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landisk-a8e566\disk1\共有\R7\03　統計\2025年★(R7)青果data整理\"/>
    </mc:Choice>
  </mc:AlternateContent>
  <bookViews>
    <workbookView xWindow="0" yWindow="0" windowWidth="17655" windowHeight="7500" tabRatio="906" firstSheet="13" activeTab="13"/>
  </bookViews>
  <sheets>
    <sheet name="2025月別" sheetId="21" state="hidden" r:id="rId1"/>
    <sheet name="2025旬別" sheetId="20" state="hidden" r:id="rId2"/>
    <sheet name="2024月別" sheetId="17" state="hidden" r:id="rId3"/>
    <sheet name="2024旬別" sheetId="19" state="hidden" r:id="rId4"/>
    <sheet name="2023月別 " sheetId="15" state="hidden" r:id="rId5"/>
    <sheet name="2023旬別" sheetId="16" state="hidden" r:id="rId6"/>
    <sheet name="2022月別" sheetId="13" state="hidden" r:id="rId7"/>
    <sheet name="2022旬別" sheetId="14" state="hidden" r:id="rId8"/>
    <sheet name="2021月別" sheetId="22" state="hidden" r:id="rId9"/>
    <sheet name="2021旬別" sheetId="23" state="hidden" r:id="rId10"/>
    <sheet name="2020月別" sheetId="24" state="hidden" r:id="rId11"/>
    <sheet name="2020旬別" sheetId="25" state="hidden" r:id="rId12"/>
    <sheet name="2020ｰ24旬別平均" sheetId="26" state="hidden" r:id="rId13"/>
    <sheet name="旬別取引推移（全作物）" sheetId="37" r:id="rId14"/>
    <sheet name="2020-2024月別平均" sheetId="30" state="hidden" r:id="rId15"/>
    <sheet name="月別取引推移（全作物）" sheetId="41" r:id="rId16"/>
  </sheets>
  <definedNames>
    <definedName name="_xlnm.Print_Area" localSheetId="7">'2022旬別'!#REF!</definedName>
    <definedName name="_xlnm.Print_Area" localSheetId="5">'2023旬別'!#REF!</definedName>
    <definedName name="_xlnm.Print_Area" localSheetId="3">'2024旬別'!#REF!</definedName>
    <definedName name="_xlnm.Print_Area" localSheetId="1">'2025旬別'!#REF!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95" i="20" l="1"/>
  <c r="E195" i="20"/>
  <c r="F195" i="20"/>
  <c r="G195" i="20"/>
  <c r="H195" i="20"/>
  <c r="I195" i="20"/>
  <c r="J195" i="20"/>
  <c r="K195" i="20"/>
  <c r="L195" i="20"/>
  <c r="M195" i="20"/>
  <c r="P195" i="20"/>
  <c r="U195" i="20"/>
  <c r="V195" i="20"/>
  <c r="W195" i="20"/>
  <c r="X195" i="20"/>
  <c r="Y195" i="20"/>
  <c r="Z195" i="20"/>
  <c r="AA195" i="20"/>
  <c r="AB195" i="20"/>
  <c r="AC195" i="20"/>
  <c r="AD195" i="20"/>
  <c r="AE195" i="20"/>
  <c r="AF195" i="20"/>
  <c r="AG195" i="20"/>
  <c r="AH195" i="20"/>
  <c r="AI195" i="20"/>
  <c r="AJ195" i="20"/>
  <c r="AK195" i="20"/>
  <c r="AL195" i="20"/>
  <c r="AM195" i="20"/>
  <c r="A7" i="41" l="1"/>
  <c r="C7" i="41" s="1"/>
  <c r="O7" i="41" s="1"/>
  <c r="A8" i="41"/>
  <c r="C8" i="41" s="1"/>
  <c r="P8" i="41" s="1"/>
  <c r="A11" i="41"/>
  <c r="C11" i="41" s="1"/>
  <c r="P11" i="41" s="1"/>
  <c r="A12" i="41"/>
  <c r="C12" i="41" s="1"/>
  <c r="P12" i="41" s="1"/>
  <c r="A13" i="41"/>
  <c r="C13" i="41" s="1"/>
  <c r="P13" i="41" s="1"/>
  <c r="A6" i="41"/>
  <c r="C6" i="41" s="1"/>
  <c r="N6" i="41" s="1"/>
  <c r="P18" i="41" l="1"/>
  <c r="F7" i="41"/>
  <c r="L7" i="41"/>
  <c r="E6" i="41"/>
  <c r="F8" i="41"/>
  <c r="K6" i="41"/>
  <c r="N8" i="41"/>
  <c r="N9" i="41" s="1"/>
  <c r="E13" i="41"/>
  <c r="J13" i="41"/>
  <c r="O13" i="41"/>
  <c r="E7" i="41"/>
  <c r="L6" i="41"/>
  <c r="H7" i="41"/>
  <c r="M7" i="41"/>
  <c r="I8" i="41"/>
  <c r="E11" i="41"/>
  <c r="F13" i="41"/>
  <c r="K13" i="41"/>
  <c r="G6" i="41"/>
  <c r="O6" i="41"/>
  <c r="I7" i="41"/>
  <c r="N7" i="41"/>
  <c r="J8" i="41"/>
  <c r="I11" i="41"/>
  <c r="G13" i="41"/>
  <c r="M13" i="41"/>
  <c r="H6" i="41"/>
  <c r="P6" i="41"/>
  <c r="J7" i="41"/>
  <c r="P7" i="41"/>
  <c r="M8" i="41"/>
  <c r="M11" i="41"/>
  <c r="I13" i="41"/>
  <c r="N13" i="41"/>
  <c r="P15" i="41"/>
  <c r="P14" i="41"/>
  <c r="E12" i="41"/>
  <c r="I12" i="41"/>
  <c r="M12" i="41"/>
  <c r="J11" i="41"/>
  <c r="E8" i="41"/>
  <c r="I6" i="41"/>
  <c r="M6" i="41"/>
  <c r="G8" i="41"/>
  <c r="K8" i="41"/>
  <c r="O8" i="41"/>
  <c r="G11" i="41"/>
  <c r="K11" i="41"/>
  <c r="O11" i="41"/>
  <c r="G12" i="41"/>
  <c r="K12" i="41"/>
  <c r="O12" i="41"/>
  <c r="O17" i="41" s="1"/>
  <c r="F11" i="41"/>
  <c r="N11" i="41"/>
  <c r="N16" i="41" s="1"/>
  <c r="F12" i="41"/>
  <c r="J12" i="41"/>
  <c r="N12" i="41"/>
  <c r="F6" i="41"/>
  <c r="J6" i="41"/>
  <c r="G7" i="41"/>
  <c r="K7" i="41"/>
  <c r="H8" i="41"/>
  <c r="L8" i="41"/>
  <c r="H11" i="41"/>
  <c r="L11" i="41"/>
  <c r="H12" i="41"/>
  <c r="L12" i="41"/>
  <c r="H13" i="41"/>
  <c r="L13" i="41"/>
  <c r="M16" i="41" l="1"/>
  <c r="K18" i="41"/>
  <c r="G18" i="41"/>
  <c r="J16" i="41"/>
  <c r="I16" i="41"/>
  <c r="F15" i="41"/>
  <c r="E18" i="41"/>
  <c r="G17" i="41"/>
  <c r="J18" i="41"/>
  <c r="K17" i="41"/>
  <c r="M17" i="41"/>
  <c r="K16" i="41"/>
  <c r="F17" i="41"/>
  <c r="J17" i="41"/>
  <c r="I17" i="41"/>
  <c r="H17" i="41"/>
  <c r="F18" i="41"/>
  <c r="L18" i="41"/>
  <c r="P9" i="41"/>
  <c r="P16" i="41"/>
  <c r="P19" i="41" s="1"/>
  <c r="O16" i="41"/>
  <c r="L16" i="41"/>
  <c r="L19" i="41" s="1"/>
  <c r="E14" i="41"/>
  <c r="E16" i="41"/>
  <c r="P10" i="41"/>
  <c r="P17" i="41"/>
  <c r="P20" i="41" s="1"/>
  <c r="N17" i="41"/>
  <c r="H18" i="41"/>
  <c r="F16" i="41"/>
  <c r="F19" i="41" s="1"/>
  <c r="O18" i="41"/>
  <c r="O20" i="41" s="1"/>
  <c r="M18" i="41"/>
  <c r="H16" i="41"/>
  <c r="G16" i="41"/>
  <c r="I18" i="41"/>
  <c r="E17" i="41"/>
  <c r="E20" i="41" s="1"/>
  <c r="N18" i="41"/>
  <c r="N19" i="41" s="1"/>
  <c r="L17" i="41"/>
  <c r="I14" i="41"/>
  <c r="Q6" i="41"/>
  <c r="Q8" i="41"/>
  <c r="Q7" i="41"/>
  <c r="N10" i="41"/>
  <c r="M9" i="41"/>
  <c r="F10" i="41"/>
  <c r="I10" i="41"/>
  <c r="I9" i="41"/>
  <c r="E15" i="41"/>
  <c r="G14" i="41"/>
  <c r="F9" i="41"/>
  <c r="G15" i="41"/>
  <c r="F14" i="41"/>
  <c r="J14" i="41"/>
  <c r="J9" i="41"/>
  <c r="J15" i="41"/>
  <c r="I15" i="41"/>
  <c r="M14" i="41"/>
  <c r="K15" i="41"/>
  <c r="M10" i="41"/>
  <c r="M15" i="41"/>
  <c r="O15" i="41"/>
  <c r="K14" i="41"/>
  <c r="N14" i="41"/>
  <c r="N15" i="41"/>
  <c r="O14" i="41"/>
  <c r="J10" i="41"/>
  <c r="G10" i="41"/>
  <c r="G9" i="41"/>
  <c r="H10" i="41"/>
  <c r="H9" i="41"/>
  <c r="L15" i="41"/>
  <c r="L14" i="41"/>
  <c r="O10" i="41"/>
  <c r="O9" i="41"/>
  <c r="L10" i="41"/>
  <c r="L9" i="41"/>
  <c r="H15" i="41"/>
  <c r="H14" i="41"/>
  <c r="K10" i="41"/>
  <c r="K9" i="41"/>
  <c r="E9" i="41"/>
  <c r="E10" i="41"/>
  <c r="K20" i="41" l="1"/>
  <c r="G20" i="41"/>
  <c r="K19" i="41"/>
  <c r="M19" i="41"/>
  <c r="H19" i="41"/>
  <c r="G19" i="41"/>
  <c r="E19" i="41"/>
  <c r="J20" i="41"/>
  <c r="L20" i="41"/>
  <c r="O19" i="41"/>
  <c r="F20" i="41"/>
  <c r="I19" i="41"/>
  <c r="H20" i="41"/>
  <c r="J19" i="41"/>
  <c r="N20" i="41"/>
  <c r="I20" i="41"/>
  <c r="M20" i="41"/>
  <c r="Q18" i="41"/>
  <c r="Q17" i="41"/>
  <c r="Q12" i="41" s="1"/>
  <c r="Q16" i="41"/>
  <c r="Q11" i="41" s="1"/>
  <c r="Q9" i="41"/>
  <c r="Q10" i="41"/>
  <c r="Q13" i="41" l="1"/>
  <c r="Q15" i="41" s="1"/>
  <c r="Q19" i="41"/>
  <c r="Q20" i="41"/>
  <c r="Q14" i="41" l="1"/>
  <c r="A202" i="20" l="1"/>
  <c r="A205" i="20"/>
  <c r="A208" i="20"/>
  <c r="A211" i="20"/>
  <c r="A214" i="20"/>
  <c r="A217" i="20"/>
  <c r="A220" i="20"/>
  <c r="A223" i="20"/>
  <c r="A226" i="20"/>
  <c r="A229" i="20"/>
  <c r="A232" i="20"/>
  <c r="A235" i="20"/>
  <c r="A238" i="20"/>
  <c r="A241" i="20"/>
  <c r="A244" i="20"/>
  <c r="A247" i="20"/>
  <c r="A250" i="20"/>
  <c r="A253" i="20"/>
  <c r="A256" i="20"/>
  <c r="A259" i="20"/>
  <c r="A262" i="20"/>
  <c r="A265" i="20"/>
  <c r="A268" i="20"/>
  <c r="A271" i="20"/>
  <c r="A274" i="20"/>
  <c r="A277" i="20"/>
  <c r="A280" i="20"/>
  <c r="A283" i="20"/>
  <c r="A286" i="20"/>
  <c r="A289" i="20"/>
  <c r="A292" i="20"/>
  <c r="A295" i="20"/>
  <c r="A298" i="20"/>
  <c r="A301" i="20"/>
  <c r="A304" i="20"/>
  <c r="A307" i="20"/>
  <c r="A310" i="20"/>
  <c r="A313" i="20"/>
  <c r="A316" i="20"/>
  <c r="A319" i="20"/>
  <c r="A322" i="20"/>
  <c r="A328" i="20"/>
  <c r="A331" i="20"/>
  <c r="A334" i="20"/>
  <c r="A337" i="20"/>
  <c r="A340" i="20"/>
  <c r="A343" i="20"/>
  <c r="A346" i="20"/>
  <c r="A349" i="20"/>
  <c r="A352" i="20"/>
  <c r="A355" i="20"/>
  <c r="A358" i="20"/>
  <c r="A361" i="20"/>
  <c r="A364" i="20"/>
  <c r="A367" i="20"/>
  <c r="A370" i="20"/>
  <c r="A373" i="20"/>
  <c r="A199" i="20"/>
  <c r="A200" i="19"/>
  <c r="A201" i="19"/>
  <c r="A202" i="19"/>
  <c r="A203" i="19"/>
  <c r="A204" i="19"/>
  <c r="A205" i="19"/>
  <c r="A206" i="19"/>
  <c r="A207" i="19"/>
  <c r="A208" i="19"/>
  <c r="A209" i="19"/>
  <c r="A210" i="19"/>
  <c r="A211" i="19"/>
  <c r="A212" i="19"/>
  <c r="A213" i="19"/>
  <c r="A214" i="19"/>
  <c r="A215" i="19"/>
  <c r="A216" i="19"/>
  <c r="A217" i="19"/>
  <c r="A218" i="19"/>
  <c r="A219" i="19"/>
  <c r="A220" i="19"/>
  <c r="A221" i="19"/>
  <c r="A222" i="19"/>
  <c r="A223" i="19"/>
  <c r="A224" i="19"/>
  <c r="A225" i="19"/>
  <c r="A226" i="19"/>
  <c r="A227" i="19"/>
  <c r="A228" i="19"/>
  <c r="A229" i="19"/>
  <c r="A230" i="19"/>
  <c r="A231" i="19"/>
  <c r="A232" i="19"/>
  <c r="A233" i="19"/>
  <c r="A234" i="19"/>
  <c r="A235" i="19"/>
  <c r="A236" i="19"/>
  <c r="A237" i="19"/>
  <c r="A238" i="19"/>
  <c r="A239" i="19"/>
  <c r="A240" i="19"/>
  <c r="A241" i="19"/>
  <c r="A242" i="19"/>
  <c r="A243" i="19"/>
  <c r="A244" i="19"/>
  <c r="A245" i="19"/>
  <c r="A246" i="19"/>
  <c r="A247" i="19"/>
  <c r="A248" i="19"/>
  <c r="A249" i="19"/>
  <c r="A250" i="19"/>
  <c r="A251" i="19"/>
  <c r="A252" i="19"/>
  <c r="A253" i="19"/>
  <c r="A254" i="19"/>
  <c r="A255" i="19"/>
  <c r="A256" i="19"/>
  <c r="A257" i="19"/>
  <c r="A258" i="19"/>
  <c r="A259" i="19"/>
  <c r="A260" i="19"/>
  <c r="A261" i="19"/>
  <c r="A262" i="19"/>
  <c r="A263" i="19"/>
  <c r="A264" i="19"/>
  <c r="A265" i="19"/>
  <c r="A266" i="19"/>
  <c r="A267" i="19"/>
  <c r="A268" i="19"/>
  <c r="A269" i="19"/>
  <c r="A270" i="19"/>
  <c r="A271" i="19"/>
  <c r="A272" i="19"/>
  <c r="A273" i="19"/>
  <c r="A274" i="19"/>
  <c r="A275" i="19"/>
  <c r="A276" i="19"/>
  <c r="A277" i="19"/>
  <c r="A278" i="19"/>
  <c r="A279" i="19"/>
  <c r="A280" i="19"/>
  <c r="A281" i="19"/>
  <c r="A282" i="19"/>
  <c r="A283" i="19"/>
  <c r="A284" i="19"/>
  <c r="A285" i="19"/>
  <c r="A286" i="19"/>
  <c r="A287" i="19"/>
  <c r="A288" i="19"/>
  <c r="A289" i="19"/>
  <c r="A290" i="19"/>
  <c r="A291" i="19"/>
  <c r="A292" i="19"/>
  <c r="A293" i="19"/>
  <c r="A294" i="19"/>
  <c r="A295" i="19"/>
  <c r="A296" i="19"/>
  <c r="A297" i="19"/>
  <c r="A298" i="19"/>
  <c r="A299" i="19"/>
  <c r="A300" i="19"/>
  <c r="A301" i="19"/>
  <c r="A302" i="19"/>
  <c r="A303" i="19"/>
  <c r="A304" i="19"/>
  <c r="A305" i="19"/>
  <c r="A306" i="19"/>
  <c r="A307" i="19"/>
  <c r="A308" i="19"/>
  <c r="A309" i="19"/>
  <c r="A310" i="19"/>
  <c r="A311" i="19"/>
  <c r="A312" i="19"/>
  <c r="A313" i="19"/>
  <c r="A314" i="19"/>
  <c r="A315" i="19"/>
  <c r="A316" i="19"/>
  <c r="A317" i="19"/>
  <c r="A318" i="19"/>
  <c r="A319" i="19"/>
  <c r="A320" i="19"/>
  <c r="A321" i="19"/>
  <c r="A322" i="19"/>
  <c r="A323" i="19"/>
  <c r="A324" i="19"/>
  <c r="A328" i="19"/>
  <c r="A329" i="19"/>
  <c r="A330" i="19"/>
  <c r="A331" i="19"/>
  <c r="A332" i="19"/>
  <c r="A333" i="19"/>
  <c r="A334" i="19"/>
  <c r="A335" i="19"/>
  <c r="A336" i="19"/>
  <c r="A337" i="19"/>
  <c r="A338" i="19"/>
  <c r="A339" i="19"/>
  <c r="A340" i="19"/>
  <c r="A341" i="19"/>
  <c r="A342" i="19"/>
  <c r="A343" i="19"/>
  <c r="A344" i="19"/>
  <c r="A345" i="19"/>
  <c r="A346" i="19"/>
  <c r="A347" i="19"/>
  <c r="A348" i="19"/>
  <c r="A349" i="19"/>
  <c r="A350" i="19"/>
  <c r="A351" i="19"/>
  <c r="A352" i="19"/>
  <c r="A353" i="19"/>
  <c r="A354" i="19"/>
  <c r="A355" i="19"/>
  <c r="A356" i="19"/>
  <c r="A357" i="19"/>
  <c r="A358" i="19"/>
  <c r="A359" i="19"/>
  <c r="A360" i="19"/>
  <c r="A361" i="19"/>
  <c r="A362" i="19"/>
  <c r="A363" i="19"/>
  <c r="A364" i="19"/>
  <c r="A365" i="19"/>
  <c r="A366" i="19"/>
  <c r="A367" i="19"/>
  <c r="A368" i="19"/>
  <c r="A369" i="19"/>
  <c r="A370" i="19"/>
  <c r="A371" i="19"/>
  <c r="A372" i="19"/>
  <c r="A373" i="19"/>
  <c r="A199" i="19"/>
  <c r="A7" i="37"/>
  <c r="C7" i="37" s="1"/>
  <c r="A8" i="37"/>
  <c r="C8" i="37" s="1"/>
  <c r="A11" i="37"/>
  <c r="C11" i="37" s="1"/>
  <c r="A12" i="37"/>
  <c r="C12" i="37" s="1"/>
  <c r="A13" i="37"/>
  <c r="C13" i="37" s="1"/>
  <c r="A6" i="37"/>
  <c r="C6" i="37" s="1"/>
  <c r="A200" i="26"/>
  <c r="A201" i="26"/>
  <c r="A202" i="26"/>
  <c r="A203" i="26"/>
  <c r="A204" i="26"/>
  <c r="A205" i="26"/>
  <c r="A206" i="26"/>
  <c r="A207" i="26"/>
  <c r="A208" i="26"/>
  <c r="A209" i="26"/>
  <c r="A210" i="26"/>
  <c r="A211" i="26"/>
  <c r="A212" i="26"/>
  <c r="A213" i="26"/>
  <c r="A214" i="26"/>
  <c r="A215" i="26"/>
  <c r="A216" i="26"/>
  <c r="A217" i="26"/>
  <c r="A218" i="26"/>
  <c r="A219" i="26"/>
  <c r="A220" i="26"/>
  <c r="A221" i="26"/>
  <c r="A222" i="26"/>
  <c r="A223" i="26"/>
  <c r="A224" i="26"/>
  <c r="A225" i="26"/>
  <c r="A226" i="26"/>
  <c r="A227" i="26"/>
  <c r="A228" i="26"/>
  <c r="A229" i="26"/>
  <c r="A230" i="26"/>
  <c r="A231" i="26"/>
  <c r="A232" i="26"/>
  <c r="A233" i="26"/>
  <c r="A234" i="26"/>
  <c r="A235" i="26"/>
  <c r="A236" i="26"/>
  <c r="A237" i="26"/>
  <c r="A238" i="26"/>
  <c r="A239" i="26"/>
  <c r="A240" i="26"/>
  <c r="A241" i="26"/>
  <c r="A242" i="26"/>
  <c r="A243" i="26"/>
  <c r="A244" i="26"/>
  <c r="A245" i="26"/>
  <c r="A246" i="26"/>
  <c r="A247" i="26"/>
  <c r="A248" i="26"/>
  <c r="A249" i="26"/>
  <c r="A250" i="26"/>
  <c r="A251" i="26"/>
  <c r="A252" i="26"/>
  <c r="A253" i="26"/>
  <c r="A254" i="26"/>
  <c r="A255" i="26"/>
  <c r="A256" i="26"/>
  <c r="A257" i="26"/>
  <c r="A258" i="26"/>
  <c r="A259" i="26"/>
  <c r="A260" i="26"/>
  <c r="A261" i="26"/>
  <c r="A262" i="26"/>
  <c r="A263" i="26"/>
  <c r="A264" i="26"/>
  <c r="A265" i="26"/>
  <c r="A266" i="26"/>
  <c r="A267" i="26"/>
  <c r="A268" i="26"/>
  <c r="A269" i="26"/>
  <c r="A270" i="26"/>
  <c r="A271" i="26"/>
  <c r="A272" i="26"/>
  <c r="A273" i="26"/>
  <c r="A274" i="26"/>
  <c r="A275" i="26"/>
  <c r="A276" i="26"/>
  <c r="A277" i="26"/>
  <c r="A278" i="26"/>
  <c r="A279" i="26"/>
  <c r="A280" i="26"/>
  <c r="A281" i="26"/>
  <c r="A282" i="26"/>
  <c r="A283" i="26"/>
  <c r="A284" i="26"/>
  <c r="A285" i="26"/>
  <c r="A286" i="26"/>
  <c r="A287" i="26"/>
  <c r="A288" i="26"/>
  <c r="A289" i="26"/>
  <c r="A290" i="26"/>
  <c r="A291" i="26"/>
  <c r="A292" i="26"/>
  <c r="A293" i="26"/>
  <c r="A294" i="26"/>
  <c r="A295" i="26"/>
  <c r="A296" i="26"/>
  <c r="A297" i="26"/>
  <c r="A298" i="26"/>
  <c r="A299" i="26"/>
  <c r="A300" i="26"/>
  <c r="A301" i="26"/>
  <c r="A302" i="26"/>
  <c r="A303" i="26"/>
  <c r="A304" i="26"/>
  <c r="A305" i="26"/>
  <c r="A306" i="26"/>
  <c r="A307" i="26"/>
  <c r="A308" i="26"/>
  <c r="A309" i="26"/>
  <c r="A310" i="26"/>
  <c r="A311" i="26"/>
  <c r="A312" i="26"/>
  <c r="A313" i="26"/>
  <c r="A314" i="26"/>
  <c r="A315" i="26"/>
  <c r="A316" i="26"/>
  <c r="A317" i="26"/>
  <c r="A318" i="26"/>
  <c r="A319" i="26"/>
  <c r="A320" i="26"/>
  <c r="A321" i="26"/>
  <c r="A322" i="26"/>
  <c r="A323" i="26"/>
  <c r="A324" i="26"/>
  <c r="A328" i="26"/>
  <c r="A329" i="26"/>
  <c r="A330" i="26"/>
  <c r="A331" i="26"/>
  <c r="A332" i="26"/>
  <c r="A333" i="26"/>
  <c r="A334" i="26"/>
  <c r="A335" i="26"/>
  <c r="A336" i="26"/>
  <c r="A337" i="26"/>
  <c r="A338" i="26"/>
  <c r="A339" i="26"/>
  <c r="A340" i="26"/>
  <c r="A341" i="26"/>
  <c r="A342" i="26"/>
  <c r="A343" i="26"/>
  <c r="A344" i="26"/>
  <c r="A345" i="26"/>
  <c r="A346" i="26"/>
  <c r="A347" i="26"/>
  <c r="A348" i="26"/>
  <c r="A349" i="26"/>
  <c r="A350" i="26"/>
  <c r="A351" i="26"/>
  <c r="A352" i="26"/>
  <c r="A353" i="26"/>
  <c r="A354" i="26"/>
  <c r="A355" i="26"/>
  <c r="A356" i="26"/>
  <c r="A357" i="26"/>
  <c r="A358" i="26"/>
  <c r="A359" i="26"/>
  <c r="A360" i="26"/>
  <c r="A361" i="26"/>
  <c r="A362" i="26"/>
  <c r="A363" i="26"/>
  <c r="A364" i="26"/>
  <c r="A365" i="26"/>
  <c r="A366" i="26"/>
  <c r="A367" i="26"/>
  <c r="A368" i="26"/>
  <c r="A369" i="26"/>
  <c r="A370" i="26"/>
  <c r="A371" i="26"/>
  <c r="A372" i="26"/>
  <c r="A373" i="26"/>
  <c r="A199" i="26"/>
  <c r="AM202" i="26"/>
  <c r="AN6" i="37" l="1"/>
  <c r="AJ6" i="37"/>
  <c r="AF6" i="37"/>
  <c r="AB6" i="37"/>
  <c r="X6" i="37"/>
  <c r="T6" i="37"/>
  <c r="P6" i="37"/>
  <c r="AL6" i="37"/>
  <c r="AH6" i="37"/>
  <c r="AD6" i="37"/>
  <c r="Z6" i="37"/>
  <c r="V6" i="37"/>
  <c r="R6" i="37"/>
  <c r="N6" i="37"/>
  <c r="AI6" i="37"/>
  <c r="AA6" i="37"/>
  <c r="S6" i="37"/>
  <c r="AE6" i="37"/>
  <c r="AC6" i="37"/>
  <c r="AG6" i="37"/>
  <c r="Y6" i="37"/>
  <c r="Q6" i="37"/>
  <c r="AM6" i="37"/>
  <c r="W6" i="37"/>
  <c r="U6" i="37"/>
  <c r="O6" i="37"/>
  <c r="AK6" i="37"/>
  <c r="AN8" i="37"/>
  <c r="AJ8" i="37"/>
  <c r="AF8" i="37"/>
  <c r="AB8" i="37"/>
  <c r="X8" i="37"/>
  <c r="T8" i="37"/>
  <c r="P8" i="37"/>
  <c r="L8" i="37"/>
  <c r="H8" i="37"/>
  <c r="AM8" i="37"/>
  <c r="AI8" i="37"/>
  <c r="AE8" i="37"/>
  <c r="AA8" i="37"/>
  <c r="W8" i="37"/>
  <c r="S8" i="37"/>
  <c r="O8" i="37"/>
  <c r="AL8" i="37"/>
  <c r="AH8" i="37"/>
  <c r="AD8" i="37"/>
  <c r="Z8" i="37"/>
  <c r="V8" i="37"/>
  <c r="R8" i="37"/>
  <c r="N8" i="37"/>
  <c r="J8" i="37"/>
  <c r="F8" i="37"/>
  <c r="AK8" i="37"/>
  <c r="AG8" i="37"/>
  <c r="AC8" i="37"/>
  <c r="Y8" i="37"/>
  <c r="U8" i="37"/>
  <c r="Q8" i="37"/>
  <c r="M8" i="37"/>
  <c r="K8" i="37"/>
  <c r="E8" i="37"/>
  <c r="I8" i="37"/>
  <c r="G8" i="37"/>
  <c r="AN7" i="37"/>
  <c r="AJ7" i="37"/>
  <c r="AF7" i="37"/>
  <c r="AB7" i="37"/>
  <c r="X7" i="37"/>
  <c r="T7" i="37"/>
  <c r="P7" i="37"/>
  <c r="L7" i="37"/>
  <c r="H7" i="37"/>
  <c r="AL7" i="37"/>
  <c r="AH7" i="37"/>
  <c r="AD7" i="37"/>
  <c r="Z7" i="37"/>
  <c r="V7" i="37"/>
  <c r="R7" i="37"/>
  <c r="N7" i="37"/>
  <c r="J7" i="37"/>
  <c r="F7" i="37"/>
  <c r="AM7" i="37"/>
  <c r="AE7" i="37"/>
  <c r="W7" i="37"/>
  <c r="O7" i="37"/>
  <c r="G7" i="37"/>
  <c r="AA7" i="37"/>
  <c r="K7" i="37"/>
  <c r="Q7" i="37"/>
  <c r="AK7" i="37"/>
  <c r="AC7" i="37"/>
  <c r="U7" i="37"/>
  <c r="M7" i="37"/>
  <c r="E7" i="37"/>
  <c r="AI7" i="37"/>
  <c r="AG7" i="37"/>
  <c r="Y7" i="37"/>
  <c r="I7" i="37"/>
  <c r="S7" i="37"/>
  <c r="AN13" i="37"/>
  <c r="AJ13" i="37"/>
  <c r="AF13" i="37"/>
  <c r="AB13" i="37"/>
  <c r="X13" i="37"/>
  <c r="T13" i="37"/>
  <c r="P13" i="37"/>
  <c r="L13" i="37"/>
  <c r="H13" i="37"/>
  <c r="AI13" i="37"/>
  <c r="AE13" i="37"/>
  <c r="AA13" i="37"/>
  <c r="W13" i="37"/>
  <c r="S13" i="37"/>
  <c r="O13" i="37"/>
  <c r="K13" i="37"/>
  <c r="G13" i="37"/>
  <c r="AM13" i="37"/>
  <c r="AL13" i="37"/>
  <c r="AH13" i="37"/>
  <c r="AD13" i="37"/>
  <c r="Z13" i="37"/>
  <c r="V13" i="37"/>
  <c r="R13" i="37"/>
  <c r="N13" i="37"/>
  <c r="J13" i="37"/>
  <c r="F13" i="37"/>
  <c r="AG13" i="37"/>
  <c r="AC13" i="37"/>
  <c r="Y13" i="37"/>
  <c r="U13" i="37"/>
  <c r="Q13" i="37"/>
  <c r="M13" i="37"/>
  <c r="I13" i="37"/>
  <c r="E13" i="37"/>
  <c r="AK13" i="37"/>
  <c r="AN12" i="37"/>
  <c r="AJ12" i="37"/>
  <c r="AF12" i="37"/>
  <c r="AB12" i="37"/>
  <c r="X12" i="37"/>
  <c r="T12" i="37"/>
  <c r="P12" i="37"/>
  <c r="L12" i="37"/>
  <c r="H12" i="37"/>
  <c r="AM12" i="37"/>
  <c r="AI12" i="37"/>
  <c r="AE12" i="37"/>
  <c r="AA12" i="37"/>
  <c r="W12" i="37"/>
  <c r="S12" i="37"/>
  <c r="O12" i="37"/>
  <c r="K12" i="37"/>
  <c r="G12" i="37"/>
  <c r="AL12" i="37"/>
  <c r="AH12" i="37"/>
  <c r="AD12" i="37"/>
  <c r="Z12" i="37"/>
  <c r="V12" i="37"/>
  <c r="R12" i="37"/>
  <c r="N12" i="37"/>
  <c r="J12" i="37"/>
  <c r="F12" i="37"/>
  <c r="AK12" i="37"/>
  <c r="AG12" i="37"/>
  <c r="AC12" i="37"/>
  <c r="Y12" i="37"/>
  <c r="U12" i="37"/>
  <c r="Q12" i="37"/>
  <c r="M12" i="37"/>
  <c r="I12" i="37"/>
  <c r="E12" i="37"/>
  <c r="AN11" i="37"/>
  <c r="AJ11" i="37"/>
  <c r="AF11" i="37"/>
  <c r="X11" i="37"/>
  <c r="T11" i="37"/>
  <c r="P11" i="37"/>
  <c r="L11" i="37"/>
  <c r="H11" i="37"/>
  <c r="AM11" i="37"/>
  <c r="AI11" i="37"/>
  <c r="AE11" i="37"/>
  <c r="AA11" i="37"/>
  <c r="W11" i="37"/>
  <c r="S11" i="37"/>
  <c r="O11" i="37"/>
  <c r="K11" i="37"/>
  <c r="G11" i="37"/>
  <c r="AL11" i="37"/>
  <c r="AH11" i="37"/>
  <c r="AD11" i="37"/>
  <c r="Z11" i="37"/>
  <c r="V11" i="37"/>
  <c r="R11" i="37"/>
  <c r="N11" i="37"/>
  <c r="J11" i="37"/>
  <c r="F11" i="37"/>
  <c r="AK11" i="37"/>
  <c r="AG11" i="37"/>
  <c r="AC11" i="37"/>
  <c r="Y11" i="37"/>
  <c r="U11" i="37"/>
  <c r="Q11" i="37"/>
  <c r="M11" i="37"/>
  <c r="I11" i="37"/>
  <c r="E11" i="37"/>
  <c r="F6" i="37"/>
  <c r="J6" i="37"/>
  <c r="J16" i="37" s="1"/>
  <c r="G6" i="37"/>
  <c r="K6" i="37"/>
  <c r="E6" i="37"/>
  <c r="M6" i="37"/>
  <c r="H6" i="37"/>
  <c r="L6" i="37"/>
  <c r="I6" i="37"/>
  <c r="B324" i="26"/>
  <c r="B323" i="26"/>
  <c r="B321" i="26"/>
  <c r="B320" i="26"/>
  <c r="B318" i="26"/>
  <c r="B317" i="26"/>
  <c r="B315" i="26"/>
  <c r="B314" i="26"/>
  <c r="B312" i="26"/>
  <c r="B311" i="26"/>
  <c r="B309" i="26"/>
  <c r="B308" i="26"/>
  <c r="B306" i="26"/>
  <c r="B305" i="26"/>
  <c r="B303" i="26"/>
  <c r="B302" i="26"/>
  <c r="B300" i="26"/>
  <c r="B299" i="26"/>
  <c r="B297" i="26"/>
  <c r="B296" i="26"/>
  <c r="B294" i="26"/>
  <c r="B293" i="26"/>
  <c r="B291" i="26"/>
  <c r="B290" i="26"/>
  <c r="B288" i="26"/>
  <c r="B287" i="26"/>
  <c r="B285" i="26"/>
  <c r="B284" i="26"/>
  <c r="B282" i="26"/>
  <c r="B281" i="26"/>
  <c r="B279" i="26"/>
  <c r="B278" i="26"/>
  <c r="B276" i="26"/>
  <c r="B275" i="26"/>
  <c r="B273" i="26"/>
  <c r="B272" i="26"/>
  <c r="B270" i="26"/>
  <c r="B269" i="26"/>
  <c r="B267" i="26"/>
  <c r="B266" i="26"/>
  <c r="B264" i="26"/>
  <c r="B263" i="26"/>
  <c r="B261" i="26"/>
  <c r="B260" i="26"/>
  <c r="B258" i="26"/>
  <c r="B257" i="26"/>
  <c r="B255" i="26"/>
  <c r="B254" i="26"/>
  <c r="B252" i="26"/>
  <c r="B251" i="26"/>
  <c r="B249" i="26"/>
  <c r="B248" i="26"/>
  <c r="B246" i="26"/>
  <c r="B245" i="26"/>
  <c r="B243" i="26"/>
  <c r="B242" i="26"/>
  <c r="B240" i="26"/>
  <c r="B239" i="26"/>
  <c r="B237" i="26"/>
  <c r="B236" i="26"/>
  <c r="B234" i="26"/>
  <c r="B233" i="26"/>
  <c r="B231" i="26"/>
  <c r="B230" i="26"/>
  <c r="B228" i="26"/>
  <c r="B227" i="26"/>
  <c r="B225" i="26"/>
  <c r="B224" i="26"/>
  <c r="B222" i="26"/>
  <c r="B221" i="26"/>
  <c r="B219" i="26"/>
  <c r="B218" i="26"/>
  <c r="B216" i="26"/>
  <c r="B215" i="26"/>
  <c r="B213" i="26"/>
  <c r="B212" i="26"/>
  <c r="B210" i="26"/>
  <c r="B209" i="26"/>
  <c r="B207" i="26"/>
  <c r="B206" i="26"/>
  <c r="B204" i="26"/>
  <c r="B203" i="26"/>
  <c r="B201" i="26"/>
  <c r="B200" i="26"/>
  <c r="B372" i="26"/>
  <c r="B371" i="26"/>
  <c r="B369" i="26"/>
  <c r="B368" i="26"/>
  <c r="B366" i="26"/>
  <c r="B365" i="26"/>
  <c r="B363" i="26"/>
  <c r="B362" i="26"/>
  <c r="B360" i="26"/>
  <c r="B359" i="26"/>
  <c r="B357" i="26"/>
  <c r="B356" i="26"/>
  <c r="B354" i="26"/>
  <c r="B353" i="26"/>
  <c r="B351" i="26"/>
  <c r="B350" i="26"/>
  <c r="B348" i="26"/>
  <c r="B347" i="26"/>
  <c r="B345" i="26"/>
  <c r="B344" i="26"/>
  <c r="B342" i="26"/>
  <c r="B341" i="26"/>
  <c r="B339" i="26"/>
  <c r="B338" i="26"/>
  <c r="B336" i="26"/>
  <c r="B335" i="26"/>
  <c r="B333" i="26"/>
  <c r="B332" i="26"/>
  <c r="B330" i="26"/>
  <c r="B329" i="26"/>
  <c r="B372" i="19"/>
  <c r="B371" i="19"/>
  <c r="B369" i="19"/>
  <c r="B368" i="19"/>
  <c r="B366" i="19"/>
  <c r="B365" i="19"/>
  <c r="B363" i="19"/>
  <c r="B362" i="19"/>
  <c r="B360" i="19"/>
  <c r="B359" i="19"/>
  <c r="B357" i="19"/>
  <c r="B356" i="19"/>
  <c r="B354" i="19"/>
  <c r="B353" i="19"/>
  <c r="B351" i="19"/>
  <c r="B350" i="19"/>
  <c r="B348" i="19"/>
  <c r="B347" i="19"/>
  <c r="B345" i="19"/>
  <c r="B344" i="19"/>
  <c r="B342" i="19"/>
  <c r="B341" i="19"/>
  <c r="B339" i="19"/>
  <c r="B338" i="19"/>
  <c r="B336" i="19"/>
  <c r="B335" i="19"/>
  <c r="B333" i="19"/>
  <c r="B332" i="19"/>
  <c r="B330" i="19"/>
  <c r="B329" i="19"/>
  <c r="B324" i="19"/>
  <c r="B323" i="19"/>
  <c r="B321" i="19"/>
  <c r="B320" i="19"/>
  <c r="B318" i="19"/>
  <c r="B317" i="19"/>
  <c r="B315" i="19"/>
  <c r="B314" i="19"/>
  <c r="B312" i="19"/>
  <c r="B311" i="19"/>
  <c r="B309" i="19"/>
  <c r="B308" i="19"/>
  <c r="B306" i="19"/>
  <c r="B305" i="19"/>
  <c r="B303" i="19"/>
  <c r="B302" i="19"/>
  <c r="B300" i="19"/>
  <c r="B299" i="19"/>
  <c r="B297" i="19"/>
  <c r="B296" i="19"/>
  <c r="B294" i="19"/>
  <c r="B293" i="19"/>
  <c r="B291" i="19"/>
  <c r="B290" i="19"/>
  <c r="B288" i="19"/>
  <c r="B287" i="19"/>
  <c r="B285" i="19"/>
  <c r="B284" i="19"/>
  <c r="B282" i="19"/>
  <c r="B281" i="19"/>
  <c r="B279" i="19"/>
  <c r="B278" i="19"/>
  <c r="B276" i="19"/>
  <c r="B275" i="19"/>
  <c r="B273" i="19"/>
  <c r="B272" i="19"/>
  <c r="B270" i="19"/>
  <c r="B269" i="19"/>
  <c r="B267" i="19"/>
  <c r="B266" i="19"/>
  <c r="B264" i="19"/>
  <c r="B263" i="19"/>
  <c r="B261" i="19"/>
  <c r="B260" i="19"/>
  <c r="B258" i="19"/>
  <c r="B257" i="19"/>
  <c r="B255" i="19"/>
  <c r="B254" i="19"/>
  <c r="B252" i="19"/>
  <c r="B251" i="19"/>
  <c r="B249" i="19"/>
  <c r="B248" i="19"/>
  <c r="B246" i="19"/>
  <c r="B245" i="19"/>
  <c r="B243" i="19"/>
  <c r="B242" i="19"/>
  <c r="B240" i="19"/>
  <c r="B239" i="19"/>
  <c r="B237" i="19"/>
  <c r="B236" i="19"/>
  <c r="B234" i="19"/>
  <c r="B233" i="19"/>
  <c r="B231" i="19"/>
  <c r="B230" i="19"/>
  <c r="B228" i="19"/>
  <c r="B227" i="19"/>
  <c r="B225" i="19"/>
  <c r="B224" i="19"/>
  <c r="B222" i="19"/>
  <c r="B221" i="19"/>
  <c r="B219" i="19"/>
  <c r="B218" i="19"/>
  <c r="B216" i="19"/>
  <c r="B215" i="19"/>
  <c r="B213" i="19"/>
  <c r="B212" i="19"/>
  <c r="B210" i="19"/>
  <c r="B209" i="19"/>
  <c r="B207" i="19"/>
  <c r="B206" i="19"/>
  <c r="B204" i="19"/>
  <c r="B203" i="19"/>
  <c r="B201" i="19"/>
  <c r="B200" i="19"/>
  <c r="B372" i="20"/>
  <c r="A372" i="20" s="1"/>
  <c r="B371" i="20"/>
  <c r="A371" i="20" s="1"/>
  <c r="B369" i="20"/>
  <c r="A369" i="20" s="1"/>
  <c r="B368" i="20"/>
  <c r="A368" i="20" s="1"/>
  <c r="B366" i="20"/>
  <c r="A366" i="20" s="1"/>
  <c r="B365" i="20"/>
  <c r="A365" i="20" s="1"/>
  <c r="B363" i="20"/>
  <c r="A363" i="20" s="1"/>
  <c r="B362" i="20"/>
  <c r="A362" i="20" s="1"/>
  <c r="B360" i="20"/>
  <c r="A360" i="20" s="1"/>
  <c r="B359" i="20"/>
  <c r="A359" i="20" s="1"/>
  <c r="B357" i="20"/>
  <c r="A357" i="20" s="1"/>
  <c r="B356" i="20"/>
  <c r="A356" i="20" s="1"/>
  <c r="B354" i="20"/>
  <c r="A354" i="20" s="1"/>
  <c r="B353" i="20"/>
  <c r="A353" i="20" s="1"/>
  <c r="B351" i="20"/>
  <c r="A351" i="20" s="1"/>
  <c r="B350" i="20"/>
  <c r="A350" i="20" s="1"/>
  <c r="B348" i="20"/>
  <c r="A348" i="20" s="1"/>
  <c r="B347" i="20"/>
  <c r="A347" i="20" s="1"/>
  <c r="B345" i="20"/>
  <c r="A345" i="20" s="1"/>
  <c r="B344" i="20"/>
  <c r="A344" i="20" s="1"/>
  <c r="B342" i="20"/>
  <c r="A342" i="20" s="1"/>
  <c r="B341" i="20"/>
  <c r="A341" i="20" s="1"/>
  <c r="B339" i="20"/>
  <c r="A339" i="20" s="1"/>
  <c r="B338" i="20"/>
  <c r="A338" i="20" s="1"/>
  <c r="B336" i="20"/>
  <c r="A336" i="20" s="1"/>
  <c r="B335" i="20"/>
  <c r="A335" i="20" s="1"/>
  <c r="B333" i="20"/>
  <c r="A333" i="20" s="1"/>
  <c r="B332" i="20"/>
  <c r="A332" i="20" s="1"/>
  <c r="B330" i="20"/>
  <c r="A330" i="20" s="1"/>
  <c r="B329" i="20"/>
  <c r="A329" i="20" s="1"/>
  <c r="B324" i="20"/>
  <c r="A324" i="20" s="1"/>
  <c r="B323" i="20"/>
  <c r="A323" i="20" s="1"/>
  <c r="B321" i="20"/>
  <c r="A321" i="20" s="1"/>
  <c r="B320" i="20"/>
  <c r="A320" i="20" s="1"/>
  <c r="B318" i="20"/>
  <c r="A318" i="20" s="1"/>
  <c r="B317" i="20"/>
  <c r="A317" i="20" s="1"/>
  <c r="B315" i="20"/>
  <c r="A315" i="20" s="1"/>
  <c r="B314" i="20"/>
  <c r="A314" i="20" s="1"/>
  <c r="B312" i="20"/>
  <c r="A312" i="20" s="1"/>
  <c r="B311" i="20"/>
  <c r="A311" i="20" s="1"/>
  <c r="B309" i="20"/>
  <c r="A309" i="20" s="1"/>
  <c r="B308" i="20"/>
  <c r="A308" i="20" s="1"/>
  <c r="B306" i="20"/>
  <c r="A306" i="20" s="1"/>
  <c r="B305" i="20"/>
  <c r="A305" i="20" s="1"/>
  <c r="B303" i="20"/>
  <c r="A303" i="20" s="1"/>
  <c r="B302" i="20"/>
  <c r="A302" i="20" s="1"/>
  <c r="B300" i="20"/>
  <c r="A300" i="20" s="1"/>
  <c r="B299" i="20"/>
  <c r="A299" i="20" s="1"/>
  <c r="B297" i="20"/>
  <c r="A297" i="20" s="1"/>
  <c r="B296" i="20"/>
  <c r="A296" i="20" s="1"/>
  <c r="B294" i="20"/>
  <c r="A294" i="20" s="1"/>
  <c r="B293" i="20"/>
  <c r="A293" i="20" s="1"/>
  <c r="B291" i="20"/>
  <c r="A291" i="20" s="1"/>
  <c r="B290" i="20"/>
  <c r="A290" i="20" s="1"/>
  <c r="B288" i="20"/>
  <c r="A288" i="20" s="1"/>
  <c r="B287" i="20"/>
  <c r="A287" i="20" s="1"/>
  <c r="B285" i="20"/>
  <c r="A285" i="20" s="1"/>
  <c r="B284" i="20"/>
  <c r="A284" i="20" s="1"/>
  <c r="B282" i="20"/>
  <c r="A282" i="20" s="1"/>
  <c r="B281" i="20"/>
  <c r="A281" i="20" s="1"/>
  <c r="B279" i="20"/>
  <c r="A279" i="20" s="1"/>
  <c r="B278" i="20"/>
  <c r="A278" i="20" s="1"/>
  <c r="B276" i="20"/>
  <c r="A276" i="20" s="1"/>
  <c r="B275" i="20"/>
  <c r="A275" i="20" s="1"/>
  <c r="B273" i="20"/>
  <c r="A273" i="20" s="1"/>
  <c r="B272" i="20"/>
  <c r="A272" i="20" s="1"/>
  <c r="B270" i="20"/>
  <c r="A270" i="20" s="1"/>
  <c r="B269" i="20"/>
  <c r="A269" i="20" s="1"/>
  <c r="B267" i="20"/>
  <c r="A267" i="20" s="1"/>
  <c r="B266" i="20"/>
  <c r="A266" i="20" s="1"/>
  <c r="B264" i="20"/>
  <c r="A264" i="20" s="1"/>
  <c r="B263" i="20"/>
  <c r="A263" i="20" s="1"/>
  <c r="B261" i="20"/>
  <c r="A261" i="20" s="1"/>
  <c r="B260" i="20"/>
  <c r="A260" i="20" s="1"/>
  <c r="B258" i="20"/>
  <c r="A258" i="20" s="1"/>
  <c r="B257" i="20"/>
  <c r="A257" i="20" s="1"/>
  <c r="B255" i="20"/>
  <c r="A255" i="20" s="1"/>
  <c r="B254" i="20"/>
  <c r="A254" i="20" s="1"/>
  <c r="B252" i="20"/>
  <c r="A252" i="20" s="1"/>
  <c r="B251" i="20"/>
  <c r="A251" i="20" s="1"/>
  <c r="B249" i="20"/>
  <c r="A249" i="20" s="1"/>
  <c r="B248" i="20"/>
  <c r="A248" i="20" s="1"/>
  <c r="B246" i="20"/>
  <c r="A246" i="20" s="1"/>
  <c r="B245" i="20"/>
  <c r="A245" i="20" s="1"/>
  <c r="B243" i="20"/>
  <c r="A243" i="20" s="1"/>
  <c r="B242" i="20"/>
  <c r="A242" i="20" s="1"/>
  <c r="B240" i="20"/>
  <c r="A240" i="20" s="1"/>
  <c r="B239" i="20"/>
  <c r="A239" i="20" s="1"/>
  <c r="B237" i="20"/>
  <c r="A237" i="20" s="1"/>
  <c r="B236" i="20"/>
  <c r="A236" i="20" s="1"/>
  <c r="B234" i="20"/>
  <c r="A234" i="20" s="1"/>
  <c r="B233" i="20"/>
  <c r="A233" i="20" s="1"/>
  <c r="B231" i="20"/>
  <c r="A231" i="20" s="1"/>
  <c r="B230" i="20"/>
  <c r="A230" i="20" s="1"/>
  <c r="B228" i="20"/>
  <c r="A228" i="20" s="1"/>
  <c r="B227" i="20"/>
  <c r="A227" i="20" s="1"/>
  <c r="B225" i="20"/>
  <c r="A225" i="20" s="1"/>
  <c r="B224" i="20"/>
  <c r="A224" i="20" s="1"/>
  <c r="B222" i="20"/>
  <c r="A222" i="20" s="1"/>
  <c r="B221" i="20"/>
  <c r="A221" i="20" s="1"/>
  <c r="B219" i="20"/>
  <c r="A219" i="20" s="1"/>
  <c r="B218" i="20"/>
  <c r="A218" i="20" s="1"/>
  <c r="B216" i="20"/>
  <c r="A216" i="20" s="1"/>
  <c r="B215" i="20"/>
  <c r="A215" i="20" s="1"/>
  <c r="B213" i="20"/>
  <c r="A213" i="20" s="1"/>
  <c r="B212" i="20"/>
  <c r="A212" i="20" s="1"/>
  <c r="B210" i="20"/>
  <c r="A210" i="20" s="1"/>
  <c r="B209" i="20"/>
  <c r="A209" i="20" s="1"/>
  <c r="B207" i="20"/>
  <c r="A207" i="20" s="1"/>
  <c r="B206" i="20"/>
  <c r="A206" i="20" s="1"/>
  <c r="B204" i="20"/>
  <c r="A204" i="20" s="1"/>
  <c r="B203" i="20"/>
  <c r="A203" i="20" s="1"/>
  <c r="B201" i="20"/>
  <c r="A201" i="20" s="1"/>
  <c r="B200" i="20"/>
  <c r="A200" i="20" s="1"/>
  <c r="AH14" i="37" l="1"/>
  <c r="AH15" i="37"/>
  <c r="U9" i="37"/>
  <c r="U10" i="37"/>
  <c r="AH9" i="37"/>
  <c r="AH10" i="37"/>
  <c r="T9" i="37"/>
  <c r="T10" i="37"/>
  <c r="AC14" i="37"/>
  <c r="AC15" i="37"/>
  <c r="G14" i="37"/>
  <c r="G15" i="37"/>
  <c r="X14" i="37"/>
  <c r="X15" i="37"/>
  <c r="Y10" i="37"/>
  <c r="Y9" i="37"/>
  <c r="AL9" i="37"/>
  <c r="AL10" i="37"/>
  <c r="X10" i="37"/>
  <c r="X9" i="37"/>
  <c r="K9" i="37"/>
  <c r="K10" i="37"/>
  <c r="Z10" i="37"/>
  <c r="Z9" i="37"/>
  <c r="AG14" i="37"/>
  <c r="AG15" i="37"/>
  <c r="AB9" i="37"/>
  <c r="AB10" i="37"/>
  <c r="F14" i="37"/>
  <c r="F15" i="37"/>
  <c r="O14" i="37"/>
  <c r="O15" i="37"/>
  <c r="AF14" i="37"/>
  <c r="AF15" i="37"/>
  <c r="AG9" i="37"/>
  <c r="AG10" i="37"/>
  <c r="S9" i="37"/>
  <c r="S10" i="37"/>
  <c r="AF9" i="37"/>
  <c r="AF10" i="37"/>
  <c r="M14" i="37"/>
  <c r="M15" i="37"/>
  <c r="H10" i="37"/>
  <c r="H9" i="37"/>
  <c r="M9" i="37"/>
  <c r="M10" i="37"/>
  <c r="P15" i="37"/>
  <c r="P14" i="37"/>
  <c r="AB15" i="37"/>
  <c r="J14" i="37"/>
  <c r="J15" i="37"/>
  <c r="S14" i="37"/>
  <c r="S15" i="37"/>
  <c r="AJ14" i="37"/>
  <c r="AJ15" i="37"/>
  <c r="AK9" i="37"/>
  <c r="AK10" i="37"/>
  <c r="W9" i="37"/>
  <c r="W10" i="37"/>
  <c r="AJ9" i="37"/>
  <c r="AJ10" i="37"/>
  <c r="AD14" i="37"/>
  <c r="AD15" i="37"/>
  <c r="AL14" i="37"/>
  <c r="AL15" i="37"/>
  <c r="P9" i="37"/>
  <c r="P10" i="37"/>
  <c r="AM14" i="37"/>
  <c r="AM15" i="37"/>
  <c r="N14" i="37"/>
  <c r="N15" i="37"/>
  <c r="W14" i="37"/>
  <c r="W15" i="37"/>
  <c r="AN15" i="37"/>
  <c r="AN14" i="37"/>
  <c r="F10" i="37"/>
  <c r="F9" i="37"/>
  <c r="AA9" i="37"/>
  <c r="AA10" i="37"/>
  <c r="AN9" i="37"/>
  <c r="AN10" i="37"/>
  <c r="Q14" i="37"/>
  <c r="Q15" i="37"/>
  <c r="U14" i="37"/>
  <c r="U15" i="37"/>
  <c r="AD9" i="37"/>
  <c r="AD10" i="37"/>
  <c r="T14" i="37"/>
  <c r="T15" i="37"/>
  <c r="K14" i="37"/>
  <c r="K15" i="37"/>
  <c r="AC9" i="37"/>
  <c r="AC10" i="37"/>
  <c r="AK14" i="37"/>
  <c r="AK15" i="37"/>
  <c r="R14" i="37"/>
  <c r="R15" i="37"/>
  <c r="AA15" i="37"/>
  <c r="AA14" i="37"/>
  <c r="G10" i="37"/>
  <c r="G9" i="37"/>
  <c r="J10" i="37"/>
  <c r="J9" i="37"/>
  <c r="AE9" i="37"/>
  <c r="AE10" i="37"/>
  <c r="H14" i="37"/>
  <c r="H15" i="37"/>
  <c r="V10" i="37"/>
  <c r="V9" i="37"/>
  <c r="Q9" i="37"/>
  <c r="Q10" i="37"/>
  <c r="O10" i="37"/>
  <c r="O9" i="37"/>
  <c r="E14" i="37"/>
  <c r="E15" i="37"/>
  <c r="V14" i="37"/>
  <c r="V15" i="37"/>
  <c r="AE14" i="37"/>
  <c r="AE15" i="37"/>
  <c r="I10" i="37"/>
  <c r="I9" i="37"/>
  <c r="N10" i="37"/>
  <c r="N9" i="37"/>
  <c r="AI9" i="37"/>
  <c r="AI10" i="37"/>
  <c r="L14" i="37"/>
  <c r="L15" i="37"/>
  <c r="L9" i="37"/>
  <c r="L10" i="37"/>
  <c r="Y15" i="37"/>
  <c r="Y14" i="37"/>
  <c r="I14" i="37"/>
  <c r="I15" i="37"/>
  <c r="Z15" i="37"/>
  <c r="Z14" i="37"/>
  <c r="AI14" i="37"/>
  <c r="AI15" i="37"/>
  <c r="E10" i="37"/>
  <c r="E9" i="37"/>
  <c r="R10" i="37"/>
  <c r="R9" i="37"/>
  <c r="AM10" i="37"/>
  <c r="AM9" i="37"/>
  <c r="L16" i="37"/>
  <c r="M16" i="37"/>
  <c r="E16" i="37"/>
  <c r="E18" i="37"/>
  <c r="U17" i="37"/>
  <c r="H16" i="37"/>
  <c r="E17" i="37"/>
  <c r="AK17" i="37"/>
  <c r="R17" i="37"/>
  <c r="AH17" i="37"/>
  <c r="Y17" i="37"/>
  <c r="Q17" i="37"/>
  <c r="O17" i="37"/>
  <c r="F17" i="37"/>
  <c r="V17" i="37"/>
  <c r="AL17" i="37"/>
  <c r="T17" i="37"/>
  <c r="M17" i="37"/>
  <c r="I16" i="37"/>
  <c r="AG17" i="37"/>
  <c r="K17" i="37"/>
  <c r="W17" i="37"/>
  <c r="J17" i="37"/>
  <c r="Z17" i="37"/>
  <c r="H17" i="37"/>
  <c r="X17" i="37"/>
  <c r="AN17" i="37"/>
  <c r="K18" i="37"/>
  <c r="Y18" i="37"/>
  <c r="F18" i="37"/>
  <c r="V18" i="37"/>
  <c r="AL18" i="37"/>
  <c r="AA18" i="37"/>
  <c r="H18" i="37"/>
  <c r="X18" i="37"/>
  <c r="AN18" i="37"/>
  <c r="W16" i="37"/>
  <c r="AG16" i="37"/>
  <c r="AA16" i="37"/>
  <c r="V16" i="37"/>
  <c r="AL16" i="37"/>
  <c r="F16" i="37"/>
  <c r="K16" i="37"/>
  <c r="S17" i="37"/>
  <c r="AI17" i="37"/>
  <c r="AC17" i="37"/>
  <c r="AA17" i="37"/>
  <c r="AE17" i="37"/>
  <c r="N17" i="37"/>
  <c r="AD17" i="37"/>
  <c r="L17" i="37"/>
  <c r="AB17" i="37"/>
  <c r="G18" i="37"/>
  <c r="M18" i="37"/>
  <c r="AC18" i="37"/>
  <c r="J18" i="37"/>
  <c r="Z18" i="37"/>
  <c r="O18" i="37"/>
  <c r="AE18" i="37"/>
  <c r="L18" i="37"/>
  <c r="AB18" i="37"/>
  <c r="AK16" i="37"/>
  <c r="AM16" i="37"/>
  <c r="AC16" i="37"/>
  <c r="AI16" i="37"/>
  <c r="Z16" i="37"/>
  <c r="P16" i="37"/>
  <c r="AF16" i="37"/>
  <c r="G16" i="37"/>
  <c r="I17" i="37"/>
  <c r="G17" i="37"/>
  <c r="AM17" i="37"/>
  <c r="P17" i="37"/>
  <c r="AF17" i="37"/>
  <c r="I18" i="37"/>
  <c r="Q18" i="37"/>
  <c r="AG18" i="37"/>
  <c r="N18" i="37"/>
  <c r="AD18" i="37"/>
  <c r="S18" i="37"/>
  <c r="AI18" i="37"/>
  <c r="P18" i="37"/>
  <c r="AF18" i="37"/>
  <c r="O16" i="37"/>
  <c r="Q16" i="37"/>
  <c r="AE16" i="37"/>
  <c r="N16" i="37"/>
  <c r="AD16" i="37"/>
  <c r="T16" i="37"/>
  <c r="AJ16" i="37"/>
  <c r="AJ17" i="37"/>
  <c r="U18" i="37"/>
  <c r="AK18" i="37"/>
  <c r="R18" i="37"/>
  <c r="AH18" i="37"/>
  <c r="W18" i="37"/>
  <c r="AM18" i="37"/>
  <c r="T18" i="37"/>
  <c r="AJ18" i="37"/>
  <c r="U16" i="37"/>
  <c r="Y16" i="37"/>
  <c r="S16" i="37"/>
  <c r="R16" i="37"/>
  <c r="AH16" i="37"/>
  <c r="X16" i="37"/>
  <c r="AN16" i="37"/>
  <c r="AO6" i="37"/>
  <c r="AO7" i="37"/>
  <c r="AO8" i="37"/>
  <c r="AO9" i="37" l="1"/>
  <c r="AO10" i="37"/>
  <c r="M19" i="37"/>
  <c r="M20" i="37"/>
  <c r="AM20" i="37"/>
  <c r="AM19" i="37"/>
  <c r="AK19" i="37"/>
  <c r="AK20" i="37"/>
  <c r="AI20" i="37"/>
  <c r="AI19" i="37"/>
  <c r="AG20" i="37"/>
  <c r="AG19" i="37"/>
  <c r="AB20" i="37"/>
  <c r="Z19" i="37"/>
  <c r="Z20" i="37"/>
  <c r="G20" i="37"/>
  <c r="G19" i="37"/>
  <c r="H20" i="37"/>
  <c r="H19" i="37"/>
  <c r="F19" i="37"/>
  <c r="F20" i="37"/>
  <c r="R19" i="37"/>
  <c r="R20" i="37"/>
  <c r="N19" i="37"/>
  <c r="N20" i="37"/>
  <c r="X20" i="37"/>
  <c r="X19" i="37"/>
  <c r="W20" i="37"/>
  <c r="W19" i="37"/>
  <c r="U20" i="37"/>
  <c r="U19" i="37"/>
  <c r="S20" i="37"/>
  <c r="S19" i="37"/>
  <c r="Q20" i="37"/>
  <c r="Q19" i="37"/>
  <c r="L20" i="37"/>
  <c r="L19" i="37"/>
  <c r="J19" i="37"/>
  <c r="J20" i="37"/>
  <c r="AA20" i="37"/>
  <c r="AA19" i="37"/>
  <c r="Y19" i="37"/>
  <c r="Y20" i="37"/>
  <c r="T20" i="37"/>
  <c r="T19" i="37"/>
  <c r="P20" i="37"/>
  <c r="P19" i="37"/>
  <c r="O20" i="37"/>
  <c r="O19" i="37"/>
  <c r="V19" i="37"/>
  <c r="V20" i="37"/>
  <c r="AJ20" i="37"/>
  <c r="AJ19" i="37"/>
  <c r="AH19" i="37"/>
  <c r="AH20" i="37"/>
  <c r="AF20" i="37"/>
  <c r="AF19" i="37"/>
  <c r="AD19" i="37"/>
  <c r="AD20" i="37"/>
  <c r="I20" i="37"/>
  <c r="I19" i="37"/>
  <c r="AE20" i="37"/>
  <c r="AE19" i="37"/>
  <c r="AC19" i="37"/>
  <c r="AC20" i="37"/>
  <c r="AN20" i="37"/>
  <c r="AN19" i="37"/>
  <c r="AL19" i="37"/>
  <c r="AL20" i="37"/>
  <c r="K20" i="37"/>
  <c r="K19" i="37"/>
  <c r="E19" i="37"/>
  <c r="E20" i="37"/>
  <c r="AO17" i="37"/>
  <c r="AO12" i="37" s="1"/>
  <c r="AO18" i="37"/>
  <c r="AO13" i="37" l="1"/>
  <c r="AO20" i="37"/>
  <c r="AO15" i="37" l="1"/>
  <c r="P363" i="30" l="1"/>
  <c r="O363" i="30"/>
  <c r="N363" i="30"/>
  <c r="M363" i="30"/>
  <c r="L363" i="30"/>
  <c r="K363" i="30"/>
  <c r="J363" i="30"/>
  <c r="I363" i="30"/>
  <c r="H363" i="30"/>
  <c r="G363" i="30"/>
  <c r="F363" i="30"/>
  <c r="E363" i="30"/>
  <c r="D363" i="30"/>
  <c r="P362" i="30"/>
  <c r="O362" i="30"/>
  <c r="N362" i="30"/>
  <c r="M362" i="30"/>
  <c r="L362" i="30"/>
  <c r="K362" i="30"/>
  <c r="J362" i="30"/>
  <c r="I362" i="30"/>
  <c r="H362" i="30"/>
  <c r="G362" i="30"/>
  <c r="F362" i="30"/>
  <c r="E362" i="30"/>
  <c r="D362" i="30"/>
  <c r="P361" i="30"/>
  <c r="O361" i="30"/>
  <c r="N361" i="30"/>
  <c r="M361" i="30"/>
  <c r="L361" i="30"/>
  <c r="K361" i="30"/>
  <c r="J361" i="30"/>
  <c r="I361" i="30"/>
  <c r="H361" i="30"/>
  <c r="G361" i="30"/>
  <c r="F361" i="30"/>
  <c r="E361" i="30"/>
  <c r="D361" i="30"/>
  <c r="P360" i="30"/>
  <c r="O360" i="30"/>
  <c r="N360" i="30"/>
  <c r="M360" i="30"/>
  <c r="L360" i="30"/>
  <c r="K360" i="30"/>
  <c r="J360" i="30"/>
  <c r="I360" i="30"/>
  <c r="H360" i="30"/>
  <c r="G360" i="30"/>
  <c r="F360" i="30"/>
  <c r="E360" i="30"/>
  <c r="D360" i="30"/>
  <c r="P359" i="30"/>
  <c r="O359" i="30"/>
  <c r="N359" i="30"/>
  <c r="M359" i="30"/>
  <c r="L359" i="30"/>
  <c r="K359" i="30"/>
  <c r="J359" i="30"/>
  <c r="I359" i="30"/>
  <c r="H359" i="30"/>
  <c r="G359" i="30"/>
  <c r="F359" i="30"/>
  <c r="E359" i="30"/>
  <c r="D359" i="30"/>
  <c r="P358" i="30"/>
  <c r="O358" i="30"/>
  <c r="N358" i="30"/>
  <c r="M358" i="30"/>
  <c r="L358" i="30"/>
  <c r="K358" i="30"/>
  <c r="J358" i="30"/>
  <c r="I358" i="30"/>
  <c r="H358" i="30"/>
  <c r="G358" i="30"/>
  <c r="F358" i="30"/>
  <c r="E358" i="30"/>
  <c r="D358" i="30"/>
  <c r="P357" i="30"/>
  <c r="O357" i="30"/>
  <c r="N357" i="30"/>
  <c r="M357" i="30"/>
  <c r="L357" i="30"/>
  <c r="K357" i="30"/>
  <c r="J357" i="30"/>
  <c r="I357" i="30"/>
  <c r="H357" i="30"/>
  <c r="G357" i="30"/>
  <c r="F357" i="30"/>
  <c r="E357" i="30"/>
  <c r="D357" i="30"/>
  <c r="P356" i="30"/>
  <c r="O356" i="30"/>
  <c r="N356" i="30"/>
  <c r="M356" i="30"/>
  <c r="L356" i="30"/>
  <c r="K356" i="30"/>
  <c r="J356" i="30"/>
  <c r="I356" i="30"/>
  <c r="H356" i="30"/>
  <c r="G356" i="30"/>
  <c r="F356" i="30"/>
  <c r="E356" i="30"/>
  <c r="D356" i="30"/>
  <c r="P355" i="30"/>
  <c r="O355" i="30"/>
  <c r="N355" i="30"/>
  <c r="M355" i="30"/>
  <c r="L355" i="30"/>
  <c r="K355" i="30"/>
  <c r="J355" i="30"/>
  <c r="I355" i="30"/>
  <c r="H355" i="30"/>
  <c r="G355" i="30"/>
  <c r="F355" i="30"/>
  <c r="E355" i="30"/>
  <c r="D355" i="30"/>
  <c r="P354" i="30"/>
  <c r="O354" i="30"/>
  <c r="N354" i="30"/>
  <c r="M354" i="30"/>
  <c r="L354" i="30"/>
  <c r="K354" i="30"/>
  <c r="J354" i="30"/>
  <c r="I354" i="30"/>
  <c r="H354" i="30"/>
  <c r="G354" i="30"/>
  <c r="F354" i="30"/>
  <c r="E354" i="30"/>
  <c r="D354" i="30"/>
  <c r="P353" i="30"/>
  <c r="O353" i="30"/>
  <c r="N353" i="30"/>
  <c r="M353" i="30"/>
  <c r="L353" i="30"/>
  <c r="K353" i="30"/>
  <c r="J353" i="30"/>
  <c r="I353" i="30"/>
  <c r="H353" i="30"/>
  <c r="G353" i="30"/>
  <c r="F353" i="30"/>
  <c r="E353" i="30"/>
  <c r="D353" i="30"/>
  <c r="P352" i="30"/>
  <c r="O352" i="30"/>
  <c r="N352" i="30"/>
  <c r="M352" i="30"/>
  <c r="L352" i="30"/>
  <c r="K352" i="30"/>
  <c r="J352" i="30"/>
  <c r="I352" i="30"/>
  <c r="H352" i="30"/>
  <c r="G352" i="30"/>
  <c r="F352" i="30"/>
  <c r="E352" i="30"/>
  <c r="D352" i="30"/>
  <c r="P351" i="30"/>
  <c r="O351" i="30"/>
  <c r="N351" i="30"/>
  <c r="M351" i="30"/>
  <c r="L351" i="30"/>
  <c r="K351" i="30"/>
  <c r="J351" i="30"/>
  <c r="I351" i="30"/>
  <c r="H351" i="30"/>
  <c r="G351" i="30"/>
  <c r="F351" i="30"/>
  <c r="E351" i="30"/>
  <c r="D351" i="30"/>
  <c r="P350" i="30"/>
  <c r="O350" i="30"/>
  <c r="N350" i="30"/>
  <c r="M350" i="30"/>
  <c r="L350" i="30"/>
  <c r="K350" i="30"/>
  <c r="J350" i="30"/>
  <c r="I350" i="30"/>
  <c r="H350" i="30"/>
  <c r="G350" i="30"/>
  <c r="F350" i="30"/>
  <c r="E350" i="30"/>
  <c r="D350" i="30"/>
  <c r="P349" i="30"/>
  <c r="O349" i="30"/>
  <c r="N349" i="30"/>
  <c r="M349" i="30"/>
  <c r="L349" i="30"/>
  <c r="K349" i="30"/>
  <c r="J349" i="30"/>
  <c r="I349" i="30"/>
  <c r="H349" i="30"/>
  <c r="G349" i="30"/>
  <c r="F349" i="30"/>
  <c r="E349" i="30"/>
  <c r="D349" i="30"/>
  <c r="P348" i="30"/>
  <c r="O348" i="30"/>
  <c r="N348" i="30"/>
  <c r="M348" i="30"/>
  <c r="L348" i="30"/>
  <c r="K348" i="30"/>
  <c r="J348" i="30"/>
  <c r="I348" i="30"/>
  <c r="H348" i="30"/>
  <c r="G348" i="30"/>
  <c r="F348" i="30"/>
  <c r="E348" i="30"/>
  <c r="D348" i="30"/>
  <c r="P347" i="30"/>
  <c r="O347" i="30"/>
  <c r="N347" i="30"/>
  <c r="M347" i="30"/>
  <c r="L347" i="30"/>
  <c r="K347" i="30"/>
  <c r="J347" i="30"/>
  <c r="I347" i="30"/>
  <c r="H347" i="30"/>
  <c r="G347" i="30"/>
  <c r="F347" i="30"/>
  <c r="E347" i="30"/>
  <c r="D347" i="30"/>
  <c r="P346" i="30"/>
  <c r="O346" i="30"/>
  <c r="N346" i="30"/>
  <c r="M346" i="30"/>
  <c r="L346" i="30"/>
  <c r="K346" i="30"/>
  <c r="J346" i="30"/>
  <c r="I346" i="30"/>
  <c r="H346" i="30"/>
  <c r="G346" i="30"/>
  <c r="F346" i="30"/>
  <c r="E346" i="30"/>
  <c r="D346" i="30"/>
  <c r="P345" i="30"/>
  <c r="O345" i="30"/>
  <c r="N345" i="30"/>
  <c r="M345" i="30"/>
  <c r="L345" i="30"/>
  <c r="K345" i="30"/>
  <c r="J345" i="30"/>
  <c r="I345" i="30"/>
  <c r="H345" i="30"/>
  <c r="G345" i="30"/>
  <c r="F345" i="30"/>
  <c r="E345" i="30"/>
  <c r="D345" i="30"/>
  <c r="P344" i="30"/>
  <c r="O344" i="30"/>
  <c r="N344" i="30"/>
  <c r="M344" i="30"/>
  <c r="L344" i="30"/>
  <c r="K344" i="30"/>
  <c r="J344" i="30"/>
  <c r="I344" i="30"/>
  <c r="H344" i="30"/>
  <c r="G344" i="30"/>
  <c r="F344" i="30"/>
  <c r="E344" i="30"/>
  <c r="D344" i="30"/>
  <c r="P343" i="30"/>
  <c r="O343" i="30"/>
  <c r="N343" i="30"/>
  <c r="M343" i="30"/>
  <c r="L343" i="30"/>
  <c r="K343" i="30"/>
  <c r="J343" i="30"/>
  <c r="I343" i="30"/>
  <c r="H343" i="30"/>
  <c r="G343" i="30"/>
  <c r="F343" i="30"/>
  <c r="E343" i="30"/>
  <c r="D343" i="30"/>
  <c r="P342" i="30"/>
  <c r="O342" i="30"/>
  <c r="N342" i="30"/>
  <c r="M342" i="30"/>
  <c r="L342" i="30"/>
  <c r="K342" i="30"/>
  <c r="J342" i="30"/>
  <c r="I342" i="30"/>
  <c r="H342" i="30"/>
  <c r="G342" i="30"/>
  <c r="F342" i="30"/>
  <c r="E342" i="30"/>
  <c r="D342" i="30"/>
  <c r="P341" i="30"/>
  <c r="O341" i="30"/>
  <c r="N341" i="30"/>
  <c r="M341" i="30"/>
  <c r="L341" i="30"/>
  <c r="K341" i="30"/>
  <c r="J341" i="30"/>
  <c r="I341" i="30"/>
  <c r="H341" i="30"/>
  <c r="G341" i="30"/>
  <c r="F341" i="30"/>
  <c r="E341" i="30"/>
  <c r="D341" i="30"/>
  <c r="P340" i="30"/>
  <c r="O340" i="30"/>
  <c r="N340" i="30"/>
  <c r="M340" i="30"/>
  <c r="L340" i="30"/>
  <c r="K340" i="30"/>
  <c r="J340" i="30"/>
  <c r="I340" i="30"/>
  <c r="H340" i="30"/>
  <c r="G340" i="30"/>
  <c r="F340" i="30"/>
  <c r="E340" i="30"/>
  <c r="D340" i="30"/>
  <c r="P339" i="30"/>
  <c r="O339" i="30"/>
  <c r="N339" i="30"/>
  <c r="M339" i="30"/>
  <c r="L339" i="30"/>
  <c r="K339" i="30"/>
  <c r="J339" i="30"/>
  <c r="I339" i="30"/>
  <c r="H339" i="30"/>
  <c r="G339" i="30"/>
  <c r="F339" i="30"/>
  <c r="E339" i="30"/>
  <c r="D339" i="30"/>
  <c r="P338" i="30"/>
  <c r="O338" i="30"/>
  <c r="N338" i="30"/>
  <c r="M338" i="30"/>
  <c r="L338" i="30"/>
  <c r="K338" i="30"/>
  <c r="J338" i="30"/>
  <c r="I338" i="30"/>
  <c r="H338" i="30"/>
  <c r="G338" i="30"/>
  <c r="F338" i="30"/>
  <c r="E338" i="30"/>
  <c r="D338" i="30"/>
  <c r="P337" i="30"/>
  <c r="O337" i="30"/>
  <c r="N337" i="30"/>
  <c r="M337" i="30"/>
  <c r="L337" i="30"/>
  <c r="K337" i="30"/>
  <c r="J337" i="30"/>
  <c r="I337" i="30"/>
  <c r="H337" i="30"/>
  <c r="G337" i="30"/>
  <c r="F337" i="30"/>
  <c r="E337" i="30"/>
  <c r="D337" i="30"/>
  <c r="P336" i="30"/>
  <c r="O336" i="30"/>
  <c r="N336" i="30"/>
  <c r="M336" i="30"/>
  <c r="L336" i="30"/>
  <c r="K336" i="30"/>
  <c r="J336" i="30"/>
  <c r="I336" i="30"/>
  <c r="H336" i="30"/>
  <c r="G336" i="30"/>
  <c r="F336" i="30"/>
  <c r="E336" i="30"/>
  <c r="D336" i="30"/>
  <c r="P335" i="30"/>
  <c r="O335" i="30"/>
  <c r="N335" i="30"/>
  <c r="M335" i="30"/>
  <c r="L335" i="30"/>
  <c r="K335" i="30"/>
  <c r="J335" i="30"/>
  <c r="I335" i="30"/>
  <c r="H335" i="30"/>
  <c r="G335" i="30"/>
  <c r="F335" i="30"/>
  <c r="E335" i="30"/>
  <c r="D335" i="30"/>
  <c r="P334" i="30"/>
  <c r="O334" i="30"/>
  <c r="N334" i="30"/>
  <c r="M334" i="30"/>
  <c r="L334" i="30"/>
  <c r="K334" i="30"/>
  <c r="J334" i="30"/>
  <c r="I334" i="30"/>
  <c r="H334" i="30"/>
  <c r="G334" i="30"/>
  <c r="F334" i="30"/>
  <c r="E334" i="30"/>
  <c r="D334" i="30"/>
  <c r="P333" i="30"/>
  <c r="O333" i="30"/>
  <c r="N333" i="30"/>
  <c r="M333" i="30"/>
  <c r="L333" i="30"/>
  <c r="K333" i="30"/>
  <c r="J333" i="30"/>
  <c r="I333" i="30"/>
  <c r="H333" i="30"/>
  <c r="G333" i="30"/>
  <c r="F333" i="30"/>
  <c r="E333" i="30"/>
  <c r="D333" i="30"/>
  <c r="P332" i="30"/>
  <c r="O332" i="30"/>
  <c r="N332" i="30"/>
  <c r="M332" i="30"/>
  <c r="L332" i="30"/>
  <c r="K332" i="30"/>
  <c r="J332" i="30"/>
  <c r="I332" i="30"/>
  <c r="H332" i="30"/>
  <c r="G332" i="30"/>
  <c r="F332" i="30"/>
  <c r="E332" i="30"/>
  <c r="D332" i="30"/>
  <c r="P331" i="30"/>
  <c r="O331" i="30"/>
  <c r="N331" i="30"/>
  <c r="M331" i="30"/>
  <c r="L331" i="30"/>
  <c r="K331" i="30"/>
  <c r="J331" i="30"/>
  <c r="I331" i="30"/>
  <c r="H331" i="30"/>
  <c r="G331" i="30"/>
  <c r="F331" i="30"/>
  <c r="E331" i="30"/>
  <c r="D331" i="30"/>
  <c r="P330" i="30"/>
  <c r="O330" i="30"/>
  <c r="N330" i="30"/>
  <c r="M330" i="30"/>
  <c r="L330" i="30"/>
  <c r="K330" i="30"/>
  <c r="J330" i="30"/>
  <c r="I330" i="30"/>
  <c r="H330" i="30"/>
  <c r="G330" i="30"/>
  <c r="F330" i="30"/>
  <c r="E330" i="30"/>
  <c r="D330" i="30"/>
  <c r="P329" i="30"/>
  <c r="O329" i="30"/>
  <c r="N329" i="30"/>
  <c r="M329" i="30"/>
  <c r="L329" i="30"/>
  <c r="K329" i="30"/>
  <c r="J329" i="30"/>
  <c r="I329" i="30"/>
  <c r="H329" i="30"/>
  <c r="G329" i="30"/>
  <c r="F329" i="30"/>
  <c r="E329" i="30"/>
  <c r="D329" i="30"/>
  <c r="P328" i="30"/>
  <c r="O328" i="30"/>
  <c r="N328" i="30"/>
  <c r="M328" i="30"/>
  <c r="L328" i="30"/>
  <c r="K328" i="30"/>
  <c r="J328" i="30"/>
  <c r="I328" i="30"/>
  <c r="H328" i="30"/>
  <c r="G328" i="30"/>
  <c r="F328" i="30"/>
  <c r="E328" i="30"/>
  <c r="D328" i="30"/>
  <c r="P327" i="30"/>
  <c r="O327" i="30"/>
  <c r="N327" i="30"/>
  <c r="M327" i="30"/>
  <c r="L327" i="30"/>
  <c r="K327" i="30"/>
  <c r="J327" i="30"/>
  <c r="I327" i="30"/>
  <c r="H327" i="30"/>
  <c r="G327" i="30"/>
  <c r="F327" i="30"/>
  <c r="E327" i="30"/>
  <c r="D327" i="30"/>
  <c r="P326" i="30"/>
  <c r="O326" i="30"/>
  <c r="N326" i="30"/>
  <c r="M326" i="30"/>
  <c r="L326" i="30"/>
  <c r="K326" i="30"/>
  <c r="J326" i="30"/>
  <c r="I326" i="30"/>
  <c r="H326" i="30"/>
  <c r="G326" i="30"/>
  <c r="F326" i="30"/>
  <c r="E326" i="30"/>
  <c r="D326" i="30"/>
  <c r="P325" i="30"/>
  <c r="O325" i="30"/>
  <c r="N325" i="30"/>
  <c r="M325" i="30"/>
  <c r="L325" i="30"/>
  <c r="K325" i="30"/>
  <c r="J325" i="30"/>
  <c r="I325" i="30"/>
  <c r="H325" i="30"/>
  <c r="G325" i="30"/>
  <c r="F325" i="30"/>
  <c r="E325" i="30"/>
  <c r="D325" i="30"/>
  <c r="P324" i="30"/>
  <c r="O324" i="30"/>
  <c r="N324" i="30"/>
  <c r="M324" i="30"/>
  <c r="L324" i="30"/>
  <c r="K324" i="30"/>
  <c r="J324" i="30"/>
  <c r="I324" i="30"/>
  <c r="H324" i="30"/>
  <c r="G324" i="30"/>
  <c r="F324" i="30"/>
  <c r="E324" i="30"/>
  <c r="D324" i="30"/>
  <c r="P323" i="30"/>
  <c r="O323" i="30"/>
  <c r="N323" i="30"/>
  <c r="M323" i="30"/>
  <c r="L323" i="30"/>
  <c r="K323" i="30"/>
  <c r="J323" i="30"/>
  <c r="I323" i="30"/>
  <c r="H323" i="30"/>
  <c r="G323" i="30"/>
  <c r="F323" i="30"/>
  <c r="E323" i="30"/>
  <c r="D323" i="30"/>
  <c r="P322" i="30"/>
  <c r="O322" i="30"/>
  <c r="N322" i="30"/>
  <c r="M322" i="30"/>
  <c r="L322" i="30"/>
  <c r="K322" i="30"/>
  <c r="J322" i="30"/>
  <c r="I322" i="30"/>
  <c r="H322" i="30"/>
  <c r="G322" i="30"/>
  <c r="F322" i="30"/>
  <c r="E322" i="30"/>
  <c r="D322" i="30"/>
  <c r="P321" i="30"/>
  <c r="O321" i="30"/>
  <c r="N321" i="30"/>
  <c r="M321" i="30"/>
  <c r="L321" i="30"/>
  <c r="K321" i="30"/>
  <c r="J321" i="30"/>
  <c r="I321" i="30"/>
  <c r="H321" i="30"/>
  <c r="G321" i="30"/>
  <c r="F321" i="30"/>
  <c r="E321" i="30"/>
  <c r="D321" i="30"/>
  <c r="P320" i="30"/>
  <c r="O320" i="30"/>
  <c r="N320" i="30"/>
  <c r="M320" i="30"/>
  <c r="L320" i="30"/>
  <c r="K320" i="30"/>
  <c r="J320" i="30"/>
  <c r="I320" i="30"/>
  <c r="H320" i="30"/>
  <c r="G320" i="30"/>
  <c r="F320" i="30"/>
  <c r="E320" i="30"/>
  <c r="D320" i="30"/>
  <c r="P319" i="30"/>
  <c r="O319" i="30"/>
  <c r="N319" i="30"/>
  <c r="M319" i="30"/>
  <c r="L319" i="30"/>
  <c r="K319" i="30"/>
  <c r="J319" i="30"/>
  <c r="I319" i="30"/>
  <c r="H319" i="30"/>
  <c r="G319" i="30"/>
  <c r="F319" i="30"/>
  <c r="E319" i="30"/>
  <c r="D319" i="30"/>
  <c r="P318" i="30"/>
  <c r="O318" i="30"/>
  <c r="N318" i="30"/>
  <c r="M318" i="30"/>
  <c r="L318" i="30"/>
  <c r="K318" i="30"/>
  <c r="J318" i="30"/>
  <c r="I318" i="30"/>
  <c r="H318" i="30"/>
  <c r="G318" i="30"/>
  <c r="F318" i="30"/>
  <c r="E318" i="30"/>
  <c r="D318" i="30"/>
  <c r="P317" i="30"/>
  <c r="O317" i="30"/>
  <c r="N317" i="30"/>
  <c r="M317" i="30"/>
  <c r="L317" i="30"/>
  <c r="K317" i="30"/>
  <c r="J317" i="30"/>
  <c r="I317" i="30"/>
  <c r="H317" i="30"/>
  <c r="G317" i="30"/>
  <c r="F317" i="30"/>
  <c r="E317" i="30"/>
  <c r="D317" i="30"/>
  <c r="P316" i="30"/>
  <c r="O316" i="30"/>
  <c r="N316" i="30"/>
  <c r="M316" i="30"/>
  <c r="L316" i="30"/>
  <c r="K316" i="30"/>
  <c r="J316" i="30"/>
  <c r="I316" i="30"/>
  <c r="H316" i="30"/>
  <c r="G316" i="30"/>
  <c r="F316" i="30"/>
  <c r="E316" i="30"/>
  <c r="D316" i="30"/>
  <c r="P315" i="30"/>
  <c r="O315" i="30"/>
  <c r="N315" i="30"/>
  <c r="M315" i="30"/>
  <c r="L315" i="30"/>
  <c r="K315" i="30"/>
  <c r="J315" i="30"/>
  <c r="I315" i="30"/>
  <c r="H315" i="30"/>
  <c r="G315" i="30"/>
  <c r="F315" i="30"/>
  <c r="E315" i="30"/>
  <c r="D315" i="30"/>
  <c r="P314" i="30"/>
  <c r="O314" i="30"/>
  <c r="N314" i="30"/>
  <c r="M314" i="30"/>
  <c r="L314" i="30"/>
  <c r="K314" i="30"/>
  <c r="J314" i="30"/>
  <c r="I314" i="30"/>
  <c r="H314" i="30"/>
  <c r="G314" i="30"/>
  <c r="F314" i="30"/>
  <c r="E314" i="30"/>
  <c r="D314" i="30"/>
  <c r="P313" i="30"/>
  <c r="O313" i="30"/>
  <c r="N313" i="30"/>
  <c r="M313" i="30"/>
  <c r="L313" i="30"/>
  <c r="K313" i="30"/>
  <c r="J313" i="30"/>
  <c r="I313" i="30"/>
  <c r="H313" i="30"/>
  <c r="G313" i="30"/>
  <c r="F313" i="30"/>
  <c r="E313" i="30"/>
  <c r="D313" i="30"/>
  <c r="P312" i="30"/>
  <c r="O312" i="30"/>
  <c r="N312" i="30"/>
  <c r="M312" i="30"/>
  <c r="L312" i="30"/>
  <c r="K312" i="30"/>
  <c r="J312" i="30"/>
  <c r="I312" i="30"/>
  <c r="H312" i="30"/>
  <c r="G312" i="30"/>
  <c r="F312" i="30"/>
  <c r="E312" i="30"/>
  <c r="D312" i="30"/>
  <c r="P311" i="30"/>
  <c r="O311" i="30"/>
  <c r="N311" i="30"/>
  <c r="M311" i="30"/>
  <c r="L311" i="30"/>
  <c r="K311" i="30"/>
  <c r="J311" i="30"/>
  <c r="I311" i="30"/>
  <c r="H311" i="30"/>
  <c r="G311" i="30"/>
  <c r="F311" i="30"/>
  <c r="E311" i="30"/>
  <c r="D311" i="30"/>
  <c r="P310" i="30"/>
  <c r="O310" i="30"/>
  <c r="N310" i="30"/>
  <c r="M310" i="30"/>
  <c r="L310" i="30"/>
  <c r="K310" i="30"/>
  <c r="J310" i="30"/>
  <c r="I310" i="30"/>
  <c r="H310" i="30"/>
  <c r="G310" i="30"/>
  <c r="F310" i="30"/>
  <c r="E310" i="30"/>
  <c r="D310" i="30"/>
  <c r="P309" i="30"/>
  <c r="O309" i="30"/>
  <c r="N309" i="30"/>
  <c r="M309" i="30"/>
  <c r="L309" i="30"/>
  <c r="K309" i="30"/>
  <c r="J309" i="30"/>
  <c r="I309" i="30"/>
  <c r="H309" i="30"/>
  <c r="G309" i="30"/>
  <c r="F309" i="30"/>
  <c r="E309" i="30"/>
  <c r="D309" i="30"/>
  <c r="P308" i="30"/>
  <c r="O308" i="30"/>
  <c r="N308" i="30"/>
  <c r="M308" i="30"/>
  <c r="L308" i="30"/>
  <c r="K308" i="30"/>
  <c r="J308" i="30"/>
  <c r="I308" i="30"/>
  <c r="H308" i="30"/>
  <c r="G308" i="30"/>
  <c r="F308" i="30"/>
  <c r="E308" i="30"/>
  <c r="D308" i="30"/>
  <c r="P307" i="30"/>
  <c r="O307" i="30"/>
  <c r="N307" i="30"/>
  <c r="M307" i="30"/>
  <c r="L307" i="30"/>
  <c r="K307" i="30"/>
  <c r="J307" i="30"/>
  <c r="I307" i="30"/>
  <c r="H307" i="30"/>
  <c r="G307" i="30"/>
  <c r="F307" i="30"/>
  <c r="E307" i="30"/>
  <c r="D307" i="30"/>
  <c r="P306" i="30"/>
  <c r="O306" i="30"/>
  <c r="N306" i="30"/>
  <c r="M306" i="30"/>
  <c r="L306" i="30"/>
  <c r="K306" i="30"/>
  <c r="J306" i="30"/>
  <c r="I306" i="30"/>
  <c r="H306" i="30"/>
  <c r="G306" i="30"/>
  <c r="F306" i="30"/>
  <c r="E306" i="30"/>
  <c r="D306" i="30"/>
  <c r="P305" i="30"/>
  <c r="O305" i="30"/>
  <c r="N305" i="30"/>
  <c r="M305" i="30"/>
  <c r="L305" i="30"/>
  <c r="K305" i="30"/>
  <c r="J305" i="30"/>
  <c r="I305" i="30"/>
  <c r="H305" i="30"/>
  <c r="G305" i="30"/>
  <c r="F305" i="30"/>
  <c r="E305" i="30"/>
  <c r="D305" i="30"/>
  <c r="P304" i="30"/>
  <c r="O304" i="30"/>
  <c r="N304" i="30"/>
  <c r="M304" i="30"/>
  <c r="L304" i="30"/>
  <c r="K304" i="30"/>
  <c r="J304" i="30"/>
  <c r="I304" i="30"/>
  <c r="H304" i="30"/>
  <c r="G304" i="30"/>
  <c r="F304" i="30"/>
  <c r="E304" i="30"/>
  <c r="D304" i="30"/>
  <c r="P303" i="30"/>
  <c r="O303" i="30"/>
  <c r="N303" i="30"/>
  <c r="M303" i="30"/>
  <c r="L303" i="30"/>
  <c r="K303" i="30"/>
  <c r="J303" i="30"/>
  <c r="I303" i="30"/>
  <c r="H303" i="30"/>
  <c r="G303" i="30"/>
  <c r="F303" i="30"/>
  <c r="E303" i="30"/>
  <c r="D303" i="30"/>
  <c r="P302" i="30"/>
  <c r="O302" i="30"/>
  <c r="N302" i="30"/>
  <c r="M302" i="30"/>
  <c r="L302" i="30"/>
  <c r="K302" i="30"/>
  <c r="J302" i="30"/>
  <c r="I302" i="30"/>
  <c r="H302" i="30"/>
  <c r="G302" i="30"/>
  <c r="F302" i="30"/>
  <c r="E302" i="30"/>
  <c r="D302" i="30"/>
  <c r="P301" i="30"/>
  <c r="O301" i="30"/>
  <c r="N301" i="30"/>
  <c r="M301" i="30"/>
  <c r="L301" i="30"/>
  <c r="K301" i="30"/>
  <c r="J301" i="30"/>
  <c r="I301" i="30"/>
  <c r="H301" i="30"/>
  <c r="G301" i="30"/>
  <c r="F301" i="30"/>
  <c r="E301" i="30"/>
  <c r="D301" i="30"/>
  <c r="P300" i="30"/>
  <c r="O300" i="30"/>
  <c r="N300" i="30"/>
  <c r="M300" i="30"/>
  <c r="L300" i="30"/>
  <c r="K300" i="30"/>
  <c r="J300" i="30"/>
  <c r="I300" i="30"/>
  <c r="H300" i="30"/>
  <c r="G300" i="30"/>
  <c r="F300" i="30"/>
  <c r="E300" i="30"/>
  <c r="D300" i="30"/>
  <c r="P299" i="30"/>
  <c r="O299" i="30"/>
  <c r="N299" i="30"/>
  <c r="M299" i="30"/>
  <c r="L299" i="30"/>
  <c r="K299" i="30"/>
  <c r="J299" i="30"/>
  <c r="I299" i="30"/>
  <c r="H299" i="30"/>
  <c r="G299" i="30"/>
  <c r="F299" i="30"/>
  <c r="E299" i="30"/>
  <c r="D299" i="30"/>
  <c r="P298" i="30"/>
  <c r="O298" i="30"/>
  <c r="N298" i="30"/>
  <c r="M298" i="30"/>
  <c r="L298" i="30"/>
  <c r="K298" i="30"/>
  <c r="J298" i="30"/>
  <c r="I298" i="30"/>
  <c r="H298" i="30"/>
  <c r="G298" i="30"/>
  <c r="F298" i="30"/>
  <c r="E298" i="30"/>
  <c r="D298" i="30"/>
  <c r="P297" i="30"/>
  <c r="O297" i="30"/>
  <c r="N297" i="30"/>
  <c r="M297" i="30"/>
  <c r="L297" i="30"/>
  <c r="K297" i="30"/>
  <c r="J297" i="30"/>
  <c r="I297" i="30"/>
  <c r="H297" i="30"/>
  <c r="G297" i="30"/>
  <c r="F297" i="30"/>
  <c r="E297" i="30"/>
  <c r="D297" i="30"/>
  <c r="P296" i="30"/>
  <c r="O296" i="30"/>
  <c r="N296" i="30"/>
  <c r="M296" i="30"/>
  <c r="L296" i="30"/>
  <c r="K296" i="30"/>
  <c r="J296" i="30"/>
  <c r="I296" i="30"/>
  <c r="H296" i="30"/>
  <c r="G296" i="30"/>
  <c r="F296" i="30"/>
  <c r="E296" i="30"/>
  <c r="D296" i="30"/>
  <c r="P295" i="30"/>
  <c r="O295" i="30"/>
  <c r="N295" i="30"/>
  <c r="M295" i="30"/>
  <c r="L295" i="30"/>
  <c r="K295" i="30"/>
  <c r="J295" i="30"/>
  <c r="I295" i="30"/>
  <c r="H295" i="30"/>
  <c r="G295" i="30"/>
  <c r="F295" i="30"/>
  <c r="E295" i="30"/>
  <c r="D295" i="30"/>
  <c r="P294" i="30"/>
  <c r="O294" i="30"/>
  <c r="N294" i="30"/>
  <c r="M294" i="30"/>
  <c r="L294" i="30"/>
  <c r="K294" i="30"/>
  <c r="J294" i="30"/>
  <c r="I294" i="30"/>
  <c r="H294" i="30"/>
  <c r="G294" i="30"/>
  <c r="F294" i="30"/>
  <c r="E294" i="30"/>
  <c r="D294" i="30"/>
  <c r="P293" i="30"/>
  <c r="O293" i="30"/>
  <c r="N293" i="30"/>
  <c r="M293" i="30"/>
  <c r="L293" i="30"/>
  <c r="K293" i="30"/>
  <c r="J293" i="30"/>
  <c r="I293" i="30"/>
  <c r="H293" i="30"/>
  <c r="G293" i="30"/>
  <c r="F293" i="30"/>
  <c r="E293" i="30"/>
  <c r="D293" i="30"/>
  <c r="P292" i="30"/>
  <c r="O292" i="30"/>
  <c r="N292" i="30"/>
  <c r="M292" i="30"/>
  <c r="L292" i="30"/>
  <c r="K292" i="30"/>
  <c r="J292" i="30"/>
  <c r="I292" i="30"/>
  <c r="H292" i="30"/>
  <c r="G292" i="30"/>
  <c r="F292" i="30"/>
  <c r="E292" i="30"/>
  <c r="D292" i="30"/>
  <c r="P291" i="30"/>
  <c r="O291" i="30"/>
  <c r="N291" i="30"/>
  <c r="M291" i="30"/>
  <c r="L291" i="30"/>
  <c r="K291" i="30"/>
  <c r="J291" i="30"/>
  <c r="I291" i="30"/>
  <c r="H291" i="30"/>
  <c r="G291" i="30"/>
  <c r="F291" i="30"/>
  <c r="E291" i="30"/>
  <c r="D291" i="30"/>
  <c r="P290" i="30"/>
  <c r="O290" i="30"/>
  <c r="N290" i="30"/>
  <c r="M290" i="30"/>
  <c r="L290" i="30"/>
  <c r="K290" i="30"/>
  <c r="J290" i="30"/>
  <c r="I290" i="30"/>
  <c r="H290" i="30"/>
  <c r="G290" i="30"/>
  <c r="F290" i="30"/>
  <c r="E290" i="30"/>
  <c r="D290" i="30"/>
  <c r="P289" i="30"/>
  <c r="O289" i="30"/>
  <c r="N289" i="30"/>
  <c r="M289" i="30"/>
  <c r="L289" i="30"/>
  <c r="K289" i="30"/>
  <c r="J289" i="30"/>
  <c r="I289" i="30"/>
  <c r="H289" i="30"/>
  <c r="G289" i="30"/>
  <c r="F289" i="30"/>
  <c r="E289" i="30"/>
  <c r="D289" i="30"/>
  <c r="P288" i="30"/>
  <c r="O288" i="30"/>
  <c r="N288" i="30"/>
  <c r="M288" i="30"/>
  <c r="L288" i="30"/>
  <c r="K288" i="30"/>
  <c r="J288" i="30"/>
  <c r="I288" i="30"/>
  <c r="H288" i="30"/>
  <c r="G288" i="30"/>
  <c r="F288" i="30"/>
  <c r="E288" i="30"/>
  <c r="D288" i="30"/>
  <c r="P287" i="30"/>
  <c r="O287" i="30"/>
  <c r="N287" i="30"/>
  <c r="M287" i="30"/>
  <c r="L287" i="30"/>
  <c r="K287" i="30"/>
  <c r="J287" i="30"/>
  <c r="I287" i="30"/>
  <c r="H287" i="30"/>
  <c r="G287" i="30"/>
  <c r="F287" i="30"/>
  <c r="E287" i="30"/>
  <c r="D287" i="30"/>
  <c r="P286" i="30"/>
  <c r="O286" i="30"/>
  <c r="N286" i="30"/>
  <c r="M286" i="30"/>
  <c r="L286" i="30"/>
  <c r="K286" i="30"/>
  <c r="J286" i="30"/>
  <c r="I286" i="30"/>
  <c r="H286" i="30"/>
  <c r="G286" i="30"/>
  <c r="F286" i="30"/>
  <c r="E286" i="30"/>
  <c r="D286" i="30"/>
  <c r="P285" i="30"/>
  <c r="O285" i="30"/>
  <c r="N285" i="30"/>
  <c r="M285" i="30"/>
  <c r="L285" i="30"/>
  <c r="K285" i="30"/>
  <c r="J285" i="30"/>
  <c r="I285" i="30"/>
  <c r="H285" i="30"/>
  <c r="G285" i="30"/>
  <c r="F285" i="30"/>
  <c r="E285" i="30"/>
  <c r="P284" i="30"/>
  <c r="O284" i="30"/>
  <c r="N284" i="30"/>
  <c r="M284" i="30"/>
  <c r="L284" i="30"/>
  <c r="K284" i="30"/>
  <c r="J284" i="30"/>
  <c r="I284" i="30"/>
  <c r="H284" i="30"/>
  <c r="G284" i="30"/>
  <c r="F284" i="30"/>
  <c r="E284" i="30"/>
  <c r="D284" i="30"/>
  <c r="P283" i="30"/>
  <c r="O283" i="30"/>
  <c r="N283" i="30"/>
  <c r="M283" i="30"/>
  <c r="L283" i="30"/>
  <c r="K283" i="30"/>
  <c r="J283" i="30"/>
  <c r="I283" i="30"/>
  <c r="H283" i="30"/>
  <c r="G283" i="30"/>
  <c r="F283" i="30"/>
  <c r="E283" i="30"/>
  <c r="P282" i="30"/>
  <c r="O282" i="30"/>
  <c r="N282" i="30"/>
  <c r="M282" i="30"/>
  <c r="L282" i="30"/>
  <c r="K282" i="30"/>
  <c r="J282" i="30"/>
  <c r="I282" i="30"/>
  <c r="H282" i="30"/>
  <c r="G282" i="30"/>
  <c r="F282" i="30"/>
  <c r="E282" i="30"/>
  <c r="D282" i="30"/>
  <c r="P281" i="30"/>
  <c r="O281" i="30"/>
  <c r="N281" i="30"/>
  <c r="M281" i="30"/>
  <c r="L281" i="30"/>
  <c r="K281" i="30"/>
  <c r="J281" i="30"/>
  <c r="I281" i="30"/>
  <c r="H281" i="30"/>
  <c r="G281" i="30"/>
  <c r="F281" i="30"/>
  <c r="E281" i="30"/>
  <c r="D281" i="30"/>
  <c r="P280" i="30"/>
  <c r="O280" i="30"/>
  <c r="N280" i="30"/>
  <c r="M280" i="30"/>
  <c r="L280" i="30"/>
  <c r="K280" i="30"/>
  <c r="J280" i="30"/>
  <c r="I280" i="30"/>
  <c r="H280" i="30"/>
  <c r="G280" i="30"/>
  <c r="F280" i="30"/>
  <c r="E280" i="30"/>
  <c r="D280" i="30"/>
  <c r="P279" i="30"/>
  <c r="O279" i="30"/>
  <c r="N279" i="30"/>
  <c r="M279" i="30"/>
  <c r="L279" i="30"/>
  <c r="K279" i="30"/>
  <c r="J279" i="30"/>
  <c r="I279" i="30"/>
  <c r="H279" i="30"/>
  <c r="G279" i="30"/>
  <c r="F279" i="30"/>
  <c r="E279" i="30"/>
  <c r="D279" i="30"/>
  <c r="P278" i="30"/>
  <c r="O278" i="30"/>
  <c r="N278" i="30"/>
  <c r="M278" i="30"/>
  <c r="L278" i="30"/>
  <c r="K278" i="30"/>
  <c r="J278" i="30"/>
  <c r="I278" i="30"/>
  <c r="H278" i="30"/>
  <c r="G278" i="30"/>
  <c r="F278" i="30"/>
  <c r="E278" i="30"/>
  <c r="D278" i="30"/>
  <c r="P277" i="30"/>
  <c r="O277" i="30"/>
  <c r="N277" i="30"/>
  <c r="M277" i="30"/>
  <c r="L277" i="30"/>
  <c r="K277" i="30"/>
  <c r="J277" i="30"/>
  <c r="I277" i="30"/>
  <c r="H277" i="30"/>
  <c r="G277" i="30"/>
  <c r="F277" i="30"/>
  <c r="E277" i="30"/>
  <c r="D277" i="30"/>
  <c r="P276" i="30"/>
  <c r="O276" i="30"/>
  <c r="N276" i="30"/>
  <c r="M276" i="30"/>
  <c r="L276" i="30"/>
  <c r="K276" i="30"/>
  <c r="J276" i="30"/>
  <c r="I276" i="30"/>
  <c r="H276" i="30"/>
  <c r="G276" i="30"/>
  <c r="F276" i="30"/>
  <c r="E276" i="30"/>
  <c r="D276" i="30"/>
  <c r="P275" i="30"/>
  <c r="O275" i="30"/>
  <c r="N275" i="30"/>
  <c r="M275" i="30"/>
  <c r="L275" i="30"/>
  <c r="K275" i="30"/>
  <c r="J275" i="30"/>
  <c r="I275" i="30"/>
  <c r="H275" i="30"/>
  <c r="G275" i="30"/>
  <c r="F275" i="30"/>
  <c r="E275" i="30"/>
  <c r="D275" i="30"/>
  <c r="P274" i="30"/>
  <c r="O274" i="30"/>
  <c r="N274" i="30"/>
  <c r="M274" i="30"/>
  <c r="L274" i="30"/>
  <c r="K274" i="30"/>
  <c r="J274" i="30"/>
  <c r="I274" i="30"/>
  <c r="H274" i="30"/>
  <c r="G274" i="30"/>
  <c r="F274" i="30"/>
  <c r="E274" i="30"/>
  <c r="D274" i="30"/>
  <c r="P273" i="30"/>
  <c r="O273" i="30"/>
  <c r="N273" i="30"/>
  <c r="M273" i="30"/>
  <c r="L273" i="30"/>
  <c r="K273" i="30"/>
  <c r="J273" i="30"/>
  <c r="I273" i="30"/>
  <c r="H273" i="30"/>
  <c r="G273" i="30"/>
  <c r="F273" i="30"/>
  <c r="E273" i="30"/>
  <c r="D273" i="30"/>
  <c r="P272" i="30"/>
  <c r="O272" i="30"/>
  <c r="N272" i="30"/>
  <c r="M272" i="30"/>
  <c r="L272" i="30"/>
  <c r="K272" i="30"/>
  <c r="J272" i="30"/>
  <c r="I272" i="30"/>
  <c r="H272" i="30"/>
  <c r="G272" i="30"/>
  <c r="F272" i="30"/>
  <c r="E272" i="30"/>
  <c r="D272" i="30"/>
  <c r="P271" i="30"/>
  <c r="O271" i="30"/>
  <c r="N271" i="30"/>
  <c r="M271" i="30"/>
  <c r="L271" i="30"/>
  <c r="K271" i="30"/>
  <c r="J271" i="30"/>
  <c r="I271" i="30"/>
  <c r="H271" i="30"/>
  <c r="G271" i="30"/>
  <c r="F271" i="30"/>
  <c r="E271" i="30"/>
  <c r="D271" i="30"/>
  <c r="P270" i="30"/>
  <c r="O270" i="30"/>
  <c r="N270" i="30"/>
  <c r="M270" i="30"/>
  <c r="L270" i="30"/>
  <c r="K270" i="30"/>
  <c r="J270" i="30"/>
  <c r="I270" i="30"/>
  <c r="H270" i="30"/>
  <c r="G270" i="30"/>
  <c r="F270" i="30"/>
  <c r="E270" i="30"/>
  <c r="D270" i="30"/>
  <c r="P269" i="30"/>
  <c r="O269" i="30"/>
  <c r="N269" i="30"/>
  <c r="M269" i="30"/>
  <c r="L269" i="30"/>
  <c r="K269" i="30"/>
  <c r="J269" i="30"/>
  <c r="I269" i="30"/>
  <c r="H269" i="30"/>
  <c r="G269" i="30"/>
  <c r="F269" i="30"/>
  <c r="E269" i="30"/>
  <c r="D269" i="30"/>
  <c r="P268" i="30"/>
  <c r="O268" i="30"/>
  <c r="N268" i="30"/>
  <c r="M268" i="30"/>
  <c r="L268" i="30"/>
  <c r="K268" i="30"/>
  <c r="J268" i="30"/>
  <c r="I268" i="30"/>
  <c r="H268" i="30"/>
  <c r="G268" i="30"/>
  <c r="F268" i="30"/>
  <c r="E268" i="30"/>
  <c r="D268" i="30"/>
  <c r="P267" i="30"/>
  <c r="O267" i="30"/>
  <c r="N267" i="30"/>
  <c r="M267" i="30"/>
  <c r="L267" i="30"/>
  <c r="K267" i="30"/>
  <c r="J267" i="30"/>
  <c r="I267" i="30"/>
  <c r="H267" i="30"/>
  <c r="G267" i="30"/>
  <c r="F267" i="30"/>
  <c r="E267" i="30"/>
  <c r="D267" i="30"/>
  <c r="P266" i="30"/>
  <c r="O266" i="30"/>
  <c r="N266" i="30"/>
  <c r="M266" i="30"/>
  <c r="L266" i="30"/>
  <c r="K266" i="30"/>
  <c r="J266" i="30"/>
  <c r="I266" i="30"/>
  <c r="H266" i="30"/>
  <c r="G266" i="30"/>
  <c r="F266" i="30"/>
  <c r="E266" i="30"/>
  <c r="D266" i="30"/>
  <c r="P265" i="30"/>
  <c r="O265" i="30"/>
  <c r="N265" i="30"/>
  <c r="M265" i="30"/>
  <c r="L265" i="30"/>
  <c r="K265" i="30"/>
  <c r="J265" i="30"/>
  <c r="I265" i="30"/>
  <c r="H265" i="30"/>
  <c r="G265" i="30"/>
  <c r="F265" i="30"/>
  <c r="E265" i="30"/>
  <c r="D265" i="30"/>
  <c r="P264" i="30"/>
  <c r="O264" i="30"/>
  <c r="N264" i="30"/>
  <c r="M264" i="30"/>
  <c r="L264" i="30"/>
  <c r="K264" i="30"/>
  <c r="J264" i="30"/>
  <c r="I264" i="30"/>
  <c r="H264" i="30"/>
  <c r="G264" i="30"/>
  <c r="F264" i="30"/>
  <c r="E264" i="30"/>
  <c r="D264" i="30"/>
  <c r="P263" i="30"/>
  <c r="O263" i="30"/>
  <c r="N263" i="30"/>
  <c r="M263" i="30"/>
  <c r="L263" i="30"/>
  <c r="K263" i="30"/>
  <c r="J263" i="30"/>
  <c r="I263" i="30"/>
  <c r="H263" i="30"/>
  <c r="G263" i="30"/>
  <c r="F263" i="30"/>
  <c r="E263" i="30"/>
  <c r="D263" i="30"/>
  <c r="P262" i="30"/>
  <c r="O262" i="30"/>
  <c r="N262" i="30"/>
  <c r="M262" i="30"/>
  <c r="L262" i="30"/>
  <c r="K262" i="30"/>
  <c r="J262" i="30"/>
  <c r="I262" i="30"/>
  <c r="H262" i="30"/>
  <c r="G262" i="30"/>
  <c r="F262" i="30"/>
  <c r="E262" i="30"/>
  <c r="D262" i="30"/>
  <c r="P261" i="30"/>
  <c r="O261" i="30"/>
  <c r="N261" i="30"/>
  <c r="M261" i="30"/>
  <c r="L261" i="30"/>
  <c r="K261" i="30"/>
  <c r="J261" i="30"/>
  <c r="I261" i="30"/>
  <c r="H261" i="30"/>
  <c r="G261" i="30"/>
  <c r="F261" i="30"/>
  <c r="E261" i="30"/>
  <c r="D261" i="30"/>
  <c r="P260" i="30"/>
  <c r="O260" i="30"/>
  <c r="N260" i="30"/>
  <c r="M260" i="30"/>
  <c r="L260" i="30"/>
  <c r="K260" i="30"/>
  <c r="J260" i="30"/>
  <c r="I260" i="30"/>
  <c r="H260" i="30"/>
  <c r="G260" i="30"/>
  <c r="F260" i="30"/>
  <c r="E260" i="30"/>
  <c r="D260" i="30"/>
  <c r="P259" i="30"/>
  <c r="O259" i="30"/>
  <c r="N259" i="30"/>
  <c r="M259" i="30"/>
  <c r="L259" i="30"/>
  <c r="K259" i="30"/>
  <c r="J259" i="30"/>
  <c r="I259" i="30"/>
  <c r="H259" i="30"/>
  <c r="G259" i="30"/>
  <c r="F259" i="30"/>
  <c r="E259" i="30"/>
  <c r="D259" i="30"/>
  <c r="P258" i="30"/>
  <c r="O258" i="30"/>
  <c r="N258" i="30"/>
  <c r="M258" i="30"/>
  <c r="L258" i="30"/>
  <c r="K258" i="30"/>
  <c r="J258" i="30"/>
  <c r="I258" i="30"/>
  <c r="H258" i="30"/>
  <c r="G258" i="30"/>
  <c r="F258" i="30"/>
  <c r="E258" i="30"/>
  <c r="D258" i="30"/>
  <c r="P257" i="30"/>
  <c r="O257" i="30"/>
  <c r="N257" i="30"/>
  <c r="M257" i="30"/>
  <c r="L257" i="30"/>
  <c r="K257" i="30"/>
  <c r="J257" i="30"/>
  <c r="I257" i="30"/>
  <c r="H257" i="30"/>
  <c r="G257" i="30"/>
  <c r="F257" i="30"/>
  <c r="E257" i="30"/>
  <c r="D257" i="30"/>
  <c r="P256" i="30"/>
  <c r="O256" i="30"/>
  <c r="N256" i="30"/>
  <c r="M256" i="30"/>
  <c r="L256" i="30"/>
  <c r="K256" i="30"/>
  <c r="J256" i="30"/>
  <c r="I256" i="30"/>
  <c r="H256" i="30"/>
  <c r="G256" i="30"/>
  <c r="F256" i="30"/>
  <c r="E256" i="30"/>
  <c r="D256" i="30"/>
  <c r="P255" i="30"/>
  <c r="O255" i="30"/>
  <c r="N255" i="30"/>
  <c r="M255" i="30"/>
  <c r="L255" i="30"/>
  <c r="K255" i="30"/>
  <c r="J255" i="30"/>
  <c r="I255" i="30"/>
  <c r="H255" i="30"/>
  <c r="G255" i="30"/>
  <c r="F255" i="30"/>
  <c r="E255" i="30"/>
  <c r="D255" i="30"/>
  <c r="P254" i="30"/>
  <c r="O254" i="30"/>
  <c r="N254" i="30"/>
  <c r="M254" i="30"/>
  <c r="L254" i="30"/>
  <c r="K254" i="30"/>
  <c r="J254" i="30"/>
  <c r="I254" i="30"/>
  <c r="H254" i="30"/>
  <c r="G254" i="30"/>
  <c r="F254" i="30"/>
  <c r="E254" i="30"/>
  <c r="D254" i="30"/>
  <c r="P253" i="30"/>
  <c r="O253" i="30"/>
  <c r="N253" i="30"/>
  <c r="M253" i="30"/>
  <c r="L253" i="30"/>
  <c r="K253" i="30"/>
  <c r="J253" i="30"/>
  <c r="I253" i="30"/>
  <c r="H253" i="30"/>
  <c r="G253" i="30"/>
  <c r="F253" i="30"/>
  <c r="E253" i="30"/>
  <c r="D253" i="30"/>
  <c r="P252" i="30"/>
  <c r="O252" i="30"/>
  <c r="N252" i="30"/>
  <c r="M252" i="30"/>
  <c r="L252" i="30"/>
  <c r="K252" i="30"/>
  <c r="J252" i="30"/>
  <c r="I252" i="30"/>
  <c r="H252" i="30"/>
  <c r="G252" i="30"/>
  <c r="F252" i="30"/>
  <c r="E252" i="30"/>
  <c r="D252" i="30"/>
  <c r="P251" i="30"/>
  <c r="O251" i="30"/>
  <c r="N251" i="30"/>
  <c r="M251" i="30"/>
  <c r="L251" i="30"/>
  <c r="K251" i="30"/>
  <c r="J251" i="30"/>
  <c r="I251" i="30"/>
  <c r="H251" i="30"/>
  <c r="G251" i="30"/>
  <c r="F251" i="30"/>
  <c r="E251" i="30"/>
  <c r="D251" i="30"/>
  <c r="P250" i="30"/>
  <c r="O250" i="30"/>
  <c r="N250" i="30"/>
  <c r="M250" i="30"/>
  <c r="L250" i="30"/>
  <c r="K250" i="30"/>
  <c r="J250" i="30"/>
  <c r="I250" i="30"/>
  <c r="H250" i="30"/>
  <c r="G250" i="30"/>
  <c r="F250" i="30"/>
  <c r="E250" i="30"/>
  <c r="D250" i="30"/>
  <c r="P249" i="30"/>
  <c r="O249" i="30"/>
  <c r="N249" i="30"/>
  <c r="M249" i="30"/>
  <c r="L249" i="30"/>
  <c r="K249" i="30"/>
  <c r="J249" i="30"/>
  <c r="I249" i="30"/>
  <c r="H249" i="30"/>
  <c r="G249" i="30"/>
  <c r="F249" i="30"/>
  <c r="E249" i="30"/>
  <c r="D249" i="30"/>
  <c r="P248" i="30"/>
  <c r="O248" i="30"/>
  <c r="N248" i="30"/>
  <c r="M248" i="30"/>
  <c r="L248" i="30"/>
  <c r="K248" i="30"/>
  <c r="J248" i="30"/>
  <c r="I248" i="30"/>
  <c r="H248" i="30"/>
  <c r="G248" i="30"/>
  <c r="F248" i="30"/>
  <c r="E248" i="30"/>
  <c r="D248" i="30"/>
  <c r="P247" i="30"/>
  <c r="O247" i="30"/>
  <c r="N247" i="30"/>
  <c r="M247" i="30"/>
  <c r="L247" i="30"/>
  <c r="K247" i="30"/>
  <c r="J247" i="30"/>
  <c r="I247" i="30"/>
  <c r="H247" i="30"/>
  <c r="G247" i="30"/>
  <c r="F247" i="30"/>
  <c r="E247" i="30"/>
  <c r="D247" i="30"/>
  <c r="P246" i="30"/>
  <c r="O246" i="30"/>
  <c r="N246" i="30"/>
  <c r="M246" i="30"/>
  <c r="L246" i="30"/>
  <c r="K246" i="30"/>
  <c r="J246" i="30"/>
  <c r="I246" i="30"/>
  <c r="H246" i="30"/>
  <c r="G246" i="30"/>
  <c r="F246" i="30"/>
  <c r="E246" i="30"/>
  <c r="D246" i="30"/>
  <c r="P245" i="30"/>
  <c r="O245" i="30"/>
  <c r="N245" i="30"/>
  <c r="M245" i="30"/>
  <c r="L245" i="30"/>
  <c r="K245" i="30"/>
  <c r="J245" i="30"/>
  <c r="I245" i="30"/>
  <c r="H245" i="30"/>
  <c r="G245" i="30"/>
  <c r="F245" i="30"/>
  <c r="E245" i="30"/>
  <c r="D245" i="30"/>
  <c r="P244" i="30"/>
  <c r="O244" i="30"/>
  <c r="N244" i="30"/>
  <c r="M244" i="30"/>
  <c r="L244" i="30"/>
  <c r="K244" i="30"/>
  <c r="J244" i="30"/>
  <c r="I244" i="30"/>
  <c r="H244" i="30"/>
  <c r="G244" i="30"/>
  <c r="F244" i="30"/>
  <c r="E244" i="30"/>
  <c r="D244" i="30"/>
  <c r="P243" i="30"/>
  <c r="O243" i="30"/>
  <c r="N243" i="30"/>
  <c r="M243" i="30"/>
  <c r="L243" i="30"/>
  <c r="K243" i="30"/>
  <c r="J243" i="30"/>
  <c r="I243" i="30"/>
  <c r="H243" i="30"/>
  <c r="G243" i="30"/>
  <c r="F243" i="30"/>
  <c r="E243" i="30"/>
  <c r="D243" i="30"/>
  <c r="P242" i="30"/>
  <c r="O242" i="30"/>
  <c r="N242" i="30"/>
  <c r="M242" i="30"/>
  <c r="L242" i="30"/>
  <c r="K242" i="30"/>
  <c r="J242" i="30"/>
  <c r="I242" i="30"/>
  <c r="H242" i="30"/>
  <c r="G242" i="30"/>
  <c r="F242" i="30"/>
  <c r="E242" i="30"/>
  <c r="D242" i="30"/>
  <c r="P241" i="30"/>
  <c r="O241" i="30"/>
  <c r="N241" i="30"/>
  <c r="M241" i="30"/>
  <c r="L241" i="30"/>
  <c r="K241" i="30"/>
  <c r="J241" i="30"/>
  <c r="I241" i="30"/>
  <c r="H241" i="30"/>
  <c r="G241" i="30"/>
  <c r="F241" i="30"/>
  <c r="E241" i="30"/>
  <c r="D241" i="30"/>
  <c r="P240" i="30"/>
  <c r="O240" i="30"/>
  <c r="N240" i="30"/>
  <c r="M240" i="30"/>
  <c r="L240" i="30"/>
  <c r="K240" i="30"/>
  <c r="J240" i="30"/>
  <c r="I240" i="30"/>
  <c r="H240" i="30"/>
  <c r="G240" i="30"/>
  <c r="F240" i="30"/>
  <c r="E240" i="30"/>
  <c r="D240" i="30"/>
  <c r="P239" i="30"/>
  <c r="O239" i="30"/>
  <c r="N239" i="30"/>
  <c r="M239" i="30"/>
  <c r="L239" i="30"/>
  <c r="K239" i="30"/>
  <c r="J239" i="30"/>
  <c r="I239" i="30"/>
  <c r="H239" i="30"/>
  <c r="G239" i="30"/>
  <c r="F239" i="30"/>
  <c r="E239" i="30"/>
  <c r="D239" i="30"/>
  <c r="P238" i="30"/>
  <c r="O238" i="30"/>
  <c r="N238" i="30"/>
  <c r="M238" i="30"/>
  <c r="L238" i="30"/>
  <c r="K238" i="30"/>
  <c r="J238" i="30"/>
  <c r="I238" i="30"/>
  <c r="H238" i="30"/>
  <c r="G238" i="30"/>
  <c r="F238" i="30"/>
  <c r="E238" i="30"/>
  <c r="D238" i="30"/>
  <c r="P237" i="30"/>
  <c r="O237" i="30"/>
  <c r="N237" i="30"/>
  <c r="M237" i="30"/>
  <c r="L237" i="30"/>
  <c r="K237" i="30"/>
  <c r="J237" i="30"/>
  <c r="I237" i="30"/>
  <c r="H237" i="30"/>
  <c r="G237" i="30"/>
  <c r="F237" i="30"/>
  <c r="E237" i="30"/>
  <c r="D237" i="30"/>
  <c r="P236" i="30"/>
  <c r="O236" i="30"/>
  <c r="N236" i="30"/>
  <c r="M236" i="30"/>
  <c r="L236" i="30"/>
  <c r="K236" i="30"/>
  <c r="J236" i="30"/>
  <c r="I236" i="30"/>
  <c r="H236" i="30"/>
  <c r="G236" i="30"/>
  <c r="F236" i="30"/>
  <c r="E236" i="30"/>
  <c r="D236" i="30"/>
  <c r="P235" i="30"/>
  <c r="O235" i="30"/>
  <c r="N235" i="30"/>
  <c r="M235" i="30"/>
  <c r="L235" i="30"/>
  <c r="K235" i="30"/>
  <c r="J235" i="30"/>
  <c r="I235" i="30"/>
  <c r="H235" i="30"/>
  <c r="G235" i="30"/>
  <c r="F235" i="30"/>
  <c r="E235" i="30"/>
  <c r="D235" i="30"/>
  <c r="P234" i="30"/>
  <c r="O234" i="30"/>
  <c r="N234" i="30"/>
  <c r="M234" i="30"/>
  <c r="L234" i="30"/>
  <c r="K234" i="30"/>
  <c r="J234" i="30"/>
  <c r="I234" i="30"/>
  <c r="H234" i="30"/>
  <c r="G234" i="30"/>
  <c r="F234" i="30"/>
  <c r="E234" i="30"/>
  <c r="D234" i="30"/>
  <c r="P233" i="30"/>
  <c r="O233" i="30"/>
  <c r="N233" i="30"/>
  <c r="M233" i="30"/>
  <c r="L233" i="30"/>
  <c r="K233" i="30"/>
  <c r="J233" i="30"/>
  <c r="I233" i="30"/>
  <c r="H233" i="30"/>
  <c r="G233" i="30"/>
  <c r="F233" i="30"/>
  <c r="E233" i="30"/>
  <c r="D233" i="30"/>
  <c r="P232" i="30"/>
  <c r="O232" i="30"/>
  <c r="N232" i="30"/>
  <c r="M232" i="30"/>
  <c r="L232" i="30"/>
  <c r="K232" i="30"/>
  <c r="J232" i="30"/>
  <c r="I232" i="30"/>
  <c r="H232" i="30"/>
  <c r="G232" i="30"/>
  <c r="F232" i="30"/>
  <c r="E232" i="30"/>
  <c r="D232" i="30"/>
  <c r="P231" i="30"/>
  <c r="O231" i="30"/>
  <c r="N231" i="30"/>
  <c r="M231" i="30"/>
  <c r="L231" i="30"/>
  <c r="K231" i="30"/>
  <c r="J231" i="30"/>
  <c r="I231" i="30"/>
  <c r="H231" i="30"/>
  <c r="G231" i="30"/>
  <c r="F231" i="30"/>
  <c r="E231" i="30"/>
  <c r="D231" i="30"/>
  <c r="P230" i="30"/>
  <c r="O230" i="30"/>
  <c r="N230" i="30"/>
  <c r="M230" i="30"/>
  <c r="L230" i="30"/>
  <c r="K230" i="30"/>
  <c r="J230" i="30"/>
  <c r="I230" i="30"/>
  <c r="H230" i="30"/>
  <c r="G230" i="30"/>
  <c r="F230" i="30"/>
  <c r="E230" i="30"/>
  <c r="D230" i="30"/>
  <c r="P229" i="30"/>
  <c r="O229" i="30"/>
  <c r="N229" i="30"/>
  <c r="M229" i="30"/>
  <c r="L229" i="30"/>
  <c r="K229" i="30"/>
  <c r="J229" i="30"/>
  <c r="I229" i="30"/>
  <c r="H229" i="30"/>
  <c r="G229" i="30"/>
  <c r="F229" i="30"/>
  <c r="E229" i="30"/>
  <c r="D229" i="30"/>
  <c r="P228" i="30"/>
  <c r="O228" i="30"/>
  <c r="N228" i="30"/>
  <c r="M228" i="30"/>
  <c r="L228" i="30"/>
  <c r="K228" i="30"/>
  <c r="J228" i="30"/>
  <c r="I228" i="30"/>
  <c r="H228" i="30"/>
  <c r="G228" i="30"/>
  <c r="F228" i="30"/>
  <c r="E228" i="30"/>
  <c r="D228" i="30"/>
  <c r="P227" i="30"/>
  <c r="O227" i="30"/>
  <c r="N227" i="30"/>
  <c r="M227" i="30"/>
  <c r="L227" i="30"/>
  <c r="K227" i="30"/>
  <c r="J227" i="30"/>
  <c r="I227" i="30"/>
  <c r="H227" i="30"/>
  <c r="G227" i="30"/>
  <c r="F227" i="30"/>
  <c r="E227" i="30"/>
  <c r="D227" i="30"/>
  <c r="P226" i="30"/>
  <c r="O226" i="30"/>
  <c r="N226" i="30"/>
  <c r="M226" i="30"/>
  <c r="L226" i="30"/>
  <c r="K226" i="30"/>
  <c r="J226" i="30"/>
  <c r="I226" i="30"/>
  <c r="H226" i="30"/>
  <c r="G226" i="30"/>
  <c r="F226" i="30"/>
  <c r="E226" i="30"/>
  <c r="D226" i="30"/>
  <c r="P225" i="30"/>
  <c r="O225" i="30"/>
  <c r="N225" i="30"/>
  <c r="M225" i="30"/>
  <c r="L225" i="30"/>
  <c r="K225" i="30"/>
  <c r="J225" i="30"/>
  <c r="I225" i="30"/>
  <c r="H225" i="30"/>
  <c r="G225" i="30"/>
  <c r="F225" i="30"/>
  <c r="E225" i="30"/>
  <c r="D225" i="30"/>
  <c r="P224" i="30"/>
  <c r="O224" i="30"/>
  <c r="N224" i="30"/>
  <c r="M224" i="30"/>
  <c r="L224" i="30"/>
  <c r="K224" i="30"/>
  <c r="J224" i="30"/>
  <c r="I224" i="30"/>
  <c r="H224" i="30"/>
  <c r="G224" i="30"/>
  <c r="F224" i="30"/>
  <c r="E224" i="30"/>
  <c r="D224" i="30"/>
  <c r="P223" i="30"/>
  <c r="O223" i="30"/>
  <c r="N223" i="30"/>
  <c r="M223" i="30"/>
  <c r="L223" i="30"/>
  <c r="K223" i="30"/>
  <c r="J223" i="30"/>
  <c r="I223" i="30"/>
  <c r="H223" i="30"/>
  <c r="G223" i="30"/>
  <c r="F223" i="30"/>
  <c r="E223" i="30"/>
  <c r="D223" i="30"/>
  <c r="P222" i="30"/>
  <c r="O222" i="30"/>
  <c r="N222" i="30"/>
  <c r="M222" i="30"/>
  <c r="L222" i="30"/>
  <c r="K222" i="30"/>
  <c r="J222" i="30"/>
  <c r="I222" i="30"/>
  <c r="H222" i="30"/>
  <c r="G222" i="30"/>
  <c r="F222" i="30"/>
  <c r="E222" i="30"/>
  <c r="D222" i="30"/>
  <c r="P221" i="30"/>
  <c r="O221" i="30"/>
  <c r="N221" i="30"/>
  <c r="M221" i="30"/>
  <c r="L221" i="30"/>
  <c r="K221" i="30"/>
  <c r="J221" i="30"/>
  <c r="I221" i="30"/>
  <c r="H221" i="30"/>
  <c r="G221" i="30"/>
  <c r="F221" i="30"/>
  <c r="E221" i="30"/>
  <c r="D221" i="30"/>
  <c r="P220" i="30"/>
  <c r="O220" i="30"/>
  <c r="N220" i="30"/>
  <c r="M220" i="30"/>
  <c r="L220" i="30"/>
  <c r="K220" i="30"/>
  <c r="J220" i="30"/>
  <c r="I220" i="30"/>
  <c r="H220" i="30"/>
  <c r="G220" i="30"/>
  <c r="F220" i="30"/>
  <c r="E220" i="30"/>
  <c r="D220" i="30"/>
  <c r="P219" i="30"/>
  <c r="O219" i="30"/>
  <c r="N219" i="30"/>
  <c r="M219" i="30"/>
  <c r="L219" i="30"/>
  <c r="K219" i="30"/>
  <c r="J219" i="30"/>
  <c r="I219" i="30"/>
  <c r="H219" i="30"/>
  <c r="G219" i="30"/>
  <c r="F219" i="30"/>
  <c r="E219" i="30"/>
  <c r="D219" i="30"/>
  <c r="P218" i="30"/>
  <c r="O218" i="30"/>
  <c r="N218" i="30"/>
  <c r="M218" i="30"/>
  <c r="L218" i="30"/>
  <c r="K218" i="30"/>
  <c r="J218" i="30"/>
  <c r="I218" i="30"/>
  <c r="H218" i="30"/>
  <c r="G218" i="30"/>
  <c r="F218" i="30"/>
  <c r="E218" i="30"/>
  <c r="D218" i="30"/>
  <c r="P217" i="30"/>
  <c r="O217" i="30"/>
  <c r="N217" i="30"/>
  <c r="M217" i="30"/>
  <c r="L217" i="30"/>
  <c r="K217" i="30"/>
  <c r="J217" i="30"/>
  <c r="I217" i="30"/>
  <c r="H217" i="30"/>
  <c r="G217" i="30"/>
  <c r="F217" i="30"/>
  <c r="E217" i="30"/>
  <c r="D217" i="30"/>
  <c r="P216" i="30"/>
  <c r="O216" i="30"/>
  <c r="N216" i="30"/>
  <c r="M216" i="30"/>
  <c r="L216" i="30"/>
  <c r="K216" i="30"/>
  <c r="J216" i="30"/>
  <c r="I216" i="30"/>
  <c r="H216" i="30"/>
  <c r="G216" i="30"/>
  <c r="F216" i="30"/>
  <c r="E216" i="30"/>
  <c r="D216" i="30"/>
  <c r="P215" i="30"/>
  <c r="O215" i="30"/>
  <c r="N215" i="30"/>
  <c r="M215" i="30"/>
  <c r="L215" i="30"/>
  <c r="K215" i="30"/>
  <c r="J215" i="30"/>
  <c r="I215" i="30"/>
  <c r="H215" i="30"/>
  <c r="G215" i="30"/>
  <c r="F215" i="30"/>
  <c r="E215" i="30"/>
  <c r="D215" i="30"/>
  <c r="P214" i="30"/>
  <c r="O214" i="30"/>
  <c r="N214" i="30"/>
  <c r="M214" i="30"/>
  <c r="L214" i="30"/>
  <c r="K214" i="30"/>
  <c r="J214" i="30"/>
  <c r="I214" i="30"/>
  <c r="H214" i="30"/>
  <c r="G214" i="30"/>
  <c r="F214" i="30"/>
  <c r="E214" i="30"/>
  <c r="D214" i="30"/>
  <c r="P213" i="30"/>
  <c r="O213" i="30"/>
  <c r="N213" i="30"/>
  <c r="M213" i="30"/>
  <c r="L213" i="30"/>
  <c r="K213" i="30"/>
  <c r="J213" i="30"/>
  <c r="I213" i="30"/>
  <c r="H213" i="30"/>
  <c r="G213" i="30"/>
  <c r="F213" i="30"/>
  <c r="E213" i="30"/>
  <c r="D213" i="30"/>
  <c r="P212" i="30"/>
  <c r="O212" i="30"/>
  <c r="N212" i="30"/>
  <c r="M212" i="30"/>
  <c r="L212" i="30"/>
  <c r="K212" i="30"/>
  <c r="J212" i="30"/>
  <c r="I212" i="30"/>
  <c r="H212" i="30"/>
  <c r="G212" i="30"/>
  <c r="F212" i="30"/>
  <c r="E212" i="30"/>
  <c r="D212" i="30"/>
  <c r="P211" i="30"/>
  <c r="O211" i="30"/>
  <c r="N211" i="30"/>
  <c r="M211" i="30"/>
  <c r="L211" i="30"/>
  <c r="K211" i="30"/>
  <c r="J211" i="30"/>
  <c r="I211" i="30"/>
  <c r="H211" i="30"/>
  <c r="G211" i="30"/>
  <c r="F211" i="30"/>
  <c r="E211" i="30"/>
  <c r="D211" i="30"/>
  <c r="P210" i="30"/>
  <c r="O210" i="30"/>
  <c r="N210" i="30"/>
  <c r="M210" i="30"/>
  <c r="L210" i="30"/>
  <c r="K210" i="30"/>
  <c r="J210" i="30"/>
  <c r="I210" i="30"/>
  <c r="H210" i="30"/>
  <c r="G210" i="30"/>
  <c r="F210" i="30"/>
  <c r="E210" i="30"/>
  <c r="D210" i="30"/>
  <c r="P209" i="30"/>
  <c r="O209" i="30"/>
  <c r="N209" i="30"/>
  <c r="M209" i="30"/>
  <c r="L209" i="30"/>
  <c r="K209" i="30"/>
  <c r="J209" i="30"/>
  <c r="I209" i="30"/>
  <c r="H209" i="30"/>
  <c r="G209" i="30"/>
  <c r="F209" i="30"/>
  <c r="E209" i="30"/>
  <c r="D209" i="30"/>
  <c r="P208" i="30"/>
  <c r="O208" i="30"/>
  <c r="N208" i="30"/>
  <c r="M208" i="30"/>
  <c r="L208" i="30"/>
  <c r="K208" i="30"/>
  <c r="J208" i="30"/>
  <c r="I208" i="30"/>
  <c r="H208" i="30"/>
  <c r="G208" i="30"/>
  <c r="F208" i="30"/>
  <c r="E208" i="30"/>
  <c r="D208" i="30"/>
  <c r="P207" i="30"/>
  <c r="O207" i="30"/>
  <c r="N207" i="30"/>
  <c r="M207" i="30"/>
  <c r="L207" i="30"/>
  <c r="K207" i="30"/>
  <c r="J207" i="30"/>
  <c r="I207" i="30"/>
  <c r="H207" i="30"/>
  <c r="G207" i="30"/>
  <c r="F207" i="30"/>
  <c r="E207" i="30"/>
  <c r="P206" i="30"/>
  <c r="O206" i="30"/>
  <c r="N206" i="30"/>
  <c r="M206" i="30"/>
  <c r="L206" i="30"/>
  <c r="K206" i="30"/>
  <c r="J206" i="30"/>
  <c r="I206" i="30"/>
  <c r="H206" i="30"/>
  <c r="G206" i="30"/>
  <c r="F206" i="30"/>
  <c r="E206" i="30"/>
  <c r="D206" i="30"/>
  <c r="P205" i="30"/>
  <c r="O205" i="30"/>
  <c r="N205" i="30"/>
  <c r="M205" i="30"/>
  <c r="L205" i="30"/>
  <c r="K205" i="30"/>
  <c r="J205" i="30"/>
  <c r="I205" i="30"/>
  <c r="H205" i="30"/>
  <c r="G205" i="30"/>
  <c r="F205" i="30"/>
  <c r="E205" i="30"/>
  <c r="P204" i="30"/>
  <c r="O204" i="30"/>
  <c r="N204" i="30"/>
  <c r="M204" i="30"/>
  <c r="L204" i="30"/>
  <c r="K204" i="30"/>
  <c r="J204" i="30"/>
  <c r="I204" i="30"/>
  <c r="H204" i="30"/>
  <c r="G204" i="30"/>
  <c r="F204" i="30"/>
  <c r="E204" i="30"/>
  <c r="D204" i="30"/>
  <c r="P203" i="30"/>
  <c r="O203" i="30"/>
  <c r="N203" i="30"/>
  <c r="M203" i="30"/>
  <c r="L203" i="30"/>
  <c r="K203" i="30"/>
  <c r="J203" i="30"/>
  <c r="I203" i="30"/>
  <c r="H203" i="30"/>
  <c r="G203" i="30"/>
  <c r="F203" i="30"/>
  <c r="E203" i="30"/>
  <c r="D203" i="30"/>
  <c r="P202" i="30"/>
  <c r="O202" i="30"/>
  <c r="N202" i="30"/>
  <c r="M202" i="30"/>
  <c r="L202" i="30"/>
  <c r="K202" i="30"/>
  <c r="J202" i="30"/>
  <c r="I202" i="30"/>
  <c r="H202" i="30"/>
  <c r="G202" i="30"/>
  <c r="F202" i="30"/>
  <c r="E202" i="30"/>
  <c r="D202" i="30"/>
  <c r="P201" i="30"/>
  <c r="O201" i="30"/>
  <c r="N201" i="30"/>
  <c r="M201" i="30"/>
  <c r="L201" i="30"/>
  <c r="K201" i="30"/>
  <c r="J201" i="30"/>
  <c r="I201" i="30"/>
  <c r="H201" i="30"/>
  <c r="G201" i="30"/>
  <c r="F201" i="30"/>
  <c r="E201" i="30"/>
  <c r="D201" i="30"/>
  <c r="P200" i="30"/>
  <c r="O200" i="30"/>
  <c r="N200" i="30"/>
  <c r="M200" i="30"/>
  <c r="L200" i="30"/>
  <c r="K200" i="30"/>
  <c r="J200" i="30"/>
  <c r="I200" i="30"/>
  <c r="H200" i="30"/>
  <c r="G200" i="30"/>
  <c r="F200" i="30"/>
  <c r="E200" i="30"/>
  <c r="D200" i="30"/>
  <c r="P199" i="30"/>
  <c r="O199" i="30"/>
  <c r="N199" i="30"/>
  <c r="M199" i="30"/>
  <c r="L199" i="30"/>
  <c r="K199" i="30"/>
  <c r="J199" i="30"/>
  <c r="I199" i="30"/>
  <c r="H199" i="30"/>
  <c r="G199" i="30"/>
  <c r="F199" i="30"/>
  <c r="E199" i="30"/>
  <c r="D199" i="30"/>
  <c r="P198" i="30"/>
  <c r="O198" i="30"/>
  <c r="N198" i="30"/>
  <c r="M198" i="30"/>
  <c r="L198" i="30"/>
  <c r="K198" i="30"/>
  <c r="J198" i="30"/>
  <c r="I198" i="30"/>
  <c r="H198" i="30"/>
  <c r="G198" i="30"/>
  <c r="F198" i="30"/>
  <c r="E198" i="30"/>
  <c r="D198" i="30"/>
  <c r="P197" i="30"/>
  <c r="O197" i="30"/>
  <c r="N197" i="30"/>
  <c r="M197" i="30"/>
  <c r="L197" i="30"/>
  <c r="K197" i="30"/>
  <c r="J197" i="30"/>
  <c r="I197" i="30"/>
  <c r="H197" i="30"/>
  <c r="G197" i="30"/>
  <c r="F197" i="30"/>
  <c r="E197" i="30"/>
  <c r="D197" i="30"/>
  <c r="P196" i="30"/>
  <c r="O196" i="30"/>
  <c r="N196" i="30"/>
  <c r="M196" i="30"/>
  <c r="L196" i="30"/>
  <c r="K196" i="30"/>
  <c r="J196" i="30"/>
  <c r="I196" i="30"/>
  <c r="H196" i="30"/>
  <c r="G196" i="30"/>
  <c r="F196" i="30"/>
  <c r="E196" i="30"/>
  <c r="D196" i="30"/>
  <c r="P195" i="30"/>
  <c r="O195" i="30"/>
  <c r="N195" i="30"/>
  <c r="M195" i="30"/>
  <c r="L195" i="30"/>
  <c r="K195" i="30"/>
  <c r="J195" i="30"/>
  <c r="I195" i="30"/>
  <c r="H195" i="30"/>
  <c r="G195" i="30"/>
  <c r="F195" i="30"/>
  <c r="E195" i="30"/>
  <c r="D195" i="30"/>
  <c r="P194" i="30"/>
  <c r="O194" i="30"/>
  <c r="N194" i="30"/>
  <c r="M194" i="30"/>
  <c r="L194" i="30"/>
  <c r="K194" i="30"/>
  <c r="J194" i="30"/>
  <c r="I194" i="30"/>
  <c r="H194" i="30"/>
  <c r="G194" i="30"/>
  <c r="F194" i="30"/>
  <c r="E194" i="30"/>
  <c r="D194" i="30"/>
  <c r="P193" i="30"/>
  <c r="O193" i="30"/>
  <c r="N193" i="30"/>
  <c r="M193" i="30"/>
  <c r="L193" i="30"/>
  <c r="K193" i="30"/>
  <c r="J193" i="30"/>
  <c r="I193" i="30"/>
  <c r="H193" i="30"/>
  <c r="G193" i="30"/>
  <c r="F193" i="30"/>
  <c r="E193" i="30"/>
  <c r="D193" i="30"/>
  <c r="P192" i="30"/>
  <c r="O192" i="30"/>
  <c r="N192" i="30"/>
  <c r="M192" i="30"/>
  <c r="L192" i="30"/>
  <c r="K192" i="30"/>
  <c r="J192" i="30"/>
  <c r="I192" i="30"/>
  <c r="H192" i="30"/>
  <c r="G192" i="30"/>
  <c r="F192" i="30"/>
  <c r="E192" i="30"/>
  <c r="D192" i="30"/>
  <c r="P191" i="30"/>
  <c r="O191" i="30"/>
  <c r="N191" i="30"/>
  <c r="M191" i="30"/>
  <c r="L191" i="30"/>
  <c r="K191" i="30"/>
  <c r="J191" i="30"/>
  <c r="I191" i="30"/>
  <c r="H191" i="30"/>
  <c r="G191" i="30"/>
  <c r="F191" i="30"/>
  <c r="E191" i="30"/>
  <c r="D191" i="30"/>
  <c r="P190" i="30"/>
  <c r="O190" i="30"/>
  <c r="N190" i="30"/>
  <c r="M190" i="30"/>
  <c r="L190" i="30"/>
  <c r="K190" i="30"/>
  <c r="J190" i="30"/>
  <c r="I190" i="30"/>
  <c r="H190" i="30"/>
  <c r="G190" i="30"/>
  <c r="F190" i="30"/>
  <c r="E190" i="30"/>
  <c r="D190" i="30"/>
  <c r="P189" i="30"/>
  <c r="O189" i="30"/>
  <c r="N189" i="30"/>
  <c r="M189" i="30"/>
  <c r="L189" i="30"/>
  <c r="K189" i="30"/>
  <c r="J189" i="30"/>
  <c r="I189" i="30"/>
  <c r="H189" i="30"/>
  <c r="G189" i="30"/>
  <c r="F189" i="30"/>
  <c r="E189" i="30"/>
  <c r="D189" i="30"/>
  <c r="P188" i="30"/>
  <c r="O188" i="30"/>
  <c r="N188" i="30"/>
  <c r="M188" i="30"/>
  <c r="L188" i="30"/>
  <c r="K188" i="30"/>
  <c r="J188" i="30"/>
  <c r="I188" i="30"/>
  <c r="H188" i="30"/>
  <c r="G188" i="30"/>
  <c r="F188" i="30"/>
  <c r="E188" i="30"/>
  <c r="D188" i="30"/>
  <c r="P187" i="30"/>
  <c r="O187" i="30"/>
  <c r="N187" i="30"/>
  <c r="M187" i="30"/>
  <c r="L187" i="30"/>
  <c r="K187" i="30"/>
  <c r="J187" i="30"/>
  <c r="I187" i="30"/>
  <c r="H187" i="30"/>
  <c r="G187" i="30"/>
  <c r="F187" i="30"/>
  <c r="E187" i="30"/>
  <c r="D187" i="30"/>
  <c r="P181" i="30"/>
  <c r="O181" i="30"/>
  <c r="N181" i="30"/>
  <c r="M181" i="30"/>
  <c r="L181" i="30"/>
  <c r="K181" i="30"/>
  <c r="J181" i="30"/>
  <c r="I181" i="30"/>
  <c r="H181" i="30"/>
  <c r="G181" i="30"/>
  <c r="F181" i="30"/>
  <c r="E181" i="30"/>
  <c r="D181" i="30"/>
  <c r="P180" i="30"/>
  <c r="O180" i="30"/>
  <c r="N180" i="30"/>
  <c r="M180" i="30"/>
  <c r="L180" i="30"/>
  <c r="K180" i="30"/>
  <c r="J180" i="30"/>
  <c r="I180" i="30"/>
  <c r="H180" i="30"/>
  <c r="G180" i="30"/>
  <c r="F180" i="30"/>
  <c r="E180" i="30"/>
  <c r="D180" i="30"/>
  <c r="P179" i="30"/>
  <c r="O179" i="30"/>
  <c r="N179" i="30"/>
  <c r="M179" i="30"/>
  <c r="L179" i="30"/>
  <c r="K179" i="30"/>
  <c r="J179" i="30"/>
  <c r="I179" i="30"/>
  <c r="H179" i="30"/>
  <c r="G179" i="30"/>
  <c r="F179" i="30"/>
  <c r="E179" i="30"/>
  <c r="D179" i="30"/>
  <c r="P178" i="30"/>
  <c r="O178" i="30"/>
  <c r="N178" i="30"/>
  <c r="M178" i="30"/>
  <c r="L178" i="30"/>
  <c r="K178" i="30"/>
  <c r="J178" i="30"/>
  <c r="I178" i="30"/>
  <c r="H178" i="30"/>
  <c r="G178" i="30"/>
  <c r="F178" i="30"/>
  <c r="E178" i="30"/>
  <c r="D178" i="30"/>
  <c r="P177" i="30"/>
  <c r="O177" i="30"/>
  <c r="N177" i="30"/>
  <c r="M177" i="30"/>
  <c r="L177" i="30"/>
  <c r="K177" i="30"/>
  <c r="J177" i="30"/>
  <c r="I177" i="30"/>
  <c r="H177" i="30"/>
  <c r="G177" i="30"/>
  <c r="F177" i="30"/>
  <c r="E177" i="30"/>
  <c r="D177" i="30"/>
  <c r="P176" i="30"/>
  <c r="O176" i="30"/>
  <c r="N176" i="30"/>
  <c r="M176" i="30"/>
  <c r="L176" i="30"/>
  <c r="K176" i="30"/>
  <c r="J176" i="30"/>
  <c r="I176" i="30"/>
  <c r="H176" i="30"/>
  <c r="G176" i="30"/>
  <c r="F176" i="30"/>
  <c r="E176" i="30"/>
  <c r="D176" i="30"/>
  <c r="P175" i="30"/>
  <c r="O175" i="30"/>
  <c r="N175" i="30"/>
  <c r="M175" i="30"/>
  <c r="L175" i="30"/>
  <c r="K175" i="30"/>
  <c r="J175" i="30"/>
  <c r="I175" i="30"/>
  <c r="H175" i="30"/>
  <c r="G175" i="30"/>
  <c r="F175" i="30"/>
  <c r="E175" i="30"/>
  <c r="D175" i="30"/>
  <c r="P174" i="30"/>
  <c r="O174" i="30"/>
  <c r="N174" i="30"/>
  <c r="M174" i="30"/>
  <c r="L174" i="30"/>
  <c r="K174" i="30"/>
  <c r="J174" i="30"/>
  <c r="I174" i="30"/>
  <c r="H174" i="30"/>
  <c r="G174" i="30"/>
  <c r="F174" i="30"/>
  <c r="E174" i="30"/>
  <c r="D174" i="30"/>
  <c r="P173" i="30"/>
  <c r="O173" i="30"/>
  <c r="N173" i="30"/>
  <c r="M173" i="30"/>
  <c r="L173" i="30"/>
  <c r="K173" i="30"/>
  <c r="J173" i="30"/>
  <c r="I173" i="30"/>
  <c r="H173" i="30"/>
  <c r="G173" i="30"/>
  <c r="F173" i="30"/>
  <c r="E173" i="30"/>
  <c r="D173" i="30"/>
  <c r="P172" i="30"/>
  <c r="O172" i="30"/>
  <c r="N172" i="30"/>
  <c r="M172" i="30"/>
  <c r="L172" i="30"/>
  <c r="K172" i="30"/>
  <c r="J172" i="30"/>
  <c r="I172" i="30"/>
  <c r="H172" i="30"/>
  <c r="G172" i="30"/>
  <c r="F172" i="30"/>
  <c r="E172" i="30"/>
  <c r="D172" i="30"/>
  <c r="P171" i="30"/>
  <c r="O171" i="30"/>
  <c r="N171" i="30"/>
  <c r="M171" i="30"/>
  <c r="L171" i="30"/>
  <c r="K171" i="30"/>
  <c r="J171" i="30"/>
  <c r="I171" i="30"/>
  <c r="H171" i="30"/>
  <c r="G171" i="30"/>
  <c r="F171" i="30"/>
  <c r="E171" i="30"/>
  <c r="D171" i="30"/>
  <c r="P170" i="30"/>
  <c r="O170" i="30"/>
  <c r="N170" i="30"/>
  <c r="M170" i="30"/>
  <c r="L170" i="30"/>
  <c r="K170" i="30"/>
  <c r="J170" i="30"/>
  <c r="I170" i="30"/>
  <c r="H170" i="30"/>
  <c r="G170" i="30"/>
  <c r="F170" i="30"/>
  <c r="E170" i="30"/>
  <c r="D170" i="30"/>
  <c r="P169" i="30"/>
  <c r="O169" i="30"/>
  <c r="N169" i="30"/>
  <c r="M169" i="30"/>
  <c r="L169" i="30"/>
  <c r="K169" i="30"/>
  <c r="J169" i="30"/>
  <c r="I169" i="30"/>
  <c r="H169" i="30"/>
  <c r="G169" i="30"/>
  <c r="F169" i="30"/>
  <c r="E169" i="30"/>
  <c r="D169" i="30"/>
  <c r="P168" i="30"/>
  <c r="O168" i="30"/>
  <c r="N168" i="30"/>
  <c r="M168" i="30"/>
  <c r="L168" i="30"/>
  <c r="K168" i="30"/>
  <c r="J168" i="30"/>
  <c r="I168" i="30"/>
  <c r="H168" i="30"/>
  <c r="G168" i="30"/>
  <c r="F168" i="30"/>
  <c r="E168" i="30"/>
  <c r="D168" i="30"/>
  <c r="P167" i="30"/>
  <c r="O167" i="30"/>
  <c r="N167" i="30"/>
  <c r="M167" i="30"/>
  <c r="L167" i="30"/>
  <c r="K167" i="30"/>
  <c r="J167" i="30"/>
  <c r="I167" i="30"/>
  <c r="H167" i="30"/>
  <c r="G167" i="30"/>
  <c r="F167" i="30"/>
  <c r="E167" i="30"/>
  <c r="D167" i="30"/>
  <c r="P166" i="30"/>
  <c r="O166" i="30"/>
  <c r="N166" i="30"/>
  <c r="M166" i="30"/>
  <c r="L166" i="30"/>
  <c r="K166" i="30"/>
  <c r="J166" i="30"/>
  <c r="I166" i="30"/>
  <c r="H166" i="30"/>
  <c r="G166" i="30"/>
  <c r="F166" i="30"/>
  <c r="E166" i="30"/>
  <c r="D166" i="30"/>
  <c r="P165" i="30"/>
  <c r="O165" i="30"/>
  <c r="N165" i="30"/>
  <c r="M165" i="30"/>
  <c r="L165" i="30"/>
  <c r="K165" i="30"/>
  <c r="J165" i="30"/>
  <c r="I165" i="30"/>
  <c r="H165" i="30"/>
  <c r="G165" i="30"/>
  <c r="F165" i="30"/>
  <c r="E165" i="30"/>
  <c r="D165" i="30"/>
  <c r="P164" i="30"/>
  <c r="O164" i="30"/>
  <c r="N164" i="30"/>
  <c r="M164" i="30"/>
  <c r="L164" i="30"/>
  <c r="K164" i="30"/>
  <c r="J164" i="30"/>
  <c r="I164" i="30"/>
  <c r="H164" i="30"/>
  <c r="G164" i="30"/>
  <c r="F164" i="30"/>
  <c r="E164" i="30"/>
  <c r="D164" i="30"/>
  <c r="P163" i="30"/>
  <c r="O163" i="30"/>
  <c r="N163" i="30"/>
  <c r="M163" i="30"/>
  <c r="L163" i="30"/>
  <c r="K163" i="30"/>
  <c r="J163" i="30"/>
  <c r="I163" i="30"/>
  <c r="H163" i="30"/>
  <c r="G163" i="30"/>
  <c r="F163" i="30"/>
  <c r="E163" i="30"/>
  <c r="D163" i="30"/>
  <c r="P162" i="30"/>
  <c r="O162" i="30"/>
  <c r="N162" i="30"/>
  <c r="M162" i="30"/>
  <c r="L162" i="30"/>
  <c r="K162" i="30"/>
  <c r="J162" i="30"/>
  <c r="I162" i="30"/>
  <c r="H162" i="30"/>
  <c r="G162" i="30"/>
  <c r="F162" i="30"/>
  <c r="E162" i="30"/>
  <c r="D162" i="30"/>
  <c r="P161" i="30"/>
  <c r="O161" i="30"/>
  <c r="N161" i="30"/>
  <c r="M161" i="30"/>
  <c r="L161" i="30"/>
  <c r="K161" i="30"/>
  <c r="J161" i="30"/>
  <c r="I161" i="30"/>
  <c r="H161" i="30"/>
  <c r="G161" i="30"/>
  <c r="F161" i="30"/>
  <c r="E161" i="30"/>
  <c r="D161" i="30"/>
  <c r="P160" i="30"/>
  <c r="O160" i="30"/>
  <c r="N160" i="30"/>
  <c r="M160" i="30"/>
  <c r="L160" i="30"/>
  <c r="K160" i="30"/>
  <c r="J160" i="30"/>
  <c r="I160" i="30"/>
  <c r="H160" i="30"/>
  <c r="G160" i="30"/>
  <c r="F160" i="30"/>
  <c r="E160" i="30"/>
  <c r="D160" i="30"/>
  <c r="P159" i="30"/>
  <c r="O159" i="30"/>
  <c r="N159" i="30"/>
  <c r="M159" i="30"/>
  <c r="L159" i="30"/>
  <c r="K159" i="30"/>
  <c r="J159" i="30"/>
  <c r="I159" i="30"/>
  <c r="H159" i="30"/>
  <c r="G159" i="30"/>
  <c r="F159" i="30"/>
  <c r="E159" i="30"/>
  <c r="D159" i="30"/>
  <c r="P158" i="30"/>
  <c r="O158" i="30"/>
  <c r="N158" i="30"/>
  <c r="M158" i="30"/>
  <c r="L158" i="30"/>
  <c r="K158" i="30"/>
  <c r="J158" i="30"/>
  <c r="I158" i="30"/>
  <c r="H158" i="30"/>
  <c r="G158" i="30"/>
  <c r="F158" i="30"/>
  <c r="E158" i="30"/>
  <c r="D158" i="30"/>
  <c r="P157" i="30"/>
  <c r="O157" i="30"/>
  <c r="N157" i="30"/>
  <c r="M157" i="30"/>
  <c r="L157" i="30"/>
  <c r="K157" i="30"/>
  <c r="J157" i="30"/>
  <c r="I157" i="30"/>
  <c r="H157" i="30"/>
  <c r="G157" i="30"/>
  <c r="F157" i="30"/>
  <c r="E157" i="30"/>
  <c r="D157" i="30"/>
  <c r="P156" i="30"/>
  <c r="O156" i="30"/>
  <c r="N156" i="30"/>
  <c r="M156" i="30"/>
  <c r="L156" i="30"/>
  <c r="K156" i="30"/>
  <c r="J156" i="30"/>
  <c r="I156" i="30"/>
  <c r="H156" i="30"/>
  <c r="G156" i="30"/>
  <c r="F156" i="30"/>
  <c r="E156" i="30"/>
  <c r="D156" i="30"/>
  <c r="P155" i="30"/>
  <c r="O155" i="30"/>
  <c r="N155" i="30"/>
  <c r="M155" i="30"/>
  <c r="L155" i="30"/>
  <c r="K155" i="30"/>
  <c r="J155" i="30"/>
  <c r="I155" i="30"/>
  <c r="H155" i="30"/>
  <c r="G155" i="30"/>
  <c r="F155" i="30"/>
  <c r="E155" i="30"/>
  <c r="D155" i="30"/>
  <c r="P154" i="30"/>
  <c r="O154" i="30"/>
  <c r="N154" i="30"/>
  <c r="M154" i="30"/>
  <c r="L154" i="30"/>
  <c r="K154" i="30"/>
  <c r="J154" i="30"/>
  <c r="I154" i="30"/>
  <c r="H154" i="30"/>
  <c r="G154" i="30"/>
  <c r="F154" i="30"/>
  <c r="E154" i="30"/>
  <c r="D154" i="30"/>
  <c r="P153" i="30"/>
  <c r="O153" i="30"/>
  <c r="N153" i="30"/>
  <c r="M153" i="30"/>
  <c r="L153" i="30"/>
  <c r="K153" i="30"/>
  <c r="J153" i="30"/>
  <c r="I153" i="30"/>
  <c r="H153" i="30"/>
  <c r="G153" i="30"/>
  <c r="F153" i="30"/>
  <c r="E153" i="30"/>
  <c r="D153" i="30"/>
  <c r="P152" i="30"/>
  <c r="O152" i="30"/>
  <c r="N152" i="30"/>
  <c r="M152" i="30"/>
  <c r="L152" i="30"/>
  <c r="K152" i="30"/>
  <c r="J152" i="30"/>
  <c r="I152" i="30"/>
  <c r="H152" i="30"/>
  <c r="G152" i="30"/>
  <c r="F152" i="30"/>
  <c r="E152" i="30"/>
  <c r="D152" i="30"/>
  <c r="P151" i="30"/>
  <c r="O151" i="30"/>
  <c r="N151" i="30"/>
  <c r="M151" i="30"/>
  <c r="L151" i="30"/>
  <c r="K151" i="30"/>
  <c r="J151" i="30"/>
  <c r="I151" i="30"/>
  <c r="H151" i="30"/>
  <c r="G151" i="30"/>
  <c r="F151" i="30"/>
  <c r="E151" i="30"/>
  <c r="D151" i="30"/>
  <c r="P150" i="30"/>
  <c r="O150" i="30"/>
  <c r="N150" i="30"/>
  <c r="M150" i="30"/>
  <c r="L150" i="30"/>
  <c r="K150" i="30"/>
  <c r="J150" i="30"/>
  <c r="I150" i="30"/>
  <c r="H150" i="30"/>
  <c r="G150" i="30"/>
  <c r="F150" i="30"/>
  <c r="E150" i="30"/>
  <c r="D150" i="30"/>
  <c r="P149" i="30"/>
  <c r="O149" i="30"/>
  <c r="N149" i="30"/>
  <c r="M149" i="30"/>
  <c r="L149" i="30"/>
  <c r="K149" i="30"/>
  <c r="J149" i="30"/>
  <c r="I149" i="30"/>
  <c r="H149" i="30"/>
  <c r="G149" i="30"/>
  <c r="F149" i="30"/>
  <c r="E149" i="30"/>
  <c r="D149" i="30"/>
  <c r="P148" i="30"/>
  <c r="O148" i="30"/>
  <c r="N148" i="30"/>
  <c r="M148" i="30"/>
  <c r="L148" i="30"/>
  <c r="K148" i="30"/>
  <c r="J148" i="30"/>
  <c r="I148" i="30"/>
  <c r="H148" i="30"/>
  <c r="G148" i="30"/>
  <c r="F148" i="30"/>
  <c r="E148" i="30"/>
  <c r="D148" i="30"/>
  <c r="P147" i="30"/>
  <c r="O147" i="30"/>
  <c r="N147" i="30"/>
  <c r="M147" i="30"/>
  <c r="L147" i="30"/>
  <c r="K147" i="30"/>
  <c r="J147" i="30"/>
  <c r="I147" i="30"/>
  <c r="H147" i="30"/>
  <c r="G147" i="30"/>
  <c r="F147" i="30"/>
  <c r="E147" i="30"/>
  <c r="D147" i="30"/>
  <c r="P146" i="30"/>
  <c r="O146" i="30"/>
  <c r="N146" i="30"/>
  <c r="M146" i="30"/>
  <c r="L146" i="30"/>
  <c r="K146" i="30"/>
  <c r="J146" i="30"/>
  <c r="I146" i="30"/>
  <c r="H146" i="30"/>
  <c r="G146" i="30"/>
  <c r="F146" i="30"/>
  <c r="E146" i="30"/>
  <c r="D146" i="30"/>
  <c r="P145" i="30"/>
  <c r="O145" i="30"/>
  <c r="N145" i="30"/>
  <c r="M145" i="30"/>
  <c r="L145" i="30"/>
  <c r="K145" i="30"/>
  <c r="J145" i="30"/>
  <c r="I145" i="30"/>
  <c r="H145" i="30"/>
  <c r="G145" i="30"/>
  <c r="F145" i="30"/>
  <c r="E145" i="30"/>
  <c r="D145" i="30"/>
  <c r="P144" i="30"/>
  <c r="O144" i="30"/>
  <c r="N144" i="30"/>
  <c r="M144" i="30"/>
  <c r="L144" i="30"/>
  <c r="K144" i="30"/>
  <c r="J144" i="30"/>
  <c r="I144" i="30"/>
  <c r="H144" i="30"/>
  <c r="G144" i="30"/>
  <c r="F144" i="30"/>
  <c r="E144" i="30"/>
  <c r="D144" i="30"/>
  <c r="P143" i="30"/>
  <c r="O143" i="30"/>
  <c r="N143" i="30"/>
  <c r="M143" i="30"/>
  <c r="L143" i="30"/>
  <c r="K143" i="30"/>
  <c r="J143" i="30"/>
  <c r="I143" i="30"/>
  <c r="H143" i="30"/>
  <c r="G143" i="30"/>
  <c r="F143" i="30"/>
  <c r="E143" i="30"/>
  <c r="D143" i="30"/>
  <c r="P142" i="30"/>
  <c r="O142" i="30"/>
  <c r="N142" i="30"/>
  <c r="M142" i="30"/>
  <c r="L142" i="30"/>
  <c r="K142" i="30"/>
  <c r="J142" i="30"/>
  <c r="I142" i="30"/>
  <c r="H142" i="30"/>
  <c r="G142" i="30"/>
  <c r="F142" i="30"/>
  <c r="E142" i="30"/>
  <c r="D142" i="30"/>
  <c r="P141" i="30"/>
  <c r="O141" i="30"/>
  <c r="N141" i="30"/>
  <c r="M141" i="30"/>
  <c r="L141" i="30"/>
  <c r="K141" i="30"/>
  <c r="J141" i="30"/>
  <c r="I141" i="30"/>
  <c r="H141" i="30"/>
  <c r="G141" i="30"/>
  <c r="F141" i="30"/>
  <c r="E141" i="30"/>
  <c r="D141" i="30"/>
  <c r="P140" i="30"/>
  <c r="O140" i="30"/>
  <c r="N140" i="30"/>
  <c r="M140" i="30"/>
  <c r="L140" i="30"/>
  <c r="K140" i="30"/>
  <c r="J140" i="30"/>
  <c r="I140" i="30"/>
  <c r="H140" i="30"/>
  <c r="G140" i="30"/>
  <c r="F140" i="30"/>
  <c r="E140" i="30"/>
  <c r="D140" i="30"/>
  <c r="P139" i="30"/>
  <c r="O139" i="30"/>
  <c r="N139" i="30"/>
  <c r="M139" i="30"/>
  <c r="L139" i="30"/>
  <c r="K139" i="30"/>
  <c r="J139" i="30"/>
  <c r="I139" i="30"/>
  <c r="H139" i="30"/>
  <c r="G139" i="30"/>
  <c r="F139" i="30"/>
  <c r="E139" i="30"/>
  <c r="D139" i="30"/>
  <c r="P138" i="30"/>
  <c r="O138" i="30"/>
  <c r="N138" i="30"/>
  <c r="M138" i="30"/>
  <c r="L138" i="30"/>
  <c r="K138" i="30"/>
  <c r="J138" i="30"/>
  <c r="I138" i="30"/>
  <c r="H138" i="30"/>
  <c r="G138" i="30"/>
  <c r="F138" i="30"/>
  <c r="E138" i="30"/>
  <c r="D138" i="30"/>
  <c r="P137" i="30"/>
  <c r="O137" i="30"/>
  <c r="N137" i="30"/>
  <c r="M137" i="30"/>
  <c r="L137" i="30"/>
  <c r="K137" i="30"/>
  <c r="J137" i="30"/>
  <c r="I137" i="30"/>
  <c r="H137" i="30"/>
  <c r="G137" i="30"/>
  <c r="F137" i="30"/>
  <c r="E137" i="30"/>
  <c r="D137" i="30"/>
  <c r="P136" i="30"/>
  <c r="O136" i="30"/>
  <c r="N136" i="30"/>
  <c r="M136" i="30"/>
  <c r="L136" i="30"/>
  <c r="K136" i="30"/>
  <c r="J136" i="30"/>
  <c r="I136" i="30"/>
  <c r="H136" i="30"/>
  <c r="G136" i="30"/>
  <c r="F136" i="30"/>
  <c r="E136" i="30"/>
  <c r="D136" i="30"/>
  <c r="P135" i="30"/>
  <c r="O135" i="30"/>
  <c r="N135" i="30"/>
  <c r="M135" i="30"/>
  <c r="L135" i="30"/>
  <c r="K135" i="30"/>
  <c r="J135" i="30"/>
  <c r="I135" i="30"/>
  <c r="H135" i="30"/>
  <c r="G135" i="30"/>
  <c r="F135" i="30"/>
  <c r="E135" i="30"/>
  <c r="D135" i="30"/>
  <c r="P134" i="30"/>
  <c r="O134" i="30"/>
  <c r="N134" i="30"/>
  <c r="M134" i="30"/>
  <c r="L134" i="30"/>
  <c r="K134" i="30"/>
  <c r="J134" i="30"/>
  <c r="I134" i="30"/>
  <c r="H134" i="30"/>
  <c r="G134" i="30"/>
  <c r="F134" i="30"/>
  <c r="E134" i="30"/>
  <c r="D134" i="30"/>
  <c r="P133" i="30"/>
  <c r="O133" i="30"/>
  <c r="N133" i="30"/>
  <c r="M133" i="30"/>
  <c r="L133" i="30"/>
  <c r="K133" i="30"/>
  <c r="J133" i="30"/>
  <c r="I133" i="30"/>
  <c r="H133" i="30"/>
  <c r="G133" i="30"/>
  <c r="F133" i="30"/>
  <c r="E133" i="30"/>
  <c r="D133" i="30"/>
  <c r="P132" i="30"/>
  <c r="O132" i="30"/>
  <c r="N132" i="30"/>
  <c r="M132" i="30"/>
  <c r="L132" i="30"/>
  <c r="K132" i="30"/>
  <c r="J132" i="30"/>
  <c r="I132" i="30"/>
  <c r="H132" i="30"/>
  <c r="G132" i="30"/>
  <c r="F132" i="30"/>
  <c r="E132" i="30"/>
  <c r="D132" i="30"/>
  <c r="P131" i="30"/>
  <c r="O131" i="30"/>
  <c r="N131" i="30"/>
  <c r="M131" i="30"/>
  <c r="L131" i="30"/>
  <c r="K131" i="30"/>
  <c r="J131" i="30"/>
  <c r="I131" i="30"/>
  <c r="H131" i="30"/>
  <c r="G131" i="30"/>
  <c r="F131" i="30"/>
  <c r="E131" i="30"/>
  <c r="D131" i="30"/>
  <c r="P130" i="30"/>
  <c r="O130" i="30"/>
  <c r="N130" i="30"/>
  <c r="M130" i="30"/>
  <c r="L130" i="30"/>
  <c r="K130" i="30"/>
  <c r="J130" i="30"/>
  <c r="I130" i="30"/>
  <c r="H130" i="30"/>
  <c r="G130" i="30"/>
  <c r="F130" i="30"/>
  <c r="E130" i="30"/>
  <c r="D130" i="30"/>
  <c r="P129" i="30"/>
  <c r="O129" i="30"/>
  <c r="N129" i="30"/>
  <c r="M129" i="30"/>
  <c r="L129" i="30"/>
  <c r="K129" i="30"/>
  <c r="J129" i="30"/>
  <c r="I129" i="30"/>
  <c r="H129" i="30"/>
  <c r="G129" i="30"/>
  <c r="F129" i="30"/>
  <c r="E129" i="30"/>
  <c r="D129" i="30"/>
  <c r="P128" i="30"/>
  <c r="O128" i="30"/>
  <c r="N128" i="30"/>
  <c r="M128" i="30"/>
  <c r="L128" i="30"/>
  <c r="K128" i="30"/>
  <c r="J128" i="30"/>
  <c r="I128" i="30"/>
  <c r="H128" i="30"/>
  <c r="G128" i="30"/>
  <c r="F128" i="30"/>
  <c r="E128" i="30"/>
  <c r="D128" i="30"/>
  <c r="P127" i="30"/>
  <c r="O127" i="30"/>
  <c r="N127" i="30"/>
  <c r="M127" i="30"/>
  <c r="L127" i="30"/>
  <c r="K127" i="30"/>
  <c r="J127" i="30"/>
  <c r="I127" i="30"/>
  <c r="H127" i="30"/>
  <c r="G127" i="30"/>
  <c r="F127" i="30"/>
  <c r="E127" i="30"/>
  <c r="D127" i="30"/>
  <c r="P126" i="30"/>
  <c r="O126" i="30"/>
  <c r="N126" i="30"/>
  <c r="M126" i="30"/>
  <c r="L126" i="30"/>
  <c r="K126" i="30"/>
  <c r="J126" i="30"/>
  <c r="I126" i="30"/>
  <c r="H126" i="30"/>
  <c r="G126" i="30"/>
  <c r="F126" i="30"/>
  <c r="E126" i="30"/>
  <c r="D126" i="30"/>
  <c r="P125" i="30"/>
  <c r="O125" i="30"/>
  <c r="N125" i="30"/>
  <c r="M125" i="30"/>
  <c r="L125" i="30"/>
  <c r="K125" i="30"/>
  <c r="J125" i="30"/>
  <c r="I125" i="30"/>
  <c r="H125" i="30"/>
  <c r="G125" i="30"/>
  <c r="F125" i="30"/>
  <c r="E125" i="30"/>
  <c r="D125" i="30"/>
  <c r="P124" i="30"/>
  <c r="O124" i="30"/>
  <c r="N124" i="30"/>
  <c r="M124" i="30"/>
  <c r="L124" i="30"/>
  <c r="K124" i="30"/>
  <c r="J124" i="30"/>
  <c r="I124" i="30"/>
  <c r="H124" i="30"/>
  <c r="G124" i="30"/>
  <c r="F124" i="30"/>
  <c r="E124" i="30"/>
  <c r="D124" i="30"/>
  <c r="P123" i="30"/>
  <c r="O123" i="30"/>
  <c r="N123" i="30"/>
  <c r="M123" i="30"/>
  <c r="L123" i="30"/>
  <c r="K123" i="30"/>
  <c r="J123" i="30"/>
  <c r="I123" i="30"/>
  <c r="H123" i="30"/>
  <c r="G123" i="30"/>
  <c r="F123" i="30"/>
  <c r="E123" i="30"/>
  <c r="D123" i="30"/>
  <c r="P122" i="30"/>
  <c r="O122" i="30"/>
  <c r="N122" i="30"/>
  <c r="M122" i="30"/>
  <c r="L122" i="30"/>
  <c r="K122" i="30"/>
  <c r="J122" i="30"/>
  <c r="I122" i="30"/>
  <c r="H122" i="30"/>
  <c r="G122" i="30"/>
  <c r="F122" i="30"/>
  <c r="E122" i="30"/>
  <c r="D122" i="30"/>
  <c r="P121" i="30"/>
  <c r="O121" i="30"/>
  <c r="N121" i="30"/>
  <c r="M121" i="30"/>
  <c r="L121" i="30"/>
  <c r="K121" i="30"/>
  <c r="J121" i="30"/>
  <c r="I121" i="30"/>
  <c r="H121" i="30"/>
  <c r="G121" i="30"/>
  <c r="F121" i="30"/>
  <c r="E121" i="30"/>
  <c r="D121" i="30"/>
  <c r="P120" i="30"/>
  <c r="O120" i="30"/>
  <c r="N120" i="30"/>
  <c r="M120" i="30"/>
  <c r="L120" i="30"/>
  <c r="K120" i="30"/>
  <c r="J120" i="30"/>
  <c r="I120" i="30"/>
  <c r="H120" i="30"/>
  <c r="G120" i="30"/>
  <c r="F120" i="30"/>
  <c r="E120" i="30"/>
  <c r="D120" i="30"/>
  <c r="P119" i="30"/>
  <c r="O119" i="30"/>
  <c r="N119" i="30"/>
  <c r="M119" i="30"/>
  <c r="L119" i="30"/>
  <c r="K119" i="30"/>
  <c r="J119" i="30"/>
  <c r="I119" i="30"/>
  <c r="H119" i="30"/>
  <c r="G119" i="30"/>
  <c r="F119" i="30"/>
  <c r="E119" i="30"/>
  <c r="D119" i="30"/>
  <c r="P118" i="30"/>
  <c r="O118" i="30"/>
  <c r="N118" i="30"/>
  <c r="M118" i="30"/>
  <c r="L118" i="30"/>
  <c r="K118" i="30"/>
  <c r="J118" i="30"/>
  <c r="I118" i="30"/>
  <c r="H118" i="30"/>
  <c r="G118" i="30"/>
  <c r="F118" i="30"/>
  <c r="E118" i="30"/>
  <c r="D118" i="30"/>
  <c r="P117" i="30"/>
  <c r="O117" i="30"/>
  <c r="N117" i="30"/>
  <c r="M117" i="30"/>
  <c r="L117" i="30"/>
  <c r="K117" i="30"/>
  <c r="J117" i="30"/>
  <c r="I117" i="30"/>
  <c r="H117" i="30"/>
  <c r="G117" i="30"/>
  <c r="F117" i="30"/>
  <c r="E117" i="30"/>
  <c r="D117" i="30"/>
  <c r="P116" i="30"/>
  <c r="O116" i="30"/>
  <c r="N116" i="30"/>
  <c r="M116" i="30"/>
  <c r="L116" i="30"/>
  <c r="K116" i="30"/>
  <c r="J116" i="30"/>
  <c r="I116" i="30"/>
  <c r="H116" i="30"/>
  <c r="G116" i="30"/>
  <c r="F116" i="30"/>
  <c r="E116" i="30"/>
  <c r="D116" i="30"/>
  <c r="P115" i="30"/>
  <c r="O115" i="30"/>
  <c r="N115" i="30"/>
  <c r="M115" i="30"/>
  <c r="L115" i="30"/>
  <c r="K115" i="30"/>
  <c r="J115" i="30"/>
  <c r="I115" i="30"/>
  <c r="H115" i="30"/>
  <c r="G115" i="30"/>
  <c r="F115" i="30"/>
  <c r="E115" i="30"/>
  <c r="D115" i="30"/>
  <c r="P114" i="30"/>
  <c r="O114" i="30"/>
  <c r="N114" i="30"/>
  <c r="M114" i="30"/>
  <c r="L114" i="30"/>
  <c r="K114" i="30"/>
  <c r="J114" i="30"/>
  <c r="I114" i="30"/>
  <c r="H114" i="30"/>
  <c r="G114" i="30"/>
  <c r="F114" i="30"/>
  <c r="E114" i="30"/>
  <c r="D114" i="30"/>
  <c r="P113" i="30"/>
  <c r="O113" i="30"/>
  <c r="N113" i="30"/>
  <c r="M113" i="30"/>
  <c r="L113" i="30"/>
  <c r="K113" i="30"/>
  <c r="J113" i="30"/>
  <c r="I113" i="30"/>
  <c r="H113" i="30"/>
  <c r="G113" i="30"/>
  <c r="F113" i="30"/>
  <c r="E113" i="30"/>
  <c r="D113" i="30"/>
  <c r="P112" i="30"/>
  <c r="O112" i="30"/>
  <c r="N112" i="30"/>
  <c r="M112" i="30"/>
  <c r="L112" i="30"/>
  <c r="K112" i="30"/>
  <c r="J112" i="30"/>
  <c r="I112" i="30"/>
  <c r="H112" i="30"/>
  <c r="G112" i="30"/>
  <c r="F112" i="30"/>
  <c r="E112" i="30"/>
  <c r="D112" i="30"/>
  <c r="P111" i="30"/>
  <c r="O111" i="30"/>
  <c r="N111" i="30"/>
  <c r="M111" i="30"/>
  <c r="L111" i="30"/>
  <c r="K111" i="30"/>
  <c r="J111" i="30"/>
  <c r="I111" i="30"/>
  <c r="H111" i="30"/>
  <c r="G111" i="30"/>
  <c r="F111" i="30"/>
  <c r="E111" i="30"/>
  <c r="D111" i="30"/>
  <c r="P110" i="30"/>
  <c r="O110" i="30"/>
  <c r="N110" i="30"/>
  <c r="M110" i="30"/>
  <c r="L110" i="30"/>
  <c r="K110" i="30"/>
  <c r="J110" i="30"/>
  <c r="I110" i="30"/>
  <c r="H110" i="30"/>
  <c r="G110" i="30"/>
  <c r="F110" i="30"/>
  <c r="E110" i="30"/>
  <c r="D110" i="30"/>
  <c r="P109" i="30"/>
  <c r="O109" i="30"/>
  <c r="N109" i="30"/>
  <c r="M109" i="30"/>
  <c r="L109" i="30"/>
  <c r="K109" i="30"/>
  <c r="J109" i="30"/>
  <c r="I109" i="30"/>
  <c r="H109" i="30"/>
  <c r="G109" i="30"/>
  <c r="F109" i="30"/>
  <c r="E109" i="30"/>
  <c r="D109" i="30"/>
  <c r="P108" i="30"/>
  <c r="O108" i="30"/>
  <c r="N108" i="30"/>
  <c r="M108" i="30"/>
  <c r="L108" i="30"/>
  <c r="K108" i="30"/>
  <c r="J108" i="30"/>
  <c r="I108" i="30"/>
  <c r="H108" i="30"/>
  <c r="G108" i="30"/>
  <c r="F108" i="30"/>
  <c r="E108" i="30"/>
  <c r="D108" i="30"/>
  <c r="P107" i="30"/>
  <c r="O107" i="30"/>
  <c r="N107" i="30"/>
  <c r="M107" i="30"/>
  <c r="L107" i="30"/>
  <c r="K107" i="30"/>
  <c r="J107" i="30"/>
  <c r="I107" i="30"/>
  <c r="H107" i="30"/>
  <c r="G107" i="30"/>
  <c r="F107" i="30"/>
  <c r="E107" i="30"/>
  <c r="D107" i="30"/>
  <c r="P106" i="30"/>
  <c r="O106" i="30"/>
  <c r="N106" i="30"/>
  <c r="M106" i="30"/>
  <c r="L106" i="30"/>
  <c r="K106" i="30"/>
  <c r="J106" i="30"/>
  <c r="I106" i="30"/>
  <c r="H106" i="30"/>
  <c r="G106" i="30"/>
  <c r="F106" i="30"/>
  <c r="E106" i="30"/>
  <c r="D106" i="30"/>
  <c r="P105" i="30"/>
  <c r="O105" i="30"/>
  <c r="N105" i="30"/>
  <c r="M105" i="30"/>
  <c r="L105" i="30"/>
  <c r="K105" i="30"/>
  <c r="J105" i="30"/>
  <c r="I105" i="30"/>
  <c r="H105" i="30"/>
  <c r="G105" i="30"/>
  <c r="F105" i="30"/>
  <c r="E105" i="30"/>
  <c r="D105" i="30"/>
  <c r="P104" i="30"/>
  <c r="O104" i="30"/>
  <c r="N104" i="30"/>
  <c r="M104" i="30"/>
  <c r="L104" i="30"/>
  <c r="K104" i="30"/>
  <c r="J104" i="30"/>
  <c r="I104" i="30"/>
  <c r="H104" i="30"/>
  <c r="G104" i="30"/>
  <c r="F104" i="30"/>
  <c r="E104" i="30"/>
  <c r="D104" i="30"/>
  <c r="P103" i="30"/>
  <c r="O103" i="30"/>
  <c r="N103" i="30"/>
  <c r="M103" i="30"/>
  <c r="L103" i="30"/>
  <c r="K103" i="30"/>
  <c r="J103" i="30"/>
  <c r="I103" i="30"/>
  <c r="H103" i="30"/>
  <c r="G103" i="30"/>
  <c r="F103" i="30"/>
  <c r="E103" i="30"/>
  <c r="D103" i="30"/>
  <c r="P102" i="30"/>
  <c r="O102" i="30"/>
  <c r="N102" i="30"/>
  <c r="M102" i="30"/>
  <c r="L102" i="30"/>
  <c r="K102" i="30"/>
  <c r="J102" i="30"/>
  <c r="I102" i="30"/>
  <c r="H102" i="30"/>
  <c r="G102" i="30"/>
  <c r="F102" i="30"/>
  <c r="E102" i="30"/>
  <c r="D102" i="30"/>
  <c r="P101" i="30"/>
  <c r="O101" i="30"/>
  <c r="N101" i="30"/>
  <c r="M101" i="30"/>
  <c r="L101" i="30"/>
  <c r="K101" i="30"/>
  <c r="J101" i="30"/>
  <c r="I101" i="30"/>
  <c r="H101" i="30"/>
  <c r="G101" i="30"/>
  <c r="F101" i="30"/>
  <c r="E101" i="30"/>
  <c r="D101" i="30"/>
  <c r="P100" i="30"/>
  <c r="O100" i="30"/>
  <c r="N100" i="30"/>
  <c r="M100" i="30"/>
  <c r="L100" i="30"/>
  <c r="K100" i="30"/>
  <c r="J100" i="30"/>
  <c r="I100" i="30"/>
  <c r="H100" i="30"/>
  <c r="G100" i="30"/>
  <c r="F100" i="30"/>
  <c r="E100" i="30"/>
  <c r="D100" i="30"/>
  <c r="P99" i="30"/>
  <c r="O99" i="30"/>
  <c r="N99" i="30"/>
  <c r="M99" i="30"/>
  <c r="L99" i="30"/>
  <c r="K99" i="30"/>
  <c r="J99" i="30"/>
  <c r="I99" i="30"/>
  <c r="H99" i="30"/>
  <c r="G99" i="30"/>
  <c r="F99" i="30"/>
  <c r="E99" i="30"/>
  <c r="D99" i="30"/>
  <c r="P98" i="30"/>
  <c r="O98" i="30"/>
  <c r="N98" i="30"/>
  <c r="M98" i="30"/>
  <c r="L98" i="30"/>
  <c r="K98" i="30"/>
  <c r="J98" i="30"/>
  <c r="I98" i="30"/>
  <c r="H98" i="30"/>
  <c r="G98" i="30"/>
  <c r="F98" i="30"/>
  <c r="E98" i="30"/>
  <c r="D98" i="30"/>
  <c r="P97" i="30"/>
  <c r="O97" i="30"/>
  <c r="N97" i="30"/>
  <c r="M97" i="30"/>
  <c r="L97" i="30"/>
  <c r="K97" i="30"/>
  <c r="J97" i="30"/>
  <c r="I97" i="30"/>
  <c r="H97" i="30"/>
  <c r="G97" i="30"/>
  <c r="F97" i="30"/>
  <c r="E97" i="30"/>
  <c r="D97" i="30"/>
  <c r="P96" i="30"/>
  <c r="O96" i="30"/>
  <c r="N96" i="30"/>
  <c r="M96" i="30"/>
  <c r="L96" i="30"/>
  <c r="K96" i="30"/>
  <c r="J96" i="30"/>
  <c r="I96" i="30"/>
  <c r="H96" i="30"/>
  <c r="G96" i="30"/>
  <c r="F96" i="30"/>
  <c r="E96" i="30"/>
  <c r="D96" i="30"/>
  <c r="P95" i="30"/>
  <c r="O95" i="30"/>
  <c r="N95" i="30"/>
  <c r="M95" i="30"/>
  <c r="L95" i="30"/>
  <c r="K95" i="30"/>
  <c r="J95" i="30"/>
  <c r="I95" i="30"/>
  <c r="H95" i="30"/>
  <c r="G95" i="30"/>
  <c r="F95" i="30"/>
  <c r="E95" i="30"/>
  <c r="D95" i="30"/>
  <c r="P94" i="30"/>
  <c r="O94" i="30"/>
  <c r="N94" i="30"/>
  <c r="M94" i="30"/>
  <c r="L94" i="30"/>
  <c r="K94" i="30"/>
  <c r="J94" i="30"/>
  <c r="I94" i="30"/>
  <c r="H94" i="30"/>
  <c r="G94" i="30"/>
  <c r="F94" i="30"/>
  <c r="E94" i="30"/>
  <c r="D94" i="30"/>
  <c r="P93" i="30"/>
  <c r="O93" i="30"/>
  <c r="N93" i="30"/>
  <c r="M93" i="30"/>
  <c r="L93" i="30"/>
  <c r="K93" i="30"/>
  <c r="J93" i="30"/>
  <c r="I93" i="30"/>
  <c r="H93" i="30"/>
  <c r="G93" i="30"/>
  <c r="F93" i="30"/>
  <c r="E93" i="30"/>
  <c r="D93" i="30"/>
  <c r="P92" i="30"/>
  <c r="O92" i="30"/>
  <c r="N92" i="30"/>
  <c r="M92" i="30"/>
  <c r="L92" i="30"/>
  <c r="K92" i="30"/>
  <c r="J92" i="30"/>
  <c r="I92" i="30"/>
  <c r="H92" i="30"/>
  <c r="G92" i="30"/>
  <c r="F92" i="30"/>
  <c r="E92" i="30"/>
  <c r="D92" i="30"/>
  <c r="P91" i="30"/>
  <c r="O91" i="30"/>
  <c r="N91" i="30"/>
  <c r="M91" i="30"/>
  <c r="L91" i="30"/>
  <c r="K91" i="30"/>
  <c r="J91" i="30"/>
  <c r="I91" i="30"/>
  <c r="H91" i="30"/>
  <c r="G91" i="30"/>
  <c r="F91" i="30"/>
  <c r="E91" i="30"/>
  <c r="D91" i="30"/>
  <c r="P90" i="30"/>
  <c r="O90" i="30"/>
  <c r="N90" i="30"/>
  <c r="M90" i="30"/>
  <c r="L90" i="30"/>
  <c r="K90" i="30"/>
  <c r="J90" i="30"/>
  <c r="I90" i="30"/>
  <c r="H90" i="30"/>
  <c r="G90" i="30"/>
  <c r="F90" i="30"/>
  <c r="E90" i="30"/>
  <c r="D90" i="30"/>
  <c r="P89" i="30"/>
  <c r="O89" i="30"/>
  <c r="N89" i="30"/>
  <c r="M89" i="30"/>
  <c r="L89" i="30"/>
  <c r="K89" i="30"/>
  <c r="J89" i="30"/>
  <c r="I89" i="30"/>
  <c r="H89" i="30"/>
  <c r="G89" i="30"/>
  <c r="F89" i="30"/>
  <c r="E89" i="30"/>
  <c r="D89" i="30"/>
  <c r="P88" i="30"/>
  <c r="O88" i="30"/>
  <c r="N88" i="30"/>
  <c r="M88" i="30"/>
  <c r="L88" i="30"/>
  <c r="K88" i="30"/>
  <c r="J88" i="30"/>
  <c r="I88" i="30"/>
  <c r="H88" i="30"/>
  <c r="G88" i="30"/>
  <c r="F88" i="30"/>
  <c r="E88" i="30"/>
  <c r="D88" i="30"/>
  <c r="P87" i="30"/>
  <c r="O87" i="30"/>
  <c r="N87" i="30"/>
  <c r="M87" i="30"/>
  <c r="L87" i="30"/>
  <c r="K87" i="30"/>
  <c r="J87" i="30"/>
  <c r="I87" i="30"/>
  <c r="H87" i="30"/>
  <c r="G87" i="30"/>
  <c r="F87" i="30"/>
  <c r="E87" i="30"/>
  <c r="D87" i="30"/>
  <c r="P86" i="30"/>
  <c r="O86" i="30"/>
  <c r="N86" i="30"/>
  <c r="M86" i="30"/>
  <c r="L86" i="30"/>
  <c r="K86" i="30"/>
  <c r="J86" i="30"/>
  <c r="I86" i="30"/>
  <c r="H86" i="30"/>
  <c r="G86" i="30"/>
  <c r="F86" i="30"/>
  <c r="E86" i="30"/>
  <c r="D86" i="30"/>
  <c r="P85" i="30"/>
  <c r="O85" i="30"/>
  <c r="N85" i="30"/>
  <c r="M85" i="30"/>
  <c r="L85" i="30"/>
  <c r="K85" i="30"/>
  <c r="J85" i="30"/>
  <c r="I85" i="30"/>
  <c r="H85" i="30"/>
  <c r="G85" i="30"/>
  <c r="F85" i="30"/>
  <c r="E85" i="30"/>
  <c r="D85" i="30"/>
  <c r="P84" i="30"/>
  <c r="O84" i="30"/>
  <c r="N84" i="30"/>
  <c r="M84" i="30"/>
  <c r="L84" i="30"/>
  <c r="K84" i="30"/>
  <c r="J84" i="30"/>
  <c r="I84" i="30"/>
  <c r="H84" i="30"/>
  <c r="G84" i="30"/>
  <c r="F84" i="30"/>
  <c r="E84" i="30"/>
  <c r="D84" i="30"/>
  <c r="P83" i="30"/>
  <c r="O83" i="30"/>
  <c r="N83" i="30"/>
  <c r="M83" i="30"/>
  <c r="L83" i="30"/>
  <c r="K83" i="30"/>
  <c r="J83" i="30"/>
  <c r="I83" i="30"/>
  <c r="H83" i="30"/>
  <c r="G83" i="30"/>
  <c r="F83" i="30"/>
  <c r="E83" i="30"/>
  <c r="D83" i="30"/>
  <c r="P82" i="30"/>
  <c r="O82" i="30"/>
  <c r="N82" i="30"/>
  <c r="M82" i="30"/>
  <c r="L82" i="30"/>
  <c r="K82" i="30"/>
  <c r="J82" i="30"/>
  <c r="I82" i="30"/>
  <c r="H82" i="30"/>
  <c r="G82" i="30"/>
  <c r="F82" i="30"/>
  <c r="E82" i="30"/>
  <c r="D82" i="30"/>
  <c r="P81" i="30"/>
  <c r="O81" i="30"/>
  <c r="N81" i="30"/>
  <c r="M81" i="30"/>
  <c r="L81" i="30"/>
  <c r="K81" i="30"/>
  <c r="J81" i="30"/>
  <c r="I81" i="30"/>
  <c r="H81" i="30"/>
  <c r="G81" i="30"/>
  <c r="F81" i="30"/>
  <c r="E81" i="30"/>
  <c r="D81" i="30"/>
  <c r="P80" i="30"/>
  <c r="O80" i="30"/>
  <c r="N80" i="30"/>
  <c r="M80" i="30"/>
  <c r="L80" i="30"/>
  <c r="K80" i="30"/>
  <c r="J80" i="30"/>
  <c r="I80" i="30"/>
  <c r="H80" i="30"/>
  <c r="G80" i="30"/>
  <c r="F80" i="30"/>
  <c r="E80" i="30"/>
  <c r="D80" i="30"/>
  <c r="P79" i="30"/>
  <c r="O79" i="30"/>
  <c r="N79" i="30"/>
  <c r="M79" i="30"/>
  <c r="L79" i="30"/>
  <c r="K79" i="30"/>
  <c r="J79" i="30"/>
  <c r="I79" i="30"/>
  <c r="H79" i="30"/>
  <c r="G79" i="30"/>
  <c r="F79" i="30"/>
  <c r="E79" i="30"/>
  <c r="D79" i="30"/>
  <c r="P78" i="30"/>
  <c r="O78" i="30"/>
  <c r="N78" i="30"/>
  <c r="M78" i="30"/>
  <c r="L78" i="30"/>
  <c r="K78" i="30"/>
  <c r="J78" i="30"/>
  <c r="I78" i="30"/>
  <c r="H78" i="30"/>
  <c r="G78" i="30"/>
  <c r="F78" i="30"/>
  <c r="E78" i="30"/>
  <c r="D78" i="30"/>
  <c r="P77" i="30"/>
  <c r="O77" i="30"/>
  <c r="N77" i="30"/>
  <c r="M77" i="30"/>
  <c r="L77" i="30"/>
  <c r="K77" i="30"/>
  <c r="J77" i="30"/>
  <c r="I77" i="30"/>
  <c r="H77" i="30"/>
  <c r="G77" i="30"/>
  <c r="F77" i="30"/>
  <c r="E77" i="30"/>
  <c r="D77" i="30"/>
  <c r="P76" i="30"/>
  <c r="O76" i="30"/>
  <c r="N76" i="30"/>
  <c r="M76" i="30"/>
  <c r="L76" i="30"/>
  <c r="K76" i="30"/>
  <c r="J76" i="30"/>
  <c r="I76" i="30"/>
  <c r="H76" i="30"/>
  <c r="G76" i="30"/>
  <c r="F76" i="30"/>
  <c r="E76" i="30"/>
  <c r="D76" i="30"/>
  <c r="P75" i="30"/>
  <c r="O75" i="30"/>
  <c r="N75" i="30"/>
  <c r="M75" i="30"/>
  <c r="L75" i="30"/>
  <c r="K75" i="30"/>
  <c r="J75" i="30"/>
  <c r="I75" i="30"/>
  <c r="H75" i="30"/>
  <c r="G75" i="30"/>
  <c r="F75" i="30"/>
  <c r="E75" i="30"/>
  <c r="D75" i="30"/>
  <c r="P74" i="30"/>
  <c r="O74" i="30"/>
  <c r="N74" i="30"/>
  <c r="M74" i="30"/>
  <c r="L74" i="30"/>
  <c r="K74" i="30"/>
  <c r="J74" i="30"/>
  <c r="I74" i="30"/>
  <c r="H74" i="30"/>
  <c r="G74" i="30"/>
  <c r="F74" i="30"/>
  <c r="E74" i="30"/>
  <c r="D74" i="30"/>
  <c r="P73" i="30"/>
  <c r="O73" i="30"/>
  <c r="N73" i="30"/>
  <c r="M73" i="30"/>
  <c r="L73" i="30"/>
  <c r="K73" i="30"/>
  <c r="J73" i="30"/>
  <c r="I73" i="30"/>
  <c r="H73" i="30"/>
  <c r="G73" i="30"/>
  <c r="F73" i="30"/>
  <c r="E73" i="30"/>
  <c r="D73" i="30"/>
  <c r="P72" i="30"/>
  <c r="O72" i="30"/>
  <c r="N72" i="30"/>
  <c r="M72" i="30"/>
  <c r="L72" i="30"/>
  <c r="K72" i="30"/>
  <c r="J72" i="30"/>
  <c r="I72" i="30"/>
  <c r="H72" i="30"/>
  <c r="G72" i="30"/>
  <c r="F72" i="30"/>
  <c r="E72" i="30"/>
  <c r="D72" i="30"/>
  <c r="P71" i="30"/>
  <c r="O71" i="30"/>
  <c r="N71" i="30"/>
  <c r="M71" i="30"/>
  <c r="L71" i="30"/>
  <c r="K71" i="30"/>
  <c r="J71" i="30"/>
  <c r="I71" i="30"/>
  <c r="H71" i="30"/>
  <c r="G71" i="30"/>
  <c r="F71" i="30"/>
  <c r="E71" i="30"/>
  <c r="D71" i="30"/>
  <c r="P70" i="30"/>
  <c r="O70" i="30"/>
  <c r="N70" i="30"/>
  <c r="M70" i="30"/>
  <c r="L70" i="30"/>
  <c r="K70" i="30"/>
  <c r="J70" i="30"/>
  <c r="I70" i="30"/>
  <c r="H70" i="30"/>
  <c r="G70" i="30"/>
  <c r="F70" i="30"/>
  <c r="E70" i="30"/>
  <c r="D70" i="30"/>
  <c r="P69" i="30"/>
  <c r="O69" i="30"/>
  <c r="N69" i="30"/>
  <c r="M69" i="30"/>
  <c r="L69" i="30"/>
  <c r="K69" i="30"/>
  <c r="J69" i="30"/>
  <c r="I69" i="30"/>
  <c r="H69" i="30"/>
  <c r="G69" i="30"/>
  <c r="F69" i="30"/>
  <c r="E69" i="30"/>
  <c r="D69" i="30"/>
  <c r="P68" i="30"/>
  <c r="O68" i="30"/>
  <c r="N68" i="30"/>
  <c r="M68" i="30"/>
  <c r="L68" i="30"/>
  <c r="K68" i="30"/>
  <c r="J68" i="30"/>
  <c r="I68" i="30"/>
  <c r="H68" i="30"/>
  <c r="G68" i="30"/>
  <c r="F68" i="30"/>
  <c r="E68" i="30"/>
  <c r="D68" i="30"/>
  <c r="P67" i="30"/>
  <c r="O67" i="30"/>
  <c r="N67" i="30"/>
  <c r="M67" i="30"/>
  <c r="L67" i="30"/>
  <c r="K67" i="30"/>
  <c r="J67" i="30"/>
  <c r="I67" i="30"/>
  <c r="H67" i="30"/>
  <c r="G67" i="30"/>
  <c r="F67" i="30"/>
  <c r="E67" i="30"/>
  <c r="D67" i="30"/>
  <c r="P66" i="30"/>
  <c r="O66" i="30"/>
  <c r="N66" i="30"/>
  <c r="M66" i="30"/>
  <c r="L66" i="30"/>
  <c r="K66" i="30"/>
  <c r="J66" i="30"/>
  <c r="I66" i="30"/>
  <c r="H66" i="30"/>
  <c r="G66" i="30"/>
  <c r="F66" i="30"/>
  <c r="E66" i="30"/>
  <c r="D66" i="30"/>
  <c r="P65" i="30"/>
  <c r="O65" i="30"/>
  <c r="N65" i="30"/>
  <c r="M65" i="30"/>
  <c r="L65" i="30"/>
  <c r="K65" i="30"/>
  <c r="J65" i="30"/>
  <c r="I65" i="30"/>
  <c r="H65" i="30"/>
  <c r="G65" i="30"/>
  <c r="F65" i="30"/>
  <c r="E65" i="30"/>
  <c r="D65" i="30"/>
  <c r="P64" i="30"/>
  <c r="O64" i="30"/>
  <c r="N64" i="30"/>
  <c r="M64" i="30"/>
  <c r="L64" i="30"/>
  <c r="K64" i="30"/>
  <c r="J64" i="30"/>
  <c r="I64" i="30"/>
  <c r="H64" i="30"/>
  <c r="G64" i="30"/>
  <c r="F64" i="30"/>
  <c r="E64" i="30"/>
  <c r="D64" i="30"/>
  <c r="P63" i="30"/>
  <c r="O63" i="30"/>
  <c r="N63" i="30"/>
  <c r="M63" i="30"/>
  <c r="L63" i="30"/>
  <c r="K63" i="30"/>
  <c r="J63" i="30"/>
  <c r="I63" i="30"/>
  <c r="H63" i="30"/>
  <c r="G63" i="30"/>
  <c r="F63" i="30"/>
  <c r="E63" i="30"/>
  <c r="D63" i="30"/>
  <c r="P62" i="30"/>
  <c r="O62" i="30"/>
  <c r="N62" i="30"/>
  <c r="M62" i="30"/>
  <c r="L62" i="30"/>
  <c r="K62" i="30"/>
  <c r="J62" i="30"/>
  <c r="I62" i="30"/>
  <c r="H62" i="30"/>
  <c r="G62" i="30"/>
  <c r="F62" i="30"/>
  <c r="E62" i="30"/>
  <c r="D62" i="30"/>
  <c r="P61" i="30"/>
  <c r="O61" i="30"/>
  <c r="N61" i="30"/>
  <c r="M61" i="30"/>
  <c r="L61" i="30"/>
  <c r="K61" i="30"/>
  <c r="J61" i="30"/>
  <c r="I61" i="30"/>
  <c r="H61" i="30"/>
  <c r="G61" i="30"/>
  <c r="F61" i="30"/>
  <c r="E61" i="30"/>
  <c r="D61" i="30"/>
  <c r="P60" i="30"/>
  <c r="O60" i="30"/>
  <c r="N60" i="30"/>
  <c r="M60" i="30"/>
  <c r="L60" i="30"/>
  <c r="K60" i="30"/>
  <c r="J60" i="30"/>
  <c r="I60" i="30"/>
  <c r="H60" i="30"/>
  <c r="G60" i="30"/>
  <c r="F60" i="30"/>
  <c r="E60" i="30"/>
  <c r="D60" i="30"/>
  <c r="P59" i="30"/>
  <c r="O59" i="30"/>
  <c r="N59" i="30"/>
  <c r="M59" i="30"/>
  <c r="L59" i="30"/>
  <c r="K59" i="30"/>
  <c r="J59" i="30"/>
  <c r="I59" i="30"/>
  <c r="H59" i="30"/>
  <c r="G59" i="30"/>
  <c r="F59" i="30"/>
  <c r="E59" i="30"/>
  <c r="D59" i="30"/>
  <c r="P58" i="30"/>
  <c r="O58" i="30"/>
  <c r="N58" i="30"/>
  <c r="M58" i="30"/>
  <c r="L58" i="30"/>
  <c r="K58" i="30"/>
  <c r="J58" i="30"/>
  <c r="I58" i="30"/>
  <c r="H58" i="30"/>
  <c r="G58" i="30"/>
  <c r="F58" i="30"/>
  <c r="E58" i="30"/>
  <c r="D58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7" i="30"/>
  <c r="P56" i="30"/>
  <c r="O56" i="30"/>
  <c r="N56" i="30"/>
  <c r="M56" i="30"/>
  <c r="L56" i="30"/>
  <c r="K56" i="30"/>
  <c r="J56" i="30"/>
  <c r="I56" i="30"/>
  <c r="H56" i="30"/>
  <c r="G56" i="30"/>
  <c r="F56" i="30"/>
  <c r="E56" i="30"/>
  <c r="D56" i="30"/>
  <c r="P55" i="30"/>
  <c r="O55" i="30"/>
  <c r="N55" i="30"/>
  <c r="M55" i="30"/>
  <c r="L55" i="30"/>
  <c r="K55" i="30"/>
  <c r="J55" i="30"/>
  <c r="I55" i="30"/>
  <c r="H55" i="30"/>
  <c r="G55" i="30"/>
  <c r="F55" i="30"/>
  <c r="E55" i="30"/>
  <c r="D55" i="30"/>
  <c r="P54" i="30"/>
  <c r="O54" i="30"/>
  <c r="N54" i="30"/>
  <c r="M54" i="30"/>
  <c r="L54" i="30"/>
  <c r="K54" i="30"/>
  <c r="J54" i="30"/>
  <c r="I54" i="30"/>
  <c r="H54" i="30"/>
  <c r="G54" i="30"/>
  <c r="F54" i="30"/>
  <c r="E54" i="30"/>
  <c r="D54" i="30"/>
  <c r="P53" i="30"/>
  <c r="O53" i="30"/>
  <c r="N53" i="30"/>
  <c r="M53" i="30"/>
  <c r="L53" i="30"/>
  <c r="K53" i="30"/>
  <c r="J53" i="30"/>
  <c r="I53" i="30"/>
  <c r="H53" i="30"/>
  <c r="G53" i="30"/>
  <c r="F53" i="30"/>
  <c r="E53" i="30"/>
  <c r="D53" i="30"/>
  <c r="P52" i="30"/>
  <c r="O52" i="30"/>
  <c r="N52" i="30"/>
  <c r="M52" i="30"/>
  <c r="L52" i="30"/>
  <c r="K52" i="30"/>
  <c r="J52" i="30"/>
  <c r="I52" i="30"/>
  <c r="H52" i="30"/>
  <c r="G52" i="30"/>
  <c r="F52" i="30"/>
  <c r="E52" i="30"/>
  <c r="D52" i="30"/>
  <c r="P51" i="30"/>
  <c r="O51" i="30"/>
  <c r="N51" i="30"/>
  <c r="M51" i="30"/>
  <c r="L51" i="30"/>
  <c r="K51" i="30"/>
  <c r="J51" i="30"/>
  <c r="I51" i="30"/>
  <c r="H51" i="30"/>
  <c r="G51" i="30"/>
  <c r="F51" i="30"/>
  <c r="E51" i="30"/>
  <c r="D51" i="30"/>
  <c r="P50" i="30"/>
  <c r="O50" i="30"/>
  <c r="N50" i="30"/>
  <c r="M50" i="30"/>
  <c r="L50" i="30"/>
  <c r="K50" i="30"/>
  <c r="J50" i="30"/>
  <c r="I50" i="30"/>
  <c r="H50" i="30"/>
  <c r="G50" i="30"/>
  <c r="F50" i="30"/>
  <c r="E50" i="30"/>
  <c r="D50" i="30"/>
  <c r="P49" i="30"/>
  <c r="O49" i="30"/>
  <c r="N49" i="30"/>
  <c r="M49" i="30"/>
  <c r="L49" i="30"/>
  <c r="K49" i="30"/>
  <c r="J49" i="30"/>
  <c r="I49" i="30"/>
  <c r="H49" i="30"/>
  <c r="G49" i="30"/>
  <c r="F49" i="30"/>
  <c r="E49" i="30"/>
  <c r="D49" i="30"/>
  <c r="P48" i="30"/>
  <c r="O48" i="30"/>
  <c r="N48" i="30"/>
  <c r="M48" i="30"/>
  <c r="L48" i="30"/>
  <c r="K48" i="30"/>
  <c r="J48" i="30"/>
  <c r="I48" i="30"/>
  <c r="H48" i="30"/>
  <c r="G48" i="30"/>
  <c r="F48" i="30"/>
  <c r="E48" i="30"/>
  <c r="D48" i="30"/>
  <c r="P47" i="30"/>
  <c r="O47" i="30"/>
  <c r="N47" i="30"/>
  <c r="M47" i="30"/>
  <c r="L47" i="30"/>
  <c r="K47" i="30"/>
  <c r="J47" i="30"/>
  <c r="I47" i="30"/>
  <c r="H47" i="30"/>
  <c r="G47" i="30"/>
  <c r="F47" i="30"/>
  <c r="E47" i="30"/>
  <c r="D47" i="30"/>
  <c r="P46" i="30"/>
  <c r="O46" i="30"/>
  <c r="N46" i="30"/>
  <c r="M46" i="30"/>
  <c r="L46" i="30"/>
  <c r="K46" i="30"/>
  <c r="J46" i="30"/>
  <c r="I46" i="30"/>
  <c r="H46" i="30"/>
  <c r="G46" i="30"/>
  <c r="F46" i="30"/>
  <c r="E46" i="30"/>
  <c r="D46" i="30"/>
  <c r="P45" i="30"/>
  <c r="O45" i="30"/>
  <c r="N45" i="30"/>
  <c r="M45" i="30"/>
  <c r="L45" i="30"/>
  <c r="K45" i="30"/>
  <c r="J45" i="30"/>
  <c r="I45" i="30"/>
  <c r="H45" i="30"/>
  <c r="G45" i="30"/>
  <c r="F45" i="30"/>
  <c r="E45" i="30"/>
  <c r="D45" i="30"/>
  <c r="P44" i="30"/>
  <c r="O44" i="30"/>
  <c r="N44" i="30"/>
  <c r="M44" i="30"/>
  <c r="L44" i="30"/>
  <c r="K44" i="30"/>
  <c r="J44" i="30"/>
  <c r="I44" i="30"/>
  <c r="H44" i="30"/>
  <c r="G44" i="30"/>
  <c r="F44" i="30"/>
  <c r="E44" i="30"/>
  <c r="D44" i="30"/>
  <c r="P43" i="30"/>
  <c r="O43" i="30"/>
  <c r="N43" i="30"/>
  <c r="M43" i="30"/>
  <c r="L43" i="30"/>
  <c r="K43" i="30"/>
  <c r="J43" i="30"/>
  <c r="I43" i="30"/>
  <c r="H43" i="30"/>
  <c r="G43" i="30"/>
  <c r="F43" i="30"/>
  <c r="E43" i="30"/>
  <c r="D43" i="30"/>
  <c r="P42" i="30"/>
  <c r="O42" i="30"/>
  <c r="N42" i="30"/>
  <c r="M42" i="30"/>
  <c r="L42" i="30"/>
  <c r="K42" i="30"/>
  <c r="J42" i="30"/>
  <c r="I42" i="30"/>
  <c r="H42" i="30"/>
  <c r="G42" i="30"/>
  <c r="F42" i="30"/>
  <c r="E42" i="30"/>
  <c r="D42" i="30"/>
  <c r="P41" i="30"/>
  <c r="O41" i="30"/>
  <c r="N41" i="30"/>
  <c r="M41" i="30"/>
  <c r="L41" i="30"/>
  <c r="K41" i="30"/>
  <c r="J41" i="30"/>
  <c r="I41" i="30"/>
  <c r="H41" i="30"/>
  <c r="G41" i="30"/>
  <c r="F41" i="30"/>
  <c r="E41" i="30"/>
  <c r="D41" i="30"/>
  <c r="P40" i="30"/>
  <c r="O40" i="30"/>
  <c r="N40" i="30"/>
  <c r="M40" i="30"/>
  <c r="L40" i="30"/>
  <c r="K40" i="30"/>
  <c r="J40" i="30"/>
  <c r="I40" i="30"/>
  <c r="H40" i="30"/>
  <c r="G40" i="30"/>
  <c r="F40" i="30"/>
  <c r="E40" i="30"/>
  <c r="D40" i="30"/>
  <c r="P39" i="30"/>
  <c r="O39" i="30"/>
  <c r="N39" i="30"/>
  <c r="M39" i="30"/>
  <c r="L39" i="30"/>
  <c r="K39" i="30"/>
  <c r="J39" i="30"/>
  <c r="I39" i="30"/>
  <c r="H39" i="30"/>
  <c r="G39" i="30"/>
  <c r="F39" i="30"/>
  <c r="E39" i="30"/>
  <c r="D39" i="30"/>
  <c r="P38" i="30"/>
  <c r="O38" i="30"/>
  <c r="N38" i="30"/>
  <c r="M38" i="30"/>
  <c r="L38" i="30"/>
  <c r="K38" i="30"/>
  <c r="J38" i="30"/>
  <c r="I38" i="30"/>
  <c r="H38" i="30"/>
  <c r="G38" i="30"/>
  <c r="F38" i="30"/>
  <c r="E38" i="30"/>
  <c r="D38" i="30"/>
  <c r="P37" i="30"/>
  <c r="O37" i="30"/>
  <c r="N37" i="30"/>
  <c r="M37" i="30"/>
  <c r="L37" i="30"/>
  <c r="K37" i="30"/>
  <c r="J37" i="30"/>
  <c r="I37" i="30"/>
  <c r="H37" i="30"/>
  <c r="G37" i="30"/>
  <c r="F37" i="30"/>
  <c r="E37" i="30"/>
  <c r="D37" i="30"/>
  <c r="P36" i="30"/>
  <c r="O36" i="30"/>
  <c r="N36" i="30"/>
  <c r="M36" i="30"/>
  <c r="L36" i="30"/>
  <c r="K36" i="30"/>
  <c r="J36" i="30"/>
  <c r="I36" i="30"/>
  <c r="H36" i="30"/>
  <c r="G36" i="30"/>
  <c r="F36" i="30"/>
  <c r="E36" i="30"/>
  <c r="D36" i="30"/>
  <c r="P35" i="30"/>
  <c r="O35" i="30"/>
  <c r="N35" i="30"/>
  <c r="M35" i="30"/>
  <c r="L35" i="30"/>
  <c r="K35" i="30"/>
  <c r="J35" i="30"/>
  <c r="I35" i="30"/>
  <c r="H35" i="30"/>
  <c r="G35" i="30"/>
  <c r="F35" i="30"/>
  <c r="E35" i="30"/>
  <c r="D35" i="30"/>
  <c r="P34" i="30"/>
  <c r="O34" i="30"/>
  <c r="N34" i="30"/>
  <c r="M34" i="30"/>
  <c r="L34" i="30"/>
  <c r="K34" i="30"/>
  <c r="J34" i="30"/>
  <c r="I34" i="30"/>
  <c r="H34" i="30"/>
  <c r="G34" i="30"/>
  <c r="F34" i="30"/>
  <c r="E34" i="30"/>
  <c r="D34" i="30"/>
  <c r="P33" i="30"/>
  <c r="O33" i="30"/>
  <c r="N33" i="30"/>
  <c r="M33" i="30"/>
  <c r="L33" i="30"/>
  <c r="K33" i="30"/>
  <c r="J33" i="30"/>
  <c r="I33" i="30"/>
  <c r="H33" i="30"/>
  <c r="G33" i="30"/>
  <c r="F33" i="30"/>
  <c r="E33" i="30"/>
  <c r="D33" i="30"/>
  <c r="P32" i="30"/>
  <c r="O32" i="30"/>
  <c r="N32" i="30"/>
  <c r="M32" i="30"/>
  <c r="L32" i="30"/>
  <c r="K32" i="30"/>
  <c r="J32" i="30"/>
  <c r="I32" i="30"/>
  <c r="H32" i="30"/>
  <c r="G32" i="30"/>
  <c r="F32" i="30"/>
  <c r="E32" i="30"/>
  <c r="D32" i="30"/>
  <c r="P31" i="30"/>
  <c r="O31" i="30"/>
  <c r="N31" i="30"/>
  <c r="M31" i="30"/>
  <c r="L31" i="30"/>
  <c r="K31" i="30"/>
  <c r="J31" i="30"/>
  <c r="I31" i="30"/>
  <c r="H31" i="30"/>
  <c r="G31" i="30"/>
  <c r="F31" i="30"/>
  <c r="E31" i="30"/>
  <c r="D31" i="30"/>
  <c r="P30" i="30"/>
  <c r="O30" i="30"/>
  <c r="N30" i="30"/>
  <c r="M30" i="30"/>
  <c r="L30" i="30"/>
  <c r="K30" i="30"/>
  <c r="J30" i="30"/>
  <c r="I30" i="30"/>
  <c r="H30" i="30"/>
  <c r="G30" i="30"/>
  <c r="F30" i="30"/>
  <c r="E30" i="30"/>
  <c r="D30" i="30"/>
  <c r="P29" i="30"/>
  <c r="O29" i="30"/>
  <c r="N29" i="30"/>
  <c r="M29" i="30"/>
  <c r="L29" i="30"/>
  <c r="K29" i="30"/>
  <c r="J29" i="30"/>
  <c r="I29" i="30"/>
  <c r="H29" i="30"/>
  <c r="G29" i="30"/>
  <c r="F29" i="30"/>
  <c r="E29" i="30"/>
  <c r="D29" i="30"/>
  <c r="P28" i="30"/>
  <c r="O28" i="30"/>
  <c r="N28" i="30"/>
  <c r="M28" i="30"/>
  <c r="L28" i="30"/>
  <c r="K28" i="30"/>
  <c r="J28" i="30"/>
  <c r="I28" i="30"/>
  <c r="H28" i="30"/>
  <c r="G28" i="30"/>
  <c r="F28" i="30"/>
  <c r="E28" i="30"/>
  <c r="D28" i="30"/>
  <c r="P27" i="30"/>
  <c r="O27" i="30"/>
  <c r="N27" i="30"/>
  <c r="M27" i="30"/>
  <c r="L27" i="30"/>
  <c r="K27" i="30"/>
  <c r="J27" i="30"/>
  <c r="I27" i="30"/>
  <c r="H27" i="30"/>
  <c r="G27" i="30"/>
  <c r="F27" i="30"/>
  <c r="E27" i="30"/>
  <c r="D27" i="30"/>
  <c r="P26" i="30"/>
  <c r="O26" i="30"/>
  <c r="N26" i="30"/>
  <c r="M26" i="30"/>
  <c r="L26" i="30"/>
  <c r="K26" i="30"/>
  <c r="J26" i="30"/>
  <c r="I26" i="30"/>
  <c r="H26" i="30"/>
  <c r="G26" i="30"/>
  <c r="F26" i="30"/>
  <c r="E26" i="30"/>
  <c r="D26" i="30"/>
  <c r="P25" i="30"/>
  <c r="O25" i="30"/>
  <c r="N25" i="30"/>
  <c r="M25" i="30"/>
  <c r="L25" i="30"/>
  <c r="K25" i="30"/>
  <c r="J25" i="30"/>
  <c r="I25" i="30"/>
  <c r="H25" i="30"/>
  <c r="G25" i="30"/>
  <c r="F25" i="30"/>
  <c r="E25" i="30"/>
  <c r="D25" i="30"/>
  <c r="P24" i="30"/>
  <c r="O24" i="30"/>
  <c r="N24" i="30"/>
  <c r="M24" i="30"/>
  <c r="L24" i="30"/>
  <c r="K24" i="30"/>
  <c r="J24" i="30"/>
  <c r="I24" i="30"/>
  <c r="H24" i="30"/>
  <c r="G24" i="30"/>
  <c r="F24" i="30"/>
  <c r="E24" i="30"/>
  <c r="D24" i="30"/>
  <c r="P23" i="30"/>
  <c r="O23" i="30"/>
  <c r="N23" i="30"/>
  <c r="M23" i="30"/>
  <c r="L23" i="30"/>
  <c r="K23" i="30"/>
  <c r="J23" i="30"/>
  <c r="I23" i="30"/>
  <c r="H23" i="30"/>
  <c r="G23" i="30"/>
  <c r="F23" i="30"/>
  <c r="E23" i="30"/>
  <c r="D23" i="30"/>
  <c r="P22" i="30"/>
  <c r="O22" i="30"/>
  <c r="N22" i="30"/>
  <c r="M22" i="30"/>
  <c r="L22" i="30"/>
  <c r="K22" i="30"/>
  <c r="J22" i="30"/>
  <c r="I22" i="30"/>
  <c r="H22" i="30"/>
  <c r="G22" i="30"/>
  <c r="F22" i="30"/>
  <c r="E22" i="30"/>
  <c r="D22" i="30"/>
  <c r="P21" i="30"/>
  <c r="O21" i="30"/>
  <c r="N21" i="30"/>
  <c r="M21" i="30"/>
  <c r="L21" i="30"/>
  <c r="K21" i="30"/>
  <c r="J21" i="30"/>
  <c r="I21" i="30"/>
  <c r="H21" i="30"/>
  <c r="G21" i="30"/>
  <c r="F21" i="30"/>
  <c r="E21" i="30"/>
  <c r="D21" i="30"/>
  <c r="P20" i="30"/>
  <c r="O20" i="30"/>
  <c r="N20" i="30"/>
  <c r="M20" i="30"/>
  <c r="L20" i="30"/>
  <c r="K20" i="30"/>
  <c r="J20" i="30"/>
  <c r="I20" i="30"/>
  <c r="H20" i="30"/>
  <c r="G20" i="30"/>
  <c r="F20" i="30"/>
  <c r="E20" i="30"/>
  <c r="D20" i="30"/>
  <c r="P19" i="30"/>
  <c r="O19" i="30"/>
  <c r="N19" i="30"/>
  <c r="M19" i="30"/>
  <c r="L19" i="30"/>
  <c r="K19" i="30"/>
  <c r="J19" i="30"/>
  <c r="I19" i="30"/>
  <c r="H19" i="30"/>
  <c r="G19" i="30"/>
  <c r="F19" i="30"/>
  <c r="E19" i="30"/>
  <c r="D19" i="30"/>
  <c r="P18" i="30"/>
  <c r="O18" i="30"/>
  <c r="N18" i="30"/>
  <c r="M18" i="30"/>
  <c r="L18" i="30"/>
  <c r="K18" i="30"/>
  <c r="J18" i="30"/>
  <c r="I18" i="30"/>
  <c r="H18" i="30"/>
  <c r="G18" i="30"/>
  <c r="F18" i="30"/>
  <c r="E18" i="30"/>
  <c r="D18" i="30"/>
  <c r="P17" i="30"/>
  <c r="O17" i="30"/>
  <c r="N17" i="30"/>
  <c r="M17" i="30"/>
  <c r="L17" i="30"/>
  <c r="K17" i="30"/>
  <c r="J17" i="30"/>
  <c r="I17" i="30"/>
  <c r="H17" i="30"/>
  <c r="G17" i="30"/>
  <c r="F17" i="30"/>
  <c r="E17" i="30"/>
  <c r="D17" i="30"/>
  <c r="P16" i="30"/>
  <c r="O16" i="30"/>
  <c r="N16" i="30"/>
  <c r="M16" i="30"/>
  <c r="L16" i="30"/>
  <c r="K16" i="30"/>
  <c r="J16" i="30"/>
  <c r="I16" i="30"/>
  <c r="H16" i="30"/>
  <c r="G16" i="30"/>
  <c r="F16" i="30"/>
  <c r="E16" i="30"/>
  <c r="D16" i="30"/>
  <c r="P15" i="30"/>
  <c r="O15" i="30"/>
  <c r="N15" i="30"/>
  <c r="M15" i="30"/>
  <c r="L15" i="30"/>
  <c r="K15" i="30"/>
  <c r="J15" i="30"/>
  <c r="I15" i="30"/>
  <c r="H15" i="30"/>
  <c r="G15" i="30"/>
  <c r="F15" i="30"/>
  <c r="E15" i="30"/>
  <c r="D15" i="30"/>
  <c r="P14" i="30"/>
  <c r="O14" i="30"/>
  <c r="N14" i="30"/>
  <c r="M14" i="30"/>
  <c r="L14" i="30"/>
  <c r="K14" i="30"/>
  <c r="J14" i="30"/>
  <c r="I14" i="30"/>
  <c r="H14" i="30"/>
  <c r="G14" i="30"/>
  <c r="F14" i="30"/>
  <c r="E14" i="30"/>
  <c r="D14" i="30"/>
  <c r="P13" i="30"/>
  <c r="O13" i="30"/>
  <c r="N13" i="30"/>
  <c r="M13" i="30"/>
  <c r="L13" i="30"/>
  <c r="K13" i="30"/>
  <c r="J13" i="30"/>
  <c r="I13" i="30"/>
  <c r="H13" i="30"/>
  <c r="G13" i="30"/>
  <c r="F13" i="30"/>
  <c r="E13" i="30"/>
  <c r="D13" i="30"/>
  <c r="P12" i="30"/>
  <c r="O12" i="30"/>
  <c r="N12" i="30"/>
  <c r="M12" i="30"/>
  <c r="L12" i="30"/>
  <c r="K12" i="30"/>
  <c r="J12" i="30"/>
  <c r="I12" i="30"/>
  <c r="H12" i="30"/>
  <c r="G12" i="30"/>
  <c r="F12" i="30"/>
  <c r="E12" i="30"/>
  <c r="D12" i="30"/>
  <c r="P11" i="30"/>
  <c r="O11" i="30"/>
  <c r="N11" i="30"/>
  <c r="M11" i="30"/>
  <c r="L11" i="30"/>
  <c r="K11" i="30"/>
  <c r="J11" i="30"/>
  <c r="I11" i="30"/>
  <c r="H11" i="30"/>
  <c r="G11" i="30"/>
  <c r="F11" i="30"/>
  <c r="E11" i="30"/>
  <c r="D11" i="30"/>
  <c r="P10" i="30"/>
  <c r="O10" i="30"/>
  <c r="N10" i="30"/>
  <c r="M10" i="30"/>
  <c r="L10" i="30"/>
  <c r="K10" i="30"/>
  <c r="J10" i="30"/>
  <c r="I10" i="30"/>
  <c r="H10" i="30"/>
  <c r="G10" i="30"/>
  <c r="F10" i="30"/>
  <c r="E10" i="30"/>
  <c r="D10" i="30"/>
  <c r="P9" i="30"/>
  <c r="O9" i="30"/>
  <c r="N9" i="30"/>
  <c r="M9" i="30"/>
  <c r="L9" i="30"/>
  <c r="K9" i="30"/>
  <c r="J9" i="30"/>
  <c r="I9" i="30"/>
  <c r="H9" i="30"/>
  <c r="G9" i="30"/>
  <c r="F9" i="30"/>
  <c r="E9" i="30"/>
  <c r="D9" i="30"/>
  <c r="P8" i="30"/>
  <c r="O8" i="30"/>
  <c r="N8" i="30"/>
  <c r="M8" i="30"/>
  <c r="L8" i="30"/>
  <c r="K8" i="30"/>
  <c r="J8" i="30"/>
  <c r="I8" i="30"/>
  <c r="H8" i="30"/>
  <c r="G8" i="30"/>
  <c r="F8" i="30"/>
  <c r="E8" i="30"/>
  <c r="D8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P6" i="30"/>
  <c r="O6" i="30"/>
  <c r="N6" i="30"/>
  <c r="M6" i="30"/>
  <c r="L6" i="30"/>
  <c r="K6" i="30"/>
  <c r="J6" i="30"/>
  <c r="I6" i="30"/>
  <c r="H6" i="30"/>
  <c r="G6" i="30"/>
  <c r="F6" i="30"/>
  <c r="E6" i="30"/>
  <c r="D6" i="30"/>
  <c r="P5" i="30"/>
  <c r="O5" i="30"/>
  <c r="N5" i="30"/>
  <c r="M5" i="30"/>
  <c r="L5" i="30"/>
  <c r="K5" i="30"/>
  <c r="J5" i="30"/>
  <c r="I5" i="30"/>
  <c r="H5" i="30"/>
  <c r="G5" i="30"/>
  <c r="F5" i="30"/>
  <c r="E5" i="30"/>
  <c r="D5" i="30"/>
  <c r="P4" i="30"/>
  <c r="O4" i="30"/>
  <c r="N4" i="30"/>
  <c r="M4" i="30"/>
  <c r="L4" i="30"/>
  <c r="K4" i="30"/>
  <c r="J4" i="30"/>
  <c r="I4" i="30"/>
  <c r="H4" i="30"/>
  <c r="G4" i="30"/>
  <c r="F4" i="30"/>
  <c r="E4" i="30"/>
  <c r="B184" i="30"/>
  <c r="P508" i="30"/>
  <c r="O508" i="30"/>
  <c r="N508" i="30"/>
  <c r="M508" i="30"/>
  <c r="L508" i="30"/>
  <c r="K508" i="30"/>
  <c r="J508" i="30"/>
  <c r="I508" i="30"/>
  <c r="H508" i="30"/>
  <c r="G508" i="30"/>
  <c r="F508" i="30"/>
  <c r="E508" i="30"/>
  <c r="P507" i="30"/>
  <c r="O507" i="30"/>
  <c r="N507" i="30"/>
  <c r="L507" i="30"/>
  <c r="K507" i="30"/>
  <c r="J507" i="30"/>
  <c r="H507" i="30"/>
  <c r="G507" i="30"/>
  <c r="F507" i="30"/>
  <c r="P506" i="30"/>
  <c r="O506" i="30"/>
  <c r="M506" i="30"/>
  <c r="L506" i="30"/>
  <c r="K506" i="30"/>
  <c r="I506" i="30"/>
  <c r="H506" i="30"/>
  <c r="G506" i="30"/>
  <c r="E506" i="30"/>
  <c r="P505" i="30"/>
  <c r="O505" i="30"/>
  <c r="N505" i="30"/>
  <c r="L505" i="30"/>
  <c r="K505" i="30"/>
  <c r="J505" i="30"/>
  <c r="H505" i="30"/>
  <c r="G505" i="30"/>
  <c r="F505" i="30"/>
  <c r="P504" i="30"/>
  <c r="O504" i="30"/>
  <c r="N504" i="30"/>
  <c r="L504" i="30"/>
  <c r="K504" i="30"/>
  <c r="J504" i="30"/>
  <c r="H504" i="30"/>
  <c r="G504" i="30"/>
  <c r="P503" i="30"/>
  <c r="O503" i="30"/>
  <c r="M503" i="30"/>
  <c r="L503" i="30"/>
  <c r="K503" i="30"/>
  <c r="I503" i="30"/>
  <c r="H503" i="30"/>
  <c r="E503" i="30"/>
  <c r="P500" i="30"/>
  <c r="O500" i="30"/>
  <c r="N500" i="30"/>
  <c r="M500" i="30"/>
  <c r="L500" i="30"/>
  <c r="K500" i="30"/>
  <c r="J500" i="30"/>
  <c r="I500" i="30"/>
  <c r="H500" i="30"/>
  <c r="G500" i="30"/>
  <c r="F500" i="30"/>
  <c r="E500" i="30"/>
  <c r="P499" i="30"/>
  <c r="N499" i="30"/>
  <c r="M499" i="30"/>
  <c r="L499" i="30"/>
  <c r="J499" i="30"/>
  <c r="I499" i="30"/>
  <c r="H499" i="30"/>
  <c r="F499" i="30"/>
  <c r="E499" i="30"/>
  <c r="O498" i="30"/>
  <c r="N498" i="30"/>
  <c r="M498" i="30"/>
  <c r="K498" i="30"/>
  <c r="J498" i="30"/>
  <c r="I498" i="30"/>
  <c r="G498" i="30"/>
  <c r="F498" i="30"/>
  <c r="E498" i="30"/>
  <c r="P497" i="30"/>
  <c r="M497" i="30"/>
  <c r="L497" i="30"/>
  <c r="I497" i="30"/>
  <c r="H497" i="30"/>
  <c r="E497" i="30"/>
  <c r="N496" i="30"/>
  <c r="M496" i="30"/>
  <c r="J496" i="30"/>
  <c r="I496" i="30"/>
  <c r="F496" i="30"/>
  <c r="E496" i="30"/>
  <c r="P495" i="30"/>
  <c r="O495" i="30"/>
  <c r="N495" i="30"/>
  <c r="L495" i="30"/>
  <c r="K495" i="30"/>
  <c r="J495" i="30"/>
  <c r="H495" i="30"/>
  <c r="G495" i="30"/>
  <c r="F495" i="30"/>
  <c r="P492" i="30"/>
  <c r="N492" i="30"/>
  <c r="M492" i="30"/>
  <c r="L492" i="30"/>
  <c r="J492" i="30"/>
  <c r="I492" i="30"/>
  <c r="H492" i="30"/>
  <c r="F492" i="30"/>
  <c r="E492" i="30"/>
  <c r="P491" i="30"/>
  <c r="O491" i="30"/>
  <c r="N491" i="30"/>
  <c r="M491" i="30"/>
  <c r="L491" i="30"/>
  <c r="K491" i="30"/>
  <c r="J491" i="30"/>
  <c r="I491" i="30"/>
  <c r="H491" i="30"/>
  <c r="G491" i="30"/>
  <c r="F491" i="30"/>
  <c r="E491" i="30"/>
  <c r="P490" i="30"/>
  <c r="O490" i="30"/>
  <c r="N490" i="30"/>
  <c r="L490" i="30"/>
  <c r="K490" i="30"/>
  <c r="J490" i="30"/>
  <c r="H490" i="30"/>
  <c r="G490" i="30"/>
  <c r="F490" i="30"/>
  <c r="N489" i="30"/>
  <c r="M489" i="30"/>
  <c r="J489" i="30"/>
  <c r="I489" i="30"/>
  <c r="H489" i="30"/>
  <c r="F489" i="30"/>
  <c r="E489" i="30"/>
  <c r="P488" i="30"/>
  <c r="O488" i="30"/>
  <c r="N488" i="30"/>
  <c r="L488" i="30"/>
  <c r="K488" i="30"/>
  <c r="J488" i="30"/>
  <c r="H488" i="30"/>
  <c r="G488" i="30"/>
  <c r="F488" i="30"/>
  <c r="P487" i="30"/>
  <c r="O487" i="30"/>
  <c r="L487" i="30"/>
  <c r="K487" i="30"/>
  <c r="J487" i="30"/>
  <c r="H487" i="30"/>
  <c r="G487" i="30"/>
  <c r="P484" i="30"/>
  <c r="N484" i="30"/>
  <c r="M484" i="30"/>
  <c r="L484" i="30"/>
  <c r="J484" i="30"/>
  <c r="I484" i="30"/>
  <c r="H484" i="30"/>
  <c r="F484" i="30"/>
  <c r="E484" i="30"/>
  <c r="O483" i="30"/>
  <c r="N483" i="30"/>
  <c r="M483" i="30"/>
  <c r="K483" i="30"/>
  <c r="J483" i="30"/>
  <c r="I483" i="30"/>
  <c r="G483" i="30"/>
  <c r="F483" i="30"/>
  <c r="E483" i="30"/>
  <c r="P482" i="30"/>
  <c r="O482" i="30"/>
  <c r="N482" i="30"/>
  <c r="L482" i="30"/>
  <c r="K482" i="30"/>
  <c r="J482" i="30"/>
  <c r="H482" i="30"/>
  <c r="G482" i="30"/>
  <c r="F482" i="30"/>
  <c r="N481" i="30"/>
  <c r="M481" i="30"/>
  <c r="J481" i="30"/>
  <c r="I481" i="30"/>
  <c r="F481" i="30"/>
  <c r="E481" i="30"/>
  <c r="O480" i="30"/>
  <c r="N480" i="30"/>
  <c r="K480" i="30"/>
  <c r="J480" i="30"/>
  <c r="G480" i="30"/>
  <c r="F480" i="30"/>
  <c r="E480" i="30"/>
  <c r="P479" i="30"/>
  <c r="O479" i="30"/>
  <c r="M479" i="30"/>
  <c r="L479" i="30"/>
  <c r="K479" i="30"/>
  <c r="I479" i="30"/>
  <c r="H479" i="30"/>
  <c r="G479" i="30"/>
  <c r="E479" i="30"/>
  <c r="P476" i="30"/>
  <c r="O476" i="30"/>
  <c r="N476" i="30"/>
  <c r="M476" i="30"/>
  <c r="L476" i="30"/>
  <c r="K476" i="30"/>
  <c r="J476" i="30"/>
  <c r="I476" i="30"/>
  <c r="H476" i="30"/>
  <c r="G476" i="30"/>
  <c r="F476" i="30"/>
  <c r="E476" i="30"/>
  <c r="P475" i="30"/>
  <c r="O475" i="30"/>
  <c r="N475" i="30"/>
  <c r="L475" i="30"/>
  <c r="K475" i="30"/>
  <c r="J475" i="30"/>
  <c r="H475" i="30"/>
  <c r="G475" i="30"/>
  <c r="F475" i="30"/>
  <c r="P474" i="30"/>
  <c r="O474" i="30"/>
  <c r="M474" i="30"/>
  <c r="L474" i="30"/>
  <c r="K474" i="30"/>
  <c r="I474" i="30"/>
  <c r="H474" i="30"/>
  <c r="G474" i="30"/>
  <c r="E474" i="30"/>
  <c r="O473" i="30"/>
  <c r="N473" i="30"/>
  <c r="M473" i="30"/>
  <c r="K473" i="30"/>
  <c r="J473" i="30"/>
  <c r="I473" i="30"/>
  <c r="G473" i="30"/>
  <c r="F473" i="30"/>
  <c r="E473" i="30"/>
  <c r="P472" i="30"/>
  <c r="O472" i="30"/>
  <c r="N472" i="30"/>
  <c r="M472" i="30"/>
  <c r="L472" i="30"/>
  <c r="K472" i="30"/>
  <c r="J472" i="30"/>
  <c r="I472" i="30"/>
  <c r="H472" i="30"/>
  <c r="G472" i="30"/>
  <c r="F472" i="30"/>
  <c r="E472" i="30"/>
  <c r="P471" i="30"/>
  <c r="O471" i="30"/>
  <c r="M471" i="30"/>
  <c r="L471" i="30"/>
  <c r="K471" i="30"/>
  <c r="I471" i="30"/>
  <c r="H471" i="30"/>
  <c r="G471" i="30"/>
  <c r="E471" i="30"/>
  <c r="O468" i="30"/>
  <c r="N468" i="30"/>
  <c r="M468" i="30"/>
  <c r="K468" i="30"/>
  <c r="J468" i="30"/>
  <c r="I468" i="30"/>
  <c r="G468" i="30"/>
  <c r="F468" i="30"/>
  <c r="E468" i="30"/>
  <c r="P467" i="30"/>
  <c r="O467" i="30"/>
  <c r="N467" i="30"/>
  <c r="L467" i="30"/>
  <c r="K467" i="30"/>
  <c r="J467" i="30"/>
  <c r="H467" i="30"/>
  <c r="G467" i="30"/>
  <c r="F467" i="30"/>
  <c r="P466" i="30"/>
  <c r="O466" i="30"/>
  <c r="N466" i="30"/>
  <c r="M466" i="30"/>
  <c r="L466" i="30"/>
  <c r="K466" i="30"/>
  <c r="J466" i="30"/>
  <c r="I466" i="30"/>
  <c r="H466" i="30"/>
  <c r="G466" i="30"/>
  <c r="F466" i="30"/>
  <c r="E466" i="30"/>
  <c r="O465" i="30"/>
  <c r="N465" i="30"/>
  <c r="K465" i="30"/>
  <c r="J465" i="30"/>
  <c r="I465" i="30"/>
  <c r="G465" i="30"/>
  <c r="F465" i="30"/>
  <c r="P464" i="30"/>
  <c r="O464" i="30"/>
  <c r="M464" i="30"/>
  <c r="L464" i="30"/>
  <c r="K464" i="30"/>
  <c r="I464" i="30"/>
  <c r="H464" i="30"/>
  <c r="G464" i="30"/>
  <c r="E464" i="30"/>
  <c r="P463" i="30"/>
  <c r="M463" i="30"/>
  <c r="L463" i="30"/>
  <c r="K463" i="30"/>
  <c r="I463" i="30"/>
  <c r="H463" i="30"/>
  <c r="E463" i="30"/>
  <c r="P460" i="30"/>
  <c r="O460" i="30"/>
  <c r="N460" i="30"/>
  <c r="M460" i="30"/>
  <c r="L460" i="30"/>
  <c r="K460" i="30"/>
  <c r="J460" i="30"/>
  <c r="I460" i="30"/>
  <c r="H460" i="30"/>
  <c r="G460" i="30"/>
  <c r="F460" i="30"/>
  <c r="E460" i="30"/>
  <c r="P459" i="30"/>
  <c r="O459" i="30"/>
  <c r="N459" i="30"/>
  <c r="L459" i="30"/>
  <c r="K459" i="30"/>
  <c r="J459" i="30"/>
  <c r="H459" i="30"/>
  <c r="G459" i="30"/>
  <c r="F459" i="30"/>
  <c r="P458" i="30"/>
  <c r="O458" i="30"/>
  <c r="M458" i="30"/>
  <c r="L458" i="30"/>
  <c r="K458" i="30"/>
  <c r="I458" i="30"/>
  <c r="H458" i="30"/>
  <c r="G458" i="30"/>
  <c r="E458" i="30"/>
  <c r="O457" i="30"/>
  <c r="N457" i="30"/>
  <c r="K457" i="30"/>
  <c r="J457" i="30"/>
  <c r="I457" i="30"/>
  <c r="G457" i="30"/>
  <c r="F457" i="30"/>
  <c r="P456" i="30"/>
  <c r="O456" i="30"/>
  <c r="M456" i="30"/>
  <c r="L456" i="30"/>
  <c r="K456" i="30"/>
  <c r="I456" i="30"/>
  <c r="H456" i="30"/>
  <c r="G456" i="30"/>
  <c r="E456" i="30"/>
  <c r="P455" i="30"/>
  <c r="M455" i="30"/>
  <c r="L455" i="30"/>
  <c r="K455" i="30"/>
  <c r="I455" i="30"/>
  <c r="H455" i="30"/>
  <c r="E455" i="30"/>
  <c r="P452" i="30"/>
  <c r="O452" i="30"/>
  <c r="N452" i="30"/>
  <c r="M452" i="30"/>
  <c r="L452" i="30"/>
  <c r="K452" i="30"/>
  <c r="J452" i="30"/>
  <c r="I452" i="30"/>
  <c r="H452" i="30"/>
  <c r="G452" i="30"/>
  <c r="F452" i="30"/>
  <c r="E452" i="30"/>
  <c r="P451" i="30"/>
  <c r="N451" i="30"/>
  <c r="M451" i="30"/>
  <c r="L451" i="30"/>
  <c r="J451" i="30"/>
  <c r="I451" i="30"/>
  <c r="H451" i="30"/>
  <c r="F451" i="30"/>
  <c r="E451" i="30"/>
  <c r="O450" i="30"/>
  <c r="N450" i="30"/>
  <c r="M450" i="30"/>
  <c r="K450" i="30"/>
  <c r="J450" i="30"/>
  <c r="I450" i="30"/>
  <c r="G450" i="30"/>
  <c r="F450" i="30"/>
  <c r="E450" i="30"/>
  <c r="P449" i="30"/>
  <c r="O449" i="30"/>
  <c r="N449" i="30"/>
  <c r="M449" i="30"/>
  <c r="L449" i="30"/>
  <c r="K449" i="30"/>
  <c r="J449" i="30"/>
  <c r="I449" i="30"/>
  <c r="H449" i="30"/>
  <c r="G449" i="30"/>
  <c r="F449" i="30"/>
  <c r="E449" i="30"/>
  <c r="P448" i="30"/>
  <c r="N448" i="30"/>
  <c r="M448" i="30"/>
  <c r="L448" i="30"/>
  <c r="J448" i="30"/>
  <c r="I448" i="30"/>
  <c r="H448" i="30"/>
  <c r="F448" i="30"/>
  <c r="E448" i="30"/>
  <c r="O447" i="30"/>
  <c r="N447" i="30"/>
  <c r="M447" i="30"/>
  <c r="K447" i="30"/>
  <c r="J447" i="30"/>
  <c r="I447" i="30"/>
  <c r="G447" i="30"/>
  <c r="F447" i="30"/>
  <c r="E447" i="30"/>
  <c r="P443" i="30"/>
  <c r="O443" i="30"/>
  <c r="M443" i="30"/>
  <c r="L443" i="30"/>
  <c r="K443" i="30"/>
  <c r="I443" i="30"/>
  <c r="H443" i="30"/>
  <c r="G443" i="30"/>
  <c r="E443" i="30"/>
  <c r="P442" i="30"/>
  <c r="N442" i="30"/>
  <c r="M442" i="30"/>
  <c r="L442" i="30"/>
  <c r="J442" i="30"/>
  <c r="I442" i="30"/>
  <c r="H442" i="30"/>
  <c r="F442" i="30"/>
  <c r="E442" i="30"/>
  <c r="O441" i="30"/>
  <c r="N441" i="30"/>
  <c r="M441" i="30"/>
  <c r="K441" i="30"/>
  <c r="J441" i="30"/>
  <c r="I441" i="30"/>
  <c r="G441" i="30"/>
  <c r="F441" i="30"/>
  <c r="E441" i="30"/>
  <c r="P440" i="30"/>
  <c r="O440" i="30"/>
  <c r="M440" i="30"/>
  <c r="L440" i="30"/>
  <c r="K440" i="30"/>
  <c r="I440" i="30"/>
  <c r="H440" i="30"/>
  <c r="G440" i="30"/>
  <c r="E440" i="30"/>
  <c r="P439" i="30"/>
  <c r="O439" i="30"/>
  <c r="N439" i="30"/>
  <c r="M439" i="30"/>
  <c r="L439" i="30"/>
  <c r="K439" i="30"/>
  <c r="J439" i="30"/>
  <c r="I439" i="30"/>
  <c r="H439" i="30"/>
  <c r="G439" i="30"/>
  <c r="F439" i="30"/>
  <c r="E439" i="30"/>
  <c r="O438" i="30"/>
  <c r="N438" i="30"/>
  <c r="M438" i="30"/>
  <c r="K438" i="30"/>
  <c r="J438" i="30"/>
  <c r="I438" i="30"/>
  <c r="G438" i="30"/>
  <c r="F438" i="30"/>
  <c r="E438" i="30"/>
  <c r="P435" i="30"/>
  <c r="O435" i="30"/>
  <c r="N435" i="30"/>
  <c r="M435" i="30"/>
  <c r="L435" i="30"/>
  <c r="K435" i="30"/>
  <c r="J435" i="30"/>
  <c r="I435" i="30"/>
  <c r="H435" i="30"/>
  <c r="G435" i="30"/>
  <c r="F435" i="30"/>
  <c r="E435" i="30"/>
  <c r="O434" i="30"/>
  <c r="N434" i="30"/>
  <c r="M434" i="30"/>
  <c r="K434" i="30"/>
  <c r="J434" i="30"/>
  <c r="I434" i="30"/>
  <c r="G434" i="30"/>
  <c r="F434" i="30"/>
  <c r="E434" i="30"/>
  <c r="P433" i="30"/>
  <c r="O433" i="30"/>
  <c r="N433" i="30"/>
  <c r="L433" i="30"/>
  <c r="K433" i="30"/>
  <c r="J433" i="30"/>
  <c r="H433" i="30"/>
  <c r="G433" i="30"/>
  <c r="F433" i="30"/>
  <c r="P432" i="30"/>
  <c r="O432" i="30"/>
  <c r="N432" i="30"/>
  <c r="L432" i="30"/>
  <c r="K432" i="30"/>
  <c r="J432" i="30"/>
  <c r="H432" i="30"/>
  <c r="G432" i="30"/>
  <c r="F432" i="30"/>
  <c r="N431" i="30"/>
  <c r="K431" i="30"/>
  <c r="F431" i="30"/>
  <c r="E431" i="30"/>
  <c r="L430" i="30"/>
  <c r="H430" i="30"/>
  <c r="N386" i="30"/>
  <c r="P385" i="30"/>
  <c r="O385" i="30"/>
  <c r="M385" i="30"/>
  <c r="L385" i="30"/>
  <c r="K385" i="30"/>
  <c r="I385" i="30"/>
  <c r="H385" i="30"/>
  <c r="G385" i="30"/>
  <c r="E385" i="30"/>
  <c r="P384" i="30"/>
  <c r="O384" i="30"/>
  <c r="N384" i="30"/>
  <c r="M384" i="30"/>
  <c r="L384" i="30"/>
  <c r="K384" i="30"/>
  <c r="J384" i="30"/>
  <c r="I384" i="30"/>
  <c r="H384" i="30"/>
  <c r="G384" i="30"/>
  <c r="F384" i="30"/>
  <c r="E384" i="30"/>
  <c r="O383" i="30"/>
  <c r="N383" i="30"/>
  <c r="M383" i="30"/>
  <c r="K383" i="30"/>
  <c r="J383" i="30"/>
  <c r="I383" i="30"/>
  <c r="G383" i="30"/>
  <c r="F383" i="30"/>
  <c r="E383" i="30"/>
  <c r="P382" i="30"/>
  <c r="O382" i="30"/>
  <c r="N382" i="30"/>
  <c r="M382" i="30"/>
  <c r="L382" i="30"/>
  <c r="K382" i="30"/>
  <c r="J382" i="30"/>
  <c r="I382" i="30"/>
  <c r="H382" i="30"/>
  <c r="G382" i="30"/>
  <c r="F382" i="30"/>
  <c r="E382" i="30"/>
  <c r="O381" i="30"/>
  <c r="N381" i="30"/>
  <c r="M381" i="30"/>
  <c r="M387" i="30" s="1"/>
  <c r="K381" i="30"/>
  <c r="J381" i="30"/>
  <c r="J387" i="30" s="1"/>
  <c r="I381" i="30"/>
  <c r="I387" i="30" s="1"/>
  <c r="G381" i="30"/>
  <c r="F381" i="30"/>
  <c r="E381" i="30"/>
  <c r="E387" i="30" s="1"/>
  <c r="P380" i="30"/>
  <c r="O380" i="30"/>
  <c r="O386" i="30" s="1"/>
  <c r="N380" i="30"/>
  <c r="L380" i="30"/>
  <c r="K380" i="30"/>
  <c r="K386" i="30" s="1"/>
  <c r="J380" i="30"/>
  <c r="J386" i="30" s="1"/>
  <c r="H380" i="30"/>
  <c r="G380" i="30"/>
  <c r="F380" i="30"/>
  <c r="F386" i="30" s="1"/>
  <c r="P375" i="30"/>
  <c r="O375" i="30"/>
  <c r="M375" i="30"/>
  <c r="M395" i="30" s="1"/>
  <c r="L375" i="30"/>
  <c r="K375" i="30"/>
  <c r="I375" i="30"/>
  <c r="I395" i="30" s="1"/>
  <c r="H375" i="30"/>
  <c r="G375" i="30"/>
  <c r="E375" i="30"/>
  <c r="E395" i="30" s="1"/>
  <c r="P374" i="30"/>
  <c r="O374" i="30"/>
  <c r="N374" i="30"/>
  <c r="M374" i="30"/>
  <c r="L374" i="30"/>
  <c r="L394" i="30" s="1"/>
  <c r="K374" i="30"/>
  <c r="J374" i="30"/>
  <c r="I374" i="30"/>
  <c r="H374" i="30"/>
  <c r="G374" i="30"/>
  <c r="F374" i="30"/>
  <c r="E374" i="30"/>
  <c r="O373" i="30"/>
  <c r="N373" i="30"/>
  <c r="M373" i="30"/>
  <c r="K373" i="30"/>
  <c r="K393" i="30" s="1"/>
  <c r="J373" i="30"/>
  <c r="I373" i="30"/>
  <c r="I393" i="30" s="1"/>
  <c r="G373" i="30"/>
  <c r="F373" i="30"/>
  <c r="E373" i="30"/>
  <c r="O372" i="30"/>
  <c r="N372" i="30"/>
  <c r="N392" i="30" s="1"/>
  <c r="M372" i="30"/>
  <c r="M392" i="30" s="1"/>
  <c r="K372" i="30"/>
  <c r="J372" i="30"/>
  <c r="I372" i="30"/>
  <c r="I392" i="30" s="1"/>
  <c r="G372" i="30"/>
  <c r="F372" i="30"/>
  <c r="F392" i="30" s="1"/>
  <c r="E372" i="30"/>
  <c r="O371" i="30"/>
  <c r="O377" i="30" s="1"/>
  <c r="N371" i="30"/>
  <c r="K371" i="30"/>
  <c r="J371" i="30"/>
  <c r="I371" i="30"/>
  <c r="I391" i="30" s="1"/>
  <c r="G371" i="30"/>
  <c r="F371" i="30"/>
  <c r="F391" i="30" s="1"/>
  <c r="P370" i="30"/>
  <c r="O370" i="30"/>
  <c r="L370" i="30"/>
  <c r="K370" i="30"/>
  <c r="H370" i="30"/>
  <c r="G370" i="30"/>
  <c r="F370" i="30"/>
  <c r="G430" i="30" l="1"/>
  <c r="P430" i="30"/>
  <c r="J431" i="30"/>
  <c r="E432" i="30"/>
  <c r="I432" i="30"/>
  <c r="M432" i="30"/>
  <c r="K376" i="30"/>
  <c r="O390" i="30"/>
  <c r="O430" i="30"/>
  <c r="G431" i="30"/>
  <c r="O431" i="30"/>
  <c r="E433" i="30"/>
  <c r="I433" i="30"/>
  <c r="M433" i="30"/>
  <c r="H434" i="30"/>
  <c r="L434" i="30"/>
  <c r="P434" i="30"/>
  <c r="E482" i="30"/>
  <c r="I482" i="30"/>
  <c r="M482" i="30"/>
  <c r="H483" i="30"/>
  <c r="L483" i="30"/>
  <c r="P483" i="30"/>
  <c r="G484" i="30"/>
  <c r="K484" i="30"/>
  <c r="O484" i="30"/>
  <c r="F458" i="30"/>
  <c r="J458" i="30"/>
  <c r="N458" i="30"/>
  <c r="E459" i="30"/>
  <c r="I459" i="30"/>
  <c r="M459" i="30"/>
  <c r="E467" i="30"/>
  <c r="I467" i="30"/>
  <c r="M467" i="30"/>
  <c r="H468" i="30"/>
  <c r="L468" i="30"/>
  <c r="P468" i="30"/>
  <c r="E490" i="30"/>
  <c r="I490" i="30"/>
  <c r="M490" i="30"/>
  <c r="G492" i="30"/>
  <c r="K492" i="30"/>
  <c r="O492" i="30"/>
  <c r="H498" i="30"/>
  <c r="L498" i="30"/>
  <c r="P498" i="30"/>
  <c r="G499" i="30"/>
  <c r="K499" i="30"/>
  <c r="O499" i="30"/>
  <c r="F506" i="30"/>
  <c r="J506" i="30"/>
  <c r="N506" i="30"/>
  <c r="E507" i="30"/>
  <c r="I507" i="30"/>
  <c r="M507" i="30"/>
  <c r="F474" i="30"/>
  <c r="J474" i="30"/>
  <c r="N474" i="30"/>
  <c r="E475" i="30"/>
  <c r="I475" i="30"/>
  <c r="M475" i="30"/>
  <c r="H450" i="30"/>
  <c r="L450" i="30"/>
  <c r="P450" i="30"/>
  <c r="G451" i="30"/>
  <c r="K451" i="30"/>
  <c r="O451" i="30"/>
  <c r="H441" i="30"/>
  <c r="L441" i="30"/>
  <c r="P441" i="30"/>
  <c r="G442" i="30"/>
  <c r="K442" i="30"/>
  <c r="O442" i="30"/>
  <c r="F385" i="30"/>
  <c r="J385" i="30"/>
  <c r="N385" i="30"/>
  <c r="N391" i="30"/>
  <c r="P372" i="30"/>
  <c r="P392" i="30" s="1"/>
  <c r="G386" i="30"/>
  <c r="H372" i="30"/>
  <c r="H392" i="30" s="1"/>
  <c r="L372" i="30"/>
  <c r="L392" i="30" s="1"/>
  <c r="N430" i="30"/>
  <c r="G455" i="30"/>
  <c r="G463" i="30"/>
  <c r="D463" i="30" s="1"/>
  <c r="J479" i="30"/>
  <c r="P481" i="30"/>
  <c r="E495" i="30"/>
  <c r="M495" i="30"/>
  <c r="D495" i="30" s="1"/>
  <c r="N370" i="30"/>
  <c r="K377" i="30"/>
  <c r="F387" i="30"/>
  <c r="E392" i="30"/>
  <c r="J430" i="30"/>
  <c r="M431" i="30"/>
  <c r="F456" i="30"/>
  <c r="J456" i="30"/>
  <c r="N456" i="30"/>
  <c r="F464" i="30"/>
  <c r="J464" i="30"/>
  <c r="N464" i="30"/>
  <c r="D464" i="30" s="1"/>
  <c r="M480" i="30"/>
  <c r="L481" i="30"/>
  <c r="E488" i="30"/>
  <c r="I488" i="30"/>
  <c r="M488" i="30"/>
  <c r="P489" i="30"/>
  <c r="L496" i="30"/>
  <c r="K497" i="30"/>
  <c r="G503" i="30"/>
  <c r="F504" i="30"/>
  <c r="M393" i="30"/>
  <c r="E371" i="30"/>
  <c r="E457" i="30"/>
  <c r="E465" i="30"/>
  <c r="F479" i="30"/>
  <c r="N479" i="30"/>
  <c r="F487" i="30"/>
  <c r="I495" i="30"/>
  <c r="P496" i="30"/>
  <c r="O497" i="30"/>
  <c r="J370" i="30"/>
  <c r="J390" i="30" s="1"/>
  <c r="G377" i="30"/>
  <c r="M371" i="30"/>
  <c r="F430" i="30"/>
  <c r="K430" i="30"/>
  <c r="D430" i="30" s="1"/>
  <c r="I431" i="30"/>
  <c r="O455" i="30"/>
  <c r="M457" i="30"/>
  <c r="O463" i="30"/>
  <c r="M465" i="30"/>
  <c r="I480" i="30"/>
  <c r="H481" i="30"/>
  <c r="N487" i="30"/>
  <c r="L489" i="30"/>
  <c r="H496" i="30"/>
  <c r="G497" i="30"/>
  <c r="E505" i="30"/>
  <c r="I505" i="30"/>
  <c r="M505" i="30"/>
  <c r="E430" i="30"/>
  <c r="I430" i="30"/>
  <c r="M430" i="30"/>
  <c r="H431" i="30"/>
  <c r="L431" i="30"/>
  <c r="P431" i="30"/>
  <c r="H480" i="30"/>
  <c r="L480" i="30"/>
  <c r="D480" i="30" s="1"/>
  <c r="P480" i="30"/>
  <c r="G481" i="30"/>
  <c r="K481" i="30"/>
  <c r="O481" i="30"/>
  <c r="F455" i="30"/>
  <c r="J455" i="30"/>
  <c r="D455" i="30" s="1"/>
  <c r="N455" i="30"/>
  <c r="H457" i="30"/>
  <c r="L457" i="30"/>
  <c r="P457" i="30"/>
  <c r="F463" i="30"/>
  <c r="J463" i="30"/>
  <c r="N463" i="30"/>
  <c r="H465" i="30"/>
  <c r="L465" i="30"/>
  <c r="P465" i="30"/>
  <c r="E487" i="30"/>
  <c r="I487" i="30"/>
  <c r="M487" i="30"/>
  <c r="G489" i="30"/>
  <c r="K489" i="30"/>
  <c r="O489" i="30"/>
  <c r="G496" i="30"/>
  <c r="K496" i="30"/>
  <c r="O496" i="30"/>
  <c r="F497" i="30"/>
  <c r="J497" i="30"/>
  <c r="N497" i="30"/>
  <c r="F503" i="30"/>
  <c r="J503" i="30"/>
  <c r="N503" i="30"/>
  <c r="E504" i="30"/>
  <c r="I504" i="30"/>
  <c r="D504" i="30" s="1"/>
  <c r="D505" i="30" s="1"/>
  <c r="M504" i="30"/>
  <c r="F471" i="30"/>
  <c r="D471" i="30" s="1"/>
  <c r="J471" i="30"/>
  <c r="N471" i="30"/>
  <c r="H473" i="30"/>
  <c r="L473" i="30"/>
  <c r="P473" i="30"/>
  <c r="H447" i="30"/>
  <c r="L447" i="30"/>
  <c r="P447" i="30"/>
  <c r="G448" i="30"/>
  <c r="K448" i="30"/>
  <c r="O448" i="30"/>
  <c r="H438" i="30"/>
  <c r="L438" i="30"/>
  <c r="P438" i="30"/>
  <c r="F440" i="30"/>
  <c r="J440" i="30"/>
  <c r="N440" i="30"/>
  <c r="F390" i="30"/>
  <c r="N394" i="30"/>
  <c r="H381" i="30"/>
  <c r="L381" i="30"/>
  <c r="L387" i="30" s="1"/>
  <c r="P381" i="30"/>
  <c r="P387" i="30" s="1"/>
  <c r="H383" i="30"/>
  <c r="H386" i="30" s="1"/>
  <c r="L383" i="30"/>
  <c r="P383" i="30"/>
  <c r="D450" i="30"/>
  <c r="D491" i="30"/>
  <c r="D498" i="30"/>
  <c r="G390" i="30"/>
  <c r="J391" i="30"/>
  <c r="K394" i="30"/>
  <c r="O394" i="30"/>
  <c r="E380" i="30"/>
  <c r="I380" i="30"/>
  <c r="M380" i="30"/>
  <c r="D384" i="30"/>
  <c r="N387" i="30"/>
  <c r="N388" i="30" s="1"/>
  <c r="D434" i="30"/>
  <c r="F443" i="30"/>
  <c r="J443" i="30"/>
  <c r="N443" i="30"/>
  <c r="D441" i="30"/>
  <c r="O393" i="30"/>
  <c r="O395" i="30"/>
  <c r="O376" i="30"/>
  <c r="O396" i="30" s="1"/>
  <c r="H371" i="30"/>
  <c r="H377" i="30" s="1"/>
  <c r="L371" i="30"/>
  <c r="L377" i="30" s="1"/>
  <c r="P371" i="30"/>
  <c r="P377" i="30" s="1"/>
  <c r="H373" i="30"/>
  <c r="L373" i="30"/>
  <c r="P373" i="30"/>
  <c r="J392" i="30"/>
  <c r="K390" i="30"/>
  <c r="D503" i="30"/>
  <c r="E370" i="30"/>
  <c r="I370" i="30"/>
  <c r="I376" i="30" s="1"/>
  <c r="M370" i="30"/>
  <c r="M376" i="30" s="1"/>
  <c r="K395" i="30"/>
  <c r="D438" i="30"/>
  <c r="D456" i="30"/>
  <c r="F375" i="30"/>
  <c r="F395" i="30" s="1"/>
  <c r="J375" i="30"/>
  <c r="J395" i="30" s="1"/>
  <c r="N375" i="30"/>
  <c r="N395" i="30" s="1"/>
  <c r="H394" i="30"/>
  <c r="P394" i="30"/>
  <c r="D447" i="30"/>
  <c r="D448" i="30"/>
  <c r="D488" i="30"/>
  <c r="G394" i="30"/>
  <c r="G395" i="30"/>
  <c r="D466" i="30"/>
  <c r="D433" i="30"/>
  <c r="D458" i="30"/>
  <c r="D482" i="30"/>
  <c r="D499" i="30"/>
  <c r="D506" i="30"/>
  <c r="D467" i="30"/>
  <c r="D474" i="30"/>
  <c r="D439" i="30"/>
  <c r="D472" i="30"/>
  <c r="D431" i="30"/>
  <c r="D496" i="30"/>
  <c r="E391" i="30"/>
  <c r="E377" i="30"/>
  <c r="M391" i="30"/>
  <c r="M377" i="30"/>
  <c r="K378" i="30"/>
  <c r="F394" i="30"/>
  <c r="F377" i="30"/>
  <c r="F397" i="30" s="1"/>
  <c r="D374" i="30"/>
  <c r="J394" i="30"/>
  <c r="J377" i="30"/>
  <c r="F376" i="30"/>
  <c r="F396" i="30" s="1"/>
  <c r="N377" i="30"/>
  <c r="H390" i="30"/>
  <c r="L390" i="30"/>
  <c r="P386" i="30"/>
  <c r="P390" i="30"/>
  <c r="G387" i="30"/>
  <c r="G391" i="30"/>
  <c r="K387" i="30"/>
  <c r="K391" i="30"/>
  <c r="O387" i="30"/>
  <c r="O391" i="30"/>
  <c r="G392" i="30"/>
  <c r="K392" i="30"/>
  <c r="O392" i="30"/>
  <c r="N390" i="30"/>
  <c r="N376" i="30"/>
  <c r="N396" i="30" s="1"/>
  <c r="I377" i="30"/>
  <c r="E376" i="30"/>
  <c r="G393" i="30"/>
  <c r="G376" i="30"/>
  <c r="G378" i="30" s="1"/>
  <c r="I386" i="30"/>
  <c r="M386" i="30"/>
  <c r="H387" i="30"/>
  <c r="J388" i="30"/>
  <c r="D373" i="30"/>
  <c r="D451" i="30"/>
  <c r="D483" i="30"/>
  <c r="D484" i="30" s="1"/>
  <c r="D375" i="30"/>
  <c r="F393" i="30"/>
  <c r="J393" i="30"/>
  <c r="N393" i="30"/>
  <c r="E394" i="30"/>
  <c r="I394" i="30"/>
  <c r="M394" i="30"/>
  <c r="H395" i="30"/>
  <c r="L395" i="30"/>
  <c r="P395" i="30"/>
  <c r="K396" i="30"/>
  <c r="F388" i="30"/>
  <c r="E393" i="30"/>
  <c r="I390" i="30" l="1"/>
  <c r="H391" i="30"/>
  <c r="J376" i="30"/>
  <c r="J396" i="30" s="1"/>
  <c r="D479" i="30"/>
  <c r="D481" i="30" s="1"/>
  <c r="I396" i="30"/>
  <c r="H393" i="30"/>
  <c r="I378" i="30"/>
  <c r="D383" i="30"/>
  <c r="D452" i="30"/>
  <c r="P391" i="30"/>
  <c r="D435" i="30"/>
  <c r="D385" i="30"/>
  <c r="D381" i="30"/>
  <c r="D497" i="30"/>
  <c r="D432" i="30"/>
  <c r="D440" i="30"/>
  <c r="D500" i="30"/>
  <c r="D487" i="30"/>
  <c r="D489" i="30" s="1"/>
  <c r="D442" i="30"/>
  <c r="D443" i="30" s="1"/>
  <c r="D507" i="30"/>
  <c r="D508" i="30" s="1"/>
  <c r="D490" i="30"/>
  <c r="D492" i="30" s="1"/>
  <c r="D459" i="30"/>
  <c r="D460" i="30" s="1"/>
  <c r="D457" i="30"/>
  <c r="D380" i="30"/>
  <c r="D386" i="30" s="1"/>
  <c r="D475" i="30"/>
  <c r="D476" i="30" s="1"/>
  <c r="I388" i="30"/>
  <c r="P393" i="30"/>
  <c r="E390" i="30"/>
  <c r="L386" i="30"/>
  <c r="L388" i="30" s="1"/>
  <c r="N397" i="30"/>
  <c r="D394" i="30"/>
  <c r="L393" i="30"/>
  <c r="D393" i="30"/>
  <c r="E386" i="30"/>
  <c r="E388" i="30" s="1"/>
  <c r="D465" i="30"/>
  <c r="L391" i="30"/>
  <c r="D371" i="30"/>
  <c r="I398" i="30"/>
  <c r="J378" i="30"/>
  <c r="J398" i="30" s="1"/>
  <c r="P376" i="30"/>
  <c r="P378" i="30" s="1"/>
  <c r="O378" i="30"/>
  <c r="M390" i="30"/>
  <c r="D370" i="30"/>
  <c r="D390" i="30" s="1"/>
  <c r="I397" i="30"/>
  <c r="D473" i="30"/>
  <c r="D449" i="30"/>
  <c r="H376" i="30"/>
  <c r="H378" i="30" s="1"/>
  <c r="L376" i="30"/>
  <c r="D468" i="30"/>
  <c r="D395" i="30"/>
  <c r="G396" i="30"/>
  <c r="M396" i="30"/>
  <c r="M388" i="30"/>
  <c r="P397" i="30"/>
  <c r="P388" i="30"/>
  <c r="O397" i="30"/>
  <c r="O388" i="30"/>
  <c r="G397" i="30"/>
  <c r="G388" i="30"/>
  <c r="G398" i="30" s="1"/>
  <c r="D387" i="30"/>
  <c r="D391" i="30"/>
  <c r="D382" i="30"/>
  <c r="D377" i="30"/>
  <c r="N378" i="30"/>
  <c r="N398" i="30" s="1"/>
  <c r="E378" i="30"/>
  <c r="E397" i="30"/>
  <c r="M397" i="30"/>
  <c r="M378" i="30"/>
  <c r="J397" i="30"/>
  <c r="H397" i="30"/>
  <c r="H388" i="30"/>
  <c r="L397" i="30"/>
  <c r="K397" i="30"/>
  <c r="K388" i="30"/>
  <c r="K398" i="30" s="1"/>
  <c r="F378" i="30"/>
  <c r="F398" i="30" s="1"/>
  <c r="O398" i="30" l="1"/>
  <c r="E396" i="30"/>
  <c r="P396" i="30"/>
  <c r="L396" i="30"/>
  <c r="H398" i="30"/>
  <c r="D372" i="30"/>
  <c r="D392" i="30" s="1"/>
  <c r="L378" i="30"/>
  <c r="L398" i="30" s="1"/>
  <c r="D376" i="30"/>
  <c r="D396" i="30" s="1"/>
  <c r="P398" i="30"/>
  <c r="H396" i="30"/>
  <c r="E398" i="30"/>
  <c r="M398" i="30"/>
  <c r="D397" i="30"/>
  <c r="D388" i="30"/>
  <c r="D378" i="30" l="1"/>
  <c r="D398" i="30" s="1"/>
  <c r="AM372" i="26" l="1"/>
  <c r="AL372" i="26"/>
  <c r="AK372" i="26"/>
  <c r="AJ372" i="26"/>
  <c r="AI372" i="26"/>
  <c r="AH372" i="26"/>
  <c r="AG372" i="26"/>
  <c r="AF372" i="26"/>
  <c r="AE372" i="26"/>
  <c r="AD372" i="26"/>
  <c r="AC372" i="26"/>
  <c r="AB372" i="26"/>
  <c r="AA372" i="26"/>
  <c r="Z372" i="26"/>
  <c r="Y372" i="26"/>
  <c r="X372" i="26"/>
  <c r="W372" i="26"/>
  <c r="V372" i="26"/>
  <c r="U372" i="26"/>
  <c r="T372" i="26"/>
  <c r="S372" i="26"/>
  <c r="R372" i="26"/>
  <c r="Q372" i="26"/>
  <c r="P372" i="26"/>
  <c r="O372" i="26"/>
  <c r="N372" i="26"/>
  <c r="M372" i="26"/>
  <c r="L372" i="26"/>
  <c r="K372" i="26"/>
  <c r="J372" i="26"/>
  <c r="I372" i="26"/>
  <c r="H372" i="26"/>
  <c r="G372" i="26"/>
  <c r="F372" i="26"/>
  <c r="E372" i="26"/>
  <c r="D372" i="26"/>
  <c r="AM371" i="26"/>
  <c r="AL371" i="26"/>
  <c r="AK371" i="26"/>
  <c r="AJ371" i="26"/>
  <c r="AI371" i="26"/>
  <c r="AH371" i="26"/>
  <c r="AG371" i="26"/>
  <c r="AF371" i="26"/>
  <c r="AE371" i="26"/>
  <c r="AD371" i="26"/>
  <c r="AC371" i="26"/>
  <c r="AB371" i="26"/>
  <c r="AA371" i="26"/>
  <c r="Z371" i="26"/>
  <c r="Y371" i="26"/>
  <c r="X371" i="26"/>
  <c r="W371" i="26"/>
  <c r="V371" i="26"/>
  <c r="U371" i="26"/>
  <c r="T371" i="26"/>
  <c r="S371" i="26"/>
  <c r="R371" i="26"/>
  <c r="Q371" i="26"/>
  <c r="P371" i="26"/>
  <c r="O371" i="26"/>
  <c r="N371" i="26"/>
  <c r="M371" i="26"/>
  <c r="L371" i="26"/>
  <c r="K371" i="26"/>
  <c r="J371" i="26"/>
  <c r="I371" i="26"/>
  <c r="H371" i="26"/>
  <c r="G371" i="26"/>
  <c r="F371" i="26"/>
  <c r="E371" i="26"/>
  <c r="D371" i="26"/>
  <c r="AM370" i="26"/>
  <c r="AL370" i="26"/>
  <c r="AK370" i="26"/>
  <c r="AJ370" i="26"/>
  <c r="AI370" i="26"/>
  <c r="AH370" i="26"/>
  <c r="AG370" i="26"/>
  <c r="AF370" i="26"/>
  <c r="AE370" i="26"/>
  <c r="AD370" i="26"/>
  <c r="AC370" i="26"/>
  <c r="AB370" i="26"/>
  <c r="AA370" i="26"/>
  <c r="Z370" i="26"/>
  <c r="Y370" i="26"/>
  <c r="X370" i="26"/>
  <c r="W370" i="26"/>
  <c r="V370" i="26"/>
  <c r="U370" i="26"/>
  <c r="T370" i="26"/>
  <c r="S370" i="26"/>
  <c r="R370" i="26"/>
  <c r="Q370" i="26"/>
  <c r="P370" i="26"/>
  <c r="O370" i="26"/>
  <c r="N370" i="26"/>
  <c r="M370" i="26"/>
  <c r="L370" i="26"/>
  <c r="K370" i="26"/>
  <c r="J370" i="26"/>
  <c r="I370" i="26"/>
  <c r="H370" i="26"/>
  <c r="G370" i="26"/>
  <c r="F370" i="26"/>
  <c r="E370" i="26"/>
  <c r="D370" i="26"/>
  <c r="AM369" i="26"/>
  <c r="AL369" i="26"/>
  <c r="AK369" i="26"/>
  <c r="AJ369" i="26"/>
  <c r="AI369" i="26"/>
  <c r="AH369" i="26"/>
  <c r="AG369" i="26"/>
  <c r="AF369" i="26"/>
  <c r="AE369" i="26"/>
  <c r="AD369" i="26"/>
  <c r="AC369" i="26"/>
  <c r="AB369" i="26"/>
  <c r="AA369" i="26"/>
  <c r="Z369" i="26"/>
  <c r="Y369" i="26"/>
  <c r="X369" i="26"/>
  <c r="W369" i="26"/>
  <c r="V369" i="26"/>
  <c r="U369" i="26"/>
  <c r="T369" i="26"/>
  <c r="S369" i="26"/>
  <c r="R369" i="26"/>
  <c r="Q369" i="26"/>
  <c r="P369" i="26"/>
  <c r="O369" i="26"/>
  <c r="N369" i="26"/>
  <c r="M369" i="26"/>
  <c r="L369" i="26"/>
  <c r="K369" i="26"/>
  <c r="J369" i="26"/>
  <c r="I369" i="26"/>
  <c r="H369" i="26"/>
  <c r="G369" i="26"/>
  <c r="F369" i="26"/>
  <c r="E369" i="26"/>
  <c r="D369" i="26"/>
  <c r="AM368" i="26"/>
  <c r="AL368" i="26"/>
  <c r="AK368" i="26"/>
  <c r="AJ368" i="26"/>
  <c r="AI368" i="26"/>
  <c r="AH368" i="26"/>
  <c r="AG368" i="26"/>
  <c r="AF368" i="26"/>
  <c r="AE368" i="26"/>
  <c r="AD368" i="26"/>
  <c r="AC368" i="26"/>
  <c r="AB368" i="26"/>
  <c r="AA368" i="26"/>
  <c r="Z368" i="26"/>
  <c r="Y368" i="26"/>
  <c r="X368" i="26"/>
  <c r="W368" i="26"/>
  <c r="V368" i="26"/>
  <c r="U368" i="26"/>
  <c r="T368" i="26"/>
  <c r="S368" i="26"/>
  <c r="R368" i="26"/>
  <c r="Q368" i="26"/>
  <c r="P368" i="26"/>
  <c r="O368" i="26"/>
  <c r="N368" i="26"/>
  <c r="M368" i="26"/>
  <c r="L368" i="26"/>
  <c r="K368" i="26"/>
  <c r="J368" i="26"/>
  <c r="I368" i="26"/>
  <c r="H368" i="26"/>
  <c r="G368" i="26"/>
  <c r="F368" i="26"/>
  <c r="E368" i="26"/>
  <c r="D368" i="26"/>
  <c r="AM367" i="26"/>
  <c r="AL367" i="26"/>
  <c r="AK367" i="26"/>
  <c r="AJ367" i="26"/>
  <c r="AI367" i="26"/>
  <c r="AH367" i="26"/>
  <c r="AG367" i="26"/>
  <c r="AF367" i="26"/>
  <c r="AE367" i="26"/>
  <c r="AD367" i="26"/>
  <c r="AC367" i="26"/>
  <c r="AB367" i="26"/>
  <c r="AA367" i="26"/>
  <c r="Z367" i="26"/>
  <c r="Y367" i="26"/>
  <c r="X367" i="26"/>
  <c r="W367" i="26"/>
  <c r="V367" i="26"/>
  <c r="U367" i="26"/>
  <c r="T367" i="26"/>
  <c r="S367" i="26"/>
  <c r="R367" i="26"/>
  <c r="Q367" i="26"/>
  <c r="P367" i="26"/>
  <c r="O367" i="26"/>
  <c r="N367" i="26"/>
  <c r="M367" i="26"/>
  <c r="L367" i="26"/>
  <c r="K367" i="26"/>
  <c r="J367" i="26"/>
  <c r="I367" i="26"/>
  <c r="H367" i="26"/>
  <c r="G367" i="26"/>
  <c r="F367" i="26"/>
  <c r="E367" i="26"/>
  <c r="D367" i="26"/>
  <c r="AM366" i="26"/>
  <c r="AL366" i="26"/>
  <c r="AK366" i="26"/>
  <c r="AJ366" i="26"/>
  <c r="AI366" i="26"/>
  <c r="AH366" i="26"/>
  <c r="AG366" i="26"/>
  <c r="AF366" i="26"/>
  <c r="AE366" i="26"/>
  <c r="AD366" i="26"/>
  <c r="AC366" i="26"/>
  <c r="AB366" i="26"/>
  <c r="AA366" i="26"/>
  <c r="Z366" i="26"/>
  <c r="Y366" i="26"/>
  <c r="X366" i="26"/>
  <c r="W366" i="26"/>
  <c r="V366" i="26"/>
  <c r="U366" i="26"/>
  <c r="T366" i="26"/>
  <c r="S366" i="26"/>
  <c r="R366" i="26"/>
  <c r="Q366" i="26"/>
  <c r="P366" i="26"/>
  <c r="O366" i="26"/>
  <c r="N366" i="26"/>
  <c r="M366" i="26"/>
  <c r="L366" i="26"/>
  <c r="K366" i="26"/>
  <c r="J366" i="26"/>
  <c r="I366" i="26"/>
  <c r="H366" i="26"/>
  <c r="G366" i="26"/>
  <c r="F366" i="26"/>
  <c r="E366" i="26"/>
  <c r="D366" i="26"/>
  <c r="AM365" i="26"/>
  <c r="AL365" i="26"/>
  <c r="AK365" i="26"/>
  <c r="AJ365" i="26"/>
  <c r="AI365" i="26"/>
  <c r="AH365" i="26"/>
  <c r="AG365" i="26"/>
  <c r="AF365" i="26"/>
  <c r="AE365" i="26"/>
  <c r="AD365" i="26"/>
  <c r="AC365" i="26"/>
  <c r="AB365" i="26"/>
  <c r="AA365" i="26"/>
  <c r="Z365" i="26"/>
  <c r="Y365" i="26"/>
  <c r="X365" i="26"/>
  <c r="W365" i="26"/>
  <c r="V365" i="26"/>
  <c r="U365" i="26"/>
  <c r="T365" i="26"/>
  <c r="S365" i="26"/>
  <c r="R365" i="26"/>
  <c r="Q365" i="26"/>
  <c r="P365" i="26"/>
  <c r="O365" i="26"/>
  <c r="N365" i="26"/>
  <c r="M365" i="26"/>
  <c r="L365" i="26"/>
  <c r="K365" i="26"/>
  <c r="J365" i="26"/>
  <c r="I365" i="26"/>
  <c r="H365" i="26"/>
  <c r="G365" i="26"/>
  <c r="F365" i="26"/>
  <c r="E365" i="26"/>
  <c r="D365" i="26"/>
  <c r="AM364" i="26"/>
  <c r="AL364" i="26"/>
  <c r="AK364" i="26"/>
  <c r="AJ364" i="26"/>
  <c r="AI364" i="26"/>
  <c r="AH364" i="26"/>
  <c r="AG364" i="26"/>
  <c r="AF364" i="26"/>
  <c r="AE364" i="26"/>
  <c r="AD364" i="26"/>
  <c r="AC364" i="26"/>
  <c r="AB364" i="26"/>
  <c r="AA364" i="26"/>
  <c r="Z364" i="26"/>
  <c r="Y364" i="26"/>
  <c r="X364" i="26"/>
  <c r="W364" i="26"/>
  <c r="V364" i="26"/>
  <c r="U364" i="26"/>
  <c r="T364" i="26"/>
  <c r="S364" i="26"/>
  <c r="R364" i="26"/>
  <c r="Q364" i="26"/>
  <c r="P364" i="26"/>
  <c r="O364" i="26"/>
  <c r="N364" i="26"/>
  <c r="M364" i="26"/>
  <c r="L364" i="26"/>
  <c r="K364" i="26"/>
  <c r="J364" i="26"/>
  <c r="I364" i="26"/>
  <c r="H364" i="26"/>
  <c r="G364" i="26"/>
  <c r="F364" i="26"/>
  <c r="E364" i="26"/>
  <c r="D364" i="26"/>
  <c r="AM363" i="26"/>
  <c r="AL363" i="26"/>
  <c r="AK363" i="26"/>
  <c r="AJ363" i="26"/>
  <c r="AI363" i="26"/>
  <c r="AH363" i="26"/>
  <c r="AG363" i="26"/>
  <c r="AF363" i="26"/>
  <c r="AE363" i="26"/>
  <c r="AD363" i="26"/>
  <c r="AC363" i="26"/>
  <c r="AB363" i="26"/>
  <c r="AA363" i="26"/>
  <c r="Z363" i="26"/>
  <c r="Y363" i="26"/>
  <c r="X363" i="26"/>
  <c r="W363" i="26"/>
  <c r="V363" i="26"/>
  <c r="U363" i="26"/>
  <c r="T363" i="26"/>
  <c r="S363" i="26"/>
  <c r="R363" i="26"/>
  <c r="Q363" i="26"/>
  <c r="P363" i="26"/>
  <c r="O363" i="26"/>
  <c r="N363" i="26"/>
  <c r="M363" i="26"/>
  <c r="L363" i="26"/>
  <c r="K363" i="26"/>
  <c r="J363" i="26"/>
  <c r="I363" i="26"/>
  <c r="H363" i="26"/>
  <c r="G363" i="26"/>
  <c r="F363" i="26"/>
  <c r="E363" i="26"/>
  <c r="D363" i="26"/>
  <c r="AM362" i="26"/>
  <c r="AL362" i="26"/>
  <c r="AK362" i="26"/>
  <c r="AJ362" i="26"/>
  <c r="AI362" i="26"/>
  <c r="AH362" i="26"/>
  <c r="AG362" i="26"/>
  <c r="AF362" i="26"/>
  <c r="AE362" i="26"/>
  <c r="AD362" i="26"/>
  <c r="AC362" i="26"/>
  <c r="AB362" i="26"/>
  <c r="AA362" i="26"/>
  <c r="Z362" i="26"/>
  <c r="Y362" i="26"/>
  <c r="X362" i="26"/>
  <c r="W362" i="26"/>
  <c r="V362" i="26"/>
  <c r="U362" i="26"/>
  <c r="T362" i="26"/>
  <c r="S362" i="26"/>
  <c r="R362" i="26"/>
  <c r="Q362" i="26"/>
  <c r="P362" i="26"/>
  <c r="O362" i="26"/>
  <c r="N362" i="26"/>
  <c r="M362" i="26"/>
  <c r="L362" i="26"/>
  <c r="K362" i="26"/>
  <c r="J362" i="26"/>
  <c r="I362" i="26"/>
  <c r="H362" i="26"/>
  <c r="G362" i="26"/>
  <c r="F362" i="26"/>
  <c r="E362" i="26"/>
  <c r="D362" i="26"/>
  <c r="AM361" i="26"/>
  <c r="AL361" i="26"/>
  <c r="AK361" i="26"/>
  <c r="AJ361" i="26"/>
  <c r="AI361" i="26"/>
  <c r="AH361" i="26"/>
  <c r="AG361" i="26"/>
  <c r="AF361" i="26"/>
  <c r="AE361" i="26"/>
  <c r="AD361" i="26"/>
  <c r="AC361" i="26"/>
  <c r="AB361" i="26"/>
  <c r="AA361" i="26"/>
  <c r="Z361" i="26"/>
  <c r="Y361" i="26"/>
  <c r="X361" i="26"/>
  <c r="W361" i="26"/>
  <c r="V361" i="26"/>
  <c r="U361" i="26"/>
  <c r="T361" i="26"/>
  <c r="S361" i="26"/>
  <c r="R361" i="26"/>
  <c r="Q361" i="26"/>
  <c r="P361" i="26"/>
  <c r="O361" i="26"/>
  <c r="N361" i="26"/>
  <c r="M361" i="26"/>
  <c r="L361" i="26"/>
  <c r="K361" i="26"/>
  <c r="J361" i="26"/>
  <c r="I361" i="26"/>
  <c r="H361" i="26"/>
  <c r="G361" i="26"/>
  <c r="F361" i="26"/>
  <c r="E361" i="26"/>
  <c r="D361" i="26"/>
  <c r="AM360" i="26"/>
  <c r="AL360" i="26"/>
  <c r="AK360" i="26"/>
  <c r="AJ360" i="26"/>
  <c r="AI360" i="26"/>
  <c r="AH360" i="26"/>
  <c r="AG360" i="26"/>
  <c r="AF360" i="26"/>
  <c r="AE360" i="26"/>
  <c r="AD360" i="26"/>
  <c r="AC360" i="26"/>
  <c r="AB360" i="26"/>
  <c r="AA360" i="26"/>
  <c r="Z360" i="26"/>
  <c r="Y360" i="26"/>
  <c r="X360" i="26"/>
  <c r="W360" i="26"/>
  <c r="V360" i="26"/>
  <c r="U360" i="26"/>
  <c r="T360" i="26"/>
  <c r="S360" i="26"/>
  <c r="R360" i="26"/>
  <c r="Q360" i="26"/>
  <c r="P360" i="26"/>
  <c r="O360" i="26"/>
  <c r="N360" i="26"/>
  <c r="M360" i="26"/>
  <c r="L360" i="26"/>
  <c r="K360" i="26"/>
  <c r="J360" i="26"/>
  <c r="I360" i="26"/>
  <c r="H360" i="26"/>
  <c r="G360" i="26"/>
  <c r="F360" i="26"/>
  <c r="E360" i="26"/>
  <c r="D360" i="26"/>
  <c r="AM359" i="26"/>
  <c r="AL359" i="26"/>
  <c r="AK359" i="26"/>
  <c r="AJ359" i="26"/>
  <c r="AI359" i="26"/>
  <c r="AH359" i="26"/>
  <c r="AG359" i="26"/>
  <c r="AF359" i="26"/>
  <c r="AE359" i="26"/>
  <c r="AD359" i="26"/>
  <c r="AC359" i="26"/>
  <c r="AB359" i="26"/>
  <c r="AA359" i="26"/>
  <c r="Z359" i="26"/>
  <c r="Y359" i="26"/>
  <c r="X359" i="26"/>
  <c r="W359" i="26"/>
  <c r="V359" i="26"/>
  <c r="U359" i="26"/>
  <c r="T359" i="26"/>
  <c r="S359" i="26"/>
  <c r="R359" i="26"/>
  <c r="Q359" i="26"/>
  <c r="P359" i="26"/>
  <c r="O359" i="26"/>
  <c r="N359" i="26"/>
  <c r="M359" i="26"/>
  <c r="L359" i="26"/>
  <c r="K359" i="26"/>
  <c r="J359" i="26"/>
  <c r="I359" i="26"/>
  <c r="H359" i="26"/>
  <c r="G359" i="26"/>
  <c r="F359" i="26"/>
  <c r="E359" i="26"/>
  <c r="D359" i="26"/>
  <c r="AM358" i="26"/>
  <c r="AL358" i="26"/>
  <c r="AK358" i="26"/>
  <c r="AJ358" i="26"/>
  <c r="AI358" i="26"/>
  <c r="AH358" i="26"/>
  <c r="AG358" i="26"/>
  <c r="AF358" i="26"/>
  <c r="AE358" i="26"/>
  <c r="AD358" i="26"/>
  <c r="AC358" i="26"/>
  <c r="AB358" i="26"/>
  <c r="AA358" i="26"/>
  <c r="Z358" i="26"/>
  <c r="Y358" i="26"/>
  <c r="X358" i="26"/>
  <c r="W358" i="26"/>
  <c r="V358" i="26"/>
  <c r="U358" i="26"/>
  <c r="T358" i="26"/>
  <c r="S358" i="26"/>
  <c r="R358" i="26"/>
  <c r="Q358" i="26"/>
  <c r="P358" i="26"/>
  <c r="O358" i="26"/>
  <c r="N358" i="26"/>
  <c r="M358" i="26"/>
  <c r="L358" i="26"/>
  <c r="K358" i="26"/>
  <c r="J358" i="26"/>
  <c r="I358" i="26"/>
  <c r="H358" i="26"/>
  <c r="G358" i="26"/>
  <c r="F358" i="26"/>
  <c r="E358" i="26"/>
  <c r="D358" i="26"/>
  <c r="AM357" i="26"/>
  <c r="AL357" i="26"/>
  <c r="AK357" i="26"/>
  <c r="AJ357" i="26"/>
  <c r="AI357" i="26"/>
  <c r="AH357" i="26"/>
  <c r="AG357" i="26"/>
  <c r="AF357" i="26"/>
  <c r="AE357" i="26"/>
  <c r="AD357" i="26"/>
  <c r="AC357" i="26"/>
  <c r="AB357" i="26"/>
  <c r="AA357" i="26"/>
  <c r="Z357" i="26"/>
  <c r="Y357" i="26"/>
  <c r="X357" i="26"/>
  <c r="W357" i="26"/>
  <c r="V357" i="26"/>
  <c r="U357" i="26"/>
  <c r="T357" i="26"/>
  <c r="S357" i="26"/>
  <c r="R357" i="26"/>
  <c r="Q357" i="26"/>
  <c r="P357" i="26"/>
  <c r="O357" i="26"/>
  <c r="N357" i="26"/>
  <c r="M357" i="26"/>
  <c r="L357" i="26"/>
  <c r="K357" i="26"/>
  <c r="J357" i="26"/>
  <c r="I357" i="26"/>
  <c r="H357" i="26"/>
  <c r="G357" i="26"/>
  <c r="F357" i="26"/>
  <c r="E357" i="26"/>
  <c r="D357" i="26"/>
  <c r="AM356" i="26"/>
  <c r="AL356" i="26"/>
  <c r="AK356" i="26"/>
  <c r="AJ356" i="26"/>
  <c r="AI356" i="26"/>
  <c r="AH356" i="26"/>
  <c r="AG356" i="26"/>
  <c r="AF356" i="26"/>
  <c r="AE356" i="26"/>
  <c r="AD356" i="26"/>
  <c r="AC356" i="26"/>
  <c r="AB356" i="26"/>
  <c r="AA356" i="26"/>
  <c r="Z356" i="26"/>
  <c r="Y356" i="26"/>
  <c r="X356" i="26"/>
  <c r="W356" i="26"/>
  <c r="V356" i="26"/>
  <c r="U356" i="26"/>
  <c r="T356" i="26"/>
  <c r="S356" i="26"/>
  <c r="R356" i="26"/>
  <c r="Q356" i="26"/>
  <c r="P356" i="26"/>
  <c r="O356" i="26"/>
  <c r="N356" i="26"/>
  <c r="M356" i="26"/>
  <c r="L356" i="26"/>
  <c r="K356" i="26"/>
  <c r="J356" i="26"/>
  <c r="I356" i="26"/>
  <c r="H356" i="26"/>
  <c r="G356" i="26"/>
  <c r="F356" i="26"/>
  <c r="E356" i="26"/>
  <c r="D356" i="26"/>
  <c r="AM355" i="26"/>
  <c r="AL355" i="26"/>
  <c r="AK355" i="26"/>
  <c r="AJ355" i="26"/>
  <c r="AI355" i="26"/>
  <c r="AH355" i="26"/>
  <c r="AG355" i="26"/>
  <c r="AF355" i="26"/>
  <c r="AE355" i="26"/>
  <c r="AD355" i="26"/>
  <c r="AC355" i="26"/>
  <c r="AB355" i="26"/>
  <c r="AA355" i="26"/>
  <c r="Z355" i="26"/>
  <c r="Y355" i="26"/>
  <c r="X355" i="26"/>
  <c r="W355" i="26"/>
  <c r="V355" i="26"/>
  <c r="U355" i="26"/>
  <c r="T355" i="26"/>
  <c r="S355" i="26"/>
  <c r="R355" i="26"/>
  <c r="Q355" i="26"/>
  <c r="P355" i="26"/>
  <c r="O355" i="26"/>
  <c r="N355" i="26"/>
  <c r="M355" i="26"/>
  <c r="L355" i="26"/>
  <c r="K355" i="26"/>
  <c r="J355" i="26"/>
  <c r="I355" i="26"/>
  <c r="H355" i="26"/>
  <c r="G355" i="26"/>
  <c r="F355" i="26"/>
  <c r="E355" i="26"/>
  <c r="D355" i="26"/>
  <c r="AM354" i="26"/>
  <c r="AL354" i="26"/>
  <c r="AK354" i="26"/>
  <c r="AJ354" i="26"/>
  <c r="AI354" i="26"/>
  <c r="AH354" i="26"/>
  <c r="AG354" i="26"/>
  <c r="AF354" i="26"/>
  <c r="AE354" i="26"/>
  <c r="AD354" i="26"/>
  <c r="AC354" i="26"/>
  <c r="AB354" i="26"/>
  <c r="AA354" i="26"/>
  <c r="Z354" i="26"/>
  <c r="Y354" i="26"/>
  <c r="X354" i="26"/>
  <c r="W354" i="26"/>
  <c r="V354" i="26"/>
  <c r="U354" i="26"/>
  <c r="T354" i="26"/>
  <c r="S354" i="26"/>
  <c r="R354" i="26"/>
  <c r="Q354" i="26"/>
  <c r="P354" i="26"/>
  <c r="O354" i="26"/>
  <c r="N354" i="26"/>
  <c r="M354" i="26"/>
  <c r="L354" i="26"/>
  <c r="K354" i="26"/>
  <c r="J354" i="26"/>
  <c r="I354" i="26"/>
  <c r="H354" i="26"/>
  <c r="G354" i="26"/>
  <c r="F354" i="26"/>
  <c r="E354" i="26"/>
  <c r="D354" i="26"/>
  <c r="AM353" i="26"/>
  <c r="AL353" i="26"/>
  <c r="AK353" i="26"/>
  <c r="AJ353" i="26"/>
  <c r="AI353" i="26"/>
  <c r="AH353" i="26"/>
  <c r="AG353" i="26"/>
  <c r="AF353" i="26"/>
  <c r="AE353" i="26"/>
  <c r="AD353" i="26"/>
  <c r="AC353" i="26"/>
  <c r="AB353" i="26"/>
  <c r="AA353" i="26"/>
  <c r="Z353" i="26"/>
  <c r="Y353" i="26"/>
  <c r="X353" i="26"/>
  <c r="W353" i="26"/>
  <c r="V353" i="26"/>
  <c r="U353" i="26"/>
  <c r="T353" i="26"/>
  <c r="S353" i="26"/>
  <c r="R353" i="26"/>
  <c r="Q353" i="26"/>
  <c r="P353" i="26"/>
  <c r="O353" i="26"/>
  <c r="N353" i="26"/>
  <c r="M353" i="26"/>
  <c r="L353" i="26"/>
  <c r="K353" i="26"/>
  <c r="J353" i="26"/>
  <c r="I353" i="26"/>
  <c r="H353" i="26"/>
  <c r="G353" i="26"/>
  <c r="F353" i="26"/>
  <c r="E353" i="26"/>
  <c r="D353" i="26"/>
  <c r="AM352" i="26"/>
  <c r="AL352" i="26"/>
  <c r="AK352" i="26"/>
  <c r="AJ352" i="26"/>
  <c r="AI352" i="26"/>
  <c r="AH352" i="26"/>
  <c r="AG352" i="26"/>
  <c r="AF352" i="26"/>
  <c r="AE352" i="26"/>
  <c r="AD352" i="26"/>
  <c r="AC352" i="26"/>
  <c r="AB352" i="26"/>
  <c r="AA352" i="26"/>
  <c r="Z352" i="26"/>
  <c r="Y352" i="26"/>
  <c r="X352" i="26"/>
  <c r="W352" i="26"/>
  <c r="V352" i="26"/>
  <c r="U352" i="26"/>
  <c r="T352" i="26"/>
  <c r="S352" i="26"/>
  <c r="R352" i="26"/>
  <c r="Q352" i="26"/>
  <c r="P352" i="26"/>
  <c r="O352" i="26"/>
  <c r="N352" i="26"/>
  <c r="M352" i="26"/>
  <c r="L352" i="26"/>
  <c r="K352" i="26"/>
  <c r="J352" i="26"/>
  <c r="I352" i="26"/>
  <c r="H352" i="26"/>
  <c r="G352" i="26"/>
  <c r="F352" i="26"/>
  <c r="E352" i="26"/>
  <c r="D352" i="26"/>
  <c r="AM351" i="26"/>
  <c r="AL351" i="26"/>
  <c r="AK351" i="26"/>
  <c r="AJ351" i="26"/>
  <c r="AI351" i="26"/>
  <c r="AH351" i="26"/>
  <c r="AG351" i="26"/>
  <c r="AF351" i="26"/>
  <c r="AE351" i="26"/>
  <c r="AD351" i="26"/>
  <c r="AC351" i="26"/>
  <c r="AB351" i="26"/>
  <c r="AA351" i="26"/>
  <c r="Z351" i="26"/>
  <c r="Y351" i="26"/>
  <c r="X351" i="26"/>
  <c r="W351" i="26"/>
  <c r="V351" i="26"/>
  <c r="U351" i="26"/>
  <c r="T351" i="26"/>
  <c r="S351" i="26"/>
  <c r="R351" i="26"/>
  <c r="Q351" i="26"/>
  <c r="P351" i="26"/>
  <c r="O351" i="26"/>
  <c r="N351" i="26"/>
  <c r="M351" i="26"/>
  <c r="L351" i="26"/>
  <c r="K351" i="26"/>
  <c r="J351" i="26"/>
  <c r="I351" i="26"/>
  <c r="H351" i="26"/>
  <c r="G351" i="26"/>
  <c r="F351" i="26"/>
  <c r="E351" i="26"/>
  <c r="D351" i="26"/>
  <c r="AM350" i="26"/>
  <c r="AL350" i="26"/>
  <c r="AK350" i="26"/>
  <c r="AJ350" i="26"/>
  <c r="AI350" i="26"/>
  <c r="AH350" i="26"/>
  <c r="AG350" i="26"/>
  <c r="AF350" i="26"/>
  <c r="AE350" i="26"/>
  <c r="AD350" i="26"/>
  <c r="AC350" i="26"/>
  <c r="AB350" i="26"/>
  <c r="AA350" i="26"/>
  <c r="Z350" i="26"/>
  <c r="Y350" i="26"/>
  <c r="X350" i="26"/>
  <c r="W350" i="26"/>
  <c r="V350" i="26"/>
  <c r="U350" i="26"/>
  <c r="T350" i="26"/>
  <c r="S350" i="26"/>
  <c r="R350" i="26"/>
  <c r="Q350" i="26"/>
  <c r="P350" i="26"/>
  <c r="O350" i="26"/>
  <c r="N350" i="26"/>
  <c r="M350" i="26"/>
  <c r="L350" i="26"/>
  <c r="K350" i="26"/>
  <c r="J350" i="26"/>
  <c r="I350" i="26"/>
  <c r="H350" i="26"/>
  <c r="G350" i="26"/>
  <c r="F350" i="26"/>
  <c r="E350" i="26"/>
  <c r="D350" i="26"/>
  <c r="AM349" i="26"/>
  <c r="AL349" i="26"/>
  <c r="AK349" i="26"/>
  <c r="AJ349" i="26"/>
  <c r="AI349" i="26"/>
  <c r="AH349" i="26"/>
  <c r="AG349" i="26"/>
  <c r="AF349" i="26"/>
  <c r="AE349" i="26"/>
  <c r="AD349" i="26"/>
  <c r="AC349" i="26"/>
  <c r="AB349" i="26"/>
  <c r="AA349" i="26"/>
  <c r="Z349" i="26"/>
  <c r="Y349" i="26"/>
  <c r="X349" i="26"/>
  <c r="W349" i="26"/>
  <c r="V349" i="26"/>
  <c r="U349" i="26"/>
  <c r="T349" i="26"/>
  <c r="S349" i="26"/>
  <c r="R349" i="26"/>
  <c r="Q349" i="26"/>
  <c r="P349" i="26"/>
  <c r="O349" i="26"/>
  <c r="N349" i="26"/>
  <c r="M349" i="26"/>
  <c r="L349" i="26"/>
  <c r="K349" i="26"/>
  <c r="J349" i="26"/>
  <c r="I349" i="26"/>
  <c r="H349" i="26"/>
  <c r="G349" i="26"/>
  <c r="F349" i="26"/>
  <c r="E349" i="26"/>
  <c r="D349" i="26"/>
  <c r="AM348" i="26"/>
  <c r="AL348" i="26"/>
  <c r="AK348" i="26"/>
  <c r="AJ348" i="26"/>
  <c r="AI348" i="26"/>
  <c r="AH348" i="26"/>
  <c r="AG348" i="26"/>
  <c r="AF348" i="26"/>
  <c r="AE348" i="26"/>
  <c r="AD348" i="26"/>
  <c r="AC348" i="26"/>
  <c r="AB348" i="26"/>
  <c r="AA348" i="26"/>
  <c r="Z348" i="26"/>
  <c r="Y348" i="26"/>
  <c r="X348" i="26"/>
  <c r="W348" i="26"/>
  <c r="V348" i="26"/>
  <c r="U348" i="26"/>
  <c r="T348" i="26"/>
  <c r="S348" i="26"/>
  <c r="R348" i="26"/>
  <c r="Q348" i="26"/>
  <c r="P348" i="26"/>
  <c r="O348" i="26"/>
  <c r="N348" i="26"/>
  <c r="M348" i="26"/>
  <c r="L348" i="26"/>
  <c r="K348" i="26"/>
  <c r="J348" i="26"/>
  <c r="I348" i="26"/>
  <c r="H348" i="26"/>
  <c r="G348" i="26"/>
  <c r="F348" i="26"/>
  <c r="E348" i="26"/>
  <c r="D348" i="26"/>
  <c r="AM347" i="26"/>
  <c r="AL347" i="26"/>
  <c r="AK347" i="26"/>
  <c r="AJ347" i="26"/>
  <c r="AI347" i="26"/>
  <c r="AH347" i="26"/>
  <c r="AG347" i="26"/>
  <c r="AF347" i="26"/>
  <c r="AE347" i="26"/>
  <c r="AD347" i="26"/>
  <c r="AC347" i="26"/>
  <c r="AB347" i="26"/>
  <c r="AA347" i="26"/>
  <c r="Z347" i="26"/>
  <c r="Y347" i="26"/>
  <c r="X347" i="26"/>
  <c r="W347" i="26"/>
  <c r="V347" i="26"/>
  <c r="U347" i="26"/>
  <c r="T347" i="26"/>
  <c r="S347" i="26"/>
  <c r="R347" i="26"/>
  <c r="Q347" i="26"/>
  <c r="P347" i="26"/>
  <c r="O347" i="26"/>
  <c r="N347" i="26"/>
  <c r="M347" i="26"/>
  <c r="L347" i="26"/>
  <c r="K347" i="26"/>
  <c r="J347" i="26"/>
  <c r="I347" i="26"/>
  <c r="H347" i="26"/>
  <c r="G347" i="26"/>
  <c r="F347" i="26"/>
  <c r="E347" i="26"/>
  <c r="D347" i="26"/>
  <c r="AM346" i="26"/>
  <c r="AL346" i="26"/>
  <c r="AK346" i="26"/>
  <c r="AJ346" i="26"/>
  <c r="AI346" i="26"/>
  <c r="AH346" i="26"/>
  <c r="AG346" i="26"/>
  <c r="AF346" i="26"/>
  <c r="AE346" i="26"/>
  <c r="AD346" i="26"/>
  <c r="AC346" i="26"/>
  <c r="AB346" i="26"/>
  <c r="AA346" i="26"/>
  <c r="Z346" i="26"/>
  <c r="Y346" i="26"/>
  <c r="X346" i="26"/>
  <c r="W346" i="26"/>
  <c r="V346" i="26"/>
  <c r="U346" i="26"/>
  <c r="T346" i="26"/>
  <c r="S346" i="26"/>
  <c r="R346" i="26"/>
  <c r="Q346" i="26"/>
  <c r="P346" i="26"/>
  <c r="O346" i="26"/>
  <c r="N346" i="26"/>
  <c r="M346" i="26"/>
  <c r="L346" i="26"/>
  <c r="K346" i="26"/>
  <c r="J346" i="26"/>
  <c r="I346" i="26"/>
  <c r="H346" i="26"/>
  <c r="G346" i="26"/>
  <c r="F346" i="26"/>
  <c r="E346" i="26"/>
  <c r="D346" i="26"/>
  <c r="AM345" i="26"/>
  <c r="AL345" i="26"/>
  <c r="AK345" i="26"/>
  <c r="AJ345" i="26"/>
  <c r="AI345" i="26"/>
  <c r="AH345" i="26"/>
  <c r="AG345" i="26"/>
  <c r="AF345" i="26"/>
  <c r="AE345" i="26"/>
  <c r="AD345" i="26"/>
  <c r="AC345" i="26"/>
  <c r="AB345" i="26"/>
  <c r="AA345" i="26"/>
  <c r="Z345" i="26"/>
  <c r="Y345" i="26"/>
  <c r="X345" i="26"/>
  <c r="W345" i="26"/>
  <c r="V345" i="26"/>
  <c r="U345" i="26"/>
  <c r="T345" i="26"/>
  <c r="S345" i="26"/>
  <c r="R345" i="26"/>
  <c r="Q345" i="26"/>
  <c r="P345" i="26"/>
  <c r="O345" i="26"/>
  <c r="N345" i="26"/>
  <c r="M345" i="26"/>
  <c r="L345" i="26"/>
  <c r="K345" i="26"/>
  <c r="J345" i="26"/>
  <c r="I345" i="26"/>
  <c r="H345" i="26"/>
  <c r="G345" i="26"/>
  <c r="F345" i="26"/>
  <c r="E345" i="26"/>
  <c r="D345" i="26"/>
  <c r="AM344" i="26"/>
  <c r="AL344" i="26"/>
  <c r="AK344" i="26"/>
  <c r="AJ344" i="26"/>
  <c r="AI344" i="26"/>
  <c r="AH344" i="26"/>
  <c r="AG344" i="26"/>
  <c r="AF344" i="26"/>
  <c r="AE344" i="26"/>
  <c r="AD344" i="26"/>
  <c r="AC344" i="26"/>
  <c r="AB344" i="26"/>
  <c r="AA344" i="26"/>
  <c r="Z344" i="26"/>
  <c r="Y344" i="26"/>
  <c r="X344" i="26"/>
  <c r="W344" i="26"/>
  <c r="V344" i="26"/>
  <c r="U344" i="26"/>
  <c r="T344" i="26"/>
  <c r="S344" i="26"/>
  <c r="R344" i="26"/>
  <c r="Q344" i="26"/>
  <c r="P344" i="26"/>
  <c r="O344" i="26"/>
  <c r="N344" i="26"/>
  <c r="M344" i="26"/>
  <c r="L344" i="26"/>
  <c r="K344" i="26"/>
  <c r="J344" i="26"/>
  <c r="I344" i="26"/>
  <c r="H344" i="26"/>
  <c r="G344" i="26"/>
  <c r="F344" i="26"/>
  <c r="E344" i="26"/>
  <c r="D344" i="26"/>
  <c r="AM343" i="26"/>
  <c r="AL343" i="26"/>
  <c r="AK343" i="26"/>
  <c r="AJ343" i="26"/>
  <c r="AI343" i="26"/>
  <c r="AH343" i="26"/>
  <c r="AG343" i="26"/>
  <c r="AF343" i="26"/>
  <c r="AE343" i="26"/>
  <c r="AD343" i="26"/>
  <c r="AC343" i="26"/>
  <c r="AB343" i="26"/>
  <c r="AA343" i="26"/>
  <c r="Z343" i="26"/>
  <c r="Y343" i="26"/>
  <c r="X343" i="26"/>
  <c r="W343" i="26"/>
  <c r="V343" i="26"/>
  <c r="U343" i="26"/>
  <c r="T343" i="26"/>
  <c r="S343" i="26"/>
  <c r="R343" i="26"/>
  <c r="Q343" i="26"/>
  <c r="P343" i="26"/>
  <c r="O343" i="26"/>
  <c r="N343" i="26"/>
  <c r="M343" i="26"/>
  <c r="L343" i="26"/>
  <c r="K343" i="26"/>
  <c r="J343" i="26"/>
  <c r="I343" i="26"/>
  <c r="H343" i="26"/>
  <c r="G343" i="26"/>
  <c r="F343" i="26"/>
  <c r="E343" i="26"/>
  <c r="D343" i="26"/>
  <c r="AM342" i="26"/>
  <c r="AL342" i="26"/>
  <c r="AK342" i="26"/>
  <c r="AJ342" i="26"/>
  <c r="AI342" i="26"/>
  <c r="AH342" i="26"/>
  <c r="AG342" i="26"/>
  <c r="AF342" i="26"/>
  <c r="AE342" i="26"/>
  <c r="AD342" i="26"/>
  <c r="AC342" i="26"/>
  <c r="AB342" i="26"/>
  <c r="AA342" i="26"/>
  <c r="Z342" i="26"/>
  <c r="Y342" i="26"/>
  <c r="X342" i="26"/>
  <c r="W342" i="26"/>
  <c r="V342" i="26"/>
  <c r="U342" i="26"/>
  <c r="T342" i="26"/>
  <c r="S342" i="26"/>
  <c r="R342" i="26"/>
  <c r="Q342" i="26"/>
  <c r="P342" i="26"/>
  <c r="O342" i="26"/>
  <c r="N342" i="26"/>
  <c r="M342" i="26"/>
  <c r="L342" i="26"/>
  <c r="K342" i="26"/>
  <c r="J342" i="26"/>
  <c r="I342" i="26"/>
  <c r="H342" i="26"/>
  <c r="G342" i="26"/>
  <c r="F342" i="26"/>
  <c r="E342" i="26"/>
  <c r="D342" i="26"/>
  <c r="AM341" i="26"/>
  <c r="AL341" i="26"/>
  <c r="AK341" i="26"/>
  <c r="AJ341" i="26"/>
  <c r="AI341" i="26"/>
  <c r="AH341" i="26"/>
  <c r="AG341" i="26"/>
  <c r="AF341" i="26"/>
  <c r="AE341" i="26"/>
  <c r="AD341" i="26"/>
  <c r="AC341" i="26"/>
  <c r="AB341" i="26"/>
  <c r="AA341" i="26"/>
  <c r="Z341" i="26"/>
  <c r="Y341" i="26"/>
  <c r="X341" i="26"/>
  <c r="W341" i="26"/>
  <c r="V341" i="26"/>
  <c r="U341" i="26"/>
  <c r="T341" i="26"/>
  <c r="S341" i="26"/>
  <c r="R341" i="26"/>
  <c r="Q341" i="26"/>
  <c r="P341" i="26"/>
  <c r="O341" i="26"/>
  <c r="N341" i="26"/>
  <c r="M341" i="26"/>
  <c r="L341" i="26"/>
  <c r="K341" i="26"/>
  <c r="J341" i="26"/>
  <c r="I341" i="26"/>
  <c r="H341" i="26"/>
  <c r="G341" i="26"/>
  <c r="F341" i="26"/>
  <c r="E341" i="26"/>
  <c r="D341" i="26"/>
  <c r="AM340" i="26"/>
  <c r="AL340" i="26"/>
  <c r="AK340" i="26"/>
  <c r="AJ340" i="26"/>
  <c r="AI340" i="26"/>
  <c r="AH340" i="26"/>
  <c r="AG340" i="26"/>
  <c r="AF340" i="26"/>
  <c r="AE340" i="26"/>
  <c r="AD340" i="26"/>
  <c r="AC340" i="26"/>
  <c r="AB340" i="26"/>
  <c r="AA340" i="26"/>
  <c r="Z340" i="26"/>
  <c r="Y340" i="26"/>
  <c r="X340" i="26"/>
  <c r="W340" i="26"/>
  <c r="V340" i="26"/>
  <c r="U340" i="26"/>
  <c r="T340" i="26"/>
  <c r="S340" i="26"/>
  <c r="R340" i="26"/>
  <c r="Q340" i="26"/>
  <c r="P340" i="26"/>
  <c r="O340" i="26"/>
  <c r="N340" i="26"/>
  <c r="M340" i="26"/>
  <c r="L340" i="26"/>
  <c r="K340" i="26"/>
  <c r="J340" i="26"/>
  <c r="I340" i="26"/>
  <c r="H340" i="26"/>
  <c r="G340" i="26"/>
  <c r="F340" i="26"/>
  <c r="E340" i="26"/>
  <c r="D340" i="26"/>
  <c r="AM339" i="26"/>
  <c r="AL339" i="26"/>
  <c r="AK339" i="26"/>
  <c r="AJ339" i="26"/>
  <c r="AI339" i="26"/>
  <c r="AH339" i="26"/>
  <c r="AG339" i="26"/>
  <c r="AF339" i="26"/>
  <c r="AE339" i="26"/>
  <c r="AD339" i="26"/>
  <c r="AC339" i="26"/>
  <c r="AB339" i="26"/>
  <c r="AA339" i="26"/>
  <c r="Z339" i="26"/>
  <c r="Y339" i="26"/>
  <c r="X339" i="26"/>
  <c r="W339" i="26"/>
  <c r="V339" i="26"/>
  <c r="U339" i="26"/>
  <c r="T339" i="26"/>
  <c r="S339" i="26"/>
  <c r="R339" i="26"/>
  <c r="Q339" i="26"/>
  <c r="P339" i="26"/>
  <c r="O339" i="26"/>
  <c r="N339" i="26"/>
  <c r="M339" i="26"/>
  <c r="L339" i="26"/>
  <c r="K339" i="26"/>
  <c r="J339" i="26"/>
  <c r="I339" i="26"/>
  <c r="H339" i="26"/>
  <c r="G339" i="26"/>
  <c r="F339" i="26"/>
  <c r="E339" i="26"/>
  <c r="D339" i="26"/>
  <c r="AM338" i="26"/>
  <c r="AL338" i="26"/>
  <c r="AK338" i="26"/>
  <c r="AJ338" i="26"/>
  <c r="AI338" i="26"/>
  <c r="AH338" i="26"/>
  <c r="AG338" i="26"/>
  <c r="AF338" i="26"/>
  <c r="AE338" i="26"/>
  <c r="AD338" i="26"/>
  <c r="AC338" i="26"/>
  <c r="AB338" i="26"/>
  <c r="AA338" i="26"/>
  <c r="Z338" i="26"/>
  <c r="Y338" i="26"/>
  <c r="X338" i="26"/>
  <c r="W338" i="26"/>
  <c r="V338" i="26"/>
  <c r="U338" i="26"/>
  <c r="T338" i="26"/>
  <c r="S338" i="26"/>
  <c r="R338" i="26"/>
  <c r="Q338" i="26"/>
  <c r="P338" i="26"/>
  <c r="O338" i="26"/>
  <c r="N338" i="26"/>
  <c r="M338" i="26"/>
  <c r="L338" i="26"/>
  <c r="K338" i="26"/>
  <c r="J338" i="26"/>
  <c r="I338" i="26"/>
  <c r="H338" i="26"/>
  <c r="G338" i="26"/>
  <c r="F338" i="26"/>
  <c r="E338" i="26"/>
  <c r="D338" i="26"/>
  <c r="AM337" i="26"/>
  <c r="AL337" i="26"/>
  <c r="AK337" i="26"/>
  <c r="AJ337" i="26"/>
  <c r="AI337" i="26"/>
  <c r="AH337" i="26"/>
  <c r="AG337" i="26"/>
  <c r="AF337" i="26"/>
  <c r="AE337" i="26"/>
  <c r="AD337" i="26"/>
  <c r="AC337" i="26"/>
  <c r="AB337" i="26"/>
  <c r="AA337" i="26"/>
  <c r="Z337" i="26"/>
  <c r="Y337" i="26"/>
  <c r="X337" i="26"/>
  <c r="W337" i="26"/>
  <c r="V337" i="26"/>
  <c r="U337" i="26"/>
  <c r="T337" i="26"/>
  <c r="S337" i="26"/>
  <c r="R337" i="26"/>
  <c r="Q337" i="26"/>
  <c r="P337" i="26"/>
  <c r="O337" i="26"/>
  <c r="N337" i="26"/>
  <c r="M337" i="26"/>
  <c r="L337" i="26"/>
  <c r="K337" i="26"/>
  <c r="J337" i="26"/>
  <c r="I337" i="26"/>
  <c r="H337" i="26"/>
  <c r="G337" i="26"/>
  <c r="F337" i="26"/>
  <c r="E337" i="26"/>
  <c r="D337" i="26"/>
  <c r="AM336" i="26"/>
  <c r="AL336" i="26"/>
  <c r="AK336" i="26"/>
  <c r="AJ336" i="26"/>
  <c r="AI336" i="26"/>
  <c r="AH336" i="26"/>
  <c r="AG336" i="26"/>
  <c r="AF336" i="26"/>
  <c r="AE336" i="26"/>
  <c r="AD336" i="26"/>
  <c r="AC336" i="26"/>
  <c r="AB336" i="26"/>
  <c r="AA336" i="26"/>
  <c r="Z336" i="26"/>
  <c r="Y336" i="26"/>
  <c r="X336" i="26"/>
  <c r="W336" i="26"/>
  <c r="V336" i="26"/>
  <c r="U336" i="26"/>
  <c r="T336" i="26"/>
  <c r="S336" i="26"/>
  <c r="R336" i="26"/>
  <c r="Q336" i="26"/>
  <c r="P336" i="26"/>
  <c r="O336" i="26"/>
  <c r="N336" i="26"/>
  <c r="M336" i="26"/>
  <c r="L336" i="26"/>
  <c r="K336" i="26"/>
  <c r="J336" i="26"/>
  <c r="I336" i="26"/>
  <c r="H336" i="26"/>
  <c r="G336" i="26"/>
  <c r="F336" i="26"/>
  <c r="E336" i="26"/>
  <c r="D336" i="26"/>
  <c r="AM335" i="26"/>
  <c r="AL335" i="26"/>
  <c r="AK335" i="26"/>
  <c r="AJ335" i="26"/>
  <c r="AI335" i="26"/>
  <c r="AH335" i="26"/>
  <c r="AG335" i="26"/>
  <c r="AF335" i="26"/>
  <c r="AE335" i="26"/>
  <c r="AD335" i="26"/>
  <c r="AC335" i="26"/>
  <c r="AB335" i="26"/>
  <c r="AA335" i="26"/>
  <c r="Z335" i="26"/>
  <c r="Y335" i="26"/>
  <c r="X335" i="26"/>
  <c r="W335" i="26"/>
  <c r="V335" i="26"/>
  <c r="U335" i="26"/>
  <c r="T335" i="26"/>
  <c r="S335" i="26"/>
  <c r="R335" i="26"/>
  <c r="Q335" i="26"/>
  <c r="P335" i="26"/>
  <c r="O335" i="26"/>
  <c r="N335" i="26"/>
  <c r="M335" i="26"/>
  <c r="L335" i="26"/>
  <c r="K335" i="26"/>
  <c r="J335" i="26"/>
  <c r="I335" i="26"/>
  <c r="H335" i="26"/>
  <c r="G335" i="26"/>
  <c r="F335" i="26"/>
  <c r="E335" i="26"/>
  <c r="D335" i="26"/>
  <c r="AM334" i="26"/>
  <c r="AL334" i="26"/>
  <c r="AK334" i="26"/>
  <c r="AJ334" i="26"/>
  <c r="AI334" i="26"/>
  <c r="AH334" i="26"/>
  <c r="AG334" i="26"/>
  <c r="AF334" i="26"/>
  <c r="AE334" i="26"/>
  <c r="AD334" i="26"/>
  <c r="AC334" i="26"/>
  <c r="AB334" i="26"/>
  <c r="AA334" i="26"/>
  <c r="Z334" i="26"/>
  <c r="Y334" i="26"/>
  <c r="X334" i="26"/>
  <c r="W334" i="26"/>
  <c r="V334" i="26"/>
  <c r="U334" i="26"/>
  <c r="T334" i="26"/>
  <c r="S334" i="26"/>
  <c r="R334" i="26"/>
  <c r="Q334" i="26"/>
  <c r="P334" i="26"/>
  <c r="O334" i="26"/>
  <c r="N334" i="26"/>
  <c r="M334" i="26"/>
  <c r="L334" i="26"/>
  <c r="K334" i="26"/>
  <c r="J334" i="26"/>
  <c r="I334" i="26"/>
  <c r="H334" i="26"/>
  <c r="G334" i="26"/>
  <c r="F334" i="26"/>
  <c r="E334" i="26"/>
  <c r="D334" i="26"/>
  <c r="AM333" i="26"/>
  <c r="AL333" i="26"/>
  <c r="AK333" i="26"/>
  <c r="AJ333" i="26"/>
  <c r="AI333" i="26"/>
  <c r="AH333" i="26"/>
  <c r="AG333" i="26"/>
  <c r="AF333" i="26"/>
  <c r="AE333" i="26"/>
  <c r="AD333" i="26"/>
  <c r="AC333" i="26"/>
  <c r="AB333" i="26"/>
  <c r="AA333" i="26"/>
  <c r="Z333" i="26"/>
  <c r="Y333" i="26"/>
  <c r="X333" i="26"/>
  <c r="W333" i="26"/>
  <c r="V333" i="26"/>
  <c r="U333" i="26"/>
  <c r="T333" i="26"/>
  <c r="S333" i="26"/>
  <c r="R333" i="26"/>
  <c r="Q333" i="26"/>
  <c r="P333" i="26"/>
  <c r="O333" i="26"/>
  <c r="N333" i="26"/>
  <c r="M333" i="26"/>
  <c r="L333" i="26"/>
  <c r="K333" i="26"/>
  <c r="J333" i="26"/>
  <c r="I333" i="26"/>
  <c r="H333" i="26"/>
  <c r="G333" i="26"/>
  <c r="F333" i="26"/>
  <c r="E333" i="26"/>
  <c r="D333" i="26"/>
  <c r="AM332" i="26"/>
  <c r="AL332" i="26"/>
  <c r="AK332" i="26"/>
  <c r="AJ332" i="26"/>
  <c r="AI332" i="26"/>
  <c r="AH332" i="26"/>
  <c r="AG332" i="26"/>
  <c r="AF332" i="26"/>
  <c r="AE332" i="26"/>
  <c r="AD332" i="26"/>
  <c r="AC332" i="26"/>
  <c r="AB332" i="26"/>
  <c r="AA332" i="26"/>
  <c r="Z332" i="26"/>
  <c r="Y332" i="26"/>
  <c r="X332" i="26"/>
  <c r="W332" i="26"/>
  <c r="V332" i="26"/>
  <c r="U332" i="26"/>
  <c r="T332" i="26"/>
  <c r="S332" i="26"/>
  <c r="R332" i="26"/>
  <c r="Q332" i="26"/>
  <c r="P332" i="26"/>
  <c r="O332" i="26"/>
  <c r="N332" i="26"/>
  <c r="M332" i="26"/>
  <c r="L332" i="26"/>
  <c r="K332" i="26"/>
  <c r="J332" i="26"/>
  <c r="I332" i="26"/>
  <c r="H332" i="26"/>
  <c r="G332" i="26"/>
  <c r="F332" i="26"/>
  <c r="E332" i="26"/>
  <c r="D332" i="26"/>
  <c r="AM331" i="26"/>
  <c r="AL331" i="26"/>
  <c r="AK331" i="26"/>
  <c r="AJ331" i="26"/>
  <c r="AI331" i="26"/>
  <c r="AH331" i="26"/>
  <c r="AG331" i="26"/>
  <c r="AF331" i="26"/>
  <c r="AE331" i="26"/>
  <c r="AD331" i="26"/>
  <c r="AC331" i="26"/>
  <c r="AB331" i="26"/>
  <c r="AA331" i="26"/>
  <c r="Z331" i="26"/>
  <c r="Y331" i="26"/>
  <c r="X331" i="26"/>
  <c r="W331" i="26"/>
  <c r="V331" i="26"/>
  <c r="U331" i="26"/>
  <c r="T331" i="26"/>
  <c r="S331" i="26"/>
  <c r="R331" i="26"/>
  <c r="Q331" i="26"/>
  <c r="P331" i="26"/>
  <c r="O331" i="26"/>
  <c r="N331" i="26"/>
  <c r="M331" i="26"/>
  <c r="L331" i="26"/>
  <c r="K331" i="26"/>
  <c r="J331" i="26"/>
  <c r="I331" i="26"/>
  <c r="H331" i="26"/>
  <c r="G331" i="26"/>
  <c r="F331" i="26"/>
  <c r="E331" i="26"/>
  <c r="D331" i="26"/>
  <c r="AM330" i="26"/>
  <c r="AL330" i="26"/>
  <c r="AK330" i="26"/>
  <c r="AJ330" i="26"/>
  <c r="AI330" i="26"/>
  <c r="AH330" i="26"/>
  <c r="AG330" i="26"/>
  <c r="AF330" i="26"/>
  <c r="AE330" i="26"/>
  <c r="AD330" i="26"/>
  <c r="AC330" i="26"/>
  <c r="AB330" i="26"/>
  <c r="AA330" i="26"/>
  <c r="Z330" i="26"/>
  <c r="Y330" i="26"/>
  <c r="X330" i="26"/>
  <c r="W330" i="26"/>
  <c r="V330" i="26"/>
  <c r="U330" i="26"/>
  <c r="T330" i="26"/>
  <c r="S330" i="26"/>
  <c r="R330" i="26"/>
  <c r="Q330" i="26"/>
  <c r="P330" i="26"/>
  <c r="O330" i="26"/>
  <c r="N330" i="26"/>
  <c r="M330" i="26"/>
  <c r="L330" i="26"/>
  <c r="K330" i="26"/>
  <c r="J330" i="26"/>
  <c r="I330" i="26"/>
  <c r="H330" i="26"/>
  <c r="G330" i="26"/>
  <c r="F330" i="26"/>
  <c r="E330" i="26"/>
  <c r="D330" i="26"/>
  <c r="AM329" i="26"/>
  <c r="AL329" i="26"/>
  <c r="AK329" i="26"/>
  <c r="AJ329" i="26"/>
  <c r="AI329" i="26"/>
  <c r="AH329" i="26"/>
  <c r="AG329" i="26"/>
  <c r="AF329" i="26"/>
  <c r="AE329" i="26"/>
  <c r="AD329" i="26"/>
  <c r="AC329" i="26"/>
  <c r="AB329" i="26"/>
  <c r="AA329" i="26"/>
  <c r="Z329" i="26"/>
  <c r="Y329" i="26"/>
  <c r="X329" i="26"/>
  <c r="W329" i="26"/>
  <c r="V329" i="26"/>
  <c r="U329" i="26"/>
  <c r="T329" i="26"/>
  <c r="S329" i="26"/>
  <c r="R329" i="26"/>
  <c r="Q329" i="26"/>
  <c r="P329" i="26"/>
  <c r="O329" i="26"/>
  <c r="N329" i="26"/>
  <c r="M329" i="26"/>
  <c r="L329" i="26"/>
  <c r="K329" i="26"/>
  <c r="J329" i="26"/>
  <c r="I329" i="26"/>
  <c r="H329" i="26"/>
  <c r="G329" i="26"/>
  <c r="F329" i="26"/>
  <c r="E329" i="26"/>
  <c r="D329" i="26"/>
  <c r="AM328" i="26"/>
  <c r="AL328" i="26"/>
  <c r="AK328" i="26"/>
  <c r="AJ328" i="26"/>
  <c r="AI328" i="26"/>
  <c r="AH328" i="26"/>
  <c r="AG328" i="26"/>
  <c r="AF328" i="26"/>
  <c r="AE328" i="26"/>
  <c r="AD328" i="26"/>
  <c r="AC328" i="26"/>
  <c r="AB328" i="26"/>
  <c r="AA328" i="26"/>
  <c r="Z328" i="26"/>
  <c r="Y328" i="26"/>
  <c r="X328" i="26"/>
  <c r="W328" i="26"/>
  <c r="V328" i="26"/>
  <c r="U328" i="26"/>
  <c r="T328" i="26"/>
  <c r="S328" i="26"/>
  <c r="R328" i="26"/>
  <c r="Q328" i="26"/>
  <c r="P328" i="26"/>
  <c r="O328" i="26"/>
  <c r="N328" i="26"/>
  <c r="M328" i="26"/>
  <c r="L328" i="26"/>
  <c r="K328" i="26"/>
  <c r="J328" i="26"/>
  <c r="I328" i="26"/>
  <c r="H328" i="26"/>
  <c r="G328" i="26"/>
  <c r="F328" i="26"/>
  <c r="E328" i="26"/>
  <c r="D328" i="26"/>
  <c r="AM327" i="26"/>
  <c r="AL327" i="26"/>
  <c r="AK327" i="26"/>
  <c r="AJ327" i="26"/>
  <c r="AI327" i="26"/>
  <c r="AH327" i="26"/>
  <c r="AG327" i="26"/>
  <c r="AF327" i="26"/>
  <c r="AE327" i="26"/>
  <c r="AD327" i="26"/>
  <c r="AC327" i="26"/>
  <c r="AB327" i="26"/>
  <c r="AA327" i="26"/>
  <c r="Z327" i="26"/>
  <c r="Y327" i="26"/>
  <c r="X327" i="26"/>
  <c r="W327" i="26"/>
  <c r="V327" i="26"/>
  <c r="U327" i="26"/>
  <c r="T327" i="26"/>
  <c r="S327" i="26"/>
  <c r="R327" i="26"/>
  <c r="Q327" i="26"/>
  <c r="P327" i="26"/>
  <c r="O327" i="26"/>
  <c r="N327" i="26"/>
  <c r="M327" i="26"/>
  <c r="L327" i="26"/>
  <c r="K327" i="26"/>
  <c r="J327" i="26"/>
  <c r="I327" i="26"/>
  <c r="H327" i="26"/>
  <c r="G327" i="26"/>
  <c r="F327" i="26"/>
  <c r="E327" i="26"/>
  <c r="D327" i="26"/>
  <c r="AM326" i="26"/>
  <c r="AL326" i="26"/>
  <c r="AK326" i="26"/>
  <c r="AJ326" i="26"/>
  <c r="AI326" i="26"/>
  <c r="AH326" i="26"/>
  <c r="AG326" i="26"/>
  <c r="AF326" i="26"/>
  <c r="AE326" i="26"/>
  <c r="AD326" i="26"/>
  <c r="AC326" i="26"/>
  <c r="AB326" i="26"/>
  <c r="AA326" i="26"/>
  <c r="Z326" i="26"/>
  <c r="Y326" i="26"/>
  <c r="X326" i="26"/>
  <c r="W326" i="26"/>
  <c r="V326" i="26"/>
  <c r="U326" i="26"/>
  <c r="T326" i="26"/>
  <c r="S326" i="26"/>
  <c r="R326" i="26"/>
  <c r="Q326" i="26"/>
  <c r="P326" i="26"/>
  <c r="O326" i="26"/>
  <c r="N326" i="26"/>
  <c r="M326" i="26"/>
  <c r="L326" i="26"/>
  <c r="K326" i="26"/>
  <c r="J326" i="26"/>
  <c r="I326" i="26"/>
  <c r="H326" i="26"/>
  <c r="G326" i="26"/>
  <c r="F326" i="26"/>
  <c r="E326" i="26"/>
  <c r="D326" i="26"/>
  <c r="AM325" i="26"/>
  <c r="AL325" i="26"/>
  <c r="AK325" i="26"/>
  <c r="AJ325" i="26"/>
  <c r="AI325" i="26"/>
  <c r="AH325" i="26"/>
  <c r="AG325" i="26"/>
  <c r="AF325" i="26"/>
  <c r="AE325" i="26"/>
  <c r="AD325" i="26"/>
  <c r="AC325" i="26"/>
  <c r="AB325" i="26"/>
  <c r="AA325" i="26"/>
  <c r="Z325" i="26"/>
  <c r="Y325" i="26"/>
  <c r="X325" i="26"/>
  <c r="W325" i="26"/>
  <c r="V325" i="26"/>
  <c r="U325" i="26"/>
  <c r="T325" i="26"/>
  <c r="S325" i="26"/>
  <c r="R325" i="26"/>
  <c r="Q325" i="26"/>
  <c r="P325" i="26"/>
  <c r="O325" i="26"/>
  <c r="N325" i="26"/>
  <c r="M325" i="26"/>
  <c r="L325" i="26"/>
  <c r="K325" i="26"/>
  <c r="J325" i="26"/>
  <c r="I325" i="26"/>
  <c r="H325" i="26"/>
  <c r="G325" i="26"/>
  <c r="F325" i="26"/>
  <c r="E325" i="26"/>
  <c r="D325" i="26"/>
  <c r="AM324" i="26"/>
  <c r="AL324" i="26"/>
  <c r="AK324" i="26"/>
  <c r="AJ324" i="26"/>
  <c r="AI324" i="26"/>
  <c r="AH324" i="26"/>
  <c r="AG324" i="26"/>
  <c r="AF324" i="26"/>
  <c r="AE324" i="26"/>
  <c r="AD324" i="26"/>
  <c r="AC324" i="26"/>
  <c r="AB324" i="26"/>
  <c r="AA324" i="26"/>
  <c r="Z324" i="26"/>
  <c r="Y324" i="26"/>
  <c r="X324" i="26"/>
  <c r="W324" i="26"/>
  <c r="V324" i="26"/>
  <c r="U324" i="26"/>
  <c r="T324" i="26"/>
  <c r="S324" i="26"/>
  <c r="R324" i="26"/>
  <c r="Q324" i="26"/>
  <c r="P324" i="26"/>
  <c r="O324" i="26"/>
  <c r="N324" i="26"/>
  <c r="M324" i="26"/>
  <c r="L324" i="26"/>
  <c r="K324" i="26"/>
  <c r="J324" i="26"/>
  <c r="I324" i="26"/>
  <c r="H324" i="26"/>
  <c r="G324" i="26"/>
  <c r="F324" i="26"/>
  <c r="E324" i="26"/>
  <c r="D324" i="26"/>
  <c r="AM323" i="26"/>
  <c r="AL323" i="26"/>
  <c r="AK323" i="26"/>
  <c r="AJ323" i="26"/>
  <c r="AI323" i="26"/>
  <c r="AH323" i="26"/>
  <c r="AG323" i="26"/>
  <c r="AF323" i="26"/>
  <c r="AE323" i="26"/>
  <c r="AD323" i="26"/>
  <c r="AC323" i="26"/>
  <c r="AB323" i="26"/>
  <c r="AA323" i="26"/>
  <c r="Z323" i="26"/>
  <c r="Y323" i="26"/>
  <c r="X323" i="26"/>
  <c r="W323" i="26"/>
  <c r="V323" i="26"/>
  <c r="U323" i="26"/>
  <c r="T323" i="26"/>
  <c r="S323" i="26"/>
  <c r="R323" i="26"/>
  <c r="Q323" i="26"/>
  <c r="P323" i="26"/>
  <c r="O323" i="26"/>
  <c r="N323" i="26"/>
  <c r="M323" i="26"/>
  <c r="L323" i="26"/>
  <c r="K323" i="26"/>
  <c r="J323" i="26"/>
  <c r="I323" i="26"/>
  <c r="H323" i="26"/>
  <c r="G323" i="26"/>
  <c r="F323" i="26"/>
  <c r="E323" i="26"/>
  <c r="D323" i="26"/>
  <c r="AM322" i="26"/>
  <c r="AL322" i="26"/>
  <c r="AK322" i="26"/>
  <c r="AJ322" i="26"/>
  <c r="AI322" i="26"/>
  <c r="AH322" i="26"/>
  <c r="AG322" i="26"/>
  <c r="AF322" i="26"/>
  <c r="AE322" i="26"/>
  <c r="AD322" i="26"/>
  <c r="AC322" i="26"/>
  <c r="AB322" i="26"/>
  <c r="AA322" i="26"/>
  <c r="Z322" i="26"/>
  <c r="Y322" i="26"/>
  <c r="X322" i="26"/>
  <c r="W322" i="26"/>
  <c r="V322" i="26"/>
  <c r="U322" i="26"/>
  <c r="T322" i="26"/>
  <c r="S322" i="26"/>
  <c r="R322" i="26"/>
  <c r="Q322" i="26"/>
  <c r="P322" i="26"/>
  <c r="O322" i="26"/>
  <c r="N322" i="26"/>
  <c r="M322" i="26"/>
  <c r="L322" i="26"/>
  <c r="K322" i="26"/>
  <c r="J322" i="26"/>
  <c r="I322" i="26"/>
  <c r="H322" i="26"/>
  <c r="G322" i="26"/>
  <c r="F322" i="26"/>
  <c r="E322" i="26"/>
  <c r="D322" i="26"/>
  <c r="AM321" i="26"/>
  <c r="AL321" i="26"/>
  <c r="AK321" i="26"/>
  <c r="AJ321" i="26"/>
  <c r="AI321" i="26"/>
  <c r="AH321" i="26"/>
  <c r="AG321" i="26"/>
  <c r="AF321" i="26"/>
  <c r="AE321" i="26"/>
  <c r="AD321" i="26"/>
  <c r="AC321" i="26"/>
  <c r="AB321" i="26"/>
  <c r="AA321" i="26"/>
  <c r="Z321" i="26"/>
  <c r="Y321" i="26"/>
  <c r="X321" i="26"/>
  <c r="W321" i="26"/>
  <c r="V321" i="26"/>
  <c r="U321" i="26"/>
  <c r="T321" i="26"/>
  <c r="S321" i="26"/>
  <c r="R321" i="26"/>
  <c r="Q321" i="26"/>
  <c r="P321" i="26"/>
  <c r="O321" i="26"/>
  <c r="N321" i="26"/>
  <c r="M321" i="26"/>
  <c r="L321" i="26"/>
  <c r="K321" i="26"/>
  <c r="J321" i="26"/>
  <c r="I321" i="26"/>
  <c r="H321" i="26"/>
  <c r="G321" i="26"/>
  <c r="F321" i="26"/>
  <c r="E321" i="26"/>
  <c r="D321" i="26"/>
  <c r="AM320" i="26"/>
  <c r="AL320" i="26"/>
  <c r="AK320" i="26"/>
  <c r="AJ320" i="26"/>
  <c r="AI320" i="26"/>
  <c r="AH320" i="26"/>
  <c r="AG320" i="26"/>
  <c r="AF320" i="26"/>
  <c r="AE320" i="26"/>
  <c r="AD320" i="26"/>
  <c r="AC320" i="26"/>
  <c r="AB320" i="26"/>
  <c r="AA320" i="26"/>
  <c r="Z320" i="26"/>
  <c r="Y320" i="26"/>
  <c r="X320" i="26"/>
  <c r="W320" i="26"/>
  <c r="V320" i="26"/>
  <c r="U320" i="26"/>
  <c r="T320" i="26"/>
  <c r="S320" i="26"/>
  <c r="R320" i="26"/>
  <c r="Q320" i="26"/>
  <c r="P320" i="26"/>
  <c r="O320" i="26"/>
  <c r="N320" i="26"/>
  <c r="M320" i="26"/>
  <c r="L320" i="26"/>
  <c r="K320" i="26"/>
  <c r="J320" i="26"/>
  <c r="I320" i="26"/>
  <c r="H320" i="26"/>
  <c r="G320" i="26"/>
  <c r="F320" i="26"/>
  <c r="E320" i="26"/>
  <c r="D320" i="26"/>
  <c r="AM319" i="26"/>
  <c r="AL319" i="26"/>
  <c r="AK319" i="26"/>
  <c r="AJ319" i="26"/>
  <c r="AI319" i="26"/>
  <c r="AH319" i="26"/>
  <c r="AG319" i="26"/>
  <c r="AF319" i="26"/>
  <c r="AE319" i="26"/>
  <c r="AD319" i="26"/>
  <c r="AC319" i="26"/>
  <c r="AB319" i="26"/>
  <c r="AA319" i="26"/>
  <c r="Z319" i="26"/>
  <c r="Y319" i="26"/>
  <c r="X319" i="26"/>
  <c r="W319" i="26"/>
  <c r="V319" i="26"/>
  <c r="U319" i="26"/>
  <c r="T319" i="26"/>
  <c r="S319" i="26"/>
  <c r="R319" i="26"/>
  <c r="Q319" i="26"/>
  <c r="P319" i="26"/>
  <c r="O319" i="26"/>
  <c r="N319" i="26"/>
  <c r="M319" i="26"/>
  <c r="L319" i="26"/>
  <c r="K319" i="26"/>
  <c r="J319" i="26"/>
  <c r="I319" i="26"/>
  <c r="H319" i="26"/>
  <c r="G319" i="26"/>
  <c r="F319" i="26"/>
  <c r="E319" i="26"/>
  <c r="D319" i="26"/>
  <c r="AM318" i="26"/>
  <c r="AL318" i="26"/>
  <c r="AK318" i="26"/>
  <c r="AJ318" i="26"/>
  <c r="AI318" i="26"/>
  <c r="AH318" i="26"/>
  <c r="AG318" i="26"/>
  <c r="AF318" i="26"/>
  <c r="AE318" i="26"/>
  <c r="AD318" i="26"/>
  <c r="AC318" i="26"/>
  <c r="AB318" i="26"/>
  <c r="AA318" i="26"/>
  <c r="Z318" i="26"/>
  <c r="Y318" i="26"/>
  <c r="X318" i="26"/>
  <c r="W318" i="26"/>
  <c r="V318" i="26"/>
  <c r="U318" i="26"/>
  <c r="T318" i="26"/>
  <c r="S318" i="26"/>
  <c r="R318" i="26"/>
  <c r="Q318" i="26"/>
  <c r="P318" i="26"/>
  <c r="O318" i="26"/>
  <c r="N318" i="26"/>
  <c r="M318" i="26"/>
  <c r="L318" i="26"/>
  <c r="K318" i="26"/>
  <c r="J318" i="26"/>
  <c r="I318" i="26"/>
  <c r="H318" i="26"/>
  <c r="G318" i="26"/>
  <c r="F318" i="26"/>
  <c r="E318" i="26"/>
  <c r="D318" i="26"/>
  <c r="AM317" i="26"/>
  <c r="AL317" i="26"/>
  <c r="AK317" i="26"/>
  <c r="AJ317" i="26"/>
  <c r="AI317" i="26"/>
  <c r="AH317" i="26"/>
  <c r="AG317" i="26"/>
  <c r="AF317" i="26"/>
  <c r="AE317" i="26"/>
  <c r="AD317" i="26"/>
  <c r="AC317" i="26"/>
  <c r="AB317" i="26"/>
  <c r="AA317" i="26"/>
  <c r="Z317" i="26"/>
  <c r="Y317" i="26"/>
  <c r="X317" i="26"/>
  <c r="W317" i="26"/>
  <c r="V317" i="26"/>
  <c r="U317" i="26"/>
  <c r="T317" i="26"/>
  <c r="S317" i="26"/>
  <c r="R317" i="26"/>
  <c r="Q317" i="26"/>
  <c r="P317" i="26"/>
  <c r="O317" i="26"/>
  <c r="N317" i="26"/>
  <c r="M317" i="26"/>
  <c r="L317" i="26"/>
  <c r="K317" i="26"/>
  <c r="J317" i="26"/>
  <c r="I317" i="26"/>
  <c r="H317" i="26"/>
  <c r="G317" i="26"/>
  <c r="F317" i="26"/>
  <c r="E317" i="26"/>
  <c r="D317" i="26"/>
  <c r="AM316" i="26"/>
  <c r="AL316" i="26"/>
  <c r="AK316" i="26"/>
  <c r="AJ316" i="26"/>
  <c r="AI316" i="26"/>
  <c r="AH316" i="26"/>
  <c r="AG316" i="26"/>
  <c r="AF316" i="26"/>
  <c r="AE316" i="26"/>
  <c r="AD316" i="26"/>
  <c r="AC316" i="26"/>
  <c r="AB316" i="26"/>
  <c r="AA316" i="26"/>
  <c r="Z316" i="26"/>
  <c r="Y316" i="26"/>
  <c r="X316" i="26"/>
  <c r="W316" i="26"/>
  <c r="V316" i="26"/>
  <c r="U316" i="26"/>
  <c r="T316" i="26"/>
  <c r="S316" i="26"/>
  <c r="R316" i="26"/>
  <c r="Q316" i="26"/>
  <c r="P316" i="26"/>
  <c r="O316" i="26"/>
  <c r="N316" i="26"/>
  <c r="M316" i="26"/>
  <c r="L316" i="26"/>
  <c r="K316" i="26"/>
  <c r="J316" i="26"/>
  <c r="I316" i="26"/>
  <c r="H316" i="26"/>
  <c r="G316" i="26"/>
  <c r="F316" i="26"/>
  <c r="E316" i="26"/>
  <c r="D316" i="26"/>
  <c r="AM315" i="26"/>
  <c r="AL315" i="26"/>
  <c r="AK315" i="26"/>
  <c r="AJ315" i="26"/>
  <c r="AI315" i="26"/>
  <c r="AH315" i="26"/>
  <c r="AG315" i="26"/>
  <c r="AF315" i="26"/>
  <c r="AE315" i="26"/>
  <c r="AD315" i="26"/>
  <c r="AC315" i="26"/>
  <c r="AB315" i="26"/>
  <c r="AA315" i="26"/>
  <c r="Z315" i="26"/>
  <c r="Y315" i="26"/>
  <c r="X315" i="26"/>
  <c r="W315" i="26"/>
  <c r="V315" i="26"/>
  <c r="U315" i="26"/>
  <c r="T315" i="26"/>
  <c r="S315" i="26"/>
  <c r="R315" i="26"/>
  <c r="Q315" i="26"/>
  <c r="P315" i="26"/>
  <c r="O315" i="26"/>
  <c r="N315" i="26"/>
  <c r="M315" i="26"/>
  <c r="L315" i="26"/>
  <c r="K315" i="26"/>
  <c r="J315" i="26"/>
  <c r="I315" i="26"/>
  <c r="H315" i="26"/>
  <c r="G315" i="26"/>
  <c r="F315" i="26"/>
  <c r="E315" i="26"/>
  <c r="D315" i="26"/>
  <c r="AM314" i="26"/>
  <c r="AL314" i="26"/>
  <c r="AK314" i="26"/>
  <c r="AJ314" i="26"/>
  <c r="AI314" i="26"/>
  <c r="AH314" i="26"/>
  <c r="AG314" i="26"/>
  <c r="AF314" i="26"/>
  <c r="AE314" i="26"/>
  <c r="AD314" i="26"/>
  <c r="AC314" i="26"/>
  <c r="AB314" i="26"/>
  <c r="AA314" i="26"/>
  <c r="Z314" i="26"/>
  <c r="Y314" i="26"/>
  <c r="X314" i="26"/>
  <c r="W314" i="26"/>
  <c r="V314" i="26"/>
  <c r="U314" i="26"/>
  <c r="T314" i="26"/>
  <c r="S314" i="26"/>
  <c r="R314" i="26"/>
  <c r="Q314" i="26"/>
  <c r="P314" i="26"/>
  <c r="O314" i="26"/>
  <c r="N314" i="26"/>
  <c r="M314" i="26"/>
  <c r="L314" i="26"/>
  <c r="K314" i="26"/>
  <c r="J314" i="26"/>
  <c r="I314" i="26"/>
  <c r="H314" i="26"/>
  <c r="G314" i="26"/>
  <c r="F314" i="26"/>
  <c r="E314" i="26"/>
  <c r="D314" i="26"/>
  <c r="AM313" i="26"/>
  <c r="AL313" i="26"/>
  <c r="AK313" i="26"/>
  <c r="AJ313" i="26"/>
  <c r="AI313" i="26"/>
  <c r="AH313" i="26"/>
  <c r="AG313" i="26"/>
  <c r="AF313" i="26"/>
  <c r="AE313" i="26"/>
  <c r="AD313" i="26"/>
  <c r="AC313" i="26"/>
  <c r="AB313" i="26"/>
  <c r="AA313" i="26"/>
  <c r="Z313" i="26"/>
  <c r="Y313" i="26"/>
  <c r="X313" i="26"/>
  <c r="W313" i="26"/>
  <c r="V313" i="26"/>
  <c r="U313" i="26"/>
  <c r="T313" i="26"/>
  <c r="S313" i="26"/>
  <c r="R313" i="26"/>
  <c r="Q313" i="26"/>
  <c r="P313" i="26"/>
  <c r="O313" i="26"/>
  <c r="N313" i="26"/>
  <c r="M313" i="26"/>
  <c r="L313" i="26"/>
  <c r="K313" i="26"/>
  <c r="J313" i="26"/>
  <c r="I313" i="26"/>
  <c r="H313" i="26"/>
  <c r="G313" i="26"/>
  <c r="F313" i="26"/>
  <c r="E313" i="26"/>
  <c r="D313" i="26"/>
  <c r="AM312" i="26"/>
  <c r="AL312" i="26"/>
  <c r="AK312" i="26"/>
  <c r="AJ312" i="26"/>
  <c r="AI312" i="26"/>
  <c r="AH312" i="26"/>
  <c r="AG312" i="26"/>
  <c r="AF312" i="26"/>
  <c r="AE312" i="26"/>
  <c r="AD312" i="26"/>
  <c r="AC312" i="26"/>
  <c r="AB312" i="26"/>
  <c r="AA312" i="26"/>
  <c r="Z312" i="26"/>
  <c r="Y312" i="26"/>
  <c r="X312" i="26"/>
  <c r="W312" i="26"/>
  <c r="V312" i="26"/>
  <c r="U312" i="26"/>
  <c r="T312" i="26"/>
  <c r="S312" i="26"/>
  <c r="R312" i="26"/>
  <c r="Q312" i="26"/>
  <c r="P312" i="26"/>
  <c r="O312" i="26"/>
  <c r="N312" i="26"/>
  <c r="M312" i="26"/>
  <c r="L312" i="26"/>
  <c r="K312" i="26"/>
  <c r="J312" i="26"/>
  <c r="I312" i="26"/>
  <c r="H312" i="26"/>
  <c r="G312" i="26"/>
  <c r="F312" i="26"/>
  <c r="E312" i="26"/>
  <c r="D312" i="26"/>
  <c r="AM311" i="26"/>
  <c r="AL311" i="26"/>
  <c r="AK311" i="26"/>
  <c r="AJ311" i="26"/>
  <c r="AI311" i="26"/>
  <c r="AH311" i="26"/>
  <c r="AG311" i="26"/>
  <c r="AF311" i="26"/>
  <c r="AE311" i="26"/>
  <c r="AD311" i="26"/>
  <c r="AC311" i="26"/>
  <c r="AB311" i="26"/>
  <c r="AA311" i="26"/>
  <c r="Z311" i="26"/>
  <c r="Y311" i="26"/>
  <c r="X311" i="26"/>
  <c r="W311" i="26"/>
  <c r="V311" i="26"/>
  <c r="U311" i="26"/>
  <c r="T311" i="26"/>
  <c r="S311" i="26"/>
  <c r="R311" i="26"/>
  <c r="Q311" i="26"/>
  <c r="P311" i="26"/>
  <c r="O311" i="26"/>
  <c r="N311" i="26"/>
  <c r="M311" i="26"/>
  <c r="L311" i="26"/>
  <c r="K311" i="26"/>
  <c r="J311" i="26"/>
  <c r="I311" i="26"/>
  <c r="H311" i="26"/>
  <c r="G311" i="26"/>
  <c r="F311" i="26"/>
  <c r="E311" i="26"/>
  <c r="D311" i="26"/>
  <c r="AM310" i="26"/>
  <c r="AL310" i="26"/>
  <c r="AK310" i="26"/>
  <c r="AJ310" i="26"/>
  <c r="AI310" i="26"/>
  <c r="AH310" i="26"/>
  <c r="AG310" i="26"/>
  <c r="AF310" i="26"/>
  <c r="AE310" i="26"/>
  <c r="AD310" i="26"/>
  <c r="AC310" i="26"/>
  <c r="AB310" i="26"/>
  <c r="AA310" i="26"/>
  <c r="Z310" i="26"/>
  <c r="Y310" i="26"/>
  <c r="X310" i="26"/>
  <c r="W310" i="26"/>
  <c r="V310" i="26"/>
  <c r="U310" i="26"/>
  <c r="T310" i="26"/>
  <c r="S310" i="26"/>
  <c r="R310" i="26"/>
  <c r="Q310" i="26"/>
  <c r="P310" i="26"/>
  <c r="O310" i="26"/>
  <c r="N310" i="26"/>
  <c r="M310" i="26"/>
  <c r="L310" i="26"/>
  <c r="K310" i="26"/>
  <c r="J310" i="26"/>
  <c r="I310" i="26"/>
  <c r="H310" i="26"/>
  <c r="G310" i="26"/>
  <c r="F310" i="26"/>
  <c r="E310" i="26"/>
  <c r="D310" i="26"/>
  <c r="AM309" i="26"/>
  <c r="AL309" i="26"/>
  <c r="AK309" i="26"/>
  <c r="AJ309" i="26"/>
  <c r="AI309" i="26"/>
  <c r="AH309" i="26"/>
  <c r="AG309" i="26"/>
  <c r="AF309" i="26"/>
  <c r="AE309" i="26"/>
  <c r="AD309" i="26"/>
  <c r="AC309" i="26"/>
  <c r="AB309" i="26"/>
  <c r="AA309" i="26"/>
  <c r="Z309" i="26"/>
  <c r="Y309" i="26"/>
  <c r="X309" i="26"/>
  <c r="W309" i="26"/>
  <c r="V309" i="26"/>
  <c r="U309" i="26"/>
  <c r="T309" i="26"/>
  <c r="S309" i="26"/>
  <c r="R309" i="26"/>
  <c r="Q309" i="26"/>
  <c r="P309" i="26"/>
  <c r="O309" i="26"/>
  <c r="N309" i="26"/>
  <c r="M309" i="26"/>
  <c r="L309" i="26"/>
  <c r="K309" i="26"/>
  <c r="J309" i="26"/>
  <c r="I309" i="26"/>
  <c r="H309" i="26"/>
  <c r="G309" i="26"/>
  <c r="F309" i="26"/>
  <c r="E309" i="26"/>
  <c r="D309" i="26"/>
  <c r="AM308" i="26"/>
  <c r="AL308" i="26"/>
  <c r="AK308" i="26"/>
  <c r="AJ308" i="26"/>
  <c r="AI308" i="26"/>
  <c r="AH308" i="26"/>
  <c r="AG308" i="26"/>
  <c r="AF308" i="26"/>
  <c r="AE308" i="26"/>
  <c r="AD308" i="26"/>
  <c r="AC308" i="26"/>
  <c r="AB308" i="26"/>
  <c r="AA308" i="26"/>
  <c r="Z308" i="26"/>
  <c r="Y308" i="26"/>
  <c r="X308" i="26"/>
  <c r="W308" i="26"/>
  <c r="V308" i="26"/>
  <c r="U308" i="26"/>
  <c r="T308" i="26"/>
  <c r="S308" i="26"/>
  <c r="R308" i="26"/>
  <c r="Q308" i="26"/>
  <c r="P308" i="26"/>
  <c r="O308" i="26"/>
  <c r="N308" i="26"/>
  <c r="M308" i="26"/>
  <c r="L308" i="26"/>
  <c r="K308" i="26"/>
  <c r="J308" i="26"/>
  <c r="I308" i="26"/>
  <c r="H308" i="26"/>
  <c r="G308" i="26"/>
  <c r="F308" i="26"/>
  <c r="E308" i="26"/>
  <c r="D308" i="26"/>
  <c r="AM307" i="26"/>
  <c r="AL307" i="26"/>
  <c r="AK307" i="26"/>
  <c r="AJ307" i="26"/>
  <c r="AI307" i="26"/>
  <c r="AH307" i="26"/>
  <c r="AG307" i="26"/>
  <c r="AF307" i="26"/>
  <c r="AE307" i="26"/>
  <c r="AD307" i="26"/>
  <c r="AC307" i="26"/>
  <c r="AB307" i="26"/>
  <c r="AA307" i="26"/>
  <c r="Z307" i="26"/>
  <c r="Y307" i="26"/>
  <c r="X307" i="26"/>
  <c r="W307" i="26"/>
  <c r="V307" i="26"/>
  <c r="U307" i="26"/>
  <c r="T307" i="26"/>
  <c r="S307" i="26"/>
  <c r="R307" i="26"/>
  <c r="Q307" i="26"/>
  <c r="P307" i="26"/>
  <c r="O307" i="26"/>
  <c r="N307" i="26"/>
  <c r="M307" i="26"/>
  <c r="L307" i="26"/>
  <c r="K307" i="26"/>
  <c r="J307" i="26"/>
  <c r="I307" i="26"/>
  <c r="H307" i="26"/>
  <c r="G307" i="26"/>
  <c r="F307" i="26"/>
  <c r="E307" i="26"/>
  <c r="D307" i="26"/>
  <c r="AM306" i="26"/>
  <c r="AL306" i="26"/>
  <c r="AK306" i="26"/>
  <c r="AJ306" i="26"/>
  <c r="AI306" i="26"/>
  <c r="AH306" i="26"/>
  <c r="AG306" i="26"/>
  <c r="AF306" i="26"/>
  <c r="AE306" i="26"/>
  <c r="AD306" i="26"/>
  <c r="AC306" i="26"/>
  <c r="AB306" i="26"/>
  <c r="AA306" i="26"/>
  <c r="Z306" i="26"/>
  <c r="Y306" i="26"/>
  <c r="X306" i="26"/>
  <c r="W306" i="26"/>
  <c r="V306" i="26"/>
  <c r="U306" i="26"/>
  <c r="T306" i="26"/>
  <c r="S306" i="26"/>
  <c r="R306" i="26"/>
  <c r="Q306" i="26"/>
  <c r="P306" i="26"/>
  <c r="O306" i="26"/>
  <c r="N306" i="26"/>
  <c r="M306" i="26"/>
  <c r="L306" i="26"/>
  <c r="K306" i="26"/>
  <c r="J306" i="26"/>
  <c r="I306" i="26"/>
  <c r="H306" i="26"/>
  <c r="G306" i="26"/>
  <c r="F306" i="26"/>
  <c r="E306" i="26"/>
  <c r="D306" i="26"/>
  <c r="AM305" i="26"/>
  <c r="AL305" i="26"/>
  <c r="AK305" i="26"/>
  <c r="AJ305" i="26"/>
  <c r="AI305" i="26"/>
  <c r="AH305" i="26"/>
  <c r="AG305" i="26"/>
  <c r="AF305" i="26"/>
  <c r="AE305" i="26"/>
  <c r="AD305" i="26"/>
  <c r="AC305" i="26"/>
  <c r="AB305" i="26"/>
  <c r="AA305" i="26"/>
  <c r="Z305" i="26"/>
  <c r="Y305" i="26"/>
  <c r="X305" i="26"/>
  <c r="W305" i="26"/>
  <c r="V305" i="26"/>
  <c r="U305" i="26"/>
  <c r="T305" i="26"/>
  <c r="S305" i="26"/>
  <c r="R305" i="26"/>
  <c r="Q305" i="26"/>
  <c r="P305" i="26"/>
  <c r="O305" i="26"/>
  <c r="N305" i="26"/>
  <c r="M305" i="26"/>
  <c r="L305" i="26"/>
  <c r="K305" i="26"/>
  <c r="J305" i="26"/>
  <c r="I305" i="26"/>
  <c r="H305" i="26"/>
  <c r="G305" i="26"/>
  <c r="F305" i="26"/>
  <c r="E305" i="26"/>
  <c r="D305" i="26"/>
  <c r="AM304" i="26"/>
  <c r="AL304" i="26"/>
  <c r="AK304" i="26"/>
  <c r="AJ304" i="26"/>
  <c r="AI304" i="26"/>
  <c r="AH304" i="26"/>
  <c r="AG304" i="26"/>
  <c r="AF304" i="26"/>
  <c r="AE304" i="26"/>
  <c r="AD304" i="26"/>
  <c r="AC304" i="26"/>
  <c r="AB304" i="26"/>
  <c r="AA304" i="26"/>
  <c r="Z304" i="26"/>
  <c r="Y304" i="26"/>
  <c r="X304" i="26"/>
  <c r="W304" i="26"/>
  <c r="V304" i="26"/>
  <c r="U304" i="26"/>
  <c r="T304" i="26"/>
  <c r="S304" i="26"/>
  <c r="R304" i="26"/>
  <c r="Q304" i="26"/>
  <c r="P304" i="26"/>
  <c r="O304" i="26"/>
  <c r="N304" i="26"/>
  <c r="M304" i="26"/>
  <c r="L304" i="26"/>
  <c r="K304" i="26"/>
  <c r="J304" i="26"/>
  <c r="I304" i="26"/>
  <c r="H304" i="26"/>
  <c r="G304" i="26"/>
  <c r="F304" i="26"/>
  <c r="E304" i="26"/>
  <c r="D304" i="26"/>
  <c r="AM303" i="26"/>
  <c r="AL303" i="26"/>
  <c r="AK303" i="26"/>
  <c r="AJ303" i="26"/>
  <c r="AI303" i="26"/>
  <c r="AH303" i="26"/>
  <c r="AG303" i="26"/>
  <c r="AF303" i="26"/>
  <c r="AE303" i="26"/>
  <c r="AD303" i="26"/>
  <c r="AC303" i="26"/>
  <c r="AB303" i="26"/>
  <c r="AA303" i="26"/>
  <c r="Z303" i="26"/>
  <c r="Y303" i="26"/>
  <c r="X303" i="26"/>
  <c r="W303" i="26"/>
  <c r="V303" i="26"/>
  <c r="U303" i="26"/>
  <c r="T303" i="26"/>
  <c r="S303" i="26"/>
  <c r="R303" i="26"/>
  <c r="Q303" i="26"/>
  <c r="P303" i="26"/>
  <c r="O303" i="26"/>
  <c r="N303" i="26"/>
  <c r="M303" i="26"/>
  <c r="L303" i="26"/>
  <c r="K303" i="26"/>
  <c r="J303" i="26"/>
  <c r="I303" i="26"/>
  <c r="H303" i="26"/>
  <c r="G303" i="26"/>
  <c r="F303" i="26"/>
  <c r="E303" i="26"/>
  <c r="D303" i="26"/>
  <c r="AM302" i="26"/>
  <c r="AL302" i="26"/>
  <c r="AK302" i="26"/>
  <c r="AJ302" i="26"/>
  <c r="AI302" i="26"/>
  <c r="AH302" i="26"/>
  <c r="AG302" i="26"/>
  <c r="AF302" i="26"/>
  <c r="AE302" i="26"/>
  <c r="AD302" i="26"/>
  <c r="AC302" i="26"/>
  <c r="AB302" i="26"/>
  <c r="AA302" i="26"/>
  <c r="Z302" i="26"/>
  <c r="Y302" i="26"/>
  <c r="X302" i="26"/>
  <c r="W302" i="26"/>
  <c r="V302" i="26"/>
  <c r="U302" i="26"/>
  <c r="T302" i="26"/>
  <c r="S302" i="26"/>
  <c r="R302" i="26"/>
  <c r="Q302" i="26"/>
  <c r="P302" i="26"/>
  <c r="O302" i="26"/>
  <c r="N302" i="26"/>
  <c r="M302" i="26"/>
  <c r="L302" i="26"/>
  <c r="K302" i="26"/>
  <c r="J302" i="26"/>
  <c r="I302" i="26"/>
  <c r="H302" i="26"/>
  <c r="G302" i="26"/>
  <c r="F302" i="26"/>
  <c r="E302" i="26"/>
  <c r="D302" i="26"/>
  <c r="AM301" i="26"/>
  <c r="AL301" i="26"/>
  <c r="AK301" i="26"/>
  <c r="AJ301" i="26"/>
  <c r="AI301" i="26"/>
  <c r="AH301" i="26"/>
  <c r="AG301" i="26"/>
  <c r="AF301" i="26"/>
  <c r="AE301" i="26"/>
  <c r="AD301" i="26"/>
  <c r="AC301" i="26"/>
  <c r="AB301" i="26"/>
  <c r="AA301" i="26"/>
  <c r="Z301" i="26"/>
  <c r="Y301" i="26"/>
  <c r="X301" i="26"/>
  <c r="W301" i="26"/>
  <c r="V301" i="26"/>
  <c r="U301" i="26"/>
  <c r="T301" i="26"/>
  <c r="S301" i="26"/>
  <c r="R301" i="26"/>
  <c r="Q301" i="26"/>
  <c r="P301" i="26"/>
  <c r="O301" i="26"/>
  <c r="N301" i="26"/>
  <c r="M301" i="26"/>
  <c r="L301" i="26"/>
  <c r="K301" i="26"/>
  <c r="J301" i="26"/>
  <c r="I301" i="26"/>
  <c r="H301" i="26"/>
  <c r="G301" i="26"/>
  <c r="F301" i="26"/>
  <c r="E301" i="26"/>
  <c r="D301" i="26"/>
  <c r="AM300" i="26"/>
  <c r="AL300" i="26"/>
  <c r="AK300" i="26"/>
  <c r="AJ300" i="26"/>
  <c r="AI300" i="26"/>
  <c r="AH300" i="26"/>
  <c r="AG300" i="26"/>
  <c r="AF300" i="26"/>
  <c r="AE300" i="26"/>
  <c r="AD300" i="26"/>
  <c r="AC300" i="26"/>
  <c r="AB300" i="26"/>
  <c r="AA300" i="26"/>
  <c r="Z300" i="26"/>
  <c r="Y300" i="26"/>
  <c r="X300" i="26"/>
  <c r="W300" i="26"/>
  <c r="V300" i="26"/>
  <c r="U300" i="26"/>
  <c r="T300" i="26"/>
  <c r="S300" i="26"/>
  <c r="R300" i="26"/>
  <c r="Q300" i="26"/>
  <c r="P300" i="26"/>
  <c r="O300" i="26"/>
  <c r="N300" i="26"/>
  <c r="M300" i="26"/>
  <c r="L300" i="26"/>
  <c r="K300" i="26"/>
  <c r="J300" i="26"/>
  <c r="I300" i="26"/>
  <c r="H300" i="26"/>
  <c r="G300" i="26"/>
  <c r="F300" i="26"/>
  <c r="E300" i="26"/>
  <c r="D300" i="26"/>
  <c r="AM299" i="26"/>
  <c r="AL299" i="26"/>
  <c r="AK299" i="26"/>
  <c r="AJ299" i="26"/>
  <c r="AI299" i="26"/>
  <c r="AH299" i="26"/>
  <c r="AG299" i="26"/>
  <c r="AF299" i="26"/>
  <c r="AE299" i="26"/>
  <c r="AD299" i="26"/>
  <c r="AC299" i="26"/>
  <c r="AB299" i="26"/>
  <c r="AA299" i="26"/>
  <c r="Z299" i="26"/>
  <c r="Y299" i="26"/>
  <c r="X299" i="26"/>
  <c r="W299" i="26"/>
  <c r="V299" i="26"/>
  <c r="U299" i="26"/>
  <c r="T299" i="26"/>
  <c r="S299" i="26"/>
  <c r="R299" i="26"/>
  <c r="Q299" i="26"/>
  <c r="P299" i="26"/>
  <c r="O299" i="26"/>
  <c r="N299" i="26"/>
  <c r="M299" i="26"/>
  <c r="L299" i="26"/>
  <c r="K299" i="26"/>
  <c r="J299" i="26"/>
  <c r="I299" i="26"/>
  <c r="H299" i="26"/>
  <c r="G299" i="26"/>
  <c r="F299" i="26"/>
  <c r="E299" i="26"/>
  <c r="D299" i="26"/>
  <c r="AM298" i="26"/>
  <c r="AL298" i="26"/>
  <c r="AK298" i="26"/>
  <c r="AJ298" i="26"/>
  <c r="AI298" i="26"/>
  <c r="AH298" i="26"/>
  <c r="AG298" i="26"/>
  <c r="AF298" i="26"/>
  <c r="AE298" i="26"/>
  <c r="AD298" i="26"/>
  <c r="AC298" i="26"/>
  <c r="AB298" i="26"/>
  <c r="AA298" i="26"/>
  <c r="Z298" i="26"/>
  <c r="Y298" i="26"/>
  <c r="X298" i="26"/>
  <c r="W298" i="26"/>
  <c r="V298" i="26"/>
  <c r="U298" i="26"/>
  <c r="T298" i="26"/>
  <c r="S298" i="26"/>
  <c r="R298" i="26"/>
  <c r="Q298" i="26"/>
  <c r="P298" i="26"/>
  <c r="O298" i="26"/>
  <c r="N298" i="26"/>
  <c r="M298" i="26"/>
  <c r="L298" i="26"/>
  <c r="K298" i="26"/>
  <c r="J298" i="26"/>
  <c r="I298" i="26"/>
  <c r="H298" i="26"/>
  <c r="G298" i="26"/>
  <c r="F298" i="26"/>
  <c r="E298" i="26"/>
  <c r="D298" i="26"/>
  <c r="AM297" i="26"/>
  <c r="AL297" i="26"/>
  <c r="AK297" i="26"/>
  <c r="AJ297" i="26"/>
  <c r="AI297" i="26"/>
  <c r="AH297" i="26"/>
  <c r="AG297" i="26"/>
  <c r="AF297" i="26"/>
  <c r="AE297" i="26"/>
  <c r="AD297" i="26"/>
  <c r="AC297" i="26"/>
  <c r="AB297" i="26"/>
  <c r="AA297" i="26"/>
  <c r="Z297" i="26"/>
  <c r="Y297" i="26"/>
  <c r="X297" i="26"/>
  <c r="W297" i="26"/>
  <c r="V297" i="26"/>
  <c r="U297" i="26"/>
  <c r="T297" i="26"/>
  <c r="S297" i="26"/>
  <c r="R297" i="26"/>
  <c r="Q297" i="26"/>
  <c r="P297" i="26"/>
  <c r="O297" i="26"/>
  <c r="N297" i="26"/>
  <c r="M297" i="26"/>
  <c r="L297" i="26"/>
  <c r="K297" i="26"/>
  <c r="J297" i="26"/>
  <c r="I297" i="26"/>
  <c r="H297" i="26"/>
  <c r="G297" i="26"/>
  <c r="F297" i="26"/>
  <c r="E297" i="26"/>
  <c r="D297" i="26"/>
  <c r="AM296" i="26"/>
  <c r="AL296" i="26"/>
  <c r="AK296" i="26"/>
  <c r="AJ296" i="26"/>
  <c r="AI296" i="26"/>
  <c r="AH296" i="26"/>
  <c r="AG296" i="26"/>
  <c r="AF296" i="26"/>
  <c r="AE296" i="26"/>
  <c r="AD296" i="26"/>
  <c r="AC296" i="26"/>
  <c r="AB296" i="26"/>
  <c r="AA296" i="26"/>
  <c r="Z296" i="26"/>
  <c r="Y296" i="26"/>
  <c r="X296" i="26"/>
  <c r="W296" i="26"/>
  <c r="V296" i="26"/>
  <c r="U296" i="26"/>
  <c r="T296" i="26"/>
  <c r="S296" i="26"/>
  <c r="R296" i="26"/>
  <c r="Q296" i="26"/>
  <c r="P296" i="26"/>
  <c r="O296" i="26"/>
  <c r="N296" i="26"/>
  <c r="M296" i="26"/>
  <c r="L296" i="26"/>
  <c r="K296" i="26"/>
  <c r="J296" i="26"/>
  <c r="I296" i="26"/>
  <c r="H296" i="26"/>
  <c r="G296" i="26"/>
  <c r="F296" i="26"/>
  <c r="E296" i="26"/>
  <c r="D296" i="26"/>
  <c r="AM295" i="26"/>
  <c r="AL295" i="26"/>
  <c r="AK295" i="26"/>
  <c r="AJ295" i="26"/>
  <c r="AI295" i="26"/>
  <c r="AH295" i="26"/>
  <c r="AG295" i="26"/>
  <c r="AF295" i="26"/>
  <c r="AE295" i="26"/>
  <c r="AD295" i="26"/>
  <c r="AC295" i="26"/>
  <c r="AB295" i="26"/>
  <c r="AA295" i="26"/>
  <c r="Z295" i="26"/>
  <c r="Y295" i="26"/>
  <c r="X295" i="26"/>
  <c r="W295" i="26"/>
  <c r="V295" i="26"/>
  <c r="U295" i="26"/>
  <c r="T295" i="26"/>
  <c r="S295" i="26"/>
  <c r="R295" i="26"/>
  <c r="Q295" i="26"/>
  <c r="P295" i="26"/>
  <c r="O295" i="26"/>
  <c r="N295" i="26"/>
  <c r="M295" i="26"/>
  <c r="L295" i="26"/>
  <c r="K295" i="26"/>
  <c r="J295" i="26"/>
  <c r="I295" i="26"/>
  <c r="H295" i="26"/>
  <c r="G295" i="26"/>
  <c r="F295" i="26"/>
  <c r="E295" i="26"/>
  <c r="D295" i="26"/>
  <c r="AM294" i="26"/>
  <c r="AL294" i="26"/>
  <c r="AK294" i="26"/>
  <c r="AJ294" i="26"/>
  <c r="AI294" i="26"/>
  <c r="AH294" i="26"/>
  <c r="AG294" i="26"/>
  <c r="AF294" i="26"/>
  <c r="AE294" i="26"/>
  <c r="AD294" i="26"/>
  <c r="AC294" i="26"/>
  <c r="AB294" i="26"/>
  <c r="AA294" i="26"/>
  <c r="Z294" i="26"/>
  <c r="Y294" i="26"/>
  <c r="X294" i="26"/>
  <c r="W294" i="26"/>
  <c r="V294" i="26"/>
  <c r="U294" i="26"/>
  <c r="T294" i="26"/>
  <c r="S294" i="26"/>
  <c r="R294" i="26"/>
  <c r="Q294" i="26"/>
  <c r="P294" i="26"/>
  <c r="O294" i="26"/>
  <c r="N294" i="26"/>
  <c r="M294" i="26"/>
  <c r="L294" i="26"/>
  <c r="K294" i="26"/>
  <c r="J294" i="26"/>
  <c r="I294" i="26"/>
  <c r="H294" i="26"/>
  <c r="G294" i="26"/>
  <c r="F294" i="26"/>
  <c r="E294" i="26"/>
  <c r="D294" i="26"/>
  <c r="AM293" i="26"/>
  <c r="AL293" i="26"/>
  <c r="AK293" i="26"/>
  <c r="AJ293" i="26"/>
  <c r="AI293" i="26"/>
  <c r="AH293" i="26"/>
  <c r="AG293" i="26"/>
  <c r="AF293" i="26"/>
  <c r="AE293" i="26"/>
  <c r="AD293" i="26"/>
  <c r="AC293" i="26"/>
  <c r="AB293" i="26"/>
  <c r="AA293" i="26"/>
  <c r="Z293" i="26"/>
  <c r="Y293" i="26"/>
  <c r="X293" i="26"/>
  <c r="W293" i="26"/>
  <c r="V293" i="26"/>
  <c r="U293" i="26"/>
  <c r="T293" i="26"/>
  <c r="S293" i="26"/>
  <c r="R293" i="26"/>
  <c r="Q293" i="26"/>
  <c r="P293" i="26"/>
  <c r="O293" i="26"/>
  <c r="N293" i="26"/>
  <c r="M293" i="26"/>
  <c r="L293" i="26"/>
  <c r="K293" i="26"/>
  <c r="J293" i="26"/>
  <c r="I293" i="26"/>
  <c r="H293" i="26"/>
  <c r="G293" i="26"/>
  <c r="F293" i="26"/>
  <c r="E293" i="26"/>
  <c r="D293" i="26"/>
  <c r="AM292" i="26"/>
  <c r="AL292" i="26"/>
  <c r="AK292" i="26"/>
  <c r="AJ292" i="26"/>
  <c r="AI292" i="26"/>
  <c r="AH292" i="26"/>
  <c r="AG292" i="26"/>
  <c r="AF292" i="26"/>
  <c r="AE292" i="26"/>
  <c r="AD292" i="26"/>
  <c r="AC292" i="26"/>
  <c r="AB292" i="26"/>
  <c r="AA292" i="26"/>
  <c r="Z292" i="26"/>
  <c r="Y292" i="26"/>
  <c r="X292" i="26"/>
  <c r="W292" i="26"/>
  <c r="V292" i="26"/>
  <c r="U292" i="26"/>
  <c r="T292" i="26"/>
  <c r="S292" i="26"/>
  <c r="R292" i="26"/>
  <c r="Q292" i="26"/>
  <c r="P292" i="26"/>
  <c r="O292" i="26"/>
  <c r="N292" i="26"/>
  <c r="M292" i="26"/>
  <c r="L292" i="26"/>
  <c r="K292" i="26"/>
  <c r="J292" i="26"/>
  <c r="I292" i="26"/>
  <c r="H292" i="26"/>
  <c r="G292" i="26"/>
  <c r="F292" i="26"/>
  <c r="E292" i="26"/>
  <c r="D292" i="26"/>
  <c r="AM291" i="26"/>
  <c r="AL291" i="26"/>
  <c r="AK291" i="26"/>
  <c r="AJ291" i="26"/>
  <c r="AI291" i="26"/>
  <c r="AH291" i="26"/>
  <c r="AG291" i="26"/>
  <c r="AF291" i="26"/>
  <c r="AE291" i="26"/>
  <c r="AD291" i="26"/>
  <c r="AC291" i="26"/>
  <c r="AB291" i="26"/>
  <c r="AA291" i="26"/>
  <c r="Z291" i="26"/>
  <c r="Y291" i="26"/>
  <c r="X291" i="26"/>
  <c r="W291" i="26"/>
  <c r="V291" i="26"/>
  <c r="U291" i="26"/>
  <c r="T291" i="26"/>
  <c r="S291" i="26"/>
  <c r="R291" i="26"/>
  <c r="Q291" i="26"/>
  <c r="P291" i="26"/>
  <c r="O291" i="26"/>
  <c r="N291" i="26"/>
  <c r="M291" i="26"/>
  <c r="L291" i="26"/>
  <c r="K291" i="26"/>
  <c r="J291" i="26"/>
  <c r="I291" i="26"/>
  <c r="H291" i="26"/>
  <c r="G291" i="26"/>
  <c r="F291" i="26"/>
  <c r="E291" i="26"/>
  <c r="D291" i="26"/>
  <c r="AM290" i="26"/>
  <c r="AL290" i="26"/>
  <c r="AK290" i="26"/>
  <c r="AJ290" i="26"/>
  <c r="AI290" i="26"/>
  <c r="AH290" i="26"/>
  <c r="AG290" i="26"/>
  <c r="AF290" i="26"/>
  <c r="AE290" i="26"/>
  <c r="AD290" i="26"/>
  <c r="AC290" i="26"/>
  <c r="AB290" i="26"/>
  <c r="AA290" i="26"/>
  <c r="Z290" i="26"/>
  <c r="Y290" i="26"/>
  <c r="X290" i="26"/>
  <c r="W290" i="26"/>
  <c r="V290" i="26"/>
  <c r="U290" i="26"/>
  <c r="T290" i="26"/>
  <c r="S290" i="26"/>
  <c r="R290" i="26"/>
  <c r="Q290" i="26"/>
  <c r="P290" i="26"/>
  <c r="O290" i="26"/>
  <c r="N290" i="26"/>
  <c r="M290" i="26"/>
  <c r="L290" i="26"/>
  <c r="K290" i="26"/>
  <c r="J290" i="26"/>
  <c r="I290" i="26"/>
  <c r="H290" i="26"/>
  <c r="G290" i="26"/>
  <c r="F290" i="26"/>
  <c r="E290" i="26"/>
  <c r="D290" i="26"/>
  <c r="AM289" i="26"/>
  <c r="AL289" i="26"/>
  <c r="AK289" i="26"/>
  <c r="AJ289" i="26"/>
  <c r="AI289" i="26"/>
  <c r="AH289" i="26"/>
  <c r="AG289" i="26"/>
  <c r="AF289" i="26"/>
  <c r="AE289" i="26"/>
  <c r="AD289" i="26"/>
  <c r="AC289" i="26"/>
  <c r="AB289" i="26"/>
  <c r="AA289" i="26"/>
  <c r="Z289" i="26"/>
  <c r="Y289" i="26"/>
  <c r="X289" i="26"/>
  <c r="W289" i="26"/>
  <c r="V289" i="26"/>
  <c r="U289" i="26"/>
  <c r="T289" i="26"/>
  <c r="S289" i="26"/>
  <c r="R289" i="26"/>
  <c r="Q289" i="26"/>
  <c r="P289" i="26"/>
  <c r="O289" i="26"/>
  <c r="N289" i="26"/>
  <c r="M289" i="26"/>
  <c r="L289" i="26"/>
  <c r="K289" i="26"/>
  <c r="J289" i="26"/>
  <c r="I289" i="26"/>
  <c r="H289" i="26"/>
  <c r="G289" i="26"/>
  <c r="F289" i="26"/>
  <c r="E289" i="26"/>
  <c r="D289" i="26"/>
  <c r="AM288" i="26"/>
  <c r="AL288" i="26"/>
  <c r="AK288" i="26"/>
  <c r="AJ288" i="26"/>
  <c r="AI288" i="26"/>
  <c r="AH288" i="26"/>
  <c r="AG288" i="26"/>
  <c r="AF288" i="26"/>
  <c r="AE288" i="26"/>
  <c r="AD288" i="26"/>
  <c r="AC288" i="26"/>
  <c r="AB288" i="26"/>
  <c r="AA288" i="26"/>
  <c r="Z288" i="26"/>
  <c r="Y288" i="26"/>
  <c r="X288" i="26"/>
  <c r="W288" i="26"/>
  <c r="V288" i="26"/>
  <c r="U288" i="26"/>
  <c r="T288" i="26"/>
  <c r="S288" i="26"/>
  <c r="R288" i="26"/>
  <c r="Q288" i="26"/>
  <c r="P288" i="26"/>
  <c r="O288" i="26"/>
  <c r="N288" i="26"/>
  <c r="M288" i="26"/>
  <c r="L288" i="26"/>
  <c r="K288" i="26"/>
  <c r="J288" i="26"/>
  <c r="I288" i="26"/>
  <c r="H288" i="26"/>
  <c r="G288" i="26"/>
  <c r="F288" i="26"/>
  <c r="E288" i="26"/>
  <c r="D288" i="26"/>
  <c r="AM287" i="26"/>
  <c r="AL287" i="26"/>
  <c r="AK287" i="26"/>
  <c r="AJ287" i="26"/>
  <c r="AI287" i="26"/>
  <c r="AH287" i="26"/>
  <c r="AG287" i="26"/>
  <c r="AF287" i="26"/>
  <c r="AE287" i="26"/>
  <c r="AD287" i="26"/>
  <c r="AC287" i="26"/>
  <c r="AB287" i="26"/>
  <c r="AA287" i="26"/>
  <c r="Z287" i="26"/>
  <c r="Y287" i="26"/>
  <c r="X287" i="26"/>
  <c r="W287" i="26"/>
  <c r="V287" i="26"/>
  <c r="U287" i="26"/>
  <c r="T287" i="26"/>
  <c r="S287" i="26"/>
  <c r="R287" i="26"/>
  <c r="Q287" i="26"/>
  <c r="P287" i="26"/>
  <c r="O287" i="26"/>
  <c r="N287" i="26"/>
  <c r="M287" i="26"/>
  <c r="L287" i="26"/>
  <c r="K287" i="26"/>
  <c r="J287" i="26"/>
  <c r="I287" i="26"/>
  <c r="H287" i="26"/>
  <c r="G287" i="26"/>
  <c r="F287" i="26"/>
  <c r="E287" i="26"/>
  <c r="D287" i="26"/>
  <c r="AM286" i="26"/>
  <c r="AL286" i="26"/>
  <c r="AK286" i="26"/>
  <c r="AJ286" i="26"/>
  <c r="AI286" i="26"/>
  <c r="AH286" i="26"/>
  <c r="AG286" i="26"/>
  <c r="AF286" i="26"/>
  <c r="AE286" i="26"/>
  <c r="AD286" i="26"/>
  <c r="AC286" i="26"/>
  <c r="AB286" i="26"/>
  <c r="AA286" i="26"/>
  <c r="Z286" i="26"/>
  <c r="Y286" i="26"/>
  <c r="X286" i="26"/>
  <c r="W286" i="26"/>
  <c r="V286" i="26"/>
  <c r="U286" i="26"/>
  <c r="T286" i="26"/>
  <c r="S286" i="26"/>
  <c r="R286" i="26"/>
  <c r="Q286" i="26"/>
  <c r="P286" i="26"/>
  <c r="O286" i="26"/>
  <c r="N286" i="26"/>
  <c r="M286" i="26"/>
  <c r="L286" i="26"/>
  <c r="K286" i="26"/>
  <c r="J286" i="26"/>
  <c r="I286" i="26"/>
  <c r="H286" i="26"/>
  <c r="G286" i="26"/>
  <c r="F286" i="26"/>
  <c r="E286" i="26"/>
  <c r="D286" i="26"/>
  <c r="AM285" i="26"/>
  <c r="AL285" i="26"/>
  <c r="AK285" i="26"/>
  <c r="AJ285" i="26"/>
  <c r="AI285" i="26"/>
  <c r="AH285" i="26"/>
  <c r="AG285" i="26"/>
  <c r="AF285" i="26"/>
  <c r="AE285" i="26"/>
  <c r="AD285" i="26"/>
  <c r="AC285" i="26"/>
  <c r="AB285" i="26"/>
  <c r="AA285" i="26"/>
  <c r="Z285" i="26"/>
  <c r="Y285" i="26"/>
  <c r="X285" i="26"/>
  <c r="W285" i="26"/>
  <c r="V285" i="26"/>
  <c r="U285" i="26"/>
  <c r="T285" i="26"/>
  <c r="S285" i="26"/>
  <c r="R285" i="26"/>
  <c r="Q285" i="26"/>
  <c r="P285" i="26"/>
  <c r="O285" i="26"/>
  <c r="N285" i="26"/>
  <c r="M285" i="26"/>
  <c r="L285" i="26"/>
  <c r="K285" i="26"/>
  <c r="J285" i="26"/>
  <c r="I285" i="26"/>
  <c r="H285" i="26"/>
  <c r="G285" i="26"/>
  <c r="F285" i="26"/>
  <c r="E285" i="26"/>
  <c r="D285" i="26"/>
  <c r="AM284" i="26"/>
  <c r="AL284" i="26"/>
  <c r="AK284" i="26"/>
  <c r="AJ284" i="26"/>
  <c r="AI284" i="26"/>
  <c r="AH284" i="26"/>
  <c r="AG284" i="26"/>
  <c r="AF284" i="26"/>
  <c r="AE284" i="26"/>
  <c r="AD284" i="26"/>
  <c r="AC284" i="26"/>
  <c r="AB284" i="26"/>
  <c r="AA284" i="26"/>
  <c r="Z284" i="26"/>
  <c r="Y284" i="26"/>
  <c r="X284" i="26"/>
  <c r="W284" i="26"/>
  <c r="V284" i="26"/>
  <c r="U284" i="26"/>
  <c r="T284" i="26"/>
  <c r="S284" i="26"/>
  <c r="R284" i="26"/>
  <c r="Q284" i="26"/>
  <c r="P284" i="26"/>
  <c r="O284" i="26"/>
  <c r="N284" i="26"/>
  <c r="M284" i="26"/>
  <c r="L284" i="26"/>
  <c r="K284" i="26"/>
  <c r="J284" i="26"/>
  <c r="I284" i="26"/>
  <c r="H284" i="26"/>
  <c r="G284" i="26"/>
  <c r="F284" i="26"/>
  <c r="E284" i="26"/>
  <c r="D284" i="26"/>
  <c r="AM283" i="26"/>
  <c r="AL283" i="26"/>
  <c r="AK283" i="26"/>
  <c r="AJ283" i="26"/>
  <c r="AI283" i="26"/>
  <c r="AH283" i="26"/>
  <c r="AG283" i="26"/>
  <c r="AF283" i="26"/>
  <c r="AE283" i="26"/>
  <c r="AD283" i="26"/>
  <c r="AC283" i="26"/>
  <c r="AB283" i="26"/>
  <c r="AA283" i="26"/>
  <c r="Z283" i="26"/>
  <c r="Y283" i="26"/>
  <c r="X283" i="26"/>
  <c r="W283" i="26"/>
  <c r="V283" i="26"/>
  <c r="U283" i="26"/>
  <c r="T283" i="26"/>
  <c r="S283" i="26"/>
  <c r="R283" i="26"/>
  <c r="Q283" i="26"/>
  <c r="P283" i="26"/>
  <c r="O283" i="26"/>
  <c r="N283" i="26"/>
  <c r="M283" i="26"/>
  <c r="L283" i="26"/>
  <c r="K283" i="26"/>
  <c r="J283" i="26"/>
  <c r="I283" i="26"/>
  <c r="H283" i="26"/>
  <c r="G283" i="26"/>
  <c r="F283" i="26"/>
  <c r="E283" i="26"/>
  <c r="D283" i="26"/>
  <c r="AM282" i="26"/>
  <c r="AL282" i="26"/>
  <c r="AK282" i="26"/>
  <c r="AJ282" i="26"/>
  <c r="AI282" i="26"/>
  <c r="AH282" i="26"/>
  <c r="AG282" i="26"/>
  <c r="AF282" i="26"/>
  <c r="AE282" i="26"/>
  <c r="AD282" i="26"/>
  <c r="AC282" i="26"/>
  <c r="AB282" i="26"/>
  <c r="AA282" i="26"/>
  <c r="Z282" i="26"/>
  <c r="Y282" i="26"/>
  <c r="X282" i="26"/>
  <c r="W282" i="26"/>
  <c r="V282" i="26"/>
  <c r="U282" i="26"/>
  <c r="T282" i="26"/>
  <c r="S282" i="26"/>
  <c r="R282" i="26"/>
  <c r="Q282" i="26"/>
  <c r="P282" i="26"/>
  <c r="O282" i="26"/>
  <c r="N282" i="26"/>
  <c r="M282" i="26"/>
  <c r="L282" i="26"/>
  <c r="K282" i="26"/>
  <c r="J282" i="26"/>
  <c r="I282" i="26"/>
  <c r="H282" i="26"/>
  <c r="G282" i="26"/>
  <c r="F282" i="26"/>
  <c r="E282" i="26"/>
  <c r="D282" i="26"/>
  <c r="AM281" i="26"/>
  <c r="AL281" i="26"/>
  <c r="AK281" i="26"/>
  <c r="AJ281" i="26"/>
  <c r="AI281" i="26"/>
  <c r="AH281" i="26"/>
  <c r="AG281" i="26"/>
  <c r="AF281" i="26"/>
  <c r="AE281" i="26"/>
  <c r="AD281" i="26"/>
  <c r="AC281" i="26"/>
  <c r="AB281" i="26"/>
  <c r="AA281" i="26"/>
  <c r="Z281" i="26"/>
  <c r="Y281" i="26"/>
  <c r="X281" i="26"/>
  <c r="W281" i="26"/>
  <c r="V281" i="26"/>
  <c r="U281" i="26"/>
  <c r="T281" i="26"/>
  <c r="S281" i="26"/>
  <c r="R281" i="26"/>
  <c r="Q281" i="26"/>
  <c r="P281" i="26"/>
  <c r="O281" i="26"/>
  <c r="N281" i="26"/>
  <c r="M281" i="26"/>
  <c r="L281" i="26"/>
  <c r="K281" i="26"/>
  <c r="J281" i="26"/>
  <c r="I281" i="26"/>
  <c r="H281" i="26"/>
  <c r="G281" i="26"/>
  <c r="F281" i="26"/>
  <c r="E281" i="26"/>
  <c r="D281" i="26"/>
  <c r="AM280" i="26"/>
  <c r="AL280" i="26"/>
  <c r="AK280" i="26"/>
  <c r="AJ280" i="26"/>
  <c r="AI280" i="26"/>
  <c r="AH280" i="26"/>
  <c r="AG280" i="26"/>
  <c r="AF280" i="26"/>
  <c r="AE280" i="26"/>
  <c r="AD280" i="26"/>
  <c r="AC280" i="26"/>
  <c r="AB280" i="26"/>
  <c r="AA280" i="26"/>
  <c r="Z280" i="26"/>
  <c r="Y280" i="26"/>
  <c r="X280" i="26"/>
  <c r="W280" i="26"/>
  <c r="V280" i="26"/>
  <c r="U280" i="26"/>
  <c r="T280" i="26"/>
  <c r="S280" i="26"/>
  <c r="R280" i="26"/>
  <c r="Q280" i="26"/>
  <c r="P280" i="26"/>
  <c r="O280" i="26"/>
  <c r="N280" i="26"/>
  <c r="M280" i="26"/>
  <c r="L280" i="26"/>
  <c r="K280" i="26"/>
  <c r="J280" i="26"/>
  <c r="I280" i="26"/>
  <c r="H280" i="26"/>
  <c r="G280" i="26"/>
  <c r="F280" i="26"/>
  <c r="E280" i="26"/>
  <c r="D280" i="26"/>
  <c r="AM279" i="26"/>
  <c r="AL279" i="26"/>
  <c r="AK279" i="26"/>
  <c r="AJ279" i="26"/>
  <c r="AI279" i="26"/>
  <c r="AH279" i="26"/>
  <c r="AG279" i="26"/>
  <c r="AF279" i="26"/>
  <c r="AE279" i="26"/>
  <c r="AD279" i="26"/>
  <c r="AC279" i="26"/>
  <c r="AB279" i="26"/>
  <c r="AA279" i="26"/>
  <c r="Z279" i="26"/>
  <c r="Y279" i="26"/>
  <c r="X279" i="26"/>
  <c r="W279" i="26"/>
  <c r="V279" i="26"/>
  <c r="U279" i="26"/>
  <c r="T279" i="26"/>
  <c r="S279" i="26"/>
  <c r="R279" i="26"/>
  <c r="Q279" i="26"/>
  <c r="P279" i="26"/>
  <c r="O279" i="26"/>
  <c r="N279" i="26"/>
  <c r="M279" i="26"/>
  <c r="L279" i="26"/>
  <c r="K279" i="26"/>
  <c r="J279" i="26"/>
  <c r="I279" i="26"/>
  <c r="H279" i="26"/>
  <c r="G279" i="26"/>
  <c r="F279" i="26"/>
  <c r="E279" i="26"/>
  <c r="D279" i="26"/>
  <c r="AM278" i="26"/>
  <c r="AL278" i="26"/>
  <c r="AK278" i="26"/>
  <c r="AJ278" i="26"/>
  <c r="AI278" i="26"/>
  <c r="AH278" i="26"/>
  <c r="AG278" i="26"/>
  <c r="AF278" i="26"/>
  <c r="AE278" i="26"/>
  <c r="AD278" i="26"/>
  <c r="AC278" i="26"/>
  <c r="AB278" i="26"/>
  <c r="AA278" i="26"/>
  <c r="Z278" i="26"/>
  <c r="Y278" i="26"/>
  <c r="X278" i="26"/>
  <c r="W278" i="26"/>
  <c r="V278" i="26"/>
  <c r="U278" i="26"/>
  <c r="T278" i="26"/>
  <c r="S278" i="26"/>
  <c r="R278" i="26"/>
  <c r="Q278" i="26"/>
  <c r="P278" i="26"/>
  <c r="O278" i="26"/>
  <c r="N278" i="26"/>
  <c r="M278" i="26"/>
  <c r="L278" i="26"/>
  <c r="K278" i="26"/>
  <c r="J278" i="26"/>
  <c r="I278" i="26"/>
  <c r="H278" i="26"/>
  <c r="G278" i="26"/>
  <c r="F278" i="26"/>
  <c r="E278" i="26"/>
  <c r="D278" i="26"/>
  <c r="AM277" i="26"/>
  <c r="AL277" i="26"/>
  <c r="AK277" i="26"/>
  <c r="AJ277" i="26"/>
  <c r="AI277" i="26"/>
  <c r="AH277" i="26"/>
  <c r="AG277" i="26"/>
  <c r="AF277" i="26"/>
  <c r="AE277" i="26"/>
  <c r="AD277" i="26"/>
  <c r="AC277" i="26"/>
  <c r="AB277" i="26"/>
  <c r="AA277" i="26"/>
  <c r="Z277" i="26"/>
  <c r="Y277" i="26"/>
  <c r="X277" i="26"/>
  <c r="W277" i="26"/>
  <c r="V277" i="26"/>
  <c r="U277" i="26"/>
  <c r="T277" i="26"/>
  <c r="S277" i="26"/>
  <c r="R277" i="26"/>
  <c r="Q277" i="26"/>
  <c r="P277" i="26"/>
  <c r="O277" i="26"/>
  <c r="N277" i="26"/>
  <c r="M277" i="26"/>
  <c r="L277" i="26"/>
  <c r="K277" i="26"/>
  <c r="J277" i="26"/>
  <c r="I277" i="26"/>
  <c r="H277" i="26"/>
  <c r="G277" i="26"/>
  <c r="F277" i="26"/>
  <c r="E277" i="26"/>
  <c r="D277" i="26"/>
  <c r="AM276" i="26"/>
  <c r="AL276" i="26"/>
  <c r="AK276" i="26"/>
  <c r="AJ276" i="26"/>
  <c r="AI276" i="26"/>
  <c r="AH276" i="26"/>
  <c r="AG276" i="26"/>
  <c r="AF276" i="26"/>
  <c r="AE276" i="26"/>
  <c r="AD276" i="26"/>
  <c r="AC276" i="26"/>
  <c r="AB276" i="26"/>
  <c r="AA276" i="26"/>
  <c r="Z276" i="26"/>
  <c r="Y276" i="26"/>
  <c r="X276" i="26"/>
  <c r="W276" i="26"/>
  <c r="V276" i="26"/>
  <c r="U276" i="26"/>
  <c r="T276" i="26"/>
  <c r="S276" i="26"/>
  <c r="R276" i="26"/>
  <c r="Q276" i="26"/>
  <c r="P276" i="26"/>
  <c r="O276" i="26"/>
  <c r="N276" i="26"/>
  <c r="M276" i="26"/>
  <c r="L276" i="26"/>
  <c r="K276" i="26"/>
  <c r="J276" i="26"/>
  <c r="I276" i="26"/>
  <c r="H276" i="26"/>
  <c r="G276" i="26"/>
  <c r="F276" i="26"/>
  <c r="E276" i="26"/>
  <c r="D276" i="26"/>
  <c r="AM275" i="26"/>
  <c r="AL275" i="26"/>
  <c r="AK275" i="26"/>
  <c r="AJ275" i="26"/>
  <c r="AI275" i="26"/>
  <c r="AH275" i="26"/>
  <c r="AG275" i="26"/>
  <c r="AF275" i="26"/>
  <c r="AE275" i="26"/>
  <c r="AD275" i="26"/>
  <c r="AC275" i="26"/>
  <c r="AB275" i="26"/>
  <c r="AA275" i="26"/>
  <c r="Z275" i="26"/>
  <c r="Y275" i="26"/>
  <c r="X275" i="26"/>
  <c r="W275" i="26"/>
  <c r="V275" i="26"/>
  <c r="U275" i="26"/>
  <c r="T275" i="26"/>
  <c r="S275" i="26"/>
  <c r="R275" i="26"/>
  <c r="Q275" i="26"/>
  <c r="P275" i="26"/>
  <c r="O275" i="26"/>
  <c r="N275" i="26"/>
  <c r="M275" i="26"/>
  <c r="L275" i="26"/>
  <c r="K275" i="26"/>
  <c r="J275" i="26"/>
  <c r="I275" i="26"/>
  <c r="H275" i="26"/>
  <c r="G275" i="26"/>
  <c r="F275" i="26"/>
  <c r="E275" i="26"/>
  <c r="D275" i="26"/>
  <c r="AM274" i="26"/>
  <c r="AL274" i="26"/>
  <c r="AK274" i="26"/>
  <c r="AJ274" i="26"/>
  <c r="AI274" i="26"/>
  <c r="AH274" i="26"/>
  <c r="AG274" i="26"/>
  <c r="AF274" i="26"/>
  <c r="AE274" i="26"/>
  <c r="AD274" i="26"/>
  <c r="AC274" i="26"/>
  <c r="AB274" i="26"/>
  <c r="AA274" i="26"/>
  <c r="Z274" i="26"/>
  <c r="Y274" i="26"/>
  <c r="X274" i="26"/>
  <c r="W274" i="26"/>
  <c r="V274" i="26"/>
  <c r="U274" i="26"/>
  <c r="T274" i="26"/>
  <c r="S274" i="26"/>
  <c r="R274" i="26"/>
  <c r="Q274" i="26"/>
  <c r="P274" i="26"/>
  <c r="O274" i="26"/>
  <c r="N274" i="26"/>
  <c r="M274" i="26"/>
  <c r="L274" i="26"/>
  <c r="K274" i="26"/>
  <c r="J274" i="26"/>
  <c r="I274" i="26"/>
  <c r="H274" i="26"/>
  <c r="G274" i="26"/>
  <c r="F274" i="26"/>
  <c r="E274" i="26"/>
  <c r="D274" i="26"/>
  <c r="AM273" i="26"/>
  <c r="AL273" i="26"/>
  <c r="AK273" i="26"/>
  <c r="AJ273" i="26"/>
  <c r="AI273" i="26"/>
  <c r="AH273" i="26"/>
  <c r="AG273" i="26"/>
  <c r="AF273" i="26"/>
  <c r="AE273" i="26"/>
  <c r="AD273" i="26"/>
  <c r="AC273" i="26"/>
  <c r="AB273" i="26"/>
  <c r="AA273" i="26"/>
  <c r="Z273" i="26"/>
  <c r="Y273" i="26"/>
  <c r="X273" i="26"/>
  <c r="W273" i="26"/>
  <c r="V273" i="26"/>
  <c r="U273" i="26"/>
  <c r="T273" i="26"/>
  <c r="S273" i="26"/>
  <c r="R273" i="26"/>
  <c r="Q273" i="26"/>
  <c r="P273" i="26"/>
  <c r="O273" i="26"/>
  <c r="N273" i="26"/>
  <c r="M273" i="26"/>
  <c r="L273" i="26"/>
  <c r="K273" i="26"/>
  <c r="J273" i="26"/>
  <c r="I273" i="26"/>
  <c r="H273" i="26"/>
  <c r="G273" i="26"/>
  <c r="F273" i="26"/>
  <c r="E273" i="26"/>
  <c r="D273" i="26"/>
  <c r="AM272" i="26"/>
  <c r="AL272" i="26"/>
  <c r="AK272" i="26"/>
  <c r="AJ272" i="26"/>
  <c r="AI272" i="26"/>
  <c r="AH272" i="26"/>
  <c r="AG272" i="26"/>
  <c r="AF272" i="26"/>
  <c r="AE272" i="26"/>
  <c r="AD272" i="26"/>
  <c r="AC272" i="26"/>
  <c r="AB272" i="26"/>
  <c r="AA272" i="26"/>
  <c r="Z272" i="26"/>
  <c r="Y272" i="26"/>
  <c r="X272" i="26"/>
  <c r="W272" i="26"/>
  <c r="V272" i="26"/>
  <c r="U272" i="26"/>
  <c r="T272" i="26"/>
  <c r="S272" i="26"/>
  <c r="R272" i="26"/>
  <c r="Q272" i="26"/>
  <c r="P272" i="26"/>
  <c r="O272" i="26"/>
  <c r="N272" i="26"/>
  <c r="M272" i="26"/>
  <c r="L272" i="26"/>
  <c r="K272" i="26"/>
  <c r="J272" i="26"/>
  <c r="I272" i="26"/>
  <c r="H272" i="26"/>
  <c r="G272" i="26"/>
  <c r="F272" i="26"/>
  <c r="E272" i="26"/>
  <c r="D272" i="26"/>
  <c r="AM271" i="26"/>
  <c r="AL271" i="26"/>
  <c r="AK271" i="26"/>
  <c r="AJ271" i="26"/>
  <c r="AI271" i="26"/>
  <c r="AH271" i="26"/>
  <c r="AG271" i="26"/>
  <c r="AF271" i="26"/>
  <c r="AE271" i="26"/>
  <c r="AD271" i="26"/>
  <c r="AC271" i="26"/>
  <c r="AB271" i="26"/>
  <c r="AA271" i="26"/>
  <c r="Z271" i="26"/>
  <c r="Y271" i="26"/>
  <c r="X271" i="26"/>
  <c r="W271" i="26"/>
  <c r="V271" i="26"/>
  <c r="U271" i="26"/>
  <c r="T271" i="26"/>
  <c r="S271" i="26"/>
  <c r="R271" i="26"/>
  <c r="Q271" i="26"/>
  <c r="P271" i="26"/>
  <c r="O271" i="26"/>
  <c r="N271" i="26"/>
  <c r="M271" i="26"/>
  <c r="L271" i="26"/>
  <c r="K271" i="26"/>
  <c r="J271" i="26"/>
  <c r="I271" i="26"/>
  <c r="H271" i="26"/>
  <c r="G271" i="26"/>
  <c r="F271" i="26"/>
  <c r="E271" i="26"/>
  <c r="D271" i="26"/>
  <c r="AM270" i="26"/>
  <c r="AL270" i="26"/>
  <c r="AK270" i="26"/>
  <c r="AJ270" i="26"/>
  <c r="AI270" i="26"/>
  <c r="AH270" i="26"/>
  <c r="AG270" i="26"/>
  <c r="AF270" i="26"/>
  <c r="AE270" i="26"/>
  <c r="AD270" i="26"/>
  <c r="AC270" i="26"/>
  <c r="AB270" i="26"/>
  <c r="AA270" i="26"/>
  <c r="Z270" i="26"/>
  <c r="Y270" i="26"/>
  <c r="X270" i="26"/>
  <c r="W270" i="26"/>
  <c r="V270" i="26"/>
  <c r="U270" i="26"/>
  <c r="T270" i="26"/>
  <c r="S270" i="26"/>
  <c r="R270" i="26"/>
  <c r="Q270" i="26"/>
  <c r="P270" i="26"/>
  <c r="O270" i="26"/>
  <c r="N270" i="26"/>
  <c r="M270" i="26"/>
  <c r="L270" i="26"/>
  <c r="K270" i="26"/>
  <c r="J270" i="26"/>
  <c r="I270" i="26"/>
  <c r="H270" i="26"/>
  <c r="G270" i="26"/>
  <c r="F270" i="26"/>
  <c r="E270" i="26"/>
  <c r="D270" i="26"/>
  <c r="AM269" i="26"/>
  <c r="AL269" i="26"/>
  <c r="AK269" i="26"/>
  <c r="AJ269" i="26"/>
  <c r="AI269" i="26"/>
  <c r="AH269" i="26"/>
  <c r="AG269" i="26"/>
  <c r="AF269" i="26"/>
  <c r="AE269" i="26"/>
  <c r="AD269" i="26"/>
  <c r="AC269" i="26"/>
  <c r="AB269" i="26"/>
  <c r="AA269" i="26"/>
  <c r="Z269" i="26"/>
  <c r="Y269" i="26"/>
  <c r="X269" i="26"/>
  <c r="W269" i="26"/>
  <c r="V269" i="26"/>
  <c r="U269" i="26"/>
  <c r="T269" i="26"/>
  <c r="S269" i="26"/>
  <c r="R269" i="26"/>
  <c r="Q269" i="26"/>
  <c r="P269" i="26"/>
  <c r="O269" i="26"/>
  <c r="N269" i="26"/>
  <c r="M269" i="26"/>
  <c r="L269" i="26"/>
  <c r="K269" i="26"/>
  <c r="J269" i="26"/>
  <c r="I269" i="26"/>
  <c r="H269" i="26"/>
  <c r="G269" i="26"/>
  <c r="F269" i="26"/>
  <c r="E269" i="26"/>
  <c r="D269" i="26"/>
  <c r="AM268" i="26"/>
  <c r="AL268" i="26"/>
  <c r="AK268" i="26"/>
  <c r="AJ268" i="26"/>
  <c r="AI268" i="26"/>
  <c r="AH268" i="26"/>
  <c r="AG268" i="26"/>
  <c r="AF268" i="26"/>
  <c r="AE268" i="26"/>
  <c r="AD268" i="26"/>
  <c r="AC268" i="26"/>
  <c r="AB268" i="26"/>
  <c r="AA268" i="26"/>
  <c r="Z268" i="26"/>
  <c r="Y268" i="26"/>
  <c r="X268" i="26"/>
  <c r="W268" i="26"/>
  <c r="V268" i="26"/>
  <c r="U268" i="26"/>
  <c r="T268" i="26"/>
  <c r="S268" i="26"/>
  <c r="R268" i="26"/>
  <c r="Q268" i="26"/>
  <c r="P268" i="26"/>
  <c r="O268" i="26"/>
  <c r="N268" i="26"/>
  <c r="M268" i="26"/>
  <c r="L268" i="26"/>
  <c r="K268" i="26"/>
  <c r="J268" i="26"/>
  <c r="I268" i="26"/>
  <c r="H268" i="26"/>
  <c r="G268" i="26"/>
  <c r="F268" i="26"/>
  <c r="E268" i="26"/>
  <c r="D268" i="26"/>
  <c r="AM267" i="26"/>
  <c r="AL267" i="26"/>
  <c r="AK267" i="26"/>
  <c r="AJ267" i="26"/>
  <c r="AI267" i="26"/>
  <c r="AH267" i="26"/>
  <c r="AG267" i="26"/>
  <c r="AF267" i="26"/>
  <c r="AE267" i="26"/>
  <c r="AD267" i="26"/>
  <c r="AC267" i="26"/>
  <c r="AB267" i="26"/>
  <c r="AA267" i="26"/>
  <c r="Z267" i="26"/>
  <c r="Y267" i="26"/>
  <c r="X267" i="26"/>
  <c r="W267" i="26"/>
  <c r="V267" i="26"/>
  <c r="U267" i="26"/>
  <c r="T267" i="26"/>
  <c r="S267" i="26"/>
  <c r="R267" i="26"/>
  <c r="Q267" i="26"/>
  <c r="P267" i="26"/>
  <c r="O267" i="26"/>
  <c r="N267" i="26"/>
  <c r="M267" i="26"/>
  <c r="L267" i="26"/>
  <c r="K267" i="26"/>
  <c r="J267" i="26"/>
  <c r="I267" i="26"/>
  <c r="H267" i="26"/>
  <c r="G267" i="26"/>
  <c r="F267" i="26"/>
  <c r="E267" i="26"/>
  <c r="D267" i="26"/>
  <c r="AM266" i="26"/>
  <c r="AL266" i="26"/>
  <c r="AK266" i="26"/>
  <c r="AJ266" i="26"/>
  <c r="AI266" i="26"/>
  <c r="AH266" i="26"/>
  <c r="AG266" i="26"/>
  <c r="AF266" i="26"/>
  <c r="AE266" i="26"/>
  <c r="AD266" i="26"/>
  <c r="AC266" i="26"/>
  <c r="AB266" i="26"/>
  <c r="AA266" i="26"/>
  <c r="Z266" i="26"/>
  <c r="Y266" i="26"/>
  <c r="X266" i="26"/>
  <c r="W266" i="26"/>
  <c r="V266" i="26"/>
  <c r="U266" i="26"/>
  <c r="T266" i="26"/>
  <c r="S266" i="26"/>
  <c r="R266" i="26"/>
  <c r="Q266" i="26"/>
  <c r="P266" i="26"/>
  <c r="O266" i="26"/>
  <c r="N266" i="26"/>
  <c r="M266" i="26"/>
  <c r="L266" i="26"/>
  <c r="K266" i="26"/>
  <c r="J266" i="26"/>
  <c r="I266" i="26"/>
  <c r="H266" i="26"/>
  <c r="G266" i="26"/>
  <c r="F266" i="26"/>
  <c r="E266" i="26"/>
  <c r="D266" i="26"/>
  <c r="AM265" i="26"/>
  <c r="AL265" i="26"/>
  <c r="AK265" i="26"/>
  <c r="AJ265" i="26"/>
  <c r="AI265" i="26"/>
  <c r="AH265" i="26"/>
  <c r="AG265" i="26"/>
  <c r="AF265" i="26"/>
  <c r="AE265" i="26"/>
  <c r="AD265" i="26"/>
  <c r="AC265" i="26"/>
  <c r="AB265" i="26"/>
  <c r="AA265" i="26"/>
  <c r="Z265" i="26"/>
  <c r="Y265" i="26"/>
  <c r="X265" i="26"/>
  <c r="W265" i="26"/>
  <c r="V265" i="26"/>
  <c r="U265" i="26"/>
  <c r="T265" i="26"/>
  <c r="S265" i="26"/>
  <c r="R265" i="26"/>
  <c r="Q265" i="26"/>
  <c r="P265" i="26"/>
  <c r="O265" i="26"/>
  <c r="N265" i="26"/>
  <c r="M265" i="26"/>
  <c r="L265" i="26"/>
  <c r="K265" i="26"/>
  <c r="J265" i="26"/>
  <c r="I265" i="26"/>
  <c r="H265" i="26"/>
  <c r="G265" i="26"/>
  <c r="F265" i="26"/>
  <c r="E265" i="26"/>
  <c r="D265" i="26"/>
  <c r="AM264" i="26"/>
  <c r="AL264" i="26"/>
  <c r="AK264" i="26"/>
  <c r="AJ264" i="26"/>
  <c r="AI264" i="26"/>
  <c r="AH264" i="26"/>
  <c r="AG264" i="26"/>
  <c r="AF264" i="26"/>
  <c r="AE264" i="26"/>
  <c r="AD264" i="26"/>
  <c r="AC264" i="26"/>
  <c r="AB264" i="26"/>
  <c r="AA264" i="26"/>
  <c r="Z264" i="26"/>
  <c r="Y264" i="26"/>
  <c r="X264" i="26"/>
  <c r="W264" i="26"/>
  <c r="V264" i="26"/>
  <c r="U264" i="26"/>
  <c r="T264" i="26"/>
  <c r="S264" i="26"/>
  <c r="R264" i="26"/>
  <c r="Q264" i="26"/>
  <c r="P264" i="26"/>
  <c r="O264" i="26"/>
  <c r="N264" i="26"/>
  <c r="M264" i="26"/>
  <c r="L264" i="26"/>
  <c r="K264" i="26"/>
  <c r="J264" i="26"/>
  <c r="I264" i="26"/>
  <c r="H264" i="26"/>
  <c r="G264" i="26"/>
  <c r="F264" i="26"/>
  <c r="E264" i="26"/>
  <c r="D264" i="26"/>
  <c r="AM263" i="26"/>
  <c r="AL263" i="26"/>
  <c r="AK263" i="26"/>
  <c r="AJ263" i="26"/>
  <c r="AI263" i="26"/>
  <c r="AH263" i="26"/>
  <c r="AG263" i="26"/>
  <c r="AF263" i="26"/>
  <c r="AE263" i="26"/>
  <c r="AD263" i="26"/>
  <c r="AC263" i="26"/>
  <c r="AB263" i="26"/>
  <c r="AA263" i="26"/>
  <c r="Z263" i="26"/>
  <c r="Y263" i="26"/>
  <c r="X263" i="26"/>
  <c r="W263" i="26"/>
  <c r="V263" i="26"/>
  <c r="U263" i="26"/>
  <c r="T263" i="26"/>
  <c r="S263" i="26"/>
  <c r="R263" i="26"/>
  <c r="Q263" i="26"/>
  <c r="P263" i="26"/>
  <c r="O263" i="26"/>
  <c r="N263" i="26"/>
  <c r="M263" i="26"/>
  <c r="L263" i="26"/>
  <c r="K263" i="26"/>
  <c r="J263" i="26"/>
  <c r="I263" i="26"/>
  <c r="H263" i="26"/>
  <c r="G263" i="26"/>
  <c r="F263" i="26"/>
  <c r="E263" i="26"/>
  <c r="D263" i="26"/>
  <c r="AM262" i="26"/>
  <c r="AL262" i="26"/>
  <c r="AK262" i="26"/>
  <c r="AJ262" i="26"/>
  <c r="AI262" i="26"/>
  <c r="AH262" i="26"/>
  <c r="AG262" i="26"/>
  <c r="AF262" i="26"/>
  <c r="AE262" i="26"/>
  <c r="AD262" i="26"/>
  <c r="AC262" i="26"/>
  <c r="AB262" i="26"/>
  <c r="AA262" i="26"/>
  <c r="Z262" i="26"/>
  <c r="Y262" i="26"/>
  <c r="X262" i="26"/>
  <c r="W262" i="26"/>
  <c r="V262" i="26"/>
  <c r="U262" i="26"/>
  <c r="T262" i="26"/>
  <c r="S262" i="26"/>
  <c r="R262" i="26"/>
  <c r="Q262" i="26"/>
  <c r="P262" i="26"/>
  <c r="O262" i="26"/>
  <c r="N262" i="26"/>
  <c r="M262" i="26"/>
  <c r="L262" i="26"/>
  <c r="K262" i="26"/>
  <c r="J262" i="26"/>
  <c r="I262" i="26"/>
  <c r="H262" i="26"/>
  <c r="G262" i="26"/>
  <c r="F262" i="26"/>
  <c r="E262" i="26"/>
  <c r="D262" i="26"/>
  <c r="AM261" i="26"/>
  <c r="AL261" i="26"/>
  <c r="AK261" i="26"/>
  <c r="AJ261" i="26"/>
  <c r="AI261" i="26"/>
  <c r="AH261" i="26"/>
  <c r="AG261" i="26"/>
  <c r="AF261" i="26"/>
  <c r="AE261" i="26"/>
  <c r="AD261" i="26"/>
  <c r="AC261" i="26"/>
  <c r="AB261" i="26"/>
  <c r="AA261" i="26"/>
  <c r="Z261" i="26"/>
  <c r="Y261" i="26"/>
  <c r="X261" i="26"/>
  <c r="W261" i="26"/>
  <c r="V261" i="26"/>
  <c r="U261" i="26"/>
  <c r="T261" i="26"/>
  <c r="S261" i="26"/>
  <c r="R261" i="26"/>
  <c r="Q261" i="26"/>
  <c r="P261" i="26"/>
  <c r="O261" i="26"/>
  <c r="N261" i="26"/>
  <c r="M261" i="26"/>
  <c r="L261" i="26"/>
  <c r="K261" i="26"/>
  <c r="J261" i="26"/>
  <c r="I261" i="26"/>
  <c r="H261" i="26"/>
  <c r="G261" i="26"/>
  <c r="F261" i="26"/>
  <c r="E261" i="26"/>
  <c r="D261" i="26"/>
  <c r="AM260" i="26"/>
  <c r="AL260" i="26"/>
  <c r="AK260" i="26"/>
  <c r="AJ260" i="26"/>
  <c r="AI260" i="26"/>
  <c r="AH260" i="26"/>
  <c r="AG260" i="26"/>
  <c r="AF260" i="26"/>
  <c r="AE260" i="26"/>
  <c r="AD260" i="26"/>
  <c r="AC260" i="26"/>
  <c r="AB260" i="26"/>
  <c r="AA260" i="26"/>
  <c r="Z260" i="26"/>
  <c r="Y260" i="26"/>
  <c r="X260" i="26"/>
  <c r="W260" i="26"/>
  <c r="V260" i="26"/>
  <c r="U260" i="26"/>
  <c r="T260" i="26"/>
  <c r="S260" i="26"/>
  <c r="R260" i="26"/>
  <c r="Q260" i="26"/>
  <c r="P260" i="26"/>
  <c r="O260" i="26"/>
  <c r="N260" i="26"/>
  <c r="M260" i="26"/>
  <c r="L260" i="26"/>
  <c r="K260" i="26"/>
  <c r="J260" i="26"/>
  <c r="I260" i="26"/>
  <c r="H260" i="26"/>
  <c r="G260" i="26"/>
  <c r="F260" i="26"/>
  <c r="E260" i="26"/>
  <c r="D260" i="26"/>
  <c r="AM259" i="26"/>
  <c r="AL259" i="26"/>
  <c r="AK259" i="26"/>
  <c r="AJ259" i="26"/>
  <c r="AI259" i="26"/>
  <c r="AH259" i="26"/>
  <c r="AG259" i="26"/>
  <c r="AF259" i="26"/>
  <c r="AE259" i="26"/>
  <c r="AD259" i="26"/>
  <c r="AC259" i="26"/>
  <c r="AB259" i="26"/>
  <c r="AA259" i="26"/>
  <c r="Z259" i="26"/>
  <c r="Y259" i="26"/>
  <c r="X259" i="26"/>
  <c r="W259" i="26"/>
  <c r="V259" i="26"/>
  <c r="U259" i="26"/>
  <c r="T259" i="26"/>
  <c r="S259" i="26"/>
  <c r="R259" i="26"/>
  <c r="Q259" i="26"/>
  <c r="P259" i="26"/>
  <c r="O259" i="26"/>
  <c r="N259" i="26"/>
  <c r="M259" i="26"/>
  <c r="L259" i="26"/>
  <c r="K259" i="26"/>
  <c r="J259" i="26"/>
  <c r="I259" i="26"/>
  <c r="H259" i="26"/>
  <c r="G259" i="26"/>
  <c r="F259" i="26"/>
  <c r="E259" i="26"/>
  <c r="D259" i="26"/>
  <c r="AM258" i="26"/>
  <c r="AL258" i="26"/>
  <c r="AK258" i="26"/>
  <c r="AJ258" i="26"/>
  <c r="AI258" i="26"/>
  <c r="AH258" i="26"/>
  <c r="AG258" i="26"/>
  <c r="AF258" i="26"/>
  <c r="AE258" i="26"/>
  <c r="AD258" i="26"/>
  <c r="AC258" i="26"/>
  <c r="AB258" i="26"/>
  <c r="AA258" i="26"/>
  <c r="Z258" i="26"/>
  <c r="Y258" i="26"/>
  <c r="X258" i="26"/>
  <c r="W258" i="26"/>
  <c r="V258" i="26"/>
  <c r="U258" i="26"/>
  <c r="T258" i="26"/>
  <c r="S258" i="26"/>
  <c r="R258" i="26"/>
  <c r="Q258" i="26"/>
  <c r="P258" i="26"/>
  <c r="O258" i="26"/>
  <c r="N258" i="26"/>
  <c r="M258" i="26"/>
  <c r="L258" i="26"/>
  <c r="K258" i="26"/>
  <c r="J258" i="26"/>
  <c r="I258" i="26"/>
  <c r="H258" i="26"/>
  <c r="G258" i="26"/>
  <c r="F258" i="26"/>
  <c r="E258" i="26"/>
  <c r="D258" i="26"/>
  <c r="AM257" i="26"/>
  <c r="AL257" i="26"/>
  <c r="AK257" i="26"/>
  <c r="AJ257" i="26"/>
  <c r="AI257" i="26"/>
  <c r="AH257" i="26"/>
  <c r="AG257" i="26"/>
  <c r="AF257" i="26"/>
  <c r="AE257" i="26"/>
  <c r="AD257" i="26"/>
  <c r="AC257" i="26"/>
  <c r="AB257" i="26"/>
  <c r="AA257" i="26"/>
  <c r="Z257" i="26"/>
  <c r="Y257" i="26"/>
  <c r="X257" i="26"/>
  <c r="W257" i="26"/>
  <c r="V257" i="26"/>
  <c r="U257" i="26"/>
  <c r="T257" i="26"/>
  <c r="S257" i="26"/>
  <c r="R257" i="26"/>
  <c r="Q257" i="26"/>
  <c r="P257" i="26"/>
  <c r="O257" i="26"/>
  <c r="N257" i="26"/>
  <c r="M257" i="26"/>
  <c r="L257" i="26"/>
  <c r="K257" i="26"/>
  <c r="J257" i="26"/>
  <c r="I257" i="26"/>
  <c r="H257" i="26"/>
  <c r="G257" i="26"/>
  <c r="F257" i="26"/>
  <c r="E257" i="26"/>
  <c r="D257" i="26"/>
  <c r="AM256" i="26"/>
  <c r="AL256" i="26"/>
  <c r="AK256" i="26"/>
  <c r="AJ256" i="26"/>
  <c r="AI256" i="26"/>
  <c r="AH256" i="26"/>
  <c r="AG256" i="26"/>
  <c r="AF256" i="26"/>
  <c r="AE256" i="26"/>
  <c r="AD256" i="26"/>
  <c r="AC256" i="26"/>
  <c r="AB256" i="26"/>
  <c r="AA256" i="26"/>
  <c r="Z256" i="26"/>
  <c r="Y256" i="26"/>
  <c r="X256" i="26"/>
  <c r="W256" i="26"/>
  <c r="V256" i="26"/>
  <c r="U256" i="26"/>
  <c r="T256" i="26"/>
  <c r="S256" i="26"/>
  <c r="R256" i="26"/>
  <c r="Q256" i="26"/>
  <c r="P256" i="26"/>
  <c r="O256" i="26"/>
  <c r="N256" i="26"/>
  <c r="M256" i="26"/>
  <c r="L256" i="26"/>
  <c r="K256" i="26"/>
  <c r="J256" i="26"/>
  <c r="I256" i="26"/>
  <c r="H256" i="26"/>
  <c r="G256" i="26"/>
  <c r="F256" i="26"/>
  <c r="E256" i="26"/>
  <c r="D256" i="26"/>
  <c r="AM255" i="26"/>
  <c r="AL255" i="26"/>
  <c r="AK255" i="26"/>
  <c r="AJ255" i="26"/>
  <c r="AI255" i="26"/>
  <c r="AH255" i="26"/>
  <c r="AG255" i="26"/>
  <c r="AF255" i="26"/>
  <c r="AE255" i="26"/>
  <c r="AD255" i="26"/>
  <c r="AC255" i="26"/>
  <c r="AB255" i="26"/>
  <c r="AA255" i="26"/>
  <c r="Z255" i="26"/>
  <c r="Y255" i="26"/>
  <c r="X255" i="26"/>
  <c r="W255" i="26"/>
  <c r="V255" i="26"/>
  <c r="U255" i="26"/>
  <c r="T255" i="26"/>
  <c r="S255" i="26"/>
  <c r="R255" i="26"/>
  <c r="Q255" i="26"/>
  <c r="P255" i="26"/>
  <c r="O255" i="26"/>
  <c r="N255" i="26"/>
  <c r="M255" i="26"/>
  <c r="L255" i="26"/>
  <c r="K255" i="26"/>
  <c r="J255" i="26"/>
  <c r="I255" i="26"/>
  <c r="H255" i="26"/>
  <c r="G255" i="26"/>
  <c r="F255" i="26"/>
  <c r="E255" i="26"/>
  <c r="D255" i="26"/>
  <c r="AM254" i="26"/>
  <c r="AL254" i="26"/>
  <c r="AK254" i="26"/>
  <c r="AJ254" i="26"/>
  <c r="AI254" i="26"/>
  <c r="AH254" i="26"/>
  <c r="AG254" i="26"/>
  <c r="AF254" i="26"/>
  <c r="AE254" i="26"/>
  <c r="AD254" i="26"/>
  <c r="AC254" i="26"/>
  <c r="AB254" i="26"/>
  <c r="AA254" i="26"/>
  <c r="Z254" i="26"/>
  <c r="Y254" i="26"/>
  <c r="X254" i="26"/>
  <c r="W254" i="26"/>
  <c r="V254" i="26"/>
  <c r="U254" i="26"/>
  <c r="T254" i="26"/>
  <c r="S254" i="26"/>
  <c r="R254" i="26"/>
  <c r="Q254" i="26"/>
  <c r="P254" i="26"/>
  <c r="O254" i="26"/>
  <c r="N254" i="26"/>
  <c r="M254" i="26"/>
  <c r="L254" i="26"/>
  <c r="K254" i="26"/>
  <c r="J254" i="26"/>
  <c r="I254" i="26"/>
  <c r="H254" i="26"/>
  <c r="G254" i="26"/>
  <c r="F254" i="26"/>
  <c r="E254" i="26"/>
  <c r="D254" i="26"/>
  <c r="AM253" i="26"/>
  <c r="AL253" i="26"/>
  <c r="AK253" i="26"/>
  <c r="AJ253" i="26"/>
  <c r="AI253" i="26"/>
  <c r="AH253" i="26"/>
  <c r="AG253" i="26"/>
  <c r="AF253" i="26"/>
  <c r="AE253" i="26"/>
  <c r="AD253" i="26"/>
  <c r="AC253" i="26"/>
  <c r="AB253" i="26"/>
  <c r="AA253" i="26"/>
  <c r="Z253" i="26"/>
  <c r="Y253" i="26"/>
  <c r="X253" i="26"/>
  <c r="W253" i="26"/>
  <c r="V253" i="26"/>
  <c r="U253" i="26"/>
  <c r="T253" i="26"/>
  <c r="S253" i="26"/>
  <c r="R253" i="26"/>
  <c r="Q253" i="26"/>
  <c r="P253" i="26"/>
  <c r="O253" i="26"/>
  <c r="N253" i="26"/>
  <c r="M253" i="26"/>
  <c r="L253" i="26"/>
  <c r="K253" i="26"/>
  <c r="J253" i="26"/>
  <c r="I253" i="26"/>
  <c r="H253" i="26"/>
  <c r="G253" i="26"/>
  <c r="F253" i="26"/>
  <c r="E253" i="26"/>
  <c r="D253" i="26"/>
  <c r="AM252" i="26"/>
  <c r="AL252" i="26"/>
  <c r="AK252" i="26"/>
  <c r="AJ252" i="26"/>
  <c r="AI252" i="26"/>
  <c r="AH252" i="26"/>
  <c r="AG252" i="26"/>
  <c r="AF252" i="26"/>
  <c r="AE252" i="26"/>
  <c r="AD252" i="26"/>
  <c r="AC252" i="26"/>
  <c r="AB252" i="26"/>
  <c r="AA252" i="26"/>
  <c r="Z252" i="26"/>
  <c r="Y252" i="26"/>
  <c r="X252" i="26"/>
  <c r="W252" i="26"/>
  <c r="V252" i="26"/>
  <c r="U252" i="26"/>
  <c r="T252" i="26"/>
  <c r="S252" i="26"/>
  <c r="R252" i="26"/>
  <c r="Q252" i="26"/>
  <c r="P252" i="26"/>
  <c r="O252" i="26"/>
  <c r="N252" i="26"/>
  <c r="M252" i="26"/>
  <c r="L252" i="26"/>
  <c r="K252" i="26"/>
  <c r="J252" i="26"/>
  <c r="I252" i="26"/>
  <c r="H252" i="26"/>
  <c r="G252" i="26"/>
  <c r="F252" i="26"/>
  <c r="E252" i="26"/>
  <c r="D252" i="26"/>
  <c r="AM251" i="26"/>
  <c r="AL251" i="26"/>
  <c r="AK251" i="26"/>
  <c r="AJ251" i="26"/>
  <c r="AI251" i="26"/>
  <c r="AH251" i="26"/>
  <c r="AG251" i="26"/>
  <c r="AF251" i="26"/>
  <c r="AE251" i="26"/>
  <c r="AD251" i="26"/>
  <c r="AC251" i="26"/>
  <c r="AB251" i="26"/>
  <c r="AA251" i="26"/>
  <c r="Z251" i="26"/>
  <c r="Y251" i="26"/>
  <c r="X251" i="26"/>
  <c r="W251" i="26"/>
  <c r="V251" i="26"/>
  <c r="U251" i="26"/>
  <c r="T251" i="26"/>
  <c r="S251" i="26"/>
  <c r="R251" i="26"/>
  <c r="Q251" i="26"/>
  <c r="P251" i="26"/>
  <c r="O251" i="26"/>
  <c r="N251" i="26"/>
  <c r="M251" i="26"/>
  <c r="L251" i="26"/>
  <c r="K251" i="26"/>
  <c r="J251" i="26"/>
  <c r="I251" i="26"/>
  <c r="H251" i="26"/>
  <c r="G251" i="26"/>
  <c r="F251" i="26"/>
  <c r="E251" i="26"/>
  <c r="D251" i="26"/>
  <c r="AM250" i="26"/>
  <c r="AL250" i="26"/>
  <c r="AK250" i="26"/>
  <c r="AJ250" i="26"/>
  <c r="AI250" i="26"/>
  <c r="AH250" i="26"/>
  <c r="AG250" i="26"/>
  <c r="AF250" i="26"/>
  <c r="AE250" i="26"/>
  <c r="AD250" i="26"/>
  <c r="AC250" i="26"/>
  <c r="AB250" i="26"/>
  <c r="AA250" i="26"/>
  <c r="Z250" i="26"/>
  <c r="Y250" i="26"/>
  <c r="X250" i="26"/>
  <c r="W250" i="26"/>
  <c r="V250" i="26"/>
  <c r="U250" i="26"/>
  <c r="T250" i="26"/>
  <c r="S250" i="26"/>
  <c r="R250" i="26"/>
  <c r="Q250" i="26"/>
  <c r="P250" i="26"/>
  <c r="O250" i="26"/>
  <c r="N250" i="26"/>
  <c r="M250" i="26"/>
  <c r="L250" i="26"/>
  <c r="K250" i="26"/>
  <c r="J250" i="26"/>
  <c r="I250" i="26"/>
  <c r="H250" i="26"/>
  <c r="G250" i="26"/>
  <c r="F250" i="26"/>
  <c r="E250" i="26"/>
  <c r="D250" i="26"/>
  <c r="AM249" i="26"/>
  <c r="AL249" i="26"/>
  <c r="AK249" i="26"/>
  <c r="AJ249" i="26"/>
  <c r="AI249" i="26"/>
  <c r="AH249" i="26"/>
  <c r="AG249" i="26"/>
  <c r="AF249" i="26"/>
  <c r="AE249" i="26"/>
  <c r="AD249" i="26"/>
  <c r="AC249" i="26"/>
  <c r="AB249" i="26"/>
  <c r="AA249" i="26"/>
  <c r="Z249" i="26"/>
  <c r="Y249" i="26"/>
  <c r="X249" i="26"/>
  <c r="W249" i="26"/>
  <c r="V249" i="26"/>
  <c r="U249" i="26"/>
  <c r="T249" i="26"/>
  <c r="S249" i="26"/>
  <c r="R249" i="26"/>
  <c r="Q249" i="26"/>
  <c r="P249" i="26"/>
  <c r="O249" i="26"/>
  <c r="N249" i="26"/>
  <c r="M249" i="26"/>
  <c r="L249" i="26"/>
  <c r="K249" i="26"/>
  <c r="J249" i="26"/>
  <c r="I249" i="26"/>
  <c r="H249" i="26"/>
  <c r="G249" i="26"/>
  <c r="F249" i="26"/>
  <c r="E249" i="26"/>
  <c r="D249" i="26"/>
  <c r="AM248" i="26"/>
  <c r="AL248" i="26"/>
  <c r="AK248" i="26"/>
  <c r="AJ248" i="26"/>
  <c r="AI248" i="26"/>
  <c r="AH248" i="26"/>
  <c r="AG248" i="26"/>
  <c r="AF248" i="26"/>
  <c r="AE248" i="26"/>
  <c r="AD248" i="26"/>
  <c r="AC248" i="26"/>
  <c r="AB248" i="26"/>
  <c r="AA248" i="26"/>
  <c r="Z248" i="26"/>
  <c r="Y248" i="26"/>
  <c r="X248" i="26"/>
  <c r="W248" i="26"/>
  <c r="V248" i="26"/>
  <c r="U248" i="26"/>
  <c r="T248" i="26"/>
  <c r="S248" i="26"/>
  <c r="R248" i="26"/>
  <c r="Q248" i="26"/>
  <c r="P248" i="26"/>
  <c r="O248" i="26"/>
  <c r="N248" i="26"/>
  <c r="M248" i="26"/>
  <c r="L248" i="26"/>
  <c r="K248" i="26"/>
  <c r="J248" i="26"/>
  <c r="I248" i="26"/>
  <c r="H248" i="26"/>
  <c r="G248" i="26"/>
  <c r="F248" i="26"/>
  <c r="E248" i="26"/>
  <c r="D248" i="26"/>
  <c r="AM247" i="26"/>
  <c r="AL247" i="26"/>
  <c r="AK247" i="26"/>
  <c r="AJ247" i="26"/>
  <c r="AI247" i="26"/>
  <c r="AH247" i="26"/>
  <c r="AG247" i="26"/>
  <c r="AF247" i="26"/>
  <c r="AE247" i="26"/>
  <c r="AD247" i="26"/>
  <c r="AC247" i="26"/>
  <c r="AB247" i="26"/>
  <c r="AA247" i="26"/>
  <c r="Z247" i="26"/>
  <c r="Y247" i="26"/>
  <c r="X247" i="26"/>
  <c r="W247" i="26"/>
  <c r="V247" i="26"/>
  <c r="U247" i="26"/>
  <c r="T247" i="26"/>
  <c r="S247" i="26"/>
  <c r="R247" i="26"/>
  <c r="Q247" i="26"/>
  <c r="P247" i="26"/>
  <c r="O247" i="26"/>
  <c r="N247" i="26"/>
  <c r="M247" i="26"/>
  <c r="L247" i="26"/>
  <c r="K247" i="26"/>
  <c r="J247" i="26"/>
  <c r="I247" i="26"/>
  <c r="H247" i="26"/>
  <c r="G247" i="26"/>
  <c r="F247" i="26"/>
  <c r="E247" i="26"/>
  <c r="D247" i="26"/>
  <c r="AM246" i="26"/>
  <c r="AL246" i="26"/>
  <c r="AK246" i="26"/>
  <c r="AJ246" i="26"/>
  <c r="AI246" i="26"/>
  <c r="AH246" i="26"/>
  <c r="AG246" i="26"/>
  <c r="AF246" i="26"/>
  <c r="AE246" i="26"/>
  <c r="AD246" i="26"/>
  <c r="AC246" i="26"/>
  <c r="AB246" i="26"/>
  <c r="AA246" i="26"/>
  <c r="Z246" i="26"/>
  <c r="Y246" i="26"/>
  <c r="X246" i="26"/>
  <c r="W246" i="26"/>
  <c r="V246" i="26"/>
  <c r="U246" i="26"/>
  <c r="T246" i="26"/>
  <c r="S246" i="26"/>
  <c r="R246" i="26"/>
  <c r="Q246" i="26"/>
  <c r="P246" i="26"/>
  <c r="O246" i="26"/>
  <c r="N246" i="26"/>
  <c r="M246" i="26"/>
  <c r="L246" i="26"/>
  <c r="K246" i="26"/>
  <c r="J246" i="26"/>
  <c r="I246" i="26"/>
  <c r="H246" i="26"/>
  <c r="G246" i="26"/>
  <c r="F246" i="26"/>
  <c r="E246" i="26"/>
  <c r="D246" i="26"/>
  <c r="AM245" i="26"/>
  <c r="AL245" i="26"/>
  <c r="AK245" i="26"/>
  <c r="AJ245" i="26"/>
  <c r="AI245" i="26"/>
  <c r="AH245" i="26"/>
  <c r="AG245" i="26"/>
  <c r="AF245" i="26"/>
  <c r="AE245" i="26"/>
  <c r="AD245" i="26"/>
  <c r="AC245" i="26"/>
  <c r="AB245" i="26"/>
  <c r="AA245" i="26"/>
  <c r="Z245" i="26"/>
  <c r="Y245" i="26"/>
  <c r="X245" i="26"/>
  <c r="W245" i="26"/>
  <c r="V245" i="26"/>
  <c r="U245" i="26"/>
  <c r="T245" i="26"/>
  <c r="S245" i="26"/>
  <c r="R245" i="26"/>
  <c r="Q245" i="26"/>
  <c r="P245" i="26"/>
  <c r="O245" i="26"/>
  <c r="N245" i="26"/>
  <c r="M245" i="26"/>
  <c r="L245" i="26"/>
  <c r="K245" i="26"/>
  <c r="J245" i="26"/>
  <c r="I245" i="26"/>
  <c r="H245" i="26"/>
  <c r="G245" i="26"/>
  <c r="F245" i="26"/>
  <c r="E245" i="26"/>
  <c r="D245" i="26"/>
  <c r="AM244" i="26"/>
  <c r="AL244" i="26"/>
  <c r="AK244" i="26"/>
  <c r="AJ244" i="26"/>
  <c r="AI244" i="26"/>
  <c r="AH244" i="26"/>
  <c r="AG244" i="26"/>
  <c r="AF244" i="26"/>
  <c r="AE244" i="26"/>
  <c r="AD244" i="26"/>
  <c r="AC244" i="26"/>
  <c r="AB244" i="26"/>
  <c r="AA244" i="26"/>
  <c r="Z244" i="26"/>
  <c r="Y244" i="26"/>
  <c r="X244" i="26"/>
  <c r="W244" i="26"/>
  <c r="V244" i="26"/>
  <c r="U244" i="26"/>
  <c r="T244" i="26"/>
  <c r="S244" i="26"/>
  <c r="R244" i="26"/>
  <c r="Q244" i="26"/>
  <c r="P244" i="26"/>
  <c r="O244" i="26"/>
  <c r="N244" i="26"/>
  <c r="M244" i="26"/>
  <c r="L244" i="26"/>
  <c r="K244" i="26"/>
  <c r="J244" i="26"/>
  <c r="I244" i="26"/>
  <c r="H244" i="26"/>
  <c r="G244" i="26"/>
  <c r="F244" i="26"/>
  <c r="E244" i="26"/>
  <c r="D244" i="26"/>
  <c r="AM243" i="26"/>
  <c r="AL243" i="26"/>
  <c r="AK243" i="26"/>
  <c r="AJ243" i="26"/>
  <c r="AI243" i="26"/>
  <c r="AH243" i="26"/>
  <c r="AG243" i="26"/>
  <c r="AF243" i="26"/>
  <c r="AE243" i="26"/>
  <c r="AD243" i="26"/>
  <c r="AC243" i="26"/>
  <c r="AB243" i="26"/>
  <c r="AA243" i="26"/>
  <c r="Z243" i="26"/>
  <c r="Y243" i="26"/>
  <c r="X243" i="26"/>
  <c r="W243" i="26"/>
  <c r="V243" i="26"/>
  <c r="U243" i="26"/>
  <c r="T243" i="26"/>
  <c r="S243" i="26"/>
  <c r="R243" i="26"/>
  <c r="Q243" i="26"/>
  <c r="P243" i="26"/>
  <c r="O243" i="26"/>
  <c r="N243" i="26"/>
  <c r="M243" i="26"/>
  <c r="L243" i="26"/>
  <c r="K243" i="26"/>
  <c r="J243" i="26"/>
  <c r="I243" i="26"/>
  <c r="H243" i="26"/>
  <c r="G243" i="26"/>
  <c r="F243" i="26"/>
  <c r="E243" i="26"/>
  <c r="D243" i="26"/>
  <c r="AM242" i="26"/>
  <c r="AL242" i="26"/>
  <c r="AK242" i="26"/>
  <c r="AJ242" i="26"/>
  <c r="AI242" i="26"/>
  <c r="AH242" i="26"/>
  <c r="AG242" i="26"/>
  <c r="AF242" i="26"/>
  <c r="AE242" i="26"/>
  <c r="AD242" i="26"/>
  <c r="AC242" i="26"/>
  <c r="AB242" i="26"/>
  <c r="AA242" i="26"/>
  <c r="Z242" i="26"/>
  <c r="Y242" i="26"/>
  <c r="X242" i="26"/>
  <c r="W242" i="26"/>
  <c r="V242" i="26"/>
  <c r="U242" i="26"/>
  <c r="T242" i="26"/>
  <c r="S242" i="26"/>
  <c r="R242" i="26"/>
  <c r="Q242" i="26"/>
  <c r="P242" i="26"/>
  <c r="O242" i="26"/>
  <c r="N242" i="26"/>
  <c r="M242" i="26"/>
  <c r="L242" i="26"/>
  <c r="K242" i="26"/>
  <c r="J242" i="26"/>
  <c r="I242" i="26"/>
  <c r="H242" i="26"/>
  <c r="G242" i="26"/>
  <c r="F242" i="26"/>
  <c r="E242" i="26"/>
  <c r="D242" i="26"/>
  <c r="AM241" i="26"/>
  <c r="AL241" i="26"/>
  <c r="AK241" i="26"/>
  <c r="AJ241" i="26"/>
  <c r="AI241" i="26"/>
  <c r="AH241" i="26"/>
  <c r="AG241" i="26"/>
  <c r="AF241" i="26"/>
  <c r="AE241" i="26"/>
  <c r="AD241" i="26"/>
  <c r="AC241" i="26"/>
  <c r="AB241" i="26"/>
  <c r="AA241" i="26"/>
  <c r="Z241" i="26"/>
  <c r="Y241" i="26"/>
  <c r="X241" i="26"/>
  <c r="W241" i="26"/>
  <c r="V241" i="26"/>
  <c r="U241" i="26"/>
  <c r="T241" i="26"/>
  <c r="S241" i="26"/>
  <c r="R241" i="26"/>
  <c r="Q241" i="26"/>
  <c r="P241" i="26"/>
  <c r="O241" i="26"/>
  <c r="N241" i="26"/>
  <c r="M241" i="26"/>
  <c r="L241" i="26"/>
  <c r="K241" i="26"/>
  <c r="J241" i="26"/>
  <c r="I241" i="26"/>
  <c r="H241" i="26"/>
  <c r="G241" i="26"/>
  <c r="F241" i="26"/>
  <c r="E241" i="26"/>
  <c r="D241" i="26"/>
  <c r="AM240" i="26"/>
  <c r="AL240" i="26"/>
  <c r="AK240" i="26"/>
  <c r="AJ240" i="26"/>
  <c r="AI240" i="26"/>
  <c r="AH240" i="26"/>
  <c r="AG240" i="26"/>
  <c r="AF240" i="26"/>
  <c r="AE240" i="26"/>
  <c r="AD240" i="26"/>
  <c r="AC240" i="26"/>
  <c r="AB240" i="26"/>
  <c r="AA240" i="26"/>
  <c r="Z240" i="26"/>
  <c r="Y240" i="26"/>
  <c r="X240" i="26"/>
  <c r="W240" i="26"/>
  <c r="V240" i="26"/>
  <c r="U240" i="26"/>
  <c r="T240" i="26"/>
  <c r="S240" i="26"/>
  <c r="R240" i="26"/>
  <c r="Q240" i="26"/>
  <c r="P240" i="26"/>
  <c r="O240" i="26"/>
  <c r="N240" i="26"/>
  <c r="M240" i="26"/>
  <c r="L240" i="26"/>
  <c r="K240" i="26"/>
  <c r="J240" i="26"/>
  <c r="I240" i="26"/>
  <c r="H240" i="26"/>
  <c r="G240" i="26"/>
  <c r="F240" i="26"/>
  <c r="E240" i="26"/>
  <c r="D240" i="26"/>
  <c r="AM239" i="26"/>
  <c r="AL239" i="26"/>
  <c r="AK239" i="26"/>
  <c r="AJ239" i="26"/>
  <c r="AI239" i="26"/>
  <c r="AH239" i="26"/>
  <c r="AG239" i="26"/>
  <c r="AF239" i="26"/>
  <c r="AE239" i="26"/>
  <c r="AD239" i="26"/>
  <c r="AC239" i="26"/>
  <c r="AB239" i="26"/>
  <c r="AA239" i="26"/>
  <c r="Z239" i="26"/>
  <c r="Y239" i="26"/>
  <c r="X239" i="26"/>
  <c r="W239" i="26"/>
  <c r="V239" i="26"/>
  <c r="U239" i="26"/>
  <c r="T239" i="26"/>
  <c r="S239" i="26"/>
  <c r="R239" i="26"/>
  <c r="Q239" i="26"/>
  <c r="P239" i="26"/>
  <c r="O239" i="26"/>
  <c r="N239" i="26"/>
  <c r="M239" i="26"/>
  <c r="L239" i="26"/>
  <c r="K239" i="26"/>
  <c r="J239" i="26"/>
  <c r="I239" i="26"/>
  <c r="H239" i="26"/>
  <c r="G239" i="26"/>
  <c r="F239" i="26"/>
  <c r="E239" i="26"/>
  <c r="D239" i="26"/>
  <c r="AM238" i="26"/>
  <c r="AL238" i="26"/>
  <c r="AK238" i="26"/>
  <c r="AJ238" i="26"/>
  <c r="AI238" i="26"/>
  <c r="AH238" i="26"/>
  <c r="AG238" i="26"/>
  <c r="AF238" i="26"/>
  <c r="AE238" i="26"/>
  <c r="AD238" i="26"/>
  <c r="AC238" i="26"/>
  <c r="AB238" i="26"/>
  <c r="AA238" i="26"/>
  <c r="Z238" i="26"/>
  <c r="Y238" i="26"/>
  <c r="X238" i="26"/>
  <c r="W238" i="26"/>
  <c r="V238" i="26"/>
  <c r="U238" i="26"/>
  <c r="T238" i="26"/>
  <c r="S238" i="26"/>
  <c r="R238" i="26"/>
  <c r="Q238" i="26"/>
  <c r="P238" i="26"/>
  <c r="O238" i="26"/>
  <c r="N238" i="26"/>
  <c r="M238" i="26"/>
  <c r="L238" i="26"/>
  <c r="K238" i="26"/>
  <c r="J238" i="26"/>
  <c r="I238" i="26"/>
  <c r="H238" i="26"/>
  <c r="G238" i="26"/>
  <c r="F238" i="26"/>
  <c r="E238" i="26"/>
  <c r="D238" i="26"/>
  <c r="AM237" i="26"/>
  <c r="AL237" i="26"/>
  <c r="AK237" i="26"/>
  <c r="AJ237" i="26"/>
  <c r="AI237" i="26"/>
  <c r="AH237" i="26"/>
  <c r="AG237" i="26"/>
  <c r="AF237" i="26"/>
  <c r="AE237" i="26"/>
  <c r="AD237" i="26"/>
  <c r="AC237" i="26"/>
  <c r="AB237" i="26"/>
  <c r="AA237" i="26"/>
  <c r="Z237" i="26"/>
  <c r="Y237" i="26"/>
  <c r="X237" i="26"/>
  <c r="W237" i="26"/>
  <c r="V237" i="26"/>
  <c r="U237" i="26"/>
  <c r="T237" i="26"/>
  <c r="S237" i="26"/>
  <c r="R237" i="26"/>
  <c r="Q237" i="26"/>
  <c r="P237" i="26"/>
  <c r="O237" i="26"/>
  <c r="N237" i="26"/>
  <c r="M237" i="26"/>
  <c r="L237" i="26"/>
  <c r="K237" i="26"/>
  <c r="J237" i="26"/>
  <c r="I237" i="26"/>
  <c r="H237" i="26"/>
  <c r="G237" i="26"/>
  <c r="F237" i="26"/>
  <c r="E237" i="26"/>
  <c r="D237" i="26"/>
  <c r="AM236" i="26"/>
  <c r="AL236" i="26"/>
  <c r="AK236" i="26"/>
  <c r="AJ236" i="26"/>
  <c r="AI236" i="26"/>
  <c r="AH236" i="26"/>
  <c r="AG236" i="26"/>
  <c r="AF236" i="26"/>
  <c r="AE236" i="26"/>
  <c r="AD236" i="26"/>
  <c r="AC236" i="26"/>
  <c r="AB236" i="26"/>
  <c r="AA236" i="26"/>
  <c r="Z236" i="26"/>
  <c r="Y236" i="26"/>
  <c r="X236" i="26"/>
  <c r="W236" i="26"/>
  <c r="V236" i="26"/>
  <c r="U236" i="26"/>
  <c r="T236" i="26"/>
  <c r="S236" i="26"/>
  <c r="R236" i="26"/>
  <c r="Q236" i="26"/>
  <c r="P236" i="26"/>
  <c r="O236" i="26"/>
  <c r="N236" i="26"/>
  <c r="M236" i="26"/>
  <c r="L236" i="26"/>
  <c r="K236" i="26"/>
  <c r="J236" i="26"/>
  <c r="I236" i="26"/>
  <c r="H236" i="26"/>
  <c r="G236" i="26"/>
  <c r="F236" i="26"/>
  <c r="E236" i="26"/>
  <c r="D236" i="26"/>
  <c r="AM235" i="26"/>
  <c r="AL235" i="26"/>
  <c r="AK235" i="26"/>
  <c r="AJ235" i="26"/>
  <c r="AI235" i="26"/>
  <c r="AH235" i="26"/>
  <c r="AG235" i="26"/>
  <c r="AF235" i="26"/>
  <c r="AE235" i="26"/>
  <c r="AD235" i="26"/>
  <c r="AC235" i="26"/>
  <c r="AB235" i="26"/>
  <c r="AA235" i="26"/>
  <c r="Z235" i="26"/>
  <c r="Y235" i="26"/>
  <c r="X235" i="26"/>
  <c r="W235" i="26"/>
  <c r="V235" i="26"/>
  <c r="U235" i="26"/>
  <c r="T235" i="26"/>
  <c r="S235" i="26"/>
  <c r="R235" i="26"/>
  <c r="Q235" i="26"/>
  <c r="P235" i="26"/>
  <c r="O235" i="26"/>
  <c r="N235" i="26"/>
  <c r="M235" i="26"/>
  <c r="L235" i="26"/>
  <c r="K235" i="26"/>
  <c r="J235" i="26"/>
  <c r="I235" i="26"/>
  <c r="H235" i="26"/>
  <c r="G235" i="26"/>
  <c r="F235" i="26"/>
  <c r="E235" i="26"/>
  <c r="D235" i="26"/>
  <c r="AM234" i="26"/>
  <c r="AL234" i="26"/>
  <c r="AK234" i="26"/>
  <c r="AJ234" i="26"/>
  <c r="AI234" i="26"/>
  <c r="AH234" i="26"/>
  <c r="AG234" i="26"/>
  <c r="AF234" i="26"/>
  <c r="AE234" i="26"/>
  <c r="AD234" i="26"/>
  <c r="AC234" i="26"/>
  <c r="AB234" i="26"/>
  <c r="AA234" i="26"/>
  <c r="Z234" i="26"/>
  <c r="Y234" i="26"/>
  <c r="X234" i="26"/>
  <c r="W234" i="26"/>
  <c r="V234" i="26"/>
  <c r="U234" i="26"/>
  <c r="T234" i="26"/>
  <c r="S234" i="26"/>
  <c r="R234" i="26"/>
  <c r="Q234" i="26"/>
  <c r="P234" i="26"/>
  <c r="O234" i="26"/>
  <c r="N234" i="26"/>
  <c r="M234" i="26"/>
  <c r="L234" i="26"/>
  <c r="K234" i="26"/>
  <c r="J234" i="26"/>
  <c r="I234" i="26"/>
  <c r="H234" i="26"/>
  <c r="G234" i="26"/>
  <c r="F234" i="26"/>
  <c r="E234" i="26"/>
  <c r="D234" i="26"/>
  <c r="AM233" i="26"/>
  <c r="AL233" i="26"/>
  <c r="AK233" i="26"/>
  <c r="AJ233" i="26"/>
  <c r="AI233" i="26"/>
  <c r="AH233" i="26"/>
  <c r="AG233" i="26"/>
  <c r="AF233" i="26"/>
  <c r="AE233" i="26"/>
  <c r="AD233" i="26"/>
  <c r="AC233" i="26"/>
  <c r="AB233" i="26"/>
  <c r="AA233" i="26"/>
  <c r="Z233" i="26"/>
  <c r="Y233" i="26"/>
  <c r="X233" i="26"/>
  <c r="W233" i="26"/>
  <c r="V233" i="26"/>
  <c r="U233" i="26"/>
  <c r="T233" i="26"/>
  <c r="S233" i="26"/>
  <c r="R233" i="26"/>
  <c r="Q233" i="26"/>
  <c r="P233" i="26"/>
  <c r="O233" i="26"/>
  <c r="N233" i="26"/>
  <c r="M233" i="26"/>
  <c r="L233" i="26"/>
  <c r="K233" i="26"/>
  <c r="J233" i="26"/>
  <c r="I233" i="26"/>
  <c r="H233" i="26"/>
  <c r="G233" i="26"/>
  <c r="F233" i="26"/>
  <c r="E233" i="26"/>
  <c r="D233" i="26"/>
  <c r="AM232" i="26"/>
  <c r="AL232" i="26"/>
  <c r="AK232" i="26"/>
  <c r="AJ232" i="26"/>
  <c r="AI232" i="26"/>
  <c r="AH232" i="26"/>
  <c r="AG232" i="26"/>
  <c r="AF232" i="26"/>
  <c r="AE232" i="26"/>
  <c r="AD232" i="26"/>
  <c r="AC232" i="26"/>
  <c r="AB232" i="26"/>
  <c r="AA232" i="26"/>
  <c r="Z232" i="26"/>
  <c r="Y232" i="26"/>
  <c r="X232" i="26"/>
  <c r="W232" i="26"/>
  <c r="V232" i="26"/>
  <c r="U232" i="26"/>
  <c r="T232" i="26"/>
  <c r="S232" i="26"/>
  <c r="R232" i="26"/>
  <c r="Q232" i="26"/>
  <c r="P232" i="26"/>
  <c r="O232" i="26"/>
  <c r="N232" i="26"/>
  <c r="M232" i="26"/>
  <c r="L232" i="26"/>
  <c r="K232" i="26"/>
  <c r="J232" i="26"/>
  <c r="I232" i="26"/>
  <c r="H232" i="26"/>
  <c r="G232" i="26"/>
  <c r="F232" i="26"/>
  <c r="E232" i="26"/>
  <c r="D232" i="26"/>
  <c r="AM231" i="26"/>
  <c r="AL231" i="26"/>
  <c r="AK231" i="26"/>
  <c r="AJ231" i="26"/>
  <c r="AI231" i="26"/>
  <c r="AH231" i="26"/>
  <c r="AG231" i="26"/>
  <c r="AF231" i="26"/>
  <c r="AE231" i="26"/>
  <c r="AD231" i="26"/>
  <c r="AC231" i="26"/>
  <c r="AB231" i="26"/>
  <c r="AA231" i="26"/>
  <c r="Z231" i="26"/>
  <c r="Y231" i="26"/>
  <c r="X231" i="26"/>
  <c r="W231" i="26"/>
  <c r="V231" i="26"/>
  <c r="U231" i="26"/>
  <c r="T231" i="26"/>
  <c r="S231" i="26"/>
  <c r="R231" i="26"/>
  <c r="Q231" i="26"/>
  <c r="P231" i="26"/>
  <c r="O231" i="26"/>
  <c r="N231" i="26"/>
  <c r="M231" i="26"/>
  <c r="L231" i="26"/>
  <c r="K231" i="26"/>
  <c r="J231" i="26"/>
  <c r="I231" i="26"/>
  <c r="H231" i="26"/>
  <c r="G231" i="26"/>
  <c r="F231" i="26"/>
  <c r="E231" i="26"/>
  <c r="D231" i="26"/>
  <c r="AM230" i="26"/>
  <c r="AL230" i="26"/>
  <c r="AK230" i="26"/>
  <c r="AJ230" i="26"/>
  <c r="AI230" i="26"/>
  <c r="AH230" i="26"/>
  <c r="AG230" i="26"/>
  <c r="AF230" i="26"/>
  <c r="AE230" i="26"/>
  <c r="AD230" i="26"/>
  <c r="AC230" i="26"/>
  <c r="AB230" i="26"/>
  <c r="AA230" i="26"/>
  <c r="Z230" i="26"/>
  <c r="Y230" i="26"/>
  <c r="X230" i="26"/>
  <c r="W230" i="26"/>
  <c r="V230" i="26"/>
  <c r="U230" i="26"/>
  <c r="T230" i="26"/>
  <c r="S230" i="26"/>
  <c r="R230" i="26"/>
  <c r="Q230" i="26"/>
  <c r="P230" i="26"/>
  <c r="O230" i="26"/>
  <c r="N230" i="26"/>
  <c r="M230" i="26"/>
  <c r="L230" i="26"/>
  <c r="K230" i="26"/>
  <c r="J230" i="26"/>
  <c r="I230" i="26"/>
  <c r="H230" i="26"/>
  <c r="G230" i="26"/>
  <c r="F230" i="26"/>
  <c r="E230" i="26"/>
  <c r="D230" i="26"/>
  <c r="AM229" i="26"/>
  <c r="AL229" i="26"/>
  <c r="AK229" i="26"/>
  <c r="AJ229" i="26"/>
  <c r="AI229" i="26"/>
  <c r="AH229" i="26"/>
  <c r="AG229" i="26"/>
  <c r="AF229" i="26"/>
  <c r="AE229" i="26"/>
  <c r="AD229" i="26"/>
  <c r="AC229" i="26"/>
  <c r="AB229" i="26"/>
  <c r="AA229" i="26"/>
  <c r="Z229" i="26"/>
  <c r="Y229" i="26"/>
  <c r="X229" i="26"/>
  <c r="W229" i="26"/>
  <c r="V229" i="26"/>
  <c r="U229" i="26"/>
  <c r="T229" i="26"/>
  <c r="S229" i="26"/>
  <c r="R229" i="26"/>
  <c r="Q229" i="26"/>
  <c r="P229" i="26"/>
  <c r="O229" i="26"/>
  <c r="N229" i="26"/>
  <c r="M229" i="26"/>
  <c r="L229" i="26"/>
  <c r="K229" i="26"/>
  <c r="J229" i="26"/>
  <c r="I229" i="26"/>
  <c r="H229" i="26"/>
  <c r="G229" i="26"/>
  <c r="F229" i="26"/>
  <c r="E229" i="26"/>
  <c r="D229" i="26"/>
  <c r="AM228" i="26"/>
  <c r="AL228" i="26"/>
  <c r="AK228" i="26"/>
  <c r="AJ228" i="26"/>
  <c r="AI228" i="26"/>
  <c r="AH228" i="26"/>
  <c r="AG228" i="26"/>
  <c r="AF228" i="26"/>
  <c r="AE228" i="26"/>
  <c r="AD228" i="26"/>
  <c r="AC228" i="26"/>
  <c r="AB228" i="26"/>
  <c r="AA228" i="26"/>
  <c r="Z228" i="26"/>
  <c r="Y228" i="26"/>
  <c r="X228" i="26"/>
  <c r="W228" i="26"/>
  <c r="V228" i="26"/>
  <c r="U228" i="26"/>
  <c r="T228" i="26"/>
  <c r="S228" i="26"/>
  <c r="R228" i="26"/>
  <c r="Q228" i="26"/>
  <c r="P228" i="26"/>
  <c r="O228" i="26"/>
  <c r="N228" i="26"/>
  <c r="M228" i="26"/>
  <c r="L228" i="26"/>
  <c r="K228" i="26"/>
  <c r="J228" i="26"/>
  <c r="I228" i="26"/>
  <c r="H228" i="26"/>
  <c r="G228" i="26"/>
  <c r="F228" i="26"/>
  <c r="E228" i="26"/>
  <c r="D228" i="26"/>
  <c r="AM227" i="26"/>
  <c r="AL227" i="26"/>
  <c r="AK227" i="26"/>
  <c r="AJ227" i="26"/>
  <c r="AI227" i="26"/>
  <c r="AH227" i="26"/>
  <c r="AG227" i="26"/>
  <c r="AF227" i="26"/>
  <c r="AE227" i="26"/>
  <c r="AD227" i="26"/>
  <c r="AC227" i="26"/>
  <c r="AB227" i="26"/>
  <c r="AA227" i="26"/>
  <c r="Z227" i="26"/>
  <c r="Y227" i="26"/>
  <c r="X227" i="26"/>
  <c r="W227" i="26"/>
  <c r="V227" i="26"/>
  <c r="U227" i="26"/>
  <c r="T227" i="26"/>
  <c r="S227" i="26"/>
  <c r="R227" i="26"/>
  <c r="Q227" i="26"/>
  <c r="P227" i="26"/>
  <c r="O227" i="26"/>
  <c r="N227" i="26"/>
  <c r="M227" i="26"/>
  <c r="L227" i="26"/>
  <c r="K227" i="26"/>
  <c r="J227" i="26"/>
  <c r="I227" i="26"/>
  <c r="H227" i="26"/>
  <c r="G227" i="26"/>
  <c r="F227" i="26"/>
  <c r="E227" i="26"/>
  <c r="D227" i="26"/>
  <c r="AM226" i="26"/>
  <c r="AL226" i="26"/>
  <c r="AK226" i="26"/>
  <c r="AJ226" i="26"/>
  <c r="AI226" i="26"/>
  <c r="AH226" i="26"/>
  <c r="AG226" i="26"/>
  <c r="AF226" i="26"/>
  <c r="AE226" i="26"/>
  <c r="AD226" i="26"/>
  <c r="AC226" i="26"/>
  <c r="AB226" i="26"/>
  <c r="AA226" i="26"/>
  <c r="Z226" i="26"/>
  <c r="Y226" i="26"/>
  <c r="X226" i="26"/>
  <c r="W226" i="26"/>
  <c r="V226" i="26"/>
  <c r="U226" i="26"/>
  <c r="T226" i="26"/>
  <c r="S226" i="26"/>
  <c r="R226" i="26"/>
  <c r="Q226" i="26"/>
  <c r="P226" i="26"/>
  <c r="O226" i="26"/>
  <c r="N226" i="26"/>
  <c r="M226" i="26"/>
  <c r="L226" i="26"/>
  <c r="K226" i="26"/>
  <c r="J226" i="26"/>
  <c r="I226" i="26"/>
  <c r="H226" i="26"/>
  <c r="G226" i="26"/>
  <c r="F226" i="26"/>
  <c r="E226" i="26"/>
  <c r="D226" i="26"/>
  <c r="AM225" i="26"/>
  <c r="AL225" i="26"/>
  <c r="AK225" i="26"/>
  <c r="AJ225" i="26"/>
  <c r="AI225" i="26"/>
  <c r="AH225" i="26"/>
  <c r="AG225" i="26"/>
  <c r="AF225" i="26"/>
  <c r="AE225" i="26"/>
  <c r="AD225" i="26"/>
  <c r="AC225" i="26"/>
  <c r="AB225" i="26"/>
  <c r="AA225" i="26"/>
  <c r="Z225" i="26"/>
  <c r="Y225" i="26"/>
  <c r="X225" i="26"/>
  <c r="W225" i="26"/>
  <c r="V225" i="26"/>
  <c r="U225" i="26"/>
  <c r="T225" i="26"/>
  <c r="S225" i="26"/>
  <c r="R225" i="26"/>
  <c r="Q225" i="26"/>
  <c r="P225" i="26"/>
  <c r="O225" i="26"/>
  <c r="N225" i="26"/>
  <c r="M225" i="26"/>
  <c r="L225" i="26"/>
  <c r="K225" i="26"/>
  <c r="J225" i="26"/>
  <c r="I225" i="26"/>
  <c r="H225" i="26"/>
  <c r="G225" i="26"/>
  <c r="F225" i="26"/>
  <c r="E225" i="26"/>
  <c r="D225" i="26"/>
  <c r="AM224" i="26"/>
  <c r="AL224" i="26"/>
  <c r="AK224" i="26"/>
  <c r="AJ224" i="26"/>
  <c r="AI224" i="26"/>
  <c r="AH224" i="26"/>
  <c r="AG224" i="26"/>
  <c r="AF224" i="26"/>
  <c r="AE224" i="26"/>
  <c r="AD224" i="26"/>
  <c r="AC224" i="26"/>
  <c r="AB224" i="26"/>
  <c r="AA224" i="26"/>
  <c r="Z224" i="26"/>
  <c r="Y224" i="26"/>
  <c r="X224" i="26"/>
  <c r="W224" i="26"/>
  <c r="V224" i="26"/>
  <c r="U224" i="26"/>
  <c r="T224" i="26"/>
  <c r="S224" i="26"/>
  <c r="R224" i="26"/>
  <c r="Q224" i="26"/>
  <c r="P224" i="26"/>
  <c r="O224" i="26"/>
  <c r="N224" i="26"/>
  <c r="M224" i="26"/>
  <c r="L224" i="26"/>
  <c r="K224" i="26"/>
  <c r="J224" i="26"/>
  <c r="I224" i="26"/>
  <c r="H224" i="26"/>
  <c r="G224" i="26"/>
  <c r="F224" i="26"/>
  <c r="E224" i="26"/>
  <c r="D224" i="26"/>
  <c r="AM223" i="26"/>
  <c r="AL223" i="26"/>
  <c r="AK223" i="26"/>
  <c r="AJ223" i="26"/>
  <c r="AI223" i="26"/>
  <c r="AH223" i="26"/>
  <c r="AG223" i="26"/>
  <c r="AF223" i="26"/>
  <c r="AE223" i="26"/>
  <c r="AD223" i="26"/>
  <c r="AC223" i="26"/>
  <c r="AB223" i="26"/>
  <c r="AA223" i="26"/>
  <c r="Z223" i="26"/>
  <c r="Y223" i="26"/>
  <c r="X223" i="26"/>
  <c r="W223" i="26"/>
  <c r="V223" i="26"/>
  <c r="U223" i="26"/>
  <c r="T223" i="26"/>
  <c r="S223" i="26"/>
  <c r="R223" i="26"/>
  <c r="Q223" i="26"/>
  <c r="P223" i="26"/>
  <c r="O223" i="26"/>
  <c r="N223" i="26"/>
  <c r="M223" i="26"/>
  <c r="L223" i="26"/>
  <c r="K223" i="26"/>
  <c r="J223" i="26"/>
  <c r="I223" i="26"/>
  <c r="H223" i="26"/>
  <c r="G223" i="26"/>
  <c r="F223" i="26"/>
  <c r="E223" i="26"/>
  <c r="D223" i="26"/>
  <c r="AM222" i="26"/>
  <c r="AL222" i="26"/>
  <c r="AK222" i="26"/>
  <c r="AJ222" i="26"/>
  <c r="AI222" i="26"/>
  <c r="AH222" i="26"/>
  <c r="AG222" i="26"/>
  <c r="AF222" i="26"/>
  <c r="AE222" i="26"/>
  <c r="AD222" i="26"/>
  <c r="AC222" i="26"/>
  <c r="AB222" i="26"/>
  <c r="AA222" i="26"/>
  <c r="Z222" i="26"/>
  <c r="Y222" i="26"/>
  <c r="X222" i="26"/>
  <c r="W222" i="26"/>
  <c r="V222" i="26"/>
  <c r="U222" i="26"/>
  <c r="T222" i="26"/>
  <c r="S222" i="26"/>
  <c r="R222" i="26"/>
  <c r="Q222" i="26"/>
  <c r="P222" i="26"/>
  <c r="O222" i="26"/>
  <c r="N222" i="26"/>
  <c r="M222" i="26"/>
  <c r="L222" i="26"/>
  <c r="K222" i="26"/>
  <c r="J222" i="26"/>
  <c r="I222" i="26"/>
  <c r="H222" i="26"/>
  <c r="G222" i="26"/>
  <c r="F222" i="26"/>
  <c r="E222" i="26"/>
  <c r="D222" i="26"/>
  <c r="AM221" i="26"/>
  <c r="AL221" i="26"/>
  <c r="AK221" i="26"/>
  <c r="AJ221" i="26"/>
  <c r="AI221" i="26"/>
  <c r="AH221" i="26"/>
  <c r="AG221" i="26"/>
  <c r="AF221" i="26"/>
  <c r="AE221" i="26"/>
  <c r="AD221" i="26"/>
  <c r="AC221" i="26"/>
  <c r="AB221" i="26"/>
  <c r="AA221" i="26"/>
  <c r="Z221" i="26"/>
  <c r="Y221" i="26"/>
  <c r="X221" i="26"/>
  <c r="W221" i="26"/>
  <c r="V221" i="26"/>
  <c r="U221" i="26"/>
  <c r="T221" i="26"/>
  <c r="S221" i="26"/>
  <c r="R221" i="26"/>
  <c r="Q221" i="26"/>
  <c r="P221" i="26"/>
  <c r="O221" i="26"/>
  <c r="N221" i="26"/>
  <c r="M221" i="26"/>
  <c r="L221" i="26"/>
  <c r="K221" i="26"/>
  <c r="J221" i="26"/>
  <c r="I221" i="26"/>
  <c r="H221" i="26"/>
  <c r="G221" i="26"/>
  <c r="F221" i="26"/>
  <c r="E221" i="26"/>
  <c r="D221" i="26"/>
  <c r="AM220" i="26"/>
  <c r="AL220" i="26"/>
  <c r="AK220" i="26"/>
  <c r="AJ220" i="26"/>
  <c r="AI220" i="26"/>
  <c r="AH220" i="26"/>
  <c r="AG220" i="26"/>
  <c r="AF220" i="26"/>
  <c r="AE220" i="26"/>
  <c r="AD220" i="26"/>
  <c r="AC220" i="26"/>
  <c r="AB220" i="26"/>
  <c r="AA220" i="26"/>
  <c r="Z220" i="26"/>
  <c r="Y220" i="26"/>
  <c r="X220" i="26"/>
  <c r="W220" i="26"/>
  <c r="V220" i="26"/>
  <c r="U220" i="26"/>
  <c r="T220" i="26"/>
  <c r="S220" i="26"/>
  <c r="R220" i="26"/>
  <c r="Q220" i="26"/>
  <c r="P220" i="26"/>
  <c r="O220" i="26"/>
  <c r="N220" i="26"/>
  <c r="M220" i="26"/>
  <c r="L220" i="26"/>
  <c r="K220" i="26"/>
  <c r="J220" i="26"/>
  <c r="I220" i="26"/>
  <c r="H220" i="26"/>
  <c r="G220" i="26"/>
  <c r="F220" i="26"/>
  <c r="E220" i="26"/>
  <c r="D220" i="26"/>
  <c r="AM219" i="26"/>
  <c r="AL219" i="26"/>
  <c r="AK219" i="26"/>
  <c r="AJ219" i="26"/>
  <c r="AI219" i="26"/>
  <c r="AH219" i="26"/>
  <c r="AG219" i="26"/>
  <c r="AF219" i="26"/>
  <c r="AE219" i="26"/>
  <c r="AD219" i="26"/>
  <c r="AC219" i="26"/>
  <c r="AB219" i="26"/>
  <c r="AA219" i="26"/>
  <c r="Z219" i="26"/>
  <c r="Y219" i="26"/>
  <c r="X219" i="26"/>
  <c r="W219" i="26"/>
  <c r="V219" i="26"/>
  <c r="U219" i="26"/>
  <c r="T219" i="26"/>
  <c r="S219" i="26"/>
  <c r="R219" i="26"/>
  <c r="Q219" i="26"/>
  <c r="P219" i="26"/>
  <c r="O219" i="26"/>
  <c r="N219" i="26"/>
  <c r="M219" i="26"/>
  <c r="L219" i="26"/>
  <c r="K219" i="26"/>
  <c r="J219" i="26"/>
  <c r="I219" i="26"/>
  <c r="H219" i="26"/>
  <c r="G219" i="26"/>
  <c r="F219" i="26"/>
  <c r="E219" i="26"/>
  <c r="D219" i="26"/>
  <c r="AM218" i="26"/>
  <c r="AL218" i="26"/>
  <c r="AK218" i="26"/>
  <c r="AJ218" i="26"/>
  <c r="AI218" i="26"/>
  <c r="AH218" i="26"/>
  <c r="AG218" i="26"/>
  <c r="AF218" i="26"/>
  <c r="AE218" i="26"/>
  <c r="AD218" i="26"/>
  <c r="AC218" i="26"/>
  <c r="AB218" i="26"/>
  <c r="AA218" i="26"/>
  <c r="Z218" i="26"/>
  <c r="Y218" i="26"/>
  <c r="X218" i="26"/>
  <c r="W218" i="26"/>
  <c r="V218" i="26"/>
  <c r="U218" i="26"/>
  <c r="T218" i="26"/>
  <c r="S218" i="26"/>
  <c r="R218" i="26"/>
  <c r="Q218" i="26"/>
  <c r="P218" i="26"/>
  <c r="O218" i="26"/>
  <c r="N218" i="26"/>
  <c r="M218" i="26"/>
  <c r="L218" i="26"/>
  <c r="K218" i="26"/>
  <c r="J218" i="26"/>
  <c r="I218" i="26"/>
  <c r="H218" i="26"/>
  <c r="G218" i="26"/>
  <c r="F218" i="26"/>
  <c r="E218" i="26"/>
  <c r="D218" i="26"/>
  <c r="AM217" i="26"/>
  <c r="AL217" i="26"/>
  <c r="AK217" i="26"/>
  <c r="AJ217" i="26"/>
  <c r="AI217" i="26"/>
  <c r="AH217" i="26"/>
  <c r="AG217" i="26"/>
  <c r="AF217" i="26"/>
  <c r="AE217" i="26"/>
  <c r="AD217" i="26"/>
  <c r="AC217" i="26"/>
  <c r="AB217" i="26"/>
  <c r="AA217" i="26"/>
  <c r="Z217" i="26"/>
  <c r="Y217" i="26"/>
  <c r="X217" i="26"/>
  <c r="W217" i="26"/>
  <c r="V217" i="26"/>
  <c r="U217" i="26"/>
  <c r="T217" i="26"/>
  <c r="S217" i="26"/>
  <c r="R217" i="26"/>
  <c r="Q217" i="26"/>
  <c r="P217" i="26"/>
  <c r="O217" i="26"/>
  <c r="N217" i="26"/>
  <c r="M217" i="26"/>
  <c r="L217" i="26"/>
  <c r="K217" i="26"/>
  <c r="J217" i="26"/>
  <c r="I217" i="26"/>
  <c r="H217" i="26"/>
  <c r="G217" i="26"/>
  <c r="F217" i="26"/>
  <c r="E217" i="26"/>
  <c r="D217" i="26"/>
  <c r="AM216" i="26"/>
  <c r="AL216" i="26"/>
  <c r="AK216" i="26"/>
  <c r="AJ216" i="26"/>
  <c r="AI216" i="26"/>
  <c r="AH216" i="26"/>
  <c r="AG216" i="26"/>
  <c r="AF216" i="26"/>
  <c r="AE216" i="26"/>
  <c r="AD216" i="26"/>
  <c r="AC216" i="26"/>
  <c r="AB216" i="26"/>
  <c r="AA216" i="26"/>
  <c r="Z216" i="26"/>
  <c r="Y216" i="26"/>
  <c r="X216" i="26"/>
  <c r="W216" i="26"/>
  <c r="V216" i="26"/>
  <c r="U216" i="26"/>
  <c r="T216" i="26"/>
  <c r="S216" i="26"/>
  <c r="R216" i="26"/>
  <c r="Q216" i="26"/>
  <c r="P216" i="26"/>
  <c r="O216" i="26"/>
  <c r="N216" i="26"/>
  <c r="M216" i="26"/>
  <c r="L216" i="26"/>
  <c r="K216" i="26"/>
  <c r="J216" i="26"/>
  <c r="I216" i="26"/>
  <c r="H216" i="26"/>
  <c r="G216" i="26"/>
  <c r="F216" i="26"/>
  <c r="E216" i="26"/>
  <c r="D216" i="26"/>
  <c r="AM215" i="26"/>
  <c r="AL215" i="26"/>
  <c r="AK215" i="26"/>
  <c r="AJ215" i="26"/>
  <c r="AI215" i="26"/>
  <c r="AH215" i="26"/>
  <c r="AG215" i="26"/>
  <c r="AF215" i="26"/>
  <c r="AE215" i="26"/>
  <c r="AD215" i="26"/>
  <c r="AC215" i="26"/>
  <c r="AB215" i="26"/>
  <c r="AA215" i="26"/>
  <c r="Z215" i="26"/>
  <c r="Y215" i="26"/>
  <c r="X215" i="26"/>
  <c r="W215" i="26"/>
  <c r="V215" i="26"/>
  <c r="U215" i="26"/>
  <c r="T215" i="26"/>
  <c r="S215" i="26"/>
  <c r="R215" i="26"/>
  <c r="Q215" i="26"/>
  <c r="P215" i="26"/>
  <c r="O215" i="26"/>
  <c r="N215" i="26"/>
  <c r="M215" i="26"/>
  <c r="L215" i="26"/>
  <c r="K215" i="26"/>
  <c r="J215" i="26"/>
  <c r="I215" i="26"/>
  <c r="H215" i="26"/>
  <c r="G215" i="26"/>
  <c r="F215" i="26"/>
  <c r="E215" i="26"/>
  <c r="D215" i="26"/>
  <c r="AM214" i="26"/>
  <c r="AL214" i="26"/>
  <c r="AK214" i="26"/>
  <c r="AJ214" i="26"/>
  <c r="AI214" i="26"/>
  <c r="AH214" i="26"/>
  <c r="AG214" i="26"/>
  <c r="AF214" i="26"/>
  <c r="AE214" i="26"/>
  <c r="AD214" i="26"/>
  <c r="AC214" i="26"/>
  <c r="AB214" i="26"/>
  <c r="AA214" i="26"/>
  <c r="Z214" i="26"/>
  <c r="Y214" i="26"/>
  <c r="X214" i="26"/>
  <c r="W214" i="26"/>
  <c r="V214" i="26"/>
  <c r="U214" i="26"/>
  <c r="T214" i="26"/>
  <c r="S214" i="26"/>
  <c r="R214" i="26"/>
  <c r="Q214" i="26"/>
  <c r="P214" i="26"/>
  <c r="O214" i="26"/>
  <c r="N214" i="26"/>
  <c r="M214" i="26"/>
  <c r="L214" i="26"/>
  <c r="K214" i="26"/>
  <c r="J214" i="26"/>
  <c r="I214" i="26"/>
  <c r="H214" i="26"/>
  <c r="G214" i="26"/>
  <c r="F214" i="26"/>
  <c r="E214" i="26"/>
  <c r="D214" i="26"/>
  <c r="AM213" i="26"/>
  <c r="AL213" i="26"/>
  <c r="AK213" i="26"/>
  <c r="AJ213" i="26"/>
  <c r="AI213" i="26"/>
  <c r="AH213" i="26"/>
  <c r="AG213" i="26"/>
  <c r="AF213" i="26"/>
  <c r="AE213" i="26"/>
  <c r="AD213" i="26"/>
  <c r="AC213" i="26"/>
  <c r="AB213" i="26"/>
  <c r="AA213" i="26"/>
  <c r="Z213" i="26"/>
  <c r="Y213" i="26"/>
  <c r="X213" i="26"/>
  <c r="W213" i="26"/>
  <c r="V213" i="26"/>
  <c r="U213" i="26"/>
  <c r="T213" i="26"/>
  <c r="S213" i="26"/>
  <c r="R213" i="26"/>
  <c r="Q213" i="26"/>
  <c r="P213" i="26"/>
  <c r="O213" i="26"/>
  <c r="N213" i="26"/>
  <c r="M213" i="26"/>
  <c r="L213" i="26"/>
  <c r="K213" i="26"/>
  <c r="J213" i="26"/>
  <c r="I213" i="26"/>
  <c r="H213" i="26"/>
  <c r="G213" i="26"/>
  <c r="F213" i="26"/>
  <c r="E213" i="26"/>
  <c r="D213" i="26"/>
  <c r="AM212" i="26"/>
  <c r="AL212" i="26"/>
  <c r="AK212" i="26"/>
  <c r="AJ212" i="26"/>
  <c r="AI212" i="26"/>
  <c r="AH212" i="26"/>
  <c r="AG212" i="26"/>
  <c r="AF212" i="26"/>
  <c r="AE212" i="26"/>
  <c r="AD212" i="26"/>
  <c r="AC212" i="26"/>
  <c r="AB212" i="26"/>
  <c r="AA212" i="26"/>
  <c r="Z212" i="26"/>
  <c r="Y212" i="26"/>
  <c r="X212" i="26"/>
  <c r="W212" i="26"/>
  <c r="V212" i="26"/>
  <c r="U212" i="26"/>
  <c r="T212" i="26"/>
  <c r="S212" i="26"/>
  <c r="R212" i="26"/>
  <c r="Q212" i="26"/>
  <c r="P212" i="26"/>
  <c r="O212" i="26"/>
  <c r="N212" i="26"/>
  <c r="M212" i="26"/>
  <c r="L212" i="26"/>
  <c r="K212" i="26"/>
  <c r="J212" i="26"/>
  <c r="I212" i="26"/>
  <c r="H212" i="26"/>
  <c r="G212" i="26"/>
  <c r="F212" i="26"/>
  <c r="E212" i="26"/>
  <c r="D212" i="26"/>
  <c r="AM211" i="26"/>
  <c r="AL211" i="26"/>
  <c r="AK211" i="26"/>
  <c r="AJ211" i="26"/>
  <c r="AI211" i="26"/>
  <c r="AH211" i="26"/>
  <c r="AG211" i="26"/>
  <c r="AF211" i="26"/>
  <c r="AE211" i="26"/>
  <c r="AD211" i="26"/>
  <c r="AC211" i="26"/>
  <c r="AB211" i="26"/>
  <c r="AA211" i="26"/>
  <c r="Z211" i="26"/>
  <c r="Y211" i="26"/>
  <c r="X211" i="26"/>
  <c r="W211" i="26"/>
  <c r="V211" i="26"/>
  <c r="U211" i="26"/>
  <c r="T211" i="26"/>
  <c r="S211" i="26"/>
  <c r="R211" i="26"/>
  <c r="Q211" i="26"/>
  <c r="P211" i="26"/>
  <c r="O211" i="26"/>
  <c r="N211" i="26"/>
  <c r="M211" i="26"/>
  <c r="L211" i="26"/>
  <c r="K211" i="26"/>
  <c r="J211" i="26"/>
  <c r="I211" i="26"/>
  <c r="H211" i="26"/>
  <c r="G211" i="26"/>
  <c r="F211" i="26"/>
  <c r="E211" i="26"/>
  <c r="D211" i="26"/>
  <c r="AM210" i="26"/>
  <c r="AL210" i="26"/>
  <c r="AK210" i="26"/>
  <c r="AJ210" i="26"/>
  <c r="AI210" i="26"/>
  <c r="AH210" i="26"/>
  <c r="AG210" i="26"/>
  <c r="AF210" i="26"/>
  <c r="AE210" i="26"/>
  <c r="AD210" i="26"/>
  <c r="AC210" i="26"/>
  <c r="AB210" i="26"/>
  <c r="AA210" i="26"/>
  <c r="Z210" i="26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AM209" i="26"/>
  <c r="AL209" i="26"/>
  <c r="AK209" i="26"/>
  <c r="AJ209" i="26"/>
  <c r="AI209" i="26"/>
  <c r="AH209" i="26"/>
  <c r="AG209" i="26"/>
  <c r="AF209" i="26"/>
  <c r="AE209" i="26"/>
  <c r="AD209" i="26"/>
  <c r="AC209" i="26"/>
  <c r="AB209" i="26"/>
  <c r="AA209" i="26"/>
  <c r="Z209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AM208" i="26"/>
  <c r="AL208" i="26"/>
  <c r="AK208" i="26"/>
  <c r="AJ208" i="26"/>
  <c r="AI208" i="26"/>
  <c r="AH208" i="26"/>
  <c r="AG208" i="26"/>
  <c r="AF208" i="26"/>
  <c r="AE208" i="26"/>
  <c r="AD208" i="26"/>
  <c r="AC208" i="26"/>
  <c r="AB208" i="26"/>
  <c r="AA208" i="26"/>
  <c r="Z208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AM207" i="26"/>
  <c r="AL207" i="26"/>
  <c r="AK207" i="26"/>
  <c r="AJ207" i="26"/>
  <c r="AI207" i="26"/>
  <c r="AH207" i="26"/>
  <c r="AG207" i="26"/>
  <c r="AF207" i="26"/>
  <c r="AE207" i="26"/>
  <c r="AD207" i="26"/>
  <c r="AC207" i="26"/>
  <c r="AB207" i="26"/>
  <c r="AA207" i="26"/>
  <c r="Z207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AM206" i="26"/>
  <c r="AL206" i="26"/>
  <c r="AK206" i="26"/>
  <c r="AJ206" i="26"/>
  <c r="AI206" i="26"/>
  <c r="AH206" i="26"/>
  <c r="AG206" i="26"/>
  <c r="AF206" i="26"/>
  <c r="AE206" i="26"/>
  <c r="AD206" i="26"/>
  <c r="AC206" i="26"/>
  <c r="AB206" i="26"/>
  <c r="AA206" i="26"/>
  <c r="Z206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AM205" i="26"/>
  <c r="AL205" i="26"/>
  <c r="AK205" i="26"/>
  <c r="AJ205" i="26"/>
  <c r="AI205" i="26"/>
  <c r="AH205" i="26"/>
  <c r="AG205" i="26"/>
  <c r="AF205" i="26"/>
  <c r="AE205" i="26"/>
  <c r="AD205" i="26"/>
  <c r="AC205" i="26"/>
  <c r="AB205" i="26"/>
  <c r="AA205" i="26"/>
  <c r="Z205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AM204" i="26"/>
  <c r="AL204" i="26"/>
  <c r="AK204" i="26"/>
  <c r="AJ204" i="26"/>
  <c r="AI204" i="26"/>
  <c r="AH204" i="26"/>
  <c r="AG204" i="26"/>
  <c r="AF204" i="26"/>
  <c r="AE204" i="26"/>
  <c r="AD204" i="26"/>
  <c r="AC204" i="26"/>
  <c r="AB204" i="26"/>
  <c r="AA204" i="26"/>
  <c r="Z204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AM203" i="26"/>
  <c r="AL203" i="26"/>
  <c r="AK203" i="26"/>
  <c r="AJ203" i="26"/>
  <c r="AI203" i="26"/>
  <c r="AH203" i="26"/>
  <c r="AG203" i="26"/>
  <c r="AF203" i="26"/>
  <c r="AE203" i="26"/>
  <c r="AD203" i="26"/>
  <c r="AC203" i="26"/>
  <c r="AB203" i="26"/>
  <c r="AA203" i="26"/>
  <c r="Z203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AL202" i="26"/>
  <c r="AK202" i="26"/>
  <c r="AJ202" i="26"/>
  <c r="AI202" i="26"/>
  <c r="AH202" i="26"/>
  <c r="AG202" i="26"/>
  <c r="AF202" i="26"/>
  <c r="AE202" i="26"/>
  <c r="AD202" i="26"/>
  <c r="AC202" i="26"/>
  <c r="AB202" i="26"/>
  <c r="AA202" i="26"/>
  <c r="Z202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AM201" i="26"/>
  <c r="AL201" i="26"/>
  <c r="AK201" i="26"/>
  <c r="AJ201" i="26"/>
  <c r="AI201" i="26"/>
  <c r="AH201" i="26"/>
  <c r="AG201" i="26"/>
  <c r="AF201" i="26"/>
  <c r="AE201" i="26"/>
  <c r="AD201" i="26"/>
  <c r="AC201" i="26"/>
  <c r="AB201" i="26"/>
  <c r="AA201" i="26"/>
  <c r="Z201" i="26"/>
  <c r="Y201" i="26"/>
  <c r="X201" i="26"/>
  <c r="W201" i="26"/>
  <c r="V201" i="26"/>
  <c r="U201" i="26"/>
  <c r="T201" i="26"/>
  <c r="S201" i="26"/>
  <c r="R201" i="26"/>
  <c r="Q201" i="26"/>
  <c r="P201" i="26"/>
  <c r="O201" i="26"/>
  <c r="N201" i="26"/>
  <c r="M201" i="26"/>
  <c r="L201" i="26"/>
  <c r="K201" i="26"/>
  <c r="J201" i="26"/>
  <c r="I201" i="26"/>
  <c r="H201" i="26"/>
  <c r="G201" i="26"/>
  <c r="F201" i="26"/>
  <c r="E201" i="26"/>
  <c r="D201" i="26"/>
  <c r="AM200" i="26"/>
  <c r="AL200" i="26"/>
  <c r="AK200" i="26"/>
  <c r="AJ200" i="26"/>
  <c r="AI200" i="26"/>
  <c r="AH200" i="26"/>
  <c r="AG200" i="26"/>
  <c r="AF200" i="26"/>
  <c r="AE200" i="26"/>
  <c r="AD200" i="26"/>
  <c r="AC200" i="26"/>
  <c r="AB200" i="26"/>
  <c r="AA200" i="26"/>
  <c r="Z200" i="26"/>
  <c r="Y200" i="26"/>
  <c r="X200" i="26"/>
  <c r="W200" i="26"/>
  <c r="V200" i="26"/>
  <c r="U200" i="26"/>
  <c r="T200" i="26"/>
  <c r="S200" i="26"/>
  <c r="R200" i="26"/>
  <c r="Q200" i="26"/>
  <c r="P200" i="26"/>
  <c r="O200" i="26"/>
  <c r="N200" i="26"/>
  <c r="M200" i="26"/>
  <c r="L200" i="26"/>
  <c r="K200" i="26"/>
  <c r="J200" i="26"/>
  <c r="I200" i="26"/>
  <c r="H200" i="26"/>
  <c r="G200" i="26"/>
  <c r="F200" i="26"/>
  <c r="E200" i="26"/>
  <c r="D200" i="26"/>
  <c r="AM199" i="26"/>
  <c r="AL199" i="26"/>
  <c r="AK199" i="26"/>
  <c r="AJ199" i="26"/>
  <c r="AI199" i="26"/>
  <c r="AH199" i="26"/>
  <c r="AG199" i="26"/>
  <c r="AF199" i="26"/>
  <c r="AE199" i="26"/>
  <c r="AD199" i="26"/>
  <c r="AC199" i="26"/>
  <c r="AB199" i="26"/>
  <c r="AA199" i="26"/>
  <c r="Z199" i="26"/>
  <c r="Y199" i="26"/>
  <c r="X199" i="26"/>
  <c r="W199" i="26"/>
  <c r="V199" i="26"/>
  <c r="U199" i="26"/>
  <c r="T199" i="26"/>
  <c r="S199" i="26"/>
  <c r="R199" i="26"/>
  <c r="Q199" i="26"/>
  <c r="P199" i="26"/>
  <c r="O199" i="26"/>
  <c r="N199" i="26"/>
  <c r="M199" i="26"/>
  <c r="L199" i="26"/>
  <c r="K199" i="26"/>
  <c r="J199" i="26"/>
  <c r="I199" i="26"/>
  <c r="H199" i="26"/>
  <c r="G199" i="26"/>
  <c r="F199" i="26"/>
  <c r="E199" i="26"/>
  <c r="D199" i="26"/>
  <c r="AM198" i="26"/>
  <c r="AL198" i="26"/>
  <c r="AK198" i="26"/>
  <c r="AJ198" i="26"/>
  <c r="AI198" i="26"/>
  <c r="AH198" i="26"/>
  <c r="AG198" i="26"/>
  <c r="AF198" i="26"/>
  <c r="AE198" i="26"/>
  <c r="AD198" i="26"/>
  <c r="AC198" i="26"/>
  <c r="AB198" i="26"/>
  <c r="AA198" i="26"/>
  <c r="Z198" i="26"/>
  <c r="Y198" i="26"/>
  <c r="X198" i="26"/>
  <c r="W198" i="26"/>
  <c r="V198" i="26"/>
  <c r="U198" i="26"/>
  <c r="T198" i="26"/>
  <c r="S198" i="26"/>
  <c r="R198" i="26"/>
  <c r="Q198" i="26"/>
  <c r="P198" i="26"/>
  <c r="O198" i="26"/>
  <c r="N198" i="26"/>
  <c r="M198" i="26"/>
  <c r="L198" i="26"/>
  <c r="K198" i="26"/>
  <c r="J198" i="26"/>
  <c r="I198" i="26"/>
  <c r="H198" i="26"/>
  <c r="G198" i="26"/>
  <c r="F198" i="26"/>
  <c r="E198" i="26"/>
  <c r="D198" i="26"/>
  <c r="AM197" i="26"/>
  <c r="AL197" i="26"/>
  <c r="AK197" i="26"/>
  <c r="AJ197" i="26"/>
  <c r="AI197" i="26"/>
  <c r="AH197" i="26"/>
  <c r="AG197" i="26"/>
  <c r="AF197" i="26"/>
  <c r="AE197" i="26"/>
  <c r="AD197" i="26"/>
  <c r="AC197" i="26"/>
  <c r="AB197" i="26"/>
  <c r="AA197" i="26"/>
  <c r="Z197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AM196" i="26"/>
  <c r="AL196" i="26"/>
  <c r="AK196" i="26"/>
  <c r="AJ196" i="26"/>
  <c r="AI196" i="26"/>
  <c r="AH196" i="26"/>
  <c r="AG196" i="26"/>
  <c r="AF196" i="26"/>
  <c r="AE196" i="26"/>
  <c r="AD196" i="26"/>
  <c r="AC196" i="26"/>
  <c r="AB196" i="26"/>
  <c r="AA196" i="26"/>
  <c r="Z196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T195" i="26"/>
  <c r="AM188" i="26"/>
  <c r="AL188" i="26"/>
  <c r="AK188" i="26"/>
  <c r="AJ188" i="26"/>
  <c r="AI188" i="26"/>
  <c r="AH188" i="26"/>
  <c r="AG188" i="26"/>
  <c r="AF188" i="26"/>
  <c r="AE188" i="26"/>
  <c r="AD188" i="26"/>
  <c r="AC188" i="26"/>
  <c r="AB188" i="26"/>
  <c r="AA188" i="26"/>
  <c r="Z188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AM187" i="26"/>
  <c r="AL187" i="26"/>
  <c r="AK187" i="26"/>
  <c r="AJ187" i="26"/>
  <c r="AI187" i="26"/>
  <c r="AH187" i="26"/>
  <c r="AG187" i="26"/>
  <c r="AF187" i="26"/>
  <c r="AE187" i="26"/>
  <c r="AD187" i="26"/>
  <c r="AC187" i="26"/>
  <c r="AB187" i="26"/>
  <c r="AA187" i="26"/>
  <c r="Z187" i="26"/>
  <c r="Y187" i="26"/>
  <c r="X187" i="26"/>
  <c r="W187" i="26"/>
  <c r="V187" i="26"/>
  <c r="U187" i="26"/>
  <c r="T187" i="26"/>
  <c r="S187" i="26"/>
  <c r="R187" i="26"/>
  <c r="Q187" i="26"/>
  <c r="P187" i="26"/>
  <c r="O187" i="26"/>
  <c r="N187" i="26"/>
  <c r="M187" i="26"/>
  <c r="L187" i="26"/>
  <c r="K187" i="26"/>
  <c r="J187" i="26"/>
  <c r="I187" i="26"/>
  <c r="H187" i="26"/>
  <c r="G187" i="26"/>
  <c r="F187" i="26"/>
  <c r="E187" i="26"/>
  <c r="D187" i="26"/>
  <c r="AM186" i="26"/>
  <c r="AL186" i="26"/>
  <c r="AK186" i="26"/>
  <c r="AJ186" i="26"/>
  <c r="AI186" i="26"/>
  <c r="AH186" i="26"/>
  <c r="AG186" i="26"/>
  <c r="AF186" i="26"/>
  <c r="AE186" i="26"/>
  <c r="AD186" i="26"/>
  <c r="AC186" i="26"/>
  <c r="AB186" i="26"/>
  <c r="AA186" i="26"/>
  <c r="Z186" i="26"/>
  <c r="Y186" i="26"/>
  <c r="X186" i="26"/>
  <c r="W186" i="26"/>
  <c r="V186" i="26"/>
  <c r="U186" i="26"/>
  <c r="T186" i="26"/>
  <c r="S186" i="26"/>
  <c r="R186" i="26"/>
  <c r="Q186" i="26"/>
  <c r="P186" i="26"/>
  <c r="O186" i="26"/>
  <c r="N186" i="26"/>
  <c r="M186" i="26"/>
  <c r="L186" i="26"/>
  <c r="K186" i="26"/>
  <c r="J186" i="26"/>
  <c r="I186" i="26"/>
  <c r="H186" i="26"/>
  <c r="G186" i="26"/>
  <c r="F186" i="26"/>
  <c r="E186" i="26"/>
  <c r="D186" i="26"/>
  <c r="AM185" i="26"/>
  <c r="AL185" i="26"/>
  <c r="AK185" i="26"/>
  <c r="AJ185" i="26"/>
  <c r="AI185" i="26"/>
  <c r="AH185" i="26"/>
  <c r="AG185" i="26"/>
  <c r="AF185" i="26"/>
  <c r="AE185" i="26"/>
  <c r="AD185" i="26"/>
  <c r="AC185" i="26"/>
  <c r="AB185" i="26"/>
  <c r="AA185" i="26"/>
  <c r="Z185" i="26"/>
  <c r="Y185" i="26"/>
  <c r="X185" i="26"/>
  <c r="W185" i="26"/>
  <c r="V185" i="26"/>
  <c r="U185" i="26"/>
  <c r="T185" i="26"/>
  <c r="S185" i="26"/>
  <c r="R185" i="26"/>
  <c r="Q185" i="26"/>
  <c r="P185" i="26"/>
  <c r="O185" i="26"/>
  <c r="N185" i="26"/>
  <c r="M185" i="26"/>
  <c r="L185" i="26"/>
  <c r="K185" i="26"/>
  <c r="J185" i="26"/>
  <c r="I185" i="26"/>
  <c r="H185" i="26"/>
  <c r="G185" i="26"/>
  <c r="F185" i="26"/>
  <c r="E185" i="26"/>
  <c r="D185" i="26"/>
  <c r="AM184" i="26"/>
  <c r="AL184" i="26"/>
  <c r="AK184" i="26"/>
  <c r="AJ184" i="26"/>
  <c r="AI184" i="26"/>
  <c r="AH184" i="26"/>
  <c r="AG184" i="26"/>
  <c r="AF184" i="26"/>
  <c r="AE184" i="26"/>
  <c r="AD184" i="26"/>
  <c r="AC184" i="26"/>
  <c r="AB184" i="26"/>
  <c r="AA184" i="26"/>
  <c r="Z184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AM183" i="26"/>
  <c r="AL183" i="26"/>
  <c r="AK183" i="26"/>
  <c r="AJ183" i="26"/>
  <c r="AI183" i="26"/>
  <c r="AH183" i="26"/>
  <c r="AG183" i="26"/>
  <c r="AF183" i="26"/>
  <c r="AE183" i="26"/>
  <c r="AD183" i="26"/>
  <c r="AC183" i="26"/>
  <c r="AB183" i="26"/>
  <c r="AA183" i="26"/>
  <c r="Z183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AM182" i="26"/>
  <c r="AL182" i="26"/>
  <c r="AK182" i="26"/>
  <c r="AJ182" i="26"/>
  <c r="AI182" i="26"/>
  <c r="AH182" i="26"/>
  <c r="AG182" i="26"/>
  <c r="AF182" i="26"/>
  <c r="AE182" i="26"/>
  <c r="AD182" i="26"/>
  <c r="AC182" i="26"/>
  <c r="AB182" i="26"/>
  <c r="AA182" i="26"/>
  <c r="Z182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AM181" i="26"/>
  <c r="AL181" i="26"/>
  <c r="AK181" i="26"/>
  <c r="AJ181" i="26"/>
  <c r="AI181" i="26"/>
  <c r="AH181" i="26"/>
  <c r="AG181" i="26"/>
  <c r="AF181" i="26"/>
  <c r="AE181" i="26"/>
  <c r="AD181" i="26"/>
  <c r="AC181" i="26"/>
  <c r="AB181" i="26"/>
  <c r="AA181" i="26"/>
  <c r="Z181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AM180" i="26"/>
  <c r="AL180" i="26"/>
  <c r="AK180" i="26"/>
  <c r="AJ180" i="26"/>
  <c r="AI180" i="26"/>
  <c r="AH180" i="26"/>
  <c r="AG180" i="26"/>
  <c r="AF180" i="26"/>
  <c r="AE180" i="26"/>
  <c r="AD180" i="26"/>
  <c r="AC180" i="26"/>
  <c r="AB180" i="26"/>
  <c r="AA180" i="26"/>
  <c r="Z180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AM179" i="26"/>
  <c r="AL179" i="26"/>
  <c r="AK179" i="26"/>
  <c r="AJ179" i="26"/>
  <c r="AI179" i="26"/>
  <c r="AH179" i="26"/>
  <c r="AG179" i="26"/>
  <c r="AF179" i="26"/>
  <c r="AE179" i="26"/>
  <c r="AD179" i="26"/>
  <c r="AC179" i="26"/>
  <c r="AB179" i="26"/>
  <c r="AA179" i="26"/>
  <c r="Z179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AM178" i="26"/>
  <c r="AL178" i="26"/>
  <c r="AK178" i="26"/>
  <c r="AJ178" i="26"/>
  <c r="AI178" i="26"/>
  <c r="AH178" i="26"/>
  <c r="AG178" i="26"/>
  <c r="AF178" i="26"/>
  <c r="AE178" i="26"/>
  <c r="AD178" i="26"/>
  <c r="AC178" i="26"/>
  <c r="AB178" i="26"/>
  <c r="AA178" i="26"/>
  <c r="Z178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AM177" i="26"/>
  <c r="AL177" i="26"/>
  <c r="AK177" i="26"/>
  <c r="AJ177" i="26"/>
  <c r="AI177" i="26"/>
  <c r="AH177" i="26"/>
  <c r="AG177" i="26"/>
  <c r="AF177" i="26"/>
  <c r="AE177" i="26"/>
  <c r="AD177" i="26"/>
  <c r="AC177" i="26"/>
  <c r="AB177" i="26"/>
  <c r="AA177" i="26"/>
  <c r="Z177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AM176" i="26"/>
  <c r="AL176" i="26"/>
  <c r="AK176" i="26"/>
  <c r="AJ176" i="26"/>
  <c r="AI176" i="26"/>
  <c r="AH176" i="26"/>
  <c r="AG176" i="26"/>
  <c r="AF176" i="26"/>
  <c r="AE176" i="26"/>
  <c r="AD176" i="26"/>
  <c r="AC176" i="26"/>
  <c r="AB176" i="26"/>
  <c r="AA176" i="26"/>
  <c r="Z176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AM175" i="26"/>
  <c r="AL175" i="26"/>
  <c r="AK175" i="26"/>
  <c r="AJ175" i="26"/>
  <c r="AI175" i="26"/>
  <c r="AH175" i="26"/>
  <c r="AG175" i="26"/>
  <c r="AF175" i="26"/>
  <c r="AE175" i="26"/>
  <c r="AD175" i="26"/>
  <c r="AC175" i="26"/>
  <c r="AB175" i="26"/>
  <c r="AA175" i="26"/>
  <c r="Z175" i="26"/>
  <c r="Y175" i="26"/>
  <c r="X175" i="26"/>
  <c r="W175" i="26"/>
  <c r="V175" i="26"/>
  <c r="U175" i="26"/>
  <c r="T175" i="26"/>
  <c r="S175" i="26"/>
  <c r="R175" i="26"/>
  <c r="Q175" i="26"/>
  <c r="P175" i="26"/>
  <c r="O175" i="26"/>
  <c r="N175" i="26"/>
  <c r="M175" i="26"/>
  <c r="L175" i="26"/>
  <c r="K175" i="26"/>
  <c r="J175" i="26"/>
  <c r="I175" i="26"/>
  <c r="H175" i="26"/>
  <c r="G175" i="26"/>
  <c r="F175" i="26"/>
  <c r="E175" i="26"/>
  <c r="D175" i="26"/>
  <c r="AM174" i="26"/>
  <c r="AL174" i="26"/>
  <c r="AK174" i="26"/>
  <c r="AJ174" i="26"/>
  <c r="AI174" i="26"/>
  <c r="AH174" i="26"/>
  <c r="AG174" i="26"/>
  <c r="AF174" i="26"/>
  <c r="AE174" i="26"/>
  <c r="AD174" i="26"/>
  <c r="AC174" i="26"/>
  <c r="AB174" i="26"/>
  <c r="AA174" i="26"/>
  <c r="Z174" i="26"/>
  <c r="Y174" i="26"/>
  <c r="X174" i="26"/>
  <c r="W174" i="26"/>
  <c r="V174" i="26"/>
  <c r="U174" i="26"/>
  <c r="T174" i="26"/>
  <c r="S174" i="26"/>
  <c r="R174" i="26"/>
  <c r="Q174" i="26"/>
  <c r="P174" i="26"/>
  <c r="O174" i="26"/>
  <c r="N174" i="26"/>
  <c r="M174" i="26"/>
  <c r="L174" i="26"/>
  <c r="K174" i="26"/>
  <c r="J174" i="26"/>
  <c r="I174" i="26"/>
  <c r="H174" i="26"/>
  <c r="G174" i="26"/>
  <c r="F174" i="26"/>
  <c r="E174" i="26"/>
  <c r="D174" i="26"/>
  <c r="AM173" i="26"/>
  <c r="AL173" i="26"/>
  <c r="AK173" i="26"/>
  <c r="AJ173" i="26"/>
  <c r="AI173" i="26"/>
  <c r="AH173" i="26"/>
  <c r="AG173" i="26"/>
  <c r="AF173" i="26"/>
  <c r="AE173" i="26"/>
  <c r="AD173" i="26"/>
  <c r="AC173" i="26"/>
  <c r="AB173" i="26"/>
  <c r="AA173" i="26"/>
  <c r="Z173" i="26"/>
  <c r="Y173" i="26"/>
  <c r="X173" i="26"/>
  <c r="W173" i="26"/>
  <c r="V173" i="26"/>
  <c r="U173" i="26"/>
  <c r="T173" i="26"/>
  <c r="S173" i="26"/>
  <c r="R173" i="26"/>
  <c r="Q173" i="26"/>
  <c r="P173" i="26"/>
  <c r="O173" i="26"/>
  <c r="N173" i="26"/>
  <c r="M173" i="26"/>
  <c r="L173" i="26"/>
  <c r="K173" i="26"/>
  <c r="J173" i="26"/>
  <c r="I173" i="26"/>
  <c r="H173" i="26"/>
  <c r="G173" i="26"/>
  <c r="F173" i="26"/>
  <c r="E173" i="26"/>
  <c r="D173" i="26"/>
  <c r="AM172" i="26"/>
  <c r="AL172" i="26"/>
  <c r="AK172" i="26"/>
  <c r="AJ172" i="26"/>
  <c r="AI172" i="26"/>
  <c r="AH172" i="26"/>
  <c r="AG172" i="26"/>
  <c r="AF172" i="26"/>
  <c r="AE172" i="26"/>
  <c r="AD172" i="26"/>
  <c r="AC172" i="26"/>
  <c r="AB172" i="26"/>
  <c r="AA172" i="26"/>
  <c r="Z172" i="26"/>
  <c r="Y172" i="26"/>
  <c r="X172" i="26"/>
  <c r="W172" i="26"/>
  <c r="V172" i="26"/>
  <c r="U172" i="26"/>
  <c r="T172" i="26"/>
  <c r="S172" i="26"/>
  <c r="R172" i="26"/>
  <c r="Q172" i="26"/>
  <c r="P172" i="26"/>
  <c r="O172" i="26"/>
  <c r="N172" i="26"/>
  <c r="M172" i="26"/>
  <c r="L172" i="26"/>
  <c r="K172" i="26"/>
  <c r="J172" i="26"/>
  <c r="I172" i="26"/>
  <c r="H172" i="26"/>
  <c r="G172" i="26"/>
  <c r="F172" i="26"/>
  <c r="E172" i="26"/>
  <c r="D172" i="26"/>
  <c r="AM171" i="26"/>
  <c r="AL171" i="26"/>
  <c r="AK171" i="26"/>
  <c r="AJ171" i="26"/>
  <c r="AI171" i="26"/>
  <c r="AH171" i="26"/>
  <c r="AG171" i="26"/>
  <c r="AF171" i="26"/>
  <c r="AE171" i="26"/>
  <c r="AD171" i="26"/>
  <c r="AC171" i="26"/>
  <c r="AB171" i="26"/>
  <c r="AA171" i="26"/>
  <c r="Z171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AM170" i="26"/>
  <c r="AL170" i="26"/>
  <c r="AK170" i="26"/>
  <c r="AJ170" i="26"/>
  <c r="AI170" i="26"/>
  <c r="AH170" i="26"/>
  <c r="AG170" i="26"/>
  <c r="AF170" i="26"/>
  <c r="AE170" i="26"/>
  <c r="AD170" i="26"/>
  <c r="AC170" i="26"/>
  <c r="AB170" i="26"/>
  <c r="AA170" i="26"/>
  <c r="Z170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AM169" i="26"/>
  <c r="AL169" i="26"/>
  <c r="AK169" i="26"/>
  <c r="AJ169" i="26"/>
  <c r="AI169" i="26"/>
  <c r="AH169" i="26"/>
  <c r="AG169" i="26"/>
  <c r="AF169" i="26"/>
  <c r="AE169" i="26"/>
  <c r="AD169" i="26"/>
  <c r="AC169" i="26"/>
  <c r="AB169" i="26"/>
  <c r="AA169" i="26"/>
  <c r="Z169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AM168" i="26"/>
  <c r="AL168" i="26"/>
  <c r="AK168" i="26"/>
  <c r="AJ168" i="26"/>
  <c r="AI168" i="26"/>
  <c r="AH168" i="26"/>
  <c r="AG168" i="26"/>
  <c r="AF168" i="26"/>
  <c r="AE168" i="26"/>
  <c r="AD168" i="26"/>
  <c r="AC168" i="26"/>
  <c r="AB168" i="26"/>
  <c r="AA168" i="26"/>
  <c r="Z168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AM167" i="26"/>
  <c r="AL167" i="26"/>
  <c r="AK167" i="26"/>
  <c r="AJ167" i="26"/>
  <c r="AI167" i="26"/>
  <c r="AH167" i="26"/>
  <c r="AG167" i="26"/>
  <c r="AF167" i="26"/>
  <c r="AE167" i="26"/>
  <c r="AD167" i="26"/>
  <c r="AC167" i="26"/>
  <c r="AB167" i="26"/>
  <c r="AA167" i="26"/>
  <c r="Z167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AM166" i="26"/>
  <c r="AL166" i="26"/>
  <c r="AK166" i="26"/>
  <c r="AJ166" i="26"/>
  <c r="AI166" i="26"/>
  <c r="AH166" i="26"/>
  <c r="AG166" i="26"/>
  <c r="AF166" i="26"/>
  <c r="AE166" i="26"/>
  <c r="AD166" i="26"/>
  <c r="AC166" i="26"/>
  <c r="AB166" i="26"/>
  <c r="AA166" i="26"/>
  <c r="Z166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AM165" i="26"/>
  <c r="AL165" i="26"/>
  <c r="AK165" i="26"/>
  <c r="AJ165" i="26"/>
  <c r="AI165" i="26"/>
  <c r="AH165" i="26"/>
  <c r="AG165" i="26"/>
  <c r="AF165" i="26"/>
  <c r="AE165" i="26"/>
  <c r="AD165" i="26"/>
  <c r="AC165" i="26"/>
  <c r="AB165" i="26"/>
  <c r="AA165" i="26"/>
  <c r="Z165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AM164" i="26"/>
  <c r="AL164" i="26"/>
  <c r="AK164" i="26"/>
  <c r="AJ164" i="26"/>
  <c r="AI164" i="26"/>
  <c r="AH164" i="26"/>
  <c r="AG164" i="26"/>
  <c r="AF164" i="26"/>
  <c r="AE164" i="26"/>
  <c r="AD164" i="26"/>
  <c r="AC164" i="26"/>
  <c r="AB164" i="26"/>
  <c r="AA164" i="26"/>
  <c r="Z164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AM163" i="26"/>
  <c r="AL163" i="26"/>
  <c r="AK163" i="26"/>
  <c r="AJ163" i="26"/>
  <c r="AI163" i="26"/>
  <c r="AH163" i="26"/>
  <c r="AG163" i="26"/>
  <c r="AF163" i="26"/>
  <c r="AE163" i="26"/>
  <c r="AD163" i="26"/>
  <c r="AC163" i="26"/>
  <c r="AB163" i="26"/>
  <c r="AA163" i="26"/>
  <c r="Z163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AM162" i="26"/>
  <c r="AL162" i="26"/>
  <c r="AK162" i="26"/>
  <c r="AJ162" i="26"/>
  <c r="AI162" i="26"/>
  <c r="AH162" i="26"/>
  <c r="AG162" i="26"/>
  <c r="AF162" i="26"/>
  <c r="AE162" i="26"/>
  <c r="AD162" i="26"/>
  <c r="AC162" i="26"/>
  <c r="AB162" i="26"/>
  <c r="AA162" i="26"/>
  <c r="Z162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I162" i="26"/>
  <c r="H162" i="26"/>
  <c r="G162" i="26"/>
  <c r="F162" i="26"/>
  <c r="E162" i="26"/>
  <c r="D162" i="26"/>
  <c r="AM161" i="26"/>
  <c r="AL161" i="26"/>
  <c r="AK161" i="26"/>
  <c r="AJ161" i="26"/>
  <c r="AI161" i="26"/>
  <c r="AH161" i="26"/>
  <c r="AG161" i="26"/>
  <c r="AF161" i="26"/>
  <c r="AE161" i="26"/>
  <c r="AD161" i="26"/>
  <c r="AC161" i="26"/>
  <c r="AB161" i="26"/>
  <c r="AA161" i="26"/>
  <c r="Z161" i="26"/>
  <c r="Y161" i="26"/>
  <c r="X161" i="26"/>
  <c r="W161" i="26"/>
  <c r="V161" i="26"/>
  <c r="U161" i="26"/>
  <c r="T161" i="26"/>
  <c r="S161" i="26"/>
  <c r="R161" i="26"/>
  <c r="Q161" i="26"/>
  <c r="P161" i="26"/>
  <c r="O161" i="26"/>
  <c r="N161" i="26"/>
  <c r="M161" i="26"/>
  <c r="L161" i="26"/>
  <c r="K161" i="26"/>
  <c r="J161" i="26"/>
  <c r="I161" i="26"/>
  <c r="H161" i="26"/>
  <c r="G161" i="26"/>
  <c r="F161" i="26"/>
  <c r="E161" i="26"/>
  <c r="D161" i="26"/>
  <c r="AM160" i="26"/>
  <c r="AL160" i="26"/>
  <c r="AK160" i="26"/>
  <c r="AJ160" i="26"/>
  <c r="AI160" i="26"/>
  <c r="AH160" i="26"/>
  <c r="AG160" i="26"/>
  <c r="AF160" i="26"/>
  <c r="AE160" i="26"/>
  <c r="AD160" i="26"/>
  <c r="AC160" i="26"/>
  <c r="AB160" i="26"/>
  <c r="AA160" i="26"/>
  <c r="Z160" i="26"/>
  <c r="Y160" i="26"/>
  <c r="X160" i="26"/>
  <c r="W160" i="26"/>
  <c r="V160" i="26"/>
  <c r="U160" i="26"/>
  <c r="T160" i="26"/>
  <c r="S160" i="26"/>
  <c r="R160" i="26"/>
  <c r="Q160" i="26"/>
  <c r="P160" i="26"/>
  <c r="O160" i="26"/>
  <c r="N160" i="26"/>
  <c r="M160" i="26"/>
  <c r="L160" i="26"/>
  <c r="K160" i="26"/>
  <c r="J160" i="26"/>
  <c r="I160" i="26"/>
  <c r="H160" i="26"/>
  <c r="G160" i="26"/>
  <c r="F160" i="26"/>
  <c r="E160" i="26"/>
  <c r="D160" i="26"/>
  <c r="AM159" i="26"/>
  <c r="AL159" i="26"/>
  <c r="AK159" i="26"/>
  <c r="AJ159" i="26"/>
  <c r="AI159" i="26"/>
  <c r="AH159" i="26"/>
  <c r="AG159" i="26"/>
  <c r="AF159" i="26"/>
  <c r="AE159" i="26"/>
  <c r="AD159" i="26"/>
  <c r="AC159" i="26"/>
  <c r="AB159" i="26"/>
  <c r="AA159" i="26"/>
  <c r="Z159" i="26"/>
  <c r="Y159" i="26"/>
  <c r="X159" i="26"/>
  <c r="W159" i="26"/>
  <c r="V159" i="26"/>
  <c r="U159" i="26"/>
  <c r="T159" i="26"/>
  <c r="S159" i="26"/>
  <c r="R159" i="26"/>
  <c r="Q159" i="26"/>
  <c r="P159" i="26"/>
  <c r="O159" i="26"/>
  <c r="N159" i="26"/>
  <c r="M159" i="26"/>
  <c r="L159" i="26"/>
  <c r="K159" i="26"/>
  <c r="J159" i="26"/>
  <c r="I159" i="26"/>
  <c r="H159" i="26"/>
  <c r="G159" i="26"/>
  <c r="F159" i="26"/>
  <c r="E159" i="26"/>
  <c r="D159" i="26"/>
  <c r="AM158" i="26"/>
  <c r="AL158" i="26"/>
  <c r="AK158" i="26"/>
  <c r="AJ158" i="26"/>
  <c r="AI158" i="26"/>
  <c r="AH158" i="26"/>
  <c r="AG158" i="26"/>
  <c r="AF158" i="26"/>
  <c r="AE158" i="26"/>
  <c r="AD158" i="26"/>
  <c r="AC158" i="26"/>
  <c r="AB158" i="26"/>
  <c r="AA158" i="26"/>
  <c r="Z158" i="26"/>
  <c r="Y158" i="26"/>
  <c r="X158" i="26"/>
  <c r="W158" i="26"/>
  <c r="V158" i="26"/>
  <c r="U158" i="26"/>
  <c r="T158" i="26"/>
  <c r="S158" i="26"/>
  <c r="R158" i="26"/>
  <c r="Q158" i="26"/>
  <c r="P158" i="26"/>
  <c r="O158" i="26"/>
  <c r="N158" i="26"/>
  <c r="M158" i="26"/>
  <c r="L158" i="26"/>
  <c r="K158" i="26"/>
  <c r="J158" i="26"/>
  <c r="I158" i="26"/>
  <c r="H158" i="26"/>
  <c r="G158" i="26"/>
  <c r="F158" i="26"/>
  <c r="E158" i="26"/>
  <c r="D158" i="26"/>
  <c r="AM157" i="26"/>
  <c r="AL157" i="26"/>
  <c r="AK157" i="26"/>
  <c r="AJ157" i="26"/>
  <c r="AI157" i="26"/>
  <c r="AH157" i="26"/>
  <c r="AG157" i="26"/>
  <c r="AF157" i="26"/>
  <c r="AE157" i="26"/>
  <c r="AD157" i="26"/>
  <c r="AC157" i="26"/>
  <c r="AB157" i="26"/>
  <c r="AA157" i="26"/>
  <c r="Z157" i="26"/>
  <c r="Y157" i="26"/>
  <c r="X157" i="26"/>
  <c r="W157" i="26"/>
  <c r="V157" i="26"/>
  <c r="U157" i="26"/>
  <c r="T157" i="26"/>
  <c r="S157" i="26"/>
  <c r="R157" i="26"/>
  <c r="Q157" i="26"/>
  <c r="P157" i="26"/>
  <c r="O157" i="26"/>
  <c r="N157" i="26"/>
  <c r="M157" i="26"/>
  <c r="L157" i="26"/>
  <c r="K157" i="26"/>
  <c r="J157" i="26"/>
  <c r="I157" i="26"/>
  <c r="H157" i="26"/>
  <c r="G157" i="26"/>
  <c r="F157" i="26"/>
  <c r="E157" i="26"/>
  <c r="D157" i="26"/>
  <c r="AM156" i="26"/>
  <c r="AL156" i="26"/>
  <c r="AK156" i="26"/>
  <c r="AJ156" i="26"/>
  <c r="AI156" i="26"/>
  <c r="AH156" i="26"/>
  <c r="AG156" i="26"/>
  <c r="AF156" i="26"/>
  <c r="AE156" i="26"/>
  <c r="AD156" i="26"/>
  <c r="AC156" i="26"/>
  <c r="AB156" i="26"/>
  <c r="AA156" i="26"/>
  <c r="Z156" i="26"/>
  <c r="Y156" i="26"/>
  <c r="X156" i="26"/>
  <c r="W156" i="26"/>
  <c r="V156" i="26"/>
  <c r="U156" i="26"/>
  <c r="T156" i="26"/>
  <c r="S156" i="26"/>
  <c r="R156" i="26"/>
  <c r="Q156" i="26"/>
  <c r="P156" i="26"/>
  <c r="O156" i="26"/>
  <c r="N156" i="26"/>
  <c r="M156" i="26"/>
  <c r="L156" i="26"/>
  <c r="K156" i="26"/>
  <c r="J156" i="26"/>
  <c r="I156" i="26"/>
  <c r="H156" i="26"/>
  <c r="G156" i="26"/>
  <c r="F156" i="26"/>
  <c r="E156" i="26"/>
  <c r="D156" i="26"/>
  <c r="AM155" i="26"/>
  <c r="AL155" i="26"/>
  <c r="AK155" i="26"/>
  <c r="AJ155" i="26"/>
  <c r="AI155" i="26"/>
  <c r="AH155" i="26"/>
  <c r="AG155" i="26"/>
  <c r="AF155" i="26"/>
  <c r="AE155" i="26"/>
  <c r="AD155" i="26"/>
  <c r="AC155" i="26"/>
  <c r="AB155" i="26"/>
  <c r="AA155" i="26"/>
  <c r="Z155" i="26"/>
  <c r="Y155" i="26"/>
  <c r="X155" i="26"/>
  <c r="W155" i="26"/>
  <c r="V155" i="26"/>
  <c r="U155" i="26"/>
  <c r="T155" i="26"/>
  <c r="S155" i="26"/>
  <c r="R155" i="26"/>
  <c r="Q155" i="26"/>
  <c r="P155" i="26"/>
  <c r="O155" i="26"/>
  <c r="N155" i="26"/>
  <c r="M155" i="26"/>
  <c r="L155" i="26"/>
  <c r="K155" i="26"/>
  <c r="J155" i="26"/>
  <c r="I155" i="26"/>
  <c r="H155" i="26"/>
  <c r="G155" i="26"/>
  <c r="F155" i="26"/>
  <c r="E155" i="26"/>
  <c r="D155" i="26"/>
  <c r="AM154" i="26"/>
  <c r="AL154" i="26"/>
  <c r="AK154" i="26"/>
  <c r="AJ154" i="26"/>
  <c r="AI154" i="26"/>
  <c r="AH154" i="26"/>
  <c r="AG154" i="26"/>
  <c r="AF154" i="26"/>
  <c r="AE154" i="26"/>
  <c r="AD154" i="26"/>
  <c r="AC154" i="26"/>
  <c r="AB154" i="26"/>
  <c r="AA154" i="26"/>
  <c r="Z154" i="26"/>
  <c r="Y154" i="26"/>
  <c r="X154" i="26"/>
  <c r="W154" i="26"/>
  <c r="V154" i="26"/>
  <c r="U154" i="26"/>
  <c r="T154" i="26"/>
  <c r="S154" i="26"/>
  <c r="R154" i="26"/>
  <c r="Q154" i="26"/>
  <c r="P154" i="26"/>
  <c r="O154" i="26"/>
  <c r="N154" i="26"/>
  <c r="M154" i="26"/>
  <c r="L154" i="26"/>
  <c r="K154" i="26"/>
  <c r="J154" i="26"/>
  <c r="I154" i="26"/>
  <c r="H154" i="26"/>
  <c r="G154" i="26"/>
  <c r="F154" i="26"/>
  <c r="E154" i="26"/>
  <c r="D154" i="26"/>
  <c r="AM153" i="26"/>
  <c r="AL153" i="26"/>
  <c r="AK153" i="26"/>
  <c r="AJ153" i="26"/>
  <c r="AI153" i="26"/>
  <c r="AH153" i="26"/>
  <c r="AG153" i="26"/>
  <c r="AF153" i="26"/>
  <c r="AE153" i="26"/>
  <c r="AD153" i="26"/>
  <c r="AC153" i="26"/>
  <c r="AB153" i="26"/>
  <c r="AA153" i="26"/>
  <c r="Z153" i="26"/>
  <c r="Y153" i="26"/>
  <c r="X153" i="26"/>
  <c r="W153" i="26"/>
  <c r="V153" i="26"/>
  <c r="U153" i="26"/>
  <c r="T153" i="26"/>
  <c r="S153" i="26"/>
  <c r="R153" i="26"/>
  <c r="Q153" i="26"/>
  <c r="P153" i="26"/>
  <c r="O153" i="26"/>
  <c r="N153" i="26"/>
  <c r="M153" i="26"/>
  <c r="L153" i="26"/>
  <c r="K153" i="26"/>
  <c r="J153" i="26"/>
  <c r="I153" i="26"/>
  <c r="H153" i="26"/>
  <c r="G153" i="26"/>
  <c r="F153" i="26"/>
  <c r="E153" i="26"/>
  <c r="D153" i="26"/>
  <c r="AM152" i="26"/>
  <c r="AL152" i="26"/>
  <c r="AK152" i="26"/>
  <c r="AJ152" i="26"/>
  <c r="AI152" i="26"/>
  <c r="AH152" i="26"/>
  <c r="AG152" i="26"/>
  <c r="AF152" i="26"/>
  <c r="AE152" i="26"/>
  <c r="AD152" i="26"/>
  <c r="AC152" i="26"/>
  <c r="AB152" i="26"/>
  <c r="AA152" i="26"/>
  <c r="Z152" i="26"/>
  <c r="Y152" i="26"/>
  <c r="X152" i="26"/>
  <c r="W152" i="26"/>
  <c r="V152" i="26"/>
  <c r="U152" i="26"/>
  <c r="T152" i="26"/>
  <c r="S152" i="26"/>
  <c r="R152" i="26"/>
  <c r="Q152" i="26"/>
  <c r="P152" i="26"/>
  <c r="O152" i="26"/>
  <c r="N152" i="26"/>
  <c r="M152" i="26"/>
  <c r="L152" i="26"/>
  <c r="K152" i="26"/>
  <c r="J152" i="26"/>
  <c r="I152" i="26"/>
  <c r="H152" i="26"/>
  <c r="G152" i="26"/>
  <c r="F152" i="26"/>
  <c r="E152" i="26"/>
  <c r="D152" i="26"/>
  <c r="AM151" i="26"/>
  <c r="AL151" i="26"/>
  <c r="AK151" i="26"/>
  <c r="AJ151" i="26"/>
  <c r="AI151" i="26"/>
  <c r="AH151" i="26"/>
  <c r="AG151" i="26"/>
  <c r="AF151" i="26"/>
  <c r="AE151" i="26"/>
  <c r="AD151" i="26"/>
  <c r="AC151" i="26"/>
  <c r="AB151" i="26"/>
  <c r="AA151" i="26"/>
  <c r="Z151" i="26"/>
  <c r="Y151" i="26"/>
  <c r="X151" i="26"/>
  <c r="W151" i="26"/>
  <c r="V151" i="26"/>
  <c r="U151" i="26"/>
  <c r="T151" i="26"/>
  <c r="S151" i="26"/>
  <c r="R151" i="26"/>
  <c r="Q151" i="26"/>
  <c r="P151" i="26"/>
  <c r="O151" i="26"/>
  <c r="N151" i="26"/>
  <c r="M151" i="26"/>
  <c r="L151" i="26"/>
  <c r="K151" i="26"/>
  <c r="J151" i="26"/>
  <c r="I151" i="26"/>
  <c r="H151" i="26"/>
  <c r="G151" i="26"/>
  <c r="F151" i="26"/>
  <c r="E151" i="26"/>
  <c r="D151" i="26"/>
  <c r="AM150" i="26"/>
  <c r="AL150" i="26"/>
  <c r="AK150" i="26"/>
  <c r="AJ150" i="26"/>
  <c r="AI150" i="26"/>
  <c r="AH150" i="26"/>
  <c r="AG150" i="26"/>
  <c r="AF150" i="26"/>
  <c r="AE150" i="26"/>
  <c r="AD150" i="26"/>
  <c r="AC150" i="26"/>
  <c r="AB150" i="26"/>
  <c r="AA150" i="26"/>
  <c r="Z150" i="26"/>
  <c r="Y150" i="26"/>
  <c r="X150" i="26"/>
  <c r="W150" i="26"/>
  <c r="V150" i="26"/>
  <c r="U150" i="26"/>
  <c r="T150" i="26"/>
  <c r="S150" i="26"/>
  <c r="R150" i="26"/>
  <c r="Q150" i="26"/>
  <c r="P150" i="26"/>
  <c r="O150" i="26"/>
  <c r="N150" i="26"/>
  <c r="M150" i="26"/>
  <c r="L150" i="26"/>
  <c r="K150" i="26"/>
  <c r="J150" i="26"/>
  <c r="I150" i="26"/>
  <c r="H150" i="26"/>
  <c r="G150" i="26"/>
  <c r="F150" i="26"/>
  <c r="E150" i="26"/>
  <c r="D150" i="26"/>
  <c r="AM149" i="26"/>
  <c r="AL149" i="26"/>
  <c r="AK149" i="26"/>
  <c r="AJ149" i="26"/>
  <c r="AI149" i="26"/>
  <c r="AH149" i="26"/>
  <c r="AG149" i="26"/>
  <c r="AF149" i="26"/>
  <c r="AE149" i="26"/>
  <c r="AD149" i="26"/>
  <c r="AC149" i="26"/>
  <c r="AB149" i="26"/>
  <c r="AA149" i="26"/>
  <c r="Z149" i="26"/>
  <c r="Y149" i="26"/>
  <c r="X149" i="26"/>
  <c r="W149" i="26"/>
  <c r="V149" i="26"/>
  <c r="U149" i="26"/>
  <c r="T149" i="26"/>
  <c r="S149" i="26"/>
  <c r="R149" i="26"/>
  <c r="Q149" i="26"/>
  <c r="P149" i="26"/>
  <c r="O149" i="26"/>
  <c r="N149" i="26"/>
  <c r="M149" i="26"/>
  <c r="L149" i="26"/>
  <c r="K149" i="26"/>
  <c r="J149" i="26"/>
  <c r="I149" i="26"/>
  <c r="H149" i="26"/>
  <c r="G149" i="26"/>
  <c r="F149" i="26"/>
  <c r="E149" i="26"/>
  <c r="D149" i="26"/>
  <c r="AM148" i="26"/>
  <c r="AL148" i="26"/>
  <c r="AK148" i="26"/>
  <c r="AJ148" i="26"/>
  <c r="AI148" i="26"/>
  <c r="AH148" i="26"/>
  <c r="AG148" i="26"/>
  <c r="AF148" i="26"/>
  <c r="AE148" i="26"/>
  <c r="AD148" i="26"/>
  <c r="AC148" i="26"/>
  <c r="AB148" i="26"/>
  <c r="AA148" i="26"/>
  <c r="Z148" i="26"/>
  <c r="Y148" i="26"/>
  <c r="X148" i="26"/>
  <c r="W148" i="26"/>
  <c r="V148" i="26"/>
  <c r="U148" i="26"/>
  <c r="T148" i="26"/>
  <c r="S148" i="26"/>
  <c r="R148" i="26"/>
  <c r="Q148" i="26"/>
  <c r="P148" i="26"/>
  <c r="O148" i="26"/>
  <c r="N148" i="26"/>
  <c r="M148" i="26"/>
  <c r="L148" i="26"/>
  <c r="K148" i="26"/>
  <c r="J148" i="26"/>
  <c r="I148" i="26"/>
  <c r="H148" i="26"/>
  <c r="G148" i="26"/>
  <c r="F148" i="26"/>
  <c r="E148" i="26"/>
  <c r="D148" i="26"/>
  <c r="AM147" i="26"/>
  <c r="AL147" i="26"/>
  <c r="AK147" i="26"/>
  <c r="AJ147" i="26"/>
  <c r="AI147" i="26"/>
  <c r="AH147" i="26"/>
  <c r="AG147" i="26"/>
  <c r="AF147" i="26"/>
  <c r="AE147" i="26"/>
  <c r="AD147" i="26"/>
  <c r="AC147" i="26"/>
  <c r="AB147" i="26"/>
  <c r="AA147" i="26"/>
  <c r="Z147" i="26"/>
  <c r="Y147" i="26"/>
  <c r="X147" i="26"/>
  <c r="W147" i="26"/>
  <c r="V147" i="26"/>
  <c r="U147" i="26"/>
  <c r="T147" i="26"/>
  <c r="S147" i="26"/>
  <c r="R147" i="26"/>
  <c r="Q147" i="26"/>
  <c r="P147" i="26"/>
  <c r="O147" i="26"/>
  <c r="N147" i="26"/>
  <c r="M147" i="26"/>
  <c r="L147" i="26"/>
  <c r="K147" i="26"/>
  <c r="J147" i="26"/>
  <c r="I147" i="26"/>
  <c r="H147" i="26"/>
  <c r="G147" i="26"/>
  <c r="F147" i="26"/>
  <c r="E147" i="26"/>
  <c r="D147" i="26"/>
  <c r="AM146" i="26"/>
  <c r="AL146" i="26"/>
  <c r="AK146" i="26"/>
  <c r="AJ146" i="26"/>
  <c r="AI146" i="26"/>
  <c r="AH146" i="26"/>
  <c r="AG146" i="26"/>
  <c r="AF146" i="26"/>
  <c r="AE146" i="26"/>
  <c r="AD146" i="26"/>
  <c r="AC146" i="26"/>
  <c r="AB146" i="26"/>
  <c r="AA146" i="26"/>
  <c r="Z146" i="26"/>
  <c r="Y146" i="26"/>
  <c r="X146" i="26"/>
  <c r="W146" i="26"/>
  <c r="V146" i="26"/>
  <c r="U146" i="26"/>
  <c r="T146" i="26"/>
  <c r="S146" i="26"/>
  <c r="R146" i="26"/>
  <c r="Q146" i="26"/>
  <c r="P146" i="26"/>
  <c r="O146" i="26"/>
  <c r="N146" i="26"/>
  <c r="M146" i="26"/>
  <c r="L146" i="26"/>
  <c r="K146" i="26"/>
  <c r="J146" i="26"/>
  <c r="I146" i="26"/>
  <c r="H146" i="26"/>
  <c r="G146" i="26"/>
  <c r="F146" i="26"/>
  <c r="E146" i="26"/>
  <c r="D146" i="26"/>
  <c r="AM145" i="26"/>
  <c r="AL145" i="26"/>
  <c r="AK145" i="26"/>
  <c r="AJ145" i="26"/>
  <c r="AI145" i="26"/>
  <c r="AH145" i="26"/>
  <c r="AG145" i="26"/>
  <c r="AF145" i="26"/>
  <c r="AE145" i="26"/>
  <c r="AD145" i="26"/>
  <c r="AC145" i="26"/>
  <c r="AB145" i="26"/>
  <c r="AA145" i="26"/>
  <c r="Z145" i="26"/>
  <c r="Y145" i="26"/>
  <c r="X145" i="26"/>
  <c r="W145" i="26"/>
  <c r="V145" i="26"/>
  <c r="U145" i="26"/>
  <c r="T145" i="26"/>
  <c r="S145" i="26"/>
  <c r="R145" i="26"/>
  <c r="Q145" i="26"/>
  <c r="P145" i="26"/>
  <c r="O145" i="26"/>
  <c r="N145" i="26"/>
  <c r="M145" i="26"/>
  <c r="L145" i="26"/>
  <c r="K145" i="26"/>
  <c r="J145" i="26"/>
  <c r="I145" i="26"/>
  <c r="H145" i="26"/>
  <c r="G145" i="26"/>
  <c r="F145" i="26"/>
  <c r="E145" i="26"/>
  <c r="D145" i="26"/>
  <c r="AM144" i="26"/>
  <c r="AL144" i="26"/>
  <c r="AK144" i="26"/>
  <c r="AJ144" i="26"/>
  <c r="AI144" i="26"/>
  <c r="AH144" i="26"/>
  <c r="AG144" i="26"/>
  <c r="AF144" i="26"/>
  <c r="AE144" i="26"/>
  <c r="AD144" i="26"/>
  <c r="AC144" i="26"/>
  <c r="AB144" i="26"/>
  <c r="AA144" i="26"/>
  <c r="Z144" i="26"/>
  <c r="Y144" i="26"/>
  <c r="X144" i="26"/>
  <c r="W144" i="26"/>
  <c r="V144" i="26"/>
  <c r="U144" i="26"/>
  <c r="T144" i="26"/>
  <c r="S144" i="26"/>
  <c r="R144" i="26"/>
  <c r="Q144" i="26"/>
  <c r="P144" i="26"/>
  <c r="O144" i="26"/>
  <c r="N144" i="26"/>
  <c r="M144" i="26"/>
  <c r="L144" i="26"/>
  <c r="K144" i="26"/>
  <c r="J144" i="26"/>
  <c r="I144" i="26"/>
  <c r="H144" i="26"/>
  <c r="G144" i="26"/>
  <c r="F144" i="26"/>
  <c r="E144" i="26"/>
  <c r="D144" i="26"/>
  <c r="AM143" i="26"/>
  <c r="AL143" i="26"/>
  <c r="AK143" i="26"/>
  <c r="AJ143" i="26"/>
  <c r="AI143" i="26"/>
  <c r="AH143" i="26"/>
  <c r="AG143" i="26"/>
  <c r="AF143" i="26"/>
  <c r="AE143" i="26"/>
  <c r="AD143" i="26"/>
  <c r="AC143" i="26"/>
  <c r="AB143" i="26"/>
  <c r="AA143" i="26"/>
  <c r="Z143" i="26"/>
  <c r="Y143" i="26"/>
  <c r="X143" i="26"/>
  <c r="W143" i="26"/>
  <c r="V143" i="26"/>
  <c r="U143" i="26"/>
  <c r="T143" i="26"/>
  <c r="S143" i="26"/>
  <c r="R143" i="26"/>
  <c r="Q143" i="26"/>
  <c r="P143" i="26"/>
  <c r="O143" i="26"/>
  <c r="N143" i="26"/>
  <c r="M143" i="26"/>
  <c r="L143" i="26"/>
  <c r="K143" i="26"/>
  <c r="J143" i="26"/>
  <c r="I143" i="26"/>
  <c r="H143" i="26"/>
  <c r="G143" i="26"/>
  <c r="F143" i="26"/>
  <c r="E143" i="26"/>
  <c r="D143" i="26"/>
  <c r="AM142" i="26"/>
  <c r="AL142" i="26"/>
  <c r="AK142" i="26"/>
  <c r="AJ142" i="26"/>
  <c r="AI142" i="26"/>
  <c r="AH142" i="26"/>
  <c r="AG142" i="26"/>
  <c r="AF142" i="26"/>
  <c r="AE142" i="26"/>
  <c r="AD142" i="26"/>
  <c r="AC142" i="26"/>
  <c r="AB142" i="26"/>
  <c r="AA142" i="26"/>
  <c r="Z142" i="26"/>
  <c r="Y142" i="26"/>
  <c r="X142" i="26"/>
  <c r="W142" i="26"/>
  <c r="V142" i="26"/>
  <c r="U142" i="26"/>
  <c r="T142" i="26"/>
  <c r="S142" i="26"/>
  <c r="R142" i="26"/>
  <c r="Q142" i="26"/>
  <c r="P142" i="26"/>
  <c r="O142" i="26"/>
  <c r="N142" i="26"/>
  <c r="M142" i="26"/>
  <c r="L142" i="26"/>
  <c r="K142" i="26"/>
  <c r="J142" i="26"/>
  <c r="I142" i="26"/>
  <c r="H142" i="26"/>
  <c r="G142" i="26"/>
  <c r="F142" i="26"/>
  <c r="E142" i="26"/>
  <c r="D142" i="26"/>
  <c r="AM141" i="26"/>
  <c r="AL141" i="26"/>
  <c r="AK141" i="26"/>
  <c r="AJ141" i="26"/>
  <c r="AI141" i="26"/>
  <c r="AH141" i="26"/>
  <c r="AG141" i="26"/>
  <c r="AF141" i="26"/>
  <c r="AE141" i="26"/>
  <c r="AD141" i="26"/>
  <c r="AC141" i="26"/>
  <c r="AB141" i="26"/>
  <c r="AA141" i="26"/>
  <c r="Z141" i="26"/>
  <c r="Y141" i="26"/>
  <c r="X141" i="26"/>
  <c r="W141" i="26"/>
  <c r="V141" i="26"/>
  <c r="U141" i="26"/>
  <c r="T141" i="26"/>
  <c r="S141" i="26"/>
  <c r="R141" i="26"/>
  <c r="Q141" i="26"/>
  <c r="P141" i="26"/>
  <c r="O141" i="26"/>
  <c r="N141" i="26"/>
  <c r="M141" i="26"/>
  <c r="L141" i="26"/>
  <c r="K141" i="26"/>
  <c r="J141" i="26"/>
  <c r="I141" i="26"/>
  <c r="H141" i="26"/>
  <c r="G141" i="26"/>
  <c r="F141" i="26"/>
  <c r="E141" i="26"/>
  <c r="D141" i="26"/>
  <c r="AM140" i="26"/>
  <c r="AL140" i="26"/>
  <c r="AK140" i="26"/>
  <c r="AJ140" i="26"/>
  <c r="AI140" i="26"/>
  <c r="AH140" i="26"/>
  <c r="AG140" i="26"/>
  <c r="AF140" i="26"/>
  <c r="AE140" i="26"/>
  <c r="AD140" i="26"/>
  <c r="AC140" i="26"/>
  <c r="AB140" i="26"/>
  <c r="AA140" i="26"/>
  <c r="Z140" i="26"/>
  <c r="Y140" i="26"/>
  <c r="X140" i="26"/>
  <c r="W140" i="26"/>
  <c r="V140" i="26"/>
  <c r="U140" i="26"/>
  <c r="T140" i="26"/>
  <c r="S140" i="26"/>
  <c r="R140" i="26"/>
  <c r="Q140" i="26"/>
  <c r="P140" i="26"/>
  <c r="O140" i="26"/>
  <c r="N140" i="26"/>
  <c r="M140" i="26"/>
  <c r="L140" i="26"/>
  <c r="K140" i="26"/>
  <c r="J140" i="26"/>
  <c r="I140" i="26"/>
  <c r="H140" i="26"/>
  <c r="G140" i="26"/>
  <c r="F140" i="26"/>
  <c r="E140" i="26"/>
  <c r="D140" i="26"/>
  <c r="AM139" i="26"/>
  <c r="AL139" i="26"/>
  <c r="AK139" i="26"/>
  <c r="AJ139" i="26"/>
  <c r="AI139" i="26"/>
  <c r="AH139" i="26"/>
  <c r="AG139" i="26"/>
  <c r="AF139" i="26"/>
  <c r="AE139" i="26"/>
  <c r="AD139" i="26"/>
  <c r="AC139" i="26"/>
  <c r="AB139" i="26"/>
  <c r="AA139" i="26"/>
  <c r="Z139" i="26"/>
  <c r="Y139" i="26"/>
  <c r="X139" i="26"/>
  <c r="W139" i="26"/>
  <c r="V139" i="26"/>
  <c r="U139" i="26"/>
  <c r="T139" i="26"/>
  <c r="S139" i="26"/>
  <c r="R139" i="26"/>
  <c r="Q139" i="26"/>
  <c r="P139" i="26"/>
  <c r="O139" i="26"/>
  <c r="N139" i="26"/>
  <c r="M139" i="26"/>
  <c r="L139" i="26"/>
  <c r="K139" i="26"/>
  <c r="J139" i="26"/>
  <c r="I139" i="26"/>
  <c r="H139" i="26"/>
  <c r="G139" i="26"/>
  <c r="F139" i="26"/>
  <c r="E139" i="26"/>
  <c r="D139" i="26"/>
  <c r="AM138" i="26"/>
  <c r="AL138" i="26"/>
  <c r="AK138" i="26"/>
  <c r="AJ138" i="26"/>
  <c r="AI138" i="26"/>
  <c r="AH138" i="26"/>
  <c r="AG138" i="26"/>
  <c r="AF138" i="26"/>
  <c r="AE138" i="26"/>
  <c r="AD138" i="26"/>
  <c r="AC138" i="26"/>
  <c r="AB138" i="26"/>
  <c r="AA138" i="26"/>
  <c r="Z138" i="26"/>
  <c r="Y138" i="26"/>
  <c r="X138" i="26"/>
  <c r="W138" i="26"/>
  <c r="V138" i="26"/>
  <c r="U138" i="26"/>
  <c r="T138" i="26"/>
  <c r="S138" i="26"/>
  <c r="R138" i="26"/>
  <c r="Q138" i="26"/>
  <c r="P138" i="26"/>
  <c r="O138" i="26"/>
  <c r="N138" i="26"/>
  <c r="M138" i="26"/>
  <c r="L138" i="26"/>
  <c r="K138" i="26"/>
  <c r="J138" i="26"/>
  <c r="I138" i="26"/>
  <c r="H138" i="26"/>
  <c r="G138" i="26"/>
  <c r="F138" i="26"/>
  <c r="E138" i="26"/>
  <c r="D138" i="26"/>
  <c r="AM137" i="26"/>
  <c r="AL137" i="26"/>
  <c r="AK137" i="26"/>
  <c r="AJ137" i="26"/>
  <c r="AI137" i="26"/>
  <c r="AH137" i="26"/>
  <c r="AG137" i="26"/>
  <c r="AF137" i="26"/>
  <c r="AE137" i="26"/>
  <c r="AD137" i="26"/>
  <c r="AC137" i="26"/>
  <c r="AB137" i="26"/>
  <c r="AA137" i="26"/>
  <c r="Z137" i="26"/>
  <c r="Y137" i="26"/>
  <c r="X137" i="26"/>
  <c r="W137" i="26"/>
  <c r="V137" i="26"/>
  <c r="U137" i="26"/>
  <c r="T137" i="26"/>
  <c r="S137" i="26"/>
  <c r="R137" i="26"/>
  <c r="Q137" i="26"/>
  <c r="P137" i="26"/>
  <c r="O137" i="26"/>
  <c r="N137" i="26"/>
  <c r="M137" i="26"/>
  <c r="L137" i="26"/>
  <c r="K137" i="26"/>
  <c r="J137" i="26"/>
  <c r="I137" i="26"/>
  <c r="H137" i="26"/>
  <c r="G137" i="26"/>
  <c r="F137" i="26"/>
  <c r="E137" i="26"/>
  <c r="D137" i="26"/>
  <c r="AM136" i="26"/>
  <c r="AL136" i="26"/>
  <c r="AK136" i="26"/>
  <c r="AJ136" i="26"/>
  <c r="AI136" i="26"/>
  <c r="AH136" i="26"/>
  <c r="AG136" i="26"/>
  <c r="AF136" i="26"/>
  <c r="AE136" i="26"/>
  <c r="AD136" i="26"/>
  <c r="AC136" i="26"/>
  <c r="AB136" i="26"/>
  <c r="AA136" i="26"/>
  <c r="Z136" i="26"/>
  <c r="Y136" i="26"/>
  <c r="X136" i="26"/>
  <c r="W136" i="26"/>
  <c r="V136" i="26"/>
  <c r="U136" i="26"/>
  <c r="T136" i="26"/>
  <c r="S136" i="26"/>
  <c r="R136" i="26"/>
  <c r="Q136" i="26"/>
  <c r="P136" i="26"/>
  <c r="O136" i="26"/>
  <c r="N136" i="26"/>
  <c r="M136" i="26"/>
  <c r="L136" i="26"/>
  <c r="K136" i="26"/>
  <c r="J136" i="26"/>
  <c r="I136" i="26"/>
  <c r="H136" i="26"/>
  <c r="G136" i="26"/>
  <c r="F136" i="26"/>
  <c r="E136" i="26"/>
  <c r="D136" i="26"/>
  <c r="AM135" i="26"/>
  <c r="AL135" i="26"/>
  <c r="AK135" i="26"/>
  <c r="AJ135" i="26"/>
  <c r="AI135" i="26"/>
  <c r="AH135" i="26"/>
  <c r="AG135" i="26"/>
  <c r="AF135" i="26"/>
  <c r="AE135" i="26"/>
  <c r="AD135" i="26"/>
  <c r="AC135" i="26"/>
  <c r="AB135" i="26"/>
  <c r="AA135" i="26"/>
  <c r="Z135" i="26"/>
  <c r="Y135" i="26"/>
  <c r="X135" i="26"/>
  <c r="W135" i="26"/>
  <c r="V135" i="26"/>
  <c r="U135" i="26"/>
  <c r="T135" i="26"/>
  <c r="S135" i="26"/>
  <c r="R135" i="26"/>
  <c r="Q135" i="26"/>
  <c r="P135" i="26"/>
  <c r="O135" i="26"/>
  <c r="N135" i="26"/>
  <c r="M135" i="26"/>
  <c r="L135" i="26"/>
  <c r="K135" i="26"/>
  <c r="J135" i="26"/>
  <c r="I135" i="26"/>
  <c r="H135" i="26"/>
  <c r="G135" i="26"/>
  <c r="F135" i="26"/>
  <c r="E135" i="26"/>
  <c r="D135" i="26"/>
  <c r="AM134" i="26"/>
  <c r="AL134" i="26"/>
  <c r="AK134" i="26"/>
  <c r="AJ134" i="26"/>
  <c r="AI134" i="26"/>
  <c r="AH134" i="26"/>
  <c r="AG134" i="26"/>
  <c r="AF134" i="26"/>
  <c r="AE134" i="26"/>
  <c r="AD134" i="26"/>
  <c r="AC134" i="26"/>
  <c r="AB134" i="26"/>
  <c r="AA134" i="26"/>
  <c r="Z134" i="26"/>
  <c r="Y134" i="26"/>
  <c r="X134" i="26"/>
  <c r="W134" i="26"/>
  <c r="V134" i="26"/>
  <c r="U134" i="26"/>
  <c r="T134" i="26"/>
  <c r="S134" i="26"/>
  <c r="R134" i="26"/>
  <c r="Q134" i="26"/>
  <c r="P134" i="26"/>
  <c r="O134" i="26"/>
  <c r="N134" i="26"/>
  <c r="M134" i="26"/>
  <c r="L134" i="26"/>
  <c r="K134" i="26"/>
  <c r="J134" i="26"/>
  <c r="I134" i="26"/>
  <c r="H134" i="26"/>
  <c r="G134" i="26"/>
  <c r="F134" i="26"/>
  <c r="E134" i="26"/>
  <c r="D134" i="26"/>
  <c r="AM133" i="26"/>
  <c r="AL133" i="26"/>
  <c r="AK133" i="26"/>
  <c r="AJ133" i="26"/>
  <c r="AI133" i="26"/>
  <c r="AH133" i="26"/>
  <c r="AG133" i="26"/>
  <c r="AF133" i="26"/>
  <c r="AE133" i="26"/>
  <c r="AD133" i="26"/>
  <c r="AC133" i="26"/>
  <c r="AB133" i="26"/>
  <c r="AA133" i="26"/>
  <c r="Z133" i="26"/>
  <c r="Y133" i="26"/>
  <c r="X133" i="26"/>
  <c r="W133" i="26"/>
  <c r="V133" i="26"/>
  <c r="U133" i="26"/>
  <c r="T133" i="26"/>
  <c r="S133" i="26"/>
  <c r="R133" i="26"/>
  <c r="Q133" i="26"/>
  <c r="P133" i="26"/>
  <c r="O133" i="26"/>
  <c r="N133" i="26"/>
  <c r="M133" i="26"/>
  <c r="L133" i="26"/>
  <c r="K133" i="26"/>
  <c r="J133" i="26"/>
  <c r="I133" i="26"/>
  <c r="H133" i="26"/>
  <c r="G133" i="26"/>
  <c r="F133" i="26"/>
  <c r="E133" i="26"/>
  <c r="D133" i="26"/>
  <c r="AM132" i="26"/>
  <c r="AL132" i="26"/>
  <c r="AK132" i="26"/>
  <c r="AJ132" i="26"/>
  <c r="AI132" i="26"/>
  <c r="AH132" i="26"/>
  <c r="AG132" i="26"/>
  <c r="AF132" i="26"/>
  <c r="AE132" i="26"/>
  <c r="AD132" i="26"/>
  <c r="AC132" i="26"/>
  <c r="AB132" i="26"/>
  <c r="AA132" i="26"/>
  <c r="Z132" i="26"/>
  <c r="Y132" i="26"/>
  <c r="X132" i="26"/>
  <c r="W132" i="26"/>
  <c r="V132" i="26"/>
  <c r="U132" i="26"/>
  <c r="T132" i="26"/>
  <c r="S132" i="26"/>
  <c r="R132" i="26"/>
  <c r="Q132" i="26"/>
  <c r="P132" i="26"/>
  <c r="O132" i="26"/>
  <c r="N132" i="26"/>
  <c r="M132" i="26"/>
  <c r="L132" i="26"/>
  <c r="K132" i="26"/>
  <c r="J132" i="26"/>
  <c r="I132" i="26"/>
  <c r="H132" i="26"/>
  <c r="G132" i="26"/>
  <c r="F132" i="26"/>
  <c r="E132" i="26"/>
  <c r="D132" i="26"/>
  <c r="AM131" i="26"/>
  <c r="AL131" i="26"/>
  <c r="AK131" i="26"/>
  <c r="AJ131" i="26"/>
  <c r="AI131" i="26"/>
  <c r="AH131" i="26"/>
  <c r="AG131" i="26"/>
  <c r="AF131" i="26"/>
  <c r="AE131" i="26"/>
  <c r="AD131" i="26"/>
  <c r="AC131" i="26"/>
  <c r="AB131" i="26"/>
  <c r="AA131" i="26"/>
  <c r="Z131" i="26"/>
  <c r="Y131" i="26"/>
  <c r="X131" i="26"/>
  <c r="W131" i="26"/>
  <c r="V131" i="26"/>
  <c r="U131" i="26"/>
  <c r="T131" i="26"/>
  <c r="S131" i="26"/>
  <c r="R131" i="26"/>
  <c r="Q131" i="26"/>
  <c r="P131" i="26"/>
  <c r="O131" i="26"/>
  <c r="N131" i="26"/>
  <c r="M131" i="26"/>
  <c r="L131" i="26"/>
  <c r="K131" i="26"/>
  <c r="J131" i="26"/>
  <c r="I131" i="26"/>
  <c r="H131" i="26"/>
  <c r="G131" i="26"/>
  <c r="F131" i="26"/>
  <c r="E131" i="26"/>
  <c r="D131" i="26"/>
  <c r="AM130" i="26"/>
  <c r="AL130" i="26"/>
  <c r="AK130" i="26"/>
  <c r="AJ130" i="26"/>
  <c r="AI130" i="26"/>
  <c r="AH130" i="26"/>
  <c r="AG130" i="26"/>
  <c r="AF130" i="26"/>
  <c r="AE130" i="26"/>
  <c r="AD130" i="26"/>
  <c r="AC130" i="26"/>
  <c r="AB130" i="26"/>
  <c r="AA130" i="26"/>
  <c r="Z130" i="26"/>
  <c r="Y130" i="26"/>
  <c r="X130" i="26"/>
  <c r="W130" i="26"/>
  <c r="V130" i="26"/>
  <c r="U130" i="26"/>
  <c r="T130" i="26"/>
  <c r="S130" i="26"/>
  <c r="R130" i="26"/>
  <c r="Q130" i="26"/>
  <c r="P130" i="26"/>
  <c r="O130" i="26"/>
  <c r="N130" i="26"/>
  <c r="M130" i="26"/>
  <c r="L130" i="26"/>
  <c r="K130" i="26"/>
  <c r="J130" i="26"/>
  <c r="I130" i="26"/>
  <c r="H130" i="26"/>
  <c r="G130" i="26"/>
  <c r="F130" i="26"/>
  <c r="E130" i="26"/>
  <c r="D130" i="26"/>
  <c r="AM129" i="26"/>
  <c r="AL129" i="26"/>
  <c r="AK129" i="26"/>
  <c r="AJ129" i="26"/>
  <c r="AI129" i="26"/>
  <c r="AH129" i="26"/>
  <c r="AG129" i="26"/>
  <c r="AF129" i="26"/>
  <c r="AE129" i="26"/>
  <c r="AD129" i="26"/>
  <c r="AC129" i="26"/>
  <c r="AB129" i="26"/>
  <c r="AA129" i="26"/>
  <c r="Z129" i="26"/>
  <c r="Y129" i="26"/>
  <c r="X129" i="26"/>
  <c r="W129" i="26"/>
  <c r="V129" i="26"/>
  <c r="U129" i="26"/>
  <c r="T129" i="26"/>
  <c r="S129" i="26"/>
  <c r="R129" i="26"/>
  <c r="Q129" i="26"/>
  <c r="P129" i="26"/>
  <c r="O129" i="26"/>
  <c r="N129" i="26"/>
  <c r="M129" i="26"/>
  <c r="L129" i="26"/>
  <c r="K129" i="26"/>
  <c r="J129" i="26"/>
  <c r="I129" i="26"/>
  <c r="H129" i="26"/>
  <c r="G129" i="26"/>
  <c r="F129" i="26"/>
  <c r="E129" i="26"/>
  <c r="D129" i="26"/>
  <c r="AM128" i="26"/>
  <c r="AL128" i="26"/>
  <c r="AK128" i="26"/>
  <c r="AJ128" i="26"/>
  <c r="AI128" i="26"/>
  <c r="AH128" i="26"/>
  <c r="AG128" i="26"/>
  <c r="AF128" i="26"/>
  <c r="AE128" i="26"/>
  <c r="AD128" i="26"/>
  <c r="AC128" i="26"/>
  <c r="AB128" i="26"/>
  <c r="AA128" i="26"/>
  <c r="Z128" i="26"/>
  <c r="Y128" i="26"/>
  <c r="X128" i="26"/>
  <c r="W128" i="26"/>
  <c r="V128" i="26"/>
  <c r="U128" i="26"/>
  <c r="T128" i="26"/>
  <c r="S128" i="26"/>
  <c r="R128" i="26"/>
  <c r="Q128" i="26"/>
  <c r="P128" i="26"/>
  <c r="O128" i="26"/>
  <c r="N128" i="26"/>
  <c r="M128" i="26"/>
  <c r="L128" i="26"/>
  <c r="K128" i="26"/>
  <c r="J128" i="26"/>
  <c r="I128" i="26"/>
  <c r="H128" i="26"/>
  <c r="G128" i="26"/>
  <c r="F128" i="26"/>
  <c r="E128" i="26"/>
  <c r="D128" i="26"/>
  <c r="AM127" i="26"/>
  <c r="AL127" i="26"/>
  <c r="AK127" i="26"/>
  <c r="AJ127" i="26"/>
  <c r="AI127" i="26"/>
  <c r="AH127" i="26"/>
  <c r="AG127" i="26"/>
  <c r="AF127" i="26"/>
  <c r="AE127" i="26"/>
  <c r="AD127" i="26"/>
  <c r="AC127" i="26"/>
  <c r="AB127" i="26"/>
  <c r="AA127" i="26"/>
  <c r="Z127" i="26"/>
  <c r="Y127" i="26"/>
  <c r="X127" i="26"/>
  <c r="W127" i="26"/>
  <c r="V127" i="26"/>
  <c r="U127" i="26"/>
  <c r="T127" i="26"/>
  <c r="S127" i="26"/>
  <c r="R127" i="26"/>
  <c r="Q127" i="26"/>
  <c r="P127" i="26"/>
  <c r="O127" i="26"/>
  <c r="N127" i="26"/>
  <c r="M127" i="26"/>
  <c r="L127" i="26"/>
  <c r="K127" i="26"/>
  <c r="J127" i="26"/>
  <c r="I127" i="26"/>
  <c r="H127" i="26"/>
  <c r="G127" i="26"/>
  <c r="F127" i="26"/>
  <c r="E127" i="26"/>
  <c r="D127" i="26"/>
  <c r="AM126" i="26"/>
  <c r="AL126" i="26"/>
  <c r="AK126" i="26"/>
  <c r="AJ126" i="26"/>
  <c r="AI126" i="26"/>
  <c r="AH126" i="26"/>
  <c r="AG126" i="26"/>
  <c r="AF126" i="26"/>
  <c r="AE126" i="26"/>
  <c r="AD126" i="26"/>
  <c r="AC126" i="26"/>
  <c r="AB126" i="26"/>
  <c r="AA126" i="26"/>
  <c r="Z126" i="26"/>
  <c r="Y126" i="26"/>
  <c r="X126" i="26"/>
  <c r="W126" i="26"/>
  <c r="V126" i="26"/>
  <c r="U126" i="26"/>
  <c r="T126" i="26"/>
  <c r="S126" i="26"/>
  <c r="R126" i="26"/>
  <c r="Q126" i="26"/>
  <c r="P126" i="26"/>
  <c r="O126" i="26"/>
  <c r="N126" i="26"/>
  <c r="M126" i="26"/>
  <c r="L126" i="26"/>
  <c r="K126" i="26"/>
  <c r="J126" i="26"/>
  <c r="I126" i="26"/>
  <c r="H126" i="26"/>
  <c r="G126" i="26"/>
  <c r="F126" i="26"/>
  <c r="E126" i="26"/>
  <c r="D126" i="26"/>
  <c r="AM125" i="26"/>
  <c r="AL125" i="26"/>
  <c r="AK125" i="26"/>
  <c r="AJ125" i="26"/>
  <c r="AI125" i="26"/>
  <c r="AH125" i="26"/>
  <c r="AG125" i="26"/>
  <c r="AF125" i="26"/>
  <c r="AE125" i="26"/>
  <c r="AD125" i="26"/>
  <c r="AC125" i="26"/>
  <c r="AB125" i="26"/>
  <c r="AA125" i="26"/>
  <c r="Z125" i="26"/>
  <c r="Y125" i="26"/>
  <c r="X125" i="26"/>
  <c r="W125" i="26"/>
  <c r="V125" i="26"/>
  <c r="U125" i="26"/>
  <c r="T125" i="26"/>
  <c r="S125" i="26"/>
  <c r="R125" i="26"/>
  <c r="Q125" i="26"/>
  <c r="P125" i="26"/>
  <c r="O125" i="26"/>
  <c r="N125" i="26"/>
  <c r="M125" i="26"/>
  <c r="L125" i="26"/>
  <c r="K125" i="26"/>
  <c r="J125" i="26"/>
  <c r="I125" i="26"/>
  <c r="H125" i="26"/>
  <c r="G125" i="26"/>
  <c r="F125" i="26"/>
  <c r="E125" i="26"/>
  <c r="D125" i="26"/>
  <c r="AM124" i="26"/>
  <c r="AL124" i="26"/>
  <c r="AK124" i="26"/>
  <c r="AJ124" i="26"/>
  <c r="AI124" i="26"/>
  <c r="AH124" i="26"/>
  <c r="AG124" i="26"/>
  <c r="AF124" i="26"/>
  <c r="AE124" i="26"/>
  <c r="AD124" i="26"/>
  <c r="AC124" i="26"/>
  <c r="AB124" i="26"/>
  <c r="AA124" i="26"/>
  <c r="Z124" i="26"/>
  <c r="Y124" i="26"/>
  <c r="X124" i="26"/>
  <c r="W124" i="26"/>
  <c r="V124" i="26"/>
  <c r="U124" i="26"/>
  <c r="T124" i="26"/>
  <c r="S124" i="26"/>
  <c r="R124" i="26"/>
  <c r="Q124" i="26"/>
  <c r="P124" i="26"/>
  <c r="O124" i="26"/>
  <c r="N124" i="26"/>
  <c r="M124" i="26"/>
  <c r="L124" i="26"/>
  <c r="K124" i="26"/>
  <c r="J124" i="26"/>
  <c r="I124" i="26"/>
  <c r="H124" i="26"/>
  <c r="G124" i="26"/>
  <c r="F124" i="26"/>
  <c r="E124" i="26"/>
  <c r="D124" i="26"/>
  <c r="AM123" i="26"/>
  <c r="AL123" i="26"/>
  <c r="AK123" i="26"/>
  <c r="AJ123" i="26"/>
  <c r="AI123" i="26"/>
  <c r="AH123" i="26"/>
  <c r="AG123" i="26"/>
  <c r="AF123" i="26"/>
  <c r="AE123" i="26"/>
  <c r="AD123" i="26"/>
  <c r="AC123" i="26"/>
  <c r="AB123" i="26"/>
  <c r="AA123" i="26"/>
  <c r="Z123" i="26"/>
  <c r="Y123" i="26"/>
  <c r="X123" i="26"/>
  <c r="W123" i="26"/>
  <c r="V123" i="26"/>
  <c r="U123" i="26"/>
  <c r="T123" i="26"/>
  <c r="S123" i="26"/>
  <c r="R123" i="26"/>
  <c r="Q123" i="26"/>
  <c r="P123" i="26"/>
  <c r="O123" i="26"/>
  <c r="N123" i="26"/>
  <c r="M123" i="26"/>
  <c r="L123" i="26"/>
  <c r="K123" i="26"/>
  <c r="J123" i="26"/>
  <c r="I123" i="26"/>
  <c r="H123" i="26"/>
  <c r="G123" i="26"/>
  <c r="F123" i="26"/>
  <c r="E123" i="26"/>
  <c r="D123" i="26"/>
  <c r="AM122" i="26"/>
  <c r="AL122" i="26"/>
  <c r="AK122" i="26"/>
  <c r="AJ122" i="26"/>
  <c r="AI122" i="26"/>
  <c r="AH122" i="26"/>
  <c r="AG122" i="26"/>
  <c r="AF122" i="26"/>
  <c r="AE122" i="26"/>
  <c r="AD122" i="26"/>
  <c r="AC122" i="26"/>
  <c r="AB122" i="26"/>
  <c r="AA122" i="26"/>
  <c r="Z122" i="26"/>
  <c r="Y122" i="26"/>
  <c r="X122" i="26"/>
  <c r="W122" i="26"/>
  <c r="V122" i="26"/>
  <c r="U122" i="26"/>
  <c r="T122" i="26"/>
  <c r="S122" i="26"/>
  <c r="R122" i="26"/>
  <c r="Q122" i="26"/>
  <c r="P122" i="26"/>
  <c r="O122" i="26"/>
  <c r="N122" i="26"/>
  <c r="M122" i="26"/>
  <c r="L122" i="26"/>
  <c r="K122" i="26"/>
  <c r="J122" i="26"/>
  <c r="I122" i="26"/>
  <c r="H122" i="26"/>
  <c r="G122" i="26"/>
  <c r="F122" i="26"/>
  <c r="E122" i="26"/>
  <c r="D122" i="26"/>
  <c r="AM121" i="26"/>
  <c r="AL121" i="26"/>
  <c r="AK121" i="26"/>
  <c r="AJ121" i="26"/>
  <c r="AI121" i="26"/>
  <c r="AH121" i="26"/>
  <c r="AG121" i="26"/>
  <c r="AF121" i="26"/>
  <c r="AE121" i="26"/>
  <c r="AD121" i="26"/>
  <c r="AC121" i="26"/>
  <c r="AB121" i="26"/>
  <c r="AA121" i="26"/>
  <c r="Z121" i="26"/>
  <c r="Y121" i="26"/>
  <c r="X121" i="26"/>
  <c r="W121" i="26"/>
  <c r="V121" i="26"/>
  <c r="U121" i="26"/>
  <c r="T121" i="26"/>
  <c r="S121" i="26"/>
  <c r="R121" i="26"/>
  <c r="Q121" i="26"/>
  <c r="P121" i="26"/>
  <c r="O121" i="26"/>
  <c r="N121" i="26"/>
  <c r="M121" i="26"/>
  <c r="L121" i="26"/>
  <c r="K121" i="26"/>
  <c r="J121" i="26"/>
  <c r="I121" i="26"/>
  <c r="H121" i="26"/>
  <c r="G121" i="26"/>
  <c r="F121" i="26"/>
  <c r="E121" i="26"/>
  <c r="D121" i="26"/>
  <c r="AM120" i="26"/>
  <c r="AL120" i="26"/>
  <c r="AK120" i="26"/>
  <c r="AJ120" i="26"/>
  <c r="AI120" i="26"/>
  <c r="AH120" i="26"/>
  <c r="AG120" i="26"/>
  <c r="AF120" i="26"/>
  <c r="AE120" i="26"/>
  <c r="AD120" i="26"/>
  <c r="AC120" i="26"/>
  <c r="AB120" i="26"/>
  <c r="AA120" i="26"/>
  <c r="Z120" i="26"/>
  <c r="Y120" i="26"/>
  <c r="X120" i="26"/>
  <c r="W120" i="26"/>
  <c r="V120" i="26"/>
  <c r="U120" i="26"/>
  <c r="T120" i="26"/>
  <c r="S120" i="26"/>
  <c r="R120" i="26"/>
  <c r="Q120" i="26"/>
  <c r="P120" i="26"/>
  <c r="O120" i="26"/>
  <c r="N120" i="26"/>
  <c r="M120" i="26"/>
  <c r="L120" i="26"/>
  <c r="K120" i="26"/>
  <c r="J120" i="26"/>
  <c r="I120" i="26"/>
  <c r="H120" i="26"/>
  <c r="G120" i="26"/>
  <c r="F120" i="26"/>
  <c r="E120" i="26"/>
  <c r="D120" i="26"/>
  <c r="AM119" i="26"/>
  <c r="AL119" i="26"/>
  <c r="AK119" i="26"/>
  <c r="AJ119" i="26"/>
  <c r="AI119" i="26"/>
  <c r="AH119" i="26"/>
  <c r="AG119" i="26"/>
  <c r="AF119" i="26"/>
  <c r="AE119" i="26"/>
  <c r="AD119" i="26"/>
  <c r="AC119" i="26"/>
  <c r="AB119" i="26"/>
  <c r="AA119" i="26"/>
  <c r="Z119" i="26"/>
  <c r="Y119" i="26"/>
  <c r="X119" i="26"/>
  <c r="W119" i="26"/>
  <c r="V119" i="26"/>
  <c r="U119" i="26"/>
  <c r="T119" i="26"/>
  <c r="S119" i="26"/>
  <c r="R119" i="26"/>
  <c r="Q119" i="26"/>
  <c r="P119" i="26"/>
  <c r="O119" i="26"/>
  <c r="N119" i="26"/>
  <c r="M119" i="26"/>
  <c r="L119" i="26"/>
  <c r="K119" i="26"/>
  <c r="J119" i="26"/>
  <c r="I119" i="26"/>
  <c r="H119" i="26"/>
  <c r="G119" i="26"/>
  <c r="F119" i="26"/>
  <c r="E119" i="26"/>
  <c r="D119" i="26"/>
  <c r="AM118" i="26"/>
  <c r="AL118" i="26"/>
  <c r="AK118" i="26"/>
  <c r="AJ118" i="26"/>
  <c r="AI118" i="26"/>
  <c r="AH118" i="26"/>
  <c r="AG118" i="26"/>
  <c r="AF118" i="26"/>
  <c r="AE118" i="26"/>
  <c r="AD118" i="26"/>
  <c r="AC118" i="26"/>
  <c r="AB118" i="26"/>
  <c r="AA118" i="26"/>
  <c r="Z118" i="26"/>
  <c r="Y118" i="26"/>
  <c r="X118" i="26"/>
  <c r="W118" i="26"/>
  <c r="V118" i="26"/>
  <c r="U118" i="26"/>
  <c r="T118" i="26"/>
  <c r="S118" i="26"/>
  <c r="R118" i="26"/>
  <c r="Q118" i="26"/>
  <c r="P118" i="26"/>
  <c r="O118" i="26"/>
  <c r="N118" i="26"/>
  <c r="M118" i="26"/>
  <c r="L118" i="26"/>
  <c r="K118" i="26"/>
  <c r="J118" i="26"/>
  <c r="I118" i="26"/>
  <c r="H118" i="26"/>
  <c r="G118" i="26"/>
  <c r="F118" i="26"/>
  <c r="E118" i="26"/>
  <c r="D118" i="26"/>
  <c r="AM117" i="26"/>
  <c r="AL117" i="26"/>
  <c r="AK117" i="26"/>
  <c r="AJ117" i="26"/>
  <c r="AI117" i="26"/>
  <c r="AH117" i="26"/>
  <c r="AG117" i="26"/>
  <c r="AF117" i="26"/>
  <c r="AE117" i="26"/>
  <c r="AD117" i="26"/>
  <c r="AC117" i="26"/>
  <c r="AB117" i="26"/>
  <c r="AA117" i="26"/>
  <c r="Z117" i="26"/>
  <c r="Y117" i="26"/>
  <c r="X117" i="26"/>
  <c r="W117" i="26"/>
  <c r="V117" i="26"/>
  <c r="U117" i="26"/>
  <c r="T117" i="26"/>
  <c r="S117" i="26"/>
  <c r="R117" i="26"/>
  <c r="Q117" i="26"/>
  <c r="P117" i="26"/>
  <c r="O117" i="26"/>
  <c r="N117" i="26"/>
  <c r="M117" i="26"/>
  <c r="L117" i="26"/>
  <c r="K117" i="26"/>
  <c r="J117" i="26"/>
  <c r="I117" i="26"/>
  <c r="H117" i="26"/>
  <c r="G117" i="26"/>
  <c r="F117" i="26"/>
  <c r="E117" i="26"/>
  <c r="D117" i="26"/>
  <c r="AM116" i="26"/>
  <c r="AL116" i="26"/>
  <c r="AK116" i="26"/>
  <c r="AJ116" i="26"/>
  <c r="AI116" i="26"/>
  <c r="AH116" i="26"/>
  <c r="AG116" i="26"/>
  <c r="AF116" i="26"/>
  <c r="AE116" i="26"/>
  <c r="AD116" i="26"/>
  <c r="AC116" i="26"/>
  <c r="AB116" i="26"/>
  <c r="AA116" i="26"/>
  <c r="Z116" i="26"/>
  <c r="Y116" i="26"/>
  <c r="X116" i="26"/>
  <c r="W116" i="26"/>
  <c r="V116" i="26"/>
  <c r="U116" i="26"/>
  <c r="T116" i="26"/>
  <c r="S116" i="26"/>
  <c r="R116" i="26"/>
  <c r="Q116" i="26"/>
  <c r="P116" i="26"/>
  <c r="O116" i="26"/>
  <c r="N116" i="26"/>
  <c r="M116" i="26"/>
  <c r="L116" i="26"/>
  <c r="K116" i="26"/>
  <c r="J116" i="26"/>
  <c r="I116" i="26"/>
  <c r="H116" i="26"/>
  <c r="G116" i="26"/>
  <c r="F116" i="26"/>
  <c r="E116" i="26"/>
  <c r="D116" i="26"/>
  <c r="AM115" i="26"/>
  <c r="AL115" i="26"/>
  <c r="AK115" i="26"/>
  <c r="AJ115" i="26"/>
  <c r="AI115" i="26"/>
  <c r="AH115" i="26"/>
  <c r="AG115" i="26"/>
  <c r="AF115" i="26"/>
  <c r="AE115" i="26"/>
  <c r="AD115" i="26"/>
  <c r="AC115" i="26"/>
  <c r="AB115" i="26"/>
  <c r="AA115" i="26"/>
  <c r="Z115" i="26"/>
  <c r="Y115" i="26"/>
  <c r="X115" i="26"/>
  <c r="W115" i="26"/>
  <c r="V115" i="26"/>
  <c r="U115" i="26"/>
  <c r="T115" i="26"/>
  <c r="S115" i="26"/>
  <c r="R115" i="26"/>
  <c r="Q115" i="26"/>
  <c r="P115" i="26"/>
  <c r="O115" i="26"/>
  <c r="N115" i="26"/>
  <c r="M115" i="26"/>
  <c r="L115" i="26"/>
  <c r="K115" i="26"/>
  <c r="J115" i="26"/>
  <c r="I115" i="26"/>
  <c r="H115" i="26"/>
  <c r="G115" i="26"/>
  <c r="F115" i="26"/>
  <c r="E115" i="26"/>
  <c r="D115" i="26"/>
  <c r="AM114" i="26"/>
  <c r="AL114" i="26"/>
  <c r="AK114" i="26"/>
  <c r="AJ114" i="26"/>
  <c r="AI114" i="26"/>
  <c r="AH114" i="26"/>
  <c r="AG114" i="26"/>
  <c r="AF114" i="26"/>
  <c r="AE114" i="26"/>
  <c r="AD114" i="26"/>
  <c r="AC114" i="26"/>
  <c r="AB114" i="26"/>
  <c r="AA114" i="26"/>
  <c r="Z114" i="26"/>
  <c r="Y114" i="26"/>
  <c r="X114" i="26"/>
  <c r="W114" i="26"/>
  <c r="V114" i="26"/>
  <c r="U114" i="26"/>
  <c r="T114" i="26"/>
  <c r="S114" i="26"/>
  <c r="R114" i="26"/>
  <c r="Q114" i="26"/>
  <c r="P114" i="26"/>
  <c r="O114" i="26"/>
  <c r="N114" i="26"/>
  <c r="M114" i="26"/>
  <c r="L114" i="26"/>
  <c r="K114" i="26"/>
  <c r="J114" i="26"/>
  <c r="I114" i="26"/>
  <c r="H114" i="26"/>
  <c r="G114" i="26"/>
  <c r="F114" i="26"/>
  <c r="E114" i="26"/>
  <c r="D114" i="26"/>
  <c r="AM113" i="26"/>
  <c r="AL113" i="26"/>
  <c r="AK113" i="26"/>
  <c r="AJ113" i="26"/>
  <c r="AI113" i="26"/>
  <c r="AH113" i="26"/>
  <c r="AG113" i="26"/>
  <c r="AF113" i="26"/>
  <c r="AE113" i="26"/>
  <c r="AD113" i="26"/>
  <c r="AC113" i="26"/>
  <c r="AB113" i="26"/>
  <c r="AA113" i="26"/>
  <c r="Z113" i="26"/>
  <c r="Y113" i="26"/>
  <c r="X113" i="26"/>
  <c r="W113" i="26"/>
  <c r="V113" i="26"/>
  <c r="U113" i="26"/>
  <c r="T113" i="26"/>
  <c r="S113" i="26"/>
  <c r="R113" i="26"/>
  <c r="Q113" i="26"/>
  <c r="P113" i="26"/>
  <c r="O113" i="26"/>
  <c r="N113" i="26"/>
  <c r="M113" i="26"/>
  <c r="L113" i="26"/>
  <c r="K113" i="26"/>
  <c r="J113" i="26"/>
  <c r="I113" i="26"/>
  <c r="H113" i="26"/>
  <c r="G113" i="26"/>
  <c r="F113" i="26"/>
  <c r="E113" i="26"/>
  <c r="D113" i="26"/>
  <c r="AM112" i="26"/>
  <c r="AL112" i="26"/>
  <c r="AK112" i="26"/>
  <c r="AJ112" i="26"/>
  <c r="AI112" i="26"/>
  <c r="AH112" i="26"/>
  <c r="AG112" i="26"/>
  <c r="AF112" i="26"/>
  <c r="AE112" i="26"/>
  <c r="AD112" i="26"/>
  <c r="AC112" i="26"/>
  <c r="AB112" i="26"/>
  <c r="AA112" i="26"/>
  <c r="Z112" i="26"/>
  <c r="Y112" i="26"/>
  <c r="X112" i="26"/>
  <c r="W112" i="26"/>
  <c r="V112" i="26"/>
  <c r="U112" i="26"/>
  <c r="T112" i="26"/>
  <c r="S112" i="26"/>
  <c r="R112" i="26"/>
  <c r="Q112" i="26"/>
  <c r="P112" i="26"/>
  <c r="O112" i="26"/>
  <c r="N112" i="26"/>
  <c r="M112" i="26"/>
  <c r="L112" i="26"/>
  <c r="K112" i="26"/>
  <c r="J112" i="26"/>
  <c r="I112" i="26"/>
  <c r="H112" i="26"/>
  <c r="G112" i="26"/>
  <c r="F112" i="26"/>
  <c r="E112" i="26"/>
  <c r="D112" i="26"/>
  <c r="AM111" i="26"/>
  <c r="AL111" i="26"/>
  <c r="AK111" i="26"/>
  <c r="AJ111" i="26"/>
  <c r="AI111" i="26"/>
  <c r="AH111" i="26"/>
  <c r="AG111" i="26"/>
  <c r="AF111" i="26"/>
  <c r="AE111" i="26"/>
  <c r="AD111" i="26"/>
  <c r="AC111" i="26"/>
  <c r="AB111" i="26"/>
  <c r="AA111" i="26"/>
  <c r="Z111" i="26"/>
  <c r="Y111" i="26"/>
  <c r="X111" i="26"/>
  <c r="W111" i="26"/>
  <c r="V111" i="26"/>
  <c r="U111" i="26"/>
  <c r="T111" i="26"/>
  <c r="S111" i="26"/>
  <c r="R111" i="26"/>
  <c r="Q111" i="26"/>
  <c r="P111" i="26"/>
  <c r="O111" i="26"/>
  <c r="N111" i="26"/>
  <c r="M111" i="26"/>
  <c r="L111" i="26"/>
  <c r="K111" i="26"/>
  <c r="J111" i="26"/>
  <c r="I111" i="26"/>
  <c r="H111" i="26"/>
  <c r="G111" i="26"/>
  <c r="F111" i="26"/>
  <c r="E111" i="26"/>
  <c r="D111" i="26"/>
  <c r="AM110" i="26"/>
  <c r="AL110" i="26"/>
  <c r="AK110" i="26"/>
  <c r="AJ110" i="26"/>
  <c r="AI110" i="26"/>
  <c r="AH110" i="26"/>
  <c r="AG110" i="26"/>
  <c r="AF110" i="26"/>
  <c r="AE110" i="26"/>
  <c r="AD110" i="26"/>
  <c r="AC110" i="26"/>
  <c r="AB110" i="26"/>
  <c r="AA110" i="26"/>
  <c r="Z110" i="26"/>
  <c r="Y110" i="26"/>
  <c r="X110" i="26"/>
  <c r="W110" i="26"/>
  <c r="V110" i="26"/>
  <c r="U110" i="26"/>
  <c r="T110" i="26"/>
  <c r="S110" i="26"/>
  <c r="R110" i="26"/>
  <c r="Q110" i="26"/>
  <c r="P110" i="26"/>
  <c r="O110" i="26"/>
  <c r="N110" i="26"/>
  <c r="M110" i="26"/>
  <c r="L110" i="26"/>
  <c r="K110" i="26"/>
  <c r="J110" i="26"/>
  <c r="I110" i="26"/>
  <c r="H110" i="26"/>
  <c r="G110" i="26"/>
  <c r="F110" i="26"/>
  <c r="E110" i="26"/>
  <c r="D110" i="26"/>
  <c r="AM109" i="26"/>
  <c r="AL109" i="26"/>
  <c r="AK109" i="26"/>
  <c r="AJ109" i="26"/>
  <c r="AI109" i="26"/>
  <c r="AH109" i="26"/>
  <c r="AG109" i="26"/>
  <c r="AF109" i="26"/>
  <c r="AE109" i="26"/>
  <c r="AD109" i="26"/>
  <c r="AC109" i="26"/>
  <c r="AB109" i="26"/>
  <c r="AA109" i="26"/>
  <c r="Z109" i="26"/>
  <c r="Y109" i="26"/>
  <c r="X109" i="26"/>
  <c r="W109" i="26"/>
  <c r="V109" i="26"/>
  <c r="U109" i="26"/>
  <c r="T109" i="26"/>
  <c r="S109" i="26"/>
  <c r="R109" i="26"/>
  <c r="Q109" i="26"/>
  <c r="P109" i="26"/>
  <c r="O109" i="26"/>
  <c r="N109" i="26"/>
  <c r="M109" i="26"/>
  <c r="L109" i="26"/>
  <c r="K109" i="26"/>
  <c r="J109" i="26"/>
  <c r="I109" i="26"/>
  <c r="H109" i="26"/>
  <c r="G109" i="26"/>
  <c r="F109" i="26"/>
  <c r="E109" i="26"/>
  <c r="D109" i="26"/>
  <c r="AM108" i="26"/>
  <c r="AL108" i="26"/>
  <c r="AK108" i="26"/>
  <c r="AJ108" i="26"/>
  <c r="AI108" i="26"/>
  <c r="AH108" i="26"/>
  <c r="AG108" i="26"/>
  <c r="AF108" i="26"/>
  <c r="AE108" i="26"/>
  <c r="AD108" i="26"/>
  <c r="AC108" i="26"/>
  <c r="AB108" i="26"/>
  <c r="AA108" i="26"/>
  <c r="Z108" i="26"/>
  <c r="Y108" i="26"/>
  <c r="X108" i="26"/>
  <c r="W108" i="26"/>
  <c r="V108" i="26"/>
  <c r="U108" i="26"/>
  <c r="T108" i="26"/>
  <c r="S108" i="26"/>
  <c r="R108" i="26"/>
  <c r="Q108" i="26"/>
  <c r="P108" i="26"/>
  <c r="O108" i="26"/>
  <c r="N108" i="26"/>
  <c r="M108" i="26"/>
  <c r="L108" i="26"/>
  <c r="K108" i="26"/>
  <c r="J108" i="26"/>
  <c r="I108" i="26"/>
  <c r="H108" i="26"/>
  <c r="G108" i="26"/>
  <c r="F108" i="26"/>
  <c r="E108" i="26"/>
  <c r="D108" i="26"/>
  <c r="AM107" i="26"/>
  <c r="AL107" i="26"/>
  <c r="AK107" i="26"/>
  <c r="AJ107" i="26"/>
  <c r="AI107" i="26"/>
  <c r="AH107" i="26"/>
  <c r="AG107" i="26"/>
  <c r="AF107" i="26"/>
  <c r="AE107" i="26"/>
  <c r="AD107" i="26"/>
  <c r="AC107" i="26"/>
  <c r="AB107" i="26"/>
  <c r="AA107" i="26"/>
  <c r="Z107" i="26"/>
  <c r="Y107" i="26"/>
  <c r="X107" i="26"/>
  <c r="W107" i="26"/>
  <c r="V107" i="26"/>
  <c r="U107" i="26"/>
  <c r="T107" i="26"/>
  <c r="S107" i="26"/>
  <c r="R107" i="26"/>
  <c r="Q107" i="26"/>
  <c r="P107" i="26"/>
  <c r="O107" i="26"/>
  <c r="N107" i="26"/>
  <c r="M107" i="26"/>
  <c r="L107" i="26"/>
  <c r="K107" i="26"/>
  <c r="J107" i="26"/>
  <c r="I107" i="26"/>
  <c r="H107" i="26"/>
  <c r="G107" i="26"/>
  <c r="F107" i="26"/>
  <c r="E107" i="26"/>
  <c r="D107" i="26"/>
  <c r="AM106" i="26"/>
  <c r="AL106" i="26"/>
  <c r="AK106" i="26"/>
  <c r="AJ106" i="26"/>
  <c r="AI106" i="26"/>
  <c r="AH106" i="26"/>
  <c r="AG106" i="26"/>
  <c r="AF106" i="26"/>
  <c r="AE106" i="26"/>
  <c r="AD106" i="26"/>
  <c r="AC106" i="26"/>
  <c r="AB106" i="26"/>
  <c r="AA106" i="26"/>
  <c r="Z106" i="26"/>
  <c r="Y106" i="26"/>
  <c r="X106" i="26"/>
  <c r="W106" i="26"/>
  <c r="V106" i="26"/>
  <c r="U106" i="26"/>
  <c r="T106" i="26"/>
  <c r="S106" i="26"/>
  <c r="R106" i="26"/>
  <c r="Q106" i="26"/>
  <c r="P106" i="26"/>
  <c r="O106" i="26"/>
  <c r="N106" i="26"/>
  <c r="M106" i="26"/>
  <c r="L106" i="26"/>
  <c r="K106" i="26"/>
  <c r="J106" i="26"/>
  <c r="I106" i="26"/>
  <c r="H106" i="26"/>
  <c r="G106" i="26"/>
  <c r="F106" i="26"/>
  <c r="E106" i="26"/>
  <c r="D106" i="26"/>
  <c r="AM105" i="26"/>
  <c r="AL105" i="26"/>
  <c r="AK105" i="26"/>
  <c r="AJ105" i="26"/>
  <c r="AI105" i="26"/>
  <c r="AH105" i="26"/>
  <c r="AG105" i="26"/>
  <c r="AF105" i="26"/>
  <c r="AE105" i="26"/>
  <c r="AD105" i="26"/>
  <c r="AC105" i="26"/>
  <c r="AB105" i="26"/>
  <c r="AA105" i="26"/>
  <c r="Z105" i="26"/>
  <c r="Y105" i="26"/>
  <c r="X105" i="26"/>
  <c r="W105" i="26"/>
  <c r="V105" i="26"/>
  <c r="U105" i="26"/>
  <c r="T105" i="26"/>
  <c r="S105" i="26"/>
  <c r="R105" i="26"/>
  <c r="Q105" i="26"/>
  <c r="P105" i="26"/>
  <c r="O105" i="26"/>
  <c r="N105" i="26"/>
  <c r="M105" i="26"/>
  <c r="L105" i="26"/>
  <c r="K105" i="26"/>
  <c r="J105" i="26"/>
  <c r="I105" i="26"/>
  <c r="H105" i="26"/>
  <c r="G105" i="26"/>
  <c r="F105" i="26"/>
  <c r="E105" i="26"/>
  <c r="D105" i="26"/>
  <c r="AM104" i="26"/>
  <c r="AL104" i="26"/>
  <c r="AK104" i="26"/>
  <c r="AJ104" i="26"/>
  <c r="AI104" i="26"/>
  <c r="AH104" i="26"/>
  <c r="AG104" i="26"/>
  <c r="AF104" i="26"/>
  <c r="AE104" i="26"/>
  <c r="AD104" i="26"/>
  <c r="AC104" i="26"/>
  <c r="AB104" i="26"/>
  <c r="AA104" i="26"/>
  <c r="Z104" i="26"/>
  <c r="Y104" i="26"/>
  <c r="X104" i="26"/>
  <c r="W104" i="26"/>
  <c r="V104" i="26"/>
  <c r="U104" i="26"/>
  <c r="T104" i="26"/>
  <c r="S104" i="26"/>
  <c r="R104" i="26"/>
  <c r="Q104" i="26"/>
  <c r="P104" i="26"/>
  <c r="O104" i="26"/>
  <c r="N104" i="26"/>
  <c r="M104" i="26"/>
  <c r="L104" i="26"/>
  <c r="K104" i="26"/>
  <c r="J104" i="26"/>
  <c r="I104" i="26"/>
  <c r="H104" i="26"/>
  <c r="G104" i="26"/>
  <c r="F104" i="26"/>
  <c r="E104" i="26"/>
  <c r="D104" i="26"/>
  <c r="AM103" i="26"/>
  <c r="AL103" i="26"/>
  <c r="AK103" i="26"/>
  <c r="AJ103" i="26"/>
  <c r="AI103" i="26"/>
  <c r="AH103" i="26"/>
  <c r="AG103" i="26"/>
  <c r="AF103" i="26"/>
  <c r="AE103" i="26"/>
  <c r="AD103" i="26"/>
  <c r="AC103" i="26"/>
  <c r="AB103" i="26"/>
  <c r="AA103" i="26"/>
  <c r="Z103" i="26"/>
  <c r="Y103" i="26"/>
  <c r="X103" i="26"/>
  <c r="W103" i="26"/>
  <c r="V103" i="26"/>
  <c r="U103" i="26"/>
  <c r="T103" i="26"/>
  <c r="S103" i="26"/>
  <c r="R103" i="26"/>
  <c r="Q103" i="26"/>
  <c r="P103" i="26"/>
  <c r="O103" i="26"/>
  <c r="N103" i="26"/>
  <c r="M103" i="26"/>
  <c r="L103" i="26"/>
  <c r="K103" i="26"/>
  <c r="J103" i="26"/>
  <c r="I103" i="26"/>
  <c r="H103" i="26"/>
  <c r="G103" i="26"/>
  <c r="F103" i="26"/>
  <c r="E103" i="26"/>
  <c r="D103" i="26"/>
  <c r="AM102" i="26"/>
  <c r="AL102" i="26"/>
  <c r="AK102" i="26"/>
  <c r="AJ102" i="26"/>
  <c r="AI102" i="26"/>
  <c r="AH102" i="26"/>
  <c r="AG102" i="26"/>
  <c r="AF102" i="26"/>
  <c r="AE102" i="26"/>
  <c r="AD102" i="26"/>
  <c r="AC102" i="26"/>
  <c r="AB102" i="26"/>
  <c r="AA102" i="26"/>
  <c r="Z102" i="26"/>
  <c r="Y102" i="26"/>
  <c r="X102" i="26"/>
  <c r="W102" i="26"/>
  <c r="V102" i="26"/>
  <c r="U102" i="26"/>
  <c r="T102" i="26"/>
  <c r="S102" i="26"/>
  <c r="R102" i="26"/>
  <c r="Q102" i="26"/>
  <c r="P102" i="26"/>
  <c r="O102" i="26"/>
  <c r="N102" i="26"/>
  <c r="M102" i="26"/>
  <c r="L102" i="26"/>
  <c r="K102" i="26"/>
  <c r="J102" i="26"/>
  <c r="I102" i="26"/>
  <c r="H102" i="26"/>
  <c r="G102" i="26"/>
  <c r="F102" i="26"/>
  <c r="E102" i="26"/>
  <c r="D102" i="26"/>
  <c r="AM101" i="26"/>
  <c r="AL101" i="26"/>
  <c r="AK101" i="26"/>
  <c r="AJ101" i="26"/>
  <c r="AI101" i="26"/>
  <c r="AH101" i="26"/>
  <c r="AG101" i="26"/>
  <c r="AF101" i="26"/>
  <c r="AE101" i="26"/>
  <c r="AD101" i="26"/>
  <c r="AC101" i="26"/>
  <c r="AB101" i="26"/>
  <c r="AA101" i="26"/>
  <c r="Z101" i="26"/>
  <c r="Y101" i="26"/>
  <c r="X101" i="26"/>
  <c r="W101" i="26"/>
  <c r="V101" i="26"/>
  <c r="U101" i="26"/>
  <c r="T101" i="26"/>
  <c r="S101" i="26"/>
  <c r="R101" i="26"/>
  <c r="Q101" i="26"/>
  <c r="P101" i="26"/>
  <c r="O101" i="26"/>
  <c r="N101" i="26"/>
  <c r="M101" i="26"/>
  <c r="L101" i="26"/>
  <c r="K101" i="26"/>
  <c r="J101" i="26"/>
  <c r="I101" i="26"/>
  <c r="H101" i="26"/>
  <c r="G101" i="26"/>
  <c r="F101" i="26"/>
  <c r="E101" i="26"/>
  <c r="D101" i="26"/>
  <c r="AM100" i="26"/>
  <c r="AL100" i="26"/>
  <c r="AK100" i="26"/>
  <c r="AJ100" i="26"/>
  <c r="AI100" i="26"/>
  <c r="AH100" i="26"/>
  <c r="AG100" i="26"/>
  <c r="AF100" i="26"/>
  <c r="AE100" i="26"/>
  <c r="AD100" i="26"/>
  <c r="AC100" i="26"/>
  <c r="AB100" i="26"/>
  <c r="AA100" i="26"/>
  <c r="Z100" i="26"/>
  <c r="Y100" i="26"/>
  <c r="X100" i="26"/>
  <c r="W100" i="26"/>
  <c r="V100" i="26"/>
  <c r="U100" i="26"/>
  <c r="T100" i="26"/>
  <c r="S100" i="26"/>
  <c r="R100" i="26"/>
  <c r="Q100" i="26"/>
  <c r="P100" i="26"/>
  <c r="O100" i="26"/>
  <c r="N100" i="26"/>
  <c r="M100" i="26"/>
  <c r="L100" i="26"/>
  <c r="K100" i="26"/>
  <c r="J100" i="26"/>
  <c r="I100" i="26"/>
  <c r="H100" i="26"/>
  <c r="G100" i="26"/>
  <c r="F100" i="26"/>
  <c r="E100" i="26"/>
  <c r="D100" i="26"/>
  <c r="AM99" i="26"/>
  <c r="AL99" i="26"/>
  <c r="AK99" i="26"/>
  <c r="AJ99" i="26"/>
  <c r="AI99" i="26"/>
  <c r="AH99" i="26"/>
  <c r="AG99" i="26"/>
  <c r="AF99" i="26"/>
  <c r="AE99" i="26"/>
  <c r="AD99" i="26"/>
  <c r="AC99" i="26"/>
  <c r="AB99" i="26"/>
  <c r="AA99" i="26"/>
  <c r="Z99" i="26"/>
  <c r="Y99" i="26"/>
  <c r="X99" i="26"/>
  <c r="W99" i="26"/>
  <c r="V99" i="26"/>
  <c r="U99" i="26"/>
  <c r="T99" i="26"/>
  <c r="S99" i="26"/>
  <c r="R99" i="26"/>
  <c r="Q99" i="26"/>
  <c r="P99" i="26"/>
  <c r="O99" i="26"/>
  <c r="N99" i="26"/>
  <c r="M99" i="26"/>
  <c r="L99" i="26"/>
  <c r="K99" i="26"/>
  <c r="J99" i="26"/>
  <c r="I99" i="26"/>
  <c r="H99" i="26"/>
  <c r="G99" i="26"/>
  <c r="F99" i="26"/>
  <c r="E99" i="26"/>
  <c r="D99" i="26"/>
  <c r="AM98" i="26"/>
  <c r="AL98" i="26"/>
  <c r="AK98" i="26"/>
  <c r="AJ98" i="26"/>
  <c r="AI98" i="26"/>
  <c r="AH98" i="26"/>
  <c r="AG98" i="26"/>
  <c r="AF98" i="26"/>
  <c r="AE98" i="26"/>
  <c r="AD98" i="26"/>
  <c r="AC98" i="26"/>
  <c r="AB98" i="26"/>
  <c r="AA98" i="26"/>
  <c r="Z98" i="26"/>
  <c r="Y98" i="26"/>
  <c r="X98" i="26"/>
  <c r="W98" i="26"/>
  <c r="V98" i="26"/>
  <c r="U98" i="26"/>
  <c r="T98" i="26"/>
  <c r="S98" i="26"/>
  <c r="R98" i="26"/>
  <c r="Q98" i="26"/>
  <c r="P98" i="26"/>
  <c r="O98" i="26"/>
  <c r="N98" i="26"/>
  <c r="M98" i="26"/>
  <c r="L98" i="26"/>
  <c r="K98" i="26"/>
  <c r="J98" i="26"/>
  <c r="I98" i="26"/>
  <c r="H98" i="26"/>
  <c r="G98" i="26"/>
  <c r="F98" i="26"/>
  <c r="E98" i="26"/>
  <c r="D98" i="26"/>
  <c r="AM97" i="26"/>
  <c r="AL97" i="26"/>
  <c r="AK97" i="26"/>
  <c r="AJ97" i="26"/>
  <c r="AI97" i="26"/>
  <c r="AH97" i="26"/>
  <c r="AG97" i="26"/>
  <c r="AF97" i="26"/>
  <c r="AE97" i="26"/>
  <c r="AD97" i="26"/>
  <c r="AC97" i="26"/>
  <c r="AB97" i="26"/>
  <c r="AA97" i="26"/>
  <c r="Z97" i="26"/>
  <c r="Y97" i="26"/>
  <c r="X97" i="26"/>
  <c r="W97" i="26"/>
  <c r="V97" i="26"/>
  <c r="U97" i="26"/>
  <c r="T97" i="26"/>
  <c r="S97" i="26"/>
  <c r="R97" i="26"/>
  <c r="Q97" i="26"/>
  <c r="P97" i="26"/>
  <c r="O97" i="26"/>
  <c r="N97" i="26"/>
  <c r="M97" i="26"/>
  <c r="L97" i="26"/>
  <c r="K97" i="26"/>
  <c r="J97" i="26"/>
  <c r="I97" i="26"/>
  <c r="H97" i="26"/>
  <c r="G97" i="26"/>
  <c r="F97" i="26"/>
  <c r="E97" i="26"/>
  <c r="D97" i="26"/>
  <c r="AM96" i="26"/>
  <c r="AL96" i="26"/>
  <c r="AK96" i="26"/>
  <c r="AJ96" i="26"/>
  <c r="AI96" i="26"/>
  <c r="AH96" i="26"/>
  <c r="AG96" i="26"/>
  <c r="AF96" i="26"/>
  <c r="AE96" i="26"/>
  <c r="AD96" i="26"/>
  <c r="AC96" i="26"/>
  <c r="AB96" i="26"/>
  <c r="AA96" i="26"/>
  <c r="Z96" i="26"/>
  <c r="Y96" i="26"/>
  <c r="X96" i="26"/>
  <c r="W96" i="26"/>
  <c r="V96" i="26"/>
  <c r="U96" i="26"/>
  <c r="T96" i="26"/>
  <c r="S96" i="26"/>
  <c r="R96" i="26"/>
  <c r="Q96" i="26"/>
  <c r="P96" i="26"/>
  <c r="O96" i="26"/>
  <c r="N96" i="26"/>
  <c r="M96" i="26"/>
  <c r="L96" i="26"/>
  <c r="K96" i="26"/>
  <c r="J96" i="26"/>
  <c r="I96" i="26"/>
  <c r="H96" i="26"/>
  <c r="G96" i="26"/>
  <c r="F96" i="26"/>
  <c r="E96" i="26"/>
  <c r="D96" i="26"/>
  <c r="AM95" i="26"/>
  <c r="AL95" i="26"/>
  <c r="AK95" i="26"/>
  <c r="AJ95" i="26"/>
  <c r="AI95" i="26"/>
  <c r="AH95" i="26"/>
  <c r="AG95" i="26"/>
  <c r="AF95" i="26"/>
  <c r="AE95" i="26"/>
  <c r="AD95" i="26"/>
  <c r="AC95" i="26"/>
  <c r="AB95" i="26"/>
  <c r="AA95" i="26"/>
  <c r="Z95" i="26"/>
  <c r="Y95" i="26"/>
  <c r="X95" i="26"/>
  <c r="W95" i="26"/>
  <c r="V95" i="26"/>
  <c r="U95" i="26"/>
  <c r="T95" i="26"/>
  <c r="S95" i="26"/>
  <c r="R95" i="26"/>
  <c r="Q95" i="26"/>
  <c r="P95" i="26"/>
  <c r="O95" i="26"/>
  <c r="N95" i="26"/>
  <c r="M95" i="26"/>
  <c r="L95" i="26"/>
  <c r="K95" i="26"/>
  <c r="J95" i="26"/>
  <c r="I95" i="26"/>
  <c r="H95" i="26"/>
  <c r="G95" i="26"/>
  <c r="F95" i="26"/>
  <c r="E95" i="26"/>
  <c r="D95" i="26"/>
  <c r="AM94" i="26"/>
  <c r="AL94" i="26"/>
  <c r="AK94" i="26"/>
  <c r="AJ94" i="26"/>
  <c r="AI94" i="26"/>
  <c r="AH94" i="26"/>
  <c r="AG94" i="26"/>
  <c r="AF94" i="26"/>
  <c r="AE94" i="26"/>
  <c r="AD94" i="26"/>
  <c r="AC94" i="26"/>
  <c r="AB94" i="26"/>
  <c r="AA94" i="26"/>
  <c r="Z94" i="26"/>
  <c r="Y94" i="26"/>
  <c r="X94" i="26"/>
  <c r="W94" i="26"/>
  <c r="V94" i="26"/>
  <c r="U94" i="26"/>
  <c r="T94" i="26"/>
  <c r="S94" i="26"/>
  <c r="R94" i="26"/>
  <c r="Q94" i="26"/>
  <c r="P94" i="26"/>
  <c r="O94" i="26"/>
  <c r="N94" i="26"/>
  <c r="M94" i="26"/>
  <c r="L94" i="26"/>
  <c r="K94" i="26"/>
  <c r="J94" i="26"/>
  <c r="I94" i="26"/>
  <c r="H94" i="26"/>
  <c r="G94" i="26"/>
  <c r="F94" i="26"/>
  <c r="E94" i="26"/>
  <c r="D94" i="26"/>
  <c r="AM93" i="26"/>
  <c r="AL93" i="26"/>
  <c r="AK93" i="26"/>
  <c r="AJ93" i="26"/>
  <c r="AI93" i="26"/>
  <c r="AH93" i="26"/>
  <c r="AG93" i="26"/>
  <c r="AF93" i="26"/>
  <c r="AE93" i="26"/>
  <c r="AD93" i="26"/>
  <c r="AC93" i="26"/>
  <c r="AB93" i="26"/>
  <c r="AA93" i="26"/>
  <c r="Z93" i="26"/>
  <c r="Y93" i="26"/>
  <c r="X93" i="26"/>
  <c r="W93" i="26"/>
  <c r="V93" i="26"/>
  <c r="U93" i="26"/>
  <c r="T93" i="26"/>
  <c r="S93" i="26"/>
  <c r="R93" i="26"/>
  <c r="Q93" i="26"/>
  <c r="P93" i="26"/>
  <c r="O93" i="26"/>
  <c r="N93" i="26"/>
  <c r="M93" i="26"/>
  <c r="L93" i="26"/>
  <c r="K93" i="26"/>
  <c r="J93" i="26"/>
  <c r="I93" i="26"/>
  <c r="H93" i="26"/>
  <c r="G93" i="26"/>
  <c r="F93" i="26"/>
  <c r="E93" i="26"/>
  <c r="D93" i="26"/>
  <c r="AM92" i="26"/>
  <c r="AL92" i="26"/>
  <c r="AK92" i="26"/>
  <c r="AJ92" i="26"/>
  <c r="AI92" i="26"/>
  <c r="AH92" i="26"/>
  <c r="AG92" i="26"/>
  <c r="AF92" i="26"/>
  <c r="AE92" i="26"/>
  <c r="AD92" i="26"/>
  <c r="AC92" i="26"/>
  <c r="AB92" i="26"/>
  <c r="AA92" i="26"/>
  <c r="Z92" i="26"/>
  <c r="Y92" i="26"/>
  <c r="X92" i="26"/>
  <c r="W92" i="26"/>
  <c r="V92" i="26"/>
  <c r="U92" i="26"/>
  <c r="T92" i="26"/>
  <c r="S92" i="26"/>
  <c r="R92" i="26"/>
  <c r="Q92" i="26"/>
  <c r="P92" i="26"/>
  <c r="O92" i="26"/>
  <c r="N92" i="26"/>
  <c r="M92" i="26"/>
  <c r="L92" i="26"/>
  <c r="K92" i="26"/>
  <c r="J92" i="26"/>
  <c r="I92" i="26"/>
  <c r="H92" i="26"/>
  <c r="G92" i="26"/>
  <c r="F92" i="26"/>
  <c r="E92" i="26"/>
  <c r="D92" i="26"/>
  <c r="AM91" i="26"/>
  <c r="AL91" i="26"/>
  <c r="AK91" i="26"/>
  <c r="AJ91" i="26"/>
  <c r="AI91" i="26"/>
  <c r="AH91" i="26"/>
  <c r="AG91" i="26"/>
  <c r="AF91" i="26"/>
  <c r="AE91" i="26"/>
  <c r="AD91" i="26"/>
  <c r="AC91" i="26"/>
  <c r="AB91" i="26"/>
  <c r="AA91" i="26"/>
  <c r="Z91" i="26"/>
  <c r="Y91" i="26"/>
  <c r="X91" i="26"/>
  <c r="W91" i="26"/>
  <c r="V91" i="26"/>
  <c r="U91" i="26"/>
  <c r="T91" i="26"/>
  <c r="S91" i="26"/>
  <c r="R91" i="26"/>
  <c r="Q91" i="26"/>
  <c r="P91" i="26"/>
  <c r="O91" i="26"/>
  <c r="N91" i="26"/>
  <c r="M91" i="26"/>
  <c r="L91" i="26"/>
  <c r="K91" i="26"/>
  <c r="J91" i="26"/>
  <c r="I91" i="26"/>
  <c r="H91" i="26"/>
  <c r="G91" i="26"/>
  <c r="F91" i="26"/>
  <c r="E91" i="26"/>
  <c r="D91" i="26"/>
  <c r="AM90" i="26"/>
  <c r="AL90" i="26"/>
  <c r="AK90" i="26"/>
  <c r="AJ90" i="26"/>
  <c r="AI90" i="26"/>
  <c r="AH90" i="26"/>
  <c r="AG90" i="26"/>
  <c r="AF90" i="26"/>
  <c r="AE90" i="26"/>
  <c r="AD90" i="26"/>
  <c r="AC90" i="26"/>
  <c r="AB90" i="26"/>
  <c r="AA90" i="26"/>
  <c r="Z90" i="26"/>
  <c r="Y90" i="26"/>
  <c r="X90" i="26"/>
  <c r="W90" i="26"/>
  <c r="V90" i="26"/>
  <c r="U90" i="26"/>
  <c r="T90" i="26"/>
  <c r="S90" i="26"/>
  <c r="R90" i="26"/>
  <c r="Q90" i="26"/>
  <c r="P90" i="26"/>
  <c r="O90" i="26"/>
  <c r="N90" i="26"/>
  <c r="M90" i="26"/>
  <c r="L90" i="26"/>
  <c r="K90" i="26"/>
  <c r="J90" i="26"/>
  <c r="I90" i="26"/>
  <c r="H90" i="26"/>
  <c r="G90" i="26"/>
  <c r="F90" i="26"/>
  <c r="E90" i="26"/>
  <c r="D90" i="26"/>
  <c r="AM89" i="26"/>
  <c r="AL89" i="26"/>
  <c r="AK89" i="26"/>
  <c r="AJ89" i="26"/>
  <c r="AI89" i="26"/>
  <c r="AH89" i="26"/>
  <c r="AG89" i="26"/>
  <c r="AF89" i="26"/>
  <c r="AE89" i="26"/>
  <c r="AD89" i="26"/>
  <c r="AC89" i="26"/>
  <c r="AB89" i="26"/>
  <c r="AA89" i="26"/>
  <c r="Z89" i="26"/>
  <c r="Y89" i="26"/>
  <c r="X89" i="26"/>
  <c r="W89" i="26"/>
  <c r="V89" i="26"/>
  <c r="U89" i="26"/>
  <c r="T89" i="26"/>
  <c r="S89" i="26"/>
  <c r="R89" i="26"/>
  <c r="Q89" i="26"/>
  <c r="P89" i="26"/>
  <c r="O89" i="26"/>
  <c r="N89" i="26"/>
  <c r="M89" i="26"/>
  <c r="L89" i="26"/>
  <c r="K89" i="26"/>
  <c r="J89" i="26"/>
  <c r="I89" i="26"/>
  <c r="H89" i="26"/>
  <c r="G89" i="26"/>
  <c r="F89" i="26"/>
  <c r="E89" i="26"/>
  <c r="D89" i="26"/>
  <c r="AM88" i="26"/>
  <c r="AL88" i="26"/>
  <c r="AK88" i="26"/>
  <c r="AJ88" i="26"/>
  <c r="AI88" i="26"/>
  <c r="AH88" i="26"/>
  <c r="AG88" i="26"/>
  <c r="AF88" i="26"/>
  <c r="AE88" i="26"/>
  <c r="AD88" i="26"/>
  <c r="AC88" i="26"/>
  <c r="AB88" i="26"/>
  <c r="AA88" i="26"/>
  <c r="Z88" i="26"/>
  <c r="Y88" i="26"/>
  <c r="X88" i="26"/>
  <c r="W88" i="26"/>
  <c r="V88" i="26"/>
  <c r="U88" i="26"/>
  <c r="T88" i="26"/>
  <c r="S88" i="26"/>
  <c r="R88" i="26"/>
  <c r="Q88" i="26"/>
  <c r="P88" i="26"/>
  <c r="O88" i="26"/>
  <c r="N88" i="26"/>
  <c r="M88" i="26"/>
  <c r="L88" i="26"/>
  <c r="K88" i="26"/>
  <c r="J88" i="26"/>
  <c r="I88" i="26"/>
  <c r="H88" i="26"/>
  <c r="G88" i="26"/>
  <c r="F88" i="26"/>
  <c r="E88" i="26"/>
  <c r="D88" i="26"/>
  <c r="AM87" i="26"/>
  <c r="AL87" i="26"/>
  <c r="AK87" i="26"/>
  <c r="AJ87" i="26"/>
  <c r="AI87" i="26"/>
  <c r="AH87" i="26"/>
  <c r="AG87" i="26"/>
  <c r="AF87" i="26"/>
  <c r="AE87" i="26"/>
  <c r="AD87" i="26"/>
  <c r="AC87" i="26"/>
  <c r="AB87" i="26"/>
  <c r="AA87" i="26"/>
  <c r="Z87" i="26"/>
  <c r="Y87" i="26"/>
  <c r="X87" i="26"/>
  <c r="W87" i="26"/>
  <c r="V87" i="26"/>
  <c r="U87" i="26"/>
  <c r="T87" i="26"/>
  <c r="S87" i="26"/>
  <c r="R87" i="26"/>
  <c r="Q87" i="26"/>
  <c r="P87" i="26"/>
  <c r="O87" i="26"/>
  <c r="N87" i="26"/>
  <c r="M87" i="26"/>
  <c r="L87" i="26"/>
  <c r="K87" i="26"/>
  <c r="J87" i="26"/>
  <c r="I87" i="26"/>
  <c r="H87" i="26"/>
  <c r="G87" i="26"/>
  <c r="F87" i="26"/>
  <c r="E87" i="26"/>
  <c r="D87" i="26"/>
  <c r="AM86" i="26"/>
  <c r="AL86" i="26"/>
  <c r="AK86" i="26"/>
  <c r="AJ86" i="26"/>
  <c r="AI86" i="26"/>
  <c r="AH86" i="26"/>
  <c r="AG86" i="26"/>
  <c r="AF86" i="26"/>
  <c r="AE86" i="26"/>
  <c r="AD86" i="26"/>
  <c r="AC86" i="26"/>
  <c r="AB86" i="26"/>
  <c r="AA86" i="26"/>
  <c r="Z86" i="26"/>
  <c r="Y86" i="26"/>
  <c r="X86" i="26"/>
  <c r="W86" i="26"/>
  <c r="V86" i="26"/>
  <c r="U86" i="26"/>
  <c r="T86" i="26"/>
  <c r="S86" i="26"/>
  <c r="R86" i="26"/>
  <c r="Q86" i="26"/>
  <c r="P86" i="26"/>
  <c r="O86" i="26"/>
  <c r="N86" i="26"/>
  <c r="M86" i="26"/>
  <c r="L86" i="26"/>
  <c r="K86" i="26"/>
  <c r="J86" i="26"/>
  <c r="I86" i="26"/>
  <c r="H86" i="26"/>
  <c r="G86" i="26"/>
  <c r="F86" i="26"/>
  <c r="E86" i="26"/>
  <c r="D86" i="26"/>
  <c r="AM85" i="26"/>
  <c r="AL85" i="26"/>
  <c r="AK85" i="26"/>
  <c r="AJ85" i="26"/>
  <c r="AI85" i="26"/>
  <c r="AH85" i="26"/>
  <c r="AG85" i="26"/>
  <c r="AF85" i="26"/>
  <c r="AE85" i="26"/>
  <c r="AD85" i="26"/>
  <c r="AC85" i="26"/>
  <c r="AB85" i="26"/>
  <c r="AA85" i="26"/>
  <c r="Z85" i="26"/>
  <c r="Y85" i="26"/>
  <c r="X85" i="26"/>
  <c r="W85" i="26"/>
  <c r="V85" i="26"/>
  <c r="U85" i="26"/>
  <c r="T85" i="26"/>
  <c r="S85" i="26"/>
  <c r="R85" i="26"/>
  <c r="Q85" i="26"/>
  <c r="P85" i="26"/>
  <c r="O85" i="26"/>
  <c r="N85" i="26"/>
  <c r="M85" i="26"/>
  <c r="L85" i="26"/>
  <c r="K85" i="26"/>
  <c r="J85" i="26"/>
  <c r="I85" i="26"/>
  <c r="H85" i="26"/>
  <c r="G85" i="26"/>
  <c r="F85" i="26"/>
  <c r="E85" i="26"/>
  <c r="D85" i="26"/>
  <c r="AM84" i="26"/>
  <c r="AL84" i="26"/>
  <c r="AK84" i="26"/>
  <c r="AJ84" i="26"/>
  <c r="AI84" i="26"/>
  <c r="AH84" i="26"/>
  <c r="AG84" i="26"/>
  <c r="AF84" i="26"/>
  <c r="AE84" i="26"/>
  <c r="AD84" i="26"/>
  <c r="AC84" i="26"/>
  <c r="AB84" i="26"/>
  <c r="AA84" i="26"/>
  <c r="Z84" i="26"/>
  <c r="Y84" i="26"/>
  <c r="X84" i="26"/>
  <c r="W84" i="26"/>
  <c r="V84" i="26"/>
  <c r="U84" i="26"/>
  <c r="T84" i="26"/>
  <c r="S84" i="26"/>
  <c r="R84" i="26"/>
  <c r="Q84" i="26"/>
  <c r="P84" i="26"/>
  <c r="O84" i="26"/>
  <c r="N84" i="26"/>
  <c r="M84" i="26"/>
  <c r="L84" i="26"/>
  <c r="K84" i="26"/>
  <c r="J84" i="26"/>
  <c r="I84" i="26"/>
  <c r="H84" i="26"/>
  <c r="G84" i="26"/>
  <c r="F84" i="26"/>
  <c r="E84" i="26"/>
  <c r="D84" i="26"/>
  <c r="AM83" i="26"/>
  <c r="AL83" i="26"/>
  <c r="AK83" i="26"/>
  <c r="AJ83" i="26"/>
  <c r="AI83" i="26"/>
  <c r="AH83" i="26"/>
  <c r="AG83" i="26"/>
  <c r="AF83" i="26"/>
  <c r="AE83" i="26"/>
  <c r="AD83" i="26"/>
  <c r="AC83" i="26"/>
  <c r="AB83" i="26"/>
  <c r="AA83" i="26"/>
  <c r="Z83" i="26"/>
  <c r="Y83" i="26"/>
  <c r="X83" i="26"/>
  <c r="W83" i="26"/>
  <c r="V83" i="26"/>
  <c r="U83" i="26"/>
  <c r="T83" i="26"/>
  <c r="S83" i="26"/>
  <c r="R83" i="26"/>
  <c r="Q83" i="26"/>
  <c r="P83" i="26"/>
  <c r="O83" i="26"/>
  <c r="N83" i="26"/>
  <c r="M83" i="26"/>
  <c r="L83" i="26"/>
  <c r="K83" i="26"/>
  <c r="J83" i="26"/>
  <c r="I83" i="26"/>
  <c r="H83" i="26"/>
  <c r="G83" i="26"/>
  <c r="F83" i="26"/>
  <c r="E83" i="26"/>
  <c r="D83" i="26"/>
  <c r="AM82" i="26"/>
  <c r="AL82" i="26"/>
  <c r="AK82" i="26"/>
  <c r="AJ82" i="26"/>
  <c r="AI82" i="26"/>
  <c r="AH82" i="26"/>
  <c r="AG82" i="26"/>
  <c r="AF82" i="26"/>
  <c r="AE82" i="26"/>
  <c r="AD82" i="26"/>
  <c r="AC82" i="26"/>
  <c r="AB82" i="26"/>
  <c r="AA82" i="26"/>
  <c r="Z82" i="26"/>
  <c r="Y82" i="26"/>
  <c r="X82" i="26"/>
  <c r="W82" i="26"/>
  <c r="V82" i="26"/>
  <c r="U82" i="26"/>
  <c r="T82" i="26"/>
  <c r="S82" i="26"/>
  <c r="R82" i="26"/>
  <c r="Q82" i="26"/>
  <c r="P82" i="26"/>
  <c r="O82" i="26"/>
  <c r="N82" i="26"/>
  <c r="M82" i="26"/>
  <c r="L82" i="26"/>
  <c r="K82" i="26"/>
  <c r="J82" i="26"/>
  <c r="I82" i="26"/>
  <c r="H82" i="26"/>
  <c r="G82" i="26"/>
  <c r="F82" i="26"/>
  <c r="E82" i="26"/>
  <c r="D82" i="26"/>
  <c r="AM81" i="26"/>
  <c r="AL81" i="26"/>
  <c r="AK81" i="26"/>
  <c r="AJ81" i="26"/>
  <c r="AI81" i="26"/>
  <c r="AH81" i="26"/>
  <c r="AG81" i="26"/>
  <c r="AF81" i="26"/>
  <c r="AE81" i="26"/>
  <c r="AD81" i="26"/>
  <c r="AC81" i="26"/>
  <c r="AB81" i="26"/>
  <c r="AA81" i="26"/>
  <c r="Z81" i="26"/>
  <c r="Y81" i="26"/>
  <c r="X81" i="26"/>
  <c r="W81" i="26"/>
  <c r="V81" i="26"/>
  <c r="U81" i="26"/>
  <c r="T81" i="26"/>
  <c r="S81" i="26"/>
  <c r="R81" i="26"/>
  <c r="Q81" i="26"/>
  <c r="P81" i="26"/>
  <c r="O81" i="26"/>
  <c r="N81" i="26"/>
  <c r="M81" i="26"/>
  <c r="L81" i="26"/>
  <c r="K81" i="26"/>
  <c r="J81" i="26"/>
  <c r="I81" i="26"/>
  <c r="H81" i="26"/>
  <c r="G81" i="26"/>
  <c r="F81" i="26"/>
  <c r="E81" i="26"/>
  <c r="D81" i="26"/>
  <c r="AM80" i="26"/>
  <c r="AL80" i="26"/>
  <c r="AK80" i="26"/>
  <c r="AJ80" i="26"/>
  <c r="AI80" i="26"/>
  <c r="AH80" i="26"/>
  <c r="AG80" i="26"/>
  <c r="AF80" i="26"/>
  <c r="AE80" i="26"/>
  <c r="AD80" i="26"/>
  <c r="AC80" i="26"/>
  <c r="AB80" i="26"/>
  <c r="AA80" i="26"/>
  <c r="Z80" i="26"/>
  <c r="Y80" i="26"/>
  <c r="X80" i="26"/>
  <c r="W80" i="26"/>
  <c r="V80" i="26"/>
  <c r="U80" i="26"/>
  <c r="T80" i="26"/>
  <c r="S80" i="26"/>
  <c r="R80" i="26"/>
  <c r="Q80" i="26"/>
  <c r="P80" i="26"/>
  <c r="O80" i="26"/>
  <c r="N80" i="26"/>
  <c r="M80" i="26"/>
  <c r="L80" i="26"/>
  <c r="K80" i="26"/>
  <c r="J80" i="26"/>
  <c r="I80" i="26"/>
  <c r="H80" i="26"/>
  <c r="G80" i="26"/>
  <c r="F80" i="26"/>
  <c r="E80" i="26"/>
  <c r="D80" i="26"/>
  <c r="AM79" i="26"/>
  <c r="AL79" i="26"/>
  <c r="AK79" i="26"/>
  <c r="AJ79" i="26"/>
  <c r="AI79" i="26"/>
  <c r="AH79" i="26"/>
  <c r="AG79" i="26"/>
  <c r="AF79" i="26"/>
  <c r="AE79" i="26"/>
  <c r="AD79" i="26"/>
  <c r="AC79" i="26"/>
  <c r="AB79" i="26"/>
  <c r="AA79" i="26"/>
  <c r="Z79" i="26"/>
  <c r="Y79" i="26"/>
  <c r="X79" i="26"/>
  <c r="W79" i="26"/>
  <c r="V79" i="26"/>
  <c r="U79" i="26"/>
  <c r="T79" i="26"/>
  <c r="S79" i="26"/>
  <c r="R79" i="26"/>
  <c r="Q79" i="26"/>
  <c r="P79" i="26"/>
  <c r="O79" i="26"/>
  <c r="N79" i="26"/>
  <c r="M79" i="26"/>
  <c r="L79" i="26"/>
  <c r="K79" i="26"/>
  <c r="J79" i="26"/>
  <c r="I79" i="26"/>
  <c r="H79" i="26"/>
  <c r="G79" i="26"/>
  <c r="F79" i="26"/>
  <c r="E79" i="26"/>
  <c r="D79" i="26"/>
  <c r="AM78" i="26"/>
  <c r="AL78" i="26"/>
  <c r="AK78" i="26"/>
  <c r="AJ78" i="26"/>
  <c r="AI78" i="26"/>
  <c r="AH78" i="26"/>
  <c r="AG78" i="26"/>
  <c r="AF78" i="26"/>
  <c r="AE78" i="26"/>
  <c r="AD78" i="26"/>
  <c r="AC78" i="26"/>
  <c r="AB78" i="26"/>
  <c r="AA78" i="26"/>
  <c r="Z78" i="26"/>
  <c r="Y78" i="26"/>
  <c r="X78" i="26"/>
  <c r="W78" i="26"/>
  <c r="V78" i="26"/>
  <c r="U78" i="26"/>
  <c r="T78" i="26"/>
  <c r="S78" i="26"/>
  <c r="R78" i="26"/>
  <c r="Q78" i="26"/>
  <c r="P78" i="26"/>
  <c r="O78" i="26"/>
  <c r="N78" i="26"/>
  <c r="M78" i="26"/>
  <c r="L78" i="26"/>
  <c r="K78" i="26"/>
  <c r="J78" i="26"/>
  <c r="I78" i="26"/>
  <c r="H78" i="26"/>
  <c r="G78" i="26"/>
  <c r="F78" i="26"/>
  <c r="E78" i="26"/>
  <c r="D78" i="26"/>
  <c r="AM77" i="26"/>
  <c r="AL77" i="26"/>
  <c r="AK77" i="26"/>
  <c r="AJ77" i="26"/>
  <c r="AI77" i="26"/>
  <c r="AH77" i="26"/>
  <c r="AG77" i="26"/>
  <c r="AF77" i="26"/>
  <c r="AE77" i="26"/>
  <c r="AD77" i="26"/>
  <c r="AC77" i="26"/>
  <c r="AB77" i="26"/>
  <c r="AA77" i="26"/>
  <c r="Z77" i="26"/>
  <c r="Y77" i="26"/>
  <c r="X77" i="26"/>
  <c r="W77" i="26"/>
  <c r="V77" i="26"/>
  <c r="U77" i="26"/>
  <c r="T77" i="26"/>
  <c r="S77" i="26"/>
  <c r="R77" i="26"/>
  <c r="Q77" i="26"/>
  <c r="P77" i="26"/>
  <c r="O77" i="26"/>
  <c r="N77" i="26"/>
  <c r="M77" i="26"/>
  <c r="L77" i="26"/>
  <c r="K77" i="26"/>
  <c r="J77" i="26"/>
  <c r="I77" i="26"/>
  <c r="H77" i="26"/>
  <c r="G77" i="26"/>
  <c r="F77" i="26"/>
  <c r="E77" i="26"/>
  <c r="D77" i="26"/>
  <c r="AM76" i="26"/>
  <c r="AL76" i="26"/>
  <c r="AK76" i="26"/>
  <c r="AJ76" i="26"/>
  <c r="AI76" i="26"/>
  <c r="AH76" i="26"/>
  <c r="AG76" i="26"/>
  <c r="AF76" i="26"/>
  <c r="AE76" i="26"/>
  <c r="AD76" i="26"/>
  <c r="AC76" i="26"/>
  <c r="AB76" i="26"/>
  <c r="AA76" i="26"/>
  <c r="Z76" i="26"/>
  <c r="Y76" i="26"/>
  <c r="X76" i="26"/>
  <c r="W76" i="26"/>
  <c r="V76" i="26"/>
  <c r="U76" i="26"/>
  <c r="T76" i="26"/>
  <c r="S76" i="26"/>
  <c r="R76" i="26"/>
  <c r="Q76" i="26"/>
  <c r="P76" i="26"/>
  <c r="O76" i="26"/>
  <c r="N76" i="26"/>
  <c r="M76" i="26"/>
  <c r="L76" i="26"/>
  <c r="K76" i="26"/>
  <c r="J76" i="26"/>
  <c r="I76" i="26"/>
  <c r="H76" i="26"/>
  <c r="G76" i="26"/>
  <c r="F76" i="26"/>
  <c r="E76" i="26"/>
  <c r="D76" i="26"/>
  <c r="AM75" i="26"/>
  <c r="AL75" i="26"/>
  <c r="AK75" i="26"/>
  <c r="AJ75" i="26"/>
  <c r="AI75" i="26"/>
  <c r="AH75" i="26"/>
  <c r="AG75" i="26"/>
  <c r="AF75" i="26"/>
  <c r="AE75" i="26"/>
  <c r="AD75" i="26"/>
  <c r="AC75" i="26"/>
  <c r="AB75" i="26"/>
  <c r="AA75" i="26"/>
  <c r="Z75" i="26"/>
  <c r="Y75" i="26"/>
  <c r="X75" i="26"/>
  <c r="W75" i="26"/>
  <c r="V75" i="26"/>
  <c r="U75" i="26"/>
  <c r="T75" i="26"/>
  <c r="S75" i="26"/>
  <c r="R75" i="26"/>
  <c r="Q75" i="26"/>
  <c r="P75" i="26"/>
  <c r="O75" i="26"/>
  <c r="N75" i="26"/>
  <c r="M75" i="26"/>
  <c r="L75" i="26"/>
  <c r="K75" i="26"/>
  <c r="J75" i="26"/>
  <c r="I75" i="26"/>
  <c r="H75" i="26"/>
  <c r="G75" i="26"/>
  <c r="F75" i="26"/>
  <c r="E75" i="26"/>
  <c r="D75" i="26"/>
  <c r="AM74" i="26"/>
  <c r="AL74" i="26"/>
  <c r="AK74" i="26"/>
  <c r="AJ74" i="26"/>
  <c r="AI74" i="26"/>
  <c r="AH74" i="26"/>
  <c r="AG74" i="26"/>
  <c r="AF74" i="26"/>
  <c r="AE74" i="26"/>
  <c r="AD74" i="26"/>
  <c r="AC74" i="26"/>
  <c r="AB74" i="26"/>
  <c r="AA74" i="26"/>
  <c r="Z74" i="26"/>
  <c r="Y74" i="26"/>
  <c r="X74" i="26"/>
  <c r="W74" i="26"/>
  <c r="V74" i="26"/>
  <c r="U74" i="26"/>
  <c r="T74" i="26"/>
  <c r="S74" i="26"/>
  <c r="R74" i="26"/>
  <c r="Q74" i="26"/>
  <c r="P74" i="26"/>
  <c r="O74" i="26"/>
  <c r="N74" i="26"/>
  <c r="M74" i="26"/>
  <c r="L74" i="26"/>
  <c r="K74" i="26"/>
  <c r="J74" i="26"/>
  <c r="I74" i="26"/>
  <c r="H74" i="26"/>
  <c r="G74" i="26"/>
  <c r="F74" i="26"/>
  <c r="E74" i="26"/>
  <c r="D74" i="26"/>
  <c r="AM73" i="26"/>
  <c r="AL73" i="26"/>
  <c r="AK73" i="26"/>
  <c r="AJ73" i="26"/>
  <c r="AI73" i="26"/>
  <c r="AH73" i="26"/>
  <c r="AG73" i="26"/>
  <c r="AF73" i="26"/>
  <c r="AE73" i="26"/>
  <c r="AD73" i="26"/>
  <c r="AC73" i="26"/>
  <c r="AB73" i="26"/>
  <c r="AA73" i="26"/>
  <c r="Z73" i="26"/>
  <c r="Y73" i="26"/>
  <c r="X73" i="26"/>
  <c r="W73" i="26"/>
  <c r="V73" i="26"/>
  <c r="U73" i="26"/>
  <c r="T73" i="26"/>
  <c r="S73" i="26"/>
  <c r="R73" i="26"/>
  <c r="Q73" i="26"/>
  <c r="P73" i="26"/>
  <c r="O73" i="26"/>
  <c r="N73" i="26"/>
  <c r="M73" i="26"/>
  <c r="L73" i="26"/>
  <c r="K73" i="26"/>
  <c r="J73" i="26"/>
  <c r="I73" i="26"/>
  <c r="H73" i="26"/>
  <c r="G73" i="26"/>
  <c r="F73" i="26"/>
  <c r="E73" i="26"/>
  <c r="D73" i="26"/>
  <c r="AM72" i="26"/>
  <c r="AL72" i="26"/>
  <c r="AK72" i="26"/>
  <c r="AJ72" i="26"/>
  <c r="AI72" i="26"/>
  <c r="AH72" i="26"/>
  <c r="AG72" i="26"/>
  <c r="AF72" i="26"/>
  <c r="AE72" i="26"/>
  <c r="AD72" i="26"/>
  <c r="AC72" i="26"/>
  <c r="AB72" i="26"/>
  <c r="AA72" i="26"/>
  <c r="Z72" i="26"/>
  <c r="Y72" i="26"/>
  <c r="X72" i="26"/>
  <c r="W72" i="26"/>
  <c r="V72" i="26"/>
  <c r="U72" i="26"/>
  <c r="T72" i="26"/>
  <c r="S72" i="26"/>
  <c r="R72" i="26"/>
  <c r="Q72" i="26"/>
  <c r="P72" i="26"/>
  <c r="O72" i="26"/>
  <c r="N72" i="26"/>
  <c r="M72" i="26"/>
  <c r="L72" i="26"/>
  <c r="K72" i="26"/>
  <c r="J72" i="26"/>
  <c r="I72" i="26"/>
  <c r="H72" i="26"/>
  <c r="G72" i="26"/>
  <c r="F72" i="26"/>
  <c r="E72" i="26"/>
  <c r="D72" i="26"/>
  <c r="AM71" i="26"/>
  <c r="AL71" i="26"/>
  <c r="AK71" i="26"/>
  <c r="AJ71" i="26"/>
  <c r="AI71" i="26"/>
  <c r="AH71" i="26"/>
  <c r="AG71" i="26"/>
  <c r="AF71" i="26"/>
  <c r="AE71" i="26"/>
  <c r="AD71" i="26"/>
  <c r="AC71" i="26"/>
  <c r="AB71" i="26"/>
  <c r="AA71" i="26"/>
  <c r="Z71" i="26"/>
  <c r="Y71" i="26"/>
  <c r="X71" i="26"/>
  <c r="W71" i="26"/>
  <c r="V71" i="26"/>
  <c r="U71" i="26"/>
  <c r="T71" i="26"/>
  <c r="S71" i="26"/>
  <c r="R71" i="26"/>
  <c r="Q71" i="26"/>
  <c r="P71" i="26"/>
  <c r="O71" i="26"/>
  <c r="N71" i="26"/>
  <c r="M71" i="26"/>
  <c r="L71" i="26"/>
  <c r="K71" i="26"/>
  <c r="J71" i="26"/>
  <c r="I71" i="26"/>
  <c r="H71" i="26"/>
  <c r="G71" i="26"/>
  <c r="F71" i="26"/>
  <c r="E71" i="26"/>
  <c r="D71" i="26"/>
  <c r="AM70" i="26"/>
  <c r="AL70" i="26"/>
  <c r="AK70" i="26"/>
  <c r="AJ70" i="26"/>
  <c r="AI70" i="26"/>
  <c r="AH70" i="26"/>
  <c r="AG70" i="26"/>
  <c r="AF70" i="26"/>
  <c r="AE70" i="26"/>
  <c r="AD70" i="26"/>
  <c r="AC70" i="26"/>
  <c r="AB70" i="26"/>
  <c r="AA70" i="26"/>
  <c r="Z70" i="26"/>
  <c r="Y70" i="26"/>
  <c r="X70" i="26"/>
  <c r="W70" i="26"/>
  <c r="V70" i="26"/>
  <c r="U70" i="26"/>
  <c r="T70" i="26"/>
  <c r="S70" i="26"/>
  <c r="R70" i="26"/>
  <c r="Q70" i="26"/>
  <c r="P70" i="26"/>
  <c r="O70" i="26"/>
  <c r="N70" i="26"/>
  <c r="M70" i="26"/>
  <c r="L70" i="26"/>
  <c r="K70" i="26"/>
  <c r="J70" i="26"/>
  <c r="I70" i="26"/>
  <c r="H70" i="26"/>
  <c r="G70" i="26"/>
  <c r="F70" i="26"/>
  <c r="E70" i="26"/>
  <c r="D70" i="26"/>
  <c r="AM69" i="26"/>
  <c r="AL69" i="26"/>
  <c r="AK69" i="26"/>
  <c r="AJ69" i="26"/>
  <c r="AI69" i="26"/>
  <c r="AH69" i="26"/>
  <c r="AG69" i="26"/>
  <c r="AF69" i="26"/>
  <c r="AE69" i="26"/>
  <c r="AD69" i="26"/>
  <c r="AC69" i="26"/>
  <c r="AB69" i="26"/>
  <c r="AA69" i="26"/>
  <c r="Z69" i="26"/>
  <c r="Y69" i="26"/>
  <c r="X69" i="26"/>
  <c r="W69" i="26"/>
  <c r="V69" i="26"/>
  <c r="U69" i="26"/>
  <c r="T69" i="26"/>
  <c r="S69" i="26"/>
  <c r="R69" i="26"/>
  <c r="Q69" i="26"/>
  <c r="P69" i="26"/>
  <c r="O69" i="26"/>
  <c r="N69" i="26"/>
  <c r="M69" i="26"/>
  <c r="L69" i="26"/>
  <c r="K69" i="26"/>
  <c r="J69" i="26"/>
  <c r="I69" i="26"/>
  <c r="H69" i="26"/>
  <c r="G69" i="26"/>
  <c r="F69" i="26"/>
  <c r="E69" i="26"/>
  <c r="D69" i="26"/>
  <c r="AM68" i="26"/>
  <c r="AL68" i="26"/>
  <c r="AK68" i="26"/>
  <c r="AJ68" i="26"/>
  <c r="AI68" i="26"/>
  <c r="AH68" i="26"/>
  <c r="AG68" i="26"/>
  <c r="AF68" i="26"/>
  <c r="AE68" i="26"/>
  <c r="AD68" i="26"/>
  <c r="AC68" i="26"/>
  <c r="AB68" i="26"/>
  <c r="AA68" i="26"/>
  <c r="Z68" i="26"/>
  <c r="Y68" i="26"/>
  <c r="X68" i="26"/>
  <c r="W68" i="26"/>
  <c r="V68" i="26"/>
  <c r="U68" i="26"/>
  <c r="T68" i="26"/>
  <c r="S68" i="26"/>
  <c r="R68" i="26"/>
  <c r="Q68" i="26"/>
  <c r="P68" i="26"/>
  <c r="O68" i="26"/>
  <c r="N68" i="26"/>
  <c r="M68" i="26"/>
  <c r="L68" i="26"/>
  <c r="K68" i="26"/>
  <c r="J68" i="26"/>
  <c r="I68" i="26"/>
  <c r="H68" i="26"/>
  <c r="G68" i="26"/>
  <c r="F68" i="26"/>
  <c r="E68" i="26"/>
  <c r="D68" i="26"/>
  <c r="AM67" i="26"/>
  <c r="AL67" i="26"/>
  <c r="AK67" i="26"/>
  <c r="AJ67" i="26"/>
  <c r="AI67" i="26"/>
  <c r="AH67" i="26"/>
  <c r="AG67" i="26"/>
  <c r="AF67" i="26"/>
  <c r="AE67" i="26"/>
  <c r="AD67" i="26"/>
  <c r="AC67" i="26"/>
  <c r="AB67" i="26"/>
  <c r="AA67" i="26"/>
  <c r="Z67" i="26"/>
  <c r="Y67" i="26"/>
  <c r="X67" i="26"/>
  <c r="W67" i="26"/>
  <c r="V67" i="26"/>
  <c r="U67" i="26"/>
  <c r="T67" i="26"/>
  <c r="S67" i="26"/>
  <c r="R67" i="26"/>
  <c r="Q67" i="26"/>
  <c r="P67" i="26"/>
  <c r="O67" i="26"/>
  <c r="N67" i="26"/>
  <c r="M67" i="26"/>
  <c r="L67" i="26"/>
  <c r="K67" i="26"/>
  <c r="J67" i="26"/>
  <c r="I67" i="26"/>
  <c r="H67" i="26"/>
  <c r="G67" i="26"/>
  <c r="F67" i="26"/>
  <c r="E67" i="26"/>
  <c r="D67" i="26"/>
  <c r="AM66" i="26"/>
  <c r="AL66" i="26"/>
  <c r="AK66" i="26"/>
  <c r="AJ66" i="26"/>
  <c r="AI66" i="26"/>
  <c r="AH66" i="26"/>
  <c r="AG66" i="26"/>
  <c r="AF66" i="26"/>
  <c r="AE66" i="26"/>
  <c r="AD66" i="26"/>
  <c r="AC66" i="26"/>
  <c r="AB66" i="26"/>
  <c r="AA66" i="26"/>
  <c r="Z66" i="26"/>
  <c r="Y66" i="26"/>
  <c r="X66" i="26"/>
  <c r="W66" i="26"/>
  <c r="V66" i="26"/>
  <c r="U66" i="26"/>
  <c r="T66" i="26"/>
  <c r="S66" i="26"/>
  <c r="R66" i="26"/>
  <c r="Q66" i="26"/>
  <c r="P66" i="26"/>
  <c r="O66" i="26"/>
  <c r="N66" i="26"/>
  <c r="M66" i="26"/>
  <c r="L66" i="26"/>
  <c r="K66" i="26"/>
  <c r="J66" i="26"/>
  <c r="I66" i="26"/>
  <c r="H66" i="26"/>
  <c r="G66" i="26"/>
  <c r="F66" i="26"/>
  <c r="E66" i="26"/>
  <c r="D66" i="26"/>
  <c r="AM65" i="26"/>
  <c r="AL65" i="26"/>
  <c r="AK65" i="26"/>
  <c r="AJ65" i="26"/>
  <c r="AI65" i="26"/>
  <c r="AH65" i="26"/>
  <c r="AG65" i="26"/>
  <c r="AF65" i="26"/>
  <c r="AE65" i="26"/>
  <c r="AD65" i="26"/>
  <c r="AC65" i="26"/>
  <c r="AB65" i="26"/>
  <c r="AA65" i="26"/>
  <c r="Z65" i="26"/>
  <c r="Y65" i="26"/>
  <c r="X65" i="26"/>
  <c r="W65" i="26"/>
  <c r="V65" i="26"/>
  <c r="U65" i="26"/>
  <c r="T65" i="26"/>
  <c r="S65" i="26"/>
  <c r="R65" i="26"/>
  <c r="Q65" i="26"/>
  <c r="P65" i="26"/>
  <c r="O65" i="26"/>
  <c r="N65" i="26"/>
  <c r="M65" i="26"/>
  <c r="L65" i="26"/>
  <c r="K65" i="26"/>
  <c r="J65" i="26"/>
  <c r="I65" i="26"/>
  <c r="H65" i="26"/>
  <c r="G65" i="26"/>
  <c r="F65" i="26"/>
  <c r="E65" i="26"/>
  <c r="D65" i="26"/>
  <c r="AM64" i="26"/>
  <c r="AL64" i="26"/>
  <c r="AK64" i="26"/>
  <c r="AJ64" i="26"/>
  <c r="AI64" i="26"/>
  <c r="AH64" i="26"/>
  <c r="AG64" i="26"/>
  <c r="AF64" i="26"/>
  <c r="AE64" i="26"/>
  <c r="AD64" i="26"/>
  <c r="AC64" i="26"/>
  <c r="AB64" i="26"/>
  <c r="AA64" i="26"/>
  <c r="Z64" i="26"/>
  <c r="Y64" i="26"/>
  <c r="X64" i="26"/>
  <c r="W64" i="26"/>
  <c r="V64" i="26"/>
  <c r="U64" i="26"/>
  <c r="T64" i="26"/>
  <c r="S64" i="26"/>
  <c r="R64" i="26"/>
  <c r="Q64" i="26"/>
  <c r="P64" i="26"/>
  <c r="O64" i="26"/>
  <c r="N64" i="26"/>
  <c r="M64" i="26"/>
  <c r="L64" i="26"/>
  <c r="K64" i="26"/>
  <c r="J64" i="26"/>
  <c r="I64" i="26"/>
  <c r="H64" i="26"/>
  <c r="G64" i="26"/>
  <c r="F64" i="26"/>
  <c r="E64" i="26"/>
  <c r="D64" i="26"/>
  <c r="AM63" i="26"/>
  <c r="AL63" i="26"/>
  <c r="AK63" i="26"/>
  <c r="AJ63" i="26"/>
  <c r="AI63" i="26"/>
  <c r="AH63" i="26"/>
  <c r="AG63" i="26"/>
  <c r="AF63" i="26"/>
  <c r="AE63" i="26"/>
  <c r="AD63" i="26"/>
  <c r="AC63" i="26"/>
  <c r="AB63" i="26"/>
  <c r="AA63" i="26"/>
  <c r="Z63" i="26"/>
  <c r="Y63" i="26"/>
  <c r="X63" i="26"/>
  <c r="W63" i="26"/>
  <c r="V63" i="26"/>
  <c r="U63" i="26"/>
  <c r="T63" i="26"/>
  <c r="S63" i="26"/>
  <c r="R63" i="26"/>
  <c r="Q63" i="26"/>
  <c r="P63" i="26"/>
  <c r="O63" i="26"/>
  <c r="N63" i="26"/>
  <c r="M63" i="26"/>
  <c r="L63" i="26"/>
  <c r="K63" i="26"/>
  <c r="J63" i="26"/>
  <c r="I63" i="26"/>
  <c r="H63" i="26"/>
  <c r="G63" i="26"/>
  <c r="F63" i="26"/>
  <c r="E63" i="26"/>
  <c r="D63" i="26"/>
  <c r="AM62" i="26"/>
  <c r="AL62" i="26"/>
  <c r="AK62" i="26"/>
  <c r="AJ62" i="26"/>
  <c r="AI62" i="26"/>
  <c r="AH62" i="26"/>
  <c r="AG62" i="26"/>
  <c r="AF62" i="26"/>
  <c r="AE62" i="26"/>
  <c r="AD62" i="26"/>
  <c r="AC62" i="26"/>
  <c r="AB62" i="26"/>
  <c r="AA62" i="26"/>
  <c r="Z62" i="26"/>
  <c r="Y62" i="26"/>
  <c r="X62" i="26"/>
  <c r="W62" i="26"/>
  <c r="V62" i="26"/>
  <c r="U62" i="26"/>
  <c r="T62" i="26"/>
  <c r="S62" i="26"/>
  <c r="R62" i="26"/>
  <c r="Q62" i="26"/>
  <c r="P62" i="26"/>
  <c r="O62" i="26"/>
  <c r="N62" i="26"/>
  <c r="M62" i="26"/>
  <c r="L62" i="26"/>
  <c r="K62" i="26"/>
  <c r="J62" i="26"/>
  <c r="I62" i="26"/>
  <c r="H62" i="26"/>
  <c r="G62" i="26"/>
  <c r="F62" i="26"/>
  <c r="E62" i="26"/>
  <c r="D62" i="26"/>
  <c r="AM61" i="26"/>
  <c r="AL61" i="26"/>
  <c r="AK61" i="26"/>
  <c r="AJ61" i="26"/>
  <c r="AI61" i="26"/>
  <c r="AH61" i="26"/>
  <c r="AG61" i="26"/>
  <c r="AF61" i="26"/>
  <c r="AE61" i="26"/>
  <c r="AD61" i="26"/>
  <c r="AC61" i="26"/>
  <c r="AB61" i="26"/>
  <c r="AA61" i="26"/>
  <c r="Z61" i="26"/>
  <c r="Y61" i="26"/>
  <c r="X61" i="26"/>
  <c r="W61" i="26"/>
  <c r="V61" i="26"/>
  <c r="U61" i="26"/>
  <c r="T61" i="26"/>
  <c r="S61" i="26"/>
  <c r="R61" i="26"/>
  <c r="Q61" i="26"/>
  <c r="P61" i="26"/>
  <c r="O61" i="26"/>
  <c r="N61" i="26"/>
  <c r="M61" i="26"/>
  <c r="L61" i="26"/>
  <c r="K61" i="26"/>
  <c r="J61" i="26"/>
  <c r="I61" i="26"/>
  <c r="H61" i="26"/>
  <c r="G61" i="26"/>
  <c r="F61" i="26"/>
  <c r="E61" i="26"/>
  <c r="D61" i="26"/>
  <c r="AM60" i="26"/>
  <c r="AL60" i="26"/>
  <c r="AK60" i="26"/>
  <c r="AJ60" i="26"/>
  <c r="AI60" i="26"/>
  <c r="AH60" i="26"/>
  <c r="AG60" i="26"/>
  <c r="AF60" i="26"/>
  <c r="AE60" i="26"/>
  <c r="AD60" i="26"/>
  <c r="AC60" i="26"/>
  <c r="AB60" i="26"/>
  <c r="AA60" i="26"/>
  <c r="Z60" i="26"/>
  <c r="Y60" i="26"/>
  <c r="X60" i="26"/>
  <c r="W60" i="26"/>
  <c r="V60" i="26"/>
  <c r="U60" i="26"/>
  <c r="T60" i="26"/>
  <c r="S60" i="26"/>
  <c r="R60" i="26"/>
  <c r="Q60" i="26"/>
  <c r="P60" i="26"/>
  <c r="O60" i="26"/>
  <c r="N60" i="26"/>
  <c r="M60" i="26"/>
  <c r="L60" i="26"/>
  <c r="K60" i="26"/>
  <c r="J60" i="26"/>
  <c r="I60" i="26"/>
  <c r="H60" i="26"/>
  <c r="G60" i="26"/>
  <c r="F60" i="26"/>
  <c r="E60" i="26"/>
  <c r="D60" i="26"/>
  <c r="AM59" i="26"/>
  <c r="AL59" i="26"/>
  <c r="AK59" i="26"/>
  <c r="AJ59" i="26"/>
  <c r="AI59" i="26"/>
  <c r="AH59" i="26"/>
  <c r="AG59" i="26"/>
  <c r="AF59" i="26"/>
  <c r="AE59" i="26"/>
  <c r="AD59" i="26"/>
  <c r="AC59" i="26"/>
  <c r="AB59" i="26"/>
  <c r="AA59" i="26"/>
  <c r="Z59" i="26"/>
  <c r="Y59" i="26"/>
  <c r="X59" i="26"/>
  <c r="W59" i="26"/>
  <c r="V59" i="26"/>
  <c r="U59" i="26"/>
  <c r="T59" i="26"/>
  <c r="S59" i="26"/>
  <c r="R59" i="26"/>
  <c r="Q59" i="26"/>
  <c r="P59" i="26"/>
  <c r="O59" i="26"/>
  <c r="N59" i="26"/>
  <c r="M59" i="26"/>
  <c r="L59" i="26"/>
  <c r="K59" i="26"/>
  <c r="J59" i="26"/>
  <c r="I59" i="26"/>
  <c r="H59" i="26"/>
  <c r="G59" i="26"/>
  <c r="F59" i="26"/>
  <c r="E59" i="26"/>
  <c r="D59" i="26"/>
  <c r="AM58" i="26"/>
  <c r="AL58" i="26"/>
  <c r="AK58" i="26"/>
  <c r="AJ58" i="26"/>
  <c r="AI58" i="26"/>
  <c r="AH58" i="26"/>
  <c r="AG58" i="26"/>
  <c r="AF58" i="26"/>
  <c r="AE58" i="26"/>
  <c r="AD58" i="26"/>
  <c r="AC58" i="26"/>
  <c r="AB58" i="26"/>
  <c r="AA58" i="26"/>
  <c r="Z58" i="26"/>
  <c r="Y58" i="26"/>
  <c r="X58" i="26"/>
  <c r="W58" i="26"/>
  <c r="V58" i="26"/>
  <c r="U58" i="26"/>
  <c r="T58" i="26"/>
  <c r="S58" i="26"/>
  <c r="R58" i="26"/>
  <c r="Q58" i="26"/>
  <c r="P58" i="26"/>
  <c r="O58" i="26"/>
  <c r="N58" i="26"/>
  <c r="M58" i="26"/>
  <c r="L58" i="26"/>
  <c r="K58" i="26"/>
  <c r="J58" i="26"/>
  <c r="I58" i="26"/>
  <c r="H58" i="26"/>
  <c r="G58" i="26"/>
  <c r="F58" i="26"/>
  <c r="E58" i="26"/>
  <c r="D58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7" i="26"/>
  <c r="AM56" i="26"/>
  <c r="AL56" i="26"/>
  <c r="AK56" i="26"/>
  <c r="AJ56" i="26"/>
  <c r="AI56" i="26"/>
  <c r="AH56" i="26"/>
  <c r="AG56" i="26"/>
  <c r="AF56" i="26"/>
  <c r="AE56" i="26"/>
  <c r="AD56" i="26"/>
  <c r="AC56" i="26"/>
  <c r="AB56" i="26"/>
  <c r="AA56" i="26"/>
  <c r="Z56" i="26"/>
  <c r="Y56" i="26"/>
  <c r="X56" i="26"/>
  <c r="W56" i="26"/>
  <c r="V56" i="26"/>
  <c r="U56" i="26"/>
  <c r="T56" i="26"/>
  <c r="S56" i="26"/>
  <c r="R56" i="26"/>
  <c r="Q56" i="26"/>
  <c r="P56" i="26"/>
  <c r="O56" i="26"/>
  <c r="N56" i="26"/>
  <c r="M56" i="26"/>
  <c r="L56" i="26"/>
  <c r="K56" i="26"/>
  <c r="J56" i="26"/>
  <c r="I56" i="26"/>
  <c r="H56" i="26"/>
  <c r="G56" i="26"/>
  <c r="F56" i="26"/>
  <c r="E56" i="26"/>
  <c r="D56" i="26"/>
  <c r="AM55" i="26"/>
  <c r="AL55" i="26"/>
  <c r="AK55" i="26"/>
  <c r="AJ55" i="26"/>
  <c r="AI55" i="26"/>
  <c r="AH55" i="26"/>
  <c r="AG55" i="26"/>
  <c r="AF55" i="26"/>
  <c r="AE55" i="26"/>
  <c r="AD55" i="26"/>
  <c r="AC55" i="26"/>
  <c r="AB55" i="26"/>
  <c r="AA55" i="26"/>
  <c r="Z55" i="26"/>
  <c r="Y55" i="26"/>
  <c r="X55" i="26"/>
  <c r="W55" i="26"/>
  <c r="V55" i="26"/>
  <c r="U55" i="26"/>
  <c r="T55" i="26"/>
  <c r="S55" i="26"/>
  <c r="R55" i="26"/>
  <c r="Q55" i="26"/>
  <c r="P55" i="26"/>
  <c r="O55" i="26"/>
  <c r="N55" i="26"/>
  <c r="M55" i="26"/>
  <c r="L55" i="26"/>
  <c r="K55" i="26"/>
  <c r="J55" i="26"/>
  <c r="I55" i="26"/>
  <c r="H55" i="26"/>
  <c r="G55" i="26"/>
  <c r="F55" i="26"/>
  <c r="E55" i="26"/>
  <c r="D55" i="26"/>
  <c r="AM54" i="26"/>
  <c r="AL54" i="26"/>
  <c r="AK54" i="26"/>
  <c r="AJ54" i="26"/>
  <c r="AI54" i="26"/>
  <c r="AH54" i="26"/>
  <c r="AG54" i="26"/>
  <c r="AF54" i="26"/>
  <c r="AE54" i="26"/>
  <c r="AD54" i="26"/>
  <c r="AC54" i="26"/>
  <c r="AB54" i="26"/>
  <c r="AA54" i="26"/>
  <c r="Z54" i="26"/>
  <c r="Y54" i="26"/>
  <c r="X54" i="26"/>
  <c r="W54" i="26"/>
  <c r="V54" i="26"/>
  <c r="U54" i="26"/>
  <c r="T54" i="26"/>
  <c r="S54" i="26"/>
  <c r="R54" i="26"/>
  <c r="Q54" i="26"/>
  <c r="P54" i="26"/>
  <c r="O54" i="26"/>
  <c r="N54" i="26"/>
  <c r="M54" i="26"/>
  <c r="L54" i="26"/>
  <c r="K54" i="26"/>
  <c r="J54" i="26"/>
  <c r="I54" i="26"/>
  <c r="H54" i="26"/>
  <c r="G54" i="26"/>
  <c r="F54" i="26"/>
  <c r="E54" i="26"/>
  <c r="D54" i="26"/>
  <c r="AM53" i="26"/>
  <c r="AL53" i="26"/>
  <c r="AK53" i="26"/>
  <c r="AJ53" i="26"/>
  <c r="AI53" i="26"/>
  <c r="AH53" i="26"/>
  <c r="AG53" i="26"/>
  <c r="AF53" i="26"/>
  <c r="AE53" i="26"/>
  <c r="AD53" i="26"/>
  <c r="AC53" i="26"/>
  <c r="AB53" i="26"/>
  <c r="AA53" i="26"/>
  <c r="Z53" i="26"/>
  <c r="Y53" i="26"/>
  <c r="X53" i="26"/>
  <c r="W53" i="26"/>
  <c r="V53" i="26"/>
  <c r="U53" i="26"/>
  <c r="T53" i="26"/>
  <c r="S53" i="26"/>
  <c r="R53" i="26"/>
  <c r="Q53" i="26"/>
  <c r="P53" i="26"/>
  <c r="O53" i="26"/>
  <c r="N53" i="26"/>
  <c r="M53" i="26"/>
  <c r="L53" i="26"/>
  <c r="K53" i="26"/>
  <c r="J53" i="26"/>
  <c r="I53" i="26"/>
  <c r="H53" i="26"/>
  <c r="G53" i="26"/>
  <c r="F53" i="26"/>
  <c r="E53" i="26"/>
  <c r="D53" i="26"/>
  <c r="AM52" i="26"/>
  <c r="AL52" i="26"/>
  <c r="AK52" i="26"/>
  <c r="AJ52" i="26"/>
  <c r="AI52" i="26"/>
  <c r="AH52" i="26"/>
  <c r="AG52" i="26"/>
  <c r="AF52" i="26"/>
  <c r="AE52" i="26"/>
  <c r="AD52" i="26"/>
  <c r="AC52" i="26"/>
  <c r="AB52" i="26"/>
  <c r="AA52" i="26"/>
  <c r="Z52" i="26"/>
  <c r="Y52" i="26"/>
  <c r="X52" i="26"/>
  <c r="W52" i="26"/>
  <c r="V52" i="26"/>
  <c r="U52" i="26"/>
  <c r="T52" i="26"/>
  <c r="S52" i="26"/>
  <c r="R52" i="26"/>
  <c r="Q52" i="26"/>
  <c r="P52" i="26"/>
  <c r="O52" i="26"/>
  <c r="N52" i="26"/>
  <c r="M52" i="26"/>
  <c r="L52" i="26"/>
  <c r="K52" i="26"/>
  <c r="J52" i="26"/>
  <c r="I52" i="26"/>
  <c r="H52" i="26"/>
  <c r="G52" i="26"/>
  <c r="F52" i="26"/>
  <c r="E52" i="26"/>
  <c r="D52" i="26"/>
  <c r="AM51" i="26"/>
  <c r="AL51" i="26"/>
  <c r="AK51" i="26"/>
  <c r="AJ51" i="26"/>
  <c r="AI51" i="26"/>
  <c r="AH51" i="26"/>
  <c r="AG51" i="26"/>
  <c r="AF51" i="26"/>
  <c r="AE51" i="26"/>
  <c r="AD51" i="26"/>
  <c r="AC51" i="26"/>
  <c r="AB51" i="26"/>
  <c r="AA51" i="26"/>
  <c r="Z51" i="26"/>
  <c r="Y51" i="26"/>
  <c r="X51" i="26"/>
  <c r="W51" i="26"/>
  <c r="V51" i="26"/>
  <c r="U51" i="26"/>
  <c r="T51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D51" i="26"/>
  <c r="AM50" i="26"/>
  <c r="AL50" i="26"/>
  <c r="AK50" i="26"/>
  <c r="AJ50" i="26"/>
  <c r="AI50" i="26"/>
  <c r="AH50" i="26"/>
  <c r="AG50" i="26"/>
  <c r="AF50" i="26"/>
  <c r="AE50" i="26"/>
  <c r="AD50" i="26"/>
  <c r="AC50" i="26"/>
  <c r="AB50" i="26"/>
  <c r="AA50" i="26"/>
  <c r="Z50" i="26"/>
  <c r="Y50" i="26"/>
  <c r="X50" i="26"/>
  <c r="W50" i="26"/>
  <c r="V50" i="26"/>
  <c r="U50" i="26"/>
  <c r="T50" i="26"/>
  <c r="S50" i="26"/>
  <c r="R50" i="26"/>
  <c r="Q50" i="26"/>
  <c r="P50" i="26"/>
  <c r="O50" i="26"/>
  <c r="N50" i="26"/>
  <c r="M50" i="26"/>
  <c r="L50" i="26"/>
  <c r="K50" i="26"/>
  <c r="J50" i="26"/>
  <c r="I50" i="26"/>
  <c r="H50" i="26"/>
  <c r="G50" i="26"/>
  <c r="F50" i="26"/>
  <c r="E50" i="26"/>
  <c r="D50" i="26"/>
  <c r="AM49" i="26"/>
  <c r="AL49" i="26"/>
  <c r="AK49" i="26"/>
  <c r="AJ49" i="26"/>
  <c r="AI49" i="26"/>
  <c r="AH49" i="26"/>
  <c r="AG49" i="26"/>
  <c r="AF49" i="26"/>
  <c r="AE49" i="26"/>
  <c r="AD49" i="26"/>
  <c r="AC49" i="26"/>
  <c r="AB49" i="26"/>
  <c r="AA49" i="26"/>
  <c r="Z49" i="26"/>
  <c r="Y49" i="26"/>
  <c r="X49" i="26"/>
  <c r="W49" i="26"/>
  <c r="V49" i="26"/>
  <c r="U49" i="26"/>
  <c r="T49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D49" i="26"/>
  <c r="AM48" i="26"/>
  <c r="AL48" i="26"/>
  <c r="AK48" i="26"/>
  <c r="AJ48" i="26"/>
  <c r="AI48" i="26"/>
  <c r="AH48" i="26"/>
  <c r="AG48" i="26"/>
  <c r="AF48" i="26"/>
  <c r="AE48" i="26"/>
  <c r="AD48" i="26"/>
  <c r="AC48" i="26"/>
  <c r="AB48" i="26"/>
  <c r="AA48" i="26"/>
  <c r="Z48" i="26"/>
  <c r="Y48" i="26"/>
  <c r="X48" i="26"/>
  <c r="W48" i="26"/>
  <c r="V48" i="26"/>
  <c r="U48" i="26"/>
  <c r="T48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D48" i="26"/>
  <c r="AM47" i="26"/>
  <c r="AL47" i="26"/>
  <c r="AK47" i="26"/>
  <c r="AJ47" i="26"/>
  <c r="AI47" i="26"/>
  <c r="AH47" i="26"/>
  <c r="AG47" i="26"/>
  <c r="AF47" i="26"/>
  <c r="AE47" i="26"/>
  <c r="AD47" i="26"/>
  <c r="AC47" i="26"/>
  <c r="AB47" i="26"/>
  <c r="AA47" i="26"/>
  <c r="Z47" i="26"/>
  <c r="Y47" i="26"/>
  <c r="X47" i="26"/>
  <c r="W47" i="26"/>
  <c r="V47" i="26"/>
  <c r="U47" i="26"/>
  <c r="T47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D47" i="26"/>
  <c r="AM46" i="26"/>
  <c r="AL46" i="26"/>
  <c r="AK46" i="26"/>
  <c r="AJ46" i="26"/>
  <c r="AI46" i="26"/>
  <c r="AH46" i="26"/>
  <c r="AG46" i="26"/>
  <c r="AF46" i="26"/>
  <c r="AE46" i="26"/>
  <c r="AD46" i="26"/>
  <c r="AC46" i="26"/>
  <c r="AB46" i="26"/>
  <c r="AA46" i="26"/>
  <c r="Z46" i="26"/>
  <c r="Y46" i="26"/>
  <c r="X46" i="26"/>
  <c r="W46" i="26"/>
  <c r="V46" i="26"/>
  <c r="U46" i="26"/>
  <c r="T46" i="26"/>
  <c r="S46" i="26"/>
  <c r="R46" i="26"/>
  <c r="Q46" i="26"/>
  <c r="P46" i="26"/>
  <c r="O46" i="26"/>
  <c r="N46" i="26"/>
  <c r="M46" i="26"/>
  <c r="L46" i="26"/>
  <c r="K46" i="26"/>
  <c r="J46" i="26"/>
  <c r="I46" i="26"/>
  <c r="H46" i="26"/>
  <c r="G46" i="26"/>
  <c r="F46" i="26"/>
  <c r="E46" i="26"/>
  <c r="D46" i="26"/>
  <c r="AM45" i="26"/>
  <c r="AL45" i="26"/>
  <c r="AK45" i="26"/>
  <c r="AJ45" i="26"/>
  <c r="AI45" i="26"/>
  <c r="AH45" i="26"/>
  <c r="AG45" i="26"/>
  <c r="AF45" i="26"/>
  <c r="AE45" i="26"/>
  <c r="AD45" i="26"/>
  <c r="AC45" i="26"/>
  <c r="AB45" i="26"/>
  <c r="AA45" i="26"/>
  <c r="Z45" i="26"/>
  <c r="Y45" i="26"/>
  <c r="X45" i="26"/>
  <c r="W45" i="26"/>
  <c r="V45" i="26"/>
  <c r="U45" i="26"/>
  <c r="T45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D45" i="26"/>
  <c r="AM44" i="26"/>
  <c r="AL44" i="26"/>
  <c r="AK44" i="26"/>
  <c r="AJ44" i="26"/>
  <c r="AI44" i="26"/>
  <c r="AH44" i="26"/>
  <c r="AG44" i="26"/>
  <c r="AF44" i="26"/>
  <c r="AE44" i="26"/>
  <c r="AD44" i="26"/>
  <c r="AC44" i="26"/>
  <c r="AB44" i="26"/>
  <c r="AA44" i="26"/>
  <c r="Z44" i="26"/>
  <c r="Y44" i="26"/>
  <c r="X44" i="26"/>
  <c r="W44" i="26"/>
  <c r="V44" i="26"/>
  <c r="U44" i="26"/>
  <c r="T44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D44" i="26"/>
  <c r="AM43" i="26"/>
  <c r="AL43" i="26"/>
  <c r="AK43" i="26"/>
  <c r="AJ43" i="26"/>
  <c r="AI43" i="26"/>
  <c r="AH43" i="26"/>
  <c r="AG43" i="26"/>
  <c r="AF43" i="26"/>
  <c r="AE43" i="26"/>
  <c r="AD43" i="26"/>
  <c r="AC43" i="26"/>
  <c r="AB43" i="26"/>
  <c r="AA43" i="26"/>
  <c r="Z43" i="26"/>
  <c r="Y43" i="26"/>
  <c r="X43" i="26"/>
  <c r="W43" i="26"/>
  <c r="V43" i="26"/>
  <c r="U43" i="26"/>
  <c r="T43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AM42" i="26"/>
  <c r="AL42" i="26"/>
  <c r="AK42" i="26"/>
  <c r="AJ42" i="26"/>
  <c r="AI42" i="26"/>
  <c r="AH42" i="26"/>
  <c r="AG42" i="26"/>
  <c r="AF42" i="26"/>
  <c r="AE42" i="26"/>
  <c r="AD42" i="26"/>
  <c r="AC42" i="26"/>
  <c r="AB42" i="26"/>
  <c r="AA42" i="26"/>
  <c r="Z42" i="26"/>
  <c r="Y42" i="26"/>
  <c r="X42" i="26"/>
  <c r="W42" i="26"/>
  <c r="V42" i="26"/>
  <c r="U42" i="26"/>
  <c r="T42" i="26"/>
  <c r="S42" i="26"/>
  <c r="R42" i="26"/>
  <c r="Q42" i="26"/>
  <c r="P42" i="26"/>
  <c r="O42" i="26"/>
  <c r="N42" i="26"/>
  <c r="M42" i="26"/>
  <c r="L42" i="26"/>
  <c r="K42" i="26"/>
  <c r="J42" i="26"/>
  <c r="I42" i="26"/>
  <c r="H42" i="26"/>
  <c r="G42" i="26"/>
  <c r="F42" i="26"/>
  <c r="E42" i="26"/>
  <c r="D42" i="26"/>
  <c r="AM41" i="26"/>
  <c r="AL41" i="26"/>
  <c r="AK41" i="26"/>
  <c r="AJ41" i="26"/>
  <c r="AI41" i="26"/>
  <c r="AH41" i="26"/>
  <c r="AG41" i="26"/>
  <c r="AF41" i="26"/>
  <c r="AE41" i="26"/>
  <c r="AD41" i="26"/>
  <c r="AC41" i="26"/>
  <c r="AB41" i="26"/>
  <c r="AA41" i="26"/>
  <c r="Z41" i="26"/>
  <c r="Y41" i="26"/>
  <c r="X41" i="26"/>
  <c r="W41" i="26"/>
  <c r="V41" i="26"/>
  <c r="U41" i="26"/>
  <c r="T41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D41" i="26"/>
  <c r="AM40" i="26"/>
  <c r="AL40" i="26"/>
  <c r="AK40" i="26"/>
  <c r="AJ40" i="26"/>
  <c r="AI40" i="26"/>
  <c r="AH40" i="26"/>
  <c r="AG40" i="26"/>
  <c r="AF40" i="26"/>
  <c r="AE40" i="26"/>
  <c r="AD40" i="26"/>
  <c r="AC40" i="26"/>
  <c r="AB40" i="26"/>
  <c r="AA40" i="26"/>
  <c r="Z40" i="26"/>
  <c r="Y40" i="26"/>
  <c r="X40" i="26"/>
  <c r="W40" i="26"/>
  <c r="V40" i="26"/>
  <c r="U40" i="26"/>
  <c r="T40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D40" i="26"/>
  <c r="AM39" i="26"/>
  <c r="AL39" i="26"/>
  <c r="AK39" i="26"/>
  <c r="AJ39" i="26"/>
  <c r="AI39" i="26"/>
  <c r="AH39" i="26"/>
  <c r="AG39" i="26"/>
  <c r="AF39" i="26"/>
  <c r="AE39" i="26"/>
  <c r="AD39" i="26"/>
  <c r="AC39" i="26"/>
  <c r="AB39" i="26"/>
  <c r="AA39" i="26"/>
  <c r="Z39" i="26"/>
  <c r="Y39" i="26"/>
  <c r="X39" i="26"/>
  <c r="W39" i="26"/>
  <c r="V39" i="26"/>
  <c r="U39" i="26"/>
  <c r="T39" i="26"/>
  <c r="S39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D39" i="26"/>
  <c r="AM38" i="26"/>
  <c r="AL38" i="26"/>
  <c r="AK38" i="26"/>
  <c r="AJ38" i="26"/>
  <c r="AI38" i="26"/>
  <c r="AH38" i="26"/>
  <c r="AG38" i="26"/>
  <c r="AF38" i="26"/>
  <c r="AE38" i="26"/>
  <c r="AD38" i="26"/>
  <c r="AC38" i="26"/>
  <c r="AB38" i="26"/>
  <c r="AA38" i="26"/>
  <c r="Z38" i="26"/>
  <c r="Y38" i="26"/>
  <c r="X38" i="26"/>
  <c r="W38" i="26"/>
  <c r="V38" i="26"/>
  <c r="U38" i="26"/>
  <c r="T38" i="26"/>
  <c r="S38" i="26"/>
  <c r="R38" i="26"/>
  <c r="Q38" i="26"/>
  <c r="P38" i="26"/>
  <c r="O38" i="26"/>
  <c r="N38" i="26"/>
  <c r="M38" i="26"/>
  <c r="L38" i="26"/>
  <c r="K38" i="26"/>
  <c r="J38" i="26"/>
  <c r="I38" i="26"/>
  <c r="H38" i="26"/>
  <c r="G38" i="26"/>
  <c r="F38" i="26"/>
  <c r="E38" i="26"/>
  <c r="D38" i="26"/>
  <c r="AM37" i="26"/>
  <c r="AL37" i="26"/>
  <c r="AK37" i="26"/>
  <c r="AJ37" i="26"/>
  <c r="AI37" i="26"/>
  <c r="AH37" i="26"/>
  <c r="AG37" i="26"/>
  <c r="AF37" i="26"/>
  <c r="AE37" i="26"/>
  <c r="AD37" i="26"/>
  <c r="AC37" i="26"/>
  <c r="AB37" i="26"/>
  <c r="AA37" i="26"/>
  <c r="Z37" i="26"/>
  <c r="Y37" i="26"/>
  <c r="X37" i="26"/>
  <c r="W37" i="26"/>
  <c r="V37" i="26"/>
  <c r="U37" i="26"/>
  <c r="T37" i="26"/>
  <c r="S37" i="26"/>
  <c r="R37" i="26"/>
  <c r="Q37" i="26"/>
  <c r="P37" i="26"/>
  <c r="O37" i="26"/>
  <c r="N37" i="26"/>
  <c r="M37" i="26"/>
  <c r="L37" i="26"/>
  <c r="K37" i="26"/>
  <c r="J37" i="26"/>
  <c r="I37" i="26"/>
  <c r="H37" i="26"/>
  <c r="G37" i="26"/>
  <c r="F37" i="26"/>
  <c r="E37" i="26"/>
  <c r="D37" i="26"/>
  <c r="AM36" i="26"/>
  <c r="AL36" i="26"/>
  <c r="AK36" i="26"/>
  <c r="AJ36" i="26"/>
  <c r="AI36" i="26"/>
  <c r="AH36" i="26"/>
  <c r="AG36" i="26"/>
  <c r="AF36" i="26"/>
  <c r="AE36" i="26"/>
  <c r="AD36" i="26"/>
  <c r="AC36" i="26"/>
  <c r="AB36" i="26"/>
  <c r="AA36" i="26"/>
  <c r="Z36" i="26"/>
  <c r="Y36" i="26"/>
  <c r="X36" i="26"/>
  <c r="W36" i="26"/>
  <c r="V36" i="26"/>
  <c r="U36" i="26"/>
  <c r="T36" i="26"/>
  <c r="S36" i="26"/>
  <c r="R36" i="26"/>
  <c r="Q36" i="26"/>
  <c r="P36" i="26"/>
  <c r="O36" i="26"/>
  <c r="N36" i="26"/>
  <c r="M36" i="26"/>
  <c r="L36" i="26"/>
  <c r="K36" i="26"/>
  <c r="J36" i="26"/>
  <c r="I36" i="26"/>
  <c r="H36" i="26"/>
  <c r="G36" i="26"/>
  <c r="F36" i="26"/>
  <c r="E36" i="26"/>
  <c r="D36" i="26"/>
  <c r="AM35" i="26"/>
  <c r="AL35" i="26"/>
  <c r="AK35" i="26"/>
  <c r="AJ35" i="26"/>
  <c r="AI35" i="26"/>
  <c r="AH35" i="26"/>
  <c r="AG35" i="26"/>
  <c r="AF35" i="26"/>
  <c r="AE35" i="26"/>
  <c r="AD35" i="26"/>
  <c r="AC35" i="26"/>
  <c r="AB35" i="26"/>
  <c r="AA35" i="26"/>
  <c r="Z35" i="26"/>
  <c r="Y35" i="26"/>
  <c r="X35" i="26"/>
  <c r="W35" i="26"/>
  <c r="V35" i="26"/>
  <c r="U35" i="26"/>
  <c r="T35" i="26"/>
  <c r="S35" i="26"/>
  <c r="R35" i="26"/>
  <c r="Q35" i="26"/>
  <c r="P35" i="26"/>
  <c r="O35" i="26"/>
  <c r="N35" i="26"/>
  <c r="M35" i="26"/>
  <c r="L35" i="26"/>
  <c r="K35" i="26"/>
  <c r="J35" i="26"/>
  <c r="I35" i="26"/>
  <c r="H35" i="26"/>
  <c r="G35" i="26"/>
  <c r="F35" i="26"/>
  <c r="E35" i="26"/>
  <c r="D35" i="26"/>
  <c r="AM34" i="26"/>
  <c r="AL34" i="26"/>
  <c r="AK34" i="26"/>
  <c r="AJ34" i="26"/>
  <c r="AI34" i="26"/>
  <c r="AH34" i="26"/>
  <c r="AG34" i="26"/>
  <c r="AF34" i="26"/>
  <c r="AE34" i="26"/>
  <c r="AD34" i="26"/>
  <c r="AC34" i="26"/>
  <c r="AB34" i="26"/>
  <c r="AA34" i="26"/>
  <c r="Z34" i="26"/>
  <c r="Y34" i="26"/>
  <c r="X34" i="26"/>
  <c r="W34" i="26"/>
  <c r="V34" i="26"/>
  <c r="U34" i="26"/>
  <c r="T34" i="26"/>
  <c r="S34" i="26"/>
  <c r="R34" i="26"/>
  <c r="Q34" i="26"/>
  <c r="P34" i="26"/>
  <c r="O34" i="26"/>
  <c r="N34" i="26"/>
  <c r="M34" i="26"/>
  <c r="L34" i="26"/>
  <c r="K34" i="26"/>
  <c r="J34" i="26"/>
  <c r="I34" i="26"/>
  <c r="H34" i="26"/>
  <c r="G34" i="26"/>
  <c r="F34" i="26"/>
  <c r="E34" i="26"/>
  <c r="D34" i="26"/>
  <c r="AM33" i="26"/>
  <c r="AL33" i="26"/>
  <c r="AK33" i="26"/>
  <c r="AJ33" i="26"/>
  <c r="AI33" i="26"/>
  <c r="AH33" i="26"/>
  <c r="AG33" i="26"/>
  <c r="AF33" i="26"/>
  <c r="AE33" i="26"/>
  <c r="AD33" i="26"/>
  <c r="AC33" i="26"/>
  <c r="AB33" i="26"/>
  <c r="AA33" i="26"/>
  <c r="Z33" i="26"/>
  <c r="Y33" i="26"/>
  <c r="X33" i="26"/>
  <c r="W33" i="26"/>
  <c r="V33" i="26"/>
  <c r="U33" i="26"/>
  <c r="T33" i="26"/>
  <c r="S33" i="26"/>
  <c r="R33" i="26"/>
  <c r="Q33" i="26"/>
  <c r="P33" i="26"/>
  <c r="O33" i="26"/>
  <c r="N33" i="26"/>
  <c r="M33" i="26"/>
  <c r="L33" i="26"/>
  <c r="K33" i="26"/>
  <c r="J33" i="26"/>
  <c r="I33" i="26"/>
  <c r="H33" i="26"/>
  <c r="G33" i="26"/>
  <c r="F33" i="26"/>
  <c r="E33" i="26"/>
  <c r="D33" i="26"/>
  <c r="AM32" i="26"/>
  <c r="AL32" i="26"/>
  <c r="AK32" i="26"/>
  <c r="AJ32" i="26"/>
  <c r="AI32" i="26"/>
  <c r="AH32" i="26"/>
  <c r="AG32" i="26"/>
  <c r="AF32" i="26"/>
  <c r="AE32" i="26"/>
  <c r="AD32" i="26"/>
  <c r="AC32" i="26"/>
  <c r="AB32" i="26"/>
  <c r="AA32" i="26"/>
  <c r="Z32" i="26"/>
  <c r="Y32" i="26"/>
  <c r="X32" i="26"/>
  <c r="W32" i="26"/>
  <c r="V32" i="26"/>
  <c r="U32" i="26"/>
  <c r="T32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AM31" i="26"/>
  <c r="AL31" i="26"/>
  <c r="AK31" i="26"/>
  <c r="AJ31" i="26"/>
  <c r="AI31" i="26"/>
  <c r="AH31" i="26"/>
  <c r="AG31" i="26"/>
  <c r="AF31" i="26"/>
  <c r="AE31" i="26"/>
  <c r="AD31" i="26"/>
  <c r="AC31" i="26"/>
  <c r="AB31" i="26"/>
  <c r="AA31" i="26"/>
  <c r="Z31" i="26"/>
  <c r="Y31" i="26"/>
  <c r="X31" i="26"/>
  <c r="W31" i="26"/>
  <c r="V31" i="26"/>
  <c r="U31" i="26"/>
  <c r="T31" i="26"/>
  <c r="S31" i="26"/>
  <c r="R31" i="26"/>
  <c r="Q31" i="26"/>
  <c r="P31" i="26"/>
  <c r="O31" i="26"/>
  <c r="N31" i="26"/>
  <c r="M31" i="26"/>
  <c r="L31" i="26"/>
  <c r="K31" i="26"/>
  <c r="J31" i="26"/>
  <c r="I31" i="26"/>
  <c r="H31" i="26"/>
  <c r="G31" i="26"/>
  <c r="F31" i="26"/>
  <c r="E31" i="26"/>
  <c r="D31" i="26"/>
  <c r="AM30" i="26"/>
  <c r="AL30" i="26"/>
  <c r="AK30" i="26"/>
  <c r="AJ30" i="26"/>
  <c r="AI30" i="26"/>
  <c r="AH30" i="26"/>
  <c r="AG30" i="26"/>
  <c r="AF30" i="26"/>
  <c r="AE30" i="26"/>
  <c r="AD30" i="26"/>
  <c r="AC30" i="26"/>
  <c r="AB30" i="26"/>
  <c r="AA30" i="26"/>
  <c r="Z30" i="26"/>
  <c r="Y30" i="26"/>
  <c r="X30" i="26"/>
  <c r="W30" i="26"/>
  <c r="V30" i="26"/>
  <c r="U30" i="26"/>
  <c r="T30" i="26"/>
  <c r="S30" i="26"/>
  <c r="R30" i="26"/>
  <c r="Q30" i="26"/>
  <c r="P30" i="26"/>
  <c r="O30" i="26"/>
  <c r="N30" i="26"/>
  <c r="M30" i="26"/>
  <c r="L30" i="26"/>
  <c r="K30" i="26"/>
  <c r="J30" i="26"/>
  <c r="I30" i="26"/>
  <c r="H30" i="26"/>
  <c r="G30" i="26"/>
  <c r="F30" i="26"/>
  <c r="E30" i="26"/>
  <c r="D30" i="26"/>
  <c r="AM29" i="26"/>
  <c r="AL29" i="26"/>
  <c r="AK29" i="26"/>
  <c r="AJ29" i="26"/>
  <c r="AI29" i="26"/>
  <c r="AH29" i="26"/>
  <c r="AG29" i="26"/>
  <c r="AF29" i="26"/>
  <c r="AE29" i="26"/>
  <c r="AD29" i="26"/>
  <c r="AC29" i="26"/>
  <c r="AB29" i="26"/>
  <c r="AA29" i="26"/>
  <c r="Z29" i="26"/>
  <c r="Y29" i="26"/>
  <c r="X29" i="26"/>
  <c r="W29" i="26"/>
  <c r="V29" i="26"/>
  <c r="U29" i="26"/>
  <c r="T29" i="26"/>
  <c r="S29" i="26"/>
  <c r="R29" i="26"/>
  <c r="Q29" i="26"/>
  <c r="P29" i="26"/>
  <c r="O29" i="26"/>
  <c r="N29" i="26"/>
  <c r="M29" i="26"/>
  <c r="L29" i="26"/>
  <c r="K29" i="26"/>
  <c r="J29" i="26"/>
  <c r="I29" i="26"/>
  <c r="H29" i="26"/>
  <c r="G29" i="26"/>
  <c r="F29" i="26"/>
  <c r="E29" i="26"/>
  <c r="D29" i="26"/>
  <c r="AM28" i="26"/>
  <c r="AL28" i="26"/>
  <c r="AK28" i="26"/>
  <c r="AJ28" i="26"/>
  <c r="AI28" i="26"/>
  <c r="AH28" i="26"/>
  <c r="AG28" i="26"/>
  <c r="AF28" i="26"/>
  <c r="AE28" i="26"/>
  <c r="AD28" i="26"/>
  <c r="AC28" i="26"/>
  <c r="AB28" i="26"/>
  <c r="AA28" i="26"/>
  <c r="Z28" i="26"/>
  <c r="Y28" i="26"/>
  <c r="X28" i="26"/>
  <c r="W28" i="26"/>
  <c r="V28" i="26"/>
  <c r="U28" i="26"/>
  <c r="T28" i="26"/>
  <c r="S28" i="26"/>
  <c r="R28" i="26"/>
  <c r="Q28" i="26"/>
  <c r="P28" i="26"/>
  <c r="O28" i="26"/>
  <c r="N28" i="26"/>
  <c r="M28" i="26"/>
  <c r="L28" i="26"/>
  <c r="K28" i="26"/>
  <c r="J28" i="26"/>
  <c r="I28" i="26"/>
  <c r="H28" i="26"/>
  <c r="G28" i="26"/>
  <c r="F28" i="26"/>
  <c r="E28" i="26"/>
  <c r="D28" i="26"/>
  <c r="AM27" i="26"/>
  <c r="AL27" i="26"/>
  <c r="AK27" i="26"/>
  <c r="AJ27" i="26"/>
  <c r="AI27" i="26"/>
  <c r="AH27" i="26"/>
  <c r="AG27" i="26"/>
  <c r="AF27" i="26"/>
  <c r="AE27" i="26"/>
  <c r="AD27" i="26"/>
  <c r="AC27" i="26"/>
  <c r="AB27" i="26"/>
  <c r="AA27" i="26"/>
  <c r="Z27" i="26"/>
  <c r="Y27" i="26"/>
  <c r="X27" i="26"/>
  <c r="W27" i="26"/>
  <c r="V27" i="26"/>
  <c r="U27" i="26"/>
  <c r="T27" i="26"/>
  <c r="S27" i="26"/>
  <c r="R27" i="26"/>
  <c r="Q27" i="26"/>
  <c r="P27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AM26" i="26"/>
  <c r="AL26" i="26"/>
  <c r="AK26" i="26"/>
  <c r="AJ26" i="26"/>
  <c r="AI26" i="26"/>
  <c r="AH26" i="26"/>
  <c r="AG26" i="26"/>
  <c r="AF26" i="26"/>
  <c r="AE26" i="26"/>
  <c r="AD26" i="26"/>
  <c r="AC26" i="26"/>
  <c r="AB26" i="26"/>
  <c r="AA26" i="26"/>
  <c r="Z26" i="26"/>
  <c r="Y26" i="26"/>
  <c r="X26" i="26"/>
  <c r="W26" i="26"/>
  <c r="V26" i="26"/>
  <c r="U26" i="26"/>
  <c r="T26" i="26"/>
  <c r="S26" i="26"/>
  <c r="R26" i="26"/>
  <c r="Q26" i="26"/>
  <c r="P26" i="26"/>
  <c r="O26" i="26"/>
  <c r="N26" i="26"/>
  <c r="M26" i="26"/>
  <c r="L26" i="26"/>
  <c r="K26" i="26"/>
  <c r="J26" i="26"/>
  <c r="I26" i="26"/>
  <c r="H26" i="26"/>
  <c r="G26" i="26"/>
  <c r="F26" i="26"/>
  <c r="E26" i="26"/>
  <c r="D26" i="26"/>
  <c r="AM25" i="26"/>
  <c r="AL25" i="26"/>
  <c r="AK25" i="26"/>
  <c r="AJ25" i="26"/>
  <c r="AI25" i="26"/>
  <c r="AH25" i="26"/>
  <c r="AG25" i="26"/>
  <c r="AF25" i="26"/>
  <c r="AE25" i="26"/>
  <c r="AD25" i="26"/>
  <c r="AC25" i="26"/>
  <c r="AB25" i="26"/>
  <c r="AA25" i="26"/>
  <c r="Z25" i="26"/>
  <c r="Y25" i="26"/>
  <c r="X25" i="26"/>
  <c r="W25" i="26"/>
  <c r="V25" i="26"/>
  <c r="U25" i="26"/>
  <c r="T25" i="26"/>
  <c r="S25" i="26"/>
  <c r="R25" i="26"/>
  <c r="Q25" i="26"/>
  <c r="P25" i="26"/>
  <c r="O25" i="26"/>
  <c r="N25" i="26"/>
  <c r="M25" i="26"/>
  <c r="L25" i="26"/>
  <c r="K25" i="26"/>
  <c r="J25" i="26"/>
  <c r="I25" i="26"/>
  <c r="H25" i="26"/>
  <c r="G25" i="26"/>
  <c r="F25" i="26"/>
  <c r="E25" i="26"/>
  <c r="D25" i="26"/>
  <c r="AM24" i="26"/>
  <c r="AL24" i="26"/>
  <c r="AK24" i="26"/>
  <c r="AJ24" i="26"/>
  <c r="AI24" i="26"/>
  <c r="AH24" i="26"/>
  <c r="AG24" i="26"/>
  <c r="AF24" i="26"/>
  <c r="AE24" i="26"/>
  <c r="AD24" i="26"/>
  <c r="AC24" i="26"/>
  <c r="AB24" i="26"/>
  <c r="AA24" i="26"/>
  <c r="Z24" i="26"/>
  <c r="Y24" i="26"/>
  <c r="X24" i="26"/>
  <c r="W24" i="26"/>
  <c r="V24" i="26"/>
  <c r="U24" i="26"/>
  <c r="T24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F24" i="26"/>
  <c r="E24" i="26"/>
  <c r="D24" i="26"/>
  <c r="AM23" i="26"/>
  <c r="AL23" i="26"/>
  <c r="AK23" i="26"/>
  <c r="AJ23" i="26"/>
  <c r="AI23" i="26"/>
  <c r="AH23" i="26"/>
  <c r="AG23" i="26"/>
  <c r="AF23" i="26"/>
  <c r="AE23" i="26"/>
  <c r="AD23" i="26"/>
  <c r="AC23" i="26"/>
  <c r="AB23" i="26"/>
  <c r="AA23" i="26"/>
  <c r="Z23" i="26"/>
  <c r="Y23" i="26"/>
  <c r="X23" i="26"/>
  <c r="W23" i="26"/>
  <c r="V23" i="26"/>
  <c r="U23" i="26"/>
  <c r="T23" i="26"/>
  <c r="S23" i="26"/>
  <c r="R23" i="26"/>
  <c r="Q23" i="26"/>
  <c r="P23" i="26"/>
  <c r="O23" i="26"/>
  <c r="N23" i="26"/>
  <c r="M23" i="26"/>
  <c r="L23" i="26"/>
  <c r="K23" i="26"/>
  <c r="J23" i="26"/>
  <c r="I23" i="26"/>
  <c r="H23" i="26"/>
  <c r="G23" i="26"/>
  <c r="F23" i="26"/>
  <c r="E23" i="26"/>
  <c r="D23" i="26"/>
  <c r="AM22" i="26"/>
  <c r="AL22" i="26"/>
  <c r="AK22" i="26"/>
  <c r="AJ22" i="26"/>
  <c r="AI22" i="26"/>
  <c r="AH22" i="26"/>
  <c r="AG22" i="26"/>
  <c r="AF22" i="26"/>
  <c r="AE22" i="26"/>
  <c r="AD22" i="26"/>
  <c r="AC22" i="26"/>
  <c r="AB22" i="26"/>
  <c r="AA22" i="26"/>
  <c r="Z22" i="26"/>
  <c r="Y22" i="26"/>
  <c r="X22" i="26"/>
  <c r="W22" i="26"/>
  <c r="V22" i="26"/>
  <c r="U22" i="26"/>
  <c r="T22" i="26"/>
  <c r="S22" i="26"/>
  <c r="R22" i="26"/>
  <c r="Q22" i="26"/>
  <c r="P22" i="26"/>
  <c r="O22" i="26"/>
  <c r="N22" i="26"/>
  <c r="M22" i="26"/>
  <c r="L22" i="26"/>
  <c r="K22" i="26"/>
  <c r="J22" i="26"/>
  <c r="I22" i="26"/>
  <c r="H22" i="26"/>
  <c r="G22" i="26"/>
  <c r="F22" i="26"/>
  <c r="E22" i="26"/>
  <c r="D22" i="26"/>
  <c r="AM21" i="26"/>
  <c r="AL21" i="26"/>
  <c r="AK21" i="26"/>
  <c r="AJ21" i="26"/>
  <c r="AI21" i="26"/>
  <c r="AH21" i="26"/>
  <c r="AG21" i="26"/>
  <c r="AF21" i="26"/>
  <c r="AE21" i="26"/>
  <c r="AD21" i="26"/>
  <c r="AC21" i="26"/>
  <c r="AB21" i="26"/>
  <c r="AA21" i="26"/>
  <c r="Z21" i="26"/>
  <c r="Y21" i="26"/>
  <c r="X21" i="26"/>
  <c r="W21" i="26"/>
  <c r="V21" i="26"/>
  <c r="U21" i="26"/>
  <c r="T21" i="26"/>
  <c r="S21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AM20" i="26"/>
  <c r="AL20" i="26"/>
  <c r="AK20" i="26"/>
  <c r="AJ20" i="26"/>
  <c r="AI20" i="26"/>
  <c r="AH20" i="26"/>
  <c r="AG20" i="26"/>
  <c r="AF20" i="26"/>
  <c r="AE20" i="26"/>
  <c r="AD20" i="26"/>
  <c r="AC20" i="26"/>
  <c r="AB20" i="26"/>
  <c r="AA20" i="26"/>
  <c r="Z20" i="26"/>
  <c r="Y20" i="26"/>
  <c r="X20" i="26"/>
  <c r="W20" i="26"/>
  <c r="V20" i="26"/>
  <c r="U20" i="26"/>
  <c r="T20" i="26"/>
  <c r="S20" i="26"/>
  <c r="R20" i="26"/>
  <c r="Q20" i="26"/>
  <c r="P20" i="26"/>
  <c r="O20" i="26"/>
  <c r="N20" i="26"/>
  <c r="M20" i="26"/>
  <c r="L20" i="26"/>
  <c r="K20" i="26"/>
  <c r="J20" i="26"/>
  <c r="I20" i="26"/>
  <c r="H20" i="26"/>
  <c r="G20" i="26"/>
  <c r="F20" i="26"/>
  <c r="E20" i="26"/>
  <c r="D20" i="26"/>
  <c r="AM19" i="26"/>
  <c r="AL19" i="26"/>
  <c r="AK19" i="26"/>
  <c r="AJ19" i="26"/>
  <c r="AI19" i="26"/>
  <c r="AH19" i="26"/>
  <c r="AG19" i="26"/>
  <c r="AF19" i="26"/>
  <c r="AE19" i="26"/>
  <c r="AD19" i="26"/>
  <c r="AC19" i="26"/>
  <c r="AB19" i="26"/>
  <c r="AA19" i="26"/>
  <c r="Z19" i="26"/>
  <c r="Y19" i="26"/>
  <c r="X19" i="26"/>
  <c r="W19" i="26"/>
  <c r="V19" i="26"/>
  <c r="U19" i="26"/>
  <c r="T19" i="26"/>
  <c r="S19" i="26"/>
  <c r="R19" i="26"/>
  <c r="Q19" i="26"/>
  <c r="P19" i="26"/>
  <c r="O19" i="26"/>
  <c r="N19" i="26"/>
  <c r="M19" i="26"/>
  <c r="L19" i="26"/>
  <c r="K19" i="26"/>
  <c r="J19" i="26"/>
  <c r="I19" i="26"/>
  <c r="H19" i="26"/>
  <c r="G19" i="26"/>
  <c r="F19" i="26"/>
  <c r="E19" i="26"/>
  <c r="D19" i="26"/>
  <c r="AM18" i="26"/>
  <c r="AL18" i="26"/>
  <c r="AK18" i="26"/>
  <c r="AJ18" i="26"/>
  <c r="AI18" i="26"/>
  <c r="AH18" i="26"/>
  <c r="AG18" i="26"/>
  <c r="AF18" i="26"/>
  <c r="AE18" i="26"/>
  <c r="AD18" i="26"/>
  <c r="AC18" i="26"/>
  <c r="AB18" i="26"/>
  <c r="AA18" i="26"/>
  <c r="Z18" i="26"/>
  <c r="Y18" i="26"/>
  <c r="X18" i="26"/>
  <c r="W18" i="26"/>
  <c r="V18" i="26"/>
  <c r="U18" i="26"/>
  <c r="T18" i="26"/>
  <c r="S18" i="26"/>
  <c r="R18" i="26"/>
  <c r="Q18" i="26"/>
  <c r="P18" i="26"/>
  <c r="O18" i="26"/>
  <c r="N18" i="26"/>
  <c r="M18" i="26"/>
  <c r="L18" i="26"/>
  <c r="K18" i="26"/>
  <c r="J18" i="26"/>
  <c r="I18" i="26"/>
  <c r="H18" i="26"/>
  <c r="G18" i="26"/>
  <c r="F18" i="26"/>
  <c r="E18" i="26"/>
  <c r="D18" i="26"/>
  <c r="AM17" i="26"/>
  <c r="AL17" i="26"/>
  <c r="AK17" i="26"/>
  <c r="AJ17" i="26"/>
  <c r="AI17" i="26"/>
  <c r="AH17" i="26"/>
  <c r="AG17" i="26"/>
  <c r="AF17" i="26"/>
  <c r="AE17" i="26"/>
  <c r="AD17" i="26"/>
  <c r="AC17" i="26"/>
  <c r="AB17" i="26"/>
  <c r="AA17" i="26"/>
  <c r="Z17" i="26"/>
  <c r="Y17" i="26"/>
  <c r="X17" i="26"/>
  <c r="W17" i="26"/>
  <c r="V17" i="26"/>
  <c r="U17" i="26"/>
  <c r="T17" i="26"/>
  <c r="S17" i="26"/>
  <c r="R17" i="26"/>
  <c r="Q17" i="26"/>
  <c r="P17" i="26"/>
  <c r="O17" i="26"/>
  <c r="N17" i="26"/>
  <c r="M17" i="26"/>
  <c r="L17" i="26"/>
  <c r="K17" i="26"/>
  <c r="J17" i="26"/>
  <c r="I17" i="26"/>
  <c r="H17" i="26"/>
  <c r="G17" i="26"/>
  <c r="F17" i="26"/>
  <c r="E17" i="26"/>
  <c r="D17" i="26"/>
  <c r="AM16" i="26"/>
  <c r="AL16" i="26"/>
  <c r="AK16" i="26"/>
  <c r="AJ16" i="26"/>
  <c r="AI16" i="26"/>
  <c r="AH16" i="26"/>
  <c r="AG16" i="26"/>
  <c r="AF16" i="26"/>
  <c r="AE16" i="26"/>
  <c r="AD16" i="26"/>
  <c r="AC16" i="26"/>
  <c r="AB16" i="26"/>
  <c r="AA16" i="26"/>
  <c r="Z16" i="26"/>
  <c r="Y16" i="26"/>
  <c r="X16" i="26"/>
  <c r="W16" i="26"/>
  <c r="V16" i="26"/>
  <c r="U16" i="26"/>
  <c r="T16" i="26"/>
  <c r="S16" i="26"/>
  <c r="R16" i="26"/>
  <c r="Q16" i="26"/>
  <c r="P16" i="26"/>
  <c r="O16" i="26"/>
  <c r="N16" i="26"/>
  <c r="M16" i="26"/>
  <c r="L16" i="26"/>
  <c r="K16" i="26"/>
  <c r="J16" i="26"/>
  <c r="I16" i="26"/>
  <c r="H16" i="26"/>
  <c r="G16" i="26"/>
  <c r="F16" i="26"/>
  <c r="E16" i="26"/>
  <c r="D16" i="26"/>
  <c r="AM15" i="26"/>
  <c r="AL15" i="26"/>
  <c r="AK15" i="26"/>
  <c r="AJ15" i="26"/>
  <c r="AI15" i="26"/>
  <c r="AH15" i="26"/>
  <c r="AG15" i="26"/>
  <c r="AF15" i="26"/>
  <c r="AE15" i="26"/>
  <c r="AD15" i="26"/>
  <c r="AC15" i="26"/>
  <c r="AB15" i="26"/>
  <c r="AA15" i="26"/>
  <c r="Z15" i="26"/>
  <c r="Y15" i="26"/>
  <c r="X15" i="26"/>
  <c r="W15" i="26"/>
  <c r="V15" i="26"/>
  <c r="U15" i="26"/>
  <c r="T15" i="26"/>
  <c r="S15" i="26"/>
  <c r="R15" i="26"/>
  <c r="Q15" i="26"/>
  <c r="P15" i="26"/>
  <c r="O15" i="26"/>
  <c r="N15" i="26"/>
  <c r="M15" i="26"/>
  <c r="L15" i="26"/>
  <c r="K15" i="26"/>
  <c r="J15" i="26"/>
  <c r="I15" i="26"/>
  <c r="H15" i="26"/>
  <c r="G15" i="26"/>
  <c r="F15" i="26"/>
  <c r="E15" i="26"/>
  <c r="D15" i="26"/>
  <c r="AM14" i="26"/>
  <c r="AL14" i="26"/>
  <c r="AK14" i="26"/>
  <c r="AJ14" i="26"/>
  <c r="AI14" i="26"/>
  <c r="AH14" i="26"/>
  <c r="AG14" i="26"/>
  <c r="AF14" i="26"/>
  <c r="AE14" i="26"/>
  <c r="AD14" i="26"/>
  <c r="AC14" i="26"/>
  <c r="AB14" i="26"/>
  <c r="AA14" i="26"/>
  <c r="Z14" i="26"/>
  <c r="Y14" i="26"/>
  <c r="X14" i="26"/>
  <c r="W14" i="26"/>
  <c r="V14" i="26"/>
  <c r="U14" i="26"/>
  <c r="T14" i="26"/>
  <c r="S14" i="26"/>
  <c r="R14" i="26"/>
  <c r="Q14" i="26"/>
  <c r="P14" i="26"/>
  <c r="O14" i="26"/>
  <c r="N14" i="26"/>
  <c r="M14" i="26"/>
  <c r="L14" i="26"/>
  <c r="K14" i="26"/>
  <c r="J14" i="26"/>
  <c r="I14" i="26"/>
  <c r="H14" i="26"/>
  <c r="G14" i="26"/>
  <c r="F14" i="26"/>
  <c r="E14" i="26"/>
  <c r="D14" i="26"/>
  <c r="AM13" i="26"/>
  <c r="AL13" i="26"/>
  <c r="AK13" i="26"/>
  <c r="AJ13" i="26"/>
  <c r="AI13" i="26"/>
  <c r="AH13" i="26"/>
  <c r="AG13" i="26"/>
  <c r="AF13" i="26"/>
  <c r="AE13" i="26"/>
  <c r="AD13" i="26"/>
  <c r="AC13" i="26"/>
  <c r="AB13" i="26"/>
  <c r="AA13" i="26"/>
  <c r="Z13" i="26"/>
  <c r="Y13" i="26"/>
  <c r="X13" i="26"/>
  <c r="W13" i="26"/>
  <c r="V13" i="26"/>
  <c r="U13" i="26"/>
  <c r="T13" i="26"/>
  <c r="S13" i="26"/>
  <c r="R13" i="26"/>
  <c r="Q13" i="26"/>
  <c r="P13" i="26"/>
  <c r="O13" i="26"/>
  <c r="N13" i="26"/>
  <c r="M13" i="26"/>
  <c r="L13" i="26"/>
  <c r="K13" i="26"/>
  <c r="J13" i="26"/>
  <c r="I13" i="26"/>
  <c r="H13" i="26"/>
  <c r="G13" i="26"/>
  <c r="F13" i="26"/>
  <c r="E13" i="26"/>
  <c r="D13" i="26"/>
  <c r="AM12" i="26"/>
  <c r="AL12" i="26"/>
  <c r="AK12" i="26"/>
  <c r="AJ12" i="26"/>
  <c r="AI12" i="26"/>
  <c r="AH12" i="26"/>
  <c r="AG12" i="26"/>
  <c r="AF12" i="26"/>
  <c r="AE12" i="26"/>
  <c r="AD12" i="26"/>
  <c r="AC12" i="26"/>
  <c r="AB12" i="26"/>
  <c r="AA12" i="26"/>
  <c r="Z12" i="26"/>
  <c r="Y12" i="26"/>
  <c r="X12" i="26"/>
  <c r="W12" i="26"/>
  <c r="V12" i="26"/>
  <c r="U12" i="26"/>
  <c r="T12" i="26"/>
  <c r="S12" i="26"/>
  <c r="R12" i="26"/>
  <c r="Q12" i="26"/>
  <c r="P12" i="26"/>
  <c r="O12" i="26"/>
  <c r="N12" i="26"/>
  <c r="M12" i="26"/>
  <c r="L12" i="26"/>
  <c r="K12" i="26"/>
  <c r="J12" i="26"/>
  <c r="I12" i="26"/>
  <c r="H12" i="26"/>
  <c r="G12" i="26"/>
  <c r="F12" i="26"/>
  <c r="E12" i="26"/>
  <c r="D12" i="26"/>
  <c r="AM11" i="26"/>
  <c r="AL11" i="26"/>
  <c r="AK11" i="26"/>
  <c r="AJ11" i="26"/>
  <c r="AI11" i="26"/>
  <c r="AH11" i="26"/>
  <c r="AG11" i="26"/>
  <c r="AF11" i="26"/>
  <c r="AE11" i="26"/>
  <c r="AD11" i="26"/>
  <c r="AC11" i="26"/>
  <c r="AB11" i="26"/>
  <c r="AA11" i="26"/>
  <c r="Z11" i="26"/>
  <c r="Y11" i="26"/>
  <c r="X11" i="26"/>
  <c r="W11" i="26"/>
  <c r="V11" i="26"/>
  <c r="U11" i="26"/>
  <c r="T11" i="26"/>
  <c r="S11" i="26"/>
  <c r="R11" i="26"/>
  <c r="Q11" i="26"/>
  <c r="P11" i="26"/>
  <c r="O11" i="26"/>
  <c r="N11" i="26"/>
  <c r="M11" i="26"/>
  <c r="L11" i="26"/>
  <c r="K11" i="26"/>
  <c r="J11" i="26"/>
  <c r="I11" i="26"/>
  <c r="H11" i="26"/>
  <c r="G11" i="26"/>
  <c r="F11" i="26"/>
  <c r="E11" i="26"/>
  <c r="D11" i="26"/>
  <c r="AM10" i="26"/>
  <c r="AL10" i="26"/>
  <c r="AK10" i="26"/>
  <c r="AJ10" i="26"/>
  <c r="AI10" i="26"/>
  <c r="AH10" i="26"/>
  <c r="AG10" i="26"/>
  <c r="AF10" i="26"/>
  <c r="AE10" i="26"/>
  <c r="AD10" i="26"/>
  <c r="AC10" i="26"/>
  <c r="AB10" i="26"/>
  <c r="AA10" i="26"/>
  <c r="Z10" i="26"/>
  <c r="Y10" i="26"/>
  <c r="X10" i="26"/>
  <c r="W10" i="26"/>
  <c r="V10" i="26"/>
  <c r="U10" i="26"/>
  <c r="T10" i="26"/>
  <c r="S10" i="26"/>
  <c r="R10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/>
  <c r="AM9" i="26"/>
  <c r="AL9" i="26"/>
  <c r="AK9" i="26"/>
  <c r="AJ9" i="26"/>
  <c r="AI9" i="26"/>
  <c r="AH9" i="26"/>
  <c r="AG9" i="26"/>
  <c r="AF9" i="26"/>
  <c r="AE9" i="26"/>
  <c r="AD9" i="26"/>
  <c r="AC9" i="26"/>
  <c r="AB9" i="26"/>
  <c r="AA9" i="26"/>
  <c r="Z9" i="26"/>
  <c r="Y9" i="26"/>
  <c r="X9" i="26"/>
  <c r="W9" i="26"/>
  <c r="V9" i="26"/>
  <c r="U9" i="26"/>
  <c r="T9" i="26"/>
  <c r="S9" i="26"/>
  <c r="R9" i="26"/>
  <c r="Q9" i="26"/>
  <c r="P9" i="26"/>
  <c r="O9" i="26"/>
  <c r="N9" i="26"/>
  <c r="M9" i="26"/>
  <c r="L9" i="26"/>
  <c r="K9" i="26"/>
  <c r="J9" i="26"/>
  <c r="I9" i="26"/>
  <c r="H9" i="26"/>
  <c r="G9" i="26"/>
  <c r="F9" i="26"/>
  <c r="E9" i="26"/>
  <c r="D9" i="26"/>
  <c r="AM8" i="26"/>
  <c r="AL8" i="26"/>
  <c r="AK8" i="26"/>
  <c r="AJ8" i="26"/>
  <c r="AI8" i="26"/>
  <c r="AH8" i="26"/>
  <c r="AG8" i="26"/>
  <c r="AF8" i="26"/>
  <c r="AE8" i="26"/>
  <c r="AD8" i="26"/>
  <c r="AC8" i="26"/>
  <c r="AB8" i="26"/>
  <c r="AA8" i="26"/>
  <c r="Z8" i="26"/>
  <c r="Y8" i="26"/>
  <c r="X8" i="26"/>
  <c r="W8" i="26"/>
  <c r="V8" i="26"/>
  <c r="U8" i="26"/>
  <c r="T8" i="26"/>
  <c r="S8" i="26"/>
  <c r="R8" i="26"/>
  <c r="Q8" i="26"/>
  <c r="P8" i="26"/>
  <c r="O8" i="26"/>
  <c r="N8" i="26"/>
  <c r="M8" i="26"/>
  <c r="L8" i="26"/>
  <c r="K8" i="26"/>
  <c r="J8" i="26"/>
  <c r="I8" i="26"/>
  <c r="H8" i="26"/>
  <c r="G8" i="26"/>
  <c r="F8" i="26"/>
  <c r="E8" i="26"/>
  <c r="D8" i="26"/>
  <c r="AM7" i="26"/>
  <c r="AL7" i="26"/>
  <c r="AK7" i="26"/>
  <c r="AJ7" i="26"/>
  <c r="AI7" i="26"/>
  <c r="AH7" i="26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M6" i="26"/>
  <c r="AL6" i="26"/>
  <c r="AK6" i="26"/>
  <c r="AJ6" i="26"/>
  <c r="AI6" i="26"/>
  <c r="AH6" i="26"/>
  <c r="AG6" i="26"/>
  <c r="AF6" i="26"/>
  <c r="AE6" i="26"/>
  <c r="AD6" i="26"/>
  <c r="AC6" i="26"/>
  <c r="AB6" i="26"/>
  <c r="AA6" i="26"/>
  <c r="Z6" i="26"/>
  <c r="Y6" i="26"/>
  <c r="X6" i="26"/>
  <c r="W6" i="26"/>
  <c r="V6" i="26"/>
  <c r="U6" i="26"/>
  <c r="T6" i="26"/>
  <c r="S6" i="26"/>
  <c r="R6" i="26"/>
  <c r="Q6" i="26"/>
  <c r="P6" i="26"/>
  <c r="O6" i="26"/>
  <c r="N6" i="26"/>
  <c r="M6" i="26"/>
  <c r="L6" i="26"/>
  <c r="K6" i="26"/>
  <c r="J6" i="26"/>
  <c r="I6" i="26"/>
  <c r="H6" i="26"/>
  <c r="G6" i="26"/>
  <c r="F6" i="26"/>
  <c r="E6" i="26"/>
  <c r="D6" i="26"/>
  <c r="AM5" i="26"/>
  <c r="AL5" i="26"/>
  <c r="AK5" i="26"/>
  <c r="AJ5" i="26"/>
  <c r="AI5" i="26"/>
  <c r="AH5" i="26"/>
  <c r="AG5" i="26"/>
  <c r="AF5" i="26"/>
  <c r="AE5" i="26"/>
  <c r="AD5" i="26"/>
  <c r="AC5" i="26"/>
  <c r="AB5" i="26"/>
  <c r="AA5" i="26"/>
  <c r="Z5" i="26"/>
  <c r="Y5" i="26"/>
  <c r="X5" i="26"/>
  <c r="W5" i="26"/>
  <c r="V5" i="26"/>
  <c r="U5" i="26"/>
  <c r="T5" i="26"/>
  <c r="S5" i="26"/>
  <c r="R5" i="26"/>
  <c r="Q5" i="26"/>
  <c r="P5" i="26"/>
  <c r="O5" i="26"/>
  <c r="N5" i="26"/>
  <c r="M5" i="26"/>
  <c r="L5" i="26"/>
  <c r="K5" i="26"/>
  <c r="J5" i="26"/>
  <c r="I5" i="26"/>
  <c r="H5" i="26"/>
  <c r="G5" i="26"/>
  <c r="F5" i="26"/>
  <c r="E5" i="26"/>
  <c r="D5" i="26"/>
  <c r="AB11" i="37" l="1"/>
  <c r="AL195" i="25"/>
  <c r="AK195" i="25"/>
  <c r="AJ195" i="25"/>
  <c r="AI195" i="25"/>
  <c r="AH195" i="25"/>
  <c r="AG195" i="25"/>
  <c r="AF195" i="25"/>
  <c r="AE195" i="25"/>
  <c r="AD195" i="25"/>
  <c r="AC195" i="25"/>
  <c r="AB195" i="25"/>
  <c r="AA195" i="25"/>
  <c r="Z195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O398" i="24"/>
  <c r="K398" i="24"/>
  <c r="G398" i="24"/>
  <c r="L397" i="24"/>
  <c r="H397" i="24"/>
  <c r="D397" i="24"/>
  <c r="M396" i="24"/>
  <c r="I396" i="24"/>
  <c r="E396" i="24"/>
  <c r="N395" i="24"/>
  <c r="J395" i="24"/>
  <c r="F395" i="24"/>
  <c r="O394" i="24"/>
  <c r="K394" i="24"/>
  <c r="G394" i="24"/>
  <c r="L393" i="24"/>
  <c r="H393" i="24"/>
  <c r="D393" i="24"/>
  <c r="N390" i="24"/>
  <c r="J390" i="24"/>
  <c r="F390" i="24"/>
  <c r="O389" i="24"/>
  <c r="K389" i="24"/>
  <c r="K399" i="24" s="1"/>
  <c r="G389" i="24"/>
  <c r="O388" i="24"/>
  <c r="N388" i="24"/>
  <c r="N398" i="24" s="1"/>
  <c r="M388" i="24"/>
  <c r="L388" i="24"/>
  <c r="L398" i="24" s="1"/>
  <c r="K388" i="24"/>
  <c r="J388" i="24"/>
  <c r="J398" i="24" s="1"/>
  <c r="I388" i="24"/>
  <c r="H388" i="24"/>
  <c r="H398" i="24" s="1"/>
  <c r="G388" i="24"/>
  <c r="F388" i="24"/>
  <c r="F398" i="24" s="1"/>
  <c r="E388" i="24"/>
  <c r="D388" i="24"/>
  <c r="D398" i="24" s="1"/>
  <c r="O387" i="24"/>
  <c r="O397" i="24" s="1"/>
  <c r="N387" i="24"/>
  <c r="N397" i="24" s="1"/>
  <c r="M387" i="24"/>
  <c r="M397" i="24" s="1"/>
  <c r="L387" i="24"/>
  <c r="K387" i="24"/>
  <c r="K397" i="24" s="1"/>
  <c r="J387" i="24"/>
  <c r="J397" i="24" s="1"/>
  <c r="I387" i="24"/>
  <c r="I397" i="24" s="1"/>
  <c r="H387" i="24"/>
  <c r="G387" i="24"/>
  <c r="G397" i="24" s="1"/>
  <c r="F387" i="24"/>
  <c r="F397" i="24" s="1"/>
  <c r="E387" i="24"/>
  <c r="D387" i="24"/>
  <c r="O386" i="24"/>
  <c r="O396" i="24" s="1"/>
  <c r="N386" i="24"/>
  <c r="N396" i="24" s="1"/>
  <c r="M386" i="24"/>
  <c r="L386" i="24"/>
  <c r="L396" i="24" s="1"/>
  <c r="K386" i="24"/>
  <c r="K396" i="24" s="1"/>
  <c r="J386" i="24"/>
  <c r="J396" i="24" s="1"/>
  <c r="I386" i="24"/>
  <c r="H386" i="24"/>
  <c r="H396" i="24" s="1"/>
  <c r="G386" i="24"/>
  <c r="G396" i="24" s="1"/>
  <c r="F386" i="24"/>
  <c r="F396" i="24" s="1"/>
  <c r="E386" i="24"/>
  <c r="D386" i="24"/>
  <c r="D396" i="24" s="1"/>
  <c r="O385" i="24"/>
  <c r="O395" i="24" s="1"/>
  <c r="N385" i="24"/>
  <c r="M385" i="24"/>
  <c r="M395" i="24" s="1"/>
  <c r="L385" i="24"/>
  <c r="K385" i="24"/>
  <c r="K395" i="24" s="1"/>
  <c r="J385" i="24"/>
  <c r="I385" i="24"/>
  <c r="I395" i="24" s="1"/>
  <c r="H385" i="24"/>
  <c r="G385" i="24"/>
  <c r="G395" i="24" s="1"/>
  <c r="F385" i="24"/>
  <c r="E385" i="24"/>
  <c r="E395" i="24" s="1"/>
  <c r="D385" i="24"/>
  <c r="O384" i="24"/>
  <c r="O390" i="24" s="1"/>
  <c r="N384" i="24"/>
  <c r="N394" i="24" s="1"/>
  <c r="M384" i="24"/>
  <c r="M390" i="24" s="1"/>
  <c r="L384" i="24"/>
  <c r="K384" i="24"/>
  <c r="K390" i="24" s="1"/>
  <c r="J384" i="24"/>
  <c r="J394" i="24" s="1"/>
  <c r="I384" i="24"/>
  <c r="I390" i="24" s="1"/>
  <c r="H384" i="24"/>
  <c r="G384" i="24"/>
  <c r="G390" i="24" s="1"/>
  <c r="F384" i="24"/>
  <c r="F394" i="24" s="1"/>
  <c r="E384" i="24"/>
  <c r="E390" i="24" s="1"/>
  <c r="D384" i="24"/>
  <c r="O383" i="24"/>
  <c r="O393" i="24" s="1"/>
  <c r="N383" i="24"/>
  <c r="M383" i="24"/>
  <c r="L383" i="24"/>
  <c r="L389" i="24" s="1"/>
  <c r="K383" i="24"/>
  <c r="K393" i="24" s="1"/>
  <c r="J383" i="24"/>
  <c r="I383" i="24"/>
  <c r="H383" i="24"/>
  <c r="H389" i="24" s="1"/>
  <c r="G383" i="24"/>
  <c r="G393" i="24" s="1"/>
  <c r="F383" i="24"/>
  <c r="E383" i="24"/>
  <c r="D383" i="24"/>
  <c r="C383" i="24" s="1"/>
  <c r="O380" i="24"/>
  <c r="K380" i="24"/>
  <c r="K381" i="24" s="1"/>
  <c r="G380" i="24"/>
  <c r="L379" i="24"/>
  <c r="H379" i="24"/>
  <c r="D379" i="24"/>
  <c r="O378" i="24"/>
  <c r="N378" i="24"/>
  <c r="M378" i="24"/>
  <c r="L378" i="24"/>
  <c r="K378" i="24"/>
  <c r="J378" i="24"/>
  <c r="I378" i="24"/>
  <c r="H378" i="24"/>
  <c r="G378" i="24"/>
  <c r="F378" i="24"/>
  <c r="E378" i="24"/>
  <c r="D378" i="24"/>
  <c r="O377" i="24"/>
  <c r="N377" i="24"/>
  <c r="M377" i="24"/>
  <c r="L377" i="24"/>
  <c r="K377" i="24"/>
  <c r="J377" i="24"/>
  <c r="I377" i="24"/>
  <c r="H377" i="24"/>
  <c r="G377" i="24"/>
  <c r="F377" i="24"/>
  <c r="C377" i="24" s="1"/>
  <c r="C378" i="24" s="1"/>
  <c r="E377" i="24"/>
  <c r="D377" i="24"/>
  <c r="O376" i="24"/>
  <c r="N376" i="24"/>
  <c r="M376" i="24"/>
  <c r="L376" i="24"/>
  <c r="K376" i="24"/>
  <c r="J376" i="24"/>
  <c r="I376" i="24"/>
  <c r="H376" i="24"/>
  <c r="G376" i="24"/>
  <c r="F376" i="24"/>
  <c r="E376" i="24"/>
  <c r="D376" i="24"/>
  <c r="C376" i="24"/>
  <c r="O375" i="24"/>
  <c r="N375" i="24"/>
  <c r="M375" i="24"/>
  <c r="L375" i="24"/>
  <c r="K375" i="24"/>
  <c r="J375" i="24"/>
  <c r="I375" i="24"/>
  <c r="H375" i="24"/>
  <c r="G375" i="24"/>
  <c r="F375" i="24"/>
  <c r="E375" i="24"/>
  <c r="D375" i="24"/>
  <c r="O374" i="24"/>
  <c r="N374" i="24"/>
  <c r="N380" i="24" s="1"/>
  <c r="N381" i="24" s="1"/>
  <c r="M374" i="24"/>
  <c r="M380" i="24" s="1"/>
  <c r="L374" i="24"/>
  <c r="L380" i="24" s="1"/>
  <c r="K374" i="24"/>
  <c r="J374" i="24"/>
  <c r="J380" i="24" s="1"/>
  <c r="J381" i="24" s="1"/>
  <c r="I374" i="24"/>
  <c r="I380" i="24" s="1"/>
  <c r="H374" i="24"/>
  <c r="H380" i="24" s="1"/>
  <c r="G374" i="24"/>
  <c r="F374" i="24"/>
  <c r="F380" i="24" s="1"/>
  <c r="F381" i="24" s="1"/>
  <c r="E374" i="24"/>
  <c r="E380" i="24" s="1"/>
  <c r="D374" i="24"/>
  <c r="O373" i="24"/>
  <c r="O379" i="24" s="1"/>
  <c r="N373" i="24"/>
  <c r="N379" i="24" s="1"/>
  <c r="M373" i="24"/>
  <c r="M379" i="24" s="1"/>
  <c r="L373" i="24"/>
  <c r="K373" i="24"/>
  <c r="K379" i="24" s="1"/>
  <c r="J373" i="24"/>
  <c r="J379" i="24" s="1"/>
  <c r="I373" i="24"/>
  <c r="I379" i="24" s="1"/>
  <c r="H373" i="24"/>
  <c r="G373" i="24"/>
  <c r="G379" i="24" s="1"/>
  <c r="F373" i="24"/>
  <c r="F379" i="24" s="1"/>
  <c r="E373" i="24"/>
  <c r="E379" i="24" s="1"/>
  <c r="D373" i="24"/>
  <c r="C364" i="24"/>
  <c r="C363" i="24"/>
  <c r="C362" i="24"/>
  <c r="C360" i="24"/>
  <c r="C361" i="24" s="1"/>
  <c r="C359" i="24"/>
  <c r="C357" i="24"/>
  <c r="C356" i="24"/>
  <c r="C358" i="24" s="1"/>
  <c r="C354" i="24"/>
  <c r="C355" i="24" s="1"/>
  <c r="C353" i="24"/>
  <c r="C352" i="24"/>
  <c r="C351" i="24"/>
  <c r="C350" i="24"/>
  <c r="C348" i="24"/>
  <c r="C349" i="24" s="1"/>
  <c r="C347" i="24"/>
  <c r="C345" i="24"/>
  <c r="C346" i="24" s="1"/>
  <c r="C344" i="24"/>
  <c r="C342" i="24"/>
  <c r="C341" i="24"/>
  <c r="C343" i="24" s="1"/>
  <c r="C340" i="24"/>
  <c r="C339" i="24"/>
  <c r="C338" i="24"/>
  <c r="C336" i="24"/>
  <c r="C337" i="24" s="1"/>
  <c r="C335" i="24"/>
  <c r="C333" i="24"/>
  <c r="C332" i="24"/>
  <c r="C330" i="24"/>
  <c r="C331" i="24" s="1"/>
  <c r="C329" i="24"/>
  <c r="C328" i="24"/>
  <c r="C327" i="24"/>
  <c r="C326" i="24"/>
  <c r="C324" i="24"/>
  <c r="C325" i="24" s="1"/>
  <c r="C323" i="24"/>
  <c r="C321" i="24"/>
  <c r="C320" i="24"/>
  <c r="C318" i="24"/>
  <c r="C317" i="24"/>
  <c r="C319" i="24" s="1"/>
  <c r="C316" i="24"/>
  <c r="C315" i="24"/>
  <c r="C314" i="24"/>
  <c r="C312" i="24"/>
  <c r="C313" i="24" s="1"/>
  <c r="C311" i="24"/>
  <c r="C309" i="24"/>
  <c r="C310" i="24" s="1"/>
  <c r="C308" i="24"/>
  <c r="C306" i="24"/>
  <c r="C307" i="24" s="1"/>
  <c r="C305" i="24"/>
  <c r="C304" i="24"/>
  <c r="C303" i="24"/>
  <c r="C302" i="24"/>
  <c r="C300" i="24"/>
  <c r="C301" i="24" s="1"/>
  <c r="C299" i="24"/>
  <c r="C297" i="24"/>
  <c r="C298" i="24" s="1"/>
  <c r="C296" i="24"/>
  <c r="C294" i="24"/>
  <c r="C295" i="24" s="1"/>
  <c r="C293" i="24"/>
  <c r="C292" i="24"/>
  <c r="C291" i="24"/>
  <c r="C290" i="24"/>
  <c r="C288" i="24"/>
  <c r="C289" i="24" s="1"/>
  <c r="C287" i="24"/>
  <c r="C285" i="24"/>
  <c r="C284" i="24"/>
  <c r="C282" i="24"/>
  <c r="C283" i="24" s="1"/>
  <c r="C281" i="24"/>
  <c r="C280" i="24"/>
  <c r="C279" i="24"/>
  <c r="C278" i="24"/>
  <c r="C276" i="24"/>
  <c r="C277" i="24" s="1"/>
  <c r="C275" i="24"/>
  <c r="C273" i="24"/>
  <c r="C272" i="24"/>
  <c r="C270" i="24"/>
  <c r="C271" i="24" s="1"/>
  <c r="C269" i="24"/>
  <c r="C268" i="24"/>
  <c r="C267" i="24"/>
  <c r="C266" i="24"/>
  <c r="C264" i="24"/>
  <c r="C265" i="24" s="1"/>
  <c r="C263" i="24"/>
  <c r="C261" i="24"/>
  <c r="C262" i="24" s="1"/>
  <c r="C260" i="24"/>
  <c r="C258" i="24"/>
  <c r="C259" i="24" s="1"/>
  <c r="C257" i="24"/>
  <c r="C256" i="24"/>
  <c r="C255" i="24"/>
  <c r="C254" i="24"/>
  <c r="C252" i="24"/>
  <c r="C253" i="24" s="1"/>
  <c r="C251" i="24"/>
  <c r="C249" i="24"/>
  <c r="C250" i="24" s="1"/>
  <c r="C248" i="24"/>
  <c r="C246" i="24"/>
  <c r="C245" i="24"/>
  <c r="C247" i="24" s="1"/>
  <c r="C244" i="24"/>
  <c r="C243" i="24"/>
  <c r="C242" i="24"/>
  <c r="C240" i="24"/>
  <c r="C241" i="24" s="1"/>
  <c r="C239" i="24"/>
  <c r="C237" i="24"/>
  <c r="C236" i="24"/>
  <c r="C234" i="24"/>
  <c r="C233" i="24"/>
  <c r="C235" i="24" s="1"/>
  <c r="C232" i="24"/>
  <c r="C231" i="24"/>
  <c r="C230" i="24"/>
  <c r="C228" i="24"/>
  <c r="C229" i="24" s="1"/>
  <c r="C227" i="24"/>
  <c r="C225" i="24"/>
  <c r="C224" i="24"/>
  <c r="C222" i="24"/>
  <c r="C221" i="24"/>
  <c r="C223" i="24" s="1"/>
  <c r="C220" i="24"/>
  <c r="C219" i="24"/>
  <c r="C218" i="24"/>
  <c r="C216" i="24"/>
  <c r="C217" i="24" s="1"/>
  <c r="C215" i="24"/>
  <c r="C213" i="24"/>
  <c r="C214" i="24" s="1"/>
  <c r="C212" i="24"/>
  <c r="C210" i="24"/>
  <c r="C209" i="24"/>
  <c r="C211" i="24" s="1"/>
  <c r="C208" i="24"/>
  <c r="C207" i="24"/>
  <c r="C206" i="24"/>
  <c r="C204" i="24"/>
  <c r="C205" i="24" s="1"/>
  <c r="C203" i="24"/>
  <c r="C201" i="24"/>
  <c r="C202" i="24" s="1"/>
  <c r="C200" i="24"/>
  <c r="C199" i="24"/>
  <c r="C198" i="24"/>
  <c r="C197" i="24"/>
  <c r="C196" i="24"/>
  <c r="C195" i="24"/>
  <c r="C194" i="24"/>
  <c r="C192" i="24"/>
  <c r="C193" i="24" s="1"/>
  <c r="C191" i="24"/>
  <c r="C189" i="24"/>
  <c r="C188" i="24"/>
  <c r="C181" i="24"/>
  <c r="C180" i="24"/>
  <c r="C179" i="24"/>
  <c r="C178" i="24"/>
  <c r="C177" i="24"/>
  <c r="C176" i="24"/>
  <c r="C174" i="24"/>
  <c r="C175" i="24" s="1"/>
  <c r="C173" i="24"/>
  <c r="C171" i="24"/>
  <c r="C172" i="24" s="1"/>
  <c r="C170" i="24"/>
  <c r="C169" i="24"/>
  <c r="C168" i="24"/>
  <c r="C167" i="24"/>
  <c r="C166" i="24"/>
  <c r="C165" i="24"/>
  <c r="C164" i="24"/>
  <c r="C162" i="24"/>
  <c r="C163" i="24" s="1"/>
  <c r="C161" i="24"/>
  <c r="C159" i="24"/>
  <c r="C158" i="24"/>
  <c r="C156" i="24"/>
  <c r="C155" i="24"/>
  <c r="C157" i="24" s="1"/>
  <c r="C154" i="24"/>
  <c r="C153" i="24"/>
  <c r="C152" i="24"/>
  <c r="C150" i="24"/>
  <c r="C151" i="24" s="1"/>
  <c r="C149" i="24"/>
  <c r="C147" i="24"/>
  <c r="C148" i="24" s="1"/>
  <c r="C146" i="24"/>
  <c r="C144" i="24"/>
  <c r="C143" i="24"/>
  <c r="C145" i="24" s="1"/>
  <c r="C142" i="24"/>
  <c r="C141" i="24"/>
  <c r="C140" i="24"/>
  <c r="C138" i="24"/>
  <c r="C139" i="24" s="1"/>
  <c r="C137" i="24"/>
  <c r="C135" i="24"/>
  <c r="C136" i="24" s="1"/>
  <c r="C134" i="24"/>
  <c r="C132" i="24"/>
  <c r="C131" i="24"/>
  <c r="C133" i="24" s="1"/>
  <c r="C130" i="24"/>
  <c r="C129" i="24"/>
  <c r="C128" i="24"/>
  <c r="C126" i="24"/>
  <c r="C127" i="24" s="1"/>
  <c r="C125" i="24"/>
  <c r="C123" i="24"/>
  <c r="C122" i="24"/>
  <c r="C120" i="24"/>
  <c r="C119" i="24"/>
  <c r="C121" i="24" s="1"/>
  <c r="C118" i="24"/>
  <c r="C117" i="24"/>
  <c r="C116" i="24"/>
  <c r="C114" i="24"/>
  <c r="C115" i="24" s="1"/>
  <c r="C113" i="24"/>
  <c r="C111" i="24"/>
  <c r="C110" i="24"/>
  <c r="C109" i="24"/>
  <c r="C108" i="24"/>
  <c r="C107" i="24"/>
  <c r="C106" i="24"/>
  <c r="C105" i="24"/>
  <c r="C104" i="24"/>
  <c r="C102" i="24"/>
  <c r="C103" i="24" s="1"/>
  <c r="C101" i="24"/>
  <c r="C99" i="24"/>
  <c r="C100" i="24" s="1"/>
  <c r="C98" i="24"/>
  <c r="C97" i="24"/>
  <c r="C96" i="24"/>
  <c r="C95" i="24"/>
  <c r="C94" i="24"/>
  <c r="C93" i="24"/>
  <c r="C92" i="24"/>
  <c r="C90" i="24"/>
  <c r="C91" i="24" s="1"/>
  <c r="C89" i="24"/>
  <c r="C87" i="24"/>
  <c r="C86" i="24"/>
  <c r="C85" i="24"/>
  <c r="C84" i="24"/>
  <c r="C83" i="24"/>
  <c r="C82" i="24"/>
  <c r="C81" i="24"/>
  <c r="C80" i="24"/>
  <c r="C78" i="24"/>
  <c r="C79" i="24" s="1"/>
  <c r="C77" i="24"/>
  <c r="C75" i="24"/>
  <c r="C76" i="24" s="1"/>
  <c r="C74" i="24"/>
  <c r="C73" i="24"/>
  <c r="C72" i="24"/>
  <c r="C71" i="24"/>
  <c r="C70" i="24"/>
  <c r="C69" i="24"/>
  <c r="C68" i="24"/>
  <c r="C66" i="24"/>
  <c r="C67" i="24" s="1"/>
  <c r="C65" i="24"/>
  <c r="C63" i="24"/>
  <c r="C62" i="24"/>
  <c r="C61" i="24"/>
  <c r="C60" i="24"/>
  <c r="C59" i="24"/>
  <c r="C58" i="24"/>
  <c r="C57" i="24"/>
  <c r="C56" i="24"/>
  <c r="C54" i="24"/>
  <c r="C55" i="24" s="1"/>
  <c r="C53" i="24"/>
  <c r="C51" i="24"/>
  <c r="C52" i="24" s="1"/>
  <c r="C50" i="24"/>
  <c r="C49" i="24"/>
  <c r="C48" i="24"/>
  <c r="C47" i="24"/>
  <c r="C46" i="24"/>
  <c r="C45" i="24"/>
  <c r="C44" i="24"/>
  <c r="C42" i="24"/>
  <c r="C43" i="24" s="1"/>
  <c r="C41" i="24"/>
  <c r="C39" i="24"/>
  <c r="C38" i="24"/>
  <c r="C37" i="24"/>
  <c r="C36" i="24"/>
  <c r="C35" i="24"/>
  <c r="C34" i="24"/>
  <c r="C33" i="24"/>
  <c r="C32" i="24"/>
  <c r="C30" i="24"/>
  <c r="C31" i="24" s="1"/>
  <c r="C29" i="24"/>
  <c r="C27" i="24"/>
  <c r="C28" i="24" s="1"/>
  <c r="C26" i="24"/>
  <c r="C25" i="24"/>
  <c r="C24" i="24"/>
  <c r="C23" i="24"/>
  <c r="C22" i="24"/>
  <c r="C21" i="24"/>
  <c r="C20" i="24"/>
  <c r="C18" i="24"/>
  <c r="C19" i="24" s="1"/>
  <c r="C17" i="24"/>
  <c r="C15" i="24"/>
  <c r="C14" i="24"/>
  <c r="C13" i="24"/>
  <c r="C12" i="24"/>
  <c r="C11" i="24"/>
  <c r="C10" i="24"/>
  <c r="C9" i="24"/>
  <c r="C8" i="24"/>
  <c r="C6" i="24"/>
  <c r="C7" i="24" s="1"/>
  <c r="C5" i="24"/>
  <c r="AI195" i="23"/>
  <c r="AH195" i="23"/>
  <c r="AG195" i="23"/>
  <c r="AF195" i="23"/>
  <c r="AE195" i="23"/>
  <c r="AD195" i="23"/>
  <c r="AC195" i="23"/>
  <c r="AB195" i="23"/>
  <c r="AA195" i="23"/>
  <c r="Z195" i="23"/>
  <c r="Y195" i="23"/>
  <c r="X195" i="23"/>
  <c r="W195" i="23"/>
  <c r="V195" i="23"/>
  <c r="U195" i="23"/>
  <c r="T195" i="23"/>
  <c r="S195" i="23"/>
  <c r="R195" i="23"/>
  <c r="Q195" i="23"/>
  <c r="P195" i="23"/>
  <c r="O195" i="23"/>
  <c r="N195" i="23"/>
  <c r="M195" i="23"/>
  <c r="L195" i="23"/>
  <c r="K195" i="23"/>
  <c r="J195" i="23"/>
  <c r="I195" i="23"/>
  <c r="H195" i="23"/>
  <c r="G195" i="23"/>
  <c r="F195" i="23"/>
  <c r="E195" i="23"/>
  <c r="D195" i="23"/>
  <c r="C195" i="23"/>
  <c r="N393" i="22"/>
  <c r="N392" i="22"/>
  <c r="J392" i="22"/>
  <c r="N385" i="22"/>
  <c r="N395" i="22" s="1"/>
  <c r="M385" i="22"/>
  <c r="M395" i="22" s="1"/>
  <c r="L385" i="22"/>
  <c r="L395" i="22" s="1"/>
  <c r="K385" i="22"/>
  <c r="K395" i="22" s="1"/>
  <c r="J385" i="22"/>
  <c r="I385" i="22"/>
  <c r="I395" i="22" s="1"/>
  <c r="H385" i="22"/>
  <c r="H395" i="22" s="1"/>
  <c r="G385" i="22"/>
  <c r="G395" i="22" s="1"/>
  <c r="F385" i="22"/>
  <c r="E385" i="22"/>
  <c r="E395" i="22" s="1"/>
  <c r="D385" i="22"/>
  <c r="D395" i="22" s="1"/>
  <c r="N384" i="22"/>
  <c r="N394" i="22" s="1"/>
  <c r="M384" i="22"/>
  <c r="M394" i="22" s="1"/>
  <c r="L384" i="22"/>
  <c r="L394" i="22" s="1"/>
  <c r="K384" i="22"/>
  <c r="K394" i="22" s="1"/>
  <c r="J384" i="22"/>
  <c r="J394" i="22" s="1"/>
  <c r="I384" i="22"/>
  <c r="I394" i="22" s="1"/>
  <c r="H384" i="22"/>
  <c r="H394" i="22" s="1"/>
  <c r="G384" i="22"/>
  <c r="G394" i="22" s="1"/>
  <c r="F384" i="22"/>
  <c r="F394" i="22" s="1"/>
  <c r="E384" i="22"/>
  <c r="E394" i="22" s="1"/>
  <c r="D384" i="22"/>
  <c r="D394" i="22" s="1"/>
  <c r="N383" i="22"/>
  <c r="M383" i="22"/>
  <c r="M393" i="22" s="1"/>
  <c r="L383" i="22"/>
  <c r="L393" i="22" s="1"/>
  <c r="K383" i="22"/>
  <c r="K393" i="22" s="1"/>
  <c r="J383" i="22"/>
  <c r="J393" i="22" s="1"/>
  <c r="I383" i="22"/>
  <c r="I393" i="22" s="1"/>
  <c r="H383" i="22"/>
  <c r="H393" i="22" s="1"/>
  <c r="G383" i="22"/>
  <c r="G393" i="22" s="1"/>
  <c r="F383" i="22"/>
  <c r="F393" i="22" s="1"/>
  <c r="E383" i="22"/>
  <c r="E393" i="22" s="1"/>
  <c r="D383" i="22"/>
  <c r="D393" i="22" s="1"/>
  <c r="N382" i="22"/>
  <c r="M382" i="22"/>
  <c r="M392" i="22" s="1"/>
  <c r="L382" i="22"/>
  <c r="L392" i="22" s="1"/>
  <c r="K382" i="22"/>
  <c r="K392" i="22" s="1"/>
  <c r="J382" i="22"/>
  <c r="I382" i="22"/>
  <c r="I392" i="22" s="1"/>
  <c r="H382" i="22"/>
  <c r="H392" i="22" s="1"/>
  <c r="G382" i="22"/>
  <c r="G392" i="22" s="1"/>
  <c r="F382" i="22"/>
  <c r="F392" i="22" s="1"/>
  <c r="E382" i="22"/>
  <c r="E392" i="22" s="1"/>
  <c r="D382" i="22"/>
  <c r="D392" i="22" s="1"/>
  <c r="N381" i="22"/>
  <c r="N391" i="22" s="1"/>
  <c r="M381" i="22"/>
  <c r="M391" i="22" s="1"/>
  <c r="L381" i="22"/>
  <c r="L391" i="22" s="1"/>
  <c r="K381" i="22"/>
  <c r="K391" i="22" s="1"/>
  <c r="J381" i="22"/>
  <c r="I381" i="22"/>
  <c r="I391" i="22" s="1"/>
  <c r="H381" i="22"/>
  <c r="H391" i="22" s="1"/>
  <c r="G381" i="22"/>
  <c r="G391" i="22" s="1"/>
  <c r="F381" i="22"/>
  <c r="F387" i="22" s="1"/>
  <c r="E381" i="22"/>
  <c r="E391" i="22" s="1"/>
  <c r="D381" i="22"/>
  <c r="D391" i="22" s="1"/>
  <c r="N380" i="22"/>
  <c r="N390" i="22" s="1"/>
  <c r="M380" i="22"/>
  <c r="M390" i="22" s="1"/>
  <c r="L380" i="22"/>
  <c r="L390" i="22" s="1"/>
  <c r="K380" i="22"/>
  <c r="K390" i="22" s="1"/>
  <c r="J380" i="22"/>
  <c r="J386" i="22" s="1"/>
  <c r="I380" i="22"/>
  <c r="I390" i="22" s="1"/>
  <c r="H380" i="22"/>
  <c r="H390" i="22" s="1"/>
  <c r="G380" i="22"/>
  <c r="G390" i="22" s="1"/>
  <c r="F380" i="22"/>
  <c r="F390" i="22" s="1"/>
  <c r="E380" i="22"/>
  <c r="E390" i="22" s="1"/>
  <c r="D380" i="22"/>
  <c r="D390" i="22" s="1"/>
  <c r="N375" i="22"/>
  <c r="M375" i="22"/>
  <c r="L375" i="22"/>
  <c r="K375" i="22"/>
  <c r="J375" i="22"/>
  <c r="J395" i="22" s="1"/>
  <c r="I375" i="22"/>
  <c r="H375" i="22"/>
  <c r="G375" i="22"/>
  <c r="F375" i="22"/>
  <c r="F395" i="22" s="1"/>
  <c r="E375" i="22"/>
  <c r="D375" i="22"/>
  <c r="N374" i="22"/>
  <c r="M374" i="22"/>
  <c r="L374" i="22"/>
  <c r="K374" i="22"/>
  <c r="J374" i="22"/>
  <c r="I374" i="22"/>
  <c r="H374" i="22"/>
  <c r="G374" i="22"/>
  <c r="F374" i="22"/>
  <c r="E374" i="22"/>
  <c r="D374" i="22"/>
  <c r="N373" i="22"/>
  <c r="M373" i="22"/>
  <c r="L373" i="22"/>
  <c r="K373" i="22"/>
  <c r="J373" i="22"/>
  <c r="I373" i="22"/>
  <c r="H373" i="22"/>
  <c r="G373" i="22"/>
  <c r="F373" i="22"/>
  <c r="E373" i="22"/>
  <c r="D373" i="22"/>
  <c r="C373" i="22" s="1"/>
  <c r="N372" i="22"/>
  <c r="M372" i="22"/>
  <c r="L372" i="22"/>
  <c r="K372" i="22"/>
  <c r="J372" i="22"/>
  <c r="I372" i="22"/>
  <c r="H372" i="22"/>
  <c r="G372" i="22"/>
  <c r="F372" i="22"/>
  <c r="E372" i="22"/>
  <c r="D372" i="22"/>
  <c r="N371" i="22"/>
  <c r="N377" i="22" s="1"/>
  <c r="M371" i="22"/>
  <c r="M377" i="22" s="1"/>
  <c r="L371" i="22"/>
  <c r="L377" i="22" s="1"/>
  <c r="K371" i="22"/>
  <c r="K377" i="22" s="1"/>
  <c r="K378" i="22" s="1"/>
  <c r="J371" i="22"/>
  <c r="J391" i="22" s="1"/>
  <c r="I371" i="22"/>
  <c r="I377" i="22" s="1"/>
  <c r="H371" i="22"/>
  <c r="H377" i="22" s="1"/>
  <c r="G371" i="22"/>
  <c r="G377" i="22" s="1"/>
  <c r="G378" i="22" s="1"/>
  <c r="F371" i="22"/>
  <c r="F377" i="22" s="1"/>
  <c r="E371" i="22"/>
  <c r="E377" i="22" s="1"/>
  <c r="D371" i="22"/>
  <c r="D377" i="22" s="1"/>
  <c r="N370" i="22"/>
  <c r="N376" i="22" s="1"/>
  <c r="M370" i="22"/>
  <c r="M376" i="22" s="1"/>
  <c r="L370" i="22"/>
  <c r="L376" i="22" s="1"/>
  <c r="K370" i="22"/>
  <c r="K376" i="22" s="1"/>
  <c r="J370" i="22"/>
  <c r="J376" i="22" s="1"/>
  <c r="I370" i="22"/>
  <c r="I376" i="22" s="1"/>
  <c r="H370" i="22"/>
  <c r="H376" i="22" s="1"/>
  <c r="G370" i="22"/>
  <c r="G376" i="22" s="1"/>
  <c r="F370" i="22"/>
  <c r="F376" i="22" s="1"/>
  <c r="E370" i="22"/>
  <c r="E376" i="22" s="1"/>
  <c r="D370" i="22"/>
  <c r="D376" i="22" s="1"/>
  <c r="C363" i="22"/>
  <c r="C362" i="22"/>
  <c r="C361" i="22"/>
  <c r="C359" i="22"/>
  <c r="C360" i="22" s="1"/>
  <c r="C358" i="22"/>
  <c r="C356" i="22"/>
  <c r="C355" i="22"/>
  <c r="C357" i="22" s="1"/>
  <c r="C354" i="22"/>
  <c r="C353" i="22"/>
  <c r="C352" i="22"/>
  <c r="C351" i="22"/>
  <c r="C350" i="22"/>
  <c r="C349" i="22"/>
  <c r="C347" i="22"/>
  <c r="C348" i="22" s="1"/>
  <c r="C346" i="22"/>
  <c r="C344" i="22"/>
  <c r="C343" i="22"/>
  <c r="C345" i="22" s="1"/>
  <c r="C342" i="22"/>
  <c r="C341" i="22"/>
  <c r="C340" i="22"/>
  <c r="C339" i="22"/>
  <c r="C338" i="22"/>
  <c r="C337" i="22"/>
  <c r="C335" i="22"/>
  <c r="C336" i="22" s="1"/>
  <c r="C334" i="22"/>
  <c r="C332" i="22"/>
  <c r="C331" i="22"/>
  <c r="C333" i="22" s="1"/>
  <c r="C330" i="22"/>
  <c r="C329" i="22"/>
  <c r="C328" i="22"/>
  <c r="C327" i="22"/>
  <c r="C326" i="22"/>
  <c r="C325" i="22"/>
  <c r="C323" i="22"/>
  <c r="C322" i="22"/>
  <c r="C320" i="22"/>
  <c r="C319" i="22"/>
  <c r="C321" i="22" s="1"/>
  <c r="C318" i="22"/>
  <c r="C317" i="22"/>
  <c r="C316" i="22"/>
  <c r="C314" i="22"/>
  <c r="C315" i="22" s="1"/>
  <c r="C313" i="22"/>
  <c r="C311" i="22"/>
  <c r="C310" i="22"/>
  <c r="C308" i="22"/>
  <c r="C307" i="22"/>
  <c r="C309" i="22" s="1"/>
  <c r="C306" i="22"/>
  <c r="C305" i="22"/>
  <c r="C304" i="22"/>
  <c r="C303" i="22"/>
  <c r="C302" i="22"/>
  <c r="C301" i="22"/>
  <c r="C299" i="22"/>
  <c r="C298" i="22"/>
  <c r="C296" i="22"/>
  <c r="C295" i="22"/>
  <c r="C297" i="22" s="1"/>
  <c r="C294" i="22"/>
  <c r="C293" i="22"/>
  <c r="C292" i="22"/>
  <c r="C290" i="22"/>
  <c r="C291" i="22" s="1"/>
  <c r="C289" i="22"/>
  <c r="C287" i="22"/>
  <c r="C286" i="22"/>
  <c r="C284" i="22"/>
  <c r="C283" i="22"/>
  <c r="C285" i="22" s="1"/>
  <c r="C282" i="22"/>
  <c r="C281" i="22"/>
  <c r="C280" i="22"/>
  <c r="C279" i="22"/>
  <c r="C278" i="22"/>
  <c r="C277" i="22"/>
  <c r="C275" i="22"/>
  <c r="C274" i="22"/>
  <c r="C272" i="22"/>
  <c r="C271" i="22"/>
  <c r="C273" i="22" s="1"/>
  <c r="C270" i="22"/>
  <c r="C269" i="22"/>
  <c r="C268" i="22"/>
  <c r="C266" i="22"/>
  <c r="C267" i="22" s="1"/>
  <c r="C265" i="22"/>
  <c r="C263" i="22"/>
  <c r="C262" i="22"/>
  <c r="C260" i="22"/>
  <c r="C259" i="22"/>
  <c r="C261" i="22" s="1"/>
  <c r="C258" i="22"/>
  <c r="C257" i="22"/>
  <c r="C256" i="22"/>
  <c r="C255" i="22"/>
  <c r="C254" i="22"/>
  <c r="C253" i="22"/>
  <c r="C251" i="22"/>
  <c r="C250" i="22"/>
  <c r="C248" i="22"/>
  <c r="C247" i="22"/>
  <c r="C249" i="22" s="1"/>
  <c r="C246" i="22"/>
  <c r="C245" i="22"/>
  <c r="C244" i="22"/>
  <c r="C242" i="22"/>
  <c r="C243" i="22" s="1"/>
  <c r="C241" i="22"/>
  <c r="C239" i="22"/>
  <c r="C238" i="22"/>
  <c r="C236" i="22"/>
  <c r="C235" i="22"/>
  <c r="C237" i="22" s="1"/>
  <c r="C234" i="22"/>
  <c r="C233" i="22"/>
  <c r="C232" i="22"/>
  <c r="C231" i="22"/>
  <c r="C230" i="22"/>
  <c r="C229" i="22"/>
  <c r="C227" i="22"/>
  <c r="C226" i="22"/>
  <c r="C224" i="22"/>
  <c r="C223" i="22"/>
  <c r="C225" i="22" s="1"/>
  <c r="C222" i="22"/>
  <c r="C221" i="22"/>
  <c r="C220" i="22"/>
  <c r="C218" i="22"/>
  <c r="C219" i="22" s="1"/>
  <c r="C217" i="22"/>
  <c r="C215" i="22"/>
  <c r="C214" i="22"/>
  <c r="C212" i="22"/>
  <c r="C211" i="22"/>
  <c r="C213" i="22" s="1"/>
  <c r="C210" i="22"/>
  <c r="C209" i="22"/>
  <c r="C208" i="22"/>
  <c r="C207" i="22"/>
  <c r="C206" i="22"/>
  <c r="C205" i="22"/>
  <c r="C203" i="22"/>
  <c r="C202" i="22"/>
  <c r="C200" i="22"/>
  <c r="C199" i="22"/>
  <c r="C201" i="22" s="1"/>
  <c r="C198" i="22"/>
  <c r="C197" i="22"/>
  <c r="C196" i="22"/>
  <c r="C194" i="22"/>
  <c r="C195" i="22" s="1"/>
  <c r="C193" i="22"/>
  <c r="C191" i="22"/>
  <c r="C190" i="22"/>
  <c r="C188" i="22"/>
  <c r="C187" i="22"/>
  <c r="C189" i="22" s="1"/>
  <c r="C181" i="22"/>
  <c r="C180" i="22"/>
  <c r="C179" i="22"/>
  <c r="C178" i="22"/>
  <c r="C177" i="22"/>
  <c r="C176" i="22"/>
  <c r="C174" i="22"/>
  <c r="C173" i="22"/>
  <c r="C171" i="22"/>
  <c r="C170" i="22"/>
  <c r="C172" i="22" s="1"/>
  <c r="C169" i="22"/>
  <c r="C168" i="22"/>
  <c r="C167" i="22"/>
  <c r="C165" i="22"/>
  <c r="C166" i="22" s="1"/>
  <c r="C164" i="22"/>
  <c r="C162" i="22"/>
  <c r="C161" i="22"/>
  <c r="C159" i="22"/>
  <c r="C158" i="22"/>
  <c r="C157" i="22"/>
  <c r="C156" i="22"/>
  <c r="C155" i="22"/>
  <c r="C154" i="22"/>
  <c r="C153" i="22"/>
  <c r="C152" i="22"/>
  <c r="C150" i="22"/>
  <c r="C149" i="22"/>
  <c r="C147" i="22"/>
  <c r="C146" i="22"/>
  <c r="C148" i="22" s="1"/>
  <c r="C145" i="22"/>
  <c r="C144" i="22"/>
  <c r="C143" i="22"/>
  <c r="C141" i="22"/>
  <c r="C142" i="22" s="1"/>
  <c r="C140" i="22"/>
  <c r="C138" i="22"/>
  <c r="C137" i="22"/>
  <c r="C135" i="22"/>
  <c r="C134" i="22"/>
  <c r="C133" i="22"/>
  <c r="C132" i="22"/>
  <c r="C131" i="22"/>
  <c r="C130" i="22"/>
  <c r="C129" i="22"/>
  <c r="C128" i="22"/>
  <c r="C126" i="22"/>
  <c r="C125" i="22"/>
  <c r="C123" i="22"/>
  <c r="C124" i="22" s="1"/>
  <c r="C122" i="22"/>
  <c r="C121" i="22"/>
  <c r="C120" i="22"/>
  <c r="C119" i="22"/>
  <c r="C117" i="22"/>
  <c r="C118" i="22" s="1"/>
  <c r="C116" i="22"/>
  <c r="C114" i="22"/>
  <c r="C115" i="22" s="1"/>
  <c r="C113" i="22"/>
  <c r="C111" i="22"/>
  <c r="C110" i="22"/>
  <c r="C109" i="22"/>
  <c r="C108" i="22"/>
  <c r="C107" i="22"/>
  <c r="C106" i="22"/>
  <c r="C105" i="22"/>
  <c r="C104" i="22"/>
  <c r="C102" i="22"/>
  <c r="C101" i="22"/>
  <c r="C99" i="22"/>
  <c r="C100" i="22" s="1"/>
  <c r="C98" i="22"/>
  <c r="C97" i="22"/>
  <c r="C96" i="22"/>
  <c r="C95" i="22"/>
  <c r="C93" i="22"/>
  <c r="C94" i="22" s="1"/>
  <c r="C92" i="22"/>
  <c r="C90" i="22"/>
  <c r="C91" i="22" s="1"/>
  <c r="C89" i="22"/>
  <c r="C87" i="22"/>
  <c r="C86" i="22"/>
  <c r="C85" i="22"/>
  <c r="C84" i="22"/>
  <c r="C83" i="22"/>
  <c r="C82" i="22"/>
  <c r="C81" i="22"/>
  <c r="C80" i="22"/>
  <c r="C78" i="22"/>
  <c r="C77" i="22"/>
  <c r="C75" i="22"/>
  <c r="C76" i="22" s="1"/>
  <c r="C74" i="22"/>
  <c r="C73" i="22"/>
  <c r="C72" i="22"/>
  <c r="C71" i="22"/>
  <c r="C69" i="22"/>
  <c r="C70" i="22" s="1"/>
  <c r="C68" i="22"/>
  <c r="C66" i="22"/>
  <c r="C67" i="22" s="1"/>
  <c r="C65" i="22"/>
  <c r="C63" i="22"/>
  <c r="C62" i="22"/>
  <c r="C61" i="22"/>
  <c r="C60" i="22"/>
  <c r="C59" i="22"/>
  <c r="C58" i="22"/>
  <c r="C57" i="22"/>
  <c r="C56" i="22"/>
  <c r="C54" i="22"/>
  <c r="C53" i="22"/>
  <c r="C51" i="22"/>
  <c r="C52" i="22" s="1"/>
  <c r="C50" i="22"/>
  <c r="C49" i="22"/>
  <c r="C48" i="22"/>
  <c r="C47" i="22"/>
  <c r="C45" i="22"/>
  <c r="C46" i="22" s="1"/>
  <c r="C44" i="22"/>
  <c r="C42" i="22"/>
  <c r="C43" i="22" s="1"/>
  <c r="C41" i="22"/>
  <c r="C39" i="22"/>
  <c r="C38" i="22"/>
  <c r="C37" i="22"/>
  <c r="C36" i="22"/>
  <c r="C35" i="22"/>
  <c r="C34" i="22"/>
  <c r="C33" i="22"/>
  <c r="C32" i="22"/>
  <c r="C30" i="22"/>
  <c r="C29" i="22"/>
  <c r="C27" i="22"/>
  <c r="C28" i="22" s="1"/>
  <c r="C26" i="22"/>
  <c r="C25" i="22"/>
  <c r="C24" i="22"/>
  <c r="C23" i="22"/>
  <c r="C21" i="22"/>
  <c r="C22" i="22" s="1"/>
  <c r="C20" i="22"/>
  <c r="C18" i="22"/>
  <c r="C17" i="22"/>
  <c r="C19" i="22" s="1"/>
  <c r="C16" i="22"/>
  <c r="C15" i="22"/>
  <c r="C14" i="22"/>
  <c r="C12" i="22"/>
  <c r="C13" i="22" s="1"/>
  <c r="C11" i="22"/>
  <c r="C9" i="22"/>
  <c r="C10" i="22" s="1"/>
  <c r="C8" i="22"/>
  <c r="C6" i="22"/>
  <c r="C5" i="22"/>
  <c r="C7" i="22" s="1"/>
  <c r="AB16" i="37" l="1"/>
  <c r="AO16" i="37" s="1"/>
  <c r="AB14" i="37"/>
  <c r="G400" i="24"/>
  <c r="G391" i="24"/>
  <c r="O400" i="24"/>
  <c r="O391" i="24"/>
  <c r="O401" i="24" s="1"/>
  <c r="C16" i="24"/>
  <c r="C88" i="24"/>
  <c r="C112" i="24"/>
  <c r="C190" i="24"/>
  <c r="C274" i="24"/>
  <c r="C322" i="24"/>
  <c r="O381" i="24"/>
  <c r="C393" i="24"/>
  <c r="H399" i="24"/>
  <c r="L399" i="24"/>
  <c r="C384" i="24"/>
  <c r="D390" i="24"/>
  <c r="D394" i="24"/>
  <c r="H390" i="24"/>
  <c r="H394" i="24"/>
  <c r="L390" i="24"/>
  <c r="L394" i="24"/>
  <c r="O399" i="24"/>
  <c r="C124" i="24"/>
  <c r="C238" i="24"/>
  <c r="C286" i="24"/>
  <c r="C334" i="24"/>
  <c r="C374" i="24"/>
  <c r="H381" i="24"/>
  <c r="L381" i="24"/>
  <c r="E389" i="24"/>
  <c r="E393" i="24"/>
  <c r="I389" i="24"/>
  <c r="I399" i="24" s="1"/>
  <c r="I393" i="24"/>
  <c r="M389" i="24"/>
  <c r="M399" i="24" s="1"/>
  <c r="M393" i="24"/>
  <c r="E400" i="24"/>
  <c r="I400" i="24"/>
  <c r="M400" i="24"/>
  <c r="D395" i="24"/>
  <c r="H395" i="24"/>
  <c r="L395" i="24"/>
  <c r="F400" i="24"/>
  <c r="F391" i="24"/>
  <c r="F401" i="24" s="1"/>
  <c r="K400" i="24"/>
  <c r="K391" i="24"/>
  <c r="K401" i="24" s="1"/>
  <c r="N400" i="24"/>
  <c r="C40" i="24"/>
  <c r="C64" i="24"/>
  <c r="C160" i="24"/>
  <c r="C226" i="24"/>
  <c r="E381" i="24"/>
  <c r="I381" i="24"/>
  <c r="M381" i="24"/>
  <c r="G381" i="24"/>
  <c r="F389" i="24"/>
  <c r="F399" i="24" s="1"/>
  <c r="J389" i="24"/>
  <c r="J399" i="24" s="1"/>
  <c r="N389" i="24"/>
  <c r="N399" i="24" s="1"/>
  <c r="C387" i="24"/>
  <c r="E397" i="24"/>
  <c r="E398" i="24"/>
  <c r="I398" i="24"/>
  <c r="M398" i="24"/>
  <c r="G399" i="24"/>
  <c r="J400" i="24"/>
  <c r="J391" i="24"/>
  <c r="J401" i="24" s="1"/>
  <c r="M391" i="24"/>
  <c r="C373" i="24"/>
  <c r="C379" i="24" s="1"/>
  <c r="D380" i="24"/>
  <c r="D381" i="24" s="1"/>
  <c r="C386" i="24"/>
  <c r="C396" i="24" s="1"/>
  <c r="D389" i="24"/>
  <c r="D399" i="24" s="1"/>
  <c r="F393" i="24"/>
  <c r="J393" i="24"/>
  <c r="N393" i="24"/>
  <c r="E394" i="24"/>
  <c r="I394" i="24"/>
  <c r="M394" i="24"/>
  <c r="F397" i="22"/>
  <c r="J396" i="22"/>
  <c r="F378" i="22"/>
  <c r="N378" i="22"/>
  <c r="F386" i="22"/>
  <c r="F396" i="22" s="1"/>
  <c r="C31" i="22"/>
  <c r="C103" i="22"/>
  <c r="C127" i="22"/>
  <c r="C228" i="22"/>
  <c r="C276" i="22"/>
  <c r="J387" i="22"/>
  <c r="F391" i="22"/>
  <c r="C40" i="22"/>
  <c r="C79" i="22"/>
  <c r="C88" i="22"/>
  <c r="C136" i="22"/>
  <c r="C375" i="22" s="1"/>
  <c r="C175" i="22"/>
  <c r="C324" i="22"/>
  <c r="J377" i="22"/>
  <c r="J378" i="22" s="1"/>
  <c r="N387" i="22"/>
  <c r="D378" i="22"/>
  <c r="H378" i="22"/>
  <c r="L378" i="22"/>
  <c r="N386" i="22"/>
  <c r="N396" i="22" s="1"/>
  <c r="J390" i="22"/>
  <c r="C55" i="22"/>
  <c r="C64" i="22"/>
  <c r="C112" i="22"/>
  <c r="C151" i="22"/>
  <c r="C160" i="22"/>
  <c r="C204" i="22"/>
  <c r="C252" i="22"/>
  <c r="C300" i="22"/>
  <c r="C139" i="22"/>
  <c r="C163" i="22"/>
  <c r="C192" i="22"/>
  <c r="C216" i="22"/>
  <c r="C240" i="22"/>
  <c r="C264" i="22"/>
  <c r="C288" i="22"/>
  <c r="C312" i="22"/>
  <c r="E378" i="22"/>
  <c r="I378" i="22"/>
  <c r="M378" i="22"/>
  <c r="C374" i="22"/>
  <c r="C370" i="22"/>
  <c r="C376" i="22" s="1"/>
  <c r="C371" i="22"/>
  <c r="C380" i="22"/>
  <c r="C381" i="22"/>
  <c r="C383" i="22"/>
  <c r="C393" i="22" s="1"/>
  <c r="C384" i="22"/>
  <c r="G386" i="22"/>
  <c r="G396" i="22" s="1"/>
  <c r="K386" i="22"/>
  <c r="K396" i="22" s="1"/>
  <c r="G387" i="22"/>
  <c r="K387" i="22"/>
  <c r="D386" i="22"/>
  <c r="D396" i="22" s="1"/>
  <c r="H386" i="22"/>
  <c r="H396" i="22" s="1"/>
  <c r="L386" i="22"/>
  <c r="L396" i="22" s="1"/>
  <c r="D387" i="22"/>
  <c r="H387" i="22"/>
  <c r="L387" i="22"/>
  <c r="E386" i="22"/>
  <c r="E396" i="22" s="1"/>
  <c r="I386" i="22"/>
  <c r="I396" i="22" s="1"/>
  <c r="M386" i="22"/>
  <c r="M396" i="22" s="1"/>
  <c r="E387" i="22"/>
  <c r="I387" i="22"/>
  <c r="M387" i="22"/>
  <c r="AB19" i="37" l="1"/>
  <c r="AO11" i="37"/>
  <c r="AO14" i="37" s="1"/>
  <c r="AO19" i="37"/>
  <c r="L400" i="24"/>
  <c r="L391" i="24"/>
  <c r="L401" i="24" s="1"/>
  <c r="D400" i="24"/>
  <c r="D391" i="24"/>
  <c r="D401" i="24" s="1"/>
  <c r="C375" i="24"/>
  <c r="C380" i="24"/>
  <c r="C381" i="24" s="1"/>
  <c r="C390" i="24"/>
  <c r="C394" i="24"/>
  <c r="C385" i="24"/>
  <c r="C395" i="24" s="1"/>
  <c r="C389" i="24"/>
  <c r="C399" i="24" s="1"/>
  <c r="E399" i="24"/>
  <c r="E391" i="24"/>
  <c r="E401" i="24" s="1"/>
  <c r="H400" i="24"/>
  <c r="H391" i="24"/>
  <c r="H401" i="24" s="1"/>
  <c r="G401" i="24"/>
  <c r="M401" i="24"/>
  <c r="C397" i="24"/>
  <c r="C388" i="24"/>
  <c r="C398" i="24" s="1"/>
  <c r="N391" i="24"/>
  <c r="N401" i="24" s="1"/>
  <c r="I391" i="24"/>
  <c r="I401" i="24" s="1"/>
  <c r="M397" i="22"/>
  <c r="M388" i="22"/>
  <c r="M398" i="22" s="1"/>
  <c r="K397" i="22"/>
  <c r="K388" i="22"/>
  <c r="K398" i="22" s="1"/>
  <c r="J397" i="22"/>
  <c r="J388" i="22"/>
  <c r="J398" i="22" s="1"/>
  <c r="I397" i="22"/>
  <c r="I388" i="22"/>
  <c r="I398" i="22" s="1"/>
  <c r="C377" i="22"/>
  <c r="C378" i="22" s="1"/>
  <c r="C372" i="22"/>
  <c r="G397" i="22"/>
  <c r="G388" i="22"/>
  <c r="G398" i="22" s="1"/>
  <c r="E397" i="22"/>
  <c r="E388" i="22"/>
  <c r="E398" i="22" s="1"/>
  <c r="L397" i="22"/>
  <c r="L388" i="22"/>
  <c r="L398" i="22" s="1"/>
  <c r="C391" i="22"/>
  <c r="C387" i="22"/>
  <c r="C382" i="22"/>
  <c r="C392" i="22" s="1"/>
  <c r="F388" i="22"/>
  <c r="F398" i="22" s="1"/>
  <c r="D397" i="22"/>
  <c r="D388" i="22"/>
  <c r="D398" i="22" s="1"/>
  <c r="C394" i="22"/>
  <c r="C385" i="22"/>
  <c r="C395" i="22" s="1"/>
  <c r="H397" i="22"/>
  <c r="H388" i="22"/>
  <c r="H398" i="22" s="1"/>
  <c r="C390" i="22"/>
  <c r="C386" i="22"/>
  <c r="C396" i="22" s="1"/>
  <c r="N388" i="22"/>
  <c r="N398" i="22" s="1"/>
  <c r="N397" i="22"/>
  <c r="D5" i="21"/>
  <c r="P508" i="21"/>
  <c r="O508" i="21"/>
  <c r="N508" i="21"/>
  <c r="M508" i="21"/>
  <c r="L508" i="21"/>
  <c r="K508" i="21"/>
  <c r="J508" i="21"/>
  <c r="I508" i="21"/>
  <c r="H508" i="21"/>
  <c r="G508" i="21"/>
  <c r="F508" i="21"/>
  <c r="E508" i="21"/>
  <c r="P507" i="21"/>
  <c r="O507" i="21"/>
  <c r="N507" i="21"/>
  <c r="M507" i="21"/>
  <c r="L507" i="21"/>
  <c r="K507" i="21"/>
  <c r="J507" i="21"/>
  <c r="I507" i="21"/>
  <c r="H507" i="21"/>
  <c r="G507" i="21"/>
  <c r="F507" i="21"/>
  <c r="E507" i="21"/>
  <c r="P506" i="21"/>
  <c r="O506" i="21"/>
  <c r="N506" i="21"/>
  <c r="M506" i="21"/>
  <c r="L506" i="21"/>
  <c r="K506" i="21"/>
  <c r="J506" i="21"/>
  <c r="I506" i="21"/>
  <c r="H506" i="21"/>
  <c r="G506" i="21"/>
  <c r="F506" i="21"/>
  <c r="E506" i="21"/>
  <c r="P505" i="21"/>
  <c r="O505" i="21"/>
  <c r="N505" i="21"/>
  <c r="M505" i="21"/>
  <c r="L505" i="21"/>
  <c r="K505" i="21"/>
  <c r="J505" i="21"/>
  <c r="I505" i="21"/>
  <c r="H505" i="21"/>
  <c r="G505" i="21"/>
  <c r="F505" i="21"/>
  <c r="E505" i="21"/>
  <c r="P504" i="21"/>
  <c r="O504" i="21"/>
  <c r="N504" i="21"/>
  <c r="M504" i="21"/>
  <c r="L504" i="21"/>
  <c r="K504" i="21"/>
  <c r="J504" i="21"/>
  <c r="I504" i="21"/>
  <c r="H504" i="21"/>
  <c r="G504" i="21"/>
  <c r="F504" i="21"/>
  <c r="E504" i="21"/>
  <c r="P503" i="21"/>
  <c r="O503" i="21"/>
  <c r="N503" i="21"/>
  <c r="M503" i="21"/>
  <c r="L503" i="21"/>
  <c r="K503" i="21"/>
  <c r="J503" i="21"/>
  <c r="I503" i="21"/>
  <c r="H503" i="21"/>
  <c r="G503" i="21"/>
  <c r="F503" i="21"/>
  <c r="E503" i="21"/>
  <c r="P500" i="21"/>
  <c r="O500" i="21"/>
  <c r="N500" i="21"/>
  <c r="M500" i="21"/>
  <c r="L500" i="21"/>
  <c r="K500" i="21"/>
  <c r="J500" i="21"/>
  <c r="I500" i="21"/>
  <c r="H500" i="21"/>
  <c r="G500" i="21"/>
  <c r="F500" i="21"/>
  <c r="E500" i="21"/>
  <c r="P499" i="21"/>
  <c r="O499" i="21"/>
  <c r="N499" i="21"/>
  <c r="M499" i="21"/>
  <c r="L499" i="21"/>
  <c r="K499" i="21"/>
  <c r="J499" i="21"/>
  <c r="I499" i="21"/>
  <c r="H499" i="21"/>
  <c r="G499" i="21"/>
  <c r="F499" i="21"/>
  <c r="E499" i="21"/>
  <c r="P498" i="21"/>
  <c r="O498" i="21"/>
  <c r="N498" i="21"/>
  <c r="M498" i="21"/>
  <c r="L498" i="21"/>
  <c r="K498" i="21"/>
  <c r="J498" i="21"/>
  <c r="I498" i="21"/>
  <c r="H498" i="21"/>
  <c r="G498" i="21"/>
  <c r="F498" i="21"/>
  <c r="E498" i="21"/>
  <c r="P497" i="21"/>
  <c r="O497" i="21"/>
  <c r="N497" i="21"/>
  <c r="M497" i="21"/>
  <c r="L497" i="21"/>
  <c r="K497" i="21"/>
  <c r="J497" i="21"/>
  <c r="I497" i="21"/>
  <c r="H497" i="21"/>
  <c r="G497" i="21"/>
  <c r="F497" i="21"/>
  <c r="E497" i="21"/>
  <c r="P496" i="21"/>
  <c r="O496" i="21"/>
  <c r="N496" i="21"/>
  <c r="M496" i="21"/>
  <c r="L496" i="21"/>
  <c r="K496" i="21"/>
  <c r="J496" i="21"/>
  <c r="I496" i="21"/>
  <c r="H496" i="21"/>
  <c r="G496" i="21"/>
  <c r="F496" i="21"/>
  <c r="E496" i="21"/>
  <c r="P495" i="21"/>
  <c r="O495" i="21"/>
  <c r="N495" i="21"/>
  <c r="M495" i="21"/>
  <c r="L495" i="21"/>
  <c r="K495" i="21"/>
  <c r="J495" i="21"/>
  <c r="I495" i="21"/>
  <c r="H495" i="21"/>
  <c r="G495" i="21"/>
  <c r="F495" i="21"/>
  <c r="E495" i="21"/>
  <c r="P492" i="21"/>
  <c r="O492" i="21"/>
  <c r="N492" i="21"/>
  <c r="M492" i="21"/>
  <c r="L492" i="21"/>
  <c r="K492" i="21"/>
  <c r="J492" i="21"/>
  <c r="I492" i="21"/>
  <c r="H492" i="21"/>
  <c r="G492" i="21"/>
  <c r="F492" i="21"/>
  <c r="E492" i="21"/>
  <c r="P491" i="21"/>
  <c r="O491" i="21"/>
  <c r="N491" i="21"/>
  <c r="M491" i="21"/>
  <c r="L491" i="21"/>
  <c r="K491" i="21"/>
  <c r="J491" i="21"/>
  <c r="I491" i="21"/>
  <c r="H491" i="21"/>
  <c r="G491" i="21"/>
  <c r="F491" i="21"/>
  <c r="E491" i="21"/>
  <c r="P490" i="21"/>
  <c r="O490" i="21"/>
  <c r="N490" i="21"/>
  <c r="M490" i="21"/>
  <c r="L490" i="21"/>
  <c r="K490" i="21"/>
  <c r="J490" i="21"/>
  <c r="I490" i="21"/>
  <c r="H490" i="21"/>
  <c r="G490" i="21"/>
  <c r="F490" i="21"/>
  <c r="E490" i="21"/>
  <c r="P489" i="21"/>
  <c r="O489" i="21"/>
  <c r="N489" i="21"/>
  <c r="M489" i="21"/>
  <c r="L489" i="21"/>
  <c r="K489" i="21"/>
  <c r="J489" i="21"/>
  <c r="I489" i="21"/>
  <c r="H489" i="21"/>
  <c r="G489" i="21"/>
  <c r="F489" i="21"/>
  <c r="E489" i="21"/>
  <c r="P488" i="21"/>
  <c r="O488" i="21"/>
  <c r="N488" i="21"/>
  <c r="M488" i="21"/>
  <c r="L488" i="21"/>
  <c r="K488" i="21"/>
  <c r="J488" i="21"/>
  <c r="I488" i="21"/>
  <c r="H488" i="21"/>
  <c r="G488" i="21"/>
  <c r="F488" i="21"/>
  <c r="E488" i="21"/>
  <c r="P487" i="21"/>
  <c r="O487" i="21"/>
  <c r="N487" i="21"/>
  <c r="M487" i="21"/>
  <c r="L487" i="21"/>
  <c r="K487" i="21"/>
  <c r="J487" i="21"/>
  <c r="I487" i="21"/>
  <c r="H487" i="21"/>
  <c r="G487" i="21"/>
  <c r="F487" i="21"/>
  <c r="E487" i="21"/>
  <c r="P484" i="21"/>
  <c r="O484" i="21"/>
  <c r="N484" i="21"/>
  <c r="M484" i="21"/>
  <c r="L484" i="21"/>
  <c r="K484" i="21"/>
  <c r="J484" i="21"/>
  <c r="I484" i="21"/>
  <c r="H484" i="21"/>
  <c r="G484" i="21"/>
  <c r="F484" i="21"/>
  <c r="E484" i="21"/>
  <c r="P483" i="21"/>
  <c r="O483" i="21"/>
  <c r="N483" i="21"/>
  <c r="M483" i="21"/>
  <c r="L483" i="21"/>
  <c r="K483" i="21"/>
  <c r="J483" i="21"/>
  <c r="I483" i="21"/>
  <c r="H483" i="21"/>
  <c r="G483" i="21"/>
  <c r="F483" i="21"/>
  <c r="E483" i="21"/>
  <c r="P482" i="21"/>
  <c r="O482" i="21"/>
  <c r="N482" i="21"/>
  <c r="M482" i="21"/>
  <c r="L482" i="21"/>
  <c r="K482" i="21"/>
  <c r="J482" i="21"/>
  <c r="I482" i="21"/>
  <c r="H482" i="21"/>
  <c r="G482" i="21"/>
  <c r="F482" i="21"/>
  <c r="E482" i="21"/>
  <c r="P481" i="21"/>
  <c r="O481" i="21"/>
  <c r="N481" i="21"/>
  <c r="M481" i="21"/>
  <c r="L481" i="21"/>
  <c r="K481" i="21"/>
  <c r="J481" i="21"/>
  <c r="I481" i="21"/>
  <c r="H481" i="21"/>
  <c r="G481" i="21"/>
  <c r="F481" i="21"/>
  <c r="E481" i="21"/>
  <c r="P480" i="21"/>
  <c r="O480" i="21"/>
  <c r="N480" i="21"/>
  <c r="M480" i="21"/>
  <c r="L480" i="21"/>
  <c r="K480" i="21"/>
  <c r="J480" i="21"/>
  <c r="I480" i="21"/>
  <c r="H480" i="21"/>
  <c r="G480" i="21"/>
  <c r="F480" i="21"/>
  <c r="E480" i="21"/>
  <c r="P479" i="21"/>
  <c r="O479" i="21"/>
  <c r="N479" i="21"/>
  <c r="M479" i="21"/>
  <c r="L479" i="21"/>
  <c r="K479" i="21"/>
  <c r="J479" i="21"/>
  <c r="I479" i="21"/>
  <c r="H479" i="21"/>
  <c r="G479" i="21"/>
  <c r="F479" i="21"/>
  <c r="E479" i="21"/>
  <c r="P476" i="21"/>
  <c r="O476" i="21"/>
  <c r="N476" i="21"/>
  <c r="M476" i="21"/>
  <c r="L476" i="21"/>
  <c r="K476" i="21"/>
  <c r="J476" i="21"/>
  <c r="I476" i="21"/>
  <c r="H476" i="21"/>
  <c r="G476" i="21"/>
  <c r="F476" i="21"/>
  <c r="E476" i="21"/>
  <c r="P475" i="21"/>
  <c r="O475" i="21"/>
  <c r="N475" i="21"/>
  <c r="M475" i="21"/>
  <c r="L475" i="21"/>
  <c r="K475" i="21"/>
  <c r="J475" i="21"/>
  <c r="I475" i="21"/>
  <c r="H475" i="21"/>
  <c r="G475" i="21"/>
  <c r="F475" i="21"/>
  <c r="E475" i="21"/>
  <c r="P474" i="21"/>
  <c r="O474" i="21"/>
  <c r="N474" i="21"/>
  <c r="M474" i="21"/>
  <c r="L474" i="21"/>
  <c r="K474" i="21"/>
  <c r="J474" i="21"/>
  <c r="I474" i="21"/>
  <c r="H474" i="21"/>
  <c r="G474" i="21"/>
  <c r="F474" i="21"/>
  <c r="E474" i="21"/>
  <c r="P473" i="21"/>
  <c r="O473" i="21"/>
  <c r="N473" i="21"/>
  <c r="M473" i="21"/>
  <c r="L473" i="21"/>
  <c r="K473" i="21"/>
  <c r="J473" i="21"/>
  <c r="I473" i="21"/>
  <c r="H473" i="21"/>
  <c r="G473" i="21"/>
  <c r="F473" i="21"/>
  <c r="E473" i="21"/>
  <c r="P472" i="21"/>
  <c r="O472" i="21"/>
  <c r="N472" i="21"/>
  <c r="M472" i="21"/>
  <c r="L472" i="21"/>
  <c r="K472" i="21"/>
  <c r="J472" i="21"/>
  <c r="I472" i="21"/>
  <c r="H472" i="21"/>
  <c r="G472" i="21"/>
  <c r="F472" i="21"/>
  <c r="E472" i="21"/>
  <c r="P471" i="21"/>
  <c r="O471" i="21"/>
  <c r="N471" i="21"/>
  <c r="M471" i="21"/>
  <c r="L471" i="21"/>
  <c r="K471" i="21"/>
  <c r="J471" i="21"/>
  <c r="I471" i="21"/>
  <c r="H471" i="21"/>
  <c r="G471" i="21"/>
  <c r="F471" i="21"/>
  <c r="E471" i="21"/>
  <c r="P468" i="21"/>
  <c r="O468" i="21"/>
  <c r="N468" i="21"/>
  <c r="M468" i="21"/>
  <c r="L468" i="21"/>
  <c r="K468" i="21"/>
  <c r="J468" i="21"/>
  <c r="I468" i="21"/>
  <c r="H468" i="21"/>
  <c r="G468" i="21"/>
  <c r="F468" i="21"/>
  <c r="E468" i="21"/>
  <c r="P467" i="21"/>
  <c r="O467" i="21"/>
  <c r="N467" i="21"/>
  <c r="M467" i="21"/>
  <c r="L467" i="21"/>
  <c r="K467" i="21"/>
  <c r="J467" i="21"/>
  <c r="I467" i="21"/>
  <c r="H467" i="21"/>
  <c r="G467" i="21"/>
  <c r="F467" i="21"/>
  <c r="E467" i="21"/>
  <c r="P466" i="21"/>
  <c r="O466" i="21"/>
  <c r="N466" i="21"/>
  <c r="M466" i="21"/>
  <c r="L466" i="21"/>
  <c r="K466" i="21"/>
  <c r="J466" i="21"/>
  <c r="I466" i="21"/>
  <c r="H466" i="21"/>
  <c r="G466" i="21"/>
  <c r="F466" i="21"/>
  <c r="E466" i="21"/>
  <c r="P465" i="21"/>
  <c r="O465" i="21"/>
  <c r="N465" i="21"/>
  <c r="M465" i="21"/>
  <c r="L465" i="21"/>
  <c r="K465" i="21"/>
  <c r="J465" i="21"/>
  <c r="I465" i="21"/>
  <c r="H465" i="21"/>
  <c r="G465" i="21"/>
  <c r="F465" i="21"/>
  <c r="E465" i="21"/>
  <c r="P464" i="21"/>
  <c r="O464" i="21"/>
  <c r="N464" i="21"/>
  <c r="M464" i="21"/>
  <c r="L464" i="21"/>
  <c r="K464" i="21"/>
  <c r="J464" i="21"/>
  <c r="I464" i="21"/>
  <c r="H464" i="21"/>
  <c r="G464" i="21"/>
  <c r="F464" i="21"/>
  <c r="E464" i="21"/>
  <c r="P463" i="21"/>
  <c r="O463" i="21"/>
  <c r="N463" i="21"/>
  <c r="M463" i="21"/>
  <c r="L463" i="21"/>
  <c r="K463" i="21"/>
  <c r="J463" i="21"/>
  <c r="I463" i="21"/>
  <c r="H463" i="21"/>
  <c r="G463" i="21"/>
  <c r="F463" i="21"/>
  <c r="E463" i="21"/>
  <c r="P460" i="21"/>
  <c r="O460" i="21"/>
  <c r="N460" i="21"/>
  <c r="M460" i="21"/>
  <c r="L460" i="21"/>
  <c r="K460" i="21"/>
  <c r="J460" i="21"/>
  <c r="I460" i="21"/>
  <c r="H460" i="21"/>
  <c r="G460" i="21"/>
  <c r="F460" i="21"/>
  <c r="E460" i="21"/>
  <c r="P459" i="21"/>
  <c r="O459" i="21"/>
  <c r="N459" i="21"/>
  <c r="M459" i="21"/>
  <c r="L459" i="21"/>
  <c r="K459" i="21"/>
  <c r="J459" i="21"/>
  <c r="I459" i="21"/>
  <c r="H459" i="21"/>
  <c r="G459" i="21"/>
  <c r="F459" i="21"/>
  <c r="E459" i="21"/>
  <c r="P458" i="21"/>
  <c r="O458" i="21"/>
  <c r="N458" i="21"/>
  <c r="M458" i="21"/>
  <c r="L458" i="21"/>
  <c r="K458" i="21"/>
  <c r="J458" i="21"/>
  <c r="I458" i="21"/>
  <c r="H458" i="21"/>
  <c r="G458" i="21"/>
  <c r="F458" i="21"/>
  <c r="E458" i="21"/>
  <c r="P457" i="21"/>
  <c r="O457" i="21"/>
  <c r="N457" i="21"/>
  <c r="M457" i="21"/>
  <c r="L457" i="21"/>
  <c r="K457" i="21"/>
  <c r="J457" i="21"/>
  <c r="I457" i="21"/>
  <c r="H457" i="21"/>
  <c r="G457" i="21"/>
  <c r="F457" i="21"/>
  <c r="E457" i="21"/>
  <c r="P456" i="21"/>
  <c r="O456" i="21"/>
  <c r="N456" i="21"/>
  <c r="M456" i="21"/>
  <c r="L456" i="21"/>
  <c r="K456" i="21"/>
  <c r="J456" i="21"/>
  <c r="I456" i="21"/>
  <c r="H456" i="21"/>
  <c r="G456" i="21"/>
  <c r="F456" i="21"/>
  <c r="E456" i="21"/>
  <c r="P455" i="21"/>
  <c r="O455" i="21"/>
  <c r="N455" i="21"/>
  <c r="M455" i="21"/>
  <c r="L455" i="21"/>
  <c r="K455" i="21"/>
  <c r="J455" i="21"/>
  <c r="I455" i="21"/>
  <c r="H455" i="21"/>
  <c r="G455" i="21"/>
  <c r="F455" i="21"/>
  <c r="E455" i="21"/>
  <c r="P452" i="21"/>
  <c r="O452" i="21"/>
  <c r="N452" i="21"/>
  <c r="M452" i="21"/>
  <c r="L452" i="21"/>
  <c r="K452" i="21"/>
  <c r="J452" i="21"/>
  <c r="I452" i="21"/>
  <c r="H452" i="21"/>
  <c r="G452" i="21"/>
  <c r="F452" i="21"/>
  <c r="E452" i="21"/>
  <c r="P451" i="21"/>
  <c r="O451" i="21"/>
  <c r="N451" i="21"/>
  <c r="M451" i="21"/>
  <c r="L451" i="21"/>
  <c r="K451" i="21"/>
  <c r="J451" i="21"/>
  <c r="I451" i="21"/>
  <c r="H451" i="21"/>
  <c r="G451" i="21"/>
  <c r="F451" i="21"/>
  <c r="E451" i="21"/>
  <c r="P450" i="21"/>
  <c r="O450" i="21"/>
  <c r="N450" i="21"/>
  <c r="M450" i="21"/>
  <c r="L450" i="21"/>
  <c r="K450" i="21"/>
  <c r="J450" i="21"/>
  <c r="I450" i="21"/>
  <c r="H450" i="21"/>
  <c r="G450" i="21"/>
  <c r="F450" i="21"/>
  <c r="E450" i="21"/>
  <c r="P449" i="21"/>
  <c r="O449" i="21"/>
  <c r="N449" i="21"/>
  <c r="M449" i="21"/>
  <c r="L449" i="21"/>
  <c r="K449" i="21"/>
  <c r="J449" i="21"/>
  <c r="I449" i="21"/>
  <c r="H449" i="21"/>
  <c r="G449" i="21"/>
  <c r="F449" i="21"/>
  <c r="E449" i="21"/>
  <c r="P448" i="21"/>
  <c r="O448" i="21"/>
  <c r="N448" i="21"/>
  <c r="M448" i="21"/>
  <c r="L448" i="21"/>
  <c r="K448" i="21"/>
  <c r="J448" i="21"/>
  <c r="I448" i="21"/>
  <c r="H448" i="21"/>
  <c r="G448" i="21"/>
  <c r="F448" i="21"/>
  <c r="E448" i="21"/>
  <c r="P447" i="21"/>
  <c r="O447" i="21"/>
  <c r="N447" i="21"/>
  <c r="M447" i="21"/>
  <c r="L447" i="21"/>
  <c r="K447" i="21"/>
  <c r="J447" i="21"/>
  <c r="I447" i="21"/>
  <c r="H447" i="21"/>
  <c r="G447" i="21"/>
  <c r="F447" i="21"/>
  <c r="E447" i="21"/>
  <c r="P443" i="21"/>
  <c r="O443" i="21"/>
  <c r="N443" i="21"/>
  <c r="M443" i="21"/>
  <c r="L443" i="21"/>
  <c r="K443" i="21"/>
  <c r="J443" i="21"/>
  <c r="I443" i="21"/>
  <c r="H443" i="21"/>
  <c r="G443" i="21"/>
  <c r="F443" i="21"/>
  <c r="E443" i="21"/>
  <c r="P442" i="21"/>
  <c r="O442" i="21"/>
  <c r="N442" i="21"/>
  <c r="M442" i="21"/>
  <c r="L442" i="21"/>
  <c r="K442" i="21"/>
  <c r="J442" i="21"/>
  <c r="I442" i="21"/>
  <c r="H442" i="21"/>
  <c r="G442" i="21"/>
  <c r="F442" i="21"/>
  <c r="E442" i="21"/>
  <c r="P441" i="21"/>
  <c r="O441" i="21"/>
  <c r="N441" i="21"/>
  <c r="M441" i="21"/>
  <c r="L441" i="21"/>
  <c r="K441" i="21"/>
  <c r="J441" i="21"/>
  <c r="I441" i="21"/>
  <c r="H441" i="21"/>
  <c r="G441" i="21"/>
  <c r="F441" i="21"/>
  <c r="E441" i="21"/>
  <c r="P440" i="21"/>
  <c r="O440" i="21"/>
  <c r="N440" i="21"/>
  <c r="M440" i="21"/>
  <c r="L440" i="21"/>
  <c r="K440" i="21"/>
  <c r="J440" i="21"/>
  <c r="I440" i="21"/>
  <c r="H440" i="21"/>
  <c r="G440" i="21"/>
  <c r="F440" i="21"/>
  <c r="E440" i="21"/>
  <c r="P439" i="21"/>
  <c r="O439" i="21"/>
  <c r="N439" i="21"/>
  <c r="M439" i="21"/>
  <c r="L439" i="21"/>
  <c r="K439" i="21"/>
  <c r="J439" i="21"/>
  <c r="I439" i="21"/>
  <c r="H439" i="21"/>
  <c r="G439" i="21"/>
  <c r="F439" i="21"/>
  <c r="E439" i="21"/>
  <c r="P438" i="21"/>
  <c r="O438" i="21"/>
  <c r="N438" i="21"/>
  <c r="M438" i="21"/>
  <c r="L438" i="21"/>
  <c r="K438" i="21"/>
  <c r="J438" i="21"/>
  <c r="I438" i="21"/>
  <c r="H438" i="21"/>
  <c r="G438" i="21"/>
  <c r="F438" i="21"/>
  <c r="E438" i="21"/>
  <c r="P435" i="21"/>
  <c r="O435" i="21"/>
  <c r="N435" i="21"/>
  <c r="M435" i="21"/>
  <c r="L435" i="21"/>
  <c r="K435" i="21"/>
  <c r="J435" i="21"/>
  <c r="I435" i="21"/>
  <c r="H435" i="21"/>
  <c r="G435" i="21"/>
  <c r="F435" i="21"/>
  <c r="E435" i="21"/>
  <c r="P434" i="21"/>
  <c r="O434" i="21"/>
  <c r="N434" i="21"/>
  <c r="M434" i="21"/>
  <c r="L434" i="21"/>
  <c r="K434" i="21"/>
  <c r="J434" i="21"/>
  <c r="I434" i="21"/>
  <c r="H434" i="21"/>
  <c r="G434" i="21"/>
  <c r="F434" i="21"/>
  <c r="E434" i="21"/>
  <c r="P433" i="21"/>
  <c r="O433" i="21"/>
  <c r="N433" i="21"/>
  <c r="M433" i="21"/>
  <c r="L433" i="21"/>
  <c r="K433" i="21"/>
  <c r="J433" i="21"/>
  <c r="I433" i="21"/>
  <c r="H433" i="21"/>
  <c r="G433" i="21"/>
  <c r="F433" i="21"/>
  <c r="E433" i="21"/>
  <c r="P432" i="21"/>
  <c r="O432" i="21"/>
  <c r="N432" i="21"/>
  <c r="M432" i="21"/>
  <c r="L432" i="21"/>
  <c r="K432" i="21"/>
  <c r="J432" i="21"/>
  <c r="I432" i="21"/>
  <c r="H432" i="21"/>
  <c r="G432" i="21"/>
  <c r="F432" i="21"/>
  <c r="E432" i="21"/>
  <c r="P431" i="21"/>
  <c r="O431" i="21"/>
  <c r="N431" i="21"/>
  <c r="M431" i="21"/>
  <c r="L431" i="21"/>
  <c r="K431" i="21"/>
  <c r="J431" i="21"/>
  <c r="I431" i="21"/>
  <c r="H431" i="21"/>
  <c r="G431" i="21"/>
  <c r="F431" i="21"/>
  <c r="E431" i="21"/>
  <c r="P430" i="21"/>
  <c r="O430" i="21"/>
  <c r="N430" i="21"/>
  <c r="M430" i="21"/>
  <c r="L430" i="21"/>
  <c r="K430" i="21"/>
  <c r="J430" i="21"/>
  <c r="I430" i="21"/>
  <c r="H430" i="21"/>
  <c r="G430" i="21"/>
  <c r="F430" i="21"/>
  <c r="E430" i="21"/>
  <c r="P385" i="21"/>
  <c r="O385" i="21"/>
  <c r="N385" i="21"/>
  <c r="M385" i="21"/>
  <c r="L385" i="21"/>
  <c r="K385" i="21"/>
  <c r="J385" i="21"/>
  <c r="I385" i="21"/>
  <c r="H385" i="21"/>
  <c r="G385" i="21"/>
  <c r="F385" i="21"/>
  <c r="E385" i="21"/>
  <c r="P384" i="21"/>
  <c r="O384" i="21"/>
  <c r="N384" i="21"/>
  <c r="M384" i="21"/>
  <c r="L384" i="21"/>
  <c r="K384" i="21"/>
  <c r="J384" i="21"/>
  <c r="I384" i="21"/>
  <c r="H384" i="21"/>
  <c r="G384" i="21"/>
  <c r="F384" i="21"/>
  <c r="E384" i="21"/>
  <c r="P383" i="21"/>
  <c r="O383" i="21"/>
  <c r="N383" i="21"/>
  <c r="M383" i="21"/>
  <c r="L383" i="21"/>
  <c r="K383" i="21"/>
  <c r="J383" i="21"/>
  <c r="I383" i="21"/>
  <c r="H383" i="21"/>
  <c r="G383" i="21"/>
  <c r="F383" i="21"/>
  <c r="E383" i="21"/>
  <c r="P382" i="21"/>
  <c r="O382" i="21"/>
  <c r="N382" i="21"/>
  <c r="M382" i="21"/>
  <c r="L382" i="21"/>
  <c r="K382" i="21"/>
  <c r="J382" i="21"/>
  <c r="I382" i="21"/>
  <c r="H382" i="21"/>
  <c r="G382" i="21"/>
  <c r="F382" i="21"/>
  <c r="E382" i="21"/>
  <c r="P381" i="21"/>
  <c r="O381" i="21"/>
  <c r="N381" i="21"/>
  <c r="M381" i="21"/>
  <c r="L381" i="21"/>
  <c r="K381" i="21"/>
  <c r="J381" i="21"/>
  <c r="I381" i="21"/>
  <c r="H381" i="21"/>
  <c r="G381" i="21"/>
  <c r="F381" i="21"/>
  <c r="E381" i="21"/>
  <c r="P380" i="21"/>
  <c r="O380" i="21"/>
  <c r="N380" i="21"/>
  <c r="N386" i="21" s="1"/>
  <c r="M380" i="21"/>
  <c r="L380" i="21"/>
  <c r="K380" i="21"/>
  <c r="J380" i="21"/>
  <c r="J386" i="21" s="1"/>
  <c r="I380" i="21"/>
  <c r="H380" i="21"/>
  <c r="H386" i="21" s="1"/>
  <c r="G380" i="21"/>
  <c r="F380" i="21"/>
  <c r="F386" i="21" s="1"/>
  <c r="E380" i="21"/>
  <c r="P375" i="21"/>
  <c r="O375" i="21"/>
  <c r="N375" i="21"/>
  <c r="M375" i="21"/>
  <c r="M395" i="21" s="1"/>
  <c r="L375" i="21"/>
  <c r="K375" i="21"/>
  <c r="J375" i="21"/>
  <c r="I375" i="21"/>
  <c r="I395" i="21" s="1"/>
  <c r="H375" i="21"/>
  <c r="G375" i="21"/>
  <c r="F375" i="21"/>
  <c r="E375" i="21"/>
  <c r="E395" i="21" s="1"/>
  <c r="P374" i="21"/>
  <c r="O374" i="21"/>
  <c r="N374" i="21"/>
  <c r="N394" i="21" s="1"/>
  <c r="M374" i="21"/>
  <c r="L374" i="21"/>
  <c r="K374" i="21"/>
  <c r="J374" i="21"/>
  <c r="J394" i="21" s="1"/>
  <c r="I374" i="21"/>
  <c r="H374" i="21"/>
  <c r="G374" i="21"/>
  <c r="F374" i="21"/>
  <c r="F394" i="21" s="1"/>
  <c r="E374" i="21"/>
  <c r="P373" i="21"/>
  <c r="O373" i="21"/>
  <c r="O393" i="21" s="1"/>
  <c r="N373" i="21"/>
  <c r="M373" i="21"/>
  <c r="L373" i="21"/>
  <c r="K373" i="21"/>
  <c r="K393" i="21" s="1"/>
  <c r="J373" i="21"/>
  <c r="I373" i="21"/>
  <c r="H373" i="21"/>
  <c r="G373" i="21"/>
  <c r="G393" i="21" s="1"/>
  <c r="F373" i="21"/>
  <c r="E373" i="21"/>
  <c r="P372" i="21"/>
  <c r="P392" i="21" s="1"/>
  <c r="O372" i="21"/>
  <c r="N372" i="21"/>
  <c r="M372" i="21"/>
  <c r="L372" i="21"/>
  <c r="L392" i="21" s="1"/>
  <c r="K372" i="21"/>
  <c r="J372" i="21"/>
  <c r="I372" i="21"/>
  <c r="H372" i="21"/>
  <c r="H392" i="21" s="1"/>
  <c r="G372" i="21"/>
  <c r="F372" i="21"/>
  <c r="E372" i="21"/>
  <c r="P371" i="21"/>
  <c r="O371" i="21"/>
  <c r="O377" i="21" s="1"/>
  <c r="N371" i="21"/>
  <c r="M371" i="21"/>
  <c r="M391" i="21" s="1"/>
  <c r="L371" i="21"/>
  <c r="K371" i="21"/>
  <c r="K377" i="21" s="1"/>
  <c r="J371" i="21"/>
  <c r="I371" i="21"/>
  <c r="I377" i="21" s="1"/>
  <c r="H371" i="21"/>
  <c r="G371" i="21"/>
  <c r="F371" i="21"/>
  <c r="E371" i="21"/>
  <c r="E391" i="21" s="1"/>
  <c r="P370" i="21"/>
  <c r="P376" i="21" s="1"/>
  <c r="O370" i="21"/>
  <c r="O376" i="21" s="1"/>
  <c r="N370" i="21"/>
  <c r="N376" i="21" s="1"/>
  <c r="M370" i="21"/>
  <c r="M376" i="21" s="1"/>
  <c r="L370" i="21"/>
  <c r="L376" i="21" s="1"/>
  <c r="K370" i="21"/>
  <c r="K376" i="21" s="1"/>
  <c r="J370" i="21"/>
  <c r="J390" i="21" s="1"/>
  <c r="I370" i="21"/>
  <c r="I376" i="21" s="1"/>
  <c r="H370" i="21"/>
  <c r="H390" i="21" s="1"/>
  <c r="G370" i="21"/>
  <c r="G376" i="21" s="1"/>
  <c r="F370" i="21"/>
  <c r="F390" i="21" s="1"/>
  <c r="E370" i="21"/>
  <c r="E376" i="21" s="1"/>
  <c r="D362" i="21"/>
  <c r="D361" i="21"/>
  <c r="D355" i="21"/>
  <c r="D353" i="21"/>
  <c r="D352" i="21"/>
  <c r="D350" i="21"/>
  <c r="D349" i="21"/>
  <c r="D347" i="21"/>
  <c r="D346" i="21"/>
  <c r="D344" i="21"/>
  <c r="D343" i="21"/>
  <c r="D341" i="21"/>
  <c r="D340" i="21"/>
  <c r="D338" i="21"/>
  <c r="D337" i="21"/>
  <c r="D335" i="21"/>
  <c r="D334" i="21"/>
  <c r="D332" i="21"/>
  <c r="D331" i="21"/>
  <c r="D329" i="21"/>
  <c r="D328" i="21"/>
  <c r="D326" i="21"/>
  <c r="D325" i="21"/>
  <c r="D323" i="21"/>
  <c r="D322" i="21"/>
  <c r="D320" i="21"/>
  <c r="D319" i="21"/>
  <c r="D317" i="21"/>
  <c r="D316" i="21"/>
  <c r="D314" i="21"/>
  <c r="D313" i="21"/>
  <c r="D311" i="21"/>
  <c r="D310" i="21"/>
  <c r="D308" i="21"/>
  <c r="D307" i="21"/>
  <c r="D305" i="21"/>
  <c r="D304" i="21"/>
  <c r="D302" i="21"/>
  <c r="D301" i="21"/>
  <c r="D299" i="21"/>
  <c r="D298" i="21"/>
  <c r="D296" i="21"/>
  <c r="D295" i="21"/>
  <c r="D293" i="21"/>
  <c r="D292" i="21"/>
  <c r="D290" i="21"/>
  <c r="D289" i="21"/>
  <c r="D287" i="21"/>
  <c r="D286" i="21"/>
  <c r="D284" i="21"/>
  <c r="D283" i="21"/>
  <c r="D281" i="21"/>
  <c r="D280" i="21"/>
  <c r="D278" i="21"/>
  <c r="D277" i="21"/>
  <c r="D275" i="21"/>
  <c r="D274" i="21"/>
  <c r="D272" i="21"/>
  <c r="D271" i="21"/>
  <c r="D269" i="21"/>
  <c r="D268" i="21"/>
  <c r="D266" i="21"/>
  <c r="D265" i="21"/>
  <c r="D263" i="21"/>
  <c r="D262" i="21"/>
  <c r="D260" i="21"/>
  <c r="D259" i="21"/>
  <c r="D257" i="21"/>
  <c r="D256" i="21"/>
  <c r="D254" i="21"/>
  <c r="D253" i="21"/>
  <c r="D251" i="21"/>
  <c r="D250" i="21"/>
  <c r="D248" i="21"/>
  <c r="D247" i="21"/>
  <c r="D245" i="21"/>
  <c r="D244" i="21"/>
  <c r="D242" i="21"/>
  <c r="D241" i="21"/>
  <c r="D239" i="21"/>
  <c r="D238" i="21"/>
  <c r="D236" i="21"/>
  <c r="D235" i="21"/>
  <c r="D233" i="21"/>
  <c r="D232" i="21"/>
  <c r="D230" i="21"/>
  <c r="D229" i="21"/>
  <c r="D227" i="21"/>
  <c r="D226" i="21"/>
  <c r="D224" i="21"/>
  <c r="D223" i="21"/>
  <c r="D221" i="21"/>
  <c r="D220" i="21"/>
  <c r="D218" i="21"/>
  <c r="D217" i="21"/>
  <c r="D215" i="21"/>
  <c r="D214" i="21"/>
  <c r="D212" i="21"/>
  <c r="D211" i="21"/>
  <c r="D209" i="21"/>
  <c r="D208" i="21"/>
  <c r="D206" i="21"/>
  <c r="D205" i="21"/>
  <c r="D203" i="21"/>
  <c r="D202" i="21"/>
  <c r="D200" i="21"/>
  <c r="D199" i="21"/>
  <c r="D197" i="21"/>
  <c r="D196" i="21"/>
  <c r="D194" i="21"/>
  <c r="D193" i="21"/>
  <c r="D191" i="21"/>
  <c r="D190" i="21"/>
  <c r="D188" i="21"/>
  <c r="D187" i="21"/>
  <c r="D180" i="21"/>
  <c r="D179" i="21"/>
  <c r="D177" i="21"/>
  <c r="D176" i="21"/>
  <c r="D174" i="21"/>
  <c r="D173" i="21"/>
  <c r="D171" i="21"/>
  <c r="D170" i="21"/>
  <c r="D168" i="21"/>
  <c r="D167" i="21"/>
  <c r="D165" i="21"/>
  <c r="D164" i="21"/>
  <c r="D162" i="21"/>
  <c r="D161" i="21"/>
  <c r="D159" i="21"/>
  <c r="D158" i="21"/>
  <c r="D156" i="21"/>
  <c r="D155" i="21"/>
  <c r="D153" i="21"/>
  <c r="D152" i="21"/>
  <c r="D150" i="21"/>
  <c r="D149" i="21"/>
  <c r="D147" i="21"/>
  <c r="D146" i="21"/>
  <c r="D144" i="21"/>
  <c r="D143" i="21"/>
  <c r="D141" i="21"/>
  <c r="D140" i="21"/>
  <c r="D138" i="21"/>
  <c r="D137" i="21"/>
  <c r="D135" i="21"/>
  <c r="D134" i="21"/>
  <c r="D132" i="21"/>
  <c r="D131" i="21"/>
  <c r="D129" i="21"/>
  <c r="D128" i="21"/>
  <c r="D126" i="21"/>
  <c r="D125" i="21"/>
  <c r="D123" i="21"/>
  <c r="D122" i="21"/>
  <c r="D120" i="21"/>
  <c r="D119" i="21"/>
  <c r="D117" i="21"/>
  <c r="D116" i="21"/>
  <c r="D114" i="21"/>
  <c r="D113" i="21"/>
  <c r="D111" i="21"/>
  <c r="D110" i="21"/>
  <c r="D108" i="21"/>
  <c r="D107" i="21"/>
  <c r="D105" i="21"/>
  <c r="D104" i="21"/>
  <c r="D102" i="21"/>
  <c r="D101" i="21"/>
  <c r="D99" i="21"/>
  <c r="D98" i="21"/>
  <c r="D96" i="21"/>
  <c r="D95" i="21"/>
  <c r="D93" i="21"/>
  <c r="D92" i="21"/>
  <c r="D90" i="21"/>
  <c r="D89" i="21"/>
  <c r="D87" i="21"/>
  <c r="D86" i="21"/>
  <c r="D84" i="21"/>
  <c r="D83" i="21"/>
  <c r="D81" i="21"/>
  <c r="D80" i="21"/>
  <c r="D78" i="21"/>
  <c r="D77" i="21"/>
  <c r="D75" i="21"/>
  <c r="D74" i="21"/>
  <c r="D72" i="21"/>
  <c r="D71" i="21"/>
  <c r="D69" i="21"/>
  <c r="D68" i="21"/>
  <c r="D66" i="21"/>
  <c r="D65" i="21"/>
  <c r="D63" i="21"/>
  <c r="D62" i="21"/>
  <c r="D60" i="21"/>
  <c r="D59" i="21"/>
  <c r="D57" i="21"/>
  <c r="D56" i="21"/>
  <c r="D54" i="21"/>
  <c r="D53" i="21"/>
  <c r="D51" i="21"/>
  <c r="D50" i="21"/>
  <c r="D48" i="21"/>
  <c r="D47" i="21"/>
  <c r="D45" i="21"/>
  <c r="D44" i="21"/>
  <c r="D42" i="21"/>
  <c r="D41" i="21"/>
  <c r="D39" i="21"/>
  <c r="D38" i="21"/>
  <c r="D36" i="21"/>
  <c r="D35" i="21"/>
  <c r="D33" i="21"/>
  <c r="D32" i="21"/>
  <c r="D30" i="21"/>
  <c r="D29" i="21"/>
  <c r="D27" i="21"/>
  <c r="D26" i="21"/>
  <c r="D24" i="21"/>
  <c r="D23" i="21"/>
  <c r="D21" i="21"/>
  <c r="D20" i="21"/>
  <c r="D18" i="21"/>
  <c r="D17" i="21"/>
  <c r="D15" i="21"/>
  <c r="D14" i="21"/>
  <c r="D12" i="21"/>
  <c r="D11" i="21"/>
  <c r="D9" i="21"/>
  <c r="D8" i="21"/>
  <c r="D6" i="21"/>
  <c r="D504" i="21" l="1"/>
  <c r="D450" i="21"/>
  <c r="D458" i="21"/>
  <c r="D381" i="21"/>
  <c r="D383" i="21"/>
  <c r="D431" i="21"/>
  <c r="D433" i="21"/>
  <c r="D434" i="21"/>
  <c r="D435" i="21" s="1"/>
  <c r="D441" i="21"/>
  <c r="D442" i="21"/>
  <c r="D447" i="21"/>
  <c r="D448" i="21"/>
  <c r="D466" i="21"/>
  <c r="D467" i="21"/>
  <c r="D471" i="21"/>
  <c r="D490" i="21"/>
  <c r="D492" i="21" s="1"/>
  <c r="D491" i="21"/>
  <c r="D495" i="21"/>
  <c r="D496" i="21"/>
  <c r="D498" i="21"/>
  <c r="D499" i="21"/>
  <c r="D503" i="21"/>
  <c r="D216" i="21"/>
  <c r="D439" i="21"/>
  <c r="D7" i="21"/>
  <c r="D13" i="21"/>
  <c r="D67" i="21"/>
  <c r="D73" i="21"/>
  <c r="D79" i="21"/>
  <c r="M390" i="21"/>
  <c r="J393" i="21"/>
  <c r="N393" i="21"/>
  <c r="I390" i="21"/>
  <c r="D374" i="21"/>
  <c r="G390" i="21"/>
  <c r="K390" i="21"/>
  <c r="O390" i="21"/>
  <c r="D456" i="21"/>
  <c r="D464" i="21"/>
  <c r="D472" i="21"/>
  <c r="D488" i="21"/>
  <c r="D370" i="21"/>
  <c r="H393" i="21"/>
  <c r="L393" i="21"/>
  <c r="P393" i="21"/>
  <c r="C400" i="24"/>
  <c r="C391" i="24"/>
  <c r="C401" i="24" s="1"/>
  <c r="C397" i="22"/>
  <c r="C388" i="22"/>
  <c r="C398" i="22" s="1"/>
  <c r="G377" i="21"/>
  <c r="D85" i="21"/>
  <c r="D19" i="21"/>
  <c r="D315" i="21"/>
  <c r="D309" i="21"/>
  <c r="D303" i="21"/>
  <c r="D297" i="21"/>
  <c r="D291" i="21"/>
  <c r="D267" i="21"/>
  <c r="D475" i="21"/>
  <c r="D474" i="21"/>
  <c r="D261" i="21"/>
  <c r="D507" i="21"/>
  <c r="D506" i="21"/>
  <c r="D243" i="21"/>
  <c r="D237" i="21"/>
  <c r="D231" i="21"/>
  <c r="D225" i="21"/>
  <c r="D219" i="21"/>
  <c r="D213" i="21"/>
  <c r="D207" i="21"/>
  <c r="D459" i="21"/>
  <c r="D460" i="21" s="1"/>
  <c r="D201" i="21"/>
  <c r="D482" i="21"/>
  <c r="D178" i="21"/>
  <c r="D172" i="21"/>
  <c r="D166" i="21"/>
  <c r="D160" i="21"/>
  <c r="D154" i="21"/>
  <c r="D148" i="21"/>
  <c r="D142" i="21"/>
  <c r="D136" i="21"/>
  <c r="D373" i="21"/>
  <c r="D376" i="21" s="1"/>
  <c r="F393" i="21"/>
  <c r="D487" i="21"/>
  <c r="D463" i="21"/>
  <c r="D455" i="21"/>
  <c r="D457" i="21" s="1"/>
  <c r="D480" i="21"/>
  <c r="D479" i="21"/>
  <c r="D351" i="21"/>
  <c r="D345" i="21"/>
  <c r="D339" i="21"/>
  <c r="D333" i="21"/>
  <c r="D327" i="21"/>
  <c r="D321" i="21"/>
  <c r="D288" i="21"/>
  <c r="D282" i="21"/>
  <c r="D276" i="21"/>
  <c r="D270" i="21"/>
  <c r="D258" i="21"/>
  <c r="D252" i="21"/>
  <c r="D133" i="21"/>
  <c r="D127" i="21"/>
  <c r="D121" i="21"/>
  <c r="D115" i="21"/>
  <c r="D109" i="21"/>
  <c r="D103" i="21"/>
  <c r="D97" i="21"/>
  <c r="D91" i="21"/>
  <c r="D61" i="21"/>
  <c r="D55" i="21"/>
  <c r="D49" i="21"/>
  <c r="D43" i="21"/>
  <c r="D37" i="21"/>
  <c r="D31" i="21"/>
  <c r="D25" i="21"/>
  <c r="D189" i="21"/>
  <c r="D195" i="21"/>
  <c r="D249" i="21"/>
  <c r="D255" i="21"/>
  <c r="D273" i="21"/>
  <c r="D279" i="21"/>
  <c r="D285" i="21"/>
  <c r="D192" i="21"/>
  <c r="D198" i="21"/>
  <c r="D204" i="21"/>
  <c r="D210" i="21"/>
  <c r="D222" i="21"/>
  <c r="D228" i="21"/>
  <c r="D234" i="21"/>
  <c r="D240" i="21"/>
  <c r="D246" i="21"/>
  <c r="D264" i="21"/>
  <c r="D294" i="21"/>
  <c r="D300" i="21"/>
  <c r="D306" i="21"/>
  <c r="D312" i="21"/>
  <c r="D318" i="21"/>
  <c r="D324" i="21"/>
  <c r="D330" i="21"/>
  <c r="D336" i="21"/>
  <c r="D342" i="21"/>
  <c r="D348" i="21"/>
  <c r="D354" i="21"/>
  <c r="D443" i="21"/>
  <c r="D451" i="21"/>
  <c r="D452" i="21" s="1"/>
  <c r="D468" i="21"/>
  <c r="D500" i="21"/>
  <c r="D139" i="21"/>
  <c r="D145" i="21"/>
  <c r="D151" i="21"/>
  <c r="D157" i="21"/>
  <c r="D163" i="21"/>
  <c r="D169" i="21"/>
  <c r="D175" i="21"/>
  <c r="D181" i="21"/>
  <c r="F395" i="21"/>
  <c r="H395" i="21"/>
  <c r="J395" i="21"/>
  <c r="L395" i="21"/>
  <c r="N395" i="21"/>
  <c r="P395" i="21"/>
  <c r="F377" i="21"/>
  <c r="H377" i="21"/>
  <c r="J377" i="21"/>
  <c r="L377" i="21"/>
  <c r="N377" i="21"/>
  <c r="N378" i="21" s="1"/>
  <c r="P377" i="21"/>
  <c r="P378" i="21" s="1"/>
  <c r="E393" i="21"/>
  <c r="I393" i="21"/>
  <c r="M393" i="21"/>
  <c r="G394" i="21"/>
  <c r="I394" i="21"/>
  <c r="K394" i="21"/>
  <c r="M394" i="21"/>
  <c r="O394" i="21"/>
  <c r="D438" i="21"/>
  <c r="D10" i="21"/>
  <c r="D16" i="21"/>
  <c r="D22" i="21"/>
  <c r="D28" i="21"/>
  <c r="D34" i="21"/>
  <c r="D40" i="21"/>
  <c r="D46" i="21"/>
  <c r="D52" i="21"/>
  <c r="D58" i="21"/>
  <c r="D64" i="21"/>
  <c r="D70" i="21"/>
  <c r="D76" i="21"/>
  <c r="D82" i="21"/>
  <c r="D88" i="21"/>
  <c r="D94" i="21"/>
  <c r="D100" i="21"/>
  <c r="D106" i="21"/>
  <c r="D112" i="21"/>
  <c r="D118" i="21"/>
  <c r="D124" i="21"/>
  <c r="D130" i="21"/>
  <c r="F391" i="21"/>
  <c r="H391" i="21"/>
  <c r="J391" i="21"/>
  <c r="L391" i="21"/>
  <c r="N391" i="21"/>
  <c r="P391" i="21"/>
  <c r="G378" i="21"/>
  <c r="I378" i="21"/>
  <c r="K378" i="21"/>
  <c r="O378" i="21"/>
  <c r="D430" i="21"/>
  <c r="D432" i="21" s="1"/>
  <c r="L378" i="21"/>
  <c r="H376" i="21"/>
  <c r="H396" i="21" s="1"/>
  <c r="J392" i="21"/>
  <c r="E394" i="21"/>
  <c r="D384" i="21"/>
  <c r="K386" i="21"/>
  <c r="K396" i="21" s="1"/>
  <c r="J387" i="21"/>
  <c r="N390" i="21"/>
  <c r="D483" i="21"/>
  <c r="E390" i="21"/>
  <c r="D380" i="21"/>
  <c r="D382" i="21" s="1"/>
  <c r="F392" i="21"/>
  <c r="N392" i="21"/>
  <c r="G386" i="21"/>
  <c r="G396" i="21" s="1"/>
  <c r="O386" i="21"/>
  <c r="O396" i="21" s="1"/>
  <c r="F387" i="21"/>
  <c r="N387" i="21"/>
  <c r="I391" i="21"/>
  <c r="D371" i="21"/>
  <c r="D391" i="21" s="1"/>
  <c r="F376" i="21"/>
  <c r="J376" i="21"/>
  <c r="J378" i="21" s="1"/>
  <c r="E377" i="21"/>
  <c r="E378" i="21" s="1"/>
  <c r="M377" i="21"/>
  <c r="M378" i="21" s="1"/>
  <c r="F396" i="21"/>
  <c r="J396" i="21"/>
  <c r="L390" i="21"/>
  <c r="N396" i="21"/>
  <c r="P390" i="21"/>
  <c r="E387" i="21"/>
  <c r="G391" i="21"/>
  <c r="I387" i="21"/>
  <c r="K391" i="21"/>
  <c r="M387" i="21"/>
  <c r="O391" i="21"/>
  <c r="E392" i="21"/>
  <c r="G392" i="21"/>
  <c r="I392" i="21"/>
  <c r="K392" i="21"/>
  <c r="M392" i="21"/>
  <c r="O392" i="21"/>
  <c r="H394" i="21"/>
  <c r="L394" i="21"/>
  <c r="P394" i="21"/>
  <c r="G395" i="21"/>
  <c r="K395" i="21"/>
  <c r="O395" i="21"/>
  <c r="E386" i="21"/>
  <c r="E396" i="21" s="1"/>
  <c r="I386" i="21"/>
  <c r="I396" i="21" s="1"/>
  <c r="M386" i="21"/>
  <c r="M396" i="21" s="1"/>
  <c r="H387" i="21"/>
  <c r="L387" i="21"/>
  <c r="P387" i="21"/>
  <c r="L386" i="21"/>
  <c r="L396" i="21" s="1"/>
  <c r="P386" i="21"/>
  <c r="P396" i="21" s="1"/>
  <c r="G387" i="21"/>
  <c r="K387" i="21"/>
  <c r="O387" i="21"/>
  <c r="D440" i="21"/>
  <c r="D505" i="21"/>
  <c r="D497" i="21" l="1"/>
  <c r="D387" i="21"/>
  <c r="D473" i="21"/>
  <c r="D449" i="21"/>
  <c r="D465" i="21"/>
  <c r="D489" i="21"/>
  <c r="D508" i="21"/>
  <c r="D476" i="21"/>
  <c r="D375" i="21"/>
  <c r="D484" i="21"/>
  <c r="F378" i="21"/>
  <c r="D393" i="21"/>
  <c r="D481" i="21"/>
  <c r="O397" i="21"/>
  <c r="O388" i="21"/>
  <c r="O398" i="21" s="1"/>
  <c r="G397" i="21"/>
  <c r="G388" i="21"/>
  <c r="G398" i="21" s="1"/>
  <c r="P397" i="21"/>
  <c r="P388" i="21"/>
  <c r="P398" i="21" s="1"/>
  <c r="H397" i="21"/>
  <c r="H388" i="21"/>
  <c r="F397" i="21"/>
  <c r="F388" i="21"/>
  <c r="F398" i="21" s="1"/>
  <c r="K388" i="21"/>
  <c r="K398" i="21" s="1"/>
  <c r="K397" i="21"/>
  <c r="L397" i="21"/>
  <c r="L388" i="21"/>
  <c r="L398" i="21" s="1"/>
  <c r="M397" i="21"/>
  <c r="M388" i="21"/>
  <c r="M398" i="21" s="1"/>
  <c r="I397" i="21"/>
  <c r="I388" i="21"/>
  <c r="I398" i="21" s="1"/>
  <c r="E397" i="21"/>
  <c r="E388" i="21"/>
  <c r="E398" i="21" s="1"/>
  <c r="D377" i="21"/>
  <c r="D378" i="21" s="1"/>
  <c r="D372" i="21"/>
  <c r="D392" i="21" s="1"/>
  <c r="N397" i="21"/>
  <c r="N388" i="21"/>
  <c r="N398" i="21" s="1"/>
  <c r="D386" i="21"/>
  <c r="D396" i="21" s="1"/>
  <c r="D390" i="21"/>
  <c r="J397" i="21"/>
  <c r="J388" i="21"/>
  <c r="J398" i="21" s="1"/>
  <c r="D394" i="21"/>
  <c r="D385" i="21"/>
  <c r="D395" i="21" s="1"/>
  <c r="H378" i="21"/>
  <c r="E370" i="17"/>
  <c r="D388" i="21" l="1"/>
  <c r="D398" i="21" s="1"/>
  <c r="H398" i="21"/>
  <c r="D397" i="21"/>
  <c r="P443" i="17"/>
  <c r="O443" i="17"/>
  <c r="N443" i="17"/>
  <c r="M443" i="17"/>
  <c r="L443" i="17"/>
  <c r="K443" i="17"/>
  <c r="J443" i="17"/>
  <c r="I443" i="17"/>
  <c r="H443" i="17"/>
  <c r="G443" i="17"/>
  <c r="F443" i="17"/>
  <c r="P442" i="17"/>
  <c r="O442" i="17"/>
  <c r="N442" i="17"/>
  <c r="M442" i="17"/>
  <c r="L442" i="17"/>
  <c r="K442" i="17"/>
  <c r="J442" i="17"/>
  <c r="I442" i="17"/>
  <c r="H442" i="17"/>
  <c r="G442" i="17"/>
  <c r="F442" i="17"/>
  <c r="P441" i="17"/>
  <c r="O441" i="17"/>
  <c r="N441" i="17"/>
  <c r="M441" i="17"/>
  <c r="L441" i="17"/>
  <c r="K441" i="17"/>
  <c r="J441" i="17"/>
  <c r="I441" i="17"/>
  <c r="H441" i="17"/>
  <c r="G441" i="17"/>
  <c r="F441" i="17"/>
  <c r="P440" i="17"/>
  <c r="O440" i="17"/>
  <c r="N440" i="17"/>
  <c r="M440" i="17"/>
  <c r="L440" i="17"/>
  <c r="K440" i="17"/>
  <c r="J440" i="17"/>
  <c r="I440" i="17"/>
  <c r="H440" i="17"/>
  <c r="G440" i="17"/>
  <c r="F440" i="17"/>
  <c r="P439" i="17"/>
  <c r="O439" i="17"/>
  <c r="N439" i="17"/>
  <c r="M439" i="17"/>
  <c r="L439" i="17"/>
  <c r="K439" i="17"/>
  <c r="J439" i="17"/>
  <c r="I439" i="17"/>
  <c r="H439" i="17"/>
  <c r="G439" i="17"/>
  <c r="F439" i="17"/>
  <c r="P438" i="17"/>
  <c r="O438" i="17"/>
  <c r="N438" i="17"/>
  <c r="M438" i="17"/>
  <c r="L438" i="17"/>
  <c r="K438" i="17"/>
  <c r="J438" i="17"/>
  <c r="I438" i="17"/>
  <c r="H438" i="17"/>
  <c r="G438" i="17"/>
  <c r="F438" i="17"/>
  <c r="E443" i="17"/>
  <c r="E442" i="17"/>
  <c r="E441" i="17"/>
  <c r="E440" i="17"/>
  <c r="E439" i="17"/>
  <c r="E438" i="17"/>
  <c r="I508" i="17" l="1"/>
  <c r="H508" i="17"/>
  <c r="G508" i="17"/>
  <c r="F508" i="17"/>
  <c r="E508" i="17"/>
  <c r="I507" i="17"/>
  <c r="H507" i="17"/>
  <c r="G507" i="17"/>
  <c r="F507" i="17"/>
  <c r="E507" i="17"/>
  <c r="I506" i="17"/>
  <c r="H506" i="17"/>
  <c r="G506" i="17"/>
  <c r="F506" i="17"/>
  <c r="E506" i="17"/>
  <c r="I505" i="17"/>
  <c r="H505" i="17"/>
  <c r="G505" i="17"/>
  <c r="F505" i="17"/>
  <c r="E505" i="17"/>
  <c r="I504" i="17"/>
  <c r="H504" i="17"/>
  <c r="G504" i="17"/>
  <c r="F504" i="17"/>
  <c r="E504" i="17"/>
  <c r="I503" i="17"/>
  <c r="H503" i="17"/>
  <c r="G503" i="17"/>
  <c r="F503" i="17"/>
  <c r="E503" i="17"/>
  <c r="I500" i="17"/>
  <c r="H500" i="17"/>
  <c r="G500" i="17"/>
  <c r="F500" i="17"/>
  <c r="E500" i="17"/>
  <c r="I499" i="17"/>
  <c r="H499" i="17"/>
  <c r="G499" i="17"/>
  <c r="F499" i="17"/>
  <c r="E499" i="17"/>
  <c r="I498" i="17"/>
  <c r="H498" i="17"/>
  <c r="G498" i="17"/>
  <c r="F498" i="17"/>
  <c r="E498" i="17"/>
  <c r="I497" i="17"/>
  <c r="H497" i="17"/>
  <c r="G497" i="17"/>
  <c r="F497" i="17"/>
  <c r="E497" i="17"/>
  <c r="I496" i="17"/>
  <c r="H496" i="17"/>
  <c r="G496" i="17"/>
  <c r="F496" i="17"/>
  <c r="E496" i="17"/>
  <c r="I495" i="17"/>
  <c r="H495" i="17"/>
  <c r="G495" i="17"/>
  <c r="F495" i="17"/>
  <c r="E495" i="17"/>
  <c r="I492" i="17"/>
  <c r="H492" i="17"/>
  <c r="G492" i="17"/>
  <c r="F492" i="17"/>
  <c r="E492" i="17"/>
  <c r="I491" i="17"/>
  <c r="H491" i="17"/>
  <c r="G491" i="17"/>
  <c r="F491" i="17"/>
  <c r="E491" i="17"/>
  <c r="I490" i="17"/>
  <c r="H490" i="17"/>
  <c r="G490" i="17"/>
  <c r="F490" i="17"/>
  <c r="E490" i="17"/>
  <c r="I489" i="17"/>
  <c r="H489" i="17"/>
  <c r="G489" i="17"/>
  <c r="F489" i="17"/>
  <c r="E489" i="17"/>
  <c r="I488" i="17"/>
  <c r="H488" i="17"/>
  <c r="G488" i="17"/>
  <c r="F488" i="17"/>
  <c r="E488" i="17"/>
  <c r="I487" i="17"/>
  <c r="H487" i="17"/>
  <c r="G487" i="17"/>
  <c r="F487" i="17"/>
  <c r="E487" i="17"/>
  <c r="I484" i="17"/>
  <c r="H484" i="17"/>
  <c r="G484" i="17"/>
  <c r="F484" i="17"/>
  <c r="E484" i="17"/>
  <c r="I483" i="17"/>
  <c r="H483" i="17"/>
  <c r="G483" i="17"/>
  <c r="F483" i="17"/>
  <c r="E483" i="17"/>
  <c r="I482" i="17"/>
  <c r="H482" i="17"/>
  <c r="G482" i="17"/>
  <c r="F482" i="17"/>
  <c r="E482" i="17"/>
  <c r="I481" i="17"/>
  <c r="H481" i="17"/>
  <c r="G481" i="17"/>
  <c r="F481" i="17"/>
  <c r="E481" i="17"/>
  <c r="I480" i="17"/>
  <c r="H480" i="17"/>
  <c r="G480" i="17"/>
  <c r="F480" i="17"/>
  <c r="E480" i="17"/>
  <c r="I479" i="17"/>
  <c r="H479" i="17"/>
  <c r="G479" i="17"/>
  <c r="F479" i="17"/>
  <c r="E479" i="17"/>
  <c r="I476" i="17"/>
  <c r="H476" i="17"/>
  <c r="G476" i="17"/>
  <c r="F476" i="17"/>
  <c r="E476" i="17"/>
  <c r="I475" i="17"/>
  <c r="H475" i="17"/>
  <c r="G475" i="17"/>
  <c r="F475" i="17"/>
  <c r="E475" i="17"/>
  <c r="I474" i="17"/>
  <c r="H474" i="17"/>
  <c r="G474" i="17"/>
  <c r="F474" i="17"/>
  <c r="E474" i="17"/>
  <c r="I473" i="17"/>
  <c r="H473" i="17"/>
  <c r="G473" i="17"/>
  <c r="F473" i="17"/>
  <c r="E473" i="17"/>
  <c r="I472" i="17"/>
  <c r="H472" i="17"/>
  <c r="G472" i="17"/>
  <c r="F472" i="17"/>
  <c r="E472" i="17"/>
  <c r="I471" i="17"/>
  <c r="H471" i="17"/>
  <c r="G471" i="17"/>
  <c r="F471" i="17"/>
  <c r="E471" i="17"/>
  <c r="I468" i="17"/>
  <c r="H468" i="17"/>
  <c r="G468" i="17"/>
  <c r="F468" i="17"/>
  <c r="E468" i="17"/>
  <c r="I467" i="17"/>
  <c r="H467" i="17"/>
  <c r="G467" i="17"/>
  <c r="F467" i="17"/>
  <c r="E467" i="17"/>
  <c r="I466" i="17"/>
  <c r="H466" i="17"/>
  <c r="G466" i="17"/>
  <c r="F466" i="17"/>
  <c r="E466" i="17"/>
  <c r="I465" i="17"/>
  <c r="H465" i="17"/>
  <c r="G465" i="17"/>
  <c r="F465" i="17"/>
  <c r="E465" i="17"/>
  <c r="I464" i="17"/>
  <c r="H464" i="17"/>
  <c r="G464" i="17"/>
  <c r="F464" i="17"/>
  <c r="E464" i="17"/>
  <c r="I463" i="17"/>
  <c r="H463" i="17"/>
  <c r="G463" i="17"/>
  <c r="F463" i="17"/>
  <c r="E463" i="17"/>
  <c r="I460" i="17"/>
  <c r="H460" i="17"/>
  <c r="G460" i="17"/>
  <c r="F460" i="17"/>
  <c r="E460" i="17"/>
  <c r="I459" i="17"/>
  <c r="H459" i="17"/>
  <c r="G459" i="17"/>
  <c r="F459" i="17"/>
  <c r="E459" i="17"/>
  <c r="I458" i="17"/>
  <c r="H458" i="17"/>
  <c r="G458" i="17"/>
  <c r="F458" i="17"/>
  <c r="E458" i="17"/>
  <c r="I457" i="17"/>
  <c r="H457" i="17"/>
  <c r="G457" i="17"/>
  <c r="F457" i="17"/>
  <c r="E457" i="17"/>
  <c r="I456" i="17"/>
  <c r="H456" i="17"/>
  <c r="G456" i="17"/>
  <c r="F456" i="17"/>
  <c r="E456" i="17"/>
  <c r="I455" i="17"/>
  <c r="H455" i="17"/>
  <c r="G455" i="17"/>
  <c r="F455" i="17"/>
  <c r="E455" i="17"/>
  <c r="I452" i="17"/>
  <c r="H452" i="17"/>
  <c r="G452" i="17"/>
  <c r="F452" i="17"/>
  <c r="E452" i="17"/>
  <c r="I451" i="17"/>
  <c r="H451" i="17"/>
  <c r="G451" i="17"/>
  <c r="F451" i="17"/>
  <c r="E451" i="17"/>
  <c r="I450" i="17"/>
  <c r="H450" i="17"/>
  <c r="G450" i="17"/>
  <c r="F450" i="17"/>
  <c r="E450" i="17"/>
  <c r="I449" i="17"/>
  <c r="H449" i="17"/>
  <c r="G449" i="17"/>
  <c r="F449" i="17"/>
  <c r="E449" i="17"/>
  <c r="I448" i="17"/>
  <c r="H448" i="17"/>
  <c r="G448" i="17"/>
  <c r="F448" i="17"/>
  <c r="E448" i="17"/>
  <c r="I447" i="17"/>
  <c r="H447" i="17"/>
  <c r="G447" i="17"/>
  <c r="F447" i="17"/>
  <c r="E447" i="17"/>
  <c r="I435" i="17"/>
  <c r="H435" i="17"/>
  <c r="G435" i="17"/>
  <c r="F435" i="17"/>
  <c r="E435" i="17"/>
  <c r="I434" i="17"/>
  <c r="H434" i="17"/>
  <c r="G434" i="17"/>
  <c r="F434" i="17"/>
  <c r="E434" i="17"/>
  <c r="I433" i="17"/>
  <c r="H433" i="17"/>
  <c r="G433" i="17"/>
  <c r="F433" i="17"/>
  <c r="E433" i="17"/>
  <c r="I432" i="17"/>
  <c r="H432" i="17"/>
  <c r="G432" i="17"/>
  <c r="F432" i="17"/>
  <c r="E432" i="17"/>
  <c r="I431" i="17"/>
  <c r="H431" i="17"/>
  <c r="G431" i="17"/>
  <c r="F431" i="17"/>
  <c r="E431" i="17"/>
  <c r="I430" i="17"/>
  <c r="H430" i="17"/>
  <c r="G430" i="17"/>
  <c r="F430" i="17"/>
  <c r="E430" i="17"/>
  <c r="AM195" i="19"/>
  <c r="AL195" i="19"/>
  <c r="AK195" i="19"/>
  <c r="AJ195" i="19"/>
  <c r="AI195" i="19"/>
  <c r="AH195" i="19"/>
  <c r="AG195" i="19"/>
  <c r="AF195" i="19"/>
  <c r="AE195" i="19"/>
  <c r="AD195" i="19"/>
  <c r="AC195" i="19"/>
  <c r="AB195" i="19"/>
  <c r="AA195" i="19"/>
  <c r="Z195" i="19"/>
  <c r="Y195" i="19"/>
  <c r="X195" i="19"/>
  <c r="W195" i="19"/>
  <c r="V195" i="19"/>
  <c r="U195" i="19"/>
  <c r="S195" i="19"/>
  <c r="R195" i="19"/>
  <c r="Q195" i="19"/>
  <c r="P195" i="19"/>
  <c r="O195" i="19"/>
  <c r="N195" i="19"/>
  <c r="M195" i="19"/>
  <c r="L195" i="19"/>
  <c r="K195" i="19"/>
  <c r="J195" i="19"/>
  <c r="I195" i="19"/>
  <c r="H195" i="19"/>
  <c r="G195" i="19"/>
  <c r="F195" i="19"/>
  <c r="E195" i="19"/>
  <c r="D195" i="19"/>
  <c r="P508" i="17"/>
  <c r="O508" i="17"/>
  <c r="N508" i="17"/>
  <c r="M508" i="17"/>
  <c r="L508" i="17"/>
  <c r="K508" i="17"/>
  <c r="J508" i="17"/>
  <c r="P507" i="17"/>
  <c r="O507" i="17"/>
  <c r="N507" i="17"/>
  <c r="M507" i="17"/>
  <c r="L507" i="17"/>
  <c r="K507" i="17"/>
  <c r="J507" i="17"/>
  <c r="P506" i="17"/>
  <c r="O506" i="17"/>
  <c r="N506" i="17"/>
  <c r="M506" i="17"/>
  <c r="L506" i="17"/>
  <c r="K506" i="17"/>
  <c r="J506" i="17"/>
  <c r="P505" i="17"/>
  <c r="O505" i="17"/>
  <c r="N505" i="17"/>
  <c r="M505" i="17"/>
  <c r="L505" i="17"/>
  <c r="K505" i="17"/>
  <c r="J505" i="17"/>
  <c r="P504" i="17"/>
  <c r="O504" i="17"/>
  <c r="N504" i="17"/>
  <c r="M504" i="17"/>
  <c r="L504" i="17"/>
  <c r="K504" i="17"/>
  <c r="J504" i="17"/>
  <c r="P503" i="17"/>
  <c r="O503" i="17"/>
  <c r="N503" i="17"/>
  <c r="M503" i="17"/>
  <c r="L503" i="17"/>
  <c r="K503" i="17"/>
  <c r="J503" i="17"/>
  <c r="P500" i="17"/>
  <c r="O500" i="17"/>
  <c r="N500" i="17"/>
  <c r="M500" i="17"/>
  <c r="L500" i="17"/>
  <c r="K500" i="17"/>
  <c r="J500" i="17"/>
  <c r="P499" i="17"/>
  <c r="O499" i="17"/>
  <c r="N499" i="17"/>
  <c r="M499" i="17"/>
  <c r="L499" i="17"/>
  <c r="K499" i="17"/>
  <c r="J499" i="17"/>
  <c r="P498" i="17"/>
  <c r="O498" i="17"/>
  <c r="N498" i="17"/>
  <c r="M498" i="17"/>
  <c r="L498" i="17"/>
  <c r="K498" i="17"/>
  <c r="J498" i="17"/>
  <c r="P497" i="17"/>
  <c r="O497" i="17"/>
  <c r="N497" i="17"/>
  <c r="M497" i="17"/>
  <c r="L497" i="17"/>
  <c r="K497" i="17"/>
  <c r="J497" i="17"/>
  <c r="P496" i="17"/>
  <c r="O496" i="17"/>
  <c r="N496" i="17"/>
  <c r="M496" i="17"/>
  <c r="L496" i="17"/>
  <c r="K496" i="17"/>
  <c r="J496" i="17"/>
  <c r="P495" i="17"/>
  <c r="O495" i="17"/>
  <c r="N495" i="17"/>
  <c r="M495" i="17"/>
  <c r="L495" i="17"/>
  <c r="K495" i="17"/>
  <c r="J495" i="17"/>
  <c r="P492" i="17"/>
  <c r="O492" i="17"/>
  <c r="N492" i="17"/>
  <c r="M492" i="17"/>
  <c r="L492" i="17"/>
  <c r="K492" i="17"/>
  <c r="J492" i="17"/>
  <c r="P491" i="17"/>
  <c r="O491" i="17"/>
  <c r="N491" i="17"/>
  <c r="M491" i="17"/>
  <c r="L491" i="17"/>
  <c r="K491" i="17"/>
  <c r="J491" i="17"/>
  <c r="P490" i="17"/>
  <c r="O490" i="17"/>
  <c r="N490" i="17"/>
  <c r="M490" i="17"/>
  <c r="L490" i="17"/>
  <c r="K490" i="17"/>
  <c r="J490" i="17"/>
  <c r="P489" i="17"/>
  <c r="O489" i="17"/>
  <c r="N489" i="17"/>
  <c r="M489" i="17"/>
  <c r="L489" i="17"/>
  <c r="K489" i="17"/>
  <c r="J489" i="17"/>
  <c r="P488" i="17"/>
  <c r="O488" i="17"/>
  <c r="N488" i="17"/>
  <c r="M488" i="17"/>
  <c r="L488" i="17"/>
  <c r="K488" i="17"/>
  <c r="J488" i="17"/>
  <c r="P487" i="17"/>
  <c r="O487" i="17"/>
  <c r="N487" i="17"/>
  <c r="M487" i="17"/>
  <c r="L487" i="17"/>
  <c r="K487" i="17"/>
  <c r="J487" i="17"/>
  <c r="P484" i="17"/>
  <c r="O484" i="17"/>
  <c r="N484" i="17"/>
  <c r="M484" i="17"/>
  <c r="L484" i="17"/>
  <c r="K484" i="17"/>
  <c r="J484" i="17"/>
  <c r="P483" i="17"/>
  <c r="O483" i="17"/>
  <c r="N483" i="17"/>
  <c r="M483" i="17"/>
  <c r="L483" i="17"/>
  <c r="K483" i="17"/>
  <c r="J483" i="17"/>
  <c r="P482" i="17"/>
  <c r="O482" i="17"/>
  <c r="N482" i="17"/>
  <c r="M482" i="17"/>
  <c r="L482" i="17"/>
  <c r="K482" i="17"/>
  <c r="J482" i="17"/>
  <c r="P481" i="17"/>
  <c r="O481" i="17"/>
  <c r="N481" i="17"/>
  <c r="M481" i="17"/>
  <c r="L481" i="17"/>
  <c r="K481" i="17"/>
  <c r="J481" i="17"/>
  <c r="P480" i="17"/>
  <c r="O480" i="17"/>
  <c r="N480" i="17"/>
  <c r="M480" i="17"/>
  <c r="L480" i="17"/>
  <c r="K480" i="17"/>
  <c r="J480" i="17"/>
  <c r="P479" i="17"/>
  <c r="O479" i="17"/>
  <c r="N479" i="17"/>
  <c r="M479" i="17"/>
  <c r="L479" i="17"/>
  <c r="K479" i="17"/>
  <c r="J479" i="17"/>
  <c r="P476" i="17"/>
  <c r="O476" i="17"/>
  <c r="N476" i="17"/>
  <c r="M476" i="17"/>
  <c r="L476" i="17"/>
  <c r="K476" i="17"/>
  <c r="J476" i="17"/>
  <c r="P475" i="17"/>
  <c r="O475" i="17"/>
  <c r="N475" i="17"/>
  <c r="M475" i="17"/>
  <c r="L475" i="17"/>
  <c r="K475" i="17"/>
  <c r="J475" i="17"/>
  <c r="P474" i="17"/>
  <c r="O474" i="17"/>
  <c r="N474" i="17"/>
  <c r="M474" i="17"/>
  <c r="L474" i="17"/>
  <c r="K474" i="17"/>
  <c r="J474" i="17"/>
  <c r="P473" i="17"/>
  <c r="O473" i="17"/>
  <c r="N473" i="17"/>
  <c r="M473" i="17"/>
  <c r="L473" i="17"/>
  <c r="K473" i="17"/>
  <c r="J473" i="17"/>
  <c r="P472" i="17"/>
  <c r="O472" i="17"/>
  <c r="N472" i="17"/>
  <c r="M472" i="17"/>
  <c r="L472" i="17"/>
  <c r="K472" i="17"/>
  <c r="J472" i="17"/>
  <c r="P471" i="17"/>
  <c r="O471" i="17"/>
  <c r="N471" i="17"/>
  <c r="M471" i="17"/>
  <c r="L471" i="17"/>
  <c r="K471" i="17"/>
  <c r="J471" i="17"/>
  <c r="P468" i="17"/>
  <c r="O468" i="17"/>
  <c r="N468" i="17"/>
  <c r="M468" i="17"/>
  <c r="L468" i="17"/>
  <c r="K468" i="17"/>
  <c r="J468" i="17"/>
  <c r="P467" i="17"/>
  <c r="O467" i="17"/>
  <c r="N467" i="17"/>
  <c r="M467" i="17"/>
  <c r="L467" i="17"/>
  <c r="K467" i="17"/>
  <c r="J467" i="17"/>
  <c r="P466" i="17"/>
  <c r="O466" i="17"/>
  <c r="N466" i="17"/>
  <c r="M466" i="17"/>
  <c r="L466" i="17"/>
  <c r="K466" i="17"/>
  <c r="J466" i="17"/>
  <c r="P465" i="17"/>
  <c r="O465" i="17"/>
  <c r="N465" i="17"/>
  <c r="M465" i="17"/>
  <c r="L465" i="17"/>
  <c r="K465" i="17"/>
  <c r="J465" i="17"/>
  <c r="P464" i="17"/>
  <c r="O464" i="17"/>
  <c r="N464" i="17"/>
  <c r="M464" i="17"/>
  <c r="L464" i="17"/>
  <c r="K464" i="17"/>
  <c r="J464" i="17"/>
  <c r="P463" i="17"/>
  <c r="O463" i="17"/>
  <c r="N463" i="17"/>
  <c r="M463" i="17"/>
  <c r="L463" i="17"/>
  <c r="K463" i="17"/>
  <c r="J463" i="17"/>
  <c r="P460" i="17"/>
  <c r="O460" i="17"/>
  <c r="N460" i="17"/>
  <c r="M460" i="17"/>
  <c r="L460" i="17"/>
  <c r="K460" i="17"/>
  <c r="J460" i="17"/>
  <c r="P459" i="17"/>
  <c r="O459" i="17"/>
  <c r="N459" i="17"/>
  <c r="M459" i="17"/>
  <c r="L459" i="17"/>
  <c r="K459" i="17"/>
  <c r="J459" i="17"/>
  <c r="P458" i="17"/>
  <c r="O458" i="17"/>
  <c r="N458" i="17"/>
  <c r="M458" i="17"/>
  <c r="L458" i="17"/>
  <c r="K458" i="17"/>
  <c r="J458" i="17"/>
  <c r="P457" i="17"/>
  <c r="O457" i="17"/>
  <c r="N457" i="17"/>
  <c r="M457" i="17"/>
  <c r="L457" i="17"/>
  <c r="K457" i="17"/>
  <c r="J457" i="17"/>
  <c r="P456" i="17"/>
  <c r="O456" i="17"/>
  <c r="N456" i="17"/>
  <c r="M456" i="17"/>
  <c r="L456" i="17"/>
  <c r="K456" i="17"/>
  <c r="J456" i="17"/>
  <c r="P455" i="17"/>
  <c r="O455" i="17"/>
  <c r="N455" i="17"/>
  <c r="M455" i="17"/>
  <c r="L455" i="17"/>
  <c r="K455" i="17"/>
  <c r="J455" i="17"/>
  <c r="P452" i="17"/>
  <c r="O452" i="17"/>
  <c r="N452" i="17"/>
  <c r="M452" i="17"/>
  <c r="L452" i="17"/>
  <c r="K452" i="17"/>
  <c r="J452" i="17"/>
  <c r="P451" i="17"/>
  <c r="O451" i="17"/>
  <c r="N451" i="17"/>
  <c r="M451" i="17"/>
  <c r="L451" i="17"/>
  <c r="K451" i="17"/>
  <c r="J451" i="17"/>
  <c r="P450" i="17"/>
  <c r="O450" i="17"/>
  <c r="N450" i="17"/>
  <c r="M450" i="17"/>
  <c r="L450" i="17"/>
  <c r="K450" i="17"/>
  <c r="J450" i="17"/>
  <c r="P449" i="17"/>
  <c r="O449" i="17"/>
  <c r="N449" i="17"/>
  <c r="M449" i="17"/>
  <c r="L449" i="17"/>
  <c r="K449" i="17"/>
  <c r="J449" i="17"/>
  <c r="P448" i="17"/>
  <c r="O448" i="17"/>
  <c r="N448" i="17"/>
  <c r="M448" i="17"/>
  <c r="L448" i="17"/>
  <c r="K448" i="17"/>
  <c r="J448" i="17"/>
  <c r="P447" i="17"/>
  <c r="O447" i="17"/>
  <c r="N447" i="17"/>
  <c r="M447" i="17"/>
  <c r="L447" i="17"/>
  <c r="K447" i="17"/>
  <c r="J447" i="17"/>
  <c r="P435" i="17"/>
  <c r="O435" i="17"/>
  <c r="N435" i="17"/>
  <c r="M435" i="17"/>
  <c r="L435" i="17"/>
  <c r="K435" i="17"/>
  <c r="J435" i="17"/>
  <c r="P434" i="17"/>
  <c r="O434" i="17"/>
  <c r="N434" i="17"/>
  <c r="M434" i="17"/>
  <c r="L434" i="17"/>
  <c r="K434" i="17"/>
  <c r="J434" i="17"/>
  <c r="P433" i="17"/>
  <c r="O433" i="17"/>
  <c r="N433" i="17"/>
  <c r="M433" i="17"/>
  <c r="L433" i="17"/>
  <c r="K433" i="17"/>
  <c r="J433" i="17"/>
  <c r="P432" i="17"/>
  <c r="O432" i="17"/>
  <c r="N432" i="17"/>
  <c r="M432" i="17"/>
  <c r="L432" i="17"/>
  <c r="K432" i="17"/>
  <c r="J432" i="17"/>
  <c r="P431" i="17"/>
  <c r="O431" i="17"/>
  <c r="N431" i="17"/>
  <c r="M431" i="17"/>
  <c r="L431" i="17"/>
  <c r="K431" i="17"/>
  <c r="J431" i="17"/>
  <c r="P430" i="17"/>
  <c r="O430" i="17"/>
  <c r="N430" i="17"/>
  <c r="M430" i="17"/>
  <c r="L430" i="17"/>
  <c r="K430" i="17"/>
  <c r="J430" i="17"/>
  <c r="P385" i="17"/>
  <c r="O385" i="17"/>
  <c r="N385" i="17"/>
  <c r="M385" i="17"/>
  <c r="L385" i="17"/>
  <c r="K385" i="17"/>
  <c r="J385" i="17"/>
  <c r="I385" i="17"/>
  <c r="H385" i="17"/>
  <c r="G385" i="17"/>
  <c r="F385" i="17"/>
  <c r="E385" i="17"/>
  <c r="P384" i="17"/>
  <c r="O384" i="17"/>
  <c r="N384" i="17"/>
  <c r="M384" i="17"/>
  <c r="L384" i="17"/>
  <c r="K384" i="17"/>
  <c r="J384" i="17"/>
  <c r="I384" i="17"/>
  <c r="H384" i="17"/>
  <c r="G384" i="17"/>
  <c r="F384" i="17"/>
  <c r="E384" i="17"/>
  <c r="P383" i="17"/>
  <c r="O383" i="17"/>
  <c r="N383" i="17"/>
  <c r="M383" i="17"/>
  <c r="L383" i="17"/>
  <c r="K383" i="17"/>
  <c r="J383" i="17"/>
  <c r="I383" i="17"/>
  <c r="H383" i="17"/>
  <c r="G383" i="17"/>
  <c r="F383" i="17"/>
  <c r="E383" i="17"/>
  <c r="P382" i="17"/>
  <c r="O382" i="17"/>
  <c r="N382" i="17"/>
  <c r="M382" i="17"/>
  <c r="L382" i="17"/>
  <c r="K382" i="17"/>
  <c r="J382" i="17"/>
  <c r="I382" i="17"/>
  <c r="H382" i="17"/>
  <c r="G382" i="17"/>
  <c r="F382" i="17"/>
  <c r="E382" i="17"/>
  <c r="P381" i="17"/>
  <c r="P387" i="17" s="1"/>
  <c r="O381" i="17"/>
  <c r="N381" i="17"/>
  <c r="M381" i="17"/>
  <c r="L381" i="17"/>
  <c r="L387" i="17" s="1"/>
  <c r="K381" i="17"/>
  <c r="K387" i="17" s="1"/>
  <c r="J381" i="17"/>
  <c r="I381" i="17"/>
  <c r="H381" i="17"/>
  <c r="H387" i="17" s="1"/>
  <c r="G381" i="17"/>
  <c r="F381" i="17"/>
  <c r="E381" i="17"/>
  <c r="P380" i="17"/>
  <c r="O380" i="17"/>
  <c r="O386" i="17" s="1"/>
  <c r="N380" i="17"/>
  <c r="N386" i="17" s="1"/>
  <c r="M380" i="17"/>
  <c r="M386" i="17" s="1"/>
  <c r="L380" i="17"/>
  <c r="L386" i="17" s="1"/>
  <c r="K380" i="17"/>
  <c r="K386" i="17" s="1"/>
  <c r="J380" i="17"/>
  <c r="I380" i="17"/>
  <c r="I386" i="17" s="1"/>
  <c r="H380" i="17"/>
  <c r="G380" i="17"/>
  <c r="F380" i="17"/>
  <c r="E380" i="17"/>
  <c r="E386" i="17" s="1"/>
  <c r="P375" i="17"/>
  <c r="O375" i="17"/>
  <c r="N375" i="17"/>
  <c r="N395" i="17" s="1"/>
  <c r="M375" i="17"/>
  <c r="L375" i="17"/>
  <c r="K375" i="17"/>
  <c r="J375" i="17"/>
  <c r="J395" i="17" s="1"/>
  <c r="I375" i="17"/>
  <c r="H375" i="17"/>
  <c r="G375" i="17"/>
  <c r="F375" i="17"/>
  <c r="E375" i="17"/>
  <c r="P374" i="17"/>
  <c r="O374" i="17"/>
  <c r="O394" i="17" s="1"/>
  <c r="N374" i="17"/>
  <c r="M374" i="17"/>
  <c r="L374" i="17"/>
  <c r="K374" i="17"/>
  <c r="K394" i="17" s="1"/>
  <c r="J374" i="17"/>
  <c r="I374" i="17"/>
  <c r="H374" i="17"/>
  <c r="G374" i="17"/>
  <c r="G394" i="17" s="1"/>
  <c r="F374" i="17"/>
  <c r="E374" i="17"/>
  <c r="P373" i="17"/>
  <c r="O373" i="17"/>
  <c r="N373" i="17"/>
  <c r="N393" i="17" s="1"/>
  <c r="M373" i="17"/>
  <c r="L373" i="17"/>
  <c r="K373" i="17"/>
  <c r="J373" i="17"/>
  <c r="J393" i="17" s="1"/>
  <c r="I373" i="17"/>
  <c r="H373" i="17"/>
  <c r="G373" i="17"/>
  <c r="F373" i="17"/>
  <c r="F393" i="17" s="1"/>
  <c r="E373" i="17"/>
  <c r="P372" i="17"/>
  <c r="O372" i="17"/>
  <c r="N372" i="17"/>
  <c r="M372" i="17"/>
  <c r="L372" i="17"/>
  <c r="K372" i="17"/>
  <c r="J372" i="17"/>
  <c r="I372" i="17"/>
  <c r="H372" i="17"/>
  <c r="G372" i="17"/>
  <c r="G392" i="17" s="1"/>
  <c r="F372" i="17"/>
  <c r="E372" i="17"/>
  <c r="P371" i="17"/>
  <c r="P377" i="17" s="1"/>
  <c r="O371" i="17"/>
  <c r="O377" i="17" s="1"/>
  <c r="N371" i="17"/>
  <c r="N391" i="17" s="1"/>
  <c r="M371" i="17"/>
  <c r="L371" i="17"/>
  <c r="L377" i="17" s="1"/>
  <c r="K371" i="17"/>
  <c r="J371" i="17"/>
  <c r="J377" i="17" s="1"/>
  <c r="I371" i="17"/>
  <c r="H371" i="17"/>
  <c r="H377" i="17" s="1"/>
  <c r="G371" i="17"/>
  <c r="F371" i="17"/>
  <c r="E371" i="17"/>
  <c r="P370" i="17"/>
  <c r="P376" i="17" s="1"/>
  <c r="O370" i="17"/>
  <c r="N370" i="17"/>
  <c r="N376" i="17" s="1"/>
  <c r="M370" i="17"/>
  <c r="M376" i="17" s="1"/>
  <c r="L370" i="17"/>
  <c r="L376" i="17" s="1"/>
  <c r="K370" i="17"/>
  <c r="J370" i="17"/>
  <c r="J376" i="17" s="1"/>
  <c r="I370" i="17"/>
  <c r="H370" i="17"/>
  <c r="H376" i="17" s="1"/>
  <c r="G370" i="17"/>
  <c r="G376" i="17" s="1"/>
  <c r="F370" i="17"/>
  <c r="F376" i="17" s="1"/>
  <c r="E376" i="17"/>
  <c r="D362" i="17"/>
  <c r="D361" i="17"/>
  <c r="D359" i="17"/>
  <c r="D358" i="17"/>
  <c r="D356" i="17"/>
  <c r="D355" i="17"/>
  <c r="D353" i="17"/>
  <c r="D352" i="17"/>
  <c r="D350" i="17"/>
  <c r="D349" i="17"/>
  <c r="D347" i="17"/>
  <c r="D346" i="17"/>
  <c r="D344" i="17"/>
  <c r="D343" i="17"/>
  <c r="D341" i="17"/>
  <c r="D340" i="17"/>
  <c r="D338" i="17"/>
  <c r="D337" i="17"/>
  <c r="D335" i="17"/>
  <c r="D334" i="17"/>
  <c r="D332" i="17"/>
  <c r="D331" i="17"/>
  <c r="D329" i="17"/>
  <c r="D328" i="17"/>
  <c r="D326" i="17"/>
  <c r="D325" i="17"/>
  <c r="D323" i="17"/>
  <c r="D322" i="17"/>
  <c r="D320" i="17"/>
  <c r="D319" i="17"/>
  <c r="D317" i="17"/>
  <c r="D316" i="17"/>
  <c r="D314" i="17"/>
  <c r="D313" i="17"/>
  <c r="D311" i="17"/>
  <c r="D310" i="17"/>
  <c r="D308" i="17"/>
  <c r="D307" i="17"/>
  <c r="D305" i="17"/>
  <c r="D304" i="17"/>
  <c r="D302" i="17"/>
  <c r="D301" i="17"/>
  <c r="D299" i="17"/>
  <c r="D298" i="17"/>
  <c r="D296" i="17"/>
  <c r="D295" i="17"/>
  <c r="D293" i="17"/>
  <c r="D292" i="17"/>
  <c r="D290" i="17"/>
  <c r="D289" i="17"/>
  <c r="D287" i="17"/>
  <c r="D286" i="17"/>
  <c r="D284" i="17"/>
  <c r="D283" i="17"/>
  <c r="D281" i="17"/>
  <c r="D280" i="17"/>
  <c r="D278" i="17"/>
  <c r="D277" i="17"/>
  <c r="D275" i="17"/>
  <c r="D274" i="17"/>
  <c r="D272" i="17"/>
  <c r="D271" i="17"/>
  <c r="D269" i="17"/>
  <c r="D268" i="17"/>
  <c r="D266" i="17"/>
  <c r="D265" i="17"/>
  <c r="D263" i="17"/>
  <c r="D262" i="17"/>
  <c r="D260" i="17"/>
  <c r="D259" i="17"/>
  <c r="D257" i="17"/>
  <c r="D256" i="17"/>
  <c r="D254" i="17"/>
  <c r="D253" i="17"/>
  <c r="D251" i="17"/>
  <c r="D250" i="17"/>
  <c r="D248" i="17"/>
  <c r="D247" i="17"/>
  <c r="D245" i="17"/>
  <c r="D244" i="17"/>
  <c r="D242" i="17"/>
  <c r="D241" i="17"/>
  <c r="D239" i="17"/>
  <c r="D238" i="17"/>
  <c r="D236" i="17"/>
  <c r="D235" i="17"/>
  <c r="D233" i="17"/>
  <c r="D232" i="17"/>
  <c r="D230" i="17"/>
  <c r="D229" i="17"/>
  <c r="D227" i="17"/>
  <c r="D226" i="17"/>
  <c r="D224" i="17"/>
  <c r="D223" i="17"/>
  <c r="D221" i="17"/>
  <c r="D220" i="17"/>
  <c r="D218" i="17"/>
  <c r="D217" i="17"/>
  <c r="D215" i="17"/>
  <c r="D214" i="17"/>
  <c r="D212" i="17"/>
  <c r="D211" i="17"/>
  <c r="D209" i="17"/>
  <c r="D208" i="17"/>
  <c r="D206" i="17"/>
  <c r="D205" i="17"/>
  <c r="D203" i="17"/>
  <c r="D202" i="17"/>
  <c r="D200" i="17"/>
  <c r="D199" i="17"/>
  <c r="D197" i="17"/>
  <c r="D196" i="17"/>
  <c r="D194" i="17"/>
  <c r="D193" i="17"/>
  <c r="D191" i="17"/>
  <c r="D190" i="17"/>
  <c r="D188" i="17"/>
  <c r="D187" i="17"/>
  <c r="D180" i="17"/>
  <c r="D179" i="17"/>
  <c r="D177" i="17"/>
  <c r="D176" i="17"/>
  <c r="D174" i="17"/>
  <c r="D173" i="17"/>
  <c r="D171" i="17"/>
  <c r="D170" i="17"/>
  <c r="D168" i="17"/>
  <c r="D167" i="17"/>
  <c r="D165" i="17"/>
  <c r="D164" i="17"/>
  <c r="D162" i="17"/>
  <c r="D161" i="17"/>
  <c r="D159" i="17"/>
  <c r="D158" i="17"/>
  <c r="D156" i="17"/>
  <c r="D155" i="17"/>
  <c r="D153" i="17"/>
  <c r="D152" i="17"/>
  <c r="D150" i="17"/>
  <c r="D149" i="17"/>
  <c r="D147" i="17"/>
  <c r="D146" i="17"/>
  <c r="D144" i="17"/>
  <c r="D143" i="17"/>
  <c r="D141" i="17"/>
  <c r="D140" i="17"/>
  <c r="D138" i="17"/>
  <c r="D137" i="17"/>
  <c r="D135" i="17"/>
  <c r="D134" i="17"/>
  <c r="D132" i="17"/>
  <c r="D131" i="17"/>
  <c r="D129" i="17"/>
  <c r="D128" i="17"/>
  <c r="D126" i="17"/>
  <c r="D125" i="17"/>
  <c r="D123" i="17"/>
  <c r="D122" i="17"/>
  <c r="D120" i="17"/>
  <c r="D119" i="17"/>
  <c r="D117" i="17"/>
  <c r="D116" i="17"/>
  <c r="D114" i="17"/>
  <c r="D113" i="17"/>
  <c r="D111" i="17"/>
  <c r="D110" i="17"/>
  <c r="D108" i="17"/>
  <c r="D107" i="17"/>
  <c r="D105" i="17"/>
  <c r="D104" i="17"/>
  <c r="D102" i="17"/>
  <c r="D101" i="17"/>
  <c r="D99" i="17"/>
  <c r="D98" i="17"/>
  <c r="D96" i="17"/>
  <c r="D95" i="17"/>
  <c r="D93" i="17"/>
  <c r="D92" i="17"/>
  <c r="D90" i="17"/>
  <c r="D89" i="17"/>
  <c r="D87" i="17"/>
  <c r="D86" i="17"/>
  <c r="D84" i="17"/>
  <c r="D83" i="17"/>
  <c r="D81" i="17"/>
  <c r="D80" i="17"/>
  <c r="D78" i="17"/>
  <c r="D77" i="17"/>
  <c r="D75" i="17"/>
  <c r="D74" i="17"/>
  <c r="D72" i="17"/>
  <c r="D71" i="17"/>
  <c r="D69" i="17"/>
  <c r="D68" i="17"/>
  <c r="D66" i="17"/>
  <c r="D65" i="17"/>
  <c r="D63" i="17"/>
  <c r="D62" i="17"/>
  <c r="D60" i="17"/>
  <c r="D59" i="17"/>
  <c r="D57" i="17"/>
  <c r="D56" i="17"/>
  <c r="D54" i="17"/>
  <c r="D53" i="17"/>
  <c r="D51" i="17"/>
  <c r="D50" i="17"/>
  <c r="D48" i="17"/>
  <c r="D47" i="17"/>
  <c r="D45" i="17"/>
  <c r="D44" i="17"/>
  <c r="D42" i="17"/>
  <c r="D41" i="17"/>
  <c r="D39" i="17"/>
  <c r="D38" i="17"/>
  <c r="D36" i="17"/>
  <c r="D35" i="17"/>
  <c r="D33" i="17"/>
  <c r="D32" i="17"/>
  <c r="D30" i="17"/>
  <c r="D29" i="17"/>
  <c r="D27" i="17"/>
  <c r="D26" i="17"/>
  <c r="D24" i="17"/>
  <c r="D23" i="17"/>
  <c r="D21" i="17"/>
  <c r="D20" i="17"/>
  <c r="D18" i="17"/>
  <c r="D17" i="17"/>
  <c r="D15" i="17"/>
  <c r="D14" i="17"/>
  <c r="D12" i="17"/>
  <c r="D11" i="17"/>
  <c r="D9" i="17"/>
  <c r="D8" i="17"/>
  <c r="D6" i="17"/>
  <c r="D5" i="17"/>
  <c r="D283" i="30" l="1"/>
  <c r="D205" i="30"/>
  <c r="AK195" i="26"/>
  <c r="Y195" i="26"/>
  <c r="M195" i="26"/>
  <c r="Z195" i="26"/>
  <c r="AL195" i="26"/>
  <c r="AG195" i="26"/>
  <c r="I195" i="26"/>
  <c r="J195" i="26"/>
  <c r="AI195" i="26"/>
  <c r="L195" i="26"/>
  <c r="N195" i="26"/>
  <c r="AA195" i="26"/>
  <c r="AM195" i="26"/>
  <c r="H195" i="26"/>
  <c r="AH195" i="26"/>
  <c r="W195" i="26"/>
  <c r="K195" i="26"/>
  <c r="X195" i="26"/>
  <c r="AJ195" i="26"/>
  <c r="O195" i="26"/>
  <c r="AB195" i="26"/>
  <c r="U195" i="26"/>
  <c r="V195" i="26"/>
  <c r="D195" i="26"/>
  <c r="P195" i="26"/>
  <c r="AC195" i="26"/>
  <c r="E195" i="26"/>
  <c r="Q195" i="26"/>
  <c r="AD195" i="26"/>
  <c r="F195" i="26"/>
  <c r="R195" i="26"/>
  <c r="AE195" i="26"/>
  <c r="G195" i="26"/>
  <c r="S195" i="26"/>
  <c r="AF195" i="26"/>
  <c r="F386" i="17"/>
  <c r="D46" i="17"/>
  <c r="O376" i="17"/>
  <c r="O396" i="17" s="1"/>
  <c r="G377" i="17"/>
  <c r="K377" i="17"/>
  <c r="K397" i="17" s="1"/>
  <c r="D7" i="17"/>
  <c r="D79" i="17"/>
  <c r="D127" i="17"/>
  <c r="D169" i="17"/>
  <c r="O392" i="17"/>
  <c r="G386" i="17"/>
  <c r="D76" i="17"/>
  <c r="D100" i="17"/>
  <c r="D195" i="17"/>
  <c r="D201" i="17"/>
  <c r="D267" i="17"/>
  <c r="D303" i="17"/>
  <c r="D315" i="17"/>
  <c r="K390" i="17"/>
  <c r="D189" i="17"/>
  <c r="D279" i="17"/>
  <c r="D291" i="17"/>
  <c r="D31" i="17"/>
  <c r="D103" i="17"/>
  <c r="D175" i="17"/>
  <c r="D204" i="17"/>
  <c r="D210" i="17"/>
  <c r="D222" i="17"/>
  <c r="D234" i="17"/>
  <c r="D246" i="17"/>
  <c r="D258" i="17"/>
  <c r="D270" i="17"/>
  <c r="D282" i="17"/>
  <c r="D294" i="17"/>
  <c r="D306" i="17"/>
  <c r="D318" i="17"/>
  <c r="D330" i="17"/>
  <c r="D336" i="17"/>
  <c r="D348" i="17"/>
  <c r="D360" i="17"/>
  <c r="D43" i="17"/>
  <c r="D49" i="17"/>
  <c r="D55" i="17"/>
  <c r="D67" i="17"/>
  <c r="D73" i="17"/>
  <c r="D139" i="17"/>
  <c r="D145" i="17"/>
  <c r="D151" i="17"/>
  <c r="D163" i="17"/>
  <c r="D172" i="17"/>
  <c r="D321" i="17"/>
  <c r="D333" i="17"/>
  <c r="D345" i="17"/>
  <c r="L378" i="17"/>
  <c r="D37" i="17"/>
  <c r="D61" i="17"/>
  <c r="D85" i="17"/>
  <c r="D91" i="17"/>
  <c r="D97" i="17"/>
  <c r="D109" i="17"/>
  <c r="D115" i="17"/>
  <c r="D121" i="17"/>
  <c r="D130" i="17"/>
  <c r="D154" i="17"/>
  <c r="D207" i="17"/>
  <c r="D219" i="17"/>
  <c r="D231" i="17"/>
  <c r="D243" i="17"/>
  <c r="D255" i="17"/>
  <c r="F395" i="17"/>
  <c r="D433" i="17"/>
  <c r="D442" i="17"/>
  <c r="D455" i="17"/>
  <c r="D459" i="17"/>
  <c r="D496" i="17"/>
  <c r="D351" i="17"/>
  <c r="D363" i="17"/>
  <c r="K392" i="17"/>
  <c r="D13" i="17"/>
  <c r="D19" i="17"/>
  <c r="D25" i="17"/>
  <c r="D34" i="17"/>
  <c r="D58" i="17"/>
  <c r="D133" i="17"/>
  <c r="D157" i="17"/>
  <c r="D181" i="17"/>
  <c r="D192" i="17"/>
  <c r="I390" i="17"/>
  <c r="E392" i="17"/>
  <c r="I392" i="17"/>
  <c r="M392" i="17"/>
  <c r="I394" i="17"/>
  <c r="M394" i="17"/>
  <c r="D380" i="17"/>
  <c r="L396" i="17"/>
  <c r="P390" i="17"/>
  <c r="P392" i="17"/>
  <c r="P394" i="17"/>
  <c r="D499" i="17"/>
  <c r="D504" i="17"/>
  <c r="D503" i="17"/>
  <c r="D507" i="17"/>
  <c r="D506" i="17"/>
  <c r="D495" i="17"/>
  <c r="D498" i="17"/>
  <c r="D487" i="17"/>
  <c r="D491" i="17"/>
  <c r="D471" i="17"/>
  <c r="D475" i="17"/>
  <c r="D431" i="17"/>
  <c r="D430" i="17"/>
  <c r="H391" i="17"/>
  <c r="P391" i="17"/>
  <c r="D441" i="17"/>
  <c r="D458" i="17"/>
  <c r="D474" i="17"/>
  <c r="D490" i="17"/>
  <c r="D216" i="17"/>
  <c r="D228" i="17"/>
  <c r="D240" i="17"/>
  <c r="D252" i="17"/>
  <c r="D273" i="17"/>
  <c r="D285" i="17"/>
  <c r="D297" i="17"/>
  <c r="D309" i="17"/>
  <c r="D324" i="17"/>
  <c r="D342" i="17"/>
  <c r="D354" i="17"/>
  <c r="E390" i="17"/>
  <c r="D434" i="17"/>
  <c r="D451" i="17"/>
  <c r="D467" i="17"/>
  <c r="D483" i="17"/>
  <c r="P386" i="17"/>
  <c r="P388" i="17" s="1"/>
  <c r="D339" i="17"/>
  <c r="D198" i="17"/>
  <c r="D213" i="17"/>
  <c r="D225" i="17"/>
  <c r="D237" i="17"/>
  <c r="D249" i="17"/>
  <c r="D261" i="17"/>
  <c r="D264" i="17"/>
  <c r="D276" i="17"/>
  <c r="D288" i="17"/>
  <c r="D300" i="17"/>
  <c r="D312" i="17"/>
  <c r="D327" i="17"/>
  <c r="D357" i="17"/>
  <c r="L391" i="17"/>
  <c r="H393" i="17"/>
  <c r="L393" i="17"/>
  <c r="P393" i="17"/>
  <c r="H395" i="17"/>
  <c r="L395" i="17"/>
  <c r="P395" i="17"/>
  <c r="M390" i="17"/>
  <c r="D450" i="17"/>
  <c r="D466" i="17"/>
  <c r="D482" i="17"/>
  <c r="F390" i="17"/>
  <c r="J390" i="17"/>
  <c r="N392" i="17"/>
  <c r="N394" i="17"/>
  <c r="D438" i="17"/>
  <c r="D10" i="17"/>
  <c r="D16" i="17"/>
  <c r="D22" i="17"/>
  <c r="D28" i="17"/>
  <c r="D64" i="17"/>
  <c r="D70" i="17"/>
  <c r="D106" i="17"/>
  <c r="D112" i="17"/>
  <c r="D118" i="17"/>
  <c r="D124" i="17"/>
  <c r="D160" i="17"/>
  <c r="D166" i="17"/>
  <c r="G378" i="17"/>
  <c r="I376" i="17"/>
  <c r="I396" i="17" s="1"/>
  <c r="G396" i="17"/>
  <c r="G391" i="17"/>
  <c r="K391" i="17"/>
  <c r="O391" i="17"/>
  <c r="G393" i="17"/>
  <c r="K393" i="17"/>
  <c r="O393" i="17"/>
  <c r="G395" i="17"/>
  <c r="K395" i="17"/>
  <c r="O395" i="17"/>
  <c r="D448" i="17"/>
  <c r="D464" i="17"/>
  <c r="D480" i="17"/>
  <c r="F392" i="17"/>
  <c r="H390" i="17"/>
  <c r="L390" i="17"/>
  <c r="H392" i="17"/>
  <c r="L392" i="17"/>
  <c r="H394" i="17"/>
  <c r="L394" i="17"/>
  <c r="D447" i="17"/>
  <c r="D463" i="17"/>
  <c r="D479" i="17"/>
  <c r="N390" i="17"/>
  <c r="J392" i="17"/>
  <c r="J394" i="17"/>
  <c r="D40" i="17"/>
  <c r="D52" i="17"/>
  <c r="D82" i="17"/>
  <c r="D88" i="17"/>
  <c r="D94" i="17"/>
  <c r="D136" i="17"/>
  <c r="D375" i="17" s="1"/>
  <c r="D142" i="17"/>
  <c r="D148" i="17"/>
  <c r="D178" i="17"/>
  <c r="D374" i="17"/>
  <c r="E396" i="17"/>
  <c r="I391" i="17"/>
  <c r="I393" i="17"/>
  <c r="M393" i="17"/>
  <c r="E395" i="17"/>
  <c r="I395" i="17"/>
  <c r="M395" i="17"/>
  <c r="O390" i="17"/>
  <c r="D439" i="17"/>
  <c r="D456" i="17"/>
  <c r="D472" i="17"/>
  <c r="D488" i="17"/>
  <c r="F391" i="17"/>
  <c r="D371" i="17"/>
  <c r="I387" i="17"/>
  <c r="N377" i="17"/>
  <c r="N378" i="17" s="1"/>
  <c r="K388" i="17"/>
  <c r="G390" i="17"/>
  <c r="L397" i="17"/>
  <c r="J378" i="17"/>
  <c r="M396" i="17"/>
  <c r="D381" i="17"/>
  <c r="E391" i="17"/>
  <c r="E387" i="17"/>
  <c r="M391" i="17"/>
  <c r="M387" i="17"/>
  <c r="E394" i="17"/>
  <c r="N396" i="17"/>
  <c r="F377" i="17"/>
  <c r="F378" i="17" s="1"/>
  <c r="P378" i="17"/>
  <c r="F394" i="17"/>
  <c r="D384" i="17"/>
  <c r="F396" i="17"/>
  <c r="O387" i="17"/>
  <c r="L388" i="17"/>
  <c r="E377" i="17"/>
  <c r="E378" i="17" s="1"/>
  <c r="I377" i="17"/>
  <c r="M377" i="17"/>
  <c r="M378" i="17" s="1"/>
  <c r="D373" i="17"/>
  <c r="K376" i="17"/>
  <c r="K396" i="17" s="1"/>
  <c r="H378" i="17"/>
  <c r="H397" i="17"/>
  <c r="P397" i="17"/>
  <c r="H386" i="17"/>
  <c r="H396" i="17" s="1"/>
  <c r="G387" i="17"/>
  <c r="J391" i="17"/>
  <c r="D370" i="17"/>
  <c r="F387" i="17"/>
  <c r="J387" i="17"/>
  <c r="N387" i="17"/>
  <c r="E393" i="17"/>
  <c r="D383" i="17"/>
  <c r="J386" i="17"/>
  <c r="J396" i="17" s="1"/>
  <c r="C56" i="15"/>
  <c r="D285" i="30" l="1"/>
  <c r="D207" i="30"/>
  <c r="O378" i="17"/>
  <c r="D505" i="17"/>
  <c r="D497" i="17"/>
  <c r="D457" i="17"/>
  <c r="H388" i="17"/>
  <c r="H398" i="17" s="1"/>
  <c r="L398" i="17"/>
  <c r="D476" i="17"/>
  <c r="D460" i="17"/>
  <c r="D435" i="17"/>
  <c r="D473" i="17"/>
  <c r="P398" i="17"/>
  <c r="D443" i="17"/>
  <c r="D432" i="17"/>
  <c r="D440" i="17"/>
  <c r="D492" i="17"/>
  <c r="D500" i="17"/>
  <c r="P396" i="17"/>
  <c r="D489" i="17"/>
  <c r="D508" i="17"/>
  <c r="D465" i="17"/>
  <c r="D449" i="17"/>
  <c r="D452" i="17"/>
  <c r="D484" i="17"/>
  <c r="D468" i="17"/>
  <c r="I378" i="17"/>
  <c r="D376" i="17"/>
  <c r="D481" i="17"/>
  <c r="D390" i="17"/>
  <c r="O397" i="17"/>
  <c r="O388" i="17"/>
  <c r="O398" i="17" s="1"/>
  <c r="E397" i="17"/>
  <c r="E388" i="17"/>
  <c r="E398" i="17" s="1"/>
  <c r="D393" i="17"/>
  <c r="D386" i="17"/>
  <c r="F397" i="17"/>
  <c r="F388" i="17"/>
  <c r="F398" i="17" s="1"/>
  <c r="G397" i="17"/>
  <c r="G388" i="17"/>
  <c r="G398" i="17" s="1"/>
  <c r="M397" i="17"/>
  <c r="M388" i="17"/>
  <c r="M398" i="17" s="1"/>
  <c r="D387" i="17"/>
  <c r="D391" i="17"/>
  <c r="D382" i="17"/>
  <c r="I397" i="17"/>
  <c r="I388" i="17"/>
  <c r="I398" i="17" s="1"/>
  <c r="D394" i="17"/>
  <c r="D385" i="17"/>
  <c r="D395" i="17" s="1"/>
  <c r="D372" i="17"/>
  <c r="D377" i="17"/>
  <c r="N388" i="17"/>
  <c r="N398" i="17" s="1"/>
  <c r="N397" i="17"/>
  <c r="J388" i="17"/>
  <c r="J398" i="17" s="1"/>
  <c r="J397" i="17"/>
  <c r="K378" i="17"/>
  <c r="K398" i="17" s="1"/>
  <c r="J449" i="15"/>
  <c r="D396" i="17" l="1"/>
  <c r="D378" i="17"/>
  <c r="D392" i="17"/>
  <c r="D388" i="17"/>
  <c r="D397" i="17"/>
  <c r="O508" i="15"/>
  <c r="N508" i="15"/>
  <c r="M508" i="15"/>
  <c r="L508" i="15"/>
  <c r="K508" i="15"/>
  <c r="J508" i="15"/>
  <c r="O507" i="15"/>
  <c r="N507" i="15"/>
  <c r="M507" i="15"/>
  <c r="L507" i="15"/>
  <c r="K507" i="15"/>
  <c r="J507" i="15"/>
  <c r="O506" i="15"/>
  <c r="N506" i="15"/>
  <c r="M506" i="15"/>
  <c r="L506" i="15"/>
  <c r="K506" i="15"/>
  <c r="J506" i="15"/>
  <c r="O505" i="15"/>
  <c r="N505" i="15"/>
  <c r="M505" i="15"/>
  <c r="L505" i="15"/>
  <c r="K505" i="15"/>
  <c r="J505" i="15"/>
  <c r="O504" i="15"/>
  <c r="N504" i="15"/>
  <c r="M504" i="15"/>
  <c r="L504" i="15"/>
  <c r="K504" i="15"/>
  <c r="J504" i="15"/>
  <c r="O503" i="15"/>
  <c r="N503" i="15"/>
  <c r="M503" i="15"/>
  <c r="L503" i="15"/>
  <c r="K503" i="15"/>
  <c r="J503" i="15"/>
  <c r="O500" i="15"/>
  <c r="N500" i="15"/>
  <c r="M500" i="15"/>
  <c r="L500" i="15"/>
  <c r="K500" i="15"/>
  <c r="J500" i="15"/>
  <c r="O499" i="15"/>
  <c r="N499" i="15"/>
  <c r="M499" i="15"/>
  <c r="L499" i="15"/>
  <c r="K499" i="15"/>
  <c r="J499" i="15"/>
  <c r="O498" i="15"/>
  <c r="N498" i="15"/>
  <c r="M498" i="15"/>
  <c r="L498" i="15"/>
  <c r="K498" i="15"/>
  <c r="J498" i="15"/>
  <c r="O497" i="15"/>
  <c r="N497" i="15"/>
  <c r="M497" i="15"/>
  <c r="L497" i="15"/>
  <c r="K497" i="15"/>
  <c r="J497" i="15"/>
  <c r="O496" i="15"/>
  <c r="N496" i="15"/>
  <c r="M496" i="15"/>
  <c r="L496" i="15"/>
  <c r="K496" i="15"/>
  <c r="J496" i="15"/>
  <c r="O495" i="15"/>
  <c r="N495" i="15"/>
  <c r="M495" i="15"/>
  <c r="L495" i="15"/>
  <c r="K495" i="15"/>
  <c r="J495" i="15"/>
  <c r="O492" i="15"/>
  <c r="N492" i="15"/>
  <c r="M492" i="15"/>
  <c r="L492" i="15"/>
  <c r="K492" i="15"/>
  <c r="J492" i="15"/>
  <c r="O491" i="15"/>
  <c r="N491" i="15"/>
  <c r="M491" i="15"/>
  <c r="L491" i="15"/>
  <c r="K491" i="15"/>
  <c r="J491" i="15"/>
  <c r="O490" i="15"/>
  <c r="N490" i="15"/>
  <c r="M490" i="15"/>
  <c r="L490" i="15"/>
  <c r="K490" i="15"/>
  <c r="J490" i="15"/>
  <c r="O489" i="15"/>
  <c r="N489" i="15"/>
  <c r="M489" i="15"/>
  <c r="L489" i="15"/>
  <c r="K489" i="15"/>
  <c r="J489" i="15"/>
  <c r="O488" i="15"/>
  <c r="N488" i="15"/>
  <c r="M488" i="15"/>
  <c r="L488" i="15"/>
  <c r="K488" i="15"/>
  <c r="J488" i="15"/>
  <c r="O487" i="15"/>
  <c r="N487" i="15"/>
  <c r="M487" i="15"/>
  <c r="L487" i="15"/>
  <c r="K487" i="15"/>
  <c r="J487" i="15"/>
  <c r="O484" i="15"/>
  <c r="N484" i="15"/>
  <c r="M484" i="15"/>
  <c r="L484" i="15"/>
  <c r="K484" i="15"/>
  <c r="J484" i="15"/>
  <c r="O483" i="15"/>
  <c r="N483" i="15"/>
  <c r="M483" i="15"/>
  <c r="L483" i="15"/>
  <c r="K483" i="15"/>
  <c r="J483" i="15"/>
  <c r="O482" i="15"/>
  <c r="N482" i="15"/>
  <c r="M482" i="15"/>
  <c r="L482" i="15"/>
  <c r="K482" i="15"/>
  <c r="J482" i="15"/>
  <c r="O481" i="15"/>
  <c r="N481" i="15"/>
  <c r="M481" i="15"/>
  <c r="L481" i="15"/>
  <c r="K481" i="15"/>
  <c r="J481" i="15"/>
  <c r="O480" i="15"/>
  <c r="N480" i="15"/>
  <c r="M480" i="15"/>
  <c r="L480" i="15"/>
  <c r="K480" i="15"/>
  <c r="J480" i="15"/>
  <c r="O479" i="15"/>
  <c r="N479" i="15"/>
  <c r="M479" i="15"/>
  <c r="L479" i="15"/>
  <c r="K479" i="15"/>
  <c r="J479" i="15"/>
  <c r="O476" i="15"/>
  <c r="N476" i="15"/>
  <c r="M476" i="15"/>
  <c r="L476" i="15"/>
  <c r="K476" i="15"/>
  <c r="J476" i="15"/>
  <c r="O475" i="15"/>
  <c r="N475" i="15"/>
  <c r="M475" i="15"/>
  <c r="L475" i="15"/>
  <c r="K475" i="15"/>
  <c r="J475" i="15"/>
  <c r="O474" i="15"/>
  <c r="N474" i="15"/>
  <c r="M474" i="15"/>
  <c r="L474" i="15"/>
  <c r="K474" i="15"/>
  <c r="J474" i="15"/>
  <c r="O473" i="15"/>
  <c r="N473" i="15"/>
  <c r="M473" i="15"/>
  <c r="L473" i="15"/>
  <c r="K473" i="15"/>
  <c r="J473" i="15"/>
  <c r="O472" i="15"/>
  <c r="N472" i="15"/>
  <c r="M472" i="15"/>
  <c r="L472" i="15"/>
  <c r="K472" i="15"/>
  <c r="J472" i="15"/>
  <c r="O471" i="15"/>
  <c r="N471" i="15"/>
  <c r="M471" i="15"/>
  <c r="L471" i="15"/>
  <c r="K471" i="15"/>
  <c r="J471" i="15"/>
  <c r="I508" i="15"/>
  <c r="I507" i="15"/>
  <c r="I505" i="15"/>
  <c r="I504" i="15"/>
  <c r="I506" i="15"/>
  <c r="I503" i="15"/>
  <c r="I500" i="15"/>
  <c r="I499" i="15"/>
  <c r="I497" i="15"/>
  <c r="I496" i="15"/>
  <c r="I498" i="15"/>
  <c r="I495" i="15"/>
  <c r="I492" i="15"/>
  <c r="I491" i="15"/>
  <c r="I489" i="15"/>
  <c r="I488" i="15"/>
  <c r="I490" i="15"/>
  <c r="I487" i="15"/>
  <c r="I484" i="15"/>
  <c r="I483" i="15"/>
  <c r="I481" i="15"/>
  <c r="I480" i="15"/>
  <c r="I482" i="15"/>
  <c r="I479" i="15"/>
  <c r="I476" i="15"/>
  <c r="I475" i="15"/>
  <c r="I473" i="15"/>
  <c r="I472" i="15"/>
  <c r="I474" i="15"/>
  <c r="I471" i="15"/>
  <c r="O468" i="15"/>
  <c r="N468" i="15"/>
  <c r="M468" i="15"/>
  <c r="L468" i="15"/>
  <c r="K468" i="15"/>
  <c r="J468" i="15"/>
  <c r="O467" i="15"/>
  <c r="N467" i="15"/>
  <c r="M467" i="15"/>
  <c r="L467" i="15"/>
  <c r="K467" i="15"/>
  <c r="J467" i="15"/>
  <c r="O466" i="15"/>
  <c r="N466" i="15"/>
  <c r="M466" i="15"/>
  <c r="L466" i="15"/>
  <c r="K466" i="15"/>
  <c r="J466" i="15"/>
  <c r="O465" i="15"/>
  <c r="N465" i="15"/>
  <c r="M465" i="15"/>
  <c r="L465" i="15"/>
  <c r="K465" i="15"/>
  <c r="J465" i="15"/>
  <c r="O464" i="15"/>
  <c r="N464" i="15"/>
  <c r="M464" i="15"/>
  <c r="L464" i="15"/>
  <c r="K464" i="15"/>
  <c r="J464" i="15"/>
  <c r="O463" i="15"/>
  <c r="N463" i="15"/>
  <c r="M463" i="15"/>
  <c r="L463" i="15"/>
  <c r="K463" i="15"/>
  <c r="J463" i="15"/>
  <c r="I468" i="15"/>
  <c r="I467" i="15"/>
  <c r="I465" i="15"/>
  <c r="I464" i="15"/>
  <c r="I466" i="15"/>
  <c r="I463" i="15"/>
  <c r="O460" i="15"/>
  <c r="N460" i="15"/>
  <c r="M460" i="15"/>
  <c r="L460" i="15"/>
  <c r="K460" i="15"/>
  <c r="J460" i="15"/>
  <c r="O459" i="15"/>
  <c r="N459" i="15"/>
  <c r="M459" i="15"/>
  <c r="L459" i="15"/>
  <c r="K459" i="15"/>
  <c r="J459" i="15"/>
  <c r="O458" i="15"/>
  <c r="N458" i="15"/>
  <c r="M458" i="15"/>
  <c r="L458" i="15"/>
  <c r="K458" i="15"/>
  <c r="J458" i="15"/>
  <c r="O457" i="15"/>
  <c r="N457" i="15"/>
  <c r="M457" i="15"/>
  <c r="L457" i="15"/>
  <c r="K457" i="15"/>
  <c r="J457" i="15"/>
  <c r="O456" i="15"/>
  <c r="N456" i="15"/>
  <c r="M456" i="15"/>
  <c r="L456" i="15"/>
  <c r="K456" i="15"/>
  <c r="J456" i="15"/>
  <c r="O455" i="15"/>
  <c r="N455" i="15"/>
  <c r="M455" i="15"/>
  <c r="L455" i="15"/>
  <c r="K455" i="15"/>
  <c r="J455" i="15"/>
  <c r="O452" i="15"/>
  <c r="N452" i="15"/>
  <c r="M452" i="15"/>
  <c r="L452" i="15"/>
  <c r="K452" i="15"/>
  <c r="J452" i="15"/>
  <c r="O451" i="15"/>
  <c r="N451" i="15"/>
  <c r="M451" i="15"/>
  <c r="L451" i="15"/>
  <c r="K451" i="15"/>
  <c r="J451" i="15"/>
  <c r="O450" i="15"/>
  <c r="N450" i="15"/>
  <c r="M450" i="15"/>
  <c r="L450" i="15"/>
  <c r="K450" i="15"/>
  <c r="J450" i="15"/>
  <c r="O449" i="15"/>
  <c r="N449" i="15"/>
  <c r="M449" i="15"/>
  <c r="L449" i="15"/>
  <c r="K449" i="15"/>
  <c r="O448" i="15"/>
  <c r="N448" i="15"/>
  <c r="M448" i="15"/>
  <c r="L448" i="15"/>
  <c r="K448" i="15"/>
  <c r="J448" i="15"/>
  <c r="O447" i="15"/>
  <c r="N447" i="15"/>
  <c r="M447" i="15"/>
  <c r="L447" i="15"/>
  <c r="K447" i="15"/>
  <c r="J447" i="15"/>
  <c r="I460" i="15"/>
  <c r="I459" i="15"/>
  <c r="I457" i="15"/>
  <c r="I456" i="15"/>
  <c r="I458" i="15"/>
  <c r="I455" i="15"/>
  <c r="I452" i="15"/>
  <c r="I451" i="15"/>
  <c r="I449" i="15"/>
  <c r="I448" i="15"/>
  <c r="I450" i="15"/>
  <c r="I447" i="15"/>
  <c r="O443" i="15"/>
  <c r="N443" i="15"/>
  <c r="M443" i="15"/>
  <c r="L443" i="15"/>
  <c r="K443" i="15"/>
  <c r="J443" i="15"/>
  <c r="O442" i="15"/>
  <c r="N442" i="15"/>
  <c r="M442" i="15"/>
  <c r="L442" i="15"/>
  <c r="K442" i="15"/>
  <c r="J442" i="15"/>
  <c r="O441" i="15"/>
  <c r="N441" i="15"/>
  <c r="M441" i="15"/>
  <c r="L441" i="15"/>
  <c r="K441" i="15"/>
  <c r="J441" i="15"/>
  <c r="O440" i="15"/>
  <c r="N440" i="15"/>
  <c r="M440" i="15"/>
  <c r="L440" i="15"/>
  <c r="K440" i="15"/>
  <c r="J440" i="15"/>
  <c r="O439" i="15"/>
  <c r="N439" i="15"/>
  <c r="M439" i="15"/>
  <c r="L439" i="15"/>
  <c r="K439" i="15"/>
  <c r="J439" i="15"/>
  <c r="O438" i="15"/>
  <c r="N438" i="15"/>
  <c r="M438" i="15"/>
  <c r="L438" i="15"/>
  <c r="K438" i="15"/>
  <c r="J438" i="15"/>
  <c r="O435" i="15"/>
  <c r="N435" i="15"/>
  <c r="M435" i="15"/>
  <c r="L435" i="15"/>
  <c r="K435" i="15"/>
  <c r="J435" i="15"/>
  <c r="O434" i="15"/>
  <c r="N434" i="15"/>
  <c r="M434" i="15"/>
  <c r="L434" i="15"/>
  <c r="K434" i="15"/>
  <c r="J434" i="15"/>
  <c r="O433" i="15"/>
  <c r="N433" i="15"/>
  <c r="M433" i="15"/>
  <c r="L433" i="15"/>
  <c r="K433" i="15"/>
  <c r="J433" i="15"/>
  <c r="O432" i="15"/>
  <c r="N432" i="15"/>
  <c r="M432" i="15"/>
  <c r="L432" i="15"/>
  <c r="K432" i="15"/>
  <c r="J432" i="15"/>
  <c r="O431" i="15"/>
  <c r="N431" i="15"/>
  <c r="M431" i="15"/>
  <c r="L431" i="15"/>
  <c r="K431" i="15"/>
  <c r="J431" i="15"/>
  <c r="O430" i="15"/>
  <c r="N430" i="15"/>
  <c r="M430" i="15"/>
  <c r="L430" i="15"/>
  <c r="K430" i="15"/>
  <c r="J430" i="15"/>
  <c r="I443" i="15"/>
  <c r="I442" i="15"/>
  <c r="I441" i="15"/>
  <c r="I440" i="15"/>
  <c r="I439" i="15"/>
  <c r="I438" i="15"/>
  <c r="I435" i="15"/>
  <c r="I434" i="15"/>
  <c r="I433" i="15"/>
  <c r="I432" i="15"/>
  <c r="I431" i="15"/>
  <c r="I430" i="15"/>
  <c r="D398" i="17" l="1"/>
  <c r="C458" i="15"/>
  <c r="C463" i="15"/>
  <c r="C467" i="15"/>
  <c r="C472" i="15"/>
  <c r="C479" i="15"/>
  <c r="C483" i="15"/>
  <c r="C488" i="15"/>
  <c r="C495" i="15"/>
  <c r="C499" i="15"/>
  <c r="C504" i="15"/>
  <c r="C451" i="15"/>
  <c r="C466" i="15"/>
  <c r="C468" i="15" s="1"/>
  <c r="C498" i="15"/>
  <c r="C500" i="15" s="1"/>
  <c r="C450" i="15"/>
  <c r="C464" i="15"/>
  <c r="C471" i="15"/>
  <c r="C475" i="15"/>
  <c r="C480" i="15"/>
  <c r="C487" i="15"/>
  <c r="C491" i="15"/>
  <c r="C496" i="15"/>
  <c r="C503" i="15"/>
  <c r="C507" i="15"/>
  <c r="C447" i="15"/>
  <c r="C456" i="15"/>
  <c r="C482" i="15"/>
  <c r="C448" i="15"/>
  <c r="C455" i="15"/>
  <c r="C459" i="15"/>
  <c r="C474" i="15"/>
  <c r="C490" i="15"/>
  <c r="C506" i="15"/>
  <c r="C433" i="15"/>
  <c r="C439" i="15"/>
  <c r="C434" i="15"/>
  <c r="C430" i="15"/>
  <c r="C431" i="15"/>
  <c r="C438" i="15"/>
  <c r="C442" i="15"/>
  <c r="C441" i="15"/>
  <c r="C460" i="15" l="1"/>
  <c r="C484" i="15"/>
  <c r="C473" i="15"/>
  <c r="C505" i="15"/>
  <c r="C489" i="15"/>
  <c r="C481" i="15"/>
  <c r="C497" i="15"/>
  <c r="C465" i="15"/>
  <c r="C476" i="15"/>
  <c r="C449" i="15"/>
  <c r="C492" i="15"/>
  <c r="C435" i="15"/>
  <c r="C457" i="15"/>
  <c r="C508" i="15"/>
  <c r="C452" i="15"/>
  <c r="C432" i="15"/>
  <c r="C440" i="15"/>
  <c r="C443" i="15"/>
  <c r="F195" i="16" l="1"/>
  <c r="H375" i="13" l="1"/>
  <c r="H374" i="13"/>
  <c r="H373" i="13"/>
  <c r="H372" i="13"/>
  <c r="H371" i="13"/>
  <c r="H370" i="13"/>
  <c r="H377" i="13" l="1"/>
  <c r="H376" i="13"/>
  <c r="AL195" i="16"/>
  <c r="AK195" i="16"/>
  <c r="AJ195" i="16"/>
  <c r="AI195" i="16"/>
  <c r="AH195" i="16"/>
  <c r="AG195" i="16"/>
  <c r="AF195" i="16"/>
  <c r="AE195" i="16"/>
  <c r="AD195" i="16"/>
  <c r="AC195" i="16"/>
  <c r="AB195" i="16"/>
  <c r="AA195" i="16"/>
  <c r="Z195" i="16"/>
  <c r="Y195" i="16"/>
  <c r="X195" i="16"/>
  <c r="W195" i="16"/>
  <c r="V195" i="16"/>
  <c r="U195" i="16"/>
  <c r="T195" i="16"/>
  <c r="S195" i="16"/>
  <c r="R195" i="16"/>
  <c r="Q195" i="16"/>
  <c r="P195" i="16"/>
  <c r="O195" i="16"/>
  <c r="N195" i="16"/>
  <c r="M195" i="16"/>
  <c r="L195" i="16"/>
  <c r="K195" i="16"/>
  <c r="J195" i="16"/>
  <c r="I195" i="16"/>
  <c r="H195" i="16"/>
  <c r="G195" i="16"/>
  <c r="E195" i="16"/>
  <c r="D195" i="16"/>
  <c r="C195" i="16"/>
  <c r="H378" i="13" l="1"/>
  <c r="H375" i="15"/>
  <c r="H374" i="15"/>
  <c r="H373" i="15"/>
  <c r="H372" i="15"/>
  <c r="H371" i="15"/>
  <c r="H370" i="15"/>
  <c r="O385" i="15"/>
  <c r="N385" i="15"/>
  <c r="M385" i="15"/>
  <c r="L385" i="15"/>
  <c r="K385" i="15"/>
  <c r="J385" i="15"/>
  <c r="I385" i="15"/>
  <c r="H385" i="15"/>
  <c r="G385" i="15"/>
  <c r="F385" i="15"/>
  <c r="E385" i="15"/>
  <c r="D385" i="15"/>
  <c r="O384" i="15"/>
  <c r="N384" i="15"/>
  <c r="M384" i="15"/>
  <c r="L384" i="15"/>
  <c r="K384" i="15"/>
  <c r="J384" i="15"/>
  <c r="I384" i="15"/>
  <c r="H384" i="15"/>
  <c r="G384" i="15"/>
  <c r="F384" i="15"/>
  <c r="E384" i="15"/>
  <c r="D384" i="15"/>
  <c r="O383" i="15"/>
  <c r="N383" i="15"/>
  <c r="M383" i="15"/>
  <c r="L383" i="15"/>
  <c r="K383" i="15"/>
  <c r="J383" i="15"/>
  <c r="I383" i="15"/>
  <c r="H383" i="15"/>
  <c r="G383" i="15"/>
  <c r="F383" i="15"/>
  <c r="E383" i="15"/>
  <c r="D383" i="15"/>
  <c r="O382" i="15"/>
  <c r="N382" i="15"/>
  <c r="M382" i="15"/>
  <c r="L382" i="15"/>
  <c r="K382" i="15"/>
  <c r="J382" i="15"/>
  <c r="I382" i="15"/>
  <c r="H382" i="15"/>
  <c r="G382" i="15"/>
  <c r="F382" i="15"/>
  <c r="E382" i="15"/>
  <c r="D382" i="15"/>
  <c r="O381" i="15"/>
  <c r="O387" i="15" s="1"/>
  <c r="N381" i="15"/>
  <c r="N387" i="15" s="1"/>
  <c r="M381" i="15"/>
  <c r="M387" i="15" s="1"/>
  <c r="L381" i="15"/>
  <c r="K381" i="15"/>
  <c r="K387" i="15" s="1"/>
  <c r="J381" i="15"/>
  <c r="I381" i="15"/>
  <c r="I387" i="15" s="1"/>
  <c r="H381" i="15"/>
  <c r="G381" i="15"/>
  <c r="F381" i="15"/>
  <c r="F387" i="15" s="1"/>
  <c r="E381" i="15"/>
  <c r="E387" i="15" s="1"/>
  <c r="D381" i="15"/>
  <c r="O380" i="15"/>
  <c r="N380" i="15"/>
  <c r="N386" i="15" s="1"/>
  <c r="M380" i="15"/>
  <c r="L380" i="15"/>
  <c r="K380" i="15"/>
  <c r="J380" i="15"/>
  <c r="J386" i="15" s="1"/>
  <c r="I380" i="15"/>
  <c r="H380" i="15"/>
  <c r="H386" i="15" s="1"/>
  <c r="G380" i="15"/>
  <c r="F380" i="15"/>
  <c r="F386" i="15" s="1"/>
  <c r="E380" i="15"/>
  <c r="D380" i="15"/>
  <c r="O375" i="15"/>
  <c r="N375" i="15"/>
  <c r="M375" i="15"/>
  <c r="L375" i="15"/>
  <c r="K375" i="15"/>
  <c r="J375" i="15"/>
  <c r="I375" i="15"/>
  <c r="G375" i="15"/>
  <c r="F375" i="15"/>
  <c r="E375" i="15"/>
  <c r="D375" i="15"/>
  <c r="O374" i="15"/>
  <c r="N374" i="15"/>
  <c r="M374" i="15"/>
  <c r="L374" i="15"/>
  <c r="K374" i="15"/>
  <c r="J374" i="15"/>
  <c r="I374" i="15"/>
  <c r="G374" i="15"/>
  <c r="F374" i="15"/>
  <c r="E374" i="15"/>
  <c r="D374" i="15"/>
  <c r="O373" i="15"/>
  <c r="N373" i="15"/>
  <c r="M373" i="15"/>
  <c r="L373" i="15"/>
  <c r="K373" i="15"/>
  <c r="J373" i="15"/>
  <c r="I373" i="15"/>
  <c r="G373" i="15"/>
  <c r="F373" i="15"/>
  <c r="E373" i="15"/>
  <c r="D373" i="15"/>
  <c r="O372" i="15"/>
  <c r="N372" i="15"/>
  <c r="M372" i="15"/>
  <c r="L372" i="15"/>
  <c r="K372" i="15"/>
  <c r="J372" i="15"/>
  <c r="I372" i="15"/>
  <c r="G372" i="15"/>
  <c r="F372" i="15"/>
  <c r="F392" i="15" s="1"/>
  <c r="E372" i="15"/>
  <c r="D372" i="15"/>
  <c r="O371" i="15"/>
  <c r="N371" i="15"/>
  <c r="M371" i="15"/>
  <c r="L371" i="15"/>
  <c r="K371" i="15"/>
  <c r="J371" i="15"/>
  <c r="I371" i="15"/>
  <c r="G371" i="15"/>
  <c r="F371" i="15"/>
  <c r="E371" i="15"/>
  <c r="D371" i="15"/>
  <c r="O370" i="15"/>
  <c r="N370" i="15"/>
  <c r="M370" i="15"/>
  <c r="L370" i="15"/>
  <c r="K370" i="15"/>
  <c r="J370" i="15"/>
  <c r="I370" i="15"/>
  <c r="G370" i="15"/>
  <c r="F370" i="15"/>
  <c r="E370" i="15"/>
  <c r="D370" i="15"/>
  <c r="C362" i="15"/>
  <c r="C361" i="15"/>
  <c r="C359" i="15"/>
  <c r="C358" i="15"/>
  <c r="C356" i="15"/>
  <c r="C355" i="15"/>
  <c r="C353" i="15"/>
  <c r="C352" i="15"/>
  <c r="C350" i="15"/>
  <c r="C349" i="15"/>
  <c r="C347" i="15"/>
  <c r="C346" i="15"/>
  <c r="C344" i="15"/>
  <c r="C343" i="15"/>
  <c r="C341" i="15"/>
  <c r="C340" i="15"/>
  <c r="C338" i="15"/>
  <c r="C337" i="15"/>
  <c r="C335" i="15"/>
  <c r="C334" i="15"/>
  <c r="C332" i="15"/>
  <c r="C331" i="15"/>
  <c r="C329" i="15"/>
  <c r="C328" i="15"/>
  <c r="C326" i="15"/>
  <c r="C325" i="15"/>
  <c r="C323" i="15"/>
  <c r="C322" i="15"/>
  <c r="C320" i="15"/>
  <c r="C319" i="15"/>
  <c r="C317" i="15"/>
  <c r="C316" i="15"/>
  <c r="C314" i="15"/>
  <c r="C313" i="15"/>
  <c r="C311" i="15"/>
  <c r="C310" i="15"/>
  <c r="C308" i="15"/>
  <c r="C307" i="15"/>
  <c r="C305" i="15"/>
  <c r="C304" i="15"/>
  <c r="C302" i="15"/>
  <c r="C301" i="15"/>
  <c r="C299" i="15"/>
  <c r="C298" i="15"/>
  <c r="C296" i="15"/>
  <c r="C295" i="15"/>
  <c r="C293" i="15"/>
  <c r="C292" i="15"/>
  <c r="C290" i="15"/>
  <c r="C289" i="15"/>
  <c r="C287" i="15"/>
  <c r="C286" i="15"/>
  <c r="C284" i="15"/>
  <c r="C283" i="15"/>
  <c r="C281" i="15"/>
  <c r="C280" i="15"/>
  <c r="C278" i="15"/>
  <c r="C277" i="15"/>
  <c r="C275" i="15"/>
  <c r="C274" i="15"/>
  <c r="C272" i="15"/>
  <c r="C271" i="15"/>
  <c r="C269" i="15"/>
  <c r="C268" i="15"/>
  <c r="C266" i="15"/>
  <c r="C265" i="15"/>
  <c r="C263" i="15"/>
  <c r="C262" i="15"/>
  <c r="C260" i="15"/>
  <c r="C259" i="15"/>
  <c r="C257" i="15"/>
  <c r="C256" i="15"/>
  <c r="C254" i="15"/>
  <c r="C253" i="15"/>
  <c r="C251" i="15"/>
  <c r="C250" i="15"/>
  <c r="C248" i="15"/>
  <c r="C247" i="15"/>
  <c r="C245" i="15"/>
  <c r="C244" i="15"/>
  <c r="C242" i="15"/>
  <c r="C241" i="15"/>
  <c r="C239" i="15"/>
  <c r="C238" i="15"/>
  <c r="C236" i="15"/>
  <c r="C235" i="15"/>
  <c r="C233" i="15"/>
  <c r="C232" i="15"/>
  <c r="C230" i="15"/>
  <c r="C229" i="15"/>
  <c r="C227" i="15"/>
  <c r="C226" i="15"/>
  <c r="C224" i="15"/>
  <c r="C223" i="15"/>
  <c r="C221" i="15"/>
  <c r="C220" i="15"/>
  <c r="C218" i="15"/>
  <c r="C217" i="15"/>
  <c r="C215" i="15"/>
  <c r="C214" i="15"/>
  <c r="C212" i="15"/>
  <c r="C211" i="15"/>
  <c r="C209" i="15"/>
  <c r="C208" i="15"/>
  <c r="C206" i="15"/>
  <c r="C205" i="15"/>
  <c r="C203" i="15"/>
  <c r="C202" i="15"/>
  <c r="C200" i="15"/>
  <c r="C199" i="15"/>
  <c r="C197" i="15"/>
  <c r="C196" i="15"/>
  <c r="C194" i="15"/>
  <c r="C193" i="15"/>
  <c r="C191" i="15"/>
  <c r="C190" i="15"/>
  <c r="C188" i="15"/>
  <c r="C187" i="15"/>
  <c r="C180" i="15"/>
  <c r="C179" i="15"/>
  <c r="C177" i="15"/>
  <c r="C176" i="15"/>
  <c r="C174" i="15"/>
  <c r="C173" i="15"/>
  <c r="C171" i="15"/>
  <c r="C170" i="15"/>
  <c r="C168" i="15"/>
  <c r="C167" i="15"/>
  <c r="C165" i="15"/>
  <c r="C164" i="15"/>
  <c r="C162" i="15"/>
  <c r="C161" i="15"/>
  <c r="C159" i="15"/>
  <c r="C158" i="15"/>
  <c r="C156" i="15"/>
  <c r="C155" i="15"/>
  <c r="C153" i="15"/>
  <c r="C152" i="15"/>
  <c r="C150" i="15"/>
  <c r="C149" i="15"/>
  <c r="C147" i="15"/>
  <c r="C146" i="15"/>
  <c r="C144" i="15"/>
  <c r="C143" i="15"/>
  <c r="C141" i="15"/>
  <c r="C140" i="15"/>
  <c r="C138" i="15"/>
  <c r="C137" i="15"/>
  <c r="C135" i="15"/>
  <c r="C134" i="15"/>
  <c r="C132" i="15"/>
  <c r="C131" i="15"/>
  <c r="C129" i="15"/>
  <c r="C128" i="15"/>
  <c r="C126" i="15"/>
  <c r="C125" i="15"/>
  <c r="C123" i="15"/>
  <c r="C122" i="15"/>
  <c r="C120" i="15"/>
  <c r="C119" i="15"/>
  <c r="C117" i="15"/>
  <c r="C116" i="15"/>
  <c r="C114" i="15"/>
  <c r="C113" i="15"/>
  <c r="C111" i="15"/>
  <c r="C110" i="15"/>
  <c r="C108" i="15"/>
  <c r="C107" i="15"/>
  <c r="C105" i="15"/>
  <c r="C104" i="15"/>
  <c r="C102" i="15"/>
  <c r="C101" i="15"/>
  <c r="C99" i="15"/>
  <c r="C98" i="15"/>
  <c r="C96" i="15"/>
  <c r="C95" i="15"/>
  <c r="C93" i="15"/>
  <c r="C92" i="15"/>
  <c r="C90" i="15"/>
  <c r="C89" i="15"/>
  <c r="C87" i="15"/>
  <c r="C86" i="15"/>
  <c r="C84" i="15"/>
  <c r="C83" i="15"/>
  <c r="C81" i="15"/>
  <c r="C80" i="15"/>
  <c r="C78" i="15"/>
  <c r="C77" i="15"/>
  <c r="C75" i="15"/>
  <c r="C74" i="15"/>
  <c r="C72" i="15"/>
  <c r="C71" i="15"/>
  <c r="C69" i="15"/>
  <c r="C68" i="15"/>
  <c r="C66" i="15"/>
  <c r="C65" i="15"/>
  <c r="C63" i="15"/>
  <c r="C62" i="15"/>
  <c r="C60" i="15"/>
  <c r="C59" i="15"/>
  <c r="C57" i="15"/>
  <c r="C54" i="15"/>
  <c r="C53" i="15"/>
  <c r="C51" i="15"/>
  <c r="C50" i="15"/>
  <c r="C48" i="15"/>
  <c r="C47" i="15"/>
  <c r="C45" i="15"/>
  <c r="C44" i="15"/>
  <c r="C42" i="15"/>
  <c r="C41" i="15"/>
  <c r="C39" i="15"/>
  <c r="C38" i="15"/>
  <c r="C36" i="15"/>
  <c r="C35" i="15"/>
  <c r="C33" i="15"/>
  <c r="C32" i="15"/>
  <c r="C30" i="15"/>
  <c r="C29" i="15"/>
  <c r="C27" i="15"/>
  <c r="C26" i="15"/>
  <c r="C24" i="15"/>
  <c r="C23" i="15"/>
  <c r="C21" i="15"/>
  <c r="C20" i="15"/>
  <c r="C18" i="15"/>
  <c r="C17" i="15"/>
  <c r="C15" i="15"/>
  <c r="C14" i="15"/>
  <c r="C12" i="15"/>
  <c r="C11" i="15"/>
  <c r="C9" i="15"/>
  <c r="C8" i="15"/>
  <c r="C6" i="15"/>
  <c r="C5" i="15"/>
  <c r="L386" i="15" l="1"/>
  <c r="C380" i="15"/>
  <c r="C383" i="15"/>
  <c r="C384" i="15"/>
  <c r="K395" i="15"/>
  <c r="G387" i="15"/>
  <c r="H395" i="15"/>
  <c r="J387" i="15"/>
  <c r="J388" i="15" s="1"/>
  <c r="C160" i="15"/>
  <c r="N376" i="15"/>
  <c r="N396" i="15" s="1"/>
  <c r="C157" i="15"/>
  <c r="C210" i="15"/>
  <c r="C306" i="15"/>
  <c r="C37" i="15"/>
  <c r="C181" i="15"/>
  <c r="C198" i="15"/>
  <c r="C222" i="15"/>
  <c r="C276" i="15"/>
  <c r="C330" i="15"/>
  <c r="C31" i="15"/>
  <c r="C97" i="15"/>
  <c r="J392" i="15"/>
  <c r="N392" i="15"/>
  <c r="C88" i="15"/>
  <c r="C124" i="15"/>
  <c r="C106" i="15"/>
  <c r="C13" i="15"/>
  <c r="C130" i="15"/>
  <c r="C142" i="15"/>
  <c r="C172" i="15"/>
  <c r="C237" i="15"/>
  <c r="C249" i="15"/>
  <c r="H392" i="15"/>
  <c r="C49" i="15"/>
  <c r="C73" i="15"/>
  <c r="C85" i="15"/>
  <c r="C270" i="15"/>
  <c r="C309" i="15"/>
  <c r="C315" i="15"/>
  <c r="C333" i="15"/>
  <c r="C339" i="15"/>
  <c r="C345" i="15"/>
  <c r="C351" i="15"/>
  <c r="C357" i="15"/>
  <c r="C363" i="15"/>
  <c r="L390" i="15"/>
  <c r="L394" i="15"/>
  <c r="M393" i="15"/>
  <c r="H394" i="15"/>
  <c r="C148" i="15"/>
  <c r="C231" i="15"/>
  <c r="C243" i="15"/>
  <c r="C255" i="15"/>
  <c r="C76" i="15"/>
  <c r="C112" i="15"/>
  <c r="C258" i="15"/>
  <c r="C282" i="15"/>
  <c r="C318" i="15"/>
  <c r="D376" i="15"/>
  <c r="I376" i="15"/>
  <c r="M376" i="15"/>
  <c r="E377" i="15"/>
  <c r="E397" i="15" s="1"/>
  <c r="J377" i="15"/>
  <c r="N377" i="15"/>
  <c r="D394" i="15"/>
  <c r="I395" i="15"/>
  <c r="C10" i="15"/>
  <c r="C22" i="15"/>
  <c r="C154" i="15"/>
  <c r="C166" i="15"/>
  <c r="C228" i="15"/>
  <c r="C291" i="15"/>
  <c r="C7" i="15"/>
  <c r="C40" i="15"/>
  <c r="C46" i="15"/>
  <c r="C70" i="15"/>
  <c r="C133" i="15"/>
  <c r="C145" i="15"/>
  <c r="C178" i="15"/>
  <c r="C189" i="15"/>
  <c r="C201" i="15"/>
  <c r="C207" i="15"/>
  <c r="C336" i="15"/>
  <c r="C342" i="15"/>
  <c r="C354" i="15"/>
  <c r="G390" i="15"/>
  <c r="K390" i="15"/>
  <c r="O390" i="15"/>
  <c r="G392" i="15"/>
  <c r="K393" i="15"/>
  <c r="O393" i="15"/>
  <c r="G394" i="15"/>
  <c r="K394" i="15"/>
  <c r="O394" i="15"/>
  <c r="G395" i="15"/>
  <c r="O395" i="15"/>
  <c r="H377" i="15"/>
  <c r="M395" i="15"/>
  <c r="C16" i="15"/>
  <c r="C109" i="15"/>
  <c r="C121" i="15"/>
  <c r="C234" i="15"/>
  <c r="C246" i="15"/>
  <c r="C273" i="15"/>
  <c r="C285" i="15"/>
  <c r="C297" i="15"/>
  <c r="H376" i="15"/>
  <c r="H396" i="15" s="1"/>
  <c r="C25" i="15"/>
  <c r="C61" i="15"/>
  <c r="C118" i="15"/>
  <c r="C136" i="15"/>
  <c r="C375" i="15" s="1"/>
  <c r="C169" i="15"/>
  <c r="C294" i="15"/>
  <c r="C321" i="15"/>
  <c r="F376" i="15"/>
  <c r="F396" i="15" s="1"/>
  <c r="K376" i="15"/>
  <c r="O376" i="15"/>
  <c r="G377" i="15"/>
  <c r="L377" i="15"/>
  <c r="J376" i="15"/>
  <c r="J396" i="15" s="1"/>
  <c r="H393" i="15"/>
  <c r="D395" i="15"/>
  <c r="K386" i="15"/>
  <c r="K388" i="15" s="1"/>
  <c r="C213" i="15"/>
  <c r="C219" i="15"/>
  <c r="C261" i="15"/>
  <c r="C267" i="15"/>
  <c r="C303" i="15"/>
  <c r="C327" i="15"/>
  <c r="O386" i="15"/>
  <c r="O388" i="15" s="1"/>
  <c r="H390" i="15"/>
  <c r="C225" i="15"/>
  <c r="C279" i="15"/>
  <c r="I393" i="15"/>
  <c r="O391" i="15"/>
  <c r="C195" i="15"/>
  <c r="G386" i="15"/>
  <c r="K392" i="15"/>
  <c r="O392" i="15"/>
  <c r="G393" i="15"/>
  <c r="C19" i="15"/>
  <c r="C28" i="15"/>
  <c r="C34" i="15"/>
  <c r="C82" i="15"/>
  <c r="E376" i="15"/>
  <c r="F377" i="15"/>
  <c r="K377" i="15"/>
  <c r="K397" i="15" s="1"/>
  <c r="O377" i="15"/>
  <c r="C374" i="15"/>
  <c r="D392" i="15"/>
  <c r="L392" i="15"/>
  <c r="D393" i="15"/>
  <c r="L393" i="15"/>
  <c r="L395" i="15"/>
  <c r="C373" i="15"/>
  <c r="I392" i="15"/>
  <c r="M392" i="15"/>
  <c r="I394" i="15"/>
  <c r="M394" i="15"/>
  <c r="G391" i="15"/>
  <c r="E393" i="15"/>
  <c r="C52" i="15"/>
  <c r="C58" i="15"/>
  <c r="C64" i="15"/>
  <c r="C79" i="15"/>
  <c r="C94" i="15"/>
  <c r="C100" i="15"/>
  <c r="G376" i="15"/>
  <c r="L376" i="15"/>
  <c r="L396" i="15" s="1"/>
  <c r="D377" i="15"/>
  <c r="I377" i="15"/>
  <c r="M377" i="15"/>
  <c r="F391" i="15"/>
  <c r="F393" i="15"/>
  <c r="F394" i="15"/>
  <c r="F395" i="15"/>
  <c r="D390" i="15"/>
  <c r="K391" i="15"/>
  <c r="H387" i="15"/>
  <c r="H391" i="15"/>
  <c r="C43" i="15"/>
  <c r="C163" i="15"/>
  <c r="C288" i="15"/>
  <c r="I386" i="15"/>
  <c r="I390" i="15"/>
  <c r="C252" i="15"/>
  <c r="J391" i="15"/>
  <c r="N391" i="15"/>
  <c r="E392" i="15"/>
  <c r="E394" i="15"/>
  <c r="E395" i="15"/>
  <c r="C381" i="15"/>
  <c r="D387" i="15"/>
  <c r="D391" i="15"/>
  <c r="L387" i="15"/>
  <c r="L391" i="15"/>
  <c r="C115" i="15"/>
  <c r="C139" i="15"/>
  <c r="C192" i="15"/>
  <c r="C240" i="15"/>
  <c r="C312" i="15"/>
  <c r="C348" i="15"/>
  <c r="E386" i="15"/>
  <c r="E390" i="15"/>
  <c r="M386" i="15"/>
  <c r="M390" i="15"/>
  <c r="F388" i="15"/>
  <c r="C55" i="15"/>
  <c r="C91" i="15"/>
  <c r="C204" i="15"/>
  <c r="C360" i="15"/>
  <c r="C67" i="15"/>
  <c r="C103" i="15"/>
  <c r="C127" i="15"/>
  <c r="C151" i="15"/>
  <c r="C175" i="15"/>
  <c r="C216" i="15"/>
  <c r="C264" i="15"/>
  <c r="C300" i="15"/>
  <c r="C324" i="15"/>
  <c r="J393" i="15"/>
  <c r="N393" i="15"/>
  <c r="J394" i="15"/>
  <c r="N394" i="15"/>
  <c r="J395" i="15"/>
  <c r="N395" i="15"/>
  <c r="N388" i="15"/>
  <c r="D386" i="15"/>
  <c r="C370" i="15"/>
  <c r="C371" i="15"/>
  <c r="F390" i="15"/>
  <c r="J390" i="15"/>
  <c r="N390" i="15"/>
  <c r="E391" i="15"/>
  <c r="I391" i="15"/>
  <c r="M391" i="15"/>
  <c r="D388" i="15" l="1"/>
  <c r="G397" i="15"/>
  <c r="G388" i="15"/>
  <c r="J397" i="15"/>
  <c r="N378" i="15"/>
  <c r="N398" i="15" s="1"/>
  <c r="G396" i="15"/>
  <c r="F378" i="15"/>
  <c r="F398" i="15" s="1"/>
  <c r="O396" i="15"/>
  <c r="H378" i="15"/>
  <c r="N397" i="15"/>
  <c r="I396" i="15"/>
  <c r="I378" i="15"/>
  <c r="M378" i="15"/>
  <c r="E378" i="15"/>
  <c r="D378" i="15"/>
  <c r="J378" i="15"/>
  <c r="J398" i="15" s="1"/>
  <c r="D396" i="15"/>
  <c r="K396" i="15"/>
  <c r="L378" i="15"/>
  <c r="M396" i="15"/>
  <c r="K378" i="15"/>
  <c r="K398" i="15" s="1"/>
  <c r="G378" i="15"/>
  <c r="F397" i="15"/>
  <c r="O378" i="15"/>
  <c r="O398" i="15" s="1"/>
  <c r="C376" i="15"/>
  <c r="C393" i="15"/>
  <c r="I397" i="15"/>
  <c r="O397" i="15"/>
  <c r="M397" i="15"/>
  <c r="C390" i="15"/>
  <c r="E396" i="15"/>
  <c r="E388" i="15"/>
  <c r="L397" i="15"/>
  <c r="L388" i="15"/>
  <c r="C377" i="15"/>
  <c r="C372" i="15"/>
  <c r="D397" i="15"/>
  <c r="I388" i="15"/>
  <c r="M388" i="15"/>
  <c r="C394" i="15"/>
  <c r="C385" i="15"/>
  <c r="C395" i="15" s="1"/>
  <c r="C387" i="15"/>
  <c r="C382" i="15"/>
  <c r="C391" i="15"/>
  <c r="C386" i="15"/>
  <c r="H397" i="15"/>
  <c r="H388" i="15"/>
  <c r="R195" i="14"/>
  <c r="G398" i="15" l="1"/>
  <c r="D398" i="15"/>
  <c r="L398" i="15"/>
  <c r="I398" i="15"/>
  <c r="H398" i="15"/>
  <c r="M398" i="15"/>
  <c r="E398" i="15"/>
  <c r="C396" i="15"/>
  <c r="C378" i="15"/>
  <c r="C392" i="15"/>
  <c r="C397" i="15"/>
  <c r="C388" i="15"/>
  <c r="H385" i="13"/>
  <c r="H395" i="13" s="1"/>
  <c r="H384" i="13"/>
  <c r="H394" i="13" s="1"/>
  <c r="H383" i="13"/>
  <c r="H393" i="13" s="1"/>
  <c r="H382" i="13"/>
  <c r="H392" i="13" s="1"/>
  <c r="H381" i="13"/>
  <c r="H380" i="13"/>
  <c r="C398" i="15" l="1"/>
  <c r="H386" i="13"/>
  <c r="H396" i="13" s="1"/>
  <c r="H387" i="13"/>
  <c r="H397" i="13" s="1"/>
  <c r="H390" i="13"/>
  <c r="H391" i="13"/>
  <c r="H388" i="13" l="1"/>
  <c r="H398" i="13" s="1"/>
  <c r="I195" i="14"/>
  <c r="E385" i="13" l="1"/>
  <c r="D385" i="13"/>
  <c r="E384" i="13"/>
  <c r="D384" i="13"/>
  <c r="E383" i="13"/>
  <c r="D383" i="13"/>
  <c r="E382" i="13"/>
  <c r="D382" i="13"/>
  <c r="E381" i="13"/>
  <c r="D381" i="13"/>
  <c r="E380" i="13"/>
  <c r="D380" i="13"/>
  <c r="E375" i="13"/>
  <c r="D375" i="13"/>
  <c r="E374" i="13"/>
  <c r="D374" i="13"/>
  <c r="E373" i="13"/>
  <c r="D373" i="13"/>
  <c r="D393" i="13" s="1"/>
  <c r="E372" i="13"/>
  <c r="D372" i="13"/>
  <c r="E371" i="13"/>
  <c r="D371" i="13"/>
  <c r="E370" i="13"/>
  <c r="D370" i="13"/>
  <c r="D395" i="13" l="1"/>
  <c r="E376" i="13"/>
  <c r="D376" i="13"/>
  <c r="D392" i="13"/>
  <c r="E390" i="13"/>
  <c r="E394" i="13"/>
  <c r="D377" i="13"/>
  <c r="D387" i="13"/>
  <c r="D390" i="13"/>
  <c r="D394" i="13"/>
  <c r="E392" i="13"/>
  <c r="E377" i="13"/>
  <c r="E387" i="13"/>
  <c r="E393" i="13"/>
  <c r="E395" i="13"/>
  <c r="D386" i="13"/>
  <c r="D391" i="13"/>
  <c r="E386" i="13"/>
  <c r="E391" i="13"/>
  <c r="D378" i="13" l="1"/>
  <c r="E396" i="13"/>
  <c r="D396" i="13"/>
  <c r="E378" i="13"/>
  <c r="E397" i="13"/>
  <c r="D397" i="13"/>
  <c r="D388" i="13"/>
  <c r="E388" i="13"/>
  <c r="E398" i="13" l="1"/>
  <c r="D398" i="13"/>
  <c r="H195" i="14"/>
  <c r="O385" i="13" l="1"/>
  <c r="O384" i="13"/>
  <c r="O383" i="13"/>
  <c r="O382" i="13"/>
  <c r="O381" i="13"/>
  <c r="O380" i="13"/>
  <c r="O375" i="13"/>
  <c r="O374" i="13"/>
  <c r="O373" i="13"/>
  <c r="O372" i="13"/>
  <c r="O371" i="13"/>
  <c r="O370" i="13"/>
  <c r="O395" i="13" l="1"/>
  <c r="O391" i="13"/>
  <c r="O376" i="13"/>
  <c r="O394" i="13"/>
  <c r="O390" i="13"/>
  <c r="O387" i="13"/>
  <c r="O392" i="13"/>
  <c r="O393" i="13"/>
  <c r="O377" i="13"/>
  <c r="O386" i="13"/>
  <c r="M385" i="13"/>
  <c r="M384" i="13"/>
  <c r="M383" i="13"/>
  <c r="M382" i="13"/>
  <c r="M381" i="13"/>
  <c r="M380" i="13"/>
  <c r="M375" i="13"/>
  <c r="M374" i="13"/>
  <c r="M373" i="13"/>
  <c r="M372" i="13"/>
  <c r="M371" i="13"/>
  <c r="M370" i="13"/>
  <c r="AL195" i="14"/>
  <c r="AK195" i="14"/>
  <c r="AJ195" i="14"/>
  <c r="AI195" i="14"/>
  <c r="AH195" i="14"/>
  <c r="AG195" i="14"/>
  <c r="AF195" i="14"/>
  <c r="AE195" i="14"/>
  <c r="AD195" i="14"/>
  <c r="AC195" i="14"/>
  <c r="AB195" i="14"/>
  <c r="AA195" i="14"/>
  <c r="Z195" i="14"/>
  <c r="Y195" i="14"/>
  <c r="X195" i="14"/>
  <c r="W195" i="14"/>
  <c r="V195" i="14"/>
  <c r="U195" i="14"/>
  <c r="T195" i="14"/>
  <c r="S195" i="14"/>
  <c r="N195" i="14"/>
  <c r="M195" i="14"/>
  <c r="K195" i="14"/>
  <c r="F195" i="14"/>
  <c r="E195" i="14"/>
  <c r="D195" i="14"/>
  <c r="N385" i="13"/>
  <c r="L385" i="13"/>
  <c r="K385" i="13"/>
  <c r="J385" i="13"/>
  <c r="I385" i="13"/>
  <c r="G385" i="13"/>
  <c r="F385" i="13"/>
  <c r="N384" i="13"/>
  <c r="L384" i="13"/>
  <c r="K384" i="13"/>
  <c r="J384" i="13"/>
  <c r="I384" i="13"/>
  <c r="G384" i="13"/>
  <c r="F384" i="13"/>
  <c r="N383" i="13"/>
  <c r="L383" i="13"/>
  <c r="K383" i="13"/>
  <c r="J383" i="13"/>
  <c r="I383" i="13"/>
  <c r="G383" i="13"/>
  <c r="F383" i="13"/>
  <c r="N382" i="13"/>
  <c r="L382" i="13"/>
  <c r="K382" i="13"/>
  <c r="J382" i="13"/>
  <c r="I382" i="13"/>
  <c r="G382" i="13"/>
  <c r="F382" i="13"/>
  <c r="N381" i="13"/>
  <c r="L381" i="13"/>
  <c r="K381" i="13"/>
  <c r="J381" i="13"/>
  <c r="I381" i="13"/>
  <c r="G381" i="13"/>
  <c r="F381" i="13"/>
  <c r="N380" i="13"/>
  <c r="L380" i="13"/>
  <c r="K380" i="13"/>
  <c r="J380" i="13"/>
  <c r="I380" i="13"/>
  <c r="G380" i="13"/>
  <c r="F380" i="13"/>
  <c r="N375" i="13"/>
  <c r="L375" i="13"/>
  <c r="K375" i="13"/>
  <c r="J375" i="13"/>
  <c r="I375" i="13"/>
  <c r="G375" i="13"/>
  <c r="F375" i="13"/>
  <c r="N374" i="13"/>
  <c r="L374" i="13"/>
  <c r="K374" i="13"/>
  <c r="J374" i="13"/>
  <c r="I374" i="13"/>
  <c r="G374" i="13"/>
  <c r="F374" i="13"/>
  <c r="N373" i="13"/>
  <c r="L373" i="13"/>
  <c r="K373" i="13"/>
  <c r="J373" i="13"/>
  <c r="I373" i="13"/>
  <c r="G373" i="13"/>
  <c r="F373" i="13"/>
  <c r="N372" i="13"/>
  <c r="L372" i="13"/>
  <c r="K372" i="13"/>
  <c r="J372" i="13"/>
  <c r="I372" i="13"/>
  <c r="G372" i="13"/>
  <c r="F372" i="13"/>
  <c r="N371" i="13"/>
  <c r="L371" i="13"/>
  <c r="K371" i="13"/>
  <c r="J371" i="13"/>
  <c r="I371" i="13"/>
  <c r="G371" i="13"/>
  <c r="F371" i="13"/>
  <c r="N370" i="13"/>
  <c r="L370" i="13"/>
  <c r="K370" i="13"/>
  <c r="J370" i="13"/>
  <c r="I370" i="13"/>
  <c r="G370" i="13"/>
  <c r="F370" i="13"/>
  <c r="C362" i="13"/>
  <c r="C361" i="13"/>
  <c r="C359" i="13"/>
  <c r="C358" i="13"/>
  <c r="C356" i="13"/>
  <c r="C355" i="13"/>
  <c r="C353" i="13"/>
  <c r="C352" i="13"/>
  <c r="C350" i="13"/>
  <c r="C349" i="13"/>
  <c r="C347" i="13"/>
  <c r="C346" i="13"/>
  <c r="C344" i="13"/>
  <c r="C343" i="13"/>
  <c r="C341" i="13"/>
  <c r="C340" i="13"/>
  <c r="C338" i="13"/>
  <c r="C337" i="13"/>
  <c r="C335" i="13"/>
  <c r="C334" i="13"/>
  <c r="C332" i="13"/>
  <c r="C331" i="13"/>
  <c r="C329" i="13"/>
  <c r="C328" i="13"/>
  <c r="C326" i="13"/>
  <c r="C325" i="13"/>
  <c r="C323" i="13"/>
  <c r="C322" i="13"/>
  <c r="C320" i="13"/>
  <c r="C319" i="13"/>
  <c r="C317" i="13"/>
  <c r="C316" i="13"/>
  <c r="C314" i="13"/>
  <c r="C313" i="13"/>
  <c r="C311" i="13"/>
  <c r="C310" i="13"/>
  <c r="C308" i="13"/>
  <c r="C307" i="13"/>
  <c r="C305" i="13"/>
  <c r="C304" i="13"/>
  <c r="C302" i="13"/>
  <c r="C301" i="13"/>
  <c r="C299" i="13"/>
  <c r="C298" i="13"/>
  <c r="C296" i="13"/>
  <c r="C295" i="13"/>
  <c r="C293" i="13"/>
  <c r="C292" i="13"/>
  <c r="C290" i="13"/>
  <c r="C289" i="13"/>
  <c r="C287" i="13"/>
  <c r="C286" i="13"/>
  <c r="C284" i="13"/>
  <c r="C283" i="13"/>
  <c r="C281" i="13"/>
  <c r="C280" i="13"/>
  <c r="C278" i="13"/>
  <c r="C277" i="13"/>
  <c r="C275" i="13"/>
  <c r="C274" i="13"/>
  <c r="C272" i="13"/>
  <c r="C271" i="13"/>
  <c r="C269" i="13"/>
  <c r="C268" i="13"/>
  <c r="C266" i="13"/>
  <c r="C265" i="13"/>
  <c r="C263" i="13"/>
  <c r="C262" i="13"/>
  <c r="C260" i="13"/>
  <c r="C259" i="13"/>
  <c r="C257" i="13"/>
  <c r="C256" i="13"/>
  <c r="C254" i="13"/>
  <c r="C253" i="13"/>
  <c r="C251" i="13"/>
  <c r="C250" i="13"/>
  <c r="C248" i="13"/>
  <c r="C247" i="13"/>
  <c r="C245" i="13"/>
  <c r="C244" i="13"/>
  <c r="C242" i="13"/>
  <c r="C241" i="13"/>
  <c r="C239" i="13"/>
  <c r="C238" i="13"/>
  <c r="C236" i="13"/>
  <c r="C235" i="13"/>
  <c r="C233" i="13"/>
  <c r="C232" i="13"/>
  <c r="C230" i="13"/>
  <c r="C229" i="13"/>
  <c r="C227" i="13"/>
  <c r="C226" i="13"/>
  <c r="C224" i="13"/>
  <c r="C223" i="13"/>
  <c r="C221" i="13"/>
  <c r="C220" i="13"/>
  <c r="C218" i="13"/>
  <c r="C217" i="13"/>
  <c r="C215" i="13"/>
  <c r="C214" i="13"/>
  <c r="C212" i="13"/>
  <c r="C211" i="13"/>
  <c r="C209" i="13"/>
  <c r="C208" i="13"/>
  <c r="C206" i="13"/>
  <c r="C205" i="13"/>
  <c r="C203" i="13"/>
  <c r="C202" i="13"/>
  <c r="C200" i="13"/>
  <c r="C199" i="13"/>
  <c r="C197" i="13"/>
  <c r="C196" i="13"/>
  <c r="C194" i="13"/>
  <c r="C193" i="13"/>
  <c r="C191" i="13"/>
  <c r="C190" i="13"/>
  <c r="C188" i="13"/>
  <c r="C187" i="13"/>
  <c r="C180" i="13"/>
  <c r="C179" i="13"/>
  <c r="C177" i="13"/>
  <c r="C176" i="13"/>
  <c r="C174" i="13"/>
  <c r="C173" i="13"/>
  <c r="C171" i="13"/>
  <c r="C170" i="13"/>
  <c r="C168" i="13"/>
  <c r="C167" i="13"/>
  <c r="C165" i="13"/>
  <c r="C164" i="13"/>
  <c r="C162" i="13"/>
  <c r="C161" i="13"/>
  <c r="C159" i="13"/>
  <c r="C158" i="13"/>
  <c r="C156" i="13"/>
  <c r="C155" i="13"/>
  <c r="C153" i="13"/>
  <c r="C152" i="13"/>
  <c r="C150" i="13"/>
  <c r="C149" i="13"/>
  <c r="C147" i="13"/>
  <c r="C146" i="13"/>
  <c r="C144" i="13"/>
  <c r="C143" i="13"/>
  <c r="C141" i="13"/>
  <c r="C140" i="13"/>
  <c r="C138" i="13"/>
  <c r="C137" i="13"/>
  <c r="C135" i="13"/>
  <c r="C134" i="13"/>
  <c r="C132" i="13"/>
  <c r="C131" i="13"/>
  <c r="C129" i="13"/>
  <c r="C128" i="13"/>
  <c r="C126" i="13"/>
  <c r="C125" i="13"/>
  <c r="C123" i="13"/>
  <c r="C122" i="13"/>
  <c r="C120" i="13"/>
  <c r="C119" i="13"/>
  <c r="C117" i="13"/>
  <c r="C116" i="13"/>
  <c r="C114" i="13"/>
  <c r="C113" i="13"/>
  <c r="C111" i="13"/>
  <c r="C110" i="13"/>
  <c r="C108" i="13"/>
  <c r="C107" i="13"/>
  <c r="C105" i="13"/>
  <c r="C104" i="13"/>
  <c r="C102" i="13"/>
  <c r="C101" i="13"/>
  <c r="C99" i="13"/>
  <c r="C98" i="13"/>
  <c r="C96" i="13"/>
  <c r="C95" i="13"/>
  <c r="C93" i="13"/>
  <c r="C92" i="13"/>
  <c r="C90" i="13"/>
  <c r="C89" i="13"/>
  <c r="C87" i="13"/>
  <c r="C86" i="13"/>
  <c r="C84" i="13"/>
  <c r="C83" i="13"/>
  <c r="C81" i="13"/>
  <c r="C80" i="13"/>
  <c r="C78" i="13"/>
  <c r="C77" i="13"/>
  <c r="C75" i="13"/>
  <c r="C74" i="13"/>
  <c r="C72" i="13"/>
  <c r="C71" i="13"/>
  <c r="C69" i="13"/>
  <c r="C68" i="13"/>
  <c r="C66" i="13"/>
  <c r="C65" i="13"/>
  <c r="C63" i="13"/>
  <c r="C62" i="13"/>
  <c r="C60" i="13"/>
  <c r="C59" i="13"/>
  <c r="C57" i="13"/>
  <c r="C56" i="13"/>
  <c r="C54" i="13"/>
  <c r="C53" i="13"/>
  <c r="C51" i="13"/>
  <c r="C50" i="13"/>
  <c r="C48" i="13"/>
  <c r="C47" i="13"/>
  <c r="C45" i="13"/>
  <c r="C44" i="13"/>
  <c r="C42" i="13"/>
  <c r="C41" i="13"/>
  <c r="C39" i="13"/>
  <c r="C38" i="13"/>
  <c r="C36" i="13"/>
  <c r="C35" i="13"/>
  <c r="C33" i="13"/>
  <c r="C32" i="13"/>
  <c r="C30" i="13"/>
  <c r="C29" i="13"/>
  <c r="C27" i="13"/>
  <c r="C26" i="13"/>
  <c r="C24" i="13"/>
  <c r="C23" i="13"/>
  <c r="C21" i="13"/>
  <c r="C20" i="13"/>
  <c r="C18" i="13"/>
  <c r="C17" i="13"/>
  <c r="C15" i="13"/>
  <c r="C14" i="13"/>
  <c r="C12" i="13"/>
  <c r="C11" i="13"/>
  <c r="C9" i="13"/>
  <c r="C8" i="13"/>
  <c r="C6" i="13"/>
  <c r="C5" i="13"/>
  <c r="C16" i="13" l="1"/>
  <c r="C10" i="13"/>
  <c r="C34" i="13"/>
  <c r="C82" i="13"/>
  <c r="C130" i="13"/>
  <c r="C154" i="13"/>
  <c r="C166" i="13"/>
  <c r="C195" i="13"/>
  <c r="C207" i="13"/>
  <c r="C219" i="13"/>
  <c r="C231" i="13"/>
  <c r="C243" i="13"/>
  <c r="C255" i="13"/>
  <c r="C267" i="13"/>
  <c r="C279" i="13"/>
  <c r="C291" i="13"/>
  <c r="C303" i="13"/>
  <c r="O396" i="13"/>
  <c r="M377" i="13"/>
  <c r="C315" i="13"/>
  <c r="C327" i="13"/>
  <c r="C339" i="13"/>
  <c r="C351" i="13"/>
  <c r="C363" i="13"/>
  <c r="I377" i="13"/>
  <c r="G386" i="13"/>
  <c r="O378" i="13"/>
  <c r="J376" i="13"/>
  <c r="C381" i="13"/>
  <c r="C94" i="13"/>
  <c r="C106" i="13"/>
  <c r="C178" i="13"/>
  <c r="C142" i="13"/>
  <c r="C118" i="13"/>
  <c r="C70" i="13"/>
  <c r="C58" i="13"/>
  <c r="C46" i="13"/>
  <c r="C22" i="13"/>
  <c r="C384" i="13"/>
  <c r="M393" i="13"/>
  <c r="G387" i="13"/>
  <c r="M387" i="13"/>
  <c r="N377" i="13"/>
  <c r="K386" i="13"/>
  <c r="M395" i="13"/>
  <c r="C380" i="13"/>
  <c r="N392" i="13"/>
  <c r="M376" i="13"/>
  <c r="M392" i="13"/>
  <c r="M394" i="13"/>
  <c r="K387" i="13"/>
  <c r="I392" i="13"/>
  <c r="C370" i="13"/>
  <c r="L376" i="13"/>
  <c r="C374" i="13"/>
  <c r="K377" i="13"/>
  <c r="K392" i="13"/>
  <c r="C28" i="13"/>
  <c r="C40" i="13"/>
  <c r="C52" i="13"/>
  <c r="C64" i="13"/>
  <c r="C76" i="13"/>
  <c r="C88" i="13"/>
  <c r="C100" i="13"/>
  <c r="C112" i="13"/>
  <c r="C124" i="13"/>
  <c r="C136" i="13"/>
  <c r="C375" i="13" s="1"/>
  <c r="C148" i="13"/>
  <c r="C160" i="13"/>
  <c r="C172" i="13"/>
  <c r="C189" i="13"/>
  <c r="C201" i="13"/>
  <c r="C213" i="13"/>
  <c r="C225" i="13"/>
  <c r="C237" i="13"/>
  <c r="C249" i="13"/>
  <c r="C261" i="13"/>
  <c r="C273" i="13"/>
  <c r="C285" i="13"/>
  <c r="C297" i="13"/>
  <c r="C309" i="13"/>
  <c r="C321" i="13"/>
  <c r="C333" i="13"/>
  <c r="C345" i="13"/>
  <c r="C357" i="13"/>
  <c r="F376" i="13"/>
  <c r="M386" i="13"/>
  <c r="M390" i="13"/>
  <c r="C383" i="13"/>
  <c r="M391" i="13"/>
  <c r="G391" i="13"/>
  <c r="G392" i="13"/>
  <c r="O388" i="13"/>
  <c r="O397" i="13"/>
  <c r="C192" i="13"/>
  <c r="C198" i="13"/>
  <c r="C204" i="13"/>
  <c r="C210" i="13"/>
  <c r="C216" i="13"/>
  <c r="C222" i="13"/>
  <c r="C228" i="13"/>
  <c r="C234" i="13"/>
  <c r="C240" i="13"/>
  <c r="C246" i="13"/>
  <c r="C252" i="13"/>
  <c r="C258" i="13"/>
  <c r="C264" i="13"/>
  <c r="C270" i="13"/>
  <c r="C276" i="13"/>
  <c r="C282" i="13"/>
  <c r="C288" i="13"/>
  <c r="C294" i="13"/>
  <c r="C300" i="13"/>
  <c r="C306" i="13"/>
  <c r="C312" i="13"/>
  <c r="C318" i="13"/>
  <c r="C324" i="13"/>
  <c r="C330" i="13"/>
  <c r="C336" i="13"/>
  <c r="C342" i="13"/>
  <c r="C348" i="13"/>
  <c r="C354" i="13"/>
  <c r="C360" i="13"/>
  <c r="K390" i="13"/>
  <c r="G395" i="13"/>
  <c r="I395" i="13"/>
  <c r="K395" i="13"/>
  <c r="N395" i="13"/>
  <c r="C139" i="13"/>
  <c r="C145" i="13"/>
  <c r="C151" i="13"/>
  <c r="C157" i="13"/>
  <c r="C163" i="13"/>
  <c r="C169" i="13"/>
  <c r="C175" i="13"/>
  <c r="C181" i="13"/>
  <c r="G376" i="13"/>
  <c r="I376" i="13"/>
  <c r="K376" i="13"/>
  <c r="N376" i="13"/>
  <c r="C373" i="13"/>
  <c r="G393" i="13"/>
  <c r="I393" i="13"/>
  <c r="K393" i="13"/>
  <c r="N393" i="13"/>
  <c r="G394" i="13"/>
  <c r="I394" i="13"/>
  <c r="K394" i="13"/>
  <c r="N394" i="13"/>
  <c r="G377" i="13"/>
  <c r="C7" i="13"/>
  <c r="C13" i="13"/>
  <c r="C19" i="13"/>
  <c r="C25" i="13"/>
  <c r="C31" i="13"/>
  <c r="C37" i="13"/>
  <c r="C43" i="13"/>
  <c r="C49" i="13"/>
  <c r="C55" i="13"/>
  <c r="C61" i="13"/>
  <c r="C67" i="13"/>
  <c r="C73" i="13"/>
  <c r="C79" i="13"/>
  <c r="C85" i="13"/>
  <c r="C91" i="13"/>
  <c r="C97" i="13"/>
  <c r="C103" i="13"/>
  <c r="C109" i="13"/>
  <c r="C115" i="13"/>
  <c r="C121" i="13"/>
  <c r="C127" i="13"/>
  <c r="C133" i="13"/>
  <c r="G390" i="13"/>
  <c r="K391" i="13"/>
  <c r="C371" i="13"/>
  <c r="F377" i="13"/>
  <c r="J377" i="13"/>
  <c r="L377" i="13"/>
  <c r="I390" i="13"/>
  <c r="I386" i="13"/>
  <c r="N390" i="13"/>
  <c r="N386" i="13"/>
  <c r="I391" i="13"/>
  <c r="I387" i="13"/>
  <c r="N391" i="13"/>
  <c r="N387" i="13"/>
  <c r="F390" i="13"/>
  <c r="J390" i="13"/>
  <c r="L390" i="13"/>
  <c r="F391" i="13"/>
  <c r="J391" i="13"/>
  <c r="L391" i="13"/>
  <c r="F392" i="13"/>
  <c r="J392" i="13"/>
  <c r="L392" i="13"/>
  <c r="F393" i="13"/>
  <c r="J393" i="13"/>
  <c r="L393" i="13"/>
  <c r="F394" i="13"/>
  <c r="J394" i="13"/>
  <c r="L394" i="13"/>
  <c r="F395" i="13"/>
  <c r="J395" i="13"/>
  <c r="L395" i="13"/>
  <c r="F386" i="13"/>
  <c r="J386" i="13"/>
  <c r="L386" i="13"/>
  <c r="F387" i="13"/>
  <c r="J387" i="13"/>
  <c r="L387" i="13"/>
  <c r="K388" i="13" l="1"/>
  <c r="L396" i="13"/>
  <c r="M378" i="13"/>
  <c r="M397" i="13"/>
  <c r="G396" i="13"/>
  <c r="C382" i="13"/>
  <c r="C394" i="13"/>
  <c r="J378" i="13"/>
  <c r="J396" i="13"/>
  <c r="C386" i="13"/>
  <c r="N378" i="13"/>
  <c r="C390" i="13"/>
  <c r="K397" i="13"/>
  <c r="G397" i="13"/>
  <c r="K378" i="13"/>
  <c r="I378" i="13"/>
  <c r="C385" i="13"/>
  <c r="C395" i="13" s="1"/>
  <c r="G388" i="13"/>
  <c r="C387" i="13"/>
  <c r="L378" i="13"/>
  <c r="O398" i="13"/>
  <c r="I396" i="13"/>
  <c r="C376" i="13"/>
  <c r="M396" i="13"/>
  <c r="F396" i="13"/>
  <c r="N396" i="13"/>
  <c r="F378" i="13"/>
  <c r="K396" i="13"/>
  <c r="M388" i="13"/>
  <c r="C393" i="13"/>
  <c r="G378" i="13"/>
  <c r="J397" i="13"/>
  <c r="J388" i="13"/>
  <c r="F397" i="13"/>
  <c r="F388" i="13"/>
  <c r="N397" i="13"/>
  <c r="N388" i="13"/>
  <c r="I397" i="13"/>
  <c r="I388" i="13"/>
  <c r="L397" i="13"/>
  <c r="L388" i="13"/>
  <c r="C372" i="13"/>
  <c r="C377" i="13"/>
  <c r="C391" i="13"/>
  <c r="K398" i="13" l="1"/>
  <c r="M398" i="13"/>
  <c r="C388" i="13"/>
  <c r="J398" i="13"/>
  <c r="I398" i="13"/>
  <c r="C392" i="13"/>
  <c r="G398" i="13"/>
  <c r="C396" i="13"/>
  <c r="N398" i="13"/>
  <c r="L398" i="13"/>
  <c r="F398" i="13"/>
  <c r="C378" i="13"/>
  <c r="C397" i="13"/>
  <c r="C398" i="13" l="1"/>
</calcChain>
</file>

<file path=xl/sharedStrings.xml><?xml version="1.0" encoding="utf-8"?>
<sst xmlns="http://schemas.openxmlformats.org/spreadsheetml/2006/main" count="13201" uniqueCount="646">
  <si>
    <t>速報値（月計）</t>
    <rPh sb="0" eb="3">
      <t>ソクホウチ</t>
    </rPh>
    <rPh sb="4" eb="5">
      <t>ツキ</t>
    </rPh>
    <rPh sb="5" eb="6">
      <t>ケイ</t>
    </rPh>
    <phoneticPr fontId="5"/>
  </si>
  <si>
    <t>合計</t>
  </si>
  <si>
    <t>1月</t>
    <phoneticPr fontId="5"/>
  </si>
  <si>
    <t>2月</t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</si>
  <si>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</si>
  <si>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</si>
  <si>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</si>
  <si>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</si>
  <si>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</si>
  <si>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</si>
  <si>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</si>
  <si>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</si>
  <si>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</si>
  <si>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</si>
  <si>
    <t>野菜総数</t>
    <rPh sb="0" eb="2">
      <t>ヤサイ</t>
    </rPh>
    <rPh sb="2" eb="4">
      <t>ソウスウ</t>
    </rPh>
    <phoneticPr fontId="10"/>
  </si>
  <si>
    <t>金 額</t>
    <rPh sb="0" eb="1">
      <t>キン</t>
    </rPh>
    <rPh sb="2" eb="3">
      <t>ガク</t>
    </rPh>
    <phoneticPr fontId="5"/>
  </si>
  <si>
    <t>だいこん</t>
  </si>
  <si>
    <t>にんじん</t>
  </si>
  <si>
    <t>ごぼう</t>
  </si>
  <si>
    <t>キャベツ類</t>
    <rPh sb="4" eb="5">
      <t>ルイ</t>
    </rPh>
    <phoneticPr fontId="10"/>
  </si>
  <si>
    <t>キャベツ類</t>
  </si>
  <si>
    <t>レタス類</t>
    <rPh sb="3" eb="4">
      <t>ルイ</t>
    </rPh>
    <phoneticPr fontId="10"/>
  </si>
  <si>
    <t>レタス類</t>
  </si>
  <si>
    <t>レタス</t>
  </si>
  <si>
    <t>サニーレタス</t>
  </si>
  <si>
    <t>グリーンリーフ</t>
  </si>
  <si>
    <t>はくさい</t>
  </si>
  <si>
    <t>こまつな</t>
  </si>
  <si>
    <t>ほうれんそう</t>
  </si>
  <si>
    <t>ねぎ</t>
  </si>
  <si>
    <t>にら</t>
  </si>
  <si>
    <t>セルリー</t>
  </si>
  <si>
    <t>ブロッコリー</t>
  </si>
  <si>
    <t>きゅうり</t>
  </si>
  <si>
    <t>なす</t>
  </si>
  <si>
    <t>ながなす</t>
  </si>
  <si>
    <t>トマト</t>
  </si>
  <si>
    <t>ミニトマト</t>
  </si>
  <si>
    <t>ピーマン</t>
  </si>
  <si>
    <t>とうもろこし</t>
  </si>
  <si>
    <t>かぼちゃ</t>
  </si>
  <si>
    <t>ばれいしょ類</t>
    <rPh sb="5" eb="6">
      <t>ルイ</t>
    </rPh>
    <phoneticPr fontId="10"/>
  </si>
  <si>
    <t>ばれいしょ類</t>
  </si>
  <si>
    <t>かんしょ</t>
  </si>
  <si>
    <t>たまねぎ</t>
  </si>
  <si>
    <t>れんこん</t>
  </si>
  <si>
    <t>みず菜</t>
    <rPh sb="2" eb="3">
      <t>ナ</t>
    </rPh>
    <phoneticPr fontId="10"/>
  </si>
  <si>
    <t>みず菜</t>
  </si>
  <si>
    <t>根みつば</t>
    <rPh sb="0" eb="1">
      <t>ネ</t>
    </rPh>
    <phoneticPr fontId="10"/>
  </si>
  <si>
    <t>根みつば</t>
  </si>
  <si>
    <t>切みつば</t>
    <rPh sb="0" eb="1">
      <t>キ</t>
    </rPh>
    <phoneticPr fontId="10"/>
  </si>
  <si>
    <t>切みつば</t>
  </si>
  <si>
    <t>糸みつば</t>
    <rPh sb="0" eb="1">
      <t>イト</t>
    </rPh>
    <phoneticPr fontId="10"/>
  </si>
  <si>
    <t>糸みつば</t>
  </si>
  <si>
    <t>しゅんぎく</t>
  </si>
  <si>
    <t>せり</t>
  </si>
  <si>
    <t>カリフラワー</t>
  </si>
  <si>
    <t>チンゲンサイ</t>
  </si>
  <si>
    <t>いんげん</t>
  </si>
  <si>
    <t>そらまめ</t>
  </si>
  <si>
    <t>ながいも</t>
  </si>
  <si>
    <t>エシャレット</t>
  </si>
  <si>
    <t>根しょうが</t>
    <rPh sb="0" eb="1">
      <t>ネ</t>
    </rPh>
    <phoneticPr fontId="10"/>
  </si>
  <si>
    <t>おおば</t>
  </si>
  <si>
    <t>マッシュルーム</t>
  </si>
  <si>
    <t>果実総数</t>
    <rPh sb="0" eb="2">
      <t>カジツ</t>
    </rPh>
    <rPh sb="2" eb="4">
      <t>ソウスウ</t>
    </rPh>
    <phoneticPr fontId="10"/>
  </si>
  <si>
    <t>果実総数</t>
  </si>
  <si>
    <t>日本なし類</t>
    <rPh sb="0" eb="2">
      <t>ニホン</t>
    </rPh>
    <rPh sb="4" eb="5">
      <t>ルイ</t>
    </rPh>
    <phoneticPr fontId="10"/>
  </si>
  <si>
    <t>日本なし類</t>
  </si>
  <si>
    <t>幸水</t>
    <rPh sb="0" eb="2">
      <t>コウスイ</t>
    </rPh>
    <phoneticPr fontId="10"/>
  </si>
  <si>
    <t>幸水</t>
  </si>
  <si>
    <t>豊水</t>
    <rPh sb="0" eb="2">
      <t>ホウスイ</t>
    </rPh>
    <phoneticPr fontId="10"/>
  </si>
  <si>
    <t>豊水</t>
  </si>
  <si>
    <t>新高</t>
    <rPh sb="0" eb="2">
      <t>ニイタカ</t>
    </rPh>
    <phoneticPr fontId="10"/>
  </si>
  <si>
    <t>新高</t>
  </si>
  <si>
    <t>かき類</t>
    <rPh sb="2" eb="3">
      <t>ルイ</t>
    </rPh>
    <phoneticPr fontId="10"/>
  </si>
  <si>
    <t>かき類</t>
  </si>
  <si>
    <t>ぶどう類</t>
    <rPh sb="3" eb="4">
      <t>ルイ</t>
    </rPh>
    <phoneticPr fontId="10"/>
  </si>
  <si>
    <t>ぶどう類</t>
  </si>
  <si>
    <t>いちご類</t>
    <rPh sb="3" eb="4">
      <t>ルイ</t>
    </rPh>
    <phoneticPr fontId="10"/>
  </si>
  <si>
    <t>いちご類</t>
  </si>
  <si>
    <t>とちおとめ</t>
  </si>
  <si>
    <t>メロン類</t>
    <rPh sb="3" eb="4">
      <t>ルイ</t>
    </rPh>
    <phoneticPr fontId="10"/>
  </si>
  <si>
    <t>メロン類</t>
  </si>
  <si>
    <t>アールスメロン</t>
  </si>
  <si>
    <t>アンデスメロン</t>
  </si>
  <si>
    <t>クインシーメロン</t>
  </si>
  <si>
    <t>すいか</t>
  </si>
  <si>
    <t>こだますいか</t>
  </si>
  <si>
    <t>くり</t>
  </si>
  <si>
    <t>資料：東京中央市場青果物卸会社協会情報業務部（青果物情報センター）の月報</t>
    <rPh sb="0" eb="2">
      <t>シリョウ</t>
    </rPh>
    <rPh sb="34" eb="35">
      <t>ゲツ</t>
    </rPh>
    <rPh sb="35" eb="36">
      <t>ホウ</t>
    </rPh>
    <phoneticPr fontId="5"/>
  </si>
  <si>
    <t>葉しょうが</t>
  </si>
  <si>
    <t>都中央市場</t>
    <rPh sb="0" eb="1">
      <t>ト</t>
    </rPh>
    <rPh sb="1" eb="3">
      <t>チュウオウ</t>
    </rPh>
    <rPh sb="3" eb="5">
      <t>シジョウ</t>
    </rPh>
    <phoneticPr fontId="5"/>
  </si>
  <si>
    <t>数量</t>
    <phoneticPr fontId="5"/>
  </si>
  <si>
    <t>金額</t>
    <rPh sb="0" eb="2">
      <t>キンガク</t>
    </rPh>
    <phoneticPr fontId="5"/>
  </si>
  <si>
    <t>数量</t>
  </si>
  <si>
    <t>価格</t>
    <phoneticPr fontId="5"/>
  </si>
  <si>
    <t>都市場 計</t>
    <rPh sb="0" eb="1">
      <t>ト</t>
    </rPh>
    <rPh sb="1" eb="3">
      <t>シジョウ</t>
    </rPh>
    <rPh sb="4" eb="5">
      <t>ケイ</t>
    </rPh>
    <phoneticPr fontId="10"/>
  </si>
  <si>
    <t>茨城県計</t>
    <rPh sb="0" eb="2">
      <t>イバラキ</t>
    </rPh>
    <rPh sb="2" eb="3">
      <t>ケン</t>
    </rPh>
    <rPh sb="3" eb="4">
      <t>ケイ</t>
    </rPh>
    <phoneticPr fontId="10"/>
  </si>
  <si>
    <t>県占有率</t>
    <rPh sb="0" eb="1">
      <t>ケン</t>
    </rPh>
    <rPh sb="1" eb="3">
      <t>センユウ</t>
    </rPh>
    <rPh sb="3" eb="4">
      <t>リツ</t>
    </rPh>
    <phoneticPr fontId="5"/>
  </si>
  <si>
    <t>※数量「0」は0.5トン未満であり、価格「0」の場合は入荷無し</t>
  </si>
  <si>
    <t>速報値（旬別）</t>
    <rPh sb="0" eb="3">
      <t>ソクホウチ</t>
    </rPh>
    <rPh sb="4" eb="5">
      <t>シュン</t>
    </rPh>
    <rPh sb="5" eb="6">
      <t>ベツ</t>
    </rPh>
    <phoneticPr fontId="5"/>
  </si>
  <si>
    <t>月</t>
    <phoneticPr fontId="5"/>
  </si>
  <si>
    <t>1月</t>
  </si>
  <si>
    <t>旬</t>
    <phoneticPr fontId="5"/>
  </si>
  <si>
    <t>上旬</t>
    <phoneticPr fontId="5"/>
  </si>
  <si>
    <t>下旬</t>
    <phoneticPr fontId="5"/>
  </si>
  <si>
    <t>中旬</t>
    <phoneticPr fontId="5"/>
  </si>
  <si>
    <t>上旬</t>
    <phoneticPr fontId="5"/>
  </si>
  <si>
    <t>野菜総数</t>
  </si>
  <si>
    <t>価格(円/kg)</t>
    <rPh sb="3" eb="4">
      <t>エン</t>
    </rPh>
    <phoneticPr fontId="5"/>
  </si>
  <si>
    <t>国外産野菜</t>
    <phoneticPr fontId="5"/>
  </si>
  <si>
    <t>にんじん</t>
    <phoneticPr fontId="5"/>
  </si>
  <si>
    <t>ごぼう</t>
    <phoneticPr fontId="5"/>
  </si>
  <si>
    <t>キャベツ類</t>
    <phoneticPr fontId="5"/>
  </si>
  <si>
    <t>レタス類</t>
    <phoneticPr fontId="5"/>
  </si>
  <si>
    <t>レタス</t>
    <phoneticPr fontId="5"/>
  </si>
  <si>
    <t>サニーレタス</t>
    <phoneticPr fontId="5"/>
  </si>
  <si>
    <t>グリーンリーフ</t>
    <phoneticPr fontId="5"/>
  </si>
  <si>
    <t>はくさい</t>
    <phoneticPr fontId="5"/>
  </si>
  <si>
    <t>ブロッコリー</t>
    <phoneticPr fontId="5"/>
  </si>
  <si>
    <t>なす</t>
    <phoneticPr fontId="5"/>
  </si>
  <si>
    <t>ミニトマト</t>
    <phoneticPr fontId="5"/>
  </si>
  <si>
    <t>とうもろこし</t>
    <phoneticPr fontId="5"/>
  </si>
  <si>
    <t>ばれいしょ類</t>
    <phoneticPr fontId="5"/>
  </si>
  <si>
    <t>たまねぎ</t>
    <phoneticPr fontId="5"/>
  </si>
  <si>
    <t>みず菜</t>
    <phoneticPr fontId="5"/>
  </si>
  <si>
    <t>根みつば</t>
    <rPh sb="0" eb="1">
      <t>ネ</t>
    </rPh>
    <phoneticPr fontId="5"/>
  </si>
  <si>
    <t>切みつば</t>
    <phoneticPr fontId="5"/>
  </si>
  <si>
    <t>糸みつば</t>
    <rPh sb="0" eb="1">
      <t>イト</t>
    </rPh>
    <phoneticPr fontId="5"/>
  </si>
  <si>
    <t>カリフラワー</t>
    <phoneticPr fontId="5"/>
  </si>
  <si>
    <t>チンゲンサイ</t>
    <phoneticPr fontId="5"/>
  </si>
  <si>
    <t>いんげん</t>
    <phoneticPr fontId="5"/>
  </si>
  <si>
    <t>そらまめ</t>
    <phoneticPr fontId="5"/>
  </si>
  <si>
    <t>ながいも</t>
    <phoneticPr fontId="5"/>
  </si>
  <si>
    <t>根しょうが</t>
  </si>
  <si>
    <t>根しょうが</t>
    <rPh sb="0" eb="1">
      <t>ネ</t>
    </rPh>
    <phoneticPr fontId="5"/>
  </si>
  <si>
    <t>マッシュルーム</t>
    <phoneticPr fontId="5"/>
  </si>
  <si>
    <t>果実総数</t>
    <rPh sb="0" eb="2">
      <t>カジツ</t>
    </rPh>
    <phoneticPr fontId="5"/>
  </si>
  <si>
    <t>国外果実総数</t>
  </si>
  <si>
    <t>国外果実総数</t>
    <rPh sb="0" eb="2">
      <t>コクガイ</t>
    </rPh>
    <rPh sb="2" eb="4">
      <t>カジツ</t>
    </rPh>
    <phoneticPr fontId="5"/>
  </si>
  <si>
    <t>日本なし類</t>
    <rPh sb="0" eb="2">
      <t>ニホン</t>
    </rPh>
    <phoneticPr fontId="5"/>
  </si>
  <si>
    <t>幸水</t>
    <phoneticPr fontId="5"/>
  </si>
  <si>
    <t>豊水</t>
    <phoneticPr fontId="5"/>
  </si>
  <si>
    <t>ぶどう類</t>
    <phoneticPr fontId="5"/>
  </si>
  <si>
    <t>とちおとめ</t>
    <phoneticPr fontId="5"/>
  </si>
  <si>
    <t>メロン類</t>
    <rPh sb="3" eb="4">
      <t>ルイ</t>
    </rPh>
    <phoneticPr fontId="5"/>
  </si>
  <si>
    <t>価格</t>
  </si>
  <si>
    <t>くり</t>
    <phoneticPr fontId="5"/>
  </si>
  <si>
    <t>資料：東京中央市場青果物卸会社協会情報業務部（青果物情報センター）の旬報</t>
    <rPh sb="0" eb="2">
      <t>シリョウ</t>
    </rPh>
    <rPh sb="34" eb="35">
      <t>シュン</t>
    </rPh>
    <rPh sb="35" eb="36">
      <t>ホウ</t>
    </rPh>
    <phoneticPr fontId="5"/>
  </si>
  <si>
    <t>野菜総数（茨城）</t>
    <rPh sb="5" eb="7">
      <t>イバラキ</t>
    </rPh>
    <phoneticPr fontId="5"/>
  </si>
  <si>
    <t>野菜総数（茨城）</t>
    <rPh sb="0" eb="2">
      <t>ヤサイ</t>
    </rPh>
    <rPh sb="2" eb="4">
      <t>ソウスウ</t>
    </rPh>
    <rPh sb="5" eb="7">
      <t>イバラキ</t>
    </rPh>
    <phoneticPr fontId="5"/>
  </si>
  <si>
    <t>だいこん（茨城）</t>
    <rPh sb="5" eb="7">
      <t>イバラキ</t>
    </rPh>
    <phoneticPr fontId="5"/>
  </si>
  <si>
    <t>にんじん（茨城）</t>
    <rPh sb="5" eb="7">
      <t>イバラキ</t>
    </rPh>
    <phoneticPr fontId="5"/>
  </si>
  <si>
    <t>ごぼう（茨城）</t>
    <rPh sb="4" eb="6">
      <t>イバラキ</t>
    </rPh>
    <phoneticPr fontId="5"/>
  </si>
  <si>
    <t>キャベツ類（茨城）</t>
    <rPh sb="6" eb="8">
      <t>イバラキ</t>
    </rPh>
    <phoneticPr fontId="5"/>
  </si>
  <si>
    <t>レタス類（茨城）</t>
    <rPh sb="3" eb="4">
      <t>ルイ</t>
    </rPh>
    <rPh sb="5" eb="7">
      <t>イバラキ</t>
    </rPh>
    <phoneticPr fontId="5"/>
  </si>
  <si>
    <t>レタス（茨城）</t>
    <rPh sb="4" eb="6">
      <t>イバラキ</t>
    </rPh>
    <phoneticPr fontId="5"/>
  </si>
  <si>
    <t>サニーレタス（茨城）</t>
    <rPh sb="7" eb="9">
      <t>イバラキ</t>
    </rPh>
    <phoneticPr fontId="5"/>
  </si>
  <si>
    <t>グリーンリーフ（茨城）</t>
    <rPh sb="8" eb="10">
      <t>イバラキ</t>
    </rPh>
    <phoneticPr fontId="5"/>
  </si>
  <si>
    <t>はくさい（茨城）</t>
    <rPh sb="5" eb="7">
      <t>イバラキ</t>
    </rPh>
    <phoneticPr fontId="5"/>
  </si>
  <si>
    <t>こまつな（茨城）</t>
    <rPh sb="5" eb="7">
      <t>イバラキ</t>
    </rPh>
    <phoneticPr fontId="5"/>
  </si>
  <si>
    <t>ほうれんそう（茨城）</t>
    <rPh sb="7" eb="9">
      <t>イバラキ</t>
    </rPh>
    <phoneticPr fontId="5"/>
  </si>
  <si>
    <t>ねぎ（茨城）</t>
    <rPh sb="3" eb="5">
      <t>イバラキ</t>
    </rPh>
    <phoneticPr fontId="5"/>
  </si>
  <si>
    <t>にら（茨城）</t>
    <rPh sb="3" eb="5">
      <t>イバラキ</t>
    </rPh>
    <phoneticPr fontId="5"/>
  </si>
  <si>
    <t>セルリー（茨城）</t>
    <rPh sb="5" eb="7">
      <t>イバラキ</t>
    </rPh>
    <phoneticPr fontId="5"/>
  </si>
  <si>
    <t>ブロッコリー（茨城）</t>
    <rPh sb="7" eb="9">
      <t>イバラキ</t>
    </rPh>
    <phoneticPr fontId="5"/>
  </si>
  <si>
    <t>きゅうり（茨城）</t>
    <rPh sb="5" eb="7">
      <t>イバラキ</t>
    </rPh>
    <phoneticPr fontId="5"/>
  </si>
  <si>
    <t>なす（茨城）</t>
    <rPh sb="3" eb="5">
      <t>イバラキ</t>
    </rPh>
    <phoneticPr fontId="5"/>
  </si>
  <si>
    <t>ながなす（茨城）</t>
    <rPh sb="5" eb="7">
      <t>イバラキ</t>
    </rPh>
    <phoneticPr fontId="5"/>
  </si>
  <si>
    <t>トマト</t>
    <phoneticPr fontId="5"/>
  </si>
  <si>
    <t>トマト（茨城）</t>
    <rPh sb="4" eb="6">
      <t>イバラキ</t>
    </rPh>
    <phoneticPr fontId="5"/>
  </si>
  <si>
    <t>ミニトマト（茨城）</t>
    <rPh sb="6" eb="8">
      <t>イバラキ</t>
    </rPh>
    <phoneticPr fontId="5"/>
  </si>
  <si>
    <t>ピーマン</t>
    <phoneticPr fontId="5"/>
  </si>
  <si>
    <t>ピーマン（茨城）</t>
    <rPh sb="5" eb="7">
      <t>イバラキ</t>
    </rPh>
    <phoneticPr fontId="5"/>
  </si>
  <si>
    <t>とうもろこし（茨城）</t>
    <rPh sb="7" eb="9">
      <t>イバラキ</t>
    </rPh>
    <phoneticPr fontId="5"/>
  </si>
  <si>
    <t>かぼちゃ（茨城）</t>
    <rPh sb="5" eb="7">
      <t>イバラキ</t>
    </rPh>
    <phoneticPr fontId="5"/>
  </si>
  <si>
    <t>ばれいしょ類（茨城）</t>
    <rPh sb="7" eb="9">
      <t>イバラキ</t>
    </rPh>
    <phoneticPr fontId="5"/>
  </si>
  <si>
    <t>かんしょ（茨城）</t>
    <rPh sb="5" eb="7">
      <t>イバラキ</t>
    </rPh>
    <phoneticPr fontId="5"/>
  </si>
  <si>
    <t>たまねぎ（茨城）</t>
    <rPh sb="5" eb="7">
      <t>イバラキ</t>
    </rPh>
    <phoneticPr fontId="5"/>
  </si>
  <si>
    <t>れんこん（茨城）</t>
    <rPh sb="5" eb="7">
      <t>イバラキ</t>
    </rPh>
    <phoneticPr fontId="5"/>
  </si>
  <si>
    <t>みず菜（茨城）</t>
    <rPh sb="4" eb="6">
      <t>イバラキ</t>
    </rPh>
    <phoneticPr fontId="5"/>
  </si>
  <si>
    <t>根みつば（茨城）</t>
    <rPh sb="0" eb="1">
      <t>ネ</t>
    </rPh>
    <rPh sb="5" eb="7">
      <t>イバラキ</t>
    </rPh>
    <phoneticPr fontId="5"/>
  </si>
  <si>
    <t>切みつば（茨城）</t>
    <rPh sb="5" eb="7">
      <t>イバラキ</t>
    </rPh>
    <phoneticPr fontId="5"/>
  </si>
  <si>
    <t>糸みつば（茨城）</t>
    <rPh sb="0" eb="1">
      <t>イト</t>
    </rPh>
    <rPh sb="5" eb="7">
      <t>イバラキ</t>
    </rPh>
    <phoneticPr fontId="5"/>
  </si>
  <si>
    <t>しゅんぎく（茨城）</t>
    <rPh sb="6" eb="8">
      <t>イバラキ</t>
    </rPh>
    <phoneticPr fontId="5"/>
  </si>
  <si>
    <t>せり（茨城）</t>
    <rPh sb="3" eb="5">
      <t>イバラキ</t>
    </rPh>
    <phoneticPr fontId="5"/>
  </si>
  <si>
    <t>カリフラワー（茨城）</t>
    <rPh sb="7" eb="9">
      <t>イバラキ</t>
    </rPh>
    <phoneticPr fontId="5"/>
  </si>
  <si>
    <t>チンゲンサイ（茨城）</t>
    <rPh sb="7" eb="9">
      <t>イバラキ</t>
    </rPh>
    <phoneticPr fontId="5"/>
  </si>
  <si>
    <t>いんげん（茨城）</t>
    <rPh sb="5" eb="7">
      <t>イバラキ</t>
    </rPh>
    <phoneticPr fontId="5"/>
  </si>
  <si>
    <t>そらまめ（茨城）</t>
    <rPh sb="5" eb="7">
      <t>イバラキ</t>
    </rPh>
    <phoneticPr fontId="5"/>
  </si>
  <si>
    <t>ながいも（茨城）</t>
    <rPh sb="5" eb="7">
      <t>イバラキ</t>
    </rPh>
    <phoneticPr fontId="5"/>
  </si>
  <si>
    <t>エシャレット（茨城）</t>
    <rPh sb="7" eb="9">
      <t>イバラキ</t>
    </rPh>
    <phoneticPr fontId="5"/>
  </si>
  <si>
    <t>根しょうが（茨城）</t>
    <rPh sb="0" eb="1">
      <t>ネ</t>
    </rPh>
    <rPh sb="6" eb="8">
      <t>イバラキ</t>
    </rPh>
    <phoneticPr fontId="5"/>
  </si>
  <si>
    <t>おおば（茨城）</t>
    <rPh sb="4" eb="6">
      <t>イバラキ</t>
    </rPh>
    <phoneticPr fontId="5"/>
  </si>
  <si>
    <t>マッシュルーム（茨城）</t>
    <rPh sb="8" eb="10">
      <t>イバラキ</t>
    </rPh>
    <phoneticPr fontId="5"/>
  </si>
  <si>
    <t>果実総数（茨城県）</t>
    <rPh sb="5" eb="8">
      <t>イバラキケン</t>
    </rPh>
    <phoneticPr fontId="5"/>
  </si>
  <si>
    <t>日本なし類（茨城）</t>
    <rPh sb="0" eb="2">
      <t>ニホン</t>
    </rPh>
    <rPh sb="4" eb="5">
      <t>ルイ</t>
    </rPh>
    <rPh sb="6" eb="8">
      <t>イバラキ</t>
    </rPh>
    <phoneticPr fontId="5"/>
  </si>
  <si>
    <t>日本なし類（茨城）</t>
    <rPh sb="0" eb="2">
      <t>ニホン</t>
    </rPh>
    <rPh sb="6" eb="8">
      <t>イバラキ</t>
    </rPh>
    <phoneticPr fontId="5"/>
  </si>
  <si>
    <t>幸水（茨城）</t>
    <rPh sb="0" eb="2">
      <t>コウスイ</t>
    </rPh>
    <rPh sb="3" eb="5">
      <t>イバラキ</t>
    </rPh>
    <phoneticPr fontId="5"/>
  </si>
  <si>
    <t>豊水（茨城）</t>
    <rPh sb="0" eb="2">
      <t>ホウスイ</t>
    </rPh>
    <rPh sb="3" eb="5">
      <t>イバラキ</t>
    </rPh>
    <phoneticPr fontId="5"/>
  </si>
  <si>
    <t>新高（茨城）</t>
    <rPh sb="0" eb="2">
      <t>ニイタカ</t>
    </rPh>
    <rPh sb="3" eb="5">
      <t>イバラキ</t>
    </rPh>
    <phoneticPr fontId="5"/>
  </si>
  <si>
    <t>かき類（茨城）</t>
    <rPh sb="4" eb="6">
      <t>イバラキ</t>
    </rPh>
    <phoneticPr fontId="5"/>
  </si>
  <si>
    <t>ぶどう類（茨城）</t>
    <rPh sb="5" eb="7">
      <t>イバラキ</t>
    </rPh>
    <phoneticPr fontId="5"/>
  </si>
  <si>
    <t>いちご類（茨城）</t>
    <rPh sb="5" eb="7">
      <t>イバラキ</t>
    </rPh>
    <phoneticPr fontId="5"/>
  </si>
  <si>
    <t>とちおとめ（茨城）</t>
    <rPh sb="6" eb="8">
      <t>イバラキ</t>
    </rPh>
    <phoneticPr fontId="5"/>
  </si>
  <si>
    <t>アールスメロン</t>
    <phoneticPr fontId="5"/>
  </si>
  <si>
    <t>アールスメロン（茨城）</t>
    <rPh sb="8" eb="10">
      <t>イバラキ</t>
    </rPh>
    <phoneticPr fontId="5"/>
  </si>
  <si>
    <t>アンデスメロン（茨城）</t>
    <rPh sb="8" eb="10">
      <t>イバラキ</t>
    </rPh>
    <phoneticPr fontId="5"/>
  </si>
  <si>
    <t>クインシーメロン</t>
    <phoneticPr fontId="5"/>
  </si>
  <si>
    <t>クインシーメロン（茨城）</t>
    <rPh sb="9" eb="11">
      <t>イバラキ</t>
    </rPh>
    <phoneticPr fontId="5"/>
  </si>
  <si>
    <t>すいか</t>
    <phoneticPr fontId="5"/>
  </si>
  <si>
    <t>すいか（茨城）</t>
    <rPh sb="4" eb="6">
      <t>イバラキ</t>
    </rPh>
    <phoneticPr fontId="5"/>
  </si>
  <si>
    <t>こだますいか（茨城）</t>
    <rPh sb="7" eb="9">
      <t>イバラキ</t>
    </rPh>
    <phoneticPr fontId="5"/>
  </si>
  <si>
    <t>くり（茨城）</t>
    <rPh sb="3" eb="5">
      <t>イバラキ</t>
    </rPh>
    <phoneticPr fontId="5"/>
  </si>
  <si>
    <t>だいこん</t>
    <phoneticPr fontId="5"/>
  </si>
  <si>
    <t>こまつな</t>
    <phoneticPr fontId="5"/>
  </si>
  <si>
    <t>ほうれんそう</t>
    <phoneticPr fontId="5"/>
  </si>
  <si>
    <t>ねぎ</t>
    <phoneticPr fontId="5"/>
  </si>
  <si>
    <t>にら</t>
    <phoneticPr fontId="5"/>
  </si>
  <si>
    <t>セルリー</t>
    <phoneticPr fontId="5"/>
  </si>
  <si>
    <t>きゅうり</t>
    <phoneticPr fontId="5"/>
  </si>
  <si>
    <t>ながなす</t>
    <phoneticPr fontId="5"/>
  </si>
  <si>
    <t>かぼちゃ</t>
    <phoneticPr fontId="5"/>
  </si>
  <si>
    <t>かんしょ</t>
    <phoneticPr fontId="5"/>
  </si>
  <si>
    <t>れんこん</t>
    <phoneticPr fontId="5"/>
  </si>
  <si>
    <t>しゅんぎく</t>
    <phoneticPr fontId="5"/>
  </si>
  <si>
    <t>せり</t>
    <phoneticPr fontId="5"/>
  </si>
  <si>
    <t>エシャレット</t>
    <phoneticPr fontId="5"/>
  </si>
  <si>
    <t>おおば</t>
    <phoneticPr fontId="5"/>
  </si>
  <si>
    <t>アンデスメロン</t>
    <phoneticPr fontId="5"/>
  </si>
  <si>
    <t>こだますいか</t>
    <phoneticPr fontId="5"/>
  </si>
  <si>
    <t>開市日数</t>
    <phoneticPr fontId="5"/>
  </si>
  <si>
    <t>野菜総数</t>
    <phoneticPr fontId="5"/>
  </si>
  <si>
    <t>新高</t>
    <phoneticPr fontId="5"/>
  </si>
  <si>
    <t>かき類</t>
    <phoneticPr fontId="5"/>
  </si>
  <si>
    <t>いちご類</t>
    <phoneticPr fontId="5"/>
  </si>
  <si>
    <t>開市日数</t>
    <rPh sb="0" eb="2">
      <t>カイイチ</t>
    </rPh>
    <rPh sb="1" eb="2">
      <t>イチ</t>
    </rPh>
    <rPh sb="2" eb="4">
      <t>ニッスウ</t>
    </rPh>
    <phoneticPr fontId="5"/>
  </si>
  <si>
    <t>日</t>
    <rPh sb="0" eb="1">
      <t>ニチ</t>
    </rPh>
    <phoneticPr fontId="5"/>
  </si>
  <si>
    <t>数 量</t>
    <phoneticPr fontId="5"/>
  </si>
  <si>
    <t>価 格</t>
    <phoneticPr fontId="5"/>
  </si>
  <si>
    <t>東京都中央卸売市場における入荷量と価格</t>
    <phoneticPr fontId="5"/>
  </si>
  <si>
    <t>下旬</t>
    <phoneticPr fontId="5"/>
  </si>
  <si>
    <r>
      <t>数量</t>
    </r>
    <r>
      <rPr>
        <sz val="11"/>
        <color theme="1"/>
        <rFont val="ＭＳ Ｐゴシック"/>
        <family val="2"/>
        <charset val="128"/>
        <scheme val="minor"/>
      </rPr>
      <t>（ｔ）</t>
    </r>
    <phoneticPr fontId="5"/>
  </si>
  <si>
    <r>
      <t>金額</t>
    </r>
    <r>
      <rPr>
        <sz val="11"/>
        <color theme="1"/>
        <rFont val="ＭＳ Ｐゴシック"/>
        <family val="2"/>
        <charset val="128"/>
        <scheme val="minor"/>
      </rPr>
      <t>(千円)</t>
    </r>
    <rPh sb="0" eb="2">
      <t>キンガク</t>
    </rPh>
    <rPh sb="3" eb="5">
      <t>センエン</t>
    </rPh>
    <phoneticPr fontId="5"/>
  </si>
  <si>
    <t>数量</t>
    <phoneticPr fontId="5"/>
  </si>
  <si>
    <t>価格</t>
    <phoneticPr fontId="5"/>
  </si>
  <si>
    <r>
      <t xml:space="preserve">東京都中央卸売市場における </t>
    </r>
    <r>
      <rPr>
        <b/>
        <sz val="16"/>
        <rFont val="ＭＳ Ｐゴシック"/>
        <family val="3"/>
        <charset val="128"/>
      </rPr>
      <t>茨城産の入荷量と価格</t>
    </r>
    <phoneticPr fontId="5"/>
  </si>
  <si>
    <t>中旬</t>
    <phoneticPr fontId="5"/>
  </si>
  <si>
    <t>上旬</t>
    <phoneticPr fontId="5"/>
  </si>
  <si>
    <r>
      <t xml:space="preserve">２０２２年(R4年）　東京都中央卸売市場における </t>
    </r>
    <r>
      <rPr>
        <b/>
        <sz val="16"/>
        <rFont val="ＭＳ Ｐゴシック"/>
        <family val="3"/>
        <charset val="128"/>
      </rPr>
      <t>茨城産の入荷量と価格</t>
    </r>
    <rPh sb="4" eb="5">
      <t>ネン</t>
    </rPh>
    <rPh sb="8" eb="9">
      <t>ネン</t>
    </rPh>
    <rPh sb="11" eb="14">
      <t>トウキョウト</t>
    </rPh>
    <rPh sb="14" eb="16">
      <t>チュウオウ</t>
    </rPh>
    <rPh sb="16" eb="20">
      <t>オロシウリシジョウ</t>
    </rPh>
    <rPh sb="25" eb="27">
      <t>イバラキ</t>
    </rPh>
    <rPh sb="27" eb="28">
      <t>サン</t>
    </rPh>
    <rPh sb="29" eb="32">
      <t>ニュウカリョウ</t>
    </rPh>
    <rPh sb="33" eb="35">
      <t>カカク</t>
    </rPh>
    <phoneticPr fontId="5"/>
  </si>
  <si>
    <t>野菜・果実（月別）による都中央市場と茨城県計の比較（2022年）</t>
    <rPh sb="0" eb="2">
      <t>ヤサイ</t>
    </rPh>
    <rPh sb="3" eb="5">
      <t>カジツ</t>
    </rPh>
    <rPh sb="6" eb="8">
      <t>ツキベツ</t>
    </rPh>
    <rPh sb="12" eb="13">
      <t>ト</t>
    </rPh>
    <rPh sb="13" eb="15">
      <t>チュウオウ</t>
    </rPh>
    <rPh sb="15" eb="17">
      <t>シジョウ</t>
    </rPh>
    <rPh sb="18" eb="21">
      <t>イバラキケン</t>
    </rPh>
    <rPh sb="21" eb="22">
      <t>ケイ</t>
    </rPh>
    <rPh sb="23" eb="25">
      <t>ヒカク</t>
    </rPh>
    <rPh sb="30" eb="31">
      <t>ネン</t>
    </rPh>
    <phoneticPr fontId="5"/>
  </si>
  <si>
    <r>
      <t>2022年(R4年)　</t>
    </r>
    <r>
      <rPr>
        <b/>
        <sz val="16"/>
        <rFont val="ＭＳ Ｐゴシック"/>
        <family val="3"/>
        <charset val="128"/>
      </rPr>
      <t>東京都中央卸売市場における入荷量と価格</t>
    </r>
    <rPh sb="4" eb="5">
      <t>ネン</t>
    </rPh>
    <rPh sb="8" eb="9">
      <t>ネン</t>
    </rPh>
    <rPh sb="11" eb="14">
      <t>トウキョウト</t>
    </rPh>
    <rPh sb="14" eb="16">
      <t>チュウオウ</t>
    </rPh>
    <rPh sb="16" eb="20">
      <t>オロシウリシジョウ</t>
    </rPh>
    <rPh sb="24" eb="27">
      <t>ニュウカリョウ</t>
    </rPh>
    <rPh sb="28" eb="30">
      <t>カカク</t>
    </rPh>
    <phoneticPr fontId="5"/>
  </si>
  <si>
    <t>上旬</t>
  </si>
  <si>
    <t>中旬</t>
  </si>
  <si>
    <t>下旬</t>
  </si>
  <si>
    <t>２０２２年（R４年）</t>
    <rPh sb="8" eb="9">
      <t>ネン</t>
    </rPh>
    <phoneticPr fontId="5"/>
  </si>
  <si>
    <t>※果実については国産のみのデータ</t>
  </si>
  <si>
    <t>根しょうが</t>
    <rPh sb="0" eb="1">
      <t>ネ</t>
    </rPh>
    <phoneticPr fontId="4"/>
  </si>
  <si>
    <t>5月</t>
    <rPh sb="1" eb="2">
      <t>ガツ</t>
    </rPh>
    <phoneticPr fontId="3"/>
  </si>
  <si>
    <t>東京都中央卸売市場における入荷量と価格</t>
    <rPh sb="0" eb="3">
      <t>トウキョウト</t>
    </rPh>
    <rPh sb="3" eb="5">
      <t>チュウオウ</t>
    </rPh>
    <rPh sb="5" eb="9">
      <t>オロシウリシジョウ</t>
    </rPh>
    <rPh sb="13" eb="16">
      <t>ニュウカリョウ</t>
    </rPh>
    <rPh sb="17" eb="19">
      <t>カカク</t>
    </rPh>
    <phoneticPr fontId="5"/>
  </si>
  <si>
    <t>2023年(R5年)</t>
    <rPh sb="4" eb="5">
      <t>ネン</t>
    </rPh>
    <rPh sb="8" eb="9">
      <t>ネン</t>
    </rPh>
    <phoneticPr fontId="5"/>
  </si>
  <si>
    <t>2023年（R5年）</t>
    <rPh sb="8" eb="9">
      <t>ネン</t>
    </rPh>
    <phoneticPr fontId="5"/>
  </si>
  <si>
    <t>東京都中央卸売市場における 茨城産の入荷量と価格</t>
    <phoneticPr fontId="5"/>
  </si>
  <si>
    <t>東京都中央卸売市場における 茨城産の入荷量と価格</t>
    <rPh sb="0" eb="3">
      <t>トウキョウト</t>
    </rPh>
    <rPh sb="3" eb="5">
      <t>チュウオウ</t>
    </rPh>
    <rPh sb="5" eb="9">
      <t>オロシウリシジョウ</t>
    </rPh>
    <rPh sb="14" eb="16">
      <t>イバラキ</t>
    </rPh>
    <rPh sb="16" eb="17">
      <t>サン</t>
    </rPh>
    <rPh sb="18" eb="21">
      <t>ニュウカリョウ</t>
    </rPh>
    <rPh sb="22" eb="24">
      <t>カカク</t>
    </rPh>
    <phoneticPr fontId="5"/>
  </si>
  <si>
    <t>（単位：t、千円、円/kg）</t>
    <phoneticPr fontId="4"/>
  </si>
  <si>
    <t>金額</t>
  </si>
  <si>
    <t>茨城</t>
  </si>
  <si>
    <t>市場計</t>
    <rPh sb="0" eb="2">
      <t>シジョウ</t>
    </rPh>
    <rPh sb="2" eb="3">
      <t>ケイ</t>
    </rPh>
    <phoneticPr fontId="4"/>
  </si>
  <si>
    <t>価格</t>
    <phoneticPr fontId="4"/>
  </si>
  <si>
    <t>野　菜</t>
    <rPh sb="0" eb="1">
      <t>ノ</t>
    </rPh>
    <rPh sb="2" eb="3">
      <t>ナ</t>
    </rPh>
    <phoneticPr fontId="4"/>
  </si>
  <si>
    <t>果　実</t>
    <rPh sb="0" eb="1">
      <t>カ</t>
    </rPh>
    <rPh sb="2" eb="3">
      <t>ジツ</t>
    </rPh>
    <phoneticPr fontId="4"/>
  </si>
  <si>
    <t>れんこん</t>
    <phoneticPr fontId="4"/>
  </si>
  <si>
    <t>レタス類</t>
    <rPh sb="3" eb="4">
      <t>ルイ</t>
    </rPh>
    <phoneticPr fontId="4"/>
  </si>
  <si>
    <t>はくさい</t>
    <phoneticPr fontId="4"/>
  </si>
  <si>
    <t>かんしょ</t>
    <phoneticPr fontId="4"/>
  </si>
  <si>
    <t>キャベツ類</t>
    <rPh sb="4" eb="5">
      <t>ルイ</t>
    </rPh>
    <phoneticPr fontId="4"/>
  </si>
  <si>
    <t>トマト</t>
    <phoneticPr fontId="4"/>
  </si>
  <si>
    <t>ピーマン</t>
    <phoneticPr fontId="4"/>
  </si>
  <si>
    <t>ねぎ</t>
    <phoneticPr fontId="4"/>
  </si>
  <si>
    <t>Ｒ５検索結果／産地別取扱実績</t>
    <phoneticPr fontId="4"/>
  </si>
  <si>
    <t>数量（ｔ）</t>
    <phoneticPr fontId="5"/>
  </si>
  <si>
    <t>金額(千円)</t>
    <rPh sb="0" eb="2">
      <t>キンガク</t>
    </rPh>
    <rPh sb="3" eb="5">
      <t>センエン</t>
    </rPh>
    <phoneticPr fontId="5"/>
  </si>
  <si>
    <t>開市日数</t>
    <rPh sb="0" eb="2">
      <t>カイイチ</t>
    </rPh>
    <rPh sb="2" eb="4">
      <t>ニッスウ</t>
    </rPh>
    <phoneticPr fontId="5"/>
  </si>
  <si>
    <t>都中央市場と茨城県計の「野菜・果実の月別取扱実績」及び「主要品目の月別取扱実績」</t>
    <rPh sb="0" eb="1">
      <t>ト</t>
    </rPh>
    <rPh sb="1" eb="3">
      <t>チュウオウ</t>
    </rPh>
    <rPh sb="3" eb="5">
      <t>シジョウ</t>
    </rPh>
    <rPh sb="6" eb="9">
      <t>イバラキケン</t>
    </rPh>
    <rPh sb="9" eb="10">
      <t>ケイ</t>
    </rPh>
    <rPh sb="18" eb="20">
      <t>ツキベツ</t>
    </rPh>
    <rPh sb="20" eb="22">
      <t>トリアツカイ</t>
    </rPh>
    <rPh sb="22" eb="24">
      <t>ジッセキ</t>
    </rPh>
    <rPh sb="25" eb="26">
      <t>オヨ</t>
    </rPh>
    <rPh sb="28" eb="30">
      <t>シュヨウ</t>
    </rPh>
    <rPh sb="30" eb="32">
      <t>ヒンモク</t>
    </rPh>
    <rPh sb="33" eb="35">
      <t>ツキベツ</t>
    </rPh>
    <rPh sb="35" eb="37">
      <t>トリアツカイ</t>
    </rPh>
    <rPh sb="37" eb="39">
      <t>ジッセキ</t>
    </rPh>
    <phoneticPr fontId="5"/>
  </si>
  <si>
    <t>【野菜】検索結果／産地別取扱実績</t>
    <rPh sb="1" eb="3">
      <t>ヤサイ</t>
    </rPh>
    <phoneticPr fontId="4"/>
  </si>
  <si>
    <t>【果実】検索結果／産地別取扱実績</t>
    <rPh sb="1" eb="3">
      <t>カジツ</t>
    </rPh>
    <phoneticPr fontId="4"/>
  </si>
  <si>
    <t>【れんこん】検索結果／産地別取扱実績</t>
    <phoneticPr fontId="4"/>
  </si>
  <si>
    <t>【レタス類】検索結果／産地別取扱実績</t>
    <rPh sb="4" eb="5">
      <t>ルイ</t>
    </rPh>
    <phoneticPr fontId="4"/>
  </si>
  <si>
    <t>【はくさい】検索結果／産地別取扱実績</t>
    <phoneticPr fontId="4"/>
  </si>
  <si>
    <t>【かんしょ】検索結果／産地別取扱実績</t>
    <phoneticPr fontId="4"/>
  </si>
  <si>
    <t>【ねぎ】検索結果／産地別取扱実績</t>
    <phoneticPr fontId="4"/>
  </si>
  <si>
    <t>【トマト】検索結果／産地別取扱実績</t>
    <phoneticPr fontId="4"/>
  </si>
  <si>
    <t>【ピーマン】検索結果／産地別取扱実績</t>
    <phoneticPr fontId="4"/>
  </si>
  <si>
    <t>１月</t>
    <phoneticPr fontId="4"/>
  </si>
  <si>
    <t>２月</t>
    <phoneticPr fontId="4"/>
  </si>
  <si>
    <t>３月</t>
    <phoneticPr fontId="4"/>
  </si>
  <si>
    <t>４月</t>
    <phoneticPr fontId="4"/>
  </si>
  <si>
    <t>５月</t>
    <phoneticPr fontId="4"/>
  </si>
  <si>
    <t>６月</t>
    <phoneticPr fontId="4"/>
  </si>
  <si>
    <t>７月</t>
    <phoneticPr fontId="4"/>
  </si>
  <si>
    <t>８月</t>
    <phoneticPr fontId="4"/>
  </si>
  <si>
    <t>９月</t>
    <phoneticPr fontId="4"/>
  </si>
  <si>
    <t>10月</t>
    <phoneticPr fontId="4"/>
  </si>
  <si>
    <t>11月</t>
    <phoneticPr fontId="4"/>
  </si>
  <si>
    <t>12月</t>
    <phoneticPr fontId="4"/>
  </si>
  <si>
    <t>野菜・果実（月別）による都中央卸売市場と茨城県産計の比較</t>
    <rPh sb="0" eb="2">
      <t>ヤサイ</t>
    </rPh>
    <rPh sb="3" eb="5">
      <t>カジツ</t>
    </rPh>
    <rPh sb="6" eb="8">
      <t>ツキベツ</t>
    </rPh>
    <rPh sb="12" eb="13">
      <t>ト</t>
    </rPh>
    <rPh sb="13" eb="15">
      <t>チュウオウ</t>
    </rPh>
    <rPh sb="15" eb="17">
      <t>オロシウリ</t>
    </rPh>
    <rPh sb="17" eb="19">
      <t>シジョウ</t>
    </rPh>
    <rPh sb="20" eb="23">
      <t>イバラキケン</t>
    </rPh>
    <rPh sb="23" eb="24">
      <t>サン</t>
    </rPh>
    <rPh sb="24" eb="25">
      <t>ケイ</t>
    </rPh>
    <rPh sb="26" eb="28">
      <t>ヒカク</t>
    </rPh>
    <phoneticPr fontId="5"/>
  </si>
  <si>
    <t>注：青文字別紙集計</t>
    <rPh sb="0" eb="1">
      <t>チュウ</t>
    </rPh>
    <rPh sb="2" eb="3">
      <t>アオ</t>
    </rPh>
    <rPh sb="3" eb="5">
      <t>モジ</t>
    </rPh>
    <rPh sb="5" eb="7">
      <t>ベッシ</t>
    </rPh>
    <rPh sb="7" eb="9">
      <t>シュウケイ</t>
    </rPh>
    <phoneticPr fontId="4"/>
  </si>
  <si>
    <t>注：青文字は別紙集計、赤文字は下表で市場・茨城比較</t>
    <rPh sb="0" eb="1">
      <t>チュウ</t>
    </rPh>
    <rPh sb="2" eb="3">
      <t>アオ</t>
    </rPh>
    <rPh sb="3" eb="5">
      <t>モジ</t>
    </rPh>
    <rPh sb="6" eb="8">
      <t>ベッシ</t>
    </rPh>
    <rPh sb="8" eb="10">
      <t>シュウケイ</t>
    </rPh>
    <rPh sb="11" eb="14">
      <t>アカモジ</t>
    </rPh>
    <rPh sb="15" eb="17">
      <t>カヒョウ</t>
    </rPh>
    <rPh sb="18" eb="20">
      <t>シジョウ</t>
    </rPh>
    <rPh sb="21" eb="23">
      <t>イバラキ</t>
    </rPh>
    <rPh sb="23" eb="25">
      <t>ヒカク</t>
    </rPh>
    <phoneticPr fontId="4"/>
  </si>
  <si>
    <t>2024年（R6年）</t>
    <rPh sb="8" eb="9">
      <t>ネン</t>
    </rPh>
    <phoneticPr fontId="5"/>
  </si>
  <si>
    <t>2024年(R6年)</t>
    <rPh sb="4" eb="5">
      <t>ネン</t>
    </rPh>
    <rPh sb="8" eb="9">
      <t>ネン</t>
    </rPh>
    <phoneticPr fontId="5"/>
  </si>
  <si>
    <t>別紙一覧表から数値転記</t>
    <rPh sb="0" eb="2">
      <t>ベッシ</t>
    </rPh>
    <rPh sb="2" eb="4">
      <t>イチラン</t>
    </rPh>
    <rPh sb="4" eb="5">
      <t>ヒョウ</t>
    </rPh>
    <rPh sb="7" eb="9">
      <t>スウチ</t>
    </rPh>
    <rPh sb="9" eb="11">
      <t>テンキ</t>
    </rPh>
    <phoneticPr fontId="4"/>
  </si>
  <si>
    <t>黒文字：</t>
    <rPh sb="0" eb="1">
      <t>クロ</t>
    </rPh>
    <rPh sb="1" eb="3">
      <t>モジ</t>
    </rPh>
    <phoneticPr fontId="4"/>
  </si>
  <si>
    <t>青文字：</t>
    <rPh sb="0" eb="3">
      <t>アオモジ</t>
    </rPh>
    <phoneticPr fontId="4"/>
  </si>
  <si>
    <t>別紙で集計した数値を転記</t>
    <rPh sb="0" eb="2">
      <t>ベッシ</t>
    </rPh>
    <rPh sb="3" eb="5">
      <t>シュウケイ</t>
    </rPh>
    <rPh sb="7" eb="9">
      <t>スウチ</t>
    </rPh>
    <rPh sb="10" eb="12">
      <t>テンキ</t>
    </rPh>
    <phoneticPr fontId="4"/>
  </si>
  <si>
    <t>下段別表で再集計</t>
    <rPh sb="0" eb="2">
      <t>カダン</t>
    </rPh>
    <rPh sb="2" eb="4">
      <t>ベッピョウ</t>
    </rPh>
    <rPh sb="5" eb="6">
      <t>サイ</t>
    </rPh>
    <rPh sb="6" eb="8">
      <t>シュウケイ</t>
    </rPh>
    <phoneticPr fontId="4"/>
  </si>
  <si>
    <t>別紙集計表から数値転記</t>
    <rPh sb="0" eb="2">
      <t>ベッシ</t>
    </rPh>
    <rPh sb="2" eb="4">
      <t>シュウケイ</t>
    </rPh>
    <rPh sb="4" eb="5">
      <t>ヒョウ</t>
    </rPh>
    <rPh sb="7" eb="9">
      <t>スウチ</t>
    </rPh>
    <rPh sb="9" eb="11">
      <t>テンキ</t>
    </rPh>
    <phoneticPr fontId="4"/>
  </si>
  <si>
    <t>：</t>
    <phoneticPr fontId="4"/>
  </si>
  <si>
    <r>
      <t xml:space="preserve">東京都中央卸売市場における </t>
    </r>
    <r>
      <rPr>
        <b/>
        <sz val="16"/>
        <color rgb="FFFF0000"/>
        <rFont val="HGS創英角ｺﾞｼｯｸUB"/>
        <family val="3"/>
        <charset val="128"/>
      </rPr>
      <t>茨城産</t>
    </r>
    <r>
      <rPr>
        <b/>
        <sz val="16"/>
        <rFont val="HGS創英角ｺﾞｼｯｸUB"/>
        <family val="3"/>
        <charset val="128"/>
      </rPr>
      <t>の入荷量と価格</t>
    </r>
    <rPh sb="0" eb="3">
      <t>トウキョウト</t>
    </rPh>
    <rPh sb="3" eb="5">
      <t>チュウオウ</t>
    </rPh>
    <rPh sb="5" eb="9">
      <t>オロシウリシジョウ</t>
    </rPh>
    <rPh sb="14" eb="16">
      <t>イバラキ</t>
    </rPh>
    <rPh sb="16" eb="17">
      <t>サン</t>
    </rPh>
    <rPh sb="18" eb="21">
      <t>ニュウカリョウ</t>
    </rPh>
    <rPh sb="22" eb="24">
      <t>カカク</t>
    </rPh>
    <phoneticPr fontId="5"/>
  </si>
  <si>
    <r>
      <rPr>
        <b/>
        <sz val="16"/>
        <color rgb="FFFF0000"/>
        <rFont val="HGS創英角ｺﾞｼｯｸUB"/>
        <family val="3"/>
        <charset val="128"/>
      </rPr>
      <t>東京都中央卸売市場</t>
    </r>
    <r>
      <rPr>
        <b/>
        <sz val="16"/>
        <rFont val="HGS創英角ｺﾞｼｯｸUB"/>
        <family val="3"/>
        <charset val="128"/>
      </rPr>
      <t>における入荷量と価格</t>
    </r>
    <rPh sb="0" eb="3">
      <t>トウキョウト</t>
    </rPh>
    <rPh sb="3" eb="5">
      <t>チュウオウ</t>
    </rPh>
    <rPh sb="5" eb="9">
      <t>オロシウリシジョウ</t>
    </rPh>
    <rPh sb="13" eb="16">
      <t>ニュウカリョウ</t>
    </rPh>
    <rPh sb="17" eb="19">
      <t>カカク</t>
    </rPh>
    <phoneticPr fontId="5"/>
  </si>
  <si>
    <r>
      <rPr>
        <b/>
        <sz val="16"/>
        <color rgb="FFFF0000"/>
        <rFont val="HGS創英角ｺﾞｼｯｸUB"/>
        <family val="3"/>
        <charset val="128"/>
      </rPr>
      <t>東京都中央卸売市場</t>
    </r>
    <r>
      <rPr>
        <b/>
        <sz val="16"/>
        <rFont val="HGS創英角ｺﾞｼｯｸUB"/>
        <family val="3"/>
        <charset val="128"/>
      </rPr>
      <t>における入荷量と価格</t>
    </r>
    <phoneticPr fontId="5"/>
  </si>
  <si>
    <t>293-6093</t>
    <phoneticPr fontId="4"/>
  </si>
  <si>
    <t>130.643.756</t>
    <phoneticPr fontId="4"/>
  </si>
  <si>
    <t>29*9079.341</t>
    <phoneticPr fontId="4"/>
  </si>
  <si>
    <t>2025年（R7年）</t>
    <rPh sb="8" eb="9">
      <t>ネン</t>
    </rPh>
    <phoneticPr fontId="5"/>
  </si>
  <si>
    <t>2025年(R7年)</t>
    <rPh sb="4" eb="5">
      <t>ネン</t>
    </rPh>
    <rPh sb="8" eb="9">
      <t>ネン</t>
    </rPh>
    <phoneticPr fontId="5"/>
  </si>
  <si>
    <t>100+645</t>
    <phoneticPr fontId="4"/>
  </si>
  <si>
    <r>
      <t>2021年(R3年)　</t>
    </r>
    <r>
      <rPr>
        <b/>
        <sz val="16"/>
        <rFont val="ＭＳ Ｐゴシック"/>
        <family val="3"/>
        <charset val="128"/>
      </rPr>
      <t>東京都中央卸売市場における入荷量と価格</t>
    </r>
    <rPh sb="4" eb="5">
      <t>ネン</t>
    </rPh>
    <rPh sb="8" eb="9">
      <t>ネン</t>
    </rPh>
    <rPh sb="11" eb="14">
      <t>トウキョウト</t>
    </rPh>
    <rPh sb="14" eb="16">
      <t>チュウオウ</t>
    </rPh>
    <rPh sb="16" eb="20">
      <t>オロシウリシジョウ</t>
    </rPh>
    <rPh sb="24" eb="27">
      <t>ニュウカリョウ</t>
    </rPh>
    <rPh sb="28" eb="30">
      <t>カカク</t>
    </rPh>
    <phoneticPr fontId="5"/>
  </si>
  <si>
    <t>※単位：トン・千円・円/kg</t>
    <rPh sb="1" eb="3">
      <t>タンイ</t>
    </rPh>
    <rPh sb="7" eb="9">
      <t>センエン</t>
    </rPh>
    <phoneticPr fontId="3"/>
  </si>
  <si>
    <t>※単位：トン・千円・円/kg　　　　</t>
    <rPh sb="1" eb="3">
      <t>タンイ</t>
    </rPh>
    <rPh sb="7" eb="9">
      <t>センエン</t>
    </rPh>
    <rPh sb="10" eb="11">
      <t>エン</t>
    </rPh>
    <phoneticPr fontId="5"/>
  </si>
  <si>
    <t>資料：東京中央市場青果物卸会社協会情報業務部（青果物情報センター）の月報</t>
    <rPh sb="0" eb="2">
      <t>シリョウ</t>
    </rPh>
    <rPh sb="34" eb="35">
      <t>ゲツ</t>
    </rPh>
    <rPh sb="35" eb="36">
      <t>ホウ</t>
    </rPh>
    <phoneticPr fontId="3"/>
  </si>
  <si>
    <r>
      <t xml:space="preserve">２０２１年(R3年）　東京都中央卸売市場における </t>
    </r>
    <r>
      <rPr>
        <b/>
        <sz val="16"/>
        <rFont val="ＭＳ Ｐゴシック"/>
        <family val="3"/>
        <charset val="128"/>
      </rPr>
      <t>茨城産の入荷量と価格</t>
    </r>
    <rPh sb="4" eb="5">
      <t>ネン</t>
    </rPh>
    <rPh sb="8" eb="9">
      <t>ネン</t>
    </rPh>
    <rPh sb="11" eb="14">
      <t>トウキョウト</t>
    </rPh>
    <rPh sb="14" eb="16">
      <t>チュウオウ</t>
    </rPh>
    <rPh sb="16" eb="20">
      <t>オロシウリシジョウ</t>
    </rPh>
    <rPh sb="25" eb="27">
      <t>イバラキ</t>
    </rPh>
    <rPh sb="27" eb="28">
      <t>サン</t>
    </rPh>
    <rPh sb="29" eb="32">
      <t>ニュウカリョウ</t>
    </rPh>
    <rPh sb="33" eb="35">
      <t>カカク</t>
    </rPh>
    <phoneticPr fontId="5"/>
  </si>
  <si>
    <t>5月</t>
    <rPh sb="1" eb="2">
      <t>ガツ</t>
    </rPh>
    <phoneticPr fontId="5"/>
  </si>
  <si>
    <t>野菜・果実（月別）による都中央市場と茨城県計の比較（2021年）</t>
    <rPh sb="0" eb="2">
      <t>ヤサイ</t>
    </rPh>
    <rPh sb="3" eb="5">
      <t>カジツ</t>
    </rPh>
    <rPh sb="6" eb="8">
      <t>ツキベツ</t>
    </rPh>
    <rPh sb="12" eb="13">
      <t>ト</t>
    </rPh>
    <rPh sb="13" eb="15">
      <t>チュウオウ</t>
    </rPh>
    <rPh sb="15" eb="17">
      <t>シジョウ</t>
    </rPh>
    <rPh sb="18" eb="21">
      <t>イバラキケン</t>
    </rPh>
    <rPh sb="21" eb="22">
      <t>ケイ</t>
    </rPh>
    <rPh sb="23" eb="25">
      <t>ヒカク</t>
    </rPh>
    <rPh sb="30" eb="31">
      <t>ネン</t>
    </rPh>
    <phoneticPr fontId="5"/>
  </si>
  <si>
    <t>２０２１年（R3年）</t>
    <rPh sb="8" eb="9">
      <t>ネン</t>
    </rPh>
    <phoneticPr fontId="5"/>
  </si>
  <si>
    <t>※果実については国産のみのデータ</t>
    <rPh sb="1" eb="3">
      <t>カジツ</t>
    </rPh>
    <rPh sb="8" eb="10">
      <t>コクサン</t>
    </rPh>
    <phoneticPr fontId="5"/>
  </si>
  <si>
    <t>※単位：t・千円・円/㎏</t>
    <rPh sb="1" eb="3">
      <t>タンイ</t>
    </rPh>
    <rPh sb="6" eb="8">
      <t>センエン</t>
    </rPh>
    <rPh sb="9" eb="10">
      <t>エン</t>
    </rPh>
    <phoneticPr fontId="2"/>
  </si>
  <si>
    <t>資料：東京中央市場青果物卸会社協会情報業務部（青果物情報センター）の旬報</t>
    <rPh sb="0" eb="2">
      <t>シリョウ</t>
    </rPh>
    <rPh sb="34" eb="35">
      <t>シュン</t>
    </rPh>
    <rPh sb="35" eb="36">
      <t>ホウ</t>
    </rPh>
    <phoneticPr fontId="2"/>
  </si>
  <si>
    <t>↑赤数字：11/26訂正</t>
    <rPh sb="1" eb="2">
      <t>アカ</t>
    </rPh>
    <rPh sb="2" eb="4">
      <t>スウジ</t>
    </rPh>
    <rPh sb="10" eb="12">
      <t>テイセイ</t>
    </rPh>
    <phoneticPr fontId="5"/>
  </si>
  <si>
    <t>↑赤数字：12/10訂正</t>
    <rPh sb="1" eb="2">
      <t>アカ</t>
    </rPh>
    <rPh sb="2" eb="4">
      <t>スウジ</t>
    </rPh>
    <rPh sb="10" eb="12">
      <t>テイセイ</t>
    </rPh>
    <phoneticPr fontId="5"/>
  </si>
  <si>
    <t>↑紺数字：22年11/10訂正</t>
    <rPh sb="1" eb="2">
      <t>コン</t>
    </rPh>
    <rPh sb="2" eb="4">
      <t>スウジ</t>
    </rPh>
    <rPh sb="7" eb="8">
      <t>ネン</t>
    </rPh>
    <rPh sb="13" eb="15">
      <t>テイセイ</t>
    </rPh>
    <phoneticPr fontId="5"/>
  </si>
  <si>
    <r>
      <t>2020年(Ｒ２年)　</t>
    </r>
    <r>
      <rPr>
        <b/>
        <sz val="16"/>
        <rFont val="ＭＳ Ｐゴシック"/>
        <family val="3"/>
        <charset val="128"/>
      </rPr>
      <t>東京都中央卸売市場における取扱実績</t>
    </r>
    <rPh sb="4" eb="5">
      <t>ネン</t>
    </rPh>
    <rPh sb="8" eb="9">
      <t>ネン</t>
    </rPh>
    <rPh sb="11" eb="14">
      <t>トウキョウト</t>
    </rPh>
    <rPh sb="14" eb="16">
      <t>チュウオウ</t>
    </rPh>
    <rPh sb="16" eb="20">
      <t>オロシウリシジョウ</t>
    </rPh>
    <rPh sb="24" eb="28">
      <t>トリアツカイジッセキ</t>
    </rPh>
    <phoneticPr fontId="5"/>
  </si>
  <si>
    <t>※単位：トン，円/kg，千円</t>
    <rPh sb="1" eb="3">
      <t>タンイ</t>
    </rPh>
    <rPh sb="7" eb="8">
      <t>エン</t>
    </rPh>
    <rPh sb="12" eb="14">
      <t>センエン</t>
    </rPh>
    <phoneticPr fontId="5"/>
  </si>
  <si>
    <t>159*6</t>
    <phoneticPr fontId="5"/>
  </si>
  <si>
    <r>
      <t xml:space="preserve">２０２０年(Ｒ２年）　東京都中央卸売市場における </t>
    </r>
    <r>
      <rPr>
        <b/>
        <sz val="16"/>
        <rFont val="ＭＳ Ｐゴシック"/>
        <family val="3"/>
        <charset val="128"/>
      </rPr>
      <t>茨城産の取扱実績</t>
    </r>
    <rPh sb="4" eb="5">
      <t>ネン</t>
    </rPh>
    <rPh sb="8" eb="9">
      <t>ネン</t>
    </rPh>
    <rPh sb="11" eb="14">
      <t>トウキョウト</t>
    </rPh>
    <rPh sb="14" eb="16">
      <t>チュウオウ</t>
    </rPh>
    <rPh sb="16" eb="20">
      <t>オロシウリシジョウ</t>
    </rPh>
    <rPh sb="25" eb="27">
      <t>イバラキ</t>
    </rPh>
    <rPh sb="27" eb="28">
      <t>サン</t>
    </rPh>
    <rPh sb="29" eb="33">
      <t>トリアツカイジッセキ</t>
    </rPh>
    <phoneticPr fontId="5"/>
  </si>
  <si>
    <t>野菜・果実（月別）による都中央市場と茨城県計の比較（2020年）</t>
    <rPh sb="0" eb="2">
      <t>ヤサイ</t>
    </rPh>
    <rPh sb="3" eb="5">
      <t>カジツ</t>
    </rPh>
    <rPh sb="6" eb="8">
      <t>ツキベツ</t>
    </rPh>
    <rPh sb="12" eb="13">
      <t>ト</t>
    </rPh>
    <rPh sb="13" eb="15">
      <t>チュウオウ</t>
    </rPh>
    <rPh sb="15" eb="17">
      <t>シジョウ</t>
    </rPh>
    <rPh sb="18" eb="21">
      <t>イバラキケン</t>
    </rPh>
    <rPh sb="21" eb="22">
      <t>ケイ</t>
    </rPh>
    <rPh sb="23" eb="25">
      <t>ヒカク</t>
    </rPh>
    <rPh sb="30" eb="31">
      <t>ネン</t>
    </rPh>
    <phoneticPr fontId="5"/>
  </si>
  <si>
    <t>２０２０年（Ｒ２年）　東京都中央卸売市場における取扱実績</t>
    <rPh sb="8" eb="9">
      <t>ネン</t>
    </rPh>
    <rPh sb="24" eb="28">
      <t>トリアツカイジッセキ</t>
    </rPh>
    <phoneticPr fontId="5"/>
  </si>
  <si>
    <t>２０２０年（Ｒ２年）　東京都中央卸売市場における茨城産の取扱実績</t>
    <rPh sb="8" eb="9">
      <t>ネン</t>
    </rPh>
    <rPh sb="28" eb="32">
      <t>トリアツカイジッセキ</t>
    </rPh>
    <phoneticPr fontId="5"/>
  </si>
  <si>
    <t>4月</t>
    <phoneticPr fontId="5"/>
  </si>
  <si>
    <t>２０２０－２４年平均　東京都中央卸売市場における茨城産の取扱実績</t>
    <rPh sb="8" eb="10">
      <t>ヘイキン</t>
    </rPh>
    <rPh sb="28" eb="32">
      <t>トリアツカイジッセキ</t>
    </rPh>
    <phoneticPr fontId="5"/>
  </si>
  <si>
    <t>２０２０－２４平均　東京都中央卸売市場における取扱実績</t>
    <rPh sb="7" eb="9">
      <t>ヘイキン</t>
    </rPh>
    <rPh sb="23" eb="27">
      <t>トリアツカイジッセキ</t>
    </rPh>
    <phoneticPr fontId="5"/>
  </si>
  <si>
    <t>2025価格</t>
    <rPh sb="4" eb="6">
      <t>カカク</t>
    </rPh>
    <phoneticPr fontId="4"/>
  </si>
  <si>
    <t>2024価格</t>
    <rPh sb="4" eb="6">
      <t>カカク</t>
    </rPh>
    <phoneticPr fontId="4"/>
  </si>
  <si>
    <t>2025数量</t>
    <rPh sb="4" eb="6">
      <t>スウリョウ</t>
    </rPh>
    <phoneticPr fontId="4"/>
  </si>
  <si>
    <t>2024数量</t>
    <rPh sb="4" eb="6">
      <t>スウリョウ</t>
    </rPh>
    <phoneticPr fontId="4"/>
  </si>
  <si>
    <t>12/下</t>
    <rPh sb="3" eb="4">
      <t>シタ</t>
    </rPh>
    <phoneticPr fontId="4"/>
  </si>
  <si>
    <t>12/中</t>
    <rPh sb="3" eb="4">
      <t>ナカ</t>
    </rPh>
    <phoneticPr fontId="4"/>
  </si>
  <si>
    <t>12/上</t>
    <rPh sb="3" eb="4">
      <t>ウエ</t>
    </rPh>
    <phoneticPr fontId="4"/>
  </si>
  <si>
    <t>11/下</t>
    <rPh sb="3" eb="4">
      <t>シタ</t>
    </rPh>
    <phoneticPr fontId="4"/>
  </si>
  <si>
    <t>11/中</t>
    <rPh sb="3" eb="4">
      <t>ナカ</t>
    </rPh>
    <phoneticPr fontId="4"/>
  </si>
  <si>
    <t>11/上</t>
    <rPh sb="3" eb="4">
      <t>ウエ</t>
    </rPh>
    <phoneticPr fontId="4"/>
  </si>
  <si>
    <t>10/下</t>
    <rPh sb="3" eb="4">
      <t>シタ</t>
    </rPh>
    <phoneticPr fontId="4"/>
  </si>
  <si>
    <t>10/中</t>
    <rPh sb="3" eb="4">
      <t>ナカ</t>
    </rPh>
    <phoneticPr fontId="4"/>
  </si>
  <si>
    <t>10/上</t>
    <rPh sb="3" eb="4">
      <t>ウエ</t>
    </rPh>
    <phoneticPr fontId="4"/>
  </si>
  <si>
    <t>9/下</t>
    <rPh sb="2" eb="3">
      <t>シタ</t>
    </rPh>
    <phoneticPr fontId="4"/>
  </si>
  <si>
    <t>9/中</t>
    <rPh sb="2" eb="3">
      <t>ナカ</t>
    </rPh>
    <phoneticPr fontId="4"/>
  </si>
  <si>
    <t>9/上</t>
    <rPh sb="2" eb="3">
      <t>ウエ</t>
    </rPh>
    <phoneticPr fontId="4"/>
  </si>
  <si>
    <t>8/下</t>
    <rPh sb="2" eb="3">
      <t>シタ</t>
    </rPh>
    <phoneticPr fontId="4"/>
  </si>
  <si>
    <t>8/中</t>
    <rPh sb="2" eb="3">
      <t>ナカ</t>
    </rPh>
    <phoneticPr fontId="4"/>
  </si>
  <si>
    <t>8/上</t>
    <rPh sb="2" eb="3">
      <t>ウエ</t>
    </rPh>
    <phoneticPr fontId="4"/>
  </si>
  <si>
    <t>7/下</t>
    <rPh sb="2" eb="3">
      <t>シタ</t>
    </rPh>
    <phoneticPr fontId="4"/>
  </si>
  <si>
    <t>7/中</t>
    <rPh sb="2" eb="3">
      <t>ナカ</t>
    </rPh>
    <phoneticPr fontId="4"/>
  </si>
  <si>
    <t>7/上</t>
    <rPh sb="2" eb="3">
      <t>ウエ</t>
    </rPh>
    <phoneticPr fontId="4"/>
  </si>
  <si>
    <t>6/下</t>
    <rPh sb="2" eb="3">
      <t>シタ</t>
    </rPh>
    <phoneticPr fontId="4"/>
  </si>
  <si>
    <t>6/中</t>
    <rPh sb="2" eb="3">
      <t>ナカ</t>
    </rPh>
    <phoneticPr fontId="4"/>
  </si>
  <si>
    <t>6/上</t>
    <rPh sb="2" eb="3">
      <t>ウエ</t>
    </rPh>
    <phoneticPr fontId="4"/>
  </si>
  <si>
    <t>5/下</t>
    <rPh sb="2" eb="3">
      <t>シタ</t>
    </rPh>
    <phoneticPr fontId="4"/>
  </si>
  <si>
    <t>5/中</t>
    <rPh sb="2" eb="3">
      <t>ナカ</t>
    </rPh>
    <phoneticPr fontId="4"/>
  </si>
  <si>
    <t>5/上</t>
    <rPh sb="2" eb="3">
      <t>ウエ</t>
    </rPh>
    <phoneticPr fontId="4"/>
  </si>
  <si>
    <t>4/下</t>
    <rPh sb="2" eb="3">
      <t>シタ</t>
    </rPh>
    <phoneticPr fontId="4"/>
  </si>
  <si>
    <t>4/中</t>
    <rPh sb="2" eb="3">
      <t>ナカ</t>
    </rPh>
    <phoneticPr fontId="4"/>
  </si>
  <si>
    <t>4/上</t>
    <rPh sb="2" eb="3">
      <t>ウエ</t>
    </rPh>
    <phoneticPr fontId="4"/>
  </si>
  <si>
    <t>3/下</t>
    <rPh sb="2" eb="3">
      <t>シタ</t>
    </rPh>
    <phoneticPr fontId="4"/>
  </si>
  <si>
    <t>3/中</t>
    <rPh sb="2" eb="3">
      <t>ナカ</t>
    </rPh>
    <phoneticPr fontId="4"/>
  </si>
  <si>
    <t>3/上</t>
    <rPh sb="2" eb="3">
      <t>ウエ</t>
    </rPh>
    <phoneticPr fontId="4"/>
  </si>
  <si>
    <t>2/下</t>
    <rPh sb="2" eb="3">
      <t>シタ</t>
    </rPh>
    <phoneticPr fontId="4"/>
  </si>
  <si>
    <t>2/中</t>
    <rPh sb="2" eb="3">
      <t>ナカ</t>
    </rPh>
    <phoneticPr fontId="4"/>
  </si>
  <si>
    <t>2/上</t>
    <rPh sb="2" eb="3">
      <t>ウエ</t>
    </rPh>
    <phoneticPr fontId="4"/>
  </si>
  <si>
    <t>1/下</t>
    <rPh sb="2" eb="3">
      <t>シタ</t>
    </rPh>
    <phoneticPr fontId="4"/>
  </si>
  <si>
    <t>1/中</t>
    <rPh sb="2" eb="3">
      <t>ナカ</t>
    </rPh>
    <phoneticPr fontId="4"/>
  </si>
  <si>
    <t>1/上</t>
    <rPh sb="2" eb="3">
      <t>ウエ</t>
    </rPh>
    <phoneticPr fontId="4"/>
  </si>
  <si>
    <t>1月</t>
    <phoneticPr fontId="4"/>
  </si>
  <si>
    <t>１月上旬</t>
    <rPh sb="1" eb="2">
      <t>ガツ</t>
    </rPh>
    <phoneticPr fontId="4"/>
  </si>
  <si>
    <t>１月中旬</t>
    <phoneticPr fontId="5"/>
  </si>
  <si>
    <t>１月下旬</t>
    <phoneticPr fontId="5"/>
  </si>
  <si>
    <t>２月上旬</t>
    <rPh sb="1" eb="2">
      <t>ガツ</t>
    </rPh>
    <phoneticPr fontId="5"/>
  </si>
  <si>
    <t>２月中旬</t>
    <phoneticPr fontId="4"/>
  </si>
  <si>
    <t>２月下旬</t>
    <phoneticPr fontId="5"/>
  </si>
  <si>
    <t>３月上旬</t>
    <rPh sb="1" eb="2">
      <t>ガツ</t>
    </rPh>
    <phoneticPr fontId="5"/>
  </si>
  <si>
    <t>３月中旬</t>
    <phoneticPr fontId="4"/>
  </si>
  <si>
    <t>３月下旬</t>
    <phoneticPr fontId="5"/>
  </si>
  <si>
    <t>４月上旬</t>
    <phoneticPr fontId="4"/>
  </si>
  <si>
    <t>４月下旬</t>
    <phoneticPr fontId="5"/>
  </si>
  <si>
    <t>５月上旬</t>
    <phoneticPr fontId="4"/>
  </si>
  <si>
    <t>６月下旬</t>
    <phoneticPr fontId="5"/>
  </si>
  <si>
    <t>７月上旬</t>
    <phoneticPr fontId="5"/>
  </si>
  <si>
    <t>７月中旬</t>
    <phoneticPr fontId="5"/>
  </si>
  <si>
    <t>７月下旬</t>
    <phoneticPr fontId="5"/>
  </si>
  <si>
    <t>８月上旬</t>
    <phoneticPr fontId="5"/>
  </si>
  <si>
    <t>８月中旬</t>
    <phoneticPr fontId="5"/>
  </si>
  <si>
    <t>８月下旬</t>
    <phoneticPr fontId="5"/>
  </si>
  <si>
    <t>９月上旬</t>
    <phoneticPr fontId="5"/>
  </si>
  <si>
    <t>９月中旬</t>
    <phoneticPr fontId="5"/>
  </si>
  <si>
    <t>９月下旬</t>
    <phoneticPr fontId="5"/>
  </si>
  <si>
    <t>１０月上旬</t>
    <phoneticPr fontId="5"/>
  </si>
  <si>
    <t>１０月中旬</t>
    <phoneticPr fontId="5"/>
  </si>
  <si>
    <t>１０月下旬</t>
    <phoneticPr fontId="5"/>
  </si>
  <si>
    <t>１１月上旬</t>
    <phoneticPr fontId="5"/>
  </si>
  <si>
    <t>１１月中旬</t>
    <phoneticPr fontId="5"/>
  </si>
  <si>
    <t>１１月下旬</t>
    <phoneticPr fontId="5"/>
  </si>
  <si>
    <t>１２月上旬</t>
    <phoneticPr fontId="5"/>
  </si>
  <si>
    <t>１２月中旬</t>
    <phoneticPr fontId="5"/>
  </si>
  <si>
    <t>１２月下旬</t>
    <phoneticPr fontId="5"/>
  </si>
  <si>
    <t>４月中旬</t>
    <rPh sb="1" eb="2">
      <t>ガツ</t>
    </rPh>
    <phoneticPr fontId="4"/>
  </si>
  <si>
    <t>2020-2024年平均</t>
    <rPh sb="9" eb="10">
      <t>ネン</t>
    </rPh>
    <rPh sb="10" eb="12">
      <t>ヘイキン</t>
    </rPh>
    <phoneticPr fontId="5"/>
  </si>
  <si>
    <t>1月</t>
    <rPh sb="1" eb="2">
      <t>ガツ</t>
    </rPh>
    <phoneticPr fontId="4"/>
  </si>
  <si>
    <t>2020-24
平均数量</t>
    <rPh sb="8" eb="10">
      <t>ヘイキン</t>
    </rPh>
    <rPh sb="10" eb="12">
      <t>スウリョウ</t>
    </rPh>
    <phoneticPr fontId="4"/>
  </si>
  <si>
    <t>2020-24
平均価格</t>
    <rPh sb="8" eb="10">
      <t>ヘイキン</t>
    </rPh>
    <rPh sb="10" eb="12">
      <t>カカク</t>
    </rPh>
    <phoneticPr fontId="4"/>
  </si>
  <si>
    <t>2024
数量</t>
    <rPh sb="5" eb="7">
      <t>スウリョウ</t>
    </rPh>
    <phoneticPr fontId="4"/>
  </si>
  <si>
    <t>2025
数量</t>
    <rPh sb="5" eb="7">
      <t>スウリョウ</t>
    </rPh>
    <phoneticPr fontId="4"/>
  </si>
  <si>
    <t>2024
価格</t>
    <rPh sb="5" eb="7">
      <t>カカク</t>
    </rPh>
    <phoneticPr fontId="4"/>
  </si>
  <si>
    <t>2025
価格</t>
    <rPh sb="5" eb="7">
      <t>カカク</t>
    </rPh>
    <phoneticPr fontId="4"/>
  </si>
  <si>
    <t>0</t>
  </si>
  <si>
    <t>東京都中央卸売市場における茨城県産農産物の旬別取引推移</t>
    <rPh sb="0" eb="3">
      <t>トウキョウト</t>
    </rPh>
    <rPh sb="3" eb="9">
      <t>チュウオウオロシウリシジョウ</t>
    </rPh>
    <rPh sb="13" eb="17">
      <t>イバラキケンサン</t>
    </rPh>
    <rPh sb="17" eb="20">
      <t>ノウサンブツ</t>
    </rPh>
    <rPh sb="21" eb="23">
      <t>シュンベツ</t>
    </rPh>
    <rPh sb="23" eb="25">
      <t>トリヒキ</t>
    </rPh>
    <rPh sb="25" eb="27">
      <t>スイイ</t>
    </rPh>
    <phoneticPr fontId="4"/>
  </si>
  <si>
    <t>茨城県農産物販売推進東京本部</t>
    <rPh sb="0" eb="3">
      <t>イバラキケン</t>
    </rPh>
    <rPh sb="3" eb="10">
      <t>ノウサンブツハンバイスイシン</t>
    </rPh>
    <rPh sb="10" eb="12">
      <t>トウキョウ</t>
    </rPh>
    <rPh sb="12" eb="14">
      <t>ホンブ</t>
    </rPh>
    <phoneticPr fontId="4"/>
  </si>
  <si>
    <t>品目</t>
    <rPh sb="0" eb="2">
      <t>ヒンモク</t>
    </rPh>
    <phoneticPr fontId="4"/>
  </si>
  <si>
    <t>数量</t>
    <rPh sb="0" eb="2">
      <t>スウリョウ</t>
    </rPh>
    <phoneticPr fontId="4"/>
  </si>
  <si>
    <t>価格</t>
    <rPh sb="0" eb="2">
      <t>カカク</t>
    </rPh>
    <phoneticPr fontId="4"/>
  </si>
  <si>
    <t>(対平年比)</t>
    <rPh sb="1" eb="2">
      <t>タイ</t>
    </rPh>
    <rPh sb="2" eb="5">
      <t>ヘイネンヒ</t>
    </rPh>
    <phoneticPr fontId="4"/>
  </si>
  <si>
    <t>(対前年比)</t>
    <rPh sb="1" eb="2">
      <t>タイ</t>
    </rPh>
    <rPh sb="2" eb="4">
      <t>ゼンネン</t>
    </rPh>
    <rPh sb="4" eb="5">
      <t>ヒ</t>
    </rPh>
    <phoneticPr fontId="4"/>
  </si>
  <si>
    <t>2020-24価格</t>
    <rPh sb="7" eb="9">
      <t>カカク</t>
    </rPh>
    <phoneticPr fontId="4"/>
  </si>
  <si>
    <t>2020-24数量</t>
    <rPh sb="7" eb="9">
      <t>スウリョウ</t>
    </rPh>
    <phoneticPr fontId="4"/>
  </si>
  <si>
    <t>茨城県農産物販売推進東京本部</t>
    <phoneticPr fontId="4"/>
  </si>
  <si>
    <t>野菜総数</t>
    <rPh sb="0" eb="2">
      <t>ヤサイ</t>
    </rPh>
    <rPh sb="2" eb="4">
      <t>ソウスウ</t>
    </rPh>
    <phoneticPr fontId="4"/>
  </si>
  <si>
    <t>果実総数</t>
    <rPh sb="0" eb="2">
      <t>カジツ</t>
    </rPh>
    <rPh sb="2" eb="4">
      <t>ソウスウ</t>
    </rPh>
    <phoneticPr fontId="4"/>
  </si>
  <si>
    <t>野菜総数</t>
    <rPh sb="0" eb="2">
      <t>ヤサイ</t>
    </rPh>
    <rPh sb="2" eb="4">
      <t>ソウスウ</t>
    </rPh>
    <phoneticPr fontId="4"/>
  </si>
  <si>
    <t>果実総数</t>
    <rPh sb="0" eb="2">
      <t>カジツ</t>
    </rPh>
    <rPh sb="2" eb="4">
      <t>ソウスウ</t>
    </rPh>
    <phoneticPr fontId="4"/>
  </si>
  <si>
    <t>野菜総数数量</t>
    <rPh sb="0" eb="4">
      <t>ヤサイソウスウ</t>
    </rPh>
    <rPh sb="4" eb="6">
      <t>スウリョウ</t>
    </rPh>
    <phoneticPr fontId="4"/>
  </si>
  <si>
    <t>野菜総数金額</t>
    <rPh sb="0" eb="4">
      <t>ヤサイソウスウ</t>
    </rPh>
    <rPh sb="4" eb="6">
      <t>キンガク</t>
    </rPh>
    <phoneticPr fontId="4"/>
  </si>
  <si>
    <t>野菜総数価格</t>
    <rPh sb="0" eb="2">
      <t>ヤサイ</t>
    </rPh>
    <rPh sb="2" eb="4">
      <t>ソウスウ</t>
    </rPh>
    <rPh sb="4" eb="6">
      <t>カカク</t>
    </rPh>
    <phoneticPr fontId="4"/>
  </si>
  <si>
    <t>果実総数数量</t>
  </si>
  <si>
    <t>果実総数数量</t>
    <phoneticPr fontId="4"/>
  </si>
  <si>
    <t>果実総数金額</t>
  </si>
  <si>
    <t>果実総数金額</t>
    <phoneticPr fontId="4"/>
  </si>
  <si>
    <t>果実総数価格</t>
  </si>
  <si>
    <t>果実総数価格</t>
    <phoneticPr fontId="4"/>
  </si>
  <si>
    <t>野菜総数数量</t>
    <rPh sb="0" eb="4">
      <t>ヤサイソウスウ</t>
    </rPh>
    <rPh sb="4" eb="6">
      <t>スウリョウ</t>
    </rPh>
    <phoneticPr fontId="4"/>
  </si>
  <si>
    <t>野菜総数金額</t>
    <rPh sb="0" eb="4">
      <t>ヤサイソウスウ</t>
    </rPh>
    <rPh sb="4" eb="6">
      <t>キンガク</t>
    </rPh>
    <phoneticPr fontId="4"/>
  </si>
  <si>
    <t>野菜総数価格</t>
    <rPh sb="0" eb="2">
      <t>ヤサイ</t>
    </rPh>
    <rPh sb="2" eb="4">
      <t>ソウスウ</t>
    </rPh>
    <rPh sb="4" eb="6">
      <t>カカク</t>
    </rPh>
    <phoneticPr fontId="4"/>
  </si>
  <si>
    <t>果実総数数量</t>
    <phoneticPr fontId="4"/>
  </si>
  <si>
    <t>果実総数金額</t>
    <phoneticPr fontId="4"/>
  </si>
  <si>
    <t>果実総数価格</t>
    <phoneticPr fontId="4"/>
  </si>
  <si>
    <t>野菜総数数量</t>
    <rPh sb="0" eb="2">
      <t>ヤサイ</t>
    </rPh>
    <rPh sb="2" eb="4">
      <t>ソウスウ</t>
    </rPh>
    <rPh sb="4" eb="6">
      <t>スウリョウ</t>
    </rPh>
    <phoneticPr fontId="4"/>
  </si>
  <si>
    <t>野菜総数価格</t>
    <rPh sb="0" eb="4">
      <t>ヤサイソウスウ</t>
    </rPh>
    <rPh sb="4" eb="6">
      <t>カカク</t>
    </rPh>
    <phoneticPr fontId="4"/>
  </si>
  <si>
    <t>東京都中央卸売市場における茨城県産農産物の月別取引概要</t>
    <rPh sb="0" eb="3">
      <t>トウキョウト</t>
    </rPh>
    <rPh sb="3" eb="9">
      <t>チュウオウオロシウリシジョウ</t>
    </rPh>
    <rPh sb="13" eb="17">
      <t>イバラキケンサン</t>
    </rPh>
    <rPh sb="17" eb="20">
      <t>ノウサンブツ</t>
    </rPh>
    <rPh sb="21" eb="23">
      <t>ツキベツ</t>
    </rPh>
    <rPh sb="23" eb="25">
      <t>トリヒキ</t>
    </rPh>
    <rPh sb="25" eb="27">
      <t>ガイヨウ</t>
    </rPh>
    <phoneticPr fontId="4"/>
  </si>
  <si>
    <t>だいこん数量</t>
  </si>
  <si>
    <t>だいこん金額</t>
  </si>
  <si>
    <t>だいこん価格</t>
  </si>
  <si>
    <t>にんじん数量</t>
  </si>
  <si>
    <t>にんじん金額</t>
  </si>
  <si>
    <t>にんじん価格</t>
  </si>
  <si>
    <t>ごぼう数量</t>
  </si>
  <si>
    <t>ごぼう金額</t>
  </si>
  <si>
    <t>ごぼう価格</t>
  </si>
  <si>
    <t>キャベツ類数量</t>
  </si>
  <si>
    <t>キャベツ類金額</t>
  </si>
  <si>
    <t>キャベツ類価格</t>
  </si>
  <si>
    <t>レタス類数量</t>
  </si>
  <si>
    <t>レタス類金額</t>
  </si>
  <si>
    <t>レタス類価格</t>
  </si>
  <si>
    <t>レタス数量</t>
  </si>
  <si>
    <t>レタス金額</t>
  </si>
  <si>
    <t>レタス価格</t>
  </si>
  <si>
    <t>サニーレタス数量</t>
  </si>
  <si>
    <t>サニーレタス金額</t>
  </si>
  <si>
    <t>サニーレタス価格</t>
  </si>
  <si>
    <t>グリーンリーフ数量</t>
  </si>
  <si>
    <t>グリーンリーフ金額</t>
  </si>
  <si>
    <t>グリーンリーフ価格</t>
  </si>
  <si>
    <t>はくさい数量</t>
  </si>
  <si>
    <t>はくさい金額</t>
  </si>
  <si>
    <t>はくさい価格</t>
  </si>
  <si>
    <t>こまつな数量</t>
  </si>
  <si>
    <t>こまつな金額</t>
  </si>
  <si>
    <t>こまつな価格</t>
  </si>
  <si>
    <t>ほうれんそう数量</t>
  </si>
  <si>
    <t>ほうれんそう金額</t>
  </si>
  <si>
    <t>ほうれんそう価格</t>
  </si>
  <si>
    <t>ねぎ数量</t>
  </si>
  <si>
    <t>ねぎ金額</t>
  </si>
  <si>
    <t>ねぎ価格</t>
  </si>
  <si>
    <t>にら数量</t>
  </si>
  <si>
    <t>にら金額</t>
  </si>
  <si>
    <t>にら価格</t>
  </si>
  <si>
    <t>セルリー数量</t>
  </si>
  <si>
    <t>セルリー金額</t>
  </si>
  <si>
    <t>セルリー価格</t>
  </si>
  <si>
    <t>ブロッコリー数量</t>
  </si>
  <si>
    <t>ブロッコリー金額</t>
  </si>
  <si>
    <t>ブロッコリー価格</t>
  </si>
  <si>
    <t>きゅうり数量</t>
  </si>
  <si>
    <t>きゅうり金額</t>
  </si>
  <si>
    <t>きゅうり価格</t>
  </si>
  <si>
    <t>なす数量</t>
  </si>
  <si>
    <t>なす金額</t>
  </si>
  <si>
    <t>なす価格</t>
  </si>
  <si>
    <t>ながなす数量</t>
  </si>
  <si>
    <t>ながなす金額</t>
  </si>
  <si>
    <t>ながなす価格</t>
  </si>
  <si>
    <t>トマト数量</t>
  </si>
  <si>
    <t>トマト金額</t>
  </si>
  <si>
    <t>トマト価格</t>
  </si>
  <si>
    <t>ミニトマト数量</t>
  </si>
  <si>
    <t>ミニトマト金額</t>
  </si>
  <si>
    <t>ミニトマト価格</t>
  </si>
  <si>
    <t>ピーマン数量</t>
  </si>
  <si>
    <t>ピーマン金額</t>
  </si>
  <si>
    <t>ピーマン価格</t>
  </si>
  <si>
    <t>とうもろこし数量</t>
  </si>
  <si>
    <t>とうもろこし金額</t>
  </si>
  <si>
    <t>とうもろこし価格</t>
  </si>
  <si>
    <t>かぼちゃ数量</t>
  </si>
  <si>
    <t>かぼちゃ金額</t>
  </si>
  <si>
    <t>かぼちゃ価格</t>
  </si>
  <si>
    <t>ばれいしょ類数量</t>
  </si>
  <si>
    <t>ばれいしょ類金額</t>
  </si>
  <si>
    <t>ばれいしょ類価格</t>
  </si>
  <si>
    <t>かんしょ数量</t>
  </si>
  <si>
    <t>かんしょ金額</t>
  </si>
  <si>
    <t>かんしょ価格</t>
  </si>
  <si>
    <t>たまねぎ数量</t>
  </si>
  <si>
    <t>たまねぎ金額</t>
  </si>
  <si>
    <t>たまねぎ価格</t>
  </si>
  <si>
    <t>れんこん数量</t>
  </si>
  <si>
    <t>れんこん金額</t>
  </si>
  <si>
    <t>れんこん価格</t>
  </si>
  <si>
    <t>みず菜数量</t>
  </si>
  <si>
    <t>みず菜金額</t>
  </si>
  <si>
    <t>みず菜価格</t>
  </si>
  <si>
    <t>根みつば数量</t>
  </si>
  <si>
    <t>根みつば金額</t>
  </si>
  <si>
    <t>根みつば価格</t>
  </si>
  <si>
    <t>切みつば数量</t>
  </si>
  <si>
    <t>切みつば金額</t>
  </si>
  <si>
    <t>切みつば価格</t>
  </si>
  <si>
    <t>糸みつば数量</t>
  </si>
  <si>
    <t>糸みつば金額</t>
  </si>
  <si>
    <t>糸みつば価格</t>
  </si>
  <si>
    <t>しゅんぎく数量</t>
  </si>
  <si>
    <t>しゅんぎく金額</t>
  </si>
  <si>
    <t>しゅんぎく価格</t>
  </si>
  <si>
    <t>せり数量</t>
  </si>
  <si>
    <t>せり金額</t>
  </si>
  <si>
    <t>せり価格</t>
  </si>
  <si>
    <t>カリフラワー数量</t>
  </si>
  <si>
    <t>カリフラワー金額</t>
  </si>
  <si>
    <t>カリフラワー価格</t>
  </si>
  <si>
    <t>チンゲンサイ数量</t>
  </si>
  <si>
    <t>チンゲンサイ金額</t>
  </si>
  <si>
    <t>チンゲンサイ価格</t>
  </si>
  <si>
    <t>いんげん数量</t>
  </si>
  <si>
    <t>いんげん金額</t>
  </si>
  <si>
    <t>いんげん価格</t>
  </si>
  <si>
    <t>そらまめ数量</t>
  </si>
  <si>
    <t>そらまめ金額</t>
  </si>
  <si>
    <t>そらまめ価格</t>
  </si>
  <si>
    <t>ながいも数量</t>
  </si>
  <si>
    <t>ながいも金額</t>
  </si>
  <si>
    <t>ながいも価格</t>
  </si>
  <si>
    <t>エシャレット数量</t>
  </si>
  <si>
    <t>エシャレット金額</t>
  </si>
  <si>
    <t>エシャレット価格</t>
  </si>
  <si>
    <t>根しょうが数量</t>
  </si>
  <si>
    <t>根しょうが金額</t>
  </si>
  <si>
    <t>根しょうが価格</t>
  </si>
  <si>
    <t>おおば数量</t>
  </si>
  <si>
    <t>おおば金額</t>
  </si>
  <si>
    <t>おおば価格</t>
  </si>
  <si>
    <t>マッシュルーム数量</t>
  </si>
  <si>
    <t>マッシュルーム金額</t>
  </si>
  <si>
    <t>マッシュルーム価格</t>
  </si>
  <si>
    <t>日本なし類数量</t>
  </si>
  <si>
    <t>日本なし類金額</t>
  </si>
  <si>
    <t>日本なし類価格</t>
  </si>
  <si>
    <t>幸水数量</t>
  </si>
  <si>
    <t>幸水金額</t>
  </si>
  <si>
    <t>幸水価格</t>
  </si>
  <si>
    <t>豊水数量</t>
  </si>
  <si>
    <t>豊水金額</t>
  </si>
  <si>
    <t>豊水価格</t>
  </si>
  <si>
    <t>新高数量</t>
  </si>
  <si>
    <t>新高金額</t>
  </si>
  <si>
    <t>新高価格</t>
  </si>
  <si>
    <t>かき類数量</t>
  </si>
  <si>
    <t>かき類金額</t>
  </si>
  <si>
    <t>かき類価格</t>
  </si>
  <si>
    <t>ぶどう類数量</t>
  </si>
  <si>
    <t>ぶどう類金額</t>
  </si>
  <si>
    <t>ぶどう類価格</t>
  </si>
  <si>
    <t>いちご類数量</t>
  </si>
  <si>
    <t>いちご類金額</t>
  </si>
  <si>
    <t>いちご類価格</t>
  </si>
  <si>
    <t>とちおとめ数量</t>
  </si>
  <si>
    <t>とちおとめ金額</t>
  </si>
  <si>
    <t>とちおとめ価格</t>
  </si>
  <si>
    <t>メロン類数量</t>
  </si>
  <si>
    <t>メロン類金額</t>
  </si>
  <si>
    <t>メロン類価格</t>
  </si>
  <si>
    <t>アールスメロン数量</t>
  </si>
  <si>
    <t>アールスメロン金額</t>
  </si>
  <si>
    <t>アールスメロン価格</t>
  </si>
  <si>
    <t>アンデスメロン数量</t>
  </si>
  <si>
    <t>アンデスメロン金額</t>
  </si>
  <si>
    <t>アンデスメロン価格</t>
  </si>
  <si>
    <t>クインシーメロン数量</t>
  </si>
  <si>
    <t>クインシーメロン金額</t>
  </si>
  <si>
    <t>クインシーメロン価格</t>
  </si>
  <si>
    <t>すいか数量</t>
  </si>
  <si>
    <t>すいか金額</t>
  </si>
  <si>
    <t>すいか価格</t>
  </si>
  <si>
    <t>こだますいか数量</t>
  </si>
  <si>
    <t>こだますいか金額</t>
  </si>
  <si>
    <t>こだますいか価格</t>
  </si>
  <si>
    <t>くり数量</t>
  </si>
  <si>
    <t>くり金額</t>
  </si>
  <si>
    <t>くり価格</t>
  </si>
  <si>
    <t>合計</t>
    <rPh sb="0" eb="2">
      <t>ゴウケイ</t>
    </rPh>
    <phoneticPr fontId="4"/>
  </si>
  <si>
    <t>2020-24
平均金額</t>
    <rPh sb="8" eb="10">
      <t>ヘイキン</t>
    </rPh>
    <rPh sb="10" eb="12">
      <t>キンガク</t>
    </rPh>
    <phoneticPr fontId="4"/>
  </si>
  <si>
    <t>2024
金額</t>
    <rPh sb="5" eb="7">
      <t>キンガク</t>
    </rPh>
    <phoneticPr fontId="4"/>
  </si>
  <si>
    <t>2025
金額</t>
    <rPh sb="5" eb="7">
      <t>キンガク</t>
    </rPh>
    <phoneticPr fontId="4"/>
  </si>
  <si>
    <t>2020-24金額</t>
    <rPh sb="7" eb="9">
      <t>キンガク</t>
    </rPh>
    <phoneticPr fontId="4"/>
  </si>
  <si>
    <t>2024金額</t>
    <rPh sb="4" eb="6">
      <t>キンガク</t>
    </rPh>
    <phoneticPr fontId="4"/>
  </si>
  <si>
    <t>2025金額</t>
    <rPh sb="4" eb="6">
      <t>キンガク</t>
    </rPh>
    <phoneticPr fontId="4"/>
  </si>
  <si>
    <t>プルダウンで品目を選択⇒</t>
    <rPh sb="6" eb="8">
      <t>ヒンモク</t>
    </rPh>
    <rPh sb="9" eb="11">
      <t>センタク</t>
    </rPh>
    <phoneticPr fontId="4"/>
  </si>
  <si>
    <t>※数量、価格は東京中央市場青果卸売会社協会情報業務部調査データを基に茨城県分を算出した。</t>
    <rPh sb="1" eb="3">
      <t>スウリョウ</t>
    </rPh>
    <rPh sb="4" eb="6">
      <t>カカク</t>
    </rPh>
    <rPh sb="7" eb="13">
      <t>トウキョウチュウオウシジョウ</t>
    </rPh>
    <rPh sb="13" eb="15">
      <t>セイカ</t>
    </rPh>
    <rPh sb="15" eb="17">
      <t>オロシウリ</t>
    </rPh>
    <rPh sb="17" eb="19">
      <t>カイシャ</t>
    </rPh>
    <rPh sb="19" eb="21">
      <t>キョウカイ</t>
    </rPh>
    <rPh sb="21" eb="23">
      <t>ジョウホウ</t>
    </rPh>
    <rPh sb="23" eb="26">
      <t>ギョウムブ</t>
    </rPh>
    <rPh sb="26" eb="28">
      <t>チョウサ</t>
    </rPh>
    <rPh sb="32" eb="33">
      <t>モト</t>
    </rPh>
    <rPh sb="34" eb="37">
      <t>イバラキケン</t>
    </rPh>
    <rPh sb="37" eb="38">
      <t>ブン</t>
    </rPh>
    <rPh sb="39" eb="41">
      <t>サンシュツ</t>
    </rPh>
    <phoneticPr fontId="4"/>
  </si>
  <si>
    <t>①前の旬の数式をコピー②次の旬に貼付け③前の旬にも値で貼付け</t>
    <rPh sb="1" eb="2">
      <t>マエ</t>
    </rPh>
    <rPh sb="3" eb="4">
      <t>シュン</t>
    </rPh>
    <rPh sb="5" eb="7">
      <t>スウシキ</t>
    </rPh>
    <rPh sb="12" eb="13">
      <t>ツギ</t>
    </rPh>
    <rPh sb="14" eb="15">
      <t>シュン</t>
    </rPh>
    <rPh sb="16" eb="18">
      <t>ハリツ</t>
    </rPh>
    <rPh sb="20" eb="21">
      <t>マエ</t>
    </rPh>
    <rPh sb="22" eb="23">
      <t>シュン</t>
    </rPh>
    <rPh sb="25" eb="26">
      <t>アタイ</t>
    </rPh>
    <rPh sb="27" eb="29">
      <t>ハリツ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</si>
</sst>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76" formatCode="#,##0_);[Red]\(#,##0\)"/>
    <numFmt numFmtId="177" formatCode="0.0%"/>
    <numFmt numFmtId="178" formatCode="#,##0_ "/>
    <numFmt numFmtId="179" formatCode="#,##0.00_);[Red]\(#,##0.00\)"/>
    <numFmt numFmtId="180" formatCode="0.0_);[Red]\(0.0\)"/>
    <numFmt numFmtId="181" formatCode="0_ "/>
  </numFmts>
  <fonts count="91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4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b/>
      <sz val="11"/>
      <color theme="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1"/>
      <color rgb="FFCCFF66"/>
      <name val="ＭＳ Ｐゴシック"/>
      <family val="3"/>
      <charset val="128"/>
    </font>
    <font>
      <sz val="1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</font>
    <font>
      <sz val="11"/>
      <name val="ＭＳ Ｐゴシック"/>
      <family val="3"/>
      <charset val="128"/>
      <scheme val="minor"/>
    </font>
    <font>
      <b/>
      <sz val="12"/>
      <name val="ＭＳ Ｐゴシック"/>
      <family val="3"/>
      <charset val="128"/>
    </font>
    <font>
      <b/>
      <sz val="11"/>
      <color theme="0" tint="-0.14999847407452621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1"/>
      <color rgb="FF0070C0"/>
      <name val="ＭＳ Ｐゴシック"/>
      <family val="3"/>
      <charset val="128"/>
    </font>
    <font>
      <sz val="11"/>
      <color rgb="FFCCFF66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11"/>
      <color rgb="FF00B0F0"/>
      <name val="ＭＳ Ｐゴシック"/>
      <family val="3"/>
      <charset val="128"/>
    </font>
    <font>
      <sz val="11"/>
      <color rgb="FF00B0F0"/>
      <name val="ＭＳ Ｐゴシック"/>
      <family val="3"/>
      <charset val="128"/>
      <scheme val="minor"/>
    </font>
    <font>
      <sz val="11"/>
      <color rgb="FF0070C0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b/>
      <sz val="11"/>
      <color theme="5" tint="0.59999389629810485"/>
      <name val="ＭＳ Ｐゴシック"/>
      <family val="3"/>
      <charset val="128"/>
    </font>
    <font>
      <sz val="11"/>
      <color theme="5" tint="0.59999389629810485"/>
      <name val="ＭＳ Ｐゴシック"/>
      <family val="3"/>
      <charset val="128"/>
    </font>
    <font>
      <sz val="11"/>
      <color rgb="FFFF0000"/>
      <name val="ＭＳ Ｐゴシック"/>
      <family val="2"/>
      <charset val="128"/>
      <scheme val="minor"/>
    </font>
    <font>
      <sz val="11"/>
      <name val="ＭＳ Ｐゴシック"/>
      <family val="2"/>
      <charset val="128"/>
      <scheme val="minor"/>
    </font>
    <font>
      <b/>
      <sz val="11"/>
      <name val="ＭＳ Ｐゴシック"/>
      <family val="2"/>
      <charset val="128"/>
    </font>
    <font>
      <sz val="11"/>
      <name val="ＭＳ Ｐゴシック"/>
      <family val="2"/>
      <charset val="128"/>
    </font>
    <font>
      <sz val="11"/>
      <color theme="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</font>
    <font>
      <sz val="11"/>
      <color theme="0"/>
      <name val="ＭＳ Ｐゴシック"/>
      <family val="3"/>
      <charset val="128"/>
    </font>
    <font>
      <sz val="11"/>
      <color theme="0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</font>
    <font>
      <sz val="11"/>
      <color rgb="FFFF0000"/>
      <name val="ＭＳ Ｐゴシック"/>
      <family val="3"/>
      <charset val="128"/>
      <scheme val="minor"/>
    </font>
    <font>
      <sz val="11"/>
      <color theme="0"/>
      <name val="ＭＳ Ｐゴシック"/>
      <family val="2"/>
      <charset val="128"/>
    </font>
    <font>
      <sz val="12"/>
      <color theme="1"/>
      <name val="ＭＳ Ｐゴシック"/>
      <family val="3"/>
      <charset val="128"/>
      <scheme val="minor"/>
    </font>
    <font>
      <sz val="12"/>
      <name val="ＭＳ Ｐゴシック"/>
      <family val="2"/>
      <charset val="128"/>
    </font>
    <font>
      <sz val="12"/>
      <color rgb="FFFF0000"/>
      <name val="ＭＳ Ｐゴシック"/>
      <family val="3"/>
      <charset val="128"/>
      <scheme val="minor"/>
    </font>
    <font>
      <sz val="12"/>
      <color theme="0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b/>
      <sz val="12"/>
      <color indexed="9"/>
      <name val="ＭＳ Ｐゴシック"/>
      <family val="3"/>
      <charset val="128"/>
    </font>
    <font>
      <b/>
      <sz val="12"/>
      <color theme="0"/>
      <name val="ＭＳ Ｐゴシック"/>
      <family val="3"/>
      <charset val="128"/>
    </font>
    <font>
      <b/>
      <sz val="12"/>
      <color rgb="FFCCFF66"/>
      <name val="ＭＳ Ｐゴシック"/>
      <family val="3"/>
      <charset val="128"/>
    </font>
    <font>
      <b/>
      <sz val="12"/>
      <color rgb="FFFF0000"/>
      <name val="ＭＳ Ｐゴシック"/>
      <family val="3"/>
      <charset val="128"/>
    </font>
    <font>
      <b/>
      <sz val="12"/>
      <color rgb="FF0070C0"/>
      <name val="ＭＳ Ｐゴシック"/>
      <family val="3"/>
      <charset val="128"/>
    </font>
    <font>
      <b/>
      <sz val="12"/>
      <color theme="5" tint="0.59999389629810485"/>
      <name val="ＭＳ Ｐゴシック"/>
      <family val="3"/>
      <charset val="128"/>
    </font>
    <font>
      <sz val="12"/>
      <color theme="0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12"/>
      <color rgb="FFFF0000"/>
      <name val="ＭＳ Ｐゴシック"/>
      <family val="3"/>
      <charset val="128"/>
    </font>
    <font>
      <sz val="14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12"/>
      <color theme="5" tint="0.79998168889431442"/>
      <name val="ＭＳ Ｐゴシック"/>
      <family val="3"/>
      <charset val="128"/>
    </font>
    <font>
      <sz val="12"/>
      <color rgb="FFCCFF99"/>
      <name val="ＭＳ Ｐゴシック"/>
      <family val="3"/>
      <charset val="128"/>
    </font>
    <font>
      <b/>
      <sz val="12"/>
      <color theme="0" tint="-0.14999847407452621"/>
      <name val="ＭＳ Ｐゴシック"/>
      <family val="3"/>
      <charset val="128"/>
    </font>
    <font>
      <sz val="11"/>
      <color theme="0" tint="-0.249977111117893"/>
      <name val="ＭＳ Ｐゴシック"/>
      <family val="2"/>
      <charset val="128"/>
      <scheme val="minor"/>
    </font>
    <font>
      <b/>
      <sz val="11"/>
      <color theme="0" tint="-0.249977111117893"/>
      <name val="ＭＳ Ｐゴシック"/>
      <family val="2"/>
      <charset val="128"/>
    </font>
    <font>
      <sz val="11"/>
      <color theme="0" tint="-0.249977111117893"/>
      <name val="ＭＳ Ｐゴシック"/>
      <family val="2"/>
      <charset val="128"/>
    </font>
    <font>
      <sz val="11"/>
      <color theme="0" tint="-0.249977111117893"/>
      <name val="ＭＳ Ｐゴシック"/>
      <family val="3"/>
      <charset val="128"/>
      <scheme val="minor"/>
    </font>
    <font>
      <b/>
      <sz val="12"/>
      <color rgb="FF0070C0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b/>
      <sz val="11"/>
      <color rgb="FF0070C0"/>
      <name val="ＭＳ Ｐゴシック"/>
      <family val="3"/>
      <charset val="128"/>
      <scheme val="minor"/>
    </font>
    <font>
      <b/>
      <sz val="11"/>
      <color theme="0"/>
      <name val="ＭＳ Ｐゴシック"/>
      <family val="3"/>
      <charset val="128"/>
      <scheme val="minor"/>
    </font>
    <font>
      <b/>
      <sz val="16"/>
      <name val="HGP創英角ｺﾞｼｯｸUB"/>
      <family val="3"/>
      <charset val="128"/>
    </font>
    <font>
      <b/>
      <sz val="16"/>
      <name val="HGS創英角ｺﾞｼｯｸUB"/>
      <family val="3"/>
      <charset val="128"/>
    </font>
    <font>
      <sz val="16"/>
      <color theme="1"/>
      <name val="HGS創英角ｺﾞｼｯｸUB"/>
      <family val="3"/>
      <charset val="128"/>
    </font>
    <font>
      <b/>
      <sz val="16"/>
      <color rgb="FFFF0000"/>
      <name val="HGS創英角ｺﾞｼｯｸUB"/>
      <family val="3"/>
      <charset val="128"/>
    </font>
    <font>
      <sz val="11"/>
      <color rgb="FF002060"/>
      <name val="ＭＳ Ｐゴシック"/>
      <family val="2"/>
      <charset val="128"/>
      <scheme val="minor"/>
    </font>
    <font>
      <sz val="11"/>
      <color rgb="FF002060"/>
      <name val="ＭＳ Ｐゴシック"/>
      <family val="3"/>
      <charset val="128"/>
    </font>
    <font>
      <b/>
      <sz val="11"/>
      <color theme="9" tint="0.59999389629810485"/>
      <name val="ＭＳ Ｐゴシック"/>
      <family val="3"/>
      <charset val="128"/>
    </font>
    <font>
      <sz val="11"/>
      <color theme="9" tint="0.59999389629810485"/>
      <name val="ＭＳ Ｐゴシック"/>
      <family val="3"/>
      <charset val="128"/>
    </font>
    <font>
      <sz val="9"/>
      <color rgb="FF0070C0"/>
      <name val="ＭＳ Ｐゴシック"/>
      <family val="3"/>
      <charset val="128"/>
    </font>
    <font>
      <u/>
      <sz val="11"/>
      <color theme="10"/>
      <name val="ＭＳ Ｐゴシック"/>
      <family val="2"/>
      <charset val="128"/>
      <scheme val="minor"/>
    </font>
    <font>
      <sz val="6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8"/>
      <color theme="1"/>
      <name val="ＭＳ 明朝"/>
      <family val="1"/>
      <charset val="128"/>
    </font>
    <font>
      <sz val="7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6"/>
      <color theme="1"/>
      <name val="ＭＳ ゴシック"/>
      <family val="3"/>
      <charset val="128"/>
    </font>
    <font>
      <b/>
      <sz val="8"/>
      <color theme="1"/>
      <name val="ＭＳ 明朝"/>
      <family val="1"/>
      <charset val="128"/>
    </font>
    <font>
      <sz val="14"/>
      <color theme="1"/>
      <name val="ＭＳ ゴシック"/>
      <family val="3"/>
      <charset val="128"/>
    </font>
    <font>
      <b/>
      <sz val="14"/>
      <color theme="8" tint="-0.499984740745262"/>
      <name val="ＭＳ ゴシック"/>
      <family val="3"/>
      <charset val="128"/>
    </font>
    <font>
      <b/>
      <sz val="6"/>
      <color theme="8" tint="-0.499984740745262"/>
      <name val="ＭＳ ゴシック"/>
      <family val="3"/>
      <charset val="128"/>
    </font>
    <font>
      <b/>
      <sz val="12"/>
      <color theme="8" tint="-0.499984740745262"/>
      <name val="ＭＳ ゴシック"/>
      <family val="3"/>
      <charset val="128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15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</cellStyleXfs>
  <cellXfs count="2441">
    <xf numFmtId="0" fontId="0" fillId="0" borderId="0" xfId="0">
      <alignment vertical="center"/>
    </xf>
    <xf numFmtId="0" fontId="2" fillId="0" borderId="0" xfId="0" applyFont="1" applyAlignment="1">
      <alignment horizontal="left" vertical="center"/>
    </xf>
    <xf numFmtId="0" fontId="0" fillId="0" borderId="0" xfId="0" applyFont="1" applyAlignment="1">
      <alignment vertical="center"/>
    </xf>
    <xf numFmtId="38" fontId="0" fillId="0" borderId="0" xfId="1" applyFont="1" applyAlignment="1">
      <alignment horizontal="right" vertical="center"/>
    </xf>
    <xf numFmtId="38" fontId="0" fillId="0" borderId="0" xfId="1" applyFont="1" applyFill="1" applyAlignment="1">
      <alignment vertical="center"/>
    </xf>
    <xf numFmtId="38" fontId="0" fillId="0" borderId="0" xfId="1" applyFont="1" applyAlignment="1">
      <alignment vertical="center"/>
    </xf>
    <xf numFmtId="0" fontId="0" fillId="0" borderId="0" xfId="0" applyFont="1" applyAlignment="1">
      <alignment horizontal="left" vertical="center"/>
    </xf>
    <xf numFmtId="0" fontId="7" fillId="3" borderId="0" xfId="0" applyFont="1" applyFill="1" applyAlignment="1">
      <alignment vertical="center"/>
    </xf>
    <xf numFmtId="0" fontId="8" fillId="2" borderId="1" xfId="0" applyFont="1" applyFill="1" applyBorder="1" applyAlignment="1">
      <alignment horizontal="center" vertical="center"/>
    </xf>
    <xf numFmtId="38" fontId="9" fillId="2" borderId="3" xfId="1" applyFont="1" applyFill="1" applyBorder="1" applyAlignment="1">
      <alignment horizontal="center" vertical="center" shrinkToFit="1"/>
    </xf>
    <xf numFmtId="38" fontId="9" fillId="0" borderId="4" xfId="1" applyFont="1" applyBorder="1" applyAlignment="1">
      <alignment horizontal="center" vertical="center"/>
    </xf>
    <xf numFmtId="38" fontId="9" fillId="0" borderId="2" xfId="1" applyFont="1" applyBorder="1" applyAlignment="1">
      <alignment horizontal="center" vertical="center"/>
    </xf>
    <xf numFmtId="38" fontId="9" fillId="0" borderId="2" xfId="1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4" borderId="5" xfId="0" applyFont="1" applyFill="1" applyBorder="1" applyAlignment="1">
      <alignment horizontal="left" vertical="center" shrinkToFit="1"/>
    </xf>
    <xf numFmtId="0" fontId="9" fillId="2" borderId="6" xfId="0" applyFont="1" applyFill="1" applyBorder="1" applyAlignment="1">
      <alignment horizontal="center" vertical="center"/>
    </xf>
    <xf numFmtId="38" fontId="9" fillId="2" borderId="7" xfId="1" applyFont="1" applyFill="1" applyBorder="1" applyAlignment="1">
      <alignment horizontal="right" vertical="center" shrinkToFit="1"/>
    </xf>
    <xf numFmtId="38" fontId="9" fillId="2" borderId="8" xfId="1" applyFont="1" applyFill="1" applyBorder="1" applyAlignment="1">
      <alignment horizontal="right" vertical="center" shrinkToFit="1"/>
    </xf>
    <xf numFmtId="38" fontId="9" fillId="2" borderId="6" xfId="1" applyFont="1" applyFill="1" applyBorder="1" applyAlignment="1">
      <alignment horizontal="right" vertical="center"/>
    </xf>
    <xf numFmtId="0" fontId="9" fillId="0" borderId="0" xfId="0" applyFont="1" applyAlignment="1">
      <alignment vertical="center"/>
    </xf>
    <xf numFmtId="38" fontId="9" fillId="0" borderId="0" xfId="1" applyFont="1" applyAlignment="1">
      <alignment vertical="center"/>
    </xf>
    <xf numFmtId="0" fontId="11" fillId="4" borderId="9" xfId="0" applyFont="1" applyFill="1" applyBorder="1" applyAlignment="1">
      <alignment vertical="center" shrinkToFit="1"/>
    </xf>
    <xf numFmtId="0" fontId="9" fillId="2" borderId="10" xfId="0" applyFont="1" applyFill="1" applyBorder="1" applyAlignment="1">
      <alignment horizontal="center" vertical="center"/>
    </xf>
    <xf numFmtId="38" fontId="9" fillId="2" borderId="11" xfId="1" applyFont="1" applyFill="1" applyBorder="1" applyAlignment="1">
      <alignment horizontal="right" vertical="center" shrinkToFit="1"/>
    </xf>
    <xf numFmtId="38" fontId="9" fillId="2" borderId="12" xfId="1" applyFont="1" applyFill="1" applyBorder="1" applyAlignment="1">
      <alignment horizontal="right" vertical="center" shrinkToFit="1"/>
    </xf>
    <xf numFmtId="38" fontId="9" fillId="2" borderId="10" xfId="1" applyFont="1" applyFill="1" applyBorder="1" applyAlignment="1">
      <alignment horizontal="right" vertical="center"/>
    </xf>
    <xf numFmtId="0" fontId="11" fillId="4" borderId="13" xfId="0" applyFont="1" applyFill="1" applyBorder="1" applyAlignment="1">
      <alignment vertical="center" shrinkToFit="1"/>
    </xf>
    <xf numFmtId="0" fontId="9" fillId="4" borderId="14" xfId="0" applyFont="1" applyFill="1" applyBorder="1" applyAlignment="1">
      <alignment horizontal="center" vertical="center"/>
    </xf>
    <xf numFmtId="38" fontId="9" fillId="4" borderId="15" xfId="1" applyFont="1" applyFill="1" applyBorder="1" applyAlignment="1">
      <alignment horizontal="right" vertical="center" shrinkToFit="1"/>
    </xf>
    <xf numFmtId="38" fontId="9" fillId="4" borderId="16" xfId="1" applyFont="1" applyFill="1" applyBorder="1" applyAlignment="1">
      <alignment horizontal="right" vertical="center" shrinkToFit="1"/>
    </xf>
    <xf numFmtId="38" fontId="9" fillId="4" borderId="14" xfId="1" applyFont="1" applyFill="1" applyBorder="1" applyAlignment="1">
      <alignment horizontal="right" vertical="center"/>
    </xf>
    <xf numFmtId="0" fontId="9" fillId="0" borderId="5" xfId="0" applyFont="1" applyBorder="1" applyAlignment="1">
      <alignment vertical="center" shrinkToFit="1"/>
    </xf>
    <xf numFmtId="0" fontId="0" fillId="0" borderId="0" xfId="0" applyFont="1" applyBorder="1" applyAlignment="1">
      <alignment horizontal="center" vertical="center"/>
    </xf>
    <xf numFmtId="0" fontId="8" fillId="0" borderId="9" xfId="0" applyFont="1" applyBorder="1" applyAlignment="1">
      <alignment vertical="center" shrinkToFit="1"/>
    </xf>
    <xf numFmtId="176" fontId="0" fillId="0" borderId="0" xfId="0" applyNumberFormat="1" applyFont="1" applyBorder="1" applyAlignment="1">
      <alignment horizontal="right" vertical="center"/>
    </xf>
    <xf numFmtId="0" fontId="8" fillId="0" borderId="20" xfId="0" applyFont="1" applyBorder="1" applyAlignment="1">
      <alignment vertical="center" shrinkToFit="1"/>
    </xf>
    <xf numFmtId="0" fontId="9" fillId="0" borderId="24" xfId="0" applyFont="1" applyBorder="1" applyAlignment="1">
      <alignment vertical="center" shrinkToFit="1"/>
    </xf>
    <xf numFmtId="0" fontId="9" fillId="0" borderId="24" xfId="0" applyFont="1" applyFill="1" applyBorder="1" applyAlignment="1">
      <alignment vertical="center" shrinkToFit="1"/>
    </xf>
    <xf numFmtId="176" fontId="0" fillId="0" borderId="0" xfId="0" applyNumberFormat="1" applyFont="1" applyFill="1" applyBorder="1" applyAlignment="1">
      <alignment horizontal="right" vertical="center"/>
    </xf>
    <xf numFmtId="38" fontId="0" fillId="0" borderId="0" xfId="1" applyFont="1" applyFill="1" applyAlignment="1">
      <alignment horizontal="right" vertical="center"/>
    </xf>
    <xf numFmtId="0" fontId="0" fillId="0" borderId="0" xfId="0" applyFont="1" applyFill="1" applyAlignment="1">
      <alignment vertical="center"/>
    </xf>
    <xf numFmtId="0" fontId="8" fillId="0" borderId="9" xfId="0" applyFont="1" applyFill="1" applyBorder="1" applyAlignment="1">
      <alignment vertical="center" shrinkToFit="1"/>
    </xf>
    <xf numFmtId="0" fontId="8" fillId="0" borderId="20" xfId="0" applyFont="1" applyFill="1" applyBorder="1" applyAlignment="1">
      <alignment vertical="center" shrinkToFit="1"/>
    </xf>
    <xf numFmtId="0" fontId="9" fillId="2" borderId="24" xfId="0" applyFont="1" applyFill="1" applyBorder="1" applyAlignment="1">
      <alignment vertical="center" shrinkToFit="1"/>
    </xf>
    <xf numFmtId="0" fontId="8" fillId="0" borderId="13" xfId="0" applyFont="1" applyFill="1" applyBorder="1" applyAlignment="1">
      <alignment vertical="center" shrinkToFit="1"/>
    </xf>
    <xf numFmtId="176" fontId="9" fillId="0" borderId="0" xfId="0" applyNumberFormat="1" applyFont="1" applyFill="1" applyBorder="1" applyAlignment="1">
      <alignment horizontal="right" vertical="center"/>
    </xf>
    <xf numFmtId="0" fontId="8" fillId="0" borderId="13" xfId="0" applyFont="1" applyBorder="1" applyAlignment="1">
      <alignment vertical="center" shrinkToFit="1"/>
    </xf>
    <xf numFmtId="0" fontId="2" fillId="0" borderId="0" xfId="0" applyFont="1" applyFill="1" applyAlignment="1">
      <alignment horizontal="left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31" xfId="0" applyFont="1" applyFill="1" applyBorder="1" applyAlignment="1">
      <alignment horizontal="center" vertical="center"/>
    </xf>
    <xf numFmtId="38" fontId="9" fillId="2" borderId="32" xfId="1" applyFont="1" applyFill="1" applyBorder="1" applyAlignment="1">
      <alignment horizontal="center" vertical="center" shrinkToFit="1"/>
    </xf>
    <xf numFmtId="38" fontId="9" fillId="0" borderId="33" xfId="1" applyFont="1" applyBorder="1" applyAlignment="1">
      <alignment horizontal="center" vertical="center"/>
    </xf>
    <xf numFmtId="38" fontId="9" fillId="0" borderId="31" xfId="1" applyFont="1" applyBorder="1" applyAlignment="1">
      <alignment horizontal="center" vertical="center"/>
    </xf>
    <xf numFmtId="38" fontId="9" fillId="0" borderId="31" xfId="1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38" fontId="13" fillId="0" borderId="0" xfId="1" applyFont="1" applyBorder="1" applyAlignment="1">
      <alignment vertical="center"/>
    </xf>
    <xf numFmtId="176" fontId="0" fillId="0" borderId="0" xfId="0" applyNumberFormat="1" applyFont="1" applyBorder="1" applyAlignment="1">
      <alignment horizontal="left" vertical="center"/>
    </xf>
    <xf numFmtId="38" fontId="0" fillId="0" borderId="0" xfId="1" applyFont="1" applyBorder="1" applyAlignment="1">
      <alignment horizontal="right" vertical="center"/>
    </xf>
    <xf numFmtId="38" fontId="0" fillId="0" borderId="0" xfId="1" applyFont="1" applyBorder="1" applyAlignment="1">
      <alignment vertical="center"/>
    </xf>
    <xf numFmtId="38" fontId="15" fillId="0" borderId="0" xfId="1" applyFont="1" applyBorder="1" applyAlignment="1">
      <alignment horizontal="right" vertical="center"/>
    </xf>
    <xf numFmtId="0" fontId="0" fillId="0" borderId="0" xfId="0" applyFont="1" applyBorder="1" applyAlignment="1">
      <alignment vertical="center"/>
    </xf>
    <xf numFmtId="0" fontId="0" fillId="0" borderId="0" xfId="0" applyFont="1" applyBorder="1" applyAlignment="1">
      <alignment horizontal="left" vertical="center"/>
    </xf>
    <xf numFmtId="38" fontId="6" fillId="0" borderId="17" xfId="1" applyFont="1" applyBorder="1" applyAlignment="1">
      <alignment horizontal="right" vertical="center"/>
    </xf>
    <xf numFmtId="176" fontId="0" fillId="0" borderId="0" xfId="0" applyNumberFormat="1" applyFont="1" applyFill="1" applyBorder="1" applyAlignment="1">
      <alignment horizontal="left" vertical="center"/>
    </xf>
    <xf numFmtId="38" fontId="0" fillId="0" borderId="0" xfId="1" applyFont="1" applyBorder="1" applyAlignment="1">
      <alignment horizontal="left" vertical="center"/>
    </xf>
    <xf numFmtId="38" fontId="15" fillId="2" borderId="17" xfId="1" applyFont="1" applyFill="1" applyBorder="1" applyAlignment="1">
      <alignment horizontal="right" vertical="center"/>
    </xf>
    <xf numFmtId="0" fontId="8" fillId="2" borderId="9" xfId="0" applyFont="1" applyFill="1" applyBorder="1" applyAlignment="1">
      <alignment vertical="center" shrinkToFit="1"/>
    </xf>
    <xf numFmtId="0" fontId="8" fillId="2" borderId="20" xfId="0" applyFont="1" applyFill="1" applyBorder="1" applyAlignment="1">
      <alignment vertical="center" shrinkToFit="1"/>
    </xf>
    <xf numFmtId="38" fontId="15" fillId="0" borderId="17" xfId="1" applyFont="1" applyBorder="1" applyAlignment="1">
      <alignment horizontal="right" vertical="center"/>
    </xf>
    <xf numFmtId="176" fontId="9" fillId="0" borderId="0" xfId="0" applyNumberFormat="1" applyFont="1" applyBorder="1" applyAlignment="1">
      <alignment horizontal="right" vertical="center"/>
    </xf>
    <xf numFmtId="38" fontId="14" fillId="0" borderId="0" xfId="1" applyFont="1" applyBorder="1" applyAlignment="1">
      <alignment vertical="center"/>
    </xf>
    <xf numFmtId="0" fontId="9" fillId="2" borderId="0" xfId="0" applyFont="1" applyFill="1" applyAlignment="1">
      <alignment vertical="center"/>
    </xf>
    <xf numFmtId="0" fontId="8" fillId="0" borderId="0" xfId="0" applyFont="1" applyBorder="1" applyAlignment="1">
      <alignment vertical="center" shrinkToFit="1"/>
    </xf>
    <xf numFmtId="0" fontId="2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38" fontId="9" fillId="2" borderId="6" xfId="1" applyFont="1" applyFill="1" applyBorder="1" applyAlignment="1">
      <alignment horizontal="right" vertical="center" shrinkToFit="1"/>
    </xf>
    <xf numFmtId="38" fontId="9" fillId="2" borderId="10" xfId="1" applyFont="1" applyFill="1" applyBorder="1" applyAlignment="1">
      <alignment horizontal="right" vertical="center" shrinkToFit="1"/>
    </xf>
    <xf numFmtId="0" fontId="9" fillId="6" borderId="14" xfId="0" applyFont="1" applyFill="1" applyBorder="1" applyAlignment="1">
      <alignment horizontal="center" vertical="center"/>
    </xf>
    <xf numFmtId="38" fontId="9" fillId="6" borderId="15" xfId="1" applyFont="1" applyFill="1" applyBorder="1" applyAlignment="1">
      <alignment horizontal="right" vertical="center" shrinkToFit="1"/>
    </xf>
    <xf numFmtId="38" fontId="9" fillId="6" borderId="16" xfId="1" applyFont="1" applyFill="1" applyBorder="1" applyAlignment="1">
      <alignment horizontal="right" vertical="center" shrinkToFit="1"/>
    </xf>
    <xf numFmtId="38" fontId="9" fillId="6" borderId="14" xfId="1" applyFont="1" applyFill="1" applyBorder="1" applyAlignment="1">
      <alignment horizontal="right" vertical="center" shrinkToFit="1"/>
    </xf>
    <xf numFmtId="38" fontId="9" fillId="6" borderId="14" xfId="1" applyFont="1" applyFill="1" applyBorder="1" applyAlignment="1">
      <alignment horizontal="right" vertical="center"/>
    </xf>
    <xf numFmtId="38" fontId="9" fillId="2" borderId="35" xfId="1" applyFont="1" applyFill="1" applyBorder="1" applyAlignment="1">
      <alignment horizontal="center" vertical="center" shrinkToFit="1"/>
    </xf>
    <xf numFmtId="38" fontId="9" fillId="0" borderId="36" xfId="1" applyFont="1" applyBorder="1" applyAlignment="1">
      <alignment horizontal="center" vertical="center"/>
    </xf>
    <xf numFmtId="38" fontId="9" fillId="0" borderId="34" xfId="1" applyFont="1" applyBorder="1" applyAlignment="1">
      <alignment horizontal="center" vertical="center"/>
    </xf>
    <xf numFmtId="38" fontId="9" fillId="0" borderId="34" xfId="1" applyFont="1" applyFill="1" applyBorder="1" applyAlignment="1">
      <alignment horizontal="center" vertical="center"/>
    </xf>
    <xf numFmtId="177" fontId="18" fillId="2" borderId="7" xfId="2" applyNumberFormat="1" applyFont="1" applyFill="1" applyBorder="1" applyAlignment="1">
      <alignment horizontal="center" vertical="center" shrinkToFit="1"/>
    </xf>
    <xf numFmtId="177" fontId="18" fillId="2" borderId="8" xfId="2" applyNumberFormat="1" applyFont="1" applyFill="1" applyBorder="1" applyAlignment="1">
      <alignment horizontal="center" vertical="center" shrinkToFit="1"/>
    </xf>
    <xf numFmtId="177" fontId="18" fillId="2" borderId="6" xfId="2" applyNumberFormat="1" applyFont="1" applyFill="1" applyBorder="1" applyAlignment="1">
      <alignment horizontal="center" vertical="center" shrinkToFit="1"/>
    </xf>
    <xf numFmtId="177" fontId="18" fillId="2" borderId="11" xfId="2" applyNumberFormat="1" applyFont="1" applyFill="1" applyBorder="1" applyAlignment="1">
      <alignment horizontal="center" vertical="center" shrinkToFit="1"/>
    </xf>
    <xf numFmtId="177" fontId="18" fillId="2" borderId="12" xfId="2" applyNumberFormat="1" applyFont="1" applyFill="1" applyBorder="1" applyAlignment="1">
      <alignment horizontal="center" vertical="center" shrinkToFit="1"/>
    </xf>
    <xf numFmtId="177" fontId="18" fillId="2" borderId="10" xfId="2" applyNumberFormat="1" applyFont="1" applyFill="1" applyBorder="1" applyAlignment="1">
      <alignment horizontal="center" vertical="center" shrinkToFit="1"/>
    </xf>
    <xf numFmtId="40" fontId="18" fillId="4" borderId="15" xfId="1" applyNumberFormat="1" applyFont="1" applyFill="1" applyBorder="1" applyAlignment="1">
      <alignment horizontal="center" vertical="center" shrinkToFit="1"/>
    </xf>
    <xf numFmtId="40" fontId="18" fillId="4" borderId="16" xfId="1" applyNumberFormat="1" applyFont="1" applyFill="1" applyBorder="1" applyAlignment="1">
      <alignment horizontal="center" vertical="center" shrinkToFit="1"/>
    </xf>
    <xf numFmtId="40" fontId="18" fillId="4" borderId="14" xfId="1" applyNumberFormat="1" applyFont="1" applyFill="1" applyBorder="1" applyAlignment="1">
      <alignment horizontal="center" vertical="center" shrinkToFit="1"/>
    </xf>
    <xf numFmtId="40" fontId="18" fillId="6" borderId="15" xfId="1" applyNumberFormat="1" applyFont="1" applyFill="1" applyBorder="1" applyAlignment="1">
      <alignment horizontal="center" vertical="center" shrinkToFit="1"/>
    </xf>
    <xf numFmtId="40" fontId="18" fillId="6" borderId="16" xfId="1" applyNumberFormat="1" applyFont="1" applyFill="1" applyBorder="1" applyAlignment="1">
      <alignment horizontal="center" vertical="center" shrinkToFit="1"/>
    </xf>
    <xf numFmtId="40" fontId="18" fillId="6" borderId="14" xfId="1" applyNumberFormat="1" applyFont="1" applyFill="1" applyBorder="1" applyAlignment="1">
      <alignment horizontal="center" vertical="center" shrinkToFit="1"/>
    </xf>
    <xf numFmtId="0" fontId="0" fillId="0" borderId="0" xfId="0" applyFont="1" applyFill="1" applyBorder="1" applyAlignment="1">
      <alignment vertical="center"/>
    </xf>
    <xf numFmtId="38" fontId="0" fillId="0" borderId="0" xfId="1" applyFont="1" applyFill="1" applyBorder="1" applyAlignment="1">
      <alignment vertical="center"/>
    </xf>
    <xf numFmtId="38" fontId="14" fillId="0" borderId="0" xfId="1" applyFont="1" applyAlignment="1">
      <alignment vertical="center"/>
    </xf>
    <xf numFmtId="178" fontId="9" fillId="2" borderId="38" xfId="0" applyNumberFormat="1" applyFont="1" applyFill="1" applyBorder="1" applyAlignment="1">
      <alignment vertical="center"/>
    </xf>
    <xf numFmtId="178" fontId="9" fillId="2" borderId="39" xfId="0" applyNumberFormat="1" applyFont="1" applyFill="1" applyBorder="1" applyAlignment="1">
      <alignment horizontal="center" vertical="center"/>
    </xf>
    <xf numFmtId="38" fontId="9" fillId="6" borderId="40" xfId="1" applyNumberFormat="1" applyFont="1" applyFill="1" applyBorder="1" applyAlignment="1">
      <alignment horizontal="center" vertical="center"/>
    </xf>
    <xf numFmtId="38" fontId="9" fillId="6" borderId="40" xfId="1" applyFont="1" applyFill="1" applyBorder="1" applyAlignment="1"/>
    <xf numFmtId="38" fontId="9" fillId="6" borderId="8" xfId="1" applyFont="1" applyFill="1" applyBorder="1" applyAlignment="1"/>
    <xf numFmtId="38" fontId="9" fillId="6" borderId="41" xfId="1" applyFont="1" applyFill="1" applyBorder="1" applyAlignment="1">
      <alignment horizontal="center" vertical="center"/>
    </xf>
    <xf numFmtId="38" fontId="9" fillId="6" borderId="8" xfId="1" applyFont="1" applyFill="1" applyBorder="1" applyAlignment="1">
      <alignment horizontal="right"/>
    </xf>
    <xf numFmtId="38" fontId="9" fillId="6" borderId="41" xfId="1" applyFont="1" applyFill="1" applyBorder="1" applyAlignment="1">
      <alignment horizontal="right" vertical="center"/>
    </xf>
    <xf numFmtId="38" fontId="9" fillId="6" borderId="40" xfId="1" applyFont="1" applyFill="1" applyBorder="1" applyAlignment="1">
      <alignment horizontal="right"/>
    </xf>
    <xf numFmtId="38" fontId="9" fillId="6" borderId="39" xfId="1" applyFont="1" applyFill="1" applyBorder="1" applyAlignment="1"/>
    <xf numFmtId="178" fontId="9" fillId="2" borderId="42" xfId="0" applyNumberFormat="1" applyFont="1" applyFill="1" applyBorder="1" applyAlignment="1">
      <alignment vertical="center"/>
    </xf>
    <xf numFmtId="178" fontId="9" fillId="2" borderId="43" xfId="0" applyNumberFormat="1" applyFont="1" applyFill="1" applyBorder="1" applyAlignment="1">
      <alignment horizontal="center" vertical="center"/>
    </xf>
    <xf numFmtId="38" fontId="9" fillId="6" borderId="44" xfId="1" applyNumberFormat="1" applyFont="1" applyFill="1" applyBorder="1" applyAlignment="1">
      <alignment horizontal="center" vertical="center"/>
    </xf>
    <xf numFmtId="38" fontId="9" fillId="6" borderId="45" xfId="1" applyFont="1" applyFill="1" applyBorder="1" applyAlignment="1">
      <alignment horizontal="center" vertical="center"/>
    </xf>
    <xf numFmtId="38" fontId="9" fillId="6" borderId="46" xfId="1" applyFont="1" applyFill="1" applyBorder="1" applyAlignment="1">
      <alignment horizontal="center" vertical="center"/>
    </xf>
    <xf numFmtId="38" fontId="9" fillId="6" borderId="47" xfId="1" applyFont="1" applyFill="1" applyBorder="1" applyAlignment="1">
      <alignment horizontal="center" vertical="center"/>
    </xf>
    <xf numFmtId="38" fontId="9" fillId="6" borderId="48" xfId="1" applyFont="1" applyFill="1" applyBorder="1" applyAlignment="1">
      <alignment horizontal="center" vertical="center"/>
    </xf>
    <xf numFmtId="178" fontId="9" fillId="2" borderId="49" xfId="0" applyNumberFormat="1" applyFont="1" applyFill="1" applyBorder="1" applyAlignment="1">
      <alignment vertical="center"/>
    </xf>
    <xf numFmtId="38" fontId="6" fillId="0" borderId="53" xfId="1" applyFont="1" applyBorder="1" applyAlignment="1">
      <alignment horizontal="center" vertical="center"/>
    </xf>
    <xf numFmtId="178" fontId="19" fillId="4" borderId="42" xfId="0" applyNumberFormat="1" applyFont="1" applyFill="1" applyBorder="1" applyAlignment="1">
      <alignment vertical="center" shrinkToFit="1"/>
    </xf>
    <xf numFmtId="38" fontId="9" fillId="2" borderId="57" xfId="1" applyNumberFormat="1" applyFont="1" applyFill="1" applyBorder="1" applyAlignment="1">
      <alignment horizontal="right" vertical="center"/>
    </xf>
    <xf numFmtId="38" fontId="9" fillId="2" borderId="58" xfId="1" applyFont="1" applyFill="1" applyBorder="1" applyAlignment="1">
      <alignment vertical="center"/>
    </xf>
    <xf numFmtId="38" fontId="9" fillId="2" borderId="59" xfId="1" applyFont="1" applyFill="1" applyBorder="1" applyAlignment="1">
      <alignment vertical="center"/>
    </xf>
    <xf numFmtId="38" fontId="9" fillId="2" borderId="60" xfId="1" applyFont="1" applyFill="1" applyBorder="1" applyAlignment="1">
      <alignment vertical="center"/>
    </xf>
    <xf numFmtId="38" fontId="9" fillId="2" borderId="57" xfId="1" applyFont="1" applyFill="1" applyBorder="1" applyAlignment="1">
      <alignment vertical="center"/>
    </xf>
    <xf numFmtId="38" fontId="9" fillId="2" borderId="59" xfId="1" applyFont="1" applyFill="1" applyBorder="1" applyAlignment="1">
      <alignment horizontal="right" vertical="center"/>
    </xf>
    <xf numFmtId="38" fontId="9" fillId="2" borderId="60" xfId="1" applyFont="1" applyFill="1" applyBorder="1" applyAlignment="1">
      <alignment horizontal="right" vertical="center"/>
    </xf>
    <xf numFmtId="38" fontId="9" fillId="2" borderId="58" xfId="1" applyFont="1" applyFill="1" applyBorder="1" applyAlignment="1">
      <alignment horizontal="right" vertical="center"/>
    </xf>
    <xf numFmtId="38" fontId="9" fillId="2" borderId="56" xfId="1" applyFont="1" applyFill="1" applyBorder="1" applyAlignment="1">
      <alignment vertical="center"/>
    </xf>
    <xf numFmtId="178" fontId="20" fillId="4" borderId="42" xfId="0" applyNumberFormat="1" applyFont="1" applyFill="1" applyBorder="1" applyAlignment="1">
      <alignment vertical="center" shrinkToFit="1"/>
    </xf>
    <xf numFmtId="38" fontId="9" fillId="2" borderId="62" xfId="1" applyNumberFormat="1" applyFont="1" applyFill="1" applyBorder="1" applyAlignment="1">
      <alignment horizontal="right" vertical="center"/>
    </xf>
    <xf numFmtId="38" fontId="9" fillId="2" borderId="63" xfId="1" applyFont="1" applyFill="1" applyBorder="1" applyAlignment="1">
      <alignment vertical="center"/>
    </xf>
    <xf numFmtId="38" fontId="9" fillId="2" borderId="64" xfId="1" applyFont="1" applyFill="1" applyBorder="1" applyAlignment="1">
      <alignment vertical="center"/>
    </xf>
    <xf numFmtId="38" fontId="9" fillId="2" borderId="65" xfId="1" applyFont="1" applyFill="1" applyBorder="1" applyAlignment="1">
      <alignment vertical="center"/>
    </xf>
    <xf numFmtId="38" fontId="9" fillId="2" borderId="62" xfId="1" applyFont="1" applyFill="1" applyBorder="1" applyAlignment="1">
      <alignment vertical="center"/>
    </xf>
    <xf numFmtId="38" fontId="9" fillId="2" borderId="64" xfId="1" applyFont="1" applyFill="1" applyBorder="1" applyAlignment="1">
      <alignment horizontal="right" vertical="center"/>
    </xf>
    <xf numFmtId="38" fontId="9" fillId="2" borderId="65" xfId="1" applyFont="1" applyFill="1" applyBorder="1" applyAlignment="1">
      <alignment horizontal="right" vertical="center"/>
    </xf>
    <xf numFmtId="38" fontId="9" fillId="2" borderId="63" xfId="1" applyFont="1" applyFill="1" applyBorder="1" applyAlignment="1">
      <alignment horizontal="right" vertical="center"/>
    </xf>
    <xf numFmtId="38" fontId="9" fillId="2" borderId="61" xfId="1" applyFont="1" applyFill="1" applyBorder="1" applyAlignment="1">
      <alignment vertical="center"/>
    </xf>
    <xf numFmtId="38" fontId="9" fillId="4" borderId="67" xfId="1" applyNumberFormat="1" applyFont="1" applyFill="1" applyBorder="1" applyAlignment="1">
      <alignment horizontal="right" vertical="center"/>
    </xf>
    <xf numFmtId="38" fontId="9" fillId="4" borderId="68" xfId="1" applyFont="1" applyFill="1" applyBorder="1" applyAlignment="1">
      <alignment vertical="center"/>
    </xf>
    <xf numFmtId="38" fontId="9" fillId="4" borderId="69" xfId="1" applyFont="1" applyFill="1" applyBorder="1" applyAlignment="1">
      <alignment vertical="center"/>
    </xf>
    <xf numFmtId="38" fontId="9" fillId="4" borderId="70" xfId="1" applyFont="1" applyFill="1" applyBorder="1" applyAlignment="1">
      <alignment vertical="center"/>
    </xf>
    <xf numFmtId="38" fontId="9" fillId="4" borderId="67" xfId="1" applyFont="1" applyFill="1" applyBorder="1" applyAlignment="1">
      <alignment vertical="center"/>
    </xf>
    <xf numFmtId="38" fontId="9" fillId="4" borderId="69" xfId="1" applyFont="1" applyFill="1" applyBorder="1" applyAlignment="1">
      <alignment horizontal="right" vertical="center"/>
    </xf>
    <xf numFmtId="38" fontId="9" fillId="4" borderId="70" xfId="1" applyFont="1" applyFill="1" applyBorder="1" applyAlignment="1">
      <alignment horizontal="right" vertical="center"/>
    </xf>
    <xf numFmtId="38" fontId="9" fillId="4" borderId="68" xfId="1" applyFont="1" applyFill="1" applyBorder="1" applyAlignment="1">
      <alignment horizontal="right" vertical="center"/>
    </xf>
    <xf numFmtId="38" fontId="9" fillId="4" borderId="66" xfId="1" applyFont="1" applyFill="1" applyBorder="1" applyAlignment="1">
      <alignment vertical="center"/>
    </xf>
    <xf numFmtId="178" fontId="19" fillId="6" borderId="71" xfId="0" applyNumberFormat="1" applyFont="1" applyFill="1" applyBorder="1" applyAlignment="1">
      <alignment vertical="center" shrinkToFit="1"/>
    </xf>
    <xf numFmtId="38" fontId="9" fillId="0" borderId="73" xfId="1" applyNumberFormat="1" applyFont="1" applyBorder="1" applyAlignment="1">
      <alignment horizontal="right" vertical="center"/>
    </xf>
    <xf numFmtId="38" fontId="9" fillId="0" borderId="74" xfId="1" applyFont="1" applyBorder="1" applyAlignment="1">
      <alignment vertical="center"/>
    </xf>
    <xf numFmtId="38" fontId="9" fillId="0" borderId="75" xfId="1" applyFont="1" applyBorder="1" applyAlignment="1">
      <alignment vertical="center"/>
    </xf>
    <xf numFmtId="38" fontId="9" fillId="0" borderId="76" xfId="1" applyFont="1" applyBorder="1" applyAlignment="1">
      <alignment vertical="center"/>
    </xf>
    <xf numFmtId="38" fontId="9" fillId="0" borderId="73" xfId="1" applyFont="1" applyBorder="1" applyAlignment="1">
      <alignment vertical="center"/>
    </xf>
    <xf numFmtId="38" fontId="9" fillId="0" borderId="75" xfId="1" applyFont="1" applyBorder="1" applyAlignment="1">
      <alignment horizontal="right" vertical="center"/>
    </xf>
    <xf numFmtId="38" fontId="9" fillId="0" borderId="76" xfId="1" applyFont="1" applyBorder="1" applyAlignment="1">
      <alignment horizontal="right" vertical="center"/>
    </xf>
    <xf numFmtId="38" fontId="9" fillId="0" borderId="75" xfId="1" applyFont="1" applyFill="1" applyBorder="1" applyAlignment="1">
      <alignment horizontal="right" vertical="center"/>
    </xf>
    <xf numFmtId="38" fontId="9" fillId="0" borderId="74" xfId="1" applyFont="1" applyBorder="1" applyAlignment="1">
      <alignment horizontal="right" vertical="center"/>
    </xf>
    <xf numFmtId="38" fontId="9" fillId="0" borderId="72" xfId="1" applyFont="1" applyBorder="1" applyAlignment="1">
      <alignment vertical="center"/>
    </xf>
    <xf numFmtId="178" fontId="17" fillId="6" borderId="42" xfId="0" applyNumberFormat="1" applyFont="1" applyFill="1" applyBorder="1" applyAlignment="1">
      <alignment vertical="center" shrinkToFit="1"/>
    </xf>
    <xf numFmtId="38" fontId="9" fillId="0" borderId="62" xfId="1" applyNumberFormat="1" applyFont="1" applyBorder="1" applyAlignment="1">
      <alignment horizontal="right" vertical="center"/>
    </xf>
    <xf numFmtId="38" fontId="9" fillId="0" borderId="63" xfId="1" applyFont="1" applyBorder="1" applyAlignment="1">
      <alignment vertical="center"/>
    </xf>
    <xf numFmtId="38" fontId="9" fillId="0" borderId="64" xfId="1" applyFont="1" applyBorder="1" applyAlignment="1">
      <alignment vertical="center"/>
    </xf>
    <xf numFmtId="38" fontId="9" fillId="0" borderId="65" xfId="1" applyFont="1" applyBorder="1" applyAlignment="1">
      <alignment vertical="center"/>
    </xf>
    <xf numFmtId="38" fontId="9" fillId="0" borderId="62" xfId="1" applyFont="1" applyBorder="1" applyAlignment="1">
      <alignment vertical="center"/>
    </xf>
    <xf numFmtId="38" fontId="9" fillId="0" borderId="64" xfId="1" applyFont="1" applyBorder="1" applyAlignment="1">
      <alignment horizontal="right" vertical="center"/>
    </xf>
    <xf numFmtId="38" fontId="9" fillId="0" borderId="65" xfId="1" applyFont="1" applyBorder="1" applyAlignment="1">
      <alignment horizontal="right" vertical="center"/>
    </xf>
    <xf numFmtId="38" fontId="9" fillId="0" borderId="64" xfId="1" applyFont="1" applyFill="1" applyBorder="1" applyAlignment="1">
      <alignment horizontal="right" vertical="center"/>
    </xf>
    <xf numFmtId="38" fontId="9" fillId="0" borderId="63" xfId="1" applyFont="1" applyBorder="1" applyAlignment="1">
      <alignment horizontal="right" vertical="center"/>
    </xf>
    <xf numFmtId="38" fontId="9" fillId="0" borderId="61" xfId="1" applyFont="1" applyBorder="1" applyAlignment="1">
      <alignment vertical="center"/>
    </xf>
    <xf numFmtId="178" fontId="17" fillId="6" borderId="77" xfId="0" applyNumberFormat="1" applyFont="1" applyFill="1" applyBorder="1" applyAlignment="1">
      <alignment vertical="center" shrinkToFit="1"/>
    </xf>
    <xf numFmtId="38" fontId="9" fillId="6" borderId="44" xfId="1" applyNumberFormat="1" applyFont="1" applyFill="1" applyBorder="1" applyAlignment="1">
      <alignment horizontal="right" vertical="center"/>
    </xf>
    <xf numFmtId="38" fontId="9" fillId="6" borderId="45" xfId="1" applyFont="1" applyFill="1" applyBorder="1" applyAlignment="1">
      <alignment vertical="center"/>
    </xf>
    <xf numFmtId="38" fontId="9" fillId="6" borderId="46" xfId="1" applyFont="1" applyFill="1" applyBorder="1" applyAlignment="1">
      <alignment vertical="center"/>
    </xf>
    <xf numFmtId="38" fontId="9" fillId="6" borderId="47" xfId="1" applyFont="1" applyFill="1" applyBorder="1" applyAlignment="1">
      <alignment vertical="center"/>
    </xf>
    <xf numFmtId="38" fontId="9" fillId="6" borderId="44" xfId="1" applyFont="1" applyFill="1" applyBorder="1" applyAlignment="1">
      <alignment vertical="center"/>
    </xf>
    <xf numFmtId="38" fontId="9" fillId="6" borderId="46" xfId="1" applyFont="1" applyFill="1" applyBorder="1" applyAlignment="1">
      <alignment horizontal="right" vertical="center"/>
    </xf>
    <xf numFmtId="38" fontId="9" fillId="6" borderId="47" xfId="1" applyFont="1" applyFill="1" applyBorder="1" applyAlignment="1">
      <alignment horizontal="right" vertical="center"/>
    </xf>
    <xf numFmtId="38" fontId="9" fillId="6" borderId="45" xfId="1" applyFont="1" applyFill="1" applyBorder="1" applyAlignment="1">
      <alignment horizontal="right" vertical="center"/>
    </xf>
    <xf numFmtId="38" fontId="9" fillId="6" borderId="48" xfId="1" applyFont="1" applyFill="1" applyBorder="1" applyAlignment="1">
      <alignment vertical="center"/>
    </xf>
    <xf numFmtId="178" fontId="19" fillId="0" borderId="71" xfId="0" applyNumberFormat="1" applyFont="1" applyBorder="1" applyAlignment="1">
      <alignment vertical="center" shrinkToFit="1"/>
    </xf>
    <xf numFmtId="38" fontId="6" fillId="0" borderId="75" xfId="1" applyFont="1" applyBorder="1" applyAlignment="1">
      <alignment vertical="center"/>
    </xf>
    <xf numFmtId="178" fontId="8" fillId="0" borderId="42" xfId="0" applyNumberFormat="1" applyFont="1" applyBorder="1" applyAlignment="1">
      <alignment vertical="center" shrinkToFit="1"/>
    </xf>
    <xf numFmtId="38" fontId="6" fillId="0" borderId="64" xfId="1" applyFont="1" applyBorder="1" applyAlignment="1">
      <alignment vertical="center"/>
    </xf>
    <xf numFmtId="178" fontId="8" fillId="0" borderId="77" xfId="0" applyNumberFormat="1" applyFont="1" applyBorder="1" applyAlignment="1">
      <alignment vertical="center" shrinkToFit="1"/>
    </xf>
    <xf numFmtId="38" fontId="6" fillId="5" borderId="46" xfId="1" applyFont="1" applyFill="1" applyBorder="1" applyAlignment="1">
      <alignment vertical="center"/>
    </xf>
    <xf numFmtId="38" fontId="6" fillId="0" borderId="75" xfId="1" applyFont="1" applyFill="1" applyBorder="1" applyAlignment="1">
      <alignment vertical="center"/>
    </xf>
    <xf numFmtId="38" fontId="6" fillId="2" borderId="76" xfId="1" applyFont="1" applyFill="1" applyBorder="1" applyAlignment="1">
      <alignment vertical="center"/>
    </xf>
    <xf numFmtId="38" fontId="6" fillId="2" borderId="74" xfId="1" applyFont="1" applyFill="1" applyBorder="1" applyAlignment="1">
      <alignment vertical="center"/>
    </xf>
    <xf numFmtId="38" fontId="6" fillId="2" borderId="75" xfId="1" applyFont="1" applyFill="1" applyBorder="1" applyAlignment="1">
      <alignment vertical="center"/>
    </xf>
    <xf numFmtId="178" fontId="8" fillId="0" borderId="42" xfId="0" applyNumberFormat="1" applyFont="1" applyFill="1" applyBorder="1" applyAlignment="1">
      <alignment vertical="center" shrinkToFit="1"/>
    </xf>
    <xf numFmtId="38" fontId="6" fillId="0" borderId="64" xfId="1" applyFont="1" applyFill="1" applyBorder="1" applyAlignment="1">
      <alignment vertical="center"/>
    </xf>
    <xf numFmtId="38" fontId="6" fillId="2" borderId="65" xfId="1" applyFont="1" applyFill="1" applyBorder="1" applyAlignment="1">
      <alignment vertical="center"/>
    </xf>
    <xf numFmtId="38" fontId="6" fillId="2" borderId="63" xfId="1" applyFont="1" applyFill="1" applyBorder="1" applyAlignment="1">
      <alignment vertical="center"/>
    </xf>
    <xf numFmtId="38" fontId="6" fillId="2" borderId="64" xfId="1" applyFont="1" applyFill="1" applyBorder="1" applyAlignment="1">
      <alignment vertical="center"/>
    </xf>
    <xf numFmtId="178" fontId="8" fillId="0" borderId="77" xfId="0" applyNumberFormat="1" applyFont="1" applyFill="1" applyBorder="1" applyAlignment="1">
      <alignment vertical="center" shrinkToFit="1"/>
    </xf>
    <xf numFmtId="38" fontId="6" fillId="5" borderId="47" xfId="1" applyFont="1" applyFill="1" applyBorder="1" applyAlignment="1">
      <alignment vertical="center"/>
    </xf>
    <xf numFmtId="38" fontId="6" fillId="5" borderId="45" xfId="1" applyFont="1" applyFill="1" applyBorder="1" applyAlignment="1">
      <alignment vertical="center"/>
    </xf>
    <xf numFmtId="178" fontId="19" fillId="0" borderId="71" xfId="0" applyNumberFormat="1" applyFont="1" applyFill="1" applyBorder="1" applyAlignment="1">
      <alignment vertical="center" shrinkToFit="1"/>
    </xf>
    <xf numFmtId="178" fontId="8" fillId="0" borderId="49" xfId="0" applyNumberFormat="1" applyFont="1" applyFill="1" applyBorder="1" applyAlignment="1">
      <alignment vertical="center" shrinkToFit="1"/>
    </xf>
    <xf numFmtId="38" fontId="6" fillId="5" borderId="81" xfId="1" applyFont="1" applyFill="1" applyBorder="1" applyAlignment="1">
      <alignment vertical="center"/>
    </xf>
    <xf numFmtId="38" fontId="9" fillId="2" borderId="83" xfId="1" applyNumberFormat="1" applyFont="1" applyFill="1" applyBorder="1" applyAlignment="1">
      <alignment horizontal="right" vertical="center"/>
    </xf>
    <xf numFmtId="38" fontId="9" fillId="2" borderId="84" xfId="1" applyFont="1" applyFill="1" applyBorder="1" applyAlignment="1">
      <alignment vertical="center"/>
    </xf>
    <xf numFmtId="38" fontId="9" fillId="2" borderId="85" xfId="1" applyFont="1" applyFill="1" applyBorder="1" applyAlignment="1">
      <alignment vertical="center"/>
    </xf>
    <xf numFmtId="38" fontId="9" fillId="2" borderId="86" xfId="1" applyFont="1" applyFill="1" applyBorder="1" applyAlignment="1">
      <alignment vertical="center"/>
    </xf>
    <xf numFmtId="38" fontId="9" fillId="2" borderId="83" xfId="1" applyFont="1" applyFill="1" applyBorder="1" applyAlignment="1">
      <alignment vertical="center"/>
    </xf>
    <xf numFmtId="38" fontId="9" fillId="2" borderId="85" xfId="1" applyFont="1" applyFill="1" applyBorder="1" applyAlignment="1">
      <alignment horizontal="right" vertical="center"/>
    </xf>
    <xf numFmtId="38" fontId="9" fillId="2" borderId="86" xfId="1" applyFont="1" applyFill="1" applyBorder="1" applyAlignment="1">
      <alignment horizontal="right" vertical="center"/>
    </xf>
    <xf numFmtId="38" fontId="9" fillId="2" borderId="84" xfId="1" applyFont="1" applyFill="1" applyBorder="1" applyAlignment="1">
      <alignment horizontal="right" vertical="center"/>
    </xf>
    <xf numFmtId="38" fontId="9" fillId="2" borderId="87" xfId="1" applyFont="1" applyFill="1" applyBorder="1" applyAlignment="1">
      <alignment vertical="center"/>
    </xf>
    <xf numFmtId="178" fontId="19" fillId="6" borderId="42" xfId="0" applyNumberFormat="1" applyFont="1" applyFill="1" applyBorder="1" applyAlignment="1">
      <alignment vertical="center" shrinkToFit="1"/>
    </xf>
    <xf numFmtId="38" fontId="9" fillId="0" borderId="57" xfId="1" applyNumberFormat="1" applyFont="1" applyBorder="1" applyAlignment="1">
      <alignment horizontal="right" vertical="center"/>
    </xf>
    <xf numFmtId="38" fontId="9" fillId="0" borderId="58" xfId="1" applyFont="1" applyBorder="1" applyAlignment="1">
      <alignment vertical="center"/>
    </xf>
    <xf numFmtId="38" fontId="9" fillId="0" borderId="59" xfId="1" applyFont="1" applyBorder="1" applyAlignment="1">
      <alignment vertical="center"/>
    </xf>
    <xf numFmtId="38" fontId="9" fillId="0" borderId="60" xfId="1" applyFont="1" applyBorder="1" applyAlignment="1">
      <alignment vertical="center"/>
    </xf>
    <xf numFmtId="38" fontId="9" fillId="0" borderId="57" xfId="1" applyFont="1" applyBorder="1" applyAlignment="1">
      <alignment vertical="center"/>
    </xf>
    <xf numFmtId="38" fontId="9" fillId="0" borderId="60" xfId="1" applyFont="1" applyBorder="1" applyAlignment="1">
      <alignment horizontal="right" vertical="center"/>
    </xf>
    <xf numFmtId="38" fontId="9" fillId="0" borderId="59" xfId="1" applyFont="1" applyFill="1" applyBorder="1" applyAlignment="1">
      <alignment horizontal="right" vertical="center"/>
    </xf>
    <xf numFmtId="38" fontId="9" fillId="0" borderId="58" xfId="1" applyFont="1" applyBorder="1" applyAlignment="1">
      <alignment horizontal="right" vertical="center"/>
    </xf>
    <xf numFmtId="38" fontId="9" fillId="0" borderId="56" xfId="1" applyFont="1" applyBorder="1" applyAlignment="1">
      <alignment vertical="center"/>
    </xf>
    <xf numFmtId="38" fontId="9" fillId="6" borderId="67" xfId="1" applyNumberFormat="1" applyFont="1" applyFill="1" applyBorder="1" applyAlignment="1">
      <alignment horizontal="right" vertical="center"/>
    </xf>
    <xf numFmtId="38" fontId="9" fillId="6" borderId="68" xfId="1" applyFont="1" applyFill="1" applyBorder="1" applyAlignment="1">
      <alignment vertical="center"/>
    </xf>
    <xf numFmtId="38" fontId="9" fillId="6" borderId="69" xfId="1" applyFont="1" applyFill="1" applyBorder="1" applyAlignment="1">
      <alignment vertical="center"/>
    </xf>
    <xf numFmtId="38" fontId="9" fillId="6" borderId="70" xfId="1" applyFont="1" applyFill="1" applyBorder="1" applyAlignment="1">
      <alignment vertical="center"/>
    </xf>
    <xf numFmtId="38" fontId="9" fillId="6" borderId="67" xfId="1" applyFont="1" applyFill="1" applyBorder="1" applyAlignment="1">
      <alignment vertical="center"/>
    </xf>
    <xf numFmtId="38" fontId="9" fillId="6" borderId="63" xfId="1" applyFont="1" applyFill="1" applyBorder="1" applyAlignment="1">
      <alignment vertical="center"/>
    </xf>
    <xf numFmtId="38" fontId="9" fillId="6" borderId="62" xfId="1" applyFont="1" applyFill="1" applyBorder="1" applyAlignment="1">
      <alignment vertical="center"/>
    </xf>
    <xf numFmtId="38" fontId="9" fillId="6" borderId="70" xfId="1" applyFont="1" applyFill="1" applyBorder="1" applyAlignment="1">
      <alignment horizontal="right" vertical="center"/>
    </xf>
    <xf numFmtId="38" fontId="9" fillId="6" borderId="69" xfId="1" applyFont="1" applyFill="1" applyBorder="1" applyAlignment="1">
      <alignment horizontal="right" vertical="center"/>
    </xf>
    <xf numFmtId="38" fontId="9" fillId="6" borderId="68" xfId="1" applyFont="1" applyFill="1" applyBorder="1" applyAlignment="1">
      <alignment horizontal="right" vertical="center"/>
    </xf>
    <xf numFmtId="38" fontId="9" fillId="6" borderId="66" xfId="1" applyFont="1" applyFill="1" applyBorder="1" applyAlignment="1">
      <alignment vertical="center"/>
    </xf>
    <xf numFmtId="38" fontId="6" fillId="2" borderId="65" xfId="1" applyFont="1" applyFill="1" applyBorder="1" applyAlignment="1">
      <alignment horizontal="right" vertical="center"/>
    </xf>
    <xf numFmtId="178" fontId="8" fillId="0" borderId="49" xfId="0" applyNumberFormat="1" applyFont="1" applyBorder="1" applyAlignment="1">
      <alignment vertical="center" shrinkToFit="1"/>
    </xf>
    <xf numFmtId="0" fontId="0" fillId="0" borderId="0" xfId="0" applyFont="1" applyAlignment="1">
      <alignment horizontal="left" vertical="center" indent="3"/>
    </xf>
    <xf numFmtId="0" fontId="12" fillId="0" borderId="0" xfId="0" applyFont="1" applyAlignment="1">
      <alignment horizontal="right" vertical="center"/>
    </xf>
    <xf numFmtId="0" fontId="2" fillId="0" borderId="0" xfId="0" applyFont="1" applyFill="1" applyBorder="1" applyAlignment="1">
      <alignment vertical="center"/>
    </xf>
    <xf numFmtId="0" fontId="0" fillId="0" borderId="0" xfId="0" applyFont="1" applyAlignment="1">
      <alignment horizontal="center" vertical="center"/>
    </xf>
    <xf numFmtId="178" fontId="9" fillId="4" borderId="42" xfId="0" applyNumberFormat="1" applyFont="1" applyFill="1" applyBorder="1" applyAlignment="1">
      <alignment vertical="center" shrinkToFit="1"/>
    </xf>
    <xf numFmtId="178" fontId="11" fillId="4" borderId="42" xfId="0" applyNumberFormat="1" applyFont="1" applyFill="1" applyBorder="1" applyAlignment="1">
      <alignment vertical="center" shrinkToFit="1"/>
    </xf>
    <xf numFmtId="178" fontId="11" fillId="4" borderId="77" xfId="0" applyNumberFormat="1" applyFont="1" applyFill="1" applyBorder="1" applyAlignment="1">
      <alignment vertical="center" shrinkToFit="1"/>
    </xf>
    <xf numFmtId="38" fontId="9" fillId="4" borderId="44" xfId="1" applyNumberFormat="1" applyFont="1" applyFill="1" applyBorder="1" applyAlignment="1">
      <alignment horizontal="right" vertical="center"/>
    </xf>
    <xf numFmtId="38" fontId="9" fillId="4" borderId="45" xfId="1" applyFont="1" applyFill="1" applyBorder="1" applyAlignment="1">
      <alignment vertical="center"/>
    </xf>
    <xf numFmtId="38" fontId="9" fillId="4" borderId="46" xfId="1" applyFont="1" applyFill="1" applyBorder="1" applyAlignment="1">
      <alignment vertical="center"/>
    </xf>
    <xf numFmtId="38" fontId="9" fillId="4" borderId="47" xfId="1" applyFont="1" applyFill="1" applyBorder="1" applyAlignment="1">
      <alignment vertical="center"/>
    </xf>
    <xf numFmtId="38" fontId="9" fillId="4" borderId="46" xfId="1" applyFont="1" applyFill="1" applyBorder="1" applyAlignment="1">
      <alignment horizontal="right" vertical="center"/>
    </xf>
    <xf numFmtId="38" fontId="9" fillId="4" borderId="47" xfId="1" applyFont="1" applyFill="1" applyBorder="1" applyAlignment="1">
      <alignment horizontal="right" vertical="center"/>
    </xf>
    <xf numFmtId="38" fontId="9" fillId="4" borderId="45" xfId="1" applyFont="1" applyFill="1" applyBorder="1" applyAlignment="1">
      <alignment horizontal="right" vertical="center"/>
    </xf>
    <xf numFmtId="38" fontId="9" fillId="4" borderId="48" xfId="1" applyFont="1" applyFill="1" applyBorder="1" applyAlignment="1">
      <alignment vertical="center"/>
    </xf>
    <xf numFmtId="178" fontId="9" fillId="0" borderId="71" xfId="0" applyNumberFormat="1" applyFont="1" applyBorder="1" applyAlignment="1">
      <alignment vertical="center" shrinkToFit="1"/>
    </xf>
    <xf numFmtId="38" fontId="15" fillId="2" borderId="64" xfId="1" applyFont="1" applyFill="1" applyBorder="1" applyAlignment="1">
      <alignment vertical="center"/>
    </xf>
    <xf numFmtId="38" fontId="15" fillId="0" borderId="0" xfId="1" applyFont="1" applyBorder="1" applyAlignment="1">
      <alignment vertical="center"/>
    </xf>
    <xf numFmtId="38" fontId="6" fillId="2" borderId="76" xfId="1" applyFont="1" applyFill="1" applyBorder="1" applyAlignment="1">
      <alignment horizontal="right" vertical="center"/>
    </xf>
    <xf numFmtId="38" fontId="15" fillId="0" borderId="0" xfId="1" applyFont="1" applyBorder="1" applyAlignment="1">
      <alignment horizontal="center" vertical="center"/>
    </xf>
    <xf numFmtId="38" fontId="6" fillId="5" borderId="47" xfId="1" applyFont="1" applyFill="1" applyBorder="1" applyAlignment="1">
      <alignment horizontal="right" vertical="center"/>
    </xf>
    <xf numFmtId="0" fontId="0" fillId="0" borderId="0" xfId="0" applyFont="1" applyAlignment="1">
      <alignment horizontal="right" vertical="center"/>
    </xf>
    <xf numFmtId="0" fontId="22" fillId="0" borderId="0" xfId="0" applyFont="1" applyBorder="1" applyAlignment="1">
      <alignment vertical="center"/>
    </xf>
    <xf numFmtId="38" fontId="23" fillId="0" borderId="0" xfId="1" applyFont="1" applyBorder="1" applyAlignment="1">
      <alignment vertical="center"/>
    </xf>
    <xf numFmtId="38" fontId="6" fillId="0" borderId="76" xfId="1" applyFont="1" applyFill="1" applyBorder="1" applyAlignment="1">
      <alignment vertical="center"/>
    </xf>
    <xf numFmtId="38" fontId="6" fillId="0" borderId="65" xfId="1" applyFont="1" applyFill="1" applyBorder="1" applyAlignment="1">
      <alignment vertical="center"/>
    </xf>
    <xf numFmtId="38" fontId="18" fillId="5" borderId="69" xfId="1" applyFont="1" applyFill="1" applyBorder="1" applyAlignment="1">
      <alignment vertical="center"/>
    </xf>
    <xf numFmtId="38" fontId="15" fillId="5" borderId="47" xfId="1" applyFont="1" applyFill="1" applyBorder="1" applyAlignment="1">
      <alignment vertical="center"/>
    </xf>
    <xf numFmtId="38" fontId="6" fillId="5" borderId="69" xfId="1" applyFont="1" applyFill="1" applyBorder="1" applyAlignment="1">
      <alignment vertical="center"/>
    </xf>
    <xf numFmtId="178" fontId="9" fillId="0" borderId="77" xfId="0" applyNumberFormat="1" applyFont="1" applyBorder="1" applyAlignment="1">
      <alignment vertical="center" shrinkToFit="1"/>
    </xf>
    <xf numFmtId="38" fontId="6" fillId="2" borderId="90" xfId="1" applyFont="1" applyFill="1" applyBorder="1" applyAlignment="1">
      <alignment vertical="center"/>
    </xf>
    <xf numFmtId="38" fontId="6" fillId="2" borderId="88" xfId="1" applyFont="1" applyFill="1" applyBorder="1" applyAlignment="1">
      <alignment vertical="center"/>
    </xf>
    <xf numFmtId="38" fontId="6" fillId="2" borderId="89" xfId="1" applyFont="1" applyFill="1" applyBorder="1" applyAlignment="1">
      <alignment vertical="center"/>
    </xf>
    <xf numFmtId="38" fontId="9" fillId="0" borderId="42" xfId="1" applyFont="1" applyBorder="1" applyAlignment="1">
      <alignment vertical="center" wrapText="1"/>
    </xf>
    <xf numFmtId="38" fontId="9" fillId="0" borderId="77" xfId="1" applyFont="1" applyBorder="1" applyAlignment="1">
      <alignment vertical="center" wrapText="1"/>
    </xf>
    <xf numFmtId="38" fontId="6" fillId="5" borderId="98" xfId="1" applyFont="1" applyFill="1" applyBorder="1" applyAlignment="1">
      <alignment vertical="center"/>
    </xf>
    <xf numFmtId="38" fontId="6" fillId="5" borderId="96" xfId="1" applyFont="1" applyFill="1" applyBorder="1" applyAlignment="1">
      <alignment vertical="center"/>
    </xf>
    <xf numFmtId="38" fontId="6" fillId="5" borderId="97" xfId="1" applyFont="1" applyFill="1" applyBorder="1" applyAlignment="1">
      <alignment vertical="center"/>
    </xf>
    <xf numFmtId="178" fontId="9" fillId="0" borderId="71" xfId="0" applyNumberFormat="1" applyFont="1" applyFill="1" applyBorder="1" applyAlignment="1">
      <alignment vertical="center" shrinkToFit="1"/>
    </xf>
    <xf numFmtId="38" fontId="24" fillId="0" borderId="0" xfId="1" applyFont="1" applyFill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Fill="1" applyBorder="1" applyAlignment="1">
      <alignment vertical="center"/>
    </xf>
    <xf numFmtId="38" fontId="6" fillId="0" borderId="74" xfId="1" applyFont="1" applyFill="1" applyBorder="1" applyAlignment="1">
      <alignment vertical="center"/>
    </xf>
    <xf numFmtId="38" fontId="6" fillId="0" borderId="73" xfId="1" applyFont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38" fontId="6" fillId="2" borderId="17" xfId="1" applyFont="1" applyFill="1" applyBorder="1" applyAlignment="1">
      <alignment horizontal="right" vertical="center"/>
    </xf>
    <xf numFmtId="38" fontId="6" fillId="5" borderId="21" xfId="1" applyFont="1" applyFill="1" applyBorder="1" applyAlignment="1">
      <alignment horizontal="right" vertical="center"/>
    </xf>
    <xf numFmtId="38" fontId="0" fillId="2" borderId="0" xfId="1" applyFont="1" applyFill="1" applyAlignment="1">
      <alignment horizontal="right" vertical="center" shrinkToFit="1"/>
    </xf>
    <xf numFmtId="38" fontId="0" fillId="0" borderId="0" xfId="1" applyFont="1" applyAlignment="1">
      <alignment horizontal="left" vertical="center"/>
    </xf>
    <xf numFmtId="0" fontId="8" fillId="2" borderId="2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18" fillId="2" borderId="5" xfId="0" applyFont="1" applyFill="1" applyBorder="1" applyAlignment="1">
      <alignment horizontal="center" vertical="center"/>
    </xf>
    <xf numFmtId="38" fontId="18" fillId="2" borderId="32" xfId="1" applyFont="1" applyFill="1" applyBorder="1" applyAlignment="1">
      <alignment horizontal="center" vertical="center" shrinkToFit="1"/>
    </xf>
    <xf numFmtId="38" fontId="18" fillId="0" borderId="33" xfId="1" applyFont="1" applyBorder="1" applyAlignment="1">
      <alignment horizontal="center" vertical="center"/>
    </xf>
    <xf numFmtId="38" fontId="18" fillId="0" borderId="31" xfId="1" applyFont="1" applyBorder="1" applyAlignment="1">
      <alignment horizontal="center" vertical="center"/>
    </xf>
    <xf numFmtId="38" fontId="18" fillId="0" borderId="31" xfId="1" applyFont="1" applyFill="1" applyBorder="1" applyAlignment="1">
      <alignment horizontal="center" vertical="center"/>
    </xf>
    <xf numFmtId="0" fontId="18" fillId="0" borderId="32" xfId="0" applyFont="1" applyBorder="1" applyAlignment="1">
      <alignment horizontal="center" vertical="center"/>
    </xf>
    <xf numFmtId="0" fontId="18" fillId="0" borderId="0" xfId="0" applyFont="1" applyAlignment="1">
      <alignment vertical="center"/>
    </xf>
    <xf numFmtId="38" fontId="18" fillId="0" borderId="0" xfId="1" applyFont="1" applyAlignment="1">
      <alignment horizontal="right" vertical="center"/>
    </xf>
    <xf numFmtId="0" fontId="18" fillId="0" borderId="0" xfId="0" applyFont="1" applyAlignment="1">
      <alignment horizontal="center" vertical="center"/>
    </xf>
    <xf numFmtId="176" fontId="9" fillId="2" borderId="7" xfId="0" applyNumberFormat="1" applyFont="1" applyFill="1" applyBorder="1" applyAlignment="1">
      <alignment horizontal="right" vertical="center"/>
    </xf>
    <xf numFmtId="176" fontId="9" fillId="2" borderId="11" xfId="0" applyNumberFormat="1" applyFont="1" applyFill="1" applyBorder="1" applyAlignment="1">
      <alignment horizontal="right" vertical="center"/>
    </xf>
    <xf numFmtId="176" fontId="9" fillId="4" borderId="15" xfId="0" applyNumberFormat="1" applyFont="1" applyFill="1" applyBorder="1" applyAlignment="1">
      <alignment horizontal="right" vertical="center"/>
    </xf>
    <xf numFmtId="0" fontId="0" fillId="0" borderId="6" xfId="0" applyFont="1" applyBorder="1" applyAlignment="1">
      <alignment horizontal="center" vertical="center"/>
    </xf>
    <xf numFmtId="38" fontId="0" fillId="2" borderId="7" xfId="1" applyFont="1" applyFill="1" applyBorder="1" applyAlignment="1">
      <alignment horizontal="right" vertical="center" shrinkToFit="1"/>
    </xf>
    <xf numFmtId="38" fontId="0" fillId="0" borderId="8" xfId="1" applyFont="1" applyFill="1" applyBorder="1" applyAlignment="1">
      <alignment horizontal="right" vertical="center" shrinkToFit="1"/>
    </xf>
    <xf numFmtId="38" fontId="0" fillId="0" borderId="6" xfId="1" applyFont="1" applyBorder="1" applyAlignment="1">
      <alignment horizontal="right" vertical="center"/>
    </xf>
    <xf numFmtId="38" fontId="0" fillId="0" borderId="6" xfId="1" applyFont="1" applyFill="1" applyBorder="1" applyAlignment="1">
      <alignment horizontal="right" vertical="center"/>
    </xf>
    <xf numFmtId="176" fontId="0" fillId="0" borderId="7" xfId="0" applyNumberFormat="1" applyFont="1" applyBorder="1" applyAlignment="1">
      <alignment horizontal="right" vertical="center"/>
    </xf>
    <xf numFmtId="0" fontId="0" fillId="0" borderId="17" xfId="0" applyFont="1" applyBorder="1" applyAlignment="1">
      <alignment horizontal="center" vertical="center"/>
    </xf>
    <xf numFmtId="38" fontId="0" fillId="2" borderId="18" xfId="1" applyFont="1" applyFill="1" applyBorder="1" applyAlignment="1">
      <alignment horizontal="right" vertical="center" shrinkToFit="1"/>
    </xf>
    <xf numFmtId="38" fontId="0" fillId="0" borderId="19" xfId="1" applyFont="1" applyFill="1" applyBorder="1" applyAlignment="1">
      <alignment horizontal="right" vertical="center" shrinkToFit="1"/>
    </xf>
    <xf numFmtId="38" fontId="0" fillId="0" borderId="17" xfId="1" applyFont="1" applyBorder="1" applyAlignment="1">
      <alignment horizontal="right" vertical="center"/>
    </xf>
    <xf numFmtId="38" fontId="0" fillId="0" borderId="17" xfId="1" applyFont="1" applyFill="1" applyBorder="1" applyAlignment="1">
      <alignment horizontal="right" vertical="center"/>
    </xf>
    <xf numFmtId="176" fontId="0" fillId="0" borderId="18" xfId="0" applyNumberFormat="1" applyFont="1" applyBorder="1" applyAlignment="1">
      <alignment horizontal="right" vertical="center"/>
    </xf>
    <xf numFmtId="0" fontId="0" fillId="5" borderId="21" xfId="0" applyFont="1" applyFill="1" applyBorder="1" applyAlignment="1">
      <alignment horizontal="center" vertical="center"/>
    </xf>
    <xf numFmtId="38" fontId="0" fillId="5" borderId="22" xfId="1" applyFont="1" applyFill="1" applyBorder="1" applyAlignment="1">
      <alignment horizontal="right" vertical="center" shrinkToFit="1"/>
    </xf>
    <xf numFmtId="38" fontId="0" fillId="5" borderId="23" xfId="1" applyFont="1" applyFill="1" applyBorder="1" applyAlignment="1">
      <alignment horizontal="right" vertical="center" shrinkToFit="1"/>
    </xf>
    <xf numFmtId="38" fontId="0" fillId="5" borderId="21" xfId="1" applyFont="1" applyFill="1" applyBorder="1" applyAlignment="1">
      <alignment horizontal="right" vertical="center"/>
    </xf>
    <xf numFmtId="176" fontId="0" fillId="5" borderId="22" xfId="0" applyNumberFormat="1" applyFont="1" applyFill="1" applyBorder="1" applyAlignment="1">
      <alignment horizontal="right" vertical="center"/>
    </xf>
    <xf numFmtId="0" fontId="0" fillId="0" borderId="25" xfId="0" applyFont="1" applyBorder="1" applyAlignment="1">
      <alignment horizontal="center" vertical="center"/>
    </xf>
    <xf numFmtId="38" fontId="0" fillId="2" borderId="26" xfId="1" applyFont="1" applyFill="1" applyBorder="1" applyAlignment="1">
      <alignment horizontal="right" vertical="center" shrinkToFit="1"/>
    </xf>
    <xf numFmtId="38" fontId="0" fillId="0" borderId="27" xfId="1" applyFont="1" applyFill="1" applyBorder="1" applyAlignment="1">
      <alignment horizontal="right" vertical="center" shrinkToFit="1"/>
    </xf>
    <xf numFmtId="38" fontId="0" fillId="0" borderId="25" xfId="1" applyFont="1" applyBorder="1" applyAlignment="1">
      <alignment horizontal="right" vertical="center"/>
    </xf>
    <xf numFmtId="38" fontId="0" fillId="0" borderId="25" xfId="1" applyFont="1" applyFill="1" applyBorder="1" applyAlignment="1">
      <alignment horizontal="right" vertical="center"/>
    </xf>
    <xf numFmtId="176" fontId="0" fillId="0" borderId="26" xfId="0" applyNumberFormat="1" applyFont="1" applyBorder="1" applyAlignment="1">
      <alignment horizontal="right" vertical="center"/>
    </xf>
    <xf numFmtId="38" fontId="0" fillId="2" borderId="28" xfId="1" applyFont="1" applyFill="1" applyBorder="1" applyAlignment="1">
      <alignment horizontal="right" vertical="center" shrinkToFit="1"/>
    </xf>
    <xf numFmtId="38" fontId="0" fillId="0" borderId="29" xfId="1" applyFont="1" applyFill="1" applyBorder="1" applyAlignment="1">
      <alignment horizontal="right" vertical="center" shrinkToFit="1"/>
    </xf>
    <xf numFmtId="38" fontId="0" fillId="0" borderId="30" xfId="1" applyFont="1" applyBorder="1" applyAlignment="1">
      <alignment horizontal="right" vertical="center"/>
    </xf>
    <xf numFmtId="38" fontId="0" fillId="0" borderId="30" xfId="1" applyFont="1" applyFill="1" applyBorder="1" applyAlignment="1">
      <alignment horizontal="right" vertical="center"/>
    </xf>
    <xf numFmtId="176" fontId="0" fillId="0" borderId="28" xfId="0" applyNumberFormat="1" applyFont="1" applyBorder="1" applyAlignment="1">
      <alignment horizontal="right" vertical="center"/>
    </xf>
    <xf numFmtId="176" fontId="0" fillId="0" borderId="18" xfId="0" applyNumberFormat="1" applyFont="1" applyFill="1" applyBorder="1" applyAlignment="1">
      <alignment horizontal="right" vertical="center"/>
    </xf>
    <xf numFmtId="0" fontId="0" fillId="0" borderId="17" xfId="0" applyFont="1" applyBorder="1" applyAlignment="1">
      <alignment vertical="center"/>
    </xf>
    <xf numFmtId="38" fontId="0" fillId="2" borderId="17" xfId="1" applyFont="1" applyFill="1" applyBorder="1" applyAlignment="1">
      <alignment horizontal="right" vertical="center"/>
    </xf>
    <xf numFmtId="38" fontId="0" fillId="5" borderId="16" xfId="1" applyFont="1" applyFill="1" applyBorder="1" applyAlignment="1">
      <alignment horizontal="right" vertical="center" shrinkToFit="1"/>
    </xf>
    <xf numFmtId="38" fontId="0" fillId="5" borderId="14" xfId="1" applyFont="1" applyFill="1" applyBorder="1" applyAlignment="1">
      <alignment horizontal="right" vertical="center"/>
    </xf>
    <xf numFmtId="176" fontId="0" fillId="5" borderId="15" xfId="0" applyNumberFormat="1" applyFont="1" applyFill="1" applyBorder="1" applyAlignment="1">
      <alignment horizontal="right" vertical="center"/>
    </xf>
    <xf numFmtId="0" fontId="0" fillId="0" borderId="30" xfId="0" applyFont="1" applyBorder="1" applyAlignment="1">
      <alignment horizontal="center" vertical="center"/>
    </xf>
    <xf numFmtId="38" fontId="0" fillId="0" borderId="17" xfId="1" applyFont="1" applyFill="1" applyBorder="1" applyAlignment="1">
      <alignment horizontal="right" vertical="center" shrinkToFit="1"/>
    </xf>
    <xf numFmtId="38" fontId="0" fillId="5" borderId="21" xfId="1" applyFont="1" applyFill="1" applyBorder="1" applyAlignment="1">
      <alignment horizontal="right" vertical="center" shrinkToFit="1"/>
    </xf>
    <xf numFmtId="38" fontId="0" fillId="0" borderId="0" xfId="1" applyFont="1" applyFill="1" applyBorder="1" applyAlignment="1">
      <alignment horizontal="right" vertical="center"/>
    </xf>
    <xf numFmtId="38" fontId="0" fillId="5" borderId="21" xfId="1" applyFont="1" applyFill="1" applyBorder="1" applyAlignment="1">
      <alignment vertical="center"/>
    </xf>
    <xf numFmtId="0" fontId="0" fillId="0" borderId="10" xfId="0" applyFont="1" applyBorder="1" applyAlignment="1">
      <alignment horizontal="center" vertical="center"/>
    </xf>
    <xf numFmtId="38" fontId="0" fillId="2" borderId="11" xfId="1" applyFont="1" applyFill="1" applyBorder="1" applyAlignment="1">
      <alignment horizontal="right" vertical="center" shrinkToFit="1"/>
    </xf>
    <xf numFmtId="38" fontId="0" fillId="0" borderId="12" xfId="1" applyFont="1" applyFill="1" applyBorder="1" applyAlignment="1">
      <alignment horizontal="right" vertical="center" shrinkToFit="1"/>
    </xf>
    <xf numFmtId="38" fontId="0" fillId="0" borderId="10" xfId="1" applyFont="1" applyFill="1" applyBorder="1" applyAlignment="1">
      <alignment horizontal="right" vertical="center" shrinkToFit="1"/>
    </xf>
    <xf numFmtId="38" fontId="0" fillId="0" borderId="10" xfId="1" applyFont="1" applyBorder="1" applyAlignment="1">
      <alignment horizontal="right" vertical="center"/>
    </xf>
    <xf numFmtId="38" fontId="0" fillId="0" borderId="10" xfId="1" applyFont="1" applyFill="1" applyBorder="1" applyAlignment="1">
      <alignment horizontal="right" vertical="center"/>
    </xf>
    <xf numFmtId="176" fontId="0" fillId="0" borderId="11" xfId="0" applyNumberFormat="1" applyFont="1" applyBorder="1" applyAlignment="1">
      <alignment horizontal="right" vertical="center"/>
    </xf>
    <xf numFmtId="0" fontId="0" fillId="5" borderId="14" xfId="0" applyFont="1" applyFill="1" applyBorder="1" applyAlignment="1">
      <alignment horizontal="center" vertical="center"/>
    </xf>
    <xf numFmtId="38" fontId="0" fillId="5" borderId="15" xfId="1" applyFont="1" applyFill="1" applyBorder="1" applyAlignment="1">
      <alignment horizontal="right" vertical="center" shrinkToFit="1"/>
    </xf>
    <xf numFmtId="38" fontId="0" fillId="5" borderId="14" xfId="1" applyFont="1" applyFill="1" applyBorder="1" applyAlignment="1">
      <alignment horizontal="right" vertical="center" shrinkToFit="1"/>
    </xf>
    <xf numFmtId="0" fontId="9" fillId="0" borderId="32" xfId="0" applyFont="1" applyBorder="1" applyAlignment="1">
      <alignment horizontal="center" vertical="center"/>
    </xf>
    <xf numFmtId="38" fontId="13" fillId="0" borderId="30" xfId="1" applyFont="1" applyBorder="1" applyAlignment="1">
      <alignment horizontal="right" vertical="center"/>
    </xf>
    <xf numFmtId="38" fontId="13" fillId="0" borderId="17" xfId="1" applyFont="1" applyBorder="1" applyAlignment="1">
      <alignment horizontal="right" vertical="center"/>
    </xf>
    <xf numFmtId="38" fontId="13" fillId="5" borderId="21" xfId="1" applyFont="1" applyFill="1" applyBorder="1" applyAlignment="1">
      <alignment horizontal="right" vertical="center"/>
    </xf>
    <xf numFmtId="38" fontId="13" fillId="0" borderId="17" xfId="1" applyFont="1" applyBorder="1" applyAlignment="1">
      <alignment vertical="center"/>
    </xf>
    <xf numFmtId="38" fontId="13" fillId="0" borderId="10" xfId="1" applyFont="1" applyBorder="1" applyAlignment="1">
      <alignment horizontal="right" vertical="center"/>
    </xf>
    <xf numFmtId="38" fontId="9" fillId="0" borderId="0" xfId="1" applyFont="1" applyBorder="1" applyAlignment="1">
      <alignment horizontal="right" vertical="center"/>
    </xf>
    <xf numFmtId="38" fontId="0" fillId="0" borderId="30" xfId="1" applyFont="1" applyFill="1" applyBorder="1" applyAlignment="1">
      <alignment horizontal="right" vertical="center" shrinkToFit="1"/>
    </xf>
    <xf numFmtId="38" fontId="0" fillId="2" borderId="19" xfId="1" applyFont="1" applyFill="1" applyBorder="1" applyAlignment="1">
      <alignment horizontal="right" vertical="center" shrinkToFit="1"/>
    </xf>
    <xf numFmtId="38" fontId="13" fillId="0" borderId="19" xfId="1" applyFont="1" applyBorder="1" applyAlignment="1">
      <alignment horizontal="right" vertical="center"/>
    </xf>
    <xf numFmtId="38" fontId="0" fillId="0" borderId="19" xfId="1" applyFont="1" applyBorder="1" applyAlignment="1">
      <alignment horizontal="right" vertical="center"/>
    </xf>
    <xf numFmtId="38" fontId="13" fillId="5" borderId="23" xfId="1" applyFont="1" applyFill="1" applyBorder="1" applyAlignment="1">
      <alignment horizontal="right" vertical="center"/>
    </xf>
    <xf numFmtId="176" fontId="0" fillId="2" borderId="18" xfId="0" applyNumberFormat="1" applyFont="1" applyFill="1" applyBorder="1" applyAlignment="1">
      <alignment horizontal="right" vertical="center"/>
    </xf>
    <xf numFmtId="38" fontId="13" fillId="5" borderId="14" xfId="1" applyFont="1" applyFill="1" applyBorder="1" applyAlignment="1">
      <alignment horizontal="right" vertical="center"/>
    </xf>
    <xf numFmtId="0" fontId="9" fillId="0" borderId="33" xfId="0" applyFont="1" applyBorder="1" applyAlignment="1">
      <alignment horizontal="center" vertical="center"/>
    </xf>
    <xf numFmtId="0" fontId="9" fillId="6" borderId="5" xfId="0" applyFont="1" applyFill="1" applyBorder="1" applyAlignment="1">
      <alignment horizontal="center" vertical="center" shrinkToFit="1"/>
    </xf>
    <xf numFmtId="0" fontId="17" fillId="6" borderId="9" xfId="0" applyFont="1" applyFill="1" applyBorder="1" applyAlignment="1">
      <alignment horizontal="center" vertical="center" shrinkToFit="1"/>
    </xf>
    <xf numFmtId="0" fontId="17" fillId="6" borderId="13" xfId="0" applyFont="1" applyFill="1" applyBorder="1" applyAlignment="1">
      <alignment horizontal="center" vertical="center" shrinkToFit="1"/>
    </xf>
    <xf numFmtId="176" fontId="9" fillId="6" borderId="15" xfId="0" applyNumberFormat="1" applyFont="1" applyFill="1" applyBorder="1" applyAlignment="1">
      <alignment horizontal="right" vertical="center"/>
    </xf>
    <xf numFmtId="0" fontId="9" fillId="0" borderId="36" xfId="0" applyFont="1" applyBorder="1" applyAlignment="1">
      <alignment horizontal="center" vertical="center"/>
    </xf>
    <xf numFmtId="0" fontId="9" fillId="0" borderId="35" xfId="0" applyFont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38" fontId="0" fillId="0" borderId="0" xfId="1" applyFont="1" applyFill="1" applyBorder="1" applyAlignment="1">
      <alignment horizontal="right" vertical="center" shrinkToFit="1"/>
    </xf>
    <xf numFmtId="0" fontId="12" fillId="0" borderId="0" xfId="0" applyFont="1" applyFill="1" applyAlignment="1">
      <alignment horizontal="right" vertical="center"/>
    </xf>
    <xf numFmtId="38" fontId="0" fillId="0" borderId="0" xfId="1" applyFont="1" applyFill="1" applyAlignment="1">
      <alignment horizontal="right" vertical="center" shrinkToFit="1"/>
    </xf>
    <xf numFmtId="0" fontId="9" fillId="0" borderId="0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38" fontId="0" fillId="0" borderId="0" xfId="1" applyNumberFormat="1" applyFont="1" applyAlignment="1">
      <alignment horizontal="right" vertical="center"/>
    </xf>
    <xf numFmtId="38" fontId="0" fillId="0" borderId="0" xfId="1" applyFont="1" applyBorder="1" applyAlignment="1">
      <alignment horizontal="left" indent="3"/>
    </xf>
    <xf numFmtId="38" fontId="0" fillId="0" borderId="0" xfId="1" applyFont="1" applyBorder="1" applyAlignment="1">
      <alignment horizontal="left" vertical="center" indent="3"/>
    </xf>
    <xf numFmtId="38" fontId="0" fillId="0" borderId="37" xfId="1" applyFont="1" applyBorder="1" applyAlignment="1">
      <alignment horizontal="left" vertical="center" indent="3"/>
    </xf>
    <xf numFmtId="0" fontId="7" fillId="2" borderId="0" xfId="0" applyFont="1" applyFill="1" applyAlignment="1">
      <alignment vertical="center"/>
    </xf>
    <xf numFmtId="0" fontId="0" fillId="2" borderId="0" xfId="0" applyFont="1" applyFill="1" applyAlignment="1">
      <alignment vertical="center"/>
    </xf>
    <xf numFmtId="38" fontId="26" fillId="6" borderId="8" xfId="1" applyFont="1" applyFill="1" applyBorder="1" applyAlignment="1"/>
    <xf numFmtId="178" fontId="9" fillId="0" borderId="49" xfId="0" applyNumberFormat="1" applyFont="1" applyBorder="1" applyAlignment="1">
      <alignment vertical="center"/>
    </xf>
    <xf numFmtId="178" fontId="0" fillId="0" borderId="50" xfId="0" applyNumberFormat="1" applyFont="1" applyBorder="1" applyAlignment="1">
      <alignment horizontal="center" vertical="center"/>
    </xf>
    <xf numFmtId="38" fontId="0" fillId="0" borderId="51" xfId="1" applyNumberFormat="1" applyFont="1" applyBorder="1" applyAlignment="1">
      <alignment horizontal="center" vertical="center"/>
    </xf>
    <xf numFmtId="38" fontId="0" fillId="0" borderId="52" xfId="1" applyFont="1" applyBorder="1" applyAlignment="1">
      <alignment horizontal="center" vertical="center"/>
    </xf>
    <xf numFmtId="38" fontId="0" fillId="0" borderId="53" xfId="1" applyFont="1" applyBorder="1" applyAlignment="1">
      <alignment horizontal="center" vertical="center"/>
    </xf>
    <xf numFmtId="38" fontId="0" fillId="0" borderId="54" xfId="1" applyFont="1" applyBorder="1" applyAlignment="1">
      <alignment horizontal="center" vertical="center"/>
    </xf>
    <xf numFmtId="38" fontId="0" fillId="0" borderId="54" xfId="1" applyFont="1" applyFill="1" applyBorder="1" applyAlignment="1">
      <alignment horizontal="center" vertical="center"/>
    </xf>
    <xf numFmtId="38" fontId="0" fillId="0" borderId="53" xfId="1" applyFont="1" applyFill="1" applyBorder="1" applyAlignment="1">
      <alignment horizontal="center" vertical="center"/>
    </xf>
    <xf numFmtId="38" fontId="0" fillId="0" borderId="55" xfId="1" applyFont="1" applyBorder="1" applyAlignment="1">
      <alignment horizontal="center" vertical="center"/>
    </xf>
    <xf numFmtId="178" fontId="0" fillId="2" borderId="56" xfId="0" applyNumberFormat="1" applyFont="1" applyFill="1" applyBorder="1" applyAlignment="1">
      <alignment horizontal="left" vertical="center"/>
    </xf>
    <xf numFmtId="178" fontId="0" fillId="2" borderId="61" xfId="0" applyNumberFormat="1" applyFont="1" applyFill="1" applyBorder="1" applyAlignment="1">
      <alignment horizontal="left" vertical="center"/>
    </xf>
    <xf numFmtId="178" fontId="0" fillId="4" borderId="66" xfId="0" applyNumberFormat="1" applyFont="1" applyFill="1" applyBorder="1" applyAlignment="1">
      <alignment horizontal="left" vertical="center"/>
    </xf>
    <xf numFmtId="178" fontId="0" fillId="0" borderId="72" xfId="0" applyNumberFormat="1" applyFont="1" applyBorder="1" applyAlignment="1">
      <alignment horizontal="center" vertical="center"/>
    </xf>
    <xf numFmtId="178" fontId="0" fillId="0" borderId="61" xfId="0" applyNumberFormat="1" applyFont="1" applyBorder="1" applyAlignment="1">
      <alignment horizontal="center" vertical="center"/>
    </xf>
    <xf numFmtId="178" fontId="0" fillId="6" borderId="48" xfId="0" applyNumberFormat="1" applyFont="1" applyFill="1" applyBorder="1" applyAlignment="1">
      <alignment horizontal="center" vertical="center"/>
    </xf>
    <xf numFmtId="38" fontId="0" fillId="0" borderId="73" xfId="1" applyNumberFormat="1" applyFont="1" applyBorder="1" applyAlignment="1">
      <alignment horizontal="right" vertical="center"/>
    </xf>
    <xf numFmtId="38" fontId="0" fillId="0" borderId="74" xfId="1" applyFont="1" applyBorder="1" applyAlignment="1">
      <alignment vertical="center"/>
    </xf>
    <xf numFmtId="38" fontId="0" fillId="0" borderId="76" xfId="1" applyFont="1" applyBorder="1" applyAlignment="1">
      <alignment vertical="center"/>
    </xf>
    <xf numFmtId="38" fontId="0" fillId="0" borderId="73" xfId="1" applyFont="1" applyBorder="1" applyAlignment="1">
      <alignment vertical="center"/>
    </xf>
    <xf numFmtId="38" fontId="0" fillId="0" borderId="75" xfId="1" applyFont="1" applyBorder="1" applyAlignment="1">
      <alignment vertical="center"/>
    </xf>
    <xf numFmtId="38" fontId="0" fillId="0" borderId="75" xfId="1" applyFont="1" applyBorder="1" applyAlignment="1">
      <alignment horizontal="right" vertical="center"/>
    </xf>
    <xf numFmtId="38" fontId="0" fillId="0" borderId="76" xfId="1" applyFont="1" applyBorder="1" applyAlignment="1">
      <alignment horizontal="right" vertical="center"/>
    </xf>
    <xf numFmtId="38" fontId="0" fillId="0" borderId="75" xfId="1" applyFont="1" applyFill="1" applyBorder="1" applyAlignment="1">
      <alignment horizontal="right" vertical="center"/>
    </xf>
    <xf numFmtId="38" fontId="0" fillId="0" borderId="74" xfId="1" applyFont="1" applyBorder="1" applyAlignment="1">
      <alignment horizontal="right" vertical="center"/>
    </xf>
    <xf numFmtId="38" fontId="0" fillId="0" borderId="72" xfId="1" applyFont="1" applyBorder="1" applyAlignment="1">
      <alignment vertical="center"/>
    </xf>
    <xf numFmtId="38" fontId="0" fillId="0" borderId="62" xfId="1" applyNumberFormat="1" applyFont="1" applyBorder="1" applyAlignment="1">
      <alignment horizontal="right" vertical="center"/>
    </xf>
    <xf numFmtId="38" fontId="0" fillId="0" borderId="63" xfId="1" applyFont="1" applyBorder="1" applyAlignment="1">
      <alignment vertical="center"/>
    </xf>
    <xf numFmtId="38" fontId="0" fillId="0" borderId="65" xfId="1" applyFont="1" applyBorder="1" applyAlignment="1">
      <alignment vertical="center"/>
    </xf>
    <xf numFmtId="38" fontId="0" fillId="0" borderId="62" xfId="1" applyFont="1" applyBorder="1" applyAlignment="1">
      <alignment vertical="center"/>
    </xf>
    <xf numFmtId="38" fontId="0" fillId="0" borderId="64" xfId="1" applyFont="1" applyBorder="1" applyAlignment="1">
      <alignment vertical="center"/>
    </xf>
    <xf numFmtId="38" fontId="0" fillId="0" borderId="64" xfId="1" applyFont="1" applyBorder="1" applyAlignment="1">
      <alignment horizontal="right" vertical="center"/>
    </xf>
    <xf numFmtId="38" fontId="0" fillId="0" borderId="65" xfId="1" applyFont="1" applyBorder="1" applyAlignment="1">
      <alignment horizontal="right" vertical="center"/>
    </xf>
    <xf numFmtId="38" fontId="0" fillId="0" borderId="64" xfId="1" applyFont="1" applyFill="1" applyBorder="1" applyAlignment="1">
      <alignment horizontal="right" vertical="center"/>
    </xf>
    <xf numFmtId="38" fontId="0" fillId="0" borderId="63" xfId="1" applyFont="1" applyBorder="1" applyAlignment="1">
      <alignment horizontal="right" vertical="center"/>
    </xf>
    <xf numFmtId="38" fontId="0" fillId="0" borderId="61" xfId="1" applyFont="1" applyBorder="1" applyAlignment="1">
      <alignment vertical="center"/>
    </xf>
    <xf numFmtId="178" fontId="0" fillId="5" borderId="48" xfId="0" applyNumberFormat="1" applyFont="1" applyFill="1" applyBorder="1" applyAlignment="1">
      <alignment horizontal="center" vertical="center"/>
    </xf>
    <xf numFmtId="38" fontId="0" fillId="5" borderId="44" xfId="1" applyNumberFormat="1" applyFont="1" applyFill="1" applyBorder="1" applyAlignment="1">
      <alignment horizontal="right" vertical="center"/>
    </xf>
    <xf numFmtId="38" fontId="0" fillId="5" borderId="45" xfId="1" applyFont="1" applyFill="1" applyBorder="1" applyAlignment="1">
      <alignment vertical="center"/>
    </xf>
    <xf numFmtId="38" fontId="0" fillId="5" borderId="47" xfId="1" applyFont="1" applyFill="1" applyBorder="1" applyAlignment="1">
      <alignment vertical="center"/>
    </xf>
    <xf numFmtId="38" fontId="0" fillId="5" borderId="44" xfId="1" applyFont="1" applyFill="1" applyBorder="1" applyAlignment="1">
      <alignment vertical="center"/>
    </xf>
    <xf numFmtId="38" fontId="0" fillId="5" borderId="46" xfId="1" applyFont="1" applyFill="1" applyBorder="1" applyAlignment="1">
      <alignment vertical="center"/>
    </xf>
    <xf numFmtId="38" fontId="0" fillId="5" borderId="46" xfId="1" applyFont="1" applyFill="1" applyBorder="1" applyAlignment="1">
      <alignment horizontal="right" vertical="center"/>
    </xf>
    <xf numFmtId="38" fontId="0" fillId="5" borderId="47" xfId="1" applyFont="1" applyFill="1" applyBorder="1" applyAlignment="1">
      <alignment horizontal="right" vertical="center"/>
    </xf>
    <xf numFmtId="38" fontId="0" fillId="5" borderId="45" xfId="1" applyFont="1" applyFill="1" applyBorder="1" applyAlignment="1">
      <alignment horizontal="right" vertical="center"/>
    </xf>
    <xf numFmtId="38" fontId="0" fillId="5" borderId="48" xfId="1" applyFont="1" applyFill="1" applyBorder="1" applyAlignment="1">
      <alignment vertical="center"/>
    </xf>
    <xf numFmtId="178" fontId="0" fillId="0" borderId="72" xfId="0" applyNumberFormat="1" applyFont="1" applyFill="1" applyBorder="1" applyAlignment="1">
      <alignment horizontal="center" vertical="center"/>
    </xf>
    <xf numFmtId="38" fontId="0" fillId="0" borderId="73" xfId="1" applyNumberFormat="1" applyFont="1" applyFill="1" applyBorder="1" applyAlignment="1">
      <alignment horizontal="right" vertical="center"/>
    </xf>
    <xf numFmtId="38" fontId="0" fillId="0" borderId="74" xfId="1" applyFont="1" applyFill="1" applyBorder="1" applyAlignment="1">
      <alignment vertical="center"/>
    </xf>
    <xf numFmtId="38" fontId="0" fillId="0" borderId="75" xfId="1" applyFont="1" applyFill="1" applyBorder="1" applyAlignment="1">
      <alignment vertical="center"/>
    </xf>
    <xf numFmtId="38" fontId="0" fillId="0" borderId="76" xfId="1" applyFont="1" applyFill="1" applyBorder="1" applyAlignment="1">
      <alignment vertical="center"/>
    </xf>
    <xf numFmtId="38" fontId="0" fillId="0" borderId="73" xfId="1" applyFont="1" applyFill="1" applyBorder="1" applyAlignment="1">
      <alignment vertical="center"/>
    </xf>
    <xf numFmtId="38" fontId="0" fillId="0" borderId="76" xfId="1" applyFont="1" applyFill="1" applyBorder="1" applyAlignment="1">
      <alignment horizontal="right" vertical="center"/>
    </xf>
    <xf numFmtId="38" fontId="0" fillId="0" borderId="74" xfId="1" applyFont="1" applyFill="1" applyBorder="1" applyAlignment="1">
      <alignment horizontal="right" vertical="center"/>
    </xf>
    <xf numFmtId="38" fontId="0" fillId="0" borderId="72" xfId="1" applyFont="1" applyFill="1" applyBorder="1" applyAlignment="1">
      <alignment vertical="center"/>
    </xf>
    <xf numFmtId="178" fontId="0" fillId="0" borderId="61" xfId="0" applyNumberFormat="1" applyFont="1" applyFill="1" applyBorder="1" applyAlignment="1">
      <alignment horizontal="center" vertical="center"/>
    </xf>
    <xf numFmtId="38" fontId="0" fillId="0" borderId="62" xfId="1" applyNumberFormat="1" applyFont="1" applyFill="1" applyBorder="1" applyAlignment="1">
      <alignment horizontal="right" vertical="center"/>
    </xf>
    <xf numFmtId="38" fontId="0" fillId="0" borderId="63" xfId="1" applyFont="1" applyFill="1" applyBorder="1" applyAlignment="1">
      <alignment vertical="center"/>
    </xf>
    <xf numFmtId="38" fontId="0" fillId="0" borderId="64" xfId="1" applyFont="1" applyFill="1" applyBorder="1" applyAlignment="1">
      <alignment vertical="center"/>
    </xf>
    <xf numFmtId="38" fontId="0" fillId="0" borderId="65" xfId="1" applyFont="1" applyFill="1" applyBorder="1" applyAlignment="1">
      <alignment vertical="center"/>
    </xf>
    <xf numFmtId="38" fontId="0" fillId="0" borderId="62" xfId="1" applyFont="1" applyFill="1" applyBorder="1" applyAlignment="1">
      <alignment vertical="center"/>
    </xf>
    <xf numFmtId="38" fontId="0" fillId="0" borderId="65" xfId="1" applyFont="1" applyFill="1" applyBorder="1" applyAlignment="1">
      <alignment horizontal="right" vertical="center"/>
    </xf>
    <xf numFmtId="38" fontId="0" fillId="0" borderId="63" xfId="1" applyFont="1" applyFill="1" applyBorder="1" applyAlignment="1">
      <alignment horizontal="right" vertical="center"/>
    </xf>
    <xf numFmtId="38" fontId="0" fillId="0" borderId="61" xfId="1" applyFont="1" applyFill="1" applyBorder="1" applyAlignment="1">
      <alignment vertical="center"/>
    </xf>
    <xf numFmtId="38" fontId="0" fillId="2" borderId="65" xfId="1" applyFont="1" applyFill="1" applyBorder="1" applyAlignment="1">
      <alignment vertical="center"/>
    </xf>
    <xf numFmtId="178" fontId="0" fillId="2" borderId="61" xfId="0" applyNumberFormat="1" applyFont="1" applyFill="1" applyBorder="1" applyAlignment="1">
      <alignment horizontal="center" vertical="center"/>
    </xf>
    <xf numFmtId="38" fontId="0" fillId="2" borderId="62" xfId="1" applyNumberFormat="1" applyFont="1" applyFill="1" applyBorder="1" applyAlignment="1">
      <alignment horizontal="right" vertical="center"/>
    </xf>
    <xf numFmtId="38" fontId="0" fillId="2" borderId="63" xfId="1" applyFont="1" applyFill="1" applyBorder="1" applyAlignment="1">
      <alignment vertical="center"/>
    </xf>
    <xf numFmtId="38" fontId="0" fillId="2" borderId="64" xfId="1" applyFont="1" applyFill="1" applyBorder="1" applyAlignment="1">
      <alignment vertical="center"/>
    </xf>
    <xf numFmtId="38" fontId="0" fillId="2" borderId="62" xfId="1" applyFont="1" applyFill="1" applyBorder="1" applyAlignment="1">
      <alignment vertical="center"/>
    </xf>
    <xf numFmtId="38" fontId="0" fillId="2" borderId="64" xfId="1" applyFont="1" applyFill="1" applyBorder="1" applyAlignment="1">
      <alignment horizontal="right" vertical="center"/>
    </xf>
    <xf numFmtId="38" fontId="0" fillId="2" borderId="65" xfId="1" applyFont="1" applyFill="1" applyBorder="1" applyAlignment="1">
      <alignment horizontal="right" vertical="center"/>
    </xf>
    <xf numFmtId="38" fontId="0" fillId="2" borderId="63" xfId="1" applyFont="1" applyFill="1" applyBorder="1" applyAlignment="1">
      <alignment horizontal="right" vertical="center"/>
    </xf>
    <xf numFmtId="178" fontId="0" fillId="5" borderId="78" xfId="0" applyNumberFormat="1" applyFont="1" applyFill="1" applyBorder="1" applyAlignment="1">
      <alignment horizontal="center" vertical="center"/>
    </xf>
    <xf numFmtId="38" fontId="0" fillId="5" borderId="79" xfId="1" applyNumberFormat="1" applyFont="1" applyFill="1" applyBorder="1" applyAlignment="1">
      <alignment horizontal="right" vertical="center"/>
    </xf>
    <xf numFmtId="38" fontId="0" fillId="5" borderId="80" xfId="1" applyFont="1" applyFill="1" applyBorder="1" applyAlignment="1">
      <alignment vertical="center"/>
    </xf>
    <xf numFmtId="38" fontId="0" fillId="5" borderId="81" xfId="1" applyFont="1" applyFill="1" applyBorder="1" applyAlignment="1">
      <alignment vertical="center"/>
    </xf>
    <xf numFmtId="38" fontId="0" fillId="5" borderId="82" xfId="1" applyFont="1" applyFill="1" applyBorder="1" applyAlignment="1">
      <alignment vertical="center"/>
    </xf>
    <xf numFmtId="38" fontId="0" fillId="5" borderId="79" xfId="1" applyFont="1" applyFill="1" applyBorder="1" applyAlignment="1">
      <alignment vertical="center"/>
    </xf>
    <xf numFmtId="38" fontId="0" fillId="5" borderId="81" xfId="1" applyFont="1" applyFill="1" applyBorder="1" applyAlignment="1">
      <alignment horizontal="right" vertical="center"/>
    </xf>
    <xf numFmtId="38" fontId="0" fillId="5" borderId="82" xfId="1" applyFont="1" applyFill="1" applyBorder="1" applyAlignment="1">
      <alignment horizontal="right" vertical="center"/>
    </xf>
    <xf numFmtId="38" fontId="0" fillId="5" borderId="80" xfId="1" applyFont="1" applyFill="1" applyBorder="1" applyAlignment="1">
      <alignment horizontal="right" vertical="center"/>
    </xf>
    <xf numFmtId="38" fontId="0" fillId="5" borderId="78" xfId="1" applyFont="1" applyFill="1" applyBorder="1" applyAlignment="1">
      <alignment vertical="center"/>
    </xf>
    <xf numFmtId="178" fontId="0" fillId="0" borderId="56" xfId="0" applyNumberFormat="1" applyFont="1" applyBorder="1" applyAlignment="1">
      <alignment horizontal="center" vertical="center"/>
    </xf>
    <xf numFmtId="178" fontId="0" fillId="6" borderId="66" xfId="0" applyNumberFormat="1" applyFont="1" applyFill="1" applyBorder="1" applyAlignment="1">
      <alignment horizontal="center" vertical="center"/>
    </xf>
    <xf numFmtId="38" fontId="0" fillId="0" borderId="76" xfId="1" applyNumberFormat="1" applyFont="1" applyBorder="1" applyAlignment="1">
      <alignment horizontal="right" vertical="center"/>
    </xf>
    <xf numFmtId="38" fontId="0" fillId="0" borderId="65" xfId="1" applyNumberFormat="1" applyFont="1" applyBorder="1" applyAlignment="1">
      <alignment horizontal="right" vertical="center"/>
    </xf>
    <xf numFmtId="38" fontId="0" fillId="5" borderId="47" xfId="1" applyNumberFormat="1" applyFont="1" applyFill="1" applyBorder="1" applyAlignment="1">
      <alignment horizontal="right" vertical="center"/>
    </xf>
    <xf numFmtId="38" fontId="0" fillId="0" borderId="74" xfId="1" applyNumberFormat="1" applyFont="1" applyBorder="1" applyAlignment="1">
      <alignment horizontal="right" vertical="center"/>
    </xf>
    <xf numFmtId="38" fontId="0" fillId="0" borderId="75" xfId="1" applyNumberFormat="1" applyFont="1" applyBorder="1" applyAlignment="1">
      <alignment horizontal="right" vertical="center"/>
    </xf>
    <xf numFmtId="38" fontId="0" fillId="0" borderId="63" xfId="1" applyNumberFormat="1" applyFont="1" applyBorder="1" applyAlignment="1">
      <alignment horizontal="right" vertical="center"/>
    </xf>
    <xf numFmtId="38" fontId="0" fillId="0" borderId="64" xfId="1" applyNumberFormat="1" applyFont="1" applyBorder="1" applyAlignment="1">
      <alignment horizontal="right" vertical="center"/>
    </xf>
    <xf numFmtId="38" fontId="0" fillId="5" borderId="45" xfId="1" applyNumberFormat="1" applyFont="1" applyFill="1" applyBorder="1" applyAlignment="1">
      <alignment horizontal="right" vertical="center"/>
    </xf>
    <xf numFmtId="38" fontId="0" fillId="5" borderId="46" xfId="1" applyNumberFormat="1" applyFont="1" applyFill="1" applyBorder="1" applyAlignment="1">
      <alignment horizontal="right" vertical="center"/>
    </xf>
    <xf numFmtId="38" fontId="0" fillId="2" borderId="63" xfId="1" applyNumberFormat="1" applyFont="1" applyFill="1" applyBorder="1" applyAlignment="1">
      <alignment horizontal="right" vertical="center"/>
    </xf>
    <xf numFmtId="38" fontId="0" fillId="2" borderId="64" xfId="1" applyNumberFormat="1" applyFont="1" applyFill="1" applyBorder="1" applyAlignment="1">
      <alignment horizontal="right" vertical="center"/>
    </xf>
    <xf numFmtId="38" fontId="0" fillId="2" borderId="65" xfId="1" applyNumberFormat="1" applyFont="1" applyFill="1" applyBorder="1" applyAlignment="1">
      <alignment horizontal="right" vertical="center"/>
    </xf>
    <xf numFmtId="38" fontId="0" fillId="2" borderId="74" xfId="1" applyFont="1" applyFill="1" applyBorder="1" applyAlignment="1">
      <alignment horizontal="right" vertical="center"/>
    </xf>
    <xf numFmtId="38" fontId="0" fillId="2" borderId="75" xfId="1" applyFont="1" applyFill="1" applyBorder="1" applyAlignment="1">
      <alignment vertical="center"/>
    </xf>
    <xf numFmtId="38" fontId="0" fillId="0" borderId="0" xfId="1" applyNumberFormat="1" applyFont="1" applyFill="1" applyBorder="1" applyAlignment="1">
      <alignment horizontal="right" vertical="center"/>
    </xf>
    <xf numFmtId="38" fontId="14" fillId="0" borderId="0" xfId="1" applyFont="1" applyFill="1" applyBorder="1" applyAlignment="1">
      <alignment vertical="center"/>
    </xf>
    <xf numFmtId="38" fontId="0" fillId="0" borderId="0" xfId="1" applyNumberFormat="1" applyFont="1" applyBorder="1" applyAlignment="1">
      <alignment horizontal="right" vertical="center"/>
    </xf>
    <xf numFmtId="178" fontId="0" fillId="2" borderId="50" xfId="0" applyNumberFormat="1" applyFont="1" applyFill="1" applyBorder="1" applyAlignment="1">
      <alignment horizontal="center" vertical="center"/>
    </xf>
    <xf numFmtId="38" fontId="0" fillId="0" borderId="79" xfId="1" applyNumberFormat="1" applyFont="1" applyBorder="1" applyAlignment="1">
      <alignment horizontal="center" vertical="center"/>
    </xf>
    <xf numFmtId="38" fontId="0" fillId="0" borderId="80" xfId="1" applyNumberFormat="1" applyFont="1" applyBorder="1" applyAlignment="1">
      <alignment horizontal="center" vertical="center"/>
    </xf>
    <xf numFmtId="38" fontId="0" fillId="0" borderId="81" xfId="1" applyNumberFormat="1" applyFont="1" applyBorder="1" applyAlignment="1">
      <alignment horizontal="center" vertical="center"/>
    </xf>
    <xf numFmtId="38" fontId="0" fillId="0" borderId="82" xfId="1" applyNumberFormat="1" applyFont="1" applyBorder="1" applyAlignment="1">
      <alignment horizontal="center" vertical="center"/>
    </xf>
    <xf numFmtId="38" fontId="0" fillId="0" borderId="80" xfId="1" applyFont="1" applyBorder="1" applyAlignment="1">
      <alignment horizontal="center" vertical="center"/>
    </xf>
    <xf numFmtId="38" fontId="0" fillId="0" borderId="82" xfId="1" applyFont="1" applyBorder="1" applyAlignment="1">
      <alignment horizontal="center" vertical="center"/>
    </xf>
    <xf numFmtId="38" fontId="0" fillId="0" borderId="78" xfId="1" applyNumberFormat="1" applyFont="1" applyBorder="1" applyAlignment="1">
      <alignment horizontal="center" vertical="center"/>
    </xf>
    <xf numFmtId="178" fontId="0" fillId="2" borderId="72" xfId="0" applyNumberFormat="1" applyFont="1" applyFill="1" applyBorder="1" applyAlignment="1">
      <alignment horizontal="center" vertical="center"/>
    </xf>
    <xf numFmtId="178" fontId="0" fillId="0" borderId="66" xfId="0" applyNumberFormat="1" applyFont="1" applyBorder="1" applyAlignment="1">
      <alignment horizontal="center" vertical="center"/>
    </xf>
    <xf numFmtId="38" fontId="6" fillId="0" borderId="0" xfId="1" applyFont="1" applyAlignment="1">
      <alignment horizontal="right" vertical="center"/>
    </xf>
    <xf numFmtId="38" fontId="6" fillId="0" borderId="6" xfId="1" applyFont="1" applyBorder="1" applyAlignment="1">
      <alignment horizontal="right" vertical="center"/>
    </xf>
    <xf numFmtId="38" fontId="6" fillId="0" borderId="25" xfId="1" applyFont="1" applyBorder="1" applyAlignment="1">
      <alignment horizontal="right" vertical="center"/>
    </xf>
    <xf numFmtId="38" fontId="6" fillId="0" borderId="30" xfId="1" applyFont="1" applyBorder="1" applyAlignment="1">
      <alignment horizontal="right" vertical="center"/>
    </xf>
    <xf numFmtId="38" fontId="6" fillId="0" borderId="17" xfId="1" applyFont="1" applyFill="1" applyBorder="1" applyAlignment="1">
      <alignment horizontal="right" vertical="center"/>
    </xf>
    <xf numFmtId="38" fontId="6" fillId="5" borderId="14" xfId="1" applyFont="1" applyFill="1" applyBorder="1" applyAlignment="1">
      <alignment horizontal="right" vertical="center"/>
    </xf>
    <xf numFmtId="38" fontId="6" fillId="0" borderId="17" xfId="1" applyFont="1" applyFill="1" applyBorder="1" applyAlignment="1">
      <alignment horizontal="right" vertical="center" shrinkToFit="1"/>
    </xf>
    <xf numFmtId="38" fontId="6" fillId="5" borderId="21" xfId="1" applyFont="1" applyFill="1" applyBorder="1" applyAlignment="1">
      <alignment horizontal="right" vertical="center" shrinkToFit="1"/>
    </xf>
    <xf numFmtId="38" fontId="6" fillId="0" borderId="10" xfId="1" applyFont="1" applyBorder="1" applyAlignment="1">
      <alignment horizontal="right" vertical="center"/>
    </xf>
    <xf numFmtId="38" fontId="6" fillId="0" borderId="30" xfId="1" applyFont="1" applyFill="1" applyBorder="1" applyAlignment="1">
      <alignment horizontal="right" vertical="center" shrinkToFit="1"/>
    </xf>
    <xf numFmtId="0" fontId="9" fillId="7" borderId="5" xfId="0" applyFont="1" applyFill="1" applyBorder="1" applyAlignment="1">
      <alignment vertical="center" shrinkToFit="1"/>
    </xf>
    <xf numFmtId="0" fontId="9" fillId="7" borderId="14" xfId="0" applyFont="1" applyFill="1" applyBorder="1" applyAlignment="1">
      <alignment horizontal="center" vertical="center"/>
    </xf>
    <xf numFmtId="38" fontId="9" fillId="7" borderId="15" xfId="1" applyFont="1" applyFill="1" applyBorder="1" applyAlignment="1">
      <alignment horizontal="right" vertical="center" shrinkToFit="1"/>
    </xf>
    <xf numFmtId="38" fontId="9" fillId="7" borderId="16" xfId="1" applyFont="1" applyFill="1" applyBorder="1" applyAlignment="1">
      <alignment horizontal="right" vertical="center" shrinkToFit="1"/>
    </xf>
    <xf numFmtId="38" fontId="9" fillId="7" borderId="14" xfId="1" applyFont="1" applyFill="1" applyBorder="1" applyAlignment="1">
      <alignment horizontal="right" vertical="center"/>
    </xf>
    <xf numFmtId="176" fontId="9" fillId="7" borderId="15" xfId="0" applyNumberFormat="1" applyFont="1" applyFill="1" applyBorder="1" applyAlignment="1">
      <alignment horizontal="right" vertical="center"/>
    </xf>
    <xf numFmtId="0" fontId="28" fillId="7" borderId="9" xfId="0" applyFont="1" applyFill="1" applyBorder="1" applyAlignment="1">
      <alignment vertical="center" shrinkToFit="1"/>
    </xf>
    <xf numFmtId="0" fontId="28" fillId="7" borderId="13" xfId="0" applyFont="1" applyFill="1" applyBorder="1" applyAlignment="1">
      <alignment vertical="center" shrinkToFit="1"/>
    </xf>
    <xf numFmtId="178" fontId="19" fillId="7" borderId="38" xfId="0" applyNumberFormat="1" applyFont="1" applyFill="1" applyBorder="1" applyAlignment="1">
      <alignment vertical="center" shrinkToFit="1"/>
    </xf>
    <xf numFmtId="178" fontId="0" fillId="7" borderId="48" xfId="0" applyNumberFormat="1" applyFont="1" applyFill="1" applyBorder="1" applyAlignment="1">
      <alignment horizontal="left" vertical="center"/>
    </xf>
    <xf numFmtId="38" fontId="9" fillId="7" borderId="44" xfId="1" applyNumberFormat="1" applyFont="1" applyFill="1" applyBorder="1" applyAlignment="1">
      <alignment horizontal="right" vertical="center"/>
    </xf>
    <xf numFmtId="38" fontId="9" fillId="7" borderId="45" xfId="1" applyFont="1" applyFill="1" applyBorder="1" applyAlignment="1">
      <alignment vertical="center"/>
    </xf>
    <xf numFmtId="38" fontId="9" fillId="7" borderId="46" xfId="1" applyFont="1" applyFill="1" applyBorder="1" applyAlignment="1">
      <alignment vertical="center"/>
    </xf>
    <xf numFmtId="38" fontId="9" fillId="7" borderId="47" xfId="1" applyFont="1" applyFill="1" applyBorder="1" applyAlignment="1">
      <alignment vertical="center"/>
    </xf>
    <xf numFmtId="38" fontId="9" fillId="7" borderId="44" xfId="1" applyFont="1" applyFill="1" applyBorder="1" applyAlignment="1">
      <alignment vertical="center"/>
    </xf>
    <xf numFmtId="38" fontId="9" fillId="7" borderId="69" xfId="1" applyFont="1" applyFill="1" applyBorder="1" applyAlignment="1">
      <alignment horizontal="right" vertical="center"/>
    </xf>
    <xf numFmtId="38" fontId="9" fillId="7" borderId="47" xfId="1" applyFont="1" applyFill="1" applyBorder="1" applyAlignment="1">
      <alignment horizontal="right" vertical="center"/>
    </xf>
    <xf numFmtId="38" fontId="9" fillId="7" borderId="46" xfId="1" applyFont="1" applyFill="1" applyBorder="1" applyAlignment="1">
      <alignment horizontal="right" vertical="center"/>
    </xf>
    <xf numFmtId="38" fontId="9" fillId="7" borderId="45" xfId="1" applyFont="1" applyFill="1" applyBorder="1" applyAlignment="1">
      <alignment horizontal="right" vertical="center"/>
    </xf>
    <xf numFmtId="38" fontId="9" fillId="7" borderId="48" xfId="1" applyFont="1" applyFill="1" applyBorder="1" applyAlignment="1">
      <alignment vertical="center"/>
    </xf>
    <xf numFmtId="178" fontId="29" fillId="7" borderId="42" xfId="0" applyNumberFormat="1" applyFont="1" applyFill="1" applyBorder="1" applyAlignment="1">
      <alignment vertical="center" shrinkToFit="1"/>
    </xf>
    <xf numFmtId="178" fontId="29" fillId="7" borderId="77" xfId="0" applyNumberFormat="1" applyFont="1" applyFill="1" applyBorder="1" applyAlignment="1">
      <alignment vertical="center" shrinkToFit="1"/>
    </xf>
    <xf numFmtId="178" fontId="21" fillId="7" borderId="38" xfId="0" applyNumberFormat="1" applyFont="1" applyFill="1" applyBorder="1" applyAlignment="1">
      <alignment vertical="center" shrinkToFit="1"/>
    </xf>
    <xf numFmtId="178" fontId="0" fillId="7" borderId="66" xfId="0" applyNumberFormat="1" applyFont="1" applyFill="1" applyBorder="1" applyAlignment="1">
      <alignment horizontal="left" vertical="center"/>
    </xf>
    <xf numFmtId="178" fontId="28" fillId="7" borderId="42" xfId="0" applyNumberFormat="1" applyFont="1" applyFill="1" applyBorder="1" applyAlignment="1">
      <alignment vertical="center" shrinkToFit="1"/>
    </xf>
    <xf numFmtId="178" fontId="28" fillId="7" borderId="77" xfId="0" applyNumberFormat="1" applyFont="1" applyFill="1" applyBorder="1" applyAlignment="1">
      <alignment vertical="center" shrinkToFit="1"/>
    </xf>
    <xf numFmtId="38" fontId="6" fillId="2" borderId="64" xfId="1" applyFont="1" applyFill="1" applyBorder="1" applyAlignment="1">
      <alignment horizontal="right" vertical="center"/>
    </xf>
    <xf numFmtId="38" fontId="6" fillId="5" borderId="46" xfId="1" applyFont="1" applyFill="1" applyBorder="1" applyAlignment="1">
      <alignment horizontal="right" vertical="center"/>
    </xf>
    <xf numFmtId="40" fontId="18" fillId="7" borderId="14" xfId="1" applyNumberFormat="1" applyFont="1" applyFill="1" applyBorder="1" applyAlignment="1">
      <alignment horizontal="center" vertical="center" shrinkToFit="1"/>
    </xf>
    <xf numFmtId="0" fontId="16" fillId="0" borderId="101" xfId="0" applyFont="1" applyBorder="1" applyAlignment="1">
      <alignment horizontal="center" vertical="center"/>
    </xf>
    <xf numFmtId="38" fontId="6" fillId="0" borderId="54" xfId="1" applyFont="1" applyBorder="1" applyAlignment="1">
      <alignment horizontal="center" vertical="center"/>
    </xf>
    <xf numFmtId="38" fontId="6" fillId="0" borderId="76" xfId="1" applyFont="1" applyBorder="1" applyAlignment="1">
      <alignment horizontal="right" vertical="center"/>
    </xf>
    <xf numFmtId="38" fontId="6" fillId="0" borderId="65" xfId="1" applyFont="1" applyBorder="1" applyAlignment="1">
      <alignment horizontal="right" vertical="center"/>
    </xf>
    <xf numFmtId="38" fontId="6" fillId="0" borderId="76" xfId="1" applyFont="1" applyFill="1" applyBorder="1" applyAlignment="1">
      <alignment horizontal="right" vertical="center"/>
    </xf>
    <xf numFmtId="38" fontId="6" fillId="0" borderId="65" xfId="1" applyFont="1" applyFill="1" applyBorder="1" applyAlignment="1">
      <alignment horizontal="right" vertical="center"/>
    </xf>
    <xf numFmtId="38" fontId="6" fillId="5" borderId="82" xfId="1" applyFont="1" applyFill="1" applyBorder="1" applyAlignment="1">
      <alignment horizontal="right" vertical="center"/>
    </xf>
    <xf numFmtId="38" fontId="6" fillId="0" borderId="82" xfId="1" applyNumberFormat="1" applyFont="1" applyBorder="1" applyAlignment="1">
      <alignment horizontal="center" vertical="center"/>
    </xf>
    <xf numFmtId="38" fontId="6" fillId="5" borderId="70" xfId="1" applyFont="1" applyFill="1" applyBorder="1" applyAlignment="1">
      <alignment horizontal="right" vertical="center"/>
    </xf>
    <xf numFmtId="38" fontId="6" fillId="2" borderId="88" xfId="1" applyFont="1" applyFill="1" applyBorder="1" applyAlignment="1">
      <alignment horizontal="right" vertical="center"/>
    </xf>
    <xf numFmtId="38" fontId="6" fillId="0" borderId="62" xfId="1" applyFont="1" applyBorder="1" applyAlignment="1">
      <alignment horizontal="right" vertical="center"/>
    </xf>
    <xf numFmtId="38" fontId="6" fillId="5" borderId="96" xfId="1" applyFont="1" applyFill="1" applyBorder="1" applyAlignment="1">
      <alignment horizontal="right" vertical="center"/>
    </xf>
    <xf numFmtId="38" fontId="6" fillId="0" borderId="70" xfId="1" applyFont="1" applyBorder="1" applyAlignment="1">
      <alignment horizontal="right" vertical="center"/>
    </xf>
    <xf numFmtId="0" fontId="0" fillId="0" borderId="0" xfId="0" applyBorder="1">
      <alignment vertical="center"/>
    </xf>
    <xf numFmtId="38" fontId="0" fillId="0" borderId="0" xfId="1" applyFont="1" applyBorder="1">
      <alignment vertical="center"/>
    </xf>
    <xf numFmtId="177" fontId="18" fillId="2" borderId="6" xfId="2" applyNumberFormat="1" applyFont="1" applyFill="1" applyBorder="1" applyAlignment="1">
      <alignment horizontal="center" vertical="center"/>
    </xf>
    <xf numFmtId="177" fontId="18" fillId="2" borderId="10" xfId="2" applyNumberFormat="1" applyFont="1" applyFill="1" applyBorder="1" applyAlignment="1">
      <alignment horizontal="center" vertical="center"/>
    </xf>
    <xf numFmtId="40" fontId="18" fillId="4" borderId="14" xfId="1" applyNumberFormat="1" applyFont="1" applyFill="1" applyBorder="1" applyAlignment="1">
      <alignment horizontal="center" vertical="center"/>
    </xf>
    <xf numFmtId="40" fontId="18" fillId="6" borderId="14" xfId="1" applyNumberFormat="1" applyFont="1" applyFill="1" applyBorder="1" applyAlignment="1">
      <alignment horizontal="center" vertical="center"/>
    </xf>
    <xf numFmtId="38" fontId="6" fillId="0" borderId="76" xfId="1" applyFont="1" applyBorder="1" applyAlignment="1">
      <alignment vertical="center"/>
    </xf>
    <xf numFmtId="38" fontId="6" fillId="0" borderId="65" xfId="1" applyFont="1" applyBorder="1" applyAlignment="1">
      <alignment vertical="center"/>
    </xf>
    <xf numFmtId="38" fontId="6" fillId="0" borderId="74" xfId="1" applyFont="1" applyBorder="1" applyAlignment="1">
      <alignment vertical="center"/>
    </xf>
    <xf numFmtId="38" fontId="6" fillId="0" borderId="63" xfId="1" applyFont="1" applyBorder="1" applyAlignment="1">
      <alignment vertical="center"/>
    </xf>
    <xf numFmtId="9" fontId="18" fillId="2" borderId="6" xfId="2" applyFont="1" applyFill="1" applyBorder="1" applyAlignment="1">
      <alignment horizontal="center" vertical="center"/>
    </xf>
    <xf numFmtId="9" fontId="18" fillId="2" borderId="10" xfId="2" applyFont="1" applyFill="1" applyBorder="1" applyAlignment="1">
      <alignment horizontal="center" vertical="center"/>
    </xf>
    <xf numFmtId="40" fontId="18" fillId="7" borderId="14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 shrinkToFit="1"/>
    </xf>
    <xf numFmtId="0" fontId="6" fillId="2" borderId="6" xfId="0" applyFont="1" applyFill="1" applyBorder="1" applyAlignment="1">
      <alignment horizontal="center" vertical="center"/>
    </xf>
    <xf numFmtId="38" fontId="6" fillId="2" borderId="7" xfId="1" applyFont="1" applyFill="1" applyBorder="1" applyAlignment="1">
      <alignment horizontal="right" vertical="center" shrinkToFit="1"/>
    </xf>
    <xf numFmtId="38" fontId="6" fillId="2" borderId="8" xfId="1" applyFont="1" applyFill="1" applyBorder="1" applyAlignment="1">
      <alignment horizontal="right" vertical="center"/>
    </xf>
    <xf numFmtId="38" fontId="6" fillId="2" borderId="6" xfId="1" applyFont="1" applyFill="1" applyBorder="1" applyAlignment="1">
      <alignment horizontal="right" vertical="center"/>
    </xf>
    <xf numFmtId="176" fontId="6" fillId="2" borderId="7" xfId="0" applyNumberFormat="1" applyFont="1" applyFill="1" applyBorder="1" applyAlignment="1">
      <alignment horizontal="right" vertical="center"/>
    </xf>
    <xf numFmtId="0" fontId="6" fillId="0" borderId="0" xfId="0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176" fontId="6" fillId="0" borderId="0" xfId="0" applyNumberFormat="1" applyFont="1" applyBorder="1" applyAlignment="1">
      <alignment horizontal="right" vertical="center"/>
    </xf>
    <xf numFmtId="38" fontId="13" fillId="0" borderId="0" xfId="1" applyFont="1" applyBorder="1" applyAlignment="1">
      <alignment horizontal="right" vertical="center"/>
    </xf>
    <xf numFmtId="0" fontId="6" fillId="0" borderId="0" xfId="0" applyFont="1" applyAlignment="1">
      <alignment vertical="center"/>
    </xf>
    <xf numFmtId="0" fontId="20" fillId="4" borderId="9" xfId="0" applyFont="1" applyFill="1" applyBorder="1" applyAlignment="1">
      <alignment horizontal="center" vertical="center" shrinkToFit="1"/>
    </xf>
    <xf numFmtId="0" fontId="6" fillId="2" borderId="10" xfId="0" applyFont="1" applyFill="1" applyBorder="1" applyAlignment="1">
      <alignment horizontal="center" vertical="center"/>
    </xf>
    <xf numFmtId="38" fontId="6" fillId="2" borderId="11" xfId="1" applyFont="1" applyFill="1" applyBorder="1" applyAlignment="1">
      <alignment horizontal="right" vertical="center" shrinkToFit="1"/>
    </xf>
    <xf numFmtId="38" fontId="6" fillId="2" borderId="12" xfId="1" applyFont="1" applyFill="1" applyBorder="1" applyAlignment="1">
      <alignment horizontal="right" vertical="center"/>
    </xf>
    <xf numFmtId="38" fontId="6" fillId="2" borderId="10" xfId="1" applyFont="1" applyFill="1" applyBorder="1" applyAlignment="1">
      <alignment horizontal="right" vertical="center"/>
    </xf>
    <xf numFmtId="176" fontId="6" fillId="2" borderId="11" xfId="0" applyNumberFormat="1" applyFont="1" applyFill="1" applyBorder="1" applyAlignment="1">
      <alignment horizontal="right" vertical="center"/>
    </xf>
    <xf numFmtId="176" fontId="13" fillId="0" borderId="0" xfId="0" applyNumberFormat="1" applyFont="1" applyBorder="1" applyAlignment="1">
      <alignment horizontal="right" vertical="center"/>
    </xf>
    <xf numFmtId="38" fontId="13" fillId="0" borderId="0" xfId="1" applyFont="1" applyAlignment="1">
      <alignment vertical="center"/>
    </xf>
    <xf numFmtId="0" fontId="20" fillId="4" borderId="13" xfId="0" applyFont="1" applyFill="1" applyBorder="1" applyAlignment="1">
      <alignment horizontal="center" vertical="center" shrinkToFit="1"/>
    </xf>
    <xf numFmtId="0" fontId="6" fillId="4" borderId="14" xfId="0" applyFont="1" applyFill="1" applyBorder="1" applyAlignment="1">
      <alignment horizontal="center" vertical="center"/>
    </xf>
    <xf numFmtId="38" fontId="6" fillId="4" borderId="15" xfId="1" applyFont="1" applyFill="1" applyBorder="1" applyAlignment="1">
      <alignment horizontal="right" vertical="center" shrinkToFit="1"/>
    </xf>
    <xf numFmtId="38" fontId="6" fillId="4" borderId="16" xfId="1" applyFont="1" applyFill="1" applyBorder="1" applyAlignment="1">
      <alignment horizontal="right" vertical="center"/>
    </xf>
    <xf numFmtId="38" fontId="6" fillId="4" borderId="14" xfId="1" applyFont="1" applyFill="1" applyBorder="1" applyAlignment="1">
      <alignment horizontal="right" vertical="center"/>
    </xf>
    <xf numFmtId="176" fontId="6" fillId="4" borderId="15" xfId="0" applyNumberFormat="1" applyFont="1" applyFill="1" applyBorder="1" applyAlignment="1">
      <alignment horizontal="right" vertical="center"/>
    </xf>
    <xf numFmtId="0" fontId="13" fillId="0" borderId="0" xfId="0" applyFont="1" applyBorder="1" applyAlignment="1">
      <alignment vertical="center"/>
    </xf>
    <xf numFmtId="0" fontId="6" fillId="7" borderId="5" xfId="0" applyFont="1" applyFill="1" applyBorder="1" applyAlignment="1">
      <alignment horizontal="center" vertical="center" shrinkToFit="1"/>
    </xf>
    <xf numFmtId="176" fontId="6" fillId="0" borderId="0" xfId="0" applyNumberFormat="1" applyFont="1" applyFill="1" applyBorder="1" applyAlignment="1">
      <alignment horizontal="right" vertical="center"/>
    </xf>
    <xf numFmtId="38" fontId="13" fillId="0" borderId="0" xfId="1" applyFont="1" applyAlignment="1">
      <alignment horizontal="right" vertical="center"/>
    </xf>
    <xf numFmtId="0" fontId="29" fillId="7" borderId="9" xfId="0" applyFont="1" applyFill="1" applyBorder="1" applyAlignment="1">
      <alignment horizontal="center" vertical="center" shrinkToFit="1"/>
    </xf>
    <xf numFmtId="0" fontId="29" fillId="7" borderId="13" xfId="0" applyFont="1" applyFill="1" applyBorder="1" applyAlignment="1">
      <alignment horizontal="center" vertical="center" shrinkToFit="1"/>
    </xf>
    <xf numFmtId="0" fontId="6" fillId="7" borderId="14" xfId="0" applyFont="1" applyFill="1" applyBorder="1" applyAlignment="1">
      <alignment horizontal="center" vertical="center"/>
    </xf>
    <xf numFmtId="38" fontId="6" fillId="7" borderId="14" xfId="1" applyFont="1" applyFill="1" applyBorder="1" applyAlignment="1">
      <alignment horizontal="right" vertical="center"/>
    </xf>
    <xf numFmtId="38" fontId="6" fillId="7" borderId="15" xfId="1" applyFont="1" applyFill="1" applyBorder="1" applyAlignment="1">
      <alignment horizontal="right" vertical="center" shrinkToFit="1"/>
    </xf>
    <xf numFmtId="38" fontId="6" fillId="7" borderId="16" xfId="1" applyFont="1" applyFill="1" applyBorder="1" applyAlignment="1">
      <alignment horizontal="right" vertical="center"/>
    </xf>
    <xf numFmtId="176" fontId="6" fillId="7" borderId="15" xfId="0" applyNumberFormat="1" applyFont="1" applyFill="1" applyBorder="1" applyAlignment="1">
      <alignment horizontal="right" vertical="center"/>
    </xf>
    <xf numFmtId="0" fontId="6" fillId="0" borderId="0" xfId="0" applyFont="1" applyFill="1" applyBorder="1" applyAlignment="1">
      <alignment horizontal="center" vertical="center"/>
    </xf>
    <xf numFmtId="0" fontId="6" fillId="2" borderId="0" xfId="0" applyFont="1" applyFill="1" applyAlignment="1">
      <alignment vertical="center"/>
    </xf>
    <xf numFmtId="176" fontId="13" fillId="0" borderId="0" xfId="0" applyNumberFormat="1" applyFont="1" applyFill="1" applyBorder="1" applyAlignment="1">
      <alignment horizontal="right" vertical="center"/>
    </xf>
    <xf numFmtId="38" fontId="9" fillId="4" borderId="44" xfId="1" applyFont="1" applyFill="1" applyBorder="1" applyAlignment="1">
      <alignment vertical="center"/>
    </xf>
    <xf numFmtId="38" fontId="15" fillId="0" borderId="73" xfId="1" applyNumberFormat="1" applyFont="1" applyBorder="1" applyAlignment="1">
      <alignment horizontal="right" vertical="center"/>
    </xf>
    <xf numFmtId="38" fontId="15" fillId="0" borderId="74" xfId="1" applyFont="1" applyBorder="1" applyAlignment="1">
      <alignment vertical="center"/>
    </xf>
    <xf numFmtId="38" fontId="15" fillId="0" borderId="75" xfId="1" applyFont="1" applyBorder="1" applyAlignment="1">
      <alignment vertical="center"/>
    </xf>
    <xf numFmtId="38" fontId="15" fillId="0" borderId="76" xfId="1" applyFont="1" applyBorder="1" applyAlignment="1">
      <alignment horizontal="right" vertical="center"/>
    </xf>
    <xf numFmtId="38" fontId="15" fillId="0" borderId="76" xfId="1" applyFont="1" applyBorder="1" applyAlignment="1">
      <alignment vertical="center"/>
    </xf>
    <xf numFmtId="38" fontId="15" fillId="0" borderId="74" xfId="1" applyFont="1" applyBorder="1" applyAlignment="1">
      <alignment horizontal="right" vertical="center"/>
    </xf>
    <xf numFmtId="38" fontId="15" fillId="0" borderId="75" xfId="1" applyFont="1" applyBorder="1" applyAlignment="1">
      <alignment horizontal="right" vertical="center"/>
    </xf>
    <xf numFmtId="38" fontId="15" fillId="0" borderId="75" xfId="1" applyFont="1" applyFill="1" applyBorder="1" applyAlignment="1">
      <alignment horizontal="right" vertical="center"/>
    </xf>
    <xf numFmtId="38" fontId="15" fillId="0" borderId="72" xfId="1" applyFont="1" applyBorder="1" applyAlignment="1">
      <alignment vertical="center"/>
    </xf>
    <xf numFmtId="38" fontId="15" fillId="0" borderId="62" xfId="1" applyNumberFormat="1" applyFont="1" applyBorder="1" applyAlignment="1">
      <alignment horizontal="right" vertical="center"/>
    </xf>
    <xf numFmtId="38" fontId="15" fillId="0" borderId="63" xfId="1" applyFont="1" applyBorder="1" applyAlignment="1">
      <alignment vertical="center"/>
    </xf>
    <xf numFmtId="38" fontId="15" fillId="0" borderId="64" xfId="1" applyFont="1" applyBorder="1" applyAlignment="1">
      <alignment vertical="center"/>
    </xf>
    <xf numFmtId="38" fontId="15" fillId="0" borderId="65" xfId="1" applyFont="1" applyBorder="1" applyAlignment="1">
      <alignment horizontal="right" vertical="center"/>
    </xf>
    <xf numFmtId="38" fontId="15" fillId="0" borderId="65" xfId="1" applyFont="1" applyBorder="1" applyAlignment="1">
      <alignment vertical="center"/>
    </xf>
    <xf numFmtId="38" fontId="15" fillId="0" borderId="63" xfId="1" applyFont="1" applyBorder="1" applyAlignment="1">
      <alignment horizontal="right" vertical="center"/>
    </xf>
    <xf numFmtId="38" fontId="15" fillId="0" borderId="64" xfId="1" applyFont="1" applyBorder="1" applyAlignment="1">
      <alignment horizontal="right" vertical="center"/>
    </xf>
    <xf numFmtId="38" fontId="15" fillId="0" borderId="64" xfId="1" applyFont="1" applyFill="1" applyBorder="1" applyAlignment="1">
      <alignment horizontal="right" vertical="center"/>
    </xf>
    <xf numFmtId="38" fontId="15" fillId="0" borderId="61" xfId="1" applyFont="1" applyBorder="1" applyAlignment="1">
      <alignment vertical="center"/>
    </xf>
    <xf numFmtId="38" fontId="15" fillId="5" borderId="44" xfId="1" applyNumberFormat="1" applyFont="1" applyFill="1" applyBorder="1" applyAlignment="1">
      <alignment horizontal="right" vertical="center"/>
    </xf>
    <xf numFmtId="38" fontId="15" fillId="5" borderId="45" xfId="1" applyFont="1" applyFill="1" applyBorder="1" applyAlignment="1">
      <alignment vertical="center"/>
    </xf>
    <xf numFmtId="38" fontId="15" fillId="5" borderId="46" xfId="1" applyFont="1" applyFill="1" applyBorder="1" applyAlignment="1">
      <alignment vertical="center"/>
    </xf>
    <xf numFmtId="38" fontId="15" fillId="5" borderId="47" xfId="1" applyFont="1" applyFill="1" applyBorder="1" applyAlignment="1">
      <alignment horizontal="right" vertical="center"/>
    </xf>
    <xf numFmtId="38" fontId="15" fillId="5" borderId="45" xfId="1" applyFont="1" applyFill="1" applyBorder="1" applyAlignment="1">
      <alignment horizontal="right" vertical="center"/>
    </xf>
    <xf numFmtId="38" fontId="15" fillId="5" borderId="46" xfId="1" applyFont="1" applyFill="1" applyBorder="1" applyAlignment="1">
      <alignment horizontal="right" vertical="center"/>
    </xf>
    <xf numFmtId="38" fontId="15" fillId="5" borderId="48" xfId="1" applyFont="1" applyFill="1" applyBorder="1" applyAlignment="1">
      <alignment vertical="center"/>
    </xf>
    <xf numFmtId="38" fontId="15" fillId="2" borderId="75" xfId="1" applyFont="1" applyFill="1" applyBorder="1" applyAlignment="1">
      <alignment horizontal="right" vertical="center"/>
    </xf>
    <xf numFmtId="38" fontId="15" fillId="2" borderId="64" xfId="1" applyFont="1" applyFill="1" applyBorder="1" applyAlignment="1">
      <alignment horizontal="right" vertical="center"/>
    </xf>
    <xf numFmtId="38" fontId="15" fillId="0" borderId="75" xfId="1" applyFont="1" applyFill="1" applyBorder="1" applyAlignment="1">
      <alignment vertical="center"/>
    </xf>
    <xf numFmtId="38" fontId="15" fillId="2" borderId="62" xfId="1" applyNumberFormat="1" applyFont="1" applyFill="1" applyBorder="1" applyAlignment="1">
      <alignment horizontal="right" vertical="center"/>
    </xf>
    <xf numFmtId="38" fontId="15" fillId="2" borderId="63" xfId="1" applyFont="1" applyFill="1" applyBorder="1" applyAlignment="1">
      <alignment vertical="center"/>
    </xf>
    <xf numFmtId="38" fontId="15" fillId="2" borderId="65" xfId="1" applyFont="1" applyFill="1" applyBorder="1" applyAlignment="1">
      <alignment horizontal="right" vertical="center"/>
    </xf>
    <xf numFmtId="38" fontId="15" fillId="2" borderId="65" xfId="1" applyFont="1" applyFill="1" applyBorder="1" applyAlignment="1">
      <alignment vertical="center"/>
    </xf>
    <xf numFmtId="38" fontId="15" fillId="2" borderId="63" xfId="1" applyFont="1" applyFill="1" applyBorder="1" applyAlignment="1">
      <alignment horizontal="right" vertical="center"/>
    </xf>
    <xf numFmtId="38" fontId="15" fillId="2" borderId="61" xfId="1" applyFont="1" applyFill="1" applyBorder="1" applyAlignment="1">
      <alignment vertical="center"/>
    </xf>
    <xf numFmtId="38" fontId="15" fillId="5" borderId="44" xfId="1" applyFont="1" applyFill="1" applyBorder="1" applyAlignment="1">
      <alignment vertical="center"/>
    </xf>
    <xf numFmtId="38" fontId="15" fillId="5" borderId="63" xfId="1" applyFont="1" applyFill="1" applyBorder="1" applyAlignment="1">
      <alignment vertical="center"/>
    </xf>
    <xf numFmtId="38" fontId="15" fillId="0" borderId="76" xfId="1" applyNumberFormat="1" applyFont="1" applyBorder="1" applyAlignment="1">
      <alignment horizontal="right" vertical="center"/>
    </xf>
    <xf numFmtId="38" fontId="15" fillId="0" borderId="65" xfId="1" applyNumberFormat="1" applyFont="1" applyBorder="1" applyAlignment="1">
      <alignment horizontal="right" vertical="center"/>
    </xf>
    <xf numFmtId="38" fontId="15" fillId="5" borderId="47" xfId="1" applyNumberFormat="1" applyFont="1" applyFill="1" applyBorder="1" applyAlignment="1">
      <alignment horizontal="right" vertical="center"/>
    </xf>
    <xf numFmtId="38" fontId="15" fillId="0" borderId="74" xfId="1" applyFont="1" applyFill="1" applyBorder="1" applyAlignment="1">
      <alignment vertical="center"/>
    </xf>
    <xf numFmtId="38" fontId="15" fillId="0" borderId="76" xfId="1" applyFont="1" applyFill="1" applyBorder="1" applyAlignment="1">
      <alignment vertical="center"/>
    </xf>
    <xf numFmtId="38" fontId="15" fillId="0" borderId="76" xfId="1" applyFont="1" applyFill="1" applyBorder="1" applyAlignment="1">
      <alignment horizontal="right" vertical="center"/>
    </xf>
    <xf numFmtId="38" fontId="15" fillId="0" borderId="74" xfId="1" applyFont="1" applyFill="1" applyBorder="1" applyAlignment="1">
      <alignment horizontal="right" vertical="center"/>
    </xf>
    <xf numFmtId="38" fontId="15" fillId="0" borderId="72" xfId="1" applyFont="1" applyFill="1" applyBorder="1" applyAlignment="1">
      <alignment vertical="center"/>
    </xf>
    <xf numFmtId="38" fontId="15" fillId="0" borderId="63" xfId="1" applyFont="1" applyFill="1" applyBorder="1" applyAlignment="1">
      <alignment vertical="center"/>
    </xf>
    <xf numFmtId="38" fontId="15" fillId="0" borderId="64" xfId="1" applyFont="1" applyFill="1" applyBorder="1" applyAlignment="1">
      <alignment vertical="center"/>
    </xf>
    <xf numFmtId="38" fontId="15" fillId="0" borderId="65" xfId="1" applyFont="1" applyFill="1" applyBorder="1" applyAlignment="1">
      <alignment vertical="center"/>
    </xf>
    <xf numFmtId="38" fontId="15" fillId="0" borderId="65" xfId="1" applyFont="1" applyFill="1" applyBorder="1" applyAlignment="1">
      <alignment horizontal="right" vertical="center"/>
    </xf>
    <xf numFmtId="38" fontId="15" fillId="0" borderId="63" xfId="1" applyFont="1" applyFill="1" applyBorder="1" applyAlignment="1">
      <alignment horizontal="right" vertical="center"/>
    </xf>
    <xf numFmtId="38" fontId="15" fillId="0" borderId="61" xfId="1" applyFont="1" applyFill="1" applyBorder="1" applyAlignment="1">
      <alignment vertical="center"/>
    </xf>
    <xf numFmtId="38" fontId="15" fillId="2" borderId="76" xfId="1" applyFont="1" applyFill="1" applyBorder="1" applyAlignment="1">
      <alignment horizontal="right" vertical="center"/>
    </xf>
    <xf numFmtId="38" fontId="15" fillId="0" borderId="62" xfId="1" applyFont="1" applyBorder="1" applyAlignment="1">
      <alignment horizontal="right" vertical="center"/>
    </xf>
    <xf numFmtId="38" fontId="15" fillId="5" borderId="44" xfId="1" applyFont="1" applyFill="1" applyBorder="1" applyAlignment="1">
      <alignment horizontal="right" vertical="center"/>
    </xf>
    <xf numFmtId="38" fontId="15" fillId="0" borderId="73" xfId="1" applyFont="1" applyBorder="1" applyAlignment="1">
      <alignment horizontal="right" vertical="center"/>
    </xf>
    <xf numFmtId="38" fontId="15" fillId="2" borderId="74" xfId="1" applyFont="1" applyFill="1" applyBorder="1" applyAlignment="1">
      <alignment vertical="center"/>
    </xf>
    <xf numFmtId="38" fontId="15" fillId="2" borderId="75" xfId="1" applyFont="1" applyFill="1" applyBorder="1" applyAlignment="1">
      <alignment vertical="center"/>
    </xf>
    <xf numFmtId="38" fontId="15" fillId="5" borderId="67" xfId="1" applyNumberFormat="1" applyFont="1" applyFill="1" applyBorder="1" applyAlignment="1">
      <alignment horizontal="right" vertical="center"/>
    </xf>
    <xf numFmtId="38" fontId="15" fillId="5" borderId="68" xfId="1" applyFont="1" applyFill="1" applyBorder="1" applyAlignment="1">
      <alignment vertical="center"/>
    </xf>
    <xf numFmtId="38" fontId="15" fillId="5" borderId="69" xfId="1" applyFont="1" applyFill="1" applyBorder="1" applyAlignment="1">
      <alignment vertical="center"/>
    </xf>
    <xf numFmtId="38" fontId="15" fillId="5" borderId="70" xfId="1" applyFont="1" applyFill="1" applyBorder="1" applyAlignment="1">
      <alignment horizontal="right" vertical="center"/>
    </xf>
    <xf numFmtId="38" fontId="15" fillId="5" borderId="70" xfId="1" applyFont="1" applyFill="1" applyBorder="1" applyAlignment="1">
      <alignment vertical="center"/>
    </xf>
    <xf numFmtId="38" fontId="15" fillId="5" borderId="69" xfId="1" applyFont="1" applyFill="1" applyBorder="1" applyAlignment="1">
      <alignment horizontal="right" vertical="center"/>
    </xf>
    <xf numFmtId="38" fontId="6" fillId="5" borderId="67" xfId="1" applyFont="1" applyFill="1" applyBorder="1" applyAlignment="1">
      <alignment vertical="center"/>
    </xf>
    <xf numFmtId="38" fontId="15" fillId="5" borderId="68" xfId="1" applyFont="1" applyFill="1" applyBorder="1" applyAlignment="1">
      <alignment horizontal="right" vertical="center"/>
    </xf>
    <xf numFmtId="38" fontId="15" fillId="5" borderId="66" xfId="1" applyFont="1" applyFill="1" applyBorder="1" applyAlignment="1">
      <alignment vertical="center"/>
    </xf>
    <xf numFmtId="38" fontId="15" fillId="0" borderId="75" xfId="1" applyNumberFormat="1" applyFont="1" applyBorder="1" applyAlignment="1">
      <alignment horizontal="right" vertical="center"/>
    </xf>
    <xf numFmtId="38" fontId="15" fillId="0" borderId="64" xfId="1" applyNumberFormat="1" applyFont="1" applyBorder="1" applyAlignment="1">
      <alignment horizontal="right" vertical="center"/>
    </xf>
    <xf numFmtId="38" fontId="15" fillId="5" borderId="46" xfId="1" applyNumberFormat="1" applyFont="1" applyFill="1" applyBorder="1" applyAlignment="1">
      <alignment horizontal="right" vertical="center"/>
    </xf>
    <xf numFmtId="38" fontId="15" fillId="0" borderId="74" xfId="1" applyNumberFormat="1" applyFont="1" applyBorder="1" applyAlignment="1">
      <alignment horizontal="right" vertical="center"/>
    </xf>
    <xf numFmtId="38" fontId="15" fillId="0" borderId="63" xfId="1" applyNumberFormat="1" applyFont="1" applyBorder="1" applyAlignment="1">
      <alignment horizontal="right" vertical="center"/>
    </xf>
    <xf numFmtId="38" fontId="15" fillId="5" borderId="45" xfId="1" applyNumberFormat="1" applyFont="1" applyFill="1" applyBorder="1" applyAlignment="1">
      <alignment horizontal="right" vertical="center"/>
    </xf>
    <xf numFmtId="38" fontId="15" fillId="5" borderId="23" xfId="1" applyFont="1" applyFill="1" applyBorder="1" applyAlignment="1">
      <alignment horizontal="right" vertical="center"/>
    </xf>
    <xf numFmtId="38" fontId="6" fillId="0" borderId="75" xfId="1" applyNumberFormat="1" applyFont="1" applyBorder="1" applyAlignment="1">
      <alignment horizontal="right" vertical="center"/>
    </xf>
    <xf numFmtId="38" fontId="15" fillId="0" borderId="27" xfId="1" applyFont="1" applyBorder="1" applyAlignment="1">
      <alignment horizontal="right" vertical="center"/>
    </xf>
    <xf numFmtId="38" fontId="6" fillId="0" borderId="64" xfId="1" applyNumberFormat="1" applyFont="1" applyBorder="1" applyAlignment="1">
      <alignment horizontal="right" vertical="center"/>
    </xf>
    <xf numFmtId="38" fontId="15" fillId="0" borderId="19" xfId="1" applyFont="1" applyBorder="1" applyAlignment="1">
      <alignment horizontal="right" vertical="center"/>
    </xf>
    <xf numFmtId="38" fontId="6" fillId="5" borderId="46" xfId="1" applyNumberFormat="1" applyFont="1" applyFill="1" applyBorder="1" applyAlignment="1">
      <alignment horizontal="right" vertical="center"/>
    </xf>
    <xf numFmtId="38" fontId="15" fillId="2" borderId="74" xfId="1" applyNumberFormat="1" applyFont="1" applyFill="1" applyBorder="1" applyAlignment="1">
      <alignment horizontal="right" vertical="center"/>
    </xf>
    <xf numFmtId="38" fontId="15" fillId="0" borderId="73" xfId="1" applyFont="1" applyBorder="1" applyAlignment="1">
      <alignment vertical="center"/>
    </xf>
    <xf numFmtId="38" fontId="15" fillId="2" borderId="63" xfId="1" applyNumberFormat="1" applyFont="1" applyFill="1" applyBorder="1" applyAlignment="1">
      <alignment horizontal="right" vertical="center"/>
    </xf>
    <xf numFmtId="38" fontId="6" fillId="5" borderId="44" xfId="1" applyFont="1" applyFill="1" applyBorder="1" applyAlignment="1">
      <alignment vertical="center"/>
    </xf>
    <xf numFmtId="0" fontId="6" fillId="5" borderId="44" xfId="0" applyFont="1" applyFill="1" applyBorder="1" applyAlignment="1">
      <alignment vertical="center"/>
    </xf>
    <xf numFmtId="38" fontId="15" fillId="5" borderId="23" xfId="1" applyFont="1" applyFill="1" applyBorder="1" applyAlignment="1">
      <alignment vertical="center"/>
    </xf>
    <xf numFmtId="38" fontId="15" fillId="2" borderId="88" xfId="1" applyNumberFormat="1" applyFont="1" applyFill="1" applyBorder="1" applyAlignment="1">
      <alignment horizontal="right" vertical="center"/>
    </xf>
    <xf numFmtId="38" fontId="15" fillId="2" borderId="89" xfId="1" applyFont="1" applyFill="1" applyBorder="1" applyAlignment="1">
      <alignment vertical="center"/>
    </xf>
    <xf numFmtId="38" fontId="15" fillId="2" borderId="90" xfId="1" applyFont="1" applyFill="1" applyBorder="1" applyAlignment="1">
      <alignment vertical="center"/>
    </xf>
    <xf numFmtId="38" fontId="15" fillId="2" borderId="88" xfId="1" applyFont="1" applyFill="1" applyBorder="1" applyAlignment="1">
      <alignment vertical="center"/>
    </xf>
    <xf numFmtId="38" fontId="15" fillId="2" borderId="89" xfId="1" applyNumberFormat="1" applyFont="1" applyFill="1" applyBorder="1" applyAlignment="1">
      <alignment horizontal="right" vertical="center"/>
    </xf>
    <xf numFmtId="38" fontId="15" fillId="2" borderId="91" xfId="1" applyFont="1" applyFill="1" applyBorder="1" applyAlignment="1">
      <alignment vertical="center"/>
    </xf>
    <xf numFmtId="38" fontId="15" fillId="2" borderId="90" xfId="1" applyFont="1" applyFill="1" applyBorder="1" applyAlignment="1">
      <alignment horizontal="right" vertical="center"/>
    </xf>
    <xf numFmtId="38" fontId="15" fillId="2" borderId="92" xfId="1" applyFont="1" applyFill="1" applyBorder="1" applyAlignment="1">
      <alignment vertical="center"/>
    </xf>
    <xf numFmtId="38" fontId="15" fillId="2" borderId="91" xfId="1" applyFont="1" applyFill="1" applyBorder="1" applyAlignment="1">
      <alignment horizontal="right" vertical="center"/>
    </xf>
    <xf numFmtId="38" fontId="15" fillId="2" borderId="89" xfId="1" applyFont="1" applyFill="1" applyBorder="1" applyAlignment="1">
      <alignment horizontal="right" vertical="center"/>
    </xf>
    <xf numFmtId="38" fontId="15" fillId="2" borderId="93" xfId="1" applyFont="1" applyFill="1" applyBorder="1" applyAlignment="1">
      <alignment horizontal="right" vertical="center"/>
    </xf>
    <xf numFmtId="38" fontId="15" fillId="2" borderId="94" xfId="1" applyFont="1" applyFill="1" applyBorder="1" applyAlignment="1">
      <alignment vertical="center"/>
    </xf>
    <xf numFmtId="38" fontId="15" fillId="2" borderId="95" xfId="1" applyFont="1" applyFill="1" applyBorder="1" applyAlignment="1">
      <alignment vertical="center"/>
    </xf>
    <xf numFmtId="38" fontId="15" fillId="0" borderId="62" xfId="1" applyFont="1" applyBorder="1" applyAlignment="1">
      <alignment vertical="center"/>
    </xf>
    <xf numFmtId="38" fontId="15" fillId="5" borderId="96" xfId="1" applyNumberFormat="1" applyFont="1" applyFill="1" applyBorder="1" applyAlignment="1">
      <alignment horizontal="right" vertical="center"/>
    </xf>
    <xf numFmtId="38" fontId="15" fillId="5" borderId="97" xfId="1" applyFont="1" applyFill="1" applyBorder="1" applyAlignment="1">
      <alignment vertical="center"/>
    </xf>
    <xf numFmtId="38" fontId="15" fillId="5" borderId="98" xfId="1" applyFont="1" applyFill="1" applyBorder="1" applyAlignment="1">
      <alignment vertical="center"/>
    </xf>
    <xf numFmtId="38" fontId="15" fillId="5" borderId="96" xfId="1" applyFont="1" applyFill="1" applyBorder="1" applyAlignment="1">
      <alignment vertical="center"/>
    </xf>
    <xf numFmtId="38" fontId="15" fillId="5" borderId="97" xfId="1" applyNumberFormat="1" applyFont="1" applyFill="1" applyBorder="1" applyAlignment="1">
      <alignment horizontal="right" vertical="center"/>
    </xf>
    <xf numFmtId="38" fontId="15" fillId="5" borderId="98" xfId="1" applyFont="1" applyFill="1" applyBorder="1" applyAlignment="1">
      <alignment horizontal="right" vertical="center"/>
    </xf>
    <xf numFmtId="38" fontId="15" fillId="5" borderId="99" xfId="1" applyFont="1" applyFill="1" applyBorder="1" applyAlignment="1">
      <alignment vertical="center"/>
    </xf>
    <xf numFmtId="38" fontId="15" fillId="5" borderId="96" xfId="1" applyFont="1" applyFill="1" applyBorder="1" applyAlignment="1">
      <alignment horizontal="right" vertical="center"/>
    </xf>
    <xf numFmtId="38" fontId="15" fillId="5" borderId="97" xfId="1" applyFont="1" applyFill="1" applyBorder="1" applyAlignment="1">
      <alignment horizontal="right" vertical="center"/>
    </xf>
    <xf numFmtId="38" fontId="15" fillId="5" borderId="93" xfId="1" applyFont="1" applyFill="1" applyBorder="1" applyAlignment="1">
      <alignment vertical="center"/>
    </xf>
    <xf numFmtId="38" fontId="15" fillId="5" borderId="94" xfId="1" applyFont="1" applyFill="1" applyBorder="1" applyAlignment="1">
      <alignment vertical="center"/>
    </xf>
    <xf numFmtId="38" fontId="15" fillId="5" borderId="100" xfId="1" applyFont="1" applyFill="1" applyBorder="1" applyAlignment="1">
      <alignment vertical="center"/>
    </xf>
    <xf numFmtId="38" fontId="15" fillId="0" borderId="73" xfId="1" applyFont="1" applyFill="1" applyBorder="1" applyAlignment="1">
      <alignment horizontal="right" vertical="center"/>
    </xf>
    <xf numFmtId="38" fontId="15" fillId="0" borderId="73" xfId="1" applyFont="1" applyFill="1" applyBorder="1" applyAlignment="1">
      <alignment vertical="center"/>
    </xf>
    <xf numFmtId="38" fontId="15" fillId="0" borderId="69" xfId="1" applyFont="1" applyBorder="1" applyAlignment="1">
      <alignment horizontal="right" vertical="center"/>
    </xf>
    <xf numFmtId="38" fontId="15" fillId="0" borderId="68" xfId="1" applyNumberFormat="1" applyFont="1" applyBorder="1" applyAlignment="1">
      <alignment horizontal="right" vertical="center"/>
    </xf>
    <xf numFmtId="38" fontId="15" fillId="0" borderId="69" xfId="1" applyNumberFormat="1" applyFont="1" applyBorder="1" applyAlignment="1">
      <alignment horizontal="right" vertical="center"/>
    </xf>
    <xf numFmtId="38" fontId="15" fillId="0" borderId="68" xfId="1" applyFont="1" applyBorder="1" applyAlignment="1">
      <alignment vertical="center"/>
    </xf>
    <xf numFmtId="38" fontId="15" fillId="0" borderId="69" xfId="1" applyFont="1" applyBorder="1" applyAlignment="1">
      <alignment vertical="center"/>
    </xf>
    <xf numFmtId="38" fontId="15" fillId="0" borderId="70" xfId="1" applyFont="1" applyBorder="1" applyAlignment="1">
      <alignment vertical="center"/>
    </xf>
    <xf numFmtId="38" fontId="15" fillId="0" borderId="67" xfId="1" applyFont="1" applyBorder="1" applyAlignment="1">
      <alignment vertical="center"/>
    </xf>
    <xf numFmtId="38" fontId="15" fillId="0" borderId="70" xfId="1" applyFont="1" applyBorder="1" applyAlignment="1">
      <alignment horizontal="right" vertical="center"/>
    </xf>
    <xf numFmtId="38" fontId="6" fillId="0" borderId="68" xfId="1" applyFont="1" applyBorder="1" applyAlignment="1">
      <alignment vertical="center"/>
    </xf>
    <xf numFmtId="38" fontId="15" fillId="0" borderId="69" xfId="1" applyFont="1" applyFill="1" applyBorder="1" applyAlignment="1">
      <alignment horizontal="right" vertical="center"/>
    </xf>
    <xf numFmtId="38" fontId="15" fillId="0" borderId="68" xfId="1" applyFont="1" applyBorder="1" applyAlignment="1">
      <alignment horizontal="right" vertical="center"/>
    </xf>
    <xf numFmtId="38" fontId="15" fillId="0" borderId="66" xfId="1" applyFont="1" applyBorder="1" applyAlignment="1">
      <alignment vertical="center"/>
    </xf>
    <xf numFmtId="38" fontId="15" fillId="5" borderId="79" xfId="1" applyNumberFormat="1" applyFont="1" applyFill="1" applyBorder="1" applyAlignment="1">
      <alignment horizontal="right" vertical="center"/>
    </xf>
    <xf numFmtId="38" fontId="15" fillId="5" borderId="80" xfId="1" applyNumberFormat="1" applyFont="1" applyFill="1" applyBorder="1" applyAlignment="1">
      <alignment horizontal="right" vertical="center"/>
    </xf>
    <xf numFmtId="38" fontId="15" fillId="5" borderId="81" xfId="1" applyNumberFormat="1" applyFont="1" applyFill="1" applyBorder="1" applyAlignment="1">
      <alignment horizontal="right" vertical="center"/>
    </xf>
    <xf numFmtId="38" fontId="15" fillId="5" borderId="82" xfId="1" applyNumberFormat="1" applyFont="1" applyFill="1" applyBorder="1" applyAlignment="1">
      <alignment horizontal="right" vertical="center"/>
    </xf>
    <xf numFmtId="38" fontId="15" fillId="5" borderId="80" xfId="1" applyFont="1" applyFill="1" applyBorder="1" applyAlignment="1">
      <alignment vertical="center"/>
    </xf>
    <xf numFmtId="38" fontId="15" fillId="5" borderId="81" xfId="1" applyFont="1" applyFill="1" applyBorder="1" applyAlignment="1">
      <alignment vertical="center"/>
    </xf>
    <xf numFmtId="38" fontId="15" fillId="5" borderId="82" xfId="1" applyFont="1" applyFill="1" applyBorder="1" applyAlignment="1">
      <alignment vertical="center"/>
    </xf>
    <xf numFmtId="38" fontId="15" fillId="5" borderId="79" xfId="1" applyFont="1" applyFill="1" applyBorder="1" applyAlignment="1">
      <alignment vertical="center"/>
    </xf>
    <xf numFmtId="38" fontId="15" fillId="5" borderId="81" xfId="1" applyFont="1" applyFill="1" applyBorder="1" applyAlignment="1">
      <alignment horizontal="right" vertical="center"/>
    </xf>
    <xf numFmtId="38" fontId="15" fillId="5" borderId="82" xfId="1" applyFont="1" applyFill="1" applyBorder="1" applyAlignment="1">
      <alignment horizontal="right" vertical="center"/>
    </xf>
    <xf numFmtId="38" fontId="6" fillId="5" borderId="80" xfId="1" applyFont="1" applyFill="1" applyBorder="1" applyAlignment="1">
      <alignment vertical="center"/>
    </xf>
    <xf numFmtId="38" fontId="15" fillId="5" borderId="80" xfId="1" applyFont="1" applyFill="1" applyBorder="1" applyAlignment="1">
      <alignment horizontal="right" vertical="center"/>
    </xf>
    <xf numFmtId="38" fontId="15" fillId="5" borderId="78" xfId="1" applyFont="1" applyFill="1" applyBorder="1" applyAlignment="1">
      <alignment vertical="center"/>
    </xf>
    <xf numFmtId="38" fontId="6" fillId="7" borderId="15" xfId="1" applyFont="1" applyFill="1" applyBorder="1" applyAlignment="1">
      <alignment horizontal="right" vertical="center"/>
    </xf>
    <xf numFmtId="40" fontId="18" fillId="7" borderId="15" xfId="1" applyNumberFormat="1" applyFont="1" applyFill="1" applyBorder="1" applyAlignment="1">
      <alignment horizontal="center" vertical="center" shrinkToFit="1"/>
    </xf>
    <xf numFmtId="40" fontId="18" fillId="7" borderId="16" xfId="1" applyNumberFormat="1" applyFont="1" applyFill="1" applyBorder="1" applyAlignment="1">
      <alignment horizontal="center" vertical="center" shrinkToFit="1"/>
    </xf>
    <xf numFmtId="38" fontId="30" fillId="0" borderId="73" xfId="1" applyNumberFormat="1" applyFont="1" applyFill="1" applyBorder="1" applyAlignment="1">
      <alignment horizontal="right" vertical="center"/>
    </xf>
    <xf numFmtId="0" fontId="0" fillId="0" borderId="0" xfId="0" applyFont="1" applyFill="1" applyAlignment="1">
      <alignment horizontal="left" vertical="center"/>
    </xf>
    <xf numFmtId="38" fontId="25" fillId="0" borderId="0" xfId="1" applyFont="1" applyAlignment="1">
      <alignment horizontal="left" vertical="center"/>
    </xf>
    <xf numFmtId="0" fontId="0" fillId="0" borderId="0" xfId="0" applyFont="1" applyFill="1" applyBorder="1" applyAlignment="1">
      <alignment horizontal="left" vertical="center"/>
    </xf>
    <xf numFmtId="38" fontId="15" fillId="0" borderId="0" xfId="1" applyFont="1" applyBorder="1" applyAlignment="1">
      <alignment horizontal="left" vertical="center"/>
    </xf>
    <xf numFmtId="0" fontId="15" fillId="0" borderId="0" xfId="0" applyFont="1" applyFill="1" applyBorder="1" applyAlignment="1">
      <alignment horizontal="left" vertical="center"/>
    </xf>
    <xf numFmtId="0" fontId="25" fillId="0" borderId="0" xfId="0" applyFont="1" applyAlignment="1">
      <alignment horizontal="left" vertical="center"/>
    </xf>
    <xf numFmtId="38" fontId="0" fillId="0" borderId="0" xfId="1" applyFont="1" applyFill="1" applyAlignment="1">
      <alignment horizontal="left" vertical="center"/>
    </xf>
    <xf numFmtId="38" fontId="19" fillId="0" borderId="71" xfId="1" applyFont="1" applyBorder="1" applyAlignment="1">
      <alignment horizontal="left" vertical="center"/>
    </xf>
    <xf numFmtId="0" fontId="13" fillId="0" borderId="0" xfId="0" applyFont="1" applyFill="1" applyAlignment="1">
      <alignment vertical="center"/>
    </xf>
    <xf numFmtId="0" fontId="13" fillId="0" borderId="0" xfId="0" applyFont="1" applyAlignment="1">
      <alignment horizontal="center" vertical="center"/>
    </xf>
    <xf numFmtId="38" fontId="6" fillId="0" borderId="0" xfId="1" applyFont="1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19" fillId="0" borderId="24" xfId="0" applyFont="1" applyFill="1" applyBorder="1" applyAlignment="1">
      <alignment vertical="center" shrinkToFit="1"/>
    </xf>
    <xf numFmtId="0" fontId="19" fillId="0" borderId="24" xfId="0" applyFont="1" applyBorder="1" applyAlignment="1">
      <alignment vertical="center" shrinkToFit="1"/>
    </xf>
    <xf numFmtId="0" fontId="19" fillId="0" borderId="5" xfId="0" applyFont="1" applyBorder="1" applyAlignment="1">
      <alignment vertical="center" shrinkToFit="1"/>
    </xf>
    <xf numFmtId="0" fontId="0" fillId="0" borderId="0" xfId="0" applyBorder="1" applyAlignment="1">
      <alignment horizontal="center" vertical="center"/>
    </xf>
    <xf numFmtId="38" fontId="6" fillId="0" borderId="59" xfId="1" applyFont="1" applyFill="1" applyBorder="1" applyAlignment="1">
      <alignment vertical="center"/>
    </xf>
    <xf numFmtId="0" fontId="31" fillId="0" borderId="0" xfId="0" applyFont="1" applyAlignment="1">
      <alignment vertical="center"/>
    </xf>
    <xf numFmtId="0" fontId="31" fillId="0" borderId="0" xfId="0" applyFont="1" applyAlignment="1">
      <alignment horizontal="center" vertical="center"/>
    </xf>
    <xf numFmtId="38" fontId="31" fillId="0" borderId="0" xfId="1" applyFont="1" applyAlignment="1">
      <alignment horizontal="right" vertical="center"/>
    </xf>
    <xf numFmtId="38" fontId="31" fillId="0" borderId="0" xfId="1" applyFont="1" applyAlignment="1">
      <alignment vertical="center"/>
    </xf>
    <xf numFmtId="0" fontId="32" fillId="0" borderId="0" xfId="0" applyFont="1" applyAlignment="1">
      <alignment vertical="center"/>
    </xf>
    <xf numFmtId="0" fontId="31" fillId="0" borderId="0" xfId="0" applyFont="1" applyFill="1" applyAlignment="1">
      <alignment vertical="center"/>
    </xf>
    <xf numFmtId="0" fontId="31" fillId="0" borderId="0" xfId="0" applyFont="1" applyBorder="1" applyAlignment="1">
      <alignment vertical="center"/>
    </xf>
    <xf numFmtId="0" fontId="31" fillId="0" borderId="0" xfId="0" applyFont="1" applyBorder="1" applyAlignment="1">
      <alignment horizontal="center" vertical="center"/>
    </xf>
    <xf numFmtId="38" fontId="31" fillId="0" borderId="0" xfId="1" applyFont="1" applyBorder="1" applyAlignment="1">
      <alignment horizontal="right" vertical="center"/>
    </xf>
    <xf numFmtId="38" fontId="31" fillId="0" borderId="0" xfId="1" applyFont="1" applyBorder="1" applyAlignment="1">
      <alignment vertical="center"/>
    </xf>
    <xf numFmtId="0" fontId="15" fillId="0" borderId="0" xfId="0" applyFont="1" applyBorder="1" applyAlignment="1">
      <alignment horizontal="center" vertical="center"/>
    </xf>
    <xf numFmtId="38" fontId="15" fillId="0" borderId="0" xfId="1" applyFont="1" applyBorder="1">
      <alignment vertical="center"/>
    </xf>
    <xf numFmtId="38" fontId="15" fillId="0" borderId="0" xfId="1" applyFont="1" applyAlignment="1">
      <alignment vertical="center"/>
    </xf>
    <xf numFmtId="38" fontId="15" fillId="0" borderId="0" xfId="1" applyFont="1" applyAlignment="1">
      <alignment horizontal="right" vertical="center"/>
    </xf>
    <xf numFmtId="0" fontId="15" fillId="0" borderId="0" xfId="0" applyFont="1" applyFill="1" applyAlignment="1">
      <alignment vertical="center"/>
    </xf>
    <xf numFmtId="0" fontId="15" fillId="0" borderId="0" xfId="0" applyFont="1" applyAlignment="1">
      <alignment vertical="center"/>
    </xf>
    <xf numFmtId="0" fontId="32" fillId="0" borderId="0" xfId="0" applyFont="1" applyBorder="1" applyAlignment="1">
      <alignment vertical="center"/>
    </xf>
    <xf numFmtId="0" fontId="32" fillId="0" borderId="0" xfId="0" applyFont="1" applyAlignment="1">
      <alignment horizontal="center" vertical="center"/>
    </xf>
    <xf numFmtId="0" fontId="31" fillId="0" borderId="0" xfId="0" applyFont="1" applyBorder="1">
      <alignment vertical="center"/>
    </xf>
    <xf numFmtId="38" fontId="6" fillId="0" borderId="0" xfId="1" applyFont="1" applyBorder="1" applyAlignment="1">
      <alignment vertical="center"/>
    </xf>
    <xf numFmtId="176" fontId="15" fillId="0" borderId="0" xfId="0" applyNumberFormat="1" applyFont="1" applyBorder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5" fillId="0" borderId="0" xfId="0" applyFont="1" applyBorder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Border="1" applyAlignment="1">
      <alignment vertical="center"/>
    </xf>
    <xf numFmtId="38" fontId="34" fillId="0" borderId="0" xfId="1" applyFont="1" applyAlignment="1">
      <alignment vertical="center"/>
    </xf>
    <xf numFmtId="38" fontId="35" fillId="0" borderId="0" xfId="1" applyFont="1" applyAlignment="1">
      <alignment vertical="center"/>
    </xf>
    <xf numFmtId="38" fontId="34" fillId="0" borderId="0" xfId="1" applyFont="1" applyFill="1" applyAlignment="1">
      <alignment vertical="center"/>
    </xf>
    <xf numFmtId="38" fontId="34" fillId="0" borderId="0" xfId="1" applyFont="1" applyBorder="1" applyAlignment="1">
      <alignment vertical="center"/>
    </xf>
    <xf numFmtId="38" fontId="36" fillId="0" borderId="0" xfId="1" applyFont="1" applyAlignment="1">
      <alignment vertical="center"/>
    </xf>
    <xf numFmtId="38" fontId="37" fillId="0" borderId="0" xfId="1" applyFont="1" applyBorder="1" applyAlignment="1">
      <alignment vertical="center"/>
    </xf>
    <xf numFmtId="38" fontId="34" fillId="0" borderId="0" xfId="1" applyFont="1" applyFill="1" applyBorder="1" applyAlignment="1">
      <alignment vertical="center"/>
    </xf>
    <xf numFmtId="38" fontId="33" fillId="0" borderId="0" xfId="1" applyFont="1" applyAlignment="1">
      <alignment vertical="center"/>
    </xf>
    <xf numFmtId="0" fontId="15" fillId="0" borderId="0" xfId="0" applyFont="1" applyBorder="1">
      <alignment vertical="center"/>
    </xf>
    <xf numFmtId="38" fontId="15" fillId="0" borderId="0" xfId="1" applyFont="1" applyFill="1" applyBorder="1" applyAlignment="1">
      <alignment horizontal="right" vertical="center"/>
    </xf>
    <xf numFmtId="0" fontId="15" fillId="0" borderId="0" xfId="0" applyFont="1" applyBorder="1" applyAlignment="1">
      <alignment horizontal="right" vertical="center"/>
    </xf>
    <xf numFmtId="38" fontId="30" fillId="0" borderId="0" xfId="1" applyFont="1" applyAlignment="1">
      <alignment vertical="center"/>
    </xf>
    <xf numFmtId="38" fontId="38" fillId="0" borderId="0" xfId="1" applyFont="1" applyAlignment="1">
      <alignment vertical="center"/>
    </xf>
    <xf numFmtId="38" fontId="13" fillId="0" borderId="0" xfId="1" applyFont="1" applyFill="1" applyBorder="1" applyAlignment="1">
      <alignment horizontal="right" vertical="center"/>
    </xf>
    <xf numFmtId="0" fontId="13" fillId="0" borderId="0" xfId="0" applyFont="1" applyBorder="1">
      <alignment vertical="center"/>
    </xf>
    <xf numFmtId="0" fontId="13" fillId="0" borderId="0" xfId="0" applyFont="1" applyBorder="1" applyAlignment="1">
      <alignment horizontal="right" vertical="center"/>
    </xf>
    <xf numFmtId="38" fontId="27" fillId="0" borderId="0" xfId="1" applyFont="1" applyAlignment="1">
      <alignment vertical="center"/>
    </xf>
    <xf numFmtId="38" fontId="27" fillId="0" borderId="0" xfId="1" applyFont="1" applyAlignment="1">
      <alignment horizontal="right" vertical="center"/>
    </xf>
    <xf numFmtId="38" fontId="13" fillId="0" borderId="0" xfId="1" applyFont="1" applyBorder="1">
      <alignment vertical="center"/>
    </xf>
    <xf numFmtId="38" fontId="31" fillId="0" borderId="17" xfId="1" applyFont="1" applyFill="1" applyBorder="1" applyAlignment="1">
      <alignment horizontal="right" vertical="center"/>
    </xf>
    <xf numFmtId="0" fontId="6" fillId="2" borderId="5" xfId="0" applyFont="1" applyFill="1" applyBorder="1" applyAlignment="1">
      <alignment horizontal="center" vertical="center"/>
    </xf>
    <xf numFmtId="0" fontId="6" fillId="2" borderId="31" xfId="0" applyFont="1" applyFill="1" applyBorder="1" applyAlignment="1">
      <alignment horizontal="center" vertical="center"/>
    </xf>
    <xf numFmtId="38" fontId="6" fillId="2" borderId="32" xfId="1" applyFont="1" applyFill="1" applyBorder="1" applyAlignment="1">
      <alignment horizontal="center" vertical="center" shrinkToFit="1"/>
    </xf>
    <xf numFmtId="38" fontId="6" fillId="0" borderId="33" xfId="1" applyFont="1" applyBorder="1" applyAlignment="1">
      <alignment horizontal="center" vertical="center"/>
    </xf>
    <xf numFmtId="38" fontId="6" fillId="0" borderId="31" xfId="1" applyFont="1" applyBorder="1" applyAlignment="1">
      <alignment horizontal="center" vertical="center"/>
    </xf>
    <xf numFmtId="38" fontId="6" fillId="0" borderId="31" xfId="1" applyFont="1" applyFill="1" applyBorder="1" applyAlignment="1">
      <alignment horizontal="center" vertical="center"/>
    </xf>
    <xf numFmtId="0" fontId="6" fillId="0" borderId="32" xfId="0" applyFont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38" fontId="39" fillId="0" borderId="76" xfId="1" applyFont="1" applyBorder="1" applyAlignment="1">
      <alignment vertical="center"/>
    </xf>
    <xf numFmtId="38" fontId="39" fillId="0" borderId="65" xfId="1" applyFont="1" applyBorder="1" applyAlignment="1">
      <alignment vertical="center"/>
    </xf>
    <xf numFmtId="38" fontId="39" fillId="5" borderId="47" xfId="1" applyFont="1" applyFill="1" applyBorder="1" applyAlignment="1">
      <alignment vertical="center"/>
    </xf>
    <xf numFmtId="38" fontId="32" fillId="0" borderId="0" xfId="1" applyFont="1" applyAlignment="1">
      <alignment vertical="center"/>
    </xf>
    <xf numFmtId="38" fontId="31" fillId="0" borderId="0" xfId="1" applyFont="1" applyFill="1" applyAlignment="1">
      <alignment vertical="center"/>
    </xf>
    <xf numFmtId="38" fontId="31" fillId="0" borderId="0" xfId="1" applyFont="1" applyFill="1" applyBorder="1" applyAlignment="1">
      <alignment vertical="center"/>
    </xf>
    <xf numFmtId="0" fontId="31" fillId="0" borderId="0" xfId="0" applyFont="1" applyFill="1" applyAlignment="1">
      <alignment horizontal="center" vertical="center"/>
    </xf>
    <xf numFmtId="38" fontId="31" fillId="0" borderId="0" xfId="1" applyFont="1" applyFill="1" applyAlignment="1">
      <alignment horizontal="right" vertical="center"/>
    </xf>
    <xf numFmtId="0" fontId="31" fillId="0" borderId="0" xfId="0" applyFont="1" applyFill="1" applyBorder="1" applyAlignment="1">
      <alignment vertical="center"/>
    </xf>
    <xf numFmtId="0" fontId="31" fillId="0" borderId="0" xfId="0" applyFont="1" applyFill="1" applyBorder="1" applyAlignment="1">
      <alignment horizontal="center" vertical="center"/>
    </xf>
    <xf numFmtId="38" fontId="31" fillId="0" borderId="0" xfId="1" applyFont="1" applyFill="1" applyBorder="1" applyAlignment="1">
      <alignment horizontal="right" vertical="center"/>
    </xf>
    <xf numFmtId="38" fontId="31" fillId="0" borderId="0" xfId="1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38" fontId="15" fillId="0" borderId="0" xfId="1" applyFont="1" applyFill="1" applyAlignment="1">
      <alignment vertical="center"/>
    </xf>
    <xf numFmtId="0" fontId="33" fillId="0" borderId="0" xfId="0" applyFont="1" applyAlignment="1">
      <alignment vertical="center"/>
    </xf>
    <xf numFmtId="0" fontId="34" fillId="8" borderId="0" xfId="0" applyFont="1" applyFill="1" applyAlignment="1">
      <alignment horizontal="center" vertical="center"/>
    </xf>
    <xf numFmtId="38" fontId="40" fillId="0" borderId="0" xfId="1" applyFont="1" applyAlignment="1">
      <alignment vertical="center"/>
    </xf>
    <xf numFmtId="0" fontId="34" fillId="0" borderId="0" xfId="0" applyFont="1" applyFill="1" applyAlignment="1">
      <alignment vertical="center"/>
    </xf>
    <xf numFmtId="38" fontId="33" fillId="0" borderId="0" xfId="1" applyFont="1" applyBorder="1" applyAlignment="1">
      <alignment vertical="center"/>
    </xf>
    <xf numFmtId="0" fontId="31" fillId="0" borderId="0" xfId="0" applyFont="1" applyFill="1" applyBorder="1">
      <alignment vertical="center"/>
    </xf>
    <xf numFmtId="0" fontId="32" fillId="0" borderId="0" xfId="0" applyFont="1" applyBorder="1" applyAlignment="1">
      <alignment horizontal="center" vertical="center"/>
    </xf>
    <xf numFmtId="38" fontId="32" fillId="0" borderId="0" xfId="1" applyFont="1" applyBorder="1" applyAlignment="1">
      <alignment horizontal="right" vertical="center"/>
    </xf>
    <xf numFmtId="0" fontId="33" fillId="0" borderId="0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38" fontId="32" fillId="0" borderId="0" xfId="0" applyNumberFormat="1" applyFont="1" applyBorder="1" applyAlignment="1">
      <alignment vertical="center"/>
    </xf>
    <xf numFmtId="0" fontId="15" fillId="8" borderId="0" xfId="0" applyFont="1" applyFill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6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/>
    </xf>
    <xf numFmtId="0" fontId="6" fillId="0" borderId="0" xfId="0" applyFont="1" applyAlignment="1">
      <alignment horizontal="right" vertical="center"/>
    </xf>
    <xf numFmtId="0" fontId="9" fillId="0" borderId="0" xfId="0" applyFont="1" applyAlignment="1">
      <alignment horizontal="right" vertical="center"/>
    </xf>
    <xf numFmtId="38" fontId="6" fillId="0" borderId="0" xfId="1" applyFont="1" applyBorder="1" applyAlignment="1">
      <alignment horizontal="right" vertical="center"/>
    </xf>
    <xf numFmtId="0" fontId="9" fillId="0" borderId="0" xfId="0" applyFont="1" applyBorder="1" applyAlignment="1">
      <alignment horizontal="right" vertical="center"/>
    </xf>
    <xf numFmtId="38" fontId="15" fillId="0" borderId="0" xfId="1" applyFont="1" applyFill="1" applyBorder="1" applyAlignment="1">
      <alignment vertical="center"/>
    </xf>
    <xf numFmtId="38" fontId="0" fillId="0" borderId="72" xfId="1" applyNumberFormat="1" applyFont="1" applyBorder="1" applyAlignment="1">
      <alignment horizontal="right" vertical="center"/>
    </xf>
    <xf numFmtId="38" fontId="0" fillId="0" borderId="61" xfId="1" applyNumberFormat="1" applyFont="1" applyBorder="1" applyAlignment="1">
      <alignment horizontal="right" vertical="center"/>
    </xf>
    <xf numFmtId="38" fontId="0" fillId="5" borderId="48" xfId="1" applyNumberFormat="1" applyFont="1" applyFill="1" applyBorder="1" applyAlignment="1">
      <alignment horizontal="right" vertical="center"/>
    </xf>
    <xf numFmtId="38" fontId="0" fillId="2" borderId="61" xfId="1" applyNumberFormat="1" applyFont="1" applyFill="1" applyBorder="1" applyAlignment="1">
      <alignment horizontal="right" vertical="center"/>
    </xf>
    <xf numFmtId="177" fontId="41" fillId="2" borderId="7" xfId="2" applyNumberFormat="1" applyFont="1" applyFill="1" applyBorder="1" applyAlignment="1">
      <alignment horizontal="center" vertical="center"/>
    </xf>
    <xf numFmtId="177" fontId="41" fillId="2" borderId="11" xfId="2" applyNumberFormat="1" applyFont="1" applyFill="1" applyBorder="1" applyAlignment="1">
      <alignment horizontal="center" vertical="center"/>
    </xf>
    <xf numFmtId="179" fontId="41" fillId="4" borderId="15" xfId="0" applyNumberFormat="1" applyFont="1" applyFill="1" applyBorder="1" applyAlignment="1">
      <alignment horizontal="center" vertical="center"/>
    </xf>
    <xf numFmtId="179" fontId="41" fillId="6" borderId="15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38" fontId="31" fillId="0" borderId="51" xfId="1" applyNumberFormat="1" applyFont="1" applyBorder="1" applyAlignment="1">
      <alignment horizontal="center" vertical="center"/>
    </xf>
    <xf numFmtId="38" fontId="31" fillId="0" borderId="52" xfId="1" applyFont="1" applyBorder="1" applyAlignment="1">
      <alignment horizontal="center" vertical="center"/>
    </xf>
    <xf numFmtId="38" fontId="31" fillId="0" borderId="53" xfId="1" applyFont="1" applyBorder="1" applyAlignment="1">
      <alignment horizontal="center" vertical="center"/>
    </xf>
    <xf numFmtId="38" fontId="31" fillId="0" borderId="54" xfId="1" applyFont="1" applyBorder="1" applyAlignment="1">
      <alignment horizontal="center" vertical="center"/>
    </xf>
    <xf numFmtId="38" fontId="33" fillId="0" borderId="53" xfId="1" applyFont="1" applyBorder="1" applyAlignment="1">
      <alignment horizontal="center" vertical="center"/>
    </xf>
    <xf numFmtId="38" fontId="31" fillId="0" borderId="54" xfId="1" applyFont="1" applyFill="1" applyBorder="1" applyAlignment="1">
      <alignment horizontal="center" vertical="center"/>
    </xf>
    <xf numFmtId="38" fontId="31" fillId="0" borderId="53" xfId="1" applyFont="1" applyFill="1" applyBorder="1" applyAlignment="1">
      <alignment horizontal="center" vertical="center"/>
    </xf>
    <xf numFmtId="38" fontId="33" fillId="0" borderId="54" xfId="1" applyFont="1" applyBorder="1" applyAlignment="1">
      <alignment horizontal="center" vertical="center"/>
    </xf>
    <xf numFmtId="38" fontId="31" fillId="0" borderId="55" xfId="1" applyFont="1" applyBorder="1" applyAlignment="1">
      <alignment horizontal="center" vertical="center"/>
    </xf>
    <xf numFmtId="38" fontId="32" fillId="2" borderId="57" xfId="1" applyNumberFormat="1" applyFont="1" applyFill="1" applyBorder="1" applyAlignment="1">
      <alignment horizontal="right" vertical="center"/>
    </xf>
    <xf numFmtId="38" fontId="32" fillId="2" borderId="58" xfId="1" applyFont="1" applyFill="1" applyBorder="1" applyAlignment="1">
      <alignment vertical="center"/>
    </xf>
    <xf numFmtId="38" fontId="32" fillId="2" borderId="59" xfId="1" applyFont="1" applyFill="1" applyBorder="1" applyAlignment="1">
      <alignment vertical="center"/>
    </xf>
    <xf numFmtId="38" fontId="32" fillId="2" borderId="60" xfId="1" applyFont="1" applyFill="1" applyBorder="1" applyAlignment="1">
      <alignment vertical="center"/>
    </xf>
    <xf numFmtId="38" fontId="32" fillId="2" borderId="57" xfId="1" applyFont="1" applyFill="1" applyBorder="1" applyAlignment="1">
      <alignment vertical="center"/>
    </xf>
    <xf numFmtId="38" fontId="32" fillId="2" borderId="59" xfId="1" applyFont="1" applyFill="1" applyBorder="1" applyAlignment="1">
      <alignment horizontal="right" vertical="center"/>
    </xf>
    <xf numFmtId="38" fontId="32" fillId="2" borderId="60" xfId="1" applyFont="1" applyFill="1" applyBorder="1" applyAlignment="1">
      <alignment horizontal="right" vertical="center"/>
    </xf>
    <xf numFmtId="38" fontId="32" fillId="2" borderId="58" xfId="1" applyFont="1" applyFill="1" applyBorder="1" applyAlignment="1">
      <alignment horizontal="right" vertical="center"/>
    </xf>
    <xf numFmtId="38" fontId="32" fillId="2" borderId="56" xfId="1" applyFont="1" applyFill="1" applyBorder="1" applyAlignment="1">
      <alignment vertical="center"/>
    </xf>
    <xf numFmtId="38" fontId="32" fillId="2" borderId="62" xfId="1" applyNumberFormat="1" applyFont="1" applyFill="1" applyBorder="1" applyAlignment="1">
      <alignment horizontal="right" vertical="center"/>
    </xf>
    <xf numFmtId="38" fontId="32" fillId="2" borderId="63" xfId="1" applyFont="1" applyFill="1" applyBorder="1" applyAlignment="1">
      <alignment vertical="center"/>
    </xf>
    <xf numFmtId="38" fontId="32" fillId="2" borderId="64" xfId="1" applyFont="1" applyFill="1" applyBorder="1" applyAlignment="1">
      <alignment vertical="center"/>
    </xf>
    <xf numFmtId="38" fontId="32" fillId="2" borderId="65" xfId="1" applyFont="1" applyFill="1" applyBorder="1" applyAlignment="1">
      <alignment vertical="center"/>
    </xf>
    <xf numFmtId="38" fontId="32" fillId="2" borderId="62" xfId="1" applyFont="1" applyFill="1" applyBorder="1" applyAlignment="1">
      <alignment vertical="center"/>
    </xf>
    <xf numFmtId="38" fontId="32" fillId="2" borderId="64" xfId="1" applyFont="1" applyFill="1" applyBorder="1" applyAlignment="1">
      <alignment horizontal="right" vertical="center"/>
    </xf>
    <xf numFmtId="38" fontId="32" fillId="2" borderId="65" xfId="1" applyFont="1" applyFill="1" applyBorder="1" applyAlignment="1">
      <alignment horizontal="right" vertical="center"/>
    </xf>
    <xf numFmtId="38" fontId="32" fillId="2" borderId="63" xfId="1" applyFont="1" applyFill="1" applyBorder="1" applyAlignment="1">
      <alignment horizontal="right" vertical="center"/>
    </xf>
    <xf numFmtId="38" fontId="32" fillId="2" borderId="61" xfId="1" applyFont="1" applyFill="1" applyBorder="1" applyAlignment="1">
      <alignment vertical="center"/>
    </xf>
    <xf numFmtId="38" fontId="32" fillId="4" borderId="67" xfId="1" applyNumberFormat="1" applyFont="1" applyFill="1" applyBorder="1" applyAlignment="1">
      <alignment horizontal="right" vertical="center"/>
    </xf>
    <xf numFmtId="38" fontId="32" fillId="4" borderId="68" xfId="1" applyFont="1" applyFill="1" applyBorder="1" applyAlignment="1">
      <alignment vertical="center"/>
    </xf>
    <xf numFmtId="38" fontId="32" fillId="4" borderId="69" xfId="1" applyFont="1" applyFill="1" applyBorder="1" applyAlignment="1">
      <alignment vertical="center"/>
    </xf>
    <xf numFmtId="38" fontId="32" fillId="4" borderId="70" xfId="1" applyFont="1" applyFill="1" applyBorder="1" applyAlignment="1">
      <alignment vertical="center"/>
    </xf>
    <xf numFmtId="38" fontId="32" fillId="4" borderId="67" xfId="1" applyFont="1" applyFill="1" applyBorder="1" applyAlignment="1">
      <alignment vertical="center"/>
    </xf>
    <xf numFmtId="38" fontId="32" fillId="4" borderId="69" xfId="1" applyFont="1" applyFill="1" applyBorder="1" applyAlignment="1">
      <alignment horizontal="right" vertical="center"/>
    </xf>
    <xf numFmtId="38" fontId="32" fillId="4" borderId="70" xfId="1" applyFont="1" applyFill="1" applyBorder="1" applyAlignment="1">
      <alignment horizontal="right" vertical="center"/>
    </xf>
    <xf numFmtId="38" fontId="32" fillId="4" borderId="68" xfId="1" applyFont="1" applyFill="1" applyBorder="1" applyAlignment="1">
      <alignment horizontal="right" vertical="center"/>
    </xf>
    <xf numFmtId="38" fontId="32" fillId="4" borderId="66" xfId="1" applyFont="1" applyFill="1" applyBorder="1" applyAlignment="1">
      <alignment vertical="center"/>
    </xf>
    <xf numFmtId="38" fontId="32" fillId="0" borderId="73" xfId="1" applyNumberFormat="1" applyFont="1" applyBorder="1" applyAlignment="1">
      <alignment horizontal="right" vertical="center"/>
    </xf>
    <xf numFmtId="38" fontId="32" fillId="0" borderId="74" xfId="1" applyFont="1" applyBorder="1" applyAlignment="1">
      <alignment vertical="center"/>
    </xf>
    <xf numFmtId="38" fontId="32" fillId="0" borderId="75" xfId="1" applyFont="1" applyBorder="1" applyAlignment="1">
      <alignment vertical="center"/>
    </xf>
    <xf numFmtId="38" fontId="32" fillId="0" borderId="76" xfId="1" applyFont="1" applyBorder="1" applyAlignment="1">
      <alignment vertical="center"/>
    </xf>
    <xf numFmtId="38" fontId="32" fillId="0" borderId="73" xfId="1" applyFont="1" applyBorder="1" applyAlignment="1">
      <alignment vertical="center"/>
    </xf>
    <xf numFmtId="38" fontId="32" fillId="0" borderId="75" xfId="1" applyFont="1" applyBorder="1" applyAlignment="1">
      <alignment horizontal="right" vertical="center"/>
    </xf>
    <xf numFmtId="38" fontId="32" fillId="0" borderId="76" xfId="1" applyFont="1" applyBorder="1" applyAlignment="1">
      <alignment horizontal="right" vertical="center"/>
    </xf>
    <xf numFmtId="38" fontId="32" fillId="0" borderId="75" xfId="1" applyFont="1" applyFill="1" applyBorder="1" applyAlignment="1">
      <alignment horizontal="right" vertical="center"/>
    </xf>
    <xf numFmtId="38" fontId="32" fillId="0" borderId="74" xfId="1" applyFont="1" applyBorder="1" applyAlignment="1">
      <alignment horizontal="right" vertical="center"/>
    </xf>
    <xf numFmtId="38" fontId="32" fillId="0" borderId="72" xfId="1" applyFont="1" applyBorder="1" applyAlignment="1">
      <alignment vertical="center"/>
    </xf>
    <xf numFmtId="38" fontId="32" fillId="0" borderId="62" xfId="1" applyNumberFormat="1" applyFont="1" applyBorder="1" applyAlignment="1">
      <alignment horizontal="right" vertical="center"/>
    </xf>
    <xf numFmtId="38" fontId="32" fillId="0" borderId="63" xfId="1" applyFont="1" applyBorder="1" applyAlignment="1">
      <alignment vertical="center"/>
    </xf>
    <xf numFmtId="38" fontId="32" fillId="0" borderId="64" xfId="1" applyFont="1" applyBorder="1" applyAlignment="1">
      <alignment vertical="center"/>
    </xf>
    <xf numFmtId="38" fontId="32" fillId="0" borderId="65" xfId="1" applyFont="1" applyBorder="1" applyAlignment="1">
      <alignment vertical="center"/>
    </xf>
    <xf numFmtId="38" fontId="32" fillId="0" borderId="62" xfId="1" applyFont="1" applyBorder="1" applyAlignment="1">
      <alignment vertical="center"/>
    </xf>
    <xf numFmtId="38" fontId="32" fillId="0" borderId="64" xfId="1" applyFont="1" applyBorder="1" applyAlignment="1">
      <alignment horizontal="right" vertical="center"/>
    </xf>
    <xf numFmtId="38" fontId="32" fillId="0" borderId="65" xfId="1" applyFont="1" applyBorder="1" applyAlignment="1">
      <alignment horizontal="right" vertical="center"/>
    </xf>
    <xf numFmtId="38" fontId="32" fillId="0" borderId="64" xfId="1" applyFont="1" applyFill="1" applyBorder="1" applyAlignment="1">
      <alignment horizontal="right" vertical="center"/>
    </xf>
    <xf numFmtId="38" fontId="32" fillId="0" borderId="63" xfId="1" applyFont="1" applyBorder="1" applyAlignment="1">
      <alignment horizontal="right" vertical="center"/>
    </xf>
    <xf numFmtId="38" fontId="32" fillId="0" borderId="61" xfId="1" applyFont="1" applyBorder="1" applyAlignment="1">
      <alignment vertical="center"/>
    </xf>
    <xf numFmtId="38" fontId="32" fillId="6" borderId="44" xfId="1" applyNumberFormat="1" applyFont="1" applyFill="1" applyBorder="1" applyAlignment="1">
      <alignment horizontal="right" vertical="center"/>
    </xf>
    <xf numFmtId="38" fontId="32" fillId="6" borderId="45" xfId="1" applyFont="1" applyFill="1" applyBorder="1" applyAlignment="1">
      <alignment vertical="center"/>
    </xf>
    <xf numFmtId="38" fontId="32" fillId="6" borderId="46" xfId="1" applyFont="1" applyFill="1" applyBorder="1" applyAlignment="1">
      <alignment vertical="center"/>
    </xf>
    <xf numFmtId="38" fontId="32" fillId="6" borderId="47" xfId="1" applyFont="1" applyFill="1" applyBorder="1" applyAlignment="1">
      <alignment vertical="center"/>
    </xf>
    <xf numFmtId="38" fontId="32" fillId="6" borderId="44" xfId="1" applyFont="1" applyFill="1" applyBorder="1" applyAlignment="1">
      <alignment vertical="center"/>
    </xf>
    <xf numFmtId="38" fontId="32" fillId="6" borderId="46" xfId="1" applyFont="1" applyFill="1" applyBorder="1" applyAlignment="1">
      <alignment horizontal="right" vertical="center"/>
    </xf>
    <xf numFmtId="38" fontId="32" fillId="6" borderId="47" xfId="1" applyFont="1" applyFill="1" applyBorder="1" applyAlignment="1">
      <alignment horizontal="right" vertical="center"/>
    </xf>
    <xf numFmtId="38" fontId="32" fillId="6" borderId="45" xfId="1" applyFont="1" applyFill="1" applyBorder="1" applyAlignment="1">
      <alignment horizontal="right" vertical="center"/>
    </xf>
    <xf numFmtId="38" fontId="32" fillId="6" borderId="48" xfId="1" applyFont="1" applyFill="1" applyBorder="1" applyAlignment="1">
      <alignment vertical="center"/>
    </xf>
    <xf numFmtId="38" fontId="31" fillId="0" borderId="73" xfId="1" applyNumberFormat="1" applyFont="1" applyBorder="1" applyAlignment="1">
      <alignment horizontal="right" vertical="center"/>
    </xf>
    <xf numFmtId="38" fontId="31" fillId="0" borderId="74" xfId="1" applyFont="1" applyBorder="1" applyAlignment="1">
      <alignment vertical="center"/>
    </xf>
    <xf numFmtId="38" fontId="33" fillId="0" borderId="75" xfId="1" applyFont="1" applyBorder="1" applyAlignment="1">
      <alignment vertical="center"/>
    </xf>
    <xf numFmtId="38" fontId="31" fillId="0" borderId="76" xfId="1" applyFont="1" applyBorder="1" applyAlignment="1">
      <alignment vertical="center"/>
    </xf>
    <xf numFmtId="38" fontId="31" fillId="0" borderId="73" xfId="1" applyFont="1" applyBorder="1" applyAlignment="1">
      <alignment vertical="center"/>
    </xf>
    <xf numFmtId="38" fontId="31" fillId="0" borderId="75" xfId="1" applyFont="1" applyBorder="1" applyAlignment="1">
      <alignment vertical="center"/>
    </xf>
    <xf numFmtId="38" fontId="31" fillId="0" borderId="75" xfId="1" applyFont="1" applyBorder="1" applyAlignment="1">
      <alignment horizontal="right" vertical="center"/>
    </xf>
    <xf numFmtId="38" fontId="31" fillId="0" borderId="76" xfId="1" applyFont="1" applyBorder="1" applyAlignment="1">
      <alignment horizontal="right" vertical="center"/>
    </xf>
    <xf numFmtId="38" fontId="31" fillId="0" borderId="75" xfId="1" applyFont="1" applyFill="1" applyBorder="1" applyAlignment="1">
      <alignment horizontal="right" vertical="center"/>
    </xf>
    <xf numFmtId="38" fontId="31" fillId="0" borderId="74" xfId="1" applyFont="1" applyBorder="1" applyAlignment="1">
      <alignment horizontal="right" vertical="center"/>
    </xf>
    <xf numFmtId="38" fontId="33" fillId="0" borderId="76" xfId="1" applyFont="1" applyBorder="1" applyAlignment="1">
      <alignment horizontal="right" vertical="center"/>
    </xf>
    <xf numFmtId="38" fontId="31" fillId="0" borderId="72" xfId="1" applyFont="1" applyBorder="1" applyAlignment="1">
      <alignment vertical="center"/>
    </xf>
    <xf numFmtId="38" fontId="31" fillId="0" borderId="62" xfId="1" applyNumberFormat="1" applyFont="1" applyBorder="1" applyAlignment="1">
      <alignment horizontal="right" vertical="center"/>
    </xf>
    <xf numFmtId="38" fontId="31" fillId="0" borderId="63" xfId="1" applyFont="1" applyBorder="1" applyAlignment="1">
      <alignment vertical="center"/>
    </xf>
    <xf numFmtId="38" fontId="33" fillId="0" borderId="64" xfId="1" applyFont="1" applyBorder="1" applyAlignment="1">
      <alignment vertical="center"/>
    </xf>
    <xf numFmtId="38" fontId="31" fillId="0" borderId="65" xfId="1" applyFont="1" applyBorder="1" applyAlignment="1">
      <alignment vertical="center"/>
    </xf>
    <xf numFmtId="38" fontId="31" fillId="0" borderId="62" xfId="1" applyFont="1" applyBorder="1" applyAlignment="1">
      <alignment vertical="center"/>
    </xf>
    <xf numFmtId="38" fontId="31" fillId="0" borderId="64" xfId="1" applyFont="1" applyBorder="1" applyAlignment="1">
      <alignment vertical="center"/>
    </xf>
    <xf numFmtId="38" fontId="31" fillId="0" borderId="64" xfId="1" applyFont="1" applyBorder="1" applyAlignment="1">
      <alignment horizontal="right" vertical="center"/>
    </xf>
    <xf numFmtId="38" fontId="31" fillId="0" borderId="65" xfId="1" applyFont="1" applyBorder="1" applyAlignment="1">
      <alignment horizontal="right" vertical="center"/>
    </xf>
    <xf numFmtId="38" fontId="31" fillId="0" borderId="64" xfId="1" applyFont="1" applyFill="1" applyBorder="1" applyAlignment="1">
      <alignment horizontal="right" vertical="center"/>
    </xf>
    <xf numFmtId="38" fontId="31" fillId="0" borderId="63" xfId="1" applyFont="1" applyBorder="1" applyAlignment="1">
      <alignment horizontal="right" vertical="center"/>
    </xf>
    <xf numFmtId="38" fontId="33" fillId="0" borderId="65" xfId="1" applyFont="1" applyBorder="1" applyAlignment="1">
      <alignment horizontal="right" vertical="center"/>
    </xf>
    <xf numFmtId="38" fontId="31" fillId="0" borderId="61" xfId="1" applyFont="1" applyBorder="1" applyAlignment="1">
      <alignment vertical="center"/>
    </xf>
    <xf numFmtId="38" fontId="31" fillId="5" borderId="44" xfId="1" applyNumberFormat="1" applyFont="1" applyFill="1" applyBorder="1" applyAlignment="1">
      <alignment horizontal="right" vertical="center"/>
    </xf>
    <xf numFmtId="38" fontId="31" fillId="5" borderId="45" xfId="1" applyFont="1" applyFill="1" applyBorder="1" applyAlignment="1">
      <alignment vertical="center"/>
    </xf>
    <xf numFmtId="38" fontId="33" fillId="5" borderId="46" xfId="1" applyFont="1" applyFill="1" applyBorder="1" applyAlignment="1">
      <alignment vertical="center"/>
    </xf>
    <xf numFmtId="38" fontId="31" fillId="5" borderId="47" xfId="1" applyFont="1" applyFill="1" applyBorder="1" applyAlignment="1">
      <alignment vertical="center"/>
    </xf>
    <xf numFmtId="38" fontId="31" fillId="5" borderId="44" xfId="1" applyFont="1" applyFill="1" applyBorder="1" applyAlignment="1">
      <alignment vertical="center"/>
    </xf>
    <xf numFmtId="38" fontId="31" fillId="5" borderId="46" xfId="1" applyFont="1" applyFill="1" applyBorder="1" applyAlignment="1">
      <alignment vertical="center"/>
    </xf>
    <xf numFmtId="38" fontId="31" fillId="5" borderId="46" xfId="1" applyFont="1" applyFill="1" applyBorder="1" applyAlignment="1">
      <alignment horizontal="right" vertical="center"/>
    </xf>
    <xf numFmtId="38" fontId="31" fillId="5" borderId="47" xfId="1" applyFont="1" applyFill="1" applyBorder="1" applyAlignment="1">
      <alignment horizontal="right" vertical="center"/>
    </xf>
    <xf numFmtId="38" fontId="31" fillId="5" borderId="45" xfId="1" applyFont="1" applyFill="1" applyBorder="1" applyAlignment="1">
      <alignment horizontal="right" vertical="center"/>
    </xf>
    <xf numFmtId="38" fontId="33" fillId="5" borderId="47" xfId="1" applyFont="1" applyFill="1" applyBorder="1" applyAlignment="1">
      <alignment horizontal="right" vertical="center"/>
    </xf>
    <xf numFmtId="38" fontId="31" fillId="5" borderId="48" xfId="1" applyFont="1" applyFill="1" applyBorder="1" applyAlignment="1">
      <alignment vertical="center"/>
    </xf>
    <xf numFmtId="38" fontId="31" fillId="0" borderId="73" xfId="1" applyNumberFormat="1" applyFont="1" applyFill="1" applyBorder="1" applyAlignment="1">
      <alignment horizontal="right" vertical="center"/>
    </xf>
    <xf numFmtId="38" fontId="31" fillId="0" borderId="74" xfId="1" applyFont="1" applyFill="1" applyBorder="1" applyAlignment="1">
      <alignment vertical="center"/>
    </xf>
    <xf numFmtId="38" fontId="31" fillId="0" borderId="75" xfId="1" applyFont="1" applyFill="1" applyBorder="1" applyAlignment="1">
      <alignment vertical="center"/>
    </xf>
    <xf numFmtId="38" fontId="31" fillId="0" borderId="76" xfId="1" applyFont="1" applyFill="1" applyBorder="1" applyAlignment="1">
      <alignment vertical="center"/>
    </xf>
    <xf numFmtId="38" fontId="31" fillId="0" borderId="73" xfId="1" applyFont="1" applyFill="1" applyBorder="1" applyAlignment="1">
      <alignment vertical="center"/>
    </xf>
    <xf numFmtId="38" fontId="33" fillId="0" borderId="75" xfId="1" applyFont="1" applyFill="1" applyBorder="1" applyAlignment="1">
      <alignment vertical="center"/>
    </xf>
    <xf numFmtId="38" fontId="33" fillId="0" borderId="74" xfId="1" applyFont="1" applyFill="1" applyBorder="1" applyAlignment="1">
      <alignment vertical="center"/>
    </xf>
    <xf numFmtId="38" fontId="33" fillId="2" borderId="76" xfId="1" applyFont="1" applyFill="1" applyBorder="1" applyAlignment="1">
      <alignment vertical="center"/>
    </xf>
    <xf numFmtId="38" fontId="33" fillId="2" borderId="74" xfId="1" applyFont="1" applyFill="1" applyBorder="1" applyAlignment="1">
      <alignment vertical="center"/>
    </xf>
    <xf numFmtId="38" fontId="33" fillId="2" borderId="75" xfId="1" applyFont="1" applyFill="1" applyBorder="1" applyAlignment="1">
      <alignment vertical="center"/>
    </xf>
    <xf numFmtId="38" fontId="31" fillId="0" borderId="76" xfId="1" applyFont="1" applyFill="1" applyBorder="1" applyAlignment="1">
      <alignment horizontal="right" vertical="center"/>
    </xf>
    <xf numFmtId="38" fontId="31" fillId="0" borderId="74" xfId="1" applyFont="1" applyFill="1" applyBorder="1" applyAlignment="1">
      <alignment horizontal="right" vertical="center"/>
    </xf>
    <xf numFmtId="38" fontId="33" fillId="0" borderId="76" xfId="1" applyFont="1" applyFill="1" applyBorder="1" applyAlignment="1">
      <alignment horizontal="right" vertical="center"/>
    </xf>
    <xf numFmtId="38" fontId="31" fillId="0" borderId="72" xfId="1" applyFont="1" applyFill="1" applyBorder="1" applyAlignment="1">
      <alignment vertical="center"/>
    </xf>
    <xf numFmtId="38" fontId="31" fillId="0" borderId="62" xfId="1" applyNumberFormat="1" applyFont="1" applyFill="1" applyBorder="1" applyAlignment="1">
      <alignment horizontal="right" vertical="center"/>
    </xf>
    <xf numFmtId="38" fontId="31" fillId="0" borderId="63" xfId="1" applyFont="1" applyFill="1" applyBorder="1" applyAlignment="1">
      <alignment vertical="center"/>
    </xf>
    <xf numFmtId="38" fontId="31" fillId="0" borderId="64" xfId="1" applyFont="1" applyFill="1" applyBorder="1" applyAlignment="1">
      <alignment vertical="center"/>
    </xf>
    <xf numFmtId="38" fontId="31" fillId="0" borderId="65" xfId="1" applyFont="1" applyFill="1" applyBorder="1" applyAlignment="1">
      <alignment vertical="center"/>
    </xf>
    <xf numFmtId="38" fontId="31" fillId="0" borderId="62" xfId="1" applyFont="1" applyFill="1" applyBorder="1" applyAlignment="1">
      <alignment vertical="center"/>
    </xf>
    <xf numFmtId="38" fontId="33" fillId="0" borderId="64" xfId="1" applyFont="1" applyFill="1" applyBorder="1" applyAlignment="1">
      <alignment vertical="center"/>
    </xf>
    <xf numFmtId="38" fontId="33" fillId="2" borderId="65" xfId="1" applyFont="1" applyFill="1" applyBorder="1" applyAlignment="1">
      <alignment vertical="center"/>
    </xf>
    <xf numFmtId="38" fontId="33" fillId="2" borderId="63" xfId="1" applyFont="1" applyFill="1" applyBorder="1" applyAlignment="1">
      <alignment vertical="center"/>
    </xf>
    <xf numFmtId="38" fontId="33" fillId="2" borderId="64" xfId="1" applyFont="1" applyFill="1" applyBorder="1" applyAlignment="1">
      <alignment vertical="center"/>
    </xf>
    <xf numFmtId="38" fontId="31" fillId="0" borderId="65" xfId="1" applyFont="1" applyFill="1" applyBorder="1" applyAlignment="1">
      <alignment horizontal="right" vertical="center"/>
    </xf>
    <xf numFmtId="38" fontId="31" fillId="0" borderId="63" xfId="1" applyFont="1" applyFill="1" applyBorder="1" applyAlignment="1">
      <alignment horizontal="right" vertical="center"/>
    </xf>
    <xf numFmtId="38" fontId="33" fillId="0" borderId="65" xfId="1" applyFont="1" applyFill="1" applyBorder="1" applyAlignment="1">
      <alignment horizontal="right" vertical="center"/>
    </xf>
    <xf numFmtId="38" fontId="31" fillId="0" borderId="61" xfId="1" applyFont="1" applyFill="1" applyBorder="1" applyAlignment="1">
      <alignment vertical="center"/>
    </xf>
    <xf numFmtId="38" fontId="33" fillId="5" borderId="47" xfId="1" applyFont="1" applyFill="1" applyBorder="1" applyAlignment="1">
      <alignment vertical="center"/>
    </xf>
    <xf numFmtId="38" fontId="33" fillId="5" borderId="45" xfId="1" applyFont="1" applyFill="1" applyBorder="1" applyAlignment="1">
      <alignment vertical="center"/>
    </xf>
    <xf numFmtId="38" fontId="33" fillId="2" borderId="64" xfId="1" applyFont="1" applyFill="1" applyBorder="1" applyAlignment="1">
      <alignment horizontal="right" vertical="center"/>
    </xf>
    <xf numFmtId="38" fontId="33" fillId="5" borderId="46" xfId="1" applyFont="1" applyFill="1" applyBorder="1" applyAlignment="1">
      <alignment horizontal="right" vertical="center"/>
    </xf>
    <xf numFmtId="38" fontId="31" fillId="2" borderId="65" xfId="1" applyFont="1" applyFill="1" applyBorder="1" applyAlignment="1">
      <alignment vertical="center"/>
    </xf>
    <xf numFmtId="38" fontId="31" fillId="2" borderId="62" xfId="1" applyNumberFormat="1" applyFont="1" applyFill="1" applyBorder="1" applyAlignment="1">
      <alignment horizontal="right" vertical="center"/>
    </xf>
    <xf numFmtId="38" fontId="31" fillId="2" borderId="63" xfId="1" applyFont="1" applyFill="1" applyBorder="1" applyAlignment="1">
      <alignment vertical="center"/>
    </xf>
    <xf numFmtId="38" fontId="31" fillId="2" borderId="64" xfId="1" applyFont="1" applyFill="1" applyBorder="1" applyAlignment="1">
      <alignment vertical="center"/>
    </xf>
    <xf numFmtId="38" fontId="31" fillId="2" borderId="62" xfId="1" applyFont="1" applyFill="1" applyBorder="1" applyAlignment="1">
      <alignment vertical="center"/>
    </xf>
    <xf numFmtId="38" fontId="31" fillId="2" borderId="64" xfId="1" applyFont="1" applyFill="1" applyBorder="1" applyAlignment="1">
      <alignment horizontal="right" vertical="center"/>
    </xf>
    <xf numFmtId="38" fontId="31" fillId="2" borderId="65" xfId="1" applyFont="1" applyFill="1" applyBorder="1" applyAlignment="1">
      <alignment horizontal="right" vertical="center"/>
    </xf>
    <xf numFmtId="38" fontId="31" fillId="2" borderId="63" xfId="1" applyFont="1" applyFill="1" applyBorder="1" applyAlignment="1">
      <alignment horizontal="right" vertical="center"/>
    </xf>
    <xf numFmtId="38" fontId="33" fillId="2" borderId="65" xfId="1" applyFont="1" applyFill="1" applyBorder="1" applyAlignment="1">
      <alignment horizontal="right" vertical="center"/>
    </xf>
    <xf numFmtId="38" fontId="31" fillId="5" borderId="79" xfId="1" applyNumberFormat="1" applyFont="1" applyFill="1" applyBorder="1" applyAlignment="1">
      <alignment horizontal="right" vertical="center"/>
    </xf>
    <xf numFmtId="38" fontId="31" fillId="5" borderId="80" xfId="1" applyFont="1" applyFill="1" applyBorder="1" applyAlignment="1">
      <alignment vertical="center"/>
    </xf>
    <xf numFmtId="38" fontId="31" fillId="5" borderId="81" xfId="1" applyFont="1" applyFill="1" applyBorder="1" applyAlignment="1">
      <alignment vertical="center"/>
    </xf>
    <xf numFmtId="38" fontId="31" fillId="5" borderId="82" xfId="1" applyFont="1" applyFill="1" applyBorder="1" applyAlignment="1">
      <alignment vertical="center"/>
    </xf>
    <xf numFmtId="38" fontId="31" fillId="5" borderId="79" xfId="1" applyFont="1" applyFill="1" applyBorder="1" applyAlignment="1">
      <alignment vertical="center"/>
    </xf>
    <xf numFmtId="38" fontId="33" fillId="5" borderId="81" xfId="1" applyFont="1" applyFill="1" applyBorder="1" applyAlignment="1">
      <alignment vertical="center"/>
    </xf>
    <xf numFmtId="38" fontId="31" fillId="5" borderId="81" xfId="1" applyFont="1" applyFill="1" applyBorder="1" applyAlignment="1">
      <alignment horizontal="right" vertical="center"/>
    </xf>
    <xf numFmtId="38" fontId="31" fillId="5" borderId="82" xfId="1" applyFont="1" applyFill="1" applyBorder="1" applyAlignment="1">
      <alignment horizontal="right" vertical="center"/>
    </xf>
    <xf numFmtId="38" fontId="31" fillId="5" borderId="80" xfId="1" applyFont="1" applyFill="1" applyBorder="1" applyAlignment="1">
      <alignment horizontal="right" vertical="center"/>
    </xf>
    <xf numFmtId="38" fontId="33" fillId="5" borderId="82" xfId="1" applyFont="1" applyFill="1" applyBorder="1" applyAlignment="1">
      <alignment horizontal="right" vertical="center"/>
    </xf>
    <xf numFmtId="38" fontId="31" fillId="5" borderId="78" xfId="1" applyFont="1" applyFill="1" applyBorder="1" applyAlignment="1">
      <alignment vertical="center"/>
    </xf>
    <xf numFmtId="38" fontId="32" fillId="2" borderId="83" xfId="1" applyNumberFormat="1" applyFont="1" applyFill="1" applyBorder="1" applyAlignment="1">
      <alignment horizontal="right" vertical="center"/>
    </xf>
    <xf numFmtId="38" fontId="32" fillId="2" borderId="84" xfId="1" applyFont="1" applyFill="1" applyBorder="1" applyAlignment="1">
      <alignment vertical="center"/>
    </xf>
    <xf numFmtId="38" fontId="32" fillId="2" borderId="85" xfId="1" applyFont="1" applyFill="1" applyBorder="1" applyAlignment="1">
      <alignment vertical="center"/>
    </xf>
    <xf numFmtId="38" fontId="32" fillId="2" borderId="86" xfId="1" applyFont="1" applyFill="1" applyBorder="1" applyAlignment="1">
      <alignment vertical="center"/>
    </xf>
    <xf numFmtId="38" fontId="32" fillId="2" borderId="83" xfId="1" applyFont="1" applyFill="1" applyBorder="1" applyAlignment="1">
      <alignment vertical="center"/>
    </xf>
    <xf numFmtId="38" fontId="32" fillId="2" borderId="85" xfId="1" applyFont="1" applyFill="1" applyBorder="1" applyAlignment="1">
      <alignment horizontal="right" vertical="center"/>
    </xf>
    <xf numFmtId="38" fontId="32" fillId="2" borderId="86" xfId="1" applyFont="1" applyFill="1" applyBorder="1" applyAlignment="1">
      <alignment horizontal="right" vertical="center"/>
    </xf>
    <xf numFmtId="38" fontId="32" fillId="2" borderId="84" xfId="1" applyFont="1" applyFill="1" applyBorder="1" applyAlignment="1">
      <alignment horizontal="right" vertical="center"/>
    </xf>
    <xf numFmtId="38" fontId="32" fillId="2" borderId="87" xfId="1" applyFont="1" applyFill="1" applyBorder="1" applyAlignment="1">
      <alignment vertical="center"/>
    </xf>
    <xf numFmtId="38" fontId="32" fillId="7" borderId="44" xfId="1" applyNumberFormat="1" applyFont="1" applyFill="1" applyBorder="1" applyAlignment="1">
      <alignment horizontal="right" vertical="center"/>
    </xf>
    <xf numFmtId="38" fontId="32" fillId="7" borderId="45" xfId="1" applyFont="1" applyFill="1" applyBorder="1" applyAlignment="1">
      <alignment vertical="center"/>
    </xf>
    <xf numFmtId="38" fontId="32" fillId="7" borderId="46" xfId="1" applyFont="1" applyFill="1" applyBorder="1" applyAlignment="1">
      <alignment vertical="center"/>
    </xf>
    <xf numFmtId="38" fontId="32" fillId="7" borderId="47" xfId="1" applyFont="1" applyFill="1" applyBorder="1" applyAlignment="1">
      <alignment vertical="center"/>
    </xf>
    <xf numFmtId="38" fontId="32" fillId="7" borderId="44" xfId="1" applyFont="1" applyFill="1" applyBorder="1" applyAlignment="1">
      <alignment vertical="center"/>
    </xf>
    <xf numFmtId="38" fontId="32" fillId="7" borderId="69" xfId="1" applyFont="1" applyFill="1" applyBorder="1" applyAlignment="1">
      <alignment horizontal="right" vertical="center"/>
    </xf>
    <xf numFmtId="38" fontId="32" fillId="7" borderId="47" xfId="1" applyFont="1" applyFill="1" applyBorder="1" applyAlignment="1">
      <alignment horizontal="right" vertical="center"/>
    </xf>
    <xf numFmtId="38" fontId="32" fillId="7" borderId="46" xfId="1" applyFont="1" applyFill="1" applyBorder="1" applyAlignment="1">
      <alignment horizontal="right" vertical="center"/>
    </xf>
    <xf numFmtId="38" fontId="32" fillId="7" borderId="45" xfId="1" applyFont="1" applyFill="1" applyBorder="1" applyAlignment="1">
      <alignment horizontal="right" vertical="center"/>
    </xf>
    <xf numFmtId="38" fontId="32" fillId="7" borderId="48" xfId="1" applyFont="1" applyFill="1" applyBorder="1" applyAlignment="1">
      <alignment vertical="center"/>
    </xf>
    <xf numFmtId="38" fontId="32" fillId="0" borderId="57" xfId="1" applyNumberFormat="1" applyFont="1" applyBorder="1" applyAlignment="1">
      <alignment horizontal="right" vertical="center"/>
    </xf>
    <xf numFmtId="38" fontId="32" fillId="0" borderId="58" xfId="1" applyFont="1" applyBorder="1" applyAlignment="1">
      <alignment vertical="center"/>
    </xf>
    <xf numFmtId="38" fontId="32" fillId="0" borderId="59" xfId="1" applyFont="1" applyBorder="1" applyAlignment="1">
      <alignment vertical="center"/>
    </xf>
    <xf numFmtId="38" fontId="32" fillId="0" borderId="60" xfId="1" applyFont="1" applyBorder="1" applyAlignment="1">
      <alignment vertical="center"/>
    </xf>
    <xf numFmtId="38" fontId="32" fillId="0" borderId="57" xfId="1" applyFont="1" applyBorder="1" applyAlignment="1">
      <alignment vertical="center"/>
    </xf>
    <xf numFmtId="38" fontId="32" fillId="0" borderId="60" xfId="1" applyFont="1" applyBorder="1" applyAlignment="1">
      <alignment horizontal="right" vertical="center"/>
    </xf>
    <xf numFmtId="38" fontId="32" fillId="0" borderId="59" xfId="1" applyFont="1" applyFill="1" applyBorder="1" applyAlignment="1">
      <alignment horizontal="right" vertical="center"/>
    </xf>
    <xf numFmtId="38" fontId="32" fillId="0" borderId="58" xfId="1" applyFont="1" applyBorder="1" applyAlignment="1">
      <alignment horizontal="right" vertical="center"/>
    </xf>
    <xf numFmtId="38" fontId="32" fillId="0" borderId="56" xfId="1" applyFont="1" applyBorder="1" applyAlignment="1">
      <alignment vertical="center"/>
    </xf>
    <xf numFmtId="38" fontId="32" fillId="6" borderId="67" xfId="1" applyNumberFormat="1" applyFont="1" applyFill="1" applyBorder="1" applyAlignment="1">
      <alignment horizontal="right" vertical="center"/>
    </xf>
    <xf numFmtId="38" fontId="32" fillId="6" borderId="68" xfId="1" applyFont="1" applyFill="1" applyBorder="1" applyAlignment="1">
      <alignment vertical="center"/>
    </xf>
    <xf numFmtId="38" fontId="32" fillId="6" borderId="69" xfId="1" applyFont="1" applyFill="1" applyBorder="1" applyAlignment="1">
      <alignment vertical="center"/>
    </xf>
    <xf numFmtId="38" fontId="32" fillId="6" borderId="70" xfId="1" applyFont="1" applyFill="1" applyBorder="1" applyAlignment="1">
      <alignment vertical="center"/>
    </xf>
    <xf numFmtId="38" fontId="32" fillId="6" borderId="67" xfId="1" applyFont="1" applyFill="1" applyBorder="1" applyAlignment="1">
      <alignment vertical="center"/>
    </xf>
    <xf numFmtId="38" fontId="32" fillId="6" borderId="63" xfId="1" applyFont="1" applyFill="1" applyBorder="1" applyAlignment="1">
      <alignment vertical="center"/>
    </xf>
    <xf numFmtId="38" fontId="32" fillId="6" borderId="62" xfId="1" applyFont="1" applyFill="1" applyBorder="1" applyAlignment="1">
      <alignment vertical="center"/>
    </xf>
    <xf numFmtId="38" fontId="32" fillId="6" borderId="70" xfId="1" applyFont="1" applyFill="1" applyBorder="1" applyAlignment="1">
      <alignment horizontal="right" vertical="center"/>
    </xf>
    <xf numFmtId="38" fontId="32" fillId="6" borderId="69" xfId="1" applyFont="1" applyFill="1" applyBorder="1" applyAlignment="1">
      <alignment horizontal="right" vertical="center"/>
    </xf>
    <xf numFmtId="38" fontId="32" fillId="6" borderId="68" xfId="1" applyFont="1" applyFill="1" applyBorder="1" applyAlignment="1">
      <alignment horizontal="right" vertical="center"/>
    </xf>
    <xf numFmtId="38" fontId="32" fillId="6" borderId="66" xfId="1" applyFont="1" applyFill="1" applyBorder="1" applyAlignment="1">
      <alignment vertical="center"/>
    </xf>
    <xf numFmtId="38" fontId="31" fillId="0" borderId="76" xfId="1" applyNumberFormat="1" applyFont="1" applyBorder="1" applyAlignment="1">
      <alignment horizontal="right" vertical="center"/>
    </xf>
    <xf numFmtId="38" fontId="31" fillId="0" borderId="65" xfId="1" applyNumberFormat="1" applyFont="1" applyBorder="1" applyAlignment="1">
      <alignment horizontal="right" vertical="center"/>
    </xf>
    <xf numFmtId="38" fontId="31" fillId="5" borderId="47" xfId="1" applyNumberFormat="1" applyFont="1" applyFill="1" applyBorder="1" applyAlignment="1">
      <alignment horizontal="right" vertical="center"/>
    </xf>
    <xf numFmtId="38" fontId="31" fillId="0" borderId="74" xfId="1" applyNumberFormat="1" applyFont="1" applyBorder="1" applyAlignment="1">
      <alignment horizontal="right" vertical="center"/>
    </xf>
    <xf numFmtId="38" fontId="31" fillId="0" borderId="75" xfId="1" applyNumberFormat="1" applyFont="1" applyBorder="1" applyAlignment="1">
      <alignment horizontal="right" vertical="center"/>
    </xf>
    <xf numFmtId="38" fontId="31" fillId="0" borderId="72" xfId="1" applyNumberFormat="1" applyFont="1" applyBorder="1" applyAlignment="1">
      <alignment horizontal="right" vertical="center"/>
    </xf>
    <xf numFmtId="38" fontId="31" fillId="0" borderId="63" xfId="1" applyNumberFormat="1" applyFont="1" applyBorder="1" applyAlignment="1">
      <alignment horizontal="right" vertical="center"/>
    </xf>
    <xf numFmtId="38" fontId="31" fillId="0" borderId="64" xfId="1" applyNumberFormat="1" applyFont="1" applyBorder="1" applyAlignment="1">
      <alignment horizontal="right" vertical="center"/>
    </xf>
    <xf numFmtId="38" fontId="31" fillId="0" borderId="61" xfId="1" applyNumberFormat="1" applyFont="1" applyBorder="1" applyAlignment="1">
      <alignment horizontal="right" vertical="center"/>
    </xf>
    <xf numFmtId="38" fontId="31" fillId="5" borderId="45" xfId="1" applyNumberFormat="1" applyFont="1" applyFill="1" applyBorder="1" applyAlignment="1">
      <alignment horizontal="right" vertical="center"/>
    </xf>
    <xf numFmtId="38" fontId="31" fillId="5" borderId="46" xfId="1" applyNumberFormat="1" applyFont="1" applyFill="1" applyBorder="1" applyAlignment="1">
      <alignment horizontal="right" vertical="center"/>
    </xf>
    <xf numFmtId="38" fontId="31" fillId="5" borderId="48" xfId="1" applyNumberFormat="1" applyFont="1" applyFill="1" applyBorder="1" applyAlignment="1">
      <alignment horizontal="right" vertical="center"/>
    </xf>
    <xf numFmtId="38" fontId="31" fillId="2" borderId="63" xfId="1" applyNumberFormat="1" applyFont="1" applyFill="1" applyBorder="1" applyAlignment="1">
      <alignment horizontal="right" vertical="center"/>
    </xf>
    <xf numFmtId="38" fontId="31" fillId="2" borderId="64" xfId="1" applyNumberFormat="1" applyFont="1" applyFill="1" applyBorder="1" applyAlignment="1">
      <alignment horizontal="right" vertical="center"/>
    </xf>
    <xf numFmtId="38" fontId="31" fillId="2" borderId="65" xfId="1" applyNumberFormat="1" applyFont="1" applyFill="1" applyBorder="1" applyAlignment="1">
      <alignment horizontal="right" vertical="center"/>
    </xf>
    <xf numFmtId="38" fontId="31" fillId="2" borderId="61" xfId="1" applyNumberFormat="1" applyFont="1" applyFill="1" applyBorder="1" applyAlignment="1">
      <alignment horizontal="right" vertical="center"/>
    </xf>
    <xf numFmtId="38" fontId="31" fillId="2" borderId="75" xfId="1" applyFont="1" applyFill="1" applyBorder="1" applyAlignment="1">
      <alignment vertical="center"/>
    </xf>
    <xf numFmtId="38" fontId="33" fillId="0" borderId="73" xfId="1" applyFont="1" applyBorder="1" applyAlignment="1">
      <alignment vertical="center"/>
    </xf>
    <xf numFmtId="38" fontId="31" fillId="0" borderId="79" xfId="1" applyNumberFormat="1" applyFont="1" applyBorder="1" applyAlignment="1">
      <alignment horizontal="center" vertical="center"/>
    </xf>
    <xf numFmtId="38" fontId="31" fillId="0" borderId="80" xfId="1" applyNumberFormat="1" applyFont="1" applyBorder="1" applyAlignment="1">
      <alignment horizontal="center" vertical="center"/>
    </xf>
    <xf numFmtId="38" fontId="31" fillId="0" borderId="81" xfId="1" applyNumberFormat="1" applyFont="1" applyBorder="1" applyAlignment="1">
      <alignment horizontal="center" vertical="center"/>
    </xf>
    <xf numFmtId="38" fontId="31" fillId="0" borderId="82" xfId="1" applyNumberFormat="1" applyFont="1" applyBorder="1" applyAlignment="1">
      <alignment horizontal="center" vertical="center"/>
    </xf>
    <xf numFmtId="38" fontId="31" fillId="0" borderId="80" xfId="1" applyFont="1" applyBorder="1" applyAlignment="1">
      <alignment horizontal="center" vertical="center"/>
    </xf>
    <xf numFmtId="38" fontId="31" fillId="0" borderId="82" xfId="1" applyFont="1" applyBorder="1" applyAlignment="1">
      <alignment horizontal="center" vertical="center"/>
    </xf>
    <xf numFmtId="38" fontId="33" fillId="0" borderId="82" xfId="1" applyNumberFormat="1" applyFont="1" applyBorder="1" applyAlignment="1">
      <alignment horizontal="center" vertical="center"/>
    </xf>
    <xf numFmtId="38" fontId="31" fillId="0" borderId="78" xfId="1" applyNumberFormat="1" applyFont="1" applyBorder="1" applyAlignment="1">
      <alignment horizontal="center" vertical="center"/>
    </xf>
    <xf numFmtId="38" fontId="32" fillId="4" borderId="44" xfId="1" applyNumberFormat="1" applyFont="1" applyFill="1" applyBorder="1" applyAlignment="1">
      <alignment horizontal="right" vertical="center"/>
    </xf>
    <xf numFmtId="38" fontId="32" fillId="4" borderId="45" xfId="1" applyFont="1" applyFill="1" applyBorder="1" applyAlignment="1">
      <alignment vertical="center"/>
    </xf>
    <xf numFmtId="38" fontId="32" fillId="4" borderId="46" xfId="1" applyFont="1" applyFill="1" applyBorder="1" applyAlignment="1">
      <alignment vertical="center"/>
    </xf>
    <xf numFmtId="38" fontId="32" fillId="4" borderId="47" xfId="1" applyFont="1" applyFill="1" applyBorder="1" applyAlignment="1">
      <alignment vertical="center"/>
    </xf>
    <xf numFmtId="38" fontId="32" fillId="4" borderId="46" xfId="1" applyFont="1" applyFill="1" applyBorder="1" applyAlignment="1">
      <alignment horizontal="right" vertical="center"/>
    </xf>
    <xf numFmtId="38" fontId="32" fillId="4" borderId="47" xfId="1" applyFont="1" applyFill="1" applyBorder="1" applyAlignment="1">
      <alignment horizontal="right" vertical="center"/>
    </xf>
    <xf numFmtId="38" fontId="32" fillId="4" borderId="44" xfId="1" applyFont="1" applyFill="1" applyBorder="1" applyAlignment="1">
      <alignment vertical="center"/>
    </xf>
    <xf numFmtId="38" fontId="32" fillId="4" borderId="45" xfId="1" applyFont="1" applyFill="1" applyBorder="1" applyAlignment="1">
      <alignment horizontal="right" vertical="center"/>
    </xf>
    <xf numFmtId="38" fontId="32" fillId="4" borderId="48" xfId="1" applyFont="1" applyFill="1" applyBorder="1" applyAlignment="1">
      <alignment vertical="center"/>
    </xf>
    <xf numFmtId="38" fontId="33" fillId="0" borderId="74" xfId="1" applyFont="1" applyBorder="1" applyAlignment="1">
      <alignment vertical="center"/>
    </xf>
    <xf numFmtId="38" fontId="33" fillId="0" borderId="63" xfId="1" applyFont="1" applyBorder="1" applyAlignment="1">
      <alignment vertical="center"/>
    </xf>
    <xf numFmtId="38" fontId="31" fillId="2" borderId="75" xfId="1" applyFont="1" applyFill="1" applyBorder="1" applyAlignment="1">
      <alignment horizontal="right" vertical="center"/>
    </xf>
    <xf numFmtId="38" fontId="33" fillId="2" borderId="76" xfId="1" applyFont="1" applyFill="1" applyBorder="1" applyAlignment="1">
      <alignment horizontal="right" vertical="center"/>
    </xf>
    <xf numFmtId="38" fontId="31" fillId="2" borderId="61" xfId="1" applyFont="1" applyFill="1" applyBorder="1" applyAlignment="1">
      <alignment vertical="center"/>
    </xf>
    <xf numFmtId="38" fontId="31" fillId="5" borderId="63" xfId="1" applyFont="1" applyFill="1" applyBorder="1" applyAlignment="1">
      <alignment vertical="center"/>
    </xf>
    <xf numFmtId="38" fontId="31" fillId="2" borderId="76" xfId="1" applyFont="1" applyFill="1" applyBorder="1" applyAlignment="1">
      <alignment horizontal="right" vertical="center"/>
    </xf>
    <xf numFmtId="38" fontId="31" fillId="0" borderId="62" xfId="1" applyFont="1" applyBorder="1" applyAlignment="1">
      <alignment horizontal="right" vertical="center"/>
    </xf>
    <xf numFmtId="38" fontId="31" fillId="5" borderId="44" xfId="1" applyFont="1" applyFill="1" applyBorder="1" applyAlignment="1">
      <alignment horizontal="right" vertical="center"/>
    </xf>
    <xf numFmtId="38" fontId="31" fillId="0" borderId="73" xfId="1" applyFont="1" applyBorder="1" applyAlignment="1">
      <alignment horizontal="right" vertical="center"/>
    </xf>
    <xf numFmtId="38" fontId="31" fillId="2" borderId="74" xfId="1" applyFont="1" applyFill="1" applyBorder="1" applyAlignment="1">
      <alignment vertical="center"/>
    </xf>
    <xf numFmtId="38" fontId="33" fillId="0" borderId="59" xfId="1" applyFont="1" applyFill="1" applyBorder="1" applyAlignment="1">
      <alignment vertical="center"/>
    </xf>
    <xf numFmtId="38" fontId="33" fillId="0" borderId="76" xfId="1" applyFont="1" applyFill="1" applyBorder="1" applyAlignment="1">
      <alignment vertical="center"/>
    </xf>
    <xf numFmtId="38" fontId="33" fillId="0" borderId="65" xfId="1" applyFont="1" applyFill="1" applyBorder="1" applyAlignment="1">
      <alignment vertical="center"/>
    </xf>
    <xf numFmtId="38" fontId="42" fillId="5" borderId="69" xfId="1" applyFont="1" applyFill="1" applyBorder="1" applyAlignment="1">
      <alignment vertical="center"/>
    </xf>
    <xf numFmtId="38" fontId="31" fillId="5" borderId="67" xfId="1" applyNumberFormat="1" applyFont="1" applyFill="1" applyBorder="1" applyAlignment="1">
      <alignment horizontal="right" vertical="center"/>
    </xf>
    <xf numFmtId="38" fontId="31" fillId="5" borderId="68" xfId="1" applyFont="1" applyFill="1" applyBorder="1" applyAlignment="1">
      <alignment vertical="center"/>
    </xf>
    <xf numFmtId="38" fontId="31" fillId="5" borderId="69" xfId="1" applyFont="1" applyFill="1" applyBorder="1" applyAlignment="1">
      <alignment vertical="center"/>
    </xf>
    <xf numFmtId="38" fontId="31" fillId="5" borderId="70" xfId="1" applyFont="1" applyFill="1" applyBorder="1" applyAlignment="1">
      <alignment horizontal="right" vertical="center"/>
    </xf>
    <xf numFmtId="38" fontId="33" fillId="5" borderId="69" xfId="1" applyFont="1" applyFill="1" applyBorder="1" applyAlignment="1">
      <alignment vertical="center"/>
    </xf>
    <xf numFmtId="38" fontId="31" fillId="5" borderId="70" xfId="1" applyFont="1" applyFill="1" applyBorder="1" applyAlignment="1">
      <alignment vertical="center"/>
    </xf>
    <xf numFmtId="38" fontId="31" fillId="5" borderId="69" xfId="1" applyFont="1" applyFill="1" applyBorder="1" applyAlignment="1">
      <alignment horizontal="right" vertical="center"/>
    </xf>
    <xf numFmtId="38" fontId="33" fillId="5" borderId="67" xfId="1" applyFont="1" applyFill="1" applyBorder="1" applyAlignment="1">
      <alignment vertical="center"/>
    </xf>
    <xf numFmtId="38" fontId="31" fillId="5" borderId="68" xfId="1" applyFont="1" applyFill="1" applyBorder="1" applyAlignment="1">
      <alignment horizontal="right" vertical="center"/>
    </xf>
    <xf numFmtId="38" fontId="33" fillId="5" borderId="70" xfId="1" applyFont="1" applyFill="1" applyBorder="1" applyAlignment="1">
      <alignment horizontal="right" vertical="center"/>
    </xf>
    <xf numFmtId="38" fontId="31" fillId="5" borderId="66" xfId="1" applyFont="1" applyFill="1" applyBorder="1" applyAlignment="1">
      <alignment vertical="center"/>
    </xf>
    <xf numFmtId="38" fontId="33" fillId="0" borderId="76" xfId="1" applyFont="1" applyBorder="1" applyAlignment="1">
      <alignment vertical="center"/>
    </xf>
    <xf numFmtId="38" fontId="33" fillId="0" borderId="65" xfId="1" applyFont="1" applyBorder="1" applyAlignment="1">
      <alignment vertical="center"/>
    </xf>
    <xf numFmtId="38" fontId="31" fillId="5" borderId="23" xfId="1" applyFont="1" applyFill="1" applyBorder="1" applyAlignment="1">
      <alignment horizontal="right" vertical="center"/>
    </xf>
    <xf numFmtId="38" fontId="33" fillId="0" borderId="75" xfId="1" applyNumberFormat="1" applyFont="1" applyBorder="1" applyAlignment="1">
      <alignment horizontal="right" vertical="center"/>
    </xf>
    <xf numFmtId="38" fontId="31" fillId="0" borderId="27" xfId="1" applyFont="1" applyBorder="1" applyAlignment="1">
      <alignment horizontal="right" vertical="center"/>
    </xf>
    <xf numFmtId="38" fontId="33" fillId="0" borderId="64" xfId="1" applyNumberFormat="1" applyFont="1" applyBorder="1" applyAlignment="1">
      <alignment horizontal="right" vertical="center"/>
    </xf>
    <xf numFmtId="38" fontId="31" fillId="0" borderId="19" xfId="1" applyFont="1" applyBorder="1" applyAlignment="1">
      <alignment horizontal="right" vertical="center"/>
    </xf>
    <xf numFmtId="38" fontId="33" fillId="5" borderId="46" xfId="1" applyNumberFormat="1" applyFont="1" applyFill="1" applyBorder="1" applyAlignment="1">
      <alignment horizontal="right" vertical="center"/>
    </xf>
    <xf numFmtId="38" fontId="31" fillId="2" borderId="74" xfId="1" applyNumberFormat="1" applyFont="1" applyFill="1" applyBorder="1" applyAlignment="1">
      <alignment horizontal="right" vertical="center"/>
    </xf>
    <xf numFmtId="38" fontId="33" fillId="5" borderId="44" xfId="1" applyFont="1" applyFill="1" applyBorder="1" applyAlignment="1">
      <alignment vertical="center"/>
    </xf>
    <xf numFmtId="0" fontId="33" fillId="5" borderId="44" xfId="0" applyFont="1" applyFill="1" applyBorder="1" applyAlignment="1">
      <alignment vertical="center"/>
    </xf>
    <xf numFmtId="38" fontId="31" fillId="5" borderId="23" xfId="1" applyFont="1" applyFill="1" applyBorder="1" applyAlignment="1">
      <alignment vertical="center"/>
    </xf>
    <xf numFmtId="38" fontId="31" fillId="2" borderId="88" xfId="1" applyNumberFormat="1" applyFont="1" applyFill="1" applyBorder="1" applyAlignment="1">
      <alignment horizontal="right" vertical="center"/>
    </xf>
    <xf numFmtId="38" fontId="31" fillId="2" borderId="89" xfId="1" applyFont="1" applyFill="1" applyBorder="1" applyAlignment="1">
      <alignment vertical="center"/>
    </xf>
    <xf numFmtId="38" fontId="31" fillId="2" borderId="90" xfId="1" applyFont="1" applyFill="1" applyBorder="1" applyAlignment="1">
      <alignment vertical="center"/>
    </xf>
    <xf numFmtId="38" fontId="31" fillId="2" borderId="88" xfId="1" applyFont="1" applyFill="1" applyBorder="1" applyAlignment="1">
      <alignment vertical="center"/>
    </xf>
    <xf numFmtId="38" fontId="31" fillId="2" borderId="89" xfId="1" applyNumberFormat="1" applyFont="1" applyFill="1" applyBorder="1" applyAlignment="1">
      <alignment horizontal="right" vertical="center"/>
    </xf>
    <xf numFmtId="38" fontId="33" fillId="2" borderId="90" xfId="1" applyFont="1" applyFill="1" applyBorder="1" applyAlignment="1">
      <alignment vertical="center"/>
    </xf>
    <xf numFmtId="38" fontId="31" fillId="2" borderId="91" xfId="1" applyFont="1" applyFill="1" applyBorder="1" applyAlignment="1">
      <alignment vertical="center"/>
    </xf>
    <xf numFmtId="38" fontId="33" fillId="2" borderId="88" xfId="1" applyFont="1" applyFill="1" applyBorder="1" applyAlignment="1">
      <alignment vertical="center"/>
    </xf>
    <xf numFmtId="38" fontId="33" fillId="2" borderId="89" xfId="1" applyFont="1" applyFill="1" applyBorder="1" applyAlignment="1">
      <alignment vertical="center"/>
    </xf>
    <xf numFmtId="38" fontId="31" fillId="2" borderId="90" xfId="1" applyFont="1" applyFill="1" applyBorder="1" applyAlignment="1">
      <alignment horizontal="right" vertical="center"/>
    </xf>
    <xf numFmtId="38" fontId="31" fillId="2" borderId="92" xfId="1" applyFont="1" applyFill="1" applyBorder="1" applyAlignment="1">
      <alignment vertical="center"/>
    </xf>
    <xf numFmtId="38" fontId="31" fillId="2" borderId="91" xfId="1" applyFont="1" applyFill="1" applyBorder="1" applyAlignment="1">
      <alignment horizontal="right" vertical="center"/>
    </xf>
    <xf numFmtId="38" fontId="31" fillId="2" borderId="89" xfId="1" applyFont="1" applyFill="1" applyBorder="1" applyAlignment="1">
      <alignment horizontal="right" vertical="center"/>
    </xf>
    <xf numFmtId="38" fontId="33" fillId="2" borderId="88" xfId="1" applyFont="1" applyFill="1" applyBorder="1" applyAlignment="1">
      <alignment horizontal="right" vertical="center"/>
    </xf>
    <xf numFmtId="38" fontId="31" fillId="2" borderId="93" xfId="1" applyFont="1" applyFill="1" applyBorder="1" applyAlignment="1">
      <alignment horizontal="right" vertical="center"/>
    </xf>
    <xf numFmtId="38" fontId="31" fillId="2" borderId="94" xfId="1" applyFont="1" applyFill="1" applyBorder="1" applyAlignment="1">
      <alignment vertical="center"/>
    </xf>
    <xf numFmtId="38" fontId="31" fillId="2" borderId="95" xfId="1" applyFont="1" applyFill="1" applyBorder="1" applyAlignment="1">
      <alignment vertical="center"/>
    </xf>
    <xf numFmtId="38" fontId="33" fillId="0" borderId="62" xfId="1" applyFont="1" applyBorder="1" applyAlignment="1">
      <alignment horizontal="right" vertical="center"/>
    </xf>
    <xf numFmtId="38" fontId="31" fillId="5" borderId="96" xfId="1" applyNumberFormat="1" applyFont="1" applyFill="1" applyBorder="1" applyAlignment="1">
      <alignment horizontal="right" vertical="center"/>
    </xf>
    <xf numFmtId="38" fontId="31" fillId="5" borderId="97" xfId="1" applyFont="1" applyFill="1" applyBorder="1" applyAlignment="1">
      <alignment vertical="center"/>
    </xf>
    <xf numFmtId="38" fontId="31" fillId="5" borderId="98" xfId="1" applyFont="1" applyFill="1" applyBorder="1" applyAlignment="1">
      <alignment vertical="center"/>
    </xf>
    <xf numFmtId="38" fontId="31" fillId="5" borderId="96" xfId="1" applyFont="1" applyFill="1" applyBorder="1" applyAlignment="1">
      <alignment vertical="center"/>
    </xf>
    <xf numFmtId="38" fontId="31" fillId="5" borderId="97" xfId="1" applyNumberFormat="1" applyFont="1" applyFill="1" applyBorder="1" applyAlignment="1">
      <alignment horizontal="right" vertical="center"/>
    </xf>
    <xf numFmtId="38" fontId="33" fillId="5" borderId="98" xfId="1" applyFont="1" applyFill="1" applyBorder="1" applyAlignment="1">
      <alignment vertical="center"/>
    </xf>
    <xf numFmtId="38" fontId="33" fillId="5" borderId="96" xfId="1" applyFont="1" applyFill="1" applyBorder="1" applyAlignment="1">
      <alignment vertical="center"/>
    </xf>
    <xf numFmtId="38" fontId="33" fillId="5" borderId="97" xfId="1" applyFont="1" applyFill="1" applyBorder="1" applyAlignment="1">
      <alignment vertical="center"/>
    </xf>
    <xf numFmtId="38" fontId="31" fillId="5" borderId="98" xfId="1" applyFont="1" applyFill="1" applyBorder="1" applyAlignment="1">
      <alignment horizontal="right" vertical="center"/>
    </xf>
    <xf numFmtId="38" fontId="31" fillId="5" borderId="99" xfId="1" applyFont="1" applyFill="1" applyBorder="1" applyAlignment="1">
      <alignment vertical="center"/>
    </xf>
    <xf numFmtId="38" fontId="31" fillId="5" borderId="96" xfId="1" applyFont="1" applyFill="1" applyBorder="1" applyAlignment="1">
      <alignment horizontal="right" vertical="center"/>
    </xf>
    <xf numFmtId="38" fontId="31" fillId="5" borderId="97" xfId="1" applyFont="1" applyFill="1" applyBorder="1" applyAlignment="1">
      <alignment horizontal="right" vertical="center"/>
    </xf>
    <xf numFmtId="38" fontId="33" fillId="5" borderId="96" xfId="1" applyFont="1" applyFill="1" applyBorder="1" applyAlignment="1">
      <alignment horizontal="right" vertical="center"/>
    </xf>
    <xf numFmtId="38" fontId="31" fillId="5" borderId="93" xfId="1" applyFont="1" applyFill="1" applyBorder="1" applyAlignment="1">
      <alignment vertical="center"/>
    </xf>
    <xf numFmtId="38" fontId="31" fillId="5" borderId="94" xfId="1" applyFont="1" applyFill="1" applyBorder="1" applyAlignment="1">
      <alignment vertical="center"/>
    </xf>
    <xf numFmtId="38" fontId="31" fillId="5" borderId="100" xfId="1" applyFont="1" applyFill="1" applyBorder="1" applyAlignment="1">
      <alignment vertical="center"/>
    </xf>
    <xf numFmtId="38" fontId="31" fillId="0" borderId="73" xfId="1" applyFont="1" applyFill="1" applyBorder="1" applyAlignment="1">
      <alignment horizontal="right" vertical="center"/>
    </xf>
    <xf numFmtId="38" fontId="31" fillId="0" borderId="69" xfId="1" applyFont="1" applyBorder="1" applyAlignment="1">
      <alignment horizontal="right" vertical="center"/>
    </xf>
    <xf numFmtId="38" fontId="31" fillId="0" borderId="68" xfId="1" applyNumberFormat="1" applyFont="1" applyBorder="1" applyAlignment="1">
      <alignment horizontal="right" vertical="center"/>
    </xf>
    <xf numFmtId="38" fontId="31" fillId="0" borderId="69" xfId="1" applyNumberFormat="1" applyFont="1" applyBorder="1" applyAlignment="1">
      <alignment horizontal="right" vertical="center"/>
    </xf>
    <xf numFmtId="38" fontId="31" fillId="0" borderId="68" xfId="1" applyFont="1" applyBorder="1" applyAlignment="1">
      <alignment vertical="center"/>
    </xf>
    <xf numFmtId="38" fontId="31" fillId="0" borderId="69" xfId="1" applyFont="1" applyBorder="1" applyAlignment="1">
      <alignment vertical="center"/>
    </xf>
    <xf numFmtId="38" fontId="31" fillId="0" borderId="70" xfId="1" applyFont="1" applyBorder="1" applyAlignment="1">
      <alignment vertical="center"/>
    </xf>
    <xf numFmtId="38" fontId="31" fillId="0" borderId="67" xfId="1" applyFont="1" applyBorder="1" applyAlignment="1">
      <alignment vertical="center"/>
    </xf>
    <xf numFmtId="38" fontId="31" fillId="0" borderId="70" xfId="1" applyFont="1" applyBorder="1" applyAlignment="1">
      <alignment horizontal="right" vertical="center"/>
    </xf>
    <xf numFmtId="38" fontId="33" fillId="0" borderId="68" xfId="1" applyFont="1" applyBorder="1" applyAlignment="1">
      <alignment vertical="center"/>
    </xf>
    <xf numFmtId="38" fontId="31" fillId="0" borderId="69" xfId="1" applyFont="1" applyFill="1" applyBorder="1" applyAlignment="1">
      <alignment horizontal="right" vertical="center"/>
    </xf>
    <xf numFmtId="38" fontId="31" fillId="0" borderId="68" xfId="1" applyFont="1" applyBorder="1" applyAlignment="1">
      <alignment horizontal="right" vertical="center"/>
    </xf>
    <xf numFmtId="38" fontId="33" fillId="0" borderId="70" xfId="1" applyFont="1" applyBorder="1" applyAlignment="1">
      <alignment horizontal="right" vertical="center"/>
    </xf>
    <xf numFmtId="38" fontId="31" fillId="0" borderId="66" xfId="1" applyFont="1" applyBorder="1" applyAlignment="1">
      <alignment vertical="center"/>
    </xf>
    <xf numFmtId="38" fontId="31" fillId="5" borderId="80" xfId="1" applyNumberFormat="1" applyFont="1" applyFill="1" applyBorder="1" applyAlignment="1">
      <alignment horizontal="right" vertical="center"/>
    </xf>
    <xf numFmtId="38" fontId="31" fillId="5" borderId="81" xfId="1" applyNumberFormat="1" applyFont="1" applyFill="1" applyBorder="1" applyAlignment="1">
      <alignment horizontal="right" vertical="center"/>
    </xf>
    <xf numFmtId="38" fontId="31" fillId="5" borderId="82" xfId="1" applyNumberFormat="1" applyFont="1" applyFill="1" applyBorder="1" applyAlignment="1">
      <alignment horizontal="right" vertical="center"/>
    </xf>
    <xf numFmtId="38" fontId="33" fillId="5" borderId="80" xfId="1" applyFont="1" applyFill="1" applyBorder="1" applyAlignment="1">
      <alignment vertical="center"/>
    </xf>
    <xf numFmtId="0" fontId="15" fillId="0" borderId="0" xfId="0" applyFont="1" applyFill="1" applyAlignment="1">
      <alignment horizontal="right" vertical="center"/>
    </xf>
    <xf numFmtId="0" fontId="37" fillId="0" borderId="0" xfId="0" applyFont="1" applyFill="1" applyAlignment="1">
      <alignment vertical="center"/>
    </xf>
    <xf numFmtId="0" fontId="31" fillId="8" borderId="0" xfId="0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38" fontId="41" fillId="0" borderId="0" xfId="1" applyFont="1" applyAlignment="1">
      <alignment horizontal="right" vertical="center"/>
    </xf>
    <xf numFmtId="38" fontId="41" fillId="0" borderId="0" xfId="1" applyFont="1" applyFill="1" applyAlignment="1">
      <alignment vertical="center"/>
    </xf>
    <xf numFmtId="38" fontId="43" fillId="0" borderId="0" xfId="1" applyFont="1" applyAlignment="1">
      <alignment vertical="center"/>
    </xf>
    <xf numFmtId="38" fontId="41" fillId="0" borderId="0" xfId="1" applyFont="1" applyAlignment="1">
      <alignment vertical="center"/>
    </xf>
    <xf numFmtId="0" fontId="41" fillId="0" borderId="0" xfId="0" applyFont="1" applyAlignment="1">
      <alignment horizontal="left" vertical="center"/>
    </xf>
    <xf numFmtId="0" fontId="45" fillId="0" borderId="0" xfId="0" applyFont="1" applyBorder="1" applyAlignment="1">
      <alignment vertical="center"/>
    </xf>
    <xf numFmtId="0" fontId="45" fillId="0" borderId="0" xfId="0" applyFont="1" applyBorder="1" applyAlignment="1">
      <alignment horizontal="center" vertical="center"/>
    </xf>
    <xf numFmtId="38" fontId="45" fillId="0" borderId="0" xfId="1" applyFont="1" applyBorder="1" applyAlignment="1">
      <alignment horizontal="right" vertical="center"/>
    </xf>
    <xf numFmtId="38" fontId="45" fillId="0" borderId="0" xfId="1" applyFont="1" applyAlignment="1">
      <alignment vertical="center"/>
    </xf>
    <xf numFmtId="0" fontId="45" fillId="0" borderId="0" xfId="0" applyFont="1" applyAlignment="1">
      <alignment vertical="center"/>
    </xf>
    <xf numFmtId="38" fontId="41" fillId="2" borderId="0" xfId="1" applyFont="1" applyFill="1" applyAlignment="1">
      <alignment horizontal="right" vertical="center" shrinkToFit="1"/>
    </xf>
    <xf numFmtId="38" fontId="41" fillId="0" borderId="0" xfId="1" applyFont="1" applyAlignment="1">
      <alignment horizontal="left" vertical="center"/>
    </xf>
    <xf numFmtId="0" fontId="16" fillId="0" borderId="0" xfId="0" applyFont="1" applyBorder="1" applyAlignment="1">
      <alignment vertical="center"/>
    </xf>
    <xf numFmtId="38" fontId="16" fillId="0" borderId="0" xfId="1" applyFont="1" applyBorder="1" applyAlignment="1">
      <alignment horizontal="right" vertical="center"/>
    </xf>
    <xf numFmtId="38" fontId="16" fillId="0" borderId="0" xfId="1" applyFont="1" applyAlignment="1">
      <alignment vertical="center"/>
    </xf>
    <xf numFmtId="0" fontId="16" fillId="4" borderId="5" xfId="0" applyFont="1" applyFill="1" applyBorder="1" applyAlignment="1">
      <alignment horizontal="left" vertical="center" shrinkToFit="1"/>
    </xf>
    <xf numFmtId="38" fontId="16" fillId="2" borderId="7" xfId="1" applyFont="1" applyFill="1" applyBorder="1" applyAlignment="1">
      <alignment horizontal="right" vertical="center" shrinkToFit="1"/>
    </xf>
    <xf numFmtId="38" fontId="16" fillId="2" borderId="8" xfId="1" applyFont="1" applyFill="1" applyBorder="1" applyAlignment="1">
      <alignment horizontal="right" vertical="center" shrinkToFit="1"/>
    </xf>
    <xf numFmtId="38" fontId="16" fillId="2" borderId="6" xfId="1" applyFont="1" applyFill="1" applyBorder="1" applyAlignment="1">
      <alignment horizontal="right" vertical="center"/>
    </xf>
    <xf numFmtId="176" fontId="16" fillId="2" borderId="7" xfId="0" applyNumberFormat="1" applyFont="1" applyFill="1" applyBorder="1" applyAlignment="1">
      <alignment horizontal="right" vertical="center"/>
    </xf>
    <xf numFmtId="0" fontId="48" fillId="4" borderId="9" xfId="0" applyFont="1" applyFill="1" applyBorder="1" applyAlignment="1">
      <alignment vertical="center" shrinkToFit="1"/>
    </xf>
    <xf numFmtId="0" fontId="16" fillId="2" borderId="10" xfId="0" applyFont="1" applyFill="1" applyBorder="1" applyAlignment="1">
      <alignment horizontal="center" vertical="center"/>
    </xf>
    <xf numFmtId="38" fontId="16" fillId="2" borderId="11" xfId="1" applyFont="1" applyFill="1" applyBorder="1" applyAlignment="1">
      <alignment horizontal="right" vertical="center" shrinkToFit="1"/>
    </xf>
    <xf numFmtId="38" fontId="16" fillId="2" borderId="12" xfId="1" applyFont="1" applyFill="1" applyBorder="1" applyAlignment="1">
      <alignment horizontal="right" vertical="center" shrinkToFit="1"/>
    </xf>
    <xf numFmtId="38" fontId="16" fillId="2" borderId="10" xfId="1" applyFont="1" applyFill="1" applyBorder="1" applyAlignment="1">
      <alignment horizontal="right" vertical="center"/>
    </xf>
    <xf numFmtId="176" fontId="16" fillId="2" borderId="11" xfId="0" applyNumberFormat="1" applyFont="1" applyFill="1" applyBorder="1" applyAlignment="1">
      <alignment horizontal="right" vertical="center"/>
    </xf>
    <xf numFmtId="0" fontId="48" fillId="4" borderId="13" xfId="0" applyFont="1" applyFill="1" applyBorder="1" applyAlignment="1">
      <alignment vertical="center" shrinkToFit="1"/>
    </xf>
    <xf numFmtId="38" fontId="16" fillId="4" borderId="15" xfId="1" applyFont="1" applyFill="1" applyBorder="1" applyAlignment="1">
      <alignment horizontal="right" vertical="center" shrinkToFit="1"/>
    </xf>
    <xf numFmtId="38" fontId="16" fillId="4" borderId="16" xfId="1" applyFont="1" applyFill="1" applyBorder="1" applyAlignment="1">
      <alignment horizontal="right" vertical="center" shrinkToFit="1"/>
    </xf>
    <xf numFmtId="38" fontId="16" fillId="4" borderId="14" xfId="1" applyFont="1" applyFill="1" applyBorder="1" applyAlignment="1">
      <alignment horizontal="right" vertical="center"/>
    </xf>
    <xf numFmtId="176" fontId="16" fillId="4" borderId="15" xfId="0" applyNumberFormat="1" applyFont="1" applyFill="1" applyBorder="1" applyAlignment="1">
      <alignment horizontal="right" vertical="center"/>
    </xf>
    <xf numFmtId="0" fontId="16" fillId="0" borderId="5" xfId="0" applyFont="1" applyBorder="1" applyAlignment="1">
      <alignment vertical="center" shrinkToFit="1"/>
    </xf>
    <xf numFmtId="0" fontId="41" fillId="0" borderId="6" xfId="0" applyFont="1" applyBorder="1" applyAlignment="1">
      <alignment horizontal="center" vertical="center"/>
    </xf>
    <xf numFmtId="38" fontId="41" fillId="0" borderId="8" xfId="1" applyFont="1" applyFill="1" applyBorder="1" applyAlignment="1">
      <alignment horizontal="right" vertical="center" shrinkToFit="1"/>
    </xf>
    <xf numFmtId="38" fontId="41" fillId="0" borderId="6" xfId="1" applyFont="1" applyBorder="1" applyAlignment="1">
      <alignment horizontal="right" vertical="center"/>
    </xf>
    <xf numFmtId="38" fontId="18" fillId="0" borderId="6" xfId="1" applyFont="1" applyBorder="1" applyAlignment="1">
      <alignment horizontal="right" vertical="center"/>
    </xf>
    <xf numFmtId="38" fontId="41" fillId="0" borderId="6" xfId="1" applyFont="1" applyFill="1" applyBorder="1" applyAlignment="1">
      <alignment horizontal="right" vertical="center"/>
    </xf>
    <xf numFmtId="176" fontId="41" fillId="0" borderId="7" xfId="0" applyNumberFormat="1" applyFont="1" applyBorder="1" applyAlignment="1">
      <alignment horizontal="right" vertical="center"/>
    </xf>
    <xf numFmtId="0" fontId="41" fillId="0" borderId="0" xfId="0" applyFont="1" applyBorder="1" applyAlignment="1">
      <alignment horizontal="center" vertical="center"/>
    </xf>
    <xf numFmtId="0" fontId="47" fillId="0" borderId="9" xfId="0" applyFont="1" applyBorder="1" applyAlignment="1">
      <alignment vertical="center" shrinkToFit="1"/>
    </xf>
    <xf numFmtId="0" fontId="41" fillId="0" borderId="17" xfId="0" applyFont="1" applyBorder="1" applyAlignment="1">
      <alignment horizontal="center" vertical="center"/>
    </xf>
    <xf numFmtId="38" fontId="41" fillId="2" borderId="18" xfId="1" applyFont="1" applyFill="1" applyBorder="1" applyAlignment="1">
      <alignment horizontal="right" vertical="center" shrinkToFit="1"/>
    </xf>
    <xf numFmtId="38" fontId="41" fillId="0" borderId="19" xfId="1" applyFont="1" applyFill="1" applyBorder="1" applyAlignment="1">
      <alignment horizontal="right" vertical="center" shrinkToFit="1"/>
    </xf>
    <xf numFmtId="38" fontId="41" fillId="0" borderId="17" xfId="1" applyFont="1" applyBorder="1" applyAlignment="1">
      <alignment horizontal="right" vertical="center"/>
    </xf>
    <xf numFmtId="38" fontId="18" fillId="0" borderId="17" xfId="1" applyFont="1" applyBorder="1" applyAlignment="1">
      <alignment horizontal="right" vertical="center"/>
    </xf>
    <xf numFmtId="38" fontId="41" fillId="0" borderId="17" xfId="1" applyFont="1" applyFill="1" applyBorder="1" applyAlignment="1">
      <alignment horizontal="right" vertical="center"/>
    </xf>
    <xf numFmtId="176" fontId="41" fillId="0" borderId="18" xfId="0" applyNumberFormat="1" applyFont="1" applyBorder="1" applyAlignment="1">
      <alignment horizontal="right" vertical="center"/>
    </xf>
    <xf numFmtId="0" fontId="47" fillId="0" borderId="20" xfId="0" applyFont="1" applyBorder="1" applyAlignment="1">
      <alignment vertical="center" shrinkToFit="1"/>
    </xf>
    <xf numFmtId="0" fontId="41" fillId="5" borderId="21" xfId="0" applyFont="1" applyFill="1" applyBorder="1" applyAlignment="1">
      <alignment horizontal="center" vertical="center"/>
    </xf>
    <xf numFmtId="38" fontId="41" fillId="5" borderId="22" xfId="1" applyFont="1" applyFill="1" applyBorder="1" applyAlignment="1">
      <alignment horizontal="right" vertical="center" shrinkToFit="1"/>
    </xf>
    <xf numFmtId="38" fontId="41" fillId="5" borderId="23" xfId="1" applyFont="1" applyFill="1" applyBorder="1" applyAlignment="1">
      <alignment horizontal="right" vertical="center" shrinkToFit="1"/>
    </xf>
    <xf numFmtId="38" fontId="41" fillId="5" borderId="21" xfId="1" applyFont="1" applyFill="1" applyBorder="1" applyAlignment="1">
      <alignment horizontal="right" vertical="center"/>
    </xf>
    <xf numFmtId="38" fontId="18" fillId="5" borderId="21" xfId="1" applyFont="1" applyFill="1" applyBorder="1" applyAlignment="1">
      <alignment horizontal="right" vertical="center"/>
    </xf>
    <xf numFmtId="176" fontId="41" fillId="5" borderId="22" xfId="0" applyNumberFormat="1" applyFont="1" applyFill="1" applyBorder="1" applyAlignment="1">
      <alignment horizontal="right" vertical="center"/>
    </xf>
    <xf numFmtId="0" fontId="16" fillId="0" borderId="24" xfId="0" applyFont="1" applyBorder="1" applyAlignment="1">
      <alignment vertical="center" shrinkToFit="1"/>
    </xf>
    <xf numFmtId="0" fontId="41" fillId="0" borderId="25" xfId="0" applyFont="1" applyBorder="1" applyAlignment="1">
      <alignment horizontal="center" vertical="center"/>
    </xf>
    <xf numFmtId="38" fontId="41" fillId="2" borderId="26" xfId="1" applyFont="1" applyFill="1" applyBorder="1" applyAlignment="1">
      <alignment horizontal="right" vertical="center" shrinkToFit="1"/>
    </xf>
    <xf numFmtId="38" fontId="41" fillId="0" borderId="27" xfId="1" applyFont="1" applyFill="1" applyBorder="1" applyAlignment="1">
      <alignment horizontal="right" vertical="center" shrinkToFit="1"/>
    </xf>
    <xf numFmtId="38" fontId="41" fillId="0" borderId="25" xfId="1" applyFont="1" applyBorder="1" applyAlignment="1">
      <alignment horizontal="right" vertical="center"/>
    </xf>
    <xf numFmtId="38" fontId="18" fillId="0" borderId="25" xfId="1" applyFont="1" applyBorder="1" applyAlignment="1">
      <alignment horizontal="right" vertical="center"/>
    </xf>
    <xf numFmtId="38" fontId="41" fillId="0" borderId="25" xfId="1" applyFont="1" applyFill="1" applyBorder="1" applyAlignment="1">
      <alignment horizontal="right" vertical="center"/>
    </xf>
    <xf numFmtId="176" fontId="41" fillId="0" borderId="26" xfId="0" applyNumberFormat="1" applyFont="1" applyBorder="1" applyAlignment="1">
      <alignment horizontal="right" vertical="center"/>
    </xf>
    <xf numFmtId="38" fontId="41" fillId="2" borderId="28" xfId="1" applyFont="1" applyFill="1" applyBorder="1" applyAlignment="1">
      <alignment horizontal="right" vertical="center" shrinkToFit="1"/>
    </xf>
    <xf numFmtId="38" fontId="41" fillId="0" borderId="29" xfId="1" applyFont="1" applyFill="1" applyBorder="1" applyAlignment="1">
      <alignment horizontal="right" vertical="center" shrinkToFit="1"/>
    </xf>
    <xf numFmtId="38" fontId="41" fillId="0" borderId="30" xfId="1" applyFont="1" applyBorder="1" applyAlignment="1">
      <alignment horizontal="right" vertical="center"/>
    </xf>
    <xf numFmtId="38" fontId="18" fillId="0" borderId="30" xfId="1" applyFont="1" applyBorder="1" applyAlignment="1">
      <alignment horizontal="right" vertical="center"/>
    </xf>
    <xf numFmtId="38" fontId="41" fillId="0" borderId="30" xfId="1" applyFont="1" applyFill="1" applyBorder="1" applyAlignment="1">
      <alignment horizontal="right" vertical="center"/>
    </xf>
    <xf numFmtId="176" fontId="41" fillId="0" borderId="28" xfId="0" applyNumberFormat="1" applyFont="1" applyBorder="1" applyAlignment="1">
      <alignment horizontal="right" vertical="center"/>
    </xf>
    <xf numFmtId="0" fontId="49" fillId="0" borderId="24" xfId="0" applyFont="1" applyFill="1" applyBorder="1" applyAlignment="1">
      <alignment vertical="center" shrinkToFit="1"/>
    </xf>
    <xf numFmtId="38" fontId="18" fillId="0" borderId="17" xfId="1" applyFont="1" applyFill="1" applyBorder="1" applyAlignment="1">
      <alignment horizontal="right" vertical="center"/>
    </xf>
    <xf numFmtId="176" fontId="41" fillId="0" borderId="18" xfId="0" applyNumberFormat="1" applyFont="1" applyFill="1" applyBorder="1" applyAlignment="1">
      <alignment horizontal="right" vertical="center"/>
    </xf>
    <xf numFmtId="176" fontId="41" fillId="0" borderId="0" xfId="0" applyNumberFormat="1" applyFont="1" applyFill="1" applyBorder="1" applyAlignment="1">
      <alignment horizontal="right" vertical="center"/>
    </xf>
    <xf numFmtId="0" fontId="45" fillId="0" borderId="0" xfId="0" applyFont="1" applyFill="1" applyAlignment="1">
      <alignment vertical="center"/>
    </xf>
    <xf numFmtId="0" fontId="41" fillId="0" borderId="0" xfId="0" applyFont="1" applyFill="1" applyAlignment="1">
      <alignment vertical="center"/>
    </xf>
    <xf numFmtId="0" fontId="47" fillId="0" borderId="9" xfId="0" applyFont="1" applyFill="1" applyBorder="1" applyAlignment="1">
      <alignment vertical="center" shrinkToFit="1"/>
    </xf>
    <xf numFmtId="0" fontId="47" fillId="0" borderId="20" xfId="0" applyFont="1" applyFill="1" applyBorder="1" applyAlignment="1">
      <alignment vertical="center" shrinkToFit="1"/>
    </xf>
    <xf numFmtId="0" fontId="50" fillId="0" borderId="24" xfId="0" applyFont="1" applyFill="1" applyBorder="1" applyAlignment="1">
      <alignment vertical="center" shrinkToFit="1"/>
    </xf>
    <xf numFmtId="38" fontId="45" fillId="0" borderId="0" xfId="1" applyFont="1" applyFill="1" applyBorder="1" applyAlignment="1">
      <alignment horizontal="right" vertical="center"/>
    </xf>
    <xf numFmtId="38" fontId="45" fillId="0" borderId="0" xfId="1" applyFont="1" applyFill="1" applyAlignment="1">
      <alignment vertical="center"/>
    </xf>
    <xf numFmtId="0" fontId="49" fillId="0" borderId="24" xfId="0" applyFont="1" applyBorder="1" applyAlignment="1">
      <alignment vertical="center" shrinkToFit="1"/>
    </xf>
    <xf numFmtId="38" fontId="41" fillId="2" borderId="17" xfId="1" applyFont="1" applyFill="1" applyBorder="1" applyAlignment="1">
      <alignment horizontal="right" vertical="center"/>
    </xf>
    <xf numFmtId="0" fontId="41" fillId="0" borderId="17" xfId="0" applyFont="1" applyBorder="1" applyAlignment="1">
      <alignment vertical="center"/>
    </xf>
    <xf numFmtId="0" fontId="16" fillId="0" borderId="24" xfId="0" applyFont="1" applyFill="1" applyBorder="1" applyAlignment="1">
      <alignment vertical="center" shrinkToFit="1"/>
    </xf>
    <xf numFmtId="38" fontId="45" fillId="0" borderId="17" xfId="1" applyFont="1" applyFill="1" applyBorder="1" applyAlignment="1">
      <alignment horizontal="right" vertical="center"/>
    </xf>
    <xf numFmtId="38" fontId="41" fillId="5" borderId="16" xfId="1" applyFont="1" applyFill="1" applyBorder="1" applyAlignment="1">
      <alignment horizontal="right" vertical="center" shrinkToFit="1"/>
    </xf>
    <xf numFmtId="38" fontId="41" fillId="5" borderId="14" xfId="1" applyFont="1" applyFill="1" applyBorder="1" applyAlignment="1">
      <alignment horizontal="right" vertical="center"/>
    </xf>
    <xf numFmtId="38" fontId="18" fillId="5" borderId="14" xfId="1" applyFont="1" applyFill="1" applyBorder="1" applyAlignment="1">
      <alignment horizontal="right" vertical="center"/>
    </xf>
    <xf numFmtId="176" fontId="41" fillId="5" borderId="15" xfId="0" applyNumberFormat="1" applyFont="1" applyFill="1" applyBorder="1" applyAlignment="1">
      <alignment horizontal="right" vertical="center"/>
    </xf>
    <xf numFmtId="0" fontId="16" fillId="7" borderId="5" xfId="0" applyFont="1" applyFill="1" applyBorder="1" applyAlignment="1">
      <alignment vertical="center" shrinkToFit="1"/>
    </xf>
    <xf numFmtId="0" fontId="51" fillId="7" borderId="9" xfId="0" applyFont="1" applyFill="1" applyBorder="1" applyAlignment="1">
      <alignment vertical="center" shrinkToFit="1"/>
    </xf>
    <xf numFmtId="0" fontId="51" fillId="7" borderId="13" xfId="0" applyFont="1" applyFill="1" applyBorder="1" applyAlignment="1">
      <alignment vertical="center" shrinkToFit="1"/>
    </xf>
    <xf numFmtId="38" fontId="16" fillId="7" borderId="15" xfId="1" applyFont="1" applyFill="1" applyBorder="1" applyAlignment="1">
      <alignment horizontal="right" vertical="center" shrinkToFit="1"/>
    </xf>
    <xf numFmtId="38" fontId="16" fillId="7" borderId="16" xfId="1" applyFont="1" applyFill="1" applyBorder="1" applyAlignment="1">
      <alignment horizontal="right" vertical="center" shrinkToFit="1"/>
    </xf>
    <xf numFmtId="38" fontId="16" fillId="7" borderId="14" xfId="1" applyFont="1" applyFill="1" applyBorder="1" applyAlignment="1">
      <alignment horizontal="right" vertical="center"/>
    </xf>
    <xf numFmtId="176" fontId="16" fillId="7" borderId="15" xfId="0" applyNumberFormat="1" applyFont="1" applyFill="1" applyBorder="1" applyAlignment="1">
      <alignment horizontal="right" vertical="center"/>
    </xf>
    <xf numFmtId="0" fontId="41" fillId="0" borderId="30" xfId="0" applyFont="1" applyBorder="1" applyAlignment="1">
      <alignment horizontal="center" vertical="center"/>
    </xf>
    <xf numFmtId="38" fontId="41" fillId="0" borderId="17" xfId="1" applyFont="1" applyFill="1" applyBorder="1" applyAlignment="1">
      <alignment horizontal="right" vertical="center" shrinkToFit="1"/>
    </xf>
    <xf numFmtId="38" fontId="41" fillId="5" borderId="21" xfId="1" applyFont="1" applyFill="1" applyBorder="1" applyAlignment="1">
      <alignment horizontal="right" vertical="center" shrinkToFit="1"/>
    </xf>
    <xf numFmtId="38" fontId="41" fillId="0" borderId="0" xfId="1" applyFont="1" applyFill="1" applyBorder="1" applyAlignment="1">
      <alignment horizontal="right" vertical="center"/>
    </xf>
    <xf numFmtId="38" fontId="41" fillId="5" borderId="21" xfId="1" applyFont="1" applyFill="1" applyBorder="1" applyAlignment="1">
      <alignment vertical="center"/>
    </xf>
    <xf numFmtId="0" fontId="41" fillId="0" borderId="10" xfId="0" applyFont="1" applyBorder="1" applyAlignment="1">
      <alignment horizontal="center" vertical="center"/>
    </xf>
    <xf numFmtId="38" fontId="41" fillId="2" borderId="11" xfId="1" applyFont="1" applyFill="1" applyBorder="1" applyAlignment="1">
      <alignment horizontal="right" vertical="center" shrinkToFit="1"/>
    </xf>
    <xf numFmtId="38" fontId="41" fillId="0" borderId="12" xfId="1" applyFont="1" applyFill="1" applyBorder="1" applyAlignment="1">
      <alignment horizontal="right" vertical="center" shrinkToFit="1"/>
    </xf>
    <xf numFmtId="38" fontId="41" fillId="0" borderId="10" xfId="1" applyFont="1" applyFill="1" applyBorder="1" applyAlignment="1">
      <alignment horizontal="right" vertical="center" shrinkToFit="1"/>
    </xf>
    <xf numFmtId="38" fontId="41" fillId="0" borderId="10" xfId="1" applyFont="1" applyBorder="1" applyAlignment="1">
      <alignment horizontal="right" vertical="center"/>
    </xf>
    <xf numFmtId="38" fontId="18" fillId="0" borderId="10" xfId="1" applyFont="1" applyBorder="1" applyAlignment="1">
      <alignment horizontal="right" vertical="center"/>
    </xf>
    <xf numFmtId="38" fontId="41" fillId="0" borderId="10" xfId="1" applyFont="1" applyFill="1" applyBorder="1" applyAlignment="1">
      <alignment horizontal="right" vertical="center"/>
    </xf>
    <xf numFmtId="176" fontId="41" fillId="0" borderId="11" xfId="0" applyNumberFormat="1" applyFont="1" applyBorder="1" applyAlignment="1">
      <alignment horizontal="right" vertical="center"/>
    </xf>
    <xf numFmtId="0" fontId="47" fillId="0" borderId="13" xfId="0" applyFont="1" applyBorder="1" applyAlignment="1">
      <alignment vertical="center" shrinkToFit="1"/>
    </xf>
    <xf numFmtId="0" fontId="41" fillId="5" borderId="14" xfId="0" applyFont="1" applyFill="1" applyBorder="1" applyAlignment="1">
      <alignment horizontal="center" vertical="center"/>
    </xf>
    <xf numFmtId="38" fontId="41" fillId="5" borderId="15" xfId="1" applyFont="1" applyFill="1" applyBorder="1" applyAlignment="1">
      <alignment horizontal="right" vertical="center" shrinkToFit="1"/>
    </xf>
    <xf numFmtId="38" fontId="41" fillId="5" borderId="14" xfId="1" applyFont="1" applyFill="1" applyBorder="1" applyAlignment="1">
      <alignment horizontal="right" vertical="center" shrinkToFit="1"/>
    </xf>
    <xf numFmtId="0" fontId="45" fillId="0" borderId="0" xfId="0" applyFont="1" applyAlignment="1">
      <alignment horizontal="right" vertical="center"/>
    </xf>
    <xf numFmtId="0" fontId="41" fillId="0" borderId="0" xfId="0" applyFont="1" applyBorder="1" applyAlignment="1">
      <alignment vertical="center"/>
    </xf>
    <xf numFmtId="38" fontId="45" fillId="0" borderId="0" xfId="1" applyFont="1" applyBorder="1" applyAlignment="1">
      <alignment vertical="center"/>
    </xf>
    <xf numFmtId="0" fontId="45" fillId="0" borderId="0" xfId="0" applyFont="1" applyBorder="1">
      <alignment vertical="center"/>
    </xf>
    <xf numFmtId="0" fontId="45" fillId="0" borderId="0" xfId="0" applyFont="1" applyBorder="1" applyAlignment="1">
      <alignment horizontal="right" vertical="center"/>
    </xf>
    <xf numFmtId="38" fontId="45" fillId="0" borderId="0" xfId="1" applyFont="1" applyBorder="1" applyAlignment="1">
      <alignment horizontal="center" vertical="center"/>
    </xf>
    <xf numFmtId="38" fontId="41" fillId="0" borderId="0" xfId="1" applyFont="1" applyBorder="1" applyAlignment="1">
      <alignment horizontal="right" vertical="center"/>
    </xf>
    <xf numFmtId="38" fontId="41" fillId="0" borderId="0" xfId="1" applyFont="1" applyBorder="1" applyAlignment="1">
      <alignment vertical="center"/>
    </xf>
    <xf numFmtId="176" fontId="41" fillId="0" borderId="0" xfId="0" applyNumberFormat="1" applyFont="1" applyBorder="1" applyAlignment="1">
      <alignment horizontal="left" vertical="center"/>
    </xf>
    <xf numFmtId="38" fontId="18" fillId="0" borderId="0" xfId="1" applyFont="1" applyAlignment="1">
      <alignment vertical="center"/>
    </xf>
    <xf numFmtId="38" fontId="45" fillId="0" borderId="0" xfId="1" applyFont="1" applyAlignment="1">
      <alignment horizontal="right" vertical="center"/>
    </xf>
    <xf numFmtId="0" fontId="41" fillId="0" borderId="0" xfId="0" applyFont="1" applyBorder="1" applyAlignment="1">
      <alignment horizontal="left" vertical="center"/>
    </xf>
    <xf numFmtId="38" fontId="53" fillId="0" borderId="0" xfId="1" applyFont="1" applyAlignment="1">
      <alignment vertical="center"/>
    </xf>
    <xf numFmtId="0" fontId="50" fillId="0" borderId="24" xfId="0" applyFont="1" applyBorder="1" applyAlignment="1">
      <alignment vertical="center" shrinkToFit="1"/>
    </xf>
    <xf numFmtId="38" fontId="18" fillId="0" borderId="0" xfId="1" applyFont="1" applyBorder="1" applyAlignment="1">
      <alignment vertical="center"/>
    </xf>
    <xf numFmtId="38" fontId="54" fillId="0" borderId="0" xfId="1" applyFont="1" applyAlignment="1">
      <alignment vertical="center"/>
    </xf>
    <xf numFmtId="38" fontId="18" fillId="2" borderId="17" xfId="1" applyFont="1" applyFill="1" applyBorder="1" applyAlignment="1">
      <alignment horizontal="right" vertical="center"/>
    </xf>
    <xf numFmtId="38" fontId="45" fillId="0" borderId="0" xfId="1" applyFont="1" applyBorder="1">
      <alignment vertical="center"/>
    </xf>
    <xf numFmtId="0" fontId="41" fillId="0" borderId="0" xfId="0" applyFont="1" applyBorder="1">
      <alignment vertical="center"/>
    </xf>
    <xf numFmtId="0" fontId="41" fillId="0" borderId="0" xfId="0" applyFont="1" applyBorder="1" applyAlignment="1">
      <alignment horizontal="right" vertical="center"/>
    </xf>
    <xf numFmtId="38" fontId="53" fillId="0" borderId="0" xfId="1" applyFont="1" applyAlignment="1">
      <alignment horizontal="right" vertical="center"/>
    </xf>
    <xf numFmtId="38" fontId="41" fillId="0" borderId="0" xfId="1" applyFont="1" applyBorder="1" applyAlignment="1">
      <alignment horizontal="left" vertical="center"/>
    </xf>
    <xf numFmtId="0" fontId="41" fillId="0" borderId="0" xfId="0" applyFont="1" applyAlignment="1">
      <alignment horizontal="center" vertical="center"/>
    </xf>
    <xf numFmtId="176" fontId="45" fillId="0" borderId="0" xfId="0" applyNumberFormat="1" applyFont="1" applyBorder="1" applyAlignment="1">
      <alignment horizontal="left" vertical="center"/>
    </xf>
    <xf numFmtId="0" fontId="45" fillId="0" borderId="0" xfId="0" applyFont="1" applyAlignment="1">
      <alignment horizontal="left" vertical="center"/>
    </xf>
    <xf numFmtId="176" fontId="41" fillId="0" borderId="0" xfId="0" applyNumberFormat="1" applyFont="1" applyFill="1" applyBorder="1" applyAlignment="1">
      <alignment horizontal="left" vertical="center"/>
    </xf>
    <xf numFmtId="38" fontId="41" fillId="0" borderId="17" xfId="1" applyFont="1" applyBorder="1" applyAlignment="1">
      <alignment vertical="center"/>
    </xf>
    <xf numFmtId="0" fontId="45" fillId="0" borderId="0" xfId="0" applyFont="1" applyBorder="1" applyAlignment="1">
      <alignment horizontal="left" vertical="center"/>
    </xf>
    <xf numFmtId="38" fontId="45" fillId="2" borderId="17" xfId="1" applyFont="1" applyFill="1" applyBorder="1" applyAlignment="1">
      <alignment horizontal="right" vertical="center"/>
    </xf>
    <xf numFmtId="0" fontId="16" fillId="2" borderId="24" xfId="0" applyFont="1" applyFill="1" applyBorder="1" applyAlignment="1">
      <alignment vertical="center" shrinkToFit="1"/>
    </xf>
    <xf numFmtId="0" fontId="47" fillId="2" borderId="9" xfId="0" applyFont="1" applyFill="1" applyBorder="1" applyAlignment="1">
      <alignment vertical="center" shrinkToFit="1"/>
    </xf>
    <xf numFmtId="0" fontId="45" fillId="0" borderId="0" xfId="0" applyFont="1" applyAlignment="1">
      <alignment horizontal="center" vertical="center"/>
    </xf>
    <xf numFmtId="0" fontId="47" fillId="2" borderId="20" xfId="0" applyFont="1" applyFill="1" applyBorder="1" applyAlignment="1">
      <alignment vertical="center" shrinkToFit="1"/>
    </xf>
    <xf numFmtId="38" fontId="45" fillId="0" borderId="17" xfId="1" applyFont="1" applyBorder="1" applyAlignment="1">
      <alignment horizontal="right" vertical="center"/>
    </xf>
    <xf numFmtId="0" fontId="50" fillId="0" borderId="5" xfId="0" applyFont="1" applyBorder="1" applyAlignment="1">
      <alignment vertical="center" shrinkToFit="1"/>
    </xf>
    <xf numFmtId="38" fontId="41" fillId="0" borderId="30" xfId="1" applyFont="1" applyFill="1" applyBorder="1" applyAlignment="1">
      <alignment horizontal="right" vertical="center" shrinkToFit="1"/>
    </xf>
    <xf numFmtId="38" fontId="18" fillId="0" borderId="30" xfId="1" applyFont="1" applyFill="1" applyBorder="1" applyAlignment="1">
      <alignment horizontal="right" vertical="center" shrinkToFit="1"/>
    </xf>
    <xf numFmtId="38" fontId="18" fillId="0" borderId="17" xfId="1" applyFont="1" applyFill="1" applyBorder="1" applyAlignment="1">
      <alignment horizontal="right" vertical="center" shrinkToFit="1"/>
    </xf>
    <xf numFmtId="38" fontId="18" fillId="5" borderId="21" xfId="1" applyFont="1" applyFill="1" applyBorder="1" applyAlignment="1">
      <alignment horizontal="right" vertical="center" shrinkToFit="1"/>
    </xf>
    <xf numFmtId="38" fontId="41" fillId="2" borderId="19" xfId="1" applyFont="1" applyFill="1" applyBorder="1" applyAlignment="1">
      <alignment horizontal="right" vertical="center" shrinkToFit="1"/>
    </xf>
    <xf numFmtId="38" fontId="41" fillId="0" borderId="19" xfId="1" applyFont="1" applyBorder="1" applyAlignment="1">
      <alignment horizontal="right" vertical="center"/>
    </xf>
    <xf numFmtId="38" fontId="41" fillId="0" borderId="0" xfId="1" applyFont="1" applyBorder="1">
      <alignment vertical="center"/>
    </xf>
    <xf numFmtId="38" fontId="41" fillId="5" borderId="23" xfId="1" applyFont="1" applyFill="1" applyBorder="1" applyAlignment="1">
      <alignment horizontal="right" vertical="center"/>
    </xf>
    <xf numFmtId="176" fontId="41" fillId="2" borderId="18" xfId="0" applyNumberFormat="1" applyFont="1" applyFill="1" applyBorder="1" applyAlignment="1">
      <alignment horizontal="right" vertical="center"/>
    </xf>
    <xf numFmtId="0" fontId="47" fillId="0" borderId="0" xfId="0" applyFont="1" applyBorder="1" applyAlignment="1">
      <alignment vertical="center" shrinkToFit="1"/>
    </xf>
    <xf numFmtId="0" fontId="41" fillId="0" borderId="0" xfId="0" applyFont="1" applyFill="1" applyBorder="1" applyAlignment="1">
      <alignment horizontal="center" vertical="center"/>
    </xf>
    <xf numFmtId="38" fontId="41" fillId="0" borderId="0" xfId="1" applyFont="1" applyFill="1" applyBorder="1" applyAlignment="1">
      <alignment horizontal="right" vertical="center" shrinkToFit="1"/>
    </xf>
    <xf numFmtId="38" fontId="41" fillId="0" borderId="0" xfId="1" applyFont="1" applyFill="1" applyAlignment="1">
      <alignment horizontal="right" vertical="center" shrinkToFit="1"/>
    </xf>
    <xf numFmtId="38" fontId="41" fillId="0" borderId="0" xfId="1" applyFont="1" applyFill="1" applyAlignment="1">
      <alignment horizontal="right" vertical="center"/>
    </xf>
    <xf numFmtId="0" fontId="18" fillId="2" borderId="10" xfId="0" applyFont="1" applyFill="1" applyBorder="1" applyAlignment="1">
      <alignment horizontal="center" vertical="center"/>
    </xf>
    <xf numFmtId="38" fontId="18" fillId="2" borderId="11" xfId="1" applyFont="1" applyFill="1" applyBorder="1" applyAlignment="1">
      <alignment horizontal="right" vertical="center" shrinkToFit="1"/>
    </xf>
    <xf numFmtId="38" fontId="18" fillId="2" borderId="12" xfId="1" applyFont="1" applyFill="1" applyBorder="1" applyAlignment="1">
      <alignment horizontal="right" vertical="center"/>
    </xf>
    <xf numFmtId="38" fontId="18" fillId="2" borderId="10" xfId="1" applyFont="1" applyFill="1" applyBorder="1" applyAlignment="1">
      <alignment horizontal="right" vertical="center"/>
    </xf>
    <xf numFmtId="176" fontId="18" fillId="2" borderId="11" xfId="0" applyNumberFormat="1" applyFont="1" applyFill="1" applyBorder="1" applyAlignment="1">
      <alignment horizontal="right" vertical="center"/>
    </xf>
    <xf numFmtId="38" fontId="16" fillId="2" borderId="10" xfId="1" applyFont="1" applyFill="1" applyBorder="1" applyAlignment="1">
      <alignment horizontal="right" vertical="center" shrinkToFit="1"/>
    </xf>
    <xf numFmtId="0" fontId="18" fillId="2" borderId="0" xfId="0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16" fillId="2" borderId="0" xfId="0" applyFont="1" applyFill="1" applyBorder="1" applyAlignment="1">
      <alignment vertical="center"/>
    </xf>
    <xf numFmtId="0" fontId="55" fillId="0" borderId="0" xfId="0" applyFont="1" applyAlignment="1">
      <alignment vertical="center"/>
    </xf>
    <xf numFmtId="38" fontId="55" fillId="0" borderId="0" xfId="1" applyFont="1" applyAlignment="1">
      <alignment horizontal="right" vertical="center"/>
    </xf>
    <xf numFmtId="38" fontId="6" fillId="0" borderId="0" xfId="1" applyFont="1" applyAlignment="1">
      <alignment horizontal="center" vertical="center"/>
    </xf>
    <xf numFmtId="38" fontId="15" fillId="0" borderId="0" xfId="1" applyFont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44" fillId="2" borderId="0" xfId="0" applyFont="1" applyFill="1" applyAlignment="1">
      <alignment horizontal="center" vertical="center"/>
    </xf>
    <xf numFmtId="38" fontId="30" fillId="2" borderId="17" xfId="1" applyFont="1" applyFill="1" applyBorder="1" applyAlignment="1">
      <alignment horizontal="right" vertical="center"/>
    </xf>
    <xf numFmtId="38" fontId="0" fillId="0" borderId="0" xfId="1" applyFont="1">
      <alignment vertical="center"/>
    </xf>
    <xf numFmtId="38" fontId="0" fillId="2" borderId="0" xfId="1" applyFont="1" applyFill="1">
      <alignment vertical="center"/>
    </xf>
    <xf numFmtId="38" fontId="15" fillId="0" borderId="0" xfId="1" applyFont="1">
      <alignment vertical="center"/>
    </xf>
    <xf numFmtId="38" fontId="0" fillId="10" borderId="63" xfId="1" applyFont="1" applyFill="1" applyBorder="1">
      <alignment vertical="center"/>
    </xf>
    <xf numFmtId="38" fontId="15" fillId="10" borderId="63" xfId="1" applyFont="1" applyFill="1" applyBorder="1">
      <alignment vertical="center"/>
    </xf>
    <xf numFmtId="38" fontId="31" fillId="10" borderId="63" xfId="1" applyFont="1" applyFill="1" applyBorder="1">
      <alignment vertical="center"/>
    </xf>
    <xf numFmtId="38" fontId="0" fillId="0" borderId="63" xfId="1" applyFont="1" applyFill="1" applyBorder="1">
      <alignment vertical="center"/>
    </xf>
    <xf numFmtId="38" fontId="15" fillId="2" borderId="63" xfId="1" applyFont="1" applyFill="1" applyBorder="1">
      <alignment vertical="center"/>
    </xf>
    <xf numFmtId="38" fontId="31" fillId="0" borderId="63" xfId="1" applyFont="1" applyFill="1" applyBorder="1">
      <alignment vertical="center"/>
    </xf>
    <xf numFmtId="38" fontId="15" fillId="0" borderId="63" xfId="1" applyFont="1" applyFill="1" applyBorder="1">
      <alignment vertical="center"/>
    </xf>
    <xf numFmtId="38" fontId="15" fillId="5" borderId="63" xfId="1" applyFont="1" applyFill="1" applyBorder="1">
      <alignment vertical="center"/>
    </xf>
    <xf numFmtId="38" fontId="15" fillId="5" borderId="63" xfId="1" applyFont="1" applyFill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57" fillId="0" borderId="0" xfId="0" applyFont="1">
      <alignment vertical="center"/>
    </xf>
    <xf numFmtId="38" fontId="0" fillId="2" borderId="62" xfId="1" applyFont="1" applyFill="1" applyBorder="1">
      <alignment vertical="center"/>
    </xf>
    <xf numFmtId="38" fontId="0" fillId="10" borderId="58" xfId="1" applyFont="1" applyFill="1" applyBorder="1">
      <alignment vertical="center"/>
    </xf>
    <xf numFmtId="38" fontId="15" fillId="10" borderId="58" xfId="1" applyFont="1" applyFill="1" applyBorder="1">
      <alignment vertical="center"/>
    </xf>
    <xf numFmtId="38" fontId="31" fillId="10" borderId="58" xfId="1" applyFont="1" applyFill="1" applyBorder="1">
      <alignment vertical="center"/>
    </xf>
    <xf numFmtId="38" fontId="0" fillId="0" borderId="45" xfId="1" applyFont="1" applyFill="1" applyBorder="1">
      <alignment vertical="center"/>
    </xf>
    <xf numFmtId="38" fontId="15" fillId="2" borderId="45" xfId="1" applyFont="1" applyFill="1" applyBorder="1">
      <alignment vertical="center"/>
    </xf>
    <xf numFmtId="38" fontId="31" fillId="0" borderId="45" xfId="1" applyFont="1" applyFill="1" applyBorder="1">
      <alignment vertical="center"/>
    </xf>
    <xf numFmtId="38" fontId="15" fillId="0" borderId="45" xfId="1" applyFont="1" applyFill="1" applyBorder="1">
      <alignment vertical="center"/>
    </xf>
    <xf numFmtId="38" fontId="0" fillId="10" borderId="57" xfId="1" applyFont="1" applyFill="1" applyBorder="1">
      <alignment vertical="center"/>
    </xf>
    <xf numFmtId="38" fontId="0" fillId="10" borderId="62" xfId="1" applyFont="1" applyFill="1" applyBorder="1">
      <alignment vertical="center"/>
    </xf>
    <xf numFmtId="38" fontId="0" fillId="2" borderId="44" xfId="1" applyFont="1" applyFill="1" applyBorder="1">
      <alignment vertical="center"/>
    </xf>
    <xf numFmtId="38" fontId="0" fillId="0" borderId="21" xfId="1" applyFont="1" applyFill="1" applyBorder="1">
      <alignment vertical="center"/>
    </xf>
    <xf numFmtId="0" fontId="57" fillId="0" borderId="93" xfId="0" applyFont="1" applyBorder="1">
      <alignment vertical="center"/>
    </xf>
    <xf numFmtId="0" fontId="0" fillId="0" borderId="93" xfId="0" applyBorder="1">
      <alignment vertical="center"/>
    </xf>
    <xf numFmtId="38" fontId="0" fillId="2" borderId="106" xfId="1" applyFont="1" applyFill="1" applyBorder="1">
      <alignment vertical="center"/>
    </xf>
    <xf numFmtId="38" fontId="15" fillId="2" borderId="58" xfId="1" applyFont="1" applyFill="1" applyBorder="1">
      <alignment vertical="center"/>
    </xf>
    <xf numFmtId="38" fontId="15" fillId="0" borderId="58" xfId="1" applyFont="1" applyFill="1" applyBorder="1">
      <alignment vertical="center"/>
    </xf>
    <xf numFmtId="38" fontId="0" fillId="0" borderId="58" xfId="1" applyFont="1" applyFill="1" applyBorder="1">
      <alignment vertical="center"/>
    </xf>
    <xf numFmtId="38" fontId="0" fillId="10" borderId="45" xfId="1" applyFont="1" applyFill="1" applyBorder="1">
      <alignment vertical="center"/>
    </xf>
    <xf numFmtId="38" fontId="15" fillId="10" borderId="45" xfId="1" applyFont="1" applyFill="1" applyBorder="1">
      <alignment vertical="center"/>
    </xf>
    <xf numFmtId="38" fontId="0" fillId="10" borderId="74" xfId="1" applyFont="1" applyFill="1" applyBorder="1">
      <alignment vertical="center"/>
    </xf>
    <xf numFmtId="38" fontId="15" fillId="10" borderId="74" xfId="1" applyFont="1" applyFill="1" applyBorder="1">
      <alignment vertical="center"/>
    </xf>
    <xf numFmtId="0" fontId="0" fillId="0" borderId="107" xfId="0" applyBorder="1" applyAlignment="1">
      <alignment horizontal="center" vertical="center"/>
    </xf>
    <xf numFmtId="0" fontId="0" fillId="0" borderId="108" xfId="0" applyBorder="1" applyAlignment="1">
      <alignment horizontal="center" vertical="center"/>
    </xf>
    <xf numFmtId="0" fontId="0" fillId="0" borderId="109" xfId="0" applyBorder="1" applyAlignment="1">
      <alignment horizontal="center" vertical="center"/>
    </xf>
    <xf numFmtId="0" fontId="0" fillId="0" borderId="110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38" fontId="0" fillId="10" borderId="73" xfId="1" applyFont="1" applyFill="1" applyBorder="1">
      <alignment vertical="center"/>
    </xf>
    <xf numFmtId="38" fontId="0" fillId="10" borderId="44" xfId="1" applyFont="1" applyFill="1" applyBorder="1">
      <alignment vertical="center"/>
    </xf>
    <xf numFmtId="38" fontId="0" fillId="2" borderId="57" xfId="1" applyFont="1" applyFill="1" applyBorder="1">
      <alignment vertical="center"/>
    </xf>
    <xf numFmtId="0" fontId="0" fillId="0" borderId="111" xfId="0" applyBorder="1" applyAlignment="1">
      <alignment horizontal="center" vertical="center"/>
    </xf>
    <xf numFmtId="0" fontId="0" fillId="0" borderId="112" xfId="0" applyBorder="1" applyAlignment="1">
      <alignment horizontal="center" vertical="center"/>
    </xf>
    <xf numFmtId="0" fontId="0" fillId="0" borderId="113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38" fontId="0" fillId="10" borderId="67" xfId="1" applyFont="1" applyFill="1" applyBorder="1">
      <alignment vertical="center"/>
    </xf>
    <xf numFmtId="38" fontId="15" fillId="10" borderId="68" xfId="1" applyFont="1" applyFill="1" applyBorder="1">
      <alignment vertical="center"/>
    </xf>
    <xf numFmtId="38" fontId="31" fillId="10" borderId="68" xfId="1" applyFont="1" applyFill="1" applyBorder="1">
      <alignment vertical="center"/>
    </xf>
    <xf numFmtId="38" fontId="0" fillId="10" borderId="68" xfId="1" applyFont="1" applyFill="1" applyBorder="1">
      <alignment vertical="center"/>
    </xf>
    <xf numFmtId="0" fontId="0" fillId="0" borderId="117" xfId="0" applyBorder="1" applyAlignment="1">
      <alignment horizontal="center" vertical="center"/>
    </xf>
    <xf numFmtId="38" fontId="0" fillId="2" borderId="73" xfId="1" applyFont="1" applyFill="1" applyBorder="1">
      <alignment vertical="center"/>
    </xf>
    <xf numFmtId="38" fontId="15" fillId="2" borderId="74" xfId="1" applyFont="1" applyFill="1" applyBorder="1">
      <alignment vertical="center"/>
    </xf>
    <xf numFmtId="38" fontId="31" fillId="0" borderId="74" xfId="1" applyFont="1" applyFill="1" applyBorder="1">
      <alignment vertical="center"/>
    </xf>
    <xf numFmtId="38" fontId="0" fillId="0" borderId="74" xfId="1" applyFont="1" applyFill="1" applyBorder="1">
      <alignment vertical="center"/>
    </xf>
    <xf numFmtId="38" fontId="15" fillId="0" borderId="74" xfId="1" applyFont="1" applyFill="1" applyBorder="1">
      <alignment vertical="center"/>
    </xf>
    <xf numFmtId="0" fontId="0" fillId="0" borderId="34" xfId="0" applyBorder="1" applyAlignment="1">
      <alignment horizontal="center" vertical="center"/>
    </xf>
    <xf numFmtId="0" fontId="0" fillId="0" borderId="118" xfId="0" applyBorder="1" applyAlignment="1">
      <alignment horizontal="center" vertical="center"/>
    </xf>
    <xf numFmtId="0" fontId="57" fillId="0" borderId="0" xfId="0" applyFont="1" applyBorder="1">
      <alignment vertical="center"/>
    </xf>
    <xf numFmtId="0" fontId="0" fillId="2" borderId="0" xfId="0" applyFill="1" applyBorder="1">
      <alignment vertical="center"/>
    </xf>
    <xf numFmtId="0" fontId="30" fillId="0" borderId="0" xfId="0" applyFont="1" applyBorder="1">
      <alignment vertical="center"/>
    </xf>
    <xf numFmtId="38" fontId="15" fillId="5" borderId="58" xfId="1" applyFont="1" applyFill="1" applyBorder="1">
      <alignment vertical="center"/>
    </xf>
    <xf numFmtId="38" fontId="15" fillId="5" borderId="58" xfId="1" applyFont="1" applyFill="1" applyBorder="1" applyAlignment="1">
      <alignment horizontal="right" vertical="center"/>
    </xf>
    <xf numFmtId="178" fontId="0" fillId="5" borderId="57" xfId="0" applyNumberFormat="1" applyFill="1" applyBorder="1">
      <alignment vertical="center"/>
    </xf>
    <xf numFmtId="178" fontId="0" fillId="5" borderId="62" xfId="0" applyNumberFormat="1" applyFill="1" applyBorder="1">
      <alignment vertical="center"/>
    </xf>
    <xf numFmtId="178" fontId="0" fillId="2" borderId="62" xfId="0" applyNumberFormat="1" applyFill="1" applyBorder="1">
      <alignment vertical="center"/>
    </xf>
    <xf numFmtId="178" fontId="31" fillId="0" borderId="30" xfId="0" applyNumberFormat="1" applyFont="1" applyFill="1" applyBorder="1">
      <alignment vertical="center"/>
    </xf>
    <xf numFmtId="178" fontId="31" fillId="0" borderId="17" xfId="0" applyNumberFormat="1" applyFont="1" applyFill="1" applyBorder="1">
      <alignment vertical="center"/>
    </xf>
    <xf numFmtId="178" fontId="31" fillId="2" borderId="17" xfId="0" applyNumberFormat="1" applyFont="1" applyFill="1" applyBorder="1">
      <alignment vertical="center"/>
    </xf>
    <xf numFmtId="178" fontId="31" fillId="2" borderId="21" xfId="0" applyNumberFormat="1" applyFont="1" applyFill="1" applyBorder="1">
      <alignment vertical="center"/>
    </xf>
    <xf numFmtId="178" fontId="31" fillId="0" borderId="10" xfId="0" applyNumberFormat="1" applyFont="1" applyFill="1" applyBorder="1">
      <alignment vertical="center"/>
    </xf>
    <xf numFmtId="178" fontId="0" fillId="5" borderId="67" xfId="0" applyNumberFormat="1" applyFill="1" applyBorder="1">
      <alignment vertical="center"/>
    </xf>
    <xf numFmtId="38" fontId="15" fillId="5" borderId="68" xfId="1" applyFont="1" applyFill="1" applyBorder="1">
      <alignment vertical="center"/>
    </xf>
    <xf numFmtId="178" fontId="31" fillId="2" borderId="25" xfId="0" applyNumberFormat="1" applyFont="1" applyFill="1" applyBorder="1">
      <alignment vertical="center"/>
    </xf>
    <xf numFmtId="178" fontId="0" fillId="2" borderId="73" xfId="0" applyNumberFormat="1" applyFill="1" applyBorder="1">
      <alignment vertical="center"/>
    </xf>
    <xf numFmtId="38" fontId="15" fillId="2" borderId="74" xfId="1" applyFont="1" applyFill="1" applyBorder="1" applyAlignment="1">
      <alignment horizontal="right" vertical="center"/>
    </xf>
    <xf numFmtId="178" fontId="0" fillId="2" borderId="44" xfId="0" applyNumberFormat="1" applyFill="1" applyBorder="1">
      <alignment vertical="center"/>
    </xf>
    <xf numFmtId="38" fontId="15" fillId="2" borderId="45" xfId="1" applyFont="1" applyFill="1" applyBorder="1" applyAlignment="1">
      <alignment horizontal="right" vertical="center"/>
    </xf>
    <xf numFmtId="38" fontId="15" fillId="0" borderId="45" xfId="1" applyFont="1" applyFill="1" applyBorder="1" applyAlignment="1">
      <alignment horizontal="right" vertical="center"/>
    </xf>
    <xf numFmtId="178" fontId="0" fillId="5" borderId="73" xfId="0" applyNumberFormat="1" applyFill="1" applyBorder="1">
      <alignment vertical="center"/>
    </xf>
    <xf numFmtId="38" fontId="15" fillId="5" borderId="74" xfId="1" applyFont="1" applyFill="1" applyBorder="1">
      <alignment vertical="center"/>
    </xf>
    <xf numFmtId="38" fontId="15" fillId="5" borderId="74" xfId="1" applyFont="1" applyFill="1" applyBorder="1" applyAlignment="1">
      <alignment horizontal="right" vertical="center"/>
    </xf>
    <xf numFmtId="178" fontId="0" fillId="5" borderId="44" xfId="0" applyNumberFormat="1" applyFill="1" applyBorder="1">
      <alignment vertical="center"/>
    </xf>
    <xf numFmtId="38" fontId="15" fillId="5" borderId="45" xfId="1" applyFont="1" applyFill="1" applyBorder="1">
      <alignment vertical="center"/>
    </xf>
    <xf numFmtId="38" fontId="30" fillId="2" borderId="30" xfId="1" applyFont="1" applyFill="1" applyBorder="1">
      <alignment vertical="center"/>
    </xf>
    <xf numFmtId="38" fontId="30" fillId="2" borderId="17" xfId="1" applyFont="1" applyFill="1" applyBorder="1">
      <alignment vertical="center"/>
    </xf>
    <xf numFmtId="38" fontId="0" fillId="2" borderId="10" xfId="1" applyFont="1" applyFill="1" applyBorder="1">
      <alignment vertical="center"/>
    </xf>
    <xf numFmtId="38" fontId="30" fillId="2" borderId="25" xfId="1" applyFont="1" applyFill="1" applyBorder="1">
      <alignment vertical="center"/>
    </xf>
    <xf numFmtId="38" fontId="0" fillId="2" borderId="21" xfId="1" applyFont="1" applyFill="1" applyBorder="1">
      <alignment vertical="center"/>
    </xf>
    <xf numFmtId="0" fontId="0" fillId="2" borderId="0" xfId="0" applyFill="1">
      <alignment vertical="center"/>
    </xf>
    <xf numFmtId="0" fontId="31" fillId="2" borderId="0" xfId="0" applyFont="1" applyFill="1" applyAlignment="1">
      <alignment horizontal="center" vertical="center"/>
    </xf>
    <xf numFmtId="178" fontId="30" fillId="2" borderId="0" xfId="0" applyNumberFormat="1" applyFont="1" applyFill="1">
      <alignment vertical="center"/>
    </xf>
    <xf numFmtId="0" fontId="41" fillId="2" borderId="0" xfId="0" applyFont="1" applyFill="1" applyAlignment="1">
      <alignment vertical="center"/>
    </xf>
    <xf numFmtId="0" fontId="58" fillId="9" borderId="114" xfId="0" applyFont="1" applyFill="1" applyBorder="1" applyAlignment="1">
      <alignment horizontal="center" vertical="center"/>
    </xf>
    <xf numFmtId="0" fontId="0" fillId="9" borderId="119" xfId="0" applyFill="1" applyBorder="1">
      <alignment vertical="center"/>
    </xf>
    <xf numFmtId="0" fontId="56" fillId="9" borderId="114" xfId="0" applyFont="1" applyFill="1" applyBorder="1" applyAlignment="1">
      <alignment horizontal="center" vertical="center"/>
    </xf>
    <xf numFmtId="0" fontId="0" fillId="9" borderId="116" xfId="0" applyFill="1" applyBorder="1">
      <alignment vertical="center"/>
    </xf>
    <xf numFmtId="0" fontId="0" fillId="9" borderId="115" xfId="0" applyFill="1" applyBorder="1" applyAlignment="1">
      <alignment horizontal="center" vertical="center"/>
    </xf>
    <xf numFmtId="38" fontId="31" fillId="10" borderId="59" xfId="1" applyFont="1" applyFill="1" applyBorder="1">
      <alignment vertical="center"/>
    </xf>
    <xf numFmtId="38" fontId="31" fillId="10" borderId="64" xfId="1" applyFont="1" applyFill="1" applyBorder="1">
      <alignment vertical="center"/>
    </xf>
    <xf numFmtId="38" fontId="31" fillId="10" borderId="69" xfId="1" applyFont="1" applyFill="1" applyBorder="1">
      <alignment vertical="center"/>
    </xf>
    <xf numFmtId="38" fontId="31" fillId="0" borderId="75" xfId="1" applyFont="1" applyFill="1" applyBorder="1">
      <alignment vertical="center"/>
    </xf>
    <xf numFmtId="38" fontId="31" fillId="0" borderId="64" xfId="1" applyFont="1" applyFill="1" applyBorder="1">
      <alignment vertical="center"/>
    </xf>
    <xf numFmtId="38" fontId="31" fillId="0" borderId="46" xfId="1" applyFont="1" applyFill="1" applyBorder="1">
      <alignment vertical="center"/>
    </xf>
    <xf numFmtId="0" fontId="31" fillId="0" borderId="0" xfId="0" applyFont="1" applyAlignment="1">
      <alignment horizontal="right" vertical="center"/>
    </xf>
    <xf numFmtId="38" fontId="15" fillId="10" borderId="75" xfId="1" applyFont="1" applyFill="1" applyBorder="1">
      <alignment vertical="center"/>
    </xf>
    <xf numFmtId="38" fontId="15" fillId="10" borderId="46" xfId="1" applyFont="1" applyFill="1" applyBorder="1">
      <alignment vertical="center"/>
    </xf>
    <xf numFmtId="38" fontId="15" fillId="0" borderId="59" xfId="1" applyFont="1" applyFill="1" applyBorder="1">
      <alignment vertical="center"/>
    </xf>
    <xf numFmtId="38" fontId="15" fillId="5" borderId="59" xfId="1" applyFont="1" applyFill="1" applyBorder="1" applyAlignment="1">
      <alignment horizontal="right" vertical="center"/>
    </xf>
    <xf numFmtId="38" fontId="15" fillId="5" borderId="64" xfId="1" applyFont="1" applyFill="1" applyBorder="1" applyAlignment="1">
      <alignment horizontal="right" vertical="center"/>
    </xf>
    <xf numFmtId="38" fontId="15" fillId="0" borderId="46" xfId="1" applyFont="1" applyFill="1" applyBorder="1" applyAlignment="1">
      <alignment horizontal="right" vertical="center"/>
    </xf>
    <xf numFmtId="38" fontId="15" fillId="5" borderId="75" xfId="1" applyFont="1" applyFill="1" applyBorder="1" applyAlignment="1">
      <alignment horizontal="right" vertical="center"/>
    </xf>
    <xf numFmtId="38" fontId="16" fillId="2" borderId="39" xfId="1" applyFont="1" applyFill="1" applyBorder="1" applyAlignment="1">
      <alignment horizontal="right" vertical="center" shrinkToFit="1"/>
    </xf>
    <xf numFmtId="38" fontId="16" fillId="2" borderId="120" xfId="1" applyFont="1" applyFill="1" applyBorder="1" applyAlignment="1">
      <alignment horizontal="right" vertical="center" shrinkToFit="1"/>
    </xf>
    <xf numFmtId="38" fontId="16" fillId="4" borderId="121" xfId="1" applyFont="1" applyFill="1" applyBorder="1" applyAlignment="1">
      <alignment horizontal="right" vertical="center" shrinkToFit="1"/>
    </xf>
    <xf numFmtId="38" fontId="41" fillId="2" borderId="39" xfId="1" applyFont="1" applyFill="1" applyBorder="1" applyAlignment="1">
      <alignment horizontal="right" vertical="center" shrinkToFit="1"/>
    </xf>
    <xf numFmtId="178" fontId="0" fillId="2" borderId="30" xfId="0" applyNumberFormat="1" applyFont="1" applyFill="1" applyBorder="1" applyAlignment="1">
      <alignment horizontal="left" vertical="center"/>
    </xf>
    <xf numFmtId="178" fontId="0" fillId="2" borderId="17" xfId="0" applyNumberFormat="1" applyFont="1" applyFill="1" applyBorder="1" applyAlignment="1">
      <alignment horizontal="left" vertical="center"/>
    </xf>
    <xf numFmtId="178" fontId="0" fillId="4" borderId="10" xfId="0" applyNumberFormat="1" applyFont="1" applyFill="1" applyBorder="1" applyAlignment="1">
      <alignment horizontal="left" vertical="center"/>
    </xf>
    <xf numFmtId="0" fontId="18" fillId="2" borderId="2" xfId="0" applyFont="1" applyFill="1" applyBorder="1" applyAlignment="1">
      <alignment horizontal="center" vertical="center"/>
    </xf>
    <xf numFmtId="0" fontId="41" fillId="5" borderId="10" xfId="0" applyFont="1" applyFill="1" applyBorder="1" applyAlignment="1">
      <alignment horizontal="center" vertical="center"/>
    </xf>
    <xf numFmtId="38" fontId="41" fillId="5" borderId="11" xfId="1" applyFont="1" applyFill="1" applyBorder="1" applyAlignment="1">
      <alignment horizontal="right" vertical="center" shrinkToFit="1"/>
    </xf>
    <xf numFmtId="38" fontId="41" fillId="5" borderId="12" xfId="1" applyFont="1" applyFill="1" applyBorder="1" applyAlignment="1">
      <alignment horizontal="right" vertical="center" shrinkToFit="1"/>
    </xf>
    <xf numFmtId="38" fontId="41" fillId="5" borderId="10" xfId="1" applyFont="1" applyFill="1" applyBorder="1" applyAlignment="1">
      <alignment horizontal="right" vertical="center"/>
    </xf>
    <xf numFmtId="38" fontId="18" fillId="5" borderId="10" xfId="1" applyFont="1" applyFill="1" applyBorder="1" applyAlignment="1">
      <alignment horizontal="right" vertical="center"/>
    </xf>
    <xf numFmtId="176" fontId="41" fillId="5" borderId="11" xfId="0" applyNumberFormat="1" applyFont="1" applyFill="1" applyBorder="1" applyAlignment="1">
      <alignment horizontal="right" vertical="center"/>
    </xf>
    <xf numFmtId="0" fontId="16" fillId="0" borderId="9" xfId="0" applyFont="1" applyBorder="1" applyAlignment="1">
      <alignment vertical="center" shrinkToFit="1"/>
    </xf>
    <xf numFmtId="178" fontId="0" fillId="2" borderId="6" xfId="0" applyNumberFormat="1" applyFont="1" applyFill="1" applyBorder="1" applyAlignment="1">
      <alignment horizontal="left" vertical="center"/>
    </xf>
    <xf numFmtId="178" fontId="0" fillId="7" borderId="14" xfId="0" applyNumberFormat="1" applyFont="1" applyFill="1" applyBorder="1" applyAlignment="1">
      <alignment horizontal="left" vertical="center"/>
    </xf>
    <xf numFmtId="178" fontId="0" fillId="4" borderId="14" xfId="0" applyNumberFormat="1" applyFont="1" applyFill="1" applyBorder="1" applyAlignment="1">
      <alignment horizontal="left" vertical="center"/>
    </xf>
    <xf numFmtId="178" fontId="13" fillId="2" borderId="6" xfId="0" applyNumberFormat="1" applyFont="1" applyFill="1" applyBorder="1" applyAlignment="1">
      <alignment horizontal="left" vertical="center"/>
    </xf>
    <xf numFmtId="178" fontId="13" fillId="2" borderId="17" xfId="0" applyNumberFormat="1" applyFont="1" applyFill="1" applyBorder="1" applyAlignment="1">
      <alignment horizontal="left" vertical="center"/>
    </xf>
    <xf numFmtId="178" fontId="13" fillId="7" borderId="14" xfId="0" applyNumberFormat="1" applyFont="1" applyFill="1" applyBorder="1" applyAlignment="1">
      <alignment horizontal="left" vertical="center"/>
    </xf>
    <xf numFmtId="0" fontId="0" fillId="6" borderId="102" xfId="0" applyFill="1" applyBorder="1" applyAlignment="1">
      <alignment horizontal="center" vertical="center"/>
    </xf>
    <xf numFmtId="38" fontId="0" fillId="6" borderId="102" xfId="1" applyFont="1" applyFill="1" applyBorder="1" applyAlignment="1">
      <alignment horizontal="center" vertical="center"/>
    </xf>
    <xf numFmtId="38" fontId="0" fillId="6" borderId="105" xfId="1" applyFont="1" applyFill="1" applyBorder="1" applyAlignment="1">
      <alignment horizontal="center" vertical="center"/>
    </xf>
    <xf numFmtId="38" fontId="0" fillId="6" borderId="103" xfId="1" applyFont="1" applyFill="1" applyBorder="1" applyAlignment="1">
      <alignment horizontal="center" vertical="center"/>
    </xf>
    <xf numFmtId="38" fontId="0" fillId="6" borderId="104" xfId="1" applyFont="1" applyFill="1" applyBorder="1" applyAlignment="1">
      <alignment horizontal="center" vertical="center"/>
    </xf>
    <xf numFmtId="38" fontId="0" fillId="6" borderId="34" xfId="1" applyFont="1" applyFill="1" applyBorder="1" applyAlignment="1">
      <alignment horizontal="center" vertical="center"/>
    </xf>
    <xf numFmtId="0" fontId="59" fillId="10" borderId="9" xfId="0" applyFont="1" applyFill="1" applyBorder="1" applyAlignment="1">
      <alignment horizontal="center" vertical="center" shrinkToFit="1"/>
    </xf>
    <xf numFmtId="0" fontId="60" fillId="11" borderId="9" xfId="0" applyFont="1" applyFill="1" applyBorder="1" applyAlignment="1">
      <alignment horizontal="center" vertical="center" shrinkToFit="1"/>
    </xf>
    <xf numFmtId="0" fontId="15" fillId="0" borderId="0" xfId="0" applyFont="1">
      <alignment vertical="center"/>
    </xf>
    <xf numFmtId="0" fontId="18" fillId="10" borderId="9" xfId="0" applyFont="1" applyFill="1" applyBorder="1" applyAlignment="1">
      <alignment horizontal="center" vertical="center" shrinkToFit="1"/>
    </xf>
    <xf numFmtId="0" fontId="18" fillId="2" borderId="30" xfId="0" applyFont="1" applyFill="1" applyBorder="1" applyAlignment="1">
      <alignment horizontal="center" vertical="center"/>
    </xf>
    <xf numFmtId="38" fontId="18" fillId="2" borderId="28" xfId="1" applyFont="1" applyFill="1" applyBorder="1" applyAlignment="1">
      <alignment horizontal="right" vertical="center" shrinkToFit="1"/>
    </xf>
    <xf numFmtId="38" fontId="18" fillId="2" borderId="29" xfId="1" applyFont="1" applyFill="1" applyBorder="1" applyAlignment="1">
      <alignment horizontal="right" vertical="center"/>
    </xf>
    <xf numFmtId="38" fontId="18" fillId="2" borderId="30" xfId="1" applyFont="1" applyFill="1" applyBorder="1" applyAlignment="1">
      <alignment horizontal="right" vertical="center"/>
    </xf>
    <xf numFmtId="176" fontId="18" fillId="2" borderId="28" xfId="0" applyNumberFormat="1" applyFont="1" applyFill="1" applyBorder="1" applyAlignment="1">
      <alignment horizontal="right" vertical="center"/>
    </xf>
    <xf numFmtId="0" fontId="60" fillId="11" borderId="20" xfId="0" applyFont="1" applyFill="1" applyBorder="1" applyAlignment="1">
      <alignment horizontal="center" vertical="center" shrinkToFit="1"/>
    </xf>
    <xf numFmtId="0" fontId="18" fillId="11" borderId="21" xfId="0" applyFont="1" applyFill="1" applyBorder="1" applyAlignment="1">
      <alignment horizontal="center" vertical="center"/>
    </xf>
    <xf numFmtId="38" fontId="18" fillId="11" borderId="22" xfId="1" applyFont="1" applyFill="1" applyBorder="1" applyAlignment="1">
      <alignment horizontal="right" vertical="center" shrinkToFit="1"/>
    </xf>
    <xf numFmtId="38" fontId="18" fillId="11" borderId="23" xfId="1" applyFont="1" applyFill="1" applyBorder="1" applyAlignment="1">
      <alignment horizontal="right" vertical="center"/>
    </xf>
    <xf numFmtId="38" fontId="18" fillId="11" borderId="21" xfId="1" applyFont="1" applyFill="1" applyBorder="1" applyAlignment="1">
      <alignment horizontal="right" vertical="center"/>
    </xf>
    <xf numFmtId="176" fontId="18" fillId="11" borderId="22" xfId="0" applyNumberFormat="1" applyFont="1" applyFill="1" applyBorder="1" applyAlignment="1">
      <alignment horizontal="right" vertical="center"/>
    </xf>
    <xf numFmtId="0" fontId="16" fillId="2" borderId="30" xfId="0" applyFont="1" applyFill="1" applyBorder="1" applyAlignment="1">
      <alignment horizontal="center" vertical="center"/>
    </xf>
    <xf numFmtId="38" fontId="16" fillId="2" borderId="28" xfId="1" applyFont="1" applyFill="1" applyBorder="1" applyAlignment="1">
      <alignment horizontal="right" vertical="center" shrinkToFit="1"/>
    </xf>
    <xf numFmtId="38" fontId="16" fillId="2" borderId="29" xfId="1" applyFont="1" applyFill="1" applyBorder="1" applyAlignment="1">
      <alignment horizontal="right" vertical="center" shrinkToFit="1"/>
    </xf>
    <xf numFmtId="38" fontId="16" fillId="2" borderId="30" xfId="1" applyFont="1" applyFill="1" applyBorder="1" applyAlignment="1">
      <alignment horizontal="right" vertical="center" shrinkToFit="1"/>
    </xf>
    <xf numFmtId="38" fontId="16" fillId="2" borderId="30" xfId="1" applyFont="1" applyFill="1" applyBorder="1" applyAlignment="1">
      <alignment horizontal="right" vertical="center"/>
    </xf>
    <xf numFmtId="176" fontId="16" fillId="2" borderId="28" xfId="0" applyNumberFormat="1" applyFont="1" applyFill="1" applyBorder="1" applyAlignment="1">
      <alignment horizontal="right" vertical="center"/>
    </xf>
    <xf numFmtId="0" fontId="59" fillId="10" borderId="20" xfId="0" applyFont="1" applyFill="1" applyBorder="1" applyAlignment="1">
      <alignment horizontal="center" vertical="center" shrinkToFit="1"/>
    </xf>
    <xf numFmtId="0" fontId="18" fillId="10" borderId="21" xfId="0" applyFont="1" applyFill="1" applyBorder="1" applyAlignment="1">
      <alignment horizontal="center" vertical="center"/>
    </xf>
    <xf numFmtId="38" fontId="18" fillId="10" borderId="22" xfId="1" applyFont="1" applyFill="1" applyBorder="1" applyAlignment="1">
      <alignment horizontal="right" vertical="center"/>
    </xf>
    <xf numFmtId="38" fontId="18" fillId="10" borderId="23" xfId="1" applyFont="1" applyFill="1" applyBorder="1" applyAlignment="1">
      <alignment horizontal="right" vertical="center"/>
    </xf>
    <xf numFmtId="38" fontId="18" fillId="10" borderId="21" xfId="1" applyFont="1" applyFill="1" applyBorder="1" applyAlignment="1">
      <alignment horizontal="right" vertical="center"/>
    </xf>
    <xf numFmtId="0" fontId="18" fillId="11" borderId="9" xfId="0" applyFont="1" applyFill="1" applyBorder="1" applyAlignment="1">
      <alignment horizontal="center" vertical="center" shrinkToFit="1"/>
    </xf>
    <xf numFmtId="0" fontId="16" fillId="9" borderId="122" xfId="0" applyFont="1" applyFill="1" applyBorder="1" applyAlignment="1">
      <alignment horizontal="center" vertical="center"/>
    </xf>
    <xf numFmtId="0" fontId="16" fillId="9" borderId="123" xfId="0" applyFont="1" applyFill="1" applyBorder="1" applyAlignment="1">
      <alignment horizontal="center" vertical="center"/>
    </xf>
    <xf numFmtId="38" fontId="18" fillId="10" borderId="22" xfId="1" applyFont="1" applyFill="1" applyBorder="1" applyAlignment="1">
      <alignment horizontal="right" vertical="center" shrinkToFit="1"/>
    </xf>
    <xf numFmtId="176" fontId="18" fillId="10" borderId="22" xfId="0" applyNumberFormat="1" applyFont="1" applyFill="1" applyBorder="1" applyAlignment="1">
      <alignment horizontal="right" vertical="center"/>
    </xf>
    <xf numFmtId="177" fontId="18" fillId="2" borderId="28" xfId="2" applyNumberFormat="1" applyFont="1" applyFill="1" applyBorder="1" applyAlignment="1">
      <alignment horizontal="center" vertical="center" shrinkToFit="1"/>
    </xf>
    <xf numFmtId="177" fontId="18" fillId="2" borderId="29" xfId="2" applyNumberFormat="1" applyFont="1" applyFill="1" applyBorder="1" applyAlignment="1">
      <alignment horizontal="center" vertical="center" shrinkToFit="1"/>
    </xf>
    <xf numFmtId="177" fontId="18" fillId="2" borderId="30" xfId="2" applyNumberFormat="1" applyFont="1" applyFill="1" applyBorder="1" applyAlignment="1">
      <alignment horizontal="center" vertical="center" shrinkToFit="1"/>
    </xf>
    <xf numFmtId="177" fontId="18" fillId="2" borderId="30" xfId="2" applyNumberFormat="1" applyFont="1" applyFill="1" applyBorder="1" applyAlignment="1">
      <alignment horizontal="center" vertical="center"/>
    </xf>
    <xf numFmtId="177" fontId="41" fillId="2" borderId="28" xfId="2" applyNumberFormat="1" applyFont="1" applyFill="1" applyBorder="1" applyAlignment="1">
      <alignment horizontal="center" vertical="center"/>
    </xf>
    <xf numFmtId="40" fontId="18" fillId="11" borderId="22" xfId="1" applyNumberFormat="1" applyFont="1" applyFill="1" applyBorder="1" applyAlignment="1">
      <alignment horizontal="center" vertical="center" shrinkToFit="1"/>
    </xf>
    <xf numFmtId="40" fontId="18" fillId="11" borderId="23" xfId="1" applyNumberFormat="1" applyFont="1" applyFill="1" applyBorder="1" applyAlignment="1">
      <alignment horizontal="center" vertical="center" shrinkToFit="1"/>
    </xf>
    <xf numFmtId="40" fontId="18" fillId="11" borderId="21" xfId="1" applyNumberFormat="1" applyFont="1" applyFill="1" applyBorder="1" applyAlignment="1">
      <alignment horizontal="center" vertical="center" shrinkToFit="1"/>
    </xf>
    <xf numFmtId="40" fontId="18" fillId="11" borderId="21" xfId="1" applyNumberFormat="1" applyFont="1" applyFill="1" applyBorder="1" applyAlignment="1">
      <alignment horizontal="center" vertical="center"/>
    </xf>
    <xf numFmtId="179" fontId="41" fillId="11" borderId="22" xfId="0" applyNumberFormat="1" applyFont="1" applyFill="1" applyBorder="1" applyAlignment="1">
      <alignment horizontal="center" vertical="center"/>
    </xf>
    <xf numFmtId="40" fontId="18" fillId="10" borderId="22" xfId="1" applyNumberFormat="1" applyFont="1" applyFill="1" applyBorder="1" applyAlignment="1">
      <alignment horizontal="center" vertical="center" shrinkToFit="1"/>
    </xf>
    <xf numFmtId="40" fontId="18" fillId="10" borderId="23" xfId="1" applyNumberFormat="1" applyFont="1" applyFill="1" applyBorder="1" applyAlignment="1">
      <alignment horizontal="center" vertical="center" shrinkToFit="1"/>
    </xf>
    <xf numFmtId="40" fontId="18" fillId="10" borderId="21" xfId="1" applyNumberFormat="1" applyFont="1" applyFill="1" applyBorder="1" applyAlignment="1">
      <alignment horizontal="center" vertical="center" shrinkToFit="1"/>
    </xf>
    <xf numFmtId="40" fontId="18" fillId="10" borderId="21" xfId="1" applyNumberFormat="1" applyFont="1" applyFill="1" applyBorder="1" applyAlignment="1">
      <alignment horizontal="center" vertical="center"/>
    </xf>
    <xf numFmtId="38" fontId="47" fillId="12" borderId="124" xfId="1" applyFont="1" applyFill="1" applyBorder="1" applyAlignment="1">
      <alignment horizontal="center" vertical="center" shrinkToFit="1"/>
    </xf>
    <xf numFmtId="38" fontId="47" fillId="12" borderId="123" xfId="1" applyFont="1" applyFill="1" applyBorder="1" applyAlignment="1">
      <alignment horizontal="center" vertical="center"/>
    </xf>
    <xf numFmtId="38" fontId="47" fillId="12" borderId="125" xfId="1" applyFont="1" applyFill="1" applyBorder="1" applyAlignment="1">
      <alignment horizontal="center" vertical="center"/>
    </xf>
    <xf numFmtId="0" fontId="47" fillId="12" borderId="124" xfId="0" applyFont="1" applyFill="1" applyBorder="1" applyAlignment="1">
      <alignment horizontal="center" vertical="center"/>
    </xf>
    <xf numFmtId="9" fontId="18" fillId="2" borderId="30" xfId="2" applyFont="1" applyFill="1" applyBorder="1" applyAlignment="1">
      <alignment horizontal="center" vertical="center"/>
    </xf>
    <xf numFmtId="0" fontId="16" fillId="6" borderId="9" xfId="0" applyFont="1" applyFill="1" applyBorder="1" applyAlignment="1">
      <alignment horizontal="center" vertical="center" shrinkToFit="1"/>
    </xf>
    <xf numFmtId="0" fontId="16" fillId="6" borderId="14" xfId="0" applyFont="1" applyFill="1" applyBorder="1" applyAlignment="1">
      <alignment horizontal="center" vertical="center"/>
    </xf>
    <xf numFmtId="38" fontId="16" fillId="6" borderId="15" xfId="1" applyFont="1" applyFill="1" applyBorder="1" applyAlignment="1">
      <alignment horizontal="right" vertical="center" shrinkToFit="1"/>
    </xf>
    <xf numFmtId="38" fontId="16" fillId="6" borderId="16" xfId="1" applyFont="1" applyFill="1" applyBorder="1" applyAlignment="1">
      <alignment horizontal="right" vertical="center" shrinkToFit="1"/>
    </xf>
    <xf numFmtId="38" fontId="16" fillId="6" borderId="14" xfId="1" applyFont="1" applyFill="1" applyBorder="1" applyAlignment="1">
      <alignment horizontal="right" vertical="center" shrinkToFit="1"/>
    </xf>
    <xf numFmtId="38" fontId="16" fillId="6" borderId="14" xfId="1" applyFont="1" applyFill="1" applyBorder="1" applyAlignment="1">
      <alignment horizontal="right" vertical="center"/>
    </xf>
    <xf numFmtId="176" fontId="16" fillId="6" borderId="15" xfId="0" applyNumberFormat="1" applyFont="1" applyFill="1" applyBorder="1" applyAlignment="1">
      <alignment horizontal="right" vertical="center"/>
    </xf>
    <xf numFmtId="0" fontId="61" fillId="6" borderId="9" xfId="0" applyFont="1" applyFill="1" applyBorder="1" applyAlignment="1">
      <alignment horizontal="center" vertical="center" shrinkToFit="1"/>
    </xf>
    <xf numFmtId="0" fontId="61" fillId="6" borderId="13" xfId="0" applyFont="1" applyFill="1" applyBorder="1" applyAlignment="1">
      <alignment horizontal="center" vertical="center" shrinkToFit="1"/>
    </xf>
    <xf numFmtId="0" fontId="47" fillId="13" borderId="1" xfId="0" applyFont="1" applyFill="1" applyBorder="1" applyAlignment="1">
      <alignment horizontal="center" vertical="center"/>
    </xf>
    <xf numFmtId="0" fontId="47" fillId="13" borderId="2" xfId="0" applyFont="1" applyFill="1" applyBorder="1" applyAlignment="1">
      <alignment horizontal="center" vertical="center"/>
    </xf>
    <xf numFmtId="38" fontId="16" fillId="13" borderId="3" xfId="1" applyFont="1" applyFill="1" applyBorder="1" applyAlignment="1">
      <alignment horizontal="center" vertical="center" shrinkToFit="1"/>
    </xf>
    <xf numFmtId="38" fontId="16" fillId="13" borderId="4" xfId="1" applyFont="1" applyFill="1" applyBorder="1" applyAlignment="1">
      <alignment horizontal="center" vertical="center"/>
    </xf>
    <xf numFmtId="38" fontId="16" fillId="13" borderId="2" xfId="1" applyFont="1" applyFill="1" applyBorder="1" applyAlignment="1">
      <alignment horizontal="center" vertical="center"/>
    </xf>
    <xf numFmtId="0" fontId="16" fillId="13" borderId="3" xfId="0" applyFont="1" applyFill="1" applyBorder="1" applyAlignment="1">
      <alignment horizontal="center" vertical="center"/>
    </xf>
    <xf numFmtId="0" fontId="16" fillId="13" borderId="5" xfId="0" applyFont="1" applyFill="1" applyBorder="1" applyAlignment="1">
      <alignment horizontal="center" vertical="center"/>
    </xf>
    <xf numFmtId="0" fontId="16" fillId="13" borderId="31" xfId="0" applyFont="1" applyFill="1" applyBorder="1" applyAlignment="1">
      <alignment horizontal="center" vertical="center"/>
    </xf>
    <xf numFmtId="38" fontId="16" fillId="13" borderId="32" xfId="1" applyFont="1" applyFill="1" applyBorder="1" applyAlignment="1">
      <alignment horizontal="center" vertical="center" shrinkToFit="1"/>
    </xf>
    <xf numFmtId="38" fontId="16" fillId="13" borderId="33" xfId="1" applyFont="1" applyFill="1" applyBorder="1" applyAlignment="1">
      <alignment horizontal="center" vertical="center"/>
    </xf>
    <xf numFmtId="38" fontId="16" fillId="13" borderId="31" xfId="1" applyFont="1" applyFill="1" applyBorder="1" applyAlignment="1">
      <alignment horizontal="center" vertical="center"/>
    </xf>
    <xf numFmtId="0" fontId="16" fillId="13" borderId="32" xfId="0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38" fontId="31" fillId="2" borderId="0" xfId="1" applyFont="1" applyFill="1" applyAlignment="1">
      <alignment vertical="center"/>
    </xf>
    <xf numFmtId="0" fontId="46" fillId="3" borderId="0" xfId="0" applyFont="1" applyFill="1" applyAlignment="1">
      <alignment horizontal="center" vertical="center"/>
    </xf>
    <xf numFmtId="178" fontId="9" fillId="6" borderId="71" xfId="0" applyNumberFormat="1" applyFont="1" applyFill="1" applyBorder="1" applyAlignment="1">
      <alignment vertical="center" shrinkToFit="1"/>
    </xf>
    <xf numFmtId="178" fontId="9" fillId="6" borderId="42" xfId="0" applyNumberFormat="1" applyFont="1" applyFill="1" applyBorder="1" applyAlignment="1">
      <alignment vertical="center" shrinkToFit="1"/>
    </xf>
    <xf numFmtId="178" fontId="9" fillId="7" borderId="38" xfId="0" applyNumberFormat="1" applyFont="1" applyFill="1" applyBorder="1" applyAlignment="1">
      <alignment vertical="center" shrinkToFit="1"/>
    </xf>
    <xf numFmtId="0" fontId="7" fillId="3" borderId="0" xfId="0" applyFont="1" applyFill="1" applyAlignment="1">
      <alignment horizontal="center" vertical="center"/>
    </xf>
    <xf numFmtId="0" fontId="62" fillId="0" borderId="0" xfId="0" applyFont="1" applyAlignment="1">
      <alignment vertical="center"/>
    </xf>
    <xf numFmtId="0" fontId="63" fillId="0" borderId="0" xfId="0" applyFont="1" applyAlignment="1">
      <alignment vertical="center"/>
    </xf>
    <xf numFmtId="0" fontId="62" fillId="0" borderId="0" xfId="0" applyFont="1" applyFill="1" applyAlignment="1">
      <alignment vertical="center"/>
    </xf>
    <xf numFmtId="0" fontId="62" fillId="0" borderId="0" xfId="0" applyFont="1" applyBorder="1" applyAlignment="1">
      <alignment vertical="center"/>
    </xf>
    <xf numFmtId="0" fontId="62" fillId="0" borderId="0" xfId="0" applyFont="1" applyFill="1" applyBorder="1" applyAlignment="1">
      <alignment vertical="center"/>
    </xf>
    <xf numFmtId="38" fontId="62" fillId="0" borderId="0" xfId="0" applyNumberFormat="1" applyFont="1" applyAlignment="1">
      <alignment vertical="center"/>
    </xf>
    <xf numFmtId="38" fontId="64" fillId="0" borderId="0" xfId="1" applyFont="1" applyAlignment="1">
      <alignment vertical="center"/>
    </xf>
    <xf numFmtId="38" fontId="62" fillId="0" borderId="0" xfId="1" applyFont="1" applyAlignment="1">
      <alignment vertical="center"/>
    </xf>
    <xf numFmtId="38" fontId="62" fillId="0" borderId="0" xfId="1" applyFont="1" applyBorder="1" applyAlignment="1">
      <alignment vertical="center"/>
    </xf>
    <xf numFmtId="0" fontId="65" fillId="0" borderId="0" xfId="0" applyFont="1" applyBorder="1">
      <alignment vertical="center"/>
    </xf>
    <xf numFmtId="38" fontId="31" fillId="2" borderId="75" xfId="1" applyNumberFormat="1" applyFont="1" applyFill="1" applyBorder="1" applyAlignment="1">
      <alignment horizontal="right" vertical="center"/>
    </xf>
    <xf numFmtId="38" fontId="30" fillId="0" borderId="64" xfId="1" applyFont="1" applyBorder="1" applyAlignment="1">
      <alignment vertical="center"/>
    </xf>
    <xf numFmtId="38" fontId="30" fillId="5" borderId="46" xfId="1" applyFont="1" applyFill="1" applyBorder="1" applyAlignment="1">
      <alignment vertical="center"/>
    </xf>
    <xf numFmtId="38" fontId="30" fillId="2" borderId="75" xfId="1" applyFont="1" applyFill="1" applyBorder="1" applyAlignment="1">
      <alignment vertical="center"/>
    </xf>
    <xf numFmtId="38" fontId="15" fillId="2" borderId="0" xfId="1" applyFont="1" applyFill="1" applyAlignment="1">
      <alignment horizontal="right" vertical="center"/>
    </xf>
    <xf numFmtId="0" fontId="63" fillId="2" borderId="0" xfId="0" applyFont="1" applyFill="1" applyAlignment="1">
      <alignment vertical="center"/>
    </xf>
    <xf numFmtId="38" fontId="62" fillId="2" borderId="0" xfId="0" applyNumberFormat="1" applyFont="1" applyFill="1" applyAlignment="1">
      <alignment vertical="center"/>
    </xf>
    <xf numFmtId="0" fontId="41" fillId="2" borderId="0" xfId="0" applyFont="1" applyFill="1" applyAlignment="1">
      <alignment horizontal="left" vertical="center"/>
    </xf>
    <xf numFmtId="38" fontId="44" fillId="2" borderId="0" xfId="1" applyFont="1" applyFill="1" applyAlignment="1">
      <alignment vertical="center"/>
    </xf>
    <xf numFmtId="0" fontId="45" fillId="2" borderId="0" xfId="0" applyFont="1" applyFill="1" applyBorder="1" applyAlignment="1">
      <alignment vertical="center"/>
    </xf>
    <xf numFmtId="0" fontId="45" fillId="2" borderId="0" xfId="0" applyFont="1" applyFill="1" applyBorder="1" applyAlignment="1">
      <alignment horizontal="center" vertical="center"/>
    </xf>
    <xf numFmtId="38" fontId="45" fillId="2" borderId="0" xfId="1" applyFont="1" applyFill="1" applyBorder="1" applyAlignment="1">
      <alignment horizontal="right" vertical="center"/>
    </xf>
    <xf numFmtId="38" fontId="45" fillId="2" borderId="0" xfId="1" applyFont="1" applyFill="1" applyAlignment="1">
      <alignment vertical="center"/>
    </xf>
    <xf numFmtId="0" fontId="62" fillId="2" borderId="0" xfId="0" applyFont="1" applyFill="1" applyAlignment="1">
      <alignment vertical="center"/>
    </xf>
    <xf numFmtId="0" fontId="45" fillId="2" borderId="0" xfId="0" applyFont="1" applyFill="1" applyAlignment="1">
      <alignment vertical="center"/>
    </xf>
    <xf numFmtId="0" fontId="41" fillId="2" borderId="0" xfId="0" applyFont="1" applyFill="1" applyAlignment="1">
      <alignment horizontal="right" vertical="center"/>
    </xf>
    <xf numFmtId="0" fontId="16" fillId="2" borderId="0" xfId="0" applyFont="1" applyFill="1" applyBorder="1" applyAlignment="1">
      <alignment horizontal="center" vertical="center"/>
    </xf>
    <xf numFmtId="38" fontId="47" fillId="2" borderId="0" xfId="1" applyFont="1" applyFill="1" applyAlignment="1">
      <alignment vertical="center"/>
    </xf>
    <xf numFmtId="38" fontId="16" fillId="2" borderId="0" xfId="1" applyFont="1" applyFill="1" applyBorder="1" applyAlignment="1">
      <alignment horizontal="right" vertical="center"/>
    </xf>
    <xf numFmtId="38" fontId="16" fillId="2" borderId="0" xfId="1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41" fillId="2" borderId="0" xfId="0" applyFont="1" applyFill="1" applyBorder="1" applyAlignment="1">
      <alignment horizontal="center" vertical="center"/>
    </xf>
    <xf numFmtId="176" fontId="41" fillId="2" borderId="0" xfId="0" applyNumberFormat="1" applyFont="1" applyFill="1" applyBorder="1" applyAlignment="1">
      <alignment horizontal="right" vertical="center"/>
    </xf>
    <xf numFmtId="38" fontId="41" fillId="2" borderId="0" xfId="1" applyFont="1" applyFill="1" applyAlignment="1">
      <alignment horizontal="right" vertical="center"/>
    </xf>
    <xf numFmtId="38" fontId="41" fillId="2" borderId="0" xfId="1" applyFont="1" applyFill="1" applyAlignment="1">
      <alignment horizontal="left" vertical="center"/>
    </xf>
    <xf numFmtId="176" fontId="16" fillId="2" borderId="0" xfId="0" applyNumberFormat="1" applyFont="1" applyFill="1" applyBorder="1" applyAlignment="1">
      <alignment horizontal="right" vertical="center"/>
    </xf>
    <xf numFmtId="38" fontId="16" fillId="2" borderId="0" xfId="0" applyNumberFormat="1" applyFont="1" applyFill="1" applyBorder="1" applyAlignment="1">
      <alignment vertical="center"/>
    </xf>
    <xf numFmtId="0" fontId="41" fillId="2" borderId="0" xfId="0" applyFont="1" applyFill="1" applyBorder="1" applyAlignment="1">
      <alignment vertical="center"/>
    </xf>
    <xf numFmtId="38" fontId="44" fillId="2" borderId="0" xfId="1" applyFont="1" applyFill="1" applyBorder="1" applyAlignment="1">
      <alignment vertical="center"/>
    </xf>
    <xf numFmtId="38" fontId="45" fillId="2" borderId="0" xfId="1" applyFont="1" applyFill="1" applyBorder="1" applyAlignment="1">
      <alignment vertical="center"/>
    </xf>
    <xf numFmtId="0" fontId="62" fillId="2" borderId="0" xfId="0" applyFont="1" applyFill="1" applyBorder="1" applyAlignment="1">
      <alignment vertical="center"/>
    </xf>
    <xf numFmtId="0" fontId="34" fillId="2" borderId="0" xfId="0" applyFont="1" applyFill="1" applyAlignment="1">
      <alignment horizontal="center" vertical="center"/>
    </xf>
    <xf numFmtId="38" fontId="31" fillId="2" borderId="0" xfId="1" applyFont="1" applyFill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38" fontId="18" fillId="2" borderId="0" xfId="1" applyFont="1" applyFill="1" applyAlignment="1">
      <alignment vertical="center"/>
    </xf>
    <xf numFmtId="38" fontId="52" fillId="2" borderId="0" xfId="1" applyFont="1" applyFill="1" applyAlignment="1">
      <alignment vertical="center"/>
    </xf>
    <xf numFmtId="38" fontId="64" fillId="2" borderId="0" xfId="1" applyFont="1" applyFill="1" applyAlignment="1">
      <alignment vertical="center"/>
    </xf>
    <xf numFmtId="38" fontId="62" fillId="2" borderId="0" xfId="1" applyFont="1" applyFill="1" applyAlignment="1">
      <alignment vertical="center"/>
    </xf>
    <xf numFmtId="38" fontId="62" fillId="2" borderId="0" xfId="1" applyFont="1" applyFill="1" applyBorder="1" applyAlignment="1">
      <alignment vertical="center"/>
    </xf>
    <xf numFmtId="38" fontId="41" fillId="2" borderId="0" xfId="1" applyFont="1" applyFill="1" applyBorder="1" applyAlignment="1">
      <alignment vertical="center"/>
    </xf>
    <xf numFmtId="0" fontId="45" fillId="2" borderId="0" xfId="0" applyFont="1" applyFill="1" applyAlignment="1">
      <alignment horizontal="center" vertical="center"/>
    </xf>
    <xf numFmtId="0" fontId="45" fillId="2" borderId="0" xfId="0" applyFont="1" applyFill="1" applyBorder="1">
      <alignment vertical="center"/>
    </xf>
    <xf numFmtId="176" fontId="18" fillId="2" borderId="0" xfId="0" applyNumberFormat="1" applyFont="1" applyFill="1" applyBorder="1" applyAlignment="1">
      <alignment horizontal="right" vertical="center"/>
    </xf>
    <xf numFmtId="0" fontId="15" fillId="2" borderId="0" xfId="0" applyFont="1" applyFill="1">
      <alignment vertical="center"/>
    </xf>
    <xf numFmtId="0" fontId="65" fillId="2" borderId="0" xfId="0" applyFont="1" applyFill="1" applyBorder="1">
      <alignment vertical="center"/>
    </xf>
    <xf numFmtId="38" fontId="41" fillId="2" borderId="0" xfId="1" applyFont="1" applyFill="1" applyAlignment="1">
      <alignment vertical="center"/>
    </xf>
    <xf numFmtId="38" fontId="45" fillId="2" borderId="0" xfId="1" applyFont="1" applyFill="1" applyAlignment="1">
      <alignment horizontal="right" vertical="center"/>
    </xf>
    <xf numFmtId="38" fontId="18" fillId="2" borderId="0" xfId="1" applyFont="1" applyFill="1" applyAlignment="1">
      <alignment horizontal="right" vertical="center"/>
    </xf>
    <xf numFmtId="0" fontId="45" fillId="2" borderId="0" xfId="0" applyFont="1" applyFill="1" applyBorder="1" applyAlignment="1">
      <alignment horizontal="right" vertical="center"/>
    </xf>
    <xf numFmtId="0" fontId="18" fillId="2" borderId="0" xfId="0" applyFont="1" applyFill="1" applyAlignment="1">
      <alignment horizontal="right" vertical="center"/>
    </xf>
    <xf numFmtId="0" fontId="16" fillId="2" borderId="0" xfId="0" applyFont="1" applyFill="1" applyAlignment="1">
      <alignment horizontal="right" vertical="center"/>
    </xf>
    <xf numFmtId="0" fontId="41" fillId="2" borderId="0" xfId="0" applyFont="1" applyFill="1" applyBorder="1" applyAlignment="1">
      <alignment horizontal="left" vertical="center"/>
    </xf>
    <xf numFmtId="38" fontId="18" fillId="2" borderId="0" xfId="1" applyFont="1" applyFill="1" applyAlignment="1">
      <alignment horizontal="left" vertical="center"/>
    </xf>
    <xf numFmtId="38" fontId="18" fillId="2" borderId="0" xfId="1" applyFont="1" applyFill="1" applyBorder="1" applyAlignment="1">
      <alignment vertical="center"/>
    </xf>
    <xf numFmtId="38" fontId="18" fillId="2" borderId="0" xfId="1" applyFont="1" applyFill="1" applyBorder="1" applyAlignment="1">
      <alignment horizontal="right" vertical="center"/>
    </xf>
    <xf numFmtId="0" fontId="16" fillId="2" borderId="0" xfId="0" applyFont="1" applyFill="1" applyBorder="1" applyAlignment="1">
      <alignment horizontal="right" vertical="center"/>
    </xf>
    <xf numFmtId="38" fontId="45" fillId="2" borderId="0" xfId="1" applyFont="1" applyFill="1" applyBorder="1" applyAlignment="1">
      <alignment horizontal="center" vertical="center"/>
    </xf>
    <xf numFmtId="38" fontId="41" fillId="2" borderId="0" xfId="1" applyFont="1" applyFill="1" applyBorder="1" applyAlignment="1">
      <alignment horizontal="left" vertical="center"/>
    </xf>
    <xf numFmtId="38" fontId="45" fillId="2" borderId="0" xfId="1" applyFont="1" applyFill="1" applyBorder="1" applyAlignment="1">
      <alignment horizontal="left" vertical="center"/>
    </xf>
    <xf numFmtId="0" fontId="45" fillId="2" borderId="0" xfId="0" applyFont="1" applyFill="1" applyBorder="1" applyAlignment="1">
      <alignment horizontal="left" vertical="center"/>
    </xf>
    <xf numFmtId="0" fontId="18" fillId="2" borderId="0" xfId="0" applyFont="1" applyFill="1" applyAlignment="1">
      <alignment horizontal="left" vertical="center"/>
    </xf>
    <xf numFmtId="0" fontId="9" fillId="0" borderId="0" xfId="0" applyFont="1" applyFill="1" applyAlignment="1">
      <alignment vertical="center"/>
    </xf>
    <xf numFmtId="38" fontId="35" fillId="0" borderId="0" xfId="1" applyFont="1" applyFill="1" applyAlignment="1">
      <alignment vertical="center"/>
    </xf>
    <xf numFmtId="0" fontId="32" fillId="0" borderId="0" xfId="0" applyFont="1" applyFill="1" applyAlignment="1">
      <alignment vertical="center"/>
    </xf>
    <xf numFmtId="38" fontId="32" fillId="0" borderId="0" xfId="1" applyFont="1" applyFill="1" applyAlignment="1">
      <alignment vertical="center"/>
    </xf>
    <xf numFmtId="0" fontId="63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38" fontId="31" fillId="0" borderId="0" xfId="1" applyFont="1" applyFill="1" applyAlignment="1">
      <alignment horizontal="center" vertical="center"/>
    </xf>
    <xf numFmtId="0" fontId="62" fillId="0" borderId="0" xfId="0" applyFont="1" applyFill="1" applyAlignment="1">
      <alignment horizontal="center" vertical="center"/>
    </xf>
    <xf numFmtId="38" fontId="9" fillId="0" borderId="0" xfId="1" applyFont="1" applyFill="1" applyAlignment="1">
      <alignment vertical="center"/>
    </xf>
    <xf numFmtId="0" fontId="0" fillId="0" borderId="0" xfId="0" applyFill="1" applyBorder="1" applyAlignment="1">
      <alignment vertical="center"/>
    </xf>
    <xf numFmtId="0" fontId="34" fillId="0" borderId="0" xfId="0" applyFont="1" applyFill="1" applyAlignment="1">
      <alignment horizontal="center" vertical="center"/>
    </xf>
    <xf numFmtId="38" fontId="15" fillId="0" borderId="0" xfId="1" applyFont="1" applyFill="1" applyAlignment="1">
      <alignment horizontal="right" vertical="center"/>
    </xf>
    <xf numFmtId="38" fontId="62" fillId="0" borderId="0" xfId="0" applyNumberFormat="1" applyFont="1" applyFill="1" applyAlignment="1">
      <alignment vertical="center"/>
    </xf>
    <xf numFmtId="38" fontId="36" fillId="0" borderId="0" xfId="1" applyFont="1" applyFill="1" applyAlignment="1">
      <alignment vertical="center"/>
    </xf>
    <xf numFmtId="38" fontId="33" fillId="0" borderId="0" xfId="1" applyFont="1" applyFill="1" applyAlignment="1">
      <alignment vertical="center"/>
    </xf>
    <xf numFmtId="38" fontId="64" fillId="0" borderId="0" xfId="1" applyFont="1" applyFill="1" applyAlignment="1">
      <alignment vertical="center"/>
    </xf>
    <xf numFmtId="38" fontId="62" fillId="0" borderId="0" xfId="1" applyFont="1" applyFill="1" applyAlignment="1">
      <alignment vertical="center"/>
    </xf>
    <xf numFmtId="38" fontId="6" fillId="0" borderId="0" xfId="1" applyFont="1" applyFill="1" applyAlignment="1">
      <alignment vertical="center"/>
    </xf>
    <xf numFmtId="38" fontId="62" fillId="0" borderId="0" xfId="1" applyFont="1" applyFill="1" applyBorder="1" applyAlignment="1">
      <alignment vertical="center"/>
    </xf>
    <xf numFmtId="38" fontId="37" fillId="0" borderId="0" xfId="1" applyFont="1" applyFill="1" applyBorder="1" applyAlignment="1">
      <alignment vertical="center"/>
    </xf>
    <xf numFmtId="0" fontId="65" fillId="0" borderId="0" xfId="0" applyFont="1" applyFill="1" applyBorder="1">
      <alignment vertical="center"/>
    </xf>
    <xf numFmtId="38" fontId="25" fillId="0" borderId="0" xfId="1" applyFont="1" applyFill="1" applyAlignment="1">
      <alignment horizontal="left" vertical="center"/>
    </xf>
    <xf numFmtId="38" fontId="0" fillId="0" borderId="0" xfId="1" applyFont="1" applyFill="1" applyBorder="1" applyAlignment="1">
      <alignment horizontal="left" vertical="center"/>
    </xf>
    <xf numFmtId="38" fontId="15" fillId="0" borderId="0" xfId="1" applyFont="1" applyFill="1" applyBorder="1" applyAlignment="1">
      <alignment horizontal="left" vertical="center"/>
    </xf>
    <xf numFmtId="38" fontId="15" fillId="0" borderId="0" xfId="1" applyFont="1" applyFill="1" applyBorder="1" applyAlignment="1">
      <alignment horizontal="center" vertical="center"/>
    </xf>
    <xf numFmtId="0" fontId="15" fillId="0" borderId="0" xfId="0" applyFont="1" applyFill="1" applyBorder="1">
      <alignment vertical="center"/>
    </xf>
    <xf numFmtId="0" fontId="25" fillId="0" borderId="0" xfId="0" applyFont="1" applyFill="1" applyAlignment="1">
      <alignment horizontal="left" vertical="center"/>
    </xf>
    <xf numFmtId="38" fontId="15" fillId="0" borderId="0" xfId="1" applyFont="1" applyFill="1" applyBorder="1">
      <alignment vertical="center"/>
    </xf>
    <xf numFmtId="38" fontId="6" fillId="0" borderId="0" xfId="1" applyFont="1" applyFill="1" applyBorder="1" applyAlignment="1">
      <alignment vertical="center"/>
    </xf>
    <xf numFmtId="38" fontId="31" fillId="14" borderId="97" xfId="1" applyFont="1" applyFill="1" applyBorder="1" applyAlignment="1">
      <alignment vertical="center"/>
    </xf>
    <xf numFmtId="0" fontId="0" fillId="15" borderId="115" xfId="0" applyFill="1" applyBorder="1" applyAlignment="1">
      <alignment horizontal="center" vertical="center"/>
    </xf>
    <xf numFmtId="0" fontId="0" fillId="16" borderId="116" xfId="0" applyFill="1" applyBorder="1">
      <alignment vertical="center"/>
    </xf>
    <xf numFmtId="38" fontId="0" fillId="11" borderId="57" xfId="1" applyFont="1" applyFill="1" applyBorder="1">
      <alignment vertical="center"/>
    </xf>
    <xf numFmtId="38" fontId="15" fillId="11" borderId="58" xfId="1" applyFont="1" applyFill="1" applyBorder="1">
      <alignment vertical="center"/>
    </xf>
    <xf numFmtId="38" fontId="31" fillId="11" borderId="58" xfId="1" applyFont="1" applyFill="1" applyBorder="1">
      <alignment vertical="center"/>
    </xf>
    <xf numFmtId="38" fontId="0" fillId="11" borderId="58" xfId="1" applyFont="1" applyFill="1" applyBorder="1">
      <alignment vertical="center"/>
    </xf>
    <xf numFmtId="38" fontId="31" fillId="11" borderId="59" xfId="1" applyFont="1" applyFill="1" applyBorder="1">
      <alignment vertical="center"/>
    </xf>
    <xf numFmtId="38" fontId="0" fillId="11" borderId="62" xfId="1" applyFont="1" applyFill="1" applyBorder="1">
      <alignment vertical="center"/>
    </xf>
    <xf numFmtId="38" fontId="15" fillId="11" borderId="63" xfId="1" applyFont="1" applyFill="1" applyBorder="1">
      <alignment vertical="center"/>
    </xf>
    <xf numFmtId="38" fontId="31" fillId="11" borderId="63" xfId="1" applyFont="1" applyFill="1" applyBorder="1">
      <alignment vertical="center"/>
    </xf>
    <xf numFmtId="38" fontId="0" fillId="11" borderId="63" xfId="1" applyFont="1" applyFill="1" applyBorder="1">
      <alignment vertical="center"/>
    </xf>
    <xf numFmtId="38" fontId="31" fillId="11" borderId="64" xfId="1" applyFont="1" applyFill="1" applyBorder="1">
      <alignment vertical="center"/>
    </xf>
    <xf numFmtId="38" fontId="0" fillId="11" borderId="67" xfId="1" applyFont="1" applyFill="1" applyBorder="1">
      <alignment vertical="center"/>
    </xf>
    <xf numFmtId="38" fontId="15" fillId="11" borderId="68" xfId="1" applyFont="1" applyFill="1" applyBorder="1">
      <alignment vertical="center"/>
    </xf>
    <xf numFmtId="38" fontId="31" fillId="11" borderId="68" xfId="1" applyFont="1" applyFill="1" applyBorder="1">
      <alignment vertical="center"/>
    </xf>
    <xf numFmtId="38" fontId="0" fillId="11" borderId="68" xfId="1" applyFont="1" applyFill="1" applyBorder="1">
      <alignment vertical="center"/>
    </xf>
    <xf numFmtId="38" fontId="31" fillId="11" borderId="69" xfId="1" applyFont="1" applyFill="1" applyBorder="1">
      <alignment vertical="center"/>
    </xf>
    <xf numFmtId="0" fontId="16" fillId="9" borderId="24" xfId="0" applyFont="1" applyFill="1" applyBorder="1" applyAlignment="1">
      <alignment vertical="center" shrinkToFit="1"/>
    </xf>
    <xf numFmtId="0" fontId="50" fillId="9" borderId="24" xfId="0" applyFont="1" applyFill="1" applyBorder="1" applyAlignment="1">
      <alignment vertical="center" shrinkToFit="1"/>
    </xf>
    <xf numFmtId="38" fontId="66" fillId="0" borderId="0" xfId="1" applyFont="1" applyAlignment="1">
      <alignment horizontal="right" vertical="center"/>
    </xf>
    <xf numFmtId="38" fontId="67" fillId="0" borderId="0" xfId="1" applyFont="1" applyAlignment="1">
      <alignment horizontal="right" vertical="center"/>
    </xf>
    <xf numFmtId="38" fontId="68" fillId="0" borderId="0" xfId="1" applyFont="1" applyAlignment="1">
      <alignment horizontal="right" vertical="center"/>
    </xf>
    <xf numFmtId="38" fontId="9" fillId="9" borderId="0" xfId="1" applyFont="1" applyFill="1" applyAlignment="1">
      <alignment horizontal="right" vertical="center"/>
    </xf>
    <xf numFmtId="0" fontId="47" fillId="17" borderId="122" xfId="0" applyFont="1" applyFill="1" applyBorder="1" applyAlignment="1">
      <alignment horizontal="center" vertical="center"/>
    </xf>
    <xf numFmtId="0" fontId="47" fillId="17" borderId="123" xfId="0" applyFont="1" applyFill="1" applyBorder="1" applyAlignment="1">
      <alignment horizontal="center" vertical="center"/>
    </xf>
    <xf numFmtId="0" fontId="69" fillId="15" borderId="114" xfId="0" applyFont="1" applyFill="1" applyBorder="1" applyAlignment="1">
      <alignment horizontal="center" vertical="center"/>
    </xf>
    <xf numFmtId="0" fontId="69" fillId="16" borderId="114" xfId="0" applyFont="1" applyFill="1" applyBorder="1" applyAlignment="1">
      <alignment horizontal="center" vertical="center"/>
    </xf>
    <xf numFmtId="0" fontId="70" fillId="0" borderId="0" xfId="0" applyFont="1" applyAlignment="1">
      <alignment vertical="center"/>
    </xf>
    <xf numFmtId="0" fontId="71" fillId="0" borderId="0" xfId="0" applyFont="1" applyAlignment="1">
      <alignment vertical="center"/>
    </xf>
    <xf numFmtId="0" fontId="71" fillId="0" borderId="0" xfId="0" applyFont="1" applyAlignment="1">
      <alignment horizontal="left" vertical="center"/>
    </xf>
    <xf numFmtId="0" fontId="72" fillId="0" borderId="0" xfId="0" applyFont="1" applyAlignment="1">
      <alignment vertical="center"/>
    </xf>
    <xf numFmtId="0" fontId="71" fillId="0" borderId="0" xfId="0" applyFont="1" applyFill="1" applyAlignment="1">
      <alignment horizontal="left" vertical="center"/>
    </xf>
    <xf numFmtId="0" fontId="71" fillId="0" borderId="0" xfId="0" applyFont="1" applyFill="1" applyBorder="1" applyAlignment="1">
      <alignment vertical="center"/>
    </xf>
    <xf numFmtId="38" fontId="18" fillId="0" borderId="0" xfId="1" applyFont="1" applyFill="1" applyAlignment="1">
      <alignment vertical="center"/>
    </xf>
    <xf numFmtId="38" fontId="9" fillId="0" borderId="0" xfId="1" applyFont="1" applyAlignment="1">
      <alignment horizontal="right" vertical="center"/>
    </xf>
    <xf numFmtId="38" fontId="9" fillId="0" borderId="0" xfId="1" applyFont="1" applyAlignment="1">
      <alignment horizontal="center" vertical="center"/>
    </xf>
    <xf numFmtId="0" fontId="18" fillId="2" borderId="31" xfId="0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38" fontId="18" fillId="0" borderId="0" xfId="1" applyFont="1" applyAlignment="1">
      <alignment horizontal="center" vertical="center"/>
    </xf>
    <xf numFmtId="0" fontId="9" fillId="2" borderId="9" xfId="0" applyFont="1" applyFill="1" applyBorder="1" applyAlignment="1">
      <alignment vertical="center" shrinkToFit="1"/>
    </xf>
    <xf numFmtId="0" fontId="9" fillId="2" borderId="20" xfId="0" applyFont="1" applyFill="1" applyBorder="1" applyAlignment="1">
      <alignment vertical="center" shrinkToFit="1"/>
    </xf>
    <xf numFmtId="38" fontId="13" fillId="0" borderId="0" xfId="1" applyFont="1" applyBorder="1" applyAlignment="1">
      <alignment horizontal="center" vertical="center"/>
    </xf>
    <xf numFmtId="176" fontId="0" fillId="0" borderId="0" xfId="0" applyNumberFormat="1" applyFont="1" applyBorder="1" applyAlignment="1">
      <alignment vertical="center"/>
    </xf>
    <xf numFmtId="176" fontId="0" fillId="0" borderId="0" xfId="0" applyNumberFormat="1" applyFont="1" applyFill="1" applyBorder="1" applyAlignment="1">
      <alignment vertical="center"/>
    </xf>
    <xf numFmtId="38" fontId="14" fillId="0" borderId="0" xfId="1" applyFont="1" applyBorder="1" applyAlignment="1">
      <alignment horizontal="right" vertical="center"/>
    </xf>
    <xf numFmtId="38" fontId="6" fillId="2" borderId="0" xfId="1" applyFont="1" applyFill="1" applyBorder="1" applyAlignment="1">
      <alignment horizontal="right" vertical="center"/>
    </xf>
    <xf numFmtId="38" fontId="0" fillId="2" borderId="0" xfId="1" applyFont="1" applyFill="1" applyBorder="1" applyAlignment="1">
      <alignment horizontal="right" vertical="center"/>
    </xf>
    <xf numFmtId="38" fontId="13" fillId="2" borderId="0" xfId="1" applyFont="1" applyFill="1" applyBorder="1" applyAlignment="1">
      <alignment horizontal="right" vertical="center"/>
    </xf>
    <xf numFmtId="176" fontId="9" fillId="0" borderId="0" xfId="0" applyNumberFormat="1" applyFont="1" applyBorder="1" applyAlignment="1">
      <alignment vertical="center"/>
    </xf>
    <xf numFmtId="176" fontId="13" fillId="0" borderId="0" xfId="0" applyNumberFormat="1" applyFont="1" applyBorder="1" applyAlignment="1">
      <alignment vertical="center"/>
    </xf>
    <xf numFmtId="176" fontId="9" fillId="2" borderId="0" xfId="0" applyNumberFormat="1" applyFont="1" applyFill="1" applyBorder="1" applyAlignment="1">
      <alignment horizontal="right" vertical="center"/>
    </xf>
    <xf numFmtId="176" fontId="13" fillId="2" borderId="7" xfId="0" applyNumberFormat="1" applyFont="1" applyFill="1" applyBorder="1" applyAlignment="1">
      <alignment horizontal="center" vertical="center"/>
    </xf>
    <xf numFmtId="176" fontId="13" fillId="2" borderId="11" xfId="0" applyNumberFormat="1" applyFont="1" applyFill="1" applyBorder="1" applyAlignment="1">
      <alignment horizontal="center" vertical="center"/>
    </xf>
    <xf numFmtId="176" fontId="13" fillId="4" borderId="15" xfId="0" applyNumberFormat="1" applyFont="1" applyFill="1" applyBorder="1" applyAlignment="1">
      <alignment horizontal="center" vertical="center"/>
    </xf>
    <xf numFmtId="176" fontId="0" fillId="2" borderId="7" xfId="0" applyNumberFormat="1" applyFont="1" applyFill="1" applyBorder="1" applyAlignment="1">
      <alignment horizontal="center" vertical="center"/>
    </xf>
    <xf numFmtId="176" fontId="0" fillId="2" borderId="11" xfId="0" applyNumberFormat="1" applyFont="1" applyFill="1" applyBorder="1" applyAlignment="1">
      <alignment horizontal="center" vertical="center"/>
    </xf>
    <xf numFmtId="176" fontId="0" fillId="6" borderId="15" xfId="0" applyNumberFormat="1" applyFont="1" applyFill="1" applyBorder="1" applyAlignment="1">
      <alignment horizontal="center" vertical="center"/>
    </xf>
    <xf numFmtId="38" fontId="9" fillId="0" borderId="0" xfId="1" applyFont="1" applyFill="1" applyAlignment="1">
      <alignment horizontal="center" vertical="center"/>
    </xf>
    <xf numFmtId="38" fontId="9" fillId="2" borderId="0" xfId="1" applyFont="1" applyFill="1" applyAlignment="1">
      <alignment vertical="center"/>
    </xf>
    <xf numFmtId="38" fontId="9" fillId="2" borderId="0" xfId="1" applyFont="1" applyFill="1" applyAlignment="1">
      <alignment horizontal="right" vertical="center"/>
    </xf>
    <xf numFmtId="0" fontId="0" fillId="5" borderId="0" xfId="0" applyFont="1" applyFill="1" applyAlignment="1">
      <alignment vertical="center"/>
    </xf>
    <xf numFmtId="38" fontId="0" fillId="2" borderId="61" xfId="1" applyFont="1" applyFill="1" applyBorder="1" applyAlignment="1">
      <alignment vertical="center"/>
    </xf>
    <xf numFmtId="38" fontId="0" fillId="0" borderId="0" xfId="1" applyFont="1" applyAlignment="1">
      <alignment horizontal="center" vertical="center"/>
    </xf>
    <xf numFmtId="38" fontId="21" fillId="2" borderId="57" xfId="1" applyFont="1" applyFill="1" applyBorder="1" applyAlignment="1">
      <alignment vertical="center"/>
    </xf>
    <xf numFmtId="38" fontId="21" fillId="2" borderId="62" xfId="1" applyFont="1" applyFill="1" applyBorder="1" applyAlignment="1">
      <alignment vertical="center"/>
    </xf>
    <xf numFmtId="38" fontId="21" fillId="4" borderId="44" xfId="1" applyFont="1" applyFill="1" applyBorder="1" applyAlignment="1">
      <alignment vertical="center"/>
    </xf>
    <xf numFmtId="38" fontId="13" fillId="0" borderId="73" xfId="1" applyNumberFormat="1" applyFont="1" applyBorder="1" applyAlignment="1">
      <alignment horizontal="right" vertical="center"/>
    </xf>
    <xf numFmtId="38" fontId="13" fillId="0" borderId="76" xfId="1" applyFont="1" applyBorder="1" applyAlignment="1">
      <alignment horizontal="right" vertical="center"/>
    </xf>
    <xf numFmtId="38" fontId="13" fillId="0" borderId="74" xfId="1" applyFont="1" applyBorder="1" applyAlignment="1">
      <alignment vertical="center"/>
    </xf>
    <xf numFmtId="38" fontId="13" fillId="0" borderId="74" xfId="1" applyFont="1" applyBorder="1" applyAlignment="1">
      <alignment horizontal="right" vertical="center"/>
    </xf>
    <xf numFmtId="38" fontId="13" fillId="0" borderId="75" xfId="1" applyFont="1" applyBorder="1" applyAlignment="1">
      <alignment vertical="center"/>
    </xf>
    <xf numFmtId="38" fontId="27" fillId="0" borderId="74" xfId="1" applyFont="1" applyBorder="1" applyAlignment="1">
      <alignment vertical="center"/>
    </xf>
    <xf numFmtId="38" fontId="13" fillId="0" borderId="62" xfId="1" applyNumberFormat="1" applyFont="1" applyBorder="1" applyAlignment="1">
      <alignment horizontal="right" vertical="center"/>
    </xf>
    <xf numFmtId="38" fontId="13" fillId="0" borderId="63" xfId="1" applyFont="1" applyBorder="1" applyAlignment="1">
      <alignment vertical="center"/>
    </xf>
    <xf numFmtId="38" fontId="13" fillId="0" borderId="65" xfId="1" applyFont="1" applyBorder="1" applyAlignment="1">
      <alignment horizontal="right" vertical="center"/>
    </xf>
    <xf numFmtId="38" fontId="27" fillId="0" borderId="63" xfId="1" applyFont="1" applyBorder="1" applyAlignment="1">
      <alignment vertical="center"/>
    </xf>
    <xf numFmtId="38" fontId="13" fillId="0" borderId="64" xfId="1" applyFont="1" applyBorder="1" applyAlignment="1">
      <alignment horizontal="right" vertical="center"/>
    </xf>
    <xf numFmtId="38" fontId="13" fillId="5" borderId="44" xfId="1" applyNumberFormat="1" applyFont="1" applyFill="1" applyBorder="1" applyAlignment="1">
      <alignment horizontal="right" vertical="center"/>
    </xf>
    <xf numFmtId="38" fontId="13" fillId="5" borderId="45" xfId="1" applyFont="1" applyFill="1" applyBorder="1" applyAlignment="1">
      <alignment vertical="center"/>
    </xf>
    <xf numFmtId="38" fontId="13" fillId="5" borderId="45" xfId="1" applyFont="1" applyFill="1" applyBorder="1" applyAlignment="1">
      <alignment horizontal="right" vertical="center"/>
    </xf>
    <xf numFmtId="38" fontId="13" fillId="5" borderId="47" xfId="1" applyFont="1" applyFill="1" applyBorder="1" applyAlignment="1">
      <alignment vertical="center"/>
    </xf>
    <xf numFmtId="38" fontId="13" fillId="5" borderId="47" xfId="1" applyFont="1" applyFill="1" applyBorder="1" applyAlignment="1">
      <alignment horizontal="right" vertical="center"/>
    </xf>
    <xf numFmtId="38" fontId="27" fillId="5" borderId="45" xfId="1" applyFont="1" applyFill="1" applyBorder="1" applyAlignment="1">
      <alignment vertical="center"/>
    </xf>
    <xf numFmtId="38" fontId="13" fillId="5" borderId="46" xfId="1" applyFont="1" applyFill="1" applyBorder="1" applyAlignment="1">
      <alignment horizontal="right" vertical="center"/>
    </xf>
    <xf numFmtId="38" fontId="0" fillId="0" borderId="0" xfId="0" applyNumberFormat="1" applyFont="1" applyAlignment="1">
      <alignment vertical="center"/>
    </xf>
    <xf numFmtId="38" fontId="30" fillId="0" borderId="74" xfId="1" applyFont="1" applyBorder="1" applyAlignment="1">
      <alignment vertical="center"/>
    </xf>
    <xf numFmtId="38" fontId="0" fillId="2" borderId="75" xfId="1" applyFont="1" applyFill="1" applyBorder="1" applyAlignment="1">
      <alignment horizontal="right" vertical="center"/>
    </xf>
    <xf numFmtId="38" fontId="30" fillId="0" borderId="62" xfId="1" applyNumberFormat="1" applyFont="1" applyBorder="1" applyAlignment="1">
      <alignment horizontal="right" vertical="center"/>
    </xf>
    <xf numFmtId="38" fontId="27" fillId="2" borderId="63" xfId="1" applyFont="1" applyFill="1" applyBorder="1" applyAlignment="1">
      <alignment vertical="center"/>
    </xf>
    <xf numFmtId="38" fontId="74" fillId="0" borderId="75" xfId="1" applyFont="1" applyBorder="1" applyAlignment="1">
      <alignment vertical="center"/>
    </xf>
    <xf numFmtId="38" fontId="74" fillId="0" borderId="64" xfId="1" applyFont="1" applyBorder="1" applyAlignment="1">
      <alignment vertical="center"/>
    </xf>
    <xf numFmtId="38" fontId="74" fillId="5" borderId="46" xfId="1" applyFont="1" applyFill="1" applyBorder="1" applyAlignment="1">
      <alignment vertical="center"/>
    </xf>
    <xf numFmtId="38" fontId="0" fillId="5" borderId="63" xfId="1" applyFont="1" applyFill="1" applyBorder="1" applyAlignment="1">
      <alignment vertical="center"/>
    </xf>
    <xf numFmtId="38" fontId="75" fillId="2" borderId="75" xfId="1" applyFont="1" applyFill="1" applyBorder="1" applyAlignment="1">
      <alignment vertical="center"/>
    </xf>
    <xf numFmtId="38" fontId="75" fillId="2" borderId="64" xfId="1" applyFont="1" applyFill="1" applyBorder="1" applyAlignment="1">
      <alignment vertical="center"/>
    </xf>
    <xf numFmtId="38" fontId="75" fillId="5" borderId="46" xfId="1" applyFont="1" applyFill="1" applyBorder="1" applyAlignment="1">
      <alignment vertical="center"/>
    </xf>
    <xf numFmtId="38" fontId="13" fillId="2" borderId="76" xfId="1" applyFont="1" applyFill="1" applyBorder="1" applyAlignment="1">
      <alignment horizontal="right" vertical="center"/>
    </xf>
    <xf numFmtId="38" fontId="0" fillId="0" borderId="62" xfId="1" applyFont="1" applyBorder="1" applyAlignment="1">
      <alignment horizontal="right" vertical="center"/>
    </xf>
    <xf numFmtId="38" fontId="0" fillId="5" borderId="44" xfId="1" applyFont="1" applyFill="1" applyBorder="1" applyAlignment="1">
      <alignment horizontal="right" vertical="center"/>
    </xf>
    <xf numFmtId="38" fontId="0" fillId="0" borderId="73" xfId="1" applyFont="1" applyBorder="1" applyAlignment="1">
      <alignment horizontal="right" vertical="center"/>
    </xf>
    <xf numFmtId="38" fontId="0" fillId="2" borderId="74" xfId="1" applyFont="1" applyFill="1" applyBorder="1" applyAlignment="1">
      <alignment vertical="center"/>
    </xf>
    <xf numFmtId="38" fontId="13" fillId="2" borderId="63" xfId="1" applyFont="1" applyFill="1" applyBorder="1" applyAlignment="1">
      <alignment vertical="center"/>
    </xf>
    <xf numFmtId="38" fontId="18" fillId="0" borderId="59" xfId="1" applyFont="1" applyFill="1" applyBorder="1" applyAlignment="1">
      <alignment vertical="center"/>
    </xf>
    <xf numFmtId="38" fontId="13" fillId="0" borderId="76" xfId="1" applyNumberFormat="1" applyFont="1" applyBorder="1" applyAlignment="1">
      <alignment horizontal="right" vertical="center"/>
    </xf>
    <xf numFmtId="38" fontId="13" fillId="0" borderId="65" xfId="1" applyNumberFormat="1" applyFont="1" applyBorder="1" applyAlignment="1">
      <alignment horizontal="right" vertical="center"/>
    </xf>
    <xf numFmtId="38" fontId="13" fillId="5" borderId="47" xfId="1" applyNumberFormat="1" applyFont="1" applyFill="1" applyBorder="1" applyAlignment="1">
      <alignment horizontal="right" vertical="center"/>
    </xf>
    <xf numFmtId="38" fontId="13" fillId="0" borderId="74" xfId="1" applyFont="1" applyFill="1" applyBorder="1" applyAlignment="1">
      <alignment vertical="center"/>
    </xf>
    <xf numFmtId="38" fontId="13" fillId="5" borderId="67" xfId="1" applyNumberFormat="1" applyFont="1" applyFill="1" applyBorder="1" applyAlignment="1">
      <alignment horizontal="right" vertical="center"/>
    </xf>
    <xf numFmtId="38" fontId="0" fillId="5" borderId="68" xfId="1" applyFont="1" applyFill="1" applyBorder="1" applyAlignment="1">
      <alignment vertical="center"/>
    </xf>
    <xf numFmtId="38" fontId="0" fillId="5" borderId="69" xfId="1" applyFont="1" applyFill="1" applyBorder="1" applyAlignment="1">
      <alignment vertical="center"/>
    </xf>
    <xf numFmtId="38" fontId="0" fillId="5" borderId="70" xfId="1" applyFont="1" applyFill="1" applyBorder="1" applyAlignment="1">
      <alignment horizontal="right" vertical="center"/>
    </xf>
    <xf numFmtId="38" fontId="0" fillId="5" borderId="70" xfId="1" applyFont="1" applyFill="1" applyBorder="1" applyAlignment="1">
      <alignment vertical="center"/>
    </xf>
    <xf numFmtId="38" fontId="13" fillId="5" borderId="68" xfId="1" applyFont="1" applyFill="1" applyBorder="1" applyAlignment="1">
      <alignment vertical="center"/>
    </xf>
    <xf numFmtId="38" fontId="13" fillId="5" borderId="70" xfId="1" applyFont="1" applyFill="1" applyBorder="1" applyAlignment="1">
      <alignment vertical="center"/>
    </xf>
    <xf numFmtId="38" fontId="0" fillId="5" borderId="69" xfId="1" applyFont="1" applyFill="1" applyBorder="1" applyAlignment="1">
      <alignment horizontal="right" vertical="center"/>
    </xf>
    <xf numFmtId="38" fontId="13" fillId="5" borderId="70" xfId="1" applyFont="1" applyFill="1" applyBorder="1" applyAlignment="1">
      <alignment horizontal="right" vertical="center"/>
    </xf>
    <xf numFmtId="38" fontId="27" fillId="5" borderId="67" xfId="1" applyFont="1" applyFill="1" applyBorder="1" applyAlignment="1">
      <alignment vertical="center"/>
    </xf>
    <xf numFmtId="38" fontId="0" fillId="5" borderId="68" xfId="1" applyFont="1" applyFill="1" applyBorder="1" applyAlignment="1">
      <alignment horizontal="right" vertical="center"/>
    </xf>
    <xf numFmtId="38" fontId="13" fillId="5" borderId="69" xfId="1" applyFont="1" applyFill="1" applyBorder="1" applyAlignment="1">
      <alignment horizontal="right" vertical="center"/>
    </xf>
    <xf numFmtId="38" fontId="0" fillId="5" borderId="66" xfId="1" applyFont="1" applyFill="1" applyBorder="1" applyAlignment="1">
      <alignment vertical="center"/>
    </xf>
    <xf numFmtId="38" fontId="21" fillId="2" borderId="83" xfId="1" applyFont="1" applyFill="1" applyBorder="1" applyAlignment="1">
      <alignment vertical="center"/>
    </xf>
    <xf numFmtId="38" fontId="21" fillId="7" borderId="44" xfId="1" applyFont="1" applyFill="1" applyBorder="1" applyAlignment="1">
      <alignment vertical="center"/>
    </xf>
    <xf numFmtId="38" fontId="14" fillId="0" borderId="64" xfId="1" applyFont="1" applyBorder="1" applyAlignment="1">
      <alignment vertical="center"/>
    </xf>
    <xf numFmtId="38" fontId="14" fillId="5" borderId="46" xfId="1" applyFont="1" applyFill="1" applyBorder="1" applyAlignment="1">
      <alignment vertical="center"/>
    </xf>
    <xf numFmtId="38" fontId="0" fillId="5" borderId="23" xfId="1" applyFont="1" applyFill="1" applyBorder="1" applyAlignment="1">
      <alignment horizontal="right" vertical="center"/>
    </xf>
    <xf numFmtId="38" fontId="14" fillId="0" borderId="75" xfId="1" applyNumberFormat="1" applyFont="1" applyBorder="1" applyAlignment="1">
      <alignment horizontal="right" vertical="center"/>
    </xf>
    <xf numFmtId="38" fontId="0" fillId="0" borderId="27" xfId="1" applyFont="1" applyBorder="1" applyAlignment="1">
      <alignment horizontal="right" vertical="center"/>
    </xf>
    <xf numFmtId="38" fontId="14" fillId="0" borderId="64" xfId="1" applyNumberFormat="1" applyFont="1" applyBorder="1" applyAlignment="1">
      <alignment horizontal="right" vertical="center"/>
    </xf>
    <xf numFmtId="38" fontId="14" fillId="5" borderId="46" xfId="1" applyNumberFormat="1" applyFont="1" applyFill="1" applyBorder="1" applyAlignment="1">
      <alignment horizontal="right" vertical="center"/>
    </xf>
    <xf numFmtId="38" fontId="14" fillId="0" borderId="75" xfId="1" applyFont="1" applyBorder="1" applyAlignment="1">
      <alignment vertical="center"/>
    </xf>
    <xf numFmtId="38" fontId="0" fillId="2" borderId="74" xfId="1" applyNumberFormat="1" applyFont="1" applyFill="1" applyBorder="1" applyAlignment="1">
      <alignment horizontal="right" vertical="center"/>
    </xf>
    <xf numFmtId="38" fontId="13" fillId="0" borderId="75" xfId="1" applyFont="1" applyBorder="1" applyAlignment="1">
      <alignment horizontal="right" vertical="center"/>
    </xf>
    <xf numFmtId="38" fontId="27" fillId="5" borderId="44" xfId="1" applyFont="1" applyFill="1" applyBorder="1" applyAlignment="1">
      <alignment vertical="center"/>
    </xf>
    <xf numFmtId="0" fontId="27" fillId="5" borderId="44" xfId="0" applyFont="1" applyFill="1" applyBorder="1" applyAlignment="1">
      <alignment vertical="center"/>
    </xf>
    <xf numFmtId="38" fontId="0" fillId="5" borderId="23" xfId="1" applyFont="1" applyFill="1" applyBorder="1" applyAlignment="1">
      <alignment vertical="center"/>
    </xf>
    <xf numFmtId="38" fontId="9" fillId="0" borderId="71" xfId="1" applyFont="1" applyBorder="1" applyAlignment="1">
      <alignment horizontal="left" vertical="center"/>
    </xf>
    <xf numFmtId="38" fontId="0" fillId="2" borderId="88" xfId="1" applyNumberFormat="1" applyFont="1" applyFill="1" applyBorder="1" applyAlignment="1">
      <alignment horizontal="right" vertical="center"/>
    </xf>
    <xf numFmtId="38" fontId="0" fillId="2" borderId="89" xfId="1" applyFont="1" applyFill="1" applyBorder="1" applyAlignment="1">
      <alignment vertical="center"/>
    </xf>
    <xf numFmtId="38" fontId="0" fillId="2" borderId="90" xfId="1" applyFont="1" applyFill="1" applyBorder="1" applyAlignment="1">
      <alignment vertical="center"/>
    </xf>
    <xf numFmtId="38" fontId="0" fillId="2" borderId="88" xfId="1" applyFont="1" applyFill="1" applyBorder="1" applyAlignment="1">
      <alignment vertical="center"/>
    </xf>
    <xf numFmtId="38" fontId="0" fillId="2" borderId="89" xfId="1" applyNumberFormat="1" applyFont="1" applyFill="1" applyBorder="1" applyAlignment="1">
      <alignment horizontal="right" vertical="center"/>
    </xf>
    <xf numFmtId="38" fontId="0" fillId="2" borderId="91" xfId="1" applyFont="1" applyFill="1" applyBorder="1" applyAlignment="1">
      <alignment vertical="center"/>
    </xf>
    <xf numFmtId="38" fontId="0" fillId="2" borderId="90" xfId="1" applyFont="1" applyFill="1" applyBorder="1" applyAlignment="1">
      <alignment horizontal="right" vertical="center"/>
    </xf>
    <xf numFmtId="38" fontId="0" fillId="2" borderId="92" xfId="1" applyFont="1" applyFill="1" applyBorder="1" applyAlignment="1">
      <alignment vertical="center"/>
    </xf>
    <xf numFmtId="38" fontId="13" fillId="2" borderId="89" xfId="1" applyFont="1" applyFill="1" applyBorder="1" applyAlignment="1">
      <alignment vertical="center"/>
    </xf>
    <xf numFmtId="38" fontId="0" fillId="2" borderId="91" xfId="1" applyFont="1" applyFill="1" applyBorder="1" applyAlignment="1">
      <alignment horizontal="right" vertical="center"/>
    </xf>
    <xf numFmtId="38" fontId="27" fillId="2" borderId="89" xfId="1" applyFont="1" applyFill="1" applyBorder="1" applyAlignment="1">
      <alignment vertical="center"/>
    </xf>
    <xf numFmtId="38" fontId="0" fillId="2" borderId="89" xfId="1" applyFont="1" applyFill="1" applyBorder="1" applyAlignment="1">
      <alignment horizontal="right" vertical="center"/>
    </xf>
    <xf numFmtId="38" fontId="0" fillId="2" borderId="93" xfId="1" applyFont="1" applyFill="1" applyBorder="1" applyAlignment="1">
      <alignment horizontal="right" vertical="center"/>
    </xf>
    <xf numFmtId="38" fontId="0" fillId="2" borderId="94" xfId="1" applyFont="1" applyFill="1" applyBorder="1" applyAlignment="1">
      <alignment vertical="center"/>
    </xf>
    <xf numFmtId="38" fontId="0" fillId="2" borderId="95" xfId="1" applyFont="1" applyFill="1" applyBorder="1" applyAlignment="1">
      <alignment vertical="center"/>
    </xf>
    <xf numFmtId="38" fontId="0" fillId="5" borderId="96" xfId="1" applyNumberFormat="1" applyFont="1" applyFill="1" applyBorder="1" applyAlignment="1">
      <alignment horizontal="right" vertical="center"/>
    </xf>
    <xf numFmtId="38" fontId="0" fillId="5" borderId="97" xfId="1" applyFont="1" applyFill="1" applyBorder="1" applyAlignment="1">
      <alignment vertical="center"/>
    </xf>
    <xf numFmtId="38" fontId="0" fillId="5" borderId="98" xfId="1" applyFont="1" applyFill="1" applyBorder="1" applyAlignment="1">
      <alignment vertical="center"/>
    </xf>
    <xf numFmtId="38" fontId="0" fillId="5" borderId="96" xfId="1" applyFont="1" applyFill="1" applyBorder="1" applyAlignment="1">
      <alignment vertical="center"/>
    </xf>
    <xf numFmtId="38" fontId="0" fillId="5" borderId="97" xfId="1" applyNumberFormat="1" applyFont="1" applyFill="1" applyBorder="1" applyAlignment="1">
      <alignment horizontal="right" vertical="center"/>
    </xf>
    <xf numFmtId="38" fontId="0" fillId="5" borderId="98" xfId="1" applyFont="1" applyFill="1" applyBorder="1" applyAlignment="1">
      <alignment horizontal="right" vertical="center"/>
    </xf>
    <xf numFmtId="38" fontId="0" fillId="5" borderId="99" xfId="1" applyFont="1" applyFill="1" applyBorder="1" applyAlignment="1">
      <alignment vertical="center"/>
    </xf>
    <xf numFmtId="38" fontId="13" fillId="5" borderId="97" xfId="1" applyFont="1" applyFill="1" applyBorder="1" applyAlignment="1">
      <alignment vertical="center"/>
    </xf>
    <xf numFmtId="38" fontId="0" fillId="5" borderId="96" xfId="1" applyFont="1" applyFill="1" applyBorder="1" applyAlignment="1">
      <alignment horizontal="right" vertical="center"/>
    </xf>
    <xf numFmtId="38" fontId="27" fillId="5" borderId="97" xfId="1" applyFont="1" applyFill="1" applyBorder="1" applyAlignment="1">
      <alignment vertical="center"/>
    </xf>
    <xf numFmtId="38" fontId="0" fillId="5" borderId="97" xfId="1" applyFont="1" applyFill="1" applyBorder="1" applyAlignment="1">
      <alignment horizontal="right" vertical="center"/>
    </xf>
    <xf numFmtId="38" fontId="0" fillId="5" borderId="93" xfId="1" applyFont="1" applyFill="1" applyBorder="1" applyAlignment="1">
      <alignment vertical="center"/>
    </xf>
    <xf numFmtId="38" fontId="0" fillId="5" borderId="94" xfId="1" applyFont="1" applyFill="1" applyBorder="1" applyAlignment="1">
      <alignment vertical="center"/>
    </xf>
    <xf numFmtId="38" fontId="0" fillId="5" borderId="100" xfId="1" applyFont="1" applyFill="1" applyBorder="1" applyAlignment="1">
      <alignment vertical="center"/>
    </xf>
    <xf numFmtId="38" fontId="0" fillId="0" borderId="73" xfId="1" applyFont="1" applyFill="1" applyBorder="1" applyAlignment="1">
      <alignment horizontal="right" vertical="center"/>
    </xf>
    <xf numFmtId="38" fontId="30" fillId="0" borderId="74" xfId="1" applyNumberFormat="1" applyFont="1" applyBorder="1" applyAlignment="1">
      <alignment horizontal="right" vertical="center"/>
    </xf>
    <xf numFmtId="38" fontId="30" fillId="0" borderId="63" xfId="1" applyNumberFormat="1" applyFont="1" applyBorder="1" applyAlignment="1">
      <alignment horizontal="right" vertical="center"/>
    </xf>
    <xf numFmtId="38" fontId="30" fillId="5" borderId="45" xfId="1" applyNumberFormat="1" applyFont="1" applyFill="1" applyBorder="1" applyAlignment="1">
      <alignment horizontal="right" vertical="center"/>
    </xf>
    <xf numFmtId="38" fontId="0" fillId="0" borderId="69" xfId="1" applyFont="1" applyBorder="1" applyAlignment="1">
      <alignment horizontal="right" vertical="center"/>
    </xf>
    <xf numFmtId="38" fontId="0" fillId="0" borderId="68" xfId="1" applyNumberFormat="1" applyFont="1" applyBorder="1" applyAlignment="1">
      <alignment horizontal="right" vertical="center"/>
    </xf>
    <xf numFmtId="38" fontId="0" fillId="0" borderId="69" xfId="1" applyNumberFormat="1" applyFont="1" applyBorder="1" applyAlignment="1">
      <alignment horizontal="right" vertical="center"/>
    </xf>
    <xf numFmtId="38" fontId="0" fillId="0" borderId="68" xfId="1" applyFont="1" applyBorder="1" applyAlignment="1">
      <alignment vertical="center"/>
    </xf>
    <xf numFmtId="38" fontId="0" fillId="0" borderId="69" xfId="1" applyFont="1" applyBorder="1" applyAlignment="1">
      <alignment vertical="center"/>
    </xf>
    <xf numFmtId="38" fontId="0" fillId="0" borderId="70" xfId="1" applyFont="1" applyBorder="1" applyAlignment="1">
      <alignment vertical="center"/>
    </xf>
    <xf numFmtId="38" fontId="0" fillId="0" borderId="67" xfId="1" applyFont="1" applyBorder="1" applyAlignment="1">
      <alignment vertical="center"/>
    </xf>
    <xf numFmtId="38" fontId="0" fillId="0" borderId="70" xfId="1" applyFont="1" applyBorder="1" applyAlignment="1">
      <alignment horizontal="right" vertical="center"/>
    </xf>
    <xf numFmtId="38" fontId="27" fillId="0" borderId="68" xfId="1" applyFont="1" applyBorder="1" applyAlignment="1">
      <alignment vertical="center"/>
    </xf>
    <xf numFmtId="38" fontId="0" fillId="0" borderId="69" xfId="1" applyFont="1" applyFill="1" applyBorder="1" applyAlignment="1">
      <alignment horizontal="right" vertical="center"/>
    </xf>
    <xf numFmtId="38" fontId="0" fillId="0" borderId="68" xfId="1" applyFont="1" applyBorder="1" applyAlignment="1">
      <alignment horizontal="right" vertical="center"/>
    </xf>
    <xf numFmtId="38" fontId="13" fillId="0" borderId="69" xfId="1" applyFont="1" applyBorder="1" applyAlignment="1">
      <alignment horizontal="right" vertical="center"/>
    </xf>
    <xf numFmtId="38" fontId="0" fillId="0" borderId="66" xfId="1" applyFont="1" applyBorder="1" applyAlignment="1">
      <alignment vertical="center"/>
    </xf>
    <xf numFmtId="38" fontId="0" fillId="5" borderId="80" xfId="1" applyNumberFormat="1" applyFont="1" applyFill="1" applyBorder="1" applyAlignment="1">
      <alignment horizontal="right" vertical="center"/>
    </xf>
    <xf numFmtId="38" fontId="0" fillId="5" borderId="81" xfId="1" applyNumberFormat="1" applyFont="1" applyFill="1" applyBorder="1" applyAlignment="1">
      <alignment horizontal="right" vertical="center"/>
    </xf>
    <xf numFmtId="38" fontId="0" fillId="5" borderId="82" xfId="1" applyNumberFormat="1" applyFont="1" applyFill="1" applyBorder="1" applyAlignment="1">
      <alignment horizontal="right" vertical="center"/>
    </xf>
    <xf numFmtId="38" fontId="27" fillId="5" borderId="80" xfId="1" applyFont="1" applyFill="1" applyBorder="1" applyAlignment="1">
      <alignment vertical="center"/>
    </xf>
    <xf numFmtId="38" fontId="13" fillId="5" borderId="81" xfId="1" applyFont="1" applyFill="1" applyBorder="1" applyAlignment="1">
      <alignment horizontal="right" vertical="center"/>
    </xf>
    <xf numFmtId="38" fontId="74" fillId="0" borderId="0" xfId="1" applyFont="1" applyAlignment="1">
      <alignment vertical="center"/>
    </xf>
    <xf numFmtId="38" fontId="25" fillId="0" borderId="0" xfId="1" applyFont="1" applyFill="1" applyAlignment="1">
      <alignment vertical="center"/>
    </xf>
    <xf numFmtId="38" fontId="25" fillId="0" borderId="0" xfId="1" applyFont="1" applyAlignment="1">
      <alignment vertical="center"/>
    </xf>
    <xf numFmtId="38" fontId="31" fillId="2" borderId="0" xfId="1" applyFont="1" applyFill="1" applyAlignment="1">
      <alignment horizontal="right" vertical="center" shrinkToFit="1"/>
    </xf>
    <xf numFmtId="38" fontId="31" fillId="0" borderId="0" xfId="1" applyFont="1" applyAlignment="1">
      <alignment horizontal="left" vertical="center"/>
    </xf>
    <xf numFmtId="0" fontId="9" fillId="2" borderId="2" xfId="0" applyFont="1" applyFill="1" applyBorder="1" applyAlignment="1">
      <alignment horizontal="center" vertical="center"/>
    </xf>
    <xf numFmtId="38" fontId="9" fillId="0" borderId="3" xfId="1" applyFont="1" applyBorder="1" applyAlignment="1">
      <alignment horizontal="center" vertical="center"/>
    </xf>
    <xf numFmtId="0" fontId="9" fillId="0" borderId="0" xfId="0" applyFont="1" applyAlignment="1">
      <alignment horizontal="left" vertical="center"/>
    </xf>
    <xf numFmtId="38" fontId="9" fillId="2" borderId="7" xfId="1" applyFont="1" applyFill="1" applyBorder="1" applyAlignment="1">
      <alignment horizontal="right" vertical="center"/>
    </xf>
    <xf numFmtId="38" fontId="9" fillId="2" borderId="11" xfId="1" applyFont="1" applyFill="1" applyBorder="1" applyAlignment="1">
      <alignment horizontal="right" vertical="center"/>
    </xf>
    <xf numFmtId="38" fontId="9" fillId="4" borderId="15" xfId="1" applyFont="1" applyFill="1" applyBorder="1" applyAlignment="1">
      <alignment horizontal="right" vertical="center"/>
    </xf>
    <xf numFmtId="0" fontId="15" fillId="0" borderId="6" xfId="0" applyFont="1" applyBorder="1" applyAlignment="1">
      <alignment horizontal="center" vertical="center"/>
    </xf>
    <xf numFmtId="38" fontId="15" fillId="2" borderId="7" xfId="1" applyFont="1" applyFill="1" applyBorder="1" applyAlignment="1">
      <alignment horizontal="right" vertical="center" shrinkToFit="1"/>
    </xf>
    <xf numFmtId="38" fontId="15" fillId="0" borderId="8" xfId="1" applyFont="1" applyFill="1" applyBorder="1" applyAlignment="1">
      <alignment horizontal="right" vertical="center" shrinkToFit="1"/>
    </xf>
    <xf numFmtId="38" fontId="15" fillId="0" borderId="6" xfId="1" applyFont="1" applyBorder="1" applyAlignment="1">
      <alignment horizontal="right" vertical="center"/>
    </xf>
    <xf numFmtId="38" fontId="15" fillId="0" borderId="6" xfId="1" applyFont="1" applyFill="1" applyBorder="1" applyAlignment="1">
      <alignment horizontal="right" vertical="center"/>
    </xf>
    <xf numFmtId="38" fontId="15" fillId="0" borderId="7" xfId="1" applyFont="1" applyBorder="1" applyAlignment="1">
      <alignment horizontal="right" vertical="center"/>
    </xf>
    <xf numFmtId="0" fontId="15" fillId="0" borderId="17" xfId="0" applyFont="1" applyBorder="1" applyAlignment="1">
      <alignment horizontal="center" vertical="center"/>
    </xf>
    <xf numFmtId="38" fontId="15" fillId="2" borderId="18" xfId="1" applyFont="1" applyFill="1" applyBorder="1" applyAlignment="1">
      <alignment horizontal="right" vertical="center" shrinkToFit="1"/>
    </xf>
    <xf numFmtId="38" fontId="15" fillId="0" borderId="19" xfId="1" applyFont="1" applyFill="1" applyBorder="1" applyAlignment="1">
      <alignment horizontal="right" vertical="center" shrinkToFit="1"/>
    </xf>
    <xf numFmtId="38" fontId="15" fillId="0" borderId="17" xfId="1" applyFont="1" applyFill="1" applyBorder="1" applyAlignment="1">
      <alignment horizontal="right" vertical="center"/>
    </xf>
    <xf numFmtId="38" fontId="15" fillId="0" borderId="18" xfId="1" applyFont="1" applyBorder="1" applyAlignment="1">
      <alignment horizontal="right" vertical="center"/>
    </xf>
    <xf numFmtId="0" fontId="15" fillId="5" borderId="21" xfId="0" applyFont="1" applyFill="1" applyBorder="1" applyAlignment="1">
      <alignment horizontal="center" vertical="center"/>
    </xf>
    <xf numFmtId="38" fontId="15" fillId="5" borderId="22" xfId="1" applyFont="1" applyFill="1" applyBorder="1" applyAlignment="1">
      <alignment horizontal="right" vertical="center" shrinkToFit="1"/>
    </xf>
    <xf numFmtId="38" fontId="15" fillId="5" borderId="23" xfId="1" applyFont="1" applyFill="1" applyBorder="1" applyAlignment="1">
      <alignment horizontal="right" vertical="center" shrinkToFit="1"/>
    </xf>
    <xf numFmtId="38" fontId="15" fillId="5" borderId="21" xfId="1" applyFont="1" applyFill="1" applyBorder="1" applyAlignment="1">
      <alignment horizontal="right" vertical="center"/>
    </xf>
    <xf numFmtId="38" fontId="15" fillId="5" borderId="22" xfId="1" applyFont="1" applyFill="1" applyBorder="1" applyAlignment="1">
      <alignment horizontal="right" vertical="center"/>
    </xf>
    <xf numFmtId="0" fontId="15" fillId="0" borderId="25" xfId="0" applyFont="1" applyBorder="1" applyAlignment="1">
      <alignment horizontal="center" vertical="center"/>
    </xf>
    <xf numFmtId="38" fontId="15" fillId="2" borderId="26" xfId="1" applyFont="1" applyFill="1" applyBorder="1" applyAlignment="1">
      <alignment horizontal="right" vertical="center" shrinkToFit="1"/>
    </xf>
    <xf numFmtId="38" fontId="15" fillId="0" borderId="27" xfId="1" applyFont="1" applyFill="1" applyBorder="1" applyAlignment="1">
      <alignment horizontal="right" vertical="center" shrinkToFit="1"/>
    </xf>
    <xf numFmtId="38" fontId="15" fillId="0" borderId="25" xfId="1" applyFont="1" applyBorder="1" applyAlignment="1">
      <alignment horizontal="right" vertical="center"/>
    </xf>
    <xf numFmtId="38" fontId="15" fillId="0" borderId="25" xfId="1" applyFont="1" applyFill="1" applyBorder="1" applyAlignment="1">
      <alignment horizontal="right" vertical="center"/>
    </xf>
    <xf numFmtId="38" fontId="15" fillId="0" borderId="26" xfId="1" applyFont="1" applyBorder="1" applyAlignment="1">
      <alignment horizontal="right" vertical="center"/>
    </xf>
    <xf numFmtId="38" fontId="15" fillId="2" borderId="28" xfId="1" applyFont="1" applyFill="1" applyBorder="1" applyAlignment="1">
      <alignment horizontal="right" vertical="center" shrinkToFit="1"/>
    </xf>
    <xf numFmtId="38" fontId="15" fillId="0" borderId="29" xfId="1" applyFont="1" applyFill="1" applyBorder="1" applyAlignment="1">
      <alignment horizontal="right" vertical="center" shrinkToFit="1"/>
    </xf>
    <xf numFmtId="38" fontId="15" fillId="0" borderId="30" xfId="1" applyFont="1" applyBorder="1" applyAlignment="1">
      <alignment horizontal="right" vertical="center"/>
    </xf>
    <xf numFmtId="38" fontId="15" fillId="0" borderId="30" xfId="1" applyFont="1" applyFill="1" applyBorder="1" applyAlignment="1">
      <alignment horizontal="right" vertical="center"/>
    </xf>
    <xf numFmtId="38" fontId="15" fillId="0" borderId="28" xfId="1" applyFont="1" applyBorder="1" applyAlignment="1">
      <alignment horizontal="right" vertical="center"/>
    </xf>
    <xf numFmtId="38" fontId="15" fillId="0" borderId="18" xfId="1" applyFont="1" applyFill="1" applyBorder="1" applyAlignment="1">
      <alignment horizontal="right" vertical="center"/>
    </xf>
    <xf numFmtId="38" fontId="15" fillId="0" borderId="17" xfId="1" applyFont="1" applyBorder="1" applyAlignment="1">
      <alignment vertical="center"/>
    </xf>
    <xf numFmtId="38" fontId="15" fillId="5" borderId="16" xfId="1" applyFont="1" applyFill="1" applyBorder="1" applyAlignment="1">
      <alignment horizontal="right" vertical="center" shrinkToFit="1"/>
    </xf>
    <xf numFmtId="38" fontId="15" fillId="5" borderId="14" xfId="1" applyFont="1" applyFill="1" applyBorder="1" applyAlignment="1">
      <alignment horizontal="right" vertical="center"/>
    </xf>
    <xf numFmtId="38" fontId="15" fillId="5" borderId="15" xfId="1" applyFont="1" applyFill="1" applyBorder="1" applyAlignment="1">
      <alignment horizontal="right" vertical="center"/>
    </xf>
    <xf numFmtId="0" fontId="9" fillId="18" borderId="5" xfId="0" applyFont="1" applyFill="1" applyBorder="1" applyAlignment="1">
      <alignment vertical="center" shrinkToFit="1"/>
    </xf>
    <xf numFmtId="0" fontId="76" fillId="18" borderId="9" xfId="0" applyFont="1" applyFill="1" applyBorder="1" applyAlignment="1">
      <alignment vertical="center" shrinkToFit="1"/>
    </xf>
    <xf numFmtId="0" fontId="76" fillId="18" borderId="13" xfId="0" applyFont="1" applyFill="1" applyBorder="1" applyAlignment="1">
      <alignment vertical="center" shrinkToFit="1"/>
    </xf>
    <xf numFmtId="0" fontId="9" fillId="18" borderId="14" xfId="0" applyFont="1" applyFill="1" applyBorder="1" applyAlignment="1">
      <alignment horizontal="center" vertical="center"/>
    </xf>
    <xf numFmtId="38" fontId="9" fillId="18" borderId="15" xfId="1" applyFont="1" applyFill="1" applyBorder="1" applyAlignment="1">
      <alignment horizontal="right" vertical="center" shrinkToFit="1"/>
    </xf>
    <xf numFmtId="38" fontId="9" fillId="18" borderId="16" xfId="1" applyFont="1" applyFill="1" applyBorder="1" applyAlignment="1">
      <alignment horizontal="right" vertical="center" shrinkToFit="1"/>
    </xf>
    <xf numFmtId="38" fontId="9" fillId="18" borderId="14" xfId="1" applyFont="1" applyFill="1" applyBorder="1" applyAlignment="1">
      <alignment horizontal="right" vertical="center"/>
    </xf>
    <xf numFmtId="38" fontId="9" fillId="18" borderId="15" xfId="1" applyFont="1" applyFill="1" applyBorder="1" applyAlignment="1">
      <alignment horizontal="right" vertical="center"/>
    </xf>
    <xf numFmtId="0" fontId="15" fillId="0" borderId="30" xfId="0" applyFont="1" applyBorder="1" applyAlignment="1">
      <alignment horizontal="center" vertical="center"/>
    </xf>
    <xf numFmtId="38" fontId="15" fillId="0" borderId="17" xfId="1" applyFont="1" applyFill="1" applyBorder="1" applyAlignment="1">
      <alignment horizontal="right" vertical="center" shrinkToFit="1"/>
    </xf>
    <xf numFmtId="38" fontId="15" fillId="0" borderId="18" xfId="1" applyFont="1" applyFill="1" applyBorder="1" applyAlignment="1">
      <alignment horizontal="right" vertical="center" shrinkToFit="1"/>
    </xf>
    <xf numFmtId="38" fontId="15" fillId="5" borderId="21" xfId="1" applyFont="1" applyFill="1" applyBorder="1" applyAlignment="1">
      <alignment horizontal="right" vertical="center" shrinkToFit="1"/>
    </xf>
    <xf numFmtId="38" fontId="15" fillId="5" borderId="21" xfId="1" applyFont="1" applyFill="1" applyBorder="1" applyAlignment="1">
      <alignment vertical="center"/>
    </xf>
    <xf numFmtId="0" fontId="15" fillId="0" borderId="10" xfId="0" applyFont="1" applyBorder="1" applyAlignment="1">
      <alignment horizontal="center" vertical="center"/>
    </xf>
    <xf numFmtId="38" fontId="15" fillId="2" borderId="11" xfId="1" applyFont="1" applyFill="1" applyBorder="1" applyAlignment="1">
      <alignment horizontal="right" vertical="center" shrinkToFit="1"/>
    </xf>
    <xf numFmtId="38" fontId="15" fillId="0" borderId="12" xfId="1" applyFont="1" applyFill="1" applyBorder="1" applyAlignment="1">
      <alignment horizontal="right" vertical="center" shrinkToFit="1"/>
    </xf>
    <xf numFmtId="38" fontId="15" fillId="0" borderId="10" xfId="1" applyFont="1" applyFill="1" applyBorder="1" applyAlignment="1">
      <alignment horizontal="right" vertical="center" shrinkToFit="1"/>
    </xf>
    <xf numFmtId="38" fontId="15" fillId="0" borderId="10" xfId="1" applyFont="1" applyBorder="1" applyAlignment="1">
      <alignment horizontal="right" vertical="center"/>
    </xf>
    <xf numFmtId="38" fontId="15" fillId="0" borderId="10" xfId="1" applyFont="1" applyFill="1" applyBorder="1" applyAlignment="1">
      <alignment horizontal="right" vertical="center"/>
    </xf>
    <xf numFmtId="38" fontId="15" fillId="0" borderId="11" xfId="1" applyFont="1" applyBorder="1" applyAlignment="1">
      <alignment horizontal="right" vertical="center"/>
    </xf>
    <xf numFmtId="0" fontId="15" fillId="5" borderId="14" xfId="0" applyFont="1" applyFill="1" applyBorder="1" applyAlignment="1">
      <alignment horizontal="center" vertical="center"/>
    </xf>
    <xf numFmtId="38" fontId="15" fillId="5" borderId="15" xfId="1" applyFont="1" applyFill="1" applyBorder="1" applyAlignment="1">
      <alignment horizontal="right" vertical="center" shrinkToFit="1"/>
    </xf>
    <xf numFmtId="38" fontId="15" fillId="5" borderId="14" xfId="1" applyFont="1" applyFill="1" applyBorder="1" applyAlignment="1">
      <alignment horizontal="right" vertical="center" shrinkToFit="1"/>
    </xf>
    <xf numFmtId="38" fontId="15" fillId="0" borderId="0" xfId="1" applyFont="1" applyFill="1" applyBorder="1" applyAlignment="1">
      <alignment horizontal="right" vertical="center" shrinkToFit="1"/>
    </xf>
    <xf numFmtId="38" fontId="12" fillId="0" borderId="0" xfId="1" applyFont="1" applyAlignment="1">
      <alignment horizontal="right" vertical="center"/>
    </xf>
    <xf numFmtId="38" fontId="9" fillId="0" borderId="32" xfId="1" applyFont="1" applyBorder="1" applyAlignment="1">
      <alignment horizontal="center" vertical="center"/>
    </xf>
    <xf numFmtId="38" fontId="13" fillId="2" borderId="0" xfId="1" applyFont="1" applyFill="1" applyBorder="1" applyAlignment="1">
      <alignment horizontal="center" vertical="center"/>
    </xf>
    <xf numFmtId="38" fontId="15" fillId="0" borderId="30" xfId="1" applyFont="1" applyFill="1" applyBorder="1" applyAlignment="1">
      <alignment horizontal="right" vertical="center" shrinkToFit="1"/>
    </xf>
    <xf numFmtId="38" fontId="15" fillId="2" borderId="19" xfId="1" applyFont="1" applyFill="1" applyBorder="1" applyAlignment="1">
      <alignment horizontal="right" vertical="center" shrinkToFit="1"/>
    </xf>
    <xf numFmtId="38" fontId="15" fillId="2" borderId="18" xfId="1" applyFont="1" applyFill="1" applyBorder="1" applyAlignment="1">
      <alignment horizontal="right" vertical="center"/>
    </xf>
    <xf numFmtId="0" fontId="15" fillId="0" borderId="0" xfId="0" applyFont="1" applyFill="1" applyBorder="1" applyAlignment="1">
      <alignment horizontal="center" vertical="center"/>
    </xf>
    <xf numFmtId="38" fontId="12" fillId="0" borderId="0" xfId="1" applyFont="1" applyFill="1" applyBorder="1" applyAlignment="1">
      <alignment horizontal="right" vertical="center"/>
    </xf>
    <xf numFmtId="0" fontId="9" fillId="0" borderId="5" xfId="0" applyFont="1" applyBorder="1" applyAlignment="1">
      <alignment horizontal="center" vertical="center"/>
    </xf>
    <xf numFmtId="0" fontId="9" fillId="0" borderId="31" xfId="0" applyFont="1" applyBorder="1" applyAlignment="1">
      <alignment horizontal="center" vertical="center"/>
    </xf>
    <xf numFmtId="0" fontId="9" fillId="4" borderId="127" xfId="0" applyFont="1" applyFill="1" applyBorder="1" applyAlignment="1">
      <alignment horizontal="center" vertical="center" shrinkToFit="1"/>
    </xf>
    <xf numFmtId="38" fontId="9" fillId="2" borderId="8" xfId="1" applyFont="1" applyFill="1" applyBorder="1" applyAlignment="1">
      <alignment horizontal="right" vertical="center"/>
    </xf>
    <xf numFmtId="0" fontId="11" fillId="4" borderId="128" xfId="0" applyFont="1" applyFill="1" applyBorder="1" applyAlignment="1">
      <alignment horizontal="center" vertical="center" shrinkToFit="1"/>
    </xf>
    <xf numFmtId="38" fontId="9" fillId="2" borderId="12" xfId="1" applyFont="1" applyFill="1" applyBorder="1" applyAlignment="1">
      <alignment horizontal="right" vertical="center"/>
    </xf>
    <xf numFmtId="0" fontId="11" fillId="4" borderId="129" xfId="0" applyFont="1" applyFill="1" applyBorder="1" applyAlignment="1">
      <alignment horizontal="center" vertical="center" shrinkToFit="1"/>
    </xf>
    <xf numFmtId="38" fontId="9" fillId="4" borderId="16" xfId="1" applyFont="1" applyFill="1" applyBorder="1" applyAlignment="1">
      <alignment horizontal="right" vertical="center"/>
    </xf>
    <xf numFmtId="0" fontId="9" fillId="18" borderId="127" xfId="0" applyFont="1" applyFill="1" applyBorder="1" applyAlignment="1">
      <alignment horizontal="center" vertical="center" shrinkToFit="1"/>
    </xf>
    <xf numFmtId="0" fontId="76" fillId="18" borderId="128" xfId="0" applyFont="1" applyFill="1" applyBorder="1" applyAlignment="1">
      <alignment horizontal="center" vertical="center" shrinkToFit="1"/>
    </xf>
    <xf numFmtId="0" fontId="76" fillId="18" borderId="129" xfId="0" applyFont="1" applyFill="1" applyBorder="1" applyAlignment="1">
      <alignment horizontal="center" vertical="center" shrinkToFit="1"/>
    </xf>
    <xf numFmtId="38" fontId="9" fillId="18" borderId="16" xfId="1" applyFont="1" applyFill="1" applyBorder="1" applyAlignment="1">
      <alignment horizontal="right" vertical="center"/>
    </xf>
    <xf numFmtId="0" fontId="9" fillId="6" borderId="127" xfId="0" applyFont="1" applyFill="1" applyBorder="1" applyAlignment="1">
      <alignment horizontal="center" vertical="center" shrinkToFit="1"/>
    </xf>
    <xf numFmtId="0" fontId="17" fillId="6" borderId="128" xfId="0" applyFont="1" applyFill="1" applyBorder="1" applyAlignment="1">
      <alignment horizontal="center" vertical="center" shrinkToFit="1"/>
    </xf>
    <xf numFmtId="0" fontId="17" fillId="6" borderId="129" xfId="0" applyFont="1" applyFill="1" applyBorder="1" applyAlignment="1">
      <alignment horizontal="center" vertical="center" shrinkToFit="1"/>
    </xf>
    <xf numFmtId="38" fontId="9" fillId="6" borderId="15" xfId="1" applyFont="1" applyFill="1" applyBorder="1" applyAlignment="1">
      <alignment horizontal="right" vertical="center"/>
    </xf>
    <xf numFmtId="0" fontId="9" fillId="0" borderId="24" xfId="0" applyFont="1" applyBorder="1" applyAlignment="1">
      <alignment horizontal="center" vertical="center"/>
    </xf>
    <xf numFmtId="0" fontId="9" fillId="0" borderId="34" xfId="0" applyFont="1" applyBorder="1" applyAlignment="1">
      <alignment horizontal="center" vertical="center"/>
    </xf>
    <xf numFmtId="38" fontId="9" fillId="0" borderId="35" xfId="1" applyFont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177" fontId="6" fillId="2" borderId="6" xfId="2" applyNumberFormat="1" applyFont="1" applyFill="1" applyBorder="1" applyAlignment="1">
      <alignment horizontal="center" vertical="center"/>
    </xf>
    <xf numFmtId="177" fontId="15" fillId="2" borderId="7" xfId="2" applyNumberFormat="1" applyFont="1" applyFill="1" applyBorder="1" applyAlignment="1">
      <alignment horizontal="center" vertical="center"/>
    </xf>
    <xf numFmtId="177" fontId="9" fillId="2" borderId="0" xfId="2" applyNumberFormat="1" applyFont="1" applyFill="1" applyBorder="1" applyAlignment="1">
      <alignment horizontal="center" vertical="center"/>
    </xf>
    <xf numFmtId="177" fontId="0" fillId="0" borderId="0" xfId="2" applyNumberFormat="1" applyFont="1" applyBorder="1" applyAlignment="1">
      <alignment horizontal="right" vertical="center"/>
    </xf>
    <xf numFmtId="177" fontId="0" fillId="0" borderId="0" xfId="2" applyNumberFormat="1" applyFont="1" applyAlignment="1">
      <alignment vertical="center"/>
    </xf>
    <xf numFmtId="177" fontId="0" fillId="0" borderId="0" xfId="2" applyNumberFormat="1" applyFont="1" applyBorder="1" applyAlignment="1">
      <alignment vertical="center"/>
    </xf>
    <xf numFmtId="177" fontId="9" fillId="2" borderId="0" xfId="2" applyNumberFormat="1" applyFont="1" applyFill="1" applyAlignment="1">
      <alignment vertical="center"/>
    </xf>
    <xf numFmtId="177" fontId="6" fillId="2" borderId="10" xfId="2" applyNumberFormat="1" applyFont="1" applyFill="1" applyBorder="1" applyAlignment="1">
      <alignment horizontal="center" vertical="center"/>
    </xf>
    <xf numFmtId="177" fontId="15" fillId="2" borderId="11" xfId="2" applyNumberFormat="1" applyFont="1" applyFill="1" applyBorder="1" applyAlignment="1">
      <alignment horizontal="center" vertical="center"/>
    </xf>
    <xf numFmtId="40" fontId="6" fillId="4" borderId="14" xfId="1" applyNumberFormat="1" applyFont="1" applyFill="1" applyBorder="1" applyAlignment="1">
      <alignment horizontal="center" vertical="center"/>
    </xf>
    <xf numFmtId="40" fontId="15" fillId="4" borderId="15" xfId="1" applyNumberFormat="1" applyFont="1" applyFill="1" applyBorder="1" applyAlignment="1">
      <alignment horizontal="center" vertical="center"/>
    </xf>
    <xf numFmtId="177" fontId="14" fillId="0" borderId="0" xfId="2" applyNumberFormat="1" applyFont="1" applyBorder="1" applyAlignment="1">
      <alignment vertical="center"/>
    </xf>
    <xf numFmtId="177" fontId="0" fillId="2" borderId="0" xfId="2" applyNumberFormat="1" applyFont="1" applyFill="1" applyBorder="1" applyAlignment="1">
      <alignment horizontal="right" vertical="center"/>
    </xf>
    <xf numFmtId="177" fontId="9" fillId="2" borderId="0" xfId="2" applyNumberFormat="1" applyFont="1" applyFill="1" applyBorder="1" applyAlignment="1">
      <alignment horizontal="right" vertical="center"/>
    </xf>
    <xf numFmtId="40" fontId="18" fillId="18" borderId="15" xfId="1" applyNumberFormat="1" applyFont="1" applyFill="1" applyBorder="1" applyAlignment="1">
      <alignment horizontal="center" vertical="center" shrinkToFit="1"/>
    </xf>
    <xf numFmtId="40" fontId="18" fillId="18" borderId="16" xfId="1" applyNumberFormat="1" applyFont="1" applyFill="1" applyBorder="1" applyAlignment="1">
      <alignment horizontal="center" vertical="center" shrinkToFit="1"/>
    </xf>
    <xf numFmtId="40" fontId="18" fillId="18" borderId="14" xfId="1" applyNumberFormat="1" applyFont="1" applyFill="1" applyBorder="1" applyAlignment="1">
      <alignment horizontal="center" vertical="center" shrinkToFit="1"/>
    </xf>
    <xf numFmtId="40" fontId="6" fillId="18" borderId="14" xfId="1" applyNumberFormat="1" applyFont="1" applyFill="1" applyBorder="1" applyAlignment="1">
      <alignment horizontal="center" vertical="center"/>
    </xf>
    <xf numFmtId="40" fontId="15" fillId="18" borderId="15" xfId="1" applyNumberFormat="1" applyFont="1" applyFill="1" applyBorder="1" applyAlignment="1">
      <alignment horizontal="center" vertical="center"/>
    </xf>
    <xf numFmtId="177" fontId="0" fillId="0" borderId="0" xfId="2" applyNumberFormat="1" applyFont="1" applyBorder="1" applyAlignment="1">
      <alignment horizontal="left" vertical="center"/>
    </xf>
    <xf numFmtId="40" fontId="6" fillId="6" borderId="14" xfId="1" applyNumberFormat="1" applyFont="1" applyFill="1" applyBorder="1" applyAlignment="1">
      <alignment horizontal="center" vertical="center"/>
    </xf>
    <xf numFmtId="40" fontId="15" fillId="6" borderId="15" xfId="1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38" fontId="39" fillId="0" borderId="0" xfId="1" applyFont="1" applyBorder="1" applyAlignment="1">
      <alignment horizontal="right" vertical="center"/>
    </xf>
    <xf numFmtId="176" fontId="9" fillId="0" borderId="0" xfId="0" applyNumberFormat="1" applyFont="1" applyBorder="1" applyAlignment="1">
      <alignment horizontal="left" vertical="center"/>
    </xf>
    <xf numFmtId="0" fontId="9" fillId="2" borderId="0" xfId="0" applyFont="1" applyFill="1" applyAlignment="1">
      <alignment horizontal="left" vertical="center"/>
    </xf>
    <xf numFmtId="38" fontId="31" fillId="0" borderId="0" xfId="1" applyNumberFormat="1" applyFont="1" applyAlignment="1">
      <alignment horizontal="right" vertical="center"/>
    </xf>
    <xf numFmtId="38" fontId="31" fillId="0" borderId="0" xfId="1" applyFont="1" applyBorder="1" applyAlignment="1">
      <alignment horizontal="left" indent="3"/>
    </xf>
    <xf numFmtId="38" fontId="15" fillId="0" borderId="0" xfId="1" applyFont="1" applyBorder="1" applyAlignment="1">
      <alignment horizontal="left" vertical="center" indent="3"/>
    </xf>
    <xf numFmtId="38" fontId="15" fillId="0" borderId="37" xfId="1" applyFont="1" applyBorder="1" applyAlignment="1">
      <alignment horizontal="left" vertical="center" indent="3"/>
    </xf>
    <xf numFmtId="0" fontId="9" fillId="0" borderId="0" xfId="0" applyFont="1" applyBorder="1" applyAlignment="1">
      <alignment vertical="center"/>
    </xf>
    <xf numFmtId="38" fontId="9" fillId="0" borderId="0" xfId="1" applyFont="1" applyBorder="1" applyAlignment="1">
      <alignment vertical="center"/>
    </xf>
    <xf numFmtId="178" fontId="15" fillId="2" borderId="50" xfId="0" applyNumberFormat="1" applyFont="1" applyFill="1" applyBorder="1" applyAlignment="1">
      <alignment horizontal="center" vertical="center"/>
    </xf>
    <xf numFmtId="38" fontId="15" fillId="0" borderId="51" xfId="1" applyNumberFormat="1" applyFont="1" applyBorder="1" applyAlignment="1">
      <alignment horizontal="center" vertical="center"/>
    </xf>
    <xf numFmtId="38" fontId="15" fillId="0" borderId="52" xfId="1" applyFont="1" applyBorder="1" applyAlignment="1">
      <alignment horizontal="center" vertical="center"/>
    </xf>
    <xf numFmtId="38" fontId="15" fillId="0" borderId="53" xfId="1" applyFont="1" applyBorder="1" applyAlignment="1">
      <alignment horizontal="center" vertical="center"/>
    </xf>
    <xf numFmtId="38" fontId="15" fillId="0" borderId="54" xfId="1" applyFont="1" applyBorder="1" applyAlignment="1">
      <alignment horizontal="center" vertical="center"/>
    </xf>
    <xf numFmtId="38" fontId="15" fillId="0" borderId="54" xfId="1" applyFont="1" applyFill="1" applyBorder="1" applyAlignment="1">
      <alignment horizontal="center" vertical="center"/>
    </xf>
    <xf numFmtId="38" fontId="15" fillId="0" borderId="53" xfId="1" applyFont="1" applyFill="1" applyBorder="1" applyAlignment="1">
      <alignment horizontal="center" vertical="center"/>
    </xf>
    <xf numFmtId="38" fontId="15" fillId="0" borderId="55" xfId="1" applyFont="1" applyBorder="1" applyAlignment="1">
      <alignment horizontal="center" vertical="center"/>
    </xf>
    <xf numFmtId="178" fontId="15" fillId="2" borderId="56" xfId="0" applyNumberFormat="1" applyFont="1" applyFill="1" applyBorder="1" applyAlignment="1">
      <alignment horizontal="left" vertical="center"/>
    </xf>
    <xf numFmtId="178" fontId="15" fillId="2" borderId="61" xfId="0" applyNumberFormat="1" applyFont="1" applyFill="1" applyBorder="1" applyAlignment="1">
      <alignment horizontal="left" vertical="center"/>
    </xf>
    <xf numFmtId="178" fontId="15" fillId="4" borderId="66" xfId="0" applyNumberFormat="1" applyFont="1" applyFill="1" applyBorder="1" applyAlignment="1">
      <alignment horizontal="left" vertical="center"/>
    </xf>
    <xf numFmtId="178" fontId="15" fillId="0" borderId="72" xfId="0" applyNumberFormat="1" applyFont="1" applyBorder="1" applyAlignment="1">
      <alignment horizontal="center" vertical="center"/>
    </xf>
    <xf numFmtId="178" fontId="15" fillId="0" borderId="61" xfId="0" applyNumberFormat="1" applyFont="1" applyBorder="1" applyAlignment="1">
      <alignment horizontal="center" vertical="center"/>
    </xf>
    <xf numFmtId="178" fontId="15" fillId="6" borderId="48" xfId="0" applyNumberFormat="1" applyFont="1" applyFill="1" applyBorder="1" applyAlignment="1">
      <alignment horizontal="center" vertical="center"/>
    </xf>
    <xf numFmtId="178" fontId="15" fillId="5" borderId="48" xfId="0" applyNumberFormat="1" applyFont="1" applyFill="1" applyBorder="1" applyAlignment="1">
      <alignment horizontal="center" vertical="center"/>
    </xf>
    <xf numFmtId="178" fontId="15" fillId="0" borderId="72" xfId="0" applyNumberFormat="1" applyFont="1" applyFill="1" applyBorder="1" applyAlignment="1">
      <alignment horizontal="center" vertical="center"/>
    </xf>
    <xf numFmtId="38" fontId="15" fillId="0" borderId="73" xfId="1" applyNumberFormat="1" applyFont="1" applyFill="1" applyBorder="1" applyAlignment="1">
      <alignment horizontal="right" vertical="center"/>
    </xf>
    <xf numFmtId="178" fontId="15" fillId="0" borderId="61" xfId="0" applyNumberFormat="1" applyFont="1" applyFill="1" applyBorder="1" applyAlignment="1">
      <alignment horizontal="center" vertical="center"/>
    </xf>
    <xf numFmtId="38" fontId="15" fillId="0" borderId="62" xfId="1" applyNumberFormat="1" applyFont="1" applyFill="1" applyBorder="1" applyAlignment="1">
      <alignment horizontal="right" vertical="center"/>
    </xf>
    <xf numFmtId="38" fontId="15" fillId="0" borderId="62" xfId="1" applyFont="1" applyFill="1" applyBorder="1" applyAlignment="1">
      <alignment vertical="center"/>
    </xf>
    <xf numFmtId="38" fontId="15" fillId="5" borderId="65" xfId="1" applyFont="1" applyFill="1" applyBorder="1" applyAlignment="1">
      <alignment vertical="center"/>
    </xf>
    <xf numFmtId="178" fontId="15" fillId="2" borderId="61" xfId="0" applyNumberFormat="1" applyFont="1" applyFill="1" applyBorder="1" applyAlignment="1">
      <alignment horizontal="center" vertical="center"/>
    </xf>
    <xf numFmtId="38" fontId="15" fillId="2" borderId="62" xfId="1" applyFont="1" applyFill="1" applyBorder="1" applyAlignment="1">
      <alignment vertical="center"/>
    </xf>
    <xf numFmtId="178" fontId="15" fillId="5" borderId="78" xfId="0" applyNumberFormat="1" applyFont="1" applyFill="1" applyBorder="1" applyAlignment="1">
      <alignment horizontal="center" vertical="center"/>
    </xf>
    <xf numFmtId="178" fontId="19" fillId="18" borderId="38" xfId="0" applyNumberFormat="1" applyFont="1" applyFill="1" applyBorder="1" applyAlignment="1">
      <alignment vertical="center" shrinkToFit="1"/>
    </xf>
    <xf numFmtId="178" fontId="77" fillId="18" borderId="42" xfId="0" applyNumberFormat="1" applyFont="1" applyFill="1" applyBorder="1" applyAlignment="1">
      <alignment vertical="center" shrinkToFit="1"/>
    </xf>
    <xf numFmtId="178" fontId="77" fillId="18" borderId="77" xfId="0" applyNumberFormat="1" applyFont="1" applyFill="1" applyBorder="1" applyAlignment="1">
      <alignment vertical="center" shrinkToFit="1"/>
    </xf>
    <xf numFmtId="178" fontId="15" fillId="18" borderId="48" xfId="0" applyNumberFormat="1" applyFont="1" applyFill="1" applyBorder="1" applyAlignment="1">
      <alignment horizontal="left" vertical="center"/>
    </xf>
    <xf numFmtId="38" fontId="9" fillId="18" borderId="44" xfId="1" applyNumberFormat="1" applyFont="1" applyFill="1" applyBorder="1" applyAlignment="1">
      <alignment horizontal="right" vertical="center"/>
    </xf>
    <xf numFmtId="38" fontId="9" fillId="18" borderId="45" xfId="1" applyFont="1" applyFill="1" applyBorder="1" applyAlignment="1">
      <alignment vertical="center"/>
    </xf>
    <xf numFmtId="38" fontId="9" fillId="18" borderId="46" xfId="1" applyFont="1" applyFill="1" applyBorder="1" applyAlignment="1">
      <alignment vertical="center"/>
    </xf>
    <xf numFmtId="38" fontId="9" fillId="18" borderId="47" xfId="1" applyFont="1" applyFill="1" applyBorder="1" applyAlignment="1">
      <alignment vertical="center"/>
    </xf>
    <xf numFmtId="38" fontId="9" fillId="18" borderId="44" xfId="1" applyFont="1" applyFill="1" applyBorder="1" applyAlignment="1">
      <alignment vertical="center"/>
    </xf>
    <xf numFmtId="38" fontId="9" fillId="18" borderId="69" xfId="1" applyFont="1" applyFill="1" applyBorder="1" applyAlignment="1">
      <alignment horizontal="right" vertical="center"/>
    </xf>
    <xf numFmtId="38" fontId="9" fillId="18" borderId="47" xfId="1" applyFont="1" applyFill="1" applyBorder="1" applyAlignment="1">
      <alignment horizontal="right" vertical="center"/>
    </xf>
    <xf numFmtId="38" fontId="9" fillId="18" borderId="46" xfId="1" applyFont="1" applyFill="1" applyBorder="1" applyAlignment="1">
      <alignment horizontal="right" vertical="center"/>
    </xf>
    <xf numFmtId="38" fontId="9" fillId="18" borderId="45" xfId="1" applyFont="1" applyFill="1" applyBorder="1" applyAlignment="1">
      <alignment horizontal="right" vertical="center"/>
    </xf>
    <xf numFmtId="38" fontId="9" fillId="18" borderId="48" xfId="1" applyFont="1" applyFill="1" applyBorder="1" applyAlignment="1">
      <alignment vertical="center"/>
    </xf>
    <xf numFmtId="178" fontId="15" fillId="0" borderId="56" xfId="0" applyNumberFormat="1" applyFont="1" applyBorder="1" applyAlignment="1">
      <alignment horizontal="center" vertical="center"/>
    </xf>
    <xf numFmtId="178" fontId="15" fillId="6" borderId="66" xfId="0" applyNumberFormat="1" applyFont="1" applyFill="1" applyBorder="1" applyAlignment="1">
      <alignment horizontal="center" vertical="center"/>
    </xf>
    <xf numFmtId="38" fontId="15" fillId="0" borderId="72" xfId="1" applyNumberFormat="1" applyFont="1" applyBorder="1" applyAlignment="1">
      <alignment horizontal="right" vertical="center"/>
    </xf>
    <xf numFmtId="38" fontId="15" fillId="2" borderId="64" xfId="1" applyNumberFormat="1" applyFont="1" applyFill="1" applyBorder="1" applyAlignment="1">
      <alignment horizontal="right" vertical="center"/>
    </xf>
    <xf numFmtId="38" fontId="15" fillId="2" borderId="65" xfId="1" applyNumberFormat="1" applyFont="1" applyFill="1" applyBorder="1" applyAlignment="1">
      <alignment horizontal="right" vertical="center"/>
    </xf>
    <xf numFmtId="38" fontId="15" fillId="2" borderId="61" xfId="1" applyNumberFormat="1" applyFont="1" applyFill="1" applyBorder="1" applyAlignment="1">
      <alignment horizontal="right" vertical="center"/>
    </xf>
    <xf numFmtId="38" fontId="15" fillId="5" borderId="48" xfId="1" applyNumberFormat="1" applyFont="1" applyFill="1" applyBorder="1" applyAlignment="1">
      <alignment horizontal="right" vertical="center"/>
    </xf>
    <xf numFmtId="38" fontId="15" fillId="0" borderId="0" xfId="1" applyNumberFormat="1" applyFont="1" applyFill="1" applyBorder="1" applyAlignment="1">
      <alignment horizontal="right" vertical="center"/>
    </xf>
    <xf numFmtId="38" fontId="15" fillId="0" borderId="0" xfId="1" applyNumberFormat="1" applyFont="1" applyBorder="1" applyAlignment="1">
      <alignment horizontal="right" vertical="center"/>
    </xf>
    <xf numFmtId="38" fontId="9" fillId="6" borderId="40" xfId="1" applyFont="1" applyFill="1" applyBorder="1" applyAlignment="1">
      <alignment horizontal="center" vertical="center"/>
    </xf>
    <xf numFmtId="38" fontId="9" fillId="6" borderId="8" xfId="1" applyFont="1" applyFill="1" applyBorder="1" applyAlignment="1">
      <alignment horizontal="center" vertical="center"/>
    </xf>
    <xf numFmtId="38" fontId="9" fillId="6" borderId="8" xfId="1" applyFont="1" applyFill="1" applyBorder="1" applyAlignment="1">
      <alignment horizontal="right" vertical="center"/>
    </xf>
    <xf numFmtId="38" fontId="9" fillId="6" borderId="40" xfId="1" applyFont="1" applyFill="1" applyBorder="1" applyAlignment="1">
      <alignment horizontal="right" vertical="center"/>
    </xf>
    <xf numFmtId="38" fontId="9" fillId="6" borderId="39" xfId="1" applyFont="1" applyFill="1" applyBorder="1" applyAlignment="1">
      <alignment horizontal="center" vertical="center"/>
    </xf>
    <xf numFmtId="38" fontId="9" fillId="6" borderId="130" xfId="1" applyNumberFormat="1" applyFont="1" applyFill="1" applyBorder="1" applyAlignment="1">
      <alignment horizontal="center" vertical="center"/>
    </xf>
    <xf numFmtId="38" fontId="15" fillId="0" borderId="52" xfId="1" applyNumberFormat="1" applyFont="1" applyBorder="1" applyAlignment="1">
      <alignment horizontal="center" vertical="center"/>
    </xf>
    <xf numFmtId="38" fontId="15" fillId="0" borderId="53" xfId="1" applyNumberFormat="1" applyFont="1" applyBorder="1" applyAlignment="1">
      <alignment horizontal="center" vertical="center"/>
    </xf>
    <xf numFmtId="38" fontId="15" fillId="0" borderId="54" xfId="1" applyNumberFormat="1" applyFont="1" applyBorder="1" applyAlignment="1">
      <alignment horizontal="center" vertical="center"/>
    </xf>
    <xf numFmtId="38" fontId="15" fillId="0" borderId="55" xfId="1" applyNumberFormat="1" applyFont="1" applyBorder="1" applyAlignment="1">
      <alignment horizontal="center" vertical="center"/>
    </xf>
    <xf numFmtId="38" fontId="0" fillId="0" borderId="0" xfId="1" applyFont="1" applyBorder="1" applyAlignment="1">
      <alignment horizontal="center" vertical="center"/>
    </xf>
    <xf numFmtId="38" fontId="14" fillId="0" borderId="0" xfId="0" applyNumberFormat="1" applyFont="1" applyAlignment="1">
      <alignment vertical="center"/>
    </xf>
    <xf numFmtId="38" fontId="18" fillId="0" borderId="64" xfId="1" applyFont="1" applyFill="1" applyBorder="1" applyAlignment="1">
      <alignment vertical="center"/>
    </xf>
    <xf numFmtId="178" fontId="21" fillId="18" borderId="38" xfId="0" applyNumberFormat="1" applyFont="1" applyFill="1" applyBorder="1" applyAlignment="1">
      <alignment vertical="center" shrinkToFit="1"/>
    </xf>
    <xf numFmtId="178" fontId="76" fillId="18" borderId="42" xfId="0" applyNumberFormat="1" applyFont="1" applyFill="1" applyBorder="1" applyAlignment="1">
      <alignment vertical="center" shrinkToFit="1"/>
    </xf>
    <xf numFmtId="178" fontId="76" fillId="18" borderId="77" xfId="0" applyNumberFormat="1" applyFont="1" applyFill="1" applyBorder="1" applyAlignment="1">
      <alignment vertical="center" shrinkToFit="1"/>
    </xf>
    <xf numFmtId="178" fontId="15" fillId="18" borderId="66" xfId="0" applyNumberFormat="1" applyFont="1" applyFill="1" applyBorder="1" applyAlignment="1">
      <alignment horizontal="left" vertical="center"/>
    </xf>
    <xf numFmtId="38" fontId="22" fillId="0" borderId="0" xfId="1" applyFont="1" applyBorder="1" applyAlignment="1">
      <alignment vertical="center"/>
    </xf>
    <xf numFmtId="178" fontId="15" fillId="2" borderId="72" xfId="0" applyNumberFormat="1" applyFont="1" applyFill="1" applyBorder="1" applyAlignment="1">
      <alignment horizontal="center" vertical="center"/>
    </xf>
    <xf numFmtId="38" fontId="15" fillId="2" borderId="88" xfId="1" applyFont="1" applyFill="1" applyBorder="1" applyAlignment="1">
      <alignment horizontal="right" vertical="center"/>
    </xf>
    <xf numFmtId="178" fontId="15" fillId="0" borderId="66" xfId="0" applyNumberFormat="1" applyFont="1" applyBorder="1" applyAlignment="1">
      <alignment horizontal="center" vertical="center"/>
    </xf>
    <xf numFmtId="38" fontId="78" fillId="0" borderId="0" xfId="1" applyFont="1" applyBorder="1" applyAlignment="1">
      <alignment vertical="center"/>
    </xf>
    <xf numFmtId="38" fontId="78" fillId="0" borderId="0" xfId="1" applyFont="1" applyFill="1" applyBorder="1" applyAlignment="1">
      <alignment vertical="center"/>
    </xf>
    <xf numFmtId="38" fontId="25" fillId="0" borderId="0" xfId="1" applyFont="1" applyBorder="1" applyAlignment="1">
      <alignment vertical="center"/>
    </xf>
    <xf numFmtId="38" fontId="78" fillId="0" borderId="0" xfId="1" applyFont="1" applyFill="1" applyAlignment="1">
      <alignment vertical="center"/>
    </xf>
    <xf numFmtId="38" fontId="78" fillId="0" borderId="0" xfId="1" applyFont="1" applyAlignment="1">
      <alignment vertical="center"/>
    </xf>
    <xf numFmtId="38" fontId="24" fillId="0" borderId="0" xfId="1" applyFont="1" applyAlignment="1">
      <alignment vertical="center"/>
    </xf>
    <xf numFmtId="38" fontId="25" fillId="0" borderId="0" xfId="1" applyFont="1" applyFill="1" applyBorder="1" applyAlignment="1">
      <alignment vertical="center"/>
    </xf>
    <xf numFmtId="180" fontId="79" fillId="0" borderId="51" xfId="3" applyNumberFormat="1" applyBorder="1" applyAlignment="1">
      <alignment horizontal="center" vertical="center"/>
    </xf>
    <xf numFmtId="180" fontId="15" fillId="0" borderId="52" xfId="1" applyNumberFormat="1" applyFont="1" applyBorder="1" applyAlignment="1">
      <alignment horizontal="center" vertical="center"/>
    </xf>
    <xf numFmtId="180" fontId="15" fillId="0" borderId="53" xfId="1" applyNumberFormat="1" applyFont="1" applyBorder="1" applyAlignment="1">
      <alignment horizontal="center" vertical="center"/>
    </xf>
    <xf numFmtId="180" fontId="15" fillId="0" borderId="54" xfId="1" applyNumberFormat="1" applyFont="1" applyBorder="1" applyAlignment="1">
      <alignment horizontal="center" vertical="center"/>
    </xf>
    <xf numFmtId="180" fontId="15" fillId="0" borderId="55" xfId="1" applyNumberFormat="1" applyFont="1" applyBorder="1" applyAlignment="1">
      <alignment horizontal="center" vertical="center"/>
    </xf>
    <xf numFmtId="180" fontId="9" fillId="2" borderId="57" xfId="1" applyNumberFormat="1" applyFont="1" applyFill="1" applyBorder="1" applyAlignment="1">
      <alignment horizontal="right" vertical="center"/>
    </xf>
    <xf numFmtId="180" fontId="9" fillId="2" borderId="58" xfId="1" applyNumberFormat="1" applyFont="1" applyFill="1" applyBorder="1" applyAlignment="1">
      <alignment vertical="center"/>
    </xf>
    <xf numFmtId="180" fontId="9" fillId="2" borderId="59" xfId="1" applyNumberFormat="1" applyFont="1" applyFill="1" applyBorder="1" applyAlignment="1">
      <alignment vertical="center"/>
    </xf>
    <xf numFmtId="180" fontId="9" fillId="2" borderId="60" xfId="1" applyNumberFormat="1" applyFont="1" applyFill="1" applyBorder="1" applyAlignment="1">
      <alignment vertical="center"/>
    </xf>
    <xf numFmtId="180" fontId="9" fillId="2" borderId="59" xfId="1" applyNumberFormat="1" applyFont="1" applyFill="1" applyBorder="1" applyAlignment="1">
      <alignment horizontal="right" vertical="center"/>
    </xf>
    <xf numFmtId="180" fontId="9" fillId="2" borderId="60" xfId="1" applyNumberFormat="1" applyFont="1" applyFill="1" applyBorder="1" applyAlignment="1">
      <alignment horizontal="right" vertical="center"/>
    </xf>
    <xf numFmtId="180" fontId="9" fillId="2" borderId="57" xfId="1" applyNumberFormat="1" applyFont="1" applyFill="1" applyBorder="1" applyAlignment="1">
      <alignment vertical="center"/>
    </xf>
    <xf numFmtId="180" fontId="9" fillId="2" borderId="58" xfId="1" applyNumberFormat="1" applyFont="1" applyFill="1" applyBorder="1" applyAlignment="1">
      <alignment horizontal="right" vertical="center"/>
    </xf>
    <xf numFmtId="180" fontId="9" fillId="2" borderId="56" xfId="1" applyNumberFormat="1" applyFont="1" applyFill="1" applyBorder="1" applyAlignment="1">
      <alignment vertical="center"/>
    </xf>
    <xf numFmtId="180" fontId="9" fillId="2" borderId="62" xfId="1" applyNumberFormat="1" applyFont="1" applyFill="1" applyBorder="1" applyAlignment="1">
      <alignment horizontal="right" vertical="center"/>
    </xf>
    <xf numFmtId="180" fontId="9" fillId="2" borderId="63" xfId="1" applyNumberFormat="1" applyFont="1" applyFill="1" applyBorder="1" applyAlignment="1">
      <alignment vertical="center"/>
    </xf>
    <xf numFmtId="180" fontId="9" fillId="2" borderId="64" xfId="1" applyNumberFormat="1" applyFont="1" applyFill="1" applyBorder="1" applyAlignment="1">
      <alignment vertical="center"/>
    </xf>
    <xf numFmtId="180" fontId="9" fillId="2" borderId="65" xfId="1" applyNumberFormat="1" applyFont="1" applyFill="1" applyBorder="1" applyAlignment="1">
      <alignment vertical="center"/>
    </xf>
    <xf numFmtId="180" fontId="9" fillId="2" borderId="64" xfId="1" applyNumberFormat="1" applyFont="1" applyFill="1" applyBorder="1" applyAlignment="1">
      <alignment horizontal="right" vertical="center"/>
    </xf>
    <xf numFmtId="180" fontId="9" fillId="2" borderId="65" xfId="1" applyNumberFormat="1" applyFont="1" applyFill="1" applyBorder="1" applyAlignment="1">
      <alignment horizontal="right" vertical="center"/>
    </xf>
    <xf numFmtId="180" fontId="9" fillId="2" borderId="62" xfId="1" applyNumberFormat="1" applyFont="1" applyFill="1" applyBorder="1" applyAlignment="1">
      <alignment vertical="center"/>
    </xf>
    <xf numFmtId="180" fontId="9" fillId="2" borderId="63" xfId="1" applyNumberFormat="1" applyFont="1" applyFill="1" applyBorder="1" applyAlignment="1">
      <alignment horizontal="right" vertical="center"/>
    </xf>
    <xf numFmtId="180" fontId="9" fillId="2" borderId="61" xfId="1" applyNumberFormat="1" applyFont="1" applyFill="1" applyBorder="1" applyAlignment="1">
      <alignment vertical="center"/>
    </xf>
    <xf numFmtId="180" fontId="9" fillId="4" borderId="44" xfId="1" applyNumberFormat="1" applyFont="1" applyFill="1" applyBorder="1" applyAlignment="1">
      <alignment horizontal="right" vertical="center"/>
    </xf>
    <xf numFmtId="180" fontId="9" fillId="4" borderId="45" xfId="1" applyNumberFormat="1" applyFont="1" applyFill="1" applyBorder="1" applyAlignment="1">
      <alignment vertical="center"/>
    </xf>
    <xf numFmtId="180" fontId="9" fillId="4" borderId="46" xfId="1" applyNumberFormat="1" applyFont="1" applyFill="1" applyBorder="1" applyAlignment="1">
      <alignment vertical="center"/>
    </xf>
    <xf numFmtId="180" fontId="9" fillId="4" borderId="47" xfId="1" applyNumberFormat="1" applyFont="1" applyFill="1" applyBorder="1" applyAlignment="1">
      <alignment vertical="center"/>
    </xf>
    <xf numFmtId="180" fontId="9" fillId="4" borderId="46" xfId="1" applyNumberFormat="1" applyFont="1" applyFill="1" applyBorder="1" applyAlignment="1">
      <alignment horizontal="right" vertical="center"/>
    </xf>
    <xf numFmtId="180" fontId="9" fillId="4" borderId="47" xfId="1" applyNumberFormat="1" applyFont="1" applyFill="1" applyBorder="1" applyAlignment="1">
      <alignment horizontal="right" vertical="center"/>
    </xf>
    <xf numFmtId="180" fontId="9" fillId="4" borderId="44" xfId="1" applyNumberFormat="1" applyFont="1" applyFill="1" applyBorder="1" applyAlignment="1">
      <alignment vertical="center"/>
    </xf>
    <xf numFmtId="180" fontId="9" fillId="4" borderId="45" xfId="1" applyNumberFormat="1" applyFont="1" applyFill="1" applyBorder="1" applyAlignment="1">
      <alignment horizontal="right" vertical="center"/>
    </xf>
    <xf numFmtId="180" fontId="9" fillId="4" borderId="48" xfId="1" applyNumberFormat="1" applyFont="1" applyFill="1" applyBorder="1" applyAlignment="1">
      <alignment vertical="center"/>
    </xf>
    <xf numFmtId="180" fontId="15" fillId="0" borderId="73" xfId="1" applyNumberFormat="1" applyFont="1" applyBorder="1" applyAlignment="1">
      <alignment horizontal="right" vertical="center"/>
    </xf>
    <xf numFmtId="180" fontId="15" fillId="0" borderId="74" xfId="1" applyNumberFormat="1" applyFont="1" applyBorder="1" applyAlignment="1">
      <alignment vertical="center"/>
    </xf>
    <xf numFmtId="180" fontId="15" fillId="0" borderId="75" xfId="1" applyNumberFormat="1" applyFont="1" applyBorder="1" applyAlignment="1">
      <alignment vertical="center"/>
    </xf>
    <xf numFmtId="180" fontId="15" fillId="0" borderId="76" xfId="1" applyNumberFormat="1" applyFont="1" applyBorder="1" applyAlignment="1">
      <alignment horizontal="right" vertical="center"/>
    </xf>
    <xf numFmtId="180" fontId="6" fillId="2" borderId="75" xfId="1" applyNumberFormat="1" applyFont="1" applyFill="1" applyBorder="1" applyAlignment="1">
      <alignment vertical="center"/>
    </xf>
    <xf numFmtId="180" fontId="15" fillId="0" borderId="76" xfId="1" applyNumberFormat="1" applyFont="1" applyBorder="1" applyAlignment="1">
      <alignment vertical="center"/>
    </xf>
    <xf numFmtId="180" fontId="15" fillId="0" borderId="74" xfId="1" applyNumberFormat="1" applyFont="1" applyBorder="1" applyAlignment="1">
      <alignment horizontal="right" vertical="center"/>
    </xf>
    <xf numFmtId="180" fontId="15" fillId="0" borderId="75" xfId="1" applyNumberFormat="1" applyFont="1" applyBorder="1" applyAlignment="1">
      <alignment horizontal="right" vertical="center"/>
    </xf>
    <xf numFmtId="180" fontId="6" fillId="0" borderId="74" xfId="1" applyNumberFormat="1" applyFont="1" applyBorder="1" applyAlignment="1">
      <alignment vertical="center"/>
    </xf>
    <xf numFmtId="180" fontId="15" fillId="0" borderId="75" xfId="1" applyNumberFormat="1" applyFont="1" applyFill="1" applyBorder="1" applyAlignment="1">
      <alignment horizontal="right" vertical="center"/>
    </xf>
    <xf numFmtId="180" fontId="15" fillId="0" borderId="72" xfId="1" applyNumberFormat="1" applyFont="1" applyBorder="1" applyAlignment="1">
      <alignment vertical="center"/>
    </xf>
    <xf numFmtId="180" fontId="15" fillId="0" borderId="62" xfId="1" applyNumberFormat="1" applyFont="1" applyBorder="1" applyAlignment="1">
      <alignment horizontal="right" vertical="center"/>
    </xf>
    <xf numFmtId="180" fontId="15" fillId="0" borderId="63" xfId="1" applyNumberFormat="1" applyFont="1" applyBorder="1" applyAlignment="1">
      <alignment vertical="center"/>
    </xf>
    <xf numFmtId="180" fontId="15" fillId="0" borderId="64" xfId="1" applyNumberFormat="1" applyFont="1" applyBorder="1" applyAlignment="1">
      <alignment vertical="center"/>
    </xf>
    <xf numFmtId="180" fontId="15" fillId="0" borderId="65" xfId="1" applyNumberFormat="1" applyFont="1" applyBorder="1" applyAlignment="1">
      <alignment horizontal="right" vertical="center"/>
    </xf>
    <xf numFmtId="180" fontId="15" fillId="2" borderId="64" xfId="1" applyNumberFormat="1" applyFont="1" applyFill="1" applyBorder="1" applyAlignment="1">
      <alignment vertical="center"/>
    </xf>
    <xf numFmtId="180" fontId="15" fillId="0" borderId="65" xfId="1" applyNumberFormat="1" applyFont="1" applyBorder="1" applyAlignment="1">
      <alignment vertical="center"/>
    </xf>
    <xf numFmtId="180" fontId="15" fillId="0" borderId="63" xfId="1" applyNumberFormat="1" applyFont="1" applyBorder="1" applyAlignment="1">
      <alignment horizontal="right" vertical="center"/>
    </xf>
    <xf numFmtId="180" fontId="6" fillId="2" borderId="65" xfId="1" applyNumberFormat="1" applyFont="1" applyFill="1" applyBorder="1" applyAlignment="1">
      <alignment vertical="center"/>
    </xf>
    <xf numFmtId="180" fontId="15" fillId="0" borderId="64" xfId="1" applyNumberFormat="1" applyFont="1" applyBorder="1" applyAlignment="1">
      <alignment horizontal="right" vertical="center"/>
    </xf>
    <xf numFmtId="180" fontId="6" fillId="0" borderId="63" xfId="1" applyNumberFormat="1" applyFont="1" applyBorder="1" applyAlignment="1">
      <alignment vertical="center"/>
    </xf>
    <xf numFmtId="180" fontId="15" fillId="0" borderId="64" xfId="1" applyNumberFormat="1" applyFont="1" applyFill="1" applyBorder="1" applyAlignment="1">
      <alignment horizontal="right" vertical="center"/>
    </xf>
    <xf numFmtId="180" fontId="15" fillId="0" borderId="61" xfId="1" applyNumberFormat="1" applyFont="1" applyBorder="1" applyAlignment="1">
      <alignment vertical="center"/>
    </xf>
    <xf numFmtId="180" fontId="15" fillId="5" borderId="44" xfId="1" applyNumberFormat="1" applyFont="1" applyFill="1" applyBorder="1" applyAlignment="1">
      <alignment horizontal="right" vertical="center"/>
    </xf>
    <xf numFmtId="180" fontId="15" fillId="5" borderId="45" xfId="1" applyNumberFormat="1" applyFont="1" applyFill="1" applyBorder="1" applyAlignment="1">
      <alignment vertical="center"/>
    </xf>
    <xf numFmtId="180" fontId="15" fillId="5" borderId="46" xfId="1" applyNumberFormat="1" applyFont="1" applyFill="1" applyBorder="1" applyAlignment="1">
      <alignment vertical="center"/>
    </xf>
    <xf numFmtId="180" fontId="15" fillId="5" borderId="47" xfId="1" applyNumberFormat="1" applyFont="1" applyFill="1" applyBorder="1" applyAlignment="1">
      <alignment horizontal="right" vertical="center"/>
    </xf>
    <xf numFmtId="180" fontId="6" fillId="5" borderId="46" xfId="1" applyNumberFormat="1" applyFont="1" applyFill="1" applyBorder="1" applyAlignment="1">
      <alignment vertical="center"/>
    </xf>
    <xf numFmtId="180" fontId="15" fillId="5" borderId="47" xfId="1" applyNumberFormat="1" applyFont="1" applyFill="1" applyBorder="1" applyAlignment="1">
      <alignment vertical="center"/>
    </xf>
    <xf numFmtId="180" fontId="15" fillId="5" borderId="45" xfId="1" applyNumberFormat="1" applyFont="1" applyFill="1" applyBorder="1" applyAlignment="1">
      <alignment horizontal="right" vertical="center"/>
    </xf>
    <xf numFmtId="180" fontId="15" fillId="5" borderId="46" xfId="1" applyNumberFormat="1" applyFont="1" applyFill="1" applyBorder="1" applyAlignment="1">
      <alignment horizontal="right" vertical="center"/>
    </xf>
    <xf numFmtId="180" fontId="6" fillId="5" borderId="45" xfId="1" applyNumberFormat="1" applyFont="1" applyFill="1" applyBorder="1" applyAlignment="1">
      <alignment vertical="center"/>
    </xf>
    <xf numFmtId="180" fontId="15" fillId="5" borderId="48" xfId="1" applyNumberFormat="1" applyFont="1" applyFill="1" applyBorder="1" applyAlignment="1">
      <alignment vertical="center"/>
    </xf>
    <xf numFmtId="180" fontId="6" fillId="2" borderId="74" xfId="1" applyNumberFormat="1" applyFont="1" applyFill="1" applyBorder="1" applyAlignment="1">
      <alignment vertical="center"/>
    </xf>
    <xf numFmtId="180" fontId="6" fillId="2" borderId="76" xfId="1" applyNumberFormat="1" applyFont="1" applyFill="1" applyBorder="1" applyAlignment="1">
      <alignment vertical="center"/>
    </xf>
    <xf numFmtId="180" fontId="15" fillId="2" borderId="75" xfId="1" applyNumberFormat="1" applyFont="1" applyFill="1" applyBorder="1" applyAlignment="1">
      <alignment horizontal="right" vertical="center"/>
    </xf>
    <xf numFmtId="180" fontId="6" fillId="0" borderId="64" xfId="1" applyNumberFormat="1" applyFont="1" applyBorder="1" applyAlignment="1">
      <alignment vertical="center"/>
    </xf>
    <xf numFmtId="180" fontId="6" fillId="2" borderId="63" xfId="1" applyNumberFormat="1" applyFont="1" applyFill="1" applyBorder="1" applyAlignment="1">
      <alignment vertical="center"/>
    </xf>
    <xf numFmtId="180" fontId="6" fillId="2" borderId="65" xfId="1" applyNumberFormat="1" applyFont="1" applyFill="1" applyBorder="1" applyAlignment="1">
      <alignment horizontal="right" vertical="center"/>
    </xf>
    <xf numFmtId="180" fontId="15" fillId="2" borderId="64" xfId="1" applyNumberFormat="1" applyFont="1" applyFill="1" applyBorder="1" applyAlignment="1">
      <alignment horizontal="right" vertical="center"/>
    </xf>
    <xf numFmtId="180" fontId="6" fillId="5" borderId="47" xfId="1" applyNumberFormat="1" applyFont="1" applyFill="1" applyBorder="1" applyAlignment="1">
      <alignment vertical="center"/>
    </xf>
    <xf numFmtId="180" fontId="6" fillId="0" borderId="75" xfId="1" applyNumberFormat="1" applyFont="1" applyBorder="1" applyAlignment="1">
      <alignment vertical="center"/>
    </xf>
    <xf numFmtId="180" fontId="6" fillId="2" borderId="76" xfId="1" applyNumberFormat="1" applyFont="1" applyFill="1" applyBorder="1" applyAlignment="1">
      <alignment horizontal="right" vertical="center"/>
    </xf>
    <xf numFmtId="180" fontId="15" fillId="0" borderId="75" xfId="1" applyNumberFormat="1" applyFont="1" applyFill="1" applyBorder="1" applyAlignment="1">
      <alignment vertical="center"/>
    </xf>
    <xf numFmtId="180" fontId="15" fillId="2" borderId="62" xfId="1" applyNumberFormat="1" applyFont="1" applyFill="1" applyBorder="1" applyAlignment="1">
      <alignment horizontal="right" vertical="center"/>
    </xf>
    <xf numFmtId="180" fontId="15" fillId="2" borderId="63" xfId="1" applyNumberFormat="1" applyFont="1" applyFill="1" applyBorder="1" applyAlignment="1">
      <alignment vertical="center"/>
    </xf>
    <xf numFmtId="180" fontId="15" fillId="2" borderId="65" xfId="1" applyNumberFormat="1" applyFont="1" applyFill="1" applyBorder="1" applyAlignment="1">
      <alignment horizontal="right" vertical="center"/>
    </xf>
    <xf numFmtId="180" fontId="6" fillId="2" borderId="64" xfId="1" applyNumberFormat="1" applyFont="1" applyFill="1" applyBorder="1" applyAlignment="1">
      <alignment vertical="center"/>
    </xf>
    <xf numFmtId="180" fontId="15" fillId="2" borderId="65" xfId="1" applyNumberFormat="1" applyFont="1" applyFill="1" applyBorder="1" applyAlignment="1">
      <alignment vertical="center"/>
    </xf>
    <xf numFmtId="180" fontId="15" fillId="2" borderId="63" xfId="1" applyNumberFormat="1" applyFont="1" applyFill="1" applyBorder="1" applyAlignment="1">
      <alignment horizontal="right" vertical="center"/>
    </xf>
    <xf numFmtId="180" fontId="15" fillId="2" borderId="61" xfId="1" applyNumberFormat="1" applyFont="1" applyFill="1" applyBorder="1" applyAlignment="1">
      <alignment vertical="center"/>
    </xf>
    <xf numFmtId="180" fontId="6" fillId="5" borderId="47" xfId="1" applyNumberFormat="1" applyFont="1" applyFill="1" applyBorder="1" applyAlignment="1">
      <alignment horizontal="right" vertical="center"/>
    </xf>
    <xf numFmtId="180" fontId="15" fillId="5" borderId="44" xfId="1" applyNumberFormat="1" applyFont="1" applyFill="1" applyBorder="1" applyAlignment="1">
      <alignment vertical="center"/>
    </xf>
    <xf numFmtId="180" fontId="15" fillId="5" borderId="63" xfId="1" applyNumberFormat="1" applyFont="1" applyFill="1" applyBorder="1" applyAlignment="1">
      <alignment vertical="center"/>
    </xf>
    <xf numFmtId="180" fontId="15" fillId="0" borderId="74" xfId="1" applyNumberFormat="1" applyFont="1" applyFill="1" applyBorder="1" applyAlignment="1">
      <alignment vertical="center"/>
    </xf>
    <xf numFmtId="180" fontId="15" fillId="0" borderId="76" xfId="1" applyNumberFormat="1" applyFont="1" applyFill="1" applyBorder="1" applyAlignment="1">
      <alignment vertical="center"/>
    </xf>
    <xf numFmtId="180" fontId="15" fillId="0" borderId="76" xfId="1" applyNumberFormat="1" applyFont="1" applyFill="1" applyBorder="1" applyAlignment="1">
      <alignment horizontal="right" vertical="center"/>
    </xf>
    <xf numFmtId="180" fontId="15" fillId="0" borderId="74" xfId="1" applyNumberFormat="1" applyFont="1" applyFill="1" applyBorder="1" applyAlignment="1">
      <alignment horizontal="right" vertical="center"/>
    </xf>
    <xf numFmtId="180" fontId="15" fillId="0" borderId="72" xfId="1" applyNumberFormat="1" applyFont="1" applyFill="1" applyBorder="1" applyAlignment="1">
      <alignment vertical="center"/>
    </xf>
    <xf numFmtId="180" fontId="15" fillId="0" borderId="63" xfId="1" applyNumberFormat="1" applyFont="1" applyFill="1" applyBorder="1" applyAlignment="1">
      <alignment vertical="center"/>
    </xf>
    <xf numFmtId="180" fontId="15" fillId="0" borderId="64" xfId="1" applyNumberFormat="1" applyFont="1" applyFill="1" applyBorder="1" applyAlignment="1">
      <alignment vertical="center"/>
    </xf>
    <xf numFmtId="180" fontId="6" fillId="0" borderId="64" xfId="1" applyNumberFormat="1" applyFont="1" applyFill="1" applyBorder="1" applyAlignment="1">
      <alignment vertical="center"/>
    </xf>
    <xf numFmtId="180" fontId="15" fillId="0" borderId="65" xfId="1" applyNumberFormat="1" applyFont="1" applyFill="1" applyBorder="1" applyAlignment="1">
      <alignment vertical="center"/>
    </xf>
    <xf numFmtId="180" fontId="15" fillId="0" borderId="65" xfId="1" applyNumberFormat="1" applyFont="1" applyFill="1" applyBorder="1" applyAlignment="1">
      <alignment horizontal="right" vertical="center"/>
    </xf>
    <xf numFmtId="180" fontId="15" fillId="0" borderId="63" xfId="1" applyNumberFormat="1" applyFont="1" applyFill="1" applyBorder="1" applyAlignment="1">
      <alignment horizontal="right" vertical="center"/>
    </xf>
    <xf numFmtId="180" fontId="15" fillId="0" borderId="61" xfId="1" applyNumberFormat="1" applyFont="1" applyFill="1" applyBorder="1" applyAlignment="1">
      <alignment vertical="center"/>
    </xf>
    <xf numFmtId="180" fontId="6" fillId="0" borderId="75" xfId="1" applyNumberFormat="1" applyFont="1" applyFill="1" applyBorder="1" applyAlignment="1">
      <alignment vertical="center"/>
    </xf>
    <xf numFmtId="180" fontId="15" fillId="2" borderId="76" xfId="1" applyNumberFormat="1" applyFont="1" applyFill="1" applyBorder="1" applyAlignment="1">
      <alignment horizontal="right" vertical="center"/>
    </xf>
    <xf numFmtId="180" fontId="15" fillId="2" borderId="74" xfId="1" applyNumberFormat="1" applyFont="1" applyFill="1" applyBorder="1" applyAlignment="1">
      <alignment vertical="center"/>
    </xf>
    <xf numFmtId="180" fontId="18" fillId="0" borderId="59" xfId="1" applyNumberFormat="1" applyFont="1" applyFill="1" applyBorder="1" applyAlignment="1">
      <alignment vertical="center"/>
    </xf>
    <xf numFmtId="180" fontId="6" fillId="0" borderId="76" xfId="1" applyNumberFormat="1" applyFont="1" applyFill="1" applyBorder="1" applyAlignment="1">
      <alignment vertical="center"/>
    </xf>
    <xf numFmtId="180" fontId="18" fillId="0" borderId="64" xfId="1" applyNumberFormat="1" applyFont="1" applyFill="1" applyBorder="1" applyAlignment="1">
      <alignment vertical="center"/>
    </xf>
    <xf numFmtId="180" fontId="6" fillId="0" borderId="65" xfId="1" applyNumberFormat="1" applyFont="1" applyFill="1" applyBorder="1" applyAlignment="1">
      <alignment vertical="center"/>
    </xf>
    <xf numFmtId="180" fontId="18" fillId="5" borderId="69" xfId="1" applyNumberFormat="1" applyFont="1" applyFill="1" applyBorder="1" applyAlignment="1">
      <alignment vertical="center"/>
    </xf>
    <xf numFmtId="180" fontId="15" fillId="5" borderId="67" xfId="1" applyNumberFormat="1" applyFont="1" applyFill="1" applyBorder="1" applyAlignment="1">
      <alignment horizontal="right" vertical="center"/>
    </xf>
    <xf numFmtId="180" fontId="15" fillId="5" borderId="68" xfId="1" applyNumberFormat="1" applyFont="1" applyFill="1" applyBorder="1" applyAlignment="1">
      <alignment vertical="center"/>
    </xf>
    <xf numFmtId="180" fontId="15" fillId="5" borderId="69" xfId="1" applyNumberFormat="1" applyFont="1" applyFill="1" applyBorder="1" applyAlignment="1">
      <alignment vertical="center"/>
    </xf>
    <xf numFmtId="180" fontId="15" fillId="5" borderId="70" xfId="1" applyNumberFormat="1" applyFont="1" applyFill="1" applyBorder="1" applyAlignment="1">
      <alignment horizontal="right" vertical="center"/>
    </xf>
    <xf numFmtId="180" fontId="6" fillId="5" borderId="69" xfId="1" applyNumberFormat="1" applyFont="1" applyFill="1" applyBorder="1" applyAlignment="1">
      <alignment vertical="center"/>
    </xf>
    <xf numFmtId="180" fontId="15" fillId="5" borderId="70" xfId="1" applyNumberFormat="1" applyFont="1" applyFill="1" applyBorder="1" applyAlignment="1">
      <alignment vertical="center"/>
    </xf>
    <xf numFmtId="180" fontId="15" fillId="5" borderId="69" xfId="1" applyNumberFormat="1" applyFont="1" applyFill="1" applyBorder="1" applyAlignment="1">
      <alignment horizontal="right" vertical="center"/>
    </xf>
    <xf numFmtId="180" fontId="6" fillId="5" borderId="67" xfId="1" applyNumberFormat="1" applyFont="1" applyFill="1" applyBorder="1" applyAlignment="1">
      <alignment vertical="center"/>
    </xf>
    <xf numFmtId="180" fontId="15" fillId="5" borderId="68" xfId="1" applyNumberFormat="1" applyFont="1" applyFill="1" applyBorder="1" applyAlignment="1">
      <alignment horizontal="right" vertical="center"/>
    </xf>
    <xf numFmtId="180" fontId="15" fillId="5" borderId="66" xfId="1" applyNumberFormat="1" applyFont="1" applyFill="1" applyBorder="1" applyAlignment="1">
      <alignment vertical="center"/>
    </xf>
    <xf numFmtId="180" fontId="9" fillId="2" borderId="83" xfId="1" applyNumberFormat="1" applyFont="1" applyFill="1" applyBorder="1" applyAlignment="1">
      <alignment horizontal="right" vertical="center"/>
    </xf>
    <xf numFmtId="180" fontId="9" fillId="2" borderId="84" xfId="1" applyNumberFormat="1" applyFont="1" applyFill="1" applyBorder="1" applyAlignment="1">
      <alignment vertical="center"/>
    </xf>
    <xf numFmtId="180" fontId="9" fillId="2" borderId="85" xfId="1" applyNumberFormat="1" applyFont="1" applyFill="1" applyBorder="1" applyAlignment="1">
      <alignment vertical="center"/>
    </xf>
    <xf numFmtId="180" fontId="9" fillId="2" borderId="86" xfId="1" applyNumberFormat="1" applyFont="1" applyFill="1" applyBorder="1" applyAlignment="1">
      <alignment vertical="center"/>
    </xf>
    <xf numFmtId="180" fontId="9" fillId="2" borderId="85" xfId="1" applyNumberFormat="1" applyFont="1" applyFill="1" applyBorder="1" applyAlignment="1">
      <alignment horizontal="right" vertical="center"/>
    </xf>
    <xf numFmtId="180" fontId="9" fillId="2" borderId="83" xfId="1" applyNumberFormat="1" applyFont="1" applyFill="1" applyBorder="1" applyAlignment="1">
      <alignment vertical="center"/>
    </xf>
    <xf numFmtId="180" fontId="9" fillId="2" borderId="86" xfId="1" applyNumberFormat="1" applyFont="1" applyFill="1" applyBorder="1" applyAlignment="1">
      <alignment horizontal="right" vertical="center"/>
    </xf>
    <xf numFmtId="180" fontId="9" fillId="2" borderId="84" xfId="1" applyNumberFormat="1" applyFont="1" applyFill="1" applyBorder="1" applyAlignment="1">
      <alignment horizontal="right" vertical="center"/>
    </xf>
    <xf numFmtId="180" fontId="9" fillId="2" borderId="87" xfId="1" applyNumberFormat="1" applyFont="1" applyFill="1" applyBorder="1" applyAlignment="1">
      <alignment vertical="center"/>
    </xf>
    <xf numFmtId="180" fontId="9" fillId="18" borderId="44" xfId="1" applyNumberFormat="1" applyFont="1" applyFill="1" applyBorder="1" applyAlignment="1">
      <alignment horizontal="right" vertical="center"/>
    </xf>
    <xf numFmtId="180" fontId="9" fillId="18" borderId="45" xfId="1" applyNumberFormat="1" applyFont="1" applyFill="1" applyBorder="1" applyAlignment="1">
      <alignment vertical="center"/>
    </xf>
    <xf numFmtId="180" fontId="9" fillId="18" borderId="46" xfId="1" applyNumberFormat="1" applyFont="1" applyFill="1" applyBorder="1" applyAlignment="1">
      <alignment vertical="center"/>
    </xf>
    <xf numFmtId="180" fontId="9" fillId="18" borderId="47" xfId="1" applyNumberFormat="1" applyFont="1" applyFill="1" applyBorder="1" applyAlignment="1">
      <alignment vertical="center"/>
    </xf>
    <xf numFmtId="180" fontId="9" fillId="18" borderId="46" xfId="1" applyNumberFormat="1" applyFont="1" applyFill="1" applyBorder="1" applyAlignment="1">
      <alignment horizontal="right" vertical="center"/>
    </xf>
    <xf numFmtId="180" fontId="9" fillId="18" borderId="44" xfId="1" applyNumberFormat="1" applyFont="1" applyFill="1" applyBorder="1" applyAlignment="1">
      <alignment vertical="center"/>
    </xf>
    <xf numFmtId="180" fontId="9" fillId="18" borderId="47" xfId="1" applyNumberFormat="1" applyFont="1" applyFill="1" applyBorder="1" applyAlignment="1">
      <alignment horizontal="right" vertical="center"/>
    </xf>
    <xf numFmtId="180" fontId="9" fillId="18" borderId="45" xfId="1" applyNumberFormat="1" applyFont="1" applyFill="1" applyBorder="1" applyAlignment="1">
      <alignment horizontal="right" vertical="center"/>
    </xf>
    <xf numFmtId="180" fontId="9" fillId="18" borderId="48" xfId="1" applyNumberFormat="1" applyFont="1" applyFill="1" applyBorder="1" applyAlignment="1">
      <alignment vertical="center"/>
    </xf>
    <xf numFmtId="180" fontId="6" fillId="0" borderId="76" xfId="1" applyNumberFormat="1" applyFont="1" applyBorder="1" applyAlignment="1">
      <alignment vertical="center"/>
    </xf>
    <xf numFmtId="180" fontId="6" fillId="0" borderId="65" xfId="1" applyNumberFormat="1" applyFont="1" applyBorder="1" applyAlignment="1">
      <alignment vertical="center"/>
    </xf>
    <xf numFmtId="180" fontId="15" fillId="5" borderId="23" xfId="1" applyNumberFormat="1" applyFont="1" applyFill="1" applyBorder="1" applyAlignment="1">
      <alignment horizontal="right" vertical="center"/>
    </xf>
    <xf numFmtId="180" fontId="15" fillId="0" borderId="27" xfId="1" applyNumberFormat="1" applyFont="1" applyBorder="1" applyAlignment="1">
      <alignment horizontal="right" vertical="center"/>
    </xf>
    <xf numFmtId="180" fontId="15" fillId="0" borderId="19" xfId="1" applyNumberFormat="1" applyFont="1" applyBorder="1" applyAlignment="1">
      <alignment horizontal="right" vertical="center"/>
    </xf>
    <xf numFmtId="180" fontId="15" fillId="2" borderId="74" xfId="1" applyNumberFormat="1" applyFont="1" applyFill="1" applyBorder="1" applyAlignment="1">
      <alignment horizontal="right" vertical="center"/>
    </xf>
    <xf numFmtId="180" fontId="15" fillId="0" borderId="73" xfId="1" applyNumberFormat="1" applyFont="1" applyBorder="1" applyAlignment="1">
      <alignment vertical="center"/>
    </xf>
    <xf numFmtId="180" fontId="6" fillId="5" borderId="44" xfId="1" applyNumberFormat="1" applyFont="1" applyFill="1" applyBorder="1" applyAlignment="1">
      <alignment vertical="center"/>
    </xf>
    <xf numFmtId="180" fontId="6" fillId="5" borderId="44" xfId="0" applyNumberFormat="1" applyFont="1" applyFill="1" applyBorder="1" applyAlignment="1">
      <alignment vertical="center"/>
    </xf>
    <xf numFmtId="180" fontId="15" fillId="5" borderId="23" xfId="1" applyNumberFormat="1" applyFont="1" applyFill="1" applyBorder="1" applyAlignment="1">
      <alignment vertical="center"/>
    </xf>
    <xf numFmtId="180" fontId="15" fillId="2" borderId="88" xfId="1" applyNumberFormat="1" applyFont="1" applyFill="1" applyBorder="1" applyAlignment="1">
      <alignment horizontal="right" vertical="center"/>
    </xf>
    <xf numFmtId="180" fontId="15" fillId="2" borderId="89" xfId="1" applyNumberFormat="1" applyFont="1" applyFill="1" applyBorder="1" applyAlignment="1">
      <alignment vertical="center"/>
    </xf>
    <xf numFmtId="180" fontId="15" fillId="2" borderId="90" xfId="1" applyNumberFormat="1" applyFont="1" applyFill="1" applyBorder="1" applyAlignment="1">
      <alignment vertical="center"/>
    </xf>
    <xf numFmtId="180" fontId="15" fillId="2" borderId="88" xfId="1" applyNumberFormat="1" applyFont="1" applyFill="1" applyBorder="1" applyAlignment="1">
      <alignment vertical="center"/>
    </xf>
    <xf numFmtId="180" fontId="15" fillId="2" borderId="89" xfId="1" applyNumberFormat="1" applyFont="1" applyFill="1" applyBorder="1" applyAlignment="1">
      <alignment horizontal="right" vertical="center"/>
    </xf>
    <xf numFmtId="180" fontId="6" fillId="2" borderId="90" xfId="1" applyNumberFormat="1" applyFont="1" applyFill="1" applyBorder="1" applyAlignment="1">
      <alignment vertical="center"/>
    </xf>
    <xf numFmtId="180" fontId="15" fillId="2" borderId="91" xfId="1" applyNumberFormat="1" applyFont="1" applyFill="1" applyBorder="1" applyAlignment="1">
      <alignment vertical="center"/>
    </xf>
    <xf numFmtId="180" fontId="6" fillId="2" borderId="88" xfId="1" applyNumberFormat="1" applyFont="1" applyFill="1" applyBorder="1" applyAlignment="1">
      <alignment vertical="center"/>
    </xf>
    <xf numFmtId="180" fontId="6" fillId="2" borderId="89" xfId="1" applyNumberFormat="1" applyFont="1" applyFill="1" applyBorder="1" applyAlignment="1">
      <alignment vertical="center"/>
    </xf>
    <xf numFmtId="180" fontId="15" fillId="2" borderId="90" xfId="1" applyNumberFormat="1" applyFont="1" applyFill="1" applyBorder="1" applyAlignment="1">
      <alignment horizontal="right" vertical="center"/>
    </xf>
    <xf numFmtId="180" fontId="15" fillId="2" borderId="92" xfId="1" applyNumberFormat="1" applyFont="1" applyFill="1" applyBorder="1" applyAlignment="1">
      <alignment vertical="center"/>
    </xf>
    <xf numFmtId="180" fontId="15" fillId="2" borderId="91" xfId="1" applyNumberFormat="1" applyFont="1" applyFill="1" applyBorder="1" applyAlignment="1">
      <alignment horizontal="right" vertical="center"/>
    </xf>
    <xf numFmtId="180" fontId="15" fillId="2" borderId="93" xfId="1" applyNumberFormat="1" applyFont="1" applyFill="1" applyBorder="1" applyAlignment="1">
      <alignment horizontal="right" vertical="center"/>
    </xf>
    <xf numFmtId="180" fontId="15" fillId="2" borderId="94" xfId="1" applyNumberFormat="1" applyFont="1" applyFill="1" applyBorder="1" applyAlignment="1">
      <alignment vertical="center"/>
    </xf>
    <xf numFmtId="180" fontId="15" fillId="2" borderId="95" xfId="1" applyNumberFormat="1" applyFont="1" applyFill="1" applyBorder="1" applyAlignment="1">
      <alignment vertical="center"/>
    </xf>
    <xf numFmtId="180" fontId="15" fillId="0" borderId="62" xfId="1" applyNumberFormat="1" applyFont="1" applyBorder="1" applyAlignment="1">
      <alignment vertical="center"/>
    </xf>
    <xf numFmtId="180" fontId="15" fillId="5" borderId="96" xfId="1" applyNumberFormat="1" applyFont="1" applyFill="1" applyBorder="1" applyAlignment="1">
      <alignment horizontal="right" vertical="center"/>
    </xf>
    <xf numFmtId="180" fontId="15" fillId="5" borderId="97" xfId="1" applyNumberFormat="1" applyFont="1" applyFill="1" applyBorder="1" applyAlignment="1">
      <alignment vertical="center"/>
    </xf>
    <xf numFmtId="180" fontId="15" fillId="5" borderId="98" xfId="1" applyNumberFormat="1" applyFont="1" applyFill="1" applyBorder="1" applyAlignment="1">
      <alignment vertical="center"/>
    </xf>
    <xf numFmtId="180" fontId="15" fillId="5" borderId="96" xfId="1" applyNumberFormat="1" applyFont="1" applyFill="1" applyBorder="1" applyAlignment="1">
      <alignment vertical="center"/>
    </xf>
    <xf numFmtId="180" fontId="15" fillId="5" borderId="97" xfId="1" applyNumberFormat="1" applyFont="1" applyFill="1" applyBorder="1" applyAlignment="1">
      <alignment horizontal="right" vertical="center"/>
    </xf>
    <xf numFmtId="180" fontId="6" fillId="5" borderId="98" xfId="1" applyNumberFormat="1" applyFont="1" applyFill="1" applyBorder="1" applyAlignment="1">
      <alignment vertical="center"/>
    </xf>
    <xf numFmtId="180" fontId="6" fillId="5" borderId="96" xfId="1" applyNumberFormat="1" applyFont="1" applyFill="1" applyBorder="1" applyAlignment="1">
      <alignment vertical="center"/>
    </xf>
    <xf numFmtId="180" fontId="6" fillId="5" borderId="97" xfId="1" applyNumberFormat="1" applyFont="1" applyFill="1" applyBorder="1" applyAlignment="1">
      <alignment vertical="center"/>
    </xf>
    <xf numFmtId="180" fontId="15" fillId="5" borderId="98" xfId="1" applyNumberFormat="1" applyFont="1" applyFill="1" applyBorder="1" applyAlignment="1">
      <alignment horizontal="right" vertical="center"/>
    </xf>
    <xf numFmtId="180" fontId="15" fillId="5" borderId="99" xfId="1" applyNumberFormat="1" applyFont="1" applyFill="1" applyBorder="1" applyAlignment="1">
      <alignment vertical="center"/>
    </xf>
    <xf numFmtId="180" fontId="15" fillId="5" borderId="93" xfId="1" applyNumberFormat="1" applyFont="1" applyFill="1" applyBorder="1" applyAlignment="1">
      <alignment vertical="center"/>
    </xf>
    <xf numFmtId="180" fontId="15" fillId="5" borderId="94" xfId="1" applyNumberFormat="1" applyFont="1" applyFill="1" applyBorder="1" applyAlignment="1">
      <alignment vertical="center"/>
    </xf>
    <xf numFmtId="180" fontId="15" fillId="5" borderId="100" xfId="1" applyNumberFormat="1" applyFont="1" applyFill="1" applyBorder="1" applyAlignment="1">
      <alignment vertical="center"/>
    </xf>
    <xf numFmtId="180" fontId="15" fillId="0" borderId="73" xfId="1" applyNumberFormat="1" applyFont="1" applyFill="1" applyBorder="1" applyAlignment="1">
      <alignment horizontal="right" vertical="center"/>
    </xf>
    <xf numFmtId="180" fontId="15" fillId="0" borderId="73" xfId="1" applyNumberFormat="1" applyFont="1" applyFill="1" applyBorder="1" applyAlignment="1">
      <alignment vertical="center"/>
    </xf>
    <xf numFmtId="180" fontId="15" fillId="0" borderId="69" xfId="1" applyNumberFormat="1" applyFont="1" applyBorder="1" applyAlignment="1">
      <alignment horizontal="right" vertical="center"/>
    </xf>
    <xf numFmtId="180" fontId="15" fillId="0" borderId="68" xfId="1" applyNumberFormat="1" applyFont="1" applyBorder="1" applyAlignment="1">
      <alignment horizontal="right" vertical="center"/>
    </xf>
    <xf numFmtId="180" fontId="15" fillId="0" borderId="68" xfId="1" applyNumberFormat="1" applyFont="1" applyBorder="1" applyAlignment="1">
      <alignment vertical="center"/>
    </xf>
    <xf numFmtId="180" fontId="15" fillId="0" borderId="69" xfId="1" applyNumberFormat="1" applyFont="1" applyBorder="1" applyAlignment="1">
      <alignment vertical="center"/>
    </xf>
    <xf numFmtId="180" fontId="15" fillId="0" borderId="70" xfId="1" applyNumberFormat="1" applyFont="1" applyBorder="1" applyAlignment="1">
      <alignment vertical="center"/>
    </xf>
    <xf numFmtId="180" fontId="15" fillId="0" borderId="67" xfId="1" applyNumberFormat="1" applyFont="1" applyBorder="1" applyAlignment="1">
      <alignment vertical="center"/>
    </xf>
    <xf numFmtId="180" fontId="15" fillId="0" borderId="70" xfId="1" applyNumberFormat="1" applyFont="1" applyBorder="1" applyAlignment="1">
      <alignment horizontal="right" vertical="center"/>
    </xf>
    <xf numFmtId="180" fontId="6" fillId="0" borderId="68" xfId="1" applyNumberFormat="1" applyFont="1" applyBorder="1" applyAlignment="1">
      <alignment vertical="center"/>
    </xf>
    <xf numFmtId="180" fontId="15" fillId="0" borderId="69" xfId="1" applyNumberFormat="1" applyFont="1" applyFill="1" applyBorder="1" applyAlignment="1">
      <alignment horizontal="right" vertical="center"/>
    </xf>
    <xf numFmtId="180" fontId="15" fillId="0" borderId="66" xfId="1" applyNumberFormat="1" applyFont="1" applyBorder="1" applyAlignment="1">
      <alignment vertical="center"/>
    </xf>
    <xf numFmtId="180" fontId="15" fillId="5" borderId="79" xfId="1" applyNumberFormat="1" applyFont="1" applyFill="1" applyBorder="1" applyAlignment="1">
      <alignment horizontal="right" vertical="center"/>
    </xf>
    <xf numFmtId="180" fontId="15" fillId="5" borderId="80" xfId="1" applyNumberFormat="1" applyFont="1" applyFill="1" applyBorder="1" applyAlignment="1">
      <alignment horizontal="right" vertical="center"/>
    </xf>
    <xf numFmtId="180" fontId="15" fillId="5" borderId="81" xfId="1" applyNumberFormat="1" applyFont="1" applyFill="1" applyBorder="1" applyAlignment="1">
      <alignment horizontal="right" vertical="center"/>
    </xf>
    <xf numFmtId="180" fontId="15" fillId="5" borderId="82" xfId="1" applyNumberFormat="1" applyFont="1" applyFill="1" applyBorder="1" applyAlignment="1">
      <alignment horizontal="right" vertical="center"/>
    </xf>
    <xf numFmtId="180" fontId="15" fillId="5" borderId="80" xfId="1" applyNumberFormat="1" applyFont="1" applyFill="1" applyBorder="1" applyAlignment="1">
      <alignment vertical="center"/>
    </xf>
    <xf numFmtId="180" fontId="15" fillId="5" borderId="81" xfId="1" applyNumberFormat="1" applyFont="1" applyFill="1" applyBorder="1" applyAlignment="1">
      <alignment vertical="center"/>
    </xf>
    <xf numFmtId="180" fontId="15" fillId="5" borderId="82" xfId="1" applyNumberFormat="1" applyFont="1" applyFill="1" applyBorder="1" applyAlignment="1">
      <alignment vertical="center"/>
    </xf>
    <xf numFmtId="180" fontId="15" fillId="5" borderId="79" xfId="1" applyNumberFormat="1" applyFont="1" applyFill="1" applyBorder="1" applyAlignment="1">
      <alignment vertical="center"/>
    </xf>
    <xf numFmtId="180" fontId="6" fillId="5" borderId="80" xfId="1" applyNumberFormat="1" applyFont="1" applyFill="1" applyBorder="1" applyAlignment="1">
      <alignment vertical="center"/>
    </xf>
    <xf numFmtId="180" fontId="15" fillId="5" borderId="78" xfId="1" applyNumberFormat="1" applyFont="1" applyFill="1" applyBorder="1" applyAlignment="1">
      <alignment vertical="center"/>
    </xf>
    <xf numFmtId="180" fontId="15" fillId="0" borderId="51" xfId="1" applyNumberFormat="1" applyFont="1" applyBorder="1" applyAlignment="1">
      <alignment horizontal="center" vertical="center"/>
    </xf>
    <xf numFmtId="180" fontId="6" fillId="0" borderId="53" xfId="1" applyNumberFormat="1" applyFont="1" applyBorder="1" applyAlignment="1">
      <alignment horizontal="center" vertical="center"/>
    </xf>
    <xf numFmtId="180" fontId="15" fillId="0" borderId="54" xfId="1" applyNumberFormat="1" applyFont="1" applyFill="1" applyBorder="1" applyAlignment="1">
      <alignment horizontal="center" vertical="center"/>
    </xf>
    <xf numFmtId="180" fontId="15" fillId="0" borderId="53" xfId="1" applyNumberFormat="1" applyFont="1" applyFill="1" applyBorder="1" applyAlignment="1">
      <alignment horizontal="center" vertical="center"/>
    </xf>
    <xf numFmtId="180" fontId="9" fillId="4" borderId="67" xfId="1" applyNumberFormat="1" applyFont="1" applyFill="1" applyBorder="1" applyAlignment="1">
      <alignment horizontal="right" vertical="center"/>
    </xf>
    <xf numFmtId="180" fontId="9" fillId="4" borderId="68" xfId="1" applyNumberFormat="1" applyFont="1" applyFill="1" applyBorder="1" applyAlignment="1">
      <alignment vertical="center"/>
    </xf>
    <xf numFmtId="180" fontId="9" fillId="4" borderId="69" xfId="1" applyNumberFormat="1" applyFont="1" applyFill="1" applyBorder="1" applyAlignment="1">
      <alignment vertical="center"/>
    </xf>
    <xf numFmtId="180" fontId="9" fillId="4" borderId="70" xfId="1" applyNumberFormat="1" applyFont="1" applyFill="1" applyBorder="1" applyAlignment="1">
      <alignment vertical="center"/>
    </xf>
    <xf numFmtId="180" fontId="9" fillId="4" borderId="67" xfId="1" applyNumberFormat="1" applyFont="1" applyFill="1" applyBorder="1" applyAlignment="1">
      <alignment vertical="center"/>
    </xf>
    <xf numFmtId="180" fontId="9" fillId="4" borderId="69" xfId="1" applyNumberFormat="1" applyFont="1" applyFill="1" applyBorder="1" applyAlignment="1">
      <alignment horizontal="right" vertical="center"/>
    </xf>
    <xf numFmtId="180" fontId="9" fillId="4" borderId="70" xfId="1" applyNumberFormat="1" applyFont="1" applyFill="1" applyBorder="1" applyAlignment="1">
      <alignment horizontal="right" vertical="center"/>
    </xf>
    <xf numFmtId="180" fontId="9" fillId="4" borderId="68" xfId="1" applyNumberFormat="1" applyFont="1" applyFill="1" applyBorder="1" applyAlignment="1">
      <alignment horizontal="right" vertical="center"/>
    </xf>
    <xf numFmtId="180" fontId="9" fillId="4" borderId="66" xfId="1" applyNumberFormat="1" applyFont="1" applyFill="1" applyBorder="1" applyAlignment="1">
      <alignment vertical="center"/>
    </xf>
    <xf numFmtId="180" fontId="9" fillId="0" borderId="73" xfId="1" applyNumberFormat="1" applyFont="1" applyBorder="1" applyAlignment="1">
      <alignment horizontal="right" vertical="center"/>
    </xf>
    <xf numFmtId="180" fontId="9" fillId="0" borderId="74" xfId="1" applyNumberFormat="1" applyFont="1" applyBorder="1" applyAlignment="1">
      <alignment vertical="center"/>
    </xf>
    <xf numFmtId="180" fontId="9" fillId="0" borderId="75" xfId="1" applyNumberFormat="1" applyFont="1" applyBorder="1" applyAlignment="1">
      <alignment vertical="center"/>
    </xf>
    <xf numFmtId="180" fontId="9" fillId="0" borderId="76" xfId="1" applyNumberFormat="1" applyFont="1" applyBorder="1" applyAlignment="1">
      <alignment vertical="center"/>
    </xf>
    <xf numFmtId="180" fontId="9" fillId="0" borderId="73" xfId="1" applyNumberFormat="1" applyFont="1" applyBorder="1" applyAlignment="1">
      <alignment vertical="center"/>
    </xf>
    <xf numFmtId="180" fontId="9" fillId="0" borderId="75" xfId="1" applyNumberFormat="1" applyFont="1" applyBorder="1" applyAlignment="1">
      <alignment horizontal="right" vertical="center"/>
    </xf>
    <xf numFmtId="180" fontId="9" fillId="0" borderId="76" xfId="1" applyNumberFormat="1" applyFont="1" applyBorder="1" applyAlignment="1">
      <alignment horizontal="right" vertical="center"/>
    </xf>
    <xf numFmtId="180" fontId="9" fillId="0" borderId="75" xfId="1" applyNumberFormat="1" applyFont="1" applyFill="1" applyBorder="1" applyAlignment="1">
      <alignment horizontal="right" vertical="center"/>
    </xf>
    <xf numFmtId="180" fontId="9" fillId="0" borderId="74" xfId="1" applyNumberFormat="1" applyFont="1" applyBorder="1" applyAlignment="1">
      <alignment horizontal="right" vertical="center"/>
    </xf>
    <xf numFmtId="180" fontId="9" fillId="0" borderId="72" xfId="1" applyNumberFormat="1" applyFont="1" applyBorder="1" applyAlignment="1">
      <alignment vertical="center"/>
    </xf>
    <xf numFmtId="180" fontId="9" fillId="0" borderId="62" xfId="1" applyNumberFormat="1" applyFont="1" applyBorder="1" applyAlignment="1">
      <alignment horizontal="right" vertical="center"/>
    </xf>
    <xf numFmtId="180" fontId="9" fillId="0" borderId="63" xfId="1" applyNumberFormat="1" applyFont="1" applyBorder="1" applyAlignment="1">
      <alignment vertical="center"/>
    </xf>
    <xf numFmtId="180" fontId="9" fillId="0" borderId="64" xfId="1" applyNumberFormat="1" applyFont="1" applyBorder="1" applyAlignment="1">
      <alignment vertical="center"/>
    </xf>
    <xf numFmtId="180" fontId="9" fillId="0" borderId="65" xfId="1" applyNumberFormat="1" applyFont="1" applyBorder="1" applyAlignment="1">
      <alignment vertical="center"/>
    </xf>
    <xf numFmtId="180" fontId="9" fillId="0" borderId="62" xfId="1" applyNumberFormat="1" applyFont="1" applyBorder="1" applyAlignment="1">
      <alignment vertical="center"/>
    </xf>
    <xf numFmtId="180" fontId="9" fillId="0" borderId="64" xfId="1" applyNumberFormat="1" applyFont="1" applyBorder="1" applyAlignment="1">
      <alignment horizontal="right" vertical="center"/>
    </xf>
    <xf numFmtId="180" fontId="9" fillId="0" borderId="65" xfId="1" applyNumberFormat="1" applyFont="1" applyBorder="1" applyAlignment="1">
      <alignment horizontal="right" vertical="center"/>
    </xf>
    <xf numFmtId="180" fontId="9" fillId="0" borderId="64" xfId="1" applyNumberFormat="1" applyFont="1" applyFill="1" applyBorder="1" applyAlignment="1">
      <alignment horizontal="right" vertical="center"/>
    </xf>
    <xf numFmtId="180" fontId="9" fillId="0" borderId="63" xfId="1" applyNumberFormat="1" applyFont="1" applyBorder="1" applyAlignment="1">
      <alignment horizontal="right" vertical="center"/>
    </xf>
    <xf numFmtId="180" fontId="9" fillId="0" borderId="61" xfId="1" applyNumberFormat="1" applyFont="1" applyBorder="1" applyAlignment="1">
      <alignment vertical="center"/>
    </xf>
    <xf numFmtId="180" fontId="9" fillId="6" borderId="44" xfId="1" applyNumberFormat="1" applyFont="1" applyFill="1" applyBorder="1" applyAlignment="1">
      <alignment horizontal="right" vertical="center"/>
    </xf>
    <xf numFmtId="180" fontId="9" fillId="6" borderId="45" xfId="1" applyNumberFormat="1" applyFont="1" applyFill="1" applyBorder="1" applyAlignment="1">
      <alignment vertical="center"/>
    </xf>
    <xf numFmtId="180" fontId="9" fillId="6" borderId="46" xfId="1" applyNumberFormat="1" applyFont="1" applyFill="1" applyBorder="1" applyAlignment="1">
      <alignment vertical="center"/>
    </xf>
    <xf numFmtId="180" fontId="9" fillId="6" borderId="47" xfId="1" applyNumberFormat="1" applyFont="1" applyFill="1" applyBorder="1" applyAlignment="1">
      <alignment vertical="center"/>
    </xf>
    <xf numFmtId="180" fontId="9" fillId="6" borderId="44" xfId="1" applyNumberFormat="1" applyFont="1" applyFill="1" applyBorder="1" applyAlignment="1">
      <alignment vertical="center"/>
    </xf>
    <xf numFmtId="180" fontId="9" fillId="6" borderId="46" xfId="1" applyNumberFormat="1" applyFont="1" applyFill="1" applyBorder="1" applyAlignment="1">
      <alignment horizontal="right" vertical="center"/>
    </xf>
    <xf numFmtId="180" fontId="9" fillId="6" borderId="47" xfId="1" applyNumberFormat="1" applyFont="1" applyFill="1" applyBorder="1" applyAlignment="1">
      <alignment horizontal="right" vertical="center"/>
    </xf>
    <xf numFmtId="180" fontId="9" fillId="6" borderId="45" xfId="1" applyNumberFormat="1" applyFont="1" applyFill="1" applyBorder="1" applyAlignment="1">
      <alignment horizontal="right" vertical="center"/>
    </xf>
    <xf numFmtId="180" fontId="9" fillId="6" borderId="48" xfId="1" applyNumberFormat="1" applyFont="1" applyFill="1" applyBorder="1" applyAlignment="1">
      <alignment vertical="center"/>
    </xf>
    <xf numFmtId="180" fontId="6" fillId="0" borderId="74" xfId="1" applyNumberFormat="1" applyFont="1" applyFill="1" applyBorder="1" applyAlignment="1">
      <alignment vertical="center"/>
    </xf>
    <xf numFmtId="180" fontId="15" fillId="0" borderId="62" xfId="1" applyNumberFormat="1" applyFont="1" applyFill="1" applyBorder="1" applyAlignment="1">
      <alignment horizontal="right" vertical="center"/>
    </xf>
    <xf numFmtId="180" fontId="15" fillId="0" borderId="62" xfId="1" applyNumberFormat="1" applyFont="1" applyFill="1" applyBorder="1" applyAlignment="1">
      <alignment vertical="center"/>
    </xf>
    <xf numFmtId="180" fontId="6" fillId="2" borderId="64" xfId="1" applyNumberFormat="1" applyFont="1" applyFill="1" applyBorder="1" applyAlignment="1">
      <alignment horizontal="right" vertical="center"/>
    </xf>
    <xf numFmtId="180" fontId="6" fillId="5" borderId="46" xfId="1" applyNumberFormat="1" applyFont="1" applyFill="1" applyBorder="1" applyAlignment="1">
      <alignment horizontal="right" vertical="center"/>
    </xf>
    <xf numFmtId="180" fontId="15" fillId="5" borderId="65" xfId="1" applyNumberFormat="1" applyFont="1" applyFill="1" applyBorder="1" applyAlignment="1">
      <alignment vertical="center"/>
    </xf>
    <xf numFmtId="180" fontId="15" fillId="2" borderId="62" xfId="1" applyNumberFormat="1" applyFont="1" applyFill="1" applyBorder="1" applyAlignment="1">
      <alignment vertical="center"/>
    </xf>
    <xf numFmtId="180" fontId="6" fillId="5" borderId="81" xfId="1" applyNumberFormat="1" applyFont="1" applyFill="1" applyBorder="1" applyAlignment="1">
      <alignment vertical="center"/>
    </xf>
    <xf numFmtId="180" fontId="9" fillId="18" borderId="69" xfId="1" applyNumberFormat="1" applyFont="1" applyFill="1" applyBorder="1" applyAlignment="1">
      <alignment horizontal="right" vertical="center"/>
    </xf>
    <xf numFmtId="180" fontId="9" fillId="0" borderId="57" xfId="1" applyNumberFormat="1" applyFont="1" applyBorder="1" applyAlignment="1">
      <alignment horizontal="right" vertical="center"/>
    </xf>
    <xf numFmtId="180" fontId="9" fillId="0" borderId="58" xfId="1" applyNumberFormat="1" applyFont="1" applyBorder="1" applyAlignment="1">
      <alignment vertical="center"/>
    </xf>
    <xf numFmtId="180" fontId="9" fillId="0" borderId="59" xfId="1" applyNumberFormat="1" applyFont="1" applyBorder="1" applyAlignment="1">
      <alignment vertical="center"/>
    </xf>
    <xf numFmtId="180" fontId="9" fillId="0" borderId="60" xfId="1" applyNumberFormat="1" applyFont="1" applyBorder="1" applyAlignment="1">
      <alignment vertical="center"/>
    </xf>
    <xf numFmtId="180" fontId="9" fillId="0" borderId="57" xfId="1" applyNumberFormat="1" applyFont="1" applyBorder="1" applyAlignment="1">
      <alignment vertical="center"/>
    </xf>
    <xf numFmtId="180" fontId="9" fillId="0" borderId="60" xfId="1" applyNumberFormat="1" applyFont="1" applyBorder="1" applyAlignment="1">
      <alignment horizontal="right" vertical="center"/>
    </xf>
    <xf numFmtId="180" fontId="9" fillId="0" borderId="59" xfId="1" applyNumberFormat="1" applyFont="1" applyFill="1" applyBorder="1" applyAlignment="1">
      <alignment horizontal="right" vertical="center"/>
    </xf>
    <xf numFmtId="180" fontId="9" fillId="0" borderId="58" xfId="1" applyNumberFormat="1" applyFont="1" applyBorder="1" applyAlignment="1">
      <alignment horizontal="right" vertical="center"/>
    </xf>
    <xf numFmtId="180" fontId="9" fillId="0" borderId="56" xfId="1" applyNumberFormat="1" applyFont="1" applyBorder="1" applyAlignment="1">
      <alignment vertical="center"/>
    </xf>
    <xf numFmtId="180" fontId="9" fillId="6" borderId="67" xfId="1" applyNumberFormat="1" applyFont="1" applyFill="1" applyBorder="1" applyAlignment="1">
      <alignment horizontal="right" vertical="center"/>
    </xf>
    <xf numFmtId="180" fontId="9" fillId="6" borderId="68" xfId="1" applyNumberFormat="1" applyFont="1" applyFill="1" applyBorder="1" applyAlignment="1">
      <alignment vertical="center"/>
    </xf>
    <xf numFmtId="180" fontId="9" fillId="6" borderId="69" xfId="1" applyNumberFormat="1" applyFont="1" applyFill="1" applyBorder="1" applyAlignment="1">
      <alignment vertical="center"/>
    </xf>
    <xf numFmtId="180" fontId="9" fillId="6" borderId="70" xfId="1" applyNumberFormat="1" applyFont="1" applyFill="1" applyBorder="1" applyAlignment="1">
      <alignment vertical="center"/>
    </xf>
    <xf numFmtId="180" fontId="9" fillId="6" borderId="67" xfId="1" applyNumberFormat="1" applyFont="1" applyFill="1" applyBorder="1" applyAlignment="1">
      <alignment vertical="center"/>
    </xf>
    <xf numFmtId="180" fontId="9" fillId="6" borderId="63" xfId="1" applyNumberFormat="1" applyFont="1" applyFill="1" applyBorder="1" applyAlignment="1">
      <alignment vertical="center"/>
    </xf>
    <xf numFmtId="180" fontId="9" fillId="6" borderId="62" xfId="1" applyNumberFormat="1" applyFont="1" applyFill="1" applyBorder="1" applyAlignment="1">
      <alignment vertical="center"/>
    </xf>
    <xf numFmtId="180" fontId="9" fillId="6" borderId="70" xfId="1" applyNumberFormat="1" applyFont="1" applyFill="1" applyBorder="1" applyAlignment="1">
      <alignment horizontal="right" vertical="center"/>
    </xf>
    <xf numFmtId="180" fontId="9" fillId="6" borderId="69" xfId="1" applyNumberFormat="1" applyFont="1" applyFill="1" applyBorder="1" applyAlignment="1">
      <alignment horizontal="right" vertical="center"/>
    </xf>
    <xf numFmtId="180" fontId="9" fillId="6" borderId="68" xfId="1" applyNumberFormat="1" applyFont="1" applyFill="1" applyBorder="1" applyAlignment="1">
      <alignment horizontal="right" vertical="center"/>
    </xf>
    <xf numFmtId="180" fontId="9" fillId="6" borderId="66" xfId="1" applyNumberFormat="1" applyFont="1" applyFill="1" applyBorder="1" applyAlignment="1">
      <alignment vertical="center"/>
    </xf>
    <xf numFmtId="180" fontId="15" fillId="0" borderId="72" xfId="1" applyNumberFormat="1" applyFont="1" applyBorder="1" applyAlignment="1">
      <alignment horizontal="right" vertical="center"/>
    </xf>
    <xf numFmtId="180" fontId="15" fillId="2" borderId="61" xfId="1" applyNumberFormat="1" applyFont="1" applyFill="1" applyBorder="1" applyAlignment="1">
      <alignment horizontal="right" vertical="center"/>
    </xf>
    <xf numFmtId="180" fontId="15" fillId="5" borderId="48" xfId="1" applyNumberFormat="1" applyFont="1" applyFill="1" applyBorder="1" applyAlignment="1">
      <alignment horizontal="right" vertical="center"/>
    </xf>
    <xf numFmtId="180" fontId="15" fillId="2" borderId="75" xfId="1" applyNumberFormat="1" applyFont="1" applyFill="1" applyBorder="1" applyAlignment="1">
      <alignment vertical="center"/>
    </xf>
    <xf numFmtId="180" fontId="6" fillId="0" borderId="73" xfId="1" applyNumberFormat="1" applyFont="1" applyBorder="1" applyAlignment="1">
      <alignment vertical="center"/>
    </xf>
    <xf numFmtId="0" fontId="80" fillId="0" borderId="0" xfId="0" applyFont="1">
      <alignment vertical="center"/>
    </xf>
    <xf numFmtId="0" fontId="81" fillId="0" borderId="0" xfId="0" applyFont="1" applyAlignment="1">
      <alignment vertical="center"/>
    </xf>
    <xf numFmtId="0" fontId="80" fillId="0" borderId="0" xfId="0" applyFont="1" applyBorder="1">
      <alignment vertical="center"/>
    </xf>
    <xf numFmtId="0" fontId="83" fillId="0" borderId="0" xfId="0" applyFont="1" applyBorder="1" applyAlignment="1">
      <alignment horizontal="center" vertical="center" wrapText="1"/>
    </xf>
    <xf numFmtId="0" fontId="83" fillId="0" borderId="102" xfId="0" applyFont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181" fontId="80" fillId="0" borderId="102" xfId="0" applyNumberFormat="1" applyFont="1" applyBorder="1" applyAlignment="1">
      <alignment horizontal="center" vertical="center"/>
    </xf>
    <xf numFmtId="0" fontId="82" fillId="0" borderId="0" xfId="0" applyFont="1">
      <alignment vertical="center"/>
    </xf>
    <xf numFmtId="0" fontId="82" fillId="0" borderId="0" xfId="0" applyFont="1" applyAlignment="1">
      <alignment horizontal="center" vertical="center"/>
    </xf>
    <xf numFmtId="0" fontId="80" fillId="0" borderId="102" xfId="0" applyFont="1" applyBorder="1" applyAlignment="1">
      <alignment horizontal="center" vertical="center" wrapText="1"/>
    </xf>
    <xf numFmtId="178" fontId="0" fillId="5" borderId="66" xfId="0" applyNumberFormat="1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176" fontId="82" fillId="0" borderId="102" xfId="0" applyNumberFormat="1" applyFont="1" applyBorder="1" applyAlignment="1">
      <alignment horizontal="right" vertical="center"/>
    </xf>
    <xf numFmtId="0" fontId="81" fillId="0" borderId="0" xfId="0" applyFont="1" applyBorder="1">
      <alignment vertical="center"/>
    </xf>
    <xf numFmtId="0" fontId="82" fillId="0" borderId="0" xfId="0" applyFont="1" applyBorder="1">
      <alignment vertical="center"/>
    </xf>
    <xf numFmtId="0" fontId="80" fillId="0" borderId="0" xfId="0" applyFont="1" applyAlignment="1">
      <alignment horizontal="center" vertical="center"/>
    </xf>
    <xf numFmtId="0" fontId="80" fillId="0" borderId="0" xfId="0" applyFont="1" applyAlignment="1">
      <alignment horizontal="center" vertical="center"/>
    </xf>
    <xf numFmtId="178" fontId="9" fillId="0" borderId="132" xfId="0" applyNumberFormat="1" applyFont="1" applyBorder="1" applyAlignment="1">
      <alignment vertical="center" shrinkToFit="1"/>
    </xf>
    <xf numFmtId="178" fontId="9" fillId="0" borderId="133" xfId="0" applyNumberFormat="1" applyFont="1" applyBorder="1" applyAlignment="1">
      <alignment vertical="center" shrinkToFit="1"/>
    </xf>
    <xf numFmtId="178" fontId="9" fillId="0" borderId="130" xfId="0" applyNumberFormat="1" applyFont="1" applyBorder="1" applyAlignment="1">
      <alignment vertical="center" shrinkToFit="1"/>
    </xf>
    <xf numFmtId="178" fontId="0" fillId="0" borderId="0" xfId="0" applyNumberFormat="1" applyFont="1" applyAlignment="1">
      <alignment vertical="center"/>
    </xf>
    <xf numFmtId="0" fontId="80" fillId="0" borderId="0" xfId="0" applyFont="1" applyAlignment="1">
      <alignment horizontal="center" vertical="center"/>
    </xf>
    <xf numFmtId="0" fontId="84" fillId="0" borderId="0" xfId="0" applyFont="1" applyAlignment="1">
      <alignment horizontal="right" vertical="center"/>
    </xf>
    <xf numFmtId="176" fontId="82" fillId="0" borderId="136" xfId="0" applyNumberFormat="1" applyFont="1" applyBorder="1" applyAlignment="1">
      <alignment horizontal="right" vertical="center"/>
    </xf>
    <xf numFmtId="176" fontId="82" fillId="0" borderId="125" xfId="0" applyNumberFormat="1" applyFont="1" applyBorder="1" applyAlignment="1">
      <alignment horizontal="right" vertical="center"/>
    </xf>
    <xf numFmtId="176" fontId="82" fillId="0" borderId="124" xfId="0" applyNumberFormat="1" applyFont="1" applyBorder="1" applyAlignment="1">
      <alignment horizontal="right" vertical="center"/>
    </xf>
    <xf numFmtId="176" fontId="82" fillId="0" borderId="134" xfId="0" applyNumberFormat="1" applyFont="1" applyBorder="1" applyAlignment="1">
      <alignment horizontal="right" vertical="center"/>
    </xf>
    <xf numFmtId="0" fontId="83" fillId="0" borderId="31" xfId="0" applyFont="1" applyBorder="1" applyAlignment="1">
      <alignment horizontal="center" vertical="center"/>
    </xf>
    <xf numFmtId="0" fontId="83" fillId="0" borderId="32" xfId="0" applyFont="1" applyBorder="1" applyAlignment="1">
      <alignment horizontal="center" vertical="center"/>
    </xf>
    <xf numFmtId="9" fontId="82" fillId="0" borderId="102" xfId="0" applyNumberFormat="1" applyFont="1" applyBorder="1" applyAlignment="1">
      <alignment horizontal="right" vertical="center"/>
    </xf>
    <xf numFmtId="176" fontId="82" fillId="0" borderId="137" xfId="0" applyNumberFormat="1" applyFont="1" applyBorder="1" applyAlignment="1">
      <alignment horizontal="right" vertical="center"/>
    </xf>
    <xf numFmtId="176" fontId="82" fillId="0" borderId="135" xfId="0" applyNumberFormat="1" applyFont="1" applyBorder="1" applyAlignment="1">
      <alignment horizontal="center" vertical="center"/>
    </xf>
    <xf numFmtId="176" fontId="82" fillId="0" borderId="138" xfId="0" applyNumberFormat="1" applyFont="1" applyBorder="1" applyAlignment="1">
      <alignment horizontal="right" vertical="center"/>
    </xf>
    <xf numFmtId="176" fontId="82" fillId="0" borderId="139" xfId="0" applyNumberFormat="1" applyFont="1" applyBorder="1" applyAlignment="1">
      <alignment horizontal="right" vertical="center"/>
    </xf>
    <xf numFmtId="0" fontId="83" fillId="0" borderId="33" xfId="0" applyFont="1" applyBorder="1" applyAlignment="1">
      <alignment horizontal="center" vertical="center"/>
    </xf>
    <xf numFmtId="176" fontId="82" fillId="0" borderId="123" xfId="0" applyNumberFormat="1" applyFont="1" applyBorder="1" applyAlignment="1">
      <alignment horizontal="right" vertical="center"/>
    </xf>
    <xf numFmtId="176" fontId="82" fillId="0" borderId="115" xfId="0" applyNumberFormat="1" applyFont="1" applyBorder="1" applyAlignment="1">
      <alignment horizontal="right" vertical="center"/>
    </xf>
    <xf numFmtId="176" fontId="82" fillId="0" borderId="131" xfId="0" applyNumberFormat="1" applyFont="1" applyBorder="1" applyAlignment="1">
      <alignment horizontal="right" vertical="center"/>
    </xf>
    <xf numFmtId="0" fontId="80" fillId="0" borderId="140" xfId="0" applyFont="1" applyBorder="1" applyAlignment="1">
      <alignment horizontal="center" vertical="center"/>
    </xf>
    <xf numFmtId="0" fontId="83" fillId="0" borderId="138" xfId="0" applyFont="1" applyBorder="1" applyAlignment="1">
      <alignment horizontal="center" vertical="center" wrapText="1"/>
    </xf>
    <xf numFmtId="0" fontId="83" fillId="0" borderId="139" xfId="0" applyFont="1" applyBorder="1" applyAlignment="1">
      <alignment horizontal="center" vertical="center" wrapText="1"/>
    </xf>
    <xf numFmtId="0" fontId="83" fillId="0" borderId="141" xfId="0" applyFont="1" applyBorder="1" applyAlignment="1">
      <alignment horizontal="center" vertical="center" wrapText="1"/>
    </xf>
    <xf numFmtId="0" fontId="80" fillId="0" borderId="125" xfId="0" applyFont="1" applyBorder="1" applyAlignment="1">
      <alignment horizontal="center" vertical="center" wrapText="1"/>
    </xf>
    <xf numFmtId="181" fontId="80" fillId="0" borderId="125" xfId="0" applyNumberFormat="1" applyFont="1" applyBorder="1" applyAlignment="1">
      <alignment horizontal="center" vertical="center"/>
    </xf>
    <xf numFmtId="9" fontId="80" fillId="0" borderId="102" xfId="0" applyNumberFormat="1" applyFont="1" applyBorder="1" applyAlignment="1">
      <alignment horizontal="center" vertical="center"/>
    </xf>
    <xf numFmtId="0" fontId="83" fillId="0" borderId="125" xfId="0" applyFont="1" applyBorder="1" applyAlignment="1">
      <alignment horizontal="center" vertical="center" wrapText="1"/>
    </xf>
    <xf numFmtId="181" fontId="86" fillId="0" borderId="125" xfId="0" applyNumberFormat="1" applyFont="1" applyBorder="1" applyAlignment="1">
      <alignment horizontal="right" vertical="center"/>
    </xf>
    <xf numFmtId="181" fontId="86" fillId="0" borderId="102" xfId="0" applyNumberFormat="1" applyFont="1" applyBorder="1" applyAlignment="1">
      <alignment horizontal="right" vertical="center"/>
    </xf>
    <xf numFmtId="0" fontId="83" fillId="0" borderId="142" xfId="0" applyFont="1" applyBorder="1" applyAlignment="1">
      <alignment horizontal="center" vertical="center" wrapText="1"/>
    </xf>
    <xf numFmtId="176" fontId="82" fillId="0" borderId="143" xfId="0" applyNumberFormat="1" applyFont="1" applyBorder="1" applyAlignment="1">
      <alignment horizontal="right" vertical="center"/>
    </xf>
    <xf numFmtId="176" fontId="82" fillId="0" borderId="144" xfId="0" applyNumberFormat="1" applyFont="1" applyBorder="1" applyAlignment="1">
      <alignment horizontal="right" vertical="center"/>
    </xf>
    <xf numFmtId="176" fontId="82" fillId="0" borderId="145" xfId="0" applyNumberFormat="1" applyFont="1" applyBorder="1" applyAlignment="1">
      <alignment horizontal="right" vertical="center"/>
    </xf>
    <xf numFmtId="176" fontId="82" fillId="0" borderId="142" xfId="0" applyNumberFormat="1" applyFont="1" applyBorder="1" applyAlignment="1">
      <alignment horizontal="right" vertical="center"/>
    </xf>
    <xf numFmtId="0" fontId="83" fillId="0" borderId="146" xfId="0" applyFont="1" applyBorder="1" applyAlignment="1">
      <alignment horizontal="center" vertical="center" wrapText="1"/>
    </xf>
    <xf numFmtId="9" fontId="82" fillId="0" borderId="147" xfId="0" applyNumberFormat="1" applyFont="1" applyBorder="1" applyAlignment="1">
      <alignment horizontal="right" vertical="center"/>
    </xf>
    <xf numFmtId="9" fontId="82" fillId="0" borderId="148" xfId="0" applyNumberFormat="1" applyFont="1" applyBorder="1" applyAlignment="1">
      <alignment horizontal="right" vertical="center"/>
    </xf>
    <xf numFmtId="9" fontId="82" fillId="0" borderId="149" xfId="0" applyNumberFormat="1" applyFont="1" applyBorder="1" applyAlignment="1">
      <alignment horizontal="right" vertical="center"/>
    </xf>
    <xf numFmtId="9" fontId="82" fillId="0" borderId="146" xfId="0" applyNumberFormat="1" applyFont="1" applyBorder="1" applyAlignment="1">
      <alignment horizontal="right" vertical="center"/>
    </xf>
    <xf numFmtId="0" fontId="83" fillId="0" borderId="150" xfId="0" applyFont="1" applyBorder="1" applyAlignment="1">
      <alignment horizontal="center" vertical="center" wrapText="1"/>
    </xf>
    <xf numFmtId="9" fontId="82" fillId="0" borderId="151" xfId="0" applyNumberFormat="1" applyFont="1" applyBorder="1" applyAlignment="1">
      <alignment horizontal="right" vertical="center"/>
    </xf>
    <xf numFmtId="9" fontId="82" fillId="0" borderId="152" xfId="0" applyNumberFormat="1" applyFont="1" applyBorder="1" applyAlignment="1">
      <alignment horizontal="right" vertical="center"/>
    </xf>
    <xf numFmtId="9" fontId="82" fillId="0" borderId="153" xfId="0" applyNumberFormat="1" applyFont="1" applyBorder="1" applyAlignment="1">
      <alignment horizontal="right" vertical="center"/>
    </xf>
    <xf numFmtId="9" fontId="82" fillId="0" borderId="150" xfId="0" applyNumberFormat="1" applyFont="1" applyBorder="1" applyAlignment="1">
      <alignment horizontal="right" vertical="center"/>
    </xf>
    <xf numFmtId="58" fontId="81" fillId="0" borderId="0" xfId="0" applyNumberFormat="1" applyFont="1" applyAlignment="1">
      <alignment horizontal="right" vertical="center" wrapText="1"/>
    </xf>
    <xf numFmtId="0" fontId="82" fillId="0" borderId="135" xfId="0" applyFont="1" applyBorder="1" applyAlignment="1">
      <alignment horizontal="center" vertical="center"/>
    </xf>
    <xf numFmtId="0" fontId="82" fillId="0" borderId="4" xfId="0" applyFont="1" applyBorder="1" applyAlignment="1">
      <alignment horizontal="center" vertical="center"/>
    </xf>
    <xf numFmtId="0" fontId="82" fillId="0" borderId="2" xfId="0" applyFont="1" applyBorder="1" applyAlignment="1">
      <alignment horizontal="center" vertical="center"/>
    </xf>
    <xf numFmtId="0" fontId="82" fillId="0" borderId="3" xfId="0" applyFont="1" applyBorder="1" applyAlignment="1">
      <alignment horizontal="center" vertical="center"/>
    </xf>
    <xf numFmtId="0" fontId="82" fillId="0" borderId="138" xfId="0" applyFont="1" applyBorder="1" applyAlignment="1">
      <alignment horizontal="center" vertical="center" wrapText="1"/>
    </xf>
    <xf numFmtId="0" fontId="82" fillId="0" borderId="139" xfId="0" applyFont="1" applyBorder="1" applyAlignment="1">
      <alignment horizontal="center" vertical="center" wrapText="1"/>
    </xf>
    <xf numFmtId="0" fontId="82" fillId="0" borderId="142" xfId="0" applyFont="1" applyBorder="1" applyAlignment="1">
      <alignment horizontal="center" vertical="center" wrapText="1"/>
    </xf>
    <xf numFmtId="0" fontId="82" fillId="0" borderId="146" xfId="0" applyFont="1" applyBorder="1" applyAlignment="1">
      <alignment horizontal="center" vertical="center" wrapText="1"/>
    </xf>
    <xf numFmtId="0" fontId="82" fillId="0" borderId="150" xfId="0" applyFont="1" applyBorder="1" applyAlignment="1">
      <alignment horizontal="center" vertical="center" wrapText="1"/>
    </xf>
    <xf numFmtId="38" fontId="82" fillId="2" borderId="123" xfId="1" applyFont="1" applyFill="1" applyBorder="1" applyAlignment="1">
      <alignment horizontal="center" vertical="center"/>
    </xf>
    <xf numFmtId="38" fontId="82" fillId="2" borderId="125" xfId="1" applyFont="1" applyFill="1" applyBorder="1" applyAlignment="1">
      <alignment horizontal="center" vertical="center"/>
    </xf>
    <xf numFmtId="38" fontId="82" fillId="2" borderId="124" xfId="1" applyFont="1" applyFill="1" applyBorder="1" applyAlignment="1">
      <alignment horizontal="center" vertical="center"/>
    </xf>
    <xf numFmtId="38" fontId="82" fillId="2" borderId="138" xfId="1" applyFont="1" applyFill="1" applyBorder="1" applyAlignment="1">
      <alignment horizontal="center" vertical="center"/>
    </xf>
    <xf numFmtId="38" fontId="82" fillId="0" borderId="115" xfId="1" applyFont="1" applyBorder="1" applyAlignment="1">
      <alignment horizontal="center" vertical="center"/>
    </xf>
    <xf numFmtId="38" fontId="82" fillId="0" borderId="102" xfId="1" applyFont="1" applyBorder="1" applyAlignment="1">
      <alignment horizontal="center" vertical="center"/>
    </xf>
    <xf numFmtId="38" fontId="82" fillId="0" borderId="134" xfId="1" applyFont="1" applyBorder="1" applyAlignment="1">
      <alignment horizontal="center" vertical="center"/>
    </xf>
    <xf numFmtId="38" fontId="82" fillId="0" borderId="139" xfId="1" applyFont="1" applyBorder="1" applyAlignment="1">
      <alignment horizontal="center" vertical="center"/>
    </xf>
    <xf numFmtId="38" fontId="82" fillId="0" borderId="143" xfId="1" applyFont="1" applyBorder="1" applyAlignment="1">
      <alignment horizontal="center" vertical="center"/>
    </xf>
    <xf numFmtId="38" fontId="82" fillId="0" borderId="144" xfId="1" applyFont="1" applyBorder="1" applyAlignment="1">
      <alignment horizontal="center" vertical="center"/>
    </xf>
    <xf numFmtId="38" fontId="82" fillId="0" borderId="145" xfId="1" applyFont="1" applyBorder="1" applyAlignment="1">
      <alignment horizontal="center" vertical="center"/>
    </xf>
    <xf numFmtId="38" fontId="82" fillId="0" borderId="142" xfId="1" applyFont="1" applyBorder="1" applyAlignment="1">
      <alignment horizontal="center" vertical="center"/>
    </xf>
    <xf numFmtId="58" fontId="81" fillId="0" borderId="0" xfId="0" applyNumberFormat="1" applyFont="1" applyAlignment="1">
      <alignment horizontal="right" vertical="center"/>
    </xf>
    <xf numFmtId="0" fontId="81" fillId="0" borderId="0" xfId="0" applyFont="1" applyAlignment="1">
      <alignment horizontal="right" vertical="center"/>
    </xf>
    <xf numFmtId="0" fontId="88" fillId="0" borderId="0" xfId="0" applyFont="1" applyAlignment="1">
      <alignment horizontal="centerContinuous" vertical="center"/>
    </xf>
    <xf numFmtId="0" fontId="89" fillId="0" borderId="0" xfId="0" applyFont="1" applyAlignment="1">
      <alignment horizontal="centerContinuous" vertical="center"/>
    </xf>
    <xf numFmtId="0" fontId="90" fillId="0" borderId="0" xfId="0" applyFont="1" applyAlignment="1">
      <alignment horizontal="centerContinuous" vertical="center"/>
    </xf>
    <xf numFmtId="9" fontId="82" fillId="0" borderId="147" xfId="2" applyFont="1" applyBorder="1" applyAlignment="1">
      <alignment horizontal="center" vertical="center"/>
    </xf>
    <xf numFmtId="9" fontId="82" fillId="0" borderId="148" xfId="2" applyFont="1" applyBorder="1" applyAlignment="1">
      <alignment horizontal="center" vertical="center"/>
    </xf>
    <xf numFmtId="9" fontId="82" fillId="0" borderId="149" xfId="2" applyFont="1" applyBorder="1" applyAlignment="1">
      <alignment horizontal="center" vertical="center"/>
    </xf>
    <xf numFmtId="9" fontId="82" fillId="0" borderId="146" xfId="2" applyFont="1" applyBorder="1" applyAlignment="1">
      <alignment horizontal="center" vertical="center"/>
    </xf>
    <xf numFmtId="9" fontId="82" fillId="0" borderId="151" xfId="2" applyFont="1" applyBorder="1" applyAlignment="1">
      <alignment horizontal="center" vertical="center"/>
    </xf>
    <xf numFmtId="9" fontId="82" fillId="0" borderId="152" xfId="2" applyFont="1" applyBorder="1" applyAlignment="1">
      <alignment horizontal="center" vertical="center"/>
    </xf>
    <xf numFmtId="9" fontId="82" fillId="0" borderId="153" xfId="2" applyFont="1" applyBorder="1" applyAlignment="1">
      <alignment horizontal="center" vertical="center"/>
    </xf>
    <xf numFmtId="9" fontId="82" fillId="0" borderId="150" xfId="2" applyFont="1" applyBorder="1" applyAlignment="1">
      <alignment horizontal="center" vertical="center"/>
    </xf>
    <xf numFmtId="0" fontId="71" fillId="0" borderId="0" xfId="0" applyFont="1" applyAlignment="1">
      <alignment horizontal="center" vertical="center"/>
    </xf>
    <xf numFmtId="0" fontId="70" fillId="0" borderId="0" xfId="0" applyFont="1" applyAlignment="1">
      <alignment horizontal="center" vertical="center"/>
    </xf>
    <xf numFmtId="38" fontId="13" fillId="0" borderId="0" xfId="1" applyFont="1" applyAlignment="1">
      <alignment horizontal="left" vertical="center" wrapText="1"/>
    </xf>
    <xf numFmtId="38" fontId="13" fillId="0" borderId="126" xfId="1" applyFont="1" applyBorder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85" fillId="19" borderId="101" xfId="0" applyFont="1" applyFill="1" applyBorder="1" applyAlignment="1" applyProtection="1">
      <alignment horizontal="center" vertical="center"/>
      <protection locked="0"/>
    </xf>
    <xf numFmtId="0" fontId="85" fillId="19" borderId="154" xfId="0" applyFont="1" applyFill="1" applyBorder="1" applyAlignment="1" applyProtection="1">
      <alignment horizontal="center" vertical="center"/>
      <protection locked="0"/>
    </xf>
    <xf numFmtId="0" fontId="85" fillId="19" borderId="155" xfId="0" applyFont="1" applyFill="1" applyBorder="1" applyAlignment="1" applyProtection="1">
      <alignment horizontal="center" vertical="center"/>
      <protection locked="0"/>
    </xf>
    <xf numFmtId="0" fontId="87" fillId="19" borderId="101" xfId="0" applyFont="1" applyFill="1" applyBorder="1" applyAlignment="1" applyProtection="1">
      <alignment horizontal="center" vertical="center"/>
      <protection locked="0"/>
    </xf>
    <xf numFmtId="0" fontId="87" fillId="19" borderId="154" xfId="0" applyFont="1" applyFill="1" applyBorder="1" applyAlignment="1" applyProtection="1">
      <alignment horizontal="center" vertical="center"/>
      <protection locked="0"/>
    </xf>
    <xf numFmtId="0" fontId="87" fillId="19" borderId="155" xfId="0" applyFont="1" applyFill="1" applyBorder="1" applyAlignment="1" applyProtection="1">
      <alignment horizontal="center" vertical="center"/>
      <protection locked="0"/>
    </xf>
  </cellXfs>
  <cellStyles count="4">
    <cellStyle name="パーセント" xfId="2" builtinId="5"/>
    <cellStyle name="ハイパーリンク" xfId="3" builtinId="8"/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99"/>
      <color rgb="FFCCFF66"/>
      <color rgb="FF99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b="1">
                <a:solidFill>
                  <a:schemeClr val="tx1"/>
                </a:solidFill>
              </a:rPr>
              <a:t>野菜・果実（月別）による都中央卸売市場と茨城県産計</a:t>
            </a:r>
          </a:p>
        </c:rich>
      </c:tx>
      <c:layout>
        <c:manualLayout>
          <c:xMode val="edge"/>
          <c:yMode val="edge"/>
          <c:x val="2.7232582489704438E-2"/>
          <c:y val="1.978962074537913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7133217950001348"/>
          <c:y val="6.8358262036777057E-2"/>
          <c:w val="0.78062038455875737"/>
          <c:h val="0.839871976739875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'2025月別'!$B$390:$C$390</c:f>
              <c:strCache>
                <c:ptCount val="2"/>
                <c:pt idx="0">
                  <c:v>野菜総数</c:v>
                </c:pt>
                <c:pt idx="1">
                  <c:v>数量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'2025月別'!$D$389:$P$389</c15:sqref>
                  </c15:fullRef>
                </c:ext>
              </c:extLst>
              <c:f>'2025月別'!$E$389:$P$389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'2025月別'!$D$390:$P$390</c15:sqref>
                  </c15:fullRef>
                </c:ext>
              </c:extLst>
              <c:f>'2025月別'!$E$390:$P$390</c:f>
              <c:numCache>
                <c:formatCode>0.0%</c:formatCode>
                <c:ptCount val="12"/>
                <c:pt idx="0">
                  <c:v>0.18054547730568218</c:v>
                </c:pt>
                <c:pt idx="1">
                  <c:v>0.1579534246875445</c:v>
                </c:pt>
                <c:pt idx="2">
                  <c:v>0.14535513475149342</c:v>
                </c:pt>
                <c:pt idx="3">
                  <c:v>0.17057129440051091</c:v>
                </c:pt>
                <c:pt idx="4">
                  <c:v>0.17828749299132082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 formatCode="0%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34-4277-A714-96784CE10C50}"/>
            </c:ext>
          </c:extLst>
        </c:ser>
        <c:ser>
          <c:idx val="1"/>
          <c:order val="1"/>
          <c:tx>
            <c:strRef>
              <c:f>'2025月別'!$B$391:$C$391</c:f>
              <c:strCache>
                <c:ptCount val="2"/>
                <c:pt idx="0">
                  <c:v>野菜総数</c:v>
                </c:pt>
                <c:pt idx="1">
                  <c:v>金額</c:v>
                </c:pt>
              </c:strCache>
            </c:strRef>
          </c:tx>
          <c:spPr>
            <a:pattFill prst="dkUpDiag">
              <a:fgClr>
                <a:srgbClr val="00B050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'2025月別'!$D$389:$P$389</c15:sqref>
                  </c15:fullRef>
                </c:ext>
              </c:extLst>
              <c:f>'2025月別'!$E$389:$P$389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'2025月別'!$D$391:$P$391</c15:sqref>
                  </c15:fullRef>
                </c:ext>
              </c:extLst>
              <c:f>'2025月別'!$E$391:$P$391</c:f>
              <c:numCache>
                <c:formatCode>0.0%</c:formatCode>
                <c:ptCount val="12"/>
                <c:pt idx="0">
                  <c:v>0.14373088002053072</c:v>
                </c:pt>
                <c:pt idx="1">
                  <c:v>0.15025171251637506</c:v>
                </c:pt>
                <c:pt idx="2">
                  <c:v>0.14245292727138334</c:v>
                </c:pt>
                <c:pt idx="3">
                  <c:v>0.14843181883335677</c:v>
                </c:pt>
                <c:pt idx="4">
                  <c:v>0.15270298294470599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 formatCode="0%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34-4277-A714-96784CE10C50}"/>
            </c:ext>
          </c:extLst>
        </c:ser>
        <c:ser>
          <c:idx val="3"/>
          <c:order val="3"/>
          <c:tx>
            <c:strRef>
              <c:f>'2025月別'!$B$393:$C$393</c:f>
              <c:strCache>
                <c:ptCount val="2"/>
                <c:pt idx="0">
                  <c:v>果実総数</c:v>
                </c:pt>
                <c:pt idx="1">
                  <c:v>数量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C0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'2025月別'!$D$389:$P$389</c15:sqref>
                  </c15:fullRef>
                </c:ext>
              </c:extLst>
              <c:f>'2025月別'!$E$389:$P$389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'2025月別'!$D$393:$P$393</c15:sqref>
                  </c15:fullRef>
                </c:ext>
              </c:extLst>
              <c:f>'2025月別'!$E$393:$P$393</c:f>
              <c:numCache>
                <c:formatCode>0.0%</c:formatCode>
                <c:ptCount val="12"/>
                <c:pt idx="0">
                  <c:v>1.5536870637160256E-2</c:v>
                </c:pt>
                <c:pt idx="1">
                  <c:v>2.0374216867469878E-2</c:v>
                </c:pt>
                <c:pt idx="2">
                  <c:v>3.6377010386081772E-2</c:v>
                </c:pt>
                <c:pt idx="3">
                  <c:v>5.9797117229221756E-2</c:v>
                </c:pt>
                <c:pt idx="4">
                  <c:v>0.15460417027388193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34-4277-A714-96784CE10C50}"/>
            </c:ext>
          </c:extLst>
        </c:ser>
        <c:ser>
          <c:idx val="4"/>
          <c:order val="4"/>
          <c:tx>
            <c:strRef>
              <c:f>'2025月別'!$B$394:$C$394</c:f>
              <c:strCache>
                <c:ptCount val="2"/>
                <c:pt idx="0">
                  <c:v>果実総数</c:v>
                </c:pt>
                <c:pt idx="1">
                  <c:v>金額</c:v>
                </c:pt>
              </c:strCache>
            </c:strRef>
          </c:tx>
          <c:spPr>
            <a:pattFill prst="dkUp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rgbClr val="C0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'2025月別'!$D$389:$P$389</c15:sqref>
                  </c15:fullRef>
                </c:ext>
              </c:extLst>
              <c:f>'2025月別'!$E$389:$P$389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'2025月別'!$D$394:$P$394</c15:sqref>
                  </c15:fullRef>
                </c:ext>
              </c:extLst>
              <c:f>'2025月別'!$E$394:$P$394</c:f>
              <c:numCache>
                <c:formatCode>0.0%</c:formatCode>
                <c:ptCount val="12"/>
                <c:pt idx="0">
                  <c:v>3.781208718885315E-2</c:v>
                </c:pt>
                <c:pt idx="1">
                  <c:v>4.1926152295470719E-2</c:v>
                </c:pt>
                <c:pt idx="2">
                  <c:v>5.7136855777971819E-2</c:v>
                </c:pt>
                <c:pt idx="3">
                  <c:v>8.048250470811559E-2</c:v>
                </c:pt>
                <c:pt idx="4">
                  <c:v>0.14234741891454505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34-4277-A714-96784CE10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11928200"/>
        <c:axId val="511923608"/>
      </c:barChart>
      <c:lineChart>
        <c:grouping val="standard"/>
        <c:varyColors val="0"/>
        <c:ser>
          <c:idx val="2"/>
          <c:order val="2"/>
          <c:tx>
            <c:strRef>
              <c:f>'2025月別'!$B$392:$C$392</c:f>
              <c:strCache>
                <c:ptCount val="2"/>
                <c:pt idx="0">
                  <c:v>野菜総数</c:v>
                </c:pt>
                <c:pt idx="1">
                  <c:v>価格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92D050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'2025月別'!$D$389:$P$389</c15:sqref>
                  </c15:fullRef>
                </c:ext>
              </c:extLst>
              <c:f>'2025月別'!$E$389:$P$389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'2025月別'!$D$392:$P$392</c15:sqref>
                  </c15:fullRef>
                </c:ext>
              </c:extLst>
              <c:f>'2025月別'!$E$392:$P$392</c:f>
              <c:numCache>
                <c:formatCode>#,##0.00_);[Red]\(#,##0.00\)</c:formatCode>
                <c:ptCount val="12"/>
                <c:pt idx="0">
                  <c:v>0.79831932773109249</c:v>
                </c:pt>
                <c:pt idx="1">
                  <c:v>0.95014662756598245</c:v>
                </c:pt>
                <c:pt idx="2">
                  <c:v>0.97928994082840237</c:v>
                </c:pt>
                <c:pt idx="3">
                  <c:v>0.86970684039087953</c:v>
                </c:pt>
                <c:pt idx="4">
                  <c:v>0.85649857083435277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 formatCode="#,##0.00_);[Red]\(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34-4277-A714-96784CE10C50}"/>
            </c:ext>
          </c:extLst>
        </c:ser>
        <c:ser>
          <c:idx val="5"/>
          <c:order val="5"/>
          <c:tx>
            <c:strRef>
              <c:f>'2025月別'!$B$395:$C$395</c:f>
              <c:strCache>
                <c:ptCount val="2"/>
                <c:pt idx="0">
                  <c:v>果実総数</c:v>
                </c:pt>
                <c:pt idx="1">
                  <c:v>価格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lumMod val="75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'2025月別'!$D$389:$P$389</c15:sqref>
                  </c15:fullRef>
                </c:ext>
              </c:extLst>
              <c:f>'2025月別'!$E$389:$P$389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'2025月別'!$D$395:$P$395</c15:sqref>
                  </c15:fullRef>
                </c:ext>
              </c:extLst>
              <c:f>'2025月別'!$E$395:$P$395</c:f>
              <c:numCache>
                <c:formatCode>#,##0.00_);[Red]\(#,##0.00\)</c:formatCode>
                <c:ptCount val="12"/>
                <c:pt idx="0">
                  <c:v>2.4339360222531292</c:v>
                </c:pt>
                <c:pt idx="1">
                  <c:v>2.057377049180328</c:v>
                </c:pt>
                <c:pt idx="2">
                  <c:v>1.5708274894810659</c:v>
                </c:pt>
                <c:pt idx="3">
                  <c:v>1.3469079939668176</c:v>
                </c:pt>
                <c:pt idx="4">
                  <c:v>0.92072172867249313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34-4277-A714-96784CE10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171064"/>
        <c:axId val="503170736"/>
      </c:lineChart>
      <c:catAx>
        <c:axId val="511928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11923608"/>
        <c:crosses val="autoZero"/>
        <c:auto val="1"/>
        <c:lblAlgn val="ctr"/>
        <c:lblOffset val="100"/>
        <c:noMultiLvlLbl val="0"/>
      </c:catAx>
      <c:valAx>
        <c:axId val="511923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100">
                    <a:solidFill>
                      <a:schemeClr val="tx1"/>
                    </a:solidFill>
                  </a:rPr>
                  <a:t>数量県産比率（（％）</a:t>
                </a:r>
                <a:endParaRPr lang="en-US" altLang="ja-JP" sz="1100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0.11905854776666393"/>
              <c:y val="0.347424704466701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0.0%" sourceLinked="1"/>
        <c:majorTickMark val="cross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11928200"/>
        <c:crosses val="autoZero"/>
        <c:crossBetween val="between"/>
      </c:valAx>
      <c:valAx>
        <c:axId val="503170736"/>
        <c:scaling>
          <c:orientation val="minMax"/>
        </c:scaling>
        <c:delete val="0"/>
        <c:axPos val="r"/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100">
                    <a:solidFill>
                      <a:schemeClr val="tx1"/>
                    </a:solidFill>
                  </a:rPr>
                  <a:t>県産価格の都価格比（％）</a:t>
                </a:r>
              </a:p>
            </c:rich>
          </c:tx>
          <c:layout>
            <c:manualLayout>
              <c:xMode val="edge"/>
              <c:yMode val="edge"/>
              <c:x val="0.97995058427690129"/>
              <c:y val="0.285081526151468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#,##0.00_);[Red]\(#,##0.00\)" sourceLinked="1"/>
        <c:majorTickMark val="cross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03171064"/>
        <c:crosses val="max"/>
        <c:crossBetween val="between"/>
        <c:majorUnit val="0.30000000000000004"/>
        <c:minorUnit val="0.1"/>
      </c:valAx>
      <c:catAx>
        <c:axId val="503171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03170736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1.2496360394383345E-2"/>
          <c:y val="0.48837815290518199"/>
          <c:w val="9.963182181507195E-2"/>
          <c:h val="0.444221524517706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b="1">
                <a:solidFill>
                  <a:schemeClr val="tx1"/>
                </a:solidFill>
              </a:rPr>
              <a:t>野菜・果実（月別）による都中央卸売市場と茨城県産計</a:t>
            </a:r>
          </a:p>
        </c:rich>
      </c:tx>
      <c:layout>
        <c:manualLayout>
          <c:xMode val="edge"/>
          <c:yMode val="edge"/>
          <c:x val="2.7232582489704438E-2"/>
          <c:y val="1.978962074537913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7133217950001348"/>
          <c:y val="6.8358262036777057E-2"/>
          <c:w val="0.78062038455875737"/>
          <c:h val="0.839871976739875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'2024月別'!$B$390:$C$390</c:f>
              <c:strCache>
                <c:ptCount val="2"/>
                <c:pt idx="0">
                  <c:v>野菜総数</c:v>
                </c:pt>
                <c:pt idx="1">
                  <c:v>数量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'2024月別'!$D$389:$P$389</c15:sqref>
                  </c15:fullRef>
                </c:ext>
              </c:extLst>
              <c:f>'2024月別'!$E$389:$P$389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'2024月別'!$D$390:$P$390</c15:sqref>
                  </c15:fullRef>
                </c:ext>
              </c:extLst>
              <c:f>'2024月別'!$E$390:$P$390</c:f>
              <c:numCache>
                <c:formatCode>0.0%</c:formatCode>
                <c:ptCount val="12"/>
                <c:pt idx="0">
                  <c:v>0.16924145293168874</c:v>
                </c:pt>
                <c:pt idx="1">
                  <c:v>0.16725514368858022</c:v>
                </c:pt>
                <c:pt idx="2">
                  <c:v>0.14539740787753269</c:v>
                </c:pt>
                <c:pt idx="3">
                  <c:v>0.16463189449528801</c:v>
                </c:pt>
                <c:pt idx="4">
                  <c:v>0.18191143792314934</c:v>
                </c:pt>
                <c:pt idx="5">
                  <c:v>0.17166348419787814</c:v>
                </c:pt>
                <c:pt idx="6">
                  <c:v>0.11929794229352077</c:v>
                </c:pt>
                <c:pt idx="7">
                  <c:v>6.1498321786265575E-2</c:v>
                </c:pt>
                <c:pt idx="8">
                  <c:v>7.29655078429714E-2</c:v>
                </c:pt>
                <c:pt idx="9">
                  <c:v>0.12491412773063422</c:v>
                </c:pt>
                <c:pt idx="10" formatCode="0%">
                  <c:v>0.26939047266330263</c:v>
                </c:pt>
                <c:pt idx="11">
                  <c:v>0.23501103570927129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A7-4968-A4C0-8E79370531A6}"/>
            </c:ext>
          </c:extLst>
        </c:ser>
        <c:ser>
          <c:idx val="1"/>
          <c:order val="1"/>
          <c:tx>
            <c:strRef>
              <c:f>'2024月別'!$B$391:$C$391</c:f>
              <c:strCache>
                <c:ptCount val="2"/>
                <c:pt idx="0">
                  <c:v>野菜総数</c:v>
                </c:pt>
                <c:pt idx="1">
                  <c:v>金額</c:v>
                </c:pt>
              </c:strCache>
            </c:strRef>
          </c:tx>
          <c:spPr>
            <a:pattFill prst="dkUpDiag">
              <a:fgClr>
                <a:srgbClr val="00B050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'2024月別'!$D$389:$P$389</c15:sqref>
                  </c15:fullRef>
                </c:ext>
              </c:extLst>
              <c:f>'2024月別'!$E$389:$P$389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'2024月別'!$D$391:$P$391</c15:sqref>
                  </c15:fullRef>
                </c:ext>
              </c:extLst>
              <c:f>'2024月別'!$E$391:$P$391</c:f>
              <c:numCache>
                <c:formatCode>0.0%</c:formatCode>
                <c:ptCount val="12"/>
                <c:pt idx="0">
                  <c:v>0.11784837812489918</c:v>
                </c:pt>
                <c:pt idx="1">
                  <c:v>0.12910212606762037</c:v>
                </c:pt>
                <c:pt idx="2">
                  <c:v>0.14741420453965182</c:v>
                </c:pt>
                <c:pt idx="3">
                  <c:v>0.15732161401891673</c:v>
                </c:pt>
                <c:pt idx="4">
                  <c:v>0.16975371100954209</c:v>
                </c:pt>
                <c:pt idx="5">
                  <c:v>0.1572244581102244</c:v>
                </c:pt>
                <c:pt idx="6">
                  <c:v>0.1282687158710849</c:v>
                </c:pt>
                <c:pt idx="7">
                  <c:v>7.993267595886458E-2</c:v>
                </c:pt>
                <c:pt idx="8">
                  <c:v>0.10596024855309356</c:v>
                </c:pt>
                <c:pt idx="9">
                  <c:v>0.14311620811158274</c:v>
                </c:pt>
                <c:pt idx="10" formatCode="0%">
                  <c:v>0.1887663324212146</c:v>
                </c:pt>
                <c:pt idx="11">
                  <c:v>0.15582273570056912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A7-4968-A4C0-8E79370531A6}"/>
            </c:ext>
          </c:extLst>
        </c:ser>
        <c:ser>
          <c:idx val="3"/>
          <c:order val="3"/>
          <c:tx>
            <c:strRef>
              <c:f>'2024月別'!$B$393:$C$393</c:f>
              <c:strCache>
                <c:ptCount val="2"/>
                <c:pt idx="0">
                  <c:v>果実総数</c:v>
                </c:pt>
                <c:pt idx="1">
                  <c:v>数量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C0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'2024月別'!$D$389:$P$389</c15:sqref>
                  </c15:fullRef>
                </c:ext>
              </c:extLst>
              <c:f>'2024月別'!$E$389:$P$389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'2024月別'!$D$393:$P$393</c15:sqref>
                  </c15:fullRef>
                </c:ext>
              </c:extLst>
              <c:f>'2024月別'!$E$393:$P$393</c:f>
              <c:numCache>
                <c:formatCode>0.0%</c:formatCode>
                <c:ptCount val="12"/>
                <c:pt idx="0">
                  <c:v>1.5803578502574935E-2</c:v>
                </c:pt>
                <c:pt idx="1">
                  <c:v>1.7570635721493442E-2</c:v>
                </c:pt>
                <c:pt idx="2">
                  <c:v>2.912119018898271E-2</c:v>
                </c:pt>
                <c:pt idx="3">
                  <c:v>5.5810454211107023E-2</c:v>
                </c:pt>
                <c:pt idx="4">
                  <c:v>0.123440274554343</c:v>
                </c:pt>
                <c:pt idx="5">
                  <c:v>0.20257982040960762</c:v>
                </c:pt>
                <c:pt idx="6">
                  <c:v>5.5237896225808526E-2</c:v>
                </c:pt>
                <c:pt idx="7">
                  <c:v>7.189771150059715E-2</c:v>
                </c:pt>
                <c:pt idx="8">
                  <c:v>6.0792336127072431E-2</c:v>
                </c:pt>
                <c:pt idx="9">
                  <c:v>2.0688901760144155E-2</c:v>
                </c:pt>
                <c:pt idx="10">
                  <c:v>5.0277593229151622E-3</c:v>
                </c:pt>
                <c:pt idx="11">
                  <c:v>6.1474480151228732E-3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A7-4968-A4C0-8E79370531A6}"/>
            </c:ext>
          </c:extLst>
        </c:ser>
        <c:ser>
          <c:idx val="4"/>
          <c:order val="4"/>
          <c:tx>
            <c:strRef>
              <c:f>'2024月別'!$B$394:$C$394</c:f>
              <c:strCache>
                <c:ptCount val="2"/>
                <c:pt idx="0">
                  <c:v>果実総数</c:v>
                </c:pt>
                <c:pt idx="1">
                  <c:v>金額</c:v>
                </c:pt>
              </c:strCache>
            </c:strRef>
          </c:tx>
          <c:spPr>
            <a:pattFill prst="dkUp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rgbClr val="C0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'2024月別'!$D$389:$P$389</c15:sqref>
                  </c15:fullRef>
                </c:ext>
              </c:extLst>
              <c:f>'2024月別'!$E$389:$P$389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'2024月別'!$D$394:$P$394</c15:sqref>
                  </c15:fullRef>
                </c:ext>
              </c:extLst>
              <c:f>'2024月別'!$E$394:$P$394</c:f>
              <c:numCache>
                <c:formatCode>0.0%</c:formatCode>
                <c:ptCount val="12"/>
                <c:pt idx="0">
                  <c:v>4.1786733436450389E-2</c:v>
                </c:pt>
                <c:pt idx="1">
                  <c:v>4.2605826543415028E-2</c:v>
                </c:pt>
                <c:pt idx="2">
                  <c:v>5.7500479337266396E-2</c:v>
                </c:pt>
                <c:pt idx="3">
                  <c:v>8.0686312287027245E-2</c:v>
                </c:pt>
                <c:pt idx="4">
                  <c:v>0.13012855419563246</c:v>
                </c:pt>
                <c:pt idx="5">
                  <c:v>0.1378555432679677</c:v>
                </c:pt>
                <c:pt idx="6">
                  <c:v>2.9351177296916438E-2</c:v>
                </c:pt>
                <c:pt idx="7">
                  <c:v>6.0108551048924305E-2</c:v>
                </c:pt>
                <c:pt idx="8">
                  <c:v>4.7601629696072942E-2</c:v>
                </c:pt>
                <c:pt idx="9">
                  <c:v>2.651722767850687E-2</c:v>
                </c:pt>
                <c:pt idx="10">
                  <c:v>1.441254915729301E-2</c:v>
                </c:pt>
                <c:pt idx="11">
                  <c:v>2.240780165086179E-2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A7-4968-A4C0-8E7937053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11928200"/>
        <c:axId val="511923608"/>
      </c:barChart>
      <c:lineChart>
        <c:grouping val="standard"/>
        <c:varyColors val="0"/>
        <c:ser>
          <c:idx val="2"/>
          <c:order val="2"/>
          <c:tx>
            <c:strRef>
              <c:f>'2024月別'!$B$392:$C$392</c:f>
              <c:strCache>
                <c:ptCount val="2"/>
                <c:pt idx="0">
                  <c:v>野菜総数</c:v>
                </c:pt>
                <c:pt idx="1">
                  <c:v>価格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92D050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'2024月別'!$D$389:$P$389</c15:sqref>
                  </c15:fullRef>
                </c:ext>
              </c:extLst>
              <c:f>'2024月別'!$E$389:$P$389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'2024月別'!$D$392:$P$392</c15:sqref>
                  </c15:fullRef>
                </c:ext>
              </c:extLst>
              <c:f>'2024月別'!$E$392:$P$392</c:f>
              <c:numCache>
                <c:formatCode>#,##0.00_);[Red]\(#,##0.00\)</c:formatCode>
                <c:ptCount val="12"/>
                <c:pt idx="0">
                  <c:v>0.69599999999999995</c:v>
                </c:pt>
                <c:pt idx="1">
                  <c:v>0.77358490566037741</c:v>
                </c:pt>
                <c:pt idx="2">
                  <c:v>1.0130718954248366</c:v>
                </c:pt>
                <c:pt idx="3">
                  <c:v>0.95638629283489096</c:v>
                </c:pt>
                <c:pt idx="4">
                  <c:v>0.9358974358974359</c:v>
                </c:pt>
                <c:pt idx="5">
                  <c:v>0.91843971631205679</c:v>
                </c:pt>
                <c:pt idx="6">
                  <c:v>1.0771929824561404</c:v>
                </c:pt>
                <c:pt idx="7">
                  <c:v>1.3</c:v>
                </c:pt>
                <c:pt idx="8">
                  <c:v>1.4551083591331269</c:v>
                </c:pt>
                <c:pt idx="9">
                  <c:v>1.1452145214521452</c:v>
                </c:pt>
                <c:pt idx="10">
                  <c:v>0.70261437908496727</c:v>
                </c:pt>
                <c:pt idx="11" formatCode="#,##0.00_);[Red]\(#,##0.00\)">
                  <c:v>0.66288951841359778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FA7-4968-A4C0-8E79370531A6}"/>
            </c:ext>
          </c:extLst>
        </c:ser>
        <c:ser>
          <c:idx val="5"/>
          <c:order val="5"/>
          <c:tx>
            <c:strRef>
              <c:f>'2024月別'!$B$395:$C$395</c:f>
              <c:strCache>
                <c:ptCount val="2"/>
                <c:pt idx="0">
                  <c:v>果実総数</c:v>
                </c:pt>
                <c:pt idx="1">
                  <c:v>価格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lumMod val="75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'2024月別'!$D$389:$P$389</c15:sqref>
                  </c15:fullRef>
                </c:ext>
              </c:extLst>
              <c:f>'2024月別'!$E$389:$P$389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'2024月別'!$D$395:$P$395</c15:sqref>
                  </c15:fullRef>
                </c:ext>
              </c:extLst>
              <c:f>'2024月別'!$E$395:$P$395</c:f>
              <c:numCache>
                <c:formatCode>#,##0.00_);[Red]\(#,##0.00\)</c:formatCode>
                <c:ptCount val="12"/>
                <c:pt idx="0">
                  <c:v>2.6457242582897034</c:v>
                </c:pt>
                <c:pt idx="1">
                  <c:v>2.4224422442244222</c:v>
                </c:pt>
                <c:pt idx="2">
                  <c:v>1.9768160741885625</c:v>
                </c:pt>
                <c:pt idx="3">
                  <c:v>1.4458598726114649</c:v>
                </c:pt>
                <c:pt idx="4">
                  <c:v>1.0538720538720538</c:v>
                </c:pt>
                <c:pt idx="5">
                  <c:v>0.68108108108108112</c:v>
                </c:pt>
                <c:pt idx="6">
                  <c:v>0.53086419753086422</c:v>
                </c:pt>
                <c:pt idx="7">
                  <c:v>0.83619344773790949</c:v>
                </c:pt>
                <c:pt idx="8">
                  <c:v>0.78247261345852892</c:v>
                </c:pt>
                <c:pt idx="9">
                  <c:v>1.2819047619047619</c:v>
                </c:pt>
                <c:pt idx="10">
                  <c:v>2.8632653061224489</c:v>
                </c:pt>
                <c:pt idx="11">
                  <c:v>3.6436781609195403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A7-4968-A4C0-8E7937053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171064"/>
        <c:axId val="503170736"/>
      </c:lineChart>
      <c:catAx>
        <c:axId val="511928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11923608"/>
        <c:crosses val="autoZero"/>
        <c:auto val="1"/>
        <c:lblAlgn val="ctr"/>
        <c:lblOffset val="100"/>
        <c:noMultiLvlLbl val="0"/>
      </c:catAx>
      <c:valAx>
        <c:axId val="511923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100">
                    <a:solidFill>
                      <a:schemeClr val="tx1"/>
                    </a:solidFill>
                  </a:rPr>
                  <a:t>数量県産比率（（％）</a:t>
                </a:r>
                <a:endParaRPr lang="en-US" altLang="ja-JP" sz="1100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0.11905854776666393"/>
              <c:y val="0.347424704466701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0.0%" sourceLinked="1"/>
        <c:majorTickMark val="cross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11928200"/>
        <c:crosses val="autoZero"/>
        <c:crossBetween val="between"/>
      </c:valAx>
      <c:valAx>
        <c:axId val="503170736"/>
        <c:scaling>
          <c:orientation val="minMax"/>
        </c:scaling>
        <c:delete val="0"/>
        <c:axPos val="r"/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100">
                    <a:solidFill>
                      <a:schemeClr val="tx1"/>
                    </a:solidFill>
                  </a:rPr>
                  <a:t>県産価格の都価格比（％）</a:t>
                </a:r>
              </a:p>
            </c:rich>
          </c:tx>
          <c:layout>
            <c:manualLayout>
              <c:xMode val="edge"/>
              <c:yMode val="edge"/>
              <c:x val="0.97995058427690129"/>
              <c:y val="0.285081526151468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#,##0.00_);[Red]\(#,##0.00\)" sourceLinked="1"/>
        <c:majorTickMark val="cross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03171064"/>
        <c:crosses val="max"/>
        <c:crossBetween val="between"/>
        <c:majorUnit val="0.30000000000000004"/>
        <c:minorUnit val="0.1"/>
      </c:valAx>
      <c:catAx>
        <c:axId val="503171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03170736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1.2496360394383345E-2"/>
          <c:y val="0.48837815290518199"/>
          <c:w val="9.963182181507195E-2"/>
          <c:h val="0.444221524517706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b="1">
                <a:solidFill>
                  <a:schemeClr val="tx1"/>
                </a:solidFill>
              </a:rPr>
              <a:t>野菜・果実（月別）の都中央卸売市場における茨城県産比</a:t>
            </a:r>
          </a:p>
        </c:rich>
      </c:tx>
      <c:layout>
        <c:manualLayout>
          <c:xMode val="edge"/>
          <c:yMode val="edge"/>
          <c:x val="8.4972693342001582E-2"/>
          <c:y val="1.69745803565293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8.6120642438988593E-2"/>
          <c:y val="8.335398837638254E-2"/>
          <c:w val="0.72525758211404023"/>
          <c:h val="0.824876329937425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'2023月別 '!$A$390:$B$390</c:f>
              <c:strCache>
                <c:ptCount val="2"/>
                <c:pt idx="0">
                  <c:v>野菜総数</c:v>
                </c:pt>
                <c:pt idx="1">
                  <c:v>数量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'2023月別 '!$C$389:$O$389</c15:sqref>
                  </c15:fullRef>
                </c:ext>
              </c:extLst>
              <c:f>'2023月別 '!$D$389:$O$389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'2023月別 '!$C$390:$O$390</c15:sqref>
                  </c15:fullRef>
                </c:ext>
              </c:extLst>
              <c:f>'2023月別 '!$D$390:$O$390</c:f>
              <c:numCache>
                <c:formatCode>0.0%</c:formatCode>
                <c:ptCount val="12"/>
                <c:pt idx="0">
                  <c:v>0.17646574748760735</c:v>
                </c:pt>
                <c:pt idx="1">
                  <c:v>0.16986929064332534</c:v>
                </c:pt>
                <c:pt idx="2">
                  <c:v>0.15621260337442869</c:v>
                </c:pt>
                <c:pt idx="3">
                  <c:v>0.15946275293033174</c:v>
                </c:pt>
                <c:pt idx="4">
                  <c:v>0.1677469014425014</c:v>
                </c:pt>
                <c:pt idx="5">
                  <c:v>0.15907890357570897</c:v>
                </c:pt>
                <c:pt idx="6">
                  <c:v>0.11189339771062767</c:v>
                </c:pt>
                <c:pt idx="7">
                  <c:v>6.0257397196093271E-2</c:v>
                </c:pt>
                <c:pt idx="8">
                  <c:v>7.1050952651977126E-2</c:v>
                </c:pt>
                <c:pt idx="9">
                  <c:v>0.13480116994751801</c:v>
                </c:pt>
                <c:pt idx="10" formatCode="0%">
                  <c:v>0.25016561577912044</c:v>
                </c:pt>
                <c:pt idx="11">
                  <c:v>0.19981318881651999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79-4A84-8F96-F11A21788B97}"/>
            </c:ext>
          </c:extLst>
        </c:ser>
        <c:ser>
          <c:idx val="1"/>
          <c:order val="1"/>
          <c:tx>
            <c:strRef>
              <c:f>'2023月別 '!$A$391:$B$391</c:f>
              <c:strCache>
                <c:ptCount val="2"/>
                <c:pt idx="0">
                  <c:v>野菜総数</c:v>
                </c:pt>
                <c:pt idx="1">
                  <c:v>金額</c:v>
                </c:pt>
              </c:strCache>
            </c:strRef>
          </c:tx>
          <c:spPr>
            <a:pattFill prst="dkUpDiag">
              <a:fgClr>
                <a:srgbClr val="00B050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'2023月別 '!$C$389:$O$389</c15:sqref>
                  </c15:fullRef>
                </c:ext>
              </c:extLst>
              <c:f>'2023月別 '!$D$389:$O$389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'2023月別 '!$C$391:$O$391</c15:sqref>
                  </c15:fullRef>
                </c:ext>
              </c:extLst>
              <c:f>'2023月別 '!$D$391:$O$391</c:f>
              <c:numCache>
                <c:formatCode>0.0%</c:formatCode>
                <c:ptCount val="12"/>
                <c:pt idx="0">
                  <c:v>0.11948786606907029</c:v>
                </c:pt>
                <c:pt idx="1">
                  <c:v>0.13229413553083957</c:v>
                </c:pt>
                <c:pt idx="2">
                  <c:v>0.13988668251292585</c:v>
                </c:pt>
                <c:pt idx="3">
                  <c:v>0.14639715566710162</c:v>
                </c:pt>
                <c:pt idx="4">
                  <c:v>0.15908052390617911</c:v>
                </c:pt>
                <c:pt idx="5">
                  <c:v>0.16157123940755982</c:v>
                </c:pt>
                <c:pt idx="6">
                  <c:v>0.12525550796078869</c:v>
                </c:pt>
                <c:pt idx="7">
                  <c:v>7.8007444385291308E-2</c:v>
                </c:pt>
                <c:pt idx="8">
                  <c:v>0.10700562634136643</c:v>
                </c:pt>
                <c:pt idx="9">
                  <c:v>0.14226223061445548</c:v>
                </c:pt>
                <c:pt idx="10" formatCode="0%">
                  <c:v>0.15620672832092417</c:v>
                </c:pt>
                <c:pt idx="11">
                  <c:v>0.12666990948787532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79-4A84-8F96-F11A21788B97}"/>
            </c:ext>
          </c:extLst>
        </c:ser>
        <c:ser>
          <c:idx val="3"/>
          <c:order val="3"/>
          <c:tx>
            <c:strRef>
              <c:f>'2023月別 '!$A$393:$B$393</c:f>
              <c:strCache>
                <c:ptCount val="2"/>
                <c:pt idx="0">
                  <c:v>果実総数</c:v>
                </c:pt>
                <c:pt idx="1">
                  <c:v>数量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C0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'2023月別 '!$C$389:$O$389</c15:sqref>
                  </c15:fullRef>
                </c:ext>
              </c:extLst>
              <c:f>'2023月別 '!$D$389:$O$389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'2023月別 '!$C$393:$O$393</c15:sqref>
                  </c15:fullRef>
                </c:ext>
              </c:extLst>
              <c:f>'2023月別 '!$D$393:$O$393</c:f>
              <c:numCache>
                <c:formatCode>0.0%</c:formatCode>
                <c:ptCount val="12"/>
                <c:pt idx="0">
                  <c:v>1.4049219614108394E-2</c:v>
                </c:pt>
                <c:pt idx="1">
                  <c:v>1.7289339270512738E-2</c:v>
                </c:pt>
                <c:pt idx="2">
                  <c:v>2.7033765298776099E-2</c:v>
                </c:pt>
                <c:pt idx="3">
                  <c:v>4.9268178499334285E-2</c:v>
                </c:pt>
                <c:pt idx="4">
                  <c:v>0.13808121074668528</c:v>
                </c:pt>
                <c:pt idx="5">
                  <c:v>0.18724751691662378</c:v>
                </c:pt>
                <c:pt idx="6">
                  <c:v>5.7052367288378765E-2</c:v>
                </c:pt>
                <c:pt idx="7">
                  <c:v>7.0941833867067511E-2</c:v>
                </c:pt>
                <c:pt idx="8">
                  <c:v>6.5581152356789962E-2</c:v>
                </c:pt>
                <c:pt idx="9">
                  <c:v>2.0027043673012317E-2</c:v>
                </c:pt>
                <c:pt idx="10">
                  <c:v>5.9314799213704018E-3</c:v>
                </c:pt>
                <c:pt idx="11">
                  <c:v>6.1984307336105989E-3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79-4A84-8F96-F11A21788B97}"/>
            </c:ext>
          </c:extLst>
        </c:ser>
        <c:ser>
          <c:idx val="4"/>
          <c:order val="4"/>
          <c:tx>
            <c:strRef>
              <c:f>'2023月別 '!$A$394:$B$394</c:f>
              <c:strCache>
                <c:ptCount val="2"/>
                <c:pt idx="0">
                  <c:v>果実総数</c:v>
                </c:pt>
                <c:pt idx="1">
                  <c:v>金額</c:v>
                </c:pt>
              </c:strCache>
            </c:strRef>
          </c:tx>
          <c:spPr>
            <a:pattFill prst="dkUp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rgbClr val="C0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'2023月別 '!$C$389:$O$389</c15:sqref>
                  </c15:fullRef>
                </c:ext>
              </c:extLst>
              <c:f>'2023月別 '!$D$389:$O$389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'2023月別 '!$C$394:$O$394</c15:sqref>
                  </c15:fullRef>
                </c:ext>
              </c:extLst>
              <c:f>'2023月別 '!$D$394:$O$394</c:f>
              <c:numCache>
                <c:formatCode>0.0%</c:formatCode>
                <c:ptCount val="12"/>
                <c:pt idx="0">
                  <c:v>3.8821194724285975E-2</c:v>
                </c:pt>
                <c:pt idx="1">
                  <c:v>4.5481810664412453E-2</c:v>
                </c:pt>
                <c:pt idx="2">
                  <c:v>5.3324879033968271E-2</c:v>
                </c:pt>
                <c:pt idx="3">
                  <c:v>7.5495537919011854E-2</c:v>
                </c:pt>
                <c:pt idx="4">
                  <c:v>0.145187281393306</c:v>
                </c:pt>
                <c:pt idx="5">
                  <c:v>0.12096868519770643</c:v>
                </c:pt>
                <c:pt idx="6">
                  <c:v>3.7710766764581551E-2</c:v>
                </c:pt>
                <c:pt idx="7">
                  <c:v>5.268526193459562E-2</c:v>
                </c:pt>
                <c:pt idx="8">
                  <c:v>5.1554552585287933E-2</c:v>
                </c:pt>
                <c:pt idx="9">
                  <c:v>2.9434532808244488E-2</c:v>
                </c:pt>
                <c:pt idx="10">
                  <c:v>1.3745981028371336E-2</c:v>
                </c:pt>
                <c:pt idx="11">
                  <c:v>2.4594736899574709E-2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F79-4A84-8F96-F11A21788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11928200"/>
        <c:axId val="511923608"/>
      </c:barChart>
      <c:lineChart>
        <c:grouping val="standard"/>
        <c:varyColors val="0"/>
        <c:ser>
          <c:idx val="2"/>
          <c:order val="2"/>
          <c:tx>
            <c:strRef>
              <c:f>'2023月別 '!$A$392:$B$392</c:f>
              <c:strCache>
                <c:ptCount val="2"/>
                <c:pt idx="0">
                  <c:v>野菜総数</c:v>
                </c:pt>
                <c:pt idx="1">
                  <c:v>価格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92D050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'2023月別 '!$C$389:$O$389</c15:sqref>
                  </c15:fullRef>
                </c:ext>
              </c:extLst>
              <c:f>'2023月別 '!$D$389:$O$389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'2023月別 '!$C$392:$O$392</c15:sqref>
                  </c15:fullRef>
                </c:ext>
              </c:extLst>
              <c:f>'2023月別 '!$D$392:$O$392</c:f>
              <c:numCache>
                <c:formatCode>#,##0.00_);[Red]\(#,##0.00\)</c:formatCode>
                <c:ptCount val="12"/>
                <c:pt idx="0">
                  <c:v>0.67692307692307696</c:v>
                </c:pt>
                <c:pt idx="1">
                  <c:v>0.77735849056603779</c:v>
                </c:pt>
                <c:pt idx="2">
                  <c:v>0.89473684210526316</c:v>
                </c:pt>
                <c:pt idx="3">
                  <c:v>0.91636363636363638</c:v>
                </c:pt>
                <c:pt idx="4">
                  <c:v>0.9498069498069498</c:v>
                </c:pt>
                <c:pt idx="5">
                  <c:v>1.018796992481203</c:v>
                </c:pt>
                <c:pt idx="6">
                  <c:v>1.1180811808118081</c:v>
                </c:pt>
                <c:pt idx="7">
                  <c:v>1.2941176470588236</c:v>
                </c:pt>
                <c:pt idx="8">
                  <c:v>1.5048543689320388</c:v>
                </c:pt>
                <c:pt idx="9">
                  <c:v>1.0551948051948052</c:v>
                </c:pt>
                <c:pt idx="10">
                  <c:v>0.62295081967213117</c:v>
                </c:pt>
                <c:pt idx="11" formatCode="#,##0.00_);[Red]\(#,##0.00\)">
                  <c:v>0.63424124513618674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79-4A84-8F96-F11A21788B97}"/>
            </c:ext>
          </c:extLst>
        </c:ser>
        <c:ser>
          <c:idx val="5"/>
          <c:order val="5"/>
          <c:tx>
            <c:strRef>
              <c:f>'2023月別 '!$A$395:$B$395</c:f>
              <c:strCache>
                <c:ptCount val="2"/>
                <c:pt idx="0">
                  <c:v>果実総数</c:v>
                </c:pt>
                <c:pt idx="1">
                  <c:v>価格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lumMod val="75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'2023月別 '!$C$389:$O$389</c15:sqref>
                  </c15:fullRef>
                </c:ext>
              </c:extLst>
              <c:f>'2023月別 '!$D$389:$O$389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'2023月別 '!$C$395:$O$395</c15:sqref>
                  </c15:fullRef>
                </c:ext>
              </c:extLst>
              <c:f>'2023月別 '!$D$395:$O$395</c:f>
              <c:numCache>
                <c:formatCode>#,##0.00_);[Red]\(#,##0.00\)</c:formatCode>
                <c:ptCount val="12"/>
                <c:pt idx="0">
                  <c:v>2.7607476635514017</c:v>
                </c:pt>
                <c:pt idx="1">
                  <c:v>2.6284658040665434</c:v>
                </c:pt>
                <c:pt idx="2">
                  <c:v>1.972318339100346</c:v>
                </c:pt>
                <c:pt idx="3">
                  <c:v>1.5328330206378986</c:v>
                </c:pt>
                <c:pt idx="4">
                  <c:v>1.0507518796992481</c:v>
                </c:pt>
                <c:pt idx="5">
                  <c:v>0.64652014652014655</c:v>
                </c:pt>
                <c:pt idx="6">
                  <c:v>0.66117216117216115</c:v>
                </c:pt>
                <c:pt idx="7">
                  <c:v>0.74345549738219896</c:v>
                </c:pt>
                <c:pt idx="8">
                  <c:v>0.78595890410958902</c:v>
                </c:pt>
                <c:pt idx="9">
                  <c:v>1.4698275862068966</c:v>
                </c:pt>
                <c:pt idx="10">
                  <c:v>2.3180722891566266</c:v>
                </c:pt>
                <c:pt idx="11">
                  <c:v>3.9696969696969697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79-4A84-8F96-F11A21788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171064"/>
        <c:axId val="503170736"/>
      </c:lineChart>
      <c:catAx>
        <c:axId val="511928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11923608"/>
        <c:crosses val="autoZero"/>
        <c:auto val="1"/>
        <c:lblAlgn val="ctr"/>
        <c:lblOffset val="100"/>
        <c:noMultiLvlLbl val="0"/>
      </c:catAx>
      <c:valAx>
        <c:axId val="511923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100">
                    <a:solidFill>
                      <a:schemeClr val="tx1"/>
                    </a:solidFill>
                  </a:rPr>
                  <a:t>数量県産比率（（％）</a:t>
                </a:r>
                <a:endParaRPr lang="en-US" altLang="ja-JP" sz="1100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1.762537409252183E-2"/>
              <c:y val="0.338723648761446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0.0%" sourceLinked="1"/>
        <c:majorTickMark val="cross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11928200"/>
        <c:crosses val="autoZero"/>
        <c:crossBetween val="between"/>
      </c:valAx>
      <c:valAx>
        <c:axId val="503170736"/>
        <c:scaling>
          <c:orientation val="minMax"/>
        </c:scaling>
        <c:delete val="0"/>
        <c:axPos val="r"/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100">
                    <a:solidFill>
                      <a:schemeClr val="tx1"/>
                    </a:solidFill>
                  </a:rPr>
                  <a:t>県産価格の都価格比（％）</a:t>
                </a:r>
              </a:p>
            </c:rich>
          </c:tx>
          <c:layout>
            <c:manualLayout>
              <c:xMode val="edge"/>
              <c:yMode val="edge"/>
              <c:x val="0.85102401047566545"/>
              <c:y val="0.285081526151468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#,##0.00_);[Red]\(#,##0.00\)" sourceLinked="1"/>
        <c:majorTickMark val="cross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03171064"/>
        <c:crosses val="max"/>
        <c:crossBetween val="between"/>
        <c:majorUnit val="0.30000000000000004"/>
        <c:minorUnit val="0.1"/>
      </c:valAx>
      <c:catAx>
        <c:axId val="503171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03170736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87068180763194525"/>
          <c:y val="7.942853475820541E-2"/>
          <c:w val="0.11899221562698135"/>
          <c:h val="0.444221524517706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051452251349909E-2"/>
          <c:y val="6.7334431539991413E-2"/>
          <c:w val="0.9450242138946191"/>
          <c:h val="0.907321918669246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'旬別取引推移（全作物）'!$D$6</c:f>
              <c:strCache>
                <c:ptCount val="1"/>
                <c:pt idx="0">
                  <c:v>2020-24数量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'旬別取引推移（全作物）'!$E$1:$AN$5</c:f>
              <c:multiLvlStrCache>
                <c:ptCount val="36"/>
                <c:lvl>
                  <c:pt idx="0">
                    <c:v>1/上</c:v>
                  </c:pt>
                  <c:pt idx="1">
                    <c:v>1/中</c:v>
                  </c:pt>
                  <c:pt idx="2">
                    <c:v>1/下</c:v>
                  </c:pt>
                  <c:pt idx="3">
                    <c:v>2/上</c:v>
                  </c:pt>
                  <c:pt idx="4">
                    <c:v>2/中</c:v>
                  </c:pt>
                  <c:pt idx="5">
                    <c:v>2/下</c:v>
                  </c:pt>
                  <c:pt idx="6">
                    <c:v>3/上</c:v>
                  </c:pt>
                  <c:pt idx="7">
                    <c:v>3/中</c:v>
                  </c:pt>
                  <c:pt idx="8">
                    <c:v>3/下</c:v>
                  </c:pt>
                  <c:pt idx="9">
                    <c:v>4/上</c:v>
                  </c:pt>
                  <c:pt idx="10">
                    <c:v>4/中</c:v>
                  </c:pt>
                  <c:pt idx="11">
                    <c:v>4/下</c:v>
                  </c:pt>
                  <c:pt idx="12">
                    <c:v>5/上</c:v>
                  </c:pt>
                  <c:pt idx="13">
                    <c:v>5/中</c:v>
                  </c:pt>
                  <c:pt idx="14">
                    <c:v>5/下</c:v>
                  </c:pt>
                  <c:pt idx="15">
                    <c:v>6/上</c:v>
                  </c:pt>
                  <c:pt idx="16">
                    <c:v>6/中</c:v>
                  </c:pt>
                  <c:pt idx="17">
                    <c:v>6/下</c:v>
                  </c:pt>
                  <c:pt idx="18">
                    <c:v>7/上</c:v>
                  </c:pt>
                  <c:pt idx="19">
                    <c:v>7/中</c:v>
                  </c:pt>
                  <c:pt idx="20">
                    <c:v>7/下</c:v>
                  </c:pt>
                  <c:pt idx="21">
                    <c:v>8/上</c:v>
                  </c:pt>
                  <c:pt idx="22">
                    <c:v>8/中</c:v>
                  </c:pt>
                  <c:pt idx="23">
                    <c:v>8/下</c:v>
                  </c:pt>
                  <c:pt idx="24">
                    <c:v>9/上</c:v>
                  </c:pt>
                  <c:pt idx="25">
                    <c:v>9/中</c:v>
                  </c:pt>
                  <c:pt idx="26">
                    <c:v>9/下</c:v>
                  </c:pt>
                  <c:pt idx="27">
                    <c:v>10/上</c:v>
                  </c:pt>
                  <c:pt idx="28">
                    <c:v>10/中</c:v>
                  </c:pt>
                  <c:pt idx="29">
                    <c:v>10/下</c:v>
                  </c:pt>
                  <c:pt idx="30">
                    <c:v>11/上</c:v>
                  </c:pt>
                  <c:pt idx="31">
                    <c:v>11/中</c:v>
                  </c:pt>
                  <c:pt idx="32">
                    <c:v>11/下</c:v>
                  </c:pt>
                  <c:pt idx="33">
                    <c:v>12/上</c:v>
                  </c:pt>
                  <c:pt idx="34">
                    <c:v>12/中</c:v>
                  </c:pt>
                  <c:pt idx="35">
                    <c:v>12/下</c:v>
                  </c:pt>
                </c:lvl>
                <c:lvl>
                  <c:pt idx="12">
                    <c:v>プルダウンで品目を選択⇒</c:v>
                  </c:pt>
                  <c:pt idx="13">
                    <c:v>野菜総数</c:v>
                  </c:pt>
                </c:lvl>
              </c:multiLvlStrCache>
            </c:multiLvlStrRef>
          </c:cat>
          <c:val>
            <c:numRef>
              <c:f>'旬別取引推移（全作物）'!$E$6:$AN$6</c:f>
              <c:numCache>
                <c:formatCode>#,##0_);[Red]\(#,##0\)</c:formatCode>
                <c:ptCount val="36"/>
                <c:pt idx="0">
                  <c:v>5291.5252</c:v>
                </c:pt>
                <c:pt idx="1">
                  <c:v>7029.1951999999992</c:v>
                </c:pt>
                <c:pt idx="2">
                  <c:v>6947.9865999999993</c:v>
                </c:pt>
                <c:pt idx="3">
                  <c:v>6764.0465999999997</c:v>
                </c:pt>
                <c:pt idx="4">
                  <c:v>5759.6975999999995</c:v>
                </c:pt>
                <c:pt idx="5">
                  <c:v>5031.6360000000004</c:v>
                </c:pt>
                <c:pt idx="6">
                  <c:v>5565.8369999999995</c:v>
                </c:pt>
                <c:pt idx="7">
                  <c:v>5200.3572000000004</c:v>
                </c:pt>
                <c:pt idx="8">
                  <c:v>5818.8330000000005</c:v>
                </c:pt>
                <c:pt idx="9">
                  <c:v>5993.532400000001</c:v>
                </c:pt>
                <c:pt idx="10">
                  <c:v>6324.2964000000002</c:v>
                </c:pt>
                <c:pt idx="11">
                  <c:v>6283.3274000000001</c:v>
                </c:pt>
                <c:pt idx="12">
                  <c:v>6218.3917999999994</c:v>
                </c:pt>
                <c:pt idx="13">
                  <c:v>6856.2005999999992</c:v>
                </c:pt>
                <c:pt idx="14">
                  <c:v>7492.9776000000002</c:v>
                </c:pt>
                <c:pt idx="15">
                  <c:v>6731.0130000000008</c:v>
                </c:pt>
                <c:pt idx="16">
                  <c:v>6102.6243999999997</c:v>
                </c:pt>
                <c:pt idx="17">
                  <c:v>5611.5127999999995</c:v>
                </c:pt>
                <c:pt idx="18">
                  <c:v>5025.6379999999999</c:v>
                </c:pt>
                <c:pt idx="19">
                  <c:v>4223.1404000000002</c:v>
                </c:pt>
                <c:pt idx="20">
                  <c:v>3455.4983999999995</c:v>
                </c:pt>
                <c:pt idx="21">
                  <c:v>2460.0693999999999</c:v>
                </c:pt>
                <c:pt idx="22">
                  <c:v>2017.155</c:v>
                </c:pt>
                <c:pt idx="23">
                  <c:v>2534.0698000000002</c:v>
                </c:pt>
                <c:pt idx="24">
                  <c:v>2451.6800000000003</c:v>
                </c:pt>
                <c:pt idx="25">
                  <c:v>2587.7946000000002</c:v>
                </c:pt>
                <c:pt idx="26">
                  <c:v>3143.9976000000001</c:v>
                </c:pt>
                <c:pt idx="27">
                  <c:v>3986.6756</c:v>
                </c:pt>
                <c:pt idx="28">
                  <c:v>5285.0411999999997</c:v>
                </c:pt>
                <c:pt idx="29">
                  <c:v>7438.7578000000012</c:v>
                </c:pt>
                <c:pt idx="30">
                  <c:v>8739.5214000000014</c:v>
                </c:pt>
                <c:pt idx="31">
                  <c:v>9563.1859999999997</c:v>
                </c:pt>
                <c:pt idx="32">
                  <c:v>9530.1988000000019</c:v>
                </c:pt>
                <c:pt idx="33">
                  <c:v>8624.1752000000015</c:v>
                </c:pt>
                <c:pt idx="34">
                  <c:v>7556.9097999999994</c:v>
                </c:pt>
                <c:pt idx="35">
                  <c:v>8458.3122000000003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59-40B9-BD4E-945C5588EB0A}"/>
            </c:ext>
          </c:extLst>
        </c:ser>
        <c:ser>
          <c:idx val="1"/>
          <c:order val="1"/>
          <c:tx>
            <c:strRef>
              <c:f>'旬別取引推移（全作物）'!$D$7</c:f>
              <c:strCache>
                <c:ptCount val="1"/>
                <c:pt idx="0">
                  <c:v>2024数量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'旬別取引推移（全作物）'!$E$1:$AN$5</c:f>
              <c:multiLvlStrCache>
                <c:ptCount val="36"/>
                <c:lvl>
                  <c:pt idx="0">
                    <c:v>1/上</c:v>
                  </c:pt>
                  <c:pt idx="1">
                    <c:v>1/中</c:v>
                  </c:pt>
                  <c:pt idx="2">
                    <c:v>1/下</c:v>
                  </c:pt>
                  <c:pt idx="3">
                    <c:v>2/上</c:v>
                  </c:pt>
                  <c:pt idx="4">
                    <c:v>2/中</c:v>
                  </c:pt>
                  <c:pt idx="5">
                    <c:v>2/下</c:v>
                  </c:pt>
                  <c:pt idx="6">
                    <c:v>3/上</c:v>
                  </c:pt>
                  <c:pt idx="7">
                    <c:v>3/中</c:v>
                  </c:pt>
                  <c:pt idx="8">
                    <c:v>3/下</c:v>
                  </c:pt>
                  <c:pt idx="9">
                    <c:v>4/上</c:v>
                  </c:pt>
                  <c:pt idx="10">
                    <c:v>4/中</c:v>
                  </c:pt>
                  <c:pt idx="11">
                    <c:v>4/下</c:v>
                  </c:pt>
                  <c:pt idx="12">
                    <c:v>5/上</c:v>
                  </c:pt>
                  <c:pt idx="13">
                    <c:v>5/中</c:v>
                  </c:pt>
                  <c:pt idx="14">
                    <c:v>5/下</c:v>
                  </c:pt>
                  <c:pt idx="15">
                    <c:v>6/上</c:v>
                  </c:pt>
                  <c:pt idx="16">
                    <c:v>6/中</c:v>
                  </c:pt>
                  <c:pt idx="17">
                    <c:v>6/下</c:v>
                  </c:pt>
                  <c:pt idx="18">
                    <c:v>7/上</c:v>
                  </c:pt>
                  <c:pt idx="19">
                    <c:v>7/中</c:v>
                  </c:pt>
                  <c:pt idx="20">
                    <c:v>7/下</c:v>
                  </c:pt>
                  <c:pt idx="21">
                    <c:v>8/上</c:v>
                  </c:pt>
                  <c:pt idx="22">
                    <c:v>8/中</c:v>
                  </c:pt>
                  <c:pt idx="23">
                    <c:v>8/下</c:v>
                  </c:pt>
                  <c:pt idx="24">
                    <c:v>9/上</c:v>
                  </c:pt>
                  <c:pt idx="25">
                    <c:v>9/中</c:v>
                  </c:pt>
                  <c:pt idx="26">
                    <c:v>9/下</c:v>
                  </c:pt>
                  <c:pt idx="27">
                    <c:v>10/上</c:v>
                  </c:pt>
                  <c:pt idx="28">
                    <c:v>10/中</c:v>
                  </c:pt>
                  <c:pt idx="29">
                    <c:v>10/下</c:v>
                  </c:pt>
                  <c:pt idx="30">
                    <c:v>11/上</c:v>
                  </c:pt>
                  <c:pt idx="31">
                    <c:v>11/中</c:v>
                  </c:pt>
                  <c:pt idx="32">
                    <c:v>11/下</c:v>
                  </c:pt>
                  <c:pt idx="33">
                    <c:v>12/上</c:v>
                  </c:pt>
                  <c:pt idx="34">
                    <c:v>12/中</c:v>
                  </c:pt>
                  <c:pt idx="35">
                    <c:v>12/下</c:v>
                  </c:pt>
                </c:lvl>
                <c:lvl>
                  <c:pt idx="12">
                    <c:v>プルダウンで品目を選択⇒</c:v>
                  </c:pt>
                  <c:pt idx="13">
                    <c:v>野菜総数</c:v>
                  </c:pt>
                </c:lvl>
              </c:multiLvlStrCache>
            </c:multiLvlStrRef>
          </c:cat>
          <c:val>
            <c:numRef>
              <c:f>'旬別取引推移（全作物）'!$E$7:$AN$7</c:f>
              <c:numCache>
                <c:formatCode>#,##0_);[Red]\(#,##0\)</c:formatCode>
                <c:ptCount val="36"/>
                <c:pt idx="0">
                  <c:v>4856.4369999999999</c:v>
                </c:pt>
                <c:pt idx="1">
                  <c:v>7168.5619999999999</c:v>
                </c:pt>
                <c:pt idx="2">
                  <c:v>6127.674</c:v>
                </c:pt>
                <c:pt idx="3">
                  <c:v>7062.5690000000004</c:v>
                </c:pt>
                <c:pt idx="4">
                  <c:v>5938.1549999999997</c:v>
                </c:pt>
                <c:pt idx="5">
                  <c:v>4989.0720000000001</c:v>
                </c:pt>
                <c:pt idx="6">
                  <c:v>5345.3069999999998</c:v>
                </c:pt>
                <c:pt idx="7">
                  <c:v>4675.0249999999996</c:v>
                </c:pt>
                <c:pt idx="8">
                  <c:v>5234.0020000000004</c:v>
                </c:pt>
                <c:pt idx="9">
                  <c:v>5396.009</c:v>
                </c:pt>
                <c:pt idx="10">
                  <c:v>6915.2690000000002</c:v>
                </c:pt>
                <c:pt idx="11">
                  <c:v>5839.5529999999999</c:v>
                </c:pt>
                <c:pt idx="12">
                  <c:v>6408.5929999999998</c:v>
                </c:pt>
                <c:pt idx="13">
                  <c:v>6388.8050000000003</c:v>
                </c:pt>
                <c:pt idx="14">
                  <c:v>7488.4560000000001</c:v>
                </c:pt>
                <c:pt idx="15">
                  <c:v>6560.9859999999999</c:v>
                </c:pt>
                <c:pt idx="16">
                  <c:v>6074.7</c:v>
                </c:pt>
                <c:pt idx="17">
                  <c:v>5793.9340000000002</c:v>
                </c:pt>
                <c:pt idx="18">
                  <c:v>5154.5219999999999</c:v>
                </c:pt>
                <c:pt idx="19">
                  <c:v>4592.2290000000003</c:v>
                </c:pt>
                <c:pt idx="20">
                  <c:v>2881.8589999999999</c:v>
                </c:pt>
                <c:pt idx="21">
                  <c:v>2680.2890000000002</c:v>
                </c:pt>
                <c:pt idx="22">
                  <c:v>1733.8209999999999</c:v>
                </c:pt>
                <c:pt idx="23">
                  <c:v>2438.5250000000001</c:v>
                </c:pt>
                <c:pt idx="24">
                  <c:v>2271.078</c:v>
                </c:pt>
                <c:pt idx="25">
                  <c:v>2569.0569999999998</c:v>
                </c:pt>
                <c:pt idx="26">
                  <c:v>2923.4679999999998</c:v>
                </c:pt>
                <c:pt idx="27">
                  <c:v>3616.846</c:v>
                </c:pt>
                <c:pt idx="28">
                  <c:v>4153.24</c:v>
                </c:pt>
                <c:pt idx="29">
                  <c:v>6891.335</c:v>
                </c:pt>
                <c:pt idx="30">
                  <c:v>8271.0380000000005</c:v>
                </c:pt>
                <c:pt idx="31">
                  <c:v>9955.2579999999998</c:v>
                </c:pt>
                <c:pt idx="32">
                  <c:v>10861.065000000001</c:v>
                </c:pt>
                <c:pt idx="33">
                  <c:v>8765.732</c:v>
                </c:pt>
                <c:pt idx="34">
                  <c:v>8197.7170000000006</c:v>
                </c:pt>
                <c:pt idx="35">
                  <c:v>8143.2839999999997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59-40B9-BD4E-945C5588EB0A}"/>
            </c:ext>
          </c:extLst>
        </c:ser>
        <c:ser>
          <c:idx val="2"/>
          <c:order val="2"/>
          <c:tx>
            <c:strRef>
              <c:f>'旬別取引推移（全作物）'!$D$8</c:f>
              <c:strCache>
                <c:ptCount val="1"/>
                <c:pt idx="0">
                  <c:v>2025数量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'旬別取引推移（全作物）'!$E$1:$AN$5</c:f>
              <c:multiLvlStrCache>
                <c:ptCount val="36"/>
                <c:lvl>
                  <c:pt idx="0">
                    <c:v>1/上</c:v>
                  </c:pt>
                  <c:pt idx="1">
                    <c:v>1/中</c:v>
                  </c:pt>
                  <c:pt idx="2">
                    <c:v>1/下</c:v>
                  </c:pt>
                  <c:pt idx="3">
                    <c:v>2/上</c:v>
                  </c:pt>
                  <c:pt idx="4">
                    <c:v>2/中</c:v>
                  </c:pt>
                  <c:pt idx="5">
                    <c:v>2/下</c:v>
                  </c:pt>
                  <c:pt idx="6">
                    <c:v>3/上</c:v>
                  </c:pt>
                  <c:pt idx="7">
                    <c:v>3/中</c:v>
                  </c:pt>
                  <c:pt idx="8">
                    <c:v>3/下</c:v>
                  </c:pt>
                  <c:pt idx="9">
                    <c:v>4/上</c:v>
                  </c:pt>
                  <c:pt idx="10">
                    <c:v>4/中</c:v>
                  </c:pt>
                  <c:pt idx="11">
                    <c:v>4/下</c:v>
                  </c:pt>
                  <c:pt idx="12">
                    <c:v>5/上</c:v>
                  </c:pt>
                  <c:pt idx="13">
                    <c:v>5/中</c:v>
                  </c:pt>
                  <c:pt idx="14">
                    <c:v>5/下</c:v>
                  </c:pt>
                  <c:pt idx="15">
                    <c:v>6/上</c:v>
                  </c:pt>
                  <c:pt idx="16">
                    <c:v>6/中</c:v>
                  </c:pt>
                  <c:pt idx="17">
                    <c:v>6/下</c:v>
                  </c:pt>
                  <c:pt idx="18">
                    <c:v>7/上</c:v>
                  </c:pt>
                  <c:pt idx="19">
                    <c:v>7/中</c:v>
                  </c:pt>
                  <c:pt idx="20">
                    <c:v>7/下</c:v>
                  </c:pt>
                  <c:pt idx="21">
                    <c:v>8/上</c:v>
                  </c:pt>
                  <c:pt idx="22">
                    <c:v>8/中</c:v>
                  </c:pt>
                  <c:pt idx="23">
                    <c:v>8/下</c:v>
                  </c:pt>
                  <c:pt idx="24">
                    <c:v>9/上</c:v>
                  </c:pt>
                  <c:pt idx="25">
                    <c:v>9/中</c:v>
                  </c:pt>
                  <c:pt idx="26">
                    <c:v>9/下</c:v>
                  </c:pt>
                  <c:pt idx="27">
                    <c:v>10/上</c:v>
                  </c:pt>
                  <c:pt idx="28">
                    <c:v>10/中</c:v>
                  </c:pt>
                  <c:pt idx="29">
                    <c:v>10/下</c:v>
                  </c:pt>
                  <c:pt idx="30">
                    <c:v>11/上</c:v>
                  </c:pt>
                  <c:pt idx="31">
                    <c:v>11/中</c:v>
                  </c:pt>
                  <c:pt idx="32">
                    <c:v>11/下</c:v>
                  </c:pt>
                  <c:pt idx="33">
                    <c:v>12/上</c:v>
                  </c:pt>
                  <c:pt idx="34">
                    <c:v>12/中</c:v>
                  </c:pt>
                  <c:pt idx="35">
                    <c:v>12/下</c:v>
                  </c:pt>
                </c:lvl>
                <c:lvl>
                  <c:pt idx="12">
                    <c:v>プルダウンで品目を選択⇒</c:v>
                  </c:pt>
                  <c:pt idx="13">
                    <c:v>野菜総数</c:v>
                  </c:pt>
                </c:lvl>
              </c:multiLvlStrCache>
            </c:multiLvlStrRef>
          </c:cat>
          <c:val>
            <c:numRef>
              <c:f>'旬別取引推移（全作物）'!$E$8:$AN$8</c:f>
              <c:numCache>
                <c:formatCode>#,##0_);[Red]\(#,##0\)</c:formatCode>
                <c:ptCount val="36"/>
                <c:pt idx="0">
                  <c:v>5205.1509999999998</c:v>
                </c:pt>
                <c:pt idx="1">
                  <c:v>2965.386</c:v>
                </c:pt>
                <c:pt idx="2">
                  <c:v>6132.491</c:v>
                </c:pt>
                <c:pt idx="3">
                  <c:v>5584.7740000000003</c:v>
                </c:pt>
                <c:pt idx="4">
                  <c:v>4992.58</c:v>
                </c:pt>
                <c:pt idx="5">
                  <c:v>3842.6880000000001</c:v>
                </c:pt>
                <c:pt idx="6">
                  <c:v>4806.4049999999997</c:v>
                </c:pt>
                <c:pt idx="7">
                  <c:v>3862.8389999999999</c:v>
                </c:pt>
                <c:pt idx="8">
                  <c:v>6076.4530000000004</c:v>
                </c:pt>
                <c:pt idx="9">
                  <c:v>5541.6880000000001</c:v>
                </c:pt>
                <c:pt idx="10">
                  <c:v>6108.375</c:v>
                </c:pt>
                <c:pt idx="11">
                  <c:v>6511.3450000000003</c:v>
                </c:pt>
                <c:pt idx="12">
                  <c:v>6719.8509999999987</c:v>
                </c:pt>
                <c:pt idx="13">
                  <c:v>6245.7500000000027</c:v>
                </c:pt>
                <c:pt idx="14">
                  <c:v>7236.3849999999975</c:v>
                </c:pt>
                <c:pt idx="15">
                  <c:v>6013.8830000000016</c:v>
                </c:pt>
                <c:pt idx="16">
                  <c:v>5651.0210000000015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59-40B9-BD4E-945C5588E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0429520"/>
        <c:axId val="430429848"/>
      </c:barChart>
      <c:lineChart>
        <c:grouping val="standard"/>
        <c:varyColors val="0"/>
        <c:ser>
          <c:idx val="3"/>
          <c:order val="3"/>
          <c:tx>
            <c:strRef>
              <c:f>'旬別取引推移（全作物）'!$D$11</c:f>
              <c:strCache>
                <c:ptCount val="1"/>
                <c:pt idx="0">
                  <c:v>2020-24価格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dash"/>
            <c:size val="6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multiLvlStrRef>
              <c:f>'旬別取引推移（全作物）'!$E$1:$AN$5</c:f>
              <c:multiLvlStrCache>
                <c:ptCount val="36"/>
                <c:lvl>
                  <c:pt idx="0">
                    <c:v>1/上</c:v>
                  </c:pt>
                  <c:pt idx="1">
                    <c:v>1/中</c:v>
                  </c:pt>
                  <c:pt idx="2">
                    <c:v>1/下</c:v>
                  </c:pt>
                  <c:pt idx="3">
                    <c:v>2/上</c:v>
                  </c:pt>
                  <c:pt idx="4">
                    <c:v>2/中</c:v>
                  </c:pt>
                  <c:pt idx="5">
                    <c:v>2/下</c:v>
                  </c:pt>
                  <c:pt idx="6">
                    <c:v>3/上</c:v>
                  </c:pt>
                  <c:pt idx="7">
                    <c:v>3/中</c:v>
                  </c:pt>
                  <c:pt idx="8">
                    <c:v>3/下</c:v>
                  </c:pt>
                  <c:pt idx="9">
                    <c:v>4/上</c:v>
                  </c:pt>
                  <c:pt idx="10">
                    <c:v>4/中</c:v>
                  </c:pt>
                  <c:pt idx="11">
                    <c:v>4/下</c:v>
                  </c:pt>
                  <c:pt idx="12">
                    <c:v>5/上</c:v>
                  </c:pt>
                  <c:pt idx="13">
                    <c:v>5/中</c:v>
                  </c:pt>
                  <c:pt idx="14">
                    <c:v>5/下</c:v>
                  </c:pt>
                  <c:pt idx="15">
                    <c:v>6/上</c:v>
                  </c:pt>
                  <c:pt idx="16">
                    <c:v>6/中</c:v>
                  </c:pt>
                  <c:pt idx="17">
                    <c:v>6/下</c:v>
                  </c:pt>
                  <c:pt idx="18">
                    <c:v>7/上</c:v>
                  </c:pt>
                  <c:pt idx="19">
                    <c:v>7/中</c:v>
                  </c:pt>
                  <c:pt idx="20">
                    <c:v>7/下</c:v>
                  </c:pt>
                  <c:pt idx="21">
                    <c:v>8/上</c:v>
                  </c:pt>
                  <c:pt idx="22">
                    <c:v>8/中</c:v>
                  </c:pt>
                  <c:pt idx="23">
                    <c:v>8/下</c:v>
                  </c:pt>
                  <c:pt idx="24">
                    <c:v>9/上</c:v>
                  </c:pt>
                  <c:pt idx="25">
                    <c:v>9/中</c:v>
                  </c:pt>
                  <c:pt idx="26">
                    <c:v>9/下</c:v>
                  </c:pt>
                  <c:pt idx="27">
                    <c:v>10/上</c:v>
                  </c:pt>
                  <c:pt idx="28">
                    <c:v>10/中</c:v>
                  </c:pt>
                  <c:pt idx="29">
                    <c:v>10/下</c:v>
                  </c:pt>
                  <c:pt idx="30">
                    <c:v>11/上</c:v>
                  </c:pt>
                  <c:pt idx="31">
                    <c:v>11/中</c:v>
                  </c:pt>
                  <c:pt idx="32">
                    <c:v>11/下</c:v>
                  </c:pt>
                  <c:pt idx="33">
                    <c:v>12/上</c:v>
                  </c:pt>
                  <c:pt idx="34">
                    <c:v>12/中</c:v>
                  </c:pt>
                  <c:pt idx="35">
                    <c:v>12/下</c:v>
                  </c:pt>
                </c:lvl>
                <c:lvl>
                  <c:pt idx="12">
                    <c:v>プルダウンで品目を選択⇒</c:v>
                  </c:pt>
                  <c:pt idx="13">
                    <c:v>野菜総数</c:v>
                  </c:pt>
                </c:lvl>
              </c:multiLvlStrCache>
            </c:multiLvlStrRef>
          </c:cat>
          <c:val>
            <c:numRef>
              <c:f>'旬別取引推移（全作物）'!$E$11:$AN$11</c:f>
              <c:numCache>
                <c:formatCode>#,##0_);[Red]\(#,##0\)</c:formatCode>
                <c:ptCount val="36"/>
                <c:pt idx="0">
                  <c:v>176.8</c:v>
                </c:pt>
                <c:pt idx="1">
                  <c:v>158</c:v>
                </c:pt>
                <c:pt idx="2">
                  <c:v>169.2</c:v>
                </c:pt>
                <c:pt idx="3">
                  <c:v>173.4</c:v>
                </c:pt>
                <c:pt idx="4">
                  <c:v>194.4</c:v>
                </c:pt>
                <c:pt idx="5">
                  <c:v>201.2</c:v>
                </c:pt>
                <c:pt idx="6">
                  <c:v>222.2</c:v>
                </c:pt>
                <c:pt idx="7">
                  <c:v>241</c:v>
                </c:pt>
                <c:pt idx="8">
                  <c:v>270.2</c:v>
                </c:pt>
                <c:pt idx="9">
                  <c:v>251</c:v>
                </c:pt>
                <c:pt idx="10">
                  <c:v>257.2</c:v>
                </c:pt>
                <c:pt idx="11">
                  <c:v>258.39999999999998</c:v>
                </c:pt>
                <c:pt idx="12">
                  <c:v>259.60000000000002</c:v>
                </c:pt>
                <c:pt idx="13">
                  <c:v>244</c:v>
                </c:pt>
                <c:pt idx="14">
                  <c:v>240</c:v>
                </c:pt>
                <c:pt idx="15">
                  <c:v>248.2</c:v>
                </c:pt>
                <c:pt idx="16">
                  <c:v>270.39999999999998</c:v>
                </c:pt>
                <c:pt idx="17">
                  <c:v>279.8</c:v>
                </c:pt>
                <c:pt idx="18">
                  <c:v>295.39999999999998</c:v>
                </c:pt>
                <c:pt idx="19">
                  <c:v>317.60000000000002</c:v>
                </c:pt>
                <c:pt idx="20">
                  <c:v>325</c:v>
                </c:pt>
                <c:pt idx="21">
                  <c:v>345.2</c:v>
                </c:pt>
                <c:pt idx="22">
                  <c:v>370</c:v>
                </c:pt>
                <c:pt idx="23">
                  <c:v>364.4</c:v>
                </c:pt>
                <c:pt idx="24">
                  <c:v>406.2</c:v>
                </c:pt>
                <c:pt idx="25">
                  <c:v>437.4</c:v>
                </c:pt>
                <c:pt idx="26">
                  <c:v>403</c:v>
                </c:pt>
                <c:pt idx="27">
                  <c:v>338.8</c:v>
                </c:pt>
                <c:pt idx="28">
                  <c:v>290.2</c:v>
                </c:pt>
                <c:pt idx="29">
                  <c:v>234</c:v>
                </c:pt>
                <c:pt idx="30">
                  <c:v>183.8</c:v>
                </c:pt>
                <c:pt idx="31">
                  <c:v>169.8</c:v>
                </c:pt>
                <c:pt idx="32">
                  <c:v>140.19999999999999</c:v>
                </c:pt>
                <c:pt idx="33">
                  <c:v>139.19999999999999</c:v>
                </c:pt>
                <c:pt idx="34">
                  <c:v>154.4</c:v>
                </c:pt>
                <c:pt idx="35">
                  <c:v>201.4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59-40B9-BD4E-945C5588EB0A}"/>
            </c:ext>
          </c:extLst>
        </c:ser>
        <c:ser>
          <c:idx val="4"/>
          <c:order val="4"/>
          <c:tx>
            <c:strRef>
              <c:f>'旬別取引推移（全作物）'!$D$12</c:f>
              <c:strCache>
                <c:ptCount val="1"/>
                <c:pt idx="0">
                  <c:v>2024価格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multiLvlStrRef>
              <c:f>'旬別取引推移（全作物）'!$E$1:$AN$5</c:f>
              <c:multiLvlStrCache>
                <c:ptCount val="36"/>
                <c:lvl>
                  <c:pt idx="0">
                    <c:v>1/上</c:v>
                  </c:pt>
                  <c:pt idx="1">
                    <c:v>1/中</c:v>
                  </c:pt>
                  <c:pt idx="2">
                    <c:v>1/下</c:v>
                  </c:pt>
                  <c:pt idx="3">
                    <c:v>2/上</c:v>
                  </c:pt>
                  <c:pt idx="4">
                    <c:v>2/中</c:v>
                  </c:pt>
                  <c:pt idx="5">
                    <c:v>2/下</c:v>
                  </c:pt>
                  <c:pt idx="6">
                    <c:v>3/上</c:v>
                  </c:pt>
                  <c:pt idx="7">
                    <c:v>3/中</c:v>
                  </c:pt>
                  <c:pt idx="8">
                    <c:v>3/下</c:v>
                  </c:pt>
                  <c:pt idx="9">
                    <c:v>4/上</c:v>
                  </c:pt>
                  <c:pt idx="10">
                    <c:v>4/中</c:v>
                  </c:pt>
                  <c:pt idx="11">
                    <c:v>4/下</c:v>
                  </c:pt>
                  <c:pt idx="12">
                    <c:v>5/上</c:v>
                  </c:pt>
                  <c:pt idx="13">
                    <c:v>5/中</c:v>
                  </c:pt>
                  <c:pt idx="14">
                    <c:v>5/下</c:v>
                  </c:pt>
                  <c:pt idx="15">
                    <c:v>6/上</c:v>
                  </c:pt>
                  <c:pt idx="16">
                    <c:v>6/中</c:v>
                  </c:pt>
                  <c:pt idx="17">
                    <c:v>6/下</c:v>
                  </c:pt>
                  <c:pt idx="18">
                    <c:v>7/上</c:v>
                  </c:pt>
                  <c:pt idx="19">
                    <c:v>7/中</c:v>
                  </c:pt>
                  <c:pt idx="20">
                    <c:v>7/下</c:v>
                  </c:pt>
                  <c:pt idx="21">
                    <c:v>8/上</c:v>
                  </c:pt>
                  <c:pt idx="22">
                    <c:v>8/中</c:v>
                  </c:pt>
                  <c:pt idx="23">
                    <c:v>8/下</c:v>
                  </c:pt>
                  <c:pt idx="24">
                    <c:v>9/上</c:v>
                  </c:pt>
                  <c:pt idx="25">
                    <c:v>9/中</c:v>
                  </c:pt>
                  <c:pt idx="26">
                    <c:v>9/下</c:v>
                  </c:pt>
                  <c:pt idx="27">
                    <c:v>10/上</c:v>
                  </c:pt>
                  <c:pt idx="28">
                    <c:v>10/中</c:v>
                  </c:pt>
                  <c:pt idx="29">
                    <c:v>10/下</c:v>
                  </c:pt>
                  <c:pt idx="30">
                    <c:v>11/上</c:v>
                  </c:pt>
                  <c:pt idx="31">
                    <c:v>11/中</c:v>
                  </c:pt>
                  <c:pt idx="32">
                    <c:v>11/下</c:v>
                  </c:pt>
                  <c:pt idx="33">
                    <c:v>12/上</c:v>
                  </c:pt>
                  <c:pt idx="34">
                    <c:v>12/中</c:v>
                  </c:pt>
                  <c:pt idx="35">
                    <c:v>12/下</c:v>
                  </c:pt>
                </c:lvl>
                <c:lvl>
                  <c:pt idx="12">
                    <c:v>プルダウンで品目を選択⇒</c:v>
                  </c:pt>
                  <c:pt idx="13">
                    <c:v>野菜総数</c:v>
                  </c:pt>
                </c:lvl>
              </c:multiLvlStrCache>
            </c:multiLvlStrRef>
          </c:cat>
          <c:val>
            <c:numRef>
              <c:f>'旬別取引推移（全作物）'!$E$12:$AN$12</c:f>
              <c:numCache>
                <c:formatCode>#,##0_);[Red]\(#,##0\)</c:formatCode>
                <c:ptCount val="36"/>
                <c:pt idx="0">
                  <c:v>177</c:v>
                </c:pt>
                <c:pt idx="1">
                  <c:v>169</c:v>
                </c:pt>
                <c:pt idx="2">
                  <c:v>177</c:v>
                </c:pt>
                <c:pt idx="3">
                  <c:v>192</c:v>
                </c:pt>
                <c:pt idx="4">
                  <c:v>204</c:v>
                </c:pt>
                <c:pt idx="5">
                  <c:v>225</c:v>
                </c:pt>
                <c:pt idx="6">
                  <c:v>246</c:v>
                </c:pt>
                <c:pt idx="7">
                  <c:v>313</c:v>
                </c:pt>
                <c:pt idx="8">
                  <c:v>374</c:v>
                </c:pt>
                <c:pt idx="9">
                  <c:v>326</c:v>
                </c:pt>
                <c:pt idx="10">
                  <c:v>296</c:v>
                </c:pt>
                <c:pt idx="11">
                  <c:v>302</c:v>
                </c:pt>
                <c:pt idx="12">
                  <c:v>286</c:v>
                </c:pt>
                <c:pt idx="13">
                  <c:v>308</c:v>
                </c:pt>
                <c:pt idx="14">
                  <c:v>282</c:v>
                </c:pt>
                <c:pt idx="15">
                  <c:v>262</c:v>
                </c:pt>
                <c:pt idx="16">
                  <c:v>272</c:v>
                </c:pt>
                <c:pt idx="17">
                  <c:v>241</c:v>
                </c:pt>
                <c:pt idx="18">
                  <c:v>270</c:v>
                </c:pt>
                <c:pt idx="19">
                  <c:v>315</c:v>
                </c:pt>
                <c:pt idx="20">
                  <c:v>359</c:v>
                </c:pt>
                <c:pt idx="21">
                  <c:v>386</c:v>
                </c:pt>
                <c:pt idx="22">
                  <c:v>417</c:v>
                </c:pt>
                <c:pt idx="23">
                  <c:v>412</c:v>
                </c:pt>
                <c:pt idx="24">
                  <c:v>454</c:v>
                </c:pt>
                <c:pt idx="25">
                  <c:v>496</c:v>
                </c:pt>
                <c:pt idx="26">
                  <c:v>459</c:v>
                </c:pt>
                <c:pt idx="27">
                  <c:v>411</c:v>
                </c:pt>
                <c:pt idx="28">
                  <c:v>391</c:v>
                </c:pt>
                <c:pt idx="29">
                  <c:v>287</c:v>
                </c:pt>
                <c:pt idx="30">
                  <c:v>225</c:v>
                </c:pt>
                <c:pt idx="31">
                  <c:v>218</c:v>
                </c:pt>
                <c:pt idx="32">
                  <c:v>203</c:v>
                </c:pt>
                <c:pt idx="33">
                  <c:v>203</c:v>
                </c:pt>
                <c:pt idx="34">
                  <c:v>213</c:v>
                </c:pt>
                <c:pt idx="35">
                  <c:v>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F59-40B9-BD4E-945C5588EB0A}"/>
            </c:ext>
          </c:extLst>
        </c:ser>
        <c:ser>
          <c:idx val="5"/>
          <c:order val="5"/>
          <c:tx>
            <c:strRef>
              <c:f>'旬別取引推移（全作物）'!$D$13</c:f>
              <c:strCache>
                <c:ptCount val="1"/>
                <c:pt idx="0">
                  <c:v>2025価格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multiLvlStrRef>
              <c:f>'旬別取引推移（全作物）'!$E$1:$AN$5</c:f>
              <c:multiLvlStrCache>
                <c:ptCount val="36"/>
                <c:lvl>
                  <c:pt idx="0">
                    <c:v>1/上</c:v>
                  </c:pt>
                  <c:pt idx="1">
                    <c:v>1/中</c:v>
                  </c:pt>
                  <c:pt idx="2">
                    <c:v>1/下</c:v>
                  </c:pt>
                  <c:pt idx="3">
                    <c:v>2/上</c:v>
                  </c:pt>
                  <c:pt idx="4">
                    <c:v>2/中</c:v>
                  </c:pt>
                  <c:pt idx="5">
                    <c:v>2/下</c:v>
                  </c:pt>
                  <c:pt idx="6">
                    <c:v>3/上</c:v>
                  </c:pt>
                  <c:pt idx="7">
                    <c:v>3/中</c:v>
                  </c:pt>
                  <c:pt idx="8">
                    <c:v>3/下</c:v>
                  </c:pt>
                  <c:pt idx="9">
                    <c:v>4/上</c:v>
                  </c:pt>
                  <c:pt idx="10">
                    <c:v>4/中</c:v>
                  </c:pt>
                  <c:pt idx="11">
                    <c:v>4/下</c:v>
                  </c:pt>
                  <c:pt idx="12">
                    <c:v>5/上</c:v>
                  </c:pt>
                  <c:pt idx="13">
                    <c:v>5/中</c:v>
                  </c:pt>
                  <c:pt idx="14">
                    <c:v>5/下</c:v>
                  </c:pt>
                  <c:pt idx="15">
                    <c:v>6/上</c:v>
                  </c:pt>
                  <c:pt idx="16">
                    <c:v>6/中</c:v>
                  </c:pt>
                  <c:pt idx="17">
                    <c:v>6/下</c:v>
                  </c:pt>
                  <c:pt idx="18">
                    <c:v>7/上</c:v>
                  </c:pt>
                  <c:pt idx="19">
                    <c:v>7/中</c:v>
                  </c:pt>
                  <c:pt idx="20">
                    <c:v>7/下</c:v>
                  </c:pt>
                  <c:pt idx="21">
                    <c:v>8/上</c:v>
                  </c:pt>
                  <c:pt idx="22">
                    <c:v>8/中</c:v>
                  </c:pt>
                  <c:pt idx="23">
                    <c:v>8/下</c:v>
                  </c:pt>
                  <c:pt idx="24">
                    <c:v>9/上</c:v>
                  </c:pt>
                  <c:pt idx="25">
                    <c:v>9/中</c:v>
                  </c:pt>
                  <c:pt idx="26">
                    <c:v>9/下</c:v>
                  </c:pt>
                  <c:pt idx="27">
                    <c:v>10/上</c:v>
                  </c:pt>
                  <c:pt idx="28">
                    <c:v>10/中</c:v>
                  </c:pt>
                  <c:pt idx="29">
                    <c:v>10/下</c:v>
                  </c:pt>
                  <c:pt idx="30">
                    <c:v>11/上</c:v>
                  </c:pt>
                  <c:pt idx="31">
                    <c:v>11/中</c:v>
                  </c:pt>
                  <c:pt idx="32">
                    <c:v>11/下</c:v>
                  </c:pt>
                  <c:pt idx="33">
                    <c:v>12/上</c:v>
                  </c:pt>
                  <c:pt idx="34">
                    <c:v>12/中</c:v>
                  </c:pt>
                  <c:pt idx="35">
                    <c:v>12/下</c:v>
                  </c:pt>
                </c:lvl>
                <c:lvl>
                  <c:pt idx="12">
                    <c:v>プルダウンで品目を選択⇒</c:v>
                  </c:pt>
                  <c:pt idx="13">
                    <c:v>野菜総数</c:v>
                  </c:pt>
                </c:lvl>
              </c:multiLvlStrCache>
            </c:multiLvlStrRef>
          </c:cat>
          <c:val>
            <c:numRef>
              <c:f>'旬別取引推移（全作物）'!$E$13:$AN$13</c:f>
              <c:numCache>
                <c:formatCode>#,##0_);[Red]\(#,##0\)</c:formatCode>
                <c:ptCount val="36"/>
                <c:pt idx="0">
                  <c:v>288</c:v>
                </c:pt>
                <c:pt idx="1">
                  <c:v>283</c:v>
                </c:pt>
                <c:pt idx="2">
                  <c:v>283</c:v>
                </c:pt>
                <c:pt idx="3">
                  <c:v>290</c:v>
                </c:pt>
                <c:pt idx="4">
                  <c:v>334</c:v>
                </c:pt>
                <c:pt idx="5">
                  <c:v>362</c:v>
                </c:pt>
                <c:pt idx="6">
                  <c:v>359</c:v>
                </c:pt>
                <c:pt idx="7">
                  <c:v>337</c:v>
                </c:pt>
                <c:pt idx="8">
                  <c:v>306</c:v>
                </c:pt>
                <c:pt idx="9">
                  <c:v>277</c:v>
                </c:pt>
                <c:pt idx="10">
                  <c:v>271</c:v>
                </c:pt>
                <c:pt idx="11">
                  <c:v>256</c:v>
                </c:pt>
                <c:pt idx="12">
                  <c:v>243.05834697822931</c:v>
                </c:pt>
                <c:pt idx="13">
                  <c:v>239.90422127046369</c:v>
                </c:pt>
                <c:pt idx="14">
                  <c:v>226.88618488375067</c:v>
                </c:pt>
                <c:pt idx="15">
                  <c:v>244.42880647993971</c:v>
                </c:pt>
                <c:pt idx="16">
                  <c:v>285.23876340222392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59-40B9-BD4E-945C5588E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436736"/>
        <c:axId val="430436080"/>
      </c:lineChart>
      <c:catAx>
        <c:axId val="43042952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30429848"/>
        <c:crosses val="autoZero"/>
        <c:auto val="1"/>
        <c:lblAlgn val="ctr"/>
        <c:lblOffset val="100"/>
        <c:noMultiLvlLbl val="0"/>
      </c:catAx>
      <c:valAx>
        <c:axId val="430429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30429520"/>
        <c:crosses val="autoZero"/>
        <c:crossBetween val="between"/>
      </c:valAx>
      <c:valAx>
        <c:axId val="430436080"/>
        <c:scaling>
          <c:orientation val="minMax"/>
        </c:scaling>
        <c:delete val="0"/>
        <c:axPos val="r"/>
        <c:numFmt formatCode="#,##0_);[Red]\(#,##0\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-1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30436736"/>
        <c:crosses val="max"/>
        <c:crossBetween val="between"/>
      </c:valAx>
      <c:catAx>
        <c:axId val="430436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304360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238616678718017"/>
          <c:y val="5.2744303630826973E-2"/>
          <c:w val="0.82181183671802938"/>
          <c:h val="9.07895874122983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paperSize="9" orientation="landscape"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b="1">
                <a:solidFill>
                  <a:schemeClr val="tx1"/>
                </a:solidFill>
              </a:rPr>
              <a:t>野菜・果実（月別）による都中央卸売市場と茨城県産計</a:t>
            </a:r>
          </a:p>
        </c:rich>
      </c:tx>
      <c:layout>
        <c:manualLayout>
          <c:xMode val="edge"/>
          <c:yMode val="edge"/>
          <c:x val="2.7232582489704438E-2"/>
          <c:y val="1.978962074537913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7133217950001348"/>
          <c:y val="6.8358262036777057E-2"/>
          <c:w val="0.78062038455875737"/>
          <c:h val="0.839871976739875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'2020-2024月別平均'!$B$390:$C$390</c:f>
              <c:strCache>
                <c:ptCount val="2"/>
                <c:pt idx="0">
                  <c:v>野菜総数</c:v>
                </c:pt>
                <c:pt idx="1">
                  <c:v>数量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'2020-2024月別平均'!$D$389:$P$389</c15:sqref>
                  </c15:fullRef>
                </c:ext>
              </c:extLst>
              <c:f>'2020-2024月別平均'!$E$389:$P$389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'2020-2024月別平均'!$D$390:$P$390</c15:sqref>
                  </c15:fullRef>
                </c:ext>
              </c:extLst>
              <c:f>'2020-2024月別平均'!$E$390:$P$390</c:f>
              <c:numCache>
                <c:formatCode>0.0%</c:formatCode>
                <c:ptCount val="12"/>
                <c:pt idx="0">
                  <c:v>0.17120854806263816</c:v>
                </c:pt>
                <c:pt idx="1">
                  <c:v>0.15850156375836502</c:v>
                </c:pt>
                <c:pt idx="2">
                  <c:v>0.14320081527606249</c:v>
                </c:pt>
                <c:pt idx="3">
                  <c:v>0.15701435157907889</c:v>
                </c:pt>
                <c:pt idx="4">
                  <c:v>0.1699453433434194</c:v>
                </c:pt>
                <c:pt idx="5">
                  <c:v>0.15881987415058529</c:v>
                </c:pt>
                <c:pt idx="6">
                  <c:v>0.11283249964473495</c:v>
                </c:pt>
                <c:pt idx="7">
                  <c:v>5.9403166107968315E-2</c:v>
                </c:pt>
                <c:pt idx="8">
                  <c:v>7.1248498135075555E-2</c:v>
                </c:pt>
                <c:pt idx="9">
                  <c:v>0.13374431206936299</c:v>
                </c:pt>
                <c:pt idx="10" formatCode="0%">
                  <c:v>0.24162955293054522</c:v>
                </c:pt>
                <c:pt idx="11">
                  <c:v>0.20399192130265889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48-4810-8AB8-729F338F302B}"/>
            </c:ext>
          </c:extLst>
        </c:ser>
        <c:ser>
          <c:idx val="1"/>
          <c:order val="1"/>
          <c:tx>
            <c:strRef>
              <c:f>'2020-2024月別平均'!$B$391:$C$391</c:f>
              <c:strCache>
                <c:ptCount val="2"/>
                <c:pt idx="0">
                  <c:v>野菜総数</c:v>
                </c:pt>
                <c:pt idx="1">
                  <c:v>金額</c:v>
                </c:pt>
              </c:strCache>
            </c:strRef>
          </c:tx>
          <c:spPr>
            <a:pattFill prst="dkUpDiag">
              <a:fgClr>
                <a:srgbClr val="00B050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'2020-2024月別平均'!$D$389:$P$389</c15:sqref>
                  </c15:fullRef>
                </c:ext>
              </c:extLst>
              <c:f>'2020-2024月別平均'!$E$389:$P$389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'2020-2024月別平均'!$D$391:$P$391</c15:sqref>
                  </c15:fullRef>
                </c:ext>
              </c:extLst>
              <c:f>'2020-2024月別平均'!$E$391:$P$391</c:f>
              <c:numCache>
                <c:formatCode>0.0%</c:formatCode>
                <c:ptCount val="12"/>
                <c:pt idx="0">
                  <c:v>0.11549008654262743</c:v>
                </c:pt>
                <c:pt idx="1">
                  <c:v>0.12088931981632438</c:v>
                </c:pt>
                <c:pt idx="2">
                  <c:v>0.13232267550519547</c:v>
                </c:pt>
                <c:pt idx="3">
                  <c:v>0.1469106802476623</c:v>
                </c:pt>
                <c:pt idx="4">
                  <c:v>0.15699006201761168</c:v>
                </c:pt>
                <c:pt idx="5">
                  <c:v>0.15680617902762417</c:v>
                </c:pt>
                <c:pt idx="6">
                  <c:v>0.1304926670948259</c:v>
                </c:pt>
                <c:pt idx="7">
                  <c:v>7.8664359093786357E-2</c:v>
                </c:pt>
                <c:pt idx="8">
                  <c:v>0.10264384188319782</c:v>
                </c:pt>
                <c:pt idx="9">
                  <c:v>0.13969460222522784</c:v>
                </c:pt>
                <c:pt idx="10" formatCode="0%">
                  <c:v>0.16054190375011981</c:v>
                </c:pt>
                <c:pt idx="11">
                  <c:v>0.13110578706970788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48-4810-8AB8-729F338F302B}"/>
            </c:ext>
          </c:extLst>
        </c:ser>
        <c:ser>
          <c:idx val="3"/>
          <c:order val="3"/>
          <c:tx>
            <c:strRef>
              <c:f>'2020-2024月別平均'!$B$393:$C$393</c:f>
              <c:strCache>
                <c:ptCount val="2"/>
                <c:pt idx="0">
                  <c:v>果実総数</c:v>
                </c:pt>
                <c:pt idx="1">
                  <c:v>数量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C0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'2020-2024月別平均'!$D$389:$P$389</c15:sqref>
                  </c15:fullRef>
                </c:ext>
              </c:extLst>
              <c:f>'2020-2024月別平均'!$E$389:$P$389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'2020-2024月別平均'!$D$393:$P$393</c15:sqref>
                  </c15:fullRef>
                </c:ext>
              </c:extLst>
              <c:f>'2020-2024月別平均'!$E$393:$P$393</c:f>
              <c:numCache>
                <c:formatCode>0.0%</c:formatCode>
                <c:ptCount val="12"/>
                <c:pt idx="0">
                  <c:v>1.3052738077876625E-2</c:v>
                </c:pt>
                <c:pt idx="1">
                  <c:v>1.7033200177541053E-2</c:v>
                </c:pt>
                <c:pt idx="2">
                  <c:v>2.5403662951657555E-2</c:v>
                </c:pt>
                <c:pt idx="3">
                  <c:v>4.8569865033927934E-2</c:v>
                </c:pt>
                <c:pt idx="4">
                  <c:v>0.1282136691148317</c:v>
                </c:pt>
                <c:pt idx="5">
                  <c:v>0.1850156490802374</c:v>
                </c:pt>
                <c:pt idx="6">
                  <c:v>5.2712094733986518E-2</c:v>
                </c:pt>
                <c:pt idx="7">
                  <c:v>6.5233149214201994E-2</c:v>
                </c:pt>
                <c:pt idx="8">
                  <c:v>6.2158178006531124E-2</c:v>
                </c:pt>
                <c:pt idx="9">
                  <c:v>1.9669114598110035E-2</c:v>
                </c:pt>
                <c:pt idx="10">
                  <c:v>5.5989749968901603E-3</c:v>
                </c:pt>
                <c:pt idx="11">
                  <c:v>5.4520862184688317E-3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48-4810-8AB8-729F338F302B}"/>
            </c:ext>
          </c:extLst>
        </c:ser>
        <c:ser>
          <c:idx val="4"/>
          <c:order val="4"/>
          <c:tx>
            <c:strRef>
              <c:f>'2020-2024月別平均'!$B$394:$C$394</c:f>
              <c:strCache>
                <c:ptCount val="2"/>
                <c:pt idx="0">
                  <c:v>果実総数</c:v>
                </c:pt>
                <c:pt idx="1">
                  <c:v>金額</c:v>
                </c:pt>
              </c:strCache>
            </c:strRef>
          </c:tx>
          <c:spPr>
            <a:pattFill prst="dkUp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rgbClr val="C0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'2020-2024月別平均'!$D$389:$P$389</c15:sqref>
                  </c15:fullRef>
                </c:ext>
              </c:extLst>
              <c:f>'2020-2024月別平均'!$E$389:$P$389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'2020-2024月別平均'!$D$394:$P$394</c15:sqref>
                  </c15:fullRef>
                </c:ext>
              </c:extLst>
              <c:f>'2020-2024月別平均'!$E$394:$P$394</c:f>
              <c:numCache>
                <c:formatCode>0.0%</c:formatCode>
                <c:ptCount val="12"/>
                <c:pt idx="0">
                  <c:v>3.894096795801591E-2</c:v>
                </c:pt>
                <c:pt idx="1">
                  <c:v>4.4374383828541003E-2</c:v>
                </c:pt>
                <c:pt idx="2">
                  <c:v>5.1858606257636414E-2</c:v>
                </c:pt>
                <c:pt idx="3">
                  <c:v>7.2755021940212369E-2</c:v>
                </c:pt>
                <c:pt idx="4">
                  <c:v>0.13435891883860934</c:v>
                </c:pt>
                <c:pt idx="5">
                  <c:v>0.12825807642156595</c:v>
                </c:pt>
                <c:pt idx="6">
                  <c:v>3.101876438587357E-2</c:v>
                </c:pt>
                <c:pt idx="7">
                  <c:v>5.5048582806380211E-2</c:v>
                </c:pt>
                <c:pt idx="8">
                  <c:v>5.1110534817688284E-2</c:v>
                </c:pt>
                <c:pt idx="9">
                  <c:v>2.8283615830406904E-2</c:v>
                </c:pt>
                <c:pt idx="10">
                  <c:v>1.5327780076590709E-2</c:v>
                </c:pt>
                <c:pt idx="11">
                  <c:v>2.2461131653930266E-2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48-4810-8AB8-729F338F3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11928200"/>
        <c:axId val="511923608"/>
      </c:barChart>
      <c:lineChart>
        <c:grouping val="standard"/>
        <c:varyColors val="0"/>
        <c:ser>
          <c:idx val="2"/>
          <c:order val="2"/>
          <c:tx>
            <c:strRef>
              <c:f>'2020-2024月別平均'!$B$392:$C$392</c:f>
              <c:strCache>
                <c:ptCount val="2"/>
                <c:pt idx="0">
                  <c:v>野菜総数</c:v>
                </c:pt>
                <c:pt idx="1">
                  <c:v>価格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92D050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'2020-2024月別平均'!$D$389:$P$389</c15:sqref>
                  </c15:fullRef>
                </c:ext>
              </c:extLst>
              <c:f>'2020-2024月別平均'!$E$389:$P$389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'2020-2024月別平均'!$D$392:$P$392</c15:sqref>
                  </c15:fullRef>
                </c:ext>
              </c:extLst>
              <c:f>'2020-2024月別平均'!$E$392:$P$392</c:f>
              <c:numCache>
                <c:formatCode>#,##0.00_);[Red]\(#,##0.00\)</c:formatCode>
                <c:ptCount val="12"/>
                <c:pt idx="0">
                  <c:v>0.67419354838709677</c:v>
                </c:pt>
                <c:pt idx="1">
                  <c:v>0.75845410628019327</c:v>
                </c:pt>
                <c:pt idx="2">
                  <c:v>0.92662632375189113</c:v>
                </c:pt>
                <c:pt idx="3">
                  <c:v>0.93607641440117573</c:v>
                </c:pt>
                <c:pt idx="4">
                  <c:v>0.92244593586875467</c:v>
                </c:pt>
                <c:pt idx="5">
                  <c:v>0.98806860551827003</c:v>
                </c:pt>
                <c:pt idx="6">
                  <c:v>1.154132539091586</c:v>
                </c:pt>
                <c:pt idx="7">
                  <c:v>1.2854061826024443</c:v>
                </c:pt>
                <c:pt idx="8">
                  <c:v>1.445842068483578</c:v>
                </c:pt>
                <c:pt idx="9">
                  <c:v>1.0525514089870525</c:v>
                </c:pt>
                <c:pt idx="10">
                  <c:v>0.65835411471321703</c:v>
                </c:pt>
                <c:pt idx="11" formatCode="#,##0.00_);[Red]\(#,##0.00\)">
                  <c:v>0.63482280431432969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48-4810-8AB8-729F338F302B}"/>
            </c:ext>
          </c:extLst>
        </c:ser>
        <c:ser>
          <c:idx val="5"/>
          <c:order val="5"/>
          <c:tx>
            <c:strRef>
              <c:f>'2020-2024月別平均'!$B$395:$C$395</c:f>
              <c:strCache>
                <c:ptCount val="2"/>
                <c:pt idx="0">
                  <c:v>果実総数</c:v>
                </c:pt>
                <c:pt idx="1">
                  <c:v>価格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lumMod val="75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'2020-2024月別平均'!$D$389:$P$389</c15:sqref>
                  </c15:fullRef>
                </c:ext>
              </c:extLst>
              <c:f>'2020-2024月別平均'!$E$389:$P$389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'2020-2024月別平均'!$D$395:$P$395</c15:sqref>
                  </c15:fullRef>
                </c:ext>
              </c:extLst>
              <c:f>'2020-2024月別平均'!$E$395:$P$395</c:f>
              <c:numCache>
                <c:formatCode>#,##0.00_);[Red]\(#,##0.00\)</c:formatCode>
                <c:ptCount val="12"/>
                <c:pt idx="0">
                  <c:v>2.9908730158730159</c:v>
                </c:pt>
                <c:pt idx="1">
                  <c:v>2.581728954322386</c:v>
                </c:pt>
                <c:pt idx="2">
                  <c:v>2.031661330487371</c:v>
                </c:pt>
                <c:pt idx="3">
                  <c:v>1.4889802017183416</c:v>
                </c:pt>
                <c:pt idx="4">
                  <c:v>1.0498636540708999</c:v>
                </c:pt>
                <c:pt idx="5">
                  <c:v>0.69322858211747107</c:v>
                </c:pt>
                <c:pt idx="6">
                  <c:v>0.6357088703563305</c:v>
                </c:pt>
                <c:pt idx="7">
                  <c:v>0.8437717466945025</c:v>
                </c:pt>
                <c:pt idx="8">
                  <c:v>0.82465462274176404</c:v>
                </c:pt>
                <c:pt idx="9">
                  <c:v>1.4274381707886139</c:v>
                </c:pt>
                <c:pt idx="10">
                  <c:v>2.7245508982035926</c:v>
                </c:pt>
                <c:pt idx="11">
                  <c:v>4.0656728444802583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48-4810-8AB8-729F338F3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171064"/>
        <c:axId val="503170736"/>
      </c:lineChart>
      <c:catAx>
        <c:axId val="511928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11923608"/>
        <c:crosses val="autoZero"/>
        <c:auto val="1"/>
        <c:lblAlgn val="ctr"/>
        <c:lblOffset val="100"/>
        <c:noMultiLvlLbl val="0"/>
      </c:catAx>
      <c:valAx>
        <c:axId val="511923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100">
                    <a:solidFill>
                      <a:schemeClr val="tx1"/>
                    </a:solidFill>
                  </a:rPr>
                  <a:t>数量県産比率（（％）</a:t>
                </a:r>
                <a:endParaRPr lang="en-US" altLang="ja-JP" sz="1100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0.11905854776666393"/>
              <c:y val="0.347424704466701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0.0%" sourceLinked="1"/>
        <c:majorTickMark val="cross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11928200"/>
        <c:crosses val="autoZero"/>
        <c:crossBetween val="between"/>
      </c:valAx>
      <c:valAx>
        <c:axId val="503170736"/>
        <c:scaling>
          <c:orientation val="minMax"/>
        </c:scaling>
        <c:delete val="0"/>
        <c:axPos val="r"/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100">
                    <a:solidFill>
                      <a:schemeClr val="tx1"/>
                    </a:solidFill>
                  </a:rPr>
                  <a:t>県産価格の都価格比（％）</a:t>
                </a:r>
              </a:p>
            </c:rich>
          </c:tx>
          <c:layout>
            <c:manualLayout>
              <c:xMode val="edge"/>
              <c:yMode val="edge"/>
              <c:x val="0.97995058427690129"/>
              <c:y val="0.285081526151468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#,##0.00_);[Red]\(#,##0.00\)" sourceLinked="1"/>
        <c:majorTickMark val="cross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03171064"/>
        <c:crosses val="max"/>
        <c:crossBetween val="between"/>
        <c:majorUnit val="0.30000000000000004"/>
        <c:minorUnit val="0.1"/>
      </c:valAx>
      <c:catAx>
        <c:axId val="503171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03170736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1.2496360394383345E-2"/>
          <c:y val="0.48837815290518199"/>
          <c:w val="9.963182181507195E-2"/>
          <c:h val="0.444221524517706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75382846903951E-2"/>
          <c:y val="0.11216329729851215"/>
          <c:w val="0.87894073419527552"/>
          <c:h val="0.863340773475075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'月別取引推移（全作物）'!$D$6</c:f>
              <c:strCache>
                <c:ptCount val="1"/>
                <c:pt idx="0">
                  <c:v>2020-24
平均数量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'月別取引推移（全作物）'!$E$1:$P$5</c:f>
              <c:multiLvlStrCache>
                <c:ptCount val="12"/>
                <c:lvl>
                  <c:pt idx="0">
                    <c:v>1月</c:v>
                  </c:pt>
                  <c:pt idx="1">
                    <c:v>2月</c:v>
                  </c:pt>
                  <c:pt idx="2">
                    <c:v>3月</c:v>
                  </c:pt>
                  <c:pt idx="3">
                    <c:v>4月</c:v>
                  </c:pt>
                  <c:pt idx="4">
                    <c:v>5月</c:v>
                  </c:pt>
                  <c:pt idx="5">
                    <c:v>6月</c:v>
                  </c:pt>
                  <c:pt idx="6">
                    <c:v>7月</c:v>
                  </c:pt>
                  <c:pt idx="7">
                    <c:v>8月</c:v>
                  </c:pt>
                  <c:pt idx="8">
                    <c:v>9月</c:v>
                  </c:pt>
                  <c:pt idx="9">
                    <c:v>10月</c:v>
                  </c:pt>
                  <c:pt idx="10">
                    <c:v>11月</c:v>
                  </c:pt>
                  <c:pt idx="11">
                    <c:v>12月</c:v>
                  </c:pt>
                </c:lvl>
                <c:lvl>
                  <c:pt idx="3">
                    <c:v>プルダウンで品目を選択⇒</c:v>
                  </c:pt>
                  <c:pt idx="4">
                    <c:v>野菜総数</c:v>
                  </c:pt>
                </c:lvl>
              </c:multiLvlStrCache>
            </c:multiLvlStrRef>
          </c:cat>
          <c:val>
            <c:numRef>
              <c:f>'月別取引推移（全作物）'!$E$6:$P$6</c:f>
              <c:numCache>
                <c:formatCode>#,##0_);[Red]\(#,##0\)</c:formatCode>
                <c:ptCount val="12"/>
                <c:pt idx="0">
                  <c:v>19268.631799999999</c:v>
                </c:pt>
                <c:pt idx="1">
                  <c:v>17555.442999999999</c:v>
                </c:pt>
                <c:pt idx="2">
                  <c:v>16581.0792</c:v>
                </c:pt>
                <c:pt idx="3">
                  <c:v>18601.144800000002</c:v>
                </c:pt>
                <c:pt idx="4">
                  <c:v>20567.567199999998</c:v>
                </c:pt>
                <c:pt idx="5">
                  <c:v>18445.149599999997</c:v>
                </c:pt>
                <c:pt idx="6">
                  <c:v>12704.036799999998</c:v>
                </c:pt>
                <c:pt idx="7">
                  <c:v>7010.3101999999999</c:v>
                </c:pt>
                <c:pt idx="8">
                  <c:v>8183.4030000000002</c:v>
                </c:pt>
                <c:pt idx="9">
                  <c:v>16708.8374</c:v>
                </c:pt>
                <c:pt idx="10">
                  <c:v>28236.5396</c:v>
                </c:pt>
                <c:pt idx="11">
                  <c:v>24639.5314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C-4FC0-96FC-BC9EDFACAD04}"/>
            </c:ext>
          </c:extLst>
        </c:ser>
        <c:ser>
          <c:idx val="1"/>
          <c:order val="1"/>
          <c:tx>
            <c:strRef>
              <c:f>'月別取引推移（全作物）'!$D$7</c:f>
              <c:strCache>
                <c:ptCount val="1"/>
                <c:pt idx="0">
                  <c:v>2024
数量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'月別取引推移（全作物）'!$E$1:$P$5</c:f>
              <c:multiLvlStrCache>
                <c:ptCount val="12"/>
                <c:lvl>
                  <c:pt idx="0">
                    <c:v>1月</c:v>
                  </c:pt>
                  <c:pt idx="1">
                    <c:v>2月</c:v>
                  </c:pt>
                  <c:pt idx="2">
                    <c:v>3月</c:v>
                  </c:pt>
                  <c:pt idx="3">
                    <c:v>4月</c:v>
                  </c:pt>
                  <c:pt idx="4">
                    <c:v>5月</c:v>
                  </c:pt>
                  <c:pt idx="5">
                    <c:v>6月</c:v>
                  </c:pt>
                  <c:pt idx="6">
                    <c:v>7月</c:v>
                  </c:pt>
                  <c:pt idx="7">
                    <c:v>8月</c:v>
                  </c:pt>
                  <c:pt idx="8">
                    <c:v>9月</c:v>
                  </c:pt>
                  <c:pt idx="9">
                    <c:v>10月</c:v>
                  </c:pt>
                  <c:pt idx="10">
                    <c:v>11月</c:v>
                  </c:pt>
                  <c:pt idx="11">
                    <c:v>12月</c:v>
                  </c:pt>
                </c:lvl>
                <c:lvl>
                  <c:pt idx="3">
                    <c:v>プルダウンで品目を選択⇒</c:v>
                  </c:pt>
                  <c:pt idx="4">
                    <c:v>野菜総数</c:v>
                  </c:pt>
                </c:lvl>
              </c:multiLvlStrCache>
            </c:multiLvlStrRef>
          </c:cat>
          <c:val>
            <c:numRef>
              <c:f>'月別取引推移（全作物）'!$E$7:$P$7</c:f>
              <c:numCache>
                <c:formatCode>#,##0_);[Red]\(#,##0\)</c:formatCode>
                <c:ptCount val="12"/>
                <c:pt idx="0">
                  <c:v>18152.669000000002</c:v>
                </c:pt>
                <c:pt idx="1">
                  <c:v>17989.795999999998</c:v>
                </c:pt>
                <c:pt idx="2">
                  <c:v>15234.594999999999</c:v>
                </c:pt>
                <c:pt idx="3">
                  <c:v>18150.830999999998</c:v>
                </c:pt>
                <c:pt idx="4">
                  <c:v>20285.853999999999</c:v>
                </c:pt>
                <c:pt idx="5">
                  <c:v>18429.62</c:v>
                </c:pt>
                <c:pt idx="6">
                  <c:v>12627.21</c:v>
                </c:pt>
                <c:pt idx="7">
                  <c:v>6852.6350000000002</c:v>
                </c:pt>
                <c:pt idx="8">
                  <c:v>7763.6030000000001</c:v>
                </c:pt>
                <c:pt idx="9">
                  <c:v>14661.421</c:v>
                </c:pt>
                <c:pt idx="10">
                  <c:v>29095.518</c:v>
                </c:pt>
                <c:pt idx="11">
                  <c:v>25107.403999999999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C-4FC0-96FC-BC9EDFACAD04}"/>
            </c:ext>
          </c:extLst>
        </c:ser>
        <c:ser>
          <c:idx val="2"/>
          <c:order val="2"/>
          <c:tx>
            <c:strRef>
              <c:f>'月別取引推移（全作物）'!$D$8</c:f>
              <c:strCache>
                <c:ptCount val="1"/>
                <c:pt idx="0">
                  <c:v>2025
数量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'月別取引推移（全作物）'!$E$1:$P$5</c:f>
              <c:multiLvlStrCache>
                <c:ptCount val="12"/>
                <c:lvl>
                  <c:pt idx="0">
                    <c:v>1月</c:v>
                  </c:pt>
                  <c:pt idx="1">
                    <c:v>2月</c:v>
                  </c:pt>
                  <c:pt idx="2">
                    <c:v>3月</c:v>
                  </c:pt>
                  <c:pt idx="3">
                    <c:v>4月</c:v>
                  </c:pt>
                  <c:pt idx="4">
                    <c:v>5月</c:v>
                  </c:pt>
                  <c:pt idx="5">
                    <c:v>6月</c:v>
                  </c:pt>
                  <c:pt idx="6">
                    <c:v>7月</c:v>
                  </c:pt>
                  <c:pt idx="7">
                    <c:v>8月</c:v>
                  </c:pt>
                  <c:pt idx="8">
                    <c:v>9月</c:v>
                  </c:pt>
                  <c:pt idx="9">
                    <c:v>10月</c:v>
                  </c:pt>
                  <c:pt idx="10">
                    <c:v>11月</c:v>
                  </c:pt>
                  <c:pt idx="11">
                    <c:v>12月</c:v>
                  </c:pt>
                </c:lvl>
                <c:lvl>
                  <c:pt idx="3">
                    <c:v>プルダウンで品目を選択⇒</c:v>
                  </c:pt>
                  <c:pt idx="4">
                    <c:v>野菜総数</c:v>
                  </c:pt>
                </c:lvl>
              </c:multiLvlStrCache>
            </c:multiLvlStrRef>
          </c:cat>
          <c:val>
            <c:numRef>
              <c:f>'月別取引推移（全作物）'!$E$8:$P$8</c:f>
              <c:numCache>
                <c:formatCode>#,##0_);[Red]\(#,##0\)</c:formatCode>
                <c:ptCount val="12"/>
                <c:pt idx="0">
                  <c:v>17307.27</c:v>
                </c:pt>
                <c:pt idx="1">
                  <c:v>14420.041999999999</c:v>
                </c:pt>
                <c:pt idx="2">
                  <c:v>14745.697</c:v>
                </c:pt>
                <c:pt idx="3">
                  <c:v>18161.407999999999</c:v>
                </c:pt>
                <c:pt idx="4">
                  <c:v>20201.986000000004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3C-4FC0-96FC-BC9EDFACA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0429520"/>
        <c:axId val="430429848"/>
      </c:barChart>
      <c:lineChart>
        <c:grouping val="standard"/>
        <c:varyColors val="0"/>
        <c:ser>
          <c:idx val="3"/>
          <c:order val="3"/>
          <c:tx>
            <c:strRef>
              <c:f>'月別取引推移（全作物）'!$D$11</c:f>
              <c:strCache>
                <c:ptCount val="1"/>
                <c:pt idx="0">
                  <c:v>2020-24
平均価格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dash"/>
            <c:size val="6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multiLvlStrRef>
              <c:f>'月別取引推移（全作物）'!$E$1:$P$5</c:f>
              <c:multiLvlStrCache>
                <c:ptCount val="12"/>
                <c:lvl>
                  <c:pt idx="0">
                    <c:v>1月</c:v>
                  </c:pt>
                  <c:pt idx="1">
                    <c:v>2月</c:v>
                  </c:pt>
                  <c:pt idx="2">
                    <c:v>3月</c:v>
                  </c:pt>
                  <c:pt idx="3">
                    <c:v>4月</c:v>
                  </c:pt>
                  <c:pt idx="4">
                    <c:v>5月</c:v>
                  </c:pt>
                  <c:pt idx="5">
                    <c:v>6月</c:v>
                  </c:pt>
                  <c:pt idx="6">
                    <c:v>7月</c:v>
                  </c:pt>
                  <c:pt idx="7">
                    <c:v>8月</c:v>
                  </c:pt>
                  <c:pt idx="8">
                    <c:v>9月</c:v>
                  </c:pt>
                  <c:pt idx="9">
                    <c:v>10月</c:v>
                  </c:pt>
                  <c:pt idx="10">
                    <c:v>11月</c:v>
                  </c:pt>
                  <c:pt idx="11">
                    <c:v>12月</c:v>
                  </c:pt>
                </c:lvl>
                <c:lvl>
                  <c:pt idx="3">
                    <c:v>プルダウンで品目を選択⇒</c:v>
                  </c:pt>
                  <c:pt idx="4">
                    <c:v>野菜総数</c:v>
                  </c:pt>
                </c:lvl>
              </c:multiLvlStrCache>
            </c:multiLvlStrRef>
          </c:cat>
          <c:val>
            <c:numRef>
              <c:f>'月別取引推移（全作物）'!$E$11:$P$11</c:f>
              <c:numCache>
                <c:formatCode>#,##0_);[Red]\(#,##0\)</c:formatCode>
                <c:ptCount val="12"/>
                <c:pt idx="0">
                  <c:v>167.2</c:v>
                </c:pt>
                <c:pt idx="1">
                  <c:v>188.4</c:v>
                </c:pt>
                <c:pt idx="2">
                  <c:v>245</c:v>
                </c:pt>
                <c:pt idx="3">
                  <c:v>254.8</c:v>
                </c:pt>
                <c:pt idx="4">
                  <c:v>247.4</c:v>
                </c:pt>
                <c:pt idx="5">
                  <c:v>265</c:v>
                </c:pt>
                <c:pt idx="6">
                  <c:v>310</c:v>
                </c:pt>
                <c:pt idx="7">
                  <c:v>357.6</c:v>
                </c:pt>
                <c:pt idx="8">
                  <c:v>413.8</c:v>
                </c:pt>
                <c:pt idx="9">
                  <c:v>276.39999999999998</c:v>
                </c:pt>
                <c:pt idx="10">
                  <c:v>158.4</c:v>
                </c:pt>
                <c:pt idx="11">
                  <c:v>164.8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3C-4FC0-96FC-BC9EDFACAD04}"/>
            </c:ext>
          </c:extLst>
        </c:ser>
        <c:ser>
          <c:idx val="4"/>
          <c:order val="4"/>
          <c:tx>
            <c:strRef>
              <c:f>'月別取引推移（全作物）'!$D$12</c:f>
              <c:strCache>
                <c:ptCount val="1"/>
                <c:pt idx="0">
                  <c:v>2024
価格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multiLvlStrRef>
              <c:f>'月別取引推移（全作物）'!$E$1:$P$5</c:f>
              <c:multiLvlStrCache>
                <c:ptCount val="12"/>
                <c:lvl>
                  <c:pt idx="0">
                    <c:v>1月</c:v>
                  </c:pt>
                  <c:pt idx="1">
                    <c:v>2月</c:v>
                  </c:pt>
                  <c:pt idx="2">
                    <c:v>3月</c:v>
                  </c:pt>
                  <c:pt idx="3">
                    <c:v>4月</c:v>
                  </c:pt>
                  <c:pt idx="4">
                    <c:v>5月</c:v>
                  </c:pt>
                  <c:pt idx="5">
                    <c:v>6月</c:v>
                  </c:pt>
                  <c:pt idx="6">
                    <c:v>7月</c:v>
                  </c:pt>
                  <c:pt idx="7">
                    <c:v>8月</c:v>
                  </c:pt>
                  <c:pt idx="8">
                    <c:v>9月</c:v>
                  </c:pt>
                  <c:pt idx="9">
                    <c:v>10月</c:v>
                  </c:pt>
                  <c:pt idx="10">
                    <c:v>11月</c:v>
                  </c:pt>
                  <c:pt idx="11">
                    <c:v>12月</c:v>
                  </c:pt>
                </c:lvl>
                <c:lvl>
                  <c:pt idx="3">
                    <c:v>プルダウンで品目を選択⇒</c:v>
                  </c:pt>
                  <c:pt idx="4">
                    <c:v>野菜総数</c:v>
                  </c:pt>
                </c:lvl>
              </c:multiLvlStrCache>
            </c:multiLvlStrRef>
          </c:cat>
          <c:val>
            <c:numRef>
              <c:f>'月別取引推移（全作物）'!$E$12:$P$12</c:f>
              <c:numCache>
                <c:formatCode>#,##0_);[Red]\(#,##0\)</c:formatCode>
                <c:ptCount val="12"/>
                <c:pt idx="0">
                  <c:v>174</c:v>
                </c:pt>
                <c:pt idx="1">
                  <c:v>205</c:v>
                </c:pt>
                <c:pt idx="2">
                  <c:v>310</c:v>
                </c:pt>
                <c:pt idx="3">
                  <c:v>307</c:v>
                </c:pt>
                <c:pt idx="4">
                  <c:v>292</c:v>
                </c:pt>
                <c:pt idx="5">
                  <c:v>259</c:v>
                </c:pt>
                <c:pt idx="6">
                  <c:v>307</c:v>
                </c:pt>
                <c:pt idx="7">
                  <c:v>403</c:v>
                </c:pt>
                <c:pt idx="8">
                  <c:v>470</c:v>
                </c:pt>
                <c:pt idx="9">
                  <c:v>347</c:v>
                </c:pt>
                <c:pt idx="10">
                  <c:v>215</c:v>
                </c:pt>
                <c:pt idx="11">
                  <c:v>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3C-4FC0-96FC-BC9EDFACAD04}"/>
            </c:ext>
          </c:extLst>
        </c:ser>
        <c:ser>
          <c:idx val="5"/>
          <c:order val="5"/>
          <c:tx>
            <c:strRef>
              <c:f>'月別取引推移（全作物）'!$D$13</c:f>
              <c:strCache>
                <c:ptCount val="1"/>
                <c:pt idx="0">
                  <c:v>2025
価格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multiLvlStrRef>
              <c:f>'月別取引推移（全作物）'!$E$1:$P$5</c:f>
              <c:multiLvlStrCache>
                <c:ptCount val="12"/>
                <c:lvl>
                  <c:pt idx="0">
                    <c:v>1月</c:v>
                  </c:pt>
                  <c:pt idx="1">
                    <c:v>2月</c:v>
                  </c:pt>
                  <c:pt idx="2">
                    <c:v>3月</c:v>
                  </c:pt>
                  <c:pt idx="3">
                    <c:v>4月</c:v>
                  </c:pt>
                  <c:pt idx="4">
                    <c:v>5月</c:v>
                  </c:pt>
                  <c:pt idx="5">
                    <c:v>6月</c:v>
                  </c:pt>
                  <c:pt idx="6">
                    <c:v>7月</c:v>
                  </c:pt>
                  <c:pt idx="7">
                    <c:v>8月</c:v>
                  </c:pt>
                  <c:pt idx="8">
                    <c:v>9月</c:v>
                  </c:pt>
                  <c:pt idx="9">
                    <c:v>10月</c:v>
                  </c:pt>
                  <c:pt idx="10">
                    <c:v>11月</c:v>
                  </c:pt>
                  <c:pt idx="11">
                    <c:v>12月</c:v>
                  </c:pt>
                </c:lvl>
                <c:lvl>
                  <c:pt idx="3">
                    <c:v>プルダウンで品目を選択⇒</c:v>
                  </c:pt>
                  <c:pt idx="4">
                    <c:v>野菜総数</c:v>
                  </c:pt>
                </c:lvl>
              </c:multiLvlStrCache>
            </c:multiLvlStrRef>
          </c:cat>
          <c:val>
            <c:numRef>
              <c:f>'月別取引推移（全作物）'!$E$13:$P$13</c:f>
              <c:numCache>
                <c:formatCode>#,##0_);[Red]\(#,##0\)</c:formatCode>
                <c:ptCount val="12"/>
                <c:pt idx="0">
                  <c:v>285</c:v>
                </c:pt>
                <c:pt idx="1">
                  <c:v>324</c:v>
                </c:pt>
                <c:pt idx="2">
                  <c:v>331</c:v>
                </c:pt>
                <c:pt idx="3">
                  <c:v>267</c:v>
                </c:pt>
                <c:pt idx="4">
                  <c:v>236.29030586398778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3C-4FC0-96FC-BC9EDFACA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436736"/>
        <c:axId val="430436080"/>
      </c:lineChart>
      <c:catAx>
        <c:axId val="43042952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30429848"/>
        <c:crosses val="autoZero"/>
        <c:auto val="1"/>
        <c:lblAlgn val="ctr"/>
        <c:lblOffset val="100"/>
        <c:noMultiLvlLbl val="0"/>
      </c:catAx>
      <c:valAx>
        <c:axId val="43042984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30429520"/>
        <c:crosses val="autoZero"/>
        <c:crossBetween val="between"/>
      </c:valAx>
      <c:valAx>
        <c:axId val="430436080"/>
        <c:scaling>
          <c:orientation val="minMax"/>
          <c:min val="0"/>
        </c:scaling>
        <c:delete val="0"/>
        <c:axPos val="r"/>
        <c:numFmt formatCode="#,##0_);[Red]\(#,##0\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-1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30436736"/>
        <c:crosses val="max"/>
        <c:crossBetween val="between"/>
      </c:valAx>
      <c:catAx>
        <c:axId val="430436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304360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6474362768891996E-2"/>
          <c:y val="2.1014771654605118E-2"/>
          <c:w val="0.82730186542278839"/>
          <c:h val="0.116832466175214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paperSize="9" orientation="landscape" verticalDpi="0"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748393</xdr:colOff>
      <xdr:row>399</xdr:row>
      <xdr:rowOff>108857</xdr:rowOff>
    </xdr:from>
    <xdr:to>
      <xdr:col>18</xdr:col>
      <xdr:colOff>149678</xdr:colOff>
      <xdr:row>423</xdr:row>
      <xdr:rowOff>97972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748393</xdr:colOff>
      <xdr:row>399</xdr:row>
      <xdr:rowOff>108857</xdr:rowOff>
    </xdr:from>
    <xdr:to>
      <xdr:col>18</xdr:col>
      <xdr:colOff>149678</xdr:colOff>
      <xdr:row>423</xdr:row>
      <xdr:rowOff>97972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398</xdr:row>
      <xdr:rowOff>87086</xdr:rowOff>
    </xdr:from>
    <xdr:to>
      <xdr:col>14</xdr:col>
      <xdr:colOff>1034143</xdr:colOff>
      <xdr:row>423</xdr:row>
      <xdr:rowOff>43544</xdr:rowOff>
    </xdr:to>
    <xdr:graphicFrame macro="">
      <xdr:nvGraphicFramePr>
        <xdr:cNvPr id="3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333375</xdr:colOff>
      <xdr:row>3</xdr:row>
      <xdr:rowOff>8985</xdr:rowOff>
    </xdr:from>
    <xdr:to>
      <xdr:col>40</xdr:col>
      <xdr:colOff>409575</xdr:colOff>
      <xdr:row>3</xdr:row>
      <xdr:rowOff>4000500</xdr:rowOff>
    </xdr:to>
    <xdr:graphicFrame macro="">
      <xdr:nvGraphicFramePr>
        <xdr:cNvPr id="2" name="グラフ 1" descr="毎月上旬、中旬、下旬に分けて2020年から2024年の平均取扱数量、2024年（前年）の数量、2025年の数量、数量の対平年比％、数量の対前年比％、2020年から2024年の平均価格、2024年（前年）の価格、2025年の価格、価格の対平年比％、価格の対前年比％を棒グラフ及び折れ線グラフで表したものです。" title="旬別取引推移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0.93905</cdr:x>
      <cdr:y>0</cdr:y>
    </cdr:from>
    <cdr:to>
      <cdr:x>0.97654</cdr:x>
      <cdr:y>0.10588</cdr:y>
    </cdr:to>
    <cdr:sp macro="" textlink="">
      <cdr:nvSpPr>
        <cdr:cNvPr id="2" name="正方形/長方形 1"/>
        <cdr:cNvSpPr/>
      </cdr:nvSpPr>
      <cdr:spPr>
        <a:xfrm xmlns:a="http://schemas.openxmlformats.org/drawingml/2006/main">
          <a:off x="10462846" y="0"/>
          <a:ext cx="417635" cy="29141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ja-JP" altLang="en-US" sz="700">
              <a:solidFill>
                <a:sysClr val="windowText" lastClr="000000"/>
              </a:solidFill>
            </a:rPr>
            <a:t>円</a:t>
          </a:r>
          <a:r>
            <a:rPr lang="en-US" altLang="ja-JP" sz="700">
              <a:solidFill>
                <a:sysClr val="windowText" lastClr="000000"/>
              </a:solidFill>
            </a:rPr>
            <a:t>/kg</a:t>
          </a:r>
          <a:endParaRPr lang="ja-JP" sz="700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0.03433</cdr:x>
      <cdr:y>0.00266</cdr:y>
    </cdr:from>
    <cdr:to>
      <cdr:x>0.07323</cdr:x>
      <cdr:y>0.09789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382462" y="7326"/>
          <a:ext cx="433419" cy="26211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ja-JP" altLang="en-US" sz="700">
              <a:solidFill>
                <a:sysClr val="windowText" lastClr="000000"/>
              </a:solidFill>
            </a:rPr>
            <a:t>ｔ</a:t>
          </a:r>
          <a:endParaRPr lang="ja-JP" sz="700">
            <a:solidFill>
              <a:sysClr val="windowText" lastClr="000000"/>
            </a:solidFill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748393</xdr:colOff>
      <xdr:row>399</xdr:row>
      <xdr:rowOff>108857</xdr:rowOff>
    </xdr:from>
    <xdr:to>
      <xdr:col>18</xdr:col>
      <xdr:colOff>149678</xdr:colOff>
      <xdr:row>423</xdr:row>
      <xdr:rowOff>97972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8985</xdr:rowOff>
    </xdr:from>
    <xdr:to>
      <xdr:col>16</xdr:col>
      <xdr:colOff>260592</xdr:colOff>
      <xdr:row>3</xdr:row>
      <xdr:rowOff>2830542</xdr:rowOff>
    </xdr:to>
    <xdr:graphicFrame macro="">
      <xdr:nvGraphicFramePr>
        <xdr:cNvPr id="2" name="グラフ 1" descr="月ごとの2020年から2024年の平均取扱数量、2024年（前年）の数量、2025年の数量、数量の対平年比％、数量の対前年比％、2020年から2024年の平均価格、2024年（前年）の価格、2025年の価格、価格の対平年比％、価格の対前年比％を棒グラフ及び折れ線グラフで表したものです。" title="月別取引推移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0.92401</cdr:x>
      <cdr:y>0</cdr:y>
    </cdr:from>
    <cdr:to>
      <cdr:x>1</cdr:x>
      <cdr:y>0.06311</cdr:y>
    </cdr:to>
    <cdr:sp macro="" textlink="">
      <cdr:nvSpPr>
        <cdr:cNvPr id="2" name="正方形/長方形 1"/>
        <cdr:cNvSpPr/>
      </cdr:nvSpPr>
      <cdr:spPr>
        <a:xfrm xmlns:a="http://schemas.openxmlformats.org/drawingml/2006/main">
          <a:off x="5853635" y="0"/>
          <a:ext cx="481390" cy="17971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ja-JP" altLang="en-US" sz="700">
              <a:solidFill>
                <a:sysClr val="windowText" lastClr="000000"/>
              </a:solidFill>
            </a:rPr>
            <a:t>円</a:t>
          </a:r>
          <a:r>
            <a:rPr lang="en-US" altLang="ja-JP" sz="700">
              <a:solidFill>
                <a:sysClr val="windowText" lastClr="000000"/>
              </a:solidFill>
            </a:rPr>
            <a:t>/kg</a:t>
          </a:r>
          <a:endParaRPr lang="ja-JP" sz="700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0.02512</cdr:x>
      <cdr:y>0</cdr:y>
    </cdr:from>
    <cdr:to>
      <cdr:x>0.06402</cdr:x>
      <cdr:y>0.07889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162070" y="0"/>
          <a:ext cx="250977" cy="22464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ja-JP" altLang="en-US" sz="700">
              <a:solidFill>
                <a:sysClr val="windowText" lastClr="000000"/>
              </a:solidFill>
            </a:rPr>
            <a:t>ｔ</a:t>
          </a:r>
          <a:endParaRPr lang="ja-JP" sz="700">
            <a:solidFill>
              <a:sysClr val="windowText" lastClr="000000"/>
            </a:solidFill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テーマ">
  <a:themeElements>
    <a:clrScheme name="デザート">
      <a:dk1>
        <a:sysClr val="windowText" lastClr="000000"/>
      </a:dk1>
      <a:lt1>
        <a:sysClr val="window" lastClr="FFFFFF"/>
      </a:lt1>
      <a:dk2>
        <a:srgbClr val="775F55"/>
      </a:dk2>
      <a:lt2>
        <a:srgbClr val="EBDDC3"/>
      </a:lt2>
      <a:accent1>
        <a:srgbClr val="94B6D2"/>
      </a:accent1>
      <a:accent2>
        <a:srgbClr val="DD8047"/>
      </a:accent2>
      <a:accent3>
        <a:srgbClr val="A5AB81"/>
      </a:accent3>
      <a:accent4>
        <a:srgbClr val="D8B25C"/>
      </a:accent4>
      <a:accent5>
        <a:srgbClr val="7BA79D"/>
      </a:accent5>
      <a:accent6>
        <a:srgbClr val="968C8C"/>
      </a:accent6>
      <a:hlink>
        <a:srgbClr val="F7B615"/>
      </a:hlink>
      <a:folHlink>
        <a:srgbClr val="704404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mailto:=@average('2024&#26092;&#21029;'!C195)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963"/>
  <sheetViews>
    <sheetView showGridLines="0" zoomScaleNormal="100" workbookViewId="0">
      <pane xSplit="4" ySplit="3" topLeftCell="E4" activePane="bottomRight" state="frozen"/>
      <selection activeCell="R5" sqref="R5:R372"/>
      <selection pane="topRight" activeCell="R5" sqref="R5:R372"/>
      <selection pane="bottomLeft" activeCell="R5" sqref="R5:R372"/>
      <selection pane="bottomRight" activeCell="I4" sqref="I4:I363"/>
    </sheetView>
  </sheetViews>
  <sheetFormatPr defaultColWidth="9" defaultRowHeight="14.25" x14ac:dyDescent="0.15"/>
  <cols>
    <col min="1" max="1" width="9" style="1170"/>
    <col min="2" max="2" width="18.5" style="275" customWidth="1"/>
    <col min="3" max="3" width="11.375" style="1170" customWidth="1"/>
    <col min="4" max="4" width="15.25" style="1181" customWidth="1"/>
    <col min="5" max="9" width="13.75" style="1171" customWidth="1"/>
    <col min="10" max="10" width="13.75" style="293" customWidth="1"/>
    <col min="11" max="11" width="13.75" style="1172" customWidth="1"/>
    <col min="12" max="13" width="13.75" style="1171" customWidth="1"/>
    <col min="14" max="15" width="13.75" style="1174" customWidth="1"/>
    <col min="16" max="16" width="13.75" style="1170" customWidth="1"/>
    <col min="17" max="17" width="6.125" style="2" customWidth="1"/>
    <col min="18" max="18" width="2.25" style="2" customWidth="1"/>
    <col min="19" max="19" width="2.25" style="6" customWidth="1"/>
    <col min="20" max="20" width="6.125" style="780" customWidth="1"/>
    <col min="21" max="21" width="14.875" style="755" customWidth="1"/>
    <col min="22" max="24" width="3.75" style="757" customWidth="1"/>
    <col min="25" max="25" width="6.125" style="758" customWidth="1"/>
    <col min="26" max="26" width="12.375" style="1569" customWidth="1"/>
    <col min="27" max="30" width="4.125" style="1569" customWidth="1"/>
    <col min="31" max="31" width="6.125" style="758" customWidth="1"/>
    <col min="32" max="32" width="8.875" style="1179" customWidth="1"/>
    <col min="33" max="33" width="10.625" style="1180" customWidth="1"/>
    <col min="34" max="39" width="9" style="1180"/>
    <col min="40" max="16384" width="9" style="1170"/>
  </cols>
  <sheetData>
    <row r="1" spans="2:32" ht="18.75" x14ac:dyDescent="0.15">
      <c r="B1" s="1701" t="s">
        <v>325</v>
      </c>
      <c r="C1" s="1702"/>
      <c r="D1" s="1701" t="s">
        <v>319</v>
      </c>
      <c r="E1" s="1342"/>
      <c r="F1" s="1342"/>
      <c r="H1" s="1692"/>
      <c r="I1" s="1692" t="s">
        <v>312</v>
      </c>
      <c r="J1" s="2432" t="s">
        <v>311</v>
      </c>
      <c r="K1" s="1693" t="s">
        <v>313</v>
      </c>
      <c r="L1" s="2432" t="s">
        <v>314</v>
      </c>
      <c r="M1" s="1694" t="s">
        <v>317</v>
      </c>
      <c r="N1" s="2432" t="s">
        <v>315</v>
      </c>
    </row>
    <row r="2" spans="2:32" ht="17.25" customHeight="1" thickBot="1" x14ac:dyDescent="0.2">
      <c r="B2" s="1564" t="s">
        <v>0</v>
      </c>
      <c r="H2" s="586"/>
      <c r="I2" s="586"/>
      <c r="J2" s="2433"/>
      <c r="K2" s="493"/>
      <c r="L2" s="2433"/>
      <c r="M2" s="586"/>
      <c r="N2" s="2433"/>
      <c r="P2" s="1360" t="s">
        <v>265</v>
      </c>
    </row>
    <row r="3" spans="2:32" s="75" customFormat="1" ht="17.25" customHeight="1" thickBot="1" x14ac:dyDescent="0.2">
      <c r="B3" s="1550"/>
      <c r="C3" s="1551"/>
      <c r="D3" s="1552" t="s">
        <v>1</v>
      </c>
      <c r="E3" s="1553" t="s">
        <v>2</v>
      </c>
      <c r="F3" s="1554" t="s">
        <v>3</v>
      </c>
      <c r="G3" s="1554" t="s">
        <v>4</v>
      </c>
      <c r="H3" s="1554" t="s">
        <v>5</v>
      </c>
      <c r="I3" s="1554" t="s">
        <v>6</v>
      </c>
      <c r="J3" s="1554" t="s">
        <v>7</v>
      </c>
      <c r="K3" s="1554" t="s">
        <v>8</v>
      </c>
      <c r="L3" s="1554" t="s">
        <v>9</v>
      </c>
      <c r="M3" s="1554" t="s">
        <v>10</v>
      </c>
      <c r="N3" s="1554" t="s">
        <v>11</v>
      </c>
      <c r="O3" s="1554" t="s">
        <v>12</v>
      </c>
      <c r="P3" s="1555" t="s">
        <v>13</v>
      </c>
      <c r="Q3" s="20"/>
      <c r="R3" s="20"/>
      <c r="S3" s="6"/>
      <c r="T3" s="781"/>
      <c r="U3" s="759"/>
      <c r="V3" s="757"/>
      <c r="W3" s="757"/>
      <c r="X3" s="757"/>
      <c r="Y3" s="812"/>
      <c r="Z3" s="1570"/>
      <c r="AA3" s="1570"/>
      <c r="AB3" s="1570"/>
      <c r="AC3" s="1570"/>
      <c r="AD3" s="1570"/>
      <c r="AE3" s="812"/>
      <c r="AF3" s="1185"/>
    </row>
    <row r="4" spans="2:32" s="294" customFormat="1" ht="17.25" customHeight="1" thickBot="1" x14ac:dyDescent="0.2">
      <c r="B4" s="286" t="s">
        <v>237</v>
      </c>
      <c r="C4" s="1471" t="s">
        <v>283</v>
      </c>
      <c r="D4" s="287"/>
      <c r="E4" s="288">
        <v>19</v>
      </c>
      <c r="F4" s="289">
        <v>19</v>
      </c>
      <c r="G4" s="289">
        <v>21</v>
      </c>
      <c r="H4" s="289">
        <v>21</v>
      </c>
      <c r="I4" s="289">
        <v>22</v>
      </c>
      <c r="J4" s="289"/>
      <c r="K4" s="290"/>
      <c r="L4" s="289"/>
      <c r="M4" s="289"/>
      <c r="N4" s="289"/>
      <c r="O4" s="289"/>
      <c r="P4" s="291"/>
      <c r="Q4" s="20"/>
      <c r="R4" s="20"/>
      <c r="S4" s="6"/>
      <c r="T4" s="781"/>
      <c r="U4" s="759"/>
      <c r="V4" s="757"/>
      <c r="W4" s="757"/>
      <c r="X4" s="757"/>
      <c r="Y4" s="812"/>
      <c r="Z4" s="1570"/>
      <c r="AA4" s="1570"/>
      <c r="AB4" s="1570"/>
      <c r="AC4" s="1570"/>
      <c r="AD4" s="1570"/>
      <c r="AE4" s="812"/>
      <c r="AF4" s="1185"/>
    </row>
    <row r="5" spans="2:32" s="275" customFormat="1" ht="17.25" customHeight="1" x14ac:dyDescent="0.15">
      <c r="B5" s="1186" t="s">
        <v>14</v>
      </c>
      <c r="C5" s="1468" t="s">
        <v>243</v>
      </c>
      <c r="D5" s="1464">
        <f>SUM(E5:P5)</f>
        <v>508385.29099999997</v>
      </c>
      <c r="E5" s="1188">
        <v>95861</v>
      </c>
      <c r="F5" s="1189">
        <v>91293</v>
      </c>
      <c r="G5" s="1189">
        <v>101446</v>
      </c>
      <c r="H5" s="1189">
        <v>106474</v>
      </c>
      <c r="I5" s="1189">
        <v>113311.29099999994</v>
      </c>
      <c r="J5" s="1189"/>
      <c r="K5" s="1189"/>
      <c r="L5" s="1189"/>
      <c r="M5" s="1189"/>
      <c r="N5" s="1189"/>
      <c r="O5" s="1189"/>
      <c r="P5" s="1190"/>
      <c r="Q5" s="2"/>
      <c r="R5" s="2"/>
      <c r="S5" s="6"/>
      <c r="T5" s="780"/>
      <c r="U5" s="755"/>
      <c r="V5" s="757"/>
      <c r="W5" s="757"/>
      <c r="X5" s="757"/>
      <c r="Y5" s="758"/>
      <c r="Z5" s="1569"/>
      <c r="AA5" s="1569"/>
      <c r="AB5" s="1569"/>
      <c r="AC5" s="1569"/>
      <c r="AD5" s="1569"/>
      <c r="AE5" s="758"/>
      <c r="AF5" s="1179"/>
    </row>
    <row r="6" spans="2:32" s="275" customFormat="1" ht="17.25" customHeight="1" x14ac:dyDescent="0.15">
      <c r="B6" s="1191" t="s">
        <v>14</v>
      </c>
      <c r="C6" s="1469" t="s">
        <v>244</v>
      </c>
      <c r="D6" s="1465">
        <f>SUM(E6:P6)</f>
        <v>163662818.18599999</v>
      </c>
      <c r="E6" s="1194">
        <v>34258928</v>
      </c>
      <c r="F6" s="1195">
        <v>31141892</v>
      </c>
      <c r="G6" s="1195">
        <v>34281994</v>
      </c>
      <c r="H6" s="1195">
        <v>32719754</v>
      </c>
      <c r="I6" s="1195">
        <v>31260250.185999997</v>
      </c>
      <c r="J6" s="1195"/>
      <c r="K6" s="1195"/>
      <c r="L6" s="1195"/>
      <c r="M6" s="1195"/>
      <c r="N6" s="1195"/>
      <c r="O6" s="1195"/>
      <c r="P6" s="1196"/>
      <c r="Q6" s="20"/>
      <c r="R6" s="20"/>
      <c r="S6" s="6"/>
      <c r="T6" s="781"/>
      <c r="U6" s="759"/>
      <c r="V6" s="757"/>
      <c r="W6" s="757"/>
      <c r="X6" s="757"/>
      <c r="Y6" s="812"/>
      <c r="Z6" s="1570"/>
      <c r="AA6" s="1570"/>
      <c r="AB6" s="1570"/>
      <c r="AC6" s="1570"/>
      <c r="AD6" s="1570"/>
      <c r="AE6" s="812"/>
      <c r="AF6" s="1185"/>
    </row>
    <row r="7" spans="2:32" s="275" customFormat="1" ht="17.25" customHeight="1" thickBot="1" x14ac:dyDescent="0.2">
      <c r="B7" s="1197" t="s">
        <v>14</v>
      </c>
      <c r="C7" s="1470" t="s">
        <v>110</v>
      </c>
      <c r="D7" s="1466">
        <f>D6/D5</f>
        <v>321.92673762073889</v>
      </c>
      <c r="E7" s="1199">
        <v>357</v>
      </c>
      <c r="F7" s="1200">
        <v>341</v>
      </c>
      <c r="G7" s="1200">
        <v>338</v>
      </c>
      <c r="H7" s="1200">
        <v>307</v>
      </c>
      <c r="I7" s="1200">
        <v>275.87939304301119</v>
      </c>
      <c r="J7" s="1200"/>
      <c r="K7" s="1200"/>
      <c r="L7" s="1200"/>
      <c r="M7" s="1200"/>
      <c r="N7" s="1200"/>
      <c r="O7" s="1200"/>
      <c r="P7" s="1201"/>
      <c r="Q7" s="20"/>
      <c r="R7" s="20"/>
      <c r="S7" s="6"/>
      <c r="T7" s="781"/>
      <c r="U7" s="759"/>
      <c r="V7" s="757"/>
      <c r="W7" s="757"/>
      <c r="X7" s="757"/>
      <c r="Y7" s="812"/>
      <c r="Z7" s="1570"/>
      <c r="AA7" s="1570"/>
      <c r="AB7" s="1570"/>
      <c r="AC7" s="1570"/>
      <c r="AD7" s="1570"/>
      <c r="AE7" s="812"/>
      <c r="AF7" s="1185"/>
    </row>
    <row r="8" spans="2:32" ht="17.25" customHeight="1" x14ac:dyDescent="0.15">
      <c r="B8" s="1202" t="s">
        <v>16</v>
      </c>
      <c r="C8" s="1203" t="s">
        <v>239</v>
      </c>
      <c r="D8" s="1467">
        <f>SUM(E8:P8)</f>
        <v>41011.612999999998</v>
      </c>
      <c r="E8" s="1204">
        <v>9325</v>
      </c>
      <c r="F8" s="1205">
        <v>8458</v>
      </c>
      <c r="G8" s="1205">
        <v>7950</v>
      </c>
      <c r="H8" s="1205">
        <v>8133</v>
      </c>
      <c r="I8" s="1205">
        <v>7145.6130000000003</v>
      </c>
      <c r="J8" s="1206"/>
      <c r="K8" s="1207"/>
      <c r="L8" s="1205"/>
      <c r="M8" s="1205"/>
      <c r="N8" s="1205"/>
      <c r="O8" s="1205"/>
      <c r="P8" s="1208"/>
      <c r="Q8" s="20"/>
      <c r="R8" s="20"/>
      <c r="T8" s="781"/>
      <c r="U8" s="759"/>
      <c r="Y8" s="812"/>
      <c r="Z8" s="1570"/>
      <c r="AA8" s="1570"/>
      <c r="AB8" s="1570"/>
      <c r="AC8" s="1570"/>
      <c r="AD8" s="1570"/>
      <c r="AE8" s="812"/>
      <c r="AF8" s="1185"/>
    </row>
    <row r="9" spans="2:32" ht="17.25" customHeight="1" x14ac:dyDescent="0.15">
      <c r="B9" s="1210" t="s">
        <v>16</v>
      </c>
      <c r="C9" s="1211" t="s">
        <v>15</v>
      </c>
      <c r="D9" s="1212">
        <f>SUM(E9:P9)</f>
        <v>5067818.5070000002</v>
      </c>
      <c r="E9" s="1213">
        <v>1220089</v>
      </c>
      <c r="F9" s="1214">
        <v>1037015</v>
      </c>
      <c r="G9" s="1214">
        <v>1107833</v>
      </c>
      <c r="H9" s="1214">
        <v>940979</v>
      </c>
      <c r="I9" s="1214">
        <v>761902.50699999998</v>
      </c>
      <c r="J9" s="1215"/>
      <c r="K9" s="1216"/>
      <c r="L9" s="1214"/>
      <c r="M9" s="1214"/>
      <c r="N9" s="1214"/>
      <c r="O9" s="1214"/>
      <c r="P9" s="1217"/>
      <c r="Q9" s="20"/>
      <c r="R9" s="20"/>
      <c r="T9" s="781"/>
      <c r="U9" s="759"/>
      <c r="Y9" s="812"/>
      <c r="Z9" s="1570"/>
      <c r="AA9" s="1570"/>
      <c r="AB9" s="1570"/>
      <c r="AC9" s="1570"/>
      <c r="AD9" s="1570"/>
      <c r="AE9" s="812"/>
      <c r="AF9" s="1185"/>
    </row>
    <row r="10" spans="2:32" ht="17.25" customHeight="1" x14ac:dyDescent="0.15">
      <c r="B10" s="1218" t="s">
        <v>16</v>
      </c>
      <c r="C10" s="1219" t="s">
        <v>240</v>
      </c>
      <c r="D10" s="1220">
        <f>D9/D8</f>
        <v>123.57032889684199</v>
      </c>
      <c r="E10" s="1221">
        <v>131</v>
      </c>
      <c r="F10" s="1222">
        <v>123</v>
      </c>
      <c r="G10" s="1222">
        <v>139</v>
      </c>
      <c r="H10" s="1222">
        <v>116</v>
      </c>
      <c r="I10" s="1222">
        <v>106.62521284038192</v>
      </c>
      <c r="J10" s="1223"/>
      <c r="K10" s="1222"/>
      <c r="L10" s="1222"/>
      <c r="M10" s="1222"/>
      <c r="N10" s="1222"/>
      <c r="O10" s="1222"/>
      <c r="P10" s="1224"/>
      <c r="Q10" s="20"/>
      <c r="R10" s="20"/>
      <c r="T10" s="781"/>
      <c r="U10" s="759"/>
      <c r="Y10" s="812"/>
      <c r="Z10" s="1570"/>
      <c r="AA10" s="1570"/>
      <c r="AB10" s="1570"/>
      <c r="AC10" s="1570"/>
      <c r="AD10" s="1570"/>
      <c r="AE10" s="812"/>
      <c r="AF10" s="1185"/>
    </row>
    <row r="11" spans="2:32" ht="17.25" customHeight="1" x14ac:dyDescent="0.15">
      <c r="B11" s="1225" t="s">
        <v>17</v>
      </c>
      <c r="C11" s="1226" t="s">
        <v>239</v>
      </c>
      <c r="D11" s="1227">
        <f>SUM(E11:P11)</f>
        <v>28469.565999999999</v>
      </c>
      <c r="E11" s="1228">
        <v>5314</v>
      </c>
      <c r="F11" s="1229">
        <v>4561</v>
      </c>
      <c r="G11" s="1229">
        <v>5236</v>
      </c>
      <c r="H11" s="1229">
        <v>6547</v>
      </c>
      <c r="I11" s="1229">
        <v>6811.5659999999998</v>
      </c>
      <c r="J11" s="1230"/>
      <c r="K11" s="1231"/>
      <c r="L11" s="1229"/>
      <c r="M11" s="1229"/>
      <c r="N11" s="1229"/>
      <c r="O11" s="1229"/>
      <c r="P11" s="1232"/>
      <c r="Q11" s="20"/>
      <c r="R11" s="20"/>
      <c r="T11" s="781"/>
      <c r="U11" s="759"/>
      <c r="Y11" s="812"/>
      <c r="Z11" s="1570"/>
      <c r="AA11" s="1570"/>
      <c r="AB11" s="1570"/>
      <c r="AC11" s="1570"/>
      <c r="AD11" s="1570"/>
      <c r="AE11" s="812"/>
      <c r="AF11" s="1185"/>
    </row>
    <row r="12" spans="2:32" ht="17.25" customHeight="1" x14ac:dyDescent="0.15">
      <c r="B12" s="1210" t="s">
        <v>17</v>
      </c>
      <c r="C12" s="1211" t="s">
        <v>15</v>
      </c>
      <c r="D12" s="1212">
        <f>SUM(E12:P12)</f>
        <v>6580958.7220000001</v>
      </c>
      <c r="E12" s="1213">
        <v>1023051</v>
      </c>
      <c r="F12" s="1214">
        <v>983345</v>
      </c>
      <c r="G12" s="1214">
        <v>1491101</v>
      </c>
      <c r="H12" s="1214">
        <v>1866459</v>
      </c>
      <c r="I12" s="1214">
        <v>1217002.7220000001</v>
      </c>
      <c r="J12" s="1215"/>
      <c r="K12" s="1216"/>
      <c r="L12" s="1214"/>
      <c r="M12" s="1214"/>
      <c r="N12" s="1214"/>
      <c r="O12" s="1214"/>
      <c r="P12" s="1217"/>
    </row>
    <row r="13" spans="2:32" ht="17.25" customHeight="1" x14ac:dyDescent="0.15">
      <c r="B13" s="1218" t="s">
        <v>17</v>
      </c>
      <c r="C13" s="1219" t="s">
        <v>240</v>
      </c>
      <c r="D13" s="1220">
        <f>D12/D11</f>
        <v>231.15767630598936</v>
      </c>
      <c r="E13" s="1221">
        <v>193</v>
      </c>
      <c r="F13" s="1222">
        <v>216</v>
      </c>
      <c r="G13" s="1222">
        <v>285</v>
      </c>
      <c r="H13" s="1222">
        <v>285</v>
      </c>
      <c r="I13" s="1222">
        <v>178.66709681738385</v>
      </c>
      <c r="J13" s="1223"/>
      <c r="K13" s="1222"/>
      <c r="L13" s="1222"/>
      <c r="M13" s="1222"/>
      <c r="N13" s="1222"/>
      <c r="O13" s="1222"/>
      <c r="P13" s="1224"/>
    </row>
    <row r="14" spans="2:32" ht="17.25" customHeight="1" x14ac:dyDescent="0.15">
      <c r="B14" s="1225" t="s">
        <v>18</v>
      </c>
      <c r="C14" s="1226" t="s">
        <v>239</v>
      </c>
      <c r="D14" s="1233">
        <f>SUM(E14:P14)</f>
        <v>1762.41</v>
      </c>
      <c r="E14" s="1234">
        <v>400</v>
      </c>
      <c r="F14" s="1235">
        <v>413</v>
      </c>
      <c r="G14" s="1235">
        <v>311</v>
      </c>
      <c r="H14" s="1235">
        <v>337</v>
      </c>
      <c r="I14" s="1235">
        <v>301.41000000000003</v>
      </c>
      <c r="J14" s="1236"/>
      <c r="K14" s="1237"/>
      <c r="L14" s="1235"/>
      <c r="M14" s="1235"/>
      <c r="N14" s="1235"/>
      <c r="O14" s="1235"/>
      <c r="P14" s="1238"/>
    </row>
    <row r="15" spans="2:32" ht="17.25" customHeight="1" x14ac:dyDescent="0.15">
      <c r="B15" s="1210" t="s">
        <v>18</v>
      </c>
      <c r="C15" s="1211" t="s">
        <v>15</v>
      </c>
      <c r="D15" s="1212">
        <f>SUM(E15:P15)</f>
        <v>954559.25300000003</v>
      </c>
      <c r="E15" s="1213">
        <v>200930</v>
      </c>
      <c r="F15" s="1214">
        <v>209340</v>
      </c>
      <c r="G15" s="1214">
        <v>178033</v>
      </c>
      <c r="H15" s="1214">
        <v>197007</v>
      </c>
      <c r="I15" s="1214">
        <v>169249.253</v>
      </c>
      <c r="J15" s="1215"/>
      <c r="K15" s="1216"/>
      <c r="L15" s="1214"/>
      <c r="M15" s="1214"/>
      <c r="N15" s="1214"/>
      <c r="O15" s="1214"/>
      <c r="P15" s="1217"/>
    </row>
    <row r="16" spans="2:32" ht="17.25" customHeight="1" x14ac:dyDescent="0.15">
      <c r="B16" s="1218" t="s">
        <v>18</v>
      </c>
      <c r="C16" s="1219" t="s">
        <v>240</v>
      </c>
      <c r="D16" s="1220">
        <f>D15/D14</f>
        <v>541.62155968248021</v>
      </c>
      <c r="E16" s="1221">
        <v>502</v>
      </c>
      <c r="F16" s="1222">
        <v>507</v>
      </c>
      <c r="G16" s="1222">
        <v>573</v>
      </c>
      <c r="H16" s="1222">
        <v>584</v>
      </c>
      <c r="I16" s="1222">
        <v>561.5250091237848</v>
      </c>
      <c r="J16" s="1223"/>
      <c r="K16" s="1222"/>
      <c r="L16" s="1222"/>
      <c r="M16" s="1222"/>
      <c r="N16" s="1222"/>
      <c r="O16" s="1222"/>
      <c r="P16" s="1224"/>
    </row>
    <row r="17" spans="2:39" s="1244" customFormat="1" ht="17.25" customHeight="1" x14ac:dyDescent="0.15">
      <c r="B17" s="1689" t="s">
        <v>19</v>
      </c>
      <c r="C17" s="1226" t="s">
        <v>239</v>
      </c>
      <c r="D17" s="1212">
        <f>SUM(E17:P17)</f>
        <v>68160.601999999999</v>
      </c>
      <c r="E17" s="1213">
        <v>10456</v>
      </c>
      <c r="F17" s="1216">
        <v>11165</v>
      </c>
      <c r="G17" s="1214">
        <v>14664</v>
      </c>
      <c r="H17" s="1216">
        <v>16242</v>
      </c>
      <c r="I17" s="1216">
        <v>15633.602000000001</v>
      </c>
      <c r="J17" s="1240"/>
      <c r="K17" s="1216"/>
      <c r="L17" s="1216"/>
      <c r="M17" s="1216"/>
      <c r="N17" s="1216"/>
      <c r="O17" s="1216"/>
      <c r="P17" s="1241"/>
      <c r="Q17" s="2"/>
      <c r="R17" s="2"/>
      <c r="S17" s="6"/>
      <c r="T17" s="780"/>
      <c r="U17" s="755"/>
      <c r="V17" s="757"/>
      <c r="W17" s="757"/>
      <c r="X17" s="757"/>
      <c r="Y17" s="758"/>
      <c r="Z17" s="1569"/>
      <c r="AA17" s="1569"/>
      <c r="AB17" s="1569"/>
      <c r="AC17" s="1569"/>
      <c r="AD17" s="1569"/>
      <c r="AE17" s="758"/>
      <c r="AF17" s="1179"/>
      <c r="AG17" s="1243"/>
      <c r="AH17" s="1243"/>
      <c r="AI17" s="1243"/>
      <c r="AJ17" s="1243"/>
      <c r="AK17" s="1243"/>
      <c r="AL17" s="1243"/>
      <c r="AM17" s="1243"/>
    </row>
    <row r="18" spans="2:39" s="1244" customFormat="1" ht="17.25" customHeight="1" x14ac:dyDescent="0.15">
      <c r="B18" s="1245" t="s">
        <v>20</v>
      </c>
      <c r="C18" s="1211" t="s">
        <v>15</v>
      </c>
      <c r="D18" s="1212">
        <f>SUM(E18:P18)</f>
        <v>10303315.759</v>
      </c>
      <c r="E18" s="1213">
        <v>2456276</v>
      </c>
      <c r="F18" s="1216">
        <v>2193440</v>
      </c>
      <c r="G18" s="1214">
        <v>2524135</v>
      </c>
      <c r="H18" s="1216">
        <v>1898623</v>
      </c>
      <c r="I18" s="1216">
        <v>1230841.7589999998</v>
      </c>
      <c r="J18" s="1240"/>
      <c r="K18" s="1216"/>
      <c r="L18" s="1216"/>
      <c r="M18" s="1216"/>
      <c r="N18" s="1216"/>
      <c r="O18" s="1216"/>
      <c r="P18" s="1241"/>
      <c r="Q18" s="2"/>
      <c r="R18" s="2"/>
      <c r="S18" s="6"/>
      <c r="T18" s="780"/>
      <c r="U18" s="755"/>
      <c r="V18" s="757"/>
      <c r="W18" s="757"/>
      <c r="X18" s="757"/>
      <c r="Y18" s="758"/>
      <c r="Z18" s="1569"/>
      <c r="AA18" s="1569"/>
      <c r="AB18" s="1569"/>
      <c r="AC18" s="1569"/>
      <c r="AD18" s="1569"/>
      <c r="AE18" s="758"/>
      <c r="AF18" s="1179"/>
      <c r="AG18" s="1243"/>
      <c r="AH18" s="1243"/>
      <c r="AI18" s="1243"/>
      <c r="AJ18" s="1243"/>
      <c r="AK18" s="1243"/>
      <c r="AL18" s="1243"/>
      <c r="AM18" s="1243"/>
    </row>
    <row r="19" spans="2:39" s="1244" customFormat="1" ht="17.25" customHeight="1" x14ac:dyDescent="0.15">
      <c r="B19" s="1246" t="s">
        <v>20</v>
      </c>
      <c r="C19" s="1219" t="s">
        <v>240</v>
      </c>
      <c r="D19" s="1220">
        <f>D18/D17</f>
        <v>151.16233508324942</v>
      </c>
      <c r="E19" s="1221">
        <v>235</v>
      </c>
      <c r="F19" s="1222">
        <v>196</v>
      </c>
      <c r="G19" s="1222">
        <v>172</v>
      </c>
      <c r="H19" s="1222">
        <v>117</v>
      </c>
      <c r="I19" s="1222">
        <v>78.730529215212201</v>
      </c>
      <c r="J19" s="1223"/>
      <c r="K19" s="1222"/>
      <c r="L19" s="1222"/>
      <c r="M19" s="1222"/>
      <c r="N19" s="1222"/>
      <c r="O19" s="1222"/>
      <c r="P19" s="1224"/>
      <c r="Q19" s="2"/>
      <c r="R19" s="2"/>
      <c r="S19" s="6"/>
      <c r="T19" s="780"/>
      <c r="U19" s="755"/>
      <c r="V19" s="757"/>
      <c r="W19" s="757"/>
      <c r="X19" s="757"/>
      <c r="Y19" s="758"/>
      <c r="Z19" s="1569"/>
      <c r="AA19" s="1569"/>
      <c r="AB19" s="1569"/>
      <c r="AC19" s="1569"/>
      <c r="AD19" s="1569"/>
      <c r="AE19" s="758"/>
      <c r="AF19" s="1179"/>
      <c r="AG19" s="1243"/>
      <c r="AH19" s="1243"/>
      <c r="AI19" s="1243"/>
      <c r="AJ19" s="1243"/>
      <c r="AK19" s="1243"/>
      <c r="AL19" s="1243"/>
      <c r="AM19" s="1243"/>
    </row>
    <row r="20" spans="2:39" s="1244" customFormat="1" ht="17.25" customHeight="1" x14ac:dyDescent="0.15">
      <c r="B20" s="1689" t="s">
        <v>21</v>
      </c>
      <c r="C20" s="1226" t="s">
        <v>239</v>
      </c>
      <c r="D20" s="1212">
        <f>SUM(E20:P20)</f>
        <v>31318.055</v>
      </c>
      <c r="E20" s="1213">
        <v>5462</v>
      </c>
      <c r="F20" s="1216">
        <v>5463</v>
      </c>
      <c r="G20" s="1214">
        <v>6574</v>
      </c>
      <c r="H20" s="1216">
        <v>6601</v>
      </c>
      <c r="I20" s="1216">
        <v>7218.0550000000003</v>
      </c>
      <c r="J20" s="1240"/>
      <c r="K20" s="1216"/>
      <c r="L20" s="1216"/>
      <c r="M20" s="1216"/>
      <c r="N20" s="1216"/>
      <c r="O20" s="1216"/>
      <c r="P20" s="1241"/>
      <c r="Q20" s="2"/>
      <c r="R20" s="2"/>
      <c r="S20" s="6"/>
      <c r="T20" s="780"/>
      <c r="U20" s="755"/>
      <c r="V20" s="757"/>
      <c r="W20" s="757"/>
      <c r="X20" s="757"/>
      <c r="Y20" s="758"/>
      <c r="Z20" s="1569"/>
      <c r="AA20" s="1569"/>
      <c r="AB20" s="1569"/>
      <c r="AC20" s="1569"/>
      <c r="AD20" s="1569"/>
      <c r="AE20" s="758"/>
      <c r="AF20" s="1179"/>
      <c r="AG20" s="1243"/>
      <c r="AH20" s="1243"/>
      <c r="AI20" s="1243"/>
      <c r="AJ20" s="1243"/>
      <c r="AK20" s="1243"/>
      <c r="AL20" s="1243"/>
      <c r="AM20" s="1243"/>
    </row>
    <row r="21" spans="2:39" s="1244" customFormat="1" ht="17.25" customHeight="1" x14ac:dyDescent="0.15">
      <c r="B21" s="1245" t="s">
        <v>22</v>
      </c>
      <c r="C21" s="1211" t="s">
        <v>15</v>
      </c>
      <c r="D21" s="1212">
        <f>SUM(E21:P21)</f>
        <v>7316355.966</v>
      </c>
      <c r="E21" s="1213">
        <v>2072674</v>
      </c>
      <c r="F21" s="1216">
        <v>1657061</v>
      </c>
      <c r="G21" s="1214">
        <v>1526222</v>
      </c>
      <c r="H21" s="1216">
        <v>1153208</v>
      </c>
      <c r="I21" s="1216">
        <v>907190.96600000001</v>
      </c>
      <c r="J21" s="1240"/>
      <c r="K21" s="1216"/>
      <c r="L21" s="1216"/>
      <c r="M21" s="1216"/>
      <c r="N21" s="1216"/>
      <c r="O21" s="1216"/>
      <c r="P21" s="1241"/>
      <c r="Q21" s="2"/>
      <c r="R21" s="2"/>
      <c r="S21" s="6"/>
      <c r="T21" s="780"/>
      <c r="U21" s="755"/>
      <c r="V21" s="757"/>
      <c r="W21" s="757"/>
      <c r="X21" s="757"/>
      <c r="Y21" s="758"/>
      <c r="Z21" s="1569"/>
      <c r="AA21" s="1569"/>
      <c r="AB21" s="1569"/>
      <c r="AC21" s="1569"/>
      <c r="AD21" s="1569"/>
      <c r="AE21" s="758"/>
      <c r="AF21" s="1179"/>
      <c r="AG21" s="1243"/>
      <c r="AH21" s="1243"/>
      <c r="AI21" s="1243"/>
      <c r="AJ21" s="1243"/>
      <c r="AK21" s="1243"/>
      <c r="AL21" s="1243"/>
      <c r="AM21" s="1243"/>
    </row>
    <row r="22" spans="2:39" s="1244" customFormat="1" ht="17.25" customHeight="1" x14ac:dyDescent="0.15">
      <c r="B22" s="1246" t="s">
        <v>22</v>
      </c>
      <c r="C22" s="1219" t="s">
        <v>240</v>
      </c>
      <c r="D22" s="1220">
        <f>D21/D20</f>
        <v>233.61463430599377</v>
      </c>
      <c r="E22" s="1221">
        <v>379</v>
      </c>
      <c r="F22" s="1222">
        <v>303</v>
      </c>
      <c r="G22" s="1222">
        <v>232</v>
      </c>
      <c r="H22" s="1222">
        <v>175</v>
      </c>
      <c r="I22" s="1222">
        <v>125.68357625426793</v>
      </c>
      <c r="J22" s="1223"/>
      <c r="K22" s="1222"/>
      <c r="L22" s="1222"/>
      <c r="M22" s="1222"/>
      <c r="N22" s="1222"/>
      <c r="O22" s="1222"/>
      <c r="P22" s="1224"/>
      <c r="Q22" s="2"/>
      <c r="R22" s="2"/>
      <c r="S22" s="6"/>
      <c r="T22" s="780"/>
      <c r="U22" s="755"/>
      <c r="V22" s="757"/>
      <c r="W22" s="757"/>
      <c r="X22" s="757"/>
      <c r="Y22" s="758"/>
      <c r="Z22" s="1569"/>
      <c r="AA22" s="1569"/>
      <c r="AB22" s="1569"/>
      <c r="AC22" s="1569"/>
      <c r="AD22" s="1569"/>
      <c r="AE22" s="758"/>
      <c r="AF22" s="1179"/>
      <c r="AG22" s="1243"/>
      <c r="AH22" s="1243"/>
      <c r="AI22" s="1243"/>
      <c r="AJ22" s="1243"/>
      <c r="AK22" s="1243"/>
      <c r="AL22" s="1243"/>
      <c r="AM22" s="1243"/>
    </row>
    <row r="23" spans="2:39" s="1244" customFormat="1" ht="17.25" customHeight="1" x14ac:dyDescent="0.15">
      <c r="B23" s="1247" t="s">
        <v>23</v>
      </c>
      <c r="C23" s="1226" t="s">
        <v>239</v>
      </c>
      <c r="D23" s="1212">
        <f>SUM(E23:P23)</f>
        <v>24325.800999999999</v>
      </c>
      <c r="E23" s="1213">
        <v>4055.8969999999999</v>
      </c>
      <c r="F23" s="1216">
        <v>4209.9809999999998</v>
      </c>
      <c r="G23" s="1214">
        <v>5106.7079999999996</v>
      </c>
      <c r="H23" s="1216">
        <v>5178.9629999999997</v>
      </c>
      <c r="I23" s="1216">
        <v>5774.2520000000004</v>
      </c>
      <c r="J23" s="1240"/>
      <c r="K23" s="1216"/>
      <c r="L23" s="1237"/>
      <c r="M23" s="1216"/>
      <c r="N23" s="1216"/>
      <c r="O23" s="1216"/>
      <c r="P23" s="1241"/>
      <c r="Q23" s="2"/>
      <c r="R23" s="2"/>
      <c r="S23" s="6"/>
      <c r="T23" s="780"/>
      <c r="U23" s="755"/>
      <c r="V23" s="757"/>
      <c r="W23" s="757"/>
      <c r="X23" s="757"/>
      <c r="Y23" s="758"/>
      <c r="Z23" s="1569"/>
      <c r="AA23" s="1569"/>
      <c r="AB23" s="1569"/>
      <c r="AC23" s="1569"/>
      <c r="AD23" s="1569"/>
      <c r="AE23" s="758"/>
      <c r="AF23" s="1179"/>
      <c r="AG23" s="1243"/>
      <c r="AH23" s="1243"/>
      <c r="AI23" s="1243"/>
      <c r="AJ23" s="1243"/>
      <c r="AK23" s="1243"/>
      <c r="AL23" s="1243"/>
      <c r="AM23" s="1243"/>
    </row>
    <row r="24" spans="2:39" s="1244" customFormat="1" ht="17.25" customHeight="1" x14ac:dyDescent="0.15">
      <c r="B24" s="1245" t="s">
        <v>23</v>
      </c>
      <c r="C24" s="1211" t="s">
        <v>15</v>
      </c>
      <c r="D24" s="1212">
        <f>SUM(E24:P24)</f>
        <v>4932977.7350000003</v>
      </c>
      <c r="E24" s="1213">
        <v>1346087.591</v>
      </c>
      <c r="F24" s="1216">
        <v>1131181.594</v>
      </c>
      <c r="G24" s="1214">
        <v>1056738.4469999999</v>
      </c>
      <c r="H24" s="1216">
        <v>806851.04599999997</v>
      </c>
      <c r="I24" s="1216">
        <v>592119.05700000003</v>
      </c>
      <c r="J24" s="1240"/>
      <c r="K24" s="1216"/>
      <c r="L24" s="1216"/>
      <c r="M24" s="1216"/>
      <c r="N24" s="1216"/>
      <c r="O24" s="1216"/>
      <c r="P24" s="1241"/>
      <c r="Q24" s="2"/>
      <c r="R24" s="2"/>
      <c r="S24" s="6"/>
      <c r="T24" s="780"/>
      <c r="U24" s="755"/>
      <c r="V24" s="757"/>
      <c r="W24" s="757"/>
      <c r="X24" s="757"/>
      <c r="Y24" s="758"/>
      <c r="Z24" s="1569"/>
      <c r="AA24" s="1569"/>
      <c r="AB24" s="1569"/>
      <c r="AC24" s="1569"/>
      <c r="AD24" s="1569"/>
      <c r="AE24" s="758"/>
      <c r="AF24" s="1179"/>
      <c r="AG24" s="1243"/>
      <c r="AH24" s="1243"/>
      <c r="AI24" s="1243"/>
      <c r="AJ24" s="1243"/>
      <c r="AK24" s="1243"/>
      <c r="AL24" s="1243"/>
      <c r="AM24" s="1243"/>
    </row>
    <row r="25" spans="2:39" s="1244" customFormat="1" ht="17.25" customHeight="1" x14ac:dyDescent="0.15">
      <c r="B25" s="1246" t="s">
        <v>23</v>
      </c>
      <c r="C25" s="1219" t="s">
        <v>240</v>
      </c>
      <c r="D25" s="1220">
        <f>D24/D23</f>
        <v>202.78788497036544</v>
      </c>
      <c r="E25" s="1221">
        <v>332</v>
      </c>
      <c r="F25" s="1222">
        <v>269</v>
      </c>
      <c r="G25" s="1222">
        <v>207</v>
      </c>
      <c r="H25" s="1222">
        <v>156</v>
      </c>
      <c r="I25" s="1222">
        <v>102.54472042439436</v>
      </c>
      <c r="J25" s="1223"/>
      <c r="K25" s="1222"/>
      <c r="L25" s="1222"/>
      <c r="M25" s="1222"/>
      <c r="N25" s="1222"/>
      <c r="O25" s="1222"/>
      <c r="P25" s="1224"/>
      <c r="Q25" s="2"/>
      <c r="R25" s="2"/>
      <c r="S25" s="6"/>
      <c r="T25" s="780"/>
      <c r="U25" s="755"/>
      <c r="V25" s="757"/>
      <c r="W25" s="757"/>
      <c r="X25" s="757"/>
      <c r="Y25" s="758"/>
      <c r="Z25" s="1569"/>
      <c r="AA25" s="1569"/>
      <c r="AB25" s="1569"/>
      <c r="AC25" s="1569"/>
      <c r="AD25" s="1569"/>
      <c r="AE25" s="758"/>
      <c r="AF25" s="1179"/>
      <c r="AG25" s="1243"/>
      <c r="AH25" s="1243"/>
      <c r="AI25" s="1243"/>
      <c r="AJ25" s="1243"/>
      <c r="AK25" s="1243"/>
      <c r="AL25" s="1243"/>
      <c r="AM25" s="1243"/>
    </row>
    <row r="26" spans="2:39" s="1244" customFormat="1" ht="17.25" customHeight="1" x14ac:dyDescent="0.15">
      <c r="B26" s="1247" t="s">
        <v>24</v>
      </c>
      <c r="C26" s="1226" t="s">
        <v>239</v>
      </c>
      <c r="D26" s="1212">
        <f>SUM(E26:P26)</f>
        <v>4149.9170000000004</v>
      </c>
      <c r="E26" s="1213">
        <v>808.69200000000001</v>
      </c>
      <c r="F26" s="1216">
        <v>762.33600000000001</v>
      </c>
      <c r="G26" s="1214">
        <v>856.62599999999998</v>
      </c>
      <c r="H26" s="1216">
        <v>846.73699999999997</v>
      </c>
      <c r="I26" s="1216">
        <v>875.52599999999995</v>
      </c>
      <c r="J26" s="1240"/>
      <c r="K26" s="1216"/>
      <c r="L26" s="1216"/>
      <c r="M26" s="1216"/>
      <c r="N26" s="1216"/>
      <c r="O26" s="1216"/>
      <c r="P26" s="1241"/>
      <c r="Q26" s="2"/>
      <c r="R26" s="2"/>
      <c r="S26" s="6"/>
      <c r="T26" s="780"/>
      <c r="U26" s="755"/>
      <c r="V26" s="757"/>
      <c r="W26" s="757"/>
      <c r="X26" s="757"/>
      <c r="Y26" s="758"/>
      <c r="Z26" s="1569"/>
      <c r="AA26" s="1569"/>
      <c r="AB26" s="1569"/>
      <c r="AC26" s="1569"/>
      <c r="AD26" s="1569"/>
      <c r="AE26" s="758"/>
      <c r="AF26" s="1179"/>
      <c r="AG26" s="1243"/>
      <c r="AH26" s="1243"/>
      <c r="AI26" s="1243"/>
      <c r="AJ26" s="1243"/>
      <c r="AK26" s="1243"/>
      <c r="AL26" s="1243"/>
      <c r="AM26" s="1243"/>
    </row>
    <row r="27" spans="2:39" s="1244" customFormat="1" ht="17.25" customHeight="1" x14ac:dyDescent="0.15">
      <c r="B27" s="1245" t="s">
        <v>24</v>
      </c>
      <c r="C27" s="1211" t="s">
        <v>15</v>
      </c>
      <c r="D27" s="1212">
        <f>SUM(E27:P27)</f>
        <v>1144400.1340000001</v>
      </c>
      <c r="E27" s="1213">
        <v>430992.80200000003</v>
      </c>
      <c r="F27" s="1216">
        <v>321291.80499999999</v>
      </c>
      <c r="G27" s="1214">
        <v>281.98899999999998</v>
      </c>
      <c r="H27" s="1216">
        <v>204269.17499999999</v>
      </c>
      <c r="I27" s="1216">
        <v>187564.36300000001</v>
      </c>
      <c r="J27" s="1240"/>
      <c r="K27" s="1216"/>
      <c r="L27" s="1216"/>
      <c r="M27" s="1216"/>
      <c r="N27" s="1216"/>
      <c r="O27" s="1216"/>
      <c r="P27" s="1241"/>
      <c r="Q27" s="41"/>
      <c r="R27" s="41"/>
      <c r="S27" s="3"/>
      <c r="T27" s="782"/>
      <c r="U27" s="760"/>
      <c r="V27" s="816"/>
      <c r="W27" s="816"/>
      <c r="X27" s="816"/>
      <c r="Y27" s="813"/>
      <c r="Z27" s="1571"/>
      <c r="AA27" s="1571"/>
      <c r="AB27" s="1571"/>
      <c r="AC27" s="1571"/>
      <c r="AD27" s="1571"/>
      <c r="AE27" s="813"/>
      <c r="AF27" s="1249"/>
      <c r="AG27" s="1243"/>
      <c r="AH27" s="1243"/>
      <c r="AI27" s="1243"/>
      <c r="AJ27" s="1243"/>
      <c r="AK27" s="1243"/>
      <c r="AL27" s="1243"/>
      <c r="AM27" s="1243"/>
    </row>
    <row r="28" spans="2:39" s="1244" customFormat="1" ht="17.25" customHeight="1" x14ac:dyDescent="0.15">
      <c r="B28" s="1246" t="s">
        <v>24</v>
      </c>
      <c r="C28" s="1219" t="s">
        <v>240</v>
      </c>
      <c r="D28" s="1220">
        <f>D27/D26</f>
        <v>275.76458372540947</v>
      </c>
      <c r="E28" s="1221">
        <v>533</v>
      </c>
      <c r="F28" s="1222">
        <v>421</v>
      </c>
      <c r="G28" s="1222">
        <v>329</v>
      </c>
      <c r="H28" s="1222">
        <v>241</v>
      </c>
      <c r="I28" s="1222">
        <v>214.23048887183251</v>
      </c>
      <c r="J28" s="1223"/>
      <c r="K28" s="1222"/>
      <c r="L28" s="1222"/>
      <c r="M28" s="1222"/>
      <c r="N28" s="1222"/>
      <c r="O28" s="1222"/>
      <c r="P28" s="1224"/>
      <c r="Q28" s="41"/>
      <c r="R28" s="41"/>
      <c r="S28" s="3"/>
      <c r="T28" s="782"/>
      <c r="U28" s="760"/>
      <c r="V28" s="816"/>
      <c r="W28" s="816"/>
      <c r="X28" s="816"/>
      <c r="Y28" s="813"/>
      <c r="Z28" s="1571"/>
      <c r="AA28" s="1571"/>
      <c r="AB28" s="1571"/>
      <c r="AC28" s="1571"/>
      <c r="AD28" s="1571"/>
      <c r="AE28" s="813"/>
      <c r="AF28" s="1249"/>
      <c r="AG28" s="1243"/>
      <c r="AH28" s="1243"/>
      <c r="AI28" s="1243"/>
      <c r="AJ28" s="1243"/>
      <c r="AK28" s="1243"/>
      <c r="AL28" s="1243"/>
      <c r="AM28" s="1243"/>
    </row>
    <row r="29" spans="2:39" s="1244" customFormat="1" ht="17.25" customHeight="1" x14ac:dyDescent="0.15">
      <c r="B29" s="1247" t="s">
        <v>25</v>
      </c>
      <c r="C29" s="1226" t="s">
        <v>239</v>
      </c>
      <c r="D29" s="1212">
        <f>SUM(E29:P29)</f>
        <v>1885.9069999999999</v>
      </c>
      <c r="E29" s="1213">
        <v>408.05500000000001</v>
      </c>
      <c r="F29" s="1216">
        <v>330.00099999999998</v>
      </c>
      <c r="G29" s="1214">
        <v>398.40499999999997</v>
      </c>
      <c r="H29" s="1216">
        <v>373.86</v>
      </c>
      <c r="I29" s="1216">
        <v>375.58600000000001</v>
      </c>
      <c r="J29" s="1240"/>
      <c r="K29" s="1216"/>
      <c r="L29" s="1216"/>
      <c r="M29" s="1216"/>
      <c r="N29" s="1216"/>
      <c r="O29" s="1216"/>
      <c r="P29" s="1241"/>
      <c r="Q29" s="41"/>
      <c r="R29" s="41"/>
      <c r="S29" s="3"/>
      <c r="T29" s="782"/>
      <c r="U29" s="760"/>
      <c r="V29" s="816"/>
      <c r="W29" s="816"/>
      <c r="X29" s="816"/>
      <c r="Y29" s="813"/>
      <c r="Z29" s="1571"/>
      <c r="AA29" s="1571"/>
      <c r="AB29" s="1571"/>
      <c r="AC29" s="1571"/>
      <c r="AD29" s="1571"/>
      <c r="AE29" s="813"/>
      <c r="AF29" s="1249"/>
      <c r="AG29" s="1243"/>
      <c r="AH29" s="1243"/>
      <c r="AI29" s="1243"/>
      <c r="AJ29" s="1243"/>
      <c r="AK29" s="1243"/>
      <c r="AL29" s="1243"/>
      <c r="AM29" s="1243"/>
    </row>
    <row r="30" spans="2:39" s="1244" customFormat="1" ht="17.25" customHeight="1" x14ac:dyDescent="0.15">
      <c r="B30" s="1245" t="s">
        <v>25</v>
      </c>
      <c r="C30" s="1211" t="s">
        <v>15</v>
      </c>
      <c r="D30" s="1212">
        <f>SUM(E30:P30)</f>
        <v>641992.34199999995</v>
      </c>
      <c r="E30" s="1213">
        <v>220769.30499999999</v>
      </c>
      <c r="F30" s="1216">
        <v>135888.91099999999</v>
      </c>
      <c r="G30" s="1214">
        <v>122644.708</v>
      </c>
      <c r="H30" s="1216">
        <v>85704.926000000007</v>
      </c>
      <c r="I30" s="1216">
        <v>76984.491999999998</v>
      </c>
      <c r="J30" s="1240"/>
      <c r="K30" s="1216"/>
      <c r="L30" s="1216"/>
      <c r="M30" s="1216"/>
      <c r="N30" s="1216"/>
      <c r="O30" s="1216"/>
      <c r="P30" s="1241"/>
      <c r="Q30" s="41"/>
      <c r="R30" s="41"/>
      <c r="S30" s="3"/>
      <c r="T30" s="782"/>
      <c r="U30" s="760"/>
      <c r="V30" s="816"/>
      <c r="W30" s="816"/>
      <c r="X30" s="816"/>
      <c r="Y30" s="813"/>
      <c r="Z30" s="1571"/>
      <c r="AA30" s="1571"/>
      <c r="AB30" s="1571"/>
      <c r="AC30" s="1571"/>
      <c r="AD30" s="1571"/>
      <c r="AE30" s="813"/>
      <c r="AF30" s="1249"/>
      <c r="AG30" s="1243"/>
      <c r="AH30" s="1243"/>
      <c r="AI30" s="1243"/>
      <c r="AJ30" s="1243"/>
      <c r="AK30" s="1243"/>
      <c r="AL30" s="1243"/>
      <c r="AM30" s="1243"/>
    </row>
    <row r="31" spans="2:39" s="1244" customFormat="1" ht="17.25" customHeight="1" x14ac:dyDescent="0.15">
      <c r="B31" s="1246" t="s">
        <v>25</v>
      </c>
      <c r="C31" s="1219" t="s">
        <v>240</v>
      </c>
      <c r="D31" s="1220">
        <f>D30/D29</f>
        <v>340.41569494147905</v>
      </c>
      <c r="E31" s="1221">
        <v>541</v>
      </c>
      <c r="F31" s="1222">
        <v>412</v>
      </c>
      <c r="G31" s="1222">
        <v>308</v>
      </c>
      <c r="H31" s="1222">
        <v>229</v>
      </c>
      <c r="I31" s="1222">
        <v>204.97167626056347</v>
      </c>
      <c r="J31" s="1223"/>
      <c r="K31" s="1222"/>
      <c r="L31" s="1222"/>
      <c r="M31" s="1222"/>
      <c r="N31" s="1222"/>
      <c r="O31" s="1222"/>
      <c r="P31" s="1224"/>
      <c r="Q31" s="41"/>
      <c r="R31" s="41"/>
      <c r="S31" s="3"/>
      <c r="T31" s="782"/>
      <c r="U31" s="760"/>
      <c r="V31" s="816"/>
      <c r="W31" s="816"/>
      <c r="X31" s="816"/>
      <c r="Y31" s="813"/>
      <c r="Z31" s="1571"/>
      <c r="AA31" s="1571"/>
      <c r="AB31" s="1571"/>
      <c r="AC31" s="1571"/>
      <c r="AD31" s="1571"/>
      <c r="AE31" s="813"/>
      <c r="AF31" s="1249"/>
      <c r="AG31" s="1243"/>
      <c r="AH31" s="1243"/>
      <c r="AI31" s="1243"/>
      <c r="AJ31" s="1243"/>
      <c r="AK31" s="1243"/>
      <c r="AL31" s="1243"/>
      <c r="AM31" s="1243"/>
    </row>
    <row r="32" spans="2:39" ht="17.25" customHeight="1" x14ac:dyDescent="0.15">
      <c r="B32" s="1689" t="s">
        <v>26</v>
      </c>
      <c r="C32" s="1226" t="s">
        <v>239</v>
      </c>
      <c r="D32" s="1212">
        <f>SUM(E32:P32)</f>
        <v>37646.180999999997</v>
      </c>
      <c r="E32" s="1213">
        <v>11669</v>
      </c>
      <c r="F32" s="1214">
        <v>8552</v>
      </c>
      <c r="G32" s="1214">
        <v>5505</v>
      </c>
      <c r="H32" s="1214">
        <v>5449</v>
      </c>
      <c r="I32" s="1214">
        <v>6471.1809999999996</v>
      </c>
      <c r="J32" s="1215"/>
      <c r="K32" s="1216"/>
      <c r="L32" s="1214"/>
      <c r="M32" s="1214"/>
      <c r="N32" s="1251"/>
      <c r="O32" s="1214"/>
      <c r="P32" s="1217"/>
      <c r="Q32" s="41"/>
      <c r="R32" s="41"/>
      <c r="S32" s="3"/>
      <c r="T32" s="782"/>
      <c r="U32" s="760"/>
      <c r="V32" s="816"/>
      <c r="W32" s="816"/>
      <c r="X32" s="816"/>
      <c r="Y32" s="813"/>
      <c r="Z32" s="1571"/>
      <c r="AA32" s="1571"/>
      <c r="AB32" s="1571"/>
      <c r="AC32" s="1571"/>
      <c r="AD32" s="1571"/>
      <c r="AE32" s="813"/>
      <c r="AF32" s="1249"/>
    </row>
    <row r="33" spans="2:32" ht="17.25" customHeight="1" x14ac:dyDescent="0.15">
      <c r="B33" s="1210" t="s">
        <v>26</v>
      </c>
      <c r="C33" s="1211" t="s">
        <v>15</v>
      </c>
      <c r="D33" s="1212">
        <f>SUM(E33:P33)</f>
        <v>4972705.41</v>
      </c>
      <c r="E33" s="1213">
        <v>1618489</v>
      </c>
      <c r="F33" s="1214">
        <v>1505148</v>
      </c>
      <c r="G33" s="1214">
        <v>979127</v>
      </c>
      <c r="H33" s="1214">
        <v>529817</v>
      </c>
      <c r="I33" s="1214">
        <v>340124.41</v>
      </c>
      <c r="J33" s="1215"/>
      <c r="K33" s="1216"/>
      <c r="L33" s="1214"/>
      <c r="M33" s="1214"/>
      <c r="N33" s="1214"/>
      <c r="O33" s="1214"/>
      <c r="P33" s="1217"/>
      <c r="Q33" s="41"/>
      <c r="R33" s="41"/>
      <c r="S33" s="3"/>
      <c r="T33" s="782"/>
      <c r="U33" s="760"/>
      <c r="V33" s="816"/>
      <c r="W33" s="816"/>
      <c r="X33" s="816"/>
      <c r="Y33" s="813"/>
      <c r="Z33" s="1571"/>
      <c r="AA33" s="1571"/>
      <c r="AB33" s="1571"/>
      <c r="AC33" s="1571"/>
      <c r="AD33" s="1571"/>
      <c r="AE33" s="813"/>
      <c r="AF33" s="1249"/>
    </row>
    <row r="34" spans="2:32" ht="17.25" customHeight="1" x14ac:dyDescent="0.15">
      <c r="B34" s="1218" t="s">
        <v>26</v>
      </c>
      <c r="C34" s="1219" t="s">
        <v>240</v>
      </c>
      <c r="D34" s="1220">
        <f>D33/D32</f>
        <v>132.09056743365284</v>
      </c>
      <c r="E34" s="1221">
        <v>139</v>
      </c>
      <c r="F34" s="1222">
        <v>176</v>
      </c>
      <c r="G34" s="1222">
        <v>178</v>
      </c>
      <c r="H34" s="1222">
        <v>97</v>
      </c>
      <c r="I34" s="1222">
        <v>52.559866583858494</v>
      </c>
      <c r="J34" s="1223"/>
      <c r="K34" s="1222"/>
      <c r="L34" s="1222"/>
      <c r="M34" s="1222"/>
      <c r="N34" s="1222"/>
      <c r="O34" s="1222"/>
      <c r="P34" s="1224"/>
      <c r="Q34" s="41"/>
      <c r="R34" s="41"/>
      <c r="S34" s="3"/>
      <c r="T34" s="782"/>
      <c r="U34" s="760"/>
      <c r="V34" s="816"/>
      <c r="W34" s="816"/>
      <c r="X34" s="816"/>
      <c r="Y34" s="813"/>
      <c r="Z34" s="1571"/>
      <c r="AA34" s="1571"/>
      <c r="AB34" s="1571"/>
      <c r="AC34" s="1571"/>
      <c r="AD34" s="1571"/>
      <c r="AE34" s="813"/>
      <c r="AF34" s="1249"/>
    </row>
    <row r="35" spans="2:32" ht="17.25" customHeight="1" x14ac:dyDescent="0.15">
      <c r="B35" s="1225" t="s">
        <v>27</v>
      </c>
      <c r="C35" s="1226" t="s">
        <v>239</v>
      </c>
      <c r="D35" s="1212">
        <f>SUM(E35:P35)</f>
        <v>6220.9490000000005</v>
      </c>
      <c r="E35" s="1213">
        <v>1104</v>
      </c>
      <c r="F35" s="1214">
        <v>1064</v>
      </c>
      <c r="G35" s="1214">
        <v>1320</v>
      </c>
      <c r="H35" s="1214">
        <v>1371</v>
      </c>
      <c r="I35" s="1214">
        <v>1361.9490000000001</v>
      </c>
      <c r="J35" s="1215"/>
      <c r="K35" s="1216"/>
      <c r="L35" s="1214"/>
      <c r="M35" s="1214"/>
      <c r="N35" s="1214"/>
      <c r="O35" s="1214"/>
      <c r="P35" s="1217"/>
      <c r="Q35" s="41"/>
      <c r="R35" s="41"/>
      <c r="S35" s="3"/>
      <c r="T35" s="782"/>
      <c r="U35" s="760"/>
      <c r="V35" s="816"/>
      <c r="W35" s="816"/>
      <c r="X35" s="816"/>
      <c r="Y35" s="813"/>
      <c r="Z35" s="1571"/>
      <c r="AA35" s="1571"/>
      <c r="AB35" s="1571"/>
      <c r="AC35" s="1571"/>
      <c r="AD35" s="1571"/>
      <c r="AE35" s="813"/>
      <c r="AF35" s="1249"/>
    </row>
    <row r="36" spans="2:32" ht="17.25" customHeight="1" x14ac:dyDescent="0.15">
      <c r="B36" s="1210" t="s">
        <v>27</v>
      </c>
      <c r="C36" s="1211" t="s">
        <v>15</v>
      </c>
      <c r="D36" s="1212">
        <f>SUM(E36:P36)</f>
        <v>2256683.8709999998</v>
      </c>
      <c r="E36" s="1213">
        <v>600739</v>
      </c>
      <c r="F36" s="1214">
        <v>488142</v>
      </c>
      <c r="G36" s="1214">
        <v>456915</v>
      </c>
      <c r="H36" s="1214">
        <v>409170</v>
      </c>
      <c r="I36" s="1214">
        <v>301717.87099999998</v>
      </c>
      <c r="J36" s="1215"/>
      <c r="K36" s="1216"/>
      <c r="L36" s="1214"/>
      <c r="M36" s="1214"/>
      <c r="N36" s="1214"/>
      <c r="O36" s="1214"/>
      <c r="P36" s="1217"/>
      <c r="S36" s="283"/>
    </row>
    <row r="37" spans="2:32" ht="17.25" customHeight="1" x14ac:dyDescent="0.15">
      <c r="B37" s="1218" t="s">
        <v>27</v>
      </c>
      <c r="C37" s="1219" t="s">
        <v>240</v>
      </c>
      <c r="D37" s="1220">
        <f>D36/D35</f>
        <v>362.75556526825721</v>
      </c>
      <c r="E37" s="1221">
        <v>544</v>
      </c>
      <c r="F37" s="1222">
        <v>459</v>
      </c>
      <c r="G37" s="1222">
        <v>346</v>
      </c>
      <c r="H37" s="1222">
        <v>298</v>
      </c>
      <c r="I37" s="1222">
        <v>221.53389811219066</v>
      </c>
      <c r="J37" s="1223"/>
      <c r="K37" s="1222"/>
      <c r="L37" s="1222"/>
      <c r="M37" s="1222"/>
      <c r="N37" s="1222"/>
      <c r="O37" s="1222"/>
      <c r="P37" s="1224"/>
      <c r="S37" s="283"/>
    </row>
    <row r="38" spans="2:32" ht="17.25" customHeight="1" x14ac:dyDescent="0.15">
      <c r="B38" s="1225" t="s">
        <v>28</v>
      </c>
      <c r="C38" s="1226" t="s">
        <v>239</v>
      </c>
      <c r="D38" s="1212">
        <f>SUM(E38:P38)</f>
        <v>7362.7619999999997</v>
      </c>
      <c r="E38" s="1213">
        <v>1476</v>
      </c>
      <c r="F38" s="1214">
        <v>1394</v>
      </c>
      <c r="G38" s="1214">
        <v>1660</v>
      </c>
      <c r="H38" s="1214">
        <v>1400</v>
      </c>
      <c r="I38" s="1214">
        <v>1432.7619999999999</v>
      </c>
      <c r="J38" s="1215"/>
      <c r="K38" s="1216"/>
      <c r="L38" s="1214"/>
      <c r="M38" s="1214"/>
      <c r="N38" s="1214"/>
      <c r="O38" s="1214"/>
      <c r="P38" s="1217"/>
    </row>
    <row r="39" spans="2:32" ht="17.25" customHeight="1" x14ac:dyDescent="0.15">
      <c r="B39" s="1210" t="s">
        <v>28</v>
      </c>
      <c r="C39" s="1211" t="s">
        <v>15</v>
      </c>
      <c r="D39" s="1212">
        <f>SUM(E39:P39)</f>
        <v>3822906.4029999999</v>
      </c>
      <c r="E39" s="1213">
        <v>978142</v>
      </c>
      <c r="F39" s="1214">
        <v>784702</v>
      </c>
      <c r="G39" s="1214">
        <v>767372</v>
      </c>
      <c r="H39" s="1214">
        <v>664467</v>
      </c>
      <c r="I39" s="1214">
        <v>628223.40300000005</v>
      </c>
      <c r="J39" s="1215"/>
      <c r="K39" s="1216"/>
      <c r="L39" s="1214"/>
      <c r="M39" s="1214"/>
      <c r="N39" s="1214"/>
      <c r="O39" s="1214"/>
      <c r="P39" s="1217"/>
    </row>
    <row r="40" spans="2:32" ht="17.25" customHeight="1" x14ac:dyDescent="0.15">
      <c r="B40" s="1218" t="s">
        <v>28</v>
      </c>
      <c r="C40" s="1219" t="s">
        <v>240</v>
      </c>
      <c r="D40" s="1220">
        <f>D39/D38</f>
        <v>519.22178158142287</v>
      </c>
      <c r="E40" s="1221">
        <v>663</v>
      </c>
      <c r="F40" s="1222">
        <v>563</v>
      </c>
      <c r="G40" s="1222">
        <v>462</v>
      </c>
      <c r="H40" s="1222">
        <v>475</v>
      </c>
      <c r="I40" s="1222">
        <v>438.4701736924905</v>
      </c>
      <c r="J40" s="1223"/>
      <c r="K40" s="1222"/>
      <c r="L40" s="1222"/>
      <c r="M40" s="1222"/>
      <c r="N40" s="1222"/>
      <c r="O40" s="1222"/>
      <c r="P40" s="1224"/>
    </row>
    <row r="41" spans="2:32" ht="17.25" customHeight="1" x14ac:dyDescent="0.15">
      <c r="B41" s="1689" t="s">
        <v>29</v>
      </c>
      <c r="C41" s="1226" t="s">
        <v>239</v>
      </c>
      <c r="D41" s="1212">
        <f>SUM(E41:P41)</f>
        <v>17352.8</v>
      </c>
      <c r="E41" s="1213">
        <v>4251</v>
      </c>
      <c r="F41" s="1214">
        <v>3463</v>
      </c>
      <c r="G41" s="1214">
        <v>3045</v>
      </c>
      <c r="H41" s="1214">
        <v>3031</v>
      </c>
      <c r="I41" s="1214">
        <v>3562.8</v>
      </c>
      <c r="J41" s="1215"/>
      <c r="K41" s="1216"/>
      <c r="L41" s="1214"/>
      <c r="M41" s="1252"/>
      <c r="N41" s="1214"/>
      <c r="O41" s="1214"/>
      <c r="P41" s="1217"/>
    </row>
    <row r="42" spans="2:32" ht="17.25" customHeight="1" x14ac:dyDescent="0.15">
      <c r="B42" s="1210" t="s">
        <v>29</v>
      </c>
      <c r="C42" s="1211" t="s">
        <v>15</v>
      </c>
      <c r="D42" s="1212">
        <f>SUM(E42:P42)</f>
        <v>8317908.7649999997</v>
      </c>
      <c r="E42" s="1213">
        <v>2059435</v>
      </c>
      <c r="F42" s="1214">
        <v>1738574</v>
      </c>
      <c r="G42" s="1214">
        <v>1748379</v>
      </c>
      <c r="H42" s="1214">
        <v>1322828</v>
      </c>
      <c r="I42" s="1214">
        <v>1448692.7649999999</v>
      </c>
      <c r="J42" s="1215"/>
      <c r="K42" s="1216"/>
      <c r="L42" s="1214"/>
      <c r="M42" s="1214"/>
      <c r="N42" s="1214"/>
      <c r="O42" s="1214"/>
      <c r="P42" s="1217"/>
    </row>
    <row r="43" spans="2:32" ht="17.25" customHeight="1" x14ac:dyDescent="0.15">
      <c r="B43" s="1218" t="s">
        <v>29</v>
      </c>
      <c r="C43" s="1219" t="s">
        <v>240</v>
      </c>
      <c r="D43" s="1220">
        <f>D42/D41</f>
        <v>479.34101499469824</v>
      </c>
      <c r="E43" s="1221">
        <v>484</v>
      </c>
      <c r="F43" s="1222">
        <v>502</v>
      </c>
      <c r="G43" s="1222">
        <v>574</v>
      </c>
      <c r="H43" s="1222">
        <v>436</v>
      </c>
      <c r="I43" s="1222">
        <v>406.61635932412702</v>
      </c>
      <c r="J43" s="1223"/>
      <c r="K43" s="1222"/>
      <c r="L43" s="1222"/>
      <c r="M43" s="1222"/>
      <c r="N43" s="1222"/>
      <c r="O43" s="1222"/>
      <c r="P43" s="1224"/>
    </row>
    <row r="44" spans="2:32" ht="17.25" customHeight="1" x14ac:dyDescent="0.15">
      <c r="B44" s="1225" t="s">
        <v>30</v>
      </c>
      <c r="C44" s="1226" t="s">
        <v>239</v>
      </c>
      <c r="D44" s="1212">
        <f>SUM(E44:P44)</f>
        <v>3359.4</v>
      </c>
      <c r="E44" s="1213">
        <v>537</v>
      </c>
      <c r="F44" s="1214">
        <v>579</v>
      </c>
      <c r="G44" s="1214">
        <v>726</v>
      </c>
      <c r="H44" s="1214">
        <v>739</v>
      </c>
      <c r="I44" s="1214">
        <v>778.4</v>
      </c>
      <c r="J44" s="1215"/>
      <c r="K44" s="1216"/>
      <c r="L44" s="1214"/>
      <c r="M44" s="1214"/>
      <c r="N44" s="1214"/>
      <c r="O44" s="1214"/>
      <c r="P44" s="1217"/>
    </row>
    <row r="45" spans="2:32" ht="18" customHeight="1" x14ac:dyDescent="0.15">
      <c r="B45" s="1210" t="s">
        <v>30</v>
      </c>
      <c r="C45" s="1211" t="s">
        <v>15</v>
      </c>
      <c r="D45" s="1212">
        <f>SUM(E45:P45)</f>
        <v>2638491.1329999999</v>
      </c>
      <c r="E45" s="1213">
        <v>693702</v>
      </c>
      <c r="F45" s="1214">
        <v>556398</v>
      </c>
      <c r="G45" s="1214">
        <v>569738</v>
      </c>
      <c r="H45" s="1214">
        <v>463776</v>
      </c>
      <c r="I45" s="1214">
        <v>354877.13299999997</v>
      </c>
      <c r="J45" s="1215"/>
      <c r="K45" s="1216"/>
      <c r="L45" s="1214"/>
      <c r="M45" s="1214"/>
      <c r="N45" s="1214"/>
      <c r="O45" s="1214"/>
      <c r="P45" s="1217"/>
    </row>
    <row r="46" spans="2:32" ht="18" customHeight="1" x14ac:dyDescent="0.15">
      <c r="B46" s="1218" t="s">
        <v>30</v>
      </c>
      <c r="C46" s="1219" t="s">
        <v>240</v>
      </c>
      <c r="D46" s="1220">
        <f>D45/D44</f>
        <v>785.40546913139246</v>
      </c>
      <c r="E46" s="1221">
        <v>1291</v>
      </c>
      <c r="F46" s="1222">
        <v>961</v>
      </c>
      <c r="G46" s="1222">
        <v>785</v>
      </c>
      <c r="H46" s="1222">
        <v>628</v>
      </c>
      <c r="I46" s="1222">
        <v>455.90587487153135</v>
      </c>
      <c r="J46" s="1223"/>
      <c r="K46" s="1222"/>
      <c r="L46" s="1222"/>
      <c r="M46" s="1222"/>
      <c r="N46" s="1222"/>
      <c r="O46" s="1222"/>
      <c r="P46" s="1224"/>
    </row>
    <row r="47" spans="2:32" ht="17.25" customHeight="1" x14ac:dyDescent="0.15">
      <c r="B47" s="1225" t="s">
        <v>31</v>
      </c>
      <c r="C47" s="1226" t="s">
        <v>239</v>
      </c>
      <c r="D47" s="1212">
        <f>SUM(E47:P47)</f>
        <v>3074.279</v>
      </c>
      <c r="E47" s="1213">
        <v>599</v>
      </c>
      <c r="F47" s="1214">
        <v>608</v>
      </c>
      <c r="G47" s="1214">
        <v>706</v>
      </c>
      <c r="H47" s="1214">
        <v>574</v>
      </c>
      <c r="I47" s="1214">
        <v>587.279</v>
      </c>
      <c r="J47" s="1215"/>
      <c r="K47" s="1216"/>
      <c r="L47" s="1214"/>
      <c r="M47" s="1214"/>
      <c r="N47" s="1214"/>
      <c r="O47" s="1214"/>
      <c r="P47" s="1217"/>
    </row>
    <row r="48" spans="2:32" ht="17.25" customHeight="1" x14ac:dyDescent="0.15">
      <c r="B48" s="1210" t="s">
        <v>31</v>
      </c>
      <c r="C48" s="1211" t="s">
        <v>15</v>
      </c>
      <c r="D48" s="1212">
        <f>SUM(E48:P48)</f>
        <v>909639.13300000003</v>
      </c>
      <c r="E48" s="1213">
        <v>168638</v>
      </c>
      <c r="F48" s="1214">
        <v>166999</v>
      </c>
      <c r="G48" s="1214">
        <v>205788</v>
      </c>
      <c r="H48" s="1214">
        <v>173981</v>
      </c>
      <c r="I48" s="1214">
        <v>194233.133</v>
      </c>
      <c r="J48" s="1215"/>
      <c r="K48" s="1216"/>
      <c r="L48" s="1214"/>
      <c r="M48" s="1214"/>
      <c r="N48" s="1214"/>
      <c r="O48" s="1214"/>
      <c r="P48" s="1217"/>
    </row>
    <row r="49" spans="2:16" ht="17.25" customHeight="1" x14ac:dyDescent="0.15">
      <c r="B49" s="1218" t="s">
        <v>31</v>
      </c>
      <c r="C49" s="1219" t="s">
        <v>240</v>
      </c>
      <c r="D49" s="1220">
        <f>D48/D47</f>
        <v>295.8869813052101</v>
      </c>
      <c r="E49" s="1221">
        <v>282</v>
      </c>
      <c r="F49" s="1222">
        <v>274</v>
      </c>
      <c r="G49" s="1222">
        <v>291</v>
      </c>
      <c r="H49" s="1222">
        <v>303</v>
      </c>
      <c r="I49" s="1222">
        <v>330.73400036439239</v>
      </c>
      <c r="J49" s="1223"/>
      <c r="K49" s="1222"/>
      <c r="L49" s="1222"/>
      <c r="M49" s="1222"/>
      <c r="N49" s="1222"/>
      <c r="O49" s="1222"/>
      <c r="P49" s="1224"/>
    </row>
    <row r="50" spans="2:16" ht="17.25" customHeight="1" x14ac:dyDescent="0.15">
      <c r="B50" s="1225" t="s">
        <v>32</v>
      </c>
      <c r="C50" s="1226" t="s">
        <v>239</v>
      </c>
      <c r="D50" s="1212">
        <f>SUM(E50:P50)</f>
        <v>15639.279</v>
      </c>
      <c r="E50" s="1213">
        <v>2153</v>
      </c>
      <c r="F50" s="1214">
        <v>2069</v>
      </c>
      <c r="G50" s="1214">
        <v>4553</v>
      </c>
      <c r="H50" s="1214">
        <v>3291</v>
      </c>
      <c r="I50" s="1214">
        <v>3573.279</v>
      </c>
      <c r="J50" s="1215"/>
      <c r="K50" s="1216"/>
      <c r="L50" s="1214"/>
      <c r="M50" s="1214"/>
      <c r="N50" s="1214"/>
      <c r="O50" s="1214"/>
      <c r="P50" s="1217"/>
    </row>
    <row r="51" spans="2:16" ht="17.25" customHeight="1" x14ac:dyDescent="0.15">
      <c r="B51" s="1210" t="s">
        <v>32</v>
      </c>
      <c r="C51" s="1211" t="s">
        <v>15</v>
      </c>
      <c r="D51" s="1212">
        <f>SUM(E51:P51)</f>
        <v>6977742.9730000002</v>
      </c>
      <c r="E51" s="1213">
        <v>1366060</v>
      </c>
      <c r="F51" s="1214">
        <v>1205337</v>
      </c>
      <c r="G51" s="1214">
        <v>1605258</v>
      </c>
      <c r="H51" s="1214">
        <v>1434831</v>
      </c>
      <c r="I51" s="1214">
        <v>1366256.973</v>
      </c>
      <c r="J51" s="1215"/>
      <c r="K51" s="1216"/>
      <c r="L51" s="1214"/>
      <c r="M51" s="1214"/>
      <c r="N51" s="1214"/>
      <c r="O51" s="1214"/>
      <c r="P51" s="1217"/>
    </row>
    <row r="52" spans="2:16" ht="17.25" customHeight="1" x14ac:dyDescent="0.15">
      <c r="B52" s="1218" t="s">
        <v>32</v>
      </c>
      <c r="C52" s="1219" t="s">
        <v>240</v>
      </c>
      <c r="D52" s="1220">
        <f>D51/D50</f>
        <v>446.16781713530401</v>
      </c>
      <c r="E52" s="1221">
        <v>635</v>
      </c>
      <c r="F52" s="1222">
        <v>583</v>
      </c>
      <c r="G52" s="1222">
        <v>353</v>
      </c>
      <c r="H52" s="1222">
        <v>436</v>
      </c>
      <c r="I52" s="1222">
        <v>382.35384726465526</v>
      </c>
      <c r="J52" s="1223"/>
      <c r="K52" s="1222"/>
      <c r="L52" s="1222"/>
      <c r="M52" s="1222"/>
      <c r="N52" s="1222"/>
      <c r="O52" s="1222"/>
      <c r="P52" s="1224"/>
    </row>
    <row r="53" spans="2:16" ht="17.25" customHeight="1" x14ac:dyDescent="0.15">
      <c r="B53" s="1225" t="s">
        <v>33</v>
      </c>
      <c r="C53" s="1226" t="s">
        <v>239</v>
      </c>
      <c r="D53" s="1212">
        <f>SUM(E53:P53)</f>
        <v>25654.300999999999</v>
      </c>
      <c r="E53" s="1213">
        <v>4051</v>
      </c>
      <c r="F53" s="1214">
        <v>3823</v>
      </c>
      <c r="G53" s="1214">
        <v>5003</v>
      </c>
      <c r="H53" s="1214">
        <v>5941</v>
      </c>
      <c r="I53" s="1214">
        <v>6836.3010000000004</v>
      </c>
      <c r="J53" s="1215"/>
      <c r="K53" s="1216"/>
      <c r="L53" s="1214"/>
      <c r="M53" s="1214"/>
      <c r="N53" s="1214"/>
      <c r="O53" s="1214"/>
      <c r="P53" s="1217"/>
    </row>
    <row r="54" spans="2:16" ht="17.25" customHeight="1" x14ac:dyDescent="0.15">
      <c r="B54" s="1210" t="s">
        <v>33</v>
      </c>
      <c r="C54" s="1211" t="s">
        <v>15</v>
      </c>
      <c r="D54" s="1212">
        <f>SUM(E54:P54)</f>
        <v>9524181.1659999993</v>
      </c>
      <c r="E54" s="1213">
        <v>1973527</v>
      </c>
      <c r="F54" s="1214">
        <v>1833355</v>
      </c>
      <c r="G54" s="1214">
        <v>1958881</v>
      </c>
      <c r="H54" s="1214">
        <v>1860986</v>
      </c>
      <c r="I54" s="1214">
        <v>1897432.166</v>
      </c>
      <c r="J54" s="1215"/>
      <c r="K54" s="1216"/>
      <c r="L54" s="1214"/>
      <c r="M54" s="1214"/>
      <c r="N54" s="1214"/>
      <c r="O54" s="1214"/>
      <c r="P54" s="1217"/>
    </row>
    <row r="55" spans="2:16" ht="17.25" customHeight="1" x14ac:dyDescent="0.15">
      <c r="B55" s="1218" t="s">
        <v>33</v>
      </c>
      <c r="C55" s="1219" t="s">
        <v>240</v>
      </c>
      <c r="D55" s="1220">
        <f>D54/D53</f>
        <v>371.25085442787935</v>
      </c>
      <c r="E55" s="1221">
        <v>487</v>
      </c>
      <c r="F55" s="1222">
        <v>480</v>
      </c>
      <c r="G55" s="1222">
        <v>392</v>
      </c>
      <c r="H55" s="1222">
        <v>313</v>
      </c>
      <c r="I55" s="1222">
        <v>277.55246089954198</v>
      </c>
      <c r="J55" s="1223"/>
      <c r="K55" s="1222"/>
      <c r="L55" s="1222"/>
      <c r="M55" s="1222"/>
      <c r="N55" s="1222"/>
      <c r="O55" s="1222"/>
      <c r="P55" s="1224"/>
    </row>
    <row r="56" spans="2:16" ht="17.25" customHeight="1" x14ac:dyDescent="0.15">
      <c r="B56" s="1225" t="s">
        <v>34</v>
      </c>
      <c r="C56" s="1226" t="s">
        <v>239</v>
      </c>
      <c r="D56" s="1212">
        <f>SUM(E56:P56)</f>
        <v>10260.819</v>
      </c>
      <c r="E56" s="1213">
        <v>1392</v>
      </c>
      <c r="F56" s="1214">
        <v>1594</v>
      </c>
      <c r="G56" s="1214">
        <v>1824</v>
      </c>
      <c r="H56" s="1214">
        <v>2602</v>
      </c>
      <c r="I56" s="1214">
        <v>2848.819</v>
      </c>
      <c r="J56" s="1215"/>
      <c r="K56" s="1216"/>
      <c r="L56" s="1214"/>
      <c r="M56" s="1214"/>
      <c r="N56" s="1214"/>
      <c r="O56" s="1214"/>
      <c r="P56" s="1217"/>
    </row>
    <row r="57" spans="2:16" ht="17.25" customHeight="1" x14ac:dyDescent="0.15">
      <c r="B57" s="1210" t="s">
        <v>34</v>
      </c>
      <c r="C57" s="1211" t="s">
        <v>15</v>
      </c>
      <c r="D57" s="1212">
        <f>SUM(E57:P57)</f>
        <v>4422485.5410000002</v>
      </c>
      <c r="E57" s="1213">
        <v>748487</v>
      </c>
      <c r="F57" s="1214">
        <v>745484</v>
      </c>
      <c r="G57" s="1214">
        <v>899183</v>
      </c>
      <c r="H57" s="1214">
        <v>1006897</v>
      </c>
      <c r="I57" s="1214">
        <v>1022434.541</v>
      </c>
      <c r="J57" s="1215"/>
      <c r="K57" s="1216"/>
      <c r="L57" s="1214"/>
      <c r="M57" s="1214"/>
      <c r="N57" s="1214"/>
      <c r="O57" s="1214"/>
      <c r="P57" s="1217"/>
    </row>
    <row r="58" spans="2:16" ht="17.25" customHeight="1" x14ac:dyDescent="0.15">
      <c r="B58" s="1218" t="s">
        <v>34</v>
      </c>
      <c r="C58" s="1219" t="s">
        <v>240</v>
      </c>
      <c r="D58" s="1220">
        <f>D57/D56</f>
        <v>431.00707078060731</v>
      </c>
      <c r="E58" s="1221">
        <v>538</v>
      </c>
      <c r="F58" s="1222">
        <v>468</v>
      </c>
      <c r="G58" s="1222">
        <v>493</v>
      </c>
      <c r="H58" s="1222">
        <v>387</v>
      </c>
      <c r="I58" s="1222">
        <v>358.89768391744087</v>
      </c>
      <c r="J58" s="1223"/>
      <c r="K58" s="1222"/>
      <c r="L58" s="1222"/>
      <c r="M58" s="1222"/>
      <c r="N58" s="1222"/>
      <c r="O58" s="1222"/>
      <c r="P58" s="1224"/>
    </row>
    <row r="59" spans="2:16" ht="17.25" customHeight="1" x14ac:dyDescent="0.15">
      <c r="B59" s="1225" t="s">
        <v>35</v>
      </c>
      <c r="C59" s="1226" t="s">
        <v>239</v>
      </c>
      <c r="D59" s="1212">
        <f>SUM(E59:P59)</f>
        <v>4011.7380000000003</v>
      </c>
      <c r="E59" s="1213">
        <v>511</v>
      </c>
      <c r="F59" s="1214">
        <v>615</v>
      </c>
      <c r="G59" s="1214">
        <v>775</v>
      </c>
      <c r="H59" s="1214">
        <v>990</v>
      </c>
      <c r="I59" s="1214">
        <v>1120.7380000000001</v>
      </c>
      <c r="J59" s="1215"/>
      <c r="K59" s="1216"/>
      <c r="L59" s="1214"/>
      <c r="M59" s="1214"/>
      <c r="N59" s="1214"/>
      <c r="O59" s="1214"/>
      <c r="P59" s="1217"/>
    </row>
    <row r="60" spans="2:16" ht="17.25" customHeight="1" x14ac:dyDescent="0.15">
      <c r="B60" s="1210" t="s">
        <v>35</v>
      </c>
      <c r="C60" s="1211" t="s">
        <v>15</v>
      </c>
      <c r="D60" s="1212">
        <f>SUM(E60:P60)</f>
        <v>1802715.8370000001</v>
      </c>
      <c r="E60" s="1213">
        <v>292448</v>
      </c>
      <c r="F60" s="1214">
        <v>307530</v>
      </c>
      <c r="G60" s="1214">
        <v>358266</v>
      </c>
      <c r="H60" s="1214">
        <v>414135</v>
      </c>
      <c r="I60" s="1214">
        <v>430336.837</v>
      </c>
      <c r="J60" s="1215"/>
      <c r="K60" s="1216"/>
      <c r="L60" s="1214"/>
      <c r="M60" s="1214"/>
      <c r="N60" s="1214"/>
      <c r="O60" s="1214"/>
      <c r="P60" s="1217"/>
    </row>
    <row r="61" spans="2:16" ht="17.25" customHeight="1" x14ac:dyDescent="0.15">
      <c r="B61" s="1218" t="s">
        <v>35</v>
      </c>
      <c r="C61" s="1219" t="s">
        <v>240</v>
      </c>
      <c r="D61" s="1220">
        <f>D60/D59</f>
        <v>449.36031141614927</v>
      </c>
      <c r="E61" s="1221">
        <v>573</v>
      </c>
      <c r="F61" s="1222">
        <v>500</v>
      </c>
      <c r="G61" s="1222">
        <v>462</v>
      </c>
      <c r="H61" s="1222">
        <v>418</v>
      </c>
      <c r="I61" s="1222">
        <v>383.97630579136245</v>
      </c>
      <c r="J61" s="1223"/>
      <c r="K61" s="1222"/>
      <c r="L61" s="1222"/>
      <c r="M61" s="1222"/>
      <c r="N61" s="1222"/>
      <c r="O61" s="1222"/>
      <c r="P61" s="1224"/>
    </row>
    <row r="62" spans="2:16" ht="17.25" customHeight="1" x14ac:dyDescent="0.15">
      <c r="B62" s="1689" t="s">
        <v>36</v>
      </c>
      <c r="C62" s="1226" t="s">
        <v>239</v>
      </c>
      <c r="D62" s="1212">
        <f>SUM(E62:P62)</f>
        <v>26835.597999999998</v>
      </c>
      <c r="E62" s="1213">
        <v>4258</v>
      </c>
      <c r="F62" s="1214">
        <v>4156</v>
      </c>
      <c r="G62" s="1214">
        <v>5149</v>
      </c>
      <c r="H62" s="1214">
        <v>5843</v>
      </c>
      <c r="I62" s="1214">
        <v>7429.598</v>
      </c>
      <c r="J62" s="1215"/>
      <c r="K62" s="1216"/>
      <c r="L62" s="1214"/>
      <c r="M62" s="1214"/>
      <c r="N62" s="1214"/>
      <c r="O62" s="1214"/>
      <c r="P62" s="1217"/>
    </row>
    <row r="63" spans="2:16" ht="17.25" customHeight="1" x14ac:dyDescent="0.15">
      <c r="B63" s="1210" t="s">
        <v>36</v>
      </c>
      <c r="C63" s="1211" t="s">
        <v>15</v>
      </c>
      <c r="D63" s="1212">
        <f>SUM(E63:P63)</f>
        <v>10993660.271</v>
      </c>
      <c r="E63" s="1213">
        <v>2026926</v>
      </c>
      <c r="F63" s="1214">
        <v>1802784</v>
      </c>
      <c r="G63" s="1214">
        <v>2204908</v>
      </c>
      <c r="H63" s="1214">
        <v>2331247</v>
      </c>
      <c r="I63" s="1214">
        <v>2627795.2710000002</v>
      </c>
      <c r="J63" s="1215"/>
      <c r="K63" s="1216"/>
      <c r="L63" s="1214"/>
      <c r="M63" s="1214"/>
      <c r="N63" s="1214"/>
      <c r="O63" s="1214"/>
      <c r="P63" s="1217"/>
    </row>
    <row r="64" spans="2:16" ht="17.25" customHeight="1" x14ac:dyDescent="0.15">
      <c r="B64" s="1218" t="s">
        <v>36</v>
      </c>
      <c r="C64" s="1219" t="s">
        <v>240</v>
      </c>
      <c r="D64" s="1220">
        <f>D63/D62</f>
        <v>409.66705012498699</v>
      </c>
      <c r="E64" s="1221">
        <v>476</v>
      </c>
      <c r="F64" s="1222">
        <v>434</v>
      </c>
      <c r="G64" s="1222">
        <v>428</v>
      </c>
      <c r="H64" s="1222">
        <v>399</v>
      </c>
      <c r="I64" s="1222">
        <v>353.69279347280974</v>
      </c>
      <c r="J64" s="1223"/>
      <c r="K64" s="1222"/>
      <c r="L64" s="1222"/>
      <c r="M64" s="1222"/>
      <c r="N64" s="1222"/>
      <c r="O64" s="1222"/>
      <c r="P64" s="1224"/>
    </row>
    <row r="65" spans="2:39" ht="17.25" customHeight="1" x14ac:dyDescent="0.15">
      <c r="B65" s="1225" t="s">
        <v>37</v>
      </c>
      <c r="C65" s="1226" t="s">
        <v>239</v>
      </c>
      <c r="D65" s="1212">
        <f>SUM(E65:P65)</f>
        <v>9491.1550000000007</v>
      </c>
      <c r="E65" s="1213">
        <v>1731</v>
      </c>
      <c r="F65" s="1214">
        <v>1385</v>
      </c>
      <c r="G65" s="1214">
        <v>1770</v>
      </c>
      <c r="H65" s="1214">
        <v>2036</v>
      </c>
      <c r="I65" s="1214">
        <v>2569.1550000000002</v>
      </c>
      <c r="J65" s="1215"/>
      <c r="K65" s="1216"/>
      <c r="L65" s="1214"/>
      <c r="M65" s="1214"/>
      <c r="N65" s="1214"/>
      <c r="O65" s="1214"/>
      <c r="P65" s="1217"/>
    </row>
    <row r="66" spans="2:39" ht="17.25" customHeight="1" x14ac:dyDescent="0.15">
      <c r="B66" s="1210" t="s">
        <v>37</v>
      </c>
      <c r="C66" s="1211" t="s">
        <v>15</v>
      </c>
      <c r="D66" s="1212">
        <f>SUM(E66:P66)</f>
        <v>6052281.3059999999</v>
      </c>
      <c r="E66" s="1213">
        <v>1332043</v>
      </c>
      <c r="F66" s="1214">
        <v>1043486</v>
      </c>
      <c r="G66" s="1214">
        <v>1241664</v>
      </c>
      <c r="H66" s="1214">
        <v>1180615</v>
      </c>
      <c r="I66" s="1214">
        <v>1254473.3060000001</v>
      </c>
      <c r="J66" s="1215"/>
      <c r="K66" s="1216"/>
      <c r="L66" s="1214"/>
      <c r="M66" s="1214"/>
      <c r="N66" s="1214"/>
      <c r="O66" s="1214"/>
      <c r="P66" s="1217"/>
    </row>
    <row r="67" spans="2:39" ht="17.25" customHeight="1" x14ac:dyDescent="0.15">
      <c r="B67" s="1218" t="s">
        <v>37</v>
      </c>
      <c r="C67" s="1219" t="s">
        <v>240</v>
      </c>
      <c r="D67" s="1220">
        <f>D66/D65</f>
        <v>637.67595261061479</v>
      </c>
      <c r="E67" s="1221">
        <v>769</v>
      </c>
      <c r="F67" s="1222">
        <v>753</v>
      </c>
      <c r="G67" s="1222">
        <v>702</v>
      </c>
      <c r="H67" s="1222">
        <v>580</v>
      </c>
      <c r="I67" s="1222">
        <v>488.2824531801312</v>
      </c>
      <c r="J67" s="1223"/>
      <c r="K67" s="1222"/>
      <c r="L67" s="1222"/>
      <c r="M67" s="1222"/>
      <c r="N67" s="1222"/>
      <c r="O67" s="1222"/>
      <c r="P67" s="1224"/>
    </row>
    <row r="68" spans="2:39" ht="17.25" customHeight="1" x14ac:dyDescent="0.15">
      <c r="B68" s="1689" t="s">
        <v>38</v>
      </c>
      <c r="C68" s="1226" t="s">
        <v>239</v>
      </c>
      <c r="D68" s="1212">
        <f>SUM(E68:P68)</f>
        <v>10054.291999999999</v>
      </c>
      <c r="E68" s="1213">
        <v>1474</v>
      </c>
      <c r="F68" s="1214">
        <v>1421</v>
      </c>
      <c r="G68" s="1214">
        <v>2023</v>
      </c>
      <c r="H68" s="1214">
        <v>2422</v>
      </c>
      <c r="I68" s="1214">
        <v>2714.2919999999999</v>
      </c>
      <c r="J68" s="1215"/>
      <c r="K68" s="1216"/>
      <c r="L68" s="1214"/>
      <c r="M68" s="1214"/>
      <c r="N68" s="1214"/>
      <c r="O68" s="1214"/>
      <c r="P68" s="1217"/>
    </row>
    <row r="69" spans="2:39" ht="17.25" customHeight="1" x14ac:dyDescent="0.15">
      <c r="B69" s="1210" t="s">
        <v>38</v>
      </c>
      <c r="C69" s="1211" t="s">
        <v>15</v>
      </c>
      <c r="D69" s="1212">
        <f>SUM(E69:P69)</f>
        <v>6504458.0159999998</v>
      </c>
      <c r="E69" s="1213">
        <v>1091548</v>
      </c>
      <c r="F69" s="1214">
        <v>1207057</v>
      </c>
      <c r="G69" s="1214">
        <v>1429943</v>
      </c>
      <c r="H69" s="1214">
        <v>1499155</v>
      </c>
      <c r="I69" s="1214">
        <v>1276755.0160000001</v>
      </c>
      <c r="J69" s="1215"/>
      <c r="K69" s="1216"/>
      <c r="L69" s="1214"/>
      <c r="M69" s="1214"/>
      <c r="N69" s="1214"/>
      <c r="O69" s="1214"/>
      <c r="P69" s="1217"/>
    </row>
    <row r="70" spans="2:39" ht="17.25" customHeight="1" x14ac:dyDescent="0.15">
      <c r="B70" s="1218" t="s">
        <v>38</v>
      </c>
      <c r="C70" s="1219" t="s">
        <v>240</v>
      </c>
      <c r="D70" s="1220">
        <f>D69/D68</f>
        <v>646.9334704024908</v>
      </c>
      <c r="E70" s="1221">
        <v>740</v>
      </c>
      <c r="F70" s="1222">
        <v>849</v>
      </c>
      <c r="G70" s="1222">
        <v>707</v>
      </c>
      <c r="H70" s="1222">
        <v>619</v>
      </c>
      <c r="I70" s="1222">
        <v>470.38233764090234</v>
      </c>
      <c r="J70" s="1223"/>
      <c r="K70" s="1222"/>
      <c r="L70" s="1222"/>
      <c r="M70" s="1222"/>
      <c r="N70" s="1222"/>
      <c r="O70" s="1222"/>
      <c r="P70" s="1224"/>
    </row>
    <row r="71" spans="2:39" ht="17.25" customHeight="1" x14ac:dyDescent="0.15">
      <c r="B71" s="1225" t="s">
        <v>39</v>
      </c>
      <c r="C71" s="1226" t="s">
        <v>239</v>
      </c>
      <c r="D71" s="1212">
        <f>SUM(E71:P71)</f>
        <v>621.60299999999995</v>
      </c>
      <c r="E71" s="1213">
        <v>6</v>
      </c>
      <c r="F71" s="1214">
        <v>5</v>
      </c>
      <c r="G71" s="1214">
        <v>11</v>
      </c>
      <c r="H71" s="1214">
        <v>46</v>
      </c>
      <c r="I71" s="1235">
        <v>553.60299999999995</v>
      </c>
      <c r="J71" s="1215"/>
      <c r="K71" s="1216"/>
      <c r="L71" s="1214"/>
      <c r="M71" s="1214"/>
      <c r="N71" s="1214"/>
      <c r="O71" s="1214"/>
      <c r="P71" s="1217"/>
    </row>
    <row r="72" spans="2:39" ht="17.25" customHeight="1" x14ac:dyDescent="0.15">
      <c r="B72" s="1210" t="s">
        <v>39</v>
      </c>
      <c r="C72" s="1211" t="s">
        <v>15</v>
      </c>
      <c r="D72" s="1212">
        <f>SUM(E72:P72)</f>
        <v>318964.97600000002</v>
      </c>
      <c r="E72" s="1213">
        <v>3500</v>
      </c>
      <c r="F72" s="1214">
        <v>3356</v>
      </c>
      <c r="G72" s="1214">
        <v>6311</v>
      </c>
      <c r="H72" s="1214">
        <v>30687</v>
      </c>
      <c r="I72" s="1214">
        <v>275110.97600000002</v>
      </c>
      <c r="J72" s="1215"/>
      <c r="K72" s="1216"/>
      <c r="L72" s="1214"/>
      <c r="M72" s="1214"/>
      <c r="N72" s="1214"/>
      <c r="O72" s="1214"/>
      <c r="P72" s="1217"/>
    </row>
    <row r="73" spans="2:39" ht="17.25" customHeight="1" x14ac:dyDescent="0.15">
      <c r="B73" s="1218" t="s">
        <v>39</v>
      </c>
      <c r="C73" s="1219" t="s">
        <v>240</v>
      </c>
      <c r="D73" s="1220">
        <f>D72/D71</f>
        <v>513.13294176508168</v>
      </c>
      <c r="E73" s="1221">
        <v>592</v>
      </c>
      <c r="F73" s="1222">
        <v>667</v>
      </c>
      <c r="G73" s="1222">
        <v>565</v>
      </c>
      <c r="H73" s="1222">
        <v>665</v>
      </c>
      <c r="I73" s="1222">
        <v>496.94632435156609</v>
      </c>
      <c r="J73" s="1223"/>
      <c r="K73" s="1222"/>
      <c r="L73" s="1222"/>
      <c r="M73" s="1222"/>
      <c r="N73" s="1222"/>
      <c r="O73" s="1222"/>
      <c r="P73" s="1224"/>
    </row>
    <row r="74" spans="2:39" ht="17.25" customHeight="1" x14ac:dyDescent="0.15">
      <c r="B74" s="1225" t="s">
        <v>40</v>
      </c>
      <c r="C74" s="1226" t="s">
        <v>239</v>
      </c>
      <c r="D74" s="1212">
        <f>SUM(E74:P74)</f>
        <v>7702.54</v>
      </c>
      <c r="E74" s="1213">
        <v>1225</v>
      </c>
      <c r="F74" s="1214">
        <v>1316</v>
      </c>
      <c r="G74" s="1214">
        <v>1485</v>
      </c>
      <c r="H74" s="1214">
        <v>1849</v>
      </c>
      <c r="I74" s="1214">
        <v>1827.54</v>
      </c>
      <c r="J74" s="1215"/>
      <c r="K74" s="1216"/>
      <c r="L74" s="1214"/>
      <c r="M74" s="1214"/>
      <c r="N74" s="1214"/>
      <c r="O74" s="1214"/>
      <c r="P74" s="1217"/>
    </row>
    <row r="75" spans="2:39" ht="17.25" customHeight="1" x14ac:dyDescent="0.15">
      <c r="B75" s="1210" t="s">
        <v>40</v>
      </c>
      <c r="C75" s="1211" t="s">
        <v>15</v>
      </c>
      <c r="D75" s="1212">
        <f>SUM(E75:P75)</f>
        <v>1968092.9820000001</v>
      </c>
      <c r="E75" s="1213">
        <v>378671</v>
      </c>
      <c r="F75" s="1214">
        <v>374609</v>
      </c>
      <c r="G75" s="1214">
        <v>373089</v>
      </c>
      <c r="H75" s="1214">
        <v>422415</v>
      </c>
      <c r="I75" s="1214">
        <v>419308.98200000002</v>
      </c>
      <c r="J75" s="1215"/>
      <c r="K75" s="1216"/>
      <c r="L75" s="1214"/>
      <c r="M75" s="1214"/>
      <c r="N75" s="1214"/>
      <c r="O75" s="1214"/>
      <c r="P75" s="1217"/>
    </row>
    <row r="76" spans="2:39" ht="17.25" customHeight="1" x14ac:dyDescent="0.15">
      <c r="B76" s="1218" t="s">
        <v>40</v>
      </c>
      <c r="C76" s="1219" t="s">
        <v>240</v>
      </c>
      <c r="D76" s="1220">
        <f>D75/D74</f>
        <v>255.51220532447738</v>
      </c>
      <c r="E76" s="1221">
        <v>309</v>
      </c>
      <c r="F76" s="1222">
        <v>285</v>
      </c>
      <c r="G76" s="1222">
        <v>251</v>
      </c>
      <c r="H76" s="1222">
        <v>229</v>
      </c>
      <c r="I76" s="1222">
        <v>229.43901747704567</v>
      </c>
      <c r="J76" s="1223"/>
      <c r="K76" s="1222"/>
      <c r="L76" s="1222"/>
      <c r="M76" s="1222"/>
      <c r="N76" s="1222"/>
      <c r="O76" s="1222"/>
      <c r="P76" s="1224"/>
    </row>
    <row r="77" spans="2:39" s="1244" customFormat="1" ht="17.25" customHeight="1" x14ac:dyDescent="0.15">
      <c r="B77" s="1253" t="s">
        <v>41</v>
      </c>
      <c r="C77" s="1226" t="s">
        <v>239</v>
      </c>
      <c r="D77" s="1212">
        <f>SUM(E77:P77)</f>
        <v>31375.258000000002</v>
      </c>
      <c r="E77" s="1213">
        <v>6063</v>
      </c>
      <c r="F77" s="1216">
        <v>5907</v>
      </c>
      <c r="G77" s="1214">
        <v>5747</v>
      </c>
      <c r="H77" s="1216">
        <v>5540</v>
      </c>
      <c r="I77" s="1216">
        <v>8118.2579999999998</v>
      </c>
      <c r="J77" s="1240"/>
      <c r="K77" s="1216"/>
      <c r="L77" s="1216"/>
      <c r="M77" s="1216"/>
      <c r="N77" s="1216"/>
      <c r="O77" s="1216"/>
      <c r="P77" s="1241"/>
      <c r="Q77" s="2"/>
      <c r="R77" s="2"/>
      <c r="S77" s="6"/>
      <c r="T77" s="780"/>
      <c r="U77" s="755"/>
      <c r="V77" s="757"/>
      <c r="W77" s="757"/>
      <c r="X77" s="757"/>
      <c r="Y77" s="758"/>
      <c r="Z77" s="1569"/>
      <c r="AA77" s="1569"/>
      <c r="AB77" s="1569"/>
      <c r="AC77" s="1569"/>
      <c r="AD77" s="1569"/>
      <c r="AE77" s="758"/>
      <c r="AF77" s="1179"/>
      <c r="AG77" s="1243"/>
      <c r="AH77" s="1243"/>
      <c r="AI77" s="1243"/>
      <c r="AJ77" s="1243"/>
      <c r="AK77" s="1243"/>
      <c r="AL77" s="1243"/>
      <c r="AM77" s="1243"/>
    </row>
    <row r="78" spans="2:39" s="1244" customFormat="1" ht="17.25" customHeight="1" x14ac:dyDescent="0.15">
      <c r="B78" s="1245" t="s">
        <v>42</v>
      </c>
      <c r="C78" s="1211" t="s">
        <v>15</v>
      </c>
      <c r="D78" s="1212">
        <f>SUM(E78:P78)</f>
        <v>7872987.2429999998</v>
      </c>
      <c r="E78" s="1213">
        <v>1403166</v>
      </c>
      <c r="F78" s="1216">
        <v>1316380</v>
      </c>
      <c r="G78" s="1214">
        <v>1364109</v>
      </c>
      <c r="H78" s="1216">
        <v>1772852</v>
      </c>
      <c r="I78" s="1216">
        <v>2016480.243</v>
      </c>
      <c r="J78" s="1240"/>
      <c r="K78" s="1216"/>
      <c r="L78" s="1216"/>
      <c r="M78" s="1216"/>
      <c r="N78" s="1216"/>
      <c r="O78" s="1216"/>
      <c r="P78" s="1241"/>
      <c r="Q78" s="2"/>
      <c r="R78" s="2"/>
      <c r="S78" s="6"/>
      <c r="T78" s="780"/>
      <c r="U78" s="755"/>
      <c r="V78" s="757"/>
      <c r="W78" s="757"/>
      <c r="X78" s="757"/>
      <c r="Y78" s="758"/>
      <c r="Z78" s="1569"/>
      <c r="AA78" s="1569"/>
      <c r="AB78" s="1569"/>
      <c r="AC78" s="1569"/>
      <c r="AD78" s="1569"/>
      <c r="AE78" s="758"/>
      <c r="AF78" s="1179"/>
      <c r="AG78" s="1243"/>
      <c r="AH78" s="1243"/>
      <c r="AI78" s="1243"/>
      <c r="AJ78" s="1243"/>
      <c r="AK78" s="1243"/>
      <c r="AL78" s="1243"/>
      <c r="AM78" s="1243"/>
    </row>
    <row r="79" spans="2:39" s="1244" customFormat="1" ht="17.25" customHeight="1" x14ac:dyDescent="0.15">
      <c r="B79" s="1246" t="s">
        <v>42</v>
      </c>
      <c r="C79" s="1219" t="s">
        <v>240</v>
      </c>
      <c r="D79" s="1220">
        <f>D78/D77</f>
        <v>250.92980089597987</v>
      </c>
      <c r="E79" s="1221">
        <v>231</v>
      </c>
      <c r="F79" s="1222">
        <v>223</v>
      </c>
      <c r="G79" s="1222">
        <v>237</v>
      </c>
      <c r="H79" s="1222">
        <v>320</v>
      </c>
      <c r="I79" s="1222">
        <v>248.38829253763555</v>
      </c>
      <c r="J79" s="1223"/>
      <c r="K79" s="1222"/>
      <c r="L79" s="1222"/>
      <c r="M79" s="1222"/>
      <c r="N79" s="1222"/>
      <c r="O79" s="1222"/>
      <c r="P79" s="1224"/>
      <c r="Q79" s="2"/>
      <c r="R79" s="2"/>
      <c r="S79" s="6"/>
      <c r="T79" s="780"/>
      <c r="U79" s="755"/>
      <c r="V79" s="757"/>
      <c r="W79" s="757"/>
      <c r="X79" s="757"/>
      <c r="Y79" s="758"/>
      <c r="Z79" s="1569"/>
      <c r="AA79" s="1569"/>
      <c r="AB79" s="1569"/>
      <c r="AC79" s="1569"/>
      <c r="AD79" s="1569"/>
      <c r="AE79" s="758"/>
      <c r="AF79" s="1179"/>
      <c r="AG79" s="1243"/>
      <c r="AH79" s="1243"/>
      <c r="AI79" s="1243"/>
      <c r="AJ79" s="1243"/>
      <c r="AK79" s="1243"/>
      <c r="AL79" s="1243"/>
      <c r="AM79" s="1243"/>
    </row>
    <row r="80" spans="2:39" ht="17.25" customHeight="1" x14ac:dyDescent="0.15">
      <c r="B80" s="1689" t="s">
        <v>43</v>
      </c>
      <c r="C80" s="1226" t="s">
        <v>239</v>
      </c>
      <c r="D80" s="1212">
        <f>SUM(E80:P80)</f>
        <v>12184.013999999999</v>
      </c>
      <c r="E80" s="1213">
        <v>2778</v>
      </c>
      <c r="F80" s="1214">
        <v>3088</v>
      </c>
      <c r="G80" s="1214">
        <v>2800</v>
      </c>
      <c r="H80" s="1214">
        <v>2269</v>
      </c>
      <c r="I80" s="1214">
        <v>1249.0139999999999</v>
      </c>
      <c r="J80" s="1215"/>
      <c r="K80" s="1216"/>
      <c r="L80" s="1214"/>
      <c r="M80" s="1214"/>
      <c r="N80" s="1214"/>
      <c r="O80" s="1214"/>
      <c r="P80" s="1217"/>
    </row>
    <row r="81" spans="2:39" ht="17.25" customHeight="1" x14ac:dyDescent="0.15">
      <c r="B81" s="1313" t="s">
        <v>43</v>
      </c>
      <c r="C81" s="1211" t="s">
        <v>15</v>
      </c>
      <c r="D81" s="1212">
        <f>SUM(E81:P81)</f>
        <v>3382223.9610000001</v>
      </c>
      <c r="E81" s="1213">
        <v>762053</v>
      </c>
      <c r="F81" s="1214">
        <v>805512</v>
      </c>
      <c r="G81" s="1214">
        <v>749356</v>
      </c>
      <c r="H81" s="1214">
        <v>632904</v>
      </c>
      <c r="I81" s="1214">
        <v>432398.96100000001</v>
      </c>
      <c r="J81" s="1215"/>
      <c r="K81" s="1216"/>
      <c r="L81" s="1214"/>
      <c r="M81" s="1214"/>
      <c r="N81" s="1214"/>
      <c r="O81" s="1214"/>
      <c r="P81" s="1217"/>
    </row>
    <row r="82" spans="2:39" ht="17.25" customHeight="1" x14ac:dyDescent="0.15">
      <c r="B82" s="1218" t="s">
        <v>43</v>
      </c>
      <c r="C82" s="1219" t="s">
        <v>240</v>
      </c>
      <c r="D82" s="1220">
        <f>D81/D80</f>
        <v>277.59521295691223</v>
      </c>
      <c r="E82" s="1221">
        <v>274</v>
      </c>
      <c r="F82" s="1222">
        <v>261</v>
      </c>
      <c r="G82" s="1222">
        <v>268</v>
      </c>
      <c r="H82" s="1222">
        <v>279</v>
      </c>
      <c r="I82" s="1222">
        <v>346.19224524304775</v>
      </c>
      <c r="J82" s="1223"/>
      <c r="K82" s="1222"/>
      <c r="L82" s="1222"/>
      <c r="M82" s="1222"/>
      <c r="N82" s="1222"/>
      <c r="O82" s="1222"/>
      <c r="P82" s="1224"/>
    </row>
    <row r="83" spans="2:39" ht="17.25" customHeight="1" x14ac:dyDescent="0.15">
      <c r="B83" s="1225" t="s">
        <v>44</v>
      </c>
      <c r="C83" s="1226" t="s">
        <v>239</v>
      </c>
      <c r="D83" s="1212">
        <f>SUM(E83:P83)</f>
        <v>43181.368999999999</v>
      </c>
      <c r="E83" s="1213">
        <v>7453</v>
      </c>
      <c r="F83" s="1214">
        <v>8219</v>
      </c>
      <c r="G83" s="1214">
        <v>9239</v>
      </c>
      <c r="H83" s="1214">
        <v>9610</v>
      </c>
      <c r="I83" s="1214">
        <v>8660.3690000000006</v>
      </c>
      <c r="J83" s="1215"/>
      <c r="K83" s="1216"/>
      <c r="L83" s="1214"/>
      <c r="M83" s="1214"/>
      <c r="N83" s="1214"/>
      <c r="O83" s="1214"/>
      <c r="P83" s="1217"/>
    </row>
    <row r="84" spans="2:39" ht="17.25" customHeight="1" x14ac:dyDescent="0.15">
      <c r="B84" s="1210" t="s">
        <v>44</v>
      </c>
      <c r="C84" s="1211" t="s">
        <v>15</v>
      </c>
      <c r="D84" s="1212">
        <f>SUM(E84:P84)</f>
        <v>6947110.3670000006</v>
      </c>
      <c r="E84" s="1213">
        <v>1152003</v>
      </c>
      <c r="F84" s="1214">
        <v>1370029</v>
      </c>
      <c r="G84" s="1214">
        <v>1490664</v>
      </c>
      <c r="H84" s="1214">
        <v>1553776</v>
      </c>
      <c r="I84" s="1214">
        <v>1380638.3670000001</v>
      </c>
      <c r="J84" s="1215"/>
      <c r="K84" s="1216"/>
      <c r="L84" s="1214"/>
      <c r="M84" s="1214"/>
      <c r="N84" s="1214"/>
      <c r="O84" s="1214"/>
      <c r="P84" s="1217"/>
    </row>
    <row r="85" spans="2:39" ht="17.25" customHeight="1" x14ac:dyDescent="0.15">
      <c r="B85" s="1218" t="s">
        <v>44</v>
      </c>
      <c r="C85" s="1219" t="s">
        <v>240</v>
      </c>
      <c r="D85" s="1220">
        <f>D84/D83</f>
        <v>160.88212411700056</v>
      </c>
      <c r="E85" s="1221">
        <v>155</v>
      </c>
      <c r="F85" s="1222">
        <v>167</v>
      </c>
      <c r="G85" s="1222">
        <v>161</v>
      </c>
      <c r="H85" s="1222">
        <v>162</v>
      </c>
      <c r="I85" s="1222">
        <v>159.42027031411709</v>
      </c>
      <c r="J85" s="1223"/>
      <c r="K85" s="1222"/>
      <c r="L85" s="1222"/>
      <c r="M85" s="1222"/>
      <c r="N85" s="1222"/>
      <c r="O85" s="1222"/>
      <c r="P85" s="1224"/>
    </row>
    <row r="86" spans="2:39" ht="17.25" customHeight="1" x14ac:dyDescent="0.15">
      <c r="B86" s="1689" t="s">
        <v>45</v>
      </c>
      <c r="C86" s="1226" t="s">
        <v>239</v>
      </c>
      <c r="D86" s="1212">
        <f>SUM(E86:P86)</f>
        <v>2969.0650000000001</v>
      </c>
      <c r="E86" s="1213">
        <v>822</v>
      </c>
      <c r="F86" s="1214">
        <v>742</v>
      </c>
      <c r="G86" s="1214">
        <v>691</v>
      </c>
      <c r="H86" s="1214">
        <v>417</v>
      </c>
      <c r="I86" s="1214">
        <v>297.065</v>
      </c>
      <c r="J86" s="1215"/>
      <c r="K86" s="1216"/>
      <c r="L86" s="1214"/>
      <c r="M86" s="1214"/>
      <c r="N86" s="1214"/>
      <c r="O86" s="1214"/>
      <c r="P86" s="1217"/>
    </row>
    <row r="87" spans="2:39" ht="17.25" customHeight="1" x14ac:dyDescent="0.15">
      <c r="B87" s="1210" t="s">
        <v>45</v>
      </c>
      <c r="C87" s="1211" t="s">
        <v>15</v>
      </c>
      <c r="D87" s="1212">
        <f>SUM(E87:P87)</f>
        <v>1492171.3540000001</v>
      </c>
      <c r="E87" s="1213">
        <v>338460</v>
      </c>
      <c r="F87" s="1214">
        <v>327875</v>
      </c>
      <c r="G87" s="1214">
        <v>348673</v>
      </c>
      <c r="H87" s="1214">
        <v>265231</v>
      </c>
      <c r="I87" s="1214">
        <v>211932.35399999999</v>
      </c>
      <c r="J87" s="1215"/>
      <c r="K87" s="1216"/>
      <c r="L87" s="1214"/>
      <c r="M87" s="1214"/>
      <c r="N87" s="1214"/>
      <c r="O87" s="1214"/>
      <c r="P87" s="1217"/>
    </row>
    <row r="88" spans="2:39" ht="17.25" customHeight="1" x14ac:dyDescent="0.15">
      <c r="B88" s="1218" t="s">
        <v>45</v>
      </c>
      <c r="C88" s="1219" t="s">
        <v>240</v>
      </c>
      <c r="D88" s="1220">
        <f>D87/D86</f>
        <v>502.57281467397985</v>
      </c>
      <c r="E88" s="1221">
        <v>412</v>
      </c>
      <c r="F88" s="1222">
        <v>442</v>
      </c>
      <c r="G88" s="1222">
        <v>504</v>
      </c>
      <c r="H88" s="1222">
        <v>636</v>
      </c>
      <c r="I88" s="1222">
        <v>713.42081362664737</v>
      </c>
      <c r="J88" s="1223"/>
      <c r="K88" s="1222"/>
      <c r="L88" s="1222"/>
      <c r="M88" s="1222"/>
      <c r="N88" s="1222"/>
      <c r="O88" s="1222"/>
      <c r="P88" s="1224"/>
    </row>
    <row r="89" spans="2:39" s="1244" customFormat="1" ht="17.25" customHeight="1" x14ac:dyDescent="0.15">
      <c r="B89" s="1247" t="s">
        <v>46</v>
      </c>
      <c r="C89" s="1226" t="s">
        <v>239</v>
      </c>
      <c r="D89" s="1212">
        <f>SUM(E89:P89)</f>
        <v>1963.769</v>
      </c>
      <c r="E89" s="1213">
        <v>415.79199999999997</v>
      </c>
      <c r="F89" s="1216">
        <v>395.59399999999999</v>
      </c>
      <c r="G89" s="1214">
        <v>423.03399999999999</v>
      </c>
      <c r="H89" s="1216">
        <v>362.16399999999999</v>
      </c>
      <c r="I89" s="1216">
        <v>367.185</v>
      </c>
      <c r="J89" s="1240"/>
      <c r="K89" s="1216"/>
      <c r="L89" s="1216"/>
      <c r="M89" s="1216"/>
      <c r="N89" s="1216"/>
      <c r="O89" s="1216"/>
      <c r="P89" s="1241"/>
      <c r="Q89" s="2"/>
      <c r="R89" s="2"/>
      <c r="S89" s="6"/>
      <c r="T89" s="780"/>
      <c r="U89" s="755"/>
      <c r="V89" s="757"/>
      <c r="W89" s="757"/>
      <c r="X89" s="757"/>
      <c r="Y89" s="758"/>
      <c r="Z89" s="1569"/>
      <c r="AA89" s="1569"/>
      <c r="AB89" s="1569"/>
      <c r="AC89" s="1569"/>
      <c r="AD89" s="1569"/>
      <c r="AE89" s="758"/>
      <c r="AF89" s="1179"/>
      <c r="AG89" s="1243"/>
      <c r="AH89" s="1243"/>
      <c r="AI89" s="1243"/>
      <c r="AJ89" s="1243"/>
      <c r="AK89" s="1243"/>
      <c r="AL89" s="1243"/>
      <c r="AM89" s="1243"/>
    </row>
    <row r="90" spans="2:39" s="1244" customFormat="1" ht="17.25" customHeight="1" x14ac:dyDescent="0.15">
      <c r="B90" s="1245" t="s">
        <v>47</v>
      </c>
      <c r="C90" s="1211" t="s">
        <v>15</v>
      </c>
      <c r="D90" s="1212">
        <f>SUM(E90:P90)</f>
        <v>729277.11899999995</v>
      </c>
      <c r="E90" s="1213">
        <v>209561.27</v>
      </c>
      <c r="F90" s="1216">
        <v>159847.62599999999</v>
      </c>
      <c r="G90" s="1214">
        <v>153236.56200000001</v>
      </c>
      <c r="H90" s="1216">
        <v>116500.977</v>
      </c>
      <c r="I90" s="1216">
        <v>90130.683999999994</v>
      </c>
      <c r="J90" s="1240"/>
      <c r="K90" s="1216"/>
      <c r="L90" s="1216"/>
      <c r="M90" s="1251"/>
      <c r="N90" s="1216"/>
      <c r="O90" s="1216"/>
      <c r="P90" s="1241"/>
      <c r="Q90" s="2"/>
      <c r="R90" s="2"/>
      <c r="S90" s="6"/>
      <c r="T90" s="780"/>
      <c r="U90" s="755"/>
      <c r="V90" s="757"/>
      <c r="W90" s="757"/>
      <c r="X90" s="757"/>
      <c r="Y90" s="758"/>
      <c r="Z90" s="1569"/>
      <c r="AA90" s="1569"/>
      <c r="AB90" s="1569"/>
      <c r="AC90" s="1569"/>
      <c r="AD90" s="1569"/>
      <c r="AE90" s="758"/>
      <c r="AF90" s="1179"/>
      <c r="AG90" s="1243"/>
      <c r="AH90" s="1243"/>
      <c r="AI90" s="1243"/>
      <c r="AJ90" s="1243"/>
      <c r="AK90" s="1243"/>
      <c r="AL90" s="1243"/>
      <c r="AM90" s="1243"/>
    </row>
    <row r="91" spans="2:39" s="1244" customFormat="1" ht="17.25" customHeight="1" x14ac:dyDescent="0.15">
      <c r="B91" s="1246" t="s">
        <v>47</v>
      </c>
      <c r="C91" s="1219" t="s">
        <v>240</v>
      </c>
      <c r="D91" s="1220">
        <f>D90/D89</f>
        <v>371.3660410160258</v>
      </c>
      <c r="E91" s="1221">
        <v>504</v>
      </c>
      <c r="F91" s="1222">
        <v>404</v>
      </c>
      <c r="G91" s="1222">
        <v>362</v>
      </c>
      <c r="H91" s="1222">
        <v>322</v>
      </c>
      <c r="I91" s="1222">
        <v>245.46395958440567</v>
      </c>
      <c r="J91" s="1223"/>
      <c r="K91" s="1222"/>
      <c r="L91" s="1222"/>
      <c r="M91" s="1222"/>
      <c r="N91" s="1222"/>
      <c r="O91" s="1222"/>
      <c r="P91" s="1224"/>
      <c r="Q91" s="2"/>
      <c r="R91" s="2"/>
      <c r="S91" s="6"/>
      <c r="T91" s="780"/>
      <c r="U91" s="755"/>
      <c r="V91" s="757"/>
      <c r="W91" s="757"/>
      <c r="X91" s="757"/>
      <c r="Y91" s="758"/>
      <c r="Z91" s="1569"/>
      <c r="AA91" s="1569"/>
      <c r="AB91" s="1569"/>
      <c r="AC91" s="1569"/>
      <c r="AD91" s="1569"/>
      <c r="AE91" s="758"/>
      <c r="AF91" s="1179"/>
      <c r="AG91" s="1243"/>
      <c r="AH91" s="1243"/>
      <c r="AI91" s="1243"/>
      <c r="AJ91" s="1243"/>
      <c r="AK91" s="1243"/>
      <c r="AL91" s="1243"/>
      <c r="AM91" s="1243"/>
    </row>
    <row r="92" spans="2:39" s="1244" customFormat="1" ht="17.25" customHeight="1" x14ac:dyDescent="0.15">
      <c r="B92" s="1247" t="s">
        <v>48</v>
      </c>
      <c r="C92" s="1226" t="s">
        <v>239</v>
      </c>
      <c r="D92" s="1212">
        <f>SUM(E92:P92)</f>
        <v>14.959999999999999</v>
      </c>
      <c r="E92" s="1213">
        <v>1.367</v>
      </c>
      <c r="F92" s="1216">
        <v>2.73</v>
      </c>
      <c r="G92" s="1214">
        <v>2.383</v>
      </c>
      <c r="H92" s="1216">
        <v>7.79</v>
      </c>
      <c r="I92" s="1216">
        <v>0.69</v>
      </c>
      <c r="J92" s="1240"/>
      <c r="K92" s="1254"/>
      <c r="L92" s="1216"/>
      <c r="M92" s="1216"/>
      <c r="N92" s="1216"/>
      <c r="O92" s="1216"/>
      <c r="P92" s="1241"/>
      <c r="Q92" s="2"/>
      <c r="R92" s="2"/>
      <c r="S92" s="6"/>
      <c r="T92" s="780"/>
      <c r="U92" s="755"/>
      <c r="V92" s="757"/>
      <c r="W92" s="757"/>
      <c r="X92" s="757"/>
      <c r="Y92" s="758"/>
      <c r="Z92" s="1569"/>
      <c r="AA92" s="1569"/>
      <c r="AB92" s="1569"/>
      <c r="AC92" s="1569"/>
      <c r="AD92" s="1569"/>
      <c r="AE92" s="758"/>
      <c r="AF92" s="1179"/>
      <c r="AG92" s="1243"/>
      <c r="AH92" s="1243"/>
      <c r="AI92" s="1243"/>
      <c r="AJ92" s="1243"/>
      <c r="AK92" s="1243"/>
      <c r="AL92" s="1243"/>
      <c r="AM92" s="1243"/>
    </row>
    <row r="93" spans="2:39" s="1244" customFormat="1" ht="17.25" customHeight="1" x14ac:dyDescent="0.15">
      <c r="B93" s="1245" t="s">
        <v>49</v>
      </c>
      <c r="C93" s="1211" t="s">
        <v>15</v>
      </c>
      <c r="D93" s="1212">
        <f>SUM(E93:P93)</f>
        <v>13366.635</v>
      </c>
      <c r="E93" s="1213">
        <v>1626.64</v>
      </c>
      <c r="F93" s="1216">
        <v>2691.857</v>
      </c>
      <c r="G93" s="1214">
        <v>2350.826</v>
      </c>
      <c r="H93" s="1216">
        <v>6213.8389999999999</v>
      </c>
      <c r="I93" s="1216">
        <v>483.47300000000001</v>
      </c>
      <c r="J93" s="1240"/>
      <c r="K93" s="1216"/>
      <c r="L93" s="1216"/>
      <c r="M93" s="1216"/>
      <c r="N93" s="1216"/>
      <c r="O93" s="1216"/>
      <c r="P93" s="1241"/>
      <c r="Q93" s="41"/>
      <c r="R93" s="41"/>
      <c r="S93" s="3"/>
      <c r="T93" s="782"/>
      <c r="U93" s="760"/>
      <c r="V93" s="816"/>
      <c r="W93" s="816"/>
      <c r="X93" s="816"/>
      <c r="Y93" s="813"/>
      <c r="Z93" s="1571"/>
      <c r="AA93" s="1571"/>
      <c r="AB93" s="1571"/>
      <c r="AC93" s="1571"/>
      <c r="AD93" s="1571"/>
      <c r="AE93" s="813"/>
      <c r="AF93" s="1249"/>
      <c r="AG93" s="1243"/>
      <c r="AH93" s="1243"/>
      <c r="AI93" s="1243"/>
      <c r="AJ93" s="1243"/>
      <c r="AK93" s="1243"/>
      <c r="AL93" s="1243"/>
      <c r="AM93" s="1243"/>
    </row>
    <row r="94" spans="2:39" s="1244" customFormat="1" ht="17.25" customHeight="1" x14ac:dyDescent="0.15">
      <c r="B94" s="1246" t="s">
        <v>49</v>
      </c>
      <c r="C94" s="1219" t="s">
        <v>240</v>
      </c>
      <c r="D94" s="1220">
        <f>D93/D92</f>
        <v>893.4916443850268</v>
      </c>
      <c r="E94" s="1221">
        <v>1190</v>
      </c>
      <c r="F94" s="1222">
        <v>986</v>
      </c>
      <c r="G94" s="1222">
        <v>986</v>
      </c>
      <c r="H94" s="1222">
        <v>798</v>
      </c>
      <c r="I94" s="1222">
        <v>700.68550724637691</v>
      </c>
      <c r="J94" s="1223"/>
      <c r="K94" s="1222"/>
      <c r="L94" s="1222"/>
      <c r="M94" s="1222"/>
      <c r="N94" s="1222"/>
      <c r="O94" s="1222"/>
      <c r="P94" s="1224"/>
      <c r="Q94" s="41"/>
      <c r="R94" s="41"/>
      <c r="S94" s="3"/>
      <c r="T94" s="782"/>
      <c r="U94" s="760"/>
      <c r="V94" s="816"/>
      <c r="W94" s="816"/>
      <c r="X94" s="816"/>
      <c r="Y94" s="813"/>
      <c r="Z94" s="1571"/>
      <c r="AA94" s="1571"/>
      <c r="AB94" s="1571"/>
      <c r="AC94" s="1571"/>
      <c r="AD94" s="1571"/>
      <c r="AE94" s="813"/>
      <c r="AF94" s="1249"/>
      <c r="AG94" s="1243"/>
      <c r="AH94" s="1243"/>
      <c r="AI94" s="1243"/>
      <c r="AJ94" s="1243"/>
      <c r="AK94" s="1243"/>
      <c r="AL94" s="1243"/>
      <c r="AM94" s="1243"/>
    </row>
    <row r="95" spans="2:39" s="1244" customFormat="1" ht="17.25" customHeight="1" x14ac:dyDescent="0.15">
      <c r="B95" s="1247" t="s">
        <v>50</v>
      </c>
      <c r="C95" s="1226" t="s">
        <v>239</v>
      </c>
      <c r="D95" s="1212">
        <f>SUM(E95:P95)</f>
        <v>5.4719999999999995</v>
      </c>
      <c r="E95" s="1213">
        <v>2.585</v>
      </c>
      <c r="F95" s="1216">
        <v>0.95799999999999996</v>
      </c>
      <c r="G95" s="1214">
        <v>0.77600000000000002</v>
      </c>
      <c r="H95" s="1216">
        <v>0.59199999999999997</v>
      </c>
      <c r="I95" s="1216">
        <v>0.56100000000000005</v>
      </c>
      <c r="J95" s="1240"/>
      <c r="K95" s="1216"/>
      <c r="L95" s="1216"/>
      <c r="M95" s="1216"/>
      <c r="N95" s="1216"/>
      <c r="O95" s="1216"/>
      <c r="P95" s="1241"/>
      <c r="Q95" s="41"/>
      <c r="R95" s="41"/>
      <c r="S95" s="3"/>
      <c r="T95" s="782"/>
      <c r="U95" s="760"/>
      <c r="V95" s="816"/>
      <c r="W95" s="816"/>
      <c r="X95" s="816"/>
      <c r="Y95" s="813"/>
      <c r="Z95" s="1571"/>
      <c r="AA95" s="1571"/>
      <c r="AB95" s="1571"/>
      <c r="AC95" s="1571"/>
      <c r="AD95" s="1571"/>
      <c r="AE95" s="813"/>
      <c r="AF95" s="1249"/>
      <c r="AG95" s="1243"/>
      <c r="AH95" s="1243"/>
      <c r="AI95" s="1243"/>
      <c r="AJ95" s="1243"/>
      <c r="AK95" s="1243"/>
      <c r="AL95" s="1243"/>
      <c r="AM95" s="1243"/>
    </row>
    <row r="96" spans="2:39" s="1244" customFormat="1" ht="17.25" customHeight="1" x14ac:dyDescent="0.15">
      <c r="B96" s="1245" t="s">
        <v>51</v>
      </c>
      <c r="C96" s="1211" t="s">
        <v>15</v>
      </c>
      <c r="D96" s="1212">
        <f>SUM(E96:P96)</f>
        <v>20205.362000000001</v>
      </c>
      <c r="E96" s="1213">
        <v>9806.08</v>
      </c>
      <c r="F96" s="1216">
        <v>2566.7350000000001</v>
      </c>
      <c r="G96" s="1214">
        <v>2378.0360000000001</v>
      </c>
      <c r="H96" s="1216">
        <v>2153.2629999999999</v>
      </c>
      <c r="I96" s="1216">
        <v>3301.248</v>
      </c>
      <c r="J96" s="1240"/>
      <c r="K96" s="1216"/>
      <c r="L96" s="1216"/>
      <c r="M96" s="1216"/>
      <c r="N96" s="1216"/>
      <c r="O96" s="1216"/>
      <c r="P96" s="1241"/>
      <c r="Q96" s="41"/>
      <c r="R96" s="41"/>
      <c r="S96" s="3"/>
      <c r="T96" s="782"/>
      <c r="U96" s="760"/>
      <c r="V96" s="816"/>
      <c r="W96" s="816"/>
      <c r="X96" s="816"/>
      <c r="Y96" s="813"/>
      <c r="Z96" s="1571"/>
      <c r="AA96" s="1571"/>
      <c r="AB96" s="1571"/>
      <c r="AC96" s="1571"/>
      <c r="AD96" s="1571"/>
      <c r="AE96" s="813"/>
      <c r="AF96" s="1249"/>
      <c r="AG96" s="1243"/>
      <c r="AH96" s="1243"/>
      <c r="AI96" s="1243"/>
      <c r="AJ96" s="1243"/>
      <c r="AK96" s="1243"/>
      <c r="AL96" s="1243"/>
      <c r="AM96" s="1243"/>
    </row>
    <row r="97" spans="2:39" s="1244" customFormat="1" ht="17.25" customHeight="1" x14ac:dyDescent="0.15">
      <c r="B97" s="1246" t="s">
        <v>51</v>
      </c>
      <c r="C97" s="1219" t="s">
        <v>240</v>
      </c>
      <c r="D97" s="1220">
        <f>D96/D95</f>
        <v>3692.5003654970765</v>
      </c>
      <c r="E97" s="1221">
        <v>3793</v>
      </c>
      <c r="F97" s="1222">
        <v>2679</v>
      </c>
      <c r="G97" s="1222">
        <v>3064</v>
      </c>
      <c r="H97" s="1222">
        <v>3637</v>
      </c>
      <c r="I97" s="1222">
        <v>5884.5775401069513</v>
      </c>
      <c r="J97" s="1223"/>
      <c r="K97" s="1222"/>
      <c r="L97" s="1222"/>
      <c r="M97" s="1222"/>
      <c r="N97" s="1222"/>
      <c r="O97" s="1222"/>
      <c r="P97" s="1224"/>
      <c r="Q97" s="41"/>
      <c r="R97" s="41"/>
      <c r="S97" s="3"/>
      <c r="T97" s="782"/>
      <c r="U97" s="760"/>
      <c r="V97" s="816"/>
      <c r="W97" s="816"/>
      <c r="X97" s="816"/>
      <c r="Y97" s="813"/>
      <c r="Z97" s="1571"/>
      <c r="AA97" s="1571"/>
      <c r="AB97" s="1571"/>
      <c r="AC97" s="1571"/>
      <c r="AD97" s="1571"/>
      <c r="AE97" s="813"/>
      <c r="AF97" s="1249"/>
      <c r="AG97" s="1243"/>
      <c r="AH97" s="1243"/>
      <c r="AI97" s="1243"/>
      <c r="AJ97" s="1243"/>
      <c r="AK97" s="1243"/>
      <c r="AL97" s="1243"/>
      <c r="AM97" s="1243"/>
    </row>
    <row r="98" spans="2:39" ht="17.25" customHeight="1" x14ac:dyDescent="0.15">
      <c r="B98" s="1225" t="s">
        <v>52</v>
      </c>
      <c r="C98" s="1226" t="s">
        <v>239</v>
      </c>
      <c r="D98" s="1212">
        <f>SUM(E98:P98)</f>
        <v>668.73699999999997</v>
      </c>
      <c r="E98" s="1213">
        <v>136</v>
      </c>
      <c r="F98" s="1214">
        <v>123</v>
      </c>
      <c r="G98" s="1214">
        <v>134</v>
      </c>
      <c r="H98" s="1214">
        <v>138</v>
      </c>
      <c r="I98" s="1214">
        <v>137.73699999999999</v>
      </c>
      <c r="J98" s="1215"/>
      <c r="K98" s="1216"/>
      <c r="L98" s="1214"/>
      <c r="M98" s="1214"/>
      <c r="N98" s="1214"/>
      <c r="O98" s="1214"/>
      <c r="P98" s="1217"/>
      <c r="Q98" s="41"/>
      <c r="R98" s="41"/>
      <c r="S98" s="3"/>
      <c r="T98" s="782"/>
      <c r="U98" s="760"/>
      <c r="V98" s="816"/>
      <c r="W98" s="816"/>
      <c r="X98" s="816"/>
      <c r="Y98" s="813"/>
      <c r="Z98" s="1571"/>
      <c r="AA98" s="1571"/>
      <c r="AB98" s="1571"/>
      <c r="AC98" s="1571"/>
      <c r="AD98" s="1571"/>
      <c r="AE98" s="813"/>
      <c r="AF98" s="1249"/>
    </row>
    <row r="99" spans="2:39" ht="17.25" customHeight="1" x14ac:dyDescent="0.15">
      <c r="B99" s="1210" t="s">
        <v>53</v>
      </c>
      <c r="C99" s="1211" t="s">
        <v>15</v>
      </c>
      <c r="D99" s="1212">
        <f>SUM(E99:P99)</f>
        <v>349814.27299999999</v>
      </c>
      <c r="E99" s="1213">
        <v>113884</v>
      </c>
      <c r="F99" s="1214">
        <v>60466</v>
      </c>
      <c r="G99" s="1214">
        <v>64507</v>
      </c>
      <c r="H99" s="1214">
        <v>56949</v>
      </c>
      <c r="I99" s="1214">
        <v>54008.273000000001</v>
      </c>
      <c r="J99" s="1215"/>
      <c r="K99" s="1216"/>
      <c r="L99" s="1214"/>
      <c r="M99" s="1214"/>
      <c r="N99" s="1214"/>
      <c r="O99" s="1214"/>
      <c r="P99" s="1217"/>
      <c r="Q99" s="41"/>
      <c r="R99" s="41"/>
      <c r="S99" s="3"/>
      <c r="T99" s="782"/>
      <c r="U99" s="760"/>
      <c r="V99" s="816"/>
      <c r="W99" s="816"/>
      <c r="X99" s="816"/>
      <c r="Y99" s="813"/>
      <c r="Z99" s="1571"/>
      <c r="AA99" s="1571"/>
      <c r="AB99" s="1571"/>
      <c r="AC99" s="1571"/>
      <c r="AD99" s="1571"/>
      <c r="AE99" s="813"/>
      <c r="AF99" s="1249"/>
    </row>
    <row r="100" spans="2:39" ht="17.25" customHeight="1" x14ac:dyDescent="0.15">
      <c r="B100" s="1218" t="s">
        <v>53</v>
      </c>
      <c r="C100" s="1219" t="s">
        <v>240</v>
      </c>
      <c r="D100" s="1220">
        <f>D99/D98</f>
        <v>523.09693197774311</v>
      </c>
      <c r="E100" s="1221">
        <v>840</v>
      </c>
      <c r="F100" s="1222">
        <v>492</v>
      </c>
      <c r="G100" s="1222">
        <v>483</v>
      </c>
      <c r="H100" s="1222">
        <v>412</v>
      </c>
      <c r="I100" s="1222">
        <v>392.1115822182856</v>
      </c>
      <c r="J100" s="1223"/>
      <c r="K100" s="1222"/>
      <c r="L100" s="1222"/>
      <c r="M100" s="1222"/>
      <c r="N100" s="1222"/>
      <c r="O100" s="1222"/>
      <c r="P100" s="1224"/>
      <c r="Q100" s="41"/>
      <c r="R100" s="41"/>
      <c r="S100" s="3"/>
      <c r="T100" s="782"/>
      <c r="U100" s="760"/>
      <c r="V100" s="816"/>
      <c r="W100" s="816"/>
      <c r="X100" s="816"/>
      <c r="Y100" s="813"/>
      <c r="Z100" s="1571"/>
      <c r="AA100" s="1571"/>
      <c r="AB100" s="1571"/>
      <c r="AC100" s="1571"/>
      <c r="AD100" s="1571"/>
      <c r="AE100" s="813"/>
      <c r="AF100" s="1249"/>
    </row>
    <row r="101" spans="2:39" ht="17.25" customHeight="1" x14ac:dyDescent="0.15">
      <c r="B101" s="1225" t="s">
        <v>54</v>
      </c>
      <c r="C101" s="1226" t="s">
        <v>239</v>
      </c>
      <c r="D101" s="1212">
        <f>SUM(E101:P101)</f>
        <v>811.11</v>
      </c>
      <c r="E101" s="1213">
        <v>268</v>
      </c>
      <c r="F101" s="1214">
        <v>213</v>
      </c>
      <c r="G101" s="1214">
        <v>173</v>
      </c>
      <c r="H101" s="1214">
        <v>81</v>
      </c>
      <c r="I101" s="1214">
        <v>76.11</v>
      </c>
      <c r="J101" s="1215"/>
      <c r="K101" s="1216"/>
      <c r="L101" s="1214"/>
      <c r="M101" s="1214"/>
      <c r="N101" s="1214"/>
      <c r="O101" s="1214"/>
      <c r="P101" s="1217"/>
      <c r="Q101" s="41"/>
      <c r="R101" s="41"/>
      <c r="S101" s="3"/>
      <c r="T101" s="782"/>
      <c r="U101" s="760"/>
      <c r="V101" s="816"/>
      <c r="W101" s="816"/>
      <c r="X101" s="816"/>
      <c r="Y101" s="813"/>
      <c r="Z101" s="1571"/>
      <c r="AA101" s="1571"/>
      <c r="AB101" s="1571"/>
      <c r="AC101" s="1571"/>
      <c r="AD101" s="1571"/>
      <c r="AE101" s="813"/>
      <c r="AF101" s="1249"/>
    </row>
    <row r="102" spans="2:39" ht="17.25" customHeight="1" x14ac:dyDescent="0.15">
      <c r="B102" s="1210" t="s">
        <v>54</v>
      </c>
      <c r="C102" s="1211" t="s">
        <v>15</v>
      </c>
      <c r="D102" s="1212">
        <f>SUM(E102:P102)</f>
        <v>671012.22499999998</v>
      </c>
      <c r="E102" s="1213">
        <v>266464</v>
      </c>
      <c r="F102" s="1214">
        <v>160592</v>
      </c>
      <c r="G102" s="1214">
        <v>117919</v>
      </c>
      <c r="H102" s="1214">
        <v>67946</v>
      </c>
      <c r="I102" s="1214">
        <v>58091.224999999999</v>
      </c>
      <c r="J102" s="1215"/>
      <c r="K102" s="1216"/>
      <c r="L102" s="1214"/>
      <c r="M102" s="1214"/>
      <c r="N102" s="1214"/>
      <c r="O102" s="1214"/>
      <c r="P102" s="1217"/>
      <c r="Q102" s="41"/>
      <c r="R102" s="41"/>
      <c r="T102" s="782"/>
      <c r="U102" s="760"/>
      <c r="V102" s="816"/>
      <c r="W102" s="816"/>
      <c r="X102" s="816"/>
      <c r="Y102" s="813"/>
      <c r="Z102" s="1571"/>
      <c r="AA102" s="1571"/>
      <c r="AB102" s="1571"/>
      <c r="AC102" s="1571"/>
      <c r="AD102" s="1571"/>
      <c r="AE102" s="813"/>
      <c r="AF102" s="1249"/>
    </row>
    <row r="103" spans="2:39" ht="17.25" customHeight="1" x14ac:dyDescent="0.15">
      <c r="B103" s="1218" t="s">
        <v>54</v>
      </c>
      <c r="C103" s="1219" t="s">
        <v>240</v>
      </c>
      <c r="D103" s="1220">
        <f>D102/D101</f>
        <v>827.2764791458618</v>
      </c>
      <c r="E103" s="1221">
        <v>993</v>
      </c>
      <c r="F103" s="1222">
        <v>754</v>
      </c>
      <c r="G103" s="1222">
        <v>683</v>
      </c>
      <c r="H103" s="1222">
        <v>838</v>
      </c>
      <c r="I103" s="1222">
        <v>763.25351464984885</v>
      </c>
      <c r="J103" s="1223"/>
      <c r="K103" s="1222"/>
      <c r="L103" s="1222"/>
      <c r="M103" s="1222"/>
      <c r="N103" s="1222"/>
      <c r="O103" s="1222"/>
      <c r="P103" s="1224"/>
      <c r="Q103" s="41"/>
      <c r="R103" s="41"/>
      <c r="T103" s="782"/>
      <c r="U103" s="760"/>
      <c r="V103" s="816"/>
      <c r="W103" s="816"/>
      <c r="X103" s="816"/>
      <c r="Y103" s="813"/>
      <c r="Z103" s="1571"/>
      <c r="AA103" s="1571"/>
      <c r="AB103" s="1571"/>
      <c r="AC103" s="1571"/>
      <c r="AD103" s="1571"/>
      <c r="AE103" s="813"/>
      <c r="AF103" s="1249"/>
    </row>
    <row r="104" spans="2:39" s="1244" customFormat="1" ht="17.25" customHeight="1" x14ac:dyDescent="0.15">
      <c r="B104" s="1247" t="s">
        <v>55</v>
      </c>
      <c r="C104" s="1226" t="s">
        <v>239</v>
      </c>
      <c r="D104" s="1212">
        <f>SUM(E104:P104)</f>
        <v>201.56900000000002</v>
      </c>
      <c r="E104" s="1213">
        <v>70.358000000000004</v>
      </c>
      <c r="F104" s="1216">
        <v>48.762999999999998</v>
      </c>
      <c r="G104" s="1214">
        <v>40.704000000000001</v>
      </c>
      <c r="H104" s="1216">
        <v>29.58</v>
      </c>
      <c r="I104" s="1216">
        <v>12.164</v>
      </c>
      <c r="J104" s="1240"/>
      <c r="K104" s="1216"/>
      <c r="L104" s="1216"/>
      <c r="M104" s="1216"/>
      <c r="N104" s="1216"/>
      <c r="O104" s="1216"/>
      <c r="P104" s="1241"/>
      <c r="Q104" s="41"/>
      <c r="R104" s="41"/>
      <c r="S104" s="6"/>
      <c r="T104" s="782"/>
      <c r="U104" s="760"/>
      <c r="V104" s="816"/>
      <c r="W104" s="816"/>
      <c r="X104" s="816"/>
      <c r="Y104" s="813"/>
      <c r="Z104" s="1571"/>
      <c r="AA104" s="1571"/>
      <c r="AB104" s="1571"/>
      <c r="AC104" s="1571"/>
      <c r="AD104" s="1571"/>
      <c r="AE104" s="813"/>
      <c r="AF104" s="1249"/>
      <c r="AG104" s="1243"/>
      <c r="AH104" s="1243"/>
      <c r="AI104" s="1243"/>
      <c r="AJ104" s="1243"/>
      <c r="AK104" s="1243"/>
      <c r="AL104" s="1243"/>
      <c r="AM104" s="1243"/>
    </row>
    <row r="105" spans="2:39" s="1244" customFormat="1" ht="17.25" customHeight="1" x14ac:dyDescent="0.15">
      <c r="B105" s="1245" t="s">
        <v>55</v>
      </c>
      <c r="C105" s="1211" t="s">
        <v>15</v>
      </c>
      <c r="D105" s="1212">
        <f>SUM(E105:P105)</f>
        <v>326427.51200000005</v>
      </c>
      <c r="E105" s="1213">
        <v>141737.79800000001</v>
      </c>
      <c r="F105" s="1216">
        <v>78449.986999999994</v>
      </c>
      <c r="G105" s="1214">
        <v>62234.642</v>
      </c>
      <c r="H105" s="1216">
        <v>31239.044000000002</v>
      </c>
      <c r="I105" s="1216">
        <v>12766.040999999999</v>
      </c>
      <c r="J105" s="1240"/>
      <c r="K105" s="1216"/>
      <c r="L105" s="1216"/>
      <c r="M105" s="1216"/>
      <c r="N105" s="1216"/>
      <c r="O105" s="1216"/>
      <c r="P105" s="1241"/>
      <c r="Q105" s="41"/>
      <c r="R105" s="41"/>
      <c r="S105" s="6"/>
      <c r="T105" s="782"/>
      <c r="U105" s="760"/>
      <c r="V105" s="816"/>
      <c r="W105" s="816"/>
      <c r="X105" s="816"/>
      <c r="Y105" s="813"/>
      <c r="Z105" s="1571"/>
      <c r="AA105" s="1571"/>
      <c r="AB105" s="1571"/>
      <c r="AC105" s="1571"/>
      <c r="AD105" s="1571"/>
      <c r="AE105" s="813"/>
      <c r="AF105" s="1249"/>
      <c r="AG105" s="1243"/>
      <c r="AH105" s="1243"/>
      <c r="AI105" s="1243"/>
      <c r="AJ105" s="1243"/>
      <c r="AK105" s="1243"/>
      <c r="AL105" s="1243"/>
      <c r="AM105" s="1243"/>
    </row>
    <row r="106" spans="2:39" s="1244" customFormat="1" ht="17.25" customHeight="1" x14ac:dyDescent="0.15">
      <c r="B106" s="1246" t="s">
        <v>55</v>
      </c>
      <c r="C106" s="1219" t="s">
        <v>240</v>
      </c>
      <c r="D106" s="1220">
        <f>D105/D104</f>
        <v>1619.4331072734399</v>
      </c>
      <c r="E106" s="1221">
        <v>2015</v>
      </c>
      <c r="F106" s="1222">
        <v>1609</v>
      </c>
      <c r="G106" s="1222">
        <v>1529</v>
      </c>
      <c r="H106" s="1222">
        <v>1056</v>
      </c>
      <c r="I106" s="1222">
        <v>1049.4936698454455</v>
      </c>
      <c r="J106" s="1223"/>
      <c r="K106" s="1222"/>
      <c r="L106" s="1222"/>
      <c r="M106" s="1222"/>
      <c r="N106" s="1222"/>
      <c r="O106" s="1222"/>
      <c r="P106" s="1224"/>
      <c r="Q106" s="41"/>
      <c r="R106" s="41"/>
      <c r="S106" s="6"/>
      <c r="T106" s="782"/>
      <c r="U106" s="760"/>
      <c r="V106" s="816"/>
      <c r="W106" s="816"/>
      <c r="X106" s="816"/>
      <c r="Y106" s="813"/>
      <c r="Z106" s="1571"/>
      <c r="AA106" s="1571"/>
      <c r="AB106" s="1571"/>
      <c r="AC106" s="1571"/>
      <c r="AD106" s="1571"/>
      <c r="AE106" s="813"/>
      <c r="AF106" s="1249"/>
      <c r="AG106" s="1243"/>
      <c r="AH106" s="1243"/>
      <c r="AI106" s="1243"/>
      <c r="AJ106" s="1243"/>
      <c r="AK106" s="1243"/>
      <c r="AL106" s="1243"/>
      <c r="AM106" s="1243"/>
    </row>
    <row r="107" spans="2:39" ht="17.25" customHeight="1" x14ac:dyDescent="0.15">
      <c r="B107" s="1225" t="s">
        <v>56</v>
      </c>
      <c r="C107" s="1226" t="s">
        <v>239</v>
      </c>
      <c r="D107" s="1212">
        <f>SUM(E107:P107)</f>
        <v>1595.0260000000001</v>
      </c>
      <c r="E107" s="1213">
        <v>243</v>
      </c>
      <c r="F107" s="1214">
        <v>291</v>
      </c>
      <c r="G107" s="1214">
        <v>526</v>
      </c>
      <c r="H107" s="1214">
        <v>238</v>
      </c>
      <c r="I107" s="1214">
        <v>297.02600000000001</v>
      </c>
      <c r="J107" s="1215"/>
      <c r="K107" s="1216"/>
      <c r="L107" s="1214"/>
      <c r="M107" s="1214"/>
      <c r="N107" s="1214"/>
      <c r="O107" s="1214"/>
      <c r="P107" s="1217"/>
      <c r="Q107" s="41"/>
      <c r="R107" s="41"/>
      <c r="T107" s="782"/>
      <c r="U107" s="760"/>
      <c r="V107" s="816"/>
      <c r="W107" s="816"/>
      <c r="X107" s="816"/>
      <c r="Y107" s="813"/>
      <c r="Z107" s="1571"/>
      <c r="AA107" s="1571"/>
      <c r="AB107" s="1571"/>
      <c r="AC107" s="1571"/>
      <c r="AD107" s="1571"/>
      <c r="AE107" s="813"/>
      <c r="AF107" s="1249"/>
    </row>
    <row r="108" spans="2:39" ht="17.25" customHeight="1" x14ac:dyDescent="0.15">
      <c r="B108" s="1210" t="s">
        <v>56</v>
      </c>
      <c r="C108" s="1211" t="s">
        <v>15</v>
      </c>
      <c r="D108" s="1212">
        <f>SUM(E108:P108)</f>
        <v>425817.549</v>
      </c>
      <c r="E108" s="1213">
        <v>95048</v>
      </c>
      <c r="F108" s="1214">
        <v>88447</v>
      </c>
      <c r="G108" s="1214">
        <v>107668</v>
      </c>
      <c r="H108" s="1214">
        <v>64383</v>
      </c>
      <c r="I108" s="1214">
        <v>70271.548999999999</v>
      </c>
      <c r="J108" s="1215"/>
      <c r="K108" s="1216"/>
      <c r="L108" s="1214"/>
      <c r="M108" s="1214"/>
      <c r="N108" s="1214"/>
      <c r="O108" s="1214"/>
      <c r="P108" s="1217"/>
      <c r="Q108" s="41"/>
      <c r="R108" s="41"/>
      <c r="S108" s="3"/>
      <c r="T108" s="782"/>
      <c r="U108" s="760"/>
      <c r="V108" s="816"/>
      <c r="W108" s="816"/>
      <c r="X108" s="816"/>
      <c r="Y108" s="813"/>
      <c r="Z108" s="1571"/>
      <c r="AA108" s="1571"/>
      <c r="AB108" s="1571"/>
      <c r="AC108" s="1571"/>
      <c r="AD108" s="1571"/>
      <c r="AE108" s="813"/>
      <c r="AF108" s="1249"/>
    </row>
    <row r="109" spans="2:39" ht="17.25" customHeight="1" x14ac:dyDescent="0.15">
      <c r="B109" s="1218" t="s">
        <v>56</v>
      </c>
      <c r="C109" s="1219" t="s">
        <v>240</v>
      </c>
      <c r="D109" s="1220">
        <f>D108/D107</f>
        <v>266.9658983615314</v>
      </c>
      <c r="E109" s="1221">
        <v>391</v>
      </c>
      <c r="F109" s="1222">
        <v>304</v>
      </c>
      <c r="G109" s="1222">
        <v>205</v>
      </c>
      <c r="H109" s="1222">
        <v>271</v>
      </c>
      <c r="I109" s="1222">
        <v>236.58383104509369</v>
      </c>
      <c r="J109" s="1223"/>
      <c r="K109" s="1222"/>
      <c r="L109" s="1222"/>
      <c r="M109" s="1222"/>
      <c r="N109" s="1222"/>
      <c r="O109" s="1222"/>
      <c r="P109" s="1224"/>
      <c r="Q109" s="41"/>
      <c r="R109" s="41"/>
      <c r="S109" s="3"/>
      <c r="T109" s="782"/>
      <c r="U109" s="760"/>
      <c r="V109" s="816"/>
      <c r="W109" s="816"/>
      <c r="X109" s="816"/>
      <c r="Y109" s="813"/>
      <c r="Z109" s="1571"/>
      <c r="AA109" s="1571"/>
      <c r="AB109" s="1571"/>
      <c r="AC109" s="1571"/>
      <c r="AD109" s="1571"/>
      <c r="AE109" s="813"/>
      <c r="AF109" s="1249"/>
    </row>
    <row r="110" spans="2:39" ht="17.25" customHeight="1" x14ac:dyDescent="0.15">
      <c r="B110" s="1225" t="s">
        <v>57</v>
      </c>
      <c r="C110" s="1226" t="s">
        <v>239</v>
      </c>
      <c r="D110" s="1212">
        <f>SUM(E110:P110)</f>
        <v>1753.325</v>
      </c>
      <c r="E110" s="1213">
        <v>321</v>
      </c>
      <c r="F110" s="1214">
        <v>294</v>
      </c>
      <c r="G110" s="1214">
        <v>380</v>
      </c>
      <c r="H110" s="1214">
        <v>376</v>
      </c>
      <c r="I110" s="1214">
        <v>382.32499999999999</v>
      </c>
      <c r="J110" s="1215"/>
      <c r="K110" s="1216"/>
      <c r="L110" s="1214"/>
      <c r="M110" s="1214"/>
      <c r="N110" s="1214"/>
      <c r="O110" s="1214"/>
      <c r="P110" s="1217"/>
      <c r="Q110" s="41"/>
      <c r="R110" s="41"/>
      <c r="S110" s="3"/>
      <c r="T110" s="782"/>
      <c r="U110" s="760"/>
      <c r="V110" s="816"/>
      <c r="W110" s="816"/>
      <c r="X110" s="816"/>
      <c r="Y110" s="813"/>
      <c r="Z110" s="1571"/>
      <c r="AA110" s="1571"/>
      <c r="AB110" s="1571"/>
      <c r="AC110" s="1571"/>
      <c r="AD110" s="1571"/>
      <c r="AE110" s="813"/>
      <c r="AF110" s="1249"/>
    </row>
    <row r="111" spans="2:39" ht="17.25" customHeight="1" x14ac:dyDescent="0.15">
      <c r="B111" s="1210" t="s">
        <v>57</v>
      </c>
      <c r="C111" s="1211" t="s">
        <v>15</v>
      </c>
      <c r="D111" s="1212">
        <f>SUM(E111:P111)</f>
        <v>630723.54399999999</v>
      </c>
      <c r="E111" s="1213">
        <v>143506</v>
      </c>
      <c r="F111" s="1214">
        <v>124637</v>
      </c>
      <c r="G111" s="1214">
        <v>136109</v>
      </c>
      <c r="H111" s="1214">
        <v>119750</v>
      </c>
      <c r="I111" s="1214">
        <v>106721.54399999999</v>
      </c>
      <c r="J111" s="1215"/>
      <c r="K111" s="1216"/>
      <c r="L111" s="1214"/>
      <c r="M111" s="1214"/>
      <c r="N111" s="1214"/>
      <c r="O111" s="1214"/>
      <c r="P111" s="1217"/>
      <c r="S111" s="3"/>
    </row>
    <row r="112" spans="2:39" ht="17.25" customHeight="1" x14ac:dyDescent="0.15">
      <c r="B112" s="1218" t="s">
        <v>57</v>
      </c>
      <c r="C112" s="1219" t="s">
        <v>240</v>
      </c>
      <c r="D112" s="1220">
        <f>D111/D110</f>
        <v>359.72996677740861</v>
      </c>
      <c r="E112" s="1221">
        <v>447</v>
      </c>
      <c r="F112" s="1222">
        <v>423</v>
      </c>
      <c r="G112" s="1222">
        <v>358</v>
      </c>
      <c r="H112" s="1222">
        <v>319</v>
      </c>
      <c r="I112" s="1222">
        <v>279.13828287451776</v>
      </c>
      <c r="J112" s="1223"/>
      <c r="K112" s="1222"/>
      <c r="L112" s="1222"/>
      <c r="M112" s="1222"/>
      <c r="N112" s="1222"/>
      <c r="O112" s="1222"/>
      <c r="P112" s="1224"/>
      <c r="S112" s="3"/>
    </row>
    <row r="113" spans="2:39" ht="17.25" customHeight="1" x14ac:dyDescent="0.15">
      <c r="B113" s="1225" t="s">
        <v>58</v>
      </c>
      <c r="C113" s="1226" t="s">
        <v>239</v>
      </c>
      <c r="D113" s="1212">
        <f>SUM(E113:P113)</f>
        <v>599.50599999999997</v>
      </c>
      <c r="E113" s="1213">
        <v>91</v>
      </c>
      <c r="F113" s="1214">
        <v>78</v>
      </c>
      <c r="G113" s="1214">
        <v>100</v>
      </c>
      <c r="H113" s="1214">
        <v>133</v>
      </c>
      <c r="I113" s="1214">
        <v>197.506</v>
      </c>
      <c r="J113" s="1215"/>
      <c r="K113" s="1216"/>
      <c r="L113" s="1214"/>
      <c r="M113" s="1214"/>
      <c r="N113" s="1214"/>
      <c r="O113" s="1214"/>
      <c r="P113" s="1217"/>
      <c r="S113" s="3"/>
    </row>
    <row r="114" spans="2:39" ht="17.25" customHeight="1" x14ac:dyDescent="0.15">
      <c r="B114" s="1210" t="s">
        <v>58</v>
      </c>
      <c r="C114" s="1211" t="s">
        <v>15</v>
      </c>
      <c r="D114" s="1212">
        <f>SUM(E114:P114)</f>
        <v>748471.08700000006</v>
      </c>
      <c r="E114" s="1213">
        <v>135633</v>
      </c>
      <c r="F114" s="1214">
        <v>124121</v>
      </c>
      <c r="G114" s="1214">
        <v>142895</v>
      </c>
      <c r="H114" s="1214">
        <v>154032</v>
      </c>
      <c r="I114" s="1214">
        <v>191790.087</v>
      </c>
      <c r="J114" s="1215"/>
      <c r="K114" s="1216"/>
      <c r="L114" s="1214"/>
      <c r="M114" s="1214"/>
      <c r="N114" s="1214"/>
      <c r="O114" s="1214"/>
      <c r="P114" s="1217"/>
      <c r="S114" s="3"/>
    </row>
    <row r="115" spans="2:39" ht="17.25" customHeight="1" x14ac:dyDescent="0.15">
      <c r="B115" s="1218" t="s">
        <v>58</v>
      </c>
      <c r="C115" s="1219" t="s">
        <v>240</v>
      </c>
      <c r="D115" s="1220">
        <f>D114/D113</f>
        <v>1248.4797266416017</v>
      </c>
      <c r="E115" s="1221">
        <v>1491</v>
      </c>
      <c r="F115" s="1222">
        <v>1590</v>
      </c>
      <c r="G115" s="1222">
        <v>1431</v>
      </c>
      <c r="H115" s="1222">
        <v>1158</v>
      </c>
      <c r="I115" s="1222">
        <v>971.05954755804885</v>
      </c>
      <c r="J115" s="1223"/>
      <c r="K115" s="1222"/>
      <c r="L115" s="1222"/>
      <c r="M115" s="1222"/>
      <c r="N115" s="1222"/>
      <c r="O115" s="1222"/>
      <c r="P115" s="1224"/>
      <c r="S115" s="3"/>
    </row>
    <row r="116" spans="2:39" ht="17.25" customHeight="1" x14ac:dyDescent="0.15">
      <c r="B116" s="1225" t="s">
        <v>59</v>
      </c>
      <c r="C116" s="1226" t="s">
        <v>239</v>
      </c>
      <c r="D116" s="1212">
        <f>SUM(E116:P116)</f>
        <v>1241.598</v>
      </c>
      <c r="E116" s="1213">
        <v>44</v>
      </c>
      <c r="F116" s="1214">
        <v>69</v>
      </c>
      <c r="G116" s="1214">
        <v>202</v>
      </c>
      <c r="H116" s="1214">
        <v>440</v>
      </c>
      <c r="I116" s="1214">
        <v>486.59800000000001</v>
      </c>
      <c r="J116" s="1215"/>
      <c r="K116" s="1216"/>
      <c r="L116" s="1214"/>
      <c r="M116" s="1214"/>
      <c r="N116" s="1214"/>
      <c r="O116" s="1214"/>
      <c r="P116" s="1217"/>
      <c r="S116" s="3"/>
    </row>
    <row r="117" spans="2:39" ht="17.25" customHeight="1" x14ac:dyDescent="0.15">
      <c r="B117" s="1210" t="s">
        <v>59</v>
      </c>
      <c r="C117" s="1211" t="s">
        <v>15</v>
      </c>
      <c r="D117" s="1212">
        <f>SUM(E117:P117)</f>
        <v>817326.18400000001</v>
      </c>
      <c r="E117" s="1213">
        <v>53414</v>
      </c>
      <c r="F117" s="1214">
        <v>75881</v>
      </c>
      <c r="G117" s="1214">
        <v>168753</v>
      </c>
      <c r="H117" s="1214">
        <v>241811</v>
      </c>
      <c r="I117" s="1214">
        <v>277467.18400000001</v>
      </c>
      <c r="J117" s="1215"/>
      <c r="K117" s="1216"/>
      <c r="L117" s="1214"/>
      <c r="M117" s="1214"/>
      <c r="N117" s="1214"/>
      <c r="O117" s="1214"/>
      <c r="P117" s="1217"/>
      <c r="S117" s="3"/>
    </row>
    <row r="118" spans="2:39" ht="17.25" customHeight="1" x14ac:dyDescent="0.15">
      <c r="B118" s="1218" t="s">
        <v>59</v>
      </c>
      <c r="C118" s="1219" t="s">
        <v>240</v>
      </c>
      <c r="D118" s="1220">
        <f>D117/D116</f>
        <v>658.28568022822208</v>
      </c>
      <c r="E118" s="1221">
        <v>1223</v>
      </c>
      <c r="F118" s="1222">
        <v>1099</v>
      </c>
      <c r="G118" s="1222">
        <v>834</v>
      </c>
      <c r="H118" s="1222">
        <v>549</v>
      </c>
      <c r="I118" s="1222">
        <v>570.21850480273247</v>
      </c>
      <c r="J118" s="1223"/>
      <c r="K118" s="1222"/>
      <c r="L118" s="1222"/>
      <c r="M118" s="1222"/>
      <c r="N118" s="1222"/>
      <c r="O118" s="1222"/>
      <c r="P118" s="1224"/>
      <c r="S118" s="3"/>
    </row>
    <row r="119" spans="2:39" ht="17.25" customHeight="1" x14ac:dyDescent="0.15">
      <c r="B119" s="1225" t="s">
        <v>60</v>
      </c>
      <c r="C119" s="1226" t="s">
        <v>239</v>
      </c>
      <c r="D119" s="1212">
        <f>SUM(E119:P119)</f>
        <v>3046.04</v>
      </c>
      <c r="E119" s="1213">
        <v>491</v>
      </c>
      <c r="F119" s="1214">
        <v>561</v>
      </c>
      <c r="G119" s="1214">
        <v>609</v>
      </c>
      <c r="H119" s="1214">
        <v>678</v>
      </c>
      <c r="I119" s="1214">
        <v>707.04</v>
      </c>
      <c r="J119" s="1215"/>
      <c r="K119" s="1216"/>
      <c r="L119" s="1214"/>
      <c r="M119" s="1214"/>
      <c r="N119" s="1214"/>
      <c r="O119" s="1214"/>
      <c r="P119" s="1217"/>
      <c r="S119" s="3"/>
    </row>
    <row r="120" spans="2:39" ht="17.25" customHeight="1" x14ac:dyDescent="0.15">
      <c r="B120" s="1210" t="s">
        <v>60</v>
      </c>
      <c r="C120" s="1211" t="s">
        <v>15</v>
      </c>
      <c r="D120" s="1212">
        <f>SUM(E120:P120)</f>
        <v>1259867.2239999999</v>
      </c>
      <c r="E120" s="1213">
        <v>208480</v>
      </c>
      <c r="F120" s="1214">
        <v>231738</v>
      </c>
      <c r="G120" s="1214">
        <v>251208</v>
      </c>
      <c r="H120" s="1214">
        <v>280477</v>
      </c>
      <c r="I120" s="1214">
        <v>287964.22399999999</v>
      </c>
      <c r="J120" s="1215"/>
      <c r="K120" s="1216"/>
      <c r="L120" s="1214"/>
      <c r="M120" s="1214"/>
      <c r="N120" s="1214"/>
      <c r="O120" s="1214"/>
      <c r="P120" s="1217"/>
      <c r="S120" s="3"/>
    </row>
    <row r="121" spans="2:39" ht="17.25" customHeight="1" x14ac:dyDescent="0.15">
      <c r="B121" s="1218" t="s">
        <v>60</v>
      </c>
      <c r="C121" s="1219" t="s">
        <v>240</v>
      </c>
      <c r="D121" s="1220">
        <f>D120/D119</f>
        <v>413.60823364105528</v>
      </c>
      <c r="E121" s="1221">
        <v>424</v>
      </c>
      <c r="F121" s="1222">
        <v>413</v>
      </c>
      <c r="G121" s="1222">
        <v>413</v>
      </c>
      <c r="H121" s="1222">
        <v>414</v>
      </c>
      <c r="I121" s="1222">
        <v>407.28137587689525</v>
      </c>
      <c r="J121" s="1223"/>
      <c r="K121" s="1222"/>
      <c r="L121" s="1222"/>
      <c r="M121" s="1222"/>
      <c r="N121" s="1222"/>
      <c r="O121" s="1222"/>
      <c r="P121" s="1224"/>
      <c r="S121" s="3"/>
    </row>
    <row r="122" spans="2:39" s="1244" customFormat="1" ht="17.25" customHeight="1" x14ac:dyDescent="0.15">
      <c r="B122" s="1247" t="s">
        <v>61</v>
      </c>
      <c r="C122" s="1226" t="s">
        <v>239</v>
      </c>
      <c r="D122" s="1212">
        <f>SUM(E122:P122)</f>
        <v>111.94400000000002</v>
      </c>
      <c r="E122" s="1213">
        <v>18.968</v>
      </c>
      <c r="F122" s="1216">
        <v>19.363</v>
      </c>
      <c r="G122" s="1214">
        <v>20.712</v>
      </c>
      <c r="H122" s="1216">
        <v>21.667999999999999</v>
      </c>
      <c r="I122" s="1216">
        <v>31.233000000000001</v>
      </c>
      <c r="J122" s="1240"/>
      <c r="K122" s="1216"/>
      <c r="L122" s="1216"/>
      <c r="M122" s="1216"/>
      <c r="N122" s="1216"/>
      <c r="O122" s="1216"/>
      <c r="P122" s="1241"/>
      <c r="Q122" s="2"/>
      <c r="R122" s="2"/>
      <c r="S122" s="3"/>
      <c r="T122" s="780"/>
      <c r="U122" s="755"/>
      <c r="V122" s="757"/>
      <c r="W122" s="757"/>
      <c r="X122" s="757"/>
      <c r="Y122" s="758"/>
      <c r="Z122" s="1569"/>
      <c r="AA122" s="1569"/>
      <c r="AB122" s="1569"/>
      <c r="AC122" s="1569"/>
      <c r="AD122" s="1569"/>
      <c r="AE122" s="758"/>
      <c r="AF122" s="1179"/>
      <c r="AG122" s="1243"/>
      <c r="AH122" s="1243"/>
      <c r="AI122" s="1243"/>
      <c r="AJ122" s="1243"/>
      <c r="AK122" s="1243"/>
      <c r="AL122" s="1243"/>
      <c r="AM122" s="1243"/>
    </row>
    <row r="123" spans="2:39" s="1244" customFormat="1" ht="17.25" customHeight="1" x14ac:dyDescent="0.15">
      <c r="B123" s="1245" t="s">
        <v>61</v>
      </c>
      <c r="C123" s="1211" t="s">
        <v>15</v>
      </c>
      <c r="D123" s="1212">
        <f>SUM(E123:P123)</f>
        <v>135448.86499999999</v>
      </c>
      <c r="E123" s="1213">
        <v>23863.696</v>
      </c>
      <c r="F123" s="1216">
        <v>21530.418000000001</v>
      </c>
      <c r="G123" s="1214">
        <v>26538.632000000001</v>
      </c>
      <c r="H123" s="1216">
        <v>28356.314999999999</v>
      </c>
      <c r="I123" s="1216">
        <v>35159.803999999996</v>
      </c>
      <c r="J123" s="1240"/>
      <c r="K123" s="1216"/>
      <c r="L123" s="1216"/>
      <c r="M123" s="1216"/>
      <c r="N123" s="1216"/>
      <c r="O123" s="1216"/>
      <c r="P123" s="1241"/>
      <c r="Q123" s="2"/>
      <c r="R123" s="2"/>
      <c r="S123" s="3"/>
      <c r="T123" s="780"/>
      <c r="U123" s="755"/>
      <c r="V123" s="757"/>
      <c r="W123" s="757"/>
      <c r="X123" s="757"/>
      <c r="Y123" s="758"/>
      <c r="Z123" s="1569"/>
      <c r="AA123" s="1569"/>
      <c r="AB123" s="1569"/>
      <c r="AC123" s="1569"/>
      <c r="AD123" s="1569"/>
      <c r="AE123" s="758"/>
      <c r="AF123" s="1179"/>
      <c r="AG123" s="1243"/>
      <c r="AH123" s="1243"/>
      <c r="AI123" s="1243"/>
      <c r="AJ123" s="1243"/>
      <c r="AK123" s="1243"/>
      <c r="AL123" s="1243"/>
      <c r="AM123" s="1243"/>
    </row>
    <row r="124" spans="2:39" s="1244" customFormat="1" ht="17.25" customHeight="1" x14ac:dyDescent="0.15">
      <c r="B124" s="1246" t="s">
        <v>61</v>
      </c>
      <c r="C124" s="1219" t="s">
        <v>240</v>
      </c>
      <c r="D124" s="1220">
        <f>D123/D122</f>
        <v>1209.9698509969269</v>
      </c>
      <c r="E124" s="1221">
        <v>1258</v>
      </c>
      <c r="F124" s="1222">
        <v>1112</v>
      </c>
      <c r="G124" s="1222">
        <v>1281</v>
      </c>
      <c r="H124" s="1222">
        <v>1309</v>
      </c>
      <c r="I124" s="1222">
        <v>1125.7261230109177</v>
      </c>
      <c r="J124" s="1223"/>
      <c r="K124" s="1222"/>
      <c r="L124" s="1222"/>
      <c r="M124" s="1222"/>
      <c r="N124" s="1222"/>
      <c r="O124" s="1222"/>
      <c r="P124" s="1224"/>
      <c r="Q124" s="2"/>
      <c r="R124" s="2"/>
      <c r="S124" s="3"/>
      <c r="T124" s="780"/>
      <c r="U124" s="755"/>
      <c r="V124" s="757"/>
      <c r="W124" s="757"/>
      <c r="X124" s="757"/>
      <c r="Y124" s="758"/>
      <c r="Z124" s="1569"/>
      <c r="AA124" s="1569"/>
      <c r="AB124" s="1569"/>
      <c r="AC124" s="1569"/>
      <c r="AD124" s="1569"/>
      <c r="AE124" s="758"/>
      <c r="AF124" s="1179"/>
      <c r="AG124" s="1243"/>
      <c r="AH124" s="1243"/>
      <c r="AI124" s="1243"/>
      <c r="AJ124" s="1243"/>
      <c r="AK124" s="1243"/>
      <c r="AL124" s="1243"/>
      <c r="AM124" s="1243"/>
    </row>
    <row r="125" spans="2:39" s="1244" customFormat="1" ht="17.25" customHeight="1" x14ac:dyDescent="0.15">
      <c r="B125" s="1253" t="s">
        <v>258</v>
      </c>
      <c r="C125" s="1226" t="s">
        <v>239</v>
      </c>
      <c r="D125" s="1212">
        <f>SUM(E125:P125)</f>
        <v>900.4</v>
      </c>
      <c r="E125" s="1213">
        <v>97</v>
      </c>
      <c r="F125" s="1216">
        <v>97</v>
      </c>
      <c r="G125" s="1214">
        <v>137</v>
      </c>
      <c r="H125" s="1216">
        <v>219</v>
      </c>
      <c r="I125" s="1216">
        <v>350.4</v>
      </c>
      <c r="J125" s="1240"/>
      <c r="K125" s="1216"/>
      <c r="L125" s="1216"/>
      <c r="M125" s="1216"/>
      <c r="N125" s="1251"/>
      <c r="O125" s="1251"/>
      <c r="P125" s="1241"/>
      <c r="Q125" s="2"/>
      <c r="R125" s="2"/>
      <c r="S125" s="3"/>
      <c r="T125" s="780"/>
      <c r="U125" s="755"/>
      <c r="V125" s="757"/>
      <c r="W125" s="757"/>
      <c r="X125" s="757"/>
      <c r="Y125" s="758"/>
      <c r="Z125" s="1569"/>
      <c r="AA125" s="1569"/>
      <c r="AB125" s="1569"/>
      <c r="AC125" s="1569"/>
      <c r="AD125" s="1569"/>
      <c r="AE125" s="758"/>
      <c r="AF125" s="1179"/>
      <c r="AG125" s="1243"/>
      <c r="AH125" s="1243"/>
      <c r="AI125" s="1243"/>
      <c r="AJ125" s="1243"/>
      <c r="AK125" s="1243"/>
      <c r="AL125" s="1243"/>
      <c r="AM125" s="1243"/>
    </row>
    <row r="126" spans="2:39" s="1244" customFormat="1" ht="17.25" customHeight="1" x14ac:dyDescent="0.15">
      <c r="B126" s="1245" t="s">
        <v>63</v>
      </c>
      <c r="C126" s="1211" t="s">
        <v>15</v>
      </c>
      <c r="D126" s="1212">
        <f>SUM(E126:P126)</f>
        <v>864980.21500000008</v>
      </c>
      <c r="E126" s="1213">
        <v>88317</v>
      </c>
      <c r="F126" s="1216">
        <v>88807</v>
      </c>
      <c r="G126" s="1214">
        <v>146384</v>
      </c>
      <c r="H126" s="1216">
        <v>215482</v>
      </c>
      <c r="I126" s="1216">
        <v>325990.21500000003</v>
      </c>
      <c r="J126" s="1240"/>
      <c r="K126" s="1216"/>
      <c r="L126" s="1216"/>
      <c r="M126" s="1216"/>
      <c r="N126" s="1251"/>
      <c r="O126" s="1251"/>
      <c r="P126" s="1241"/>
      <c r="Q126" s="41"/>
      <c r="R126" s="41"/>
      <c r="S126" s="3"/>
      <c r="T126" s="782"/>
      <c r="U126" s="760"/>
      <c r="V126" s="816"/>
      <c r="W126" s="816"/>
      <c r="X126" s="816"/>
      <c r="Y126" s="813"/>
      <c r="Z126" s="1571"/>
      <c r="AA126" s="1571"/>
      <c r="AB126" s="1571"/>
      <c r="AC126" s="1571"/>
      <c r="AD126" s="1571"/>
      <c r="AE126" s="813"/>
      <c r="AF126" s="1249"/>
      <c r="AG126" s="1243"/>
      <c r="AH126" s="1243"/>
      <c r="AI126" s="1243"/>
      <c r="AJ126" s="1243"/>
      <c r="AK126" s="1243"/>
      <c r="AL126" s="1243"/>
      <c r="AM126" s="1243"/>
    </row>
    <row r="127" spans="2:39" s="1244" customFormat="1" ht="17.25" customHeight="1" x14ac:dyDescent="0.15">
      <c r="B127" s="1246" t="s">
        <v>63</v>
      </c>
      <c r="C127" s="1219" t="s">
        <v>240</v>
      </c>
      <c r="D127" s="1220">
        <f>D126/D125</f>
        <v>960.66216681474907</v>
      </c>
      <c r="E127" s="1221">
        <v>909</v>
      </c>
      <c r="F127" s="1222">
        <v>915</v>
      </c>
      <c r="G127" s="1222">
        <v>1072</v>
      </c>
      <c r="H127" s="1222">
        <v>984</v>
      </c>
      <c r="I127" s="1222">
        <v>930.33737157534256</v>
      </c>
      <c r="J127" s="1223"/>
      <c r="K127" s="1222"/>
      <c r="L127" s="1222"/>
      <c r="M127" s="1222"/>
      <c r="N127" s="1222"/>
      <c r="O127" s="1222"/>
      <c r="P127" s="1224"/>
      <c r="Q127" s="41"/>
      <c r="R127" s="41"/>
      <c r="S127" s="3"/>
      <c r="T127" s="782"/>
      <c r="U127" s="760"/>
      <c r="V127" s="816"/>
      <c r="W127" s="816"/>
      <c r="X127" s="816"/>
      <c r="Y127" s="813"/>
      <c r="Z127" s="1571"/>
      <c r="AA127" s="1571"/>
      <c r="AB127" s="1571"/>
      <c r="AC127" s="1571"/>
      <c r="AD127" s="1571"/>
      <c r="AE127" s="813"/>
      <c r="AF127" s="1249"/>
      <c r="AG127" s="1243"/>
      <c r="AH127" s="1243"/>
      <c r="AI127" s="1243"/>
      <c r="AJ127" s="1243"/>
      <c r="AK127" s="1243"/>
      <c r="AL127" s="1243"/>
      <c r="AM127" s="1243"/>
    </row>
    <row r="128" spans="2:39" s="1244" customFormat="1" ht="17.25" customHeight="1" x14ac:dyDescent="0.15">
      <c r="B128" s="1253" t="s">
        <v>63</v>
      </c>
      <c r="C128" s="1226" t="s">
        <v>239</v>
      </c>
      <c r="D128" s="1212">
        <f>SUM(E128:P128)</f>
        <v>548.18799999999999</v>
      </c>
      <c r="E128" s="1213">
        <v>96</v>
      </c>
      <c r="F128" s="1216">
        <v>90</v>
      </c>
      <c r="G128" s="1214">
        <v>111</v>
      </c>
      <c r="H128" s="1216">
        <v>119</v>
      </c>
      <c r="I128" s="1216">
        <v>132.18799999999999</v>
      </c>
      <c r="J128" s="1240"/>
      <c r="K128" s="1216"/>
      <c r="L128" s="1216"/>
      <c r="M128" s="1216"/>
      <c r="N128" s="1216"/>
      <c r="O128" s="1216"/>
      <c r="P128" s="1241"/>
      <c r="Q128" s="41"/>
      <c r="R128" s="41"/>
      <c r="S128" s="3"/>
      <c r="T128" s="782"/>
      <c r="U128" s="760"/>
      <c r="V128" s="816"/>
      <c r="W128" s="816"/>
      <c r="X128" s="816"/>
      <c r="Y128" s="813"/>
      <c r="Z128" s="1571"/>
      <c r="AA128" s="1571"/>
      <c r="AB128" s="1571"/>
      <c r="AC128" s="1571"/>
      <c r="AD128" s="1571"/>
      <c r="AE128" s="813"/>
      <c r="AF128" s="1249"/>
      <c r="AG128" s="1243"/>
      <c r="AH128" s="1243"/>
      <c r="AI128" s="1243"/>
      <c r="AJ128" s="1243"/>
      <c r="AK128" s="1243"/>
      <c r="AL128" s="1243"/>
      <c r="AM128" s="1243"/>
    </row>
    <row r="129" spans="2:39" s="1244" customFormat="1" ht="17.25" customHeight="1" x14ac:dyDescent="0.15">
      <c r="B129" s="1245" t="s">
        <v>63</v>
      </c>
      <c r="C129" s="1211" t="s">
        <v>15</v>
      </c>
      <c r="D129" s="1212">
        <f>SUM(E129:P129)</f>
        <v>1372194.5889999999</v>
      </c>
      <c r="E129" s="1213">
        <v>260853</v>
      </c>
      <c r="F129" s="1216">
        <v>233383</v>
      </c>
      <c r="G129" s="1214">
        <v>267128</v>
      </c>
      <c r="H129" s="1216">
        <v>288746</v>
      </c>
      <c r="I129" s="1216">
        <v>322084.58899999998</v>
      </c>
      <c r="J129" s="1240"/>
      <c r="K129" s="1216"/>
      <c r="L129" s="1216"/>
      <c r="M129" s="1216"/>
      <c r="N129" s="1216"/>
      <c r="O129" s="1216"/>
      <c r="P129" s="1241"/>
      <c r="Q129" s="41"/>
      <c r="R129" s="41"/>
      <c r="S129" s="6"/>
      <c r="T129" s="782"/>
      <c r="U129" s="760"/>
      <c r="V129" s="816"/>
      <c r="W129" s="816"/>
      <c r="X129" s="816"/>
      <c r="Y129" s="813"/>
      <c r="Z129" s="1571"/>
      <c r="AA129" s="1571"/>
      <c r="AB129" s="1571"/>
      <c r="AC129" s="1571"/>
      <c r="AD129" s="1571"/>
      <c r="AE129" s="813"/>
      <c r="AF129" s="1249"/>
      <c r="AG129" s="1243"/>
      <c r="AH129" s="1243"/>
      <c r="AI129" s="1243"/>
      <c r="AJ129" s="1243"/>
      <c r="AK129" s="1243"/>
      <c r="AL129" s="1243"/>
      <c r="AM129" s="1243"/>
    </row>
    <row r="130" spans="2:39" s="1244" customFormat="1" ht="17.25" customHeight="1" x14ac:dyDescent="0.15">
      <c r="B130" s="1246" t="s">
        <v>63</v>
      </c>
      <c r="C130" s="1219" t="s">
        <v>240</v>
      </c>
      <c r="D130" s="1220">
        <f>D129/D128</f>
        <v>2503.1459809408452</v>
      </c>
      <c r="E130" s="1221">
        <v>2715</v>
      </c>
      <c r="F130" s="1222">
        <v>2583</v>
      </c>
      <c r="G130" s="1222">
        <v>2409</v>
      </c>
      <c r="H130" s="1222">
        <v>2420</v>
      </c>
      <c r="I130" s="1222">
        <v>2436.5645066117954</v>
      </c>
      <c r="J130" s="1223"/>
      <c r="K130" s="1222"/>
      <c r="L130" s="1222"/>
      <c r="M130" s="1222"/>
      <c r="N130" s="1222"/>
      <c r="O130" s="1222"/>
      <c r="P130" s="1224"/>
      <c r="Q130" s="41"/>
      <c r="R130" s="41"/>
      <c r="S130" s="6"/>
      <c r="T130" s="782"/>
      <c r="U130" s="760"/>
      <c r="V130" s="816"/>
      <c r="W130" s="816"/>
      <c r="X130" s="816"/>
      <c r="Y130" s="813"/>
      <c r="Z130" s="1571"/>
      <c r="AA130" s="1571"/>
      <c r="AB130" s="1571"/>
      <c r="AC130" s="1571"/>
      <c r="AD130" s="1571"/>
      <c r="AE130" s="813"/>
      <c r="AF130" s="1249"/>
      <c r="AG130" s="1243"/>
      <c r="AH130" s="1243"/>
      <c r="AI130" s="1243"/>
      <c r="AJ130" s="1243"/>
      <c r="AK130" s="1243"/>
      <c r="AL130" s="1243"/>
      <c r="AM130" s="1243"/>
    </row>
    <row r="131" spans="2:39" s="1244" customFormat="1" ht="17.25" customHeight="1" x14ac:dyDescent="0.15">
      <c r="B131" s="1247" t="s">
        <v>64</v>
      </c>
      <c r="C131" s="1226" t="s">
        <v>239</v>
      </c>
      <c r="D131" s="1212">
        <f>SUM(E131:P131)</f>
        <v>596.96999999999991</v>
      </c>
      <c r="E131" s="1213">
        <v>110.798</v>
      </c>
      <c r="F131" s="1216">
        <v>113.426</v>
      </c>
      <c r="G131" s="1214">
        <v>130.42099999999999</v>
      </c>
      <c r="H131" s="1216">
        <v>114.751</v>
      </c>
      <c r="I131" s="1216">
        <v>127.574</v>
      </c>
      <c r="J131" s="1240"/>
      <c r="K131" s="1216"/>
      <c r="L131" s="1216"/>
      <c r="M131" s="1216"/>
      <c r="N131" s="1216"/>
      <c r="O131" s="1216"/>
      <c r="P131" s="1241"/>
      <c r="Q131" s="41"/>
      <c r="R131" s="41"/>
      <c r="S131" s="6"/>
      <c r="T131" s="782"/>
      <c r="U131" s="760"/>
      <c r="V131" s="816"/>
      <c r="W131" s="816"/>
      <c r="X131" s="816"/>
      <c r="Y131" s="813"/>
      <c r="Z131" s="1571"/>
      <c r="AA131" s="1571"/>
      <c r="AB131" s="1571"/>
      <c r="AC131" s="1571"/>
      <c r="AD131" s="1571"/>
      <c r="AE131" s="813"/>
      <c r="AF131" s="1249"/>
      <c r="AG131" s="1243"/>
      <c r="AH131" s="1243"/>
      <c r="AI131" s="1243"/>
      <c r="AJ131" s="1243"/>
      <c r="AK131" s="1243"/>
      <c r="AL131" s="1243"/>
      <c r="AM131" s="1243"/>
    </row>
    <row r="132" spans="2:39" s="1244" customFormat="1" ht="17.25" customHeight="1" x14ac:dyDescent="0.15">
      <c r="B132" s="1245" t="s">
        <v>64</v>
      </c>
      <c r="C132" s="1211" t="s">
        <v>15</v>
      </c>
      <c r="D132" s="1212">
        <f>SUM(E132:P132)</f>
        <v>581888.51199999999</v>
      </c>
      <c r="E132" s="1213">
        <v>119529.97500000001</v>
      </c>
      <c r="F132" s="1216">
        <v>114281.13099999999</v>
      </c>
      <c r="G132" s="1214">
        <v>124837.611</v>
      </c>
      <c r="H132" s="1216">
        <v>109125.076</v>
      </c>
      <c r="I132" s="1216">
        <v>114114.719</v>
      </c>
      <c r="J132" s="1240"/>
      <c r="K132" s="1216"/>
      <c r="L132" s="1216"/>
      <c r="M132" s="1216"/>
      <c r="N132" s="1216"/>
      <c r="O132" s="1216"/>
      <c r="P132" s="1241"/>
      <c r="Q132" s="41"/>
      <c r="R132" s="41"/>
      <c r="S132" s="6"/>
      <c r="T132" s="782"/>
      <c r="U132" s="760"/>
      <c r="V132" s="816"/>
      <c r="W132" s="816"/>
      <c r="X132" s="816"/>
      <c r="Y132" s="813"/>
      <c r="Z132" s="1571"/>
      <c r="AA132" s="1571"/>
      <c r="AB132" s="1571"/>
      <c r="AC132" s="1571"/>
      <c r="AD132" s="1571"/>
      <c r="AE132" s="813"/>
      <c r="AF132" s="1249"/>
      <c r="AG132" s="1243"/>
      <c r="AH132" s="1243"/>
      <c r="AI132" s="1243"/>
      <c r="AJ132" s="1243"/>
      <c r="AK132" s="1243"/>
      <c r="AL132" s="1243"/>
      <c r="AM132" s="1243"/>
    </row>
    <row r="133" spans="2:39" s="1244" customFormat="1" ht="17.25" customHeight="1" thickBot="1" x14ac:dyDescent="0.2">
      <c r="B133" s="1245" t="s">
        <v>64</v>
      </c>
      <c r="C133" s="1472" t="s">
        <v>240</v>
      </c>
      <c r="D133" s="1473">
        <f>D132/D131</f>
        <v>974.73660652964145</v>
      </c>
      <c r="E133" s="1474">
        <v>1079</v>
      </c>
      <c r="F133" s="1475">
        <v>1008</v>
      </c>
      <c r="G133" s="1475">
        <v>957</v>
      </c>
      <c r="H133" s="1475">
        <v>951</v>
      </c>
      <c r="I133" s="1475">
        <v>894.49824415633282</v>
      </c>
      <c r="J133" s="1476"/>
      <c r="K133" s="1475"/>
      <c r="L133" s="1475"/>
      <c r="M133" s="1475"/>
      <c r="N133" s="1475"/>
      <c r="O133" s="1475"/>
      <c r="P133" s="1477"/>
      <c r="Q133" s="41"/>
      <c r="R133" s="41"/>
      <c r="S133" s="6"/>
      <c r="T133" s="782"/>
      <c r="U133" s="760"/>
      <c r="V133" s="816"/>
      <c r="W133" s="816"/>
      <c r="X133" s="816"/>
      <c r="Y133" s="813"/>
      <c r="Z133" s="1571"/>
      <c r="AA133" s="1571"/>
      <c r="AB133" s="1571"/>
      <c r="AC133" s="1571"/>
      <c r="AD133" s="1571"/>
      <c r="AE133" s="813"/>
      <c r="AF133" s="1249"/>
      <c r="AG133" s="1243"/>
      <c r="AH133" s="1243"/>
      <c r="AI133" s="1243"/>
      <c r="AJ133" s="1243"/>
      <c r="AK133" s="1243"/>
      <c r="AL133" s="1243"/>
      <c r="AM133" s="1243"/>
    </row>
    <row r="134" spans="2:39" s="275" customFormat="1" ht="17.25" customHeight="1" x14ac:dyDescent="0.15">
      <c r="B134" s="1259" t="s">
        <v>65</v>
      </c>
      <c r="C134" s="1479" t="s">
        <v>243</v>
      </c>
      <c r="D134" s="1187">
        <f>SUM(E134:P134)</f>
        <v>109803.193</v>
      </c>
      <c r="E134" s="1188">
        <v>26932</v>
      </c>
      <c r="F134" s="1189">
        <v>24900</v>
      </c>
      <c r="G134" s="1189">
        <v>22819</v>
      </c>
      <c r="H134" s="1189">
        <v>19287</v>
      </c>
      <c r="I134" s="1189">
        <v>15865.193000000003</v>
      </c>
      <c r="J134" s="1189"/>
      <c r="K134" s="1189"/>
      <c r="L134" s="1189"/>
      <c r="M134" s="1189"/>
      <c r="N134" s="1189"/>
      <c r="O134" s="1189"/>
      <c r="P134" s="1190"/>
      <c r="Q134" s="41"/>
      <c r="R134" s="41"/>
      <c r="S134" s="6"/>
      <c r="T134" s="782"/>
      <c r="U134" s="760"/>
      <c r="V134" s="816"/>
      <c r="W134" s="816"/>
      <c r="X134" s="816"/>
      <c r="Y134" s="813"/>
      <c r="Z134" s="1571"/>
      <c r="AA134" s="1571"/>
      <c r="AB134" s="1571"/>
      <c r="AC134" s="1571"/>
      <c r="AD134" s="1571"/>
      <c r="AE134" s="813"/>
      <c r="AF134" s="1249"/>
    </row>
    <row r="135" spans="2:39" s="275" customFormat="1" ht="17.25" customHeight="1" x14ac:dyDescent="0.15">
      <c r="B135" s="1260" t="s">
        <v>66</v>
      </c>
      <c r="C135" s="1469" t="s">
        <v>244</v>
      </c>
      <c r="D135" s="1193">
        <f>SUM(E135:P135)</f>
        <v>77244289.784999996</v>
      </c>
      <c r="E135" s="1194">
        <v>19369632</v>
      </c>
      <c r="F135" s="1195">
        <v>18223234</v>
      </c>
      <c r="G135" s="1195">
        <v>16275988</v>
      </c>
      <c r="H135" s="1195">
        <v>12794928</v>
      </c>
      <c r="I135" s="1195">
        <v>10580507.785</v>
      </c>
      <c r="J135" s="1195"/>
      <c r="K135" s="1195"/>
      <c r="L135" s="1195"/>
      <c r="M135" s="1195"/>
      <c r="N135" s="1195"/>
      <c r="O135" s="1195"/>
      <c r="P135" s="1196"/>
      <c r="Q135" s="41"/>
      <c r="R135" s="41"/>
      <c r="S135" s="3"/>
      <c r="T135" s="782"/>
      <c r="U135" s="760"/>
      <c r="V135" s="816"/>
      <c r="W135" s="816"/>
      <c r="X135" s="816"/>
      <c r="Y135" s="813"/>
      <c r="Z135" s="1571"/>
      <c r="AA135" s="1571"/>
      <c r="AB135" s="1571"/>
      <c r="AC135" s="1571"/>
      <c r="AD135" s="1571"/>
      <c r="AE135" s="813"/>
      <c r="AF135" s="1249"/>
    </row>
    <row r="136" spans="2:39" s="275" customFormat="1" ht="17.25" customHeight="1" thickBot="1" x14ac:dyDescent="0.2">
      <c r="B136" s="1261" t="s">
        <v>66</v>
      </c>
      <c r="C136" s="1480" t="s">
        <v>110</v>
      </c>
      <c r="D136" s="1262">
        <f>D135/D134</f>
        <v>703.4794496823057</v>
      </c>
      <c r="E136" s="1263">
        <v>719</v>
      </c>
      <c r="F136" s="1264">
        <v>732</v>
      </c>
      <c r="G136" s="1264">
        <v>713</v>
      </c>
      <c r="H136" s="1264">
        <v>663</v>
      </c>
      <c r="I136" s="1264">
        <v>666.90066644635192</v>
      </c>
      <c r="J136" s="1264"/>
      <c r="K136" s="1264"/>
      <c r="L136" s="1264"/>
      <c r="M136" s="1264"/>
      <c r="N136" s="1264"/>
      <c r="O136" s="1264"/>
      <c r="P136" s="1265"/>
      <c r="Q136" s="41"/>
      <c r="R136" s="41"/>
      <c r="S136" s="3"/>
      <c r="T136" s="782"/>
      <c r="U136" s="760"/>
      <c r="V136" s="816"/>
      <c r="W136" s="816"/>
      <c r="X136" s="816"/>
      <c r="Y136" s="813"/>
      <c r="Z136" s="1571"/>
      <c r="AA136" s="1571"/>
      <c r="AB136" s="1571"/>
      <c r="AC136" s="1571"/>
      <c r="AD136" s="1571"/>
      <c r="AE136" s="813"/>
      <c r="AF136" s="1249"/>
    </row>
    <row r="137" spans="2:39" ht="17.25" customHeight="1" x14ac:dyDescent="0.15">
      <c r="B137" s="1478" t="s">
        <v>67</v>
      </c>
      <c r="C137" s="1266" t="s">
        <v>239</v>
      </c>
      <c r="D137" s="1233">
        <f>SUM(E137:P137)</f>
        <v>28</v>
      </c>
      <c r="E137" s="1234">
        <v>20</v>
      </c>
      <c r="F137" s="1235">
        <v>6</v>
      </c>
      <c r="G137" s="1235">
        <v>2</v>
      </c>
      <c r="H137" s="1235">
        <v>0</v>
      </c>
      <c r="I137" s="1235">
        <v>0</v>
      </c>
      <c r="J137" s="1236"/>
      <c r="K137" s="1237"/>
      <c r="L137" s="1235"/>
      <c r="M137" s="1235"/>
      <c r="N137" s="1235"/>
      <c r="O137" s="1235"/>
      <c r="P137" s="1238"/>
      <c r="Q137" s="41"/>
      <c r="R137" s="41"/>
      <c r="S137" s="3"/>
      <c r="T137" s="782"/>
      <c r="U137" s="760"/>
      <c r="V137" s="816"/>
      <c r="W137" s="816"/>
      <c r="X137" s="816"/>
      <c r="Y137" s="813"/>
      <c r="Z137" s="1571"/>
      <c r="AA137" s="1571"/>
      <c r="AB137" s="1571"/>
      <c r="AC137" s="1571"/>
      <c r="AD137" s="1571"/>
      <c r="AE137" s="813"/>
      <c r="AF137" s="1249"/>
    </row>
    <row r="138" spans="2:39" ht="17.25" customHeight="1" x14ac:dyDescent="0.15">
      <c r="B138" s="1210" t="s">
        <v>68</v>
      </c>
      <c r="C138" s="1211" t="s">
        <v>15</v>
      </c>
      <c r="D138" s="1212">
        <f>SUM(E138:P138)</f>
        <v>11390</v>
      </c>
      <c r="E138" s="1213">
        <v>8360</v>
      </c>
      <c r="F138" s="1214">
        <v>2409</v>
      </c>
      <c r="G138" s="1214">
        <v>621</v>
      </c>
      <c r="H138" s="1214">
        <v>0</v>
      </c>
      <c r="I138" s="1214">
        <v>0</v>
      </c>
      <c r="J138" s="1215"/>
      <c r="K138" s="1216"/>
      <c r="L138" s="1214"/>
      <c r="M138" s="1214"/>
      <c r="N138" s="1214"/>
      <c r="O138" s="1214"/>
      <c r="P138" s="1217"/>
      <c r="Q138" s="20"/>
      <c r="R138" s="20"/>
      <c r="T138" s="781"/>
      <c r="U138" s="759"/>
      <c r="Y138" s="812"/>
      <c r="Z138" s="1570"/>
      <c r="AA138" s="1570"/>
      <c r="AB138" s="1570"/>
      <c r="AC138" s="1570"/>
      <c r="AD138" s="1570"/>
      <c r="AE138" s="812"/>
      <c r="AF138" s="1185"/>
    </row>
    <row r="139" spans="2:39" ht="17.25" customHeight="1" x14ac:dyDescent="0.15">
      <c r="B139" s="1218" t="s">
        <v>68</v>
      </c>
      <c r="C139" s="1219" t="s">
        <v>240</v>
      </c>
      <c r="D139" s="1220">
        <f>D138/D137</f>
        <v>406.78571428571428</v>
      </c>
      <c r="E139" s="1221">
        <v>413</v>
      </c>
      <c r="F139" s="1222">
        <v>419</v>
      </c>
      <c r="G139" s="1222">
        <v>389</v>
      </c>
      <c r="H139" s="1222">
        <v>0</v>
      </c>
      <c r="I139" s="1222">
        <v>0</v>
      </c>
      <c r="J139" s="1223"/>
      <c r="K139" s="1222"/>
      <c r="L139" s="1222"/>
      <c r="M139" s="1222"/>
      <c r="N139" s="1222"/>
      <c r="O139" s="1222"/>
      <c r="P139" s="1224"/>
      <c r="Q139" s="20"/>
      <c r="R139" s="20"/>
      <c r="T139" s="781"/>
      <c r="U139" s="759"/>
      <c r="Y139" s="812"/>
      <c r="Z139" s="1570"/>
      <c r="AA139" s="1570"/>
      <c r="AB139" s="1570"/>
      <c r="AC139" s="1570"/>
      <c r="AD139" s="1570"/>
      <c r="AE139" s="812"/>
      <c r="AF139" s="1185"/>
    </row>
    <row r="140" spans="2:39" ht="17.25" customHeight="1" x14ac:dyDescent="0.15">
      <c r="B140" s="1225" t="s">
        <v>69</v>
      </c>
      <c r="C140" s="1226" t="s">
        <v>239</v>
      </c>
      <c r="D140" s="1212">
        <f>SUM(E140:P140)</f>
        <v>0</v>
      </c>
      <c r="E140" s="1213">
        <v>0</v>
      </c>
      <c r="F140" s="1267">
        <v>0</v>
      </c>
      <c r="G140" s="1267">
        <v>0</v>
      </c>
      <c r="H140" s="1267">
        <v>0</v>
      </c>
      <c r="I140" s="1267">
        <v>0</v>
      </c>
      <c r="J140" s="1236"/>
      <c r="K140" s="1216"/>
      <c r="L140" s="1214"/>
      <c r="M140" s="1214"/>
      <c r="N140" s="1214"/>
      <c r="O140" s="1214"/>
      <c r="P140" s="1217"/>
      <c r="Q140" s="20"/>
      <c r="R140" s="20"/>
      <c r="T140" s="781"/>
      <c r="U140" s="759"/>
      <c r="Y140" s="812"/>
      <c r="Z140" s="1570"/>
      <c r="AA140" s="1570"/>
      <c r="AB140" s="1570"/>
      <c r="AC140" s="1570"/>
      <c r="AD140" s="1570"/>
      <c r="AE140" s="812"/>
      <c r="AF140" s="1185"/>
    </row>
    <row r="141" spans="2:39" ht="17.25" customHeight="1" x14ac:dyDescent="0.15">
      <c r="B141" s="1210" t="s">
        <v>70</v>
      </c>
      <c r="C141" s="1211" t="s">
        <v>15</v>
      </c>
      <c r="D141" s="1212">
        <f>SUM(E141:P141)</f>
        <v>0</v>
      </c>
      <c r="E141" s="1213">
        <v>0</v>
      </c>
      <c r="F141" s="1267">
        <v>0</v>
      </c>
      <c r="G141" s="1267">
        <v>0</v>
      </c>
      <c r="H141" s="1267">
        <v>0</v>
      </c>
      <c r="I141" s="1267">
        <v>0</v>
      </c>
      <c r="J141" s="1215"/>
      <c r="K141" s="1216"/>
      <c r="L141" s="1214"/>
      <c r="M141" s="1214"/>
      <c r="N141" s="1214"/>
      <c r="O141" s="1214"/>
      <c r="P141" s="1217"/>
      <c r="Q141" s="20"/>
      <c r="R141" s="20"/>
      <c r="T141" s="781"/>
      <c r="U141" s="759"/>
      <c r="Y141" s="812"/>
      <c r="Z141" s="1570"/>
      <c r="AA141" s="1570"/>
      <c r="AB141" s="1570"/>
      <c r="AC141" s="1570"/>
      <c r="AD141" s="1570"/>
      <c r="AE141" s="812"/>
      <c r="AF141" s="1185"/>
    </row>
    <row r="142" spans="2:39" ht="17.25" customHeight="1" x14ac:dyDescent="0.15">
      <c r="B142" s="1218" t="s">
        <v>70</v>
      </c>
      <c r="C142" s="1219" t="s">
        <v>240</v>
      </c>
      <c r="D142" s="1220" t="e">
        <f>D141/D140</f>
        <v>#DIV/0!</v>
      </c>
      <c r="E142" s="1221">
        <v>0</v>
      </c>
      <c r="F142" s="1268">
        <v>0</v>
      </c>
      <c r="G142" s="1268">
        <v>0</v>
      </c>
      <c r="H142" s="1268">
        <v>0</v>
      </c>
      <c r="I142" s="1268">
        <v>0</v>
      </c>
      <c r="J142" s="1223"/>
      <c r="K142" s="1222"/>
      <c r="L142" s="1222"/>
      <c r="M142" s="1222"/>
      <c r="N142" s="1222"/>
      <c r="O142" s="1222"/>
      <c r="P142" s="1224"/>
      <c r="Q142" s="20"/>
      <c r="R142" s="20"/>
      <c r="T142" s="781"/>
      <c r="U142" s="759"/>
      <c r="Y142" s="812"/>
      <c r="Z142" s="1570"/>
      <c r="AA142" s="1570"/>
      <c r="AB142" s="1570"/>
      <c r="AC142" s="1570"/>
      <c r="AD142" s="1570"/>
      <c r="AE142" s="812"/>
      <c r="AF142" s="1185"/>
    </row>
    <row r="143" spans="2:39" ht="17.25" customHeight="1" x14ac:dyDescent="0.15">
      <c r="B143" s="1225" t="s">
        <v>71</v>
      </c>
      <c r="C143" s="1226" t="s">
        <v>239</v>
      </c>
      <c r="D143" s="1212">
        <f>SUM(E143:P143)</f>
        <v>0</v>
      </c>
      <c r="E143" s="1213">
        <v>0</v>
      </c>
      <c r="F143" s="1267">
        <v>0</v>
      </c>
      <c r="G143" s="1267">
        <v>0</v>
      </c>
      <c r="H143" s="1267">
        <v>0</v>
      </c>
      <c r="I143" s="1267">
        <v>0</v>
      </c>
      <c r="J143" s="1267"/>
      <c r="K143" s="1267"/>
      <c r="L143" s="1214"/>
      <c r="M143" s="1214"/>
      <c r="N143" s="1214"/>
      <c r="O143" s="1214"/>
      <c r="P143" s="1217"/>
      <c r="Q143" s="20"/>
      <c r="R143" s="20"/>
      <c r="T143" s="781"/>
      <c r="U143" s="759"/>
      <c r="Y143" s="812"/>
      <c r="Z143" s="1570"/>
      <c r="AA143" s="1570"/>
      <c r="AB143" s="1570"/>
      <c r="AC143" s="1570"/>
      <c r="AD143" s="1570"/>
      <c r="AE143" s="812"/>
      <c r="AF143" s="1185"/>
    </row>
    <row r="144" spans="2:39" ht="17.25" customHeight="1" x14ac:dyDescent="0.15">
      <c r="B144" s="1210" t="s">
        <v>72</v>
      </c>
      <c r="C144" s="1211" t="s">
        <v>15</v>
      </c>
      <c r="D144" s="1212">
        <f>SUM(E144:P144)</f>
        <v>0</v>
      </c>
      <c r="E144" s="1213">
        <v>0</v>
      </c>
      <c r="F144" s="1267">
        <v>0</v>
      </c>
      <c r="G144" s="1267">
        <v>0</v>
      </c>
      <c r="H144" s="1267">
        <v>0</v>
      </c>
      <c r="I144" s="1267">
        <v>0</v>
      </c>
      <c r="J144" s="1267"/>
      <c r="K144" s="1267"/>
      <c r="L144" s="1214"/>
      <c r="M144" s="1214"/>
      <c r="N144" s="1214"/>
      <c r="O144" s="1214"/>
      <c r="P144" s="1217"/>
    </row>
    <row r="145" spans="2:16" ht="17.25" customHeight="1" x14ac:dyDescent="0.15">
      <c r="B145" s="1218" t="s">
        <v>72</v>
      </c>
      <c r="C145" s="1219" t="s">
        <v>240</v>
      </c>
      <c r="D145" s="1220" t="e">
        <f>D144/D143</f>
        <v>#DIV/0!</v>
      </c>
      <c r="E145" s="1221">
        <v>0</v>
      </c>
      <c r="F145" s="1268">
        <v>0</v>
      </c>
      <c r="G145" s="1268">
        <v>0</v>
      </c>
      <c r="H145" s="1268">
        <v>0</v>
      </c>
      <c r="I145" s="1268">
        <v>0</v>
      </c>
      <c r="J145" s="1268"/>
      <c r="K145" s="1268"/>
      <c r="L145" s="1222"/>
      <c r="M145" s="1222"/>
      <c r="N145" s="1222"/>
      <c r="O145" s="1222"/>
      <c r="P145" s="1224"/>
    </row>
    <row r="146" spans="2:16" ht="17.25" customHeight="1" x14ac:dyDescent="0.15">
      <c r="B146" s="1225" t="s">
        <v>73</v>
      </c>
      <c r="C146" s="1226" t="s">
        <v>239</v>
      </c>
      <c r="D146" s="1212">
        <f>SUM(E146:P146)</f>
        <v>0</v>
      </c>
      <c r="E146" s="1213">
        <v>0</v>
      </c>
      <c r="F146" s="1267">
        <v>0</v>
      </c>
      <c r="G146" s="1267">
        <v>0</v>
      </c>
      <c r="H146" s="1267">
        <v>0</v>
      </c>
      <c r="I146" s="1267">
        <v>0</v>
      </c>
      <c r="J146" s="1267"/>
      <c r="K146" s="1267"/>
      <c r="L146" s="1214"/>
      <c r="M146" s="1214"/>
      <c r="N146" s="1214"/>
      <c r="O146" s="1214"/>
      <c r="P146" s="1217"/>
    </row>
    <row r="147" spans="2:16" ht="17.25" customHeight="1" x14ac:dyDescent="0.15">
      <c r="B147" s="1210" t="s">
        <v>74</v>
      </c>
      <c r="C147" s="1211" t="s">
        <v>15</v>
      </c>
      <c r="D147" s="1212">
        <f>SUM(E147:P147)</f>
        <v>0</v>
      </c>
      <c r="E147" s="1213">
        <v>0</v>
      </c>
      <c r="F147" s="1267">
        <v>0</v>
      </c>
      <c r="G147" s="1267">
        <v>0</v>
      </c>
      <c r="H147" s="1267">
        <v>0</v>
      </c>
      <c r="I147" s="1267">
        <v>0</v>
      </c>
      <c r="J147" s="1267"/>
      <c r="K147" s="1267"/>
      <c r="L147" s="1214"/>
      <c r="M147" s="1214"/>
      <c r="N147" s="1214"/>
      <c r="O147" s="1214"/>
      <c r="P147" s="1217"/>
    </row>
    <row r="148" spans="2:16" ht="17.25" customHeight="1" x14ac:dyDescent="0.15">
      <c r="B148" s="1218" t="s">
        <v>74</v>
      </c>
      <c r="C148" s="1219" t="s">
        <v>240</v>
      </c>
      <c r="D148" s="1220" t="e">
        <f>D147/D146</f>
        <v>#DIV/0!</v>
      </c>
      <c r="E148" s="1221">
        <v>0</v>
      </c>
      <c r="F148" s="1268">
        <v>0</v>
      </c>
      <c r="G148" s="1268">
        <v>0</v>
      </c>
      <c r="H148" s="1268">
        <v>0</v>
      </c>
      <c r="I148" s="1268">
        <v>0</v>
      </c>
      <c r="J148" s="1268"/>
      <c r="K148" s="1268"/>
      <c r="L148" s="1222"/>
      <c r="M148" s="1222"/>
      <c r="N148" s="1222"/>
      <c r="O148" s="1222"/>
      <c r="P148" s="1224"/>
    </row>
    <row r="149" spans="2:16" ht="17.25" customHeight="1" x14ac:dyDescent="0.15">
      <c r="B149" s="1225" t="s">
        <v>75</v>
      </c>
      <c r="C149" s="1226" t="s">
        <v>239</v>
      </c>
      <c r="D149" s="1212">
        <f>SUM(E149:P149)</f>
        <v>444</v>
      </c>
      <c r="E149" s="1213">
        <v>376</v>
      </c>
      <c r="F149" s="1267">
        <v>61</v>
      </c>
      <c r="G149" s="1214">
        <v>7</v>
      </c>
      <c r="H149" s="1214">
        <v>0</v>
      </c>
      <c r="I149" s="1214">
        <v>0</v>
      </c>
      <c r="J149" s="1215"/>
      <c r="K149" s="1216"/>
      <c r="L149" s="1214"/>
      <c r="M149" s="1214"/>
      <c r="N149" s="1214"/>
      <c r="O149" s="1214"/>
      <c r="P149" s="1217"/>
    </row>
    <row r="150" spans="2:16" ht="17.25" customHeight="1" x14ac:dyDescent="0.15">
      <c r="B150" s="1210" t="s">
        <v>76</v>
      </c>
      <c r="C150" s="1211" t="s">
        <v>15</v>
      </c>
      <c r="D150" s="1212">
        <f>SUM(E150:P150)</f>
        <v>250341</v>
      </c>
      <c r="E150" s="1213">
        <v>210701</v>
      </c>
      <c r="F150" s="1267">
        <v>35798</v>
      </c>
      <c r="G150" s="1214">
        <v>3842</v>
      </c>
      <c r="H150" s="1214">
        <v>0</v>
      </c>
      <c r="I150" s="1214">
        <v>0</v>
      </c>
      <c r="J150" s="1215"/>
      <c r="K150" s="1216"/>
      <c r="L150" s="1214"/>
      <c r="M150" s="1214"/>
      <c r="N150" s="1214"/>
      <c r="O150" s="1214"/>
      <c r="P150" s="1217"/>
    </row>
    <row r="151" spans="2:16" ht="17.25" customHeight="1" x14ac:dyDescent="0.15">
      <c r="B151" s="1218" t="s">
        <v>76</v>
      </c>
      <c r="C151" s="1219" t="s">
        <v>240</v>
      </c>
      <c r="D151" s="1220">
        <f>D150/D149</f>
        <v>563.83108108108104</v>
      </c>
      <c r="E151" s="1221">
        <v>560</v>
      </c>
      <c r="F151" s="1268">
        <v>590</v>
      </c>
      <c r="G151" s="1222">
        <v>588</v>
      </c>
      <c r="H151" s="1222">
        <v>0</v>
      </c>
      <c r="I151" s="1222">
        <v>0</v>
      </c>
      <c r="J151" s="1223"/>
      <c r="K151" s="1222"/>
      <c r="L151" s="1222"/>
      <c r="M151" s="1222"/>
      <c r="N151" s="1222"/>
      <c r="O151" s="1222"/>
      <c r="P151" s="1224"/>
    </row>
    <row r="152" spans="2:16" ht="17.25" customHeight="1" x14ac:dyDescent="0.15">
      <c r="B152" s="1225" t="s">
        <v>77</v>
      </c>
      <c r="C152" s="1226" t="s">
        <v>239</v>
      </c>
      <c r="D152" s="1212">
        <f>SUM(E152:P152)</f>
        <v>258.42599999999999</v>
      </c>
      <c r="E152" s="1213">
        <v>144</v>
      </c>
      <c r="F152" s="1214">
        <v>39</v>
      </c>
      <c r="G152" s="1214">
        <v>3</v>
      </c>
      <c r="H152" s="1214">
        <v>1</v>
      </c>
      <c r="I152" s="1214">
        <v>71.426000000000002</v>
      </c>
      <c r="J152" s="1215"/>
      <c r="K152" s="1216"/>
      <c r="L152" s="1214"/>
      <c r="M152" s="1214"/>
      <c r="N152" s="1214"/>
      <c r="O152" s="1214"/>
      <c r="P152" s="1217"/>
    </row>
    <row r="153" spans="2:16" ht="17.25" customHeight="1" x14ac:dyDescent="0.15">
      <c r="B153" s="1210" t="s">
        <v>78</v>
      </c>
      <c r="C153" s="1211" t="s">
        <v>15</v>
      </c>
      <c r="D153" s="1212">
        <f>SUM(E153:P153)</f>
        <v>780678.58000000007</v>
      </c>
      <c r="E153" s="1213">
        <v>340867</v>
      </c>
      <c r="F153" s="1214">
        <v>69676</v>
      </c>
      <c r="G153" s="1214">
        <v>3354</v>
      </c>
      <c r="H153" s="1214">
        <v>9356</v>
      </c>
      <c r="I153" s="1214">
        <v>357425.58</v>
      </c>
      <c r="J153" s="1215"/>
      <c r="K153" s="1216"/>
      <c r="L153" s="1214"/>
      <c r="M153" s="1214"/>
      <c r="N153" s="1214"/>
      <c r="O153" s="1214"/>
      <c r="P153" s="1217"/>
    </row>
    <row r="154" spans="2:16" ht="17.25" customHeight="1" x14ac:dyDescent="0.15">
      <c r="B154" s="1218" t="s">
        <v>78</v>
      </c>
      <c r="C154" s="1219" t="s">
        <v>240</v>
      </c>
      <c r="D154" s="1220">
        <f>D153/D152</f>
        <v>3020.8979746619925</v>
      </c>
      <c r="E154" s="1221">
        <v>2375</v>
      </c>
      <c r="F154" s="1222">
        <v>1783</v>
      </c>
      <c r="G154" s="1222">
        <v>1098</v>
      </c>
      <c r="H154" s="1222">
        <v>7882</v>
      </c>
      <c r="I154" s="1222">
        <v>5004.1382689776829</v>
      </c>
      <c r="J154" s="1223"/>
      <c r="K154" s="1222"/>
      <c r="L154" s="1222"/>
      <c r="M154" s="1222"/>
      <c r="N154" s="1222"/>
      <c r="O154" s="1222"/>
      <c r="P154" s="1224"/>
    </row>
    <row r="155" spans="2:16" ht="17.25" customHeight="1" x14ac:dyDescent="0.15">
      <c r="B155" s="1225" t="s">
        <v>79</v>
      </c>
      <c r="C155" s="1226" t="s">
        <v>239</v>
      </c>
      <c r="D155" s="1212">
        <f>SUM(E155:P155)</f>
        <v>21278.699000000001</v>
      </c>
      <c r="E155" s="1213">
        <v>3515</v>
      </c>
      <c r="F155" s="1214">
        <v>4592</v>
      </c>
      <c r="G155" s="1214">
        <v>6067</v>
      </c>
      <c r="H155" s="1214">
        <v>4468</v>
      </c>
      <c r="I155" s="1214">
        <v>2636.6989999999996</v>
      </c>
      <c r="J155" s="1215"/>
      <c r="K155" s="1216"/>
      <c r="L155" s="1214"/>
      <c r="M155" s="1214"/>
      <c r="N155" s="1214"/>
      <c r="O155" s="1214"/>
      <c r="P155" s="1217"/>
    </row>
    <row r="156" spans="2:16" ht="17.25" customHeight="1" x14ac:dyDescent="0.15">
      <c r="B156" s="1210" t="s">
        <v>80</v>
      </c>
      <c r="C156" s="1211" t="s">
        <v>15</v>
      </c>
      <c r="D156" s="1212">
        <f>SUM(E156:P156)</f>
        <v>31382245.056000002</v>
      </c>
      <c r="E156" s="1213">
        <v>6978585</v>
      </c>
      <c r="F156" s="1214">
        <v>7661722</v>
      </c>
      <c r="G156" s="1214">
        <v>8267671</v>
      </c>
      <c r="H156" s="1214">
        <v>5661808</v>
      </c>
      <c r="I156" s="1214">
        <v>2812459.0559999999</v>
      </c>
      <c r="J156" s="1215"/>
      <c r="K156" s="1216"/>
      <c r="L156" s="1214"/>
      <c r="M156" s="1214"/>
      <c r="N156" s="1214"/>
      <c r="O156" s="1214"/>
      <c r="P156" s="1217"/>
    </row>
    <row r="157" spans="2:16" ht="17.25" customHeight="1" x14ac:dyDescent="0.15">
      <c r="B157" s="1218" t="s">
        <v>80</v>
      </c>
      <c r="C157" s="1219" t="s">
        <v>240</v>
      </c>
      <c r="D157" s="1220">
        <f>D156/D155</f>
        <v>1474.8197272774994</v>
      </c>
      <c r="E157" s="1221">
        <v>1985</v>
      </c>
      <c r="F157" s="1222">
        <v>1669</v>
      </c>
      <c r="G157" s="1222">
        <v>1363</v>
      </c>
      <c r="H157" s="1222">
        <v>1267</v>
      </c>
      <c r="I157" s="1222">
        <v>1066.6591279474828</v>
      </c>
      <c r="J157" s="1223"/>
      <c r="K157" s="1222"/>
      <c r="L157" s="1222"/>
      <c r="M157" s="1222"/>
      <c r="N157" s="1222"/>
      <c r="O157" s="1222"/>
      <c r="P157" s="1224"/>
    </row>
    <row r="158" spans="2:16" ht="17.25" customHeight="1" x14ac:dyDescent="0.15">
      <c r="B158" s="1225" t="s">
        <v>81</v>
      </c>
      <c r="C158" s="1226" t="s">
        <v>239</v>
      </c>
      <c r="D158" s="1212">
        <f>SUM(E158:P158)</f>
        <v>3010.8229999999999</v>
      </c>
      <c r="E158" s="1213">
        <v>537</v>
      </c>
      <c r="F158" s="1214">
        <v>640</v>
      </c>
      <c r="G158" s="1214">
        <v>802</v>
      </c>
      <c r="H158" s="1214">
        <v>650</v>
      </c>
      <c r="I158" s="1214">
        <v>381.82299999999998</v>
      </c>
      <c r="J158" s="1215"/>
      <c r="K158" s="1216"/>
      <c r="L158" s="1214"/>
      <c r="M158" s="1214"/>
      <c r="N158" s="1214"/>
      <c r="O158" s="1214"/>
      <c r="P158" s="1217"/>
    </row>
    <row r="159" spans="2:16" ht="17.25" customHeight="1" x14ac:dyDescent="0.15">
      <c r="B159" s="1210" t="s">
        <v>81</v>
      </c>
      <c r="C159" s="1211" t="s">
        <v>15</v>
      </c>
      <c r="D159" s="1212">
        <f>SUM(E159:P159)</f>
        <v>3027979.4189999998</v>
      </c>
      <c r="E159" s="1213">
        <v>911655</v>
      </c>
      <c r="F159" s="1214">
        <v>958708</v>
      </c>
      <c r="G159" s="1214" t="s">
        <v>326</v>
      </c>
      <c r="H159" s="1214">
        <v>775431</v>
      </c>
      <c r="I159" s="1214">
        <v>382185.41899999999</v>
      </c>
      <c r="J159" s="1215"/>
      <c r="K159" s="1216"/>
      <c r="L159" s="1214"/>
      <c r="M159" s="1214"/>
      <c r="N159" s="1214"/>
      <c r="O159" s="1214"/>
      <c r="P159" s="1217"/>
    </row>
    <row r="160" spans="2:16" ht="17.25" customHeight="1" x14ac:dyDescent="0.15">
      <c r="B160" s="1218" t="s">
        <v>81</v>
      </c>
      <c r="C160" s="1219" t="s">
        <v>240</v>
      </c>
      <c r="D160" s="1220">
        <f>D159/D158</f>
        <v>1005.698248950536</v>
      </c>
      <c r="E160" s="1221">
        <v>1697</v>
      </c>
      <c r="F160" s="1222">
        <v>1499</v>
      </c>
      <c r="G160" s="1222">
        <v>1255</v>
      </c>
      <c r="H160" s="1222">
        <v>1193</v>
      </c>
      <c r="I160" s="1222">
        <v>1000.9491806412919</v>
      </c>
      <c r="J160" s="1223"/>
      <c r="K160" s="1222"/>
      <c r="L160" s="1222"/>
      <c r="M160" s="1222"/>
      <c r="N160" s="1222"/>
      <c r="O160" s="1222"/>
      <c r="P160" s="1224"/>
    </row>
    <row r="161" spans="2:16" ht="17.25" customHeight="1" x14ac:dyDescent="0.15">
      <c r="B161" s="1225" t="s">
        <v>82</v>
      </c>
      <c r="C161" s="1226" t="s">
        <v>239</v>
      </c>
      <c r="D161" s="1212">
        <f>SUM(E161:P161)</f>
        <v>4148.7489999999998</v>
      </c>
      <c r="E161" s="1213">
        <v>252</v>
      </c>
      <c r="F161" s="1214">
        <v>224</v>
      </c>
      <c r="G161" s="1214">
        <v>266</v>
      </c>
      <c r="H161" s="1214">
        <v>779</v>
      </c>
      <c r="I161" s="1214">
        <v>2627.7490000000003</v>
      </c>
      <c r="J161" s="1215"/>
      <c r="K161" s="1216"/>
      <c r="L161" s="1214"/>
      <c r="M161" s="1214"/>
      <c r="N161" s="1214"/>
      <c r="O161" s="1214"/>
      <c r="P161" s="1217"/>
    </row>
    <row r="162" spans="2:16" ht="17.25" customHeight="1" x14ac:dyDescent="0.15">
      <c r="B162" s="1210" t="s">
        <v>83</v>
      </c>
      <c r="C162" s="1211" t="s">
        <v>15</v>
      </c>
      <c r="D162" s="1212">
        <f>SUM(E162:P162)</f>
        <v>3644512.3839999996</v>
      </c>
      <c r="E162" s="1213">
        <v>353294</v>
      </c>
      <c r="F162" s="1214">
        <v>316177</v>
      </c>
      <c r="G162" s="1214">
        <v>370099</v>
      </c>
      <c r="H162" s="1214">
        <v>784148</v>
      </c>
      <c r="I162" s="1214">
        <v>1820794.3839999998</v>
      </c>
      <c r="J162" s="1215"/>
      <c r="K162" s="1216"/>
      <c r="L162" s="1214"/>
      <c r="M162" s="1214"/>
      <c r="N162" s="1214"/>
      <c r="O162" s="1214"/>
      <c r="P162" s="1217"/>
    </row>
    <row r="163" spans="2:16" ht="17.25" customHeight="1" x14ac:dyDescent="0.15">
      <c r="B163" s="1218" t="s">
        <v>83</v>
      </c>
      <c r="C163" s="1219" t="s">
        <v>240</v>
      </c>
      <c r="D163" s="1220">
        <f>D162/D161</f>
        <v>878.46056341321196</v>
      </c>
      <c r="E163" s="1221">
        <v>1401</v>
      </c>
      <c r="F163" s="1222">
        <v>1410</v>
      </c>
      <c r="G163" s="1222">
        <v>1391</v>
      </c>
      <c r="H163" s="1222">
        <v>1007</v>
      </c>
      <c r="I163" s="1222">
        <v>692.91031373239969</v>
      </c>
      <c r="J163" s="1223"/>
      <c r="K163" s="1222"/>
      <c r="L163" s="1222"/>
      <c r="M163" s="1222"/>
      <c r="N163" s="1222"/>
      <c r="O163" s="1222"/>
      <c r="P163" s="1224"/>
    </row>
    <row r="164" spans="2:16" ht="17.25" customHeight="1" x14ac:dyDescent="0.15">
      <c r="B164" s="1225" t="s">
        <v>84</v>
      </c>
      <c r="C164" s="1226" t="s">
        <v>239</v>
      </c>
      <c r="D164" s="1212">
        <f>SUM(E164:P164)</f>
        <v>979.24700000000007</v>
      </c>
      <c r="E164" s="1213">
        <v>164</v>
      </c>
      <c r="F164" s="1214">
        <v>138</v>
      </c>
      <c r="G164" s="1214">
        <v>177</v>
      </c>
      <c r="H164" s="1214">
        <v>230</v>
      </c>
      <c r="I164" s="1214">
        <v>270.24700000000001</v>
      </c>
      <c r="J164" s="1215"/>
      <c r="K164" s="1216"/>
      <c r="L164" s="1214"/>
      <c r="M164" s="1214"/>
      <c r="N164" s="1214"/>
      <c r="O164" s="1214"/>
      <c r="P164" s="1217"/>
    </row>
    <row r="165" spans="2:16" ht="17.25" customHeight="1" x14ac:dyDescent="0.15">
      <c r="B165" s="1210" t="s">
        <v>84</v>
      </c>
      <c r="C165" s="1211" t="s">
        <v>15</v>
      </c>
      <c r="D165" s="1212">
        <f>SUM(E165:P165)</f>
        <v>1448502.156</v>
      </c>
      <c r="E165" s="1213">
        <v>274406</v>
      </c>
      <c r="F165" s="1214">
        <v>234024</v>
      </c>
      <c r="G165" s="1214">
        <v>281790</v>
      </c>
      <c r="H165" s="1214">
        <v>339564</v>
      </c>
      <c r="I165" s="1214">
        <v>318718.15600000002</v>
      </c>
      <c r="J165" s="1215"/>
      <c r="K165" s="1216"/>
      <c r="L165" s="1214"/>
      <c r="M165" s="1214"/>
      <c r="N165" s="1214"/>
      <c r="O165" s="1214"/>
      <c r="P165" s="1217"/>
    </row>
    <row r="166" spans="2:16" ht="17.25" customHeight="1" x14ac:dyDescent="0.15">
      <c r="B166" s="1218" t="s">
        <v>84</v>
      </c>
      <c r="C166" s="1219" t="s">
        <v>240</v>
      </c>
      <c r="D166" s="1220">
        <f>D165/D164</f>
        <v>1479.1999934643659</v>
      </c>
      <c r="E166" s="1221">
        <v>1674</v>
      </c>
      <c r="F166" s="1222">
        <v>1695</v>
      </c>
      <c r="G166" s="1222">
        <v>1594</v>
      </c>
      <c r="H166" s="1222">
        <v>1475</v>
      </c>
      <c r="I166" s="1222">
        <v>1179.3587199857907</v>
      </c>
      <c r="J166" s="1223"/>
      <c r="K166" s="1222"/>
      <c r="L166" s="1222"/>
      <c r="M166" s="1222"/>
      <c r="N166" s="1222"/>
      <c r="O166" s="1222"/>
      <c r="P166" s="1224"/>
    </row>
    <row r="167" spans="2:16" ht="17.25" customHeight="1" x14ac:dyDescent="0.15">
      <c r="B167" s="1225" t="s">
        <v>85</v>
      </c>
      <c r="C167" s="1226" t="s">
        <v>239</v>
      </c>
      <c r="D167" s="1212">
        <f>SUM(E167:P167)</f>
        <v>887.57500000000005</v>
      </c>
      <c r="E167" s="1213">
        <v>69</v>
      </c>
      <c r="F167" s="1214">
        <v>40</v>
      </c>
      <c r="G167" s="1214">
        <v>20</v>
      </c>
      <c r="H167" s="1214">
        <v>163</v>
      </c>
      <c r="I167" s="1214">
        <v>595.57500000000005</v>
      </c>
      <c r="J167" s="1215"/>
      <c r="K167" s="1216"/>
      <c r="L167" s="1214"/>
      <c r="M167" s="1214"/>
      <c r="N167" s="1214"/>
      <c r="O167" s="1214"/>
      <c r="P167" s="1217"/>
    </row>
    <row r="168" spans="2:16" ht="17.25" customHeight="1" x14ac:dyDescent="0.15">
      <c r="B168" s="1210" t="s">
        <v>85</v>
      </c>
      <c r="C168" s="1211" t="s">
        <v>15</v>
      </c>
      <c r="D168" s="1212">
        <f>SUM(E168:P168)</f>
        <v>614893.43500000006</v>
      </c>
      <c r="E168" s="1213">
        <v>53939</v>
      </c>
      <c r="F168" s="1214">
        <v>34129</v>
      </c>
      <c r="G168" s="1214">
        <v>18618</v>
      </c>
      <c r="H168" s="1214">
        <v>130894</v>
      </c>
      <c r="I168" s="1214">
        <v>377313.435</v>
      </c>
      <c r="J168" s="1215"/>
      <c r="K168" s="1216"/>
      <c r="L168" s="1214"/>
      <c r="M168" s="1214"/>
      <c r="N168" s="1214"/>
      <c r="O168" s="1214"/>
      <c r="P168" s="1217"/>
    </row>
    <row r="169" spans="2:16" ht="17.25" customHeight="1" x14ac:dyDescent="0.15">
      <c r="B169" s="1218" t="s">
        <v>85</v>
      </c>
      <c r="C169" s="1219" t="s">
        <v>240</v>
      </c>
      <c r="D169" s="1220">
        <f>D168/D167</f>
        <v>692.77912852435009</v>
      </c>
      <c r="E169" s="1221">
        <v>780</v>
      </c>
      <c r="F169" s="1222">
        <v>843</v>
      </c>
      <c r="G169" s="1222">
        <v>912</v>
      </c>
      <c r="H169" s="1222">
        <v>804</v>
      </c>
      <c r="I169" s="1222">
        <v>633.52799395542115</v>
      </c>
      <c r="J169" s="1223"/>
      <c r="K169" s="1222"/>
      <c r="L169" s="1222"/>
      <c r="M169" s="1222"/>
      <c r="N169" s="1222"/>
      <c r="O169" s="1222"/>
      <c r="P169" s="1224"/>
    </row>
    <row r="170" spans="2:16" ht="17.25" customHeight="1" x14ac:dyDescent="0.15">
      <c r="B170" s="1225" t="s">
        <v>86</v>
      </c>
      <c r="C170" s="1226" t="s">
        <v>239</v>
      </c>
      <c r="D170" s="1212">
        <f>SUM(E170:P170)</f>
        <v>737.952</v>
      </c>
      <c r="E170" s="1213">
        <v>1</v>
      </c>
      <c r="F170" s="1214">
        <v>7</v>
      </c>
      <c r="G170" s="1214">
        <v>3</v>
      </c>
      <c r="H170" s="1214">
        <v>26</v>
      </c>
      <c r="I170" s="1214">
        <v>700.952</v>
      </c>
      <c r="J170" s="1215"/>
      <c r="K170" s="1216"/>
      <c r="L170" s="1214"/>
      <c r="M170" s="1214"/>
      <c r="N170" s="1214"/>
      <c r="O170" s="1214"/>
      <c r="P170" s="1217"/>
    </row>
    <row r="171" spans="2:16" ht="17.25" customHeight="1" x14ac:dyDescent="0.15">
      <c r="B171" s="1210" t="s">
        <v>86</v>
      </c>
      <c r="C171" s="1211" t="s">
        <v>15</v>
      </c>
      <c r="D171" s="1212">
        <f>SUM(E171:P171)</f>
        <v>494227.28100000002</v>
      </c>
      <c r="E171" s="1213">
        <v>1099</v>
      </c>
      <c r="F171" s="1214">
        <v>4907</v>
      </c>
      <c r="G171" s="1214">
        <v>3057</v>
      </c>
      <c r="H171" s="1214">
        <v>22380</v>
      </c>
      <c r="I171" s="1214">
        <v>462784.28100000002</v>
      </c>
      <c r="J171" s="1215"/>
      <c r="K171" s="1216"/>
      <c r="L171" s="1214"/>
      <c r="M171" s="1214"/>
      <c r="N171" s="1214"/>
      <c r="O171" s="1214"/>
      <c r="P171" s="1217"/>
    </row>
    <row r="172" spans="2:16" ht="17.25" customHeight="1" x14ac:dyDescent="0.15">
      <c r="B172" s="1218" t="s">
        <v>86</v>
      </c>
      <c r="C172" s="1219" t="s">
        <v>240</v>
      </c>
      <c r="D172" s="1220">
        <f>D171/D170</f>
        <v>669.72822216079101</v>
      </c>
      <c r="E172" s="1221">
        <v>1197</v>
      </c>
      <c r="F172" s="1222">
        <v>703</v>
      </c>
      <c r="G172" s="1222">
        <v>946</v>
      </c>
      <c r="H172" s="1222">
        <v>855</v>
      </c>
      <c r="I172" s="1222">
        <v>660.22249883016241</v>
      </c>
      <c r="J172" s="1223"/>
      <c r="K172" s="1222"/>
      <c r="L172" s="1222"/>
      <c r="M172" s="1222"/>
      <c r="N172" s="1222"/>
      <c r="O172" s="1222"/>
      <c r="P172" s="1224"/>
    </row>
    <row r="173" spans="2:16" ht="17.25" customHeight="1" x14ac:dyDescent="0.15">
      <c r="B173" s="1225" t="s">
        <v>87</v>
      </c>
      <c r="C173" s="1226" t="s">
        <v>239</v>
      </c>
      <c r="D173" s="1212">
        <f>SUM(E173:P173)</f>
        <v>5767.2049999999999</v>
      </c>
      <c r="E173" s="1213">
        <v>23</v>
      </c>
      <c r="F173" s="1214">
        <v>46</v>
      </c>
      <c r="G173" s="1214">
        <v>244</v>
      </c>
      <c r="H173" s="1214">
        <v>1487</v>
      </c>
      <c r="I173" s="1214">
        <v>3967.2049999999999</v>
      </c>
      <c r="J173" s="1215"/>
      <c r="K173" s="1216"/>
      <c r="L173" s="1214"/>
      <c r="M173" s="1214"/>
      <c r="N173" s="1214"/>
      <c r="O173" s="1214"/>
      <c r="P173" s="1217"/>
    </row>
    <row r="174" spans="2:16" ht="17.25" customHeight="1" x14ac:dyDescent="0.15">
      <c r="B174" s="1210" t="s">
        <v>87</v>
      </c>
      <c r="C174" s="1211" t="s">
        <v>15</v>
      </c>
      <c r="D174" s="1212">
        <f>SUM(E174:P174)</f>
        <v>2227556.2250000001</v>
      </c>
      <c r="E174" s="1213">
        <v>9948</v>
      </c>
      <c r="F174" s="1214">
        <v>17960</v>
      </c>
      <c r="G174" s="1214">
        <v>105171</v>
      </c>
      <c r="H174" s="1214">
        <v>657217</v>
      </c>
      <c r="I174" s="1214">
        <v>1437260.2250000001</v>
      </c>
      <c r="J174" s="1215"/>
      <c r="K174" s="1216"/>
      <c r="L174" s="1214"/>
      <c r="M174" s="1214"/>
      <c r="N174" s="1214"/>
      <c r="O174" s="1214"/>
      <c r="P174" s="1217"/>
    </row>
    <row r="175" spans="2:16" ht="17.25" customHeight="1" x14ac:dyDescent="0.15">
      <c r="B175" s="1218" t="s">
        <v>87</v>
      </c>
      <c r="C175" s="1219" t="s">
        <v>240</v>
      </c>
      <c r="D175" s="1220">
        <f>D174/D173</f>
        <v>386.24536929067028</v>
      </c>
      <c r="E175" s="1221">
        <v>431</v>
      </c>
      <c r="F175" s="1222">
        <v>394</v>
      </c>
      <c r="G175" s="1222">
        <v>430</v>
      </c>
      <c r="H175" s="1222">
        <v>442</v>
      </c>
      <c r="I175" s="1222">
        <v>362.28534320762355</v>
      </c>
      <c r="J175" s="1223"/>
      <c r="K175" s="1222"/>
      <c r="L175" s="1222"/>
      <c r="M175" s="1222"/>
      <c r="N175" s="1222"/>
      <c r="O175" s="1222"/>
      <c r="P175" s="1224"/>
    </row>
    <row r="176" spans="2:16" ht="17.25" customHeight="1" x14ac:dyDescent="0.15">
      <c r="B176" s="1225" t="s">
        <v>88</v>
      </c>
      <c r="C176" s="1211" t="s">
        <v>239</v>
      </c>
      <c r="D176" s="1212">
        <f>SUM(E176:P176)</f>
        <v>1630.3240000000001</v>
      </c>
      <c r="E176" s="1213">
        <v>0</v>
      </c>
      <c r="F176" s="1214">
        <v>16</v>
      </c>
      <c r="G176" s="1214">
        <v>215</v>
      </c>
      <c r="H176" s="1214">
        <v>395</v>
      </c>
      <c r="I176" s="1214">
        <v>1004.324</v>
      </c>
      <c r="J176" s="1215"/>
      <c r="K176" s="1216"/>
      <c r="L176" s="1214"/>
      <c r="M176" s="1214"/>
      <c r="N176" s="1214"/>
      <c r="O176" s="1214"/>
      <c r="P176" s="1217"/>
    </row>
    <row r="177" spans="1:161" ht="17.25" customHeight="1" x14ac:dyDescent="0.15">
      <c r="B177" s="1210" t="s">
        <v>88</v>
      </c>
      <c r="C177" s="1211" t="s">
        <v>15</v>
      </c>
      <c r="D177" s="1212">
        <f>SUM(E177:P177)</f>
        <v>851756.12199999997</v>
      </c>
      <c r="E177" s="1213">
        <v>0</v>
      </c>
      <c r="F177" s="1214">
        <v>11972</v>
      </c>
      <c r="G177" s="1214">
        <v>132790</v>
      </c>
      <c r="H177" s="1214">
        <v>222611</v>
      </c>
      <c r="I177" s="1214">
        <v>484383.12199999997</v>
      </c>
      <c r="J177" s="1215"/>
      <c r="K177" s="1269"/>
      <c r="L177" s="1214"/>
      <c r="M177" s="1214"/>
      <c r="N177" s="1214"/>
      <c r="O177" s="1214"/>
      <c r="P177" s="1217"/>
    </row>
    <row r="178" spans="1:161" ht="17.25" customHeight="1" x14ac:dyDescent="0.15">
      <c r="B178" s="1218" t="s">
        <v>88</v>
      </c>
      <c r="C178" s="1219" t="s">
        <v>240</v>
      </c>
      <c r="D178" s="1220">
        <f>D177/D176</f>
        <v>522.4459199521076</v>
      </c>
      <c r="E178" s="1221">
        <v>0</v>
      </c>
      <c r="F178" s="1222">
        <v>757</v>
      </c>
      <c r="G178" s="1222">
        <v>617</v>
      </c>
      <c r="H178" s="1222">
        <v>563</v>
      </c>
      <c r="I178" s="1222">
        <v>482.29766688837464</v>
      </c>
      <c r="J178" s="1223"/>
      <c r="K178" s="1270"/>
      <c r="L178" s="1222"/>
      <c r="M178" s="1222"/>
      <c r="N178" s="1222"/>
      <c r="O178" s="1222"/>
      <c r="P178" s="1224"/>
    </row>
    <row r="179" spans="1:161" ht="17.25" customHeight="1" x14ac:dyDescent="0.15">
      <c r="B179" s="1225" t="s">
        <v>89</v>
      </c>
      <c r="C179" s="1211" t="s">
        <v>239</v>
      </c>
      <c r="D179" s="1212">
        <f>SUM(E179:P179)</f>
        <v>0</v>
      </c>
      <c r="E179" s="1213">
        <v>0</v>
      </c>
      <c r="F179" s="1267">
        <v>0</v>
      </c>
      <c r="G179" s="1214">
        <v>0</v>
      </c>
      <c r="H179" s="1216">
        <v>0</v>
      </c>
      <c r="I179" s="1214">
        <v>0</v>
      </c>
      <c r="J179" s="1215"/>
      <c r="K179" s="1237"/>
      <c r="L179" s="1214"/>
      <c r="M179" s="1214"/>
      <c r="N179" s="1214"/>
      <c r="O179" s="1214"/>
      <c r="P179" s="1217"/>
    </row>
    <row r="180" spans="1:161" ht="17.25" customHeight="1" x14ac:dyDescent="0.15">
      <c r="B180" s="1210" t="s">
        <v>89</v>
      </c>
      <c r="C180" s="1271" t="s">
        <v>15</v>
      </c>
      <c r="D180" s="1272">
        <f>SUM(E180:P180)</f>
        <v>32</v>
      </c>
      <c r="E180" s="1273">
        <v>32</v>
      </c>
      <c r="F180" s="1274">
        <v>0</v>
      </c>
      <c r="G180" s="1275">
        <v>0</v>
      </c>
      <c r="H180" s="1275">
        <v>0</v>
      </c>
      <c r="I180" s="1275">
        <v>0</v>
      </c>
      <c r="J180" s="1276"/>
      <c r="K180" s="1277"/>
      <c r="L180" s="1275"/>
      <c r="M180" s="1275"/>
      <c r="N180" s="1275"/>
      <c r="O180" s="1275"/>
      <c r="P180" s="1278"/>
    </row>
    <row r="181" spans="1:161" ht="17.25" customHeight="1" thickBot="1" x14ac:dyDescent="0.2">
      <c r="B181" s="1279" t="s">
        <v>89</v>
      </c>
      <c r="C181" s="1280" t="s">
        <v>240</v>
      </c>
      <c r="D181" s="1281" t="e">
        <f>D180/D179</f>
        <v>#DIV/0!</v>
      </c>
      <c r="E181" s="1255">
        <v>876</v>
      </c>
      <c r="F181" s="1282">
        <v>0</v>
      </c>
      <c r="G181" s="1256">
        <v>0</v>
      </c>
      <c r="H181" s="1256">
        <v>0</v>
      </c>
      <c r="I181" s="1256">
        <v>0</v>
      </c>
      <c r="J181" s="1257"/>
      <c r="K181" s="1256"/>
      <c r="L181" s="1256"/>
      <c r="M181" s="1256"/>
      <c r="N181" s="1256"/>
      <c r="O181" s="1256"/>
      <c r="P181" s="1258"/>
    </row>
    <row r="182" spans="1:161" ht="17.25" customHeight="1" x14ac:dyDescent="0.15">
      <c r="B182" s="1562" t="s">
        <v>308</v>
      </c>
      <c r="P182" s="821" t="s">
        <v>90</v>
      </c>
    </row>
    <row r="183" spans="1:161" x14ac:dyDescent="0.15">
      <c r="P183" s="1283"/>
    </row>
    <row r="184" spans="1:161" ht="18.75" x14ac:dyDescent="0.15">
      <c r="B184" s="1701" t="s">
        <v>325</v>
      </c>
      <c r="C184" s="1702"/>
      <c r="D184" s="1703" t="s">
        <v>318</v>
      </c>
      <c r="H184" s="1691"/>
      <c r="I184" s="1692" t="s">
        <v>312</v>
      </c>
      <c r="J184" s="2432" t="s">
        <v>316</v>
      </c>
      <c r="K184" s="1693" t="s">
        <v>313</v>
      </c>
      <c r="L184" s="2432" t="s">
        <v>314</v>
      </c>
      <c r="M184" s="1694" t="s">
        <v>317</v>
      </c>
      <c r="N184" s="2432" t="s">
        <v>315</v>
      </c>
    </row>
    <row r="185" spans="1:161" ht="17.25" customHeight="1" thickBot="1" x14ac:dyDescent="0.2">
      <c r="B185" s="1564" t="s">
        <v>0</v>
      </c>
      <c r="I185" s="586"/>
      <c r="J185" s="2433"/>
      <c r="K185" s="493"/>
      <c r="L185" s="2433"/>
      <c r="M185" s="586"/>
      <c r="N185" s="2433"/>
      <c r="P185" s="1360" t="s">
        <v>265</v>
      </c>
    </row>
    <row r="186" spans="1:161" s="75" customFormat="1" ht="17.25" customHeight="1" thickBot="1" x14ac:dyDescent="0.2">
      <c r="B186" s="1556"/>
      <c r="C186" s="1557"/>
      <c r="D186" s="1558" t="s">
        <v>1</v>
      </c>
      <c r="E186" s="1559" t="s">
        <v>2</v>
      </c>
      <c r="F186" s="1560" t="s">
        <v>3</v>
      </c>
      <c r="G186" s="1560" t="s">
        <v>4</v>
      </c>
      <c r="H186" s="1560" t="s">
        <v>5</v>
      </c>
      <c r="I186" s="1560" t="s">
        <v>259</v>
      </c>
      <c r="J186" s="1560" t="s">
        <v>7</v>
      </c>
      <c r="K186" s="1560" t="s">
        <v>8</v>
      </c>
      <c r="L186" s="1560" t="s">
        <v>9</v>
      </c>
      <c r="M186" s="1560" t="s">
        <v>10</v>
      </c>
      <c r="N186" s="1560" t="s">
        <v>11</v>
      </c>
      <c r="O186" s="1560" t="s">
        <v>12</v>
      </c>
      <c r="P186" s="1561" t="s">
        <v>13</v>
      </c>
      <c r="Q186" s="2"/>
      <c r="R186" s="2"/>
      <c r="S186" s="6"/>
      <c r="T186" s="780"/>
      <c r="U186" s="755"/>
      <c r="V186" s="757"/>
      <c r="W186" s="757"/>
      <c r="X186" s="757"/>
      <c r="Y186" s="758"/>
      <c r="Z186" s="1569"/>
      <c r="AA186" s="1569"/>
      <c r="AB186" s="1569"/>
      <c r="AC186" s="1569"/>
      <c r="AD186" s="1569"/>
      <c r="AE186" s="758"/>
      <c r="AF186" s="1179"/>
    </row>
    <row r="187" spans="1:161" s="275" customFormat="1" ht="17.25" customHeight="1" x14ac:dyDescent="0.15">
      <c r="A187" s="275" t="s">
        <v>447</v>
      </c>
      <c r="B187" s="1186" t="s">
        <v>14</v>
      </c>
      <c r="C187" s="1479" t="s">
        <v>243</v>
      </c>
      <c r="D187" s="1187">
        <f>SUM(E187:P187)</f>
        <v>84836.403000000006</v>
      </c>
      <c r="E187" s="1188">
        <v>17307.27</v>
      </c>
      <c r="F187" s="1189">
        <v>14420.041999999999</v>
      </c>
      <c r="G187" s="1189">
        <v>14745.697</v>
      </c>
      <c r="H187" s="1189">
        <v>18161.407999999999</v>
      </c>
      <c r="I187" s="1189">
        <v>20201.986000000004</v>
      </c>
      <c r="J187" s="1189"/>
      <c r="K187" s="1189"/>
      <c r="L187" s="1189"/>
      <c r="M187" s="1189"/>
      <c r="N187" s="1189"/>
      <c r="O187" s="1189"/>
      <c r="P187" s="1190"/>
      <c r="Q187" s="61"/>
      <c r="R187" s="61"/>
      <c r="S187" s="6"/>
      <c r="T187" s="783"/>
      <c r="U187" s="761"/>
      <c r="V187" s="763"/>
      <c r="W187" s="763"/>
      <c r="X187" s="763"/>
      <c r="Y187" s="764"/>
      <c r="Z187" s="1572"/>
      <c r="AA187" s="1572"/>
      <c r="AB187" s="1572"/>
      <c r="AC187" s="1572"/>
      <c r="AD187" s="1572"/>
      <c r="AE187" s="764"/>
      <c r="AF187" s="1285"/>
    </row>
    <row r="188" spans="1:161" s="275" customFormat="1" ht="17.25" customHeight="1" x14ac:dyDescent="0.15">
      <c r="A188" s="275" t="s">
        <v>448</v>
      </c>
      <c r="B188" s="1191" t="s">
        <v>14</v>
      </c>
      <c r="C188" s="1469" t="s">
        <v>244</v>
      </c>
      <c r="D188" s="1193">
        <f>SUM(E188:P188)</f>
        <v>24116944.921</v>
      </c>
      <c r="E188" s="1194">
        <v>4924065.87</v>
      </c>
      <c r="F188" s="1195">
        <v>4679122.6040000003</v>
      </c>
      <c r="G188" s="1195">
        <v>4883570.398</v>
      </c>
      <c r="H188" s="1195">
        <v>4856652.5980000002</v>
      </c>
      <c r="I188" s="1195">
        <v>4773533.4510000004</v>
      </c>
      <c r="J188" s="1195"/>
      <c r="K188" s="1195"/>
      <c r="L188" s="1195"/>
      <c r="M188" s="1195"/>
      <c r="N188" s="1195"/>
      <c r="O188" s="1195"/>
      <c r="P188" s="1196"/>
      <c r="Q188" s="2"/>
      <c r="R188" s="2"/>
      <c r="S188" s="6"/>
      <c r="T188" s="780"/>
      <c r="U188" s="755"/>
      <c r="V188" s="757"/>
      <c r="W188" s="757"/>
      <c r="X188" s="757"/>
      <c r="Y188" s="758"/>
      <c r="Z188" s="1569"/>
      <c r="AA188" s="1569"/>
      <c r="AB188" s="1569"/>
      <c r="AC188" s="1569"/>
      <c r="AD188" s="1572"/>
      <c r="AE188" s="758"/>
      <c r="AF188" s="1179"/>
    </row>
    <row r="189" spans="1:161" s="275" customFormat="1" ht="17.25" customHeight="1" thickBot="1" x14ac:dyDescent="0.2">
      <c r="A189" s="275" t="s">
        <v>449</v>
      </c>
      <c r="B189" s="1197" t="s">
        <v>14</v>
      </c>
      <c r="C189" s="1481" t="s">
        <v>110</v>
      </c>
      <c r="D189" s="1198">
        <f>D188/D187</f>
        <v>284.27590124253618</v>
      </c>
      <c r="E189" s="1199">
        <v>285</v>
      </c>
      <c r="F189" s="1200">
        <v>324</v>
      </c>
      <c r="G189" s="1200">
        <v>331</v>
      </c>
      <c r="H189" s="1200">
        <v>267</v>
      </c>
      <c r="I189" s="1200">
        <v>236.29030586398778</v>
      </c>
      <c r="J189" s="1200"/>
      <c r="K189" s="1200"/>
      <c r="L189" s="1200"/>
      <c r="M189" s="1200"/>
      <c r="N189" s="1200"/>
      <c r="O189" s="1200"/>
      <c r="P189" s="1201"/>
      <c r="Q189" s="2"/>
      <c r="R189" s="2"/>
      <c r="S189" s="55"/>
      <c r="T189" s="1652"/>
      <c r="U189" s="813"/>
      <c r="V189" s="813"/>
      <c r="W189" s="1653"/>
      <c r="X189" s="1653"/>
      <c r="Y189" s="815"/>
      <c r="Z189" s="1646"/>
      <c r="AA189" s="1646"/>
      <c r="AB189" s="1646"/>
      <c r="AC189" s="1571"/>
      <c r="AD189" s="1573"/>
      <c r="AE189" s="815"/>
      <c r="AF189" s="1292"/>
      <c r="AG189" s="1179"/>
      <c r="AH189" s="1179"/>
    </row>
    <row r="190" spans="1:161" ht="17.25" customHeight="1" x14ac:dyDescent="0.15">
      <c r="A190" s="1170" t="s">
        <v>465</v>
      </c>
      <c r="B190" s="1478" t="s">
        <v>16</v>
      </c>
      <c r="C190" s="1266" t="s">
        <v>239</v>
      </c>
      <c r="D190" s="1233">
        <f>SUM(E190:P190)</f>
        <v>1906.577</v>
      </c>
      <c r="E190" s="1234">
        <v>10.68</v>
      </c>
      <c r="F190" s="1235">
        <v>0.28100000000000003</v>
      </c>
      <c r="G190" s="1235">
        <v>91.893000000000001</v>
      </c>
      <c r="H190" s="1235">
        <v>978.14700000000005</v>
      </c>
      <c r="I190" s="1235">
        <v>825.57600000000002</v>
      </c>
      <c r="J190" s="1236"/>
      <c r="K190" s="1237"/>
      <c r="L190" s="1235"/>
      <c r="M190" s="1235"/>
      <c r="N190" s="1235"/>
      <c r="O190" s="1235"/>
      <c r="P190" s="1238"/>
      <c r="S190" s="55"/>
      <c r="U190" s="758"/>
      <c r="V190" s="758"/>
      <c r="W190" s="768"/>
      <c r="X190" s="768"/>
      <c r="Z190" s="1574"/>
      <c r="AA190" s="1574"/>
      <c r="AB190" s="1574"/>
      <c r="AC190" s="1584"/>
      <c r="AG190" s="1179"/>
      <c r="AH190" s="1292"/>
    </row>
    <row r="191" spans="1:161" ht="17.25" customHeight="1" x14ac:dyDescent="0.15">
      <c r="A191" s="1170" t="s">
        <v>466</v>
      </c>
      <c r="B191" s="1210" t="s">
        <v>16</v>
      </c>
      <c r="C191" s="1211" t="s">
        <v>15</v>
      </c>
      <c r="D191" s="1212">
        <f>SUM(E191:P191)</f>
        <v>204402.15299999999</v>
      </c>
      <c r="E191" s="1213">
        <v>1515.8920000000001</v>
      </c>
      <c r="F191" s="1214">
        <v>51.094000000000001</v>
      </c>
      <c r="G191" s="1214">
        <v>11164.258</v>
      </c>
      <c r="H191" s="1214">
        <v>110900.209</v>
      </c>
      <c r="I191" s="1214">
        <v>80770.7</v>
      </c>
      <c r="J191" s="1215"/>
      <c r="K191" s="1216"/>
      <c r="L191" s="1214"/>
      <c r="M191" s="1214"/>
      <c r="N191" s="1214"/>
      <c r="O191" s="1214"/>
      <c r="P191" s="1217"/>
      <c r="Q191" s="99"/>
      <c r="R191" s="99"/>
      <c r="S191" s="55"/>
      <c r="U191" s="758"/>
      <c r="V191" s="758"/>
      <c r="W191" s="768"/>
      <c r="X191" s="768"/>
      <c r="AC191" s="1574"/>
      <c r="AD191" s="1584"/>
      <c r="AG191" s="1179"/>
      <c r="AH191" s="1292"/>
      <c r="AI191" s="1292"/>
      <c r="AJ191" s="1179"/>
      <c r="AK191" s="1179"/>
      <c r="AL191" s="1179"/>
      <c r="AM191" s="1179"/>
      <c r="AN191" s="1179"/>
      <c r="AO191" s="1179"/>
      <c r="AP191" s="1179"/>
      <c r="AQ191" s="1179"/>
      <c r="AR191" s="1179"/>
      <c r="AS191" s="1286"/>
      <c r="AT191" s="1177"/>
      <c r="AU191" s="1287"/>
      <c r="AV191" s="1248"/>
      <c r="AW191" s="1248"/>
      <c r="AX191" s="1179"/>
      <c r="AY191" s="1176"/>
      <c r="AZ191" s="1176"/>
      <c r="BA191" s="1176"/>
      <c r="BB191" s="1176"/>
      <c r="BC191" s="1176"/>
      <c r="BD191" s="1179"/>
      <c r="BE191" s="1286"/>
      <c r="BF191" s="1177"/>
      <c r="BG191" s="1287"/>
      <c r="BH191" s="1248"/>
      <c r="BI191" s="1248"/>
      <c r="BJ191" s="1179"/>
      <c r="BK191" s="1176"/>
      <c r="BL191" s="1176"/>
      <c r="BM191" s="1176"/>
      <c r="BN191" s="1176"/>
      <c r="BO191" s="1176"/>
      <c r="BP191" s="1179"/>
      <c r="BQ191" s="1176"/>
      <c r="BR191" s="1176"/>
      <c r="BS191" s="1176"/>
      <c r="BT191" s="1176"/>
      <c r="BU191" s="1176"/>
      <c r="BV191" s="1179"/>
      <c r="BW191" s="1286"/>
      <c r="BX191" s="1177"/>
      <c r="BY191" s="1287"/>
      <c r="BZ191" s="1248"/>
      <c r="CA191" s="1248"/>
      <c r="CB191" s="1179"/>
      <c r="CC191" s="1179"/>
      <c r="CD191" s="1179"/>
      <c r="CE191" s="1179"/>
      <c r="CF191" s="1179"/>
      <c r="CG191" s="1179"/>
      <c r="CH191" s="1179"/>
      <c r="CI191" s="1284"/>
      <c r="CJ191" s="1284"/>
      <c r="CK191" s="1284"/>
      <c r="CL191" s="1284"/>
      <c r="CM191" s="1284"/>
      <c r="CN191" s="1174"/>
      <c r="CO191" s="1284"/>
      <c r="CP191" s="1284"/>
      <c r="CQ191" s="1284"/>
      <c r="CR191" s="1284"/>
      <c r="CS191" s="1284"/>
      <c r="CT191" s="1174"/>
      <c r="CU191" s="1176"/>
      <c r="CV191" s="1176"/>
      <c r="CW191" s="1176"/>
      <c r="CX191" s="1176"/>
      <c r="CY191" s="1176"/>
      <c r="CZ191" s="1179"/>
      <c r="DA191" s="1176"/>
      <c r="DB191" s="1176"/>
      <c r="DC191" s="1176"/>
      <c r="DD191" s="1176"/>
      <c r="DE191" s="1176"/>
      <c r="DF191" s="1179"/>
      <c r="DG191" s="1286"/>
      <c r="DH191" s="1177"/>
      <c r="DI191" s="1286"/>
      <c r="DJ191" s="1288"/>
      <c r="DK191" s="1288"/>
      <c r="DL191" s="1179"/>
      <c r="DM191" s="1286"/>
      <c r="DN191" s="1177"/>
      <c r="DO191" s="1286"/>
      <c r="DP191" s="1286"/>
      <c r="DQ191" s="1288"/>
      <c r="DR191" s="1179"/>
      <c r="DS191" s="1286"/>
      <c r="DT191" s="1177"/>
      <c r="DU191" s="1286"/>
      <c r="DV191" s="1286"/>
      <c r="DW191" s="1286"/>
      <c r="DX191" s="1179"/>
      <c r="DY191" s="1180"/>
      <c r="DZ191" s="1180"/>
      <c r="EA191" s="1180"/>
      <c r="EB191" s="1180"/>
      <c r="EC191" s="1180"/>
      <c r="ED191" s="1179"/>
      <c r="EE191" s="1180"/>
      <c r="EJ191" s="1174"/>
      <c r="EK191" s="1289"/>
      <c r="EL191" s="1284"/>
      <c r="EM191" s="1290"/>
      <c r="EN191" s="1290"/>
      <c r="EO191" s="1290"/>
      <c r="EP191" s="1291"/>
      <c r="EQ191" s="1289"/>
      <c r="ER191" s="1289"/>
      <c r="ES191" s="1171"/>
      <c r="ET191" s="1171"/>
      <c r="FC191" s="1290"/>
      <c r="FD191" s="1290"/>
      <c r="FE191" s="1290"/>
    </row>
    <row r="192" spans="1:161" ht="17.25" customHeight="1" x14ac:dyDescent="0.15">
      <c r="A192" s="1170" t="s">
        <v>467</v>
      </c>
      <c r="B192" s="1218" t="s">
        <v>16</v>
      </c>
      <c r="C192" s="1219" t="s">
        <v>240</v>
      </c>
      <c r="D192" s="1220">
        <f>D191/D190</f>
        <v>107.20896821895994</v>
      </c>
      <c r="E192" s="1221">
        <v>142</v>
      </c>
      <c r="F192" s="1222">
        <v>182</v>
      </c>
      <c r="G192" s="1222">
        <v>121</v>
      </c>
      <c r="H192" s="1222">
        <v>113</v>
      </c>
      <c r="I192" s="1222">
        <v>98</v>
      </c>
      <c r="J192" s="1223"/>
      <c r="K192" s="1222"/>
      <c r="L192" s="1222"/>
      <c r="M192" s="1222"/>
      <c r="N192" s="1222"/>
      <c r="O192" s="1222"/>
      <c r="P192" s="1224"/>
      <c r="Q192" s="61"/>
      <c r="R192" s="61"/>
      <c r="S192" s="55"/>
      <c r="T192" s="825"/>
      <c r="U192" s="767"/>
      <c r="V192" s="767"/>
      <c r="W192" s="768"/>
      <c r="X192" s="768"/>
      <c r="Y192" s="787"/>
      <c r="Z192" s="1575"/>
      <c r="AA192" s="1575"/>
      <c r="AB192" s="1575"/>
      <c r="AD192" s="1574"/>
      <c r="AE192" s="787"/>
      <c r="AF192" s="1292"/>
      <c r="AG192" s="1292"/>
      <c r="AH192" s="1285"/>
    </row>
    <row r="193" spans="1:161" ht="17.25" customHeight="1" x14ac:dyDescent="0.15">
      <c r="A193" s="1170" t="s">
        <v>468</v>
      </c>
      <c r="B193" s="1225" t="s">
        <v>17</v>
      </c>
      <c r="C193" s="1226" t="s">
        <v>239</v>
      </c>
      <c r="D193" s="1212">
        <f>SUM(E193:P193)</f>
        <v>993.6</v>
      </c>
      <c r="E193" s="1213">
        <v>210.2</v>
      </c>
      <c r="F193" s="1214">
        <v>225.477</v>
      </c>
      <c r="G193" s="1214">
        <v>130.476</v>
      </c>
      <c r="H193" s="1214">
        <v>8.5190000000000001</v>
      </c>
      <c r="I193" s="1214">
        <v>418.928</v>
      </c>
      <c r="J193" s="1215"/>
      <c r="K193" s="1216"/>
      <c r="L193" s="1214"/>
      <c r="M193" s="1214"/>
      <c r="N193" s="1214"/>
      <c r="O193" s="1214"/>
      <c r="P193" s="1217"/>
      <c r="Q193" s="20"/>
      <c r="R193" s="20"/>
      <c r="S193" s="55"/>
      <c r="U193" s="767"/>
      <c r="V193" s="767"/>
      <c r="W193" s="767"/>
      <c r="X193" s="768"/>
      <c r="Z193" s="1576"/>
      <c r="AA193" s="1576"/>
      <c r="AB193" s="1576"/>
      <c r="AC193" s="1575"/>
      <c r="AG193" s="1179"/>
      <c r="AH193" s="1285"/>
    </row>
    <row r="194" spans="1:161" ht="17.25" customHeight="1" x14ac:dyDescent="0.15">
      <c r="A194" s="1170" t="s">
        <v>469</v>
      </c>
      <c r="B194" s="1210" t="s">
        <v>17</v>
      </c>
      <c r="C194" s="1211" t="s">
        <v>15</v>
      </c>
      <c r="D194" s="1212">
        <f>SUM(E194:P194)</f>
        <v>190153.70199999999</v>
      </c>
      <c r="E194" s="1213">
        <v>38548.589999999997</v>
      </c>
      <c r="F194" s="1214">
        <v>44705.24</v>
      </c>
      <c r="G194" s="1214">
        <v>31307.032999999999</v>
      </c>
      <c r="H194" s="1214">
        <v>1552.9780000000001</v>
      </c>
      <c r="I194" s="1214">
        <v>74039.861000000004</v>
      </c>
      <c r="J194" s="1215"/>
      <c r="K194" s="1216"/>
      <c r="L194" s="1214"/>
      <c r="M194" s="1214"/>
      <c r="N194" s="1214"/>
      <c r="O194" s="1214"/>
      <c r="P194" s="1217"/>
      <c r="Q194" s="20"/>
      <c r="R194" s="20"/>
      <c r="S194" s="55"/>
      <c r="U194" s="767"/>
      <c r="V194" s="767"/>
      <c r="W194" s="768"/>
      <c r="X194" s="767"/>
      <c r="Z194" s="1576"/>
      <c r="AA194" s="1576"/>
      <c r="AB194" s="1576"/>
      <c r="AC194" s="1576"/>
      <c r="AD194" s="1575"/>
      <c r="AG194" s="1292"/>
      <c r="AH194" s="1292"/>
    </row>
    <row r="195" spans="1:161" ht="17.25" customHeight="1" x14ac:dyDescent="0.15">
      <c r="A195" s="1170" t="s">
        <v>470</v>
      </c>
      <c r="B195" s="1218" t="s">
        <v>17</v>
      </c>
      <c r="C195" s="1219" t="s">
        <v>240</v>
      </c>
      <c r="D195" s="1220">
        <f>D194/D193</f>
        <v>191.37852455716586</v>
      </c>
      <c r="E195" s="1221">
        <v>183</v>
      </c>
      <c r="F195" s="1222">
        <v>198</v>
      </c>
      <c r="G195" s="1222">
        <v>240</v>
      </c>
      <c r="H195" s="1222">
        <v>182</v>
      </c>
      <c r="I195" s="1222">
        <v>177</v>
      </c>
      <c r="J195" s="1223"/>
      <c r="K195" s="1222"/>
      <c r="L195" s="1222"/>
      <c r="M195" s="1222"/>
      <c r="N195" s="1222"/>
      <c r="O195" s="1222"/>
      <c r="P195" s="1224"/>
      <c r="Q195" s="238"/>
      <c r="R195" s="6"/>
      <c r="S195" s="55"/>
      <c r="T195" s="825"/>
      <c r="U195" s="767"/>
      <c r="V195" s="767"/>
      <c r="W195" s="768"/>
      <c r="X195" s="768"/>
      <c r="Y195" s="787"/>
      <c r="Z195" s="1575"/>
      <c r="AA195" s="1575"/>
      <c r="AB195" s="1575"/>
      <c r="AC195" s="1576"/>
      <c r="AD195" s="1576"/>
      <c r="AE195" s="787"/>
      <c r="AF195" s="1292"/>
      <c r="AG195" s="1292"/>
      <c r="AH195" s="1177"/>
    </row>
    <row r="196" spans="1:161" ht="17.25" customHeight="1" x14ac:dyDescent="0.15">
      <c r="A196" s="1170" t="s">
        <v>471</v>
      </c>
      <c r="B196" s="1225" t="s">
        <v>18</v>
      </c>
      <c r="C196" s="1226" t="s">
        <v>239</v>
      </c>
      <c r="D196" s="1212">
        <f>SUM(E196:P196)</f>
        <v>120.95299999999999</v>
      </c>
      <c r="E196" s="1213">
        <v>31.562999999999999</v>
      </c>
      <c r="F196" s="1214">
        <v>30.242999999999999</v>
      </c>
      <c r="G196" s="1214">
        <v>33.637999999999998</v>
      </c>
      <c r="H196" s="1214">
        <v>22.161999999999999</v>
      </c>
      <c r="I196" s="1214">
        <v>3.347</v>
      </c>
      <c r="J196" s="1215"/>
      <c r="K196" s="1216"/>
      <c r="L196" s="1214"/>
      <c r="M196" s="1214"/>
      <c r="N196" s="1214"/>
      <c r="O196" s="1214"/>
      <c r="P196" s="1217"/>
      <c r="Q196" s="20"/>
      <c r="R196" s="6"/>
      <c r="S196" s="55"/>
      <c r="U196" s="767"/>
      <c r="V196" s="767"/>
      <c r="W196" s="768"/>
      <c r="X196" s="768"/>
      <c r="Z196" s="1576"/>
      <c r="AA196" s="1576"/>
      <c r="AB196" s="1576"/>
      <c r="AC196" s="1575"/>
      <c r="AD196" s="1576"/>
      <c r="AG196" s="1176"/>
      <c r="AH196" s="1292"/>
    </row>
    <row r="197" spans="1:161" ht="17.25" customHeight="1" x14ac:dyDescent="0.15">
      <c r="A197" s="1170" t="s">
        <v>472</v>
      </c>
      <c r="B197" s="1210" t="s">
        <v>18</v>
      </c>
      <c r="C197" s="1211" t="s">
        <v>15</v>
      </c>
      <c r="D197" s="1212">
        <f>SUM(E197:P197)</f>
        <v>37727.883000000002</v>
      </c>
      <c r="E197" s="1213">
        <v>8768.741</v>
      </c>
      <c r="F197" s="1214">
        <v>8657.82</v>
      </c>
      <c r="G197" s="1214">
        <v>12034.3</v>
      </c>
      <c r="H197" s="1214">
        <v>7113.3119999999999</v>
      </c>
      <c r="I197" s="1214">
        <v>1153.71</v>
      </c>
      <c r="J197" s="1215"/>
      <c r="K197" s="1216"/>
      <c r="L197" s="1214"/>
      <c r="M197" s="1214"/>
      <c r="N197" s="1214"/>
      <c r="O197" s="1214"/>
      <c r="P197" s="1217"/>
      <c r="Q197" s="20"/>
      <c r="R197" s="6"/>
      <c r="S197" s="55"/>
      <c r="U197" s="767"/>
      <c r="V197" s="767"/>
      <c r="W197" s="767"/>
      <c r="X197" s="768"/>
      <c r="AC197" s="1576"/>
      <c r="AD197" s="1575"/>
      <c r="AG197" s="1179"/>
      <c r="AH197" s="1292"/>
      <c r="AI197" s="1285"/>
      <c r="AJ197" s="1285"/>
      <c r="AK197" s="1285"/>
      <c r="AL197" s="1179"/>
      <c r="AM197" s="1285"/>
      <c r="AN197" s="1285"/>
      <c r="AO197" s="1285"/>
      <c r="AP197" s="1179"/>
      <c r="AQ197" s="1179"/>
      <c r="AR197" s="1179"/>
      <c r="AS197" s="1179"/>
      <c r="AT197" s="1179"/>
      <c r="AU197" s="1179"/>
      <c r="AV197" s="1248"/>
      <c r="AW197" s="1179"/>
      <c r="AX197" s="1179"/>
      <c r="AY197" s="1179"/>
      <c r="AZ197" s="1179"/>
      <c r="BA197" s="1179"/>
      <c r="BB197" s="1292"/>
      <c r="BC197" s="1179"/>
      <c r="BD197" s="1179"/>
      <c r="BE197" s="1179"/>
      <c r="BF197" s="1179"/>
      <c r="BG197" s="1179"/>
      <c r="BH197" s="1248"/>
      <c r="BI197" s="1179"/>
      <c r="BJ197" s="1179"/>
      <c r="BK197" s="1176"/>
      <c r="BL197" s="1176"/>
      <c r="BM197" s="1176"/>
      <c r="BN197" s="1176"/>
      <c r="BO197" s="1176"/>
      <c r="BP197" s="1179"/>
      <c r="BQ197" s="1176"/>
      <c r="BR197" s="1176"/>
      <c r="BS197" s="1176"/>
      <c r="BT197" s="1176"/>
      <c r="BU197" s="1176"/>
      <c r="BV197" s="1179"/>
      <c r="BW197" s="1176"/>
      <c r="BX197" s="1176"/>
      <c r="BY197" s="1176"/>
      <c r="BZ197" s="1176"/>
      <c r="CA197" s="1176"/>
      <c r="CB197" s="1179"/>
      <c r="CC197" s="1286"/>
      <c r="CD197" s="1177"/>
      <c r="CE197" s="1287"/>
      <c r="CF197" s="1248"/>
      <c r="CG197" s="1248"/>
      <c r="CH197" s="1179"/>
      <c r="CI197" s="1284"/>
      <c r="CJ197" s="1284"/>
      <c r="CK197" s="1284"/>
      <c r="CL197" s="1284"/>
      <c r="CM197" s="1284"/>
      <c r="CN197" s="1174"/>
      <c r="CO197" s="1284"/>
      <c r="CP197" s="1284"/>
      <c r="CQ197" s="1284"/>
      <c r="CR197" s="1284"/>
      <c r="CS197" s="1284"/>
      <c r="CT197" s="1174"/>
      <c r="CU197" s="1176"/>
      <c r="CV197" s="1176"/>
      <c r="CW197" s="1176"/>
      <c r="CX197" s="1176"/>
      <c r="CY197" s="1176"/>
      <c r="CZ197" s="1179"/>
      <c r="DA197" s="1179"/>
      <c r="DB197" s="1179"/>
      <c r="DC197" s="1293"/>
      <c r="DD197" s="1293"/>
      <c r="DE197" s="1293"/>
      <c r="DF197" s="1179"/>
      <c r="DG197" s="1285"/>
      <c r="DH197" s="1285"/>
      <c r="DI197" s="1285"/>
      <c r="DJ197" s="1286"/>
      <c r="DK197" s="1179"/>
      <c r="DL197" s="1179"/>
      <c r="DM197" s="1286"/>
      <c r="DN197" s="1177"/>
      <c r="DO197" s="1286"/>
      <c r="DP197" s="1286"/>
      <c r="DQ197" s="1285"/>
      <c r="DR197" s="1179"/>
      <c r="DS197" s="1286"/>
      <c r="DT197" s="1177"/>
      <c r="DU197" s="1286"/>
      <c r="DV197" s="1286"/>
      <c r="DW197" s="1286"/>
      <c r="DX197" s="1285"/>
      <c r="DY197" s="1176"/>
      <c r="DZ197" s="1176"/>
      <c r="EA197" s="1176"/>
      <c r="EB197" s="1176"/>
      <c r="EC197" s="1176"/>
      <c r="ED197" s="1179"/>
      <c r="EE197" s="1180"/>
      <c r="EJ197" s="1174"/>
      <c r="EK197" s="1174"/>
      <c r="EL197" s="1284"/>
      <c r="EM197" s="1290"/>
      <c r="EN197" s="1290"/>
      <c r="EO197" s="1290"/>
      <c r="EP197" s="1294"/>
      <c r="EQ197" s="1289"/>
      <c r="ER197" s="1289"/>
      <c r="ES197" s="1289"/>
      <c r="ET197" s="1171"/>
      <c r="FD197" s="1290"/>
      <c r="FE197" s="1290"/>
    </row>
    <row r="198" spans="1:161" ht="17.25" customHeight="1" x14ac:dyDescent="0.15">
      <c r="A198" s="1170" t="s">
        <v>473</v>
      </c>
      <c r="B198" s="1218" t="s">
        <v>18</v>
      </c>
      <c r="C198" s="1219" t="s">
        <v>240</v>
      </c>
      <c r="D198" s="1220">
        <f>D197/D196</f>
        <v>311.92184567559303</v>
      </c>
      <c r="E198" s="1221">
        <v>278</v>
      </c>
      <c r="F198" s="1222">
        <v>286</v>
      </c>
      <c r="G198" s="1222">
        <v>358</v>
      </c>
      <c r="H198" s="1222">
        <v>321</v>
      </c>
      <c r="I198" s="1222">
        <v>345</v>
      </c>
      <c r="J198" s="1223"/>
      <c r="K198" s="1222"/>
      <c r="L198" s="1222"/>
      <c r="M198" s="1222"/>
      <c r="N198" s="1222"/>
      <c r="O198" s="1222"/>
      <c r="P198" s="1224"/>
      <c r="Q198" s="20"/>
      <c r="R198" s="20"/>
      <c r="S198" s="55"/>
      <c r="T198" s="825"/>
      <c r="U198" s="748"/>
      <c r="V198" s="748"/>
      <c r="W198" s="767"/>
      <c r="X198" s="768"/>
      <c r="Y198" s="787"/>
      <c r="Z198" s="1576"/>
      <c r="AA198" s="1576"/>
      <c r="AB198" s="1576"/>
      <c r="AD198" s="1576"/>
      <c r="AE198" s="787"/>
      <c r="AF198" s="1292"/>
      <c r="AG198" s="1179"/>
      <c r="AH198" s="1179"/>
      <c r="AI198" s="1179"/>
      <c r="AJ198" s="1179"/>
      <c r="AK198" s="1285"/>
      <c r="AL198" s="1179"/>
      <c r="AM198" s="1292"/>
      <c r="AN198" s="1292"/>
      <c r="AO198" s="1292"/>
      <c r="AP198" s="1178"/>
      <c r="AQ198" s="1178"/>
      <c r="AR198" s="1179"/>
      <c r="AS198" s="1176"/>
      <c r="AT198" s="1176"/>
      <c r="AU198" s="1176"/>
      <c r="AV198" s="1176"/>
      <c r="AW198" s="1176"/>
      <c r="AX198" s="1292"/>
      <c r="AY198" s="1179"/>
      <c r="AZ198" s="1179"/>
      <c r="BA198" s="1179"/>
      <c r="BB198" s="1292"/>
      <c r="BC198" s="1179"/>
      <c r="BD198" s="1292"/>
      <c r="BE198" s="1176"/>
      <c r="BF198" s="1176"/>
      <c r="BG198" s="1176"/>
      <c r="BH198" s="1176"/>
      <c r="BI198" s="1176"/>
      <c r="BJ198" s="1179"/>
      <c r="BK198" s="1176"/>
      <c r="BL198" s="1176"/>
      <c r="BM198" s="1176"/>
      <c r="BN198" s="1176"/>
      <c r="BO198" s="1176"/>
      <c r="BP198" s="1179"/>
      <c r="BQ198" s="1179"/>
      <c r="BR198" s="1179"/>
      <c r="BS198" s="1179"/>
      <c r="BT198" s="1179"/>
      <c r="BU198" s="1285"/>
      <c r="BV198" s="1179"/>
      <c r="BW198" s="1179"/>
      <c r="BX198" s="1179"/>
      <c r="BY198" s="1179"/>
      <c r="BZ198" s="1248"/>
      <c r="CA198" s="1248"/>
      <c r="CB198" s="1179"/>
      <c r="CC198" s="1176"/>
      <c r="CD198" s="1176"/>
      <c r="CE198" s="1176"/>
      <c r="CF198" s="1176"/>
      <c r="CG198" s="1176"/>
      <c r="CH198" s="1179"/>
      <c r="CI198" s="1290"/>
      <c r="CJ198" s="1290"/>
      <c r="CK198" s="1290"/>
      <c r="CL198" s="1295"/>
      <c r="CM198" s="1290"/>
      <c r="CN198" s="1174"/>
      <c r="CO198" s="1290"/>
      <c r="CP198" s="1290"/>
      <c r="CQ198" s="1289"/>
      <c r="CR198" s="1295"/>
      <c r="CS198" s="1174"/>
      <c r="CT198" s="1174"/>
      <c r="CU198" s="1176"/>
      <c r="CV198" s="1176"/>
      <c r="CW198" s="1176"/>
      <c r="CX198" s="1176"/>
      <c r="CY198" s="1176"/>
      <c r="CZ198" s="1180"/>
      <c r="DA198" s="1292"/>
      <c r="DB198" s="1292"/>
      <c r="DC198" s="293"/>
      <c r="DD198" s="1293"/>
      <c r="DE198" s="1293"/>
      <c r="DF198" s="1292"/>
      <c r="DG198" s="1176"/>
      <c r="DH198" s="1176"/>
      <c r="DI198" s="1176"/>
      <c r="DJ198" s="1176"/>
      <c r="DK198" s="1176"/>
      <c r="DL198" s="1179"/>
      <c r="DM198" s="1176"/>
      <c r="DN198" s="1176"/>
      <c r="DO198" s="1176"/>
      <c r="DP198" s="1176"/>
      <c r="DQ198" s="1176"/>
      <c r="DR198" s="1179"/>
      <c r="DS198" s="1176"/>
      <c r="DT198" s="1176"/>
      <c r="DU198" s="1176"/>
      <c r="DV198" s="1176"/>
      <c r="DW198" s="1176"/>
      <c r="DX198" s="1285"/>
      <c r="DY198" s="1176"/>
      <c r="DZ198" s="1176"/>
      <c r="EA198" s="1176"/>
      <c r="EB198" s="1176"/>
      <c r="EC198" s="1176"/>
      <c r="ED198" s="1292"/>
      <c r="EE198" s="1180"/>
      <c r="EJ198" s="1174"/>
      <c r="EK198" s="1174"/>
      <c r="EP198" s="1291"/>
      <c r="EQ198" s="1289"/>
      <c r="ER198" s="1289"/>
      <c r="ES198" s="1171"/>
      <c r="ET198" s="1171"/>
    </row>
    <row r="199" spans="1:161" ht="17.25" customHeight="1" x14ac:dyDescent="0.15">
      <c r="A199" s="1170" t="s">
        <v>474</v>
      </c>
      <c r="B199" s="1690" t="s">
        <v>19</v>
      </c>
      <c r="C199" s="1226" t="s">
        <v>239</v>
      </c>
      <c r="D199" s="1212">
        <f>SUM(E199:P199)</f>
        <v>2749.067</v>
      </c>
      <c r="E199" s="1213">
        <v>372.351</v>
      </c>
      <c r="F199" s="1214">
        <v>132.48699999999999</v>
      </c>
      <c r="G199" s="1214">
        <v>66.314999999999998</v>
      </c>
      <c r="H199" s="1214">
        <v>173.47</v>
      </c>
      <c r="I199" s="1214">
        <v>2004.444</v>
      </c>
      <c r="J199" s="1215"/>
      <c r="K199" s="1216"/>
      <c r="L199" s="1214"/>
      <c r="M199" s="1214"/>
      <c r="N199" s="1214"/>
      <c r="O199" s="1214"/>
      <c r="P199" s="1217"/>
      <c r="S199" s="55"/>
      <c r="T199" s="783"/>
      <c r="U199" s="748"/>
      <c r="V199" s="748"/>
      <c r="W199" s="748"/>
      <c r="X199" s="767"/>
      <c r="Y199" s="764"/>
      <c r="Z199" s="1576"/>
      <c r="AA199" s="1576"/>
      <c r="AB199" s="1576"/>
      <c r="AC199" s="1576"/>
      <c r="AE199" s="764"/>
      <c r="AG199" s="1179"/>
      <c r="AH199" s="1179"/>
      <c r="AI199" s="1292"/>
      <c r="AJ199" s="1179"/>
      <c r="AK199" s="1285"/>
      <c r="AL199" s="1292"/>
      <c r="AM199" s="1286"/>
      <c r="AN199" s="1177"/>
      <c r="AO199" s="1287"/>
      <c r="AP199" s="1248"/>
      <c r="AQ199" s="1248"/>
      <c r="AR199" s="1292"/>
      <c r="AS199" s="1179"/>
      <c r="AT199" s="1179"/>
      <c r="AU199" s="1179"/>
      <c r="AV199" s="1248"/>
      <c r="AW199" s="1248"/>
      <c r="AX199" s="1179"/>
      <c r="AY199" s="1179"/>
      <c r="AZ199" s="1179"/>
      <c r="BA199" s="1179"/>
      <c r="BB199" s="1292"/>
      <c r="BC199" s="1179"/>
      <c r="BD199" s="1179"/>
      <c r="BE199" s="1179"/>
      <c r="BF199" s="1179"/>
      <c r="BG199" s="1179"/>
      <c r="BH199" s="1248"/>
      <c r="BI199" s="1248"/>
      <c r="BJ199" s="1292"/>
      <c r="BK199" s="1176"/>
      <c r="BL199" s="1176"/>
      <c r="BM199" s="1176"/>
      <c r="BN199" s="1176"/>
      <c r="BO199" s="1176"/>
      <c r="BP199" s="1292"/>
      <c r="BQ199" s="1179"/>
      <c r="BR199" s="1179"/>
      <c r="BS199" s="1179"/>
      <c r="BT199" s="1179"/>
      <c r="BU199" s="1248"/>
      <c r="BV199" s="1292"/>
      <c r="BW199" s="1179"/>
      <c r="BX199" s="1179"/>
      <c r="BY199" s="1179"/>
      <c r="BZ199" s="1248"/>
      <c r="CA199" s="1248"/>
      <c r="CB199" s="1292"/>
      <c r="CC199" s="1285"/>
      <c r="CD199" s="1285"/>
      <c r="CE199" s="1285"/>
      <c r="CF199" s="1285"/>
      <c r="CG199" s="1285"/>
      <c r="CH199" s="1292"/>
      <c r="CI199" s="1290"/>
      <c r="CJ199" s="1290"/>
      <c r="CK199" s="1290"/>
      <c r="CL199" s="1171"/>
      <c r="CM199" s="1290"/>
      <c r="CN199" s="1295"/>
      <c r="CO199" s="1290"/>
      <c r="CP199" s="1290"/>
      <c r="CQ199" s="1289"/>
      <c r="CR199" s="1171"/>
      <c r="CS199" s="1174"/>
      <c r="CT199" s="1295"/>
      <c r="CU199" s="1176"/>
      <c r="CV199" s="1176"/>
      <c r="CW199" s="1176"/>
      <c r="CX199" s="1176"/>
      <c r="CY199" s="1176"/>
      <c r="CZ199" s="1180"/>
      <c r="DA199" s="1179"/>
      <c r="DB199" s="1179"/>
      <c r="DC199" s="1293"/>
      <c r="DD199" s="1293"/>
      <c r="DE199" s="1287"/>
      <c r="DF199" s="1285"/>
      <c r="DG199" s="1286"/>
      <c r="DH199" s="1177"/>
      <c r="DI199" s="1286"/>
      <c r="DJ199" s="1286"/>
      <c r="DK199" s="1286"/>
      <c r="DL199" s="1292"/>
      <c r="DM199" s="1286"/>
      <c r="DN199" s="1177"/>
      <c r="DO199" s="1286"/>
      <c r="DP199" s="1286"/>
      <c r="DQ199" s="1286"/>
      <c r="DR199" s="1292"/>
      <c r="DS199" s="1286"/>
      <c r="DT199" s="1177"/>
      <c r="DU199" s="1286"/>
      <c r="DV199" s="1286"/>
      <c r="DW199" s="1286"/>
      <c r="DX199" s="1297"/>
      <c r="DY199" s="1176"/>
      <c r="DZ199" s="1176"/>
      <c r="EA199" s="1176"/>
      <c r="EB199" s="1176"/>
      <c r="EC199" s="1176"/>
      <c r="ED199" s="1285"/>
      <c r="EE199" s="1180"/>
      <c r="EJ199" s="1298"/>
      <c r="EK199" s="1289"/>
      <c r="EL199" s="1284"/>
      <c r="EM199" s="1290"/>
      <c r="EN199" s="1290"/>
      <c r="EO199" s="1290"/>
      <c r="EP199" s="1294"/>
      <c r="EQ199" s="1289"/>
      <c r="ER199" s="1289"/>
      <c r="ES199" s="1289"/>
      <c r="ET199" s="1289"/>
      <c r="FC199" s="1290"/>
      <c r="FD199" s="1290"/>
      <c r="FE199" s="1290"/>
    </row>
    <row r="200" spans="1:161" ht="17.25" customHeight="1" x14ac:dyDescent="0.15">
      <c r="A200" s="1170" t="s">
        <v>475</v>
      </c>
      <c r="B200" s="1210" t="s">
        <v>20</v>
      </c>
      <c r="C200" s="1211" t="s">
        <v>15</v>
      </c>
      <c r="D200" s="1212">
        <f>SUM(E200:P200)</f>
        <v>247451.073</v>
      </c>
      <c r="E200" s="1213">
        <v>81150.070000000007</v>
      </c>
      <c r="F200" s="1214">
        <v>19522.328000000001</v>
      </c>
      <c r="G200" s="1214">
        <v>9745.9599999999991</v>
      </c>
      <c r="H200" s="1214">
        <v>16573.920999999998</v>
      </c>
      <c r="I200" s="1214">
        <v>120458.79399999999</v>
      </c>
      <c r="J200" s="1215"/>
      <c r="K200" s="1216"/>
      <c r="L200" s="1214"/>
      <c r="M200" s="1214"/>
      <c r="N200" s="1214"/>
      <c r="O200" s="1214"/>
      <c r="P200" s="1217"/>
      <c r="S200" s="55"/>
      <c r="T200" s="783"/>
      <c r="U200" s="748"/>
      <c r="V200" s="748"/>
      <c r="W200" s="748"/>
      <c r="X200" s="748"/>
      <c r="Y200" s="764"/>
      <c r="Z200" s="1577"/>
      <c r="AA200" s="1577"/>
      <c r="AB200" s="1577"/>
      <c r="AC200" s="1576"/>
      <c r="AD200" s="1576"/>
      <c r="AE200" s="764"/>
      <c r="AG200" s="1179"/>
      <c r="AH200" s="1179"/>
      <c r="AI200" s="1292"/>
      <c r="AJ200" s="1179"/>
      <c r="AK200" s="1179"/>
      <c r="AL200" s="1285"/>
      <c r="AM200" s="1179"/>
      <c r="AN200" s="1179"/>
      <c r="AO200" s="1179"/>
      <c r="AP200" s="1248"/>
      <c r="AQ200" s="1292"/>
      <c r="AR200" s="1285"/>
      <c r="AS200" s="1179"/>
      <c r="AT200" s="1179"/>
      <c r="AU200" s="1179"/>
      <c r="AV200" s="1179"/>
      <c r="AW200" s="1248"/>
      <c r="AX200" s="1179"/>
      <c r="AY200" s="1179"/>
      <c r="AZ200" s="1179"/>
      <c r="BA200" s="1179"/>
      <c r="BB200" s="1292"/>
      <c r="BC200" s="1179"/>
      <c r="BD200" s="1179"/>
      <c r="BE200" s="1179"/>
      <c r="BF200" s="1179"/>
      <c r="BG200" s="1179"/>
      <c r="BH200" s="1179"/>
      <c r="BI200" s="1248"/>
      <c r="BJ200" s="1285"/>
      <c r="BK200" s="1176"/>
      <c r="BL200" s="1176"/>
      <c r="BM200" s="1176"/>
      <c r="BN200" s="1176"/>
      <c r="BO200" s="1176"/>
      <c r="BP200" s="1285"/>
      <c r="BQ200" s="1285"/>
      <c r="BR200" s="1285"/>
      <c r="BS200" s="1285"/>
      <c r="BT200" s="1179"/>
      <c r="BU200" s="1179"/>
      <c r="BV200" s="1285"/>
      <c r="BW200" s="1179"/>
      <c r="BX200" s="1179"/>
      <c r="BY200" s="1179"/>
      <c r="BZ200" s="1179"/>
      <c r="CA200" s="1248"/>
      <c r="CB200" s="1285"/>
      <c r="CC200" s="1285"/>
      <c r="CD200" s="1285"/>
      <c r="CE200" s="1285"/>
      <c r="CF200" s="1285"/>
      <c r="CG200" s="1285"/>
      <c r="CH200" s="1285"/>
      <c r="CI200" s="1290"/>
      <c r="CJ200" s="1290"/>
      <c r="CK200" s="1290"/>
      <c r="CL200" s="1290"/>
      <c r="CM200" s="1290"/>
      <c r="CN200" s="1290"/>
      <c r="CO200" s="1295"/>
      <c r="CP200" s="1295"/>
      <c r="CQ200" s="1295"/>
      <c r="CR200" s="1174"/>
      <c r="CS200" s="1290"/>
      <c r="CT200" s="1290"/>
      <c r="CU200" s="1176"/>
      <c r="CV200" s="1176"/>
      <c r="CW200" s="1176"/>
      <c r="CX200" s="1176"/>
      <c r="CY200" s="1176"/>
      <c r="CZ200" s="1180"/>
      <c r="DA200" s="1179"/>
      <c r="DB200" s="1179"/>
      <c r="DC200" s="1293"/>
      <c r="DD200" s="1293"/>
      <c r="DE200" s="1178"/>
      <c r="DF200" s="1285"/>
      <c r="DG200" s="1179"/>
      <c r="DH200" s="1179"/>
      <c r="DI200" s="1179"/>
      <c r="DJ200" s="1285"/>
      <c r="DK200" s="1286"/>
      <c r="DL200" s="1285"/>
      <c r="DM200" s="1179"/>
      <c r="DN200" s="1179"/>
      <c r="DO200" s="1179"/>
      <c r="DP200" s="1286"/>
      <c r="DQ200" s="1286"/>
      <c r="DR200" s="1285"/>
      <c r="DS200" s="1286"/>
      <c r="DT200" s="1177"/>
      <c r="DU200" s="1286"/>
      <c r="DV200" s="1286"/>
      <c r="DW200" s="1286"/>
      <c r="DX200" s="1285"/>
      <c r="DY200" s="1176"/>
      <c r="DZ200" s="1176"/>
      <c r="EA200" s="1176"/>
      <c r="EB200" s="1176"/>
      <c r="EC200" s="1176"/>
      <c r="ED200" s="1285"/>
      <c r="EE200" s="1180"/>
      <c r="EJ200" s="1290"/>
      <c r="EK200" s="1174"/>
      <c r="EL200" s="1284"/>
      <c r="EM200" s="1290"/>
      <c r="EN200" s="1290"/>
      <c r="EO200" s="1290"/>
      <c r="EP200" s="1294"/>
      <c r="EQ200" s="1289"/>
      <c r="ER200" s="1289"/>
      <c r="ES200" s="1289"/>
      <c r="ET200" s="1289"/>
      <c r="FD200" s="1290"/>
      <c r="FE200" s="1290"/>
    </row>
    <row r="201" spans="1:161" ht="17.25" customHeight="1" x14ac:dyDescent="0.15">
      <c r="A201" s="1170" t="s">
        <v>476</v>
      </c>
      <c r="B201" s="1218" t="s">
        <v>20</v>
      </c>
      <c r="C201" s="1219" t="s">
        <v>240</v>
      </c>
      <c r="D201" s="1220">
        <f>D200/D199</f>
        <v>90.012747233879708</v>
      </c>
      <c r="E201" s="1221">
        <v>218</v>
      </c>
      <c r="F201" s="1222">
        <v>147</v>
      </c>
      <c r="G201" s="1222">
        <v>147</v>
      </c>
      <c r="H201" s="1222">
        <v>96</v>
      </c>
      <c r="I201" s="1222">
        <v>60.095863990213743</v>
      </c>
      <c r="J201" s="1223"/>
      <c r="K201" s="1222"/>
      <c r="L201" s="1222"/>
      <c r="M201" s="1222"/>
      <c r="N201" s="1222"/>
      <c r="O201" s="1222"/>
      <c r="P201" s="1224"/>
      <c r="S201" s="55"/>
      <c r="T201" s="783"/>
      <c r="U201" s="748"/>
      <c r="V201" s="748"/>
      <c r="W201" s="748"/>
      <c r="X201" s="748"/>
      <c r="Y201" s="764"/>
      <c r="Z201" s="1575"/>
      <c r="AA201" s="1575"/>
      <c r="AB201" s="1575"/>
      <c r="AC201" s="1577"/>
      <c r="AD201" s="1576"/>
      <c r="AE201" s="764"/>
      <c r="AF201" s="1292"/>
      <c r="AG201" s="1285"/>
      <c r="AH201" s="1292"/>
      <c r="AI201" s="1285"/>
      <c r="AJ201" s="1285"/>
      <c r="AK201" s="1285"/>
      <c r="AL201" s="1285"/>
      <c r="AM201" s="1285"/>
      <c r="AN201" s="1285"/>
      <c r="AO201" s="1285"/>
      <c r="AP201" s="1285"/>
      <c r="AQ201" s="1285"/>
      <c r="AR201" s="1285"/>
      <c r="AS201" s="1176"/>
      <c r="AT201" s="1176"/>
      <c r="AU201" s="1176"/>
      <c r="AV201" s="1176"/>
      <c r="AW201" s="1176"/>
      <c r="AX201" s="1292"/>
      <c r="AY201" s="1179"/>
      <c r="AZ201" s="1179"/>
      <c r="BA201" s="1179"/>
      <c r="BB201" s="1292"/>
      <c r="BC201" s="1179"/>
      <c r="BD201" s="1292"/>
      <c r="BE201" s="1176"/>
      <c r="BF201" s="1176"/>
      <c r="BG201" s="1176"/>
      <c r="BH201" s="1176"/>
      <c r="BI201" s="1176"/>
      <c r="BJ201" s="1285"/>
      <c r="BK201" s="1176"/>
      <c r="BL201" s="1176"/>
      <c r="BM201" s="1176"/>
      <c r="BN201" s="1176"/>
      <c r="BO201" s="1176"/>
      <c r="BP201" s="1285"/>
      <c r="BQ201" s="1179"/>
      <c r="BR201" s="1179"/>
      <c r="BS201" s="1179"/>
      <c r="BT201" s="1179"/>
      <c r="BU201" s="1179"/>
      <c r="BV201" s="1285"/>
      <c r="BW201" s="1176"/>
      <c r="BX201" s="1176"/>
      <c r="BY201" s="1176"/>
      <c r="BZ201" s="1176"/>
      <c r="CA201" s="1176"/>
      <c r="CB201" s="1285"/>
      <c r="CC201" s="1292"/>
      <c r="CD201" s="1292"/>
      <c r="CE201" s="1292"/>
      <c r="CF201" s="1179"/>
      <c r="CG201" s="1285"/>
      <c r="CH201" s="1285"/>
      <c r="CI201" s="1295"/>
      <c r="CJ201" s="1295"/>
      <c r="CK201" s="1295"/>
      <c r="CL201" s="1295"/>
      <c r="CM201" s="1295"/>
      <c r="CN201" s="1290"/>
      <c r="CO201" s="1174"/>
      <c r="CP201" s="1174"/>
      <c r="CQ201" s="1174"/>
      <c r="CR201" s="1295"/>
      <c r="CS201" s="1174"/>
      <c r="CT201" s="1290"/>
      <c r="CU201" s="1176"/>
      <c r="CV201" s="1176"/>
      <c r="CW201" s="1176"/>
      <c r="CX201" s="1176"/>
      <c r="CY201" s="1176"/>
      <c r="CZ201" s="1180"/>
      <c r="DA201" s="1292"/>
      <c r="DB201" s="1292"/>
      <c r="DC201" s="293"/>
      <c r="DD201" s="1293"/>
      <c r="DE201" s="1293"/>
      <c r="DF201" s="1285"/>
      <c r="DG201" s="1176"/>
      <c r="DH201" s="1176"/>
      <c r="DI201" s="1176"/>
      <c r="DJ201" s="1176"/>
      <c r="DK201" s="1176"/>
      <c r="DL201" s="1285"/>
      <c r="DM201" s="1176"/>
      <c r="DN201" s="1176"/>
      <c r="DO201" s="1176"/>
      <c r="DP201" s="1176"/>
      <c r="DQ201" s="1176"/>
      <c r="DR201" s="1285"/>
      <c r="DS201" s="1176"/>
      <c r="DT201" s="1176"/>
      <c r="DU201" s="1176"/>
      <c r="DV201" s="1176"/>
      <c r="DW201" s="1176"/>
      <c r="DX201" s="1285"/>
      <c r="DY201" s="1176"/>
      <c r="DZ201" s="1176"/>
      <c r="EA201" s="1176"/>
      <c r="EB201" s="1176"/>
      <c r="EC201" s="1176"/>
      <c r="ED201" s="1285"/>
      <c r="EE201" s="1180"/>
      <c r="EJ201" s="1290"/>
      <c r="EK201" s="1174"/>
      <c r="EP201" s="1291"/>
      <c r="EQ201" s="1289"/>
      <c r="ER201" s="1289"/>
      <c r="ES201" s="1171"/>
      <c r="ET201" s="1289"/>
      <c r="FC201" s="1290"/>
    </row>
    <row r="202" spans="1:161" ht="17.25" customHeight="1" x14ac:dyDescent="0.15">
      <c r="A202" s="1170" t="s">
        <v>477</v>
      </c>
      <c r="B202" s="1690" t="s">
        <v>21</v>
      </c>
      <c r="C202" s="1226" t="s">
        <v>239</v>
      </c>
      <c r="D202" s="1212">
        <f>SUM(E202:P202)</f>
        <v>10852.09</v>
      </c>
      <c r="E202" s="1213">
        <v>539.94899999999996</v>
      </c>
      <c r="F202" s="1214">
        <v>1457.07</v>
      </c>
      <c r="G202" s="1214">
        <v>3344.241</v>
      </c>
      <c r="H202" s="1215">
        <v>4102.6310000000003</v>
      </c>
      <c r="I202" s="1214">
        <v>1408.1989999999998</v>
      </c>
      <c r="J202" s="1215"/>
      <c r="K202" s="1216"/>
      <c r="L202" s="1214"/>
      <c r="M202" s="1214"/>
      <c r="N202" s="1214"/>
      <c r="O202" s="1214"/>
      <c r="P202" s="1217"/>
      <c r="S202" s="55"/>
      <c r="T202" s="783"/>
      <c r="U202" s="748"/>
      <c r="V202" s="748"/>
      <c r="W202" s="748"/>
      <c r="X202" s="748"/>
      <c r="Y202" s="764"/>
      <c r="Z202" s="1576"/>
      <c r="AA202" s="1576"/>
      <c r="AB202" s="1576"/>
      <c r="AC202" s="1575"/>
      <c r="AD202" s="1577"/>
      <c r="AE202" s="764"/>
      <c r="AG202" s="1292"/>
      <c r="AH202" s="1179"/>
      <c r="AI202" s="1285"/>
      <c r="AJ202" s="1179"/>
      <c r="AK202" s="1292"/>
      <c r="AL202" s="1285"/>
      <c r="AM202" s="1179"/>
      <c r="AN202" s="1179"/>
      <c r="AO202" s="1179"/>
      <c r="AP202" s="1178"/>
      <c r="AQ202" s="1179"/>
      <c r="AR202" s="1285"/>
      <c r="AS202" s="1176"/>
      <c r="AT202" s="1176"/>
      <c r="AU202" s="1176"/>
      <c r="AV202" s="1176"/>
      <c r="AW202" s="1176"/>
      <c r="AX202" s="1285"/>
      <c r="AY202" s="1179"/>
      <c r="AZ202" s="1179"/>
      <c r="BA202" s="1179"/>
      <c r="BB202" s="1292"/>
      <c r="BC202" s="1179"/>
      <c r="BD202" s="1285"/>
      <c r="BE202" s="1285"/>
      <c r="BF202" s="1285"/>
      <c r="BG202" s="1285"/>
      <c r="BH202" s="1292"/>
      <c r="BI202" s="1179"/>
      <c r="BJ202" s="1285"/>
      <c r="BK202" s="1176"/>
      <c r="BL202" s="1176"/>
      <c r="BM202" s="1176"/>
      <c r="BN202" s="1176"/>
      <c r="BO202" s="1176"/>
      <c r="BP202" s="1285"/>
      <c r="BQ202" s="1286"/>
      <c r="BR202" s="1177"/>
      <c r="BS202" s="1287"/>
      <c r="BT202" s="1248"/>
      <c r="BU202" s="1248"/>
      <c r="BV202" s="1285"/>
      <c r="BW202" s="1176"/>
      <c r="BX202" s="1176"/>
      <c r="BY202" s="1176"/>
      <c r="BZ202" s="1176"/>
      <c r="CA202" s="1176"/>
      <c r="CB202" s="1285"/>
      <c r="CC202" s="1179"/>
      <c r="CD202" s="1179"/>
      <c r="CE202" s="1179"/>
      <c r="CF202" s="1248"/>
      <c r="CG202" s="1248"/>
      <c r="CH202" s="1285"/>
      <c r="CI202" s="1290"/>
      <c r="CJ202" s="1290"/>
      <c r="CK202" s="1289"/>
      <c r="CL202" s="1295"/>
      <c r="CM202" s="1174"/>
      <c r="CN202" s="1290"/>
      <c r="CO202" s="1174"/>
      <c r="CP202" s="1174"/>
      <c r="CQ202" s="1171"/>
      <c r="CR202" s="1295"/>
      <c r="CS202" s="1174"/>
      <c r="CT202" s="1290"/>
      <c r="CU202" s="1176"/>
      <c r="CV202" s="1176"/>
      <c r="CW202" s="1176"/>
      <c r="CX202" s="1176"/>
      <c r="CY202" s="1176"/>
      <c r="CZ202" s="1180"/>
      <c r="DA202" s="1292"/>
      <c r="DB202" s="1292"/>
      <c r="DC202" s="293"/>
      <c r="DD202" s="1293"/>
      <c r="DE202" s="1293"/>
      <c r="DF202" s="1285"/>
      <c r="DG202" s="1176"/>
      <c r="DH202" s="1176"/>
      <c r="DI202" s="1176"/>
      <c r="DJ202" s="1176"/>
      <c r="DK202" s="1176"/>
      <c r="DL202" s="1285"/>
      <c r="DM202" s="1285"/>
      <c r="DN202" s="1285"/>
      <c r="DO202" s="1285"/>
      <c r="DP202" s="1292"/>
      <c r="DQ202" s="1179"/>
      <c r="DR202" s="1285"/>
      <c r="DS202" s="1286"/>
      <c r="DT202" s="1177"/>
      <c r="DU202" s="1286"/>
      <c r="DV202" s="1286"/>
      <c r="DW202" s="1286"/>
      <c r="DX202" s="1285"/>
      <c r="DY202" s="1176"/>
      <c r="DZ202" s="1176"/>
      <c r="EA202" s="1176"/>
      <c r="EB202" s="1176"/>
      <c r="EC202" s="1176"/>
      <c r="ED202" s="1285"/>
      <c r="EE202" s="1180"/>
      <c r="EJ202" s="1290"/>
      <c r="EK202" s="1289"/>
      <c r="EL202" s="1284"/>
      <c r="EM202" s="1290"/>
      <c r="EN202" s="1290"/>
      <c r="EO202" s="1290"/>
      <c r="EP202" s="1291"/>
      <c r="EQ202" s="1289"/>
      <c r="ER202" s="1289"/>
      <c r="ES202" s="1171"/>
      <c r="ET202" s="1289"/>
      <c r="FC202" s="1290"/>
      <c r="FD202" s="1290"/>
      <c r="FE202" s="1290"/>
    </row>
    <row r="203" spans="1:161" ht="17.25" customHeight="1" x14ac:dyDescent="0.15">
      <c r="A203" s="1170" t="s">
        <v>478</v>
      </c>
      <c r="B203" s="1210" t="s">
        <v>22</v>
      </c>
      <c r="C203" s="1211" t="s">
        <v>15</v>
      </c>
      <c r="D203" s="1212">
        <f>SUM(E203:P203)</f>
        <v>2375673.6320000002</v>
      </c>
      <c r="E203" s="1213">
        <v>229480.981</v>
      </c>
      <c r="F203" s="1214">
        <v>459299.353</v>
      </c>
      <c r="G203" s="1214">
        <v>769628.03500000003</v>
      </c>
      <c r="H203" s="1299">
        <v>725968.77899999998</v>
      </c>
      <c r="I203" s="1214">
        <v>191296.48400000003</v>
      </c>
      <c r="J203" s="1215"/>
      <c r="K203" s="1216"/>
      <c r="L203" s="1214"/>
      <c r="M203" s="1214"/>
      <c r="N203" s="1214"/>
      <c r="O203" s="1214"/>
      <c r="P203" s="1217"/>
      <c r="S203" s="55"/>
      <c r="T203" s="783"/>
      <c r="U203" s="748"/>
      <c r="V203" s="748"/>
      <c r="W203" s="748"/>
      <c r="X203" s="748"/>
      <c r="Y203" s="764"/>
      <c r="Z203" s="1575"/>
      <c r="AA203" s="1575"/>
      <c r="AB203" s="1575"/>
      <c r="AC203" s="1576"/>
      <c r="AD203" s="1575"/>
      <c r="AE203" s="764"/>
      <c r="AG203" s="1176"/>
      <c r="AH203" s="1292"/>
      <c r="AI203" s="1292"/>
      <c r="AJ203" s="1179"/>
      <c r="AK203" s="1179"/>
      <c r="AL203" s="1285"/>
      <c r="AM203" s="1179"/>
      <c r="AN203" s="1179"/>
      <c r="AO203" s="1179"/>
      <c r="AP203" s="1179"/>
      <c r="AQ203" s="1179"/>
      <c r="AR203" s="1285"/>
      <c r="AS203" s="1285"/>
      <c r="AT203" s="1285"/>
      <c r="AU203" s="1285"/>
      <c r="AV203" s="1285"/>
      <c r="AW203" s="1292"/>
      <c r="AX203" s="1285"/>
      <c r="AY203" s="1179"/>
      <c r="AZ203" s="1179"/>
      <c r="BA203" s="1179"/>
      <c r="BB203" s="1292"/>
      <c r="BC203" s="1179"/>
      <c r="BD203" s="1285"/>
      <c r="BE203" s="1176"/>
      <c r="BF203" s="1176"/>
      <c r="BG203" s="1176"/>
      <c r="BH203" s="1176"/>
      <c r="BI203" s="1176"/>
      <c r="BJ203" s="1285"/>
      <c r="BK203" s="1176"/>
      <c r="BL203" s="1176"/>
      <c r="BM203" s="1176"/>
      <c r="BN203" s="1176"/>
      <c r="BO203" s="1176"/>
      <c r="BP203" s="1285"/>
      <c r="BQ203" s="1285"/>
      <c r="BR203" s="1285"/>
      <c r="BS203" s="1285"/>
      <c r="BT203" s="1285"/>
      <c r="BU203" s="1285"/>
      <c r="BV203" s="1285"/>
      <c r="BW203" s="1285"/>
      <c r="BX203" s="1285"/>
      <c r="BY203" s="1285"/>
      <c r="BZ203" s="1285"/>
      <c r="CA203" s="1292"/>
      <c r="CB203" s="1285"/>
      <c r="CC203" s="1285"/>
      <c r="CD203" s="1285"/>
      <c r="CE203" s="1285"/>
      <c r="CF203" s="1285"/>
      <c r="CG203" s="1285"/>
      <c r="CH203" s="1285"/>
      <c r="CI203" s="1290"/>
      <c r="CJ203" s="1290"/>
      <c r="CK203" s="1289"/>
      <c r="CL203" s="1174"/>
      <c r="CM203" s="1289"/>
      <c r="CN203" s="1290"/>
      <c r="CO203" s="1290"/>
      <c r="CP203" s="1290"/>
      <c r="CQ203" s="1289"/>
      <c r="CR203" s="1174"/>
      <c r="CS203" s="1289"/>
      <c r="CT203" s="1290"/>
      <c r="CU203" s="1176"/>
      <c r="CV203" s="1176"/>
      <c r="CW203" s="1176"/>
      <c r="CX203" s="1176"/>
      <c r="CY203" s="1176"/>
      <c r="CZ203" s="1180"/>
      <c r="DA203" s="1285"/>
      <c r="DB203" s="1285"/>
      <c r="DC203" s="1178"/>
      <c r="DD203" s="1293"/>
      <c r="DE203" s="293"/>
      <c r="DF203" s="1285"/>
      <c r="DG203" s="1285"/>
      <c r="DH203" s="1285"/>
      <c r="DI203" s="1285"/>
      <c r="DJ203" s="1285"/>
      <c r="DK203" s="1292"/>
      <c r="DL203" s="1285"/>
      <c r="DM203" s="1176"/>
      <c r="DN203" s="1176"/>
      <c r="DO203" s="1176"/>
      <c r="DP203" s="1176"/>
      <c r="DQ203" s="1176"/>
      <c r="DR203" s="1285"/>
      <c r="DS203" s="1176"/>
      <c r="DT203" s="1176"/>
      <c r="DU203" s="1176"/>
      <c r="DV203" s="1176"/>
      <c r="DW203" s="1176"/>
      <c r="DX203" s="1285"/>
      <c r="DY203" s="1286"/>
      <c r="DZ203" s="1177"/>
      <c r="EA203" s="1300"/>
      <c r="EB203" s="1300"/>
      <c r="EC203" s="1300"/>
      <c r="ED203" s="1285"/>
      <c r="EE203" s="1180"/>
      <c r="EJ203" s="1290"/>
      <c r="EK203" s="1174"/>
      <c r="EP203" s="1291"/>
      <c r="EQ203" s="1171"/>
      <c r="ER203" s="1171"/>
      <c r="ES203" s="1171"/>
      <c r="ET203" s="1289"/>
    </row>
    <row r="204" spans="1:161" ht="17.25" customHeight="1" x14ac:dyDescent="0.15">
      <c r="A204" s="1170" t="s">
        <v>479</v>
      </c>
      <c r="B204" s="1218" t="s">
        <v>22</v>
      </c>
      <c r="C204" s="1219" t="s">
        <v>240</v>
      </c>
      <c r="D204" s="1220">
        <f>D203/D202</f>
        <v>218.91392644181906</v>
      </c>
      <c r="E204" s="1221">
        <v>425</v>
      </c>
      <c r="F204" s="1222">
        <v>315</v>
      </c>
      <c r="G204" s="1222">
        <v>230</v>
      </c>
      <c r="H204" s="1223">
        <v>177</v>
      </c>
      <c r="I204" s="1222">
        <v>135.84478046071618</v>
      </c>
      <c r="J204" s="1223"/>
      <c r="K204" s="1222"/>
      <c r="L204" s="1222"/>
      <c r="M204" s="1222"/>
      <c r="N204" s="1222"/>
      <c r="O204" s="1222"/>
      <c r="P204" s="1224"/>
      <c r="S204" s="55"/>
      <c r="T204" s="783"/>
      <c r="U204" s="748"/>
      <c r="V204" s="748"/>
      <c r="W204" s="748"/>
      <c r="X204" s="748"/>
      <c r="Y204" s="764"/>
      <c r="Z204" s="1575"/>
      <c r="AA204" s="1575"/>
      <c r="AB204" s="1575"/>
      <c r="AC204" s="1575"/>
      <c r="AD204" s="1576"/>
      <c r="AE204" s="764"/>
      <c r="AF204" s="1292"/>
      <c r="AG204" s="1285"/>
      <c r="AH204" s="1292"/>
      <c r="AI204" s="1178"/>
      <c r="AJ204" s="1248"/>
      <c r="AK204" s="1292"/>
      <c r="AL204" s="1285"/>
      <c r="AM204" s="1176"/>
      <c r="AN204" s="1177"/>
      <c r="AO204" s="1178"/>
      <c r="AP204" s="1292"/>
      <c r="AQ204" s="1179"/>
      <c r="AR204" s="1285"/>
      <c r="AS204" s="1176"/>
      <c r="AT204" s="1176"/>
      <c r="AU204" s="1176"/>
      <c r="AV204" s="1176"/>
      <c r="AW204" s="1176"/>
      <c r="AX204" s="1285"/>
      <c r="AY204" s="1179"/>
      <c r="AZ204" s="1179"/>
      <c r="BA204" s="1179"/>
      <c r="BB204" s="1292"/>
      <c r="BC204" s="1179"/>
      <c r="BD204" s="1285"/>
      <c r="BE204" s="1285"/>
      <c r="BF204" s="1285"/>
      <c r="BG204" s="1285"/>
      <c r="BH204" s="1285"/>
      <c r="BI204" s="1285"/>
      <c r="BJ204" s="1285"/>
      <c r="BK204" s="1176"/>
      <c r="BL204" s="1176"/>
      <c r="BM204" s="1176"/>
      <c r="BN204" s="1176"/>
      <c r="BO204" s="1176"/>
      <c r="BP204" s="1285"/>
      <c r="BQ204" s="1179"/>
      <c r="BR204" s="1179"/>
      <c r="BS204" s="1179"/>
      <c r="BT204" s="1179"/>
      <c r="BU204" s="1179"/>
      <c r="BV204" s="1285"/>
      <c r="BW204" s="1176"/>
      <c r="BX204" s="1176"/>
      <c r="BY204" s="1176"/>
      <c r="BZ204" s="1176"/>
      <c r="CA204" s="1176"/>
      <c r="CB204" s="1285"/>
      <c r="CC204" s="1285"/>
      <c r="CD204" s="1285"/>
      <c r="CE204" s="1285"/>
      <c r="CF204" s="1285"/>
      <c r="CG204" s="1285"/>
      <c r="CH204" s="1285"/>
      <c r="CI204" s="1174"/>
      <c r="CJ204" s="1174"/>
      <c r="CK204" s="1174"/>
      <c r="CL204" s="1174"/>
      <c r="CM204" s="1171"/>
      <c r="CN204" s="1290"/>
      <c r="CO204" s="1174"/>
      <c r="CP204" s="1174"/>
      <c r="CQ204" s="1171"/>
      <c r="CR204" s="1295"/>
      <c r="CS204" s="1171"/>
      <c r="CT204" s="1290"/>
      <c r="CU204" s="1176"/>
      <c r="CV204" s="1176"/>
      <c r="CW204" s="1176"/>
      <c r="CX204" s="1176"/>
      <c r="CY204" s="1176"/>
      <c r="CZ204" s="1285"/>
      <c r="DA204" s="1176"/>
      <c r="DB204" s="1176"/>
      <c r="DC204" s="1176"/>
      <c r="DD204" s="1176"/>
      <c r="DE204" s="1176"/>
      <c r="DF204" s="1285"/>
      <c r="DG204" s="1176"/>
      <c r="DH204" s="1176"/>
      <c r="DI204" s="1176"/>
      <c r="DJ204" s="1176"/>
      <c r="DK204" s="1176"/>
      <c r="DL204" s="1285"/>
      <c r="DM204" s="1285"/>
      <c r="DN204" s="1285"/>
      <c r="DO204" s="1285"/>
      <c r="DP204" s="1285"/>
      <c r="DQ204" s="1285"/>
      <c r="DR204" s="1285"/>
      <c r="DS204" s="1286"/>
      <c r="DT204" s="1177"/>
      <c r="DU204" s="1286"/>
      <c r="DV204" s="1286"/>
      <c r="DW204" s="1286"/>
      <c r="DX204" s="1285"/>
      <c r="DY204" s="1286"/>
      <c r="DZ204" s="1177"/>
      <c r="EA204" s="1300"/>
      <c r="EB204" s="1300"/>
      <c r="EC204" s="1300"/>
      <c r="ED204" s="1285"/>
      <c r="EE204" s="1180"/>
      <c r="EJ204" s="1290"/>
      <c r="EK204" s="1174"/>
      <c r="EL204" s="1284"/>
      <c r="EM204" s="1290"/>
      <c r="EN204" s="1290"/>
      <c r="EO204" s="1290"/>
      <c r="EP204" s="1294"/>
      <c r="EQ204" s="1289"/>
      <c r="ER204" s="1289"/>
      <c r="ES204" s="1171"/>
      <c r="ET204" s="1289"/>
      <c r="FC204" s="1290"/>
      <c r="FD204" s="1290"/>
      <c r="FE204" s="1290"/>
    </row>
    <row r="205" spans="1:161" ht="17.25" customHeight="1" x14ac:dyDescent="0.15">
      <c r="A205" s="1170" t="s">
        <v>480</v>
      </c>
      <c r="B205" s="1225" t="s">
        <v>23</v>
      </c>
      <c r="C205" s="1226" t="s">
        <v>239</v>
      </c>
      <c r="D205" s="1212">
        <f>SUM(E205:P205)</f>
        <v>8619.2289999999994</v>
      </c>
      <c r="E205" s="1213">
        <v>260.68599999999998</v>
      </c>
      <c r="F205" s="1214">
        <v>1131.777</v>
      </c>
      <c r="G205" s="1214">
        <v>2714.5279999999998</v>
      </c>
      <c r="H205" s="1214">
        <v>3365.3519999999999</v>
      </c>
      <c r="I205" s="1214">
        <v>1146.886</v>
      </c>
      <c r="J205" s="1215"/>
      <c r="K205" s="1216"/>
      <c r="L205" s="1214"/>
      <c r="M205" s="1214"/>
      <c r="N205" s="1214"/>
      <c r="O205" s="1214"/>
      <c r="P205" s="1217"/>
      <c r="S205" s="55"/>
      <c r="U205" s="767"/>
      <c r="V205" s="767"/>
      <c r="W205" s="748"/>
      <c r="X205" s="748"/>
      <c r="Z205" s="1575"/>
      <c r="AA205" s="1575"/>
      <c r="AB205" s="1575"/>
      <c r="AC205" s="1575"/>
      <c r="AD205" s="1575"/>
      <c r="AG205" s="1285"/>
      <c r="AH205" s="1177"/>
      <c r="AI205" s="1292"/>
      <c r="AJ205" s="1178"/>
      <c r="AK205" s="1178"/>
      <c r="AL205" s="1285"/>
      <c r="AM205" s="1285"/>
      <c r="AN205" s="1285"/>
      <c r="AO205" s="1285"/>
      <c r="AP205" s="1285"/>
      <c r="AQ205" s="1285"/>
      <c r="AR205" s="1285"/>
      <c r="AS205" s="1285"/>
      <c r="AT205" s="1285"/>
      <c r="AU205" s="1285"/>
      <c r="AV205" s="1285"/>
      <c r="AW205" s="1285"/>
      <c r="AX205" s="1285"/>
      <c r="AY205" s="1179"/>
      <c r="AZ205" s="1179"/>
      <c r="BA205" s="1179"/>
      <c r="BB205" s="1292"/>
      <c r="BC205" s="1179"/>
      <c r="BD205" s="1285"/>
      <c r="BE205" s="1176"/>
      <c r="BF205" s="1176"/>
      <c r="BG205" s="1176"/>
      <c r="BH205" s="1176"/>
      <c r="BI205" s="1176"/>
      <c r="BJ205" s="1285"/>
      <c r="BK205" s="1176"/>
      <c r="BL205" s="1176"/>
      <c r="BM205" s="1176"/>
      <c r="BN205" s="1176"/>
      <c r="BO205" s="1176"/>
      <c r="BP205" s="1285"/>
      <c r="BQ205" s="1179"/>
      <c r="BR205" s="1179"/>
      <c r="BS205" s="1179"/>
      <c r="BT205" s="1178"/>
      <c r="BU205" s="1178"/>
      <c r="BV205" s="1285"/>
      <c r="BW205" s="1285"/>
      <c r="BX205" s="1285"/>
      <c r="BY205" s="1285"/>
      <c r="BZ205" s="1285"/>
      <c r="CA205" s="1285"/>
      <c r="CB205" s="1285"/>
      <c r="CC205" s="1179"/>
      <c r="CD205" s="1179"/>
      <c r="CE205" s="1179"/>
      <c r="CF205" s="1292"/>
      <c r="CG205" s="1179"/>
      <c r="CH205" s="1285"/>
      <c r="CI205" s="1301"/>
      <c r="CJ205" s="1209"/>
      <c r="CK205" s="1302"/>
      <c r="CL205" s="1269"/>
      <c r="CM205" s="1269"/>
      <c r="CN205" s="1290"/>
      <c r="CO205" s="1301"/>
      <c r="CP205" s="1209"/>
      <c r="CQ205" s="1302"/>
      <c r="CR205" s="1269"/>
      <c r="CS205" s="1269"/>
      <c r="CT205" s="1290"/>
      <c r="CU205" s="1176"/>
      <c r="CV205" s="1176"/>
      <c r="CW205" s="1176"/>
      <c r="CX205" s="1176"/>
      <c r="CY205" s="1176"/>
      <c r="CZ205" s="1285"/>
      <c r="DA205" s="1286"/>
      <c r="DB205" s="1177"/>
      <c r="DC205" s="1287"/>
      <c r="DD205" s="1293"/>
      <c r="DE205" s="1287"/>
      <c r="DF205" s="1179"/>
      <c r="DG205" s="1285"/>
      <c r="DH205" s="1285"/>
      <c r="DI205" s="1285"/>
      <c r="DJ205" s="1285"/>
      <c r="DK205" s="1285"/>
      <c r="DL205" s="1285"/>
      <c r="DM205" s="1176"/>
      <c r="DN205" s="1176"/>
      <c r="DO205" s="1176"/>
      <c r="DP205" s="1176"/>
      <c r="DQ205" s="1176"/>
      <c r="DR205" s="1285"/>
      <c r="DS205" s="1176"/>
      <c r="DT205" s="1176"/>
      <c r="DU205" s="1176"/>
      <c r="DV205" s="1176"/>
      <c r="DW205" s="1176"/>
      <c r="DX205" s="1285"/>
      <c r="DY205" s="1286"/>
      <c r="DZ205" s="1177"/>
      <c r="EA205" s="1300"/>
      <c r="EB205" s="1300"/>
      <c r="EC205" s="1300"/>
      <c r="ED205" s="1179"/>
      <c r="EE205" s="1180"/>
      <c r="EJ205" s="1290"/>
      <c r="EK205" s="1289"/>
      <c r="EP205" s="1294"/>
      <c r="EQ205" s="1289"/>
      <c r="ER205" s="1289"/>
      <c r="ES205" s="1171"/>
      <c r="ET205" s="1289"/>
    </row>
    <row r="206" spans="1:161" ht="17.25" customHeight="1" x14ac:dyDescent="0.15">
      <c r="A206" s="1170" t="s">
        <v>481</v>
      </c>
      <c r="B206" s="1210" t="s">
        <v>23</v>
      </c>
      <c r="C206" s="1211" t="s">
        <v>15</v>
      </c>
      <c r="D206" s="1212">
        <f>SUM(E206:P206)</f>
        <v>1668320.1030000001</v>
      </c>
      <c r="E206" s="1213">
        <v>83323.926999999996</v>
      </c>
      <c r="F206" s="1214">
        <v>324993.19900000002</v>
      </c>
      <c r="G206" s="1214">
        <v>573138.397</v>
      </c>
      <c r="H206" s="1214">
        <v>544854.12300000002</v>
      </c>
      <c r="I206" s="1214">
        <v>142010.45699999999</v>
      </c>
      <c r="J206" s="1215"/>
      <c r="K206" s="1216"/>
      <c r="L206" s="1214"/>
      <c r="M206" s="1214"/>
      <c r="N206" s="1214"/>
      <c r="O206" s="1214"/>
      <c r="P206" s="1217"/>
      <c r="S206" s="55"/>
      <c r="U206" s="767"/>
      <c r="V206" s="767"/>
      <c r="W206" s="252"/>
      <c r="X206" s="748"/>
      <c r="Z206" s="1575"/>
      <c r="AA206" s="1575"/>
      <c r="AB206" s="1575"/>
      <c r="AC206" s="1575"/>
      <c r="AD206" s="1575"/>
      <c r="AG206" s="1176"/>
      <c r="AH206" s="1179"/>
      <c r="AI206" s="1292"/>
      <c r="AJ206" s="1292"/>
      <c r="AK206" s="1179"/>
      <c r="AL206" s="1179"/>
      <c r="AM206" s="1285"/>
      <c r="AN206" s="1285"/>
      <c r="AO206" s="1285"/>
      <c r="AP206" s="1285"/>
      <c r="AQ206" s="1292"/>
      <c r="AR206" s="1179"/>
      <c r="AS206" s="1285"/>
      <c r="AT206" s="1285"/>
      <c r="AU206" s="1285"/>
      <c r="AV206" s="1285"/>
      <c r="AW206" s="1285"/>
      <c r="AX206" s="1285"/>
      <c r="AY206" s="1179"/>
      <c r="AZ206" s="1179"/>
      <c r="BA206" s="1179"/>
      <c r="BB206" s="1292"/>
      <c r="BC206" s="1179"/>
      <c r="BD206" s="1285"/>
      <c r="BE206" s="1285"/>
      <c r="BF206" s="1285"/>
      <c r="BG206" s="1285"/>
      <c r="BH206" s="1285"/>
      <c r="BI206" s="1285"/>
      <c r="BJ206" s="1179"/>
      <c r="BK206" s="1176"/>
      <c r="BL206" s="1176"/>
      <c r="BM206" s="1176"/>
      <c r="BN206" s="1176"/>
      <c r="BO206" s="1176"/>
      <c r="BP206" s="1179"/>
      <c r="BQ206" s="1179"/>
      <c r="BR206" s="1179"/>
      <c r="BS206" s="1179"/>
      <c r="BT206" s="1248"/>
      <c r="BU206" s="1248"/>
      <c r="BV206" s="1179"/>
      <c r="BW206" s="1285"/>
      <c r="BX206" s="1285"/>
      <c r="BY206" s="1285"/>
      <c r="BZ206" s="1285"/>
      <c r="CA206" s="1285"/>
      <c r="CB206" s="1179"/>
      <c r="CC206" s="1285"/>
      <c r="CD206" s="1285"/>
      <c r="CE206" s="1285"/>
      <c r="CF206" s="1178"/>
      <c r="CG206" s="1179"/>
      <c r="CH206" s="1179"/>
      <c r="CI206" s="1290"/>
      <c r="CJ206" s="1290"/>
      <c r="CK206" s="1290"/>
      <c r="CL206" s="1290"/>
      <c r="CM206" s="1290"/>
      <c r="CN206" s="1174"/>
      <c r="CO206" s="1290"/>
      <c r="CP206" s="1290"/>
      <c r="CQ206" s="1290"/>
      <c r="CR206" s="1290"/>
      <c r="CS206" s="1290"/>
      <c r="CT206" s="1174"/>
      <c r="CU206" s="1176"/>
      <c r="CV206" s="1176"/>
      <c r="CW206" s="1176"/>
      <c r="CX206" s="1176"/>
      <c r="CY206" s="1176"/>
      <c r="CZ206" s="1179"/>
      <c r="DA206" s="1286"/>
      <c r="DB206" s="1177"/>
      <c r="DC206" s="1286"/>
      <c r="DD206" s="1288"/>
      <c r="DE206" s="1288"/>
      <c r="DF206" s="1179"/>
      <c r="DG206" s="1285"/>
      <c r="DH206" s="1285"/>
      <c r="DI206" s="1285"/>
      <c r="DJ206" s="1285"/>
      <c r="DK206" s="1285"/>
      <c r="DL206" s="1179"/>
      <c r="DM206" s="1285"/>
      <c r="DN206" s="1285"/>
      <c r="DO206" s="1285"/>
      <c r="DP206" s="1285"/>
      <c r="DQ206" s="1285"/>
      <c r="DR206" s="1179"/>
      <c r="DS206" s="1286"/>
      <c r="DT206" s="1177"/>
      <c r="DU206" s="1286"/>
      <c r="DV206" s="1286"/>
      <c r="DW206" s="1286"/>
      <c r="DX206" s="1285"/>
      <c r="DY206" s="1286"/>
      <c r="DZ206" s="1177"/>
      <c r="EA206" s="1300"/>
      <c r="EB206" s="1300"/>
      <c r="EC206" s="1300"/>
      <c r="ED206" s="1179"/>
      <c r="EE206" s="1180"/>
      <c r="EJ206" s="1174"/>
      <c r="EK206" s="1174"/>
      <c r="EL206" s="1284"/>
      <c r="EM206" s="1290"/>
      <c r="EN206" s="1290"/>
      <c r="EO206" s="1290"/>
      <c r="EP206" s="1294"/>
      <c r="EQ206" s="1289"/>
      <c r="ER206" s="1289"/>
      <c r="ES206" s="1289"/>
      <c r="ET206" s="1171"/>
      <c r="FC206" s="1290"/>
      <c r="FD206" s="1290"/>
      <c r="FE206" s="1290"/>
    </row>
    <row r="207" spans="1:161" ht="17.25" customHeight="1" x14ac:dyDescent="0.15">
      <c r="A207" s="1170" t="s">
        <v>482</v>
      </c>
      <c r="B207" s="1218" t="s">
        <v>23</v>
      </c>
      <c r="C207" s="1219" t="s">
        <v>240</v>
      </c>
      <c r="D207" s="1220">
        <f>D206/D205</f>
        <v>193.55792762902578</v>
      </c>
      <c r="E207" s="1221">
        <v>320</v>
      </c>
      <c r="F207" s="1222">
        <v>287</v>
      </c>
      <c r="G207" s="1222">
        <v>211</v>
      </c>
      <c r="H207" s="1222">
        <v>162</v>
      </c>
      <c r="I207" s="1222">
        <v>124</v>
      </c>
      <c r="J207" s="1223"/>
      <c r="K207" s="1222"/>
      <c r="L207" s="1222"/>
      <c r="M207" s="1222"/>
      <c r="N207" s="1222"/>
      <c r="O207" s="1222"/>
      <c r="P207" s="1224"/>
      <c r="S207" s="55"/>
      <c r="T207" s="825"/>
      <c r="U207" s="767"/>
      <c r="V207" s="767"/>
      <c r="W207" s="252"/>
      <c r="X207" s="767"/>
      <c r="Y207" s="787"/>
      <c r="Z207" s="1575"/>
      <c r="AA207" s="1575"/>
      <c r="AB207" s="1575"/>
      <c r="AC207" s="1575"/>
      <c r="AD207" s="1575"/>
      <c r="AE207" s="787"/>
      <c r="AF207" s="1292"/>
      <c r="AG207" s="1176"/>
      <c r="AH207" s="1179"/>
      <c r="AI207" s="1179"/>
      <c r="AJ207" s="1179"/>
      <c r="AK207" s="1292"/>
      <c r="AL207" s="1179"/>
      <c r="AM207" s="1179"/>
      <c r="AN207" s="1179"/>
      <c r="AO207" s="1179"/>
      <c r="AP207" s="1178"/>
      <c r="AQ207" s="1292"/>
      <c r="AR207" s="1179"/>
      <c r="AS207" s="1176"/>
      <c r="AT207" s="1176"/>
      <c r="AU207" s="1176"/>
      <c r="AV207" s="1176"/>
      <c r="AW207" s="1176"/>
      <c r="AX207" s="1285"/>
      <c r="AY207" s="1179"/>
      <c r="AZ207" s="1179"/>
      <c r="BA207" s="1179"/>
      <c r="BB207" s="1292"/>
      <c r="BC207" s="1179"/>
      <c r="BD207" s="1285"/>
      <c r="BE207" s="1285"/>
      <c r="BF207" s="1285"/>
      <c r="BG207" s="1285"/>
      <c r="BH207" s="1285"/>
      <c r="BI207" s="1285"/>
      <c r="BJ207" s="1179"/>
      <c r="BK207" s="1176"/>
      <c r="BL207" s="1176"/>
      <c r="BM207" s="1176"/>
      <c r="BN207" s="1176"/>
      <c r="BO207" s="1176"/>
      <c r="BP207" s="1179"/>
      <c r="BQ207" s="1285"/>
      <c r="BR207" s="1285"/>
      <c r="BS207" s="1285"/>
      <c r="BT207" s="1179"/>
      <c r="BU207" s="1285"/>
      <c r="BV207" s="1179"/>
      <c r="BW207" s="1285"/>
      <c r="BX207" s="1285"/>
      <c r="BY207" s="1285"/>
      <c r="BZ207" s="1285"/>
      <c r="CA207" s="1285"/>
      <c r="CB207" s="1179"/>
      <c r="CC207" s="1285"/>
      <c r="CD207" s="1285"/>
      <c r="CE207" s="1285"/>
      <c r="CF207" s="1292"/>
      <c r="CG207" s="1179"/>
      <c r="CH207" s="1179"/>
      <c r="CI207" s="1174"/>
      <c r="CJ207" s="1174"/>
      <c r="CK207" s="1174"/>
      <c r="CL207" s="1295"/>
      <c r="CM207" s="1174"/>
      <c r="CN207" s="1174"/>
      <c r="CO207" s="1174"/>
      <c r="CP207" s="1174"/>
      <c r="CQ207" s="1174"/>
      <c r="CR207" s="1295"/>
      <c r="CS207" s="1174"/>
      <c r="CT207" s="1174"/>
      <c r="CU207" s="1176"/>
      <c r="CV207" s="1176"/>
      <c r="CW207" s="1176"/>
      <c r="CX207" s="1176"/>
      <c r="CY207" s="1176"/>
      <c r="CZ207" s="1179"/>
      <c r="DA207" s="1292"/>
      <c r="DB207" s="1292"/>
      <c r="DC207" s="293"/>
      <c r="DD207" s="1293"/>
      <c r="DE207" s="1287"/>
      <c r="DF207" s="1292"/>
      <c r="DG207" s="1176"/>
      <c r="DH207" s="1176"/>
      <c r="DI207" s="1176"/>
      <c r="DJ207" s="1176"/>
      <c r="DK207" s="1176"/>
      <c r="DL207" s="1179"/>
      <c r="DM207" s="1285"/>
      <c r="DN207" s="1285"/>
      <c r="DO207" s="1285"/>
      <c r="DP207" s="1285"/>
      <c r="DQ207" s="1285"/>
      <c r="DR207" s="1179"/>
      <c r="DS207" s="1286"/>
      <c r="DT207" s="1177"/>
      <c r="DU207" s="1286"/>
      <c r="DV207" s="1286"/>
      <c r="DW207" s="1286"/>
      <c r="DX207" s="1285"/>
      <c r="DY207" s="1286"/>
      <c r="DZ207" s="1177"/>
      <c r="EA207" s="1300"/>
      <c r="EB207" s="1300"/>
      <c r="EC207" s="1300"/>
      <c r="ED207" s="1292"/>
      <c r="EE207" s="1180"/>
      <c r="EJ207" s="1174"/>
      <c r="EK207" s="1174"/>
      <c r="EL207" s="1284"/>
      <c r="EM207" s="1290"/>
      <c r="EN207" s="1290"/>
      <c r="EO207" s="1290"/>
      <c r="EP207" s="1291"/>
      <c r="EQ207" s="1289"/>
      <c r="ER207" s="1289"/>
      <c r="ES207" s="1289"/>
      <c r="ET207" s="1171"/>
      <c r="FD207" s="1290"/>
      <c r="FE207" s="1290"/>
    </row>
    <row r="208" spans="1:161" ht="17.25" customHeight="1" x14ac:dyDescent="0.15">
      <c r="A208" s="1170" t="s">
        <v>483</v>
      </c>
      <c r="B208" s="1225" t="s">
        <v>24</v>
      </c>
      <c r="C208" s="1226" t="s">
        <v>239</v>
      </c>
      <c r="D208" s="1212">
        <f>SUM(E208:P208)</f>
        <v>1319.3589999999999</v>
      </c>
      <c r="E208" s="1213">
        <v>135.267</v>
      </c>
      <c r="F208" s="1214">
        <v>192.02099999999999</v>
      </c>
      <c r="G208" s="1214">
        <v>400.83800000000002</v>
      </c>
      <c r="H208" s="1214">
        <v>451.66500000000002</v>
      </c>
      <c r="I208" s="1214">
        <v>139.56800000000001</v>
      </c>
      <c r="J208" s="1215"/>
      <c r="K208" s="1216"/>
      <c r="L208" s="1214"/>
      <c r="M208" s="1214"/>
      <c r="N208" s="1214"/>
      <c r="O208" s="1214"/>
      <c r="P208" s="1217"/>
      <c r="S208" s="55"/>
      <c r="U208" s="767"/>
      <c r="V208" s="767"/>
      <c r="W208" s="252"/>
      <c r="X208" s="767"/>
      <c r="Z208" s="1577"/>
      <c r="AA208" s="1577"/>
      <c r="AB208" s="1577"/>
      <c r="AC208" s="1575"/>
      <c r="AD208" s="1575"/>
      <c r="AG208" s="1176"/>
      <c r="AH208" s="1179"/>
      <c r="AI208" s="1179"/>
      <c r="AJ208" s="1292"/>
      <c r="AK208" s="1179"/>
      <c r="AL208" s="1292"/>
      <c r="AM208" s="1179"/>
      <c r="AN208" s="1179"/>
      <c r="AO208" s="1179"/>
      <c r="AP208" s="1179"/>
      <c r="AQ208" s="1179"/>
      <c r="AR208" s="1292"/>
      <c r="AS208" s="1176"/>
      <c r="AT208" s="1176"/>
      <c r="AU208" s="1176"/>
      <c r="AV208" s="1176"/>
      <c r="AW208" s="1176"/>
      <c r="AX208" s="1179"/>
      <c r="AY208" s="1179"/>
      <c r="AZ208" s="1179"/>
      <c r="BA208" s="1179"/>
      <c r="BB208" s="1292"/>
      <c r="BC208" s="1179"/>
      <c r="BD208" s="1179"/>
      <c r="BE208" s="1176"/>
      <c r="BF208" s="1176"/>
      <c r="BG208" s="1176"/>
      <c r="BH208" s="1176"/>
      <c r="BI208" s="1176"/>
      <c r="BJ208" s="1292"/>
      <c r="BK208" s="1176"/>
      <c r="BL208" s="1176"/>
      <c r="BM208" s="1176"/>
      <c r="BN208" s="1176"/>
      <c r="BO208" s="1176"/>
      <c r="BP208" s="1292"/>
      <c r="BQ208" s="1176"/>
      <c r="BR208" s="1177"/>
      <c r="BS208" s="1178"/>
      <c r="BT208" s="1179"/>
      <c r="BU208" s="1179"/>
      <c r="BV208" s="1180"/>
      <c r="BW208" s="1176"/>
      <c r="BX208" s="1176"/>
      <c r="BY208" s="1176"/>
      <c r="BZ208" s="1176"/>
      <c r="CA208" s="1176"/>
      <c r="CB208" s="1292"/>
      <c r="CC208" s="1292"/>
      <c r="CD208" s="1292"/>
      <c r="CE208" s="1292"/>
      <c r="CF208" s="1179"/>
      <c r="CG208" s="1292"/>
      <c r="CH208" s="1292"/>
      <c r="CI208" s="1290"/>
      <c r="CJ208" s="1290"/>
      <c r="CK208" s="1290"/>
      <c r="CL208" s="1290"/>
      <c r="CM208" s="1290"/>
      <c r="CN208" s="1295"/>
      <c r="CO208" s="1295"/>
      <c r="CP208" s="1295"/>
      <c r="CQ208" s="1303"/>
      <c r="CR208" s="1174"/>
      <c r="CS208" s="1174"/>
      <c r="CT208" s="1295"/>
      <c r="CU208" s="1292"/>
      <c r="CV208" s="1292"/>
      <c r="CW208" s="293"/>
      <c r="CX208" s="1293"/>
      <c r="CY208" s="1293"/>
      <c r="CZ208" s="1179"/>
      <c r="DA208" s="1285"/>
      <c r="DB208" s="1285"/>
      <c r="DC208" s="1178"/>
      <c r="DD208" s="1178"/>
      <c r="DE208" s="1178"/>
      <c r="DF208" s="1179"/>
      <c r="DG208" s="1176"/>
      <c r="DH208" s="1176"/>
      <c r="DI208" s="1176"/>
      <c r="DJ208" s="1176"/>
      <c r="DK208" s="1176"/>
      <c r="DL208" s="1292"/>
      <c r="DM208" s="1286"/>
      <c r="DN208" s="1177"/>
      <c r="DO208" s="1286"/>
      <c r="DP208" s="1285"/>
      <c r="DQ208" s="1285"/>
      <c r="DR208" s="1292"/>
      <c r="DS208" s="1286"/>
      <c r="DT208" s="1177"/>
      <c r="DU208" s="1286"/>
      <c r="DV208" s="1286"/>
      <c r="DW208" s="1286"/>
      <c r="DX208" s="1297"/>
      <c r="DY208" s="1286"/>
      <c r="DZ208" s="1177"/>
      <c r="EA208" s="1300"/>
      <c r="EB208" s="1300"/>
      <c r="EC208" s="1300"/>
      <c r="ED208" s="1179"/>
      <c r="EE208" s="1180"/>
      <c r="EJ208" s="1298"/>
      <c r="EK208" s="1289"/>
      <c r="EL208" s="1284"/>
      <c r="EM208" s="1290"/>
      <c r="EN208" s="1290"/>
      <c r="EO208" s="1290"/>
      <c r="EP208" s="1291"/>
      <c r="EQ208" s="1289"/>
      <c r="ER208" s="1289"/>
      <c r="ES208" s="1171"/>
      <c r="ET208" s="1289"/>
      <c r="FC208" s="1290"/>
      <c r="FD208" s="1290"/>
      <c r="FE208" s="1290"/>
    </row>
    <row r="209" spans="1:161" ht="17.25" customHeight="1" x14ac:dyDescent="0.15">
      <c r="A209" s="1170" t="s">
        <v>484</v>
      </c>
      <c r="B209" s="1210" t="s">
        <v>24</v>
      </c>
      <c r="C209" s="1211" t="s">
        <v>15</v>
      </c>
      <c r="D209" s="1212">
        <f>SUM(E209:P209)</f>
        <v>400499.20300000004</v>
      </c>
      <c r="E209" s="1213">
        <v>66266.808999999994</v>
      </c>
      <c r="F209" s="1214">
        <v>77616.297000000006</v>
      </c>
      <c r="G209" s="1214">
        <v>125005.855</v>
      </c>
      <c r="H209" s="1214">
        <v>109229.977</v>
      </c>
      <c r="I209" s="1214">
        <v>22380.264999999999</v>
      </c>
      <c r="J209" s="1215"/>
      <c r="K209" s="1216"/>
      <c r="L209" s="1214"/>
      <c r="M209" s="1214"/>
      <c r="N209" s="1214"/>
      <c r="O209" s="1214"/>
      <c r="P209" s="1217"/>
      <c r="S209" s="55"/>
      <c r="U209" s="767"/>
      <c r="V209" s="767"/>
      <c r="W209" s="767"/>
      <c r="X209" s="767"/>
      <c r="Z209" s="1577"/>
      <c r="AA209" s="1577"/>
      <c r="AB209" s="1577"/>
      <c r="AC209" s="1577"/>
      <c r="AD209" s="1575"/>
      <c r="AG209" s="1176"/>
      <c r="AH209" s="1179"/>
      <c r="AI209" s="1179"/>
      <c r="AJ209" s="1179"/>
      <c r="AK209" s="1285"/>
      <c r="AL209" s="1179"/>
      <c r="AM209" s="1285"/>
      <c r="AN209" s="1285"/>
      <c r="AO209" s="1285"/>
      <c r="AP209" s="1179"/>
      <c r="AQ209" s="1179"/>
      <c r="AR209" s="1179"/>
      <c r="AS209" s="1179"/>
      <c r="AT209" s="1179"/>
      <c r="AU209" s="1179"/>
      <c r="AV209" s="1179"/>
      <c r="AW209" s="1285"/>
      <c r="AX209" s="1179"/>
      <c r="AY209" s="1179"/>
      <c r="AZ209" s="1179"/>
      <c r="BA209" s="1179"/>
      <c r="BB209" s="1292"/>
      <c r="BC209" s="1179"/>
      <c r="BD209" s="1179"/>
      <c r="BE209" s="1176"/>
      <c r="BF209" s="1176"/>
      <c r="BG209" s="1176"/>
      <c r="BH209" s="1176"/>
      <c r="BI209" s="1176"/>
      <c r="BJ209" s="1179"/>
      <c r="BK209" s="1176"/>
      <c r="BL209" s="1176"/>
      <c r="BM209" s="1176"/>
      <c r="BN209" s="1176"/>
      <c r="BO209" s="1176"/>
      <c r="BP209" s="1179"/>
      <c r="BQ209" s="1179"/>
      <c r="BR209" s="1179"/>
      <c r="BS209" s="1179"/>
      <c r="BT209" s="1285"/>
      <c r="BU209" s="1179"/>
      <c r="BV209" s="1179"/>
      <c r="BW209" s="1176"/>
      <c r="BX209" s="1176"/>
      <c r="BY209" s="1176"/>
      <c r="BZ209" s="1176"/>
      <c r="CA209" s="1176"/>
      <c r="CB209" s="1179"/>
      <c r="CC209" s="1285"/>
      <c r="CD209" s="1285"/>
      <c r="CE209" s="1178"/>
      <c r="CF209" s="1285"/>
      <c r="CG209" s="1179"/>
      <c r="CH209" s="1179"/>
      <c r="CI209" s="1174"/>
      <c r="CJ209" s="1174"/>
      <c r="CK209" s="1174"/>
      <c r="CL209" s="1295"/>
      <c r="CM209" s="1295"/>
      <c r="CN209" s="1174"/>
      <c r="CO209" s="1290"/>
      <c r="CP209" s="1290"/>
      <c r="CQ209" s="1290"/>
      <c r="CR209" s="1290"/>
      <c r="CS209" s="1290"/>
      <c r="CT209" s="1174"/>
      <c r="CU209" s="1292"/>
      <c r="CV209" s="1292"/>
      <c r="CW209" s="1292"/>
      <c r="CX209" s="1179"/>
      <c r="CY209" s="1293"/>
      <c r="CZ209" s="1179"/>
      <c r="DA209" s="1292"/>
      <c r="DB209" s="1292"/>
      <c r="DC209" s="293"/>
      <c r="DD209" s="293"/>
      <c r="DE209" s="1293"/>
      <c r="DF209" s="1179"/>
      <c r="DG209" s="1286"/>
      <c r="DH209" s="1177"/>
      <c r="DI209" s="1286"/>
      <c r="DJ209" s="1292"/>
      <c r="DK209" s="1285"/>
      <c r="DL209" s="1179"/>
      <c r="DM209" s="1176"/>
      <c r="DN209" s="1176"/>
      <c r="DO209" s="1176"/>
      <c r="DP209" s="1176"/>
      <c r="DQ209" s="1176"/>
      <c r="DR209" s="1179"/>
      <c r="DS209" s="1176"/>
      <c r="DT209" s="1176"/>
      <c r="DU209" s="1176"/>
      <c r="DV209" s="1176"/>
      <c r="DW209" s="1176"/>
      <c r="DX209" s="1285"/>
      <c r="DY209" s="1286"/>
      <c r="DZ209" s="1177"/>
      <c r="EA209" s="1300"/>
      <c r="EB209" s="1300"/>
      <c r="EC209" s="1300"/>
      <c r="ED209" s="1179"/>
      <c r="EE209" s="1180"/>
      <c r="EJ209" s="1174"/>
      <c r="EK209" s="1174"/>
      <c r="EP209" s="1291"/>
      <c r="EQ209" s="1289"/>
      <c r="ER209" s="1289"/>
      <c r="ES209" s="1171"/>
      <c r="ET209" s="1171"/>
      <c r="EZ209" s="1290"/>
      <c r="FA209" s="1290"/>
      <c r="FB209" s="1290"/>
      <c r="FC209" s="1290"/>
    </row>
    <row r="210" spans="1:161" ht="17.25" customHeight="1" x14ac:dyDescent="0.15">
      <c r="A210" s="1170" t="s">
        <v>485</v>
      </c>
      <c r="B210" s="1218" t="s">
        <v>24</v>
      </c>
      <c r="C210" s="1219" t="s">
        <v>240</v>
      </c>
      <c r="D210" s="1220">
        <f>D209/D208</f>
        <v>303.55589570389867</v>
      </c>
      <c r="E210" s="1221">
        <v>490</v>
      </c>
      <c r="F210" s="1222">
        <v>404</v>
      </c>
      <c r="G210" s="1222">
        <v>312</v>
      </c>
      <c r="H210" s="1222">
        <v>242</v>
      </c>
      <c r="I210" s="1222">
        <v>160</v>
      </c>
      <c r="J210" s="1223"/>
      <c r="K210" s="1222"/>
      <c r="L210" s="1222"/>
      <c r="M210" s="1222"/>
      <c r="N210" s="1222"/>
      <c r="O210" s="1222"/>
      <c r="P210" s="1224"/>
      <c r="S210" s="55"/>
      <c r="T210" s="825"/>
      <c r="U210" s="767"/>
      <c r="V210" s="767"/>
      <c r="W210" s="767"/>
      <c r="X210" s="748"/>
      <c r="Y210" s="787"/>
      <c r="Z210" s="1576"/>
      <c r="AA210" s="1576"/>
      <c r="AB210" s="1576"/>
      <c r="AC210" s="1577"/>
      <c r="AD210" s="1577"/>
      <c r="AE210" s="787"/>
      <c r="AF210" s="1292"/>
      <c r="AG210" s="1292"/>
      <c r="AH210" s="1285"/>
      <c r="AI210" s="1292"/>
      <c r="AJ210" s="1178"/>
      <c r="AK210" s="1179"/>
      <c r="AL210" s="1179"/>
      <c r="AM210" s="1292"/>
      <c r="AN210" s="1292"/>
      <c r="AO210" s="1292"/>
      <c r="AP210" s="1178"/>
      <c r="AQ210" s="1292"/>
      <c r="AR210" s="1179"/>
      <c r="AS210" s="1179"/>
      <c r="AT210" s="1179"/>
      <c r="AU210" s="1179"/>
      <c r="AV210" s="1179"/>
      <c r="AW210" s="1179"/>
      <c r="AX210" s="1292"/>
      <c r="AY210" s="1179"/>
      <c r="AZ210" s="1179"/>
      <c r="BA210" s="1179"/>
      <c r="BB210" s="1292"/>
      <c r="BC210" s="1179"/>
      <c r="BD210" s="1292"/>
      <c r="BE210" s="1179"/>
      <c r="BF210" s="1179"/>
      <c r="BG210" s="1179"/>
      <c r="BH210" s="1179"/>
      <c r="BI210" s="1248"/>
      <c r="BJ210" s="1179"/>
      <c r="BK210" s="1176"/>
      <c r="BL210" s="1176"/>
      <c r="BM210" s="1176"/>
      <c r="BN210" s="1176"/>
      <c r="BO210" s="1176"/>
      <c r="BP210" s="1179"/>
      <c r="BQ210" s="1179"/>
      <c r="BR210" s="1179"/>
      <c r="BS210" s="1179"/>
      <c r="BT210" s="1179"/>
      <c r="BU210" s="1292"/>
      <c r="BV210" s="1179"/>
      <c r="BW210" s="1179"/>
      <c r="BX210" s="1179"/>
      <c r="BY210" s="1179"/>
      <c r="BZ210" s="1285"/>
      <c r="CA210" s="1179"/>
      <c r="CB210" s="1179"/>
      <c r="CC210" s="1179"/>
      <c r="CD210" s="1179"/>
      <c r="CE210" s="1179"/>
      <c r="CF210" s="1292"/>
      <c r="CG210" s="1292"/>
      <c r="CH210" s="1179"/>
      <c r="CI210" s="1290"/>
      <c r="CJ210" s="1290"/>
      <c r="CK210" s="1290"/>
      <c r="CL210" s="1290"/>
      <c r="CM210" s="1290"/>
      <c r="CN210" s="1174"/>
      <c r="CO210" s="1174"/>
      <c r="CP210" s="1174"/>
      <c r="CQ210" s="1174"/>
      <c r="CR210" s="1171"/>
      <c r="CS210" s="1295"/>
      <c r="CT210" s="1174"/>
      <c r="CU210" s="1292"/>
      <c r="CV210" s="1292"/>
      <c r="CW210" s="1292"/>
      <c r="CX210" s="1179"/>
      <c r="CY210" s="1293"/>
      <c r="CZ210" s="1179"/>
      <c r="DA210" s="1292"/>
      <c r="DB210" s="1292"/>
      <c r="DC210" s="293"/>
      <c r="DD210" s="1178"/>
      <c r="DE210" s="1293"/>
      <c r="DF210" s="1292"/>
      <c r="DG210" s="1286"/>
      <c r="DH210" s="1177"/>
      <c r="DI210" s="1286"/>
      <c r="DJ210" s="1292"/>
      <c r="DK210" s="1179"/>
      <c r="DL210" s="1179"/>
      <c r="DM210" s="1176"/>
      <c r="DN210" s="1176"/>
      <c r="DO210" s="1176"/>
      <c r="DP210" s="1176"/>
      <c r="DQ210" s="1176"/>
      <c r="DR210" s="1179"/>
      <c r="DS210" s="1176"/>
      <c r="DT210" s="1176"/>
      <c r="DU210" s="1176"/>
      <c r="DV210" s="1176"/>
      <c r="DW210" s="1176"/>
      <c r="DX210" s="1285"/>
      <c r="DY210" s="1286"/>
      <c r="DZ210" s="1177"/>
      <c r="EA210" s="1300"/>
      <c r="EB210" s="1300"/>
      <c r="EC210" s="1300"/>
      <c r="ED210" s="1292"/>
      <c r="EE210" s="1180"/>
      <c r="EJ210" s="1174"/>
      <c r="EK210" s="1174"/>
      <c r="EP210" s="1294"/>
      <c r="EQ210" s="1289"/>
      <c r="ER210" s="1289"/>
      <c r="ES210" s="1171"/>
      <c r="ET210" s="1171"/>
      <c r="EU210" s="1284"/>
      <c r="EV210" s="1290"/>
      <c r="EW210" s="1290"/>
      <c r="EX210" s="1290"/>
      <c r="EY210" s="1291"/>
      <c r="FC210" s="1290"/>
    </row>
    <row r="211" spans="1:161" ht="17.25" customHeight="1" x14ac:dyDescent="0.15">
      <c r="A211" s="1170" t="s">
        <v>486</v>
      </c>
      <c r="B211" s="1225" t="s">
        <v>25</v>
      </c>
      <c r="C211" s="1226" t="s">
        <v>239</v>
      </c>
      <c r="D211" s="1212">
        <f>SUM(E211:P211)</f>
        <v>674.31500000000005</v>
      </c>
      <c r="E211" s="1213">
        <v>112.28100000000001</v>
      </c>
      <c r="F211" s="1214">
        <v>101.818</v>
      </c>
      <c r="G211" s="1214">
        <v>178.96799999999999</v>
      </c>
      <c r="H211" s="1214">
        <v>209.59100000000001</v>
      </c>
      <c r="I211" s="1214">
        <v>71.656999999999996</v>
      </c>
      <c r="J211" s="1215"/>
      <c r="K211" s="1216"/>
      <c r="L211" s="1214"/>
      <c r="M211" s="1214"/>
      <c r="N211" s="1214"/>
      <c r="O211" s="1214"/>
      <c r="P211" s="1217"/>
      <c r="S211" s="55"/>
      <c r="U211" s="252"/>
      <c r="V211" s="252"/>
      <c r="W211" s="767"/>
      <c r="X211" s="748"/>
      <c r="Z211" s="1577"/>
      <c r="AA211" s="1577"/>
      <c r="AB211" s="1577"/>
      <c r="AC211" s="1576"/>
      <c r="AD211" s="1577"/>
      <c r="AG211" s="1292"/>
      <c r="AH211" s="1292"/>
      <c r="AI211" s="1179"/>
      <c r="AJ211" s="1179"/>
      <c r="AK211" s="1292"/>
      <c r="AL211" s="1292"/>
      <c r="AM211" s="1179"/>
      <c r="AN211" s="1179"/>
      <c r="AO211" s="1179"/>
      <c r="AP211" s="1248"/>
      <c r="AQ211" s="1248"/>
      <c r="AR211" s="1292"/>
      <c r="AS211" s="1179"/>
      <c r="AT211" s="1179"/>
      <c r="AU211" s="1179"/>
      <c r="AV211" s="1179"/>
      <c r="AW211" s="1179"/>
      <c r="AX211" s="1179"/>
      <c r="AY211" s="1179"/>
      <c r="AZ211" s="1179"/>
      <c r="BA211" s="1179"/>
      <c r="BB211" s="1292"/>
      <c r="BC211" s="1179"/>
      <c r="BD211" s="1179"/>
      <c r="BE211" s="1285"/>
      <c r="BF211" s="1285"/>
      <c r="BG211" s="1285"/>
      <c r="BH211" s="1179"/>
      <c r="BI211" s="1248"/>
      <c r="BJ211" s="1292"/>
      <c r="BK211" s="1176"/>
      <c r="BL211" s="1176"/>
      <c r="BM211" s="1176"/>
      <c r="BN211" s="1176"/>
      <c r="BO211" s="1176"/>
      <c r="BP211" s="1292"/>
      <c r="BQ211" s="1179"/>
      <c r="BR211" s="1179"/>
      <c r="BS211" s="1179"/>
      <c r="BT211" s="1248"/>
      <c r="BU211" s="1292"/>
      <c r="BV211" s="1292"/>
      <c r="BW211" s="1179"/>
      <c r="BX211" s="1179"/>
      <c r="BY211" s="1179"/>
      <c r="BZ211" s="1285"/>
      <c r="CA211" s="1179"/>
      <c r="CB211" s="1292"/>
      <c r="CC211" s="1292"/>
      <c r="CD211" s="1292"/>
      <c r="CE211" s="1292"/>
      <c r="CF211" s="1179"/>
      <c r="CG211" s="1179"/>
      <c r="CH211" s="1292"/>
      <c r="CI211" s="1295"/>
      <c r="CJ211" s="1295"/>
      <c r="CK211" s="1295"/>
      <c r="CL211" s="1174"/>
      <c r="CM211" s="1171"/>
      <c r="CN211" s="1295"/>
      <c r="CO211" s="1290"/>
      <c r="CP211" s="1290"/>
      <c r="CQ211" s="1290"/>
      <c r="CR211" s="1295"/>
      <c r="CS211" s="1174"/>
      <c r="CT211" s="1295"/>
      <c r="CU211" s="1176"/>
      <c r="CV211" s="1176"/>
      <c r="CW211" s="1176"/>
      <c r="CX211" s="1293"/>
      <c r="CY211" s="1178"/>
      <c r="CZ211" s="1292"/>
      <c r="DA211" s="1292"/>
      <c r="DB211" s="1292"/>
      <c r="DC211" s="293"/>
      <c r="DD211" s="1293"/>
      <c r="DE211" s="1293"/>
      <c r="DF211" s="1179"/>
      <c r="DG211" s="1179"/>
      <c r="DH211" s="1179"/>
      <c r="DI211" s="1179"/>
      <c r="DJ211" s="1292"/>
      <c r="DK211" s="1179"/>
      <c r="DL211" s="1292"/>
      <c r="DM211" s="1286"/>
      <c r="DN211" s="1177"/>
      <c r="DO211" s="1286"/>
      <c r="DP211" s="1292"/>
      <c r="DQ211" s="1179"/>
      <c r="DR211" s="1292"/>
      <c r="DS211" s="1286"/>
      <c r="DT211" s="1177"/>
      <c r="DU211" s="1286"/>
      <c r="DV211" s="1286"/>
      <c r="DW211" s="1286"/>
      <c r="DX211" s="1297"/>
      <c r="DY211" s="1286"/>
      <c r="DZ211" s="1177"/>
      <c r="EA211" s="1300"/>
      <c r="EB211" s="1300"/>
      <c r="EC211" s="1300"/>
      <c r="ED211" s="1179"/>
      <c r="EE211" s="1180"/>
      <c r="EJ211" s="1298"/>
      <c r="EK211" s="1289"/>
      <c r="EL211" s="1284"/>
      <c r="EM211" s="1290"/>
      <c r="EN211" s="1290"/>
      <c r="EO211" s="1290"/>
      <c r="EP211" s="1175"/>
      <c r="EQ211" s="1289"/>
      <c r="ER211" s="1289"/>
      <c r="ES211" s="1289"/>
      <c r="ET211" s="1289"/>
      <c r="EU211" s="1284"/>
      <c r="EV211" s="1290"/>
      <c r="EW211" s="1290"/>
      <c r="EX211" s="1290"/>
      <c r="EY211" s="1291"/>
      <c r="EZ211" s="1290"/>
      <c r="FA211" s="1290"/>
      <c r="FB211" s="1290"/>
      <c r="FD211" s="1290"/>
      <c r="FE211" s="1290"/>
    </row>
    <row r="212" spans="1:161" ht="17.25" customHeight="1" x14ac:dyDescent="0.15">
      <c r="A212" s="1170" t="s">
        <v>487</v>
      </c>
      <c r="B212" s="1210" t="s">
        <v>25</v>
      </c>
      <c r="C212" s="1211" t="s">
        <v>15</v>
      </c>
      <c r="D212" s="1212">
        <f>SUM(E212:P212)</f>
        <v>216449.54200000002</v>
      </c>
      <c r="E212" s="1213">
        <v>62141.792999999998</v>
      </c>
      <c r="F212" s="1214">
        <v>40435.336000000003</v>
      </c>
      <c r="G212" s="1214">
        <v>51992.911999999997</v>
      </c>
      <c r="H212" s="1214">
        <v>48669.832999999999</v>
      </c>
      <c r="I212" s="1214">
        <v>13209.668</v>
      </c>
      <c r="J212" s="1215"/>
      <c r="K212" s="1216"/>
      <c r="L212" s="1214"/>
      <c r="M212" s="1214"/>
      <c r="N212" s="1214"/>
      <c r="O212" s="1214"/>
      <c r="P212" s="1217"/>
      <c r="S212" s="55"/>
      <c r="U212" s="252"/>
      <c r="V212" s="252"/>
      <c r="W212" s="767"/>
      <c r="X212" s="748"/>
      <c r="Z212" s="1575"/>
      <c r="AA212" s="1575"/>
      <c r="AB212" s="1575"/>
      <c r="AC212" s="1577"/>
      <c r="AD212" s="1576"/>
      <c r="AG212" s="1179"/>
      <c r="AH212" s="1176"/>
      <c r="AI212" s="1292"/>
      <c r="AJ212" s="1285"/>
      <c r="AK212" s="1179"/>
      <c r="AL212" s="1179"/>
      <c r="AM212" s="1179"/>
      <c r="AN212" s="1179"/>
      <c r="AO212" s="1179"/>
      <c r="AP212" s="1179"/>
      <c r="AQ212" s="1179"/>
      <c r="AR212" s="1179"/>
      <c r="AS212" s="1179"/>
      <c r="AT212" s="1179"/>
      <c r="AU212" s="1179"/>
      <c r="AV212" s="1179"/>
      <c r="AW212" s="1179"/>
      <c r="AX212" s="1179"/>
      <c r="AY212" s="1179"/>
      <c r="AZ212" s="1179"/>
      <c r="BA212" s="1179"/>
      <c r="BB212" s="1292"/>
      <c r="BC212" s="1179"/>
      <c r="BD212" s="1179"/>
      <c r="BE212" s="1285"/>
      <c r="BF212" s="1285"/>
      <c r="BG212" s="1285"/>
      <c r="BH212" s="1179"/>
      <c r="BI212" s="1248"/>
      <c r="BJ212" s="1179"/>
      <c r="BK212" s="1176"/>
      <c r="BL212" s="1176"/>
      <c r="BM212" s="1176"/>
      <c r="BN212" s="1176"/>
      <c r="BO212" s="1176"/>
      <c r="BP212" s="1179"/>
      <c r="BQ212" s="1292"/>
      <c r="BR212" s="1292"/>
      <c r="BS212" s="1292"/>
      <c r="BT212" s="1292"/>
      <c r="BU212" s="1179"/>
      <c r="BV212" s="1179"/>
      <c r="BW212" s="1176"/>
      <c r="BX212" s="1176"/>
      <c r="BY212" s="1176"/>
      <c r="BZ212" s="1176"/>
      <c r="CA212" s="1176"/>
      <c r="CB212" s="1179"/>
      <c r="CC212" s="1179"/>
      <c r="CD212" s="1179"/>
      <c r="CE212" s="1179"/>
      <c r="CF212" s="1179"/>
      <c r="CG212" s="1292"/>
      <c r="CH212" s="1179"/>
      <c r="CI212" s="1290"/>
      <c r="CJ212" s="1290"/>
      <c r="CK212" s="1290"/>
      <c r="CL212" s="1295"/>
      <c r="CM212" s="1290"/>
      <c r="CN212" s="1174"/>
      <c r="CO212" s="1284"/>
      <c r="CP212" s="1209"/>
      <c r="CQ212" s="1289"/>
      <c r="CR212" s="1171"/>
      <c r="CS212" s="1174"/>
      <c r="CT212" s="1174"/>
      <c r="CU212" s="1179"/>
      <c r="CV212" s="1179"/>
      <c r="CW212" s="1179"/>
      <c r="CX212" s="1293"/>
      <c r="CY212" s="1285"/>
      <c r="CZ212" s="1179"/>
      <c r="DA212" s="1179"/>
      <c r="DB212" s="1179"/>
      <c r="DC212" s="1293"/>
      <c r="DD212" s="1178"/>
      <c r="DE212" s="1178"/>
      <c r="DF212" s="1179"/>
      <c r="DG212" s="1179"/>
      <c r="DH212" s="1179"/>
      <c r="DI212" s="1179"/>
      <c r="DJ212" s="1286"/>
      <c r="DK212" s="1179"/>
      <c r="DL212" s="1179"/>
      <c r="DM212" s="1179"/>
      <c r="DN212" s="1179"/>
      <c r="DO212" s="1179"/>
      <c r="DP212" s="1286"/>
      <c r="DQ212" s="1292"/>
      <c r="DR212" s="1179"/>
      <c r="DS212" s="1286"/>
      <c r="DT212" s="1177"/>
      <c r="DU212" s="1286"/>
      <c r="DV212" s="1286"/>
      <c r="DW212" s="1286"/>
      <c r="DX212" s="1285"/>
      <c r="DY212" s="1286"/>
      <c r="DZ212" s="1177"/>
      <c r="EA212" s="1300"/>
      <c r="EB212" s="1300"/>
      <c r="EC212" s="1300"/>
      <c r="ED212" s="1179"/>
      <c r="EE212" s="1180"/>
      <c r="EJ212" s="1174"/>
      <c r="EK212" s="1174"/>
      <c r="EL212" s="1284"/>
      <c r="EM212" s="1290"/>
      <c r="EN212" s="1290"/>
      <c r="EO212" s="1290"/>
      <c r="EP212" s="1291"/>
      <c r="EQ212" s="1289"/>
      <c r="ER212" s="1289"/>
      <c r="ES212" s="1289"/>
      <c r="ET212" s="1171"/>
      <c r="EU212" s="1284"/>
      <c r="EV212" s="1290"/>
      <c r="EW212" s="1290"/>
      <c r="EX212" s="1290"/>
      <c r="EY212" s="1291"/>
      <c r="FD212" s="1290"/>
      <c r="FE212" s="1290"/>
    </row>
    <row r="213" spans="1:161" ht="17.25" customHeight="1" x14ac:dyDescent="0.15">
      <c r="A213" s="1170" t="s">
        <v>488</v>
      </c>
      <c r="B213" s="1218" t="s">
        <v>25</v>
      </c>
      <c r="C213" s="1219" t="s">
        <v>240</v>
      </c>
      <c r="D213" s="1220">
        <f>D212/D211</f>
        <v>320.9917353165805</v>
      </c>
      <c r="E213" s="1221">
        <v>553</v>
      </c>
      <c r="F213" s="1222">
        <v>397</v>
      </c>
      <c r="G213" s="1222">
        <v>291</v>
      </c>
      <c r="H213" s="1222">
        <v>232</v>
      </c>
      <c r="I213" s="1222">
        <v>184</v>
      </c>
      <c r="J213" s="1223"/>
      <c r="K213" s="1222"/>
      <c r="L213" s="1222"/>
      <c r="M213" s="1222"/>
      <c r="N213" s="1222"/>
      <c r="O213" s="1222"/>
      <c r="P213" s="1224"/>
      <c r="S213" s="55"/>
      <c r="T213" s="825"/>
      <c r="U213" s="252"/>
      <c r="V213" s="252"/>
      <c r="W213" s="252"/>
      <c r="X213" s="767"/>
      <c r="Y213" s="787"/>
      <c r="Z213" s="1576"/>
      <c r="AA213" s="1576"/>
      <c r="AB213" s="1576"/>
      <c r="AC213" s="1575"/>
      <c r="AD213" s="1577"/>
      <c r="AE213" s="787"/>
      <c r="AF213" s="1292"/>
      <c r="AG213" s="1179"/>
      <c r="AH213" s="1285"/>
      <c r="AI213" s="1292"/>
      <c r="AJ213" s="1179"/>
      <c r="AK213" s="1248"/>
      <c r="AL213" s="1179"/>
      <c r="AM213" s="1292"/>
      <c r="AN213" s="1292"/>
      <c r="AO213" s="1292"/>
      <c r="AP213" s="1178"/>
      <c r="AQ213" s="1178"/>
      <c r="AR213" s="1179"/>
      <c r="AS213" s="1179"/>
      <c r="AT213" s="1179"/>
      <c r="AU213" s="1179"/>
      <c r="AV213" s="1179"/>
      <c r="AW213" s="1179"/>
      <c r="AX213" s="1292"/>
      <c r="AY213" s="1179"/>
      <c r="AZ213" s="1179"/>
      <c r="BA213" s="1179"/>
      <c r="BB213" s="1248"/>
      <c r="BC213" s="1179"/>
      <c r="BD213" s="1292"/>
      <c r="BE213" s="1176"/>
      <c r="BF213" s="1176"/>
      <c r="BG213" s="1176"/>
      <c r="BH213" s="1176"/>
      <c r="BI213" s="1176"/>
      <c r="BJ213" s="1179"/>
      <c r="BK213" s="1176"/>
      <c r="BL213" s="1176"/>
      <c r="BM213" s="1176"/>
      <c r="BN213" s="1176"/>
      <c r="BO213" s="1176"/>
      <c r="BP213" s="1179"/>
      <c r="BQ213" s="1179"/>
      <c r="BR213" s="1179"/>
      <c r="BS213" s="1179"/>
      <c r="BT213" s="1179"/>
      <c r="BU213" s="1179"/>
      <c r="BV213" s="1179"/>
      <c r="BW213" s="1176"/>
      <c r="BX213" s="1176"/>
      <c r="BY213" s="1176"/>
      <c r="BZ213" s="1176"/>
      <c r="CA213" s="1176"/>
      <c r="CB213" s="1179"/>
      <c r="CC213" s="1285"/>
      <c r="CD213" s="1285"/>
      <c r="CE213" s="1178"/>
      <c r="CF213" s="1285"/>
      <c r="CG213" s="1179"/>
      <c r="CH213" s="1179"/>
      <c r="CI213" s="1174"/>
      <c r="CJ213" s="1174"/>
      <c r="CK213" s="1174"/>
      <c r="CL213" s="1295"/>
      <c r="CM213" s="1295"/>
      <c r="CN213" s="1174"/>
      <c r="CO213" s="1174"/>
      <c r="CP213" s="1174"/>
      <c r="CQ213" s="1174"/>
      <c r="CR213" s="1171"/>
      <c r="CS213" s="1295"/>
      <c r="CT213" s="1174"/>
      <c r="CU213" s="1292"/>
      <c r="CV213" s="1292"/>
      <c r="CW213" s="293"/>
      <c r="CX213" s="1293"/>
      <c r="CY213" s="1293"/>
      <c r="CZ213" s="1179"/>
      <c r="DA213" s="1292"/>
      <c r="DB213" s="1292"/>
      <c r="DC213" s="293"/>
      <c r="DD213" s="1293"/>
      <c r="DE213" s="1293"/>
      <c r="DF213" s="1292"/>
      <c r="DG213" s="1179"/>
      <c r="DH213" s="1179"/>
      <c r="DI213" s="1179"/>
      <c r="DJ213" s="1286"/>
      <c r="DK213" s="1292"/>
      <c r="DL213" s="1179"/>
      <c r="DM213" s="1292"/>
      <c r="DN213" s="1292"/>
      <c r="DO213" s="1292"/>
      <c r="DP213" s="1179"/>
      <c r="DQ213" s="1286"/>
      <c r="DR213" s="1179"/>
      <c r="DS213" s="1286"/>
      <c r="DT213" s="1177"/>
      <c r="DU213" s="1286"/>
      <c r="DV213" s="1286"/>
      <c r="DW213" s="1286"/>
      <c r="DX213" s="1285"/>
      <c r="DY213" s="1286"/>
      <c r="DZ213" s="1177"/>
      <c r="EA213" s="1300"/>
      <c r="EB213" s="1300"/>
      <c r="EC213" s="1300"/>
      <c r="ED213" s="1292"/>
      <c r="EE213" s="1180"/>
      <c r="EJ213" s="1174"/>
      <c r="EK213" s="1174"/>
      <c r="EL213" s="1284"/>
      <c r="EM213" s="1290"/>
      <c r="EN213" s="1290"/>
      <c r="EO213" s="1290"/>
      <c r="EP213" s="1291"/>
      <c r="EQ213" s="1289"/>
      <c r="ER213" s="1289"/>
      <c r="ES213" s="1171"/>
      <c r="ET213" s="1171"/>
      <c r="EU213" s="1284"/>
      <c r="EV213" s="1290"/>
      <c r="EW213" s="1290"/>
      <c r="EX213" s="1290"/>
      <c r="EY213" s="1304"/>
      <c r="FC213" s="1290"/>
      <c r="FD213" s="1290"/>
      <c r="FE213" s="1290"/>
    </row>
    <row r="214" spans="1:161" ht="17.25" customHeight="1" x14ac:dyDescent="0.15">
      <c r="A214" s="1170" t="s">
        <v>489</v>
      </c>
      <c r="B214" s="1689" t="s">
        <v>26</v>
      </c>
      <c r="C214" s="1226" t="s">
        <v>239</v>
      </c>
      <c r="D214" s="1212">
        <f>SUM(E214:P214)</f>
        <v>31090.06</v>
      </c>
      <c r="E214" s="1213">
        <v>9897.0239999999994</v>
      </c>
      <c r="F214" s="1214">
        <v>6347.241</v>
      </c>
      <c r="G214" s="1214">
        <v>3667.6640000000002</v>
      </c>
      <c r="H214" s="1214">
        <v>5284.1270000000004</v>
      </c>
      <c r="I214" s="1214">
        <v>5894.0039999999999</v>
      </c>
      <c r="J214" s="1215"/>
      <c r="K214" s="1216"/>
      <c r="L214" s="1214"/>
      <c r="M214" s="1214"/>
      <c r="N214" s="1214"/>
      <c r="O214" s="1214"/>
      <c r="P214" s="1217"/>
      <c r="S214" s="55"/>
      <c r="U214" s="767"/>
      <c r="V214" s="767"/>
      <c r="W214" s="252"/>
      <c r="X214" s="252"/>
      <c r="Z214" s="1576"/>
      <c r="AA214" s="1576"/>
      <c r="AB214" s="1576"/>
      <c r="AC214" s="1576"/>
      <c r="AD214" s="1575"/>
      <c r="AG214" s="1176"/>
      <c r="AH214" s="1285"/>
      <c r="AI214" s="1178"/>
      <c r="AJ214" s="1292"/>
      <c r="AK214" s="1178"/>
      <c r="AL214" s="1292"/>
      <c r="AM214" s="1292"/>
      <c r="AN214" s="1292"/>
      <c r="AO214" s="1292"/>
      <c r="AP214" s="1178"/>
      <c r="AQ214" s="1292"/>
      <c r="AR214" s="1292"/>
      <c r="AS214" s="1176"/>
      <c r="AT214" s="1176"/>
      <c r="AU214" s="1176"/>
      <c r="AV214" s="1176"/>
      <c r="AW214" s="1176"/>
      <c r="AX214" s="1179"/>
      <c r="AY214" s="1176"/>
      <c r="AZ214" s="1176"/>
      <c r="BA214" s="1176"/>
      <c r="BB214" s="1176"/>
      <c r="BC214" s="1176"/>
      <c r="BD214" s="1179"/>
      <c r="BE214" s="1176"/>
      <c r="BF214" s="1176"/>
      <c r="BG214" s="1176"/>
      <c r="BH214" s="1176"/>
      <c r="BI214" s="1176"/>
      <c r="BJ214" s="1292"/>
      <c r="BK214" s="1176"/>
      <c r="BL214" s="1176"/>
      <c r="BM214" s="1176"/>
      <c r="BN214" s="1176"/>
      <c r="BO214" s="1176"/>
      <c r="BP214" s="1292"/>
      <c r="BQ214" s="1292"/>
      <c r="BR214" s="1292"/>
      <c r="BS214" s="1292"/>
      <c r="BT214" s="1179"/>
      <c r="BU214" s="1179"/>
      <c r="BV214" s="1292"/>
      <c r="BW214" s="1176"/>
      <c r="BX214" s="1176"/>
      <c r="BY214" s="1176"/>
      <c r="BZ214" s="1176"/>
      <c r="CA214" s="1176"/>
      <c r="CB214" s="1292"/>
      <c r="CC214" s="1292"/>
      <c r="CD214" s="1292"/>
      <c r="CE214" s="1292"/>
      <c r="CF214" s="1179"/>
      <c r="CG214" s="1179"/>
      <c r="CH214" s="1292"/>
      <c r="CI214" s="1174"/>
      <c r="CJ214" s="1174"/>
      <c r="CK214" s="1174"/>
      <c r="CL214" s="1289"/>
      <c r="CM214" s="1295"/>
      <c r="CN214" s="1295"/>
      <c r="CO214" s="1290"/>
      <c r="CP214" s="1290"/>
      <c r="CQ214" s="1289"/>
      <c r="CR214" s="1295"/>
      <c r="CS214" s="1289"/>
      <c r="CT214" s="1295"/>
      <c r="CU214" s="1285"/>
      <c r="CV214" s="1285"/>
      <c r="CW214" s="1178"/>
      <c r="CX214" s="1178"/>
      <c r="CY214" s="1179"/>
      <c r="CZ214" s="1179"/>
      <c r="DA214" s="1179"/>
      <c r="DB214" s="1179"/>
      <c r="DC214" s="1293"/>
      <c r="DD214" s="1178"/>
      <c r="DE214" s="1293"/>
      <c r="DF214" s="1179"/>
      <c r="DG214" s="1176"/>
      <c r="DH214" s="1176"/>
      <c r="DI214" s="1176"/>
      <c r="DJ214" s="1176"/>
      <c r="DK214" s="1176"/>
      <c r="DL214" s="1292"/>
      <c r="DM214" s="1286"/>
      <c r="DN214" s="1177"/>
      <c r="DO214" s="1286"/>
      <c r="DP214" s="1292"/>
      <c r="DQ214" s="1179"/>
      <c r="DR214" s="1292"/>
      <c r="DS214" s="1286"/>
      <c r="DT214" s="1177"/>
      <c r="DU214" s="1286"/>
      <c r="DV214" s="1286"/>
      <c r="DW214" s="1286"/>
      <c r="DX214" s="1297"/>
      <c r="DY214" s="1286"/>
      <c r="DZ214" s="1177"/>
      <c r="EA214" s="1300"/>
      <c r="EB214" s="1300"/>
      <c r="EC214" s="1300"/>
      <c r="ED214" s="1179"/>
      <c r="EE214" s="1180"/>
      <c r="EJ214" s="1298"/>
      <c r="EK214" s="1289"/>
      <c r="EL214" s="1284"/>
      <c r="EM214" s="1290"/>
      <c r="EN214" s="1290"/>
      <c r="EO214" s="1290"/>
      <c r="EP214" s="1294"/>
      <c r="EQ214" s="1289"/>
      <c r="ER214" s="1289"/>
      <c r="ES214" s="1171"/>
      <c r="ET214" s="1289"/>
      <c r="EU214" s="1284"/>
      <c r="EV214" s="1290"/>
      <c r="EW214" s="1290"/>
      <c r="EX214" s="1290"/>
      <c r="EY214" s="1175"/>
      <c r="FC214" s="1290"/>
      <c r="FD214" s="1290"/>
      <c r="FE214" s="1290"/>
    </row>
    <row r="215" spans="1:161" ht="17.25" customHeight="1" x14ac:dyDescent="0.15">
      <c r="A215" s="1170" t="s">
        <v>490</v>
      </c>
      <c r="B215" s="1210" t="s">
        <v>26</v>
      </c>
      <c r="C215" s="1211" t="s">
        <v>15</v>
      </c>
      <c r="D215" s="1212">
        <f>SUM(E215:P215)</f>
        <v>3794510.2879999997</v>
      </c>
      <c r="E215" s="1213">
        <v>1326878.8189999999</v>
      </c>
      <c r="F215" s="1214">
        <v>1061813.031</v>
      </c>
      <c r="G215" s="1214">
        <v>594671.94700000004</v>
      </c>
      <c r="H215" s="1214">
        <v>509533.30300000001</v>
      </c>
      <c r="I215" s="1214">
        <v>301613.18800000002</v>
      </c>
      <c r="J215" s="1215"/>
      <c r="K215" s="1216"/>
      <c r="L215" s="1214"/>
      <c r="M215" s="1214"/>
      <c r="N215" s="1214"/>
      <c r="O215" s="1214"/>
      <c r="P215" s="1217"/>
      <c r="S215" s="55"/>
      <c r="U215" s="767"/>
      <c r="V215" s="767"/>
      <c r="W215" s="767"/>
      <c r="X215" s="252"/>
      <c r="Z215" s="1576"/>
      <c r="AA215" s="1576"/>
      <c r="AB215" s="1576"/>
      <c r="AC215" s="1576"/>
      <c r="AD215" s="1576"/>
      <c r="AG215" s="1179"/>
      <c r="AH215" s="1176"/>
      <c r="AI215" s="1179"/>
      <c r="AJ215" s="1248"/>
      <c r="AK215" s="1248"/>
      <c r="AL215" s="1179"/>
      <c r="AM215" s="1179"/>
      <c r="AN215" s="1179"/>
      <c r="AO215" s="1179"/>
      <c r="AP215" s="1285"/>
      <c r="AQ215" s="1178"/>
      <c r="AR215" s="1179"/>
      <c r="AS215" s="1176"/>
      <c r="AT215" s="1176"/>
      <c r="AU215" s="1176"/>
      <c r="AV215" s="1176"/>
      <c r="AW215" s="1176"/>
      <c r="AX215" s="1179"/>
      <c r="AY215" s="1179"/>
      <c r="AZ215" s="1179"/>
      <c r="BA215" s="1179"/>
      <c r="BB215" s="1248"/>
      <c r="BC215" s="1248"/>
      <c r="BD215" s="1179"/>
      <c r="BE215" s="1176"/>
      <c r="BF215" s="1176"/>
      <c r="BG215" s="1176"/>
      <c r="BH215" s="1176"/>
      <c r="BI215" s="1176"/>
      <c r="BJ215" s="1179"/>
      <c r="BK215" s="1176"/>
      <c r="BL215" s="1176"/>
      <c r="BM215" s="1176"/>
      <c r="BN215" s="1176"/>
      <c r="BO215" s="1176"/>
      <c r="BP215" s="1179"/>
      <c r="BQ215" s="1176"/>
      <c r="BR215" s="1177"/>
      <c r="BS215" s="1178"/>
      <c r="BT215" s="1292"/>
      <c r="BU215" s="1179"/>
      <c r="BV215" s="1179"/>
      <c r="BW215" s="1176"/>
      <c r="BX215" s="1176"/>
      <c r="BY215" s="1176"/>
      <c r="BZ215" s="1176"/>
      <c r="CA215" s="1176"/>
      <c r="CB215" s="1179"/>
      <c r="CC215" s="1179"/>
      <c r="CD215" s="1179"/>
      <c r="CE215" s="1179"/>
      <c r="CF215" s="1285"/>
      <c r="CG215" s="1179"/>
      <c r="CH215" s="1179"/>
      <c r="CI215" s="1290"/>
      <c r="CJ215" s="1290"/>
      <c r="CK215" s="1289"/>
      <c r="CL215" s="1295"/>
      <c r="CM215" s="1289"/>
      <c r="CN215" s="1174"/>
      <c r="CO215" s="1295"/>
      <c r="CP215" s="1295"/>
      <c r="CQ215" s="1295"/>
      <c r="CR215" s="1174"/>
      <c r="CS215" s="1295"/>
      <c r="CT215" s="1174"/>
      <c r="CU215" s="1292"/>
      <c r="CV215" s="1292"/>
      <c r="CW215" s="293"/>
      <c r="CX215" s="1178"/>
      <c r="CY215" s="1178"/>
      <c r="CZ215" s="1179"/>
      <c r="DA215" s="1179"/>
      <c r="DB215" s="1179"/>
      <c r="DC215" s="1293"/>
      <c r="DD215" s="293"/>
      <c r="DE215" s="1287"/>
      <c r="DF215" s="1179"/>
      <c r="DG215" s="1176"/>
      <c r="DH215" s="1176"/>
      <c r="DI215" s="1176"/>
      <c r="DJ215" s="1176"/>
      <c r="DK215" s="1176"/>
      <c r="DL215" s="1179"/>
      <c r="DM215" s="1176"/>
      <c r="DN215" s="1176"/>
      <c r="DO215" s="1176"/>
      <c r="DP215" s="1176"/>
      <c r="DQ215" s="1176"/>
      <c r="DR215" s="1179"/>
      <c r="DS215" s="1176"/>
      <c r="DT215" s="1176"/>
      <c r="DU215" s="1176"/>
      <c r="DV215" s="1176"/>
      <c r="DW215" s="1176"/>
      <c r="DX215" s="1285"/>
      <c r="DY215" s="1286"/>
      <c r="DZ215" s="1177"/>
      <c r="EA215" s="1300"/>
      <c r="EB215" s="1300"/>
      <c r="EC215" s="1300"/>
      <c r="ED215" s="1179"/>
      <c r="EE215" s="1180"/>
      <c r="EJ215" s="1174"/>
      <c r="EK215" s="1174"/>
      <c r="EL215" s="1284"/>
      <c r="EM215" s="1290"/>
      <c r="EN215" s="1290"/>
      <c r="EO215" s="1290"/>
      <c r="EP215" s="1294"/>
      <c r="EQ215" s="1289"/>
      <c r="ER215" s="1289"/>
      <c r="ES215" s="1171"/>
      <c r="ET215" s="1171"/>
      <c r="EU215" s="1284"/>
      <c r="EV215" s="1290"/>
      <c r="EW215" s="1290"/>
      <c r="EX215" s="1290"/>
      <c r="EY215" s="1291"/>
      <c r="EZ215" s="1290"/>
      <c r="FA215" s="1290"/>
      <c r="FB215" s="1290"/>
      <c r="FC215" s="1290"/>
    </row>
    <row r="216" spans="1:161" ht="17.25" customHeight="1" x14ac:dyDescent="0.15">
      <c r="A216" s="1170" t="s">
        <v>491</v>
      </c>
      <c r="B216" s="1218" t="s">
        <v>26</v>
      </c>
      <c r="C216" s="1219" t="s">
        <v>240</v>
      </c>
      <c r="D216" s="1220">
        <f>D215/D214</f>
        <v>122.04898568867347</v>
      </c>
      <c r="E216" s="1221">
        <v>134</v>
      </c>
      <c r="F216" s="1222">
        <v>167</v>
      </c>
      <c r="G216" s="1222">
        <v>162</v>
      </c>
      <c r="H216" s="1222">
        <v>96</v>
      </c>
      <c r="I216" s="1222">
        <v>51</v>
      </c>
      <c r="J216" s="1223"/>
      <c r="K216" s="1222"/>
      <c r="L216" s="1222"/>
      <c r="M216" s="1222"/>
      <c r="N216" s="1222"/>
      <c r="O216" s="1222"/>
      <c r="P216" s="1224"/>
      <c r="S216" s="55"/>
      <c r="T216" s="825"/>
      <c r="U216" s="767"/>
      <c r="V216" s="767"/>
      <c r="W216" s="767"/>
      <c r="X216" s="768"/>
      <c r="Y216" s="787"/>
      <c r="Z216" s="1576"/>
      <c r="AA216" s="1576"/>
      <c r="AB216" s="1576"/>
      <c r="AC216" s="1576"/>
      <c r="AD216" s="1576"/>
      <c r="AE216" s="787"/>
      <c r="AF216" s="1292"/>
      <c r="AG216" s="1292"/>
      <c r="AH216" s="1176"/>
      <c r="AI216" s="1179"/>
      <c r="AJ216" s="1292"/>
      <c r="AK216" s="1178"/>
      <c r="AL216" s="1179"/>
      <c r="AM216" s="1179"/>
      <c r="AN216" s="1179"/>
      <c r="AO216" s="1179"/>
      <c r="AP216" s="1179"/>
      <c r="AQ216" s="1179"/>
      <c r="AR216" s="1179"/>
      <c r="AS216" s="1176"/>
      <c r="AT216" s="1176"/>
      <c r="AU216" s="1176"/>
      <c r="AV216" s="1176"/>
      <c r="AW216" s="1176"/>
      <c r="AX216" s="1292"/>
      <c r="AY216" s="1179"/>
      <c r="AZ216" s="1179"/>
      <c r="BA216" s="1179"/>
      <c r="BB216" s="1179"/>
      <c r="BC216" s="1248"/>
      <c r="BD216" s="1292"/>
      <c r="BE216" s="1176"/>
      <c r="BF216" s="1176"/>
      <c r="BG216" s="1176"/>
      <c r="BH216" s="1176"/>
      <c r="BI216" s="1176"/>
      <c r="BJ216" s="1179"/>
      <c r="BK216" s="1179"/>
      <c r="BL216" s="1179"/>
      <c r="BM216" s="1179"/>
      <c r="BN216" s="1179"/>
      <c r="BO216" s="1179"/>
      <c r="BP216" s="1179"/>
      <c r="BQ216" s="1179"/>
      <c r="BR216" s="1179"/>
      <c r="BS216" s="1179"/>
      <c r="BT216" s="1179"/>
      <c r="BU216" s="1285"/>
      <c r="BV216" s="1179"/>
      <c r="BW216" s="1176"/>
      <c r="BX216" s="1176"/>
      <c r="BY216" s="1176"/>
      <c r="BZ216" s="1176"/>
      <c r="CA216" s="1176"/>
      <c r="CB216" s="1179"/>
      <c r="CC216" s="1285"/>
      <c r="CD216" s="1285"/>
      <c r="CE216" s="1178"/>
      <c r="CF216" s="1285"/>
      <c r="CG216" s="1179"/>
      <c r="CH216" s="1179"/>
      <c r="CI216" s="1295"/>
      <c r="CJ216" s="1295"/>
      <c r="CK216" s="1295"/>
      <c r="CL216" s="1174"/>
      <c r="CM216" s="1295"/>
      <c r="CN216" s="1174"/>
      <c r="CO216" s="1174"/>
      <c r="CP216" s="1174"/>
      <c r="CQ216" s="1174"/>
      <c r="CR216" s="1295"/>
      <c r="CS216" s="1295"/>
      <c r="CT216" s="1174"/>
      <c r="CU216" s="1286"/>
      <c r="CV216" s="1177"/>
      <c r="CW216" s="1287"/>
      <c r="CX216" s="1178"/>
      <c r="CY216" s="1248"/>
      <c r="CZ216" s="1285"/>
      <c r="DA216" s="1285"/>
      <c r="DB216" s="1285"/>
      <c r="DC216" s="1178"/>
      <c r="DD216" s="293"/>
      <c r="DE216" s="1293"/>
      <c r="DF216" s="1292"/>
      <c r="DG216" s="1176"/>
      <c r="DH216" s="1176"/>
      <c r="DI216" s="1176"/>
      <c r="DJ216" s="1176"/>
      <c r="DK216" s="1176"/>
      <c r="DL216" s="1179"/>
      <c r="DM216" s="1176"/>
      <c r="DN216" s="1176"/>
      <c r="DO216" s="1176"/>
      <c r="DP216" s="1176"/>
      <c r="DQ216" s="1176"/>
      <c r="DR216" s="1179"/>
      <c r="DS216" s="1176"/>
      <c r="DT216" s="1176"/>
      <c r="DU216" s="1176"/>
      <c r="DV216" s="1176"/>
      <c r="DW216" s="1176"/>
      <c r="DX216" s="1285"/>
      <c r="DY216" s="1286"/>
      <c r="DZ216" s="1177"/>
      <c r="EA216" s="1300"/>
      <c r="EB216" s="1300"/>
      <c r="EC216" s="1300"/>
      <c r="ED216" s="1292"/>
      <c r="EE216" s="1179"/>
      <c r="EF216" s="1174"/>
      <c r="EG216" s="1174"/>
      <c r="EH216" s="1174"/>
      <c r="EI216" s="1174"/>
      <c r="EJ216" s="1174"/>
      <c r="EK216" s="1174"/>
      <c r="EP216" s="1294"/>
      <c r="EQ216" s="1289"/>
      <c r="ER216" s="1289"/>
      <c r="ES216" s="1171"/>
      <c r="ET216" s="1171"/>
      <c r="EU216" s="1284"/>
      <c r="EV216" s="1290"/>
      <c r="EW216" s="1290"/>
      <c r="EX216" s="1290"/>
      <c r="EY216" s="1291"/>
      <c r="FC216" s="1290"/>
    </row>
    <row r="217" spans="1:161" ht="17.25" customHeight="1" x14ac:dyDescent="0.15">
      <c r="A217" s="1170" t="s">
        <v>492</v>
      </c>
      <c r="B217" s="1225" t="s">
        <v>27</v>
      </c>
      <c r="C217" s="1226" t="s">
        <v>239</v>
      </c>
      <c r="D217" s="1212">
        <f>SUM(E217:P217)</f>
        <v>4480.4989999999998</v>
      </c>
      <c r="E217" s="1213">
        <v>764.80600000000004</v>
      </c>
      <c r="F217" s="1214">
        <v>753.95399999999995</v>
      </c>
      <c r="G217" s="1214">
        <v>955.24900000000002</v>
      </c>
      <c r="H217" s="1214">
        <v>988.27099999999996</v>
      </c>
      <c r="I217" s="1214">
        <v>1018.2190000000001</v>
      </c>
      <c r="J217" s="1215"/>
      <c r="K217" s="1216"/>
      <c r="L217" s="1214"/>
      <c r="M217" s="1214"/>
      <c r="N217" s="1214"/>
      <c r="O217" s="1214"/>
      <c r="P217" s="1217"/>
      <c r="S217" s="55"/>
      <c r="U217" s="252"/>
      <c r="V217" s="252"/>
      <c r="W217" s="767"/>
      <c r="X217" s="767"/>
      <c r="Z217" s="1575"/>
      <c r="AA217" s="1575"/>
      <c r="AB217" s="1575"/>
      <c r="AC217" s="1576"/>
      <c r="AD217" s="1576"/>
      <c r="AG217" s="1179"/>
      <c r="AH217" s="1176"/>
      <c r="AI217" s="1179"/>
      <c r="AJ217" s="1285"/>
      <c r="AK217" s="1179"/>
      <c r="AL217" s="1292"/>
      <c r="AM217" s="1176"/>
      <c r="AN217" s="1177"/>
      <c r="AO217" s="1178"/>
      <c r="AP217" s="1178"/>
      <c r="AQ217" s="1292"/>
      <c r="AR217" s="1292"/>
      <c r="AS217" s="1176"/>
      <c r="AT217" s="1176"/>
      <c r="AU217" s="1176"/>
      <c r="AV217" s="1176"/>
      <c r="AW217" s="1176"/>
      <c r="AX217" s="1179"/>
      <c r="AY217" s="1176"/>
      <c r="AZ217" s="1176"/>
      <c r="BA217" s="1176"/>
      <c r="BB217" s="1176"/>
      <c r="BC217" s="1176"/>
      <c r="BD217" s="1179"/>
      <c r="BE217" s="1176"/>
      <c r="BF217" s="1176"/>
      <c r="BG217" s="1176"/>
      <c r="BH217" s="1176"/>
      <c r="BI217" s="1176"/>
      <c r="BJ217" s="1292"/>
      <c r="BK217" s="1179"/>
      <c r="BL217" s="1179"/>
      <c r="BM217" s="1179"/>
      <c r="BN217" s="1285"/>
      <c r="BO217" s="1285"/>
      <c r="BP217" s="1292"/>
      <c r="BQ217" s="1179"/>
      <c r="BR217" s="1179"/>
      <c r="BS217" s="1179"/>
      <c r="BT217" s="1179"/>
      <c r="BU217" s="1292"/>
      <c r="BV217" s="1292"/>
      <c r="BW217" s="1292"/>
      <c r="BX217" s="1292"/>
      <c r="BY217" s="1292"/>
      <c r="BZ217" s="1179"/>
      <c r="CA217" s="1179"/>
      <c r="CB217" s="1292"/>
      <c r="CC217" s="1292"/>
      <c r="CD217" s="1292"/>
      <c r="CE217" s="1292"/>
      <c r="CF217" s="1292"/>
      <c r="CG217" s="1285"/>
      <c r="CH217" s="1292"/>
      <c r="CI217" s="1295"/>
      <c r="CJ217" s="1295"/>
      <c r="CK217" s="1295"/>
      <c r="CL217" s="1295"/>
      <c r="CM217" s="1295"/>
      <c r="CN217" s="1295"/>
      <c r="CO217" s="1174"/>
      <c r="CP217" s="1174"/>
      <c r="CQ217" s="1174"/>
      <c r="CR217" s="1171"/>
      <c r="CS217" s="1174"/>
      <c r="CT217" s="1295"/>
      <c r="CU217" s="1285"/>
      <c r="CV217" s="1285"/>
      <c r="CW217" s="1285"/>
      <c r="CX217" s="1285"/>
      <c r="CY217" s="1285"/>
      <c r="CZ217" s="1285"/>
      <c r="DA217" s="1179"/>
      <c r="DB217" s="1179"/>
      <c r="DC217" s="1293"/>
      <c r="DD217" s="1293"/>
      <c r="DE217" s="293"/>
      <c r="DF217" s="1179"/>
      <c r="DG217" s="1176"/>
      <c r="DH217" s="1176"/>
      <c r="DI217" s="1176"/>
      <c r="DJ217" s="1176"/>
      <c r="DK217" s="1176"/>
      <c r="DL217" s="1292"/>
      <c r="DM217" s="1176"/>
      <c r="DN217" s="1176"/>
      <c r="DO217" s="1176"/>
      <c r="DP217" s="1176"/>
      <c r="DQ217" s="1176"/>
      <c r="DR217" s="1292"/>
      <c r="DS217" s="1176"/>
      <c r="DT217" s="1176"/>
      <c r="DU217" s="1176"/>
      <c r="DV217" s="1176"/>
      <c r="DW217" s="1176"/>
      <c r="DX217" s="1297"/>
      <c r="DY217" s="1286"/>
      <c r="DZ217" s="1177"/>
      <c r="EA217" s="1300"/>
      <c r="EB217" s="1300"/>
      <c r="EC217" s="1300"/>
      <c r="ED217" s="1179"/>
      <c r="EE217" s="1179"/>
      <c r="EF217" s="1174"/>
      <c r="EG217" s="1174"/>
      <c r="EH217" s="1174"/>
      <c r="EI217" s="1174"/>
      <c r="EJ217" s="1174"/>
      <c r="EK217" s="1291"/>
      <c r="EP217" s="1294"/>
      <c r="EQ217" s="1289"/>
      <c r="ER217" s="1289"/>
      <c r="ES217" s="1171"/>
      <c r="ET217" s="1289"/>
      <c r="EU217" s="1284"/>
      <c r="EV217" s="1290"/>
      <c r="EW217" s="1290"/>
      <c r="EX217" s="1290"/>
      <c r="EY217" s="1175"/>
    </row>
    <row r="218" spans="1:161" ht="17.25" customHeight="1" x14ac:dyDescent="0.15">
      <c r="A218" s="1170" t="s">
        <v>493</v>
      </c>
      <c r="B218" s="1210" t="s">
        <v>27</v>
      </c>
      <c r="C218" s="1211" t="s">
        <v>15</v>
      </c>
      <c r="D218" s="1212">
        <f>SUM(E218:P218)</f>
        <v>1650053.956</v>
      </c>
      <c r="E218" s="1213">
        <v>441509.03499999997</v>
      </c>
      <c r="F218" s="1214">
        <v>360024.929</v>
      </c>
      <c r="G218" s="1214">
        <v>336226.571</v>
      </c>
      <c r="H218" s="1214">
        <v>299258.09100000001</v>
      </c>
      <c r="I218" s="1214">
        <v>213035.33</v>
      </c>
      <c r="J218" s="1215"/>
      <c r="K218" s="1216"/>
      <c r="L218" s="1214"/>
      <c r="M218" s="1214"/>
      <c r="N218" s="1214"/>
      <c r="O218" s="1214"/>
      <c r="P218" s="1217"/>
      <c r="S218" s="55"/>
      <c r="U218" s="767"/>
      <c r="V218" s="767"/>
      <c r="W218" s="252"/>
      <c r="X218" s="767"/>
      <c r="Z218" s="1575"/>
      <c r="AA218" s="1575"/>
      <c r="AB218" s="1575"/>
      <c r="AC218" s="1575"/>
      <c r="AD218" s="1576"/>
      <c r="AG218" s="1292"/>
      <c r="AH218" s="1176"/>
      <c r="AI218" s="1179"/>
      <c r="AJ218" s="1292"/>
      <c r="AK218" s="1285"/>
      <c r="AL218" s="1179"/>
      <c r="AM218" s="1176"/>
      <c r="AN218" s="1176"/>
      <c r="AO218" s="1176"/>
      <c r="AP218" s="1176"/>
      <c r="AQ218" s="1176"/>
      <c r="AR218" s="1179"/>
      <c r="AS218" s="1285"/>
      <c r="AT218" s="1285"/>
      <c r="AU218" s="1285"/>
      <c r="AV218" s="1292"/>
      <c r="AW218" s="1179"/>
      <c r="AX218" s="1179"/>
      <c r="AY218" s="1179"/>
      <c r="AZ218" s="1179"/>
      <c r="BA218" s="1179"/>
      <c r="BB218" s="1179"/>
      <c r="BC218" s="1179"/>
      <c r="BD218" s="1179"/>
      <c r="BE218" s="1179"/>
      <c r="BF218" s="1179"/>
      <c r="BG218" s="1179"/>
      <c r="BH218" s="1179"/>
      <c r="BI218" s="1285"/>
      <c r="BJ218" s="1179"/>
      <c r="BK218" s="1285"/>
      <c r="BL218" s="1285"/>
      <c r="BM218" s="1285"/>
      <c r="BN218" s="1179"/>
      <c r="BO218" s="1285"/>
      <c r="BP218" s="1179"/>
      <c r="BQ218" s="1176"/>
      <c r="BR218" s="1176"/>
      <c r="BS218" s="1176"/>
      <c r="BT218" s="1176"/>
      <c r="BU218" s="1176"/>
      <c r="BV218" s="1179"/>
      <c r="BW218" s="1285"/>
      <c r="BX218" s="1285"/>
      <c r="BY218" s="1285"/>
      <c r="BZ218" s="1292"/>
      <c r="CA218" s="1179"/>
      <c r="CB218" s="1179"/>
      <c r="CC218" s="1290"/>
      <c r="CD218" s="1290"/>
      <c r="CE218" s="1289"/>
      <c r="CF218" s="1295"/>
      <c r="CG218" s="1289"/>
      <c r="CH218" s="1174"/>
      <c r="CI218" s="1290"/>
      <c r="CJ218" s="1290"/>
      <c r="CK218" s="1289"/>
      <c r="CL218" s="1295"/>
      <c r="CM218" s="1174"/>
      <c r="CN218" s="1174"/>
      <c r="CO218" s="1292"/>
      <c r="CP218" s="1292"/>
      <c r="CQ218" s="293"/>
      <c r="CR218" s="1293"/>
      <c r="CS218" s="1178"/>
      <c r="CT218" s="1179"/>
      <c r="CU218" s="1286"/>
      <c r="CV218" s="1177"/>
      <c r="CW218" s="1287"/>
      <c r="CX218" s="293"/>
      <c r="CY218" s="1287"/>
      <c r="CZ218" s="1179"/>
      <c r="DA218" s="1176"/>
      <c r="DB218" s="1176"/>
      <c r="DC218" s="1176"/>
      <c r="DD218" s="1176"/>
      <c r="DE218" s="1176"/>
      <c r="DF218" s="1179"/>
      <c r="DG218" s="1176"/>
      <c r="DH218" s="1176"/>
      <c r="DI218" s="1176"/>
      <c r="DJ218" s="1176"/>
      <c r="DK218" s="1176"/>
      <c r="DL218" s="1179"/>
      <c r="DM218" s="1176"/>
      <c r="DN218" s="1176"/>
      <c r="DO218" s="1176"/>
      <c r="DP218" s="1176"/>
      <c r="DQ218" s="1176"/>
      <c r="DR218" s="1285"/>
      <c r="DS218" s="1286"/>
      <c r="DT218" s="1177"/>
      <c r="DU218" s="1300"/>
      <c r="DV218" s="1300"/>
      <c r="DW218" s="1300"/>
      <c r="DX218" s="1179"/>
      <c r="DY218" s="1179"/>
      <c r="DZ218" s="1174"/>
      <c r="EA218" s="1174"/>
      <c r="EB218" s="1174"/>
      <c r="EC218" s="1285"/>
      <c r="ED218" s="1174"/>
      <c r="EE218" s="1284"/>
      <c r="EJ218" s="1294"/>
      <c r="EK218" s="1289"/>
      <c r="EL218" s="1289"/>
      <c r="EM218" s="1171"/>
      <c r="EN218" s="1171"/>
      <c r="EO218" s="1284"/>
      <c r="EP218" s="1290"/>
      <c r="EQ218" s="1290"/>
      <c r="ER218" s="1290"/>
      <c r="ES218" s="1291"/>
    </row>
    <row r="219" spans="1:161" ht="17.25" customHeight="1" x14ac:dyDescent="0.15">
      <c r="A219" s="1170" t="s">
        <v>494</v>
      </c>
      <c r="B219" s="1218" t="s">
        <v>27</v>
      </c>
      <c r="C219" s="1219" t="s">
        <v>240</v>
      </c>
      <c r="D219" s="1220">
        <f>D218/D217</f>
        <v>368.27459530735308</v>
      </c>
      <c r="E219" s="1221">
        <v>577</v>
      </c>
      <c r="F219" s="1222">
        <v>478</v>
      </c>
      <c r="G219" s="1222">
        <v>352</v>
      </c>
      <c r="H219" s="1222">
        <v>303</v>
      </c>
      <c r="I219" s="1222">
        <v>209</v>
      </c>
      <c r="J219" s="1223"/>
      <c r="K219" s="1222"/>
      <c r="L219" s="1222"/>
      <c r="M219" s="1222"/>
      <c r="N219" s="1222"/>
      <c r="O219" s="1222"/>
      <c r="P219" s="1224"/>
      <c r="S219" s="55"/>
      <c r="T219" s="825"/>
      <c r="U219" s="767"/>
      <c r="V219" s="767"/>
      <c r="W219" s="767"/>
      <c r="X219" s="748"/>
      <c r="Y219" s="787"/>
      <c r="Z219" s="1576"/>
      <c r="AA219" s="1576"/>
      <c r="AB219" s="1576"/>
      <c r="AC219" s="1575"/>
      <c r="AD219" s="1575"/>
      <c r="AE219" s="787"/>
      <c r="AF219" s="1292"/>
      <c r="AG219" s="1179"/>
      <c r="AH219" s="1292"/>
      <c r="AI219" s="1285"/>
      <c r="AJ219" s="1292"/>
      <c r="AK219" s="1179"/>
      <c r="AL219" s="1179"/>
      <c r="AM219" s="1176"/>
      <c r="AN219" s="1176"/>
      <c r="AO219" s="1176"/>
      <c r="AP219" s="1176"/>
      <c r="AQ219" s="1176"/>
      <c r="AR219" s="1292"/>
      <c r="AS219" s="1176"/>
      <c r="AT219" s="1176"/>
      <c r="AU219" s="1176"/>
      <c r="AV219" s="1176"/>
      <c r="AW219" s="1176"/>
      <c r="AX219" s="1292"/>
      <c r="AY219" s="1176"/>
      <c r="AZ219" s="1176"/>
      <c r="BA219" s="1176"/>
      <c r="BB219" s="1176"/>
      <c r="BC219" s="1176"/>
      <c r="BD219" s="1179"/>
      <c r="BE219" s="1286"/>
      <c r="BF219" s="1177"/>
      <c r="BG219" s="1287"/>
      <c r="BH219" s="1248"/>
      <c r="BI219" s="1248"/>
      <c r="BJ219" s="1179"/>
      <c r="BK219" s="1176"/>
      <c r="BL219" s="1176"/>
      <c r="BM219" s="1176"/>
      <c r="BN219" s="1176"/>
      <c r="BO219" s="1176"/>
      <c r="BP219" s="1179"/>
      <c r="BQ219" s="1179"/>
      <c r="BR219" s="1179"/>
      <c r="BS219" s="1179"/>
      <c r="BT219" s="1248"/>
      <c r="BU219" s="1248"/>
      <c r="BV219" s="1179"/>
      <c r="BW219" s="1174"/>
      <c r="BX219" s="1174"/>
      <c r="BY219" s="1174"/>
      <c r="BZ219" s="1295"/>
      <c r="CA219" s="1295"/>
      <c r="CB219" s="1174"/>
      <c r="CC219" s="1174"/>
      <c r="CD219" s="1174"/>
      <c r="CE219" s="1171"/>
      <c r="CF219" s="1295"/>
      <c r="CG219" s="1174"/>
      <c r="CH219" s="1174"/>
      <c r="CI219" s="1292"/>
      <c r="CJ219" s="1292"/>
      <c r="CK219" s="293"/>
      <c r="CL219" s="1292"/>
      <c r="CM219" s="1178"/>
      <c r="CN219" s="1179"/>
      <c r="CO219" s="1179"/>
      <c r="CP219" s="1179"/>
      <c r="CQ219" s="1179"/>
      <c r="CR219" s="1179"/>
      <c r="CS219" s="1286"/>
      <c r="CT219" s="1179"/>
      <c r="CU219" s="1176"/>
      <c r="CV219" s="1176"/>
      <c r="CW219" s="1176"/>
      <c r="CX219" s="1176"/>
      <c r="CY219" s="1176"/>
      <c r="CZ219" s="1179"/>
      <c r="DA219" s="1176"/>
      <c r="DB219" s="1176"/>
      <c r="DC219" s="1176"/>
      <c r="DD219" s="1176"/>
      <c r="DE219" s="1176"/>
      <c r="DF219" s="1285"/>
      <c r="DG219" s="1286"/>
      <c r="DH219" s="1177"/>
      <c r="DI219" s="1300"/>
      <c r="DJ219" s="1300"/>
      <c r="DK219" s="1300"/>
      <c r="DL219" s="1292"/>
      <c r="DM219" s="1179"/>
      <c r="DN219" s="1174"/>
      <c r="DO219" s="1174"/>
      <c r="DP219" s="1174"/>
      <c r="DQ219" s="1174"/>
      <c r="DR219" s="1174"/>
      <c r="DS219" s="1284"/>
      <c r="DX219" s="1291"/>
      <c r="DY219" s="1289"/>
      <c r="DZ219" s="1289"/>
      <c r="EA219" s="1289"/>
      <c r="EB219" s="1171"/>
      <c r="EC219" s="1284"/>
      <c r="ED219" s="1290"/>
      <c r="EE219" s="1290"/>
      <c r="EF219" s="1290"/>
      <c r="EG219" s="1175"/>
    </row>
    <row r="220" spans="1:161" ht="17.25" customHeight="1" x14ac:dyDescent="0.15">
      <c r="A220" s="1170" t="s">
        <v>495</v>
      </c>
      <c r="B220" s="1225" t="s">
        <v>28</v>
      </c>
      <c r="C220" s="1226" t="s">
        <v>239</v>
      </c>
      <c r="D220" s="1212">
        <f>SUM(E220:P220)</f>
        <v>3017.9669999999996</v>
      </c>
      <c r="E220" s="1213">
        <v>520.50599999999997</v>
      </c>
      <c r="F220" s="1214">
        <v>579.51800000000003</v>
      </c>
      <c r="G220" s="1214">
        <v>825.33199999999999</v>
      </c>
      <c r="H220" s="1214">
        <v>594.98199999999997</v>
      </c>
      <c r="I220" s="1214">
        <v>497.62900000000002</v>
      </c>
      <c r="J220" s="1215"/>
      <c r="K220" s="1216"/>
      <c r="L220" s="1214"/>
      <c r="M220" s="1214"/>
      <c r="N220" s="1214"/>
      <c r="O220" s="1214"/>
      <c r="P220" s="1217"/>
      <c r="S220" s="55"/>
      <c r="U220" s="252"/>
      <c r="V220" s="252"/>
      <c r="W220" s="767"/>
      <c r="X220" s="767"/>
      <c r="Z220" s="1575"/>
      <c r="AA220" s="1575"/>
      <c r="AB220" s="1575"/>
      <c r="AC220" s="1576"/>
      <c r="AD220" s="1575"/>
      <c r="AG220" s="1176"/>
      <c r="AH220" s="1292"/>
      <c r="AI220" s="1292"/>
      <c r="AJ220" s="1178"/>
      <c r="AK220" s="1292"/>
      <c r="AL220" s="1292"/>
      <c r="AM220" s="1179"/>
      <c r="AN220" s="1179"/>
      <c r="AO220" s="1179"/>
      <c r="AP220" s="1179"/>
      <c r="AQ220" s="1248"/>
      <c r="AR220" s="1179"/>
      <c r="AS220" s="1285"/>
      <c r="AT220" s="1285"/>
      <c r="AU220" s="1285"/>
      <c r="AV220" s="1285"/>
      <c r="AW220" s="1285"/>
      <c r="AX220" s="1179"/>
      <c r="AY220" s="1176"/>
      <c r="AZ220" s="1176"/>
      <c r="BA220" s="1176"/>
      <c r="BB220" s="1176"/>
      <c r="BC220" s="1176"/>
      <c r="BD220" s="1292"/>
      <c r="BE220" s="1292"/>
      <c r="BF220" s="1292"/>
      <c r="BG220" s="1292"/>
      <c r="BH220" s="1292"/>
      <c r="BI220" s="1285"/>
      <c r="BJ220" s="1179"/>
      <c r="BK220" s="1285"/>
      <c r="BL220" s="1285"/>
      <c r="BM220" s="1285"/>
      <c r="BN220" s="1179"/>
      <c r="BO220" s="1179"/>
      <c r="BP220" s="1292"/>
      <c r="BQ220" s="1285"/>
      <c r="BR220" s="1285"/>
      <c r="BS220" s="1178"/>
      <c r="BT220" s="1285"/>
      <c r="BU220" s="1179"/>
      <c r="BV220" s="1292"/>
      <c r="BW220" s="1290"/>
      <c r="BX220" s="1290"/>
      <c r="BY220" s="1290"/>
      <c r="BZ220" s="1290"/>
      <c r="CA220" s="1290"/>
      <c r="CB220" s="1295"/>
      <c r="CC220" s="1174"/>
      <c r="CD220" s="1174"/>
      <c r="CE220" s="1174"/>
      <c r="CF220" s="1290"/>
      <c r="CG220" s="1174"/>
      <c r="CH220" s="1295"/>
      <c r="CI220" s="1179"/>
      <c r="CJ220" s="1179"/>
      <c r="CK220" s="1293"/>
      <c r="CL220" s="1179"/>
      <c r="CM220" s="1292"/>
      <c r="CN220" s="1179"/>
      <c r="CO220" s="1176"/>
      <c r="CP220" s="1176"/>
      <c r="CQ220" s="1176"/>
      <c r="CR220" s="1176"/>
      <c r="CS220" s="1176"/>
      <c r="CT220" s="1292"/>
      <c r="CU220" s="1286"/>
      <c r="CV220" s="1177"/>
      <c r="CW220" s="1286"/>
      <c r="CX220" s="1292"/>
      <c r="CY220" s="1179"/>
      <c r="CZ220" s="1292"/>
      <c r="DA220" s="1286"/>
      <c r="DB220" s="1177"/>
      <c r="DC220" s="1286"/>
      <c r="DD220" s="1286"/>
      <c r="DE220" s="1286"/>
      <c r="DF220" s="1297"/>
      <c r="DG220" s="1286"/>
      <c r="DH220" s="1177"/>
      <c r="DI220" s="1300"/>
      <c r="DJ220" s="1300"/>
      <c r="DK220" s="1300"/>
      <c r="DL220" s="1180"/>
      <c r="DM220" s="1180"/>
      <c r="DN220" s="1305"/>
      <c r="DO220" s="1174"/>
      <c r="DP220" s="1174"/>
      <c r="DQ220" s="1174"/>
      <c r="DR220" s="1174"/>
      <c r="DS220" s="1289"/>
      <c r="DX220" s="1291"/>
      <c r="DY220" s="1289"/>
      <c r="DZ220" s="1289"/>
      <c r="EA220" s="1171"/>
      <c r="EB220" s="1289"/>
      <c r="EC220" s="1284"/>
      <c r="ED220" s="1290"/>
      <c r="EE220" s="1290"/>
      <c r="EF220" s="1290"/>
      <c r="EG220" s="1175"/>
    </row>
    <row r="221" spans="1:161" ht="17.25" customHeight="1" x14ac:dyDescent="0.15">
      <c r="A221" s="1170" t="s">
        <v>496</v>
      </c>
      <c r="B221" s="1210" t="s">
        <v>28</v>
      </c>
      <c r="C221" s="1211" t="s">
        <v>15</v>
      </c>
      <c r="D221" s="1212">
        <f>SUM(E221:P221)</f>
        <v>1584199.9889999998</v>
      </c>
      <c r="E221" s="1213">
        <v>346193.44900000002</v>
      </c>
      <c r="F221" s="1214">
        <v>337207.03200000001</v>
      </c>
      <c r="G221" s="1214">
        <v>383682.96899999998</v>
      </c>
      <c r="H221" s="1214">
        <v>293078.386</v>
      </c>
      <c r="I221" s="1214">
        <v>224038.15299999999</v>
      </c>
      <c r="J221" s="1215"/>
      <c r="K221" s="1216"/>
      <c r="L221" s="1214"/>
      <c r="M221" s="1214"/>
      <c r="N221" s="1214"/>
      <c r="O221" s="1214"/>
      <c r="P221" s="1217"/>
      <c r="S221" s="55"/>
      <c r="U221" s="767"/>
      <c r="V221" s="767"/>
      <c r="W221" s="252"/>
      <c r="X221" s="767"/>
      <c r="Z221" s="1575"/>
      <c r="AA221" s="1575"/>
      <c r="AB221" s="1575"/>
      <c r="AC221" s="1575"/>
      <c r="AD221" s="1576"/>
      <c r="AG221" s="1292"/>
      <c r="AH221" s="1179"/>
      <c r="AI221" s="1176"/>
      <c r="AJ221" s="1176"/>
      <c r="AK221" s="1176"/>
      <c r="AL221" s="1179"/>
      <c r="AM221" s="1176"/>
      <c r="AN221" s="1176"/>
      <c r="AO221" s="1176"/>
      <c r="AP221" s="1176"/>
      <c r="AQ221" s="1176"/>
      <c r="AR221" s="1179"/>
      <c r="AS221" s="1179"/>
      <c r="AT221" s="1179"/>
      <c r="AU221" s="1179"/>
      <c r="AV221" s="1285"/>
      <c r="AW221" s="1179"/>
      <c r="AX221" s="1179"/>
      <c r="AY221" s="1285"/>
      <c r="AZ221" s="1285"/>
      <c r="BA221" s="1285"/>
      <c r="BB221" s="1285"/>
      <c r="BC221" s="1285"/>
      <c r="BD221" s="1179"/>
      <c r="BE221" s="1176"/>
      <c r="BF221" s="1176"/>
      <c r="BG221" s="1176"/>
      <c r="BH221" s="1176"/>
      <c r="BI221" s="1176"/>
      <c r="BJ221" s="1179"/>
      <c r="BK221" s="1179"/>
      <c r="BL221" s="1179"/>
      <c r="BM221" s="1179"/>
      <c r="BN221" s="1292"/>
      <c r="BO221" s="1292"/>
      <c r="BP221" s="1179"/>
      <c r="BQ221" s="1174"/>
      <c r="BR221" s="1174"/>
      <c r="BS221" s="1174"/>
      <c r="BT221" s="1174"/>
      <c r="BU221" s="1295"/>
      <c r="BV221" s="1295"/>
      <c r="BW221" s="1179"/>
      <c r="BX221" s="1179"/>
      <c r="BY221" s="1293"/>
      <c r="BZ221" s="1293"/>
      <c r="CA221" s="1287"/>
      <c r="CB221" s="1179"/>
      <c r="CC221" s="1176"/>
      <c r="CD221" s="1176"/>
      <c r="CE221" s="1176"/>
      <c r="CF221" s="1176"/>
      <c r="CG221" s="1176"/>
      <c r="CH221" s="1179"/>
      <c r="CI221" s="1176"/>
      <c r="CJ221" s="1176"/>
      <c r="CK221" s="1176"/>
      <c r="CL221" s="1176"/>
      <c r="CM221" s="1176"/>
      <c r="CN221" s="1179"/>
      <c r="CO221" s="1176"/>
      <c r="CP221" s="1176"/>
      <c r="CQ221" s="1176"/>
      <c r="CR221" s="1176"/>
      <c r="CS221" s="1176"/>
      <c r="CT221" s="1285"/>
      <c r="CU221" s="1286"/>
      <c r="CV221" s="1177"/>
      <c r="CW221" s="1300"/>
      <c r="CX221" s="1300"/>
      <c r="CY221" s="1300"/>
      <c r="CZ221" s="1179"/>
      <c r="DA221" s="1180"/>
      <c r="DB221" s="1305"/>
      <c r="DC221" s="1174"/>
      <c r="DD221" s="1174"/>
      <c r="DE221" s="1185"/>
      <c r="DF221" s="1291"/>
      <c r="DG221" s="1174"/>
      <c r="DH221" s="1284"/>
      <c r="DI221" s="1290"/>
      <c r="DJ221" s="1290"/>
      <c r="DK221" s="1290"/>
      <c r="DL221" s="1294"/>
      <c r="DM221" s="1289"/>
      <c r="DN221" s="1289"/>
      <c r="DO221" s="1171"/>
      <c r="DP221" s="1171"/>
      <c r="DQ221" s="1284"/>
      <c r="DR221" s="1290"/>
      <c r="DS221" s="1290"/>
      <c r="DT221" s="1290"/>
      <c r="DU221" s="1304"/>
      <c r="DV221" s="1290"/>
      <c r="DW221" s="1290"/>
      <c r="DX221" s="1290"/>
    </row>
    <row r="222" spans="1:161" ht="17.25" customHeight="1" x14ac:dyDescent="0.15">
      <c r="A222" s="1170" t="s">
        <v>497</v>
      </c>
      <c r="B222" s="1218" t="s">
        <v>28</v>
      </c>
      <c r="C222" s="1219" t="s">
        <v>240</v>
      </c>
      <c r="D222" s="1220">
        <f>D221/D220</f>
        <v>524.92289975337701</v>
      </c>
      <c r="E222" s="1221">
        <v>665</v>
      </c>
      <c r="F222" s="1222">
        <v>582</v>
      </c>
      <c r="G222" s="1222">
        <v>465</v>
      </c>
      <c r="H222" s="1222">
        <v>493</v>
      </c>
      <c r="I222" s="1222">
        <v>450</v>
      </c>
      <c r="J222" s="1223"/>
      <c r="K222" s="1222"/>
      <c r="L222" s="1222"/>
      <c r="M222" s="1222"/>
      <c r="N222" s="1222"/>
      <c r="O222" s="1222"/>
      <c r="P222" s="1224"/>
      <c r="S222" s="55"/>
      <c r="T222" s="825"/>
      <c r="U222" s="767"/>
      <c r="V222" s="767"/>
      <c r="W222" s="767"/>
      <c r="X222" s="252"/>
      <c r="Y222" s="787"/>
      <c r="Z222" s="1575"/>
      <c r="AA222" s="1575"/>
      <c r="AB222" s="1575"/>
      <c r="AC222" s="1575"/>
      <c r="AD222" s="1575"/>
      <c r="AE222" s="787"/>
      <c r="AF222" s="1292"/>
      <c r="AG222" s="1292"/>
      <c r="AH222" s="1179"/>
      <c r="AI222" s="1285"/>
      <c r="AJ222" s="1285"/>
      <c r="AK222" s="1285"/>
      <c r="AL222" s="1292"/>
      <c r="AM222" s="1176"/>
      <c r="AN222" s="1176"/>
      <c r="AO222" s="1176"/>
      <c r="AP222" s="1176"/>
      <c r="AQ222" s="1176"/>
      <c r="AR222" s="1179"/>
      <c r="AS222" s="1179"/>
      <c r="AT222" s="1179"/>
      <c r="AU222" s="1179"/>
      <c r="AV222" s="1179"/>
      <c r="AW222" s="1178"/>
      <c r="AX222" s="1292"/>
      <c r="AY222" s="1292"/>
      <c r="AZ222" s="1292"/>
      <c r="BA222" s="1292"/>
      <c r="BB222" s="1179"/>
      <c r="BC222" s="1293"/>
      <c r="BD222" s="1179"/>
      <c r="BE222" s="1174"/>
      <c r="BF222" s="1174"/>
      <c r="BG222" s="1174"/>
      <c r="BH222" s="1269"/>
      <c r="BI222" s="1269"/>
      <c r="BJ222" s="1174"/>
      <c r="BK222" s="1285"/>
      <c r="BL222" s="1285"/>
      <c r="BM222" s="1178"/>
      <c r="BN222" s="1292"/>
      <c r="BO222" s="1179"/>
      <c r="BP222" s="1292"/>
      <c r="BQ222" s="1179"/>
      <c r="BR222" s="1179"/>
      <c r="BS222" s="1293"/>
      <c r="BT222" s="293"/>
      <c r="BU222" s="293"/>
      <c r="BV222" s="1179"/>
      <c r="BW222" s="1176"/>
      <c r="BX222" s="1176"/>
      <c r="BY222" s="1176"/>
      <c r="BZ222" s="1176"/>
      <c r="CA222" s="1176"/>
      <c r="CB222" s="1179"/>
      <c r="CC222" s="1176"/>
      <c r="CD222" s="1176"/>
      <c r="CE222" s="1176"/>
      <c r="CF222" s="1176"/>
      <c r="CG222" s="1176"/>
      <c r="CH222" s="1285"/>
      <c r="CI222" s="1286"/>
      <c r="CJ222" s="1177"/>
      <c r="CK222" s="1300"/>
      <c r="CL222" s="1300"/>
      <c r="CM222" s="1300"/>
      <c r="CN222" s="1292"/>
      <c r="CO222" s="1285"/>
      <c r="CP222" s="1290"/>
      <c r="CQ222" s="1290"/>
      <c r="CR222" s="1290"/>
      <c r="CS222" s="1290"/>
      <c r="CT222" s="1174"/>
      <c r="CU222" s="1289"/>
      <c r="CV222" s="1289"/>
      <c r="CW222" s="1289"/>
      <c r="CX222" s="1171"/>
      <c r="CY222" s="1284"/>
      <c r="CZ222" s="1290"/>
      <c r="DA222" s="1290"/>
      <c r="DB222" s="1290"/>
      <c r="DC222" s="1291"/>
      <c r="DD222" s="1290"/>
      <c r="DE222" s="1290"/>
      <c r="DF222" s="1290"/>
    </row>
    <row r="223" spans="1:161" ht="17.25" customHeight="1" x14ac:dyDescent="0.15">
      <c r="A223" s="1170" t="s">
        <v>498</v>
      </c>
      <c r="B223" s="1689" t="s">
        <v>29</v>
      </c>
      <c r="C223" s="1226" t="s">
        <v>239</v>
      </c>
      <c r="D223" s="1212">
        <f>SUM(E223:P223)</f>
        <v>5321.2420000000002</v>
      </c>
      <c r="E223" s="1213">
        <v>1050.8800000000001</v>
      </c>
      <c r="F223" s="1214">
        <v>626.33799999999997</v>
      </c>
      <c r="G223" s="1214">
        <v>613.84199999999998</v>
      </c>
      <c r="H223" s="1214">
        <v>879.93200000000002</v>
      </c>
      <c r="I223" s="1214">
        <v>2150.25</v>
      </c>
      <c r="J223" s="1215"/>
      <c r="K223" s="1216"/>
      <c r="L223" s="1214"/>
      <c r="M223" s="1214"/>
      <c r="N223" s="1214"/>
      <c r="O223" s="1214"/>
      <c r="P223" s="1217"/>
      <c r="S223" s="55"/>
      <c r="U223" s="252"/>
      <c r="V223" s="252"/>
      <c r="W223" s="767"/>
      <c r="X223" s="767"/>
      <c r="Z223" s="1575"/>
      <c r="AA223" s="1575"/>
      <c r="AB223" s="1575"/>
      <c r="AC223" s="1575"/>
      <c r="AD223" s="1575"/>
      <c r="AG223" s="1292"/>
      <c r="AH223" s="1177"/>
      <c r="AI223" s="1285"/>
      <c r="AJ223" s="1285"/>
      <c r="AK223" s="1285"/>
      <c r="AL223" s="1179"/>
      <c r="AM223" s="1176"/>
      <c r="AN223" s="1176"/>
      <c r="AO223" s="1176"/>
      <c r="AP223" s="1176"/>
      <c r="AQ223" s="1176"/>
      <c r="AR223" s="1292"/>
      <c r="AS223" s="1285"/>
      <c r="AT223" s="1285"/>
      <c r="AU223" s="1285"/>
      <c r="AV223" s="1285"/>
      <c r="AW223" s="1285"/>
      <c r="AX223" s="1179"/>
      <c r="AY223" s="1284"/>
      <c r="AZ223" s="1209"/>
      <c r="BA223" s="1289"/>
      <c r="BB223" s="1295"/>
      <c r="BC223" s="1174"/>
      <c r="BD223" s="1295"/>
      <c r="BE223" s="1292"/>
      <c r="BF223" s="1292"/>
      <c r="BG223" s="1292"/>
      <c r="BH223" s="1179"/>
      <c r="BI223" s="1178"/>
      <c r="BJ223" s="1285"/>
      <c r="BK223" s="1179"/>
      <c r="BL223" s="1179"/>
      <c r="BM223" s="1293"/>
      <c r="BN223" s="1293"/>
      <c r="BO223" s="1178"/>
      <c r="BP223" s="1292"/>
      <c r="BQ223" s="1286"/>
      <c r="BR223" s="1177"/>
      <c r="BS223" s="1286"/>
      <c r="BT223" s="1292"/>
      <c r="BU223" s="1179"/>
      <c r="BV223" s="1292"/>
      <c r="BW223" s="1286"/>
      <c r="BX223" s="1177"/>
      <c r="BY223" s="1286"/>
      <c r="BZ223" s="1286"/>
      <c r="CA223" s="1286"/>
      <c r="CB223" s="1297"/>
      <c r="CC223" s="1286"/>
      <c r="CD223" s="1177"/>
      <c r="CE223" s="1300"/>
      <c r="CF223" s="1300"/>
      <c r="CG223" s="1300"/>
      <c r="CH223" s="1179"/>
      <c r="CI223" s="1180"/>
      <c r="CJ223" s="1305"/>
      <c r="CK223" s="1290"/>
      <c r="CL223" s="1174"/>
      <c r="CM223" s="1174"/>
      <c r="CN223" s="1174"/>
      <c r="CO223" s="1289"/>
      <c r="CP223" s="1289"/>
      <c r="CQ223" s="1289"/>
      <c r="CR223" s="1289"/>
      <c r="CS223" s="1284"/>
      <c r="CT223" s="1290"/>
      <c r="CU223" s="1290"/>
      <c r="CV223" s="1290"/>
    </row>
    <row r="224" spans="1:161" ht="17.25" customHeight="1" x14ac:dyDescent="0.15">
      <c r="A224" s="1170" t="s">
        <v>499</v>
      </c>
      <c r="B224" s="1210" t="s">
        <v>29</v>
      </c>
      <c r="C224" s="1211" t="s">
        <v>15</v>
      </c>
      <c r="D224" s="1212">
        <f>SUM(E224:P224)</f>
        <v>2359914.7539999997</v>
      </c>
      <c r="E224" s="1213">
        <v>460407.48499999999</v>
      </c>
      <c r="F224" s="1214">
        <v>281919.68800000002</v>
      </c>
      <c r="G224" s="1214">
        <v>313480.054</v>
      </c>
      <c r="H224" s="1214">
        <v>370900.57199999999</v>
      </c>
      <c r="I224" s="1214">
        <v>933206.95499999996</v>
      </c>
      <c r="J224" s="1215"/>
      <c r="K224" s="1216"/>
      <c r="L224" s="1214"/>
      <c r="M224" s="1214"/>
      <c r="N224" s="1214"/>
      <c r="O224" s="1214"/>
      <c r="P224" s="1217"/>
      <c r="S224" s="55"/>
      <c r="U224" s="767"/>
      <c r="V224" s="767"/>
      <c r="W224" s="252"/>
      <c r="X224" s="767"/>
      <c r="AC224" s="1575"/>
      <c r="AD224" s="1575"/>
      <c r="AG224" s="1176"/>
      <c r="AH224" s="1179"/>
      <c r="AI224" s="1176"/>
      <c r="AJ224" s="1176"/>
      <c r="AK224" s="1176"/>
      <c r="AL224" s="1179"/>
      <c r="AM224" s="1179"/>
      <c r="AN224" s="1179"/>
      <c r="AO224" s="1179"/>
      <c r="AP224" s="1285"/>
      <c r="AQ224" s="1285"/>
      <c r="AR224" s="1179"/>
      <c r="AS224" s="1292"/>
      <c r="AT224" s="1292"/>
      <c r="AU224" s="1292"/>
      <c r="AV224" s="1179"/>
      <c r="AW224" s="1179"/>
      <c r="AX224" s="1292"/>
      <c r="AY224" s="1292"/>
      <c r="AZ224" s="1292"/>
      <c r="BA224" s="1292"/>
      <c r="BB224" s="1178"/>
      <c r="BC224" s="293"/>
      <c r="BD224" s="1292"/>
      <c r="BE224" s="1179"/>
      <c r="BF224" s="1179"/>
      <c r="BG224" s="1293"/>
      <c r="BH224" s="1293"/>
      <c r="BI224" s="1293"/>
      <c r="BJ224" s="1179"/>
      <c r="BK224" s="1176"/>
      <c r="BL224" s="1176"/>
      <c r="BM224" s="1176"/>
      <c r="BN224" s="1176"/>
      <c r="BO224" s="1176"/>
      <c r="BP224" s="1179"/>
      <c r="BQ224" s="1176"/>
      <c r="BR224" s="1176"/>
      <c r="BS224" s="1176"/>
      <c r="BT224" s="1176"/>
      <c r="BU224" s="1176"/>
      <c r="BV224" s="1285"/>
      <c r="BW224" s="1286"/>
      <c r="BX224" s="1177"/>
      <c r="BY224" s="1300"/>
      <c r="BZ224" s="1300"/>
      <c r="CA224" s="1300"/>
      <c r="CB224" s="1179"/>
      <c r="CC224" s="1180"/>
      <c r="CD224" s="1305"/>
      <c r="CE224" s="1290"/>
      <c r="CF224" s="1174"/>
      <c r="CG224" s="1174"/>
      <c r="CH224" s="1298"/>
      <c r="CI224" s="1289"/>
      <c r="CJ224" s="1289"/>
      <c r="CK224" s="1171"/>
    </row>
    <row r="225" spans="1:137" ht="17.25" customHeight="1" x14ac:dyDescent="0.15">
      <c r="A225" s="1170" t="s">
        <v>500</v>
      </c>
      <c r="B225" s="1218" t="s">
        <v>29</v>
      </c>
      <c r="C225" s="1219" t="s">
        <v>240</v>
      </c>
      <c r="D225" s="1220">
        <f>D224/D223</f>
        <v>443.48946242249451</v>
      </c>
      <c r="E225" s="1221">
        <v>438</v>
      </c>
      <c r="F225" s="1222">
        <v>450</v>
      </c>
      <c r="G225" s="1222">
        <v>511</v>
      </c>
      <c r="H225" s="1222">
        <v>422</v>
      </c>
      <c r="I225" s="1222">
        <v>434</v>
      </c>
      <c r="J225" s="1223"/>
      <c r="K225" s="1222"/>
      <c r="L225" s="1222"/>
      <c r="M225" s="1222"/>
      <c r="N225" s="1222"/>
      <c r="O225" s="1222"/>
      <c r="P225" s="1224"/>
      <c r="S225" s="55"/>
      <c r="T225" s="825"/>
      <c r="U225" s="767"/>
      <c r="V225" s="767"/>
      <c r="W225" s="767"/>
      <c r="X225" s="252"/>
      <c r="Y225" s="787"/>
      <c r="Z225" s="1575"/>
      <c r="AA225" s="1575"/>
      <c r="AB225" s="1575"/>
      <c r="AD225" s="1575"/>
      <c r="AE225" s="787"/>
      <c r="AF225" s="1292"/>
      <c r="AG225" s="1292"/>
      <c r="AH225" s="1292"/>
      <c r="AI225" s="1176"/>
      <c r="AJ225" s="1176"/>
      <c r="AK225" s="1176"/>
      <c r="AL225" s="1292"/>
      <c r="AM225" s="1285"/>
      <c r="AN225" s="1285"/>
      <c r="AO225" s="1285"/>
      <c r="AP225" s="1179"/>
      <c r="AQ225" s="1179"/>
      <c r="AR225" s="1179"/>
      <c r="AS225" s="1285"/>
      <c r="AT225" s="1285"/>
      <c r="AU225" s="1178"/>
      <c r="AV225" s="293"/>
      <c r="AW225" s="1292"/>
      <c r="AX225" s="1179"/>
      <c r="AY225" s="1292"/>
      <c r="AZ225" s="1292"/>
      <c r="BA225" s="293"/>
      <c r="BB225" s="1287"/>
      <c r="BC225" s="293"/>
      <c r="BD225" s="1292"/>
      <c r="BE225" s="1179"/>
      <c r="BF225" s="1179"/>
      <c r="BG225" s="1179"/>
      <c r="BH225" s="1179"/>
      <c r="BI225" s="1286"/>
      <c r="BJ225" s="1179"/>
      <c r="BK225" s="1176"/>
      <c r="BL225" s="1176"/>
      <c r="BM225" s="1176"/>
      <c r="BN225" s="1176"/>
      <c r="BO225" s="1176"/>
      <c r="BP225" s="1179"/>
      <c r="BQ225" s="1176"/>
      <c r="BR225" s="1176"/>
      <c r="BS225" s="1176"/>
      <c r="BT225" s="1176"/>
      <c r="BU225" s="1176"/>
      <c r="BV225" s="1285"/>
      <c r="BW225" s="1286"/>
      <c r="BX225" s="1177"/>
      <c r="BY225" s="1300"/>
      <c r="BZ225" s="1300"/>
      <c r="CA225" s="1300"/>
      <c r="CB225" s="1306"/>
      <c r="CC225" s="1179"/>
      <c r="CH225" s="1294"/>
      <c r="CI225" s="1289"/>
      <c r="CJ225" s="1289"/>
      <c r="CK225" s="1289"/>
    </row>
    <row r="226" spans="1:137" ht="17.25" customHeight="1" x14ac:dyDescent="0.15">
      <c r="A226" s="1170" t="s">
        <v>501</v>
      </c>
      <c r="B226" s="1225" t="s">
        <v>30</v>
      </c>
      <c r="C226" s="1226" t="s">
        <v>239</v>
      </c>
      <c r="D226" s="1212">
        <f>SUM(E226:P226)</f>
        <v>1028.421</v>
      </c>
      <c r="E226" s="1213">
        <v>155.52600000000001</v>
      </c>
      <c r="F226" s="1214">
        <v>171.166</v>
      </c>
      <c r="G226" s="1214">
        <v>196.054</v>
      </c>
      <c r="H226" s="1214">
        <v>229.66200000000001</v>
      </c>
      <c r="I226" s="1214">
        <v>276.01299999999998</v>
      </c>
      <c r="J226" s="1215"/>
      <c r="K226" s="1216"/>
      <c r="L226" s="1214"/>
      <c r="M226" s="1214"/>
      <c r="N226" s="1214"/>
      <c r="O226" s="1214"/>
      <c r="P226" s="1217"/>
      <c r="S226" s="55"/>
      <c r="U226" s="767"/>
      <c r="V226" s="767"/>
      <c r="W226" s="767"/>
      <c r="X226" s="767"/>
      <c r="Z226" s="1577"/>
      <c r="AA226" s="1577"/>
      <c r="AB226" s="1577"/>
      <c r="AC226" s="1575"/>
      <c r="AG226" s="1179"/>
      <c r="AH226" s="1179"/>
      <c r="AI226" s="1176"/>
      <c r="AJ226" s="1176"/>
      <c r="AK226" s="1176"/>
      <c r="AL226" s="1179"/>
      <c r="AM226" s="1176"/>
      <c r="AN226" s="1177"/>
      <c r="AO226" s="1178"/>
      <c r="AP226" s="1293"/>
      <c r="AQ226" s="293"/>
      <c r="AR226" s="1179"/>
      <c r="AS226" s="1285"/>
      <c r="AT226" s="1285"/>
      <c r="AU226" s="1178"/>
      <c r="AV226" s="1178"/>
      <c r="AW226" s="1178"/>
      <c r="AX226" s="1179"/>
      <c r="AY226" s="1179"/>
      <c r="AZ226" s="1179"/>
      <c r="BA226" s="1179"/>
      <c r="BB226" s="1179"/>
      <c r="BC226" s="1179"/>
      <c r="BD226" s="1292"/>
      <c r="BE226" s="1176"/>
      <c r="BF226" s="1176"/>
      <c r="BG226" s="1176"/>
      <c r="BH226" s="1176"/>
      <c r="BI226" s="1176"/>
      <c r="BJ226" s="1292"/>
      <c r="BK226" s="1178"/>
      <c r="BL226" s="1178"/>
      <c r="BM226" s="1178"/>
      <c r="BN226" s="1178"/>
      <c r="BO226" s="1307"/>
      <c r="BP226" s="1180"/>
      <c r="BQ226" s="1180"/>
    </row>
    <row r="227" spans="1:137" ht="17.25" customHeight="1" x14ac:dyDescent="0.15">
      <c r="A227" s="1170" t="s">
        <v>502</v>
      </c>
      <c r="B227" s="1210" t="s">
        <v>30</v>
      </c>
      <c r="C227" s="1211" t="s">
        <v>15</v>
      </c>
      <c r="D227" s="1212">
        <f>SUM(E227:P227)</f>
        <v>740897.42</v>
      </c>
      <c r="E227" s="1213">
        <v>190666.75200000001</v>
      </c>
      <c r="F227" s="1214">
        <v>160342.54800000001</v>
      </c>
      <c r="G227" s="1214">
        <v>149887.253</v>
      </c>
      <c r="H227" s="1214">
        <v>131385.24</v>
      </c>
      <c r="I227" s="1214">
        <v>108615.62699999999</v>
      </c>
      <c r="J227" s="1215"/>
      <c r="K227" s="1216"/>
      <c r="L227" s="1214"/>
      <c r="M227" s="1214"/>
      <c r="N227" s="1214"/>
      <c r="O227" s="1214"/>
      <c r="P227" s="1217"/>
      <c r="S227" s="55"/>
      <c r="U227" s="767"/>
      <c r="V227" s="767"/>
      <c r="W227" s="767"/>
      <c r="X227" s="767"/>
      <c r="Z227" s="1576"/>
      <c r="AA227" s="1576"/>
      <c r="AB227" s="1576"/>
      <c r="AC227" s="1577"/>
      <c r="AD227" s="1575"/>
      <c r="AG227" s="1179"/>
      <c r="AH227" s="1292"/>
      <c r="AI227" s="1176"/>
      <c r="AJ227" s="1176"/>
      <c r="AK227" s="1176"/>
      <c r="AL227" s="1292"/>
      <c r="AM227" s="1285"/>
      <c r="AN227" s="1285"/>
      <c r="AO227" s="1285"/>
      <c r="AP227" s="1285"/>
      <c r="AQ227" s="1285"/>
      <c r="AR227" s="1179"/>
      <c r="AS227" s="1176"/>
      <c r="AT227" s="1177"/>
      <c r="AU227" s="1178"/>
      <c r="AV227" s="1293"/>
      <c r="AW227" s="1178"/>
      <c r="AX227" s="1179"/>
      <c r="AY227" s="1292"/>
      <c r="AZ227" s="1292"/>
      <c r="BA227" s="293"/>
      <c r="BB227" s="1293"/>
      <c r="BC227" s="1293"/>
      <c r="BD227" s="1179"/>
      <c r="BE227" s="1179"/>
      <c r="BF227" s="1179"/>
      <c r="BG227" s="1179"/>
      <c r="BH227" s="1286"/>
      <c r="BI227" s="1179"/>
      <c r="BJ227" s="1179"/>
      <c r="BK227" s="1176"/>
      <c r="BL227" s="1176"/>
      <c r="BM227" s="1176"/>
      <c r="BN227" s="1176"/>
      <c r="BO227" s="1176"/>
      <c r="BP227" s="1179"/>
      <c r="BQ227" s="1179"/>
      <c r="BR227" s="1285"/>
      <c r="BS227" s="1285"/>
      <c r="BT227" s="1285"/>
      <c r="BU227" s="1307"/>
      <c r="BV227" s="1285"/>
      <c r="BW227" s="1285"/>
      <c r="BX227" s="1290"/>
    </row>
    <row r="228" spans="1:137" ht="17.25" customHeight="1" x14ac:dyDescent="0.15">
      <c r="A228" s="1170" t="s">
        <v>503</v>
      </c>
      <c r="B228" s="1218" t="s">
        <v>30</v>
      </c>
      <c r="C228" s="1219" t="s">
        <v>240</v>
      </c>
      <c r="D228" s="1220">
        <f>D227/D226</f>
        <v>720.42229787217491</v>
      </c>
      <c r="E228" s="1221">
        <v>1226</v>
      </c>
      <c r="F228" s="1222">
        <v>937</v>
      </c>
      <c r="G228" s="1222">
        <v>765</v>
      </c>
      <c r="H228" s="1222">
        <v>572</v>
      </c>
      <c r="I228" s="1222">
        <v>394</v>
      </c>
      <c r="J228" s="1223"/>
      <c r="K228" s="1222"/>
      <c r="L228" s="1222"/>
      <c r="M228" s="1222"/>
      <c r="N228" s="1222"/>
      <c r="O228" s="1222"/>
      <c r="P228" s="1224"/>
      <c r="S228" s="55"/>
      <c r="T228" s="825"/>
      <c r="U228" s="767"/>
      <c r="V228" s="767"/>
      <c r="W228" s="767"/>
      <c r="X228" s="748"/>
      <c r="Y228" s="787"/>
      <c r="Z228" s="1576"/>
      <c r="AA228" s="1576"/>
      <c r="AB228" s="1576"/>
      <c r="AC228" s="1576"/>
      <c r="AD228" s="1577"/>
      <c r="AE228" s="787"/>
      <c r="AF228" s="1292"/>
      <c r="AG228" s="1179"/>
      <c r="AH228" s="1179"/>
      <c r="AI228" s="1292"/>
      <c r="AJ228" s="1178"/>
      <c r="AK228" s="1178"/>
      <c r="AL228" s="1179"/>
      <c r="AM228" s="1179"/>
      <c r="AN228" s="1179"/>
      <c r="AO228" s="1179"/>
      <c r="AP228" s="1285"/>
      <c r="AQ228" s="1179"/>
      <c r="AR228" s="1179"/>
      <c r="AS228" s="1179"/>
      <c r="AT228" s="1179"/>
      <c r="AU228" s="1179"/>
      <c r="AV228" s="1292"/>
      <c r="AW228" s="1179"/>
      <c r="AX228" s="1179"/>
      <c r="AY228" s="1179"/>
      <c r="AZ228" s="1179"/>
      <c r="BA228" s="1293"/>
      <c r="BB228" s="1293"/>
      <c r="BC228" s="1293"/>
      <c r="BD228" s="1179"/>
      <c r="BE228" s="1176"/>
      <c r="BF228" s="1177"/>
      <c r="BG228" s="1178"/>
      <c r="BH228" s="293"/>
      <c r="BI228" s="1293"/>
      <c r="BJ228" s="1292"/>
      <c r="BK228" s="1179"/>
      <c r="BL228" s="1179"/>
      <c r="BM228" s="1179"/>
      <c r="BN228" s="1286"/>
      <c r="BO228" s="1292"/>
      <c r="BP228" s="1179"/>
      <c r="BQ228" s="1176"/>
      <c r="BR228" s="1176"/>
      <c r="BS228" s="1176"/>
      <c r="BT228" s="1176"/>
      <c r="BU228" s="1176"/>
      <c r="BV228" s="1292"/>
      <c r="BW228" s="1179"/>
      <c r="BX228" s="1179"/>
      <c r="BY228" s="1179"/>
      <c r="BZ228" s="1179"/>
      <c r="CA228" s="1179"/>
      <c r="CB228" s="1179"/>
      <c r="CC228" s="1179"/>
      <c r="CD228" s="1290"/>
      <c r="CE228" s="1290"/>
      <c r="CF228" s="1290"/>
      <c r="CG228" s="1291"/>
    </row>
    <row r="229" spans="1:137" ht="17.25" customHeight="1" x14ac:dyDescent="0.15">
      <c r="A229" s="1170" t="s">
        <v>504</v>
      </c>
      <c r="B229" s="1225" t="s">
        <v>31</v>
      </c>
      <c r="C229" s="1226" t="s">
        <v>239</v>
      </c>
      <c r="D229" s="1212">
        <f>SUM(E229:P229)</f>
        <v>382.47799999999995</v>
      </c>
      <c r="E229" s="1213">
        <v>47.75</v>
      </c>
      <c r="F229" s="1214">
        <v>66.88</v>
      </c>
      <c r="G229" s="1214">
        <v>81.962999999999994</v>
      </c>
      <c r="H229" s="1214">
        <v>96.596000000000004</v>
      </c>
      <c r="I229" s="1214">
        <v>89.289000000000001</v>
      </c>
      <c r="J229" s="1215"/>
      <c r="K229" s="1216"/>
      <c r="L229" s="1214"/>
      <c r="M229" s="1214"/>
      <c r="N229" s="1214"/>
      <c r="O229" s="1214"/>
      <c r="P229" s="1217"/>
      <c r="S229" s="55"/>
      <c r="U229" s="767"/>
      <c r="V229" s="767"/>
      <c r="W229" s="767"/>
      <c r="X229" s="767"/>
      <c r="Z229" s="1574"/>
      <c r="AA229" s="1574"/>
      <c r="AB229" s="1574"/>
      <c r="AC229" s="1576"/>
      <c r="AD229" s="1576"/>
      <c r="AG229" s="1179"/>
      <c r="AH229" s="1177"/>
      <c r="AI229" s="1292"/>
      <c r="AJ229" s="1178"/>
      <c r="AK229" s="1179"/>
      <c r="AL229" s="1292"/>
      <c r="AM229" s="1179"/>
      <c r="AN229" s="1179"/>
      <c r="AO229" s="1179"/>
      <c r="AP229" s="1179"/>
      <c r="AQ229" s="1179"/>
      <c r="AR229" s="1292"/>
      <c r="AS229" s="1179"/>
      <c r="AT229" s="1179"/>
      <c r="AU229" s="1179"/>
      <c r="AV229" s="1179"/>
      <c r="AW229" s="1179"/>
      <c r="AX229" s="1292"/>
      <c r="AY229" s="1292"/>
      <c r="AZ229" s="1292"/>
      <c r="BA229" s="1292"/>
      <c r="BB229" s="1178"/>
      <c r="BC229" s="1285"/>
      <c r="BD229" s="1292"/>
      <c r="BE229" s="1292"/>
      <c r="BF229" s="1292"/>
      <c r="BG229" s="1292"/>
      <c r="BH229" s="1293"/>
      <c r="BI229" s="1293"/>
      <c r="BJ229" s="1179"/>
      <c r="BK229" s="1285"/>
      <c r="BL229" s="1285"/>
      <c r="BM229" s="1178"/>
      <c r="BN229" s="1293"/>
      <c r="BO229" s="1293"/>
      <c r="BP229" s="1179"/>
      <c r="BQ229" s="1292"/>
      <c r="BR229" s="1292"/>
      <c r="BS229" s="1292"/>
      <c r="BT229" s="1286"/>
      <c r="BU229" s="1292"/>
      <c r="BV229" s="1292"/>
      <c r="BW229" s="1176"/>
      <c r="BX229" s="1176"/>
      <c r="BY229" s="1176"/>
      <c r="BZ229" s="1176"/>
      <c r="CA229" s="1176"/>
      <c r="CB229" s="1297"/>
      <c r="CC229" s="1286"/>
      <c r="CD229" s="1177"/>
      <c r="CE229" s="1300"/>
      <c r="CF229" s="1300"/>
      <c r="CG229" s="1300"/>
      <c r="CH229" s="1179"/>
      <c r="CI229" s="1180"/>
      <c r="CJ229" s="1305"/>
      <c r="CK229" s="1174"/>
      <c r="CL229" s="1174"/>
      <c r="CM229" s="1174"/>
      <c r="CN229" s="1174"/>
      <c r="CO229" s="1289"/>
      <c r="CP229" s="1171"/>
      <c r="CQ229" s="1289"/>
      <c r="CR229" s="1289"/>
      <c r="CS229" s="1289"/>
      <c r="CT229" s="1284"/>
      <c r="CU229" s="1290"/>
      <c r="CV229" s="1290"/>
      <c r="CW229" s="1290"/>
      <c r="CX229" s="1175"/>
      <c r="CY229" s="1290"/>
      <c r="CZ229" s="1290"/>
      <c r="DA229" s="1290"/>
      <c r="DC229" s="1290"/>
      <c r="DD229" s="1290"/>
    </row>
    <row r="230" spans="1:137" ht="17.25" customHeight="1" x14ac:dyDescent="0.15">
      <c r="A230" s="1170" t="s">
        <v>505</v>
      </c>
      <c r="B230" s="1210" t="s">
        <v>31</v>
      </c>
      <c r="C230" s="1211" t="s">
        <v>15</v>
      </c>
      <c r="D230" s="1212">
        <f>SUM(E230:P230)</f>
        <v>116667.49099999999</v>
      </c>
      <c r="E230" s="1213">
        <v>13007.099</v>
      </c>
      <c r="F230" s="1214">
        <v>18264.026000000002</v>
      </c>
      <c r="G230" s="1214">
        <v>25095.731</v>
      </c>
      <c r="H230" s="1214">
        <v>31213.296999999999</v>
      </c>
      <c r="I230" s="1214">
        <v>29087.338</v>
      </c>
      <c r="J230" s="1215"/>
      <c r="K230" s="1216"/>
      <c r="L230" s="1214"/>
      <c r="M230" s="1214"/>
      <c r="N230" s="1214"/>
      <c r="O230" s="1214"/>
      <c r="P230" s="1217"/>
      <c r="S230" s="55"/>
      <c r="U230" s="767"/>
      <c r="V230" s="767"/>
      <c r="W230" s="767"/>
      <c r="X230" s="767"/>
      <c r="Z230" s="1575"/>
      <c r="AA230" s="1575"/>
      <c r="AB230" s="1575"/>
      <c r="AC230" s="1574"/>
      <c r="AD230" s="1576"/>
      <c r="AG230" s="1292"/>
      <c r="AH230" s="1292"/>
      <c r="AI230" s="1179"/>
      <c r="AJ230" s="1179"/>
      <c r="AK230" s="1179"/>
      <c r="AL230" s="1179"/>
      <c r="AM230" s="1179"/>
      <c r="AN230" s="1179"/>
      <c r="AO230" s="1179"/>
      <c r="AP230" s="1179"/>
      <c r="AQ230" s="1285"/>
      <c r="AR230" s="1179"/>
      <c r="AS230" s="1179"/>
      <c r="AT230" s="1179"/>
      <c r="AU230" s="1179"/>
      <c r="AV230" s="1292"/>
      <c r="AW230" s="1179"/>
      <c r="AX230" s="1179"/>
      <c r="AY230" s="1285"/>
      <c r="AZ230" s="1285"/>
      <c r="BA230" s="1178"/>
      <c r="BB230" s="1285"/>
      <c r="BC230" s="1179"/>
      <c r="BD230" s="1179"/>
      <c r="BE230" s="1285"/>
      <c r="BF230" s="1285"/>
      <c r="BG230" s="1178"/>
      <c r="BH230" s="293"/>
      <c r="BI230" s="1293"/>
      <c r="BJ230" s="1179"/>
      <c r="BK230" s="1285"/>
      <c r="BL230" s="1285"/>
      <c r="BM230" s="1178"/>
      <c r="BN230" s="293"/>
      <c r="BO230" s="1293"/>
      <c r="BP230" s="1179"/>
      <c r="BQ230" s="1176"/>
      <c r="BR230" s="1176"/>
      <c r="BS230" s="1176"/>
      <c r="BT230" s="1176"/>
      <c r="BU230" s="1176"/>
      <c r="BV230" s="1179"/>
      <c r="BW230" s="1176"/>
      <c r="BX230" s="1176"/>
      <c r="BY230" s="1176"/>
      <c r="BZ230" s="1176"/>
      <c r="CA230" s="1176"/>
      <c r="CB230" s="1285"/>
      <c r="CC230" s="1286"/>
      <c r="CD230" s="1177"/>
      <c r="CE230" s="1300"/>
      <c r="CF230" s="1300"/>
      <c r="CG230" s="1300"/>
      <c r="CH230" s="1179"/>
      <c r="CI230" s="1179"/>
      <c r="CJ230" s="1174"/>
      <c r="CK230" s="1174"/>
      <c r="CL230" s="1174"/>
      <c r="CM230" s="1174"/>
      <c r="CN230" s="1290"/>
      <c r="CO230" s="1174"/>
      <c r="CP230" s="1284"/>
      <c r="CQ230" s="1290"/>
      <c r="CR230" s="1290"/>
      <c r="CS230" s="1290"/>
      <c r="CT230" s="1175"/>
      <c r="CU230" s="1289"/>
      <c r="CV230" s="1289"/>
      <c r="CW230" s="1289"/>
      <c r="CX230" s="1171"/>
      <c r="CY230" s="1284"/>
      <c r="CZ230" s="1290"/>
      <c r="DA230" s="1290"/>
      <c r="DB230" s="1290"/>
      <c r="DC230" s="1291"/>
      <c r="DH230" s="1290"/>
      <c r="DI230" s="1290"/>
    </row>
    <row r="231" spans="1:137" ht="17.25" customHeight="1" x14ac:dyDescent="0.15">
      <c r="A231" s="1170" t="s">
        <v>506</v>
      </c>
      <c r="B231" s="1218" t="s">
        <v>31</v>
      </c>
      <c r="C231" s="1219" t="s">
        <v>240</v>
      </c>
      <c r="D231" s="1220">
        <f>D230/D229</f>
        <v>305.03059260924812</v>
      </c>
      <c r="E231" s="1221">
        <v>272</v>
      </c>
      <c r="F231" s="1222">
        <v>273</v>
      </c>
      <c r="G231" s="1222">
        <v>306</v>
      </c>
      <c r="H231" s="1222">
        <v>323</v>
      </c>
      <c r="I231" s="1222">
        <v>326</v>
      </c>
      <c r="J231" s="1223"/>
      <c r="K231" s="1222"/>
      <c r="L231" s="1222"/>
      <c r="M231" s="1222"/>
      <c r="N231" s="1222"/>
      <c r="O231" s="1222"/>
      <c r="P231" s="1224"/>
      <c r="S231" s="55"/>
      <c r="T231" s="825"/>
      <c r="U231" s="770"/>
      <c r="V231" s="768"/>
      <c r="W231" s="767"/>
      <c r="X231" s="767"/>
      <c r="Y231" s="787"/>
      <c r="Z231" s="1575"/>
      <c r="AA231" s="1575"/>
      <c r="AB231" s="1575"/>
      <c r="AC231" s="1575"/>
      <c r="AD231" s="1574"/>
      <c r="AE231" s="787"/>
      <c r="AF231" s="1292"/>
      <c r="AG231" s="1292"/>
      <c r="AH231" s="1292"/>
      <c r="AI231" s="1179"/>
      <c r="AJ231" s="1179"/>
      <c r="AK231" s="1179"/>
      <c r="AL231" s="1179"/>
      <c r="AM231" s="1285"/>
      <c r="AN231" s="1285"/>
      <c r="AO231" s="1285"/>
      <c r="AP231" s="1179"/>
      <c r="AQ231" s="1285"/>
      <c r="AR231" s="1292"/>
      <c r="AS231" s="1292"/>
      <c r="AT231" s="1292"/>
      <c r="AU231" s="1292"/>
      <c r="AV231" s="1179"/>
      <c r="AW231" s="1179"/>
      <c r="AX231" s="1179"/>
      <c r="AY231" s="1285"/>
      <c r="AZ231" s="1285"/>
      <c r="BA231" s="1178"/>
      <c r="BB231" s="1285"/>
      <c r="BC231" s="1179"/>
      <c r="BD231" s="1179"/>
      <c r="BE231" s="1290"/>
      <c r="BF231" s="1290"/>
      <c r="BG231" s="1289"/>
      <c r="BH231" s="1174"/>
      <c r="BI231" s="1295"/>
      <c r="BJ231" s="1174"/>
      <c r="BK231" s="1174"/>
      <c r="BL231" s="1174"/>
      <c r="BM231" s="1174"/>
      <c r="BN231" s="1295"/>
      <c r="BO231" s="1174"/>
      <c r="BP231" s="1174"/>
      <c r="BQ231" s="1292"/>
      <c r="BR231" s="1292"/>
      <c r="BS231" s="1292"/>
      <c r="BT231" s="1179"/>
      <c r="BU231" s="1178"/>
      <c r="BV231" s="1292"/>
      <c r="BW231" s="1292"/>
      <c r="BX231" s="1292"/>
      <c r="BY231" s="1292"/>
      <c r="BZ231" s="1179"/>
      <c r="CA231" s="1286"/>
      <c r="CB231" s="1179"/>
      <c r="CC231" s="1176"/>
      <c r="CD231" s="1176"/>
      <c r="CE231" s="1176"/>
      <c r="CF231" s="1176"/>
      <c r="CG231" s="1176"/>
      <c r="CH231" s="1285"/>
      <c r="CI231" s="1286"/>
      <c r="CJ231" s="1177"/>
      <c r="CK231" s="1300"/>
      <c r="CL231" s="1300"/>
      <c r="CM231" s="1300"/>
      <c r="CN231" s="1292"/>
      <c r="CO231" s="1180"/>
      <c r="CP231" s="1305"/>
      <c r="CQ231" s="1290"/>
      <c r="CR231" s="1174"/>
      <c r="CS231" s="1174"/>
      <c r="CT231" s="1298"/>
      <c r="CU231" s="1174"/>
      <c r="CV231" s="1284"/>
      <c r="CW231" s="1290"/>
      <c r="CX231" s="1290"/>
      <c r="CY231" s="1290"/>
      <c r="CZ231" s="1294"/>
      <c r="DA231" s="1289"/>
      <c r="DB231" s="1289"/>
      <c r="DC231" s="1289"/>
      <c r="DD231" s="1171"/>
      <c r="DE231" s="1284"/>
      <c r="DF231" s="1290"/>
      <c r="DG231" s="1290"/>
      <c r="DH231" s="1290"/>
      <c r="DI231" s="1291"/>
      <c r="DJ231" s="1290"/>
      <c r="DK231" s="1290"/>
      <c r="DL231" s="1290"/>
      <c r="DM231" s="1290"/>
      <c r="DN231" s="1290"/>
      <c r="DO231" s="1290"/>
    </row>
    <row r="232" spans="1:137" ht="17.25" customHeight="1" x14ac:dyDescent="0.15">
      <c r="A232" s="1170" t="s">
        <v>507</v>
      </c>
      <c r="B232" s="1225" t="s">
        <v>32</v>
      </c>
      <c r="C232" s="1226" t="s">
        <v>239</v>
      </c>
      <c r="D232" s="1212">
        <f>SUM(E232:P232)</f>
        <v>41.364999999999995</v>
      </c>
      <c r="E232" s="1213">
        <v>8.61</v>
      </c>
      <c r="F232" s="1214">
        <v>10.02</v>
      </c>
      <c r="G232" s="1214">
        <v>11.965999999999999</v>
      </c>
      <c r="H232" s="1214">
        <v>0.89200000000000002</v>
      </c>
      <c r="I232" s="1214">
        <v>9.8770000000000007</v>
      </c>
      <c r="J232" s="1240"/>
      <c r="K232" s="1216"/>
      <c r="L232" s="1214"/>
      <c r="M232" s="1214"/>
      <c r="N232" s="1214"/>
      <c r="O232" s="1214"/>
      <c r="P232" s="1217"/>
      <c r="S232" s="55"/>
      <c r="U232" s="252"/>
      <c r="V232" s="252"/>
      <c r="W232" s="768"/>
      <c r="X232" s="767"/>
      <c r="Z232" s="1575"/>
      <c r="AA232" s="1575"/>
      <c r="AB232" s="1575"/>
      <c r="AC232" s="1575"/>
      <c r="AD232" s="1575"/>
      <c r="AG232" s="1292"/>
      <c r="AH232" s="1292"/>
      <c r="AI232" s="1178"/>
      <c r="AJ232" s="1178"/>
      <c r="AK232" s="1178"/>
      <c r="AL232" s="1292"/>
      <c r="AM232" s="1176"/>
      <c r="AN232" s="1176"/>
      <c r="AO232" s="1176"/>
      <c r="AP232" s="1176"/>
      <c r="AQ232" s="1176"/>
      <c r="AR232" s="1179"/>
      <c r="AS232" s="1176"/>
      <c r="AT232" s="1176"/>
      <c r="AU232" s="1176"/>
      <c r="AV232" s="1176"/>
      <c r="AW232" s="1176"/>
      <c r="AX232" s="1179"/>
      <c r="AY232" s="1176"/>
      <c r="AZ232" s="1177"/>
      <c r="BA232" s="1178"/>
      <c r="BB232" s="1178"/>
      <c r="BC232" s="1292"/>
      <c r="BD232" s="1292"/>
      <c r="BE232" s="1179"/>
      <c r="BF232" s="1179"/>
      <c r="BG232" s="1179"/>
      <c r="BH232" s="1292"/>
      <c r="BI232" s="1179"/>
      <c r="BJ232" s="1292"/>
      <c r="BK232" s="1174"/>
      <c r="BL232" s="1174"/>
      <c r="BM232" s="1174"/>
      <c r="BN232" s="1174"/>
      <c r="BO232" s="1295"/>
      <c r="BP232" s="1295"/>
      <c r="BQ232" s="1295"/>
      <c r="BR232" s="1295"/>
      <c r="BS232" s="1295"/>
      <c r="BT232" s="1174"/>
      <c r="BU232" s="1290"/>
      <c r="BV232" s="1174"/>
      <c r="BW232" s="1292"/>
      <c r="BX232" s="1292"/>
      <c r="BY232" s="1292"/>
      <c r="BZ232" s="1292"/>
      <c r="CA232" s="1179"/>
      <c r="CB232" s="1292"/>
      <c r="CC232" s="1286"/>
      <c r="CD232" s="1177"/>
      <c r="CE232" s="1286"/>
      <c r="CF232" s="1286"/>
      <c r="CG232" s="1286"/>
      <c r="CH232" s="1297"/>
      <c r="CI232" s="1286"/>
      <c r="CJ232" s="1177"/>
      <c r="CK232" s="1300"/>
      <c r="CL232" s="1300"/>
      <c r="CM232" s="1300"/>
      <c r="CN232" s="1179"/>
      <c r="CO232" s="1180"/>
      <c r="CP232" s="1305"/>
      <c r="CQ232" s="1174"/>
      <c r="CR232" s="1174"/>
      <c r="CS232" s="1174"/>
      <c r="CT232" s="1298"/>
      <c r="CU232" s="1291"/>
      <c r="CV232" s="1284"/>
      <c r="CW232" s="1290"/>
      <c r="CX232" s="1290"/>
      <c r="CY232" s="1290"/>
      <c r="CZ232" s="1291"/>
      <c r="DA232" s="1289"/>
      <c r="DB232" s="1289"/>
      <c r="DC232" s="1171"/>
      <c r="DD232" s="1289"/>
      <c r="DE232" s="1284"/>
      <c r="DF232" s="1290"/>
      <c r="DG232" s="1290"/>
      <c r="DH232" s="1290"/>
      <c r="DI232" s="1291"/>
      <c r="DJ232" s="1290"/>
      <c r="DK232" s="1290"/>
      <c r="DL232" s="1290"/>
      <c r="DM232" s="1290"/>
      <c r="DN232" s="1290"/>
      <c r="DO232" s="1290"/>
    </row>
    <row r="233" spans="1:137" ht="17.25" customHeight="1" x14ac:dyDescent="0.15">
      <c r="A233" s="1170" t="s">
        <v>508</v>
      </c>
      <c r="B233" s="1210" t="s">
        <v>32</v>
      </c>
      <c r="C233" s="1211" t="s">
        <v>15</v>
      </c>
      <c r="D233" s="1212">
        <f>SUM(E233:P233)</f>
        <v>12253.490999999998</v>
      </c>
      <c r="E233" s="1213">
        <v>3494.1170000000002</v>
      </c>
      <c r="F233" s="1214">
        <v>4027.2559999999999</v>
      </c>
      <c r="G233" s="1214">
        <v>2228.384</v>
      </c>
      <c r="H233" s="1214">
        <v>159.97999999999999</v>
      </c>
      <c r="I233" s="1214">
        <v>2343.7539999999999</v>
      </c>
      <c r="J233" s="1240"/>
      <c r="K233" s="1216"/>
      <c r="L233" s="1214"/>
      <c r="M233" s="1214"/>
      <c r="N233" s="1214"/>
      <c r="O233" s="1214"/>
      <c r="P233" s="1217"/>
      <c r="S233" s="55"/>
      <c r="U233" s="770"/>
      <c r="V233" s="768"/>
      <c r="W233" s="767"/>
      <c r="X233" s="768"/>
      <c r="Z233" s="1575"/>
      <c r="AA233" s="1575"/>
      <c r="AB233" s="1575"/>
      <c r="AC233" s="1575"/>
      <c r="AD233" s="1575"/>
      <c r="AG233" s="1179"/>
      <c r="AH233" s="1177"/>
      <c r="AI233" s="1179"/>
      <c r="AJ233" s="1179"/>
      <c r="AK233" s="1292"/>
      <c r="AL233" s="1179"/>
      <c r="AM233" s="1179"/>
      <c r="AN233" s="1179"/>
      <c r="AO233" s="1179"/>
      <c r="AP233" s="1179"/>
      <c r="AQ233" s="1248"/>
      <c r="AR233" s="1179"/>
      <c r="AS233" s="1179"/>
      <c r="AT233" s="1179"/>
      <c r="AU233" s="1179"/>
      <c r="AV233" s="1179"/>
      <c r="AW233" s="1179"/>
      <c r="AX233" s="1179"/>
      <c r="AY233" s="1176"/>
      <c r="AZ233" s="1176"/>
      <c r="BA233" s="1176"/>
      <c r="BB233" s="1176"/>
      <c r="BC233" s="1176"/>
      <c r="BD233" s="1179"/>
      <c r="BE233" s="1179"/>
      <c r="BF233" s="1179"/>
      <c r="BG233" s="1179"/>
      <c r="BH233" s="1179"/>
      <c r="BI233" s="1179"/>
      <c r="BJ233" s="1179"/>
      <c r="BK233" s="1285"/>
      <c r="BL233" s="1285"/>
      <c r="BM233" s="1285"/>
      <c r="BN233" s="1179"/>
      <c r="BO233" s="1179"/>
      <c r="BP233" s="1179"/>
      <c r="BQ233" s="1176"/>
      <c r="BR233" s="1177"/>
      <c r="BS233" s="1178"/>
      <c r="BT233" s="1179"/>
      <c r="BU233" s="1285"/>
      <c r="BV233" s="1179"/>
      <c r="BW233" s="1295"/>
      <c r="BX233" s="1295"/>
      <c r="BY233" s="1295"/>
      <c r="BZ233" s="1295"/>
      <c r="CA233" s="1290"/>
      <c r="CB233" s="1174"/>
      <c r="CC233" s="1174"/>
      <c r="CD233" s="1174"/>
      <c r="CE233" s="1174"/>
      <c r="CF233" s="1295"/>
      <c r="CG233" s="1174"/>
      <c r="CH233" s="1174"/>
      <c r="CI233" s="1176"/>
      <c r="CJ233" s="1177"/>
      <c r="CK233" s="1285"/>
      <c r="CL233" s="1179"/>
      <c r="CM233" s="1292"/>
      <c r="CN233" s="1179"/>
      <c r="CO233" s="1176"/>
      <c r="CP233" s="1176"/>
      <c r="CQ233" s="1176"/>
      <c r="CR233" s="1176"/>
      <c r="CS233" s="1176"/>
      <c r="CT233" s="1285"/>
      <c r="CU233" s="1286"/>
      <c r="CV233" s="1177"/>
      <c r="CW233" s="1300"/>
      <c r="CX233" s="1300"/>
      <c r="CY233" s="1300"/>
      <c r="CZ233" s="1179"/>
      <c r="DA233" s="1180"/>
      <c r="DB233" s="1305"/>
      <c r="DC233" s="1174"/>
      <c r="DD233" s="1174"/>
      <c r="DE233" s="1174"/>
      <c r="DF233" s="1290"/>
      <c r="DG233" s="1174"/>
      <c r="DH233" s="1284"/>
      <c r="DI233" s="1290"/>
      <c r="DJ233" s="1290"/>
      <c r="DK233" s="1290"/>
      <c r="DL233" s="1294"/>
      <c r="DM233" s="1289"/>
      <c r="DN233" s="1289"/>
      <c r="DO233" s="1171"/>
      <c r="DP233" s="1171"/>
      <c r="DQ233" s="1284"/>
      <c r="DR233" s="1290"/>
      <c r="DS233" s="1290"/>
      <c r="DT233" s="1290"/>
      <c r="DU233" s="1291"/>
      <c r="DV233" s="1290"/>
      <c r="DW233" s="1290"/>
      <c r="DX233" s="1290"/>
      <c r="DY233" s="1290"/>
    </row>
    <row r="234" spans="1:137" ht="17.25" customHeight="1" x14ac:dyDescent="0.15">
      <c r="A234" s="1170" t="s">
        <v>509</v>
      </c>
      <c r="B234" s="1218" t="s">
        <v>32</v>
      </c>
      <c r="C234" s="1219" t="s">
        <v>240</v>
      </c>
      <c r="D234" s="1220">
        <f>D233/D232</f>
        <v>296.22847818203797</v>
      </c>
      <c r="E234" s="1221">
        <v>406</v>
      </c>
      <c r="F234" s="1222">
        <v>402</v>
      </c>
      <c r="G234" s="1222">
        <v>186</v>
      </c>
      <c r="H234" s="1222">
        <v>179</v>
      </c>
      <c r="I234" s="1222">
        <v>237</v>
      </c>
      <c r="J234" s="1223"/>
      <c r="K234" s="1222"/>
      <c r="L234" s="1222"/>
      <c r="M234" s="1222"/>
      <c r="N234" s="1222"/>
      <c r="O234" s="1222"/>
      <c r="P234" s="1224"/>
      <c r="S234" s="55"/>
      <c r="T234" s="825"/>
      <c r="U234" s="748"/>
      <c r="V234" s="748"/>
      <c r="W234" s="768"/>
      <c r="X234" s="767"/>
      <c r="Y234" s="787"/>
      <c r="Z234" s="1575"/>
      <c r="AA234" s="1575"/>
      <c r="AB234" s="1575"/>
      <c r="AC234" s="1575"/>
      <c r="AD234" s="1575"/>
      <c r="AE234" s="787"/>
      <c r="AF234" s="1292"/>
      <c r="AG234" s="1179"/>
      <c r="AH234" s="1292"/>
      <c r="AI234" s="1292"/>
      <c r="AJ234" s="1292"/>
      <c r="AK234" s="1179"/>
      <c r="AL234" s="1179"/>
      <c r="AM234" s="1179"/>
      <c r="AN234" s="1179"/>
      <c r="AO234" s="1179"/>
      <c r="AP234" s="1179"/>
      <c r="AQ234" s="1285"/>
      <c r="AR234" s="1179"/>
      <c r="AS234" s="1179"/>
      <c r="AT234" s="1179"/>
      <c r="AU234" s="1179"/>
      <c r="AV234" s="1179"/>
      <c r="AW234" s="1179"/>
      <c r="AX234" s="1292"/>
      <c r="AY234" s="1176"/>
      <c r="AZ234" s="1176"/>
      <c r="BA234" s="1176"/>
      <c r="BB234" s="1176"/>
      <c r="BC234" s="1176"/>
      <c r="BD234" s="1179"/>
      <c r="BE234" s="1292"/>
      <c r="BF234" s="1292"/>
      <c r="BG234" s="1292"/>
      <c r="BH234" s="1179"/>
      <c r="BI234" s="1179"/>
      <c r="BJ234" s="1179"/>
      <c r="BK234" s="1179"/>
      <c r="BL234" s="1179"/>
      <c r="BM234" s="1179"/>
      <c r="BN234" s="1285"/>
      <c r="BO234" s="1179"/>
      <c r="BP234" s="1179"/>
      <c r="BQ234" s="1179"/>
      <c r="BR234" s="1179"/>
      <c r="BS234" s="1179"/>
      <c r="BT234" s="1292"/>
      <c r="BU234" s="1179"/>
      <c r="BV234" s="1179"/>
      <c r="BW234" s="1295"/>
      <c r="BX234" s="1295"/>
      <c r="BY234" s="1295"/>
      <c r="BZ234" s="1295"/>
      <c r="CA234" s="1174"/>
      <c r="CB234" s="1174"/>
      <c r="CC234" s="1174"/>
      <c r="CD234" s="1174"/>
      <c r="CE234" s="1174"/>
      <c r="CF234" s="1295"/>
      <c r="CG234" s="1295"/>
      <c r="CH234" s="1290"/>
      <c r="CI234" s="1176"/>
      <c r="CJ234" s="1177"/>
      <c r="CK234" s="1285"/>
      <c r="CL234" s="1285"/>
      <c r="CM234" s="1286"/>
      <c r="CN234" s="1179"/>
      <c r="CO234" s="1286"/>
      <c r="CP234" s="1177"/>
      <c r="CQ234" s="1286"/>
      <c r="CR234" s="1286"/>
      <c r="CS234" s="1286"/>
      <c r="CT234" s="1285"/>
      <c r="CU234" s="1286"/>
      <c r="CV234" s="1177"/>
      <c r="CW234" s="1300"/>
      <c r="CX234" s="1300"/>
      <c r="CY234" s="1300"/>
      <c r="CZ234" s="1292"/>
      <c r="DA234" s="1180"/>
      <c r="DB234" s="1305"/>
      <c r="DC234" s="1174"/>
      <c r="DD234" s="1174"/>
      <c r="DE234" s="1174"/>
      <c r="DF234" s="1174"/>
      <c r="DG234" s="1174"/>
      <c r="DL234" s="1294"/>
      <c r="DM234" s="1171"/>
      <c r="DN234" s="1289"/>
      <c r="DO234" s="1289"/>
      <c r="DP234" s="1171"/>
      <c r="DQ234" s="1284"/>
      <c r="DR234" s="1290"/>
      <c r="DS234" s="1290"/>
      <c r="DT234" s="1290"/>
      <c r="DU234" s="1291"/>
      <c r="DV234" s="1290"/>
      <c r="DW234" s="1290"/>
      <c r="DX234" s="1290"/>
    </row>
    <row r="235" spans="1:137" ht="17.25" customHeight="1" x14ac:dyDescent="0.15">
      <c r="A235" s="1170" t="s">
        <v>510</v>
      </c>
      <c r="B235" s="1225" t="s">
        <v>33</v>
      </c>
      <c r="C235" s="1226" t="s">
        <v>239</v>
      </c>
      <c r="D235" s="1212">
        <f>SUM(E235:P235)</f>
        <v>2259.6880000000001</v>
      </c>
      <c r="E235" s="1213">
        <v>284.34899999999999</v>
      </c>
      <c r="F235" s="1214">
        <v>370.95600000000002</v>
      </c>
      <c r="G235" s="1214">
        <v>482.18299999999999</v>
      </c>
      <c r="H235" s="1214">
        <v>525.96900000000005</v>
      </c>
      <c r="I235" s="1214">
        <v>596.23099999999999</v>
      </c>
      <c r="J235" s="1215"/>
      <c r="K235" s="1216"/>
      <c r="L235" s="1214"/>
      <c r="M235" s="1214"/>
      <c r="N235" s="1214"/>
      <c r="O235" s="1214"/>
      <c r="P235" s="1217"/>
      <c r="S235" s="55"/>
      <c r="U235" s="748"/>
      <c r="V235" s="748"/>
      <c r="W235" s="748"/>
      <c r="X235" s="768"/>
      <c r="Z235" s="1575"/>
      <c r="AA235" s="1575"/>
      <c r="AB235" s="1575"/>
      <c r="AC235" s="1575"/>
      <c r="AD235" s="1575"/>
      <c r="AG235" s="1179"/>
      <c r="AH235" s="1179"/>
      <c r="AI235" s="1179"/>
      <c r="AJ235" s="1292"/>
      <c r="AK235" s="1179"/>
      <c r="AL235" s="1292"/>
      <c r="AM235" s="1292"/>
      <c r="AN235" s="1292"/>
      <c r="AO235" s="1292"/>
      <c r="AP235" s="1292"/>
      <c r="AQ235" s="1179"/>
      <c r="AR235" s="1292"/>
      <c r="AS235" s="1179"/>
      <c r="AT235" s="1179"/>
      <c r="AU235" s="1179"/>
      <c r="AV235" s="1285"/>
      <c r="AW235" s="1179"/>
      <c r="AX235" s="1179"/>
      <c r="AY235" s="1176"/>
      <c r="AZ235" s="1176"/>
      <c r="BA235" s="1176"/>
      <c r="BB235" s="1176"/>
      <c r="BC235" s="1176"/>
      <c r="BD235" s="1292"/>
      <c r="BE235" s="1179"/>
      <c r="BF235" s="1179"/>
      <c r="BG235" s="1179"/>
      <c r="BH235" s="1292"/>
      <c r="BI235" s="1179"/>
      <c r="BJ235" s="1292"/>
      <c r="BK235" s="1179"/>
      <c r="BL235" s="1179"/>
      <c r="BM235" s="1179"/>
      <c r="BN235" s="1179"/>
      <c r="BO235" s="1285"/>
      <c r="BP235" s="1292"/>
      <c r="BQ235" s="1292"/>
      <c r="BR235" s="1292"/>
      <c r="BS235" s="1292"/>
      <c r="BT235" s="1179"/>
      <c r="BU235" s="1248"/>
      <c r="BV235" s="1292"/>
      <c r="BW235" s="1295"/>
      <c r="BX235" s="1295"/>
      <c r="BY235" s="1295"/>
      <c r="BZ235" s="1295"/>
      <c r="CA235" s="1174"/>
      <c r="CB235" s="1295"/>
      <c r="CC235" s="1174"/>
      <c r="CD235" s="1174"/>
      <c r="CE235" s="1174"/>
      <c r="CF235" s="1171"/>
      <c r="CG235" s="1174"/>
      <c r="CH235" s="1295"/>
      <c r="CI235" s="1286"/>
      <c r="CJ235" s="1177"/>
      <c r="CK235" s="1286"/>
      <c r="CL235" s="1292"/>
      <c r="CM235" s="1179"/>
      <c r="CN235" s="1292"/>
      <c r="CO235" s="1286"/>
      <c r="CP235" s="1177"/>
      <c r="CQ235" s="1286"/>
      <c r="CR235" s="1286"/>
      <c r="CS235" s="1286"/>
      <c r="CT235" s="1297"/>
      <c r="CU235" s="1286"/>
      <c r="CV235" s="1177"/>
      <c r="CW235" s="1300"/>
      <c r="CX235" s="1300"/>
      <c r="CY235" s="1300"/>
      <c r="CZ235" s="1179"/>
      <c r="DA235" s="1179"/>
      <c r="DB235" s="1174"/>
      <c r="DC235" s="1174"/>
      <c r="DD235" s="1174"/>
      <c r="DE235" s="1174"/>
      <c r="DF235" s="1174"/>
      <c r="DG235" s="1289"/>
      <c r="DH235" s="1284"/>
      <c r="DI235" s="1290"/>
      <c r="DJ235" s="1290"/>
      <c r="DK235" s="1290"/>
      <c r="DL235" s="1294"/>
      <c r="DM235" s="1289"/>
      <c r="DN235" s="1171"/>
      <c r="DO235" s="1171"/>
      <c r="DP235" s="1289"/>
      <c r="DU235" s="1291"/>
      <c r="DV235" s="1290"/>
      <c r="DW235" s="1290"/>
      <c r="DX235" s="1290"/>
    </row>
    <row r="236" spans="1:137" ht="17.25" customHeight="1" x14ac:dyDescent="0.15">
      <c r="A236" s="1170" t="s">
        <v>511</v>
      </c>
      <c r="B236" s="1210" t="s">
        <v>33</v>
      </c>
      <c r="C236" s="1211" t="s">
        <v>15</v>
      </c>
      <c r="D236" s="1212">
        <f>SUM(E236:P236)</f>
        <v>771347.53600000008</v>
      </c>
      <c r="E236" s="1213">
        <v>138478.62400000001</v>
      </c>
      <c r="F236" s="1214">
        <v>168192.99900000001</v>
      </c>
      <c r="G236" s="1214">
        <v>171249.56299999999</v>
      </c>
      <c r="H236" s="1214">
        <v>150171.12100000001</v>
      </c>
      <c r="I236" s="1214">
        <v>143255.22899999999</v>
      </c>
      <c r="J236" s="1215"/>
      <c r="K236" s="1216"/>
      <c r="L236" s="1214"/>
      <c r="M236" s="1214"/>
      <c r="N236" s="1214"/>
      <c r="O236" s="1214"/>
      <c r="P236" s="1217"/>
      <c r="S236" s="55"/>
      <c r="U236" s="767"/>
      <c r="V236" s="767"/>
      <c r="W236" s="767"/>
      <c r="X236" s="748"/>
      <c r="Z236" s="1577"/>
      <c r="AA236" s="1577"/>
      <c r="AB236" s="1577"/>
      <c r="AC236" s="1575"/>
      <c r="AD236" s="1575"/>
      <c r="AG236" s="1292"/>
      <c r="AH236" s="1179"/>
      <c r="AI236" s="1292"/>
      <c r="AJ236" s="1179"/>
      <c r="AK236" s="1178"/>
      <c r="AL236" s="1179"/>
      <c r="AM236" s="1179"/>
      <c r="AN236" s="1179"/>
      <c r="AO236" s="1179"/>
      <c r="AP236" s="1292"/>
      <c r="AQ236" s="1179"/>
      <c r="AR236" s="1179"/>
      <c r="AS236" s="1179"/>
      <c r="AT236" s="1179"/>
      <c r="AU236" s="1179"/>
      <c r="AV236" s="1179"/>
      <c r="AW236" s="1179"/>
      <c r="AX236" s="1179"/>
      <c r="AY236" s="1179"/>
      <c r="AZ236" s="1179"/>
      <c r="BA236" s="1179"/>
      <c r="BB236" s="1292"/>
      <c r="BC236" s="1179"/>
      <c r="BD236" s="1179"/>
      <c r="BE236" s="1285"/>
      <c r="BF236" s="1285"/>
      <c r="BG236" s="1285"/>
      <c r="BH236" s="1292"/>
      <c r="BI236" s="1179"/>
      <c r="BJ236" s="1179"/>
      <c r="BK236" s="1179"/>
      <c r="BL236" s="1179"/>
      <c r="BM236" s="1179"/>
      <c r="BN236" s="1179"/>
      <c r="BO236" s="1179"/>
      <c r="BP236" s="1179"/>
      <c r="BQ236" s="1292"/>
      <c r="BR236" s="1292"/>
      <c r="BS236" s="1292"/>
      <c r="BT236" s="1292"/>
      <c r="BU236" s="1179"/>
      <c r="BV236" s="1179"/>
      <c r="BW236" s="1174"/>
      <c r="BX236" s="1174"/>
      <c r="BY236" s="1174"/>
      <c r="BZ236" s="1174"/>
      <c r="CA236" s="1295"/>
      <c r="CB236" s="1174"/>
      <c r="CC236" s="1295"/>
      <c r="CD236" s="1295"/>
      <c r="CE236" s="1295"/>
      <c r="CF236" s="1295"/>
      <c r="CG236" s="1174"/>
      <c r="CH236" s="1174"/>
      <c r="CI236" s="1179"/>
      <c r="CJ236" s="1179"/>
      <c r="CK236" s="1179"/>
      <c r="CL236" s="1293"/>
      <c r="CM236" s="1285"/>
      <c r="CN236" s="1292"/>
      <c r="CO236" s="1179"/>
      <c r="CP236" s="1179"/>
      <c r="CQ236" s="1293"/>
      <c r="CR236" s="1293"/>
      <c r="CS236" s="293"/>
      <c r="CT236" s="1179"/>
      <c r="CU236" s="1176"/>
      <c r="CV236" s="1177"/>
      <c r="CW236" s="1285"/>
      <c r="CX236" s="1286"/>
      <c r="CY236" s="1292"/>
      <c r="CZ236" s="1179"/>
      <c r="DA236" s="1286"/>
      <c r="DB236" s="1177"/>
      <c r="DC236" s="1286"/>
      <c r="DD236" s="1286"/>
      <c r="DE236" s="1286"/>
      <c r="DF236" s="1285"/>
      <c r="DG236" s="1286"/>
      <c r="DH236" s="1177"/>
      <c r="DI236" s="1300"/>
      <c r="DJ236" s="1300"/>
      <c r="DK236" s="1300"/>
      <c r="DL236" s="1179"/>
      <c r="DM236" s="1180"/>
      <c r="DN236" s="1305"/>
      <c r="DO236" s="1174"/>
      <c r="DP236" s="1174"/>
      <c r="DQ236" s="1174"/>
      <c r="DR236" s="1174"/>
      <c r="DS236" s="1289"/>
      <c r="DT236" s="1289"/>
      <c r="DU236" s="1171"/>
      <c r="DV236" s="1171"/>
      <c r="DW236" s="1284"/>
      <c r="DX236" s="1290"/>
      <c r="DY236" s="1290"/>
      <c r="DZ236" s="1290"/>
      <c r="EA236" s="1308"/>
      <c r="EB236" s="1290"/>
      <c r="EC236" s="1290"/>
      <c r="ED236" s="1290"/>
      <c r="EF236" s="1290"/>
      <c r="EG236" s="1290"/>
    </row>
    <row r="237" spans="1:137" ht="17.25" customHeight="1" x14ac:dyDescent="0.15">
      <c r="A237" s="1170" t="s">
        <v>512</v>
      </c>
      <c r="B237" s="1218" t="s">
        <v>33</v>
      </c>
      <c r="C237" s="1219" t="s">
        <v>240</v>
      </c>
      <c r="D237" s="1220">
        <f>D236/D235</f>
        <v>341.35134407935965</v>
      </c>
      <c r="E237" s="1221">
        <v>487</v>
      </c>
      <c r="F237" s="1222">
        <v>453</v>
      </c>
      <c r="G237" s="1222">
        <v>355</v>
      </c>
      <c r="H237" s="1222">
        <v>286</v>
      </c>
      <c r="I237" s="1222">
        <v>240</v>
      </c>
      <c r="J237" s="1223"/>
      <c r="K237" s="1222"/>
      <c r="L237" s="1222"/>
      <c r="M237" s="1222"/>
      <c r="N237" s="1222"/>
      <c r="O237" s="1222"/>
      <c r="P237" s="1224"/>
      <c r="S237" s="55"/>
      <c r="T237" s="825"/>
      <c r="U237" s="748"/>
      <c r="V237" s="748"/>
      <c r="W237" s="767"/>
      <c r="X237" s="748"/>
      <c r="Y237" s="787"/>
      <c r="Z237" s="1575"/>
      <c r="AA237" s="1575"/>
      <c r="AB237" s="1575"/>
      <c r="AC237" s="1577"/>
      <c r="AD237" s="1575"/>
      <c r="AE237" s="787"/>
      <c r="AF237" s="1292"/>
      <c r="AG237" s="1176"/>
      <c r="AH237" s="1179"/>
      <c r="AI237" s="1179"/>
      <c r="AJ237" s="1248"/>
      <c r="AK237" s="1248"/>
      <c r="AL237" s="1179"/>
      <c r="AM237" s="1285"/>
      <c r="AN237" s="1285"/>
      <c r="AO237" s="1285"/>
      <c r="AP237" s="1179"/>
      <c r="AQ237" s="1179"/>
      <c r="AR237" s="1292"/>
      <c r="AS237" s="1176"/>
      <c r="AT237" s="1176"/>
      <c r="AU237" s="1176"/>
      <c r="AV237" s="1176"/>
      <c r="AW237" s="1176"/>
      <c r="AX237" s="1179"/>
      <c r="AY237" s="1179"/>
      <c r="AZ237" s="1179"/>
      <c r="BA237" s="1179"/>
      <c r="BB237" s="1179"/>
      <c r="BC237" s="1178"/>
      <c r="BD237" s="1179"/>
      <c r="BE237" s="1179"/>
      <c r="BF237" s="1179"/>
      <c r="BG237" s="1179"/>
      <c r="BH237" s="1292"/>
      <c r="BI237" s="1292"/>
      <c r="BJ237" s="1179"/>
      <c r="BK237" s="1176"/>
      <c r="BL237" s="1176"/>
      <c r="BM237" s="1176"/>
      <c r="BN237" s="1176"/>
      <c r="BO237" s="1176"/>
      <c r="BP237" s="1179"/>
      <c r="BQ237" s="1292"/>
      <c r="BR237" s="1292"/>
      <c r="BS237" s="1292"/>
      <c r="BT237" s="1285"/>
      <c r="BU237" s="1285"/>
      <c r="BV237" s="1179"/>
      <c r="BW237" s="1290"/>
      <c r="BX237" s="1290"/>
      <c r="BY237" s="1289"/>
      <c r="BZ237" s="1295"/>
      <c r="CA237" s="1174"/>
      <c r="CB237" s="1174"/>
      <c r="CC237" s="1174"/>
      <c r="CD237" s="1174"/>
      <c r="CE237" s="1174"/>
      <c r="CF237" s="1289"/>
      <c r="CG237" s="1295"/>
      <c r="CH237" s="1174"/>
      <c r="CI237" s="1179"/>
      <c r="CJ237" s="1179"/>
      <c r="CK237" s="1293"/>
      <c r="CL237" s="1292"/>
      <c r="CM237" s="1179"/>
      <c r="CN237" s="1292"/>
      <c r="CO237" s="1179"/>
      <c r="CP237" s="1179"/>
      <c r="CQ237" s="1293"/>
      <c r="CR237" s="1293"/>
      <c r="CS237" s="293"/>
      <c r="CT237" s="1179"/>
      <c r="CU237" s="1286"/>
      <c r="CV237" s="1177"/>
      <c r="CW237" s="1286"/>
      <c r="CX237" s="1286"/>
      <c r="CY237" s="1286"/>
      <c r="CZ237" s="1285"/>
      <c r="DA237" s="1286"/>
      <c r="DB237" s="1177"/>
      <c r="DC237" s="1300"/>
      <c r="DD237" s="1300"/>
      <c r="DE237" s="1300"/>
      <c r="DF237" s="1292"/>
      <c r="DG237" s="1180"/>
      <c r="DJ237" s="1174"/>
      <c r="DK237" s="1174"/>
      <c r="DL237" s="1174"/>
      <c r="DM237" s="1174"/>
      <c r="DN237" s="1284"/>
      <c r="DO237" s="1290"/>
      <c r="DP237" s="1290"/>
      <c r="DQ237" s="1290"/>
      <c r="DR237" s="1175"/>
      <c r="DS237" s="1289"/>
      <c r="DT237" s="1289"/>
      <c r="DU237" s="1171"/>
      <c r="DV237" s="1171"/>
      <c r="DW237" s="1284"/>
      <c r="DX237" s="1290"/>
      <c r="DY237" s="1290"/>
      <c r="DZ237" s="1290"/>
      <c r="EA237" s="1308"/>
    </row>
    <row r="238" spans="1:137" ht="17.25" customHeight="1" x14ac:dyDescent="0.15">
      <c r="A238" s="1170" t="s">
        <v>513</v>
      </c>
      <c r="B238" s="1225" t="s">
        <v>34</v>
      </c>
      <c r="C238" s="1226" t="s">
        <v>239</v>
      </c>
      <c r="D238" s="1212">
        <f>SUM(E238:P238)</f>
        <v>63.141999999999996</v>
      </c>
      <c r="E238" s="1213">
        <v>6.2489999999999997</v>
      </c>
      <c r="F238" s="1214">
        <v>8.1829999999999998</v>
      </c>
      <c r="G238" s="1214">
        <v>10.977</v>
      </c>
      <c r="H238" s="1214">
        <v>14.358000000000001</v>
      </c>
      <c r="I238" s="1214">
        <v>23.375</v>
      </c>
      <c r="J238" s="1215"/>
      <c r="K238" s="1216"/>
      <c r="L238" s="1214"/>
      <c r="M238" s="1214"/>
      <c r="N238" s="1214"/>
      <c r="O238" s="1214"/>
      <c r="P238" s="1217"/>
      <c r="S238" s="55"/>
      <c r="U238" s="748"/>
      <c r="V238" s="748"/>
      <c r="W238" s="748"/>
      <c r="X238" s="767"/>
      <c r="Z238" s="1576"/>
      <c r="AA238" s="1576"/>
      <c r="AB238" s="1576"/>
      <c r="AC238" s="1575"/>
      <c r="AD238" s="1577"/>
      <c r="AG238" s="1179"/>
      <c r="AH238" s="1179"/>
      <c r="AI238" s="1178"/>
      <c r="AJ238" s="1178"/>
      <c r="AK238" s="1178"/>
      <c r="AL238" s="1292"/>
      <c r="AM238" s="1179"/>
      <c r="AN238" s="1179"/>
      <c r="AO238" s="1179"/>
      <c r="AP238" s="1179"/>
      <c r="AQ238" s="1285"/>
      <c r="AR238" s="1292"/>
      <c r="AS238" s="1179"/>
      <c r="AT238" s="1179"/>
      <c r="AU238" s="1179"/>
      <c r="AV238" s="1179"/>
      <c r="AW238" s="1179"/>
      <c r="AX238" s="1179"/>
      <c r="AY238" s="1176"/>
      <c r="AZ238" s="1176"/>
      <c r="BA238" s="1176"/>
      <c r="BB238" s="1176"/>
      <c r="BC238" s="1176"/>
      <c r="BD238" s="1292"/>
      <c r="BE238" s="1292"/>
      <c r="BF238" s="1292"/>
      <c r="BG238" s="1292"/>
      <c r="BH238" s="1179"/>
      <c r="BI238" s="1179"/>
      <c r="BJ238" s="1179"/>
      <c r="BK238" s="1292"/>
      <c r="BL238" s="1292"/>
      <c r="BM238" s="1292"/>
      <c r="BN238" s="1179"/>
      <c r="BO238" s="1292"/>
      <c r="BP238" s="1292"/>
      <c r="BQ238" s="1176"/>
      <c r="BR238" s="1177"/>
      <c r="BS238" s="1178"/>
      <c r="BT238" s="1179"/>
      <c r="BU238" s="1248"/>
      <c r="BV238" s="1292"/>
      <c r="BW238" s="1179"/>
      <c r="BX238" s="1179"/>
      <c r="BY238" s="1179"/>
      <c r="BZ238" s="1292"/>
      <c r="CA238" s="1292"/>
      <c r="CB238" s="1292"/>
      <c r="CC238" s="1295"/>
      <c r="CD238" s="1295"/>
      <c r="CE238" s="1295"/>
      <c r="CF238" s="1289"/>
      <c r="CG238" s="1174"/>
      <c r="CH238" s="1295"/>
      <c r="CI238" s="1174"/>
      <c r="CJ238" s="1174"/>
      <c r="CK238" s="1174"/>
      <c r="CL238" s="1171"/>
      <c r="CM238" s="1171"/>
      <c r="CN238" s="1174"/>
      <c r="CO238" s="1286"/>
      <c r="CP238" s="1177"/>
      <c r="CQ238" s="1286"/>
      <c r="CR238" s="1285"/>
      <c r="CS238" s="1285"/>
      <c r="CT238" s="1292"/>
      <c r="CU238" s="1286"/>
      <c r="CV238" s="1177"/>
      <c r="CW238" s="1286"/>
      <c r="CX238" s="1286"/>
      <c r="CY238" s="1286"/>
      <c r="CZ238" s="1297"/>
      <c r="DA238" s="1286"/>
      <c r="DB238" s="1177"/>
      <c r="DC238" s="1300"/>
      <c r="DD238" s="1300"/>
      <c r="DE238" s="1300"/>
      <c r="DF238" s="1179"/>
      <c r="DG238" s="1179"/>
      <c r="DH238" s="1174"/>
      <c r="DI238" s="1174"/>
      <c r="DJ238" s="1174"/>
      <c r="DK238" s="1174"/>
      <c r="DL238" s="1174"/>
      <c r="DN238" s="1284"/>
      <c r="DO238" s="1290"/>
      <c r="DP238" s="1290"/>
      <c r="DQ238" s="1290"/>
      <c r="DR238" s="1294"/>
      <c r="DS238" s="1289"/>
      <c r="DT238" s="1289"/>
      <c r="DU238" s="1171"/>
    </row>
    <row r="239" spans="1:137" ht="17.25" customHeight="1" x14ac:dyDescent="0.15">
      <c r="A239" s="1170" t="s">
        <v>514</v>
      </c>
      <c r="B239" s="1210" t="s">
        <v>34</v>
      </c>
      <c r="C239" s="1211" t="s">
        <v>15</v>
      </c>
      <c r="D239" s="1212">
        <f>SUM(E239:P239)</f>
        <v>28029.805</v>
      </c>
      <c r="E239" s="1213">
        <v>4223.2460000000001</v>
      </c>
      <c r="F239" s="1214">
        <v>4386.982</v>
      </c>
      <c r="G239" s="1214">
        <v>5577.4080000000004</v>
      </c>
      <c r="H239" s="1214">
        <v>5978.7309999999998</v>
      </c>
      <c r="I239" s="1214">
        <v>7863.4380000000001</v>
      </c>
      <c r="J239" s="1215"/>
      <c r="K239" s="1216"/>
      <c r="L239" s="1214"/>
      <c r="M239" s="1214"/>
      <c r="N239" s="1214"/>
      <c r="O239" s="1214"/>
      <c r="P239" s="1217"/>
      <c r="S239" s="55"/>
      <c r="U239" s="767"/>
      <c r="V239" s="767"/>
      <c r="W239" s="767"/>
      <c r="X239" s="748"/>
      <c r="Z239" s="1576"/>
      <c r="AA239" s="1576"/>
      <c r="AB239" s="1576"/>
      <c r="AC239" s="1576"/>
      <c r="AD239" s="1575"/>
      <c r="AG239" s="1176"/>
      <c r="AH239" s="1292"/>
      <c r="AI239" s="1292"/>
      <c r="AJ239" s="1292"/>
      <c r="AK239" s="1179"/>
      <c r="AL239" s="1179"/>
      <c r="AM239" s="1176"/>
      <c r="AN239" s="1177"/>
      <c r="AO239" s="1178"/>
      <c r="AP239" s="1292"/>
      <c r="AQ239" s="1292"/>
      <c r="AR239" s="1179"/>
      <c r="AS239" s="1179"/>
      <c r="AT239" s="1179"/>
      <c r="AU239" s="1179"/>
      <c r="AV239" s="1179"/>
      <c r="AW239" s="1285"/>
      <c r="AX239" s="1179"/>
      <c r="AY239" s="1179"/>
      <c r="AZ239" s="1179"/>
      <c r="BA239" s="1179"/>
      <c r="BB239" s="1179"/>
      <c r="BC239" s="1179"/>
      <c r="BD239" s="1179"/>
      <c r="BE239" s="1179"/>
      <c r="BF239" s="1179"/>
      <c r="BG239" s="1179"/>
      <c r="BH239" s="1285"/>
      <c r="BI239" s="1179"/>
      <c r="BJ239" s="1292"/>
      <c r="BK239" s="1285"/>
      <c r="BL239" s="1285"/>
      <c r="BM239" s="1285"/>
      <c r="BN239" s="1178"/>
      <c r="BO239" s="1179"/>
      <c r="BP239" s="1179"/>
      <c r="BQ239" s="1285"/>
      <c r="BR239" s="1285"/>
      <c r="BS239" s="1285"/>
      <c r="BT239" s="1285"/>
      <c r="BU239" s="1179"/>
      <c r="BV239" s="1179"/>
      <c r="BW239" s="1174"/>
      <c r="BX239" s="1174"/>
      <c r="BY239" s="1174"/>
      <c r="BZ239" s="1174"/>
      <c r="CA239" s="1289"/>
      <c r="CB239" s="1174"/>
      <c r="CC239" s="1290"/>
      <c r="CD239" s="1290"/>
      <c r="CE239" s="1290"/>
      <c r="CF239" s="1171"/>
      <c r="CG239" s="1295"/>
      <c r="CH239" s="1174"/>
      <c r="CI239" s="1292"/>
      <c r="CJ239" s="1292"/>
      <c r="CK239" s="293"/>
      <c r="CL239" s="1293"/>
      <c r="CM239" s="1178"/>
      <c r="CN239" s="1285"/>
      <c r="CO239" s="1286"/>
      <c r="CP239" s="1177"/>
      <c r="CQ239" s="1287"/>
      <c r="CR239" s="1293"/>
      <c r="CS239" s="1293"/>
      <c r="CT239" s="1179"/>
      <c r="CU239" s="1176"/>
      <c r="CV239" s="1176"/>
      <c r="CW239" s="1176"/>
      <c r="CX239" s="1176"/>
      <c r="CY239" s="1176"/>
      <c r="CZ239" s="1179"/>
      <c r="DA239" s="1286"/>
      <c r="DB239" s="1177"/>
      <c r="DC239" s="1286"/>
      <c r="DD239" s="1286"/>
      <c r="DE239" s="1286"/>
      <c r="DF239" s="1285"/>
      <c r="DG239" s="1286"/>
      <c r="DH239" s="1177"/>
      <c r="DI239" s="1300"/>
      <c r="DJ239" s="1300"/>
      <c r="DK239" s="1300"/>
      <c r="DL239" s="1180"/>
      <c r="DM239" s="1178"/>
      <c r="DN239" s="1289"/>
      <c r="DO239" s="1171"/>
      <c r="DP239" s="1171"/>
      <c r="DQ239" s="1284"/>
      <c r="DR239" s="1290"/>
      <c r="DS239" s="1290"/>
      <c r="DT239" s="1290"/>
      <c r="DU239" s="1175"/>
      <c r="DV239" s="1290"/>
      <c r="DW239" s="1290"/>
      <c r="DX239" s="1290"/>
    </row>
    <row r="240" spans="1:137" ht="17.25" customHeight="1" x14ac:dyDescent="0.15">
      <c r="A240" s="1170" t="s">
        <v>515</v>
      </c>
      <c r="B240" s="1218" t="s">
        <v>34</v>
      </c>
      <c r="C240" s="1219" t="s">
        <v>240</v>
      </c>
      <c r="D240" s="1220">
        <f>D239/D238</f>
        <v>443.91696493617565</v>
      </c>
      <c r="E240" s="1221">
        <v>676</v>
      </c>
      <c r="F240" s="1222">
        <v>536</v>
      </c>
      <c r="G240" s="1222">
        <v>508</v>
      </c>
      <c r="H240" s="1222">
        <v>416</v>
      </c>
      <c r="I240" s="1222">
        <v>336</v>
      </c>
      <c r="J240" s="1223"/>
      <c r="K240" s="1222"/>
      <c r="L240" s="1222"/>
      <c r="M240" s="1222"/>
      <c r="N240" s="1222"/>
      <c r="O240" s="1222"/>
      <c r="P240" s="1224"/>
      <c r="S240" s="55"/>
      <c r="T240" s="825"/>
      <c r="U240" s="748"/>
      <c r="V240" s="748"/>
      <c r="W240" s="767"/>
      <c r="X240" s="768"/>
      <c r="Y240" s="787"/>
      <c r="Z240" s="1575"/>
      <c r="AA240" s="1575"/>
      <c r="AB240" s="1575"/>
      <c r="AC240" s="1576"/>
      <c r="AD240" s="1576"/>
      <c r="AE240" s="787"/>
      <c r="AF240" s="1292"/>
      <c r="AG240" s="1176"/>
      <c r="AH240" s="1292"/>
      <c r="AI240" s="1292"/>
      <c r="AJ240" s="1179"/>
      <c r="AK240" s="1292"/>
      <c r="AL240" s="1179"/>
      <c r="AM240" s="1179"/>
      <c r="AN240" s="1179"/>
      <c r="AO240" s="1179"/>
      <c r="AP240" s="1179"/>
      <c r="AQ240" s="1179"/>
      <c r="AR240" s="1292"/>
      <c r="AS240" s="1176"/>
      <c r="AT240" s="1176"/>
      <c r="AU240" s="1176"/>
      <c r="AV240" s="1176"/>
      <c r="AW240" s="1176"/>
      <c r="AX240" s="1179"/>
      <c r="AY240" s="1285"/>
      <c r="AZ240" s="1285"/>
      <c r="BA240" s="1285"/>
      <c r="BB240" s="1292"/>
      <c r="BC240" s="1179"/>
      <c r="BD240" s="1292"/>
      <c r="BE240" s="1179"/>
      <c r="BF240" s="1179"/>
      <c r="BG240" s="1179"/>
      <c r="BH240" s="1179"/>
      <c r="BI240" s="1292"/>
      <c r="BJ240" s="1179"/>
      <c r="BK240" s="1285"/>
      <c r="BL240" s="1285"/>
      <c r="BM240" s="1178"/>
      <c r="BN240" s="1285"/>
      <c r="BO240" s="1179"/>
      <c r="BP240" s="1179"/>
      <c r="BQ240" s="1295"/>
      <c r="BR240" s="1295"/>
      <c r="BS240" s="1295"/>
      <c r="BT240" s="1174"/>
      <c r="BU240" s="1289"/>
      <c r="BV240" s="1174"/>
      <c r="BW240" s="1292"/>
      <c r="BX240" s="1292"/>
      <c r="BY240" s="293"/>
      <c r="BZ240" s="1178"/>
      <c r="CA240" s="1293"/>
      <c r="CB240" s="1179"/>
      <c r="CC240" s="1292"/>
      <c r="CD240" s="1292"/>
      <c r="CE240" s="293"/>
      <c r="CF240" s="1293"/>
      <c r="CG240" s="293"/>
      <c r="CH240" s="1179"/>
      <c r="CI240" s="1292"/>
      <c r="CJ240" s="1292"/>
      <c r="CK240" s="1292"/>
      <c r="CL240" s="1179"/>
      <c r="CM240" s="1286"/>
      <c r="CN240" s="1179"/>
      <c r="CO240" s="1286"/>
      <c r="CP240" s="1177"/>
      <c r="CQ240" s="1286"/>
      <c r="CR240" s="1286"/>
      <c r="CS240" s="1286"/>
      <c r="CT240" s="1285"/>
      <c r="CU240" s="1286"/>
      <c r="CV240" s="1177"/>
      <c r="CW240" s="1300"/>
      <c r="CX240" s="1300"/>
      <c r="CY240" s="1300"/>
      <c r="CZ240" s="1292"/>
      <c r="DA240" s="1180"/>
      <c r="DB240" s="1305"/>
      <c r="DC240" s="1290"/>
      <c r="DD240" s="1174"/>
      <c r="DE240" s="1174"/>
      <c r="DF240" s="1174"/>
      <c r="DG240" s="1289"/>
      <c r="DH240" s="1289"/>
      <c r="DI240" s="1171"/>
      <c r="DJ240" s="1171"/>
      <c r="DK240" s="1284"/>
      <c r="DL240" s="1290"/>
      <c r="DM240" s="1290"/>
      <c r="DN240" s="1290"/>
    </row>
    <row r="241" spans="1:137" ht="17.25" customHeight="1" x14ac:dyDescent="0.15">
      <c r="A241" s="1170" t="s">
        <v>516</v>
      </c>
      <c r="B241" s="1225" t="s">
        <v>35</v>
      </c>
      <c r="C241" s="1226" t="s">
        <v>239</v>
      </c>
      <c r="D241" s="1212">
        <f>SUM(E241:P241)</f>
        <v>31.183</v>
      </c>
      <c r="E241" s="1213">
        <v>0</v>
      </c>
      <c r="F241" s="1214">
        <v>0</v>
      </c>
      <c r="G241" s="1214">
        <v>2.16</v>
      </c>
      <c r="H241" s="1214">
        <v>0.14599999999999999</v>
      </c>
      <c r="I241" s="1214">
        <v>28.876999999999999</v>
      </c>
      <c r="J241" s="1215"/>
      <c r="K241" s="1216"/>
      <c r="L241" s="1214"/>
      <c r="M241" s="1214"/>
      <c r="N241" s="1214"/>
      <c r="O241" s="1214"/>
      <c r="P241" s="1217"/>
      <c r="S241" s="55"/>
      <c r="U241" s="767"/>
      <c r="V241" s="767"/>
      <c r="W241" s="748"/>
      <c r="X241" s="767"/>
      <c r="Z241" s="1575"/>
      <c r="AA241" s="1575"/>
      <c r="AB241" s="1575"/>
      <c r="AC241" s="1575"/>
      <c r="AD241" s="1576"/>
      <c r="AG241" s="1176"/>
      <c r="AH241" s="1292"/>
      <c r="AI241" s="1292"/>
      <c r="AJ241" s="1179"/>
      <c r="AK241" s="1178"/>
      <c r="AL241" s="1292"/>
      <c r="AM241" s="1285"/>
      <c r="AN241" s="1285"/>
      <c r="AO241" s="1285"/>
      <c r="AP241" s="1292"/>
      <c r="AQ241" s="1248"/>
      <c r="AR241" s="1292"/>
      <c r="AS241" s="1176"/>
      <c r="AT241" s="1177"/>
      <c r="AU241" s="1178"/>
      <c r="AV241" s="1179"/>
      <c r="AW241" s="1179"/>
      <c r="AX241" s="1179"/>
      <c r="AY241" s="1176"/>
      <c r="AZ241" s="1176"/>
      <c r="BA241" s="1176"/>
      <c r="BB241" s="1176"/>
      <c r="BC241" s="1176"/>
      <c r="BD241" s="1292"/>
      <c r="BE241" s="1292"/>
      <c r="BF241" s="1292"/>
      <c r="BG241" s="1292"/>
      <c r="BH241" s="1292"/>
      <c r="BI241" s="1179"/>
      <c r="BJ241" s="1179"/>
      <c r="BK241" s="1176"/>
      <c r="BL241" s="1177"/>
      <c r="BM241" s="1178"/>
      <c r="BN241" s="1178"/>
      <c r="BO241" s="1248"/>
      <c r="BP241" s="1292"/>
      <c r="BQ241" s="1292"/>
      <c r="BR241" s="1292"/>
      <c r="BS241" s="1292"/>
      <c r="BT241" s="1178"/>
      <c r="BU241" s="1179"/>
      <c r="BV241" s="1292"/>
      <c r="BW241" s="1292"/>
      <c r="BX241" s="1292"/>
      <c r="BY241" s="1292"/>
      <c r="BZ241" s="1292"/>
      <c r="CA241" s="1178"/>
      <c r="CB241" s="1292"/>
      <c r="CC241" s="1174"/>
      <c r="CD241" s="1174"/>
      <c r="CE241" s="1171"/>
      <c r="CF241" s="1295"/>
      <c r="CG241" s="1174"/>
      <c r="CH241" s="1295"/>
      <c r="CI241" s="1286"/>
      <c r="CJ241" s="1177"/>
      <c r="CK241" s="1286"/>
      <c r="CL241" s="1292"/>
      <c r="CM241" s="1179"/>
      <c r="CN241" s="1292"/>
      <c r="CO241" s="1286"/>
      <c r="CP241" s="1177"/>
      <c r="CQ241" s="1300"/>
      <c r="CR241" s="1300"/>
      <c r="CS241" s="1300"/>
      <c r="CT241" s="1179"/>
      <c r="CU241" s="1179"/>
      <c r="CV241" s="1179"/>
      <c r="CW241" s="1179"/>
      <c r="CX241" s="1179"/>
      <c r="CY241" s="1179"/>
      <c r="CZ241" s="1292"/>
      <c r="DA241" s="1180"/>
    </row>
    <row r="242" spans="1:137" ht="17.25" customHeight="1" x14ac:dyDescent="0.15">
      <c r="A242" s="1170" t="s">
        <v>517</v>
      </c>
      <c r="B242" s="1210" t="s">
        <v>35</v>
      </c>
      <c r="C242" s="1211" t="s">
        <v>15</v>
      </c>
      <c r="D242" s="1212">
        <f>SUM(E242:P242)</f>
        <v>8820.6730000000007</v>
      </c>
      <c r="E242" s="1213">
        <v>0</v>
      </c>
      <c r="F242" s="1214">
        <v>0</v>
      </c>
      <c r="G242" s="1214">
        <v>783</v>
      </c>
      <c r="H242" s="1214">
        <v>68.775000000000006</v>
      </c>
      <c r="I242" s="1214">
        <v>7968.8980000000001</v>
      </c>
      <c r="J242" s="1215"/>
      <c r="K242" s="1216"/>
      <c r="L242" s="1214"/>
      <c r="M242" s="1214"/>
      <c r="N242" s="1214"/>
      <c r="O242" s="1214"/>
      <c r="P242" s="1217"/>
      <c r="S242" s="55"/>
      <c r="U242" s="767"/>
      <c r="V242" s="767"/>
      <c r="W242" s="252"/>
      <c r="X242" s="748"/>
      <c r="Z242" s="1575"/>
      <c r="AA242" s="1575"/>
      <c r="AB242" s="1575"/>
      <c r="AC242" s="1575"/>
      <c r="AD242" s="1575"/>
      <c r="AG242" s="1176"/>
      <c r="AH242" s="1179"/>
      <c r="AI242" s="1178"/>
      <c r="AJ242" s="1178"/>
      <c r="AK242" s="1179"/>
      <c r="AL242" s="1179"/>
      <c r="AM242" s="1179"/>
      <c r="AN242" s="1179"/>
      <c r="AO242" s="1179"/>
      <c r="AP242" s="1179"/>
      <c r="AQ242" s="1285"/>
      <c r="AR242" s="1179"/>
      <c r="AS242" s="1286"/>
      <c r="AT242" s="1177"/>
      <c r="AU242" s="1287"/>
      <c r="AV242" s="1248"/>
      <c r="AW242" s="1248"/>
      <c r="AX242" s="1179"/>
      <c r="AY242" s="1176"/>
      <c r="AZ242" s="1177"/>
      <c r="BA242" s="1178"/>
      <c r="BB242" s="1179"/>
      <c r="BC242" s="1179"/>
      <c r="BD242" s="1292"/>
      <c r="BE242" s="1292"/>
      <c r="BF242" s="1292"/>
      <c r="BG242" s="1292"/>
      <c r="BH242" s="1179"/>
      <c r="BI242" s="1292"/>
      <c r="BJ242" s="1179"/>
      <c r="BK242" s="1285"/>
      <c r="BL242" s="1285"/>
      <c r="BM242" s="1285"/>
      <c r="BN242" s="1292"/>
      <c r="BO242" s="1178"/>
      <c r="BP242" s="1179"/>
      <c r="BQ242" s="1179"/>
      <c r="BR242" s="1179"/>
      <c r="BS242" s="1179"/>
      <c r="BT242" s="1292"/>
      <c r="BU242" s="1292"/>
      <c r="BV242" s="1179"/>
      <c r="BW242" s="1174"/>
      <c r="BX242" s="1174"/>
      <c r="BY242" s="1174"/>
      <c r="BZ242" s="1289"/>
      <c r="CA242" s="1295"/>
      <c r="CB242" s="1174"/>
      <c r="CC242" s="1179"/>
      <c r="CD242" s="1179"/>
      <c r="CE242" s="1179"/>
      <c r="CF242" s="1286"/>
      <c r="CG242" s="1292"/>
      <c r="CH242" s="1179"/>
      <c r="CI242" s="1176"/>
      <c r="CJ242" s="1176"/>
      <c r="CK242" s="1176"/>
      <c r="CL242" s="1176"/>
      <c r="CM242" s="1176"/>
      <c r="CN242" s="1180"/>
      <c r="CO242" s="1286"/>
      <c r="CP242" s="1177"/>
      <c r="CQ242" s="1300"/>
      <c r="CR242" s="1300"/>
      <c r="CS242" s="1300"/>
      <c r="CT242" s="1179"/>
      <c r="CU242" s="1180"/>
    </row>
    <row r="243" spans="1:137" ht="17.25" customHeight="1" x14ac:dyDescent="0.15">
      <c r="A243" s="1170" t="s">
        <v>518</v>
      </c>
      <c r="B243" s="1218" t="s">
        <v>35</v>
      </c>
      <c r="C243" s="1219" t="s">
        <v>240</v>
      </c>
      <c r="D243" s="1220">
        <f>D242/D241</f>
        <v>282.86800500272585</v>
      </c>
      <c r="E243" s="1221">
        <v>0</v>
      </c>
      <c r="F243" s="1222">
        <v>0</v>
      </c>
      <c r="G243" s="1222">
        <v>363</v>
      </c>
      <c r="H243" s="1222">
        <v>471</v>
      </c>
      <c r="I243" s="1222">
        <v>276</v>
      </c>
      <c r="J243" s="1223"/>
      <c r="K243" s="1222"/>
      <c r="L243" s="1222"/>
      <c r="M243" s="1222"/>
      <c r="N243" s="1222"/>
      <c r="O243" s="1222"/>
      <c r="P243" s="1224"/>
      <c r="S243" s="55"/>
      <c r="T243" s="825"/>
      <c r="U243" s="767"/>
      <c r="V243" s="767"/>
      <c r="W243" s="252"/>
      <c r="X243" s="748"/>
      <c r="Y243" s="787"/>
      <c r="Z243" s="1575"/>
      <c r="AA243" s="1575"/>
      <c r="AB243" s="1575"/>
      <c r="AC243" s="1575"/>
      <c r="AD243" s="1575"/>
      <c r="AE243" s="787"/>
      <c r="AF243" s="1292"/>
      <c r="AG243" s="1176"/>
      <c r="AH243" s="1179"/>
      <c r="AI243" s="1292"/>
      <c r="AJ243" s="1179"/>
      <c r="AK243" s="1292"/>
      <c r="AL243" s="1179"/>
      <c r="AM243" s="1292"/>
      <c r="AN243" s="1292"/>
      <c r="AO243" s="1292"/>
      <c r="AP243" s="1292"/>
      <c r="AQ243" s="1179"/>
      <c r="AR243" s="1179"/>
      <c r="AS243" s="1174"/>
      <c r="AT243" s="1174"/>
      <c r="AU243" s="1174"/>
      <c r="AV243" s="1295"/>
      <c r="AW243" s="1174"/>
      <c r="AX243" s="1174"/>
      <c r="AY243" s="1174"/>
      <c r="AZ243" s="1174"/>
      <c r="BA243" s="1174"/>
      <c r="BB243" s="1174"/>
      <c r="BC243" s="1295"/>
      <c r="BD243" s="1290"/>
      <c r="BE243" s="1292"/>
      <c r="BF243" s="1292"/>
      <c r="BG243" s="1292"/>
      <c r="BH243" s="1179"/>
      <c r="BI243" s="1286"/>
      <c r="BJ243" s="1179"/>
      <c r="BK243" s="1286"/>
      <c r="BL243" s="1177"/>
      <c r="BM243" s="1286"/>
      <c r="BN243" s="1286"/>
      <c r="BO243" s="1286"/>
      <c r="BP243" s="1285"/>
      <c r="BQ243" s="1286"/>
      <c r="BR243" s="1177"/>
      <c r="BS243" s="1300"/>
      <c r="BT243" s="1300"/>
      <c r="BU243" s="1300"/>
      <c r="BV243" s="1179"/>
      <c r="BW243" s="1178"/>
      <c r="BX243" s="1289"/>
      <c r="BY243" s="1289"/>
    </row>
    <row r="244" spans="1:137" ht="17.25" customHeight="1" x14ac:dyDescent="0.15">
      <c r="A244" s="1170" t="s">
        <v>519</v>
      </c>
      <c r="B244" s="1689" t="s">
        <v>36</v>
      </c>
      <c r="C244" s="1226" t="s">
        <v>239</v>
      </c>
      <c r="D244" s="1212">
        <f>SUM(E244:P244)</f>
        <v>1587.472</v>
      </c>
      <c r="E244" s="1213">
        <v>186.078</v>
      </c>
      <c r="F244" s="1214">
        <v>270.74200000000002</v>
      </c>
      <c r="G244" s="1214">
        <v>314.875</v>
      </c>
      <c r="H244" s="1214">
        <v>345.22199999999998</v>
      </c>
      <c r="I244" s="1214">
        <v>470.55500000000001</v>
      </c>
      <c r="J244" s="1215"/>
      <c r="K244" s="1216"/>
      <c r="L244" s="1214"/>
      <c r="M244" s="1214"/>
      <c r="N244" s="1214"/>
      <c r="O244" s="1214"/>
      <c r="P244" s="1217"/>
      <c r="S244" s="55"/>
      <c r="U244" s="748"/>
      <c r="V244" s="748"/>
      <c r="W244" s="252"/>
      <c r="X244" s="748"/>
      <c r="Z244" s="1576"/>
      <c r="AA244" s="1576"/>
      <c r="AB244" s="1576"/>
      <c r="AC244" s="1575"/>
      <c r="AD244" s="1575"/>
      <c r="AG244" s="1176"/>
      <c r="AH244" s="1179"/>
      <c r="AI244" s="1179"/>
      <c r="AJ244" s="1179"/>
      <c r="AK244" s="1292"/>
      <c r="AL244" s="1292"/>
      <c r="AM244" s="1285"/>
      <c r="AN244" s="1285"/>
      <c r="AO244" s="1178"/>
      <c r="AP244" s="1285"/>
      <c r="AQ244" s="1285"/>
      <c r="AR244" s="1292"/>
      <c r="AS244" s="1295"/>
      <c r="AT244" s="1295"/>
      <c r="AU244" s="1295"/>
      <c r="AV244" s="1174"/>
      <c r="AW244" s="1174"/>
      <c r="AX244" s="1295"/>
      <c r="AY244" s="1174"/>
      <c r="AZ244" s="1174"/>
      <c r="BA244" s="1171"/>
      <c r="BB244" s="1289"/>
      <c r="BC244" s="1289"/>
      <c r="BD244" s="1295"/>
      <c r="BE244" s="1286"/>
      <c r="BF244" s="1177"/>
      <c r="BG244" s="1286"/>
      <c r="BH244" s="1292"/>
      <c r="BI244" s="1179"/>
      <c r="BJ244" s="1292"/>
      <c r="BK244" s="1286"/>
      <c r="BL244" s="1177"/>
      <c r="BM244" s="1300"/>
      <c r="BN244" s="1300"/>
      <c r="BO244" s="1300"/>
      <c r="BP244" s="1292"/>
      <c r="BQ244" s="1178"/>
      <c r="BR244" s="1178"/>
      <c r="BS244" s="1178"/>
      <c r="BT244" s="1180"/>
      <c r="BU244" s="1180"/>
      <c r="BV244" s="1180"/>
      <c r="BW244" s="1180"/>
    </row>
    <row r="245" spans="1:137" ht="17.25" customHeight="1" x14ac:dyDescent="0.15">
      <c r="A245" s="1170" t="s">
        <v>520</v>
      </c>
      <c r="B245" s="1210" t="s">
        <v>36</v>
      </c>
      <c r="C245" s="1211" t="s">
        <v>15</v>
      </c>
      <c r="D245" s="1212">
        <f>SUM(E245:P245)</f>
        <v>728977.9850000001</v>
      </c>
      <c r="E245" s="1213">
        <v>80330.803</v>
      </c>
      <c r="F245" s="1214">
        <v>144955.44099999999</v>
      </c>
      <c r="G245" s="1214">
        <v>141289.03700000001</v>
      </c>
      <c r="H245" s="1214">
        <v>166980.201</v>
      </c>
      <c r="I245" s="1214">
        <v>195422.503</v>
      </c>
      <c r="J245" s="1215"/>
      <c r="K245" s="1216"/>
      <c r="L245" s="1214"/>
      <c r="M245" s="1214"/>
      <c r="N245" s="1214"/>
      <c r="O245" s="1214"/>
      <c r="P245" s="1217"/>
      <c r="S245" s="55"/>
      <c r="U245" s="748"/>
      <c r="V245" s="748"/>
      <c r="W245" s="767"/>
      <c r="X245" s="748"/>
      <c r="Z245" s="1576"/>
      <c r="AA245" s="1576"/>
      <c r="AB245" s="1576"/>
      <c r="AC245" s="1576"/>
      <c r="AD245" s="1575"/>
      <c r="AG245" s="1179"/>
      <c r="AH245" s="1292"/>
      <c r="AI245" s="1179"/>
      <c r="AJ245" s="1179"/>
      <c r="AK245" s="1248"/>
      <c r="AL245" s="1179"/>
      <c r="AM245" s="1179"/>
      <c r="AN245" s="1179"/>
      <c r="AO245" s="1179"/>
      <c r="AP245" s="1292"/>
      <c r="AQ245" s="1179"/>
      <c r="AR245" s="1179"/>
      <c r="AS245" s="1295"/>
      <c r="AT245" s="1295"/>
      <c r="AU245" s="1295"/>
      <c r="AV245" s="1171"/>
      <c r="AW245" s="1295"/>
      <c r="AX245" s="1174"/>
      <c r="AY245" s="1286"/>
      <c r="AZ245" s="1177"/>
      <c r="BA245" s="1300"/>
      <c r="BB245" s="1300"/>
      <c r="BC245" s="1300"/>
      <c r="BD245" s="1292"/>
      <c r="BE245" s="1180"/>
      <c r="BF245" s="1180"/>
      <c r="BG245" s="1180"/>
      <c r="BH245" s="1180"/>
      <c r="BI245" s="1180"/>
      <c r="BJ245" s="1180"/>
      <c r="BK245" s="1180"/>
    </row>
    <row r="246" spans="1:137" ht="17.25" customHeight="1" x14ac:dyDescent="0.15">
      <c r="A246" s="1170" t="s">
        <v>521</v>
      </c>
      <c r="B246" s="1218" t="s">
        <v>36</v>
      </c>
      <c r="C246" s="1219" t="s">
        <v>240</v>
      </c>
      <c r="D246" s="1220">
        <f>D245/D244</f>
        <v>459.20683010472004</v>
      </c>
      <c r="E246" s="1221">
        <v>432</v>
      </c>
      <c r="F246" s="1222">
        <v>535</v>
      </c>
      <c r="G246" s="1222">
        <v>449</v>
      </c>
      <c r="H246" s="1222">
        <v>484</v>
      </c>
      <c r="I246" s="1222">
        <v>415</v>
      </c>
      <c r="J246" s="1223"/>
      <c r="K246" s="1222"/>
      <c r="L246" s="1222"/>
      <c r="M246" s="1222"/>
      <c r="N246" s="1222"/>
      <c r="O246" s="1222"/>
      <c r="P246" s="1224"/>
      <c r="T246" s="825"/>
      <c r="U246" s="748"/>
      <c r="V246" s="748"/>
      <c r="W246" s="767"/>
      <c r="X246" s="767"/>
      <c r="Y246" s="787"/>
      <c r="Z246" s="1576"/>
      <c r="AA246" s="1576"/>
      <c r="AB246" s="1576"/>
      <c r="AC246" s="1576"/>
      <c r="AD246" s="1576"/>
      <c r="AE246" s="787"/>
      <c r="AF246" s="1292"/>
      <c r="AG246" s="1179"/>
      <c r="AH246" s="1177"/>
      <c r="AI246" s="1179"/>
      <c r="AJ246" s="1285"/>
      <c r="AK246" s="1179"/>
      <c r="AL246" s="1292"/>
      <c r="AM246" s="1174"/>
      <c r="AN246" s="1174"/>
      <c r="AO246" s="1171"/>
      <c r="AP246" s="1269"/>
      <c r="AQ246" s="1269"/>
      <c r="AR246" s="1174"/>
      <c r="AS246" s="1295"/>
      <c r="AT246" s="1295"/>
      <c r="AU246" s="1295"/>
      <c r="AV246" s="1174"/>
      <c r="AW246" s="1174"/>
      <c r="AX246" s="1295"/>
      <c r="AY246" s="1180"/>
      <c r="AZ246" s="1180"/>
      <c r="BA246" s="1180"/>
      <c r="BB246" s="1180"/>
      <c r="BC246" s="1180"/>
      <c r="BD246" s="1180"/>
      <c r="BE246" s="1180"/>
    </row>
    <row r="247" spans="1:137" ht="17.25" customHeight="1" x14ac:dyDescent="0.15">
      <c r="A247" s="1170" t="s">
        <v>522</v>
      </c>
      <c r="B247" s="1225" t="s">
        <v>37</v>
      </c>
      <c r="C247" s="1226" t="s">
        <v>239</v>
      </c>
      <c r="D247" s="1212">
        <f>SUM(E247:P247)</f>
        <v>58.768000000000001</v>
      </c>
      <c r="E247" s="1213">
        <v>6.2130000000000001</v>
      </c>
      <c r="F247" s="1214">
        <v>9.1549999999999994</v>
      </c>
      <c r="G247" s="1214">
        <v>7.3339999999999996</v>
      </c>
      <c r="H247" s="1214">
        <v>8.6969999999999992</v>
      </c>
      <c r="I247" s="1214">
        <v>27.369</v>
      </c>
      <c r="J247" s="1215"/>
      <c r="K247" s="1216"/>
      <c r="L247" s="1214"/>
      <c r="M247" s="1214"/>
      <c r="N247" s="1214"/>
      <c r="O247" s="1214"/>
      <c r="P247" s="1217"/>
      <c r="S247" s="55"/>
      <c r="U247" s="767"/>
      <c r="V247" s="767"/>
      <c r="W247" s="767"/>
      <c r="X247" s="767"/>
      <c r="Z247" s="1576"/>
      <c r="AA247" s="1576"/>
      <c r="AB247" s="1576"/>
      <c r="AC247" s="1576"/>
      <c r="AD247" s="1576"/>
      <c r="AG247" s="1292"/>
      <c r="AH247" s="1179"/>
      <c r="AI247" s="1179"/>
      <c r="AJ247" s="1179"/>
      <c r="AK247" s="1248"/>
      <c r="AL247" s="1179"/>
      <c r="AM247" s="1295"/>
      <c r="AN247" s="1295"/>
      <c r="AO247" s="1295"/>
      <c r="AP247" s="1290"/>
      <c r="AQ247" s="1290"/>
      <c r="AR247" s="1174"/>
      <c r="AS247" s="1286"/>
      <c r="AT247" s="1177"/>
      <c r="AU247" s="1300"/>
      <c r="AV247" s="1300"/>
      <c r="AW247" s="1300"/>
      <c r="AX247" s="1292"/>
      <c r="AY247" s="1180"/>
      <c r="AZ247" s="1180"/>
      <c r="BA247" s="1180"/>
      <c r="BB247" s="1180"/>
      <c r="BC247" s="1180"/>
      <c r="BD247" s="1180"/>
      <c r="BE247" s="1180"/>
    </row>
    <row r="248" spans="1:137" ht="17.25" customHeight="1" x14ac:dyDescent="0.15">
      <c r="A248" s="1170" t="s">
        <v>523</v>
      </c>
      <c r="B248" s="1210" t="s">
        <v>37</v>
      </c>
      <c r="C248" s="1211" t="s">
        <v>15</v>
      </c>
      <c r="D248" s="1212">
        <f>SUM(E248:P248)</f>
        <v>46121.346000000005</v>
      </c>
      <c r="E248" s="1213">
        <v>6555.5010000000002</v>
      </c>
      <c r="F248" s="1214">
        <v>8361.39</v>
      </c>
      <c r="G248" s="1214">
        <v>6299.17</v>
      </c>
      <c r="H248" s="1214">
        <v>6675.4189999999999</v>
      </c>
      <c r="I248" s="1214">
        <v>18229.866000000002</v>
      </c>
      <c r="J248" s="1215"/>
      <c r="K248" s="1216"/>
      <c r="L248" s="1214"/>
      <c r="M248" s="1214"/>
      <c r="N248" s="1214"/>
      <c r="O248" s="1214"/>
      <c r="P248" s="1217"/>
      <c r="S248" s="55"/>
      <c r="U248" s="767"/>
      <c r="V248" s="767"/>
      <c r="W248" s="748"/>
      <c r="X248" s="767"/>
      <c r="AC248" s="1576"/>
      <c r="AD248" s="1576"/>
      <c r="AG248" s="1179"/>
      <c r="AH248" s="1176"/>
      <c r="AI248" s="1292"/>
      <c r="AJ248" s="1292"/>
      <c r="AK248" s="1292"/>
      <c r="AL248" s="1179"/>
      <c r="AM248" s="1286"/>
      <c r="AN248" s="1177"/>
      <c r="AO248" s="1300"/>
      <c r="AP248" s="1300"/>
      <c r="AQ248" s="1300"/>
      <c r="AR248" s="1179"/>
      <c r="AS248" s="1180"/>
      <c r="AT248" s="1180"/>
      <c r="AU248" s="1180"/>
      <c r="AV248" s="1180"/>
      <c r="AW248" s="1180"/>
      <c r="AX248" s="1180"/>
      <c r="AY248" s="1180"/>
    </row>
    <row r="249" spans="1:137" ht="17.25" customHeight="1" x14ac:dyDescent="0.15">
      <c r="A249" s="1170" t="s">
        <v>524</v>
      </c>
      <c r="B249" s="1218" t="s">
        <v>37</v>
      </c>
      <c r="C249" s="1219" t="s">
        <v>240</v>
      </c>
      <c r="D249" s="1220">
        <f>D248/D247</f>
        <v>784.80373672747078</v>
      </c>
      <c r="E249" s="1221">
        <v>1055</v>
      </c>
      <c r="F249" s="1222">
        <v>913</v>
      </c>
      <c r="G249" s="1222">
        <v>859</v>
      </c>
      <c r="H249" s="1222">
        <v>768</v>
      </c>
      <c r="I249" s="1222">
        <v>666</v>
      </c>
      <c r="J249" s="1223"/>
      <c r="K249" s="1222"/>
      <c r="L249" s="1222"/>
      <c r="M249" s="1222"/>
      <c r="N249" s="1222"/>
      <c r="O249" s="1222"/>
      <c r="P249" s="1224"/>
      <c r="S249" s="55"/>
      <c r="T249" s="825"/>
      <c r="U249" s="767"/>
      <c r="V249" s="767"/>
      <c r="W249" s="748"/>
      <c r="X249" s="767"/>
      <c r="Y249" s="787"/>
      <c r="Z249" s="1576"/>
      <c r="AA249" s="1576"/>
      <c r="AB249" s="1576"/>
      <c r="AD249" s="1576"/>
      <c r="AE249" s="787"/>
      <c r="AF249" s="1292"/>
      <c r="AG249" s="1292"/>
      <c r="AH249" s="1176"/>
      <c r="AI249" s="1292"/>
      <c r="AJ249" s="1179"/>
      <c r="AK249" s="1292"/>
      <c r="AL249" s="1179"/>
      <c r="AM249" s="1286"/>
      <c r="AN249" s="1177"/>
      <c r="AO249" s="1300"/>
      <c r="AP249" s="1300"/>
      <c r="AQ249" s="1300"/>
      <c r="AR249" s="1292"/>
      <c r="AS249" s="1180"/>
      <c r="AT249" s="1180"/>
      <c r="AU249" s="1180"/>
      <c r="AV249" s="1180"/>
      <c r="AW249" s="1180"/>
      <c r="AX249" s="1180"/>
      <c r="AY249" s="1180"/>
    </row>
    <row r="250" spans="1:137" ht="17.25" customHeight="1" x14ac:dyDescent="0.15">
      <c r="A250" s="1170" t="s">
        <v>525</v>
      </c>
      <c r="B250" s="1689" t="s">
        <v>38</v>
      </c>
      <c r="C250" s="1226" t="s">
        <v>239</v>
      </c>
      <c r="D250" s="1212">
        <f>SUM(E250:P250)</f>
        <v>4285.2479999999996</v>
      </c>
      <c r="E250" s="1213">
        <v>140.369</v>
      </c>
      <c r="F250" s="1214">
        <v>337.065</v>
      </c>
      <c r="G250" s="1214">
        <v>781.65899999999999</v>
      </c>
      <c r="H250" s="1214">
        <v>1268.7629999999999</v>
      </c>
      <c r="I250" s="1214">
        <v>1757.3920000000001</v>
      </c>
      <c r="J250" s="1215"/>
      <c r="K250" s="1216"/>
      <c r="L250" s="1214"/>
      <c r="M250" s="1214"/>
      <c r="N250" s="1214"/>
      <c r="O250" s="1214"/>
      <c r="P250" s="1217"/>
      <c r="S250" s="55"/>
      <c r="U250" s="770"/>
      <c r="V250" s="768"/>
      <c r="W250" s="748"/>
      <c r="X250" s="767"/>
      <c r="Z250" s="1575"/>
      <c r="AA250" s="1575"/>
      <c r="AB250" s="1575"/>
      <c r="AC250" s="1576"/>
      <c r="AG250" s="1179"/>
      <c r="AH250" s="1176"/>
      <c r="AI250" s="1292"/>
      <c r="AJ250" s="1292"/>
      <c r="AK250" s="1179"/>
      <c r="AL250" s="1179"/>
      <c r="AM250" s="1286"/>
      <c r="AN250" s="1177"/>
      <c r="AO250" s="1300"/>
      <c r="AP250" s="1300"/>
      <c r="AQ250" s="1300"/>
      <c r="AR250" s="1179"/>
      <c r="AS250" s="1180"/>
      <c r="AT250" s="1180"/>
      <c r="AU250" s="1180"/>
      <c r="AV250" s="1180"/>
      <c r="AW250" s="1180"/>
      <c r="AX250" s="1180"/>
      <c r="AY250" s="1180"/>
    </row>
    <row r="251" spans="1:137" ht="17.25" customHeight="1" x14ac:dyDescent="0.15">
      <c r="A251" s="1170" t="s">
        <v>526</v>
      </c>
      <c r="B251" s="1210" t="s">
        <v>38</v>
      </c>
      <c r="C251" s="1211" t="s">
        <v>15</v>
      </c>
      <c r="D251" s="1212">
        <f>SUM(E251:P251)</f>
        <v>2698858.9029999999</v>
      </c>
      <c r="E251" s="1213">
        <v>108063.71400000001</v>
      </c>
      <c r="F251" s="1214">
        <v>293862.23700000002</v>
      </c>
      <c r="G251" s="1214">
        <v>585156.04700000002</v>
      </c>
      <c r="H251" s="1214">
        <v>831614.69299999997</v>
      </c>
      <c r="I251" s="1214">
        <v>880162.21200000006</v>
      </c>
      <c r="J251" s="1215"/>
      <c r="K251" s="1216"/>
      <c r="L251" s="1214"/>
      <c r="M251" s="1214"/>
      <c r="N251" s="1214"/>
      <c r="O251" s="1214"/>
      <c r="P251" s="1217"/>
      <c r="S251" s="55"/>
      <c r="U251" s="770"/>
      <c r="V251" s="768"/>
      <c r="W251" s="767"/>
      <c r="X251" s="767"/>
      <c r="Z251" s="1576"/>
      <c r="AA251" s="1576"/>
      <c r="AB251" s="1576"/>
      <c r="AC251" s="1575"/>
      <c r="AD251" s="1576"/>
      <c r="AG251" s="1179"/>
      <c r="AH251" s="1176"/>
      <c r="AI251" s="1179"/>
      <c r="AJ251" s="1179"/>
      <c r="AK251" s="1179"/>
      <c r="AL251" s="1179"/>
      <c r="AM251" s="1176"/>
      <c r="AN251" s="1177"/>
      <c r="AO251" s="1178"/>
      <c r="AP251" s="1179"/>
      <c r="AQ251" s="1292"/>
      <c r="AR251" s="1292"/>
      <c r="AS251" s="1176"/>
      <c r="AT251" s="1176"/>
      <c r="AU251" s="1176"/>
      <c r="AV251" s="1176"/>
      <c r="AW251" s="1176"/>
      <c r="AX251" s="1179"/>
      <c r="AY251" s="1176"/>
      <c r="AZ251" s="1177"/>
      <c r="BA251" s="1178"/>
      <c r="BB251" s="1179"/>
      <c r="BC251" s="1292"/>
      <c r="BD251" s="1179"/>
      <c r="BE251" s="1174"/>
      <c r="BF251" s="1174"/>
      <c r="BG251" s="1174"/>
      <c r="BH251" s="1295"/>
      <c r="BI251" s="1171"/>
      <c r="BJ251" s="1174"/>
      <c r="BK251" s="1295"/>
      <c r="BL251" s="1295"/>
      <c r="BM251" s="1295"/>
      <c r="BN251" s="1174"/>
      <c r="BO251" s="1302"/>
      <c r="BP251" s="1174"/>
      <c r="BQ251" s="1292"/>
      <c r="BR251" s="1292"/>
      <c r="BS251" s="1292"/>
      <c r="BT251" s="1179"/>
      <c r="BU251" s="293"/>
      <c r="BV251" s="1179"/>
      <c r="BW251" s="1179"/>
      <c r="BX251" s="1179"/>
      <c r="BY251" s="1293"/>
      <c r="BZ251" s="293"/>
      <c r="CA251" s="1293"/>
      <c r="CB251" s="1179"/>
      <c r="CC251" s="1176"/>
      <c r="CD251" s="1177"/>
      <c r="CE251" s="1285"/>
      <c r="CF251" s="1292"/>
      <c r="CG251" s="1179"/>
      <c r="CH251" s="1179"/>
      <c r="CI251" s="1286"/>
      <c r="CJ251" s="1177"/>
      <c r="CK251" s="1286"/>
      <c r="CL251" s="1285"/>
      <c r="CM251" s="1285"/>
      <c r="CN251" s="1179"/>
      <c r="CO251" s="1286"/>
      <c r="CP251" s="1177"/>
      <c r="CQ251" s="1286"/>
      <c r="CR251" s="1286"/>
      <c r="CS251" s="1286"/>
      <c r="CT251" s="1179"/>
      <c r="CU251" s="1286"/>
      <c r="CV251" s="1177"/>
      <c r="CW251" s="1286"/>
      <c r="CX251" s="1286"/>
      <c r="CY251" s="1286"/>
      <c r="CZ251" s="1285"/>
      <c r="DA251" s="1286"/>
      <c r="DB251" s="1177"/>
      <c r="DC251" s="1300"/>
      <c r="DD251" s="1300"/>
      <c r="DE251" s="1300"/>
      <c r="DF251" s="1179"/>
      <c r="DG251" s="1179"/>
      <c r="DH251" s="1174"/>
      <c r="DI251" s="1174"/>
      <c r="DJ251" s="1174"/>
      <c r="DK251" s="1174"/>
      <c r="DL251" s="1298"/>
      <c r="DM251" s="1289"/>
      <c r="DN251" s="1284"/>
      <c r="DO251" s="1290"/>
      <c r="DP251" s="1290"/>
      <c r="DQ251" s="1290"/>
      <c r="DR251" s="1291"/>
      <c r="DS251" s="1289"/>
      <c r="DT251" s="1289"/>
      <c r="DU251" s="1289"/>
      <c r="DV251" s="1171"/>
      <c r="EF251" s="1290"/>
      <c r="EG251" s="1290"/>
    </row>
    <row r="252" spans="1:137" ht="17.25" customHeight="1" x14ac:dyDescent="0.15">
      <c r="A252" s="1170" t="s">
        <v>527</v>
      </c>
      <c r="B252" s="1218" t="s">
        <v>38</v>
      </c>
      <c r="C252" s="1219" t="s">
        <v>240</v>
      </c>
      <c r="D252" s="1220">
        <f>D251/D250</f>
        <v>629.80226651993075</v>
      </c>
      <c r="E252" s="1221">
        <v>770</v>
      </c>
      <c r="F252" s="1222">
        <v>872</v>
      </c>
      <c r="G252" s="1222">
        <v>723</v>
      </c>
      <c r="H252" s="1222">
        <v>655</v>
      </c>
      <c r="I252" s="1222">
        <v>501</v>
      </c>
      <c r="J252" s="1223"/>
      <c r="K252" s="1222"/>
      <c r="L252" s="1222"/>
      <c r="M252" s="1222"/>
      <c r="N252" s="1222"/>
      <c r="O252" s="1222"/>
      <c r="P252" s="1224"/>
      <c r="T252" s="825"/>
      <c r="U252" s="770"/>
      <c r="V252" s="768"/>
      <c r="W252" s="767"/>
      <c r="X252" s="748"/>
      <c r="Y252" s="787"/>
      <c r="AC252" s="1576"/>
      <c r="AD252" s="1575"/>
      <c r="AE252" s="787"/>
      <c r="AF252" s="1292"/>
      <c r="AG252" s="1285"/>
      <c r="AH252" s="1176"/>
      <c r="AI252" s="1179"/>
      <c r="AJ252" s="1285"/>
      <c r="AK252" s="1285"/>
      <c r="AL252" s="1179"/>
      <c r="AM252" s="1176"/>
      <c r="AN252" s="1177"/>
      <c r="AO252" s="1178"/>
      <c r="AP252" s="1178"/>
      <c r="AQ252" s="1179"/>
      <c r="AR252" s="1292"/>
      <c r="AS252" s="1292"/>
      <c r="AT252" s="1292"/>
      <c r="AU252" s="1292"/>
      <c r="AV252" s="1178"/>
      <c r="AW252" s="1178"/>
      <c r="AX252" s="1292"/>
      <c r="AY252" s="1176"/>
      <c r="AZ252" s="1176"/>
      <c r="BA252" s="1176"/>
      <c r="BB252" s="1176"/>
      <c r="BC252" s="1176"/>
      <c r="BD252" s="1179"/>
      <c r="BE252" s="1179"/>
      <c r="BF252" s="1179"/>
      <c r="BG252" s="1179"/>
      <c r="BH252" s="1292"/>
      <c r="BI252" s="1292"/>
      <c r="BJ252" s="1179"/>
      <c r="BK252" s="1174"/>
      <c r="BL252" s="1174"/>
      <c r="BM252" s="1174"/>
      <c r="BN252" s="1295"/>
      <c r="BO252" s="1174"/>
      <c r="BP252" s="1174"/>
      <c r="BQ252" s="1284"/>
      <c r="BR252" s="1284"/>
      <c r="BS252" s="1284"/>
      <c r="BT252" s="1284"/>
      <c r="BU252" s="1284"/>
      <c r="BV252" s="1174"/>
      <c r="BW252" s="1176"/>
      <c r="BX252" s="1177"/>
      <c r="BY252" s="1178"/>
      <c r="BZ252" s="1179"/>
      <c r="CA252" s="1293"/>
      <c r="CB252" s="1179"/>
      <c r="CC252" s="1292"/>
      <c r="CD252" s="1292"/>
      <c r="CE252" s="293"/>
      <c r="CF252" s="293"/>
      <c r="CG252" s="293"/>
      <c r="CH252" s="1292"/>
      <c r="CI252" s="1176"/>
      <c r="CJ252" s="1177"/>
      <c r="CK252" s="1285"/>
      <c r="CL252" s="1286"/>
      <c r="CM252" s="1179"/>
      <c r="CN252" s="1179"/>
      <c r="CO252" s="1286"/>
      <c r="CP252" s="1177"/>
      <c r="CQ252" s="1286"/>
      <c r="CR252" s="1286"/>
      <c r="CS252" s="1285"/>
      <c r="CT252" s="1179"/>
      <c r="CU252" s="1176"/>
      <c r="CV252" s="1176"/>
      <c r="CW252" s="1176"/>
      <c r="CX252" s="1176"/>
      <c r="CY252" s="1176"/>
      <c r="CZ252" s="1285"/>
      <c r="DA252" s="1286"/>
      <c r="DB252" s="1177"/>
      <c r="DC252" s="1300"/>
      <c r="DD252" s="1300"/>
      <c r="DE252" s="1300"/>
      <c r="DF252" s="1292"/>
      <c r="DG252" s="1179"/>
      <c r="DH252" s="1174"/>
      <c r="DI252" s="1174"/>
      <c r="DJ252" s="1174"/>
      <c r="DK252" s="1174"/>
      <c r="DL252" s="1174"/>
      <c r="DM252" s="1269"/>
      <c r="DN252" s="1284"/>
      <c r="DO252" s="1290"/>
      <c r="DP252" s="1290"/>
      <c r="DQ252" s="1290"/>
      <c r="DR252" s="1291"/>
      <c r="DS252" s="1289"/>
      <c r="DT252" s="1289"/>
      <c r="DU252" s="1171"/>
      <c r="DV252" s="1171"/>
      <c r="EF252" s="1290"/>
      <c r="EG252" s="1290"/>
    </row>
    <row r="253" spans="1:137" ht="17.25" customHeight="1" x14ac:dyDescent="0.15">
      <c r="A253" s="1170" t="s">
        <v>528</v>
      </c>
      <c r="B253" s="1225" t="s">
        <v>39</v>
      </c>
      <c r="C253" s="1226" t="s">
        <v>239</v>
      </c>
      <c r="D253" s="1212">
        <f>SUM(E253:P253)</f>
        <v>9.5120000000000005</v>
      </c>
      <c r="E253" s="1213">
        <v>0</v>
      </c>
      <c r="F253" s="1267">
        <v>0</v>
      </c>
      <c r="G253" s="1267">
        <v>0</v>
      </c>
      <c r="H253" s="1214">
        <v>0</v>
      </c>
      <c r="I253" s="1214">
        <v>9.5120000000000005</v>
      </c>
      <c r="J253" s="1215"/>
      <c r="K253" s="1216"/>
      <c r="L253" s="1214"/>
      <c r="M253" s="1214"/>
      <c r="N253" s="1214"/>
      <c r="O253" s="1214"/>
      <c r="P253" s="1217"/>
      <c r="S253" s="55"/>
      <c r="U253" s="748"/>
      <c r="V253" s="748"/>
      <c r="W253" s="767"/>
      <c r="X253" s="748"/>
      <c r="Z253" s="1574"/>
      <c r="AA253" s="1574"/>
      <c r="AB253" s="1574"/>
      <c r="AD253" s="1576"/>
      <c r="AG253" s="1176"/>
      <c r="AH253" s="1176"/>
      <c r="AI253" s="1179"/>
      <c r="AJ253" s="1292"/>
      <c r="AK253" s="1178"/>
      <c r="AL253" s="1292"/>
      <c r="AM253" s="1176"/>
      <c r="AN253" s="1176"/>
      <c r="AO253" s="1176"/>
      <c r="AP253" s="1176"/>
      <c r="AQ253" s="1176"/>
      <c r="AR253" s="1292"/>
      <c r="AS253" s="1178"/>
      <c r="AT253" s="1176"/>
      <c r="AU253" s="1176"/>
      <c r="AV253" s="1176"/>
      <c r="AW253" s="1176"/>
      <c r="AX253" s="1179"/>
      <c r="AY253" s="1286"/>
      <c r="AZ253" s="1177"/>
      <c r="BA253" s="1300"/>
      <c r="BB253" s="1300"/>
      <c r="BC253" s="1300"/>
      <c r="BD253" s="1179"/>
      <c r="BE253" s="1180"/>
      <c r="BF253" s="1305"/>
      <c r="BG253" s="1290"/>
      <c r="BH253" s="1174"/>
      <c r="BI253" s="1174"/>
      <c r="BJ253" s="1298"/>
      <c r="BK253" s="1269"/>
    </row>
    <row r="254" spans="1:137" ht="17.25" customHeight="1" x14ac:dyDescent="0.15">
      <c r="A254" s="1170" t="s">
        <v>529</v>
      </c>
      <c r="B254" s="1210" t="s">
        <v>39</v>
      </c>
      <c r="C254" s="1211" t="s">
        <v>15</v>
      </c>
      <c r="D254" s="1212">
        <f>SUM(E254:P254)</f>
        <v>5083.6670000000004</v>
      </c>
      <c r="E254" s="1213">
        <v>0</v>
      </c>
      <c r="F254" s="1267">
        <v>0</v>
      </c>
      <c r="G254" s="1267">
        <v>0</v>
      </c>
      <c r="H254" s="1214">
        <v>0</v>
      </c>
      <c r="I254" s="1214">
        <v>5083.6670000000004</v>
      </c>
      <c r="J254" s="1215"/>
      <c r="K254" s="1216"/>
      <c r="L254" s="1214"/>
      <c r="M254" s="1214"/>
      <c r="N254" s="1214"/>
      <c r="O254" s="1214"/>
      <c r="P254" s="1217"/>
      <c r="S254" s="55"/>
      <c r="U254" s="770"/>
      <c r="V254" s="768"/>
      <c r="W254" s="748"/>
      <c r="X254" s="748"/>
      <c r="AC254" s="1574"/>
      <c r="AG254" s="1179"/>
      <c r="AH254" s="1179"/>
      <c r="AI254" s="1292"/>
      <c r="AJ254" s="1178"/>
      <c r="AK254" s="1179"/>
      <c r="AL254" s="1179"/>
      <c r="AM254" s="1292"/>
      <c r="AN254" s="1292"/>
      <c r="AO254" s="1292"/>
      <c r="AP254" s="1178"/>
      <c r="AQ254" s="1179"/>
      <c r="AR254" s="1179"/>
      <c r="AS254" s="1176"/>
      <c r="AT254" s="1176"/>
      <c r="AU254" s="1176"/>
      <c r="AV254" s="1176"/>
      <c r="AW254" s="1176"/>
      <c r="AX254" s="1179"/>
      <c r="AY254" s="1178"/>
      <c r="AZ254" s="1176"/>
      <c r="BA254" s="1176"/>
      <c r="BB254" s="1176"/>
      <c r="BC254" s="1176"/>
      <c r="BD254" s="1179"/>
      <c r="BE254" s="1284"/>
      <c r="BF254" s="1284"/>
      <c r="BG254" s="1284"/>
      <c r="BH254" s="1284"/>
      <c r="BI254" s="1284"/>
      <c r="BJ254" s="1174"/>
      <c r="BK254" s="1284"/>
      <c r="BL254" s="1284"/>
      <c r="BM254" s="1284"/>
      <c r="BN254" s="1284"/>
      <c r="BO254" s="1284"/>
      <c r="BP254" s="1174"/>
      <c r="BQ254" s="1292"/>
      <c r="BR254" s="1292"/>
      <c r="BS254" s="1292"/>
      <c r="BT254" s="1178"/>
      <c r="BU254" s="1179"/>
      <c r="BV254" s="1179"/>
      <c r="BW254" s="1286"/>
      <c r="BX254" s="1177"/>
      <c r="BY254" s="1287"/>
      <c r="BZ254" s="293"/>
      <c r="CA254" s="1287"/>
      <c r="CB254" s="1179"/>
      <c r="CC254" s="1176"/>
      <c r="CD254" s="1177"/>
      <c r="CE254" s="1285"/>
      <c r="CF254" s="1286"/>
      <c r="CG254" s="1292"/>
      <c r="CH254" s="1179"/>
      <c r="CI254" s="1286"/>
      <c r="CJ254" s="1177"/>
      <c r="CK254" s="1286"/>
      <c r="CL254" s="1286"/>
      <c r="CM254" s="1286"/>
      <c r="CN254" s="1179"/>
      <c r="CO254" s="1176"/>
      <c r="CP254" s="1176"/>
      <c r="CQ254" s="1176"/>
      <c r="CR254" s="1176"/>
      <c r="CS254" s="1176"/>
      <c r="CT254" s="1285"/>
      <c r="CU254" s="1286"/>
      <c r="CV254" s="1177"/>
      <c r="CW254" s="1300"/>
      <c r="CX254" s="1300"/>
      <c r="CY254" s="1300"/>
      <c r="CZ254" s="1179"/>
      <c r="DA254" s="1180"/>
      <c r="DB254" s="1305"/>
      <c r="DC254" s="1174"/>
      <c r="DD254" s="1174"/>
      <c r="DE254" s="1174"/>
      <c r="DF254" s="1174"/>
      <c r="DG254" s="1174"/>
      <c r="DH254" s="1284"/>
      <c r="DI254" s="1290"/>
      <c r="DJ254" s="1290"/>
      <c r="DK254" s="1290"/>
      <c r="DP254" s="1171"/>
      <c r="DQ254" s="1290"/>
      <c r="DR254" s="1290"/>
      <c r="DS254" s="1290"/>
      <c r="DY254" s="1290"/>
      <c r="DZ254" s="1290"/>
      <c r="EA254" s="1290"/>
    </row>
    <row r="255" spans="1:137" ht="18.75" customHeight="1" x14ac:dyDescent="0.15">
      <c r="A255" s="1170" t="s">
        <v>530</v>
      </c>
      <c r="B255" s="1218" t="s">
        <v>39</v>
      </c>
      <c r="C255" s="1219" t="s">
        <v>240</v>
      </c>
      <c r="D255" s="1220">
        <f>D254/D253</f>
        <v>534.44775021026078</v>
      </c>
      <c r="E255" s="1221">
        <v>0</v>
      </c>
      <c r="F255" s="1268">
        <v>0</v>
      </c>
      <c r="G255" s="1268">
        <v>0</v>
      </c>
      <c r="H255" s="1222">
        <v>0</v>
      </c>
      <c r="I255" s="1222">
        <v>534</v>
      </c>
      <c r="J255" s="1223"/>
      <c r="K255" s="1222"/>
      <c r="L255" s="1222"/>
      <c r="M255" s="1222"/>
      <c r="N255" s="1222"/>
      <c r="O255" s="1222"/>
      <c r="P255" s="1224"/>
      <c r="S255" s="55"/>
      <c r="T255" s="825"/>
      <c r="U255" s="770"/>
      <c r="V255" s="768"/>
      <c r="W255" s="767"/>
      <c r="X255" s="748"/>
      <c r="Y255" s="787"/>
      <c r="AD255" s="1574"/>
      <c r="AE255" s="787"/>
      <c r="AF255" s="1292"/>
      <c r="AG255" s="1176"/>
      <c r="AH255" s="1179"/>
      <c r="AI255" s="1178"/>
      <c r="AJ255" s="1179"/>
      <c r="AK255" s="1178"/>
      <c r="AL255" s="1179"/>
      <c r="AM255" s="1292"/>
      <c r="AN255" s="1292"/>
      <c r="AO255" s="1292"/>
      <c r="AP255" s="1179"/>
      <c r="AQ255" s="1179"/>
      <c r="AR255" s="1292"/>
      <c r="AS255" s="1292"/>
      <c r="AT255" s="1292"/>
      <c r="AU255" s="1292"/>
      <c r="AV255" s="1292"/>
      <c r="AW255" s="1179"/>
      <c r="AX255" s="1292"/>
      <c r="AY255" s="1176"/>
      <c r="AZ255" s="1176"/>
      <c r="BA255" s="1176"/>
      <c r="BB255" s="1176"/>
      <c r="BC255" s="1176"/>
      <c r="BD255" s="1179"/>
      <c r="BE255" s="1178"/>
      <c r="BF255" s="1176"/>
      <c r="BG255" s="1176"/>
      <c r="BH255" s="1176"/>
      <c r="BI255" s="1176"/>
      <c r="BJ255" s="1179"/>
      <c r="BK255" s="1284"/>
      <c r="BL255" s="1284"/>
      <c r="BM255" s="1284"/>
      <c r="BN255" s="1284"/>
      <c r="BO255" s="1284"/>
      <c r="BP255" s="1174"/>
      <c r="BQ255" s="1284"/>
      <c r="BR255" s="1284"/>
      <c r="BS255" s="1284"/>
      <c r="BT255" s="1284"/>
      <c r="BU255" s="1284"/>
      <c r="BV255" s="1174"/>
      <c r="BW255" s="1176"/>
      <c r="BX255" s="1177"/>
      <c r="BY255" s="1178"/>
      <c r="BZ255" s="1178"/>
      <c r="CA255" s="1292"/>
      <c r="CB255" s="1179"/>
      <c r="CC255" s="1179"/>
      <c r="CD255" s="1179"/>
      <c r="CE255" s="1293"/>
      <c r="CF255" s="1293"/>
      <c r="CG255" s="1293"/>
      <c r="CH255" s="1292"/>
      <c r="CI255" s="1179"/>
      <c r="CJ255" s="1179"/>
      <c r="CK255" s="1179"/>
      <c r="CL255" s="1285"/>
      <c r="CM255" s="1292"/>
      <c r="CN255" s="1179"/>
      <c r="CO255" s="1179"/>
      <c r="CP255" s="1179"/>
      <c r="CQ255" s="1179"/>
      <c r="CR255" s="1286"/>
      <c r="CS255" s="1286"/>
      <c r="CT255" s="1179"/>
      <c r="CU255" s="1286"/>
      <c r="CV255" s="1177"/>
      <c r="CW255" s="1286"/>
      <c r="CX255" s="1286"/>
      <c r="CY255" s="1286"/>
      <c r="CZ255" s="1285"/>
      <c r="DA255" s="1286"/>
      <c r="DB255" s="1177"/>
      <c r="DC255" s="1300"/>
      <c r="DD255" s="1300"/>
      <c r="DE255" s="1300"/>
      <c r="DF255" s="1292"/>
      <c r="DG255" s="1179"/>
      <c r="DH255" s="1174"/>
      <c r="DI255" s="1174"/>
      <c r="DJ255" s="1174"/>
      <c r="DK255" s="1285"/>
      <c r="DL255" s="1174"/>
      <c r="DP255" s="1171"/>
      <c r="DZ255" s="1290"/>
      <c r="EA255" s="1290"/>
    </row>
    <row r="256" spans="1:137" ht="17.25" customHeight="1" x14ac:dyDescent="0.15">
      <c r="A256" s="1170" t="s">
        <v>531</v>
      </c>
      <c r="B256" s="1225" t="s">
        <v>40</v>
      </c>
      <c r="C256" s="1226" t="s">
        <v>239</v>
      </c>
      <c r="D256" s="1212">
        <f>SUM(E256:P256)</f>
        <v>20.923999999999999</v>
      </c>
      <c r="E256" s="1213">
        <v>14.395</v>
      </c>
      <c r="F256" s="1214">
        <v>0.38</v>
      </c>
      <c r="G256" s="1214">
        <v>0</v>
      </c>
      <c r="H256" s="1214">
        <v>0.11</v>
      </c>
      <c r="I256" s="1214">
        <v>6.0389999999999997</v>
      </c>
      <c r="J256" s="1215"/>
      <c r="K256" s="1216"/>
      <c r="L256" s="1214"/>
      <c r="M256" s="1214"/>
      <c r="N256" s="1214"/>
      <c r="O256" s="1214"/>
      <c r="P256" s="1217"/>
      <c r="S256" s="55"/>
      <c r="U256" s="767"/>
      <c r="V256" s="767"/>
      <c r="W256" s="767"/>
      <c r="X256" s="748"/>
      <c r="Z256" s="1574"/>
      <c r="AA256" s="1574"/>
      <c r="AB256" s="1574"/>
      <c r="AG256" s="1179"/>
      <c r="AH256" s="1292"/>
      <c r="AI256" s="1179"/>
      <c r="AJ256" s="1285"/>
      <c r="AK256" s="1179"/>
      <c r="AL256" s="1292"/>
      <c r="AM256" s="1179"/>
      <c r="AN256" s="1179"/>
      <c r="AO256" s="1179"/>
      <c r="AP256" s="1178"/>
      <c r="AQ256" s="1179"/>
      <c r="AR256" s="1179"/>
      <c r="AS256" s="1292"/>
      <c r="AT256" s="1292"/>
      <c r="AU256" s="1292"/>
      <c r="AV256" s="1179"/>
      <c r="AW256" s="1179"/>
      <c r="AX256" s="1292"/>
      <c r="AY256" s="1284"/>
      <c r="AZ256" s="1284"/>
      <c r="BA256" s="1284"/>
      <c r="BB256" s="1284"/>
      <c r="BC256" s="1284"/>
      <c r="BD256" s="1295"/>
      <c r="BE256" s="1284"/>
      <c r="BF256" s="1284"/>
      <c r="BG256" s="1284"/>
      <c r="BH256" s="1284"/>
      <c r="BI256" s="1284"/>
      <c r="BJ256" s="1295"/>
      <c r="BK256" s="1292"/>
      <c r="BL256" s="1292"/>
      <c r="BM256" s="293"/>
      <c r="BN256" s="1293"/>
      <c r="BO256" s="1293"/>
      <c r="BP256" s="1285"/>
      <c r="BQ256" s="1292"/>
      <c r="BR256" s="1292"/>
      <c r="BS256" s="293"/>
      <c r="BT256" s="293"/>
      <c r="BU256" s="1293"/>
      <c r="BV256" s="1179"/>
      <c r="BW256" s="1292"/>
      <c r="BX256" s="1292"/>
      <c r="BY256" s="1292"/>
      <c r="BZ256" s="1179"/>
      <c r="CA256" s="1286"/>
      <c r="CB256" s="1292"/>
      <c r="CC256" s="1176"/>
      <c r="CD256" s="1176"/>
      <c r="CE256" s="1176"/>
      <c r="CF256" s="1176"/>
      <c r="CG256" s="1176"/>
      <c r="CH256" s="1292"/>
      <c r="CI256" s="1286"/>
      <c r="CJ256" s="1177"/>
      <c r="CK256" s="1286"/>
      <c r="CL256" s="1286"/>
      <c r="CM256" s="1286"/>
      <c r="CN256" s="1297"/>
      <c r="CO256" s="1286"/>
      <c r="CP256" s="1177"/>
      <c r="CQ256" s="1300"/>
      <c r="CR256" s="1300"/>
      <c r="CS256" s="1300"/>
      <c r="CT256" s="1179"/>
      <c r="CU256" s="1179"/>
      <c r="CV256" s="1174"/>
      <c r="CW256" s="1174"/>
      <c r="CX256" s="1174"/>
      <c r="CY256" s="1174"/>
      <c r="CZ256" s="1174"/>
      <c r="DD256" s="1289"/>
      <c r="DN256" s="1290"/>
      <c r="DO256" s="1290"/>
    </row>
    <row r="257" spans="1:144" ht="17.25" customHeight="1" x14ac:dyDescent="0.15">
      <c r="A257" s="1170" t="s">
        <v>532</v>
      </c>
      <c r="B257" s="1210" t="s">
        <v>40</v>
      </c>
      <c r="C257" s="1211" t="s">
        <v>15</v>
      </c>
      <c r="D257" s="1212">
        <f>SUM(E257:P257)</f>
        <v>6996.3260000000009</v>
      </c>
      <c r="E257" s="1213">
        <v>3322.404</v>
      </c>
      <c r="F257" s="1214">
        <v>66.766000000000005</v>
      </c>
      <c r="G257" s="1214">
        <v>0</v>
      </c>
      <c r="H257" s="1214">
        <v>19.396000000000001</v>
      </c>
      <c r="I257" s="1214">
        <v>3587.76</v>
      </c>
      <c r="J257" s="1215"/>
      <c r="K257" s="1216"/>
      <c r="L257" s="1214"/>
      <c r="M257" s="1214"/>
      <c r="N257" s="1214"/>
      <c r="O257" s="1214"/>
      <c r="P257" s="1217"/>
      <c r="U257" s="767"/>
      <c r="V257" s="767"/>
      <c r="W257" s="748"/>
      <c r="X257" s="748"/>
      <c r="AC257" s="1574"/>
      <c r="AG257" s="1285"/>
      <c r="AH257" s="1179"/>
      <c r="AI257" s="1176"/>
      <c r="AJ257" s="1176"/>
      <c r="AK257" s="1176"/>
      <c r="AL257" s="1179"/>
      <c r="AM257" s="1285"/>
      <c r="AN257" s="1285"/>
      <c r="AO257" s="1285"/>
      <c r="AP257" s="1292"/>
      <c r="AQ257" s="1285"/>
      <c r="AR257" s="1179"/>
      <c r="AS257" s="1179"/>
      <c r="AT257" s="1179"/>
      <c r="AU257" s="1179"/>
      <c r="AV257" s="1178"/>
      <c r="AW257" s="1179"/>
      <c r="AX257" s="1179"/>
      <c r="AY257" s="1176"/>
      <c r="AZ257" s="1177"/>
      <c r="BA257" s="1178"/>
      <c r="BB257" s="1292"/>
      <c r="BC257" s="1179"/>
      <c r="BD257" s="1179"/>
      <c r="BE257" s="1179"/>
      <c r="BF257" s="1179"/>
      <c r="BG257" s="1179"/>
      <c r="BH257" s="1292"/>
      <c r="BI257" s="1179"/>
      <c r="BJ257" s="1179"/>
      <c r="BK257" s="1179"/>
      <c r="BL257" s="1179"/>
      <c r="BM257" s="1179"/>
      <c r="BN257" s="1248"/>
      <c r="BO257" s="1248"/>
      <c r="BP257" s="1179"/>
      <c r="BQ257" s="1178"/>
      <c r="BR257" s="1176"/>
      <c r="BS257" s="1176"/>
      <c r="BT257" s="1176"/>
      <c r="BU257" s="1176"/>
      <c r="BV257" s="1179"/>
      <c r="BW257" s="1284"/>
      <c r="BX257" s="1284"/>
      <c r="BY257" s="1284"/>
      <c r="BZ257" s="1284"/>
      <c r="CA257" s="1284"/>
      <c r="CB257" s="1174"/>
      <c r="CC257" s="1284"/>
      <c r="CD257" s="1284"/>
      <c r="CE257" s="1284"/>
      <c r="CF257" s="1284"/>
      <c r="CG257" s="1284"/>
      <c r="CH257" s="1174"/>
      <c r="CI257" s="1179"/>
      <c r="CJ257" s="1179"/>
      <c r="CK257" s="1179"/>
      <c r="CL257" s="293"/>
      <c r="CM257" s="1292"/>
      <c r="CN257" s="1179"/>
      <c r="CO257" s="1176"/>
      <c r="CP257" s="1176"/>
      <c r="CQ257" s="1176"/>
      <c r="CR257" s="1176"/>
      <c r="CS257" s="1176"/>
      <c r="CT257" s="1179"/>
      <c r="CU257" s="1286"/>
      <c r="CV257" s="1177"/>
      <c r="CW257" s="1286"/>
      <c r="CX257" s="1292"/>
      <c r="CY257" s="1179"/>
      <c r="CZ257" s="1179"/>
      <c r="DA257" s="1286"/>
      <c r="DB257" s="1177"/>
      <c r="DC257" s="1286"/>
      <c r="DD257" s="1292"/>
      <c r="DE257" s="1179"/>
      <c r="DF257" s="1179"/>
      <c r="DG257" s="1286"/>
      <c r="DH257" s="1177"/>
      <c r="DI257" s="1286"/>
      <c r="DJ257" s="1286"/>
      <c r="DK257" s="1286"/>
      <c r="DL257" s="1285"/>
      <c r="DM257" s="1286"/>
      <c r="DN257" s="1177"/>
      <c r="DO257" s="1300"/>
      <c r="DP257" s="1300"/>
      <c r="DQ257" s="1300"/>
      <c r="DR257" s="1179"/>
      <c r="DS257" s="1180"/>
      <c r="DT257" s="1305"/>
      <c r="DU257" s="1174"/>
      <c r="DV257" s="1174"/>
      <c r="DW257" s="1174"/>
      <c r="DX257" s="1174"/>
    </row>
    <row r="258" spans="1:144" ht="17.25" customHeight="1" x14ac:dyDescent="0.15">
      <c r="A258" s="1170" t="s">
        <v>533</v>
      </c>
      <c r="B258" s="1218" t="s">
        <v>40</v>
      </c>
      <c r="C258" s="1219" t="s">
        <v>240</v>
      </c>
      <c r="D258" s="1220">
        <f>D257/D256</f>
        <v>334.3684763907475</v>
      </c>
      <c r="E258" s="1221">
        <v>231</v>
      </c>
      <c r="F258" s="1222">
        <v>176</v>
      </c>
      <c r="G258" s="1222">
        <v>0</v>
      </c>
      <c r="H258" s="1222">
        <v>176</v>
      </c>
      <c r="I258" s="1222">
        <v>594</v>
      </c>
      <c r="J258" s="1223"/>
      <c r="K258" s="1222"/>
      <c r="L258" s="1222"/>
      <c r="M258" s="1222"/>
      <c r="N258" s="1222"/>
      <c r="O258" s="1222"/>
      <c r="P258" s="1224"/>
      <c r="T258" s="825"/>
      <c r="U258" s="748"/>
      <c r="V258" s="748"/>
      <c r="W258" s="767"/>
      <c r="X258" s="767"/>
      <c r="Y258" s="787"/>
      <c r="AD258" s="1574"/>
      <c r="AE258" s="787"/>
      <c r="AF258" s="1292"/>
      <c r="AG258" s="1179"/>
      <c r="AH258" s="1292"/>
      <c r="AI258" s="1176"/>
      <c r="AJ258" s="1176"/>
      <c r="AK258" s="1176"/>
      <c r="AL258" s="1179"/>
      <c r="AM258" s="1179"/>
      <c r="AN258" s="1179"/>
      <c r="AO258" s="1179"/>
      <c r="AP258" s="1179"/>
      <c r="AQ258" s="1292"/>
      <c r="AR258" s="1179"/>
      <c r="AS258" s="1292"/>
      <c r="AT258" s="1292"/>
      <c r="AU258" s="1292"/>
      <c r="AV258" s="1178"/>
      <c r="AW258" s="1179"/>
      <c r="AX258" s="1292"/>
      <c r="AY258" s="1176"/>
      <c r="AZ258" s="1177"/>
      <c r="BA258" s="1178"/>
      <c r="BB258" s="1178"/>
      <c r="BC258" s="1178"/>
      <c r="BD258" s="1292"/>
      <c r="BE258" s="1179"/>
      <c r="BF258" s="1179"/>
      <c r="BG258" s="1179"/>
      <c r="BH258" s="1285"/>
      <c r="BI258" s="1292"/>
      <c r="BJ258" s="1179"/>
      <c r="BK258" s="1176"/>
      <c r="BL258" s="1177"/>
      <c r="BM258" s="1178"/>
      <c r="BN258" s="1178"/>
      <c r="BO258" s="1179"/>
      <c r="BP258" s="1179"/>
      <c r="BQ258" s="1176"/>
      <c r="BR258" s="1176"/>
      <c r="BS258" s="1176"/>
      <c r="BT258" s="1176"/>
      <c r="BU258" s="1176"/>
      <c r="BV258" s="1179"/>
      <c r="BW258" s="1284"/>
      <c r="BX258" s="1284"/>
      <c r="BY258" s="1284"/>
      <c r="BZ258" s="1284"/>
      <c r="CA258" s="1284"/>
      <c r="CB258" s="1174"/>
      <c r="CC258" s="1284"/>
      <c r="CD258" s="1284"/>
      <c r="CE258" s="1284"/>
      <c r="CF258" s="1284"/>
      <c r="CG258" s="1284"/>
      <c r="CH258" s="1174"/>
      <c r="CI258" s="1176"/>
      <c r="CJ258" s="1177"/>
      <c r="CK258" s="1178"/>
      <c r="CL258" s="1287"/>
      <c r="CM258" s="1292"/>
      <c r="CN258" s="1179"/>
      <c r="CO258" s="1286"/>
      <c r="CP258" s="1177"/>
      <c r="CQ258" s="1287"/>
      <c r="CR258" s="1293"/>
      <c r="CS258" s="1287"/>
      <c r="CT258" s="1292"/>
      <c r="CU258" s="1176"/>
      <c r="CV258" s="1176"/>
      <c r="CW258" s="1176"/>
      <c r="CX258" s="1176"/>
      <c r="CY258" s="1176"/>
      <c r="CZ258" s="1179"/>
      <c r="DA258" s="1179"/>
      <c r="DB258" s="1179"/>
      <c r="DC258" s="1179"/>
      <c r="DD258" s="1286"/>
      <c r="DE258" s="1292"/>
      <c r="DF258" s="1179"/>
      <c r="DG258" s="1243"/>
      <c r="DH258" s="1243"/>
      <c r="DI258" s="1243"/>
      <c r="DJ258" s="1243"/>
      <c r="DK258" s="1243"/>
      <c r="DL258" s="1285"/>
      <c r="DM258" s="1286"/>
      <c r="DN258" s="1177"/>
      <c r="DO258" s="1300"/>
      <c r="DP258" s="1300"/>
      <c r="DQ258" s="1300"/>
      <c r="DR258" s="1292"/>
      <c r="DS258" s="1180"/>
      <c r="DV258" s="1290"/>
      <c r="DW258" s="1290"/>
    </row>
    <row r="259" spans="1:144" s="1244" customFormat="1" ht="17.25" customHeight="1" x14ac:dyDescent="0.15">
      <c r="A259" s="1244" t="s">
        <v>534</v>
      </c>
      <c r="B259" s="1247" t="s">
        <v>41</v>
      </c>
      <c r="C259" s="1226" t="s">
        <v>239</v>
      </c>
      <c r="D259" s="1212">
        <f>SUM(E259:P259)</f>
        <v>40.207000000000001</v>
      </c>
      <c r="E259" s="1213">
        <v>0</v>
      </c>
      <c r="F259" s="1267">
        <v>2.5299999999999998</v>
      </c>
      <c r="G259" s="1216">
        <v>1.038</v>
      </c>
      <c r="H259" s="1216">
        <v>0.26400000000000001</v>
      </c>
      <c r="I259" s="1216">
        <v>36.375</v>
      </c>
      <c r="J259" s="1240"/>
      <c r="K259" s="1216"/>
      <c r="L259" s="1214"/>
      <c r="M259" s="1216"/>
      <c r="N259" s="1216"/>
      <c r="O259" s="1216"/>
      <c r="P259" s="1241"/>
      <c r="Q259" s="2"/>
      <c r="R259" s="2"/>
      <c r="S259" s="55"/>
      <c r="T259" s="780"/>
      <c r="U259" s="769"/>
      <c r="V259" s="769"/>
      <c r="W259" s="748"/>
      <c r="X259" s="767"/>
      <c r="Y259" s="758"/>
      <c r="Z259" s="1574"/>
      <c r="AA259" s="1574"/>
      <c r="AB259" s="1574"/>
      <c r="AC259" s="1569"/>
      <c r="AD259" s="1569"/>
      <c r="AE259" s="758"/>
      <c r="AF259" s="1179"/>
      <c r="AG259" s="1292"/>
      <c r="AH259" s="1179"/>
      <c r="AI259" s="1176"/>
      <c r="AJ259" s="1176"/>
      <c r="AK259" s="1176"/>
      <c r="AL259" s="1292"/>
      <c r="AM259" s="1179"/>
      <c r="AN259" s="1179"/>
      <c r="AO259" s="1179"/>
      <c r="AP259" s="1292"/>
      <c r="AQ259" s="1285"/>
      <c r="AR259" s="1292"/>
      <c r="AS259" s="1176"/>
      <c r="AT259" s="1177"/>
      <c r="AU259" s="1178"/>
      <c r="AV259" s="1292"/>
      <c r="AW259" s="1179"/>
      <c r="AX259" s="1179"/>
      <c r="AY259" s="1292"/>
      <c r="AZ259" s="1292"/>
      <c r="BA259" s="1292"/>
      <c r="BB259" s="1179"/>
      <c r="BC259" s="1179"/>
      <c r="BD259" s="1292"/>
      <c r="BE259" s="1292"/>
      <c r="BF259" s="1292"/>
      <c r="BG259" s="1292"/>
      <c r="BH259" s="1179"/>
      <c r="BI259" s="1179"/>
      <c r="BJ259" s="1179"/>
      <c r="BK259" s="1176"/>
      <c r="BL259" s="1176"/>
      <c r="BM259" s="1176"/>
      <c r="BN259" s="1176"/>
      <c r="BO259" s="1176"/>
      <c r="BP259" s="1292"/>
      <c r="BQ259" s="1284"/>
      <c r="BR259" s="1284"/>
      <c r="BS259" s="1284"/>
      <c r="BT259" s="1284"/>
      <c r="BU259" s="1284"/>
      <c r="BV259" s="1295"/>
      <c r="BW259" s="1284"/>
      <c r="BX259" s="1284"/>
      <c r="BY259" s="1284"/>
      <c r="BZ259" s="1284"/>
      <c r="CA259" s="1284"/>
      <c r="CB259" s="1295"/>
      <c r="CC259" s="1292"/>
      <c r="CD259" s="1292"/>
      <c r="CE259" s="293"/>
      <c r="CF259" s="1178"/>
      <c r="CG259" s="1287"/>
      <c r="CH259" s="1180"/>
      <c r="CI259" s="1292"/>
      <c r="CJ259" s="1292"/>
      <c r="CK259" s="293"/>
      <c r="CL259" s="293"/>
      <c r="CM259" s="1293"/>
      <c r="CN259" s="1179"/>
      <c r="CO259" s="1292"/>
      <c r="CP259" s="1292"/>
      <c r="CQ259" s="1292"/>
      <c r="CR259" s="1179"/>
      <c r="CS259" s="1286"/>
      <c r="CT259" s="1292"/>
      <c r="CU259" s="1292"/>
      <c r="CV259" s="1292"/>
      <c r="CW259" s="1292"/>
      <c r="CX259" s="1179"/>
      <c r="CY259" s="1286"/>
      <c r="CZ259" s="1292"/>
      <c r="DA259" s="1286"/>
      <c r="DB259" s="1177"/>
      <c r="DC259" s="1286"/>
      <c r="DD259" s="1286"/>
      <c r="DE259" s="1286"/>
      <c r="DF259" s="1297"/>
      <c r="DG259" s="1286"/>
      <c r="DH259" s="1177"/>
      <c r="DI259" s="1300"/>
      <c r="DJ259" s="1300"/>
      <c r="DK259" s="1300"/>
      <c r="DL259" s="1285"/>
      <c r="DM259" s="1180"/>
      <c r="DN259" s="1170"/>
      <c r="DO259" s="1170"/>
      <c r="DP259" s="1290"/>
      <c r="DQ259" s="1290"/>
      <c r="DR259" s="1170"/>
    </row>
    <row r="260" spans="1:144" s="1244" customFormat="1" ht="17.25" customHeight="1" x14ac:dyDescent="0.15">
      <c r="A260" s="1244" t="s">
        <v>535</v>
      </c>
      <c r="B260" s="1245" t="s">
        <v>42</v>
      </c>
      <c r="C260" s="1211" t="s">
        <v>15</v>
      </c>
      <c r="D260" s="1212">
        <f>SUM(E260:P260)</f>
        <v>7208.3580000000002</v>
      </c>
      <c r="E260" s="1213">
        <v>0</v>
      </c>
      <c r="F260" s="1267">
        <v>453.81599999999997</v>
      </c>
      <c r="G260" s="1216">
        <v>183.77199999999999</v>
      </c>
      <c r="H260" s="1216">
        <v>131.155</v>
      </c>
      <c r="I260" s="1216">
        <v>6439.6149999999998</v>
      </c>
      <c r="J260" s="1240"/>
      <c r="K260" s="1216"/>
      <c r="L260" s="1214"/>
      <c r="M260" s="1216"/>
      <c r="N260" s="1216"/>
      <c r="O260" s="1216"/>
      <c r="P260" s="1241"/>
      <c r="Q260" s="2"/>
      <c r="R260" s="2"/>
      <c r="S260" s="55"/>
      <c r="T260" s="780"/>
      <c r="U260" s="769"/>
      <c r="V260" s="769"/>
      <c r="W260" s="769"/>
      <c r="X260" s="748"/>
      <c r="Y260" s="758"/>
      <c r="Z260" s="1569"/>
      <c r="AA260" s="1569"/>
      <c r="AB260" s="1569"/>
      <c r="AC260" s="1574"/>
      <c r="AD260" s="1569"/>
      <c r="AE260" s="758"/>
      <c r="AF260" s="1179"/>
      <c r="AG260" s="1176"/>
      <c r="AH260" s="1179"/>
      <c r="AI260" s="1176"/>
      <c r="AJ260" s="1176"/>
      <c r="AK260" s="1176"/>
      <c r="AL260" s="1179"/>
      <c r="AM260" s="1179"/>
      <c r="AN260" s="1179"/>
      <c r="AO260" s="1179"/>
      <c r="AP260" s="1292"/>
      <c r="AQ260" s="1179"/>
      <c r="AR260" s="1179"/>
      <c r="AS260" s="1292"/>
      <c r="AT260" s="1292"/>
      <c r="AU260" s="1292"/>
      <c r="AV260" s="1179"/>
      <c r="AW260" s="1292"/>
      <c r="AX260" s="1179"/>
      <c r="AY260" s="1292"/>
      <c r="AZ260" s="1292"/>
      <c r="BA260" s="1292"/>
      <c r="BB260" s="1292"/>
      <c r="BC260" s="1179"/>
      <c r="BD260" s="1179"/>
      <c r="BE260" s="1179"/>
      <c r="BF260" s="1179"/>
      <c r="BG260" s="1179"/>
      <c r="BH260" s="1292"/>
      <c r="BI260" s="1179"/>
      <c r="BJ260" s="1179"/>
      <c r="BK260" s="1292"/>
      <c r="BL260" s="1292"/>
      <c r="BM260" s="1292"/>
      <c r="BN260" s="1178"/>
      <c r="BO260" s="1179"/>
      <c r="BP260" s="1179"/>
      <c r="BQ260" s="1176"/>
      <c r="BR260" s="1176"/>
      <c r="BS260" s="1176"/>
      <c r="BT260" s="1176"/>
      <c r="BU260" s="1176"/>
      <c r="BV260" s="1179"/>
      <c r="BW260" s="1284"/>
      <c r="BX260" s="1284"/>
      <c r="BY260" s="1284"/>
      <c r="BZ260" s="1284"/>
      <c r="CA260" s="1284"/>
      <c r="CB260" s="1174"/>
      <c r="CC260" s="1284"/>
      <c r="CD260" s="1284"/>
      <c r="CE260" s="1284"/>
      <c r="CF260" s="1284"/>
      <c r="CG260" s="1284"/>
      <c r="CH260" s="1174"/>
      <c r="CI260" s="1292"/>
      <c r="CJ260" s="1292"/>
      <c r="CK260" s="293"/>
      <c r="CL260" s="1293"/>
      <c r="CM260" s="1292"/>
      <c r="CN260" s="1292"/>
      <c r="CO260" s="1292"/>
      <c r="CP260" s="1292"/>
      <c r="CQ260" s="293"/>
      <c r="CR260" s="1293"/>
      <c r="CS260" s="1293"/>
      <c r="CT260" s="1179"/>
      <c r="CU260" s="1286"/>
      <c r="CV260" s="1177"/>
      <c r="CW260" s="1286"/>
      <c r="CX260" s="1292"/>
      <c r="CY260" s="1179"/>
      <c r="CZ260" s="1179"/>
      <c r="DA260" s="1243"/>
      <c r="DB260" s="1243"/>
      <c r="DC260" s="1243"/>
      <c r="DD260" s="1243"/>
      <c r="DE260" s="1243"/>
      <c r="DF260" s="1179"/>
      <c r="DG260" s="1286"/>
      <c r="DH260" s="1177"/>
      <c r="DI260" s="1286"/>
      <c r="DJ260" s="1286"/>
      <c r="DK260" s="1286"/>
      <c r="DL260" s="1285"/>
      <c r="DM260" s="1286"/>
      <c r="DN260" s="1177"/>
      <c r="DO260" s="1300"/>
      <c r="DP260" s="1300"/>
      <c r="DQ260" s="1300"/>
      <c r="DR260" s="1179"/>
      <c r="DS260" s="1180"/>
      <c r="DT260" s="1170"/>
      <c r="DU260" s="1170"/>
      <c r="DV260" s="1290"/>
      <c r="DW260" s="1290"/>
    </row>
    <row r="261" spans="1:144" s="1244" customFormat="1" ht="17.25" customHeight="1" x14ac:dyDescent="0.15">
      <c r="A261" s="1244" t="s">
        <v>536</v>
      </c>
      <c r="B261" s="1246" t="s">
        <v>42</v>
      </c>
      <c r="C261" s="1219" t="s">
        <v>240</v>
      </c>
      <c r="D261" s="1220">
        <f>D260/D259</f>
        <v>179.28116994553187</v>
      </c>
      <c r="E261" s="1221">
        <v>0</v>
      </c>
      <c r="F261" s="1268">
        <v>179</v>
      </c>
      <c r="G261" s="1222">
        <v>377</v>
      </c>
      <c r="H261" s="1222">
        <v>497</v>
      </c>
      <c r="I261" s="1222">
        <v>177.03408934707903</v>
      </c>
      <c r="J261" s="1223"/>
      <c r="K261" s="1222"/>
      <c r="L261" s="1222"/>
      <c r="M261" s="1222"/>
      <c r="N261" s="1222"/>
      <c r="O261" s="1222"/>
      <c r="P261" s="1224"/>
      <c r="Q261" s="2"/>
      <c r="R261" s="2"/>
      <c r="S261" s="41"/>
      <c r="T261" s="825"/>
      <c r="U261" s="769"/>
      <c r="V261" s="769"/>
      <c r="W261" s="769"/>
      <c r="X261" s="769"/>
      <c r="Y261" s="787"/>
      <c r="Z261" s="1569"/>
      <c r="AA261" s="1569"/>
      <c r="AB261" s="1569"/>
      <c r="AC261" s="1569"/>
      <c r="AD261" s="1574"/>
      <c r="AE261" s="787"/>
      <c r="AF261" s="1292"/>
      <c r="AG261" s="1176"/>
      <c r="AH261" s="1285"/>
      <c r="AI261" s="1176"/>
      <c r="AJ261" s="1176"/>
      <c r="AK261" s="1176"/>
      <c r="AL261" s="1179"/>
      <c r="AM261" s="1176"/>
      <c r="AN261" s="1176"/>
      <c r="AO261" s="1176"/>
      <c r="AP261" s="1176"/>
      <c r="AQ261" s="1176"/>
      <c r="AR261" s="1179"/>
      <c r="AS261" s="1292"/>
      <c r="AT261" s="1292"/>
      <c r="AU261" s="1292"/>
      <c r="AV261" s="1178"/>
      <c r="AW261" s="1178"/>
      <c r="AX261" s="1292"/>
      <c r="AY261" s="1179"/>
      <c r="AZ261" s="1179"/>
      <c r="BA261" s="1179"/>
      <c r="BB261" s="1179"/>
      <c r="BC261" s="1292"/>
      <c r="BD261" s="1179"/>
      <c r="BE261" s="1179"/>
      <c r="BF261" s="1179"/>
      <c r="BG261" s="1179"/>
      <c r="BH261" s="1179"/>
      <c r="BI261" s="1179"/>
      <c r="BJ261" s="1179"/>
      <c r="BK261" s="1176"/>
      <c r="BL261" s="1176"/>
      <c r="BM261" s="1176"/>
      <c r="BN261" s="1176"/>
      <c r="BO261" s="1176"/>
      <c r="BP261" s="1179"/>
      <c r="BQ261" s="1284"/>
      <c r="BR261" s="1284"/>
      <c r="BS261" s="1284"/>
      <c r="BT261" s="1284"/>
      <c r="BU261" s="1284"/>
      <c r="BV261" s="1174"/>
      <c r="BW261" s="1284"/>
      <c r="BX261" s="1284"/>
      <c r="BY261" s="1284"/>
      <c r="BZ261" s="1284"/>
      <c r="CA261" s="1284"/>
      <c r="CB261" s="1174"/>
      <c r="CC261" s="1292"/>
      <c r="CD261" s="1292"/>
      <c r="CE261" s="293"/>
      <c r="CF261" s="1293"/>
      <c r="CG261" s="1178"/>
      <c r="CH261" s="1179"/>
      <c r="CI261" s="1176"/>
      <c r="CJ261" s="1176"/>
      <c r="CK261" s="1176"/>
      <c r="CL261" s="1176"/>
      <c r="CM261" s="1176"/>
      <c r="CN261" s="1292"/>
      <c r="CO261" s="1179"/>
      <c r="CP261" s="1179"/>
      <c r="CQ261" s="1179"/>
      <c r="CR261" s="1292"/>
      <c r="CS261" s="1292"/>
      <c r="CT261" s="1179"/>
      <c r="CU261" s="1179"/>
      <c r="CV261" s="1179"/>
      <c r="CW261" s="1179"/>
      <c r="CX261" s="1286"/>
      <c r="CY261" s="1292"/>
      <c r="CZ261" s="1179"/>
      <c r="DA261" s="1286"/>
      <c r="DB261" s="1177"/>
      <c r="DC261" s="1300"/>
      <c r="DD261" s="1300"/>
      <c r="DE261" s="1300"/>
      <c r="DF261" s="1285"/>
      <c r="DG261" s="1286"/>
      <c r="DH261" s="1177"/>
      <c r="DI261" s="1300"/>
      <c r="DJ261" s="1300"/>
      <c r="DK261" s="1300"/>
      <c r="DL261" s="1179"/>
      <c r="DM261" s="1180"/>
      <c r="DN261" s="1170"/>
      <c r="DO261" s="1170"/>
    </row>
    <row r="262" spans="1:144" ht="17.25" customHeight="1" x14ac:dyDescent="0.15">
      <c r="A262" s="1170" t="s">
        <v>537</v>
      </c>
      <c r="B262" s="1689" t="s">
        <v>43</v>
      </c>
      <c r="C262" s="1226" t="s">
        <v>239</v>
      </c>
      <c r="D262" s="1212">
        <f>SUM(E262:P262)</f>
        <v>5010.4859999999999</v>
      </c>
      <c r="E262" s="1213">
        <v>1133.239</v>
      </c>
      <c r="F262" s="1214">
        <v>1232.8820000000001</v>
      </c>
      <c r="G262" s="1214">
        <v>1232.694</v>
      </c>
      <c r="H262" s="1214">
        <v>942.95299999999997</v>
      </c>
      <c r="I262" s="1214">
        <v>468.71800000000002</v>
      </c>
      <c r="J262" s="1215"/>
      <c r="K262" s="1216"/>
      <c r="L262" s="1214"/>
      <c r="M262" s="1214"/>
      <c r="N262" s="1214"/>
      <c r="O262" s="1214"/>
      <c r="P262" s="1217"/>
      <c r="S262" s="55"/>
      <c r="U262" s="767"/>
      <c r="V262" s="767"/>
      <c r="W262" s="769"/>
      <c r="X262" s="769"/>
      <c r="Z262" s="1574"/>
      <c r="AA262" s="1574"/>
      <c r="AB262" s="1574"/>
      <c r="AG262" s="1179"/>
      <c r="AH262" s="1176"/>
      <c r="AI262" s="1176"/>
      <c r="AJ262" s="1176"/>
      <c r="AK262" s="1176"/>
      <c r="AL262" s="1292"/>
      <c r="AM262" s="1176"/>
      <c r="AN262" s="1177"/>
      <c r="AO262" s="1178"/>
      <c r="AP262" s="1179"/>
      <c r="AQ262" s="1178"/>
      <c r="AR262" s="1179"/>
      <c r="AS262" s="1292"/>
      <c r="AT262" s="1292"/>
      <c r="AU262" s="1292"/>
      <c r="AV262" s="1179"/>
      <c r="AW262" s="1179"/>
      <c r="AX262" s="1292"/>
      <c r="AY262" s="1179"/>
      <c r="AZ262" s="1179"/>
      <c r="BA262" s="1179"/>
      <c r="BB262" s="1179"/>
      <c r="BC262" s="1179"/>
      <c r="BD262" s="1179"/>
      <c r="BE262" s="1176"/>
      <c r="BF262" s="1176"/>
      <c r="BG262" s="1176"/>
      <c r="BH262" s="1176"/>
      <c r="BI262" s="1176"/>
      <c r="BJ262" s="1292"/>
      <c r="BK262" s="1284"/>
      <c r="BL262" s="1284"/>
      <c r="BM262" s="1284"/>
      <c r="BN262" s="1284"/>
      <c r="BO262" s="1284"/>
      <c r="BP262" s="1295"/>
      <c r="BQ262" s="1292"/>
      <c r="BR262" s="1292"/>
      <c r="BS262" s="293"/>
      <c r="BT262" s="1292"/>
      <c r="BU262" s="1179"/>
      <c r="BV262" s="1179"/>
      <c r="BW262" s="1176"/>
      <c r="BX262" s="1176"/>
      <c r="BY262" s="1176"/>
      <c r="BZ262" s="1176"/>
      <c r="CA262" s="1176"/>
      <c r="CB262" s="1292"/>
      <c r="CC262" s="1292"/>
      <c r="CD262" s="1292"/>
      <c r="CE262" s="1292"/>
      <c r="CF262" s="1179"/>
      <c r="CG262" s="1286"/>
      <c r="CH262" s="1292"/>
      <c r="CI262" s="1286"/>
      <c r="CJ262" s="1177"/>
      <c r="CK262" s="1286"/>
      <c r="CL262" s="1286"/>
      <c r="CM262" s="1286"/>
      <c r="CN262" s="1179"/>
      <c r="CO262" s="1180"/>
      <c r="CP262" s="1180"/>
      <c r="CQ262" s="1180"/>
      <c r="CR262" s="1180"/>
      <c r="CS262" s="1180"/>
      <c r="CT262" s="1180"/>
      <c r="CU262" s="1180"/>
    </row>
    <row r="263" spans="1:144" ht="17.25" customHeight="1" x14ac:dyDescent="0.15">
      <c r="A263" s="1170" t="s">
        <v>538</v>
      </c>
      <c r="B263" s="1210" t="s">
        <v>43</v>
      </c>
      <c r="C263" s="1211" t="s">
        <v>15</v>
      </c>
      <c r="D263" s="1212">
        <f>SUM(E263:P263)</f>
        <v>1338991.4650000001</v>
      </c>
      <c r="E263" s="1213">
        <v>298092.00900000002</v>
      </c>
      <c r="F263" s="1214">
        <v>318390.92700000003</v>
      </c>
      <c r="G263" s="1214">
        <v>317879.85700000002</v>
      </c>
      <c r="H263" s="1214">
        <v>248237.25599999999</v>
      </c>
      <c r="I263" s="1214">
        <v>156391.416</v>
      </c>
      <c r="J263" s="1215"/>
      <c r="K263" s="1216"/>
      <c r="L263" s="1214"/>
      <c r="M263" s="1214"/>
      <c r="N263" s="1214"/>
      <c r="O263" s="1214"/>
      <c r="P263" s="1217"/>
      <c r="S263" s="55"/>
      <c r="U263" s="767"/>
      <c r="V263" s="767"/>
      <c r="W263" s="748"/>
      <c r="X263" s="769"/>
      <c r="AC263" s="1574"/>
      <c r="AG263" s="1179"/>
      <c r="AH263" s="1179"/>
      <c r="AI263" s="1179"/>
      <c r="AJ263" s="1179"/>
      <c r="AK263" s="1179"/>
      <c r="AL263" s="1179"/>
      <c r="AM263" s="1176"/>
      <c r="AN263" s="1176"/>
      <c r="AO263" s="1176"/>
      <c r="AP263" s="1176"/>
      <c r="AQ263" s="1176"/>
      <c r="AR263" s="1179"/>
      <c r="AS263" s="1285"/>
      <c r="AT263" s="1285"/>
      <c r="AU263" s="1285"/>
      <c r="AV263" s="1285"/>
      <c r="AW263" s="1292"/>
      <c r="AX263" s="1292"/>
      <c r="AY263" s="1176"/>
      <c r="AZ263" s="1176"/>
      <c r="BA263" s="1176"/>
      <c r="BB263" s="1176"/>
      <c r="BC263" s="1176"/>
      <c r="BD263" s="1179"/>
      <c r="BE263" s="1176"/>
      <c r="BF263" s="1177"/>
      <c r="BG263" s="1178"/>
      <c r="BH263" s="1178"/>
      <c r="BI263" s="1178"/>
      <c r="BJ263" s="1179"/>
      <c r="BK263" s="1176"/>
      <c r="BL263" s="1176"/>
      <c r="BM263" s="1176"/>
      <c r="BN263" s="1176"/>
      <c r="BO263" s="1176"/>
      <c r="BP263" s="1179"/>
      <c r="BQ263" s="1284"/>
      <c r="BR263" s="1284"/>
      <c r="BS263" s="1284"/>
      <c r="BT263" s="1284"/>
      <c r="BU263" s="1284"/>
      <c r="BV263" s="1174"/>
      <c r="BW263" s="1284"/>
      <c r="BX263" s="1284"/>
      <c r="BY263" s="1284"/>
      <c r="BZ263" s="1284"/>
      <c r="CA263" s="1284"/>
      <c r="CB263" s="1174"/>
      <c r="CC263" s="1179"/>
      <c r="CD263" s="1179"/>
      <c r="CE263" s="1293"/>
      <c r="CF263" s="1178"/>
      <c r="CG263" s="1178"/>
      <c r="CH263" s="1292"/>
      <c r="CI263" s="1176"/>
      <c r="CJ263" s="1176"/>
      <c r="CK263" s="1176"/>
      <c r="CL263" s="1176"/>
      <c r="CM263" s="1176"/>
      <c r="CN263" s="1179"/>
      <c r="CO263" s="1179"/>
      <c r="CP263" s="1179"/>
      <c r="CQ263" s="1179"/>
      <c r="CR263" s="1179"/>
      <c r="CS263" s="1292"/>
      <c r="CT263" s="1179"/>
      <c r="CU263" s="1286"/>
      <c r="CV263" s="1177"/>
      <c r="CW263" s="1286"/>
      <c r="CX263" s="1286"/>
      <c r="CY263" s="1286"/>
      <c r="CZ263" s="1285"/>
      <c r="DA263" s="1286"/>
      <c r="DB263" s="1177"/>
      <c r="DC263" s="1300"/>
      <c r="DD263" s="1300"/>
      <c r="DE263" s="1300"/>
      <c r="DF263" s="1179"/>
      <c r="DG263" s="1179"/>
      <c r="DH263" s="1174"/>
      <c r="DI263" s="1174"/>
      <c r="DJ263" s="1174"/>
      <c r="DK263" s="1174"/>
      <c r="DM263" s="1174"/>
      <c r="DN263" s="1284"/>
      <c r="DO263" s="1290"/>
      <c r="DP263" s="1290"/>
      <c r="DQ263" s="1290"/>
      <c r="DV263" s="1171"/>
      <c r="DW263" s="1290"/>
      <c r="DX263" s="1290"/>
      <c r="DY263" s="1290"/>
    </row>
    <row r="264" spans="1:144" ht="17.25" customHeight="1" x14ac:dyDescent="0.15">
      <c r="A264" s="1170" t="s">
        <v>539</v>
      </c>
      <c r="B264" s="1218" t="s">
        <v>43</v>
      </c>
      <c r="C264" s="1219" t="s">
        <v>240</v>
      </c>
      <c r="D264" s="1220">
        <f>D263/D262</f>
        <v>267.23784179818085</v>
      </c>
      <c r="E264" s="1221">
        <v>263</v>
      </c>
      <c r="F264" s="1222">
        <v>258</v>
      </c>
      <c r="G264" s="1222">
        <v>258</v>
      </c>
      <c r="H264" s="1222">
        <v>263</v>
      </c>
      <c r="I264" s="1222">
        <v>334</v>
      </c>
      <c r="J264" s="1223"/>
      <c r="K264" s="1222"/>
      <c r="L264" s="1222"/>
      <c r="M264" s="1222"/>
      <c r="N264" s="1222"/>
      <c r="O264" s="1222"/>
      <c r="P264" s="1224"/>
      <c r="Q264" s="59"/>
      <c r="S264" s="55"/>
      <c r="T264" s="825"/>
      <c r="U264" s="748"/>
      <c r="V264" s="748"/>
      <c r="W264" s="767"/>
      <c r="X264" s="748"/>
      <c r="Y264" s="787"/>
      <c r="AD264" s="1574"/>
      <c r="AE264" s="787"/>
      <c r="AF264" s="1292"/>
      <c r="AG264" s="1292"/>
      <c r="AH264" s="1176"/>
      <c r="AI264" s="1179"/>
      <c r="AJ264" s="1248"/>
      <c r="AK264" s="1248"/>
      <c r="AL264" s="1179"/>
      <c r="AM264" s="1176"/>
      <c r="AN264" s="1176"/>
      <c r="AO264" s="1176"/>
      <c r="AP264" s="1176"/>
      <c r="AQ264" s="1176"/>
      <c r="AR264" s="1179"/>
      <c r="AS264" s="1179"/>
      <c r="AT264" s="1179"/>
      <c r="AU264" s="1179"/>
      <c r="AV264" s="1292"/>
      <c r="AW264" s="1179"/>
      <c r="AX264" s="1292"/>
      <c r="AY264" s="1176"/>
      <c r="AZ264" s="1176"/>
      <c r="BA264" s="1176"/>
      <c r="BB264" s="1176"/>
      <c r="BC264" s="1176"/>
      <c r="BD264" s="1179"/>
      <c r="BE264" s="1176"/>
      <c r="BF264" s="1176"/>
      <c r="BG264" s="1176"/>
      <c r="BH264" s="1176"/>
      <c r="BI264" s="1176"/>
      <c r="BJ264" s="1179"/>
      <c r="BK264" s="1176"/>
      <c r="BL264" s="1176"/>
      <c r="BM264" s="1176"/>
      <c r="BN264" s="1176"/>
      <c r="BO264" s="1176"/>
      <c r="BP264" s="1179"/>
      <c r="BQ264" s="1292"/>
      <c r="BR264" s="1292"/>
      <c r="BS264" s="1292"/>
      <c r="BT264" s="1292"/>
      <c r="BU264" s="1178"/>
      <c r="BV264" s="1179"/>
      <c r="BW264" s="1176"/>
      <c r="BX264" s="1176"/>
      <c r="BY264" s="1176"/>
      <c r="BZ264" s="1176"/>
      <c r="CA264" s="1176"/>
      <c r="CB264" s="1179"/>
      <c r="CC264" s="1284"/>
      <c r="CD264" s="1284"/>
      <c r="CE264" s="1284"/>
      <c r="CF264" s="1284"/>
      <c r="CG264" s="1284"/>
      <c r="CH264" s="1174"/>
      <c r="CI264" s="1284"/>
      <c r="CJ264" s="1284"/>
      <c r="CK264" s="1284"/>
      <c r="CL264" s="1284"/>
      <c r="CM264" s="1284"/>
      <c r="CN264" s="1295"/>
      <c r="CO264" s="1176"/>
      <c r="CP264" s="1177"/>
      <c r="CQ264" s="1178"/>
      <c r="CR264" s="1293"/>
      <c r="CS264" s="293"/>
      <c r="CT264" s="1179"/>
      <c r="CU264" s="1176"/>
      <c r="CV264" s="1176"/>
      <c r="CW264" s="1176"/>
      <c r="CX264" s="1176"/>
      <c r="CY264" s="1176"/>
      <c r="CZ264" s="1292"/>
      <c r="DA264" s="1179"/>
      <c r="DB264" s="1179"/>
      <c r="DC264" s="1179"/>
      <c r="DD264" s="1179"/>
      <c r="DE264" s="1292"/>
      <c r="DF264" s="1179"/>
      <c r="DG264" s="1292"/>
      <c r="DH264" s="1292"/>
      <c r="DI264" s="1292"/>
      <c r="DJ264" s="1179"/>
      <c r="DK264" s="1179"/>
      <c r="DL264" s="1179"/>
      <c r="DM264" s="1176"/>
      <c r="DN264" s="1176"/>
      <c r="DO264" s="1176"/>
      <c r="DP264" s="1176"/>
      <c r="DQ264" s="1176"/>
      <c r="DR264" s="1285"/>
      <c r="DS264" s="1286"/>
      <c r="DT264" s="1177"/>
      <c r="DU264" s="1300"/>
      <c r="DV264" s="1300"/>
      <c r="DW264" s="1300"/>
      <c r="DX264" s="1292"/>
      <c r="DY264" s="1179"/>
      <c r="DZ264" s="1174"/>
      <c r="EA264" s="1174"/>
      <c r="EB264" s="1290"/>
      <c r="EC264" s="1174"/>
      <c r="ED264" s="1174"/>
      <c r="EE264" s="1174"/>
      <c r="EI264" s="1171"/>
      <c r="EJ264" s="1290"/>
      <c r="EK264" s="1290"/>
      <c r="EL264" s="1290"/>
    </row>
    <row r="265" spans="1:144" ht="17.25" customHeight="1" x14ac:dyDescent="0.15">
      <c r="A265" s="1170" t="s">
        <v>540</v>
      </c>
      <c r="B265" s="1225" t="s">
        <v>44</v>
      </c>
      <c r="C265" s="1226" t="s">
        <v>239</v>
      </c>
      <c r="D265" s="1212">
        <f>SUM(E265:P265)</f>
        <v>75.798000000000002</v>
      </c>
      <c r="E265" s="1213">
        <v>0</v>
      </c>
      <c r="F265" s="1214">
        <v>6.2080000000000002</v>
      </c>
      <c r="G265" s="1214">
        <v>5.806</v>
      </c>
      <c r="H265" s="1214">
        <v>8.3859999999999992</v>
      </c>
      <c r="I265" s="1214">
        <v>55.398000000000003</v>
      </c>
      <c r="J265" s="1215"/>
      <c r="K265" s="1216"/>
      <c r="L265" s="1214"/>
      <c r="M265" s="1214"/>
      <c r="N265" s="1214"/>
      <c r="O265" s="1214"/>
      <c r="P265" s="1217"/>
      <c r="Q265" s="41"/>
      <c r="S265" s="55"/>
      <c r="U265" s="767"/>
      <c r="V265" s="767"/>
      <c r="W265" s="748"/>
      <c r="X265" s="767"/>
      <c r="Z265" s="1576"/>
      <c r="AA265" s="1576"/>
      <c r="AB265" s="1576"/>
      <c r="AG265" s="1284"/>
      <c r="AH265" s="1179"/>
      <c r="AI265" s="1292"/>
      <c r="AJ265" s="1179"/>
      <c r="AK265" s="1285"/>
      <c r="AL265" s="1292"/>
      <c r="AM265" s="1176"/>
      <c r="AN265" s="1176"/>
      <c r="AO265" s="1176"/>
      <c r="AP265" s="1176"/>
      <c r="AQ265" s="1176"/>
      <c r="AR265" s="1292"/>
      <c r="AS265" s="1179"/>
      <c r="AT265" s="1179"/>
      <c r="AU265" s="1179"/>
      <c r="AV265" s="1179"/>
      <c r="AW265" s="1178"/>
      <c r="AX265" s="1179"/>
      <c r="AY265" s="1176"/>
      <c r="AZ265" s="1177"/>
      <c r="BA265" s="1178"/>
      <c r="BB265" s="1292"/>
      <c r="BC265" s="1178"/>
      <c r="BD265" s="1179"/>
      <c r="BE265" s="1292"/>
      <c r="BF265" s="1292"/>
      <c r="BG265" s="1292"/>
      <c r="BH265" s="1179"/>
      <c r="BI265" s="1179"/>
      <c r="BJ265" s="1292"/>
      <c r="BK265" s="1179"/>
      <c r="BL265" s="1179"/>
      <c r="BM265" s="1179"/>
      <c r="BN265" s="1292"/>
      <c r="BO265" s="1292"/>
      <c r="BP265" s="1179"/>
      <c r="BQ265" s="1176"/>
      <c r="BR265" s="1176"/>
      <c r="BS265" s="1176"/>
      <c r="BT265" s="1176"/>
      <c r="BU265" s="1176"/>
      <c r="BV265" s="1292"/>
      <c r="BW265" s="1176"/>
      <c r="BX265" s="1177"/>
      <c r="BY265" s="1178"/>
      <c r="BZ265" s="1179"/>
      <c r="CA265" s="1292"/>
      <c r="CB265" s="1292"/>
      <c r="CC265" s="1176"/>
      <c r="CD265" s="1176"/>
      <c r="CE265" s="1176"/>
      <c r="CF265" s="1176"/>
      <c r="CG265" s="1176"/>
      <c r="CH265" s="1292"/>
      <c r="CI265" s="1284"/>
      <c r="CJ265" s="1284"/>
      <c r="CK265" s="1284"/>
      <c r="CL265" s="1284"/>
      <c r="CM265" s="1284"/>
      <c r="CN265" s="1295"/>
      <c r="CO265" s="1284"/>
      <c r="CP265" s="1284"/>
      <c r="CQ265" s="1284"/>
      <c r="CR265" s="1284"/>
      <c r="CS265" s="1284"/>
      <c r="CT265" s="1174"/>
      <c r="CU265" s="1292"/>
      <c r="CV265" s="1292"/>
      <c r="CW265" s="1292"/>
      <c r="CX265" s="1178"/>
      <c r="CY265" s="1178"/>
      <c r="CZ265" s="1179"/>
      <c r="DA265" s="1176"/>
      <c r="DB265" s="1176"/>
      <c r="DC265" s="1176"/>
      <c r="DD265" s="1176"/>
      <c r="DE265" s="1176"/>
      <c r="DF265" s="1179"/>
      <c r="DG265" s="1286"/>
      <c r="DH265" s="1177"/>
      <c r="DI265" s="1286"/>
      <c r="DJ265" s="1292"/>
      <c r="DK265" s="1179"/>
      <c r="DL265" s="1292"/>
      <c r="DM265" s="1286"/>
      <c r="DN265" s="1177"/>
      <c r="DO265" s="1286"/>
      <c r="DP265" s="1286"/>
      <c r="DQ265" s="1286"/>
      <c r="DR265" s="1297"/>
      <c r="DS265" s="1286"/>
      <c r="DT265" s="1177"/>
      <c r="DU265" s="1300"/>
      <c r="DV265" s="1300"/>
      <c r="DW265" s="1300"/>
      <c r="DX265" s="1179"/>
      <c r="DY265" s="1180"/>
      <c r="DZ265" s="1305"/>
      <c r="EA265" s="1174"/>
      <c r="EB265" s="1174"/>
      <c r="EC265" s="1174"/>
      <c r="ED265" s="1174"/>
      <c r="EE265" s="1289"/>
      <c r="EF265" s="1284"/>
      <c r="EG265" s="1290"/>
      <c r="EH265" s="1290"/>
      <c r="EI265" s="1290"/>
      <c r="EN265" s="1289"/>
    </row>
    <row r="266" spans="1:144" ht="17.25" customHeight="1" x14ac:dyDescent="0.15">
      <c r="A266" s="1170" t="s">
        <v>541</v>
      </c>
      <c r="B266" s="1210" t="s">
        <v>44</v>
      </c>
      <c r="C266" s="1211" t="s">
        <v>15</v>
      </c>
      <c r="D266" s="1212">
        <f>SUM(E266:P266)</f>
        <v>13015.764000000001</v>
      </c>
      <c r="E266" s="1213">
        <v>0</v>
      </c>
      <c r="F266" s="1214">
        <v>1683.2840000000001</v>
      </c>
      <c r="G266" s="1214">
        <v>1430.538</v>
      </c>
      <c r="H266" s="1214">
        <v>1657.277</v>
      </c>
      <c r="I266" s="1214">
        <v>8244.6650000000009</v>
      </c>
      <c r="J266" s="1215"/>
      <c r="K266" s="1216"/>
      <c r="L266" s="1214"/>
      <c r="M266" s="1214"/>
      <c r="N266" s="1214"/>
      <c r="O266" s="1214"/>
      <c r="P266" s="1217"/>
      <c r="Q266" s="41"/>
      <c r="S266" s="55"/>
      <c r="U266" s="767"/>
      <c r="V266" s="767"/>
      <c r="W266" s="767"/>
      <c r="X266" s="748"/>
      <c r="Z266" s="1576"/>
      <c r="AA266" s="1576"/>
      <c r="AB266" s="1576"/>
      <c r="AC266" s="1576"/>
      <c r="AG266" s="1176"/>
      <c r="AH266" s="1285"/>
      <c r="AI266" s="1179"/>
      <c r="AJ266" s="1178"/>
      <c r="AK266" s="1178"/>
      <c r="AL266" s="1179"/>
      <c r="AM266" s="1176"/>
      <c r="AN266" s="1176"/>
      <c r="AO266" s="1176"/>
      <c r="AP266" s="1176"/>
      <c r="AQ266" s="1176"/>
      <c r="AR266" s="1179"/>
      <c r="AS266" s="1292"/>
      <c r="AT266" s="1292"/>
      <c r="AU266" s="1292"/>
      <c r="AV266" s="1179"/>
      <c r="AW266" s="1179"/>
      <c r="AX266" s="1179"/>
      <c r="AY266" s="1176"/>
      <c r="AZ266" s="1177"/>
      <c r="BA266" s="1178"/>
      <c r="BB266" s="1178"/>
      <c r="BC266" s="1178"/>
      <c r="BD266" s="1179"/>
      <c r="BE266" s="1176"/>
      <c r="BF266" s="1176"/>
      <c r="BG266" s="1176"/>
      <c r="BH266" s="1176"/>
      <c r="BI266" s="1176"/>
      <c r="BJ266" s="1180"/>
      <c r="BK266" s="1176"/>
      <c r="BL266" s="1177"/>
      <c r="BM266" s="1178"/>
      <c r="BN266" s="1292"/>
      <c r="BO266" s="1285"/>
      <c r="BP266" s="1179"/>
      <c r="BQ266" s="1176"/>
      <c r="BR266" s="1177"/>
      <c r="BS266" s="1178"/>
      <c r="BT266" s="1178"/>
      <c r="BU266" s="1178"/>
      <c r="BV266" s="1179"/>
      <c r="BW266" s="1176"/>
      <c r="BX266" s="1176"/>
      <c r="BY266" s="1176"/>
      <c r="BZ266" s="1176"/>
      <c r="CA266" s="1176"/>
      <c r="CB266" s="1179"/>
      <c r="CC266" s="1284"/>
      <c r="CD266" s="1284"/>
      <c r="CE266" s="1284"/>
      <c r="CF266" s="1284"/>
      <c r="CG266" s="1284"/>
      <c r="CH266" s="1174"/>
      <c r="CI266" s="1174"/>
      <c r="CJ266" s="1174"/>
      <c r="CK266" s="1171"/>
      <c r="CL266" s="1290"/>
      <c r="CM266" s="1290"/>
      <c r="CN266" s="1174"/>
      <c r="CO266" s="1179"/>
      <c r="CP266" s="1179"/>
      <c r="CQ266" s="1179"/>
      <c r="CR266" s="1292"/>
      <c r="CS266" s="1179"/>
      <c r="CT266" s="1180"/>
      <c r="CU266" s="1176"/>
      <c r="CV266" s="1176"/>
      <c r="CW266" s="1176"/>
      <c r="CX266" s="1176"/>
      <c r="CY266" s="1176"/>
      <c r="CZ266" s="1179"/>
      <c r="DA266" s="1179"/>
      <c r="DB266" s="1179"/>
      <c r="DC266" s="1179"/>
      <c r="DD266" s="1286"/>
      <c r="DE266" s="1292"/>
      <c r="DF266" s="1179"/>
      <c r="DG266" s="1286"/>
      <c r="DH266" s="1177"/>
      <c r="DI266" s="1286"/>
      <c r="DJ266" s="1286"/>
      <c r="DK266" s="1286"/>
      <c r="DL266" s="1285"/>
      <c r="DM266" s="1286"/>
      <c r="DN266" s="1177"/>
      <c r="DO266" s="1300"/>
      <c r="DP266" s="1300"/>
      <c r="DQ266" s="1300"/>
      <c r="DR266" s="1179"/>
      <c r="DS266" s="1180"/>
      <c r="DT266" s="1305"/>
      <c r="DU266" s="1174"/>
      <c r="DV266" s="1174"/>
      <c r="DW266" s="1174"/>
      <c r="DX266" s="1298"/>
      <c r="DY266" s="1174"/>
      <c r="EH266" s="1171"/>
    </row>
    <row r="267" spans="1:144" ht="17.25" customHeight="1" x14ac:dyDescent="0.15">
      <c r="A267" s="1170" t="s">
        <v>542</v>
      </c>
      <c r="B267" s="1218" t="s">
        <v>44</v>
      </c>
      <c r="C267" s="1219" t="s">
        <v>240</v>
      </c>
      <c r="D267" s="1220">
        <f>D266/D265</f>
        <v>171.71645689859892</v>
      </c>
      <c r="E267" s="1221">
        <v>0</v>
      </c>
      <c r="F267" s="1222">
        <v>271</v>
      </c>
      <c r="G267" s="1222">
        <v>246</v>
      </c>
      <c r="H267" s="1222">
        <v>198</v>
      </c>
      <c r="I267" s="1222">
        <v>149</v>
      </c>
      <c r="J267" s="1223"/>
      <c r="K267" s="1222"/>
      <c r="L267" s="1222"/>
      <c r="M267" s="1222"/>
      <c r="N267" s="1222"/>
      <c r="O267" s="1222"/>
      <c r="P267" s="1224"/>
      <c r="Q267" s="41"/>
      <c r="S267" s="55"/>
      <c r="T267" s="825"/>
      <c r="U267" s="767"/>
      <c r="V267" s="767"/>
      <c r="W267" s="767"/>
      <c r="X267" s="748"/>
      <c r="Z267" s="1576"/>
      <c r="AA267" s="1576"/>
      <c r="AB267" s="1576"/>
      <c r="AC267" s="1576"/>
      <c r="AD267" s="1576"/>
      <c r="AE267" s="787"/>
      <c r="AF267" s="1292"/>
      <c r="AG267" s="1292"/>
      <c r="AH267" s="1179"/>
      <c r="AI267" s="1292"/>
      <c r="AJ267" s="1178"/>
      <c r="AK267" s="1292"/>
      <c r="AL267" s="1179"/>
      <c r="AM267" s="1179"/>
      <c r="AN267" s="1179"/>
      <c r="AO267" s="1179"/>
      <c r="AP267" s="1178"/>
      <c r="AQ267" s="1292"/>
      <c r="AR267" s="1292"/>
      <c r="AS267" s="1176"/>
      <c r="AT267" s="1177"/>
      <c r="AU267" s="1178"/>
      <c r="AV267" s="1178"/>
      <c r="AW267" s="1178"/>
      <c r="AX267" s="1292"/>
      <c r="AY267" s="1179"/>
      <c r="AZ267" s="1179"/>
      <c r="BA267" s="1179"/>
      <c r="BB267" s="1292"/>
      <c r="BC267" s="1292"/>
      <c r="BD267" s="1179"/>
      <c r="BE267" s="1285"/>
      <c r="BF267" s="1285"/>
      <c r="BG267" s="1285"/>
      <c r="BH267" s="1292"/>
      <c r="BI267" s="1285"/>
      <c r="BJ267" s="1179"/>
      <c r="BK267" s="1179"/>
      <c r="BL267" s="1179"/>
      <c r="BM267" s="1179"/>
      <c r="BN267" s="1292"/>
      <c r="BO267" s="1178"/>
      <c r="BP267" s="1179"/>
      <c r="BQ267" s="1176"/>
      <c r="BR267" s="1176"/>
      <c r="BS267" s="1176"/>
      <c r="BT267" s="1176"/>
      <c r="BU267" s="1176"/>
      <c r="BV267" s="1179"/>
      <c r="BW267" s="1174"/>
      <c r="BX267" s="1174"/>
      <c r="BY267" s="1171"/>
      <c r="BZ267" s="1289"/>
      <c r="CA267" s="1289"/>
      <c r="CB267" s="1174"/>
      <c r="CC267" s="1284"/>
      <c r="CD267" s="1284"/>
      <c r="CE267" s="1284"/>
      <c r="CF267" s="1284"/>
      <c r="CG267" s="1284"/>
      <c r="CH267" s="1295"/>
      <c r="CI267" s="1179"/>
      <c r="CJ267" s="1179"/>
      <c r="CK267" s="1179"/>
      <c r="CL267" s="1179"/>
      <c r="CM267" s="1178"/>
      <c r="CN267" s="1179"/>
      <c r="CO267" s="1176"/>
      <c r="CP267" s="1176"/>
      <c r="CQ267" s="1176"/>
      <c r="CR267" s="1176"/>
      <c r="CS267" s="1176"/>
      <c r="CT267" s="1179"/>
      <c r="CU267" s="1286"/>
      <c r="CV267" s="1177"/>
      <c r="CW267" s="1286"/>
      <c r="CX267" s="1286"/>
      <c r="CY267" s="1286"/>
      <c r="CZ267" s="1285"/>
      <c r="DA267" s="1286"/>
      <c r="DB267" s="1177"/>
      <c r="DC267" s="1300"/>
      <c r="DD267" s="1300"/>
      <c r="DE267" s="1300"/>
      <c r="DF267" s="1292"/>
      <c r="DG267" s="1180"/>
      <c r="DH267" s="1305"/>
      <c r="DI267" s="1290"/>
      <c r="DJ267" s="1174"/>
      <c r="DK267" s="1174"/>
      <c r="DL267" s="1174"/>
      <c r="DM267" s="1174"/>
      <c r="DN267" s="1284"/>
      <c r="DO267" s="1290"/>
      <c r="DP267" s="1290"/>
      <c r="DQ267" s="1290"/>
      <c r="DV267" s="1171"/>
      <c r="DW267" s="1290"/>
      <c r="DX267" s="1290"/>
      <c r="DY267" s="1290"/>
      <c r="EE267" s="1290"/>
      <c r="EF267" s="1290"/>
      <c r="EG267" s="1290"/>
    </row>
    <row r="268" spans="1:144" ht="17.25" customHeight="1" x14ac:dyDescent="0.15">
      <c r="A268" s="1170" t="s">
        <v>543</v>
      </c>
      <c r="B268" s="1689" t="s">
        <v>45</v>
      </c>
      <c r="C268" s="1226" t="s">
        <v>239</v>
      </c>
      <c r="D268" s="1212">
        <f>SUM(E268:P268)</f>
        <v>2762.2910000000002</v>
      </c>
      <c r="E268" s="1213">
        <v>776.50699999999995</v>
      </c>
      <c r="F268" s="1214">
        <v>700.85199999999998</v>
      </c>
      <c r="G268" s="1214">
        <v>649.05700000000002</v>
      </c>
      <c r="H268" s="1214">
        <v>372.87799999999999</v>
      </c>
      <c r="I268" s="1214">
        <v>262.99700000000001</v>
      </c>
      <c r="J268" s="1215"/>
      <c r="K268" s="1216"/>
      <c r="L268" s="1214"/>
      <c r="M268" s="1214"/>
      <c r="N268" s="1214"/>
      <c r="O268" s="1214"/>
      <c r="P268" s="1217"/>
      <c r="S268" s="55"/>
      <c r="U268" s="767"/>
      <c r="V268" s="767"/>
      <c r="W268" s="767"/>
      <c r="X268" s="748"/>
      <c r="Z268" s="1575"/>
      <c r="AA268" s="1575"/>
      <c r="AB268" s="1575"/>
      <c r="AC268" s="1576"/>
      <c r="AD268" s="1576"/>
      <c r="AG268" s="1292"/>
      <c r="AH268" s="1292"/>
      <c r="AI268" s="1179"/>
      <c r="AJ268" s="1179"/>
      <c r="AK268" s="1179"/>
      <c r="AL268" s="1292"/>
      <c r="AM268" s="1176"/>
      <c r="AN268" s="1176"/>
      <c r="AO268" s="1176"/>
      <c r="AP268" s="1176"/>
      <c r="AQ268" s="1176"/>
      <c r="AR268" s="1292"/>
      <c r="AS268" s="1179"/>
      <c r="AT268" s="1179"/>
      <c r="AU268" s="1179"/>
      <c r="AV268" s="1179"/>
      <c r="AW268" s="1292"/>
      <c r="AX268" s="1179"/>
      <c r="AY268" s="1179"/>
      <c r="AZ268" s="1179"/>
      <c r="BA268" s="1179"/>
      <c r="BB268" s="1292"/>
      <c r="BC268" s="1292"/>
      <c r="BD268" s="1179"/>
      <c r="BE268" s="1292"/>
      <c r="BF268" s="1292"/>
      <c r="BG268" s="1292"/>
      <c r="BH268" s="1292"/>
      <c r="BI268" s="1292"/>
      <c r="BJ268" s="1292"/>
      <c r="BK268" s="1176"/>
      <c r="BL268" s="1177"/>
      <c r="BM268" s="1178"/>
      <c r="BN268" s="1179"/>
      <c r="BO268" s="1179"/>
      <c r="BP268" s="1179"/>
      <c r="BQ268" s="1285"/>
      <c r="BR268" s="1285"/>
      <c r="BS268" s="1285"/>
      <c r="BT268" s="1285"/>
      <c r="BU268" s="1285"/>
      <c r="BV268" s="1292"/>
      <c r="BW268" s="1176"/>
      <c r="BX268" s="1177"/>
      <c r="BY268" s="1178"/>
      <c r="BZ268" s="1179"/>
      <c r="CA268" s="1292"/>
      <c r="CB268" s="1292"/>
      <c r="CC268" s="1176"/>
      <c r="CD268" s="1176"/>
      <c r="CE268" s="1176"/>
      <c r="CF268" s="1176"/>
      <c r="CG268" s="1176"/>
      <c r="CH268" s="1292"/>
      <c r="CI268" s="1295"/>
      <c r="CJ268" s="1295"/>
      <c r="CK268" s="1295"/>
      <c r="CL268" s="1174"/>
      <c r="CM268" s="1303"/>
      <c r="CN268" s="1295"/>
      <c r="CO268" s="1174"/>
      <c r="CP268" s="1174"/>
      <c r="CQ268" s="1174"/>
      <c r="CR268" s="1289"/>
      <c r="CS268" s="1295"/>
      <c r="CT268" s="1174"/>
      <c r="CU268" s="1179"/>
      <c r="CV268" s="1179"/>
      <c r="CW268" s="1293"/>
      <c r="CX268" s="1293"/>
      <c r="CY268" s="1293"/>
      <c r="CZ268" s="1179"/>
      <c r="DA268" s="1176"/>
      <c r="DB268" s="1176"/>
      <c r="DC268" s="1176"/>
      <c r="DD268" s="1176"/>
      <c r="DE268" s="1176"/>
      <c r="DF268" s="1297"/>
      <c r="DG268" s="1286"/>
      <c r="DH268" s="1177"/>
      <c r="DI268" s="1300"/>
      <c r="DJ268" s="1300"/>
      <c r="DK268" s="1300"/>
      <c r="DL268" s="1179"/>
      <c r="DM268" s="1179"/>
      <c r="DR268" s="1291"/>
      <c r="DZ268" s="1290"/>
    </row>
    <row r="269" spans="1:144" ht="17.25" customHeight="1" x14ac:dyDescent="0.15">
      <c r="A269" s="1170" t="s">
        <v>544</v>
      </c>
      <c r="B269" s="1210" t="s">
        <v>45</v>
      </c>
      <c r="C269" s="1211" t="s">
        <v>15</v>
      </c>
      <c r="D269" s="1212">
        <f>SUM(E269:P269)</f>
        <v>1369779.071</v>
      </c>
      <c r="E269" s="1213">
        <v>315592.14799999999</v>
      </c>
      <c r="F269" s="1214">
        <v>307394.511</v>
      </c>
      <c r="G269" s="1214">
        <v>325389.57400000002</v>
      </c>
      <c r="H269" s="1214">
        <v>236599.43599999999</v>
      </c>
      <c r="I269" s="1214">
        <v>184803.402</v>
      </c>
      <c r="J269" s="1215"/>
      <c r="K269" s="1216"/>
      <c r="L269" s="1214"/>
      <c r="M269" s="1214"/>
      <c r="N269" s="1214"/>
      <c r="O269" s="1214"/>
      <c r="P269" s="1217"/>
      <c r="S269" s="55"/>
      <c r="U269" s="767"/>
      <c r="V269" s="767"/>
      <c r="W269" s="767"/>
      <c r="X269" s="748"/>
      <c r="Z269" s="1577"/>
      <c r="AA269" s="1577"/>
      <c r="AB269" s="1577"/>
      <c r="AC269" s="1575"/>
      <c r="AD269" s="1576"/>
      <c r="AG269" s="1179"/>
      <c r="AH269" s="1177"/>
      <c r="AI269" s="1179"/>
      <c r="AJ269" s="1179"/>
      <c r="AK269" s="1285"/>
      <c r="AL269" s="1179"/>
      <c r="AM269" s="1176"/>
      <c r="AN269" s="1176"/>
      <c r="AO269" s="1176"/>
      <c r="AP269" s="1176"/>
      <c r="AQ269" s="1176"/>
      <c r="AR269" s="1179"/>
      <c r="AS269" s="1179"/>
      <c r="AT269" s="1179"/>
      <c r="AU269" s="1179"/>
      <c r="AV269" s="1179"/>
      <c r="AW269" s="1292"/>
      <c r="AX269" s="1179"/>
      <c r="AY269" s="1292"/>
      <c r="AZ269" s="1292"/>
      <c r="BA269" s="1292"/>
      <c r="BB269" s="1179"/>
      <c r="BC269" s="1292"/>
      <c r="BD269" s="1179"/>
      <c r="BE269" s="1176"/>
      <c r="BF269" s="1177"/>
      <c r="BG269" s="1178"/>
      <c r="BH269" s="1179"/>
      <c r="BI269" s="1179"/>
      <c r="BJ269" s="1292"/>
      <c r="BK269" s="1285"/>
      <c r="BL269" s="1285"/>
      <c r="BM269" s="1285"/>
      <c r="BN269" s="1285"/>
      <c r="BO269" s="1285"/>
      <c r="BP269" s="1179"/>
      <c r="BQ269" s="1176"/>
      <c r="BR269" s="1177"/>
      <c r="BS269" s="1178"/>
      <c r="BT269" s="1178"/>
      <c r="BU269" s="1179"/>
      <c r="BV269" s="1179"/>
      <c r="BW269" s="1176"/>
      <c r="BX269" s="1176"/>
      <c r="BY269" s="1176"/>
      <c r="BZ269" s="1176"/>
      <c r="CA269" s="1176"/>
      <c r="CB269" s="1179"/>
      <c r="CC269" s="1174"/>
      <c r="CD269" s="1174"/>
      <c r="CE269" s="1174"/>
      <c r="CF269" s="1295"/>
      <c r="CG269" s="1295"/>
      <c r="CH269" s="1174"/>
      <c r="CI269" s="1179"/>
      <c r="CJ269" s="1179"/>
      <c r="CK269" s="1293"/>
      <c r="CL269" s="1293"/>
      <c r="CM269" s="1293"/>
      <c r="CN269" s="1292"/>
      <c r="CO269" s="1179"/>
      <c r="CP269" s="1179"/>
      <c r="CQ269" s="1179"/>
      <c r="CR269" s="1286"/>
      <c r="CS269" s="1292"/>
      <c r="CT269" s="1179"/>
      <c r="CU269" s="1176"/>
      <c r="CV269" s="1176"/>
      <c r="CW269" s="1176"/>
      <c r="CX269" s="1176"/>
      <c r="CY269" s="1176"/>
      <c r="CZ269" s="1285"/>
      <c r="DA269" s="1286"/>
      <c r="DB269" s="1177"/>
      <c r="DC269" s="1300"/>
      <c r="DD269" s="1300"/>
      <c r="DE269" s="1300"/>
      <c r="DF269" s="1306"/>
      <c r="DG269" s="1180"/>
    </row>
    <row r="270" spans="1:144" ht="17.25" customHeight="1" x14ac:dyDescent="0.15">
      <c r="A270" s="1170" t="s">
        <v>545</v>
      </c>
      <c r="B270" s="1218" t="s">
        <v>45</v>
      </c>
      <c r="C270" s="1219" t="s">
        <v>240</v>
      </c>
      <c r="D270" s="1220">
        <f>D269/D268</f>
        <v>495.88514425163748</v>
      </c>
      <c r="E270" s="1221">
        <v>406</v>
      </c>
      <c r="F270" s="1222">
        <v>439</v>
      </c>
      <c r="G270" s="1222">
        <v>501</v>
      </c>
      <c r="H270" s="1222">
        <v>635</v>
      </c>
      <c r="I270" s="1222">
        <v>703</v>
      </c>
      <c r="J270" s="1223"/>
      <c r="K270" s="1222"/>
      <c r="L270" s="1222"/>
      <c r="M270" s="1222"/>
      <c r="N270" s="1222"/>
      <c r="O270" s="1222"/>
      <c r="P270" s="1224"/>
      <c r="T270" s="825"/>
      <c r="U270" s="767"/>
      <c r="V270" s="767"/>
      <c r="W270" s="767"/>
      <c r="X270" s="748"/>
      <c r="Z270" s="1577"/>
      <c r="AA270" s="1577"/>
      <c r="AB270" s="1577"/>
      <c r="AC270" s="1577"/>
      <c r="AD270" s="1575"/>
      <c r="AE270" s="787"/>
      <c r="AF270" s="1292"/>
      <c r="AG270" s="1176"/>
      <c r="AH270" s="1177"/>
      <c r="AI270" s="1285"/>
      <c r="AJ270" s="1292"/>
      <c r="AK270" s="1179"/>
      <c r="AL270" s="1179"/>
      <c r="AM270" s="1292"/>
      <c r="AN270" s="1292"/>
      <c r="AO270" s="1292"/>
      <c r="AP270" s="1178"/>
      <c r="AQ270" s="1179"/>
      <c r="AR270" s="1292"/>
      <c r="AS270" s="1176"/>
      <c r="AT270" s="1176"/>
      <c r="AU270" s="1176"/>
      <c r="AV270" s="1176"/>
      <c r="AW270" s="1176"/>
      <c r="AX270" s="1292"/>
      <c r="AY270" s="1179"/>
      <c r="AZ270" s="1179"/>
      <c r="BA270" s="1179"/>
      <c r="BB270" s="1178"/>
      <c r="BC270" s="1178"/>
      <c r="BD270" s="1179"/>
      <c r="BE270" s="1179"/>
      <c r="BF270" s="1179"/>
      <c r="BG270" s="1179"/>
      <c r="BH270" s="1179"/>
      <c r="BI270" s="1248"/>
      <c r="BJ270" s="1179"/>
      <c r="BK270" s="1176"/>
      <c r="BL270" s="1177"/>
      <c r="BM270" s="1178"/>
      <c r="BN270" s="1178"/>
      <c r="BO270" s="1292"/>
      <c r="BP270" s="1179"/>
      <c r="BQ270" s="1176"/>
      <c r="BR270" s="1176"/>
      <c r="BS270" s="1176"/>
      <c r="BT270" s="1176"/>
      <c r="BU270" s="1176"/>
      <c r="BV270" s="1179"/>
      <c r="BW270" s="1295"/>
      <c r="BX270" s="1295"/>
      <c r="BY270" s="1303"/>
      <c r="BZ270" s="1171"/>
      <c r="CA270" s="1289"/>
      <c r="CB270" s="1295"/>
      <c r="CC270" s="1292"/>
      <c r="CD270" s="1292"/>
      <c r="CE270" s="293"/>
      <c r="CF270" s="1293"/>
      <c r="CG270" s="1178"/>
      <c r="CH270" s="1179"/>
      <c r="CI270" s="1179"/>
      <c r="CJ270" s="1179"/>
      <c r="CK270" s="1179"/>
      <c r="CL270" s="1292"/>
      <c r="CM270" s="1292"/>
      <c r="CN270" s="1179"/>
      <c r="CO270" s="1292"/>
      <c r="CP270" s="1292"/>
      <c r="CQ270" s="1292"/>
      <c r="CR270" s="1179"/>
      <c r="CS270" s="1286"/>
      <c r="CT270" s="1179"/>
      <c r="CU270" s="1286"/>
      <c r="CV270" s="1177"/>
      <c r="CW270" s="1286"/>
      <c r="CX270" s="1286"/>
      <c r="CY270" s="1286"/>
      <c r="CZ270" s="1285"/>
      <c r="DA270" s="1286"/>
      <c r="DB270" s="1177"/>
      <c r="DC270" s="1300"/>
      <c r="DD270" s="1300"/>
      <c r="DE270" s="1300"/>
      <c r="DF270" s="1292"/>
      <c r="DG270" s="1179"/>
      <c r="DH270" s="1284"/>
      <c r="DI270" s="1290"/>
      <c r="DJ270" s="1290"/>
      <c r="DK270" s="1290"/>
      <c r="DL270" s="1291"/>
      <c r="DP270" s="1171"/>
      <c r="DY270" s="1290"/>
    </row>
    <row r="271" spans="1:144" ht="17.25" customHeight="1" x14ac:dyDescent="0.15">
      <c r="A271" s="1170" t="s">
        <v>546</v>
      </c>
      <c r="B271" s="1225" t="s">
        <v>46</v>
      </c>
      <c r="C271" s="1226" t="s">
        <v>239</v>
      </c>
      <c r="D271" s="1212">
        <f>SUM(E271:P271)</f>
        <v>1895.7919999999999</v>
      </c>
      <c r="E271" s="1213">
        <v>399.55</v>
      </c>
      <c r="F271" s="1214">
        <v>380.16</v>
      </c>
      <c r="G271" s="1214">
        <v>406.45499999999998</v>
      </c>
      <c r="H271" s="1214">
        <v>352.62</v>
      </c>
      <c r="I271" s="1214">
        <v>357.00700000000001</v>
      </c>
      <c r="J271" s="1215"/>
      <c r="K271" s="1216"/>
      <c r="L271" s="1214"/>
      <c r="M271" s="1309"/>
      <c r="N271" s="1214"/>
      <c r="O271" s="1214"/>
      <c r="P271" s="1217"/>
      <c r="S271" s="55"/>
      <c r="U271" s="767"/>
      <c r="V271" s="767"/>
      <c r="W271" s="767"/>
      <c r="X271" s="748"/>
      <c r="Z271" s="1575"/>
      <c r="AA271" s="1575"/>
      <c r="AB271" s="1575"/>
      <c r="AC271" s="1577"/>
      <c r="AD271" s="1577"/>
      <c r="AG271" s="1179"/>
      <c r="AH271" s="1179"/>
      <c r="AI271" s="1176"/>
      <c r="AJ271" s="1176"/>
      <c r="AK271" s="1176"/>
      <c r="AL271" s="1292"/>
      <c r="AM271" s="1292"/>
      <c r="AN271" s="1292"/>
      <c r="AO271" s="1292"/>
      <c r="AP271" s="1179"/>
      <c r="AQ271" s="1178"/>
      <c r="AR271" s="1179"/>
      <c r="AS271" s="1176"/>
      <c r="AT271" s="1177"/>
      <c r="AU271" s="1178"/>
      <c r="AV271" s="1178"/>
      <c r="AW271" s="1179"/>
      <c r="AX271" s="1179"/>
      <c r="AY271" s="1292"/>
      <c r="AZ271" s="1292"/>
      <c r="BA271" s="1292"/>
      <c r="BB271" s="1292"/>
      <c r="BC271" s="1179"/>
      <c r="BD271" s="1179"/>
      <c r="BE271" s="1292"/>
      <c r="BF271" s="1292"/>
      <c r="BG271" s="1292"/>
      <c r="BH271" s="1178"/>
      <c r="BI271" s="1179"/>
      <c r="BJ271" s="1292"/>
      <c r="BK271" s="1176"/>
      <c r="BL271" s="1176"/>
      <c r="BM271" s="1176"/>
      <c r="BN271" s="1176"/>
      <c r="BO271" s="1176"/>
      <c r="BP271" s="1292"/>
      <c r="BQ271" s="1290"/>
      <c r="BR271" s="1290"/>
      <c r="BS271" s="1290"/>
      <c r="BT271" s="1295"/>
      <c r="BU271" s="1174"/>
      <c r="BV271" s="1295"/>
      <c r="BW271" s="1174"/>
      <c r="BX271" s="1174"/>
      <c r="BY271" s="1174"/>
      <c r="BZ271" s="1171"/>
      <c r="CA271" s="1171"/>
      <c r="CB271" s="1174"/>
      <c r="CC271" s="1179"/>
      <c r="CD271" s="1179"/>
      <c r="CE271" s="1179"/>
      <c r="CF271" s="293"/>
      <c r="CG271" s="1287"/>
      <c r="CH271" s="1179"/>
      <c r="CI271" s="1292"/>
      <c r="CJ271" s="1292"/>
      <c r="CK271" s="1292"/>
      <c r="CL271" s="1179"/>
      <c r="CM271" s="1179"/>
      <c r="CN271" s="1292"/>
      <c r="CO271" s="1286"/>
      <c r="CP271" s="1177"/>
      <c r="CQ271" s="1286"/>
      <c r="CR271" s="1292"/>
      <c r="CS271" s="1179"/>
      <c r="CT271" s="1292"/>
      <c r="CU271" s="1286"/>
      <c r="CV271" s="1177"/>
      <c r="CW271" s="1286"/>
      <c r="CX271" s="1286"/>
      <c r="CY271" s="1286"/>
      <c r="CZ271" s="1297"/>
      <c r="DA271" s="1286"/>
      <c r="DB271" s="1177"/>
      <c r="DC271" s="1300"/>
      <c r="DD271" s="1300"/>
      <c r="DE271" s="1300"/>
      <c r="DF271" s="1179"/>
      <c r="DG271" s="1180"/>
      <c r="DL271" s="1174"/>
      <c r="DM271" s="1289"/>
      <c r="DN271" s="1289"/>
      <c r="DO271" s="1171"/>
      <c r="DP271" s="1289"/>
      <c r="DT271" s="1290"/>
      <c r="DZ271" s="1290"/>
      <c r="EA271" s="1290"/>
    </row>
    <row r="272" spans="1:144" ht="17.25" customHeight="1" x14ac:dyDescent="0.15">
      <c r="A272" s="1170" t="s">
        <v>547</v>
      </c>
      <c r="B272" s="1210" t="s">
        <v>47</v>
      </c>
      <c r="C272" s="1211" t="s">
        <v>15</v>
      </c>
      <c r="D272" s="1212">
        <f>SUM(E272:P272)</f>
        <v>691788.74599999993</v>
      </c>
      <c r="E272" s="1213">
        <v>199786.03599999999</v>
      </c>
      <c r="F272" s="1251">
        <v>151491.451</v>
      </c>
      <c r="G272" s="1214">
        <v>144608.31899999999</v>
      </c>
      <c r="H272" s="1214">
        <v>111117.28599999999</v>
      </c>
      <c r="I272" s="1214">
        <v>84785.653999999995</v>
      </c>
      <c r="J272" s="1215"/>
      <c r="K272" s="1216"/>
      <c r="L272" s="1214"/>
      <c r="M272" s="1309"/>
      <c r="N272" s="1214"/>
      <c r="O272" s="1214"/>
      <c r="P272" s="1217"/>
      <c r="S272" s="55"/>
      <c r="U272" s="767"/>
      <c r="V272" s="767"/>
      <c r="W272" s="767"/>
      <c r="X272" s="748"/>
      <c r="Z272" s="1576"/>
      <c r="AA272" s="1576"/>
      <c r="AB272" s="1576"/>
      <c r="AC272" s="1575"/>
      <c r="AD272" s="1577"/>
      <c r="AG272" s="1292"/>
      <c r="AH272" s="1179"/>
      <c r="AI272" s="1179"/>
      <c r="AJ272" s="1179"/>
      <c r="AK272" s="1178"/>
      <c r="AL272" s="1179"/>
      <c r="AM272" s="1176"/>
      <c r="AN272" s="1176"/>
      <c r="AO272" s="1176"/>
      <c r="AP272" s="1176"/>
      <c r="AQ272" s="1176"/>
      <c r="AR272" s="1179"/>
      <c r="AS272" s="1292"/>
      <c r="AT272" s="1292"/>
      <c r="AU272" s="1292"/>
      <c r="AV272" s="1179"/>
      <c r="AW272" s="1292"/>
      <c r="AX272" s="1292"/>
      <c r="AY272" s="1176"/>
      <c r="AZ272" s="1176"/>
      <c r="BA272" s="1176"/>
      <c r="BB272" s="1176"/>
      <c r="BC272" s="1176"/>
      <c r="BD272" s="1179"/>
      <c r="BE272" s="1176"/>
      <c r="BF272" s="1176"/>
      <c r="BG272" s="1176"/>
      <c r="BH272" s="1176"/>
      <c r="BI272" s="1176"/>
      <c r="BJ272" s="1179"/>
      <c r="BK272" s="1174"/>
      <c r="BL272" s="1174"/>
      <c r="BM272" s="1171"/>
      <c r="BN272" s="1174"/>
      <c r="BO272" s="1295"/>
      <c r="BP272" s="1174"/>
      <c r="BQ272" s="1284"/>
      <c r="BR272" s="1284"/>
      <c r="BS272" s="1284"/>
      <c r="BT272" s="1284"/>
      <c r="BU272" s="1284"/>
      <c r="BV272" s="1174"/>
      <c r="BW272" s="1292"/>
      <c r="BX272" s="1292"/>
      <c r="BY272" s="1292"/>
      <c r="BZ272" s="1179"/>
      <c r="CA272" s="1179"/>
      <c r="CB272" s="1292"/>
      <c r="CC272" s="1176"/>
      <c r="CD272" s="1176"/>
      <c r="CE272" s="1176"/>
      <c r="CF272" s="1176"/>
      <c r="CG272" s="1176"/>
      <c r="CH272" s="1179"/>
      <c r="CI272" s="1286"/>
      <c r="CJ272" s="1177"/>
      <c r="CK272" s="1286"/>
      <c r="CL272" s="1292"/>
      <c r="CM272" s="1179"/>
      <c r="CN272" s="1179"/>
      <c r="CO272" s="1176"/>
      <c r="CP272" s="1176"/>
      <c r="CQ272" s="1176"/>
      <c r="CR272" s="1176"/>
      <c r="CS272" s="1176"/>
      <c r="CT272" s="1179"/>
      <c r="CU272" s="1286"/>
      <c r="CV272" s="1177"/>
      <c r="CW272" s="1286"/>
      <c r="CX272" s="1286"/>
      <c r="CY272" s="1286"/>
      <c r="CZ272" s="1285"/>
      <c r="DA272" s="1286"/>
      <c r="DB272" s="1177"/>
      <c r="DC272" s="1300"/>
      <c r="DD272" s="1300"/>
      <c r="DE272" s="1300"/>
      <c r="DF272" s="1310"/>
      <c r="DG272" s="1178"/>
      <c r="DH272" s="1289"/>
      <c r="DI272" s="1171"/>
      <c r="DJ272" s="1171"/>
      <c r="DN272" s="1290"/>
    </row>
    <row r="273" spans="1:136" ht="17.25" customHeight="1" x14ac:dyDescent="0.15">
      <c r="A273" s="1170" t="s">
        <v>548</v>
      </c>
      <c r="B273" s="1218" t="s">
        <v>47</v>
      </c>
      <c r="C273" s="1219" t="s">
        <v>240</v>
      </c>
      <c r="D273" s="1220">
        <f>D272/D271</f>
        <v>364.90751411547257</v>
      </c>
      <c r="E273" s="1221">
        <v>500</v>
      </c>
      <c r="F273" s="1222">
        <v>398</v>
      </c>
      <c r="G273" s="1222">
        <v>356</v>
      </c>
      <c r="H273" s="1222">
        <v>315</v>
      </c>
      <c r="I273" s="1222">
        <v>237</v>
      </c>
      <c r="J273" s="1223"/>
      <c r="K273" s="1222"/>
      <c r="L273" s="1222"/>
      <c r="M273" s="1222"/>
      <c r="N273" s="1222"/>
      <c r="O273" s="1222"/>
      <c r="P273" s="1224"/>
      <c r="S273" s="55"/>
      <c r="T273" s="825"/>
      <c r="U273" s="767"/>
      <c r="V273" s="767"/>
      <c r="W273" s="767"/>
      <c r="X273" s="748"/>
      <c r="Z273" s="1576"/>
      <c r="AA273" s="1576"/>
      <c r="AB273" s="1576"/>
      <c r="AC273" s="1576"/>
      <c r="AD273" s="1575"/>
      <c r="AE273" s="787"/>
      <c r="AF273" s="1292"/>
      <c r="AG273" s="1292"/>
      <c r="AH273" s="1292"/>
      <c r="AI273" s="1176"/>
      <c r="AJ273" s="1176"/>
      <c r="AK273" s="1176"/>
      <c r="AL273" s="1179"/>
      <c r="AM273" s="1179"/>
      <c r="AN273" s="1179"/>
      <c r="AO273" s="1179"/>
      <c r="AP273" s="1178"/>
      <c r="AQ273" s="1178"/>
      <c r="AR273" s="1292"/>
      <c r="AS273" s="1179"/>
      <c r="AT273" s="1179"/>
      <c r="AU273" s="1179"/>
      <c r="AV273" s="1179"/>
      <c r="AW273" s="1178"/>
      <c r="AX273" s="1292"/>
      <c r="AY273" s="1179"/>
      <c r="AZ273" s="1179"/>
      <c r="BA273" s="1179"/>
      <c r="BB273" s="1179"/>
      <c r="BC273" s="1179"/>
      <c r="BD273" s="1179"/>
      <c r="BE273" s="1176"/>
      <c r="BF273" s="1177"/>
      <c r="BG273" s="1178"/>
      <c r="BH273" s="1179"/>
      <c r="BI273" s="1292"/>
      <c r="BJ273" s="1179"/>
      <c r="BK273" s="1292"/>
      <c r="BL273" s="1292"/>
      <c r="BM273" s="1292"/>
      <c r="BN273" s="1292"/>
      <c r="BO273" s="1179"/>
      <c r="BP273" s="1179"/>
      <c r="BQ273" s="1176"/>
      <c r="BR273" s="1176"/>
      <c r="BS273" s="1176"/>
      <c r="BT273" s="1176"/>
      <c r="BU273" s="1176"/>
      <c r="BV273" s="1179"/>
      <c r="BW273" s="1174"/>
      <c r="BX273" s="1174"/>
      <c r="BY273" s="1174"/>
      <c r="BZ273" s="1295"/>
      <c r="CA273" s="1174"/>
      <c r="CB273" s="1174"/>
      <c r="CC273" s="1174"/>
      <c r="CD273" s="1174"/>
      <c r="CE273" s="1171"/>
      <c r="CF273" s="1289"/>
      <c r="CG273" s="1289"/>
      <c r="CH273" s="1295"/>
      <c r="CI273" s="1176"/>
      <c r="CJ273" s="1176"/>
      <c r="CK273" s="1176"/>
      <c r="CL273" s="1176"/>
      <c r="CM273" s="1176"/>
      <c r="CN273" s="1292"/>
      <c r="CO273" s="1176"/>
      <c r="CP273" s="1176"/>
      <c r="CQ273" s="1176"/>
      <c r="CR273" s="1176"/>
      <c r="CS273" s="1176"/>
      <c r="CT273" s="1292"/>
      <c r="CU273" s="1176"/>
      <c r="CV273" s="1176"/>
      <c r="CW273" s="1176"/>
      <c r="CX273" s="1176"/>
      <c r="CY273" s="1176"/>
      <c r="CZ273" s="1179"/>
      <c r="DA273" s="1292"/>
      <c r="DB273" s="1292"/>
      <c r="DC273" s="1292"/>
      <c r="DD273" s="1179"/>
      <c r="DE273" s="1286"/>
      <c r="DF273" s="1179"/>
      <c r="DG273" s="1286"/>
      <c r="DH273" s="1177"/>
      <c r="DI273" s="1286"/>
      <c r="DJ273" s="1286"/>
      <c r="DK273" s="1286"/>
      <c r="DL273" s="1285"/>
      <c r="DM273" s="1286"/>
      <c r="DN273" s="1177"/>
      <c r="DO273" s="1300"/>
      <c r="DP273" s="1300"/>
      <c r="DQ273" s="1300"/>
      <c r="DR273" s="1179"/>
      <c r="DS273" s="1306"/>
      <c r="DX273" s="1291"/>
      <c r="DY273" s="1289"/>
      <c r="DZ273" s="1289"/>
      <c r="EA273" s="1171"/>
      <c r="EB273" s="1171"/>
      <c r="EF273" s="1290"/>
    </row>
    <row r="274" spans="1:136" ht="17.25" customHeight="1" x14ac:dyDescent="0.15">
      <c r="A274" s="1170" t="s">
        <v>549</v>
      </c>
      <c r="B274" s="1225" t="s">
        <v>48</v>
      </c>
      <c r="C274" s="1226" t="s">
        <v>239</v>
      </c>
      <c r="D274" s="1212">
        <f>SUM(E274:P274)</f>
        <v>8.0920000000000005</v>
      </c>
      <c r="E274" s="1213">
        <v>0</v>
      </c>
      <c r="F274" s="1214">
        <v>0.86199999999999999</v>
      </c>
      <c r="G274" s="1214">
        <v>1.7330000000000001</v>
      </c>
      <c r="H274" s="1214">
        <v>5.3170000000000002</v>
      </c>
      <c r="I274" s="1214">
        <v>0.18</v>
      </c>
      <c r="J274" s="1215"/>
      <c r="K274" s="1216"/>
      <c r="L274" s="1214"/>
      <c r="M274" s="1214"/>
      <c r="N274" s="1214"/>
      <c r="O274" s="1214"/>
      <c r="P274" s="1217"/>
      <c r="S274" s="55"/>
      <c r="U274" s="767"/>
      <c r="V274" s="767"/>
      <c r="W274" s="767"/>
      <c r="X274" s="748"/>
      <c r="Z274" s="1576"/>
      <c r="AA274" s="1576"/>
      <c r="AB274" s="1576"/>
      <c r="AC274" s="1576"/>
      <c r="AD274" s="1576"/>
      <c r="AG274" s="1179"/>
      <c r="AH274" s="1284"/>
      <c r="AI274" s="1179"/>
      <c r="AJ274" s="1179"/>
      <c r="AK274" s="1179"/>
      <c r="AL274" s="1292"/>
      <c r="AM274" s="1179"/>
      <c r="AN274" s="1179"/>
      <c r="AO274" s="1179"/>
      <c r="AP274" s="1292"/>
      <c r="AQ274" s="1179"/>
      <c r="AR274" s="1179"/>
      <c r="AS274" s="1176"/>
      <c r="AT274" s="1176"/>
      <c r="AU274" s="1176"/>
      <c r="AV274" s="1176"/>
      <c r="AW274" s="1176"/>
      <c r="AX274" s="1179"/>
      <c r="AY274" s="1179"/>
      <c r="AZ274" s="1179"/>
      <c r="BA274" s="1179"/>
      <c r="BB274" s="1179"/>
      <c r="BC274" s="1179"/>
      <c r="BD274" s="1292"/>
      <c r="BE274" s="1285"/>
      <c r="BF274" s="1285"/>
      <c r="BG274" s="1285"/>
      <c r="BH274" s="1179"/>
      <c r="BI274" s="1285"/>
      <c r="BJ274" s="1179"/>
      <c r="BK274" s="1176"/>
      <c r="BL274" s="1176"/>
      <c r="BM274" s="1176"/>
      <c r="BN274" s="1176"/>
      <c r="BO274" s="1176"/>
      <c r="BP274" s="1292"/>
      <c r="BQ274" s="1295"/>
      <c r="BR274" s="1295"/>
      <c r="BS274" s="1295"/>
      <c r="BT274" s="1174"/>
      <c r="BU274" s="1289"/>
      <c r="BV274" s="1295"/>
      <c r="BW274" s="1284"/>
      <c r="BX274" s="1209"/>
      <c r="BY274" s="1289"/>
      <c r="BZ274" s="1289"/>
      <c r="CA274" s="1289"/>
      <c r="CB274" s="1174"/>
      <c r="CC274" s="1176"/>
      <c r="CD274" s="1176"/>
      <c r="CE274" s="1176"/>
      <c r="CF274" s="1176"/>
      <c r="CG274" s="1176"/>
      <c r="CH274" s="1179"/>
      <c r="CI274" s="1176"/>
      <c r="CJ274" s="1176"/>
      <c r="CK274" s="1176"/>
      <c r="CL274" s="1176"/>
      <c r="CM274" s="1176"/>
      <c r="CN274" s="1179"/>
      <c r="CO274" s="1176"/>
      <c r="CP274" s="1176"/>
      <c r="CQ274" s="1176"/>
      <c r="CR274" s="1176"/>
      <c r="CS274" s="1176"/>
      <c r="CT274" s="1292"/>
      <c r="CU274" s="1176"/>
      <c r="CV274" s="1176"/>
      <c r="CW274" s="1176"/>
      <c r="CX274" s="1176"/>
      <c r="CY274" s="1176"/>
      <c r="CZ274" s="1292"/>
      <c r="DA274" s="1176"/>
      <c r="DB274" s="1176"/>
      <c r="DC274" s="1176"/>
      <c r="DD274" s="1176"/>
      <c r="DE274" s="1176"/>
      <c r="DF274" s="1297"/>
      <c r="DG274" s="1286"/>
      <c r="DH274" s="1177"/>
      <c r="DI274" s="1300"/>
      <c r="DJ274" s="1300"/>
      <c r="DK274" s="1300"/>
      <c r="DL274" s="1306"/>
      <c r="DM274" s="1306"/>
      <c r="DN274" s="1284"/>
      <c r="DO274" s="1290"/>
      <c r="DP274" s="1290"/>
      <c r="DQ274" s="1290"/>
      <c r="DR274" s="1291"/>
      <c r="DS274" s="1289"/>
      <c r="DT274" s="1289"/>
      <c r="DU274" s="1171"/>
      <c r="DV274" s="1289"/>
    </row>
    <row r="275" spans="1:136" ht="17.25" customHeight="1" x14ac:dyDescent="0.15">
      <c r="A275" s="1170" t="s">
        <v>550</v>
      </c>
      <c r="B275" s="1210" t="s">
        <v>49</v>
      </c>
      <c r="C275" s="1211" t="s">
        <v>15</v>
      </c>
      <c r="D275" s="1212">
        <f>SUM(E275:P275)</f>
        <v>7276.5380000000005</v>
      </c>
      <c r="E275" s="1213">
        <v>0</v>
      </c>
      <c r="F275" s="1214">
        <v>982.8</v>
      </c>
      <c r="G275" s="1214">
        <v>1839.068</v>
      </c>
      <c r="H275" s="1214">
        <v>4355.7960000000003</v>
      </c>
      <c r="I275" s="1214">
        <v>98.873999999999995</v>
      </c>
      <c r="J275" s="1215"/>
      <c r="K275" s="1216"/>
      <c r="L275" s="1214"/>
      <c r="M275" s="1214"/>
      <c r="N275" s="1214"/>
      <c r="O275" s="1214"/>
      <c r="P275" s="1217"/>
      <c r="S275" s="55"/>
      <c r="U275" s="767"/>
      <c r="V275" s="767"/>
      <c r="W275" s="767"/>
      <c r="X275" s="748"/>
      <c r="Z275" s="1576"/>
      <c r="AA275" s="1576"/>
      <c r="AB275" s="1576"/>
      <c r="AC275" s="1576"/>
      <c r="AD275" s="1576"/>
      <c r="AG275" s="1176"/>
      <c r="AH275" s="1176"/>
      <c r="AI275" s="1285"/>
      <c r="AJ275" s="1292"/>
      <c r="AK275" s="1179"/>
      <c r="AL275" s="1179"/>
      <c r="AM275" s="1179"/>
      <c r="AN275" s="1179"/>
      <c r="AO275" s="1179"/>
      <c r="AP275" s="1292"/>
      <c r="AQ275" s="1292"/>
      <c r="AR275" s="1179"/>
      <c r="AS275" s="1179"/>
      <c r="AT275" s="1179"/>
      <c r="AU275" s="1179"/>
      <c r="AV275" s="1292"/>
      <c r="AW275" s="1179"/>
      <c r="AX275" s="1179"/>
      <c r="AY275" s="1244"/>
      <c r="AZ275" s="1244"/>
      <c r="BA275" s="1244"/>
      <c r="BB275" s="1244"/>
      <c r="BC275" s="1244"/>
      <c r="BD275" s="1292"/>
      <c r="BE275" s="1176"/>
      <c r="BF275" s="1176"/>
      <c r="BG275" s="1176"/>
      <c r="BH275" s="1176"/>
      <c r="BI275" s="1176"/>
      <c r="BJ275" s="1179"/>
      <c r="BK275" s="1295"/>
      <c r="BL275" s="1295"/>
      <c r="BM275" s="1295"/>
      <c r="BN275" s="1174"/>
      <c r="BO275" s="1295"/>
      <c r="BP275" s="1174"/>
      <c r="BQ275" s="1284"/>
      <c r="BR275" s="1209"/>
      <c r="BS275" s="1289"/>
      <c r="BT275" s="1174"/>
      <c r="BU275" s="1289"/>
      <c r="BV275" s="1174"/>
      <c r="BW275" s="1292"/>
      <c r="BX275" s="1292"/>
      <c r="BY275" s="293"/>
      <c r="BZ275" s="1293"/>
      <c r="CA275" s="1287"/>
      <c r="CB275" s="1292"/>
      <c r="CC275" s="1176"/>
      <c r="CD275" s="1176"/>
      <c r="CE275" s="1176"/>
      <c r="CF275" s="1176"/>
      <c r="CG275" s="1176"/>
      <c r="CH275" s="1179"/>
      <c r="CI275" s="1286"/>
      <c r="CJ275" s="1177"/>
      <c r="CK275" s="1286"/>
      <c r="CL275" s="1292"/>
      <c r="CM275" s="1179"/>
      <c r="CN275" s="1179"/>
      <c r="CO275" s="1179"/>
      <c r="CP275" s="1179"/>
      <c r="CQ275" s="1179"/>
      <c r="CR275" s="1286"/>
      <c r="CS275" s="1292"/>
      <c r="CT275" s="1179"/>
      <c r="CU275" s="1286"/>
      <c r="CV275" s="1177"/>
      <c r="CW275" s="1286"/>
      <c r="CX275" s="1286"/>
      <c r="CY275" s="1286"/>
      <c r="CZ275" s="1285"/>
      <c r="DA275" s="1286"/>
      <c r="DB275" s="1177"/>
      <c r="DC275" s="1300"/>
      <c r="DD275" s="1300"/>
      <c r="DE275" s="1300"/>
      <c r="DF275" s="1306"/>
      <c r="DG275" s="1178"/>
      <c r="DH275" s="1289"/>
      <c r="DI275" s="1171"/>
      <c r="DJ275" s="1171"/>
      <c r="DN275" s="1244"/>
      <c r="DO275" s="1290"/>
      <c r="DP275" s="1290"/>
    </row>
    <row r="276" spans="1:136" ht="17.25" customHeight="1" x14ac:dyDescent="0.15">
      <c r="A276" s="1170" t="s">
        <v>551</v>
      </c>
      <c r="B276" s="1218" t="s">
        <v>49</v>
      </c>
      <c r="C276" s="1219" t="s">
        <v>240</v>
      </c>
      <c r="D276" s="1220">
        <f>D275/D274</f>
        <v>899.22614928324276</v>
      </c>
      <c r="E276" s="1221">
        <v>0</v>
      </c>
      <c r="F276" s="1222">
        <v>1140</v>
      </c>
      <c r="G276" s="1222">
        <v>1061</v>
      </c>
      <c r="H276" s="1222">
        <v>819</v>
      </c>
      <c r="I276" s="1222">
        <v>549</v>
      </c>
      <c r="J276" s="1223"/>
      <c r="K276" s="1222"/>
      <c r="L276" s="1222"/>
      <c r="M276" s="1222"/>
      <c r="N276" s="1222"/>
      <c r="O276" s="1222"/>
      <c r="P276" s="1224"/>
      <c r="S276" s="55"/>
      <c r="T276" s="825"/>
      <c r="U276" s="767"/>
      <c r="V276" s="767"/>
      <c r="W276" s="767"/>
      <c r="X276" s="748"/>
      <c r="Z276" s="1576"/>
      <c r="AA276" s="1576"/>
      <c r="AB276" s="1576"/>
      <c r="AC276" s="1576"/>
      <c r="AD276" s="1576"/>
      <c r="AE276" s="787"/>
      <c r="AF276" s="1292"/>
      <c r="AG276" s="1179"/>
      <c r="AH276" s="1292"/>
      <c r="AI276" s="1179"/>
      <c r="AJ276" s="1292"/>
      <c r="AK276" s="1178"/>
      <c r="AL276" s="1179"/>
      <c r="AM276" s="1179"/>
      <c r="AN276" s="1179"/>
      <c r="AO276" s="1179"/>
      <c r="AP276" s="1292"/>
      <c r="AQ276" s="1292"/>
      <c r="AR276" s="1292"/>
      <c r="AS276" s="1179"/>
      <c r="AT276" s="1179"/>
      <c r="AU276" s="1179"/>
      <c r="AV276" s="1292"/>
      <c r="AW276" s="1179"/>
      <c r="AX276" s="1179"/>
      <c r="AY276" s="1284"/>
      <c r="AZ276" s="1284"/>
      <c r="BA276" s="1284"/>
      <c r="BB276" s="1284"/>
      <c r="BC276" s="1284"/>
      <c r="BD276" s="1174"/>
      <c r="BE276" s="1290"/>
      <c r="BF276" s="1290"/>
      <c r="BG276" s="1290"/>
      <c r="BH276" s="1290"/>
      <c r="BI276" s="1295"/>
      <c r="BJ276" s="1295"/>
      <c r="BK276" s="1179"/>
      <c r="BL276" s="1179"/>
      <c r="BM276" s="1293"/>
      <c r="BN276" s="293"/>
      <c r="BO276" s="1293"/>
      <c r="BP276" s="1179"/>
      <c r="BQ276" s="1176"/>
      <c r="BR276" s="1176"/>
      <c r="BS276" s="1176"/>
      <c r="BT276" s="1176"/>
      <c r="BU276" s="1176"/>
      <c r="BV276" s="1292"/>
      <c r="BW276" s="1179"/>
      <c r="BX276" s="1179"/>
      <c r="BY276" s="1179"/>
      <c r="BZ276" s="1286"/>
      <c r="CA276" s="1292"/>
      <c r="CB276" s="1179"/>
      <c r="CC276" s="1292"/>
      <c r="CD276" s="1292"/>
      <c r="CE276" s="1292"/>
      <c r="CF276" s="1179"/>
      <c r="CG276" s="1286"/>
      <c r="CH276" s="1179"/>
      <c r="CI276" s="1286"/>
      <c r="CJ276" s="1177"/>
      <c r="CK276" s="1286"/>
      <c r="CL276" s="1286"/>
      <c r="CM276" s="1286"/>
      <c r="CN276" s="1285"/>
      <c r="CO276" s="1286"/>
      <c r="CP276" s="1177"/>
      <c r="CQ276" s="1300"/>
      <c r="CR276" s="1300"/>
      <c r="CS276" s="1300"/>
      <c r="CT276" s="1180"/>
      <c r="CU276" s="1178"/>
      <c r="CV276" s="1289"/>
      <c r="CW276" s="1171"/>
      <c r="CX276" s="1171"/>
    </row>
    <row r="277" spans="1:136" ht="17.25" customHeight="1" x14ac:dyDescent="0.15">
      <c r="A277" s="1170" t="s">
        <v>552</v>
      </c>
      <c r="B277" s="1225" t="s">
        <v>50</v>
      </c>
      <c r="C277" s="1226" t="s">
        <v>239</v>
      </c>
      <c r="D277" s="1212">
        <f>SUM(E277:P277)</f>
        <v>2.6900000000000004</v>
      </c>
      <c r="E277" s="1213">
        <v>1.4770000000000001</v>
      </c>
      <c r="F277" s="1214">
        <v>0.57399999999999995</v>
      </c>
      <c r="G277" s="1214">
        <v>0.39800000000000002</v>
      </c>
      <c r="H277" s="1214">
        <v>0.19600000000000001</v>
      </c>
      <c r="I277" s="1214">
        <v>4.4999999999999998E-2</v>
      </c>
      <c r="J277" s="1215"/>
      <c r="K277" s="1216"/>
      <c r="L277" s="1214"/>
      <c r="M277" s="1214"/>
      <c r="N277" s="1214"/>
      <c r="O277" s="1214"/>
      <c r="P277" s="1217"/>
      <c r="S277" s="55"/>
      <c r="U277" s="767"/>
      <c r="V277" s="767"/>
      <c r="W277" s="767"/>
      <c r="X277" s="748"/>
      <c r="Z277" s="1576"/>
      <c r="AA277" s="1576"/>
      <c r="AB277" s="1576"/>
      <c r="AC277" s="1576"/>
      <c r="AD277" s="1576"/>
      <c r="AG277" s="1176"/>
      <c r="AH277" s="1292"/>
      <c r="AI277" s="1292"/>
      <c r="AJ277" s="1178"/>
      <c r="AK277" s="1292"/>
      <c r="AL277" s="1292"/>
      <c r="AM277" s="1179"/>
      <c r="AN277" s="1179"/>
      <c r="AO277" s="1179"/>
      <c r="AP277" s="1179"/>
      <c r="AQ277" s="1292"/>
      <c r="AR277" s="1179"/>
      <c r="AS277" s="1179"/>
      <c r="AT277" s="1179"/>
      <c r="AU277" s="1179"/>
      <c r="AV277" s="1292"/>
      <c r="AW277" s="1179"/>
      <c r="AX277" s="1292"/>
      <c r="AY277" s="1174"/>
      <c r="AZ277" s="1174"/>
      <c r="BA277" s="1174"/>
      <c r="BB277" s="1171"/>
      <c r="BC277" s="1295"/>
      <c r="BD277" s="1295"/>
      <c r="BE277" s="1295"/>
      <c r="BF277" s="1295"/>
      <c r="BG277" s="1303"/>
      <c r="BH277" s="1171"/>
      <c r="BI277" s="1303"/>
      <c r="BJ277" s="1174"/>
      <c r="BK277" s="1176"/>
      <c r="BL277" s="1176"/>
      <c r="BM277" s="1176"/>
      <c r="BN277" s="1176"/>
      <c r="BO277" s="1176"/>
      <c r="BP277" s="1179"/>
      <c r="BQ277" s="1292"/>
      <c r="BR277" s="1292"/>
      <c r="BS277" s="1292"/>
      <c r="BT277" s="1179"/>
      <c r="BU277" s="1286"/>
      <c r="BV277" s="1292"/>
      <c r="BW277" s="1286"/>
      <c r="BX277" s="1177"/>
      <c r="BY277" s="1286"/>
      <c r="BZ277" s="1292"/>
      <c r="CA277" s="1179"/>
      <c r="CB277" s="1292"/>
      <c r="CC277" s="1286"/>
      <c r="CD277" s="1177"/>
      <c r="CE277" s="1286"/>
      <c r="CF277" s="1286"/>
      <c r="CG277" s="1286"/>
      <c r="CH277" s="1297"/>
      <c r="CI277" s="1286"/>
      <c r="CJ277" s="1177"/>
      <c r="CK277" s="1300"/>
      <c r="CL277" s="1300"/>
      <c r="CM277" s="1300"/>
      <c r="CN277" s="1180"/>
      <c r="CO277" s="1178"/>
      <c r="CP277" s="1289"/>
      <c r="CQ277" s="1171"/>
    </row>
    <row r="278" spans="1:136" ht="17.25" customHeight="1" x14ac:dyDescent="0.15">
      <c r="A278" s="1170" t="s">
        <v>553</v>
      </c>
      <c r="B278" s="1210" t="s">
        <v>51</v>
      </c>
      <c r="C278" s="1211" t="s">
        <v>15</v>
      </c>
      <c r="D278" s="1212">
        <f>SUM(E278:P278)</f>
        <v>10797.492</v>
      </c>
      <c r="E278" s="1213">
        <v>4726.2740000000003</v>
      </c>
      <c r="F278" s="1214">
        <v>2071.4180000000001</v>
      </c>
      <c r="G278" s="1214">
        <v>1892.096</v>
      </c>
      <c r="H278" s="1214">
        <v>1644.1679999999999</v>
      </c>
      <c r="I278" s="1214">
        <v>463.536</v>
      </c>
      <c r="J278" s="1215"/>
      <c r="K278" s="1216"/>
      <c r="L278" s="1214"/>
      <c r="M278" s="1214"/>
      <c r="N278" s="1214"/>
      <c r="O278" s="1214"/>
      <c r="P278" s="1217"/>
      <c r="R278" s="59"/>
      <c r="S278" s="55"/>
      <c r="U278" s="767"/>
      <c r="V278" s="767"/>
      <c r="W278" s="767"/>
      <c r="X278" s="748"/>
      <c r="Z278" s="1576"/>
      <c r="AA278" s="1576"/>
      <c r="AB278" s="1576"/>
      <c r="AC278" s="1576"/>
      <c r="AD278" s="1576"/>
      <c r="AG278" s="1176"/>
      <c r="AH278" s="1179"/>
      <c r="AI278" s="1178"/>
      <c r="AJ278" s="1285"/>
      <c r="AK278" s="1179"/>
      <c r="AL278" s="1179"/>
      <c r="AM278" s="1179"/>
      <c r="AN278" s="1179"/>
      <c r="AO278" s="1179"/>
      <c r="AP278" s="1179"/>
      <c r="AQ278" s="1248"/>
      <c r="AR278" s="1180"/>
      <c r="AS278" s="1174"/>
      <c r="AT278" s="1174"/>
      <c r="AU278" s="1171"/>
      <c r="AV278" s="1295"/>
      <c r="AW278" s="1174"/>
      <c r="AX278" s="1174"/>
      <c r="AY278" s="1176"/>
      <c r="AZ278" s="1176"/>
      <c r="BA278" s="1176"/>
      <c r="BB278" s="1176"/>
      <c r="BC278" s="1176"/>
      <c r="BD278" s="1179"/>
      <c r="BE278" s="1176"/>
      <c r="BF278" s="1176"/>
      <c r="BG278" s="1176"/>
      <c r="BH278" s="1176"/>
      <c r="BI278" s="1176"/>
      <c r="BJ278" s="1179"/>
      <c r="BK278" s="1286"/>
      <c r="BL278" s="1177"/>
      <c r="BM278" s="1286"/>
      <c r="BN278" s="1286"/>
      <c r="BO278" s="1292"/>
      <c r="BP278" s="1179"/>
      <c r="BQ278" s="1286"/>
      <c r="BR278" s="1177"/>
      <c r="BS278" s="1286"/>
      <c r="BT278" s="1286"/>
      <c r="BU278" s="1286"/>
      <c r="BV278" s="1285"/>
      <c r="BW278" s="1286"/>
      <c r="BX278" s="1177"/>
      <c r="BY278" s="1300"/>
      <c r="BZ278" s="1300"/>
      <c r="CA278" s="1300"/>
      <c r="CB278" s="1180"/>
      <c r="CC278" s="1178"/>
      <c r="CD278" s="1289"/>
      <c r="CE278" s="1171"/>
    </row>
    <row r="279" spans="1:136" ht="17.25" customHeight="1" x14ac:dyDescent="0.15">
      <c r="A279" s="1170" t="s">
        <v>554</v>
      </c>
      <c r="B279" s="1218" t="s">
        <v>51</v>
      </c>
      <c r="C279" s="1219" t="s">
        <v>240</v>
      </c>
      <c r="D279" s="1220">
        <f>D278/D277</f>
        <v>4013.9375464684008</v>
      </c>
      <c r="E279" s="1221">
        <v>3200</v>
      </c>
      <c r="F279" s="1222">
        <v>3609</v>
      </c>
      <c r="G279" s="1222">
        <v>4754</v>
      </c>
      <c r="H279" s="1222">
        <v>8389</v>
      </c>
      <c r="I279" s="1222">
        <v>10301</v>
      </c>
      <c r="J279" s="1223"/>
      <c r="K279" s="1222"/>
      <c r="L279" s="1222"/>
      <c r="M279" s="1222"/>
      <c r="N279" s="1222"/>
      <c r="O279" s="1222"/>
      <c r="P279" s="1224"/>
      <c r="S279" s="55"/>
      <c r="T279" s="825"/>
      <c r="U279" s="767"/>
      <c r="V279" s="767"/>
      <c r="W279" s="767"/>
      <c r="X279" s="748"/>
      <c r="Z279" s="1576"/>
      <c r="AA279" s="1576"/>
      <c r="AB279" s="1576"/>
      <c r="AC279" s="1576"/>
      <c r="AD279" s="1576"/>
      <c r="AE279" s="787"/>
      <c r="AF279" s="1292"/>
      <c r="AG279" s="1176"/>
      <c r="AH279" s="1176"/>
      <c r="AI279" s="1178"/>
      <c r="AJ279" s="1178"/>
      <c r="AK279" s="1178"/>
      <c r="AL279" s="1179"/>
      <c r="AM279" s="1176"/>
      <c r="AN279" s="1176"/>
      <c r="AO279" s="1176"/>
      <c r="AP279" s="1176"/>
      <c r="AQ279" s="1176"/>
      <c r="AR279" s="1180"/>
      <c r="AS279" s="1284"/>
      <c r="AT279" s="1284"/>
      <c r="AU279" s="1284"/>
      <c r="AV279" s="1284"/>
      <c r="AW279" s="1284"/>
      <c r="AX279" s="1174"/>
      <c r="AY279" s="1290"/>
      <c r="AZ279" s="1290"/>
      <c r="BA279" s="1289"/>
      <c r="BB279" s="1295"/>
      <c r="BC279" s="1289"/>
      <c r="BD279" s="1295"/>
      <c r="BE279" s="1292"/>
      <c r="BF279" s="1292"/>
      <c r="BG279" s="1292"/>
      <c r="BH279" s="1285"/>
      <c r="BI279" s="1285"/>
      <c r="BJ279" s="1292"/>
      <c r="BK279" s="1176"/>
      <c r="BL279" s="1176"/>
      <c r="BM279" s="1176"/>
      <c r="BN279" s="1176"/>
      <c r="BO279" s="1176"/>
      <c r="BP279" s="1179"/>
      <c r="BQ279" s="1286"/>
      <c r="BR279" s="1177"/>
      <c r="BS279" s="1286"/>
      <c r="BT279" s="1286"/>
      <c r="BU279" s="1286"/>
      <c r="BV279" s="1179"/>
      <c r="BW279" s="1286"/>
      <c r="BX279" s="1177"/>
      <c r="BY279" s="1286"/>
      <c r="BZ279" s="1286"/>
      <c r="CA279" s="1286"/>
      <c r="CB279" s="1285"/>
      <c r="CC279" s="1286"/>
      <c r="CD279" s="1177"/>
      <c r="CE279" s="1300"/>
      <c r="CF279" s="1300"/>
      <c r="CG279" s="1300"/>
      <c r="CH279" s="1180"/>
      <c r="CI279" s="1178"/>
      <c r="CJ279" s="1289"/>
      <c r="CK279" s="1171"/>
    </row>
    <row r="280" spans="1:136" ht="17.25" customHeight="1" x14ac:dyDescent="0.15">
      <c r="A280" s="1170" t="s">
        <v>555</v>
      </c>
      <c r="B280" s="1225" t="s">
        <v>52</v>
      </c>
      <c r="C280" s="1226" t="s">
        <v>239</v>
      </c>
      <c r="D280" s="1212">
        <f>SUM(E280:P280)</f>
        <v>95.381</v>
      </c>
      <c r="E280" s="1213">
        <v>19.169</v>
      </c>
      <c r="F280" s="1214">
        <v>16.829999999999998</v>
      </c>
      <c r="G280" s="1214">
        <v>20.555</v>
      </c>
      <c r="H280" s="1214">
        <v>17.635999999999999</v>
      </c>
      <c r="I280" s="1214">
        <v>21.190999999999999</v>
      </c>
      <c r="J280" s="1215"/>
      <c r="K280" s="1216"/>
      <c r="L280" s="1214"/>
      <c r="M280" s="1214"/>
      <c r="N280" s="1214"/>
      <c r="O280" s="1214"/>
      <c r="P280" s="1217"/>
      <c r="R280" s="59"/>
      <c r="S280" s="55"/>
      <c r="U280" s="767"/>
      <c r="V280" s="767"/>
      <c r="W280" s="767"/>
      <c r="X280" s="748"/>
      <c r="Z280" s="1575"/>
      <c r="AA280" s="1575"/>
      <c r="AB280" s="1575"/>
      <c r="AC280" s="1576"/>
      <c r="AD280" s="1576"/>
      <c r="AG280" s="1176"/>
      <c r="AH280" s="1179"/>
      <c r="AI280" s="1179"/>
      <c r="AJ280" s="1248"/>
      <c r="AK280" s="1248"/>
      <c r="AL280" s="1292"/>
      <c r="AM280" s="1179"/>
      <c r="AN280" s="1179"/>
      <c r="AO280" s="1179"/>
      <c r="AP280" s="1179"/>
      <c r="AQ280" s="1292"/>
      <c r="AR280" s="1180"/>
      <c r="AS280" s="1284"/>
      <c r="AT280" s="1209"/>
      <c r="AU280" s="1289"/>
      <c r="AV280" s="1289"/>
      <c r="AW280" s="1289"/>
      <c r="AX280" s="1174"/>
      <c r="AY280" s="1179"/>
      <c r="AZ280" s="1179"/>
      <c r="BA280" s="1179"/>
      <c r="BB280" s="1179"/>
      <c r="BC280" s="1285"/>
      <c r="BD280" s="1179"/>
      <c r="BE280" s="1176"/>
      <c r="BF280" s="1176"/>
      <c r="BG280" s="1176"/>
      <c r="BH280" s="1176"/>
      <c r="BI280" s="1176"/>
      <c r="BJ280" s="1292"/>
      <c r="BK280" s="1286"/>
      <c r="BL280" s="1177"/>
      <c r="BM280" s="1286"/>
      <c r="BN280" s="1286"/>
      <c r="BO280" s="1286"/>
      <c r="BP280" s="1297"/>
      <c r="BQ280" s="1286"/>
      <c r="BR280" s="1177"/>
      <c r="BS280" s="1300"/>
      <c r="BT280" s="1300"/>
      <c r="BU280" s="1300"/>
      <c r="BV280" s="1180"/>
      <c r="BW280" s="1178"/>
      <c r="BX280" s="1289"/>
      <c r="BY280" s="1171"/>
    </row>
    <row r="281" spans="1:136" ht="17.25" customHeight="1" x14ac:dyDescent="0.15">
      <c r="A281" s="1170" t="s">
        <v>556</v>
      </c>
      <c r="B281" s="1210" t="s">
        <v>53</v>
      </c>
      <c r="C281" s="1211" t="s">
        <v>15</v>
      </c>
      <c r="D281" s="1212">
        <f>SUM(E281:P281)</f>
        <v>48268.951999999997</v>
      </c>
      <c r="E281" s="1213">
        <v>16417.014999999999</v>
      </c>
      <c r="F281" s="1214">
        <v>8114.4449999999997</v>
      </c>
      <c r="G281" s="1214">
        <v>9565.3979999999992</v>
      </c>
      <c r="H281" s="1214">
        <v>6905.38</v>
      </c>
      <c r="I281" s="1214">
        <v>7266.7139999999999</v>
      </c>
      <c r="J281" s="1215"/>
      <c r="K281" s="1216"/>
      <c r="L281" s="1214"/>
      <c r="M281" s="1214"/>
      <c r="N281" s="1214"/>
      <c r="O281" s="1214"/>
      <c r="P281" s="1217"/>
      <c r="S281" s="55"/>
      <c r="U281" s="767"/>
      <c r="V281" s="767"/>
      <c r="W281" s="767"/>
      <c r="X281" s="748"/>
      <c r="Z281" s="1576"/>
      <c r="AA281" s="1576"/>
      <c r="AB281" s="1576"/>
      <c r="AC281" s="1575"/>
      <c r="AD281" s="1576"/>
      <c r="AG281" s="1176"/>
      <c r="AH281" s="1292"/>
      <c r="AI281" s="1179"/>
      <c r="AJ281" s="1179"/>
      <c r="AK281" s="1285"/>
      <c r="AM281" s="1284"/>
      <c r="AN281" s="1284"/>
      <c r="AO281" s="1284"/>
      <c r="AP281" s="1284"/>
      <c r="AQ281" s="1284"/>
      <c r="AR281" s="1174"/>
      <c r="AS281" s="1176"/>
      <c r="AT281" s="1177"/>
      <c r="AU281" s="1285"/>
      <c r="AV281" s="1285"/>
      <c r="AW281" s="1286"/>
      <c r="AX281" s="1179"/>
      <c r="AY281" s="1286"/>
      <c r="AZ281" s="1177"/>
      <c r="BA281" s="1286"/>
      <c r="BB281" s="1286"/>
      <c r="BC281" s="1286"/>
      <c r="BD281" s="1285"/>
      <c r="BE281" s="1286"/>
      <c r="BF281" s="1177"/>
      <c r="BG281" s="1300"/>
      <c r="BH281" s="1300"/>
      <c r="BI281" s="1300"/>
      <c r="BJ281" s="1292"/>
      <c r="BK281" s="1180"/>
    </row>
    <row r="282" spans="1:136" ht="17.25" customHeight="1" x14ac:dyDescent="0.15">
      <c r="A282" s="1170" t="s">
        <v>557</v>
      </c>
      <c r="B282" s="1218" t="s">
        <v>53</v>
      </c>
      <c r="C282" s="1219" t="s">
        <v>240</v>
      </c>
      <c r="D282" s="1220">
        <f>D281/D280</f>
        <v>506.06464599867894</v>
      </c>
      <c r="E282" s="1221">
        <v>856</v>
      </c>
      <c r="F282" s="1222">
        <v>482</v>
      </c>
      <c r="G282" s="1222">
        <v>465</v>
      </c>
      <c r="H282" s="1222">
        <v>392</v>
      </c>
      <c r="I282" s="1222">
        <v>343</v>
      </c>
      <c r="J282" s="1223"/>
      <c r="K282" s="1222"/>
      <c r="L282" s="1222"/>
      <c r="M282" s="1222"/>
      <c r="N282" s="1222"/>
      <c r="O282" s="1222"/>
      <c r="P282" s="1224"/>
      <c r="R282" s="59"/>
      <c r="S282" s="55"/>
      <c r="T282" s="825"/>
      <c r="U282" s="767"/>
      <c r="V282" s="767"/>
      <c r="W282" s="767"/>
      <c r="X282" s="748"/>
      <c r="Z282" s="1575"/>
      <c r="AA282" s="1575"/>
      <c r="AB282" s="1575"/>
      <c r="AC282" s="1576"/>
      <c r="AD282" s="1575"/>
      <c r="AE282" s="787"/>
      <c r="AF282" s="1292"/>
      <c r="AG282" s="1176"/>
      <c r="AH282" s="1292"/>
      <c r="AI282" s="1292"/>
      <c r="AJ282" s="1178"/>
      <c r="AK282" s="1178"/>
      <c r="AM282" s="1284"/>
      <c r="AN282" s="1284"/>
      <c r="AO282" s="1284"/>
      <c r="AP282" s="1284"/>
      <c r="AQ282" s="1284"/>
      <c r="AR282" s="1295"/>
      <c r="AS282" s="1179"/>
      <c r="AT282" s="1179"/>
      <c r="AU282" s="1179"/>
      <c r="AV282" s="1286"/>
      <c r="AW282" s="1292"/>
      <c r="AX282" s="1179"/>
      <c r="AY282" s="1286"/>
      <c r="AZ282" s="1177"/>
      <c r="BA282" s="1286"/>
      <c r="BB282" s="1286"/>
      <c r="BC282" s="1286"/>
      <c r="BD282" s="1285"/>
      <c r="BE282" s="1286"/>
      <c r="BF282" s="1177"/>
      <c r="BG282" s="1300"/>
      <c r="BH282" s="1300"/>
      <c r="BI282" s="1300"/>
      <c r="BJ282" s="1180"/>
      <c r="BK282" s="1180"/>
    </row>
    <row r="283" spans="1:136" ht="17.25" customHeight="1" x14ac:dyDescent="0.15">
      <c r="A283" s="1170" t="s">
        <v>558</v>
      </c>
      <c r="B283" s="1225" t="s">
        <v>54</v>
      </c>
      <c r="C283" s="1226" t="s">
        <v>239</v>
      </c>
      <c r="D283" s="1212">
        <f>SUM(E283:P283)</f>
        <v>204.80500000000001</v>
      </c>
      <c r="E283" s="1213">
        <v>53.152999999999999</v>
      </c>
      <c r="F283" s="1214">
        <v>46.180999999999997</v>
      </c>
      <c r="G283" s="1214">
        <v>40.069000000000003</v>
      </c>
      <c r="H283" s="1214">
        <v>28.093</v>
      </c>
      <c r="I283" s="1214">
        <v>37.308999999999997</v>
      </c>
      <c r="J283" s="1215"/>
      <c r="K283" s="1216"/>
      <c r="L283" s="1214"/>
      <c r="M283" s="1214"/>
      <c r="N283" s="1214"/>
      <c r="O283" s="1214"/>
      <c r="P283" s="1217"/>
      <c r="R283" s="59"/>
      <c r="S283" s="55"/>
      <c r="U283" s="767"/>
      <c r="V283" s="767"/>
      <c r="W283" s="767"/>
      <c r="X283" s="748"/>
      <c r="Z283" s="1574"/>
      <c r="AA283" s="1574"/>
      <c r="AB283" s="1574"/>
      <c r="AC283" s="1575"/>
      <c r="AD283" s="1576"/>
      <c r="AG283" s="1179"/>
      <c r="AH283" s="1179"/>
      <c r="AI283" s="1284"/>
      <c r="AJ283" s="1284"/>
      <c r="AK283" s="1284"/>
      <c r="AL283" s="1174"/>
      <c r="AM283" s="1179"/>
      <c r="AN283" s="1179"/>
      <c r="AO283" s="1179"/>
      <c r="AP283" s="1286"/>
      <c r="AQ283" s="1292"/>
      <c r="AR283" s="1292"/>
      <c r="AS283" s="1286"/>
      <c r="AT283" s="1177"/>
      <c r="AU283" s="1286"/>
      <c r="AV283" s="1286"/>
      <c r="AW283" s="1286"/>
      <c r="AX283" s="1297"/>
      <c r="AY283" s="1286"/>
      <c r="AZ283" s="1177"/>
      <c r="BA283" s="1300"/>
      <c r="BB283" s="1300"/>
      <c r="BC283" s="1300"/>
      <c r="BD283" s="1180"/>
      <c r="BE283" s="1180"/>
    </row>
    <row r="284" spans="1:136" ht="17.25" customHeight="1" x14ac:dyDescent="0.15">
      <c r="A284" s="1170" t="s">
        <v>559</v>
      </c>
      <c r="B284" s="1210" t="s">
        <v>54</v>
      </c>
      <c r="C284" s="1211" t="s">
        <v>15</v>
      </c>
      <c r="D284" s="1212">
        <f>SUM(E284:P284)</f>
        <v>145816.86799999999</v>
      </c>
      <c r="E284" s="1213">
        <v>50184.743999999999</v>
      </c>
      <c r="F284" s="1214">
        <v>30363.957999999999</v>
      </c>
      <c r="G284" s="1214">
        <v>23675.134999999998</v>
      </c>
      <c r="H284" s="1214">
        <v>20088.425999999999</v>
      </c>
      <c r="I284" s="1214">
        <v>21504.605</v>
      </c>
      <c r="J284" s="1215"/>
      <c r="K284" s="1216"/>
      <c r="L284" s="1214"/>
      <c r="M284" s="1214"/>
      <c r="N284" s="1214"/>
      <c r="O284" s="1214"/>
      <c r="P284" s="1217"/>
      <c r="R284" s="59"/>
      <c r="S284" s="55"/>
      <c r="U284" s="767"/>
      <c r="V284" s="767"/>
      <c r="W284" s="767"/>
      <c r="X284" s="748"/>
      <c r="AC284" s="1574"/>
      <c r="AD284" s="1575"/>
      <c r="AG284" s="1179"/>
      <c r="AH284" s="1176"/>
      <c r="AI284" s="1176"/>
      <c r="AJ284" s="1176"/>
      <c r="AK284" s="1176"/>
      <c r="AL284" s="1179"/>
      <c r="AM284" s="1284"/>
      <c r="AN284" s="1284"/>
      <c r="AO284" s="1284"/>
      <c r="AP284" s="1284"/>
      <c r="AQ284" s="1284"/>
      <c r="AR284" s="1295"/>
      <c r="AS284" s="1292"/>
      <c r="AT284" s="1292"/>
      <c r="AU284" s="1292"/>
      <c r="AV284" s="1286"/>
      <c r="AW284" s="1292"/>
      <c r="AX284" s="1179"/>
      <c r="AY284" s="1286"/>
      <c r="AZ284" s="1177"/>
      <c r="BA284" s="1286"/>
      <c r="BB284" s="1286"/>
      <c r="BC284" s="1286"/>
      <c r="BD284" s="1285"/>
      <c r="BE284" s="1286"/>
      <c r="BF284" s="1177"/>
      <c r="BG284" s="1300"/>
      <c r="BH284" s="1300"/>
      <c r="BI284" s="1300"/>
      <c r="BJ284" s="1180"/>
      <c r="BK284" s="1180"/>
    </row>
    <row r="285" spans="1:136" ht="17.25" customHeight="1" x14ac:dyDescent="0.15">
      <c r="A285" s="1170" t="s">
        <v>560</v>
      </c>
      <c r="B285" s="1218" t="s">
        <v>54</v>
      </c>
      <c r="C285" s="1219" t="s">
        <v>240</v>
      </c>
      <c r="D285" s="1220">
        <f>D284/D283</f>
        <v>711.97904348038367</v>
      </c>
      <c r="E285" s="1221">
        <v>944</v>
      </c>
      <c r="F285" s="1222">
        <v>657</v>
      </c>
      <c r="G285" s="1222">
        <v>591</v>
      </c>
      <c r="H285" s="1222">
        <v>715</v>
      </c>
      <c r="I285" s="1222">
        <v>576</v>
      </c>
      <c r="J285" s="1223"/>
      <c r="K285" s="1222"/>
      <c r="L285" s="1222"/>
      <c r="M285" s="1222"/>
      <c r="N285" s="1222"/>
      <c r="O285" s="1222"/>
      <c r="P285" s="1224"/>
      <c r="S285" s="55"/>
      <c r="T285" s="825"/>
      <c r="U285" s="767"/>
      <c r="V285" s="767"/>
      <c r="W285" s="767"/>
      <c r="X285" s="748"/>
      <c r="AD285" s="1574"/>
      <c r="AE285" s="787"/>
      <c r="AF285" s="1292"/>
      <c r="AG285" s="1179"/>
      <c r="AH285" s="1179"/>
      <c r="AI285" s="1292"/>
      <c r="AJ285" s="1179"/>
      <c r="AK285" s="1179"/>
      <c r="AL285" s="1179"/>
      <c r="AM285" s="1284"/>
      <c r="AN285" s="1284"/>
      <c r="AO285" s="1284"/>
      <c r="AP285" s="1284"/>
      <c r="AQ285" s="1284"/>
      <c r="AR285" s="1174"/>
      <c r="AS285" s="1286"/>
      <c r="AT285" s="1177"/>
      <c r="AU285" s="1286"/>
      <c r="AV285" s="1286"/>
      <c r="AW285" s="1286"/>
      <c r="AX285" s="1285"/>
      <c r="AY285" s="1286"/>
      <c r="AZ285" s="1177"/>
      <c r="BA285" s="1300"/>
      <c r="BB285" s="1300"/>
      <c r="BC285" s="1300"/>
      <c r="BD285" s="1180"/>
      <c r="BE285" s="1180"/>
    </row>
    <row r="286" spans="1:136" ht="17.25" customHeight="1" x14ac:dyDescent="0.15">
      <c r="A286" s="1170" t="s">
        <v>561</v>
      </c>
      <c r="B286" s="1225" t="s">
        <v>55</v>
      </c>
      <c r="C286" s="1226" t="s">
        <v>239</v>
      </c>
      <c r="D286" s="1212">
        <f>SUM(E286:P286)</f>
        <v>123.18400000000001</v>
      </c>
      <c r="E286" s="1213">
        <v>44.908999999999999</v>
      </c>
      <c r="F286" s="1214">
        <v>30.664000000000001</v>
      </c>
      <c r="G286" s="1214">
        <v>23.48</v>
      </c>
      <c r="H286" s="1214">
        <v>17.565000000000001</v>
      </c>
      <c r="I286" s="1214">
        <v>6.5659999999999998</v>
      </c>
      <c r="J286" s="1215"/>
      <c r="K286" s="1216"/>
      <c r="L286" s="1214"/>
      <c r="M286" s="1214"/>
      <c r="N286" s="1214"/>
      <c r="O286" s="1214"/>
      <c r="P286" s="1217"/>
      <c r="R286" s="59"/>
      <c r="S286" s="55"/>
      <c r="U286" s="767"/>
      <c r="V286" s="767"/>
      <c r="W286" s="767"/>
      <c r="X286" s="748"/>
      <c r="Z286" s="1574"/>
      <c r="AA286" s="1574"/>
      <c r="AB286" s="1574"/>
      <c r="AG286" s="1285"/>
      <c r="AH286" s="1176"/>
      <c r="AI286" s="1292"/>
      <c r="AJ286" s="1179"/>
      <c r="AK286" s="1178"/>
      <c r="AL286" s="1292"/>
      <c r="AM286" s="1284"/>
      <c r="AN286" s="1284"/>
      <c r="AO286" s="1284"/>
      <c r="AP286" s="1284"/>
      <c r="AQ286" s="1284"/>
      <c r="AR286" s="1174"/>
      <c r="AS286" s="1286"/>
      <c r="AT286" s="1177"/>
      <c r="AU286" s="1286"/>
      <c r="AV286" s="1286"/>
      <c r="AW286" s="1286"/>
      <c r="AX286" s="1297"/>
      <c r="AY286" s="1286"/>
      <c r="AZ286" s="1177"/>
      <c r="BA286" s="1300"/>
      <c r="BB286" s="1300"/>
      <c r="BC286" s="1300"/>
      <c r="BD286" s="1180"/>
      <c r="BE286" s="1180"/>
    </row>
    <row r="287" spans="1:136" ht="17.25" customHeight="1" x14ac:dyDescent="0.15">
      <c r="A287" s="1170" t="s">
        <v>562</v>
      </c>
      <c r="B287" s="1210" t="s">
        <v>55</v>
      </c>
      <c r="C287" s="1211" t="s">
        <v>15</v>
      </c>
      <c r="D287" s="1212">
        <f>SUM(E287:P287)</f>
        <v>164374.174</v>
      </c>
      <c r="E287" s="1213">
        <v>78535.08</v>
      </c>
      <c r="F287" s="1214">
        <v>38686.035000000003</v>
      </c>
      <c r="G287" s="1214">
        <v>28369.364000000001</v>
      </c>
      <c r="H287" s="1214">
        <v>13697.035</v>
      </c>
      <c r="I287" s="1214">
        <v>5086.66</v>
      </c>
      <c r="J287" s="1215"/>
      <c r="K287" s="1216"/>
      <c r="L287" s="1214"/>
      <c r="M287" s="1214"/>
      <c r="N287" s="1214"/>
      <c r="O287" s="1214"/>
      <c r="P287" s="1217"/>
      <c r="R287" s="59"/>
      <c r="S287" s="55"/>
      <c r="U287" s="767"/>
      <c r="V287" s="767"/>
      <c r="W287" s="767"/>
      <c r="X287" s="748"/>
      <c r="AC287" s="1574"/>
      <c r="AG287" s="1176"/>
      <c r="AH287" s="1176"/>
      <c r="AI287" s="1179"/>
      <c r="AJ287" s="1292"/>
      <c r="AK287" s="1292"/>
      <c r="AL287" s="1179"/>
      <c r="AM287" s="1285"/>
      <c r="AN287" s="1285"/>
      <c r="AO287" s="1178"/>
      <c r="AP287" s="1292"/>
      <c r="AQ287" s="1179"/>
      <c r="AR287" s="1292"/>
      <c r="AS287" s="1286"/>
      <c r="AT287" s="1177"/>
      <c r="AU287" s="1300"/>
      <c r="AV287" s="1300"/>
      <c r="AW287" s="1300"/>
      <c r="AX287" s="1285"/>
      <c r="AY287" s="1286"/>
      <c r="AZ287" s="1177"/>
      <c r="BA287" s="1300"/>
      <c r="BB287" s="1300"/>
      <c r="BC287" s="1300"/>
      <c r="BD287" s="1180"/>
      <c r="BE287" s="1180"/>
    </row>
    <row r="288" spans="1:136" ht="17.25" customHeight="1" x14ac:dyDescent="0.15">
      <c r="A288" s="1170" t="s">
        <v>563</v>
      </c>
      <c r="B288" s="1218" t="s">
        <v>55</v>
      </c>
      <c r="C288" s="1219" t="s">
        <v>240</v>
      </c>
      <c r="D288" s="1220">
        <f>D287/D286</f>
        <v>1334.3792537991947</v>
      </c>
      <c r="E288" s="1221">
        <v>1749</v>
      </c>
      <c r="F288" s="1222">
        <v>1262</v>
      </c>
      <c r="G288" s="1222">
        <v>1208</v>
      </c>
      <c r="H288" s="1222">
        <v>780</v>
      </c>
      <c r="I288" s="1222">
        <v>775</v>
      </c>
      <c r="J288" s="1223"/>
      <c r="K288" s="1222"/>
      <c r="L288" s="1222"/>
      <c r="M288" s="1222"/>
      <c r="N288" s="1222"/>
      <c r="O288" s="1222"/>
      <c r="P288" s="1224"/>
      <c r="S288" s="55"/>
      <c r="T288" s="825"/>
      <c r="U288" s="767"/>
      <c r="V288" s="767"/>
      <c r="W288" s="767"/>
      <c r="X288" s="748"/>
      <c r="AD288" s="1574"/>
      <c r="AE288" s="787"/>
      <c r="AF288" s="1292"/>
      <c r="AG288" s="1176"/>
      <c r="AH288" s="1176"/>
      <c r="AI288" s="1176"/>
      <c r="AJ288" s="1176"/>
      <c r="AK288" s="1176"/>
      <c r="AL288" s="1179"/>
      <c r="AM288" s="1284"/>
      <c r="AN288" s="1284"/>
      <c r="AO288" s="1284"/>
      <c r="AP288" s="1284"/>
      <c r="AQ288" s="1284"/>
      <c r="AR288" s="1295"/>
      <c r="AS288" s="1286"/>
      <c r="AT288" s="1177"/>
      <c r="AU288" s="1300"/>
      <c r="AV288" s="1300"/>
      <c r="AW288" s="1300"/>
      <c r="AX288" s="1180"/>
      <c r="AY288" s="1180"/>
      <c r="AZ288" s="1180"/>
      <c r="BA288" s="1180"/>
      <c r="BB288" s="1180"/>
      <c r="BC288" s="1180"/>
      <c r="BD288" s="1180"/>
      <c r="BE288" s="1180"/>
    </row>
    <row r="289" spans="1:87" ht="17.25" customHeight="1" x14ac:dyDescent="0.15">
      <c r="A289" s="1170" t="s">
        <v>564</v>
      </c>
      <c r="B289" s="1225" t="s">
        <v>56</v>
      </c>
      <c r="C289" s="1226" t="s">
        <v>239</v>
      </c>
      <c r="D289" s="1212">
        <f>SUM(E289:P289)</f>
        <v>323.89999999999998</v>
      </c>
      <c r="E289" s="1213">
        <v>11.962999999999999</v>
      </c>
      <c r="F289" s="1214">
        <v>5.2809999999999997</v>
      </c>
      <c r="G289" s="1214">
        <v>17.760000000000002</v>
      </c>
      <c r="H289" s="1214">
        <v>110.19499999999999</v>
      </c>
      <c r="I289" s="1214">
        <v>178.70099999999999</v>
      </c>
      <c r="J289" s="1215"/>
      <c r="K289" s="1216"/>
      <c r="L289" s="1214"/>
      <c r="M289" s="1214"/>
      <c r="N289" s="1214"/>
      <c r="O289" s="1214"/>
      <c r="P289" s="1217"/>
      <c r="S289" s="55"/>
      <c r="U289" s="767"/>
      <c r="V289" s="767"/>
      <c r="W289" s="767"/>
      <c r="X289" s="748"/>
      <c r="Z289" s="1574"/>
      <c r="AA289" s="1574"/>
      <c r="AB289" s="1574"/>
      <c r="AG289" s="1176"/>
      <c r="AH289" s="1176"/>
      <c r="AI289" s="1179"/>
      <c r="AJ289" s="1292"/>
      <c r="AK289" s="1179"/>
      <c r="AL289" s="1292"/>
      <c r="AM289" s="1176"/>
      <c r="AN289" s="1176"/>
      <c r="AO289" s="1176"/>
      <c r="AP289" s="1176"/>
      <c r="AQ289" s="1176"/>
      <c r="AR289" s="1292"/>
      <c r="AS289" s="1174"/>
      <c r="AT289" s="1174"/>
      <c r="AU289" s="1171"/>
      <c r="AV289" s="1171"/>
      <c r="AW289" s="1171"/>
      <c r="AX289" s="1174"/>
      <c r="AY289" s="1286"/>
      <c r="AZ289" s="1177"/>
      <c r="BA289" s="1300"/>
      <c r="BB289" s="1300"/>
      <c r="BC289" s="1300"/>
      <c r="BD289" s="1180"/>
      <c r="BE289" s="1180"/>
      <c r="BF289" s="1180"/>
      <c r="BG289" s="1180"/>
      <c r="BH289" s="1180"/>
      <c r="BI289" s="1180"/>
      <c r="BJ289" s="1180"/>
      <c r="BK289" s="1180"/>
    </row>
    <row r="290" spans="1:87" ht="17.25" customHeight="1" x14ac:dyDescent="0.15">
      <c r="A290" s="1170" t="s">
        <v>565</v>
      </c>
      <c r="B290" s="1210" t="s">
        <v>56</v>
      </c>
      <c r="C290" s="1211" t="s">
        <v>15</v>
      </c>
      <c r="D290" s="1212">
        <f>SUM(E290:P290)</f>
        <v>85820.82699999999</v>
      </c>
      <c r="E290" s="1213">
        <v>4017.415</v>
      </c>
      <c r="F290" s="1214">
        <v>1340.67</v>
      </c>
      <c r="G290" s="1214">
        <v>4679.8999999999996</v>
      </c>
      <c r="H290" s="1214">
        <v>30885.609</v>
      </c>
      <c r="I290" s="1214">
        <v>44897.233</v>
      </c>
      <c r="J290" s="1215"/>
      <c r="K290" s="1216"/>
      <c r="L290" s="1311"/>
      <c r="M290" s="1214"/>
      <c r="N290" s="1214"/>
      <c r="O290" s="1214"/>
      <c r="P290" s="1217"/>
      <c r="S290" s="55"/>
      <c r="U290" s="767"/>
      <c r="V290" s="767"/>
      <c r="W290" s="767"/>
      <c r="X290" s="748"/>
      <c r="AC290" s="1574"/>
      <c r="AG290" s="1292"/>
      <c r="AH290" s="1177"/>
      <c r="AI290" s="1292"/>
      <c r="AJ290" s="1292"/>
      <c r="AK290" s="1292"/>
      <c r="AL290" s="1292"/>
      <c r="AM290" s="1179"/>
      <c r="AN290" s="1179"/>
      <c r="AO290" s="1179"/>
      <c r="AP290" s="1179"/>
      <c r="AQ290" s="1292"/>
      <c r="AR290" s="1179"/>
      <c r="AS290" s="1176"/>
      <c r="AT290" s="1176"/>
      <c r="AU290" s="1176"/>
      <c r="AV290" s="1176"/>
      <c r="AW290" s="1176"/>
      <c r="AX290" s="1179"/>
      <c r="AY290" s="1284"/>
      <c r="AZ290" s="1284"/>
      <c r="BA290" s="1284"/>
      <c r="BB290" s="1284"/>
      <c r="BC290" s="1284"/>
      <c r="BD290" s="1174"/>
      <c r="BE290" s="1286"/>
      <c r="BF290" s="1177"/>
      <c r="BG290" s="1300"/>
      <c r="BH290" s="1300"/>
      <c r="BI290" s="1300"/>
      <c r="BJ290" s="1179"/>
      <c r="BK290" s="1180"/>
      <c r="BL290" s="1180"/>
      <c r="BM290" s="1180"/>
      <c r="BN290" s="1180"/>
      <c r="BO290" s="1180"/>
      <c r="BP290" s="1180"/>
      <c r="BQ290" s="1180"/>
    </row>
    <row r="291" spans="1:87" ht="17.25" customHeight="1" x14ac:dyDescent="0.15">
      <c r="A291" s="1170" t="s">
        <v>566</v>
      </c>
      <c r="B291" s="1218" t="s">
        <v>56</v>
      </c>
      <c r="C291" s="1219" t="s">
        <v>240</v>
      </c>
      <c r="D291" s="1220">
        <f>D290/D289</f>
        <v>264.96087372645877</v>
      </c>
      <c r="E291" s="1221">
        <v>336</v>
      </c>
      <c r="F291" s="1222">
        <v>254</v>
      </c>
      <c r="G291" s="1222">
        <v>264</v>
      </c>
      <c r="H291" s="1222">
        <v>280</v>
      </c>
      <c r="I291" s="1222">
        <v>251</v>
      </c>
      <c r="J291" s="1223"/>
      <c r="K291" s="1222"/>
      <c r="L291" s="1222"/>
      <c r="M291" s="1222"/>
      <c r="N291" s="1222"/>
      <c r="O291" s="1222"/>
      <c r="P291" s="1224"/>
      <c r="S291" s="55"/>
      <c r="T291" s="825"/>
      <c r="U291" s="767"/>
      <c r="V291" s="767"/>
      <c r="W291" s="767"/>
      <c r="X291" s="748"/>
      <c r="AD291" s="1574"/>
      <c r="AE291" s="787"/>
      <c r="AF291" s="1292"/>
      <c r="AG291" s="1244"/>
      <c r="AH291" s="1176"/>
      <c r="AI291" s="1292"/>
      <c r="AJ291" s="1292"/>
      <c r="AK291" s="1292"/>
      <c r="AL291" s="1179"/>
      <c r="AM291" s="1292"/>
      <c r="AN291" s="1292"/>
      <c r="AO291" s="1292"/>
      <c r="AP291" s="1179"/>
      <c r="AQ291" s="1292"/>
      <c r="AR291" s="1179"/>
      <c r="AS291" s="1176"/>
      <c r="AT291" s="1176"/>
      <c r="AU291" s="1176"/>
      <c r="AV291" s="1176"/>
      <c r="AW291" s="1176"/>
      <c r="AX291" s="1179"/>
      <c r="AY291" s="1284"/>
      <c r="AZ291" s="1284"/>
      <c r="BA291" s="1284"/>
      <c r="BB291" s="1284"/>
      <c r="BC291" s="1284"/>
      <c r="BD291" s="1174"/>
      <c r="BE291" s="1286"/>
      <c r="BF291" s="1177"/>
      <c r="BG291" s="1300"/>
      <c r="BH291" s="1300"/>
      <c r="BI291" s="1300"/>
      <c r="BJ291" s="1180"/>
      <c r="BK291" s="1180"/>
      <c r="BL291" s="1180"/>
      <c r="BM291" s="1180"/>
      <c r="BN291" s="1180"/>
      <c r="BO291" s="1180"/>
      <c r="BP291" s="1180"/>
      <c r="BQ291" s="1180"/>
    </row>
    <row r="292" spans="1:87" ht="17.25" customHeight="1" x14ac:dyDescent="0.15">
      <c r="A292" s="1170" t="s">
        <v>567</v>
      </c>
      <c r="B292" s="1225" t="s">
        <v>57</v>
      </c>
      <c r="C292" s="1226" t="s">
        <v>239</v>
      </c>
      <c r="D292" s="1212">
        <f>SUM(E292:P292)</f>
        <v>1374.7450000000001</v>
      </c>
      <c r="E292" s="1213">
        <v>253.02500000000001</v>
      </c>
      <c r="F292" s="1214">
        <v>233.709</v>
      </c>
      <c r="G292" s="1214">
        <v>306.84899999999999</v>
      </c>
      <c r="H292" s="1214">
        <v>293.66500000000002</v>
      </c>
      <c r="I292" s="1214">
        <v>287.49700000000001</v>
      </c>
      <c r="J292" s="1215"/>
      <c r="K292" s="1216"/>
      <c r="L292" s="1214"/>
      <c r="M292" s="1214"/>
      <c r="N292" s="1214"/>
      <c r="O292" s="1214"/>
      <c r="P292" s="1217"/>
      <c r="S292" s="55"/>
      <c r="U292" s="767"/>
      <c r="V292" s="767"/>
      <c r="W292" s="767"/>
      <c r="X292" s="748"/>
      <c r="Z292" s="1574"/>
      <c r="AA292" s="1574"/>
      <c r="AB292" s="1574"/>
      <c r="AG292" s="1176"/>
      <c r="AH292" s="1179"/>
      <c r="AI292" s="1179"/>
      <c r="AJ292" s="1292"/>
      <c r="AK292" s="1179"/>
      <c r="AL292" s="1179"/>
      <c r="AM292" s="1179"/>
      <c r="AN292" s="1179"/>
      <c r="AO292" s="1179"/>
      <c r="AP292" s="1292"/>
      <c r="AQ292" s="1179"/>
      <c r="AR292" s="1292"/>
      <c r="AS292" s="1176"/>
      <c r="AT292" s="1176"/>
      <c r="AU292" s="1176"/>
      <c r="AV292" s="1176"/>
      <c r="AW292" s="1176"/>
      <c r="AX292" s="1292"/>
      <c r="AY292" s="1295"/>
      <c r="AZ292" s="1295"/>
      <c r="BA292" s="1295"/>
      <c r="BB292" s="1289"/>
      <c r="BC292" s="1289"/>
      <c r="BD292" s="1174"/>
      <c r="BE292" s="1180"/>
      <c r="BF292" s="1180"/>
      <c r="BG292" s="1180"/>
      <c r="BH292" s="1180"/>
      <c r="BI292" s="1180"/>
      <c r="BJ292" s="1180"/>
      <c r="BK292" s="1180"/>
    </row>
    <row r="293" spans="1:87" ht="17.25" customHeight="1" x14ac:dyDescent="0.15">
      <c r="A293" s="1170" t="s">
        <v>568</v>
      </c>
      <c r="B293" s="1210" t="s">
        <v>57</v>
      </c>
      <c r="C293" s="1211" t="s">
        <v>15</v>
      </c>
      <c r="D293" s="1212">
        <f>SUM(E293:P293)</f>
        <v>474577.72099999996</v>
      </c>
      <c r="E293" s="1213">
        <v>111234.583</v>
      </c>
      <c r="F293" s="1214">
        <v>95849.244999999995</v>
      </c>
      <c r="G293" s="1214">
        <v>105399.58100000001</v>
      </c>
      <c r="H293" s="1214">
        <v>88462.327999999994</v>
      </c>
      <c r="I293" s="1214">
        <v>73631.983999999997</v>
      </c>
      <c r="J293" s="1215"/>
      <c r="K293" s="1216"/>
      <c r="L293" s="1214"/>
      <c r="M293" s="1214"/>
      <c r="N293" s="1214"/>
      <c r="O293" s="1214"/>
      <c r="P293" s="1217"/>
      <c r="R293" s="59"/>
      <c r="S293" s="55"/>
      <c r="U293" s="767"/>
      <c r="V293" s="767"/>
      <c r="W293" s="767"/>
      <c r="X293" s="748"/>
      <c r="AC293" s="1574"/>
      <c r="AG293" s="1176"/>
      <c r="AH293" s="1179"/>
      <c r="AI293" s="1176"/>
      <c r="AJ293" s="1176"/>
      <c r="AK293" s="1176"/>
      <c r="AL293" s="1179"/>
      <c r="AM293" s="1176"/>
      <c r="AN293" s="1176"/>
      <c r="AO293" s="1176"/>
      <c r="AP293" s="1176"/>
      <c r="AQ293" s="1176"/>
      <c r="AR293" s="1292"/>
      <c r="AS293" s="1176"/>
      <c r="AT293" s="1176"/>
      <c r="AU293" s="1176"/>
      <c r="AV293" s="1176"/>
      <c r="AW293" s="1176"/>
      <c r="AX293" s="1179"/>
      <c r="AY293" s="1179"/>
      <c r="AZ293" s="1179"/>
      <c r="BA293" s="1179"/>
      <c r="BB293" s="1179"/>
      <c r="BC293" s="1292"/>
      <c r="BD293" s="1179"/>
      <c r="BE293" s="1179"/>
      <c r="BF293" s="1179"/>
      <c r="BG293" s="1179"/>
      <c r="BH293" s="1178"/>
      <c r="BI293" s="1292"/>
      <c r="BJ293" s="1179"/>
      <c r="BK293" s="1295"/>
      <c r="BL293" s="1295"/>
      <c r="BM293" s="1295"/>
      <c r="BN293" s="1174"/>
      <c r="BO293" s="1302"/>
      <c r="BP293" s="1174"/>
      <c r="BQ293" s="1286"/>
      <c r="BR293" s="1177"/>
      <c r="BS293" s="1300"/>
      <c r="BT293" s="1300"/>
      <c r="BU293" s="1300"/>
      <c r="BV293" s="1180"/>
      <c r="BW293" s="1180"/>
      <c r="BX293" s="1180"/>
      <c r="BY293" s="1180"/>
      <c r="BZ293" s="1180"/>
      <c r="CA293" s="1180"/>
      <c r="CB293" s="1180"/>
      <c r="CC293" s="1180"/>
    </row>
    <row r="294" spans="1:87" ht="17.25" customHeight="1" x14ac:dyDescent="0.15">
      <c r="A294" s="1170" t="s">
        <v>569</v>
      </c>
      <c r="B294" s="1218" t="s">
        <v>57</v>
      </c>
      <c r="C294" s="1219" t="s">
        <v>240</v>
      </c>
      <c r="D294" s="1220">
        <f>D293/D292</f>
        <v>345.21145448792316</v>
      </c>
      <c r="E294" s="1221">
        <v>440</v>
      </c>
      <c r="F294" s="1222">
        <v>410</v>
      </c>
      <c r="G294" s="1222">
        <v>343</v>
      </c>
      <c r="H294" s="1222">
        <v>301</v>
      </c>
      <c r="I294" s="1222">
        <v>256</v>
      </c>
      <c r="J294" s="1223"/>
      <c r="K294" s="1222"/>
      <c r="L294" s="1222"/>
      <c r="M294" s="1222"/>
      <c r="N294" s="1222"/>
      <c r="O294" s="1222"/>
      <c r="P294" s="1224"/>
      <c r="S294" s="55"/>
      <c r="T294" s="825"/>
      <c r="U294" s="767"/>
      <c r="V294" s="767"/>
      <c r="W294" s="767"/>
      <c r="X294" s="748"/>
      <c r="AD294" s="1574"/>
      <c r="AE294" s="787"/>
      <c r="AF294" s="1292"/>
      <c r="AG294" s="1285"/>
      <c r="AH294" s="1179"/>
      <c r="AI294" s="1179"/>
      <c r="AJ294" s="1179"/>
      <c r="AK294" s="1285"/>
      <c r="AL294" s="1179"/>
      <c r="AM294" s="1176"/>
      <c r="AN294" s="1176"/>
      <c r="AO294" s="1176"/>
      <c r="AP294" s="1176"/>
      <c r="AQ294" s="1176"/>
      <c r="AR294" s="1292"/>
      <c r="AS294" s="1176"/>
      <c r="AT294" s="1176"/>
      <c r="AU294" s="1176"/>
      <c r="AV294" s="1176"/>
      <c r="AW294" s="1176"/>
      <c r="AX294" s="1179"/>
      <c r="AY294" s="1179"/>
      <c r="AZ294" s="1179"/>
      <c r="BA294" s="1179"/>
      <c r="BB294" s="1179"/>
      <c r="BC294" s="1178"/>
      <c r="BD294" s="1179"/>
      <c r="BE294" s="1176"/>
      <c r="BF294" s="1176"/>
      <c r="BG294" s="1176"/>
      <c r="BH294" s="1176"/>
      <c r="BI294" s="1176"/>
      <c r="BJ294" s="1179"/>
      <c r="BK294" s="1295"/>
      <c r="BL294" s="1295"/>
      <c r="BM294" s="1295"/>
      <c r="BN294" s="1174"/>
      <c r="BO294" s="1289"/>
      <c r="BP294" s="1295"/>
      <c r="BQ294" s="1286"/>
      <c r="BR294" s="1177"/>
      <c r="BS294" s="1300"/>
      <c r="BT294" s="1300"/>
      <c r="BU294" s="1300"/>
      <c r="BV294" s="1180"/>
      <c r="BW294" s="1180"/>
      <c r="BX294" s="1180"/>
      <c r="BY294" s="1180"/>
      <c r="BZ294" s="1180"/>
      <c r="CA294" s="1180"/>
      <c r="CB294" s="1180"/>
      <c r="CC294" s="1180"/>
    </row>
    <row r="295" spans="1:87" ht="17.25" customHeight="1" x14ac:dyDescent="0.15">
      <c r="A295" s="1170" t="s">
        <v>570</v>
      </c>
      <c r="B295" s="1225" t="s">
        <v>58</v>
      </c>
      <c r="C295" s="1226" t="s">
        <v>239</v>
      </c>
      <c r="D295" s="1212">
        <f>SUM(E295:P295)</f>
        <v>12.794</v>
      </c>
      <c r="E295" s="1213">
        <v>0.16200000000000001</v>
      </c>
      <c r="F295" s="1214">
        <v>0.04</v>
      </c>
      <c r="G295" s="1214">
        <v>0.17</v>
      </c>
      <c r="H295" s="1214">
        <v>1.538</v>
      </c>
      <c r="I295" s="1214">
        <v>10.884</v>
      </c>
      <c r="J295" s="1215"/>
      <c r="K295" s="1216"/>
      <c r="L295" s="1214"/>
      <c r="M295" s="1214"/>
      <c r="N295" s="1214"/>
      <c r="O295" s="1214"/>
      <c r="P295" s="1217"/>
      <c r="S295" s="55"/>
      <c r="U295" s="767"/>
      <c r="V295" s="767"/>
      <c r="W295" s="767"/>
      <c r="X295" s="748"/>
      <c r="Z295" s="1574"/>
      <c r="AA295" s="1574"/>
      <c r="AB295" s="1574"/>
      <c r="AG295" s="1176"/>
      <c r="AH295" s="1285"/>
      <c r="AI295" s="1176"/>
      <c r="AJ295" s="1176"/>
      <c r="AK295" s="1176"/>
      <c r="AL295" s="1292"/>
      <c r="AM295" s="1179"/>
      <c r="AN295" s="1179"/>
      <c r="AO295" s="1179"/>
      <c r="AP295" s="1292"/>
      <c r="AQ295" s="1179"/>
      <c r="AR295" s="1179"/>
      <c r="AS295" s="1176"/>
      <c r="AT295" s="1176"/>
      <c r="AU295" s="1176"/>
      <c r="AV295" s="1176"/>
      <c r="AW295" s="1176"/>
      <c r="AX295" s="1179"/>
      <c r="AY295" s="1176"/>
      <c r="AZ295" s="1176"/>
      <c r="BA295" s="1176"/>
      <c r="BB295" s="1176"/>
      <c r="BC295" s="1176"/>
      <c r="BD295" s="1292"/>
      <c r="BE295" s="1292"/>
      <c r="BF295" s="1292"/>
      <c r="BG295" s="293"/>
      <c r="BH295" s="1178"/>
      <c r="BI295" s="1292"/>
      <c r="BJ295" s="1179"/>
      <c r="BK295" s="1292"/>
      <c r="BL295" s="1292"/>
      <c r="BM295" s="1292"/>
      <c r="BN295" s="1179"/>
      <c r="BO295" s="1286"/>
      <c r="BP295" s="1292"/>
      <c r="BQ295" s="1286"/>
      <c r="BR295" s="1177"/>
      <c r="BS295" s="1300"/>
      <c r="BT295" s="1300"/>
      <c r="BU295" s="1300"/>
      <c r="BV295" s="1306"/>
      <c r="BW295" s="1180"/>
      <c r="BX295" s="1180"/>
      <c r="BY295" s="1180"/>
      <c r="BZ295" s="1180"/>
      <c r="CA295" s="1180"/>
      <c r="CB295" s="1180"/>
      <c r="CC295" s="1180"/>
    </row>
    <row r="296" spans="1:87" ht="17.25" customHeight="1" x14ac:dyDescent="0.15">
      <c r="A296" s="1170" t="s">
        <v>571</v>
      </c>
      <c r="B296" s="1210" t="s">
        <v>58</v>
      </c>
      <c r="C296" s="1211" t="s">
        <v>15</v>
      </c>
      <c r="D296" s="1212">
        <f>SUM(E296:P296)</f>
        <v>12431.79</v>
      </c>
      <c r="E296" s="1213">
        <v>265.74599999999998</v>
      </c>
      <c r="F296" s="1214">
        <v>48.597999999999999</v>
      </c>
      <c r="G296" s="1214">
        <v>290.952</v>
      </c>
      <c r="H296" s="1214">
        <v>2145.8229999999999</v>
      </c>
      <c r="I296" s="1214">
        <v>9680.6710000000003</v>
      </c>
      <c r="J296" s="1215"/>
      <c r="K296" s="1216"/>
      <c r="L296" s="1214"/>
      <c r="M296" s="1214"/>
      <c r="N296" s="1214"/>
      <c r="O296" s="1214"/>
      <c r="P296" s="1217"/>
      <c r="R296" s="59"/>
      <c r="S296" s="55"/>
      <c r="U296" s="767"/>
      <c r="V296" s="767"/>
      <c r="W296" s="767"/>
      <c r="X296" s="748"/>
      <c r="AC296" s="1574"/>
      <c r="AG296" s="1176"/>
      <c r="AH296" s="1177"/>
      <c r="AI296" s="1176"/>
      <c r="AJ296" s="1176"/>
      <c r="AK296" s="1176"/>
      <c r="AL296" s="1179"/>
      <c r="AM296" s="1179"/>
      <c r="AN296" s="1179"/>
      <c r="AO296" s="1179"/>
      <c r="AP296" s="1292"/>
      <c r="AQ296" s="1292"/>
      <c r="AR296" s="1179"/>
      <c r="AS296" s="1176"/>
      <c r="AT296" s="1176"/>
      <c r="AU296" s="1176"/>
      <c r="AV296" s="1176"/>
      <c r="AW296" s="1176"/>
      <c r="AX296" s="1292"/>
      <c r="AY296" s="1176"/>
      <c r="AZ296" s="1176"/>
      <c r="BA296" s="1176"/>
      <c r="BB296" s="1176"/>
      <c r="BC296" s="1176"/>
      <c r="BD296" s="1179"/>
      <c r="BE296" s="1292"/>
      <c r="BF296" s="1292"/>
      <c r="BG296" s="293"/>
      <c r="BH296" s="1179"/>
      <c r="BI296" s="1176"/>
      <c r="BJ296" s="1179"/>
      <c r="BK296" s="1286"/>
      <c r="BL296" s="1177"/>
      <c r="BM296" s="1286"/>
      <c r="BN296" s="1179"/>
      <c r="BO296" s="1286"/>
      <c r="BP296" s="1179"/>
      <c r="BQ296" s="1286"/>
      <c r="BR296" s="1177"/>
      <c r="BS296" s="1300"/>
      <c r="BT296" s="1300"/>
      <c r="BU296" s="1300"/>
      <c r="BV296" s="1306"/>
      <c r="BW296" s="1180"/>
      <c r="BX296" s="1180"/>
      <c r="BY296" s="1180"/>
      <c r="BZ296" s="1180"/>
      <c r="CA296" s="1180"/>
      <c r="CB296" s="1180"/>
      <c r="CC296" s="1180"/>
    </row>
    <row r="297" spans="1:87" ht="17.25" customHeight="1" x14ac:dyDescent="0.15">
      <c r="A297" s="1170" t="s">
        <v>572</v>
      </c>
      <c r="B297" s="1218" t="s">
        <v>58</v>
      </c>
      <c r="C297" s="1219" t="s">
        <v>240</v>
      </c>
      <c r="D297" s="1220">
        <f>D296/D295</f>
        <v>971.68907300297019</v>
      </c>
      <c r="E297" s="1221">
        <v>1640</v>
      </c>
      <c r="F297" s="1222">
        <v>1215</v>
      </c>
      <c r="G297" s="1222">
        <v>1711</v>
      </c>
      <c r="H297" s="1222">
        <v>1395</v>
      </c>
      <c r="I297" s="1222">
        <v>889</v>
      </c>
      <c r="J297" s="1223"/>
      <c r="K297" s="1222"/>
      <c r="L297" s="1222"/>
      <c r="M297" s="1222"/>
      <c r="N297" s="1222"/>
      <c r="O297" s="1222"/>
      <c r="P297" s="1224"/>
      <c r="S297" s="55"/>
      <c r="T297" s="825"/>
      <c r="U297" s="767"/>
      <c r="V297" s="767"/>
      <c r="W297" s="767"/>
      <c r="X297" s="748"/>
      <c r="AD297" s="1574"/>
      <c r="AE297" s="787"/>
      <c r="AF297" s="1292"/>
      <c r="AG297" s="1292"/>
      <c r="AH297" s="1176"/>
      <c r="AI297" s="1176"/>
      <c r="AJ297" s="1176"/>
      <c r="AK297" s="1176"/>
      <c r="AL297" s="1179"/>
      <c r="AM297" s="1292"/>
      <c r="AN297" s="1292"/>
      <c r="AO297" s="1292"/>
      <c r="AP297" s="1179"/>
      <c r="AQ297" s="1179"/>
      <c r="AR297" s="1179"/>
      <c r="AS297" s="1243"/>
      <c r="AT297" s="1243"/>
      <c r="AU297" s="1243"/>
      <c r="AV297" s="1243"/>
      <c r="AW297" s="1243"/>
      <c r="AX297" s="1292"/>
      <c r="AY297" s="1286"/>
      <c r="AZ297" s="1177"/>
      <c r="BA297" s="1286"/>
      <c r="BB297" s="1292"/>
      <c r="BC297" s="1286"/>
      <c r="BD297" s="1179"/>
      <c r="BE297" s="1286"/>
      <c r="BF297" s="1177"/>
      <c r="BG297" s="1300"/>
      <c r="BH297" s="1300"/>
      <c r="BI297" s="1300"/>
      <c r="BJ297" s="1306"/>
      <c r="BK297" s="1180"/>
      <c r="BL297" s="1180"/>
      <c r="BM297" s="1180"/>
      <c r="BN297" s="1180"/>
      <c r="BO297" s="1180"/>
      <c r="BP297" s="1180"/>
      <c r="BQ297" s="1180"/>
    </row>
    <row r="298" spans="1:87" ht="17.25" customHeight="1" x14ac:dyDescent="0.15">
      <c r="A298" s="1170" t="s">
        <v>573</v>
      </c>
      <c r="B298" s="1225" t="s">
        <v>59</v>
      </c>
      <c r="C298" s="1226" t="s">
        <v>239</v>
      </c>
      <c r="D298" s="1212">
        <f>SUM(E298:P298)</f>
        <v>125.691</v>
      </c>
      <c r="E298" s="1213">
        <v>0</v>
      </c>
      <c r="F298" s="1214">
        <v>0</v>
      </c>
      <c r="G298" s="1214">
        <v>0</v>
      </c>
      <c r="H298" s="1214">
        <v>0.14799999999999999</v>
      </c>
      <c r="I298" s="1214">
        <v>125.54300000000001</v>
      </c>
      <c r="J298" s="1215"/>
      <c r="K298" s="1216"/>
      <c r="L298" s="1214"/>
      <c r="M298" s="1214"/>
      <c r="N298" s="1214"/>
      <c r="O298" s="1214"/>
      <c r="P298" s="1217"/>
      <c r="S298" s="55"/>
      <c r="U298" s="767"/>
      <c r="V298" s="767"/>
      <c r="W298" s="767"/>
      <c r="X298" s="748"/>
      <c r="Z298" s="1574"/>
      <c r="AA298" s="1574"/>
      <c r="AB298" s="1574"/>
      <c r="AG298" s="1179"/>
      <c r="AH298" s="1176"/>
      <c r="AI298" s="1176"/>
      <c r="AJ298" s="1176"/>
      <c r="AK298" s="1176"/>
      <c r="AL298" s="1292"/>
      <c r="AM298" s="1176"/>
      <c r="AN298" s="1176"/>
      <c r="AO298" s="1176"/>
      <c r="AP298" s="1176"/>
      <c r="AQ298" s="1176"/>
      <c r="AR298" s="1179"/>
      <c r="AS298" s="1176"/>
      <c r="AT298" s="1176"/>
      <c r="AU298" s="1176"/>
      <c r="AV298" s="1176"/>
      <c r="AW298" s="1176"/>
      <c r="AX298" s="1179"/>
      <c r="AY298" s="1286"/>
      <c r="AZ298" s="1177"/>
      <c r="BA298" s="1300"/>
      <c r="BB298" s="1300"/>
      <c r="BC298" s="1300"/>
      <c r="BD298" s="1180"/>
      <c r="BE298" s="1180"/>
      <c r="BF298" s="1180"/>
      <c r="BG298" s="1180"/>
      <c r="BH298" s="1180"/>
      <c r="BI298" s="1180"/>
      <c r="BJ298" s="1180"/>
      <c r="BK298" s="1180"/>
    </row>
    <row r="299" spans="1:87" ht="17.25" customHeight="1" x14ac:dyDescent="0.15">
      <c r="A299" s="1170" t="s">
        <v>574</v>
      </c>
      <c r="B299" s="1210" t="s">
        <v>59</v>
      </c>
      <c r="C299" s="1211" t="s">
        <v>15</v>
      </c>
      <c r="D299" s="1212">
        <f>SUM(E299:P299)</f>
        <v>67234.313999999998</v>
      </c>
      <c r="E299" s="1213">
        <v>0</v>
      </c>
      <c r="F299" s="1214">
        <v>0</v>
      </c>
      <c r="G299" s="1214">
        <v>0</v>
      </c>
      <c r="H299" s="1214">
        <v>126.9</v>
      </c>
      <c r="I299" s="1214">
        <v>67107.414000000004</v>
      </c>
      <c r="J299" s="1215"/>
      <c r="K299" s="1216"/>
      <c r="L299" s="1214"/>
      <c r="M299" s="1214"/>
      <c r="N299" s="1214"/>
      <c r="O299" s="1214"/>
      <c r="P299" s="1217"/>
      <c r="R299" s="61"/>
      <c r="S299" s="55"/>
      <c r="U299" s="767"/>
      <c r="V299" s="767"/>
      <c r="W299" s="767"/>
      <c r="X299" s="748"/>
      <c r="AC299" s="1574"/>
      <c r="AG299" s="1176"/>
      <c r="AH299" s="1292"/>
      <c r="AI299" s="1178"/>
      <c r="AJ299" s="1178"/>
      <c r="AK299" s="1285"/>
      <c r="AL299" s="1292"/>
      <c r="AM299" s="1176"/>
      <c r="AN299" s="1176"/>
      <c r="AO299" s="1176"/>
      <c r="AP299" s="1176"/>
      <c r="AQ299" s="1176"/>
      <c r="AR299" s="1179"/>
      <c r="AS299" s="1176"/>
      <c r="AT299" s="1176"/>
      <c r="AU299" s="1176"/>
      <c r="AV299" s="1176"/>
      <c r="AW299" s="1176"/>
      <c r="AX299" s="1180"/>
      <c r="AY299" s="1179"/>
      <c r="AZ299" s="1179"/>
      <c r="BA299" s="1179"/>
      <c r="BB299" s="1292"/>
      <c r="BC299" s="1179"/>
      <c r="BD299" s="1179"/>
      <c r="BE299" s="1286"/>
      <c r="BF299" s="1177"/>
      <c r="BG299" s="1300"/>
      <c r="BH299" s="1300"/>
      <c r="BI299" s="1300"/>
      <c r="BJ299" s="1306"/>
      <c r="BK299" s="1180"/>
      <c r="BL299" s="1180"/>
      <c r="BM299" s="1180"/>
      <c r="BN299" s="1180"/>
      <c r="BO299" s="1180"/>
      <c r="BP299" s="1180"/>
      <c r="BQ299" s="1180"/>
    </row>
    <row r="300" spans="1:87" ht="17.25" customHeight="1" x14ac:dyDescent="0.15">
      <c r="A300" s="1170" t="s">
        <v>575</v>
      </c>
      <c r="B300" s="1218" t="s">
        <v>59</v>
      </c>
      <c r="C300" s="1219" t="s">
        <v>240</v>
      </c>
      <c r="D300" s="1220">
        <f>D299/D298</f>
        <v>534.9174881256414</v>
      </c>
      <c r="E300" s="1221">
        <v>0</v>
      </c>
      <c r="F300" s="1222">
        <v>0</v>
      </c>
      <c r="G300" s="1222">
        <v>0</v>
      </c>
      <c r="H300" s="1222">
        <v>857</v>
      </c>
      <c r="I300" s="1222">
        <v>535</v>
      </c>
      <c r="J300" s="1223"/>
      <c r="K300" s="1222"/>
      <c r="L300" s="1222"/>
      <c r="M300" s="1222"/>
      <c r="N300" s="1222"/>
      <c r="O300" s="1222"/>
      <c r="P300" s="1224"/>
      <c r="R300" s="59"/>
      <c r="S300" s="55"/>
      <c r="T300" s="825"/>
      <c r="U300" s="767"/>
      <c r="V300" s="767"/>
      <c r="W300" s="767"/>
      <c r="X300" s="748"/>
      <c r="AD300" s="1574"/>
      <c r="AE300" s="787"/>
      <c r="AG300" s="1179"/>
      <c r="AH300" s="1244"/>
      <c r="AI300" s="1176"/>
      <c r="AJ300" s="1176"/>
      <c r="AK300" s="1176"/>
      <c r="AL300" s="1179"/>
      <c r="AM300" s="1176"/>
      <c r="AN300" s="1176"/>
      <c r="AO300" s="1176"/>
      <c r="AP300" s="1176"/>
      <c r="AQ300" s="1176"/>
      <c r="AR300" s="1179"/>
      <c r="AS300" s="1176"/>
      <c r="AT300" s="1176"/>
      <c r="AU300" s="1176"/>
      <c r="AV300" s="1176"/>
      <c r="AW300" s="1176"/>
      <c r="AX300" s="1292"/>
      <c r="AY300" s="1292"/>
      <c r="AZ300" s="1292"/>
      <c r="BA300" s="1292"/>
      <c r="BB300" s="1286"/>
      <c r="BC300" s="1179"/>
      <c r="BD300" s="1179"/>
      <c r="BE300" s="1286"/>
      <c r="BF300" s="1177"/>
      <c r="BG300" s="1300"/>
      <c r="BH300" s="1300"/>
      <c r="BI300" s="1300"/>
      <c r="BJ300" s="1306"/>
      <c r="BK300" s="1180"/>
      <c r="BL300" s="1180"/>
      <c r="BM300" s="1180"/>
      <c r="BN300" s="1180"/>
      <c r="BO300" s="1180"/>
      <c r="BP300" s="1180"/>
      <c r="BQ300" s="1180"/>
    </row>
    <row r="301" spans="1:87" ht="17.25" customHeight="1" x14ac:dyDescent="0.15">
      <c r="A301" s="1170" t="s">
        <v>576</v>
      </c>
      <c r="B301" s="1225" t="s">
        <v>60</v>
      </c>
      <c r="C301" s="1226" t="s">
        <v>239</v>
      </c>
      <c r="D301" s="1212">
        <f>SUM(E301:P301)</f>
        <v>174.75700000000001</v>
      </c>
      <c r="E301" s="1213">
        <v>45.122999999999998</v>
      </c>
      <c r="F301" s="1214">
        <v>55.026000000000003</v>
      </c>
      <c r="G301" s="1214">
        <v>43.558</v>
      </c>
      <c r="H301" s="1214">
        <v>20.364999999999998</v>
      </c>
      <c r="I301" s="1214">
        <v>10.685</v>
      </c>
      <c r="J301" s="1215"/>
      <c r="K301" s="1216"/>
      <c r="L301" s="1214"/>
      <c r="M301" s="1214"/>
      <c r="N301" s="1214"/>
      <c r="O301" s="1214"/>
      <c r="P301" s="1217"/>
      <c r="R301" s="59"/>
      <c r="S301" s="55"/>
      <c r="U301" s="767"/>
      <c r="V301" s="767"/>
      <c r="W301" s="767"/>
      <c r="X301" s="748"/>
      <c r="Z301" s="1574"/>
      <c r="AA301" s="1574"/>
      <c r="AB301" s="1574"/>
      <c r="AF301" s="1285"/>
      <c r="AG301" s="1179"/>
      <c r="AH301" s="1177"/>
      <c r="AI301" s="1179"/>
      <c r="AJ301" s="1179"/>
      <c r="AK301" s="1179"/>
      <c r="AL301" s="1292"/>
      <c r="AM301" s="1176"/>
      <c r="AN301" s="1176"/>
      <c r="AO301" s="1176"/>
      <c r="AP301" s="1176"/>
      <c r="AQ301" s="1176"/>
      <c r="AR301" s="1179"/>
      <c r="AS301" s="1179"/>
      <c r="AT301" s="1179"/>
      <c r="AU301" s="1179"/>
      <c r="AV301" s="1292"/>
      <c r="AW301" s="1292"/>
      <c r="AX301" s="1292"/>
      <c r="AY301" s="1176"/>
      <c r="AZ301" s="1176"/>
      <c r="BA301" s="1176"/>
      <c r="BB301" s="1176"/>
      <c r="BC301" s="1176"/>
      <c r="BD301" s="1179"/>
      <c r="BE301" s="1179"/>
      <c r="BF301" s="1179"/>
      <c r="BG301" s="1179"/>
      <c r="BH301" s="1292"/>
      <c r="BI301" s="1292"/>
      <c r="BJ301" s="1292"/>
      <c r="BK301" s="1286"/>
      <c r="BL301" s="1177"/>
      <c r="BM301" s="1300"/>
      <c r="BN301" s="1300"/>
      <c r="BO301" s="1300"/>
      <c r="BP301" s="1306"/>
      <c r="BQ301" s="1180"/>
      <c r="BR301" s="1180"/>
      <c r="BS301" s="1180"/>
      <c r="BT301" s="1180"/>
      <c r="BU301" s="1180"/>
      <c r="BV301" s="1180"/>
      <c r="BW301" s="1180"/>
    </row>
    <row r="302" spans="1:87" ht="17.25" customHeight="1" x14ac:dyDescent="0.15">
      <c r="A302" s="1170" t="s">
        <v>577</v>
      </c>
      <c r="B302" s="1210" t="s">
        <v>60</v>
      </c>
      <c r="C302" s="1211" t="s">
        <v>15</v>
      </c>
      <c r="D302" s="1212">
        <f>SUM(E302:P302)</f>
        <v>53448.959000000003</v>
      </c>
      <c r="E302" s="1213">
        <v>15132.281000000001</v>
      </c>
      <c r="F302" s="1214">
        <v>16613.335999999999</v>
      </c>
      <c r="G302" s="1214">
        <v>13206.916999999999</v>
      </c>
      <c r="H302" s="1214">
        <v>5782.4979999999996</v>
      </c>
      <c r="I302" s="1214">
        <v>2713.9270000000001</v>
      </c>
      <c r="J302" s="1215"/>
      <c r="K302" s="1216"/>
      <c r="L302" s="1214"/>
      <c r="M302" s="1214"/>
      <c r="N302" s="1214"/>
      <c r="O302" s="1214"/>
      <c r="P302" s="1217"/>
      <c r="R302" s="59"/>
      <c r="S302" s="55"/>
      <c r="U302" s="767"/>
      <c r="V302" s="767"/>
      <c r="W302" s="767"/>
      <c r="X302" s="748"/>
      <c r="AC302" s="1574"/>
      <c r="AF302" s="1285"/>
      <c r="AG302" s="1179"/>
      <c r="AH302" s="1176"/>
      <c r="AI302" s="1179"/>
      <c r="AJ302" s="1179"/>
      <c r="AK302" s="1179"/>
      <c r="AL302" s="1179"/>
      <c r="AM302" s="1176"/>
      <c r="AN302" s="1176"/>
      <c r="AO302" s="1176"/>
      <c r="AP302" s="1176"/>
      <c r="AQ302" s="1176"/>
      <c r="AR302" s="1179"/>
      <c r="AS302" s="1176"/>
      <c r="AT302" s="1177"/>
      <c r="AU302" s="1178"/>
      <c r="AV302" s="1179"/>
      <c r="AW302" s="1178"/>
      <c r="AX302" s="1292"/>
      <c r="AY302" s="1292"/>
      <c r="AZ302" s="1292"/>
      <c r="BA302" s="1292"/>
      <c r="BB302" s="1179"/>
      <c r="BC302" s="1179"/>
      <c r="BD302" s="1179"/>
      <c r="BE302" s="1285"/>
      <c r="BF302" s="1285"/>
      <c r="BG302" s="1178"/>
      <c r="BH302" s="1292"/>
      <c r="BI302" s="1179"/>
      <c r="BJ302" s="1179"/>
      <c r="BK302" s="1292"/>
      <c r="BL302" s="1292"/>
      <c r="BM302" s="1292"/>
      <c r="BN302" s="1179"/>
      <c r="BO302" s="1292"/>
      <c r="BP302" s="1179"/>
      <c r="BQ302" s="1286"/>
      <c r="BR302" s="1177"/>
      <c r="BS302" s="1300"/>
      <c r="BT302" s="1300"/>
      <c r="BU302" s="1300"/>
      <c r="BV302" s="1180"/>
      <c r="BW302" s="1180"/>
      <c r="BX302" s="1180"/>
      <c r="BY302" s="1180"/>
      <c r="BZ302" s="1180"/>
      <c r="CA302" s="1180"/>
      <c r="CB302" s="1180"/>
      <c r="CC302" s="1180"/>
    </row>
    <row r="303" spans="1:87" ht="17.25" customHeight="1" x14ac:dyDescent="0.15">
      <c r="A303" s="1170" t="s">
        <v>578</v>
      </c>
      <c r="B303" s="1218" t="s">
        <v>60</v>
      </c>
      <c r="C303" s="1219" t="s">
        <v>240</v>
      </c>
      <c r="D303" s="1220">
        <f>D302/D301</f>
        <v>305.84731369844985</v>
      </c>
      <c r="E303" s="1221">
        <v>335</v>
      </c>
      <c r="F303" s="1222">
        <v>302</v>
      </c>
      <c r="G303" s="1222">
        <v>303</v>
      </c>
      <c r="H303" s="1222">
        <v>284</v>
      </c>
      <c r="I303" s="1222">
        <v>254</v>
      </c>
      <c r="J303" s="1223"/>
      <c r="K303" s="1222"/>
      <c r="L303" s="1222"/>
      <c r="M303" s="1222"/>
      <c r="N303" s="1222"/>
      <c r="O303" s="1222"/>
      <c r="P303" s="1224"/>
      <c r="R303" s="59"/>
      <c r="S303" s="55"/>
      <c r="T303" s="825"/>
      <c r="U303" s="767"/>
      <c r="V303" s="767"/>
      <c r="W303" s="767"/>
      <c r="X303" s="748"/>
      <c r="AD303" s="1574"/>
      <c r="AE303" s="787"/>
      <c r="AF303" s="1285"/>
      <c r="AG303" s="1179"/>
      <c r="AH303" s="1285"/>
      <c r="AI303" s="1179"/>
      <c r="AJ303" s="1178"/>
      <c r="AK303" s="1178"/>
      <c r="AL303" s="1179"/>
      <c r="AM303" s="1176"/>
      <c r="AN303" s="1177"/>
      <c r="AO303" s="1178"/>
      <c r="AP303" s="1178"/>
      <c r="AQ303" s="1178"/>
      <c r="AR303" s="1292"/>
      <c r="AS303" s="1176"/>
      <c r="AT303" s="1176"/>
      <c r="AU303" s="1176"/>
      <c r="AV303" s="1176"/>
      <c r="AW303" s="1176"/>
      <c r="AX303" s="1179"/>
      <c r="AY303" s="1179"/>
      <c r="AZ303" s="1179"/>
      <c r="BA303" s="1179"/>
      <c r="BB303" s="1292"/>
      <c r="BC303" s="1179"/>
      <c r="BD303" s="1179"/>
      <c r="BE303" s="1179"/>
      <c r="BF303" s="1179"/>
      <c r="BG303" s="1179"/>
      <c r="BH303" s="1292"/>
      <c r="BI303" s="1292"/>
      <c r="BJ303" s="1179"/>
      <c r="BK303" s="1285"/>
      <c r="BL303" s="1285"/>
      <c r="BM303" s="1178"/>
      <c r="BN303" s="1292"/>
      <c r="BO303" s="1179"/>
      <c r="BP303" s="1292"/>
      <c r="BQ303" s="1292"/>
      <c r="BR303" s="1292"/>
      <c r="BS303" s="1292"/>
      <c r="BT303" s="1179"/>
      <c r="BU303" s="1179"/>
      <c r="BV303" s="1179"/>
      <c r="BW303" s="1286"/>
      <c r="BX303" s="1177"/>
      <c r="BY303" s="1300"/>
      <c r="BZ303" s="1300"/>
      <c r="CA303" s="1300"/>
      <c r="CB303" s="1180"/>
      <c r="CC303" s="1180"/>
      <c r="CD303" s="1180"/>
      <c r="CE303" s="1180"/>
      <c r="CF303" s="1180"/>
      <c r="CG303" s="1180"/>
      <c r="CH303" s="1180"/>
      <c r="CI303" s="1180"/>
    </row>
    <row r="304" spans="1:87" ht="17.25" customHeight="1" x14ac:dyDescent="0.15">
      <c r="A304" s="1170" t="s">
        <v>579</v>
      </c>
      <c r="B304" s="1225" t="s">
        <v>61</v>
      </c>
      <c r="C304" s="1226" t="s">
        <v>239</v>
      </c>
      <c r="D304" s="1212">
        <f>SUM(E304:P304)</f>
        <v>51.134999999999998</v>
      </c>
      <c r="E304" s="1213">
        <v>8.6189999999999998</v>
      </c>
      <c r="F304" s="1214">
        <v>8.3049999999999997</v>
      </c>
      <c r="G304" s="1214">
        <v>6.6509999999999998</v>
      </c>
      <c r="H304" s="1214">
        <v>7.6820000000000004</v>
      </c>
      <c r="I304" s="1214">
        <v>19.878</v>
      </c>
      <c r="J304" s="1215"/>
      <c r="K304" s="1216"/>
      <c r="L304" s="1214"/>
      <c r="M304" s="1214"/>
      <c r="N304" s="1214"/>
      <c r="O304" s="1214"/>
      <c r="P304" s="1217"/>
      <c r="R304" s="59"/>
      <c r="S304" s="55"/>
      <c r="U304" s="767"/>
      <c r="V304" s="767"/>
      <c r="W304" s="767"/>
      <c r="X304" s="748"/>
      <c r="Z304" s="1574"/>
      <c r="AA304" s="1574"/>
      <c r="AB304" s="1574"/>
      <c r="AG304" s="1179"/>
      <c r="AH304" s="1176"/>
      <c r="AI304" s="1285"/>
      <c r="AJ304" s="1179"/>
      <c r="AK304" s="1248"/>
      <c r="AL304" s="1292"/>
      <c r="AM304" s="1176"/>
      <c r="AN304" s="1177"/>
      <c r="AO304" s="1178"/>
      <c r="AP304" s="1179"/>
      <c r="AQ304" s="1179"/>
      <c r="AR304" s="1179"/>
      <c r="AS304" s="1179"/>
      <c r="AT304" s="1179"/>
      <c r="AU304" s="1179"/>
      <c r="AV304" s="1179"/>
      <c r="AW304" s="1292"/>
      <c r="AX304" s="1179"/>
      <c r="AY304" s="1292"/>
      <c r="AZ304" s="1292"/>
      <c r="BA304" s="1292"/>
      <c r="BB304" s="1179"/>
      <c r="BC304" s="1179"/>
      <c r="BD304" s="1292"/>
      <c r="BE304" s="1285"/>
      <c r="BF304" s="1285"/>
      <c r="BG304" s="1178"/>
      <c r="BH304" s="1292"/>
      <c r="BI304" s="1179"/>
      <c r="BJ304" s="1179"/>
      <c r="BK304" s="1292"/>
      <c r="BL304" s="1292"/>
      <c r="BM304" s="1292"/>
      <c r="BN304" s="1292"/>
      <c r="BO304" s="1286"/>
      <c r="BP304" s="1292"/>
      <c r="BQ304" s="1286"/>
      <c r="BR304" s="1177"/>
      <c r="BS304" s="1300"/>
      <c r="BT304" s="1300"/>
      <c r="BU304" s="1300"/>
      <c r="BV304" s="1180"/>
      <c r="BW304" s="1180"/>
      <c r="BX304" s="1180"/>
      <c r="BY304" s="1180"/>
      <c r="BZ304" s="1180"/>
      <c r="CA304" s="1180"/>
      <c r="CB304" s="1180"/>
      <c r="CC304" s="1180"/>
    </row>
    <row r="305" spans="1:95" ht="17.25" customHeight="1" x14ac:dyDescent="0.15">
      <c r="A305" s="1170" t="s">
        <v>580</v>
      </c>
      <c r="B305" s="1210" t="s">
        <v>61</v>
      </c>
      <c r="C305" s="1211" t="s">
        <v>15</v>
      </c>
      <c r="D305" s="1212">
        <f>SUM(E305:P305)</f>
        <v>67473.618000000002</v>
      </c>
      <c r="E305" s="1213">
        <v>12509.316000000001</v>
      </c>
      <c r="F305" s="1214">
        <v>10384.471</v>
      </c>
      <c r="G305" s="1214">
        <v>10091.304</v>
      </c>
      <c r="H305" s="1214">
        <v>11713.162</v>
      </c>
      <c r="I305" s="1214">
        <v>22775.365000000002</v>
      </c>
      <c r="J305" s="1215"/>
      <c r="K305" s="1216"/>
      <c r="L305" s="1214"/>
      <c r="M305" s="1214"/>
      <c r="N305" s="1214"/>
      <c r="O305" s="1214"/>
      <c r="P305" s="1217"/>
      <c r="S305" s="55"/>
      <c r="U305" s="767"/>
      <c r="V305" s="767"/>
      <c r="W305" s="767"/>
      <c r="X305" s="748"/>
      <c r="AC305" s="1574"/>
      <c r="AG305" s="1292"/>
      <c r="AH305" s="1176"/>
      <c r="AI305" s="1178"/>
      <c r="AJ305" s="1178"/>
      <c r="AK305" s="1292"/>
      <c r="AL305" s="1179"/>
      <c r="AM305" s="1179"/>
      <c r="AN305" s="1179"/>
      <c r="AO305" s="1179"/>
      <c r="AP305" s="1178"/>
      <c r="AQ305" s="1179"/>
      <c r="AR305" s="1179"/>
      <c r="AS305" s="1292"/>
      <c r="AT305" s="1292"/>
      <c r="AU305" s="1292"/>
      <c r="AV305" s="1179"/>
      <c r="AW305" s="1179"/>
      <c r="AX305" s="1292"/>
      <c r="AY305" s="1176"/>
      <c r="AZ305" s="1176"/>
      <c r="BA305" s="1176"/>
      <c r="BB305" s="1176"/>
      <c r="BC305" s="1176"/>
      <c r="BD305" s="1179"/>
      <c r="BE305" s="1285"/>
      <c r="BF305" s="1285"/>
      <c r="BG305" s="1178"/>
      <c r="BH305" s="1292"/>
      <c r="BI305" s="1179"/>
      <c r="BJ305" s="1179"/>
      <c r="BK305" s="1285"/>
      <c r="BL305" s="1285"/>
      <c r="BM305" s="1178"/>
      <c r="BN305" s="1292"/>
      <c r="BO305" s="1179"/>
      <c r="BP305" s="1179"/>
      <c r="BQ305" s="1180"/>
      <c r="BR305" s="1180"/>
      <c r="BS305" s="1180"/>
      <c r="BT305" s="1180"/>
      <c r="BU305" s="1180"/>
      <c r="BV305" s="1180"/>
      <c r="BW305" s="1180"/>
    </row>
    <row r="306" spans="1:95" ht="17.25" customHeight="1" x14ac:dyDescent="0.15">
      <c r="A306" s="1170" t="s">
        <v>581</v>
      </c>
      <c r="B306" s="1218" t="s">
        <v>61</v>
      </c>
      <c r="C306" s="1219" t="s">
        <v>240</v>
      </c>
      <c r="D306" s="1220">
        <f>D305/D304</f>
        <v>1319.5192725139339</v>
      </c>
      <c r="E306" s="1221">
        <v>1451</v>
      </c>
      <c r="F306" s="1222">
        <v>1250</v>
      </c>
      <c r="G306" s="1222">
        <v>1517</v>
      </c>
      <c r="H306" s="1222">
        <v>1525</v>
      </c>
      <c r="I306" s="1222">
        <v>1146</v>
      </c>
      <c r="J306" s="1223"/>
      <c r="K306" s="1222"/>
      <c r="L306" s="1222"/>
      <c r="M306" s="1222"/>
      <c r="N306" s="1222"/>
      <c r="O306" s="1222"/>
      <c r="P306" s="1224"/>
      <c r="R306" s="59"/>
      <c r="S306" s="55"/>
      <c r="T306" s="825"/>
      <c r="U306" s="767"/>
      <c r="V306" s="767"/>
      <c r="W306" s="767"/>
      <c r="X306" s="748"/>
      <c r="AD306" s="1574"/>
      <c r="AE306" s="787"/>
      <c r="AF306" s="1292"/>
      <c r="AG306" s="1292"/>
      <c r="AH306" s="1292"/>
      <c r="AI306" s="1176"/>
      <c r="AJ306" s="1176"/>
      <c r="AK306" s="1176"/>
      <c r="AL306" s="1292"/>
      <c r="AM306" s="1179"/>
      <c r="AN306" s="1179"/>
      <c r="AO306" s="1179"/>
      <c r="AP306" s="1179"/>
      <c r="AQ306" s="1248"/>
      <c r="AR306" s="1179"/>
      <c r="AS306" s="1292"/>
      <c r="AT306" s="1292"/>
      <c r="AU306" s="1292"/>
      <c r="AV306" s="1179"/>
      <c r="AW306" s="1179"/>
      <c r="AX306" s="1179"/>
      <c r="AY306" s="1285"/>
      <c r="AZ306" s="1285"/>
      <c r="BA306" s="1178"/>
      <c r="BB306" s="1292"/>
      <c r="BC306" s="1179"/>
      <c r="BD306" s="1297"/>
      <c r="BE306" s="1286"/>
      <c r="BF306" s="1177"/>
      <c r="BG306" s="1300"/>
      <c r="BH306" s="1300"/>
      <c r="BI306" s="1300"/>
      <c r="BJ306" s="1180"/>
      <c r="BK306" s="1180"/>
      <c r="BL306" s="1180"/>
      <c r="BM306" s="1180"/>
      <c r="BN306" s="1180"/>
      <c r="BO306" s="1180"/>
      <c r="BP306" s="1180"/>
      <c r="BQ306" s="1180"/>
    </row>
    <row r="307" spans="1:95" ht="17.25" customHeight="1" x14ac:dyDescent="0.15">
      <c r="A307" s="1170" t="s">
        <v>582</v>
      </c>
      <c r="B307" s="1312" t="s">
        <v>62</v>
      </c>
      <c r="C307" s="1226" t="s">
        <v>239</v>
      </c>
      <c r="D307" s="1212">
        <f>SUM(E307:P307)</f>
        <v>7.47</v>
      </c>
      <c r="E307" s="1213">
        <v>1.361</v>
      </c>
      <c r="F307" s="1214">
        <v>1.056</v>
      </c>
      <c r="G307" s="1214">
        <v>1.702</v>
      </c>
      <c r="H307" s="1214">
        <v>1.492</v>
      </c>
      <c r="I307" s="1214">
        <v>1.859</v>
      </c>
      <c r="J307" s="1215"/>
      <c r="K307" s="1216"/>
      <c r="L307" s="1214"/>
      <c r="M307" s="1214"/>
      <c r="N307" s="1251"/>
      <c r="O307" s="1251"/>
      <c r="P307" s="1217"/>
      <c r="R307" s="59"/>
      <c r="S307" s="55"/>
      <c r="U307" s="767"/>
      <c r="V307" s="767"/>
      <c r="W307" s="767"/>
      <c r="X307" s="748"/>
      <c r="Z307" s="1574"/>
      <c r="AA307" s="1574"/>
      <c r="AB307" s="1574"/>
      <c r="AG307" s="1292"/>
      <c r="AH307" s="1179"/>
      <c r="AI307" s="1176"/>
      <c r="AJ307" s="1176"/>
      <c r="AK307" s="1176"/>
      <c r="AL307" s="1179"/>
      <c r="AM307" s="1176"/>
      <c r="AN307" s="1176"/>
      <c r="AO307" s="1176"/>
      <c r="AP307" s="1176"/>
      <c r="AQ307" s="1176"/>
      <c r="AR307" s="1292"/>
      <c r="AS307" s="1285"/>
      <c r="AT307" s="1285"/>
      <c r="AU307" s="1178"/>
      <c r="AV307" s="1292"/>
      <c r="AW307" s="1179"/>
      <c r="AX307" s="1179"/>
      <c r="AY307" s="1286"/>
      <c r="AZ307" s="1177"/>
      <c r="BA307" s="1300"/>
      <c r="BB307" s="1300"/>
      <c r="BC307" s="1300"/>
      <c r="BD307" s="1180"/>
      <c r="BE307" s="1180"/>
      <c r="BF307" s="1180"/>
      <c r="BG307" s="1180"/>
      <c r="BH307" s="1180"/>
      <c r="BI307" s="1180"/>
      <c r="BJ307" s="1180"/>
      <c r="BK307" s="1180"/>
    </row>
    <row r="308" spans="1:95" ht="17.25" customHeight="1" x14ac:dyDescent="0.15">
      <c r="A308" s="1170" t="s">
        <v>583</v>
      </c>
      <c r="B308" s="1313" t="s">
        <v>91</v>
      </c>
      <c r="C308" s="1211" t="s">
        <v>15</v>
      </c>
      <c r="D308" s="1212">
        <f>SUM(E308:P308)</f>
        <v>6414.3580000000002</v>
      </c>
      <c r="E308" s="1213">
        <v>785.67899999999997</v>
      </c>
      <c r="F308" s="1214">
        <v>933.64</v>
      </c>
      <c r="G308" s="1214">
        <v>1660.8230000000001</v>
      </c>
      <c r="H308" s="1214">
        <v>1452.0150000000001</v>
      </c>
      <c r="I308" s="1214">
        <v>1582.201</v>
      </c>
      <c r="J308" s="1215"/>
      <c r="K308" s="1216"/>
      <c r="L308" s="1214"/>
      <c r="M308" s="1214"/>
      <c r="N308" s="1251"/>
      <c r="O308" s="1251"/>
      <c r="P308" s="1217"/>
      <c r="R308" s="59"/>
      <c r="S308" s="55"/>
      <c r="U308" s="767"/>
      <c r="V308" s="767"/>
      <c r="W308" s="767"/>
      <c r="X308" s="748"/>
      <c r="AC308" s="1574"/>
      <c r="AG308" s="1179"/>
      <c r="AH308" s="1176"/>
      <c r="AI308" s="1292"/>
      <c r="AJ308" s="1178"/>
      <c r="AK308" s="1292"/>
      <c r="AL308" s="1179"/>
      <c r="AM308" s="1292"/>
      <c r="AN308" s="1292"/>
      <c r="AO308" s="1292"/>
      <c r="AP308" s="1178"/>
      <c r="AQ308" s="1178"/>
      <c r="AR308" s="1179"/>
      <c r="AS308" s="1285"/>
      <c r="AT308" s="1285"/>
      <c r="AU308" s="1285"/>
      <c r="AV308" s="1292"/>
      <c r="AW308" s="1178"/>
      <c r="AX308" s="1179"/>
      <c r="AY308" s="1292"/>
      <c r="AZ308" s="1292"/>
      <c r="BA308" s="1292"/>
      <c r="BB308" s="1179"/>
      <c r="BC308" s="1179"/>
      <c r="BD308" s="1179"/>
      <c r="BE308" s="1179"/>
      <c r="BF308" s="1179"/>
      <c r="BG308" s="1179"/>
      <c r="BH308" s="1292"/>
      <c r="BI308" s="1179"/>
      <c r="BJ308" s="1179"/>
      <c r="BK308" s="1285"/>
      <c r="BL308" s="1285"/>
      <c r="BM308" s="1178"/>
      <c r="BN308" s="1292"/>
      <c r="BO308" s="1179"/>
      <c r="BP308" s="1179"/>
      <c r="BQ308" s="1286"/>
      <c r="BR308" s="1177"/>
      <c r="BS308" s="1300"/>
      <c r="BT308" s="1300"/>
      <c r="BU308" s="1300"/>
      <c r="BV308" s="1179"/>
      <c r="BW308" s="1180"/>
      <c r="BX308" s="1314"/>
      <c r="BY308" s="1285"/>
      <c r="BZ308" s="1179"/>
      <c r="CA308" s="1179"/>
      <c r="CB308" s="1180"/>
      <c r="CC308" s="1180"/>
    </row>
    <row r="309" spans="1:95" ht="17.25" customHeight="1" x14ac:dyDescent="0.15">
      <c r="A309" s="1170" t="s">
        <v>584</v>
      </c>
      <c r="B309" s="1315" t="s">
        <v>91</v>
      </c>
      <c r="C309" s="1219" t="s">
        <v>240</v>
      </c>
      <c r="D309" s="1220">
        <f>D308/D307</f>
        <v>858.68246318607771</v>
      </c>
      <c r="E309" s="1221">
        <v>577</v>
      </c>
      <c r="F309" s="1222">
        <v>884</v>
      </c>
      <c r="G309" s="1222">
        <v>976</v>
      </c>
      <c r="H309" s="1222">
        <v>973</v>
      </c>
      <c r="I309" s="1222">
        <v>851</v>
      </c>
      <c r="J309" s="1223"/>
      <c r="K309" s="1222"/>
      <c r="L309" s="1222"/>
      <c r="M309" s="1222"/>
      <c r="N309" s="1222"/>
      <c r="O309" s="1222"/>
      <c r="P309" s="1224"/>
      <c r="R309" s="59"/>
      <c r="S309" s="55"/>
      <c r="T309" s="825"/>
      <c r="U309" s="767"/>
      <c r="V309" s="767"/>
      <c r="W309" s="767"/>
      <c r="X309" s="748"/>
      <c r="AD309" s="1574"/>
      <c r="AE309" s="787"/>
      <c r="AF309" s="1292"/>
      <c r="AG309" s="1179"/>
      <c r="AH309" s="1179"/>
      <c r="AI309" s="1244"/>
      <c r="AJ309" s="1244"/>
      <c r="AK309" s="1244"/>
      <c r="AL309" s="1292"/>
      <c r="AM309" s="1285"/>
      <c r="AN309" s="1285"/>
      <c r="AO309" s="1285"/>
      <c r="AP309" s="1285"/>
      <c r="AQ309" s="1292"/>
      <c r="AR309" s="1292"/>
      <c r="AS309" s="1179"/>
      <c r="AT309" s="1179"/>
      <c r="AU309" s="1179"/>
      <c r="AV309" s="1292"/>
      <c r="AW309" s="1179"/>
      <c r="AX309" s="1179"/>
      <c r="AY309" s="1179"/>
      <c r="AZ309" s="1179"/>
      <c r="BA309" s="1179"/>
      <c r="BB309" s="1179"/>
      <c r="BC309" s="1292"/>
      <c r="BD309" s="1179"/>
      <c r="BE309" s="1285"/>
      <c r="BF309" s="1285"/>
      <c r="BG309" s="1178"/>
      <c r="BH309" s="1292"/>
      <c r="BI309" s="1179"/>
      <c r="BJ309" s="1179"/>
      <c r="BK309" s="1286"/>
      <c r="BL309" s="1177"/>
      <c r="BM309" s="1300"/>
      <c r="BN309" s="1300"/>
      <c r="BO309" s="1300"/>
      <c r="BP309" s="1292"/>
      <c r="BQ309" s="1180"/>
      <c r="BR309" s="1314"/>
      <c r="BS309" s="1179"/>
      <c r="BT309" s="1285"/>
      <c r="BU309" s="1179"/>
      <c r="BV309" s="1180"/>
      <c r="BW309" s="1176"/>
    </row>
    <row r="310" spans="1:95" ht="17.25" customHeight="1" x14ac:dyDescent="0.15">
      <c r="A310" s="1170" t="s">
        <v>585</v>
      </c>
      <c r="B310" s="1225" t="s">
        <v>63</v>
      </c>
      <c r="C310" s="1211" t="s">
        <v>239</v>
      </c>
      <c r="D310" s="1212">
        <f>SUM(E310:P310)</f>
        <v>70.531000000000006</v>
      </c>
      <c r="E310" s="1213">
        <v>12.978</v>
      </c>
      <c r="F310" s="1214">
        <v>12.428000000000001</v>
      </c>
      <c r="G310" s="1214">
        <v>14.157</v>
      </c>
      <c r="H310" s="1214">
        <v>14.561999999999999</v>
      </c>
      <c r="I310" s="1316">
        <v>16.405999999999999</v>
      </c>
      <c r="J310" s="1215"/>
      <c r="K310" s="1216"/>
      <c r="L310" s="1214"/>
      <c r="M310" s="1214"/>
      <c r="N310" s="1214"/>
      <c r="O310" s="1214"/>
      <c r="P310" s="1217"/>
      <c r="R310" s="61"/>
      <c r="S310" s="55"/>
      <c r="U310" s="767"/>
      <c r="V310" s="767"/>
      <c r="W310" s="767"/>
      <c r="X310" s="748"/>
      <c r="Z310" s="1574"/>
      <c r="AA310" s="1574"/>
      <c r="AB310" s="1574"/>
      <c r="AG310" s="1179"/>
      <c r="AH310" s="1179"/>
      <c r="AI310" s="1178"/>
      <c r="AJ310" s="1178"/>
      <c r="AK310" s="1178"/>
      <c r="AL310" s="1179"/>
      <c r="AM310" s="1285"/>
      <c r="AN310" s="1285"/>
      <c r="AO310" s="1285"/>
      <c r="AP310" s="1285"/>
      <c r="AQ310" s="1292"/>
      <c r="AR310" s="1179"/>
      <c r="AS310" s="1292"/>
      <c r="AT310" s="1292"/>
      <c r="AU310" s="1292"/>
      <c r="AV310" s="1179"/>
      <c r="AW310" s="1179"/>
      <c r="AX310" s="1292"/>
      <c r="AY310" s="1179"/>
      <c r="AZ310" s="1179"/>
      <c r="BA310" s="1179"/>
      <c r="BB310" s="1248"/>
      <c r="BC310" s="1292"/>
      <c r="BD310" s="1179"/>
      <c r="BE310" s="1286"/>
      <c r="BF310" s="1177"/>
      <c r="BG310" s="1300"/>
      <c r="BH310" s="1300"/>
      <c r="BI310" s="1300"/>
      <c r="BJ310" s="1180"/>
      <c r="BK310" s="1180"/>
      <c r="BL310" s="1180"/>
      <c r="BM310" s="1180"/>
      <c r="BN310" s="1180"/>
      <c r="BO310" s="1180"/>
      <c r="BP310" s="1180"/>
      <c r="BQ310" s="1180"/>
    </row>
    <row r="311" spans="1:95" ht="17.25" customHeight="1" x14ac:dyDescent="0.15">
      <c r="A311" s="1170" t="s">
        <v>586</v>
      </c>
      <c r="B311" s="1210" t="s">
        <v>63</v>
      </c>
      <c r="C311" s="1211" t="s">
        <v>15</v>
      </c>
      <c r="D311" s="1212">
        <f>SUM(E311:P311)</f>
        <v>168951.07500000001</v>
      </c>
      <c r="E311" s="1213">
        <v>33120.586000000003</v>
      </c>
      <c r="F311" s="1214">
        <v>30203.162</v>
      </c>
      <c r="G311" s="1214">
        <v>32746.716</v>
      </c>
      <c r="H311" s="1214">
        <v>34384.552000000003</v>
      </c>
      <c r="I311" s="1316">
        <v>38496.059000000001</v>
      </c>
      <c r="J311" s="1215"/>
      <c r="K311" s="1216"/>
      <c r="L311" s="1214"/>
      <c r="M311" s="1214"/>
      <c r="N311" s="1214"/>
      <c r="O311" s="1214"/>
      <c r="P311" s="1217"/>
      <c r="R311" s="252"/>
      <c r="S311" s="55"/>
      <c r="U311" s="767"/>
      <c r="V311" s="767"/>
      <c r="W311" s="767"/>
      <c r="X311" s="748"/>
      <c r="AC311" s="1574"/>
      <c r="AG311" s="1179"/>
      <c r="AH311" s="1179"/>
      <c r="AI311" s="1176"/>
      <c r="AJ311" s="1176"/>
      <c r="AK311" s="1176"/>
      <c r="AL311" s="1179"/>
      <c r="AM311" s="1285"/>
      <c r="AN311" s="1285"/>
      <c r="AO311" s="1285"/>
      <c r="AP311" s="1179"/>
      <c r="AQ311" s="1292"/>
      <c r="AR311" s="1179"/>
      <c r="AS311" s="1285"/>
      <c r="AT311" s="1285"/>
      <c r="AU311" s="1285"/>
      <c r="AV311" s="1285"/>
      <c r="AW311" s="1292"/>
      <c r="AX311" s="1179"/>
      <c r="AY311" s="1285"/>
      <c r="AZ311" s="1285"/>
      <c r="BA311" s="1178"/>
      <c r="BB311" s="1292"/>
      <c r="BC311" s="1179"/>
      <c r="BD311" s="1179"/>
      <c r="BE311" s="1285"/>
      <c r="BF311" s="1285"/>
      <c r="BG311" s="1178"/>
      <c r="BH311" s="1292"/>
      <c r="BI311" s="1179"/>
      <c r="BJ311" s="1179"/>
      <c r="BK311" s="1290"/>
      <c r="BL311" s="1290"/>
      <c r="BM311" s="1289"/>
      <c r="BN311" s="1295"/>
      <c r="BO311" s="1174"/>
      <c r="BP311" s="1174"/>
      <c r="BQ311" s="1176"/>
      <c r="BR311" s="1176"/>
      <c r="BS311" s="1176"/>
      <c r="BT311" s="1176"/>
      <c r="BU311" s="1176"/>
      <c r="BV311" s="1179"/>
      <c r="BW311" s="1286"/>
      <c r="BX311" s="1177"/>
      <c r="BY311" s="1300"/>
      <c r="BZ311" s="1300"/>
      <c r="CA311" s="1300"/>
      <c r="CB311" s="1179"/>
      <c r="CC311" s="1285"/>
      <c r="CD311" s="1285"/>
      <c r="CE311" s="1285"/>
      <c r="CF311" s="1285"/>
      <c r="CG311" s="1285"/>
      <c r="CH311" s="1180"/>
      <c r="CI311" s="1184"/>
    </row>
    <row r="312" spans="1:95" ht="17.25" customHeight="1" x14ac:dyDescent="0.15">
      <c r="A312" s="1170" t="s">
        <v>587</v>
      </c>
      <c r="B312" s="1218" t="s">
        <v>63</v>
      </c>
      <c r="C312" s="1219" t="s">
        <v>240</v>
      </c>
      <c r="D312" s="1220">
        <f>D311/D310</f>
        <v>2395.4158455147381</v>
      </c>
      <c r="E312" s="1221">
        <v>2552</v>
      </c>
      <c r="F312" s="1222">
        <v>2430</v>
      </c>
      <c r="G312" s="1222">
        <v>2313</v>
      </c>
      <c r="H312" s="1222">
        <v>2361</v>
      </c>
      <c r="I312" s="1222">
        <v>2346</v>
      </c>
      <c r="J312" s="1223"/>
      <c r="K312" s="1222"/>
      <c r="L312" s="1222"/>
      <c r="M312" s="1222"/>
      <c r="N312" s="1222"/>
      <c r="O312" s="1222"/>
      <c r="P312" s="1224"/>
      <c r="S312" s="55"/>
      <c r="T312" s="825"/>
      <c r="U312" s="767"/>
      <c r="V312" s="767"/>
      <c r="W312" s="767"/>
      <c r="X312" s="748"/>
      <c r="AD312" s="1574"/>
      <c r="AE312" s="787"/>
      <c r="AF312" s="1292"/>
      <c r="AG312" s="1176"/>
      <c r="AH312" s="1179"/>
      <c r="AI312" s="1178"/>
      <c r="AJ312" s="1292"/>
      <c r="AK312" s="1179"/>
      <c r="AL312" s="1179"/>
      <c r="AM312" s="1290"/>
      <c r="AN312" s="1290"/>
      <c r="AO312" s="1289"/>
      <c r="AP312" s="1295"/>
      <c r="AQ312" s="1174"/>
      <c r="AR312" s="1295"/>
      <c r="AS312" s="1176"/>
      <c r="AT312" s="1177"/>
      <c r="AU312" s="1285"/>
      <c r="AV312" s="1285"/>
      <c r="AW312" s="1285"/>
      <c r="AX312" s="1292"/>
      <c r="AY312" s="1179"/>
      <c r="AZ312" s="1179"/>
      <c r="BA312" s="1179"/>
      <c r="BB312" s="1179"/>
      <c r="BC312" s="1179"/>
      <c r="BD312" s="1180"/>
      <c r="BE312" s="1178"/>
    </row>
    <row r="313" spans="1:95" ht="17.25" customHeight="1" x14ac:dyDescent="0.15">
      <c r="A313" s="1170" t="s">
        <v>588</v>
      </c>
      <c r="B313" s="1225" t="s">
        <v>64</v>
      </c>
      <c r="C313" s="1211" t="s">
        <v>239</v>
      </c>
      <c r="D313" s="1212">
        <f>SUM(E313:P313)</f>
        <v>246.73700000000002</v>
      </c>
      <c r="E313" s="1213">
        <v>42.933999999999997</v>
      </c>
      <c r="F313" s="1214">
        <v>47.466000000000001</v>
      </c>
      <c r="G313" s="1214">
        <v>51.472000000000001</v>
      </c>
      <c r="H313" s="1214">
        <v>49.118000000000002</v>
      </c>
      <c r="I313" s="1214">
        <v>55.747</v>
      </c>
      <c r="J313" s="1215"/>
      <c r="K313" s="1216"/>
      <c r="L313" s="1214"/>
      <c r="M313" s="1214"/>
      <c r="N313" s="1214"/>
      <c r="O313" s="1214"/>
      <c r="P313" s="1217"/>
      <c r="S313" s="55"/>
      <c r="U313" s="767"/>
      <c r="V313" s="767"/>
      <c r="W313" s="767"/>
      <c r="X313" s="748"/>
      <c r="Z313" s="1574"/>
      <c r="AA313" s="1574"/>
      <c r="AB313" s="1574"/>
      <c r="AG313" s="1176"/>
      <c r="AH313" s="1179"/>
      <c r="AI313" s="1176"/>
      <c r="AJ313" s="1176"/>
      <c r="AK313" s="1176"/>
      <c r="AL313" s="1179"/>
      <c r="AM313" s="1176"/>
      <c r="AN313" s="1176"/>
      <c r="AO313" s="1176"/>
      <c r="AP313" s="1176"/>
      <c r="AQ313" s="1176"/>
      <c r="AR313" s="1292"/>
      <c r="AS313" s="1285"/>
      <c r="AT313" s="1285"/>
      <c r="AU313" s="1178"/>
      <c r="AV313" s="1292"/>
      <c r="AW313" s="1179"/>
      <c r="AX313" s="1292"/>
      <c r="AY313" s="1290"/>
      <c r="AZ313" s="1290"/>
      <c r="BA313" s="1289"/>
      <c r="BB313" s="1295"/>
      <c r="BC313" s="1174"/>
      <c r="BD313" s="1295"/>
      <c r="BE313" s="1292"/>
      <c r="BF313" s="1292"/>
      <c r="BG313" s="1292"/>
      <c r="BH313" s="1292"/>
      <c r="BI313" s="1179"/>
      <c r="BJ313" s="1179"/>
      <c r="BK313" s="1180"/>
      <c r="BL313" s="1314"/>
      <c r="BM313" s="1285"/>
      <c r="BN313" s="1179"/>
      <c r="BO313" s="1179"/>
      <c r="BP313" s="1180"/>
      <c r="BQ313" s="1178"/>
    </row>
    <row r="314" spans="1:95" ht="17.25" customHeight="1" x14ac:dyDescent="0.15">
      <c r="A314" s="1170" t="s">
        <v>589</v>
      </c>
      <c r="B314" s="1210" t="s">
        <v>64</v>
      </c>
      <c r="C314" s="1271" t="s">
        <v>15</v>
      </c>
      <c r="D314" s="1272">
        <f>SUM(E314:P314)</f>
        <v>240350.467</v>
      </c>
      <c r="E314" s="1273">
        <v>44955.9</v>
      </c>
      <c r="F314" s="1275">
        <v>47447.411</v>
      </c>
      <c r="G314" s="1275">
        <v>50854.595999999998</v>
      </c>
      <c r="H314" s="1275">
        <v>46812.851999999999</v>
      </c>
      <c r="I314" s="1275">
        <v>50279.707999999999</v>
      </c>
      <c r="J314" s="1276"/>
      <c r="K314" s="1277"/>
      <c r="L314" s="1275"/>
      <c r="M314" s="1275"/>
      <c r="N314" s="1275"/>
      <c r="O314" s="1275"/>
      <c r="P314" s="1278"/>
      <c r="S314" s="55"/>
      <c r="U314" s="767"/>
      <c r="V314" s="767"/>
      <c r="W314" s="767"/>
      <c r="X314" s="748"/>
      <c r="AC314" s="1574"/>
      <c r="AG314" s="1179"/>
      <c r="AH314" s="1292"/>
      <c r="AI314" s="1176"/>
      <c r="AJ314" s="1176"/>
      <c r="AK314" s="1176"/>
      <c r="AL314" s="1179"/>
      <c r="AM314" s="1176"/>
      <c r="AN314" s="1176"/>
      <c r="AO314" s="1176"/>
      <c r="AP314" s="1176"/>
      <c r="AQ314" s="1176"/>
      <c r="AR314" s="1179"/>
      <c r="AS314" s="1285"/>
      <c r="AT314" s="1285"/>
      <c r="AU314" s="1178"/>
      <c r="AV314" s="1292"/>
      <c r="AW314" s="1179"/>
      <c r="AX314" s="1179"/>
      <c r="AY314" s="1290"/>
      <c r="AZ314" s="1290"/>
      <c r="BA314" s="1289"/>
      <c r="BB314" s="1295"/>
      <c r="BC314" s="1174"/>
      <c r="BD314" s="1295"/>
      <c r="BE314" s="1292"/>
      <c r="BF314" s="1292"/>
      <c r="BG314" s="1292"/>
      <c r="BH314" s="1179"/>
      <c r="BI314" s="1292"/>
      <c r="BJ314" s="1285"/>
      <c r="BK314" s="1286"/>
      <c r="BL314" s="1177"/>
      <c r="BM314" s="1300"/>
      <c r="BN314" s="1300"/>
      <c r="BO314" s="1300"/>
      <c r="BP314" s="1179"/>
      <c r="BQ314" s="1179"/>
      <c r="BR314" s="1174"/>
      <c r="BS314" s="1174"/>
      <c r="BT314" s="1174"/>
      <c r="BU314" s="1174"/>
      <c r="BW314" s="1174"/>
      <c r="BX314" s="1289"/>
      <c r="BY314" s="1289"/>
      <c r="BZ314" s="1171"/>
      <c r="CB314" s="1290"/>
      <c r="CC314" s="1290"/>
      <c r="CD314" s="1290"/>
    </row>
    <row r="315" spans="1:95" ht="17.25" customHeight="1" thickBot="1" x14ac:dyDescent="0.2">
      <c r="A315" s="1170" t="s">
        <v>590</v>
      </c>
      <c r="B315" s="1218" t="s">
        <v>64</v>
      </c>
      <c r="C315" s="1219" t="s">
        <v>240</v>
      </c>
      <c r="D315" s="1220">
        <f>D314/D313</f>
        <v>974.11603042916136</v>
      </c>
      <c r="E315" s="1221">
        <v>1047</v>
      </c>
      <c r="F315" s="1222">
        <v>1000</v>
      </c>
      <c r="G315" s="1222">
        <v>988</v>
      </c>
      <c r="H315" s="1222">
        <v>953</v>
      </c>
      <c r="I315" s="1222">
        <v>902</v>
      </c>
      <c r="J315" s="1223"/>
      <c r="K315" s="1222"/>
      <c r="L315" s="1222"/>
      <c r="M315" s="1222"/>
      <c r="N315" s="1222"/>
      <c r="O315" s="1222"/>
      <c r="P315" s="1224"/>
      <c r="S315" s="55"/>
      <c r="T315" s="825"/>
      <c r="U315" s="767"/>
      <c r="V315" s="767"/>
      <c r="W315" s="767"/>
      <c r="X315" s="748"/>
      <c r="AD315" s="1574"/>
      <c r="AE315" s="787"/>
      <c r="AF315" s="1292"/>
      <c r="AG315" s="1292"/>
      <c r="AH315" s="1292"/>
      <c r="AI315" s="1292"/>
      <c r="AJ315" s="1179"/>
      <c r="AK315" s="1292"/>
      <c r="AL315" s="1292"/>
      <c r="AM315" s="1179"/>
      <c r="AN315" s="1179"/>
      <c r="AO315" s="1179"/>
      <c r="AP315" s="1179"/>
      <c r="AQ315" s="1179"/>
      <c r="AR315" s="1292"/>
      <c r="AS315" s="1292"/>
      <c r="AT315" s="1292"/>
      <c r="AU315" s="1292"/>
      <c r="AV315" s="1179"/>
      <c r="AW315" s="1179"/>
      <c r="AX315" s="1179"/>
      <c r="AY315" s="1285"/>
      <c r="AZ315" s="1285"/>
      <c r="BA315" s="1178"/>
      <c r="BB315" s="1292"/>
      <c r="BC315" s="1179"/>
      <c r="BD315" s="1179"/>
      <c r="BE315" s="1290"/>
      <c r="BF315" s="1290"/>
      <c r="BG315" s="1289"/>
      <c r="BH315" s="1295"/>
      <c r="BI315" s="1174"/>
      <c r="BJ315" s="1174"/>
      <c r="BK315" s="1179"/>
      <c r="BL315" s="1179"/>
      <c r="BM315" s="1179"/>
      <c r="BN315" s="1286"/>
      <c r="BO315" s="1292"/>
      <c r="BP315" s="1285"/>
      <c r="BQ315" s="1286"/>
      <c r="BR315" s="1177"/>
      <c r="BS315" s="1300"/>
      <c r="BT315" s="1300"/>
      <c r="BU315" s="1300"/>
      <c r="BV315" s="1180"/>
      <c r="BW315" s="1179"/>
      <c r="BX315" s="1289"/>
      <c r="BY315" s="1289"/>
      <c r="BZ315" s="1171"/>
    </row>
    <row r="316" spans="1:95" s="275" customFormat="1" ht="17.25" customHeight="1" x14ac:dyDescent="0.15">
      <c r="A316" s="75" t="s">
        <v>450</v>
      </c>
      <c r="B316" s="1259" t="s">
        <v>65</v>
      </c>
      <c r="C316" s="1482" t="s">
        <v>281</v>
      </c>
      <c r="D316" s="1187">
        <f>SUM(E316:P316)</f>
        <v>5361.9760000000006</v>
      </c>
      <c r="E316" s="1188">
        <v>418.43900000000002</v>
      </c>
      <c r="F316" s="1189">
        <v>507.31799999999998</v>
      </c>
      <c r="G316" s="1189">
        <v>830.08699999999999</v>
      </c>
      <c r="H316" s="1189">
        <v>1153.307</v>
      </c>
      <c r="I316" s="1189">
        <v>2452.8250000000003</v>
      </c>
      <c r="J316" s="1189"/>
      <c r="K316" s="1189"/>
      <c r="L316" s="1189"/>
      <c r="M316" s="1189"/>
      <c r="N316" s="1189"/>
      <c r="O316" s="1189"/>
      <c r="P316" s="1190"/>
      <c r="Q316" s="2"/>
      <c r="R316" s="59"/>
      <c r="S316" s="55"/>
      <c r="T316" s="780"/>
      <c r="U316" s="767"/>
      <c r="V316" s="767"/>
      <c r="W316" s="767"/>
      <c r="X316" s="748"/>
      <c r="Y316" s="758"/>
      <c r="Z316" s="1575"/>
      <c r="AA316" s="1575"/>
      <c r="AB316" s="1575"/>
      <c r="AC316" s="1569"/>
      <c r="AD316" s="1569"/>
      <c r="AE316" s="758"/>
      <c r="AF316" s="1179"/>
      <c r="AG316" s="1179"/>
      <c r="AH316" s="1292"/>
      <c r="AI316" s="1179"/>
      <c r="AJ316" s="1179"/>
      <c r="AK316" s="1292"/>
      <c r="AL316" s="1179"/>
      <c r="AM316" s="1179"/>
      <c r="AN316" s="1179"/>
      <c r="AO316" s="1179"/>
      <c r="AP316" s="1179"/>
      <c r="AQ316" s="1179"/>
      <c r="AR316" s="1179"/>
      <c r="AS316" s="1176"/>
      <c r="AT316" s="1177"/>
      <c r="AU316" s="1178"/>
      <c r="AV316" s="1178"/>
      <c r="AW316" s="1178"/>
      <c r="AX316" s="1292"/>
      <c r="AY316" s="1285"/>
      <c r="AZ316" s="1285"/>
      <c r="BA316" s="1178"/>
      <c r="BB316" s="1292"/>
      <c r="BC316" s="1179"/>
      <c r="BD316" s="1292"/>
      <c r="BE316" s="1290"/>
      <c r="BF316" s="1290"/>
      <c r="BG316" s="1289"/>
      <c r="BH316" s="1295"/>
      <c r="BI316" s="1174"/>
      <c r="BJ316" s="1174"/>
      <c r="BK316" s="1286"/>
      <c r="BL316" s="1177"/>
      <c r="BM316" s="1300"/>
      <c r="BN316" s="1300"/>
      <c r="BO316" s="1300"/>
      <c r="BP316" s="1297"/>
      <c r="BQ316" s="1286"/>
      <c r="BR316" s="1177"/>
      <c r="BS316" s="1300"/>
      <c r="BT316" s="1300"/>
      <c r="BU316" s="1300"/>
      <c r="BV316" s="1180"/>
      <c r="BW316" s="1178"/>
      <c r="BX316" s="1170"/>
      <c r="BY316" s="1170"/>
      <c r="BZ316" s="1170"/>
      <c r="CA316" s="1291"/>
      <c r="CB316" s="1290"/>
      <c r="CC316" s="1170"/>
      <c r="CD316" s="1170"/>
      <c r="CE316" s="1170"/>
    </row>
    <row r="317" spans="1:95" s="275" customFormat="1" ht="17.25" customHeight="1" x14ac:dyDescent="0.15">
      <c r="A317" s="275" t="s">
        <v>452</v>
      </c>
      <c r="B317" s="1260" t="s">
        <v>66</v>
      </c>
      <c r="C317" s="1483" t="s">
        <v>282</v>
      </c>
      <c r="D317" s="1193">
        <f>SUM(E317:P317)</f>
        <v>4962270.9040000001</v>
      </c>
      <c r="E317" s="1194">
        <v>732406.21400000004</v>
      </c>
      <c r="F317" s="1195">
        <v>764030.08400000003</v>
      </c>
      <c r="G317" s="1195">
        <v>929958.77899999998</v>
      </c>
      <c r="H317" s="1195">
        <v>1029767.853</v>
      </c>
      <c r="I317" s="1195">
        <v>1506107.9740000002</v>
      </c>
      <c r="J317" s="1195"/>
      <c r="K317" s="1195"/>
      <c r="L317" s="1195"/>
      <c r="M317" s="1195"/>
      <c r="N317" s="1195"/>
      <c r="O317" s="1195"/>
      <c r="P317" s="1196"/>
      <c r="Q317" s="2"/>
      <c r="R317" s="2"/>
      <c r="S317" s="55"/>
      <c r="T317" s="780"/>
      <c r="U317" s="767"/>
      <c r="V317" s="767"/>
      <c r="W317" s="767"/>
      <c r="X317" s="748"/>
      <c r="Y317" s="758"/>
      <c r="Z317" s="1576"/>
      <c r="AA317" s="1576"/>
      <c r="AB317" s="1576"/>
      <c r="AC317" s="1575"/>
      <c r="AD317" s="1569"/>
      <c r="AE317" s="758"/>
      <c r="AF317" s="1179"/>
      <c r="AG317" s="1176"/>
      <c r="AH317" s="1179"/>
      <c r="AI317" s="1176"/>
      <c r="AJ317" s="1176"/>
      <c r="AK317" s="1176"/>
      <c r="AL317" s="1179"/>
      <c r="AM317" s="1179"/>
      <c r="AN317" s="1179"/>
      <c r="AO317" s="1179"/>
      <c r="AP317" s="1285"/>
      <c r="AQ317" s="1179"/>
      <c r="AR317" s="1179"/>
      <c r="AS317" s="1179"/>
      <c r="AT317" s="1179"/>
      <c r="AU317" s="1179"/>
      <c r="AV317" s="1292"/>
      <c r="AW317" s="1292"/>
      <c r="AX317" s="1179"/>
      <c r="AY317" s="1285"/>
      <c r="AZ317" s="1285"/>
      <c r="BA317" s="1178"/>
      <c r="BB317" s="1292"/>
      <c r="BC317" s="1179"/>
      <c r="BD317" s="1179"/>
      <c r="BE317" s="1290"/>
      <c r="BF317" s="1290"/>
      <c r="BG317" s="1289"/>
      <c r="BH317" s="1295"/>
      <c r="BI317" s="1174"/>
      <c r="BJ317" s="1174"/>
      <c r="BK317" s="1176"/>
      <c r="BL317" s="1176"/>
      <c r="BM317" s="1176"/>
      <c r="BN317" s="1176"/>
      <c r="BO317" s="1176"/>
      <c r="BP317" s="1285"/>
      <c r="BQ317" s="1176"/>
      <c r="BR317" s="1176"/>
      <c r="BS317" s="1176"/>
      <c r="BT317" s="1176"/>
      <c r="BU317" s="1176"/>
      <c r="BV317" s="1180"/>
      <c r="BW317" s="1179"/>
      <c r="BX317" s="1290"/>
      <c r="BY317" s="1290"/>
      <c r="BZ317" s="1290"/>
      <c r="CA317" s="1289"/>
      <c r="CB317" s="1170"/>
      <c r="CC317" s="1170"/>
      <c r="CD317" s="1170"/>
      <c r="CE317" s="1290"/>
      <c r="CF317" s="1291"/>
      <c r="CG317" s="1290"/>
      <c r="CH317" s="1290"/>
      <c r="CI317" s="1290"/>
      <c r="CJ317" s="1170"/>
    </row>
    <row r="318" spans="1:95" s="275" customFormat="1" ht="17.25" customHeight="1" thickBot="1" x14ac:dyDescent="0.2">
      <c r="A318" s="275" t="s">
        <v>454</v>
      </c>
      <c r="B318" s="1261" t="s">
        <v>66</v>
      </c>
      <c r="C318" s="1484" t="s">
        <v>110</v>
      </c>
      <c r="D318" s="1262">
        <f>D317/D316</f>
        <v>925.45563501216702</v>
      </c>
      <c r="E318" s="1263">
        <v>1750</v>
      </c>
      <c r="F318" s="1264">
        <v>1506</v>
      </c>
      <c r="G318" s="1264">
        <v>1120</v>
      </c>
      <c r="H318" s="1264">
        <v>893</v>
      </c>
      <c r="I318" s="1264">
        <v>614.02993446332289</v>
      </c>
      <c r="J318" s="1264"/>
      <c r="K318" s="1264"/>
      <c r="L318" s="1264"/>
      <c r="M318" s="1264"/>
      <c r="N318" s="1264"/>
      <c r="O318" s="1264"/>
      <c r="P318" s="1265"/>
      <c r="Q318" s="2"/>
      <c r="R318" s="59"/>
      <c r="S318" s="55"/>
      <c r="T318" s="1652"/>
      <c r="U318" s="822"/>
      <c r="V318" s="822"/>
      <c r="W318" s="822"/>
      <c r="X318" s="1659"/>
      <c r="Y318" s="813"/>
      <c r="Z318" s="1646"/>
      <c r="AA318" s="1646"/>
      <c r="AB318" s="1646"/>
      <c r="AC318" s="1658"/>
      <c r="AD318" s="1657"/>
      <c r="AE318" s="815"/>
      <c r="AF318" s="1705"/>
      <c r="AG318" s="1292"/>
      <c r="AH318" s="1179"/>
      <c r="AI318" s="1179"/>
      <c r="AJ318" s="1285"/>
      <c r="AK318" s="1179"/>
      <c r="AL318" s="1292"/>
      <c r="AM318" s="1176"/>
      <c r="AN318" s="1177"/>
      <c r="AO318" s="1178"/>
      <c r="AP318" s="1178"/>
      <c r="AQ318" s="1178"/>
      <c r="AR318" s="1179"/>
      <c r="AS318" s="1285"/>
      <c r="AT318" s="1285"/>
      <c r="AU318" s="1178"/>
      <c r="AV318" s="1292"/>
      <c r="AW318" s="1179"/>
      <c r="AX318" s="1179"/>
      <c r="AY318" s="1174"/>
      <c r="AZ318" s="1174"/>
      <c r="BA318" s="1171"/>
      <c r="BB318" s="1289"/>
      <c r="BC318" s="1171"/>
      <c r="BD318" s="1295"/>
      <c r="BE318" s="1179"/>
      <c r="BF318" s="1179"/>
      <c r="BG318" s="1179"/>
      <c r="BH318" s="1286"/>
      <c r="BI318" s="1292"/>
      <c r="BJ318" s="1285"/>
      <c r="BK318" s="1286"/>
      <c r="BL318" s="1177"/>
      <c r="BM318" s="1300"/>
      <c r="BN318" s="1300"/>
      <c r="BO318" s="1300"/>
      <c r="BP318" s="1180"/>
      <c r="BQ318" s="1179"/>
      <c r="BR318" s="1170"/>
      <c r="BS318" s="1170"/>
      <c r="BT318" s="1170"/>
      <c r="BU318" s="1184"/>
      <c r="BV318" s="1244"/>
      <c r="BW318" s="1244"/>
      <c r="BX318" s="1244"/>
      <c r="BY318" s="1170"/>
      <c r="BZ318" s="1175"/>
      <c r="CA318" s="1290"/>
      <c r="CB318" s="1290"/>
      <c r="CC318" s="1290"/>
      <c r="CD318" s="1170"/>
    </row>
    <row r="319" spans="1:95" ht="17.25" customHeight="1" x14ac:dyDescent="0.15">
      <c r="A319" s="275" t="s">
        <v>591</v>
      </c>
      <c r="B319" s="1317" t="s">
        <v>67</v>
      </c>
      <c r="C319" s="1266" t="s">
        <v>239</v>
      </c>
      <c r="D319" s="1233">
        <f>SUM(E319:P319)</f>
        <v>0</v>
      </c>
      <c r="E319" s="1234">
        <v>0</v>
      </c>
      <c r="F319" s="1318">
        <v>0</v>
      </c>
      <c r="G319" s="1318">
        <v>0</v>
      </c>
      <c r="H319" s="1318">
        <v>0</v>
      </c>
      <c r="I319" s="1318">
        <v>0</v>
      </c>
      <c r="J319" s="1319"/>
      <c r="K319" s="1237"/>
      <c r="L319" s="1235"/>
      <c r="M319" s="1235"/>
      <c r="N319" s="1235"/>
      <c r="O319" s="1235"/>
      <c r="P319" s="1238"/>
      <c r="R319" s="59"/>
      <c r="S319" s="55"/>
      <c r="T319" s="783"/>
      <c r="U319" s="767"/>
      <c r="V319" s="767"/>
      <c r="W319" s="767"/>
      <c r="X319" s="748"/>
      <c r="Z319" s="1575"/>
      <c r="AA319" s="1575"/>
      <c r="AB319" s="1575"/>
      <c r="AC319" s="1584"/>
      <c r="AD319" s="1576"/>
      <c r="AE319" s="764"/>
      <c r="AG319" s="1176"/>
      <c r="AH319" s="1179"/>
      <c r="AI319" s="1179"/>
      <c r="AJ319" s="1285"/>
      <c r="AK319" s="1179"/>
      <c r="AL319" s="1179"/>
      <c r="AM319" s="1176"/>
      <c r="AN319" s="1177"/>
      <c r="AO319" s="1178"/>
      <c r="AP319" s="1178"/>
      <c r="AQ319" s="1178"/>
      <c r="AR319" s="1285"/>
      <c r="AS319" s="1290"/>
      <c r="AT319" s="1290"/>
      <c r="AU319" s="1289"/>
      <c r="AV319" s="1289"/>
      <c r="AW319" s="1303"/>
      <c r="AX319" s="1174"/>
      <c r="AY319" s="1286"/>
      <c r="AZ319" s="1177"/>
      <c r="BA319" s="1286"/>
      <c r="BB319" s="1286"/>
      <c r="BC319" s="1286"/>
      <c r="BD319" s="1285"/>
      <c r="BE319" s="1176"/>
      <c r="BF319" s="1176"/>
      <c r="BG319" s="1176"/>
      <c r="BH319" s="1176"/>
      <c r="BI319" s="1176"/>
      <c r="BJ319" s="1180"/>
      <c r="BK319" s="1178"/>
      <c r="BO319" s="1184"/>
      <c r="BT319" s="1291"/>
      <c r="BU319" s="1290"/>
      <c r="BV319" s="1290"/>
      <c r="BW319" s="1290"/>
    </row>
    <row r="320" spans="1:95" ht="17.25" customHeight="1" x14ac:dyDescent="0.15">
      <c r="A320" s="1170" t="s">
        <v>592</v>
      </c>
      <c r="B320" s="1210" t="s">
        <v>68</v>
      </c>
      <c r="C320" s="1211" t="s">
        <v>15</v>
      </c>
      <c r="D320" s="1212">
        <f>SUM(E320:P320)</f>
        <v>0</v>
      </c>
      <c r="E320" s="1213">
        <v>0</v>
      </c>
      <c r="F320" s="1267">
        <v>0</v>
      </c>
      <c r="G320" s="1267">
        <v>0</v>
      </c>
      <c r="H320" s="1267">
        <v>0</v>
      </c>
      <c r="I320" s="1267">
        <v>0</v>
      </c>
      <c r="J320" s="1320"/>
      <c r="K320" s="1216"/>
      <c r="L320" s="1214"/>
      <c r="M320" s="1214"/>
      <c r="N320" s="1214"/>
      <c r="O320" s="1214"/>
      <c r="P320" s="1217"/>
      <c r="R320" s="59"/>
      <c r="S320" s="55"/>
      <c r="T320" s="783"/>
      <c r="U320" s="767"/>
      <c r="V320" s="767"/>
      <c r="W320" s="767"/>
      <c r="X320" s="748"/>
      <c r="Z320" s="1576"/>
      <c r="AA320" s="1576"/>
      <c r="AB320" s="1576"/>
      <c r="AC320" s="1575"/>
      <c r="AD320" s="1584"/>
      <c r="AE320" s="764"/>
      <c r="AG320" s="1179"/>
      <c r="AH320" s="1179"/>
      <c r="AI320" s="1179"/>
      <c r="AJ320" s="1179"/>
      <c r="AK320" s="1179"/>
      <c r="AL320" s="1179"/>
      <c r="AM320" s="1176"/>
      <c r="AN320" s="1177"/>
      <c r="AO320" s="1178"/>
      <c r="AP320" s="1178"/>
      <c r="AQ320" s="1178"/>
      <c r="AR320" s="1285"/>
      <c r="AS320" s="1285"/>
      <c r="AT320" s="1285"/>
      <c r="AU320" s="1178"/>
      <c r="AV320" s="1292"/>
      <c r="AW320" s="1179"/>
      <c r="AX320" s="1285"/>
      <c r="AY320" s="1301"/>
      <c r="AZ320" s="1209"/>
      <c r="BA320" s="1302"/>
      <c r="BB320" s="1171"/>
      <c r="BC320" s="1302"/>
      <c r="BD320" s="1290"/>
      <c r="BE320" s="1292"/>
      <c r="BF320" s="1292"/>
      <c r="BG320" s="293"/>
      <c r="BH320" s="293"/>
      <c r="BI320" s="1293"/>
      <c r="BJ320" s="1179"/>
      <c r="BK320" s="1179"/>
      <c r="BL320" s="1179"/>
      <c r="BM320" s="1179"/>
      <c r="BN320" s="1286"/>
      <c r="BO320" s="1292"/>
      <c r="BP320" s="1285"/>
      <c r="BQ320" s="1286"/>
      <c r="BR320" s="1177"/>
      <c r="BS320" s="1286"/>
      <c r="BT320" s="1286"/>
      <c r="BU320" s="1286"/>
      <c r="BV320" s="1285"/>
      <c r="BW320" s="1176"/>
      <c r="BX320" s="1176"/>
      <c r="BY320" s="1176"/>
      <c r="BZ320" s="1176"/>
      <c r="CA320" s="1176"/>
      <c r="CB320" s="1180"/>
      <c r="CC320" s="1179"/>
      <c r="CD320" s="1284"/>
      <c r="CE320" s="1290"/>
      <c r="CF320" s="1290"/>
      <c r="CG320" s="1290"/>
      <c r="CI320" s="1290"/>
      <c r="CJ320" s="1290"/>
      <c r="CK320" s="1290"/>
      <c r="CL320" s="1171"/>
      <c r="CQ320" s="1291"/>
    </row>
    <row r="321" spans="1:117" ht="17.25" customHeight="1" x14ac:dyDescent="0.15">
      <c r="A321" s="1170" t="s">
        <v>593</v>
      </c>
      <c r="B321" s="1218" t="s">
        <v>68</v>
      </c>
      <c r="C321" s="1219" t="s">
        <v>240</v>
      </c>
      <c r="D321" s="1220" t="e">
        <f>D320/D319</f>
        <v>#DIV/0!</v>
      </c>
      <c r="E321" s="1221">
        <v>0</v>
      </c>
      <c r="F321" s="1268">
        <v>0</v>
      </c>
      <c r="G321" s="1268">
        <v>0</v>
      </c>
      <c r="H321" s="1268">
        <v>0</v>
      </c>
      <c r="I321" s="1268">
        <v>0</v>
      </c>
      <c r="J321" s="1321"/>
      <c r="K321" s="1222"/>
      <c r="L321" s="1222"/>
      <c r="M321" s="1222"/>
      <c r="N321" s="1222"/>
      <c r="O321" s="1222"/>
      <c r="P321" s="1224"/>
      <c r="R321" s="59"/>
      <c r="S321" s="55"/>
      <c r="T321" s="783"/>
      <c r="U321" s="767"/>
      <c r="V321" s="767"/>
      <c r="W321" s="767"/>
      <c r="X321" s="748"/>
      <c r="Z321" s="1576"/>
      <c r="AA321" s="1576"/>
      <c r="AB321" s="1576"/>
      <c r="AC321" s="1576"/>
      <c r="AD321" s="1575"/>
      <c r="AE321" s="764"/>
      <c r="AF321" s="1292"/>
      <c r="AG321" s="1285"/>
      <c r="AH321" s="1177"/>
      <c r="AI321" s="1179"/>
      <c r="AJ321" s="1179"/>
      <c r="AK321" s="1179"/>
      <c r="AL321" s="1292"/>
      <c r="AM321" s="1176"/>
      <c r="AN321" s="1176"/>
      <c r="AO321" s="1176"/>
      <c r="AP321" s="1176"/>
      <c r="AQ321" s="1176"/>
      <c r="AR321" s="1285"/>
      <c r="AS321" s="1285"/>
      <c r="AT321" s="1285"/>
      <c r="AU321" s="1178"/>
      <c r="AV321" s="1292"/>
      <c r="AW321" s="1179"/>
      <c r="AX321" s="1285"/>
      <c r="AY321" s="1290"/>
      <c r="AZ321" s="1290"/>
      <c r="BA321" s="1289"/>
      <c r="BB321" s="1303"/>
      <c r="BC321" s="1171"/>
      <c r="BD321" s="1290"/>
      <c r="BE321" s="1179"/>
      <c r="BF321" s="1179"/>
      <c r="BG321" s="1293"/>
      <c r="BH321" s="1287"/>
      <c r="BI321" s="293"/>
      <c r="BJ321" s="1292"/>
      <c r="BK321" s="1286"/>
      <c r="BL321" s="1177"/>
      <c r="BM321" s="1286"/>
      <c r="BN321" s="1286"/>
      <c r="BO321" s="1286"/>
      <c r="BP321" s="1285"/>
      <c r="BQ321" s="1176"/>
      <c r="BR321" s="1176"/>
      <c r="BS321" s="1176"/>
      <c r="BT321" s="1176"/>
      <c r="BU321" s="1176"/>
      <c r="BV321" s="1285"/>
      <c r="BW321" s="1176"/>
      <c r="BX321" s="1176"/>
      <c r="BY321" s="1176"/>
      <c r="BZ321" s="1176"/>
      <c r="CA321" s="1176"/>
      <c r="CB321" s="1180"/>
      <c r="CC321" s="1285"/>
      <c r="CD321" s="1290"/>
      <c r="CE321" s="1290"/>
      <c r="CF321" s="1171"/>
      <c r="CK321" s="1291"/>
      <c r="CL321" s="1290"/>
      <c r="CM321" s="1290"/>
      <c r="CN321" s="1290"/>
    </row>
    <row r="322" spans="1:117" ht="17.25" customHeight="1" x14ac:dyDescent="0.15">
      <c r="A322" s="1170" t="s">
        <v>594</v>
      </c>
      <c r="B322" s="1225" t="s">
        <v>69</v>
      </c>
      <c r="C322" s="1226" t="s">
        <v>239</v>
      </c>
      <c r="D322" s="1212">
        <f>SUM(E322:P322)</f>
        <v>0</v>
      </c>
      <c r="E322" s="1213">
        <v>0</v>
      </c>
      <c r="F322" s="1267">
        <v>0</v>
      </c>
      <c r="G322" s="1267">
        <v>0</v>
      </c>
      <c r="H322" s="1267">
        <v>0</v>
      </c>
      <c r="I322" s="1267">
        <v>0</v>
      </c>
      <c r="J322" s="1320"/>
      <c r="K322" s="1216"/>
      <c r="L322" s="1214"/>
      <c r="M322" s="1214"/>
      <c r="N322" s="1214"/>
      <c r="O322" s="1214"/>
      <c r="P322" s="1217"/>
      <c r="Q322" s="20"/>
      <c r="R322" s="59"/>
      <c r="S322" s="55"/>
      <c r="U322" s="767"/>
      <c r="V322" s="767"/>
      <c r="W322" s="767"/>
      <c r="X322" s="748"/>
      <c r="Z322" s="1575"/>
      <c r="AA322" s="1575"/>
      <c r="AB322" s="1575"/>
      <c r="AC322" s="1576"/>
      <c r="AD322" s="1576"/>
      <c r="AG322" s="1179"/>
      <c r="AH322" s="1176"/>
      <c r="AI322" s="1179"/>
      <c r="AJ322" s="1179"/>
      <c r="AK322" s="1179"/>
      <c r="AL322" s="1285"/>
      <c r="AM322" s="1179"/>
      <c r="AN322" s="1179"/>
      <c r="AO322" s="1179"/>
      <c r="AP322" s="1179"/>
      <c r="AQ322" s="1179"/>
      <c r="AR322" s="1285"/>
      <c r="AS322" s="1176"/>
      <c r="AT322" s="1176"/>
      <c r="AU322" s="1176"/>
      <c r="AV322" s="1176"/>
      <c r="AW322" s="1176"/>
      <c r="AX322" s="1285"/>
      <c r="AY322" s="1285"/>
      <c r="AZ322" s="1285"/>
      <c r="BA322" s="1178"/>
      <c r="BB322" s="1292"/>
      <c r="BC322" s="1179"/>
      <c r="BD322" s="1285"/>
      <c r="BE322" s="1284"/>
      <c r="BF322" s="1284"/>
      <c r="BG322" s="1284"/>
      <c r="BH322" s="1284"/>
      <c r="BI322" s="1284"/>
      <c r="BJ322" s="1174"/>
      <c r="BK322" s="1292"/>
      <c r="BL322" s="1292"/>
      <c r="BM322" s="293"/>
      <c r="BN322" s="1293"/>
      <c r="BO322" s="293"/>
      <c r="BP322" s="1179"/>
      <c r="BQ322" s="1243"/>
      <c r="BR322" s="1243"/>
      <c r="BS322" s="1243"/>
      <c r="BT322" s="1243"/>
      <c r="BU322" s="1243"/>
      <c r="BV322" s="1285"/>
      <c r="BW322" s="1176"/>
      <c r="BX322" s="1176"/>
      <c r="BY322" s="1176"/>
      <c r="BZ322" s="1176"/>
      <c r="CA322" s="1176"/>
      <c r="CB322" s="1180"/>
      <c r="CC322" s="1178"/>
      <c r="CD322" s="1285"/>
      <c r="CE322" s="1285"/>
      <c r="CF322" s="1285"/>
      <c r="CG322" s="1178"/>
      <c r="CH322" s="1180"/>
      <c r="CI322" s="1180"/>
    </row>
    <row r="323" spans="1:117" ht="17.25" customHeight="1" x14ac:dyDescent="0.15">
      <c r="A323" s="1170" t="s">
        <v>595</v>
      </c>
      <c r="B323" s="1210" t="s">
        <v>70</v>
      </c>
      <c r="C323" s="1211" t="s">
        <v>15</v>
      </c>
      <c r="D323" s="1212">
        <f>SUM(E323:P323)</f>
        <v>0</v>
      </c>
      <c r="E323" s="1213">
        <v>0</v>
      </c>
      <c r="F323" s="1267">
        <v>0</v>
      </c>
      <c r="G323" s="1267">
        <v>0</v>
      </c>
      <c r="H323" s="1267">
        <v>0</v>
      </c>
      <c r="I323" s="1267">
        <v>0</v>
      </c>
      <c r="J323" s="1320"/>
      <c r="K323" s="1216"/>
      <c r="L323" s="1214"/>
      <c r="M323" s="1214"/>
      <c r="N323" s="1214"/>
      <c r="O323" s="1214"/>
      <c r="P323" s="1217"/>
      <c r="Q323" s="20"/>
      <c r="S323" s="55"/>
      <c r="U323" s="767"/>
      <c r="V323" s="767"/>
      <c r="W323" s="767"/>
      <c r="X323" s="748"/>
      <c r="Z323" s="1575"/>
      <c r="AA323" s="1575"/>
      <c r="AB323" s="1575"/>
      <c r="AC323" s="1575"/>
      <c r="AD323" s="1576"/>
      <c r="AG323" s="1179"/>
      <c r="AH323" s="1179"/>
      <c r="AI323" s="1292"/>
      <c r="AJ323" s="1179"/>
      <c r="AK323" s="1179"/>
      <c r="AL323" s="1285"/>
      <c r="AM323" s="1285"/>
      <c r="AN323" s="1285"/>
      <c r="AO323" s="1285"/>
      <c r="AP323" s="1179"/>
      <c r="AQ323" s="1179"/>
      <c r="AR323" s="1285"/>
      <c r="AS323" s="1176"/>
      <c r="AT323" s="1176"/>
      <c r="AU323" s="1176"/>
      <c r="AV323" s="1176"/>
      <c r="AW323" s="1176"/>
      <c r="AX323" s="1179"/>
      <c r="AY323" s="1176"/>
      <c r="AZ323" s="1176"/>
      <c r="BA323" s="1176"/>
      <c r="BB323" s="1176"/>
      <c r="BC323" s="1176"/>
      <c r="BD323" s="1179"/>
      <c r="BE323" s="1179"/>
      <c r="BF323" s="1179"/>
      <c r="BG323" s="1293"/>
      <c r="BH323" s="1287"/>
      <c r="BI323" s="293"/>
      <c r="BJ323" s="1179"/>
      <c r="BK323" s="1179"/>
      <c r="BL323" s="1179"/>
      <c r="BM323" s="1179"/>
      <c r="BN323" s="1292"/>
      <c r="BO323" s="1179"/>
      <c r="BP323" s="1179"/>
      <c r="BQ323" s="1286"/>
      <c r="BR323" s="1177"/>
      <c r="BS323" s="1286"/>
      <c r="BT323" s="1286"/>
      <c r="BU323" s="1286"/>
      <c r="BV323" s="1179"/>
      <c r="BW323" s="1176"/>
      <c r="BX323" s="1176"/>
      <c r="BY323" s="1176"/>
      <c r="BZ323" s="1176"/>
      <c r="CA323" s="1176"/>
      <c r="CB323" s="1180"/>
      <c r="CC323" s="1179"/>
      <c r="CD323" s="1176"/>
      <c r="CE323" s="1285"/>
      <c r="CF323" s="1285"/>
      <c r="CG323" s="1285"/>
      <c r="CH323" s="1176"/>
      <c r="CI323" s="1285"/>
      <c r="CJ323" s="1290"/>
      <c r="CK323" s="1290"/>
      <c r="CL323" s="1171"/>
      <c r="CQ323" s="1291"/>
    </row>
    <row r="324" spans="1:117" ht="17.25" customHeight="1" x14ac:dyDescent="0.15">
      <c r="A324" s="1170" t="s">
        <v>596</v>
      </c>
      <c r="B324" s="1218" t="s">
        <v>70</v>
      </c>
      <c r="C324" s="1219" t="s">
        <v>240</v>
      </c>
      <c r="D324" s="1220" t="e">
        <f>D323/D322</f>
        <v>#DIV/0!</v>
      </c>
      <c r="E324" s="1221">
        <v>0</v>
      </c>
      <c r="F324" s="1268">
        <v>0</v>
      </c>
      <c r="G324" s="1268">
        <v>0</v>
      </c>
      <c r="H324" s="1268">
        <v>0</v>
      </c>
      <c r="I324" s="1268">
        <v>0</v>
      </c>
      <c r="J324" s="1321"/>
      <c r="K324" s="1222"/>
      <c r="L324" s="1222"/>
      <c r="M324" s="1222"/>
      <c r="N324" s="1222"/>
      <c r="O324" s="1222"/>
      <c r="P324" s="1224"/>
      <c r="Q324" s="20"/>
      <c r="S324" s="55"/>
      <c r="T324" s="825"/>
      <c r="U324" s="767"/>
      <c r="V324" s="767"/>
      <c r="W324" s="767"/>
      <c r="X324" s="748"/>
      <c r="Z324" s="1577"/>
      <c r="AA324" s="1577"/>
      <c r="AB324" s="1577"/>
      <c r="AC324" s="1575"/>
      <c r="AD324" s="1575"/>
      <c r="AE324" s="787"/>
      <c r="AF324" s="1292"/>
      <c r="AG324" s="1292"/>
      <c r="AH324" s="1292"/>
      <c r="AI324" s="1292"/>
      <c r="AJ324" s="1179"/>
      <c r="AK324" s="1179"/>
      <c r="AL324" s="1285"/>
      <c r="AM324" s="1179"/>
      <c r="AN324" s="1179"/>
      <c r="AO324" s="1179"/>
      <c r="AP324" s="1285"/>
      <c r="AQ324" s="1292"/>
      <c r="AR324" s="1285"/>
      <c r="AS324" s="1179"/>
      <c r="AT324" s="1179"/>
      <c r="AU324" s="1179"/>
      <c r="AV324" s="1179"/>
      <c r="AW324" s="1292"/>
      <c r="AX324" s="1179"/>
      <c r="AY324" s="1179"/>
      <c r="AZ324" s="1179"/>
      <c r="BA324" s="1179"/>
      <c r="BB324" s="1292"/>
      <c r="BC324" s="1292"/>
      <c r="BD324" s="1179"/>
      <c r="BE324" s="1285"/>
      <c r="BF324" s="1285"/>
      <c r="BG324" s="1178"/>
      <c r="BH324" s="1292"/>
      <c r="BI324" s="1178"/>
      <c r="BJ324" s="1179"/>
      <c r="BK324" s="1295"/>
      <c r="BL324" s="1295"/>
      <c r="BM324" s="1303"/>
      <c r="BN324" s="1303"/>
      <c r="BO324" s="1303"/>
      <c r="BP324" s="1295"/>
      <c r="BQ324" s="1179"/>
      <c r="BR324" s="1179"/>
      <c r="BS324" s="1293"/>
      <c r="BT324" s="1293"/>
      <c r="BU324" s="1178"/>
      <c r="BV324" s="1292"/>
      <c r="BW324" s="1179"/>
      <c r="BX324" s="1179"/>
      <c r="BY324" s="1179"/>
      <c r="BZ324" s="1292"/>
      <c r="CA324" s="1179"/>
      <c r="CB324" s="1179"/>
      <c r="CC324" s="1286"/>
      <c r="CD324" s="1177"/>
      <c r="CE324" s="1286"/>
      <c r="CF324" s="1286"/>
      <c r="CG324" s="1286"/>
      <c r="CH324" s="1179"/>
      <c r="CI324" s="1176"/>
      <c r="CJ324" s="1176"/>
      <c r="CK324" s="1176"/>
      <c r="CL324" s="1176"/>
      <c r="CM324" s="1176"/>
      <c r="CN324" s="1180"/>
      <c r="CO324" s="1179"/>
      <c r="CP324" s="1285"/>
      <c r="CQ324" s="1285"/>
      <c r="CR324" s="1285"/>
      <c r="CS324" s="1293"/>
      <c r="CT324" s="1180"/>
      <c r="CU324" s="1180"/>
      <c r="CX324" s="1291"/>
    </row>
    <row r="325" spans="1:117" ht="17.25" customHeight="1" x14ac:dyDescent="0.15">
      <c r="A325" s="1170" t="s">
        <v>597</v>
      </c>
      <c r="B325" s="1225" t="s">
        <v>71</v>
      </c>
      <c r="C325" s="1211" t="s">
        <v>239</v>
      </c>
      <c r="D325" s="1212">
        <f>SUM(E325:P325)</f>
        <v>0</v>
      </c>
      <c r="E325" s="1213">
        <v>0</v>
      </c>
      <c r="F325" s="1267">
        <v>0</v>
      </c>
      <c r="G325" s="1267">
        <v>0</v>
      </c>
      <c r="H325" s="1267">
        <v>0</v>
      </c>
      <c r="I325" s="1267">
        <v>0</v>
      </c>
      <c r="J325" s="1320"/>
      <c r="K325" s="1267"/>
      <c r="L325" s="1214"/>
      <c r="M325" s="1214"/>
      <c r="N325" s="1214"/>
      <c r="O325" s="1214"/>
      <c r="P325" s="1217"/>
      <c r="S325" s="55"/>
      <c r="U325" s="767"/>
      <c r="V325" s="767"/>
      <c r="W325" s="767"/>
      <c r="X325" s="748"/>
      <c r="Z325" s="1577"/>
      <c r="AA325" s="1577"/>
      <c r="AB325" s="1577"/>
      <c r="AC325" s="1577"/>
      <c r="AD325" s="1575"/>
      <c r="AG325" s="1179"/>
      <c r="AH325" s="1179"/>
      <c r="AI325" s="1292"/>
      <c r="AJ325" s="1179"/>
      <c r="AK325" s="1179"/>
      <c r="AL325" s="1179"/>
      <c r="AM325" s="1179"/>
      <c r="AN325" s="1179"/>
      <c r="AO325" s="1179"/>
      <c r="AP325" s="1179"/>
      <c r="AQ325" s="1292"/>
      <c r="AR325" s="1179"/>
      <c r="AS325" s="1292"/>
      <c r="AT325" s="1292"/>
      <c r="AU325" s="1292"/>
      <c r="AV325" s="1179"/>
      <c r="AW325" s="1179"/>
      <c r="AX325" s="1292"/>
      <c r="AY325" s="1179"/>
      <c r="AZ325" s="1179"/>
      <c r="BA325" s="1179"/>
      <c r="BB325" s="1178"/>
      <c r="BC325" s="1292"/>
      <c r="BD325" s="1292"/>
      <c r="BE325" s="1285"/>
      <c r="BF325" s="1285"/>
      <c r="BG325" s="1178"/>
      <c r="BH325" s="1292"/>
      <c r="BI325" s="1179"/>
      <c r="BJ325" s="1292"/>
      <c r="BK325" s="1295"/>
      <c r="BL325" s="1295"/>
      <c r="BM325" s="1303"/>
      <c r="BN325" s="1302"/>
      <c r="BO325" s="1303"/>
      <c r="BP325" s="1174"/>
      <c r="BQ325" s="1176"/>
      <c r="BR325" s="1176"/>
      <c r="BS325" s="1176"/>
      <c r="BT325" s="1176"/>
      <c r="BU325" s="1176"/>
      <c r="BV325" s="1292"/>
      <c r="BW325" s="1286"/>
      <c r="BX325" s="1177"/>
      <c r="BY325" s="1286"/>
      <c r="BZ325" s="1286"/>
      <c r="CA325" s="1286"/>
      <c r="CB325" s="1292"/>
      <c r="CC325" s="1176"/>
      <c r="CD325" s="1176"/>
      <c r="CE325" s="1176"/>
      <c r="CF325" s="1176"/>
      <c r="CG325" s="1176"/>
      <c r="CH325" s="1180"/>
      <c r="CI325" s="1178"/>
      <c r="CJ325" s="1285"/>
      <c r="CK325" s="1285"/>
      <c r="CL325" s="1285"/>
      <c r="CM325" s="1178"/>
      <c r="CN325" s="1180"/>
      <c r="CO325" s="1180"/>
    </row>
    <row r="326" spans="1:117" ht="17.25" customHeight="1" x14ac:dyDescent="0.15">
      <c r="A326" s="1170" t="s">
        <v>598</v>
      </c>
      <c r="B326" s="1210" t="s">
        <v>72</v>
      </c>
      <c r="C326" s="1211" t="s">
        <v>15</v>
      </c>
      <c r="D326" s="1212">
        <f>SUM(E326:P326)</f>
        <v>0</v>
      </c>
      <c r="E326" s="1213">
        <v>0</v>
      </c>
      <c r="F326" s="1267">
        <v>0</v>
      </c>
      <c r="G326" s="1267">
        <v>0</v>
      </c>
      <c r="H326" s="1267">
        <v>0</v>
      </c>
      <c r="I326" s="1267">
        <v>0</v>
      </c>
      <c r="J326" s="1320"/>
      <c r="K326" s="1267"/>
      <c r="L326" s="1214"/>
      <c r="M326" s="1214"/>
      <c r="N326" s="1214"/>
      <c r="O326" s="1214"/>
      <c r="P326" s="1217"/>
      <c r="S326" s="55"/>
      <c r="U326" s="767"/>
      <c r="V326" s="767"/>
      <c r="W326" s="767"/>
      <c r="X326" s="748"/>
      <c r="Z326" s="1577"/>
      <c r="AA326" s="1577"/>
      <c r="AB326" s="1577"/>
      <c r="AC326" s="1577"/>
      <c r="AD326" s="1577"/>
      <c r="AG326" s="1179"/>
      <c r="AH326" s="1177"/>
      <c r="AI326" s="1179"/>
      <c r="AJ326" s="1179"/>
      <c r="AK326" s="1179"/>
      <c r="AL326" s="1179"/>
      <c r="AM326" s="1179"/>
      <c r="AN326" s="1179"/>
      <c r="AO326" s="1179"/>
      <c r="AP326" s="1179"/>
      <c r="AQ326" s="1292"/>
      <c r="AR326" s="1179"/>
      <c r="AS326" s="1179"/>
      <c r="AT326" s="1179"/>
      <c r="AU326" s="1179"/>
      <c r="AV326" s="1292"/>
      <c r="AW326" s="1179"/>
      <c r="AX326" s="1179"/>
      <c r="AY326" s="1285"/>
      <c r="AZ326" s="1285"/>
      <c r="BA326" s="1285"/>
      <c r="BB326" s="1248"/>
      <c r="BC326" s="1179"/>
      <c r="BD326" s="1179"/>
      <c r="BE326" s="1179"/>
      <c r="BF326" s="1179"/>
      <c r="BG326" s="1179"/>
      <c r="BH326" s="1178"/>
      <c r="BI326" s="1285"/>
      <c r="BJ326" s="1179"/>
      <c r="BK326" s="1285"/>
      <c r="BL326" s="1285"/>
      <c r="BM326" s="1178"/>
      <c r="BN326" s="1292"/>
      <c r="BO326" s="1179"/>
      <c r="BP326" s="1179"/>
      <c r="BQ326" s="1174"/>
      <c r="BR326" s="1174"/>
      <c r="BS326" s="1171"/>
      <c r="BT326" s="1171"/>
      <c r="BU326" s="1289"/>
      <c r="BV326" s="1174"/>
      <c r="BW326" s="1176"/>
      <c r="BX326" s="1176"/>
      <c r="BY326" s="1176"/>
      <c r="BZ326" s="1176"/>
      <c r="CA326" s="1176"/>
      <c r="CB326" s="1292"/>
      <c r="CC326" s="1286"/>
      <c r="CD326" s="1177"/>
      <c r="CE326" s="1300"/>
      <c r="CF326" s="1300"/>
      <c r="CG326" s="1300"/>
      <c r="CH326" s="1179"/>
      <c r="CI326" s="1286"/>
      <c r="CJ326" s="1177"/>
      <c r="CK326" s="1286"/>
      <c r="CL326" s="1286"/>
      <c r="CM326" s="1286"/>
      <c r="CN326" s="1179"/>
      <c r="CO326" s="1176"/>
      <c r="CP326" s="1176"/>
      <c r="CQ326" s="1176"/>
      <c r="CR326" s="1176"/>
      <c r="CS326" s="1176"/>
      <c r="CT326" s="1180"/>
      <c r="CU326" s="1179"/>
      <c r="CV326" s="1285"/>
      <c r="CW326" s="1285"/>
      <c r="CX326" s="1285"/>
      <c r="CY326" s="1293"/>
      <c r="CZ326" s="1180"/>
      <c r="DA326" s="1180"/>
    </row>
    <row r="327" spans="1:117" ht="17.25" customHeight="1" x14ac:dyDescent="0.15">
      <c r="A327" s="1170" t="s">
        <v>599</v>
      </c>
      <c r="B327" s="1218" t="s">
        <v>72</v>
      </c>
      <c r="C327" s="1219" t="s">
        <v>240</v>
      </c>
      <c r="D327" s="1220" t="e">
        <f>D326/D325</f>
        <v>#DIV/0!</v>
      </c>
      <c r="E327" s="1221">
        <v>0</v>
      </c>
      <c r="F327" s="1268">
        <v>0</v>
      </c>
      <c r="G327" s="1268">
        <v>0</v>
      </c>
      <c r="H327" s="1268">
        <v>0</v>
      </c>
      <c r="I327" s="1268">
        <v>0</v>
      </c>
      <c r="J327" s="1321"/>
      <c r="K327" s="1268"/>
      <c r="L327" s="1222"/>
      <c r="M327" s="1222"/>
      <c r="N327" s="1222"/>
      <c r="O327" s="1222"/>
      <c r="P327" s="1224"/>
      <c r="S327" s="55"/>
      <c r="T327" s="825"/>
      <c r="U327" s="767"/>
      <c r="V327" s="767"/>
      <c r="W327" s="767"/>
      <c r="X327" s="748"/>
      <c r="Z327" s="1577"/>
      <c r="AA327" s="1577"/>
      <c r="AB327" s="1577"/>
      <c r="AC327" s="1577"/>
      <c r="AD327" s="1577"/>
      <c r="AE327" s="787"/>
      <c r="AF327" s="1292"/>
      <c r="AG327" s="1179"/>
      <c r="AH327" s="1292"/>
      <c r="AI327" s="1179"/>
      <c r="AJ327" s="1179"/>
      <c r="AK327" s="1179"/>
      <c r="AL327" s="1292"/>
      <c r="AM327" s="1179"/>
      <c r="AN327" s="1179"/>
      <c r="AO327" s="1179"/>
      <c r="AP327" s="1179"/>
      <c r="AQ327" s="1292"/>
      <c r="AR327" s="1292"/>
      <c r="AS327" s="1179"/>
      <c r="AT327" s="1179"/>
      <c r="AU327" s="1179"/>
      <c r="AV327" s="1292"/>
      <c r="AW327" s="1292"/>
      <c r="AX327" s="1179"/>
      <c r="AY327" s="1285"/>
      <c r="AZ327" s="1285"/>
      <c r="BA327" s="1285"/>
      <c r="BB327" s="1292"/>
      <c r="BC327" s="1179"/>
      <c r="BD327" s="1179"/>
      <c r="BE327" s="1179"/>
      <c r="BF327" s="1179"/>
      <c r="BG327" s="1179"/>
      <c r="BH327" s="1178"/>
      <c r="BI327" s="1285"/>
      <c r="BJ327" s="1179"/>
      <c r="BK327" s="1179"/>
      <c r="BL327" s="1179"/>
      <c r="BM327" s="1179"/>
      <c r="BN327" s="1292"/>
      <c r="BO327" s="1179"/>
      <c r="BP327" s="1179"/>
      <c r="BQ327" s="1174"/>
      <c r="BR327" s="1174"/>
      <c r="BS327" s="1171"/>
      <c r="BT327" s="1303"/>
      <c r="BU327" s="1302"/>
      <c r="BV327" s="1295"/>
      <c r="BW327" s="1176"/>
      <c r="BX327" s="1176"/>
      <c r="BY327" s="1176"/>
      <c r="BZ327" s="1176"/>
      <c r="CA327" s="1176"/>
      <c r="CB327" s="1179"/>
      <c r="CC327" s="1286"/>
      <c r="CD327" s="1177"/>
      <c r="CE327" s="1286"/>
      <c r="CF327" s="1292"/>
      <c r="CG327" s="1179"/>
      <c r="CH327" s="1179"/>
      <c r="CI327" s="1176"/>
      <c r="CJ327" s="1176"/>
      <c r="CK327" s="1176"/>
      <c r="CL327" s="1176"/>
      <c r="CM327" s="1176"/>
      <c r="CN327" s="1180"/>
      <c r="CO327" s="1179"/>
      <c r="CP327" s="1285"/>
      <c r="CQ327" s="1285"/>
      <c r="CR327" s="1285"/>
      <c r="CS327" s="1293"/>
      <c r="CT327" s="1180"/>
      <c r="CU327" s="1180"/>
    </row>
    <row r="328" spans="1:117" ht="17.25" customHeight="1" x14ac:dyDescent="0.15">
      <c r="A328" s="1170" t="s">
        <v>600</v>
      </c>
      <c r="B328" s="1225" t="s">
        <v>73</v>
      </c>
      <c r="C328" s="1226" t="s">
        <v>239</v>
      </c>
      <c r="D328" s="1212">
        <f>SUM(E328:P328)</f>
        <v>0</v>
      </c>
      <c r="E328" s="1213">
        <v>0</v>
      </c>
      <c r="F328" s="1267">
        <v>0</v>
      </c>
      <c r="G328" s="1267">
        <v>0</v>
      </c>
      <c r="H328" s="1267">
        <v>0</v>
      </c>
      <c r="I328" s="1267">
        <v>0</v>
      </c>
      <c r="J328" s="1320"/>
      <c r="K328" s="1267"/>
      <c r="L328" s="1267"/>
      <c r="M328" s="1214"/>
      <c r="N328" s="1214"/>
      <c r="O328" s="1214"/>
      <c r="P328" s="1217"/>
      <c r="S328" s="55"/>
      <c r="U328" s="767"/>
      <c r="V328" s="767"/>
      <c r="W328" s="767"/>
      <c r="X328" s="748"/>
      <c r="AC328" s="1577"/>
      <c r="AD328" s="1577"/>
      <c r="AG328" s="1179"/>
      <c r="AH328" s="1176"/>
      <c r="AI328" s="1179"/>
      <c r="AJ328" s="1179"/>
      <c r="AK328" s="1292"/>
      <c r="AL328" s="1179"/>
      <c r="AM328" s="1285"/>
      <c r="AN328" s="1285"/>
      <c r="AO328" s="1285"/>
      <c r="AP328" s="1178"/>
      <c r="AQ328" s="1179"/>
      <c r="AR328" s="1292"/>
      <c r="AS328" s="1285"/>
      <c r="AT328" s="1285"/>
      <c r="AU328" s="1285"/>
      <c r="AV328" s="1292"/>
      <c r="AW328" s="1179"/>
      <c r="AX328" s="1292"/>
      <c r="AY328" s="1179"/>
      <c r="AZ328" s="1179"/>
      <c r="BA328" s="1179"/>
      <c r="BB328" s="1179"/>
      <c r="BC328" s="1285"/>
      <c r="BD328" s="1292"/>
      <c r="BE328" s="1292"/>
      <c r="BF328" s="1292"/>
      <c r="BG328" s="1292"/>
      <c r="BH328" s="1179"/>
      <c r="BI328" s="1179"/>
      <c r="BJ328" s="1292"/>
      <c r="BK328" s="1174"/>
      <c r="BL328" s="1174"/>
      <c r="BM328" s="1171"/>
      <c r="BN328" s="1171"/>
      <c r="BO328" s="1303"/>
      <c r="BP328" s="1174"/>
      <c r="BQ328" s="1176"/>
      <c r="BR328" s="1176"/>
      <c r="BS328" s="1176"/>
      <c r="BT328" s="1176"/>
      <c r="BU328" s="1176"/>
      <c r="BV328" s="1179"/>
      <c r="BW328" s="1176"/>
      <c r="BX328" s="1177"/>
      <c r="BY328" s="1178"/>
      <c r="BZ328" s="1293"/>
      <c r="CA328" s="293"/>
      <c r="CB328" s="1292"/>
      <c r="CC328" s="1176"/>
      <c r="CD328" s="1176"/>
      <c r="CE328" s="1176"/>
      <c r="CF328" s="1176"/>
      <c r="CG328" s="1176"/>
      <c r="CH328" s="1180"/>
      <c r="CI328" s="1178"/>
      <c r="CJ328" s="1180"/>
      <c r="CK328" s="1180"/>
      <c r="CL328" s="1180"/>
      <c r="CM328" s="1178"/>
      <c r="CN328" s="1180"/>
      <c r="CO328" s="1180"/>
    </row>
    <row r="329" spans="1:117" ht="17.25" customHeight="1" x14ac:dyDescent="0.15">
      <c r="A329" s="1170" t="s">
        <v>601</v>
      </c>
      <c r="B329" s="1210" t="s">
        <v>74</v>
      </c>
      <c r="C329" s="1211" t="s">
        <v>15</v>
      </c>
      <c r="D329" s="1212">
        <f>SUM(E329:P329)</f>
        <v>0</v>
      </c>
      <c r="E329" s="1213">
        <v>0</v>
      </c>
      <c r="F329" s="1267">
        <v>0</v>
      </c>
      <c r="G329" s="1267">
        <v>0</v>
      </c>
      <c r="H329" s="1267">
        <v>0</v>
      </c>
      <c r="I329" s="1267">
        <v>0</v>
      </c>
      <c r="J329" s="1320"/>
      <c r="K329" s="1267"/>
      <c r="L329" s="1267"/>
      <c r="M329" s="1214"/>
      <c r="N329" s="1214"/>
      <c r="O329" s="1214"/>
      <c r="P329" s="1217"/>
      <c r="S329" s="2"/>
      <c r="U329" s="767"/>
      <c r="V329" s="767"/>
      <c r="W329" s="767"/>
      <c r="X329" s="748"/>
      <c r="Z329" s="1576"/>
      <c r="AA329" s="1576"/>
      <c r="AB329" s="1576"/>
      <c r="AD329" s="1577"/>
      <c r="AG329" s="1179"/>
      <c r="AH329" s="1179"/>
      <c r="AI329" s="1179"/>
      <c r="AJ329" s="1179"/>
      <c r="AK329" s="1179"/>
      <c r="AL329" s="1179"/>
      <c r="AM329" s="1176"/>
      <c r="AN329" s="1177"/>
      <c r="AO329" s="1178"/>
      <c r="AP329" s="1179"/>
      <c r="AQ329" s="1178"/>
      <c r="AR329" s="1179"/>
      <c r="AS329" s="1179"/>
      <c r="AT329" s="1179"/>
      <c r="AU329" s="1179"/>
      <c r="AV329" s="1292"/>
      <c r="AW329" s="1179"/>
      <c r="AX329" s="1179"/>
      <c r="AY329" s="1179"/>
      <c r="AZ329" s="1179"/>
      <c r="BA329" s="1179"/>
      <c r="BB329" s="1292"/>
      <c r="BC329" s="1179"/>
      <c r="BD329" s="1179"/>
      <c r="BE329" s="1179"/>
      <c r="BF329" s="1179"/>
      <c r="BG329" s="1179"/>
      <c r="BH329" s="1179"/>
      <c r="BI329" s="1178"/>
      <c r="BJ329" s="1179"/>
      <c r="BK329" s="1292"/>
      <c r="BL329" s="1292"/>
      <c r="BM329" s="1292"/>
      <c r="BN329" s="1292"/>
      <c r="BO329" s="1292"/>
      <c r="BP329" s="1179"/>
      <c r="BQ329" s="1290"/>
      <c r="BR329" s="1290"/>
      <c r="BS329" s="1289"/>
      <c r="BT329" s="1295"/>
      <c r="BU329" s="1174"/>
      <c r="BV329" s="1174"/>
      <c r="BW329" s="1295"/>
      <c r="BX329" s="1295"/>
      <c r="BY329" s="1303"/>
      <c r="BZ329" s="1171"/>
      <c r="CA329" s="1171"/>
      <c r="CB329" s="1174"/>
      <c r="CC329" s="1176"/>
      <c r="CD329" s="1176"/>
      <c r="CE329" s="1176"/>
      <c r="CF329" s="1176"/>
      <c r="CG329" s="1176"/>
      <c r="CH329" s="1292"/>
      <c r="CI329" s="1292"/>
      <c r="CJ329" s="1292"/>
      <c r="CK329" s="293"/>
      <c r="CL329" s="1178"/>
      <c r="CM329" s="1293"/>
      <c r="CN329" s="1179"/>
      <c r="CO329" s="1176"/>
      <c r="CP329" s="1176"/>
      <c r="CQ329" s="1176"/>
      <c r="CR329" s="1176"/>
      <c r="CS329" s="1176"/>
      <c r="CT329" s="1180"/>
      <c r="CU329" s="1180"/>
      <c r="CV329" s="1180"/>
      <c r="CW329" s="1180"/>
      <c r="CX329" s="1180"/>
      <c r="CY329" s="1180"/>
      <c r="CZ329" s="1180"/>
      <c r="DA329" s="1180"/>
    </row>
    <row r="330" spans="1:117" ht="17.25" customHeight="1" x14ac:dyDescent="0.15">
      <c r="A330" s="1170" t="s">
        <v>602</v>
      </c>
      <c r="B330" s="1218" t="s">
        <v>74</v>
      </c>
      <c r="C330" s="1219" t="s">
        <v>240</v>
      </c>
      <c r="D330" s="1220" t="e">
        <f>D329/D328</f>
        <v>#DIV/0!</v>
      </c>
      <c r="E330" s="1221">
        <v>0</v>
      </c>
      <c r="F330" s="1268">
        <v>0</v>
      </c>
      <c r="G330" s="1268">
        <v>0</v>
      </c>
      <c r="H330" s="1268">
        <v>0</v>
      </c>
      <c r="I330" s="1268">
        <v>0</v>
      </c>
      <c r="J330" s="1321"/>
      <c r="K330" s="1268"/>
      <c r="L330" s="1268"/>
      <c r="M330" s="1222"/>
      <c r="N330" s="1222"/>
      <c r="O330" s="1222"/>
      <c r="P330" s="1224"/>
      <c r="R330" s="59"/>
      <c r="S330" s="59"/>
      <c r="T330" s="825"/>
      <c r="U330" s="767"/>
      <c r="V330" s="767"/>
      <c r="W330" s="767"/>
      <c r="X330" s="748"/>
      <c r="Z330" s="1576"/>
      <c r="AA330" s="1576"/>
      <c r="AB330" s="1576"/>
      <c r="AC330" s="1576"/>
      <c r="AE330" s="787"/>
      <c r="AF330" s="1292"/>
      <c r="AG330" s="1179"/>
      <c r="AH330" s="1285"/>
      <c r="AI330" s="1178"/>
      <c r="AJ330" s="1178"/>
      <c r="AK330" s="1178"/>
      <c r="AL330" s="1179"/>
      <c r="AM330" s="1179"/>
      <c r="AN330" s="1179"/>
      <c r="AO330" s="1179"/>
      <c r="AP330" s="1179"/>
      <c r="AQ330" s="1179"/>
      <c r="AR330" s="1292"/>
      <c r="AS330" s="1179"/>
      <c r="AT330" s="1179"/>
      <c r="AU330" s="1179"/>
      <c r="AV330" s="1178"/>
      <c r="AW330" s="1178"/>
      <c r="AX330" s="1292"/>
      <c r="AY330" s="1179"/>
      <c r="AZ330" s="1179"/>
      <c r="BA330" s="1179"/>
      <c r="BB330" s="1248"/>
      <c r="BC330" s="1292"/>
      <c r="BD330" s="1179"/>
      <c r="BE330" s="1179"/>
      <c r="BF330" s="1179"/>
      <c r="BG330" s="1179"/>
      <c r="BH330" s="1179"/>
      <c r="BI330" s="1179"/>
      <c r="BJ330" s="1179"/>
      <c r="BK330" s="1179"/>
      <c r="BL330" s="1179"/>
      <c r="BM330" s="1179"/>
      <c r="BN330" s="1179"/>
      <c r="BO330" s="1179"/>
      <c r="BP330" s="1179"/>
      <c r="BQ330" s="1292"/>
      <c r="BR330" s="1292"/>
      <c r="BS330" s="1292"/>
      <c r="BT330" s="1292"/>
      <c r="BU330" s="1178"/>
      <c r="BV330" s="1179"/>
      <c r="BW330" s="1290"/>
      <c r="BX330" s="1290"/>
      <c r="BY330" s="1289"/>
      <c r="BZ330" s="1295"/>
      <c r="CA330" s="1295"/>
      <c r="CB330" s="1174"/>
      <c r="CC330" s="1295"/>
      <c r="CD330" s="1295"/>
      <c r="CE330" s="1303"/>
      <c r="CF330" s="1171"/>
      <c r="CG330" s="1302"/>
      <c r="CH330" s="1295"/>
      <c r="CI330" s="1176"/>
      <c r="CJ330" s="1176"/>
      <c r="CK330" s="1176"/>
      <c r="CL330" s="1176"/>
      <c r="CM330" s="1176"/>
      <c r="CN330" s="1292"/>
      <c r="CO330" s="1179"/>
      <c r="CP330" s="1179"/>
      <c r="CQ330" s="1293"/>
      <c r="CR330" s="293"/>
      <c r="CS330" s="1178"/>
      <c r="CT330" s="1292"/>
      <c r="CU330" s="1286"/>
      <c r="CV330" s="1177"/>
      <c r="CW330" s="1286"/>
      <c r="CX330" s="1179"/>
      <c r="CY330" s="1292"/>
      <c r="CZ330" s="1179"/>
      <c r="DA330" s="1176"/>
      <c r="DB330" s="1176"/>
      <c r="DC330" s="1176"/>
      <c r="DD330" s="1176"/>
      <c r="DE330" s="1176"/>
      <c r="DF330" s="1176"/>
      <c r="DG330" s="1179"/>
      <c r="DH330" s="1180"/>
      <c r="DI330" s="1180"/>
      <c r="DJ330" s="1180"/>
      <c r="DK330" s="1293"/>
      <c r="DL330" s="1180"/>
      <c r="DM330" s="1180"/>
    </row>
    <row r="331" spans="1:117" ht="17.25" customHeight="1" x14ac:dyDescent="0.15">
      <c r="A331" s="1170" t="s">
        <v>603</v>
      </c>
      <c r="B331" s="1296" t="s">
        <v>75</v>
      </c>
      <c r="C331" s="1211" t="s">
        <v>239</v>
      </c>
      <c r="D331" s="1212">
        <f>SUM(E331:P331)</f>
        <v>0</v>
      </c>
      <c r="E331" s="1213">
        <v>0</v>
      </c>
      <c r="F331" s="1267">
        <v>0</v>
      </c>
      <c r="G331" s="1267">
        <v>0</v>
      </c>
      <c r="H331" s="1267">
        <v>0</v>
      </c>
      <c r="I331" s="1267">
        <v>0</v>
      </c>
      <c r="J331" s="1267"/>
      <c r="K331" s="1267"/>
      <c r="L331" s="1267"/>
      <c r="M331" s="1214"/>
      <c r="N331" s="1214"/>
      <c r="O331" s="1214"/>
      <c r="P331" s="1217"/>
      <c r="R331" s="59"/>
      <c r="S331" s="59"/>
      <c r="U331" s="767"/>
      <c r="V331" s="767"/>
      <c r="W331" s="767"/>
      <c r="X331" s="748"/>
      <c r="Z331" s="1576"/>
      <c r="AA331" s="1576"/>
      <c r="AB331" s="1576"/>
      <c r="AC331" s="1576"/>
      <c r="AD331" s="1576"/>
      <c r="AG331" s="1179"/>
      <c r="AH331" s="1179"/>
      <c r="AI331" s="1176"/>
      <c r="AJ331" s="1179"/>
      <c r="AK331" s="1179"/>
      <c r="AL331" s="1292"/>
      <c r="AM331" s="1179"/>
      <c r="AN331" s="1179"/>
      <c r="AO331" s="1179"/>
      <c r="AP331" s="1179"/>
      <c r="AQ331" s="1248"/>
      <c r="AR331" s="1179"/>
      <c r="AS331" s="1179"/>
      <c r="AT331" s="1179"/>
      <c r="AU331" s="1179"/>
      <c r="AV331" s="1179"/>
      <c r="AW331" s="1178"/>
      <c r="AX331" s="1179"/>
      <c r="AY331" s="1292"/>
      <c r="AZ331" s="1292"/>
      <c r="BA331" s="1292"/>
      <c r="BB331" s="1179"/>
      <c r="BC331" s="1179"/>
      <c r="BD331" s="1292"/>
      <c r="BE331" s="1179"/>
      <c r="BF331" s="1179"/>
      <c r="BG331" s="1179"/>
      <c r="BH331" s="1179"/>
      <c r="BI331" s="1179"/>
      <c r="BJ331" s="1292"/>
      <c r="BK331" s="1176"/>
      <c r="BL331" s="1176"/>
      <c r="BM331" s="1176"/>
      <c r="BN331" s="1179"/>
      <c r="BO331" s="1179"/>
      <c r="BP331" s="1292"/>
      <c r="BQ331" s="1179"/>
      <c r="BR331" s="1179"/>
      <c r="BS331" s="1179"/>
      <c r="BT331" s="1292"/>
      <c r="BU331" s="1292"/>
      <c r="BV331" s="1292"/>
      <c r="BW331" s="1290"/>
      <c r="BX331" s="1290"/>
      <c r="BY331" s="1289"/>
      <c r="BZ331" s="1295"/>
      <c r="CA331" s="1289"/>
      <c r="CB331" s="1295"/>
      <c r="CC331" s="1284"/>
      <c r="CD331" s="1284"/>
      <c r="CE331" s="1284"/>
      <c r="CF331" s="1284"/>
      <c r="CG331" s="1284"/>
      <c r="CH331" s="1174"/>
      <c r="CI331" s="1179"/>
      <c r="CJ331" s="1179"/>
      <c r="CK331" s="1293"/>
      <c r="CL331" s="1293"/>
      <c r="CM331" s="293"/>
      <c r="CN331" s="1179"/>
      <c r="CO331" s="1292"/>
      <c r="CP331" s="1292"/>
      <c r="CQ331" s="1292"/>
      <c r="CR331" s="1286"/>
      <c r="CS331" s="1179"/>
      <c r="CT331" s="1292"/>
      <c r="CU331" s="1176"/>
      <c r="CV331" s="1177"/>
      <c r="CW331" s="1285"/>
      <c r="CX331" s="1285"/>
      <c r="CY331" s="1285"/>
      <c r="CZ331" s="1180"/>
      <c r="DA331" s="1180"/>
      <c r="DB331" s="1180"/>
      <c r="DC331" s="1180"/>
      <c r="DD331" s="1180"/>
      <c r="DE331" s="1180"/>
      <c r="DF331" s="1180"/>
      <c r="DG331" s="1180"/>
    </row>
    <row r="332" spans="1:117" ht="17.25" customHeight="1" x14ac:dyDescent="0.15">
      <c r="A332" s="1170" t="s">
        <v>604</v>
      </c>
      <c r="B332" s="1210" t="s">
        <v>76</v>
      </c>
      <c r="C332" s="1211" t="s">
        <v>15</v>
      </c>
      <c r="D332" s="1212">
        <f>SUM(E332:P332)</f>
        <v>0</v>
      </c>
      <c r="E332" s="1213">
        <v>0</v>
      </c>
      <c r="F332" s="1267">
        <v>0</v>
      </c>
      <c r="G332" s="1267">
        <v>0</v>
      </c>
      <c r="H332" s="1267">
        <v>0</v>
      </c>
      <c r="I332" s="1267">
        <v>0</v>
      </c>
      <c r="J332" s="1267"/>
      <c r="K332" s="1267"/>
      <c r="L332" s="1267"/>
      <c r="M332" s="1214"/>
      <c r="N332" s="1214"/>
      <c r="O332" s="1214"/>
      <c r="P332" s="1217"/>
      <c r="S332" s="59"/>
      <c r="U332" s="767"/>
      <c r="V332" s="767"/>
      <c r="W332" s="767"/>
      <c r="X332" s="748"/>
      <c r="AC332" s="1576"/>
      <c r="AD332" s="1576"/>
      <c r="AG332" s="1179"/>
      <c r="AH332" s="1179"/>
      <c r="AI332" s="1179"/>
      <c r="AJ332" s="1179"/>
      <c r="AK332" s="1179"/>
      <c r="AL332" s="1179"/>
      <c r="AM332" s="1179"/>
      <c r="AN332" s="1179"/>
      <c r="AO332" s="1179"/>
      <c r="AP332" s="1179"/>
      <c r="AQ332" s="1248"/>
      <c r="AR332" s="1179"/>
      <c r="AS332" s="1179"/>
      <c r="AT332" s="1179"/>
      <c r="AU332" s="1179"/>
      <c r="AV332" s="1179"/>
      <c r="AW332" s="1179"/>
      <c r="AX332" s="1179"/>
      <c r="AY332" s="1292"/>
      <c r="AZ332" s="1292"/>
      <c r="BA332" s="1292"/>
      <c r="BB332" s="1292"/>
      <c r="BC332" s="1179"/>
      <c r="BD332" s="1179"/>
      <c r="BE332" s="1179"/>
      <c r="BF332" s="1179"/>
      <c r="BG332" s="1179"/>
      <c r="BH332" s="1176"/>
      <c r="BI332" s="1292"/>
      <c r="BJ332" s="1179"/>
      <c r="BK332" s="1174"/>
      <c r="BL332" s="1174"/>
      <c r="BM332" s="1174"/>
      <c r="BN332" s="1295"/>
      <c r="BO332" s="1289"/>
      <c r="BP332" s="1174"/>
      <c r="BQ332" s="1174"/>
      <c r="BR332" s="1174"/>
      <c r="BS332" s="1174"/>
      <c r="BT332" s="1171"/>
      <c r="BU332" s="1174"/>
      <c r="BV332" s="1174"/>
      <c r="BW332" s="1176"/>
      <c r="BX332" s="1176"/>
      <c r="BY332" s="1176"/>
      <c r="BZ332" s="1176"/>
      <c r="CA332" s="1176"/>
      <c r="CB332" s="1292"/>
      <c r="CC332" s="1179"/>
      <c r="CD332" s="1179"/>
      <c r="CE332" s="1293"/>
      <c r="CF332" s="1293"/>
      <c r="CG332" s="293"/>
      <c r="CH332" s="1179"/>
      <c r="CI332" s="1179"/>
      <c r="CJ332" s="1179"/>
      <c r="CK332" s="1179"/>
      <c r="CL332" s="1292"/>
      <c r="CM332" s="1286"/>
      <c r="CN332" s="1179"/>
      <c r="CO332" s="1285"/>
      <c r="CP332" s="1285"/>
      <c r="CQ332" s="1285"/>
      <c r="CR332" s="1285"/>
      <c r="CS332" s="1285"/>
      <c r="CT332" s="1180"/>
      <c r="CU332" s="1179"/>
      <c r="CV332" s="1285"/>
      <c r="CW332" s="1285"/>
      <c r="CX332" s="1180"/>
      <c r="CY332" s="1293"/>
      <c r="CZ332" s="1180"/>
      <c r="DA332" s="1180"/>
    </row>
    <row r="333" spans="1:117" ht="17.25" customHeight="1" x14ac:dyDescent="0.15">
      <c r="A333" s="1170" t="s">
        <v>605</v>
      </c>
      <c r="B333" s="1218" t="s">
        <v>76</v>
      </c>
      <c r="C333" s="1219" t="s">
        <v>240</v>
      </c>
      <c r="D333" s="1220" t="e">
        <f>D332/D331</f>
        <v>#DIV/0!</v>
      </c>
      <c r="E333" s="1221">
        <v>0</v>
      </c>
      <c r="F333" s="1268">
        <v>0</v>
      </c>
      <c r="G333" s="1268">
        <v>0</v>
      </c>
      <c r="H333" s="1268">
        <v>0</v>
      </c>
      <c r="I333" s="1268">
        <v>0</v>
      </c>
      <c r="J333" s="1268"/>
      <c r="K333" s="1268"/>
      <c r="L333" s="1268"/>
      <c r="M333" s="1222"/>
      <c r="N333" s="1222"/>
      <c r="O333" s="1222"/>
      <c r="P333" s="1224"/>
      <c r="R333" s="59"/>
      <c r="S333" s="59"/>
      <c r="T333" s="825"/>
      <c r="U333" s="767"/>
      <c r="V333" s="767"/>
      <c r="W333" s="767"/>
      <c r="X333" s="748"/>
      <c r="Z333" s="1575"/>
      <c r="AA333" s="1575"/>
      <c r="AB333" s="1575"/>
      <c r="AD333" s="1576"/>
      <c r="AE333" s="787"/>
      <c r="AF333" s="1292"/>
      <c r="AG333" s="1292"/>
      <c r="AH333" s="1292"/>
      <c r="AI333" s="1292"/>
      <c r="AJ333" s="1179"/>
      <c r="AK333" s="1179"/>
      <c r="AL333" s="1179"/>
      <c r="AM333" s="1179"/>
      <c r="AN333" s="1179"/>
      <c r="AO333" s="1179"/>
      <c r="AP333" s="1285"/>
      <c r="AQ333" s="1248"/>
      <c r="AR333" s="1292"/>
      <c r="AS333" s="1292"/>
      <c r="AT333" s="1292"/>
      <c r="AU333" s="1292"/>
      <c r="AV333" s="1179"/>
      <c r="AW333" s="1179"/>
      <c r="AX333" s="1292"/>
      <c r="AY333" s="1179"/>
      <c r="AZ333" s="1179"/>
      <c r="BA333" s="1179"/>
      <c r="BB333" s="1179"/>
      <c r="BC333" s="1292"/>
      <c r="BD333" s="1179"/>
      <c r="BE333" s="1179"/>
      <c r="BF333" s="1179"/>
      <c r="BG333" s="1179"/>
      <c r="BH333" s="1285"/>
      <c r="BI333" s="1179"/>
      <c r="BJ333" s="1179"/>
      <c r="BK333" s="1292"/>
      <c r="BL333" s="1292"/>
      <c r="BM333" s="293"/>
      <c r="BN333" s="1285"/>
      <c r="BO333" s="1292"/>
      <c r="BP333" s="1179"/>
      <c r="BQ333" s="1174"/>
      <c r="BR333" s="1174"/>
      <c r="BS333" s="1174"/>
      <c r="BT333" s="1171"/>
      <c r="BU333" s="1295"/>
      <c r="BV333" s="1295"/>
      <c r="BW333" s="1176"/>
      <c r="BX333" s="1176"/>
      <c r="BY333" s="1176"/>
      <c r="BZ333" s="1176"/>
      <c r="CA333" s="1176"/>
      <c r="CB333" s="1292"/>
      <c r="CC333" s="1179"/>
      <c r="CD333" s="1179"/>
      <c r="CE333" s="1293"/>
      <c r="CF333" s="1293"/>
      <c r="CG333" s="1293"/>
      <c r="CH333" s="1292"/>
      <c r="CI333" s="1286"/>
      <c r="CJ333" s="1177"/>
      <c r="CK333" s="1286"/>
      <c r="CL333" s="1179"/>
      <c r="CM333" s="1292"/>
      <c r="CN333" s="1179"/>
      <c r="CO333" s="1176"/>
      <c r="CP333" s="1177"/>
      <c r="CQ333" s="1285"/>
      <c r="CR333" s="1285"/>
      <c r="CS333" s="1285"/>
      <c r="CT333" s="1180"/>
      <c r="CU333" s="1180"/>
      <c r="CV333" s="1180"/>
      <c r="CW333" s="1180"/>
      <c r="CX333" s="1180"/>
      <c r="CY333" s="1180"/>
      <c r="CZ333" s="1180"/>
      <c r="DA333" s="1180"/>
    </row>
    <row r="334" spans="1:117" ht="17.25" customHeight="1" x14ac:dyDescent="0.15">
      <c r="A334" s="1170" t="s">
        <v>606</v>
      </c>
      <c r="B334" s="1296" t="s">
        <v>77</v>
      </c>
      <c r="C334" s="1226" t="s">
        <v>239</v>
      </c>
      <c r="D334" s="1212">
        <f>SUM(E334:P334)</f>
        <v>0</v>
      </c>
      <c r="E334" s="1213">
        <v>0</v>
      </c>
      <c r="F334" s="1267">
        <v>0</v>
      </c>
      <c r="G334" s="1267">
        <v>0</v>
      </c>
      <c r="H334" s="1267">
        <v>0</v>
      </c>
      <c r="I334" s="1267">
        <v>0</v>
      </c>
      <c r="J334" s="1267"/>
      <c r="K334" s="1267"/>
      <c r="L334" s="1214"/>
      <c r="M334" s="1214"/>
      <c r="N334" s="1214"/>
      <c r="O334" s="1214"/>
      <c r="P334" s="1217"/>
      <c r="R334" s="59"/>
      <c r="S334" s="59"/>
      <c r="U334" s="767"/>
      <c r="V334" s="767"/>
      <c r="W334" s="767"/>
      <c r="X334" s="748"/>
      <c r="Z334" s="1576"/>
      <c r="AA334" s="1576"/>
      <c r="AB334" s="1576"/>
      <c r="AC334" s="1575"/>
      <c r="AG334" s="1292"/>
      <c r="AH334" s="1179"/>
      <c r="AI334" s="1179"/>
      <c r="AJ334" s="1179"/>
      <c r="AK334" s="1179"/>
      <c r="AL334" s="1292"/>
      <c r="AM334" s="1179"/>
      <c r="AN334" s="1179"/>
      <c r="AO334" s="1179"/>
      <c r="AP334" s="1285"/>
      <c r="AQ334" s="1179"/>
      <c r="AR334" s="1179"/>
      <c r="AS334" s="1292"/>
      <c r="AT334" s="1292"/>
      <c r="AU334" s="1292"/>
      <c r="AV334" s="1179"/>
      <c r="AW334" s="1179"/>
      <c r="AX334" s="1292"/>
      <c r="AY334" s="1176"/>
      <c r="AZ334" s="1176"/>
      <c r="BA334" s="1176"/>
      <c r="BB334" s="1176"/>
      <c r="BC334" s="1176"/>
      <c r="BD334" s="1179"/>
      <c r="BE334" s="1179"/>
      <c r="BF334" s="1179"/>
      <c r="BG334" s="1179"/>
      <c r="BH334" s="1179"/>
      <c r="BI334" s="1179"/>
      <c r="BJ334" s="1292"/>
      <c r="BK334" s="1295"/>
      <c r="BL334" s="1295"/>
      <c r="BM334" s="1295"/>
      <c r="BN334" s="1171"/>
      <c r="BO334" s="1295"/>
      <c r="BP334" s="1174"/>
      <c r="BQ334" s="1176"/>
      <c r="BR334" s="1176"/>
      <c r="BS334" s="1176"/>
      <c r="BT334" s="1176"/>
      <c r="BU334" s="1176"/>
      <c r="BV334" s="1180"/>
      <c r="BW334" s="1285"/>
      <c r="BX334" s="1285"/>
      <c r="BY334" s="1285"/>
      <c r="BZ334" s="1285"/>
      <c r="CA334" s="1292"/>
      <c r="CB334" s="1179"/>
      <c r="CC334" s="1176"/>
      <c r="CD334" s="1177"/>
      <c r="CE334" s="1285"/>
      <c r="CF334" s="1286"/>
      <c r="CG334" s="1179"/>
      <c r="CH334" s="1292"/>
      <c r="CI334" s="1176"/>
      <c r="CJ334" s="1176"/>
      <c r="CK334" s="1176"/>
      <c r="CL334" s="1176"/>
      <c r="CM334" s="1176"/>
      <c r="CN334" s="1180"/>
      <c r="CO334" s="1180"/>
      <c r="CP334" s="1180"/>
      <c r="CQ334" s="1180"/>
      <c r="CR334" s="1180"/>
      <c r="CS334" s="1180"/>
      <c r="CT334" s="1180"/>
      <c r="CU334" s="1180"/>
    </row>
    <row r="335" spans="1:117" ht="17.25" customHeight="1" x14ac:dyDescent="0.15">
      <c r="A335" s="1170" t="s">
        <v>607</v>
      </c>
      <c r="B335" s="1210" t="s">
        <v>78</v>
      </c>
      <c r="C335" s="1211" t="s">
        <v>15</v>
      </c>
      <c r="D335" s="1212">
        <f>SUM(E335:P335)</f>
        <v>0</v>
      </c>
      <c r="E335" s="1213">
        <v>0</v>
      </c>
      <c r="F335" s="1267">
        <v>0</v>
      </c>
      <c r="G335" s="1267">
        <v>0</v>
      </c>
      <c r="H335" s="1267">
        <v>0</v>
      </c>
      <c r="I335" s="1267">
        <v>0</v>
      </c>
      <c r="J335" s="1267"/>
      <c r="K335" s="1267"/>
      <c r="L335" s="1214"/>
      <c r="M335" s="1214"/>
      <c r="N335" s="1214"/>
      <c r="O335" s="1214"/>
      <c r="P335" s="1217"/>
      <c r="R335" s="59"/>
      <c r="S335" s="59"/>
      <c r="U335" s="767"/>
      <c r="V335" s="767"/>
      <c r="W335" s="767"/>
      <c r="X335" s="748"/>
      <c r="Z335" s="1576"/>
      <c r="AA335" s="1576"/>
      <c r="AB335" s="1576"/>
      <c r="AC335" s="1576"/>
      <c r="AD335" s="1575"/>
      <c r="AG335" s="1176"/>
      <c r="AH335" s="1179"/>
      <c r="AI335" s="1178"/>
      <c r="AJ335" s="1179"/>
      <c r="AK335" s="1179"/>
      <c r="AL335" s="1179"/>
      <c r="AM335" s="1179"/>
      <c r="AN335" s="1179"/>
      <c r="AO335" s="1179"/>
      <c r="AP335" s="1179"/>
      <c r="AQ335" s="1179"/>
      <c r="AR335" s="1179"/>
      <c r="AS335" s="1292"/>
      <c r="AT335" s="1292"/>
      <c r="AU335" s="1292"/>
      <c r="AV335" s="1285"/>
      <c r="AW335" s="1179"/>
      <c r="AX335" s="1179"/>
      <c r="AY335" s="1179"/>
      <c r="AZ335" s="1179"/>
      <c r="BA335" s="1179"/>
      <c r="BB335" s="1179"/>
      <c r="BC335" s="1248"/>
      <c r="BD335" s="1179"/>
      <c r="BE335" s="1179"/>
      <c r="BF335" s="1179"/>
      <c r="BG335" s="1179"/>
      <c r="BH335" s="1179"/>
      <c r="BI335" s="1179"/>
      <c r="BJ335" s="1179"/>
      <c r="BK335" s="1179"/>
      <c r="BL335" s="1179"/>
      <c r="BM335" s="1179"/>
      <c r="BN335" s="1285"/>
      <c r="BO335" s="1179"/>
      <c r="BP335" s="1179"/>
      <c r="BQ335" s="1179"/>
      <c r="BR335" s="1179"/>
      <c r="BS335" s="1179"/>
      <c r="BT335" s="1292"/>
      <c r="BU335" s="1292"/>
      <c r="BV335" s="1179"/>
      <c r="BW335" s="1295"/>
      <c r="BX335" s="1295"/>
      <c r="BY335" s="1295"/>
      <c r="BZ335" s="1295"/>
      <c r="CA335" s="1295"/>
      <c r="CB335" s="1174"/>
      <c r="CC335" s="1174"/>
      <c r="CD335" s="1174"/>
      <c r="CE335" s="1174"/>
      <c r="CF335" s="1174"/>
      <c r="CG335" s="1295"/>
      <c r="CH335" s="1174"/>
      <c r="CI335" s="1286"/>
      <c r="CJ335" s="1177"/>
      <c r="CK335" s="1286"/>
      <c r="CL335" s="1292"/>
      <c r="CM335" s="1179"/>
      <c r="CN335" s="1285"/>
      <c r="CO335" s="1179"/>
      <c r="CP335" s="1179"/>
      <c r="CQ335" s="1179"/>
      <c r="CR335" s="1285"/>
      <c r="CS335" s="1286"/>
      <c r="CT335" s="1179"/>
      <c r="CU335" s="1176"/>
      <c r="CV335" s="1177"/>
      <c r="CW335" s="1285"/>
      <c r="CX335" s="1285"/>
      <c r="CY335" s="1285"/>
      <c r="CZ335" s="1180"/>
      <c r="DA335" s="1180"/>
      <c r="DB335" s="1180"/>
      <c r="DC335" s="1180"/>
      <c r="DD335" s="1180"/>
      <c r="DE335" s="1180"/>
      <c r="DF335" s="1180"/>
      <c r="DG335" s="1180"/>
    </row>
    <row r="336" spans="1:117" ht="17.25" customHeight="1" x14ac:dyDescent="0.15">
      <c r="A336" s="1170" t="s">
        <v>608</v>
      </c>
      <c r="B336" s="1218" t="s">
        <v>78</v>
      </c>
      <c r="C336" s="1219" t="s">
        <v>240</v>
      </c>
      <c r="D336" s="1220" t="e">
        <f>D335/D334</f>
        <v>#DIV/0!</v>
      </c>
      <c r="E336" s="1221">
        <v>0</v>
      </c>
      <c r="F336" s="1268">
        <v>0</v>
      </c>
      <c r="G336" s="1268">
        <v>0</v>
      </c>
      <c r="H336" s="1268">
        <v>0</v>
      </c>
      <c r="I336" s="1268">
        <v>0</v>
      </c>
      <c r="J336" s="1268"/>
      <c r="K336" s="1268"/>
      <c r="L336" s="1222"/>
      <c r="M336" s="1222"/>
      <c r="N336" s="1222"/>
      <c r="O336" s="1222"/>
      <c r="P336" s="1224"/>
      <c r="R336" s="59"/>
      <c r="S336" s="55"/>
      <c r="T336" s="825"/>
      <c r="U336" s="767"/>
      <c r="V336" s="767"/>
      <c r="W336" s="767"/>
      <c r="X336" s="748"/>
      <c r="Z336" s="1577"/>
      <c r="AA336" s="1577"/>
      <c r="AB336" s="1577"/>
      <c r="AC336" s="1576"/>
      <c r="AD336" s="1576"/>
      <c r="AE336" s="787"/>
      <c r="AF336" s="1292"/>
      <c r="AG336" s="1285"/>
      <c r="AH336" s="1179"/>
      <c r="AI336" s="1292"/>
      <c r="AJ336" s="1179"/>
      <c r="AK336" s="1285"/>
      <c r="AL336" s="1292"/>
      <c r="AM336" s="1176"/>
      <c r="AN336" s="1177"/>
      <c r="AO336" s="1178"/>
      <c r="AP336" s="1179"/>
      <c r="AQ336" s="1179"/>
      <c r="AR336" s="1179"/>
      <c r="AS336" s="1176"/>
      <c r="AT336" s="1177"/>
      <c r="AU336" s="1178"/>
      <c r="AV336" s="1179"/>
      <c r="AW336" s="1179"/>
      <c r="AX336" s="1292"/>
      <c r="AY336" s="1292"/>
      <c r="AZ336" s="1292"/>
      <c r="BA336" s="1292"/>
      <c r="BB336" s="1179"/>
      <c r="BC336" s="1178"/>
      <c r="BD336" s="1179"/>
      <c r="BE336" s="1179"/>
      <c r="BF336" s="1179"/>
      <c r="BG336" s="1179"/>
      <c r="BH336" s="1285"/>
      <c r="BI336" s="1179"/>
      <c r="BJ336" s="1179"/>
      <c r="BK336" s="1292"/>
      <c r="BL336" s="1292"/>
      <c r="BM336" s="1292"/>
      <c r="BN336" s="1292"/>
      <c r="BO336" s="1293"/>
      <c r="BP336" s="1179"/>
      <c r="BQ336" s="1292"/>
      <c r="BR336" s="1292"/>
      <c r="BS336" s="1292"/>
      <c r="BT336" s="1293"/>
      <c r="BU336" s="1292"/>
      <c r="BV336" s="1179"/>
      <c r="BW336" s="1295"/>
      <c r="BX336" s="1295"/>
      <c r="BY336" s="1295"/>
      <c r="BZ336" s="1174"/>
      <c r="CA336" s="1171"/>
      <c r="CB336" s="1295"/>
      <c r="CC336" s="1179"/>
      <c r="CD336" s="1179"/>
      <c r="CE336" s="1179"/>
      <c r="CF336" s="1285"/>
      <c r="CG336" s="1292"/>
      <c r="CH336" s="1292"/>
      <c r="CI336" s="1179"/>
      <c r="CJ336" s="1179"/>
      <c r="CK336" s="1179"/>
      <c r="CL336" s="1286"/>
      <c r="CM336" s="1292"/>
      <c r="CN336" s="1179"/>
      <c r="CO336" s="1176"/>
      <c r="CP336" s="1176"/>
      <c r="CQ336" s="1176"/>
      <c r="CR336" s="1176"/>
      <c r="CS336" s="1176"/>
      <c r="CT336" s="1180"/>
      <c r="CU336" s="1180"/>
      <c r="CV336" s="1180"/>
      <c r="CW336" s="1180"/>
      <c r="CX336" s="1180"/>
      <c r="CY336" s="1180"/>
      <c r="CZ336" s="1180"/>
      <c r="DA336" s="1180"/>
    </row>
    <row r="337" spans="1:93" ht="17.25" customHeight="1" x14ac:dyDescent="0.15">
      <c r="A337" s="1170" t="s">
        <v>609</v>
      </c>
      <c r="B337" s="1296" t="s">
        <v>79</v>
      </c>
      <c r="C337" s="1211" t="s">
        <v>239</v>
      </c>
      <c r="D337" s="1212">
        <f>SUM(E337:P337)</f>
        <v>2339.4299999999998</v>
      </c>
      <c r="E337" s="1322">
        <v>409.99200000000002</v>
      </c>
      <c r="F337" s="1214">
        <v>498.339</v>
      </c>
      <c r="G337" s="1214">
        <v>668.78499999999997</v>
      </c>
      <c r="H337" s="1214">
        <v>492.149</v>
      </c>
      <c r="I337" s="1214">
        <v>270.16500000000002</v>
      </c>
      <c r="J337" s="1215"/>
      <c r="K337" s="1216"/>
      <c r="L337" s="1214"/>
      <c r="M337" s="1215"/>
      <c r="N337" s="1214"/>
      <c r="O337" s="1214"/>
      <c r="P337" s="1217"/>
      <c r="R337" s="59"/>
      <c r="S337" s="55"/>
      <c r="U337" s="767"/>
      <c r="V337" s="767"/>
      <c r="W337" s="767"/>
      <c r="X337" s="748"/>
      <c r="Z337" s="1576"/>
      <c r="AA337" s="1576"/>
      <c r="AB337" s="1576"/>
      <c r="AC337" s="1577"/>
      <c r="AD337" s="1576"/>
      <c r="AG337" s="1286"/>
      <c r="AH337" s="1179"/>
      <c r="AI337" s="1176"/>
      <c r="AJ337" s="1179"/>
      <c r="AK337" s="1179"/>
      <c r="AL337" s="1179"/>
      <c r="AM337" s="1176"/>
      <c r="AN337" s="1177"/>
      <c r="AO337" s="1178"/>
      <c r="AP337" s="1178"/>
      <c r="AQ337" s="1179"/>
      <c r="AR337" s="1179"/>
      <c r="AS337" s="1179"/>
      <c r="AT337" s="1179"/>
      <c r="AU337" s="1179"/>
      <c r="AV337" s="1179"/>
      <c r="AW337" s="1179"/>
      <c r="AX337" s="1179"/>
      <c r="AY337" s="1179"/>
      <c r="AZ337" s="1179"/>
      <c r="BA337" s="1179"/>
      <c r="BB337" s="1179"/>
      <c r="BC337" s="1285"/>
      <c r="BD337" s="1292"/>
      <c r="BE337" s="1179"/>
      <c r="BF337" s="1179"/>
      <c r="BG337" s="1179"/>
      <c r="BH337" s="1285"/>
      <c r="BI337" s="1179"/>
      <c r="BJ337" s="1292"/>
      <c r="BK337" s="1179"/>
      <c r="BL337" s="1179"/>
      <c r="BM337" s="1179"/>
      <c r="BN337" s="1179"/>
      <c r="BO337" s="1179"/>
      <c r="BP337" s="1292"/>
      <c r="BQ337" s="1284"/>
      <c r="BR337" s="1284"/>
      <c r="BS337" s="1284"/>
      <c r="BT337" s="1284"/>
      <c r="BU337" s="1284"/>
      <c r="BV337" s="1174"/>
      <c r="BW337" s="1179"/>
      <c r="BX337" s="1179"/>
      <c r="BY337" s="1179"/>
      <c r="BZ337" s="1286"/>
      <c r="CA337" s="1292"/>
      <c r="CB337" s="1292"/>
      <c r="CC337" s="1176"/>
      <c r="CD337" s="1177"/>
      <c r="CE337" s="1285"/>
      <c r="CF337" s="1285"/>
      <c r="CG337" s="1285"/>
      <c r="CH337" s="1180"/>
      <c r="CI337" s="1180"/>
      <c r="CJ337" s="1180"/>
      <c r="CK337" s="1180"/>
      <c r="CL337" s="1180"/>
      <c r="CM337" s="1180"/>
      <c r="CN337" s="1180"/>
      <c r="CO337" s="1180"/>
    </row>
    <row r="338" spans="1:93" ht="17.25" customHeight="1" x14ac:dyDescent="0.15">
      <c r="A338" s="1170" t="s">
        <v>610</v>
      </c>
      <c r="B338" s="1210" t="s">
        <v>80</v>
      </c>
      <c r="C338" s="1211" t="s">
        <v>15</v>
      </c>
      <c r="D338" s="1212">
        <f>SUM(E338:P338)</f>
        <v>3166471.8079999997</v>
      </c>
      <c r="E338" s="1322">
        <v>725204.04599999997</v>
      </c>
      <c r="F338" s="1214">
        <v>756757.58900000004</v>
      </c>
      <c r="G338" s="1214">
        <v>828771.97699999996</v>
      </c>
      <c r="H338" s="1214">
        <v>583555.83600000001</v>
      </c>
      <c r="I338" s="1214">
        <v>272182.36</v>
      </c>
      <c r="J338" s="1215"/>
      <c r="K338" s="1216"/>
      <c r="L338" s="1214"/>
      <c r="M338" s="1215"/>
      <c r="N338" s="1214"/>
      <c r="O338" s="1214"/>
      <c r="P338" s="1217"/>
      <c r="S338" s="55"/>
      <c r="U338" s="767"/>
      <c r="V338" s="767"/>
      <c r="W338" s="767"/>
      <c r="X338" s="748"/>
      <c r="Z338" s="1577"/>
      <c r="AA338" s="1577"/>
      <c r="AB338" s="1577"/>
      <c r="AC338" s="1576"/>
      <c r="AD338" s="1577"/>
      <c r="AG338" s="1286"/>
      <c r="AH338" s="1179"/>
      <c r="AI338" s="1179"/>
      <c r="AJ338" s="1179"/>
      <c r="AK338" s="1179"/>
      <c r="AL338" s="1179"/>
      <c r="AM338" s="1179"/>
      <c r="AN338" s="1179"/>
      <c r="AO338" s="1179"/>
      <c r="AP338" s="1179"/>
      <c r="AQ338" s="1179"/>
      <c r="AR338" s="1179"/>
      <c r="AS338" s="1292"/>
      <c r="AT338" s="1292"/>
      <c r="AU338" s="1292"/>
      <c r="AV338" s="1178"/>
      <c r="AW338" s="1292"/>
      <c r="AX338" s="1179"/>
      <c r="AY338" s="1179"/>
      <c r="AZ338" s="1179"/>
      <c r="BA338" s="1179"/>
      <c r="BB338" s="1179"/>
      <c r="BC338" s="1285"/>
      <c r="BD338" s="1292"/>
      <c r="BE338" s="1292"/>
      <c r="BF338" s="1292"/>
      <c r="BG338" s="1292"/>
      <c r="BH338" s="1292"/>
      <c r="BI338" s="1292"/>
      <c r="BJ338" s="1179"/>
      <c r="BK338" s="1174"/>
      <c r="BL338" s="1174"/>
      <c r="BM338" s="1174"/>
      <c r="BN338" s="1301"/>
      <c r="BO338" s="1295"/>
      <c r="BP338" s="1174"/>
      <c r="BQ338" s="1179"/>
      <c r="BR338" s="1179"/>
      <c r="BS338" s="1179"/>
      <c r="BT338" s="1286"/>
      <c r="BU338" s="1292"/>
      <c r="BV338" s="1179"/>
      <c r="BW338" s="1286"/>
      <c r="BX338" s="1177"/>
      <c r="BY338" s="1286"/>
      <c r="BZ338" s="1286"/>
      <c r="CA338" s="1286"/>
      <c r="CB338" s="1179"/>
      <c r="CC338" s="1285"/>
      <c r="CD338" s="1285"/>
      <c r="CE338" s="1285"/>
      <c r="CF338" s="1285"/>
      <c r="CG338" s="1285"/>
      <c r="CH338" s="1180"/>
      <c r="CI338" s="1180"/>
      <c r="CJ338" s="1180"/>
      <c r="CK338" s="1180"/>
      <c r="CL338" s="1180"/>
      <c r="CM338" s="1180"/>
      <c r="CN338" s="1180"/>
      <c r="CO338" s="1180"/>
    </row>
    <row r="339" spans="1:93" ht="17.25" customHeight="1" x14ac:dyDescent="0.15">
      <c r="A339" s="1170" t="s">
        <v>611</v>
      </c>
      <c r="B339" s="1218" t="s">
        <v>80</v>
      </c>
      <c r="C339" s="1219" t="s">
        <v>240</v>
      </c>
      <c r="D339" s="1220">
        <f>D338/D337</f>
        <v>1353.5227846099262</v>
      </c>
      <c r="E339" s="1221">
        <v>1769</v>
      </c>
      <c r="F339" s="1222">
        <v>1519</v>
      </c>
      <c r="G339" s="1222">
        <v>1239</v>
      </c>
      <c r="H339" s="1222">
        <v>1186</v>
      </c>
      <c r="I339" s="1222">
        <v>1007.4671404512056</v>
      </c>
      <c r="J339" s="1223"/>
      <c r="K339" s="1222"/>
      <c r="L339" s="1222"/>
      <c r="M339" s="1223"/>
      <c r="N339" s="1222"/>
      <c r="O339" s="1222"/>
      <c r="P339" s="1224"/>
      <c r="R339" s="59"/>
      <c r="S339" s="55"/>
      <c r="T339" s="825"/>
      <c r="U339" s="767"/>
      <c r="V339" s="767"/>
      <c r="W339" s="767"/>
      <c r="X339" s="748"/>
      <c r="Z339" s="1576"/>
      <c r="AA339" s="1576"/>
      <c r="AB339" s="1576"/>
      <c r="AC339" s="1577"/>
      <c r="AD339" s="1576"/>
      <c r="AE339" s="787"/>
      <c r="AF339" s="1292"/>
      <c r="AG339" s="1292"/>
      <c r="AH339" s="1179"/>
      <c r="AI339" s="1285"/>
      <c r="AJ339" s="1179"/>
      <c r="AK339" s="1179"/>
      <c r="AL339" s="1179"/>
      <c r="AM339" s="1292"/>
      <c r="AN339" s="1292"/>
      <c r="AO339" s="1292"/>
      <c r="AP339" s="1292"/>
      <c r="AQ339" s="1178"/>
      <c r="AR339" s="1292"/>
      <c r="AS339" s="1176"/>
      <c r="AT339" s="1177"/>
      <c r="AU339" s="1178"/>
      <c r="AV339" s="1292"/>
      <c r="AW339" s="1292"/>
      <c r="AX339" s="1179"/>
      <c r="AY339" s="1292"/>
      <c r="AZ339" s="1292"/>
      <c r="BA339" s="1292"/>
      <c r="BB339" s="1292"/>
      <c r="BC339" s="1292"/>
      <c r="BD339" s="1179"/>
      <c r="BE339" s="1174"/>
      <c r="BF339" s="1174"/>
      <c r="BG339" s="1174"/>
      <c r="BH339" s="1301"/>
      <c r="BI339" s="1290"/>
      <c r="BJ339" s="1174"/>
      <c r="BK339" s="1285"/>
      <c r="BL339" s="1285"/>
      <c r="BM339" s="1285"/>
      <c r="BN339" s="1285"/>
      <c r="BO339" s="1285"/>
      <c r="BP339" s="1180"/>
      <c r="BQ339" s="1180"/>
      <c r="BR339" s="1180"/>
      <c r="BS339" s="1180"/>
      <c r="BT339" s="1180"/>
      <c r="BU339" s="1180"/>
      <c r="BV339" s="1180"/>
      <c r="BW339" s="1180"/>
    </row>
    <row r="340" spans="1:93" ht="17.25" customHeight="1" x14ac:dyDescent="0.15">
      <c r="A340" s="1170" t="s">
        <v>612</v>
      </c>
      <c r="B340" s="1225" t="s">
        <v>81</v>
      </c>
      <c r="C340" s="1226" t="s">
        <v>239</v>
      </c>
      <c r="D340" s="1212">
        <f>SUM(E340:P340)</f>
        <v>1397.5929999999998</v>
      </c>
      <c r="E340" s="1323">
        <v>255.39400000000001</v>
      </c>
      <c r="F340" s="1214">
        <v>289.72399999999999</v>
      </c>
      <c r="G340" s="1214">
        <v>393.60199999999998</v>
      </c>
      <c r="H340" s="1214">
        <v>304.94799999999998</v>
      </c>
      <c r="I340" s="1214">
        <v>153.92500000000001</v>
      </c>
      <c r="J340" s="1215"/>
      <c r="K340" s="1216"/>
      <c r="L340" s="1214"/>
      <c r="M340" s="1214"/>
      <c r="N340" s="1214"/>
      <c r="O340" s="1214"/>
      <c r="P340" s="1217"/>
      <c r="R340" s="59"/>
      <c r="S340" s="55"/>
      <c r="U340" s="767"/>
      <c r="V340" s="767"/>
      <c r="W340" s="767"/>
      <c r="X340" s="748"/>
      <c r="Z340" s="1576"/>
      <c r="AA340" s="1576"/>
      <c r="AB340" s="1576"/>
      <c r="AC340" s="1576"/>
      <c r="AD340" s="1577"/>
      <c r="AH340" s="1179"/>
      <c r="AI340" s="1179"/>
      <c r="AJ340" s="1179"/>
      <c r="AK340" s="1179"/>
      <c r="AL340" s="1179"/>
      <c r="AM340" s="1292"/>
      <c r="AN340" s="1292"/>
      <c r="AO340" s="1292"/>
      <c r="AP340" s="1178"/>
      <c r="AQ340" s="1179"/>
      <c r="AR340" s="1292"/>
      <c r="AS340" s="1292"/>
      <c r="AT340" s="1292"/>
      <c r="AU340" s="1292"/>
      <c r="AV340" s="1292"/>
      <c r="AW340" s="1292"/>
      <c r="AX340" s="1179"/>
      <c r="AY340" s="1179"/>
      <c r="AZ340" s="1179"/>
      <c r="BA340" s="1179"/>
      <c r="BB340" s="1179"/>
      <c r="BC340" s="1285"/>
      <c r="BD340" s="1292"/>
      <c r="BE340" s="1295"/>
      <c r="BF340" s="1295"/>
      <c r="BG340" s="1295"/>
      <c r="BH340" s="1301"/>
      <c r="BI340" s="1290"/>
      <c r="BJ340" s="1295"/>
      <c r="BK340" s="1286"/>
      <c r="BL340" s="1177"/>
      <c r="BM340" s="1286"/>
      <c r="BN340" s="1286"/>
      <c r="BO340" s="1286"/>
      <c r="BP340" s="1180"/>
      <c r="BQ340" s="1180"/>
      <c r="BR340" s="1180"/>
      <c r="BS340" s="1180"/>
      <c r="BT340" s="1180"/>
      <c r="BU340" s="1180"/>
      <c r="BV340" s="1180"/>
      <c r="BW340" s="1180"/>
    </row>
    <row r="341" spans="1:93" ht="17.25" customHeight="1" x14ac:dyDescent="0.15">
      <c r="A341" s="1170" t="s">
        <v>613</v>
      </c>
      <c r="B341" s="1210" t="s">
        <v>81</v>
      </c>
      <c r="C341" s="1211" t="s">
        <v>15</v>
      </c>
      <c r="D341" s="1212">
        <f>SUM(E341:P341)</f>
        <v>1895053.3379999998</v>
      </c>
      <c r="E341" s="1323">
        <v>448512.636</v>
      </c>
      <c r="F341" s="1214">
        <v>445622.55499999999</v>
      </c>
      <c r="G341" s="1214">
        <v>489729.72200000001</v>
      </c>
      <c r="H341" s="1214">
        <v>359625.22499999998</v>
      </c>
      <c r="I341" s="1214">
        <v>151563.20000000001</v>
      </c>
      <c r="J341" s="1215"/>
      <c r="K341" s="1216"/>
      <c r="L341" s="1214"/>
      <c r="M341" s="1214"/>
      <c r="N341" s="1214"/>
      <c r="O341" s="1214"/>
      <c r="P341" s="1217"/>
      <c r="R341" s="59"/>
      <c r="S341" s="59"/>
      <c r="U341" s="767"/>
      <c r="V341" s="767"/>
      <c r="W341" s="767"/>
      <c r="X341" s="748"/>
      <c r="Z341" s="1577"/>
      <c r="AA341" s="1577"/>
      <c r="AB341" s="1577"/>
      <c r="AC341" s="1576"/>
      <c r="AD341" s="1576"/>
      <c r="AH341" s="1179"/>
      <c r="AI341" s="1179"/>
      <c r="AJ341" s="1292"/>
      <c r="AK341" s="1178"/>
      <c r="AL341" s="1179"/>
      <c r="AM341" s="1292"/>
      <c r="AN341" s="1292"/>
      <c r="AO341" s="1292"/>
      <c r="AP341" s="1292"/>
      <c r="AQ341" s="1292"/>
      <c r="AR341" s="1179"/>
      <c r="AS341" s="1179"/>
      <c r="AT341" s="1179"/>
      <c r="AU341" s="1179"/>
      <c r="AV341" s="1179"/>
      <c r="AW341" s="1285"/>
      <c r="AX341" s="1179"/>
      <c r="AY341" s="1295"/>
      <c r="AZ341" s="1295"/>
      <c r="BA341" s="1295"/>
      <c r="BB341" s="1295"/>
      <c r="BC341" s="1295"/>
      <c r="BD341" s="1174"/>
      <c r="BE341" s="1301"/>
      <c r="BF341" s="1209"/>
      <c r="BG341" s="1324"/>
      <c r="BH341" s="1324"/>
      <c r="BI341" s="1324"/>
      <c r="BJ341" s="1174"/>
      <c r="BK341" s="1286"/>
      <c r="BL341" s="1177"/>
      <c r="BM341" s="1286"/>
      <c r="BN341" s="1286"/>
      <c r="BO341" s="1286"/>
      <c r="BP341" s="1285"/>
      <c r="BQ341" s="1183"/>
      <c r="BR341" s="1183"/>
      <c r="BS341" s="1183"/>
      <c r="BT341" s="1183"/>
      <c r="BU341" s="1183"/>
      <c r="BV341" s="1307"/>
      <c r="BW341" s="1180"/>
      <c r="BZ341" s="1171"/>
    </row>
    <row r="342" spans="1:93" ht="17.25" customHeight="1" x14ac:dyDescent="0.15">
      <c r="A342" s="1170" t="s">
        <v>614</v>
      </c>
      <c r="B342" s="1218" t="s">
        <v>81</v>
      </c>
      <c r="C342" s="1219" t="s">
        <v>240</v>
      </c>
      <c r="D342" s="1220">
        <f>D341/D340</f>
        <v>1355.9407767497405</v>
      </c>
      <c r="E342" s="1325">
        <v>1756</v>
      </c>
      <c r="F342" s="1222">
        <v>1538</v>
      </c>
      <c r="G342" s="1222">
        <v>1244</v>
      </c>
      <c r="H342" s="1222">
        <v>1179</v>
      </c>
      <c r="I342" s="1222">
        <v>985</v>
      </c>
      <c r="J342" s="1223"/>
      <c r="K342" s="1222"/>
      <c r="L342" s="1222"/>
      <c r="M342" s="1222"/>
      <c r="N342" s="1222"/>
      <c r="O342" s="1222"/>
      <c r="P342" s="1224"/>
      <c r="R342" s="59"/>
      <c r="S342" s="59"/>
      <c r="T342" s="825"/>
      <c r="U342" s="767"/>
      <c r="V342" s="767"/>
      <c r="W342" s="767"/>
      <c r="X342" s="748"/>
      <c r="Z342" s="1576"/>
      <c r="AA342" s="1576"/>
      <c r="AB342" s="1576"/>
      <c r="AC342" s="1577"/>
      <c r="AD342" s="1576"/>
      <c r="AE342" s="787"/>
      <c r="AF342" s="1292"/>
      <c r="AH342" s="1292"/>
      <c r="AI342" s="1292"/>
      <c r="AJ342" s="1179"/>
      <c r="AK342" s="1292"/>
      <c r="AL342" s="1179"/>
      <c r="AM342" s="1176"/>
      <c r="AN342" s="1177"/>
      <c r="AO342" s="1178"/>
      <c r="AP342" s="1292"/>
      <c r="AQ342" s="1292"/>
      <c r="AR342" s="1179"/>
      <c r="AS342" s="1295"/>
      <c r="AT342" s="1295"/>
      <c r="AU342" s="1303"/>
      <c r="AV342" s="1174"/>
      <c r="AW342" s="1174"/>
      <c r="AX342" s="1295"/>
      <c r="AY342" s="1286"/>
      <c r="AZ342" s="1177"/>
      <c r="BA342" s="1286"/>
      <c r="BB342" s="1286"/>
      <c r="BC342" s="1286"/>
      <c r="BD342" s="1179"/>
      <c r="BE342" s="1286"/>
      <c r="BF342" s="1177"/>
      <c r="BG342" s="1286"/>
      <c r="BH342" s="1286"/>
      <c r="BI342" s="1286"/>
      <c r="BJ342" s="1285"/>
      <c r="BK342" s="1285"/>
      <c r="BL342" s="1285"/>
      <c r="BM342" s="1285"/>
      <c r="BN342" s="1285"/>
      <c r="BO342" s="1285"/>
      <c r="BP342" s="1180"/>
      <c r="BQ342" s="1180"/>
    </row>
    <row r="343" spans="1:93" ht="17.25" customHeight="1" x14ac:dyDescent="0.15">
      <c r="A343" s="1170" t="s">
        <v>615</v>
      </c>
      <c r="B343" s="1296" t="s">
        <v>82</v>
      </c>
      <c r="C343" s="1211" t="s">
        <v>239</v>
      </c>
      <c r="D343" s="1212">
        <f>SUM(E343:P343)</f>
        <v>1963.8910000000001</v>
      </c>
      <c r="E343" s="1322">
        <v>1.581</v>
      </c>
      <c r="F343" s="1251">
        <v>1.2370000000000001</v>
      </c>
      <c r="G343" s="1251">
        <v>37.472000000000001</v>
      </c>
      <c r="H343" s="1251">
        <v>406.46199999999999</v>
      </c>
      <c r="I343" s="1251">
        <v>1517.1390000000001</v>
      </c>
      <c r="J343" s="1299"/>
      <c r="K343" s="1251"/>
      <c r="L343" s="1251"/>
      <c r="M343" s="1251"/>
      <c r="N343" s="1251"/>
      <c r="O343" s="1251"/>
      <c r="P343" s="1326"/>
      <c r="R343" s="59"/>
      <c r="S343" s="59"/>
      <c r="U343" s="767"/>
      <c r="V343" s="767"/>
      <c r="W343" s="767"/>
      <c r="X343" s="748"/>
      <c r="Z343" s="1576"/>
      <c r="AA343" s="1576"/>
      <c r="AB343" s="1576"/>
      <c r="AC343" s="1576"/>
      <c r="AD343" s="1577"/>
      <c r="AH343" s="1292"/>
      <c r="AI343" s="1179"/>
      <c r="AJ343" s="1286"/>
      <c r="AK343" s="1286"/>
      <c r="AL343" s="1292"/>
      <c r="AM343" s="1286"/>
      <c r="AN343" s="1177"/>
      <c r="AO343" s="1286"/>
      <c r="AP343" s="1286"/>
      <c r="AQ343" s="1286"/>
      <c r="AR343" s="1297"/>
      <c r="AS343" s="1176"/>
      <c r="AT343" s="1177"/>
      <c r="AU343" s="1285"/>
      <c r="AV343" s="1285"/>
      <c r="AW343" s="1285"/>
      <c r="AX343" s="1180"/>
      <c r="AY343" s="1180"/>
    </row>
    <row r="344" spans="1:93" ht="17.25" customHeight="1" x14ac:dyDescent="0.15">
      <c r="A344" s="1170" t="s">
        <v>616</v>
      </c>
      <c r="B344" s="1210" t="s">
        <v>83</v>
      </c>
      <c r="C344" s="1211" t="s">
        <v>15</v>
      </c>
      <c r="D344" s="1212">
        <f>SUM(E344:P344)</f>
        <v>1301653.963</v>
      </c>
      <c r="E344" s="1322">
        <v>801.66499999999996</v>
      </c>
      <c r="F344" s="1251">
        <v>718.63199999999995</v>
      </c>
      <c r="G344" s="1251">
        <v>32775.885000000002</v>
      </c>
      <c r="H344" s="1251">
        <v>314857.07199999999</v>
      </c>
      <c r="I344" s="1251">
        <v>952500.70900000003</v>
      </c>
      <c r="J344" s="1299"/>
      <c r="K344" s="1251"/>
      <c r="L344" s="1251"/>
      <c r="M344" s="1251"/>
      <c r="N344" s="1251"/>
      <c r="O344" s="1251"/>
      <c r="P344" s="1326"/>
      <c r="R344" s="59"/>
      <c r="S344" s="59"/>
      <c r="U344" s="767"/>
      <c r="V344" s="767"/>
      <c r="W344" s="767"/>
      <c r="X344" s="748"/>
      <c r="Z344" s="1576"/>
      <c r="AA344" s="1576"/>
      <c r="AB344" s="1576"/>
      <c r="AC344" s="1576"/>
      <c r="AD344" s="1576"/>
      <c r="AH344" s="1176"/>
      <c r="AI344" s="1179"/>
      <c r="AJ344" s="1179"/>
      <c r="AK344" s="1285"/>
      <c r="AL344" s="1179"/>
      <c r="AM344" s="1179"/>
      <c r="AN344" s="1179"/>
      <c r="AO344" s="1179"/>
      <c r="AP344" s="1179"/>
      <c r="AQ344" s="1285"/>
      <c r="AR344" s="1179"/>
      <c r="AS344" s="1295"/>
      <c r="AT344" s="1295"/>
      <c r="AU344" s="1303"/>
      <c r="AV344" s="1295"/>
      <c r="AW344" s="1174"/>
      <c r="AX344" s="1174"/>
      <c r="AY344" s="1286"/>
      <c r="AZ344" s="1177"/>
      <c r="BA344" s="1286"/>
      <c r="BB344" s="1286"/>
      <c r="BC344" s="1286"/>
      <c r="BD344" s="1179"/>
      <c r="BE344" s="1286"/>
      <c r="BF344" s="1177"/>
      <c r="BG344" s="1286"/>
      <c r="BH344" s="1286"/>
      <c r="BI344" s="1286"/>
      <c r="BJ344" s="1179"/>
      <c r="BK344" s="1286"/>
      <c r="BL344" s="1177"/>
      <c r="BM344" s="1286"/>
      <c r="BN344" s="1286"/>
      <c r="BO344" s="1286"/>
      <c r="BP344" s="1285"/>
      <c r="BQ344" s="1176"/>
      <c r="BR344" s="1177"/>
      <c r="BS344" s="1285"/>
      <c r="BT344" s="1285"/>
      <c r="BU344" s="1285"/>
      <c r="BV344" s="1180"/>
      <c r="BW344" s="1180"/>
    </row>
    <row r="345" spans="1:93" ht="17.25" customHeight="1" x14ac:dyDescent="0.15">
      <c r="A345" s="1170" t="s">
        <v>617</v>
      </c>
      <c r="B345" s="1218" t="s">
        <v>83</v>
      </c>
      <c r="C345" s="1219" t="s">
        <v>240</v>
      </c>
      <c r="D345" s="1220">
        <f>D344/D343</f>
        <v>662.79338466340539</v>
      </c>
      <c r="E345" s="1221">
        <v>507</v>
      </c>
      <c r="F345" s="1222">
        <v>581</v>
      </c>
      <c r="G345" s="1222">
        <v>875</v>
      </c>
      <c r="H345" s="1222">
        <v>775</v>
      </c>
      <c r="I345" s="1222">
        <v>627.82692225300377</v>
      </c>
      <c r="J345" s="1223"/>
      <c r="K345" s="1222"/>
      <c r="L345" s="1222"/>
      <c r="M345" s="1222"/>
      <c r="N345" s="1222"/>
      <c r="O345" s="1222"/>
      <c r="P345" s="1224"/>
      <c r="S345" s="59"/>
      <c r="T345" s="825"/>
      <c r="U345" s="767"/>
      <c r="V345" s="767"/>
      <c r="W345" s="767"/>
      <c r="X345" s="748"/>
      <c r="Z345" s="1576"/>
      <c r="AA345" s="1576"/>
      <c r="AB345" s="1576"/>
      <c r="AC345" s="1576"/>
      <c r="AD345" s="1576"/>
      <c r="AE345" s="787"/>
      <c r="AF345" s="1292"/>
      <c r="AH345" s="1285"/>
      <c r="AI345" s="1179"/>
      <c r="AJ345" s="1179"/>
      <c r="AK345" s="1292"/>
      <c r="AL345" s="1179"/>
      <c r="AM345" s="1292"/>
      <c r="AN345" s="1292"/>
      <c r="AO345" s="1292"/>
      <c r="AP345" s="1292"/>
      <c r="AQ345" s="1179"/>
      <c r="AR345" s="1179"/>
      <c r="AS345" s="1174"/>
      <c r="AT345" s="1174"/>
      <c r="AU345" s="1174"/>
      <c r="AV345" s="1295"/>
      <c r="AW345" s="1174"/>
      <c r="AX345" s="1295"/>
      <c r="AY345" s="1286"/>
      <c r="AZ345" s="1177"/>
      <c r="BA345" s="1286"/>
      <c r="BB345" s="1286"/>
      <c r="BC345" s="1286"/>
      <c r="BD345" s="1179"/>
      <c r="BE345" s="1286"/>
      <c r="BF345" s="1177"/>
      <c r="BG345" s="1286"/>
      <c r="BH345" s="1286"/>
      <c r="BI345" s="1286"/>
      <c r="BJ345" s="1179"/>
      <c r="BK345" s="1286"/>
      <c r="BL345" s="1177"/>
      <c r="BM345" s="1286"/>
      <c r="BN345" s="1286"/>
      <c r="BO345" s="1286"/>
      <c r="BP345" s="1285"/>
      <c r="BQ345" s="1285"/>
      <c r="BR345" s="1285"/>
      <c r="BS345" s="1285"/>
      <c r="BT345" s="1285"/>
      <c r="BU345" s="1285"/>
      <c r="BV345" s="1180"/>
      <c r="BW345" s="1180"/>
    </row>
    <row r="346" spans="1:93" ht="17.25" customHeight="1" x14ac:dyDescent="0.15">
      <c r="A346" s="1170" t="s">
        <v>618</v>
      </c>
      <c r="B346" s="1225" t="s">
        <v>84</v>
      </c>
      <c r="C346" s="1226" t="s">
        <v>239</v>
      </c>
      <c r="D346" s="1212">
        <f>SUM(E346:P346)</f>
        <v>0.69100000000000006</v>
      </c>
      <c r="E346" s="1213">
        <v>0</v>
      </c>
      <c r="F346" s="1267">
        <v>0</v>
      </c>
      <c r="G346" s="1267">
        <v>5.6000000000000001E-2</v>
      </c>
      <c r="H346" s="1214">
        <v>0</v>
      </c>
      <c r="I346" s="1214">
        <v>0.63500000000000001</v>
      </c>
      <c r="J346" s="1215"/>
      <c r="L346" s="1214"/>
      <c r="M346" s="1214"/>
      <c r="N346" s="1214"/>
      <c r="O346" s="1214"/>
      <c r="P346" s="1217"/>
      <c r="R346" s="59"/>
      <c r="S346" s="55"/>
      <c r="U346" s="767"/>
      <c r="V346" s="767"/>
      <c r="W346" s="767"/>
      <c r="X346" s="748"/>
      <c r="Z346" s="1576"/>
      <c r="AA346" s="1576"/>
      <c r="AB346" s="1576"/>
      <c r="AC346" s="1576"/>
      <c r="AD346" s="1576"/>
      <c r="AF346" s="1285"/>
      <c r="AH346" s="1177"/>
      <c r="AI346" s="1179"/>
      <c r="AJ346" s="1179"/>
      <c r="AK346" s="1285"/>
      <c r="AL346" s="1179"/>
      <c r="AM346" s="1286"/>
      <c r="AN346" s="1177"/>
      <c r="AO346" s="1286"/>
      <c r="AP346" s="1286"/>
      <c r="AQ346" s="1286"/>
      <c r="AR346" s="1292"/>
      <c r="AS346" s="1286"/>
      <c r="AT346" s="1177"/>
      <c r="AU346" s="1286"/>
      <c r="AV346" s="1286"/>
      <c r="AW346" s="1286"/>
      <c r="AX346" s="1292"/>
      <c r="AY346" s="1286"/>
      <c r="AZ346" s="1177"/>
      <c r="BA346" s="1286"/>
      <c r="BB346" s="1286"/>
      <c r="BC346" s="1286"/>
      <c r="BD346" s="1297"/>
      <c r="BE346" s="1176"/>
      <c r="BF346" s="1177"/>
      <c r="BG346" s="1285"/>
      <c r="BH346" s="1285"/>
      <c r="BI346" s="1285"/>
      <c r="BJ346" s="1180"/>
      <c r="BK346" s="1180"/>
    </row>
    <row r="347" spans="1:93" ht="17.25" customHeight="1" x14ac:dyDescent="0.15">
      <c r="A347" s="1170" t="s">
        <v>619</v>
      </c>
      <c r="B347" s="1210" t="s">
        <v>84</v>
      </c>
      <c r="C347" s="1211" t="s">
        <v>15</v>
      </c>
      <c r="D347" s="1212">
        <f>SUM(E347:P347)</f>
        <v>478.53199999999998</v>
      </c>
      <c r="E347" s="1213">
        <v>0</v>
      </c>
      <c r="F347" s="1267">
        <v>0</v>
      </c>
      <c r="G347" s="1267">
        <v>16.399999999999999</v>
      </c>
      <c r="H347" s="1214">
        <v>0</v>
      </c>
      <c r="I347" s="1214">
        <v>462.13200000000001</v>
      </c>
      <c r="J347" s="1215"/>
      <c r="K347" s="1216"/>
      <c r="L347" s="1214"/>
      <c r="M347" s="1214"/>
      <c r="N347" s="1214"/>
      <c r="O347" s="1214"/>
      <c r="P347" s="1217"/>
      <c r="R347" s="59"/>
      <c r="S347" s="41"/>
      <c r="U347" s="767"/>
      <c r="V347" s="767"/>
      <c r="W347" s="767"/>
      <c r="X347" s="748"/>
      <c r="Z347" s="1576"/>
      <c r="AA347" s="1576"/>
      <c r="AB347" s="1576"/>
      <c r="AC347" s="1576"/>
      <c r="AD347" s="1576"/>
      <c r="AH347" s="1177"/>
      <c r="AI347" s="1179"/>
      <c r="AJ347" s="1179"/>
      <c r="AK347" s="1179"/>
      <c r="AL347" s="1179"/>
      <c r="AM347" s="1292"/>
      <c r="AN347" s="1292"/>
      <c r="AO347" s="1292"/>
      <c r="AP347" s="1292"/>
      <c r="AQ347" s="1179"/>
      <c r="AR347" s="1179"/>
      <c r="AS347" s="1179"/>
      <c r="AT347" s="1179"/>
      <c r="AU347" s="1179"/>
      <c r="AV347" s="1179"/>
      <c r="AW347" s="1285"/>
      <c r="AX347" s="1179"/>
      <c r="AY347" s="1174"/>
      <c r="AZ347" s="1174"/>
      <c r="BA347" s="1174"/>
      <c r="BB347" s="1295"/>
      <c r="BC347" s="1174"/>
      <c r="BD347" s="1174"/>
      <c r="BE347" s="1295"/>
      <c r="BF347" s="1295"/>
      <c r="BG347" s="1303"/>
      <c r="BH347" s="1295"/>
      <c r="BI347" s="1295"/>
      <c r="BJ347" s="1174"/>
      <c r="BK347" s="1286"/>
      <c r="BL347" s="1177"/>
      <c r="BM347" s="1286"/>
      <c r="BN347" s="1286"/>
      <c r="BO347" s="1286"/>
      <c r="BP347" s="1179"/>
      <c r="BQ347" s="1286"/>
      <c r="BR347" s="1177"/>
      <c r="BS347" s="1286"/>
      <c r="BT347" s="1286"/>
      <c r="BU347" s="1286"/>
      <c r="BV347" s="1179"/>
      <c r="BW347" s="1178"/>
      <c r="BX347" s="1176"/>
      <c r="BY347" s="1176"/>
      <c r="BZ347" s="1176"/>
      <c r="CA347" s="1176"/>
      <c r="CB347" s="1285"/>
      <c r="CC347" s="1176"/>
      <c r="CD347" s="1176"/>
      <c r="CE347" s="1176"/>
      <c r="CF347" s="1176"/>
      <c r="CG347" s="1176"/>
      <c r="CH347" s="1180"/>
      <c r="CI347" s="1180"/>
    </row>
    <row r="348" spans="1:93" ht="17.25" customHeight="1" x14ac:dyDescent="0.15">
      <c r="A348" s="1170" t="s">
        <v>620</v>
      </c>
      <c r="B348" s="1218" t="s">
        <v>84</v>
      </c>
      <c r="C348" s="1219" t="s">
        <v>240</v>
      </c>
      <c r="D348" s="1220">
        <f>D347/D346</f>
        <v>692.52098408104189</v>
      </c>
      <c r="E348" s="1221">
        <v>0</v>
      </c>
      <c r="F348" s="1268">
        <v>0</v>
      </c>
      <c r="G348" s="1268">
        <v>293</v>
      </c>
      <c r="H348" s="1222">
        <v>0</v>
      </c>
      <c r="I348" s="1222">
        <v>728</v>
      </c>
      <c r="J348" s="1223"/>
      <c r="K348" s="1222"/>
      <c r="L348" s="1222"/>
      <c r="M348" s="1222"/>
      <c r="N348" s="1222"/>
      <c r="O348" s="1222"/>
      <c r="P348" s="1224"/>
      <c r="R348" s="59"/>
      <c r="S348" s="55"/>
      <c r="T348" s="825"/>
      <c r="U348" s="767"/>
      <c r="V348" s="767"/>
      <c r="W348" s="767"/>
      <c r="X348" s="748"/>
      <c r="Z348" s="1576"/>
      <c r="AA348" s="1576"/>
      <c r="AB348" s="1576"/>
      <c r="AC348" s="1576"/>
      <c r="AD348" s="1576"/>
      <c r="AE348" s="787"/>
      <c r="AH348" s="1292"/>
      <c r="AI348" s="1179"/>
      <c r="AJ348" s="1179"/>
      <c r="AK348" s="1285"/>
      <c r="AL348" s="1179"/>
      <c r="AM348" s="1292"/>
      <c r="AN348" s="1292"/>
      <c r="AO348" s="1292"/>
      <c r="AP348" s="1292"/>
      <c r="AQ348" s="1292"/>
      <c r="AR348" s="1179"/>
      <c r="AS348" s="1295"/>
      <c r="AT348" s="1295"/>
      <c r="AU348" s="1295"/>
      <c r="AV348" s="1295"/>
      <c r="AW348" s="1295"/>
      <c r="AX348" s="1295"/>
      <c r="AY348" s="1286"/>
      <c r="AZ348" s="1177"/>
      <c r="BA348" s="1286"/>
      <c r="BB348" s="1286"/>
      <c r="BC348" s="1286"/>
      <c r="BD348" s="1179"/>
      <c r="BE348" s="1286"/>
      <c r="BF348" s="1177"/>
      <c r="BG348" s="1286"/>
      <c r="BH348" s="1286"/>
      <c r="BI348" s="1286"/>
      <c r="BJ348" s="1179"/>
      <c r="BK348" s="1176"/>
      <c r="BL348" s="1176"/>
      <c r="BM348" s="1176"/>
      <c r="BN348" s="1176"/>
      <c r="BO348" s="1176"/>
      <c r="BP348" s="1180"/>
      <c r="BQ348" s="1180"/>
      <c r="BR348" s="1180"/>
      <c r="BS348" s="1180"/>
      <c r="BT348" s="1180"/>
      <c r="BU348" s="1180"/>
      <c r="BV348" s="1180"/>
      <c r="BW348" s="1180"/>
    </row>
    <row r="349" spans="1:93" ht="17.25" customHeight="1" x14ac:dyDescent="0.15">
      <c r="A349" s="1170" t="s">
        <v>621</v>
      </c>
      <c r="B349" s="1225" t="s">
        <v>85</v>
      </c>
      <c r="C349" s="1211" t="s">
        <v>239</v>
      </c>
      <c r="D349" s="1212">
        <f>SUM(E349:P349)</f>
        <v>601.06000000000006</v>
      </c>
      <c r="E349" s="1213">
        <v>0</v>
      </c>
      <c r="F349" s="1267">
        <v>0</v>
      </c>
      <c r="G349" s="1267">
        <v>1.94</v>
      </c>
      <c r="H349" s="1214">
        <v>82.805000000000007</v>
      </c>
      <c r="I349" s="1214">
        <v>516.31500000000005</v>
      </c>
      <c r="J349" s="1215"/>
      <c r="K349" s="1216"/>
      <c r="L349" s="1214"/>
      <c r="M349" s="1214"/>
      <c r="N349" s="1214"/>
      <c r="O349" s="1214"/>
      <c r="P349" s="1217"/>
      <c r="Q349" s="5"/>
      <c r="R349" s="59"/>
      <c r="S349" s="55"/>
      <c r="U349" s="767"/>
      <c r="V349" s="767"/>
      <c r="W349" s="767"/>
      <c r="X349" s="748"/>
      <c r="Z349" s="1576"/>
      <c r="AA349" s="1576"/>
      <c r="AB349" s="1576"/>
      <c r="AC349" s="1576"/>
      <c r="AD349" s="1576"/>
      <c r="AI349" s="1179"/>
      <c r="AJ349" s="1179"/>
      <c r="AK349" s="1179"/>
      <c r="AL349" s="1179"/>
      <c r="AM349" s="1286"/>
      <c r="AN349" s="1177"/>
      <c r="AO349" s="1286"/>
      <c r="AP349" s="1286"/>
      <c r="AQ349" s="1286"/>
      <c r="AR349" s="1292"/>
      <c r="AS349" s="1286"/>
      <c r="AT349" s="1177"/>
      <c r="AU349" s="1286"/>
      <c r="AV349" s="1286"/>
      <c r="AW349" s="1286"/>
      <c r="AX349" s="1292"/>
      <c r="AY349" s="1286"/>
      <c r="AZ349" s="1177"/>
      <c r="BA349" s="1286"/>
      <c r="BB349" s="1286"/>
      <c r="BC349" s="1286"/>
      <c r="BD349" s="1297"/>
      <c r="BE349" s="1285"/>
      <c r="BF349" s="1176"/>
      <c r="BG349" s="1285"/>
      <c r="BH349" s="1285"/>
      <c r="BI349" s="1285"/>
      <c r="BJ349" s="1180"/>
      <c r="BK349" s="1180"/>
    </row>
    <row r="350" spans="1:93" ht="17.25" customHeight="1" x14ac:dyDescent="0.15">
      <c r="A350" s="1170" t="s">
        <v>622</v>
      </c>
      <c r="B350" s="1210" t="s">
        <v>85</v>
      </c>
      <c r="C350" s="1211" t="s">
        <v>15</v>
      </c>
      <c r="D350" s="1212">
        <f>SUM(E350:P350)</f>
        <v>388077.22099999996</v>
      </c>
      <c r="E350" s="1213">
        <v>0</v>
      </c>
      <c r="F350" s="1267">
        <v>0</v>
      </c>
      <c r="G350" s="1267">
        <v>1863.3240000000001</v>
      </c>
      <c r="H350" s="1214">
        <v>60873.563999999998</v>
      </c>
      <c r="I350" s="1214">
        <v>325340.33299999998</v>
      </c>
      <c r="J350" s="1215"/>
      <c r="K350" s="1216"/>
      <c r="L350" s="1214"/>
      <c r="M350" s="1214"/>
      <c r="N350" s="1214"/>
      <c r="O350" s="1214"/>
      <c r="P350" s="1217"/>
      <c r="Q350" s="5"/>
      <c r="R350" s="59"/>
      <c r="S350" s="55"/>
      <c r="U350" s="767"/>
      <c r="V350" s="767"/>
      <c r="W350" s="767"/>
      <c r="X350" s="748"/>
      <c r="AC350" s="1576"/>
      <c r="AD350" s="1576"/>
      <c r="AI350" s="1179"/>
      <c r="AJ350" s="1179"/>
      <c r="AK350" s="1179"/>
      <c r="AL350" s="1179"/>
      <c r="AM350" s="1286"/>
      <c r="AN350" s="1177"/>
      <c r="AO350" s="1286"/>
      <c r="AP350" s="1286"/>
      <c r="AQ350" s="1286"/>
      <c r="AR350" s="1179"/>
      <c r="AS350" s="1286"/>
      <c r="AT350" s="1177"/>
      <c r="AU350" s="1300"/>
      <c r="AV350" s="1300"/>
      <c r="AW350" s="1300"/>
      <c r="AX350" s="1285"/>
      <c r="AY350" s="1176"/>
      <c r="AZ350" s="1177"/>
      <c r="BA350" s="1285"/>
      <c r="BB350" s="1285"/>
      <c r="BC350" s="1285"/>
      <c r="BD350" s="1180"/>
      <c r="BE350" s="1180"/>
    </row>
    <row r="351" spans="1:93" ht="17.25" customHeight="1" x14ac:dyDescent="0.15">
      <c r="A351" s="1170" t="s">
        <v>623</v>
      </c>
      <c r="B351" s="1218" t="s">
        <v>85</v>
      </c>
      <c r="C351" s="1219" t="s">
        <v>240</v>
      </c>
      <c r="D351" s="1220">
        <f>D350/D349</f>
        <v>645.65471167603891</v>
      </c>
      <c r="E351" s="1221">
        <v>0</v>
      </c>
      <c r="F351" s="1268">
        <v>0</v>
      </c>
      <c r="G351" s="1268">
        <v>960</v>
      </c>
      <c r="H351" s="1222">
        <v>735</v>
      </c>
      <c r="I351" s="1222">
        <v>630</v>
      </c>
      <c r="J351" s="1223"/>
      <c r="K351" s="1222"/>
      <c r="L351" s="1222"/>
      <c r="M351" s="1222"/>
      <c r="N351" s="1222"/>
      <c r="O351" s="1222"/>
      <c r="P351" s="1224"/>
      <c r="Q351" s="5"/>
      <c r="R351" s="59"/>
      <c r="S351" s="55"/>
      <c r="T351" s="825"/>
      <c r="U351" s="767"/>
      <c r="V351" s="767"/>
      <c r="W351" s="767"/>
      <c r="X351" s="748"/>
      <c r="AD351" s="1576"/>
      <c r="AE351" s="787"/>
      <c r="AG351" s="75"/>
      <c r="AI351" s="1292"/>
      <c r="AJ351" s="1179"/>
      <c r="AK351" s="1179"/>
      <c r="AL351" s="1292"/>
      <c r="AM351" s="1286"/>
      <c r="AN351" s="1177"/>
      <c r="AO351" s="1286"/>
      <c r="AP351" s="1286"/>
      <c r="AQ351" s="1286"/>
      <c r="AR351" s="1180"/>
      <c r="AS351" s="1180"/>
      <c r="AT351" s="1180"/>
      <c r="AU351" s="1180"/>
      <c r="AV351" s="1180"/>
      <c r="AW351" s="1180"/>
      <c r="AX351" s="1180"/>
      <c r="AY351" s="1180"/>
    </row>
    <row r="352" spans="1:93" ht="17.25" customHeight="1" x14ac:dyDescent="0.15">
      <c r="A352" s="1170" t="s">
        <v>624</v>
      </c>
      <c r="B352" s="1225" t="s">
        <v>86</v>
      </c>
      <c r="C352" s="1226" t="s">
        <v>239</v>
      </c>
      <c r="D352" s="1212">
        <f>SUM(E352:P352)</f>
        <v>366.64799999999997</v>
      </c>
      <c r="E352" s="1213">
        <v>0.09</v>
      </c>
      <c r="F352" s="1267">
        <v>0</v>
      </c>
      <c r="G352" s="1267">
        <v>0.155</v>
      </c>
      <c r="H352" s="1214">
        <v>16.936</v>
      </c>
      <c r="I352" s="1214">
        <v>349.46699999999998</v>
      </c>
      <c r="J352" s="1215"/>
      <c r="K352" s="1216"/>
      <c r="L352" s="1214"/>
      <c r="M352" s="1214"/>
      <c r="N352" s="1214"/>
      <c r="O352" s="1214"/>
      <c r="P352" s="1217"/>
      <c r="Q352" s="41"/>
      <c r="R352" s="59"/>
      <c r="S352" s="55"/>
      <c r="U352" s="767"/>
      <c r="V352" s="767"/>
      <c r="W352" s="767"/>
      <c r="X352" s="748"/>
      <c r="Z352" s="1575"/>
      <c r="AA352" s="1575"/>
      <c r="AB352" s="1575"/>
      <c r="AG352" s="292"/>
      <c r="AI352" s="1292"/>
      <c r="AJ352" s="1179"/>
      <c r="AK352" s="1286"/>
      <c r="AL352" s="1292"/>
      <c r="AM352" s="1178"/>
      <c r="AN352" s="1176"/>
      <c r="AO352" s="1176"/>
      <c r="AP352" s="1176"/>
      <c r="AQ352" s="1176"/>
      <c r="AR352" s="1180"/>
      <c r="AS352" s="1180"/>
      <c r="AT352" s="1180"/>
      <c r="AU352" s="1180"/>
      <c r="AV352" s="1180"/>
      <c r="AW352" s="1180"/>
      <c r="AX352" s="1180"/>
      <c r="AY352" s="1180"/>
    </row>
    <row r="353" spans="1:57" ht="17.25" customHeight="1" x14ac:dyDescent="0.15">
      <c r="A353" s="1170" t="s">
        <v>625</v>
      </c>
      <c r="B353" s="1210" t="s">
        <v>86</v>
      </c>
      <c r="C353" s="1211" t="s">
        <v>15</v>
      </c>
      <c r="D353" s="1212">
        <f>SUM(E353:P353)</f>
        <v>239112.49599999998</v>
      </c>
      <c r="E353" s="1213">
        <v>65.238</v>
      </c>
      <c r="F353" s="1267">
        <v>0</v>
      </c>
      <c r="G353" s="1267">
        <v>111.13200000000001</v>
      </c>
      <c r="H353" s="1214">
        <v>14067.199000000001</v>
      </c>
      <c r="I353" s="1214">
        <v>224868.927</v>
      </c>
      <c r="J353" s="1215"/>
      <c r="K353" s="1216"/>
      <c r="L353" s="1214"/>
      <c r="M353" s="1214"/>
      <c r="N353" s="1214"/>
      <c r="O353" s="1214"/>
      <c r="P353" s="1217"/>
      <c r="Q353" s="41"/>
      <c r="R353" s="59"/>
      <c r="S353" s="55"/>
      <c r="U353" s="767"/>
      <c r="V353" s="767"/>
      <c r="W353" s="767"/>
      <c r="X353" s="748"/>
      <c r="Z353" s="1576"/>
      <c r="AA353" s="1576"/>
      <c r="AB353" s="1576"/>
      <c r="AC353" s="1575"/>
      <c r="AG353" s="292"/>
      <c r="AI353" s="1176"/>
      <c r="AJ353" s="1179"/>
      <c r="AK353" s="1179"/>
      <c r="AL353" s="1179"/>
      <c r="AM353" s="1286"/>
      <c r="AN353" s="1177"/>
      <c r="AO353" s="1286"/>
      <c r="AP353" s="1179"/>
      <c r="AQ353" s="1286"/>
      <c r="AR353" s="1179"/>
      <c r="AS353" s="1286"/>
      <c r="AT353" s="1177"/>
      <c r="AU353" s="1300"/>
      <c r="AV353" s="1300"/>
      <c r="AW353" s="1300"/>
      <c r="AX353" s="1180"/>
      <c r="AY353" s="1180"/>
      <c r="AZ353" s="1180"/>
      <c r="BA353" s="1180"/>
      <c r="BB353" s="1180"/>
      <c r="BC353" s="1180"/>
      <c r="BD353" s="1180"/>
      <c r="BE353" s="1180"/>
    </row>
    <row r="354" spans="1:57" ht="17.25" customHeight="1" x14ac:dyDescent="0.15">
      <c r="A354" s="1170" t="s">
        <v>626</v>
      </c>
      <c r="B354" s="1218" t="s">
        <v>86</v>
      </c>
      <c r="C354" s="1219" t="s">
        <v>240</v>
      </c>
      <c r="D354" s="1220">
        <f>D353/D352</f>
        <v>652.15818987148441</v>
      </c>
      <c r="E354" s="1221">
        <v>725</v>
      </c>
      <c r="F354" s="1268">
        <v>0</v>
      </c>
      <c r="G354" s="1268">
        <v>717</v>
      </c>
      <c r="H354" s="1222">
        <v>831</v>
      </c>
      <c r="I354" s="1222">
        <v>643</v>
      </c>
      <c r="J354" s="1223"/>
      <c r="K354" s="1222"/>
      <c r="L354" s="1222"/>
      <c r="M354" s="1222"/>
      <c r="N354" s="1222"/>
      <c r="O354" s="1222"/>
      <c r="P354" s="1224"/>
      <c r="Q354" s="41"/>
      <c r="R354" s="59"/>
      <c r="S354" s="55"/>
      <c r="T354" s="825"/>
      <c r="U354" s="767"/>
      <c r="V354" s="767"/>
      <c r="W354" s="767"/>
      <c r="X354" s="748"/>
      <c r="Z354" s="1575"/>
      <c r="AA354" s="1575"/>
      <c r="AB354" s="1575"/>
      <c r="AC354" s="1576"/>
      <c r="AD354" s="1575"/>
      <c r="AE354" s="787"/>
      <c r="AG354" s="292"/>
      <c r="AI354" s="1285"/>
      <c r="AJ354" s="1179"/>
      <c r="AK354" s="1176"/>
      <c r="AN354" s="1180"/>
      <c r="AO354" s="1180"/>
      <c r="AP354" s="1180"/>
      <c r="AQ354" s="1180"/>
      <c r="AR354" s="1180"/>
      <c r="AS354" s="1180"/>
    </row>
    <row r="355" spans="1:57" ht="17.25" customHeight="1" x14ac:dyDescent="0.15">
      <c r="A355" s="1170" t="s">
        <v>627</v>
      </c>
      <c r="B355" s="1225" t="s">
        <v>87</v>
      </c>
      <c r="C355" s="1211" t="s">
        <v>239</v>
      </c>
      <c r="D355" s="1212">
        <f>SUM(E355:P355)</f>
        <v>138.52599999999998</v>
      </c>
      <c r="E355" s="1213">
        <v>0</v>
      </c>
      <c r="F355" s="1267">
        <v>0</v>
      </c>
      <c r="G355" s="1267">
        <v>0</v>
      </c>
      <c r="H355" s="1214">
        <v>0.01</v>
      </c>
      <c r="I355" s="1214">
        <v>138.51599999999999</v>
      </c>
      <c r="J355" s="1215"/>
      <c r="K355" s="1216"/>
      <c r="L355" s="1214"/>
      <c r="M355" s="1214"/>
      <c r="N355" s="1214"/>
      <c r="O355" s="1214"/>
      <c r="P355" s="1217"/>
      <c r="R355" s="59"/>
      <c r="S355" s="55"/>
      <c r="U355" s="767"/>
      <c r="V355" s="767"/>
      <c r="W355" s="767"/>
      <c r="X355" s="748"/>
      <c r="Z355" s="1576"/>
      <c r="AA355" s="1576"/>
      <c r="AB355" s="1576"/>
      <c r="AC355" s="1575"/>
      <c r="AD355" s="1576"/>
      <c r="AG355" s="292"/>
      <c r="AI355" s="1286"/>
      <c r="AJ355" s="1292"/>
      <c r="AK355" s="1179"/>
      <c r="AN355" s="1180"/>
      <c r="AO355" s="1180"/>
      <c r="AP355" s="1180"/>
      <c r="AQ355" s="1180"/>
      <c r="AR355" s="1180"/>
      <c r="AS355" s="1180"/>
    </row>
    <row r="356" spans="1:57" ht="17.25" customHeight="1" x14ac:dyDescent="0.15">
      <c r="A356" s="1170" t="s">
        <v>628</v>
      </c>
      <c r="B356" s="1210" t="s">
        <v>87</v>
      </c>
      <c r="C356" s="1211" t="s">
        <v>15</v>
      </c>
      <c r="D356" s="1212">
        <v>0</v>
      </c>
      <c r="E356" s="1213">
        <v>0</v>
      </c>
      <c r="F356" s="1267">
        <v>0</v>
      </c>
      <c r="G356" s="1267">
        <v>0</v>
      </c>
      <c r="H356" s="1214">
        <v>8.2080000000000002</v>
      </c>
      <c r="I356" s="1214">
        <v>38792.866999999998</v>
      </c>
      <c r="J356" s="1215"/>
      <c r="K356" s="1216"/>
      <c r="L356" s="1214"/>
      <c r="M356" s="1214"/>
      <c r="N356" s="1214"/>
      <c r="O356" s="1214"/>
      <c r="P356" s="1217"/>
      <c r="R356" s="59"/>
      <c r="U356" s="767"/>
      <c r="V356" s="767"/>
      <c r="W356" s="767"/>
      <c r="X356" s="748"/>
      <c r="Z356" s="1576"/>
      <c r="AA356" s="1576"/>
      <c r="AB356" s="1576"/>
      <c r="AC356" s="1576"/>
      <c r="AD356" s="1575"/>
      <c r="AG356" s="292"/>
      <c r="AI356" s="1286"/>
      <c r="AJ356" s="1286"/>
      <c r="AK356" s="1286"/>
      <c r="AN356" s="1180"/>
      <c r="AO356" s="1180"/>
      <c r="AP356" s="1180"/>
      <c r="AQ356" s="1180"/>
      <c r="AR356" s="1180"/>
      <c r="AS356" s="1180"/>
    </row>
    <row r="357" spans="1:57" ht="17.25" customHeight="1" x14ac:dyDescent="0.15">
      <c r="A357" s="1170" t="s">
        <v>629</v>
      </c>
      <c r="B357" s="1218" t="s">
        <v>87</v>
      </c>
      <c r="C357" s="1219" t="s">
        <v>240</v>
      </c>
      <c r="D357" s="1220">
        <v>0</v>
      </c>
      <c r="E357" s="1221">
        <v>0</v>
      </c>
      <c r="F357" s="1268">
        <v>0</v>
      </c>
      <c r="G357" s="1268">
        <v>0</v>
      </c>
      <c r="H357" s="1222">
        <v>821</v>
      </c>
      <c r="I357" s="1222">
        <v>280</v>
      </c>
      <c r="J357" s="1223"/>
      <c r="K357" s="1222"/>
      <c r="L357" s="1222"/>
      <c r="M357" s="1222"/>
      <c r="N357" s="1222"/>
      <c r="O357" s="1222"/>
      <c r="P357" s="1224"/>
      <c r="R357" s="59"/>
      <c r="S357" s="55"/>
      <c r="T357" s="825"/>
      <c r="U357" s="767"/>
      <c r="V357" s="767"/>
      <c r="W357" s="767"/>
      <c r="X357" s="748"/>
      <c r="Z357" s="1576"/>
      <c r="AA357" s="1576"/>
      <c r="AB357" s="1576"/>
      <c r="AC357" s="1576"/>
      <c r="AD357" s="1576"/>
      <c r="AE357" s="787"/>
      <c r="AG357" s="292"/>
      <c r="AI357" s="1292"/>
      <c r="AJ357" s="1286"/>
      <c r="AK357" s="1286"/>
      <c r="AN357" s="1180"/>
      <c r="AO357" s="1180"/>
      <c r="AP357" s="1180"/>
      <c r="AQ357" s="1180"/>
      <c r="AR357" s="1180"/>
      <c r="AS357" s="1180"/>
    </row>
    <row r="358" spans="1:57" ht="17.25" customHeight="1" x14ac:dyDescent="0.15">
      <c r="A358" s="1170" t="s">
        <v>630</v>
      </c>
      <c r="B358" s="1225" t="s">
        <v>88</v>
      </c>
      <c r="C358" s="1211" t="s">
        <v>239</v>
      </c>
      <c r="D358" s="1212">
        <v>0.114</v>
      </c>
      <c r="E358" s="1213">
        <v>0</v>
      </c>
      <c r="F358" s="1267">
        <v>0.114</v>
      </c>
      <c r="G358" s="1214">
        <v>113.758</v>
      </c>
      <c r="H358" s="1214">
        <v>243.29</v>
      </c>
      <c r="I358" s="1214">
        <v>526.87300000000005</v>
      </c>
      <c r="J358" s="1215"/>
      <c r="K358" s="1216"/>
      <c r="L358" s="1214"/>
      <c r="M358" s="1214"/>
      <c r="N358" s="1214"/>
      <c r="O358" s="1214"/>
      <c r="P358" s="1217"/>
      <c r="R358" s="59"/>
      <c r="S358" s="55"/>
      <c r="U358" s="767"/>
      <c r="V358" s="767"/>
      <c r="W358" s="767"/>
      <c r="X358" s="748"/>
      <c r="Z358" s="1575"/>
      <c r="AA358" s="1575"/>
      <c r="AB358" s="1575"/>
      <c r="AC358" s="1576"/>
      <c r="AD358" s="1576"/>
      <c r="AG358" s="275"/>
    </row>
    <row r="359" spans="1:57" ht="17.25" customHeight="1" x14ac:dyDescent="0.15">
      <c r="A359" s="1170" t="s">
        <v>631</v>
      </c>
      <c r="B359" s="1210" t="s">
        <v>88</v>
      </c>
      <c r="C359" s="1211" t="s">
        <v>15</v>
      </c>
      <c r="D359" s="1212">
        <v>74.454999999999998</v>
      </c>
      <c r="E359" s="1213">
        <v>0</v>
      </c>
      <c r="F359" s="1267">
        <v>74.454999999999998</v>
      </c>
      <c r="G359" s="1214">
        <v>62865.029000000002</v>
      </c>
      <c r="H359" s="1214">
        <v>127272.57399999999</v>
      </c>
      <c r="I359" s="1214">
        <v>242289.807</v>
      </c>
      <c r="J359" s="1215"/>
      <c r="K359" s="1216"/>
      <c r="L359" s="1214"/>
      <c r="M359" s="1214"/>
      <c r="N359" s="1214"/>
      <c r="O359" s="1214"/>
      <c r="P359" s="1217"/>
      <c r="R359" s="59"/>
      <c r="S359" s="59"/>
      <c r="U359" s="767"/>
      <c r="V359" s="767"/>
      <c r="W359" s="767"/>
      <c r="X359" s="748"/>
      <c r="Z359" s="1576"/>
      <c r="AA359" s="1576"/>
      <c r="AB359" s="1576"/>
      <c r="AC359" s="1575"/>
      <c r="AD359" s="1576"/>
      <c r="AG359" s="275"/>
    </row>
    <row r="360" spans="1:57" ht="17.25" customHeight="1" x14ac:dyDescent="0.15">
      <c r="A360" s="1170" t="s">
        <v>632</v>
      </c>
      <c r="B360" s="1218" t="s">
        <v>88</v>
      </c>
      <c r="C360" s="1219" t="s">
        <v>240</v>
      </c>
      <c r="D360" s="1220">
        <v>653</v>
      </c>
      <c r="E360" s="1221">
        <v>0</v>
      </c>
      <c r="F360" s="1268">
        <v>653</v>
      </c>
      <c r="G360" s="1222">
        <v>553</v>
      </c>
      <c r="H360" s="1222">
        <v>523</v>
      </c>
      <c r="I360" s="1222">
        <v>460</v>
      </c>
      <c r="J360" s="1223"/>
      <c r="K360" s="1222"/>
      <c r="L360" s="1222"/>
      <c r="M360" s="1222"/>
      <c r="N360" s="1222"/>
      <c r="O360" s="1222"/>
      <c r="P360" s="1224"/>
      <c r="R360" s="59"/>
      <c r="S360" s="55"/>
      <c r="T360" s="825"/>
      <c r="U360" s="767"/>
      <c r="V360" s="767"/>
      <c r="W360" s="767"/>
      <c r="X360" s="748"/>
      <c r="Z360" s="1576"/>
      <c r="AA360" s="1576"/>
      <c r="AB360" s="1576"/>
      <c r="AC360" s="1576"/>
      <c r="AD360" s="1575"/>
      <c r="AE360" s="787"/>
      <c r="AG360" s="275"/>
      <c r="AH360" s="75"/>
    </row>
    <row r="361" spans="1:57" ht="17.25" customHeight="1" x14ac:dyDescent="0.15">
      <c r="A361" s="1170" t="s">
        <v>633</v>
      </c>
      <c r="B361" s="1225" t="s">
        <v>89</v>
      </c>
      <c r="C361" s="1211" t="s">
        <v>239</v>
      </c>
      <c r="D361" s="1212">
        <f>SUM(E361:P361)</f>
        <v>0</v>
      </c>
      <c r="E361" s="1213">
        <v>0</v>
      </c>
      <c r="F361" s="1267">
        <v>0</v>
      </c>
      <c r="G361" s="1267">
        <v>0</v>
      </c>
      <c r="H361" s="1214">
        <v>0</v>
      </c>
      <c r="I361" s="1214">
        <v>0</v>
      </c>
      <c r="J361" s="1215"/>
      <c r="K361" s="1216"/>
      <c r="L361" s="1214"/>
      <c r="M361" s="1214"/>
      <c r="N361" s="1214"/>
      <c r="O361" s="1214"/>
      <c r="P361" s="1217"/>
      <c r="R361" s="59"/>
      <c r="S361" s="55"/>
      <c r="U361" s="767"/>
      <c r="V361" s="767"/>
      <c r="W361" s="767"/>
      <c r="X361" s="748"/>
      <c r="Z361" s="1575"/>
      <c r="AA361" s="1575"/>
      <c r="AB361" s="1575"/>
      <c r="AC361" s="1576"/>
      <c r="AD361" s="1576"/>
      <c r="AG361" s="75"/>
      <c r="AH361" s="292"/>
    </row>
    <row r="362" spans="1:57" ht="17.25" customHeight="1" x14ac:dyDescent="0.15">
      <c r="A362" s="1170" t="s">
        <v>634</v>
      </c>
      <c r="B362" s="1210" t="s">
        <v>89</v>
      </c>
      <c r="C362" s="1271" t="s">
        <v>15</v>
      </c>
      <c r="D362" s="1272">
        <f>SUM(E362:P362)</f>
        <v>0</v>
      </c>
      <c r="E362" s="1213">
        <v>0</v>
      </c>
      <c r="F362" s="1267">
        <v>0</v>
      </c>
      <c r="G362" s="1267">
        <v>0</v>
      </c>
      <c r="H362" s="1275">
        <v>0</v>
      </c>
      <c r="I362" s="1275">
        <v>0</v>
      </c>
      <c r="J362" s="1276"/>
      <c r="K362" s="1277"/>
      <c r="L362" s="1275"/>
      <c r="M362" s="1275"/>
      <c r="N362" s="1275"/>
      <c r="O362" s="1275"/>
      <c r="P362" s="1278"/>
      <c r="R362" s="59"/>
      <c r="S362" s="59"/>
      <c r="U362" s="767"/>
      <c r="V362" s="767"/>
      <c r="W362" s="767"/>
      <c r="X362" s="748"/>
      <c r="Z362" s="1576"/>
      <c r="AA362" s="1576"/>
      <c r="AB362" s="1576"/>
      <c r="AC362" s="1575"/>
      <c r="AD362" s="1576"/>
      <c r="AG362" s="292"/>
      <c r="AH362" s="292"/>
    </row>
    <row r="363" spans="1:57" ht="17.25" customHeight="1" thickBot="1" x14ac:dyDescent="0.2">
      <c r="A363" s="1170" t="s">
        <v>635</v>
      </c>
      <c r="B363" s="1279" t="s">
        <v>89</v>
      </c>
      <c r="C363" s="1280" t="s">
        <v>240</v>
      </c>
      <c r="D363" s="1281">
        <v>0</v>
      </c>
      <c r="E363" s="1255">
        <v>0</v>
      </c>
      <c r="F363" s="1282">
        <v>0</v>
      </c>
      <c r="G363" s="1282">
        <v>0</v>
      </c>
      <c r="H363" s="1256">
        <v>0</v>
      </c>
      <c r="I363" s="1256">
        <v>0</v>
      </c>
      <c r="J363" s="1257"/>
      <c r="K363" s="1256"/>
      <c r="L363" s="1256"/>
      <c r="M363" s="1256"/>
      <c r="N363" s="1256"/>
      <c r="O363" s="1256"/>
      <c r="P363" s="1258"/>
      <c r="R363" s="59"/>
      <c r="S363" s="55"/>
      <c r="T363" s="825"/>
      <c r="U363" s="767"/>
      <c r="V363" s="767"/>
      <c r="W363" s="767"/>
      <c r="X363" s="748"/>
      <c r="Z363" s="1575"/>
      <c r="AA363" s="1575"/>
      <c r="AB363" s="1575"/>
      <c r="AC363" s="1576"/>
      <c r="AD363" s="1575"/>
      <c r="AE363" s="787"/>
      <c r="AG363" s="292"/>
      <c r="AH363" s="292"/>
    </row>
    <row r="364" spans="1:57" ht="17.25" customHeight="1" x14ac:dyDescent="0.15">
      <c r="B364" s="1562" t="s">
        <v>308</v>
      </c>
      <c r="C364" s="1328"/>
      <c r="D364" s="1329"/>
      <c r="E364" s="1329"/>
      <c r="F364" s="1329"/>
      <c r="G364" s="1329"/>
      <c r="H364" s="1269"/>
      <c r="I364" s="1269"/>
      <c r="J364" s="1269"/>
      <c r="K364" s="1269"/>
      <c r="L364" s="1269"/>
      <c r="M364" s="1269"/>
      <c r="N364" s="1269"/>
      <c r="O364" s="1269"/>
      <c r="P364" s="1167" t="s">
        <v>90</v>
      </c>
      <c r="R364" s="59"/>
      <c r="S364" s="59"/>
      <c r="T364" s="783"/>
      <c r="U364" s="767"/>
      <c r="V364" s="767"/>
      <c r="W364" s="767"/>
      <c r="X364" s="748"/>
      <c r="Z364" s="1576"/>
      <c r="AA364" s="1576"/>
      <c r="AB364" s="1576"/>
      <c r="AC364" s="1575"/>
      <c r="AD364" s="1576"/>
      <c r="AE364" s="764"/>
      <c r="AG364" s="292"/>
      <c r="AH364" s="292"/>
    </row>
    <row r="365" spans="1:57" ht="17.25" customHeight="1" x14ac:dyDescent="0.15">
      <c r="B365" s="1327"/>
      <c r="C365" s="1328"/>
      <c r="D365" s="1329"/>
      <c r="E365" s="1329"/>
      <c r="F365" s="1329"/>
      <c r="G365" s="1329"/>
      <c r="H365" s="1269"/>
      <c r="I365" s="1269"/>
      <c r="J365" s="1269"/>
      <c r="K365" s="1269"/>
      <c r="L365" s="1269"/>
      <c r="M365" s="1269"/>
      <c r="N365" s="1269"/>
      <c r="O365" s="1269"/>
      <c r="P365" s="1242"/>
      <c r="R365" s="59"/>
      <c r="S365" s="59"/>
      <c r="U365" s="767"/>
      <c r="V365" s="767"/>
      <c r="W365" s="767"/>
      <c r="X365" s="748"/>
      <c r="AC365" s="1576"/>
      <c r="AD365" s="1575"/>
      <c r="AG365" s="292"/>
      <c r="AH365" s="292"/>
    </row>
    <row r="366" spans="1:57" x14ac:dyDescent="0.15">
      <c r="C366" s="1244"/>
      <c r="D366" s="1330"/>
      <c r="E366" s="1331"/>
      <c r="F366" s="1331"/>
      <c r="G366" s="1331"/>
      <c r="H366" s="1331"/>
      <c r="I366" s="1331"/>
      <c r="J366" s="1331"/>
      <c r="K366" s="1331"/>
      <c r="L366" s="1331"/>
      <c r="M366" s="1331"/>
      <c r="N366" s="1331"/>
      <c r="O366" s="1331"/>
      <c r="P366" s="1244"/>
      <c r="R366" s="59"/>
      <c r="S366" s="59"/>
      <c r="U366" s="767"/>
      <c r="V366" s="767"/>
      <c r="W366" s="767"/>
      <c r="X366" s="748"/>
      <c r="Z366" s="1576"/>
      <c r="AA366" s="1576"/>
      <c r="AB366" s="1576"/>
      <c r="AD366" s="1576"/>
      <c r="AG366" s="292"/>
      <c r="AH366" s="292"/>
    </row>
    <row r="367" spans="1:57" ht="18.75" x14ac:dyDescent="0.15">
      <c r="B367" s="2430" t="s">
        <v>325</v>
      </c>
      <c r="C367" s="2430"/>
      <c r="D367" s="1700" t="s">
        <v>306</v>
      </c>
      <c r="K367" s="293"/>
      <c r="L367" s="293"/>
      <c r="M367" s="293"/>
      <c r="N367" s="293"/>
      <c r="O367" s="293"/>
      <c r="R367" s="59"/>
      <c r="S367" s="59"/>
      <c r="U367" s="767"/>
      <c r="V367" s="767"/>
      <c r="W367" s="767"/>
      <c r="X367" s="748"/>
      <c r="AC367" s="1576"/>
      <c r="AG367" s="292"/>
      <c r="AH367" s="275"/>
    </row>
    <row r="368" spans="1:57" ht="15" thickBot="1" x14ac:dyDescent="0.2">
      <c r="B368" s="75"/>
      <c r="P368" s="1360" t="s">
        <v>265</v>
      </c>
      <c r="R368" s="59"/>
      <c r="S368" s="59"/>
      <c r="U368" s="767"/>
      <c r="V368" s="767"/>
      <c r="W368" s="767"/>
      <c r="X368" s="748"/>
      <c r="AD368" s="1576"/>
      <c r="AG368" s="275"/>
      <c r="AH368" s="275"/>
    </row>
    <row r="369" spans="2:34" s="75" customFormat="1" ht="17.25" customHeight="1" x14ac:dyDescent="0.15">
      <c r="B369" s="1695" t="s">
        <v>92</v>
      </c>
      <c r="C369" s="1696"/>
      <c r="D369" s="1536" t="s">
        <v>1</v>
      </c>
      <c r="E369" s="1537" t="s">
        <v>2</v>
      </c>
      <c r="F369" s="1538" t="s">
        <v>3</v>
      </c>
      <c r="G369" s="1538" t="s">
        <v>4</v>
      </c>
      <c r="H369" s="1538" t="s">
        <v>5</v>
      </c>
      <c r="I369" s="1538" t="s">
        <v>6</v>
      </c>
      <c r="J369" s="1538" t="s">
        <v>7</v>
      </c>
      <c r="K369" s="1538" t="s">
        <v>8</v>
      </c>
      <c r="L369" s="1538" t="s">
        <v>9</v>
      </c>
      <c r="M369" s="1538" t="s">
        <v>10</v>
      </c>
      <c r="N369" s="1538" t="s">
        <v>11</v>
      </c>
      <c r="O369" s="1538" t="s">
        <v>12</v>
      </c>
      <c r="P369" s="1539" t="s">
        <v>13</v>
      </c>
      <c r="Q369" s="2"/>
      <c r="R369" s="59"/>
      <c r="S369" s="55"/>
      <c r="T369" s="780"/>
      <c r="U369" s="767"/>
      <c r="V369" s="767"/>
      <c r="W369" s="767"/>
      <c r="X369" s="748"/>
      <c r="Y369" s="758"/>
      <c r="Z369" s="1569"/>
      <c r="AA369" s="1569"/>
      <c r="AB369" s="1569"/>
      <c r="AC369" s="1569"/>
      <c r="AD369" s="1569"/>
      <c r="AE369" s="758"/>
      <c r="AF369" s="1179"/>
      <c r="AG369" s="275"/>
      <c r="AH369" s="275"/>
    </row>
    <row r="370" spans="2:34" s="292" customFormat="1" ht="17.25" customHeight="1" x14ac:dyDescent="0.15">
      <c r="B370" s="1517" t="s">
        <v>14</v>
      </c>
      <c r="C370" s="1495" t="s">
        <v>93</v>
      </c>
      <c r="D370" s="1496">
        <f>SUM(E370:P370)</f>
        <v>508385.29099999997</v>
      </c>
      <c r="E370" s="1497">
        <f t="shared" ref="E370:P370" si="0">E5</f>
        <v>95861</v>
      </c>
      <c r="F370" s="1498">
        <f t="shared" si="0"/>
        <v>91293</v>
      </c>
      <c r="G370" s="1498">
        <f t="shared" si="0"/>
        <v>101446</v>
      </c>
      <c r="H370" s="1498">
        <f t="shared" si="0"/>
        <v>106474</v>
      </c>
      <c r="I370" s="1498">
        <f t="shared" si="0"/>
        <v>113311.29099999994</v>
      </c>
      <c r="J370" s="1498">
        <f t="shared" si="0"/>
        <v>0</v>
      </c>
      <c r="K370" s="1498">
        <f t="shared" si="0"/>
        <v>0</v>
      </c>
      <c r="L370" s="1498">
        <f t="shared" si="0"/>
        <v>0</v>
      </c>
      <c r="M370" s="1498">
        <f t="shared" si="0"/>
        <v>0</v>
      </c>
      <c r="N370" s="1498">
        <f t="shared" si="0"/>
        <v>0</v>
      </c>
      <c r="O370" s="1498">
        <f t="shared" si="0"/>
        <v>0</v>
      </c>
      <c r="P370" s="1499">
        <f t="shared" si="0"/>
        <v>0</v>
      </c>
      <c r="Q370" s="2"/>
      <c r="R370" s="59"/>
      <c r="S370" s="59"/>
      <c r="T370" s="780"/>
      <c r="U370" s="767"/>
      <c r="V370" s="767"/>
      <c r="W370" s="767"/>
      <c r="X370" s="748"/>
      <c r="Y370" s="758"/>
      <c r="Z370" s="1569"/>
      <c r="AA370" s="1569"/>
      <c r="AB370" s="1569"/>
      <c r="AC370" s="1569"/>
      <c r="AD370" s="1569"/>
      <c r="AE370" s="758"/>
      <c r="AF370" s="1179"/>
      <c r="AG370" s="275"/>
      <c r="AH370" s="75"/>
    </row>
    <row r="371" spans="2:34" s="292" customFormat="1" ht="17.25" customHeight="1" x14ac:dyDescent="0.15">
      <c r="B371" s="1492" t="s">
        <v>14</v>
      </c>
      <c r="C371" s="1332" t="s">
        <v>94</v>
      </c>
      <c r="D371" s="1333">
        <f>SUM(E371:P371)</f>
        <v>163662818.18599999</v>
      </c>
      <c r="E371" s="1334">
        <f t="shared" ref="E371:P371" si="1">E6</f>
        <v>34258928</v>
      </c>
      <c r="F371" s="1335">
        <f t="shared" si="1"/>
        <v>31141892</v>
      </c>
      <c r="G371" s="1335">
        <f t="shared" si="1"/>
        <v>34281994</v>
      </c>
      <c r="H371" s="1335">
        <f t="shared" si="1"/>
        <v>32719754</v>
      </c>
      <c r="I371" s="1335">
        <f t="shared" si="1"/>
        <v>31260250.185999997</v>
      </c>
      <c r="J371" s="1335">
        <f t="shared" si="1"/>
        <v>0</v>
      </c>
      <c r="K371" s="1335">
        <f t="shared" si="1"/>
        <v>0</v>
      </c>
      <c r="L371" s="1335">
        <f t="shared" si="1"/>
        <v>0</v>
      </c>
      <c r="M371" s="1335">
        <f t="shared" si="1"/>
        <v>0</v>
      </c>
      <c r="N371" s="1335">
        <f t="shared" si="1"/>
        <v>0</v>
      </c>
      <c r="O371" s="1335">
        <f t="shared" si="1"/>
        <v>0</v>
      </c>
      <c r="P371" s="1336">
        <f t="shared" si="1"/>
        <v>0</v>
      </c>
      <c r="Q371" s="274"/>
      <c r="R371" s="59"/>
      <c r="S371" s="59"/>
      <c r="T371" s="780"/>
      <c r="U371" s="767"/>
      <c r="V371" s="767"/>
      <c r="W371" s="767"/>
      <c r="X371" s="748"/>
      <c r="Y371" s="758"/>
      <c r="Z371" s="1569"/>
      <c r="AA371" s="1569"/>
      <c r="AB371" s="1569"/>
      <c r="AC371" s="1569"/>
      <c r="AD371" s="1569"/>
      <c r="AE371" s="758"/>
      <c r="AF371" s="1179"/>
      <c r="AG371" s="75"/>
    </row>
    <row r="372" spans="2:34" s="292" customFormat="1" ht="17.25" customHeight="1" x14ac:dyDescent="0.15">
      <c r="B372" s="1500" t="s">
        <v>14</v>
      </c>
      <c r="C372" s="1501" t="s">
        <v>96</v>
      </c>
      <c r="D372" s="1502">
        <f>D371/D370</f>
        <v>321.92673762073889</v>
      </c>
      <c r="E372" s="1503">
        <f t="shared" ref="E372:P372" si="2">E7</f>
        <v>357</v>
      </c>
      <c r="F372" s="1504">
        <f t="shared" si="2"/>
        <v>341</v>
      </c>
      <c r="G372" s="1504">
        <f t="shared" si="2"/>
        <v>338</v>
      </c>
      <c r="H372" s="1504">
        <f t="shared" si="2"/>
        <v>307</v>
      </c>
      <c r="I372" s="1504">
        <f t="shared" si="2"/>
        <v>275.87939304301119</v>
      </c>
      <c r="J372" s="1504">
        <f t="shared" si="2"/>
        <v>0</v>
      </c>
      <c r="K372" s="1504">
        <f t="shared" si="2"/>
        <v>0</v>
      </c>
      <c r="L372" s="1504">
        <f t="shared" si="2"/>
        <v>0</v>
      </c>
      <c r="M372" s="1504">
        <f t="shared" si="2"/>
        <v>0</v>
      </c>
      <c r="N372" s="1504">
        <f t="shared" si="2"/>
        <v>0</v>
      </c>
      <c r="O372" s="1504">
        <f t="shared" si="2"/>
        <v>0</v>
      </c>
      <c r="P372" s="1505">
        <f t="shared" si="2"/>
        <v>0</v>
      </c>
      <c r="Q372" s="274"/>
      <c r="R372" s="2"/>
      <c r="S372" s="55"/>
      <c r="T372" s="783"/>
      <c r="U372" s="767"/>
      <c r="V372" s="767"/>
      <c r="W372" s="767"/>
      <c r="X372" s="748"/>
      <c r="Y372" s="758"/>
      <c r="Z372" s="1575"/>
      <c r="AA372" s="1575"/>
      <c r="AB372" s="1575"/>
      <c r="AC372" s="1569"/>
      <c r="AD372" s="1569"/>
      <c r="AE372" s="764"/>
      <c r="AF372" s="1179"/>
      <c r="AG372" s="1338"/>
    </row>
    <row r="373" spans="2:34" s="292" customFormat="1" ht="17.25" customHeight="1" x14ac:dyDescent="0.15">
      <c r="B373" s="1494" t="s">
        <v>65</v>
      </c>
      <c r="C373" s="1495" t="s">
        <v>95</v>
      </c>
      <c r="D373" s="1496">
        <f>SUM(E373:P373)</f>
        <v>109803.193</v>
      </c>
      <c r="E373" s="1497">
        <f t="shared" ref="E373:P373" si="3">E134</f>
        <v>26932</v>
      </c>
      <c r="F373" s="1498">
        <f t="shared" si="3"/>
        <v>24900</v>
      </c>
      <c r="G373" s="1498">
        <f t="shared" si="3"/>
        <v>22819</v>
      </c>
      <c r="H373" s="1498">
        <f t="shared" si="3"/>
        <v>19287</v>
      </c>
      <c r="I373" s="1498">
        <f t="shared" si="3"/>
        <v>15865.193000000003</v>
      </c>
      <c r="J373" s="1498">
        <f t="shared" si="3"/>
        <v>0</v>
      </c>
      <c r="K373" s="1498">
        <f t="shared" si="3"/>
        <v>0</v>
      </c>
      <c r="L373" s="1498">
        <f t="shared" si="3"/>
        <v>0</v>
      </c>
      <c r="M373" s="1498">
        <f t="shared" si="3"/>
        <v>0</v>
      </c>
      <c r="N373" s="1498">
        <f t="shared" si="3"/>
        <v>0</v>
      </c>
      <c r="O373" s="1498">
        <f t="shared" si="3"/>
        <v>0</v>
      </c>
      <c r="P373" s="1499">
        <f t="shared" si="3"/>
        <v>0</v>
      </c>
      <c r="Q373" s="5"/>
      <c r="R373" s="59"/>
      <c r="S373" s="55"/>
      <c r="T373" s="783"/>
      <c r="U373" s="767"/>
      <c r="V373" s="767"/>
      <c r="W373" s="767"/>
      <c r="X373" s="748"/>
      <c r="Y373" s="758"/>
      <c r="Z373" s="1569"/>
      <c r="AA373" s="1569"/>
      <c r="AB373" s="1569"/>
      <c r="AC373" s="1575"/>
      <c r="AD373" s="1569"/>
      <c r="AE373" s="764"/>
      <c r="AF373" s="1179"/>
      <c r="AG373" s="1338"/>
    </row>
    <row r="374" spans="2:34" s="292" customFormat="1" ht="17.25" customHeight="1" x14ac:dyDescent="0.15">
      <c r="B374" s="1491" t="s">
        <v>66</v>
      </c>
      <c r="C374" s="1332" t="s">
        <v>94</v>
      </c>
      <c r="D374" s="1333">
        <f>SUM(E374:P374)</f>
        <v>77244289.784999996</v>
      </c>
      <c r="E374" s="1334">
        <f t="shared" ref="E374:P374" si="4">E135</f>
        <v>19369632</v>
      </c>
      <c r="F374" s="1335">
        <f t="shared" si="4"/>
        <v>18223234</v>
      </c>
      <c r="G374" s="1335">
        <f t="shared" si="4"/>
        <v>16275988</v>
      </c>
      <c r="H374" s="1335">
        <f t="shared" si="4"/>
        <v>12794928</v>
      </c>
      <c r="I374" s="1335">
        <f t="shared" si="4"/>
        <v>10580507.785</v>
      </c>
      <c r="J374" s="1335">
        <f t="shared" si="4"/>
        <v>0</v>
      </c>
      <c r="K374" s="1335">
        <f t="shared" si="4"/>
        <v>0</v>
      </c>
      <c r="L374" s="1335">
        <f t="shared" si="4"/>
        <v>0</v>
      </c>
      <c r="M374" s="1335">
        <f t="shared" si="4"/>
        <v>0</v>
      </c>
      <c r="N374" s="1335">
        <f t="shared" si="4"/>
        <v>0</v>
      </c>
      <c r="O374" s="1335">
        <f t="shared" si="4"/>
        <v>0</v>
      </c>
      <c r="P374" s="1336">
        <f t="shared" si="4"/>
        <v>0</v>
      </c>
      <c r="Q374" s="5"/>
      <c r="R374" s="59"/>
      <c r="S374" s="55"/>
      <c r="T374" s="783"/>
      <c r="U374" s="767"/>
      <c r="V374" s="767"/>
      <c r="W374" s="767"/>
      <c r="X374" s="748"/>
      <c r="Y374" s="758"/>
      <c r="Z374" s="1576"/>
      <c r="AA374" s="1576"/>
      <c r="AB374" s="1576"/>
      <c r="AC374" s="1569"/>
      <c r="AD374" s="1575"/>
      <c r="AE374" s="764"/>
      <c r="AF374" s="1179"/>
      <c r="AG374" s="1338"/>
    </row>
    <row r="375" spans="2:34" s="292" customFormat="1" ht="17.25" customHeight="1" x14ac:dyDescent="0.15">
      <c r="B375" s="1512" t="s">
        <v>66</v>
      </c>
      <c r="C375" s="1513" t="s">
        <v>96</v>
      </c>
      <c r="D375" s="1514">
        <f>D136</f>
        <v>703.4794496823057</v>
      </c>
      <c r="E375" s="1515">
        <f t="shared" ref="E375:P375" si="5">E136</f>
        <v>719</v>
      </c>
      <c r="F375" s="1516">
        <f t="shared" si="5"/>
        <v>732</v>
      </c>
      <c r="G375" s="1516">
        <f t="shared" si="5"/>
        <v>713</v>
      </c>
      <c r="H375" s="1516">
        <f t="shared" si="5"/>
        <v>663</v>
      </c>
      <c r="I375" s="1516">
        <f t="shared" si="5"/>
        <v>666.90066644635192</v>
      </c>
      <c r="J375" s="1516">
        <f t="shared" si="5"/>
        <v>0</v>
      </c>
      <c r="K375" s="1516">
        <f t="shared" si="5"/>
        <v>0</v>
      </c>
      <c r="L375" s="1516">
        <f t="shared" si="5"/>
        <v>0</v>
      </c>
      <c r="M375" s="1516">
        <f t="shared" si="5"/>
        <v>0</v>
      </c>
      <c r="N375" s="1516">
        <f t="shared" si="5"/>
        <v>0</v>
      </c>
      <c r="O375" s="1516">
        <f t="shared" si="5"/>
        <v>0</v>
      </c>
      <c r="P375" s="1514">
        <f t="shared" si="5"/>
        <v>0</v>
      </c>
      <c r="Q375" s="2"/>
      <c r="R375" s="59"/>
      <c r="S375" s="55"/>
      <c r="T375" s="826"/>
      <c r="U375" s="767"/>
      <c r="V375" s="767"/>
      <c r="W375" s="767"/>
      <c r="X375" s="748"/>
      <c r="Y375" s="758"/>
      <c r="Z375" s="1569"/>
      <c r="AA375" s="1569"/>
      <c r="AB375" s="1569"/>
      <c r="AC375" s="1576"/>
      <c r="AD375" s="1569"/>
      <c r="AE375" s="760"/>
      <c r="AF375" s="1179"/>
      <c r="AG375" s="1338"/>
    </row>
    <row r="376" spans="2:34" s="275" customFormat="1" ht="17.25" customHeight="1" x14ac:dyDescent="0.15">
      <c r="B376" s="1541" t="s">
        <v>97</v>
      </c>
      <c r="C376" s="1506" t="s">
        <v>95</v>
      </c>
      <c r="D376" s="1507">
        <f>D370+D373</f>
        <v>618188.48399999994</v>
      </c>
      <c r="E376" s="1508">
        <f t="shared" ref="E376:L377" si="6">E370+E373</f>
        <v>122793</v>
      </c>
      <c r="F376" s="1509">
        <f t="shared" si="6"/>
        <v>116193</v>
      </c>
      <c r="G376" s="1509">
        <f t="shared" si="6"/>
        <v>124265</v>
      </c>
      <c r="H376" s="1509">
        <f t="shared" si="6"/>
        <v>125761</v>
      </c>
      <c r="I376" s="1509">
        <f t="shared" si="6"/>
        <v>129176.48399999994</v>
      </c>
      <c r="J376" s="1509">
        <f t="shared" si="6"/>
        <v>0</v>
      </c>
      <c r="K376" s="1509">
        <f t="shared" si="6"/>
        <v>0</v>
      </c>
      <c r="L376" s="1509">
        <f t="shared" si="6"/>
        <v>0</v>
      </c>
      <c r="M376" s="1509">
        <f>M370+M373</f>
        <v>0</v>
      </c>
      <c r="N376" s="1509">
        <f>N370+N373</f>
        <v>0</v>
      </c>
      <c r="O376" s="1510">
        <f t="shared" ref="O376:P377" si="7">O370+O373</f>
        <v>0</v>
      </c>
      <c r="P376" s="1511">
        <f t="shared" si="7"/>
        <v>0</v>
      </c>
      <c r="Q376" s="2"/>
      <c r="R376" s="2"/>
      <c r="S376" s="59"/>
      <c r="T376" s="783"/>
      <c r="U376" s="767"/>
      <c r="V376" s="767"/>
      <c r="W376" s="767"/>
      <c r="X376" s="748"/>
      <c r="Y376" s="758"/>
      <c r="Z376" s="1569"/>
      <c r="AA376" s="1569"/>
      <c r="AB376" s="1569"/>
      <c r="AC376" s="1569"/>
      <c r="AD376" s="1576"/>
      <c r="AE376" s="764"/>
      <c r="AF376" s="1179"/>
      <c r="AG376" s="1338"/>
      <c r="AH376" s="292"/>
    </row>
    <row r="377" spans="2:34" s="275" customFormat="1" ht="17.25" customHeight="1" x14ac:dyDescent="0.15">
      <c r="B377" s="1548" t="s">
        <v>66</v>
      </c>
      <c r="C377" s="1192" t="s">
        <v>94</v>
      </c>
      <c r="D377" s="1193">
        <f>D371+D374</f>
        <v>240907107.97099999</v>
      </c>
      <c r="E377" s="1194">
        <f t="shared" si="6"/>
        <v>53628560</v>
      </c>
      <c r="F377" s="1337">
        <f t="shared" si="6"/>
        <v>49365126</v>
      </c>
      <c r="G377" s="1337">
        <f t="shared" si="6"/>
        <v>50557982</v>
      </c>
      <c r="H377" s="1337">
        <f t="shared" si="6"/>
        <v>45514682</v>
      </c>
      <c r="I377" s="1337">
        <f t="shared" si="6"/>
        <v>41840757.971000001</v>
      </c>
      <c r="J377" s="1337">
        <f t="shared" si="6"/>
        <v>0</v>
      </c>
      <c r="K377" s="1337">
        <f t="shared" si="6"/>
        <v>0</v>
      </c>
      <c r="L377" s="1337">
        <f t="shared" si="6"/>
        <v>0</v>
      </c>
      <c r="M377" s="1337">
        <f>M371+M374</f>
        <v>0</v>
      </c>
      <c r="N377" s="1337">
        <f>N371+N374</f>
        <v>0</v>
      </c>
      <c r="O377" s="1195">
        <f t="shared" si="7"/>
        <v>0</v>
      </c>
      <c r="P377" s="1196">
        <f t="shared" si="7"/>
        <v>0</v>
      </c>
      <c r="Q377" s="2"/>
      <c r="R377" s="2"/>
      <c r="S377" s="59"/>
      <c r="T377" s="780"/>
      <c r="U377" s="767"/>
      <c r="V377" s="767"/>
      <c r="W377" s="767"/>
      <c r="X377" s="748"/>
      <c r="Y377" s="758"/>
      <c r="Z377" s="1569"/>
      <c r="AA377" s="1569"/>
      <c r="AB377" s="1569"/>
      <c r="AC377" s="1569"/>
      <c r="AD377" s="1569"/>
      <c r="AE377" s="758"/>
      <c r="AF377" s="1179"/>
      <c r="AG377" s="1338"/>
    </row>
    <row r="378" spans="2:34" s="275" customFormat="1" ht="17.25" customHeight="1" thickBot="1" x14ac:dyDescent="0.2">
      <c r="B378" s="1549" t="s">
        <v>66</v>
      </c>
      <c r="C378" s="1542" t="s">
        <v>96</v>
      </c>
      <c r="D378" s="1543">
        <f>D377/D376</f>
        <v>389.69847256326437</v>
      </c>
      <c r="E378" s="1544">
        <f t="shared" ref="E378:L378" si="8">E377/E376</f>
        <v>436.73955355761319</v>
      </c>
      <c r="F378" s="1545">
        <f t="shared" si="8"/>
        <v>424.85456094601221</v>
      </c>
      <c r="G378" s="1545">
        <f t="shared" si="8"/>
        <v>406.85617028125375</v>
      </c>
      <c r="H378" s="1545">
        <f t="shared" si="8"/>
        <v>361.91412282027022</v>
      </c>
      <c r="I378" s="1545">
        <f t="shared" si="8"/>
        <v>323.90383044486657</v>
      </c>
      <c r="J378" s="1545" t="e">
        <f t="shared" si="8"/>
        <v>#DIV/0!</v>
      </c>
      <c r="K378" s="1545" t="e">
        <f t="shared" si="8"/>
        <v>#DIV/0!</v>
      </c>
      <c r="L378" s="1545" t="e">
        <f t="shared" si="8"/>
        <v>#DIV/0!</v>
      </c>
      <c r="M378" s="1545" t="e">
        <f>M377/M376</f>
        <v>#DIV/0!</v>
      </c>
      <c r="N378" s="1545" t="e">
        <f>N377/N376</f>
        <v>#DIV/0!</v>
      </c>
      <c r="O378" s="1546" t="e">
        <f t="shared" ref="O378:P378" si="9">O377/O376</f>
        <v>#DIV/0!</v>
      </c>
      <c r="P378" s="1547" t="e">
        <f t="shared" si="9"/>
        <v>#DIV/0!</v>
      </c>
      <c r="Q378" s="2"/>
      <c r="R378" s="2"/>
      <c r="S378" s="55"/>
      <c r="T378" s="780"/>
      <c r="U378" s="767"/>
      <c r="V378" s="767"/>
      <c r="W378" s="767"/>
      <c r="X378" s="748"/>
      <c r="Y378" s="758"/>
      <c r="Z378" s="1569"/>
      <c r="AA378" s="1569"/>
      <c r="AB378" s="1569"/>
      <c r="AC378" s="1569"/>
      <c r="AD378" s="1569"/>
      <c r="AE378" s="758"/>
      <c r="AF378" s="1179"/>
      <c r="AG378" s="1339"/>
    </row>
    <row r="379" spans="2:34" s="75" customFormat="1" ht="17.25" customHeight="1" x14ac:dyDescent="0.15">
      <c r="B379" s="1695" t="s">
        <v>98</v>
      </c>
      <c r="C379" s="1696"/>
      <c r="D379" s="1536" t="s">
        <v>1</v>
      </c>
      <c r="E379" s="1537" t="s">
        <v>2</v>
      </c>
      <c r="F379" s="1538" t="s">
        <v>3</v>
      </c>
      <c r="G379" s="1538" t="s">
        <v>4</v>
      </c>
      <c r="H379" s="1538" t="s">
        <v>5</v>
      </c>
      <c r="I379" s="1538" t="s">
        <v>259</v>
      </c>
      <c r="J379" s="1538" t="s">
        <v>7</v>
      </c>
      <c r="K379" s="1538" t="s">
        <v>8</v>
      </c>
      <c r="L379" s="1538" t="s">
        <v>9</v>
      </c>
      <c r="M379" s="1538" t="s">
        <v>10</v>
      </c>
      <c r="N379" s="1538" t="s">
        <v>11</v>
      </c>
      <c r="O379" s="1538" t="s">
        <v>12</v>
      </c>
      <c r="P379" s="1539" t="s">
        <v>13</v>
      </c>
      <c r="Q379" s="2"/>
      <c r="R379" s="2"/>
      <c r="S379" s="2"/>
      <c r="T379" s="780"/>
      <c r="U379" s="767"/>
      <c r="V379" s="767"/>
      <c r="W379" s="767"/>
      <c r="X379" s="748"/>
      <c r="Y379" s="758"/>
      <c r="Z379" s="1569"/>
      <c r="AA379" s="1569"/>
      <c r="AB379" s="1569"/>
      <c r="AC379" s="1569"/>
      <c r="AD379" s="1569"/>
      <c r="AE379" s="758"/>
      <c r="AF379" s="1179"/>
      <c r="AG379" s="1339"/>
      <c r="AH379" s="275"/>
    </row>
    <row r="380" spans="2:34" s="292" customFormat="1" ht="17.25" customHeight="1" x14ac:dyDescent="0.15">
      <c r="B380" s="1517" t="s">
        <v>14</v>
      </c>
      <c r="C380" s="1495" t="s">
        <v>95</v>
      </c>
      <c r="D380" s="1496">
        <f>SUM(E380:P380)</f>
        <v>84836.403000000006</v>
      </c>
      <c r="E380" s="1497">
        <f t="shared" ref="E380:P380" si="10">E187</f>
        <v>17307.27</v>
      </c>
      <c r="F380" s="1498">
        <f t="shared" si="10"/>
        <v>14420.041999999999</v>
      </c>
      <c r="G380" s="1498">
        <f t="shared" si="10"/>
        <v>14745.697</v>
      </c>
      <c r="H380" s="1498">
        <f t="shared" si="10"/>
        <v>18161.407999999999</v>
      </c>
      <c r="I380" s="1498">
        <f t="shared" si="10"/>
        <v>20201.986000000004</v>
      </c>
      <c r="J380" s="1498">
        <f t="shared" si="10"/>
        <v>0</v>
      </c>
      <c r="K380" s="1498">
        <f t="shared" si="10"/>
        <v>0</v>
      </c>
      <c r="L380" s="1498">
        <f t="shared" si="10"/>
        <v>0</v>
      </c>
      <c r="M380" s="1498">
        <f t="shared" si="10"/>
        <v>0</v>
      </c>
      <c r="N380" s="1498">
        <f t="shared" si="10"/>
        <v>0</v>
      </c>
      <c r="O380" s="1498">
        <f t="shared" si="10"/>
        <v>0</v>
      </c>
      <c r="P380" s="1499">
        <f t="shared" si="10"/>
        <v>0</v>
      </c>
      <c r="Q380" s="2"/>
      <c r="R380" s="2"/>
      <c r="S380" s="2"/>
      <c r="T380" s="780"/>
      <c r="U380" s="767"/>
      <c r="V380" s="767"/>
      <c r="W380" s="767"/>
      <c r="X380" s="748"/>
      <c r="Y380" s="758"/>
      <c r="Z380" s="1569"/>
      <c r="AA380" s="1569"/>
      <c r="AB380" s="1569"/>
      <c r="AC380" s="1569"/>
      <c r="AD380" s="1569"/>
      <c r="AE380" s="758"/>
      <c r="AF380" s="1179"/>
      <c r="AG380" s="1339"/>
      <c r="AH380" s="75"/>
    </row>
    <row r="381" spans="2:34" s="292" customFormat="1" ht="17.25" customHeight="1" x14ac:dyDescent="0.15">
      <c r="B381" s="1492" t="s">
        <v>14</v>
      </c>
      <c r="C381" s="1332" t="s">
        <v>94</v>
      </c>
      <c r="D381" s="1333">
        <f>SUM(E381:P381)</f>
        <v>24116944.921</v>
      </c>
      <c r="E381" s="1334">
        <f t="shared" ref="E381:P381" si="11">E188</f>
        <v>4924065.87</v>
      </c>
      <c r="F381" s="1335">
        <f t="shared" si="11"/>
        <v>4679122.6040000003</v>
      </c>
      <c r="G381" s="1335">
        <f t="shared" si="11"/>
        <v>4883570.398</v>
      </c>
      <c r="H381" s="1335">
        <f t="shared" si="11"/>
        <v>4856652.5980000002</v>
      </c>
      <c r="I381" s="1335">
        <f t="shared" si="11"/>
        <v>4773533.4510000004</v>
      </c>
      <c r="J381" s="1335">
        <f t="shared" si="11"/>
        <v>0</v>
      </c>
      <c r="K381" s="1335">
        <f t="shared" si="11"/>
        <v>0</v>
      </c>
      <c r="L381" s="1335">
        <f t="shared" si="11"/>
        <v>0</v>
      </c>
      <c r="M381" s="1335">
        <f t="shared" si="11"/>
        <v>0</v>
      </c>
      <c r="N381" s="1335">
        <f t="shared" si="11"/>
        <v>0</v>
      </c>
      <c r="O381" s="1335">
        <f t="shared" si="11"/>
        <v>0</v>
      </c>
      <c r="P381" s="1336">
        <f t="shared" si="11"/>
        <v>0</v>
      </c>
      <c r="Q381" s="2"/>
      <c r="R381" s="2"/>
      <c r="S381" s="55"/>
      <c r="T381" s="780"/>
      <c r="U381" s="767"/>
      <c r="V381" s="767"/>
      <c r="W381" s="767"/>
      <c r="X381" s="748"/>
      <c r="Y381" s="758"/>
      <c r="Z381" s="1569"/>
      <c r="AA381" s="1569"/>
      <c r="AB381" s="1569"/>
      <c r="AC381" s="1569"/>
      <c r="AD381" s="1569"/>
      <c r="AE381" s="758"/>
      <c r="AF381" s="1179"/>
      <c r="AG381" s="1180"/>
      <c r="AH381" s="1338"/>
    </row>
    <row r="382" spans="2:34" s="292" customFormat="1" ht="17.25" customHeight="1" x14ac:dyDescent="0.15">
      <c r="B382" s="1500" t="s">
        <v>14</v>
      </c>
      <c r="C382" s="1501" t="s">
        <v>96</v>
      </c>
      <c r="D382" s="1502">
        <f>D381/D380</f>
        <v>284.27590124253618</v>
      </c>
      <c r="E382" s="1503">
        <f t="shared" ref="E382:P382" si="12">E189</f>
        <v>285</v>
      </c>
      <c r="F382" s="1504">
        <f t="shared" si="12"/>
        <v>324</v>
      </c>
      <c r="G382" s="1504">
        <f t="shared" si="12"/>
        <v>331</v>
      </c>
      <c r="H382" s="1504">
        <f t="shared" si="12"/>
        <v>267</v>
      </c>
      <c r="I382" s="1504">
        <f t="shared" si="12"/>
        <v>236.29030586398778</v>
      </c>
      <c r="J382" s="1504">
        <f t="shared" si="12"/>
        <v>0</v>
      </c>
      <c r="K382" s="1504">
        <f t="shared" si="12"/>
        <v>0</v>
      </c>
      <c r="L382" s="1504">
        <f t="shared" si="12"/>
        <v>0</v>
      </c>
      <c r="M382" s="1504">
        <f t="shared" si="12"/>
        <v>0</v>
      </c>
      <c r="N382" s="1504">
        <f t="shared" si="12"/>
        <v>0</v>
      </c>
      <c r="O382" s="1504">
        <f t="shared" si="12"/>
        <v>0</v>
      </c>
      <c r="P382" s="1505">
        <f t="shared" si="12"/>
        <v>0</v>
      </c>
      <c r="Q382" s="2"/>
      <c r="R382" s="2"/>
      <c r="S382" s="2"/>
      <c r="T382" s="780"/>
      <c r="U382" s="767"/>
      <c r="V382" s="767"/>
      <c r="W382" s="767"/>
      <c r="X382" s="748"/>
      <c r="Y382" s="758"/>
      <c r="Z382" s="1569"/>
      <c r="AA382" s="1569"/>
      <c r="AB382" s="1569"/>
      <c r="AC382" s="1569"/>
      <c r="AD382" s="1569"/>
      <c r="AE382" s="758"/>
      <c r="AF382" s="1179"/>
      <c r="AG382" s="1180"/>
      <c r="AH382" s="1338"/>
    </row>
    <row r="383" spans="2:34" s="292" customFormat="1" ht="17.25" customHeight="1" x14ac:dyDescent="0.15">
      <c r="B383" s="1494" t="s">
        <v>65</v>
      </c>
      <c r="C383" s="1495" t="s">
        <v>95</v>
      </c>
      <c r="D383" s="1496">
        <f>SUM(E383:P383)</f>
        <v>5361.9760000000006</v>
      </c>
      <c r="E383" s="1497">
        <f t="shared" ref="E383:P385" si="13">E316</f>
        <v>418.43900000000002</v>
      </c>
      <c r="F383" s="1498">
        <f t="shared" si="13"/>
        <v>507.31799999999998</v>
      </c>
      <c r="G383" s="1498">
        <f t="shared" si="13"/>
        <v>830.08699999999999</v>
      </c>
      <c r="H383" s="1498">
        <f t="shared" si="13"/>
        <v>1153.307</v>
      </c>
      <c r="I383" s="1498">
        <f t="shared" si="13"/>
        <v>2452.8250000000003</v>
      </c>
      <c r="J383" s="1498">
        <f t="shared" si="13"/>
        <v>0</v>
      </c>
      <c r="K383" s="1498">
        <f t="shared" si="13"/>
        <v>0</v>
      </c>
      <c r="L383" s="1498">
        <f t="shared" si="13"/>
        <v>0</v>
      </c>
      <c r="M383" s="1498">
        <f t="shared" si="13"/>
        <v>0</v>
      </c>
      <c r="N383" s="1498">
        <f t="shared" si="13"/>
        <v>0</v>
      </c>
      <c r="O383" s="1498">
        <f t="shared" si="13"/>
        <v>0</v>
      </c>
      <c r="P383" s="1499">
        <f t="shared" si="13"/>
        <v>0</v>
      </c>
      <c r="Q383" s="2"/>
      <c r="R383" s="2"/>
      <c r="S383" s="2"/>
      <c r="T383" s="780"/>
      <c r="U383" s="767"/>
      <c r="V383" s="767"/>
      <c r="W383" s="767"/>
      <c r="X383" s="748"/>
      <c r="Y383" s="758"/>
      <c r="Z383" s="1569"/>
      <c r="AA383" s="1569"/>
      <c r="AB383" s="1569"/>
      <c r="AC383" s="1569"/>
      <c r="AD383" s="1569"/>
      <c r="AE383" s="758"/>
      <c r="AF383" s="1179"/>
      <c r="AG383" s="1180"/>
      <c r="AH383" s="1338"/>
    </row>
    <row r="384" spans="2:34" s="292" customFormat="1" ht="17.25" customHeight="1" x14ac:dyDescent="0.15">
      <c r="B384" s="1491" t="s">
        <v>66</v>
      </c>
      <c r="C384" s="1332" t="s">
        <v>94</v>
      </c>
      <c r="D384" s="1333">
        <f>SUM(E384:P384)</f>
        <v>4962270.9040000001</v>
      </c>
      <c r="E384" s="1334">
        <f t="shared" si="13"/>
        <v>732406.21400000004</v>
      </c>
      <c r="F384" s="1335">
        <f t="shared" si="13"/>
        <v>764030.08400000003</v>
      </c>
      <c r="G384" s="1335">
        <f t="shared" si="13"/>
        <v>929958.77899999998</v>
      </c>
      <c r="H384" s="1335">
        <f t="shared" si="13"/>
        <v>1029767.853</v>
      </c>
      <c r="I384" s="1335">
        <f t="shared" si="13"/>
        <v>1506107.9740000002</v>
      </c>
      <c r="J384" s="1335">
        <f t="shared" si="13"/>
        <v>0</v>
      </c>
      <c r="K384" s="1335">
        <f t="shared" si="13"/>
        <v>0</v>
      </c>
      <c r="L384" s="1335">
        <f t="shared" si="13"/>
        <v>0</v>
      </c>
      <c r="M384" s="1335">
        <f t="shared" si="13"/>
        <v>0</v>
      </c>
      <c r="N384" s="1335">
        <f t="shared" si="13"/>
        <v>0</v>
      </c>
      <c r="O384" s="1335">
        <f t="shared" si="13"/>
        <v>0</v>
      </c>
      <c r="P384" s="1336">
        <f t="shared" si="13"/>
        <v>0</v>
      </c>
      <c r="Q384" s="2"/>
      <c r="R384" s="2"/>
      <c r="S384" s="59"/>
      <c r="T384" s="780"/>
      <c r="U384" s="767"/>
      <c r="V384" s="767"/>
      <c r="W384" s="767"/>
      <c r="X384" s="748"/>
      <c r="Y384" s="758"/>
      <c r="Z384" s="1569"/>
      <c r="AA384" s="1569"/>
      <c r="AB384" s="1569"/>
      <c r="AC384" s="1569"/>
      <c r="AD384" s="1569"/>
      <c r="AE384" s="758"/>
      <c r="AF384" s="1179"/>
      <c r="AG384" s="1180"/>
      <c r="AH384" s="1338"/>
    </row>
    <row r="385" spans="2:34" s="292" customFormat="1" ht="17.25" customHeight="1" x14ac:dyDescent="0.15">
      <c r="B385" s="1512" t="s">
        <v>66</v>
      </c>
      <c r="C385" s="1513" t="s">
        <v>96</v>
      </c>
      <c r="D385" s="1520">
        <f>D384/D383</f>
        <v>925.45563501216702</v>
      </c>
      <c r="E385" s="1515">
        <f t="shared" si="13"/>
        <v>1750</v>
      </c>
      <c r="F385" s="1516">
        <f t="shared" si="13"/>
        <v>1506</v>
      </c>
      <c r="G385" s="1516">
        <f t="shared" si="13"/>
        <v>1120</v>
      </c>
      <c r="H385" s="1516">
        <f t="shared" si="13"/>
        <v>893</v>
      </c>
      <c r="I385" s="1516">
        <f t="shared" si="13"/>
        <v>614.02993446332289</v>
      </c>
      <c r="J385" s="1516">
        <f t="shared" si="13"/>
        <v>0</v>
      </c>
      <c r="K385" s="1516">
        <f t="shared" si="13"/>
        <v>0</v>
      </c>
      <c r="L385" s="1516">
        <f t="shared" si="13"/>
        <v>0</v>
      </c>
      <c r="M385" s="1516">
        <f t="shared" si="13"/>
        <v>0</v>
      </c>
      <c r="N385" s="1516">
        <f t="shared" si="13"/>
        <v>0</v>
      </c>
      <c r="O385" s="1516">
        <f t="shared" si="13"/>
        <v>0</v>
      </c>
      <c r="P385" s="1521">
        <f t="shared" si="13"/>
        <v>0</v>
      </c>
      <c r="Q385" s="2"/>
      <c r="R385" s="2"/>
      <c r="S385" s="2"/>
      <c r="T385" s="780"/>
      <c r="U385" s="767"/>
      <c r="V385" s="767"/>
      <c r="W385" s="767"/>
      <c r="X385" s="748"/>
      <c r="Y385" s="758"/>
      <c r="Z385" s="1576"/>
      <c r="AA385" s="1576"/>
      <c r="AB385" s="1576"/>
      <c r="AC385" s="1569"/>
      <c r="AD385" s="1569"/>
      <c r="AE385" s="758"/>
      <c r="AF385" s="1179"/>
      <c r="AG385" s="1180"/>
      <c r="AH385" s="1338"/>
    </row>
    <row r="386" spans="2:34" s="275" customFormat="1" ht="17.25" customHeight="1" x14ac:dyDescent="0.15">
      <c r="B386" s="1541" t="s">
        <v>97</v>
      </c>
      <c r="C386" s="1506" t="s">
        <v>95</v>
      </c>
      <c r="D386" s="1507">
        <f>D380+D383</f>
        <v>90198.379000000001</v>
      </c>
      <c r="E386" s="1508">
        <f t="shared" ref="E386:L387" si="14">E380+E383</f>
        <v>17725.708999999999</v>
      </c>
      <c r="F386" s="1509">
        <f t="shared" si="14"/>
        <v>14927.359999999999</v>
      </c>
      <c r="G386" s="1509">
        <f t="shared" si="14"/>
        <v>15575.784</v>
      </c>
      <c r="H386" s="1509">
        <f t="shared" si="14"/>
        <v>19314.715</v>
      </c>
      <c r="I386" s="1509">
        <f t="shared" si="14"/>
        <v>22654.811000000005</v>
      </c>
      <c r="J386" s="1509">
        <f t="shared" si="14"/>
        <v>0</v>
      </c>
      <c r="K386" s="1509">
        <f t="shared" si="14"/>
        <v>0</v>
      </c>
      <c r="L386" s="1509">
        <f t="shared" si="14"/>
        <v>0</v>
      </c>
      <c r="M386" s="1509">
        <f>M380+M383</f>
        <v>0</v>
      </c>
      <c r="N386" s="1509">
        <f>N380+N383</f>
        <v>0</v>
      </c>
      <c r="O386" s="1510">
        <f t="shared" ref="O386:P387" si="15">O380+O383</f>
        <v>0</v>
      </c>
      <c r="P386" s="1511">
        <f t="shared" si="15"/>
        <v>0</v>
      </c>
      <c r="Q386" s="2"/>
      <c r="R386" s="2"/>
      <c r="S386" s="2"/>
      <c r="T386" s="780"/>
      <c r="U386" s="767"/>
      <c r="V386" s="767"/>
      <c r="W386" s="767"/>
      <c r="X386" s="748"/>
      <c r="Y386" s="758"/>
      <c r="Z386" s="1569"/>
      <c r="AA386" s="1569"/>
      <c r="AB386" s="1569"/>
      <c r="AC386" s="1576"/>
      <c r="AD386" s="1569"/>
      <c r="AE386" s="758"/>
      <c r="AF386" s="1179"/>
      <c r="AG386" s="1180"/>
      <c r="AH386" s="1338"/>
    </row>
    <row r="387" spans="2:34" s="275" customFormat="1" ht="17.25" customHeight="1" x14ac:dyDescent="0.15">
      <c r="B387" s="1548" t="s">
        <v>66</v>
      </c>
      <c r="C387" s="1192" t="s">
        <v>94</v>
      </c>
      <c r="D387" s="1193">
        <f>D381+D384</f>
        <v>29079215.824999999</v>
      </c>
      <c r="E387" s="1194">
        <f t="shared" si="14"/>
        <v>5656472.0839999998</v>
      </c>
      <c r="F387" s="1337">
        <f t="shared" si="14"/>
        <v>5443152.6880000001</v>
      </c>
      <c r="G387" s="1337">
        <f t="shared" si="14"/>
        <v>5813529.1770000001</v>
      </c>
      <c r="H387" s="1337">
        <f t="shared" si="14"/>
        <v>5886420.4510000004</v>
      </c>
      <c r="I387" s="1337">
        <f t="shared" si="14"/>
        <v>6279641.4250000007</v>
      </c>
      <c r="J387" s="1337">
        <f t="shared" si="14"/>
        <v>0</v>
      </c>
      <c r="K387" s="1337">
        <f t="shared" si="14"/>
        <v>0</v>
      </c>
      <c r="L387" s="1337">
        <f t="shared" si="14"/>
        <v>0</v>
      </c>
      <c r="M387" s="1337">
        <f>M381+M384</f>
        <v>0</v>
      </c>
      <c r="N387" s="1337">
        <f>N381+N384</f>
        <v>0</v>
      </c>
      <c r="O387" s="1195">
        <f t="shared" si="15"/>
        <v>0</v>
      </c>
      <c r="P387" s="1196">
        <f t="shared" si="15"/>
        <v>0</v>
      </c>
      <c r="Q387" s="2"/>
      <c r="R387" s="2"/>
      <c r="S387" s="59"/>
      <c r="T387" s="780"/>
      <c r="U387" s="767"/>
      <c r="V387" s="767"/>
      <c r="W387" s="767"/>
      <c r="X387" s="748"/>
      <c r="Y387" s="758"/>
      <c r="Z387" s="1569"/>
      <c r="AA387" s="1569"/>
      <c r="AB387" s="1569"/>
      <c r="AC387" s="1569"/>
      <c r="AD387" s="1576"/>
      <c r="AE387" s="758"/>
      <c r="AF387" s="1179"/>
      <c r="AG387" s="1180"/>
      <c r="AH387" s="1339"/>
    </row>
    <row r="388" spans="2:34" s="275" customFormat="1" ht="17.25" customHeight="1" thickBot="1" x14ac:dyDescent="0.2">
      <c r="B388" s="1549" t="s">
        <v>66</v>
      </c>
      <c r="C388" s="1542" t="s">
        <v>96</v>
      </c>
      <c r="D388" s="1543">
        <f>D387/D386</f>
        <v>322.3917785152214</v>
      </c>
      <c r="E388" s="1544">
        <f>E387/E386</f>
        <v>319.11118951574804</v>
      </c>
      <c r="F388" s="1545">
        <f t="shared" ref="F388:L388" si="16">F387/F386</f>
        <v>364.64268886125882</v>
      </c>
      <c r="G388" s="1545">
        <f t="shared" si="16"/>
        <v>373.24151240155874</v>
      </c>
      <c r="H388" s="1545">
        <f t="shared" si="16"/>
        <v>304.76351584789114</v>
      </c>
      <c r="I388" s="1545">
        <f t="shared" si="16"/>
        <v>277.18798558946264</v>
      </c>
      <c r="J388" s="1545" t="e">
        <f t="shared" si="16"/>
        <v>#DIV/0!</v>
      </c>
      <c r="K388" s="1545" t="e">
        <f t="shared" si="16"/>
        <v>#DIV/0!</v>
      </c>
      <c r="L388" s="1545" t="e">
        <f t="shared" si="16"/>
        <v>#DIV/0!</v>
      </c>
      <c r="M388" s="1545" t="e">
        <f>M387/M386</f>
        <v>#DIV/0!</v>
      </c>
      <c r="N388" s="1545" t="e">
        <f>N387/N386</f>
        <v>#DIV/0!</v>
      </c>
      <c r="O388" s="1546" t="e">
        <f t="shared" ref="O388:P388" si="17">O387/O386</f>
        <v>#DIV/0!</v>
      </c>
      <c r="P388" s="1547" t="e">
        <f t="shared" si="17"/>
        <v>#DIV/0!</v>
      </c>
      <c r="Q388" s="2"/>
      <c r="R388" s="20"/>
      <c r="S388" s="2"/>
      <c r="T388" s="780"/>
      <c r="U388" s="767"/>
      <c r="V388" s="767"/>
      <c r="W388" s="767"/>
      <c r="X388" s="748"/>
      <c r="Y388" s="758"/>
      <c r="Z388" s="1576"/>
      <c r="AA388" s="1576"/>
      <c r="AB388" s="1576"/>
      <c r="AC388" s="1569"/>
      <c r="AD388" s="1569"/>
      <c r="AE388" s="758"/>
      <c r="AF388" s="1179"/>
      <c r="AG388" s="1180"/>
      <c r="AH388" s="1339"/>
    </row>
    <row r="389" spans="2:34" s="75" customFormat="1" ht="17.25" customHeight="1" x14ac:dyDescent="0.15">
      <c r="B389" s="1695" t="s">
        <v>99</v>
      </c>
      <c r="C389" s="1696"/>
      <c r="D389" s="1536" t="s">
        <v>1</v>
      </c>
      <c r="E389" s="1537" t="s">
        <v>2</v>
      </c>
      <c r="F389" s="1538" t="s">
        <v>3</v>
      </c>
      <c r="G389" s="1538" t="s">
        <v>4</v>
      </c>
      <c r="H389" s="1538" t="s">
        <v>5</v>
      </c>
      <c r="I389" s="1538" t="s">
        <v>259</v>
      </c>
      <c r="J389" s="1538" t="s">
        <v>7</v>
      </c>
      <c r="K389" s="1538" t="s">
        <v>8</v>
      </c>
      <c r="L389" s="1538" t="s">
        <v>9</v>
      </c>
      <c r="M389" s="1538" t="s">
        <v>10</v>
      </c>
      <c r="N389" s="1538" t="s">
        <v>11</v>
      </c>
      <c r="O389" s="1538" t="s">
        <v>12</v>
      </c>
      <c r="P389" s="1539" t="s">
        <v>13</v>
      </c>
      <c r="Q389" s="2"/>
      <c r="R389" s="20"/>
      <c r="S389" s="2"/>
      <c r="T389" s="780"/>
      <c r="U389" s="767"/>
      <c r="V389" s="767"/>
      <c r="W389" s="767"/>
      <c r="X389" s="748"/>
      <c r="Y389" s="758"/>
      <c r="Z389" s="1576"/>
      <c r="AA389" s="1576"/>
      <c r="AB389" s="1576"/>
      <c r="AC389" s="1576"/>
      <c r="AD389" s="1569"/>
      <c r="AE389" s="758"/>
      <c r="AF389" s="1179"/>
      <c r="AG389" s="1180"/>
      <c r="AH389" s="1339"/>
    </row>
    <row r="390" spans="2:34" s="1338" customFormat="1" ht="17.25" customHeight="1" x14ac:dyDescent="0.15">
      <c r="B390" s="1517" t="s">
        <v>14</v>
      </c>
      <c r="C390" s="1495" t="s">
        <v>95</v>
      </c>
      <c r="D390" s="1522">
        <f t="shared" ref="D390:K398" si="18">D380/D370</f>
        <v>0.16687422807439173</v>
      </c>
      <c r="E390" s="1523">
        <f t="shared" si="18"/>
        <v>0.18054547730568218</v>
      </c>
      <c r="F390" s="1524">
        <f t="shared" si="18"/>
        <v>0.1579534246875445</v>
      </c>
      <c r="G390" s="1524">
        <f t="shared" si="18"/>
        <v>0.14535513475149342</v>
      </c>
      <c r="H390" s="1524">
        <f t="shared" si="18"/>
        <v>0.17057129440051091</v>
      </c>
      <c r="I390" s="1524">
        <f t="shared" si="18"/>
        <v>0.17828749299132082</v>
      </c>
      <c r="J390" s="1524" t="e">
        <f>J380/J370</f>
        <v>#DIV/0!</v>
      </c>
      <c r="K390" s="1524" t="e">
        <f>K380/K370</f>
        <v>#DIV/0!</v>
      </c>
      <c r="L390" s="1524" t="e">
        <f t="shared" ref="L390:P398" si="19">L380/L370</f>
        <v>#DIV/0!</v>
      </c>
      <c r="M390" s="1524" t="e">
        <f t="shared" si="19"/>
        <v>#DIV/0!</v>
      </c>
      <c r="N390" s="1524" t="e">
        <f t="shared" si="19"/>
        <v>#DIV/0!</v>
      </c>
      <c r="O390" s="1540" t="e">
        <f t="shared" si="19"/>
        <v>#DIV/0!</v>
      </c>
      <c r="P390" s="1526" t="e">
        <f t="shared" si="19"/>
        <v>#DIV/0!</v>
      </c>
      <c r="Q390" s="2"/>
      <c r="R390" s="2"/>
      <c r="S390" s="6"/>
      <c r="T390" s="780"/>
      <c r="U390" s="767"/>
      <c r="V390" s="767"/>
      <c r="W390" s="767"/>
      <c r="X390" s="748"/>
      <c r="Y390" s="758"/>
      <c r="Z390" s="1577"/>
      <c r="AA390" s="1577"/>
      <c r="AB390" s="1577"/>
      <c r="AC390" s="1576"/>
      <c r="AD390" s="1576"/>
      <c r="AE390" s="758"/>
      <c r="AF390" s="1179"/>
      <c r="AG390" s="1180"/>
      <c r="AH390" s="1180"/>
    </row>
    <row r="391" spans="2:34" s="1338" customFormat="1" ht="17.25" customHeight="1" x14ac:dyDescent="0.15">
      <c r="B391" s="1492" t="s">
        <v>14</v>
      </c>
      <c r="C391" s="1332" t="s">
        <v>94</v>
      </c>
      <c r="D391" s="90">
        <f t="shared" si="18"/>
        <v>0.147357507272003</v>
      </c>
      <c r="E391" s="91">
        <f t="shared" si="18"/>
        <v>0.14373088002053072</v>
      </c>
      <c r="F391" s="92">
        <f t="shared" si="18"/>
        <v>0.15025171251637506</v>
      </c>
      <c r="G391" s="92">
        <f t="shared" si="18"/>
        <v>0.14245292727138334</v>
      </c>
      <c r="H391" s="92">
        <f t="shared" si="18"/>
        <v>0.14843181883335677</v>
      </c>
      <c r="I391" s="92">
        <f t="shared" si="18"/>
        <v>0.15270298294470599</v>
      </c>
      <c r="J391" s="92" t="e">
        <f t="shared" si="18"/>
        <v>#DIV/0!</v>
      </c>
      <c r="K391" s="92" t="e">
        <f t="shared" si="18"/>
        <v>#DIV/0!</v>
      </c>
      <c r="L391" s="92" t="e">
        <f t="shared" si="19"/>
        <v>#DIV/0!</v>
      </c>
      <c r="M391" s="92" t="e">
        <f t="shared" si="19"/>
        <v>#DIV/0!</v>
      </c>
      <c r="N391" s="92" t="e">
        <f t="shared" si="19"/>
        <v>#DIV/0!</v>
      </c>
      <c r="O391" s="556" t="e">
        <f t="shared" si="19"/>
        <v>#DIV/0!</v>
      </c>
      <c r="P391" s="848" t="e">
        <f t="shared" si="19"/>
        <v>#DIV/0!</v>
      </c>
      <c r="Q391" s="2"/>
      <c r="R391" s="2"/>
      <c r="S391" s="59"/>
      <c r="T391" s="780"/>
      <c r="U391" s="767"/>
      <c r="V391" s="767"/>
      <c r="W391" s="767"/>
      <c r="X391" s="748"/>
      <c r="Y391" s="758"/>
      <c r="Z391" s="1576"/>
      <c r="AA391" s="1576"/>
      <c r="AB391" s="1576"/>
      <c r="AC391" s="1577"/>
      <c r="AD391" s="1576"/>
      <c r="AE391" s="758"/>
      <c r="AF391" s="1179"/>
      <c r="AG391" s="1180"/>
      <c r="AH391" s="1180"/>
    </row>
    <row r="392" spans="2:34" s="1338" customFormat="1" ht="17.25" customHeight="1" x14ac:dyDescent="0.15">
      <c r="B392" s="1500" t="s">
        <v>14</v>
      </c>
      <c r="C392" s="1501" t="s">
        <v>96</v>
      </c>
      <c r="D392" s="1527">
        <f t="shared" si="18"/>
        <v>0.88304532684526793</v>
      </c>
      <c r="E392" s="1528">
        <f t="shared" si="18"/>
        <v>0.79831932773109249</v>
      </c>
      <c r="F392" s="1529">
        <f t="shared" si="18"/>
        <v>0.95014662756598245</v>
      </c>
      <c r="G392" s="1529">
        <f t="shared" si="18"/>
        <v>0.97928994082840237</v>
      </c>
      <c r="H392" s="1529">
        <f t="shared" si="18"/>
        <v>0.86970684039087953</v>
      </c>
      <c r="I392" s="1529">
        <f t="shared" si="18"/>
        <v>0.85649857083435277</v>
      </c>
      <c r="J392" s="1529" t="e">
        <f t="shared" si="18"/>
        <v>#DIV/0!</v>
      </c>
      <c r="K392" s="1529" t="e">
        <f t="shared" si="18"/>
        <v>#DIV/0!</v>
      </c>
      <c r="L392" s="1529" t="e">
        <f t="shared" si="19"/>
        <v>#DIV/0!</v>
      </c>
      <c r="M392" s="1529" t="e">
        <f t="shared" si="19"/>
        <v>#DIV/0!</v>
      </c>
      <c r="N392" s="1529" t="e">
        <f t="shared" si="19"/>
        <v>#DIV/0!</v>
      </c>
      <c r="O392" s="1530" t="e">
        <f t="shared" si="19"/>
        <v>#DIV/0!</v>
      </c>
      <c r="P392" s="1531" t="e">
        <f t="shared" si="19"/>
        <v>#DIV/0!</v>
      </c>
      <c r="Q392" s="2"/>
      <c r="R392" s="2"/>
      <c r="S392" s="59"/>
      <c r="T392" s="780"/>
      <c r="U392" s="767"/>
      <c r="V392" s="767"/>
      <c r="W392" s="767"/>
      <c r="X392" s="748"/>
      <c r="Y392" s="758"/>
      <c r="Z392" s="1576"/>
      <c r="AA392" s="1576"/>
      <c r="AB392" s="1576"/>
      <c r="AC392" s="1576"/>
      <c r="AD392" s="1577"/>
      <c r="AE392" s="758"/>
      <c r="AF392" s="1179"/>
      <c r="AG392" s="1180"/>
      <c r="AH392" s="1180"/>
    </row>
    <row r="393" spans="2:34" s="1338" customFormat="1" ht="17.25" customHeight="1" x14ac:dyDescent="0.15">
      <c r="B393" s="1494" t="s">
        <v>65</v>
      </c>
      <c r="C393" s="1495" t="s">
        <v>95</v>
      </c>
      <c r="D393" s="1522">
        <f t="shared" si="18"/>
        <v>4.8832605441628645E-2</v>
      </c>
      <c r="E393" s="1523">
        <f t="shared" si="18"/>
        <v>1.5536870637160256E-2</v>
      </c>
      <c r="F393" s="1524">
        <f t="shared" si="18"/>
        <v>2.0374216867469878E-2</v>
      </c>
      <c r="G393" s="1524">
        <f t="shared" si="18"/>
        <v>3.6377010386081772E-2</v>
      </c>
      <c r="H393" s="1524">
        <f t="shared" si="18"/>
        <v>5.9797117229221756E-2</v>
      </c>
      <c r="I393" s="1524">
        <f t="shared" si="18"/>
        <v>0.15460417027388193</v>
      </c>
      <c r="J393" s="1524" t="e">
        <f t="shared" si="18"/>
        <v>#DIV/0!</v>
      </c>
      <c r="K393" s="1524" t="e">
        <f t="shared" si="18"/>
        <v>#DIV/0!</v>
      </c>
      <c r="L393" s="1524" t="e">
        <f t="shared" si="19"/>
        <v>#DIV/0!</v>
      </c>
      <c r="M393" s="1524" t="e">
        <f t="shared" si="19"/>
        <v>#DIV/0!</v>
      </c>
      <c r="N393" s="1524" t="e">
        <f t="shared" si="19"/>
        <v>#DIV/0!</v>
      </c>
      <c r="O393" s="1525" t="e">
        <f t="shared" si="19"/>
        <v>#DIV/0!</v>
      </c>
      <c r="P393" s="1526" t="e">
        <f t="shared" si="19"/>
        <v>#DIV/0!</v>
      </c>
      <c r="Q393" s="2"/>
      <c r="R393" s="2"/>
      <c r="S393" s="59"/>
      <c r="T393" s="780"/>
      <c r="U393" s="767"/>
      <c r="V393" s="767"/>
      <c r="W393" s="767"/>
      <c r="X393" s="748"/>
      <c r="Y393" s="758"/>
      <c r="Z393" s="1569"/>
      <c r="AA393" s="1569"/>
      <c r="AB393" s="1569"/>
      <c r="AC393" s="1576"/>
      <c r="AD393" s="1576"/>
      <c r="AE393" s="758"/>
      <c r="AF393" s="1179"/>
      <c r="AG393" s="1180"/>
      <c r="AH393" s="1180"/>
    </row>
    <row r="394" spans="2:34" s="1338" customFormat="1" ht="17.25" customHeight="1" x14ac:dyDescent="0.15">
      <c r="B394" s="1491" t="s">
        <v>66</v>
      </c>
      <c r="C394" s="1332" t="s">
        <v>94</v>
      </c>
      <c r="D394" s="90">
        <f t="shared" si="18"/>
        <v>6.4241265183638457E-2</v>
      </c>
      <c r="E394" s="91">
        <f t="shared" si="18"/>
        <v>3.781208718885315E-2</v>
      </c>
      <c r="F394" s="92">
        <f t="shared" si="18"/>
        <v>4.1926152295470719E-2</v>
      </c>
      <c r="G394" s="92">
        <f t="shared" si="18"/>
        <v>5.7136855777971819E-2</v>
      </c>
      <c r="H394" s="92">
        <f t="shared" si="18"/>
        <v>8.048250470811559E-2</v>
      </c>
      <c r="I394" s="92">
        <f t="shared" si="18"/>
        <v>0.14234741891454505</v>
      </c>
      <c r="J394" s="92" t="e">
        <f t="shared" si="18"/>
        <v>#DIV/0!</v>
      </c>
      <c r="K394" s="92" t="e">
        <f t="shared" si="18"/>
        <v>#DIV/0!</v>
      </c>
      <c r="L394" s="92" t="e">
        <f t="shared" si="19"/>
        <v>#DIV/0!</v>
      </c>
      <c r="M394" s="92" t="e">
        <f t="shared" si="19"/>
        <v>#DIV/0!</v>
      </c>
      <c r="N394" s="92" t="e">
        <f t="shared" si="19"/>
        <v>#DIV/0!</v>
      </c>
      <c r="O394" s="548" t="e">
        <f t="shared" si="19"/>
        <v>#DIV/0!</v>
      </c>
      <c r="P394" s="848" t="e">
        <f t="shared" si="19"/>
        <v>#DIV/0!</v>
      </c>
      <c r="Q394" s="2"/>
      <c r="R394" s="2"/>
      <c r="S394" s="59"/>
      <c r="T394" s="780"/>
      <c r="U394" s="767"/>
      <c r="V394" s="767"/>
      <c r="W394" s="767"/>
      <c r="X394" s="748"/>
      <c r="Y394" s="758"/>
      <c r="Z394" s="1569"/>
      <c r="AA394" s="1569"/>
      <c r="AB394" s="1569"/>
      <c r="AC394" s="1569"/>
      <c r="AD394" s="1576"/>
      <c r="AE394" s="758"/>
      <c r="AF394" s="1179"/>
      <c r="AG394" s="1180"/>
      <c r="AH394" s="1180"/>
    </row>
    <row r="395" spans="2:34" s="1338" customFormat="1" ht="17.25" customHeight="1" x14ac:dyDescent="0.15">
      <c r="B395" s="1512" t="s">
        <v>66</v>
      </c>
      <c r="C395" s="1513" t="s">
        <v>96</v>
      </c>
      <c r="D395" s="1532">
        <f t="shared" si="18"/>
        <v>1.3155403977047329</v>
      </c>
      <c r="E395" s="1533">
        <f t="shared" si="18"/>
        <v>2.4339360222531292</v>
      </c>
      <c r="F395" s="1534">
        <f t="shared" si="18"/>
        <v>2.057377049180328</v>
      </c>
      <c r="G395" s="1534">
        <f t="shared" si="18"/>
        <v>1.5708274894810659</v>
      </c>
      <c r="H395" s="1534">
        <f t="shared" si="18"/>
        <v>1.3469079939668176</v>
      </c>
      <c r="I395" s="1534">
        <f t="shared" si="18"/>
        <v>0.92072172867249313</v>
      </c>
      <c r="J395" s="1534" t="e">
        <f t="shared" si="18"/>
        <v>#DIV/0!</v>
      </c>
      <c r="K395" s="1534" t="e">
        <f t="shared" si="18"/>
        <v>#DIV/0!</v>
      </c>
      <c r="L395" s="1534" t="e">
        <f t="shared" si="19"/>
        <v>#DIV/0!</v>
      </c>
      <c r="M395" s="1534" t="e">
        <f t="shared" si="19"/>
        <v>#DIV/0!</v>
      </c>
      <c r="N395" s="1534" t="e">
        <f t="shared" si="19"/>
        <v>#DIV/0!</v>
      </c>
      <c r="O395" s="1535" t="e">
        <f t="shared" si="19"/>
        <v>#DIV/0!</v>
      </c>
      <c r="P395" s="1532" t="e">
        <f t="shared" si="19"/>
        <v>#DIV/0!</v>
      </c>
      <c r="Q395" s="2"/>
      <c r="R395" s="2"/>
      <c r="S395" s="59"/>
      <c r="T395" s="780"/>
      <c r="U395" s="767"/>
      <c r="V395" s="767"/>
      <c r="W395" s="767"/>
      <c r="X395" s="748"/>
      <c r="Y395" s="758"/>
      <c r="Z395" s="1576"/>
      <c r="AA395" s="1576"/>
      <c r="AB395" s="1576"/>
      <c r="AC395" s="1569"/>
      <c r="AD395" s="1569"/>
      <c r="AE395" s="758"/>
      <c r="AF395" s="1179"/>
      <c r="AG395" s="1180"/>
      <c r="AH395" s="1180"/>
    </row>
    <row r="396" spans="2:34" s="1339" customFormat="1" ht="17.25" customHeight="1" x14ac:dyDescent="0.15">
      <c r="B396" s="1541" t="s">
        <v>97</v>
      </c>
      <c r="C396" s="1506" t="s">
        <v>95</v>
      </c>
      <c r="D396" s="1522">
        <f t="shared" si="18"/>
        <v>0.14590756918726427</v>
      </c>
      <c r="E396" s="1523">
        <f t="shared" si="18"/>
        <v>0.1443543931657342</v>
      </c>
      <c r="F396" s="1524">
        <f t="shared" si="18"/>
        <v>0.12847038978251701</v>
      </c>
      <c r="G396" s="1524">
        <f t="shared" si="18"/>
        <v>0.12534329054842475</v>
      </c>
      <c r="H396" s="1524">
        <f t="shared" si="18"/>
        <v>0.15358270847082958</v>
      </c>
      <c r="I396" s="1524">
        <f t="shared" si="18"/>
        <v>0.17537875547069401</v>
      </c>
      <c r="J396" s="1524" t="e">
        <f t="shared" si="18"/>
        <v>#DIV/0!</v>
      </c>
      <c r="K396" s="1524" t="e">
        <f t="shared" si="18"/>
        <v>#DIV/0!</v>
      </c>
      <c r="L396" s="1524" t="e">
        <f t="shared" si="19"/>
        <v>#DIV/0!</v>
      </c>
      <c r="M396" s="1524" t="e">
        <f t="shared" si="19"/>
        <v>#DIV/0!</v>
      </c>
      <c r="N396" s="1524" t="e">
        <f t="shared" si="19"/>
        <v>#DIV/0!</v>
      </c>
      <c r="O396" s="1525" t="e">
        <f t="shared" si="19"/>
        <v>#DIV/0!</v>
      </c>
      <c r="P396" s="1526" t="e">
        <f t="shared" si="19"/>
        <v>#DIV/0!</v>
      </c>
      <c r="Q396" s="2"/>
      <c r="R396" s="2"/>
      <c r="S396" s="55"/>
      <c r="T396" s="780"/>
      <c r="U396" s="767"/>
      <c r="V396" s="767"/>
      <c r="W396" s="767"/>
      <c r="X396" s="748"/>
      <c r="Y396" s="758"/>
      <c r="Z396" s="1576"/>
      <c r="AA396" s="1576"/>
      <c r="AB396" s="1576"/>
      <c r="AC396" s="1576"/>
      <c r="AD396" s="1569"/>
      <c r="AE396" s="758"/>
      <c r="AF396" s="1179"/>
      <c r="AG396" s="1180"/>
      <c r="AH396" s="1180"/>
    </row>
    <row r="397" spans="2:34" s="1339" customFormat="1" ht="17.25" customHeight="1" x14ac:dyDescent="0.15">
      <c r="B397" s="1548" t="s">
        <v>66</v>
      </c>
      <c r="C397" s="1192" t="s">
        <v>94</v>
      </c>
      <c r="D397" s="90">
        <f t="shared" si="18"/>
        <v>0.12070717244466074</v>
      </c>
      <c r="E397" s="91">
        <f t="shared" si="18"/>
        <v>0.10547499474160782</v>
      </c>
      <c r="F397" s="92">
        <f t="shared" si="18"/>
        <v>0.11026311748905493</v>
      </c>
      <c r="G397" s="92">
        <f t="shared" si="18"/>
        <v>0.11498736593165447</v>
      </c>
      <c r="H397" s="92">
        <f t="shared" si="18"/>
        <v>0.1293301456220215</v>
      </c>
      <c r="I397" s="92">
        <f t="shared" si="18"/>
        <v>0.15008431322760563</v>
      </c>
      <c r="J397" s="92" t="e">
        <f t="shared" si="18"/>
        <v>#DIV/0!</v>
      </c>
      <c r="K397" s="92" t="e">
        <f t="shared" si="18"/>
        <v>#DIV/0!</v>
      </c>
      <c r="L397" s="92" t="e">
        <f t="shared" si="19"/>
        <v>#DIV/0!</v>
      </c>
      <c r="M397" s="92" t="e">
        <f t="shared" si="19"/>
        <v>#DIV/0!</v>
      </c>
      <c r="N397" s="92" t="e">
        <f t="shared" si="19"/>
        <v>#DIV/0!</v>
      </c>
      <c r="O397" s="548" t="e">
        <f t="shared" si="19"/>
        <v>#DIV/0!</v>
      </c>
      <c r="P397" s="848" t="e">
        <f t="shared" si="19"/>
        <v>#DIV/0!</v>
      </c>
      <c r="Q397" s="2"/>
      <c r="R397" s="252"/>
      <c r="S397" s="59"/>
      <c r="T397" s="780"/>
      <c r="U397" s="767"/>
      <c r="V397" s="767"/>
      <c r="W397" s="767"/>
      <c r="X397" s="748"/>
      <c r="Y397" s="758"/>
      <c r="Z397" s="1575"/>
      <c r="AA397" s="1575"/>
      <c r="AB397" s="1575"/>
      <c r="AC397" s="1576"/>
      <c r="AD397" s="1576"/>
      <c r="AE397" s="758"/>
      <c r="AF397" s="1179"/>
      <c r="AG397" s="1180"/>
      <c r="AH397" s="1180"/>
    </row>
    <row r="398" spans="2:34" s="1339" customFormat="1" ht="17.25" customHeight="1" thickBot="1" x14ac:dyDescent="0.2">
      <c r="B398" s="1549" t="s">
        <v>66</v>
      </c>
      <c r="C398" s="1542" t="s">
        <v>96</v>
      </c>
      <c r="D398" s="96">
        <f t="shared" si="18"/>
        <v>0.82728519923280874</v>
      </c>
      <c r="E398" s="97">
        <f t="shared" si="18"/>
        <v>0.73066702320941024</v>
      </c>
      <c r="F398" s="98">
        <f t="shared" si="18"/>
        <v>0.85827650772847719</v>
      </c>
      <c r="G398" s="98">
        <f t="shared" si="18"/>
        <v>0.91737950574411176</v>
      </c>
      <c r="H398" s="98">
        <f t="shared" si="18"/>
        <v>0.84208793365944279</v>
      </c>
      <c r="I398" s="98">
        <f t="shared" si="18"/>
        <v>0.85577248410047535</v>
      </c>
      <c r="J398" s="98" t="e">
        <f t="shared" si="18"/>
        <v>#DIV/0!</v>
      </c>
      <c r="K398" s="98" t="e">
        <f t="shared" si="18"/>
        <v>#DIV/0!</v>
      </c>
      <c r="L398" s="98" t="e">
        <f t="shared" si="19"/>
        <v>#DIV/0!</v>
      </c>
      <c r="M398" s="98" t="e">
        <f t="shared" si="19"/>
        <v>#DIV/0!</v>
      </c>
      <c r="N398" s="98" t="e">
        <f t="shared" si="19"/>
        <v>#DIV/0!</v>
      </c>
      <c r="O398" s="550" t="e">
        <f t="shared" si="19"/>
        <v>#DIV/0!</v>
      </c>
      <c r="P398" s="850" t="e">
        <f t="shared" si="19"/>
        <v>#DIV/0!</v>
      </c>
      <c r="Q398" s="2"/>
      <c r="R398" s="252"/>
      <c r="S398" s="59"/>
      <c r="T398" s="780"/>
      <c r="U398" s="767"/>
      <c r="V398" s="767"/>
      <c r="W398" s="767"/>
      <c r="X398" s="748"/>
      <c r="Y398" s="758"/>
      <c r="Z398" s="1575"/>
      <c r="AA398" s="1575"/>
      <c r="AB398" s="1575"/>
      <c r="AC398" s="1575"/>
      <c r="AD398" s="1576"/>
      <c r="AE398" s="758"/>
      <c r="AF398" s="1179"/>
      <c r="AG398" s="1180"/>
      <c r="AH398" s="1180"/>
    </row>
    <row r="399" spans="2:34" x14ac:dyDescent="0.15">
      <c r="D399" s="1330"/>
      <c r="R399" s="252"/>
      <c r="U399" s="767"/>
      <c r="V399" s="767"/>
      <c r="W399" s="767"/>
      <c r="X399" s="748"/>
      <c r="AC399" s="1575"/>
      <c r="AD399" s="1575"/>
    </row>
    <row r="400" spans="2:34" x14ac:dyDescent="0.15">
      <c r="D400" s="1330"/>
      <c r="S400" s="59"/>
      <c r="U400" s="767"/>
      <c r="V400" s="767"/>
      <c r="W400" s="767"/>
      <c r="X400" s="748"/>
      <c r="Z400" s="1576"/>
      <c r="AA400" s="1576"/>
      <c r="AB400" s="1576"/>
      <c r="AD400" s="1575"/>
    </row>
    <row r="401" spans="4:33" x14ac:dyDescent="0.15">
      <c r="D401" s="1330"/>
      <c r="R401" s="61"/>
      <c r="S401" s="59"/>
      <c r="U401" s="767"/>
      <c r="V401" s="767"/>
      <c r="W401" s="767"/>
      <c r="X401" s="748"/>
      <c r="Z401" s="1576"/>
      <c r="AA401" s="1576"/>
      <c r="AB401" s="1576"/>
      <c r="AC401" s="1576"/>
    </row>
    <row r="402" spans="4:33" x14ac:dyDescent="0.15">
      <c r="D402" s="1330"/>
      <c r="R402" s="61"/>
      <c r="S402" s="59"/>
      <c r="U402" s="767"/>
      <c r="V402" s="767"/>
      <c r="W402" s="767"/>
      <c r="X402" s="748"/>
      <c r="Z402" s="1576"/>
      <c r="AA402" s="1576"/>
      <c r="AB402" s="1576"/>
      <c r="AC402" s="1576"/>
      <c r="AD402" s="1576"/>
    </row>
    <row r="403" spans="4:33" x14ac:dyDescent="0.15">
      <c r="D403" s="1330"/>
      <c r="R403" s="61"/>
      <c r="S403" s="59"/>
      <c r="U403" s="767"/>
      <c r="V403" s="767"/>
      <c r="W403" s="767"/>
      <c r="X403" s="748"/>
      <c r="Z403" s="1575"/>
      <c r="AA403" s="1575"/>
      <c r="AB403" s="1575"/>
      <c r="AC403" s="1576"/>
      <c r="AD403" s="1576"/>
    </row>
    <row r="404" spans="4:33" x14ac:dyDescent="0.15">
      <c r="D404" s="1330"/>
      <c r="R404" s="61"/>
      <c r="S404" s="2"/>
      <c r="U404" s="767"/>
      <c r="V404" s="767"/>
      <c r="W404" s="767"/>
      <c r="X404" s="748"/>
      <c r="Z404" s="1575"/>
      <c r="AA404" s="1575"/>
      <c r="AB404" s="1575"/>
      <c r="AC404" s="1575"/>
      <c r="AD404" s="1576"/>
    </row>
    <row r="405" spans="4:33" x14ac:dyDescent="0.15">
      <c r="D405" s="1330"/>
      <c r="R405" s="61"/>
      <c r="S405" s="59"/>
      <c r="U405" s="767"/>
      <c r="V405" s="767"/>
      <c r="W405" s="767"/>
      <c r="X405" s="748"/>
      <c r="Z405" s="1576"/>
      <c r="AA405" s="1576"/>
      <c r="AB405" s="1576"/>
      <c r="AC405" s="1575"/>
      <c r="AD405" s="1575"/>
    </row>
    <row r="406" spans="4:33" x14ac:dyDescent="0.15">
      <c r="D406" s="1330"/>
      <c r="R406" s="61"/>
      <c r="S406" s="59"/>
      <c r="U406" s="767"/>
      <c r="V406" s="767"/>
      <c r="W406" s="767"/>
      <c r="X406" s="748"/>
      <c r="Z406" s="1576"/>
      <c r="AA406" s="1576"/>
      <c r="AB406" s="1576"/>
      <c r="AC406" s="1576"/>
      <c r="AD406" s="1575"/>
    </row>
    <row r="407" spans="4:33" x14ac:dyDescent="0.15">
      <c r="D407" s="1330"/>
      <c r="R407" s="61"/>
      <c r="S407" s="59"/>
      <c r="U407" s="767"/>
      <c r="V407" s="767"/>
      <c r="W407" s="767"/>
      <c r="X407" s="748"/>
      <c r="Z407" s="1576"/>
      <c r="AA407" s="1576"/>
      <c r="AB407" s="1576"/>
      <c r="AC407" s="1576"/>
      <c r="AD407" s="1576"/>
    </row>
    <row r="408" spans="4:33" x14ac:dyDescent="0.15">
      <c r="D408" s="1330"/>
      <c r="R408" s="61"/>
      <c r="S408" s="55"/>
      <c r="U408" s="767"/>
      <c r="V408" s="767"/>
      <c r="W408" s="767"/>
      <c r="X408" s="748"/>
      <c r="Z408" s="1575"/>
      <c r="AA408" s="1575"/>
      <c r="AB408" s="1575"/>
      <c r="AC408" s="1576"/>
      <c r="AD408" s="1576"/>
    </row>
    <row r="409" spans="4:33" x14ac:dyDescent="0.15">
      <c r="D409" s="1330"/>
      <c r="R409" s="61"/>
      <c r="S409" s="59"/>
      <c r="U409" s="767"/>
      <c r="V409" s="767"/>
      <c r="W409" s="767"/>
      <c r="X409" s="748"/>
      <c r="Z409" s="1576"/>
      <c r="AA409" s="1576"/>
      <c r="AB409" s="1576"/>
      <c r="AC409" s="1575"/>
      <c r="AD409" s="1576"/>
    </row>
    <row r="410" spans="4:33" x14ac:dyDescent="0.15">
      <c r="D410" s="1330"/>
      <c r="R410" s="61"/>
      <c r="S410" s="59"/>
      <c r="U410" s="767"/>
      <c r="V410" s="767"/>
      <c r="W410" s="767"/>
      <c r="X410" s="748"/>
      <c r="Z410" s="1575"/>
      <c r="AA410" s="1575"/>
      <c r="AB410" s="1575"/>
      <c r="AC410" s="1576"/>
      <c r="AD410" s="1575"/>
      <c r="AF410" s="1493"/>
      <c r="AG410"/>
    </row>
    <row r="411" spans="4:33" x14ac:dyDescent="0.15">
      <c r="D411" s="1330"/>
      <c r="S411" s="59"/>
      <c r="U411" s="767"/>
      <c r="V411" s="767"/>
      <c r="W411" s="767"/>
      <c r="X411" s="748"/>
      <c r="AC411" s="1575"/>
      <c r="AD411" s="1576"/>
      <c r="AF411" s="1493"/>
      <c r="AG411"/>
    </row>
    <row r="412" spans="4:33" x14ac:dyDescent="0.15">
      <c r="D412" s="1330"/>
      <c r="S412" s="59"/>
      <c r="U412" s="767"/>
      <c r="V412" s="767"/>
      <c r="W412" s="767"/>
      <c r="X412" s="748"/>
      <c r="Z412" s="1575"/>
      <c r="AA412" s="1575"/>
      <c r="AB412" s="1575"/>
      <c r="AD412" s="1575"/>
      <c r="AF412" s="1493"/>
      <c r="AG412"/>
    </row>
    <row r="413" spans="4:33" x14ac:dyDescent="0.15">
      <c r="D413" s="1330"/>
      <c r="S413" s="59"/>
      <c r="U413" s="767"/>
      <c r="V413" s="767"/>
      <c r="W413" s="767"/>
      <c r="X413" s="748"/>
      <c r="Z413" s="1576"/>
      <c r="AA413" s="1576"/>
      <c r="AB413" s="1576"/>
      <c r="AC413" s="1575"/>
      <c r="AF413" s="1493"/>
      <c r="AG413"/>
    </row>
    <row r="414" spans="4:33" x14ac:dyDescent="0.15">
      <c r="D414" s="1330"/>
      <c r="R414" s="61"/>
      <c r="S414" s="55"/>
      <c r="U414" s="767"/>
      <c r="V414" s="767"/>
      <c r="W414" s="767"/>
      <c r="X414" s="748"/>
      <c r="Z414" s="1576"/>
      <c r="AA414" s="1576"/>
      <c r="AB414" s="1576"/>
      <c r="AC414" s="1576"/>
      <c r="AD414" s="1575"/>
      <c r="AF414" s="1493"/>
      <c r="AG414"/>
    </row>
    <row r="415" spans="4:33" x14ac:dyDescent="0.15">
      <c r="D415" s="1330"/>
      <c r="S415" s="59"/>
      <c r="U415" s="767"/>
      <c r="V415" s="767"/>
      <c r="W415" s="767"/>
      <c r="X415" s="748"/>
      <c r="Z415" s="1576"/>
      <c r="AA415" s="1576"/>
      <c r="AB415" s="1576"/>
      <c r="AC415" s="1576"/>
      <c r="AD415" s="1576"/>
      <c r="AF415" s="1493"/>
      <c r="AG415"/>
    </row>
    <row r="416" spans="4:33" x14ac:dyDescent="0.15">
      <c r="D416" s="1330"/>
      <c r="S416" s="59"/>
      <c r="U416" s="767"/>
      <c r="V416" s="767"/>
      <c r="W416" s="767"/>
      <c r="X416" s="748"/>
      <c r="Z416" s="1575"/>
      <c r="AA416" s="1575"/>
      <c r="AB416" s="1575"/>
      <c r="AC416" s="1576"/>
      <c r="AD416" s="1576"/>
      <c r="AF416" s="1493"/>
      <c r="AG416"/>
    </row>
    <row r="417" spans="2:34" x14ac:dyDescent="0.15">
      <c r="D417" s="1330"/>
      <c r="S417" s="2"/>
      <c r="U417" s="767"/>
      <c r="V417" s="767"/>
      <c r="W417" s="767"/>
      <c r="X417" s="748"/>
      <c r="Z417" s="1576"/>
      <c r="AA417" s="1576"/>
      <c r="AB417" s="1576"/>
      <c r="AC417" s="1575"/>
      <c r="AD417" s="1576"/>
      <c r="AF417" s="1493"/>
      <c r="AG417"/>
    </row>
    <row r="418" spans="2:34" x14ac:dyDescent="0.15">
      <c r="D418" s="1330"/>
      <c r="S418" s="2"/>
      <c r="U418" s="767"/>
      <c r="V418" s="767"/>
      <c r="W418" s="767"/>
      <c r="X418" s="748"/>
      <c r="Z418" s="1576"/>
      <c r="AA418" s="1576"/>
      <c r="AB418" s="1576"/>
      <c r="AC418" s="1576"/>
      <c r="AD418" s="1575"/>
      <c r="AF418" s="1493"/>
      <c r="AG418"/>
    </row>
    <row r="419" spans="2:34" x14ac:dyDescent="0.15">
      <c r="D419" s="1330"/>
      <c r="S419" s="2"/>
      <c r="U419" s="767"/>
      <c r="V419" s="767"/>
      <c r="W419" s="767"/>
      <c r="X419" s="748"/>
      <c r="Z419" s="1575"/>
      <c r="AA419" s="1575"/>
      <c r="AB419" s="1575"/>
      <c r="AC419" s="1576"/>
      <c r="AD419" s="1576"/>
      <c r="AF419" s="1493"/>
      <c r="AG419"/>
      <c r="AH419"/>
    </row>
    <row r="420" spans="2:34" x14ac:dyDescent="0.15">
      <c r="D420" s="1330"/>
      <c r="S420" s="55"/>
      <c r="U420" s="767"/>
      <c r="V420" s="767"/>
      <c r="W420" s="767"/>
      <c r="X420" s="748"/>
      <c r="Z420" s="1576"/>
      <c r="AA420" s="1576"/>
      <c r="AB420" s="1576"/>
      <c r="AC420" s="1575"/>
      <c r="AD420" s="1576"/>
      <c r="AF420" s="1493"/>
      <c r="AG420"/>
      <c r="AH420"/>
    </row>
    <row r="421" spans="2:34" x14ac:dyDescent="0.15">
      <c r="D421" s="1330"/>
      <c r="U421" s="767"/>
      <c r="V421" s="767"/>
      <c r="W421" s="767"/>
      <c r="X421" s="748"/>
      <c r="AC421" s="1576"/>
      <c r="AD421" s="1575"/>
      <c r="AF421" s="1493"/>
      <c r="AG421"/>
      <c r="AH421"/>
    </row>
    <row r="422" spans="2:34" x14ac:dyDescent="0.15">
      <c r="D422" s="1330"/>
      <c r="S422" s="2"/>
      <c r="U422" s="767"/>
      <c r="V422" s="767"/>
      <c r="W422" s="767"/>
      <c r="X422" s="748"/>
      <c r="AD422" s="1576"/>
      <c r="AF422" s="1493"/>
      <c r="AG422"/>
      <c r="AH422"/>
    </row>
    <row r="423" spans="2:34" x14ac:dyDescent="0.15">
      <c r="D423" s="1330"/>
      <c r="S423" s="55"/>
      <c r="U423" s="767"/>
      <c r="V423" s="767"/>
      <c r="W423" s="767"/>
      <c r="X423" s="748"/>
      <c r="AF423" s="1493"/>
      <c r="AG423"/>
      <c r="AH423"/>
    </row>
    <row r="424" spans="2:34" x14ac:dyDescent="0.15">
      <c r="D424" s="1330"/>
      <c r="S424" s="2"/>
      <c r="U424" s="767"/>
      <c r="V424" s="767"/>
      <c r="W424" s="767"/>
      <c r="X424" s="748"/>
      <c r="AF424" s="1493"/>
      <c r="AG424"/>
      <c r="AH424"/>
    </row>
    <row r="425" spans="2:34" x14ac:dyDescent="0.15">
      <c r="D425" s="1330"/>
      <c r="S425" s="2"/>
      <c r="U425" s="767"/>
      <c r="V425" s="767"/>
      <c r="W425" s="767"/>
      <c r="X425" s="748"/>
      <c r="AF425" s="1493"/>
      <c r="AG425"/>
      <c r="AH425"/>
    </row>
    <row r="426" spans="2:34" ht="18.75" x14ac:dyDescent="0.15">
      <c r="B426" s="2431" t="s">
        <v>310</v>
      </c>
      <c r="C426" s="2431"/>
      <c r="D426" s="1699" t="s">
        <v>284</v>
      </c>
      <c r="K426" s="293"/>
      <c r="L426" s="293"/>
      <c r="M426" s="293"/>
      <c r="N426" s="293"/>
      <c r="O426" s="293"/>
      <c r="S426" s="55"/>
      <c r="U426" s="767"/>
      <c r="V426" s="767"/>
      <c r="W426" s="767"/>
      <c r="X426" s="748"/>
      <c r="AF426" s="1493"/>
      <c r="AG426"/>
      <c r="AH426"/>
    </row>
    <row r="427" spans="2:34" x14ac:dyDescent="0.15">
      <c r="D427" s="1330"/>
      <c r="S427" s="2"/>
      <c r="U427" s="767"/>
      <c r="V427" s="767"/>
      <c r="W427" s="767"/>
      <c r="X427" s="748"/>
      <c r="AF427" s="1493"/>
      <c r="AG427"/>
      <c r="AH427"/>
    </row>
    <row r="428" spans="2:34" customFormat="1" x14ac:dyDescent="0.15">
      <c r="B428" s="1361" t="s">
        <v>285</v>
      </c>
      <c r="D428" s="1349"/>
      <c r="E428" s="1349"/>
      <c r="F428" s="1348"/>
      <c r="G428" s="1348"/>
      <c r="H428" s="1348"/>
      <c r="I428" s="1348"/>
      <c r="J428" s="1348"/>
      <c r="K428" s="1348"/>
      <c r="L428" s="1348"/>
      <c r="M428" s="1348"/>
      <c r="N428" s="1348"/>
      <c r="O428" s="1348"/>
      <c r="P428" s="1360" t="s">
        <v>265</v>
      </c>
      <c r="Q428" s="2"/>
      <c r="R428" s="2"/>
      <c r="S428" s="2"/>
      <c r="T428" s="780"/>
      <c r="U428" s="767"/>
      <c r="V428" s="767"/>
      <c r="W428" s="767"/>
      <c r="X428" s="748"/>
      <c r="Y428" s="758"/>
      <c r="Z428" s="1569"/>
      <c r="AA428" s="1569"/>
      <c r="AB428" s="1569"/>
      <c r="AC428" s="1569"/>
      <c r="AD428" s="1569"/>
      <c r="AE428" s="758"/>
      <c r="AF428" s="1493"/>
    </row>
    <row r="429" spans="2:34" customFormat="1" ht="13.5" x14ac:dyDescent="0.15">
      <c r="B429" s="1697" t="s">
        <v>270</v>
      </c>
      <c r="C429" s="1672"/>
      <c r="D429" s="1486" t="s">
        <v>1</v>
      </c>
      <c r="E429" s="1487" t="s">
        <v>294</v>
      </c>
      <c r="F429" s="1488" t="s">
        <v>295</v>
      </c>
      <c r="G429" s="1488" t="s">
        <v>296</v>
      </c>
      <c r="H429" s="1488" t="s">
        <v>297</v>
      </c>
      <c r="I429" s="1488" t="s">
        <v>298</v>
      </c>
      <c r="J429" s="1488" t="s">
        <v>299</v>
      </c>
      <c r="K429" s="1488" t="s">
        <v>300</v>
      </c>
      <c r="L429" s="1488" t="s">
        <v>301</v>
      </c>
      <c r="M429" s="1488" t="s">
        <v>302</v>
      </c>
      <c r="N429" s="1488" t="s">
        <v>303</v>
      </c>
      <c r="O429" s="1488" t="s">
        <v>304</v>
      </c>
      <c r="P429" s="1489" t="s">
        <v>305</v>
      </c>
      <c r="Q429" s="2"/>
      <c r="R429" s="2"/>
      <c r="S429" s="55"/>
      <c r="T429" s="780"/>
      <c r="U429" s="767"/>
      <c r="V429" s="767"/>
      <c r="W429" s="767"/>
      <c r="X429" s="748"/>
      <c r="Y429" s="758"/>
      <c r="Z429" s="1569"/>
      <c r="AA429" s="1569"/>
      <c r="AB429" s="1569"/>
      <c r="AC429" s="1569"/>
      <c r="AD429" s="1569"/>
      <c r="AE429" s="758"/>
      <c r="AF429" s="1493"/>
    </row>
    <row r="430" spans="2:34" customFormat="1" ht="13.5" x14ac:dyDescent="0.15">
      <c r="B430" s="1384" t="s">
        <v>268</v>
      </c>
      <c r="C430" s="1388" t="s">
        <v>95</v>
      </c>
      <c r="D430" s="1436">
        <f>E430+F430+G430+H430+I430+J430+K430+L430+M430+N430+O430+P430</f>
        <v>508385.29099999997</v>
      </c>
      <c r="E430" s="1674">
        <f t="shared" ref="E430:P430" si="20">E5</f>
        <v>95861</v>
      </c>
      <c r="F430" s="1675">
        <f t="shared" si="20"/>
        <v>91293</v>
      </c>
      <c r="G430" s="1675">
        <f t="shared" si="20"/>
        <v>101446</v>
      </c>
      <c r="H430" s="1676">
        <f t="shared" si="20"/>
        <v>106474</v>
      </c>
      <c r="I430" s="1676">
        <f t="shared" si="20"/>
        <v>113311.29099999994</v>
      </c>
      <c r="J430" s="1677">
        <f t="shared" si="20"/>
        <v>0</v>
      </c>
      <c r="K430" s="1675">
        <f t="shared" si="20"/>
        <v>0</v>
      </c>
      <c r="L430" s="1677">
        <f t="shared" si="20"/>
        <v>0</v>
      </c>
      <c r="M430" s="1677">
        <f t="shared" si="20"/>
        <v>0</v>
      </c>
      <c r="N430" s="1677">
        <f t="shared" si="20"/>
        <v>0</v>
      </c>
      <c r="O430" s="1677">
        <f t="shared" si="20"/>
        <v>0</v>
      </c>
      <c r="P430" s="1678">
        <f t="shared" si="20"/>
        <v>0</v>
      </c>
      <c r="Q430" s="2"/>
      <c r="R430" s="2"/>
      <c r="S430" s="59"/>
      <c r="T430" s="780"/>
      <c r="U430" s="767"/>
      <c r="V430" s="767"/>
      <c r="W430" s="767"/>
      <c r="X430" s="748"/>
      <c r="Y430" s="758"/>
      <c r="Z430" s="1569"/>
      <c r="AA430" s="1569"/>
      <c r="AB430" s="1569"/>
      <c r="AC430" s="1569"/>
      <c r="AD430" s="1569"/>
      <c r="AE430" s="758"/>
      <c r="AF430" s="1493"/>
    </row>
    <row r="431" spans="2:34" customFormat="1" ht="13.5" x14ac:dyDescent="0.15">
      <c r="B431" s="1384"/>
      <c r="C431" s="1389" t="s">
        <v>266</v>
      </c>
      <c r="D431" s="1437">
        <f>E431+F431+G431+H431+I431+J431+K431+L431+M431+N431+O431+P431</f>
        <v>163662818.18599999</v>
      </c>
      <c r="E431" s="1679">
        <f t="shared" ref="E431:P431" si="21">E6</f>
        <v>34258928</v>
      </c>
      <c r="F431" s="1680">
        <f t="shared" si="21"/>
        <v>31141892</v>
      </c>
      <c r="G431" s="1680">
        <f t="shared" si="21"/>
        <v>34281994</v>
      </c>
      <c r="H431" s="1681">
        <f t="shared" si="21"/>
        <v>32719754</v>
      </c>
      <c r="I431" s="1681">
        <f t="shared" si="21"/>
        <v>31260250.185999997</v>
      </c>
      <c r="J431" s="1682">
        <f t="shared" si="21"/>
        <v>0</v>
      </c>
      <c r="K431" s="1680">
        <f t="shared" si="21"/>
        <v>0</v>
      </c>
      <c r="L431" s="1682">
        <f t="shared" si="21"/>
        <v>0</v>
      </c>
      <c r="M431" s="1682">
        <f t="shared" si="21"/>
        <v>0</v>
      </c>
      <c r="N431" s="1682">
        <f t="shared" si="21"/>
        <v>0</v>
      </c>
      <c r="O431" s="1682">
        <f t="shared" si="21"/>
        <v>0</v>
      </c>
      <c r="P431" s="1683">
        <f t="shared" si="21"/>
        <v>0</v>
      </c>
      <c r="Q431" s="2"/>
      <c r="R431" s="2"/>
      <c r="S431" s="59"/>
      <c r="T431" s="780"/>
      <c r="U431" s="767"/>
      <c r="V431" s="767"/>
      <c r="W431" s="767"/>
      <c r="X431" s="748"/>
      <c r="Y431" s="758"/>
      <c r="Z431" s="1569"/>
      <c r="AA431" s="1569"/>
      <c r="AB431" s="1569"/>
      <c r="AC431" s="1569"/>
      <c r="AD431" s="1569"/>
      <c r="AE431" s="758"/>
      <c r="AF431" s="1493"/>
    </row>
    <row r="432" spans="2:34" customFormat="1" ht="13.5" x14ac:dyDescent="0.15">
      <c r="B432" s="1384"/>
      <c r="C432" s="1397" t="s">
        <v>269</v>
      </c>
      <c r="D432" s="1438">
        <f>D431/D430</f>
        <v>321.92673762073889</v>
      </c>
      <c r="E432" s="1684">
        <f t="shared" ref="E432:P432" si="22">E7</f>
        <v>357</v>
      </c>
      <c r="F432" s="1685">
        <f t="shared" si="22"/>
        <v>341</v>
      </c>
      <c r="G432" s="1685">
        <f t="shared" si="22"/>
        <v>338</v>
      </c>
      <c r="H432" s="1686">
        <f t="shared" si="22"/>
        <v>307</v>
      </c>
      <c r="I432" s="1686">
        <f t="shared" si="22"/>
        <v>275.87939304301119</v>
      </c>
      <c r="J432" s="1687">
        <f t="shared" si="22"/>
        <v>0</v>
      </c>
      <c r="K432" s="1685">
        <f t="shared" si="22"/>
        <v>0</v>
      </c>
      <c r="L432" s="1687">
        <f t="shared" si="22"/>
        <v>0</v>
      </c>
      <c r="M432" s="1687">
        <f t="shared" si="22"/>
        <v>0</v>
      </c>
      <c r="N432" s="1687">
        <f t="shared" si="22"/>
        <v>0</v>
      </c>
      <c r="O432" s="1687">
        <f t="shared" si="22"/>
        <v>0</v>
      </c>
      <c r="P432" s="1688">
        <f t="shared" si="22"/>
        <v>0</v>
      </c>
      <c r="Q432" s="2"/>
      <c r="R432" s="2"/>
      <c r="S432" s="2"/>
      <c r="T432" s="780"/>
      <c r="U432" s="767"/>
      <c r="V432" s="767"/>
      <c r="W432" s="767"/>
      <c r="X432" s="748"/>
      <c r="Y432" s="758"/>
      <c r="Z432" s="1569"/>
      <c r="AA432" s="1569"/>
      <c r="AB432" s="1569"/>
      <c r="AC432" s="1569"/>
      <c r="AD432" s="1569"/>
      <c r="AE432" s="758"/>
      <c r="AF432" s="1493"/>
    </row>
    <row r="433" spans="2:32" customFormat="1" ht="13.5" x14ac:dyDescent="0.15">
      <c r="B433" s="1402" t="s">
        <v>267</v>
      </c>
      <c r="C433" s="1388" t="s">
        <v>95</v>
      </c>
      <c r="D433" s="1439">
        <f>E433+F433+G433+H433+I433+J433+K433+L433+M433+N433+O433+P433</f>
        <v>84836.403000000006</v>
      </c>
      <c r="E433" s="1403">
        <f t="shared" ref="E433:P433" si="23">E187</f>
        <v>17307.27</v>
      </c>
      <c r="F433" s="1404">
        <f t="shared" si="23"/>
        <v>14420.041999999999</v>
      </c>
      <c r="G433" s="1404">
        <f t="shared" si="23"/>
        <v>14745.697</v>
      </c>
      <c r="H433" s="1405">
        <f t="shared" si="23"/>
        <v>18161.407999999999</v>
      </c>
      <c r="I433" s="1405">
        <f t="shared" si="23"/>
        <v>20201.986000000004</v>
      </c>
      <c r="J433" s="1406">
        <f t="shared" si="23"/>
        <v>0</v>
      </c>
      <c r="K433" s="1407">
        <f t="shared" si="23"/>
        <v>0</v>
      </c>
      <c r="L433" s="1406">
        <f t="shared" si="23"/>
        <v>0</v>
      </c>
      <c r="M433" s="1406">
        <f t="shared" si="23"/>
        <v>0</v>
      </c>
      <c r="N433" s="1406">
        <f t="shared" si="23"/>
        <v>0</v>
      </c>
      <c r="O433" s="1406">
        <f t="shared" si="23"/>
        <v>0</v>
      </c>
      <c r="P433" s="1453">
        <f t="shared" si="23"/>
        <v>0</v>
      </c>
      <c r="Q433" s="2"/>
      <c r="R433" s="2"/>
      <c r="S433" s="59"/>
      <c r="T433" s="780"/>
      <c r="U433" s="767"/>
      <c r="V433" s="767"/>
      <c r="W433" s="767"/>
      <c r="X433" s="748"/>
      <c r="Y433" s="758"/>
      <c r="Z433" s="1569"/>
      <c r="AA433" s="1569"/>
      <c r="AB433" s="1569"/>
      <c r="AC433" s="1569"/>
      <c r="AD433" s="1569"/>
      <c r="AE433" s="758"/>
      <c r="AF433" s="1493"/>
    </row>
    <row r="434" spans="2:32" customFormat="1" ht="13.5" x14ac:dyDescent="0.15">
      <c r="B434" s="1384"/>
      <c r="C434" s="1389" t="s">
        <v>266</v>
      </c>
      <c r="D434" s="1437">
        <f>E434+F434+G434+H434+I434+J434+K434+L434+M434+N434+O434+P434</f>
        <v>24116944.921</v>
      </c>
      <c r="E434" s="1362">
        <f t="shared" ref="E434:P434" si="24">E188</f>
        <v>4924065.87</v>
      </c>
      <c r="F434" s="1355">
        <f t="shared" si="24"/>
        <v>4679122.6040000003</v>
      </c>
      <c r="G434" s="1355">
        <f t="shared" si="24"/>
        <v>4883570.398</v>
      </c>
      <c r="H434" s="1356">
        <f t="shared" si="24"/>
        <v>4856652.5980000002</v>
      </c>
      <c r="I434" s="1356">
        <f t="shared" si="24"/>
        <v>4773533.4510000004</v>
      </c>
      <c r="J434" s="1354">
        <f t="shared" si="24"/>
        <v>0</v>
      </c>
      <c r="K434" s="1357">
        <f t="shared" si="24"/>
        <v>0</v>
      </c>
      <c r="L434" s="1354">
        <f t="shared" si="24"/>
        <v>0</v>
      </c>
      <c r="M434" s="1354">
        <f t="shared" si="24"/>
        <v>0</v>
      </c>
      <c r="N434" s="1354">
        <f t="shared" si="24"/>
        <v>0</v>
      </c>
      <c r="O434" s="1354">
        <f t="shared" si="24"/>
        <v>0</v>
      </c>
      <c r="P434" s="1454">
        <f t="shared" si="24"/>
        <v>0</v>
      </c>
      <c r="Q434" s="2"/>
      <c r="R434" s="2"/>
      <c r="S434" s="59"/>
      <c r="T434" s="780"/>
      <c r="U434" s="767"/>
      <c r="V434" s="767"/>
      <c r="W434" s="767"/>
      <c r="X434" s="748"/>
      <c r="Y434" s="758"/>
      <c r="Z434" s="1569"/>
      <c r="AA434" s="1569"/>
      <c r="AB434" s="1569"/>
      <c r="AC434" s="1569"/>
      <c r="AD434" s="1569"/>
      <c r="AE434" s="758"/>
      <c r="AF434" s="1493"/>
    </row>
    <row r="435" spans="2:32" customFormat="1" ht="13.5" x14ac:dyDescent="0.15">
      <c r="B435" s="1387"/>
      <c r="C435" s="1390" t="s">
        <v>269</v>
      </c>
      <c r="D435" s="1440">
        <f>D434/D433</f>
        <v>284.27590124253618</v>
      </c>
      <c r="E435" s="1372">
        <f t="shared" ref="E435:P435" si="25">E189</f>
        <v>285</v>
      </c>
      <c r="F435" s="1367">
        <f t="shared" si="25"/>
        <v>324</v>
      </c>
      <c r="G435" s="1367">
        <f t="shared" si="25"/>
        <v>331</v>
      </c>
      <c r="H435" s="1368">
        <f t="shared" si="25"/>
        <v>267</v>
      </c>
      <c r="I435" s="1368">
        <f t="shared" si="25"/>
        <v>236.29030586398778</v>
      </c>
      <c r="J435" s="1366">
        <f t="shared" si="25"/>
        <v>0</v>
      </c>
      <c r="K435" s="1369">
        <f t="shared" si="25"/>
        <v>0</v>
      </c>
      <c r="L435" s="1366">
        <f t="shared" si="25"/>
        <v>0</v>
      </c>
      <c r="M435" s="1366">
        <f t="shared" si="25"/>
        <v>0</v>
      </c>
      <c r="N435" s="1366">
        <f t="shared" si="25"/>
        <v>0</v>
      </c>
      <c r="O435" s="1366">
        <f t="shared" si="25"/>
        <v>0</v>
      </c>
      <c r="P435" s="1455">
        <f t="shared" si="25"/>
        <v>0</v>
      </c>
      <c r="Q435" s="2"/>
      <c r="R435" s="2"/>
      <c r="S435" s="59"/>
      <c r="T435" s="780"/>
      <c r="U435" s="767"/>
      <c r="V435" s="767"/>
      <c r="W435" s="767"/>
      <c r="X435" s="748"/>
      <c r="Y435" s="758"/>
      <c r="Z435" s="1569"/>
      <c r="AA435" s="1569"/>
      <c r="AB435" s="1569"/>
      <c r="AC435" s="1569"/>
      <c r="AD435" s="1569"/>
      <c r="AE435" s="758"/>
      <c r="AF435" s="1493"/>
    </row>
    <row r="436" spans="2:32" customFormat="1" x14ac:dyDescent="0.15">
      <c r="B436" s="1374" t="s">
        <v>286</v>
      </c>
      <c r="C436" s="1375"/>
      <c r="D436" s="1376"/>
      <c r="E436" s="1349"/>
      <c r="F436" s="1348"/>
      <c r="G436" s="1348"/>
      <c r="H436" s="1348"/>
      <c r="I436" s="1348"/>
      <c r="J436" s="1348"/>
      <c r="K436" s="1348"/>
      <c r="L436" s="1348"/>
      <c r="M436" s="1348"/>
      <c r="N436" s="1348"/>
      <c r="O436" s="1348"/>
      <c r="P436" s="1456" t="s">
        <v>265</v>
      </c>
      <c r="Q436" s="2"/>
      <c r="R436" s="4"/>
      <c r="S436" s="59"/>
      <c r="T436" s="780"/>
      <c r="U436" s="767"/>
      <c r="V436" s="767"/>
      <c r="W436" s="767"/>
      <c r="X436" s="748"/>
      <c r="Y436" s="758"/>
      <c r="Z436" s="1569"/>
      <c r="AA436" s="1569"/>
      <c r="AB436" s="1569"/>
      <c r="AC436" s="1569"/>
      <c r="AD436" s="1569"/>
      <c r="AE436" s="758"/>
      <c r="AF436" s="1493"/>
    </row>
    <row r="437" spans="2:32" customFormat="1" ht="13.5" x14ac:dyDescent="0.15">
      <c r="B437" s="1698" t="s">
        <v>271</v>
      </c>
      <c r="C437" s="1673"/>
      <c r="D437" s="1490" t="s">
        <v>1</v>
      </c>
      <c r="E437" s="1487" t="s">
        <v>294</v>
      </c>
      <c r="F437" s="1488" t="s">
        <v>295</v>
      </c>
      <c r="G437" s="1488" t="s">
        <v>296</v>
      </c>
      <c r="H437" s="1488" t="s">
        <v>297</v>
      </c>
      <c r="I437" s="1488" t="s">
        <v>298</v>
      </c>
      <c r="J437" s="1488" t="s">
        <v>299</v>
      </c>
      <c r="K437" s="1488" t="s">
        <v>300</v>
      </c>
      <c r="L437" s="1488" t="s">
        <v>301</v>
      </c>
      <c r="M437" s="1488" t="s">
        <v>302</v>
      </c>
      <c r="N437" s="1488" t="s">
        <v>303</v>
      </c>
      <c r="O437" s="1488" t="s">
        <v>304</v>
      </c>
      <c r="P437" s="1489" t="s">
        <v>305</v>
      </c>
      <c r="Q437" s="2"/>
      <c r="R437" s="4"/>
      <c r="S437" s="59"/>
      <c r="T437" s="780"/>
      <c r="U437" s="767"/>
      <c r="V437" s="767"/>
      <c r="W437" s="767"/>
      <c r="X437" s="748"/>
      <c r="Y437" s="758"/>
      <c r="Z437" s="1569"/>
      <c r="AA437" s="1569"/>
      <c r="AB437" s="1569"/>
      <c r="AC437" s="1569"/>
      <c r="AD437" s="1569"/>
      <c r="AE437" s="758"/>
      <c r="AF437" s="1493"/>
    </row>
    <row r="438" spans="2:32" customFormat="1" ht="13.5" x14ac:dyDescent="0.15">
      <c r="B438" s="1408" t="s">
        <v>268</v>
      </c>
      <c r="C438" s="1388" t="s">
        <v>95</v>
      </c>
      <c r="D438" s="1439">
        <f>E438+F438+G438+H438+I438+J438+K438+L438+M438+N438+O438+P438</f>
        <v>109803.193</v>
      </c>
      <c r="E438" s="1391">
        <f t="shared" ref="E438:P438" si="26">E134</f>
        <v>26932</v>
      </c>
      <c r="F438" s="1383">
        <f t="shared" si="26"/>
        <v>24900</v>
      </c>
      <c r="G438" s="1383">
        <f t="shared" si="26"/>
        <v>22819</v>
      </c>
      <c r="H438" s="1383">
        <f t="shared" si="26"/>
        <v>19287</v>
      </c>
      <c r="I438" s="1383">
        <f t="shared" si="26"/>
        <v>15865.193000000003</v>
      </c>
      <c r="J438" s="1382">
        <f t="shared" si="26"/>
        <v>0</v>
      </c>
      <c r="K438" s="1383">
        <f t="shared" si="26"/>
        <v>0</v>
      </c>
      <c r="L438" s="1382">
        <f t="shared" si="26"/>
        <v>0</v>
      </c>
      <c r="M438" s="1382">
        <f t="shared" si="26"/>
        <v>0</v>
      </c>
      <c r="N438" s="1382">
        <f t="shared" si="26"/>
        <v>0</v>
      </c>
      <c r="O438" s="1382">
        <f t="shared" si="26"/>
        <v>0</v>
      </c>
      <c r="P438" s="1457">
        <f t="shared" si="26"/>
        <v>0</v>
      </c>
      <c r="Q438" s="2"/>
      <c r="R438" s="5"/>
      <c r="S438" s="2"/>
      <c r="T438" s="780"/>
      <c r="U438" s="767"/>
      <c r="V438" s="767"/>
      <c r="W438" s="767"/>
      <c r="X438" s="748"/>
      <c r="Y438" s="758"/>
      <c r="Z438" s="1569"/>
      <c r="AA438" s="1569"/>
      <c r="AB438" s="1569"/>
      <c r="AC438" s="1569"/>
      <c r="AD438" s="1569"/>
      <c r="AE438" s="758"/>
      <c r="AF438" s="1493"/>
    </row>
    <row r="439" spans="2:32" customFormat="1" ht="13.5" x14ac:dyDescent="0.15">
      <c r="B439" s="1409"/>
      <c r="C439" s="1389" t="s">
        <v>266</v>
      </c>
      <c r="D439" s="1437">
        <f>E439+F439+G439+H439+I439+J439+K439+L439+M439+N439+O439+P439</f>
        <v>77244289.784999996</v>
      </c>
      <c r="E439" s="1371">
        <f t="shared" ref="E439:P439" si="27">E135</f>
        <v>19369632</v>
      </c>
      <c r="F439" s="1352">
        <f t="shared" si="27"/>
        <v>18223234</v>
      </c>
      <c r="G439" s="1352">
        <f t="shared" si="27"/>
        <v>16275988</v>
      </c>
      <c r="H439" s="1352">
        <f t="shared" si="27"/>
        <v>12794928</v>
      </c>
      <c r="I439" s="1352">
        <f t="shared" si="27"/>
        <v>10580507.785</v>
      </c>
      <c r="J439" s="1351">
        <f t="shared" si="27"/>
        <v>0</v>
      </c>
      <c r="K439" s="1352">
        <f t="shared" si="27"/>
        <v>0</v>
      </c>
      <c r="L439" s="1351">
        <f t="shared" si="27"/>
        <v>0</v>
      </c>
      <c r="M439" s="1351">
        <f t="shared" si="27"/>
        <v>0</v>
      </c>
      <c r="N439" s="1351">
        <f t="shared" si="27"/>
        <v>0</v>
      </c>
      <c r="O439" s="1351">
        <f t="shared" si="27"/>
        <v>0</v>
      </c>
      <c r="P439" s="1451">
        <f t="shared" si="27"/>
        <v>0</v>
      </c>
      <c r="Q439" s="2"/>
      <c r="R439" s="5"/>
      <c r="S439" s="59"/>
      <c r="T439" s="780"/>
      <c r="U439" s="767"/>
      <c r="V439" s="767"/>
      <c r="W439" s="767"/>
      <c r="X439" s="748"/>
      <c r="Y439" s="758"/>
      <c r="Z439" s="1577"/>
      <c r="AA439" s="1577"/>
      <c r="AB439" s="1577"/>
      <c r="AC439" s="1569"/>
      <c r="AD439" s="1569"/>
      <c r="AE439" s="758"/>
      <c r="AF439" s="1493"/>
    </row>
    <row r="440" spans="2:32" customFormat="1" ht="13.5" x14ac:dyDescent="0.15">
      <c r="B440" s="1387"/>
      <c r="C440" s="1397" t="s">
        <v>269</v>
      </c>
      <c r="D440" s="1440">
        <f>D439/D438</f>
        <v>703.4794496823057</v>
      </c>
      <c r="E440" s="1392">
        <f t="shared" ref="E440:P440" si="28">E136</f>
        <v>719</v>
      </c>
      <c r="F440" s="1381">
        <f t="shared" si="28"/>
        <v>732</v>
      </c>
      <c r="G440" s="1381">
        <f t="shared" si="28"/>
        <v>713</v>
      </c>
      <c r="H440" s="1381">
        <f t="shared" si="28"/>
        <v>663</v>
      </c>
      <c r="I440" s="1381">
        <f t="shared" si="28"/>
        <v>666.90066644635192</v>
      </c>
      <c r="J440" s="1380">
        <f t="shared" si="28"/>
        <v>0</v>
      </c>
      <c r="K440" s="1381">
        <f t="shared" si="28"/>
        <v>0</v>
      </c>
      <c r="L440" s="1380">
        <f t="shared" si="28"/>
        <v>0</v>
      </c>
      <c r="M440" s="1380">
        <f t="shared" si="28"/>
        <v>0</v>
      </c>
      <c r="N440" s="1380">
        <f t="shared" si="28"/>
        <v>0</v>
      </c>
      <c r="O440" s="1380">
        <f t="shared" si="28"/>
        <v>0</v>
      </c>
      <c r="P440" s="1458">
        <f t="shared" si="28"/>
        <v>0</v>
      </c>
      <c r="Q440" s="2"/>
      <c r="R440" s="5"/>
      <c r="S440" s="59"/>
      <c r="T440" s="780"/>
      <c r="U440" s="767"/>
      <c r="V440" s="767"/>
      <c r="W440" s="767"/>
      <c r="X440" s="748"/>
      <c r="Y440" s="758"/>
      <c r="Z440" s="1577"/>
      <c r="AA440" s="1577"/>
      <c r="AB440" s="1577"/>
      <c r="AC440" s="1577"/>
      <c r="AD440" s="1569"/>
      <c r="AE440" s="758"/>
      <c r="AF440" s="1493"/>
    </row>
    <row r="441" spans="2:32" customFormat="1" ht="13.5" x14ac:dyDescent="0.15">
      <c r="B441" s="1408" t="s">
        <v>267</v>
      </c>
      <c r="C441" s="1388" t="s">
        <v>95</v>
      </c>
      <c r="D441" s="1436">
        <f>E441+F441+G441+H441+I441+J441+K441+L441+M441+N441+O441+P441</f>
        <v>5361.9760000000006</v>
      </c>
      <c r="E441" s="1393">
        <f>E316</f>
        <v>418.43900000000002</v>
      </c>
      <c r="F441" s="1377">
        <f t="shared" ref="F441:P441" si="29">F316</f>
        <v>507.31799999999998</v>
      </c>
      <c r="G441" s="1377">
        <f t="shared" si="29"/>
        <v>830.08699999999999</v>
      </c>
      <c r="H441" s="1378">
        <f t="shared" si="29"/>
        <v>1153.307</v>
      </c>
      <c r="I441" s="1378">
        <f t="shared" si="29"/>
        <v>2452.8250000000003</v>
      </c>
      <c r="J441" s="1379">
        <f t="shared" si="29"/>
        <v>0</v>
      </c>
      <c r="K441" s="1378">
        <f t="shared" si="29"/>
        <v>0</v>
      </c>
      <c r="L441" s="1379">
        <f t="shared" si="29"/>
        <v>0</v>
      </c>
      <c r="M441" s="1379">
        <f t="shared" si="29"/>
        <v>0</v>
      </c>
      <c r="N441" s="1379">
        <f t="shared" si="29"/>
        <v>0</v>
      </c>
      <c r="O441" s="1379">
        <f t="shared" si="29"/>
        <v>0</v>
      </c>
      <c r="P441" s="1459">
        <f t="shared" si="29"/>
        <v>0</v>
      </c>
      <c r="Q441" s="2"/>
      <c r="R441" s="5"/>
      <c r="S441" s="59"/>
      <c r="T441" s="780"/>
      <c r="U441" s="767"/>
      <c r="V441" s="767"/>
      <c r="W441" s="767"/>
      <c r="X441" s="748"/>
      <c r="Y441" s="758"/>
      <c r="Z441" s="1577"/>
      <c r="AA441" s="1577"/>
      <c r="AB441" s="1577"/>
      <c r="AC441" s="1577"/>
      <c r="AD441" s="1577"/>
      <c r="AE441" s="758"/>
      <c r="AF441" s="1493"/>
    </row>
    <row r="442" spans="2:32" customFormat="1" ht="13.5" x14ac:dyDescent="0.15">
      <c r="B442" s="1409"/>
      <c r="C442" s="1389" t="s">
        <v>266</v>
      </c>
      <c r="D442" s="1437">
        <f>E442+F442+G442+H442+I442+J442+K442+L442+M442+N442+O442+P442</f>
        <v>4962270.9040000001</v>
      </c>
      <c r="E442" s="1362">
        <f t="shared" ref="E442:P443" si="30">E317</f>
        <v>732406.21400000004</v>
      </c>
      <c r="F442" s="1355">
        <f t="shared" si="30"/>
        <v>764030.08400000003</v>
      </c>
      <c r="G442" s="1355">
        <f t="shared" si="30"/>
        <v>929958.77899999998</v>
      </c>
      <c r="H442" s="1357">
        <f t="shared" si="30"/>
        <v>1029767.853</v>
      </c>
      <c r="I442" s="1357">
        <f t="shared" si="30"/>
        <v>1506107.9740000002</v>
      </c>
      <c r="J442" s="1354">
        <f t="shared" si="30"/>
        <v>0</v>
      </c>
      <c r="K442" s="1357">
        <f t="shared" si="30"/>
        <v>0</v>
      </c>
      <c r="L442" s="1354">
        <f t="shared" si="30"/>
        <v>0</v>
      </c>
      <c r="M442" s="1354">
        <f t="shared" si="30"/>
        <v>0</v>
      </c>
      <c r="N442" s="1354">
        <f t="shared" si="30"/>
        <v>0</v>
      </c>
      <c r="O442" s="1354">
        <f t="shared" si="30"/>
        <v>0</v>
      </c>
      <c r="P442" s="1454">
        <f t="shared" si="30"/>
        <v>0</v>
      </c>
      <c r="Q442" s="2"/>
      <c r="R442" s="5"/>
      <c r="S442" s="59"/>
      <c r="T442" s="780"/>
      <c r="U442" s="767"/>
      <c r="V442" s="767"/>
      <c r="W442" s="767"/>
      <c r="X442" s="748"/>
      <c r="Y442" s="758"/>
      <c r="Z442" s="1577"/>
      <c r="AA442" s="1577"/>
      <c r="AB442" s="1577"/>
      <c r="AC442" s="1577"/>
      <c r="AD442" s="1577"/>
      <c r="AE442" s="758"/>
      <c r="AF442" s="1493"/>
    </row>
    <row r="443" spans="2:32" customFormat="1" ht="13.5" x14ac:dyDescent="0.15">
      <c r="B443" s="1387"/>
      <c r="C443" s="1390" t="s">
        <v>269</v>
      </c>
      <c r="D443" s="1373">
        <f>D442/D441</f>
        <v>925.45563501216702</v>
      </c>
      <c r="E443" s="1372">
        <f t="shared" si="30"/>
        <v>1750</v>
      </c>
      <c r="F443" s="1367">
        <f t="shared" si="30"/>
        <v>1506</v>
      </c>
      <c r="G443" s="1367">
        <f t="shared" si="30"/>
        <v>1120</v>
      </c>
      <c r="H443" s="1369">
        <f t="shared" si="30"/>
        <v>893</v>
      </c>
      <c r="I443" s="1369">
        <f t="shared" si="30"/>
        <v>614.02993446332289</v>
      </c>
      <c r="J443" s="1366">
        <f t="shared" si="30"/>
        <v>0</v>
      </c>
      <c r="K443" s="1369">
        <f t="shared" si="30"/>
        <v>0</v>
      </c>
      <c r="L443" s="1366">
        <f t="shared" si="30"/>
        <v>0</v>
      </c>
      <c r="M443" s="1366">
        <f t="shared" si="30"/>
        <v>0</v>
      </c>
      <c r="N443" s="1366">
        <f t="shared" si="30"/>
        <v>0</v>
      </c>
      <c r="O443" s="1366">
        <f t="shared" si="30"/>
        <v>0</v>
      </c>
      <c r="P443" s="1455">
        <f t="shared" si="30"/>
        <v>0</v>
      </c>
      <c r="Q443" s="2"/>
      <c r="R443" s="5"/>
      <c r="S443" s="59"/>
      <c r="T443" s="780"/>
      <c r="U443" s="767"/>
      <c r="V443" s="767"/>
      <c r="W443" s="767"/>
      <c r="X443" s="748"/>
      <c r="Y443" s="758"/>
      <c r="Z443" s="1577"/>
      <c r="AA443" s="1577"/>
      <c r="AB443" s="1577"/>
      <c r="AC443" s="1577"/>
      <c r="AD443" s="1577"/>
      <c r="AE443" s="758"/>
      <c r="AF443" s="1493"/>
    </row>
    <row r="444" spans="2:32" customFormat="1" ht="13.5" x14ac:dyDescent="0.15">
      <c r="D444" s="1348"/>
      <c r="E444" s="1348"/>
      <c r="F444" s="1348"/>
      <c r="G444" s="1348"/>
      <c r="H444" s="1348"/>
      <c r="I444" s="1348"/>
      <c r="J444" s="1348"/>
      <c r="K444" s="1348"/>
      <c r="L444" s="1348"/>
      <c r="M444" s="1348"/>
      <c r="N444" s="1348"/>
      <c r="O444" s="1348"/>
      <c r="P444" s="1350"/>
      <c r="Q444" s="2"/>
      <c r="R444" s="5"/>
      <c r="S444" s="59"/>
      <c r="T444" s="780"/>
      <c r="U444" s="767"/>
      <c r="V444" s="767"/>
      <c r="W444" s="767"/>
      <c r="X444" s="748"/>
      <c r="Y444" s="758"/>
      <c r="Z444" s="1577"/>
      <c r="AA444" s="1577"/>
      <c r="AB444" s="1577"/>
      <c r="AC444" s="1577"/>
      <c r="AD444" s="1577"/>
      <c r="AE444" s="758"/>
      <c r="AF444" s="1493"/>
    </row>
    <row r="445" spans="2:32" customFormat="1" x14ac:dyDescent="0.15">
      <c r="B445" s="1410" t="s">
        <v>287</v>
      </c>
      <c r="C445" s="545"/>
      <c r="D445" s="1411"/>
      <c r="E445" s="545"/>
      <c r="F445" s="546"/>
      <c r="G445" s="545"/>
      <c r="H445" s="545"/>
      <c r="I445" s="545"/>
      <c r="J445" s="545"/>
      <c r="K445" s="545"/>
      <c r="L445" s="545"/>
      <c r="M445" s="773"/>
      <c r="N445" s="828"/>
      <c r="O445" s="1412"/>
      <c r="P445" s="1456" t="s">
        <v>265</v>
      </c>
      <c r="Q445" s="2"/>
      <c r="R445" s="5"/>
      <c r="S445" s="2"/>
      <c r="T445" s="780"/>
      <c r="U445" s="767"/>
      <c r="V445" s="767"/>
      <c r="W445" s="767"/>
      <c r="X445" s="748"/>
      <c r="Y445" s="758"/>
      <c r="Z445" s="1577"/>
      <c r="AA445" s="1577"/>
      <c r="AB445" s="1577"/>
      <c r="AC445" s="1577"/>
      <c r="AD445" s="1577"/>
      <c r="AE445" s="758"/>
      <c r="AF445" s="1493"/>
    </row>
    <row r="446" spans="2:32" customFormat="1" x14ac:dyDescent="0.15">
      <c r="B446" s="1445" t="s">
        <v>272</v>
      </c>
      <c r="C446" s="1446"/>
      <c r="D446" s="1485" t="s">
        <v>1</v>
      </c>
      <c r="E446" s="1487" t="s">
        <v>294</v>
      </c>
      <c r="F446" s="1488" t="s">
        <v>295</v>
      </c>
      <c r="G446" s="1488" t="s">
        <v>296</v>
      </c>
      <c r="H446" s="1488" t="s">
        <v>297</v>
      </c>
      <c r="I446" s="1488" t="s">
        <v>298</v>
      </c>
      <c r="J446" s="1488" t="s">
        <v>299</v>
      </c>
      <c r="K446" s="1488" t="s">
        <v>300</v>
      </c>
      <c r="L446" s="1488" t="s">
        <v>301</v>
      </c>
      <c r="M446" s="1488" t="s">
        <v>302</v>
      </c>
      <c r="N446" s="1488" t="s">
        <v>303</v>
      </c>
      <c r="O446" s="1488" t="s">
        <v>304</v>
      </c>
      <c r="P446" s="1489" t="s">
        <v>305</v>
      </c>
      <c r="Q446" s="2"/>
      <c r="R446" s="2"/>
      <c r="S446" s="59"/>
      <c r="T446" s="780"/>
      <c r="U446" s="767"/>
      <c r="V446" s="767"/>
      <c r="W446" s="767"/>
      <c r="X446" s="748"/>
      <c r="Y446" s="758"/>
      <c r="Z446" s="1569"/>
      <c r="AA446" s="1569"/>
      <c r="AB446" s="1569"/>
      <c r="AC446" s="1577"/>
      <c r="AD446" s="1577"/>
      <c r="AE446" s="758"/>
      <c r="AF446" s="1493"/>
    </row>
    <row r="447" spans="2:32" customFormat="1" ht="13.5" x14ac:dyDescent="0.15">
      <c r="B447" s="1384" t="s">
        <v>268</v>
      </c>
      <c r="C447" s="1385" t="s">
        <v>95</v>
      </c>
      <c r="D447" s="1418">
        <f>SUM(E447:P447)</f>
        <v>2969.0650000000001</v>
      </c>
      <c r="E447" s="1415">
        <f t="shared" ref="E447:P447" si="31">E86</f>
        <v>822</v>
      </c>
      <c r="F447" s="1413">
        <f t="shared" si="31"/>
        <v>742</v>
      </c>
      <c r="G447" s="1414">
        <f t="shared" si="31"/>
        <v>691</v>
      </c>
      <c r="H447" s="1414">
        <f t="shared" si="31"/>
        <v>417</v>
      </c>
      <c r="I447" s="1414">
        <f t="shared" si="31"/>
        <v>297.065</v>
      </c>
      <c r="J447" s="1414">
        <f t="shared" si="31"/>
        <v>0</v>
      </c>
      <c r="K447" s="1414">
        <f t="shared" si="31"/>
        <v>0</v>
      </c>
      <c r="L447" s="1414">
        <f t="shared" si="31"/>
        <v>0</v>
      </c>
      <c r="M447" s="1414">
        <f t="shared" si="31"/>
        <v>0</v>
      </c>
      <c r="N447" s="1414">
        <f t="shared" si="31"/>
        <v>0</v>
      </c>
      <c r="O447" s="1414">
        <f t="shared" si="31"/>
        <v>0</v>
      </c>
      <c r="P447" s="1460">
        <f t="shared" si="31"/>
        <v>0</v>
      </c>
      <c r="Q447" s="2"/>
      <c r="R447" s="2"/>
      <c r="S447" s="59"/>
      <c r="T447" s="780"/>
      <c r="U447" s="767"/>
      <c r="V447" s="767"/>
      <c r="W447" s="767"/>
      <c r="X447" s="748"/>
      <c r="Y447" s="758"/>
      <c r="Z447" s="1577"/>
      <c r="AA447" s="1577"/>
      <c r="AB447" s="1577"/>
      <c r="AC447" s="1569"/>
      <c r="AD447" s="1577"/>
      <c r="AE447" s="758"/>
      <c r="AF447" s="1493"/>
    </row>
    <row r="448" spans="2:32" customFormat="1" ht="13.5" x14ac:dyDescent="0.15">
      <c r="B448" s="1384"/>
      <c r="C448" s="1395" t="s">
        <v>266</v>
      </c>
      <c r="D448" s="1419">
        <f>SUM(E448:P448)</f>
        <v>1492171.3540000001</v>
      </c>
      <c r="E448" s="1416">
        <f t="shared" ref="E448:P448" si="32">E87</f>
        <v>338460</v>
      </c>
      <c r="F448" s="1358">
        <f t="shared" si="32"/>
        <v>327875</v>
      </c>
      <c r="G448" s="1359">
        <f t="shared" si="32"/>
        <v>348673</v>
      </c>
      <c r="H448" s="1359">
        <f t="shared" si="32"/>
        <v>265231</v>
      </c>
      <c r="I448" s="1359">
        <f t="shared" si="32"/>
        <v>211932.35399999999</v>
      </c>
      <c r="J448" s="1359">
        <f t="shared" si="32"/>
        <v>0</v>
      </c>
      <c r="K448" s="1359">
        <f t="shared" si="32"/>
        <v>0</v>
      </c>
      <c r="L448" s="1359">
        <f t="shared" si="32"/>
        <v>0</v>
      </c>
      <c r="M448" s="1359">
        <f t="shared" si="32"/>
        <v>0</v>
      </c>
      <c r="N448" s="1359">
        <f t="shared" si="32"/>
        <v>0</v>
      </c>
      <c r="O448" s="1359">
        <f t="shared" si="32"/>
        <v>0</v>
      </c>
      <c r="P448" s="1461">
        <f t="shared" si="32"/>
        <v>0</v>
      </c>
      <c r="Q448" s="2"/>
      <c r="R448" s="2"/>
      <c r="S448" s="59"/>
      <c r="T448" s="780"/>
      <c r="U448" s="767"/>
      <c r="V448" s="767"/>
      <c r="W448" s="767"/>
      <c r="X448" s="748"/>
      <c r="Y448" s="758"/>
      <c r="Z448" s="1569"/>
      <c r="AA448" s="1569"/>
      <c r="AB448" s="1569"/>
      <c r="AC448" s="1577"/>
      <c r="AD448" s="1569"/>
      <c r="AE448" s="758"/>
      <c r="AF448" s="1493"/>
    </row>
    <row r="449" spans="2:32" customFormat="1" ht="13.5" x14ac:dyDescent="0.15">
      <c r="B449" s="1384"/>
      <c r="C449" s="1386" t="s">
        <v>269</v>
      </c>
      <c r="D449" s="1422">
        <f>D448/D447</f>
        <v>502.57281467397985</v>
      </c>
      <c r="E449" s="1423">
        <f t="shared" ref="E449:P449" si="33">E88</f>
        <v>412</v>
      </c>
      <c r="F449" s="1424">
        <f t="shared" si="33"/>
        <v>442</v>
      </c>
      <c r="G449" s="661">
        <f t="shared" si="33"/>
        <v>504</v>
      </c>
      <c r="H449" s="661">
        <f t="shared" si="33"/>
        <v>636</v>
      </c>
      <c r="I449" s="661">
        <f t="shared" si="33"/>
        <v>713.42081362664737</v>
      </c>
      <c r="J449" s="661">
        <f t="shared" si="33"/>
        <v>0</v>
      </c>
      <c r="K449" s="661">
        <f t="shared" si="33"/>
        <v>0</v>
      </c>
      <c r="L449" s="661">
        <f t="shared" si="33"/>
        <v>0</v>
      </c>
      <c r="M449" s="661">
        <f t="shared" si="33"/>
        <v>0</v>
      </c>
      <c r="N449" s="661">
        <f t="shared" si="33"/>
        <v>0</v>
      </c>
      <c r="O449" s="661">
        <f t="shared" si="33"/>
        <v>0</v>
      </c>
      <c r="P449" s="659">
        <f t="shared" si="33"/>
        <v>0</v>
      </c>
      <c r="Q449" s="2"/>
      <c r="R449" s="2"/>
      <c r="S449" s="59"/>
      <c r="T449" s="780"/>
      <c r="U449" s="767"/>
      <c r="V449" s="767"/>
      <c r="W449" s="767"/>
      <c r="X449" s="748"/>
      <c r="Y449" s="758"/>
      <c r="Z449" s="1577"/>
      <c r="AA449" s="1577"/>
      <c r="AB449" s="1577"/>
      <c r="AC449" s="1569"/>
      <c r="AD449" s="1577"/>
      <c r="AE449" s="758"/>
      <c r="AF449" s="1493"/>
    </row>
    <row r="450" spans="2:32" customFormat="1" ht="13.5" x14ac:dyDescent="0.15">
      <c r="B450" s="1402" t="s">
        <v>267</v>
      </c>
      <c r="C450" s="1394" t="s">
        <v>95</v>
      </c>
      <c r="D450" s="1425">
        <f>SUM(E450:P450)</f>
        <v>2762.2910000000002</v>
      </c>
      <c r="E450" s="1426">
        <f t="shared" ref="E450:P452" si="34">E268</f>
        <v>776.50699999999995</v>
      </c>
      <c r="F450" s="1404">
        <f t="shared" si="34"/>
        <v>700.85199999999998</v>
      </c>
      <c r="G450" s="1427">
        <f t="shared" si="34"/>
        <v>649.05700000000002</v>
      </c>
      <c r="H450" s="640">
        <f t="shared" si="34"/>
        <v>372.87799999999999</v>
      </c>
      <c r="I450" s="640">
        <f t="shared" si="34"/>
        <v>262.99700000000001</v>
      </c>
      <c r="J450" s="640">
        <f>J268</f>
        <v>0</v>
      </c>
      <c r="K450" s="640">
        <f t="shared" ref="K450:P450" si="35">K268</f>
        <v>0</v>
      </c>
      <c r="L450" s="640">
        <f t="shared" si="35"/>
        <v>0</v>
      </c>
      <c r="M450" s="640">
        <f t="shared" si="35"/>
        <v>0</v>
      </c>
      <c r="N450" s="640">
        <f t="shared" si="35"/>
        <v>0</v>
      </c>
      <c r="O450" s="640">
        <f t="shared" si="35"/>
        <v>0</v>
      </c>
      <c r="P450" s="605">
        <f t="shared" si="35"/>
        <v>0</v>
      </c>
      <c r="Q450" s="2"/>
      <c r="R450" s="2"/>
      <c r="S450" s="59"/>
      <c r="T450" s="780"/>
      <c r="U450" s="767"/>
      <c r="V450" s="767"/>
      <c r="W450" s="767"/>
      <c r="X450" s="748"/>
      <c r="Y450" s="758"/>
      <c r="Z450" s="1577"/>
      <c r="AA450" s="1577"/>
      <c r="AB450" s="1577"/>
      <c r="AC450" s="1577"/>
      <c r="AD450" s="1569"/>
      <c r="AE450" s="758"/>
      <c r="AF450" s="1493"/>
    </row>
    <row r="451" spans="2:32" customFormat="1" ht="13.5" x14ac:dyDescent="0.15">
      <c r="B451" s="1384"/>
      <c r="C451" s="1395" t="s">
        <v>266</v>
      </c>
      <c r="D451" s="1420">
        <f>SUM(E451:P451)</f>
        <v>1369779.071</v>
      </c>
      <c r="E451" s="1417">
        <f t="shared" si="34"/>
        <v>315592.14799999999</v>
      </c>
      <c r="F451" s="1355">
        <f t="shared" si="34"/>
        <v>307394.511</v>
      </c>
      <c r="G451" s="630">
        <f t="shared" si="34"/>
        <v>325389.57400000002</v>
      </c>
      <c r="H451" s="646">
        <f t="shared" si="34"/>
        <v>236599.43599999999</v>
      </c>
      <c r="I451" s="646">
        <f t="shared" si="34"/>
        <v>184803.402</v>
      </c>
      <c r="J451" s="646">
        <f t="shared" si="34"/>
        <v>0</v>
      </c>
      <c r="K451" s="646">
        <f t="shared" si="34"/>
        <v>0</v>
      </c>
      <c r="L451" s="646">
        <f t="shared" si="34"/>
        <v>0</v>
      </c>
      <c r="M451" s="646">
        <f t="shared" si="34"/>
        <v>0</v>
      </c>
      <c r="N451" s="646">
        <f t="shared" si="34"/>
        <v>0</v>
      </c>
      <c r="O451" s="646">
        <f t="shared" si="34"/>
        <v>0</v>
      </c>
      <c r="P451" s="614">
        <f t="shared" si="34"/>
        <v>0</v>
      </c>
      <c r="Q451" s="2"/>
      <c r="R451" s="2"/>
      <c r="S451" s="59"/>
      <c r="T451" s="780"/>
      <c r="U451" s="767"/>
      <c r="V451" s="767"/>
      <c r="W451" s="767"/>
      <c r="X451" s="748"/>
      <c r="Y451" s="758"/>
      <c r="Z451" s="1577"/>
      <c r="AA451" s="1577"/>
      <c r="AB451" s="1577"/>
      <c r="AC451" s="1577"/>
      <c r="AD451" s="1577"/>
      <c r="AE451" s="758"/>
      <c r="AF451" s="1493"/>
    </row>
    <row r="452" spans="2:32" customFormat="1" ht="13.5" x14ac:dyDescent="0.15">
      <c r="B452" s="1387"/>
      <c r="C452" s="1396" t="s">
        <v>269</v>
      </c>
      <c r="D452" s="1421">
        <f>D451/D450</f>
        <v>495.88514425163748</v>
      </c>
      <c r="E452" s="1428">
        <f t="shared" si="34"/>
        <v>406</v>
      </c>
      <c r="F452" s="1367">
        <f t="shared" si="34"/>
        <v>439</v>
      </c>
      <c r="G452" s="1429">
        <f t="shared" si="34"/>
        <v>501</v>
      </c>
      <c r="H452" s="1430">
        <f t="shared" si="34"/>
        <v>635</v>
      </c>
      <c r="I452" s="1430">
        <f t="shared" si="34"/>
        <v>703</v>
      </c>
      <c r="J452" s="1430">
        <f t="shared" si="34"/>
        <v>0</v>
      </c>
      <c r="K452" s="1430">
        <f t="shared" si="34"/>
        <v>0</v>
      </c>
      <c r="L452" s="1430">
        <f t="shared" si="34"/>
        <v>0</v>
      </c>
      <c r="M452" s="1430">
        <f t="shared" si="34"/>
        <v>0</v>
      </c>
      <c r="N452" s="1430">
        <f t="shared" si="34"/>
        <v>0</v>
      </c>
      <c r="O452" s="1430">
        <f t="shared" si="34"/>
        <v>0</v>
      </c>
      <c r="P452" s="1462">
        <f t="shared" si="34"/>
        <v>0</v>
      </c>
      <c r="Q452" s="2"/>
      <c r="R452" s="2"/>
      <c r="S452" s="59"/>
      <c r="T452" s="780"/>
      <c r="U452" s="767"/>
      <c r="V452" s="767"/>
      <c r="W452" s="767"/>
      <c r="X452" s="748"/>
      <c r="Y452" s="758"/>
      <c r="Z452" s="1577"/>
      <c r="AA452" s="1577"/>
      <c r="AB452" s="1577"/>
      <c r="AC452" s="1577"/>
      <c r="AD452" s="1577"/>
      <c r="AE452" s="758"/>
      <c r="AF452" s="1493"/>
    </row>
    <row r="453" spans="2:32" customFormat="1" x14ac:dyDescent="0.15">
      <c r="B453" s="1410" t="s">
        <v>288</v>
      </c>
      <c r="C453" s="545"/>
      <c r="D453" s="1411"/>
      <c r="E453" s="545"/>
      <c r="F453" s="546"/>
      <c r="G453" s="545"/>
      <c r="H453" s="545"/>
      <c r="I453" s="545"/>
      <c r="J453" s="545"/>
      <c r="K453" s="545"/>
      <c r="L453" s="545"/>
      <c r="M453" s="773"/>
      <c r="N453" s="828"/>
      <c r="O453" s="1412"/>
      <c r="P453" s="1456" t="s">
        <v>265</v>
      </c>
      <c r="Q453" s="2"/>
      <c r="R453" s="2"/>
      <c r="S453" s="59"/>
      <c r="T453" s="780"/>
      <c r="U453" s="767"/>
      <c r="V453" s="767"/>
      <c r="W453" s="767"/>
      <c r="X453" s="748"/>
      <c r="Y453" s="758"/>
      <c r="Z453" s="1577"/>
      <c r="AA453" s="1577"/>
      <c r="AB453" s="1577"/>
      <c r="AC453" s="1577"/>
      <c r="AD453" s="1577"/>
      <c r="AE453" s="758"/>
      <c r="AF453" s="1493"/>
    </row>
    <row r="454" spans="2:32" customFormat="1" x14ac:dyDescent="0.15">
      <c r="B454" s="1445" t="s">
        <v>273</v>
      </c>
      <c r="C454" s="1446"/>
      <c r="D454" s="1485" t="s">
        <v>1</v>
      </c>
      <c r="E454" s="1487" t="s">
        <v>294</v>
      </c>
      <c r="F454" s="1488" t="s">
        <v>295</v>
      </c>
      <c r="G454" s="1488" t="s">
        <v>296</v>
      </c>
      <c r="H454" s="1488" t="s">
        <v>297</v>
      </c>
      <c r="I454" s="1488" t="s">
        <v>298</v>
      </c>
      <c r="J454" s="1488" t="s">
        <v>299</v>
      </c>
      <c r="K454" s="1488" t="s">
        <v>300</v>
      </c>
      <c r="L454" s="1488" t="s">
        <v>301</v>
      </c>
      <c r="M454" s="1488" t="s">
        <v>302</v>
      </c>
      <c r="N454" s="1488" t="s">
        <v>303</v>
      </c>
      <c r="O454" s="1488" t="s">
        <v>304</v>
      </c>
      <c r="P454" s="1489" t="s">
        <v>305</v>
      </c>
      <c r="Q454" s="2"/>
      <c r="R454" s="2"/>
      <c r="S454" s="59"/>
      <c r="T454" s="780"/>
      <c r="U454" s="767"/>
      <c r="V454" s="767"/>
      <c r="W454" s="767"/>
      <c r="X454" s="748"/>
      <c r="Y454" s="758"/>
      <c r="Z454" s="1577"/>
      <c r="AA454" s="1577"/>
      <c r="AB454" s="1577"/>
      <c r="AC454" s="1577"/>
      <c r="AD454" s="1577"/>
      <c r="AE454" s="758"/>
      <c r="AF454" s="1493"/>
    </row>
    <row r="455" spans="2:32" customFormat="1" ht="13.5" x14ac:dyDescent="0.15">
      <c r="B455" s="1384" t="s">
        <v>268</v>
      </c>
      <c r="C455" s="1385" t="s">
        <v>95</v>
      </c>
      <c r="D455" s="1418">
        <f>SUM(E455:P455)</f>
        <v>31318.055</v>
      </c>
      <c r="E455" s="1415">
        <f t="shared" ref="E455:P455" si="36">E20</f>
        <v>5462</v>
      </c>
      <c r="F455" s="1413">
        <f t="shared" si="36"/>
        <v>5463</v>
      </c>
      <c r="G455" s="1414">
        <f t="shared" si="36"/>
        <v>6574</v>
      </c>
      <c r="H455" s="1414">
        <f t="shared" si="36"/>
        <v>6601</v>
      </c>
      <c r="I455" s="1414">
        <f t="shared" si="36"/>
        <v>7218.0550000000003</v>
      </c>
      <c r="J455" s="1414">
        <f t="shared" si="36"/>
        <v>0</v>
      </c>
      <c r="K455" s="1414">
        <f t="shared" si="36"/>
        <v>0</v>
      </c>
      <c r="L455" s="1414">
        <f t="shared" si="36"/>
        <v>0</v>
      </c>
      <c r="M455" s="1414">
        <f t="shared" si="36"/>
        <v>0</v>
      </c>
      <c r="N455" s="1414">
        <f t="shared" si="36"/>
        <v>0</v>
      </c>
      <c r="O455" s="1414">
        <f t="shared" si="36"/>
        <v>0</v>
      </c>
      <c r="P455" s="1460">
        <f t="shared" si="36"/>
        <v>0</v>
      </c>
      <c r="Q455" s="2"/>
      <c r="R455" s="2"/>
      <c r="S455" s="2"/>
      <c r="T455" s="780"/>
      <c r="U455" s="767"/>
      <c r="V455" s="767"/>
      <c r="W455" s="767"/>
      <c r="X455" s="748"/>
      <c r="Y455" s="758"/>
      <c r="Z455" s="1577"/>
      <c r="AA455" s="1577"/>
      <c r="AB455" s="1577"/>
      <c r="AC455" s="1577"/>
      <c r="AD455" s="1577"/>
      <c r="AE455" s="758"/>
      <c r="AF455" s="1493"/>
    </row>
    <row r="456" spans="2:32" customFormat="1" ht="13.5" x14ac:dyDescent="0.15">
      <c r="B456" s="1384"/>
      <c r="C456" s="1395" t="s">
        <v>266</v>
      </c>
      <c r="D456" s="1419">
        <f>SUM(E456:P456)</f>
        <v>7316355.966</v>
      </c>
      <c r="E456" s="1416">
        <f t="shared" ref="E456:P456" si="37">E21</f>
        <v>2072674</v>
      </c>
      <c r="F456" s="1358">
        <f t="shared" si="37"/>
        <v>1657061</v>
      </c>
      <c r="G456" s="1359">
        <f t="shared" si="37"/>
        <v>1526222</v>
      </c>
      <c r="H456" s="1359">
        <f t="shared" si="37"/>
        <v>1153208</v>
      </c>
      <c r="I456" s="1359">
        <f t="shared" si="37"/>
        <v>907190.96600000001</v>
      </c>
      <c r="J456" s="1359">
        <f t="shared" si="37"/>
        <v>0</v>
      </c>
      <c r="K456" s="1359">
        <f t="shared" si="37"/>
        <v>0</v>
      </c>
      <c r="L456" s="1359">
        <f t="shared" si="37"/>
        <v>0</v>
      </c>
      <c r="M456" s="1359">
        <f t="shared" si="37"/>
        <v>0</v>
      </c>
      <c r="N456" s="1359">
        <f t="shared" si="37"/>
        <v>0</v>
      </c>
      <c r="O456" s="1359">
        <f t="shared" si="37"/>
        <v>0</v>
      </c>
      <c r="P456" s="1461">
        <f t="shared" si="37"/>
        <v>0</v>
      </c>
      <c r="Q456" s="2"/>
      <c r="R456" s="2"/>
      <c r="S456" s="2"/>
      <c r="T456" s="780"/>
      <c r="U456" s="767"/>
      <c r="V456" s="767"/>
      <c r="W456" s="767"/>
      <c r="X456" s="748"/>
      <c r="Y456" s="758"/>
      <c r="Z456" s="1577"/>
      <c r="AA456" s="1577"/>
      <c r="AB456" s="1577"/>
      <c r="AC456" s="1577"/>
      <c r="AD456" s="1577"/>
      <c r="AE456" s="758"/>
      <c r="AF456" s="1493"/>
    </row>
    <row r="457" spans="2:32" customFormat="1" ht="13.5" x14ac:dyDescent="0.15">
      <c r="B457" s="1384"/>
      <c r="C457" s="1386" t="s">
        <v>269</v>
      </c>
      <c r="D457" s="1422">
        <f>D456/D455</f>
        <v>233.61463430599377</v>
      </c>
      <c r="E457" s="1423">
        <f t="shared" ref="E457:P457" si="38">E22</f>
        <v>379</v>
      </c>
      <c r="F457" s="1424">
        <f t="shared" si="38"/>
        <v>303</v>
      </c>
      <c r="G457" s="661">
        <f t="shared" si="38"/>
        <v>232</v>
      </c>
      <c r="H457" s="661">
        <f t="shared" si="38"/>
        <v>175</v>
      </c>
      <c r="I457" s="661">
        <f t="shared" si="38"/>
        <v>125.68357625426793</v>
      </c>
      <c r="J457" s="661">
        <f t="shared" si="38"/>
        <v>0</v>
      </c>
      <c r="K457" s="661">
        <f t="shared" si="38"/>
        <v>0</v>
      </c>
      <c r="L457" s="661">
        <f t="shared" si="38"/>
        <v>0</v>
      </c>
      <c r="M457" s="661">
        <f t="shared" si="38"/>
        <v>0</v>
      </c>
      <c r="N457" s="661">
        <f t="shared" si="38"/>
        <v>0</v>
      </c>
      <c r="O457" s="661">
        <f t="shared" si="38"/>
        <v>0</v>
      </c>
      <c r="P457" s="659">
        <f t="shared" si="38"/>
        <v>0</v>
      </c>
      <c r="Q457" s="2"/>
      <c r="R457" s="2"/>
      <c r="S457" s="59"/>
      <c r="T457" s="780"/>
      <c r="U457" s="767"/>
      <c r="V457" s="767"/>
      <c r="W457" s="767"/>
      <c r="X457" s="748"/>
      <c r="Y457" s="758"/>
      <c r="Z457" s="1577"/>
      <c r="AA457" s="1577"/>
      <c r="AB457" s="1577"/>
      <c r="AC457" s="1577"/>
      <c r="AD457" s="1577"/>
      <c r="AE457" s="758"/>
      <c r="AF457" s="1493"/>
    </row>
    <row r="458" spans="2:32" customFormat="1" ht="13.5" x14ac:dyDescent="0.15">
      <c r="B458" s="1402" t="s">
        <v>267</v>
      </c>
      <c r="C458" s="1394" t="s">
        <v>95</v>
      </c>
      <c r="D458" s="1425">
        <f>SUM(E458:P458)</f>
        <v>10852.09</v>
      </c>
      <c r="E458" s="1426">
        <f t="shared" ref="E458:P460" si="39">E202</f>
        <v>539.94899999999996</v>
      </c>
      <c r="F458" s="1404">
        <f t="shared" si="39"/>
        <v>1457.07</v>
      </c>
      <c r="G458" s="1427">
        <f t="shared" si="39"/>
        <v>3344.241</v>
      </c>
      <c r="H458" s="1427">
        <f t="shared" si="39"/>
        <v>4102.6310000000003</v>
      </c>
      <c r="I458" s="640">
        <f t="shared" si="39"/>
        <v>1408.1989999999998</v>
      </c>
      <c r="J458" s="640">
        <f>J202</f>
        <v>0</v>
      </c>
      <c r="K458" s="640">
        <f t="shared" ref="K458:P458" si="40">K202</f>
        <v>0</v>
      </c>
      <c r="L458" s="640">
        <f t="shared" si="40"/>
        <v>0</v>
      </c>
      <c r="M458" s="640">
        <f t="shared" si="40"/>
        <v>0</v>
      </c>
      <c r="N458" s="640">
        <f t="shared" si="40"/>
        <v>0</v>
      </c>
      <c r="O458" s="640">
        <f t="shared" si="40"/>
        <v>0</v>
      </c>
      <c r="P458" s="605">
        <f t="shared" si="40"/>
        <v>0</v>
      </c>
      <c r="Q458" s="2"/>
      <c r="R458" s="2"/>
      <c r="S458" s="59"/>
      <c r="T458" s="780"/>
      <c r="U458" s="767"/>
      <c r="V458" s="767"/>
      <c r="W458" s="767"/>
      <c r="X458" s="748"/>
      <c r="Y458" s="758"/>
      <c r="Z458" s="1577"/>
      <c r="AA458" s="1577"/>
      <c r="AB458" s="1577"/>
      <c r="AC458" s="1577"/>
      <c r="AD458" s="1577"/>
      <c r="AE458" s="758"/>
      <c r="AF458" s="1493"/>
    </row>
    <row r="459" spans="2:32" customFormat="1" ht="13.5" x14ac:dyDescent="0.15">
      <c r="B459" s="1384"/>
      <c r="C459" s="1395" t="s">
        <v>266</v>
      </c>
      <c r="D459" s="1420">
        <f>SUM(E459:P459)</f>
        <v>2375673.6320000002</v>
      </c>
      <c r="E459" s="1417">
        <f t="shared" si="39"/>
        <v>229480.981</v>
      </c>
      <c r="F459" s="1355">
        <f t="shared" si="39"/>
        <v>459299.353</v>
      </c>
      <c r="G459" s="630">
        <f t="shared" si="39"/>
        <v>769628.03500000003</v>
      </c>
      <c r="H459" s="630">
        <f t="shared" si="39"/>
        <v>725968.77899999998</v>
      </c>
      <c r="I459" s="646">
        <f t="shared" si="39"/>
        <v>191296.48400000003</v>
      </c>
      <c r="J459" s="646">
        <f t="shared" si="39"/>
        <v>0</v>
      </c>
      <c r="K459" s="646">
        <f t="shared" si="39"/>
        <v>0</v>
      </c>
      <c r="L459" s="646">
        <f t="shared" si="39"/>
        <v>0</v>
      </c>
      <c r="M459" s="646">
        <f t="shared" si="39"/>
        <v>0</v>
      </c>
      <c r="N459" s="646">
        <f t="shared" si="39"/>
        <v>0</v>
      </c>
      <c r="O459" s="646">
        <f t="shared" si="39"/>
        <v>0</v>
      </c>
      <c r="P459" s="614">
        <f t="shared" si="39"/>
        <v>0</v>
      </c>
      <c r="Q459" s="2"/>
      <c r="R459" s="2"/>
      <c r="S459" s="2"/>
      <c r="T459" s="780"/>
      <c r="U459" s="767"/>
      <c r="V459" s="767"/>
      <c r="W459" s="767"/>
      <c r="X459" s="748"/>
      <c r="Y459" s="758"/>
      <c r="Z459" s="1576"/>
      <c r="AA459" s="1576"/>
      <c r="AB459" s="1576"/>
      <c r="AC459" s="1577"/>
      <c r="AD459" s="1577"/>
      <c r="AE459" s="758"/>
      <c r="AF459" s="1493"/>
    </row>
    <row r="460" spans="2:32" customFormat="1" ht="13.5" x14ac:dyDescent="0.15">
      <c r="B460" s="1387"/>
      <c r="C460" s="1396" t="s">
        <v>269</v>
      </c>
      <c r="D460" s="1421">
        <f>D459/D458</f>
        <v>218.91392644181906</v>
      </c>
      <c r="E460" s="1428">
        <f t="shared" si="39"/>
        <v>425</v>
      </c>
      <c r="F460" s="1367">
        <f t="shared" si="39"/>
        <v>315</v>
      </c>
      <c r="G460" s="1429">
        <f t="shared" si="39"/>
        <v>230</v>
      </c>
      <c r="H460" s="1429">
        <f t="shared" si="39"/>
        <v>177</v>
      </c>
      <c r="I460" s="1430">
        <f t="shared" si="39"/>
        <v>135.84478046071618</v>
      </c>
      <c r="J460" s="1430">
        <f t="shared" si="39"/>
        <v>0</v>
      </c>
      <c r="K460" s="1430">
        <f t="shared" si="39"/>
        <v>0</v>
      </c>
      <c r="L460" s="1430">
        <f t="shared" si="39"/>
        <v>0</v>
      </c>
      <c r="M460" s="1430">
        <f t="shared" si="39"/>
        <v>0</v>
      </c>
      <c r="N460" s="1430">
        <f t="shared" si="39"/>
        <v>0</v>
      </c>
      <c r="O460" s="1430">
        <f t="shared" si="39"/>
        <v>0</v>
      </c>
      <c r="P460" s="1462">
        <f t="shared" si="39"/>
        <v>0</v>
      </c>
      <c r="Q460" s="2"/>
      <c r="R460" s="2"/>
      <c r="S460" s="59"/>
      <c r="T460" s="780"/>
      <c r="U460" s="767"/>
      <c r="V460" s="767"/>
      <c r="W460" s="767"/>
      <c r="X460" s="748"/>
      <c r="Y460" s="758"/>
      <c r="Z460" s="1577"/>
      <c r="AA460" s="1577"/>
      <c r="AB460" s="1577"/>
      <c r="AC460" s="1576"/>
      <c r="AD460" s="1577"/>
      <c r="AE460" s="758"/>
      <c r="AF460" s="1493"/>
    </row>
    <row r="461" spans="2:32" customFormat="1" x14ac:dyDescent="0.15">
      <c r="B461" s="1410" t="s">
        <v>289</v>
      </c>
      <c r="C461" s="545"/>
      <c r="D461" s="1411"/>
      <c r="E461" s="545"/>
      <c r="F461" s="546"/>
      <c r="G461" s="545"/>
      <c r="H461" s="545"/>
      <c r="I461" s="545"/>
      <c r="J461" s="545"/>
      <c r="K461" s="545"/>
      <c r="L461" s="545"/>
      <c r="M461" s="773"/>
      <c r="N461" s="828"/>
      <c r="O461" s="1412"/>
      <c r="P461" s="1456" t="s">
        <v>265</v>
      </c>
      <c r="Q461" s="2"/>
      <c r="R461" s="2"/>
      <c r="S461" s="59"/>
      <c r="T461" s="780"/>
      <c r="U461" s="767"/>
      <c r="V461" s="767"/>
      <c r="W461" s="767"/>
      <c r="X461" s="748"/>
      <c r="Y461" s="758"/>
      <c r="Z461" s="1576"/>
      <c r="AA461" s="1576"/>
      <c r="AB461" s="1576"/>
      <c r="AC461" s="1577"/>
      <c r="AD461" s="1576"/>
      <c r="AE461" s="758"/>
      <c r="AF461" s="1493"/>
    </row>
    <row r="462" spans="2:32" customFormat="1" x14ac:dyDescent="0.15">
      <c r="B462" s="1445" t="s">
        <v>274</v>
      </c>
      <c r="C462" s="1446"/>
      <c r="D462" s="1485" t="s">
        <v>1</v>
      </c>
      <c r="E462" s="1487" t="s">
        <v>294</v>
      </c>
      <c r="F462" s="1488" t="s">
        <v>295</v>
      </c>
      <c r="G462" s="1488" t="s">
        <v>296</v>
      </c>
      <c r="H462" s="1488" t="s">
        <v>297</v>
      </c>
      <c r="I462" s="1488" t="s">
        <v>298</v>
      </c>
      <c r="J462" s="1488" t="s">
        <v>299</v>
      </c>
      <c r="K462" s="1488" t="s">
        <v>300</v>
      </c>
      <c r="L462" s="1488" t="s">
        <v>301</v>
      </c>
      <c r="M462" s="1488" t="s">
        <v>302</v>
      </c>
      <c r="N462" s="1488" t="s">
        <v>303</v>
      </c>
      <c r="O462" s="1488" t="s">
        <v>304</v>
      </c>
      <c r="P462" s="1489" t="s">
        <v>305</v>
      </c>
      <c r="Q462" s="2"/>
      <c r="R462" s="2"/>
      <c r="S462" s="59"/>
      <c r="T462" s="780"/>
      <c r="U462" s="767"/>
      <c r="V462" s="767"/>
      <c r="W462" s="767"/>
      <c r="X462" s="748"/>
      <c r="Y462" s="758"/>
      <c r="Z462" s="1575"/>
      <c r="AA462" s="1575"/>
      <c r="AB462" s="1575"/>
      <c r="AC462" s="1576"/>
      <c r="AD462" s="1577"/>
      <c r="AE462" s="758"/>
      <c r="AF462" s="1493"/>
    </row>
    <row r="463" spans="2:32" customFormat="1" ht="13.5" x14ac:dyDescent="0.15">
      <c r="B463" s="1402" t="s">
        <v>268</v>
      </c>
      <c r="C463" s="1394" t="s">
        <v>95</v>
      </c>
      <c r="D463" s="1418">
        <f>SUM(E463:P463)</f>
        <v>37646.180999999997</v>
      </c>
      <c r="E463" s="1431">
        <f t="shared" ref="E463:P463" si="41">E32</f>
        <v>11669</v>
      </c>
      <c r="F463" s="1432">
        <f t="shared" si="41"/>
        <v>8552</v>
      </c>
      <c r="G463" s="1433">
        <f t="shared" si="41"/>
        <v>5505</v>
      </c>
      <c r="H463" s="1433">
        <f t="shared" si="41"/>
        <v>5449</v>
      </c>
      <c r="I463" s="1433">
        <f t="shared" si="41"/>
        <v>6471.1809999999996</v>
      </c>
      <c r="J463" s="1433">
        <f t="shared" si="41"/>
        <v>0</v>
      </c>
      <c r="K463" s="1433">
        <f t="shared" si="41"/>
        <v>0</v>
      </c>
      <c r="L463" s="1433">
        <f t="shared" si="41"/>
        <v>0</v>
      </c>
      <c r="M463" s="1433">
        <f t="shared" si="41"/>
        <v>0</v>
      </c>
      <c r="N463" s="1433">
        <f t="shared" si="41"/>
        <v>0</v>
      </c>
      <c r="O463" s="1433">
        <f t="shared" si="41"/>
        <v>0</v>
      </c>
      <c r="P463" s="1463">
        <f t="shared" si="41"/>
        <v>0</v>
      </c>
      <c r="Q463" s="2"/>
      <c r="R463" s="2"/>
      <c r="S463" s="59"/>
      <c r="T463" s="780"/>
      <c r="U463" s="767"/>
      <c r="V463" s="767"/>
      <c r="W463" s="767"/>
      <c r="X463" s="748"/>
      <c r="Y463" s="758"/>
      <c r="Z463" s="1576"/>
      <c r="AA463" s="1576"/>
      <c r="AB463" s="1576"/>
      <c r="AC463" s="1575"/>
      <c r="AD463" s="1576"/>
      <c r="AE463" s="758"/>
      <c r="AF463" s="1493"/>
    </row>
    <row r="464" spans="2:32" customFormat="1" ht="13.5" x14ac:dyDescent="0.15">
      <c r="B464" s="1384"/>
      <c r="C464" s="1395" t="s">
        <v>266</v>
      </c>
      <c r="D464" s="1419">
        <f>SUM(E464:P464)</f>
        <v>4972705.41</v>
      </c>
      <c r="E464" s="1416">
        <f t="shared" ref="E464:P464" si="42">E33</f>
        <v>1618489</v>
      </c>
      <c r="F464" s="1358">
        <f t="shared" si="42"/>
        <v>1505148</v>
      </c>
      <c r="G464" s="1359">
        <f t="shared" si="42"/>
        <v>979127</v>
      </c>
      <c r="H464" s="1359">
        <f t="shared" si="42"/>
        <v>529817</v>
      </c>
      <c r="I464" s="1359">
        <f t="shared" si="42"/>
        <v>340124.41</v>
      </c>
      <c r="J464" s="1359">
        <f t="shared" si="42"/>
        <v>0</v>
      </c>
      <c r="K464" s="1359">
        <f t="shared" si="42"/>
        <v>0</v>
      </c>
      <c r="L464" s="1359">
        <f t="shared" si="42"/>
        <v>0</v>
      </c>
      <c r="M464" s="1359">
        <f t="shared" si="42"/>
        <v>0</v>
      </c>
      <c r="N464" s="1359">
        <f t="shared" si="42"/>
        <v>0</v>
      </c>
      <c r="O464" s="1359">
        <f t="shared" si="42"/>
        <v>0</v>
      </c>
      <c r="P464" s="1461">
        <f t="shared" si="42"/>
        <v>0</v>
      </c>
      <c r="Q464" s="2"/>
      <c r="R464" s="2"/>
      <c r="S464" s="59"/>
      <c r="T464" s="780"/>
      <c r="U464" s="767"/>
      <c r="V464" s="767"/>
      <c r="W464" s="767"/>
      <c r="X464" s="748"/>
      <c r="Y464" s="758"/>
      <c r="Z464" s="1578"/>
      <c r="AA464" s="1578"/>
      <c r="AB464" s="1578"/>
      <c r="AC464" s="1576"/>
      <c r="AD464" s="1575"/>
      <c r="AE464" s="758"/>
      <c r="AF464" s="1493"/>
    </row>
    <row r="465" spans="2:32" customFormat="1" ht="13.5" x14ac:dyDescent="0.15">
      <c r="B465" s="1387"/>
      <c r="C465" s="1396" t="s">
        <v>269</v>
      </c>
      <c r="D465" s="1422">
        <f>D464/D463</f>
        <v>132.09056743365284</v>
      </c>
      <c r="E465" s="1434">
        <f t="shared" ref="E465:P465" si="43">E34</f>
        <v>139</v>
      </c>
      <c r="F465" s="1435">
        <f t="shared" si="43"/>
        <v>176</v>
      </c>
      <c r="G465" s="620">
        <f t="shared" si="43"/>
        <v>178</v>
      </c>
      <c r="H465" s="620">
        <f t="shared" si="43"/>
        <v>97</v>
      </c>
      <c r="I465" s="620">
        <f t="shared" si="43"/>
        <v>52.559866583858494</v>
      </c>
      <c r="J465" s="620">
        <f t="shared" si="43"/>
        <v>0</v>
      </c>
      <c r="K465" s="620">
        <f t="shared" si="43"/>
        <v>0</v>
      </c>
      <c r="L465" s="620">
        <f t="shared" si="43"/>
        <v>0</v>
      </c>
      <c r="M465" s="620">
        <f t="shared" si="43"/>
        <v>0</v>
      </c>
      <c r="N465" s="620">
        <f t="shared" si="43"/>
        <v>0</v>
      </c>
      <c r="O465" s="620">
        <f t="shared" si="43"/>
        <v>0</v>
      </c>
      <c r="P465" s="621">
        <f t="shared" si="43"/>
        <v>0</v>
      </c>
      <c r="Q465" s="2"/>
      <c r="R465" s="2"/>
      <c r="S465" s="2"/>
      <c r="T465" s="780"/>
      <c r="U465" s="767"/>
      <c r="V465" s="767"/>
      <c r="W465" s="767"/>
      <c r="X465" s="748"/>
      <c r="Y465" s="758"/>
      <c r="Z465" s="1577"/>
      <c r="AA465" s="1577"/>
      <c r="AB465" s="1577"/>
      <c r="AC465" s="1578"/>
      <c r="AD465" s="1576"/>
      <c r="AE465" s="758"/>
      <c r="AF465" s="1493"/>
    </row>
    <row r="466" spans="2:32" customFormat="1" ht="13.5" x14ac:dyDescent="0.15">
      <c r="B466" s="1402" t="s">
        <v>267</v>
      </c>
      <c r="C466" s="1394" t="s">
        <v>95</v>
      </c>
      <c r="D466" s="1425">
        <f>SUM(E466:P466)</f>
        <v>31090.06</v>
      </c>
      <c r="E466" s="1426">
        <f t="shared" ref="E466:P468" si="44">E214</f>
        <v>9897.0239999999994</v>
      </c>
      <c r="F466" s="1404">
        <f t="shared" si="44"/>
        <v>6347.241</v>
      </c>
      <c r="G466" s="1427">
        <f t="shared" si="44"/>
        <v>3667.6640000000002</v>
      </c>
      <c r="H466" s="1427">
        <f t="shared" si="44"/>
        <v>5284.1270000000004</v>
      </c>
      <c r="I466" s="640">
        <f t="shared" si="44"/>
        <v>5894.0039999999999</v>
      </c>
      <c r="J466" s="640">
        <f>J214</f>
        <v>0</v>
      </c>
      <c r="K466" s="640">
        <f t="shared" ref="K466:P466" si="45">K214</f>
        <v>0</v>
      </c>
      <c r="L466" s="640">
        <f t="shared" si="45"/>
        <v>0</v>
      </c>
      <c r="M466" s="640">
        <f t="shared" si="45"/>
        <v>0</v>
      </c>
      <c r="N466" s="640">
        <f t="shared" si="45"/>
        <v>0</v>
      </c>
      <c r="O466" s="640">
        <f t="shared" si="45"/>
        <v>0</v>
      </c>
      <c r="P466" s="605">
        <f t="shared" si="45"/>
        <v>0</v>
      </c>
      <c r="Q466" s="2"/>
      <c r="R466" s="2"/>
      <c r="S466" s="59"/>
      <c r="T466" s="780"/>
      <c r="U466" s="767"/>
      <c r="V466" s="767"/>
      <c r="W466" s="767"/>
      <c r="X466" s="748"/>
      <c r="Y466" s="758"/>
      <c r="Z466" s="1577"/>
      <c r="AA466" s="1577"/>
      <c r="AB466" s="1577"/>
      <c r="AC466" s="1577"/>
      <c r="AD466" s="1578"/>
      <c r="AE466" s="758"/>
      <c r="AF466" s="1493"/>
    </row>
    <row r="467" spans="2:32" customFormat="1" ht="13.5" x14ac:dyDescent="0.15">
      <c r="B467" s="1384"/>
      <c r="C467" s="1395" t="s">
        <v>266</v>
      </c>
      <c r="D467" s="1420">
        <f>SUM(E467:P467)</f>
        <v>3794510.2879999997</v>
      </c>
      <c r="E467" s="1417">
        <f t="shared" si="44"/>
        <v>1326878.8189999999</v>
      </c>
      <c r="F467" s="1355">
        <f t="shared" si="44"/>
        <v>1061813.031</v>
      </c>
      <c r="G467" s="630">
        <f t="shared" si="44"/>
        <v>594671.94700000004</v>
      </c>
      <c r="H467" s="630">
        <f t="shared" si="44"/>
        <v>509533.30300000001</v>
      </c>
      <c r="I467" s="646">
        <f t="shared" si="44"/>
        <v>301613.18800000002</v>
      </c>
      <c r="J467" s="646">
        <f t="shared" si="44"/>
        <v>0</v>
      </c>
      <c r="K467" s="646">
        <f t="shared" si="44"/>
        <v>0</v>
      </c>
      <c r="L467" s="646">
        <f t="shared" si="44"/>
        <v>0</v>
      </c>
      <c r="M467" s="646">
        <f t="shared" si="44"/>
        <v>0</v>
      </c>
      <c r="N467" s="646">
        <f t="shared" si="44"/>
        <v>0</v>
      </c>
      <c r="O467" s="646">
        <f t="shared" si="44"/>
        <v>0</v>
      </c>
      <c r="P467" s="614">
        <f t="shared" si="44"/>
        <v>0</v>
      </c>
      <c r="Q467" s="2"/>
      <c r="R467" s="2"/>
      <c r="S467" s="59"/>
      <c r="T467" s="780"/>
      <c r="U467" s="767"/>
      <c r="V467" s="767"/>
      <c r="W467" s="767"/>
      <c r="X467" s="748"/>
      <c r="Y467" s="758"/>
      <c r="Z467" s="1576"/>
      <c r="AA467" s="1576"/>
      <c r="AB467" s="1576"/>
      <c r="AC467" s="1577"/>
      <c r="AD467" s="1577"/>
      <c r="AE467" s="758"/>
      <c r="AF467" s="1493"/>
    </row>
    <row r="468" spans="2:32" customFormat="1" ht="13.5" x14ac:dyDescent="0.15">
      <c r="B468" s="1387"/>
      <c r="C468" s="1396" t="s">
        <v>269</v>
      </c>
      <c r="D468" s="1421">
        <f>D467/D466</f>
        <v>122.04898568867347</v>
      </c>
      <c r="E468" s="1428">
        <f t="shared" si="44"/>
        <v>134</v>
      </c>
      <c r="F468" s="1367">
        <f t="shared" si="44"/>
        <v>167</v>
      </c>
      <c r="G468" s="1429">
        <f t="shared" si="44"/>
        <v>162</v>
      </c>
      <c r="H468" s="1429">
        <f t="shared" si="44"/>
        <v>96</v>
      </c>
      <c r="I468" s="1430">
        <f t="shared" si="44"/>
        <v>51</v>
      </c>
      <c r="J468" s="1430">
        <f t="shared" si="44"/>
        <v>0</v>
      </c>
      <c r="K468" s="1430">
        <f t="shared" si="44"/>
        <v>0</v>
      </c>
      <c r="L468" s="1430">
        <f t="shared" si="44"/>
        <v>0</v>
      </c>
      <c r="M468" s="1430">
        <f t="shared" si="44"/>
        <v>0</v>
      </c>
      <c r="N468" s="1430">
        <f t="shared" si="44"/>
        <v>0</v>
      </c>
      <c r="O468" s="1430">
        <f t="shared" si="44"/>
        <v>0</v>
      </c>
      <c r="P468" s="1462">
        <f t="shared" si="44"/>
        <v>0</v>
      </c>
      <c r="Q468" s="2"/>
      <c r="R468" s="2"/>
      <c r="S468" s="2"/>
      <c r="T468" s="780"/>
      <c r="U468" s="767"/>
      <c r="V468" s="767"/>
      <c r="W468" s="767"/>
      <c r="X468" s="748"/>
      <c r="Y468" s="758"/>
      <c r="Z468" s="1575"/>
      <c r="AA468" s="1575"/>
      <c r="AB468" s="1575"/>
      <c r="AC468" s="1576"/>
      <c r="AD468" s="1577"/>
      <c r="AE468" s="758"/>
      <c r="AF468" s="1493"/>
    </row>
    <row r="469" spans="2:32" customFormat="1" x14ac:dyDescent="0.15">
      <c r="B469" s="1410" t="s">
        <v>290</v>
      </c>
      <c r="C469" s="545"/>
      <c r="D469" s="1411"/>
      <c r="E469" s="545"/>
      <c r="F469" s="546"/>
      <c r="G469" s="545"/>
      <c r="H469" s="545"/>
      <c r="I469" s="545"/>
      <c r="J469" s="545"/>
      <c r="K469" s="545"/>
      <c r="L469" s="545"/>
      <c r="M469" s="773"/>
      <c r="N469" s="828"/>
      <c r="O469" s="1412"/>
      <c r="P469" s="1456" t="s">
        <v>265</v>
      </c>
      <c r="Q469" s="2"/>
      <c r="R469" s="2"/>
      <c r="S469" s="6"/>
      <c r="T469" s="780"/>
      <c r="U469" s="767"/>
      <c r="V469" s="767"/>
      <c r="W469" s="767"/>
      <c r="X469" s="748"/>
      <c r="Y469" s="758"/>
      <c r="Z469" s="1576"/>
      <c r="AA469" s="1576"/>
      <c r="AB469" s="1576"/>
      <c r="AC469" s="1575"/>
      <c r="AD469" s="1576"/>
      <c r="AE469" s="758"/>
      <c r="AF469" s="1493"/>
    </row>
    <row r="470" spans="2:32" customFormat="1" x14ac:dyDescent="0.15">
      <c r="B470" s="1445" t="s">
        <v>275</v>
      </c>
      <c r="C470" s="1446"/>
      <c r="D470" s="1485" t="s">
        <v>1</v>
      </c>
      <c r="E470" s="1487" t="s">
        <v>294</v>
      </c>
      <c r="F470" s="1488" t="s">
        <v>295</v>
      </c>
      <c r="G470" s="1488" t="s">
        <v>296</v>
      </c>
      <c r="H470" s="1488" t="s">
        <v>297</v>
      </c>
      <c r="I470" s="1488" t="s">
        <v>298</v>
      </c>
      <c r="J470" s="1488" t="s">
        <v>299</v>
      </c>
      <c r="K470" s="1488" t="s">
        <v>300</v>
      </c>
      <c r="L470" s="1488" t="s">
        <v>301</v>
      </c>
      <c r="M470" s="1488" t="s">
        <v>302</v>
      </c>
      <c r="N470" s="1488" t="s">
        <v>303</v>
      </c>
      <c r="O470" s="1488" t="s">
        <v>304</v>
      </c>
      <c r="P470" s="1489" t="s">
        <v>305</v>
      </c>
      <c r="Q470" s="2"/>
      <c r="R470" s="2"/>
      <c r="S470" s="6"/>
      <c r="T470" s="780"/>
      <c r="U470" s="767"/>
      <c r="V470" s="767"/>
      <c r="W470" s="767"/>
      <c r="X470" s="748"/>
      <c r="Y470" s="758"/>
      <c r="Z470" s="1576"/>
      <c r="AA470" s="1576"/>
      <c r="AB470" s="1576"/>
      <c r="AC470" s="1576"/>
      <c r="AD470" s="1575"/>
      <c r="AE470" s="758"/>
      <c r="AF470" s="1493"/>
    </row>
    <row r="471" spans="2:32" customFormat="1" ht="13.5" x14ac:dyDescent="0.15">
      <c r="B471" s="1402" t="s">
        <v>268</v>
      </c>
      <c r="C471" s="1394" t="s">
        <v>95</v>
      </c>
      <c r="D471" s="1418">
        <f>SUM(E471:P471)</f>
        <v>12184.013999999999</v>
      </c>
      <c r="E471" s="1431">
        <f t="shared" ref="E471:P471" si="46">E80</f>
        <v>2778</v>
      </c>
      <c r="F471" s="1432">
        <f t="shared" si="46"/>
        <v>3088</v>
      </c>
      <c r="G471" s="1433">
        <f t="shared" si="46"/>
        <v>2800</v>
      </c>
      <c r="H471" s="1433">
        <f t="shared" si="46"/>
        <v>2269</v>
      </c>
      <c r="I471" s="1433">
        <f t="shared" si="46"/>
        <v>1249.0139999999999</v>
      </c>
      <c r="J471" s="1433">
        <f t="shared" si="46"/>
        <v>0</v>
      </c>
      <c r="K471" s="1433">
        <f t="shared" si="46"/>
        <v>0</v>
      </c>
      <c r="L471" s="1433">
        <f t="shared" si="46"/>
        <v>0</v>
      </c>
      <c r="M471" s="1433">
        <f t="shared" si="46"/>
        <v>0</v>
      </c>
      <c r="N471" s="1433">
        <f t="shared" si="46"/>
        <v>0</v>
      </c>
      <c r="O471" s="1433">
        <f t="shared" si="46"/>
        <v>0</v>
      </c>
      <c r="P471" s="1463">
        <f t="shared" si="46"/>
        <v>0</v>
      </c>
      <c r="Q471" s="2"/>
      <c r="R471" s="2"/>
      <c r="S471" s="2"/>
      <c r="T471" s="780"/>
      <c r="U471" s="767"/>
      <c r="V471" s="767"/>
      <c r="W471" s="767"/>
      <c r="X471" s="748"/>
      <c r="Y471" s="758"/>
      <c r="Z471" s="1576"/>
      <c r="AA471" s="1576"/>
      <c r="AB471" s="1576"/>
      <c r="AC471" s="1576"/>
      <c r="AD471" s="1576"/>
      <c r="AE471" s="758"/>
      <c r="AF471" s="1493"/>
    </row>
    <row r="472" spans="2:32" customFormat="1" ht="13.5" x14ac:dyDescent="0.15">
      <c r="B472" s="1384"/>
      <c r="C472" s="1395" t="s">
        <v>266</v>
      </c>
      <c r="D472" s="1419">
        <f>SUM(E472:P472)</f>
        <v>3382223.9610000001</v>
      </c>
      <c r="E472" s="1416">
        <f t="shared" ref="E472:P472" si="47">E81</f>
        <v>762053</v>
      </c>
      <c r="F472" s="1358">
        <f t="shared" si="47"/>
        <v>805512</v>
      </c>
      <c r="G472" s="1359">
        <f t="shared" si="47"/>
        <v>749356</v>
      </c>
      <c r="H472" s="1359">
        <f t="shared" si="47"/>
        <v>632904</v>
      </c>
      <c r="I472" s="1359">
        <f t="shared" si="47"/>
        <v>432398.96100000001</v>
      </c>
      <c r="J472" s="1359">
        <f t="shared" si="47"/>
        <v>0</v>
      </c>
      <c r="K472" s="1359">
        <f t="shared" si="47"/>
        <v>0</v>
      </c>
      <c r="L472" s="1359">
        <f t="shared" si="47"/>
        <v>0</v>
      </c>
      <c r="M472" s="1359">
        <f t="shared" si="47"/>
        <v>0</v>
      </c>
      <c r="N472" s="1359">
        <f t="shared" si="47"/>
        <v>0</v>
      </c>
      <c r="O472" s="1359">
        <f t="shared" si="47"/>
        <v>0</v>
      </c>
      <c r="P472" s="1461">
        <f t="shared" si="47"/>
        <v>0</v>
      </c>
      <c r="Q472" s="2"/>
      <c r="R472" s="2"/>
      <c r="S472" s="59"/>
      <c r="T472" s="780"/>
      <c r="U472" s="767"/>
      <c r="V472" s="767"/>
      <c r="W472" s="767"/>
      <c r="X472" s="748"/>
      <c r="Y472" s="758"/>
      <c r="Z472" s="1576"/>
      <c r="AA472" s="1576"/>
      <c r="AB472" s="1576"/>
      <c r="AC472" s="1576"/>
      <c r="AD472" s="1576"/>
      <c r="AE472" s="758"/>
      <c r="AF472" s="1493"/>
    </row>
    <row r="473" spans="2:32" customFormat="1" ht="13.5" x14ac:dyDescent="0.15">
      <c r="B473" s="1387"/>
      <c r="C473" s="1396" t="s">
        <v>269</v>
      </c>
      <c r="D473" s="1422">
        <f>D472/D471</f>
        <v>277.59521295691223</v>
      </c>
      <c r="E473" s="1434">
        <f t="shared" ref="E473:P473" si="48">E82</f>
        <v>274</v>
      </c>
      <c r="F473" s="1435">
        <f t="shared" si="48"/>
        <v>261</v>
      </c>
      <c r="G473" s="620">
        <f t="shared" si="48"/>
        <v>268</v>
      </c>
      <c r="H473" s="620">
        <f t="shared" si="48"/>
        <v>279</v>
      </c>
      <c r="I473" s="620">
        <f t="shared" si="48"/>
        <v>346.19224524304775</v>
      </c>
      <c r="J473" s="620">
        <f t="shared" si="48"/>
        <v>0</v>
      </c>
      <c r="K473" s="620">
        <f t="shared" si="48"/>
        <v>0</v>
      </c>
      <c r="L473" s="620">
        <f t="shared" si="48"/>
        <v>0</v>
      </c>
      <c r="M473" s="620">
        <f t="shared" si="48"/>
        <v>0</v>
      </c>
      <c r="N473" s="620">
        <f t="shared" si="48"/>
        <v>0</v>
      </c>
      <c r="O473" s="620">
        <f t="shared" si="48"/>
        <v>0</v>
      </c>
      <c r="P473" s="621">
        <f t="shared" si="48"/>
        <v>0</v>
      </c>
      <c r="Q473" s="2"/>
      <c r="R473" s="2"/>
      <c r="S473" s="59"/>
      <c r="T473" s="780"/>
      <c r="U473" s="767"/>
      <c r="V473" s="767"/>
      <c r="W473" s="767"/>
      <c r="X473" s="748"/>
      <c r="Y473" s="758"/>
      <c r="Z473" s="1576"/>
      <c r="AA473" s="1576"/>
      <c r="AB473" s="1576"/>
      <c r="AC473" s="1576"/>
      <c r="AD473" s="1576"/>
      <c r="AE473" s="758"/>
      <c r="AF473" s="1493"/>
    </row>
    <row r="474" spans="2:32" customFormat="1" ht="13.5" x14ac:dyDescent="0.15">
      <c r="B474" s="1402" t="s">
        <v>267</v>
      </c>
      <c r="C474" s="1394" t="s">
        <v>95</v>
      </c>
      <c r="D474" s="1425">
        <f>SUM(E474:P474)</f>
        <v>5010.4859999999999</v>
      </c>
      <c r="E474" s="1426">
        <f t="shared" ref="E474:P476" si="49">E262</f>
        <v>1133.239</v>
      </c>
      <c r="F474" s="1404">
        <f t="shared" si="49"/>
        <v>1232.8820000000001</v>
      </c>
      <c r="G474" s="1427">
        <f t="shared" si="49"/>
        <v>1232.694</v>
      </c>
      <c r="H474" s="640">
        <f t="shared" si="49"/>
        <v>942.95299999999997</v>
      </c>
      <c r="I474" s="640">
        <f t="shared" si="49"/>
        <v>468.71800000000002</v>
      </c>
      <c r="J474" s="640">
        <f>J262</f>
        <v>0</v>
      </c>
      <c r="K474" s="640">
        <f t="shared" ref="K474:P474" si="50">K262</f>
        <v>0</v>
      </c>
      <c r="L474" s="640">
        <f t="shared" si="50"/>
        <v>0</v>
      </c>
      <c r="M474" s="640">
        <f t="shared" si="50"/>
        <v>0</v>
      </c>
      <c r="N474" s="640">
        <f t="shared" si="50"/>
        <v>0</v>
      </c>
      <c r="O474" s="640">
        <f t="shared" si="50"/>
        <v>0</v>
      </c>
      <c r="P474" s="605">
        <f t="shared" si="50"/>
        <v>0</v>
      </c>
      <c r="Q474" s="2"/>
      <c r="R474" s="2"/>
      <c r="S474" s="2"/>
      <c r="T474" s="780"/>
      <c r="U474" s="767"/>
      <c r="V474" s="767"/>
      <c r="W474" s="767"/>
      <c r="X474" s="748"/>
      <c r="Y474" s="758"/>
      <c r="Z474" s="1576"/>
      <c r="AA474" s="1576"/>
      <c r="AB474" s="1576"/>
      <c r="AC474" s="1576"/>
      <c r="AD474" s="1576"/>
      <c r="AE474" s="758"/>
      <c r="AF474" s="1493"/>
    </row>
    <row r="475" spans="2:32" customFormat="1" ht="13.5" x14ac:dyDescent="0.15">
      <c r="B475" s="1384"/>
      <c r="C475" s="1395" t="s">
        <v>266</v>
      </c>
      <c r="D475" s="1420">
        <f>SUM(E475:P475)</f>
        <v>1338991.4650000001</v>
      </c>
      <c r="E475" s="1417">
        <f t="shared" si="49"/>
        <v>298092.00900000002</v>
      </c>
      <c r="F475" s="1355">
        <f t="shared" si="49"/>
        <v>318390.92700000003</v>
      </c>
      <c r="G475" s="630">
        <f t="shared" si="49"/>
        <v>317879.85700000002</v>
      </c>
      <c r="H475" s="646">
        <f t="shared" si="49"/>
        <v>248237.25599999999</v>
      </c>
      <c r="I475" s="646">
        <f t="shared" si="49"/>
        <v>156391.416</v>
      </c>
      <c r="J475" s="646">
        <f t="shared" si="49"/>
        <v>0</v>
      </c>
      <c r="K475" s="646">
        <f t="shared" si="49"/>
        <v>0</v>
      </c>
      <c r="L475" s="646">
        <f t="shared" si="49"/>
        <v>0</v>
      </c>
      <c r="M475" s="646">
        <f t="shared" si="49"/>
        <v>0</v>
      </c>
      <c r="N475" s="646">
        <f t="shared" si="49"/>
        <v>0</v>
      </c>
      <c r="O475" s="646">
        <f t="shared" si="49"/>
        <v>0</v>
      </c>
      <c r="P475" s="614">
        <f t="shared" si="49"/>
        <v>0</v>
      </c>
      <c r="Q475" s="2"/>
      <c r="R475" s="2"/>
      <c r="S475" s="2"/>
      <c r="T475" s="780"/>
      <c r="U475" s="767"/>
      <c r="V475" s="767"/>
      <c r="W475" s="767"/>
      <c r="X475" s="748"/>
      <c r="Y475" s="758"/>
      <c r="Z475" s="1575"/>
      <c r="AA475" s="1575"/>
      <c r="AB475" s="1575"/>
      <c r="AC475" s="1576"/>
      <c r="AD475" s="1576"/>
      <c r="AE475" s="758"/>
      <c r="AF475" s="1493"/>
    </row>
    <row r="476" spans="2:32" customFormat="1" ht="13.5" x14ac:dyDescent="0.15">
      <c r="B476" s="1387"/>
      <c r="C476" s="1396" t="s">
        <v>269</v>
      </c>
      <c r="D476" s="1421">
        <f>D475/D474</f>
        <v>267.23784179818085</v>
      </c>
      <c r="E476" s="1428">
        <f t="shared" si="49"/>
        <v>263</v>
      </c>
      <c r="F476" s="1367">
        <f t="shared" si="49"/>
        <v>258</v>
      </c>
      <c r="G476" s="1429">
        <f t="shared" si="49"/>
        <v>258</v>
      </c>
      <c r="H476" s="1430">
        <f t="shared" si="49"/>
        <v>263</v>
      </c>
      <c r="I476" s="1430">
        <f t="shared" si="49"/>
        <v>334</v>
      </c>
      <c r="J476" s="1430">
        <f t="shared" si="49"/>
        <v>0</v>
      </c>
      <c r="K476" s="1430">
        <f t="shared" si="49"/>
        <v>0</v>
      </c>
      <c r="L476" s="1430">
        <f t="shared" si="49"/>
        <v>0</v>
      </c>
      <c r="M476" s="1430">
        <f t="shared" si="49"/>
        <v>0</v>
      </c>
      <c r="N476" s="1430">
        <f t="shared" si="49"/>
        <v>0</v>
      </c>
      <c r="O476" s="1430">
        <f t="shared" si="49"/>
        <v>0</v>
      </c>
      <c r="P476" s="1462">
        <f t="shared" si="49"/>
        <v>0</v>
      </c>
      <c r="Q476" s="2"/>
      <c r="R476" s="2"/>
      <c r="S476" s="2"/>
      <c r="T476" s="780"/>
      <c r="U476" s="767"/>
      <c r="V476" s="767"/>
      <c r="W476" s="767"/>
      <c r="X476" s="748"/>
      <c r="Y476" s="758"/>
      <c r="Z476" s="1576"/>
      <c r="AA476" s="1576"/>
      <c r="AB476" s="1576"/>
      <c r="AC476" s="1575"/>
      <c r="AD476" s="1576"/>
      <c r="AE476" s="758"/>
      <c r="AF476" s="1493"/>
    </row>
    <row r="477" spans="2:32" customFormat="1" x14ac:dyDescent="0.15">
      <c r="B477" s="1410" t="s">
        <v>280</v>
      </c>
      <c r="C477" s="545"/>
      <c r="D477" s="1411"/>
      <c r="E477" s="545"/>
      <c r="F477" s="546"/>
      <c r="G477" s="545"/>
      <c r="H477" s="545"/>
      <c r="I477" s="545"/>
      <c r="J477" s="545"/>
      <c r="K477" s="545"/>
      <c r="L477" s="545"/>
      <c r="M477" s="773"/>
      <c r="N477" s="828"/>
      <c r="O477" s="1412"/>
      <c r="P477" s="1456" t="s">
        <v>265</v>
      </c>
      <c r="Q477" s="2"/>
      <c r="R477" s="2"/>
      <c r="S477" s="2"/>
      <c r="T477" s="780"/>
      <c r="U477" s="767"/>
      <c r="V477" s="767"/>
      <c r="W477" s="767"/>
      <c r="X477" s="748"/>
      <c r="Y477" s="758"/>
      <c r="Z477" s="1577"/>
      <c r="AA477" s="1577"/>
      <c r="AB477" s="1577"/>
      <c r="AC477" s="1576"/>
      <c r="AD477" s="1575"/>
      <c r="AE477" s="758"/>
      <c r="AF477" s="1493"/>
    </row>
    <row r="478" spans="2:32" customFormat="1" x14ac:dyDescent="0.15">
      <c r="B478" s="1445" t="s">
        <v>276</v>
      </c>
      <c r="C478" s="1446"/>
      <c r="D478" s="1485" t="s">
        <v>1</v>
      </c>
      <c r="E478" s="1487" t="s">
        <v>294</v>
      </c>
      <c r="F478" s="1488" t="s">
        <v>295</v>
      </c>
      <c r="G478" s="1488" t="s">
        <v>296</v>
      </c>
      <c r="H478" s="1488" t="s">
        <v>297</v>
      </c>
      <c r="I478" s="1488" t="s">
        <v>298</v>
      </c>
      <c r="J478" s="1488" t="s">
        <v>299</v>
      </c>
      <c r="K478" s="1488" t="s">
        <v>300</v>
      </c>
      <c r="L478" s="1488" t="s">
        <v>301</v>
      </c>
      <c r="M478" s="1488" t="s">
        <v>302</v>
      </c>
      <c r="N478" s="1488" t="s">
        <v>303</v>
      </c>
      <c r="O478" s="1488" t="s">
        <v>304</v>
      </c>
      <c r="P478" s="1489" t="s">
        <v>305</v>
      </c>
      <c r="Q478" s="2"/>
      <c r="R478" s="2"/>
      <c r="S478" s="2"/>
      <c r="T478" s="780"/>
      <c r="U478" s="767"/>
      <c r="V478" s="767"/>
      <c r="W478" s="767"/>
      <c r="X478" s="748"/>
      <c r="Y478" s="758"/>
      <c r="Z478" s="1576"/>
      <c r="AA478" s="1576"/>
      <c r="AB478" s="1576"/>
      <c r="AC478" s="1577"/>
      <c r="AD478" s="1576"/>
      <c r="AE478" s="758"/>
      <c r="AF478" s="1493"/>
    </row>
    <row r="479" spans="2:32" customFormat="1" ht="13.5" x14ac:dyDescent="0.15">
      <c r="B479" s="1402" t="s">
        <v>268</v>
      </c>
      <c r="C479" s="1394" t="s">
        <v>95</v>
      </c>
      <c r="D479" s="1418">
        <f>SUM(E479:P479)</f>
        <v>68160.601999999999</v>
      </c>
      <c r="E479" s="1431">
        <f t="shared" ref="E479:P479" si="51">E17</f>
        <v>10456</v>
      </c>
      <c r="F479" s="1432">
        <f t="shared" si="51"/>
        <v>11165</v>
      </c>
      <c r="G479" s="1433">
        <f t="shared" si="51"/>
        <v>14664</v>
      </c>
      <c r="H479" s="1433">
        <f t="shared" si="51"/>
        <v>16242</v>
      </c>
      <c r="I479" s="1433">
        <f t="shared" si="51"/>
        <v>15633.602000000001</v>
      </c>
      <c r="J479" s="1433">
        <f t="shared" si="51"/>
        <v>0</v>
      </c>
      <c r="K479" s="1433">
        <f t="shared" si="51"/>
        <v>0</v>
      </c>
      <c r="L479" s="1433">
        <f t="shared" si="51"/>
        <v>0</v>
      </c>
      <c r="M479" s="1433">
        <f t="shared" si="51"/>
        <v>0</v>
      </c>
      <c r="N479" s="1433">
        <f t="shared" si="51"/>
        <v>0</v>
      </c>
      <c r="O479" s="1433">
        <f t="shared" si="51"/>
        <v>0</v>
      </c>
      <c r="P479" s="1463">
        <f t="shared" si="51"/>
        <v>0</v>
      </c>
      <c r="Q479" s="2"/>
      <c r="R479" s="2"/>
      <c r="S479" s="2"/>
      <c r="T479" s="780"/>
      <c r="U479" s="767"/>
      <c r="V479" s="767"/>
      <c r="W479" s="767"/>
      <c r="X479" s="748"/>
      <c r="Y479" s="758"/>
      <c r="Z479" s="1569"/>
      <c r="AA479" s="1569"/>
      <c r="AB479" s="1569"/>
      <c r="AC479" s="1576"/>
      <c r="AD479" s="1577"/>
      <c r="AE479" s="758"/>
      <c r="AF479" s="1493"/>
    </row>
    <row r="480" spans="2:32" customFormat="1" ht="13.5" x14ac:dyDescent="0.15">
      <c r="B480" s="1384"/>
      <c r="C480" s="1395" t="s">
        <v>266</v>
      </c>
      <c r="D480" s="1419">
        <f>SUM(E480:P480)</f>
        <v>10303315.759</v>
      </c>
      <c r="E480" s="1416">
        <f t="shared" ref="E480:P480" si="52">E18</f>
        <v>2456276</v>
      </c>
      <c r="F480" s="1358">
        <f t="shared" si="52"/>
        <v>2193440</v>
      </c>
      <c r="G480" s="1359">
        <f t="shared" si="52"/>
        <v>2524135</v>
      </c>
      <c r="H480" s="1359">
        <f t="shared" si="52"/>
        <v>1898623</v>
      </c>
      <c r="I480" s="1359">
        <f t="shared" si="52"/>
        <v>1230841.7589999998</v>
      </c>
      <c r="J480" s="1359">
        <f t="shared" si="52"/>
        <v>0</v>
      </c>
      <c r="K480" s="1359">
        <f t="shared" si="52"/>
        <v>0</v>
      </c>
      <c r="L480" s="1359">
        <f t="shared" si="52"/>
        <v>0</v>
      </c>
      <c r="M480" s="1359">
        <f t="shared" si="52"/>
        <v>0</v>
      </c>
      <c r="N480" s="1359">
        <f t="shared" si="52"/>
        <v>0</v>
      </c>
      <c r="O480" s="1359">
        <f t="shared" si="52"/>
        <v>0</v>
      </c>
      <c r="P480" s="1461">
        <f t="shared" si="52"/>
        <v>0</v>
      </c>
      <c r="Q480" s="2"/>
      <c r="R480" s="2"/>
      <c r="S480" s="2"/>
      <c r="T480" s="780"/>
      <c r="U480" s="767"/>
      <c r="V480" s="767"/>
      <c r="W480" s="767"/>
      <c r="X480" s="748"/>
      <c r="Y480" s="758"/>
      <c r="Z480" s="1576"/>
      <c r="AA480" s="1576"/>
      <c r="AB480" s="1576"/>
      <c r="AC480" s="1569"/>
      <c r="AD480" s="1576"/>
      <c r="AE480" s="758"/>
      <c r="AF480" s="1493"/>
    </row>
    <row r="481" spans="2:33" customFormat="1" ht="13.5" x14ac:dyDescent="0.15">
      <c r="B481" s="1387"/>
      <c r="C481" s="1396" t="s">
        <v>269</v>
      </c>
      <c r="D481" s="1422">
        <f>D480/D479</f>
        <v>151.16233508324942</v>
      </c>
      <c r="E481" s="1434">
        <f t="shared" ref="E481:P481" si="53">E19</f>
        <v>235</v>
      </c>
      <c r="F481" s="1435">
        <f t="shared" si="53"/>
        <v>196</v>
      </c>
      <c r="G481" s="620">
        <f t="shared" si="53"/>
        <v>172</v>
      </c>
      <c r="H481" s="620">
        <f t="shared" si="53"/>
        <v>117</v>
      </c>
      <c r="I481" s="620">
        <f t="shared" si="53"/>
        <v>78.730529215212201</v>
      </c>
      <c r="J481" s="620">
        <f t="shared" si="53"/>
        <v>0</v>
      </c>
      <c r="K481" s="620">
        <f t="shared" si="53"/>
        <v>0</v>
      </c>
      <c r="L481" s="620">
        <f t="shared" si="53"/>
        <v>0</v>
      </c>
      <c r="M481" s="620">
        <f t="shared" si="53"/>
        <v>0</v>
      </c>
      <c r="N481" s="620">
        <f t="shared" si="53"/>
        <v>0</v>
      </c>
      <c r="O481" s="620">
        <f t="shared" si="53"/>
        <v>0</v>
      </c>
      <c r="P481" s="621">
        <f t="shared" si="53"/>
        <v>0</v>
      </c>
      <c r="Q481" s="2"/>
      <c r="R481" s="2"/>
      <c r="S481" s="2"/>
      <c r="T481" s="780"/>
      <c r="U481" s="748"/>
      <c r="V481" s="748"/>
      <c r="W481" s="767"/>
      <c r="X481" s="748"/>
      <c r="Y481" s="787"/>
      <c r="Z481" s="1576"/>
      <c r="AA481" s="1576"/>
      <c r="AB481" s="1576"/>
      <c r="AC481" s="1576"/>
      <c r="AD481" s="1569"/>
      <c r="AE481" s="758"/>
      <c r="AF481" s="1493"/>
    </row>
    <row r="482" spans="2:33" customFormat="1" ht="13.5" x14ac:dyDescent="0.15">
      <c r="B482" s="1402" t="s">
        <v>267</v>
      </c>
      <c r="C482" s="1394" t="s">
        <v>95</v>
      </c>
      <c r="D482" s="1425">
        <f>SUM(E482:P482)</f>
        <v>2749.067</v>
      </c>
      <c r="E482" s="1426">
        <f t="shared" ref="E482:P484" si="54">E199</f>
        <v>372.351</v>
      </c>
      <c r="F482" s="1404">
        <f t="shared" si="54"/>
        <v>132.48699999999999</v>
      </c>
      <c r="G482" s="1427">
        <f t="shared" si="54"/>
        <v>66.314999999999998</v>
      </c>
      <c r="H482" s="1427">
        <f t="shared" si="54"/>
        <v>173.47</v>
      </c>
      <c r="I482" s="640">
        <f t="shared" si="54"/>
        <v>2004.444</v>
      </c>
      <c r="J482" s="640">
        <f>J199</f>
        <v>0</v>
      </c>
      <c r="K482" s="640">
        <f t="shared" ref="K482:P482" si="55">K199</f>
        <v>0</v>
      </c>
      <c r="L482" s="640">
        <f t="shared" si="55"/>
        <v>0</v>
      </c>
      <c r="M482" s="640">
        <f t="shared" si="55"/>
        <v>0</v>
      </c>
      <c r="N482" s="640">
        <f t="shared" si="55"/>
        <v>0</v>
      </c>
      <c r="O482" s="640">
        <f t="shared" si="55"/>
        <v>0</v>
      </c>
      <c r="P482" s="605">
        <f t="shared" si="55"/>
        <v>0</v>
      </c>
      <c r="Q482" s="2"/>
      <c r="R482" s="2"/>
      <c r="S482" s="2"/>
      <c r="T482" s="780"/>
      <c r="U482" s="767"/>
      <c r="V482" s="767"/>
      <c r="W482" s="748"/>
      <c r="X482" s="767"/>
      <c r="Y482" s="758"/>
      <c r="Z482" s="1576"/>
      <c r="AA482" s="1576"/>
      <c r="AB482" s="1576"/>
      <c r="AC482" s="1576"/>
      <c r="AD482" s="1576"/>
      <c r="AE482" s="758"/>
      <c r="AF482" s="1493"/>
    </row>
    <row r="483" spans="2:33" customFormat="1" ht="13.5" x14ac:dyDescent="0.15">
      <c r="B483" s="1384"/>
      <c r="C483" s="1395" t="s">
        <v>266</v>
      </c>
      <c r="D483" s="1420">
        <f>SUM(E483:P483)</f>
        <v>247451.073</v>
      </c>
      <c r="E483" s="1417">
        <f t="shared" si="54"/>
        <v>81150.070000000007</v>
      </c>
      <c r="F483" s="1355">
        <f t="shared" si="54"/>
        <v>19522.328000000001</v>
      </c>
      <c r="G483" s="630">
        <f t="shared" si="54"/>
        <v>9745.9599999999991</v>
      </c>
      <c r="H483" s="630">
        <f t="shared" si="54"/>
        <v>16573.920999999998</v>
      </c>
      <c r="I483" s="646">
        <f t="shared" si="54"/>
        <v>120458.79399999999</v>
      </c>
      <c r="J483" s="646">
        <f t="shared" si="54"/>
        <v>0</v>
      </c>
      <c r="K483" s="646">
        <f t="shared" si="54"/>
        <v>0</v>
      </c>
      <c r="L483" s="646">
        <f t="shared" si="54"/>
        <v>0</v>
      </c>
      <c r="M483" s="646">
        <f t="shared" si="54"/>
        <v>0</v>
      </c>
      <c r="N483" s="646">
        <f t="shared" si="54"/>
        <v>0</v>
      </c>
      <c r="O483" s="646">
        <f t="shared" si="54"/>
        <v>0</v>
      </c>
      <c r="P483" s="614">
        <f t="shared" si="54"/>
        <v>0</v>
      </c>
      <c r="Q483" s="2"/>
      <c r="R483" s="2"/>
      <c r="S483" s="2"/>
      <c r="T483" s="780"/>
      <c r="U483" s="767"/>
      <c r="V483" s="767"/>
      <c r="W483" s="768"/>
      <c r="X483" s="748"/>
      <c r="Y483" s="758"/>
      <c r="Z483" s="1576"/>
      <c r="AA483" s="1576"/>
      <c r="AB483" s="1576"/>
      <c r="AC483" s="1576"/>
      <c r="AD483" s="1576"/>
      <c r="AE483" s="758"/>
      <c r="AF483" s="1493"/>
    </row>
    <row r="484" spans="2:33" customFormat="1" ht="13.5" x14ac:dyDescent="0.15">
      <c r="B484" s="1387"/>
      <c r="C484" s="1396" t="s">
        <v>269</v>
      </c>
      <c r="D484" s="1421">
        <f>D483/D482</f>
        <v>90.012747233879708</v>
      </c>
      <c r="E484" s="1428">
        <f t="shared" si="54"/>
        <v>218</v>
      </c>
      <c r="F484" s="1367">
        <f t="shared" si="54"/>
        <v>147</v>
      </c>
      <c r="G484" s="1429">
        <f t="shared" si="54"/>
        <v>147</v>
      </c>
      <c r="H484" s="1429">
        <f t="shared" si="54"/>
        <v>96</v>
      </c>
      <c r="I484" s="1430">
        <f t="shared" si="54"/>
        <v>60.095863990213743</v>
      </c>
      <c r="J484" s="1430">
        <f t="shared" si="54"/>
        <v>0</v>
      </c>
      <c r="K484" s="1430">
        <f t="shared" si="54"/>
        <v>0</v>
      </c>
      <c r="L484" s="1430">
        <f t="shared" si="54"/>
        <v>0</v>
      </c>
      <c r="M484" s="1430">
        <f t="shared" si="54"/>
        <v>0</v>
      </c>
      <c r="N484" s="1430">
        <f t="shared" si="54"/>
        <v>0</v>
      </c>
      <c r="O484" s="1430">
        <f t="shared" si="54"/>
        <v>0</v>
      </c>
      <c r="P484" s="1462">
        <f t="shared" si="54"/>
        <v>0</v>
      </c>
      <c r="Q484" s="2"/>
      <c r="R484" s="2"/>
      <c r="S484" s="6"/>
      <c r="T484" s="780"/>
      <c r="U484" s="767"/>
      <c r="V484" s="767"/>
      <c r="W484" s="768"/>
      <c r="X484" s="767"/>
      <c r="Y484" s="787"/>
      <c r="Z484" s="1576"/>
      <c r="AA484" s="1576"/>
      <c r="AB484" s="1576"/>
      <c r="AC484" s="1576"/>
      <c r="AD484" s="1576"/>
      <c r="AE484" s="758"/>
      <c r="AF484" s="1493"/>
    </row>
    <row r="485" spans="2:33" customFormat="1" x14ac:dyDescent="0.15">
      <c r="B485" s="1410" t="s">
        <v>291</v>
      </c>
      <c r="C485" s="545"/>
      <c r="D485" s="1411"/>
      <c r="E485" s="545"/>
      <c r="F485" s="546"/>
      <c r="G485" s="545"/>
      <c r="H485" s="545"/>
      <c r="I485" s="545"/>
      <c r="J485" s="545"/>
      <c r="K485" s="545"/>
      <c r="L485" s="545"/>
      <c r="M485" s="773"/>
      <c r="N485" s="828"/>
      <c r="O485" s="1412"/>
      <c r="P485" s="1456" t="s">
        <v>265</v>
      </c>
      <c r="Q485" s="2"/>
      <c r="R485" s="2"/>
      <c r="S485" s="6"/>
      <c r="T485" s="780"/>
      <c r="U485" s="748"/>
      <c r="V485" s="748"/>
      <c r="W485" s="768"/>
      <c r="X485" s="767"/>
      <c r="Y485" s="758"/>
      <c r="Z485" s="1576"/>
      <c r="AA485" s="1576"/>
      <c r="AB485" s="1576"/>
      <c r="AC485" s="1576"/>
      <c r="AD485" s="1576"/>
      <c r="AE485" s="758"/>
      <c r="AF485" s="1493"/>
    </row>
    <row r="486" spans="2:33" customFormat="1" x14ac:dyDescent="0.15">
      <c r="B486" s="1445" t="s">
        <v>279</v>
      </c>
      <c r="C486" s="1446"/>
      <c r="D486" s="1485" t="s">
        <v>1</v>
      </c>
      <c r="E486" s="1487" t="s">
        <v>294</v>
      </c>
      <c r="F486" s="1488" t="s">
        <v>295</v>
      </c>
      <c r="G486" s="1488" t="s">
        <v>296</v>
      </c>
      <c r="H486" s="1488" t="s">
        <v>297</v>
      </c>
      <c r="I486" s="1488" t="s">
        <v>298</v>
      </c>
      <c r="J486" s="1488" t="s">
        <v>299</v>
      </c>
      <c r="K486" s="1488" t="s">
        <v>300</v>
      </c>
      <c r="L486" s="1488" t="s">
        <v>301</v>
      </c>
      <c r="M486" s="1488" t="s">
        <v>302</v>
      </c>
      <c r="N486" s="1488" t="s">
        <v>303</v>
      </c>
      <c r="O486" s="1488" t="s">
        <v>304</v>
      </c>
      <c r="P486" s="1489" t="s">
        <v>305</v>
      </c>
      <c r="Q486" s="2"/>
      <c r="R486" s="2"/>
      <c r="S486" s="2"/>
      <c r="T486" s="780"/>
      <c r="U486" s="748"/>
      <c r="V486" s="748"/>
      <c r="W486" s="767"/>
      <c r="X486" s="767"/>
      <c r="Y486" s="758"/>
      <c r="Z486" s="1576"/>
      <c r="AA486" s="1576"/>
      <c r="AB486" s="1576"/>
      <c r="AC486" s="1576"/>
      <c r="AD486" s="1576"/>
      <c r="AE486" s="758"/>
      <c r="AF486" s="1493"/>
    </row>
    <row r="487" spans="2:33" customFormat="1" ht="13.5" x14ac:dyDescent="0.15">
      <c r="B487" s="1402" t="s">
        <v>268</v>
      </c>
      <c r="C487" s="1394" t="s">
        <v>95</v>
      </c>
      <c r="D487" s="1418">
        <f>SUM(E487:P487)</f>
        <v>17352.8</v>
      </c>
      <c r="E487" s="1431">
        <f t="shared" ref="E487:P487" si="56">E41</f>
        <v>4251</v>
      </c>
      <c r="F487" s="1432">
        <f t="shared" si="56"/>
        <v>3463</v>
      </c>
      <c r="G487" s="1433">
        <f t="shared" si="56"/>
        <v>3045</v>
      </c>
      <c r="H487" s="1433">
        <f t="shared" si="56"/>
        <v>3031</v>
      </c>
      <c r="I487" s="1433">
        <f t="shared" si="56"/>
        <v>3562.8</v>
      </c>
      <c r="J487" s="1433">
        <f t="shared" si="56"/>
        <v>0</v>
      </c>
      <c r="K487" s="1433">
        <f t="shared" si="56"/>
        <v>0</v>
      </c>
      <c r="L487" s="1433">
        <f t="shared" si="56"/>
        <v>0</v>
      </c>
      <c r="M487" s="1433">
        <f t="shared" si="56"/>
        <v>0</v>
      </c>
      <c r="N487" s="1433">
        <f t="shared" si="56"/>
        <v>0</v>
      </c>
      <c r="O487" s="1433">
        <f t="shared" si="56"/>
        <v>0</v>
      </c>
      <c r="P487" s="1463">
        <f t="shared" si="56"/>
        <v>0</v>
      </c>
      <c r="Q487" s="2"/>
      <c r="R487" s="2"/>
      <c r="S487" s="6"/>
      <c r="T487" s="780"/>
      <c r="U487" s="748"/>
      <c r="V487" s="748"/>
      <c r="W487" s="767"/>
      <c r="X487" s="768"/>
      <c r="Y487" s="787"/>
      <c r="Z487" s="1576"/>
      <c r="AA487" s="1576"/>
      <c r="AB487" s="1576"/>
      <c r="AC487" s="1576"/>
      <c r="AD487" s="1576"/>
      <c r="AE487" s="758"/>
      <c r="AF487" s="1493"/>
    </row>
    <row r="488" spans="2:33" customFormat="1" ht="13.5" x14ac:dyDescent="0.15">
      <c r="B488" s="1384"/>
      <c r="C488" s="1395" t="s">
        <v>266</v>
      </c>
      <c r="D488" s="1419">
        <f>SUM(E488:P488)</f>
        <v>8317908.7649999997</v>
      </c>
      <c r="E488" s="1416">
        <f t="shared" ref="E488:P488" si="57">E42</f>
        <v>2059435</v>
      </c>
      <c r="F488" s="1358">
        <f t="shared" si="57"/>
        <v>1738574</v>
      </c>
      <c r="G488" s="1359">
        <f t="shared" si="57"/>
        <v>1748379</v>
      </c>
      <c r="H488" s="1359">
        <f t="shared" si="57"/>
        <v>1322828</v>
      </c>
      <c r="I488" s="1359">
        <f t="shared" si="57"/>
        <v>1448692.7649999999</v>
      </c>
      <c r="J488" s="1359">
        <f t="shared" si="57"/>
        <v>0</v>
      </c>
      <c r="K488" s="1359">
        <f t="shared" si="57"/>
        <v>0</v>
      </c>
      <c r="L488" s="1359">
        <f t="shared" si="57"/>
        <v>0</v>
      </c>
      <c r="M488" s="1359">
        <f t="shared" si="57"/>
        <v>0</v>
      </c>
      <c r="N488" s="1359">
        <f t="shared" si="57"/>
        <v>0</v>
      </c>
      <c r="O488" s="1359">
        <f t="shared" si="57"/>
        <v>0</v>
      </c>
      <c r="P488" s="1461">
        <f t="shared" si="57"/>
        <v>0</v>
      </c>
      <c r="Q488" s="2"/>
      <c r="R488" s="2"/>
      <c r="S488" s="2"/>
      <c r="T488" s="780"/>
      <c r="U488" s="252"/>
      <c r="V488" s="252"/>
      <c r="W488" s="767"/>
      <c r="X488" s="768"/>
      <c r="Y488" s="758"/>
      <c r="Z488" s="1576"/>
      <c r="AA488" s="1576"/>
      <c r="AB488" s="1576"/>
      <c r="AC488" s="1576"/>
      <c r="AD488" s="1576"/>
      <c r="AE488" s="758"/>
      <c r="AF488" s="1493"/>
    </row>
    <row r="489" spans="2:33" customFormat="1" ht="13.5" x14ac:dyDescent="0.15">
      <c r="B489" s="1387"/>
      <c r="C489" s="1396" t="s">
        <v>269</v>
      </c>
      <c r="D489" s="1422">
        <f>D488/D487</f>
        <v>479.34101499469824</v>
      </c>
      <c r="E489" s="1434">
        <f t="shared" ref="E489:P489" si="58">E43</f>
        <v>484</v>
      </c>
      <c r="F489" s="1435">
        <f t="shared" si="58"/>
        <v>502</v>
      </c>
      <c r="G489" s="620">
        <f t="shared" si="58"/>
        <v>574</v>
      </c>
      <c r="H489" s="620">
        <f t="shared" si="58"/>
        <v>436</v>
      </c>
      <c r="I489" s="620">
        <f t="shared" si="58"/>
        <v>406.61635932412702</v>
      </c>
      <c r="J489" s="620">
        <f t="shared" si="58"/>
        <v>0</v>
      </c>
      <c r="K489" s="620">
        <f t="shared" si="58"/>
        <v>0</v>
      </c>
      <c r="L489" s="620">
        <f t="shared" si="58"/>
        <v>0</v>
      </c>
      <c r="M489" s="620">
        <f t="shared" si="58"/>
        <v>0</v>
      </c>
      <c r="N489" s="620">
        <f t="shared" si="58"/>
        <v>0</v>
      </c>
      <c r="O489" s="620">
        <f t="shared" si="58"/>
        <v>0</v>
      </c>
      <c r="P489" s="621">
        <f t="shared" si="58"/>
        <v>0</v>
      </c>
      <c r="Q489" s="2"/>
      <c r="R489" s="2"/>
      <c r="S489" s="61"/>
      <c r="T489" s="780"/>
      <c r="U489" s="252"/>
      <c r="V489" s="252"/>
      <c r="W489" s="767"/>
      <c r="X489" s="768"/>
      <c r="Y489" s="758"/>
      <c r="Z489" s="1577"/>
      <c r="AA489" s="1577"/>
      <c r="AB489" s="1577"/>
      <c r="AC489" s="1576"/>
      <c r="AD489" s="1576"/>
      <c r="AE489" s="758"/>
      <c r="AF489" s="1493"/>
    </row>
    <row r="490" spans="2:33" customFormat="1" ht="13.5" x14ac:dyDescent="0.15">
      <c r="B490" s="1402" t="s">
        <v>267</v>
      </c>
      <c r="C490" s="1394" t="s">
        <v>95</v>
      </c>
      <c r="D490" s="1425">
        <f>SUM(E490:P490)</f>
        <v>5321.2420000000002</v>
      </c>
      <c r="E490" s="1426">
        <f t="shared" ref="E490:P492" si="59">E223</f>
        <v>1050.8800000000001</v>
      </c>
      <c r="F490" s="1404">
        <f t="shared" si="59"/>
        <v>626.33799999999997</v>
      </c>
      <c r="G490" s="1427">
        <f t="shared" si="59"/>
        <v>613.84199999999998</v>
      </c>
      <c r="H490" s="1427">
        <f t="shared" si="59"/>
        <v>879.93200000000002</v>
      </c>
      <c r="I490" s="640">
        <f t="shared" si="59"/>
        <v>2150.25</v>
      </c>
      <c r="J490" s="640">
        <f>J223</f>
        <v>0</v>
      </c>
      <c r="K490" s="640">
        <f t="shared" ref="K490:P490" si="60">K223</f>
        <v>0</v>
      </c>
      <c r="L490" s="640">
        <f t="shared" si="60"/>
        <v>0</v>
      </c>
      <c r="M490" s="640">
        <f t="shared" si="60"/>
        <v>0</v>
      </c>
      <c r="N490" s="640">
        <f t="shared" si="60"/>
        <v>0</v>
      </c>
      <c r="O490" s="640">
        <f t="shared" si="60"/>
        <v>0</v>
      </c>
      <c r="P490" s="605">
        <f t="shared" si="60"/>
        <v>0</v>
      </c>
      <c r="Q490" s="2"/>
      <c r="R490" s="2"/>
      <c r="S490" s="5"/>
      <c r="T490" s="780"/>
      <c r="U490" s="252"/>
      <c r="V490" s="252"/>
      <c r="W490" s="767"/>
      <c r="X490" s="767"/>
      <c r="Y490" s="787"/>
      <c r="Z490" s="1577"/>
      <c r="AA490" s="1577"/>
      <c r="AB490" s="1577"/>
      <c r="AC490" s="1577"/>
      <c r="AD490" s="1576"/>
      <c r="AE490" s="758"/>
      <c r="AF490" s="1493"/>
    </row>
    <row r="491" spans="2:33" customFormat="1" x14ac:dyDescent="0.15">
      <c r="B491" s="1384"/>
      <c r="C491" s="1395" t="s">
        <v>266</v>
      </c>
      <c r="D491" s="1420">
        <f>SUM(E491:P491)</f>
        <v>2359914.7539999997</v>
      </c>
      <c r="E491" s="1417">
        <f t="shared" si="59"/>
        <v>460407.48499999999</v>
      </c>
      <c r="F491" s="1355">
        <f t="shared" si="59"/>
        <v>281919.68800000002</v>
      </c>
      <c r="G491" s="630">
        <f t="shared" si="59"/>
        <v>313480.054</v>
      </c>
      <c r="H491" s="630">
        <f t="shared" si="59"/>
        <v>370900.57199999999</v>
      </c>
      <c r="I491" s="646">
        <f t="shared" si="59"/>
        <v>933206.95499999996</v>
      </c>
      <c r="J491" s="646">
        <f t="shared" si="59"/>
        <v>0</v>
      </c>
      <c r="K491" s="646">
        <f t="shared" si="59"/>
        <v>0</v>
      </c>
      <c r="L491" s="646">
        <f t="shared" si="59"/>
        <v>0</v>
      </c>
      <c r="M491" s="646">
        <f t="shared" si="59"/>
        <v>0</v>
      </c>
      <c r="N491" s="646">
        <f t="shared" si="59"/>
        <v>0</v>
      </c>
      <c r="O491" s="646">
        <f t="shared" si="59"/>
        <v>0</v>
      </c>
      <c r="P491" s="614">
        <f t="shared" si="59"/>
        <v>0</v>
      </c>
      <c r="Q491" s="2"/>
      <c r="R491" s="2"/>
      <c r="S491" s="2"/>
      <c r="T491" s="780"/>
      <c r="U491" s="767"/>
      <c r="V491" s="767"/>
      <c r="W491" s="767"/>
      <c r="X491" s="767"/>
      <c r="Y491" s="758"/>
      <c r="Z491" s="1576"/>
      <c r="AA491" s="1576"/>
      <c r="AB491" s="1576"/>
      <c r="AC491" s="1577"/>
      <c r="AD491" s="1577"/>
      <c r="AE491" s="758"/>
      <c r="AF491" s="1179"/>
      <c r="AG491" s="1180"/>
    </row>
    <row r="492" spans="2:33" customFormat="1" x14ac:dyDescent="0.15">
      <c r="B492" s="1387"/>
      <c r="C492" s="1396" t="s">
        <v>269</v>
      </c>
      <c r="D492" s="1421">
        <f>D491/D490</f>
        <v>443.48946242249451</v>
      </c>
      <c r="E492" s="1428">
        <f t="shared" si="59"/>
        <v>438</v>
      </c>
      <c r="F492" s="1367">
        <f t="shared" si="59"/>
        <v>450</v>
      </c>
      <c r="G492" s="1429">
        <f t="shared" si="59"/>
        <v>511</v>
      </c>
      <c r="H492" s="1429">
        <f t="shared" si="59"/>
        <v>422</v>
      </c>
      <c r="I492" s="1430">
        <f t="shared" si="59"/>
        <v>434</v>
      </c>
      <c r="J492" s="1430">
        <f t="shared" si="59"/>
        <v>0</v>
      </c>
      <c r="K492" s="1430">
        <f t="shared" si="59"/>
        <v>0</v>
      </c>
      <c r="L492" s="1430">
        <f t="shared" si="59"/>
        <v>0</v>
      </c>
      <c r="M492" s="1430">
        <f t="shared" si="59"/>
        <v>0</v>
      </c>
      <c r="N492" s="1430">
        <f t="shared" si="59"/>
        <v>0</v>
      </c>
      <c r="O492" s="1430">
        <f t="shared" si="59"/>
        <v>0</v>
      </c>
      <c r="P492" s="1462">
        <f t="shared" si="59"/>
        <v>0</v>
      </c>
      <c r="Q492" s="2"/>
      <c r="R492" s="2"/>
      <c r="S492" s="2"/>
      <c r="T492" s="780"/>
      <c r="U492" s="767"/>
      <c r="V492" s="767"/>
      <c r="W492" s="767"/>
      <c r="X492" s="767"/>
      <c r="Y492" s="758"/>
      <c r="Z492" s="1577"/>
      <c r="AA492" s="1577"/>
      <c r="AB492" s="1577"/>
      <c r="AC492" s="1576"/>
      <c r="AD492" s="1577"/>
      <c r="AE492" s="758"/>
      <c r="AF492" s="1179"/>
      <c r="AG492" s="1180"/>
    </row>
    <row r="493" spans="2:33" customFormat="1" x14ac:dyDescent="0.15">
      <c r="B493" s="1410" t="s">
        <v>292</v>
      </c>
      <c r="C493" s="545"/>
      <c r="D493" s="1411"/>
      <c r="E493" s="545"/>
      <c r="F493" s="546"/>
      <c r="G493" s="545"/>
      <c r="H493" s="545"/>
      <c r="I493" s="545"/>
      <c r="J493" s="545"/>
      <c r="K493" s="545"/>
      <c r="L493" s="545"/>
      <c r="M493" s="773"/>
      <c r="N493" s="828"/>
      <c r="O493" s="1412"/>
      <c r="P493" s="1456" t="s">
        <v>265</v>
      </c>
      <c r="Q493" s="2"/>
      <c r="R493" s="2"/>
      <c r="S493" s="2"/>
      <c r="T493" s="780"/>
      <c r="U493" s="767"/>
      <c r="V493" s="767"/>
      <c r="W493" s="767"/>
      <c r="X493" s="767"/>
      <c r="Y493" s="787"/>
      <c r="Z493" s="1577"/>
      <c r="AA493" s="1577"/>
      <c r="AB493" s="1577"/>
      <c r="AC493" s="1577"/>
      <c r="AD493" s="1576"/>
      <c r="AE493" s="758"/>
      <c r="AF493" s="1179"/>
      <c r="AG493" s="1180"/>
    </row>
    <row r="494" spans="2:33" customFormat="1" x14ac:dyDescent="0.15">
      <c r="B494" s="1445" t="s">
        <v>277</v>
      </c>
      <c r="C494" s="1446"/>
      <c r="D494" s="1485" t="s">
        <v>1</v>
      </c>
      <c r="E494" s="1487" t="s">
        <v>294</v>
      </c>
      <c r="F494" s="1488" t="s">
        <v>295</v>
      </c>
      <c r="G494" s="1488" t="s">
        <v>296</v>
      </c>
      <c r="H494" s="1488" t="s">
        <v>297</v>
      </c>
      <c r="I494" s="1488" t="s">
        <v>298</v>
      </c>
      <c r="J494" s="1488" t="s">
        <v>299</v>
      </c>
      <c r="K494" s="1488" t="s">
        <v>300</v>
      </c>
      <c r="L494" s="1488" t="s">
        <v>301</v>
      </c>
      <c r="M494" s="1488" t="s">
        <v>302</v>
      </c>
      <c r="N494" s="1488" t="s">
        <v>303</v>
      </c>
      <c r="O494" s="1488" t="s">
        <v>304</v>
      </c>
      <c r="P494" s="1489" t="s">
        <v>305</v>
      </c>
      <c r="Q494" s="2"/>
      <c r="R494" s="2"/>
      <c r="S494" s="2"/>
      <c r="T494" s="780"/>
      <c r="U494" s="767"/>
      <c r="V494" s="767"/>
      <c r="W494" s="767"/>
      <c r="X494" s="767"/>
      <c r="Y494" s="758"/>
      <c r="Z494" s="1577"/>
      <c r="AA494" s="1577"/>
      <c r="AB494" s="1577"/>
      <c r="AC494" s="1577"/>
      <c r="AD494" s="1577"/>
      <c r="AE494" s="758"/>
      <c r="AF494" s="1179"/>
      <c r="AG494" s="1180"/>
    </row>
    <row r="495" spans="2:33" customFormat="1" x14ac:dyDescent="0.15">
      <c r="B495" s="1402" t="s">
        <v>268</v>
      </c>
      <c r="C495" s="1394" t="s">
        <v>95</v>
      </c>
      <c r="D495" s="1418">
        <f>SUM(E495:P495)</f>
        <v>26835.597999999998</v>
      </c>
      <c r="E495" s="1431">
        <f t="shared" ref="E495:P495" si="61">E62</f>
        <v>4258</v>
      </c>
      <c r="F495" s="1432">
        <f t="shared" si="61"/>
        <v>4156</v>
      </c>
      <c r="G495" s="1433">
        <f t="shared" si="61"/>
        <v>5149</v>
      </c>
      <c r="H495" s="1433">
        <f t="shared" si="61"/>
        <v>5843</v>
      </c>
      <c r="I495" s="1433">
        <f t="shared" si="61"/>
        <v>7429.598</v>
      </c>
      <c r="J495" s="1433">
        <f t="shared" si="61"/>
        <v>0</v>
      </c>
      <c r="K495" s="1433">
        <f t="shared" si="61"/>
        <v>0</v>
      </c>
      <c r="L495" s="1433">
        <f t="shared" si="61"/>
        <v>0</v>
      </c>
      <c r="M495" s="1433">
        <f t="shared" si="61"/>
        <v>0</v>
      </c>
      <c r="N495" s="1433">
        <f t="shared" si="61"/>
        <v>0</v>
      </c>
      <c r="O495" s="1433">
        <f t="shared" si="61"/>
        <v>0</v>
      </c>
      <c r="P495" s="1433">
        <f t="shared" si="61"/>
        <v>0</v>
      </c>
      <c r="Q495" s="2"/>
      <c r="R495" s="2"/>
      <c r="S495" s="6"/>
      <c r="T495" s="780"/>
      <c r="U495" s="767"/>
      <c r="V495" s="767"/>
      <c r="W495" s="767"/>
      <c r="X495" s="767"/>
      <c r="Y495" s="758"/>
      <c r="Z495" s="1577"/>
      <c r="AA495" s="1577"/>
      <c r="AB495" s="1577"/>
      <c r="AC495" s="1577"/>
      <c r="AD495" s="1577"/>
      <c r="AE495" s="758"/>
      <c r="AF495" s="1179"/>
      <c r="AG495" s="1180"/>
    </row>
    <row r="496" spans="2:33" customFormat="1" x14ac:dyDescent="0.15">
      <c r="B496" s="1384"/>
      <c r="C496" s="1395" t="s">
        <v>266</v>
      </c>
      <c r="D496" s="1419">
        <f>SUM(E496:P496)</f>
        <v>10993660.271</v>
      </c>
      <c r="E496" s="1416">
        <f t="shared" ref="E496:P496" si="62">E63</f>
        <v>2026926</v>
      </c>
      <c r="F496" s="1358">
        <f t="shared" si="62"/>
        <v>1802784</v>
      </c>
      <c r="G496" s="1359">
        <f t="shared" si="62"/>
        <v>2204908</v>
      </c>
      <c r="H496" s="1359">
        <f t="shared" si="62"/>
        <v>2331247</v>
      </c>
      <c r="I496" s="1359">
        <f t="shared" si="62"/>
        <v>2627795.2710000002</v>
      </c>
      <c r="J496" s="1359">
        <f t="shared" si="62"/>
        <v>0</v>
      </c>
      <c r="K496" s="1359">
        <f t="shared" si="62"/>
        <v>0</v>
      </c>
      <c r="L496" s="1359">
        <f t="shared" si="62"/>
        <v>0</v>
      </c>
      <c r="M496" s="1359">
        <f t="shared" si="62"/>
        <v>0</v>
      </c>
      <c r="N496" s="1359">
        <f t="shared" si="62"/>
        <v>0</v>
      </c>
      <c r="O496" s="1359">
        <f t="shared" si="62"/>
        <v>0</v>
      </c>
      <c r="P496" s="1359">
        <f t="shared" si="62"/>
        <v>0</v>
      </c>
      <c r="Q496" s="2"/>
      <c r="R496" s="2"/>
      <c r="S496" s="59"/>
      <c r="T496" s="780"/>
      <c r="U496" s="767"/>
      <c r="V496" s="767"/>
      <c r="W496" s="767"/>
      <c r="X496" s="767"/>
      <c r="Y496" s="787"/>
      <c r="Z496" s="1569"/>
      <c r="AA496" s="1569"/>
      <c r="AB496" s="1569"/>
      <c r="AC496" s="1577"/>
      <c r="AD496" s="1577"/>
      <c r="AE496" s="758"/>
      <c r="AF496" s="1179"/>
      <c r="AG496" s="1180"/>
    </row>
    <row r="497" spans="2:34" customFormat="1" x14ac:dyDescent="0.15">
      <c r="B497" s="1387"/>
      <c r="C497" s="1396" t="s">
        <v>269</v>
      </c>
      <c r="D497" s="1422">
        <f>D496/D495</f>
        <v>409.66705012498699</v>
      </c>
      <c r="E497" s="1434">
        <f t="shared" ref="E497:P497" si="63">E64</f>
        <v>476</v>
      </c>
      <c r="F497" s="1435">
        <f t="shared" si="63"/>
        <v>434</v>
      </c>
      <c r="G497" s="620">
        <f t="shared" si="63"/>
        <v>428</v>
      </c>
      <c r="H497" s="620">
        <f t="shared" si="63"/>
        <v>399</v>
      </c>
      <c r="I497" s="620">
        <f t="shared" si="63"/>
        <v>353.69279347280974</v>
      </c>
      <c r="J497" s="620">
        <f t="shared" si="63"/>
        <v>0</v>
      </c>
      <c r="K497" s="620">
        <f t="shared" si="63"/>
        <v>0</v>
      </c>
      <c r="L497" s="620">
        <f t="shared" si="63"/>
        <v>0</v>
      </c>
      <c r="M497" s="620">
        <f t="shared" si="63"/>
        <v>0</v>
      </c>
      <c r="N497" s="620">
        <f t="shared" si="63"/>
        <v>0</v>
      </c>
      <c r="O497" s="620">
        <f t="shared" si="63"/>
        <v>0</v>
      </c>
      <c r="P497" s="620">
        <f t="shared" si="63"/>
        <v>0</v>
      </c>
      <c r="Q497" s="2"/>
      <c r="R497" s="2"/>
      <c r="S497" s="59"/>
      <c r="T497" s="780"/>
      <c r="U497" s="767"/>
      <c r="V497" s="767"/>
      <c r="W497" s="767"/>
      <c r="X497" s="767"/>
      <c r="Y497" s="758"/>
      <c r="Z497" s="1569"/>
      <c r="AA497" s="1569"/>
      <c r="AB497" s="1569"/>
      <c r="AC497" s="1569"/>
      <c r="AD497" s="1577"/>
      <c r="AE497" s="758"/>
      <c r="AF497" s="1179"/>
      <c r="AG497" s="1180"/>
    </row>
    <row r="498" spans="2:34" customFormat="1" x14ac:dyDescent="0.15">
      <c r="B498" s="1402" t="s">
        <v>267</v>
      </c>
      <c r="C498" s="1394" t="s">
        <v>95</v>
      </c>
      <c r="D498" s="1425">
        <f>SUM(E498:P498)</f>
        <v>1587.472</v>
      </c>
      <c r="E498" s="1426">
        <f t="shared" ref="E498:J500" si="64">E244</f>
        <v>186.078</v>
      </c>
      <c r="F498" s="1404">
        <f t="shared" si="64"/>
        <v>270.74200000000002</v>
      </c>
      <c r="G498" s="1427">
        <f t="shared" si="64"/>
        <v>314.875</v>
      </c>
      <c r="H498" s="1427">
        <f t="shared" si="64"/>
        <v>345.22199999999998</v>
      </c>
      <c r="I498" s="640">
        <f t="shared" si="64"/>
        <v>470.55500000000001</v>
      </c>
      <c r="J498" s="640">
        <f>J244</f>
        <v>0</v>
      </c>
      <c r="K498" s="640">
        <f t="shared" ref="K498:P500" si="65">K244</f>
        <v>0</v>
      </c>
      <c r="L498" s="640">
        <f t="shared" si="65"/>
        <v>0</v>
      </c>
      <c r="M498" s="640">
        <f t="shared" si="65"/>
        <v>0</v>
      </c>
      <c r="N498" s="640">
        <f t="shared" si="65"/>
        <v>0</v>
      </c>
      <c r="O498" s="640">
        <f t="shared" si="65"/>
        <v>0</v>
      </c>
      <c r="P498" s="640">
        <f t="shared" si="65"/>
        <v>0</v>
      </c>
      <c r="Q498" s="2"/>
      <c r="R498" s="2"/>
      <c r="S498" s="59"/>
      <c r="T498" s="780"/>
      <c r="U498" s="767"/>
      <c r="V498" s="767"/>
      <c r="W498" s="767"/>
      <c r="X498" s="767"/>
      <c r="Y498" s="758"/>
      <c r="Z498" s="1569"/>
      <c r="AA498" s="1569"/>
      <c r="AB498" s="1569"/>
      <c r="AC498" s="1569"/>
      <c r="AD498" s="1569"/>
      <c r="AE498" s="758"/>
      <c r="AF498" s="1179"/>
      <c r="AG498" s="1180"/>
    </row>
    <row r="499" spans="2:34" customFormat="1" x14ac:dyDescent="0.15">
      <c r="B499" s="1384"/>
      <c r="C499" s="1395" t="s">
        <v>266</v>
      </c>
      <c r="D499" s="1420">
        <f>SUM(E499:P499)</f>
        <v>728977.9850000001</v>
      </c>
      <c r="E499" s="1417">
        <f t="shared" si="64"/>
        <v>80330.803</v>
      </c>
      <c r="F499" s="1355">
        <f t="shared" si="64"/>
        <v>144955.44099999999</v>
      </c>
      <c r="G499" s="630">
        <f t="shared" si="64"/>
        <v>141289.03700000001</v>
      </c>
      <c r="H499" s="630">
        <f t="shared" si="64"/>
        <v>166980.201</v>
      </c>
      <c r="I499" s="646">
        <f t="shared" si="64"/>
        <v>195422.503</v>
      </c>
      <c r="J499" s="646">
        <f t="shared" si="64"/>
        <v>0</v>
      </c>
      <c r="K499" s="646">
        <f t="shared" si="65"/>
        <v>0</v>
      </c>
      <c r="L499" s="646">
        <f t="shared" si="65"/>
        <v>0</v>
      </c>
      <c r="M499" s="646">
        <f t="shared" si="65"/>
        <v>0</v>
      </c>
      <c r="N499" s="646">
        <f t="shared" si="65"/>
        <v>0</v>
      </c>
      <c r="O499" s="646">
        <f t="shared" si="65"/>
        <v>0</v>
      </c>
      <c r="P499" s="646">
        <f t="shared" si="65"/>
        <v>0</v>
      </c>
      <c r="Q499" s="2"/>
      <c r="R499" s="2"/>
      <c r="S499" s="59"/>
      <c r="T499" s="780"/>
      <c r="U499" s="767"/>
      <c r="V499" s="767"/>
      <c r="W499" s="767"/>
      <c r="X499" s="767"/>
      <c r="Y499" s="787"/>
      <c r="Z499" s="1569"/>
      <c r="AA499" s="1569"/>
      <c r="AB499" s="1569"/>
      <c r="AC499" s="1569"/>
      <c r="AD499" s="1569"/>
      <c r="AE499" s="758"/>
      <c r="AF499" s="1179"/>
      <c r="AG499" s="1180"/>
    </row>
    <row r="500" spans="2:34" customFormat="1" x14ac:dyDescent="0.15">
      <c r="B500" s="1387"/>
      <c r="C500" s="1396" t="s">
        <v>269</v>
      </c>
      <c r="D500" s="1421">
        <f>D499/D498</f>
        <v>459.20683010472004</v>
      </c>
      <c r="E500" s="1428">
        <f t="shared" si="64"/>
        <v>432</v>
      </c>
      <c r="F500" s="1367">
        <f t="shared" si="64"/>
        <v>535</v>
      </c>
      <c r="G500" s="1429">
        <f t="shared" si="64"/>
        <v>449</v>
      </c>
      <c r="H500" s="1429">
        <f t="shared" si="64"/>
        <v>484</v>
      </c>
      <c r="I500" s="1430">
        <f t="shared" si="64"/>
        <v>415</v>
      </c>
      <c r="J500" s="1430">
        <f t="shared" si="64"/>
        <v>0</v>
      </c>
      <c r="K500" s="1430">
        <f t="shared" si="65"/>
        <v>0</v>
      </c>
      <c r="L500" s="1430">
        <f t="shared" si="65"/>
        <v>0</v>
      </c>
      <c r="M500" s="1430">
        <f t="shared" si="65"/>
        <v>0</v>
      </c>
      <c r="N500" s="1430">
        <f t="shared" si="65"/>
        <v>0</v>
      </c>
      <c r="O500" s="1430">
        <f t="shared" si="65"/>
        <v>0</v>
      </c>
      <c r="P500" s="1430">
        <f t="shared" si="65"/>
        <v>0</v>
      </c>
      <c r="Q500" s="2"/>
      <c r="R500" s="2"/>
      <c r="S500" s="2"/>
      <c r="T500" s="780"/>
      <c r="U500" s="767"/>
      <c r="V500" s="767"/>
      <c r="W500" s="767"/>
      <c r="X500" s="767"/>
      <c r="Y500" s="758"/>
      <c r="Z500" s="1569"/>
      <c r="AA500" s="1569"/>
      <c r="AB500" s="1569"/>
      <c r="AC500" s="1569"/>
      <c r="AD500" s="1569"/>
      <c r="AE500" s="758"/>
      <c r="AF500" s="1179"/>
      <c r="AG500" s="1180"/>
      <c r="AH500" s="1180"/>
    </row>
    <row r="501" spans="2:34" customFormat="1" x14ac:dyDescent="0.15">
      <c r="B501" s="1410" t="s">
        <v>293</v>
      </c>
      <c r="C501" s="545"/>
      <c r="D501" s="1411"/>
      <c r="E501" s="545"/>
      <c r="F501" s="546"/>
      <c r="G501" s="545"/>
      <c r="H501" s="545"/>
      <c r="I501" s="545"/>
      <c r="J501" s="545"/>
      <c r="K501" s="545"/>
      <c r="L501" s="545"/>
      <c r="M501" s="773"/>
      <c r="N501" s="828"/>
      <c r="O501" s="1412"/>
      <c r="P501" s="1456" t="s">
        <v>265</v>
      </c>
      <c r="Q501" s="2"/>
      <c r="R501" s="2"/>
      <c r="S501" s="59"/>
      <c r="T501" s="780"/>
      <c r="U501" s="767"/>
      <c r="V501" s="767"/>
      <c r="W501" s="767"/>
      <c r="X501" s="767"/>
      <c r="Y501" s="758"/>
      <c r="Z501" s="1569"/>
      <c r="AA501" s="1569"/>
      <c r="AB501" s="1569"/>
      <c r="AC501" s="1569"/>
      <c r="AD501" s="1569"/>
      <c r="AE501" s="758"/>
      <c r="AF501" s="1179"/>
      <c r="AG501" s="1180"/>
      <c r="AH501" s="1180"/>
    </row>
    <row r="502" spans="2:34" customFormat="1" x14ac:dyDescent="0.15">
      <c r="B502" s="1445" t="s">
        <v>278</v>
      </c>
      <c r="C502" s="1446"/>
      <c r="D502" s="1485" t="s">
        <v>1</v>
      </c>
      <c r="E502" s="1487" t="s">
        <v>294</v>
      </c>
      <c r="F502" s="1488" t="s">
        <v>295</v>
      </c>
      <c r="G502" s="1488" t="s">
        <v>296</v>
      </c>
      <c r="H502" s="1488" t="s">
        <v>297</v>
      </c>
      <c r="I502" s="1488" t="s">
        <v>298</v>
      </c>
      <c r="J502" s="1488" t="s">
        <v>299</v>
      </c>
      <c r="K502" s="1488" t="s">
        <v>300</v>
      </c>
      <c r="L502" s="1488" t="s">
        <v>301</v>
      </c>
      <c r="M502" s="1488" t="s">
        <v>302</v>
      </c>
      <c r="N502" s="1488" t="s">
        <v>303</v>
      </c>
      <c r="O502" s="1488" t="s">
        <v>304</v>
      </c>
      <c r="P502" s="1489" t="s">
        <v>305</v>
      </c>
      <c r="Q502" s="2"/>
      <c r="R502" s="2"/>
      <c r="S502" s="59"/>
      <c r="T502" s="780"/>
      <c r="U502" s="767"/>
      <c r="V502" s="767"/>
      <c r="W502" s="767"/>
      <c r="X502" s="767"/>
      <c r="Y502" s="787"/>
      <c r="Z502" s="1569"/>
      <c r="AA502" s="1569"/>
      <c r="AB502" s="1569"/>
      <c r="AC502" s="1569"/>
      <c r="AD502" s="1569"/>
      <c r="AE502" s="758"/>
      <c r="AF502" s="1179"/>
      <c r="AG502" s="1180"/>
      <c r="AH502" s="1180"/>
    </row>
    <row r="503" spans="2:34" customFormat="1" x14ac:dyDescent="0.15">
      <c r="B503" s="1402" t="s">
        <v>268</v>
      </c>
      <c r="C503" s="1394" t="s">
        <v>95</v>
      </c>
      <c r="D503" s="1418">
        <f>SUM(E503:P503)</f>
        <v>10054.291999999999</v>
      </c>
      <c r="E503" s="1431">
        <f t="shared" ref="E503:P503" si="66">E68</f>
        <v>1474</v>
      </c>
      <c r="F503" s="1432">
        <f t="shared" si="66"/>
        <v>1421</v>
      </c>
      <c r="G503" s="1433">
        <f t="shared" si="66"/>
        <v>2023</v>
      </c>
      <c r="H503" s="1433">
        <f t="shared" si="66"/>
        <v>2422</v>
      </c>
      <c r="I503" s="1433">
        <f t="shared" si="66"/>
        <v>2714.2919999999999</v>
      </c>
      <c r="J503" s="1433">
        <f t="shared" si="66"/>
        <v>0</v>
      </c>
      <c r="K503" s="1433">
        <f t="shared" si="66"/>
        <v>0</v>
      </c>
      <c r="L503" s="1433">
        <f t="shared" si="66"/>
        <v>0</v>
      </c>
      <c r="M503" s="1433">
        <f t="shared" si="66"/>
        <v>0</v>
      </c>
      <c r="N503" s="1433">
        <f t="shared" si="66"/>
        <v>0</v>
      </c>
      <c r="O503" s="1433">
        <f t="shared" si="66"/>
        <v>0</v>
      </c>
      <c r="P503" s="1463">
        <f t="shared" si="66"/>
        <v>0</v>
      </c>
      <c r="Q503" s="2"/>
      <c r="R503" s="2"/>
      <c r="S503" s="59"/>
      <c r="T503" s="780"/>
      <c r="U503" s="767"/>
      <c r="V503" s="767"/>
      <c r="W503" s="767"/>
      <c r="X503" s="767"/>
      <c r="Y503" s="758"/>
      <c r="Z503" s="1569"/>
      <c r="AA503" s="1569"/>
      <c r="AB503" s="1569"/>
      <c r="AC503" s="1569"/>
      <c r="AD503" s="1569"/>
      <c r="AE503" s="758"/>
      <c r="AF503" s="1179"/>
      <c r="AG503" s="1180"/>
      <c r="AH503" s="1180"/>
    </row>
    <row r="504" spans="2:34" customFormat="1" x14ac:dyDescent="0.15">
      <c r="B504" s="1384"/>
      <c r="C504" s="1395" t="s">
        <v>266</v>
      </c>
      <c r="D504" s="1419">
        <f>SUM(E504:P504)</f>
        <v>6504458.0159999998</v>
      </c>
      <c r="E504" s="1416">
        <f t="shared" ref="E504:P504" si="67">E69</f>
        <v>1091548</v>
      </c>
      <c r="F504" s="1358">
        <f t="shared" si="67"/>
        <v>1207057</v>
      </c>
      <c r="G504" s="1359">
        <f t="shared" si="67"/>
        <v>1429943</v>
      </c>
      <c r="H504" s="1359">
        <f t="shared" si="67"/>
        <v>1499155</v>
      </c>
      <c r="I504" s="1359">
        <f t="shared" si="67"/>
        <v>1276755.0160000001</v>
      </c>
      <c r="J504" s="1359">
        <f t="shared" si="67"/>
        <v>0</v>
      </c>
      <c r="K504" s="1359">
        <f t="shared" si="67"/>
        <v>0</v>
      </c>
      <c r="L504" s="1359">
        <f t="shared" si="67"/>
        <v>0</v>
      </c>
      <c r="M504" s="1359">
        <f t="shared" si="67"/>
        <v>0</v>
      </c>
      <c r="N504" s="1359">
        <f t="shared" si="67"/>
        <v>0</v>
      </c>
      <c r="O504" s="1359">
        <f t="shared" si="67"/>
        <v>0</v>
      </c>
      <c r="P504" s="1461">
        <f t="shared" si="67"/>
        <v>0</v>
      </c>
      <c r="Q504" s="2"/>
      <c r="R504" s="2"/>
      <c r="S504" s="59"/>
      <c r="T504" s="780"/>
      <c r="U504" s="767"/>
      <c r="V504" s="767"/>
      <c r="W504" s="767"/>
      <c r="X504" s="767"/>
      <c r="Y504" s="758"/>
      <c r="Z504" s="1569"/>
      <c r="AA504" s="1569"/>
      <c r="AB504" s="1569"/>
      <c r="AC504" s="1569"/>
      <c r="AD504" s="1569"/>
      <c r="AE504" s="758"/>
      <c r="AF504" s="1179"/>
      <c r="AG504" s="1180"/>
      <c r="AH504" s="1180"/>
    </row>
    <row r="505" spans="2:34" customFormat="1" x14ac:dyDescent="0.15">
      <c r="B505" s="1387"/>
      <c r="C505" s="1396" t="s">
        <v>269</v>
      </c>
      <c r="D505" s="1422">
        <f>D504/D503</f>
        <v>646.9334704024908</v>
      </c>
      <c r="E505" s="1434">
        <f t="shared" ref="E505:P505" si="68">E70</f>
        <v>740</v>
      </c>
      <c r="F505" s="1435">
        <f t="shared" si="68"/>
        <v>849</v>
      </c>
      <c r="G505" s="620">
        <f t="shared" si="68"/>
        <v>707</v>
      </c>
      <c r="H505" s="620">
        <f t="shared" si="68"/>
        <v>619</v>
      </c>
      <c r="I505" s="620">
        <f t="shared" si="68"/>
        <v>470.38233764090234</v>
      </c>
      <c r="J505" s="620">
        <f t="shared" si="68"/>
        <v>0</v>
      </c>
      <c r="K505" s="620">
        <f t="shared" si="68"/>
        <v>0</v>
      </c>
      <c r="L505" s="620">
        <f t="shared" si="68"/>
        <v>0</v>
      </c>
      <c r="M505" s="620">
        <f t="shared" si="68"/>
        <v>0</v>
      </c>
      <c r="N505" s="620">
        <f t="shared" si="68"/>
        <v>0</v>
      </c>
      <c r="O505" s="620">
        <f t="shared" si="68"/>
        <v>0</v>
      </c>
      <c r="P505" s="621">
        <f t="shared" si="68"/>
        <v>0</v>
      </c>
      <c r="Q505" s="2"/>
      <c r="R505" s="2"/>
      <c r="S505" s="59"/>
      <c r="T505" s="780"/>
      <c r="U505" s="767"/>
      <c r="V505" s="767"/>
      <c r="W505" s="767"/>
      <c r="X505" s="767"/>
      <c r="Y505" s="787"/>
      <c r="Z505" s="1569"/>
      <c r="AA505" s="1569"/>
      <c r="AB505" s="1569"/>
      <c r="AC505" s="1569"/>
      <c r="AD505" s="1569"/>
      <c r="AE505" s="758"/>
      <c r="AF505" s="1179"/>
      <c r="AG505" s="1180"/>
      <c r="AH505" s="1180"/>
    </row>
    <row r="506" spans="2:34" customFormat="1" x14ac:dyDescent="0.15">
      <c r="B506" s="1402" t="s">
        <v>267</v>
      </c>
      <c r="C506" s="1394" t="s">
        <v>95</v>
      </c>
      <c r="D506" s="1425">
        <f>SUM(E506:P506)</f>
        <v>4285.2479999999996</v>
      </c>
      <c r="E506" s="1426">
        <f t="shared" ref="E506:P508" si="69">E250</f>
        <v>140.369</v>
      </c>
      <c r="F506" s="1404">
        <f t="shared" si="69"/>
        <v>337.065</v>
      </c>
      <c r="G506" s="1427">
        <f t="shared" si="69"/>
        <v>781.65899999999999</v>
      </c>
      <c r="H506" s="1427">
        <f t="shared" si="69"/>
        <v>1268.7629999999999</v>
      </c>
      <c r="I506" s="640">
        <f t="shared" si="69"/>
        <v>1757.3920000000001</v>
      </c>
      <c r="J506" s="640">
        <f>J250</f>
        <v>0</v>
      </c>
      <c r="K506" s="640">
        <f t="shared" ref="K506:P506" si="70">K250</f>
        <v>0</v>
      </c>
      <c r="L506" s="640">
        <f t="shared" si="70"/>
        <v>0</v>
      </c>
      <c r="M506" s="640">
        <f t="shared" si="70"/>
        <v>0</v>
      </c>
      <c r="N506" s="640">
        <f t="shared" si="70"/>
        <v>0</v>
      </c>
      <c r="O506" s="640">
        <f t="shared" si="70"/>
        <v>0</v>
      </c>
      <c r="P506" s="605">
        <f t="shared" si="70"/>
        <v>0</v>
      </c>
      <c r="Q506" s="2"/>
      <c r="R506" s="2"/>
      <c r="S506" s="59"/>
      <c r="T506" s="780"/>
      <c r="U506" s="767"/>
      <c r="V506" s="767"/>
      <c r="W506" s="767"/>
      <c r="X506" s="767"/>
      <c r="Y506" s="758"/>
      <c r="Z506" s="1569"/>
      <c r="AA506" s="1569"/>
      <c r="AB506" s="1569"/>
      <c r="AC506" s="1569"/>
      <c r="AD506" s="1569"/>
      <c r="AE506" s="758"/>
      <c r="AF506" s="1179"/>
      <c r="AG506" s="1180"/>
      <c r="AH506" s="1180"/>
    </row>
    <row r="507" spans="2:34" customFormat="1" x14ac:dyDescent="0.15">
      <c r="B507" s="1384"/>
      <c r="C507" s="1395" t="s">
        <v>266</v>
      </c>
      <c r="D507" s="1420">
        <f>SUM(E507:P507)</f>
        <v>2698858.9029999999</v>
      </c>
      <c r="E507" s="1417">
        <f t="shared" si="69"/>
        <v>108063.71400000001</v>
      </c>
      <c r="F507" s="1355">
        <f t="shared" si="69"/>
        <v>293862.23700000002</v>
      </c>
      <c r="G507" s="630">
        <f t="shared" si="69"/>
        <v>585156.04700000002</v>
      </c>
      <c r="H507" s="630">
        <f t="shared" si="69"/>
        <v>831614.69299999997</v>
      </c>
      <c r="I507" s="646">
        <f t="shared" si="69"/>
        <v>880162.21200000006</v>
      </c>
      <c r="J507" s="646">
        <f t="shared" si="69"/>
        <v>0</v>
      </c>
      <c r="K507" s="646">
        <f t="shared" si="69"/>
        <v>0</v>
      </c>
      <c r="L507" s="646">
        <f t="shared" si="69"/>
        <v>0</v>
      </c>
      <c r="M507" s="646">
        <f t="shared" si="69"/>
        <v>0</v>
      </c>
      <c r="N507" s="646">
        <f t="shared" si="69"/>
        <v>0</v>
      </c>
      <c r="O507" s="646">
        <f t="shared" si="69"/>
        <v>0</v>
      </c>
      <c r="P507" s="614">
        <f t="shared" si="69"/>
        <v>0</v>
      </c>
      <c r="Q507" s="2"/>
      <c r="R507" s="2"/>
      <c r="S507" s="59"/>
      <c r="T507" s="780"/>
      <c r="U507" s="767"/>
      <c r="V507" s="767"/>
      <c r="W507" s="767"/>
      <c r="X507" s="767"/>
      <c r="Y507" s="758"/>
      <c r="Z507" s="1569"/>
      <c r="AA507" s="1569"/>
      <c r="AB507" s="1569"/>
      <c r="AC507" s="1569"/>
      <c r="AD507" s="1569"/>
      <c r="AE507" s="758"/>
      <c r="AF507" s="1179"/>
      <c r="AG507" s="1180"/>
      <c r="AH507" s="1180"/>
    </row>
    <row r="508" spans="2:34" customFormat="1" x14ac:dyDescent="0.15">
      <c r="B508" s="1387"/>
      <c r="C508" s="1396" t="s">
        <v>269</v>
      </c>
      <c r="D508" s="1421">
        <f>D507/D506</f>
        <v>629.80226651993075</v>
      </c>
      <c r="E508" s="1428">
        <f t="shared" si="69"/>
        <v>770</v>
      </c>
      <c r="F508" s="1367">
        <f t="shared" si="69"/>
        <v>872</v>
      </c>
      <c r="G508" s="1429">
        <f t="shared" si="69"/>
        <v>723</v>
      </c>
      <c r="H508" s="1429">
        <f t="shared" si="69"/>
        <v>655</v>
      </c>
      <c r="I508" s="1430">
        <f t="shared" si="69"/>
        <v>501</v>
      </c>
      <c r="J508" s="1430">
        <f t="shared" si="69"/>
        <v>0</v>
      </c>
      <c r="K508" s="1430">
        <f t="shared" si="69"/>
        <v>0</v>
      </c>
      <c r="L508" s="1430">
        <f t="shared" si="69"/>
        <v>0</v>
      </c>
      <c r="M508" s="1430">
        <f t="shared" si="69"/>
        <v>0</v>
      </c>
      <c r="N508" s="1430">
        <f t="shared" si="69"/>
        <v>0</v>
      </c>
      <c r="O508" s="1430">
        <f t="shared" si="69"/>
        <v>0</v>
      </c>
      <c r="P508" s="1462">
        <f t="shared" si="69"/>
        <v>0</v>
      </c>
      <c r="Q508" s="2"/>
      <c r="R508" s="2"/>
      <c r="S508" s="59"/>
      <c r="T508" s="780"/>
      <c r="U508" s="767"/>
      <c r="V508" s="767"/>
      <c r="W508" s="767"/>
      <c r="X508" s="767"/>
      <c r="Y508" s="787"/>
      <c r="Z508" s="1569"/>
      <c r="AA508" s="1569"/>
      <c r="AB508" s="1569"/>
      <c r="AC508" s="1569"/>
      <c r="AD508" s="1569"/>
      <c r="AE508" s="758"/>
      <c r="AF508" s="1179"/>
      <c r="AG508" s="1180"/>
      <c r="AH508" s="1180"/>
    </row>
    <row r="509" spans="2:34" x14ac:dyDescent="0.15">
      <c r="P509" s="1180"/>
      <c r="S509" s="59"/>
      <c r="U509" s="767"/>
      <c r="V509" s="767"/>
      <c r="W509" s="767"/>
      <c r="X509" s="767"/>
      <c r="Z509" s="1576"/>
      <c r="AA509" s="1576"/>
      <c r="AB509" s="1576"/>
    </row>
    <row r="510" spans="2:34" x14ac:dyDescent="0.15">
      <c r="P510" s="1180"/>
      <c r="S510" s="2"/>
      <c r="U510" s="767"/>
      <c r="V510" s="767"/>
      <c r="W510" s="767"/>
      <c r="X510" s="767"/>
      <c r="Z510" s="1577"/>
      <c r="AA510" s="1577"/>
      <c r="AB510" s="1577"/>
      <c r="AC510" s="1576"/>
    </row>
    <row r="511" spans="2:34" x14ac:dyDescent="0.15">
      <c r="P511" s="1180"/>
      <c r="S511" s="59"/>
      <c r="U511" s="767"/>
      <c r="V511" s="767"/>
      <c r="W511" s="767"/>
      <c r="X511" s="767"/>
      <c r="Y511" s="787"/>
      <c r="Z511" s="1576"/>
      <c r="AA511" s="1576"/>
      <c r="AB511" s="1576"/>
      <c r="AC511" s="1577"/>
      <c r="AD511" s="1576"/>
    </row>
    <row r="512" spans="2:34" x14ac:dyDescent="0.15">
      <c r="P512" s="1180"/>
      <c r="S512" s="59"/>
      <c r="U512" s="767"/>
      <c r="V512" s="767"/>
      <c r="W512" s="767"/>
      <c r="X512" s="767"/>
      <c r="Z512" s="1576"/>
      <c r="AA512" s="1576"/>
      <c r="AB512" s="1576"/>
      <c r="AC512" s="1576"/>
      <c r="AD512" s="1577"/>
    </row>
    <row r="513" spans="16:30" x14ac:dyDescent="0.15">
      <c r="P513" s="1180"/>
      <c r="U513" s="767"/>
      <c r="V513" s="767"/>
      <c r="W513" s="767"/>
      <c r="X513" s="767"/>
      <c r="Z513" s="1576"/>
      <c r="AA513" s="1576"/>
      <c r="AB513" s="1576"/>
      <c r="AC513" s="1576"/>
      <c r="AD513" s="1576"/>
    </row>
    <row r="514" spans="16:30" x14ac:dyDescent="0.15">
      <c r="P514" s="1180"/>
      <c r="U514" s="767"/>
      <c r="V514" s="767"/>
      <c r="W514" s="767"/>
      <c r="X514" s="767"/>
      <c r="Y514" s="787"/>
      <c r="Z514" s="1575"/>
      <c r="AA514" s="1575"/>
      <c r="AB514" s="1575"/>
      <c r="AC514" s="1576"/>
      <c r="AD514" s="1576"/>
    </row>
    <row r="515" spans="16:30" x14ac:dyDescent="0.15">
      <c r="P515" s="1180"/>
      <c r="U515" s="767"/>
      <c r="V515" s="767"/>
      <c r="W515" s="767"/>
      <c r="X515" s="767"/>
      <c r="Z515" s="1576"/>
      <c r="AA515" s="1576"/>
      <c r="AB515" s="1576"/>
      <c r="AC515" s="1575"/>
      <c r="AD515" s="1576"/>
    </row>
    <row r="516" spans="16:30" x14ac:dyDescent="0.15">
      <c r="P516" s="1180"/>
      <c r="S516" s="59"/>
      <c r="U516" s="767"/>
      <c r="V516" s="767"/>
      <c r="W516" s="767"/>
      <c r="X516" s="767"/>
      <c r="AC516" s="1576"/>
      <c r="AD516" s="1575"/>
    </row>
    <row r="517" spans="16:30" x14ac:dyDescent="0.15">
      <c r="P517" s="1180"/>
      <c r="S517" s="59"/>
      <c r="U517" s="767"/>
      <c r="V517" s="767"/>
      <c r="W517" s="767"/>
      <c r="X517" s="767"/>
      <c r="Y517" s="787"/>
      <c r="Z517" s="1575"/>
      <c r="AA517" s="1575"/>
      <c r="AB517" s="1575"/>
      <c r="AD517" s="1576"/>
    </row>
    <row r="518" spans="16:30" x14ac:dyDescent="0.15">
      <c r="P518" s="1180"/>
      <c r="S518" s="59"/>
      <c r="U518" s="767"/>
      <c r="V518" s="767"/>
      <c r="W518" s="767"/>
      <c r="X518" s="767"/>
      <c r="Z518" s="1576"/>
      <c r="AA518" s="1576"/>
      <c r="AB518" s="1576"/>
      <c r="AC518" s="1575"/>
    </row>
    <row r="519" spans="16:30" x14ac:dyDescent="0.15">
      <c r="P519" s="1180"/>
      <c r="S519" s="2"/>
      <c r="U519" s="767"/>
      <c r="V519" s="767"/>
      <c r="W519" s="767"/>
      <c r="X519" s="767"/>
      <c r="Z519" s="1575"/>
      <c r="AA519" s="1575"/>
      <c r="AB519" s="1575"/>
      <c r="AC519" s="1576"/>
      <c r="AD519" s="1575"/>
    </row>
    <row r="520" spans="16:30" x14ac:dyDescent="0.15">
      <c r="P520" s="1180"/>
      <c r="S520" s="2"/>
      <c r="U520" s="767"/>
      <c r="V520" s="767"/>
      <c r="W520" s="767"/>
      <c r="X520" s="767"/>
      <c r="Y520" s="787"/>
      <c r="Z520" s="1575"/>
      <c r="AA520" s="1575"/>
      <c r="AB520" s="1575"/>
      <c r="AC520" s="1575"/>
      <c r="AD520" s="1576"/>
    </row>
    <row r="521" spans="16:30" x14ac:dyDescent="0.15">
      <c r="P521" s="1180"/>
      <c r="S521" s="2"/>
      <c r="U521" s="767"/>
      <c r="V521" s="767"/>
      <c r="W521" s="767"/>
      <c r="X521" s="767"/>
      <c r="Z521" s="1576"/>
      <c r="AA521" s="1576"/>
      <c r="AB521" s="1576"/>
      <c r="AC521" s="1575"/>
      <c r="AD521" s="1575"/>
    </row>
    <row r="522" spans="16:30" x14ac:dyDescent="0.15">
      <c r="P522" s="1180"/>
      <c r="S522" s="2"/>
      <c r="U522" s="767"/>
      <c r="V522" s="767"/>
      <c r="W522" s="767"/>
      <c r="X522" s="767"/>
      <c r="Z522" s="1576"/>
      <c r="AA522" s="1576"/>
      <c r="AB522" s="1576"/>
      <c r="AC522" s="1576"/>
      <c r="AD522" s="1575"/>
    </row>
    <row r="523" spans="16:30" x14ac:dyDescent="0.15">
      <c r="P523" s="1180"/>
      <c r="S523" s="59"/>
      <c r="U523" s="767"/>
      <c r="V523" s="767"/>
      <c r="W523" s="767"/>
      <c r="X523" s="767"/>
      <c r="Y523" s="787"/>
      <c r="Z523" s="1576"/>
      <c r="AA523" s="1576"/>
      <c r="AB523" s="1576"/>
      <c r="AC523" s="1576"/>
      <c r="AD523" s="1576"/>
    </row>
    <row r="524" spans="16:30" x14ac:dyDescent="0.15">
      <c r="P524" s="1180"/>
      <c r="S524" s="59"/>
      <c r="U524" s="767"/>
      <c r="V524" s="767"/>
      <c r="W524" s="767"/>
      <c r="X524" s="767"/>
      <c r="AC524" s="1576"/>
      <c r="AD524" s="1576"/>
    </row>
    <row r="525" spans="16:30" x14ac:dyDescent="0.15">
      <c r="P525" s="1180"/>
      <c r="S525" s="61"/>
      <c r="U525" s="767"/>
      <c r="V525" s="767"/>
      <c r="W525" s="767"/>
      <c r="X525" s="767"/>
      <c r="AD525" s="1576"/>
    </row>
    <row r="526" spans="16:30" x14ac:dyDescent="0.15">
      <c r="P526" s="1180"/>
      <c r="S526" s="2"/>
      <c r="U526" s="767"/>
      <c r="V526" s="767"/>
      <c r="W526" s="767"/>
      <c r="X526" s="767"/>
      <c r="Y526" s="787"/>
    </row>
    <row r="527" spans="16:30" x14ac:dyDescent="0.15">
      <c r="P527" s="1180"/>
      <c r="S527" s="2"/>
      <c r="U527" s="767"/>
      <c r="V527" s="767"/>
      <c r="W527" s="767"/>
      <c r="X527" s="767"/>
    </row>
    <row r="528" spans="16:30" x14ac:dyDescent="0.15">
      <c r="P528" s="1180"/>
      <c r="S528" s="2"/>
      <c r="U528" s="767"/>
      <c r="V528" s="767"/>
      <c r="W528" s="767"/>
      <c r="X528" s="767"/>
    </row>
    <row r="529" spans="16:30" x14ac:dyDescent="0.15">
      <c r="P529" s="1180"/>
      <c r="S529" s="2"/>
      <c r="U529" s="767"/>
      <c r="V529" s="767"/>
      <c r="W529" s="767"/>
      <c r="X529" s="767"/>
      <c r="Y529" s="787"/>
    </row>
    <row r="530" spans="16:30" x14ac:dyDescent="0.15">
      <c r="P530" s="1180"/>
      <c r="S530" s="61"/>
      <c r="U530" s="767"/>
      <c r="V530" s="767"/>
      <c r="W530" s="767"/>
      <c r="X530" s="767"/>
    </row>
    <row r="531" spans="16:30" x14ac:dyDescent="0.15">
      <c r="P531" s="1180"/>
      <c r="S531" s="61"/>
      <c r="U531" s="767"/>
      <c r="V531" s="767"/>
      <c r="W531" s="767"/>
      <c r="X531" s="767"/>
    </row>
    <row r="532" spans="16:30" x14ac:dyDescent="0.15">
      <c r="P532" s="1180"/>
      <c r="U532" s="767"/>
      <c r="V532" s="767"/>
      <c r="W532" s="767"/>
      <c r="X532" s="767"/>
      <c r="Y532" s="1442"/>
    </row>
    <row r="533" spans="16:30" x14ac:dyDescent="0.15">
      <c r="P533" s="1180"/>
      <c r="S533" s="2"/>
      <c r="U533" s="767"/>
      <c r="V533" s="767"/>
      <c r="W533" s="767"/>
      <c r="X533" s="767"/>
      <c r="Y533" s="764"/>
    </row>
    <row r="534" spans="16:30" x14ac:dyDescent="0.15">
      <c r="P534" s="1180"/>
      <c r="U534" s="767"/>
      <c r="V534" s="767"/>
      <c r="W534" s="767"/>
      <c r="X534" s="767"/>
      <c r="Y534" s="764"/>
    </row>
    <row r="535" spans="16:30" x14ac:dyDescent="0.15">
      <c r="P535" s="1180"/>
      <c r="U535" s="767"/>
      <c r="V535" s="767"/>
      <c r="W535" s="252"/>
      <c r="X535" s="767"/>
      <c r="Y535" s="764"/>
    </row>
    <row r="536" spans="16:30" x14ac:dyDescent="0.15">
      <c r="P536" s="1180"/>
      <c r="U536" s="767"/>
      <c r="V536" s="767"/>
      <c r="W536" s="252"/>
      <c r="X536" s="767"/>
    </row>
    <row r="537" spans="16:30" x14ac:dyDescent="0.15">
      <c r="P537" s="1180"/>
      <c r="U537" s="767"/>
      <c r="V537" s="767"/>
      <c r="W537" s="252"/>
      <c r="X537" s="767"/>
      <c r="Z537" s="1575"/>
      <c r="AA537" s="1575"/>
      <c r="AB537" s="1575"/>
    </row>
    <row r="538" spans="16:30" x14ac:dyDescent="0.15">
      <c r="P538" s="1180"/>
      <c r="U538" s="767"/>
      <c r="V538" s="767"/>
      <c r="W538" s="252"/>
      <c r="X538" s="767"/>
      <c r="Y538" s="787"/>
      <c r="Z538" s="1576"/>
      <c r="AA538" s="1576"/>
      <c r="AB538" s="1576"/>
      <c r="AC538" s="1575"/>
    </row>
    <row r="539" spans="16:30" x14ac:dyDescent="0.15">
      <c r="P539" s="1180"/>
      <c r="S539" s="2"/>
      <c r="U539" s="767"/>
      <c r="V539" s="767"/>
      <c r="W539" s="252"/>
      <c r="X539" s="767"/>
      <c r="Z539" s="1575"/>
      <c r="AA539" s="1575"/>
      <c r="AB539" s="1575"/>
      <c r="AC539" s="1576"/>
      <c r="AD539" s="1575"/>
    </row>
    <row r="540" spans="16:30" x14ac:dyDescent="0.15">
      <c r="P540" s="1180"/>
      <c r="U540" s="767"/>
      <c r="V540" s="767"/>
      <c r="W540" s="252"/>
      <c r="X540" s="767"/>
      <c r="Z540" s="1576"/>
      <c r="AA540" s="1576"/>
      <c r="AB540" s="1576"/>
      <c r="AC540" s="1575"/>
      <c r="AD540" s="1576"/>
    </row>
    <row r="541" spans="16:30" x14ac:dyDescent="0.15">
      <c r="P541" s="1180"/>
      <c r="Y541" s="787"/>
      <c r="Z541" s="1576"/>
      <c r="AA541" s="1576"/>
      <c r="AB541" s="1576"/>
      <c r="AC541" s="1576"/>
      <c r="AD541" s="1575"/>
    </row>
    <row r="542" spans="16:30" x14ac:dyDescent="0.15">
      <c r="P542" s="1180"/>
      <c r="S542" s="20"/>
      <c r="U542" s="767"/>
      <c r="V542" s="767"/>
      <c r="W542" s="252"/>
      <c r="X542" s="767"/>
      <c r="AC542" s="1576"/>
      <c r="AD542" s="1576"/>
    </row>
    <row r="543" spans="16:30" x14ac:dyDescent="0.15">
      <c r="P543" s="1180"/>
      <c r="S543" s="20"/>
      <c r="U543" s="767"/>
      <c r="V543" s="767"/>
      <c r="W543" s="252"/>
      <c r="X543" s="767"/>
      <c r="Z543" s="1578"/>
      <c r="AA543" s="1578"/>
      <c r="AB543" s="1578"/>
      <c r="AD543" s="1576"/>
    </row>
    <row r="544" spans="16:30" x14ac:dyDescent="0.15">
      <c r="P544" s="1180"/>
      <c r="S544" s="20"/>
      <c r="U544" s="767"/>
      <c r="V544" s="767"/>
      <c r="W544" s="252"/>
      <c r="X544" s="767"/>
      <c r="Y544" s="787"/>
      <c r="AC544" s="1578"/>
    </row>
    <row r="545" spans="16:30" x14ac:dyDescent="0.15">
      <c r="P545" s="1180"/>
      <c r="U545" s="767"/>
      <c r="V545" s="767"/>
      <c r="W545" s="252"/>
      <c r="X545" s="767"/>
      <c r="AD545" s="1578"/>
    </row>
    <row r="546" spans="16:30" x14ac:dyDescent="0.15">
      <c r="P546" s="1180"/>
      <c r="U546" s="767"/>
      <c r="V546" s="767"/>
      <c r="W546" s="252"/>
      <c r="X546" s="767"/>
    </row>
    <row r="547" spans="16:30" x14ac:dyDescent="0.15">
      <c r="P547" s="1180"/>
      <c r="U547" s="767"/>
      <c r="V547" s="767"/>
      <c r="W547" s="252"/>
      <c r="X547" s="767"/>
      <c r="Y547" s="787"/>
    </row>
    <row r="548" spans="16:30" x14ac:dyDescent="0.15">
      <c r="P548" s="1180"/>
      <c r="U548" s="767"/>
      <c r="V548" s="767"/>
      <c r="W548" s="252"/>
      <c r="X548" s="767"/>
    </row>
    <row r="549" spans="16:30" x14ac:dyDescent="0.15">
      <c r="P549" s="1180"/>
      <c r="U549" s="767"/>
      <c r="V549" s="767"/>
      <c r="W549" s="252"/>
      <c r="X549" s="767"/>
    </row>
    <row r="550" spans="16:30" x14ac:dyDescent="0.15">
      <c r="P550" s="1180"/>
      <c r="S550" s="59"/>
      <c r="U550" s="767"/>
      <c r="V550" s="767"/>
      <c r="W550" s="252"/>
      <c r="X550" s="767"/>
      <c r="Y550" s="787"/>
    </row>
    <row r="551" spans="16:30" x14ac:dyDescent="0.15">
      <c r="P551" s="1180"/>
      <c r="S551" s="2"/>
      <c r="U551" s="767"/>
      <c r="V551" s="767"/>
      <c r="W551" s="252"/>
      <c r="X551" s="767"/>
    </row>
    <row r="552" spans="16:30" x14ac:dyDescent="0.15">
      <c r="P552" s="1180"/>
      <c r="S552" s="59"/>
      <c r="U552" s="767"/>
      <c r="V552" s="767"/>
      <c r="W552" s="252"/>
      <c r="X552" s="767"/>
    </row>
    <row r="553" spans="16:30" x14ac:dyDescent="0.15">
      <c r="P553" s="1180"/>
      <c r="S553" s="59"/>
      <c r="U553" s="767"/>
      <c r="V553" s="767"/>
      <c r="W553" s="252"/>
      <c r="X553" s="767"/>
      <c r="Y553" s="787"/>
    </row>
    <row r="554" spans="16:30" x14ac:dyDescent="0.15">
      <c r="P554" s="1180"/>
      <c r="S554" s="2"/>
      <c r="U554" s="767"/>
      <c r="V554" s="767"/>
      <c r="W554" s="252"/>
      <c r="X554" s="767"/>
    </row>
    <row r="555" spans="16:30" x14ac:dyDescent="0.15">
      <c r="P555" s="1180"/>
      <c r="U555" s="767"/>
      <c r="V555" s="767"/>
      <c r="W555" s="252"/>
      <c r="X555" s="767"/>
    </row>
    <row r="556" spans="16:30" x14ac:dyDescent="0.15">
      <c r="P556" s="1180"/>
      <c r="S556" s="59"/>
      <c r="U556" s="767"/>
      <c r="V556" s="767"/>
      <c r="W556" s="252"/>
      <c r="X556" s="767"/>
      <c r="Y556" s="787"/>
      <c r="Z556" s="1576"/>
      <c r="AA556" s="1576"/>
      <c r="AB556" s="1576"/>
    </row>
    <row r="557" spans="16:30" x14ac:dyDescent="0.15">
      <c r="P557" s="1180"/>
      <c r="S557" s="59"/>
      <c r="U557" s="767"/>
      <c r="V557" s="767"/>
      <c r="W557" s="252"/>
      <c r="X557" s="767"/>
      <c r="Z557" s="1576"/>
      <c r="AA557" s="1576"/>
      <c r="AB557" s="1576"/>
      <c r="AC557" s="1576"/>
    </row>
    <row r="558" spans="16:30" x14ac:dyDescent="0.15">
      <c r="P558" s="1180"/>
      <c r="S558" s="59"/>
      <c r="U558" s="767"/>
      <c r="V558" s="767"/>
      <c r="W558" s="252"/>
      <c r="X558" s="767"/>
      <c r="Z558" s="1575"/>
      <c r="AA558" s="1575"/>
      <c r="AB558" s="1575"/>
      <c r="AC558" s="1576"/>
      <c r="AD558" s="1576"/>
    </row>
    <row r="559" spans="16:30" x14ac:dyDescent="0.15">
      <c r="P559" s="1180"/>
      <c r="S559" s="59"/>
      <c r="U559" s="767"/>
      <c r="V559" s="767"/>
      <c r="W559" s="252"/>
      <c r="X559" s="767"/>
      <c r="Y559" s="787"/>
      <c r="Z559" s="1577"/>
      <c r="AA559" s="1577"/>
      <c r="AB559" s="1577"/>
      <c r="AC559" s="1575"/>
      <c r="AD559" s="1576"/>
    </row>
    <row r="560" spans="16:30" x14ac:dyDescent="0.15">
      <c r="S560" s="59"/>
      <c r="U560" s="767"/>
      <c r="V560" s="767"/>
      <c r="W560" s="252"/>
      <c r="X560" s="767"/>
      <c r="AC560" s="1577"/>
      <c r="AD560" s="1575"/>
    </row>
    <row r="561" spans="19:30" x14ac:dyDescent="0.15">
      <c r="S561" s="59"/>
      <c r="U561" s="767"/>
      <c r="V561" s="767"/>
      <c r="W561" s="252"/>
      <c r="X561" s="767"/>
      <c r="Z561" s="1577"/>
      <c r="AA561" s="1577"/>
      <c r="AB561" s="1577"/>
      <c r="AD561" s="1577"/>
    </row>
    <row r="562" spans="19:30" x14ac:dyDescent="0.15">
      <c r="S562" s="2"/>
      <c r="U562" s="767"/>
      <c r="V562" s="767"/>
      <c r="W562" s="252"/>
      <c r="X562" s="767"/>
      <c r="Y562" s="787"/>
      <c r="Z562" s="1575"/>
      <c r="AA562" s="1575"/>
      <c r="AB562" s="1575"/>
      <c r="AC562" s="1577"/>
    </row>
    <row r="563" spans="19:30" x14ac:dyDescent="0.15">
      <c r="S563" s="59"/>
      <c r="U563" s="767"/>
      <c r="V563" s="767"/>
      <c r="W563" s="252"/>
      <c r="X563" s="767"/>
      <c r="Z563" s="1576"/>
      <c r="AA563" s="1576"/>
      <c r="AB563" s="1576"/>
      <c r="AC563" s="1575"/>
      <c r="AD563" s="1577"/>
    </row>
    <row r="564" spans="19:30" x14ac:dyDescent="0.15">
      <c r="S564" s="59"/>
      <c r="U564" s="767"/>
      <c r="V564" s="767"/>
      <c r="W564" s="252"/>
      <c r="X564" s="767"/>
      <c r="Z564" s="1576"/>
      <c r="AA564" s="1576"/>
      <c r="AB564" s="1576"/>
      <c r="AC564" s="1576"/>
      <c r="AD564" s="1575"/>
    </row>
    <row r="565" spans="19:30" x14ac:dyDescent="0.15">
      <c r="S565" s="59"/>
      <c r="U565" s="767"/>
      <c r="V565" s="767"/>
      <c r="W565" s="252"/>
      <c r="X565" s="767"/>
      <c r="Y565" s="787"/>
      <c r="AC565" s="1576"/>
      <c r="AD565" s="1576"/>
    </row>
    <row r="566" spans="19:30" x14ac:dyDescent="0.15">
      <c r="U566" s="767"/>
      <c r="V566" s="767"/>
      <c r="W566" s="252"/>
      <c r="X566" s="767"/>
      <c r="Z566" s="1576"/>
      <c r="AA566" s="1576"/>
      <c r="AB566" s="1576"/>
      <c r="AD566" s="1576"/>
    </row>
    <row r="567" spans="19:30" x14ac:dyDescent="0.15">
      <c r="S567" s="59"/>
      <c r="U567" s="767"/>
      <c r="V567" s="767"/>
      <c r="W567" s="252"/>
      <c r="X567" s="767"/>
      <c r="Z567" s="1575"/>
      <c r="AA567" s="1575"/>
      <c r="AB567" s="1575"/>
      <c r="AC567" s="1576"/>
    </row>
    <row r="568" spans="19:30" x14ac:dyDescent="0.15">
      <c r="U568" s="767"/>
      <c r="V568" s="767"/>
      <c r="W568" s="252"/>
      <c r="X568" s="767"/>
      <c r="Y568" s="787"/>
      <c r="Z568" s="1575"/>
      <c r="AA568" s="1575"/>
      <c r="AB568" s="1575"/>
      <c r="AC568" s="1575"/>
      <c r="AD568" s="1576"/>
    </row>
    <row r="569" spans="19:30" x14ac:dyDescent="0.15">
      <c r="S569" s="5"/>
      <c r="U569" s="767"/>
      <c r="V569" s="767"/>
      <c r="W569" s="252"/>
      <c r="X569" s="767"/>
      <c r="Z569" s="1576"/>
      <c r="AA569" s="1576"/>
      <c r="AB569" s="1576"/>
      <c r="AC569" s="1575"/>
      <c r="AD569" s="1575"/>
    </row>
    <row r="570" spans="19:30" x14ac:dyDescent="0.15">
      <c r="S570" s="61"/>
      <c r="U570" s="767"/>
      <c r="V570" s="767"/>
      <c r="W570" s="252"/>
      <c r="X570" s="767"/>
      <c r="Z570" s="1576"/>
      <c r="AA570" s="1576"/>
      <c r="AB570" s="1576"/>
      <c r="AC570" s="1576"/>
      <c r="AD570" s="1575"/>
    </row>
    <row r="571" spans="19:30" x14ac:dyDescent="0.15">
      <c r="S571" s="2"/>
      <c r="U571" s="767"/>
      <c r="V571" s="767"/>
      <c r="W571" s="252"/>
      <c r="X571" s="767"/>
      <c r="Y571" s="787"/>
      <c r="Z571" s="1576"/>
      <c r="AA571" s="1576"/>
      <c r="AB571" s="1576"/>
      <c r="AC571" s="1576"/>
      <c r="AD571" s="1576"/>
    </row>
    <row r="572" spans="19:30" x14ac:dyDescent="0.15">
      <c r="S572" s="2"/>
      <c r="U572" s="767"/>
      <c r="V572" s="1563"/>
      <c r="W572" s="1583"/>
      <c r="X572" s="1583"/>
      <c r="AC572" s="1576"/>
      <c r="AD572" s="1576"/>
    </row>
    <row r="573" spans="19:30" x14ac:dyDescent="0.15">
      <c r="S573" s="2"/>
      <c r="U573" s="767"/>
      <c r="V573" s="767"/>
      <c r="W573" s="252"/>
      <c r="X573" s="767"/>
      <c r="AD573" s="1576"/>
    </row>
    <row r="574" spans="19:30" x14ac:dyDescent="0.15">
      <c r="S574" s="2"/>
      <c r="U574" s="767"/>
      <c r="V574" s="767"/>
      <c r="W574" s="252"/>
      <c r="X574" s="767"/>
      <c r="Y574" s="787"/>
      <c r="Z574" s="1575"/>
      <c r="AA574" s="1575"/>
      <c r="AB574" s="1575"/>
    </row>
    <row r="575" spans="19:30" x14ac:dyDescent="0.15">
      <c r="S575" s="2"/>
      <c r="U575" s="767"/>
      <c r="V575" s="767"/>
      <c r="W575" s="252"/>
      <c r="X575" s="767"/>
      <c r="AC575" s="1575"/>
    </row>
    <row r="576" spans="19:30" x14ac:dyDescent="0.15">
      <c r="S576" s="2"/>
      <c r="U576" s="767"/>
      <c r="V576" s="767"/>
      <c r="W576" s="252"/>
      <c r="X576" s="767"/>
      <c r="AD576" s="1575"/>
    </row>
    <row r="577" spans="19:30" x14ac:dyDescent="0.15">
      <c r="S577" s="2"/>
      <c r="U577" s="767"/>
      <c r="V577" s="767"/>
      <c r="W577" s="252"/>
      <c r="X577" s="767"/>
      <c r="Y577" s="787"/>
    </row>
    <row r="578" spans="19:30" x14ac:dyDescent="0.15">
      <c r="S578" s="2"/>
      <c r="U578" s="767"/>
      <c r="V578" s="767"/>
      <c r="W578" s="252"/>
      <c r="X578" s="767"/>
      <c r="Y578" s="764"/>
    </row>
    <row r="579" spans="19:30" x14ac:dyDescent="0.15">
      <c r="S579" s="2"/>
      <c r="U579" s="767"/>
      <c r="V579" s="767"/>
      <c r="W579" s="252"/>
      <c r="X579" s="767"/>
    </row>
    <row r="580" spans="19:30" x14ac:dyDescent="0.15">
      <c r="S580" s="2"/>
      <c r="U580" s="767"/>
      <c r="V580" s="767"/>
      <c r="W580" s="252"/>
      <c r="X580" s="767"/>
    </row>
    <row r="581" spans="19:30" x14ac:dyDescent="0.15">
      <c r="S581" s="2"/>
      <c r="U581" s="767"/>
      <c r="V581" s="767"/>
      <c r="W581" s="252"/>
      <c r="X581" s="767"/>
    </row>
    <row r="582" spans="19:30" x14ac:dyDescent="0.15">
      <c r="U582" s="767"/>
      <c r="V582" s="767"/>
      <c r="W582" s="252"/>
      <c r="X582" s="767"/>
    </row>
    <row r="583" spans="19:30" x14ac:dyDescent="0.15">
      <c r="S583" s="2"/>
      <c r="U583" s="767"/>
      <c r="V583" s="767"/>
      <c r="W583" s="252"/>
      <c r="X583" s="767"/>
    </row>
    <row r="584" spans="19:30" x14ac:dyDescent="0.15">
      <c r="S584" s="2"/>
      <c r="U584" s="767"/>
      <c r="V584" s="767"/>
      <c r="W584" s="252"/>
      <c r="X584" s="767"/>
    </row>
    <row r="585" spans="19:30" x14ac:dyDescent="0.15">
      <c r="U585" s="767"/>
      <c r="V585" s="767"/>
      <c r="W585" s="252"/>
      <c r="X585" s="767"/>
      <c r="Z585" s="1575"/>
      <c r="AA585" s="1575"/>
      <c r="AB585" s="1575"/>
    </row>
    <row r="586" spans="19:30" x14ac:dyDescent="0.15">
      <c r="S586" s="59"/>
      <c r="U586" s="767"/>
      <c r="V586" s="767"/>
      <c r="W586" s="252"/>
      <c r="X586" s="767"/>
      <c r="Y586" s="764"/>
      <c r="AC586" s="1575"/>
    </row>
    <row r="587" spans="19:30" x14ac:dyDescent="0.15">
      <c r="S587" s="2"/>
      <c r="U587" s="767"/>
      <c r="V587" s="767"/>
      <c r="W587" s="252"/>
      <c r="X587" s="767"/>
      <c r="Y587" s="764"/>
      <c r="Z587" s="1576"/>
      <c r="AA587" s="1576"/>
      <c r="AB587" s="1576"/>
      <c r="AD587" s="1575"/>
    </row>
    <row r="588" spans="19:30" x14ac:dyDescent="0.15">
      <c r="S588" s="61"/>
      <c r="U588" s="767"/>
      <c r="V588" s="767"/>
      <c r="W588" s="252"/>
      <c r="X588" s="767"/>
      <c r="Y588" s="764"/>
      <c r="Z588" s="1575"/>
      <c r="AA588" s="1575"/>
      <c r="AB588" s="1575"/>
      <c r="AC588" s="1576"/>
    </row>
    <row r="589" spans="19:30" x14ac:dyDescent="0.15">
      <c r="U589" s="767"/>
      <c r="V589" s="767"/>
      <c r="W589" s="252"/>
      <c r="X589" s="767"/>
      <c r="Y589" s="760"/>
      <c r="Z589" s="1577"/>
      <c r="AA589" s="1577"/>
      <c r="AB589" s="1577"/>
      <c r="AC589" s="1575"/>
      <c r="AD589" s="1576"/>
    </row>
    <row r="590" spans="19:30" x14ac:dyDescent="0.15">
      <c r="S590" s="2"/>
      <c r="U590" s="767"/>
      <c r="V590" s="767"/>
      <c r="W590" s="252"/>
      <c r="X590" s="767"/>
      <c r="Y590" s="764"/>
      <c r="AC590" s="1577"/>
      <c r="AD590" s="1575"/>
    </row>
    <row r="591" spans="19:30" x14ac:dyDescent="0.15">
      <c r="S591" s="2"/>
      <c r="U591" s="767"/>
      <c r="V591" s="767"/>
      <c r="W591" s="252"/>
      <c r="X591" s="767"/>
      <c r="AD591" s="1577"/>
    </row>
    <row r="592" spans="19:30" x14ac:dyDescent="0.15">
      <c r="S592" s="2"/>
      <c r="U592" s="767"/>
      <c r="V592" s="767"/>
      <c r="W592" s="252"/>
      <c r="X592" s="767"/>
      <c r="Z592" s="1577"/>
      <c r="AA592" s="1577"/>
      <c r="AB592" s="1577"/>
    </row>
    <row r="593" spans="19:30" x14ac:dyDescent="0.15">
      <c r="S593" s="2"/>
      <c r="U593" s="767"/>
      <c r="V593" s="767"/>
      <c r="W593" s="252"/>
      <c r="X593" s="767"/>
      <c r="Z593" s="1576"/>
      <c r="AA593" s="1576"/>
      <c r="AB593" s="1576"/>
      <c r="AC593" s="1577"/>
    </row>
    <row r="594" spans="19:30" x14ac:dyDescent="0.15">
      <c r="S594" s="2"/>
      <c r="U594" s="767"/>
      <c r="V594" s="767"/>
      <c r="W594" s="252"/>
      <c r="X594" s="767"/>
      <c r="AC594" s="1576"/>
      <c r="AD594" s="1577"/>
    </row>
    <row r="595" spans="19:30" x14ac:dyDescent="0.15">
      <c r="S595" s="2"/>
      <c r="U595" s="780"/>
      <c r="V595" s="780"/>
      <c r="W595" s="252"/>
      <c r="X595" s="767"/>
      <c r="AD595" s="1576"/>
    </row>
    <row r="596" spans="19:30" x14ac:dyDescent="0.15">
      <c r="S596" s="59"/>
      <c r="U596" s="767"/>
      <c r="V596" s="767"/>
      <c r="W596" s="780"/>
      <c r="X596" s="767"/>
    </row>
    <row r="597" spans="19:30" x14ac:dyDescent="0.15">
      <c r="S597" s="59"/>
      <c r="U597" s="767"/>
      <c r="V597" s="767"/>
      <c r="W597" s="252"/>
      <c r="X597" s="780"/>
    </row>
    <row r="598" spans="19:30" x14ac:dyDescent="0.15">
      <c r="S598" s="2"/>
      <c r="U598" s="767"/>
      <c r="V598" s="767"/>
      <c r="W598" s="252"/>
      <c r="X598" s="767"/>
    </row>
    <row r="599" spans="19:30" x14ac:dyDescent="0.15">
      <c r="U599" s="767"/>
      <c r="V599" s="767"/>
      <c r="W599" s="252"/>
      <c r="X599" s="767"/>
      <c r="Z599" s="1576"/>
      <c r="AA599" s="1576"/>
      <c r="AB599" s="1576"/>
    </row>
    <row r="600" spans="19:30" x14ac:dyDescent="0.15">
      <c r="S600" s="61"/>
      <c r="U600" s="767"/>
      <c r="V600" s="767"/>
      <c r="W600" s="252"/>
      <c r="X600" s="767"/>
      <c r="Z600" s="1576"/>
      <c r="AA600" s="1576"/>
      <c r="AB600" s="1576"/>
      <c r="AC600" s="1576"/>
    </row>
    <row r="601" spans="19:30" x14ac:dyDescent="0.15">
      <c r="S601" s="59"/>
      <c r="U601" s="780"/>
      <c r="V601" s="780"/>
      <c r="W601" s="252"/>
      <c r="X601" s="767"/>
      <c r="Z601" s="1575"/>
      <c r="AA601" s="1575"/>
      <c r="AB601" s="1575"/>
      <c r="AC601" s="1576"/>
      <c r="AD601" s="1576"/>
    </row>
    <row r="602" spans="19:30" x14ac:dyDescent="0.15">
      <c r="S602" s="59"/>
      <c r="U602" s="767"/>
      <c r="V602" s="767"/>
      <c r="W602" s="780"/>
      <c r="X602" s="767"/>
      <c r="Z602" s="1576"/>
      <c r="AA602" s="1576"/>
      <c r="AB602" s="1576"/>
      <c r="AC602" s="1575"/>
      <c r="AD602" s="1576"/>
    </row>
    <row r="603" spans="19:30" x14ac:dyDescent="0.15">
      <c r="S603" s="61"/>
      <c r="U603" s="767"/>
      <c r="V603" s="767"/>
      <c r="W603" s="252"/>
      <c r="X603" s="780"/>
      <c r="Z603" s="1575"/>
      <c r="AA603" s="1575"/>
      <c r="AB603" s="1575"/>
      <c r="AC603" s="1576"/>
      <c r="AD603" s="1575"/>
    </row>
    <row r="604" spans="19:30" x14ac:dyDescent="0.15">
      <c r="U604" s="767"/>
      <c r="V604" s="767"/>
      <c r="W604" s="252"/>
      <c r="X604" s="767"/>
      <c r="Z604" s="1575"/>
      <c r="AA604" s="1575"/>
      <c r="AB604" s="1575"/>
      <c r="AC604" s="1575"/>
      <c r="AD604" s="1576"/>
    </row>
    <row r="605" spans="19:30" x14ac:dyDescent="0.15">
      <c r="S605" s="59"/>
      <c r="U605" s="767"/>
      <c r="V605" s="767"/>
      <c r="W605" s="252"/>
      <c r="X605" s="767"/>
      <c r="Z605" s="1576"/>
      <c r="AA605" s="1576"/>
      <c r="AB605" s="1576"/>
      <c r="AC605" s="1575"/>
      <c r="AD605" s="1575"/>
    </row>
    <row r="606" spans="19:30" x14ac:dyDescent="0.15">
      <c r="S606" s="59"/>
      <c r="U606" s="767"/>
      <c r="V606" s="767"/>
      <c r="W606" s="252"/>
      <c r="X606" s="767"/>
      <c r="Z606" s="1577"/>
      <c r="AA606" s="1577"/>
      <c r="AB606" s="1577"/>
      <c r="AC606" s="1576"/>
      <c r="AD606" s="1575"/>
    </row>
    <row r="607" spans="19:30" x14ac:dyDescent="0.15">
      <c r="S607" s="59"/>
      <c r="U607" s="767"/>
      <c r="V607" s="767"/>
      <c r="W607" s="252"/>
      <c r="X607" s="767"/>
      <c r="AC607" s="1577"/>
      <c r="AD607" s="1576"/>
    </row>
    <row r="608" spans="19:30" x14ac:dyDescent="0.15">
      <c r="S608" s="59"/>
      <c r="U608" s="767"/>
      <c r="V608" s="767"/>
      <c r="W608" s="252"/>
      <c r="X608" s="767"/>
      <c r="Z608" s="1577"/>
      <c r="AA608" s="1577"/>
      <c r="AB608" s="1577"/>
      <c r="AD608" s="1577"/>
    </row>
    <row r="609" spans="19:30" x14ac:dyDescent="0.15">
      <c r="S609" s="2"/>
      <c r="U609" s="767"/>
      <c r="V609" s="767"/>
      <c r="W609" s="252"/>
      <c r="X609" s="767"/>
      <c r="Z609" s="1577"/>
      <c r="AA609" s="1577"/>
      <c r="AB609" s="1577"/>
      <c r="AC609" s="1577"/>
    </row>
    <row r="610" spans="19:30" x14ac:dyDescent="0.15">
      <c r="S610" s="59"/>
      <c r="U610" s="767"/>
      <c r="V610" s="767"/>
      <c r="W610" s="252"/>
      <c r="X610" s="767"/>
      <c r="AC610" s="1577"/>
      <c r="AD610" s="1577"/>
    </row>
    <row r="611" spans="19:30" x14ac:dyDescent="0.15">
      <c r="S611" s="2"/>
      <c r="U611" s="767"/>
      <c r="V611" s="767"/>
      <c r="W611" s="252"/>
      <c r="X611" s="767"/>
      <c r="AD611" s="1577"/>
    </row>
    <row r="612" spans="19:30" x14ac:dyDescent="0.15">
      <c r="S612" s="59"/>
      <c r="U612" s="767"/>
      <c r="V612" s="767"/>
      <c r="W612" s="252"/>
      <c r="X612" s="767"/>
    </row>
    <row r="613" spans="19:30" x14ac:dyDescent="0.15">
      <c r="S613" s="59"/>
      <c r="U613" s="767"/>
      <c r="V613" s="767"/>
      <c r="W613" s="252"/>
      <c r="X613" s="767"/>
    </row>
    <row r="614" spans="19:30" x14ac:dyDescent="0.15">
      <c r="S614" s="59"/>
      <c r="U614" s="767"/>
      <c r="V614" s="767"/>
      <c r="W614" s="252"/>
      <c r="X614" s="767"/>
    </row>
    <row r="615" spans="19:30" x14ac:dyDescent="0.15">
      <c r="S615" s="59"/>
      <c r="U615" s="767"/>
      <c r="V615" s="767"/>
      <c r="W615" s="252"/>
      <c r="X615" s="767"/>
    </row>
    <row r="616" spans="19:30" x14ac:dyDescent="0.15">
      <c r="S616" s="59"/>
      <c r="U616" s="767"/>
      <c r="V616" s="767"/>
      <c r="W616" s="252"/>
      <c r="X616" s="767"/>
    </row>
    <row r="617" spans="19:30" x14ac:dyDescent="0.15">
      <c r="U617" s="767"/>
      <c r="V617" s="767"/>
      <c r="W617" s="252"/>
      <c r="X617" s="767"/>
    </row>
    <row r="618" spans="19:30" x14ac:dyDescent="0.15">
      <c r="S618" s="5"/>
      <c r="U618" s="767"/>
      <c r="V618" s="767"/>
      <c r="W618" s="252"/>
      <c r="X618" s="767"/>
    </row>
    <row r="619" spans="19:30" x14ac:dyDescent="0.15">
      <c r="S619" s="2"/>
      <c r="U619" s="767"/>
      <c r="V619" s="767"/>
      <c r="W619" s="252"/>
      <c r="X619" s="767"/>
    </row>
    <row r="620" spans="19:30" x14ac:dyDescent="0.15">
      <c r="S620" s="2"/>
      <c r="U620" s="767"/>
      <c r="V620" s="767"/>
      <c r="W620" s="252"/>
      <c r="X620" s="767"/>
    </row>
    <row r="621" spans="19:30" x14ac:dyDescent="0.15">
      <c r="S621" s="2"/>
      <c r="U621" s="767"/>
      <c r="V621" s="767"/>
      <c r="W621" s="252"/>
      <c r="X621" s="767"/>
      <c r="Z621" s="1577"/>
      <c r="AA621" s="1577"/>
      <c r="AB621" s="1577"/>
    </row>
    <row r="622" spans="19:30" x14ac:dyDescent="0.15">
      <c r="S622" s="2"/>
      <c r="U622" s="767"/>
      <c r="V622" s="767"/>
      <c r="W622" s="252"/>
      <c r="X622" s="767"/>
      <c r="Z622" s="1576"/>
      <c r="AA622" s="1576"/>
      <c r="AB622" s="1576"/>
      <c r="AC622" s="1577"/>
    </row>
    <row r="623" spans="19:30" x14ac:dyDescent="0.15">
      <c r="S623" s="61"/>
      <c r="U623" s="767"/>
      <c r="V623" s="767"/>
      <c r="W623" s="252"/>
      <c r="X623" s="767"/>
      <c r="Z623" s="1576"/>
      <c r="AA623" s="1576"/>
      <c r="AB623" s="1576"/>
      <c r="AC623" s="1576"/>
      <c r="AD623" s="1577"/>
    </row>
    <row r="624" spans="19:30" x14ac:dyDescent="0.15">
      <c r="S624" s="2"/>
      <c r="U624" s="767"/>
      <c r="V624" s="767"/>
      <c r="W624" s="252"/>
      <c r="X624" s="767"/>
      <c r="AC624" s="1576"/>
      <c r="AD624" s="1576"/>
    </row>
    <row r="625" spans="19:30" x14ac:dyDescent="0.15">
      <c r="S625" s="2"/>
      <c r="U625" s="767"/>
      <c r="V625" s="767"/>
      <c r="W625" s="252"/>
      <c r="X625" s="767"/>
      <c r="Z625" s="1575"/>
      <c r="AA625" s="1575"/>
      <c r="AB625" s="1575"/>
      <c r="AD625" s="1576"/>
    </row>
    <row r="626" spans="19:30" x14ac:dyDescent="0.15">
      <c r="S626" s="61"/>
      <c r="U626" s="767"/>
      <c r="V626" s="767"/>
      <c r="W626" s="252"/>
      <c r="X626" s="767"/>
      <c r="AC626" s="1575"/>
    </row>
    <row r="627" spans="19:30" x14ac:dyDescent="0.15">
      <c r="S627" s="2"/>
      <c r="U627" s="767"/>
      <c r="V627" s="767"/>
      <c r="W627" s="252"/>
      <c r="X627" s="767"/>
      <c r="AD627" s="1575"/>
    </row>
    <row r="628" spans="19:30" x14ac:dyDescent="0.15">
      <c r="S628" s="2"/>
      <c r="U628" s="767"/>
      <c r="V628" s="767"/>
      <c r="W628" s="252"/>
      <c r="X628" s="767"/>
    </row>
    <row r="629" spans="19:30" x14ac:dyDescent="0.15">
      <c r="S629" s="61"/>
      <c r="U629" s="767"/>
      <c r="V629" s="767"/>
      <c r="W629" s="252"/>
      <c r="X629" s="767"/>
    </row>
    <row r="630" spans="19:30" x14ac:dyDescent="0.15">
      <c r="S630" s="61"/>
      <c r="U630" s="767"/>
      <c r="V630" s="767"/>
      <c r="W630" s="252"/>
      <c r="X630" s="767"/>
    </row>
    <row r="631" spans="19:30" x14ac:dyDescent="0.15">
      <c r="S631" s="2"/>
      <c r="U631" s="767"/>
      <c r="V631" s="767"/>
      <c r="W631" s="252"/>
      <c r="X631" s="767"/>
    </row>
    <row r="632" spans="19:30" x14ac:dyDescent="0.15">
      <c r="S632" s="61"/>
      <c r="U632" s="767"/>
      <c r="V632" s="767"/>
      <c r="W632" s="252"/>
      <c r="X632" s="767"/>
    </row>
    <row r="633" spans="19:30" x14ac:dyDescent="0.15">
      <c r="S633" s="2"/>
      <c r="U633" s="767"/>
      <c r="V633" s="767"/>
      <c r="W633" s="252"/>
      <c r="X633" s="767"/>
    </row>
    <row r="634" spans="19:30" x14ac:dyDescent="0.15">
      <c r="S634" s="2"/>
      <c r="U634" s="767"/>
      <c r="V634" s="767"/>
      <c r="W634" s="252"/>
      <c r="X634" s="767"/>
      <c r="Z634" s="1576"/>
      <c r="AA634" s="1576"/>
      <c r="AB634" s="1576"/>
    </row>
    <row r="635" spans="19:30" x14ac:dyDescent="0.15">
      <c r="S635" s="61"/>
      <c r="U635" s="767"/>
      <c r="V635" s="767"/>
      <c r="W635" s="252"/>
      <c r="X635" s="767"/>
      <c r="AC635" s="1576"/>
    </row>
    <row r="636" spans="19:30" x14ac:dyDescent="0.15">
      <c r="S636" s="2"/>
      <c r="U636" s="767"/>
      <c r="V636" s="767"/>
      <c r="W636" s="252"/>
      <c r="X636" s="767"/>
      <c r="AD636" s="1576"/>
    </row>
    <row r="637" spans="19:30" x14ac:dyDescent="0.15">
      <c r="S637" s="2"/>
      <c r="U637" s="767"/>
      <c r="V637" s="767"/>
      <c r="W637" s="252"/>
      <c r="X637" s="767"/>
    </row>
    <row r="638" spans="19:30" x14ac:dyDescent="0.15">
      <c r="S638" s="2"/>
      <c r="U638" s="767"/>
      <c r="V638" s="767"/>
      <c r="W638" s="252"/>
      <c r="X638" s="767"/>
    </row>
    <row r="639" spans="19:30" x14ac:dyDescent="0.15">
      <c r="S639" s="2"/>
      <c r="U639" s="767"/>
      <c r="V639" s="767"/>
      <c r="W639" s="252"/>
      <c r="X639" s="767"/>
    </row>
    <row r="640" spans="19:30" x14ac:dyDescent="0.15">
      <c r="S640" s="2"/>
      <c r="U640" s="767"/>
      <c r="V640" s="767"/>
      <c r="W640" s="252"/>
      <c r="X640" s="767"/>
    </row>
    <row r="641" spans="19:24" x14ac:dyDescent="0.15">
      <c r="S641" s="2"/>
      <c r="U641" s="767"/>
      <c r="V641" s="767"/>
      <c r="W641" s="252"/>
      <c r="X641" s="767"/>
    </row>
    <row r="642" spans="19:24" x14ac:dyDescent="0.15">
      <c r="S642" s="59"/>
      <c r="U642" s="767"/>
      <c r="V642" s="767"/>
      <c r="W642" s="252"/>
      <c r="X642" s="767"/>
    </row>
    <row r="643" spans="19:24" x14ac:dyDescent="0.15">
      <c r="S643" s="59"/>
      <c r="U643" s="767"/>
      <c r="V643" s="767"/>
      <c r="W643" s="252"/>
      <c r="X643" s="767"/>
    </row>
    <row r="644" spans="19:24" x14ac:dyDescent="0.15">
      <c r="S644" s="59"/>
      <c r="U644" s="767"/>
      <c r="V644" s="767"/>
      <c r="W644" s="252"/>
      <c r="X644" s="767"/>
    </row>
    <row r="645" spans="19:24" x14ac:dyDescent="0.15">
      <c r="S645" s="59"/>
      <c r="U645" s="767"/>
      <c r="V645" s="767"/>
      <c r="W645" s="252"/>
      <c r="X645" s="767"/>
    </row>
    <row r="646" spans="19:24" x14ac:dyDescent="0.15">
      <c r="S646" s="59"/>
      <c r="U646" s="780"/>
      <c r="V646" s="780"/>
      <c r="W646" s="252"/>
      <c r="X646" s="767"/>
    </row>
    <row r="647" spans="19:24" x14ac:dyDescent="0.15">
      <c r="S647" s="59"/>
      <c r="U647" s="784"/>
      <c r="V647" s="784"/>
      <c r="W647" s="252"/>
      <c r="X647" s="767"/>
    </row>
    <row r="648" spans="19:24" x14ac:dyDescent="0.15">
      <c r="S648" s="2"/>
      <c r="U648" s="780"/>
      <c r="V648" s="780"/>
      <c r="W648" s="780"/>
      <c r="X648" s="767"/>
    </row>
    <row r="649" spans="19:24" x14ac:dyDescent="0.15">
      <c r="S649" s="59"/>
      <c r="U649" s="780"/>
      <c r="V649" s="780"/>
      <c r="W649" s="784"/>
      <c r="X649" s="767"/>
    </row>
    <row r="650" spans="19:24" x14ac:dyDescent="0.15">
      <c r="S650" s="59"/>
      <c r="U650" s="784"/>
      <c r="V650" s="784"/>
      <c r="W650" s="780"/>
      <c r="X650" s="780"/>
    </row>
    <row r="651" spans="19:24" x14ac:dyDescent="0.15">
      <c r="S651" s="59"/>
      <c r="U651" s="780"/>
      <c r="V651" s="780"/>
      <c r="W651" s="780"/>
      <c r="X651" s="784"/>
    </row>
    <row r="652" spans="19:24" x14ac:dyDescent="0.15">
      <c r="S652" s="59"/>
      <c r="U652" s="780"/>
      <c r="V652" s="780"/>
      <c r="W652" s="784"/>
      <c r="X652" s="780"/>
    </row>
    <row r="653" spans="19:24" x14ac:dyDescent="0.15">
      <c r="S653" s="59"/>
      <c r="W653" s="780"/>
      <c r="X653" s="780"/>
    </row>
    <row r="654" spans="19:24" x14ac:dyDescent="0.15">
      <c r="S654" s="59"/>
      <c r="U654" s="767"/>
      <c r="V654" s="767"/>
      <c r="W654" s="780"/>
      <c r="X654" s="784"/>
    </row>
    <row r="655" spans="19:24" x14ac:dyDescent="0.15">
      <c r="S655" s="59"/>
      <c r="U655" s="767"/>
      <c r="V655" s="767"/>
      <c r="X655" s="780"/>
    </row>
    <row r="656" spans="19:24" x14ac:dyDescent="0.15">
      <c r="S656" s="59"/>
      <c r="U656" s="780"/>
      <c r="V656" s="780"/>
      <c r="W656" s="767"/>
      <c r="X656" s="780"/>
    </row>
    <row r="657" spans="19:30" x14ac:dyDescent="0.15">
      <c r="S657" s="59"/>
      <c r="U657" s="748"/>
      <c r="V657" s="748"/>
      <c r="W657" s="767"/>
    </row>
    <row r="658" spans="19:30" x14ac:dyDescent="0.15">
      <c r="S658" s="61"/>
      <c r="U658" s="780"/>
      <c r="V658" s="780"/>
      <c r="W658" s="780"/>
      <c r="X658" s="768"/>
    </row>
    <row r="659" spans="19:30" x14ac:dyDescent="0.15">
      <c r="S659" s="59"/>
      <c r="U659" s="780"/>
      <c r="V659" s="780"/>
      <c r="W659" s="252"/>
      <c r="X659" s="768"/>
    </row>
    <row r="660" spans="19:30" x14ac:dyDescent="0.15">
      <c r="S660" s="61"/>
      <c r="U660" s="780"/>
      <c r="V660" s="780"/>
      <c r="W660" s="780"/>
      <c r="X660" s="780"/>
    </row>
    <row r="661" spans="19:30" x14ac:dyDescent="0.15">
      <c r="S661" s="61"/>
      <c r="U661" s="780"/>
      <c r="V661" s="780"/>
      <c r="W661" s="780"/>
      <c r="X661" s="768"/>
    </row>
    <row r="662" spans="19:30" x14ac:dyDescent="0.15">
      <c r="S662" s="61"/>
      <c r="U662" s="780"/>
      <c r="V662" s="780"/>
      <c r="W662" s="780"/>
      <c r="X662" s="780"/>
    </row>
    <row r="663" spans="19:30" x14ac:dyDescent="0.15">
      <c r="S663" s="61"/>
      <c r="U663" s="748"/>
      <c r="V663" s="748"/>
      <c r="W663" s="780"/>
      <c r="X663" s="780"/>
      <c r="Z663" s="1577"/>
      <c r="AA663" s="1577"/>
      <c r="AB663" s="1577"/>
    </row>
    <row r="664" spans="19:30" x14ac:dyDescent="0.15">
      <c r="S664" s="61"/>
      <c r="U664" s="780"/>
      <c r="V664" s="780"/>
      <c r="W664" s="780"/>
      <c r="X664" s="780"/>
      <c r="Z664" s="1576"/>
      <c r="AA664" s="1576"/>
      <c r="AB664" s="1576"/>
      <c r="AC664" s="1577"/>
    </row>
    <row r="665" spans="19:30" x14ac:dyDescent="0.15">
      <c r="S665" s="61"/>
      <c r="U665" s="748"/>
      <c r="V665" s="748"/>
      <c r="W665" s="748"/>
      <c r="X665" s="780"/>
      <c r="AC665" s="1576"/>
      <c r="AD665" s="1577"/>
    </row>
    <row r="666" spans="19:30" x14ac:dyDescent="0.15">
      <c r="S666" s="61"/>
      <c r="U666" s="748"/>
      <c r="V666" s="767"/>
      <c r="W666" s="780"/>
      <c r="X666" s="780"/>
      <c r="AD666" s="1576"/>
    </row>
    <row r="667" spans="19:30" x14ac:dyDescent="0.15">
      <c r="S667" s="61"/>
      <c r="U667" s="748"/>
      <c r="V667" s="748"/>
      <c r="W667" s="767"/>
      <c r="X667" s="748"/>
    </row>
    <row r="668" spans="19:30" x14ac:dyDescent="0.15">
      <c r="S668" s="61"/>
      <c r="U668" s="748"/>
      <c r="V668" s="748"/>
      <c r="W668" s="252"/>
      <c r="X668" s="780"/>
    </row>
    <row r="669" spans="19:30" x14ac:dyDescent="0.15">
      <c r="S669" s="61"/>
      <c r="U669" s="748"/>
      <c r="V669" s="748"/>
      <c r="W669" s="767"/>
      <c r="X669" s="748"/>
    </row>
    <row r="670" spans="19:30" x14ac:dyDescent="0.15">
      <c r="S670" s="61"/>
      <c r="U670" s="748"/>
      <c r="V670" s="748"/>
      <c r="W670" s="767"/>
      <c r="X670" s="767"/>
    </row>
    <row r="671" spans="19:30" x14ac:dyDescent="0.15">
      <c r="S671" s="59"/>
      <c r="U671" s="748"/>
      <c r="V671" s="748"/>
      <c r="W671" s="748"/>
      <c r="X671" s="748"/>
    </row>
    <row r="672" spans="19:30" x14ac:dyDescent="0.15">
      <c r="S672" s="61"/>
      <c r="U672" s="748"/>
      <c r="V672" s="767"/>
      <c r="W672" s="748"/>
      <c r="X672" s="748"/>
      <c r="Z672" s="1577"/>
      <c r="AA672" s="1577"/>
      <c r="AB672" s="1577"/>
    </row>
    <row r="673" spans="19:30" x14ac:dyDescent="0.15">
      <c r="S673" s="61"/>
      <c r="U673" s="748"/>
      <c r="V673" s="748"/>
      <c r="W673" s="748"/>
      <c r="X673" s="748"/>
      <c r="Z673" s="1577"/>
      <c r="AA673" s="1577"/>
      <c r="AB673" s="1577"/>
      <c r="AC673" s="1577"/>
    </row>
    <row r="674" spans="19:30" x14ac:dyDescent="0.15">
      <c r="S674" s="59"/>
      <c r="U674" s="748"/>
      <c r="V674" s="748"/>
      <c r="W674" s="252"/>
      <c r="X674" s="748"/>
      <c r="Z674" s="1576"/>
      <c r="AA674" s="1576"/>
      <c r="AB674" s="1576"/>
      <c r="AC674" s="1577"/>
      <c r="AD674" s="1577"/>
    </row>
    <row r="675" spans="19:30" x14ac:dyDescent="0.15">
      <c r="S675" s="59"/>
      <c r="U675" s="748"/>
      <c r="V675" s="748"/>
      <c r="W675" s="748"/>
      <c r="X675" s="748"/>
      <c r="Z675" s="1576"/>
      <c r="AA675" s="1576"/>
      <c r="AB675" s="1576"/>
      <c r="AC675" s="1576"/>
      <c r="AD675" s="1577"/>
    </row>
    <row r="676" spans="19:30" x14ac:dyDescent="0.15">
      <c r="S676" s="59"/>
      <c r="U676" s="784"/>
      <c r="V676" s="784"/>
      <c r="W676" s="748"/>
      <c r="X676" s="767"/>
      <c r="AC676" s="1576"/>
      <c r="AD676" s="1576"/>
    </row>
    <row r="677" spans="19:30" x14ac:dyDescent="0.15">
      <c r="S677" s="59"/>
      <c r="U677" s="784"/>
      <c r="V677" s="784"/>
      <c r="W677" s="748"/>
      <c r="X677" s="748"/>
      <c r="Z677" s="1575"/>
      <c r="AA677" s="1575"/>
      <c r="AB677" s="1575"/>
      <c r="AD677" s="1576"/>
    </row>
    <row r="678" spans="19:30" x14ac:dyDescent="0.15">
      <c r="S678" s="61"/>
      <c r="U678" s="767"/>
      <c r="V678" s="767"/>
      <c r="W678" s="767"/>
      <c r="X678" s="748"/>
      <c r="AC678" s="1575"/>
    </row>
    <row r="679" spans="19:30" x14ac:dyDescent="0.15">
      <c r="S679" s="59"/>
      <c r="U679" s="780"/>
      <c r="V679" s="780"/>
      <c r="W679" s="784"/>
      <c r="X679" s="748"/>
      <c r="AD679" s="1575"/>
    </row>
    <row r="680" spans="19:30" x14ac:dyDescent="0.15">
      <c r="S680" s="59"/>
      <c r="U680" s="784"/>
      <c r="V680" s="784"/>
      <c r="W680" s="767"/>
      <c r="X680" s="784"/>
      <c r="Z680" s="1575"/>
      <c r="AA680" s="1575"/>
      <c r="AB680" s="1575"/>
    </row>
    <row r="681" spans="19:30" x14ac:dyDescent="0.15">
      <c r="S681" s="2"/>
      <c r="U681" s="767"/>
      <c r="V681" s="767"/>
      <c r="W681" s="748"/>
      <c r="X681" s="767"/>
      <c r="Z681" s="1576"/>
      <c r="AA681" s="1576"/>
      <c r="AB681" s="1576"/>
      <c r="AC681" s="1575"/>
    </row>
    <row r="682" spans="19:30" x14ac:dyDescent="0.15">
      <c r="S682" s="59"/>
      <c r="U682" s="784"/>
      <c r="V682" s="784"/>
      <c r="W682" s="780"/>
      <c r="X682" s="768"/>
      <c r="Z682" s="1575"/>
      <c r="AA682" s="1575"/>
      <c r="AB682" s="1575"/>
      <c r="AC682" s="1576"/>
      <c r="AD682" s="1575"/>
    </row>
    <row r="683" spans="19:30" x14ac:dyDescent="0.15">
      <c r="S683" s="59"/>
      <c r="U683" s="780"/>
      <c r="V683" s="780"/>
      <c r="W683" s="784"/>
      <c r="X683" s="784"/>
      <c r="Z683" s="1578"/>
      <c r="AA683" s="1578"/>
      <c r="AB683" s="1578"/>
      <c r="AC683" s="1575"/>
      <c r="AD683" s="1576"/>
    </row>
    <row r="684" spans="19:30" x14ac:dyDescent="0.15">
      <c r="S684" s="61"/>
      <c r="U684" s="767"/>
      <c r="V684" s="767"/>
      <c r="W684" s="767"/>
      <c r="X684" s="767"/>
      <c r="Z684" s="1576"/>
      <c r="AA684" s="1576"/>
      <c r="AB684" s="1576"/>
      <c r="AC684" s="1578"/>
      <c r="AD684" s="1575"/>
    </row>
    <row r="685" spans="19:30" x14ac:dyDescent="0.15">
      <c r="S685" s="59"/>
      <c r="U685" s="784"/>
      <c r="V685" s="784"/>
      <c r="W685" s="784"/>
      <c r="X685" s="780"/>
      <c r="Z685" s="1576"/>
      <c r="AA685" s="1576"/>
      <c r="AB685" s="1576"/>
      <c r="AC685" s="1576"/>
      <c r="AD685" s="1578"/>
    </row>
    <row r="686" spans="19:30" x14ac:dyDescent="0.15">
      <c r="S686" s="59"/>
      <c r="U686" s="780"/>
      <c r="V686" s="780"/>
      <c r="W686" s="780"/>
      <c r="X686" s="784"/>
      <c r="Z686" s="1576"/>
      <c r="AA686" s="1576"/>
      <c r="AB686" s="1576"/>
      <c r="AC686" s="1576"/>
      <c r="AD686" s="1576"/>
    </row>
    <row r="687" spans="19:30" x14ac:dyDescent="0.15">
      <c r="S687" s="2"/>
      <c r="U687" s="767"/>
      <c r="V687" s="767"/>
      <c r="W687" s="767"/>
      <c r="X687" s="748"/>
      <c r="Z687" s="1576"/>
      <c r="AA687" s="1576"/>
      <c r="AB687" s="1576"/>
      <c r="AC687" s="1576"/>
      <c r="AD687" s="1576"/>
    </row>
    <row r="688" spans="19:30" x14ac:dyDescent="0.15">
      <c r="S688" s="2"/>
      <c r="U688" s="784"/>
      <c r="V688" s="784"/>
      <c r="W688" s="784"/>
      <c r="X688" s="784"/>
      <c r="Z688" s="1570"/>
      <c r="AA688" s="1570"/>
      <c r="AB688" s="1570"/>
      <c r="AC688" s="1576"/>
      <c r="AD688" s="1576"/>
    </row>
    <row r="689" spans="19:30" x14ac:dyDescent="0.15">
      <c r="S689" s="2"/>
      <c r="U689" s="780"/>
      <c r="V689" s="780"/>
      <c r="W689" s="780"/>
      <c r="X689" s="780"/>
      <c r="AC689" s="1570"/>
      <c r="AD689" s="1576"/>
    </row>
    <row r="690" spans="19:30" x14ac:dyDescent="0.15">
      <c r="S690" s="2"/>
      <c r="U690" s="748"/>
      <c r="V690" s="748"/>
      <c r="W690" s="748"/>
      <c r="X690" s="767"/>
      <c r="AD690" s="1570"/>
    </row>
    <row r="691" spans="19:30" x14ac:dyDescent="0.15">
      <c r="S691" s="2"/>
      <c r="U691" s="784"/>
      <c r="V691" s="784"/>
      <c r="W691" s="784"/>
      <c r="X691" s="784"/>
    </row>
    <row r="692" spans="19:30" x14ac:dyDescent="0.15">
      <c r="S692" s="59"/>
      <c r="U692" s="780"/>
      <c r="V692" s="780"/>
      <c r="W692" s="780"/>
      <c r="X692" s="780"/>
    </row>
    <row r="693" spans="19:30" x14ac:dyDescent="0.15">
      <c r="S693" s="2"/>
      <c r="U693" s="780"/>
      <c r="V693" s="780"/>
      <c r="W693" s="767"/>
      <c r="X693" s="748"/>
    </row>
    <row r="694" spans="19:30" x14ac:dyDescent="0.15">
      <c r="S694" s="2"/>
      <c r="U694" s="784"/>
      <c r="V694" s="784"/>
      <c r="W694" s="784"/>
      <c r="X694" s="784"/>
    </row>
    <row r="695" spans="19:30" x14ac:dyDescent="0.15">
      <c r="S695" s="59"/>
      <c r="U695" s="780"/>
      <c r="V695" s="780"/>
      <c r="W695" s="780"/>
      <c r="X695" s="780"/>
    </row>
    <row r="696" spans="19:30" x14ac:dyDescent="0.15">
      <c r="U696" s="780"/>
      <c r="V696" s="780"/>
      <c r="W696" s="780"/>
      <c r="X696" s="252"/>
      <c r="Z696" s="1578"/>
      <c r="AA696" s="1578"/>
      <c r="AB696" s="1578"/>
    </row>
    <row r="697" spans="19:30" x14ac:dyDescent="0.15">
      <c r="S697" s="2"/>
      <c r="U697" s="784"/>
      <c r="V697" s="784"/>
      <c r="W697" s="784"/>
      <c r="X697" s="784"/>
      <c r="AC697" s="1578"/>
    </row>
    <row r="698" spans="19:30" x14ac:dyDescent="0.15">
      <c r="S698" s="59"/>
      <c r="W698" s="780"/>
      <c r="X698" s="780"/>
      <c r="AD698" s="1578"/>
    </row>
    <row r="699" spans="19:30" x14ac:dyDescent="0.15">
      <c r="S699" s="61"/>
      <c r="U699" s="780"/>
      <c r="V699" s="252"/>
      <c r="W699" s="780"/>
      <c r="X699" s="780"/>
      <c r="Z699" s="1578"/>
      <c r="AA699" s="1578"/>
      <c r="AB699" s="1578"/>
    </row>
    <row r="700" spans="19:30" x14ac:dyDescent="0.15">
      <c r="S700" s="61"/>
      <c r="U700" s="780"/>
      <c r="V700" s="780"/>
      <c r="W700" s="784"/>
      <c r="X700" s="784"/>
      <c r="AC700" s="1578"/>
    </row>
    <row r="701" spans="19:30" x14ac:dyDescent="0.15">
      <c r="U701" s="784"/>
      <c r="V701" s="784"/>
      <c r="X701" s="780"/>
      <c r="AD701" s="1578"/>
    </row>
    <row r="702" spans="19:30" x14ac:dyDescent="0.15">
      <c r="S702" s="2"/>
      <c r="U702" s="780"/>
      <c r="V702" s="252"/>
      <c r="W702" s="748"/>
      <c r="X702" s="780"/>
    </row>
    <row r="703" spans="19:30" x14ac:dyDescent="0.15">
      <c r="S703" s="59"/>
      <c r="U703" s="780"/>
      <c r="V703" s="780"/>
      <c r="W703" s="780"/>
      <c r="X703" s="784"/>
    </row>
    <row r="704" spans="19:30" x14ac:dyDescent="0.15">
      <c r="S704" s="59"/>
      <c r="U704" s="784"/>
      <c r="V704" s="784"/>
      <c r="W704" s="784"/>
    </row>
    <row r="705" spans="19:30" x14ac:dyDescent="0.15">
      <c r="S705" s="59"/>
      <c r="U705" s="252"/>
      <c r="V705" s="252"/>
      <c r="W705" s="748"/>
      <c r="X705" s="768"/>
    </row>
    <row r="706" spans="19:30" x14ac:dyDescent="0.15">
      <c r="S706" s="2"/>
      <c r="U706" s="780"/>
      <c r="V706" s="780"/>
      <c r="W706" s="780"/>
      <c r="X706" s="780"/>
    </row>
    <row r="707" spans="19:30" x14ac:dyDescent="0.15">
      <c r="S707" s="59"/>
      <c r="U707" s="784"/>
      <c r="V707" s="784"/>
      <c r="W707" s="784"/>
      <c r="X707" s="784"/>
      <c r="Z707" s="1578"/>
      <c r="AA707" s="1578"/>
      <c r="AB707" s="1578"/>
    </row>
    <row r="708" spans="19:30" x14ac:dyDescent="0.15">
      <c r="S708" s="59"/>
      <c r="U708" s="780"/>
      <c r="V708" s="780"/>
      <c r="W708" s="748"/>
      <c r="X708" s="768"/>
      <c r="Z708" s="1578"/>
      <c r="AA708" s="1578"/>
      <c r="AB708" s="1578"/>
      <c r="AC708" s="1578"/>
    </row>
    <row r="709" spans="19:30" x14ac:dyDescent="0.15">
      <c r="U709" s="780"/>
      <c r="V709" s="780"/>
      <c r="W709" s="780"/>
      <c r="X709" s="780"/>
      <c r="AC709" s="1578"/>
      <c r="AD709" s="1578"/>
    </row>
    <row r="710" spans="19:30" x14ac:dyDescent="0.15">
      <c r="S710" s="59"/>
      <c r="U710" s="784"/>
      <c r="V710" s="784"/>
      <c r="W710" s="784"/>
      <c r="X710" s="784"/>
      <c r="AD710" s="1578"/>
    </row>
    <row r="711" spans="19:30" x14ac:dyDescent="0.15">
      <c r="U711" s="780"/>
      <c r="V711" s="780"/>
      <c r="W711" s="780"/>
      <c r="X711" s="768"/>
    </row>
    <row r="712" spans="19:30" x14ac:dyDescent="0.15">
      <c r="S712" s="59"/>
      <c r="U712" s="780"/>
      <c r="V712" s="780"/>
      <c r="W712" s="780"/>
      <c r="X712" s="780"/>
    </row>
    <row r="713" spans="19:30" x14ac:dyDescent="0.15">
      <c r="U713" s="784"/>
      <c r="V713" s="784"/>
      <c r="W713" s="784"/>
      <c r="X713" s="784"/>
      <c r="Z713" s="1576"/>
      <c r="AA713" s="1576"/>
      <c r="AB713" s="1576"/>
    </row>
    <row r="714" spans="19:30" x14ac:dyDescent="0.15">
      <c r="W714" s="780"/>
      <c r="X714" s="780"/>
      <c r="AC714" s="1576"/>
    </row>
    <row r="715" spans="19:30" x14ac:dyDescent="0.15">
      <c r="S715" s="2"/>
      <c r="U715" s="780"/>
      <c r="V715" s="780"/>
      <c r="W715" s="780"/>
      <c r="X715" s="780"/>
      <c r="Z715" s="1577"/>
      <c r="AA715" s="1577"/>
      <c r="AB715" s="1577"/>
      <c r="AD715" s="1576"/>
    </row>
    <row r="716" spans="19:30" x14ac:dyDescent="0.15">
      <c r="S716" s="61"/>
      <c r="U716" s="748"/>
      <c r="V716" s="748"/>
      <c r="W716" s="784"/>
      <c r="X716" s="784"/>
      <c r="Z716" s="1576"/>
      <c r="AA716" s="1576"/>
      <c r="AB716" s="1576"/>
      <c r="AC716" s="1577"/>
    </row>
    <row r="717" spans="19:30" x14ac:dyDescent="0.15">
      <c r="S717" s="2"/>
      <c r="U717" s="780"/>
      <c r="V717" s="780"/>
      <c r="X717" s="780"/>
      <c r="Z717" s="1576"/>
      <c r="AA717" s="1576"/>
      <c r="AB717" s="1576"/>
      <c r="AC717" s="1576"/>
      <c r="AD717" s="1577"/>
    </row>
    <row r="718" spans="19:30" x14ac:dyDescent="0.15">
      <c r="S718" s="2"/>
      <c r="W718" s="780"/>
      <c r="X718" s="780"/>
      <c r="Z718" s="1576"/>
      <c r="AA718" s="1576"/>
      <c r="AB718" s="1576"/>
      <c r="AC718" s="1576"/>
      <c r="AD718" s="1576"/>
    </row>
    <row r="719" spans="19:30" x14ac:dyDescent="0.15">
      <c r="S719" s="2"/>
      <c r="U719" s="784"/>
      <c r="V719" s="784"/>
      <c r="W719" s="767"/>
      <c r="X719" s="784"/>
      <c r="AC719" s="1576"/>
      <c r="AD719" s="1576"/>
    </row>
    <row r="720" spans="19:30" x14ac:dyDescent="0.15">
      <c r="S720" s="2"/>
      <c r="U720" s="5"/>
      <c r="V720" s="5"/>
      <c r="W720" s="780"/>
      <c r="AD720" s="1576"/>
    </row>
    <row r="721" spans="19:30" x14ac:dyDescent="0.15">
      <c r="S721" s="2"/>
      <c r="U721" s="5"/>
      <c r="V721" s="5"/>
      <c r="X721" s="780"/>
    </row>
    <row r="722" spans="19:30" x14ac:dyDescent="0.15">
      <c r="S722" s="61"/>
      <c r="U722" s="767"/>
      <c r="V722" s="767"/>
      <c r="W722" s="784"/>
      <c r="X722" s="767"/>
    </row>
    <row r="723" spans="19:30" x14ac:dyDescent="0.15">
      <c r="S723" s="2"/>
      <c r="U723" s="252"/>
      <c r="V723" s="252"/>
      <c r="W723" s="5"/>
      <c r="X723" s="780"/>
    </row>
    <row r="724" spans="19:30" x14ac:dyDescent="0.15">
      <c r="S724" s="2"/>
      <c r="U724" s="252"/>
      <c r="V724" s="252"/>
      <c r="W724" s="5"/>
    </row>
    <row r="725" spans="19:30" x14ac:dyDescent="0.15">
      <c r="S725" s="61"/>
      <c r="U725" s="748"/>
      <c r="V725" s="748"/>
      <c r="W725" s="767"/>
      <c r="X725" s="784"/>
      <c r="Z725" s="1576"/>
      <c r="AA725" s="1576"/>
      <c r="AB725" s="1576"/>
    </row>
    <row r="726" spans="19:30" x14ac:dyDescent="0.15">
      <c r="S726" s="2"/>
      <c r="U726" s="784"/>
      <c r="V726" s="252"/>
      <c r="W726" s="767"/>
      <c r="X726" s="5"/>
      <c r="AC726" s="1576"/>
    </row>
    <row r="727" spans="19:30" x14ac:dyDescent="0.15">
      <c r="S727" s="2"/>
      <c r="U727" s="780"/>
      <c r="V727" s="780"/>
      <c r="W727" s="767"/>
      <c r="X727" s="5"/>
      <c r="AD727" s="1576"/>
    </row>
    <row r="728" spans="19:30" x14ac:dyDescent="0.15">
      <c r="S728" s="61"/>
      <c r="U728" s="767"/>
      <c r="V728" s="767"/>
      <c r="W728" s="767"/>
      <c r="X728" s="767"/>
    </row>
    <row r="729" spans="19:30" x14ac:dyDescent="0.15">
      <c r="S729" s="2"/>
      <c r="U729" s="252"/>
      <c r="V729" s="252"/>
      <c r="W729" s="748"/>
      <c r="X729" s="767"/>
    </row>
    <row r="730" spans="19:30" x14ac:dyDescent="0.15">
      <c r="S730" s="2"/>
      <c r="W730" s="784"/>
      <c r="X730" s="767"/>
      <c r="Z730" s="1576"/>
      <c r="AA730" s="1576"/>
      <c r="AB730" s="1576"/>
    </row>
    <row r="731" spans="19:30" x14ac:dyDescent="0.15">
      <c r="S731" s="61"/>
      <c r="U731" s="767"/>
      <c r="V731" s="767"/>
      <c r="W731" s="780"/>
      <c r="X731" s="767"/>
      <c r="Z731" s="1575"/>
      <c r="AA731" s="1575"/>
      <c r="AB731" s="1575"/>
      <c r="AC731" s="1576"/>
    </row>
    <row r="732" spans="19:30" x14ac:dyDescent="0.15">
      <c r="S732" s="61"/>
      <c r="U732" s="784"/>
      <c r="V732" s="252"/>
      <c r="W732" s="748"/>
      <c r="X732" s="768"/>
      <c r="Z732" s="1575"/>
      <c r="AA732" s="1575"/>
      <c r="AB732" s="1575"/>
      <c r="AC732" s="1575"/>
      <c r="AD732" s="1576"/>
    </row>
    <row r="733" spans="19:30" x14ac:dyDescent="0.15">
      <c r="S733" s="59"/>
      <c r="U733" s="780"/>
      <c r="V733" s="780"/>
      <c r="W733" s="784"/>
      <c r="X733" s="748"/>
      <c r="Z733" s="1575"/>
      <c r="AA733" s="1575"/>
      <c r="AB733" s="1575"/>
      <c r="AC733" s="1575"/>
      <c r="AD733" s="1575"/>
    </row>
    <row r="734" spans="19:30" x14ac:dyDescent="0.15">
      <c r="S734" s="61"/>
      <c r="U734" s="748"/>
      <c r="V734" s="748"/>
      <c r="X734" s="784"/>
      <c r="Z734" s="1576"/>
      <c r="AA734" s="1576"/>
      <c r="AB734" s="1576"/>
      <c r="AC734" s="1575"/>
      <c r="AD734" s="1575"/>
    </row>
    <row r="735" spans="19:30" x14ac:dyDescent="0.15">
      <c r="S735" s="2"/>
      <c r="U735" s="252"/>
      <c r="V735" s="252"/>
      <c r="W735" s="748"/>
      <c r="X735" s="767"/>
      <c r="Z735" s="1575"/>
      <c r="AA735" s="1575"/>
      <c r="AB735" s="1575"/>
      <c r="AC735" s="1576"/>
      <c r="AD735" s="1575"/>
    </row>
    <row r="736" spans="19:30" x14ac:dyDescent="0.15">
      <c r="S736" s="2"/>
      <c r="U736" s="780"/>
      <c r="V736" s="780"/>
      <c r="W736" s="784"/>
      <c r="X736" s="748"/>
      <c r="AC736" s="1575"/>
      <c r="AD736" s="1576"/>
    </row>
    <row r="737" spans="19:30" x14ac:dyDescent="0.15">
      <c r="S737" s="2"/>
      <c r="U737" s="780"/>
      <c r="V737" s="780"/>
      <c r="W737" s="780"/>
      <c r="X737" s="784"/>
      <c r="Z737" s="1575"/>
      <c r="AA737" s="1575"/>
      <c r="AB737" s="1575"/>
      <c r="AD737" s="1575"/>
    </row>
    <row r="738" spans="19:30" x14ac:dyDescent="0.15">
      <c r="S738" s="2"/>
      <c r="U738" s="252"/>
      <c r="V738" s="252"/>
      <c r="W738" s="767"/>
      <c r="X738" s="768"/>
      <c r="Z738" s="1576"/>
      <c r="AA738" s="1576"/>
      <c r="AB738" s="1576"/>
      <c r="AC738" s="1575"/>
    </row>
    <row r="739" spans="19:30" x14ac:dyDescent="0.15">
      <c r="S739" s="2"/>
      <c r="U739" s="780"/>
      <c r="V739" s="780"/>
      <c r="W739" s="784"/>
      <c r="X739" s="767"/>
      <c r="Z739" s="1576"/>
      <c r="AA739" s="1576"/>
      <c r="AB739" s="1576"/>
      <c r="AC739" s="1576"/>
      <c r="AD739" s="1575"/>
    </row>
    <row r="740" spans="19:30" x14ac:dyDescent="0.15">
      <c r="U740" s="780"/>
      <c r="V740" s="780"/>
      <c r="W740" s="780"/>
      <c r="X740" s="784"/>
      <c r="Z740" s="1576"/>
      <c r="AA740" s="1576"/>
      <c r="AB740" s="1576"/>
      <c r="AC740" s="1576"/>
      <c r="AD740" s="1576"/>
    </row>
    <row r="741" spans="19:30" x14ac:dyDescent="0.15">
      <c r="S741" s="2"/>
      <c r="U741" s="784"/>
      <c r="V741" s="784"/>
      <c r="W741" s="767"/>
      <c r="X741" s="767"/>
      <c r="Z741" s="1575"/>
      <c r="AA741" s="1575"/>
      <c r="AB741" s="1575"/>
      <c r="AC741" s="1576"/>
      <c r="AD741" s="1576"/>
    </row>
    <row r="742" spans="19:30" x14ac:dyDescent="0.15">
      <c r="S742" s="59"/>
      <c r="U742" s="780"/>
      <c r="V742" s="780"/>
      <c r="W742" s="784"/>
      <c r="X742" s="768"/>
      <c r="AC742" s="1575"/>
      <c r="AD742" s="1576"/>
    </row>
    <row r="743" spans="19:30" x14ac:dyDescent="0.15">
      <c r="S743" s="61"/>
      <c r="V743" s="767"/>
      <c r="W743" s="780"/>
      <c r="X743" s="784"/>
      <c r="AD743" s="1575"/>
    </row>
    <row r="744" spans="19:30" x14ac:dyDescent="0.15">
      <c r="S744" s="2"/>
      <c r="U744" s="784"/>
      <c r="V744" s="784"/>
      <c r="W744" s="780"/>
      <c r="X744" s="748"/>
      <c r="Z744" s="1575"/>
      <c r="AA744" s="1575"/>
      <c r="AB744" s="1575"/>
    </row>
    <row r="745" spans="19:30" x14ac:dyDescent="0.15">
      <c r="U745" s="780"/>
      <c r="V745" s="780"/>
      <c r="W745" s="784"/>
      <c r="X745" s="780"/>
      <c r="Z745" s="1577"/>
      <c r="AA745" s="1577"/>
      <c r="AB745" s="1577"/>
      <c r="AC745" s="1575"/>
    </row>
    <row r="746" spans="19:30" x14ac:dyDescent="0.15">
      <c r="S746" s="61"/>
      <c r="U746" s="748"/>
      <c r="V746" s="748"/>
      <c r="W746" s="780"/>
      <c r="X746" s="784"/>
      <c r="Z746" s="1577"/>
      <c r="AA746" s="1577"/>
      <c r="AB746" s="1577"/>
      <c r="AC746" s="1577"/>
      <c r="AD746" s="1575"/>
    </row>
    <row r="747" spans="19:30" x14ac:dyDescent="0.15">
      <c r="S747" s="59"/>
      <c r="U747" s="748"/>
      <c r="V747" s="748"/>
      <c r="W747" s="767"/>
      <c r="X747" s="780"/>
      <c r="Z747" s="1576"/>
      <c r="AA747" s="1576"/>
      <c r="AB747" s="1576"/>
      <c r="AC747" s="1577"/>
      <c r="AD747" s="1577"/>
    </row>
    <row r="748" spans="19:30" x14ac:dyDescent="0.15">
      <c r="S748" s="59"/>
      <c r="U748" s="748"/>
      <c r="V748" s="748"/>
      <c r="W748" s="784"/>
      <c r="X748" s="780"/>
      <c r="Z748" s="1576"/>
      <c r="AA748" s="1576"/>
      <c r="AB748" s="1576"/>
      <c r="AC748" s="1576"/>
      <c r="AD748" s="1577"/>
    </row>
    <row r="749" spans="19:30" x14ac:dyDescent="0.15">
      <c r="S749" s="59"/>
      <c r="U749" s="252"/>
      <c r="V749" s="252"/>
      <c r="W749" s="780"/>
      <c r="X749" s="784"/>
      <c r="Z749" s="1575"/>
      <c r="AA749" s="1575"/>
      <c r="AB749" s="1575"/>
      <c r="AC749" s="1576"/>
      <c r="AD749" s="1576"/>
    </row>
    <row r="750" spans="19:30" x14ac:dyDescent="0.15">
      <c r="S750" s="2"/>
      <c r="U750" s="780"/>
      <c r="V750" s="780"/>
      <c r="W750" s="767"/>
      <c r="X750" s="780"/>
      <c r="AC750" s="1575"/>
      <c r="AD750" s="1576"/>
    </row>
    <row r="751" spans="19:30" x14ac:dyDescent="0.15">
      <c r="S751" s="61"/>
      <c r="U751" s="780"/>
      <c r="V751" s="780"/>
      <c r="W751" s="767"/>
      <c r="X751" s="767"/>
      <c r="AD751" s="1575"/>
    </row>
    <row r="752" spans="19:30" x14ac:dyDescent="0.15">
      <c r="S752" s="61"/>
      <c r="U752" s="780"/>
      <c r="V752" s="780"/>
      <c r="W752" s="767"/>
      <c r="X752" s="784"/>
      <c r="Z752" s="1577"/>
      <c r="AA752" s="1577"/>
      <c r="AB752" s="1577"/>
    </row>
    <row r="753" spans="19:30" x14ac:dyDescent="0.15">
      <c r="S753" s="61"/>
      <c r="U753" s="780"/>
      <c r="V753" s="780"/>
      <c r="W753" s="767"/>
      <c r="X753" s="780"/>
      <c r="AC753" s="1577"/>
    </row>
    <row r="754" spans="19:30" x14ac:dyDescent="0.15">
      <c r="S754" s="61"/>
      <c r="U754" s="780"/>
      <c r="V754" s="780"/>
      <c r="W754" s="780"/>
      <c r="X754" s="768"/>
      <c r="Z754" s="1576"/>
      <c r="AA754" s="1576"/>
      <c r="AB754" s="1576"/>
      <c r="AD754" s="1577"/>
    </row>
    <row r="755" spans="19:30" x14ac:dyDescent="0.15">
      <c r="S755" s="61"/>
      <c r="U755" s="780"/>
      <c r="V755" s="780"/>
      <c r="W755" s="780"/>
      <c r="X755" s="768"/>
      <c r="Z755" s="1575"/>
      <c r="AA755" s="1575"/>
      <c r="AB755" s="1575"/>
      <c r="AC755" s="1576"/>
    </row>
    <row r="756" spans="19:30" x14ac:dyDescent="0.15">
      <c r="S756" s="61"/>
      <c r="U756" s="780"/>
      <c r="V756" s="780"/>
      <c r="W756" s="780"/>
      <c r="X756" s="768"/>
      <c r="Z756" s="1575"/>
      <c r="AA756" s="1575"/>
      <c r="AB756" s="1575"/>
      <c r="AC756" s="1575"/>
      <c r="AD756" s="1576"/>
    </row>
    <row r="757" spans="19:30" x14ac:dyDescent="0.15">
      <c r="S757" s="61"/>
      <c r="U757" s="780"/>
      <c r="V757" s="780"/>
      <c r="W757" s="780"/>
      <c r="X757" s="768"/>
      <c r="Z757" s="1575"/>
      <c r="AA757" s="1575"/>
      <c r="AB757" s="1575"/>
      <c r="AC757" s="1575"/>
      <c r="AD757" s="1575"/>
    </row>
    <row r="758" spans="19:30" x14ac:dyDescent="0.15">
      <c r="S758" s="61"/>
      <c r="U758" s="780"/>
      <c r="V758" s="780"/>
      <c r="W758" s="780"/>
      <c r="X758" s="780"/>
      <c r="Z758" s="1576"/>
      <c r="AA758" s="1576"/>
      <c r="AB758" s="1576"/>
      <c r="AC758" s="1575"/>
      <c r="AD758" s="1575"/>
    </row>
    <row r="759" spans="19:30" x14ac:dyDescent="0.15">
      <c r="S759" s="61"/>
      <c r="W759" s="780"/>
      <c r="X759" s="780"/>
      <c r="Z759" s="1576"/>
      <c r="AA759" s="1576"/>
      <c r="AB759" s="1576"/>
      <c r="AC759" s="1576"/>
      <c r="AD759" s="1575"/>
    </row>
    <row r="760" spans="19:30" x14ac:dyDescent="0.15">
      <c r="S760" s="61"/>
      <c r="W760" s="780"/>
      <c r="X760" s="780"/>
      <c r="Z760" s="1576"/>
      <c r="AA760" s="1576"/>
      <c r="AB760" s="1576"/>
      <c r="AC760" s="1576"/>
      <c r="AD760" s="1576"/>
    </row>
    <row r="761" spans="19:30" x14ac:dyDescent="0.15">
      <c r="S761" s="61"/>
      <c r="U761" s="780"/>
      <c r="V761" s="767"/>
      <c r="W761" s="780"/>
      <c r="X761" s="780"/>
      <c r="Z761" s="1577"/>
      <c r="AA761" s="1577"/>
      <c r="AB761" s="1577"/>
      <c r="AC761" s="1576"/>
      <c r="AD761" s="1576"/>
    </row>
    <row r="762" spans="19:30" x14ac:dyDescent="0.15">
      <c r="S762" s="61"/>
      <c r="U762" s="780"/>
      <c r="V762" s="780"/>
      <c r="W762" s="780"/>
      <c r="X762" s="780"/>
      <c r="Z762" s="1575"/>
      <c r="AA762" s="1575"/>
      <c r="AB762" s="1575"/>
      <c r="AC762" s="1577"/>
      <c r="AD762" s="1576"/>
    </row>
    <row r="763" spans="19:30" x14ac:dyDescent="0.15">
      <c r="S763" s="61"/>
      <c r="U763" s="784"/>
      <c r="V763" s="784"/>
      <c r="X763" s="780"/>
      <c r="Z763" s="1576"/>
      <c r="AA763" s="1576"/>
      <c r="AB763" s="1576"/>
      <c r="AC763" s="1575"/>
      <c r="AD763" s="1577"/>
    </row>
    <row r="764" spans="19:30" x14ac:dyDescent="0.15">
      <c r="S764" s="61"/>
      <c r="U764" s="780"/>
      <c r="V764" s="780"/>
      <c r="X764" s="780"/>
      <c r="Z764" s="1575"/>
      <c r="AA764" s="1575"/>
      <c r="AB764" s="1575"/>
      <c r="AC764" s="1576"/>
      <c r="AD764" s="1575"/>
    </row>
    <row r="765" spans="19:30" x14ac:dyDescent="0.15">
      <c r="S765" s="61"/>
      <c r="U765" s="780"/>
      <c r="V765" s="780"/>
      <c r="W765" s="767"/>
      <c r="X765" s="780"/>
      <c r="AC765" s="1575"/>
      <c r="AD765" s="1576"/>
    </row>
    <row r="766" spans="19:30" x14ac:dyDescent="0.15">
      <c r="S766" s="61"/>
      <c r="U766" s="784"/>
      <c r="V766" s="784"/>
      <c r="W766" s="780"/>
      <c r="X766" s="780"/>
      <c r="Z766" s="1576"/>
      <c r="AA766" s="1576"/>
      <c r="AB766" s="1576"/>
      <c r="AD766" s="1575"/>
    </row>
    <row r="767" spans="19:30" x14ac:dyDescent="0.15">
      <c r="S767" s="61"/>
      <c r="U767" s="767"/>
      <c r="V767" s="767"/>
      <c r="W767" s="784"/>
      <c r="Z767" s="1576"/>
      <c r="AA767" s="1576"/>
      <c r="AB767" s="1576"/>
      <c r="AC767" s="1576"/>
    </row>
    <row r="768" spans="19:30" x14ac:dyDescent="0.15">
      <c r="S768" s="59"/>
      <c r="U768" s="780"/>
      <c r="V768" s="780"/>
      <c r="W768" s="780"/>
      <c r="Z768" s="1575"/>
      <c r="AA768" s="1575"/>
      <c r="AB768" s="1575"/>
      <c r="AC768" s="1576"/>
      <c r="AD768" s="1576"/>
    </row>
    <row r="769" spans="19:30" x14ac:dyDescent="0.15">
      <c r="S769" s="61"/>
      <c r="U769" s="780"/>
      <c r="V769" s="780"/>
      <c r="W769" s="780"/>
      <c r="X769" s="767"/>
      <c r="Z769" s="1575"/>
      <c r="AA769" s="1575"/>
      <c r="AB769" s="1575"/>
      <c r="AC769" s="1575"/>
      <c r="AD769" s="1576"/>
    </row>
    <row r="770" spans="19:30" x14ac:dyDescent="0.15">
      <c r="S770" s="61"/>
      <c r="U770" s="780"/>
      <c r="V770" s="767"/>
      <c r="W770" s="784"/>
      <c r="X770" s="780"/>
      <c r="Z770" s="1575"/>
      <c r="AA770" s="1575"/>
      <c r="AB770" s="1575"/>
      <c r="AC770" s="1575"/>
      <c r="AD770" s="1575"/>
    </row>
    <row r="771" spans="19:30" x14ac:dyDescent="0.15">
      <c r="S771" s="61"/>
      <c r="U771" s="780"/>
      <c r="V771" s="780"/>
      <c r="W771" s="748"/>
      <c r="X771" s="784"/>
      <c r="AC771" s="1575"/>
      <c r="AD771" s="1575"/>
    </row>
    <row r="772" spans="19:30" x14ac:dyDescent="0.15">
      <c r="S772" s="61"/>
      <c r="U772" s="780"/>
      <c r="V772" s="780"/>
      <c r="W772" s="780"/>
      <c r="X772" s="780"/>
      <c r="AD772" s="1575"/>
    </row>
    <row r="773" spans="19:30" x14ac:dyDescent="0.15">
      <c r="S773" s="61"/>
      <c r="U773" s="748"/>
      <c r="V773" s="748"/>
      <c r="W773" s="780"/>
      <c r="X773" s="780"/>
      <c r="Z773" s="1571"/>
      <c r="AA773" s="1571"/>
      <c r="AB773" s="1571"/>
    </row>
    <row r="774" spans="19:30" x14ac:dyDescent="0.15">
      <c r="S774" s="61"/>
      <c r="U774" s="748"/>
      <c r="V774" s="748"/>
      <c r="W774" s="767"/>
      <c r="X774" s="784"/>
      <c r="Z774" s="1571"/>
      <c r="AA774" s="1571"/>
      <c r="AB774" s="1571"/>
      <c r="AC774" s="1571"/>
    </row>
    <row r="775" spans="19:30" x14ac:dyDescent="0.15">
      <c r="S775" s="61"/>
      <c r="U775" s="748"/>
      <c r="V775" s="748"/>
      <c r="W775" s="780"/>
      <c r="X775" s="767"/>
      <c r="Z775" s="1575"/>
      <c r="AA775" s="1575"/>
      <c r="AB775" s="1575"/>
      <c r="AC775" s="1571"/>
      <c r="AD775" s="1571"/>
    </row>
    <row r="776" spans="19:30" x14ac:dyDescent="0.15">
      <c r="S776" s="61"/>
      <c r="U776" s="748"/>
      <c r="V776" s="767"/>
      <c r="W776" s="780"/>
      <c r="X776" s="780"/>
      <c r="Z776" s="1576"/>
      <c r="AA776" s="1576"/>
      <c r="AB776" s="1576"/>
      <c r="AC776" s="1575"/>
      <c r="AD776" s="1571"/>
    </row>
    <row r="777" spans="19:30" x14ac:dyDescent="0.15">
      <c r="U777" s="748"/>
      <c r="V777" s="748"/>
      <c r="W777" s="768"/>
      <c r="X777" s="780"/>
      <c r="Z777" s="1576"/>
      <c r="AA777" s="1576"/>
      <c r="AB777" s="1576"/>
      <c r="AC777" s="1576"/>
      <c r="AD777" s="1575"/>
    </row>
    <row r="778" spans="19:30" x14ac:dyDescent="0.15">
      <c r="S778" s="59"/>
      <c r="U778" s="748"/>
      <c r="V778" s="748"/>
      <c r="W778" s="768"/>
      <c r="X778" s="767"/>
      <c r="Z778" s="1575"/>
      <c r="AA778" s="1575"/>
      <c r="AB778" s="1575"/>
      <c r="AC778" s="1576"/>
      <c r="AD778" s="1576"/>
    </row>
    <row r="779" spans="19:30" x14ac:dyDescent="0.15">
      <c r="S779" s="61"/>
      <c r="U779" s="767"/>
      <c r="V779" s="767"/>
      <c r="W779" s="768"/>
      <c r="X779" s="780"/>
      <c r="Z779" s="1576"/>
      <c r="AA779" s="1576"/>
      <c r="AB779" s="1576"/>
      <c r="AC779" s="1575"/>
      <c r="AD779" s="1576"/>
    </row>
    <row r="780" spans="19:30" x14ac:dyDescent="0.15">
      <c r="S780" s="59"/>
      <c r="U780" s="767"/>
      <c r="V780" s="767"/>
      <c r="W780" s="767"/>
      <c r="X780" s="780"/>
      <c r="Z780" s="1575"/>
      <c r="AA780" s="1575"/>
      <c r="AB780" s="1575"/>
      <c r="AC780" s="1576"/>
      <c r="AD780" s="1575"/>
    </row>
    <row r="781" spans="19:30" x14ac:dyDescent="0.15">
      <c r="S781" s="59"/>
      <c r="U781" s="748"/>
      <c r="V781" s="748"/>
      <c r="W781" s="768"/>
      <c r="X781" s="767"/>
      <c r="Z781" s="1575"/>
      <c r="AA781" s="1575"/>
      <c r="AB781" s="1575"/>
      <c r="AC781" s="1575"/>
      <c r="AD781" s="1576"/>
    </row>
    <row r="782" spans="19:30" x14ac:dyDescent="0.15">
      <c r="S782" s="2"/>
      <c r="U782" s="767"/>
      <c r="V782" s="767"/>
      <c r="W782" s="768"/>
      <c r="X782" s="767"/>
      <c r="AC782" s="1575"/>
      <c r="AD782" s="1575"/>
    </row>
    <row r="783" spans="19:30" x14ac:dyDescent="0.15">
      <c r="S783" s="59"/>
      <c r="U783" s="767"/>
      <c r="V783" s="767"/>
      <c r="W783" s="768"/>
      <c r="X783" s="767"/>
      <c r="Z783" s="1577"/>
      <c r="AA783" s="1577"/>
      <c r="AB783" s="1577"/>
      <c r="AD783" s="1575"/>
    </row>
    <row r="784" spans="19:30" x14ac:dyDescent="0.15">
      <c r="U784" s="767"/>
      <c r="V784" s="767"/>
      <c r="W784" s="768"/>
      <c r="X784" s="767"/>
      <c r="Z784" s="1576"/>
      <c r="AA784" s="1576"/>
      <c r="AB784" s="1576"/>
      <c r="AC784" s="1577"/>
    </row>
    <row r="785" spans="19:30" x14ac:dyDescent="0.15">
      <c r="S785" s="61"/>
      <c r="W785" s="768"/>
      <c r="X785" s="767"/>
      <c r="Z785" s="1576"/>
      <c r="AA785" s="1576"/>
      <c r="AB785" s="1576"/>
      <c r="AC785" s="1576"/>
      <c r="AD785" s="1577"/>
    </row>
    <row r="786" spans="19:30" x14ac:dyDescent="0.15">
      <c r="S786" s="59"/>
      <c r="U786" s="780"/>
      <c r="V786" s="780"/>
      <c r="W786" s="768"/>
      <c r="X786" s="767"/>
      <c r="Z786" s="1575"/>
      <c r="AA786" s="1575"/>
      <c r="AB786" s="1575"/>
      <c r="AC786" s="1576"/>
      <c r="AD786" s="1576"/>
    </row>
    <row r="787" spans="19:30" x14ac:dyDescent="0.15">
      <c r="S787" s="59"/>
      <c r="U787" s="767"/>
      <c r="V787" s="767"/>
      <c r="W787" s="768"/>
      <c r="X787" s="767"/>
      <c r="Z787" s="1576"/>
      <c r="AA787" s="1576"/>
      <c r="AB787" s="1576"/>
      <c r="AC787" s="1575"/>
      <c r="AD787" s="1576"/>
    </row>
    <row r="788" spans="19:30" x14ac:dyDescent="0.15">
      <c r="S788" s="59"/>
      <c r="U788" s="780"/>
      <c r="V788" s="780"/>
      <c r="W788" s="768"/>
      <c r="X788" s="252"/>
      <c r="Z788" s="1576"/>
      <c r="AA788" s="1576"/>
      <c r="AB788" s="1576"/>
      <c r="AC788" s="1576"/>
      <c r="AD788" s="1575"/>
    </row>
    <row r="789" spans="19:30" x14ac:dyDescent="0.15">
      <c r="S789" s="59"/>
      <c r="U789" s="780"/>
      <c r="V789" s="780"/>
      <c r="W789" s="767"/>
      <c r="X789" s="767"/>
      <c r="Z789" s="1575"/>
      <c r="AA789" s="1575"/>
      <c r="AB789" s="1575"/>
      <c r="AC789" s="1576"/>
      <c r="AD789" s="1576"/>
    </row>
    <row r="790" spans="19:30" x14ac:dyDescent="0.15">
      <c r="S790" s="59"/>
      <c r="U790" s="767"/>
      <c r="V790" s="767"/>
      <c r="X790" s="748"/>
      <c r="Z790" s="1575"/>
      <c r="AA790" s="1575"/>
      <c r="AB790" s="1575"/>
      <c r="AC790" s="1575"/>
      <c r="AD790" s="1576"/>
    </row>
    <row r="791" spans="19:30" x14ac:dyDescent="0.15">
      <c r="S791" s="2"/>
      <c r="U791" s="767"/>
      <c r="V791" s="767"/>
      <c r="W791" s="780"/>
      <c r="X791" s="767"/>
      <c r="Z791" s="1576"/>
      <c r="AA791" s="1576"/>
      <c r="AB791" s="1576"/>
      <c r="AC791" s="1575"/>
      <c r="AD791" s="1575"/>
    </row>
    <row r="792" spans="19:30" x14ac:dyDescent="0.15">
      <c r="S792" s="59"/>
      <c r="U792" s="767"/>
      <c r="V792" s="767"/>
      <c r="W792" s="767"/>
      <c r="X792" s="767"/>
      <c r="AC792" s="1576"/>
      <c r="AD792" s="1575"/>
    </row>
    <row r="793" spans="19:30" x14ac:dyDescent="0.15">
      <c r="S793" s="59"/>
      <c r="U793" s="748"/>
      <c r="V793" s="748"/>
      <c r="W793" s="780"/>
      <c r="X793" s="767"/>
      <c r="Z793" s="1575"/>
      <c r="AA793" s="1575"/>
      <c r="AB793" s="1575"/>
      <c r="AD793" s="1576"/>
    </row>
    <row r="794" spans="19:30" x14ac:dyDescent="0.15">
      <c r="S794" s="2"/>
      <c r="U794" s="767"/>
      <c r="V794" s="767"/>
      <c r="W794" s="780"/>
      <c r="X794" s="748"/>
      <c r="Z794" s="1575"/>
      <c r="AA794" s="1575"/>
      <c r="AB794" s="1575"/>
      <c r="AC794" s="1575"/>
    </row>
    <row r="795" spans="19:30" x14ac:dyDescent="0.15">
      <c r="S795" s="59"/>
      <c r="U795" s="767"/>
      <c r="V795" s="767"/>
      <c r="W795" s="748"/>
      <c r="Z795" s="1575"/>
      <c r="AA795" s="1575"/>
      <c r="AB795" s="1575"/>
      <c r="AC795" s="1575"/>
      <c r="AD795" s="1575"/>
    </row>
    <row r="796" spans="19:30" x14ac:dyDescent="0.15">
      <c r="S796" s="59"/>
      <c r="U796" s="767"/>
      <c r="V796" s="767"/>
      <c r="W796" s="748"/>
      <c r="X796" s="780"/>
      <c r="Z796" s="1575"/>
      <c r="AA796" s="1575"/>
      <c r="AB796" s="1575"/>
      <c r="AC796" s="1575"/>
      <c r="AD796" s="1575"/>
    </row>
    <row r="797" spans="19:30" x14ac:dyDescent="0.15">
      <c r="S797" s="61"/>
      <c r="U797" s="780"/>
      <c r="V797" s="780"/>
      <c r="W797" s="748"/>
      <c r="X797" s="748"/>
      <c r="Z797" s="1576"/>
      <c r="AA797" s="1576"/>
      <c r="AB797" s="1576"/>
      <c r="AC797" s="1575"/>
      <c r="AD797" s="1575"/>
    </row>
    <row r="798" spans="19:30" x14ac:dyDescent="0.15">
      <c r="S798" s="59"/>
      <c r="U798" s="784"/>
      <c r="V798" s="784"/>
      <c r="W798" s="767"/>
      <c r="X798" s="780"/>
      <c r="Z798" s="1576"/>
      <c r="AA798" s="1576"/>
      <c r="AB798" s="1576"/>
      <c r="AC798" s="1576"/>
      <c r="AD798" s="1575"/>
    </row>
    <row r="799" spans="19:30" x14ac:dyDescent="0.15">
      <c r="S799" s="59"/>
      <c r="U799" s="767"/>
      <c r="V799" s="767"/>
      <c r="W799" s="748"/>
      <c r="X799" s="780"/>
      <c r="Z799" s="1576"/>
      <c r="AA799" s="1576"/>
      <c r="AB799" s="1576"/>
      <c r="AC799" s="1576"/>
      <c r="AD799" s="1576"/>
    </row>
    <row r="800" spans="19:30" x14ac:dyDescent="0.15">
      <c r="S800" s="2"/>
      <c r="U800" s="780"/>
      <c r="V800" s="780"/>
      <c r="W800" s="748"/>
      <c r="X800" s="767"/>
      <c r="Z800" s="1576"/>
      <c r="AA800" s="1576"/>
      <c r="AB800" s="1576"/>
      <c r="AC800" s="1576"/>
      <c r="AD800" s="1576"/>
    </row>
    <row r="801" spans="19:30" x14ac:dyDescent="0.15">
      <c r="S801" s="59"/>
      <c r="U801" s="784"/>
      <c r="V801" s="784"/>
      <c r="W801" s="748"/>
      <c r="X801" s="767"/>
      <c r="AC801" s="1576"/>
      <c r="AD801" s="1576"/>
    </row>
    <row r="802" spans="19:30" x14ac:dyDescent="0.15">
      <c r="S802" s="59"/>
      <c r="U802" s="780"/>
      <c r="V802" s="780"/>
      <c r="W802" s="780"/>
      <c r="X802" s="767"/>
      <c r="Z802" s="1576"/>
      <c r="AA802" s="1576"/>
      <c r="AB802" s="1576"/>
      <c r="AD802" s="1576"/>
    </row>
    <row r="803" spans="19:30" x14ac:dyDescent="0.15">
      <c r="S803" s="2"/>
      <c r="U803" s="780"/>
      <c r="V803" s="780"/>
      <c r="W803" s="784"/>
      <c r="X803" s="748"/>
      <c r="AC803" s="1576"/>
    </row>
    <row r="804" spans="19:30" x14ac:dyDescent="0.15">
      <c r="S804" s="2"/>
      <c r="U804" s="784"/>
      <c r="V804" s="784"/>
      <c r="W804" s="767"/>
      <c r="X804" s="767"/>
      <c r="AD804" s="1576"/>
    </row>
    <row r="805" spans="19:30" x14ac:dyDescent="0.15">
      <c r="S805" s="2"/>
      <c r="U805" s="780"/>
      <c r="V805" s="780"/>
      <c r="W805" s="780"/>
      <c r="X805" s="767"/>
      <c r="Z805" s="1576"/>
      <c r="AA805" s="1576"/>
      <c r="AB805" s="1576"/>
    </row>
    <row r="806" spans="19:30" x14ac:dyDescent="0.15">
      <c r="S806" s="2"/>
      <c r="U806" s="780"/>
      <c r="V806" s="780"/>
      <c r="W806" s="784"/>
      <c r="X806" s="767"/>
      <c r="Z806" s="1575"/>
      <c r="AA806" s="1575"/>
      <c r="AB806" s="1575"/>
      <c r="AC806" s="1576"/>
    </row>
    <row r="807" spans="19:30" x14ac:dyDescent="0.15">
      <c r="S807" s="2"/>
      <c r="W807" s="780"/>
      <c r="X807" s="780"/>
      <c r="Z807" s="1575"/>
      <c r="AA807" s="1575"/>
      <c r="AB807" s="1575"/>
      <c r="AC807" s="1575"/>
      <c r="AD807" s="1576"/>
    </row>
    <row r="808" spans="19:30" x14ac:dyDescent="0.15">
      <c r="S808" s="2"/>
      <c r="U808" s="767"/>
      <c r="V808" s="767"/>
      <c r="W808" s="780"/>
      <c r="X808" s="784"/>
      <c r="Z808" s="1576"/>
      <c r="AA808" s="1576"/>
      <c r="AB808" s="1576"/>
      <c r="AC808" s="1575"/>
      <c r="AD808" s="1575"/>
    </row>
    <row r="809" spans="19:30" x14ac:dyDescent="0.15">
      <c r="U809" s="767"/>
      <c r="V809" s="767"/>
      <c r="W809" s="784"/>
      <c r="X809" s="767"/>
      <c r="AC809" s="1576"/>
      <c r="AD809" s="1575"/>
    </row>
    <row r="810" spans="19:30" x14ac:dyDescent="0.15">
      <c r="S810" s="2"/>
      <c r="U810" s="767"/>
      <c r="V810" s="767"/>
      <c r="W810" s="780"/>
      <c r="X810" s="780"/>
      <c r="AD810" s="1576"/>
    </row>
    <row r="811" spans="19:30" x14ac:dyDescent="0.15">
      <c r="S811" s="59"/>
      <c r="U811" s="767"/>
      <c r="V811" s="767"/>
      <c r="W811" s="780"/>
      <c r="X811" s="784"/>
      <c r="Z811" s="1575"/>
      <c r="AA811" s="1575"/>
      <c r="AB811" s="1575"/>
    </row>
    <row r="812" spans="19:30" x14ac:dyDescent="0.15">
      <c r="S812" s="59"/>
      <c r="U812" s="767"/>
      <c r="V812" s="767"/>
      <c r="X812" s="780"/>
      <c r="Z812" s="1575"/>
      <c r="AA812" s="1575"/>
      <c r="AB812" s="1575"/>
      <c r="AC812" s="1575"/>
    </row>
    <row r="813" spans="19:30" x14ac:dyDescent="0.15">
      <c r="S813" s="2"/>
      <c r="U813" s="767"/>
      <c r="V813" s="767"/>
      <c r="W813" s="767"/>
      <c r="X813" s="780"/>
      <c r="AC813" s="1575"/>
      <c r="AD813" s="1575"/>
    </row>
    <row r="814" spans="19:30" x14ac:dyDescent="0.15">
      <c r="U814" s="767"/>
      <c r="V814" s="767"/>
      <c r="W814" s="767"/>
      <c r="X814" s="784"/>
      <c r="AD814" s="1575"/>
    </row>
    <row r="815" spans="19:30" x14ac:dyDescent="0.15">
      <c r="S815" s="59"/>
      <c r="U815" s="780"/>
      <c r="V815" s="780"/>
      <c r="W815" s="767"/>
      <c r="X815" s="780"/>
      <c r="Z815" s="1575"/>
      <c r="AA815" s="1575"/>
      <c r="AB815" s="1575"/>
    </row>
    <row r="816" spans="19:30" x14ac:dyDescent="0.15">
      <c r="S816" s="59"/>
      <c r="W816" s="767"/>
      <c r="X816" s="780"/>
      <c r="AC816" s="1575"/>
    </row>
    <row r="817" spans="19:30" x14ac:dyDescent="0.15">
      <c r="S817" s="59"/>
      <c r="W817" s="767"/>
      <c r="AD817" s="1575"/>
    </row>
    <row r="818" spans="19:30" x14ac:dyDescent="0.15">
      <c r="S818" s="59"/>
      <c r="W818" s="767"/>
      <c r="X818" s="767"/>
    </row>
    <row r="819" spans="19:30" x14ac:dyDescent="0.15">
      <c r="S819" s="2"/>
      <c r="U819" s="784"/>
      <c r="V819" s="784"/>
      <c r="W819" s="767"/>
      <c r="X819" s="767"/>
    </row>
    <row r="820" spans="19:30" x14ac:dyDescent="0.15">
      <c r="U820" s="780"/>
      <c r="V820" s="780"/>
      <c r="W820" s="780"/>
      <c r="X820" s="767"/>
    </row>
    <row r="821" spans="19:30" x14ac:dyDescent="0.15">
      <c r="S821" s="59"/>
      <c r="U821" s="780"/>
      <c r="V821" s="780"/>
      <c r="X821" s="252"/>
    </row>
    <row r="822" spans="19:30" x14ac:dyDescent="0.15">
      <c r="U822" s="784"/>
      <c r="V822" s="784"/>
      <c r="X822" s="252"/>
    </row>
    <row r="823" spans="19:30" x14ac:dyDescent="0.15">
      <c r="U823" s="780"/>
      <c r="V823" s="780"/>
      <c r="X823" s="252"/>
    </row>
    <row r="824" spans="19:30" x14ac:dyDescent="0.15">
      <c r="U824" s="780"/>
      <c r="V824" s="780"/>
      <c r="W824" s="784"/>
      <c r="X824" s="252"/>
    </row>
    <row r="825" spans="19:30" x14ac:dyDescent="0.15">
      <c r="U825" s="784"/>
      <c r="V825" s="784"/>
      <c r="W825" s="780"/>
      <c r="X825" s="780"/>
    </row>
    <row r="826" spans="19:30" x14ac:dyDescent="0.15">
      <c r="S826" s="2"/>
      <c r="V826" s="767"/>
      <c r="W826" s="780"/>
    </row>
    <row r="827" spans="19:30" x14ac:dyDescent="0.15">
      <c r="S827" s="2"/>
      <c r="U827" s="780"/>
      <c r="V827" s="780"/>
      <c r="W827" s="784"/>
    </row>
    <row r="828" spans="19:30" x14ac:dyDescent="0.15">
      <c r="S828" s="2"/>
      <c r="U828" s="784"/>
      <c r="V828" s="784"/>
      <c r="W828" s="780"/>
    </row>
    <row r="829" spans="19:30" x14ac:dyDescent="0.15">
      <c r="S829" s="2"/>
      <c r="U829" s="780"/>
      <c r="V829" s="780"/>
      <c r="W829" s="780"/>
      <c r="X829" s="784"/>
    </row>
    <row r="830" spans="19:30" x14ac:dyDescent="0.15">
      <c r="S830" s="2"/>
      <c r="U830" s="5"/>
      <c r="V830" s="5"/>
      <c r="W830" s="784"/>
      <c r="X830" s="780"/>
    </row>
    <row r="831" spans="19:30" x14ac:dyDescent="0.15">
      <c r="U831" s="5"/>
      <c r="V831" s="5"/>
      <c r="W831" s="767"/>
      <c r="X831" s="780"/>
    </row>
    <row r="832" spans="19:30" x14ac:dyDescent="0.15">
      <c r="S832" s="2"/>
      <c r="U832" s="767"/>
      <c r="V832" s="767"/>
      <c r="W832" s="780"/>
      <c r="X832" s="784"/>
    </row>
    <row r="833" spans="19:30" x14ac:dyDescent="0.15">
      <c r="S833" s="2"/>
      <c r="U833" s="252"/>
      <c r="V833" s="252"/>
      <c r="W833" s="784"/>
      <c r="X833" s="780"/>
    </row>
    <row r="834" spans="19:30" x14ac:dyDescent="0.15">
      <c r="S834" s="61"/>
      <c r="U834" s="767"/>
      <c r="V834" s="767"/>
      <c r="W834" s="780"/>
      <c r="X834" s="780"/>
    </row>
    <row r="835" spans="19:30" x14ac:dyDescent="0.15">
      <c r="S835" s="2"/>
      <c r="U835" s="767"/>
      <c r="V835" s="767"/>
      <c r="W835" s="5"/>
      <c r="X835" s="784"/>
    </row>
    <row r="836" spans="19:30" x14ac:dyDescent="0.15">
      <c r="U836" s="748"/>
      <c r="V836" s="748"/>
      <c r="W836" s="5"/>
      <c r="X836" s="748"/>
    </row>
    <row r="837" spans="19:30" x14ac:dyDescent="0.15">
      <c r="S837" s="2"/>
      <c r="U837" s="767"/>
      <c r="V837" s="767"/>
      <c r="W837" s="767"/>
      <c r="X837" s="780"/>
    </row>
    <row r="838" spans="19:30" x14ac:dyDescent="0.15">
      <c r="S838" s="2"/>
      <c r="U838" s="767"/>
      <c r="V838" s="767"/>
      <c r="W838" s="748"/>
      <c r="X838" s="784"/>
    </row>
    <row r="839" spans="19:30" x14ac:dyDescent="0.15">
      <c r="S839" s="2"/>
      <c r="U839" s="767"/>
      <c r="V839" s="767"/>
      <c r="X839" s="780"/>
      <c r="Z839" s="1576"/>
      <c r="AA839" s="1576"/>
      <c r="AB839" s="1576"/>
    </row>
    <row r="840" spans="19:30" x14ac:dyDescent="0.15">
      <c r="S840" s="2"/>
      <c r="U840" s="767"/>
      <c r="V840" s="767"/>
      <c r="W840" s="767"/>
      <c r="X840" s="5"/>
      <c r="Z840" s="1575"/>
      <c r="AA840" s="1575"/>
      <c r="AB840" s="1575"/>
      <c r="AC840" s="1576"/>
    </row>
    <row r="841" spans="19:30" x14ac:dyDescent="0.15">
      <c r="S841" s="2"/>
      <c r="U841" s="770"/>
      <c r="V841" s="768"/>
      <c r="W841" s="748"/>
      <c r="X841" s="5"/>
      <c r="Z841" s="1575"/>
      <c r="AA841" s="1575"/>
      <c r="AB841" s="1575"/>
      <c r="AC841" s="1575"/>
      <c r="AD841" s="1576"/>
    </row>
    <row r="842" spans="19:30" x14ac:dyDescent="0.15">
      <c r="S842" s="61"/>
      <c r="U842" s="767"/>
      <c r="V842" s="767"/>
      <c r="W842" s="767"/>
      <c r="X842" s="767"/>
      <c r="Z842" s="1576"/>
      <c r="AA842" s="1576"/>
      <c r="AB842" s="1576"/>
      <c r="AC842" s="1575"/>
      <c r="AD842" s="1575"/>
    </row>
    <row r="843" spans="19:30" x14ac:dyDescent="0.15">
      <c r="S843" s="2"/>
      <c r="U843" s="767"/>
      <c r="V843" s="767"/>
      <c r="W843" s="767"/>
      <c r="Z843" s="1575"/>
      <c r="AA843" s="1575"/>
      <c r="AB843" s="1575"/>
      <c r="AC843" s="1576"/>
      <c r="AD843" s="1575"/>
    </row>
    <row r="844" spans="19:30" x14ac:dyDescent="0.15">
      <c r="S844" s="2"/>
      <c r="U844" s="767"/>
      <c r="V844" s="767"/>
      <c r="W844" s="748"/>
      <c r="X844" s="767"/>
      <c r="AC844" s="1575"/>
      <c r="AD844" s="1576"/>
    </row>
    <row r="845" spans="19:30" x14ac:dyDescent="0.15">
      <c r="S845" s="2"/>
      <c r="U845" s="767"/>
      <c r="V845" s="767"/>
      <c r="W845" s="767"/>
      <c r="X845" s="748"/>
      <c r="AD845" s="1575"/>
    </row>
    <row r="846" spans="19:30" x14ac:dyDescent="0.15">
      <c r="S846" s="2"/>
      <c r="W846" s="767"/>
      <c r="X846" s="767"/>
      <c r="Z846" s="1576"/>
      <c r="AA846" s="1576"/>
      <c r="AB846" s="1576"/>
    </row>
    <row r="847" spans="19:30" x14ac:dyDescent="0.15">
      <c r="S847" s="2"/>
      <c r="U847" s="767"/>
      <c r="V847" s="767"/>
      <c r="W847" s="748"/>
      <c r="X847" s="767"/>
      <c r="AC847" s="1576"/>
    </row>
    <row r="848" spans="19:30" x14ac:dyDescent="0.15">
      <c r="S848" s="2"/>
      <c r="U848" s="748"/>
      <c r="V848" s="748"/>
      <c r="W848" s="252"/>
      <c r="X848" s="767"/>
      <c r="Z848" s="1576"/>
      <c r="AA848" s="1576"/>
      <c r="AB848" s="1576"/>
      <c r="AD848" s="1576"/>
    </row>
    <row r="849" spans="19:30" x14ac:dyDescent="0.15">
      <c r="S849" s="61"/>
      <c r="U849" s="780"/>
      <c r="V849" s="780"/>
      <c r="W849" s="768"/>
      <c r="X849" s="767"/>
      <c r="AC849" s="1576"/>
    </row>
    <row r="850" spans="19:30" x14ac:dyDescent="0.15">
      <c r="S850" s="59"/>
      <c r="U850" s="784"/>
      <c r="V850" s="784"/>
      <c r="W850" s="748"/>
      <c r="X850" s="767"/>
      <c r="Z850" s="1576"/>
      <c r="AA850" s="1576"/>
      <c r="AB850" s="1576"/>
      <c r="AD850" s="1576"/>
    </row>
    <row r="851" spans="19:30" x14ac:dyDescent="0.15">
      <c r="S851" s="59"/>
      <c r="U851" s="252"/>
      <c r="V851" s="252"/>
      <c r="W851" s="748"/>
      <c r="X851" s="767"/>
      <c r="Z851" s="1576"/>
      <c r="AA851" s="1576"/>
      <c r="AB851" s="1576"/>
      <c r="AC851" s="1576"/>
    </row>
    <row r="852" spans="19:30" x14ac:dyDescent="0.15">
      <c r="U852" s="780"/>
      <c r="V852" s="780"/>
      <c r="W852" s="767"/>
      <c r="X852" s="767"/>
      <c r="Z852" s="1576"/>
      <c r="AA852" s="1576"/>
      <c r="AB852" s="1576"/>
      <c r="AC852" s="1576"/>
      <c r="AD852" s="1576"/>
    </row>
    <row r="853" spans="19:30" x14ac:dyDescent="0.15">
      <c r="S853" s="2"/>
      <c r="U853" s="784"/>
      <c r="V853" s="784"/>
      <c r="W853" s="748"/>
      <c r="X853" s="767"/>
      <c r="Z853" s="1576"/>
      <c r="AA853" s="1576"/>
      <c r="AB853" s="1576"/>
      <c r="AC853" s="1576"/>
      <c r="AD853" s="1576"/>
    </row>
    <row r="854" spans="19:30" x14ac:dyDescent="0.15">
      <c r="S854" s="2"/>
      <c r="U854" s="767"/>
      <c r="V854" s="767"/>
      <c r="W854" s="767"/>
      <c r="X854" s="768"/>
      <c r="AC854" s="1576"/>
      <c r="AD854" s="1576"/>
    </row>
    <row r="855" spans="19:30" x14ac:dyDescent="0.15">
      <c r="S855" s="2"/>
      <c r="U855" s="780"/>
      <c r="V855" s="780"/>
      <c r="W855" s="780"/>
      <c r="X855" s="767"/>
      <c r="Z855" s="1576"/>
      <c r="AA855" s="1576"/>
      <c r="AB855" s="1576"/>
      <c r="AD855" s="1576"/>
    </row>
    <row r="856" spans="19:30" x14ac:dyDescent="0.15">
      <c r="S856" s="2"/>
      <c r="U856" s="784"/>
      <c r="V856" s="784"/>
      <c r="W856" s="784"/>
      <c r="X856" s="767"/>
      <c r="Z856" s="1576"/>
      <c r="AA856" s="1576"/>
      <c r="AB856" s="1576"/>
      <c r="AC856" s="1576"/>
    </row>
    <row r="857" spans="19:30" x14ac:dyDescent="0.15">
      <c r="S857" s="2"/>
      <c r="U857" s="780"/>
      <c r="V857" s="780"/>
      <c r="W857" s="748"/>
      <c r="X857" s="748"/>
      <c r="Z857" s="1575"/>
      <c r="AA857" s="1575"/>
      <c r="AB857" s="1575"/>
      <c r="AC857" s="1576"/>
      <c r="AD857" s="1576"/>
    </row>
    <row r="858" spans="19:30" x14ac:dyDescent="0.15">
      <c r="S858" s="2"/>
      <c r="U858" s="780"/>
      <c r="V858" s="780"/>
      <c r="W858" s="780"/>
      <c r="AC858" s="1575"/>
      <c r="AD858" s="1576"/>
    </row>
    <row r="859" spans="19:30" x14ac:dyDescent="0.15">
      <c r="U859" s="780"/>
      <c r="V859" s="780"/>
      <c r="W859" s="784"/>
      <c r="X859" s="748"/>
      <c r="Z859" s="1576"/>
      <c r="AA859" s="1576"/>
      <c r="AB859" s="1576"/>
      <c r="AD859" s="1575"/>
    </row>
    <row r="860" spans="19:30" x14ac:dyDescent="0.15">
      <c r="S860" s="59"/>
      <c r="U860" s="785"/>
      <c r="V860" s="785"/>
      <c r="W860" s="767"/>
      <c r="X860" s="767"/>
      <c r="AC860" s="1576"/>
    </row>
    <row r="861" spans="19:30" x14ac:dyDescent="0.15">
      <c r="S861" s="61"/>
      <c r="W861" s="780"/>
      <c r="X861" s="780"/>
      <c r="Z861" s="1576"/>
      <c r="AA861" s="1576"/>
      <c r="AB861" s="1576"/>
      <c r="AD861" s="1576"/>
    </row>
    <row r="862" spans="19:30" x14ac:dyDescent="0.15">
      <c r="S862" s="2"/>
      <c r="U862" s="783"/>
      <c r="V862" s="783"/>
      <c r="W862" s="784"/>
      <c r="X862" s="784"/>
      <c r="Z862" s="1576"/>
      <c r="AA862" s="1576"/>
      <c r="AB862" s="1576"/>
      <c r="AC862" s="1576"/>
    </row>
    <row r="863" spans="19:30" x14ac:dyDescent="0.15">
      <c r="S863" s="59"/>
      <c r="U863" s="748"/>
      <c r="V863" s="748"/>
      <c r="W863" s="780"/>
      <c r="X863" s="767"/>
      <c r="AC863" s="1576"/>
      <c r="AD863" s="1576"/>
    </row>
    <row r="864" spans="19:30" x14ac:dyDescent="0.15">
      <c r="U864" s="748"/>
      <c r="V864" s="748"/>
      <c r="W864" s="780"/>
      <c r="X864" s="780"/>
      <c r="Z864" s="1576"/>
      <c r="AA864" s="1576"/>
      <c r="AB864" s="1576"/>
      <c r="AD864" s="1576"/>
    </row>
    <row r="865" spans="19:30" x14ac:dyDescent="0.15">
      <c r="S865" s="59"/>
      <c r="U865" s="748"/>
      <c r="V865" s="748"/>
      <c r="W865" s="780"/>
      <c r="X865" s="784"/>
      <c r="Z865" s="1576"/>
      <c r="AA865" s="1576"/>
      <c r="AB865" s="1576"/>
      <c r="AC865" s="1576"/>
    </row>
    <row r="866" spans="19:30" x14ac:dyDescent="0.15">
      <c r="S866" s="59"/>
      <c r="U866" s="748"/>
      <c r="V866" s="748"/>
      <c r="W866" s="785"/>
      <c r="X866" s="767"/>
      <c r="Z866" s="1576"/>
      <c r="AA866" s="1576"/>
      <c r="AB866" s="1576"/>
      <c r="AC866" s="1576"/>
      <c r="AD866" s="1576"/>
    </row>
    <row r="867" spans="19:30" x14ac:dyDescent="0.15">
      <c r="S867" s="59"/>
      <c r="U867" s="748"/>
      <c r="V867" s="748"/>
      <c r="X867" s="780"/>
      <c r="AC867" s="1576"/>
      <c r="AD867" s="1576"/>
    </row>
    <row r="868" spans="19:30" x14ac:dyDescent="0.15">
      <c r="U868" s="748"/>
      <c r="V868" s="748"/>
      <c r="W868" s="783"/>
      <c r="X868" s="784"/>
      <c r="AD868" s="1576"/>
    </row>
    <row r="869" spans="19:30" x14ac:dyDescent="0.15">
      <c r="S869" s="59"/>
      <c r="U869" s="748"/>
      <c r="V869" s="748"/>
      <c r="W869" s="767"/>
      <c r="X869" s="780"/>
    </row>
    <row r="870" spans="19:30" x14ac:dyDescent="0.15">
      <c r="S870" s="59"/>
      <c r="U870" s="780"/>
      <c r="V870" s="780"/>
      <c r="W870" s="767"/>
      <c r="X870" s="780"/>
    </row>
    <row r="871" spans="19:30" x14ac:dyDescent="0.15">
      <c r="S871" s="59"/>
      <c r="U871" s="784"/>
      <c r="V871" s="784"/>
      <c r="W871" s="767"/>
      <c r="X871" s="780"/>
    </row>
    <row r="872" spans="19:30" x14ac:dyDescent="0.15">
      <c r="S872" s="59"/>
      <c r="U872" s="780"/>
      <c r="V872" s="780"/>
      <c r="W872" s="767"/>
      <c r="X872" s="785"/>
    </row>
    <row r="873" spans="19:30" x14ac:dyDescent="0.15">
      <c r="S873" s="59"/>
      <c r="U873" s="780"/>
      <c r="V873" s="780"/>
      <c r="W873" s="767"/>
    </row>
    <row r="874" spans="19:30" x14ac:dyDescent="0.15">
      <c r="U874" s="784"/>
      <c r="V874" s="784"/>
      <c r="W874" s="767"/>
      <c r="X874" s="783"/>
    </row>
    <row r="875" spans="19:30" x14ac:dyDescent="0.15">
      <c r="U875" s="780"/>
      <c r="V875" s="780"/>
      <c r="W875" s="767"/>
      <c r="X875" s="252"/>
    </row>
    <row r="876" spans="19:30" x14ac:dyDescent="0.15">
      <c r="U876" s="780"/>
      <c r="V876" s="780"/>
      <c r="W876" s="780"/>
      <c r="X876" s="252"/>
    </row>
    <row r="877" spans="19:30" x14ac:dyDescent="0.15">
      <c r="U877" s="784"/>
      <c r="V877" s="784"/>
      <c r="W877" s="784"/>
      <c r="X877" s="252"/>
    </row>
    <row r="878" spans="19:30" x14ac:dyDescent="0.15">
      <c r="S878" s="59"/>
      <c r="U878" s="780"/>
      <c r="V878" s="780"/>
      <c r="W878" s="780"/>
      <c r="X878" s="252"/>
    </row>
    <row r="879" spans="19:30" x14ac:dyDescent="0.15">
      <c r="S879" s="61"/>
      <c r="U879" s="780"/>
      <c r="V879" s="780"/>
      <c r="W879" s="780"/>
      <c r="X879" s="252"/>
    </row>
    <row r="880" spans="19:30" x14ac:dyDescent="0.15">
      <c r="S880" s="59"/>
      <c r="U880" s="780"/>
      <c r="V880" s="780"/>
      <c r="W880" s="784"/>
      <c r="X880" s="252"/>
    </row>
    <row r="881" spans="19:30" x14ac:dyDescent="0.15">
      <c r="S881" s="59"/>
      <c r="U881" s="780"/>
      <c r="V881" s="767"/>
      <c r="W881" s="780"/>
      <c r="X881" s="252"/>
    </row>
    <row r="882" spans="19:30" x14ac:dyDescent="0.15">
      <c r="S882" s="59"/>
      <c r="U882" s="780"/>
      <c r="V882" s="780"/>
      <c r="W882" s="780"/>
      <c r="X882" s="780"/>
    </row>
    <row r="883" spans="19:30" x14ac:dyDescent="0.15">
      <c r="S883" s="59"/>
      <c r="U883" s="780"/>
      <c r="V883" s="780"/>
      <c r="W883" s="784"/>
      <c r="X883" s="784"/>
    </row>
    <row r="884" spans="19:30" x14ac:dyDescent="0.15">
      <c r="S884" s="59"/>
      <c r="U884" s="780"/>
      <c r="V884" s="780"/>
      <c r="W884" s="780"/>
      <c r="X884" s="780"/>
    </row>
    <row r="885" spans="19:30" x14ac:dyDescent="0.15">
      <c r="S885" s="61"/>
      <c r="U885" s="780"/>
      <c r="V885" s="780"/>
      <c r="W885" s="780"/>
      <c r="X885" s="780"/>
    </row>
    <row r="886" spans="19:30" x14ac:dyDescent="0.15">
      <c r="S886" s="59"/>
      <c r="U886" s="780"/>
      <c r="V886" s="780"/>
      <c r="W886" s="780"/>
      <c r="X886" s="784"/>
    </row>
    <row r="887" spans="19:30" x14ac:dyDescent="0.15">
      <c r="S887" s="59"/>
      <c r="U887" s="767"/>
      <c r="V887" s="767"/>
      <c r="W887" s="767"/>
      <c r="X887" s="780"/>
    </row>
    <row r="888" spans="19:30" x14ac:dyDescent="0.15">
      <c r="S888" s="59"/>
      <c r="U888" s="780"/>
      <c r="V888" s="780"/>
      <c r="W888" s="780"/>
      <c r="X888" s="780"/>
    </row>
    <row r="889" spans="19:30" x14ac:dyDescent="0.15">
      <c r="S889" s="59"/>
      <c r="U889" s="780"/>
      <c r="V889" s="780"/>
      <c r="W889" s="780"/>
      <c r="X889" s="784"/>
    </row>
    <row r="890" spans="19:30" x14ac:dyDescent="0.15">
      <c r="S890" s="59"/>
      <c r="U890" s="780"/>
      <c r="V890" s="767"/>
      <c r="W890" s="780"/>
      <c r="X890" s="780"/>
    </row>
    <row r="891" spans="19:30" x14ac:dyDescent="0.15">
      <c r="S891" s="59"/>
      <c r="U891" s="780"/>
      <c r="V891" s="780"/>
      <c r="W891" s="780"/>
      <c r="X891" s="780"/>
    </row>
    <row r="892" spans="19:30" x14ac:dyDescent="0.15">
      <c r="S892" s="59"/>
      <c r="U892" s="780"/>
      <c r="V892" s="780"/>
      <c r="W892" s="780"/>
      <c r="X892" s="780"/>
    </row>
    <row r="893" spans="19:30" x14ac:dyDescent="0.15">
      <c r="S893" s="59"/>
      <c r="U893" s="767"/>
      <c r="V893" s="767"/>
      <c r="W893" s="767"/>
      <c r="X893" s="768"/>
      <c r="Z893" s="1572"/>
      <c r="AA893" s="1572"/>
      <c r="AB893" s="1572"/>
    </row>
    <row r="894" spans="19:30" x14ac:dyDescent="0.15">
      <c r="S894" s="61"/>
      <c r="U894" s="767"/>
      <c r="V894" s="767"/>
      <c r="W894" s="780"/>
      <c r="X894" s="780"/>
      <c r="Z894" s="1572"/>
      <c r="AA894" s="1572"/>
      <c r="AB894" s="1572"/>
      <c r="AC894" s="1572"/>
    </row>
    <row r="895" spans="19:30" x14ac:dyDescent="0.15">
      <c r="U895" s="767"/>
      <c r="V895" s="767"/>
      <c r="W895" s="780"/>
      <c r="X895" s="780"/>
      <c r="Z895" s="1572"/>
      <c r="AA895" s="1572"/>
      <c r="AB895" s="1572"/>
      <c r="AC895" s="1572"/>
      <c r="AD895" s="1572"/>
    </row>
    <row r="896" spans="19:30" x14ac:dyDescent="0.15">
      <c r="S896" s="59"/>
      <c r="U896" s="767"/>
      <c r="V896" s="767"/>
      <c r="W896" s="767"/>
      <c r="X896" s="780"/>
      <c r="Z896" s="1572"/>
      <c r="AA896" s="1572"/>
      <c r="AB896" s="1572"/>
      <c r="AC896" s="1572"/>
      <c r="AD896" s="1572"/>
    </row>
    <row r="897" spans="19:30" x14ac:dyDescent="0.15">
      <c r="S897" s="59"/>
      <c r="U897" s="767"/>
      <c r="V897" s="767"/>
      <c r="W897" s="780"/>
      <c r="X897" s="780"/>
      <c r="AC897" s="1572"/>
      <c r="AD897" s="1572"/>
    </row>
    <row r="898" spans="19:30" x14ac:dyDescent="0.15">
      <c r="S898" s="59"/>
      <c r="U898" s="767"/>
      <c r="V898" s="767"/>
      <c r="W898" s="780"/>
      <c r="X898" s="780"/>
      <c r="AD898" s="1572"/>
    </row>
    <row r="899" spans="19:30" x14ac:dyDescent="0.15">
      <c r="S899" s="59"/>
      <c r="U899" s="767"/>
      <c r="V899" s="767"/>
      <c r="W899" s="767"/>
      <c r="X899" s="767"/>
    </row>
    <row r="900" spans="19:30" x14ac:dyDescent="0.15">
      <c r="S900" s="59"/>
      <c r="U900" s="767"/>
      <c r="V900" s="767"/>
      <c r="W900" s="767"/>
      <c r="X900" s="780"/>
    </row>
    <row r="901" spans="19:30" x14ac:dyDescent="0.15">
      <c r="S901" s="2"/>
      <c r="U901" s="252"/>
      <c r="V901" s="252"/>
      <c r="W901" s="767"/>
      <c r="X901" s="780"/>
    </row>
    <row r="902" spans="19:30" x14ac:dyDescent="0.15">
      <c r="S902" s="2"/>
      <c r="U902" s="767"/>
      <c r="V902" s="767"/>
      <c r="W902" s="767"/>
      <c r="X902" s="768"/>
    </row>
    <row r="903" spans="19:30" x14ac:dyDescent="0.15">
      <c r="S903" s="2"/>
      <c r="U903" s="767"/>
      <c r="V903" s="767"/>
      <c r="W903" s="767"/>
      <c r="X903" s="780"/>
    </row>
    <row r="904" spans="19:30" x14ac:dyDescent="0.15">
      <c r="S904" s="2"/>
      <c r="U904" s="767"/>
      <c r="V904" s="767"/>
      <c r="W904" s="767"/>
      <c r="X904" s="780"/>
    </row>
    <row r="905" spans="19:30" x14ac:dyDescent="0.15">
      <c r="S905" s="59"/>
      <c r="U905" s="767"/>
      <c r="V905" s="767"/>
      <c r="W905" s="767"/>
      <c r="X905" s="768"/>
    </row>
    <row r="906" spans="19:30" x14ac:dyDescent="0.15">
      <c r="S906" s="61"/>
      <c r="U906" s="748"/>
      <c r="V906" s="748"/>
      <c r="W906" s="767"/>
      <c r="X906" s="768"/>
      <c r="Z906" s="1571"/>
      <c r="AA906" s="1571"/>
      <c r="AB906" s="1571"/>
    </row>
    <row r="907" spans="19:30" x14ac:dyDescent="0.15">
      <c r="S907" s="2"/>
      <c r="U907" s="767"/>
      <c r="V907" s="767"/>
      <c r="W907" s="767"/>
      <c r="X907" s="768"/>
      <c r="AC907" s="1571"/>
    </row>
    <row r="908" spans="19:30" x14ac:dyDescent="0.15">
      <c r="S908" s="59"/>
      <c r="W908" s="767"/>
      <c r="X908" s="767"/>
      <c r="AD908" s="1571"/>
    </row>
    <row r="909" spans="19:30" x14ac:dyDescent="0.15">
      <c r="S909" s="59"/>
      <c r="U909" s="748"/>
      <c r="V909" s="748"/>
      <c r="W909" s="748"/>
      <c r="X909" s="767"/>
    </row>
    <row r="910" spans="19:30" x14ac:dyDescent="0.15">
      <c r="S910" s="59"/>
      <c r="U910" s="767"/>
      <c r="V910" s="767"/>
      <c r="W910" s="767"/>
      <c r="X910" s="767"/>
    </row>
    <row r="911" spans="19:30" x14ac:dyDescent="0.15">
      <c r="S911" s="59"/>
      <c r="U911" s="767"/>
      <c r="V911" s="767"/>
      <c r="W911" s="767"/>
      <c r="X911" s="767"/>
    </row>
    <row r="912" spans="19:30" x14ac:dyDescent="0.15">
      <c r="S912" s="59"/>
      <c r="U912" s="767"/>
      <c r="V912" s="767"/>
      <c r="W912" s="767"/>
      <c r="X912" s="768"/>
    </row>
    <row r="913" spans="19:24" x14ac:dyDescent="0.15">
      <c r="S913" s="2"/>
      <c r="U913" s="748"/>
      <c r="V913" s="748"/>
      <c r="W913" s="748"/>
      <c r="X913" s="767"/>
    </row>
    <row r="914" spans="19:24" x14ac:dyDescent="0.15">
      <c r="U914" s="767"/>
      <c r="V914" s="767"/>
      <c r="W914" s="748"/>
      <c r="X914" s="767"/>
    </row>
    <row r="915" spans="19:24" x14ac:dyDescent="0.15">
      <c r="S915" s="59"/>
      <c r="U915" s="767"/>
      <c r="V915" s="767"/>
      <c r="X915" s="767"/>
    </row>
    <row r="916" spans="19:24" x14ac:dyDescent="0.15">
      <c r="S916" s="59"/>
      <c r="U916" s="767"/>
      <c r="V916" s="767"/>
      <c r="W916" s="748"/>
      <c r="X916" s="748"/>
    </row>
    <row r="917" spans="19:24" x14ac:dyDescent="0.15">
      <c r="S917" s="59"/>
      <c r="U917" s="767"/>
      <c r="V917" s="767"/>
      <c r="W917" s="748"/>
      <c r="X917" s="767"/>
    </row>
    <row r="918" spans="19:24" x14ac:dyDescent="0.15">
      <c r="S918" s="59"/>
      <c r="U918" s="767"/>
      <c r="V918" s="767"/>
      <c r="W918" s="748"/>
      <c r="X918" s="768"/>
    </row>
    <row r="919" spans="19:24" x14ac:dyDescent="0.15">
      <c r="S919" s="59"/>
      <c r="U919" s="767"/>
      <c r="V919" s="767"/>
      <c r="W919" s="748"/>
      <c r="X919" s="767"/>
    </row>
    <row r="920" spans="19:24" x14ac:dyDescent="0.15">
      <c r="S920" s="61"/>
      <c r="U920" s="767"/>
      <c r="V920" s="767"/>
      <c r="W920" s="767"/>
      <c r="X920" s="748"/>
    </row>
    <row r="921" spans="19:24" x14ac:dyDescent="0.15">
      <c r="S921" s="61"/>
      <c r="U921" s="767"/>
      <c r="V921" s="767"/>
      <c r="W921" s="748"/>
      <c r="X921" s="767"/>
    </row>
    <row r="922" spans="19:24" x14ac:dyDescent="0.15">
      <c r="S922" s="61"/>
      <c r="U922" s="748"/>
      <c r="V922" s="748"/>
      <c r="W922" s="748"/>
    </row>
    <row r="923" spans="19:24" x14ac:dyDescent="0.15">
      <c r="S923" s="61"/>
      <c r="U923" s="767"/>
      <c r="V923" s="767"/>
      <c r="W923" s="748"/>
      <c r="X923" s="748"/>
    </row>
    <row r="924" spans="19:24" x14ac:dyDescent="0.15">
      <c r="S924" s="61"/>
      <c r="U924" s="767"/>
      <c r="V924" s="767"/>
      <c r="W924" s="748"/>
      <c r="X924" s="748"/>
    </row>
    <row r="925" spans="19:24" x14ac:dyDescent="0.15">
      <c r="S925" s="61"/>
      <c r="U925" s="767"/>
      <c r="V925" s="767"/>
      <c r="W925" s="748"/>
      <c r="X925" s="748"/>
    </row>
    <row r="926" spans="19:24" x14ac:dyDescent="0.15">
      <c r="S926" s="61"/>
      <c r="U926" s="767"/>
      <c r="V926" s="767"/>
      <c r="W926" s="768"/>
      <c r="X926" s="748"/>
    </row>
    <row r="927" spans="19:24" x14ac:dyDescent="0.15">
      <c r="S927" s="61"/>
      <c r="U927" s="767"/>
      <c r="V927" s="767"/>
      <c r="W927" s="767"/>
      <c r="X927" s="767"/>
    </row>
    <row r="928" spans="19:24" x14ac:dyDescent="0.15">
      <c r="S928" s="61"/>
      <c r="U928" s="748"/>
      <c r="V928" s="748"/>
      <c r="W928" s="767"/>
      <c r="X928" s="748"/>
    </row>
    <row r="929" spans="19:30" x14ac:dyDescent="0.15">
      <c r="S929" s="61"/>
      <c r="U929" s="748"/>
      <c r="V929" s="748"/>
      <c r="W929" s="748"/>
      <c r="X929" s="748"/>
    </row>
    <row r="930" spans="19:30" x14ac:dyDescent="0.15">
      <c r="S930" s="61"/>
      <c r="U930" s="748"/>
      <c r="V930" s="748"/>
      <c r="W930" s="767"/>
      <c r="X930" s="767"/>
    </row>
    <row r="931" spans="19:30" x14ac:dyDescent="0.15">
      <c r="S931" s="59"/>
      <c r="U931" s="748"/>
      <c r="V931" s="748"/>
      <c r="W931" s="767"/>
      <c r="X931" s="767"/>
    </row>
    <row r="932" spans="19:30" x14ac:dyDescent="0.15">
      <c r="S932" s="59"/>
      <c r="U932" s="748"/>
      <c r="V932" s="748"/>
      <c r="W932" s="767"/>
      <c r="X932" s="767"/>
    </row>
    <row r="933" spans="19:30" x14ac:dyDescent="0.15">
      <c r="S933" s="61"/>
      <c r="U933" s="748"/>
      <c r="V933" s="748"/>
      <c r="W933" s="767"/>
      <c r="X933" s="768"/>
    </row>
    <row r="934" spans="19:30" x14ac:dyDescent="0.15">
      <c r="S934" s="59"/>
      <c r="U934" s="748"/>
      <c r="V934" s="748"/>
      <c r="W934" s="767"/>
      <c r="X934" s="767"/>
    </row>
    <row r="935" spans="19:30" x14ac:dyDescent="0.15">
      <c r="U935" s="767"/>
      <c r="V935" s="767"/>
      <c r="W935" s="768"/>
      <c r="X935" s="767"/>
    </row>
    <row r="936" spans="19:30" x14ac:dyDescent="0.15">
      <c r="S936" s="61"/>
      <c r="U936" s="748"/>
      <c r="V936" s="748"/>
      <c r="W936" s="768"/>
      <c r="X936" s="748"/>
    </row>
    <row r="937" spans="19:30" x14ac:dyDescent="0.15">
      <c r="U937" s="767"/>
      <c r="V937" s="767"/>
      <c r="W937" s="768"/>
      <c r="X937" s="767"/>
    </row>
    <row r="938" spans="19:30" x14ac:dyDescent="0.15">
      <c r="U938" s="767"/>
      <c r="V938" s="767"/>
      <c r="W938" s="252"/>
      <c r="X938" s="767"/>
      <c r="Z938" s="1570"/>
      <c r="AA938" s="1570"/>
      <c r="AB938" s="1570"/>
    </row>
    <row r="939" spans="19:30" x14ac:dyDescent="0.15">
      <c r="S939" s="61"/>
      <c r="U939" s="748"/>
      <c r="V939" s="748"/>
      <c r="W939" s="252"/>
      <c r="X939" s="767"/>
      <c r="AC939" s="1570"/>
    </row>
    <row r="940" spans="19:30" x14ac:dyDescent="0.15">
      <c r="S940" s="61"/>
      <c r="U940" s="767"/>
      <c r="V940" s="767"/>
      <c r="W940" s="252"/>
      <c r="X940" s="767"/>
      <c r="AD940" s="1570"/>
    </row>
    <row r="941" spans="19:30" x14ac:dyDescent="0.15">
      <c r="S941" s="61"/>
      <c r="U941" s="767"/>
      <c r="V941" s="767"/>
      <c r="W941" s="252"/>
      <c r="X941" s="767"/>
    </row>
    <row r="942" spans="19:30" x14ac:dyDescent="0.15">
      <c r="S942" s="61"/>
      <c r="U942" s="748"/>
      <c r="V942" s="748"/>
      <c r="W942" s="767"/>
      <c r="X942" s="768"/>
    </row>
    <row r="943" spans="19:30" x14ac:dyDescent="0.15">
      <c r="S943" s="61"/>
      <c r="U943" s="767"/>
      <c r="V943" s="767"/>
      <c r="W943" s="748"/>
      <c r="X943" s="768"/>
    </row>
    <row r="944" spans="19:30" x14ac:dyDescent="0.15">
      <c r="S944" s="61"/>
      <c r="W944" s="767"/>
      <c r="X944" s="768"/>
    </row>
    <row r="945" spans="19:24" x14ac:dyDescent="0.15">
      <c r="S945" s="61"/>
      <c r="U945" s="748"/>
      <c r="V945" s="748"/>
      <c r="W945" s="767"/>
      <c r="X945" s="768"/>
    </row>
    <row r="946" spans="19:24" x14ac:dyDescent="0.15">
      <c r="S946" s="2"/>
      <c r="U946" s="748"/>
      <c r="V946" s="758"/>
      <c r="W946" s="748"/>
      <c r="X946" s="768"/>
    </row>
    <row r="947" spans="19:24" x14ac:dyDescent="0.15">
      <c r="S947" s="2"/>
      <c r="U947" s="748"/>
      <c r="V947" s="748"/>
      <c r="W947" s="767"/>
      <c r="X947" s="768"/>
    </row>
    <row r="948" spans="19:24" x14ac:dyDescent="0.15">
      <c r="S948" s="2"/>
      <c r="U948" s="748"/>
      <c r="V948" s="748"/>
      <c r="W948" s="767"/>
      <c r="X948" s="252"/>
    </row>
    <row r="949" spans="19:24" x14ac:dyDescent="0.15">
      <c r="S949" s="2"/>
      <c r="U949" s="748"/>
      <c r="V949" s="748"/>
      <c r="W949" s="748"/>
      <c r="X949" s="767"/>
    </row>
    <row r="950" spans="19:24" x14ac:dyDescent="0.15">
      <c r="S950" s="2"/>
      <c r="U950" s="748"/>
      <c r="V950" s="748"/>
      <c r="W950" s="767"/>
      <c r="X950" s="748"/>
    </row>
    <row r="951" spans="19:24" x14ac:dyDescent="0.15">
      <c r="S951" s="2"/>
      <c r="U951" s="748"/>
      <c r="V951" s="748"/>
      <c r="X951" s="767"/>
    </row>
    <row r="952" spans="19:24" x14ac:dyDescent="0.15">
      <c r="S952" s="2"/>
      <c r="U952" s="767"/>
      <c r="V952" s="767"/>
      <c r="W952" s="748"/>
      <c r="X952" s="767"/>
    </row>
    <row r="953" spans="19:24" x14ac:dyDescent="0.15">
      <c r="S953" s="2"/>
      <c r="U953" s="767"/>
      <c r="V953" s="767"/>
      <c r="W953" s="758"/>
      <c r="X953" s="748"/>
    </row>
    <row r="954" spans="19:24" x14ac:dyDescent="0.15">
      <c r="S954" s="2"/>
      <c r="U954" s="767"/>
      <c r="V954" s="758"/>
      <c r="W954" s="748"/>
      <c r="X954" s="767"/>
    </row>
    <row r="955" spans="19:24" x14ac:dyDescent="0.15">
      <c r="S955" s="2"/>
      <c r="U955" s="767"/>
      <c r="V955" s="758"/>
      <c r="W955" s="748"/>
      <c r="X955" s="767"/>
    </row>
    <row r="956" spans="19:24" x14ac:dyDescent="0.15">
      <c r="S956" s="2"/>
      <c r="U956" s="767"/>
      <c r="V956" s="767"/>
      <c r="W956" s="748"/>
      <c r="X956" s="748"/>
    </row>
    <row r="957" spans="19:24" x14ac:dyDescent="0.15">
      <c r="S957" s="2"/>
      <c r="U957" s="767"/>
      <c r="V957" s="767"/>
      <c r="W957" s="748"/>
      <c r="X957" s="767"/>
    </row>
    <row r="958" spans="19:24" x14ac:dyDescent="0.15">
      <c r="S958" s="2"/>
      <c r="U958" s="767"/>
      <c r="V958" s="767"/>
      <c r="W958" s="748"/>
    </row>
    <row r="959" spans="19:24" x14ac:dyDescent="0.15">
      <c r="S959" s="61"/>
      <c r="U959" s="767"/>
      <c r="V959" s="767"/>
      <c r="W959" s="768"/>
      <c r="X959" s="748"/>
    </row>
    <row r="960" spans="19:24" x14ac:dyDescent="0.15">
      <c r="S960" s="59"/>
      <c r="U960" s="767"/>
      <c r="V960" s="767"/>
      <c r="W960" s="767"/>
      <c r="X960" s="758"/>
    </row>
    <row r="961" spans="19:30" x14ac:dyDescent="0.15">
      <c r="S961" s="59"/>
      <c r="U961" s="767"/>
      <c r="V961" s="758"/>
      <c r="W961" s="758"/>
      <c r="X961" s="748"/>
    </row>
    <row r="962" spans="19:30" x14ac:dyDescent="0.15">
      <c r="S962" s="61"/>
      <c r="U962" s="767"/>
      <c r="V962" s="767"/>
      <c r="W962" s="758"/>
      <c r="X962" s="748"/>
    </row>
    <row r="963" spans="19:30" x14ac:dyDescent="0.15">
      <c r="S963" s="2"/>
      <c r="U963" s="767"/>
      <c r="V963" s="767"/>
      <c r="W963" s="767"/>
      <c r="X963" s="748"/>
      <c r="Z963" s="1576"/>
      <c r="AA963" s="1576"/>
      <c r="AB963" s="1576"/>
    </row>
    <row r="964" spans="19:30" x14ac:dyDescent="0.15">
      <c r="S964" s="2"/>
      <c r="U964" s="767"/>
      <c r="V964" s="767"/>
      <c r="W964" s="767"/>
      <c r="X964" s="748"/>
      <c r="Z964" s="1576"/>
      <c r="AA964" s="1576"/>
      <c r="AB964" s="1576"/>
      <c r="AC964" s="1576"/>
    </row>
    <row r="965" spans="19:30" x14ac:dyDescent="0.15">
      <c r="S965" s="2"/>
      <c r="U965" s="767"/>
      <c r="V965" s="767"/>
      <c r="W965" s="748"/>
      <c r="X965" s="748"/>
      <c r="Z965" s="1576"/>
      <c r="AA965" s="1576"/>
      <c r="AB965" s="1576"/>
      <c r="AC965" s="1576"/>
      <c r="AD965" s="1576"/>
    </row>
    <row r="966" spans="19:30" x14ac:dyDescent="0.15">
      <c r="S966" s="2"/>
      <c r="U966" s="767"/>
      <c r="V966" s="767"/>
      <c r="W966" s="767"/>
      <c r="X966" s="767"/>
      <c r="Z966" s="1571"/>
      <c r="AA966" s="1571"/>
      <c r="AB966" s="1571"/>
      <c r="AC966" s="1576"/>
      <c r="AD966" s="1576"/>
    </row>
    <row r="967" spans="19:30" x14ac:dyDescent="0.15">
      <c r="S967" s="2"/>
      <c r="U967" s="767"/>
      <c r="V967" s="767"/>
      <c r="W967" s="767"/>
      <c r="X967" s="767"/>
      <c r="Z967" s="1571"/>
      <c r="AA967" s="1571"/>
      <c r="AB967" s="1571"/>
      <c r="AC967" s="1571"/>
      <c r="AD967" s="1576"/>
    </row>
    <row r="968" spans="19:30" x14ac:dyDescent="0.15">
      <c r="U968" s="767"/>
      <c r="V968" s="767"/>
      <c r="W968" s="758"/>
      <c r="X968" s="758"/>
      <c r="Z968" s="1571"/>
      <c r="AA968" s="1571"/>
      <c r="AB968" s="1571"/>
      <c r="AC968" s="1571"/>
      <c r="AD968" s="1571"/>
    </row>
    <row r="969" spans="19:30" x14ac:dyDescent="0.15">
      <c r="S969" s="2"/>
      <c r="U969" s="767"/>
      <c r="V969" s="767"/>
      <c r="W969" s="767"/>
      <c r="X969" s="758"/>
      <c r="AC969" s="1571"/>
      <c r="AD969" s="1571"/>
    </row>
    <row r="970" spans="19:30" x14ac:dyDescent="0.15">
      <c r="S970" s="59"/>
      <c r="U970" s="767"/>
      <c r="V970" s="767"/>
      <c r="W970" s="767"/>
      <c r="X970" s="767"/>
      <c r="AD970" s="1571"/>
    </row>
    <row r="971" spans="19:30" x14ac:dyDescent="0.15">
      <c r="S971" s="59"/>
      <c r="U971" s="767"/>
      <c r="V971" s="767"/>
      <c r="W971" s="768"/>
      <c r="X971" s="767"/>
    </row>
    <row r="972" spans="19:30" x14ac:dyDescent="0.15">
      <c r="S972" s="2"/>
      <c r="U972" s="767"/>
      <c r="V972" s="767"/>
      <c r="W972" s="252"/>
      <c r="X972" s="768"/>
    </row>
    <row r="973" spans="19:30" x14ac:dyDescent="0.15">
      <c r="S973" s="59"/>
      <c r="U973" s="767"/>
      <c r="V973" s="767"/>
      <c r="W973" s="252"/>
      <c r="X973" s="767"/>
    </row>
    <row r="974" spans="19:30" x14ac:dyDescent="0.15">
      <c r="S974" s="59"/>
      <c r="U974" s="767"/>
      <c r="V974" s="767"/>
      <c r="W974" s="768"/>
      <c r="X974" s="767"/>
    </row>
    <row r="975" spans="19:30" x14ac:dyDescent="0.15">
      <c r="S975" s="59"/>
      <c r="U975" s="748"/>
      <c r="V975" s="748"/>
      <c r="W975" s="767"/>
      <c r="X975" s="758"/>
    </row>
    <row r="976" spans="19:30" x14ac:dyDescent="0.15">
      <c r="S976" s="59"/>
      <c r="U976" s="767"/>
      <c r="V976" s="767"/>
      <c r="W976" s="252"/>
      <c r="X976" s="767"/>
    </row>
    <row r="977" spans="19:24" x14ac:dyDescent="0.15">
      <c r="S977" s="59"/>
      <c r="U977" s="767"/>
      <c r="V977" s="767"/>
      <c r="W977" s="252"/>
      <c r="X977" s="767"/>
    </row>
    <row r="978" spans="19:24" x14ac:dyDescent="0.15">
      <c r="S978" s="2"/>
      <c r="U978" s="767"/>
      <c r="V978" s="767"/>
      <c r="W978" s="768"/>
      <c r="X978" s="768"/>
    </row>
    <row r="979" spans="19:24" x14ac:dyDescent="0.15">
      <c r="S979" s="59"/>
      <c r="U979" s="748"/>
      <c r="V979" s="748"/>
      <c r="W979" s="252"/>
      <c r="X979" s="768"/>
    </row>
    <row r="980" spans="19:24" x14ac:dyDescent="0.15">
      <c r="S980" s="59"/>
      <c r="U980" s="767"/>
      <c r="V980" s="767"/>
      <c r="W980" s="252"/>
      <c r="X980" s="768"/>
    </row>
    <row r="981" spans="19:24" x14ac:dyDescent="0.15">
      <c r="S981" s="59"/>
      <c r="U981" s="748"/>
      <c r="V981" s="748"/>
      <c r="W981" s="768"/>
      <c r="X981" s="768"/>
    </row>
    <row r="982" spans="19:24" x14ac:dyDescent="0.15">
      <c r="S982" s="59"/>
      <c r="U982" s="748"/>
      <c r="V982" s="748"/>
      <c r="W982" s="252"/>
      <c r="X982" s="768"/>
    </row>
    <row r="983" spans="19:24" x14ac:dyDescent="0.15">
      <c r="S983" s="59"/>
      <c r="U983" s="748"/>
      <c r="V983" s="748"/>
      <c r="W983" s="748"/>
      <c r="X983" s="748"/>
    </row>
    <row r="984" spans="19:24" x14ac:dyDescent="0.15">
      <c r="S984" s="59"/>
      <c r="U984" s="767"/>
      <c r="V984" s="767"/>
      <c r="W984" s="768"/>
      <c r="X984" s="768"/>
    </row>
    <row r="985" spans="19:24" x14ac:dyDescent="0.15">
      <c r="S985" s="2"/>
      <c r="U985" s="770"/>
      <c r="V985" s="768"/>
      <c r="W985" s="768"/>
      <c r="X985" s="768"/>
    </row>
    <row r="986" spans="19:24" x14ac:dyDescent="0.15">
      <c r="S986" s="59"/>
      <c r="U986" s="748"/>
      <c r="V986" s="748"/>
      <c r="W986" s="768"/>
      <c r="X986" s="748"/>
    </row>
    <row r="987" spans="19:24" x14ac:dyDescent="0.15">
      <c r="S987" s="59"/>
      <c r="U987" s="767"/>
      <c r="V987" s="767"/>
      <c r="W987" s="767"/>
      <c r="X987" s="768"/>
    </row>
    <row r="988" spans="19:24" x14ac:dyDescent="0.15">
      <c r="S988" s="59"/>
      <c r="U988" s="767"/>
      <c r="V988" s="767"/>
      <c r="W988" s="767"/>
      <c r="X988" s="768"/>
    </row>
    <row r="989" spans="19:24" x14ac:dyDescent="0.15">
      <c r="S989" s="59"/>
      <c r="U989" s="767"/>
      <c r="V989" s="767"/>
      <c r="W989" s="748"/>
      <c r="X989" s="748"/>
    </row>
    <row r="990" spans="19:24" x14ac:dyDescent="0.15">
      <c r="S990" s="59"/>
      <c r="U990" s="252"/>
      <c r="V990" s="252"/>
      <c r="W990" s="748"/>
      <c r="X990" s="768"/>
    </row>
    <row r="991" spans="19:24" x14ac:dyDescent="0.15">
      <c r="S991" s="59"/>
      <c r="W991" s="748"/>
      <c r="X991" s="748"/>
    </row>
    <row r="992" spans="19:24" x14ac:dyDescent="0.15">
      <c r="S992" s="59"/>
      <c r="U992" s="252"/>
      <c r="V992" s="252"/>
      <c r="W992" s="767"/>
      <c r="X992" s="768"/>
    </row>
    <row r="993" spans="19:24" x14ac:dyDescent="0.15">
      <c r="S993" s="59"/>
      <c r="U993" s="252"/>
      <c r="V993" s="252"/>
      <c r="W993" s="748"/>
      <c r="X993" s="768"/>
    </row>
    <row r="994" spans="19:24" x14ac:dyDescent="0.15">
      <c r="S994" s="59"/>
      <c r="U994" s="767"/>
      <c r="V994" s="767"/>
      <c r="W994" s="748"/>
      <c r="X994" s="768"/>
    </row>
    <row r="995" spans="19:24" x14ac:dyDescent="0.15">
      <c r="S995" s="61"/>
      <c r="U995" s="767"/>
      <c r="V995" s="767"/>
      <c r="W995" s="767"/>
      <c r="X995" s="768"/>
    </row>
    <row r="996" spans="19:24" x14ac:dyDescent="0.15">
      <c r="S996" s="59"/>
      <c r="U996" s="767"/>
      <c r="V996" s="767"/>
      <c r="W996" s="767"/>
      <c r="X996" s="767"/>
    </row>
    <row r="997" spans="19:24" x14ac:dyDescent="0.15">
      <c r="S997" s="59"/>
      <c r="U997" s="767"/>
      <c r="V997" s="767"/>
      <c r="W997" s="767"/>
      <c r="X997" s="748"/>
    </row>
    <row r="998" spans="19:24" x14ac:dyDescent="0.15">
      <c r="S998" s="61"/>
      <c r="U998" s="767"/>
      <c r="V998" s="767"/>
      <c r="W998" s="252"/>
      <c r="X998" s="767"/>
    </row>
    <row r="999" spans="19:24" x14ac:dyDescent="0.15">
      <c r="S999" s="59"/>
      <c r="U999" s="767"/>
      <c r="V999" s="767"/>
      <c r="X999" s="748"/>
    </row>
    <row r="1000" spans="19:24" x14ac:dyDescent="0.15">
      <c r="S1000" s="59"/>
      <c r="U1000" s="748"/>
      <c r="V1000" s="748"/>
      <c r="W1000" s="252"/>
      <c r="X1000" s="767"/>
    </row>
    <row r="1001" spans="19:24" x14ac:dyDescent="0.15">
      <c r="S1001" s="61"/>
      <c r="U1001" s="767"/>
      <c r="V1001" s="767"/>
      <c r="W1001" s="252"/>
      <c r="X1001" s="767"/>
    </row>
    <row r="1002" spans="19:24" x14ac:dyDescent="0.15">
      <c r="S1002" s="59"/>
      <c r="U1002" s="748"/>
      <c r="V1002" s="748"/>
      <c r="W1002" s="768"/>
      <c r="X1002" s="748"/>
    </row>
    <row r="1003" spans="19:24" x14ac:dyDescent="0.15">
      <c r="S1003" s="59"/>
      <c r="U1003" s="767"/>
      <c r="V1003" s="767"/>
      <c r="W1003" s="768"/>
      <c r="X1003" s="767"/>
    </row>
    <row r="1004" spans="19:24" x14ac:dyDescent="0.15">
      <c r="S1004" s="61"/>
      <c r="U1004" s="767"/>
      <c r="V1004" s="767"/>
      <c r="W1004" s="768"/>
      <c r="X1004" s="767"/>
    </row>
    <row r="1005" spans="19:24" x14ac:dyDescent="0.15">
      <c r="S1005" s="61"/>
      <c r="U1005" s="748"/>
      <c r="V1005" s="748"/>
      <c r="W1005" s="768"/>
      <c r="X1005" s="767"/>
    </row>
    <row r="1006" spans="19:24" x14ac:dyDescent="0.15">
      <c r="S1006" s="61"/>
      <c r="U1006" s="767"/>
      <c r="V1006" s="767"/>
      <c r="W1006" s="768"/>
      <c r="X1006" s="252"/>
    </row>
    <row r="1007" spans="19:24" x14ac:dyDescent="0.15">
      <c r="S1007" s="61"/>
      <c r="U1007" s="767"/>
      <c r="V1007" s="767"/>
      <c r="W1007" s="768"/>
    </row>
    <row r="1008" spans="19:24" x14ac:dyDescent="0.15">
      <c r="S1008" s="61"/>
      <c r="U1008" s="748"/>
      <c r="V1008" s="748"/>
      <c r="W1008" s="768"/>
      <c r="X1008" s="252"/>
    </row>
    <row r="1009" spans="19:24" x14ac:dyDescent="0.15">
      <c r="S1009" s="61"/>
      <c r="U1009" s="748"/>
      <c r="V1009" s="748"/>
      <c r="W1009" s="767"/>
      <c r="X1009" s="252"/>
    </row>
    <row r="1010" spans="19:24" x14ac:dyDescent="0.15">
      <c r="U1010" s="748"/>
      <c r="V1010" s="748"/>
      <c r="W1010" s="748"/>
      <c r="X1010" s="768"/>
    </row>
    <row r="1011" spans="19:24" x14ac:dyDescent="0.15">
      <c r="S1011" s="59"/>
      <c r="U1011" s="748"/>
      <c r="V1011" s="748"/>
      <c r="W1011" s="767"/>
      <c r="X1011" s="768"/>
    </row>
    <row r="1012" spans="19:24" x14ac:dyDescent="0.15">
      <c r="S1012" s="59"/>
      <c r="U1012" s="748"/>
      <c r="V1012" s="767"/>
      <c r="W1012" s="767"/>
      <c r="X1012" s="768"/>
    </row>
    <row r="1013" spans="19:24" x14ac:dyDescent="0.15">
      <c r="S1013" s="61"/>
      <c r="U1013" s="748"/>
      <c r="V1013" s="748"/>
      <c r="W1013" s="748"/>
      <c r="X1013" s="767"/>
    </row>
    <row r="1014" spans="19:24" x14ac:dyDescent="0.15">
      <c r="S1014" s="61"/>
      <c r="U1014" s="748"/>
      <c r="V1014" s="748"/>
      <c r="W1014" s="767"/>
      <c r="X1014" s="767"/>
    </row>
    <row r="1015" spans="19:24" x14ac:dyDescent="0.15">
      <c r="S1015" s="61"/>
      <c r="U1015" s="748"/>
      <c r="V1015" s="748"/>
      <c r="W1015" s="767"/>
      <c r="X1015" s="767"/>
    </row>
    <row r="1016" spans="19:24" x14ac:dyDescent="0.15">
      <c r="S1016" s="61"/>
      <c r="U1016" s="748"/>
      <c r="V1016" s="748"/>
      <c r="W1016" s="748"/>
      <c r="X1016" s="767"/>
    </row>
    <row r="1017" spans="19:24" x14ac:dyDescent="0.15">
      <c r="S1017" s="61"/>
      <c r="U1017" s="748"/>
      <c r="V1017" s="748"/>
      <c r="W1017" s="748"/>
      <c r="X1017" s="767"/>
    </row>
    <row r="1018" spans="19:24" x14ac:dyDescent="0.15">
      <c r="S1018" s="61"/>
      <c r="U1018" s="748"/>
      <c r="V1018" s="748"/>
      <c r="W1018" s="748"/>
      <c r="X1018" s="748"/>
    </row>
    <row r="1019" spans="19:24" x14ac:dyDescent="0.15">
      <c r="S1019" s="61"/>
      <c r="U1019" s="767"/>
      <c r="V1019" s="767"/>
      <c r="W1019" s="748"/>
      <c r="X1019" s="767"/>
    </row>
    <row r="1020" spans="19:24" x14ac:dyDescent="0.15">
      <c r="S1020" s="61"/>
      <c r="U1020" s="767"/>
      <c r="V1020" s="767"/>
      <c r="W1020" s="748"/>
      <c r="X1020" s="767"/>
    </row>
    <row r="1021" spans="19:24" x14ac:dyDescent="0.15">
      <c r="S1021" s="61"/>
      <c r="U1021" s="767"/>
      <c r="V1021" s="767"/>
      <c r="W1021" s="748"/>
      <c r="X1021" s="748"/>
    </row>
    <row r="1022" spans="19:24" x14ac:dyDescent="0.15">
      <c r="S1022" s="61"/>
      <c r="U1022" s="767"/>
      <c r="V1022" s="767"/>
      <c r="W1022" s="748"/>
      <c r="X1022" s="767"/>
    </row>
    <row r="1023" spans="19:24" x14ac:dyDescent="0.15">
      <c r="S1023" s="61"/>
      <c r="U1023" s="767"/>
      <c r="V1023" s="767"/>
      <c r="W1023" s="748"/>
      <c r="X1023" s="767"/>
    </row>
    <row r="1024" spans="19:24" x14ac:dyDescent="0.15">
      <c r="S1024" s="61"/>
      <c r="U1024" s="748"/>
      <c r="V1024" s="748"/>
      <c r="W1024" s="748"/>
      <c r="X1024" s="748"/>
    </row>
    <row r="1025" spans="19:24" x14ac:dyDescent="0.15">
      <c r="S1025" s="61"/>
      <c r="W1025" s="748"/>
      <c r="X1025" s="748"/>
    </row>
    <row r="1026" spans="19:24" x14ac:dyDescent="0.15">
      <c r="S1026" s="61"/>
      <c r="W1026" s="767"/>
      <c r="X1026" s="748"/>
    </row>
    <row r="1027" spans="19:24" x14ac:dyDescent="0.15">
      <c r="S1027" s="61"/>
      <c r="U1027" s="767"/>
      <c r="V1027" s="767"/>
      <c r="W1027" s="767"/>
      <c r="X1027" s="748"/>
    </row>
    <row r="1028" spans="19:24" x14ac:dyDescent="0.15">
      <c r="S1028" s="61"/>
      <c r="U1028" s="767"/>
      <c r="V1028" s="767"/>
      <c r="W1028" s="767"/>
      <c r="X1028" s="767"/>
    </row>
    <row r="1029" spans="19:24" x14ac:dyDescent="0.15">
      <c r="S1029" s="2"/>
      <c r="U1029" s="767"/>
      <c r="V1029" s="767"/>
      <c r="W1029" s="748"/>
      <c r="X1029" s="748"/>
    </row>
    <row r="1030" spans="19:24" x14ac:dyDescent="0.15">
      <c r="S1030" s="59"/>
      <c r="U1030" s="767"/>
      <c r="V1030" s="767"/>
      <c r="W1030" s="767"/>
      <c r="X1030" s="748"/>
    </row>
    <row r="1031" spans="19:24" x14ac:dyDescent="0.15">
      <c r="S1031" s="61"/>
      <c r="U1031" s="767"/>
      <c r="V1031" s="252"/>
      <c r="W1031" s="767"/>
      <c r="X1031" s="748"/>
    </row>
    <row r="1032" spans="19:24" x14ac:dyDescent="0.15">
      <c r="U1032" s="767"/>
      <c r="V1032" s="767"/>
      <c r="W1032" s="748"/>
      <c r="X1032" s="748"/>
    </row>
    <row r="1033" spans="19:24" x14ac:dyDescent="0.15">
      <c r="S1033" s="59"/>
      <c r="U1033" s="748"/>
      <c r="V1033" s="748"/>
      <c r="X1033" s="748"/>
    </row>
    <row r="1034" spans="19:24" x14ac:dyDescent="0.15">
      <c r="S1034" s="59"/>
      <c r="U1034" s="767"/>
      <c r="V1034" s="252"/>
      <c r="X1034" s="748"/>
    </row>
    <row r="1035" spans="19:24" x14ac:dyDescent="0.15">
      <c r="S1035" s="2"/>
      <c r="U1035" s="767"/>
      <c r="V1035" s="767"/>
      <c r="W1035" s="767"/>
      <c r="X1035" s="767"/>
    </row>
    <row r="1036" spans="19:24" x14ac:dyDescent="0.15">
      <c r="S1036" s="59"/>
      <c r="U1036" s="767"/>
      <c r="V1036" s="767"/>
      <c r="W1036" s="767"/>
      <c r="X1036" s="767"/>
    </row>
    <row r="1037" spans="19:24" x14ac:dyDescent="0.15">
      <c r="S1037" s="59"/>
      <c r="U1037" s="770"/>
      <c r="V1037" s="768"/>
      <c r="W1037" s="767"/>
      <c r="X1037" s="767"/>
    </row>
    <row r="1038" spans="19:24" x14ac:dyDescent="0.15">
      <c r="S1038" s="59"/>
      <c r="U1038" s="770"/>
      <c r="V1038" s="768"/>
      <c r="W1038" s="767"/>
      <c r="X1038" s="767"/>
    </row>
    <row r="1039" spans="19:24" x14ac:dyDescent="0.15">
      <c r="S1039" s="59"/>
      <c r="U1039" s="770"/>
      <c r="V1039" s="768"/>
      <c r="W1039" s="767"/>
      <c r="X1039" s="767"/>
    </row>
    <row r="1040" spans="19:24" x14ac:dyDescent="0.15">
      <c r="S1040" s="59"/>
      <c r="U1040" s="748"/>
      <c r="V1040" s="748"/>
      <c r="W1040" s="748"/>
      <c r="X1040" s="767"/>
    </row>
    <row r="1041" spans="19:24" x14ac:dyDescent="0.15">
      <c r="S1041" s="59"/>
      <c r="U1041" s="748"/>
      <c r="V1041" s="748"/>
      <c r="W1041" s="767"/>
    </row>
    <row r="1042" spans="19:24" x14ac:dyDescent="0.15">
      <c r="S1042" s="2"/>
      <c r="U1042" s="748"/>
      <c r="V1042" s="748"/>
      <c r="W1042" s="767"/>
    </row>
    <row r="1043" spans="19:24" x14ac:dyDescent="0.15">
      <c r="U1043" s="748"/>
      <c r="V1043" s="252"/>
      <c r="W1043" s="748"/>
      <c r="X1043" s="767"/>
    </row>
    <row r="1044" spans="19:24" x14ac:dyDescent="0.15">
      <c r="U1044" s="748"/>
      <c r="V1044" s="748"/>
      <c r="W1044" s="767"/>
      <c r="X1044" s="767"/>
    </row>
    <row r="1045" spans="19:24" x14ac:dyDescent="0.15">
      <c r="U1045" s="748"/>
      <c r="V1045" s="748"/>
      <c r="W1045" s="767"/>
      <c r="X1045" s="767"/>
    </row>
    <row r="1046" spans="19:24" x14ac:dyDescent="0.15">
      <c r="U1046" s="770"/>
      <c r="V1046" s="768"/>
      <c r="W1046" s="252"/>
      <c r="X1046" s="748"/>
    </row>
    <row r="1047" spans="19:24" x14ac:dyDescent="0.15">
      <c r="U1047" s="748"/>
      <c r="V1047" s="748"/>
      <c r="W1047" s="252"/>
      <c r="X1047" s="767"/>
    </row>
    <row r="1048" spans="19:24" x14ac:dyDescent="0.15">
      <c r="U1048" s="748"/>
      <c r="V1048" s="748"/>
      <c r="W1048" s="252"/>
      <c r="X1048" s="767"/>
    </row>
    <row r="1049" spans="19:24" x14ac:dyDescent="0.15">
      <c r="S1049" s="738"/>
      <c r="U1049" s="767"/>
      <c r="V1049" s="767"/>
      <c r="W1049" s="767"/>
      <c r="X1049" s="252"/>
    </row>
    <row r="1050" spans="19:24" x14ac:dyDescent="0.15">
      <c r="S1050" s="738"/>
      <c r="U1050" s="748"/>
      <c r="V1050" s="748"/>
      <c r="W1050" s="767"/>
      <c r="X1050" s="767"/>
    </row>
    <row r="1051" spans="19:24" x14ac:dyDescent="0.15">
      <c r="S1051" s="738"/>
      <c r="U1051" s="748"/>
      <c r="V1051" s="748"/>
      <c r="W1051" s="767"/>
      <c r="X1051" s="767"/>
    </row>
    <row r="1052" spans="19:24" x14ac:dyDescent="0.15">
      <c r="S1052" s="61"/>
      <c r="U1052" s="748"/>
      <c r="V1052" s="748"/>
      <c r="W1052" s="748"/>
      <c r="X1052" s="767"/>
    </row>
    <row r="1053" spans="19:24" x14ac:dyDescent="0.15">
      <c r="S1053" s="738"/>
      <c r="U1053" s="748"/>
      <c r="V1053" s="748"/>
      <c r="W1053" s="767"/>
      <c r="X1053" s="767"/>
    </row>
    <row r="1054" spans="19:24" x14ac:dyDescent="0.15">
      <c r="S1054" s="738"/>
      <c r="U1054" s="748"/>
      <c r="V1054" s="748"/>
      <c r="W1054" s="767"/>
      <c r="X1054" s="767"/>
    </row>
    <row r="1055" spans="19:24" x14ac:dyDescent="0.15">
      <c r="S1055" s="61"/>
      <c r="U1055" s="748"/>
      <c r="V1055" s="748"/>
      <c r="W1055" s="767"/>
      <c r="X1055" s="748"/>
    </row>
    <row r="1056" spans="19:24" x14ac:dyDescent="0.15">
      <c r="S1056" s="738"/>
      <c r="U1056" s="748"/>
      <c r="V1056" s="748"/>
      <c r="W1056" s="767"/>
      <c r="X1056" s="748"/>
    </row>
    <row r="1057" spans="19:24" x14ac:dyDescent="0.15">
      <c r="S1057" s="738"/>
      <c r="U1057" s="767"/>
      <c r="V1057" s="767"/>
      <c r="W1057" s="767"/>
      <c r="X1057" s="748"/>
    </row>
    <row r="1058" spans="19:24" x14ac:dyDescent="0.15">
      <c r="S1058" s="61"/>
      <c r="U1058" s="767"/>
      <c r="V1058" s="767"/>
      <c r="W1058" s="748"/>
      <c r="X1058" s="748"/>
    </row>
    <row r="1059" spans="19:24" x14ac:dyDescent="0.15">
      <c r="S1059" s="738"/>
      <c r="U1059" s="748"/>
      <c r="V1059" s="748"/>
      <c r="W1059" s="767"/>
      <c r="X1059" s="748"/>
    </row>
    <row r="1060" spans="19:24" x14ac:dyDescent="0.15">
      <c r="S1060" s="738"/>
      <c r="U1060" s="767"/>
      <c r="V1060" s="767"/>
      <c r="W1060" s="767"/>
      <c r="X1060" s="748"/>
    </row>
    <row r="1061" spans="19:24" x14ac:dyDescent="0.15">
      <c r="S1061" s="61"/>
      <c r="U1061" s="767"/>
      <c r="V1061" s="767"/>
      <c r="W1061" s="767"/>
      <c r="X1061" s="767"/>
    </row>
    <row r="1062" spans="19:24" x14ac:dyDescent="0.15">
      <c r="U1062" s="748"/>
      <c r="V1062" s="748"/>
      <c r="W1062" s="767"/>
      <c r="X1062" s="748"/>
    </row>
    <row r="1063" spans="19:24" x14ac:dyDescent="0.15">
      <c r="U1063" s="767"/>
      <c r="V1063" s="767"/>
      <c r="W1063" s="767"/>
      <c r="X1063" s="748"/>
    </row>
    <row r="1064" spans="19:24" x14ac:dyDescent="0.15">
      <c r="S1064" s="61"/>
      <c r="W1064" s="748"/>
      <c r="X1064" s="767"/>
    </row>
    <row r="1065" spans="19:24" x14ac:dyDescent="0.15">
      <c r="U1065" s="748"/>
      <c r="V1065" s="748"/>
      <c r="W1065" s="748"/>
      <c r="X1065" s="748"/>
    </row>
    <row r="1066" spans="19:24" x14ac:dyDescent="0.15">
      <c r="U1066" s="767"/>
      <c r="V1066" s="767"/>
      <c r="W1066" s="767"/>
      <c r="X1066" s="748"/>
    </row>
    <row r="1067" spans="19:24" x14ac:dyDescent="0.15">
      <c r="S1067" s="61"/>
      <c r="U1067" s="748"/>
      <c r="V1067" s="748"/>
      <c r="W1067" s="748"/>
      <c r="X1067" s="767"/>
    </row>
    <row r="1068" spans="19:24" x14ac:dyDescent="0.15">
      <c r="U1068" s="748"/>
      <c r="V1068" s="748"/>
      <c r="W1068" s="748"/>
      <c r="X1068" s="748"/>
    </row>
    <row r="1069" spans="19:24" x14ac:dyDescent="0.15">
      <c r="U1069" s="748"/>
      <c r="V1069" s="748"/>
      <c r="W1069" s="767"/>
      <c r="X1069" s="748"/>
    </row>
    <row r="1070" spans="19:24" x14ac:dyDescent="0.15">
      <c r="U1070" s="767"/>
      <c r="V1070" s="767"/>
      <c r="W1070" s="767"/>
      <c r="X1070" s="767"/>
    </row>
    <row r="1071" spans="19:24" x14ac:dyDescent="0.15">
      <c r="U1071" s="767"/>
      <c r="V1071" s="767"/>
      <c r="W1071" s="748"/>
      <c r="X1071" s="748"/>
    </row>
    <row r="1072" spans="19:24" x14ac:dyDescent="0.15">
      <c r="U1072" s="767"/>
      <c r="V1072" s="767"/>
      <c r="W1072" s="767"/>
      <c r="X1072" s="748"/>
    </row>
    <row r="1073" spans="21:24" x14ac:dyDescent="0.15">
      <c r="U1073" s="748"/>
      <c r="V1073" s="252"/>
      <c r="X1073" s="767"/>
    </row>
    <row r="1074" spans="21:24" x14ac:dyDescent="0.15">
      <c r="U1074" s="767"/>
      <c r="V1074" s="767"/>
      <c r="W1074" s="748"/>
      <c r="X1074" s="748"/>
    </row>
    <row r="1075" spans="21:24" x14ac:dyDescent="0.15">
      <c r="U1075" s="767"/>
      <c r="V1075" s="767"/>
      <c r="W1075" s="767"/>
      <c r="X1075" s="767"/>
    </row>
    <row r="1076" spans="21:24" x14ac:dyDescent="0.15">
      <c r="U1076" s="767"/>
      <c r="V1076" s="767"/>
      <c r="W1076" s="748"/>
      <c r="X1076" s="767"/>
    </row>
    <row r="1077" spans="21:24" x14ac:dyDescent="0.15">
      <c r="U1077" s="767"/>
      <c r="V1077" s="767"/>
      <c r="W1077" s="748"/>
      <c r="X1077" s="748"/>
    </row>
    <row r="1078" spans="21:24" x14ac:dyDescent="0.15">
      <c r="U1078" s="767"/>
      <c r="V1078" s="767"/>
      <c r="W1078" s="748"/>
      <c r="X1078" s="767"/>
    </row>
    <row r="1079" spans="21:24" x14ac:dyDescent="0.15">
      <c r="U1079" s="767"/>
      <c r="V1079" s="767"/>
      <c r="W1079" s="767"/>
      <c r="X1079" s="767"/>
    </row>
    <row r="1080" spans="21:24" x14ac:dyDescent="0.15">
      <c r="U1080" s="767"/>
      <c r="V1080" s="767"/>
      <c r="W1080" s="767"/>
      <c r="X1080" s="748"/>
    </row>
    <row r="1081" spans="21:24" x14ac:dyDescent="0.15">
      <c r="U1081" s="767"/>
      <c r="V1081" s="767"/>
      <c r="W1081" s="767"/>
      <c r="X1081" s="767"/>
    </row>
    <row r="1082" spans="21:24" x14ac:dyDescent="0.15">
      <c r="U1082" s="767"/>
      <c r="V1082" s="767"/>
      <c r="W1082" s="748"/>
    </row>
    <row r="1083" spans="21:24" x14ac:dyDescent="0.15">
      <c r="U1083" s="767"/>
      <c r="V1083" s="767"/>
      <c r="W1083" s="767"/>
      <c r="X1083" s="748"/>
    </row>
    <row r="1084" spans="21:24" x14ac:dyDescent="0.15">
      <c r="U1084" s="767"/>
      <c r="V1084" s="767"/>
      <c r="W1084" s="767"/>
      <c r="X1084" s="767"/>
    </row>
    <row r="1085" spans="21:24" x14ac:dyDescent="0.15">
      <c r="U1085" s="767"/>
      <c r="V1085" s="252"/>
      <c r="W1085" s="767"/>
      <c r="X1085" s="767"/>
    </row>
    <row r="1086" spans="21:24" x14ac:dyDescent="0.15">
      <c r="U1086" s="767"/>
      <c r="V1086" s="767"/>
      <c r="W1086" s="767"/>
      <c r="X1086" s="767"/>
    </row>
    <row r="1087" spans="21:24" x14ac:dyDescent="0.15">
      <c r="U1087" s="767"/>
      <c r="V1087" s="767"/>
      <c r="W1087" s="767"/>
      <c r="X1087" s="767"/>
    </row>
    <row r="1088" spans="21:24" x14ac:dyDescent="0.15">
      <c r="U1088" s="767"/>
      <c r="V1088" s="767"/>
      <c r="W1088" s="767"/>
      <c r="X1088" s="748"/>
    </row>
    <row r="1089" spans="21:24" x14ac:dyDescent="0.15">
      <c r="U1089" s="767"/>
      <c r="V1089" s="767"/>
      <c r="W1089" s="767"/>
      <c r="X1089" s="767"/>
    </row>
    <row r="1090" spans="21:24" x14ac:dyDescent="0.15">
      <c r="U1090" s="767"/>
      <c r="V1090" s="767"/>
      <c r="W1090" s="767"/>
      <c r="X1090" s="767"/>
    </row>
    <row r="1091" spans="21:24" x14ac:dyDescent="0.15">
      <c r="U1091" s="748"/>
      <c r="V1091" s="748"/>
      <c r="W1091" s="767"/>
      <c r="X1091" s="767"/>
    </row>
    <row r="1092" spans="21:24" x14ac:dyDescent="0.15">
      <c r="U1092" s="748"/>
      <c r="V1092" s="748"/>
      <c r="W1092" s="767"/>
      <c r="X1092" s="767"/>
    </row>
    <row r="1093" spans="21:24" x14ac:dyDescent="0.15">
      <c r="U1093" s="767"/>
      <c r="V1093" s="767"/>
      <c r="W1093" s="767"/>
      <c r="X1093" s="767"/>
    </row>
    <row r="1094" spans="21:24" x14ac:dyDescent="0.15">
      <c r="U1094" s="767"/>
      <c r="V1094" s="767"/>
      <c r="W1094" s="748"/>
      <c r="X1094" s="767"/>
    </row>
    <row r="1095" spans="21:24" x14ac:dyDescent="0.15">
      <c r="U1095" s="767"/>
      <c r="V1095" s="767"/>
      <c r="W1095" s="767"/>
      <c r="X1095" s="767"/>
    </row>
    <row r="1096" spans="21:24" x14ac:dyDescent="0.15">
      <c r="U1096" s="767"/>
      <c r="V1096" s="767"/>
      <c r="W1096" s="767"/>
      <c r="X1096" s="767"/>
    </row>
    <row r="1097" spans="21:24" x14ac:dyDescent="0.15">
      <c r="U1097" s="767"/>
      <c r="V1097" s="767"/>
      <c r="W1097" s="767"/>
      <c r="X1097" s="767"/>
    </row>
    <row r="1098" spans="21:24" x14ac:dyDescent="0.15">
      <c r="W1098" s="767"/>
      <c r="X1098" s="767"/>
    </row>
    <row r="1099" spans="21:24" x14ac:dyDescent="0.15">
      <c r="U1099" s="767"/>
      <c r="V1099" s="767"/>
      <c r="W1099" s="767"/>
      <c r="X1099" s="767"/>
    </row>
    <row r="1100" spans="21:24" x14ac:dyDescent="0.15">
      <c r="U1100" s="767"/>
      <c r="V1100" s="767"/>
      <c r="W1100" s="748"/>
      <c r="X1100" s="767"/>
    </row>
    <row r="1101" spans="21:24" x14ac:dyDescent="0.15">
      <c r="U1101" s="767"/>
      <c r="V1101" s="767"/>
      <c r="W1101" s="748"/>
      <c r="X1101" s="767"/>
    </row>
    <row r="1102" spans="21:24" x14ac:dyDescent="0.15">
      <c r="U1102" s="767"/>
      <c r="V1102" s="767"/>
      <c r="W1102" s="767"/>
      <c r="X1102" s="767"/>
    </row>
    <row r="1103" spans="21:24" x14ac:dyDescent="0.15">
      <c r="U1103" s="767"/>
      <c r="V1103" s="767"/>
      <c r="W1103" s="748"/>
      <c r="X1103" s="767"/>
    </row>
    <row r="1104" spans="21:24" x14ac:dyDescent="0.15">
      <c r="U1104" s="767"/>
      <c r="V1104" s="767"/>
      <c r="W1104" s="767"/>
      <c r="X1104" s="767"/>
    </row>
    <row r="1105" spans="19:24" x14ac:dyDescent="0.15">
      <c r="U1105" s="767"/>
      <c r="V1105" s="767"/>
      <c r="W1105" s="767"/>
      <c r="X1105" s="767"/>
    </row>
    <row r="1106" spans="19:24" x14ac:dyDescent="0.15">
      <c r="U1106" s="767"/>
      <c r="V1106" s="252"/>
      <c r="W1106" s="767"/>
      <c r="X1106" s="767"/>
    </row>
    <row r="1107" spans="19:24" x14ac:dyDescent="0.15">
      <c r="U1107" s="767"/>
      <c r="V1107" s="767"/>
      <c r="X1107" s="767"/>
    </row>
    <row r="1108" spans="19:24" x14ac:dyDescent="0.15">
      <c r="U1108" s="767"/>
      <c r="V1108" s="767"/>
      <c r="W1108" s="748"/>
      <c r="X1108" s="767"/>
    </row>
    <row r="1109" spans="19:24" x14ac:dyDescent="0.15">
      <c r="U1109" s="748"/>
      <c r="V1109" s="748"/>
      <c r="W1109" s="748"/>
      <c r="X1109" s="252"/>
    </row>
    <row r="1110" spans="19:24" x14ac:dyDescent="0.15">
      <c r="S1110" s="62"/>
      <c r="U1110" s="767"/>
      <c r="V1110" s="767"/>
      <c r="W1110" s="748"/>
      <c r="X1110" s="748"/>
    </row>
    <row r="1111" spans="19:24" x14ac:dyDescent="0.15">
      <c r="U1111" s="767"/>
      <c r="V1111" s="767"/>
      <c r="W1111" s="748"/>
      <c r="X1111" s="767"/>
    </row>
    <row r="1112" spans="19:24" x14ac:dyDescent="0.15">
      <c r="U1112" s="767"/>
      <c r="V1112" s="767"/>
      <c r="W1112" s="748"/>
      <c r="X1112" s="768"/>
    </row>
    <row r="1113" spans="19:24" x14ac:dyDescent="0.15">
      <c r="U1113" s="767"/>
      <c r="V1113" s="767"/>
      <c r="W1113" s="768"/>
      <c r="X1113" s="767"/>
    </row>
    <row r="1114" spans="19:24" x14ac:dyDescent="0.15">
      <c r="U1114" s="767"/>
      <c r="V1114" s="767"/>
      <c r="W1114" s="748"/>
      <c r="X1114" s="767"/>
    </row>
    <row r="1115" spans="19:24" x14ac:dyDescent="0.15">
      <c r="U1115" s="748"/>
      <c r="V1115" s="748"/>
      <c r="W1115" s="748"/>
      <c r="X1115" s="768"/>
    </row>
    <row r="1116" spans="19:24" x14ac:dyDescent="0.15">
      <c r="U1116" s="767"/>
      <c r="V1116" s="767"/>
      <c r="W1116" s="767"/>
    </row>
    <row r="1117" spans="19:24" x14ac:dyDescent="0.15">
      <c r="S1117" s="739"/>
      <c r="U1117" s="767"/>
      <c r="V1117" s="767"/>
      <c r="W1117" s="748"/>
      <c r="X1117" s="768"/>
    </row>
    <row r="1118" spans="19:24" x14ac:dyDescent="0.15">
      <c r="S1118" s="739"/>
      <c r="U1118" s="767"/>
      <c r="V1118" s="748"/>
      <c r="W1118" s="748"/>
      <c r="X1118" s="767"/>
    </row>
    <row r="1119" spans="19:24" x14ac:dyDescent="0.15">
      <c r="S1119" s="739"/>
      <c r="U1119" s="767"/>
      <c r="V1119" s="767"/>
      <c r="W1119" s="767"/>
      <c r="X1119" s="767"/>
    </row>
    <row r="1120" spans="19:24" x14ac:dyDescent="0.15">
      <c r="S1120" s="739"/>
      <c r="U1120" s="767"/>
      <c r="V1120" s="767"/>
      <c r="W1120" s="748"/>
      <c r="X1120" s="767"/>
    </row>
    <row r="1121" spans="19:24" x14ac:dyDescent="0.15">
      <c r="S1121" s="739"/>
      <c r="U1121" s="748"/>
      <c r="V1121" s="748"/>
      <c r="W1121" s="748"/>
      <c r="X1121" s="767"/>
    </row>
    <row r="1122" spans="19:24" x14ac:dyDescent="0.15">
      <c r="S1122" s="739"/>
      <c r="U1122" s="767"/>
      <c r="V1122" s="767"/>
      <c r="W1122" s="252"/>
      <c r="X1122" s="767"/>
    </row>
    <row r="1123" spans="19:24" x14ac:dyDescent="0.15">
      <c r="S1123" s="739"/>
      <c r="U1123" s="767"/>
      <c r="V1123" s="767"/>
      <c r="W1123" s="748"/>
      <c r="X1123" s="748"/>
    </row>
    <row r="1124" spans="19:24" x14ac:dyDescent="0.15">
      <c r="S1124" s="739"/>
      <c r="U1124" s="748"/>
      <c r="V1124" s="748"/>
      <c r="W1124" s="748"/>
      <c r="X1124" s="767"/>
    </row>
    <row r="1125" spans="19:24" x14ac:dyDescent="0.15">
      <c r="S1125" s="739"/>
      <c r="W1125" s="767"/>
      <c r="X1125" s="767"/>
    </row>
    <row r="1126" spans="19:24" x14ac:dyDescent="0.15">
      <c r="S1126" s="283"/>
      <c r="U1126" s="767"/>
      <c r="V1126" s="767"/>
      <c r="W1126" s="748"/>
      <c r="X1126" s="768"/>
    </row>
    <row r="1127" spans="19:24" x14ac:dyDescent="0.15">
      <c r="U1127" s="767"/>
      <c r="V1127" s="767"/>
      <c r="W1127" s="748"/>
      <c r="X1127" s="767"/>
    </row>
    <row r="1128" spans="19:24" x14ac:dyDescent="0.15">
      <c r="U1128" s="767"/>
      <c r="V1128" s="767"/>
      <c r="W1128" s="767"/>
      <c r="X1128" s="767"/>
    </row>
    <row r="1129" spans="19:24" x14ac:dyDescent="0.15">
      <c r="S1129" s="740"/>
      <c r="U1129" s="767"/>
      <c r="V1129" s="767"/>
      <c r="W1129" s="748"/>
      <c r="X1129" s="768"/>
    </row>
    <row r="1130" spans="19:24" x14ac:dyDescent="0.15">
      <c r="S1130" s="62"/>
      <c r="U1130" s="770"/>
      <c r="V1130" s="768"/>
      <c r="W1130" s="748"/>
      <c r="X1130" s="767"/>
    </row>
    <row r="1131" spans="19:24" x14ac:dyDescent="0.15">
      <c r="U1131" s="767"/>
      <c r="V1131" s="767"/>
      <c r="W1131" s="767"/>
      <c r="X1131" s="767"/>
    </row>
    <row r="1132" spans="19:24" x14ac:dyDescent="0.15">
      <c r="W1132" s="748"/>
      <c r="X1132" s="767"/>
    </row>
    <row r="1133" spans="19:24" x14ac:dyDescent="0.15">
      <c r="S1133" s="283"/>
      <c r="U1133" s="748"/>
      <c r="V1133" s="748"/>
      <c r="W1133" s="748"/>
      <c r="X1133" s="767"/>
    </row>
    <row r="1134" spans="19:24" x14ac:dyDescent="0.15">
      <c r="S1134" s="62"/>
      <c r="W1134" s="748"/>
      <c r="X1134" s="767"/>
    </row>
    <row r="1135" spans="19:24" x14ac:dyDescent="0.15">
      <c r="U1135" s="767"/>
      <c r="V1135" s="767"/>
      <c r="X1135" s="748"/>
    </row>
    <row r="1136" spans="19:24" x14ac:dyDescent="0.15">
      <c r="U1136" s="748"/>
      <c r="V1136" s="748"/>
      <c r="W1136" s="748"/>
      <c r="X1136" s="767"/>
    </row>
    <row r="1137" spans="19:24" x14ac:dyDescent="0.15">
      <c r="S1137" s="283"/>
      <c r="U1137" s="767"/>
      <c r="V1137" s="767"/>
      <c r="W1137" s="768"/>
      <c r="X1137" s="767"/>
    </row>
    <row r="1138" spans="19:24" x14ac:dyDescent="0.15">
      <c r="S1138" s="283"/>
      <c r="U1138" s="767"/>
      <c r="V1138" s="767"/>
      <c r="W1138" s="748"/>
      <c r="X1138" s="768"/>
    </row>
    <row r="1139" spans="19:24" x14ac:dyDescent="0.15">
      <c r="S1139" s="2"/>
      <c r="W1139" s="748"/>
      <c r="X1139" s="767"/>
    </row>
    <row r="1140" spans="19:24" x14ac:dyDescent="0.15">
      <c r="U1140" s="767"/>
      <c r="V1140" s="767"/>
      <c r="W1140" s="767"/>
      <c r="X1140" s="767"/>
    </row>
    <row r="1141" spans="19:24" x14ac:dyDescent="0.15">
      <c r="U1141" s="767"/>
      <c r="V1141" s="767"/>
      <c r="W1141" s="767"/>
      <c r="X1141" s="748"/>
    </row>
    <row r="1142" spans="19:24" x14ac:dyDescent="0.15">
      <c r="U1142" s="748"/>
      <c r="V1142" s="748"/>
      <c r="X1142" s="767"/>
    </row>
    <row r="1143" spans="19:24" x14ac:dyDescent="0.15">
      <c r="U1143" s="767"/>
      <c r="V1143" s="767"/>
      <c r="W1143" s="748"/>
      <c r="X1143" s="767"/>
    </row>
    <row r="1144" spans="19:24" x14ac:dyDescent="0.15">
      <c r="S1144" s="2"/>
      <c r="X1144" s="767"/>
    </row>
    <row r="1145" spans="19:24" x14ac:dyDescent="0.15">
      <c r="S1145" s="2"/>
      <c r="U1145" s="767"/>
      <c r="V1145" s="767"/>
      <c r="W1145" s="767"/>
    </row>
    <row r="1146" spans="19:24" x14ac:dyDescent="0.15">
      <c r="S1146" s="2"/>
      <c r="U1146" s="767"/>
      <c r="V1146" s="767"/>
      <c r="W1146" s="748"/>
      <c r="X1146" s="767"/>
    </row>
    <row r="1147" spans="19:24" x14ac:dyDescent="0.15">
      <c r="S1147" s="2"/>
      <c r="U1147" s="748"/>
      <c r="V1147" s="748"/>
      <c r="W1147" s="767"/>
      <c r="X1147" s="748"/>
    </row>
    <row r="1148" spans="19:24" x14ac:dyDescent="0.15">
      <c r="S1148" s="2"/>
      <c r="U1148" s="767"/>
      <c r="V1148" s="767"/>
      <c r="W1148" s="767"/>
      <c r="X1148" s="767"/>
    </row>
    <row r="1149" spans="19:24" x14ac:dyDescent="0.15">
      <c r="S1149" s="2"/>
      <c r="U1149" s="767"/>
      <c r="V1149" s="767"/>
      <c r="X1149" s="767"/>
    </row>
    <row r="1150" spans="19:24" x14ac:dyDescent="0.15">
      <c r="S1150" s="2"/>
      <c r="U1150" s="748"/>
      <c r="V1150" s="748"/>
      <c r="W1150" s="767"/>
      <c r="X1150" s="767"/>
    </row>
    <row r="1151" spans="19:24" x14ac:dyDescent="0.15">
      <c r="S1151" s="2"/>
      <c r="U1151" s="767"/>
      <c r="V1151" s="767"/>
      <c r="W1151" s="767"/>
      <c r="X1151" s="767"/>
    </row>
    <row r="1152" spans="19:24" x14ac:dyDescent="0.15">
      <c r="U1152" s="767"/>
      <c r="V1152" s="767"/>
      <c r="W1152" s="252"/>
    </row>
    <row r="1153" spans="19:24" x14ac:dyDescent="0.15">
      <c r="W1153" s="767"/>
      <c r="X1153" s="767"/>
    </row>
    <row r="1155" spans="19:24" x14ac:dyDescent="0.15">
      <c r="W1155" s="252"/>
      <c r="X1155" s="767"/>
    </row>
    <row r="1156" spans="19:24" x14ac:dyDescent="0.15">
      <c r="S1156" s="2"/>
      <c r="W1156" s="767"/>
      <c r="X1156" s="748"/>
    </row>
    <row r="1157" spans="19:24" x14ac:dyDescent="0.15">
      <c r="S1157" s="2"/>
      <c r="U1157" s="767"/>
      <c r="V1157" s="767"/>
      <c r="W1157" s="748"/>
      <c r="X1157" s="767"/>
    </row>
    <row r="1158" spans="19:24" x14ac:dyDescent="0.15">
      <c r="U1158" s="748"/>
      <c r="V1158" s="748"/>
      <c r="W1158" s="252"/>
      <c r="X1158" s="767"/>
    </row>
    <row r="1159" spans="19:24" x14ac:dyDescent="0.15">
      <c r="S1159" s="2"/>
      <c r="U1159" s="748"/>
      <c r="V1159" s="748"/>
      <c r="W1159" s="767"/>
    </row>
    <row r="1160" spans="19:24" x14ac:dyDescent="0.15">
      <c r="S1160" s="2"/>
      <c r="U1160" s="252"/>
      <c r="V1160" s="767"/>
      <c r="W1160" s="748"/>
      <c r="X1160" s="767"/>
    </row>
    <row r="1161" spans="19:24" x14ac:dyDescent="0.15">
      <c r="U1161" s="252"/>
      <c r="V1161" s="252"/>
      <c r="W1161" s="767"/>
      <c r="X1161" s="767"/>
    </row>
    <row r="1162" spans="19:24" x14ac:dyDescent="0.15">
      <c r="S1162" s="2"/>
      <c r="W1162" s="767"/>
      <c r="X1162" s="767"/>
    </row>
    <row r="1163" spans="19:24" x14ac:dyDescent="0.15">
      <c r="S1163" s="2"/>
      <c r="U1163" s="748"/>
      <c r="V1163" s="748"/>
      <c r="X1163" s="767"/>
    </row>
    <row r="1164" spans="19:24" x14ac:dyDescent="0.15">
      <c r="U1164" s="252"/>
      <c r="V1164" s="252"/>
    </row>
    <row r="1165" spans="19:24" x14ac:dyDescent="0.15">
      <c r="S1165" s="2"/>
      <c r="U1165" s="252"/>
      <c r="V1165" s="252"/>
      <c r="X1165" s="767"/>
    </row>
    <row r="1166" spans="19:24" x14ac:dyDescent="0.15">
      <c r="S1166" s="2"/>
      <c r="U1166" s="748"/>
      <c r="V1166" s="748"/>
      <c r="X1166" s="767"/>
    </row>
    <row r="1167" spans="19:24" x14ac:dyDescent="0.15">
      <c r="U1167" s="252"/>
      <c r="V1167" s="252"/>
      <c r="W1167" s="748"/>
      <c r="X1167" s="748"/>
    </row>
    <row r="1168" spans="19:24" x14ac:dyDescent="0.15">
      <c r="S1168" s="2"/>
      <c r="U1168" s="252"/>
      <c r="V1168" s="252"/>
      <c r="W1168" s="767"/>
      <c r="X1168" s="767"/>
    </row>
    <row r="1169" spans="19:24" x14ac:dyDescent="0.15">
      <c r="S1169" s="2"/>
      <c r="U1169" s="748"/>
      <c r="V1169" s="748"/>
      <c r="W1169" s="748"/>
      <c r="X1169" s="767"/>
    </row>
    <row r="1170" spans="19:24" x14ac:dyDescent="0.15">
      <c r="U1170" s="252"/>
      <c r="V1170" s="252"/>
      <c r="W1170" s="252"/>
      <c r="X1170" s="748"/>
    </row>
    <row r="1171" spans="19:24" x14ac:dyDescent="0.15">
      <c r="U1171" s="252"/>
      <c r="V1171" s="252"/>
      <c r="W1171" s="767"/>
      <c r="X1171" s="767"/>
    </row>
    <row r="1172" spans="19:24" x14ac:dyDescent="0.15">
      <c r="U1172" s="748"/>
      <c r="V1172" s="748"/>
      <c r="W1172" s="767"/>
      <c r="X1172" s="767"/>
    </row>
    <row r="1173" spans="19:24" x14ac:dyDescent="0.15">
      <c r="U1173" s="767"/>
      <c r="V1173" s="767"/>
    </row>
    <row r="1174" spans="19:24" x14ac:dyDescent="0.15">
      <c r="U1174" s="767"/>
      <c r="V1174" s="767"/>
      <c r="W1174" s="748"/>
    </row>
    <row r="1175" spans="19:24" x14ac:dyDescent="0.15">
      <c r="S1175" s="2"/>
      <c r="U1175" s="748"/>
      <c r="V1175" s="748"/>
      <c r="W1175" s="767"/>
    </row>
    <row r="1176" spans="19:24" x14ac:dyDescent="0.15">
      <c r="U1176" s="748"/>
      <c r="V1176" s="748"/>
      <c r="W1176" s="748"/>
    </row>
    <row r="1177" spans="19:24" x14ac:dyDescent="0.15">
      <c r="S1177" s="2"/>
      <c r="U1177" s="748"/>
      <c r="V1177" s="748"/>
      <c r="W1177" s="767"/>
      <c r="X1177" s="748"/>
    </row>
    <row r="1178" spans="19:24" x14ac:dyDescent="0.15">
      <c r="S1178" s="2"/>
      <c r="U1178" s="748"/>
      <c r="V1178" s="748"/>
      <c r="W1178" s="767"/>
      <c r="X1178" s="748"/>
    </row>
    <row r="1179" spans="19:24" x14ac:dyDescent="0.15">
      <c r="U1179" s="252"/>
      <c r="V1179" s="252"/>
      <c r="W1179" s="748"/>
      <c r="X1179" s="767"/>
    </row>
    <row r="1180" spans="19:24" x14ac:dyDescent="0.15">
      <c r="S1180" s="2"/>
      <c r="U1180" s="767"/>
      <c r="V1180" s="767"/>
      <c r="W1180" s="767"/>
      <c r="X1180" s="767"/>
    </row>
    <row r="1181" spans="19:24" x14ac:dyDescent="0.15">
      <c r="S1181" s="2"/>
      <c r="U1181" s="767"/>
      <c r="V1181" s="767"/>
      <c r="W1181" s="767"/>
      <c r="X1181" s="748"/>
    </row>
    <row r="1182" spans="19:24" x14ac:dyDescent="0.15">
      <c r="U1182" s="748"/>
      <c r="V1182" s="748"/>
      <c r="W1182" s="748"/>
      <c r="X1182" s="748"/>
    </row>
    <row r="1183" spans="19:24" x14ac:dyDescent="0.15">
      <c r="S1183" s="2"/>
      <c r="U1183" s="748"/>
      <c r="V1183" s="748"/>
      <c r="W1183" s="748"/>
      <c r="X1183" s="748"/>
    </row>
    <row r="1184" spans="19:24" x14ac:dyDescent="0.15">
      <c r="U1184" s="767"/>
      <c r="V1184" s="767"/>
      <c r="W1184" s="748"/>
    </row>
    <row r="1185" spans="19:24" x14ac:dyDescent="0.15">
      <c r="U1185" s="748"/>
      <c r="V1185" s="748"/>
      <c r="W1185" s="767"/>
      <c r="X1185" s="767"/>
    </row>
    <row r="1186" spans="19:24" x14ac:dyDescent="0.15">
      <c r="S1186" s="2"/>
      <c r="U1186" s="767"/>
      <c r="V1186" s="767"/>
      <c r="W1186" s="767"/>
      <c r="X1186" s="767"/>
    </row>
    <row r="1187" spans="19:24" x14ac:dyDescent="0.15">
      <c r="U1187" s="767"/>
      <c r="V1187" s="767"/>
      <c r="W1187" s="767"/>
      <c r="X1187" s="748"/>
    </row>
    <row r="1188" spans="19:24" x14ac:dyDescent="0.15">
      <c r="U1188" s="20"/>
      <c r="V1188" s="20"/>
      <c r="W1188" s="748"/>
      <c r="X1188" s="767"/>
    </row>
    <row r="1189" spans="19:24" x14ac:dyDescent="0.15">
      <c r="S1189" s="2"/>
      <c r="U1189" s="767"/>
      <c r="V1189" s="767"/>
      <c r="W1189" s="748"/>
      <c r="X1189" s="748"/>
    </row>
    <row r="1190" spans="19:24" x14ac:dyDescent="0.15">
      <c r="U1190" s="748"/>
      <c r="V1190" s="748"/>
      <c r="W1190" s="767"/>
      <c r="X1190" s="748"/>
    </row>
    <row r="1191" spans="19:24" x14ac:dyDescent="0.15">
      <c r="U1191" s="767"/>
      <c r="V1191" s="767"/>
      <c r="W1191" s="252"/>
      <c r="X1191" s="767"/>
    </row>
    <row r="1192" spans="19:24" x14ac:dyDescent="0.15">
      <c r="U1192" s="252"/>
      <c r="V1192" s="252"/>
      <c r="W1192" s="767"/>
      <c r="X1192" s="748"/>
    </row>
    <row r="1193" spans="19:24" x14ac:dyDescent="0.15">
      <c r="U1193" s="767"/>
      <c r="V1193" s="767"/>
      <c r="W1193" s="748"/>
      <c r="X1193" s="748"/>
    </row>
    <row r="1194" spans="19:24" x14ac:dyDescent="0.15">
      <c r="U1194" s="748"/>
      <c r="V1194" s="748"/>
      <c r="W1194" s="748"/>
      <c r="X1194" s="767"/>
    </row>
    <row r="1195" spans="19:24" x14ac:dyDescent="0.15">
      <c r="U1195" s="767"/>
      <c r="V1195" s="748"/>
      <c r="W1195" s="767"/>
      <c r="X1195" s="748"/>
    </row>
    <row r="1196" spans="19:24" x14ac:dyDescent="0.15">
      <c r="U1196" s="767"/>
      <c r="V1196" s="767"/>
      <c r="W1196" s="748"/>
      <c r="X1196" s="748"/>
    </row>
    <row r="1197" spans="19:24" x14ac:dyDescent="0.15">
      <c r="U1197" s="748"/>
      <c r="V1197" s="748"/>
      <c r="W1197" s="767"/>
      <c r="X1197" s="748"/>
    </row>
    <row r="1198" spans="19:24" x14ac:dyDescent="0.15">
      <c r="S1198" s="2"/>
      <c r="U1198" s="748"/>
      <c r="V1198" s="748"/>
      <c r="W1198" s="767"/>
      <c r="X1198" s="767"/>
    </row>
    <row r="1199" spans="19:24" x14ac:dyDescent="0.15">
      <c r="S1199" s="2"/>
      <c r="U1199" s="748"/>
      <c r="V1199" s="748"/>
      <c r="W1199" s="20"/>
      <c r="X1199" s="748"/>
    </row>
    <row r="1200" spans="19:24" x14ac:dyDescent="0.15">
      <c r="U1200" s="748"/>
      <c r="V1200" s="748"/>
      <c r="W1200" s="767"/>
      <c r="X1200" s="748"/>
    </row>
    <row r="1201" spans="19:24" x14ac:dyDescent="0.15">
      <c r="S1201" s="2"/>
      <c r="U1201" s="748"/>
      <c r="V1201" s="748"/>
      <c r="W1201" s="748"/>
      <c r="X1201" s="767"/>
    </row>
    <row r="1202" spans="19:24" x14ac:dyDescent="0.15">
      <c r="S1202" s="2"/>
      <c r="U1202" s="748"/>
      <c r="V1202" s="748"/>
      <c r="W1202" s="767"/>
      <c r="X1202" s="767"/>
    </row>
    <row r="1203" spans="19:24" x14ac:dyDescent="0.15">
      <c r="U1203" s="748"/>
      <c r="V1203" s="748"/>
      <c r="W1203" s="767"/>
      <c r="X1203" s="767"/>
    </row>
    <row r="1204" spans="19:24" x14ac:dyDescent="0.15">
      <c r="S1204" s="2"/>
      <c r="U1204" s="748"/>
      <c r="V1204" s="748"/>
      <c r="W1204" s="767"/>
      <c r="X1204" s="748"/>
    </row>
    <row r="1205" spans="19:24" x14ac:dyDescent="0.15">
      <c r="S1205" s="2"/>
      <c r="U1205" s="748"/>
      <c r="V1205" s="748"/>
      <c r="W1205" s="748"/>
      <c r="X1205" s="767"/>
    </row>
    <row r="1206" spans="19:24" x14ac:dyDescent="0.15">
      <c r="S1206" s="2"/>
      <c r="U1206" s="748"/>
      <c r="V1206" s="748"/>
      <c r="W1206" s="767"/>
      <c r="X1206" s="767"/>
    </row>
    <row r="1207" spans="19:24" x14ac:dyDescent="0.15">
      <c r="S1207" s="2"/>
      <c r="U1207" s="748"/>
      <c r="V1207" s="748"/>
      <c r="W1207" s="767"/>
      <c r="X1207" s="748"/>
    </row>
    <row r="1208" spans="19:24" x14ac:dyDescent="0.15">
      <c r="S1208" s="2"/>
      <c r="U1208" s="748"/>
      <c r="V1208" s="748"/>
      <c r="W1208" s="748"/>
      <c r="X1208" s="767"/>
    </row>
    <row r="1209" spans="19:24" x14ac:dyDescent="0.15">
      <c r="U1209" s="748"/>
      <c r="V1209" s="748"/>
      <c r="W1209" s="767"/>
      <c r="X1209" s="767"/>
    </row>
    <row r="1210" spans="19:24" x14ac:dyDescent="0.15">
      <c r="S1210" s="2"/>
      <c r="U1210" s="748"/>
      <c r="V1210" s="748"/>
      <c r="W1210" s="748"/>
      <c r="X1210" s="20"/>
    </row>
    <row r="1211" spans="19:24" x14ac:dyDescent="0.15">
      <c r="U1211" s="748"/>
      <c r="V1211" s="748"/>
      <c r="W1211" s="748"/>
      <c r="X1211" s="767"/>
    </row>
    <row r="1212" spans="19:24" x14ac:dyDescent="0.15">
      <c r="S1212" s="738"/>
      <c r="U1212" s="748"/>
      <c r="V1212" s="748"/>
      <c r="W1212" s="748"/>
      <c r="X1212" s="748"/>
    </row>
    <row r="1213" spans="19:24" x14ac:dyDescent="0.15">
      <c r="S1213" s="2"/>
      <c r="U1213" s="748"/>
      <c r="V1213" s="748"/>
      <c r="W1213" s="748"/>
      <c r="X1213" s="767"/>
    </row>
    <row r="1214" spans="19:24" x14ac:dyDescent="0.15">
      <c r="S1214" s="2"/>
      <c r="U1214" s="748"/>
      <c r="V1214" s="748"/>
      <c r="W1214" s="748"/>
      <c r="X1214" s="768"/>
    </row>
    <row r="1215" spans="19:24" x14ac:dyDescent="0.15">
      <c r="U1215" s="748"/>
      <c r="V1215" s="748"/>
      <c r="W1215" s="748"/>
      <c r="X1215" s="767"/>
    </row>
    <row r="1216" spans="19:24" x14ac:dyDescent="0.15">
      <c r="S1216" s="59"/>
      <c r="U1216" s="767"/>
      <c r="V1216" s="767"/>
      <c r="W1216" s="748"/>
      <c r="X1216" s="748"/>
    </row>
    <row r="1217" spans="19:24" x14ac:dyDescent="0.15">
      <c r="U1217" s="767"/>
      <c r="V1217" s="767"/>
      <c r="W1217" s="748"/>
      <c r="X1217" s="767"/>
    </row>
    <row r="1218" spans="19:24" x14ac:dyDescent="0.15">
      <c r="U1218" s="748"/>
      <c r="V1218" s="748"/>
      <c r="W1218" s="748"/>
      <c r="X1218" s="767"/>
    </row>
    <row r="1219" spans="19:24" x14ac:dyDescent="0.15">
      <c r="S1219" s="2"/>
      <c r="U1219" s="748"/>
      <c r="V1219" s="748"/>
      <c r="W1219" s="748"/>
      <c r="X1219" s="748"/>
    </row>
    <row r="1220" spans="19:24" x14ac:dyDescent="0.15">
      <c r="S1220" s="59"/>
      <c r="U1220" s="767"/>
      <c r="V1220" s="767"/>
      <c r="W1220" s="748"/>
      <c r="X1220" s="767"/>
    </row>
    <row r="1221" spans="19:24" x14ac:dyDescent="0.15">
      <c r="U1221" s="767"/>
      <c r="V1221" s="767"/>
      <c r="W1221" s="767"/>
      <c r="X1221" s="748"/>
    </row>
    <row r="1222" spans="19:24" x14ac:dyDescent="0.15">
      <c r="U1222" s="748"/>
      <c r="V1222" s="748"/>
      <c r="W1222" s="748"/>
      <c r="X1222" s="748"/>
    </row>
    <row r="1223" spans="19:24" x14ac:dyDescent="0.15">
      <c r="W1223" s="748"/>
      <c r="X1223" s="748"/>
    </row>
    <row r="1224" spans="19:24" x14ac:dyDescent="0.15">
      <c r="W1224" s="748"/>
      <c r="X1224" s="748"/>
    </row>
    <row r="1225" spans="19:24" x14ac:dyDescent="0.15">
      <c r="S1225" s="59"/>
      <c r="U1225" s="748"/>
      <c r="V1225" s="748"/>
      <c r="W1225" s="748"/>
      <c r="X1225" s="748"/>
    </row>
    <row r="1226" spans="19:24" x14ac:dyDescent="0.15">
      <c r="S1226" s="2"/>
      <c r="U1226" s="748"/>
      <c r="V1226" s="748"/>
      <c r="W1226" s="748"/>
      <c r="X1226" s="748"/>
    </row>
    <row r="1227" spans="19:24" x14ac:dyDescent="0.15">
      <c r="U1227" s="748"/>
      <c r="V1227" s="748"/>
      <c r="W1227" s="768"/>
      <c r="X1227" s="748"/>
    </row>
    <row r="1228" spans="19:24" x14ac:dyDescent="0.15">
      <c r="U1228" s="767"/>
      <c r="V1228" s="767"/>
      <c r="W1228" s="767"/>
      <c r="X1228" s="748"/>
    </row>
    <row r="1229" spans="19:24" x14ac:dyDescent="0.15">
      <c r="S1229" s="2"/>
      <c r="U1229" s="767"/>
      <c r="V1229" s="767"/>
      <c r="W1229" s="748"/>
      <c r="X1229" s="748"/>
    </row>
    <row r="1230" spans="19:24" x14ac:dyDescent="0.15">
      <c r="U1230" s="767"/>
      <c r="V1230" s="767"/>
      <c r="W1230" s="767"/>
      <c r="X1230" s="748"/>
    </row>
    <row r="1231" spans="19:24" x14ac:dyDescent="0.15">
      <c r="S1231" s="59"/>
      <c r="U1231" s="252"/>
      <c r="V1231" s="748"/>
      <c r="W1231" s="767"/>
      <c r="X1231" s="748"/>
    </row>
    <row r="1232" spans="19:24" x14ac:dyDescent="0.15">
      <c r="S1232" s="2"/>
      <c r="U1232" s="767"/>
      <c r="V1232" s="767"/>
      <c r="W1232" s="767"/>
      <c r="X1232" s="767"/>
    </row>
    <row r="1233" spans="19:24" x14ac:dyDescent="0.15">
      <c r="S1233" s="2"/>
      <c r="U1233" s="767"/>
      <c r="V1233" s="767"/>
      <c r="W1233" s="767"/>
      <c r="X1233" s="748"/>
    </row>
    <row r="1234" spans="19:24" x14ac:dyDescent="0.15">
      <c r="S1234" s="59"/>
      <c r="U1234" s="748"/>
      <c r="V1234" s="748"/>
      <c r="X1234" s="748"/>
    </row>
    <row r="1235" spans="19:24" x14ac:dyDescent="0.15">
      <c r="S1235" s="2"/>
      <c r="U1235" s="767"/>
      <c r="V1235" s="767"/>
      <c r="X1235" s="748"/>
    </row>
    <row r="1236" spans="19:24" x14ac:dyDescent="0.15">
      <c r="U1236" s="767"/>
      <c r="V1236" s="767"/>
      <c r="W1236" s="767"/>
      <c r="X1236" s="748"/>
    </row>
    <row r="1237" spans="19:24" x14ac:dyDescent="0.15">
      <c r="U1237" s="767"/>
      <c r="V1237" s="748"/>
      <c r="W1237" s="767"/>
      <c r="X1237" s="748"/>
    </row>
    <row r="1238" spans="19:24" x14ac:dyDescent="0.15">
      <c r="S1238" s="2"/>
      <c r="U1238" s="767"/>
      <c r="V1238" s="767"/>
      <c r="W1238" s="767"/>
      <c r="X1238" s="758"/>
    </row>
    <row r="1239" spans="19:24" x14ac:dyDescent="0.15">
      <c r="U1239" s="767"/>
      <c r="V1239" s="767"/>
      <c r="W1239" s="767"/>
      <c r="X1239" s="767"/>
    </row>
    <row r="1240" spans="19:24" x14ac:dyDescent="0.15">
      <c r="S1240" s="2"/>
      <c r="U1240" s="748"/>
      <c r="V1240" s="748"/>
      <c r="W1240" s="748"/>
      <c r="X1240" s="748"/>
    </row>
    <row r="1241" spans="19:24" x14ac:dyDescent="0.15">
      <c r="S1241" s="2"/>
      <c r="U1241" s="767"/>
      <c r="V1241" s="767"/>
      <c r="W1241" s="748"/>
      <c r="X1241" s="768"/>
    </row>
    <row r="1242" spans="19:24" x14ac:dyDescent="0.15">
      <c r="U1242" s="767"/>
      <c r="V1242" s="767"/>
      <c r="W1242" s="767"/>
      <c r="X1242" s="767"/>
    </row>
    <row r="1243" spans="19:24" x14ac:dyDescent="0.15">
      <c r="S1243" s="2"/>
      <c r="U1243" s="767"/>
      <c r="V1243" s="767"/>
      <c r="W1243" s="767"/>
      <c r="X1243" s="767"/>
    </row>
    <row r="1244" spans="19:24" x14ac:dyDescent="0.15">
      <c r="S1244" s="2"/>
      <c r="U1244" s="748"/>
      <c r="V1244" s="748"/>
      <c r="W1244" s="748"/>
      <c r="X1244" s="768"/>
    </row>
    <row r="1245" spans="19:24" x14ac:dyDescent="0.15">
      <c r="U1245" s="767"/>
      <c r="V1245" s="767"/>
      <c r="W1245" s="748"/>
    </row>
    <row r="1246" spans="19:24" x14ac:dyDescent="0.15">
      <c r="S1246" s="2"/>
      <c r="U1246" s="748"/>
      <c r="V1246" s="748"/>
      <c r="W1246" s="767"/>
    </row>
    <row r="1247" spans="19:24" x14ac:dyDescent="0.15">
      <c r="S1247" s="2"/>
      <c r="U1247" s="748"/>
      <c r="V1247" s="748"/>
      <c r="W1247" s="748"/>
      <c r="X1247" s="768"/>
    </row>
    <row r="1248" spans="19:24" x14ac:dyDescent="0.15">
      <c r="U1248" s="767"/>
      <c r="V1248" s="767"/>
      <c r="W1248" s="748"/>
      <c r="X1248" s="768"/>
    </row>
    <row r="1249" spans="19:24" x14ac:dyDescent="0.15">
      <c r="S1249" s="2"/>
      <c r="U1249" s="748"/>
      <c r="V1249" s="748"/>
      <c r="W1249" s="767"/>
      <c r="X1249" s="768"/>
    </row>
    <row r="1250" spans="19:24" x14ac:dyDescent="0.15">
      <c r="S1250" s="2"/>
      <c r="U1250" s="767"/>
      <c r="V1250" s="767"/>
      <c r="W1250" s="748"/>
      <c r="X1250" s="768"/>
    </row>
    <row r="1251" spans="19:24" x14ac:dyDescent="0.15">
      <c r="U1251" s="767"/>
      <c r="V1251" s="767"/>
      <c r="W1251" s="748"/>
      <c r="X1251" s="768"/>
    </row>
    <row r="1252" spans="19:24" x14ac:dyDescent="0.15">
      <c r="S1252" s="2"/>
      <c r="U1252" s="252"/>
      <c r="V1252" s="252"/>
      <c r="W1252" s="767"/>
      <c r="X1252" s="768"/>
    </row>
    <row r="1253" spans="19:24" x14ac:dyDescent="0.15">
      <c r="S1253" s="2"/>
      <c r="U1253" s="767"/>
      <c r="V1253" s="767"/>
      <c r="W1253" s="748"/>
      <c r="X1253" s="767"/>
    </row>
    <row r="1254" spans="19:24" x14ac:dyDescent="0.15">
      <c r="U1254" s="767"/>
      <c r="V1254" s="767"/>
      <c r="W1254" s="748"/>
      <c r="X1254" s="768"/>
    </row>
    <row r="1255" spans="19:24" x14ac:dyDescent="0.15">
      <c r="S1255" s="2"/>
      <c r="U1255" s="748"/>
      <c r="V1255" s="748"/>
      <c r="W1255" s="767"/>
      <c r="X1255" s="758"/>
    </row>
    <row r="1256" spans="19:24" x14ac:dyDescent="0.15">
      <c r="S1256" s="2"/>
      <c r="U1256" s="767"/>
      <c r="V1256" s="767"/>
      <c r="W1256" s="748"/>
      <c r="X1256" s="768"/>
    </row>
    <row r="1257" spans="19:24" x14ac:dyDescent="0.15">
      <c r="U1257" s="767"/>
      <c r="V1257" s="767"/>
      <c r="W1257" s="767"/>
      <c r="X1257" s="768"/>
    </row>
    <row r="1258" spans="19:24" x14ac:dyDescent="0.15">
      <c r="S1258" s="2"/>
      <c r="U1258" s="767"/>
      <c r="V1258" s="767"/>
      <c r="W1258" s="748"/>
      <c r="X1258" s="768"/>
    </row>
    <row r="1259" spans="19:24" x14ac:dyDescent="0.15">
      <c r="S1259" s="2"/>
      <c r="U1259" s="767"/>
      <c r="V1259" s="767"/>
      <c r="W1259" s="748"/>
      <c r="X1259" s="768"/>
    </row>
    <row r="1260" spans="19:24" x14ac:dyDescent="0.15">
      <c r="U1260" s="767"/>
      <c r="V1260" s="767"/>
      <c r="W1260" s="767"/>
      <c r="X1260" s="768"/>
    </row>
    <row r="1261" spans="19:24" x14ac:dyDescent="0.15">
      <c r="S1261" s="59"/>
      <c r="U1261" s="767"/>
      <c r="V1261" s="767"/>
      <c r="W1261" s="767"/>
      <c r="X1261" s="768"/>
    </row>
    <row r="1262" spans="19:24" x14ac:dyDescent="0.15">
      <c r="S1262" s="59"/>
      <c r="U1262" s="767"/>
      <c r="V1262" s="767"/>
      <c r="W1262" s="767"/>
      <c r="X1262" s="768"/>
    </row>
    <row r="1263" spans="19:24" x14ac:dyDescent="0.15">
      <c r="S1263" s="59"/>
      <c r="U1263" s="748"/>
      <c r="V1263" s="748"/>
      <c r="W1263" s="767"/>
      <c r="X1263" s="768"/>
    </row>
    <row r="1264" spans="19:24" x14ac:dyDescent="0.15">
      <c r="S1264" s="59"/>
      <c r="U1264" s="767"/>
      <c r="V1264" s="758"/>
      <c r="W1264" s="767"/>
      <c r="X1264" s="767"/>
    </row>
    <row r="1265" spans="19:24" x14ac:dyDescent="0.15">
      <c r="S1265" s="59"/>
      <c r="U1265" s="767"/>
      <c r="V1265" s="767"/>
      <c r="W1265" s="767"/>
      <c r="X1265" s="768"/>
    </row>
    <row r="1266" spans="19:24" x14ac:dyDescent="0.15">
      <c r="S1266" s="2"/>
      <c r="U1266" s="748"/>
      <c r="V1266" s="748"/>
      <c r="W1266" s="767"/>
      <c r="X1266" s="768"/>
    </row>
    <row r="1267" spans="19:24" x14ac:dyDescent="0.15">
      <c r="S1267" s="2"/>
      <c r="U1267" s="767"/>
      <c r="V1267" s="758"/>
      <c r="W1267" s="748"/>
      <c r="X1267" s="748"/>
    </row>
    <row r="1268" spans="19:24" x14ac:dyDescent="0.15">
      <c r="S1268" s="59"/>
      <c r="U1268" s="767"/>
      <c r="V1268" s="767"/>
      <c r="W1268" s="767"/>
      <c r="X1268" s="748"/>
    </row>
    <row r="1269" spans="19:24" x14ac:dyDescent="0.15">
      <c r="S1269" s="59"/>
      <c r="U1269" s="767"/>
      <c r="V1269" s="767"/>
      <c r="W1269" s="767"/>
      <c r="X1269" s="767"/>
    </row>
    <row r="1270" spans="19:24" x14ac:dyDescent="0.15">
      <c r="S1270" s="2"/>
      <c r="U1270" s="767"/>
      <c r="V1270" s="767"/>
      <c r="W1270" s="767"/>
      <c r="X1270" s="767"/>
    </row>
    <row r="1271" spans="19:24" x14ac:dyDescent="0.15">
      <c r="S1271" s="59"/>
      <c r="U1271" s="767"/>
      <c r="V1271" s="767"/>
      <c r="W1271" s="767"/>
      <c r="X1271" s="748"/>
    </row>
    <row r="1272" spans="19:24" x14ac:dyDescent="0.15">
      <c r="S1272" s="59"/>
      <c r="U1272" s="767"/>
      <c r="V1272" s="767"/>
      <c r="W1272" s="767"/>
      <c r="X1272" s="767"/>
    </row>
    <row r="1273" spans="19:24" x14ac:dyDescent="0.15">
      <c r="S1273" s="59"/>
      <c r="U1273" s="767"/>
      <c r="V1273" s="767"/>
      <c r="W1273" s="767"/>
      <c r="X1273" s="768"/>
    </row>
    <row r="1274" spans="19:24" x14ac:dyDescent="0.15">
      <c r="S1274" s="59"/>
      <c r="U1274" s="767"/>
      <c r="V1274" s="767"/>
      <c r="W1274" s="767"/>
      <c r="X1274" s="767"/>
    </row>
    <row r="1275" spans="19:24" x14ac:dyDescent="0.15">
      <c r="S1275" s="59"/>
      <c r="U1275" s="767"/>
      <c r="V1275" s="767"/>
      <c r="W1275" s="748"/>
      <c r="X1275" s="767"/>
    </row>
    <row r="1276" spans="19:24" x14ac:dyDescent="0.15">
      <c r="S1276" s="2"/>
      <c r="U1276" s="767"/>
      <c r="V1276" s="767"/>
      <c r="W1276" s="252"/>
      <c r="X1276" s="252"/>
    </row>
    <row r="1277" spans="19:24" x14ac:dyDescent="0.15">
      <c r="U1277" s="767"/>
      <c r="V1277" s="767"/>
      <c r="W1277" s="767"/>
      <c r="X1277" s="767"/>
    </row>
    <row r="1278" spans="19:24" x14ac:dyDescent="0.15">
      <c r="U1278" s="767"/>
      <c r="V1278" s="767"/>
      <c r="W1278" s="748"/>
      <c r="X1278" s="767"/>
    </row>
    <row r="1279" spans="19:24" x14ac:dyDescent="0.15">
      <c r="U1279" s="767"/>
      <c r="V1279" s="758"/>
      <c r="W1279" s="252"/>
      <c r="X1279" s="748"/>
    </row>
    <row r="1280" spans="19:24" x14ac:dyDescent="0.15">
      <c r="U1280" s="767"/>
      <c r="V1280" s="767"/>
      <c r="W1280" s="767"/>
      <c r="X1280" s="767"/>
    </row>
    <row r="1281" spans="21:24" x14ac:dyDescent="0.15">
      <c r="U1281" s="767"/>
      <c r="V1281" s="767"/>
      <c r="W1281" s="767"/>
      <c r="X1281" s="767"/>
    </row>
    <row r="1282" spans="21:24" x14ac:dyDescent="0.15">
      <c r="U1282" s="767"/>
      <c r="V1282" s="767"/>
      <c r="W1282" s="767"/>
      <c r="X1282" s="767"/>
    </row>
    <row r="1283" spans="21:24" x14ac:dyDescent="0.15">
      <c r="U1283" s="767"/>
      <c r="V1283" s="767"/>
      <c r="W1283" s="767"/>
      <c r="X1283" s="767"/>
    </row>
    <row r="1284" spans="21:24" x14ac:dyDescent="0.15">
      <c r="U1284" s="767"/>
      <c r="V1284" s="767"/>
      <c r="W1284" s="767"/>
      <c r="X1284" s="767"/>
    </row>
    <row r="1285" spans="21:24" x14ac:dyDescent="0.15">
      <c r="U1285" s="767"/>
      <c r="V1285" s="767"/>
      <c r="W1285" s="767"/>
      <c r="X1285" s="767"/>
    </row>
    <row r="1286" spans="21:24" x14ac:dyDescent="0.15">
      <c r="U1286" s="748"/>
      <c r="V1286" s="748"/>
      <c r="W1286" s="767"/>
      <c r="X1286" s="767"/>
    </row>
    <row r="1287" spans="21:24" x14ac:dyDescent="0.15">
      <c r="U1287" s="767"/>
      <c r="V1287" s="767"/>
      <c r="W1287" s="767"/>
      <c r="X1287" s="748"/>
    </row>
    <row r="1288" spans="21:24" x14ac:dyDescent="0.15">
      <c r="U1288" s="767"/>
      <c r="V1288" s="767"/>
      <c r="W1288" s="767"/>
      <c r="X1288" s="758"/>
    </row>
    <row r="1289" spans="21:24" x14ac:dyDescent="0.15">
      <c r="U1289" s="748"/>
      <c r="V1289" s="748"/>
      <c r="W1289" s="767"/>
      <c r="X1289" s="767"/>
    </row>
    <row r="1290" spans="21:24" x14ac:dyDescent="0.15">
      <c r="U1290" s="748"/>
      <c r="V1290" s="748"/>
      <c r="W1290" s="767"/>
      <c r="X1290" s="748"/>
    </row>
    <row r="1291" spans="21:24" x14ac:dyDescent="0.15">
      <c r="U1291" s="767"/>
      <c r="V1291" s="767"/>
      <c r="W1291" s="252"/>
      <c r="X1291" s="758"/>
    </row>
    <row r="1292" spans="21:24" x14ac:dyDescent="0.15">
      <c r="W1292" s="767"/>
      <c r="X1292" s="767"/>
    </row>
    <row r="1293" spans="21:24" x14ac:dyDescent="0.15">
      <c r="W1293" s="767"/>
      <c r="X1293" s="767"/>
    </row>
    <row r="1294" spans="21:24" x14ac:dyDescent="0.15">
      <c r="U1294" s="767"/>
      <c r="V1294" s="767"/>
      <c r="W1294" s="767"/>
      <c r="X1294" s="767"/>
    </row>
    <row r="1295" spans="21:24" x14ac:dyDescent="0.15">
      <c r="U1295" s="767"/>
      <c r="V1295" s="767"/>
      <c r="W1295" s="767"/>
      <c r="X1295" s="767"/>
    </row>
    <row r="1296" spans="21:24" x14ac:dyDescent="0.15">
      <c r="U1296" s="767"/>
      <c r="V1296" s="767"/>
      <c r="W1296" s="767"/>
      <c r="X1296" s="767"/>
    </row>
    <row r="1297" spans="19:24" x14ac:dyDescent="0.15">
      <c r="U1297" s="767"/>
      <c r="V1297" s="767"/>
      <c r="W1297" s="767"/>
      <c r="X1297" s="767"/>
    </row>
    <row r="1298" spans="19:24" x14ac:dyDescent="0.15">
      <c r="U1298" s="767"/>
      <c r="V1298" s="767"/>
      <c r="W1298" s="748"/>
      <c r="X1298" s="767"/>
    </row>
    <row r="1299" spans="19:24" x14ac:dyDescent="0.15">
      <c r="U1299" s="767"/>
      <c r="V1299" s="767"/>
      <c r="W1299" s="767"/>
      <c r="X1299" s="767"/>
    </row>
    <row r="1300" spans="19:24" x14ac:dyDescent="0.15">
      <c r="U1300" s="767"/>
      <c r="V1300" s="758"/>
      <c r="W1300" s="767"/>
      <c r="X1300" s="767"/>
    </row>
    <row r="1301" spans="19:24" x14ac:dyDescent="0.15">
      <c r="U1301" s="767"/>
      <c r="V1301" s="767"/>
      <c r="W1301" s="748"/>
      <c r="X1301" s="767"/>
    </row>
    <row r="1302" spans="19:24" x14ac:dyDescent="0.15">
      <c r="U1302" s="767"/>
      <c r="V1302" s="767"/>
      <c r="W1302" s="748"/>
      <c r="X1302" s="767"/>
    </row>
    <row r="1303" spans="19:24" x14ac:dyDescent="0.15">
      <c r="U1303" s="767"/>
      <c r="V1303" s="767"/>
      <c r="W1303" s="252"/>
      <c r="X1303" s="758"/>
    </row>
    <row r="1304" spans="19:24" x14ac:dyDescent="0.15">
      <c r="U1304" s="767"/>
      <c r="V1304" s="767"/>
      <c r="X1304" s="767"/>
    </row>
    <row r="1305" spans="19:24" x14ac:dyDescent="0.15">
      <c r="U1305" s="748"/>
      <c r="V1305" s="748"/>
      <c r="X1305" s="767"/>
    </row>
    <row r="1306" spans="19:24" x14ac:dyDescent="0.15">
      <c r="W1306" s="767"/>
      <c r="X1306" s="767"/>
    </row>
    <row r="1307" spans="19:24" x14ac:dyDescent="0.15">
      <c r="W1307" s="767"/>
      <c r="X1307" s="767"/>
    </row>
    <row r="1308" spans="19:24" x14ac:dyDescent="0.15">
      <c r="U1308" s="767"/>
      <c r="V1308" s="767"/>
      <c r="W1308" s="767"/>
      <c r="X1308" s="767"/>
    </row>
    <row r="1309" spans="19:24" x14ac:dyDescent="0.15">
      <c r="U1309" s="767"/>
      <c r="V1309" s="767"/>
      <c r="W1309" s="768"/>
      <c r="X1309" s="767"/>
    </row>
    <row r="1310" spans="19:24" x14ac:dyDescent="0.15">
      <c r="S1310" s="65"/>
      <c r="U1310" s="767"/>
      <c r="V1310" s="767"/>
      <c r="W1310" s="767"/>
      <c r="X1310" s="748"/>
    </row>
    <row r="1311" spans="19:24" x14ac:dyDescent="0.15">
      <c r="U1311" s="767"/>
      <c r="V1311" s="767"/>
      <c r="W1311" s="767"/>
      <c r="X1311" s="767"/>
    </row>
    <row r="1312" spans="19:24" x14ac:dyDescent="0.15">
      <c r="S1312" s="65"/>
      <c r="W1312" s="252"/>
      <c r="X1312" s="767"/>
    </row>
    <row r="1313" spans="19:24" x14ac:dyDescent="0.15">
      <c r="W1313" s="767"/>
      <c r="X1313" s="748"/>
    </row>
    <row r="1314" spans="19:24" x14ac:dyDescent="0.15">
      <c r="U1314" s="252"/>
      <c r="V1314" s="252"/>
      <c r="W1314" s="767"/>
      <c r="X1314" s="748"/>
    </row>
    <row r="1315" spans="19:24" x14ac:dyDescent="0.15">
      <c r="W1315" s="768"/>
      <c r="X1315" s="767"/>
    </row>
    <row r="1316" spans="19:24" x14ac:dyDescent="0.15">
      <c r="W1316" s="767"/>
    </row>
    <row r="1317" spans="19:24" x14ac:dyDescent="0.15">
      <c r="U1317" s="20"/>
      <c r="V1317" s="20"/>
      <c r="W1317" s="767"/>
    </row>
    <row r="1318" spans="19:24" x14ac:dyDescent="0.15">
      <c r="U1318" s="20"/>
      <c r="V1318" s="20"/>
      <c r="W1318" s="767"/>
      <c r="X1318" s="767"/>
    </row>
    <row r="1319" spans="19:24" x14ac:dyDescent="0.15">
      <c r="U1319" s="20"/>
      <c r="V1319" s="20"/>
      <c r="X1319" s="767"/>
    </row>
    <row r="1320" spans="19:24" x14ac:dyDescent="0.15">
      <c r="S1320" s="65"/>
      <c r="X1320" s="767"/>
    </row>
    <row r="1321" spans="19:24" x14ac:dyDescent="0.15">
      <c r="W1321" s="767"/>
      <c r="X1321" s="767"/>
    </row>
    <row r="1322" spans="19:24" x14ac:dyDescent="0.15">
      <c r="U1322" s="252"/>
      <c r="V1322" s="252"/>
      <c r="W1322" s="767"/>
      <c r="X1322" s="767"/>
    </row>
    <row r="1323" spans="19:24" x14ac:dyDescent="0.15">
      <c r="S1323" s="65"/>
      <c r="U1323" s="767"/>
      <c r="V1323" s="767"/>
      <c r="W1323" s="767"/>
      <c r="X1323" s="767"/>
    </row>
    <row r="1324" spans="19:24" x14ac:dyDescent="0.15">
      <c r="S1324" s="65"/>
      <c r="U1324" s="767"/>
      <c r="V1324" s="767"/>
      <c r="W1324" s="748"/>
      <c r="X1324" s="758"/>
    </row>
    <row r="1325" spans="19:24" x14ac:dyDescent="0.15">
      <c r="S1325" s="65"/>
      <c r="U1325" s="748"/>
      <c r="V1325" s="748"/>
      <c r="X1325" s="767"/>
    </row>
    <row r="1326" spans="19:24" x14ac:dyDescent="0.15">
      <c r="S1326" s="65"/>
      <c r="U1326" s="767"/>
      <c r="V1326" s="767"/>
      <c r="X1326" s="767"/>
    </row>
    <row r="1327" spans="19:24" x14ac:dyDescent="0.15">
      <c r="S1327" s="65"/>
      <c r="W1327" s="767"/>
      <c r="X1327" s="767"/>
    </row>
    <row r="1328" spans="19:24" x14ac:dyDescent="0.15">
      <c r="U1328" s="748"/>
      <c r="V1328" s="748"/>
      <c r="X1328" s="768"/>
    </row>
    <row r="1329" spans="19:24" x14ac:dyDescent="0.15">
      <c r="U1329" s="767"/>
      <c r="V1329" s="767"/>
      <c r="X1329" s="767"/>
    </row>
    <row r="1330" spans="19:24" x14ac:dyDescent="0.15">
      <c r="S1330" s="65"/>
      <c r="U1330" s="767"/>
      <c r="V1330" s="767"/>
      <c r="W1330" s="20"/>
      <c r="X1330" s="767"/>
    </row>
    <row r="1331" spans="19:24" x14ac:dyDescent="0.15">
      <c r="S1331" s="65"/>
      <c r="U1331" s="748"/>
      <c r="V1331" s="748"/>
      <c r="W1331" s="20"/>
      <c r="X1331" s="767"/>
    </row>
    <row r="1332" spans="19:24" x14ac:dyDescent="0.15">
      <c r="S1332" s="65"/>
      <c r="U1332" s="767"/>
      <c r="V1332" s="767"/>
      <c r="W1332" s="20"/>
    </row>
    <row r="1333" spans="19:24" x14ac:dyDescent="0.15">
      <c r="S1333" s="65"/>
    </row>
    <row r="1334" spans="19:24" x14ac:dyDescent="0.15">
      <c r="S1334" s="65"/>
      <c r="U1334" s="748"/>
      <c r="V1334" s="748"/>
      <c r="X1334" s="748"/>
    </row>
    <row r="1335" spans="19:24" x14ac:dyDescent="0.15">
      <c r="S1335" s="65"/>
      <c r="U1335" s="767"/>
      <c r="V1335" s="767"/>
      <c r="W1335" s="252"/>
      <c r="X1335" s="767"/>
    </row>
    <row r="1336" spans="19:24" x14ac:dyDescent="0.15">
      <c r="S1336" s="65"/>
      <c r="U1336" s="767"/>
      <c r="V1336" s="767"/>
      <c r="W1336" s="767"/>
      <c r="X1336" s="767"/>
    </row>
    <row r="1337" spans="19:24" x14ac:dyDescent="0.15">
      <c r="S1337" s="65"/>
      <c r="U1337" s="748"/>
      <c r="V1337" s="748"/>
      <c r="W1337" s="767"/>
      <c r="X1337" s="767"/>
    </row>
    <row r="1338" spans="19:24" x14ac:dyDescent="0.15">
      <c r="S1338" s="65"/>
      <c r="U1338" s="767"/>
      <c r="V1338" s="767"/>
      <c r="W1338" s="748"/>
    </row>
    <row r="1339" spans="19:24" x14ac:dyDescent="0.15">
      <c r="S1339" s="65"/>
      <c r="W1339" s="767"/>
    </row>
    <row r="1340" spans="19:24" x14ac:dyDescent="0.15">
      <c r="S1340" s="65"/>
      <c r="X1340" s="767"/>
    </row>
    <row r="1341" spans="19:24" x14ac:dyDescent="0.15">
      <c r="S1341" s="65"/>
      <c r="U1341" s="767"/>
      <c r="V1341" s="767"/>
      <c r="W1341" s="748"/>
    </row>
    <row r="1342" spans="19:24" x14ac:dyDescent="0.15">
      <c r="S1342" s="65"/>
      <c r="W1342" s="767"/>
    </row>
    <row r="1343" spans="19:24" x14ac:dyDescent="0.15">
      <c r="S1343" s="65"/>
      <c r="W1343" s="767"/>
      <c r="X1343" s="20"/>
    </row>
    <row r="1344" spans="19:24" x14ac:dyDescent="0.15">
      <c r="S1344" s="65"/>
      <c r="U1344" s="748"/>
      <c r="V1344" s="748"/>
      <c r="W1344" s="748"/>
      <c r="X1344" s="20"/>
    </row>
    <row r="1345" spans="19:24" x14ac:dyDescent="0.15">
      <c r="S1345" s="65"/>
      <c r="U1345" s="748"/>
      <c r="V1345" s="748"/>
      <c r="W1345" s="767"/>
      <c r="X1345" s="20"/>
    </row>
    <row r="1346" spans="19:24" x14ac:dyDescent="0.15">
      <c r="S1346" s="65"/>
      <c r="U1346" s="748"/>
      <c r="V1346" s="748"/>
    </row>
    <row r="1347" spans="19:24" x14ac:dyDescent="0.15">
      <c r="S1347" s="65"/>
      <c r="U1347" s="767"/>
      <c r="V1347" s="767"/>
      <c r="W1347" s="748"/>
    </row>
    <row r="1348" spans="19:24" x14ac:dyDescent="0.15">
      <c r="S1348" s="65"/>
      <c r="U1348" s="748"/>
      <c r="V1348" s="748"/>
      <c r="W1348" s="767"/>
      <c r="X1348" s="252"/>
    </row>
    <row r="1349" spans="19:24" x14ac:dyDescent="0.15">
      <c r="S1349" s="65"/>
      <c r="U1349" s="748"/>
      <c r="V1349" s="748"/>
      <c r="W1349" s="767"/>
      <c r="X1349" s="767"/>
    </row>
    <row r="1350" spans="19:24" x14ac:dyDescent="0.15">
      <c r="S1350" s="65"/>
      <c r="U1350" s="748"/>
      <c r="V1350" s="748"/>
      <c r="W1350" s="748"/>
      <c r="X1350" s="767"/>
    </row>
    <row r="1351" spans="19:24" x14ac:dyDescent="0.15">
      <c r="S1351" s="65"/>
      <c r="U1351" s="748"/>
      <c r="V1351" s="748"/>
      <c r="W1351" s="767"/>
      <c r="X1351" s="748"/>
    </row>
    <row r="1352" spans="19:24" x14ac:dyDescent="0.15">
      <c r="U1352" s="748"/>
      <c r="V1352" s="748"/>
      <c r="X1352" s="767"/>
    </row>
    <row r="1353" spans="19:24" x14ac:dyDescent="0.15">
      <c r="S1353" s="65"/>
      <c r="U1353" s="748"/>
      <c r="V1353" s="748"/>
    </row>
    <row r="1354" spans="19:24" x14ac:dyDescent="0.15">
      <c r="S1354" s="62"/>
      <c r="U1354" s="748"/>
      <c r="V1354" s="748"/>
      <c r="W1354" s="767"/>
      <c r="X1354" s="748"/>
    </row>
    <row r="1355" spans="19:24" x14ac:dyDescent="0.15">
      <c r="S1355" s="62"/>
      <c r="U1355" s="748"/>
      <c r="V1355" s="748"/>
      <c r="X1355" s="767"/>
    </row>
    <row r="1356" spans="19:24" x14ac:dyDescent="0.15">
      <c r="S1356" s="62"/>
      <c r="U1356" s="748"/>
      <c r="V1356" s="748"/>
      <c r="X1356" s="767"/>
    </row>
    <row r="1357" spans="19:24" x14ac:dyDescent="0.15">
      <c r="U1357" s="748"/>
      <c r="V1357" s="748"/>
      <c r="W1357" s="767"/>
      <c r="X1357" s="748"/>
    </row>
    <row r="1358" spans="19:24" x14ac:dyDescent="0.15">
      <c r="U1358" s="748"/>
      <c r="V1358" s="748"/>
      <c r="W1358" s="767"/>
      <c r="X1358" s="767"/>
    </row>
    <row r="1359" spans="19:24" x14ac:dyDescent="0.15">
      <c r="U1359" s="748"/>
      <c r="V1359" s="748"/>
      <c r="W1359" s="767"/>
    </row>
    <row r="1360" spans="19:24" x14ac:dyDescent="0.15">
      <c r="U1360" s="748"/>
      <c r="V1360" s="748"/>
      <c r="W1360" s="767"/>
      <c r="X1360" s="748"/>
    </row>
    <row r="1361" spans="19:24" x14ac:dyDescent="0.15">
      <c r="S1361" s="62"/>
      <c r="U1361" s="748"/>
      <c r="V1361" s="748"/>
      <c r="W1361" s="748"/>
      <c r="X1361" s="767"/>
    </row>
    <row r="1362" spans="19:24" x14ac:dyDescent="0.15">
      <c r="U1362" s="767"/>
      <c r="V1362" s="767"/>
      <c r="W1362" s="767"/>
      <c r="X1362" s="767"/>
    </row>
    <row r="1363" spans="19:24" x14ac:dyDescent="0.15">
      <c r="U1363" s="748"/>
      <c r="V1363" s="748"/>
      <c r="W1363" s="767"/>
      <c r="X1363" s="748"/>
    </row>
    <row r="1364" spans="19:24" x14ac:dyDescent="0.15">
      <c r="S1364" s="62"/>
      <c r="U1364" s="767"/>
      <c r="V1364" s="767"/>
      <c r="W1364" s="748"/>
      <c r="X1364" s="767"/>
    </row>
    <row r="1365" spans="19:24" x14ac:dyDescent="0.15">
      <c r="U1365" s="767"/>
      <c r="V1365" s="767"/>
      <c r="W1365" s="767"/>
    </row>
    <row r="1366" spans="19:24" x14ac:dyDescent="0.15">
      <c r="U1366" s="748"/>
      <c r="V1366" s="748"/>
      <c r="W1366" s="767"/>
    </row>
    <row r="1367" spans="19:24" x14ac:dyDescent="0.15">
      <c r="W1367" s="748"/>
      <c r="X1367" s="767"/>
    </row>
    <row r="1368" spans="19:24" x14ac:dyDescent="0.15">
      <c r="U1368" s="767"/>
      <c r="V1368" s="767"/>
      <c r="W1368" s="767"/>
    </row>
    <row r="1369" spans="19:24" x14ac:dyDescent="0.15">
      <c r="U1369" s="748"/>
      <c r="V1369" s="748"/>
      <c r="W1369" s="767"/>
    </row>
    <row r="1370" spans="19:24" x14ac:dyDescent="0.15">
      <c r="U1370" s="767"/>
      <c r="V1370" s="748"/>
      <c r="W1370" s="767"/>
      <c r="X1370" s="767"/>
    </row>
    <row r="1371" spans="19:24" x14ac:dyDescent="0.15">
      <c r="U1371" s="767"/>
      <c r="V1371" s="767"/>
      <c r="W1371" s="767"/>
      <c r="X1371" s="767"/>
    </row>
    <row r="1372" spans="19:24" x14ac:dyDescent="0.15">
      <c r="U1372" s="748"/>
      <c r="V1372" s="748"/>
      <c r="W1372" s="767"/>
      <c r="X1372" s="767"/>
    </row>
    <row r="1373" spans="19:24" x14ac:dyDescent="0.15">
      <c r="U1373" s="767"/>
      <c r="V1373" s="748"/>
      <c r="W1373" s="767"/>
      <c r="X1373" s="767"/>
    </row>
    <row r="1374" spans="19:24" x14ac:dyDescent="0.15">
      <c r="W1374" s="748"/>
      <c r="X1374" s="767"/>
    </row>
    <row r="1375" spans="19:24" x14ac:dyDescent="0.15">
      <c r="U1375" s="748"/>
      <c r="V1375" s="748"/>
      <c r="W1375" s="767"/>
      <c r="X1375" s="767"/>
    </row>
    <row r="1376" spans="19:24" x14ac:dyDescent="0.15">
      <c r="U1376" s="767"/>
      <c r="V1376" s="748"/>
      <c r="W1376" s="767"/>
      <c r="X1376" s="767"/>
    </row>
    <row r="1377" spans="19:24" x14ac:dyDescent="0.15">
      <c r="U1377" s="767"/>
      <c r="V1377" s="767"/>
      <c r="W1377" s="748"/>
      <c r="X1377" s="767"/>
    </row>
    <row r="1378" spans="19:24" x14ac:dyDescent="0.15">
      <c r="U1378" s="748"/>
      <c r="V1378" s="748"/>
      <c r="W1378" s="767"/>
      <c r="X1378" s="767"/>
    </row>
    <row r="1379" spans="19:24" x14ac:dyDescent="0.15">
      <c r="U1379" s="767"/>
      <c r="V1379" s="767"/>
      <c r="W1379" s="767"/>
      <c r="X1379" s="770"/>
    </row>
    <row r="1380" spans="19:24" x14ac:dyDescent="0.15">
      <c r="W1380" s="748"/>
      <c r="X1380" s="767"/>
    </row>
    <row r="1381" spans="19:24" x14ac:dyDescent="0.15">
      <c r="X1381" s="767"/>
    </row>
    <row r="1382" spans="19:24" x14ac:dyDescent="0.15">
      <c r="U1382" s="767"/>
      <c r="V1382" s="767"/>
      <c r="W1382" s="767"/>
      <c r="X1382" s="767"/>
    </row>
    <row r="1383" spans="19:24" x14ac:dyDescent="0.15">
      <c r="W1383" s="748"/>
      <c r="X1383" s="767"/>
    </row>
    <row r="1384" spans="19:24" x14ac:dyDescent="0.15">
      <c r="W1384" s="767"/>
      <c r="X1384" s="767"/>
    </row>
    <row r="1385" spans="19:24" x14ac:dyDescent="0.15">
      <c r="U1385" s="767"/>
      <c r="V1385" s="767"/>
      <c r="W1385" s="767"/>
      <c r="X1385" s="748"/>
    </row>
    <row r="1386" spans="19:24" x14ac:dyDescent="0.15">
      <c r="U1386" s="767"/>
      <c r="V1386" s="767"/>
      <c r="W1386" s="748"/>
      <c r="X1386" s="758"/>
    </row>
    <row r="1387" spans="19:24" x14ac:dyDescent="0.15">
      <c r="U1387" s="767"/>
      <c r="V1387" s="767"/>
      <c r="W1387" s="767"/>
      <c r="X1387" s="767"/>
    </row>
    <row r="1388" spans="19:24" x14ac:dyDescent="0.15">
      <c r="U1388" s="748"/>
      <c r="V1388" s="748"/>
      <c r="X1388" s="767"/>
    </row>
    <row r="1389" spans="19:24" x14ac:dyDescent="0.15">
      <c r="U1389" s="748"/>
      <c r="V1389" s="748"/>
      <c r="W1389" s="748"/>
      <c r="X1389" s="748"/>
    </row>
    <row r="1390" spans="19:24" x14ac:dyDescent="0.15">
      <c r="U1390" s="748"/>
      <c r="V1390" s="748"/>
      <c r="W1390" s="767"/>
      <c r="X1390" s="767"/>
    </row>
    <row r="1391" spans="19:24" x14ac:dyDescent="0.15">
      <c r="S1391" s="62"/>
      <c r="U1391" s="767"/>
      <c r="V1391" s="767"/>
      <c r="W1391" s="767"/>
      <c r="X1391" s="748"/>
    </row>
    <row r="1392" spans="19:24" x14ac:dyDescent="0.15">
      <c r="S1392" s="65"/>
      <c r="U1392" s="748"/>
      <c r="V1392" s="748"/>
      <c r="W1392" s="748"/>
      <c r="X1392" s="767"/>
    </row>
    <row r="1393" spans="19:24" x14ac:dyDescent="0.15">
      <c r="U1393" s="748"/>
      <c r="V1393" s="748"/>
      <c r="W1393" s="767"/>
      <c r="X1393" s="767"/>
    </row>
    <row r="1394" spans="19:24" x14ac:dyDescent="0.15">
      <c r="S1394" s="65"/>
      <c r="U1394" s="767"/>
      <c r="V1394" s="767"/>
      <c r="X1394" s="748"/>
    </row>
    <row r="1395" spans="19:24" x14ac:dyDescent="0.15">
      <c r="S1395" s="65"/>
      <c r="U1395" s="767"/>
      <c r="V1395" s="767"/>
    </row>
    <row r="1396" spans="19:24" x14ac:dyDescent="0.15">
      <c r="S1396" s="65"/>
      <c r="U1396" s="767"/>
      <c r="V1396" s="767"/>
      <c r="W1396" s="767"/>
      <c r="X1396" s="767"/>
    </row>
    <row r="1397" spans="19:24" x14ac:dyDescent="0.15">
      <c r="U1397" s="770"/>
      <c r="V1397" s="768"/>
      <c r="X1397" s="748"/>
    </row>
    <row r="1398" spans="19:24" x14ac:dyDescent="0.15">
      <c r="S1398" s="65"/>
      <c r="U1398" s="252"/>
      <c r="V1398" s="252"/>
      <c r="X1398" s="767"/>
    </row>
    <row r="1399" spans="19:24" x14ac:dyDescent="0.15">
      <c r="S1399" s="738"/>
      <c r="U1399" s="252"/>
      <c r="V1399" s="252"/>
      <c r="W1399" s="748"/>
      <c r="X1399" s="767"/>
    </row>
    <row r="1400" spans="19:24" x14ac:dyDescent="0.15">
      <c r="U1400" s="770"/>
      <c r="V1400" s="768"/>
      <c r="W1400" s="767"/>
      <c r="X1400" s="748"/>
    </row>
    <row r="1401" spans="19:24" x14ac:dyDescent="0.15">
      <c r="S1401" s="65"/>
      <c r="U1401" s="767"/>
      <c r="V1401" s="767"/>
      <c r="W1401" s="767"/>
      <c r="X1401" s="767"/>
    </row>
    <row r="1402" spans="19:24" x14ac:dyDescent="0.15">
      <c r="S1402" s="65"/>
      <c r="U1402" s="767"/>
      <c r="V1402" s="767"/>
      <c r="W1402" s="767"/>
    </row>
    <row r="1403" spans="19:24" x14ac:dyDescent="0.15">
      <c r="S1403" s="65"/>
      <c r="U1403" s="748"/>
      <c r="V1403" s="748"/>
      <c r="W1403" s="767"/>
      <c r="X1403" s="748"/>
    </row>
    <row r="1404" spans="19:24" x14ac:dyDescent="0.15">
      <c r="S1404" s="65"/>
      <c r="W1404" s="767"/>
      <c r="X1404" s="767"/>
    </row>
    <row r="1405" spans="19:24" x14ac:dyDescent="0.15">
      <c r="S1405" s="65"/>
      <c r="U1405" s="767"/>
      <c r="V1405" s="767"/>
      <c r="W1405" s="767"/>
      <c r="X1405" s="767"/>
    </row>
    <row r="1406" spans="19:24" x14ac:dyDescent="0.15">
      <c r="S1406" s="65"/>
      <c r="U1406" s="748"/>
      <c r="V1406" s="748"/>
      <c r="W1406" s="748"/>
      <c r="X1406" s="748"/>
    </row>
    <row r="1407" spans="19:24" x14ac:dyDescent="0.15">
      <c r="S1407" s="65"/>
      <c r="U1407" s="767"/>
      <c r="V1407" s="767"/>
      <c r="W1407" s="767"/>
      <c r="X1407" s="767"/>
    </row>
    <row r="1408" spans="19:24" x14ac:dyDescent="0.15">
      <c r="S1408" s="65"/>
      <c r="U1408" s="767"/>
      <c r="V1408" s="767"/>
      <c r="W1408" s="748"/>
    </row>
    <row r="1409" spans="19:24" x14ac:dyDescent="0.15">
      <c r="S1409" s="62"/>
      <c r="U1409" s="767"/>
      <c r="V1409" s="748"/>
      <c r="W1409" s="748"/>
    </row>
    <row r="1410" spans="19:24" x14ac:dyDescent="0.15">
      <c r="S1410" s="65"/>
      <c r="U1410" s="767"/>
      <c r="V1410" s="767"/>
      <c r="W1410" s="748"/>
      <c r="X1410" s="767"/>
    </row>
    <row r="1411" spans="19:24" x14ac:dyDescent="0.15">
      <c r="S1411" s="65"/>
      <c r="U1411" s="767"/>
      <c r="V1411" s="767"/>
      <c r="W1411" s="768"/>
    </row>
    <row r="1412" spans="19:24" x14ac:dyDescent="0.15">
      <c r="U1412" s="767"/>
      <c r="V1412" s="767"/>
      <c r="W1412" s="748"/>
    </row>
    <row r="1413" spans="19:24" x14ac:dyDescent="0.15">
      <c r="S1413" s="65"/>
      <c r="U1413" s="767"/>
      <c r="V1413" s="767"/>
      <c r="W1413" s="748"/>
      <c r="X1413" s="748"/>
    </row>
    <row r="1414" spans="19:24" x14ac:dyDescent="0.15">
      <c r="S1414" s="65"/>
      <c r="U1414" s="767"/>
      <c r="V1414" s="767"/>
      <c r="W1414" s="767"/>
      <c r="X1414" s="748"/>
    </row>
    <row r="1415" spans="19:24" x14ac:dyDescent="0.15">
      <c r="S1415" s="62"/>
      <c r="U1415" s="767"/>
      <c r="V1415" s="767"/>
      <c r="W1415" s="252"/>
      <c r="X1415" s="748"/>
    </row>
    <row r="1416" spans="19:24" x14ac:dyDescent="0.15">
      <c r="S1416" s="65"/>
      <c r="U1416" s="767"/>
      <c r="V1416" s="767"/>
      <c r="W1416" s="252"/>
      <c r="X1416" s="767"/>
    </row>
    <row r="1417" spans="19:24" x14ac:dyDescent="0.15">
      <c r="S1417" s="65"/>
      <c r="U1417" s="767"/>
      <c r="V1417" s="767"/>
      <c r="W1417" s="748"/>
      <c r="X1417" s="748"/>
    </row>
    <row r="1418" spans="19:24" x14ac:dyDescent="0.15">
      <c r="S1418" s="62"/>
      <c r="U1418" s="767"/>
      <c r="V1418" s="767"/>
      <c r="X1418" s="767"/>
    </row>
    <row r="1419" spans="19:24" x14ac:dyDescent="0.15">
      <c r="U1419" s="767"/>
      <c r="V1419" s="767"/>
      <c r="W1419" s="252"/>
      <c r="X1419" s="767"/>
    </row>
    <row r="1420" spans="19:24" x14ac:dyDescent="0.15">
      <c r="U1420" s="767"/>
      <c r="V1420" s="767"/>
      <c r="W1420" s="748"/>
      <c r="X1420" s="767"/>
    </row>
    <row r="1421" spans="19:24" x14ac:dyDescent="0.15">
      <c r="U1421" s="767"/>
      <c r="V1421" s="767"/>
      <c r="W1421" s="252"/>
      <c r="X1421" s="748"/>
    </row>
    <row r="1422" spans="19:24" x14ac:dyDescent="0.15">
      <c r="U1422" s="767"/>
      <c r="V1422" s="767"/>
      <c r="W1422" s="252"/>
      <c r="X1422" s="252"/>
    </row>
    <row r="1423" spans="19:24" x14ac:dyDescent="0.15">
      <c r="U1423" s="767"/>
      <c r="V1423" s="767"/>
      <c r="W1423" s="767"/>
      <c r="X1423" s="767"/>
    </row>
    <row r="1424" spans="19:24" x14ac:dyDescent="0.15">
      <c r="U1424" s="767"/>
      <c r="V1424" s="767"/>
      <c r="W1424" s="252"/>
      <c r="X1424" s="767"/>
    </row>
    <row r="1425" spans="19:24" x14ac:dyDescent="0.15">
      <c r="U1425" s="767"/>
      <c r="V1425" s="767"/>
      <c r="W1425" s="252"/>
      <c r="X1425" s="767"/>
    </row>
    <row r="1426" spans="19:24" x14ac:dyDescent="0.15">
      <c r="U1426" s="767"/>
      <c r="V1426" s="767"/>
      <c r="W1426" s="252"/>
      <c r="X1426" s="767"/>
    </row>
    <row r="1427" spans="19:24" x14ac:dyDescent="0.15">
      <c r="S1427" s="65"/>
      <c r="U1427" s="748"/>
      <c r="V1427" s="748"/>
      <c r="W1427" s="252"/>
      <c r="X1427" s="767"/>
    </row>
    <row r="1428" spans="19:24" x14ac:dyDescent="0.15">
      <c r="U1428" s="748"/>
      <c r="V1428" s="748"/>
      <c r="W1428" s="252"/>
      <c r="X1428" s="767"/>
    </row>
    <row r="1429" spans="19:24" x14ac:dyDescent="0.15">
      <c r="S1429" s="65"/>
      <c r="U1429" s="748"/>
      <c r="V1429" s="748"/>
      <c r="W1429" s="252"/>
      <c r="X1429" s="767"/>
    </row>
    <row r="1430" spans="19:24" x14ac:dyDescent="0.15">
      <c r="S1430" s="65"/>
      <c r="U1430" s="748"/>
      <c r="V1430" s="748"/>
      <c r="W1430" s="252"/>
      <c r="X1430" s="767"/>
    </row>
    <row r="1431" spans="19:24" x14ac:dyDescent="0.15">
      <c r="S1431" s="65"/>
      <c r="U1431" s="748"/>
      <c r="V1431" s="748"/>
      <c r="W1431" s="252"/>
      <c r="X1431" s="768"/>
    </row>
    <row r="1432" spans="19:24" x14ac:dyDescent="0.15">
      <c r="S1432" s="65"/>
      <c r="U1432" s="748"/>
      <c r="V1432" s="748"/>
      <c r="W1432" s="252"/>
    </row>
    <row r="1433" spans="19:24" x14ac:dyDescent="0.15">
      <c r="S1433" s="65"/>
      <c r="U1433" s="252"/>
      <c r="V1433" s="252"/>
      <c r="W1433" s="252"/>
      <c r="X1433" s="767"/>
    </row>
    <row r="1434" spans="19:24" x14ac:dyDescent="0.15">
      <c r="W1434" s="252"/>
      <c r="X1434" s="748"/>
    </row>
    <row r="1435" spans="19:24" x14ac:dyDescent="0.15">
      <c r="W1435" s="252"/>
      <c r="X1435" s="767"/>
    </row>
    <row r="1436" spans="19:24" x14ac:dyDescent="0.15">
      <c r="S1436" s="65"/>
      <c r="U1436" s="767"/>
      <c r="V1436" s="767"/>
      <c r="W1436" s="252"/>
      <c r="X1436" s="767"/>
    </row>
    <row r="1437" spans="19:24" x14ac:dyDescent="0.15">
      <c r="S1437" s="65"/>
      <c r="U1437" s="20"/>
      <c r="V1437" s="20"/>
      <c r="W1437" s="252"/>
      <c r="X1437" s="767"/>
    </row>
    <row r="1438" spans="19:24" x14ac:dyDescent="0.15">
      <c r="S1438" s="65"/>
      <c r="U1438" s="748"/>
      <c r="V1438" s="748"/>
      <c r="W1438" s="252"/>
      <c r="X1438" s="767"/>
    </row>
    <row r="1439" spans="19:24" x14ac:dyDescent="0.15">
      <c r="S1439" s="65"/>
      <c r="U1439" s="748"/>
      <c r="V1439" s="748"/>
      <c r="W1439" s="252"/>
      <c r="X1439" s="767"/>
    </row>
    <row r="1440" spans="19:24" x14ac:dyDescent="0.15">
      <c r="S1440" s="65"/>
      <c r="W1440" s="252"/>
      <c r="X1440" s="767"/>
    </row>
    <row r="1441" spans="19:24" x14ac:dyDescent="0.15">
      <c r="W1441" s="252"/>
      <c r="X1441" s="767"/>
    </row>
    <row r="1442" spans="19:24" x14ac:dyDescent="0.15">
      <c r="S1442" s="65"/>
      <c r="U1442" s="748"/>
      <c r="V1442" s="748"/>
      <c r="W1442" s="748"/>
      <c r="X1442" s="767"/>
    </row>
    <row r="1443" spans="19:24" x14ac:dyDescent="0.15">
      <c r="U1443" s="748"/>
      <c r="V1443" s="748"/>
      <c r="W1443" s="748"/>
      <c r="X1443" s="767"/>
    </row>
    <row r="1444" spans="19:24" x14ac:dyDescent="0.15">
      <c r="U1444" s="748"/>
      <c r="V1444" s="748"/>
      <c r="W1444" s="748"/>
      <c r="X1444" s="767"/>
    </row>
    <row r="1445" spans="19:24" x14ac:dyDescent="0.15">
      <c r="S1445" s="65"/>
      <c r="U1445" s="748"/>
      <c r="V1445" s="748"/>
      <c r="W1445" s="748"/>
      <c r="X1445" s="767"/>
    </row>
    <row r="1446" spans="19:24" x14ac:dyDescent="0.15">
      <c r="U1446" s="748"/>
      <c r="V1446" s="748"/>
      <c r="W1446" s="748"/>
      <c r="X1446" s="767"/>
    </row>
    <row r="1447" spans="19:24" x14ac:dyDescent="0.15">
      <c r="U1447" s="748"/>
      <c r="V1447" s="748"/>
      <c r="W1447" s="748"/>
      <c r="X1447" s="767"/>
    </row>
    <row r="1448" spans="19:24" x14ac:dyDescent="0.15">
      <c r="S1448" s="62"/>
      <c r="U1448" s="748"/>
      <c r="V1448" s="767"/>
      <c r="W1448" s="748"/>
      <c r="X1448" s="767"/>
    </row>
    <row r="1449" spans="19:24" x14ac:dyDescent="0.15">
      <c r="S1449" s="62"/>
      <c r="U1449" s="748"/>
      <c r="V1449" s="748"/>
      <c r="X1449" s="767"/>
    </row>
    <row r="1450" spans="19:24" x14ac:dyDescent="0.15">
      <c r="S1450" s="62"/>
      <c r="U1450" s="748"/>
      <c r="V1450" s="748"/>
      <c r="X1450" s="767"/>
    </row>
    <row r="1451" spans="19:24" x14ac:dyDescent="0.15">
      <c r="S1451" s="65"/>
      <c r="U1451" s="767"/>
      <c r="V1451" s="767"/>
      <c r="W1451" s="767"/>
      <c r="X1451" s="767"/>
    </row>
    <row r="1452" spans="19:24" x14ac:dyDescent="0.15">
      <c r="S1452" s="65"/>
      <c r="U1452" s="748"/>
      <c r="V1452" s="748"/>
      <c r="W1452" s="20"/>
      <c r="X1452" s="767"/>
    </row>
    <row r="1453" spans="19:24" x14ac:dyDescent="0.15">
      <c r="S1453" s="62"/>
      <c r="U1453" s="748"/>
      <c r="V1453" s="748"/>
      <c r="W1453" s="748"/>
      <c r="X1453" s="767"/>
    </row>
    <row r="1454" spans="19:24" x14ac:dyDescent="0.15">
      <c r="S1454" s="62"/>
      <c r="U1454" s="767"/>
      <c r="V1454" s="767"/>
      <c r="W1454" s="767"/>
      <c r="X1454" s="767"/>
    </row>
    <row r="1455" spans="19:24" x14ac:dyDescent="0.15">
      <c r="S1455" s="65"/>
      <c r="U1455" s="252"/>
      <c r="V1455" s="252"/>
      <c r="X1455" s="767"/>
    </row>
    <row r="1456" spans="19:24" x14ac:dyDescent="0.15">
      <c r="S1456" s="62"/>
      <c r="U1456" s="748"/>
      <c r="V1456" s="748"/>
      <c r="X1456" s="767"/>
    </row>
    <row r="1457" spans="19:24" x14ac:dyDescent="0.15">
      <c r="S1457" s="65"/>
      <c r="U1457" s="767"/>
      <c r="V1457" s="767"/>
      <c r="W1457" s="748"/>
      <c r="X1457" s="767"/>
    </row>
    <row r="1458" spans="19:24" x14ac:dyDescent="0.15">
      <c r="U1458" s="767"/>
      <c r="V1458" s="767"/>
      <c r="W1458" s="748"/>
      <c r="X1458" s="748"/>
    </row>
    <row r="1459" spans="19:24" x14ac:dyDescent="0.15">
      <c r="U1459" s="748"/>
      <c r="V1459" s="748"/>
      <c r="W1459" s="748"/>
      <c r="X1459" s="748"/>
    </row>
    <row r="1460" spans="19:24" x14ac:dyDescent="0.15">
      <c r="S1460" s="65"/>
      <c r="U1460" s="767"/>
      <c r="V1460" s="767"/>
      <c r="W1460" s="767"/>
      <c r="X1460" s="748"/>
    </row>
    <row r="1461" spans="19:24" x14ac:dyDescent="0.15">
      <c r="U1461" s="767"/>
      <c r="V1461" s="767"/>
      <c r="W1461" s="767"/>
      <c r="X1461" s="748"/>
    </row>
    <row r="1462" spans="19:24" x14ac:dyDescent="0.15">
      <c r="U1462" s="748"/>
      <c r="V1462" s="748"/>
      <c r="W1462" s="748"/>
      <c r="X1462" s="748"/>
    </row>
    <row r="1463" spans="19:24" x14ac:dyDescent="0.15">
      <c r="S1463" s="62"/>
      <c r="U1463" s="767"/>
      <c r="V1463" s="767"/>
      <c r="W1463" s="252"/>
      <c r="X1463" s="252"/>
    </row>
    <row r="1464" spans="19:24" x14ac:dyDescent="0.15">
      <c r="U1464" s="767"/>
      <c r="V1464" s="767"/>
      <c r="W1464" s="767"/>
    </row>
    <row r="1465" spans="19:24" x14ac:dyDescent="0.15">
      <c r="S1465" s="65"/>
      <c r="W1465" s="748"/>
    </row>
    <row r="1466" spans="19:24" x14ac:dyDescent="0.15">
      <c r="S1466" s="65"/>
      <c r="U1466" s="252"/>
      <c r="V1466" s="252"/>
      <c r="W1466" s="748"/>
      <c r="X1466" s="767"/>
    </row>
    <row r="1467" spans="19:24" x14ac:dyDescent="0.15">
      <c r="S1467" s="65"/>
      <c r="U1467" s="767"/>
      <c r="V1467" s="767"/>
      <c r="W1467" s="767"/>
      <c r="X1467" s="20"/>
    </row>
    <row r="1468" spans="19:24" x14ac:dyDescent="0.15">
      <c r="S1468" s="65"/>
      <c r="U1468" s="767"/>
      <c r="V1468" s="767"/>
      <c r="W1468" s="767"/>
      <c r="X1468" s="748"/>
    </row>
    <row r="1469" spans="19:24" x14ac:dyDescent="0.15">
      <c r="S1469" s="65"/>
      <c r="U1469" s="748"/>
      <c r="V1469" s="748"/>
      <c r="W1469" s="748"/>
      <c r="X1469" s="767"/>
    </row>
    <row r="1470" spans="19:24" x14ac:dyDescent="0.15">
      <c r="S1470" s="65"/>
      <c r="U1470" s="767"/>
      <c r="V1470" s="767"/>
      <c r="W1470" s="767"/>
    </row>
    <row r="1471" spans="19:24" x14ac:dyDescent="0.15">
      <c r="U1471" s="767"/>
      <c r="V1471" s="767"/>
      <c r="W1471" s="748"/>
    </row>
    <row r="1472" spans="19:24" x14ac:dyDescent="0.15">
      <c r="U1472" s="748"/>
      <c r="V1472" s="748"/>
      <c r="W1472" s="748"/>
      <c r="X1472" s="767"/>
    </row>
    <row r="1473" spans="19:24" x14ac:dyDescent="0.15">
      <c r="S1473" s="62"/>
      <c r="U1473" s="767"/>
      <c r="V1473" s="767"/>
      <c r="W1473" s="767"/>
      <c r="X1473" s="767"/>
    </row>
    <row r="1474" spans="19:24" x14ac:dyDescent="0.15">
      <c r="S1474" s="62"/>
      <c r="U1474" s="748"/>
      <c r="V1474" s="748"/>
      <c r="W1474" s="767"/>
      <c r="X1474" s="767"/>
    </row>
    <row r="1475" spans="19:24" x14ac:dyDescent="0.15">
      <c r="S1475" s="62"/>
      <c r="U1475" s="748"/>
      <c r="V1475" s="748"/>
      <c r="W1475" s="748"/>
      <c r="X1475" s="767"/>
    </row>
    <row r="1476" spans="19:24" x14ac:dyDescent="0.15">
      <c r="S1476" s="62"/>
      <c r="U1476" s="748"/>
      <c r="V1476" s="748"/>
      <c r="W1476" s="767"/>
      <c r="X1476" s="767"/>
    </row>
    <row r="1477" spans="19:24" x14ac:dyDescent="0.15">
      <c r="S1477" s="62"/>
      <c r="U1477" s="748"/>
      <c r="V1477" s="748"/>
      <c r="W1477" s="767"/>
      <c r="X1477" s="767"/>
    </row>
    <row r="1478" spans="19:24" x14ac:dyDescent="0.15">
      <c r="S1478" s="62"/>
      <c r="U1478" s="748"/>
      <c r="V1478" s="748"/>
      <c r="W1478" s="748"/>
      <c r="X1478" s="767"/>
    </row>
    <row r="1479" spans="19:24" x14ac:dyDescent="0.15">
      <c r="S1479" s="62"/>
      <c r="U1479" s="748"/>
      <c r="V1479" s="748"/>
      <c r="W1479" s="767"/>
      <c r="X1479" s="767"/>
    </row>
    <row r="1480" spans="19:24" x14ac:dyDescent="0.15">
      <c r="S1480" s="62"/>
      <c r="U1480" s="748"/>
      <c r="V1480" s="748"/>
      <c r="W1480" s="767"/>
      <c r="X1480" s="767"/>
    </row>
    <row r="1481" spans="19:24" x14ac:dyDescent="0.15">
      <c r="S1481" s="62"/>
      <c r="U1481" s="748"/>
      <c r="V1481" s="748"/>
      <c r="X1481" s="767"/>
    </row>
    <row r="1482" spans="19:24" x14ac:dyDescent="0.15">
      <c r="S1482" s="62"/>
      <c r="U1482" s="748"/>
      <c r="V1482" s="748"/>
      <c r="W1482" s="252"/>
      <c r="X1482" s="748"/>
    </row>
    <row r="1483" spans="19:24" x14ac:dyDescent="0.15">
      <c r="S1483" s="62"/>
      <c r="U1483" s="748"/>
      <c r="V1483" s="748"/>
      <c r="W1483" s="767"/>
      <c r="X1483" s="767"/>
    </row>
    <row r="1484" spans="19:24" x14ac:dyDescent="0.15">
      <c r="S1484" s="65"/>
      <c r="U1484" s="748"/>
      <c r="V1484" s="748"/>
      <c r="W1484" s="767"/>
      <c r="X1484" s="748"/>
    </row>
    <row r="1485" spans="19:24" x14ac:dyDescent="0.15">
      <c r="S1485" s="65"/>
      <c r="U1485" s="252"/>
      <c r="V1485" s="252"/>
      <c r="W1485" s="748"/>
      <c r="X1485" s="748"/>
    </row>
    <row r="1486" spans="19:24" x14ac:dyDescent="0.15">
      <c r="S1486" s="65"/>
      <c r="U1486" s="767"/>
      <c r="V1486" s="767"/>
      <c r="W1486" s="767"/>
      <c r="X1486" s="767"/>
    </row>
    <row r="1487" spans="19:24" x14ac:dyDescent="0.15">
      <c r="S1487" s="65"/>
      <c r="U1487" s="767"/>
      <c r="V1487" s="767"/>
      <c r="W1487" s="767"/>
      <c r="X1487" s="758"/>
    </row>
    <row r="1488" spans="19:24" x14ac:dyDescent="0.15">
      <c r="S1488" s="65"/>
      <c r="U1488" s="767"/>
      <c r="V1488" s="767"/>
      <c r="W1488" s="748"/>
      <c r="X1488" s="748"/>
    </row>
    <row r="1489" spans="19:24" x14ac:dyDescent="0.15">
      <c r="S1489" s="62"/>
      <c r="U1489" s="767"/>
      <c r="V1489" s="767"/>
      <c r="W1489" s="767"/>
      <c r="X1489" s="767"/>
    </row>
    <row r="1490" spans="19:24" x14ac:dyDescent="0.15">
      <c r="S1490" s="65"/>
      <c r="U1490" s="767"/>
      <c r="V1490" s="767"/>
      <c r="W1490" s="748"/>
      <c r="X1490" s="767"/>
    </row>
    <row r="1491" spans="19:24" x14ac:dyDescent="0.15">
      <c r="S1491" s="65"/>
      <c r="V1491" s="755"/>
      <c r="W1491" s="748"/>
      <c r="X1491" s="748"/>
    </row>
    <row r="1492" spans="19:24" x14ac:dyDescent="0.15">
      <c r="S1492" s="62"/>
      <c r="U1492" s="767"/>
      <c r="V1492" s="767"/>
      <c r="W1492" s="748"/>
      <c r="X1492" s="767"/>
    </row>
    <row r="1493" spans="19:24" x14ac:dyDescent="0.15">
      <c r="S1493" s="65"/>
      <c r="U1493" s="767"/>
      <c r="V1493" s="767"/>
      <c r="W1493" s="748"/>
      <c r="X1493" s="767"/>
    </row>
    <row r="1494" spans="19:24" x14ac:dyDescent="0.15">
      <c r="S1494" s="65"/>
      <c r="U1494" s="767"/>
      <c r="V1494" s="767"/>
      <c r="W1494" s="748"/>
      <c r="X1494" s="748"/>
    </row>
    <row r="1495" spans="19:24" x14ac:dyDescent="0.15">
      <c r="S1495" s="62"/>
      <c r="U1495" s="767"/>
      <c r="V1495" s="767"/>
      <c r="W1495" s="748"/>
      <c r="X1495" s="767"/>
    </row>
    <row r="1496" spans="19:24" x14ac:dyDescent="0.15">
      <c r="U1496" s="767"/>
      <c r="V1496" s="767"/>
      <c r="W1496" s="748"/>
      <c r="X1496" s="767"/>
    </row>
    <row r="1497" spans="19:24" x14ac:dyDescent="0.15">
      <c r="S1497" s="65"/>
      <c r="U1497" s="767"/>
      <c r="V1497" s="767"/>
      <c r="W1497" s="748"/>
    </row>
    <row r="1498" spans="19:24" x14ac:dyDescent="0.15">
      <c r="S1498" s="62"/>
      <c r="U1498" s="767"/>
      <c r="V1498" s="767"/>
      <c r="W1498" s="748"/>
      <c r="X1498" s="252"/>
    </row>
    <row r="1499" spans="19:24" x14ac:dyDescent="0.15">
      <c r="W1499" s="748"/>
      <c r="X1499" s="748"/>
    </row>
    <row r="1500" spans="19:24" x14ac:dyDescent="0.15">
      <c r="S1500" s="65"/>
      <c r="U1500" s="767"/>
      <c r="V1500" s="767"/>
      <c r="W1500" s="748"/>
      <c r="X1500" s="767"/>
    </row>
    <row r="1501" spans="19:24" x14ac:dyDescent="0.15">
      <c r="S1501" s="62"/>
      <c r="U1501" s="767"/>
      <c r="V1501" s="767"/>
      <c r="W1501" s="748"/>
      <c r="X1501" s="748"/>
    </row>
    <row r="1502" spans="19:24" x14ac:dyDescent="0.15">
      <c r="S1502" s="741"/>
      <c r="U1502" s="767"/>
      <c r="V1502" s="767"/>
      <c r="W1502" s="767"/>
      <c r="X1502" s="748"/>
    </row>
    <row r="1503" spans="19:24" x14ac:dyDescent="0.15">
      <c r="U1503" s="767"/>
      <c r="V1503" s="767"/>
      <c r="W1503" s="767"/>
      <c r="X1503" s="767"/>
    </row>
    <row r="1504" spans="19:24" x14ac:dyDescent="0.15">
      <c r="S1504" s="62"/>
      <c r="U1504" s="767"/>
      <c r="V1504" s="767"/>
      <c r="W1504" s="767"/>
      <c r="X1504" s="748"/>
    </row>
    <row r="1505" spans="19:24" x14ac:dyDescent="0.15">
      <c r="U1505" s="767"/>
      <c r="V1505" s="767"/>
      <c r="W1505" s="767"/>
      <c r="X1505" s="748"/>
    </row>
    <row r="1506" spans="19:24" x14ac:dyDescent="0.15">
      <c r="U1506" s="767"/>
      <c r="V1506" s="767"/>
      <c r="W1506" s="767"/>
      <c r="X1506" s="748"/>
    </row>
    <row r="1507" spans="19:24" x14ac:dyDescent="0.15">
      <c r="U1507" s="767"/>
      <c r="V1507" s="767"/>
      <c r="W1507" s="755"/>
      <c r="X1507" s="748"/>
    </row>
    <row r="1508" spans="19:24" x14ac:dyDescent="0.15">
      <c r="U1508" s="767"/>
      <c r="V1508" s="767"/>
      <c r="W1508" s="767"/>
      <c r="X1508" s="748"/>
    </row>
    <row r="1509" spans="19:24" x14ac:dyDescent="0.15">
      <c r="U1509" s="767"/>
      <c r="V1509" s="767"/>
      <c r="W1509" s="767"/>
      <c r="X1509" s="748"/>
    </row>
    <row r="1510" spans="19:24" x14ac:dyDescent="0.15">
      <c r="S1510" s="65"/>
      <c r="U1510" s="748"/>
      <c r="V1510" s="748"/>
      <c r="W1510" s="767"/>
      <c r="X1510" s="748"/>
    </row>
    <row r="1511" spans="19:24" x14ac:dyDescent="0.15">
      <c r="S1511" s="65"/>
      <c r="U1511" s="767"/>
      <c r="V1511" s="767"/>
      <c r="W1511" s="767"/>
      <c r="X1511" s="748"/>
    </row>
    <row r="1512" spans="19:24" x14ac:dyDescent="0.15">
      <c r="U1512" s="767"/>
      <c r="V1512" s="767"/>
      <c r="W1512" s="767"/>
      <c r="X1512" s="748"/>
    </row>
    <row r="1513" spans="19:24" x14ac:dyDescent="0.15">
      <c r="U1513" s="252"/>
      <c r="V1513" s="252"/>
      <c r="W1513" s="767"/>
      <c r="X1513" s="748"/>
    </row>
    <row r="1514" spans="19:24" x14ac:dyDescent="0.15">
      <c r="U1514" s="767"/>
      <c r="V1514" s="767"/>
      <c r="W1514" s="767"/>
      <c r="X1514" s="748"/>
    </row>
    <row r="1515" spans="19:24" x14ac:dyDescent="0.15">
      <c r="U1515" s="767"/>
      <c r="V1515" s="767"/>
      <c r="X1515" s="748"/>
    </row>
    <row r="1516" spans="19:24" x14ac:dyDescent="0.15">
      <c r="U1516" s="748"/>
      <c r="V1516" s="748"/>
      <c r="W1516" s="768"/>
      <c r="X1516" s="748"/>
    </row>
    <row r="1517" spans="19:24" x14ac:dyDescent="0.15">
      <c r="U1517" s="748"/>
      <c r="V1517" s="748"/>
      <c r="W1517" s="768"/>
      <c r="X1517" s="767"/>
    </row>
    <row r="1518" spans="19:24" x14ac:dyDescent="0.15">
      <c r="U1518" s="767"/>
      <c r="V1518" s="767"/>
      <c r="W1518" s="768"/>
      <c r="X1518" s="767"/>
    </row>
    <row r="1519" spans="19:24" x14ac:dyDescent="0.15">
      <c r="U1519" s="767"/>
      <c r="V1519" s="767"/>
      <c r="W1519" s="767"/>
      <c r="X1519" s="767"/>
    </row>
    <row r="1520" spans="19:24" x14ac:dyDescent="0.15">
      <c r="U1520" s="748"/>
      <c r="V1520" s="748"/>
      <c r="W1520" s="767"/>
      <c r="X1520" s="767"/>
    </row>
    <row r="1521" spans="19:24" x14ac:dyDescent="0.15">
      <c r="S1521" s="65"/>
      <c r="U1521" s="767"/>
      <c r="V1521" s="767"/>
      <c r="W1521" s="767"/>
      <c r="X1521" s="767"/>
    </row>
    <row r="1522" spans="19:24" x14ac:dyDescent="0.15">
      <c r="S1522" s="65"/>
      <c r="U1522" s="767"/>
      <c r="V1522" s="767"/>
      <c r="W1522" s="767"/>
      <c r="X1522" s="767"/>
    </row>
    <row r="1523" spans="19:24" x14ac:dyDescent="0.15">
      <c r="U1523" s="748"/>
      <c r="V1523" s="748"/>
      <c r="W1523" s="767"/>
      <c r="X1523" s="767"/>
    </row>
    <row r="1524" spans="19:24" x14ac:dyDescent="0.15">
      <c r="S1524" s="65"/>
      <c r="U1524" s="767"/>
      <c r="V1524" s="767"/>
      <c r="W1524" s="768"/>
      <c r="X1524" s="767"/>
    </row>
    <row r="1525" spans="19:24" x14ac:dyDescent="0.15">
      <c r="S1525" s="65"/>
      <c r="U1525" s="767"/>
      <c r="V1525" s="748"/>
      <c r="W1525" s="767"/>
      <c r="X1525" s="767"/>
    </row>
    <row r="1526" spans="19:24" x14ac:dyDescent="0.15">
      <c r="S1526" s="65"/>
      <c r="U1526" s="767"/>
      <c r="V1526" s="767"/>
      <c r="W1526" s="767"/>
      <c r="X1526" s="767"/>
    </row>
    <row r="1527" spans="19:24" x14ac:dyDescent="0.15">
      <c r="S1527" s="65"/>
      <c r="U1527" s="767"/>
      <c r="V1527" s="767"/>
      <c r="W1527" s="767"/>
      <c r="X1527" s="767"/>
    </row>
    <row r="1528" spans="19:24" x14ac:dyDescent="0.15">
      <c r="S1528" s="65"/>
      <c r="U1528" s="767"/>
      <c r="V1528" s="748"/>
      <c r="W1528" s="767"/>
      <c r="X1528" s="767"/>
    </row>
    <row r="1529" spans="19:24" x14ac:dyDescent="0.15">
      <c r="U1529" s="767"/>
      <c r="V1529" s="767"/>
      <c r="W1529" s="767"/>
      <c r="X1529" s="748"/>
    </row>
    <row r="1530" spans="19:24" x14ac:dyDescent="0.15">
      <c r="S1530" s="65"/>
      <c r="U1530" s="767"/>
      <c r="V1530" s="767"/>
      <c r="W1530" s="748"/>
      <c r="X1530" s="748"/>
    </row>
    <row r="1531" spans="19:24" x14ac:dyDescent="0.15">
      <c r="S1531" s="65"/>
      <c r="U1531" s="767"/>
      <c r="V1531" s="748"/>
      <c r="W1531" s="767"/>
    </row>
    <row r="1532" spans="19:24" x14ac:dyDescent="0.15">
      <c r="U1532" s="767"/>
      <c r="V1532" s="767"/>
      <c r="W1532" s="767"/>
      <c r="X1532" s="767"/>
    </row>
    <row r="1533" spans="19:24" x14ac:dyDescent="0.15">
      <c r="S1533" s="65"/>
      <c r="U1533" s="767"/>
      <c r="V1533" s="767"/>
      <c r="W1533" s="767"/>
      <c r="X1533" s="767"/>
    </row>
    <row r="1534" spans="19:24" x14ac:dyDescent="0.15">
      <c r="U1534" s="767"/>
      <c r="V1534" s="748"/>
      <c r="W1534" s="748"/>
      <c r="X1534" s="767"/>
    </row>
    <row r="1535" spans="19:24" x14ac:dyDescent="0.15">
      <c r="S1535" s="65"/>
      <c r="U1535" s="767"/>
      <c r="V1535" s="767"/>
      <c r="W1535" s="767"/>
      <c r="X1535" s="768"/>
    </row>
    <row r="1536" spans="19:24" x14ac:dyDescent="0.15">
      <c r="U1536" s="767"/>
      <c r="V1536" s="767"/>
      <c r="W1536" s="767"/>
      <c r="X1536" s="767"/>
    </row>
    <row r="1537" spans="19:24" x14ac:dyDescent="0.15">
      <c r="S1537" s="65"/>
      <c r="U1537" s="767"/>
      <c r="V1537" s="767"/>
      <c r="W1537" s="748"/>
      <c r="X1537" s="767"/>
    </row>
    <row r="1538" spans="19:24" x14ac:dyDescent="0.15">
      <c r="S1538" s="65"/>
      <c r="U1538" s="767"/>
      <c r="V1538" s="767"/>
      <c r="W1538" s="767"/>
      <c r="X1538" s="748"/>
    </row>
    <row r="1539" spans="19:24" x14ac:dyDescent="0.15">
      <c r="S1539" s="65"/>
      <c r="U1539" s="767"/>
      <c r="V1539" s="767"/>
      <c r="W1539" s="767"/>
      <c r="X1539" s="767"/>
    </row>
    <row r="1540" spans="19:24" x14ac:dyDescent="0.15">
      <c r="U1540" s="767"/>
      <c r="V1540" s="767"/>
      <c r="W1540" s="748"/>
      <c r="X1540" s="767"/>
    </row>
    <row r="1541" spans="19:24" x14ac:dyDescent="0.15">
      <c r="U1541" s="767"/>
      <c r="V1541" s="767"/>
      <c r="W1541" s="767"/>
      <c r="X1541" s="767"/>
    </row>
    <row r="1542" spans="19:24" x14ac:dyDescent="0.15">
      <c r="S1542" s="65"/>
      <c r="U1542" s="767"/>
      <c r="V1542" s="767"/>
      <c r="W1542" s="767"/>
      <c r="X1542" s="767"/>
    </row>
    <row r="1543" spans="19:24" x14ac:dyDescent="0.15">
      <c r="S1543" s="283"/>
      <c r="U1543" s="767"/>
      <c r="V1543" s="767"/>
      <c r="W1543" s="767"/>
      <c r="X1543" s="767"/>
    </row>
    <row r="1544" spans="19:24" x14ac:dyDescent="0.15">
      <c r="S1544" s="283"/>
      <c r="U1544" s="767"/>
      <c r="V1544" s="767"/>
      <c r="W1544" s="767"/>
      <c r="X1544" s="748"/>
    </row>
    <row r="1545" spans="19:24" x14ac:dyDescent="0.15">
      <c r="U1545" s="767"/>
      <c r="V1545" s="767"/>
      <c r="W1545" s="767"/>
      <c r="X1545" s="767"/>
    </row>
    <row r="1546" spans="19:24" x14ac:dyDescent="0.15">
      <c r="U1546" s="767"/>
      <c r="V1546" s="767"/>
      <c r="W1546" s="767"/>
      <c r="X1546" s="767"/>
    </row>
    <row r="1547" spans="19:24" x14ac:dyDescent="0.15">
      <c r="U1547" s="767"/>
      <c r="V1547" s="767"/>
      <c r="W1547" s="767"/>
      <c r="X1547" s="768"/>
    </row>
    <row r="1548" spans="19:24" x14ac:dyDescent="0.15">
      <c r="U1548" s="767"/>
      <c r="V1548" s="767"/>
      <c r="W1548" s="767"/>
      <c r="X1548" s="767"/>
    </row>
    <row r="1549" spans="19:24" x14ac:dyDescent="0.15">
      <c r="U1549" s="767"/>
      <c r="V1549" s="767"/>
      <c r="W1549" s="767"/>
      <c r="X1549" s="767"/>
    </row>
    <row r="1550" spans="19:24" x14ac:dyDescent="0.15">
      <c r="U1550" s="767"/>
      <c r="V1550" s="767"/>
      <c r="W1550" s="767"/>
      <c r="X1550" s="252"/>
    </row>
    <row r="1551" spans="19:24" x14ac:dyDescent="0.15">
      <c r="U1551" s="767"/>
      <c r="V1551" s="767"/>
      <c r="W1551" s="767"/>
      <c r="X1551" s="748"/>
    </row>
    <row r="1552" spans="19:24" x14ac:dyDescent="0.15">
      <c r="U1552" s="767"/>
      <c r="V1552" s="767"/>
      <c r="W1552" s="767"/>
      <c r="X1552" s="767"/>
    </row>
    <row r="1553" spans="19:24" x14ac:dyDescent="0.15">
      <c r="U1553" s="767"/>
      <c r="V1553" s="767"/>
      <c r="W1553" s="767"/>
      <c r="X1553" s="767"/>
    </row>
    <row r="1554" spans="19:24" x14ac:dyDescent="0.15">
      <c r="U1554" s="767"/>
      <c r="V1554" s="767"/>
      <c r="W1554" s="767"/>
      <c r="X1554" s="748"/>
    </row>
    <row r="1555" spans="19:24" x14ac:dyDescent="0.15">
      <c r="U1555" s="767"/>
      <c r="V1555" s="767"/>
      <c r="W1555" s="767"/>
      <c r="X1555" s="767"/>
    </row>
    <row r="1556" spans="19:24" x14ac:dyDescent="0.15">
      <c r="W1556" s="767"/>
      <c r="X1556" s="767"/>
    </row>
    <row r="1557" spans="19:24" x14ac:dyDescent="0.15">
      <c r="U1557" s="748"/>
      <c r="V1557" s="748"/>
      <c r="W1557" s="767"/>
      <c r="X1557" s="748"/>
    </row>
    <row r="1558" spans="19:24" x14ac:dyDescent="0.15">
      <c r="S1558" s="742"/>
      <c r="U1558" s="767"/>
      <c r="V1558" s="767"/>
      <c r="W1558" s="767"/>
      <c r="X1558" s="767"/>
    </row>
    <row r="1559" spans="19:24" x14ac:dyDescent="0.15">
      <c r="U1559" s="767"/>
      <c r="V1559" s="767"/>
      <c r="W1559" s="767"/>
      <c r="X1559" s="767"/>
    </row>
    <row r="1560" spans="19:24" x14ac:dyDescent="0.15">
      <c r="U1560" s="767"/>
      <c r="V1560" s="767"/>
      <c r="W1560" s="252"/>
      <c r="X1560" s="767"/>
    </row>
    <row r="1561" spans="19:24" x14ac:dyDescent="0.15">
      <c r="S1561" s="742"/>
      <c r="U1561" s="770"/>
      <c r="V1561" s="768"/>
      <c r="W1561" s="767"/>
      <c r="X1561" s="767"/>
    </row>
    <row r="1562" spans="19:24" x14ac:dyDescent="0.15">
      <c r="U1562" s="767"/>
      <c r="V1562" s="767"/>
      <c r="W1562" s="767"/>
      <c r="X1562" s="767"/>
    </row>
    <row r="1563" spans="19:24" x14ac:dyDescent="0.15">
      <c r="U1563" s="767"/>
      <c r="V1563" s="767"/>
      <c r="W1563" s="767"/>
      <c r="X1563" s="767"/>
    </row>
    <row r="1564" spans="19:24" x14ac:dyDescent="0.15">
      <c r="S1564" s="65"/>
      <c r="U1564" s="748"/>
      <c r="V1564" s="748"/>
      <c r="W1564" s="767"/>
      <c r="X1564" s="767"/>
    </row>
    <row r="1565" spans="19:24" x14ac:dyDescent="0.15">
      <c r="S1565" s="65"/>
      <c r="U1565" s="767"/>
      <c r="V1565" s="767"/>
      <c r="W1565" s="767"/>
      <c r="X1565" s="767"/>
    </row>
    <row r="1566" spans="19:24" x14ac:dyDescent="0.15">
      <c r="U1566" s="767"/>
      <c r="V1566" s="767"/>
      <c r="W1566" s="767"/>
      <c r="X1566" s="767"/>
    </row>
    <row r="1567" spans="19:24" x14ac:dyDescent="0.15">
      <c r="S1567" s="65"/>
      <c r="U1567" s="748"/>
      <c r="V1567" s="748"/>
      <c r="W1567" s="767"/>
      <c r="X1567" s="767"/>
    </row>
    <row r="1568" spans="19:24" x14ac:dyDescent="0.15">
      <c r="S1568" s="65"/>
      <c r="U1568" s="767"/>
      <c r="V1568" s="767"/>
      <c r="W1568" s="767"/>
      <c r="X1568" s="767"/>
    </row>
    <row r="1569" spans="19:24" x14ac:dyDescent="0.15">
      <c r="S1569" s="65"/>
      <c r="U1569" s="767"/>
      <c r="V1569" s="767"/>
      <c r="W1569" s="767"/>
      <c r="X1569" s="767"/>
    </row>
    <row r="1570" spans="19:24" x14ac:dyDescent="0.15">
      <c r="S1570" s="65"/>
      <c r="U1570" s="767"/>
      <c r="V1570" s="767"/>
      <c r="W1570" s="767"/>
      <c r="X1570" s="767"/>
    </row>
    <row r="1571" spans="19:24" x14ac:dyDescent="0.15">
      <c r="S1571" s="65"/>
      <c r="U1571" s="767"/>
      <c r="V1571" s="767"/>
      <c r="W1571" s="767"/>
      <c r="X1571" s="767"/>
    </row>
    <row r="1572" spans="19:24" x14ac:dyDescent="0.15">
      <c r="U1572" s="767"/>
      <c r="V1572" s="767"/>
      <c r="W1572" s="767"/>
      <c r="X1572" s="767"/>
    </row>
    <row r="1573" spans="19:24" x14ac:dyDescent="0.15">
      <c r="U1573" s="748"/>
      <c r="V1573" s="748"/>
      <c r="X1573" s="767"/>
    </row>
    <row r="1574" spans="19:24" x14ac:dyDescent="0.15">
      <c r="S1574" s="65"/>
      <c r="U1574" s="767"/>
      <c r="V1574" s="767"/>
      <c r="W1574" s="748"/>
      <c r="X1574" s="767"/>
    </row>
    <row r="1575" spans="19:24" x14ac:dyDescent="0.15">
      <c r="S1575" s="65"/>
      <c r="U1575" s="767"/>
      <c r="V1575" s="767"/>
      <c r="W1575" s="767"/>
      <c r="X1575" s="767"/>
    </row>
    <row r="1576" spans="19:24" x14ac:dyDescent="0.15">
      <c r="S1576" s="742"/>
      <c r="U1576" s="748"/>
      <c r="V1576" s="748"/>
      <c r="W1576" s="767"/>
      <c r="X1576" s="767"/>
    </row>
    <row r="1577" spans="19:24" x14ac:dyDescent="0.15">
      <c r="S1577" s="65"/>
      <c r="U1577" s="767"/>
      <c r="V1577" s="767"/>
      <c r="W1577" s="767"/>
      <c r="X1577" s="767"/>
    </row>
    <row r="1578" spans="19:24" x14ac:dyDescent="0.15">
      <c r="S1578" s="65"/>
      <c r="W1578" s="767"/>
      <c r="X1578" s="767"/>
    </row>
    <row r="1579" spans="19:24" x14ac:dyDescent="0.15">
      <c r="S1579" s="65"/>
      <c r="U1579" s="748"/>
      <c r="V1579" s="767"/>
      <c r="W1579" s="768"/>
      <c r="X1579" s="767"/>
    </row>
    <row r="1580" spans="19:24" x14ac:dyDescent="0.15">
      <c r="S1580" s="65"/>
      <c r="U1580" s="767"/>
      <c r="V1580" s="767"/>
      <c r="W1580" s="767"/>
      <c r="X1580" s="767"/>
    </row>
    <row r="1581" spans="19:24" x14ac:dyDescent="0.15">
      <c r="S1581" s="65"/>
      <c r="U1581" s="767"/>
      <c r="V1581" s="767"/>
      <c r="W1581" s="767"/>
      <c r="X1581" s="767"/>
    </row>
    <row r="1582" spans="19:24" x14ac:dyDescent="0.15">
      <c r="S1582" s="742"/>
      <c r="U1582" s="748"/>
      <c r="V1582" s="767"/>
      <c r="W1582" s="767"/>
      <c r="X1582" s="767"/>
    </row>
    <row r="1583" spans="19:24" x14ac:dyDescent="0.15">
      <c r="S1583" s="65"/>
      <c r="U1583" s="767"/>
      <c r="V1583" s="767"/>
      <c r="W1583" s="767"/>
      <c r="X1583" s="767"/>
    </row>
    <row r="1584" spans="19:24" x14ac:dyDescent="0.15">
      <c r="S1584" s="65"/>
      <c r="U1584" s="767"/>
      <c r="V1584" s="767"/>
      <c r="W1584" s="767"/>
      <c r="X1584" s="767"/>
    </row>
    <row r="1585" spans="19:24" x14ac:dyDescent="0.15">
      <c r="S1585" s="742"/>
      <c r="U1585" s="748"/>
      <c r="V1585" s="767"/>
      <c r="W1585" s="767"/>
      <c r="X1585" s="767"/>
    </row>
    <row r="1586" spans="19:24" x14ac:dyDescent="0.15">
      <c r="S1586" s="742"/>
      <c r="U1586" s="767"/>
      <c r="V1586" s="767"/>
      <c r="W1586" s="767"/>
      <c r="X1586" s="767"/>
    </row>
    <row r="1587" spans="19:24" x14ac:dyDescent="0.15">
      <c r="S1587" s="742"/>
      <c r="U1587" s="767"/>
      <c r="V1587" s="767"/>
      <c r="W1587" s="767"/>
      <c r="X1587" s="767"/>
    </row>
    <row r="1588" spans="19:24" x14ac:dyDescent="0.15">
      <c r="S1588" s="742"/>
      <c r="U1588" s="767"/>
      <c r="V1588" s="767"/>
      <c r="W1588" s="767"/>
      <c r="X1588" s="767"/>
    </row>
    <row r="1589" spans="19:24" x14ac:dyDescent="0.15">
      <c r="U1589" s="767"/>
      <c r="V1589" s="767"/>
      <c r="W1589" s="767"/>
      <c r="X1589" s="768"/>
    </row>
    <row r="1590" spans="19:24" x14ac:dyDescent="0.15">
      <c r="S1590" s="65"/>
      <c r="U1590" s="767"/>
      <c r="V1590" s="767"/>
      <c r="W1590" s="767"/>
    </row>
    <row r="1591" spans="19:24" x14ac:dyDescent="0.15">
      <c r="S1591" s="742"/>
      <c r="U1591" s="767"/>
      <c r="V1591" s="767"/>
      <c r="W1591" s="748"/>
      <c r="X1591" s="748"/>
    </row>
    <row r="1592" spans="19:24" x14ac:dyDescent="0.15">
      <c r="S1592" s="742"/>
      <c r="U1592" s="767"/>
      <c r="V1592" s="767"/>
      <c r="W1592" s="767"/>
      <c r="X1592" s="767"/>
    </row>
    <row r="1593" spans="19:24" x14ac:dyDescent="0.15">
      <c r="S1593" s="65"/>
      <c r="U1593" s="767"/>
      <c r="V1593" s="767"/>
      <c r="W1593" s="767"/>
      <c r="X1593" s="767"/>
    </row>
    <row r="1594" spans="19:24" x14ac:dyDescent="0.15">
      <c r="S1594" s="742"/>
      <c r="U1594" s="767"/>
      <c r="V1594" s="767"/>
      <c r="W1594" s="748"/>
      <c r="X1594" s="767"/>
    </row>
    <row r="1595" spans="19:24" x14ac:dyDescent="0.15">
      <c r="S1595" s="65"/>
      <c r="U1595" s="767"/>
      <c r="V1595" s="767"/>
      <c r="W1595" s="767"/>
      <c r="X1595" s="767"/>
    </row>
    <row r="1596" spans="19:24" x14ac:dyDescent="0.15">
      <c r="U1596" s="767"/>
      <c r="V1596" s="767"/>
      <c r="X1596" s="767"/>
    </row>
    <row r="1597" spans="19:24" x14ac:dyDescent="0.15">
      <c r="U1597" s="770"/>
      <c r="V1597" s="770"/>
      <c r="W1597" s="767"/>
      <c r="X1597" s="748"/>
    </row>
    <row r="1598" spans="19:24" x14ac:dyDescent="0.15">
      <c r="S1598" s="65"/>
      <c r="U1598" s="767"/>
      <c r="V1598" s="767"/>
      <c r="W1598" s="767"/>
      <c r="X1598" s="767"/>
    </row>
    <row r="1599" spans="19:24" x14ac:dyDescent="0.15">
      <c r="U1599" s="767"/>
      <c r="V1599" s="767"/>
      <c r="W1599" s="767"/>
      <c r="X1599" s="767"/>
    </row>
    <row r="1600" spans="19:24" x14ac:dyDescent="0.15">
      <c r="U1600" s="767"/>
      <c r="V1600" s="767"/>
      <c r="W1600" s="767"/>
      <c r="X1600" s="768"/>
    </row>
    <row r="1601" spans="19:24" x14ac:dyDescent="0.15">
      <c r="S1601" s="742"/>
      <c r="U1601" s="767"/>
      <c r="V1601" s="767"/>
      <c r="W1601" s="767"/>
      <c r="X1601" s="767"/>
    </row>
    <row r="1602" spans="19:24" x14ac:dyDescent="0.15">
      <c r="S1602" s="65"/>
      <c r="U1602" s="767"/>
      <c r="V1602" s="767"/>
      <c r="W1602" s="767"/>
      <c r="X1602" s="767"/>
    </row>
    <row r="1603" spans="19:24" x14ac:dyDescent="0.15">
      <c r="U1603" s="770"/>
      <c r="V1603" s="770"/>
      <c r="W1603" s="767"/>
      <c r="X1603" s="758"/>
    </row>
    <row r="1604" spans="19:24" x14ac:dyDescent="0.15">
      <c r="S1604" s="742"/>
      <c r="U1604" s="748"/>
      <c r="V1604" s="748"/>
      <c r="W1604" s="767"/>
      <c r="X1604" s="767"/>
    </row>
    <row r="1605" spans="19:24" x14ac:dyDescent="0.15">
      <c r="S1605" s="65"/>
      <c r="U1605" s="767"/>
      <c r="V1605" s="767"/>
      <c r="W1605" s="767"/>
      <c r="X1605" s="767"/>
    </row>
    <row r="1606" spans="19:24" x14ac:dyDescent="0.15">
      <c r="S1606" s="65"/>
      <c r="U1606" s="748"/>
      <c r="V1606" s="748"/>
      <c r="W1606" s="767"/>
      <c r="X1606" s="252"/>
    </row>
    <row r="1607" spans="19:24" x14ac:dyDescent="0.15">
      <c r="S1607" s="65"/>
      <c r="U1607" s="748"/>
      <c r="V1607" s="748"/>
      <c r="W1607" s="767"/>
      <c r="X1607" s="767"/>
    </row>
    <row r="1608" spans="19:24" x14ac:dyDescent="0.15">
      <c r="S1608" s="65"/>
      <c r="U1608" s="748"/>
      <c r="V1608" s="748"/>
      <c r="W1608" s="767"/>
      <c r="X1608" s="767"/>
    </row>
    <row r="1609" spans="19:24" x14ac:dyDescent="0.15">
      <c r="S1609" s="65"/>
      <c r="U1609" s="748"/>
      <c r="V1609" s="748"/>
      <c r="W1609" s="767"/>
      <c r="X1609" s="748"/>
    </row>
    <row r="1610" spans="19:24" x14ac:dyDescent="0.15">
      <c r="U1610" s="748"/>
      <c r="V1610" s="748"/>
      <c r="W1610" s="767"/>
      <c r="X1610" s="767"/>
    </row>
    <row r="1611" spans="19:24" x14ac:dyDescent="0.15">
      <c r="S1611" s="65"/>
      <c r="U1611" s="748"/>
      <c r="V1611" s="748"/>
      <c r="W1611" s="767"/>
      <c r="X1611" s="767"/>
    </row>
    <row r="1612" spans="19:24" x14ac:dyDescent="0.15">
      <c r="S1612" s="65"/>
      <c r="U1612" s="767"/>
      <c r="V1612" s="767"/>
      <c r="W1612" s="767"/>
      <c r="X1612" s="748"/>
    </row>
    <row r="1613" spans="19:24" x14ac:dyDescent="0.15">
      <c r="S1613" s="65"/>
      <c r="U1613" s="767"/>
      <c r="V1613" s="767"/>
      <c r="W1613" s="767"/>
      <c r="X1613" s="767"/>
    </row>
    <row r="1614" spans="19:24" x14ac:dyDescent="0.15">
      <c r="S1614" s="65"/>
      <c r="U1614" s="767"/>
      <c r="V1614" s="767"/>
      <c r="W1614" s="767"/>
    </row>
    <row r="1615" spans="19:24" x14ac:dyDescent="0.15">
      <c r="S1615" s="65"/>
      <c r="U1615" s="767"/>
      <c r="V1615" s="767"/>
      <c r="W1615" s="770"/>
      <c r="X1615" s="767"/>
    </row>
    <row r="1616" spans="19:24" x14ac:dyDescent="0.15">
      <c r="S1616" s="65"/>
      <c r="U1616" s="767"/>
      <c r="V1616" s="767"/>
      <c r="W1616" s="767"/>
      <c r="X1616" s="767"/>
    </row>
    <row r="1617" spans="19:24" x14ac:dyDescent="0.15">
      <c r="S1617" s="65"/>
      <c r="U1617" s="767"/>
      <c r="V1617" s="767"/>
      <c r="W1617" s="767"/>
      <c r="X1617" s="767"/>
    </row>
    <row r="1618" spans="19:24" x14ac:dyDescent="0.15">
      <c r="S1618" s="65"/>
      <c r="U1618" s="767"/>
      <c r="V1618" s="767"/>
      <c r="W1618" s="767"/>
      <c r="X1618" s="767"/>
    </row>
    <row r="1619" spans="19:24" x14ac:dyDescent="0.15">
      <c r="S1619" s="65"/>
      <c r="U1619" s="767"/>
      <c r="V1619" s="767"/>
      <c r="W1619" s="767"/>
      <c r="X1619" s="767"/>
    </row>
    <row r="1620" spans="19:24" x14ac:dyDescent="0.15">
      <c r="S1620" s="65"/>
      <c r="U1620" s="767"/>
      <c r="V1620" s="767"/>
      <c r="W1620" s="767"/>
      <c r="X1620" s="767"/>
    </row>
    <row r="1621" spans="19:24" x14ac:dyDescent="0.15">
      <c r="S1621" s="742"/>
      <c r="U1621" s="767"/>
      <c r="V1621" s="767"/>
      <c r="W1621" s="767"/>
      <c r="X1621" s="767"/>
    </row>
    <row r="1622" spans="19:24" x14ac:dyDescent="0.15">
      <c r="S1622" s="65"/>
      <c r="U1622" s="767"/>
      <c r="V1622" s="767"/>
      <c r="W1622" s="748"/>
      <c r="X1622" s="767"/>
    </row>
    <row r="1623" spans="19:24" x14ac:dyDescent="0.15">
      <c r="S1623" s="65"/>
      <c r="U1623" s="748"/>
      <c r="V1623" s="748"/>
      <c r="W1623" s="767"/>
      <c r="X1623" s="767"/>
    </row>
    <row r="1624" spans="19:24" x14ac:dyDescent="0.15">
      <c r="S1624" s="65"/>
      <c r="U1624" s="767"/>
      <c r="V1624" s="767"/>
      <c r="W1624" s="767"/>
      <c r="X1624" s="767"/>
    </row>
    <row r="1625" spans="19:24" x14ac:dyDescent="0.15">
      <c r="S1625" s="65"/>
      <c r="U1625" s="767"/>
      <c r="V1625" s="767"/>
      <c r="W1625" s="767"/>
      <c r="X1625" s="767"/>
    </row>
    <row r="1626" spans="19:24" x14ac:dyDescent="0.15">
      <c r="S1626" s="65"/>
      <c r="U1626" s="767"/>
      <c r="V1626" s="767"/>
      <c r="W1626" s="767"/>
      <c r="X1626" s="767"/>
    </row>
    <row r="1627" spans="19:24" x14ac:dyDescent="0.15">
      <c r="S1627" s="65"/>
      <c r="U1627" s="748"/>
      <c r="V1627" s="748"/>
      <c r="W1627" s="768"/>
      <c r="X1627" s="767"/>
    </row>
    <row r="1628" spans="19:24" x14ac:dyDescent="0.15">
      <c r="S1628" s="65"/>
      <c r="U1628" s="767"/>
      <c r="V1628" s="767"/>
      <c r="W1628" s="768"/>
      <c r="X1628" s="767"/>
    </row>
    <row r="1629" spans="19:24" x14ac:dyDescent="0.15">
      <c r="S1629" s="65"/>
      <c r="U1629" s="767"/>
      <c r="V1629" s="767"/>
      <c r="W1629" s="768"/>
      <c r="X1629" s="767"/>
    </row>
    <row r="1630" spans="19:24" x14ac:dyDescent="0.15">
      <c r="S1630" s="742"/>
      <c r="U1630" s="748"/>
      <c r="V1630" s="748"/>
      <c r="W1630" s="748"/>
      <c r="X1630" s="767"/>
    </row>
    <row r="1631" spans="19:24" x14ac:dyDescent="0.15">
      <c r="U1631" s="767"/>
      <c r="V1631" s="767"/>
      <c r="W1631" s="748"/>
      <c r="X1631" s="767"/>
    </row>
    <row r="1632" spans="19:24" x14ac:dyDescent="0.15">
      <c r="U1632" s="767"/>
      <c r="V1632" s="767"/>
      <c r="W1632" s="748"/>
      <c r="X1632" s="767"/>
    </row>
    <row r="1633" spans="19:24" x14ac:dyDescent="0.15">
      <c r="S1633" s="742"/>
      <c r="U1633" s="767"/>
      <c r="V1633" s="767"/>
      <c r="W1633" s="748"/>
      <c r="X1633" s="252"/>
    </row>
    <row r="1634" spans="19:24" x14ac:dyDescent="0.15">
      <c r="S1634" s="742"/>
      <c r="U1634" s="767"/>
      <c r="V1634" s="748"/>
      <c r="W1634" s="748"/>
      <c r="X1634" s="767"/>
    </row>
    <row r="1635" spans="19:24" x14ac:dyDescent="0.15">
      <c r="S1635" s="742"/>
      <c r="U1635" s="767"/>
      <c r="V1635" s="767"/>
      <c r="W1635" s="767"/>
      <c r="X1635" s="767"/>
    </row>
    <row r="1636" spans="19:24" x14ac:dyDescent="0.15">
      <c r="S1636" s="742"/>
      <c r="U1636" s="767"/>
      <c r="V1636" s="767"/>
      <c r="W1636" s="767"/>
      <c r="X1636" s="767"/>
    </row>
    <row r="1637" spans="19:24" x14ac:dyDescent="0.15">
      <c r="S1637" s="742"/>
      <c r="U1637" s="767"/>
      <c r="V1637" s="748"/>
      <c r="W1637" s="767"/>
      <c r="X1637" s="767"/>
    </row>
    <row r="1638" spans="19:24" x14ac:dyDescent="0.15">
      <c r="S1638" s="742"/>
      <c r="U1638" s="767"/>
      <c r="V1638" s="767"/>
      <c r="W1638" s="767"/>
      <c r="X1638" s="767"/>
    </row>
    <row r="1639" spans="19:24" x14ac:dyDescent="0.15">
      <c r="S1639" s="742"/>
      <c r="U1639" s="767"/>
      <c r="V1639" s="767"/>
      <c r="W1639" s="748"/>
      <c r="X1639" s="770"/>
    </row>
    <row r="1640" spans="19:24" x14ac:dyDescent="0.15">
      <c r="U1640" s="767"/>
      <c r="V1640" s="748"/>
      <c r="W1640" s="748"/>
      <c r="X1640" s="748"/>
    </row>
    <row r="1641" spans="19:24" x14ac:dyDescent="0.15">
      <c r="U1641" s="767"/>
      <c r="V1641" s="767"/>
      <c r="W1641" s="748"/>
      <c r="X1641" s="767"/>
    </row>
    <row r="1642" spans="19:24" x14ac:dyDescent="0.15">
      <c r="S1642" s="62"/>
      <c r="U1642" s="767"/>
      <c r="V1642" s="767"/>
      <c r="W1642" s="748"/>
      <c r="X1642" s="748"/>
    </row>
    <row r="1643" spans="19:24" x14ac:dyDescent="0.15">
      <c r="U1643" s="767"/>
      <c r="V1643" s="767"/>
      <c r="W1643" s="767"/>
      <c r="X1643" s="748"/>
    </row>
    <row r="1644" spans="19:24" x14ac:dyDescent="0.15">
      <c r="U1644" s="767"/>
      <c r="V1644" s="767"/>
      <c r="W1644" s="748"/>
      <c r="X1644" s="748"/>
    </row>
    <row r="1645" spans="19:24" x14ac:dyDescent="0.15">
      <c r="U1645" s="767"/>
      <c r="V1645" s="767"/>
      <c r="W1645" s="767"/>
      <c r="X1645" s="767"/>
    </row>
    <row r="1646" spans="19:24" x14ac:dyDescent="0.15">
      <c r="U1646" s="767"/>
      <c r="V1646" s="767"/>
      <c r="W1646" s="748"/>
      <c r="X1646" s="767"/>
    </row>
    <row r="1647" spans="19:24" x14ac:dyDescent="0.15">
      <c r="U1647" s="767"/>
      <c r="V1647" s="767"/>
      <c r="W1647" s="767"/>
      <c r="X1647" s="767"/>
    </row>
    <row r="1648" spans="19:24" x14ac:dyDescent="0.15">
      <c r="U1648" s="767"/>
      <c r="V1648" s="767"/>
      <c r="W1648" s="767"/>
      <c r="X1648" s="767"/>
    </row>
    <row r="1649" spans="19:24" x14ac:dyDescent="0.15">
      <c r="U1649" s="767"/>
      <c r="V1649" s="767"/>
      <c r="W1649" s="748"/>
      <c r="X1649" s="767"/>
    </row>
    <row r="1650" spans="19:24" x14ac:dyDescent="0.15">
      <c r="U1650" s="767"/>
      <c r="V1650" s="767"/>
      <c r="W1650" s="767"/>
      <c r="X1650" s="767"/>
    </row>
    <row r="1651" spans="19:24" x14ac:dyDescent="0.15">
      <c r="S1651" s="62"/>
      <c r="U1651" s="767"/>
      <c r="V1651" s="767"/>
      <c r="W1651" s="767"/>
      <c r="X1651" s="748"/>
    </row>
    <row r="1652" spans="19:24" x14ac:dyDescent="0.15">
      <c r="U1652" s="767"/>
      <c r="V1652" s="767"/>
      <c r="W1652" s="767"/>
      <c r="X1652" s="748"/>
    </row>
    <row r="1653" spans="19:24" x14ac:dyDescent="0.15">
      <c r="U1653" s="767"/>
      <c r="V1653" s="767"/>
      <c r="W1653" s="767"/>
      <c r="X1653" s="748"/>
    </row>
    <row r="1654" spans="19:24" x14ac:dyDescent="0.15">
      <c r="U1654" s="767"/>
      <c r="V1654" s="767"/>
      <c r="W1654" s="767"/>
      <c r="X1654" s="767"/>
    </row>
    <row r="1655" spans="19:24" x14ac:dyDescent="0.15">
      <c r="U1655" s="767"/>
      <c r="V1655" s="767"/>
      <c r="W1655" s="767"/>
      <c r="X1655" s="767"/>
    </row>
    <row r="1656" spans="19:24" x14ac:dyDescent="0.15">
      <c r="U1656" s="767"/>
      <c r="V1656" s="767"/>
      <c r="W1656" s="767"/>
      <c r="X1656" s="767"/>
    </row>
    <row r="1657" spans="19:24" x14ac:dyDescent="0.15">
      <c r="U1657" s="767"/>
      <c r="V1657" s="767"/>
      <c r="W1657" s="767"/>
      <c r="X1657" s="767"/>
    </row>
    <row r="1658" spans="19:24" x14ac:dyDescent="0.15">
      <c r="U1658" s="748"/>
      <c r="V1658" s="748"/>
      <c r="W1658" s="767"/>
      <c r="X1658" s="748"/>
    </row>
    <row r="1659" spans="19:24" x14ac:dyDescent="0.15">
      <c r="U1659" s="748"/>
      <c r="V1659" s="748"/>
      <c r="W1659" s="767"/>
      <c r="X1659" s="748"/>
    </row>
    <row r="1660" spans="19:24" x14ac:dyDescent="0.15">
      <c r="U1660" s="767"/>
      <c r="V1660" s="767"/>
      <c r="W1660" s="767"/>
      <c r="X1660" s="767"/>
    </row>
    <row r="1661" spans="19:24" x14ac:dyDescent="0.15">
      <c r="U1661" s="767"/>
      <c r="V1661" s="767"/>
      <c r="W1661" s="767"/>
      <c r="X1661" s="748"/>
    </row>
    <row r="1662" spans="19:24" x14ac:dyDescent="0.15">
      <c r="U1662" s="748"/>
      <c r="V1662" s="748"/>
      <c r="W1662" s="767"/>
      <c r="X1662" s="767"/>
    </row>
    <row r="1663" spans="19:24" x14ac:dyDescent="0.15">
      <c r="U1663" s="767"/>
      <c r="V1663" s="767"/>
      <c r="W1663" s="767"/>
      <c r="X1663" s="767"/>
    </row>
    <row r="1664" spans="19:24" x14ac:dyDescent="0.15">
      <c r="U1664" s="770"/>
      <c r="V1664" s="768"/>
      <c r="W1664" s="767"/>
      <c r="X1664" s="767"/>
    </row>
    <row r="1665" spans="19:24" x14ac:dyDescent="0.15">
      <c r="W1665" s="767"/>
      <c r="X1665" s="748"/>
    </row>
    <row r="1666" spans="19:24" x14ac:dyDescent="0.15">
      <c r="U1666" s="767"/>
      <c r="V1666" s="767"/>
      <c r="W1666" s="767"/>
      <c r="X1666" s="767"/>
    </row>
    <row r="1667" spans="19:24" x14ac:dyDescent="0.15">
      <c r="U1667" s="758"/>
      <c r="V1667" s="758"/>
      <c r="W1667" s="767"/>
      <c r="X1667" s="767"/>
    </row>
    <row r="1668" spans="19:24" x14ac:dyDescent="0.15">
      <c r="S1668" s="65"/>
      <c r="U1668" s="758"/>
      <c r="V1668" s="758"/>
      <c r="W1668" s="767"/>
      <c r="X1668" s="748"/>
    </row>
    <row r="1669" spans="19:24" x14ac:dyDescent="0.15">
      <c r="S1669" s="65"/>
      <c r="U1669" s="758"/>
      <c r="V1669" s="758"/>
      <c r="W1669" s="767"/>
      <c r="X1669" s="767"/>
    </row>
    <row r="1670" spans="19:24" x14ac:dyDescent="0.15">
      <c r="S1670" s="65"/>
      <c r="U1670" s="758"/>
      <c r="V1670" s="758"/>
      <c r="W1670" s="767"/>
      <c r="X1670" s="767"/>
    </row>
    <row r="1671" spans="19:24" x14ac:dyDescent="0.15">
      <c r="S1671" s="65"/>
      <c r="U1671" s="758"/>
      <c r="V1671" s="758"/>
      <c r="W1671" s="767"/>
      <c r="X1671" s="767"/>
    </row>
    <row r="1672" spans="19:24" x14ac:dyDescent="0.15">
      <c r="S1672" s="65"/>
      <c r="U1672" s="748"/>
      <c r="V1672" s="748"/>
      <c r="W1672" s="767"/>
      <c r="X1672" s="758"/>
    </row>
    <row r="1673" spans="19:24" x14ac:dyDescent="0.15">
      <c r="S1673" s="65"/>
      <c r="U1673" s="748"/>
      <c r="V1673" s="748"/>
      <c r="W1673" s="767"/>
      <c r="X1673" s="767"/>
    </row>
    <row r="1674" spans="19:24" x14ac:dyDescent="0.15">
      <c r="S1674" s="65"/>
      <c r="U1674" s="748"/>
      <c r="V1674" s="748"/>
      <c r="W1674" s="767"/>
      <c r="X1674" s="767"/>
    </row>
    <row r="1675" spans="19:24" x14ac:dyDescent="0.15">
      <c r="S1675" s="65"/>
      <c r="U1675" s="767"/>
      <c r="V1675" s="758"/>
      <c r="W1675" s="767"/>
      <c r="X1675" s="758"/>
    </row>
    <row r="1676" spans="19:24" x14ac:dyDescent="0.15">
      <c r="S1676" s="65"/>
      <c r="U1676" s="767"/>
      <c r="V1676" s="767"/>
      <c r="W1676" s="767"/>
      <c r="X1676" s="767"/>
    </row>
    <row r="1677" spans="19:24" x14ac:dyDescent="0.15">
      <c r="S1677" s="65"/>
      <c r="U1677" s="767"/>
      <c r="V1677" s="767"/>
      <c r="W1677" s="767"/>
      <c r="X1677" s="767"/>
    </row>
    <row r="1678" spans="19:24" x14ac:dyDescent="0.15">
      <c r="S1678" s="65"/>
      <c r="U1678" s="748"/>
      <c r="V1678" s="748"/>
      <c r="W1678" s="748"/>
      <c r="X1678" s="758"/>
    </row>
    <row r="1679" spans="19:24" x14ac:dyDescent="0.15">
      <c r="S1679" s="65"/>
      <c r="U1679" s="748"/>
      <c r="V1679" s="748"/>
      <c r="W1679" s="767"/>
      <c r="X1679" s="767"/>
    </row>
    <row r="1680" spans="19:24" x14ac:dyDescent="0.15">
      <c r="S1680" s="65"/>
      <c r="U1680" s="748"/>
      <c r="V1680" s="748"/>
      <c r="W1680" s="748"/>
      <c r="X1680" s="767"/>
    </row>
    <row r="1681" spans="19:24" x14ac:dyDescent="0.15">
      <c r="S1681" s="65"/>
      <c r="U1681" s="748"/>
      <c r="V1681" s="748"/>
      <c r="W1681" s="748"/>
      <c r="X1681" s="767"/>
    </row>
    <row r="1682" spans="19:24" x14ac:dyDescent="0.15">
      <c r="S1682" s="65"/>
      <c r="U1682" s="767"/>
      <c r="V1682" s="767"/>
      <c r="W1682" s="767"/>
      <c r="X1682" s="767"/>
    </row>
    <row r="1683" spans="19:24" x14ac:dyDescent="0.15">
      <c r="S1683" s="65"/>
      <c r="U1683" s="748"/>
      <c r="V1683" s="748"/>
      <c r="W1683" s="767"/>
      <c r="X1683" s="767"/>
    </row>
    <row r="1684" spans="19:24" x14ac:dyDescent="0.15">
      <c r="S1684" s="65"/>
      <c r="U1684" s="758"/>
      <c r="V1684" s="758"/>
      <c r="X1684" s="767"/>
    </row>
    <row r="1685" spans="19:24" x14ac:dyDescent="0.15">
      <c r="S1685" s="65"/>
      <c r="U1685" s="758"/>
      <c r="V1685" s="758"/>
      <c r="W1685" s="767"/>
      <c r="X1685" s="767"/>
    </row>
    <row r="1686" spans="19:24" x14ac:dyDescent="0.15">
      <c r="S1686" s="65"/>
      <c r="U1686" s="758"/>
      <c r="V1686" s="758"/>
      <c r="W1686" s="767"/>
      <c r="X1686" s="767"/>
    </row>
    <row r="1687" spans="19:24" x14ac:dyDescent="0.15">
      <c r="S1687" s="62"/>
      <c r="U1687" s="252"/>
      <c r="V1687" s="252"/>
      <c r="W1687" s="767"/>
      <c r="X1687" s="767"/>
    </row>
    <row r="1688" spans="19:24" x14ac:dyDescent="0.15">
      <c r="S1688" s="65"/>
      <c r="U1688" s="748"/>
      <c r="V1688" s="748"/>
      <c r="W1688" s="767"/>
      <c r="X1688" s="767"/>
    </row>
    <row r="1689" spans="19:24" x14ac:dyDescent="0.15">
      <c r="S1689" s="65"/>
      <c r="U1689" s="767"/>
      <c r="V1689" s="767"/>
      <c r="W1689" s="748"/>
      <c r="X1689" s="767"/>
    </row>
    <row r="1690" spans="19:24" x14ac:dyDescent="0.15">
      <c r="S1690" s="65"/>
      <c r="U1690" s="767"/>
      <c r="V1690" s="767"/>
      <c r="W1690" s="748"/>
      <c r="X1690" s="767"/>
    </row>
    <row r="1691" spans="19:24" x14ac:dyDescent="0.15">
      <c r="S1691" s="65"/>
      <c r="U1691" s="748"/>
      <c r="V1691" s="748"/>
      <c r="W1691" s="748"/>
      <c r="X1691" s="767"/>
    </row>
    <row r="1692" spans="19:24" x14ac:dyDescent="0.15">
      <c r="S1692" s="65"/>
      <c r="U1692" s="767"/>
      <c r="V1692" s="767"/>
      <c r="W1692" s="767"/>
      <c r="X1692" s="767"/>
    </row>
    <row r="1693" spans="19:24" x14ac:dyDescent="0.15">
      <c r="S1693" s="65"/>
      <c r="U1693" s="767"/>
      <c r="V1693" s="767"/>
      <c r="W1693" s="768"/>
      <c r="X1693" s="767"/>
    </row>
    <row r="1694" spans="19:24" x14ac:dyDescent="0.15">
      <c r="S1694" s="65"/>
      <c r="U1694" s="767"/>
      <c r="V1694" s="767"/>
      <c r="W1694" s="768"/>
      <c r="X1694" s="767"/>
    </row>
    <row r="1695" spans="19:24" x14ac:dyDescent="0.15">
      <c r="S1695" s="65"/>
      <c r="U1695" s="767"/>
      <c r="V1695" s="767"/>
      <c r="W1695" s="748"/>
      <c r="X1695" s="767"/>
    </row>
    <row r="1696" spans="19:24" x14ac:dyDescent="0.15">
      <c r="U1696" s="767"/>
      <c r="W1696" s="767"/>
      <c r="X1696" s="748"/>
    </row>
    <row r="1697" spans="19:24" x14ac:dyDescent="0.15">
      <c r="U1697" s="767"/>
      <c r="V1697" s="767"/>
      <c r="W1697" s="767"/>
      <c r="X1697" s="748"/>
    </row>
    <row r="1698" spans="19:24" x14ac:dyDescent="0.15">
      <c r="U1698" s="767"/>
      <c r="V1698" s="767"/>
      <c r="W1698" s="767"/>
      <c r="X1698" s="767"/>
    </row>
    <row r="1699" spans="19:24" x14ac:dyDescent="0.15">
      <c r="U1699" s="767"/>
      <c r="W1699" s="767"/>
      <c r="X1699" s="767"/>
    </row>
    <row r="1700" spans="19:24" x14ac:dyDescent="0.15">
      <c r="U1700" s="767"/>
      <c r="V1700" s="767"/>
      <c r="W1700" s="767"/>
      <c r="X1700" s="748"/>
    </row>
    <row r="1701" spans="19:24" x14ac:dyDescent="0.15">
      <c r="U1701" s="767"/>
      <c r="V1701" s="767"/>
      <c r="W1701" s="767"/>
      <c r="X1701" s="767"/>
    </row>
    <row r="1702" spans="19:24" x14ac:dyDescent="0.15">
      <c r="S1702" s="65"/>
      <c r="U1702" s="767"/>
      <c r="W1702" s="767"/>
      <c r="X1702" s="767"/>
    </row>
    <row r="1703" spans="19:24" x14ac:dyDescent="0.15">
      <c r="S1703" s="65"/>
      <c r="U1703" s="767"/>
      <c r="V1703" s="767"/>
      <c r="W1703" s="748"/>
    </row>
    <row r="1704" spans="19:24" x14ac:dyDescent="0.15">
      <c r="S1704" s="65"/>
      <c r="U1704" s="767"/>
      <c r="V1704" s="767"/>
      <c r="W1704" s="767"/>
      <c r="X1704" s="767"/>
    </row>
    <row r="1705" spans="19:24" x14ac:dyDescent="0.15">
      <c r="S1705" s="65"/>
      <c r="U1705" s="767"/>
      <c r="V1705" s="767"/>
      <c r="W1705" s="767"/>
      <c r="X1705" s="767"/>
    </row>
    <row r="1706" spans="19:24" x14ac:dyDescent="0.15">
      <c r="U1706" s="767"/>
      <c r="V1706" s="767"/>
      <c r="W1706" s="767"/>
      <c r="X1706" s="767"/>
    </row>
    <row r="1707" spans="19:24" x14ac:dyDescent="0.15">
      <c r="S1707" s="65"/>
      <c r="U1707" s="767"/>
      <c r="V1707" s="767"/>
      <c r="W1707" s="748"/>
      <c r="X1707" s="767"/>
    </row>
    <row r="1708" spans="19:24" x14ac:dyDescent="0.15">
      <c r="S1708" s="65"/>
      <c r="U1708" s="767"/>
      <c r="V1708" s="767"/>
      <c r="W1708" s="748"/>
      <c r="X1708" s="767"/>
    </row>
    <row r="1709" spans="19:24" x14ac:dyDescent="0.15">
      <c r="U1709" s="767"/>
      <c r="V1709" s="767"/>
      <c r="W1709" s="767"/>
      <c r="X1709" s="767"/>
    </row>
    <row r="1710" spans="19:24" x14ac:dyDescent="0.15">
      <c r="S1710" s="65"/>
      <c r="U1710" s="767"/>
      <c r="V1710" s="767"/>
      <c r="W1710" s="767"/>
      <c r="X1710" s="767"/>
    </row>
    <row r="1711" spans="19:24" x14ac:dyDescent="0.15">
      <c r="S1711" s="65"/>
      <c r="U1711" s="767"/>
      <c r="V1711" s="767"/>
      <c r="W1711" s="748"/>
      <c r="X1711" s="758"/>
    </row>
    <row r="1712" spans="19:24" x14ac:dyDescent="0.15">
      <c r="S1712" s="62"/>
      <c r="U1712" s="767"/>
      <c r="V1712" s="767"/>
      <c r="W1712" s="767"/>
      <c r="X1712" s="748"/>
    </row>
    <row r="1713" spans="19:24" x14ac:dyDescent="0.15">
      <c r="S1713" s="65"/>
      <c r="U1713" s="767"/>
      <c r="V1713" s="767"/>
      <c r="W1713" s="767"/>
      <c r="X1713" s="748"/>
    </row>
    <row r="1714" spans="19:24" x14ac:dyDescent="0.15">
      <c r="S1714" s="65"/>
      <c r="U1714" s="767"/>
      <c r="V1714" s="767"/>
      <c r="W1714" s="767"/>
      <c r="X1714" s="748"/>
    </row>
    <row r="1715" spans="19:24" x14ac:dyDescent="0.15">
      <c r="S1715" s="65"/>
      <c r="U1715" s="767"/>
      <c r="V1715" s="767"/>
      <c r="W1715" s="767"/>
      <c r="X1715" s="767"/>
    </row>
    <row r="1716" spans="19:24" x14ac:dyDescent="0.15">
      <c r="S1716" s="65"/>
      <c r="U1716" s="748"/>
      <c r="V1716" s="748"/>
      <c r="W1716" s="767"/>
      <c r="X1716" s="767"/>
    </row>
    <row r="1717" spans="19:24" x14ac:dyDescent="0.15">
      <c r="S1717" s="65"/>
      <c r="U1717" s="767"/>
      <c r="V1717" s="767"/>
      <c r="W1717" s="767"/>
      <c r="X1717" s="767"/>
    </row>
    <row r="1718" spans="19:24" x14ac:dyDescent="0.15">
      <c r="S1718" s="65"/>
      <c r="U1718" s="767"/>
      <c r="V1718" s="767"/>
      <c r="W1718" s="767"/>
      <c r="X1718" s="748"/>
    </row>
    <row r="1719" spans="19:24" x14ac:dyDescent="0.15">
      <c r="S1719" s="65"/>
      <c r="U1719" s="748"/>
      <c r="V1719" s="748"/>
      <c r="W1719" s="767"/>
      <c r="X1719" s="748"/>
    </row>
    <row r="1720" spans="19:24" x14ac:dyDescent="0.15">
      <c r="S1720" s="65"/>
      <c r="U1720" s="760"/>
      <c r="W1720" s="767"/>
      <c r="X1720" s="748"/>
    </row>
    <row r="1721" spans="19:24" x14ac:dyDescent="0.15">
      <c r="U1721" s="760"/>
      <c r="V1721" s="760"/>
      <c r="W1721" s="767"/>
      <c r="X1721" s="767"/>
    </row>
    <row r="1722" spans="19:24" x14ac:dyDescent="0.15">
      <c r="S1722" s="65"/>
      <c r="U1722" s="760"/>
      <c r="V1722" s="760"/>
      <c r="W1722" s="767"/>
      <c r="X1722" s="767"/>
    </row>
    <row r="1723" spans="19:24" x14ac:dyDescent="0.15">
      <c r="S1723" s="65"/>
      <c r="U1723" s="252"/>
      <c r="V1723" s="252"/>
      <c r="W1723" s="767"/>
      <c r="X1723" s="748"/>
    </row>
    <row r="1724" spans="19:24" x14ac:dyDescent="0.15">
      <c r="U1724" s="252"/>
      <c r="V1724" s="252"/>
      <c r="W1724" s="767"/>
      <c r="X1724" s="767"/>
    </row>
    <row r="1725" spans="19:24" x14ac:dyDescent="0.15">
      <c r="S1725" s="65"/>
      <c r="U1725" s="252"/>
      <c r="V1725" s="252"/>
      <c r="W1725" s="767"/>
      <c r="X1725" s="767"/>
    </row>
    <row r="1726" spans="19:24" x14ac:dyDescent="0.15">
      <c r="S1726" s="65"/>
      <c r="U1726" s="767"/>
      <c r="V1726" s="767"/>
      <c r="W1726" s="767"/>
      <c r="X1726" s="767"/>
    </row>
    <row r="1727" spans="19:24" x14ac:dyDescent="0.15">
      <c r="U1727" s="767"/>
      <c r="V1727" s="767"/>
      <c r="W1727" s="767"/>
      <c r="X1727" s="767"/>
    </row>
    <row r="1728" spans="19:24" x14ac:dyDescent="0.15">
      <c r="S1728" s="65"/>
      <c r="U1728" s="767"/>
      <c r="V1728" s="767"/>
      <c r="W1728" s="767"/>
      <c r="X1728" s="748"/>
    </row>
    <row r="1729" spans="19:24" x14ac:dyDescent="0.15">
      <c r="S1729" s="65"/>
      <c r="U1729" s="767"/>
      <c r="V1729" s="767"/>
      <c r="W1729" s="767"/>
      <c r="X1729" s="767"/>
    </row>
    <row r="1730" spans="19:24" x14ac:dyDescent="0.15">
      <c r="U1730" s="767"/>
      <c r="V1730" s="767"/>
      <c r="W1730" s="767"/>
      <c r="X1730" s="767"/>
    </row>
    <row r="1731" spans="19:24" x14ac:dyDescent="0.15">
      <c r="S1731" s="65"/>
      <c r="U1731" s="767"/>
      <c r="V1731" s="767"/>
      <c r="W1731" s="767"/>
      <c r="X1731" s="748"/>
    </row>
    <row r="1732" spans="19:24" x14ac:dyDescent="0.15">
      <c r="S1732" s="65"/>
      <c r="U1732" s="767"/>
      <c r="V1732" s="767"/>
      <c r="W1732" s="767"/>
      <c r="X1732" s="767"/>
    </row>
    <row r="1733" spans="19:24" x14ac:dyDescent="0.15">
      <c r="S1733" s="65"/>
      <c r="U1733" s="767"/>
      <c r="V1733" s="767"/>
      <c r="W1733" s="767"/>
      <c r="X1733" s="767"/>
    </row>
    <row r="1734" spans="19:24" x14ac:dyDescent="0.15">
      <c r="U1734" s="767"/>
      <c r="V1734" s="767"/>
      <c r="W1734" s="768"/>
      <c r="X1734" s="767"/>
    </row>
    <row r="1735" spans="19:24" x14ac:dyDescent="0.15">
      <c r="W1735" s="767"/>
      <c r="X1735" s="767"/>
    </row>
    <row r="1736" spans="19:24" x14ac:dyDescent="0.15">
      <c r="U1736" s="748"/>
      <c r="V1736" s="748"/>
      <c r="W1736" s="748"/>
      <c r="X1736" s="767"/>
    </row>
    <row r="1737" spans="19:24" x14ac:dyDescent="0.15">
      <c r="U1737" s="758"/>
      <c r="V1737" s="748"/>
      <c r="W1737" s="767"/>
      <c r="X1737" s="767"/>
    </row>
    <row r="1738" spans="19:24" x14ac:dyDescent="0.15">
      <c r="U1738" s="767"/>
      <c r="V1738" s="767"/>
      <c r="W1738" s="767"/>
      <c r="X1738" s="767"/>
    </row>
    <row r="1739" spans="19:24" x14ac:dyDescent="0.15">
      <c r="U1739" s="748"/>
      <c r="V1739" s="748"/>
      <c r="W1739" s="748"/>
      <c r="X1739" s="767"/>
    </row>
    <row r="1740" spans="19:24" x14ac:dyDescent="0.15">
      <c r="U1740" s="767"/>
      <c r="V1740" s="758"/>
      <c r="W1740" s="767"/>
      <c r="X1740" s="767"/>
    </row>
    <row r="1741" spans="19:24" x14ac:dyDescent="0.15">
      <c r="S1741" s="65"/>
      <c r="U1741" s="767"/>
      <c r="V1741" s="767"/>
      <c r="W1741" s="760"/>
      <c r="X1741" s="767"/>
    </row>
    <row r="1742" spans="19:24" x14ac:dyDescent="0.15">
      <c r="U1742" s="748"/>
      <c r="V1742" s="748"/>
      <c r="W1742" s="760"/>
      <c r="X1742" s="767"/>
    </row>
    <row r="1743" spans="19:24" x14ac:dyDescent="0.15">
      <c r="U1743" s="767"/>
      <c r="V1743" s="767"/>
      <c r="W1743" s="767"/>
      <c r="X1743" s="767"/>
    </row>
    <row r="1744" spans="19:24" x14ac:dyDescent="0.15">
      <c r="S1744" s="65"/>
      <c r="U1744" s="767"/>
      <c r="V1744" s="767"/>
      <c r="W1744" s="767"/>
      <c r="X1744" s="767"/>
    </row>
    <row r="1745" spans="19:24" x14ac:dyDescent="0.15">
      <c r="S1745" s="65"/>
      <c r="U1745" s="748"/>
      <c r="V1745" s="748"/>
      <c r="W1745" s="767"/>
      <c r="X1745" s="767"/>
    </row>
    <row r="1746" spans="19:24" x14ac:dyDescent="0.15">
      <c r="S1746" s="65"/>
      <c r="U1746" s="767"/>
      <c r="V1746" s="767"/>
      <c r="W1746" s="768"/>
      <c r="X1746" s="767"/>
    </row>
    <row r="1747" spans="19:24" x14ac:dyDescent="0.15">
      <c r="S1747" s="65"/>
      <c r="U1747" s="767"/>
      <c r="V1747" s="767"/>
      <c r="W1747" s="768"/>
      <c r="X1747" s="767"/>
    </row>
    <row r="1748" spans="19:24" x14ac:dyDescent="0.15">
      <c r="S1748" s="65"/>
      <c r="U1748" s="748"/>
      <c r="V1748" s="748"/>
      <c r="W1748" s="768"/>
      <c r="X1748" s="767"/>
    </row>
    <row r="1749" spans="19:24" x14ac:dyDescent="0.15">
      <c r="U1749" s="748"/>
      <c r="V1749" s="748"/>
      <c r="W1749" s="748"/>
      <c r="X1749" s="767"/>
    </row>
    <row r="1750" spans="19:24" x14ac:dyDescent="0.15">
      <c r="U1750" s="767"/>
      <c r="V1750" s="767"/>
      <c r="W1750" s="748"/>
      <c r="X1750" s="767"/>
    </row>
    <row r="1751" spans="19:24" x14ac:dyDescent="0.15">
      <c r="U1751" s="748"/>
      <c r="V1751" s="748"/>
      <c r="W1751" s="748"/>
      <c r="X1751" s="767"/>
    </row>
    <row r="1752" spans="19:24" x14ac:dyDescent="0.15">
      <c r="U1752" s="767"/>
      <c r="V1752" s="767"/>
      <c r="W1752" s="758"/>
      <c r="X1752" s="767"/>
    </row>
    <row r="1753" spans="19:24" x14ac:dyDescent="0.15">
      <c r="U1753" s="767"/>
      <c r="V1753" s="767"/>
      <c r="W1753" s="758"/>
      <c r="X1753" s="767"/>
    </row>
    <row r="1754" spans="19:24" x14ac:dyDescent="0.15">
      <c r="U1754" s="767"/>
      <c r="V1754" s="767"/>
      <c r="W1754" s="758"/>
      <c r="X1754" s="767"/>
    </row>
    <row r="1755" spans="19:24" x14ac:dyDescent="0.15">
      <c r="U1755" s="758"/>
      <c r="V1755" s="758"/>
      <c r="W1755" s="767"/>
      <c r="X1755" s="767"/>
    </row>
    <row r="1756" spans="19:24" x14ac:dyDescent="0.15">
      <c r="U1756" s="767"/>
      <c r="V1756" s="767"/>
      <c r="X1756" s="748"/>
    </row>
    <row r="1757" spans="19:24" x14ac:dyDescent="0.15">
      <c r="U1757" s="767"/>
      <c r="V1757" s="767"/>
      <c r="W1757" s="748"/>
      <c r="X1757" s="767"/>
    </row>
    <row r="1758" spans="19:24" x14ac:dyDescent="0.15">
      <c r="U1758" s="767"/>
      <c r="V1758" s="767"/>
      <c r="W1758" s="758"/>
      <c r="X1758" s="767"/>
    </row>
    <row r="1759" spans="19:24" x14ac:dyDescent="0.15">
      <c r="U1759" s="767"/>
      <c r="V1759" s="767"/>
      <c r="W1759" s="767"/>
      <c r="X1759" s="748"/>
    </row>
    <row r="1760" spans="19:24" x14ac:dyDescent="0.15">
      <c r="S1760" s="62"/>
      <c r="U1760" s="767"/>
      <c r="V1760" s="767"/>
      <c r="W1760" s="748"/>
      <c r="X1760" s="767"/>
    </row>
    <row r="1761" spans="19:24" x14ac:dyDescent="0.15">
      <c r="S1761" s="65"/>
      <c r="U1761" s="767"/>
      <c r="V1761" s="767"/>
      <c r="W1761" s="767"/>
      <c r="X1761" s="760"/>
    </row>
    <row r="1762" spans="19:24" x14ac:dyDescent="0.15">
      <c r="S1762" s="65"/>
      <c r="U1762" s="767"/>
      <c r="V1762" s="767"/>
      <c r="W1762" s="767"/>
      <c r="X1762" s="760"/>
    </row>
    <row r="1763" spans="19:24" x14ac:dyDescent="0.15">
      <c r="S1763" s="65"/>
      <c r="U1763" s="767"/>
      <c r="V1763" s="767"/>
      <c r="W1763" s="748"/>
      <c r="X1763" s="767"/>
    </row>
    <row r="1764" spans="19:24" x14ac:dyDescent="0.15">
      <c r="S1764" s="65"/>
      <c r="U1764" s="767"/>
      <c r="V1764" s="758"/>
      <c r="W1764" s="767"/>
      <c r="X1764" s="767"/>
    </row>
    <row r="1765" spans="19:24" x14ac:dyDescent="0.15">
      <c r="S1765" s="65"/>
      <c r="U1765" s="767"/>
      <c r="V1765" s="767"/>
      <c r="W1765" s="767"/>
      <c r="X1765" s="767"/>
    </row>
    <row r="1766" spans="19:24" x14ac:dyDescent="0.15">
      <c r="S1766" s="65"/>
      <c r="U1766" s="767"/>
      <c r="V1766" s="767"/>
      <c r="W1766" s="748"/>
      <c r="X1766" s="767"/>
    </row>
    <row r="1767" spans="19:24" x14ac:dyDescent="0.15">
      <c r="S1767" s="65"/>
      <c r="U1767" s="767"/>
      <c r="V1767" s="758"/>
      <c r="W1767" s="767"/>
      <c r="X1767" s="767"/>
    </row>
    <row r="1768" spans="19:24" x14ac:dyDescent="0.15">
      <c r="S1768" s="65"/>
      <c r="U1768" s="767"/>
      <c r="V1768" s="767"/>
      <c r="W1768" s="767"/>
      <c r="X1768" s="767"/>
    </row>
    <row r="1769" spans="19:24" x14ac:dyDescent="0.15">
      <c r="S1769" s="65"/>
      <c r="U1769" s="767"/>
      <c r="V1769" s="767"/>
      <c r="W1769" s="748"/>
      <c r="X1769" s="767"/>
    </row>
    <row r="1770" spans="19:24" x14ac:dyDescent="0.15">
      <c r="S1770" s="65"/>
      <c r="U1770" s="767"/>
      <c r="V1770" s="758"/>
      <c r="W1770" s="767"/>
      <c r="X1770" s="767"/>
    </row>
    <row r="1771" spans="19:24" x14ac:dyDescent="0.15">
      <c r="S1771" s="65"/>
      <c r="U1771" s="767"/>
      <c r="V1771" s="767"/>
      <c r="W1771" s="767"/>
      <c r="X1771" s="767"/>
    </row>
    <row r="1772" spans="19:24" x14ac:dyDescent="0.15">
      <c r="S1772" s="65"/>
      <c r="U1772" s="767"/>
      <c r="V1772" s="767"/>
      <c r="W1772" s="748"/>
      <c r="X1772" s="767"/>
    </row>
    <row r="1773" spans="19:24" x14ac:dyDescent="0.15">
      <c r="S1773" s="65"/>
      <c r="U1773" s="767"/>
      <c r="V1773" s="767"/>
      <c r="W1773" s="767"/>
      <c r="X1773" s="767"/>
    </row>
    <row r="1774" spans="19:24" x14ac:dyDescent="0.15">
      <c r="S1774" s="65"/>
      <c r="U1774" s="767"/>
      <c r="V1774" s="767"/>
      <c r="W1774" s="767"/>
      <c r="X1774" s="767"/>
    </row>
    <row r="1775" spans="19:24" x14ac:dyDescent="0.15">
      <c r="S1775" s="65"/>
      <c r="U1775" s="767"/>
      <c r="V1775" s="767"/>
      <c r="W1775" s="767"/>
      <c r="X1775" s="767"/>
    </row>
    <row r="1776" spans="19:24" x14ac:dyDescent="0.15">
      <c r="S1776" s="65"/>
      <c r="U1776" s="767"/>
      <c r="V1776" s="767"/>
      <c r="W1776" s="748"/>
      <c r="X1776" s="767"/>
    </row>
    <row r="1777" spans="19:24" x14ac:dyDescent="0.15">
      <c r="S1777" s="65"/>
      <c r="U1777" s="767"/>
      <c r="V1777" s="767"/>
      <c r="W1777" s="767"/>
    </row>
    <row r="1778" spans="19:24" x14ac:dyDescent="0.15">
      <c r="U1778" s="767"/>
      <c r="V1778" s="767"/>
      <c r="W1778" s="767"/>
      <c r="X1778" s="748"/>
    </row>
    <row r="1779" spans="19:24" x14ac:dyDescent="0.15">
      <c r="U1779" s="767"/>
      <c r="V1779" s="767"/>
      <c r="W1779" s="767"/>
      <c r="X1779" s="770"/>
    </row>
    <row r="1780" spans="19:24" x14ac:dyDescent="0.15">
      <c r="S1780" s="62"/>
      <c r="U1780" s="767"/>
      <c r="V1780" s="767"/>
      <c r="W1780" s="767"/>
      <c r="X1780" s="767"/>
    </row>
    <row r="1781" spans="19:24" x14ac:dyDescent="0.15">
      <c r="U1781" s="767"/>
      <c r="V1781" s="767"/>
      <c r="W1781" s="767"/>
      <c r="X1781" s="748"/>
    </row>
    <row r="1782" spans="19:24" x14ac:dyDescent="0.15">
      <c r="U1782" s="252"/>
      <c r="V1782" s="252"/>
      <c r="W1782" s="767"/>
      <c r="X1782" s="758"/>
    </row>
    <row r="1783" spans="19:24" x14ac:dyDescent="0.15">
      <c r="S1783" s="62"/>
      <c r="U1783" s="767"/>
      <c r="V1783" s="767"/>
      <c r="W1783" s="767"/>
      <c r="X1783" s="767"/>
    </row>
    <row r="1784" spans="19:24" x14ac:dyDescent="0.15">
      <c r="U1784" s="767"/>
      <c r="V1784" s="767"/>
      <c r="W1784" s="767"/>
      <c r="X1784" s="748"/>
    </row>
    <row r="1785" spans="19:24" x14ac:dyDescent="0.15">
      <c r="U1785" s="767"/>
      <c r="V1785" s="767"/>
      <c r="W1785" s="767"/>
      <c r="X1785" s="758"/>
    </row>
    <row r="1786" spans="19:24" x14ac:dyDescent="0.15">
      <c r="S1786" s="62"/>
      <c r="U1786" s="767"/>
      <c r="V1786" s="767"/>
      <c r="W1786" s="767"/>
      <c r="X1786" s="767"/>
    </row>
    <row r="1787" spans="19:24" x14ac:dyDescent="0.15">
      <c r="U1787" s="767"/>
      <c r="V1787" s="767"/>
      <c r="W1787" s="767"/>
      <c r="X1787" s="748"/>
    </row>
    <row r="1788" spans="19:24" x14ac:dyDescent="0.15">
      <c r="U1788" s="767"/>
      <c r="V1788" s="758"/>
      <c r="W1788" s="767"/>
      <c r="X1788" s="748"/>
    </row>
    <row r="1789" spans="19:24" x14ac:dyDescent="0.15">
      <c r="S1789" s="62"/>
      <c r="U1789" s="760"/>
      <c r="V1789" s="760"/>
      <c r="W1789" s="767"/>
      <c r="X1789" s="767"/>
    </row>
    <row r="1790" spans="19:24" x14ac:dyDescent="0.15">
      <c r="U1790" s="767"/>
      <c r="V1790" s="767"/>
      <c r="W1790" s="767"/>
      <c r="X1790" s="748"/>
    </row>
    <row r="1791" spans="19:24" x14ac:dyDescent="0.15">
      <c r="U1791" s="770"/>
      <c r="V1791" s="768"/>
      <c r="W1791" s="767"/>
      <c r="X1791" s="767"/>
    </row>
    <row r="1792" spans="19:24" x14ac:dyDescent="0.15">
      <c r="W1792" s="767"/>
      <c r="X1792" s="767"/>
    </row>
    <row r="1793" spans="19:24" x14ac:dyDescent="0.15">
      <c r="W1793" s="767"/>
      <c r="X1793" s="748"/>
    </row>
    <row r="1794" spans="19:24" x14ac:dyDescent="0.15">
      <c r="U1794" s="770"/>
      <c r="V1794" s="768"/>
      <c r="W1794" s="767"/>
      <c r="X1794" s="758"/>
    </row>
    <row r="1795" spans="19:24" x14ac:dyDescent="0.15">
      <c r="W1795" s="767"/>
      <c r="X1795" s="767"/>
    </row>
    <row r="1796" spans="19:24" x14ac:dyDescent="0.15">
      <c r="W1796" s="767"/>
      <c r="X1796" s="767"/>
    </row>
    <row r="1797" spans="19:24" x14ac:dyDescent="0.15">
      <c r="U1797" s="770"/>
      <c r="V1797" s="768"/>
      <c r="W1797" s="767"/>
      <c r="X1797" s="767"/>
    </row>
    <row r="1798" spans="19:24" x14ac:dyDescent="0.15">
      <c r="S1798" s="62"/>
      <c r="U1798" s="770"/>
      <c r="V1798" s="768"/>
      <c r="W1798" s="767"/>
      <c r="X1798" s="767"/>
    </row>
    <row r="1799" spans="19:24" x14ac:dyDescent="0.15">
      <c r="U1799" s="770"/>
      <c r="V1799" s="768"/>
      <c r="W1799" s="767"/>
      <c r="X1799" s="767"/>
    </row>
    <row r="1800" spans="19:24" x14ac:dyDescent="0.15">
      <c r="U1800" s="767"/>
      <c r="V1800" s="767"/>
      <c r="W1800" s="767"/>
      <c r="X1800" s="767"/>
    </row>
    <row r="1801" spans="19:24" x14ac:dyDescent="0.15">
      <c r="S1801" s="62"/>
      <c r="U1801" s="767"/>
      <c r="V1801" s="767"/>
      <c r="W1801" s="767"/>
      <c r="X1801" s="767"/>
    </row>
    <row r="1802" spans="19:24" x14ac:dyDescent="0.15">
      <c r="U1802" s="767"/>
      <c r="V1802" s="767"/>
      <c r="W1802" s="767"/>
      <c r="X1802" s="767"/>
    </row>
    <row r="1803" spans="19:24" x14ac:dyDescent="0.15">
      <c r="U1803" s="770"/>
      <c r="V1803" s="758"/>
      <c r="W1803" s="748"/>
      <c r="X1803" s="767"/>
    </row>
    <row r="1804" spans="19:24" x14ac:dyDescent="0.15">
      <c r="S1804" s="62"/>
      <c r="U1804" s="770"/>
      <c r="V1804" s="768"/>
      <c r="W1804" s="767"/>
      <c r="X1804" s="767"/>
    </row>
    <row r="1805" spans="19:24" x14ac:dyDescent="0.15">
      <c r="U1805" s="770"/>
      <c r="V1805" s="768"/>
      <c r="W1805" s="767"/>
      <c r="X1805" s="767"/>
    </row>
    <row r="1806" spans="19:24" x14ac:dyDescent="0.15">
      <c r="U1806" s="767"/>
      <c r="V1806" s="767"/>
      <c r="W1806" s="767"/>
      <c r="X1806" s="758"/>
    </row>
    <row r="1807" spans="19:24" x14ac:dyDescent="0.15">
      <c r="S1807" s="62"/>
      <c r="U1807" s="770"/>
      <c r="V1807" s="768"/>
      <c r="W1807" s="767"/>
      <c r="X1807" s="767"/>
    </row>
    <row r="1808" spans="19:24" x14ac:dyDescent="0.15">
      <c r="S1808" s="65"/>
      <c r="U1808" s="770"/>
      <c r="V1808" s="768"/>
      <c r="W1808" s="767"/>
      <c r="X1808" s="767"/>
    </row>
    <row r="1809" spans="19:24" x14ac:dyDescent="0.15">
      <c r="S1809" s="65"/>
      <c r="U1809" s="758"/>
      <c r="V1809" s="758"/>
      <c r="W1809" s="767"/>
      <c r="X1809" s="758"/>
    </row>
    <row r="1810" spans="19:24" x14ac:dyDescent="0.15">
      <c r="S1810" s="62"/>
      <c r="U1810" s="770"/>
      <c r="V1810" s="768"/>
      <c r="W1810" s="760"/>
      <c r="X1810" s="767"/>
    </row>
    <row r="1811" spans="19:24" x14ac:dyDescent="0.15">
      <c r="U1811" s="770"/>
      <c r="V1811" s="768"/>
      <c r="W1811" s="767"/>
      <c r="X1811" s="767"/>
    </row>
    <row r="1812" spans="19:24" x14ac:dyDescent="0.15">
      <c r="U1812" s="770"/>
      <c r="V1812" s="758"/>
      <c r="W1812" s="768"/>
      <c r="X1812" s="758"/>
    </row>
    <row r="1813" spans="19:24" x14ac:dyDescent="0.15">
      <c r="U1813" s="770"/>
      <c r="V1813" s="768"/>
      <c r="X1813" s="767"/>
    </row>
    <row r="1814" spans="19:24" x14ac:dyDescent="0.15">
      <c r="U1814" s="770"/>
      <c r="V1814" s="768"/>
      <c r="X1814" s="767"/>
    </row>
    <row r="1815" spans="19:24" x14ac:dyDescent="0.15">
      <c r="U1815" s="767"/>
      <c r="V1815" s="767"/>
      <c r="W1815" s="748"/>
      <c r="X1815" s="767"/>
    </row>
    <row r="1816" spans="19:24" x14ac:dyDescent="0.15">
      <c r="U1816" s="770"/>
      <c r="V1816" s="768"/>
      <c r="X1816" s="767"/>
    </row>
    <row r="1817" spans="19:24" x14ac:dyDescent="0.15">
      <c r="U1817" s="770"/>
      <c r="V1817" s="768"/>
      <c r="X1817" s="767"/>
    </row>
    <row r="1818" spans="19:24" x14ac:dyDescent="0.15">
      <c r="S1818" s="65"/>
      <c r="U1818" s="758"/>
      <c r="V1818" s="758"/>
      <c r="W1818" s="768"/>
      <c r="X1818" s="767"/>
    </row>
    <row r="1819" spans="19:24" x14ac:dyDescent="0.15">
      <c r="U1819" s="758"/>
      <c r="V1819" s="758"/>
      <c r="W1819" s="768"/>
      <c r="X1819" s="767"/>
    </row>
    <row r="1820" spans="19:24" x14ac:dyDescent="0.15">
      <c r="U1820" s="758"/>
      <c r="V1820" s="758"/>
      <c r="W1820" s="768"/>
      <c r="X1820" s="767"/>
    </row>
    <row r="1821" spans="19:24" x14ac:dyDescent="0.15">
      <c r="U1821" s="748"/>
      <c r="V1821" s="748"/>
      <c r="W1821" s="768"/>
      <c r="X1821" s="767"/>
    </row>
    <row r="1822" spans="19:24" x14ac:dyDescent="0.15">
      <c r="U1822" s="748"/>
      <c r="V1822" s="748"/>
      <c r="W1822" s="768"/>
      <c r="X1822" s="767"/>
    </row>
    <row r="1823" spans="19:24" x14ac:dyDescent="0.15">
      <c r="U1823" s="748"/>
      <c r="V1823" s="748"/>
      <c r="W1823" s="768"/>
      <c r="X1823" s="767"/>
    </row>
    <row r="1824" spans="19:24" x14ac:dyDescent="0.15">
      <c r="U1824" s="758"/>
      <c r="V1824" s="768"/>
      <c r="W1824" s="767"/>
      <c r="X1824" s="748"/>
    </row>
    <row r="1825" spans="19:24" x14ac:dyDescent="0.15">
      <c r="U1825" s="767"/>
      <c r="V1825" s="767"/>
      <c r="W1825" s="767"/>
      <c r="X1825" s="767"/>
    </row>
    <row r="1826" spans="19:24" x14ac:dyDescent="0.15">
      <c r="U1826" s="767"/>
      <c r="V1826" s="767"/>
      <c r="W1826" s="767"/>
      <c r="X1826" s="767"/>
    </row>
    <row r="1827" spans="19:24" x14ac:dyDescent="0.15">
      <c r="U1827" s="758"/>
      <c r="V1827" s="758"/>
      <c r="W1827" s="767"/>
      <c r="X1827" s="767"/>
    </row>
    <row r="1828" spans="19:24" x14ac:dyDescent="0.15">
      <c r="U1828" s="767"/>
      <c r="V1828" s="767"/>
      <c r="W1828" s="252"/>
      <c r="X1828" s="767"/>
    </row>
    <row r="1829" spans="19:24" x14ac:dyDescent="0.15">
      <c r="U1829" s="767"/>
      <c r="V1829" s="767"/>
      <c r="W1829" s="767"/>
      <c r="X1829" s="767"/>
    </row>
    <row r="1830" spans="19:24" x14ac:dyDescent="0.15">
      <c r="U1830" s="748"/>
      <c r="V1830" s="748"/>
      <c r="W1830" s="767"/>
      <c r="X1830" s="758"/>
    </row>
    <row r="1831" spans="19:24" x14ac:dyDescent="0.15">
      <c r="U1831" s="767"/>
      <c r="V1831" s="767"/>
      <c r="W1831" s="758"/>
      <c r="X1831" s="760"/>
    </row>
    <row r="1832" spans="19:24" x14ac:dyDescent="0.15">
      <c r="U1832" s="767"/>
      <c r="V1832" s="767"/>
      <c r="W1832" s="767"/>
      <c r="X1832" s="767"/>
    </row>
    <row r="1833" spans="19:24" x14ac:dyDescent="0.15">
      <c r="U1833" s="748"/>
      <c r="V1833" s="748"/>
      <c r="W1833" s="767"/>
      <c r="X1833" s="767"/>
    </row>
    <row r="1834" spans="19:24" x14ac:dyDescent="0.15">
      <c r="U1834" s="767"/>
      <c r="V1834" s="767"/>
      <c r="W1834" s="748"/>
    </row>
    <row r="1835" spans="19:24" x14ac:dyDescent="0.15">
      <c r="W1835" s="767"/>
    </row>
    <row r="1836" spans="19:24" x14ac:dyDescent="0.15">
      <c r="U1836" s="748"/>
      <c r="V1836" s="758"/>
      <c r="W1836" s="767"/>
    </row>
    <row r="1837" spans="19:24" x14ac:dyDescent="0.15">
      <c r="S1837" s="62"/>
      <c r="U1837" s="767"/>
      <c r="V1837" s="767"/>
      <c r="W1837" s="758"/>
    </row>
    <row r="1838" spans="19:24" x14ac:dyDescent="0.15">
      <c r="U1838" s="767"/>
      <c r="V1838" s="767"/>
      <c r="W1838" s="767"/>
    </row>
    <row r="1839" spans="19:24" x14ac:dyDescent="0.15">
      <c r="U1839" s="748"/>
      <c r="V1839" s="758"/>
      <c r="W1839" s="767"/>
      <c r="X1839" s="254"/>
    </row>
    <row r="1840" spans="19:24" x14ac:dyDescent="0.15">
      <c r="S1840" s="283"/>
      <c r="U1840" s="767"/>
      <c r="V1840" s="767"/>
      <c r="W1840" s="748"/>
      <c r="X1840" s="254"/>
    </row>
    <row r="1841" spans="19:24" x14ac:dyDescent="0.15">
      <c r="U1841" s="767"/>
      <c r="V1841" s="767"/>
      <c r="W1841" s="748"/>
      <c r="X1841" s="254"/>
    </row>
    <row r="1842" spans="19:24" x14ac:dyDescent="0.15">
      <c r="U1842" s="748"/>
      <c r="V1842" s="758"/>
      <c r="W1842" s="748"/>
      <c r="X1842" s="254"/>
    </row>
    <row r="1843" spans="19:24" x14ac:dyDescent="0.15">
      <c r="S1843" s="62"/>
      <c r="U1843" s="767"/>
      <c r="V1843" s="767"/>
      <c r="W1843" s="758"/>
      <c r="X1843" s="254"/>
    </row>
    <row r="1844" spans="19:24" x14ac:dyDescent="0.15">
      <c r="U1844" s="767"/>
      <c r="V1844" s="767"/>
      <c r="W1844" s="758"/>
      <c r="X1844" s="768"/>
    </row>
    <row r="1845" spans="19:24" x14ac:dyDescent="0.15">
      <c r="U1845" s="767"/>
      <c r="V1845" s="767"/>
      <c r="W1845" s="758"/>
      <c r="X1845" s="758"/>
    </row>
    <row r="1846" spans="19:24" x14ac:dyDescent="0.15">
      <c r="S1846" s="62"/>
      <c r="U1846" s="767"/>
      <c r="V1846" s="767"/>
      <c r="W1846" s="758"/>
      <c r="X1846" s="768"/>
    </row>
    <row r="1847" spans="19:24" x14ac:dyDescent="0.15">
      <c r="U1847" s="767"/>
      <c r="V1847" s="767"/>
      <c r="W1847" s="767"/>
      <c r="X1847" s="767"/>
    </row>
    <row r="1848" spans="19:24" x14ac:dyDescent="0.15">
      <c r="U1848" s="767"/>
      <c r="V1848" s="767"/>
      <c r="W1848" s="767"/>
      <c r="X1848" s="767"/>
    </row>
    <row r="1849" spans="19:24" x14ac:dyDescent="0.15">
      <c r="S1849" s="62"/>
      <c r="U1849" s="767"/>
      <c r="V1849" s="767"/>
      <c r="W1849" s="758"/>
      <c r="X1849" s="767"/>
    </row>
    <row r="1850" spans="19:24" x14ac:dyDescent="0.15">
      <c r="U1850" s="767"/>
      <c r="V1850" s="767"/>
      <c r="W1850" s="767"/>
      <c r="X1850" s="767"/>
    </row>
    <row r="1851" spans="19:24" x14ac:dyDescent="0.15">
      <c r="U1851" s="767"/>
      <c r="V1851" s="767"/>
      <c r="W1851" s="767"/>
      <c r="X1851" s="767"/>
    </row>
    <row r="1852" spans="19:24" x14ac:dyDescent="0.15">
      <c r="U1852" s="767"/>
      <c r="V1852" s="767"/>
      <c r="W1852" s="748"/>
      <c r="X1852" s="767"/>
    </row>
    <row r="1853" spans="19:24" x14ac:dyDescent="0.15">
      <c r="U1853" s="767"/>
      <c r="V1853" s="767"/>
      <c r="W1853" s="767"/>
      <c r="X1853" s="767"/>
    </row>
    <row r="1854" spans="19:24" x14ac:dyDescent="0.15">
      <c r="U1854" s="758"/>
      <c r="V1854" s="758"/>
      <c r="W1854" s="767"/>
      <c r="X1854" s="767"/>
    </row>
    <row r="1855" spans="19:24" x14ac:dyDescent="0.15">
      <c r="S1855" s="62"/>
      <c r="W1855" s="748"/>
      <c r="X1855" s="767"/>
    </row>
    <row r="1856" spans="19:24" x14ac:dyDescent="0.15">
      <c r="W1856" s="767"/>
      <c r="X1856" s="758"/>
    </row>
    <row r="1857" spans="19:24" x14ac:dyDescent="0.15">
      <c r="U1857" s="767"/>
      <c r="V1857" s="767"/>
      <c r="X1857" s="767"/>
    </row>
    <row r="1858" spans="19:24" x14ac:dyDescent="0.15">
      <c r="S1858" s="62"/>
      <c r="U1858" s="767"/>
      <c r="V1858" s="767"/>
      <c r="W1858" s="767"/>
      <c r="X1858" s="767"/>
    </row>
    <row r="1859" spans="19:24" x14ac:dyDescent="0.15">
      <c r="U1859" s="767"/>
      <c r="V1859" s="767"/>
      <c r="W1859" s="767"/>
      <c r="X1859" s="748"/>
    </row>
    <row r="1860" spans="19:24" x14ac:dyDescent="0.15">
      <c r="U1860" s="758"/>
      <c r="V1860" s="758"/>
      <c r="W1860" s="767"/>
      <c r="X1860" s="767"/>
    </row>
    <row r="1861" spans="19:24" x14ac:dyDescent="0.15">
      <c r="S1861" s="62"/>
      <c r="U1861" s="758"/>
      <c r="V1861" s="758"/>
      <c r="W1861" s="767"/>
      <c r="X1861" s="767"/>
    </row>
    <row r="1862" spans="19:24" x14ac:dyDescent="0.15">
      <c r="S1862" s="62"/>
      <c r="U1862" s="758"/>
      <c r="V1862" s="758"/>
      <c r="W1862" s="767"/>
      <c r="X1862" s="767"/>
    </row>
    <row r="1863" spans="19:24" x14ac:dyDescent="0.15">
      <c r="U1863" s="758"/>
      <c r="V1863" s="748"/>
      <c r="W1863" s="767"/>
      <c r="X1863" s="767"/>
    </row>
    <row r="1864" spans="19:24" x14ac:dyDescent="0.15">
      <c r="S1864" s="62"/>
      <c r="U1864" s="758"/>
      <c r="V1864" s="748"/>
      <c r="W1864" s="767"/>
      <c r="X1864" s="767"/>
    </row>
    <row r="1865" spans="19:24" x14ac:dyDescent="0.15">
      <c r="U1865" s="758"/>
      <c r="V1865" s="748"/>
      <c r="W1865" s="767"/>
      <c r="X1865" s="758"/>
    </row>
    <row r="1866" spans="19:24" x14ac:dyDescent="0.15">
      <c r="S1866" s="65"/>
      <c r="U1866" s="758"/>
      <c r="V1866" s="758"/>
      <c r="W1866" s="767"/>
      <c r="X1866" s="758"/>
    </row>
    <row r="1867" spans="19:24" x14ac:dyDescent="0.15">
      <c r="S1867" s="62"/>
      <c r="U1867" s="758"/>
      <c r="V1867" s="748"/>
      <c r="W1867" s="767"/>
      <c r="X1867" s="758"/>
    </row>
    <row r="1868" spans="19:24" x14ac:dyDescent="0.15">
      <c r="S1868" s="65"/>
      <c r="U1868" s="758"/>
      <c r="V1868" s="748"/>
      <c r="W1868" s="767"/>
      <c r="X1868" s="758"/>
    </row>
    <row r="1869" spans="19:24" x14ac:dyDescent="0.15">
      <c r="S1869" s="65"/>
      <c r="U1869" s="758"/>
      <c r="V1869" s="758"/>
      <c r="W1869" s="767"/>
      <c r="X1869" s="767"/>
    </row>
    <row r="1870" spans="19:24" x14ac:dyDescent="0.15">
      <c r="S1870" s="62"/>
      <c r="U1870" s="758"/>
      <c r="V1870" s="758"/>
      <c r="W1870" s="767"/>
      <c r="X1870" s="767"/>
    </row>
    <row r="1871" spans="19:24" x14ac:dyDescent="0.15">
      <c r="U1871" s="758"/>
      <c r="V1871" s="758"/>
      <c r="W1871" s="767"/>
      <c r="X1871" s="758"/>
    </row>
    <row r="1872" spans="19:24" x14ac:dyDescent="0.15">
      <c r="U1872" s="758"/>
      <c r="V1872" s="758"/>
      <c r="W1872" s="767"/>
      <c r="X1872" s="767"/>
    </row>
    <row r="1873" spans="19:24" x14ac:dyDescent="0.15">
      <c r="U1873" s="767"/>
      <c r="V1873" s="748"/>
      <c r="W1873" s="767"/>
      <c r="X1873" s="767"/>
    </row>
    <row r="1874" spans="19:24" x14ac:dyDescent="0.15">
      <c r="U1874" s="767"/>
      <c r="V1874" s="767"/>
      <c r="W1874" s="767"/>
      <c r="X1874" s="748"/>
    </row>
    <row r="1875" spans="19:24" x14ac:dyDescent="0.15">
      <c r="U1875" s="767"/>
      <c r="V1875" s="758"/>
      <c r="W1875" s="767"/>
      <c r="X1875" s="767"/>
    </row>
    <row r="1876" spans="19:24" x14ac:dyDescent="0.15">
      <c r="U1876" s="767"/>
      <c r="V1876" s="748"/>
      <c r="W1876" s="748"/>
      <c r="X1876" s="767"/>
    </row>
    <row r="1877" spans="19:24" x14ac:dyDescent="0.15">
      <c r="U1877" s="767"/>
      <c r="V1877" s="767"/>
      <c r="X1877" s="748"/>
    </row>
    <row r="1878" spans="19:24" x14ac:dyDescent="0.15">
      <c r="S1878" s="65"/>
      <c r="U1878" s="767"/>
      <c r="V1878" s="767"/>
      <c r="X1878" s="767"/>
    </row>
    <row r="1879" spans="19:24" x14ac:dyDescent="0.15">
      <c r="U1879" s="748"/>
      <c r="V1879" s="748"/>
      <c r="W1879" s="767"/>
    </row>
    <row r="1880" spans="19:24" x14ac:dyDescent="0.15">
      <c r="U1880" s="252"/>
      <c r="V1880" s="252"/>
      <c r="W1880" s="767"/>
      <c r="X1880" s="758"/>
    </row>
    <row r="1881" spans="19:24" x14ac:dyDescent="0.15">
      <c r="S1881" s="65"/>
      <c r="U1881" s="252"/>
      <c r="V1881" s="252"/>
      <c r="W1881" s="767"/>
      <c r="X1881" s="767"/>
    </row>
    <row r="1882" spans="19:24" x14ac:dyDescent="0.15">
      <c r="S1882" s="65"/>
      <c r="U1882" s="252"/>
      <c r="V1882" s="748"/>
      <c r="W1882" s="767"/>
      <c r="X1882" s="767"/>
    </row>
    <row r="1883" spans="19:24" x14ac:dyDescent="0.15">
      <c r="S1883" s="65"/>
      <c r="U1883" s="767"/>
      <c r="V1883" s="767"/>
      <c r="W1883" s="767"/>
      <c r="X1883" s="758"/>
    </row>
    <row r="1884" spans="19:24" x14ac:dyDescent="0.15">
      <c r="S1884" s="65"/>
      <c r="U1884" s="767"/>
      <c r="V1884" s="767"/>
      <c r="W1884" s="767"/>
      <c r="X1884" s="767"/>
    </row>
    <row r="1885" spans="19:24" x14ac:dyDescent="0.15">
      <c r="S1885" s="65"/>
      <c r="U1885" s="767"/>
      <c r="V1885" s="767"/>
      <c r="W1885" s="758"/>
      <c r="X1885" s="767"/>
    </row>
    <row r="1886" spans="19:24" x14ac:dyDescent="0.15">
      <c r="U1886" s="748"/>
      <c r="V1886" s="748"/>
      <c r="W1886" s="758"/>
      <c r="X1886" s="758"/>
    </row>
    <row r="1887" spans="19:24" x14ac:dyDescent="0.15">
      <c r="U1887" s="748"/>
      <c r="V1887" s="748"/>
      <c r="W1887" s="758"/>
      <c r="X1887" s="767"/>
    </row>
    <row r="1888" spans="19:24" x14ac:dyDescent="0.15">
      <c r="S1888" s="65"/>
      <c r="U1888" s="748"/>
      <c r="V1888" s="748"/>
      <c r="W1888" s="767"/>
      <c r="X1888" s="767"/>
    </row>
    <row r="1889" spans="19:24" x14ac:dyDescent="0.15">
      <c r="S1889" s="65"/>
      <c r="U1889" s="767"/>
      <c r="V1889" s="767"/>
      <c r="W1889" s="758"/>
      <c r="X1889" s="767"/>
    </row>
    <row r="1890" spans="19:24" x14ac:dyDescent="0.15">
      <c r="S1890" s="65"/>
      <c r="U1890" s="748"/>
      <c r="V1890" s="748"/>
      <c r="W1890" s="758"/>
      <c r="X1890" s="767"/>
    </row>
    <row r="1891" spans="19:24" x14ac:dyDescent="0.15">
      <c r="S1891" s="65"/>
      <c r="U1891" s="748"/>
      <c r="V1891" s="748"/>
      <c r="W1891" s="758"/>
      <c r="X1891" s="767"/>
    </row>
    <row r="1892" spans="19:24" x14ac:dyDescent="0.15">
      <c r="U1892" s="748"/>
      <c r="V1892" s="748"/>
      <c r="W1892" s="758"/>
      <c r="X1892" s="767"/>
    </row>
    <row r="1893" spans="19:24" x14ac:dyDescent="0.15">
      <c r="S1893" s="65"/>
      <c r="U1893" s="748"/>
      <c r="V1893" s="748"/>
      <c r="W1893" s="758"/>
      <c r="X1893" s="767"/>
    </row>
    <row r="1894" spans="19:24" x14ac:dyDescent="0.15">
      <c r="S1894" s="65"/>
      <c r="U1894" s="748"/>
      <c r="V1894" s="748"/>
      <c r="W1894" s="767"/>
      <c r="X1894" s="767"/>
    </row>
    <row r="1895" spans="19:24" x14ac:dyDescent="0.15">
      <c r="U1895" s="748"/>
      <c r="V1895" s="748"/>
      <c r="W1895" s="767"/>
      <c r="X1895" s="767"/>
    </row>
    <row r="1896" spans="19:24" x14ac:dyDescent="0.15">
      <c r="S1896" s="65"/>
      <c r="U1896" s="748"/>
      <c r="V1896" s="748"/>
      <c r="W1896" s="767"/>
      <c r="X1896" s="767"/>
    </row>
    <row r="1897" spans="19:24" x14ac:dyDescent="0.15">
      <c r="S1897" s="62"/>
      <c r="U1897" s="748"/>
      <c r="V1897" s="748"/>
      <c r="W1897" s="767"/>
      <c r="X1897" s="767"/>
    </row>
    <row r="1898" spans="19:24" x14ac:dyDescent="0.15">
      <c r="U1898" s="748"/>
      <c r="V1898" s="748"/>
      <c r="W1898" s="767"/>
      <c r="X1898" s="758"/>
    </row>
    <row r="1899" spans="19:24" x14ac:dyDescent="0.15">
      <c r="S1899" s="65"/>
      <c r="U1899" s="748"/>
      <c r="V1899" s="748"/>
      <c r="W1899" s="767"/>
    </row>
    <row r="1900" spans="19:24" x14ac:dyDescent="0.15">
      <c r="S1900" s="65"/>
      <c r="U1900" s="748"/>
      <c r="V1900" s="748"/>
      <c r="W1900" s="767"/>
    </row>
    <row r="1901" spans="19:24" x14ac:dyDescent="0.15">
      <c r="U1901" s="767"/>
      <c r="V1901" s="767"/>
      <c r="W1901" s="767"/>
      <c r="X1901" s="767"/>
    </row>
    <row r="1902" spans="19:24" x14ac:dyDescent="0.15">
      <c r="S1902" s="65"/>
      <c r="U1902" s="767"/>
      <c r="V1902" s="767"/>
      <c r="W1902" s="767"/>
      <c r="X1902" s="767"/>
    </row>
    <row r="1903" spans="19:24" x14ac:dyDescent="0.15">
      <c r="S1903" s="65"/>
      <c r="U1903" s="767"/>
      <c r="V1903" s="767"/>
      <c r="W1903" s="767"/>
      <c r="X1903" s="767"/>
    </row>
    <row r="1904" spans="19:24" x14ac:dyDescent="0.15">
      <c r="S1904" s="65"/>
      <c r="U1904" s="767"/>
      <c r="V1904" s="767"/>
      <c r="W1904" s="767"/>
      <c r="X1904" s="758"/>
    </row>
    <row r="1905" spans="19:24" x14ac:dyDescent="0.15">
      <c r="S1905" s="65"/>
      <c r="U1905" s="767"/>
      <c r="V1905" s="767"/>
      <c r="W1905" s="748"/>
      <c r="X1905" s="758"/>
    </row>
    <row r="1906" spans="19:24" x14ac:dyDescent="0.15">
      <c r="S1906" s="65"/>
      <c r="U1906" s="748"/>
      <c r="V1906" s="748"/>
      <c r="W1906" s="767"/>
      <c r="X1906" s="758"/>
    </row>
    <row r="1907" spans="19:24" x14ac:dyDescent="0.15">
      <c r="U1907" s="767"/>
      <c r="V1907" s="767"/>
      <c r="W1907" s="748"/>
      <c r="X1907" s="758"/>
    </row>
    <row r="1908" spans="19:24" x14ac:dyDescent="0.15">
      <c r="S1908" s="65"/>
      <c r="U1908" s="748"/>
      <c r="V1908" s="748"/>
      <c r="W1908" s="767"/>
      <c r="X1908" s="758"/>
    </row>
    <row r="1909" spans="19:24" x14ac:dyDescent="0.15">
      <c r="S1909" s="65"/>
      <c r="U1909" s="748"/>
      <c r="V1909" s="748"/>
      <c r="W1909" s="767"/>
      <c r="X1909" s="758"/>
    </row>
    <row r="1910" spans="19:24" x14ac:dyDescent="0.15">
      <c r="U1910" s="767"/>
      <c r="V1910" s="767"/>
      <c r="W1910" s="767"/>
      <c r="X1910" s="758"/>
    </row>
    <row r="1911" spans="19:24" x14ac:dyDescent="0.15">
      <c r="S1911" s="65"/>
      <c r="U1911" s="748"/>
      <c r="V1911" s="748"/>
      <c r="W1911" s="767"/>
      <c r="X1911" s="758"/>
    </row>
    <row r="1912" spans="19:24" x14ac:dyDescent="0.15">
      <c r="S1912" s="65"/>
      <c r="U1912" s="767"/>
      <c r="V1912" s="767"/>
      <c r="W1912" s="767"/>
      <c r="X1912" s="758"/>
    </row>
    <row r="1913" spans="19:24" x14ac:dyDescent="0.15">
      <c r="U1913" s="748"/>
      <c r="V1913" s="748"/>
      <c r="W1913" s="767"/>
      <c r="X1913" s="748"/>
    </row>
    <row r="1914" spans="19:24" x14ac:dyDescent="0.15">
      <c r="S1914" s="65"/>
      <c r="U1914" s="767"/>
      <c r="V1914" s="767"/>
      <c r="W1914" s="748"/>
      <c r="X1914" s="748"/>
    </row>
    <row r="1915" spans="19:24" x14ac:dyDescent="0.15">
      <c r="S1915" s="65"/>
      <c r="U1915" s="748"/>
      <c r="V1915" s="748"/>
      <c r="W1915" s="767"/>
      <c r="X1915" s="748"/>
    </row>
    <row r="1916" spans="19:24" x14ac:dyDescent="0.15">
      <c r="U1916" s="767"/>
      <c r="V1916" s="767"/>
      <c r="W1916" s="767"/>
      <c r="X1916" s="758"/>
    </row>
    <row r="1917" spans="19:24" x14ac:dyDescent="0.15">
      <c r="S1917" s="65"/>
      <c r="U1917" s="767"/>
      <c r="V1917" s="767"/>
      <c r="X1917" s="767"/>
    </row>
    <row r="1918" spans="19:24" x14ac:dyDescent="0.15">
      <c r="S1918" s="65"/>
      <c r="U1918" s="748"/>
      <c r="V1918" s="748"/>
      <c r="W1918" s="767"/>
      <c r="X1918" s="748"/>
    </row>
    <row r="1919" spans="19:24" x14ac:dyDescent="0.15">
      <c r="U1919" s="767"/>
      <c r="V1919" s="767"/>
      <c r="W1919" s="767"/>
      <c r="X1919" s="758"/>
    </row>
    <row r="1920" spans="19:24" x14ac:dyDescent="0.15">
      <c r="S1920" s="65"/>
      <c r="U1920" s="767"/>
      <c r="V1920" s="767"/>
      <c r="W1920" s="767"/>
      <c r="X1920" s="767"/>
    </row>
    <row r="1921" spans="19:24" x14ac:dyDescent="0.15">
      <c r="S1921" s="65"/>
      <c r="U1921" s="767"/>
      <c r="V1921" s="767"/>
      <c r="W1921" s="767"/>
      <c r="X1921" s="748"/>
    </row>
    <row r="1922" spans="19:24" x14ac:dyDescent="0.15">
      <c r="U1922" s="767"/>
      <c r="V1922" s="748"/>
      <c r="W1922" s="767"/>
      <c r="X1922" s="767"/>
    </row>
    <row r="1923" spans="19:24" x14ac:dyDescent="0.15">
      <c r="U1923" s="767"/>
      <c r="V1923" s="767"/>
      <c r="W1923" s="767"/>
      <c r="X1923" s="767"/>
    </row>
    <row r="1924" spans="19:24" x14ac:dyDescent="0.15">
      <c r="U1924" s="767"/>
      <c r="V1924" s="767"/>
      <c r="W1924" s="767"/>
      <c r="X1924" s="748"/>
    </row>
    <row r="1925" spans="19:24" x14ac:dyDescent="0.15">
      <c r="U1925" s="767"/>
      <c r="V1925" s="748"/>
      <c r="W1925" s="767"/>
      <c r="X1925" s="767"/>
    </row>
    <row r="1926" spans="19:24" x14ac:dyDescent="0.15">
      <c r="U1926" s="767"/>
      <c r="V1926" s="767"/>
      <c r="W1926" s="767"/>
      <c r="X1926" s="767"/>
    </row>
    <row r="1927" spans="19:24" x14ac:dyDescent="0.15">
      <c r="U1927" s="767"/>
      <c r="V1927" s="767"/>
      <c r="W1927" s="767"/>
      <c r="X1927" s="254"/>
    </row>
    <row r="1928" spans="19:24" x14ac:dyDescent="0.15">
      <c r="U1928" s="767"/>
      <c r="V1928" s="748"/>
      <c r="W1928" s="767"/>
      <c r="X1928" s="254"/>
    </row>
    <row r="1929" spans="19:24" x14ac:dyDescent="0.15">
      <c r="U1929" s="767"/>
      <c r="V1929" s="767"/>
      <c r="W1929" s="748"/>
      <c r="X1929" s="254"/>
    </row>
    <row r="1930" spans="19:24" x14ac:dyDescent="0.15">
      <c r="U1930" s="767"/>
      <c r="V1930" s="767"/>
      <c r="W1930" s="767"/>
      <c r="X1930" s="748"/>
    </row>
    <row r="1931" spans="19:24" x14ac:dyDescent="0.15">
      <c r="S1931" s="65"/>
      <c r="U1931" s="767"/>
      <c r="V1931" s="767"/>
      <c r="W1931" s="748"/>
      <c r="X1931" s="767"/>
    </row>
    <row r="1932" spans="19:24" x14ac:dyDescent="0.15">
      <c r="U1932" s="767"/>
      <c r="V1932" s="767"/>
      <c r="W1932" s="767"/>
      <c r="X1932" s="767"/>
    </row>
    <row r="1933" spans="19:24" x14ac:dyDescent="0.15">
      <c r="S1933" s="65"/>
      <c r="U1933" s="767"/>
      <c r="V1933" s="767"/>
      <c r="W1933" s="748"/>
      <c r="X1933" s="748"/>
    </row>
    <row r="1934" spans="19:24" x14ac:dyDescent="0.15">
      <c r="S1934" s="65"/>
      <c r="U1934" s="767"/>
      <c r="V1934" s="767"/>
      <c r="W1934" s="748"/>
      <c r="X1934" s="748"/>
    </row>
    <row r="1935" spans="19:24" x14ac:dyDescent="0.15">
      <c r="S1935" s="65"/>
      <c r="U1935" s="767"/>
      <c r="V1935" s="767"/>
      <c r="W1935" s="767"/>
      <c r="X1935" s="748"/>
    </row>
    <row r="1936" spans="19:24" x14ac:dyDescent="0.15">
      <c r="S1936" s="65"/>
      <c r="U1936" s="767"/>
      <c r="V1936" s="767"/>
      <c r="W1936" s="748"/>
      <c r="X1936" s="767"/>
    </row>
    <row r="1937" spans="19:24" x14ac:dyDescent="0.15">
      <c r="S1937" s="65"/>
      <c r="U1937" s="767"/>
      <c r="V1937" s="767"/>
      <c r="W1937" s="767"/>
      <c r="X1937" s="254"/>
    </row>
    <row r="1938" spans="19:24" x14ac:dyDescent="0.15">
      <c r="U1938" s="767"/>
      <c r="V1938" s="767"/>
      <c r="W1938" s="748"/>
      <c r="X1938" s="254"/>
    </row>
    <row r="1939" spans="19:24" x14ac:dyDescent="0.15">
      <c r="U1939" s="767"/>
      <c r="V1939" s="767"/>
      <c r="W1939" s="767"/>
      <c r="X1939" s="767"/>
    </row>
    <row r="1940" spans="19:24" x14ac:dyDescent="0.15">
      <c r="U1940" s="748"/>
      <c r="V1940" s="748"/>
      <c r="W1940" s="748"/>
      <c r="X1940" s="254"/>
    </row>
    <row r="1941" spans="19:24" x14ac:dyDescent="0.15">
      <c r="U1941" s="767"/>
      <c r="V1941" s="767"/>
      <c r="W1941" s="767"/>
      <c r="X1941" s="254"/>
    </row>
    <row r="1942" spans="19:24" x14ac:dyDescent="0.15">
      <c r="U1942" s="767"/>
      <c r="V1942" s="767"/>
      <c r="W1942" s="767"/>
      <c r="X1942" s="252"/>
    </row>
    <row r="1943" spans="19:24" x14ac:dyDescent="0.15">
      <c r="U1943" s="767"/>
      <c r="V1943" s="767"/>
      <c r="W1943" s="748"/>
      <c r="X1943" s="254"/>
    </row>
    <row r="1944" spans="19:24" x14ac:dyDescent="0.15">
      <c r="U1944" s="767"/>
      <c r="V1944" s="767"/>
      <c r="W1944" s="767"/>
      <c r="X1944" s="254"/>
    </row>
    <row r="1945" spans="19:24" x14ac:dyDescent="0.15">
      <c r="U1945" s="767"/>
      <c r="V1945" s="767"/>
      <c r="W1945" s="767"/>
      <c r="X1945" s="748"/>
    </row>
    <row r="1946" spans="19:24" x14ac:dyDescent="0.15">
      <c r="U1946" s="767"/>
      <c r="V1946" s="748"/>
      <c r="W1946" s="767"/>
      <c r="X1946" s="254"/>
    </row>
    <row r="1947" spans="19:24" x14ac:dyDescent="0.15">
      <c r="U1947" s="767"/>
      <c r="V1947" s="767"/>
      <c r="W1947" s="767"/>
      <c r="X1947" s="254"/>
    </row>
    <row r="1948" spans="19:24" x14ac:dyDescent="0.15">
      <c r="U1948" s="767"/>
      <c r="V1948" s="767"/>
      <c r="W1948" s="767"/>
      <c r="X1948" s="748"/>
    </row>
    <row r="1949" spans="19:24" x14ac:dyDescent="0.15">
      <c r="U1949" s="767"/>
      <c r="V1949" s="748"/>
      <c r="W1949" s="767"/>
      <c r="X1949" s="254"/>
    </row>
    <row r="1950" spans="19:24" x14ac:dyDescent="0.15">
      <c r="S1950" s="65"/>
      <c r="U1950" s="767"/>
      <c r="V1950" s="767"/>
      <c r="W1950" s="767"/>
      <c r="X1950" s="254"/>
    </row>
    <row r="1951" spans="19:24" x14ac:dyDescent="0.15">
      <c r="S1951" s="65"/>
      <c r="U1951" s="767"/>
      <c r="V1951" s="767"/>
      <c r="W1951" s="767"/>
      <c r="X1951" s="748"/>
    </row>
    <row r="1952" spans="19:24" x14ac:dyDescent="0.15">
      <c r="S1952" s="65"/>
      <c r="U1952" s="767"/>
      <c r="V1952" s="748"/>
      <c r="W1952" s="767"/>
      <c r="X1952" s="748"/>
    </row>
    <row r="1953" spans="19:24" x14ac:dyDescent="0.15">
      <c r="S1953" s="65"/>
      <c r="U1953" s="767"/>
      <c r="V1953" s="767"/>
      <c r="W1953" s="767"/>
      <c r="X1953" s="748"/>
    </row>
    <row r="1954" spans="19:24" x14ac:dyDescent="0.15">
      <c r="S1954" s="65"/>
      <c r="U1954" s="767"/>
      <c r="V1954" s="767"/>
      <c r="W1954" s="767"/>
      <c r="X1954" s="767"/>
    </row>
    <row r="1955" spans="19:24" x14ac:dyDescent="0.15">
      <c r="U1955" s="767"/>
      <c r="V1955" s="748"/>
      <c r="W1955" s="767"/>
      <c r="X1955" s="767"/>
    </row>
    <row r="1956" spans="19:24" x14ac:dyDescent="0.15">
      <c r="S1956" s="65"/>
      <c r="U1956" s="767"/>
      <c r="V1956" s="767"/>
      <c r="W1956" s="767"/>
      <c r="X1956" s="748"/>
    </row>
    <row r="1957" spans="19:24" x14ac:dyDescent="0.15">
      <c r="S1957" s="65"/>
      <c r="U1957" s="767"/>
      <c r="V1957" s="767"/>
      <c r="W1957" s="767"/>
      <c r="X1957" s="767"/>
    </row>
    <row r="1958" spans="19:24" x14ac:dyDescent="0.15">
      <c r="U1958" s="748"/>
      <c r="V1958" s="748"/>
      <c r="W1958" s="767"/>
      <c r="X1958" s="748"/>
    </row>
    <row r="1959" spans="19:24" x14ac:dyDescent="0.15">
      <c r="S1959" s="65"/>
      <c r="U1959" s="748"/>
      <c r="V1959" s="748"/>
      <c r="W1959" s="767"/>
      <c r="X1959" s="748"/>
    </row>
    <row r="1960" spans="19:24" x14ac:dyDescent="0.15">
      <c r="S1960" s="65"/>
      <c r="U1960" s="748"/>
      <c r="V1960" s="748"/>
      <c r="W1960" s="767"/>
      <c r="X1960" s="748"/>
    </row>
    <row r="1961" spans="19:24" x14ac:dyDescent="0.15">
      <c r="U1961" s="748"/>
      <c r="V1961" s="748"/>
      <c r="W1961" s="767"/>
      <c r="X1961" s="748"/>
    </row>
    <row r="1962" spans="19:24" x14ac:dyDescent="0.15">
      <c r="S1962" s="65"/>
      <c r="U1962" s="252"/>
      <c r="V1962" s="252"/>
      <c r="W1962" s="767"/>
      <c r="X1962" s="767"/>
    </row>
    <row r="1963" spans="19:24" x14ac:dyDescent="0.15">
      <c r="S1963" s="65"/>
      <c r="U1963" s="252"/>
      <c r="V1963" s="252"/>
      <c r="W1963" s="767"/>
      <c r="X1963" s="767"/>
    </row>
    <row r="1964" spans="19:24" x14ac:dyDescent="0.15">
      <c r="U1964" s="252"/>
      <c r="V1964" s="252"/>
      <c r="W1964" s="767"/>
      <c r="X1964" s="767"/>
    </row>
    <row r="1965" spans="19:24" x14ac:dyDescent="0.15">
      <c r="S1965" s="65"/>
      <c r="U1965" s="252"/>
      <c r="V1965" s="252"/>
      <c r="W1965" s="767"/>
      <c r="X1965" s="748"/>
    </row>
    <row r="1966" spans="19:24" x14ac:dyDescent="0.15">
      <c r="S1966" s="65"/>
      <c r="U1966" s="252"/>
      <c r="V1966" s="252"/>
      <c r="W1966" s="767"/>
      <c r="X1966" s="767"/>
    </row>
    <row r="1967" spans="19:24" x14ac:dyDescent="0.15">
      <c r="S1967" s="65"/>
      <c r="U1967" s="252"/>
      <c r="V1967" s="252"/>
      <c r="W1967" s="767"/>
      <c r="X1967" s="767"/>
    </row>
    <row r="1968" spans="19:24" x14ac:dyDescent="0.15">
      <c r="S1968" s="65"/>
      <c r="U1968" s="252"/>
      <c r="V1968" s="252"/>
      <c r="W1968" s="767"/>
      <c r="X1968" s="748"/>
    </row>
    <row r="1969" spans="19:24" x14ac:dyDescent="0.15">
      <c r="S1969" s="65"/>
      <c r="U1969" s="767"/>
      <c r="V1969" s="767"/>
      <c r="W1969" s="767"/>
      <c r="X1969" s="767"/>
    </row>
    <row r="1970" spans="19:24" x14ac:dyDescent="0.15">
      <c r="S1970" s="65"/>
      <c r="U1970" s="767"/>
      <c r="V1970" s="767"/>
      <c r="W1970" s="767"/>
      <c r="X1970" s="767"/>
    </row>
    <row r="1971" spans="19:24" x14ac:dyDescent="0.15">
      <c r="S1971" s="65"/>
      <c r="U1971" s="767"/>
      <c r="V1971" s="767"/>
      <c r="W1971" s="767"/>
      <c r="X1971" s="767"/>
    </row>
    <row r="1972" spans="19:24" x14ac:dyDescent="0.15">
      <c r="S1972" s="65"/>
      <c r="U1972" s="767"/>
      <c r="V1972" s="767"/>
      <c r="W1972" s="767"/>
      <c r="X1972" s="748"/>
    </row>
    <row r="1973" spans="19:24" x14ac:dyDescent="0.15">
      <c r="U1973" s="767"/>
      <c r="V1973" s="767"/>
      <c r="W1973" s="767"/>
      <c r="X1973" s="767"/>
    </row>
    <row r="1974" spans="19:24" x14ac:dyDescent="0.15">
      <c r="S1974" s="65"/>
      <c r="U1974" s="252"/>
      <c r="V1974" s="252"/>
      <c r="W1974" s="767"/>
      <c r="X1974" s="767"/>
    </row>
    <row r="1975" spans="19:24" x14ac:dyDescent="0.15">
      <c r="S1975" s="65"/>
      <c r="U1975" s="252"/>
      <c r="V1975" s="252"/>
      <c r="W1975" s="767"/>
      <c r="X1975" s="748"/>
    </row>
    <row r="1976" spans="19:24" x14ac:dyDescent="0.15">
      <c r="U1976" s="252"/>
      <c r="V1976" s="252"/>
      <c r="W1976" s="767"/>
      <c r="X1976" s="767"/>
    </row>
    <row r="1977" spans="19:24" x14ac:dyDescent="0.15">
      <c r="U1977" s="767"/>
      <c r="V1977" s="767"/>
      <c r="W1977" s="767"/>
      <c r="X1977" s="767"/>
    </row>
    <row r="1978" spans="19:24" x14ac:dyDescent="0.15">
      <c r="V1978" s="755"/>
      <c r="W1978" s="767"/>
      <c r="X1978" s="748"/>
    </row>
    <row r="1979" spans="19:24" x14ac:dyDescent="0.15">
      <c r="V1979" s="755"/>
      <c r="W1979" s="767"/>
      <c r="X1979" s="767"/>
    </row>
    <row r="1980" spans="19:24" x14ac:dyDescent="0.15">
      <c r="U1980" s="748"/>
      <c r="V1980" s="748"/>
      <c r="W1980" s="767"/>
      <c r="X1980" s="767"/>
    </row>
    <row r="1981" spans="19:24" x14ac:dyDescent="0.15">
      <c r="U1981" s="748"/>
      <c r="V1981" s="748"/>
      <c r="W1981" s="767"/>
      <c r="X1981" s="767"/>
    </row>
    <row r="1982" spans="19:24" x14ac:dyDescent="0.15">
      <c r="U1982" s="748"/>
      <c r="V1982" s="748"/>
      <c r="W1982" s="767"/>
      <c r="X1982" s="767"/>
    </row>
    <row r="1983" spans="19:24" x14ac:dyDescent="0.15">
      <c r="U1983" s="748"/>
      <c r="V1983" s="748"/>
      <c r="W1983" s="767"/>
      <c r="X1983" s="767"/>
    </row>
    <row r="1984" spans="19:24" x14ac:dyDescent="0.15">
      <c r="U1984" s="748"/>
      <c r="V1984" s="748"/>
      <c r="W1984" s="767"/>
      <c r="X1984" s="767"/>
    </row>
    <row r="1985" spans="21:24" x14ac:dyDescent="0.15">
      <c r="U1985" s="748"/>
      <c r="V1985" s="748"/>
      <c r="W1985" s="767"/>
      <c r="X1985" s="767"/>
    </row>
    <row r="1986" spans="21:24" x14ac:dyDescent="0.15">
      <c r="U1986" s="767"/>
      <c r="V1986" s="767"/>
      <c r="W1986" s="767"/>
      <c r="X1986" s="767"/>
    </row>
    <row r="1987" spans="21:24" x14ac:dyDescent="0.15">
      <c r="U1987" s="767"/>
      <c r="V1987" s="767"/>
      <c r="W1987" s="767"/>
      <c r="X1987" s="767"/>
    </row>
    <row r="1988" spans="21:24" x14ac:dyDescent="0.15">
      <c r="U1988" s="767"/>
      <c r="V1988" s="767"/>
      <c r="W1988" s="767"/>
      <c r="X1988" s="767"/>
    </row>
    <row r="1989" spans="21:24" x14ac:dyDescent="0.15">
      <c r="U1989" s="767"/>
      <c r="V1989" s="767"/>
      <c r="W1989" s="767"/>
      <c r="X1989" s="767"/>
    </row>
    <row r="1990" spans="21:24" x14ac:dyDescent="0.15">
      <c r="U1990" s="767"/>
      <c r="V1990" s="767"/>
      <c r="W1990" s="767"/>
      <c r="X1990" s="254"/>
    </row>
    <row r="1991" spans="21:24" x14ac:dyDescent="0.15">
      <c r="U1991" s="767"/>
      <c r="V1991" s="767"/>
      <c r="W1991" s="748"/>
      <c r="X1991" s="767"/>
    </row>
    <row r="1992" spans="21:24" x14ac:dyDescent="0.15">
      <c r="U1992" s="767"/>
      <c r="V1992" s="767"/>
      <c r="W1992" s="748"/>
      <c r="X1992" s="767"/>
    </row>
    <row r="1993" spans="21:24" x14ac:dyDescent="0.15">
      <c r="U1993" s="767"/>
      <c r="V1993" s="767"/>
      <c r="W1993" s="748"/>
      <c r="X1993" s="767"/>
    </row>
    <row r="1994" spans="21:24" x14ac:dyDescent="0.15">
      <c r="U1994" s="767"/>
      <c r="V1994" s="767"/>
      <c r="W1994" s="748"/>
      <c r="X1994" s="767"/>
    </row>
    <row r="1995" spans="21:24" x14ac:dyDescent="0.15">
      <c r="U1995" s="767"/>
      <c r="V1995" s="748"/>
      <c r="W1995" s="767"/>
      <c r="X1995" s="767"/>
    </row>
    <row r="1996" spans="21:24" x14ac:dyDescent="0.15">
      <c r="U1996" s="767"/>
      <c r="V1996" s="767"/>
      <c r="W1996" s="767"/>
      <c r="X1996" s="748"/>
    </row>
    <row r="1997" spans="21:24" x14ac:dyDescent="0.15">
      <c r="U1997" s="767"/>
      <c r="V1997" s="767"/>
      <c r="W1997" s="767"/>
      <c r="X1997" s="767"/>
    </row>
    <row r="1998" spans="21:24" x14ac:dyDescent="0.15">
      <c r="U1998" s="748"/>
      <c r="V1998" s="748"/>
      <c r="W1998" s="767"/>
      <c r="X1998" s="767"/>
    </row>
    <row r="1999" spans="21:24" x14ac:dyDescent="0.15">
      <c r="U1999" s="767"/>
      <c r="V1999" s="767"/>
      <c r="W1999" s="767"/>
      <c r="X1999" s="748"/>
    </row>
    <row r="2000" spans="21:24" x14ac:dyDescent="0.15">
      <c r="U2000" s="767"/>
      <c r="V2000" s="767"/>
      <c r="W2000" s="767"/>
      <c r="X2000" s="767"/>
    </row>
    <row r="2001" spans="21:24" x14ac:dyDescent="0.15">
      <c r="U2001" s="748"/>
      <c r="V2001" s="748"/>
      <c r="W2001" s="767"/>
      <c r="X2001" s="767"/>
    </row>
    <row r="2002" spans="21:24" x14ac:dyDescent="0.15">
      <c r="U2002" s="767"/>
      <c r="V2002" s="767"/>
      <c r="W2002" s="767"/>
      <c r="X2002" s="748"/>
    </row>
    <row r="2003" spans="21:24" x14ac:dyDescent="0.15">
      <c r="W2003" s="748"/>
      <c r="X2003" s="767"/>
    </row>
    <row r="2004" spans="21:24" x14ac:dyDescent="0.15">
      <c r="U2004" s="748"/>
      <c r="V2004" s="767"/>
      <c r="W2004" s="755"/>
      <c r="X2004" s="767"/>
    </row>
    <row r="2005" spans="21:24" x14ac:dyDescent="0.15">
      <c r="U2005" s="767"/>
      <c r="V2005" s="767"/>
      <c r="W2005" s="755"/>
      <c r="X2005" s="748"/>
    </row>
    <row r="2006" spans="21:24" x14ac:dyDescent="0.15">
      <c r="U2006" s="767"/>
      <c r="V2006" s="767"/>
      <c r="W2006" s="767"/>
      <c r="X2006" s="767"/>
    </row>
    <row r="2007" spans="21:24" x14ac:dyDescent="0.15">
      <c r="U2007" s="748"/>
      <c r="V2007" s="767"/>
      <c r="W2007" s="767"/>
      <c r="X2007" s="767"/>
    </row>
    <row r="2008" spans="21:24" x14ac:dyDescent="0.15">
      <c r="U2008" s="767"/>
      <c r="V2008" s="767"/>
      <c r="W2008" s="767"/>
      <c r="X2008" s="252"/>
    </row>
    <row r="2009" spans="21:24" x14ac:dyDescent="0.15">
      <c r="U2009" s="767"/>
      <c r="V2009" s="767"/>
      <c r="W2009" s="767"/>
      <c r="X2009" s="252"/>
    </row>
    <row r="2010" spans="21:24" x14ac:dyDescent="0.15">
      <c r="U2010" s="748"/>
      <c r="V2010" s="767"/>
      <c r="W2010" s="767"/>
      <c r="X2010" s="252"/>
    </row>
    <row r="2011" spans="21:24" x14ac:dyDescent="0.15">
      <c r="U2011" s="748"/>
      <c r="V2011" s="748"/>
      <c r="W2011" s="767"/>
      <c r="X2011" s="748"/>
    </row>
    <row r="2012" spans="21:24" x14ac:dyDescent="0.15">
      <c r="U2012" s="748"/>
      <c r="V2012" s="748"/>
      <c r="W2012" s="748"/>
      <c r="X2012" s="254"/>
    </row>
    <row r="2013" spans="21:24" x14ac:dyDescent="0.15">
      <c r="U2013" s="748"/>
      <c r="V2013" s="748"/>
      <c r="W2013" s="767"/>
      <c r="X2013" s="254"/>
    </row>
    <row r="2014" spans="21:24" x14ac:dyDescent="0.15">
      <c r="U2014" s="748"/>
      <c r="V2014" s="748"/>
      <c r="W2014" s="767"/>
      <c r="X2014" s="254"/>
    </row>
    <row r="2015" spans="21:24" x14ac:dyDescent="0.15">
      <c r="U2015" s="748"/>
      <c r="V2015" s="748"/>
      <c r="X2015" s="254"/>
    </row>
    <row r="2016" spans="21:24" x14ac:dyDescent="0.15">
      <c r="U2016" s="748"/>
      <c r="V2016" s="748"/>
      <c r="X2016" s="254"/>
    </row>
    <row r="2017" spans="21:24" x14ac:dyDescent="0.15">
      <c r="U2017" s="748"/>
      <c r="V2017" s="748"/>
      <c r="X2017" s="254"/>
    </row>
    <row r="2018" spans="21:24" x14ac:dyDescent="0.15">
      <c r="U2018" s="748"/>
      <c r="V2018" s="748"/>
      <c r="W2018" s="767"/>
      <c r="X2018" s="254"/>
    </row>
    <row r="2019" spans="21:24" x14ac:dyDescent="0.15">
      <c r="U2019" s="748"/>
      <c r="V2019" s="748"/>
      <c r="W2019" s="767"/>
      <c r="X2019" s="254"/>
    </row>
    <row r="2020" spans="21:24" x14ac:dyDescent="0.15">
      <c r="U2020" s="748"/>
      <c r="V2020" s="748"/>
      <c r="W2020" s="767"/>
      <c r="X2020" s="767"/>
    </row>
    <row r="2021" spans="21:24" x14ac:dyDescent="0.15">
      <c r="U2021" s="748"/>
      <c r="V2021" s="748"/>
      <c r="W2021" s="748"/>
      <c r="X2021" s="767"/>
    </row>
    <row r="2022" spans="21:24" x14ac:dyDescent="0.15">
      <c r="U2022" s="767"/>
      <c r="V2022" s="767"/>
      <c r="W2022" s="767"/>
      <c r="X2022" s="767"/>
    </row>
    <row r="2023" spans="21:24" x14ac:dyDescent="0.15">
      <c r="U2023" s="767"/>
      <c r="V2023" s="767"/>
      <c r="W2023" s="767"/>
      <c r="X2023" s="767"/>
    </row>
    <row r="2024" spans="21:24" x14ac:dyDescent="0.15">
      <c r="U2024" s="748"/>
      <c r="V2024" s="748"/>
      <c r="W2024" s="748"/>
      <c r="X2024" s="767"/>
    </row>
    <row r="2025" spans="21:24" x14ac:dyDescent="0.15">
      <c r="U2025" s="748"/>
      <c r="V2025" s="748"/>
      <c r="W2025" s="767"/>
      <c r="X2025" s="767"/>
    </row>
    <row r="2026" spans="21:24" x14ac:dyDescent="0.15">
      <c r="U2026" s="748"/>
      <c r="V2026" s="748"/>
      <c r="W2026" s="767"/>
      <c r="X2026" s="767"/>
    </row>
    <row r="2027" spans="21:24" x14ac:dyDescent="0.15">
      <c r="U2027" s="748"/>
      <c r="V2027" s="748"/>
      <c r="W2027" s="748"/>
      <c r="X2027" s="767"/>
    </row>
    <row r="2028" spans="21:24" x14ac:dyDescent="0.15">
      <c r="U2028" s="748"/>
      <c r="V2028" s="767"/>
      <c r="W2028" s="767"/>
      <c r="X2028" s="767"/>
    </row>
    <row r="2029" spans="21:24" x14ac:dyDescent="0.15">
      <c r="U2029" s="748"/>
      <c r="V2029" s="767"/>
      <c r="X2029" s="767"/>
    </row>
    <row r="2030" spans="21:24" x14ac:dyDescent="0.15">
      <c r="U2030" s="748"/>
      <c r="V2030" s="767"/>
      <c r="W2030" s="748"/>
      <c r="X2030" s="755"/>
    </row>
    <row r="2031" spans="21:24" x14ac:dyDescent="0.15">
      <c r="U2031" s="748"/>
      <c r="V2031" s="767"/>
      <c r="W2031" s="767"/>
      <c r="X2031" s="755"/>
    </row>
    <row r="2032" spans="21:24" x14ac:dyDescent="0.15">
      <c r="U2032" s="748"/>
      <c r="V2032" s="767"/>
      <c r="W2032" s="767"/>
      <c r="X2032" s="748"/>
    </row>
    <row r="2033" spans="19:24" x14ac:dyDescent="0.15">
      <c r="U2033" s="748"/>
      <c r="V2033" s="767"/>
      <c r="W2033" s="748"/>
      <c r="X2033" s="748"/>
    </row>
    <row r="2034" spans="19:24" x14ac:dyDescent="0.15">
      <c r="U2034" s="748"/>
      <c r="V2034" s="767"/>
      <c r="W2034" s="767"/>
      <c r="X2034" s="748"/>
    </row>
    <row r="2035" spans="19:24" x14ac:dyDescent="0.15">
      <c r="U2035" s="748"/>
      <c r="V2035" s="748"/>
      <c r="W2035" s="767"/>
      <c r="X2035" s="767"/>
    </row>
    <row r="2036" spans="19:24" x14ac:dyDescent="0.15">
      <c r="U2036" s="748"/>
      <c r="V2036" s="748"/>
      <c r="W2036" s="748"/>
      <c r="X2036" s="767"/>
    </row>
    <row r="2037" spans="19:24" x14ac:dyDescent="0.15">
      <c r="U2037" s="748"/>
      <c r="V2037" s="767"/>
      <c r="W2037" s="748"/>
      <c r="X2037" s="767"/>
    </row>
    <row r="2038" spans="19:24" x14ac:dyDescent="0.15">
      <c r="U2038" s="748"/>
      <c r="V2038" s="748"/>
      <c r="W2038" s="748"/>
      <c r="X2038" s="767"/>
    </row>
    <row r="2039" spans="19:24" x14ac:dyDescent="0.15">
      <c r="S2039" s="65"/>
      <c r="U2039" s="748"/>
      <c r="V2039" s="748"/>
      <c r="W2039" s="748"/>
      <c r="X2039" s="767"/>
    </row>
    <row r="2040" spans="19:24" x14ac:dyDescent="0.15">
      <c r="S2040" s="65"/>
      <c r="U2040" s="767"/>
      <c r="V2040" s="767"/>
      <c r="W2040" s="748"/>
      <c r="X2040" s="767"/>
    </row>
    <row r="2041" spans="19:24" x14ac:dyDescent="0.15">
      <c r="U2041" s="748"/>
      <c r="V2041" s="748"/>
      <c r="W2041" s="748"/>
      <c r="X2041" s="767"/>
    </row>
    <row r="2042" spans="19:24" x14ac:dyDescent="0.15">
      <c r="U2042" s="748"/>
      <c r="V2042" s="748"/>
      <c r="W2042" s="748"/>
      <c r="X2042" s="767"/>
    </row>
    <row r="2043" spans="19:24" x14ac:dyDescent="0.15">
      <c r="U2043" s="748"/>
      <c r="V2043" s="767"/>
      <c r="W2043" s="748"/>
      <c r="X2043" s="767"/>
    </row>
    <row r="2044" spans="19:24" x14ac:dyDescent="0.15">
      <c r="U2044" s="767"/>
      <c r="V2044" s="767"/>
      <c r="W2044" s="748"/>
      <c r="X2044" s="748"/>
    </row>
    <row r="2045" spans="19:24" x14ac:dyDescent="0.15">
      <c r="U2045" s="767"/>
      <c r="V2045" s="767"/>
      <c r="W2045" s="748"/>
      <c r="X2045" s="767"/>
    </row>
    <row r="2046" spans="19:24" x14ac:dyDescent="0.15">
      <c r="U2046" s="767"/>
      <c r="V2046" s="767"/>
      <c r="W2046" s="748"/>
      <c r="X2046" s="767"/>
    </row>
    <row r="2047" spans="19:24" x14ac:dyDescent="0.15">
      <c r="U2047" s="767"/>
      <c r="V2047" s="767"/>
      <c r="W2047" s="748"/>
      <c r="X2047" s="767"/>
    </row>
    <row r="2048" spans="19:24" x14ac:dyDescent="0.15">
      <c r="U2048" s="767"/>
      <c r="V2048" s="767"/>
      <c r="X2048" s="767"/>
    </row>
    <row r="2049" spans="19:24" x14ac:dyDescent="0.15">
      <c r="U2049" s="767"/>
      <c r="V2049" s="767"/>
      <c r="W2049" s="767"/>
      <c r="X2049" s="767"/>
    </row>
    <row r="2050" spans="19:24" x14ac:dyDescent="0.15">
      <c r="S2050" s="65"/>
      <c r="U2050" s="748"/>
      <c r="V2050" s="748"/>
      <c r="W2050" s="748"/>
      <c r="X2050" s="748"/>
    </row>
    <row r="2051" spans="19:24" x14ac:dyDescent="0.15">
      <c r="U2051" s="767"/>
      <c r="V2051" s="767"/>
      <c r="W2051" s="748"/>
      <c r="X2051" s="767"/>
    </row>
    <row r="2052" spans="19:24" x14ac:dyDescent="0.15">
      <c r="S2052" s="65"/>
      <c r="U2052" s="767"/>
      <c r="V2052" s="767"/>
      <c r="W2052" s="748"/>
      <c r="X2052" s="767"/>
    </row>
    <row r="2053" spans="19:24" x14ac:dyDescent="0.15">
      <c r="S2053" s="65"/>
      <c r="U2053" s="767"/>
      <c r="V2053" s="767"/>
      <c r="W2053" s="748"/>
      <c r="X2053" s="748"/>
    </row>
    <row r="2054" spans="19:24" x14ac:dyDescent="0.15">
      <c r="S2054" s="65"/>
      <c r="W2054" s="748"/>
      <c r="X2054" s="767"/>
    </row>
    <row r="2055" spans="19:24" x14ac:dyDescent="0.15">
      <c r="S2055" s="65"/>
      <c r="U2055" s="767"/>
      <c r="V2055" s="767"/>
      <c r="W2055" s="767"/>
    </row>
    <row r="2056" spans="19:24" x14ac:dyDescent="0.15">
      <c r="S2056" s="65"/>
      <c r="W2056" s="767"/>
      <c r="X2056" s="767"/>
    </row>
    <row r="2057" spans="19:24" x14ac:dyDescent="0.15">
      <c r="U2057" s="767"/>
      <c r="V2057" s="767"/>
      <c r="W2057" s="748"/>
      <c r="X2057" s="767"/>
    </row>
    <row r="2058" spans="19:24" x14ac:dyDescent="0.15">
      <c r="U2058" s="767"/>
      <c r="V2058" s="767"/>
      <c r="W2058" s="767"/>
      <c r="X2058" s="767"/>
    </row>
    <row r="2059" spans="19:24" x14ac:dyDescent="0.15">
      <c r="U2059" s="767"/>
      <c r="V2059" s="748"/>
      <c r="W2059" s="767"/>
      <c r="X2059" s="767"/>
    </row>
    <row r="2060" spans="19:24" x14ac:dyDescent="0.15">
      <c r="U2060" s="767"/>
      <c r="V2060" s="767"/>
      <c r="W2060" s="748"/>
      <c r="X2060" s="767"/>
    </row>
    <row r="2061" spans="19:24" x14ac:dyDescent="0.15">
      <c r="U2061" s="767"/>
      <c r="V2061" s="767"/>
      <c r="W2061" s="748"/>
      <c r="X2061" s="767"/>
    </row>
    <row r="2062" spans="19:24" x14ac:dyDescent="0.15">
      <c r="U2062" s="748"/>
      <c r="V2062" s="748"/>
      <c r="W2062" s="748"/>
      <c r="X2062" s="767"/>
    </row>
    <row r="2063" spans="19:24" x14ac:dyDescent="0.15">
      <c r="U2063" s="767"/>
      <c r="V2063" s="767"/>
      <c r="W2063" s="748"/>
      <c r="X2063" s="748"/>
    </row>
    <row r="2064" spans="19:24" x14ac:dyDescent="0.15">
      <c r="U2064" s="767"/>
      <c r="V2064" s="767"/>
      <c r="W2064" s="748"/>
      <c r="X2064" s="748"/>
    </row>
    <row r="2065" spans="19:24" x14ac:dyDescent="0.15">
      <c r="U2065" s="767"/>
      <c r="V2065" s="767"/>
      <c r="W2065" s="748"/>
      <c r="X2065" s="748"/>
    </row>
    <row r="2066" spans="19:24" x14ac:dyDescent="0.15">
      <c r="U2066" s="767"/>
      <c r="V2066" s="767"/>
      <c r="W2066" s="252"/>
      <c r="X2066" s="748"/>
    </row>
    <row r="2067" spans="19:24" x14ac:dyDescent="0.15">
      <c r="U2067" s="767"/>
      <c r="V2067" s="767"/>
      <c r="W2067" s="252"/>
      <c r="X2067" s="748"/>
    </row>
    <row r="2068" spans="19:24" x14ac:dyDescent="0.15">
      <c r="S2068" s="65"/>
      <c r="U2068" s="748"/>
      <c r="V2068" s="748"/>
      <c r="W2068" s="767"/>
      <c r="X2068" s="748"/>
    </row>
    <row r="2069" spans="19:24" x14ac:dyDescent="0.15">
      <c r="S2069" s="65"/>
      <c r="U2069" s="748"/>
      <c r="V2069" s="748"/>
      <c r="W2069" s="748"/>
      <c r="X2069" s="748"/>
    </row>
    <row r="2070" spans="19:24" x14ac:dyDescent="0.15">
      <c r="U2070" s="748"/>
      <c r="V2070" s="748"/>
      <c r="W2070" s="767"/>
      <c r="X2070" s="748"/>
    </row>
    <row r="2071" spans="19:24" x14ac:dyDescent="0.15">
      <c r="U2071" s="748"/>
      <c r="V2071" s="748"/>
      <c r="W2071" s="748"/>
      <c r="X2071" s="748"/>
    </row>
    <row r="2072" spans="19:24" x14ac:dyDescent="0.15">
      <c r="U2072" s="767"/>
      <c r="V2072" s="767"/>
      <c r="W2072" s="748"/>
      <c r="X2072" s="748"/>
    </row>
    <row r="2073" spans="19:24" x14ac:dyDescent="0.15">
      <c r="U2073" s="767"/>
      <c r="V2073" s="767"/>
      <c r="W2073" s="748"/>
      <c r="X2073" s="748"/>
    </row>
    <row r="2074" spans="19:24" x14ac:dyDescent="0.15">
      <c r="S2074" s="65"/>
      <c r="U2074" s="748"/>
      <c r="V2074" s="748"/>
      <c r="W2074" s="767"/>
      <c r="X2074" s="254"/>
    </row>
    <row r="2075" spans="19:24" x14ac:dyDescent="0.15">
      <c r="S2075" s="65"/>
      <c r="U2075" s="767"/>
      <c r="V2075" s="767"/>
      <c r="W2075" s="767"/>
      <c r="X2075" s="767"/>
    </row>
    <row r="2076" spans="19:24" x14ac:dyDescent="0.15">
      <c r="U2076" s="767"/>
      <c r="V2076" s="767"/>
      <c r="W2076" s="767"/>
      <c r="X2076" s="748"/>
    </row>
    <row r="2077" spans="19:24" x14ac:dyDescent="0.15">
      <c r="U2077" s="767"/>
      <c r="V2077" s="767"/>
      <c r="W2077" s="767"/>
      <c r="X2077" s="748"/>
    </row>
    <row r="2078" spans="19:24" x14ac:dyDescent="0.15">
      <c r="S2078" s="65"/>
      <c r="U2078" s="748"/>
      <c r="V2078" s="748"/>
      <c r="X2078" s="748"/>
    </row>
    <row r="2079" spans="19:24" x14ac:dyDescent="0.15">
      <c r="S2079" s="65"/>
      <c r="U2079" s="767"/>
      <c r="V2079" s="767"/>
      <c r="X2079" s="748"/>
    </row>
    <row r="2080" spans="19:24" x14ac:dyDescent="0.15">
      <c r="S2080" s="65"/>
      <c r="U2080" s="767"/>
      <c r="V2080" s="767"/>
      <c r="W2080" s="748"/>
      <c r="X2080" s="767"/>
    </row>
    <row r="2081" spans="19:24" x14ac:dyDescent="0.15">
      <c r="S2081" s="65"/>
      <c r="U2081" s="748"/>
      <c r="V2081" s="748"/>
      <c r="X2081" s="767"/>
    </row>
    <row r="2082" spans="19:24" x14ac:dyDescent="0.15">
      <c r="S2082" s="65"/>
      <c r="U2082" s="767"/>
      <c r="V2082" s="767"/>
      <c r="X2082" s="767"/>
    </row>
    <row r="2083" spans="19:24" x14ac:dyDescent="0.15">
      <c r="S2083" s="65"/>
      <c r="U2083" s="767"/>
      <c r="V2083" s="767"/>
      <c r="X2083" s="767"/>
    </row>
    <row r="2084" spans="19:24" x14ac:dyDescent="0.15">
      <c r="S2084" s="65"/>
      <c r="U2084" s="748"/>
      <c r="V2084" s="748"/>
      <c r="X2084" s="767"/>
    </row>
    <row r="2085" spans="19:24" x14ac:dyDescent="0.15">
      <c r="S2085" s="65"/>
      <c r="U2085" s="748"/>
      <c r="V2085" s="748"/>
      <c r="X2085" s="767"/>
    </row>
    <row r="2086" spans="19:24" x14ac:dyDescent="0.15">
      <c r="U2086" s="748"/>
      <c r="V2086" s="748"/>
      <c r="W2086" s="748"/>
      <c r="X2086" s="767"/>
    </row>
    <row r="2087" spans="19:24" x14ac:dyDescent="0.15">
      <c r="S2087" s="65"/>
      <c r="U2087" s="748"/>
      <c r="V2087" s="767"/>
      <c r="X2087" s="748"/>
    </row>
    <row r="2088" spans="19:24" x14ac:dyDescent="0.15">
      <c r="S2088" s="65"/>
      <c r="U2088" s="748"/>
      <c r="V2088" s="767"/>
      <c r="X2088" s="748"/>
    </row>
    <row r="2089" spans="19:24" x14ac:dyDescent="0.15">
      <c r="U2089" s="748"/>
      <c r="V2089" s="748"/>
      <c r="W2089" s="748"/>
      <c r="X2089" s="767"/>
    </row>
    <row r="2090" spans="19:24" x14ac:dyDescent="0.15">
      <c r="S2090" s="65"/>
      <c r="U2090" s="748"/>
      <c r="V2090" s="748"/>
      <c r="X2090" s="748"/>
    </row>
    <row r="2091" spans="19:24" x14ac:dyDescent="0.15">
      <c r="S2091" s="65"/>
      <c r="U2091" s="748"/>
      <c r="V2091" s="748"/>
      <c r="X2091" s="748"/>
    </row>
    <row r="2092" spans="19:24" x14ac:dyDescent="0.15">
      <c r="U2092" s="748"/>
      <c r="V2092" s="748"/>
      <c r="W2092" s="767"/>
      <c r="X2092" s="252"/>
    </row>
    <row r="2093" spans="19:24" x14ac:dyDescent="0.15">
      <c r="S2093" s="65"/>
      <c r="U2093" s="748"/>
      <c r="V2093" s="767"/>
      <c r="X2093" s="252"/>
    </row>
    <row r="2094" spans="19:24" x14ac:dyDescent="0.15">
      <c r="S2094" s="65"/>
      <c r="U2094" s="748"/>
      <c r="V2094" s="767"/>
      <c r="X2094" s="252"/>
    </row>
    <row r="2095" spans="19:24" x14ac:dyDescent="0.15">
      <c r="S2095" s="65"/>
      <c r="U2095" s="748"/>
      <c r="W2095" s="767"/>
      <c r="X2095" s="767"/>
    </row>
    <row r="2096" spans="19:24" x14ac:dyDescent="0.15">
      <c r="S2096" s="65"/>
      <c r="U2096" s="748"/>
      <c r="V2096" s="748"/>
      <c r="W2096" s="767"/>
      <c r="X2096" s="767"/>
    </row>
    <row r="2097" spans="19:24" x14ac:dyDescent="0.15">
      <c r="S2097" s="65"/>
      <c r="U2097" s="748"/>
      <c r="V2097" s="748"/>
      <c r="W2097" s="767"/>
      <c r="X2097" s="767"/>
    </row>
    <row r="2098" spans="19:24" x14ac:dyDescent="0.15">
      <c r="S2098" s="65"/>
      <c r="U2098" s="748"/>
      <c r="V2098" s="748"/>
      <c r="W2098" s="767"/>
      <c r="X2098" s="767"/>
    </row>
    <row r="2099" spans="19:24" x14ac:dyDescent="0.15">
      <c r="S2099" s="65"/>
      <c r="U2099" s="748"/>
      <c r="V2099" s="748"/>
      <c r="W2099" s="767"/>
      <c r="X2099" s="767"/>
    </row>
    <row r="2100" spans="19:24" x14ac:dyDescent="0.15">
      <c r="S2100" s="65"/>
      <c r="U2100" s="748"/>
      <c r="V2100" s="748"/>
      <c r="W2100" s="767"/>
      <c r="X2100" s="767"/>
    </row>
    <row r="2101" spans="19:24" x14ac:dyDescent="0.15">
      <c r="U2101" s="748"/>
      <c r="V2101" s="748"/>
      <c r="W2101" s="767"/>
      <c r="X2101" s="748"/>
    </row>
    <row r="2102" spans="19:24" x14ac:dyDescent="0.15">
      <c r="S2102" s="65"/>
      <c r="U2102" s="748"/>
      <c r="V2102" s="748"/>
      <c r="W2102" s="767"/>
      <c r="X2102" s="748"/>
    </row>
    <row r="2103" spans="19:24" x14ac:dyDescent="0.15">
      <c r="S2103" s="65"/>
      <c r="U2103" s="748"/>
      <c r="V2103" s="748"/>
      <c r="W2103" s="767"/>
      <c r="X2103" s="748"/>
    </row>
    <row r="2104" spans="19:24" x14ac:dyDescent="0.15">
      <c r="U2104" s="748"/>
      <c r="V2104" s="748"/>
      <c r="W2104" s="767"/>
      <c r="X2104" s="252"/>
    </row>
    <row r="2105" spans="19:24" x14ac:dyDescent="0.15">
      <c r="S2105" s="65"/>
      <c r="U2105" s="767"/>
      <c r="V2105" s="767"/>
      <c r="W2105" s="748"/>
      <c r="X2105" s="767"/>
    </row>
    <row r="2106" spans="19:24" x14ac:dyDescent="0.15">
      <c r="S2106" s="65"/>
      <c r="U2106" s="748"/>
      <c r="V2106" s="748"/>
      <c r="W2106" s="767"/>
      <c r="X2106" s="767"/>
    </row>
    <row r="2107" spans="19:24" x14ac:dyDescent="0.15">
      <c r="U2107" s="252"/>
      <c r="V2107" s="252"/>
      <c r="W2107" s="767"/>
      <c r="X2107" s="767"/>
    </row>
    <row r="2108" spans="19:24" x14ac:dyDescent="0.15">
      <c r="S2108" s="65"/>
      <c r="U2108" s="252"/>
      <c r="V2108" s="252"/>
      <c r="W2108" s="748"/>
    </row>
    <row r="2109" spans="19:24" x14ac:dyDescent="0.15">
      <c r="S2109" s="65"/>
      <c r="U2109" s="252"/>
      <c r="V2109" s="252"/>
      <c r="W2109" s="767"/>
      <c r="X2109" s="767"/>
    </row>
    <row r="2110" spans="19:24" x14ac:dyDescent="0.15">
      <c r="U2110" s="767"/>
      <c r="V2110" s="748"/>
      <c r="W2110" s="767"/>
      <c r="X2110" s="252"/>
    </row>
    <row r="2111" spans="19:24" x14ac:dyDescent="0.15">
      <c r="S2111" s="65"/>
      <c r="U2111" s="767"/>
      <c r="V2111" s="767"/>
      <c r="W2111" s="748"/>
      <c r="X2111" s="767"/>
    </row>
    <row r="2112" spans="19:24" x14ac:dyDescent="0.15">
      <c r="S2112" s="65"/>
      <c r="U2112" s="767"/>
      <c r="V2112" s="767"/>
      <c r="W2112" s="748"/>
      <c r="X2112" s="767"/>
    </row>
    <row r="2113" spans="19:24" x14ac:dyDescent="0.15">
      <c r="U2113" s="767"/>
      <c r="V2113" s="748"/>
      <c r="W2113" s="748"/>
      <c r="X2113" s="748"/>
    </row>
    <row r="2114" spans="19:24" x14ac:dyDescent="0.15">
      <c r="U2114" s="767"/>
      <c r="V2114" s="767"/>
      <c r="X2114" s="767"/>
    </row>
    <row r="2115" spans="19:24" x14ac:dyDescent="0.15">
      <c r="U2115" s="767"/>
      <c r="V2115" s="767"/>
      <c r="X2115" s="767"/>
    </row>
    <row r="2116" spans="19:24" x14ac:dyDescent="0.15">
      <c r="U2116" s="767"/>
      <c r="V2116" s="748"/>
      <c r="W2116" s="748"/>
      <c r="X2116" s="748"/>
    </row>
    <row r="2117" spans="19:24" x14ac:dyDescent="0.15">
      <c r="U2117" s="767"/>
      <c r="V2117" s="767"/>
      <c r="W2117" s="748"/>
      <c r="X2117" s="767"/>
    </row>
    <row r="2118" spans="19:24" x14ac:dyDescent="0.15">
      <c r="U2118" s="767"/>
      <c r="V2118" s="767"/>
      <c r="W2118" s="748"/>
      <c r="X2118" s="767"/>
    </row>
    <row r="2119" spans="19:24" x14ac:dyDescent="0.15">
      <c r="V2119" s="748"/>
      <c r="W2119" s="748"/>
      <c r="X2119" s="767"/>
    </row>
    <row r="2120" spans="19:24" x14ac:dyDescent="0.15">
      <c r="U2120" s="748"/>
      <c r="V2120" s="748"/>
      <c r="X2120" s="767"/>
    </row>
    <row r="2121" spans="19:24" x14ac:dyDescent="0.15">
      <c r="S2121" s="65"/>
      <c r="U2121" s="748"/>
      <c r="V2121" s="748"/>
      <c r="X2121" s="767"/>
    </row>
    <row r="2122" spans="19:24" x14ac:dyDescent="0.15">
      <c r="S2122" s="65"/>
      <c r="U2122" s="767"/>
      <c r="V2122" s="748"/>
      <c r="X2122" s="748"/>
    </row>
    <row r="2123" spans="19:24" x14ac:dyDescent="0.15">
      <c r="U2123" s="748"/>
      <c r="V2123" s="767"/>
      <c r="W2123" s="748"/>
      <c r="X2123" s="748"/>
    </row>
    <row r="2124" spans="19:24" x14ac:dyDescent="0.15">
      <c r="S2124" s="65"/>
      <c r="U2124" s="748"/>
      <c r="V2124" s="767"/>
      <c r="W2124" s="748"/>
      <c r="X2124" s="748"/>
    </row>
    <row r="2125" spans="19:24" x14ac:dyDescent="0.15">
      <c r="U2125" s="767"/>
      <c r="V2125" s="748"/>
      <c r="W2125" s="748"/>
      <c r="X2125" s="767"/>
    </row>
    <row r="2126" spans="19:24" x14ac:dyDescent="0.15">
      <c r="U2126" s="748"/>
      <c r="V2126" s="748"/>
      <c r="W2126" s="748"/>
      <c r="X2126" s="767"/>
    </row>
    <row r="2127" spans="19:24" x14ac:dyDescent="0.15">
      <c r="U2127" s="748"/>
      <c r="V2127" s="748"/>
      <c r="W2127" s="748"/>
      <c r="X2127" s="767"/>
    </row>
    <row r="2128" spans="19:24" x14ac:dyDescent="0.15">
      <c r="W2128" s="748"/>
      <c r="X2128" s="767"/>
    </row>
    <row r="2129" spans="21:24" x14ac:dyDescent="0.15">
      <c r="U2129" s="748"/>
      <c r="V2129" s="748"/>
      <c r="W2129" s="748"/>
      <c r="X2129" s="767"/>
    </row>
    <row r="2130" spans="21:24" x14ac:dyDescent="0.15">
      <c r="U2130" s="748"/>
      <c r="V2130" s="748"/>
      <c r="W2130" s="748"/>
      <c r="X2130" s="767"/>
    </row>
    <row r="2131" spans="21:24" x14ac:dyDescent="0.15">
      <c r="U2131" s="748"/>
      <c r="V2131" s="767"/>
      <c r="X2131" s="767"/>
    </row>
    <row r="2132" spans="21:24" x14ac:dyDescent="0.15">
      <c r="U2132" s="748"/>
      <c r="V2132" s="748"/>
      <c r="W2132" s="767"/>
      <c r="X2132" s="748"/>
    </row>
    <row r="2133" spans="21:24" x14ac:dyDescent="0.15">
      <c r="U2133" s="748"/>
      <c r="V2133" s="748"/>
      <c r="X2133" s="767"/>
    </row>
    <row r="2134" spans="21:24" x14ac:dyDescent="0.15">
      <c r="U2134" s="767"/>
      <c r="V2134" s="767"/>
      <c r="W2134" s="748"/>
      <c r="X2134" s="767"/>
    </row>
    <row r="2135" spans="21:24" x14ac:dyDescent="0.15">
      <c r="U2135" s="748"/>
      <c r="V2135" s="748"/>
      <c r="W2135" s="748"/>
      <c r="X2135" s="748"/>
    </row>
    <row r="2136" spans="21:24" x14ac:dyDescent="0.15">
      <c r="U2136" s="748"/>
      <c r="V2136" s="748"/>
      <c r="W2136" s="748"/>
      <c r="X2136" s="767"/>
    </row>
    <row r="2137" spans="21:24" x14ac:dyDescent="0.15">
      <c r="U2137" s="767"/>
      <c r="V2137" s="767"/>
      <c r="W2137" s="748"/>
      <c r="X2137" s="767"/>
    </row>
    <row r="2138" spans="21:24" x14ac:dyDescent="0.15">
      <c r="U2138" s="748"/>
      <c r="V2138" s="748"/>
      <c r="W2138" s="748"/>
      <c r="X2138" s="748"/>
    </row>
    <row r="2139" spans="21:24" x14ac:dyDescent="0.15">
      <c r="U2139" s="748"/>
      <c r="V2139" s="748"/>
      <c r="W2139" s="748"/>
      <c r="X2139" s="748"/>
    </row>
    <row r="2140" spans="21:24" x14ac:dyDescent="0.15">
      <c r="U2140" s="767"/>
      <c r="V2140" s="767"/>
      <c r="W2140" s="748"/>
      <c r="X2140" s="748"/>
    </row>
    <row r="2141" spans="21:24" x14ac:dyDescent="0.15">
      <c r="U2141" s="748"/>
      <c r="V2141" s="748"/>
      <c r="W2141" s="252"/>
      <c r="X2141" s="767"/>
    </row>
    <row r="2142" spans="21:24" x14ac:dyDescent="0.15">
      <c r="U2142" s="748"/>
      <c r="V2142" s="748"/>
      <c r="W2142" s="252"/>
      <c r="X2142" s="767"/>
    </row>
    <row r="2143" spans="21:24" x14ac:dyDescent="0.15">
      <c r="U2143" s="767"/>
      <c r="V2143" s="767"/>
      <c r="W2143" s="748"/>
      <c r="X2143" s="748"/>
    </row>
    <row r="2144" spans="21:24" x14ac:dyDescent="0.15">
      <c r="U2144" s="767"/>
      <c r="V2144" s="767"/>
      <c r="W2144" s="748"/>
      <c r="X2144" s="748"/>
    </row>
    <row r="2145" spans="19:24" x14ac:dyDescent="0.15">
      <c r="U2145" s="748"/>
      <c r="V2145" s="748"/>
      <c r="W2145" s="748"/>
      <c r="X2145" s="748"/>
    </row>
    <row r="2146" spans="19:24" x14ac:dyDescent="0.15">
      <c r="U2146" s="767"/>
      <c r="V2146" s="767"/>
      <c r="W2146" s="748"/>
      <c r="X2146" s="748"/>
    </row>
    <row r="2147" spans="19:24" x14ac:dyDescent="0.15">
      <c r="U2147" s="767"/>
      <c r="V2147" s="767"/>
      <c r="W2147" s="252"/>
      <c r="X2147" s="767"/>
    </row>
    <row r="2148" spans="19:24" x14ac:dyDescent="0.15">
      <c r="U2148" s="748"/>
      <c r="V2148" s="748"/>
      <c r="W2148" s="748"/>
      <c r="X2148" s="767"/>
    </row>
    <row r="2149" spans="19:24" x14ac:dyDescent="0.15">
      <c r="U2149" s="767"/>
      <c r="V2149" s="767"/>
      <c r="W2149" s="748"/>
    </row>
    <row r="2150" spans="19:24" x14ac:dyDescent="0.15">
      <c r="U2150" s="767"/>
      <c r="V2150" s="767"/>
      <c r="W2150" s="748"/>
      <c r="X2150" s="748"/>
    </row>
    <row r="2151" spans="19:24" x14ac:dyDescent="0.15">
      <c r="U2151" s="788"/>
      <c r="W2151" s="748"/>
      <c r="X2151" s="748"/>
    </row>
    <row r="2152" spans="19:24" x14ac:dyDescent="0.15">
      <c r="U2152" s="767"/>
      <c r="V2152" s="767"/>
      <c r="W2152" s="748"/>
      <c r="X2152" s="748"/>
    </row>
    <row r="2153" spans="19:24" x14ac:dyDescent="0.15">
      <c r="W2153" s="252"/>
      <c r="X2153" s="748"/>
    </row>
    <row r="2154" spans="19:24" x14ac:dyDescent="0.15">
      <c r="U2154" s="748"/>
      <c r="V2154" s="748"/>
      <c r="W2154" s="748"/>
      <c r="X2154" s="748"/>
    </row>
    <row r="2155" spans="19:24" x14ac:dyDescent="0.15">
      <c r="S2155" s="65"/>
      <c r="U2155" s="767"/>
      <c r="V2155" s="252"/>
      <c r="W2155" s="748"/>
      <c r="X2155" s="748"/>
    </row>
    <row r="2156" spans="19:24" x14ac:dyDescent="0.15">
      <c r="U2156" s="767"/>
      <c r="V2156" s="767"/>
      <c r="W2156" s="767"/>
      <c r="X2156" s="748"/>
    </row>
    <row r="2157" spans="19:24" x14ac:dyDescent="0.15">
      <c r="U2157" s="748"/>
      <c r="V2157" s="748"/>
      <c r="W2157" s="748"/>
      <c r="X2157" s="748"/>
    </row>
    <row r="2158" spans="19:24" x14ac:dyDescent="0.15">
      <c r="U2158" s="767"/>
      <c r="V2158" s="252"/>
      <c r="W2158" s="748"/>
      <c r="X2158" s="767"/>
    </row>
    <row r="2159" spans="19:24" x14ac:dyDescent="0.15">
      <c r="U2159" s="767"/>
      <c r="V2159" s="767"/>
      <c r="W2159" s="767"/>
      <c r="X2159" s="767"/>
    </row>
    <row r="2160" spans="19:24" x14ac:dyDescent="0.15">
      <c r="U2160" s="748"/>
      <c r="V2160" s="748"/>
      <c r="W2160" s="748"/>
      <c r="X2160" s="254"/>
    </row>
    <row r="2161" spans="19:24" x14ac:dyDescent="0.15">
      <c r="U2161" s="748"/>
      <c r="V2161" s="252"/>
      <c r="W2161" s="748"/>
    </row>
    <row r="2162" spans="19:24" x14ac:dyDescent="0.15">
      <c r="U2162" s="748"/>
      <c r="V2162" s="748"/>
      <c r="W2162" s="748"/>
      <c r="X2162" s="748"/>
    </row>
    <row r="2163" spans="19:24" x14ac:dyDescent="0.15">
      <c r="U2163" s="748"/>
      <c r="V2163" s="748"/>
      <c r="W2163" s="748"/>
      <c r="X2163" s="767"/>
    </row>
    <row r="2164" spans="19:24" x14ac:dyDescent="0.15">
      <c r="U2164" s="748"/>
      <c r="V2164" s="748"/>
      <c r="W2164" s="748"/>
      <c r="X2164" s="748"/>
    </row>
    <row r="2165" spans="19:24" x14ac:dyDescent="0.15">
      <c r="U2165" s="748"/>
      <c r="V2165" s="748"/>
      <c r="W2165" s="767"/>
      <c r="X2165" s="767"/>
    </row>
    <row r="2166" spans="19:24" x14ac:dyDescent="0.15">
      <c r="S2166" s="65"/>
      <c r="U2166" s="748"/>
      <c r="V2166" s="748"/>
      <c r="W2166" s="748"/>
      <c r="X2166" s="767"/>
    </row>
    <row r="2167" spans="19:24" x14ac:dyDescent="0.15">
      <c r="U2167" s="748"/>
      <c r="V2167" s="748"/>
      <c r="W2167" s="748"/>
      <c r="X2167" s="748"/>
    </row>
    <row r="2168" spans="19:24" x14ac:dyDescent="0.15">
      <c r="U2168" s="748"/>
      <c r="V2168" s="748"/>
      <c r="W2168" s="767"/>
      <c r="X2168" s="767"/>
    </row>
    <row r="2169" spans="19:24" x14ac:dyDescent="0.15">
      <c r="U2169" s="748"/>
      <c r="V2169" s="748"/>
      <c r="W2169" s="748"/>
      <c r="X2169" s="767"/>
    </row>
    <row r="2170" spans="19:24" x14ac:dyDescent="0.15">
      <c r="U2170" s="748"/>
      <c r="V2170" s="748"/>
      <c r="W2170" s="748"/>
      <c r="X2170" s="748"/>
    </row>
    <row r="2171" spans="19:24" x14ac:dyDescent="0.15">
      <c r="U2171" s="748"/>
      <c r="V2171" s="748"/>
      <c r="W2171" s="748"/>
      <c r="X2171" s="767"/>
    </row>
    <row r="2172" spans="19:24" x14ac:dyDescent="0.15">
      <c r="S2172" s="65"/>
      <c r="U2172" s="748"/>
      <c r="V2172" s="748"/>
      <c r="W2172" s="767"/>
      <c r="X2172" s="767"/>
    </row>
    <row r="2173" spans="19:24" x14ac:dyDescent="0.15">
      <c r="S2173" s="65"/>
      <c r="U2173" s="748"/>
      <c r="V2173" s="748"/>
      <c r="W2173" s="748"/>
      <c r="X2173" s="748"/>
    </row>
    <row r="2174" spans="19:24" x14ac:dyDescent="0.15">
      <c r="U2174" s="767"/>
      <c r="V2174" s="767"/>
      <c r="W2174" s="748"/>
      <c r="X2174" s="748"/>
    </row>
    <row r="2175" spans="19:24" x14ac:dyDescent="0.15">
      <c r="U2175" s="748"/>
      <c r="V2175" s="748"/>
      <c r="W2175" s="767"/>
      <c r="X2175" s="748"/>
    </row>
    <row r="2176" spans="19:24" x14ac:dyDescent="0.15">
      <c r="U2176" s="748"/>
      <c r="V2176" s="748"/>
      <c r="W2176" s="748"/>
      <c r="X2176" s="748"/>
    </row>
    <row r="2177" spans="21:24" x14ac:dyDescent="0.15">
      <c r="U2177" s="748"/>
      <c r="V2177" s="748"/>
      <c r="W2177" s="767"/>
      <c r="X2177" s="767"/>
    </row>
    <row r="2178" spans="21:24" x14ac:dyDescent="0.15">
      <c r="U2178" s="748"/>
      <c r="V2178" s="748"/>
      <c r="X2178" s="767"/>
    </row>
    <row r="2179" spans="21:24" x14ac:dyDescent="0.15">
      <c r="U2179" s="748"/>
      <c r="V2179" s="252"/>
      <c r="W2179" s="748"/>
      <c r="X2179" s="748"/>
    </row>
    <row r="2180" spans="21:24" x14ac:dyDescent="0.15">
      <c r="U2180" s="748"/>
      <c r="V2180" s="748"/>
      <c r="W2180" s="767"/>
      <c r="X2180" s="748"/>
    </row>
    <row r="2181" spans="21:24" x14ac:dyDescent="0.15">
      <c r="U2181" s="748"/>
      <c r="V2181" s="748"/>
      <c r="X2181" s="252"/>
    </row>
    <row r="2182" spans="21:24" x14ac:dyDescent="0.15">
      <c r="U2182" s="252"/>
      <c r="V2182" s="252"/>
      <c r="W2182" s="748"/>
      <c r="X2182" s="748"/>
    </row>
    <row r="2183" spans="21:24" x14ac:dyDescent="0.15">
      <c r="U2183" s="767"/>
      <c r="V2183" s="767"/>
      <c r="W2183" s="748"/>
      <c r="X2183" s="748"/>
    </row>
    <row r="2184" spans="21:24" x14ac:dyDescent="0.15">
      <c r="U2184" s="767"/>
      <c r="V2184" s="767"/>
      <c r="W2184" s="767"/>
      <c r="X2184" s="767"/>
    </row>
    <row r="2185" spans="21:24" x14ac:dyDescent="0.15">
      <c r="U2185" s="767"/>
      <c r="V2185" s="252"/>
      <c r="W2185" s="748"/>
      <c r="X2185" s="748"/>
    </row>
    <row r="2186" spans="21:24" x14ac:dyDescent="0.15">
      <c r="U2186" s="748"/>
      <c r="V2186" s="748"/>
      <c r="W2186" s="748"/>
      <c r="X2186" s="748"/>
    </row>
    <row r="2187" spans="21:24" x14ac:dyDescent="0.15">
      <c r="U2187" s="748"/>
      <c r="V2187" s="748"/>
      <c r="W2187" s="767"/>
    </row>
    <row r="2188" spans="21:24" x14ac:dyDescent="0.15">
      <c r="U2188" s="748"/>
      <c r="V2188" s="252"/>
      <c r="W2188" s="748"/>
      <c r="X2188" s="748"/>
    </row>
    <row r="2189" spans="21:24" x14ac:dyDescent="0.15">
      <c r="U2189" s="767"/>
      <c r="V2189" s="767"/>
      <c r="W2189" s="748"/>
      <c r="X2189" s="748"/>
    </row>
    <row r="2190" spans="21:24" x14ac:dyDescent="0.15">
      <c r="U2190" s="748"/>
      <c r="V2190" s="748"/>
      <c r="W2190" s="748"/>
      <c r="X2190" s="748"/>
    </row>
    <row r="2191" spans="21:24" x14ac:dyDescent="0.15">
      <c r="U2191" s="748"/>
      <c r="V2191" s="252"/>
      <c r="W2191" s="748"/>
      <c r="X2191" s="748"/>
    </row>
    <row r="2192" spans="21:24" x14ac:dyDescent="0.15">
      <c r="U2192" s="767"/>
      <c r="V2192" s="767"/>
      <c r="W2192" s="748"/>
      <c r="X2192" s="748"/>
    </row>
    <row r="2193" spans="19:24" x14ac:dyDescent="0.15">
      <c r="U2193" s="767"/>
      <c r="V2193" s="767"/>
      <c r="W2193" s="748"/>
      <c r="X2193" s="748"/>
    </row>
    <row r="2194" spans="19:24" x14ac:dyDescent="0.15">
      <c r="U2194" s="748"/>
      <c r="V2194" s="748"/>
      <c r="W2194" s="748"/>
      <c r="X2194" s="748"/>
    </row>
    <row r="2195" spans="19:24" x14ac:dyDescent="0.15">
      <c r="S2195" s="741"/>
      <c r="U2195" s="252"/>
      <c r="V2195" s="252"/>
      <c r="W2195" s="748"/>
      <c r="X2195" s="748"/>
    </row>
    <row r="2196" spans="19:24" x14ac:dyDescent="0.15">
      <c r="S2196" s="283"/>
      <c r="U2196" s="748"/>
      <c r="V2196" s="748"/>
      <c r="W2196" s="748"/>
      <c r="X2196" s="767"/>
    </row>
    <row r="2197" spans="19:24" x14ac:dyDescent="0.15">
      <c r="S2197" s="741"/>
      <c r="U2197" s="748"/>
      <c r="V2197" s="748"/>
      <c r="W2197" s="748"/>
      <c r="X2197" s="748"/>
    </row>
    <row r="2198" spans="19:24" x14ac:dyDescent="0.15">
      <c r="U2198" s="748"/>
      <c r="V2198" s="748"/>
      <c r="W2198" s="748"/>
      <c r="X2198" s="748"/>
    </row>
    <row r="2199" spans="19:24" x14ac:dyDescent="0.15">
      <c r="U2199" s="748"/>
      <c r="V2199" s="748"/>
      <c r="W2199" s="748"/>
      <c r="X2199" s="767"/>
    </row>
    <row r="2200" spans="19:24" x14ac:dyDescent="0.15">
      <c r="U2200" s="748"/>
      <c r="V2200" s="748"/>
      <c r="W2200" s="748"/>
      <c r="X2200" s="767"/>
    </row>
    <row r="2201" spans="19:24" x14ac:dyDescent="0.15">
      <c r="U2201" s="748"/>
      <c r="V2201" s="748"/>
      <c r="W2201" s="767"/>
      <c r="X2201" s="748"/>
    </row>
    <row r="2202" spans="19:24" x14ac:dyDescent="0.15">
      <c r="U2202" s="748"/>
      <c r="V2202" s="748"/>
      <c r="W2202" s="767"/>
      <c r="X2202" s="767"/>
    </row>
    <row r="2203" spans="19:24" x14ac:dyDescent="0.15">
      <c r="U2203" s="748"/>
      <c r="V2203" s="748"/>
      <c r="W2203" s="748"/>
      <c r="X2203" s="767"/>
    </row>
    <row r="2204" spans="19:24" x14ac:dyDescent="0.15">
      <c r="U2204" s="767"/>
      <c r="V2204" s="767"/>
      <c r="W2204" s="748"/>
      <c r="X2204" s="748"/>
    </row>
    <row r="2205" spans="19:24" x14ac:dyDescent="0.15">
      <c r="U2205" s="748"/>
      <c r="V2205" s="748"/>
      <c r="W2205" s="748"/>
      <c r="X2205" s="254"/>
    </row>
    <row r="2206" spans="19:24" x14ac:dyDescent="0.15">
      <c r="U2206" s="748"/>
      <c r="V2206" s="748"/>
      <c r="W2206" s="748"/>
      <c r="X2206" s="767"/>
    </row>
    <row r="2207" spans="19:24" x14ac:dyDescent="0.15">
      <c r="U2207" s="767"/>
      <c r="V2207" s="767"/>
      <c r="W2207" s="748"/>
      <c r="X2207" s="748"/>
    </row>
    <row r="2208" spans="19:24" x14ac:dyDescent="0.15">
      <c r="W2208" s="748"/>
      <c r="X2208" s="767"/>
    </row>
    <row r="2209" spans="21:24" x14ac:dyDescent="0.15">
      <c r="U2209" s="748"/>
      <c r="V2209" s="748"/>
      <c r="W2209" s="748"/>
    </row>
    <row r="2210" spans="21:24" x14ac:dyDescent="0.15">
      <c r="U2210" s="748"/>
      <c r="V2210" s="748"/>
      <c r="W2210" s="748"/>
      <c r="X2210" s="748"/>
    </row>
    <row r="2211" spans="21:24" x14ac:dyDescent="0.15">
      <c r="U2211" s="748"/>
      <c r="V2211" s="748"/>
      <c r="W2211" s="748"/>
      <c r="X2211" s="767"/>
    </row>
    <row r="2212" spans="21:24" x14ac:dyDescent="0.15">
      <c r="U2212" s="748"/>
      <c r="V2212" s="748"/>
      <c r="W2212" s="767"/>
      <c r="X2212" s="767"/>
    </row>
    <row r="2213" spans="21:24" x14ac:dyDescent="0.15">
      <c r="V2213" s="748"/>
      <c r="W2213" s="748"/>
      <c r="X2213" s="748"/>
    </row>
    <row r="2214" spans="21:24" x14ac:dyDescent="0.15">
      <c r="U2214" s="748"/>
      <c r="V2214" s="748"/>
      <c r="W2214" s="767"/>
      <c r="X2214" s="767"/>
    </row>
    <row r="2215" spans="21:24" x14ac:dyDescent="0.15">
      <c r="U2215" s="748"/>
      <c r="V2215" s="748"/>
      <c r="W2215" s="767"/>
      <c r="X2215" s="767"/>
    </row>
    <row r="2216" spans="21:24" x14ac:dyDescent="0.15">
      <c r="U2216" s="767"/>
      <c r="V2216" s="767"/>
      <c r="W2216" s="748"/>
      <c r="X2216" s="748"/>
    </row>
    <row r="2217" spans="21:24" x14ac:dyDescent="0.15">
      <c r="U2217" s="767"/>
      <c r="V2217" s="767"/>
      <c r="W2217" s="767"/>
      <c r="X2217" s="767"/>
    </row>
    <row r="2218" spans="21:24" x14ac:dyDescent="0.15">
      <c r="U2218" s="748"/>
      <c r="V2218" s="748"/>
      <c r="W2218" s="748"/>
      <c r="X2218" s="748"/>
    </row>
    <row r="2219" spans="21:24" x14ac:dyDescent="0.15">
      <c r="U2219" s="767"/>
      <c r="V2219" s="767"/>
      <c r="W2219" s="748"/>
      <c r="X2219" s="748"/>
    </row>
    <row r="2220" spans="21:24" x14ac:dyDescent="0.15">
      <c r="U2220" s="767"/>
      <c r="V2220" s="767"/>
      <c r="W2220" s="748"/>
      <c r="X2220" s="748"/>
    </row>
    <row r="2221" spans="21:24" x14ac:dyDescent="0.15">
      <c r="U2221" s="767"/>
      <c r="V2221" s="767"/>
      <c r="W2221" s="767"/>
      <c r="X2221" s="748"/>
    </row>
    <row r="2222" spans="21:24" x14ac:dyDescent="0.15">
      <c r="U2222" s="767"/>
      <c r="V2222" s="767"/>
      <c r="X2222" s="748"/>
    </row>
    <row r="2223" spans="21:24" x14ac:dyDescent="0.15">
      <c r="U2223" s="767"/>
      <c r="V2223" s="767"/>
      <c r="W2223" s="767"/>
      <c r="X2223" s="748"/>
    </row>
    <row r="2224" spans="21:24" x14ac:dyDescent="0.15">
      <c r="U2224" s="767"/>
      <c r="V2224" s="767"/>
      <c r="W2224" s="748"/>
      <c r="X2224" s="748"/>
    </row>
    <row r="2225" spans="19:24" x14ac:dyDescent="0.15">
      <c r="U2225" s="767"/>
      <c r="V2225" s="767"/>
      <c r="W2225" s="748"/>
      <c r="X2225" s="748"/>
    </row>
    <row r="2226" spans="19:24" x14ac:dyDescent="0.15">
      <c r="W2226" s="748"/>
      <c r="X2226" s="748"/>
    </row>
    <row r="2227" spans="19:24" x14ac:dyDescent="0.15">
      <c r="U2227" s="748"/>
      <c r="V2227" s="748"/>
      <c r="W2227" s="767"/>
      <c r="X2227" s="748"/>
    </row>
    <row r="2228" spans="19:24" x14ac:dyDescent="0.15">
      <c r="U2228" s="767"/>
      <c r="V2228" s="767"/>
      <c r="W2228" s="767"/>
      <c r="X2228" s="748"/>
    </row>
    <row r="2229" spans="19:24" x14ac:dyDescent="0.15">
      <c r="U2229" s="767"/>
      <c r="V2229" s="767"/>
      <c r="W2229" s="767"/>
      <c r="X2229" s="254"/>
    </row>
    <row r="2230" spans="19:24" x14ac:dyDescent="0.15">
      <c r="U2230" s="748"/>
      <c r="V2230" s="748"/>
      <c r="W2230" s="767"/>
      <c r="X2230" s="767"/>
    </row>
    <row r="2231" spans="19:24" x14ac:dyDescent="0.15">
      <c r="V2231" s="767"/>
      <c r="W2231" s="767"/>
      <c r="X2231" s="748"/>
    </row>
    <row r="2232" spans="19:24" x14ac:dyDescent="0.15">
      <c r="U2232" s="252"/>
      <c r="V2232" s="252"/>
      <c r="W2232" s="767"/>
      <c r="X2232" s="748"/>
    </row>
    <row r="2233" spans="19:24" x14ac:dyDescent="0.15">
      <c r="U2233" s="252"/>
      <c r="V2233" s="252"/>
      <c r="W2233" s="748"/>
      <c r="X2233" s="748"/>
    </row>
    <row r="2234" spans="19:24" x14ac:dyDescent="0.15">
      <c r="U2234" s="252"/>
      <c r="V2234" s="252"/>
      <c r="W2234" s="748"/>
      <c r="X2234" s="748"/>
    </row>
    <row r="2235" spans="19:24" x14ac:dyDescent="0.15">
      <c r="U2235" s="252"/>
      <c r="V2235" s="252"/>
      <c r="W2235" s="748"/>
      <c r="X2235" s="767"/>
    </row>
    <row r="2236" spans="19:24" x14ac:dyDescent="0.15">
      <c r="S2236" s="741"/>
      <c r="U2236" s="252"/>
      <c r="V2236" s="252"/>
      <c r="W2236" s="767"/>
      <c r="X2236" s="748"/>
    </row>
    <row r="2237" spans="19:24" x14ac:dyDescent="0.15">
      <c r="U2237" s="252"/>
      <c r="V2237" s="252"/>
      <c r="X2237" s="748"/>
    </row>
    <row r="2238" spans="19:24" x14ac:dyDescent="0.15">
      <c r="U2238" s="767"/>
      <c r="V2238" s="767"/>
      <c r="W2238" s="748"/>
      <c r="X2238" s="767"/>
    </row>
    <row r="2239" spans="19:24" x14ac:dyDescent="0.15">
      <c r="U2239" s="767"/>
      <c r="V2239" s="767"/>
      <c r="W2239" s="767"/>
      <c r="X2239" s="767"/>
    </row>
    <row r="2240" spans="19:24" x14ac:dyDescent="0.15">
      <c r="U2240" s="767"/>
      <c r="V2240" s="767"/>
      <c r="W2240" s="748"/>
      <c r="X2240" s="767"/>
    </row>
    <row r="2241" spans="19:24" x14ac:dyDescent="0.15">
      <c r="U2241" s="767"/>
      <c r="V2241" s="767"/>
      <c r="W2241" s="748"/>
      <c r="X2241" s="767"/>
    </row>
    <row r="2242" spans="19:24" x14ac:dyDescent="0.15">
      <c r="S2242" s="741"/>
      <c r="U2242" s="767"/>
      <c r="V2242" s="767"/>
      <c r="W2242" s="748"/>
      <c r="X2242" s="748"/>
    </row>
    <row r="2243" spans="19:24" x14ac:dyDescent="0.15">
      <c r="S2243" s="65"/>
      <c r="U2243" s="748"/>
      <c r="V2243" s="748"/>
      <c r="W2243" s="748"/>
      <c r="X2243" s="748"/>
    </row>
    <row r="2244" spans="19:24" x14ac:dyDescent="0.15">
      <c r="S2244" s="65"/>
      <c r="U2244" s="767"/>
      <c r="V2244" s="767"/>
      <c r="W2244" s="748"/>
      <c r="X2244" s="767"/>
    </row>
    <row r="2245" spans="19:24" x14ac:dyDescent="0.15">
      <c r="V2245" s="770"/>
      <c r="W2245" s="748"/>
      <c r="X2245" s="767"/>
    </row>
    <row r="2246" spans="19:24" x14ac:dyDescent="0.15">
      <c r="S2246" s="741"/>
      <c r="V2246" s="767"/>
      <c r="W2246" s="767"/>
      <c r="X2246" s="767"/>
    </row>
    <row r="2247" spans="19:24" x14ac:dyDescent="0.15">
      <c r="S2247" s="741"/>
      <c r="U2247" s="748"/>
      <c r="V2247" s="748"/>
      <c r="W2247" s="748"/>
      <c r="X2247" s="767"/>
    </row>
    <row r="2248" spans="19:24" x14ac:dyDescent="0.15">
      <c r="S2248" s="741"/>
      <c r="U2248" s="767"/>
      <c r="V2248" s="767"/>
      <c r="W2248" s="767"/>
      <c r="X2248" s="748"/>
    </row>
    <row r="2249" spans="19:24" x14ac:dyDescent="0.15">
      <c r="S2249" s="741"/>
      <c r="U2249" s="767"/>
      <c r="V2249" s="767"/>
      <c r="W2249" s="767"/>
      <c r="X2249" s="748"/>
    </row>
    <row r="2250" spans="19:24" x14ac:dyDescent="0.15">
      <c r="S2250" s="741"/>
      <c r="U2250" s="767"/>
      <c r="V2250" s="767"/>
      <c r="W2250" s="767"/>
    </row>
    <row r="2251" spans="19:24" x14ac:dyDescent="0.15">
      <c r="S2251" s="741"/>
      <c r="U2251" s="767"/>
      <c r="V2251" s="767"/>
      <c r="W2251" s="767"/>
      <c r="X2251" s="748"/>
    </row>
    <row r="2252" spans="19:24" x14ac:dyDescent="0.15">
      <c r="S2252" s="741"/>
      <c r="U2252" s="767"/>
      <c r="V2252" s="767"/>
      <c r="W2252" s="767"/>
      <c r="X2252" s="748"/>
    </row>
    <row r="2253" spans="19:24" x14ac:dyDescent="0.15">
      <c r="S2253" s="741"/>
      <c r="U2253" s="767"/>
      <c r="V2253" s="767"/>
      <c r="W2253" s="767"/>
    </row>
    <row r="2254" spans="19:24" x14ac:dyDescent="0.15">
      <c r="S2254" s="741"/>
      <c r="U2254" s="767"/>
      <c r="V2254" s="767"/>
      <c r="W2254" s="767"/>
      <c r="X2254" s="748"/>
    </row>
    <row r="2255" spans="19:24" x14ac:dyDescent="0.15">
      <c r="S2255" s="741"/>
      <c r="U2255" s="767"/>
      <c r="V2255" s="767"/>
      <c r="X2255" s="748"/>
    </row>
    <row r="2256" spans="19:24" x14ac:dyDescent="0.15">
      <c r="S2256" s="741"/>
      <c r="U2256" s="767"/>
      <c r="V2256" s="748"/>
      <c r="W2256" s="748"/>
      <c r="X2256" s="767"/>
    </row>
    <row r="2257" spans="19:24" x14ac:dyDescent="0.15">
      <c r="S2257" s="738"/>
      <c r="U2257" s="767"/>
      <c r="V2257" s="767"/>
      <c r="W2257" s="767"/>
      <c r="X2257" s="767"/>
    </row>
    <row r="2258" spans="19:24" x14ac:dyDescent="0.15">
      <c r="U2258" s="767"/>
      <c r="V2258" s="767"/>
      <c r="W2258" s="767"/>
      <c r="X2258" s="767"/>
    </row>
    <row r="2259" spans="19:24" x14ac:dyDescent="0.15">
      <c r="U2259" s="767"/>
      <c r="V2259" s="767"/>
      <c r="W2259" s="748"/>
      <c r="X2259" s="767"/>
    </row>
    <row r="2260" spans="19:24" x14ac:dyDescent="0.15">
      <c r="U2260" s="767"/>
      <c r="V2260" s="767"/>
      <c r="W2260" s="767"/>
      <c r="X2260" s="767"/>
    </row>
    <row r="2261" spans="19:24" x14ac:dyDescent="0.15">
      <c r="U2261" s="767"/>
      <c r="V2261" s="767"/>
      <c r="W2261" s="767"/>
      <c r="X2261" s="767"/>
    </row>
    <row r="2262" spans="19:24" x14ac:dyDescent="0.15">
      <c r="U2262" s="748"/>
      <c r="V2262" s="748"/>
      <c r="W2262" s="767"/>
      <c r="X2262" s="767"/>
    </row>
    <row r="2263" spans="19:24" x14ac:dyDescent="0.15">
      <c r="W2263" s="767"/>
      <c r="X2263" s="748"/>
    </row>
    <row r="2264" spans="19:24" x14ac:dyDescent="0.15">
      <c r="U2264" s="767"/>
      <c r="V2264" s="767"/>
      <c r="W2264" s="767"/>
      <c r="X2264" s="748"/>
    </row>
    <row r="2265" spans="19:24" x14ac:dyDescent="0.15">
      <c r="U2265" s="748"/>
      <c r="V2265" s="748"/>
      <c r="W2265" s="767"/>
      <c r="X2265" s="748"/>
    </row>
    <row r="2266" spans="19:24" x14ac:dyDescent="0.15">
      <c r="U2266" s="767"/>
      <c r="V2266" s="767"/>
      <c r="W2266" s="767"/>
    </row>
    <row r="2267" spans="19:24" x14ac:dyDescent="0.15">
      <c r="U2267" s="767"/>
      <c r="V2267" s="767"/>
      <c r="W2267" s="767"/>
      <c r="X2267" s="748"/>
    </row>
    <row r="2268" spans="19:24" x14ac:dyDescent="0.15">
      <c r="U2268" s="748"/>
      <c r="V2268" s="748"/>
      <c r="W2268" s="767"/>
      <c r="X2268" s="748"/>
    </row>
    <row r="2269" spans="19:24" x14ac:dyDescent="0.15">
      <c r="U2269" s="767"/>
      <c r="V2269" s="767"/>
      <c r="W2269" s="767"/>
      <c r="X2269" s="748"/>
    </row>
    <row r="2270" spans="19:24" x14ac:dyDescent="0.15">
      <c r="U2270" s="767"/>
      <c r="V2270" s="767"/>
      <c r="W2270" s="767"/>
      <c r="X2270" s="748"/>
    </row>
    <row r="2271" spans="19:24" x14ac:dyDescent="0.15">
      <c r="U2271" s="767"/>
      <c r="V2271" s="767"/>
      <c r="W2271" s="252"/>
      <c r="X2271" s="767"/>
    </row>
    <row r="2272" spans="19:24" x14ac:dyDescent="0.15">
      <c r="S2272" s="743"/>
      <c r="U2272" s="767"/>
      <c r="V2272" s="767"/>
      <c r="X2272" s="748"/>
    </row>
    <row r="2273" spans="19:24" x14ac:dyDescent="0.15">
      <c r="S2273" s="743"/>
      <c r="U2273" s="767"/>
      <c r="V2273" s="767"/>
      <c r="W2273" s="252"/>
      <c r="X2273" s="748"/>
    </row>
    <row r="2274" spans="19:24" x14ac:dyDescent="0.15">
      <c r="S2274" s="743"/>
      <c r="U2274" s="748"/>
      <c r="V2274" s="748"/>
      <c r="W2274" s="252"/>
      <c r="X2274" s="767"/>
    </row>
    <row r="2275" spans="19:24" x14ac:dyDescent="0.15">
      <c r="S2275" s="743"/>
      <c r="U2275" s="767"/>
      <c r="V2275" s="767"/>
      <c r="W2275" s="767"/>
      <c r="X2275" s="767"/>
    </row>
    <row r="2276" spans="19:24" x14ac:dyDescent="0.15">
      <c r="S2276" s="743"/>
      <c r="U2276" s="759"/>
      <c r="V2276" s="759"/>
      <c r="W2276" s="770"/>
      <c r="X2276" s="748"/>
    </row>
    <row r="2277" spans="19:24" x14ac:dyDescent="0.15">
      <c r="S2277" s="743"/>
      <c r="U2277" s="748"/>
      <c r="V2277" s="748"/>
      <c r="W2277" s="767"/>
      <c r="X2277" s="767"/>
    </row>
    <row r="2278" spans="19:24" x14ac:dyDescent="0.15">
      <c r="S2278" s="743"/>
      <c r="U2278" s="767"/>
      <c r="V2278" s="767"/>
      <c r="W2278" s="767"/>
      <c r="X2278" s="767"/>
    </row>
    <row r="2279" spans="19:24" x14ac:dyDescent="0.15">
      <c r="S2279" s="743"/>
      <c r="U2279" s="767"/>
      <c r="V2279" s="767"/>
      <c r="W2279" s="767"/>
      <c r="X2279" s="767"/>
    </row>
    <row r="2280" spans="19:24" x14ac:dyDescent="0.15">
      <c r="S2280" s="743"/>
      <c r="U2280" s="748"/>
      <c r="V2280" s="748"/>
      <c r="W2280" s="767"/>
      <c r="X2280" s="767"/>
    </row>
    <row r="2281" spans="19:24" x14ac:dyDescent="0.15">
      <c r="U2281" s="767"/>
      <c r="V2281" s="767"/>
      <c r="W2281" s="767"/>
      <c r="X2281" s="767"/>
    </row>
    <row r="2282" spans="19:24" x14ac:dyDescent="0.15">
      <c r="U2282" s="767"/>
      <c r="V2282" s="767"/>
      <c r="W2282" s="767"/>
      <c r="X2282" s="767"/>
    </row>
    <row r="2283" spans="19:24" x14ac:dyDescent="0.15">
      <c r="U2283" s="767"/>
      <c r="V2283" s="748"/>
      <c r="W2283" s="748"/>
      <c r="X2283" s="767"/>
    </row>
    <row r="2284" spans="19:24" x14ac:dyDescent="0.15">
      <c r="U2284" s="767"/>
      <c r="V2284" s="767"/>
      <c r="W2284" s="767"/>
    </row>
    <row r="2285" spans="19:24" x14ac:dyDescent="0.15">
      <c r="U2285" s="767"/>
      <c r="V2285" s="767"/>
      <c r="W2285" s="767"/>
      <c r="X2285" s="748"/>
    </row>
    <row r="2286" spans="19:24" x14ac:dyDescent="0.15">
      <c r="U2286" s="767"/>
      <c r="V2286" s="748"/>
      <c r="W2286" s="767"/>
      <c r="X2286" s="767"/>
    </row>
    <row r="2287" spans="19:24" x14ac:dyDescent="0.15">
      <c r="U2287" s="767"/>
      <c r="V2287" s="767"/>
      <c r="W2287" s="767"/>
      <c r="X2287" s="767"/>
    </row>
    <row r="2288" spans="19:24" x14ac:dyDescent="0.15">
      <c r="U2288" s="767"/>
      <c r="V2288" s="767"/>
      <c r="W2288" s="767"/>
      <c r="X2288" s="748"/>
    </row>
    <row r="2289" spans="21:24" x14ac:dyDescent="0.15">
      <c r="U2289" s="767"/>
      <c r="V2289" s="748"/>
      <c r="W2289" s="748"/>
      <c r="X2289" s="767"/>
    </row>
    <row r="2290" spans="21:24" x14ac:dyDescent="0.15">
      <c r="U2290" s="767"/>
      <c r="V2290" s="767"/>
      <c r="W2290" s="767"/>
      <c r="X2290" s="767"/>
    </row>
    <row r="2291" spans="21:24" x14ac:dyDescent="0.15">
      <c r="U2291" s="767"/>
      <c r="V2291" s="767"/>
      <c r="W2291" s="748"/>
      <c r="X2291" s="767"/>
    </row>
    <row r="2292" spans="21:24" x14ac:dyDescent="0.15">
      <c r="U2292" s="767"/>
      <c r="V2292" s="767"/>
      <c r="X2292" s="252"/>
    </row>
    <row r="2293" spans="21:24" x14ac:dyDescent="0.15">
      <c r="U2293" s="767"/>
      <c r="V2293" s="767"/>
      <c r="W2293" s="748"/>
      <c r="X2293" s="252"/>
    </row>
    <row r="2294" spans="21:24" x14ac:dyDescent="0.15">
      <c r="U2294" s="767"/>
      <c r="V2294" s="767"/>
      <c r="W2294" s="748"/>
      <c r="X2294" s="252"/>
    </row>
    <row r="2295" spans="21:24" x14ac:dyDescent="0.15">
      <c r="U2295" s="767"/>
      <c r="V2295" s="767"/>
      <c r="W2295" s="767"/>
      <c r="X2295" s="767"/>
    </row>
    <row r="2296" spans="21:24" x14ac:dyDescent="0.15">
      <c r="U2296" s="767"/>
      <c r="V2296" s="767"/>
      <c r="W2296" s="748"/>
      <c r="X2296" s="767"/>
    </row>
    <row r="2297" spans="21:24" x14ac:dyDescent="0.15">
      <c r="U2297" s="767"/>
      <c r="V2297" s="767"/>
      <c r="W2297" s="748"/>
      <c r="X2297" s="767"/>
    </row>
    <row r="2298" spans="21:24" x14ac:dyDescent="0.15">
      <c r="U2298" s="748"/>
      <c r="V2298" s="748"/>
      <c r="W2298" s="767"/>
      <c r="X2298" s="767"/>
    </row>
    <row r="2299" spans="21:24" x14ac:dyDescent="0.15">
      <c r="U2299" s="748"/>
      <c r="V2299" s="748"/>
      <c r="W2299" s="767"/>
      <c r="X2299" s="767"/>
    </row>
    <row r="2300" spans="21:24" x14ac:dyDescent="0.15">
      <c r="U2300" s="767"/>
      <c r="V2300" s="767"/>
      <c r="W2300" s="767"/>
      <c r="X2300" s="767"/>
    </row>
    <row r="2301" spans="21:24" x14ac:dyDescent="0.15">
      <c r="U2301" s="767"/>
      <c r="V2301" s="767"/>
      <c r="W2301" s="748"/>
      <c r="X2301" s="767"/>
    </row>
    <row r="2302" spans="21:24" x14ac:dyDescent="0.15">
      <c r="U2302" s="767"/>
      <c r="V2302" s="767"/>
      <c r="W2302" s="767"/>
      <c r="X2302" s="767"/>
    </row>
    <row r="2303" spans="21:24" x14ac:dyDescent="0.15">
      <c r="U2303" s="767"/>
      <c r="V2303" s="767"/>
      <c r="W2303" s="767"/>
      <c r="X2303" s="767"/>
    </row>
    <row r="2304" spans="21:24" x14ac:dyDescent="0.15">
      <c r="U2304" s="767"/>
      <c r="V2304" s="748"/>
      <c r="W2304" s="748"/>
      <c r="X2304" s="767"/>
    </row>
    <row r="2305" spans="19:24" x14ac:dyDescent="0.15">
      <c r="U2305" s="252"/>
      <c r="V2305" s="252"/>
      <c r="W2305" s="767"/>
      <c r="X2305" s="770"/>
    </row>
    <row r="2306" spans="19:24" x14ac:dyDescent="0.15">
      <c r="S2306" s="741"/>
      <c r="U2306" s="767"/>
      <c r="V2306" s="767"/>
      <c r="W2306" s="759"/>
      <c r="X2306" s="770"/>
    </row>
    <row r="2307" spans="19:24" x14ac:dyDescent="0.15">
      <c r="U2307" s="767"/>
      <c r="V2307" s="748"/>
      <c r="W2307" s="748"/>
      <c r="X2307" s="767"/>
    </row>
    <row r="2308" spans="19:24" x14ac:dyDescent="0.15">
      <c r="U2308" s="767"/>
      <c r="V2308" s="767"/>
      <c r="W2308" s="767"/>
      <c r="X2308" s="767"/>
    </row>
    <row r="2309" spans="19:24" x14ac:dyDescent="0.15">
      <c r="U2309" s="767"/>
      <c r="V2309" s="767"/>
      <c r="W2309" s="767"/>
      <c r="X2309" s="767"/>
    </row>
    <row r="2310" spans="19:24" x14ac:dyDescent="0.15">
      <c r="U2310" s="767"/>
      <c r="V2310" s="767"/>
      <c r="W2310" s="767"/>
      <c r="X2310" s="767"/>
    </row>
    <row r="2311" spans="19:24" x14ac:dyDescent="0.15">
      <c r="U2311" s="748"/>
      <c r="V2311" s="748"/>
      <c r="W2311" s="767"/>
      <c r="X2311" s="767"/>
    </row>
    <row r="2312" spans="19:24" x14ac:dyDescent="0.15">
      <c r="U2312" s="748"/>
      <c r="V2312" s="748"/>
      <c r="W2312" s="767"/>
      <c r="X2312" s="767"/>
    </row>
    <row r="2313" spans="19:24" x14ac:dyDescent="0.15">
      <c r="U2313" s="748"/>
      <c r="V2313" s="748"/>
      <c r="W2313" s="767"/>
      <c r="X2313" s="767"/>
    </row>
    <row r="2314" spans="19:24" x14ac:dyDescent="0.15">
      <c r="U2314" s="748"/>
      <c r="V2314" s="748"/>
      <c r="W2314" s="767"/>
      <c r="X2314" s="767"/>
    </row>
    <row r="2315" spans="19:24" x14ac:dyDescent="0.15">
      <c r="U2315" s="748"/>
      <c r="V2315" s="748"/>
      <c r="W2315" s="767"/>
      <c r="X2315" s="767"/>
    </row>
    <row r="2316" spans="19:24" x14ac:dyDescent="0.15">
      <c r="U2316" s="748"/>
      <c r="V2316" s="748"/>
      <c r="W2316" s="767"/>
      <c r="X2316" s="767"/>
    </row>
    <row r="2317" spans="19:24" x14ac:dyDescent="0.15">
      <c r="U2317" s="748"/>
      <c r="V2317" s="748"/>
      <c r="W2317" s="767"/>
      <c r="X2317" s="767"/>
    </row>
    <row r="2318" spans="19:24" x14ac:dyDescent="0.15">
      <c r="U2318" s="748"/>
      <c r="V2318" s="748"/>
      <c r="W2318" s="767"/>
      <c r="X2318" s="767"/>
    </row>
    <row r="2319" spans="19:24" x14ac:dyDescent="0.15">
      <c r="U2319" s="748"/>
      <c r="V2319" s="748"/>
      <c r="W2319" s="767"/>
      <c r="X2319" s="767"/>
    </row>
    <row r="2320" spans="19:24" x14ac:dyDescent="0.15">
      <c r="S2320" s="283"/>
      <c r="U2320" s="252"/>
      <c r="V2320" s="252"/>
      <c r="W2320" s="767"/>
      <c r="X2320" s="748"/>
    </row>
    <row r="2321" spans="19:24" x14ac:dyDescent="0.15">
      <c r="S2321" s="283"/>
      <c r="V2321" s="770"/>
      <c r="W2321" s="767"/>
      <c r="X2321" s="748"/>
    </row>
    <row r="2322" spans="19:24" x14ac:dyDescent="0.15">
      <c r="S2322" s="283"/>
      <c r="V2322" s="770"/>
      <c r="W2322" s="767"/>
      <c r="X2322" s="767"/>
    </row>
    <row r="2323" spans="19:24" x14ac:dyDescent="0.15">
      <c r="S2323" s="738"/>
      <c r="U2323" s="767"/>
      <c r="V2323" s="767"/>
      <c r="W2323" s="767"/>
    </row>
    <row r="2324" spans="19:24" x14ac:dyDescent="0.15">
      <c r="S2324" s="738"/>
      <c r="U2324" s="767"/>
      <c r="V2324" s="767"/>
      <c r="W2324" s="767"/>
      <c r="X2324" s="748"/>
    </row>
    <row r="2325" spans="19:24" x14ac:dyDescent="0.15">
      <c r="S2325" s="738"/>
      <c r="U2325" s="767"/>
      <c r="V2325" s="767"/>
      <c r="W2325" s="767"/>
    </row>
    <row r="2326" spans="19:24" x14ac:dyDescent="0.15">
      <c r="U2326" s="767"/>
      <c r="V2326" s="767"/>
      <c r="W2326" s="767"/>
      <c r="X2326" s="748"/>
    </row>
    <row r="2327" spans="19:24" x14ac:dyDescent="0.15">
      <c r="U2327" s="767"/>
      <c r="V2327" s="767"/>
      <c r="W2327" s="767"/>
      <c r="X2327" s="748"/>
    </row>
    <row r="2328" spans="19:24" x14ac:dyDescent="0.15">
      <c r="U2328" s="767"/>
      <c r="V2328" s="767"/>
      <c r="W2328" s="767"/>
      <c r="X2328" s="767"/>
    </row>
    <row r="2329" spans="19:24" x14ac:dyDescent="0.15">
      <c r="W2329" s="748"/>
      <c r="X2329" s="767"/>
    </row>
    <row r="2330" spans="19:24" x14ac:dyDescent="0.15">
      <c r="W2330" s="767"/>
      <c r="X2330" s="767"/>
    </row>
    <row r="2331" spans="19:24" x14ac:dyDescent="0.15">
      <c r="W2331" s="767"/>
      <c r="X2331" s="748"/>
    </row>
    <row r="2332" spans="19:24" x14ac:dyDescent="0.15">
      <c r="W2332" s="767"/>
      <c r="X2332" s="767"/>
    </row>
    <row r="2333" spans="19:24" x14ac:dyDescent="0.15">
      <c r="U2333" s="767"/>
      <c r="V2333" s="767"/>
      <c r="W2333" s="254"/>
      <c r="X2333" s="767"/>
    </row>
    <row r="2334" spans="19:24" x14ac:dyDescent="0.15">
      <c r="U2334" s="767"/>
      <c r="V2334" s="767"/>
      <c r="W2334" s="767"/>
      <c r="X2334" s="748"/>
    </row>
    <row r="2335" spans="19:24" x14ac:dyDescent="0.15">
      <c r="U2335" s="767"/>
      <c r="V2335" s="767"/>
      <c r="W2335" s="254"/>
      <c r="X2335" s="767"/>
    </row>
    <row r="2336" spans="19:24" x14ac:dyDescent="0.15">
      <c r="U2336" s="767"/>
      <c r="V2336" s="767"/>
      <c r="W2336" s="748"/>
      <c r="X2336" s="759"/>
    </row>
    <row r="2337" spans="19:24" x14ac:dyDescent="0.15">
      <c r="U2337" s="748"/>
      <c r="V2337" s="748"/>
      <c r="W2337" s="767"/>
      <c r="X2337" s="748"/>
    </row>
    <row r="2338" spans="19:24" x14ac:dyDescent="0.15">
      <c r="U2338" s="767"/>
      <c r="V2338" s="767"/>
      <c r="W2338" s="767"/>
      <c r="X2338" s="767"/>
    </row>
    <row r="2339" spans="19:24" x14ac:dyDescent="0.15">
      <c r="U2339" s="767"/>
      <c r="V2339" s="767"/>
      <c r="W2339" s="252"/>
      <c r="X2339" s="767"/>
    </row>
    <row r="2340" spans="19:24" x14ac:dyDescent="0.15">
      <c r="U2340" s="767"/>
      <c r="V2340" s="767"/>
      <c r="W2340" s="767"/>
      <c r="X2340" s="767"/>
    </row>
    <row r="2341" spans="19:24" x14ac:dyDescent="0.15">
      <c r="U2341" s="748"/>
      <c r="V2341" s="748"/>
      <c r="W2341" s="252"/>
      <c r="X2341" s="767"/>
    </row>
    <row r="2342" spans="19:24" x14ac:dyDescent="0.15">
      <c r="S2342" s="744"/>
      <c r="U2342" s="767"/>
      <c r="V2342" s="767"/>
      <c r="W2342" s="252"/>
      <c r="X2342" s="767"/>
    </row>
    <row r="2343" spans="19:24" x14ac:dyDescent="0.15">
      <c r="S2343" s="744"/>
      <c r="U2343" s="748"/>
      <c r="V2343" s="748"/>
      <c r="W2343" s="767"/>
      <c r="X2343" s="767"/>
    </row>
    <row r="2344" spans="19:24" x14ac:dyDescent="0.15">
      <c r="S2344" s="283"/>
      <c r="U2344" s="767"/>
      <c r="V2344" s="767"/>
      <c r="W2344" s="252"/>
      <c r="X2344" s="767"/>
    </row>
    <row r="2345" spans="19:24" x14ac:dyDescent="0.15">
      <c r="S2345" s="283"/>
      <c r="U2345" s="767"/>
      <c r="V2345" s="767"/>
      <c r="W2345" s="767"/>
      <c r="X2345" s="767"/>
    </row>
    <row r="2346" spans="19:24" x14ac:dyDescent="0.15">
      <c r="S2346" s="283"/>
      <c r="U2346" s="748"/>
      <c r="V2346" s="748"/>
      <c r="W2346" s="767"/>
      <c r="X2346" s="767"/>
    </row>
    <row r="2347" spans="19:24" x14ac:dyDescent="0.15">
      <c r="S2347" s="283"/>
      <c r="U2347" s="767"/>
      <c r="V2347" s="767"/>
      <c r="W2347" s="767"/>
      <c r="X2347" s="767"/>
    </row>
    <row r="2348" spans="19:24" x14ac:dyDescent="0.15">
      <c r="S2348" s="283"/>
      <c r="U2348" s="767"/>
      <c r="V2348" s="767"/>
      <c r="W2348" s="767"/>
      <c r="X2348" s="767"/>
    </row>
    <row r="2349" spans="19:24" x14ac:dyDescent="0.15">
      <c r="S2349" s="283"/>
      <c r="U2349" s="748"/>
      <c r="V2349" s="748"/>
      <c r="W2349" s="767"/>
      <c r="X2349" s="767"/>
    </row>
    <row r="2350" spans="19:24" x14ac:dyDescent="0.15">
      <c r="S2350" s="283"/>
      <c r="U2350" s="767"/>
      <c r="V2350" s="767"/>
      <c r="W2350" s="767"/>
      <c r="X2350" s="767"/>
    </row>
    <row r="2351" spans="19:24" x14ac:dyDescent="0.15">
      <c r="S2351" s="283"/>
      <c r="U2351" s="767"/>
      <c r="V2351" s="767"/>
      <c r="W2351" s="767"/>
      <c r="X2351" s="767"/>
    </row>
    <row r="2352" spans="19:24" x14ac:dyDescent="0.15">
      <c r="U2352" s="759"/>
      <c r="V2352" s="759"/>
      <c r="W2352" s="770"/>
      <c r="X2352" s="767"/>
    </row>
    <row r="2353" spans="21:24" x14ac:dyDescent="0.15">
      <c r="U2353" s="252"/>
      <c r="V2353" s="252"/>
      <c r="W2353" s="770"/>
      <c r="X2353" s="767"/>
    </row>
    <row r="2354" spans="21:24" x14ac:dyDescent="0.15">
      <c r="U2354" s="252"/>
      <c r="V2354" s="252"/>
      <c r="W2354" s="767"/>
      <c r="X2354" s="767"/>
    </row>
    <row r="2355" spans="21:24" x14ac:dyDescent="0.15">
      <c r="U2355" s="252"/>
      <c r="V2355" s="252"/>
      <c r="W2355" s="767"/>
      <c r="X2355" s="767"/>
    </row>
    <row r="2356" spans="21:24" x14ac:dyDescent="0.15">
      <c r="U2356" s="767"/>
      <c r="V2356" s="767"/>
      <c r="W2356" s="767"/>
      <c r="X2356" s="767"/>
    </row>
    <row r="2357" spans="21:24" x14ac:dyDescent="0.15">
      <c r="U2357" s="767"/>
      <c r="V2357" s="767"/>
      <c r="W2357" s="252"/>
      <c r="X2357" s="767"/>
    </row>
    <row r="2358" spans="21:24" x14ac:dyDescent="0.15">
      <c r="U2358" s="748"/>
      <c r="V2358" s="748"/>
      <c r="W2358" s="252"/>
    </row>
    <row r="2359" spans="21:24" x14ac:dyDescent="0.15">
      <c r="U2359" s="767"/>
      <c r="V2359" s="767"/>
      <c r="W2359" s="252"/>
      <c r="X2359" s="748"/>
    </row>
    <row r="2360" spans="21:24" x14ac:dyDescent="0.15">
      <c r="U2360" s="767"/>
      <c r="V2360" s="767"/>
      <c r="W2360" s="767"/>
      <c r="X2360" s="767"/>
    </row>
    <row r="2361" spans="21:24" x14ac:dyDescent="0.15">
      <c r="U2361" s="748"/>
      <c r="V2361" s="748"/>
      <c r="W2361" s="767"/>
      <c r="X2361" s="767"/>
    </row>
    <row r="2362" spans="21:24" x14ac:dyDescent="0.15">
      <c r="V2362" s="767"/>
      <c r="W2362" s="767"/>
      <c r="X2362" s="767"/>
    </row>
    <row r="2363" spans="21:24" x14ac:dyDescent="0.15">
      <c r="U2363" s="767"/>
      <c r="V2363" s="767"/>
      <c r="X2363" s="767"/>
    </row>
    <row r="2364" spans="21:24" x14ac:dyDescent="0.15">
      <c r="W2364" s="767"/>
      <c r="X2364" s="767"/>
    </row>
    <row r="2365" spans="21:24" x14ac:dyDescent="0.15">
      <c r="U2365" s="767"/>
      <c r="V2365" s="767"/>
      <c r="W2365" s="767"/>
      <c r="X2365" s="767"/>
    </row>
    <row r="2366" spans="21:24" x14ac:dyDescent="0.15">
      <c r="W2366" s="767"/>
      <c r="X2366" s="767"/>
    </row>
    <row r="2367" spans="21:24" x14ac:dyDescent="0.15">
      <c r="W2367" s="767"/>
      <c r="X2367" s="767"/>
    </row>
    <row r="2368" spans="21:24" x14ac:dyDescent="0.15">
      <c r="W2368" s="748"/>
      <c r="X2368" s="767"/>
    </row>
    <row r="2369" spans="21:24" x14ac:dyDescent="0.15">
      <c r="W2369" s="252"/>
      <c r="X2369" s="767"/>
    </row>
    <row r="2370" spans="21:24" x14ac:dyDescent="0.15">
      <c r="W2370" s="252"/>
      <c r="X2370" s="767"/>
    </row>
    <row r="2371" spans="21:24" x14ac:dyDescent="0.15">
      <c r="U2371" s="252"/>
      <c r="V2371" s="252"/>
      <c r="W2371" s="252"/>
      <c r="X2371" s="748"/>
    </row>
    <row r="2372" spans="21:24" x14ac:dyDescent="0.15">
      <c r="U2372" s="767"/>
      <c r="V2372" s="767"/>
      <c r="W2372" s="767"/>
      <c r="X2372" s="748"/>
    </row>
    <row r="2373" spans="21:24" x14ac:dyDescent="0.15">
      <c r="U2373" s="767"/>
      <c r="V2373" s="767"/>
      <c r="W2373" s="767"/>
      <c r="X2373" s="767"/>
    </row>
    <row r="2374" spans="21:24" x14ac:dyDescent="0.15">
      <c r="U2374" s="252"/>
      <c r="V2374" s="252"/>
      <c r="W2374" s="748"/>
      <c r="X2374" s="748"/>
    </row>
    <row r="2375" spans="21:24" x14ac:dyDescent="0.15">
      <c r="U2375" s="748"/>
      <c r="V2375" s="748"/>
      <c r="W2375" s="767"/>
      <c r="X2375" s="748"/>
    </row>
    <row r="2376" spans="21:24" x14ac:dyDescent="0.15">
      <c r="U2376" s="767"/>
      <c r="V2376" s="767"/>
      <c r="W2376" s="767"/>
      <c r="X2376" s="767"/>
    </row>
    <row r="2377" spans="21:24" x14ac:dyDescent="0.15">
      <c r="U2377" s="767"/>
      <c r="V2377" s="767"/>
      <c r="W2377" s="748"/>
      <c r="X2377" s="748"/>
    </row>
    <row r="2378" spans="21:24" x14ac:dyDescent="0.15">
      <c r="U2378" s="770"/>
      <c r="W2378" s="767"/>
      <c r="X2378" s="748"/>
    </row>
    <row r="2379" spans="21:24" x14ac:dyDescent="0.15">
      <c r="U2379" s="767"/>
      <c r="V2379" s="767"/>
      <c r="W2379" s="767"/>
      <c r="X2379" s="767"/>
    </row>
    <row r="2380" spans="21:24" x14ac:dyDescent="0.15">
      <c r="U2380" s="767"/>
      <c r="V2380" s="767"/>
      <c r="W2380" s="748"/>
      <c r="X2380" s="252"/>
    </row>
    <row r="2381" spans="21:24" x14ac:dyDescent="0.15">
      <c r="U2381" s="748"/>
      <c r="V2381" s="748"/>
      <c r="W2381" s="767"/>
      <c r="X2381" s="252"/>
    </row>
    <row r="2382" spans="21:24" x14ac:dyDescent="0.15">
      <c r="U2382" s="767"/>
      <c r="V2382" s="767"/>
      <c r="W2382" s="767"/>
      <c r="X2382" s="252"/>
    </row>
    <row r="2383" spans="21:24" x14ac:dyDescent="0.15">
      <c r="U2383" s="252"/>
      <c r="V2383" s="252"/>
      <c r="W2383" s="759"/>
      <c r="X2383" s="770"/>
    </row>
    <row r="2384" spans="21:24" x14ac:dyDescent="0.15">
      <c r="W2384" s="252"/>
      <c r="X2384" s="770"/>
    </row>
    <row r="2385" spans="21:24" x14ac:dyDescent="0.15">
      <c r="U2385" s="767"/>
      <c r="V2385" s="767"/>
      <c r="W2385" s="252"/>
      <c r="X2385" s="767"/>
    </row>
    <row r="2386" spans="21:24" x14ac:dyDescent="0.15">
      <c r="U2386" s="748"/>
      <c r="V2386" s="748"/>
      <c r="W2386" s="252"/>
      <c r="X2386" s="767"/>
    </row>
    <row r="2387" spans="21:24" x14ac:dyDescent="0.15">
      <c r="U2387" s="767"/>
      <c r="V2387" s="767"/>
      <c r="W2387" s="748"/>
      <c r="X2387" s="767"/>
    </row>
    <row r="2388" spans="21:24" x14ac:dyDescent="0.15">
      <c r="W2388" s="767"/>
      <c r="X2388" s="767"/>
    </row>
    <row r="2389" spans="21:24" x14ac:dyDescent="0.15">
      <c r="U2389" s="748"/>
      <c r="V2389" s="767"/>
      <c r="W2389" s="748"/>
      <c r="X2389" s="767"/>
    </row>
    <row r="2390" spans="21:24" x14ac:dyDescent="0.15">
      <c r="U2390" s="767"/>
      <c r="V2390" s="767"/>
      <c r="W2390" s="748"/>
      <c r="X2390" s="767"/>
    </row>
    <row r="2391" spans="21:24" x14ac:dyDescent="0.15">
      <c r="U2391" s="767"/>
      <c r="V2391" s="767"/>
      <c r="W2391" s="767"/>
      <c r="X2391" s="748"/>
    </row>
    <row r="2392" spans="21:24" x14ac:dyDescent="0.15">
      <c r="U2392" s="748"/>
      <c r="V2392" s="767"/>
      <c r="W2392" s="748"/>
      <c r="X2392" s="748"/>
    </row>
    <row r="2393" spans="21:24" x14ac:dyDescent="0.15">
      <c r="U2393" s="767"/>
      <c r="V2393" s="767"/>
      <c r="W2393" s="748"/>
      <c r="X2393" s="748"/>
    </row>
    <row r="2394" spans="21:24" x14ac:dyDescent="0.15">
      <c r="U2394" s="767"/>
      <c r="V2394" s="767"/>
      <c r="W2394" s="767"/>
      <c r="X2394" s="748"/>
    </row>
    <row r="2395" spans="21:24" x14ac:dyDescent="0.15">
      <c r="U2395" s="748"/>
      <c r="V2395" s="748"/>
      <c r="X2395" s="767"/>
    </row>
    <row r="2396" spans="21:24" x14ac:dyDescent="0.15">
      <c r="U2396" s="767"/>
      <c r="V2396" s="767"/>
      <c r="W2396" s="767"/>
      <c r="X2396" s="767"/>
    </row>
    <row r="2397" spans="21:24" x14ac:dyDescent="0.15">
      <c r="U2397" s="748"/>
      <c r="V2397" s="748"/>
      <c r="X2397" s="767"/>
    </row>
    <row r="2398" spans="21:24" x14ac:dyDescent="0.15">
      <c r="U2398" s="767"/>
      <c r="V2398" s="767"/>
      <c r="X2398" s="767"/>
    </row>
    <row r="2399" spans="21:24" x14ac:dyDescent="0.15">
      <c r="U2399" s="252"/>
      <c r="V2399" s="252"/>
      <c r="X2399" s="748"/>
    </row>
    <row r="2400" spans="21:24" x14ac:dyDescent="0.15">
      <c r="U2400" s="748"/>
      <c r="V2400" s="748"/>
      <c r="X2400" s="748"/>
    </row>
    <row r="2401" spans="21:24" x14ac:dyDescent="0.15">
      <c r="U2401" s="767"/>
      <c r="V2401" s="767"/>
      <c r="X2401" s="748"/>
    </row>
    <row r="2402" spans="21:24" x14ac:dyDescent="0.15">
      <c r="U2402" s="767"/>
      <c r="V2402" s="767"/>
      <c r="W2402" s="748"/>
      <c r="X2402" s="748"/>
    </row>
    <row r="2403" spans="21:24" x14ac:dyDescent="0.15">
      <c r="U2403" s="748"/>
      <c r="V2403" s="748"/>
      <c r="W2403" s="748"/>
      <c r="X2403" s="748"/>
    </row>
    <row r="2404" spans="21:24" x14ac:dyDescent="0.15">
      <c r="U2404" s="767"/>
      <c r="V2404" s="767"/>
      <c r="W2404" s="748"/>
      <c r="X2404" s="767"/>
    </row>
    <row r="2405" spans="21:24" x14ac:dyDescent="0.15">
      <c r="U2405" s="767"/>
      <c r="V2405" s="767"/>
      <c r="W2405" s="748"/>
      <c r="X2405" s="748"/>
    </row>
    <row r="2406" spans="21:24" x14ac:dyDescent="0.15">
      <c r="U2406" s="748"/>
      <c r="V2406" s="748"/>
      <c r="W2406" s="748"/>
      <c r="X2406" s="748"/>
    </row>
    <row r="2407" spans="21:24" x14ac:dyDescent="0.15">
      <c r="U2407" s="767"/>
      <c r="V2407" s="767"/>
      <c r="W2407" s="767"/>
      <c r="X2407" s="767"/>
    </row>
    <row r="2408" spans="21:24" x14ac:dyDescent="0.15">
      <c r="U2408" s="767"/>
      <c r="V2408" s="767"/>
      <c r="W2408" s="748"/>
      <c r="X2408" s="748"/>
    </row>
    <row r="2409" spans="21:24" x14ac:dyDescent="0.15">
      <c r="U2409" s="767"/>
      <c r="V2409" s="767"/>
      <c r="W2409" s="748"/>
      <c r="X2409" s="748"/>
    </row>
    <row r="2410" spans="21:24" x14ac:dyDescent="0.15">
      <c r="U2410" s="748"/>
      <c r="V2410" s="748"/>
      <c r="W2410" s="252"/>
      <c r="X2410" s="767"/>
    </row>
    <row r="2411" spans="21:24" x14ac:dyDescent="0.15">
      <c r="U2411" s="748"/>
      <c r="V2411" s="767"/>
      <c r="W2411" s="748"/>
      <c r="X2411" s="748"/>
    </row>
    <row r="2412" spans="21:24" x14ac:dyDescent="0.15">
      <c r="U2412" s="748"/>
      <c r="V2412" s="748"/>
      <c r="W2412" s="748"/>
      <c r="X2412" s="767"/>
    </row>
    <row r="2413" spans="21:24" x14ac:dyDescent="0.15">
      <c r="U2413" s="748"/>
      <c r="V2413" s="748"/>
      <c r="W2413" s="767"/>
      <c r="X2413" s="767"/>
    </row>
    <row r="2414" spans="21:24" x14ac:dyDescent="0.15">
      <c r="U2414" s="748"/>
      <c r="V2414" s="767"/>
      <c r="W2414" s="767"/>
      <c r="X2414" s="759"/>
    </row>
    <row r="2415" spans="21:24" x14ac:dyDescent="0.15">
      <c r="U2415" s="748"/>
      <c r="V2415" s="748"/>
      <c r="X2415" s="252"/>
    </row>
    <row r="2416" spans="21:24" x14ac:dyDescent="0.15">
      <c r="U2416" s="748"/>
      <c r="V2416" s="748"/>
      <c r="W2416" s="767"/>
      <c r="X2416" s="252"/>
    </row>
    <row r="2417" spans="21:24" x14ac:dyDescent="0.15">
      <c r="U2417" s="748"/>
      <c r="V2417" s="748"/>
      <c r="W2417" s="748"/>
      <c r="X2417" s="252"/>
    </row>
    <row r="2418" spans="21:24" x14ac:dyDescent="0.15">
      <c r="U2418" s="748"/>
      <c r="V2418" s="748"/>
      <c r="W2418" s="748"/>
      <c r="X2418" s="767"/>
    </row>
    <row r="2419" spans="21:24" x14ac:dyDescent="0.15">
      <c r="U2419" s="748"/>
      <c r="V2419" s="748"/>
      <c r="W2419" s="767"/>
      <c r="X2419" s="767"/>
    </row>
    <row r="2420" spans="21:24" x14ac:dyDescent="0.15">
      <c r="U2420" s="748"/>
      <c r="V2420" s="748"/>
      <c r="W2420" s="748"/>
      <c r="X2420" s="748"/>
    </row>
    <row r="2421" spans="21:24" x14ac:dyDescent="0.15">
      <c r="U2421" s="748"/>
      <c r="V2421" s="748"/>
      <c r="W2421" s="748"/>
      <c r="X2421" s="767"/>
    </row>
    <row r="2422" spans="21:24" x14ac:dyDescent="0.15">
      <c r="U2422" s="748"/>
      <c r="V2422" s="748"/>
      <c r="W2422" s="767"/>
      <c r="X2422" s="767"/>
    </row>
    <row r="2423" spans="21:24" x14ac:dyDescent="0.15">
      <c r="U2423" s="748"/>
      <c r="V2423" s="748"/>
      <c r="W2423" s="748"/>
      <c r="X2423" s="748"/>
    </row>
    <row r="2424" spans="21:24" x14ac:dyDescent="0.15">
      <c r="U2424" s="748"/>
      <c r="V2424" s="748"/>
      <c r="W2424" s="748"/>
      <c r="X2424" s="767"/>
    </row>
    <row r="2425" spans="21:24" x14ac:dyDescent="0.15">
      <c r="U2425" s="748"/>
      <c r="V2425" s="748"/>
      <c r="W2425" s="767"/>
      <c r="X2425" s="767"/>
    </row>
    <row r="2426" spans="21:24" x14ac:dyDescent="0.15">
      <c r="U2426" s="767"/>
      <c r="V2426" s="767"/>
      <c r="W2426" s="767"/>
    </row>
    <row r="2427" spans="21:24" x14ac:dyDescent="0.15">
      <c r="U2427" s="767"/>
      <c r="V2427" s="767"/>
      <c r="W2427" s="767"/>
      <c r="X2427" s="767"/>
    </row>
    <row r="2428" spans="21:24" x14ac:dyDescent="0.15">
      <c r="U2428" s="767"/>
      <c r="V2428" s="767"/>
      <c r="W2428" s="767"/>
    </row>
    <row r="2429" spans="21:24" x14ac:dyDescent="0.15">
      <c r="U2429" s="767"/>
      <c r="V2429" s="767"/>
      <c r="W2429" s="748"/>
    </row>
    <row r="2430" spans="21:24" x14ac:dyDescent="0.15">
      <c r="U2430" s="767"/>
      <c r="V2430" s="767"/>
      <c r="W2430" s="767"/>
    </row>
    <row r="2431" spans="21:24" x14ac:dyDescent="0.15">
      <c r="U2431" s="767"/>
      <c r="V2431" s="767"/>
      <c r="W2431" s="748"/>
    </row>
    <row r="2432" spans="21:24" x14ac:dyDescent="0.15">
      <c r="U2432" s="767"/>
      <c r="V2432" s="767"/>
      <c r="W2432" s="748"/>
    </row>
    <row r="2433" spans="21:24" x14ac:dyDescent="0.15">
      <c r="U2433" s="769"/>
      <c r="V2433" s="769"/>
      <c r="W2433" s="767"/>
      <c r="X2433" s="767"/>
    </row>
    <row r="2434" spans="21:24" x14ac:dyDescent="0.15">
      <c r="U2434" s="767"/>
      <c r="V2434" s="767"/>
      <c r="W2434" s="767"/>
      <c r="X2434" s="767"/>
    </row>
    <row r="2435" spans="21:24" x14ac:dyDescent="0.15">
      <c r="U2435" s="767"/>
      <c r="V2435" s="767"/>
      <c r="W2435" s="748"/>
      <c r="X2435" s="767"/>
    </row>
    <row r="2436" spans="21:24" x14ac:dyDescent="0.15">
      <c r="U2436" s="767"/>
      <c r="V2436" s="767"/>
      <c r="W2436" s="767"/>
      <c r="X2436" s="748"/>
    </row>
    <row r="2437" spans="21:24" x14ac:dyDescent="0.15">
      <c r="U2437" s="767"/>
      <c r="V2437" s="767"/>
      <c r="W2437" s="767"/>
      <c r="X2437" s="767"/>
    </row>
    <row r="2438" spans="21:24" x14ac:dyDescent="0.15">
      <c r="U2438" s="767"/>
      <c r="V2438" s="767"/>
      <c r="W2438" s="748"/>
      <c r="X2438" s="767"/>
    </row>
    <row r="2439" spans="21:24" x14ac:dyDescent="0.15">
      <c r="U2439" s="252"/>
      <c r="V2439" s="252"/>
      <c r="W2439" s="767"/>
      <c r="X2439" s="254"/>
    </row>
    <row r="2440" spans="21:24" x14ac:dyDescent="0.15">
      <c r="U2440" s="767"/>
      <c r="V2440" s="767"/>
      <c r="W2440" s="252"/>
      <c r="X2440" s="767"/>
    </row>
    <row r="2441" spans="21:24" x14ac:dyDescent="0.15">
      <c r="U2441" s="767"/>
      <c r="V2441" s="767"/>
      <c r="W2441" s="767"/>
      <c r="X2441" s="767"/>
    </row>
    <row r="2442" spans="21:24" x14ac:dyDescent="0.15">
      <c r="U2442" s="767"/>
      <c r="V2442" s="767"/>
      <c r="W2442" s="748"/>
      <c r="X2442" s="767"/>
    </row>
    <row r="2443" spans="21:24" x14ac:dyDescent="0.15">
      <c r="U2443" s="767"/>
      <c r="V2443" s="767"/>
      <c r="W2443" s="252"/>
      <c r="X2443" s="748"/>
    </row>
    <row r="2444" spans="21:24" x14ac:dyDescent="0.15">
      <c r="U2444" s="767"/>
      <c r="V2444" s="767"/>
      <c r="W2444" s="748"/>
      <c r="X2444" s="767"/>
    </row>
    <row r="2445" spans="21:24" x14ac:dyDescent="0.15">
      <c r="U2445" s="770"/>
      <c r="V2445" s="768"/>
      <c r="W2445" s="748"/>
      <c r="X2445" s="767"/>
    </row>
    <row r="2446" spans="21:24" x14ac:dyDescent="0.15">
      <c r="U2446" s="767"/>
      <c r="V2446" s="767"/>
      <c r="W2446" s="252"/>
    </row>
    <row r="2447" spans="21:24" x14ac:dyDescent="0.15">
      <c r="U2447" s="767"/>
      <c r="V2447" s="767"/>
      <c r="W2447" s="748"/>
      <c r="X2447" s="767"/>
    </row>
    <row r="2448" spans="21:24" x14ac:dyDescent="0.15">
      <c r="U2448" s="767"/>
      <c r="V2448" s="767"/>
      <c r="W2448" s="748"/>
      <c r="X2448" s="767"/>
    </row>
    <row r="2449" spans="21:24" x14ac:dyDescent="0.15">
      <c r="U2449" s="767"/>
      <c r="V2449" s="767"/>
      <c r="W2449" s="748"/>
      <c r="X2449" s="767"/>
    </row>
    <row r="2450" spans="21:24" x14ac:dyDescent="0.15">
      <c r="U2450" s="767"/>
      <c r="V2450" s="767"/>
      <c r="W2450" s="748"/>
      <c r="X2450" s="767"/>
    </row>
    <row r="2451" spans="21:24" x14ac:dyDescent="0.15">
      <c r="U2451" s="748"/>
      <c r="V2451" s="748"/>
      <c r="W2451" s="748"/>
      <c r="X2451" s="767"/>
    </row>
    <row r="2452" spans="21:24" x14ac:dyDescent="0.15">
      <c r="U2452" s="748"/>
      <c r="V2452" s="748"/>
      <c r="W2452" s="748"/>
    </row>
    <row r="2453" spans="21:24" x14ac:dyDescent="0.15">
      <c r="U2453" s="748"/>
      <c r="V2453" s="748"/>
      <c r="W2453" s="748"/>
      <c r="X2453" s="748"/>
    </row>
    <row r="2454" spans="21:24" x14ac:dyDescent="0.15">
      <c r="U2454" s="748"/>
      <c r="V2454" s="748"/>
      <c r="W2454" s="748"/>
      <c r="X2454" s="767"/>
    </row>
    <row r="2455" spans="21:24" x14ac:dyDescent="0.15">
      <c r="U2455" s="748"/>
      <c r="V2455" s="748"/>
      <c r="W2455" s="748"/>
      <c r="X2455" s="767"/>
    </row>
    <row r="2456" spans="21:24" x14ac:dyDescent="0.15">
      <c r="U2456" s="767"/>
      <c r="V2456" s="767"/>
      <c r="W2456" s="748"/>
      <c r="X2456" s="748"/>
    </row>
    <row r="2457" spans="21:24" x14ac:dyDescent="0.15">
      <c r="U2457" s="748"/>
      <c r="V2457" s="748"/>
      <c r="W2457" s="748"/>
      <c r="X2457" s="252"/>
    </row>
    <row r="2458" spans="21:24" x14ac:dyDescent="0.15">
      <c r="U2458" s="748"/>
      <c r="V2458" s="748"/>
      <c r="W2458" s="767"/>
      <c r="X2458" s="767"/>
    </row>
    <row r="2459" spans="21:24" x14ac:dyDescent="0.15">
      <c r="U2459" s="767"/>
      <c r="V2459" s="767"/>
      <c r="W2459" s="767"/>
      <c r="X2459" s="767"/>
    </row>
    <row r="2460" spans="21:24" x14ac:dyDescent="0.15">
      <c r="U2460" s="748"/>
      <c r="V2460" s="748"/>
      <c r="W2460" s="767"/>
      <c r="X2460" s="767"/>
    </row>
    <row r="2461" spans="21:24" x14ac:dyDescent="0.15">
      <c r="U2461" s="748"/>
      <c r="V2461" s="748"/>
      <c r="W2461" s="767"/>
      <c r="X2461" s="748"/>
    </row>
    <row r="2462" spans="21:24" x14ac:dyDescent="0.15">
      <c r="U2462" s="767"/>
      <c r="V2462" s="767"/>
      <c r="W2462" s="767"/>
      <c r="X2462" s="767"/>
    </row>
    <row r="2463" spans="21:24" x14ac:dyDescent="0.15">
      <c r="U2463" s="252"/>
      <c r="V2463" s="252"/>
      <c r="W2463" s="767"/>
      <c r="X2463" s="748"/>
    </row>
    <row r="2464" spans="21:24" x14ac:dyDescent="0.15">
      <c r="U2464" s="767"/>
      <c r="V2464" s="767"/>
      <c r="W2464" s="767"/>
      <c r="X2464" s="748"/>
    </row>
    <row r="2465" spans="21:24" x14ac:dyDescent="0.15">
      <c r="U2465" s="767"/>
      <c r="V2465" s="767"/>
      <c r="W2465" s="769"/>
      <c r="X2465" s="767"/>
    </row>
    <row r="2466" spans="21:24" x14ac:dyDescent="0.15">
      <c r="U2466" s="748"/>
      <c r="V2466" s="748"/>
      <c r="W2466" s="252"/>
      <c r="X2466" s="767"/>
    </row>
    <row r="2467" spans="21:24" x14ac:dyDescent="0.15">
      <c r="U2467" s="767"/>
      <c r="V2467" s="767"/>
      <c r="W2467" s="252"/>
      <c r="X2467" s="748"/>
    </row>
    <row r="2468" spans="21:24" x14ac:dyDescent="0.15">
      <c r="U2468" s="767"/>
      <c r="V2468" s="767"/>
      <c r="W2468" s="252"/>
      <c r="X2468" s="767"/>
    </row>
    <row r="2469" spans="21:24" x14ac:dyDescent="0.15">
      <c r="U2469" s="748"/>
      <c r="V2469" s="748"/>
      <c r="W2469" s="252"/>
      <c r="X2469" s="767"/>
    </row>
    <row r="2470" spans="21:24" x14ac:dyDescent="0.15">
      <c r="U2470" s="252"/>
      <c r="V2470" s="252"/>
      <c r="W2470" s="767"/>
      <c r="X2470" s="748"/>
    </row>
    <row r="2471" spans="21:24" x14ac:dyDescent="0.15">
      <c r="U2471" s="252"/>
      <c r="V2471" s="252"/>
      <c r="W2471" s="767"/>
      <c r="X2471" s="767"/>
    </row>
    <row r="2472" spans="21:24" x14ac:dyDescent="0.15">
      <c r="U2472" s="767"/>
      <c r="V2472" s="770"/>
      <c r="W2472" s="767"/>
      <c r="X2472" s="748"/>
    </row>
    <row r="2473" spans="21:24" x14ac:dyDescent="0.15">
      <c r="U2473" s="767"/>
      <c r="V2473" s="767"/>
      <c r="W2473" s="252"/>
      <c r="X2473" s="767"/>
    </row>
    <row r="2474" spans="21:24" x14ac:dyDescent="0.15">
      <c r="U2474" s="748"/>
      <c r="V2474" s="748"/>
      <c r="W2474" s="767"/>
      <c r="X2474" s="748"/>
    </row>
    <row r="2475" spans="21:24" x14ac:dyDescent="0.15">
      <c r="U2475" s="767"/>
      <c r="V2475" s="770"/>
      <c r="W2475" s="767"/>
      <c r="X2475" s="748"/>
    </row>
    <row r="2476" spans="21:24" x14ac:dyDescent="0.15">
      <c r="U2476" s="748"/>
      <c r="V2476" s="748"/>
      <c r="W2476" s="252"/>
      <c r="X2476" s="748"/>
    </row>
    <row r="2477" spans="21:24" x14ac:dyDescent="0.15">
      <c r="U2477" s="748"/>
      <c r="V2477" s="748"/>
      <c r="W2477" s="767"/>
      <c r="X2477" s="748"/>
    </row>
    <row r="2478" spans="21:24" x14ac:dyDescent="0.15">
      <c r="U2478" s="748"/>
      <c r="V2478" s="770"/>
      <c r="W2478" s="767"/>
      <c r="X2478" s="748"/>
    </row>
    <row r="2479" spans="21:24" x14ac:dyDescent="0.15">
      <c r="U2479" s="748"/>
      <c r="V2479" s="748"/>
      <c r="W2479" s="252"/>
      <c r="X2479" s="748"/>
    </row>
    <row r="2480" spans="21:24" x14ac:dyDescent="0.15">
      <c r="U2480" s="748"/>
      <c r="V2480" s="748"/>
      <c r="W2480" s="767"/>
      <c r="X2480" s="748"/>
    </row>
    <row r="2481" spans="21:24" x14ac:dyDescent="0.15">
      <c r="U2481" s="748"/>
      <c r="V2481" s="748"/>
      <c r="W2481" s="767"/>
      <c r="X2481" s="748"/>
    </row>
    <row r="2482" spans="21:24" x14ac:dyDescent="0.15">
      <c r="U2482" s="748"/>
      <c r="V2482" s="748"/>
      <c r="W2482" s="767"/>
      <c r="X2482" s="748"/>
    </row>
    <row r="2483" spans="21:24" x14ac:dyDescent="0.15">
      <c r="U2483" s="748"/>
      <c r="V2483" s="748"/>
      <c r="W2483" s="767"/>
      <c r="X2483" s="748"/>
    </row>
    <row r="2484" spans="21:24" x14ac:dyDescent="0.15">
      <c r="U2484" s="748"/>
      <c r="V2484" s="748"/>
      <c r="W2484" s="748"/>
      <c r="X2484" s="748"/>
    </row>
    <row r="2485" spans="21:24" x14ac:dyDescent="0.15">
      <c r="U2485" s="748"/>
      <c r="V2485" s="748"/>
      <c r="W2485" s="748"/>
      <c r="X2485" s="748"/>
    </row>
    <row r="2486" spans="21:24" x14ac:dyDescent="0.15">
      <c r="U2486" s="748"/>
      <c r="V2486" s="748"/>
      <c r="W2486" s="748"/>
      <c r="X2486" s="748"/>
    </row>
    <row r="2487" spans="21:24" x14ac:dyDescent="0.15">
      <c r="U2487" s="748"/>
      <c r="V2487" s="748"/>
      <c r="W2487" s="748"/>
      <c r="X2487" s="748"/>
    </row>
    <row r="2488" spans="21:24" x14ac:dyDescent="0.15">
      <c r="U2488" s="748"/>
      <c r="V2488" s="748"/>
      <c r="W2488" s="748"/>
      <c r="X2488" s="748"/>
    </row>
    <row r="2489" spans="21:24" x14ac:dyDescent="0.15">
      <c r="U2489" s="748"/>
      <c r="V2489" s="748"/>
      <c r="W2489" s="767"/>
      <c r="X2489" s="748"/>
    </row>
    <row r="2490" spans="21:24" x14ac:dyDescent="0.15">
      <c r="U2490" s="767"/>
      <c r="V2490" s="767"/>
      <c r="W2490" s="748"/>
      <c r="X2490" s="767"/>
    </row>
    <row r="2491" spans="21:24" x14ac:dyDescent="0.15">
      <c r="U2491" s="767"/>
      <c r="V2491" s="767"/>
      <c r="W2491" s="748"/>
      <c r="X2491" s="767"/>
    </row>
    <row r="2492" spans="21:24" x14ac:dyDescent="0.15">
      <c r="U2492" s="767"/>
      <c r="V2492" s="767"/>
      <c r="W2492" s="767"/>
      <c r="X2492" s="767"/>
    </row>
    <row r="2493" spans="21:24" x14ac:dyDescent="0.15">
      <c r="U2493" s="767"/>
      <c r="V2493" s="767"/>
      <c r="W2493" s="767"/>
      <c r="X2493" s="767"/>
    </row>
    <row r="2494" spans="21:24" x14ac:dyDescent="0.15">
      <c r="U2494" s="767"/>
      <c r="V2494" s="767"/>
      <c r="W2494" s="748"/>
      <c r="X2494" s="767"/>
    </row>
    <row r="2495" spans="21:24" x14ac:dyDescent="0.15">
      <c r="U2495" s="767"/>
      <c r="V2495" s="767"/>
      <c r="W2495" s="767"/>
      <c r="X2495" s="767"/>
    </row>
    <row r="2496" spans="21:24" x14ac:dyDescent="0.15">
      <c r="U2496" s="748"/>
      <c r="V2496" s="748"/>
      <c r="W2496" s="748"/>
      <c r="X2496" s="767"/>
    </row>
    <row r="2497" spans="21:24" x14ac:dyDescent="0.15">
      <c r="U2497" s="767"/>
      <c r="V2497" s="767"/>
      <c r="W2497" s="767"/>
      <c r="X2497" s="769"/>
    </row>
    <row r="2498" spans="21:24" x14ac:dyDescent="0.15">
      <c r="U2498" s="767"/>
      <c r="V2498" s="767"/>
      <c r="W2498" s="767"/>
      <c r="X2498" s="767"/>
    </row>
    <row r="2499" spans="21:24" x14ac:dyDescent="0.15">
      <c r="U2499" s="767"/>
      <c r="V2499" s="770"/>
      <c r="W2499" s="748"/>
      <c r="X2499" s="748"/>
    </row>
    <row r="2500" spans="21:24" x14ac:dyDescent="0.15">
      <c r="U2500" s="767"/>
      <c r="V2500" s="767"/>
      <c r="W2500" s="767"/>
      <c r="X2500" s="767"/>
    </row>
    <row r="2501" spans="21:24" x14ac:dyDescent="0.15">
      <c r="U2501" s="767"/>
      <c r="V2501" s="767"/>
      <c r="W2501" s="767"/>
      <c r="X2501" s="767"/>
    </row>
    <row r="2502" spans="21:24" x14ac:dyDescent="0.15">
      <c r="U2502" s="767"/>
      <c r="V2502" s="770"/>
      <c r="W2502" s="748"/>
      <c r="X2502" s="767"/>
    </row>
    <row r="2503" spans="21:24" x14ac:dyDescent="0.15">
      <c r="U2503" s="767"/>
      <c r="V2503" s="767"/>
      <c r="W2503" s="252"/>
      <c r="X2503" s="767"/>
    </row>
    <row r="2504" spans="21:24" x14ac:dyDescent="0.15">
      <c r="U2504" s="767"/>
      <c r="V2504" s="767"/>
      <c r="W2504" s="252"/>
      <c r="X2504" s="767"/>
    </row>
    <row r="2505" spans="21:24" x14ac:dyDescent="0.15">
      <c r="U2505" s="767"/>
      <c r="V2505" s="770"/>
      <c r="W2505" s="767"/>
      <c r="X2505" s="748"/>
    </row>
    <row r="2506" spans="21:24" x14ac:dyDescent="0.15">
      <c r="U2506" s="767"/>
      <c r="V2506" s="767"/>
      <c r="W2506" s="767"/>
      <c r="X2506" s="767"/>
    </row>
    <row r="2507" spans="21:24" x14ac:dyDescent="0.15">
      <c r="U2507" s="767"/>
      <c r="V2507" s="767"/>
      <c r="W2507" s="748"/>
      <c r="X2507" s="767"/>
    </row>
    <row r="2508" spans="21:24" x14ac:dyDescent="0.15">
      <c r="U2508" s="770"/>
      <c r="V2508" s="770"/>
      <c r="W2508" s="767"/>
      <c r="X2508" s="748"/>
    </row>
    <row r="2509" spans="21:24" x14ac:dyDescent="0.15">
      <c r="U2509" s="788"/>
      <c r="V2509" s="766"/>
      <c r="W2509" s="748"/>
      <c r="X2509" s="767"/>
    </row>
    <row r="2510" spans="21:24" x14ac:dyDescent="0.15">
      <c r="U2510" s="770"/>
      <c r="V2510" s="768"/>
      <c r="W2510" s="748"/>
      <c r="X2510" s="767"/>
    </row>
    <row r="2511" spans="21:24" x14ac:dyDescent="0.15">
      <c r="U2511" s="748"/>
      <c r="V2511" s="748"/>
      <c r="W2511" s="767"/>
      <c r="X2511" s="748"/>
    </row>
    <row r="2512" spans="21:24" x14ac:dyDescent="0.15">
      <c r="W2512" s="748"/>
      <c r="X2512" s="767"/>
    </row>
    <row r="2513" spans="21:24" x14ac:dyDescent="0.15">
      <c r="U2513" s="748"/>
      <c r="V2513" s="748"/>
      <c r="W2513" s="748"/>
      <c r="X2513" s="767"/>
    </row>
    <row r="2514" spans="21:24" x14ac:dyDescent="0.15">
      <c r="U2514" s="748"/>
      <c r="V2514" s="748"/>
      <c r="W2514" s="748"/>
      <c r="X2514" s="767"/>
    </row>
    <row r="2515" spans="21:24" x14ac:dyDescent="0.15">
      <c r="U2515" s="748"/>
      <c r="V2515" s="748"/>
      <c r="W2515" s="748"/>
      <c r="X2515" s="767"/>
    </row>
    <row r="2516" spans="21:24" x14ac:dyDescent="0.15">
      <c r="U2516" s="748"/>
      <c r="W2516" s="748"/>
      <c r="X2516" s="767"/>
    </row>
    <row r="2517" spans="21:24" x14ac:dyDescent="0.15">
      <c r="U2517" s="748"/>
      <c r="V2517" s="748"/>
      <c r="W2517" s="748"/>
      <c r="X2517" s="767"/>
    </row>
    <row r="2518" spans="21:24" x14ac:dyDescent="0.15">
      <c r="U2518" s="748"/>
      <c r="V2518" s="748"/>
      <c r="W2518" s="748"/>
      <c r="X2518" s="767"/>
    </row>
    <row r="2519" spans="21:24" x14ac:dyDescent="0.15">
      <c r="U2519" s="767"/>
      <c r="V2519" s="767"/>
      <c r="W2519" s="748"/>
      <c r="X2519" s="767"/>
    </row>
    <row r="2520" spans="21:24" x14ac:dyDescent="0.15">
      <c r="U2520" s="748"/>
      <c r="V2520" s="748"/>
      <c r="W2520" s="748"/>
      <c r="X2520" s="748"/>
    </row>
    <row r="2521" spans="21:24" x14ac:dyDescent="0.15">
      <c r="U2521" s="748"/>
      <c r="V2521" s="748"/>
      <c r="W2521" s="748"/>
      <c r="X2521" s="748"/>
    </row>
    <row r="2522" spans="21:24" x14ac:dyDescent="0.15">
      <c r="U2522" s="748"/>
      <c r="V2522" s="748"/>
      <c r="W2522" s="748"/>
      <c r="X2522" s="767"/>
    </row>
    <row r="2523" spans="21:24" x14ac:dyDescent="0.15">
      <c r="U2523" s="748"/>
      <c r="V2523" s="748"/>
      <c r="W2523" s="748"/>
      <c r="X2523" s="748"/>
    </row>
    <row r="2524" spans="21:24" x14ac:dyDescent="0.15">
      <c r="U2524" s="748"/>
      <c r="V2524" s="748"/>
      <c r="W2524" s="767"/>
      <c r="X2524" s="748"/>
    </row>
    <row r="2525" spans="21:24" x14ac:dyDescent="0.15">
      <c r="U2525" s="767"/>
      <c r="V2525" s="767"/>
      <c r="W2525" s="767"/>
      <c r="X2525" s="767"/>
    </row>
    <row r="2526" spans="21:24" x14ac:dyDescent="0.15">
      <c r="U2526" s="748"/>
      <c r="V2526" s="748"/>
      <c r="W2526" s="767"/>
      <c r="X2526" s="768"/>
    </row>
    <row r="2527" spans="21:24" x14ac:dyDescent="0.15">
      <c r="U2527" s="748"/>
      <c r="V2527" s="748"/>
      <c r="W2527" s="767"/>
      <c r="X2527" s="748"/>
    </row>
    <row r="2528" spans="21:24" x14ac:dyDescent="0.15">
      <c r="U2528" s="748"/>
      <c r="V2528" s="748"/>
      <c r="W2528" s="767"/>
      <c r="X2528" s="767"/>
    </row>
    <row r="2529" spans="21:24" x14ac:dyDescent="0.15">
      <c r="U2529" s="767"/>
      <c r="V2529" s="767"/>
      <c r="W2529" s="748"/>
      <c r="X2529" s="767"/>
    </row>
    <row r="2530" spans="21:24" x14ac:dyDescent="0.15">
      <c r="U2530" s="748"/>
      <c r="V2530" s="748"/>
      <c r="W2530" s="767"/>
      <c r="X2530" s="767"/>
    </row>
    <row r="2531" spans="21:24" x14ac:dyDescent="0.15">
      <c r="U2531" s="788"/>
      <c r="V2531" s="766"/>
      <c r="W2531" s="767"/>
      <c r="X2531" s="767"/>
    </row>
    <row r="2532" spans="21:24" x14ac:dyDescent="0.15">
      <c r="U2532" s="767"/>
      <c r="V2532" s="767"/>
      <c r="W2532" s="767"/>
      <c r="X2532" s="748"/>
    </row>
    <row r="2533" spans="21:24" x14ac:dyDescent="0.15">
      <c r="U2533" s="748"/>
      <c r="V2533" s="748"/>
      <c r="W2533" s="767"/>
      <c r="X2533" s="767"/>
    </row>
    <row r="2534" spans="21:24" x14ac:dyDescent="0.15">
      <c r="U2534" s="767"/>
      <c r="V2534" s="767"/>
      <c r="W2534" s="767"/>
      <c r="X2534" s="767"/>
    </row>
    <row r="2535" spans="21:24" x14ac:dyDescent="0.15">
      <c r="U2535" s="767"/>
      <c r="V2535" s="767"/>
      <c r="W2535" s="767"/>
      <c r="X2535" s="748"/>
    </row>
    <row r="2536" spans="21:24" x14ac:dyDescent="0.15">
      <c r="U2536" s="748"/>
      <c r="V2536" s="748"/>
      <c r="W2536" s="767"/>
      <c r="X2536" s="252"/>
    </row>
    <row r="2537" spans="21:24" x14ac:dyDescent="0.15">
      <c r="V2537" s="767"/>
      <c r="W2537" s="767"/>
      <c r="X2537" s="252"/>
    </row>
    <row r="2538" spans="21:24" x14ac:dyDescent="0.15">
      <c r="U2538" s="767"/>
      <c r="V2538" s="767"/>
      <c r="W2538" s="767"/>
      <c r="X2538" s="748"/>
    </row>
    <row r="2539" spans="21:24" x14ac:dyDescent="0.15">
      <c r="U2539" s="748"/>
      <c r="V2539" s="748"/>
      <c r="W2539" s="767"/>
      <c r="X2539" s="767"/>
    </row>
    <row r="2540" spans="21:24" x14ac:dyDescent="0.15">
      <c r="U2540" s="767"/>
      <c r="W2540" s="767"/>
      <c r="X2540" s="748"/>
    </row>
    <row r="2541" spans="21:24" x14ac:dyDescent="0.15">
      <c r="U2541" s="767"/>
      <c r="V2541" s="767"/>
      <c r="W2541" s="767"/>
      <c r="X2541" s="748"/>
    </row>
    <row r="2542" spans="21:24" x14ac:dyDescent="0.15">
      <c r="U2542" s="748"/>
      <c r="V2542" s="748"/>
      <c r="W2542" s="770"/>
      <c r="X2542" s="766"/>
    </row>
    <row r="2543" spans="21:24" x14ac:dyDescent="0.15">
      <c r="U2543" s="767"/>
      <c r="W2543" s="766"/>
      <c r="X2543" s="766"/>
    </row>
    <row r="2544" spans="21:24" x14ac:dyDescent="0.15">
      <c r="U2544" s="767"/>
      <c r="V2544" s="767"/>
      <c r="W2544" s="767"/>
      <c r="X2544" s="748"/>
    </row>
    <row r="2545" spans="21:24" x14ac:dyDescent="0.15">
      <c r="U2545" s="748"/>
      <c r="V2545" s="748"/>
      <c r="W2545" s="748"/>
      <c r="X2545" s="766"/>
    </row>
    <row r="2546" spans="21:24" x14ac:dyDescent="0.15">
      <c r="U2546" s="767"/>
      <c r="X2546" s="766"/>
    </row>
    <row r="2547" spans="21:24" x14ac:dyDescent="0.15">
      <c r="U2547" s="767"/>
      <c r="V2547" s="767"/>
      <c r="W2547" s="768"/>
      <c r="X2547" s="766"/>
    </row>
    <row r="2548" spans="21:24" x14ac:dyDescent="0.15">
      <c r="W2548" s="748"/>
      <c r="X2548" s="766"/>
    </row>
    <row r="2549" spans="21:24" x14ac:dyDescent="0.15">
      <c r="U2549" s="767"/>
      <c r="V2549" s="767"/>
      <c r="W2549" s="748"/>
      <c r="X2549" s="766"/>
    </row>
    <row r="2550" spans="21:24" x14ac:dyDescent="0.15">
      <c r="X2550" s="766"/>
    </row>
    <row r="2551" spans="21:24" x14ac:dyDescent="0.15">
      <c r="U2551" s="748"/>
      <c r="V2551" s="748"/>
      <c r="W2551" s="748"/>
      <c r="X2551" s="766"/>
    </row>
    <row r="2552" spans="21:24" x14ac:dyDescent="0.15">
      <c r="W2552" s="748"/>
      <c r="X2552" s="766"/>
    </row>
    <row r="2553" spans="21:24" x14ac:dyDescent="0.15">
      <c r="U2553" s="767"/>
      <c r="V2553" s="767"/>
      <c r="W2553" s="748"/>
      <c r="X2553" s="766"/>
    </row>
    <row r="2554" spans="21:24" x14ac:dyDescent="0.15">
      <c r="U2554" s="748"/>
      <c r="V2554" s="748"/>
      <c r="W2554" s="748"/>
      <c r="X2554" s="766"/>
    </row>
    <row r="2555" spans="21:24" x14ac:dyDescent="0.15">
      <c r="W2555" s="748"/>
      <c r="X2555" s="766"/>
    </row>
    <row r="2556" spans="21:24" x14ac:dyDescent="0.15">
      <c r="U2556" s="767"/>
      <c r="V2556" s="767"/>
      <c r="W2556" s="767"/>
      <c r="X2556" s="748"/>
    </row>
    <row r="2557" spans="21:24" x14ac:dyDescent="0.15">
      <c r="U2557" s="767"/>
      <c r="V2557" s="767"/>
      <c r="W2557" s="748"/>
      <c r="X2557" s="767"/>
    </row>
    <row r="2558" spans="21:24" x14ac:dyDescent="0.15">
      <c r="U2558" s="767"/>
      <c r="V2558" s="767"/>
      <c r="W2558" s="748"/>
      <c r="X2558" s="767"/>
    </row>
    <row r="2559" spans="21:24" x14ac:dyDescent="0.15">
      <c r="U2559" s="767"/>
      <c r="V2559" s="767"/>
      <c r="W2559" s="748"/>
      <c r="X2559" s="767"/>
    </row>
    <row r="2560" spans="21:24" x14ac:dyDescent="0.15">
      <c r="U2560" s="767"/>
      <c r="V2560" s="767"/>
      <c r="W2560" s="748"/>
      <c r="X2560" s="767"/>
    </row>
    <row r="2561" spans="21:24" x14ac:dyDescent="0.15">
      <c r="U2561" s="767"/>
      <c r="V2561" s="748"/>
      <c r="W2561" s="748"/>
      <c r="X2561" s="767"/>
    </row>
    <row r="2562" spans="21:24" x14ac:dyDescent="0.15">
      <c r="U2562" s="767"/>
      <c r="V2562" s="767"/>
      <c r="W2562" s="748"/>
      <c r="X2562" s="766"/>
    </row>
    <row r="2563" spans="21:24" x14ac:dyDescent="0.15">
      <c r="U2563" s="767"/>
      <c r="V2563" s="767"/>
      <c r="W2563" s="767"/>
      <c r="X2563" s="767"/>
    </row>
    <row r="2564" spans="21:24" x14ac:dyDescent="0.15">
      <c r="U2564" s="767"/>
      <c r="V2564" s="767"/>
      <c r="W2564" s="748"/>
      <c r="X2564" s="767"/>
    </row>
    <row r="2565" spans="21:24" x14ac:dyDescent="0.15">
      <c r="U2565" s="767"/>
      <c r="V2565" s="767"/>
      <c r="W2565" s="768"/>
      <c r="X2565" s="748"/>
    </row>
    <row r="2566" spans="21:24" x14ac:dyDescent="0.15">
      <c r="U2566" s="767"/>
      <c r="V2566" s="767"/>
      <c r="W2566" s="767"/>
      <c r="X2566" s="767"/>
    </row>
    <row r="2567" spans="21:24" x14ac:dyDescent="0.15">
      <c r="U2567" s="767"/>
      <c r="W2567" s="748"/>
      <c r="X2567" s="767"/>
    </row>
    <row r="2568" spans="21:24" x14ac:dyDescent="0.15">
      <c r="U2568" s="767"/>
      <c r="V2568" s="767"/>
      <c r="W2568" s="767"/>
      <c r="X2568" s="748"/>
    </row>
    <row r="2569" spans="21:24" x14ac:dyDescent="0.15">
      <c r="U2569" s="767"/>
      <c r="V2569" s="767"/>
      <c r="W2569" s="767"/>
      <c r="X2569" s="767"/>
    </row>
    <row r="2570" spans="21:24" x14ac:dyDescent="0.15">
      <c r="U2570" s="767"/>
      <c r="W2570" s="748"/>
      <c r="X2570" s="767"/>
    </row>
    <row r="2571" spans="21:24" x14ac:dyDescent="0.15">
      <c r="U2571" s="767"/>
      <c r="V2571" s="767"/>
      <c r="W2571" s="767"/>
      <c r="X2571" s="748"/>
    </row>
    <row r="2572" spans="21:24" x14ac:dyDescent="0.15">
      <c r="U2572" s="767"/>
      <c r="V2572" s="767"/>
      <c r="W2572" s="767"/>
      <c r="X2572" s="767"/>
    </row>
    <row r="2573" spans="21:24" x14ac:dyDescent="0.15">
      <c r="U2573" s="767"/>
      <c r="W2573" s="748"/>
      <c r="X2573" s="767"/>
    </row>
    <row r="2574" spans="21:24" x14ac:dyDescent="0.15">
      <c r="U2574" s="767"/>
      <c r="V2574" s="767"/>
      <c r="X2574" s="748"/>
    </row>
    <row r="2575" spans="21:24" x14ac:dyDescent="0.15">
      <c r="U2575" s="767"/>
      <c r="V2575" s="767"/>
      <c r="W2575" s="767"/>
      <c r="X2575" s="767"/>
    </row>
    <row r="2576" spans="21:24" x14ac:dyDescent="0.15">
      <c r="U2576" s="767"/>
      <c r="V2576" s="767"/>
      <c r="W2576" s="748"/>
      <c r="X2576" s="770"/>
    </row>
    <row r="2577" spans="21:24" x14ac:dyDescent="0.15">
      <c r="U2577" s="767"/>
      <c r="V2577" s="767"/>
      <c r="X2577" s="766"/>
    </row>
    <row r="2578" spans="21:24" x14ac:dyDescent="0.15">
      <c r="U2578" s="767"/>
      <c r="V2578" s="767"/>
      <c r="W2578" s="767"/>
      <c r="X2578" s="252"/>
    </row>
    <row r="2579" spans="21:24" x14ac:dyDescent="0.15">
      <c r="U2579" s="788"/>
      <c r="V2579" s="766"/>
      <c r="W2579" s="748"/>
      <c r="X2579" s="748"/>
    </row>
    <row r="2580" spans="21:24" x14ac:dyDescent="0.15">
      <c r="U2580" s="767"/>
      <c r="V2580" s="767"/>
    </row>
    <row r="2581" spans="21:24" x14ac:dyDescent="0.15">
      <c r="U2581" s="767"/>
      <c r="V2581" s="767"/>
      <c r="W2581" s="767"/>
      <c r="X2581" s="766"/>
    </row>
    <row r="2582" spans="21:24" x14ac:dyDescent="0.15">
      <c r="U2582" s="748"/>
      <c r="V2582" s="748"/>
      <c r="X2582" s="748"/>
    </row>
    <row r="2583" spans="21:24" x14ac:dyDescent="0.15">
      <c r="U2583" s="767"/>
      <c r="V2583" s="767"/>
      <c r="W2583" s="767"/>
      <c r="X2583" s="748"/>
    </row>
    <row r="2584" spans="21:24" x14ac:dyDescent="0.15">
      <c r="U2584" s="767"/>
      <c r="V2584" s="767"/>
    </row>
    <row r="2585" spans="21:24" x14ac:dyDescent="0.15">
      <c r="U2585" s="748"/>
      <c r="V2585" s="748"/>
      <c r="W2585" s="748"/>
      <c r="X2585" s="748"/>
    </row>
    <row r="2586" spans="21:24" x14ac:dyDescent="0.15">
      <c r="X2586" s="748"/>
    </row>
    <row r="2587" spans="21:24" x14ac:dyDescent="0.15">
      <c r="U2587" s="767"/>
      <c r="V2587" s="767"/>
      <c r="W2587" s="767"/>
      <c r="X2587" s="748"/>
    </row>
    <row r="2588" spans="21:24" x14ac:dyDescent="0.15">
      <c r="U2588" s="748"/>
      <c r="V2588" s="748"/>
      <c r="W2588" s="748"/>
      <c r="X2588" s="748"/>
    </row>
    <row r="2589" spans="21:24" x14ac:dyDescent="0.15">
      <c r="U2589" s="748"/>
      <c r="V2589" s="748"/>
      <c r="X2589" s="748"/>
    </row>
    <row r="2590" spans="21:24" x14ac:dyDescent="0.15">
      <c r="U2590" s="748"/>
      <c r="V2590" s="748"/>
      <c r="W2590" s="766"/>
      <c r="X2590" s="767"/>
    </row>
    <row r="2591" spans="21:24" x14ac:dyDescent="0.15">
      <c r="U2591" s="748"/>
      <c r="V2591" s="748"/>
      <c r="W2591" s="766"/>
      <c r="X2591" s="748"/>
    </row>
    <row r="2592" spans="21:24" x14ac:dyDescent="0.15">
      <c r="U2592" s="748"/>
      <c r="V2592" s="748"/>
      <c r="W2592" s="766"/>
      <c r="X2592" s="748"/>
    </row>
    <row r="2593" spans="21:24" x14ac:dyDescent="0.15">
      <c r="U2593" s="748"/>
      <c r="V2593" s="748"/>
      <c r="W2593" s="767"/>
      <c r="X2593" s="767"/>
    </row>
    <row r="2594" spans="21:24" x14ac:dyDescent="0.15">
      <c r="U2594" s="748"/>
      <c r="V2594" s="748"/>
      <c r="W2594" s="766"/>
      <c r="X2594" s="748"/>
    </row>
    <row r="2595" spans="21:24" x14ac:dyDescent="0.15">
      <c r="U2595" s="748"/>
      <c r="V2595" s="748"/>
      <c r="W2595" s="766"/>
      <c r="X2595" s="748"/>
    </row>
    <row r="2596" spans="21:24" x14ac:dyDescent="0.15">
      <c r="U2596" s="748"/>
      <c r="V2596" s="748"/>
      <c r="W2596" s="767"/>
      <c r="X2596" s="767"/>
    </row>
    <row r="2597" spans="21:24" x14ac:dyDescent="0.15">
      <c r="U2597" s="748"/>
      <c r="V2597" s="748"/>
      <c r="W2597" s="766"/>
      <c r="X2597" s="767"/>
    </row>
    <row r="2598" spans="21:24" x14ac:dyDescent="0.15">
      <c r="U2598" s="748"/>
      <c r="V2598" s="748"/>
      <c r="W2598" s="748"/>
      <c r="X2598" s="748"/>
    </row>
    <row r="2599" spans="21:24" x14ac:dyDescent="0.15">
      <c r="U2599" s="748"/>
      <c r="V2599" s="748"/>
      <c r="W2599" s="766"/>
      <c r="X2599" s="768"/>
    </row>
    <row r="2600" spans="21:24" x14ac:dyDescent="0.15">
      <c r="U2600" s="748"/>
      <c r="V2600" s="748"/>
      <c r="W2600" s="766"/>
      <c r="X2600" s="767"/>
    </row>
    <row r="2601" spans="21:24" x14ac:dyDescent="0.15">
      <c r="U2601" s="748"/>
      <c r="V2601" s="748"/>
      <c r="X2601" s="748"/>
    </row>
    <row r="2602" spans="21:24" x14ac:dyDescent="0.15">
      <c r="U2602" s="748"/>
      <c r="V2602" s="748"/>
      <c r="W2602" s="767"/>
      <c r="X2602" s="767"/>
    </row>
    <row r="2603" spans="21:24" x14ac:dyDescent="0.15">
      <c r="U2603" s="767"/>
      <c r="V2603" s="767"/>
      <c r="W2603" s="767"/>
      <c r="X2603" s="767"/>
    </row>
    <row r="2604" spans="21:24" x14ac:dyDescent="0.15">
      <c r="U2604" s="767"/>
      <c r="V2604" s="767"/>
      <c r="X2604" s="748"/>
    </row>
    <row r="2605" spans="21:24" x14ac:dyDescent="0.15">
      <c r="U2605" s="767"/>
      <c r="V2605" s="767"/>
      <c r="W2605" s="766"/>
      <c r="X2605" s="767"/>
    </row>
    <row r="2606" spans="21:24" x14ac:dyDescent="0.15">
      <c r="U2606" s="767"/>
      <c r="V2606" s="767"/>
      <c r="W2606" s="766"/>
      <c r="X2606" s="767"/>
    </row>
    <row r="2607" spans="21:24" x14ac:dyDescent="0.15">
      <c r="U2607" s="767"/>
      <c r="V2607" s="767"/>
      <c r="X2607" s="748"/>
    </row>
    <row r="2608" spans="21:24" x14ac:dyDescent="0.15">
      <c r="U2608" s="767"/>
      <c r="V2608" s="767"/>
      <c r="W2608" s="766"/>
    </row>
    <row r="2609" spans="21:24" x14ac:dyDescent="0.15">
      <c r="U2609" s="788"/>
      <c r="V2609" s="766"/>
      <c r="W2609" s="766"/>
      <c r="X2609" s="767"/>
    </row>
    <row r="2610" spans="21:24" x14ac:dyDescent="0.15">
      <c r="U2610" s="767"/>
      <c r="V2610" s="767"/>
      <c r="W2610" s="766"/>
      <c r="X2610" s="748"/>
    </row>
    <row r="2611" spans="21:24" x14ac:dyDescent="0.15">
      <c r="U2611" s="767"/>
      <c r="V2611" s="767"/>
      <c r="W2611" s="766"/>
    </row>
    <row r="2612" spans="21:24" x14ac:dyDescent="0.15">
      <c r="U2612" s="767"/>
      <c r="V2612" s="748"/>
      <c r="W2612" s="767"/>
      <c r="X2612" s="767"/>
    </row>
    <row r="2613" spans="21:24" x14ac:dyDescent="0.15">
      <c r="U2613" s="767"/>
      <c r="V2613" s="767"/>
      <c r="W2613" s="766"/>
      <c r="X2613" s="748"/>
    </row>
    <row r="2614" spans="21:24" x14ac:dyDescent="0.15">
      <c r="U2614" s="767"/>
      <c r="V2614" s="767"/>
      <c r="W2614" s="748"/>
    </row>
    <row r="2615" spans="21:24" x14ac:dyDescent="0.15">
      <c r="U2615" s="767"/>
      <c r="V2615" s="748"/>
      <c r="W2615" s="767"/>
      <c r="X2615" s="767"/>
    </row>
    <row r="2616" spans="21:24" x14ac:dyDescent="0.15">
      <c r="U2616" s="767"/>
      <c r="V2616" s="767"/>
      <c r="W2616" s="767"/>
    </row>
    <row r="2617" spans="21:24" x14ac:dyDescent="0.15">
      <c r="U2617" s="767"/>
      <c r="V2617" s="767"/>
      <c r="W2617" s="748"/>
      <c r="X2617" s="767"/>
    </row>
    <row r="2618" spans="21:24" x14ac:dyDescent="0.15">
      <c r="U2618" s="767"/>
      <c r="V2618" s="748"/>
      <c r="W2618" s="767"/>
    </row>
    <row r="2619" spans="21:24" x14ac:dyDescent="0.15">
      <c r="U2619" s="767"/>
      <c r="V2619" s="767"/>
      <c r="W2619" s="767"/>
      <c r="X2619" s="748"/>
    </row>
    <row r="2620" spans="21:24" x14ac:dyDescent="0.15">
      <c r="U2620" s="767"/>
      <c r="V2620" s="767"/>
      <c r="W2620" s="767"/>
    </row>
    <row r="2621" spans="21:24" x14ac:dyDescent="0.15">
      <c r="U2621" s="767"/>
      <c r="V2621" s="767"/>
      <c r="X2621" s="767"/>
    </row>
    <row r="2622" spans="21:24" x14ac:dyDescent="0.15">
      <c r="U2622" s="788"/>
      <c r="V2622" s="766"/>
      <c r="W2622" s="767"/>
      <c r="X2622" s="748"/>
    </row>
    <row r="2623" spans="21:24" x14ac:dyDescent="0.15">
      <c r="U2623" s="767"/>
      <c r="V2623" s="767"/>
      <c r="W2623" s="767"/>
    </row>
    <row r="2624" spans="21:24" x14ac:dyDescent="0.15">
      <c r="U2624" s="788"/>
      <c r="V2624" s="766"/>
      <c r="W2624" s="748"/>
      <c r="X2624" s="766"/>
    </row>
    <row r="2625" spans="21:24" x14ac:dyDescent="0.15">
      <c r="U2625" s="788"/>
      <c r="V2625" s="766"/>
      <c r="W2625" s="748"/>
      <c r="X2625" s="767"/>
    </row>
    <row r="2626" spans="21:24" x14ac:dyDescent="0.15">
      <c r="V2626" s="770"/>
      <c r="W2626" s="767"/>
      <c r="X2626" s="766"/>
    </row>
    <row r="2627" spans="21:24" x14ac:dyDescent="0.15">
      <c r="V2627" s="770"/>
      <c r="W2627" s="748"/>
      <c r="X2627" s="767"/>
    </row>
    <row r="2628" spans="21:24" x14ac:dyDescent="0.15">
      <c r="V2628" s="766"/>
      <c r="W2628" s="748"/>
      <c r="X2628" s="766"/>
    </row>
    <row r="2629" spans="21:24" x14ac:dyDescent="0.15">
      <c r="V2629" s="770"/>
      <c r="W2629" s="767"/>
      <c r="X2629" s="767"/>
    </row>
    <row r="2630" spans="21:24" x14ac:dyDescent="0.15">
      <c r="V2630" s="770"/>
      <c r="W2630" s="748"/>
      <c r="X2630" s="767"/>
    </row>
    <row r="2631" spans="21:24" x14ac:dyDescent="0.15">
      <c r="U2631" s="788"/>
      <c r="V2631" s="766"/>
      <c r="W2631" s="748"/>
      <c r="X2631" s="766"/>
    </row>
    <row r="2632" spans="21:24" x14ac:dyDescent="0.15">
      <c r="U2632" s="767"/>
      <c r="V2632" s="767"/>
      <c r="W2632" s="748"/>
      <c r="X2632" s="767"/>
    </row>
    <row r="2633" spans="21:24" x14ac:dyDescent="0.15">
      <c r="U2633" s="767"/>
      <c r="V2633" s="767"/>
      <c r="W2633" s="748"/>
      <c r="X2633" s="767"/>
    </row>
    <row r="2634" spans="21:24" x14ac:dyDescent="0.15">
      <c r="U2634" s="788"/>
      <c r="V2634" s="766"/>
      <c r="W2634" s="748"/>
      <c r="X2634" s="748"/>
    </row>
    <row r="2635" spans="21:24" x14ac:dyDescent="0.15">
      <c r="U2635" s="767"/>
      <c r="V2635" s="767"/>
      <c r="W2635" s="748"/>
    </row>
    <row r="2636" spans="21:24" x14ac:dyDescent="0.15">
      <c r="U2636" s="767"/>
      <c r="V2636" s="767"/>
      <c r="W2636" s="748"/>
      <c r="X2636" s="748"/>
    </row>
    <row r="2637" spans="21:24" x14ac:dyDescent="0.15">
      <c r="U2637" s="788"/>
      <c r="V2637" s="766"/>
      <c r="W2637" s="748"/>
      <c r="X2637" s="767"/>
    </row>
    <row r="2638" spans="21:24" x14ac:dyDescent="0.15">
      <c r="U2638" s="767"/>
      <c r="V2638" s="767"/>
      <c r="W2638" s="766"/>
    </row>
    <row r="2639" spans="21:24" x14ac:dyDescent="0.15">
      <c r="U2639" s="767"/>
      <c r="V2639" s="767"/>
      <c r="W2639" s="767"/>
      <c r="X2639" s="767"/>
    </row>
    <row r="2640" spans="21:24" x14ac:dyDescent="0.15">
      <c r="U2640" s="788"/>
      <c r="V2640" s="766"/>
      <c r="W2640" s="767"/>
      <c r="X2640" s="767"/>
    </row>
    <row r="2641" spans="21:24" x14ac:dyDescent="0.15">
      <c r="U2641" s="767"/>
      <c r="V2641" s="767"/>
      <c r="W2641" s="767"/>
    </row>
    <row r="2642" spans="21:24" x14ac:dyDescent="0.15">
      <c r="U2642" s="767"/>
      <c r="V2642" s="767"/>
      <c r="W2642" s="767"/>
      <c r="X2642" s="748"/>
    </row>
    <row r="2643" spans="21:24" x14ac:dyDescent="0.15">
      <c r="U2643" s="788"/>
      <c r="V2643" s="766"/>
      <c r="W2643" s="767"/>
      <c r="X2643" s="748"/>
    </row>
    <row r="2644" spans="21:24" x14ac:dyDescent="0.15">
      <c r="U2644" s="767"/>
      <c r="V2644" s="767"/>
      <c r="W2644" s="767"/>
      <c r="X2644" s="770"/>
    </row>
    <row r="2645" spans="21:24" x14ac:dyDescent="0.15">
      <c r="U2645" s="767"/>
      <c r="V2645" s="767"/>
      <c r="W2645" s="767"/>
      <c r="X2645" s="767"/>
    </row>
    <row r="2646" spans="21:24" x14ac:dyDescent="0.15">
      <c r="U2646" s="748"/>
      <c r="V2646" s="748"/>
      <c r="W2646" s="767"/>
      <c r="X2646" s="766"/>
    </row>
    <row r="2647" spans="21:24" x14ac:dyDescent="0.15">
      <c r="U2647" s="767"/>
      <c r="V2647" s="767"/>
      <c r="W2647" s="767"/>
      <c r="X2647" s="766"/>
    </row>
    <row r="2648" spans="21:24" x14ac:dyDescent="0.15">
      <c r="U2648" s="767"/>
      <c r="V2648" s="767"/>
      <c r="W2648" s="767"/>
      <c r="X2648" s="767"/>
    </row>
    <row r="2649" spans="21:24" x14ac:dyDescent="0.15">
      <c r="W2649" s="767"/>
      <c r="X2649" s="748"/>
    </row>
    <row r="2650" spans="21:24" x14ac:dyDescent="0.15">
      <c r="U2650" s="252"/>
      <c r="V2650" s="252"/>
      <c r="W2650" s="767"/>
      <c r="X2650" s="767"/>
    </row>
    <row r="2651" spans="21:24" x14ac:dyDescent="0.15">
      <c r="U2651" s="252"/>
      <c r="V2651" s="252"/>
      <c r="W2651" s="767"/>
      <c r="X2651" s="767"/>
    </row>
    <row r="2652" spans="21:24" x14ac:dyDescent="0.15">
      <c r="U2652" s="767"/>
      <c r="V2652" s="766"/>
      <c r="W2652" s="767"/>
      <c r="X2652" s="748"/>
    </row>
    <row r="2653" spans="21:24" x14ac:dyDescent="0.15">
      <c r="U2653" s="767"/>
      <c r="V2653" s="767"/>
      <c r="W2653" s="767"/>
      <c r="X2653" s="767"/>
    </row>
    <row r="2654" spans="21:24" x14ac:dyDescent="0.15">
      <c r="U2654" s="748"/>
      <c r="V2654" s="748"/>
      <c r="W2654" s="767"/>
      <c r="X2654" s="767"/>
    </row>
    <row r="2655" spans="21:24" x14ac:dyDescent="0.15">
      <c r="U2655" s="767"/>
      <c r="V2655" s="766"/>
      <c r="W2655" s="767"/>
      <c r="X2655" s="766"/>
    </row>
    <row r="2656" spans="21:24" x14ac:dyDescent="0.15">
      <c r="U2656" s="767"/>
      <c r="V2656" s="767"/>
      <c r="W2656" s="770"/>
    </row>
    <row r="2657" spans="21:24" x14ac:dyDescent="0.15">
      <c r="U2657" s="767"/>
      <c r="V2657" s="767"/>
      <c r="W2657" s="748"/>
      <c r="X2657" s="767"/>
    </row>
    <row r="2658" spans="21:24" x14ac:dyDescent="0.15">
      <c r="U2658" s="788"/>
      <c r="V2658" s="766"/>
      <c r="W2658" s="766"/>
      <c r="X2658" s="766"/>
    </row>
    <row r="2659" spans="21:24" x14ac:dyDescent="0.15">
      <c r="U2659" s="767"/>
      <c r="V2659" s="767"/>
      <c r="W2659" s="766"/>
      <c r="X2659" s="748"/>
    </row>
    <row r="2660" spans="21:24" x14ac:dyDescent="0.15">
      <c r="U2660" s="748"/>
      <c r="V2660" s="748"/>
      <c r="W2660" s="767"/>
      <c r="X2660" s="748"/>
    </row>
    <row r="2661" spans="21:24" x14ac:dyDescent="0.15">
      <c r="U2661" s="767"/>
      <c r="V2661" s="767"/>
      <c r="W2661" s="766"/>
      <c r="X2661" s="766"/>
    </row>
    <row r="2662" spans="21:24" x14ac:dyDescent="0.15">
      <c r="U2662" s="767"/>
      <c r="V2662" s="767"/>
      <c r="W2662" s="770"/>
      <c r="X2662" s="748"/>
    </row>
    <row r="2663" spans="21:24" x14ac:dyDescent="0.15">
      <c r="W2663" s="770"/>
      <c r="X2663" s="748"/>
    </row>
    <row r="2664" spans="21:24" x14ac:dyDescent="0.15">
      <c r="U2664" s="767"/>
      <c r="V2664" s="767"/>
      <c r="W2664" s="766"/>
      <c r="X2664" s="766"/>
    </row>
    <row r="2665" spans="21:24" x14ac:dyDescent="0.15">
      <c r="U2665" s="767"/>
      <c r="V2665" s="767"/>
      <c r="W2665" s="770"/>
      <c r="X2665" s="748"/>
    </row>
    <row r="2666" spans="21:24" x14ac:dyDescent="0.15">
      <c r="W2666" s="770"/>
      <c r="X2666" s="748"/>
    </row>
    <row r="2667" spans="21:24" x14ac:dyDescent="0.15">
      <c r="U2667" s="767"/>
      <c r="V2667" s="767"/>
      <c r="W2667" s="766"/>
      <c r="X2667" s="748"/>
    </row>
    <row r="2668" spans="21:24" x14ac:dyDescent="0.15">
      <c r="W2668" s="767"/>
      <c r="X2668" s="748"/>
    </row>
    <row r="2669" spans="21:24" x14ac:dyDescent="0.15">
      <c r="U2669" s="252"/>
      <c r="V2669" s="252"/>
      <c r="W2669" s="767"/>
      <c r="X2669" s="748"/>
    </row>
    <row r="2670" spans="21:24" x14ac:dyDescent="0.15">
      <c r="U2670" s="788"/>
      <c r="V2670" s="766"/>
      <c r="W2670" s="766"/>
      <c r="X2670" s="748"/>
    </row>
    <row r="2671" spans="21:24" x14ac:dyDescent="0.15">
      <c r="U2671" s="252"/>
      <c r="V2671" s="252"/>
      <c r="W2671" s="767"/>
      <c r="X2671" s="748"/>
    </row>
    <row r="2672" spans="21:24" x14ac:dyDescent="0.15">
      <c r="U2672" s="252"/>
      <c r="V2672" s="252"/>
      <c r="W2672" s="767"/>
      <c r="X2672" s="748"/>
    </row>
    <row r="2673" spans="21:24" x14ac:dyDescent="0.15">
      <c r="U2673" s="774"/>
      <c r="V2673" s="774"/>
      <c r="W2673" s="766"/>
      <c r="X2673" s="766"/>
    </row>
    <row r="2674" spans="21:24" x14ac:dyDescent="0.15">
      <c r="U2674" s="774"/>
      <c r="V2674" s="774"/>
      <c r="W2674" s="767"/>
      <c r="X2674" s="767"/>
    </row>
    <row r="2675" spans="21:24" x14ac:dyDescent="0.15">
      <c r="U2675" s="774"/>
      <c r="V2675" s="774"/>
      <c r="W2675" s="767"/>
      <c r="X2675" s="767"/>
    </row>
    <row r="2676" spans="21:24" x14ac:dyDescent="0.15">
      <c r="U2676" s="788"/>
      <c r="V2676" s="766"/>
      <c r="W2676" s="766"/>
      <c r="X2676" s="767"/>
    </row>
    <row r="2677" spans="21:24" x14ac:dyDescent="0.15">
      <c r="U2677" s="774"/>
      <c r="V2677" s="774"/>
      <c r="W2677" s="767"/>
      <c r="X2677" s="767"/>
    </row>
    <row r="2678" spans="21:24" x14ac:dyDescent="0.15">
      <c r="U2678" s="774"/>
      <c r="V2678" s="774"/>
      <c r="W2678" s="767"/>
      <c r="X2678" s="767"/>
    </row>
    <row r="2679" spans="21:24" x14ac:dyDescent="0.15">
      <c r="U2679" s="774"/>
      <c r="V2679" s="766"/>
      <c r="W2679" s="766"/>
      <c r="X2679" s="767"/>
    </row>
    <row r="2680" spans="21:24" x14ac:dyDescent="0.15">
      <c r="U2680" s="774"/>
      <c r="V2680" s="774"/>
      <c r="W2680" s="767"/>
      <c r="X2680" s="767"/>
    </row>
    <row r="2681" spans="21:24" x14ac:dyDescent="0.15">
      <c r="U2681" s="252"/>
      <c r="V2681" s="252"/>
      <c r="W2681" s="767"/>
      <c r="X2681" s="767"/>
    </row>
    <row r="2682" spans="21:24" x14ac:dyDescent="0.15">
      <c r="U2682" s="774"/>
      <c r="V2682" s="766"/>
      <c r="W2682" s="748"/>
      <c r="X2682" s="766"/>
    </row>
    <row r="2683" spans="21:24" x14ac:dyDescent="0.15">
      <c r="U2683" s="774"/>
      <c r="V2683" s="774"/>
      <c r="W2683" s="767"/>
      <c r="X2683" s="767"/>
    </row>
    <row r="2684" spans="21:24" x14ac:dyDescent="0.15">
      <c r="U2684" s="252"/>
      <c r="V2684" s="252"/>
      <c r="W2684" s="767"/>
      <c r="X2684" s="767"/>
    </row>
    <row r="2685" spans="21:24" x14ac:dyDescent="0.15">
      <c r="U2685" s="252"/>
      <c r="V2685" s="766"/>
      <c r="X2685" s="766"/>
    </row>
    <row r="2686" spans="21:24" x14ac:dyDescent="0.15">
      <c r="U2686" s="774"/>
      <c r="V2686" s="774"/>
      <c r="W2686" s="252"/>
      <c r="X2686" s="767"/>
    </row>
    <row r="2687" spans="21:24" x14ac:dyDescent="0.15">
      <c r="W2687" s="252"/>
      <c r="X2687" s="767"/>
    </row>
    <row r="2688" spans="21:24" x14ac:dyDescent="0.15">
      <c r="V2688" s="766"/>
      <c r="W2688" s="766"/>
      <c r="X2688" s="766"/>
    </row>
    <row r="2689" spans="21:24" x14ac:dyDescent="0.15">
      <c r="W2689" s="767"/>
      <c r="X2689" s="767"/>
    </row>
    <row r="2690" spans="21:24" x14ac:dyDescent="0.15">
      <c r="U2690" s="252"/>
      <c r="V2690" s="252"/>
      <c r="W2690" s="748"/>
      <c r="X2690" s="767"/>
    </row>
    <row r="2691" spans="21:24" x14ac:dyDescent="0.15">
      <c r="U2691" s="788"/>
      <c r="V2691" s="766"/>
      <c r="W2691" s="766"/>
      <c r="X2691" s="766"/>
    </row>
    <row r="2692" spans="21:24" x14ac:dyDescent="0.15">
      <c r="U2692" s="767"/>
      <c r="V2692" s="767"/>
      <c r="W2692" s="767"/>
      <c r="X2692" s="770"/>
    </row>
    <row r="2693" spans="21:24" x14ac:dyDescent="0.15">
      <c r="U2693" s="767"/>
      <c r="V2693" s="767"/>
      <c r="W2693" s="767"/>
      <c r="X2693" s="767"/>
    </row>
    <row r="2694" spans="21:24" x14ac:dyDescent="0.15">
      <c r="U2694" s="748"/>
      <c r="V2694" s="748"/>
      <c r="W2694" s="766"/>
      <c r="X2694" s="766"/>
    </row>
    <row r="2695" spans="21:24" x14ac:dyDescent="0.15">
      <c r="U2695" s="767"/>
      <c r="V2695" s="767"/>
      <c r="W2695" s="767"/>
      <c r="X2695" s="767"/>
    </row>
    <row r="2696" spans="21:24" x14ac:dyDescent="0.15">
      <c r="U2696" s="767"/>
      <c r="V2696" s="767"/>
      <c r="W2696" s="748"/>
      <c r="X2696" s="767"/>
    </row>
    <row r="2697" spans="21:24" x14ac:dyDescent="0.15">
      <c r="U2697" s="748"/>
      <c r="V2697" s="748"/>
      <c r="W2697" s="767"/>
      <c r="X2697" s="766"/>
    </row>
    <row r="2698" spans="21:24" x14ac:dyDescent="0.15">
      <c r="U2698" s="767"/>
      <c r="V2698" s="767"/>
      <c r="W2698" s="767"/>
      <c r="X2698" s="770"/>
    </row>
    <row r="2699" spans="21:24" x14ac:dyDescent="0.15">
      <c r="U2699" s="767"/>
      <c r="V2699" s="748"/>
      <c r="X2699" s="770"/>
    </row>
    <row r="2700" spans="21:24" x14ac:dyDescent="0.15">
      <c r="U2700" s="748"/>
      <c r="V2700" s="748"/>
      <c r="W2700" s="767"/>
      <c r="X2700" s="766"/>
    </row>
    <row r="2701" spans="21:24" x14ac:dyDescent="0.15">
      <c r="U2701" s="767"/>
      <c r="V2701" s="767"/>
      <c r="W2701" s="767"/>
      <c r="X2701" s="770"/>
    </row>
    <row r="2702" spans="21:24" x14ac:dyDescent="0.15">
      <c r="U2702" s="767"/>
      <c r="V2702" s="748"/>
      <c r="X2702" s="770"/>
    </row>
    <row r="2703" spans="21:24" x14ac:dyDescent="0.15">
      <c r="U2703" s="767"/>
      <c r="V2703" s="767"/>
      <c r="W2703" s="767"/>
      <c r="X2703" s="766"/>
    </row>
    <row r="2704" spans="21:24" x14ac:dyDescent="0.15">
      <c r="X2704" s="767"/>
    </row>
    <row r="2705" spans="21:24" x14ac:dyDescent="0.15">
      <c r="U2705" s="767"/>
      <c r="V2705" s="748"/>
      <c r="W2705" s="252"/>
      <c r="X2705" s="767"/>
    </row>
    <row r="2706" spans="21:24" x14ac:dyDescent="0.15">
      <c r="U2706" s="767"/>
      <c r="V2706" s="767"/>
      <c r="W2706" s="766"/>
      <c r="X2706" s="766"/>
    </row>
    <row r="2707" spans="21:24" x14ac:dyDescent="0.15">
      <c r="U2707" s="748"/>
      <c r="V2707" s="748"/>
      <c r="W2707" s="252"/>
      <c r="X2707" s="767"/>
    </row>
    <row r="2708" spans="21:24" x14ac:dyDescent="0.15">
      <c r="U2708" s="767"/>
      <c r="V2708" s="767"/>
      <c r="W2708" s="252"/>
      <c r="X2708" s="767"/>
    </row>
    <row r="2709" spans="21:24" x14ac:dyDescent="0.15">
      <c r="U2709" s="767"/>
      <c r="V2709" s="767"/>
      <c r="W2709" s="252"/>
      <c r="X2709" s="766"/>
    </row>
    <row r="2710" spans="21:24" x14ac:dyDescent="0.15">
      <c r="U2710" s="748"/>
      <c r="V2710" s="748"/>
      <c r="W2710" s="774"/>
      <c r="X2710" s="767"/>
    </row>
    <row r="2711" spans="21:24" x14ac:dyDescent="0.15">
      <c r="U2711" s="767"/>
      <c r="V2711" s="767"/>
      <c r="W2711" s="774"/>
      <c r="X2711" s="767"/>
    </row>
    <row r="2712" spans="21:24" x14ac:dyDescent="0.15">
      <c r="U2712" s="767"/>
      <c r="V2712" s="767"/>
      <c r="W2712" s="766"/>
      <c r="X2712" s="766"/>
    </row>
    <row r="2713" spans="21:24" x14ac:dyDescent="0.15">
      <c r="U2713" s="767"/>
      <c r="V2713" s="767"/>
      <c r="W2713" s="774"/>
      <c r="X2713" s="767"/>
    </row>
    <row r="2714" spans="21:24" x14ac:dyDescent="0.15">
      <c r="U2714" s="767"/>
      <c r="V2714" s="767"/>
      <c r="W2714" s="774"/>
      <c r="X2714" s="767"/>
    </row>
    <row r="2715" spans="21:24" x14ac:dyDescent="0.15">
      <c r="U2715" s="767"/>
      <c r="V2715" s="767"/>
      <c r="W2715" s="766"/>
      <c r="X2715" s="766"/>
    </row>
    <row r="2716" spans="21:24" x14ac:dyDescent="0.15">
      <c r="U2716" s="767"/>
      <c r="V2716" s="767"/>
      <c r="W2716" s="774"/>
      <c r="X2716" s="767"/>
    </row>
    <row r="2717" spans="21:24" x14ac:dyDescent="0.15">
      <c r="W2717" s="774"/>
      <c r="X2717" s="767"/>
    </row>
    <row r="2718" spans="21:24" x14ac:dyDescent="0.15">
      <c r="W2718" s="766"/>
      <c r="X2718" s="748"/>
    </row>
    <row r="2719" spans="21:24" x14ac:dyDescent="0.15">
      <c r="U2719" s="767"/>
      <c r="V2719" s="767"/>
      <c r="W2719" s="774"/>
      <c r="X2719" s="767"/>
    </row>
    <row r="2720" spans="21:24" x14ac:dyDescent="0.15">
      <c r="U2720" s="767"/>
      <c r="V2720" s="767"/>
      <c r="W2720" s="774"/>
      <c r="X2720" s="767"/>
    </row>
    <row r="2721" spans="21:24" x14ac:dyDescent="0.15">
      <c r="U2721" s="767"/>
      <c r="V2721" s="767"/>
      <c r="W2721" s="766"/>
    </row>
    <row r="2722" spans="21:24" x14ac:dyDescent="0.15">
      <c r="U2722" s="767"/>
      <c r="V2722" s="767"/>
      <c r="W2722" s="252"/>
      <c r="X2722" s="252"/>
    </row>
    <row r="2723" spans="21:24" x14ac:dyDescent="0.15">
      <c r="U2723" s="767"/>
      <c r="V2723" s="767"/>
      <c r="W2723" s="748"/>
      <c r="X2723" s="252"/>
    </row>
    <row r="2724" spans="21:24" x14ac:dyDescent="0.15">
      <c r="U2724" s="767"/>
      <c r="V2724" s="767"/>
      <c r="W2724" s="766"/>
      <c r="X2724" s="766"/>
    </row>
    <row r="2725" spans="21:24" x14ac:dyDescent="0.15">
      <c r="U2725" s="767"/>
      <c r="V2725" s="767"/>
      <c r="W2725" s="767"/>
      <c r="X2725" s="767"/>
    </row>
    <row r="2726" spans="21:24" x14ac:dyDescent="0.15">
      <c r="U2726" s="252"/>
      <c r="V2726" s="748"/>
      <c r="W2726" s="767"/>
      <c r="X2726" s="748"/>
    </row>
    <row r="2727" spans="21:24" x14ac:dyDescent="0.15">
      <c r="U2727" s="767"/>
      <c r="V2727" s="767"/>
      <c r="W2727" s="766"/>
      <c r="X2727" s="766"/>
    </row>
    <row r="2728" spans="21:24" x14ac:dyDescent="0.15">
      <c r="U2728" s="767"/>
      <c r="V2728" s="767"/>
      <c r="W2728" s="748"/>
      <c r="X2728" s="767"/>
    </row>
    <row r="2729" spans="21:24" x14ac:dyDescent="0.15">
      <c r="U2729" s="748"/>
      <c r="V2729" s="748"/>
      <c r="W2729" s="767"/>
      <c r="X2729" s="767"/>
    </row>
    <row r="2730" spans="21:24" x14ac:dyDescent="0.15">
      <c r="U2730" s="767"/>
      <c r="V2730" s="767"/>
      <c r="W2730" s="767"/>
      <c r="X2730" s="766"/>
    </row>
    <row r="2731" spans="21:24" x14ac:dyDescent="0.15">
      <c r="U2731" s="767"/>
      <c r="V2731" s="767"/>
      <c r="W2731" s="748"/>
      <c r="X2731" s="767"/>
    </row>
    <row r="2732" spans="21:24" x14ac:dyDescent="0.15">
      <c r="U2732" s="748"/>
      <c r="V2732" s="748"/>
      <c r="W2732" s="767"/>
      <c r="X2732" s="748"/>
    </row>
    <row r="2733" spans="21:24" x14ac:dyDescent="0.15">
      <c r="U2733" s="767"/>
      <c r="V2733" s="767"/>
      <c r="W2733" s="767"/>
      <c r="X2733" s="767"/>
    </row>
    <row r="2734" spans="21:24" x14ac:dyDescent="0.15">
      <c r="U2734" s="767"/>
      <c r="V2734" s="767"/>
      <c r="W2734" s="748"/>
      <c r="X2734" s="767"/>
    </row>
    <row r="2735" spans="21:24" x14ac:dyDescent="0.15">
      <c r="U2735" s="767"/>
      <c r="V2735" s="767"/>
      <c r="W2735" s="767"/>
    </row>
    <row r="2736" spans="21:24" x14ac:dyDescent="0.15">
      <c r="U2736" s="767"/>
      <c r="V2736" s="767"/>
      <c r="W2736" s="748"/>
      <c r="X2736" s="767"/>
    </row>
    <row r="2737" spans="21:24" x14ac:dyDescent="0.15">
      <c r="U2737" s="767"/>
      <c r="V2737" s="767"/>
      <c r="W2737" s="748"/>
      <c r="X2737" s="767"/>
    </row>
    <row r="2738" spans="21:24" x14ac:dyDescent="0.15">
      <c r="U2738" s="767"/>
      <c r="V2738" s="767"/>
      <c r="W2738" s="767"/>
    </row>
    <row r="2739" spans="21:24" x14ac:dyDescent="0.15">
      <c r="U2739" s="767"/>
      <c r="V2739" s="767"/>
      <c r="W2739" s="748"/>
      <c r="X2739" s="767"/>
    </row>
    <row r="2740" spans="21:24" x14ac:dyDescent="0.15">
      <c r="U2740" s="767"/>
      <c r="V2740" s="767"/>
      <c r="W2740" s="767"/>
    </row>
    <row r="2741" spans="21:24" x14ac:dyDescent="0.15">
      <c r="U2741" s="767"/>
      <c r="V2741" s="767"/>
      <c r="X2741" s="779"/>
    </row>
    <row r="2742" spans="21:24" x14ac:dyDescent="0.15">
      <c r="U2742" s="767"/>
      <c r="V2742" s="767"/>
      <c r="W2742" s="748"/>
      <c r="X2742" s="766"/>
    </row>
    <row r="2743" spans="21:24" x14ac:dyDescent="0.15">
      <c r="U2743" s="748"/>
      <c r="V2743" s="748"/>
      <c r="W2743" s="767"/>
      <c r="X2743" s="252"/>
    </row>
    <row r="2744" spans="21:24" x14ac:dyDescent="0.15">
      <c r="U2744" s="767"/>
      <c r="V2744" s="767"/>
      <c r="W2744" s="748"/>
      <c r="X2744" s="252"/>
    </row>
    <row r="2745" spans="21:24" x14ac:dyDescent="0.15">
      <c r="U2745" s="767"/>
      <c r="V2745" s="767"/>
      <c r="W2745" s="767"/>
      <c r="X2745" s="252"/>
    </row>
    <row r="2746" spans="21:24" x14ac:dyDescent="0.15">
      <c r="U2746" s="748"/>
      <c r="V2746" s="748"/>
      <c r="W2746" s="748"/>
      <c r="X2746" s="774"/>
    </row>
    <row r="2747" spans="21:24" x14ac:dyDescent="0.15">
      <c r="U2747" s="767"/>
      <c r="V2747" s="767"/>
      <c r="W2747" s="748"/>
      <c r="X2747" s="774"/>
    </row>
    <row r="2748" spans="21:24" x14ac:dyDescent="0.15">
      <c r="U2748" s="767"/>
      <c r="V2748" s="767"/>
      <c r="W2748" s="767"/>
      <c r="X2748" s="766"/>
    </row>
    <row r="2749" spans="21:24" x14ac:dyDescent="0.15">
      <c r="U2749" s="748"/>
      <c r="V2749" s="748"/>
      <c r="W2749" s="767"/>
      <c r="X2749" s="774"/>
    </row>
    <row r="2750" spans="21:24" x14ac:dyDescent="0.15">
      <c r="U2750" s="767"/>
      <c r="V2750" s="767"/>
      <c r="W2750" s="767"/>
      <c r="X2750" s="774"/>
    </row>
    <row r="2751" spans="21:24" x14ac:dyDescent="0.15">
      <c r="U2751" s="767"/>
      <c r="V2751" s="767"/>
      <c r="W2751" s="767"/>
      <c r="X2751" s="766"/>
    </row>
    <row r="2752" spans="21:24" x14ac:dyDescent="0.15">
      <c r="U2752" s="748"/>
      <c r="V2752" s="748"/>
      <c r="W2752" s="767"/>
      <c r="X2752" s="763"/>
    </row>
    <row r="2753" spans="21:24" x14ac:dyDescent="0.15">
      <c r="U2753" s="767"/>
      <c r="V2753" s="767"/>
      <c r="W2753" s="767"/>
      <c r="X2753" s="774"/>
    </row>
    <row r="2754" spans="21:24" x14ac:dyDescent="0.15">
      <c r="U2754" s="767"/>
      <c r="V2754" s="767"/>
      <c r="W2754" s="767"/>
      <c r="X2754" s="766"/>
    </row>
    <row r="2755" spans="21:24" x14ac:dyDescent="0.15">
      <c r="U2755" s="767"/>
      <c r="V2755" s="767"/>
      <c r="W2755" s="767"/>
      <c r="X2755" s="774"/>
    </row>
    <row r="2756" spans="21:24" x14ac:dyDescent="0.15">
      <c r="U2756" s="767"/>
      <c r="V2756" s="767"/>
      <c r="X2756" s="774"/>
    </row>
    <row r="2757" spans="21:24" x14ac:dyDescent="0.15">
      <c r="U2757" s="767"/>
      <c r="V2757" s="767"/>
      <c r="W2757" s="767"/>
      <c r="X2757" s="766"/>
    </row>
    <row r="2758" spans="21:24" x14ac:dyDescent="0.15">
      <c r="U2758" s="748"/>
      <c r="V2758" s="748"/>
      <c r="W2758" s="748"/>
      <c r="X2758" s="252"/>
    </row>
    <row r="2759" spans="21:24" x14ac:dyDescent="0.15">
      <c r="U2759" s="748"/>
      <c r="V2759" s="748"/>
      <c r="W2759" s="767"/>
      <c r="X2759" s="767"/>
    </row>
    <row r="2760" spans="21:24" x14ac:dyDescent="0.15">
      <c r="U2760" s="748"/>
      <c r="V2760" s="748"/>
      <c r="W2760" s="748"/>
      <c r="X2760" s="766"/>
    </row>
    <row r="2761" spans="21:24" x14ac:dyDescent="0.15">
      <c r="U2761" s="748"/>
      <c r="V2761" s="748"/>
      <c r="W2761" s="767"/>
      <c r="X2761" s="748"/>
    </row>
    <row r="2762" spans="21:24" x14ac:dyDescent="0.15">
      <c r="U2762" s="767"/>
      <c r="V2762" s="767"/>
      <c r="W2762" s="767"/>
      <c r="X2762" s="748"/>
    </row>
    <row r="2763" spans="21:24" x14ac:dyDescent="0.15">
      <c r="U2763" s="767"/>
      <c r="V2763" s="767"/>
      <c r="W2763" s="748"/>
      <c r="X2763" s="766"/>
    </row>
    <row r="2764" spans="21:24" x14ac:dyDescent="0.15">
      <c r="U2764" s="767"/>
      <c r="V2764" s="767"/>
      <c r="W2764" s="767"/>
      <c r="X2764" s="748"/>
    </row>
    <row r="2765" spans="21:24" x14ac:dyDescent="0.15">
      <c r="U2765" s="767"/>
      <c r="V2765" s="767"/>
      <c r="W2765" s="767"/>
      <c r="X2765" s="748"/>
    </row>
    <row r="2766" spans="21:24" x14ac:dyDescent="0.15">
      <c r="U2766" s="767"/>
      <c r="V2766" s="767"/>
      <c r="W2766" s="748"/>
      <c r="X2766" s="767"/>
    </row>
    <row r="2767" spans="21:24" x14ac:dyDescent="0.15">
      <c r="U2767" s="767"/>
      <c r="V2767" s="767"/>
      <c r="W2767" s="748"/>
      <c r="X2767" s="767"/>
    </row>
    <row r="2768" spans="21:24" x14ac:dyDescent="0.15">
      <c r="U2768" s="767"/>
      <c r="V2768" s="767"/>
      <c r="W2768" s="767"/>
      <c r="X2768" s="748"/>
    </row>
    <row r="2769" spans="21:24" x14ac:dyDescent="0.15">
      <c r="U2769" s="767"/>
      <c r="V2769" s="767"/>
      <c r="W2769" s="748"/>
      <c r="X2769" s="767"/>
    </row>
    <row r="2770" spans="21:24" x14ac:dyDescent="0.15">
      <c r="U2770" s="767"/>
      <c r="V2770" s="767"/>
      <c r="W2770" s="748"/>
      <c r="X2770" s="767"/>
    </row>
    <row r="2771" spans="21:24" x14ac:dyDescent="0.15">
      <c r="U2771" s="767"/>
      <c r="V2771" s="767"/>
      <c r="W2771" s="767"/>
      <c r="X2771" s="748"/>
    </row>
    <row r="2772" spans="21:24" x14ac:dyDescent="0.15">
      <c r="U2772" s="767"/>
      <c r="V2772" s="767"/>
      <c r="W2772" s="767"/>
      <c r="X2772" s="767"/>
    </row>
    <row r="2773" spans="21:24" x14ac:dyDescent="0.15">
      <c r="U2773" s="748"/>
      <c r="V2773" s="748"/>
      <c r="W2773" s="767"/>
      <c r="X2773" s="748"/>
    </row>
    <row r="2774" spans="21:24" x14ac:dyDescent="0.15">
      <c r="U2774" s="252"/>
      <c r="V2774" s="252"/>
      <c r="W2774" s="767"/>
      <c r="X2774" s="748"/>
    </row>
    <row r="2775" spans="21:24" x14ac:dyDescent="0.15">
      <c r="U2775" s="767"/>
      <c r="V2775" s="767"/>
      <c r="W2775" s="770"/>
      <c r="X2775" s="767"/>
    </row>
    <row r="2776" spans="21:24" x14ac:dyDescent="0.15">
      <c r="U2776" s="748"/>
      <c r="V2776" s="748"/>
      <c r="W2776" s="767"/>
      <c r="X2776" s="748"/>
    </row>
    <row r="2777" spans="21:24" x14ac:dyDescent="0.15">
      <c r="U2777" s="767"/>
      <c r="V2777" s="767"/>
      <c r="W2777" s="767"/>
      <c r="X2777" s="767"/>
    </row>
    <row r="2778" spans="21:24" x14ac:dyDescent="0.15">
      <c r="U2778" s="767"/>
      <c r="V2778" s="767"/>
      <c r="W2778" s="767"/>
    </row>
    <row r="2779" spans="21:24" x14ac:dyDescent="0.15">
      <c r="U2779" s="767"/>
      <c r="V2779" s="767"/>
      <c r="W2779" s="767"/>
      <c r="X2779" s="748"/>
    </row>
    <row r="2780" spans="21:24" x14ac:dyDescent="0.15">
      <c r="U2780" s="767"/>
      <c r="V2780" s="767"/>
      <c r="W2780" s="767"/>
      <c r="X2780" s="767"/>
    </row>
    <row r="2781" spans="21:24" x14ac:dyDescent="0.15">
      <c r="U2781" s="767"/>
      <c r="V2781" s="767"/>
      <c r="W2781" s="748"/>
      <c r="X2781" s="748"/>
    </row>
    <row r="2782" spans="21:24" x14ac:dyDescent="0.15">
      <c r="U2782" s="767"/>
      <c r="V2782" s="767"/>
      <c r="W2782" s="767"/>
      <c r="X2782" s="767"/>
    </row>
    <row r="2783" spans="21:24" x14ac:dyDescent="0.15">
      <c r="U2783" s="767"/>
      <c r="V2783" s="767"/>
      <c r="W2783" s="767"/>
    </row>
    <row r="2784" spans="21:24" x14ac:dyDescent="0.15">
      <c r="U2784" s="767"/>
      <c r="V2784" s="767"/>
      <c r="W2784" s="748"/>
      <c r="X2784" s="748"/>
    </row>
    <row r="2785" spans="21:24" x14ac:dyDescent="0.15">
      <c r="U2785" s="767"/>
      <c r="V2785" s="767"/>
      <c r="W2785" s="767"/>
      <c r="X2785" s="767"/>
    </row>
    <row r="2786" spans="21:24" x14ac:dyDescent="0.15">
      <c r="U2786" s="767"/>
      <c r="V2786" s="767"/>
      <c r="W2786" s="767"/>
      <c r="X2786" s="767"/>
    </row>
    <row r="2787" spans="21:24" x14ac:dyDescent="0.15">
      <c r="U2787" s="748"/>
      <c r="V2787" s="748"/>
      <c r="W2787" s="748"/>
      <c r="X2787" s="767"/>
    </row>
    <row r="2788" spans="21:24" x14ac:dyDescent="0.15">
      <c r="U2788" s="767"/>
      <c r="V2788" s="767"/>
      <c r="W2788" s="767"/>
      <c r="X2788" s="767"/>
    </row>
    <row r="2789" spans="21:24" x14ac:dyDescent="0.15">
      <c r="U2789" s="767"/>
      <c r="V2789" s="767"/>
      <c r="W2789" s="767"/>
      <c r="X2789" s="767"/>
    </row>
    <row r="2790" spans="21:24" x14ac:dyDescent="0.15">
      <c r="U2790" s="748"/>
      <c r="V2790" s="748"/>
      <c r="W2790" s="748"/>
      <c r="X2790" s="748"/>
    </row>
    <row r="2791" spans="21:24" x14ac:dyDescent="0.15">
      <c r="U2791" s="767"/>
      <c r="V2791" s="767"/>
      <c r="W2791" s="767"/>
      <c r="X2791" s="767"/>
    </row>
    <row r="2792" spans="21:24" x14ac:dyDescent="0.15">
      <c r="U2792" s="767"/>
      <c r="V2792" s="767"/>
      <c r="W2792" s="767"/>
      <c r="X2792" s="748"/>
    </row>
    <row r="2793" spans="21:24" x14ac:dyDescent="0.15">
      <c r="U2793" s="748"/>
      <c r="V2793" s="748"/>
      <c r="W2793" s="767"/>
      <c r="X2793" s="748"/>
    </row>
    <row r="2794" spans="21:24" x14ac:dyDescent="0.15">
      <c r="U2794" s="767"/>
      <c r="V2794" s="767"/>
      <c r="W2794" s="767"/>
    </row>
    <row r="2795" spans="21:24" x14ac:dyDescent="0.15">
      <c r="U2795" s="767"/>
      <c r="V2795" s="767"/>
      <c r="W2795" s="767"/>
      <c r="X2795" s="748"/>
    </row>
    <row r="2796" spans="21:24" x14ac:dyDescent="0.15">
      <c r="U2796" s="767"/>
      <c r="V2796" s="767"/>
      <c r="W2796" s="767"/>
      <c r="X2796" s="767"/>
    </row>
    <row r="2797" spans="21:24" x14ac:dyDescent="0.15">
      <c r="U2797" s="767"/>
      <c r="V2797" s="767"/>
      <c r="W2797" s="748"/>
    </row>
    <row r="2798" spans="21:24" x14ac:dyDescent="0.15">
      <c r="U2798" s="767"/>
      <c r="V2798" s="767"/>
      <c r="W2798" s="748"/>
      <c r="X2798" s="748"/>
    </row>
    <row r="2799" spans="21:24" x14ac:dyDescent="0.15">
      <c r="U2799" s="767"/>
      <c r="V2799" s="767"/>
      <c r="W2799" s="748"/>
      <c r="X2799" s="748"/>
    </row>
    <row r="2800" spans="21:24" x14ac:dyDescent="0.15">
      <c r="U2800" s="767"/>
      <c r="V2800" s="767"/>
      <c r="W2800" s="767"/>
      <c r="X2800" s="748"/>
    </row>
    <row r="2801" spans="21:24" x14ac:dyDescent="0.15">
      <c r="U2801" s="767"/>
      <c r="V2801" s="767"/>
      <c r="W2801" s="767"/>
      <c r="X2801" s="767"/>
    </row>
    <row r="2802" spans="21:24" x14ac:dyDescent="0.15">
      <c r="U2802" s="767"/>
      <c r="V2802" s="767"/>
      <c r="W2802" s="767"/>
      <c r="X2802" s="252"/>
    </row>
    <row r="2803" spans="21:24" x14ac:dyDescent="0.15">
      <c r="U2803" s="748"/>
      <c r="V2803" s="748"/>
      <c r="W2803" s="767"/>
      <c r="X2803" s="748"/>
    </row>
    <row r="2804" spans="21:24" x14ac:dyDescent="0.15">
      <c r="U2804" s="767"/>
      <c r="V2804" s="767"/>
      <c r="W2804" s="767"/>
      <c r="X2804" s="767"/>
    </row>
    <row r="2805" spans="21:24" x14ac:dyDescent="0.15">
      <c r="U2805" s="767"/>
      <c r="V2805" s="767"/>
      <c r="W2805" s="767"/>
      <c r="X2805" s="748"/>
    </row>
    <row r="2806" spans="21:24" x14ac:dyDescent="0.15">
      <c r="U2806" s="767"/>
      <c r="V2806" s="767"/>
      <c r="W2806" s="767"/>
      <c r="X2806" s="748"/>
    </row>
    <row r="2807" spans="21:24" x14ac:dyDescent="0.15">
      <c r="U2807" s="767"/>
      <c r="V2807" s="767"/>
      <c r="W2807" s="767"/>
      <c r="X2807" s="767"/>
    </row>
    <row r="2808" spans="21:24" x14ac:dyDescent="0.15">
      <c r="U2808" s="767"/>
      <c r="V2808" s="767"/>
      <c r="W2808" s="767"/>
      <c r="X2808" s="748"/>
    </row>
    <row r="2809" spans="21:24" x14ac:dyDescent="0.15">
      <c r="U2809" s="767"/>
      <c r="V2809" s="767"/>
      <c r="W2809" s="748"/>
      <c r="X2809" s="767"/>
    </row>
    <row r="2810" spans="21:24" x14ac:dyDescent="0.15">
      <c r="U2810" s="767"/>
      <c r="V2810" s="767"/>
      <c r="W2810" s="767"/>
      <c r="X2810" s="767"/>
    </row>
    <row r="2811" spans="21:24" x14ac:dyDescent="0.15">
      <c r="U2811" s="767"/>
      <c r="V2811" s="767"/>
      <c r="W2811" s="767"/>
      <c r="X2811" s="767"/>
    </row>
    <row r="2812" spans="21:24" x14ac:dyDescent="0.15">
      <c r="U2812" s="767"/>
      <c r="V2812" s="767"/>
      <c r="W2812" s="767"/>
    </row>
    <row r="2813" spans="21:24" x14ac:dyDescent="0.15">
      <c r="U2813" s="767"/>
      <c r="V2813" s="767"/>
      <c r="W2813" s="767"/>
      <c r="X2813" s="767"/>
    </row>
    <row r="2814" spans="21:24" x14ac:dyDescent="0.15">
      <c r="U2814" s="767"/>
      <c r="V2814" s="767"/>
      <c r="W2814" s="767"/>
      <c r="X2814" s="767"/>
    </row>
    <row r="2815" spans="21:24" x14ac:dyDescent="0.15">
      <c r="U2815" s="767"/>
      <c r="V2815" s="767"/>
      <c r="W2815" s="748"/>
      <c r="X2815" s="767"/>
    </row>
    <row r="2816" spans="21:24" x14ac:dyDescent="0.15">
      <c r="U2816" s="767"/>
      <c r="V2816" s="767"/>
      <c r="W2816" s="767"/>
      <c r="X2816" s="767"/>
    </row>
    <row r="2817" spans="21:24" x14ac:dyDescent="0.15">
      <c r="U2817" s="767"/>
      <c r="V2817" s="767"/>
      <c r="W2817" s="767"/>
    </row>
    <row r="2818" spans="21:24" x14ac:dyDescent="0.15">
      <c r="U2818" s="767"/>
      <c r="V2818" s="767"/>
      <c r="W2818" s="767"/>
      <c r="X2818" s="767"/>
    </row>
    <row r="2819" spans="21:24" x14ac:dyDescent="0.15">
      <c r="U2819" s="767"/>
      <c r="V2819" s="767"/>
      <c r="W2819" s="767"/>
      <c r="X2819" s="748"/>
    </row>
    <row r="2820" spans="21:24" x14ac:dyDescent="0.15">
      <c r="U2820" s="767"/>
      <c r="V2820" s="767"/>
      <c r="W2820" s="767"/>
      <c r="X2820" s="767"/>
    </row>
    <row r="2821" spans="21:24" x14ac:dyDescent="0.15">
      <c r="U2821" s="748"/>
      <c r="V2821" s="748"/>
      <c r="W2821" s="252"/>
      <c r="X2821" s="767"/>
    </row>
    <row r="2822" spans="21:24" x14ac:dyDescent="0.15">
      <c r="U2822" s="767"/>
      <c r="V2822" s="767"/>
      <c r="W2822" s="252"/>
      <c r="X2822" s="748"/>
    </row>
    <row r="2823" spans="21:24" x14ac:dyDescent="0.15">
      <c r="U2823" s="767"/>
      <c r="V2823" s="767"/>
      <c r="W2823" s="252"/>
      <c r="X2823" s="767"/>
    </row>
    <row r="2824" spans="21:24" x14ac:dyDescent="0.15">
      <c r="U2824" s="767"/>
      <c r="V2824" s="767"/>
      <c r="W2824" s="748"/>
      <c r="X2824" s="767"/>
    </row>
    <row r="2825" spans="21:24" x14ac:dyDescent="0.15">
      <c r="U2825" s="767"/>
      <c r="V2825" s="767"/>
      <c r="W2825" s="767"/>
      <c r="X2825" s="748"/>
    </row>
    <row r="2826" spans="21:24" x14ac:dyDescent="0.15">
      <c r="U2826" s="767"/>
      <c r="V2826" s="767"/>
      <c r="W2826" s="748"/>
      <c r="X2826" s="767"/>
    </row>
    <row r="2827" spans="21:24" x14ac:dyDescent="0.15">
      <c r="U2827" s="748"/>
      <c r="V2827" s="748"/>
      <c r="W2827" s="767"/>
      <c r="X2827" s="767"/>
    </row>
    <row r="2828" spans="21:24" x14ac:dyDescent="0.15">
      <c r="U2828" s="748"/>
      <c r="V2828" s="748"/>
      <c r="W2828" s="767"/>
      <c r="X2828" s="748"/>
    </row>
    <row r="2829" spans="21:24" x14ac:dyDescent="0.15">
      <c r="U2829" s="767"/>
      <c r="V2829" s="767"/>
      <c r="W2829" s="748"/>
      <c r="X2829" s="767"/>
    </row>
    <row r="2830" spans="21:24" x14ac:dyDescent="0.15">
      <c r="U2830" s="748"/>
      <c r="V2830" s="748"/>
      <c r="W2830" s="767"/>
      <c r="X2830" s="767"/>
    </row>
    <row r="2831" spans="21:24" x14ac:dyDescent="0.15">
      <c r="U2831" s="748"/>
      <c r="V2831" s="748"/>
      <c r="W2831" s="767"/>
      <c r="X2831" s="748"/>
    </row>
    <row r="2832" spans="21:24" x14ac:dyDescent="0.15">
      <c r="U2832" s="767"/>
      <c r="V2832" s="767"/>
      <c r="W2832" s="748"/>
      <c r="X2832" s="767"/>
    </row>
    <row r="2833" spans="21:24" x14ac:dyDescent="0.15">
      <c r="U2833" s="767"/>
      <c r="V2833" s="767"/>
      <c r="W2833" s="767"/>
      <c r="X2833" s="767"/>
    </row>
    <row r="2834" spans="21:24" x14ac:dyDescent="0.15">
      <c r="U2834" s="748"/>
      <c r="V2834" s="748"/>
      <c r="W2834" s="767"/>
      <c r="X2834" s="767"/>
    </row>
    <row r="2835" spans="21:24" x14ac:dyDescent="0.15">
      <c r="U2835" s="767"/>
      <c r="V2835" s="767"/>
      <c r="W2835" s="767"/>
      <c r="X2835" s="767"/>
    </row>
    <row r="2836" spans="21:24" x14ac:dyDescent="0.15">
      <c r="U2836" s="767"/>
      <c r="V2836" s="767"/>
      <c r="W2836" s="767"/>
      <c r="X2836" s="767"/>
    </row>
    <row r="2837" spans="21:24" x14ac:dyDescent="0.15">
      <c r="U2837" s="748"/>
      <c r="V2837" s="748"/>
      <c r="W2837" s="767"/>
      <c r="X2837" s="767"/>
    </row>
    <row r="2838" spans="21:24" x14ac:dyDescent="0.15">
      <c r="U2838" s="767"/>
      <c r="V2838" s="767"/>
      <c r="W2838" s="767"/>
      <c r="X2838" s="767"/>
    </row>
    <row r="2839" spans="21:24" x14ac:dyDescent="0.15">
      <c r="U2839" s="767"/>
      <c r="V2839" s="767"/>
      <c r="W2839" s="767"/>
      <c r="X2839" s="767"/>
    </row>
    <row r="2840" spans="21:24" x14ac:dyDescent="0.15">
      <c r="U2840" s="767"/>
      <c r="V2840" s="767"/>
      <c r="W2840" s="767"/>
      <c r="X2840" s="767"/>
    </row>
    <row r="2841" spans="21:24" x14ac:dyDescent="0.15">
      <c r="U2841" s="767"/>
      <c r="V2841" s="767"/>
      <c r="W2841" s="767"/>
      <c r="X2841" s="767"/>
    </row>
    <row r="2842" spans="21:24" x14ac:dyDescent="0.15">
      <c r="U2842" s="767"/>
      <c r="V2842" s="767"/>
      <c r="W2842" s="767"/>
      <c r="X2842" s="748"/>
    </row>
    <row r="2843" spans="21:24" x14ac:dyDescent="0.15">
      <c r="U2843" s="767"/>
      <c r="V2843" s="767"/>
      <c r="W2843" s="767"/>
      <c r="X2843" s="767"/>
    </row>
    <row r="2844" spans="21:24" x14ac:dyDescent="0.15">
      <c r="U2844" s="767"/>
      <c r="V2844" s="767"/>
      <c r="W2844" s="767"/>
      <c r="X2844" s="767"/>
    </row>
    <row r="2845" spans="21:24" x14ac:dyDescent="0.15">
      <c r="U2845" s="767"/>
      <c r="V2845" s="767"/>
      <c r="W2845" s="767"/>
      <c r="X2845" s="767"/>
    </row>
    <row r="2846" spans="21:24" x14ac:dyDescent="0.15">
      <c r="U2846" s="767"/>
      <c r="V2846" s="767"/>
      <c r="W2846" s="767"/>
      <c r="X2846" s="767"/>
    </row>
    <row r="2847" spans="21:24" x14ac:dyDescent="0.15">
      <c r="U2847" s="748"/>
      <c r="V2847" s="748"/>
      <c r="W2847" s="767"/>
      <c r="X2847" s="748"/>
    </row>
    <row r="2848" spans="21:24" x14ac:dyDescent="0.15">
      <c r="U2848" s="767"/>
      <c r="V2848" s="767"/>
      <c r="W2848" s="767"/>
      <c r="X2848" s="748"/>
    </row>
    <row r="2849" spans="21:24" x14ac:dyDescent="0.15">
      <c r="U2849" s="767"/>
      <c r="V2849" s="767"/>
      <c r="W2849" s="767"/>
      <c r="X2849" s="767"/>
    </row>
    <row r="2850" spans="21:24" x14ac:dyDescent="0.15">
      <c r="U2850" s="748"/>
      <c r="V2850" s="748"/>
      <c r="W2850" s="767"/>
      <c r="X2850" s="748"/>
    </row>
    <row r="2851" spans="21:24" x14ac:dyDescent="0.15">
      <c r="U2851" s="767"/>
      <c r="V2851" s="767"/>
      <c r="W2851" s="767"/>
      <c r="X2851" s="748"/>
    </row>
    <row r="2852" spans="21:24" x14ac:dyDescent="0.15">
      <c r="U2852" s="767"/>
      <c r="V2852" s="767"/>
      <c r="W2852" s="767"/>
      <c r="X2852" s="767"/>
    </row>
    <row r="2853" spans="21:24" x14ac:dyDescent="0.15">
      <c r="U2853" s="748"/>
      <c r="V2853" s="748"/>
      <c r="W2853" s="767"/>
      <c r="X2853" s="767"/>
    </row>
    <row r="2854" spans="21:24" x14ac:dyDescent="0.15">
      <c r="U2854" s="767"/>
      <c r="V2854" s="767"/>
      <c r="W2854" s="767"/>
      <c r="X2854" s="748"/>
    </row>
    <row r="2855" spans="21:24" x14ac:dyDescent="0.15">
      <c r="U2855" s="767"/>
      <c r="V2855" s="767"/>
      <c r="W2855" s="767"/>
      <c r="X2855" s="767"/>
    </row>
    <row r="2856" spans="21:24" x14ac:dyDescent="0.15">
      <c r="U2856" s="767"/>
      <c r="V2856" s="767"/>
      <c r="W2856" s="767"/>
      <c r="X2856" s="767"/>
    </row>
    <row r="2857" spans="21:24" x14ac:dyDescent="0.15">
      <c r="U2857" s="767"/>
      <c r="V2857" s="767"/>
      <c r="W2857" s="767"/>
      <c r="X2857" s="767"/>
    </row>
    <row r="2858" spans="21:24" x14ac:dyDescent="0.15">
      <c r="U2858" s="767"/>
      <c r="V2858" s="767"/>
      <c r="W2858" s="767"/>
      <c r="X2858" s="767"/>
    </row>
    <row r="2859" spans="21:24" x14ac:dyDescent="0.15">
      <c r="U2859" s="767"/>
      <c r="V2859" s="767"/>
      <c r="W2859" s="767"/>
      <c r="X2859" s="767"/>
    </row>
    <row r="2860" spans="21:24" x14ac:dyDescent="0.15">
      <c r="U2860" s="767"/>
      <c r="V2860" s="767"/>
      <c r="W2860" s="767"/>
      <c r="X2860" s="767"/>
    </row>
    <row r="2861" spans="21:24" x14ac:dyDescent="0.15">
      <c r="U2861" s="767"/>
      <c r="V2861" s="767"/>
      <c r="W2861" s="767"/>
      <c r="X2861" s="767"/>
    </row>
    <row r="2862" spans="21:24" x14ac:dyDescent="0.15">
      <c r="U2862" s="767"/>
      <c r="V2862" s="767"/>
      <c r="W2862" s="767"/>
      <c r="X2862" s="767"/>
    </row>
    <row r="2863" spans="21:24" x14ac:dyDescent="0.15">
      <c r="U2863" s="767"/>
      <c r="V2863" s="767"/>
      <c r="W2863" s="767"/>
      <c r="X2863" s="767"/>
    </row>
    <row r="2864" spans="21:24" x14ac:dyDescent="0.15">
      <c r="U2864" s="767"/>
      <c r="V2864" s="767"/>
      <c r="W2864" s="748"/>
      <c r="X2864" s="767"/>
    </row>
    <row r="2865" spans="21:24" x14ac:dyDescent="0.15">
      <c r="U2865" s="767"/>
      <c r="V2865" s="767"/>
      <c r="W2865" s="767"/>
      <c r="X2865" s="748"/>
    </row>
    <row r="2866" spans="21:24" x14ac:dyDescent="0.15">
      <c r="U2866" s="767"/>
      <c r="V2866" s="767"/>
      <c r="W2866" s="767"/>
      <c r="X2866" s="767"/>
    </row>
    <row r="2867" spans="21:24" x14ac:dyDescent="0.15">
      <c r="U2867" s="767"/>
      <c r="V2867" s="767"/>
      <c r="W2867" s="748"/>
      <c r="X2867" s="767"/>
    </row>
    <row r="2868" spans="21:24" x14ac:dyDescent="0.15">
      <c r="U2868" s="767"/>
      <c r="V2868" s="767"/>
      <c r="W2868" s="748"/>
      <c r="X2868" s="748"/>
    </row>
    <row r="2869" spans="21:24" x14ac:dyDescent="0.15">
      <c r="U2869" s="767"/>
      <c r="V2869" s="767"/>
      <c r="W2869" s="767"/>
      <c r="X2869" s="767"/>
    </row>
    <row r="2870" spans="21:24" x14ac:dyDescent="0.15">
      <c r="U2870" s="767"/>
      <c r="V2870" s="767"/>
      <c r="W2870" s="767"/>
      <c r="X2870" s="767"/>
    </row>
    <row r="2871" spans="21:24" x14ac:dyDescent="0.15">
      <c r="U2871" s="767"/>
      <c r="V2871" s="767"/>
      <c r="W2871" s="748"/>
      <c r="X2871" s="748"/>
    </row>
    <row r="2872" spans="21:24" x14ac:dyDescent="0.15">
      <c r="U2872" s="767"/>
      <c r="V2872" s="767"/>
      <c r="W2872" s="767"/>
      <c r="X2872" s="767"/>
    </row>
    <row r="2873" spans="21:24" x14ac:dyDescent="0.15">
      <c r="U2873" s="767"/>
      <c r="V2873" s="767"/>
      <c r="W2873" s="767"/>
      <c r="X2873" s="767"/>
    </row>
    <row r="2874" spans="21:24" x14ac:dyDescent="0.15">
      <c r="U2874" s="767"/>
      <c r="V2874" s="767"/>
      <c r="W2874" s="748"/>
      <c r="X2874" s="767"/>
    </row>
    <row r="2875" spans="21:24" x14ac:dyDescent="0.15">
      <c r="U2875" s="748"/>
      <c r="V2875" s="748"/>
      <c r="W2875" s="767"/>
      <c r="X2875" s="767"/>
    </row>
    <row r="2876" spans="21:24" x14ac:dyDescent="0.15">
      <c r="U2876" s="767"/>
      <c r="V2876" s="767"/>
      <c r="W2876" s="767"/>
      <c r="X2876" s="767"/>
    </row>
    <row r="2877" spans="21:24" x14ac:dyDescent="0.15">
      <c r="U2877" s="767"/>
      <c r="V2877" s="767"/>
      <c r="W2877" s="748"/>
      <c r="X2877" s="767"/>
    </row>
    <row r="2878" spans="21:24" x14ac:dyDescent="0.15">
      <c r="U2878" s="767"/>
      <c r="V2878" s="767"/>
      <c r="W2878" s="767"/>
      <c r="X2878" s="767"/>
    </row>
    <row r="2879" spans="21:24" x14ac:dyDescent="0.15">
      <c r="U2879" s="767"/>
      <c r="V2879" s="767"/>
      <c r="W2879" s="748"/>
      <c r="X2879" s="767"/>
    </row>
    <row r="2880" spans="21:24" x14ac:dyDescent="0.15">
      <c r="U2880" s="767"/>
      <c r="V2880" s="767"/>
      <c r="W2880" s="748"/>
      <c r="X2880" s="767"/>
    </row>
    <row r="2881" spans="21:24" x14ac:dyDescent="0.15">
      <c r="U2881" s="767"/>
      <c r="V2881" s="767"/>
      <c r="W2881" s="748"/>
      <c r="X2881" s="767"/>
    </row>
    <row r="2882" spans="21:24" x14ac:dyDescent="0.15">
      <c r="U2882" s="767"/>
      <c r="V2882" s="767"/>
      <c r="W2882" s="748"/>
      <c r="X2882" s="767"/>
    </row>
    <row r="2883" spans="21:24" x14ac:dyDescent="0.15">
      <c r="U2883" s="767"/>
      <c r="V2883" s="767"/>
      <c r="W2883" s="748"/>
      <c r="X2883" s="767"/>
    </row>
    <row r="2884" spans="21:24" x14ac:dyDescent="0.15">
      <c r="U2884" s="767"/>
      <c r="V2884" s="767"/>
      <c r="W2884" s="748"/>
      <c r="X2884" s="767"/>
    </row>
    <row r="2885" spans="21:24" x14ac:dyDescent="0.15">
      <c r="U2885" s="767"/>
      <c r="V2885" s="767"/>
      <c r="W2885" s="748"/>
      <c r="X2885" s="767"/>
    </row>
    <row r="2886" spans="21:24" x14ac:dyDescent="0.15">
      <c r="U2886" s="767"/>
      <c r="V2886" s="767"/>
      <c r="W2886" s="767"/>
      <c r="X2886" s="767"/>
    </row>
    <row r="2887" spans="21:24" x14ac:dyDescent="0.15">
      <c r="U2887" s="748"/>
      <c r="V2887" s="748"/>
      <c r="W2887" s="748"/>
      <c r="X2887" s="748"/>
    </row>
    <row r="2888" spans="21:24" x14ac:dyDescent="0.15">
      <c r="U2888" s="767"/>
      <c r="V2888" s="767"/>
      <c r="W2888" s="767"/>
      <c r="X2888" s="748"/>
    </row>
    <row r="2889" spans="21:24" x14ac:dyDescent="0.15">
      <c r="W2889" s="767"/>
      <c r="X2889" s="748"/>
    </row>
    <row r="2890" spans="21:24" x14ac:dyDescent="0.15">
      <c r="U2890" s="767"/>
      <c r="V2890" s="767"/>
      <c r="W2890" s="748"/>
      <c r="X2890" s="767"/>
    </row>
    <row r="2891" spans="21:24" x14ac:dyDescent="0.15">
      <c r="U2891" s="767"/>
      <c r="V2891" s="767"/>
      <c r="W2891" s="767"/>
      <c r="X2891" s="748"/>
    </row>
    <row r="2892" spans="21:24" x14ac:dyDescent="0.15">
      <c r="U2892" s="748"/>
      <c r="V2892" s="748"/>
      <c r="W2892" s="767"/>
      <c r="X2892" s="748"/>
    </row>
    <row r="2893" spans="21:24" x14ac:dyDescent="0.15">
      <c r="U2893" s="767"/>
      <c r="V2893" s="767"/>
      <c r="W2893" s="748"/>
      <c r="X2893" s="767"/>
    </row>
    <row r="2894" spans="21:24" x14ac:dyDescent="0.15">
      <c r="U2894" s="767"/>
      <c r="V2894" s="767"/>
      <c r="W2894" s="767"/>
      <c r="X2894" s="767"/>
    </row>
    <row r="2895" spans="21:24" x14ac:dyDescent="0.15">
      <c r="U2895" s="748"/>
      <c r="V2895" s="748"/>
      <c r="W2895" s="767"/>
      <c r="X2895" s="767"/>
    </row>
    <row r="2896" spans="21:24" x14ac:dyDescent="0.15">
      <c r="U2896" s="767"/>
      <c r="V2896" s="767"/>
      <c r="W2896" s="767"/>
      <c r="X2896" s="767"/>
    </row>
    <row r="2897" spans="21:24" x14ac:dyDescent="0.15">
      <c r="U2897" s="767"/>
      <c r="V2897" s="767"/>
      <c r="W2897" s="767"/>
      <c r="X2897" s="767"/>
    </row>
    <row r="2898" spans="21:24" x14ac:dyDescent="0.15">
      <c r="U2898" s="252"/>
      <c r="V2898" s="252"/>
      <c r="W2898" s="767"/>
      <c r="X2898" s="748"/>
    </row>
    <row r="2899" spans="21:24" x14ac:dyDescent="0.15">
      <c r="W2899" s="767"/>
      <c r="X2899" s="767"/>
    </row>
    <row r="2900" spans="21:24" x14ac:dyDescent="0.15">
      <c r="U2900" s="252"/>
      <c r="V2900" s="252"/>
      <c r="W2900" s="767"/>
      <c r="X2900" s="767"/>
    </row>
    <row r="2901" spans="21:24" x14ac:dyDescent="0.15">
      <c r="U2901" s="252"/>
      <c r="V2901" s="252"/>
      <c r="W2901" s="767"/>
      <c r="X2901" s="748"/>
    </row>
    <row r="2902" spans="21:24" x14ac:dyDescent="0.15">
      <c r="U2902" s="767"/>
      <c r="V2902" s="767"/>
      <c r="W2902" s="767"/>
      <c r="X2902" s="767"/>
    </row>
    <row r="2903" spans="21:24" x14ac:dyDescent="0.15">
      <c r="U2903" s="767"/>
      <c r="V2903" s="767"/>
      <c r="W2903" s="748"/>
      <c r="X2903" s="767"/>
    </row>
    <row r="2904" spans="21:24" x14ac:dyDescent="0.15">
      <c r="U2904" s="767"/>
      <c r="V2904" s="767"/>
      <c r="W2904" s="767"/>
      <c r="X2904" s="748"/>
    </row>
    <row r="2905" spans="21:24" x14ac:dyDescent="0.15">
      <c r="U2905" s="767"/>
      <c r="V2905" s="767"/>
      <c r="W2905" s="767"/>
      <c r="X2905" s="767"/>
    </row>
    <row r="2906" spans="21:24" x14ac:dyDescent="0.15">
      <c r="U2906" s="767"/>
      <c r="V2906" s="767"/>
      <c r="W2906" s="767"/>
      <c r="X2906" s="767"/>
    </row>
    <row r="2907" spans="21:24" x14ac:dyDescent="0.15">
      <c r="U2907" s="767"/>
      <c r="V2907" s="767"/>
      <c r="W2907" s="767"/>
      <c r="X2907" s="767"/>
    </row>
    <row r="2908" spans="21:24" x14ac:dyDescent="0.15">
      <c r="U2908" s="767"/>
      <c r="V2908" s="767"/>
      <c r="W2908" s="767"/>
      <c r="X2908" s="748"/>
    </row>
    <row r="2909" spans="21:24" x14ac:dyDescent="0.15">
      <c r="U2909" s="767"/>
      <c r="V2909" s="767"/>
      <c r="W2909" s="767"/>
      <c r="X2909" s="767"/>
    </row>
    <row r="2910" spans="21:24" x14ac:dyDescent="0.15">
      <c r="U2910" s="748"/>
      <c r="V2910" s="748"/>
      <c r="W2910" s="767"/>
    </row>
    <row r="2911" spans="21:24" x14ac:dyDescent="0.15">
      <c r="U2911" s="767"/>
      <c r="V2911" s="767"/>
      <c r="W2911" s="767"/>
      <c r="X2911" s="748"/>
    </row>
    <row r="2912" spans="21:24" x14ac:dyDescent="0.15">
      <c r="U2912" s="767"/>
      <c r="V2912" s="767"/>
      <c r="W2912" s="767"/>
      <c r="X2912" s="767"/>
    </row>
    <row r="2913" spans="21:24" x14ac:dyDescent="0.15">
      <c r="U2913" s="748"/>
      <c r="V2913" s="748"/>
      <c r="W2913" s="767"/>
      <c r="X2913" s="767"/>
    </row>
    <row r="2914" spans="21:24" x14ac:dyDescent="0.15">
      <c r="U2914" s="767"/>
      <c r="V2914" s="767"/>
      <c r="W2914" s="767"/>
      <c r="X2914" s="748"/>
    </row>
    <row r="2915" spans="21:24" x14ac:dyDescent="0.15">
      <c r="U2915" s="767"/>
      <c r="V2915" s="767"/>
      <c r="W2915" s="767"/>
      <c r="X2915" s="767"/>
    </row>
    <row r="2916" spans="21:24" x14ac:dyDescent="0.15">
      <c r="W2916" s="748"/>
      <c r="X2916" s="767"/>
    </row>
    <row r="2917" spans="21:24" x14ac:dyDescent="0.15">
      <c r="U2917" s="767"/>
      <c r="V2917" s="767"/>
      <c r="W2917" s="767"/>
      <c r="X2917" s="748"/>
    </row>
    <row r="2918" spans="21:24" x14ac:dyDescent="0.15">
      <c r="U2918" s="767"/>
      <c r="V2918" s="767"/>
      <c r="W2918" s="748"/>
      <c r="X2918" s="767"/>
    </row>
    <row r="2919" spans="21:24" x14ac:dyDescent="0.15">
      <c r="U2919" s="748"/>
      <c r="V2919" s="748"/>
      <c r="W2919" s="767"/>
      <c r="X2919" s="767"/>
    </row>
    <row r="2920" spans="21:24" x14ac:dyDescent="0.15">
      <c r="V2920" s="767"/>
      <c r="W2920" s="767"/>
      <c r="X2920" s="767"/>
    </row>
    <row r="2921" spans="21:24" x14ac:dyDescent="0.15">
      <c r="W2921" s="767"/>
      <c r="X2921" s="767"/>
    </row>
    <row r="2922" spans="21:24" x14ac:dyDescent="0.15">
      <c r="W2922" s="767"/>
      <c r="X2922" s="767"/>
    </row>
    <row r="2923" spans="21:24" x14ac:dyDescent="0.15">
      <c r="U2923" s="767"/>
      <c r="V2923" s="767"/>
      <c r="W2923" s="767"/>
      <c r="X2923" s="767"/>
    </row>
    <row r="2924" spans="21:24" x14ac:dyDescent="0.15">
      <c r="U2924" s="767"/>
      <c r="V2924" s="767"/>
      <c r="W2924" s="767"/>
      <c r="X2924" s="767"/>
    </row>
    <row r="2925" spans="21:24" x14ac:dyDescent="0.15">
      <c r="U2925" s="767"/>
      <c r="V2925" s="767"/>
      <c r="W2925" s="748"/>
      <c r="X2925" s="748"/>
    </row>
    <row r="2926" spans="21:24" x14ac:dyDescent="0.15">
      <c r="U2926" s="767"/>
      <c r="V2926" s="767"/>
      <c r="W2926" s="748"/>
      <c r="X2926" s="767"/>
    </row>
    <row r="2927" spans="21:24" x14ac:dyDescent="0.15">
      <c r="U2927" s="748"/>
      <c r="V2927" s="748"/>
      <c r="W2927" s="767"/>
      <c r="X2927" s="748"/>
    </row>
    <row r="2928" spans="21:24" x14ac:dyDescent="0.15">
      <c r="U2928" s="767"/>
      <c r="V2928" s="767"/>
      <c r="W2928" s="767"/>
      <c r="X2928" s="767"/>
    </row>
    <row r="2929" spans="21:24" x14ac:dyDescent="0.15">
      <c r="U2929" s="767"/>
      <c r="V2929" s="767"/>
      <c r="W2929" s="767"/>
      <c r="X2929" s="767"/>
    </row>
    <row r="2930" spans="21:24" x14ac:dyDescent="0.15">
      <c r="U2930" s="748"/>
      <c r="V2930" s="748"/>
      <c r="X2930" s="748"/>
    </row>
    <row r="2931" spans="21:24" x14ac:dyDescent="0.15">
      <c r="U2931" s="748"/>
      <c r="V2931" s="748"/>
      <c r="W2931" s="767"/>
      <c r="X2931" s="767"/>
    </row>
    <row r="2932" spans="21:24" x14ac:dyDescent="0.15">
      <c r="U2932" s="767"/>
      <c r="V2932" s="767"/>
      <c r="W2932" s="767"/>
      <c r="X2932" s="767"/>
    </row>
    <row r="2933" spans="21:24" x14ac:dyDescent="0.15">
      <c r="U2933" s="767"/>
      <c r="V2933" s="767"/>
      <c r="W2933" s="748"/>
      <c r="X2933" s="748"/>
    </row>
    <row r="2934" spans="21:24" x14ac:dyDescent="0.15">
      <c r="U2934" s="767"/>
      <c r="V2934" s="767"/>
      <c r="W2934" s="748"/>
      <c r="X2934" s="767"/>
    </row>
    <row r="2935" spans="21:24" x14ac:dyDescent="0.15">
      <c r="U2935" s="748"/>
      <c r="V2935" s="748"/>
      <c r="W2935" s="767"/>
      <c r="X2935" s="767"/>
    </row>
    <row r="2936" spans="21:24" x14ac:dyDescent="0.15">
      <c r="U2936" s="748"/>
      <c r="V2936" s="748"/>
      <c r="W2936" s="748"/>
      <c r="X2936" s="767"/>
    </row>
    <row r="2937" spans="21:24" x14ac:dyDescent="0.15">
      <c r="U2937" s="748"/>
      <c r="V2937" s="748"/>
      <c r="W2937" s="767"/>
      <c r="X2937" s="767"/>
    </row>
    <row r="2938" spans="21:24" x14ac:dyDescent="0.15">
      <c r="U2938" s="767"/>
      <c r="V2938" s="767"/>
      <c r="W2938" s="767"/>
      <c r="X2938" s="767"/>
    </row>
    <row r="2939" spans="21:24" x14ac:dyDescent="0.15">
      <c r="U2939" s="767"/>
      <c r="V2939" s="767"/>
      <c r="W2939" s="252"/>
      <c r="X2939" s="767"/>
    </row>
    <row r="2940" spans="21:24" x14ac:dyDescent="0.15">
      <c r="U2940" s="767"/>
      <c r="V2940" s="767"/>
      <c r="X2940" s="767"/>
    </row>
    <row r="2941" spans="21:24" x14ac:dyDescent="0.15">
      <c r="U2941" s="767"/>
      <c r="V2941" s="767"/>
      <c r="W2941" s="252"/>
      <c r="X2941" s="767"/>
    </row>
    <row r="2942" spans="21:24" x14ac:dyDescent="0.15">
      <c r="W2942" s="252"/>
      <c r="X2942" s="767"/>
    </row>
    <row r="2943" spans="21:24" x14ac:dyDescent="0.15">
      <c r="U2943" s="748"/>
      <c r="V2943" s="748"/>
      <c r="W2943" s="748"/>
    </row>
    <row r="2944" spans="21:24" x14ac:dyDescent="0.15">
      <c r="U2944" s="767"/>
      <c r="V2944" s="767"/>
      <c r="W2944" s="748"/>
      <c r="X2944" s="767"/>
    </row>
    <row r="2945" spans="21:24" x14ac:dyDescent="0.15">
      <c r="U2945" s="748"/>
      <c r="V2945" s="748"/>
      <c r="W2945" s="748"/>
      <c r="X2945" s="767"/>
    </row>
    <row r="2946" spans="21:24" x14ac:dyDescent="0.15">
      <c r="U2946" s="767"/>
      <c r="V2946" s="767"/>
      <c r="W2946" s="748"/>
      <c r="X2946" s="767"/>
    </row>
    <row r="2947" spans="21:24" x14ac:dyDescent="0.15">
      <c r="U2947" s="767"/>
      <c r="V2947" s="767"/>
      <c r="W2947" s="748"/>
      <c r="X2947" s="767"/>
    </row>
    <row r="2948" spans="21:24" x14ac:dyDescent="0.15">
      <c r="U2948" s="252"/>
      <c r="V2948" s="252"/>
      <c r="W2948" s="748"/>
      <c r="X2948" s="767"/>
    </row>
    <row r="2949" spans="21:24" x14ac:dyDescent="0.15">
      <c r="U2949" s="252"/>
      <c r="V2949" s="252"/>
      <c r="W2949" s="748"/>
      <c r="X2949" s="767"/>
    </row>
    <row r="2950" spans="21:24" x14ac:dyDescent="0.15">
      <c r="U2950" s="252"/>
      <c r="V2950" s="252"/>
      <c r="W2950" s="767"/>
      <c r="X2950" s="767"/>
    </row>
    <row r="2951" spans="21:24" x14ac:dyDescent="0.15">
      <c r="W2951" s="748"/>
      <c r="X2951" s="767"/>
    </row>
    <row r="2952" spans="21:24" x14ac:dyDescent="0.15">
      <c r="U2952" s="767"/>
      <c r="V2952" s="767"/>
      <c r="W2952" s="767"/>
    </row>
    <row r="2953" spans="21:24" x14ac:dyDescent="0.15">
      <c r="U2953" s="767"/>
      <c r="V2953" s="767"/>
      <c r="W2953" s="767"/>
    </row>
    <row r="2954" spans="21:24" x14ac:dyDescent="0.15">
      <c r="U2954" s="748"/>
      <c r="V2954" s="748"/>
      <c r="W2954" s="748"/>
    </row>
    <row r="2955" spans="21:24" x14ac:dyDescent="0.15">
      <c r="U2955" s="767"/>
      <c r="V2955" s="767"/>
      <c r="W2955" s="767"/>
      <c r="X2955" s="767"/>
    </row>
    <row r="2956" spans="21:24" x14ac:dyDescent="0.15">
      <c r="U2956" s="767"/>
      <c r="V2956" s="767"/>
      <c r="W2956" s="767"/>
      <c r="X2956" s="767"/>
    </row>
    <row r="2957" spans="21:24" x14ac:dyDescent="0.15">
      <c r="U2957" s="767"/>
      <c r="V2957" s="767"/>
      <c r="X2957" s="767"/>
    </row>
    <row r="2958" spans="21:24" x14ac:dyDescent="0.15">
      <c r="U2958" s="748"/>
      <c r="V2958" s="748"/>
      <c r="W2958" s="767"/>
      <c r="X2958" s="767"/>
    </row>
    <row r="2959" spans="21:24" x14ac:dyDescent="0.15">
      <c r="U2959" s="767"/>
      <c r="V2959" s="767"/>
      <c r="W2959" s="767"/>
      <c r="X2959" s="767"/>
    </row>
    <row r="2960" spans="21:24" x14ac:dyDescent="0.15">
      <c r="U2960" s="748"/>
      <c r="V2960" s="748"/>
      <c r="W2960" s="748"/>
      <c r="X2960" s="767"/>
    </row>
    <row r="2961" spans="21:24" x14ac:dyDescent="0.15">
      <c r="U2961" s="767"/>
      <c r="V2961" s="767"/>
      <c r="X2961" s="767"/>
    </row>
    <row r="2962" spans="21:24" x14ac:dyDescent="0.15">
      <c r="U2962" s="767"/>
      <c r="V2962" s="767"/>
      <c r="X2962" s="767"/>
    </row>
    <row r="2963" spans="21:24" x14ac:dyDescent="0.15">
      <c r="U2963" s="748"/>
      <c r="V2963" s="748"/>
      <c r="X2963" s="748"/>
    </row>
    <row r="2964" spans="21:24" x14ac:dyDescent="0.15">
      <c r="U2964" s="767"/>
      <c r="V2964" s="767"/>
      <c r="W2964" s="767"/>
      <c r="X2964" s="748"/>
    </row>
    <row r="2965" spans="21:24" x14ac:dyDescent="0.15">
      <c r="U2965" s="767"/>
      <c r="V2965" s="767"/>
      <c r="X2965" s="748"/>
    </row>
    <row r="2966" spans="21:24" x14ac:dyDescent="0.15">
      <c r="U2966" s="748"/>
      <c r="V2966" s="748"/>
      <c r="W2966" s="767"/>
      <c r="X2966" s="767"/>
    </row>
    <row r="2967" spans="21:24" x14ac:dyDescent="0.15">
      <c r="U2967" s="767"/>
      <c r="V2967" s="767"/>
      <c r="X2967" s="767"/>
    </row>
    <row r="2968" spans="21:24" x14ac:dyDescent="0.15">
      <c r="U2968" s="767"/>
      <c r="V2968" s="767"/>
      <c r="X2968" s="767"/>
    </row>
    <row r="2969" spans="21:24" x14ac:dyDescent="0.15">
      <c r="U2969" s="748"/>
      <c r="V2969" s="748"/>
      <c r="W2969" s="767"/>
      <c r="X2969" s="767"/>
    </row>
    <row r="2970" spans="21:24" x14ac:dyDescent="0.15">
      <c r="U2970" s="767"/>
      <c r="V2970" s="767"/>
      <c r="X2970" s="767"/>
    </row>
    <row r="2971" spans="21:24" x14ac:dyDescent="0.15">
      <c r="U2971" s="767"/>
      <c r="V2971" s="767"/>
    </row>
    <row r="2972" spans="21:24" x14ac:dyDescent="0.15">
      <c r="U2972" s="748"/>
      <c r="V2972" s="748"/>
      <c r="W2972" s="767"/>
      <c r="X2972" s="748"/>
    </row>
    <row r="2973" spans="21:24" x14ac:dyDescent="0.15">
      <c r="U2973" s="767"/>
      <c r="V2973" s="767"/>
      <c r="X2973" s="767"/>
    </row>
    <row r="2974" spans="21:24" x14ac:dyDescent="0.15">
      <c r="U2974" s="767"/>
      <c r="V2974" s="767"/>
      <c r="W2974" s="767"/>
      <c r="X2974" s="748"/>
    </row>
    <row r="2975" spans="21:24" x14ac:dyDescent="0.15">
      <c r="U2975" s="767"/>
      <c r="V2975" s="767"/>
      <c r="W2975" s="748"/>
      <c r="X2975" s="252"/>
    </row>
    <row r="2976" spans="21:24" x14ac:dyDescent="0.15">
      <c r="U2976" s="767"/>
      <c r="V2976" s="767"/>
      <c r="X2976" s="767"/>
    </row>
    <row r="2977" spans="21:24" x14ac:dyDescent="0.15">
      <c r="U2977" s="748"/>
      <c r="V2977" s="748"/>
      <c r="X2977" s="748"/>
    </row>
    <row r="2978" spans="21:24" x14ac:dyDescent="0.15">
      <c r="U2978" s="748"/>
      <c r="V2978" s="748"/>
      <c r="X2978" s="767"/>
    </row>
    <row r="2979" spans="21:24" x14ac:dyDescent="0.15">
      <c r="U2979" s="748"/>
      <c r="V2979" s="767"/>
      <c r="W2979" s="767"/>
      <c r="X2979" s="767"/>
    </row>
    <row r="2980" spans="21:24" x14ac:dyDescent="0.15">
      <c r="U2980" s="748"/>
      <c r="V2980" s="748"/>
      <c r="W2980" s="767"/>
      <c r="X2980" s="252"/>
    </row>
    <row r="2981" spans="21:24" x14ac:dyDescent="0.15">
      <c r="U2981" s="748"/>
      <c r="V2981" s="748"/>
      <c r="W2981" s="767"/>
    </row>
    <row r="2982" spans="21:24" x14ac:dyDescent="0.15">
      <c r="U2982" s="767"/>
      <c r="V2982" s="767"/>
      <c r="W2982" s="767"/>
      <c r="X2982" s="252"/>
    </row>
    <row r="2983" spans="21:24" x14ac:dyDescent="0.15">
      <c r="U2983" s="748"/>
      <c r="V2983" s="748"/>
      <c r="W2983" s="767"/>
      <c r="X2983" s="252"/>
    </row>
    <row r="2984" spans="21:24" x14ac:dyDescent="0.15">
      <c r="U2984" s="748"/>
      <c r="V2984" s="748"/>
      <c r="X2984" s="767"/>
    </row>
    <row r="2985" spans="21:24" x14ac:dyDescent="0.15">
      <c r="U2985" s="767"/>
      <c r="V2985" s="767"/>
      <c r="W2985" s="748"/>
      <c r="X2985" s="767"/>
    </row>
    <row r="2986" spans="21:24" x14ac:dyDescent="0.15">
      <c r="W2986" s="767"/>
      <c r="X2986" s="767"/>
    </row>
    <row r="2987" spans="21:24" x14ac:dyDescent="0.15">
      <c r="U2987" s="748"/>
      <c r="V2987" s="748"/>
      <c r="W2987" s="748"/>
      <c r="X2987" s="767"/>
    </row>
    <row r="2988" spans="21:24" x14ac:dyDescent="0.15">
      <c r="U2988" s="767"/>
      <c r="V2988" s="767"/>
      <c r="W2988" s="767"/>
      <c r="X2988" s="767"/>
    </row>
    <row r="2989" spans="21:24" x14ac:dyDescent="0.15">
      <c r="U2989" s="748"/>
      <c r="V2989" s="748"/>
      <c r="W2989" s="767"/>
      <c r="X2989" s="767"/>
    </row>
    <row r="2990" spans="21:24" x14ac:dyDescent="0.15">
      <c r="U2990" s="748"/>
      <c r="V2990" s="748"/>
      <c r="W2990" s="252"/>
      <c r="X2990" s="767"/>
    </row>
    <row r="2991" spans="21:24" x14ac:dyDescent="0.15">
      <c r="U2991" s="767"/>
      <c r="V2991" s="767"/>
      <c r="W2991" s="252"/>
      <c r="X2991" s="767"/>
    </row>
    <row r="2992" spans="21:24" x14ac:dyDescent="0.15">
      <c r="U2992" s="748"/>
      <c r="V2992" s="748"/>
      <c r="W2992" s="252"/>
      <c r="X2992" s="748"/>
    </row>
    <row r="2993" spans="21:24" x14ac:dyDescent="0.15">
      <c r="U2993" s="767"/>
      <c r="V2993" s="767"/>
      <c r="X2993" s="767"/>
    </row>
    <row r="2994" spans="21:24" x14ac:dyDescent="0.15">
      <c r="U2994" s="748"/>
      <c r="V2994" s="748"/>
      <c r="W2994" s="748"/>
      <c r="X2994" s="767"/>
    </row>
    <row r="2995" spans="21:24" x14ac:dyDescent="0.15">
      <c r="U2995" s="748"/>
      <c r="V2995" s="748"/>
      <c r="W2995" s="767"/>
      <c r="X2995" s="748"/>
    </row>
    <row r="2996" spans="21:24" x14ac:dyDescent="0.15">
      <c r="U2996" s="767"/>
      <c r="V2996" s="767"/>
      <c r="W2996" s="748"/>
      <c r="X2996" s="767"/>
    </row>
    <row r="2997" spans="21:24" x14ac:dyDescent="0.15">
      <c r="U2997" s="767"/>
      <c r="V2997" s="767"/>
      <c r="W2997" s="748"/>
      <c r="X2997" s="767"/>
    </row>
    <row r="2998" spans="21:24" x14ac:dyDescent="0.15">
      <c r="U2998" s="767"/>
      <c r="V2998" s="767"/>
      <c r="W2998" s="748"/>
    </row>
    <row r="2999" spans="21:24" x14ac:dyDescent="0.15">
      <c r="U2999" s="767"/>
      <c r="V2999" s="767"/>
      <c r="W2999" s="748"/>
      <c r="X2999" s="767"/>
    </row>
    <row r="3000" spans="21:24" x14ac:dyDescent="0.15">
      <c r="U3000" s="767"/>
      <c r="V3000" s="767"/>
      <c r="W3000" s="748"/>
      <c r="X3000" s="767"/>
    </row>
    <row r="3001" spans="21:24" x14ac:dyDescent="0.15">
      <c r="U3001" s="767"/>
      <c r="V3001" s="767"/>
      <c r="W3001" s="767"/>
      <c r="X3001" s="748"/>
    </row>
    <row r="3002" spans="21:24" x14ac:dyDescent="0.15">
      <c r="U3002" s="767"/>
      <c r="V3002" s="767"/>
      <c r="W3002" s="748"/>
      <c r="X3002" s="748"/>
    </row>
    <row r="3003" spans="21:24" x14ac:dyDescent="0.15">
      <c r="U3003" s="767"/>
      <c r="V3003" s="767"/>
      <c r="W3003" s="767"/>
    </row>
    <row r="3004" spans="21:24" x14ac:dyDescent="0.15">
      <c r="U3004" s="767"/>
      <c r="V3004" s="767"/>
      <c r="W3004" s="767"/>
    </row>
    <row r="3005" spans="21:24" x14ac:dyDescent="0.15">
      <c r="U3005" s="767"/>
      <c r="V3005" s="767"/>
      <c r="W3005" s="748"/>
      <c r="X3005" s="767"/>
    </row>
    <row r="3006" spans="21:24" x14ac:dyDescent="0.15">
      <c r="U3006" s="767"/>
      <c r="V3006" s="767"/>
      <c r="W3006" s="767"/>
      <c r="X3006" s="767"/>
    </row>
    <row r="3007" spans="21:24" x14ac:dyDescent="0.15">
      <c r="U3007" s="767"/>
      <c r="V3007" s="767"/>
      <c r="W3007" s="767"/>
      <c r="X3007" s="767"/>
    </row>
    <row r="3008" spans="21:24" x14ac:dyDescent="0.15">
      <c r="U3008" s="748"/>
      <c r="V3008" s="748"/>
      <c r="W3008" s="748"/>
      <c r="X3008" s="767"/>
    </row>
    <row r="3009" spans="21:24" x14ac:dyDescent="0.15">
      <c r="U3009" s="767"/>
      <c r="V3009" s="748"/>
      <c r="W3009" s="767"/>
      <c r="X3009" s="767"/>
    </row>
    <row r="3010" spans="21:24" x14ac:dyDescent="0.15">
      <c r="U3010" s="767"/>
      <c r="V3010" s="767"/>
      <c r="W3010" s="767"/>
      <c r="X3010" s="767"/>
    </row>
    <row r="3011" spans="21:24" x14ac:dyDescent="0.15">
      <c r="U3011" s="748"/>
      <c r="V3011" s="748"/>
      <c r="W3011" s="748"/>
      <c r="X3011" s="748"/>
    </row>
    <row r="3012" spans="21:24" x14ac:dyDescent="0.15">
      <c r="U3012" s="767"/>
      <c r="V3012" s="767"/>
      <c r="W3012" s="748"/>
      <c r="X3012" s="767"/>
    </row>
    <row r="3013" spans="21:24" x14ac:dyDescent="0.15">
      <c r="U3013" s="767"/>
      <c r="V3013" s="767"/>
      <c r="W3013" s="767"/>
      <c r="X3013" s="767"/>
    </row>
    <row r="3014" spans="21:24" x14ac:dyDescent="0.15">
      <c r="W3014" s="748"/>
    </row>
    <row r="3015" spans="21:24" x14ac:dyDescent="0.15">
      <c r="U3015" s="767"/>
      <c r="V3015" s="767"/>
      <c r="W3015" s="767"/>
      <c r="X3015" s="748"/>
    </row>
    <row r="3016" spans="21:24" x14ac:dyDescent="0.15">
      <c r="U3016" s="767"/>
      <c r="V3016" s="767"/>
      <c r="W3016" s="767"/>
      <c r="X3016" s="767"/>
    </row>
    <row r="3017" spans="21:24" x14ac:dyDescent="0.15">
      <c r="U3017" s="767"/>
      <c r="V3017" s="767"/>
      <c r="W3017" s="767"/>
      <c r="X3017" s="767"/>
    </row>
    <row r="3018" spans="21:24" x14ac:dyDescent="0.15">
      <c r="U3018" s="767"/>
      <c r="V3018" s="767"/>
      <c r="W3018" s="767"/>
      <c r="X3018" s="767"/>
    </row>
    <row r="3019" spans="21:24" x14ac:dyDescent="0.15">
      <c r="U3019" s="767"/>
      <c r="V3019" s="767"/>
      <c r="W3019" s="748"/>
      <c r="X3019" s="767"/>
    </row>
    <row r="3020" spans="21:24" x14ac:dyDescent="0.15">
      <c r="U3020" s="767"/>
      <c r="V3020" s="767"/>
      <c r="W3020" s="748"/>
      <c r="X3020" s="767"/>
    </row>
    <row r="3021" spans="21:24" x14ac:dyDescent="0.15">
      <c r="U3021" s="767"/>
      <c r="V3021" s="748"/>
      <c r="W3021" s="748"/>
      <c r="X3021" s="767"/>
    </row>
    <row r="3022" spans="21:24" x14ac:dyDescent="0.15">
      <c r="U3022" s="767"/>
      <c r="V3022" s="767"/>
      <c r="W3022" s="767"/>
      <c r="X3022" s="767"/>
    </row>
    <row r="3023" spans="21:24" x14ac:dyDescent="0.15">
      <c r="U3023" s="767"/>
      <c r="V3023" s="767"/>
      <c r="W3023" s="748"/>
      <c r="X3023" s="767"/>
    </row>
    <row r="3024" spans="21:24" x14ac:dyDescent="0.15">
      <c r="U3024" s="767"/>
      <c r="V3024" s="767"/>
      <c r="W3024" s="767"/>
      <c r="X3024" s="767"/>
    </row>
    <row r="3025" spans="21:24" x14ac:dyDescent="0.15">
      <c r="U3025" s="767"/>
      <c r="V3025" s="767"/>
      <c r="W3025" s="767"/>
      <c r="X3025" s="767"/>
    </row>
    <row r="3026" spans="21:24" x14ac:dyDescent="0.15">
      <c r="U3026" s="767"/>
      <c r="V3026" s="767"/>
      <c r="W3026" s="767"/>
    </row>
    <row r="3027" spans="21:24" x14ac:dyDescent="0.15">
      <c r="U3027" s="748"/>
      <c r="V3027" s="748"/>
      <c r="W3027" s="767"/>
      <c r="X3027" s="767"/>
    </row>
    <row r="3028" spans="21:24" x14ac:dyDescent="0.15">
      <c r="U3028" s="767"/>
      <c r="V3028" s="767"/>
      <c r="X3028" s="767"/>
    </row>
    <row r="3029" spans="21:24" x14ac:dyDescent="0.15">
      <c r="U3029" s="748"/>
      <c r="V3029" s="767"/>
      <c r="W3029" s="767"/>
      <c r="X3029" s="748"/>
    </row>
    <row r="3030" spans="21:24" x14ac:dyDescent="0.15">
      <c r="U3030" s="748"/>
      <c r="V3030" s="748"/>
      <c r="W3030" s="767"/>
      <c r="X3030" s="767"/>
    </row>
    <row r="3031" spans="21:24" x14ac:dyDescent="0.15">
      <c r="U3031" s="748"/>
      <c r="V3031" s="767"/>
      <c r="W3031" s="748"/>
      <c r="X3031" s="767"/>
    </row>
    <row r="3032" spans="21:24" x14ac:dyDescent="0.15">
      <c r="U3032" s="748"/>
      <c r="V3032" s="767"/>
      <c r="W3032" s="767"/>
      <c r="X3032" s="252"/>
    </row>
    <row r="3033" spans="21:24" x14ac:dyDescent="0.15">
      <c r="U3033" s="748"/>
      <c r="V3033" s="748"/>
      <c r="W3033" s="767"/>
      <c r="X3033" s="252"/>
    </row>
    <row r="3034" spans="21:24" x14ac:dyDescent="0.15">
      <c r="W3034" s="767"/>
      <c r="X3034" s="252"/>
    </row>
    <row r="3035" spans="21:24" x14ac:dyDescent="0.15">
      <c r="W3035" s="748"/>
    </row>
    <row r="3036" spans="21:24" x14ac:dyDescent="0.15">
      <c r="U3036" s="748"/>
      <c r="V3036" s="767"/>
      <c r="W3036" s="767"/>
    </row>
    <row r="3037" spans="21:24" x14ac:dyDescent="0.15">
      <c r="U3037" s="748"/>
      <c r="V3037" s="767"/>
      <c r="X3037" s="767"/>
    </row>
    <row r="3038" spans="21:24" x14ac:dyDescent="0.15">
      <c r="U3038" s="748"/>
      <c r="V3038" s="767"/>
      <c r="W3038" s="748"/>
      <c r="X3038" s="748"/>
    </row>
    <row r="3039" spans="21:24" x14ac:dyDescent="0.15">
      <c r="U3039" s="748"/>
      <c r="V3039" s="748"/>
      <c r="W3039" s="767"/>
      <c r="X3039" s="252"/>
    </row>
    <row r="3040" spans="21:24" x14ac:dyDescent="0.15">
      <c r="U3040" s="748"/>
      <c r="V3040" s="748"/>
      <c r="W3040" s="767"/>
      <c r="X3040" s="252"/>
    </row>
    <row r="3041" spans="21:24" x14ac:dyDescent="0.15">
      <c r="U3041" s="767"/>
      <c r="V3041" s="767"/>
      <c r="W3041" s="767"/>
      <c r="X3041" s="252"/>
    </row>
    <row r="3042" spans="21:24" x14ac:dyDescent="0.15">
      <c r="U3042" s="767"/>
      <c r="V3042" s="767"/>
      <c r="W3042" s="767"/>
      <c r="X3042" s="252"/>
    </row>
    <row r="3043" spans="21:24" x14ac:dyDescent="0.15">
      <c r="U3043" s="748"/>
      <c r="V3043" s="748"/>
      <c r="W3043" s="767"/>
      <c r="X3043" s="767"/>
    </row>
    <row r="3044" spans="21:24" x14ac:dyDescent="0.15">
      <c r="U3044" s="748"/>
      <c r="V3044" s="748"/>
      <c r="W3044" s="767"/>
      <c r="X3044" s="748"/>
    </row>
    <row r="3045" spans="21:24" x14ac:dyDescent="0.15">
      <c r="U3045" s="748"/>
      <c r="V3045" s="748"/>
      <c r="W3045" s="767"/>
      <c r="X3045" s="767"/>
    </row>
    <row r="3046" spans="21:24" x14ac:dyDescent="0.15">
      <c r="U3046" s="748"/>
      <c r="V3046" s="748"/>
      <c r="W3046" s="767"/>
      <c r="X3046" s="767"/>
    </row>
    <row r="3047" spans="21:24" x14ac:dyDescent="0.15">
      <c r="U3047" s="748"/>
      <c r="V3047" s="767"/>
      <c r="W3047" s="767"/>
      <c r="X3047" s="748"/>
    </row>
    <row r="3048" spans="21:24" x14ac:dyDescent="0.15">
      <c r="U3048" s="748"/>
      <c r="V3048" s="748"/>
      <c r="W3048" s="767"/>
      <c r="X3048" s="767"/>
    </row>
    <row r="3049" spans="21:24" x14ac:dyDescent="0.15">
      <c r="U3049" s="748"/>
      <c r="V3049" s="748"/>
      <c r="W3049" s="767"/>
      <c r="X3049" s="767"/>
    </row>
    <row r="3050" spans="21:24" x14ac:dyDescent="0.15">
      <c r="U3050" s="767"/>
      <c r="V3050" s="767"/>
      <c r="W3050" s="767"/>
      <c r="X3050" s="748"/>
    </row>
    <row r="3051" spans="21:24" x14ac:dyDescent="0.15">
      <c r="U3051" s="748"/>
      <c r="V3051" s="748"/>
      <c r="W3051" s="748"/>
      <c r="X3051" s="767"/>
    </row>
    <row r="3052" spans="21:24" x14ac:dyDescent="0.15">
      <c r="U3052" s="748"/>
      <c r="V3052" s="748"/>
      <c r="W3052" s="767"/>
      <c r="X3052" s="767"/>
    </row>
    <row r="3053" spans="21:24" x14ac:dyDescent="0.15">
      <c r="U3053" s="767"/>
      <c r="V3053" s="767"/>
      <c r="W3053" s="767"/>
      <c r="X3053" s="748"/>
    </row>
    <row r="3054" spans="21:24" x14ac:dyDescent="0.15">
      <c r="U3054" s="767"/>
      <c r="V3054" s="767"/>
      <c r="W3054" s="748"/>
      <c r="X3054" s="767"/>
    </row>
    <row r="3055" spans="21:24" x14ac:dyDescent="0.15">
      <c r="U3055" s="748"/>
      <c r="V3055" s="748"/>
      <c r="W3055" s="767"/>
      <c r="X3055" s="767"/>
    </row>
    <row r="3056" spans="21:24" x14ac:dyDescent="0.15">
      <c r="U3056" s="767"/>
      <c r="V3056" s="767"/>
      <c r="W3056" s="767"/>
      <c r="X3056" s="748"/>
    </row>
    <row r="3057" spans="21:24" x14ac:dyDescent="0.15">
      <c r="U3057" s="767"/>
      <c r="V3057" s="767"/>
      <c r="X3057" s="767"/>
    </row>
    <row r="3058" spans="21:24" x14ac:dyDescent="0.15">
      <c r="U3058" s="748"/>
      <c r="V3058" s="748"/>
      <c r="W3058" s="767"/>
      <c r="X3058" s="767"/>
    </row>
    <row r="3059" spans="21:24" x14ac:dyDescent="0.15">
      <c r="U3059" s="748"/>
      <c r="V3059" s="748"/>
      <c r="W3059" s="767"/>
      <c r="X3059" s="767"/>
    </row>
    <row r="3060" spans="21:24" x14ac:dyDescent="0.15">
      <c r="U3060" s="767"/>
      <c r="V3060" s="767"/>
      <c r="W3060" s="767"/>
      <c r="X3060" s="748"/>
    </row>
    <row r="3061" spans="21:24" x14ac:dyDescent="0.15">
      <c r="U3061" s="767"/>
      <c r="V3061" s="767"/>
      <c r="W3061" s="767"/>
      <c r="X3061" s="748"/>
    </row>
    <row r="3062" spans="21:24" x14ac:dyDescent="0.15">
      <c r="U3062" s="767"/>
      <c r="V3062" s="767"/>
      <c r="W3062" s="767"/>
      <c r="X3062" s="767"/>
    </row>
    <row r="3063" spans="21:24" x14ac:dyDescent="0.15">
      <c r="U3063" s="767"/>
      <c r="V3063" s="767"/>
      <c r="W3063" s="767"/>
      <c r="X3063" s="767"/>
    </row>
    <row r="3064" spans="21:24" x14ac:dyDescent="0.15">
      <c r="U3064" s="767"/>
      <c r="V3064" s="767"/>
      <c r="W3064" s="767"/>
      <c r="X3064" s="767"/>
    </row>
    <row r="3065" spans="21:24" x14ac:dyDescent="0.15">
      <c r="U3065" s="748"/>
      <c r="V3065" s="748"/>
      <c r="W3065" s="767"/>
      <c r="X3065" s="748"/>
    </row>
    <row r="3066" spans="21:24" x14ac:dyDescent="0.15">
      <c r="U3066" s="767"/>
      <c r="V3066" s="767"/>
      <c r="W3066" s="767"/>
      <c r="X3066" s="748"/>
    </row>
    <row r="3067" spans="21:24" x14ac:dyDescent="0.15">
      <c r="U3067" s="767"/>
      <c r="V3067" s="767"/>
      <c r="W3067" s="767"/>
      <c r="X3067" s="767"/>
    </row>
    <row r="3068" spans="21:24" x14ac:dyDescent="0.15">
      <c r="U3068" s="767"/>
      <c r="V3068" s="767"/>
      <c r="W3068" s="767"/>
      <c r="X3068" s="748"/>
    </row>
    <row r="3069" spans="21:24" x14ac:dyDescent="0.15">
      <c r="U3069" s="767"/>
      <c r="V3069" s="767"/>
      <c r="W3069" s="767"/>
      <c r="X3069" s="748"/>
    </row>
    <row r="3070" spans="21:24" x14ac:dyDescent="0.15">
      <c r="U3070" s="767"/>
      <c r="V3070" s="767"/>
      <c r="W3070" s="748"/>
    </row>
    <row r="3071" spans="21:24" x14ac:dyDescent="0.15">
      <c r="U3071" s="748"/>
      <c r="V3071" s="748"/>
      <c r="W3071" s="767"/>
      <c r="X3071" s="748"/>
    </row>
    <row r="3072" spans="21:24" x14ac:dyDescent="0.15">
      <c r="U3072" s="748"/>
      <c r="V3072" s="748"/>
      <c r="W3072" s="748"/>
      <c r="X3072" s="748"/>
    </row>
    <row r="3073" spans="21:24" x14ac:dyDescent="0.15">
      <c r="U3073" s="748"/>
      <c r="V3073" s="748"/>
      <c r="W3073" s="748"/>
      <c r="X3073" s="748"/>
    </row>
    <row r="3074" spans="21:24" x14ac:dyDescent="0.15">
      <c r="U3074" s="252"/>
      <c r="V3074" s="252"/>
      <c r="W3074" s="748"/>
      <c r="X3074" s="767"/>
    </row>
    <row r="3075" spans="21:24" x14ac:dyDescent="0.15">
      <c r="U3075" s="767"/>
      <c r="V3075" s="767"/>
      <c r="W3075" s="748"/>
      <c r="X3075" s="748"/>
    </row>
    <row r="3076" spans="21:24" x14ac:dyDescent="0.15">
      <c r="U3076" s="748"/>
      <c r="V3076" s="748"/>
      <c r="W3076" s="767"/>
      <c r="X3076" s="748"/>
    </row>
    <row r="3077" spans="21:24" x14ac:dyDescent="0.15">
      <c r="U3077" s="767"/>
      <c r="V3077" s="767"/>
      <c r="X3077" s="767"/>
    </row>
    <row r="3078" spans="21:24" x14ac:dyDescent="0.15">
      <c r="U3078" s="767"/>
      <c r="V3078" s="767"/>
      <c r="X3078" s="748"/>
    </row>
    <row r="3079" spans="21:24" x14ac:dyDescent="0.15">
      <c r="U3079" s="767"/>
      <c r="V3079" s="767"/>
      <c r="W3079" s="748"/>
      <c r="X3079" s="767"/>
    </row>
    <row r="3080" spans="21:24" x14ac:dyDescent="0.15">
      <c r="U3080" s="767"/>
      <c r="V3080" s="767"/>
      <c r="W3080" s="748"/>
      <c r="X3080" s="767"/>
    </row>
    <row r="3081" spans="21:24" x14ac:dyDescent="0.15">
      <c r="U3081" s="767"/>
      <c r="V3081" s="767"/>
      <c r="W3081" s="748"/>
      <c r="X3081" s="748"/>
    </row>
    <row r="3082" spans="21:24" x14ac:dyDescent="0.15">
      <c r="U3082" s="767"/>
      <c r="V3082" s="767"/>
      <c r="W3082" s="767"/>
      <c r="X3082" s="767"/>
    </row>
    <row r="3083" spans="21:24" x14ac:dyDescent="0.15">
      <c r="U3083" s="767"/>
      <c r="V3083" s="767"/>
      <c r="W3083" s="748"/>
      <c r="X3083" s="767"/>
    </row>
    <row r="3084" spans="21:24" x14ac:dyDescent="0.15">
      <c r="U3084" s="767"/>
      <c r="V3084" s="767"/>
      <c r="W3084" s="748"/>
      <c r="X3084" s="767"/>
    </row>
    <row r="3085" spans="21:24" x14ac:dyDescent="0.15">
      <c r="U3085" s="767"/>
      <c r="V3085" s="767"/>
      <c r="W3085" s="748"/>
      <c r="X3085" s="767"/>
    </row>
    <row r="3086" spans="21:24" x14ac:dyDescent="0.15">
      <c r="U3086" s="767"/>
      <c r="V3086" s="767"/>
      <c r="W3086" s="748"/>
      <c r="X3086" s="767"/>
    </row>
    <row r="3087" spans="21:24" x14ac:dyDescent="0.15">
      <c r="U3087" s="767"/>
      <c r="V3087" s="767"/>
      <c r="W3087" s="748"/>
      <c r="X3087" s="767"/>
    </row>
    <row r="3088" spans="21:24" x14ac:dyDescent="0.15">
      <c r="U3088" s="767"/>
      <c r="V3088" s="767"/>
      <c r="W3088" s="767"/>
      <c r="X3088" s="767"/>
    </row>
    <row r="3089" spans="21:24" x14ac:dyDescent="0.15">
      <c r="U3089" s="767"/>
      <c r="V3089" s="767"/>
      <c r="W3089" s="748"/>
    </row>
    <row r="3090" spans="21:24" x14ac:dyDescent="0.15">
      <c r="U3090" s="767"/>
      <c r="V3090" s="767"/>
      <c r="W3090" s="748"/>
    </row>
    <row r="3091" spans="21:24" x14ac:dyDescent="0.15">
      <c r="U3091" s="767"/>
      <c r="V3091" s="767"/>
      <c r="W3091" s="767"/>
    </row>
    <row r="3092" spans="21:24" x14ac:dyDescent="0.15">
      <c r="U3092" s="767"/>
      <c r="V3092" s="767"/>
      <c r="W3092" s="748"/>
    </row>
    <row r="3093" spans="21:24" x14ac:dyDescent="0.15">
      <c r="U3093" s="767"/>
      <c r="V3093" s="767"/>
      <c r="W3093" s="748"/>
      <c r="X3093" s="767"/>
    </row>
    <row r="3094" spans="21:24" x14ac:dyDescent="0.15">
      <c r="U3094" s="767"/>
      <c r="V3094" s="767"/>
      <c r="W3094" s="767"/>
      <c r="X3094" s="748"/>
    </row>
    <row r="3095" spans="21:24" x14ac:dyDescent="0.15">
      <c r="U3095" s="767"/>
      <c r="V3095" s="767"/>
      <c r="W3095" s="748"/>
      <c r="X3095" s="252"/>
    </row>
    <row r="3096" spans="21:24" x14ac:dyDescent="0.15">
      <c r="U3096" s="767"/>
      <c r="V3096" s="767"/>
      <c r="W3096" s="748"/>
      <c r="X3096" s="767"/>
    </row>
    <row r="3097" spans="21:24" x14ac:dyDescent="0.15">
      <c r="U3097" s="748"/>
      <c r="V3097" s="748"/>
      <c r="W3097" s="767"/>
      <c r="X3097" s="748"/>
    </row>
    <row r="3098" spans="21:24" x14ac:dyDescent="0.15">
      <c r="U3098" s="767"/>
      <c r="V3098" s="767"/>
      <c r="W3098" s="767"/>
      <c r="X3098" s="767"/>
    </row>
    <row r="3099" spans="21:24" x14ac:dyDescent="0.15">
      <c r="U3099" s="767"/>
      <c r="V3099" s="767"/>
      <c r="W3099" s="748"/>
      <c r="X3099" s="767"/>
    </row>
    <row r="3100" spans="21:24" x14ac:dyDescent="0.15">
      <c r="U3100" s="767"/>
      <c r="V3100" s="767"/>
      <c r="W3100" s="748"/>
    </row>
    <row r="3101" spans="21:24" x14ac:dyDescent="0.15">
      <c r="U3101" s="767"/>
      <c r="V3101" s="767"/>
      <c r="W3101" s="767"/>
      <c r="X3101" s="767"/>
    </row>
    <row r="3102" spans="21:24" x14ac:dyDescent="0.15">
      <c r="W3102" s="748"/>
      <c r="X3102" s="767"/>
    </row>
    <row r="3103" spans="21:24" x14ac:dyDescent="0.15">
      <c r="W3103" s="767"/>
      <c r="X3103" s="767"/>
    </row>
    <row r="3104" spans="21:24" x14ac:dyDescent="0.15">
      <c r="U3104" s="767"/>
      <c r="V3104" s="767"/>
      <c r="W3104" s="767"/>
      <c r="X3104" s="767"/>
    </row>
    <row r="3105" spans="21:24" x14ac:dyDescent="0.15">
      <c r="U3105" s="767"/>
      <c r="V3105" s="767"/>
      <c r="W3105" s="767"/>
      <c r="X3105" s="767"/>
    </row>
    <row r="3106" spans="21:24" x14ac:dyDescent="0.15">
      <c r="U3106" s="767"/>
      <c r="V3106" s="767"/>
      <c r="W3106" s="767"/>
      <c r="X3106" s="767"/>
    </row>
    <row r="3107" spans="21:24" x14ac:dyDescent="0.15">
      <c r="U3107" s="767"/>
      <c r="V3107" s="767"/>
      <c r="W3107" s="767"/>
      <c r="X3107" s="252"/>
    </row>
    <row r="3108" spans="21:24" x14ac:dyDescent="0.15">
      <c r="U3108" s="767"/>
      <c r="V3108" s="767"/>
      <c r="W3108" s="767"/>
      <c r="X3108" s="767"/>
    </row>
    <row r="3109" spans="21:24" x14ac:dyDescent="0.15">
      <c r="W3109" s="748"/>
      <c r="X3109" s="767"/>
    </row>
    <row r="3110" spans="21:24" x14ac:dyDescent="0.15">
      <c r="U3110" s="767"/>
      <c r="V3110" s="767"/>
      <c r="W3110" s="767"/>
      <c r="X3110" s="767"/>
    </row>
    <row r="3111" spans="21:24" x14ac:dyDescent="0.15">
      <c r="U3111" s="767"/>
      <c r="V3111" s="767"/>
      <c r="W3111" s="767"/>
      <c r="X3111" s="767"/>
    </row>
    <row r="3112" spans="21:24" x14ac:dyDescent="0.15">
      <c r="U3112" s="767"/>
      <c r="V3112" s="767"/>
      <c r="W3112" s="767"/>
      <c r="X3112" s="767"/>
    </row>
    <row r="3113" spans="21:24" x14ac:dyDescent="0.15">
      <c r="U3113" s="767"/>
      <c r="V3113" s="767"/>
      <c r="W3113" s="767"/>
      <c r="X3113" s="748"/>
    </row>
    <row r="3114" spans="21:24" x14ac:dyDescent="0.15">
      <c r="U3114" s="252"/>
      <c r="V3114" s="252"/>
      <c r="W3114" s="767"/>
      <c r="X3114" s="767"/>
    </row>
    <row r="3115" spans="21:24" x14ac:dyDescent="0.15">
      <c r="U3115" s="767"/>
      <c r="V3115" s="767"/>
      <c r="W3115" s="767"/>
      <c r="X3115" s="748"/>
    </row>
    <row r="3116" spans="21:24" x14ac:dyDescent="0.15">
      <c r="U3116" s="767"/>
      <c r="V3116" s="767"/>
      <c r="W3116" s="767"/>
      <c r="X3116" s="767"/>
    </row>
    <row r="3117" spans="21:24" x14ac:dyDescent="0.15">
      <c r="W3117" s="767"/>
      <c r="X3117" s="748"/>
    </row>
    <row r="3118" spans="21:24" x14ac:dyDescent="0.15">
      <c r="U3118" s="767"/>
      <c r="V3118" s="767"/>
      <c r="W3118" s="748"/>
      <c r="X3118" s="748"/>
    </row>
    <row r="3119" spans="21:24" x14ac:dyDescent="0.15">
      <c r="U3119" s="767"/>
      <c r="V3119" s="767"/>
      <c r="W3119" s="767"/>
      <c r="X3119" s="748"/>
    </row>
    <row r="3120" spans="21:24" x14ac:dyDescent="0.15">
      <c r="U3120" s="767"/>
      <c r="V3120" s="767"/>
      <c r="W3120" s="748"/>
    </row>
    <row r="3121" spans="21:24" x14ac:dyDescent="0.15">
      <c r="U3121" s="767"/>
      <c r="V3121" s="767"/>
      <c r="W3121" s="767"/>
    </row>
    <row r="3122" spans="21:24" x14ac:dyDescent="0.15">
      <c r="U3122" s="767"/>
      <c r="V3122" s="767"/>
      <c r="W3122" s="767"/>
      <c r="X3122" s="748"/>
    </row>
    <row r="3123" spans="21:24" x14ac:dyDescent="0.15">
      <c r="U3123" s="767"/>
      <c r="V3123" s="767"/>
      <c r="W3123" s="748"/>
      <c r="X3123" s="748"/>
    </row>
    <row r="3124" spans="21:24" x14ac:dyDescent="0.15">
      <c r="U3124" s="767"/>
      <c r="V3124" s="767"/>
      <c r="W3124" s="748"/>
      <c r="X3124" s="748"/>
    </row>
    <row r="3125" spans="21:24" x14ac:dyDescent="0.15">
      <c r="U3125" s="767"/>
      <c r="V3125" s="767"/>
      <c r="W3125" s="748"/>
      <c r="X3125" s="748"/>
    </row>
    <row r="3126" spans="21:24" x14ac:dyDescent="0.15">
      <c r="U3126" s="748"/>
      <c r="V3126" s="748"/>
      <c r="W3126" s="748"/>
      <c r="X3126" s="767"/>
    </row>
    <row r="3127" spans="21:24" x14ac:dyDescent="0.15">
      <c r="U3127" s="748"/>
      <c r="V3127" s="748"/>
      <c r="W3127" s="748"/>
      <c r="X3127" s="748"/>
    </row>
    <row r="3128" spans="21:24" x14ac:dyDescent="0.15">
      <c r="U3128" s="748"/>
      <c r="V3128" s="748"/>
      <c r="W3128" s="748"/>
      <c r="X3128" s="767"/>
    </row>
    <row r="3129" spans="21:24" x14ac:dyDescent="0.15">
      <c r="U3129" s="767"/>
      <c r="V3129" s="767"/>
      <c r="W3129" s="748"/>
      <c r="X3129" s="748"/>
    </row>
    <row r="3130" spans="21:24" x14ac:dyDescent="0.15">
      <c r="U3130" s="748"/>
      <c r="V3130" s="748"/>
      <c r="W3130" s="748"/>
      <c r="X3130" s="748"/>
    </row>
    <row r="3131" spans="21:24" x14ac:dyDescent="0.15">
      <c r="U3131" s="748"/>
      <c r="V3131" s="748"/>
      <c r="W3131" s="748"/>
      <c r="X3131" s="748"/>
    </row>
    <row r="3132" spans="21:24" x14ac:dyDescent="0.15">
      <c r="U3132" s="767"/>
      <c r="V3132" s="767"/>
      <c r="W3132" s="748"/>
      <c r="X3132" s="767"/>
    </row>
    <row r="3133" spans="21:24" x14ac:dyDescent="0.15">
      <c r="U3133" s="767"/>
      <c r="V3133" s="767"/>
      <c r="W3133" s="767"/>
      <c r="X3133" s="748"/>
    </row>
    <row r="3134" spans="21:24" x14ac:dyDescent="0.15">
      <c r="U3134" s="748"/>
      <c r="V3134" s="748"/>
      <c r="W3134" s="748"/>
      <c r="X3134" s="748"/>
    </row>
    <row r="3135" spans="21:24" x14ac:dyDescent="0.15">
      <c r="U3135" s="748"/>
      <c r="V3135" s="748"/>
      <c r="W3135" s="748"/>
      <c r="X3135" s="767"/>
    </row>
    <row r="3136" spans="21:24" x14ac:dyDescent="0.15">
      <c r="U3136" s="767"/>
      <c r="V3136" s="767"/>
      <c r="W3136" s="748"/>
      <c r="X3136" s="748"/>
    </row>
    <row r="3137" spans="21:24" x14ac:dyDescent="0.15">
      <c r="U3137" s="748"/>
      <c r="V3137" s="748"/>
      <c r="W3137" s="748"/>
      <c r="X3137" s="748"/>
    </row>
    <row r="3138" spans="21:24" x14ac:dyDescent="0.15">
      <c r="U3138" s="767"/>
      <c r="V3138" s="767"/>
      <c r="W3138" s="748"/>
    </row>
    <row r="3139" spans="21:24" x14ac:dyDescent="0.15">
      <c r="U3139" s="767"/>
      <c r="V3139" s="767"/>
      <c r="W3139" s="748"/>
      <c r="X3139" s="748"/>
    </row>
    <row r="3140" spans="21:24" x14ac:dyDescent="0.15">
      <c r="U3140" s="252"/>
      <c r="V3140" s="252"/>
      <c r="W3140" s="767"/>
      <c r="X3140" s="748"/>
    </row>
    <row r="3141" spans="21:24" x14ac:dyDescent="0.15">
      <c r="W3141" s="748"/>
      <c r="X3141" s="767"/>
    </row>
    <row r="3142" spans="21:24" x14ac:dyDescent="0.15">
      <c r="U3142" s="252"/>
      <c r="V3142" s="252"/>
      <c r="W3142" s="252"/>
      <c r="X3142" s="767"/>
    </row>
    <row r="3143" spans="21:24" x14ac:dyDescent="0.15">
      <c r="U3143" s="252"/>
      <c r="V3143" s="252"/>
      <c r="W3143" s="252"/>
      <c r="X3143" s="748"/>
    </row>
    <row r="3144" spans="21:24" x14ac:dyDescent="0.15">
      <c r="U3144" s="748"/>
      <c r="V3144" s="748"/>
      <c r="W3144" s="252"/>
      <c r="X3144" s="767"/>
    </row>
    <row r="3145" spans="21:24" x14ac:dyDescent="0.15">
      <c r="U3145" s="767"/>
      <c r="V3145" s="767"/>
      <c r="W3145" s="252"/>
      <c r="X3145" s="767"/>
    </row>
    <row r="3146" spans="21:24" x14ac:dyDescent="0.15">
      <c r="X3146" s="748"/>
    </row>
    <row r="3147" spans="21:24" x14ac:dyDescent="0.15">
      <c r="U3147" s="767"/>
      <c r="V3147" s="767"/>
      <c r="X3147" s="748"/>
    </row>
    <row r="3148" spans="21:24" x14ac:dyDescent="0.15">
      <c r="U3148" s="767"/>
      <c r="V3148" s="767"/>
      <c r="W3148" s="252"/>
      <c r="X3148" s="767"/>
    </row>
    <row r="3149" spans="21:24" x14ac:dyDescent="0.15">
      <c r="U3149" s="748"/>
      <c r="V3149" s="748"/>
      <c r="W3149" s="252"/>
      <c r="X3149" s="767"/>
    </row>
    <row r="3150" spans="21:24" x14ac:dyDescent="0.15">
      <c r="U3150" s="767"/>
      <c r="V3150" s="767"/>
      <c r="W3150" s="252"/>
    </row>
    <row r="3151" spans="21:24" x14ac:dyDescent="0.15">
      <c r="U3151" s="767"/>
      <c r="V3151" s="767"/>
      <c r="W3151" s="252"/>
      <c r="X3151" s="767"/>
    </row>
    <row r="3152" spans="21:24" x14ac:dyDescent="0.15">
      <c r="U3152" s="767"/>
      <c r="V3152" s="767"/>
      <c r="W3152" s="252"/>
      <c r="X3152" s="767"/>
    </row>
    <row r="3153" spans="21:24" x14ac:dyDescent="0.15">
      <c r="U3153" s="767"/>
      <c r="V3153" s="767"/>
      <c r="W3153" s="767"/>
      <c r="X3153" s="748"/>
    </row>
    <row r="3154" spans="21:24" x14ac:dyDescent="0.15">
      <c r="U3154" s="767"/>
      <c r="V3154" s="767"/>
      <c r="W3154" s="767"/>
      <c r="X3154" s="767"/>
    </row>
    <row r="3155" spans="21:24" x14ac:dyDescent="0.15">
      <c r="U3155" s="767"/>
      <c r="V3155" s="767"/>
      <c r="W3155" s="252"/>
      <c r="X3155" s="767"/>
    </row>
    <row r="3156" spans="21:24" x14ac:dyDescent="0.15">
      <c r="U3156" s="767"/>
      <c r="V3156" s="767"/>
      <c r="W3156" s="767"/>
      <c r="X3156" s="767"/>
    </row>
    <row r="3157" spans="21:24" x14ac:dyDescent="0.15">
      <c r="U3157" s="767"/>
      <c r="V3157" s="767"/>
      <c r="W3157" s="252"/>
      <c r="X3157" s="767"/>
    </row>
    <row r="3158" spans="21:24" x14ac:dyDescent="0.15">
      <c r="U3158" s="767"/>
      <c r="V3158" s="767"/>
      <c r="W3158" s="252"/>
      <c r="X3158" s="767"/>
    </row>
    <row r="3159" spans="21:24" x14ac:dyDescent="0.15">
      <c r="U3159" s="767"/>
      <c r="V3159" s="767"/>
      <c r="W3159" s="767"/>
      <c r="X3159" s="767"/>
    </row>
    <row r="3160" spans="21:24" x14ac:dyDescent="0.15">
      <c r="U3160" s="767"/>
      <c r="V3160" s="767"/>
      <c r="W3160" s="252"/>
      <c r="X3160" s="767"/>
    </row>
    <row r="3161" spans="21:24" x14ac:dyDescent="0.15">
      <c r="U3161" s="767"/>
      <c r="V3161" s="767"/>
      <c r="W3161" s="252"/>
      <c r="X3161" s="767"/>
    </row>
    <row r="3162" spans="21:24" x14ac:dyDescent="0.15">
      <c r="U3162" s="767"/>
      <c r="V3162" s="767"/>
      <c r="W3162" s="252"/>
      <c r="X3162" s="767"/>
    </row>
    <row r="3163" spans="21:24" x14ac:dyDescent="0.15">
      <c r="U3163" s="767"/>
      <c r="V3163" s="767"/>
      <c r="W3163" s="252"/>
      <c r="X3163" s="767"/>
    </row>
    <row r="3164" spans="21:24" x14ac:dyDescent="0.15">
      <c r="U3164" s="767"/>
      <c r="V3164" s="767"/>
      <c r="W3164" s="252"/>
      <c r="X3164" s="748"/>
    </row>
    <row r="3165" spans="21:24" x14ac:dyDescent="0.15">
      <c r="U3165" s="767"/>
      <c r="V3165" s="767"/>
      <c r="W3165" s="767"/>
      <c r="X3165" s="767"/>
    </row>
    <row r="3166" spans="21:24" x14ac:dyDescent="0.15">
      <c r="U3166" s="767"/>
      <c r="V3166" s="767"/>
      <c r="W3166" s="252"/>
      <c r="X3166" s="767"/>
    </row>
    <row r="3167" spans="21:24" x14ac:dyDescent="0.15">
      <c r="U3167" s="767"/>
      <c r="V3167" s="767"/>
      <c r="W3167" s="252"/>
      <c r="X3167" s="767"/>
    </row>
    <row r="3168" spans="21:24" x14ac:dyDescent="0.15">
      <c r="U3168" s="748"/>
      <c r="V3168" s="748"/>
      <c r="W3168" s="767"/>
      <c r="X3168" s="767"/>
    </row>
    <row r="3169" spans="21:24" x14ac:dyDescent="0.15">
      <c r="U3169" s="767"/>
      <c r="V3169" s="767"/>
      <c r="W3169" s="252"/>
      <c r="X3169" s="767"/>
    </row>
    <row r="3170" spans="21:24" x14ac:dyDescent="0.15">
      <c r="U3170" s="748"/>
      <c r="V3170" s="748"/>
      <c r="W3170" s="252"/>
      <c r="X3170" s="767"/>
    </row>
    <row r="3171" spans="21:24" x14ac:dyDescent="0.15">
      <c r="U3171" s="767"/>
      <c r="V3171" s="767"/>
      <c r="W3171" s="767"/>
      <c r="X3171" s="767"/>
    </row>
    <row r="3172" spans="21:24" x14ac:dyDescent="0.15">
      <c r="U3172" s="767"/>
      <c r="V3172" s="767"/>
      <c r="W3172" s="767"/>
      <c r="X3172" s="767"/>
    </row>
    <row r="3173" spans="21:24" x14ac:dyDescent="0.15">
      <c r="U3173" s="767"/>
      <c r="V3173" s="767"/>
      <c r="W3173" s="767"/>
      <c r="X3173" s="767"/>
    </row>
    <row r="3174" spans="21:24" x14ac:dyDescent="0.15">
      <c r="U3174" s="767"/>
      <c r="V3174" s="767"/>
      <c r="W3174" s="767"/>
      <c r="X3174" s="767"/>
    </row>
    <row r="3175" spans="21:24" x14ac:dyDescent="0.15">
      <c r="U3175" s="767"/>
      <c r="V3175" s="767"/>
      <c r="W3175" s="767"/>
      <c r="X3175" s="767"/>
    </row>
    <row r="3176" spans="21:24" x14ac:dyDescent="0.15">
      <c r="U3176" s="767"/>
      <c r="V3176" s="767"/>
      <c r="W3176" s="767"/>
      <c r="X3176" s="767"/>
    </row>
    <row r="3177" spans="21:24" x14ac:dyDescent="0.15">
      <c r="U3177" s="767"/>
      <c r="V3177" s="748"/>
      <c r="W3177" s="748"/>
      <c r="X3177" s="767"/>
    </row>
    <row r="3178" spans="21:24" x14ac:dyDescent="0.15">
      <c r="U3178" s="767"/>
      <c r="V3178" s="748"/>
      <c r="W3178" s="767"/>
      <c r="X3178" s="767"/>
    </row>
    <row r="3179" spans="21:24" x14ac:dyDescent="0.15">
      <c r="U3179" s="767"/>
      <c r="V3179" s="748"/>
      <c r="W3179" s="748"/>
      <c r="X3179" s="767"/>
    </row>
    <row r="3180" spans="21:24" x14ac:dyDescent="0.15">
      <c r="U3180" s="767"/>
      <c r="V3180" s="767"/>
      <c r="W3180" s="748"/>
      <c r="X3180" s="767"/>
    </row>
    <row r="3181" spans="21:24" x14ac:dyDescent="0.15">
      <c r="U3181" s="767"/>
      <c r="V3181" s="767"/>
      <c r="W3181" s="767"/>
      <c r="X3181" s="767"/>
    </row>
    <row r="3182" spans="21:24" x14ac:dyDescent="0.15">
      <c r="U3182" s="767"/>
      <c r="V3182" s="767"/>
      <c r="W3182" s="748"/>
      <c r="X3182" s="767"/>
    </row>
    <row r="3183" spans="21:24" x14ac:dyDescent="0.15">
      <c r="U3183" s="767"/>
      <c r="V3183" s="767"/>
      <c r="W3183" s="767"/>
      <c r="X3183" s="767"/>
    </row>
    <row r="3184" spans="21:24" x14ac:dyDescent="0.15">
      <c r="U3184" s="767"/>
      <c r="V3184" s="767"/>
      <c r="W3184" s="767"/>
      <c r="X3184" s="767"/>
    </row>
    <row r="3185" spans="21:24" x14ac:dyDescent="0.15">
      <c r="U3185" s="252"/>
      <c r="V3185" s="252"/>
      <c r="W3185" s="252"/>
      <c r="X3185" s="748"/>
    </row>
    <row r="3186" spans="21:24" x14ac:dyDescent="0.15">
      <c r="U3186" s="767"/>
      <c r="V3186" s="767"/>
      <c r="X3186" s="767"/>
    </row>
    <row r="3187" spans="21:24" x14ac:dyDescent="0.15">
      <c r="U3187" s="767"/>
      <c r="V3187" s="767"/>
      <c r="W3187" s="252"/>
      <c r="X3187" s="767"/>
    </row>
    <row r="3188" spans="21:24" x14ac:dyDescent="0.15">
      <c r="W3188" s="252"/>
      <c r="X3188" s="767"/>
    </row>
    <row r="3189" spans="21:24" x14ac:dyDescent="0.15">
      <c r="W3189" s="767"/>
      <c r="X3189" s="767"/>
    </row>
    <row r="3190" spans="21:24" x14ac:dyDescent="0.15">
      <c r="W3190" s="767"/>
    </row>
    <row r="3191" spans="21:24" x14ac:dyDescent="0.15">
      <c r="V3191" s="748"/>
    </row>
    <row r="3192" spans="21:24" x14ac:dyDescent="0.15">
      <c r="W3192" s="767"/>
      <c r="X3192" s="767"/>
    </row>
    <row r="3193" spans="21:24" x14ac:dyDescent="0.15">
      <c r="W3193" s="767"/>
      <c r="X3193" s="767"/>
    </row>
    <row r="3194" spans="21:24" x14ac:dyDescent="0.15">
      <c r="U3194" s="748"/>
      <c r="V3194" s="748"/>
      <c r="W3194" s="748"/>
      <c r="X3194" s="767"/>
    </row>
    <row r="3195" spans="21:24" x14ac:dyDescent="0.15">
      <c r="W3195" s="767"/>
      <c r="X3195" s="748"/>
    </row>
    <row r="3196" spans="21:24" x14ac:dyDescent="0.15">
      <c r="W3196" s="767"/>
      <c r="X3196" s="748"/>
    </row>
    <row r="3197" spans="21:24" x14ac:dyDescent="0.15">
      <c r="U3197" s="767"/>
      <c r="V3197" s="767"/>
      <c r="W3197" s="767"/>
      <c r="X3197" s="748"/>
    </row>
    <row r="3198" spans="21:24" x14ac:dyDescent="0.15">
      <c r="W3198" s="767"/>
      <c r="X3198" s="767"/>
    </row>
    <row r="3199" spans="21:24" x14ac:dyDescent="0.15">
      <c r="W3199" s="767"/>
    </row>
    <row r="3200" spans="21:24" x14ac:dyDescent="0.15">
      <c r="U3200" s="748"/>
      <c r="V3200" s="748"/>
      <c r="W3200" s="767"/>
      <c r="X3200" s="748"/>
    </row>
    <row r="3201" spans="21:24" x14ac:dyDescent="0.15">
      <c r="U3201" s="748"/>
      <c r="V3201" s="748"/>
      <c r="W3201" s="767"/>
      <c r="X3201" s="748"/>
    </row>
    <row r="3202" spans="21:24" x14ac:dyDescent="0.15">
      <c r="U3202" s="748"/>
      <c r="V3202" s="748"/>
      <c r="W3202" s="767"/>
      <c r="X3202" s="748"/>
    </row>
    <row r="3203" spans="21:24" x14ac:dyDescent="0.15">
      <c r="U3203" s="748"/>
      <c r="V3203" s="748"/>
      <c r="W3203" s="767"/>
      <c r="X3203" s="748"/>
    </row>
    <row r="3204" spans="21:24" x14ac:dyDescent="0.15">
      <c r="U3204" s="748"/>
      <c r="V3204" s="748"/>
      <c r="W3204" s="767"/>
      <c r="X3204" s="748"/>
    </row>
    <row r="3205" spans="21:24" x14ac:dyDescent="0.15">
      <c r="U3205" s="767"/>
      <c r="V3205" s="767"/>
      <c r="W3205" s="767"/>
      <c r="X3205" s="748"/>
    </row>
    <row r="3206" spans="21:24" x14ac:dyDescent="0.15">
      <c r="U3206" s="252"/>
      <c r="V3206" s="252"/>
      <c r="W3206" s="767"/>
      <c r="X3206" s="748"/>
    </row>
    <row r="3207" spans="21:24" x14ac:dyDescent="0.15">
      <c r="U3207" s="748"/>
      <c r="V3207" s="748"/>
      <c r="W3207" s="767"/>
      <c r="X3207" s="748"/>
    </row>
    <row r="3208" spans="21:24" x14ac:dyDescent="0.15">
      <c r="U3208" s="767"/>
      <c r="V3208" s="767"/>
      <c r="W3208" s="767"/>
      <c r="X3208" s="748"/>
    </row>
    <row r="3209" spans="21:24" x14ac:dyDescent="0.15">
      <c r="U3209" s="767"/>
      <c r="V3209" s="767"/>
      <c r="W3209" s="767"/>
      <c r="X3209" s="748"/>
    </row>
    <row r="3210" spans="21:24" x14ac:dyDescent="0.15">
      <c r="U3210" s="748"/>
      <c r="V3210" s="748"/>
      <c r="W3210" s="767"/>
      <c r="X3210" s="748"/>
    </row>
    <row r="3211" spans="21:24" x14ac:dyDescent="0.15">
      <c r="U3211" s="767"/>
      <c r="V3211" s="767"/>
      <c r="W3211" s="767"/>
      <c r="X3211" s="748"/>
    </row>
    <row r="3212" spans="21:24" x14ac:dyDescent="0.15">
      <c r="W3212" s="767"/>
      <c r="X3212" s="748"/>
    </row>
    <row r="3213" spans="21:24" x14ac:dyDescent="0.15">
      <c r="U3213" s="748"/>
      <c r="V3213" s="748"/>
      <c r="W3213" s="748"/>
      <c r="X3213" s="767"/>
    </row>
    <row r="3214" spans="21:24" x14ac:dyDescent="0.15">
      <c r="U3214" s="767"/>
      <c r="V3214" s="767"/>
      <c r="W3214" s="767"/>
      <c r="X3214" s="748"/>
    </row>
    <row r="3215" spans="21:24" x14ac:dyDescent="0.15">
      <c r="U3215" s="252"/>
      <c r="V3215" s="252"/>
      <c r="W3215" s="748"/>
      <c r="X3215" s="748"/>
    </row>
    <row r="3216" spans="21:24" x14ac:dyDescent="0.15">
      <c r="U3216" s="767"/>
      <c r="V3216" s="767"/>
      <c r="W3216" s="767"/>
      <c r="X3216" s="767"/>
    </row>
    <row r="3217" spans="21:24" x14ac:dyDescent="0.15">
      <c r="U3217" s="748"/>
      <c r="V3217" s="748"/>
      <c r="W3217" s="767"/>
      <c r="X3217" s="767"/>
    </row>
    <row r="3218" spans="21:24" x14ac:dyDescent="0.15">
      <c r="U3218" s="767"/>
      <c r="V3218" s="748"/>
      <c r="W3218" s="767"/>
      <c r="X3218" s="767"/>
    </row>
    <row r="3219" spans="21:24" x14ac:dyDescent="0.15">
      <c r="U3219" s="767"/>
      <c r="V3219" s="767"/>
      <c r="W3219" s="748"/>
      <c r="X3219" s="748"/>
    </row>
    <row r="3220" spans="21:24" x14ac:dyDescent="0.15">
      <c r="U3220" s="767"/>
      <c r="V3220" s="767"/>
      <c r="W3220" s="767"/>
      <c r="X3220" s="767"/>
    </row>
    <row r="3221" spans="21:24" x14ac:dyDescent="0.15">
      <c r="U3221" s="767"/>
      <c r="V3221" s="748"/>
      <c r="W3221" s="767"/>
      <c r="X3221" s="767"/>
    </row>
    <row r="3222" spans="21:24" x14ac:dyDescent="0.15">
      <c r="U3222" s="767"/>
      <c r="V3222" s="767"/>
      <c r="W3222" s="767"/>
      <c r="X3222" s="767"/>
    </row>
    <row r="3223" spans="21:24" x14ac:dyDescent="0.15">
      <c r="U3223" s="767"/>
      <c r="V3223" s="767"/>
      <c r="W3223" s="767"/>
      <c r="X3223" s="767"/>
    </row>
    <row r="3224" spans="21:24" x14ac:dyDescent="0.15">
      <c r="U3224" s="767"/>
      <c r="V3224" s="767"/>
      <c r="W3224" s="767"/>
      <c r="X3224" s="748"/>
    </row>
    <row r="3225" spans="21:24" x14ac:dyDescent="0.15">
      <c r="U3225" s="767"/>
      <c r="V3225" s="767"/>
      <c r="W3225" s="767"/>
    </row>
    <row r="3226" spans="21:24" x14ac:dyDescent="0.15">
      <c r="U3226" s="767"/>
      <c r="V3226" s="767"/>
      <c r="W3226" s="767"/>
      <c r="X3226" s="767"/>
    </row>
    <row r="3227" spans="21:24" x14ac:dyDescent="0.15">
      <c r="U3227" s="767"/>
      <c r="V3227" s="767"/>
      <c r="W3227" s="767"/>
      <c r="X3227" s="748"/>
    </row>
    <row r="3228" spans="21:24" x14ac:dyDescent="0.15">
      <c r="U3228" s="767"/>
      <c r="V3228" s="767"/>
      <c r="X3228" s="767"/>
    </row>
    <row r="3229" spans="21:24" x14ac:dyDescent="0.15">
      <c r="U3229" s="767"/>
      <c r="V3229" s="767"/>
      <c r="X3229" s="767"/>
    </row>
    <row r="3230" spans="21:24" x14ac:dyDescent="0.15">
      <c r="U3230" s="767"/>
      <c r="V3230" s="767"/>
      <c r="X3230" s="252"/>
    </row>
    <row r="3231" spans="21:24" x14ac:dyDescent="0.15">
      <c r="U3231" s="767"/>
      <c r="V3231" s="767"/>
      <c r="W3231" s="748"/>
    </row>
    <row r="3232" spans="21:24" x14ac:dyDescent="0.15">
      <c r="U3232" s="767"/>
      <c r="V3232" s="767"/>
      <c r="W3232" s="767"/>
      <c r="X3232" s="252"/>
    </row>
    <row r="3233" spans="21:24" x14ac:dyDescent="0.15">
      <c r="U3233" s="767"/>
      <c r="V3233" s="748"/>
      <c r="W3233" s="767"/>
      <c r="X3233" s="252"/>
    </row>
    <row r="3234" spans="21:24" x14ac:dyDescent="0.15">
      <c r="U3234" s="767"/>
      <c r="V3234" s="767"/>
      <c r="W3234" s="767"/>
      <c r="X3234" s="767"/>
    </row>
    <row r="3235" spans="21:24" x14ac:dyDescent="0.15">
      <c r="U3235" s="767"/>
      <c r="V3235" s="767"/>
      <c r="W3235" s="767"/>
      <c r="X3235" s="767"/>
    </row>
    <row r="3236" spans="21:24" x14ac:dyDescent="0.15">
      <c r="U3236" s="767"/>
      <c r="V3236" s="767"/>
      <c r="W3236" s="767"/>
    </row>
    <row r="3237" spans="21:24" x14ac:dyDescent="0.15">
      <c r="U3237" s="767"/>
      <c r="V3237" s="767"/>
      <c r="W3237" s="767"/>
      <c r="X3237" s="767"/>
    </row>
    <row r="3238" spans="21:24" x14ac:dyDescent="0.15">
      <c r="U3238" s="767"/>
      <c r="V3238" s="767"/>
      <c r="W3238" s="767"/>
      <c r="X3238" s="767"/>
    </row>
    <row r="3239" spans="21:24" x14ac:dyDescent="0.15">
      <c r="U3239" s="748"/>
      <c r="V3239" s="748"/>
      <c r="W3239" s="767"/>
      <c r="X3239" s="748"/>
    </row>
    <row r="3240" spans="21:24" x14ac:dyDescent="0.15">
      <c r="U3240" s="767"/>
      <c r="V3240" s="767"/>
      <c r="W3240" s="767"/>
      <c r="X3240" s="767"/>
    </row>
    <row r="3241" spans="21:24" x14ac:dyDescent="0.15">
      <c r="U3241" s="748"/>
      <c r="V3241" s="748"/>
      <c r="W3241" s="767"/>
      <c r="X3241" s="767"/>
    </row>
    <row r="3242" spans="21:24" x14ac:dyDescent="0.15">
      <c r="U3242" s="252"/>
      <c r="V3242" s="252"/>
      <c r="W3242" s="767"/>
      <c r="X3242" s="767"/>
    </row>
    <row r="3243" spans="21:24" x14ac:dyDescent="0.15">
      <c r="U3243" s="767"/>
      <c r="V3243" s="767"/>
      <c r="W3243" s="748"/>
      <c r="X3243" s="767"/>
    </row>
    <row r="3244" spans="21:24" x14ac:dyDescent="0.15">
      <c r="W3244" s="767"/>
      <c r="X3244" s="767"/>
    </row>
    <row r="3245" spans="21:24" x14ac:dyDescent="0.15">
      <c r="U3245" s="252"/>
      <c r="V3245" s="252"/>
      <c r="W3245" s="767"/>
      <c r="X3245" s="767"/>
    </row>
    <row r="3246" spans="21:24" x14ac:dyDescent="0.15">
      <c r="W3246" s="767"/>
      <c r="X3246" s="767"/>
    </row>
    <row r="3247" spans="21:24" x14ac:dyDescent="0.15">
      <c r="W3247" s="767"/>
      <c r="X3247" s="767"/>
    </row>
    <row r="3248" spans="21:24" x14ac:dyDescent="0.15">
      <c r="U3248" s="252"/>
      <c r="V3248" s="252"/>
      <c r="W3248" s="767"/>
      <c r="X3248" s="767"/>
    </row>
    <row r="3249" spans="21:24" x14ac:dyDescent="0.15">
      <c r="U3249" s="252"/>
      <c r="V3249" s="252"/>
      <c r="W3249" s="767"/>
      <c r="X3249" s="767"/>
    </row>
    <row r="3250" spans="21:24" x14ac:dyDescent="0.15">
      <c r="U3250" s="252"/>
      <c r="V3250" s="252"/>
      <c r="W3250" s="748"/>
      <c r="X3250" s="767"/>
    </row>
    <row r="3251" spans="21:24" x14ac:dyDescent="0.15">
      <c r="U3251" s="252"/>
      <c r="V3251" s="252"/>
      <c r="W3251" s="767"/>
      <c r="X3251" s="767"/>
    </row>
    <row r="3252" spans="21:24" x14ac:dyDescent="0.15">
      <c r="U3252" s="748"/>
      <c r="V3252" s="748"/>
      <c r="W3252" s="748"/>
      <c r="X3252" s="767"/>
    </row>
    <row r="3253" spans="21:24" x14ac:dyDescent="0.15">
      <c r="U3253" s="252"/>
      <c r="V3253" s="252"/>
      <c r="W3253" s="748"/>
      <c r="X3253" s="767"/>
    </row>
    <row r="3254" spans="21:24" x14ac:dyDescent="0.15">
      <c r="U3254" s="252"/>
      <c r="V3254" s="748"/>
      <c r="W3254" s="767"/>
      <c r="X3254" s="767"/>
    </row>
    <row r="3255" spans="21:24" x14ac:dyDescent="0.15">
      <c r="U3255" s="252"/>
      <c r="V3255" s="252"/>
      <c r="W3255" s="767"/>
      <c r="X3255" s="767"/>
    </row>
    <row r="3256" spans="21:24" x14ac:dyDescent="0.15">
      <c r="U3256" s="252"/>
      <c r="V3256" s="252"/>
      <c r="W3256" s="748"/>
      <c r="X3256" s="767"/>
    </row>
    <row r="3257" spans="21:24" x14ac:dyDescent="0.15">
      <c r="U3257" s="252"/>
      <c r="V3257" s="252"/>
      <c r="W3257" s="767"/>
      <c r="X3257" s="767"/>
    </row>
    <row r="3258" spans="21:24" x14ac:dyDescent="0.15">
      <c r="U3258" s="767"/>
      <c r="V3258" s="767"/>
      <c r="X3258" s="767"/>
    </row>
    <row r="3259" spans="21:24" x14ac:dyDescent="0.15">
      <c r="U3259" s="767"/>
      <c r="V3259" s="767"/>
      <c r="W3259" s="748"/>
      <c r="X3259" s="767"/>
    </row>
    <row r="3260" spans="21:24" x14ac:dyDescent="0.15">
      <c r="U3260" s="767"/>
      <c r="V3260" s="767"/>
      <c r="W3260" s="767"/>
      <c r="X3260" s="748"/>
    </row>
    <row r="3261" spans="21:24" x14ac:dyDescent="0.15">
      <c r="U3261" s="748"/>
      <c r="V3261" s="748"/>
      <c r="W3261" s="252"/>
      <c r="X3261" s="748"/>
    </row>
    <row r="3262" spans="21:24" x14ac:dyDescent="0.15">
      <c r="U3262" s="748"/>
      <c r="V3262" s="748"/>
      <c r="W3262" s="767"/>
      <c r="X3262" s="748"/>
    </row>
    <row r="3263" spans="21:24" x14ac:dyDescent="0.15">
      <c r="U3263" s="748"/>
      <c r="V3263" s="748"/>
      <c r="W3263" s="748"/>
      <c r="X3263" s="748"/>
    </row>
    <row r="3264" spans="21:24" x14ac:dyDescent="0.15">
      <c r="U3264" s="748"/>
      <c r="V3264" s="748"/>
      <c r="W3264" s="767"/>
      <c r="X3264" s="748"/>
    </row>
    <row r="3265" spans="21:24" x14ac:dyDescent="0.15">
      <c r="U3265" s="748"/>
      <c r="V3265" s="748"/>
      <c r="W3265" s="767"/>
      <c r="X3265" s="748"/>
    </row>
    <row r="3266" spans="21:24" x14ac:dyDescent="0.15">
      <c r="U3266" s="748"/>
      <c r="V3266" s="748"/>
      <c r="W3266" s="767"/>
      <c r="X3266" s="748"/>
    </row>
    <row r="3267" spans="21:24" x14ac:dyDescent="0.15">
      <c r="U3267" s="767"/>
      <c r="V3267" s="767"/>
      <c r="W3267" s="767"/>
      <c r="X3267" s="767"/>
    </row>
    <row r="3268" spans="21:24" x14ac:dyDescent="0.15">
      <c r="U3268" s="767"/>
      <c r="V3268" s="767"/>
      <c r="W3268" s="767"/>
      <c r="X3268" s="767"/>
    </row>
    <row r="3269" spans="21:24" x14ac:dyDescent="0.15">
      <c r="U3269" s="767"/>
      <c r="V3269" s="767"/>
      <c r="W3269" s="767"/>
      <c r="X3269" s="767"/>
    </row>
    <row r="3270" spans="21:24" x14ac:dyDescent="0.15">
      <c r="U3270" s="748"/>
      <c r="V3270" s="748"/>
      <c r="W3270" s="767"/>
      <c r="X3270" s="767"/>
    </row>
    <row r="3271" spans="21:24" x14ac:dyDescent="0.15">
      <c r="U3271" s="767"/>
      <c r="V3271" s="767"/>
      <c r="W3271" s="767"/>
      <c r="X3271" s="748"/>
    </row>
    <row r="3272" spans="21:24" x14ac:dyDescent="0.15">
      <c r="U3272" s="767"/>
      <c r="V3272" s="767"/>
      <c r="W3272" s="767"/>
      <c r="X3272" s="767"/>
    </row>
    <row r="3273" spans="21:24" x14ac:dyDescent="0.15">
      <c r="U3273" s="748"/>
      <c r="V3273" s="748"/>
      <c r="W3273" s="767"/>
      <c r="X3273" s="767"/>
    </row>
    <row r="3274" spans="21:24" x14ac:dyDescent="0.15">
      <c r="U3274" s="767"/>
      <c r="V3274" s="767"/>
      <c r="W3274" s="767"/>
      <c r="X3274" s="748"/>
    </row>
    <row r="3275" spans="21:24" x14ac:dyDescent="0.15">
      <c r="U3275" s="767"/>
      <c r="V3275" s="767"/>
      <c r="W3275" s="767"/>
      <c r="X3275" s="748"/>
    </row>
    <row r="3276" spans="21:24" x14ac:dyDescent="0.15">
      <c r="U3276" s="748"/>
      <c r="V3276" s="748"/>
      <c r="W3276" s="767"/>
      <c r="X3276" s="748"/>
    </row>
    <row r="3277" spans="21:24" x14ac:dyDescent="0.15">
      <c r="W3277" s="767"/>
      <c r="X3277" s="767"/>
    </row>
    <row r="3278" spans="21:24" x14ac:dyDescent="0.15">
      <c r="U3278" s="767"/>
      <c r="V3278" s="767"/>
      <c r="W3278" s="767"/>
      <c r="X3278" s="767"/>
    </row>
    <row r="3279" spans="21:24" x14ac:dyDescent="0.15">
      <c r="U3279" s="767"/>
      <c r="V3279" s="767"/>
      <c r="W3279" s="767"/>
      <c r="X3279" s="767"/>
    </row>
    <row r="3280" spans="21:24" x14ac:dyDescent="0.15">
      <c r="U3280" s="767"/>
      <c r="V3280" s="767"/>
      <c r="W3280" s="767"/>
      <c r="X3280" s="767"/>
    </row>
    <row r="3281" spans="21:24" x14ac:dyDescent="0.15">
      <c r="W3281" s="767"/>
      <c r="X3281" s="767"/>
    </row>
    <row r="3282" spans="21:24" x14ac:dyDescent="0.15">
      <c r="U3282" s="767"/>
      <c r="V3282" s="252"/>
      <c r="W3282" s="767"/>
      <c r="X3282" s="767"/>
    </row>
    <row r="3283" spans="21:24" x14ac:dyDescent="0.15">
      <c r="U3283" s="767"/>
      <c r="V3283" s="767"/>
      <c r="W3283" s="767"/>
      <c r="X3283" s="748"/>
    </row>
    <row r="3284" spans="21:24" x14ac:dyDescent="0.15">
      <c r="U3284" s="748"/>
      <c r="V3284" s="748"/>
      <c r="W3284" s="767"/>
      <c r="X3284" s="767"/>
    </row>
    <row r="3285" spans="21:24" x14ac:dyDescent="0.15">
      <c r="U3285" s="767"/>
      <c r="V3285" s="252"/>
      <c r="W3285" s="748"/>
      <c r="X3285" s="767"/>
    </row>
    <row r="3286" spans="21:24" x14ac:dyDescent="0.15">
      <c r="U3286" s="767"/>
      <c r="V3286" s="767"/>
      <c r="W3286" s="767"/>
      <c r="X3286" s="748"/>
    </row>
    <row r="3287" spans="21:24" x14ac:dyDescent="0.15">
      <c r="U3287" s="767"/>
      <c r="V3287" s="767"/>
      <c r="W3287" s="748"/>
      <c r="X3287" s="767"/>
    </row>
    <row r="3288" spans="21:24" x14ac:dyDescent="0.15">
      <c r="U3288" s="767"/>
      <c r="V3288" s="767"/>
      <c r="W3288" s="748"/>
      <c r="X3288" s="767"/>
    </row>
    <row r="3289" spans="21:24" x14ac:dyDescent="0.15">
      <c r="U3289" s="767"/>
      <c r="V3289" s="767"/>
      <c r="W3289" s="767"/>
      <c r="X3289" s="767"/>
    </row>
    <row r="3290" spans="21:24" x14ac:dyDescent="0.15">
      <c r="U3290" s="767"/>
      <c r="V3290" s="767"/>
      <c r="X3290" s="767"/>
    </row>
    <row r="3291" spans="21:24" x14ac:dyDescent="0.15">
      <c r="U3291" s="767"/>
      <c r="V3291" s="767"/>
      <c r="W3291" s="748"/>
      <c r="X3291" s="767"/>
    </row>
    <row r="3292" spans="21:24" x14ac:dyDescent="0.15">
      <c r="U3292" s="767"/>
      <c r="V3292" s="767"/>
      <c r="X3292" s="767"/>
    </row>
    <row r="3293" spans="21:24" x14ac:dyDescent="0.15">
      <c r="U3293" s="767"/>
      <c r="V3293" s="767"/>
      <c r="X3293" s="767"/>
    </row>
    <row r="3294" spans="21:24" x14ac:dyDescent="0.15">
      <c r="U3294" s="767"/>
      <c r="V3294" s="767"/>
      <c r="W3294" s="252"/>
      <c r="X3294" s="767"/>
    </row>
    <row r="3295" spans="21:24" x14ac:dyDescent="0.15">
      <c r="U3295" s="767"/>
      <c r="V3295" s="767"/>
      <c r="W3295" s="252"/>
      <c r="X3295" s="748"/>
    </row>
    <row r="3296" spans="21:24" x14ac:dyDescent="0.15">
      <c r="U3296" s="767"/>
      <c r="V3296" s="767"/>
      <c r="W3296" s="252"/>
      <c r="X3296" s="748"/>
    </row>
    <row r="3297" spans="21:24" x14ac:dyDescent="0.15">
      <c r="U3297" s="767"/>
      <c r="V3297" s="252"/>
      <c r="W3297" s="252"/>
      <c r="X3297" s="767"/>
    </row>
    <row r="3298" spans="21:24" x14ac:dyDescent="0.15">
      <c r="U3298" s="767"/>
      <c r="V3298" s="767"/>
      <c r="W3298" s="252"/>
      <c r="X3298" s="748"/>
    </row>
    <row r="3299" spans="21:24" x14ac:dyDescent="0.15">
      <c r="U3299" s="767"/>
      <c r="V3299" s="767"/>
      <c r="W3299" s="748"/>
      <c r="X3299" s="748"/>
    </row>
    <row r="3300" spans="21:24" x14ac:dyDescent="0.15">
      <c r="U3300" s="767"/>
      <c r="V3300" s="767"/>
      <c r="W3300" s="767"/>
      <c r="X3300" s="767"/>
    </row>
    <row r="3301" spans="21:24" x14ac:dyDescent="0.15">
      <c r="U3301" s="767"/>
      <c r="V3301" s="767"/>
      <c r="W3301" s="748"/>
      <c r="X3301" s="767"/>
    </row>
    <row r="3302" spans="21:24" x14ac:dyDescent="0.15">
      <c r="U3302" s="767"/>
      <c r="V3302" s="767"/>
      <c r="W3302" s="748"/>
      <c r="X3302" s="748"/>
    </row>
    <row r="3303" spans="21:24" x14ac:dyDescent="0.15">
      <c r="U3303" s="767"/>
      <c r="V3303" s="767"/>
      <c r="W3303" s="748"/>
      <c r="X3303" s="767"/>
    </row>
    <row r="3304" spans="21:24" x14ac:dyDescent="0.15">
      <c r="U3304" s="767"/>
      <c r="V3304" s="767"/>
      <c r="W3304" s="748"/>
    </row>
    <row r="3305" spans="21:24" x14ac:dyDescent="0.15">
      <c r="U3305" s="748"/>
      <c r="V3305" s="748"/>
      <c r="W3305" s="767"/>
      <c r="X3305" s="748"/>
    </row>
    <row r="3306" spans="21:24" x14ac:dyDescent="0.15">
      <c r="U3306" s="767"/>
      <c r="V3306" s="767"/>
      <c r="W3306" s="767"/>
      <c r="X3306" s="767"/>
    </row>
    <row r="3307" spans="21:24" x14ac:dyDescent="0.15">
      <c r="U3307" s="767"/>
      <c r="V3307" s="767"/>
      <c r="W3307" s="767"/>
      <c r="X3307" s="748"/>
    </row>
    <row r="3308" spans="21:24" x14ac:dyDescent="0.15">
      <c r="U3308" s="748"/>
      <c r="V3308" s="748"/>
      <c r="W3308" s="767"/>
      <c r="X3308" s="767"/>
    </row>
    <row r="3309" spans="21:24" x14ac:dyDescent="0.15">
      <c r="U3309" s="767"/>
      <c r="V3309" s="767"/>
      <c r="W3309" s="767"/>
      <c r="X3309" s="748"/>
    </row>
    <row r="3310" spans="21:24" x14ac:dyDescent="0.15">
      <c r="W3310" s="767"/>
      <c r="X3310" s="748"/>
    </row>
    <row r="3311" spans="21:24" x14ac:dyDescent="0.15">
      <c r="W3311" s="767"/>
      <c r="X3311" s="767"/>
    </row>
    <row r="3312" spans="21:24" x14ac:dyDescent="0.15">
      <c r="U3312" s="748"/>
      <c r="V3312" s="748"/>
      <c r="W3312" s="767"/>
      <c r="X3312" s="767"/>
    </row>
    <row r="3313" spans="21:24" x14ac:dyDescent="0.15">
      <c r="U3313" s="748"/>
      <c r="V3313" s="748"/>
      <c r="W3313" s="767"/>
      <c r="X3313" s="748"/>
    </row>
    <row r="3314" spans="21:24" x14ac:dyDescent="0.15">
      <c r="U3314" s="748"/>
      <c r="V3314" s="748"/>
      <c r="W3314" s="748"/>
      <c r="X3314" s="767"/>
    </row>
    <row r="3315" spans="21:24" x14ac:dyDescent="0.15">
      <c r="U3315" s="767"/>
      <c r="V3315" s="767"/>
      <c r="W3315" s="767"/>
      <c r="X3315" s="767"/>
    </row>
    <row r="3316" spans="21:24" x14ac:dyDescent="0.15">
      <c r="U3316" s="767"/>
      <c r="V3316" s="767"/>
      <c r="W3316" s="767"/>
      <c r="X3316" s="767"/>
    </row>
    <row r="3317" spans="21:24" x14ac:dyDescent="0.15">
      <c r="U3317" s="748"/>
      <c r="V3317" s="748"/>
      <c r="W3317" s="767"/>
      <c r="X3317" s="767"/>
    </row>
    <row r="3318" spans="21:24" x14ac:dyDescent="0.15">
      <c r="U3318" s="767"/>
      <c r="V3318" s="252"/>
      <c r="W3318" s="767"/>
      <c r="X3318" s="767"/>
    </row>
    <row r="3319" spans="21:24" x14ac:dyDescent="0.15">
      <c r="U3319" s="767"/>
      <c r="V3319" s="767"/>
      <c r="W3319" s="767"/>
      <c r="X3319" s="767"/>
    </row>
    <row r="3320" spans="21:24" x14ac:dyDescent="0.15">
      <c r="U3320" s="767"/>
      <c r="V3320" s="767"/>
      <c r="W3320" s="748"/>
      <c r="X3320" s="767"/>
    </row>
    <row r="3321" spans="21:24" x14ac:dyDescent="0.15">
      <c r="U3321" s="767"/>
      <c r="V3321" s="767"/>
      <c r="W3321" s="767"/>
      <c r="X3321" s="767"/>
    </row>
    <row r="3322" spans="21:24" x14ac:dyDescent="0.15">
      <c r="U3322" s="748"/>
      <c r="V3322" s="748"/>
      <c r="W3322" s="767"/>
      <c r="X3322" s="767"/>
    </row>
    <row r="3323" spans="21:24" x14ac:dyDescent="0.15">
      <c r="U3323" s="767"/>
      <c r="V3323" s="767"/>
      <c r="W3323" s="748"/>
      <c r="X3323" s="767"/>
    </row>
    <row r="3324" spans="21:24" x14ac:dyDescent="0.15">
      <c r="U3324" s="748"/>
      <c r="V3324" s="748"/>
      <c r="X3324" s="767"/>
    </row>
    <row r="3325" spans="21:24" x14ac:dyDescent="0.15">
      <c r="U3325" s="748"/>
      <c r="V3325" s="748"/>
      <c r="W3325" s="767"/>
      <c r="X3325" s="748"/>
    </row>
    <row r="3326" spans="21:24" x14ac:dyDescent="0.15">
      <c r="U3326" s="748"/>
      <c r="V3326" s="748"/>
      <c r="W3326" s="767"/>
      <c r="X3326" s="767"/>
    </row>
    <row r="3327" spans="21:24" x14ac:dyDescent="0.15">
      <c r="U3327" s="767"/>
      <c r="V3327" s="767"/>
      <c r="W3327" s="767"/>
      <c r="X3327" s="767"/>
    </row>
    <row r="3328" spans="21:24" x14ac:dyDescent="0.15">
      <c r="U3328" s="748"/>
      <c r="V3328" s="748"/>
      <c r="X3328" s="767"/>
    </row>
    <row r="3329" spans="21:24" x14ac:dyDescent="0.15">
      <c r="U3329" s="767"/>
      <c r="V3329" s="767"/>
      <c r="W3329" s="748"/>
      <c r="X3329" s="767"/>
    </row>
    <row r="3330" spans="21:24" x14ac:dyDescent="0.15">
      <c r="U3330" s="767"/>
      <c r="V3330" s="767"/>
      <c r="W3330" s="767"/>
      <c r="X3330" s="767"/>
    </row>
    <row r="3331" spans="21:24" x14ac:dyDescent="0.15">
      <c r="W3331" s="748"/>
      <c r="X3331" s="748"/>
    </row>
    <row r="3332" spans="21:24" x14ac:dyDescent="0.15">
      <c r="W3332" s="748"/>
      <c r="X3332" s="767"/>
    </row>
    <row r="3333" spans="21:24" x14ac:dyDescent="0.15">
      <c r="W3333" s="767"/>
      <c r="X3333" s="748"/>
    </row>
    <row r="3334" spans="21:24" x14ac:dyDescent="0.15">
      <c r="W3334" s="767"/>
      <c r="X3334" s="252"/>
    </row>
    <row r="3335" spans="21:24" x14ac:dyDescent="0.15">
      <c r="U3335" s="767"/>
      <c r="V3335" s="767"/>
      <c r="W3335" s="767"/>
      <c r="X3335" s="767"/>
    </row>
    <row r="3336" spans="21:24" x14ac:dyDescent="0.15">
      <c r="U3336" s="748"/>
      <c r="V3336" s="748"/>
      <c r="W3336" s="767"/>
    </row>
    <row r="3337" spans="21:24" x14ac:dyDescent="0.15">
      <c r="U3337" s="767"/>
      <c r="V3337" s="767"/>
      <c r="W3337" s="767"/>
      <c r="X3337" s="252"/>
    </row>
    <row r="3338" spans="21:24" x14ac:dyDescent="0.15">
      <c r="U3338" s="767"/>
      <c r="V3338" s="767"/>
      <c r="W3338" s="767"/>
    </row>
    <row r="3339" spans="21:24" x14ac:dyDescent="0.15">
      <c r="U3339" s="252"/>
      <c r="V3339" s="252"/>
      <c r="W3339" s="767"/>
    </row>
    <row r="3340" spans="21:24" x14ac:dyDescent="0.15">
      <c r="U3340" s="252"/>
      <c r="V3340" s="252"/>
      <c r="W3340" s="767"/>
      <c r="X3340" s="252"/>
    </row>
    <row r="3341" spans="21:24" x14ac:dyDescent="0.15">
      <c r="U3341" s="252"/>
      <c r="V3341" s="252"/>
      <c r="W3341" s="767"/>
      <c r="X3341" s="252"/>
    </row>
    <row r="3342" spans="21:24" x14ac:dyDescent="0.15">
      <c r="U3342" s="252"/>
      <c r="V3342" s="252"/>
      <c r="W3342" s="767"/>
      <c r="X3342" s="252"/>
    </row>
    <row r="3343" spans="21:24" x14ac:dyDescent="0.15">
      <c r="U3343" s="767"/>
      <c r="V3343" s="767"/>
      <c r="W3343" s="767"/>
      <c r="X3343" s="252"/>
    </row>
    <row r="3344" spans="21:24" x14ac:dyDescent="0.15">
      <c r="U3344" s="767"/>
      <c r="V3344" s="767"/>
      <c r="W3344" s="748"/>
      <c r="X3344" s="252"/>
    </row>
    <row r="3345" spans="21:24" x14ac:dyDescent="0.15">
      <c r="U3345" s="748"/>
      <c r="V3345" s="748"/>
      <c r="W3345" s="767"/>
      <c r="X3345" s="252"/>
    </row>
    <row r="3346" spans="21:24" x14ac:dyDescent="0.15">
      <c r="U3346" s="767"/>
      <c r="V3346" s="767"/>
      <c r="W3346" s="767"/>
      <c r="X3346" s="748"/>
    </row>
    <row r="3347" spans="21:24" x14ac:dyDescent="0.15">
      <c r="U3347" s="767"/>
      <c r="V3347" s="767"/>
      <c r="W3347" s="767"/>
      <c r="X3347" s="252"/>
    </row>
    <row r="3348" spans="21:24" x14ac:dyDescent="0.15">
      <c r="U3348" s="767"/>
      <c r="V3348" s="767"/>
      <c r="W3348" s="767"/>
      <c r="X3348" s="252"/>
    </row>
    <row r="3349" spans="21:24" x14ac:dyDescent="0.15">
      <c r="U3349" s="767"/>
      <c r="V3349" s="767"/>
      <c r="W3349" s="767"/>
      <c r="X3349" s="252"/>
    </row>
    <row r="3350" spans="21:24" x14ac:dyDescent="0.15">
      <c r="U3350" s="767"/>
      <c r="V3350" s="767"/>
      <c r="W3350" s="748"/>
      <c r="X3350" s="252"/>
    </row>
    <row r="3351" spans="21:24" x14ac:dyDescent="0.15">
      <c r="U3351" s="767"/>
      <c r="V3351" s="767"/>
      <c r="W3351" s="767"/>
      <c r="X3351" s="252"/>
    </row>
    <row r="3352" spans="21:24" x14ac:dyDescent="0.15">
      <c r="U3352" s="767"/>
      <c r="V3352" s="767"/>
      <c r="W3352" s="748"/>
      <c r="X3352" s="748"/>
    </row>
    <row r="3353" spans="21:24" x14ac:dyDescent="0.15">
      <c r="U3353" s="767"/>
      <c r="V3353" s="767"/>
      <c r="W3353" s="252"/>
      <c r="X3353" s="748"/>
    </row>
    <row r="3354" spans="21:24" x14ac:dyDescent="0.15">
      <c r="U3354" s="767"/>
      <c r="V3354" s="767"/>
      <c r="W3354" s="767"/>
      <c r="X3354" s="748"/>
    </row>
    <row r="3355" spans="21:24" x14ac:dyDescent="0.15">
      <c r="U3355" s="767"/>
      <c r="V3355" s="767"/>
      <c r="W3355" s="748"/>
      <c r="X3355" s="767"/>
    </row>
    <row r="3356" spans="21:24" x14ac:dyDescent="0.15">
      <c r="U3356" s="767"/>
      <c r="V3356" s="767"/>
      <c r="W3356" s="252"/>
      <c r="X3356" s="767"/>
    </row>
    <row r="3357" spans="21:24" x14ac:dyDescent="0.15">
      <c r="U3357" s="767"/>
      <c r="V3357" s="767"/>
      <c r="X3357" s="767"/>
    </row>
    <row r="3358" spans="21:24" x14ac:dyDescent="0.15">
      <c r="U3358" s="767"/>
      <c r="V3358" s="767"/>
      <c r="X3358" s="767"/>
    </row>
    <row r="3359" spans="21:24" x14ac:dyDescent="0.15">
      <c r="U3359" s="767"/>
      <c r="V3359" s="767"/>
      <c r="W3359" s="748"/>
      <c r="X3359" s="767"/>
    </row>
    <row r="3360" spans="21:24" x14ac:dyDescent="0.15">
      <c r="U3360" s="767"/>
      <c r="V3360" s="767"/>
      <c r="W3360" s="748"/>
      <c r="X3360" s="767"/>
    </row>
    <row r="3361" spans="21:24" x14ac:dyDescent="0.15">
      <c r="U3361" s="767"/>
      <c r="V3361" s="767"/>
      <c r="W3361" s="748"/>
      <c r="X3361" s="748"/>
    </row>
    <row r="3362" spans="21:24" x14ac:dyDescent="0.15">
      <c r="U3362" s="767"/>
      <c r="V3362" s="767"/>
      <c r="W3362" s="748"/>
      <c r="X3362" s="767"/>
    </row>
    <row r="3363" spans="21:24" x14ac:dyDescent="0.15">
      <c r="U3363" s="767"/>
      <c r="V3363" s="767"/>
      <c r="W3363" s="767"/>
      <c r="X3363" s="767"/>
    </row>
    <row r="3364" spans="21:24" x14ac:dyDescent="0.15">
      <c r="U3364" s="767"/>
      <c r="V3364" s="767"/>
      <c r="W3364" s="767"/>
      <c r="X3364" s="748"/>
    </row>
    <row r="3365" spans="21:24" x14ac:dyDescent="0.15">
      <c r="U3365" s="767"/>
      <c r="V3365" s="767"/>
      <c r="W3365" s="748"/>
      <c r="X3365" s="767"/>
    </row>
    <row r="3366" spans="21:24" x14ac:dyDescent="0.15">
      <c r="U3366" s="767"/>
      <c r="V3366" s="767"/>
      <c r="W3366" s="767"/>
      <c r="X3366" s="767"/>
    </row>
    <row r="3367" spans="21:24" x14ac:dyDescent="0.15">
      <c r="U3367" s="767"/>
      <c r="V3367" s="767"/>
      <c r="W3367" s="767"/>
      <c r="X3367" s="748"/>
    </row>
    <row r="3368" spans="21:24" x14ac:dyDescent="0.15">
      <c r="U3368" s="767"/>
      <c r="V3368" s="767"/>
      <c r="W3368" s="767"/>
      <c r="X3368" s="767"/>
    </row>
    <row r="3369" spans="21:24" x14ac:dyDescent="0.15">
      <c r="U3369" s="767"/>
      <c r="V3369" s="767"/>
      <c r="W3369" s="767"/>
      <c r="X3369" s="767"/>
    </row>
    <row r="3370" spans="21:24" x14ac:dyDescent="0.15">
      <c r="U3370" s="767"/>
      <c r="V3370" s="767"/>
      <c r="W3370" s="767"/>
      <c r="X3370" s="748"/>
    </row>
    <row r="3371" spans="21:24" x14ac:dyDescent="0.15">
      <c r="U3371" s="767"/>
      <c r="V3371" s="767"/>
      <c r="W3371" s="767"/>
    </row>
    <row r="3372" spans="21:24" x14ac:dyDescent="0.15">
      <c r="U3372" s="767"/>
      <c r="V3372" s="767"/>
      <c r="W3372" s="748"/>
      <c r="X3372" s="767"/>
    </row>
    <row r="3373" spans="21:24" x14ac:dyDescent="0.15">
      <c r="U3373" s="767"/>
      <c r="V3373" s="767"/>
      <c r="W3373" s="748"/>
      <c r="X3373" s="252"/>
    </row>
    <row r="3374" spans="21:24" x14ac:dyDescent="0.15">
      <c r="W3374" s="748"/>
      <c r="X3374" s="767"/>
    </row>
    <row r="3375" spans="21:24" x14ac:dyDescent="0.15">
      <c r="U3375" s="748"/>
      <c r="V3375" s="748"/>
      <c r="W3375" s="767"/>
    </row>
    <row r="3376" spans="21:24" x14ac:dyDescent="0.15">
      <c r="U3376" s="767"/>
      <c r="V3376" s="767"/>
      <c r="W3376" s="767"/>
      <c r="X3376" s="252"/>
    </row>
    <row r="3377" spans="21:24" x14ac:dyDescent="0.15">
      <c r="U3377" s="767"/>
      <c r="V3377" s="767"/>
      <c r="W3377" s="767"/>
      <c r="X3377" s="767"/>
    </row>
    <row r="3378" spans="21:24" x14ac:dyDescent="0.15">
      <c r="U3378" s="767"/>
      <c r="V3378" s="767"/>
      <c r="W3378" s="767"/>
      <c r="X3378" s="748"/>
    </row>
    <row r="3379" spans="21:24" x14ac:dyDescent="0.15">
      <c r="U3379" s="748"/>
      <c r="V3379" s="748"/>
      <c r="X3379" s="252"/>
    </row>
    <row r="3380" spans="21:24" x14ac:dyDescent="0.15">
      <c r="U3380" s="767"/>
      <c r="V3380" s="767"/>
      <c r="X3380" s="767"/>
    </row>
    <row r="3381" spans="21:24" x14ac:dyDescent="0.15">
      <c r="U3381" s="767"/>
      <c r="V3381" s="767"/>
      <c r="X3381" s="767"/>
    </row>
    <row r="3382" spans="21:24" x14ac:dyDescent="0.15">
      <c r="U3382" s="767"/>
      <c r="V3382" s="767"/>
      <c r="W3382" s="767"/>
      <c r="X3382" s="767"/>
    </row>
    <row r="3383" spans="21:24" x14ac:dyDescent="0.15">
      <c r="U3383" s="767"/>
      <c r="V3383" s="767"/>
      <c r="W3383" s="767"/>
      <c r="X3383" s="767"/>
    </row>
    <row r="3384" spans="21:24" x14ac:dyDescent="0.15">
      <c r="U3384" s="767"/>
      <c r="V3384" s="767"/>
      <c r="W3384" s="748"/>
      <c r="X3384" s="767"/>
    </row>
    <row r="3385" spans="21:24" x14ac:dyDescent="0.15">
      <c r="U3385" s="767"/>
      <c r="V3385" s="767"/>
      <c r="W3385" s="767"/>
      <c r="X3385" s="767"/>
    </row>
    <row r="3386" spans="21:24" x14ac:dyDescent="0.15">
      <c r="U3386" s="767"/>
      <c r="V3386" s="767"/>
      <c r="W3386" s="767"/>
      <c r="X3386" s="767"/>
    </row>
    <row r="3387" spans="21:24" x14ac:dyDescent="0.15">
      <c r="U3387" s="767"/>
      <c r="V3387" s="767"/>
      <c r="W3387" s="252"/>
      <c r="X3387" s="767"/>
    </row>
    <row r="3388" spans="21:24" x14ac:dyDescent="0.15">
      <c r="W3388" s="252"/>
      <c r="X3388" s="767"/>
    </row>
    <row r="3389" spans="21:24" x14ac:dyDescent="0.15">
      <c r="W3389" s="252"/>
      <c r="X3389" s="767"/>
    </row>
    <row r="3390" spans="21:24" x14ac:dyDescent="0.15">
      <c r="W3390" s="252"/>
      <c r="X3390" s="767"/>
    </row>
    <row r="3391" spans="21:24" x14ac:dyDescent="0.15">
      <c r="U3391" s="748"/>
      <c r="V3391" s="748"/>
      <c r="W3391" s="748"/>
      <c r="X3391" s="252"/>
    </row>
    <row r="3392" spans="21:24" x14ac:dyDescent="0.15">
      <c r="U3392" s="767"/>
      <c r="V3392" s="767"/>
      <c r="W3392" s="767"/>
      <c r="X3392" s="767"/>
    </row>
    <row r="3393" spans="21:24" x14ac:dyDescent="0.15">
      <c r="U3393" s="767"/>
      <c r="V3393" s="767"/>
      <c r="W3393" s="748"/>
      <c r="X3393" s="767"/>
    </row>
    <row r="3394" spans="21:24" x14ac:dyDescent="0.15">
      <c r="U3394" s="748"/>
      <c r="V3394" s="748"/>
      <c r="W3394" s="767"/>
      <c r="X3394" s="767"/>
    </row>
    <row r="3395" spans="21:24" x14ac:dyDescent="0.15">
      <c r="W3395" s="767"/>
      <c r="X3395" s="767"/>
    </row>
    <row r="3396" spans="21:24" x14ac:dyDescent="0.15">
      <c r="U3396" s="767"/>
      <c r="V3396" s="767"/>
      <c r="W3396" s="767"/>
      <c r="X3396" s="767"/>
    </row>
    <row r="3397" spans="21:24" x14ac:dyDescent="0.15">
      <c r="U3397" s="767"/>
      <c r="V3397" s="767"/>
      <c r="W3397" s="767"/>
      <c r="X3397" s="252"/>
    </row>
    <row r="3398" spans="21:24" x14ac:dyDescent="0.15">
      <c r="U3398" s="767"/>
      <c r="V3398" s="767"/>
      <c r="W3398" s="767"/>
      <c r="X3398" s="767"/>
    </row>
    <row r="3399" spans="21:24" x14ac:dyDescent="0.15">
      <c r="U3399" s="767"/>
      <c r="V3399" s="767"/>
      <c r="W3399" s="767"/>
      <c r="X3399" s="748"/>
    </row>
    <row r="3400" spans="21:24" x14ac:dyDescent="0.15">
      <c r="U3400" s="748"/>
      <c r="V3400" s="748"/>
      <c r="W3400" s="767"/>
      <c r="X3400" s="748"/>
    </row>
    <row r="3401" spans="21:24" x14ac:dyDescent="0.15">
      <c r="U3401" s="767"/>
      <c r="V3401" s="767"/>
      <c r="W3401" s="767"/>
      <c r="X3401" s="767"/>
    </row>
    <row r="3402" spans="21:24" x14ac:dyDescent="0.15">
      <c r="U3402" s="748"/>
      <c r="V3402" s="748"/>
      <c r="W3402" s="767"/>
      <c r="X3402" s="748"/>
    </row>
    <row r="3403" spans="21:24" x14ac:dyDescent="0.15">
      <c r="U3403" s="767"/>
      <c r="V3403" s="767"/>
      <c r="W3403" s="767"/>
      <c r="X3403" s="748"/>
    </row>
    <row r="3404" spans="21:24" x14ac:dyDescent="0.15">
      <c r="W3404" s="767"/>
    </row>
    <row r="3405" spans="21:24" x14ac:dyDescent="0.15">
      <c r="U3405" s="748"/>
      <c r="V3405" s="748"/>
      <c r="W3405" s="767"/>
    </row>
    <row r="3406" spans="21:24" x14ac:dyDescent="0.15">
      <c r="U3406" s="767"/>
      <c r="V3406" s="767"/>
      <c r="W3406" s="767"/>
      <c r="X3406" s="748"/>
    </row>
    <row r="3407" spans="21:24" x14ac:dyDescent="0.15">
      <c r="U3407" s="767"/>
      <c r="V3407" s="767"/>
      <c r="W3407" s="767"/>
      <c r="X3407" s="748"/>
    </row>
    <row r="3408" spans="21:24" x14ac:dyDescent="0.15">
      <c r="U3408" s="748"/>
      <c r="V3408" s="748"/>
      <c r="W3408" s="767"/>
      <c r="X3408" s="748"/>
    </row>
    <row r="3409" spans="21:24" x14ac:dyDescent="0.15">
      <c r="U3409" s="767"/>
      <c r="V3409" s="767"/>
      <c r="W3409" s="767"/>
      <c r="X3409" s="748"/>
    </row>
    <row r="3410" spans="21:24" x14ac:dyDescent="0.15">
      <c r="U3410" s="767"/>
      <c r="V3410" s="767"/>
      <c r="W3410" s="767"/>
      <c r="X3410" s="748"/>
    </row>
    <row r="3411" spans="21:24" x14ac:dyDescent="0.15">
      <c r="U3411" s="748"/>
      <c r="V3411" s="748"/>
      <c r="W3411" s="767"/>
      <c r="X3411" s="767"/>
    </row>
    <row r="3412" spans="21:24" x14ac:dyDescent="0.15">
      <c r="W3412" s="767"/>
      <c r="X3412" s="252"/>
    </row>
    <row r="3413" spans="21:24" x14ac:dyDescent="0.15">
      <c r="W3413" s="767"/>
      <c r="X3413" s="748"/>
    </row>
    <row r="3414" spans="21:24" x14ac:dyDescent="0.15">
      <c r="U3414" s="748"/>
      <c r="V3414" s="748"/>
      <c r="W3414" s="767"/>
      <c r="X3414" s="767"/>
    </row>
    <row r="3415" spans="21:24" x14ac:dyDescent="0.15">
      <c r="W3415" s="767"/>
      <c r="X3415" s="767"/>
    </row>
    <row r="3416" spans="21:24" x14ac:dyDescent="0.15">
      <c r="W3416" s="767"/>
      <c r="X3416" s="767"/>
    </row>
    <row r="3417" spans="21:24" x14ac:dyDescent="0.15">
      <c r="U3417" s="767"/>
      <c r="V3417" s="767"/>
      <c r="W3417" s="767"/>
      <c r="X3417" s="767"/>
    </row>
    <row r="3418" spans="21:24" x14ac:dyDescent="0.15">
      <c r="U3418" s="767"/>
      <c r="V3418" s="767"/>
      <c r="W3418" s="767"/>
      <c r="X3418" s="748"/>
    </row>
    <row r="3419" spans="21:24" x14ac:dyDescent="0.15">
      <c r="U3419" s="767"/>
      <c r="V3419" s="767"/>
      <c r="W3419" s="767"/>
      <c r="X3419" s="767"/>
    </row>
    <row r="3420" spans="21:24" x14ac:dyDescent="0.15">
      <c r="U3420" s="767"/>
      <c r="V3420" s="767"/>
      <c r="W3420" s="767"/>
      <c r="X3420" s="748"/>
    </row>
    <row r="3421" spans="21:24" x14ac:dyDescent="0.15">
      <c r="U3421" s="767"/>
      <c r="V3421" s="767"/>
      <c r="W3421" s="767"/>
      <c r="X3421" s="767"/>
    </row>
    <row r="3422" spans="21:24" x14ac:dyDescent="0.15">
      <c r="U3422" s="767"/>
      <c r="V3422" s="767"/>
      <c r="X3422" s="767"/>
    </row>
    <row r="3423" spans="21:24" x14ac:dyDescent="0.15">
      <c r="U3423" s="767"/>
      <c r="V3423" s="767"/>
      <c r="W3423" s="748"/>
      <c r="X3423" s="767"/>
    </row>
    <row r="3424" spans="21:24" x14ac:dyDescent="0.15">
      <c r="U3424" s="767"/>
      <c r="V3424" s="767"/>
      <c r="W3424" s="767"/>
      <c r="X3424" s="767"/>
    </row>
    <row r="3425" spans="21:24" x14ac:dyDescent="0.15">
      <c r="U3425" s="767"/>
      <c r="V3425" s="767"/>
      <c r="W3425" s="767"/>
      <c r="X3425" s="767"/>
    </row>
    <row r="3426" spans="21:24" x14ac:dyDescent="0.15">
      <c r="U3426" s="767"/>
      <c r="V3426" s="767"/>
      <c r="W3426" s="767"/>
      <c r="X3426" s="767"/>
    </row>
    <row r="3427" spans="21:24" x14ac:dyDescent="0.15">
      <c r="U3427" s="767"/>
      <c r="V3427" s="767"/>
      <c r="W3427" s="767"/>
      <c r="X3427" s="767"/>
    </row>
    <row r="3428" spans="21:24" x14ac:dyDescent="0.15">
      <c r="U3428" s="767"/>
      <c r="V3428" s="767"/>
      <c r="W3428" s="767"/>
      <c r="X3428" s="767"/>
    </row>
    <row r="3429" spans="21:24" x14ac:dyDescent="0.15">
      <c r="U3429" s="767"/>
      <c r="V3429" s="767"/>
      <c r="W3429" s="767"/>
      <c r="X3429" s="767"/>
    </row>
    <row r="3430" spans="21:24" x14ac:dyDescent="0.15">
      <c r="U3430" s="748"/>
      <c r="V3430" s="748"/>
      <c r="W3430" s="767"/>
      <c r="X3430" s="767"/>
    </row>
    <row r="3431" spans="21:24" x14ac:dyDescent="0.15">
      <c r="W3431" s="767"/>
      <c r="X3431" s="767"/>
    </row>
    <row r="3432" spans="21:24" x14ac:dyDescent="0.15">
      <c r="U3432" s="767"/>
      <c r="V3432" s="767"/>
      <c r="W3432" s="767"/>
      <c r="X3432" s="748"/>
    </row>
    <row r="3433" spans="21:24" x14ac:dyDescent="0.15">
      <c r="U3433" s="748"/>
      <c r="V3433" s="748"/>
      <c r="W3433" s="767"/>
      <c r="X3433" s="767"/>
    </row>
    <row r="3434" spans="21:24" x14ac:dyDescent="0.15">
      <c r="W3434" s="748"/>
      <c r="X3434" s="767"/>
    </row>
    <row r="3435" spans="21:24" x14ac:dyDescent="0.15">
      <c r="U3435" s="767"/>
      <c r="V3435" s="767"/>
      <c r="W3435" s="767"/>
      <c r="X3435" s="252"/>
    </row>
    <row r="3436" spans="21:24" x14ac:dyDescent="0.15">
      <c r="W3436" s="767"/>
      <c r="X3436" s="252"/>
    </row>
    <row r="3437" spans="21:24" x14ac:dyDescent="0.15">
      <c r="U3437" s="767"/>
      <c r="V3437" s="767"/>
      <c r="W3437" s="767"/>
      <c r="X3437" s="252"/>
    </row>
    <row r="3438" spans="21:24" x14ac:dyDescent="0.15">
      <c r="U3438" s="767"/>
      <c r="V3438" s="767"/>
      <c r="W3438" s="767"/>
      <c r="X3438" s="252"/>
    </row>
    <row r="3439" spans="21:24" x14ac:dyDescent="0.15">
      <c r="U3439" s="767"/>
      <c r="V3439" s="767"/>
      <c r="W3439" s="767"/>
      <c r="X3439" s="748"/>
    </row>
    <row r="3440" spans="21:24" x14ac:dyDescent="0.15">
      <c r="U3440" s="767"/>
      <c r="V3440" s="767"/>
      <c r="W3440" s="767"/>
      <c r="X3440" s="767"/>
    </row>
    <row r="3441" spans="21:24" x14ac:dyDescent="0.15">
      <c r="U3441" s="767"/>
      <c r="V3441" s="767"/>
      <c r="W3441" s="767"/>
      <c r="X3441" s="748"/>
    </row>
    <row r="3442" spans="21:24" x14ac:dyDescent="0.15">
      <c r="U3442" s="767"/>
      <c r="V3442" s="767"/>
      <c r="W3442" s="767"/>
      <c r="X3442" s="767"/>
    </row>
    <row r="3443" spans="21:24" x14ac:dyDescent="0.15">
      <c r="U3443" s="767"/>
      <c r="V3443" s="767"/>
      <c r="W3443" s="748"/>
      <c r="X3443" s="767"/>
    </row>
    <row r="3444" spans="21:24" x14ac:dyDescent="0.15">
      <c r="U3444" s="767"/>
      <c r="V3444" s="767"/>
      <c r="X3444" s="767"/>
    </row>
    <row r="3445" spans="21:24" x14ac:dyDescent="0.15">
      <c r="U3445" s="767"/>
      <c r="V3445" s="767"/>
      <c r="W3445" s="767"/>
      <c r="X3445" s="767"/>
    </row>
    <row r="3446" spans="21:24" x14ac:dyDescent="0.15">
      <c r="U3446" s="767"/>
      <c r="V3446" s="767"/>
      <c r="W3446" s="767"/>
      <c r="X3446" s="767"/>
    </row>
    <row r="3447" spans="21:24" x14ac:dyDescent="0.15">
      <c r="U3447" s="767"/>
      <c r="V3447" s="767"/>
      <c r="W3447" s="767"/>
      <c r="X3447" s="767"/>
    </row>
    <row r="3448" spans="21:24" x14ac:dyDescent="0.15">
      <c r="U3448" s="767"/>
      <c r="V3448" s="767"/>
      <c r="W3448" s="767"/>
      <c r="X3448" s="767"/>
    </row>
    <row r="3449" spans="21:24" x14ac:dyDescent="0.15">
      <c r="U3449" s="767"/>
      <c r="V3449" s="767"/>
      <c r="W3449" s="748"/>
      <c r="X3449" s="767"/>
    </row>
    <row r="3450" spans="21:24" x14ac:dyDescent="0.15">
      <c r="U3450" s="767"/>
      <c r="V3450" s="767"/>
      <c r="W3450" s="767"/>
      <c r="X3450" s="767"/>
    </row>
    <row r="3451" spans="21:24" x14ac:dyDescent="0.15">
      <c r="U3451" s="767"/>
      <c r="V3451" s="767"/>
      <c r="W3451" s="748"/>
      <c r="X3451" s="767"/>
    </row>
    <row r="3452" spans="21:24" x14ac:dyDescent="0.15">
      <c r="U3452" s="767"/>
      <c r="V3452" s="767"/>
      <c r="W3452" s="767"/>
      <c r="X3452" s="767"/>
    </row>
    <row r="3453" spans="21:24" x14ac:dyDescent="0.15">
      <c r="U3453" s="767"/>
      <c r="V3453" s="767"/>
      <c r="X3453" s="767"/>
    </row>
    <row r="3454" spans="21:24" x14ac:dyDescent="0.15">
      <c r="U3454" s="767"/>
      <c r="V3454" s="767"/>
      <c r="W3454" s="748"/>
      <c r="X3454" s="767"/>
    </row>
    <row r="3455" spans="21:24" x14ac:dyDescent="0.15">
      <c r="U3455" s="767"/>
      <c r="V3455" s="767"/>
      <c r="W3455" s="767"/>
      <c r="X3455" s="767"/>
    </row>
    <row r="3456" spans="21:24" x14ac:dyDescent="0.15">
      <c r="U3456" s="767"/>
      <c r="V3456" s="767"/>
      <c r="W3456" s="767"/>
      <c r="X3456" s="767"/>
    </row>
    <row r="3457" spans="21:24" x14ac:dyDescent="0.15">
      <c r="U3457" s="767"/>
      <c r="V3457" s="767"/>
      <c r="W3457" s="748"/>
      <c r="X3457" s="767"/>
    </row>
    <row r="3458" spans="21:24" x14ac:dyDescent="0.15">
      <c r="U3458" s="767"/>
      <c r="V3458" s="767"/>
      <c r="W3458" s="767"/>
      <c r="X3458" s="767"/>
    </row>
    <row r="3459" spans="21:24" x14ac:dyDescent="0.15">
      <c r="U3459" s="767"/>
      <c r="V3459" s="767"/>
      <c r="W3459" s="767"/>
      <c r="X3459" s="767"/>
    </row>
    <row r="3460" spans="21:24" x14ac:dyDescent="0.15">
      <c r="U3460" s="748"/>
      <c r="V3460" s="748"/>
      <c r="W3460" s="748"/>
      <c r="X3460" s="767"/>
    </row>
    <row r="3461" spans="21:24" x14ac:dyDescent="0.15">
      <c r="U3461" s="767"/>
      <c r="V3461" s="767"/>
      <c r="X3461" s="767"/>
    </row>
    <row r="3462" spans="21:24" x14ac:dyDescent="0.15">
      <c r="U3462" s="767"/>
      <c r="V3462" s="767"/>
      <c r="X3462" s="767"/>
    </row>
    <row r="3463" spans="21:24" x14ac:dyDescent="0.15">
      <c r="U3463" s="748"/>
      <c r="V3463" s="748"/>
      <c r="W3463" s="748"/>
      <c r="X3463" s="748"/>
    </row>
    <row r="3464" spans="21:24" x14ac:dyDescent="0.15">
      <c r="U3464" s="767"/>
      <c r="V3464" s="767"/>
      <c r="X3464" s="767"/>
    </row>
    <row r="3465" spans="21:24" x14ac:dyDescent="0.15">
      <c r="U3465" s="767"/>
      <c r="V3465" s="767"/>
      <c r="X3465" s="767"/>
    </row>
    <row r="3466" spans="21:24" x14ac:dyDescent="0.15">
      <c r="W3466" s="748"/>
      <c r="X3466" s="767"/>
    </row>
    <row r="3467" spans="21:24" x14ac:dyDescent="0.15">
      <c r="U3467" s="767"/>
      <c r="V3467" s="767"/>
      <c r="W3467" s="767"/>
      <c r="X3467" s="767"/>
    </row>
    <row r="3468" spans="21:24" x14ac:dyDescent="0.15">
      <c r="U3468" s="767"/>
      <c r="V3468" s="767"/>
      <c r="W3468" s="767"/>
      <c r="X3468" s="767"/>
    </row>
    <row r="3469" spans="21:24" x14ac:dyDescent="0.15">
      <c r="U3469" s="767"/>
      <c r="V3469" s="767"/>
      <c r="W3469" s="767"/>
      <c r="X3469" s="767"/>
    </row>
    <row r="3470" spans="21:24" x14ac:dyDescent="0.15">
      <c r="U3470" s="767"/>
      <c r="V3470" s="767"/>
      <c r="W3470" s="767"/>
    </row>
    <row r="3471" spans="21:24" x14ac:dyDescent="0.15">
      <c r="U3471" s="767"/>
      <c r="V3471" s="767"/>
      <c r="W3471" s="767"/>
      <c r="X3471" s="748"/>
    </row>
    <row r="3472" spans="21:24" x14ac:dyDescent="0.15">
      <c r="U3472" s="760"/>
      <c r="V3472" s="769"/>
      <c r="W3472" s="252"/>
      <c r="X3472" s="748"/>
    </row>
    <row r="3473" spans="21:24" x14ac:dyDescent="0.15">
      <c r="U3473" s="767"/>
      <c r="V3473" s="767"/>
      <c r="W3473" s="748"/>
      <c r="X3473" s="748"/>
    </row>
    <row r="3474" spans="21:24" x14ac:dyDescent="0.15">
      <c r="U3474" s="748"/>
      <c r="V3474" s="748"/>
      <c r="W3474" s="748"/>
      <c r="X3474" s="748"/>
    </row>
    <row r="3475" spans="21:24" x14ac:dyDescent="0.15">
      <c r="W3475" s="767"/>
      <c r="X3475" s="767"/>
    </row>
    <row r="3476" spans="21:24" x14ac:dyDescent="0.15">
      <c r="U3476" s="767"/>
      <c r="V3476" s="767"/>
      <c r="W3476" s="748"/>
      <c r="X3476" s="767"/>
    </row>
    <row r="3477" spans="21:24" x14ac:dyDescent="0.15">
      <c r="U3477" s="767"/>
      <c r="V3477" s="767"/>
      <c r="W3477" s="748"/>
      <c r="X3477" s="767"/>
    </row>
    <row r="3478" spans="21:24" x14ac:dyDescent="0.15">
      <c r="U3478" s="767"/>
      <c r="V3478" s="767"/>
      <c r="W3478" s="767"/>
      <c r="X3478" s="767"/>
    </row>
    <row r="3479" spans="21:24" x14ac:dyDescent="0.15">
      <c r="U3479" s="767"/>
      <c r="V3479" s="767"/>
      <c r="W3479" s="748"/>
      <c r="X3479" s="767"/>
    </row>
    <row r="3480" spans="21:24" x14ac:dyDescent="0.15">
      <c r="U3480" s="767"/>
      <c r="V3480" s="767"/>
      <c r="W3480" s="748"/>
    </row>
    <row r="3481" spans="21:24" x14ac:dyDescent="0.15">
      <c r="U3481" s="748"/>
      <c r="V3481" s="748"/>
      <c r="X3481" s="767"/>
    </row>
    <row r="3482" spans="21:24" x14ac:dyDescent="0.15">
      <c r="U3482" s="767"/>
      <c r="V3482" s="767"/>
      <c r="W3482" s="748"/>
      <c r="X3482" s="767"/>
    </row>
    <row r="3483" spans="21:24" x14ac:dyDescent="0.15">
      <c r="U3483" s="767"/>
      <c r="V3483" s="767"/>
      <c r="X3483" s="767"/>
    </row>
    <row r="3484" spans="21:24" x14ac:dyDescent="0.15">
      <c r="U3484" s="748"/>
      <c r="V3484" s="748"/>
      <c r="W3484" s="769"/>
      <c r="X3484" s="767"/>
    </row>
    <row r="3485" spans="21:24" x14ac:dyDescent="0.15">
      <c r="U3485" s="767"/>
      <c r="V3485" s="767"/>
      <c r="W3485" s="748"/>
      <c r="X3485" s="767"/>
    </row>
    <row r="3486" spans="21:24" x14ac:dyDescent="0.15">
      <c r="U3486" s="767"/>
      <c r="V3486" s="767"/>
      <c r="W3486" s="748"/>
      <c r="X3486" s="767"/>
    </row>
    <row r="3487" spans="21:24" x14ac:dyDescent="0.15">
      <c r="U3487" s="748"/>
      <c r="V3487" s="748"/>
      <c r="W3487" s="769"/>
      <c r="X3487" s="767"/>
    </row>
    <row r="3488" spans="21:24" x14ac:dyDescent="0.15">
      <c r="U3488" s="767"/>
      <c r="V3488" s="767"/>
      <c r="W3488" s="767"/>
      <c r="X3488" s="767"/>
    </row>
    <row r="3489" spans="21:24" x14ac:dyDescent="0.15">
      <c r="U3489" s="767"/>
      <c r="V3489" s="767"/>
      <c r="W3489" s="767"/>
      <c r="X3489" s="767"/>
    </row>
    <row r="3490" spans="21:24" x14ac:dyDescent="0.15">
      <c r="W3490" s="769"/>
      <c r="X3490" s="767"/>
    </row>
    <row r="3491" spans="21:24" x14ac:dyDescent="0.15">
      <c r="U3491" s="767"/>
      <c r="V3491" s="767"/>
      <c r="W3491" s="767"/>
      <c r="X3491" s="767"/>
    </row>
    <row r="3492" spans="21:24" x14ac:dyDescent="0.15">
      <c r="U3492" s="767"/>
      <c r="V3492" s="767"/>
      <c r="W3492" s="767"/>
      <c r="X3492" s="748"/>
    </row>
    <row r="3493" spans="21:24" x14ac:dyDescent="0.15">
      <c r="U3493" s="748"/>
      <c r="W3493" s="767"/>
    </row>
    <row r="3494" spans="21:24" x14ac:dyDescent="0.15">
      <c r="U3494" s="767"/>
      <c r="V3494" s="767"/>
      <c r="W3494" s="767"/>
      <c r="X3494" s="767"/>
    </row>
    <row r="3495" spans="21:24" x14ac:dyDescent="0.15">
      <c r="U3495" s="767"/>
      <c r="V3495" s="767"/>
      <c r="W3495" s="767"/>
      <c r="X3495" s="767"/>
    </row>
    <row r="3496" spans="21:24" x14ac:dyDescent="0.15">
      <c r="U3496" s="748"/>
      <c r="W3496" s="767"/>
      <c r="X3496" s="767"/>
    </row>
    <row r="3497" spans="21:24" x14ac:dyDescent="0.15">
      <c r="U3497" s="767"/>
      <c r="V3497" s="767"/>
      <c r="W3497" s="767"/>
      <c r="X3497" s="767"/>
    </row>
    <row r="3498" spans="21:24" x14ac:dyDescent="0.15">
      <c r="U3498" s="767"/>
      <c r="V3498" s="767"/>
      <c r="W3498" s="767"/>
      <c r="X3498" s="748"/>
    </row>
    <row r="3499" spans="21:24" x14ac:dyDescent="0.15">
      <c r="U3499" s="767"/>
      <c r="V3499" s="767"/>
      <c r="W3499" s="767"/>
      <c r="X3499" s="767"/>
    </row>
    <row r="3500" spans="21:24" x14ac:dyDescent="0.15">
      <c r="U3500" s="767"/>
      <c r="V3500" s="767"/>
      <c r="W3500" s="767"/>
      <c r="X3500" s="748"/>
    </row>
    <row r="3501" spans="21:24" x14ac:dyDescent="0.15">
      <c r="U3501" s="767"/>
      <c r="V3501" s="767"/>
      <c r="W3501" s="767"/>
    </row>
    <row r="3502" spans="21:24" x14ac:dyDescent="0.15">
      <c r="U3502" s="767"/>
      <c r="V3502" s="767"/>
    </row>
    <row r="3503" spans="21:24" x14ac:dyDescent="0.15">
      <c r="U3503" s="767"/>
      <c r="V3503" s="767"/>
      <c r="W3503" s="767"/>
      <c r="X3503" s="748"/>
    </row>
    <row r="3504" spans="21:24" x14ac:dyDescent="0.15">
      <c r="U3504" s="767"/>
      <c r="V3504" s="767"/>
      <c r="W3504" s="767"/>
    </row>
    <row r="3505" spans="21:24" x14ac:dyDescent="0.15">
      <c r="U3505" s="767"/>
      <c r="V3505" s="767"/>
      <c r="W3505" s="767"/>
      <c r="X3505" s="767"/>
    </row>
    <row r="3506" spans="21:24" x14ac:dyDescent="0.15">
      <c r="U3506" s="767"/>
      <c r="V3506" s="767"/>
      <c r="W3506" s="767"/>
      <c r="X3506" s="748"/>
    </row>
    <row r="3507" spans="21:24" x14ac:dyDescent="0.15">
      <c r="U3507" s="767"/>
      <c r="V3507" s="767"/>
      <c r="W3507" s="767"/>
      <c r="X3507" s="767"/>
    </row>
    <row r="3508" spans="21:24" x14ac:dyDescent="0.15">
      <c r="U3508" s="767"/>
      <c r="V3508" s="767"/>
      <c r="X3508" s="767"/>
    </row>
    <row r="3509" spans="21:24" x14ac:dyDescent="0.15">
      <c r="U3509" s="767"/>
      <c r="V3509" s="767"/>
      <c r="W3509" s="767"/>
      <c r="X3509" s="748"/>
    </row>
    <row r="3510" spans="21:24" x14ac:dyDescent="0.15">
      <c r="U3510" s="748"/>
      <c r="V3510" s="748"/>
      <c r="W3510" s="748"/>
    </row>
    <row r="3511" spans="21:24" x14ac:dyDescent="0.15">
      <c r="U3511" s="767"/>
      <c r="V3511" s="767"/>
    </row>
    <row r="3512" spans="21:24" x14ac:dyDescent="0.15">
      <c r="U3512" s="767"/>
      <c r="V3512" s="767"/>
      <c r="W3512" s="767"/>
      <c r="X3512" s="748"/>
    </row>
    <row r="3513" spans="21:24" x14ac:dyDescent="0.15">
      <c r="U3513" s="748"/>
      <c r="V3513" s="748"/>
      <c r="W3513" s="748"/>
    </row>
    <row r="3514" spans="21:24" x14ac:dyDescent="0.15">
      <c r="U3514" s="767"/>
      <c r="W3514" s="748"/>
    </row>
    <row r="3515" spans="21:24" x14ac:dyDescent="0.15">
      <c r="U3515" s="767"/>
      <c r="V3515" s="767"/>
      <c r="W3515" s="767"/>
      <c r="X3515" s="748"/>
    </row>
    <row r="3516" spans="21:24" x14ac:dyDescent="0.15">
      <c r="U3516" s="760"/>
      <c r="V3516" s="769"/>
    </row>
    <row r="3517" spans="21:24" x14ac:dyDescent="0.15">
      <c r="X3517" s="767"/>
    </row>
    <row r="3518" spans="21:24" x14ac:dyDescent="0.15">
      <c r="X3518" s="767"/>
    </row>
    <row r="3519" spans="21:24" x14ac:dyDescent="0.15">
      <c r="X3519" s="748"/>
    </row>
    <row r="3520" spans="21:24" x14ac:dyDescent="0.15">
      <c r="U3520" s="748"/>
      <c r="V3520" s="748"/>
      <c r="X3520" s="748"/>
    </row>
    <row r="3521" spans="21:24" x14ac:dyDescent="0.15">
      <c r="U3521" s="748"/>
      <c r="V3521" s="748"/>
      <c r="X3521" s="748"/>
    </row>
    <row r="3522" spans="21:24" x14ac:dyDescent="0.15">
      <c r="U3522" s="748"/>
      <c r="V3522" s="748"/>
      <c r="X3522" s="748"/>
    </row>
    <row r="3523" spans="21:24" x14ac:dyDescent="0.15">
      <c r="U3523" s="748"/>
      <c r="V3523" s="748"/>
      <c r="W3523" s="769"/>
      <c r="X3523" s="767"/>
    </row>
    <row r="3524" spans="21:24" x14ac:dyDescent="0.15">
      <c r="U3524" s="748"/>
      <c r="V3524" s="748"/>
      <c r="W3524" s="767"/>
      <c r="X3524" s="748"/>
    </row>
    <row r="3525" spans="21:24" x14ac:dyDescent="0.15">
      <c r="U3525" s="748"/>
      <c r="V3525" s="748"/>
      <c r="W3525" s="748"/>
      <c r="X3525" s="748"/>
    </row>
    <row r="3526" spans="21:24" x14ac:dyDescent="0.15">
      <c r="U3526" s="748"/>
      <c r="V3526" s="748"/>
      <c r="W3526" s="769"/>
      <c r="X3526" s="767"/>
    </row>
    <row r="3527" spans="21:24" x14ac:dyDescent="0.15">
      <c r="U3527" s="748"/>
      <c r="V3527" s="748"/>
      <c r="W3527" s="767"/>
      <c r="X3527" s="748"/>
    </row>
    <row r="3528" spans="21:24" x14ac:dyDescent="0.15">
      <c r="U3528" s="748"/>
      <c r="V3528" s="748"/>
      <c r="W3528" s="767"/>
      <c r="X3528" s="767"/>
    </row>
    <row r="3529" spans="21:24" x14ac:dyDescent="0.15">
      <c r="U3529" s="748"/>
      <c r="W3529" s="748"/>
      <c r="X3529" s="767"/>
    </row>
    <row r="3530" spans="21:24" x14ac:dyDescent="0.15">
      <c r="U3530" s="748"/>
      <c r="V3530" s="748"/>
      <c r="W3530" s="767"/>
      <c r="X3530" s="748"/>
    </row>
    <row r="3531" spans="21:24" x14ac:dyDescent="0.15">
      <c r="U3531" s="748"/>
      <c r="V3531" s="748"/>
      <c r="W3531" s="767"/>
      <c r="X3531" s="748"/>
    </row>
    <row r="3532" spans="21:24" x14ac:dyDescent="0.15">
      <c r="U3532" s="767"/>
      <c r="V3532" s="767"/>
      <c r="W3532" s="763"/>
    </row>
    <row r="3533" spans="21:24" x14ac:dyDescent="0.15">
      <c r="U3533" s="767"/>
      <c r="V3533" s="767"/>
      <c r="W3533" s="767"/>
      <c r="X3533" s="748"/>
    </row>
    <row r="3534" spans="21:24" x14ac:dyDescent="0.15">
      <c r="U3534" s="748"/>
      <c r="V3534" s="748"/>
      <c r="W3534" s="767"/>
      <c r="X3534" s="748"/>
    </row>
    <row r="3535" spans="21:24" x14ac:dyDescent="0.15">
      <c r="U3535" s="767"/>
      <c r="V3535" s="767"/>
      <c r="W3535" s="748"/>
      <c r="X3535" s="767"/>
    </row>
    <row r="3536" spans="21:24" x14ac:dyDescent="0.15">
      <c r="U3536" s="767"/>
      <c r="V3536" s="767"/>
      <c r="W3536" s="767"/>
      <c r="X3536" s="748"/>
    </row>
    <row r="3537" spans="21:24" x14ac:dyDescent="0.15">
      <c r="U3537" s="767"/>
      <c r="V3537" s="767"/>
      <c r="W3537" s="767"/>
    </row>
    <row r="3538" spans="21:24" x14ac:dyDescent="0.15">
      <c r="U3538" s="767"/>
      <c r="V3538" s="767"/>
      <c r="W3538" s="748"/>
      <c r="X3538" s="767"/>
    </row>
    <row r="3539" spans="21:24" x14ac:dyDescent="0.15">
      <c r="U3539" s="748"/>
      <c r="V3539" s="748"/>
      <c r="W3539" s="767"/>
      <c r="X3539" s="767"/>
    </row>
    <row r="3540" spans="21:24" x14ac:dyDescent="0.15">
      <c r="U3540" s="767"/>
      <c r="V3540" s="767"/>
      <c r="W3540" s="767"/>
    </row>
    <row r="3541" spans="21:24" x14ac:dyDescent="0.15">
      <c r="U3541" s="748"/>
      <c r="V3541" s="748"/>
      <c r="X3541" s="767"/>
    </row>
    <row r="3542" spans="21:24" x14ac:dyDescent="0.15">
      <c r="U3542" s="748"/>
      <c r="V3542" s="748"/>
      <c r="W3542" s="767"/>
      <c r="X3542" s="767"/>
    </row>
    <row r="3543" spans="21:24" x14ac:dyDescent="0.15">
      <c r="U3543" s="767"/>
      <c r="V3543" s="767"/>
      <c r="W3543" s="767"/>
      <c r="X3543" s="767"/>
    </row>
    <row r="3544" spans="21:24" x14ac:dyDescent="0.15">
      <c r="U3544" s="767"/>
      <c r="V3544" s="767"/>
      <c r="X3544" s="767"/>
    </row>
    <row r="3545" spans="21:24" x14ac:dyDescent="0.15">
      <c r="U3545" s="748"/>
      <c r="V3545" s="748"/>
      <c r="W3545" s="767"/>
      <c r="X3545" s="767"/>
    </row>
    <row r="3546" spans="21:24" x14ac:dyDescent="0.15">
      <c r="U3546" s="767"/>
      <c r="V3546" s="767"/>
      <c r="W3546" s="767"/>
      <c r="X3546" s="767"/>
    </row>
    <row r="3547" spans="21:24" x14ac:dyDescent="0.15">
      <c r="U3547" s="767"/>
      <c r="V3547" s="767"/>
      <c r="X3547" s="767"/>
    </row>
    <row r="3548" spans="21:24" x14ac:dyDescent="0.15">
      <c r="U3548" s="748"/>
      <c r="V3548" s="748"/>
      <c r="W3548" s="767"/>
      <c r="X3548" s="767"/>
    </row>
    <row r="3549" spans="21:24" x14ac:dyDescent="0.15">
      <c r="U3549" s="767"/>
      <c r="V3549" s="767"/>
      <c r="W3549" s="767"/>
      <c r="X3549" s="767"/>
    </row>
    <row r="3550" spans="21:24" x14ac:dyDescent="0.15">
      <c r="U3550" s="767"/>
      <c r="V3550" s="767"/>
      <c r="W3550" s="767"/>
      <c r="X3550" s="767"/>
    </row>
    <row r="3551" spans="21:24" x14ac:dyDescent="0.15">
      <c r="U3551" s="748"/>
      <c r="V3551" s="748"/>
      <c r="W3551" s="767"/>
      <c r="X3551" s="767"/>
    </row>
    <row r="3552" spans="21:24" x14ac:dyDescent="0.15">
      <c r="U3552" s="767"/>
      <c r="V3552" s="767"/>
      <c r="W3552" s="767"/>
    </row>
    <row r="3553" spans="21:24" x14ac:dyDescent="0.15">
      <c r="U3553" s="767"/>
      <c r="V3553" s="767"/>
      <c r="W3553" s="767"/>
      <c r="X3553" s="767"/>
    </row>
    <row r="3554" spans="21:24" x14ac:dyDescent="0.15">
      <c r="U3554" s="748"/>
      <c r="V3554" s="748"/>
      <c r="W3554" s="767"/>
      <c r="X3554" s="767"/>
    </row>
    <row r="3555" spans="21:24" x14ac:dyDescent="0.15">
      <c r="U3555" s="767"/>
      <c r="V3555" s="767"/>
      <c r="W3555" s="767"/>
      <c r="X3555" s="767"/>
    </row>
    <row r="3556" spans="21:24" x14ac:dyDescent="0.15">
      <c r="U3556" s="767"/>
      <c r="V3556" s="767"/>
      <c r="W3556" s="767"/>
      <c r="X3556" s="767"/>
    </row>
    <row r="3557" spans="21:24" x14ac:dyDescent="0.15">
      <c r="U3557" s="748"/>
      <c r="V3557" s="748"/>
      <c r="W3557" s="767"/>
      <c r="X3557" s="767"/>
    </row>
    <row r="3558" spans="21:24" x14ac:dyDescent="0.15">
      <c r="U3558" s="767"/>
      <c r="V3558" s="767"/>
      <c r="W3558" s="767"/>
      <c r="X3558" s="767"/>
    </row>
    <row r="3559" spans="21:24" x14ac:dyDescent="0.15">
      <c r="U3559" s="767"/>
      <c r="V3559" s="767"/>
      <c r="W3559" s="748"/>
      <c r="X3559" s="767"/>
    </row>
    <row r="3560" spans="21:24" x14ac:dyDescent="0.15">
      <c r="U3560" s="767"/>
      <c r="V3560" s="767"/>
      <c r="W3560" s="767"/>
      <c r="X3560" s="748"/>
    </row>
    <row r="3561" spans="21:24" x14ac:dyDescent="0.15">
      <c r="U3561" s="767"/>
      <c r="V3561" s="767"/>
      <c r="W3561" s="748"/>
      <c r="X3561" s="748"/>
    </row>
    <row r="3562" spans="21:24" x14ac:dyDescent="0.15">
      <c r="U3562" s="767"/>
      <c r="V3562" s="767"/>
      <c r="W3562" s="767"/>
      <c r="X3562" s="767"/>
    </row>
    <row r="3563" spans="21:24" x14ac:dyDescent="0.15">
      <c r="U3563" s="767"/>
      <c r="V3563" s="767"/>
      <c r="W3563" s="767"/>
      <c r="X3563" s="748"/>
    </row>
    <row r="3564" spans="21:24" x14ac:dyDescent="0.15">
      <c r="U3564" s="767"/>
      <c r="V3564" s="767"/>
      <c r="W3564" s="748"/>
    </row>
    <row r="3565" spans="21:24" x14ac:dyDescent="0.15">
      <c r="U3565" s="767"/>
      <c r="V3565" s="767"/>
      <c r="X3565" s="767"/>
    </row>
    <row r="3566" spans="21:24" x14ac:dyDescent="0.15">
      <c r="U3566" s="767"/>
      <c r="V3566" s="767"/>
      <c r="W3566" s="767"/>
    </row>
    <row r="3567" spans="21:24" x14ac:dyDescent="0.15">
      <c r="U3567" s="767"/>
      <c r="V3567" s="767"/>
      <c r="W3567" s="769"/>
    </row>
    <row r="3568" spans="21:24" x14ac:dyDescent="0.15">
      <c r="U3568" s="748"/>
      <c r="V3568" s="748"/>
      <c r="W3568" s="748"/>
    </row>
    <row r="3569" spans="21:24" x14ac:dyDescent="0.15">
      <c r="U3569" s="767"/>
      <c r="V3569" s="767"/>
      <c r="W3569" s="748"/>
    </row>
    <row r="3570" spans="21:24" x14ac:dyDescent="0.15">
      <c r="U3570" s="748"/>
      <c r="V3570" s="748"/>
      <c r="W3570" s="748"/>
    </row>
    <row r="3571" spans="21:24" x14ac:dyDescent="0.15">
      <c r="U3571" s="767"/>
      <c r="V3571" s="767"/>
      <c r="W3571" s="748"/>
      <c r="X3571" s="748"/>
    </row>
    <row r="3572" spans="21:24" x14ac:dyDescent="0.15">
      <c r="U3572" s="767"/>
      <c r="V3572" s="767"/>
      <c r="W3572" s="748"/>
    </row>
    <row r="3573" spans="21:24" x14ac:dyDescent="0.15">
      <c r="U3573" s="748"/>
      <c r="V3573" s="748"/>
      <c r="W3573" s="748"/>
    </row>
    <row r="3574" spans="21:24" x14ac:dyDescent="0.15">
      <c r="U3574" s="767"/>
      <c r="V3574" s="767"/>
      <c r="W3574" s="748"/>
      <c r="X3574" s="769"/>
    </row>
    <row r="3575" spans="21:24" x14ac:dyDescent="0.15">
      <c r="U3575" s="767"/>
      <c r="V3575" s="767"/>
      <c r="W3575" s="748"/>
      <c r="X3575" s="767"/>
    </row>
    <row r="3576" spans="21:24" x14ac:dyDescent="0.15">
      <c r="U3576" s="767"/>
      <c r="V3576" s="767"/>
      <c r="W3576" s="748"/>
      <c r="X3576" s="748"/>
    </row>
    <row r="3577" spans="21:24" x14ac:dyDescent="0.15">
      <c r="U3577" s="252"/>
      <c r="V3577" s="763"/>
      <c r="W3577" s="748"/>
      <c r="X3577" s="769"/>
    </row>
    <row r="3578" spans="21:24" x14ac:dyDescent="0.15">
      <c r="U3578" s="767"/>
      <c r="V3578" s="767"/>
      <c r="W3578" s="748"/>
      <c r="X3578" s="767"/>
    </row>
    <row r="3579" spans="21:24" x14ac:dyDescent="0.15">
      <c r="U3579" s="748"/>
      <c r="V3579" s="748"/>
      <c r="W3579" s="748"/>
      <c r="X3579" s="767"/>
    </row>
    <row r="3580" spans="21:24" x14ac:dyDescent="0.15">
      <c r="U3580" s="748"/>
      <c r="V3580" s="748"/>
      <c r="X3580" s="748"/>
    </row>
    <row r="3581" spans="21:24" x14ac:dyDescent="0.15">
      <c r="U3581" s="748"/>
      <c r="V3581" s="748"/>
      <c r="W3581" s="767"/>
      <c r="X3581" s="767"/>
    </row>
    <row r="3582" spans="21:24" x14ac:dyDescent="0.15">
      <c r="U3582" s="748"/>
      <c r="V3582" s="748"/>
      <c r="W3582" s="748"/>
      <c r="X3582" s="767"/>
    </row>
    <row r="3583" spans="21:24" x14ac:dyDescent="0.15">
      <c r="U3583" s="748"/>
      <c r="V3583" s="748"/>
      <c r="W3583" s="748"/>
      <c r="X3583" s="748"/>
    </row>
    <row r="3584" spans="21:24" x14ac:dyDescent="0.15">
      <c r="U3584" s="748"/>
      <c r="V3584" s="748"/>
      <c r="X3584" s="767"/>
    </row>
    <row r="3585" spans="21:24" x14ac:dyDescent="0.15">
      <c r="U3585" s="748"/>
      <c r="V3585" s="748"/>
      <c r="W3585" s="767"/>
      <c r="X3585" s="767"/>
    </row>
    <row r="3586" spans="21:24" x14ac:dyDescent="0.15">
      <c r="U3586" s="767"/>
      <c r="V3586" s="767"/>
      <c r="W3586" s="748"/>
      <c r="X3586" s="748"/>
    </row>
    <row r="3587" spans="21:24" x14ac:dyDescent="0.15">
      <c r="U3587" s="748"/>
      <c r="V3587" s="748"/>
      <c r="W3587" s="767"/>
      <c r="X3587" s="767"/>
    </row>
    <row r="3588" spans="21:24" x14ac:dyDescent="0.15">
      <c r="U3588" s="748"/>
      <c r="V3588" s="748"/>
      <c r="W3588" s="767"/>
      <c r="X3588" s="767"/>
    </row>
    <row r="3589" spans="21:24" x14ac:dyDescent="0.15">
      <c r="U3589" s="767"/>
      <c r="W3589" s="767"/>
      <c r="X3589" s="748"/>
    </row>
    <row r="3590" spans="21:24" x14ac:dyDescent="0.15">
      <c r="U3590" s="748"/>
      <c r="V3590" s="748"/>
      <c r="W3590" s="767"/>
      <c r="X3590" s="767"/>
    </row>
    <row r="3591" spans="21:24" x14ac:dyDescent="0.15">
      <c r="U3591" s="748"/>
      <c r="V3591" s="748"/>
      <c r="W3591" s="748"/>
      <c r="X3591" s="767"/>
    </row>
    <row r="3592" spans="21:24" x14ac:dyDescent="0.15">
      <c r="U3592" s="748"/>
      <c r="V3592" s="767"/>
      <c r="W3592" s="767"/>
    </row>
    <row r="3593" spans="21:24" x14ac:dyDescent="0.15">
      <c r="U3593" s="748"/>
      <c r="V3593" s="748"/>
      <c r="W3593" s="748"/>
      <c r="X3593" s="767"/>
    </row>
    <row r="3594" spans="21:24" x14ac:dyDescent="0.15">
      <c r="U3594" s="748"/>
      <c r="V3594" s="748"/>
      <c r="W3594" s="748"/>
      <c r="X3594" s="767"/>
    </row>
    <row r="3595" spans="21:24" x14ac:dyDescent="0.15">
      <c r="U3595" s="767"/>
      <c r="V3595" s="767"/>
      <c r="W3595" s="767"/>
    </row>
    <row r="3596" spans="21:24" x14ac:dyDescent="0.15">
      <c r="U3596" s="767"/>
      <c r="V3596" s="767"/>
      <c r="W3596" s="767"/>
      <c r="X3596" s="767"/>
    </row>
    <row r="3597" spans="21:24" x14ac:dyDescent="0.15">
      <c r="U3597" s="748"/>
      <c r="V3597" s="748"/>
      <c r="W3597" s="748"/>
      <c r="X3597" s="767"/>
    </row>
    <row r="3598" spans="21:24" x14ac:dyDescent="0.15">
      <c r="U3598" s="767"/>
      <c r="V3598" s="767"/>
      <c r="W3598" s="767"/>
    </row>
    <row r="3599" spans="21:24" x14ac:dyDescent="0.15">
      <c r="U3599" s="767"/>
      <c r="V3599" s="767"/>
      <c r="W3599" s="767"/>
      <c r="X3599" s="767"/>
    </row>
    <row r="3600" spans="21:24" x14ac:dyDescent="0.15">
      <c r="U3600" s="767"/>
      <c r="V3600" s="767"/>
      <c r="W3600" s="748"/>
      <c r="X3600" s="767"/>
    </row>
    <row r="3601" spans="21:24" x14ac:dyDescent="0.15">
      <c r="U3601" s="767"/>
      <c r="V3601" s="767"/>
      <c r="W3601" s="767"/>
      <c r="X3601" s="767"/>
    </row>
    <row r="3602" spans="21:24" x14ac:dyDescent="0.15">
      <c r="U3602" s="748"/>
      <c r="V3602" s="748"/>
      <c r="W3602" s="767"/>
      <c r="X3602" s="767"/>
    </row>
    <row r="3603" spans="21:24" x14ac:dyDescent="0.15">
      <c r="U3603" s="767"/>
      <c r="V3603" s="767"/>
      <c r="W3603" s="748"/>
      <c r="X3603" s="767"/>
    </row>
    <row r="3604" spans="21:24" x14ac:dyDescent="0.15">
      <c r="U3604" s="767"/>
      <c r="V3604" s="767"/>
      <c r="W3604" s="767"/>
      <c r="X3604" s="767"/>
    </row>
    <row r="3605" spans="21:24" x14ac:dyDescent="0.15">
      <c r="U3605" s="748"/>
      <c r="V3605" s="748"/>
      <c r="W3605" s="767"/>
      <c r="X3605" s="767"/>
    </row>
    <row r="3606" spans="21:24" x14ac:dyDescent="0.15">
      <c r="U3606" s="767"/>
      <c r="V3606" s="767"/>
      <c r="W3606" s="748"/>
      <c r="X3606" s="767"/>
    </row>
    <row r="3607" spans="21:24" x14ac:dyDescent="0.15">
      <c r="U3607" s="767"/>
      <c r="V3607" s="767"/>
      <c r="W3607" s="767"/>
      <c r="X3607" s="767"/>
    </row>
    <row r="3608" spans="21:24" x14ac:dyDescent="0.15">
      <c r="U3608" s="748"/>
      <c r="V3608" s="748"/>
      <c r="W3608" s="767"/>
      <c r="X3608" s="767"/>
    </row>
    <row r="3609" spans="21:24" x14ac:dyDescent="0.15">
      <c r="U3609" s="767"/>
      <c r="V3609" s="767"/>
      <c r="W3609" s="748"/>
      <c r="X3609" s="767"/>
    </row>
    <row r="3610" spans="21:24" x14ac:dyDescent="0.15">
      <c r="U3610" s="767"/>
      <c r="V3610" s="767"/>
      <c r="W3610" s="767"/>
      <c r="X3610" s="767"/>
    </row>
    <row r="3611" spans="21:24" x14ac:dyDescent="0.15">
      <c r="U3611" s="748"/>
      <c r="V3611" s="748"/>
      <c r="W3611" s="767"/>
      <c r="X3611" s="767"/>
    </row>
    <row r="3612" spans="21:24" x14ac:dyDescent="0.15">
      <c r="U3612" s="767"/>
      <c r="V3612" s="767"/>
      <c r="W3612" s="767"/>
      <c r="X3612" s="748"/>
    </row>
    <row r="3613" spans="21:24" x14ac:dyDescent="0.15">
      <c r="U3613" s="767"/>
      <c r="V3613" s="767"/>
      <c r="W3613" s="767"/>
      <c r="X3613" s="767"/>
    </row>
    <row r="3614" spans="21:24" x14ac:dyDescent="0.15">
      <c r="U3614" s="748"/>
      <c r="V3614" s="748"/>
      <c r="W3614" s="767"/>
      <c r="X3614" s="767"/>
    </row>
    <row r="3615" spans="21:24" x14ac:dyDescent="0.15">
      <c r="U3615" s="767"/>
      <c r="V3615" s="767"/>
      <c r="W3615" s="767"/>
      <c r="X3615" s="748"/>
    </row>
    <row r="3616" spans="21:24" x14ac:dyDescent="0.15">
      <c r="V3616" s="767"/>
      <c r="W3616" s="767"/>
    </row>
    <row r="3617" spans="21:24" x14ac:dyDescent="0.15">
      <c r="U3617" s="748"/>
      <c r="V3617" s="748"/>
      <c r="W3617" s="767"/>
      <c r="X3617" s="767"/>
    </row>
    <row r="3618" spans="21:24" x14ac:dyDescent="0.15">
      <c r="U3618" s="767"/>
      <c r="V3618" s="767"/>
      <c r="W3618" s="767"/>
      <c r="X3618" s="769"/>
    </row>
    <row r="3619" spans="21:24" x14ac:dyDescent="0.15">
      <c r="U3619" s="767"/>
      <c r="V3619" s="767"/>
      <c r="W3619" s="767"/>
      <c r="X3619" s="748"/>
    </row>
    <row r="3620" spans="21:24" x14ac:dyDescent="0.15">
      <c r="U3620" s="748"/>
      <c r="V3620" s="748"/>
      <c r="W3620" s="748"/>
      <c r="X3620" s="748"/>
    </row>
    <row r="3621" spans="21:24" x14ac:dyDescent="0.15">
      <c r="U3621" s="767"/>
      <c r="V3621" s="767"/>
      <c r="W3621" s="767"/>
      <c r="X3621" s="748"/>
    </row>
    <row r="3622" spans="21:24" x14ac:dyDescent="0.15">
      <c r="U3622" s="767"/>
      <c r="V3622" s="767"/>
      <c r="W3622" s="748"/>
      <c r="X3622" s="767"/>
    </row>
    <row r="3623" spans="21:24" x14ac:dyDescent="0.15">
      <c r="U3623" s="748"/>
      <c r="V3623" s="748"/>
      <c r="W3623" s="767"/>
      <c r="X3623" s="767"/>
    </row>
    <row r="3624" spans="21:24" x14ac:dyDescent="0.15">
      <c r="U3624" s="748"/>
      <c r="V3624" s="748"/>
      <c r="W3624" s="767"/>
      <c r="X3624" s="767"/>
    </row>
    <row r="3625" spans="21:24" x14ac:dyDescent="0.15">
      <c r="U3625" s="748"/>
      <c r="V3625" s="748"/>
      <c r="W3625" s="748"/>
    </row>
    <row r="3626" spans="21:24" x14ac:dyDescent="0.15">
      <c r="U3626" s="748"/>
      <c r="V3626" s="748"/>
      <c r="W3626" s="767"/>
    </row>
    <row r="3627" spans="21:24" x14ac:dyDescent="0.15">
      <c r="U3627" s="748"/>
      <c r="V3627" s="748"/>
      <c r="W3627" s="767"/>
    </row>
    <row r="3628" spans="21:24" x14ac:dyDescent="0.15">
      <c r="U3628" s="748"/>
      <c r="V3628" s="748"/>
      <c r="W3628" s="767"/>
      <c r="X3628" s="748"/>
    </row>
    <row r="3629" spans="21:24" x14ac:dyDescent="0.15">
      <c r="U3629" s="748"/>
      <c r="V3629" s="748"/>
      <c r="W3629" s="748"/>
      <c r="X3629" s="748"/>
    </row>
    <row r="3630" spans="21:24" x14ac:dyDescent="0.15">
      <c r="U3630" s="748"/>
      <c r="V3630" s="748"/>
      <c r="W3630" s="767"/>
      <c r="X3630" s="748"/>
    </row>
    <row r="3631" spans="21:24" x14ac:dyDescent="0.15">
      <c r="U3631" s="748"/>
      <c r="V3631" s="748"/>
      <c r="W3631" s="767"/>
    </row>
    <row r="3632" spans="21:24" x14ac:dyDescent="0.15">
      <c r="U3632" s="748"/>
      <c r="V3632" s="748"/>
      <c r="W3632" s="748"/>
      <c r="X3632" s="748"/>
    </row>
    <row r="3633" spans="21:24" x14ac:dyDescent="0.15">
      <c r="U3633" s="748"/>
      <c r="V3633" s="748"/>
      <c r="W3633" s="767"/>
    </row>
    <row r="3634" spans="21:24" x14ac:dyDescent="0.15">
      <c r="W3634" s="767"/>
      <c r="X3634" s="748"/>
    </row>
    <row r="3635" spans="21:24" x14ac:dyDescent="0.15">
      <c r="U3635" s="767"/>
      <c r="V3635" s="767"/>
      <c r="W3635" s="748"/>
      <c r="X3635" s="748"/>
    </row>
    <row r="3636" spans="21:24" x14ac:dyDescent="0.15">
      <c r="U3636" s="748"/>
      <c r="V3636" s="748"/>
      <c r="W3636" s="748"/>
      <c r="X3636" s="748"/>
    </row>
    <row r="3637" spans="21:24" x14ac:dyDescent="0.15">
      <c r="U3637" s="767"/>
      <c r="V3637" s="767"/>
      <c r="W3637" s="748"/>
      <c r="X3637" s="767"/>
    </row>
    <row r="3638" spans="21:24" x14ac:dyDescent="0.15">
      <c r="U3638" s="767"/>
      <c r="V3638" s="767"/>
      <c r="W3638" s="748"/>
      <c r="X3638" s="748"/>
    </row>
    <row r="3639" spans="21:24" x14ac:dyDescent="0.15">
      <c r="U3639" s="767"/>
      <c r="V3639" s="767"/>
      <c r="W3639" s="767"/>
    </row>
    <row r="3640" spans="21:24" x14ac:dyDescent="0.15">
      <c r="U3640" s="767"/>
      <c r="V3640" s="767"/>
      <c r="W3640" s="748"/>
    </row>
    <row r="3641" spans="21:24" x14ac:dyDescent="0.15">
      <c r="U3641" s="767"/>
      <c r="V3641" s="767"/>
      <c r="W3641" s="748"/>
    </row>
    <row r="3642" spans="21:24" x14ac:dyDescent="0.15">
      <c r="U3642" s="767"/>
      <c r="V3642" s="767"/>
      <c r="W3642" s="763"/>
      <c r="X3642" s="767"/>
    </row>
    <row r="3643" spans="21:24" x14ac:dyDescent="0.15">
      <c r="U3643" s="767"/>
      <c r="V3643" s="767"/>
      <c r="W3643" s="748"/>
      <c r="X3643" s="748"/>
    </row>
    <row r="3644" spans="21:24" x14ac:dyDescent="0.15">
      <c r="U3644" s="767"/>
      <c r="V3644" s="767"/>
      <c r="W3644" s="748"/>
      <c r="X3644" s="767"/>
    </row>
    <row r="3645" spans="21:24" x14ac:dyDescent="0.15">
      <c r="U3645" s="767"/>
      <c r="V3645" s="767"/>
      <c r="X3645" s="767"/>
    </row>
    <row r="3646" spans="21:24" x14ac:dyDescent="0.15">
      <c r="U3646" s="767"/>
      <c r="V3646" s="767"/>
      <c r="W3646" s="748"/>
      <c r="X3646" s="748"/>
    </row>
    <row r="3647" spans="21:24" x14ac:dyDescent="0.15">
      <c r="U3647" s="767"/>
      <c r="V3647" s="767"/>
      <c r="W3647" s="748"/>
      <c r="X3647" s="767"/>
    </row>
    <row r="3648" spans="21:24" x14ac:dyDescent="0.15">
      <c r="U3648" s="767"/>
      <c r="V3648" s="767"/>
      <c r="W3648" s="767"/>
      <c r="X3648" s="767"/>
    </row>
    <row r="3649" spans="21:24" x14ac:dyDescent="0.15">
      <c r="U3649" s="767"/>
      <c r="W3649" s="767"/>
      <c r="X3649" s="748"/>
    </row>
    <row r="3650" spans="21:24" x14ac:dyDescent="0.15">
      <c r="U3650" s="767"/>
      <c r="W3650" s="748"/>
      <c r="X3650" s="767"/>
    </row>
    <row r="3651" spans="21:24" x14ac:dyDescent="0.15">
      <c r="U3651" s="767"/>
      <c r="W3651" s="767"/>
      <c r="X3651" s="767"/>
    </row>
    <row r="3652" spans="21:24" x14ac:dyDescent="0.15">
      <c r="U3652" s="767"/>
      <c r="V3652" s="767"/>
      <c r="W3652" s="767"/>
      <c r="X3652" s="748"/>
    </row>
    <row r="3653" spans="21:24" x14ac:dyDescent="0.15">
      <c r="U3653" s="767"/>
      <c r="V3653" s="767"/>
      <c r="W3653" s="767"/>
      <c r="X3653" s="767"/>
    </row>
    <row r="3654" spans="21:24" x14ac:dyDescent="0.15">
      <c r="V3654" s="763"/>
      <c r="W3654" s="767"/>
      <c r="X3654" s="767"/>
    </row>
    <row r="3655" spans="21:24" x14ac:dyDescent="0.15">
      <c r="U3655" s="767"/>
      <c r="V3655" s="767"/>
      <c r="W3655" s="748"/>
      <c r="X3655" s="748"/>
    </row>
    <row r="3656" spans="21:24" x14ac:dyDescent="0.15">
      <c r="U3656" s="767"/>
      <c r="V3656" s="767"/>
      <c r="W3656" s="767"/>
      <c r="X3656" s="767"/>
    </row>
    <row r="3657" spans="21:24" x14ac:dyDescent="0.15">
      <c r="U3657" s="767"/>
      <c r="W3657" s="767"/>
      <c r="X3657" s="767"/>
    </row>
    <row r="3658" spans="21:24" x14ac:dyDescent="0.15">
      <c r="U3658" s="767"/>
      <c r="V3658" s="767"/>
      <c r="W3658" s="748"/>
      <c r="X3658" s="748"/>
    </row>
    <row r="3659" spans="21:24" x14ac:dyDescent="0.15">
      <c r="U3659" s="767"/>
      <c r="V3659" s="767"/>
      <c r="W3659" s="767"/>
      <c r="X3659" s="767"/>
    </row>
    <row r="3660" spans="21:24" x14ac:dyDescent="0.15">
      <c r="U3660" s="767"/>
      <c r="V3660" s="767"/>
      <c r="X3660" s="767"/>
    </row>
    <row r="3661" spans="21:24" x14ac:dyDescent="0.15">
      <c r="U3661" s="767"/>
      <c r="V3661" s="767"/>
      <c r="W3661" s="748"/>
      <c r="X3661" s="748"/>
    </row>
    <row r="3662" spans="21:24" x14ac:dyDescent="0.15">
      <c r="U3662" s="767"/>
      <c r="V3662" s="767"/>
      <c r="W3662" s="767"/>
      <c r="X3662" s="767"/>
    </row>
    <row r="3663" spans="21:24" x14ac:dyDescent="0.15">
      <c r="U3663" s="767"/>
      <c r="V3663" s="767"/>
      <c r="W3663" s="767"/>
      <c r="X3663" s="767"/>
    </row>
    <row r="3664" spans="21:24" x14ac:dyDescent="0.15">
      <c r="U3664" s="767"/>
      <c r="V3664" s="767"/>
      <c r="W3664" s="748"/>
      <c r="X3664" s="767"/>
    </row>
    <row r="3665" spans="21:24" x14ac:dyDescent="0.15">
      <c r="U3665" s="767"/>
      <c r="V3665" s="767"/>
      <c r="W3665" s="767"/>
      <c r="X3665" s="767"/>
    </row>
    <row r="3666" spans="21:24" x14ac:dyDescent="0.15">
      <c r="W3666" s="767"/>
      <c r="X3666" s="767"/>
    </row>
    <row r="3667" spans="21:24" x14ac:dyDescent="0.15">
      <c r="U3667" s="767"/>
      <c r="V3667" s="767"/>
      <c r="W3667" s="748"/>
      <c r="X3667" s="767"/>
    </row>
    <row r="3668" spans="21:24" x14ac:dyDescent="0.15">
      <c r="U3668" s="767"/>
      <c r="V3668" s="767"/>
      <c r="W3668" s="767"/>
      <c r="X3668" s="767"/>
    </row>
    <row r="3669" spans="21:24" x14ac:dyDescent="0.15">
      <c r="X3669" s="767"/>
    </row>
    <row r="3670" spans="21:24" x14ac:dyDescent="0.15">
      <c r="U3670" s="767"/>
      <c r="V3670" s="767"/>
      <c r="W3670" s="748"/>
      <c r="X3670" s="767"/>
    </row>
    <row r="3671" spans="21:24" x14ac:dyDescent="0.15">
      <c r="U3671" s="767"/>
      <c r="V3671" s="767"/>
      <c r="W3671" s="767"/>
      <c r="X3671" s="767"/>
    </row>
    <row r="3672" spans="21:24" x14ac:dyDescent="0.15">
      <c r="U3672" s="767"/>
    </row>
    <row r="3673" spans="21:24" x14ac:dyDescent="0.15">
      <c r="U3673" s="767"/>
      <c r="V3673" s="767"/>
      <c r="W3673" s="748"/>
      <c r="X3673" s="767"/>
    </row>
    <row r="3674" spans="21:24" x14ac:dyDescent="0.15">
      <c r="U3674" s="767"/>
      <c r="V3674" s="767"/>
      <c r="W3674" s="767"/>
      <c r="X3674" s="748"/>
    </row>
    <row r="3675" spans="21:24" x14ac:dyDescent="0.15">
      <c r="U3675" s="767"/>
      <c r="X3675" s="767"/>
    </row>
    <row r="3676" spans="21:24" x14ac:dyDescent="0.15">
      <c r="U3676" s="767"/>
      <c r="V3676" s="767"/>
      <c r="W3676" s="748"/>
      <c r="X3676" s="767"/>
    </row>
    <row r="3677" spans="21:24" x14ac:dyDescent="0.15">
      <c r="U3677" s="767"/>
      <c r="V3677" s="767"/>
      <c r="W3677" s="748"/>
      <c r="X3677" s="748"/>
    </row>
    <row r="3678" spans="21:24" x14ac:dyDescent="0.15">
      <c r="U3678" s="767"/>
      <c r="W3678" s="748"/>
      <c r="X3678" s="767"/>
    </row>
    <row r="3679" spans="21:24" x14ac:dyDescent="0.15">
      <c r="U3679" s="767"/>
      <c r="V3679" s="767"/>
      <c r="W3679" s="748"/>
      <c r="X3679" s="767"/>
    </row>
    <row r="3680" spans="21:24" x14ac:dyDescent="0.15">
      <c r="U3680" s="767"/>
      <c r="V3680" s="767"/>
      <c r="W3680" s="748"/>
      <c r="X3680" s="767"/>
    </row>
    <row r="3681" spans="21:24" x14ac:dyDescent="0.15">
      <c r="U3681" s="767"/>
      <c r="V3681" s="767"/>
      <c r="W3681" s="748"/>
      <c r="X3681" s="748"/>
    </row>
    <row r="3682" spans="21:24" x14ac:dyDescent="0.15">
      <c r="U3682" s="767"/>
      <c r="V3682" s="767"/>
      <c r="W3682" s="748"/>
      <c r="X3682" s="767"/>
    </row>
    <row r="3683" spans="21:24" x14ac:dyDescent="0.15">
      <c r="U3683" s="252"/>
      <c r="V3683" s="252"/>
      <c r="W3683" s="748"/>
      <c r="X3683" s="748"/>
    </row>
    <row r="3684" spans="21:24" x14ac:dyDescent="0.15">
      <c r="U3684" s="252"/>
      <c r="V3684" s="252"/>
      <c r="W3684" s="748"/>
      <c r="X3684" s="767"/>
    </row>
    <row r="3685" spans="21:24" x14ac:dyDescent="0.15">
      <c r="U3685" s="252"/>
      <c r="V3685" s="252"/>
      <c r="W3685" s="748"/>
      <c r="X3685" s="748"/>
    </row>
    <row r="3686" spans="21:24" x14ac:dyDescent="0.15">
      <c r="U3686" s="252"/>
      <c r="V3686" s="252"/>
      <c r="W3686" s="748"/>
      <c r="X3686" s="748"/>
    </row>
    <row r="3687" spans="21:24" x14ac:dyDescent="0.15">
      <c r="W3687" s="767"/>
      <c r="X3687" s="767"/>
    </row>
    <row r="3688" spans="21:24" x14ac:dyDescent="0.15">
      <c r="U3688" s="767"/>
      <c r="V3688" s="767"/>
      <c r="W3688" s="767"/>
      <c r="X3688" s="767"/>
    </row>
    <row r="3689" spans="21:24" x14ac:dyDescent="0.15">
      <c r="U3689" s="767"/>
      <c r="V3689" s="767"/>
      <c r="W3689" s="748"/>
      <c r="X3689" s="767"/>
    </row>
    <row r="3690" spans="21:24" x14ac:dyDescent="0.15">
      <c r="U3690" s="767"/>
      <c r="W3690" s="767"/>
      <c r="X3690" s="748"/>
    </row>
    <row r="3691" spans="21:24" x14ac:dyDescent="0.15">
      <c r="U3691" s="767"/>
      <c r="V3691" s="767"/>
      <c r="W3691" s="767"/>
      <c r="X3691" s="748"/>
    </row>
    <row r="3692" spans="21:24" x14ac:dyDescent="0.15">
      <c r="U3692" s="767"/>
      <c r="V3692" s="767"/>
      <c r="W3692" s="767"/>
    </row>
    <row r="3693" spans="21:24" x14ac:dyDescent="0.15">
      <c r="U3693" s="767"/>
      <c r="X3693" s="748"/>
    </row>
    <row r="3694" spans="21:24" x14ac:dyDescent="0.15">
      <c r="U3694" s="767"/>
      <c r="V3694" s="767"/>
      <c r="W3694" s="767"/>
      <c r="X3694" s="748"/>
    </row>
    <row r="3695" spans="21:24" x14ac:dyDescent="0.15">
      <c r="U3695" s="767"/>
      <c r="V3695" s="767"/>
      <c r="W3695" s="767"/>
    </row>
    <row r="3696" spans="21:24" x14ac:dyDescent="0.15">
      <c r="U3696" s="767"/>
      <c r="V3696" s="767"/>
      <c r="W3696" s="767"/>
      <c r="X3696" s="748"/>
    </row>
    <row r="3697" spans="21:24" x14ac:dyDescent="0.15">
      <c r="U3697" s="767"/>
      <c r="V3697" s="767"/>
      <c r="W3697" s="767"/>
      <c r="X3697" s="748"/>
    </row>
    <row r="3698" spans="21:24" x14ac:dyDescent="0.15">
      <c r="U3698" s="767"/>
      <c r="V3698" s="767"/>
      <c r="W3698" s="767"/>
    </row>
    <row r="3699" spans="21:24" x14ac:dyDescent="0.15">
      <c r="U3699" s="767"/>
      <c r="V3699" s="767"/>
      <c r="X3699" s="748"/>
    </row>
    <row r="3700" spans="21:24" x14ac:dyDescent="0.15">
      <c r="U3700" s="767"/>
      <c r="V3700" s="767"/>
      <c r="W3700" s="767"/>
      <c r="X3700" s="748"/>
    </row>
    <row r="3701" spans="21:24" x14ac:dyDescent="0.15">
      <c r="U3701" s="767"/>
      <c r="V3701" s="767"/>
      <c r="W3701" s="767"/>
      <c r="X3701" s="767"/>
    </row>
    <row r="3702" spans="21:24" x14ac:dyDescent="0.15">
      <c r="U3702" s="767"/>
      <c r="V3702" s="767"/>
      <c r="W3702" s="767"/>
      <c r="X3702" s="767"/>
    </row>
    <row r="3703" spans="21:24" x14ac:dyDescent="0.15">
      <c r="U3703" s="767"/>
      <c r="V3703" s="767"/>
      <c r="W3703" s="767"/>
      <c r="X3703" s="748"/>
    </row>
    <row r="3704" spans="21:24" x14ac:dyDescent="0.15">
      <c r="U3704" s="767"/>
      <c r="V3704" s="767"/>
      <c r="W3704" s="767"/>
      <c r="X3704" s="767"/>
    </row>
    <row r="3705" spans="21:24" x14ac:dyDescent="0.15">
      <c r="V3705" s="763"/>
      <c r="X3705" s="767"/>
    </row>
    <row r="3706" spans="21:24" x14ac:dyDescent="0.15">
      <c r="U3706" s="767"/>
      <c r="V3706" s="767"/>
      <c r="W3706" s="767"/>
      <c r="X3706" s="767"/>
    </row>
    <row r="3707" spans="21:24" x14ac:dyDescent="0.15">
      <c r="U3707" s="767"/>
      <c r="V3707" s="767"/>
      <c r="W3707" s="767"/>
      <c r="X3707" s="767"/>
    </row>
    <row r="3708" spans="21:24" x14ac:dyDescent="0.15">
      <c r="U3708" s="767"/>
      <c r="V3708" s="767"/>
      <c r="X3708" s="748"/>
    </row>
    <row r="3709" spans="21:24" x14ac:dyDescent="0.15">
      <c r="U3709" s="767"/>
      <c r="V3709" s="767"/>
      <c r="W3709" s="767"/>
      <c r="X3709" s="767"/>
    </row>
    <row r="3710" spans="21:24" x14ac:dyDescent="0.15">
      <c r="U3710" s="767"/>
      <c r="V3710" s="767"/>
      <c r="W3710" s="767"/>
      <c r="X3710" s="767"/>
    </row>
    <row r="3711" spans="21:24" x14ac:dyDescent="0.15">
      <c r="U3711" s="767"/>
      <c r="X3711" s="748"/>
    </row>
    <row r="3712" spans="21:24" x14ac:dyDescent="0.15">
      <c r="U3712" s="767"/>
      <c r="V3712" s="767"/>
      <c r="W3712" s="767"/>
      <c r="X3712" s="767"/>
    </row>
    <row r="3713" spans="21:24" x14ac:dyDescent="0.15">
      <c r="U3713" s="767"/>
      <c r="V3713" s="767"/>
      <c r="W3713" s="767"/>
      <c r="X3713" s="767"/>
    </row>
    <row r="3714" spans="21:24" x14ac:dyDescent="0.15">
      <c r="U3714" s="767"/>
      <c r="W3714" s="767"/>
      <c r="X3714" s="748"/>
    </row>
    <row r="3715" spans="21:24" x14ac:dyDescent="0.15">
      <c r="U3715" s="767"/>
      <c r="V3715" s="767"/>
      <c r="W3715" s="767"/>
      <c r="X3715" s="767"/>
    </row>
    <row r="3716" spans="21:24" x14ac:dyDescent="0.15">
      <c r="U3716" s="767"/>
      <c r="V3716" s="767"/>
      <c r="W3716" s="767"/>
      <c r="X3716" s="767"/>
    </row>
    <row r="3717" spans="21:24" x14ac:dyDescent="0.15">
      <c r="U3717" s="767"/>
      <c r="W3717" s="767"/>
      <c r="X3717" s="748"/>
    </row>
    <row r="3718" spans="21:24" x14ac:dyDescent="0.15">
      <c r="U3718" s="767"/>
      <c r="V3718" s="767"/>
      <c r="W3718" s="767"/>
      <c r="X3718" s="767"/>
    </row>
    <row r="3719" spans="21:24" x14ac:dyDescent="0.15">
      <c r="U3719" s="767"/>
      <c r="V3719" s="767"/>
      <c r="W3719" s="767"/>
      <c r="X3719" s="767"/>
    </row>
    <row r="3720" spans="21:24" x14ac:dyDescent="0.15">
      <c r="U3720" s="767"/>
      <c r="X3720" s="748"/>
    </row>
    <row r="3721" spans="21:24" x14ac:dyDescent="0.15">
      <c r="U3721" s="767"/>
      <c r="V3721" s="767"/>
      <c r="W3721" s="767"/>
      <c r="X3721" s="767"/>
    </row>
    <row r="3722" spans="21:24" x14ac:dyDescent="0.15">
      <c r="U3722" s="767"/>
      <c r="V3722" s="767"/>
      <c r="W3722" s="767"/>
    </row>
    <row r="3723" spans="21:24" x14ac:dyDescent="0.15">
      <c r="X3723" s="748"/>
    </row>
    <row r="3724" spans="21:24" x14ac:dyDescent="0.15">
      <c r="V3724" s="821"/>
      <c r="W3724" s="767"/>
      <c r="X3724" s="767"/>
    </row>
    <row r="3725" spans="21:24" x14ac:dyDescent="0.15">
      <c r="V3725" s="763"/>
      <c r="W3725" s="767"/>
    </row>
    <row r="3726" spans="21:24" x14ac:dyDescent="0.15">
      <c r="X3726" s="748"/>
    </row>
    <row r="3727" spans="21:24" x14ac:dyDescent="0.15">
      <c r="W3727" s="767"/>
      <c r="X3727" s="767"/>
    </row>
    <row r="3728" spans="21:24" x14ac:dyDescent="0.15">
      <c r="V3728" s="763"/>
      <c r="W3728" s="767"/>
    </row>
    <row r="3729" spans="22:24" x14ac:dyDescent="0.15">
      <c r="X3729" s="748"/>
    </row>
    <row r="3730" spans="22:24" x14ac:dyDescent="0.15">
      <c r="W3730" s="767"/>
      <c r="X3730" s="748"/>
    </row>
    <row r="3731" spans="22:24" x14ac:dyDescent="0.15">
      <c r="V3731" s="763"/>
      <c r="W3731" s="767"/>
      <c r="X3731" s="748"/>
    </row>
    <row r="3732" spans="22:24" x14ac:dyDescent="0.15">
      <c r="X3732" s="748"/>
    </row>
    <row r="3733" spans="22:24" x14ac:dyDescent="0.15">
      <c r="W3733" s="767"/>
      <c r="X3733" s="748"/>
    </row>
    <row r="3734" spans="22:24" x14ac:dyDescent="0.15">
      <c r="V3734" s="763"/>
      <c r="W3734" s="767"/>
      <c r="X3734" s="748"/>
    </row>
    <row r="3735" spans="22:24" x14ac:dyDescent="0.15">
      <c r="W3735" s="767"/>
      <c r="X3735" s="748"/>
    </row>
    <row r="3736" spans="22:24" x14ac:dyDescent="0.15">
      <c r="W3736" s="767"/>
      <c r="X3736" s="748"/>
    </row>
    <row r="3737" spans="22:24" x14ac:dyDescent="0.15">
      <c r="V3737" s="763"/>
      <c r="W3737" s="252"/>
      <c r="X3737" s="748"/>
    </row>
    <row r="3738" spans="22:24" x14ac:dyDescent="0.15">
      <c r="W3738" s="252"/>
      <c r="X3738" s="748"/>
    </row>
    <row r="3739" spans="22:24" x14ac:dyDescent="0.15">
      <c r="W3739" s="252"/>
      <c r="X3739" s="748"/>
    </row>
    <row r="3740" spans="22:24" x14ac:dyDescent="0.15">
      <c r="W3740" s="252"/>
      <c r="X3740" s="767"/>
    </row>
    <row r="3741" spans="22:24" x14ac:dyDescent="0.15">
      <c r="X3741" s="767"/>
    </row>
    <row r="3742" spans="22:24" x14ac:dyDescent="0.15">
      <c r="W3742" s="767"/>
      <c r="X3742" s="748"/>
    </row>
    <row r="3743" spans="22:24" x14ac:dyDescent="0.15">
      <c r="W3743" s="767"/>
      <c r="X3743" s="767"/>
    </row>
    <row r="3744" spans="22:24" x14ac:dyDescent="0.15">
      <c r="X3744" s="767"/>
    </row>
    <row r="3745" spans="21:24" x14ac:dyDescent="0.15">
      <c r="W3745" s="767"/>
      <c r="X3745" s="767"/>
    </row>
    <row r="3746" spans="21:24" x14ac:dyDescent="0.15">
      <c r="W3746" s="767"/>
    </row>
    <row r="3747" spans="21:24" x14ac:dyDescent="0.15">
      <c r="X3747" s="767"/>
    </row>
    <row r="3748" spans="21:24" x14ac:dyDescent="0.15">
      <c r="U3748" s="767"/>
      <c r="W3748" s="767"/>
      <c r="X3748" s="767"/>
    </row>
    <row r="3749" spans="21:24" x14ac:dyDescent="0.15">
      <c r="W3749" s="767"/>
    </row>
    <row r="3750" spans="21:24" x14ac:dyDescent="0.15">
      <c r="W3750" s="767"/>
    </row>
    <row r="3751" spans="21:24" x14ac:dyDescent="0.15">
      <c r="W3751" s="767"/>
    </row>
    <row r="3752" spans="21:24" x14ac:dyDescent="0.15">
      <c r="W3752" s="767"/>
    </row>
    <row r="3753" spans="21:24" x14ac:dyDescent="0.15">
      <c r="W3753" s="767"/>
    </row>
    <row r="3754" spans="21:24" x14ac:dyDescent="0.15">
      <c r="U3754" s="767"/>
      <c r="W3754" s="767"/>
    </row>
    <row r="3755" spans="21:24" x14ac:dyDescent="0.15">
      <c r="W3755" s="767"/>
      <c r="X3755" s="767"/>
    </row>
    <row r="3756" spans="21:24" x14ac:dyDescent="0.15">
      <c r="U3756" s="767"/>
      <c r="W3756" s="767"/>
      <c r="X3756" s="767"/>
    </row>
    <row r="3757" spans="21:24" x14ac:dyDescent="0.15">
      <c r="U3757" s="767"/>
      <c r="W3757" s="767"/>
      <c r="X3757" s="767"/>
    </row>
    <row r="3758" spans="21:24" x14ac:dyDescent="0.15">
      <c r="V3758" s="763"/>
      <c r="W3758" s="767"/>
      <c r="X3758" s="767"/>
    </row>
    <row r="3759" spans="21:24" x14ac:dyDescent="0.15">
      <c r="U3759" s="767"/>
    </row>
    <row r="3760" spans="21:24" x14ac:dyDescent="0.15">
      <c r="U3760" s="767"/>
      <c r="W3760" s="767"/>
      <c r="X3760" s="767"/>
    </row>
    <row r="3761" spans="21:24" x14ac:dyDescent="0.15">
      <c r="U3761" s="767"/>
      <c r="W3761" s="767"/>
    </row>
    <row r="3762" spans="21:24" x14ac:dyDescent="0.15">
      <c r="U3762" s="767"/>
      <c r="W3762" s="767"/>
    </row>
    <row r="3763" spans="21:24" x14ac:dyDescent="0.15">
      <c r="U3763" s="759"/>
      <c r="V3763" s="821"/>
      <c r="W3763" s="767"/>
      <c r="X3763" s="767"/>
    </row>
    <row r="3764" spans="21:24" x14ac:dyDescent="0.15">
      <c r="U3764" s="252"/>
      <c r="V3764" s="763"/>
      <c r="W3764" s="767"/>
      <c r="X3764" s="767"/>
    </row>
    <row r="3765" spans="21:24" x14ac:dyDescent="0.15">
      <c r="U3765" s="252"/>
      <c r="V3765" s="763"/>
    </row>
    <row r="3766" spans="21:24" x14ac:dyDescent="0.15">
      <c r="U3766" s="252"/>
      <c r="V3766" s="763"/>
      <c r="W3766" s="767"/>
      <c r="X3766" s="767"/>
    </row>
    <row r="3767" spans="21:24" x14ac:dyDescent="0.15">
      <c r="U3767" s="767"/>
      <c r="W3767" s="767"/>
      <c r="X3767" s="767"/>
    </row>
    <row r="3768" spans="21:24" x14ac:dyDescent="0.15">
      <c r="U3768" s="767"/>
      <c r="X3768" s="767"/>
    </row>
    <row r="3769" spans="21:24" x14ac:dyDescent="0.15">
      <c r="W3769" s="767"/>
      <c r="X3769" s="767"/>
    </row>
    <row r="3770" spans="21:24" x14ac:dyDescent="0.15">
      <c r="U3770" s="767"/>
      <c r="W3770" s="767"/>
      <c r="X3770" s="767"/>
    </row>
    <row r="3771" spans="21:24" x14ac:dyDescent="0.15">
      <c r="U3771" s="767"/>
      <c r="X3771" s="767"/>
    </row>
    <row r="3772" spans="21:24" x14ac:dyDescent="0.15">
      <c r="V3772" s="763"/>
      <c r="W3772" s="767"/>
      <c r="X3772" s="767"/>
    </row>
    <row r="3773" spans="21:24" x14ac:dyDescent="0.15">
      <c r="W3773" s="767"/>
      <c r="X3773" s="767"/>
    </row>
    <row r="3774" spans="21:24" x14ac:dyDescent="0.15">
      <c r="V3774" s="763"/>
    </row>
    <row r="3775" spans="21:24" x14ac:dyDescent="0.15">
      <c r="V3775" s="763"/>
      <c r="W3775" s="767"/>
      <c r="X3775" s="767"/>
    </row>
    <row r="3776" spans="21:24" x14ac:dyDescent="0.15">
      <c r="V3776" s="763"/>
      <c r="W3776" s="767"/>
      <c r="X3776" s="767"/>
    </row>
    <row r="3777" spans="22:24" x14ac:dyDescent="0.15">
      <c r="V3777" s="763"/>
    </row>
    <row r="3778" spans="22:24" x14ac:dyDescent="0.15">
      <c r="V3778" s="763"/>
      <c r="X3778" s="767"/>
    </row>
    <row r="3779" spans="22:24" x14ac:dyDescent="0.15">
      <c r="V3779" s="763"/>
      <c r="W3779" s="821"/>
      <c r="X3779" s="767"/>
    </row>
    <row r="3780" spans="22:24" x14ac:dyDescent="0.15">
      <c r="V3780" s="763"/>
    </row>
    <row r="3781" spans="22:24" x14ac:dyDescent="0.15">
      <c r="V3781" s="763"/>
      <c r="X3781" s="767"/>
    </row>
    <row r="3782" spans="22:24" x14ac:dyDescent="0.15">
      <c r="V3782" s="763"/>
      <c r="X3782" s="767"/>
    </row>
    <row r="3783" spans="22:24" x14ac:dyDescent="0.15">
      <c r="V3783" s="763"/>
      <c r="W3783" s="763"/>
    </row>
    <row r="3784" spans="22:24" x14ac:dyDescent="0.15">
      <c r="V3784" s="763"/>
      <c r="X3784" s="767"/>
    </row>
    <row r="3785" spans="22:24" x14ac:dyDescent="0.15">
      <c r="V3785" s="763"/>
      <c r="X3785" s="767"/>
    </row>
    <row r="3786" spans="22:24" x14ac:dyDescent="0.15">
      <c r="V3786" s="763"/>
    </row>
    <row r="3787" spans="22:24" x14ac:dyDescent="0.15">
      <c r="V3787" s="816"/>
      <c r="X3787" s="767"/>
    </row>
    <row r="3788" spans="22:24" x14ac:dyDescent="0.15">
      <c r="X3788" s="767"/>
    </row>
    <row r="3789" spans="22:24" x14ac:dyDescent="0.15">
      <c r="X3789" s="767"/>
    </row>
    <row r="3790" spans="22:24" x14ac:dyDescent="0.15">
      <c r="V3790" s="763"/>
      <c r="X3790" s="767"/>
    </row>
    <row r="3791" spans="22:24" x14ac:dyDescent="0.15">
      <c r="X3791" s="252"/>
    </row>
    <row r="3792" spans="22:24" x14ac:dyDescent="0.15">
      <c r="W3792" s="763"/>
      <c r="X3792" s="252"/>
    </row>
    <row r="3793" spans="21:24" x14ac:dyDescent="0.15">
      <c r="X3793" s="252"/>
    </row>
    <row r="3794" spans="21:24" x14ac:dyDescent="0.15">
      <c r="X3794" s="252"/>
    </row>
    <row r="3795" spans="21:24" x14ac:dyDescent="0.15">
      <c r="U3795" s="252"/>
    </row>
    <row r="3796" spans="21:24" x14ac:dyDescent="0.15">
      <c r="U3796" s="768"/>
      <c r="X3796" s="767"/>
    </row>
    <row r="3797" spans="21:24" x14ac:dyDescent="0.15">
      <c r="U3797" s="60"/>
      <c r="X3797" s="767"/>
    </row>
    <row r="3799" spans="21:24" x14ac:dyDescent="0.15">
      <c r="X3799" s="767"/>
    </row>
    <row r="3800" spans="21:24" x14ac:dyDescent="0.15">
      <c r="X3800" s="767"/>
    </row>
    <row r="3802" spans="21:24" x14ac:dyDescent="0.15">
      <c r="X3802" s="767"/>
    </row>
    <row r="3803" spans="21:24" x14ac:dyDescent="0.15">
      <c r="X3803" s="767"/>
    </row>
    <row r="3804" spans="21:24" x14ac:dyDescent="0.15">
      <c r="X3804" s="767"/>
    </row>
    <row r="3805" spans="21:24" x14ac:dyDescent="0.15">
      <c r="X3805" s="767"/>
    </row>
    <row r="3806" spans="21:24" x14ac:dyDescent="0.15">
      <c r="U3806" s="252"/>
      <c r="X3806" s="767"/>
    </row>
    <row r="3807" spans="21:24" x14ac:dyDescent="0.15">
      <c r="X3807" s="767"/>
    </row>
    <row r="3808" spans="21:24" x14ac:dyDescent="0.15">
      <c r="X3808" s="767"/>
    </row>
    <row r="3809" spans="23:24" x14ac:dyDescent="0.15">
      <c r="X3809" s="767"/>
    </row>
    <row r="3810" spans="23:24" x14ac:dyDescent="0.15">
      <c r="X3810" s="767"/>
    </row>
    <row r="3811" spans="23:24" x14ac:dyDescent="0.15">
      <c r="X3811" s="767"/>
    </row>
    <row r="3812" spans="23:24" x14ac:dyDescent="0.15">
      <c r="X3812" s="767"/>
    </row>
    <row r="3814" spans="23:24" x14ac:dyDescent="0.15">
      <c r="X3814" s="767"/>
    </row>
    <row r="3815" spans="23:24" x14ac:dyDescent="0.15">
      <c r="X3815" s="767"/>
    </row>
    <row r="3816" spans="23:24" x14ac:dyDescent="0.15">
      <c r="X3816" s="767"/>
    </row>
    <row r="3817" spans="23:24" x14ac:dyDescent="0.15">
      <c r="X3817" s="767"/>
    </row>
    <row r="3818" spans="23:24" x14ac:dyDescent="0.15">
      <c r="W3818" s="821"/>
      <c r="X3818" s="767"/>
    </row>
    <row r="3819" spans="23:24" x14ac:dyDescent="0.15">
      <c r="W3819" s="763"/>
    </row>
    <row r="3820" spans="23:24" x14ac:dyDescent="0.15">
      <c r="W3820" s="763"/>
      <c r="X3820" s="767"/>
    </row>
    <row r="3821" spans="23:24" x14ac:dyDescent="0.15">
      <c r="W3821" s="763"/>
      <c r="X3821" s="767"/>
    </row>
    <row r="3823" spans="23:24" x14ac:dyDescent="0.15">
      <c r="X3823" s="767"/>
    </row>
    <row r="3824" spans="23:24" x14ac:dyDescent="0.15">
      <c r="X3824" s="767"/>
    </row>
    <row r="3826" spans="21:24" x14ac:dyDescent="0.15">
      <c r="X3826" s="767"/>
    </row>
    <row r="3827" spans="21:24" x14ac:dyDescent="0.15">
      <c r="W3827" s="763"/>
      <c r="X3827" s="767"/>
    </row>
    <row r="3829" spans="21:24" x14ac:dyDescent="0.15">
      <c r="W3829" s="763"/>
      <c r="X3829" s="767"/>
    </row>
    <row r="3830" spans="21:24" x14ac:dyDescent="0.15">
      <c r="W3830" s="763"/>
      <c r="X3830" s="767"/>
    </row>
    <row r="3831" spans="21:24" x14ac:dyDescent="0.15">
      <c r="W3831" s="763"/>
    </row>
    <row r="3832" spans="21:24" x14ac:dyDescent="0.15">
      <c r="W3832" s="763"/>
    </row>
    <row r="3833" spans="21:24" x14ac:dyDescent="0.15">
      <c r="W3833" s="763"/>
    </row>
    <row r="3834" spans="21:24" x14ac:dyDescent="0.15">
      <c r="V3834" s="763"/>
      <c r="W3834" s="763"/>
    </row>
    <row r="3835" spans="21:24" x14ac:dyDescent="0.15">
      <c r="V3835" s="763"/>
      <c r="W3835" s="763"/>
    </row>
    <row r="3836" spans="21:24" x14ac:dyDescent="0.15">
      <c r="U3836" s="252"/>
      <c r="W3836" s="763"/>
    </row>
    <row r="3837" spans="21:24" x14ac:dyDescent="0.15">
      <c r="V3837" s="763"/>
      <c r="W3837" s="763"/>
    </row>
    <row r="3838" spans="21:24" x14ac:dyDescent="0.15">
      <c r="W3838" s="763"/>
      <c r="X3838" s="763"/>
    </row>
    <row r="3839" spans="21:24" x14ac:dyDescent="0.15">
      <c r="W3839" s="763"/>
    </row>
    <row r="3840" spans="21:24" x14ac:dyDescent="0.15">
      <c r="W3840" s="763"/>
    </row>
    <row r="3841" spans="21:24" x14ac:dyDescent="0.15">
      <c r="W3841" s="816"/>
      <c r="X3841" s="763"/>
    </row>
    <row r="3842" spans="21:24" x14ac:dyDescent="0.15">
      <c r="U3842" s="252"/>
      <c r="V3842" s="763"/>
    </row>
    <row r="3843" spans="21:24" x14ac:dyDescent="0.15">
      <c r="U3843" s="252"/>
      <c r="V3843" s="763"/>
    </row>
    <row r="3844" spans="21:24" x14ac:dyDescent="0.15">
      <c r="U3844" s="252"/>
      <c r="V3844" s="763"/>
      <c r="W3844" s="763"/>
      <c r="X3844" s="763"/>
    </row>
    <row r="3846" spans="21:24" x14ac:dyDescent="0.15">
      <c r="U3846" s="252"/>
      <c r="V3846" s="763"/>
    </row>
    <row r="3847" spans="21:24" x14ac:dyDescent="0.15">
      <c r="U3847" s="252"/>
      <c r="X3847" s="763"/>
    </row>
    <row r="3848" spans="21:24" x14ac:dyDescent="0.15">
      <c r="U3848" s="252"/>
    </row>
    <row r="3849" spans="21:24" x14ac:dyDescent="0.15">
      <c r="U3849" s="252"/>
    </row>
    <row r="3850" spans="21:24" x14ac:dyDescent="0.15">
      <c r="U3850" s="252"/>
    </row>
    <row r="3851" spans="21:24" x14ac:dyDescent="0.15">
      <c r="U3851" s="252"/>
      <c r="V3851" s="816"/>
    </row>
    <row r="3852" spans="21:24" x14ac:dyDescent="0.15">
      <c r="U3852" s="252"/>
      <c r="V3852" s="816"/>
    </row>
    <row r="3853" spans="21:24" x14ac:dyDescent="0.15">
      <c r="U3853" s="252"/>
      <c r="V3853" s="816"/>
    </row>
    <row r="3854" spans="21:24" x14ac:dyDescent="0.15">
      <c r="U3854" s="252"/>
    </row>
    <row r="3855" spans="21:24" x14ac:dyDescent="0.15">
      <c r="U3855" s="252"/>
    </row>
    <row r="3856" spans="21:24" x14ac:dyDescent="0.15">
      <c r="U3856" s="252"/>
    </row>
    <row r="3857" spans="21:21" x14ac:dyDescent="0.15">
      <c r="U3857" s="760"/>
    </row>
    <row r="3873" spans="21:24" x14ac:dyDescent="0.15">
      <c r="X3873" s="821"/>
    </row>
    <row r="3874" spans="21:24" x14ac:dyDescent="0.15">
      <c r="X3874" s="763"/>
    </row>
    <row r="3875" spans="21:24" x14ac:dyDescent="0.15">
      <c r="X3875" s="763"/>
    </row>
    <row r="3876" spans="21:24" x14ac:dyDescent="0.15">
      <c r="X3876" s="763"/>
    </row>
    <row r="3882" spans="21:24" x14ac:dyDescent="0.15">
      <c r="X3882" s="763"/>
    </row>
    <row r="3883" spans="21:24" x14ac:dyDescent="0.15">
      <c r="U3883" s="759"/>
    </row>
    <row r="3884" spans="21:24" x14ac:dyDescent="0.15">
      <c r="U3884" s="759"/>
      <c r="X3884" s="763"/>
    </row>
    <row r="3885" spans="21:24" x14ac:dyDescent="0.15">
      <c r="U3885" s="759"/>
      <c r="X3885" s="763"/>
    </row>
    <row r="3886" spans="21:24" x14ac:dyDescent="0.15">
      <c r="X3886" s="763"/>
    </row>
    <row r="3887" spans="21:24" x14ac:dyDescent="0.15">
      <c r="X3887" s="763"/>
    </row>
    <row r="3888" spans="21:24" x14ac:dyDescent="0.15">
      <c r="X3888" s="763"/>
    </row>
    <row r="3889" spans="21:24" x14ac:dyDescent="0.15">
      <c r="W3889" s="763"/>
      <c r="X3889" s="763"/>
    </row>
    <row r="3890" spans="21:24" x14ac:dyDescent="0.15">
      <c r="W3890" s="763"/>
      <c r="X3890" s="763"/>
    </row>
    <row r="3891" spans="21:24" x14ac:dyDescent="0.15">
      <c r="X3891" s="763"/>
    </row>
    <row r="3892" spans="21:24" x14ac:dyDescent="0.15">
      <c r="W3892" s="763"/>
      <c r="X3892" s="763"/>
    </row>
    <row r="3893" spans="21:24" x14ac:dyDescent="0.15">
      <c r="X3893" s="763"/>
    </row>
    <row r="3894" spans="21:24" x14ac:dyDescent="0.15">
      <c r="X3894" s="763"/>
    </row>
    <row r="3895" spans="21:24" x14ac:dyDescent="0.15">
      <c r="X3895" s="763"/>
    </row>
    <row r="3896" spans="21:24" x14ac:dyDescent="0.15">
      <c r="U3896" s="252"/>
      <c r="X3896" s="816"/>
    </row>
    <row r="3897" spans="21:24" x14ac:dyDescent="0.15">
      <c r="U3897" s="759"/>
    </row>
    <row r="3899" spans="21:24" x14ac:dyDescent="0.15">
      <c r="X3899" s="763"/>
    </row>
    <row r="3906" spans="21:23" x14ac:dyDescent="0.15">
      <c r="W3906" s="816"/>
    </row>
    <row r="3907" spans="21:23" x14ac:dyDescent="0.15">
      <c r="W3907" s="816"/>
    </row>
    <row r="3908" spans="21:23" x14ac:dyDescent="0.15">
      <c r="W3908" s="816"/>
    </row>
    <row r="3910" spans="21:23" x14ac:dyDescent="0.15">
      <c r="U3910" s="767"/>
    </row>
    <row r="3911" spans="21:23" x14ac:dyDescent="0.15">
      <c r="U3911" s="767"/>
    </row>
    <row r="3912" spans="21:23" x14ac:dyDescent="0.15">
      <c r="U3912" s="767"/>
    </row>
    <row r="3913" spans="21:23" x14ac:dyDescent="0.15">
      <c r="U3913" s="760"/>
    </row>
    <row r="3914" spans="21:23" x14ac:dyDescent="0.15">
      <c r="U3914" s="760"/>
    </row>
    <row r="3915" spans="21:23" x14ac:dyDescent="0.15">
      <c r="U3915" s="760"/>
    </row>
    <row r="3932" spans="21:21" x14ac:dyDescent="0.15">
      <c r="U3932" s="822"/>
    </row>
    <row r="3933" spans="21:21" x14ac:dyDescent="0.15">
      <c r="U3933" s="822"/>
    </row>
    <row r="3934" spans="21:21" x14ac:dyDescent="0.15">
      <c r="U3934" s="767"/>
    </row>
    <row r="3935" spans="21:21" x14ac:dyDescent="0.15">
      <c r="U3935" s="767"/>
    </row>
    <row r="3936" spans="21:21" x14ac:dyDescent="0.15">
      <c r="U3936" s="767"/>
    </row>
    <row r="3937" spans="21:24" x14ac:dyDescent="0.15">
      <c r="U3937" s="767"/>
    </row>
    <row r="3938" spans="21:24" x14ac:dyDescent="0.15">
      <c r="U3938" s="767"/>
    </row>
    <row r="3939" spans="21:24" x14ac:dyDescent="0.15">
      <c r="U3939" s="767"/>
    </row>
    <row r="3940" spans="21:24" x14ac:dyDescent="0.15">
      <c r="U3940" s="767"/>
    </row>
    <row r="3941" spans="21:24" x14ac:dyDescent="0.15">
      <c r="U3941" s="767"/>
    </row>
    <row r="3944" spans="21:24" x14ac:dyDescent="0.15">
      <c r="X3944" s="763"/>
    </row>
    <row r="3945" spans="21:24" x14ac:dyDescent="0.15">
      <c r="X3945" s="763"/>
    </row>
    <row r="3947" spans="21:24" x14ac:dyDescent="0.15">
      <c r="X3947" s="763"/>
    </row>
    <row r="3961" spans="24:24" x14ac:dyDescent="0.15">
      <c r="X3961" s="816"/>
    </row>
    <row r="3962" spans="24:24" x14ac:dyDescent="0.15">
      <c r="X3962" s="816"/>
    </row>
    <row r="3963" spans="24:24" x14ac:dyDescent="0.15">
      <c r="X3963" s="816"/>
    </row>
  </sheetData>
  <mergeCells count="8">
    <mergeCell ref="B367:C367"/>
    <mergeCell ref="B426:C426"/>
    <mergeCell ref="J1:J2"/>
    <mergeCell ref="L1:L2"/>
    <mergeCell ref="N1:N2"/>
    <mergeCell ref="J184:J185"/>
    <mergeCell ref="L184:L185"/>
    <mergeCell ref="N184:N185"/>
  </mergeCells>
  <phoneticPr fontId="4"/>
  <pageMargins left="0.7" right="0.7" top="0.75" bottom="0.75" header="0.3" footer="0.3"/>
  <pageSetup paperSize="9" orientation="portrait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1349"/>
  <sheetViews>
    <sheetView zoomScale="75" zoomScaleNormal="75" workbookViewId="0">
      <pane xSplit="2" ySplit="5" topLeftCell="R276" activePane="bottomRight" state="frozen"/>
      <selection activeCell="G304" sqref="G304"/>
      <selection pane="topRight" activeCell="G304" sqref="G304"/>
      <selection pane="bottomLeft" activeCell="G304" sqref="G304"/>
      <selection pane="bottomRight" activeCell="G304" sqref="G304"/>
    </sheetView>
  </sheetViews>
  <sheetFormatPr defaultColWidth="9" defaultRowHeight="13.5" x14ac:dyDescent="0.15"/>
  <cols>
    <col min="1" max="1" width="16.875" style="20" customWidth="1"/>
    <col min="2" max="2" width="12.125" style="2" customWidth="1"/>
    <col min="3" max="3" width="12.625" style="375" customWidth="1"/>
    <col min="4" max="7" width="12.625" style="5" customWidth="1"/>
    <col min="8" max="8" width="12.625" style="101" customWidth="1"/>
    <col min="9" max="16" width="12.625" style="5" customWidth="1"/>
    <col min="17" max="17" width="12.625" style="3" customWidth="1"/>
    <col min="18" max="20" width="12.625" style="5" customWidth="1"/>
    <col min="21" max="21" width="12.625" style="3" customWidth="1"/>
    <col min="22" max="22" width="12.625" style="5" customWidth="1"/>
    <col min="23" max="23" width="12.625" style="40" customWidth="1"/>
    <col min="24" max="25" width="12.625" style="3" customWidth="1"/>
    <col min="26" max="26" width="12.625" style="5" customWidth="1"/>
    <col min="27" max="27" width="12.125" style="493" customWidth="1"/>
    <col min="28" max="28" width="12.125" style="3" customWidth="1"/>
    <col min="29" max="30" width="12.125" style="5" customWidth="1"/>
    <col min="31" max="31" width="12.125" style="3" customWidth="1"/>
    <col min="32" max="32" width="12.125" style="5" customWidth="1"/>
    <col min="33" max="33" width="12.25" style="5" customWidth="1"/>
    <col min="34" max="34" width="11.375" style="5" customWidth="1"/>
    <col min="35" max="38" width="12.625" style="5" customWidth="1"/>
    <col min="39" max="39" width="10.625" style="2" customWidth="1"/>
    <col min="40" max="44" width="10.625" style="5" customWidth="1"/>
    <col min="45" max="54" width="10.625" style="2" customWidth="1"/>
    <col min="55" max="16384" width="9" style="2"/>
  </cols>
  <sheetData>
    <row r="1" spans="1:44" ht="18.75" x14ac:dyDescent="0.15">
      <c r="A1" s="275" t="s">
        <v>334</v>
      </c>
      <c r="B1" s="374" t="s">
        <v>241</v>
      </c>
      <c r="G1" s="376" t="s">
        <v>100</v>
      </c>
      <c r="L1" s="377"/>
      <c r="Q1" s="378"/>
      <c r="R1" s="59"/>
      <c r="S1" s="378"/>
    </row>
    <row r="2" spans="1:44" ht="14.25" customHeight="1" thickBot="1" x14ac:dyDescent="0.2">
      <c r="A2" s="379" t="s">
        <v>101</v>
      </c>
      <c r="B2" s="380"/>
      <c r="G2" s="377" t="s">
        <v>335</v>
      </c>
      <c r="L2" s="377"/>
      <c r="AL2" s="3" t="s">
        <v>336</v>
      </c>
    </row>
    <row r="3" spans="1:44" s="20" customFormat="1" ht="14.25" customHeight="1" x14ac:dyDescent="0.15">
      <c r="A3" s="102"/>
      <c r="B3" s="103" t="s">
        <v>102</v>
      </c>
      <c r="C3" s="104" t="s">
        <v>103</v>
      </c>
      <c r="D3" s="105"/>
      <c r="E3" s="106"/>
      <c r="F3" s="107" t="s">
        <v>3</v>
      </c>
      <c r="G3" s="105"/>
      <c r="H3" s="381"/>
      <c r="I3" s="107" t="s">
        <v>4</v>
      </c>
      <c r="J3" s="105"/>
      <c r="K3" s="106"/>
      <c r="L3" s="107" t="s">
        <v>5</v>
      </c>
      <c r="M3" s="105"/>
      <c r="N3" s="106"/>
      <c r="O3" s="107" t="s">
        <v>6</v>
      </c>
      <c r="P3" s="105"/>
      <c r="Q3" s="108"/>
      <c r="R3" s="107" t="s">
        <v>7</v>
      </c>
      <c r="S3" s="105"/>
      <c r="T3" s="106"/>
      <c r="U3" s="109" t="s">
        <v>8</v>
      </c>
      <c r="V3" s="105"/>
      <c r="W3" s="108"/>
      <c r="X3" s="107" t="s">
        <v>9</v>
      </c>
      <c r="Y3" s="110"/>
      <c r="Z3" s="106"/>
      <c r="AA3" s="107" t="s">
        <v>10</v>
      </c>
      <c r="AB3" s="110"/>
      <c r="AC3" s="106"/>
      <c r="AD3" s="107" t="s">
        <v>11</v>
      </c>
      <c r="AE3" s="110"/>
      <c r="AF3" s="106"/>
      <c r="AG3" s="107" t="s">
        <v>12</v>
      </c>
      <c r="AH3" s="105"/>
      <c r="AI3" s="106"/>
      <c r="AJ3" s="107" t="s">
        <v>13</v>
      </c>
      <c r="AK3" s="105"/>
      <c r="AL3" s="111"/>
      <c r="AN3" s="21"/>
      <c r="AO3" s="21"/>
      <c r="AP3" s="21"/>
      <c r="AQ3" s="21"/>
      <c r="AR3" s="21"/>
    </row>
    <row r="4" spans="1:44" s="20" customFormat="1" ht="14.25" customHeight="1" x14ac:dyDescent="0.15">
      <c r="A4" s="112"/>
      <c r="B4" s="113" t="s">
        <v>104</v>
      </c>
      <c r="C4" s="114" t="s">
        <v>105</v>
      </c>
      <c r="D4" s="115" t="s">
        <v>107</v>
      </c>
      <c r="E4" s="116" t="s">
        <v>106</v>
      </c>
      <c r="F4" s="117" t="s">
        <v>105</v>
      </c>
      <c r="G4" s="115" t="s">
        <v>107</v>
      </c>
      <c r="H4" s="116" t="s">
        <v>106</v>
      </c>
      <c r="I4" s="117" t="s">
        <v>105</v>
      </c>
      <c r="J4" s="115" t="s">
        <v>107</v>
      </c>
      <c r="K4" s="116" t="s">
        <v>106</v>
      </c>
      <c r="L4" s="117" t="s">
        <v>105</v>
      </c>
      <c r="M4" s="115" t="s">
        <v>107</v>
      </c>
      <c r="N4" s="116" t="s">
        <v>106</v>
      </c>
      <c r="O4" s="117" t="s">
        <v>105</v>
      </c>
      <c r="P4" s="115" t="s">
        <v>107</v>
      </c>
      <c r="Q4" s="116" t="s">
        <v>106</v>
      </c>
      <c r="R4" s="117" t="s">
        <v>105</v>
      </c>
      <c r="S4" s="115" t="s">
        <v>107</v>
      </c>
      <c r="T4" s="116" t="s">
        <v>106</v>
      </c>
      <c r="U4" s="117" t="s">
        <v>105</v>
      </c>
      <c r="V4" s="115" t="s">
        <v>107</v>
      </c>
      <c r="W4" s="116" t="s">
        <v>106</v>
      </c>
      <c r="X4" s="117" t="s">
        <v>105</v>
      </c>
      <c r="Y4" s="115" t="s">
        <v>107</v>
      </c>
      <c r="Z4" s="116" t="s">
        <v>106</v>
      </c>
      <c r="AA4" s="117" t="s">
        <v>105</v>
      </c>
      <c r="AB4" s="115" t="s">
        <v>107</v>
      </c>
      <c r="AC4" s="116" t="s">
        <v>106</v>
      </c>
      <c r="AD4" s="117" t="s">
        <v>105</v>
      </c>
      <c r="AE4" s="115" t="s">
        <v>107</v>
      </c>
      <c r="AF4" s="116" t="s">
        <v>106</v>
      </c>
      <c r="AG4" s="117" t="s">
        <v>105</v>
      </c>
      <c r="AH4" s="115" t="s">
        <v>107</v>
      </c>
      <c r="AI4" s="116" t="s">
        <v>106</v>
      </c>
      <c r="AJ4" s="117" t="s">
        <v>253</v>
      </c>
      <c r="AK4" s="115" t="s">
        <v>254</v>
      </c>
      <c r="AL4" s="118" t="s">
        <v>255</v>
      </c>
      <c r="AN4" s="21"/>
      <c r="AO4" s="21"/>
      <c r="AP4" s="21"/>
      <c r="AQ4" s="21"/>
      <c r="AR4" s="21"/>
    </row>
    <row r="5" spans="1:44" ht="14.25" customHeight="1" thickBot="1" x14ac:dyDescent="0.2">
      <c r="A5" s="382"/>
      <c r="B5" s="383" t="s">
        <v>232</v>
      </c>
      <c r="C5" s="384">
        <v>4</v>
      </c>
      <c r="D5" s="385">
        <v>7</v>
      </c>
      <c r="E5" s="386">
        <v>8</v>
      </c>
      <c r="F5" s="387">
        <v>8</v>
      </c>
      <c r="G5" s="385">
        <v>7</v>
      </c>
      <c r="H5" s="120">
        <v>5</v>
      </c>
      <c r="I5" s="387">
        <v>5</v>
      </c>
      <c r="J5" s="385">
        <v>8</v>
      </c>
      <c r="K5" s="386">
        <v>7</v>
      </c>
      <c r="L5" s="388">
        <v>8</v>
      </c>
      <c r="M5" s="385">
        <v>7</v>
      </c>
      <c r="N5" s="386">
        <v>7</v>
      </c>
      <c r="O5" s="388">
        <v>6</v>
      </c>
      <c r="P5" s="385">
        <v>7</v>
      </c>
      <c r="Q5" s="386">
        <v>8</v>
      </c>
      <c r="R5" s="387">
        <v>7</v>
      </c>
      <c r="S5" s="385">
        <v>7</v>
      </c>
      <c r="T5" s="386">
        <v>7</v>
      </c>
      <c r="U5" s="387">
        <v>8</v>
      </c>
      <c r="V5" s="385">
        <v>7</v>
      </c>
      <c r="W5" s="389">
        <v>8</v>
      </c>
      <c r="X5" s="387">
        <v>6</v>
      </c>
      <c r="Y5" s="385">
        <v>6</v>
      </c>
      <c r="Z5" s="386">
        <v>8</v>
      </c>
      <c r="AA5" s="533">
        <v>7</v>
      </c>
      <c r="AB5" s="385">
        <v>6</v>
      </c>
      <c r="AC5" s="386">
        <v>7</v>
      </c>
      <c r="AD5" s="387">
        <v>8</v>
      </c>
      <c r="AE5" s="385">
        <v>7</v>
      </c>
      <c r="AF5" s="386">
        <v>8</v>
      </c>
      <c r="AG5" s="387">
        <v>7</v>
      </c>
      <c r="AH5" s="385">
        <v>8</v>
      </c>
      <c r="AI5" s="386">
        <v>7</v>
      </c>
      <c r="AJ5" s="387">
        <v>7</v>
      </c>
      <c r="AK5" s="385">
        <v>7</v>
      </c>
      <c r="AL5" s="390">
        <v>7</v>
      </c>
    </row>
    <row r="6" spans="1:44" s="20" customFormat="1" ht="14.25" customHeight="1" x14ac:dyDescent="0.15">
      <c r="A6" s="121" t="s">
        <v>109</v>
      </c>
      <c r="B6" s="391" t="s">
        <v>243</v>
      </c>
      <c r="C6" s="122">
        <v>31803</v>
      </c>
      <c r="D6" s="123">
        <v>37876</v>
      </c>
      <c r="E6" s="124">
        <v>43891</v>
      </c>
      <c r="F6" s="125">
        <v>44896</v>
      </c>
      <c r="G6" s="126">
        <v>40843</v>
      </c>
      <c r="H6" s="124">
        <v>28930</v>
      </c>
      <c r="I6" s="125">
        <v>38822</v>
      </c>
      <c r="J6" s="123">
        <v>41456</v>
      </c>
      <c r="K6" s="124">
        <v>41101</v>
      </c>
      <c r="L6" s="125">
        <v>46308</v>
      </c>
      <c r="M6" s="123">
        <v>40985</v>
      </c>
      <c r="N6" s="124">
        <v>40808</v>
      </c>
      <c r="O6" s="125">
        <v>38885</v>
      </c>
      <c r="P6" s="123">
        <v>41226</v>
      </c>
      <c r="Q6" s="127">
        <v>42499</v>
      </c>
      <c r="R6" s="125">
        <v>40854</v>
      </c>
      <c r="S6" s="123">
        <v>37770</v>
      </c>
      <c r="T6" s="124">
        <v>38053</v>
      </c>
      <c r="U6" s="128">
        <v>41678</v>
      </c>
      <c r="V6" s="123">
        <v>37879</v>
      </c>
      <c r="W6" s="127">
        <v>41869</v>
      </c>
      <c r="X6" s="128">
        <v>36732</v>
      </c>
      <c r="Y6" s="129">
        <v>35386</v>
      </c>
      <c r="Z6" s="124">
        <v>45788</v>
      </c>
      <c r="AA6" s="128">
        <v>38532</v>
      </c>
      <c r="AB6" s="129">
        <v>33376</v>
      </c>
      <c r="AC6" s="124">
        <v>43754</v>
      </c>
      <c r="AD6" s="125">
        <v>39828</v>
      </c>
      <c r="AE6" s="129">
        <v>41819</v>
      </c>
      <c r="AF6" s="124">
        <v>47379</v>
      </c>
      <c r="AG6" s="125">
        <v>39426</v>
      </c>
      <c r="AH6" s="123">
        <v>44402</v>
      </c>
      <c r="AI6" s="124">
        <v>39246</v>
      </c>
      <c r="AJ6" s="125">
        <v>38509</v>
      </c>
      <c r="AK6" s="123">
        <v>41168</v>
      </c>
      <c r="AL6" s="130">
        <v>43434</v>
      </c>
      <c r="AN6" s="21"/>
      <c r="AO6" s="21"/>
      <c r="AP6" s="21"/>
      <c r="AQ6" s="21"/>
      <c r="AR6" s="21"/>
    </row>
    <row r="7" spans="1:44" s="20" customFormat="1" ht="14.25" customHeight="1" x14ac:dyDescent="0.15">
      <c r="A7" s="131" t="s">
        <v>233</v>
      </c>
      <c r="B7" s="392" t="s">
        <v>244</v>
      </c>
      <c r="C7" s="132">
        <v>8422877</v>
      </c>
      <c r="D7" s="133">
        <v>9131790</v>
      </c>
      <c r="E7" s="134">
        <v>10700390</v>
      </c>
      <c r="F7" s="135">
        <v>10510189</v>
      </c>
      <c r="G7" s="136">
        <v>9505711</v>
      </c>
      <c r="H7" s="134">
        <v>6583095</v>
      </c>
      <c r="I7" s="135">
        <v>9323546</v>
      </c>
      <c r="J7" s="133">
        <v>9769382</v>
      </c>
      <c r="K7" s="134">
        <v>9855189</v>
      </c>
      <c r="L7" s="135">
        <v>10465283</v>
      </c>
      <c r="M7" s="133">
        <v>9656541</v>
      </c>
      <c r="N7" s="134">
        <v>10027657</v>
      </c>
      <c r="O7" s="135">
        <v>9823254</v>
      </c>
      <c r="P7" s="133">
        <v>10025472</v>
      </c>
      <c r="Q7" s="137">
        <v>10894223</v>
      </c>
      <c r="R7" s="135">
        <v>11489019</v>
      </c>
      <c r="S7" s="133">
        <v>9966791</v>
      </c>
      <c r="T7" s="134">
        <v>9043604</v>
      </c>
      <c r="U7" s="138">
        <v>9753008</v>
      </c>
      <c r="V7" s="133">
        <v>8584057</v>
      </c>
      <c r="W7" s="137">
        <v>9628586</v>
      </c>
      <c r="X7" s="138">
        <v>7888428</v>
      </c>
      <c r="Y7" s="139">
        <v>8256544</v>
      </c>
      <c r="Z7" s="134">
        <v>1240554</v>
      </c>
      <c r="AA7" s="138">
        <v>10490314</v>
      </c>
      <c r="AB7" s="139">
        <v>10239013</v>
      </c>
      <c r="AC7" s="134">
        <v>12234846</v>
      </c>
      <c r="AD7" s="135">
        <v>9234988</v>
      </c>
      <c r="AE7" s="139">
        <v>8307411</v>
      </c>
      <c r="AF7" s="134">
        <v>9670068</v>
      </c>
      <c r="AG7" s="135">
        <v>8828074</v>
      </c>
      <c r="AH7" s="133">
        <v>9420388</v>
      </c>
      <c r="AI7" s="134">
        <v>8195587</v>
      </c>
      <c r="AJ7" s="135">
        <v>8496324</v>
      </c>
      <c r="AK7" s="133">
        <v>9364142</v>
      </c>
      <c r="AL7" s="140">
        <v>11606464</v>
      </c>
      <c r="AN7" s="21"/>
      <c r="AO7" s="21"/>
      <c r="AP7" s="21"/>
      <c r="AQ7" s="21"/>
      <c r="AR7" s="21"/>
    </row>
    <row r="8" spans="1:44" s="20" customFormat="1" ht="14.25" customHeight="1" x14ac:dyDescent="0.15">
      <c r="A8" s="131" t="s">
        <v>233</v>
      </c>
      <c r="B8" s="393" t="s">
        <v>110</v>
      </c>
      <c r="C8" s="141">
        <v>265</v>
      </c>
      <c r="D8" s="142">
        <v>241</v>
      </c>
      <c r="E8" s="143">
        <v>244</v>
      </c>
      <c r="F8" s="144">
        <v>234</v>
      </c>
      <c r="G8" s="145">
        <v>233</v>
      </c>
      <c r="H8" s="143">
        <v>228</v>
      </c>
      <c r="I8" s="144">
        <v>240</v>
      </c>
      <c r="J8" s="142">
        <v>236</v>
      </c>
      <c r="K8" s="143">
        <v>240</v>
      </c>
      <c r="L8" s="144">
        <v>226</v>
      </c>
      <c r="M8" s="142">
        <v>236</v>
      </c>
      <c r="N8" s="143">
        <v>246</v>
      </c>
      <c r="O8" s="144">
        <v>253</v>
      </c>
      <c r="P8" s="142">
        <v>243</v>
      </c>
      <c r="Q8" s="146">
        <v>256</v>
      </c>
      <c r="R8" s="144">
        <v>281</v>
      </c>
      <c r="S8" s="142">
        <v>264</v>
      </c>
      <c r="T8" s="143">
        <v>238</v>
      </c>
      <c r="U8" s="147">
        <v>234</v>
      </c>
      <c r="V8" s="142">
        <v>227</v>
      </c>
      <c r="W8" s="146">
        <v>230</v>
      </c>
      <c r="X8" s="147">
        <v>215</v>
      </c>
      <c r="Y8" s="148">
        <v>233</v>
      </c>
      <c r="Z8" s="143">
        <v>271</v>
      </c>
      <c r="AA8" s="147">
        <v>272</v>
      </c>
      <c r="AB8" s="148">
        <v>307</v>
      </c>
      <c r="AC8" s="143">
        <v>280</v>
      </c>
      <c r="AD8" s="144">
        <v>232</v>
      </c>
      <c r="AE8" s="148">
        <v>199</v>
      </c>
      <c r="AF8" s="143">
        <v>204</v>
      </c>
      <c r="AG8" s="144">
        <v>224</v>
      </c>
      <c r="AH8" s="142">
        <v>212</v>
      </c>
      <c r="AI8" s="143">
        <v>209</v>
      </c>
      <c r="AJ8" s="144">
        <v>221</v>
      </c>
      <c r="AK8" s="142">
        <v>227</v>
      </c>
      <c r="AL8" s="149">
        <v>267</v>
      </c>
      <c r="AN8" s="21"/>
      <c r="AO8" s="21"/>
      <c r="AP8" s="21"/>
      <c r="AQ8" s="21"/>
      <c r="AR8" s="21"/>
    </row>
    <row r="9" spans="1:44" s="20" customFormat="1" ht="14.25" customHeight="1" x14ac:dyDescent="0.15">
      <c r="A9" s="150" t="s">
        <v>111</v>
      </c>
      <c r="B9" s="394" t="s">
        <v>93</v>
      </c>
      <c r="C9" s="151">
        <v>563</v>
      </c>
      <c r="D9" s="152">
        <v>764</v>
      </c>
      <c r="E9" s="153">
        <v>990</v>
      </c>
      <c r="F9" s="154">
        <v>1140</v>
      </c>
      <c r="G9" s="155">
        <v>1007</v>
      </c>
      <c r="H9" s="153">
        <v>740</v>
      </c>
      <c r="I9" s="154">
        <v>1020</v>
      </c>
      <c r="J9" s="152">
        <v>1130</v>
      </c>
      <c r="K9" s="153">
        <v>1033</v>
      </c>
      <c r="L9" s="154">
        <v>1126</v>
      </c>
      <c r="M9" s="152">
        <v>1181</v>
      </c>
      <c r="N9" s="153">
        <v>1075</v>
      </c>
      <c r="O9" s="154">
        <v>881</v>
      </c>
      <c r="P9" s="152">
        <v>871</v>
      </c>
      <c r="Q9" s="156">
        <v>964</v>
      </c>
      <c r="R9" s="154">
        <v>910</v>
      </c>
      <c r="S9" s="152">
        <v>805</v>
      </c>
      <c r="T9" s="153">
        <v>822</v>
      </c>
      <c r="U9" s="157">
        <v>757</v>
      </c>
      <c r="V9" s="152">
        <v>536</v>
      </c>
      <c r="W9" s="158">
        <v>516</v>
      </c>
      <c r="X9" s="157">
        <v>407</v>
      </c>
      <c r="Y9" s="159">
        <v>390</v>
      </c>
      <c r="Z9" s="153">
        <v>452</v>
      </c>
      <c r="AA9" s="157">
        <v>454</v>
      </c>
      <c r="AB9" s="159">
        <v>451</v>
      </c>
      <c r="AC9" s="153">
        <v>490</v>
      </c>
      <c r="AD9" s="154">
        <v>423</v>
      </c>
      <c r="AE9" s="159">
        <v>433</v>
      </c>
      <c r="AF9" s="153">
        <v>525</v>
      </c>
      <c r="AG9" s="154">
        <v>539</v>
      </c>
      <c r="AH9" s="152">
        <v>623</v>
      </c>
      <c r="AI9" s="153">
        <v>656</v>
      </c>
      <c r="AJ9" s="154">
        <v>847</v>
      </c>
      <c r="AK9" s="152">
        <v>884</v>
      </c>
      <c r="AL9" s="160">
        <v>895</v>
      </c>
      <c r="AN9" s="21"/>
      <c r="AO9" s="21"/>
      <c r="AP9" s="21"/>
      <c r="AQ9" s="21"/>
      <c r="AR9" s="21"/>
    </row>
    <row r="10" spans="1:44" s="20" customFormat="1" ht="14.25" customHeight="1" x14ac:dyDescent="0.15">
      <c r="A10" s="161" t="s">
        <v>111</v>
      </c>
      <c r="B10" s="395" t="s">
        <v>94</v>
      </c>
      <c r="C10" s="162">
        <v>170546</v>
      </c>
      <c r="D10" s="163">
        <v>210354</v>
      </c>
      <c r="E10" s="164">
        <v>258926</v>
      </c>
      <c r="F10" s="165">
        <v>296385</v>
      </c>
      <c r="G10" s="166">
        <v>254223</v>
      </c>
      <c r="H10" s="164">
        <v>187301</v>
      </c>
      <c r="I10" s="165">
        <v>275004</v>
      </c>
      <c r="J10" s="163">
        <v>295672</v>
      </c>
      <c r="K10" s="164">
        <v>277631</v>
      </c>
      <c r="L10" s="165">
        <v>282745</v>
      </c>
      <c r="M10" s="163">
        <v>260181</v>
      </c>
      <c r="N10" s="164">
        <v>240418</v>
      </c>
      <c r="O10" s="165">
        <v>239369</v>
      </c>
      <c r="P10" s="163">
        <v>246854</v>
      </c>
      <c r="Q10" s="167">
        <v>242874</v>
      </c>
      <c r="R10" s="165">
        <v>209635</v>
      </c>
      <c r="S10" s="163">
        <v>171107</v>
      </c>
      <c r="T10" s="164">
        <v>165137</v>
      </c>
      <c r="U10" s="168">
        <v>165731</v>
      </c>
      <c r="V10" s="163">
        <v>135195</v>
      </c>
      <c r="W10" s="169">
        <v>135169</v>
      </c>
      <c r="X10" s="168">
        <v>125704</v>
      </c>
      <c r="Y10" s="170">
        <v>143230</v>
      </c>
      <c r="Z10" s="164">
        <v>190050</v>
      </c>
      <c r="AA10" s="168">
        <v>198794</v>
      </c>
      <c r="AB10" s="170">
        <v>222494</v>
      </c>
      <c r="AC10" s="164">
        <v>283341</v>
      </c>
      <c r="AD10" s="165">
        <v>263193</v>
      </c>
      <c r="AE10" s="170">
        <v>284996</v>
      </c>
      <c r="AF10" s="164">
        <v>312978</v>
      </c>
      <c r="AG10" s="165">
        <v>250549</v>
      </c>
      <c r="AH10" s="163">
        <v>244293</v>
      </c>
      <c r="AI10" s="164">
        <v>221075</v>
      </c>
      <c r="AJ10" s="165">
        <v>252011</v>
      </c>
      <c r="AK10" s="163">
        <v>275359</v>
      </c>
      <c r="AL10" s="171">
        <v>313418</v>
      </c>
      <c r="AN10" s="21"/>
      <c r="AO10" s="21"/>
      <c r="AP10" s="21"/>
      <c r="AQ10" s="21"/>
      <c r="AR10" s="21"/>
    </row>
    <row r="11" spans="1:44" s="20" customFormat="1" ht="14.25" customHeight="1" x14ac:dyDescent="0.15">
      <c r="A11" s="172" t="s">
        <v>111</v>
      </c>
      <c r="B11" s="396" t="s">
        <v>96</v>
      </c>
      <c r="C11" s="173">
        <v>303</v>
      </c>
      <c r="D11" s="174">
        <v>275</v>
      </c>
      <c r="E11" s="175">
        <v>262</v>
      </c>
      <c r="F11" s="176">
        <v>260</v>
      </c>
      <c r="G11" s="177">
        <v>252</v>
      </c>
      <c r="H11" s="175">
        <v>253</v>
      </c>
      <c r="I11" s="176">
        <v>270</v>
      </c>
      <c r="J11" s="174">
        <v>262</v>
      </c>
      <c r="K11" s="175">
        <v>269</v>
      </c>
      <c r="L11" s="176">
        <v>251</v>
      </c>
      <c r="M11" s="174">
        <v>220</v>
      </c>
      <c r="N11" s="175">
        <v>224</v>
      </c>
      <c r="O11" s="176">
        <v>272</v>
      </c>
      <c r="P11" s="174">
        <v>283</v>
      </c>
      <c r="Q11" s="178">
        <v>252</v>
      </c>
      <c r="R11" s="176">
        <v>230</v>
      </c>
      <c r="S11" s="174">
        <v>213</v>
      </c>
      <c r="T11" s="175">
        <v>201</v>
      </c>
      <c r="U11" s="179">
        <v>219</v>
      </c>
      <c r="V11" s="174">
        <v>252</v>
      </c>
      <c r="W11" s="178">
        <v>262</v>
      </c>
      <c r="X11" s="179">
        <v>309</v>
      </c>
      <c r="Y11" s="180">
        <v>367</v>
      </c>
      <c r="Z11" s="175">
        <v>421</v>
      </c>
      <c r="AA11" s="179">
        <v>438</v>
      </c>
      <c r="AB11" s="180">
        <v>493</v>
      </c>
      <c r="AC11" s="175">
        <v>578</v>
      </c>
      <c r="AD11" s="176">
        <v>622</v>
      </c>
      <c r="AE11" s="180">
        <v>658</v>
      </c>
      <c r="AF11" s="175">
        <v>596</v>
      </c>
      <c r="AG11" s="176">
        <v>465</v>
      </c>
      <c r="AH11" s="174">
        <v>392</v>
      </c>
      <c r="AI11" s="175">
        <v>337</v>
      </c>
      <c r="AJ11" s="176">
        <v>298</v>
      </c>
      <c r="AK11" s="174">
        <v>312</v>
      </c>
      <c r="AL11" s="181">
        <v>350</v>
      </c>
      <c r="AN11" s="21"/>
      <c r="AO11" s="21"/>
      <c r="AP11" s="21"/>
      <c r="AQ11" s="21"/>
      <c r="AR11" s="21"/>
    </row>
    <row r="12" spans="1:44" ht="14.25" customHeight="1" x14ac:dyDescent="0.15">
      <c r="A12" s="182" t="s">
        <v>16</v>
      </c>
      <c r="B12" s="394" t="s">
        <v>93</v>
      </c>
      <c r="C12" s="397">
        <v>3446</v>
      </c>
      <c r="D12" s="398">
        <v>3487</v>
      </c>
      <c r="E12" s="183">
        <v>3664</v>
      </c>
      <c r="F12" s="399">
        <v>3908</v>
      </c>
      <c r="G12" s="400">
        <v>3253</v>
      </c>
      <c r="H12" s="183">
        <v>2481</v>
      </c>
      <c r="I12" s="399">
        <v>3200</v>
      </c>
      <c r="J12" s="398">
        <v>3343</v>
      </c>
      <c r="K12" s="401">
        <v>3466</v>
      </c>
      <c r="L12" s="399">
        <v>4151</v>
      </c>
      <c r="M12" s="398">
        <v>3184</v>
      </c>
      <c r="N12" s="401">
        <v>2872</v>
      </c>
      <c r="O12" s="399">
        <v>2599</v>
      </c>
      <c r="P12" s="398">
        <v>2589</v>
      </c>
      <c r="Q12" s="402">
        <v>2707</v>
      </c>
      <c r="R12" s="399">
        <v>2004</v>
      </c>
      <c r="S12" s="398">
        <v>2039</v>
      </c>
      <c r="T12" s="401">
        <v>1959</v>
      </c>
      <c r="U12" s="403">
        <v>2444</v>
      </c>
      <c r="V12" s="398">
        <v>2337</v>
      </c>
      <c r="W12" s="404">
        <v>2459</v>
      </c>
      <c r="X12" s="403">
        <v>2144</v>
      </c>
      <c r="Y12" s="405">
        <v>2099</v>
      </c>
      <c r="Z12" s="401">
        <v>3087</v>
      </c>
      <c r="AA12" s="534">
        <v>1812</v>
      </c>
      <c r="AB12" s="405">
        <v>2828</v>
      </c>
      <c r="AC12" s="401">
        <v>3337</v>
      </c>
      <c r="AD12" s="399">
        <v>3036</v>
      </c>
      <c r="AE12" s="405">
        <v>3456</v>
      </c>
      <c r="AF12" s="401">
        <v>4137</v>
      </c>
      <c r="AG12" s="399">
        <v>3840</v>
      </c>
      <c r="AH12" s="398">
        <v>4163</v>
      </c>
      <c r="AI12" s="401">
        <v>3605</v>
      </c>
      <c r="AJ12" s="399">
        <v>3299</v>
      </c>
      <c r="AK12" s="398">
        <v>3297</v>
      </c>
      <c r="AL12" s="406">
        <v>4182</v>
      </c>
    </row>
    <row r="13" spans="1:44" ht="14.25" customHeight="1" x14ac:dyDescent="0.15">
      <c r="A13" s="184" t="s">
        <v>215</v>
      </c>
      <c r="B13" s="395" t="s">
        <v>94</v>
      </c>
      <c r="C13" s="407">
        <v>353963</v>
      </c>
      <c r="D13" s="408">
        <v>280447</v>
      </c>
      <c r="E13" s="185">
        <v>323007</v>
      </c>
      <c r="F13" s="409">
        <v>328133</v>
      </c>
      <c r="G13" s="410">
        <v>251837</v>
      </c>
      <c r="H13" s="185">
        <v>198160</v>
      </c>
      <c r="I13" s="409">
        <v>237322</v>
      </c>
      <c r="J13" s="408">
        <v>257458</v>
      </c>
      <c r="K13" s="411">
        <v>272328</v>
      </c>
      <c r="L13" s="409">
        <v>245342</v>
      </c>
      <c r="M13" s="408">
        <v>217869</v>
      </c>
      <c r="N13" s="411">
        <v>242226</v>
      </c>
      <c r="O13" s="409">
        <v>231006</v>
      </c>
      <c r="P13" s="408">
        <v>187434</v>
      </c>
      <c r="Q13" s="412">
        <v>225284</v>
      </c>
      <c r="R13" s="409">
        <v>233621</v>
      </c>
      <c r="S13" s="408">
        <v>227937</v>
      </c>
      <c r="T13" s="411">
        <v>187153</v>
      </c>
      <c r="U13" s="413">
        <v>260224</v>
      </c>
      <c r="V13" s="408">
        <v>184081</v>
      </c>
      <c r="W13" s="414">
        <v>209970</v>
      </c>
      <c r="X13" s="413">
        <v>177022</v>
      </c>
      <c r="Y13" s="415">
        <v>214480</v>
      </c>
      <c r="Z13" s="411">
        <v>291336</v>
      </c>
      <c r="AA13" s="535">
        <v>268983</v>
      </c>
      <c r="AB13" s="415">
        <v>331896</v>
      </c>
      <c r="AC13" s="185">
        <v>377732</v>
      </c>
      <c r="AD13" s="409">
        <v>358491</v>
      </c>
      <c r="AE13" s="415">
        <v>269144</v>
      </c>
      <c r="AF13" s="411">
        <v>341281</v>
      </c>
      <c r="AG13" s="409">
        <v>258744</v>
      </c>
      <c r="AH13" s="408">
        <v>211402</v>
      </c>
      <c r="AI13" s="411">
        <v>159846</v>
      </c>
      <c r="AJ13" s="409">
        <v>152008</v>
      </c>
      <c r="AK13" s="408">
        <v>171833</v>
      </c>
      <c r="AL13" s="416">
        <v>322619</v>
      </c>
    </row>
    <row r="14" spans="1:44" ht="14.25" customHeight="1" x14ac:dyDescent="0.15">
      <c r="A14" s="186" t="s">
        <v>215</v>
      </c>
      <c r="B14" s="417" t="s">
        <v>96</v>
      </c>
      <c r="C14" s="418">
        <v>103</v>
      </c>
      <c r="D14" s="419">
        <v>80</v>
      </c>
      <c r="E14" s="187">
        <v>88</v>
      </c>
      <c r="F14" s="420">
        <v>84</v>
      </c>
      <c r="G14" s="421">
        <v>77</v>
      </c>
      <c r="H14" s="187">
        <v>80</v>
      </c>
      <c r="I14" s="420">
        <v>74</v>
      </c>
      <c r="J14" s="419">
        <v>77</v>
      </c>
      <c r="K14" s="422">
        <v>79</v>
      </c>
      <c r="L14" s="420">
        <v>59</v>
      </c>
      <c r="M14" s="419">
        <v>68</v>
      </c>
      <c r="N14" s="422">
        <v>84</v>
      </c>
      <c r="O14" s="420">
        <v>89</v>
      </c>
      <c r="P14" s="419">
        <v>72</v>
      </c>
      <c r="Q14" s="423">
        <v>83</v>
      </c>
      <c r="R14" s="420">
        <v>117</v>
      </c>
      <c r="S14" s="419">
        <v>112</v>
      </c>
      <c r="T14" s="422">
        <v>96</v>
      </c>
      <c r="U14" s="424">
        <v>106</v>
      </c>
      <c r="V14" s="419">
        <v>79</v>
      </c>
      <c r="W14" s="423">
        <v>85</v>
      </c>
      <c r="X14" s="424">
        <v>83</v>
      </c>
      <c r="Y14" s="425">
        <v>102</v>
      </c>
      <c r="Z14" s="422">
        <v>94</v>
      </c>
      <c r="AA14" s="255">
        <v>96</v>
      </c>
      <c r="AB14" s="425">
        <v>117</v>
      </c>
      <c r="AC14" s="422">
        <v>113</v>
      </c>
      <c r="AD14" s="420">
        <v>118</v>
      </c>
      <c r="AE14" s="425">
        <v>78</v>
      </c>
      <c r="AF14" s="422">
        <v>82</v>
      </c>
      <c r="AG14" s="420">
        <v>67</v>
      </c>
      <c r="AH14" s="419">
        <v>53</v>
      </c>
      <c r="AI14" s="422">
        <v>44</v>
      </c>
      <c r="AJ14" s="420">
        <v>46</v>
      </c>
      <c r="AK14" s="419">
        <v>52</v>
      </c>
      <c r="AL14" s="426">
        <v>77</v>
      </c>
    </row>
    <row r="15" spans="1:44" ht="14.25" customHeight="1" x14ac:dyDescent="0.15">
      <c r="A15" s="182" t="s">
        <v>17</v>
      </c>
      <c r="B15" s="394" t="s">
        <v>93</v>
      </c>
      <c r="C15" s="397">
        <v>1518</v>
      </c>
      <c r="D15" s="398">
        <v>2596</v>
      </c>
      <c r="E15" s="401">
        <v>2675</v>
      </c>
      <c r="F15" s="399">
        <v>2333</v>
      </c>
      <c r="G15" s="400">
        <v>2046</v>
      </c>
      <c r="H15" s="183">
        <v>1298</v>
      </c>
      <c r="I15" s="399">
        <v>1770</v>
      </c>
      <c r="J15" s="398">
        <v>2260</v>
      </c>
      <c r="K15" s="401">
        <v>2607</v>
      </c>
      <c r="L15" s="399">
        <v>2842</v>
      </c>
      <c r="M15" s="398">
        <v>2498</v>
      </c>
      <c r="N15" s="401">
        <v>3105</v>
      </c>
      <c r="O15" s="399">
        <v>2161</v>
      </c>
      <c r="P15" s="398">
        <v>2984</v>
      </c>
      <c r="Q15" s="402">
        <v>2552</v>
      </c>
      <c r="R15" s="399">
        <v>2256</v>
      </c>
      <c r="S15" s="398">
        <v>2108</v>
      </c>
      <c r="T15" s="401">
        <v>2006</v>
      </c>
      <c r="U15" s="403">
        <v>2220</v>
      </c>
      <c r="V15" s="398">
        <v>1818</v>
      </c>
      <c r="W15" s="404">
        <v>2021</v>
      </c>
      <c r="X15" s="403">
        <v>1602</v>
      </c>
      <c r="Y15" s="405">
        <v>1746</v>
      </c>
      <c r="Z15" s="401">
        <v>2982</v>
      </c>
      <c r="AA15" s="534">
        <v>2598</v>
      </c>
      <c r="AB15" s="405">
        <v>2300</v>
      </c>
      <c r="AC15" s="401">
        <v>2891</v>
      </c>
      <c r="AD15" s="399">
        <v>2714</v>
      </c>
      <c r="AE15" s="405">
        <v>2842</v>
      </c>
      <c r="AF15" s="401">
        <v>3454</v>
      </c>
      <c r="AG15" s="399">
        <v>2453</v>
      </c>
      <c r="AH15" s="398">
        <v>2936</v>
      </c>
      <c r="AI15" s="401">
        <v>2545</v>
      </c>
      <c r="AJ15" s="399">
        <v>2816</v>
      </c>
      <c r="AK15" s="398">
        <v>2756</v>
      </c>
      <c r="AL15" s="406">
        <v>2995</v>
      </c>
    </row>
    <row r="16" spans="1:44" ht="14.25" customHeight="1" x14ac:dyDescent="0.15">
      <c r="A16" s="184" t="s">
        <v>112</v>
      </c>
      <c r="B16" s="395" t="s">
        <v>94</v>
      </c>
      <c r="C16" s="407">
        <v>214787</v>
      </c>
      <c r="D16" s="408">
        <v>371169</v>
      </c>
      <c r="E16" s="411">
        <v>369335</v>
      </c>
      <c r="F16" s="409">
        <v>328863</v>
      </c>
      <c r="G16" s="410">
        <v>307867</v>
      </c>
      <c r="H16" s="185">
        <v>219449</v>
      </c>
      <c r="I16" s="409">
        <v>371161</v>
      </c>
      <c r="J16" s="408">
        <v>495767</v>
      </c>
      <c r="K16" s="411">
        <v>525744</v>
      </c>
      <c r="L16" s="409">
        <v>441325</v>
      </c>
      <c r="M16" s="408">
        <v>400880</v>
      </c>
      <c r="N16" s="411">
        <v>537241</v>
      </c>
      <c r="O16" s="409">
        <v>370133</v>
      </c>
      <c r="P16" s="408">
        <v>415074</v>
      </c>
      <c r="Q16" s="412">
        <v>315217</v>
      </c>
      <c r="R16" s="409">
        <v>292207</v>
      </c>
      <c r="S16" s="408">
        <v>262212</v>
      </c>
      <c r="T16" s="411">
        <v>233165</v>
      </c>
      <c r="U16" s="413">
        <v>235587</v>
      </c>
      <c r="V16" s="408">
        <v>189510</v>
      </c>
      <c r="W16" s="414">
        <v>211650</v>
      </c>
      <c r="X16" s="413">
        <v>196193</v>
      </c>
      <c r="Y16" s="415">
        <v>222418</v>
      </c>
      <c r="Z16" s="411">
        <v>414330</v>
      </c>
      <c r="AA16" s="535">
        <v>305321</v>
      </c>
      <c r="AB16" s="415">
        <v>265163</v>
      </c>
      <c r="AC16" s="411">
        <v>295257</v>
      </c>
      <c r="AD16" s="409">
        <v>238194</v>
      </c>
      <c r="AE16" s="415">
        <v>197883</v>
      </c>
      <c r="AF16" s="411">
        <v>248805</v>
      </c>
      <c r="AG16" s="409">
        <v>259096</v>
      </c>
      <c r="AH16" s="408">
        <v>315329</v>
      </c>
      <c r="AI16" s="411">
        <v>239524</v>
      </c>
      <c r="AJ16" s="409">
        <v>248790</v>
      </c>
      <c r="AK16" s="408">
        <v>268276</v>
      </c>
      <c r="AL16" s="416">
        <v>366268</v>
      </c>
    </row>
    <row r="17" spans="1:44" ht="14.25" customHeight="1" x14ac:dyDescent="0.15">
      <c r="A17" s="186" t="s">
        <v>112</v>
      </c>
      <c r="B17" s="417" t="s">
        <v>96</v>
      </c>
      <c r="C17" s="418">
        <v>142</v>
      </c>
      <c r="D17" s="419">
        <v>143</v>
      </c>
      <c r="E17" s="422">
        <v>138</v>
      </c>
      <c r="F17" s="420">
        <v>141</v>
      </c>
      <c r="G17" s="421">
        <v>150</v>
      </c>
      <c r="H17" s="187">
        <v>169</v>
      </c>
      <c r="I17" s="420">
        <v>210</v>
      </c>
      <c r="J17" s="419">
        <v>219</v>
      </c>
      <c r="K17" s="422">
        <v>202</v>
      </c>
      <c r="L17" s="420">
        <v>155</v>
      </c>
      <c r="M17" s="419">
        <v>160</v>
      </c>
      <c r="N17" s="422">
        <v>173</v>
      </c>
      <c r="O17" s="420">
        <v>171</v>
      </c>
      <c r="P17" s="419">
        <v>139</v>
      </c>
      <c r="Q17" s="423">
        <v>124</v>
      </c>
      <c r="R17" s="420">
        <v>130</v>
      </c>
      <c r="S17" s="419">
        <v>124</v>
      </c>
      <c r="T17" s="422">
        <v>116</v>
      </c>
      <c r="U17" s="424">
        <v>106</v>
      </c>
      <c r="V17" s="419">
        <v>104</v>
      </c>
      <c r="W17" s="423">
        <v>105</v>
      </c>
      <c r="X17" s="424">
        <v>122</v>
      </c>
      <c r="Y17" s="425">
        <v>127</v>
      </c>
      <c r="Z17" s="422">
        <v>139</v>
      </c>
      <c r="AA17" s="255">
        <v>118</v>
      </c>
      <c r="AB17" s="425">
        <v>115</v>
      </c>
      <c r="AC17" s="422">
        <v>102</v>
      </c>
      <c r="AD17" s="420">
        <v>88</v>
      </c>
      <c r="AE17" s="425">
        <v>70</v>
      </c>
      <c r="AF17" s="422">
        <v>72</v>
      </c>
      <c r="AG17" s="420">
        <v>106</v>
      </c>
      <c r="AH17" s="419">
        <v>107</v>
      </c>
      <c r="AI17" s="422">
        <v>94</v>
      </c>
      <c r="AJ17" s="420">
        <v>88</v>
      </c>
      <c r="AK17" s="419">
        <v>97</v>
      </c>
      <c r="AL17" s="426">
        <v>122</v>
      </c>
    </row>
    <row r="18" spans="1:44" ht="14.25" customHeight="1" x14ac:dyDescent="0.15">
      <c r="A18" s="182" t="s">
        <v>18</v>
      </c>
      <c r="B18" s="394" t="s">
        <v>93</v>
      </c>
      <c r="C18" s="397">
        <v>94</v>
      </c>
      <c r="D18" s="398">
        <v>157</v>
      </c>
      <c r="E18" s="401">
        <v>212</v>
      </c>
      <c r="F18" s="399">
        <v>190</v>
      </c>
      <c r="G18" s="400">
        <v>148</v>
      </c>
      <c r="H18" s="183">
        <v>99</v>
      </c>
      <c r="I18" s="399">
        <v>144</v>
      </c>
      <c r="J18" s="398">
        <v>130</v>
      </c>
      <c r="K18" s="401">
        <v>97</v>
      </c>
      <c r="L18" s="399">
        <v>128</v>
      </c>
      <c r="M18" s="398">
        <v>144</v>
      </c>
      <c r="N18" s="401">
        <v>129</v>
      </c>
      <c r="O18" s="399">
        <v>178</v>
      </c>
      <c r="P18" s="398">
        <v>133</v>
      </c>
      <c r="Q18" s="402">
        <v>129</v>
      </c>
      <c r="R18" s="399">
        <v>136</v>
      </c>
      <c r="S18" s="398">
        <v>120</v>
      </c>
      <c r="T18" s="401">
        <v>151</v>
      </c>
      <c r="U18" s="403">
        <v>124</v>
      </c>
      <c r="V18" s="398">
        <v>122</v>
      </c>
      <c r="W18" s="404">
        <v>134</v>
      </c>
      <c r="X18" s="403">
        <v>113</v>
      </c>
      <c r="Y18" s="405">
        <v>85</v>
      </c>
      <c r="Z18" s="401">
        <v>161</v>
      </c>
      <c r="AA18" s="534">
        <v>179</v>
      </c>
      <c r="AB18" s="405">
        <v>185</v>
      </c>
      <c r="AC18" s="401">
        <v>191</v>
      </c>
      <c r="AD18" s="399">
        <v>218</v>
      </c>
      <c r="AE18" s="405">
        <v>234</v>
      </c>
      <c r="AF18" s="401">
        <v>324</v>
      </c>
      <c r="AG18" s="399">
        <v>408</v>
      </c>
      <c r="AH18" s="398">
        <v>334</v>
      </c>
      <c r="AI18" s="401">
        <v>299</v>
      </c>
      <c r="AJ18" s="399">
        <v>326</v>
      </c>
      <c r="AK18" s="398">
        <v>344</v>
      </c>
      <c r="AL18" s="406">
        <v>418</v>
      </c>
    </row>
    <row r="19" spans="1:44" ht="14.25" customHeight="1" x14ac:dyDescent="0.15">
      <c r="A19" s="184" t="s">
        <v>113</v>
      </c>
      <c r="B19" s="395" t="s">
        <v>94</v>
      </c>
      <c r="C19" s="407">
        <v>41636</v>
      </c>
      <c r="D19" s="408">
        <v>71602</v>
      </c>
      <c r="E19" s="411">
        <v>100198</v>
      </c>
      <c r="F19" s="409">
        <v>94554</v>
      </c>
      <c r="G19" s="410">
        <v>78061</v>
      </c>
      <c r="H19" s="185">
        <v>54651</v>
      </c>
      <c r="I19" s="409">
        <v>78655</v>
      </c>
      <c r="J19" s="408">
        <v>73553</v>
      </c>
      <c r="K19" s="411">
        <v>55697</v>
      </c>
      <c r="L19" s="409">
        <v>77697</v>
      </c>
      <c r="M19" s="408">
        <v>86053</v>
      </c>
      <c r="N19" s="411">
        <v>47782</v>
      </c>
      <c r="O19" s="409">
        <v>83381</v>
      </c>
      <c r="P19" s="408">
        <v>72663</v>
      </c>
      <c r="Q19" s="412">
        <v>74251</v>
      </c>
      <c r="R19" s="409">
        <v>82302</v>
      </c>
      <c r="S19" s="408">
        <v>65172</v>
      </c>
      <c r="T19" s="411">
        <v>70581</v>
      </c>
      <c r="U19" s="413">
        <v>60765</v>
      </c>
      <c r="V19" s="408">
        <v>51748</v>
      </c>
      <c r="W19" s="414">
        <v>47941</v>
      </c>
      <c r="X19" s="413">
        <v>39375</v>
      </c>
      <c r="Y19" s="415">
        <v>37226</v>
      </c>
      <c r="Z19" s="411">
        <v>58021</v>
      </c>
      <c r="AA19" s="535">
        <v>64810</v>
      </c>
      <c r="AB19" s="415">
        <v>65569</v>
      </c>
      <c r="AC19" s="411">
        <v>69141</v>
      </c>
      <c r="AD19" s="409">
        <v>66277</v>
      </c>
      <c r="AE19" s="415">
        <v>65039</v>
      </c>
      <c r="AF19" s="411">
        <v>78099</v>
      </c>
      <c r="AG19" s="409">
        <v>77095</v>
      </c>
      <c r="AH19" s="408">
        <v>72725</v>
      </c>
      <c r="AI19" s="411">
        <v>68025</v>
      </c>
      <c r="AJ19" s="409">
        <v>79026</v>
      </c>
      <c r="AK19" s="408">
        <v>90704</v>
      </c>
      <c r="AL19" s="416">
        <v>140992</v>
      </c>
    </row>
    <row r="20" spans="1:44" ht="14.25" customHeight="1" x14ac:dyDescent="0.15">
      <c r="A20" s="186" t="s">
        <v>113</v>
      </c>
      <c r="B20" s="417" t="s">
        <v>96</v>
      </c>
      <c r="C20" s="418">
        <v>444</v>
      </c>
      <c r="D20" s="419">
        <v>457</v>
      </c>
      <c r="E20" s="422">
        <v>472</v>
      </c>
      <c r="F20" s="420">
        <v>498</v>
      </c>
      <c r="G20" s="421">
        <v>526</v>
      </c>
      <c r="H20" s="187">
        <v>550</v>
      </c>
      <c r="I20" s="420">
        <v>546</v>
      </c>
      <c r="J20" s="419">
        <v>568</v>
      </c>
      <c r="K20" s="422">
        <v>573</v>
      </c>
      <c r="L20" s="420">
        <v>609</v>
      </c>
      <c r="M20" s="419">
        <v>596</v>
      </c>
      <c r="N20" s="422">
        <v>124</v>
      </c>
      <c r="O20" s="420">
        <v>468</v>
      </c>
      <c r="P20" s="419">
        <v>548</v>
      </c>
      <c r="Q20" s="423">
        <v>576</v>
      </c>
      <c r="R20" s="420">
        <v>606</v>
      </c>
      <c r="S20" s="419">
        <v>545</v>
      </c>
      <c r="T20" s="422">
        <v>469</v>
      </c>
      <c r="U20" s="424">
        <v>489</v>
      </c>
      <c r="V20" s="419">
        <v>426</v>
      </c>
      <c r="W20" s="423">
        <v>358</v>
      </c>
      <c r="X20" s="424">
        <v>349</v>
      </c>
      <c r="Y20" s="425">
        <v>436</v>
      </c>
      <c r="Z20" s="422">
        <v>361</v>
      </c>
      <c r="AA20" s="255">
        <v>362</v>
      </c>
      <c r="AB20" s="425">
        <v>354</v>
      </c>
      <c r="AC20" s="422">
        <v>362</v>
      </c>
      <c r="AD20" s="420">
        <v>304</v>
      </c>
      <c r="AE20" s="425">
        <v>278</v>
      </c>
      <c r="AF20" s="422">
        <v>241</v>
      </c>
      <c r="AG20" s="420">
        <v>189</v>
      </c>
      <c r="AH20" s="419">
        <v>218</v>
      </c>
      <c r="AI20" s="422">
        <v>227</v>
      </c>
      <c r="AJ20" s="420">
        <v>242</v>
      </c>
      <c r="AK20" s="419">
        <v>264</v>
      </c>
      <c r="AL20" s="426">
        <v>338</v>
      </c>
    </row>
    <row r="21" spans="1:44" ht="14.25" customHeight="1" x14ac:dyDescent="0.15">
      <c r="A21" s="182" t="s">
        <v>114</v>
      </c>
      <c r="B21" s="394" t="s">
        <v>93</v>
      </c>
      <c r="C21" s="397">
        <v>3515</v>
      </c>
      <c r="D21" s="398">
        <v>4162</v>
      </c>
      <c r="E21" s="401">
        <v>5210</v>
      </c>
      <c r="F21" s="399">
        <v>6325</v>
      </c>
      <c r="G21" s="400">
        <v>6045</v>
      </c>
      <c r="H21" s="183">
        <v>4425</v>
      </c>
      <c r="I21" s="399">
        <v>5794</v>
      </c>
      <c r="J21" s="398">
        <v>6765</v>
      </c>
      <c r="K21" s="401">
        <v>6540</v>
      </c>
      <c r="L21" s="399">
        <v>7672</v>
      </c>
      <c r="M21" s="398">
        <v>6480</v>
      </c>
      <c r="N21" s="401">
        <v>5766</v>
      </c>
      <c r="O21" s="399">
        <v>5954</v>
      </c>
      <c r="P21" s="398">
        <v>5997</v>
      </c>
      <c r="Q21" s="402">
        <v>6176</v>
      </c>
      <c r="R21" s="399">
        <v>5940</v>
      </c>
      <c r="S21" s="398">
        <v>4688</v>
      </c>
      <c r="T21" s="401">
        <v>4869</v>
      </c>
      <c r="U21" s="403">
        <v>5849</v>
      </c>
      <c r="V21" s="398">
        <v>5707</v>
      </c>
      <c r="W21" s="404">
        <v>5757</v>
      </c>
      <c r="X21" s="403">
        <v>5009</v>
      </c>
      <c r="Y21" s="405">
        <v>4921</v>
      </c>
      <c r="Z21" s="401">
        <v>6785</v>
      </c>
      <c r="AA21" s="534">
        <v>5840</v>
      </c>
      <c r="AB21" s="405">
        <v>4938</v>
      </c>
      <c r="AC21" s="401">
        <v>5946</v>
      </c>
      <c r="AD21" s="399">
        <v>5517</v>
      </c>
      <c r="AE21" s="405">
        <v>5482</v>
      </c>
      <c r="AF21" s="401">
        <v>6069</v>
      </c>
      <c r="AG21" s="399">
        <v>4906</v>
      </c>
      <c r="AH21" s="398">
        <v>5536</v>
      </c>
      <c r="AI21" s="401">
        <v>5016</v>
      </c>
      <c r="AJ21" s="399">
        <v>4607</v>
      </c>
      <c r="AK21" s="398">
        <v>4817</v>
      </c>
      <c r="AL21" s="406">
        <v>4569</v>
      </c>
    </row>
    <row r="22" spans="1:44" ht="14.25" customHeight="1" x14ac:dyDescent="0.15">
      <c r="A22" s="184" t="s">
        <v>114</v>
      </c>
      <c r="B22" s="395" t="s">
        <v>94</v>
      </c>
      <c r="C22" s="407">
        <v>361661</v>
      </c>
      <c r="D22" s="408">
        <v>407996</v>
      </c>
      <c r="E22" s="411">
        <v>510980</v>
      </c>
      <c r="F22" s="409">
        <v>419224</v>
      </c>
      <c r="G22" s="410">
        <v>386785</v>
      </c>
      <c r="H22" s="185">
        <v>255592</v>
      </c>
      <c r="I22" s="409">
        <v>358048</v>
      </c>
      <c r="J22" s="408">
        <v>432766</v>
      </c>
      <c r="K22" s="411">
        <v>397084</v>
      </c>
      <c r="L22" s="409">
        <v>461579</v>
      </c>
      <c r="M22" s="408">
        <v>475834</v>
      </c>
      <c r="N22" s="411">
        <v>447070</v>
      </c>
      <c r="O22" s="409">
        <v>427927</v>
      </c>
      <c r="P22" s="408">
        <v>358129</v>
      </c>
      <c r="Q22" s="412">
        <v>372192</v>
      </c>
      <c r="R22" s="409">
        <v>515826</v>
      </c>
      <c r="S22" s="408">
        <v>388745</v>
      </c>
      <c r="T22" s="411">
        <v>434170</v>
      </c>
      <c r="U22" s="413">
        <v>476849</v>
      </c>
      <c r="V22" s="408">
        <v>346382</v>
      </c>
      <c r="W22" s="414">
        <v>408312</v>
      </c>
      <c r="X22" s="413">
        <v>363612</v>
      </c>
      <c r="Y22" s="415">
        <v>379009</v>
      </c>
      <c r="Z22" s="411">
        <v>499747</v>
      </c>
      <c r="AA22" s="535">
        <v>518301</v>
      </c>
      <c r="AB22" s="415">
        <v>562377</v>
      </c>
      <c r="AC22" s="411">
        <v>708497</v>
      </c>
      <c r="AD22" s="409">
        <v>515100</v>
      </c>
      <c r="AE22" s="415">
        <v>375494</v>
      </c>
      <c r="AF22" s="411">
        <v>418431</v>
      </c>
      <c r="AG22" s="409">
        <v>393539</v>
      </c>
      <c r="AH22" s="408">
        <v>370760</v>
      </c>
      <c r="AI22" s="411">
        <v>280937</v>
      </c>
      <c r="AJ22" s="409">
        <v>250651</v>
      </c>
      <c r="AK22" s="408">
        <v>242769</v>
      </c>
      <c r="AL22" s="416">
        <v>288455</v>
      </c>
    </row>
    <row r="23" spans="1:44" ht="14.25" customHeight="1" x14ac:dyDescent="0.15">
      <c r="A23" s="186" t="s">
        <v>114</v>
      </c>
      <c r="B23" s="417" t="s">
        <v>96</v>
      </c>
      <c r="C23" s="418">
        <v>103</v>
      </c>
      <c r="D23" s="419">
        <v>98</v>
      </c>
      <c r="E23" s="422">
        <v>98</v>
      </c>
      <c r="F23" s="420">
        <v>66</v>
      </c>
      <c r="G23" s="421">
        <v>64</v>
      </c>
      <c r="H23" s="187">
        <v>58</v>
      </c>
      <c r="I23" s="420">
        <v>62</v>
      </c>
      <c r="J23" s="419">
        <v>64</v>
      </c>
      <c r="K23" s="422">
        <v>61</v>
      </c>
      <c r="L23" s="420">
        <v>60</v>
      </c>
      <c r="M23" s="419">
        <v>73</v>
      </c>
      <c r="N23" s="422">
        <v>78</v>
      </c>
      <c r="O23" s="420">
        <v>72</v>
      </c>
      <c r="P23" s="419">
        <v>60</v>
      </c>
      <c r="Q23" s="423">
        <v>60</v>
      </c>
      <c r="R23" s="420">
        <v>87</v>
      </c>
      <c r="S23" s="419">
        <v>83</v>
      </c>
      <c r="T23" s="422">
        <v>89</v>
      </c>
      <c r="U23" s="424">
        <v>82</v>
      </c>
      <c r="V23" s="419">
        <v>61</v>
      </c>
      <c r="W23" s="423">
        <v>71</v>
      </c>
      <c r="X23" s="424">
        <v>73</v>
      </c>
      <c r="Y23" s="425">
        <v>77</v>
      </c>
      <c r="Z23" s="422">
        <v>74</v>
      </c>
      <c r="AA23" s="255">
        <v>89</v>
      </c>
      <c r="AB23" s="425">
        <v>114</v>
      </c>
      <c r="AC23" s="422">
        <v>119</v>
      </c>
      <c r="AD23" s="420">
        <v>93</v>
      </c>
      <c r="AE23" s="425">
        <v>68</v>
      </c>
      <c r="AF23" s="422">
        <v>69</v>
      </c>
      <c r="AG23" s="420">
        <v>80</v>
      </c>
      <c r="AH23" s="419">
        <v>67</v>
      </c>
      <c r="AI23" s="422">
        <v>56</v>
      </c>
      <c r="AJ23" s="420">
        <v>54</v>
      </c>
      <c r="AK23" s="419">
        <v>50</v>
      </c>
      <c r="AL23" s="426">
        <v>63</v>
      </c>
    </row>
    <row r="24" spans="1:44" ht="14.25" customHeight="1" x14ac:dyDescent="0.15">
      <c r="A24" s="182" t="s">
        <v>115</v>
      </c>
      <c r="B24" s="394" t="s">
        <v>93</v>
      </c>
      <c r="C24" s="397">
        <v>2039</v>
      </c>
      <c r="D24" s="398">
        <v>1812</v>
      </c>
      <c r="E24" s="401">
        <v>2144</v>
      </c>
      <c r="F24" s="399">
        <v>2527</v>
      </c>
      <c r="G24" s="400">
        <v>2563</v>
      </c>
      <c r="H24" s="183">
        <v>1855</v>
      </c>
      <c r="I24" s="399">
        <v>2397</v>
      </c>
      <c r="J24" s="398">
        <v>2406</v>
      </c>
      <c r="K24" s="401">
        <v>2370</v>
      </c>
      <c r="L24" s="399">
        <v>2866</v>
      </c>
      <c r="M24" s="398">
        <v>2195</v>
      </c>
      <c r="N24" s="401">
        <v>1961</v>
      </c>
      <c r="O24" s="399">
        <v>1977</v>
      </c>
      <c r="P24" s="398">
        <v>2052</v>
      </c>
      <c r="Q24" s="402">
        <v>2082</v>
      </c>
      <c r="R24" s="399">
        <v>2308</v>
      </c>
      <c r="S24" s="398">
        <v>2719</v>
      </c>
      <c r="T24" s="401">
        <v>2995</v>
      </c>
      <c r="U24" s="403">
        <v>2992</v>
      </c>
      <c r="V24" s="398">
        <v>2836</v>
      </c>
      <c r="W24" s="404">
        <v>3249</v>
      </c>
      <c r="X24" s="403">
        <v>3078</v>
      </c>
      <c r="Y24" s="405">
        <v>3060</v>
      </c>
      <c r="Z24" s="401">
        <v>3110</v>
      </c>
      <c r="AA24" s="534">
        <v>2321</v>
      </c>
      <c r="AB24" s="405">
        <v>1841</v>
      </c>
      <c r="AC24" s="401">
        <v>2954</v>
      </c>
      <c r="AD24" s="399">
        <v>3006</v>
      </c>
      <c r="AE24" s="405">
        <v>2990</v>
      </c>
      <c r="AF24" s="401">
        <v>2806</v>
      </c>
      <c r="AG24" s="399">
        <v>2286</v>
      </c>
      <c r="AH24" s="398">
        <v>2533</v>
      </c>
      <c r="AI24" s="401">
        <v>2194</v>
      </c>
      <c r="AJ24" s="399">
        <v>2044</v>
      </c>
      <c r="AK24" s="398">
        <v>2235</v>
      </c>
      <c r="AL24" s="406">
        <v>2316</v>
      </c>
    </row>
    <row r="25" spans="1:44" ht="14.25" customHeight="1" x14ac:dyDescent="0.15">
      <c r="A25" s="184" t="s">
        <v>115</v>
      </c>
      <c r="B25" s="395" t="s">
        <v>94</v>
      </c>
      <c r="C25" s="407">
        <v>467816</v>
      </c>
      <c r="D25" s="408">
        <v>391760</v>
      </c>
      <c r="E25" s="411">
        <v>536962</v>
      </c>
      <c r="F25" s="409">
        <v>493884</v>
      </c>
      <c r="G25" s="410">
        <v>445566</v>
      </c>
      <c r="H25" s="185">
        <v>261078</v>
      </c>
      <c r="I25" s="409">
        <v>322826</v>
      </c>
      <c r="J25" s="408">
        <v>302098</v>
      </c>
      <c r="K25" s="411">
        <v>326995</v>
      </c>
      <c r="L25" s="409">
        <v>328317</v>
      </c>
      <c r="M25" s="408">
        <v>312283</v>
      </c>
      <c r="N25" s="411">
        <v>294101</v>
      </c>
      <c r="O25" s="409">
        <v>301891</v>
      </c>
      <c r="P25" s="408">
        <v>314799</v>
      </c>
      <c r="Q25" s="412">
        <v>399462</v>
      </c>
      <c r="R25" s="409">
        <v>506539</v>
      </c>
      <c r="S25" s="408">
        <v>379070</v>
      </c>
      <c r="T25" s="411">
        <v>297944</v>
      </c>
      <c r="U25" s="413">
        <v>317678</v>
      </c>
      <c r="V25" s="408">
        <v>371787</v>
      </c>
      <c r="W25" s="414">
        <v>627240</v>
      </c>
      <c r="X25" s="413">
        <v>393612</v>
      </c>
      <c r="Y25" s="415">
        <v>392481</v>
      </c>
      <c r="Z25" s="411">
        <v>811448</v>
      </c>
      <c r="AA25" s="535">
        <v>659615</v>
      </c>
      <c r="AB25" s="415">
        <v>734650</v>
      </c>
      <c r="AC25" s="411">
        <v>758988</v>
      </c>
      <c r="AD25" s="409">
        <v>443743</v>
      </c>
      <c r="AE25" s="415">
        <v>335387</v>
      </c>
      <c r="AF25" s="411">
        <v>380197</v>
      </c>
      <c r="AG25" s="409">
        <v>365663</v>
      </c>
      <c r="AH25" s="408">
        <v>330412</v>
      </c>
      <c r="AI25" s="411">
        <v>279112</v>
      </c>
      <c r="AJ25" s="409">
        <v>285001</v>
      </c>
      <c r="AK25" s="408">
        <v>406776</v>
      </c>
      <c r="AL25" s="416">
        <v>595150</v>
      </c>
    </row>
    <row r="26" spans="1:44" ht="14.25" customHeight="1" x14ac:dyDescent="0.15">
      <c r="A26" s="186" t="s">
        <v>115</v>
      </c>
      <c r="B26" s="417" t="s">
        <v>96</v>
      </c>
      <c r="C26" s="418">
        <v>229</v>
      </c>
      <c r="D26" s="419">
        <v>216</v>
      </c>
      <c r="E26" s="422">
        <v>250</v>
      </c>
      <c r="F26" s="420">
        <v>195</v>
      </c>
      <c r="G26" s="421">
        <v>174</v>
      </c>
      <c r="H26" s="187">
        <v>141</v>
      </c>
      <c r="I26" s="420">
        <v>135</v>
      </c>
      <c r="J26" s="419">
        <v>126</v>
      </c>
      <c r="K26" s="422">
        <v>138</v>
      </c>
      <c r="L26" s="420">
        <v>115</v>
      </c>
      <c r="M26" s="419">
        <v>142</v>
      </c>
      <c r="N26" s="422">
        <v>150</v>
      </c>
      <c r="O26" s="420">
        <v>153</v>
      </c>
      <c r="P26" s="419">
        <v>153</v>
      </c>
      <c r="Q26" s="423">
        <v>192</v>
      </c>
      <c r="R26" s="420">
        <v>220</v>
      </c>
      <c r="S26" s="419">
        <v>139</v>
      </c>
      <c r="T26" s="422">
        <v>99</v>
      </c>
      <c r="U26" s="424">
        <v>106</v>
      </c>
      <c r="V26" s="419">
        <v>131</v>
      </c>
      <c r="W26" s="423">
        <v>193</v>
      </c>
      <c r="X26" s="424">
        <v>128</v>
      </c>
      <c r="Y26" s="425">
        <v>128</v>
      </c>
      <c r="Z26" s="422">
        <v>261</v>
      </c>
      <c r="AA26" s="255">
        <v>284</v>
      </c>
      <c r="AB26" s="425">
        <v>399</v>
      </c>
      <c r="AC26" s="422">
        <v>257</v>
      </c>
      <c r="AD26" s="420">
        <v>148</v>
      </c>
      <c r="AE26" s="425">
        <v>113</v>
      </c>
      <c r="AF26" s="422">
        <v>135</v>
      </c>
      <c r="AG26" s="420">
        <v>160</v>
      </c>
      <c r="AH26" s="419">
        <v>130</v>
      </c>
      <c r="AI26" s="422">
        <v>127</v>
      </c>
      <c r="AJ26" s="420">
        <v>139</v>
      </c>
      <c r="AK26" s="419">
        <v>182</v>
      </c>
      <c r="AL26" s="426">
        <v>257</v>
      </c>
    </row>
    <row r="27" spans="1:44" s="41" customFormat="1" ht="14.25" customHeight="1" x14ac:dyDescent="0.15">
      <c r="A27" s="200" t="s">
        <v>116</v>
      </c>
      <c r="B27" s="427" t="s">
        <v>93</v>
      </c>
      <c r="C27" s="428">
        <v>1639.7650000000001</v>
      </c>
      <c r="D27" s="429">
        <v>1414.17</v>
      </c>
      <c r="E27" s="430">
        <v>1648.729</v>
      </c>
      <c r="F27" s="431">
        <v>2009.67</v>
      </c>
      <c r="G27" s="432">
        <v>2115.509</v>
      </c>
      <c r="H27" s="188">
        <v>1536.61</v>
      </c>
      <c r="I27" s="431">
        <v>1965.9259999999999</v>
      </c>
      <c r="J27" s="277">
        <v>1931.7950000000001</v>
      </c>
      <c r="K27" s="430">
        <v>1896.38</v>
      </c>
      <c r="L27" s="189">
        <v>2368.8829999999998</v>
      </c>
      <c r="M27" s="190">
        <v>1810.3710000000001</v>
      </c>
      <c r="N27" s="191">
        <v>1551.923</v>
      </c>
      <c r="O27" s="431">
        <v>1587.5309999999999</v>
      </c>
      <c r="P27" s="429">
        <v>1666.9929999999999</v>
      </c>
      <c r="Q27" s="404">
        <v>1681.5889999999999</v>
      </c>
      <c r="R27" s="431">
        <v>1854.6110000000001</v>
      </c>
      <c r="S27" s="429">
        <v>2208.279</v>
      </c>
      <c r="T27" s="430">
        <v>2484.0010000000002</v>
      </c>
      <c r="U27" s="433">
        <v>2433.1410000000001</v>
      </c>
      <c r="V27" s="429">
        <v>2308.5419999999999</v>
      </c>
      <c r="W27" s="404">
        <v>2669.1579999999999</v>
      </c>
      <c r="X27" s="433">
        <v>2555.2330000000002</v>
      </c>
      <c r="Y27" s="434">
        <v>2534.1610000000001</v>
      </c>
      <c r="Z27" s="430">
        <v>2578.0680000000002</v>
      </c>
      <c r="AA27" s="536">
        <v>1848.6089999999999</v>
      </c>
      <c r="AB27" s="434">
        <v>1458.2470000000001</v>
      </c>
      <c r="AC27" s="430">
        <v>2329.319</v>
      </c>
      <c r="AD27" s="431">
        <v>2421.3719999999998</v>
      </c>
      <c r="AE27" s="434">
        <v>2424.712</v>
      </c>
      <c r="AF27" s="430">
        <v>2339.34</v>
      </c>
      <c r="AG27" s="431">
        <v>1842.883</v>
      </c>
      <c r="AH27" s="429">
        <v>2066.4389999999999</v>
      </c>
      <c r="AI27" s="401">
        <v>1794.327</v>
      </c>
      <c r="AJ27" s="431">
        <v>1665.2750000000001</v>
      </c>
      <c r="AK27" s="429">
        <v>1774.471</v>
      </c>
      <c r="AL27" s="435">
        <v>1776.336</v>
      </c>
      <c r="AN27" s="4"/>
      <c r="AO27" s="4"/>
      <c r="AP27" s="4"/>
      <c r="AQ27" s="4"/>
      <c r="AR27" s="4"/>
    </row>
    <row r="28" spans="1:44" s="41" customFormat="1" ht="14.25" customHeight="1" x14ac:dyDescent="0.15">
      <c r="A28" s="192" t="s">
        <v>116</v>
      </c>
      <c r="B28" s="436" t="s">
        <v>94</v>
      </c>
      <c r="C28" s="437">
        <v>366113.842</v>
      </c>
      <c r="D28" s="438">
        <v>304921.62900000002</v>
      </c>
      <c r="E28" s="439">
        <v>406467.09299999999</v>
      </c>
      <c r="F28" s="440">
        <v>364343.22</v>
      </c>
      <c r="G28" s="441">
        <v>334807.92499999999</v>
      </c>
      <c r="H28" s="193">
        <v>191660.603</v>
      </c>
      <c r="I28" s="440">
        <v>237198.91</v>
      </c>
      <c r="J28" s="438">
        <v>222587.497</v>
      </c>
      <c r="K28" s="439">
        <v>241363.71900000001</v>
      </c>
      <c r="L28" s="194">
        <v>225959.35399999999</v>
      </c>
      <c r="M28" s="195">
        <v>223352.95800000001</v>
      </c>
      <c r="N28" s="196">
        <v>210931.622</v>
      </c>
      <c r="O28" s="440">
        <v>203692.69200000001</v>
      </c>
      <c r="P28" s="438">
        <v>205726.80600000001</v>
      </c>
      <c r="Q28" s="414">
        <v>254622.891</v>
      </c>
      <c r="R28" s="440">
        <v>320544.94699999999</v>
      </c>
      <c r="S28" s="438">
        <v>268231.29200000002</v>
      </c>
      <c r="T28" s="439">
        <v>200657.785</v>
      </c>
      <c r="U28" s="442">
        <v>208463.52900000001</v>
      </c>
      <c r="V28" s="438">
        <v>229799.726</v>
      </c>
      <c r="W28" s="414">
        <v>343318.70899999997</v>
      </c>
      <c r="X28" s="442">
        <v>281193.50199999998</v>
      </c>
      <c r="Y28" s="443">
        <v>262116.96</v>
      </c>
      <c r="Z28" s="439">
        <v>538359.223</v>
      </c>
      <c r="AA28" s="537">
        <v>461129.85800000001</v>
      </c>
      <c r="AB28" s="443">
        <v>494777.36200000002</v>
      </c>
      <c r="AC28" s="439">
        <v>526332.63100000005</v>
      </c>
      <c r="AD28" s="440">
        <v>320226.28200000001</v>
      </c>
      <c r="AE28" s="443">
        <v>250255.48199999999</v>
      </c>
      <c r="AF28" s="439">
        <v>270885.59899999999</v>
      </c>
      <c r="AG28" s="440">
        <v>265706.94300000003</v>
      </c>
      <c r="AH28" s="438">
        <v>250327.44699999999</v>
      </c>
      <c r="AI28" s="411">
        <v>204568.50099999999</v>
      </c>
      <c r="AJ28" s="440">
        <v>205767.31700000001</v>
      </c>
      <c r="AK28" s="438">
        <v>299357.35399999999</v>
      </c>
      <c r="AL28" s="444">
        <v>445152.68800000002</v>
      </c>
      <c r="AN28" s="4"/>
      <c r="AO28" s="4"/>
      <c r="AP28" s="4"/>
      <c r="AQ28" s="4"/>
      <c r="AR28" s="4"/>
    </row>
    <row r="29" spans="1:44" s="41" customFormat="1" ht="14.25" customHeight="1" x14ac:dyDescent="0.15">
      <c r="A29" s="197" t="s">
        <v>116</v>
      </c>
      <c r="B29" s="417" t="s">
        <v>96</v>
      </c>
      <c r="C29" s="418">
        <v>223</v>
      </c>
      <c r="D29" s="419">
        <v>216</v>
      </c>
      <c r="E29" s="422">
        <v>247</v>
      </c>
      <c r="F29" s="420">
        <v>181</v>
      </c>
      <c r="G29" s="421">
        <v>158</v>
      </c>
      <c r="H29" s="187">
        <v>125</v>
      </c>
      <c r="I29" s="420">
        <v>121</v>
      </c>
      <c r="J29" s="419">
        <v>115</v>
      </c>
      <c r="K29" s="422">
        <v>127</v>
      </c>
      <c r="L29" s="198">
        <v>95</v>
      </c>
      <c r="M29" s="199">
        <v>123</v>
      </c>
      <c r="N29" s="187">
        <v>136</v>
      </c>
      <c r="O29" s="420">
        <v>128</v>
      </c>
      <c r="P29" s="419">
        <v>123</v>
      </c>
      <c r="Q29" s="423">
        <v>151</v>
      </c>
      <c r="R29" s="420">
        <v>173</v>
      </c>
      <c r="S29" s="419">
        <v>121</v>
      </c>
      <c r="T29" s="422">
        <v>81</v>
      </c>
      <c r="U29" s="424">
        <v>86</v>
      </c>
      <c r="V29" s="419">
        <v>100</v>
      </c>
      <c r="W29" s="423">
        <v>129</v>
      </c>
      <c r="X29" s="424">
        <v>110</v>
      </c>
      <c r="Y29" s="425">
        <v>103</v>
      </c>
      <c r="Z29" s="422">
        <v>209</v>
      </c>
      <c r="AA29" s="255">
        <v>249</v>
      </c>
      <c r="AB29" s="425">
        <v>339</v>
      </c>
      <c r="AC29" s="422">
        <v>226</v>
      </c>
      <c r="AD29" s="420">
        <v>132</v>
      </c>
      <c r="AE29" s="425">
        <v>103</v>
      </c>
      <c r="AF29" s="422">
        <v>116</v>
      </c>
      <c r="AG29" s="420">
        <v>144</v>
      </c>
      <c r="AH29" s="419">
        <v>121</v>
      </c>
      <c r="AI29" s="422">
        <v>114</v>
      </c>
      <c r="AJ29" s="420">
        <v>124</v>
      </c>
      <c r="AK29" s="419">
        <v>169</v>
      </c>
      <c r="AL29" s="426">
        <v>251</v>
      </c>
      <c r="AN29" s="4"/>
      <c r="AO29" s="4"/>
      <c r="AP29" s="4"/>
      <c r="AQ29" s="4"/>
      <c r="AR29" s="4"/>
    </row>
    <row r="30" spans="1:44" s="41" customFormat="1" ht="14.25" customHeight="1" x14ac:dyDescent="0.15">
      <c r="A30" s="200" t="s">
        <v>117</v>
      </c>
      <c r="B30" s="427" t="s">
        <v>93</v>
      </c>
      <c r="C30" s="428">
        <v>226.446</v>
      </c>
      <c r="D30" s="429">
        <v>229.87200000000001</v>
      </c>
      <c r="E30" s="430">
        <v>290.73899999999998</v>
      </c>
      <c r="F30" s="431">
        <v>313.108</v>
      </c>
      <c r="G30" s="432">
        <v>254.78200000000001</v>
      </c>
      <c r="H30" s="188">
        <v>190.22499999999999</v>
      </c>
      <c r="I30" s="431">
        <v>251.506</v>
      </c>
      <c r="J30" s="429">
        <v>272.10300000000001</v>
      </c>
      <c r="K30" s="430">
        <v>266.77999999999997</v>
      </c>
      <c r="L30" s="431">
        <v>288.185</v>
      </c>
      <c r="M30" s="429">
        <v>227.28800000000001</v>
      </c>
      <c r="N30" s="430">
        <v>246.642</v>
      </c>
      <c r="O30" s="431">
        <v>231.15899999999999</v>
      </c>
      <c r="P30" s="429">
        <v>237.90899999999999</v>
      </c>
      <c r="Q30" s="404">
        <v>238.28399999999999</v>
      </c>
      <c r="R30" s="431">
        <v>282.71100000000001</v>
      </c>
      <c r="S30" s="429">
        <v>314.35700000000003</v>
      </c>
      <c r="T30" s="430">
        <v>304.32900000000001</v>
      </c>
      <c r="U30" s="433">
        <v>308.29500000000002</v>
      </c>
      <c r="V30" s="429">
        <v>284.86599999999999</v>
      </c>
      <c r="W30" s="404">
        <v>329.19299999999998</v>
      </c>
      <c r="X30" s="433">
        <v>276.654</v>
      </c>
      <c r="Y30" s="434">
        <v>270.44400000000002</v>
      </c>
      <c r="Z30" s="430">
        <v>275.18299999999999</v>
      </c>
      <c r="AA30" s="536">
        <v>253.756</v>
      </c>
      <c r="AB30" s="434">
        <v>199.101</v>
      </c>
      <c r="AC30" s="430">
        <v>323.94900000000001</v>
      </c>
      <c r="AD30" s="431">
        <v>310.947</v>
      </c>
      <c r="AE30" s="434">
        <v>305.39800000000002</v>
      </c>
      <c r="AF30" s="430">
        <v>259.31099999999998</v>
      </c>
      <c r="AG30" s="431">
        <v>259.02999999999997</v>
      </c>
      <c r="AH30" s="429">
        <v>273.97800000000001</v>
      </c>
      <c r="AI30" s="430">
        <v>232.648</v>
      </c>
      <c r="AJ30" s="431">
        <v>215.68100000000001</v>
      </c>
      <c r="AK30" s="429">
        <v>264.57400000000001</v>
      </c>
      <c r="AL30" s="435">
        <v>316.52199999999999</v>
      </c>
      <c r="AN30" s="4"/>
      <c r="AO30" s="4"/>
      <c r="AP30" s="4"/>
      <c r="AQ30" s="4"/>
      <c r="AR30" s="4"/>
    </row>
    <row r="31" spans="1:44" s="41" customFormat="1" ht="14.25" customHeight="1" x14ac:dyDescent="0.15">
      <c r="A31" s="192" t="s">
        <v>117</v>
      </c>
      <c r="B31" s="436" t="s">
        <v>94</v>
      </c>
      <c r="C31" s="437">
        <v>58490.555999999997</v>
      </c>
      <c r="D31" s="438">
        <v>51602.711000000003</v>
      </c>
      <c r="E31" s="439">
        <v>79188.933999999994</v>
      </c>
      <c r="F31" s="440">
        <v>81702.206000000006</v>
      </c>
      <c r="G31" s="441">
        <v>66389.695999999996</v>
      </c>
      <c r="H31" s="193">
        <v>42683.875</v>
      </c>
      <c r="I31" s="440">
        <v>48577.728999999999</v>
      </c>
      <c r="J31" s="438">
        <v>42519.203000000001</v>
      </c>
      <c r="K31" s="439">
        <v>46637.525000000001</v>
      </c>
      <c r="L31" s="194">
        <v>58406.161999999997</v>
      </c>
      <c r="M31" s="195">
        <v>48726.093999999997</v>
      </c>
      <c r="N31" s="196">
        <v>46400.947999999997</v>
      </c>
      <c r="O31" s="440">
        <v>54672.995999999999</v>
      </c>
      <c r="P31" s="438">
        <v>63209.21</v>
      </c>
      <c r="Q31" s="414">
        <v>81787.486000000004</v>
      </c>
      <c r="R31" s="440">
        <v>105887.357</v>
      </c>
      <c r="S31" s="438">
        <v>64987.044999999998</v>
      </c>
      <c r="T31" s="439">
        <v>55032.053999999996</v>
      </c>
      <c r="U31" s="442">
        <v>59240.622000000003</v>
      </c>
      <c r="V31" s="438">
        <v>80082.835000000006</v>
      </c>
      <c r="W31" s="529">
        <v>101164.76300000001</v>
      </c>
      <c r="X31" s="442">
        <v>60835.171999999999</v>
      </c>
      <c r="Y31" s="443">
        <v>68075.962</v>
      </c>
      <c r="Z31" s="439">
        <v>152440.14600000001</v>
      </c>
      <c r="AA31" s="537">
        <v>108305.277</v>
      </c>
      <c r="AB31" s="443">
        <v>132123.277</v>
      </c>
      <c r="AC31" s="439">
        <v>124947.25900000001</v>
      </c>
      <c r="AD31" s="440">
        <v>70589.398000000001</v>
      </c>
      <c r="AE31" s="443">
        <v>47183.262000000002</v>
      </c>
      <c r="AF31" s="439">
        <v>59738.345000000001</v>
      </c>
      <c r="AG31" s="440">
        <v>56187.038</v>
      </c>
      <c r="AH31" s="438">
        <v>42812.777000000002</v>
      </c>
      <c r="AI31" s="439">
        <v>40564.438000000002</v>
      </c>
      <c r="AJ31" s="440">
        <v>42698.387000000002</v>
      </c>
      <c r="AK31" s="438">
        <v>59655.463000000003</v>
      </c>
      <c r="AL31" s="444">
        <v>83471.183999999994</v>
      </c>
      <c r="AN31" s="4"/>
      <c r="AO31" s="4"/>
      <c r="AP31" s="4"/>
      <c r="AQ31" s="4"/>
      <c r="AR31" s="4"/>
    </row>
    <row r="32" spans="1:44" s="41" customFormat="1" ht="14.25" customHeight="1" x14ac:dyDescent="0.15">
      <c r="A32" s="197" t="s">
        <v>117</v>
      </c>
      <c r="B32" s="417" t="s">
        <v>96</v>
      </c>
      <c r="C32" s="418">
        <v>258</v>
      </c>
      <c r="D32" s="419">
        <v>224</v>
      </c>
      <c r="E32" s="422">
        <v>272</v>
      </c>
      <c r="F32" s="420">
        <v>261</v>
      </c>
      <c r="G32" s="421">
        <v>261</v>
      </c>
      <c r="H32" s="187">
        <v>224</v>
      </c>
      <c r="I32" s="420">
        <v>193</v>
      </c>
      <c r="J32" s="419">
        <v>156</v>
      </c>
      <c r="K32" s="422">
        <v>175</v>
      </c>
      <c r="L32" s="420">
        <v>203</v>
      </c>
      <c r="M32" s="419">
        <v>214</v>
      </c>
      <c r="N32" s="422">
        <v>188</v>
      </c>
      <c r="O32" s="420">
        <v>237</v>
      </c>
      <c r="P32" s="419">
        <v>266</v>
      </c>
      <c r="Q32" s="423">
        <v>343</v>
      </c>
      <c r="R32" s="420">
        <v>375</v>
      </c>
      <c r="S32" s="419">
        <v>207</v>
      </c>
      <c r="T32" s="422">
        <v>181</v>
      </c>
      <c r="U32" s="424">
        <v>192</v>
      </c>
      <c r="V32" s="419">
        <v>281</v>
      </c>
      <c r="W32" s="530">
        <v>307</v>
      </c>
      <c r="X32" s="424">
        <v>220</v>
      </c>
      <c r="Y32" s="425">
        <v>252</v>
      </c>
      <c r="Z32" s="422">
        <v>554</v>
      </c>
      <c r="AA32" s="255">
        <v>427</v>
      </c>
      <c r="AB32" s="425">
        <v>664</v>
      </c>
      <c r="AC32" s="422">
        <v>386</v>
      </c>
      <c r="AD32" s="420">
        <v>227</v>
      </c>
      <c r="AE32" s="425">
        <v>154</v>
      </c>
      <c r="AF32" s="422">
        <v>230</v>
      </c>
      <c r="AG32" s="420">
        <v>217</v>
      </c>
      <c r="AH32" s="419">
        <v>156</v>
      </c>
      <c r="AI32" s="422">
        <v>174</v>
      </c>
      <c r="AJ32" s="420">
        <v>198</v>
      </c>
      <c r="AK32" s="419">
        <v>225</v>
      </c>
      <c r="AL32" s="426">
        <v>264</v>
      </c>
      <c r="AN32" s="4"/>
      <c r="AO32" s="4"/>
      <c r="AP32" s="4"/>
      <c r="AQ32" s="4"/>
      <c r="AR32" s="4"/>
    </row>
    <row r="33" spans="1:44" s="41" customFormat="1" ht="14.25" customHeight="1" x14ac:dyDescent="0.15">
      <c r="A33" s="200" t="s">
        <v>118</v>
      </c>
      <c r="B33" s="427" t="s">
        <v>93</v>
      </c>
      <c r="C33" s="428">
        <v>113.44799999999999</v>
      </c>
      <c r="D33" s="429">
        <v>109.741</v>
      </c>
      <c r="E33" s="430">
        <v>137.58500000000001</v>
      </c>
      <c r="F33" s="431">
        <v>135.529</v>
      </c>
      <c r="G33" s="432">
        <v>124.554</v>
      </c>
      <c r="H33" s="188">
        <v>78.741</v>
      </c>
      <c r="I33" s="431">
        <v>111.726</v>
      </c>
      <c r="J33" s="429">
        <v>119.599</v>
      </c>
      <c r="K33" s="430">
        <v>123.227</v>
      </c>
      <c r="L33" s="431">
        <v>130.535</v>
      </c>
      <c r="M33" s="429">
        <v>103.496</v>
      </c>
      <c r="N33" s="430">
        <v>108.63800000000001</v>
      </c>
      <c r="O33" s="431">
        <v>99.012</v>
      </c>
      <c r="P33" s="429">
        <v>96.635999999999996</v>
      </c>
      <c r="Q33" s="404">
        <v>99.8</v>
      </c>
      <c r="R33" s="431">
        <v>112.35599999999999</v>
      </c>
      <c r="S33" s="429">
        <v>1123.7670000000001</v>
      </c>
      <c r="T33" s="430">
        <v>131.33500000000001</v>
      </c>
      <c r="U33" s="433">
        <v>151.37899999999999</v>
      </c>
      <c r="V33" s="429">
        <v>158.22999999999999</v>
      </c>
      <c r="W33" s="404">
        <v>191.75</v>
      </c>
      <c r="X33" s="433">
        <v>165.82400000000001</v>
      </c>
      <c r="Y33" s="434">
        <v>168.447</v>
      </c>
      <c r="Z33" s="430">
        <v>170.84200000000001</v>
      </c>
      <c r="AA33" s="536">
        <v>149.791</v>
      </c>
      <c r="AB33" s="434">
        <v>123.313</v>
      </c>
      <c r="AC33" s="430">
        <v>200.76900000000001</v>
      </c>
      <c r="AD33" s="431">
        <v>177.739</v>
      </c>
      <c r="AE33" s="434">
        <v>170.19399999999999</v>
      </c>
      <c r="AF33" s="430">
        <v>136.74299999999999</v>
      </c>
      <c r="AG33" s="431">
        <v>122.721</v>
      </c>
      <c r="AH33" s="429">
        <v>124.99299999999999</v>
      </c>
      <c r="AI33" s="430">
        <v>105.15600000000001</v>
      </c>
      <c r="AJ33" s="431">
        <v>100.069</v>
      </c>
      <c r="AK33" s="429">
        <v>125.614</v>
      </c>
      <c r="AL33" s="435">
        <v>148.80600000000001</v>
      </c>
      <c r="AN33" s="4"/>
      <c r="AO33" s="4"/>
      <c r="AP33" s="4"/>
      <c r="AQ33" s="4"/>
      <c r="AR33" s="4"/>
    </row>
    <row r="34" spans="1:44" s="41" customFormat="1" ht="14.25" customHeight="1" x14ac:dyDescent="0.15">
      <c r="A34" s="192" t="s">
        <v>118</v>
      </c>
      <c r="B34" s="436" t="s">
        <v>94</v>
      </c>
      <c r="C34" s="437">
        <v>29838.535</v>
      </c>
      <c r="D34" s="438">
        <v>22381.934000000001</v>
      </c>
      <c r="E34" s="439">
        <v>35185.572999999997</v>
      </c>
      <c r="F34" s="440">
        <v>31496.095000000001</v>
      </c>
      <c r="G34" s="441">
        <v>28168.941999999999</v>
      </c>
      <c r="H34" s="193">
        <v>15929.724</v>
      </c>
      <c r="I34" s="440">
        <v>21717.305</v>
      </c>
      <c r="J34" s="438">
        <v>20732.192999999999</v>
      </c>
      <c r="K34" s="439">
        <v>22510.639999999999</v>
      </c>
      <c r="L34" s="409">
        <v>27340.383000000002</v>
      </c>
      <c r="M34" s="195">
        <v>26271.368999999999</v>
      </c>
      <c r="N34" s="196">
        <v>23219.577000000001</v>
      </c>
      <c r="O34" s="440">
        <v>29418.645</v>
      </c>
      <c r="P34" s="438">
        <v>32787.571000000004</v>
      </c>
      <c r="Q34" s="414">
        <v>45103.974999999999</v>
      </c>
      <c r="R34" s="440">
        <v>58050.794000000002</v>
      </c>
      <c r="S34" s="438">
        <v>28534.155999999999</v>
      </c>
      <c r="T34" s="439">
        <v>25977.016</v>
      </c>
      <c r="U34" s="442">
        <v>30921.999</v>
      </c>
      <c r="V34" s="438">
        <v>43983.601000000002</v>
      </c>
      <c r="W34" s="414">
        <v>60866.214999999997</v>
      </c>
      <c r="X34" s="442">
        <v>34178.47</v>
      </c>
      <c r="Y34" s="443">
        <v>44064.540999999997</v>
      </c>
      <c r="Z34" s="439">
        <v>94242.417000000001</v>
      </c>
      <c r="AA34" s="537">
        <v>65984.634000000005</v>
      </c>
      <c r="AB34" s="443">
        <v>80994.592000000004</v>
      </c>
      <c r="AC34" s="439">
        <v>74409.138000000006</v>
      </c>
      <c r="AD34" s="440">
        <v>33274.275999999998</v>
      </c>
      <c r="AE34" s="443">
        <v>22935.177</v>
      </c>
      <c r="AF34" s="439">
        <v>31160.86</v>
      </c>
      <c r="AG34" s="440">
        <v>26625.620999999999</v>
      </c>
      <c r="AH34" s="438">
        <v>20979.08</v>
      </c>
      <c r="AI34" s="439">
        <v>19184.162</v>
      </c>
      <c r="AJ34" s="440">
        <v>21251.078000000001</v>
      </c>
      <c r="AK34" s="438">
        <v>31073.947</v>
      </c>
      <c r="AL34" s="444">
        <v>45043.237000000001</v>
      </c>
      <c r="AN34" s="4"/>
      <c r="AO34" s="4"/>
      <c r="AP34" s="4"/>
      <c r="AQ34" s="4"/>
      <c r="AR34" s="4"/>
    </row>
    <row r="35" spans="1:44" s="41" customFormat="1" ht="14.25" customHeight="1" x14ac:dyDescent="0.15">
      <c r="A35" s="197" t="s">
        <v>118</v>
      </c>
      <c r="B35" s="417" t="s">
        <v>96</v>
      </c>
      <c r="C35" s="418">
        <v>263</v>
      </c>
      <c r="D35" s="419">
        <v>204</v>
      </c>
      <c r="E35" s="422">
        <v>256</v>
      </c>
      <c r="F35" s="420">
        <v>232</v>
      </c>
      <c r="G35" s="421">
        <v>226</v>
      </c>
      <c r="H35" s="187">
        <v>202</v>
      </c>
      <c r="I35" s="420">
        <v>194</v>
      </c>
      <c r="J35" s="419">
        <v>173</v>
      </c>
      <c r="K35" s="422">
        <v>183</v>
      </c>
      <c r="L35" s="198">
        <v>209</v>
      </c>
      <c r="M35" s="419">
        <v>254</v>
      </c>
      <c r="N35" s="422">
        <v>214</v>
      </c>
      <c r="O35" s="420">
        <v>297</v>
      </c>
      <c r="P35" s="419">
        <v>339</v>
      </c>
      <c r="Q35" s="423">
        <v>452</v>
      </c>
      <c r="R35" s="420">
        <v>517</v>
      </c>
      <c r="S35" s="419">
        <v>231</v>
      </c>
      <c r="T35" s="422">
        <v>198</v>
      </c>
      <c r="U35" s="424">
        <v>204</v>
      </c>
      <c r="V35" s="419">
        <v>278</v>
      </c>
      <c r="W35" s="423">
        <v>317</v>
      </c>
      <c r="X35" s="424">
        <v>206</v>
      </c>
      <c r="Y35" s="425">
        <v>262</v>
      </c>
      <c r="Z35" s="422">
        <v>552</v>
      </c>
      <c r="AA35" s="255">
        <v>441</v>
      </c>
      <c r="AB35" s="425">
        <v>657</v>
      </c>
      <c r="AC35" s="422">
        <v>371</v>
      </c>
      <c r="AD35" s="420">
        <v>187</v>
      </c>
      <c r="AE35" s="425">
        <v>135</v>
      </c>
      <c r="AF35" s="422">
        <v>228</v>
      </c>
      <c r="AG35" s="420">
        <v>217</v>
      </c>
      <c r="AH35" s="419">
        <v>168</v>
      </c>
      <c r="AI35" s="422">
        <v>182</v>
      </c>
      <c r="AJ35" s="420">
        <v>212</v>
      </c>
      <c r="AK35" s="419">
        <v>247</v>
      </c>
      <c r="AL35" s="426">
        <v>303</v>
      </c>
      <c r="AN35" s="4"/>
      <c r="AO35" s="4"/>
      <c r="AP35" s="4"/>
      <c r="AQ35" s="4"/>
      <c r="AR35" s="4"/>
    </row>
    <row r="36" spans="1:44" ht="14.25" customHeight="1" x14ac:dyDescent="0.15">
      <c r="A36" s="182" t="s">
        <v>26</v>
      </c>
      <c r="B36" s="394" t="s">
        <v>93</v>
      </c>
      <c r="C36" s="397">
        <v>4446</v>
      </c>
      <c r="D36" s="398">
        <v>5080</v>
      </c>
      <c r="E36" s="401">
        <v>5478</v>
      </c>
      <c r="F36" s="399">
        <v>5613</v>
      </c>
      <c r="G36" s="400">
        <v>4242</v>
      </c>
      <c r="H36" s="183">
        <v>2780</v>
      </c>
      <c r="I36" s="399">
        <v>3361</v>
      </c>
      <c r="J36" s="398">
        <v>2985</v>
      </c>
      <c r="K36" s="401">
        <v>2388</v>
      </c>
      <c r="L36" s="399">
        <v>2263</v>
      </c>
      <c r="M36" s="398">
        <v>2077</v>
      </c>
      <c r="N36" s="401">
        <v>2145</v>
      </c>
      <c r="O36" s="399">
        <v>2116</v>
      </c>
      <c r="P36" s="398">
        <v>1985</v>
      </c>
      <c r="Q36" s="402">
        <v>2483</v>
      </c>
      <c r="R36" s="399">
        <v>2059</v>
      </c>
      <c r="S36" s="398">
        <v>1893</v>
      </c>
      <c r="T36" s="401">
        <v>2235</v>
      </c>
      <c r="U36" s="403">
        <v>2415</v>
      </c>
      <c r="V36" s="398">
        <v>1960</v>
      </c>
      <c r="W36" s="404">
        <v>2164</v>
      </c>
      <c r="X36" s="403">
        <v>1756</v>
      </c>
      <c r="Y36" s="405">
        <v>2509</v>
      </c>
      <c r="Z36" s="401">
        <v>2993</v>
      </c>
      <c r="AA36" s="534">
        <v>2766</v>
      </c>
      <c r="AB36" s="405">
        <v>2220</v>
      </c>
      <c r="AC36" s="401">
        <v>3364</v>
      </c>
      <c r="AD36" s="399">
        <v>3307</v>
      </c>
      <c r="AE36" s="405">
        <v>4821</v>
      </c>
      <c r="AF36" s="401">
        <v>7160</v>
      </c>
      <c r="AG36" s="399">
        <v>4792</v>
      </c>
      <c r="AH36" s="398">
        <v>5738</v>
      </c>
      <c r="AI36" s="401">
        <v>5251</v>
      </c>
      <c r="AJ36" s="399">
        <v>4618</v>
      </c>
      <c r="AK36" s="398">
        <v>5033</v>
      </c>
      <c r="AL36" s="406">
        <v>5708</v>
      </c>
    </row>
    <row r="37" spans="1:44" ht="14.25" customHeight="1" x14ac:dyDescent="0.15">
      <c r="A37" s="184" t="s">
        <v>119</v>
      </c>
      <c r="B37" s="395" t="s">
        <v>94</v>
      </c>
      <c r="C37" s="407">
        <v>165243</v>
      </c>
      <c r="D37" s="408">
        <v>189250</v>
      </c>
      <c r="E37" s="411">
        <v>198974</v>
      </c>
      <c r="F37" s="409">
        <v>182917</v>
      </c>
      <c r="G37" s="410">
        <v>124671</v>
      </c>
      <c r="H37" s="185">
        <v>86782</v>
      </c>
      <c r="I37" s="409">
        <v>111567</v>
      </c>
      <c r="J37" s="408">
        <v>123263</v>
      </c>
      <c r="K37" s="411">
        <v>138910</v>
      </c>
      <c r="L37" s="409">
        <v>84851</v>
      </c>
      <c r="M37" s="408">
        <v>85947</v>
      </c>
      <c r="N37" s="411">
        <v>447070</v>
      </c>
      <c r="O37" s="409">
        <v>103594</v>
      </c>
      <c r="P37" s="408">
        <v>80092</v>
      </c>
      <c r="Q37" s="412">
        <v>125947</v>
      </c>
      <c r="R37" s="409">
        <v>185037</v>
      </c>
      <c r="S37" s="408">
        <v>130466</v>
      </c>
      <c r="T37" s="411">
        <v>127381</v>
      </c>
      <c r="U37" s="413">
        <v>138707</v>
      </c>
      <c r="V37" s="408">
        <v>115861</v>
      </c>
      <c r="W37" s="414">
        <v>131518</v>
      </c>
      <c r="X37" s="413">
        <v>111132</v>
      </c>
      <c r="Y37" s="415">
        <v>172980</v>
      </c>
      <c r="Z37" s="411">
        <v>308496</v>
      </c>
      <c r="AA37" s="535">
        <v>326293</v>
      </c>
      <c r="AB37" s="415">
        <v>442720</v>
      </c>
      <c r="AC37" s="411">
        <v>479754</v>
      </c>
      <c r="AD37" s="409">
        <v>315948</v>
      </c>
      <c r="AE37" s="415">
        <v>271429</v>
      </c>
      <c r="AF37" s="411">
        <v>368493</v>
      </c>
      <c r="AG37" s="409">
        <v>240988</v>
      </c>
      <c r="AH37" s="408">
        <v>245666</v>
      </c>
      <c r="AI37" s="411">
        <v>179381</v>
      </c>
      <c r="AJ37" s="409">
        <v>165093</v>
      </c>
      <c r="AK37" s="408">
        <v>161625</v>
      </c>
      <c r="AL37" s="416">
        <v>191094</v>
      </c>
    </row>
    <row r="38" spans="1:44" ht="14.25" customHeight="1" x14ac:dyDescent="0.15">
      <c r="A38" s="186" t="s">
        <v>119</v>
      </c>
      <c r="B38" s="417" t="s">
        <v>96</v>
      </c>
      <c r="C38" s="418">
        <v>37</v>
      </c>
      <c r="D38" s="419">
        <v>37</v>
      </c>
      <c r="E38" s="422">
        <v>36</v>
      </c>
      <c r="F38" s="420">
        <v>33</v>
      </c>
      <c r="G38" s="421">
        <v>29</v>
      </c>
      <c r="H38" s="187">
        <v>31</v>
      </c>
      <c r="I38" s="420">
        <v>33</v>
      </c>
      <c r="J38" s="419">
        <v>41</v>
      </c>
      <c r="K38" s="422">
        <v>58</v>
      </c>
      <c r="L38" s="420">
        <v>37</v>
      </c>
      <c r="M38" s="419">
        <v>41</v>
      </c>
      <c r="N38" s="422">
        <v>78</v>
      </c>
      <c r="O38" s="420">
        <v>49</v>
      </c>
      <c r="P38" s="419">
        <v>40</v>
      </c>
      <c r="Q38" s="423">
        <v>51</v>
      </c>
      <c r="R38" s="420">
        <v>90</v>
      </c>
      <c r="S38" s="419">
        <v>69</v>
      </c>
      <c r="T38" s="422">
        <v>57</v>
      </c>
      <c r="U38" s="424">
        <v>57</v>
      </c>
      <c r="V38" s="419">
        <v>59</v>
      </c>
      <c r="W38" s="423">
        <v>61</v>
      </c>
      <c r="X38" s="424">
        <v>63</v>
      </c>
      <c r="Y38" s="425">
        <v>69</v>
      </c>
      <c r="Z38" s="422">
        <v>103</v>
      </c>
      <c r="AA38" s="255">
        <v>118</v>
      </c>
      <c r="AB38" s="425">
        <v>199</v>
      </c>
      <c r="AC38" s="422">
        <v>143</v>
      </c>
      <c r="AD38" s="420">
        <v>96</v>
      </c>
      <c r="AE38" s="425">
        <v>56</v>
      </c>
      <c r="AF38" s="422">
        <v>51</v>
      </c>
      <c r="AG38" s="420">
        <v>50</v>
      </c>
      <c r="AH38" s="419">
        <v>43</v>
      </c>
      <c r="AI38" s="422">
        <v>34</v>
      </c>
      <c r="AJ38" s="420">
        <v>36</v>
      </c>
      <c r="AK38" s="419">
        <v>32</v>
      </c>
      <c r="AL38" s="426">
        <v>33</v>
      </c>
    </row>
    <row r="39" spans="1:44" ht="14.25" customHeight="1" x14ac:dyDescent="0.15">
      <c r="A39" s="182" t="s">
        <v>27</v>
      </c>
      <c r="B39" s="394" t="s">
        <v>93</v>
      </c>
      <c r="C39" s="397">
        <v>343</v>
      </c>
      <c r="D39" s="398">
        <v>341</v>
      </c>
      <c r="E39" s="401">
        <v>369</v>
      </c>
      <c r="F39" s="399">
        <v>389</v>
      </c>
      <c r="G39" s="400">
        <v>423</v>
      </c>
      <c r="H39" s="183">
        <v>310</v>
      </c>
      <c r="I39" s="399">
        <v>391</v>
      </c>
      <c r="J39" s="398">
        <v>426</v>
      </c>
      <c r="K39" s="401">
        <v>443</v>
      </c>
      <c r="L39" s="399">
        <v>444</v>
      </c>
      <c r="M39" s="398">
        <v>385</v>
      </c>
      <c r="N39" s="401">
        <v>369</v>
      </c>
      <c r="O39" s="399">
        <v>355</v>
      </c>
      <c r="P39" s="398">
        <v>369</v>
      </c>
      <c r="Q39" s="402">
        <v>359</v>
      </c>
      <c r="R39" s="399">
        <v>356</v>
      </c>
      <c r="S39" s="398">
        <v>349</v>
      </c>
      <c r="T39" s="401">
        <v>404</v>
      </c>
      <c r="U39" s="403">
        <v>563</v>
      </c>
      <c r="V39" s="398">
        <v>428</v>
      </c>
      <c r="W39" s="404">
        <v>446</v>
      </c>
      <c r="X39" s="403">
        <v>330</v>
      </c>
      <c r="Y39" s="405">
        <v>308</v>
      </c>
      <c r="Z39" s="401">
        <v>381</v>
      </c>
      <c r="AA39" s="534">
        <v>354</v>
      </c>
      <c r="AB39" s="405">
        <v>298</v>
      </c>
      <c r="AC39" s="401">
        <v>531</v>
      </c>
      <c r="AD39" s="399">
        <v>506</v>
      </c>
      <c r="AE39" s="405">
        <v>456</v>
      </c>
      <c r="AF39" s="401">
        <v>427</v>
      </c>
      <c r="AG39" s="399">
        <v>376</v>
      </c>
      <c r="AH39" s="398">
        <v>385</v>
      </c>
      <c r="AI39" s="401">
        <v>338</v>
      </c>
      <c r="AJ39" s="399">
        <v>310</v>
      </c>
      <c r="AK39" s="398">
        <v>342</v>
      </c>
      <c r="AL39" s="406">
        <v>424</v>
      </c>
    </row>
    <row r="40" spans="1:44" ht="14.25" customHeight="1" x14ac:dyDescent="0.15">
      <c r="A40" s="184" t="s">
        <v>216</v>
      </c>
      <c r="B40" s="395" t="s">
        <v>94</v>
      </c>
      <c r="C40" s="407">
        <v>158835</v>
      </c>
      <c r="D40" s="408">
        <v>149346</v>
      </c>
      <c r="E40" s="411">
        <v>168818</v>
      </c>
      <c r="F40" s="409">
        <v>144140</v>
      </c>
      <c r="G40" s="410">
        <v>116817</v>
      </c>
      <c r="H40" s="185">
        <v>51038</v>
      </c>
      <c r="I40" s="409">
        <v>63439</v>
      </c>
      <c r="J40" s="408">
        <v>68563</v>
      </c>
      <c r="K40" s="411">
        <v>70709</v>
      </c>
      <c r="L40" s="409">
        <v>66150</v>
      </c>
      <c r="M40" s="408">
        <v>91777</v>
      </c>
      <c r="N40" s="411">
        <v>78268</v>
      </c>
      <c r="O40" s="409">
        <v>67608</v>
      </c>
      <c r="P40" s="408">
        <v>69963</v>
      </c>
      <c r="Q40" s="412">
        <v>90329</v>
      </c>
      <c r="R40" s="409">
        <v>118596</v>
      </c>
      <c r="S40" s="408">
        <v>90009</v>
      </c>
      <c r="T40" s="411">
        <v>80374</v>
      </c>
      <c r="U40" s="413">
        <v>71722</v>
      </c>
      <c r="V40" s="408">
        <v>77451</v>
      </c>
      <c r="W40" s="414">
        <v>73871</v>
      </c>
      <c r="X40" s="413">
        <v>46982</v>
      </c>
      <c r="Y40" s="415">
        <v>84496</v>
      </c>
      <c r="Z40" s="411">
        <v>171985</v>
      </c>
      <c r="AA40" s="535">
        <v>173024</v>
      </c>
      <c r="AB40" s="415">
        <v>149867</v>
      </c>
      <c r="AC40" s="411">
        <v>188751</v>
      </c>
      <c r="AD40" s="409">
        <v>108857</v>
      </c>
      <c r="AE40" s="415">
        <v>71980</v>
      </c>
      <c r="AF40" s="411">
        <v>109551</v>
      </c>
      <c r="AG40" s="409">
        <v>79703</v>
      </c>
      <c r="AH40" s="408">
        <v>83363</v>
      </c>
      <c r="AI40" s="411">
        <v>70359</v>
      </c>
      <c r="AJ40" s="409">
        <v>76265</v>
      </c>
      <c r="AK40" s="408">
        <v>94133</v>
      </c>
      <c r="AL40" s="416">
        <v>158666</v>
      </c>
    </row>
    <row r="41" spans="1:44" ht="14.25" customHeight="1" x14ac:dyDescent="0.15">
      <c r="A41" s="186" t="s">
        <v>216</v>
      </c>
      <c r="B41" s="417" t="s">
        <v>96</v>
      </c>
      <c r="C41" s="418">
        <v>463</v>
      </c>
      <c r="D41" s="419">
        <v>438</v>
      </c>
      <c r="E41" s="422">
        <v>458</v>
      </c>
      <c r="F41" s="420">
        <v>370</v>
      </c>
      <c r="G41" s="421">
        <v>276</v>
      </c>
      <c r="H41" s="187">
        <v>164</v>
      </c>
      <c r="I41" s="420">
        <v>162</v>
      </c>
      <c r="J41" s="419">
        <v>161</v>
      </c>
      <c r="K41" s="422">
        <v>160</v>
      </c>
      <c r="L41" s="420">
        <v>149</v>
      </c>
      <c r="M41" s="419">
        <v>238</v>
      </c>
      <c r="N41" s="422">
        <v>212</v>
      </c>
      <c r="O41" s="420">
        <v>191</v>
      </c>
      <c r="P41" s="419">
        <v>190</v>
      </c>
      <c r="Q41" s="423">
        <v>251</v>
      </c>
      <c r="R41" s="420">
        <v>333</v>
      </c>
      <c r="S41" s="419">
        <v>258</v>
      </c>
      <c r="T41" s="422">
        <v>199</v>
      </c>
      <c r="U41" s="424">
        <v>127</v>
      </c>
      <c r="V41" s="419">
        <v>181</v>
      </c>
      <c r="W41" s="423">
        <v>166</v>
      </c>
      <c r="X41" s="424">
        <v>142</v>
      </c>
      <c r="Y41" s="425">
        <v>274</v>
      </c>
      <c r="Z41" s="422">
        <v>452</v>
      </c>
      <c r="AA41" s="255">
        <v>488</v>
      </c>
      <c r="AB41" s="425">
        <v>502</v>
      </c>
      <c r="AC41" s="422">
        <v>355</v>
      </c>
      <c r="AD41" s="420">
        <v>215</v>
      </c>
      <c r="AE41" s="425">
        <v>158</v>
      </c>
      <c r="AF41" s="422">
        <v>256</v>
      </c>
      <c r="AG41" s="420">
        <v>212</v>
      </c>
      <c r="AH41" s="419">
        <v>217</v>
      </c>
      <c r="AI41" s="422">
        <v>208</v>
      </c>
      <c r="AJ41" s="420">
        <v>246</v>
      </c>
      <c r="AK41" s="419">
        <v>275</v>
      </c>
      <c r="AL41" s="426">
        <v>374</v>
      </c>
    </row>
    <row r="42" spans="1:44" ht="14.25" customHeight="1" x14ac:dyDescent="0.15">
      <c r="A42" s="182" t="s">
        <v>28</v>
      </c>
      <c r="B42" s="394" t="s">
        <v>93</v>
      </c>
      <c r="C42" s="397">
        <v>377</v>
      </c>
      <c r="D42" s="398">
        <v>456</v>
      </c>
      <c r="E42" s="401">
        <v>575</v>
      </c>
      <c r="F42" s="399">
        <v>670</v>
      </c>
      <c r="G42" s="400">
        <v>676</v>
      </c>
      <c r="H42" s="183">
        <v>427</v>
      </c>
      <c r="I42" s="399">
        <v>559</v>
      </c>
      <c r="J42" s="398">
        <v>549</v>
      </c>
      <c r="K42" s="401">
        <v>501</v>
      </c>
      <c r="L42" s="399">
        <v>545</v>
      </c>
      <c r="M42" s="398">
        <v>413</v>
      </c>
      <c r="N42" s="401">
        <v>463</v>
      </c>
      <c r="O42" s="399">
        <v>517</v>
      </c>
      <c r="P42" s="398">
        <v>546</v>
      </c>
      <c r="Q42" s="402">
        <v>537</v>
      </c>
      <c r="R42" s="399">
        <v>515</v>
      </c>
      <c r="S42" s="398">
        <v>454</v>
      </c>
      <c r="T42" s="401">
        <v>437</v>
      </c>
      <c r="U42" s="403">
        <v>415</v>
      </c>
      <c r="V42" s="398">
        <v>292</v>
      </c>
      <c r="W42" s="404">
        <v>254</v>
      </c>
      <c r="X42" s="403">
        <v>248</v>
      </c>
      <c r="Y42" s="405">
        <v>203</v>
      </c>
      <c r="Z42" s="401">
        <v>252</v>
      </c>
      <c r="AA42" s="534">
        <v>217</v>
      </c>
      <c r="AB42" s="405">
        <v>234</v>
      </c>
      <c r="AC42" s="401">
        <v>422</v>
      </c>
      <c r="AD42" s="399">
        <v>445</v>
      </c>
      <c r="AE42" s="405">
        <v>554</v>
      </c>
      <c r="AF42" s="401">
        <v>460</v>
      </c>
      <c r="AG42" s="399">
        <v>559</v>
      </c>
      <c r="AH42" s="398">
        <v>729</v>
      </c>
      <c r="AI42" s="401">
        <v>538</v>
      </c>
      <c r="AJ42" s="399">
        <v>462</v>
      </c>
      <c r="AK42" s="398">
        <v>507</v>
      </c>
      <c r="AL42" s="406">
        <v>516</v>
      </c>
    </row>
    <row r="43" spans="1:44" ht="14.25" customHeight="1" x14ac:dyDescent="0.15">
      <c r="A43" s="184" t="s">
        <v>217</v>
      </c>
      <c r="B43" s="395" t="s">
        <v>94</v>
      </c>
      <c r="C43" s="407">
        <v>267421</v>
      </c>
      <c r="D43" s="408">
        <v>268282</v>
      </c>
      <c r="E43" s="411">
        <v>324059</v>
      </c>
      <c r="F43" s="409">
        <v>284313</v>
      </c>
      <c r="G43" s="410">
        <v>241851</v>
      </c>
      <c r="H43" s="185">
        <v>137118</v>
      </c>
      <c r="I43" s="409">
        <v>194961</v>
      </c>
      <c r="J43" s="408">
        <v>167631</v>
      </c>
      <c r="K43" s="411">
        <v>175601</v>
      </c>
      <c r="L43" s="409">
        <v>189769</v>
      </c>
      <c r="M43" s="408">
        <v>219697</v>
      </c>
      <c r="N43" s="411">
        <v>199134</v>
      </c>
      <c r="O43" s="409">
        <v>199371</v>
      </c>
      <c r="P43" s="408">
        <v>189815</v>
      </c>
      <c r="Q43" s="412">
        <v>205877</v>
      </c>
      <c r="R43" s="409">
        <v>238825</v>
      </c>
      <c r="S43" s="408">
        <v>181880</v>
      </c>
      <c r="T43" s="411">
        <v>180535</v>
      </c>
      <c r="U43" s="413">
        <v>182278</v>
      </c>
      <c r="V43" s="408">
        <v>166745</v>
      </c>
      <c r="W43" s="414">
        <v>188307</v>
      </c>
      <c r="X43" s="413">
        <v>154218</v>
      </c>
      <c r="Y43" s="415">
        <v>154960</v>
      </c>
      <c r="Z43" s="411">
        <v>240971</v>
      </c>
      <c r="AA43" s="535">
        <v>215209</v>
      </c>
      <c r="AB43" s="415">
        <v>221361</v>
      </c>
      <c r="AC43" s="411">
        <v>269310</v>
      </c>
      <c r="AD43" s="409">
        <v>229386</v>
      </c>
      <c r="AE43" s="415">
        <v>231694</v>
      </c>
      <c r="AF43" s="411">
        <v>265712</v>
      </c>
      <c r="AG43" s="409">
        <v>262385</v>
      </c>
      <c r="AH43" s="408">
        <v>254910</v>
      </c>
      <c r="AI43" s="411">
        <v>196657</v>
      </c>
      <c r="AJ43" s="409">
        <v>209976</v>
      </c>
      <c r="AK43" s="408">
        <v>214410</v>
      </c>
      <c r="AL43" s="416">
        <v>254907</v>
      </c>
    </row>
    <row r="44" spans="1:44" ht="14.25" customHeight="1" x14ac:dyDescent="0.15">
      <c r="A44" s="186" t="s">
        <v>217</v>
      </c>
      <c r="B44" s="417" t="s">
        <v>96</v>
      </c>
      <c r="C44" s="418">
        <v>708</v>
      </c>
      <c r="D44" s="419">
        <v>588</v>
      </c>
      <c r="E44" s="422">
        <v>563</v>
      </c>
      <c r="F44" s="420">
        <v>424</v>
      </c>
      <c r="G44" s="421">
        <v>358</v>
      </c>
      <c r="H44" s="187">
        <v>321</v>
      </c>
      <c r="I44" s="420">
        <v>349</v>
      </c>
      <c r="J44" s="419">
        <v>305</v>
      </c>
      <c r="K44" s="422">
        <v>350</v>
      </c>
      <c r="L44" s="420">
        <v>348</v>
      </c>
      <c r="M44" s="419">
        <v>532</v>
      </c>
      <c r="N44" s="422">
        <v>430</v>
      </c>
      <c r="O44" s="420">
        <v>385</v>
      </c>
      <c r="P44" s="419">
        <v>347</v>
      </c>
      <c r="Q44" s="423">
        <v>383</v>
      </c>
      <c r="R44" s="420">
        <v>464</v>
      </c>
      <c r="S44" s="419">
        <v>400</v>
      </c>
      <c r="T44" s="422">
        <v>413</v>
      </c>
      <c r="U44" s="424">
        <v>440</v>
      </c>
      <c r="V44" s="419">
        <v>572</v>
      </c>
      <c r="W44" s="423">
        <v>741</v>
      </c>
      <c r="X44" s="424">
        <v>621</v>
      </c>
      <c r="Y44" s="425">
        <v>764</v>
      </c>
      <c r="Z44" s="422">
        <v>955</v>
      </c>
      <c r="AA44" s="255">
        <v>991</v>
      </c>
      <c r="AB44" s="425">
        <v>945</v>
      </c>
      <c r="AC44" s="422">
        <v>638</v>
      </c>
      <c r="AD44" s="420">
        <v>515</v>
      </c>
      <c r="AE44" s="425">
        <v>418</v>
      </c>
      <c r="AF44" s="422">
        <v>578</v>
      </c>
      <c r="AG44" s="420">
        <v>469</v>
      </c>
      <c r="AH44" s="419">
        <v>350</v>
      </c>
      <c r="AI44" s="422">
        <v>366</v>
      </c>
      <c r="AJ44" s="420">
        <v>455</v>
      </c>
      <c r="AK44" s="419">
        <v>423</v>
      </c>
      <c r="AL44" s="426">
        <v>494</v>
      </c>
    </row>
    <row r="45" spans="1:44" ht="14.25" customHeight="1" x14ac:dyDescent="0.15">
      <c r="A45" s="182" t="s">
        <v>29</v>
      </c>
      <c r="B45" s="394" t="s">
        <v>93</v>
      </c>
      <c r="C45" s="397">
        <v>1250</v>
      </c>
      <c r="D45" s="398">
        <v>1669</v>
      </c>
      <c r="E45" s="401">
        <v>1657</v>
      </c>
      <c r="F45" s="399">
        <v>1423</v>
      </c>
      <c r="G45" s="400">
        <v>1213</v>
      </c>
      <c r="H45" s="183">
        <v>877</v>
      </c>
      <c r="I45" s="399">
        <v>1173</v>
      </c>
      <c r="J45" s="398">
        <v>1193</v>
      </c>
      <c r="K45" s="401">
        <v>1111</v>
      </c>
      <c r="L45" s="399">
        <v>1136</v>
      </c>
      <c r="M45" s="398">
        <v>1061</v>
      </c>
      <c r="N45" s="401">
        <v>1056</v>
      </c>
      <c r="O45" s="431">
        <v>1098</v>
      </c>
      <c r="P45" s="398">
        <v>1251</v>
      </c>
      <c r="Q45" s="402">
        <v>1414</v>
      </c>
      <c r="R45" s="399">
        <v>1240</v>
      </c>
      <c r="S45" s="398">
        <v>1192</v>
      </c>
      <c r="T45" s="401">
        <v>1177</v>
      </c>
      <c r="U45" s="403">
        <v>1156</v>
      </c>
      <c r="V45" s="398">
        <v>1098</v>
      </c>
      <c r="W45" s="404">
        <v>1267</v>
      </c>
      <c r="X45" s="403">
        <v>1088</v>
      </c>
      <c r="Y45" s="405">
        <v>935</v>
      </c>
      <c r="Z45" s="401">
        <v>1430</v>
      </c>
      <c r="AA45" s="534">
        <v>1362</v>
      </c>
      <c r="AB45" s="405">
        <v>1253</v>
      </c>
      <c r="AC45" s="401">
        <v>1579</v>
      </c>
      <c r="AD45" s="399">
        <v>1382</v>
      </c>
      <c r="AE45" s="405">
        <v>1514</v>
      </c>
      <c r="AF45" s="401">
        <v>2039</v>
      </c>
      <c r="AG45" s="399">
        <v>1809</v>
      </c>
      <c r="AH45" s="398">
        <v>1892</v>
      </c>
      <c r="AI45" s="401">
        <v>1693</v>
      </c>
      <c r="AJ45" s="399">
        <v>1730</v>
      </c>
      <c r="AK45" s="398">
        <v>1806</v>
      </c>
      <c r="AL45" s="406">
        <v>2160</v>
      </c>
    </row>
    <row r="46" spans="1:44" ht="14.25" customHeight="1" x14ac:dyDescent="0.15">
      <c r="A46" s="184" t="s">
        <v>218</v>
      </c>
      <c r="B46" s="395" t="s">
        <v>94</v>
      </c>
      <c r="C46" s="407">
        <v>622810</v>
      </c>
      <c r="D46" s="408">
        <v>665284</v>
      </c>
      <c r="E46" s="411">
        <v>644423</v>
      </c>
      <c r="F46" s="409">
        <v>668843</v>
      </c>
      <c r="G46" s="410">
        <v>593393</v>
      </c>
      <c r="H46" s="185">
        <v>469011</v>
      </c>
      <c r="I46" s="409">
        <v>611964</v>
      </c>
      <c r="J46" s="408">
        <v>541277</v>
      </c>
      <c r="K46" s="411">
        <v>474046</v>
      </c>
      <c r="L46" s="409">
        <v>484492</v>
      </c>
      <c r="M46" s="408">
        <v>518311</v>
      </c>
      <c r="N46" s="411">
        <v>517181</v>
      </c>
      <c r="O46" s="440">
        <v>506596</v>
      </c>
      <c r="P46" s="408">
        <v>500204</v>
      </c>
      <c r="Q46" s="412">
        <v>553029</v>
      </c>
      <c r="R46" s="409">
        <v>488102</v>
      </c>
      <c r="S46" s="408">
        <v>442775</v>
      </c>
      <c r="T46" s="411">
        <v>398312</v>
      </c>
      <c r="U46" s="413">
        <v>437737</v>
      </c>
      <c r="V46" s="408">
        <v>348332</v>
      </c>
      <c r="W46" s="414">
        <v>327242</v>
      </c>
      <c r="X46" s="413">
        <v>264311</v>
      </c>
      <c r="Y46" s="415">
        <v>337515</v>
      </c>
      <c r="Z46" s="411">
        <v>429774</v>
      </c>
      <c r="AA46" s="535">
        <v>450279</v>
      </c>
      <c r="AB46" s="415">
        <v>436276</v>
      </c>
      <c r="AC46" s="411">
        <v>457584</v>
      </c>
      <c r="AD46" s="409">
        <v>371506</v>
      </c>
      <c r="AE46" s="415">
        <v>353988</v>
      </c>
      <c r="AF46" s="411">
        <v>558157</v>
      </c>
      <c r="AG46" s="409">
        <v>423280</v>
      </c>
      <c r="AH46" s="408">
        <v>422692</v>
      </c>
      <c r="AI46" s="411">
        <v>382740</v>
      </c>
      <c r="AJ46" s="409">
        <v>414149</v>
      </c>
      <c r="AK46" s="408">
        <v>422526</v>
      </c>
      <c r="AL46" s="416">
        <v>645138</v>
      </c>
    </row>
    <row r="47" spans="1:44" ht="14.25" customHeight="1" x14ac:dyDescent="0.15">
      <c r="A47" s="186" t="s">
        <v>218</v>
      </c>
      <c r="B47" s="417" t="s">
        <v>96</v>
      </c>
      <c r="C47" s="418">
        <v>498</v>
      </c>
      <c r="D47" s="419">
        <v>399</v>
      </c>
      <c r="E47" s="422">
        <v>389</v>
      </c>
      <c r="F47" s="420">
        <v>470</v>
      </c>
      <c r="G47" s="421">
        <v>489</v>
      </c>
      <c r="H47" s="187">
        <v>535</v>
      </c>
      <c r="I47" s="420">
        <v>522</v>
      </c>
      <c r="J47" s="419">
        <v>454</v>
      </c>
      <c r="K47" s="422">
        <v>427</v>
      </c>
      <c r="L47" s="420">
        <v>426</v>
      </c>
      <c r="M47" s="419">
        <v>488</v>
      </c>
      <c r="N47" s="422">
        <v>490</v>
      </c>
      <c r="O47" s="420">
        <v>461</v>
      </c>
      <c r="P47" s="419">
        <v>400</v>
      </c>
      <c r="Q47" s="423">
        <v>391</v>
      </c>
      <c r="R47" s="420">
        <v>394</v>
      </c>
      <c r="S47" s="419">
        <v>372</v>
      </c>
      <c r="T47" s="422">
        <v>338</v>
      </c>
      <c r="U47" s="424">
        <v>379</v>
      </c>
      <c r="V47" s="419">
        <v>317</v>
      </c>
      <c r="W47" s="423">
        <v>258</v>
      </c>
      <c r="X47" s="424">
        <v>243</v>
      </c>
      <c r="Y47" s="425">
        <v>361</v>
      </c>
      <c r="Z47" s="422">
        <v>301</v>
      </c>
      <c r="AA47" s="255">
        <v>330</v>
      </c>
      <c r="AB47" s="425">
        <v>348</v>
      </c>
      <c r="AC47" s="422">
        <v>290</v>
      </c>
      <c r="AD47" s="420">
        <v>269</v>
      </c>
      <c r="AE47" s="425">
        <v>234</v>
      </c>
      <c r="AF47" s="422">
        <v>274</v>
      </c>
      <c r="AG47" s="420">
        <v>234</v>
      </c>
      <c r="AH47" s="419">
        <v>223</v>
      </c>
      <c r="AI47" s="422">
        <v>226</v>
      </c>
      <c r="AJ47" s="420">
        <v>239</v>
      </c>
      <c r="AK47" s="419">
        <v>234</v>
      </c>
      <c r="AL47" s="426">
        <v>299</v>
      </c>
    </row>
    <row r="48" spans="1:44" ht="14.25" customHeight="1" x14ac:dyDescent="0.15">
      <c r="A48" s="182" t="s">
        <v>30</v>
      </c>
      <c r="B48" s="394" t="s">
        <v>93</v>
      </c>
      <c r="C48" s="397">
        <v>157</v>
      </c>
      <c r="D48" s="398">
        <v>209</v>
      </c>
      <c r="E48" s="401">
        <v>248</v>
      </c>
      <c r="F48" s="399">
        <v>251</v>
      </c>
      <c r="G48" s="400">
        <v>273</v>
      </c>
      <c r="H48" s="183">
        <v>210</v>
      </c>
      <c r="I48" s="399">
        <v>279</v>
      </c>
      <c r="J48" s="398">
        <v>290</v>
      </c>
      <c r="K48" s="401">
        <v>276</v>
      </c>
      <c r="L48" s="399">
        <v>302</v>
      </c>
      <c r="M48" s="398">
        <v>279</v>
      </c>
      <c r="N48" s="401">
        <v>268</v>
      </c>
      <c r="O48" s="399">
        <v>145</v>
      </c>
      <c r="P48" s="398">
        <v>258</v>
      </c>
      <c r="Q48" s="402">
        <v>297</v>
      </c>
      <c r="R48" s="399">
        <v>211</v>
      </c>
      <c r="S48" s="398">
        <v>207</v>
      </c>
      <c r="T48" s="401">
        <v>224</v>
      </c>
      <c r="U48" s="403">
        <v>263</v>
      </c>
      <c r="V48" s="398">
        <v>218</v>
      </c>
      <c r="W48" s="404">
        <v>223</v>
      </c>
      <c r="X48" s="403">
        <v>176</v>
      </c>
      <c r="Y48" s="405">
        <v>192</v>
      </c>
      <c r="Z48" s="401">
        <v>277</v>
      </c>
      <c r="AA48" s="534">
        <v>209</v>
      </c>
      <c r="AB48" s="405">
        <v>166</v>
      </c>
      <c r="AC48" s="401">
        <v>212</v>
      </c>
      <c r="AD48" s="399">
        <v>201</v>
      </c>
      <c r="AE48" s="405">
        <v>210</v>
      </c>
      <c r="AF48" s="401">
        <v>246</v>
      </c>
      <c r="AG48" s="399">
        <v>210</v>
      </c>
      <c r="AH48" s="398">
        <v>246</v>
      </c>
      <c r="AI48" s="401">
        <v>212</v>
      </c>
      <c r="AJ48" s="399">
        <v>198</v>
      </c>
      <c r="AK48" s="398">
        <v>195</v>
      </c>
      <c r="AL48" s="406">
        <v>202</v>
      </c>
    </row>
    <row r="49" spans="1:38" ht="14.25" customHeight="1" x14ac:dyDescent="0.15">
      <c r="A49" s="184" t="s">
        <v>219</v>
      </c>
      <c r="B49" s="395" t="s">
        <v>94</v>
      </c>
      <c r="C49" s="407">
        <v>182265</v>
      </c>
      <c r="D49" s="408">
        <v>233012</v>
      </c>
      <c r="E49" s="411">
        <v>258198</v>
      </c>
      <c r="F49" s="409">
        <v>238239</v>
      </c>
      <c r="G49" s="410">
        <v>199084</v>
      </c>
      <c r="H49" s="185">
        <v>112803</v>
      </c>
      <c r="I49" s="409">
        <v>125874</v>
      </c>
      <c r="J49" s="408">
        <v>125562</v>
      </c>
      <c r="K49" s="411">
        <v>124176</v>
      </c>
      <c r="L49" s="445">
        <v>125714</v>
      </c>
      <c r="M49" s="408">
        <v>113642</v>
      </c>
      <c r="N49" s="411">
        <v>113352</v>
      </c>
      <c r="O49" s="409">
        <v>111451</v>
      </c>
      <c r="P49" s="408">
        <v>112412</v>
      </c>
      <c r="Q49" s="412">
        <v>125714</v>
      </c>
      <c r="R49" s="409">
        <v>127461</v>
      </c>
      <c r="S49" s="408">
        <v>128105</v>
      </c>
      <c r="T49" s="411">
        <v>111032</v>
      </c>
      <c r="U49" s="413">
        <v>116902</v>
      </c>
      <c r="V49" s="408">
        <v>94414</v>
      </c>
      <c r="W49" s="414">
        <v>121001</v>
      </c>
      <c r="X49" s="413">
        <v>115506</v>
      </c>
      <c r="Y49" s="415">
        <v>140220</v>
      </c>
      <c r="Z49" s="411">
        <v>173103</v>
      </c>
      <c r="AA49" s="535">
        <v>144615</v>
      </c>
      <c r="AB49" s="415">
        <v>158735</v>
      </c>
      <c r="AC49" s="411">
        <v>183347</v>
      </c>
      <c r="AD49" s="409">
        <v>141662</v>
      </c>
      <c r="AE49" s="415">
        <v>134105</v>
      </c>
      <c r="AF49" s="411">
        <v>184668</v>
      </c>
      <c r="AG49" s="409">
        <v>172008</v>
      </c>
      <c r="AH49" s="408">
        <v>194876</v>
      </c>
      <c r="AI49" s="411">
        <v>164054</v>
      </c>
      <c r="AJ49" s="409">
        <v>166670</v>
      </c>
      <c r="AK49" s="408">
        <v>179759</v>
      </c>
      <c r="AL49" s="416">
        <v>212270</v>
      </c>
    </row>
    <row r="50" spans="1:38" ht="14.25" customHeight="1" x14ac:dyDescent="0.15">
      <c r="A50" s="186" t="s">
        <v>219</v>
      </c>
      <c r="B50" s="417" t="s">
        <v>96</v>
      </c>
      <c r="C50" s="418">
        <v>1165</v>
      </c>
      <c r="D50" s="419">
        <v>1113</v>
      </c>
      <c r="E50" s="422">
        <v>1043</v>
      </c>
      <c r="F50" s="420">
        <v>951</v>
      </c>
      <c r="G50" s="421">
        <v>729</v>
      </c>
      <c r="H50" s="187">
        <v>537</v>
      </c>
      <c r="I50" s="420">
        <v>452</v>
      </c>
      <c r="J50" s="419">
        <v>432</v>
      </c>
      <c r="K50" s="422">
        <v>451</v>
      </c>
      <c r="L50" s="420">
        <v>416</v>
      </c>
      <c r="M50" s="419">
        <v>407</v>
      </c>
      <c r="N50" s="422">
        <v>423</v>
      </c>
      <c r="O50" s="420">
        <v>454</v>
      </c>
      <c r="P50" s="419">
        <v>436</v>
      </c>
      <c r="Q50" s="423">
        <v>424</v>
      </c>
      <c r="R50" s="420">
        <v>603</v>
      </c>
      <c r="S50" s="419">
        <v>617</v>
      </c>
      <c r="T50" s="422">
        <v>496</v>
      </c>
      <c r="U50" s="424">
        <v>445</v>
      </c>
      <c r="V50" s="419">
        <v>434</v>
      </c>
      <c r="W50" s="423">
        <v>543</v>
      </c>
      <c r="X50" s="424">
        <v>655</v>
      </c>
      <c r="Y50" s="425">
        <v>729</v>
      </c>
      <c r="Z50" s="422">
        <v>625</v>
      </c>
      <c r="AA50" s="255">
        <v>692</v>
      </c>
      <c r="AB50" s="425">
        <v>956</v>
      </c>
      <c r="AC50" s="422">
        <v>864</v>
      </c>
      <c r="AD50" s="420">
        <v>704</v>
      </c>
      <c r="AE50" s="425">
        <v>638</v>
      </c>
      <c r="AF50" s="422">
        <v>750</v>
      </c>
      <c r="AG50" s="420">
        <v>818</v>
      </c>
      <c r="AH50" s="419">
        <v>793</v>
      </c>
      <c r="AI50" s="422">
        <v>773</v>
      </c>
      <c r="AJ50" s="420">
        <v>743</v>
      </c>
      <c r="AK50" s="419">
        <v>923</v>
      </c>
      <c r="AL50" s="426">
        <v>1051</v>
      </c>
    </row>
    <row r="51" spans="1:38" ht="14.25" customHeight="1" x14ac:dyDescent="0.15">
      <c r="A51" s="182" t="s">
        <v>220</v>
      </c>
      <c r="B51" s="394" t="s">
        <v>93</v>
      </c>
      <c r="C51" s="397">
        <v>171</v>
      </c>
      <c r="D51" s="398">
        <v>242</v>
      </c>
      <c r="E51" s="401">
        <v>293</v>
      </c>
      <c r="F51" s="399">
        <v>297</v>
      </c>
      <c r="G51" s="400">
        <v>280</v>
      </c>
      <c r="H51" s="183">
        <v>180</v>
      </c>
      <c r="I51" s="399">
        <v>236</v>
      </c>
      <c r="J51" s="398">
        <v>279</v>
      </c>
      <c r="K51" s="401">
        <v>259</v>
      </c>
      <c r="L51" s="399">
        <v>297</v>
      </c>
      <c r="M51" s="398">
        <v>257</v>
      </c>
      <c r="N51" s="401">
        <v>220</v>
      </c>
      <c r="O51" s="399">
        <v>242</v>
      </c>
      <c r="P51" s="398">
        <v>234</v>
      </c>
      <c r="Q51" s="402">
        <v>257</v>
      </c>
      <c r="R51" s="399">
        <v>244</v>
      </c>
      <c r="S51" s="398">
        <v>223</v>
      </c>
      <c r="T51" s="401">
        <v>175</v>
      </c>
      <c r="U51" s="403">
        <v>228</v>
      </c>
      <c r="V51" s="398">
        <v>21</v>
      </c>
      <c r="W51" s="404">
        <v>221</v>
      </c>
      <c r="X51" s="403">
        <v>143</v>
      </c>
      <c r="Y51" s="405">
        <v>160</v>
      </c>
      <c r="Z51" s="401">
        <v>186</v>
      </c>
      <c r="AA51" s="534">
        <v>163</v>
      </c>
      <c r="AB51" s="405">
        <v>134</v>
      </c>
      <c r="AC51" s="401">
        <v>197</v>
      </c>
      <c r="AD51" s="399">
        <v>192</v>
      </c>
      <c r="AE51" s="405">
        <v>211</v>
      </c>
      <c r="AF51" s="401">
        <v>248</v>
      </c>
      <c r="AG51" s="399">
        <v>191</v>
      </c>
      <c r="AH51" s="398">
        <v>267</v>
      </c>
      <c r="AI51" s="401">
        <v>224</v>
      </c>
      <c r="AJ51" s="399">
        <v>211</v>
      </c>
      <c r="AK51" s="398">
        <v>218</v>
      </c>
      <c r="AL51" s="406">
        <v>259</v>
      </c>
    </row>
    <row r="52" spans="1:38" ht="14.25" customHeight="1" x14ac:dyDescent="0.15">
      <c r="A52" s="184" t="s">
        <v>220</v>
      </c>
      <c r="B52" s="395" t="s">
        <v>94</v>
      </c>
      <c r="C52" s="407">
        <v>28825</v>
      </c>
      <c r="D52" s="408">
        <v>38999</v>
      </c>
      <c r="E52" s="411">
        <v>52972</v>
      </c>
      <c r="F52" s="409">
        <v>63874</v>
      </c>
      <c r="G52" s="410">
        <v>65587</v>
      </c>
      <c r="H52" s="185">
        <v>43603</v>
      </c>
      <c r="I52" s="409">
        <v>64302</v>
      </c>
      <c r="J52" s="408">
        <v>81017</v>
      </c>
      <c r="K52" s="411">
        <v>75496</v>
      </c>
      <c r="L52" s="409">
        <v>78634</v>
      </c>
      <c r="M52" s="408">
        <v>67656</v>
      </c>
      <c r="N52" s="411">
        <v>63467</v>
      </c>
      <c r="O52" s="409">
        <v>73187</v>
      </c>
      <c r="P52" s="408">
        <v>65192</v>
      </c>
      <c r="Q52" s="412">
        <v>68227</v>
      </c>
      <c r="R52" s="409">
        <v>69513</v>
      </c>
      <c r="S52" s="408">
        <v>60161</v>
      </c>
      <c r="T52" s="411">
        <v>53557</v>
      </c>
      <c r="U52" s="413">
        <v>61621</v>
      </c>
      <c r="V52" s="408">
        <v>48338</v>
      </c>
      <c r="W52" s="414">
        <v>49350</v>
      </c>
      <c r="X52" s="413">
        <v>44840</v>
      </c>
      <c r="Y52" s="415">
        <v>55906</v>
      </c>
      <c r="Z52" s="411">
        <v>63784</v>
      </c>
      <c r="AA52" s="535">
        <v>58848</v>
      </c>
      <c r="AB52" s="415">
        <v>49828</v>
      </c>
      <c r="AC52" s="411">
        <v>69260</v>
      </c>
      <c r="AD52" s="409">
        <v>53651</v>
      </c>
      <c r="AE52" s="415">
        <v>44168</v>
      </c>
      <c r="AF52" s="411">
        <v>46061</v>
      </c>
      <c r="AG52" s="409">
        <v>44222</v>
      </c>
      <c r="AH52" s="408">
        <v>54543</v>
      </c>
      <c r="AI52" s="411">
        <v>39959</v>
      </c>
      <c r="AJ52" s="409">
        <v>38257</v>
      </c>
      <c r="AK52" s="408">
        <v>40127</v>
      </c>
      <c r="AL52" s="416">
        <v>45428</v>
      </c>
    </row>
    <row r="53" spans="1:38" ht="14.25" customHeight="1" x14ac:dyDescent="0.15">
      <c r="A53" s="186" t="s">
        <v>220</v>
      </c>
      <c r="B53" s="417" t="s">
        <v>96</v>
      </c>
      <c r="C53" s="418">
        <v>169</v>
      </c>
      <c r="D53" s="419">
        <v>161</v>
      </c>
      <c r="E53" s="422">
        <v>181</v>
      </c>
      <c r="F53" s="420">
        <v>215</v>
      </c>
      <c r="G53" s="421">
        <v>234</v>
      </c>
      <c r="H53" s="187">
        <v>243</v>
      </c>
      <c r="I53" s="420">
        <v>272</v>
      </c>
      <c r="J53" s="419">
        <v>291</v>
      </c>
      <c r="K53" s="422">
        <v>292</v>
      </c>
      <c r="L53" s="420">
        <v>265</v>
      </c>
      <c r="M53" s="419">
        <v>263</v>
      </c>
      <c r="N53" s="422">
        <v>289</v>
      </c>
      <c r="O53" s="420">
        <v>302</v>
      </c>
      <c r="P53" s="419">
        <v>279</v>
      </c>
      <c r="Q53" s="423">
        <v>266</v>
      </c>
      <c r="R53" s="420">
        <v>284</v>
      </c>
      <c r="S53" s="419">
        <v>270</v>
      </c>
      <c r="T53" s="422">
        <v>306</v>
      </c>
      <c r="U53" s="424">
        <v>270</v>
      </c>
      <c r="V53" s="419">
        <v>228</v>
      </c>
      <c r="W53" s="423">
        <v>224</v>
      </c>
      <c r="X53" s="424">
        <v>655</v>
      </c>
      <c r="Y53" s="425">
        <v>349</v>
      </c>
      <c r="Z53" s="422">
        <v>344</v>
      </c>
      <c r="AA53" s="255">
        <v>362</v>
      </c>
      <c r="AB53" s="425">
        <v>372</v>
      </c>
      <c r="AC53" s="422">
        <v>351</v>
      </c>
      <c r="AD53" s="420">
        <v>279</v>
      </c>
      <c r="AE53" s="425">
        <v>210</v>
      </c>
      <c r="AF53" s="422">
        <v>185</v>
      </c>
      <c r="AG53" s="420">
        <v>231</v>
      </c>
      <c r="AH53" s="419">
        <v>204</v>
      </c>
      <c r="AI53" s="422">
        <v>179</v>
      </c>
      <c r="AJ53" s="420">
        <v>181</v>
      </c>
      <c r="AK53" s="419">
        <v>184</v>
      </c>
      <c r="AL53" s="426">
        <v>175</v>
      </c>
    </row>
    <row r="54" spans="1:38" ht="14.25" customHeight="1" x14ac:dyDescent="0.15">
      <c r="A54" s="182" t="s">
        <v>120</v>
      </c>
      <c r="B54" s="394" t="s">
        <v>93</v>
      </c>
      <c r="C54" s="397">
        <v>886</v>
      </c>
      <c r="D54" s="398">
        <v>761</v>
      </c>
      <c r="E54" s="401">
        <v>1194</v>
      </c>
      <c r="F54" s="399">
        <v>1389</v>
      </c>
      <c r="G54" s="400">
        <v>1394</v>
      </c>
      <c r="H54" s="183">
        <v>983</v>
      </c>
      <c r="I54" s="399">
        <v>1361</v>
      </c>
      <c r="J54" s="398">
        <v>1450</v>
      </c>
      <c r="K54" s="401">
        <v>1367</v>
      </c>
      <c r="L54" s="399">
        <v>1188</v>
      </c>
      <c r="M54" s="398">
        <v>1181</v>
      </c>
      <c r="N54" s="401">
        <v>1159</v>
      </c>
      <c r="O54" s="399">
        <v>1155</v>
      </c>
      <c r="P54" s="398">
        <v>978</v>
      </c>
      <c r="Q54" s="402">
        <v>911</v>
      </c>
      <c r="R54" s="399">
        <v>690</v>
      </c>
      <c r="S54" s="398">
        <v>693</v>
      </c>
      <c r="T54" s="401">
        <v>825</v>
      </c>
      <c r="U54" s="403">
        <v>1086</v>
      </c>
      <c r="V54" s="398">
        <v>867</v>
      </c>
      <c r="W54" s="404">
        <v>823</v>
      </c>
      <c r="X54" s="403">
        <v>559</v>
      </c>
      <c r="Y54" s="405">
        <v>481</v>
      </c>
      <c r="Z54" s="401">
        <v>758</v>
      </c>
      <c r="AA54" s="534">
        <v>597</v>
      </c>
      <c r="AB54" s="405">
        <v>538</v>
      </c>
      <c r="AC54" s="401">
        <v>837</v>
      </c>
      <c r="AD54" s="399">
        <v>757</v>
      </c>
      <c r="AE54" s="405">
        <v>903</v>
      </c>
      <c r="AF54" s="401">
        <v>916</v>
      </c>
      <c r="AG54" s="399">
        <v>977</v>
      </c>
      <c r="AH54" s="398">
        <v>1321</v>
      </c>
      <c r="AI54" s="401">
        <v>1194</v>
      </c>
      <c r="AJ54" s="399">
        <v>1112</v>
      </c>
      <c r="AK54" s="398">
        <v>1203</v>
      </c>
      <c r="AL54" s="406">
        <v>1031</v>
      </c>
    </row>
    <row r="55" spans="1:38" ht="14.25" customHeight="1" x14ac:dyDescent="0.15">
      <c r="A55" s="184" t="s">
        <v>120</v>
      </c>
      <c r="B55" s="395" t="s">
        <v>94</v>
      </c>
      <c r="C55" s="407">
        <v>367273</v>
      </c>
      <c r="D55" s="408">
        <v>355003</v>
      </c>
      <c r="E55" s="411">
        <v>478475</v>
      </c>
      <c r="F55" s="409">
        <v>451375</v>
      </c>
      <c r="G55" s="410">
        <v>427021</v>
      </c>
      <c r="H55" s="185">
        <v>269584</v>
      </c>
      <c r="I55" s="409">
        <v>373142</v>
      </c>
      <c r="J55" s="408">
        <v>399508</v>
      </c>
      <c r="K55" s="411">
        <v>402921</v>
      </c>
      <c r="L55" s="409">
        <v>402772</v>
      </c>
      <c r="M55" s="408">
        <v>420920</v>
      </c>
      <c r="N55" s="411">
        <v>391602</v>
      </c>
      <c r="O55" s="409">
        <v>406863</v>
      </c>
      <c r="P55" s="408">
        <v>379513</v>
      </c>
      <c r="Q55" s="412">
        <v>353219</v>
      </c>
      <c r="R55" s="409">
        <v>331512</v>
      </c>
      <c r="S55" s="408">
        <v>318175</v>
      </c>
      <c r="T55" s="411">
        <v>361120</v>
      </c>
      <c r="U55" s="413">
        <v>401066</v>
      </c>
      <c r="V55" s="408">
        <v>303067</v>
      </c>
      <c r="W55" s="414">
        <v>312778</v>
      </c>
      <c r="X55" s="413">
        <v>242837</v>
      </c>
      <c r="Y55" s="415">
        <v>269192</v>
      </c>
      <c r="Z55" s="411">
        <v>377249</v>
      </c>
      <c r="AA55" s="535">
        <v>282145</v>
      </c>
      <c r="AB55" s="415">
        <v>294281</v>
      </c>
      <c r="AC55" s="411">
        <v>438081</v>
      </c>
      <c r="AD55" s="409">
        <v>314896</v>
      </c>
      <c r="AE55" s="415">
        <v>324594</v>
      </c>
      <c r="AF55" s="411">
        <v>379752</v>
      </c>
      <c r="AG55" s="409">
        <v>379935</v>
      </c>
      <c r="AH55" s="408">
        <v>401715</v>
      </c>
      <c r="AI55" s="411">
        <v>352655</v>
      </c>
      <c r="AJ55" s="409">
        <v>366447</v>
      </c>
      <c r="AK55" s="408">
        <v>379098</v>
      </c>
      <c r="AL55" s="416">
        <v>353124</v>
      </c>
    </row>
    <row r="56" spans="1:38" ht="14.25" customHeight="1" x14ac:dyDescent="0.15">
      <c r="A56" s="186" t="s">
        <v>120</v>
      </c>
      <c r="B56" s="417" t="s">
        <v>96</v>
      </c>
      <c r="C56" s="418">
        <v>415</v>
      </c>
      <c r="D56" s="419">
        <v>466</v>
      </c>
      <c r="E56" s="422">
        <v>401</v>
      </c>
      <c r="F56" s="420">
        <v>325</v>
      </c>
      <c r="G56" s="421">
        <v>306</v>
      </c>
      <c r="H56" s="187">
        <v>274</v>
      </c>
      <c r="I56" s="420">
        <v>274</v>
      </c>
      <c r="J56" s="419">
        <v>276</v>
      </c>
      <c r="K56" s="422">
        <v>295</v>
      </c>
      <c r="L56" s="420">
        <v>339</v>
      </c>
      <c r="M56" s="419">
        <v>356</v>
      </c>
      <c r="N56" s="422">
        <v>338</v>
      </c>
      <c r="O56" s="420">
        <v>352</v>
      </c>
      <c r="P56" s="419">
        <v>388</v>
      </c>
      <c r="Q56" s="423">
        <v>388</v>
      </c>
      <c r="R56" s="420">
        <v>480</v>
      </c>
      <c r="S56" s="419">
        <v>459</v>
      </c>
      <c r="T56" s="422">
        <v>437</v>
      </c>
      <c r="U56" s="424">
        <v>369</v>
      </c>
      <c r="V56" s="419">
        <v>349</v>
      </c>
      <c r="W56" s="423">
        <v>380</v>
      </c>
      <c r="X56" s="424">
        <v>435</v>
      </c>
      <c r="Y56" s="425">
        <v>560</v>
      </c>
      <c r="Z56" s="422">
        <v>498</v>
      </c>
      <c r="AA56" s="255">
        <v>472</v>
      </c>
      <c r="AB56" s="425">
        <v>547</v>
      </c>
      <c r="AC56" s="422">
        <v>523</v>
      </c>
      <c r="AD56" s="420">
        <v>416</v>
      </c>
      <c r="AE56" s="425">
        <v>359</v>
      </c>
      <c r="AF56" s="422">
        <v>415</v>
      </c>
      <c r="AG56" s="420">
        <v>389</v>
      </c>
      <c r="AH56" s="419">
        <v>304</v>
      </c>
      <c r="AI56" s="422">
        <v>295</v>
      </c>
      <c r="AJ56" s="420">
        <v>330</v>
      </c>
      <c r="AK56" s="419">
        <v>315</v>
      </c>
      <c r="AL56" s="426">
        <v>343</v>
      </c>
    </row>
    <row r="57" spans="1:38" ht="14.25" customHeight="1" x14ac:dyDescent="0.15">
      <c r="A57" s="182" t="s">
        <v>33</v>
      </c>
      <c r="B57" s="394" t="s">
        <v>93</v>
      </c>
      <c r="C57" s="397">
        <v>1476</v>
      </c>
      <c r="D57" s="398">
        <v>1496</v>
      </c>
      <c r="E57" s="401">
        <v>1738</v>
      </c>
      <c r="F57" s="399">
        <v>1709</v>
      </c>
      <c r="G57" s="400">
        <v>1763</v>
      </c>
      <c r="H57" s="183">
        <v>1324</v>
      </c>
      <c r="I57" s="399">
        <v>1935</v>
      </c>
      <c r="J57" s="398">
        <v>1935</v>
      </c>
      <c r="K57" s="401">
        <v>2268</v>
      </c>
      <c r="L57" s="399">
        <v>2468</v>
      </c>
      <c r="M57" s="398">
        <v>2345</v>
      </c>
      <c r="N57" s="401">
        <v>2603</v>
      </c>
      <c r="O57" s="399">
        <v>2673</v>
      </c>
      <c r="P57" s="398">
        <v>2666</v>
      </c>
      <c r="Q57" s="402">
        <v>2295</v>
      </c>
      <c r="R57" s="399">
        <v>2658</v>
      </c>
      <c r="S57" s="398">
        <v>2387</v>
      </c>
      <c r="T57" s="401">
        <v>2489</v>
      </c>
      <c r="U57" s="403">
        <v>2344</v>
      </c>
      <c r="V57" s="398">
        <v>2494</v>
      </c>
      <c r="W57" s="404">
        <v>3249</v>
      </c>
      <c r="X57" s="403">
        <v>3113</v>
      </c>
      <c r="Y57" s="405">
        <v>1900</v>
      </c>
      <c r="Z57" s="401">
        <v>2930</v>
      </c>
      <c r="AA57" s="534">
        <v>2080</v>
      </c>
      <c r="AB57" s="405">
        <v>1910</v>
      </c>
      <c r="AC57" s="401">
        <v>2823</v>
      </c>
      <c r="AD57" s="399">
        <v>2239</v>
      </c>
      <c r="AE57" s="405">
        <v>1940</v>
      </c>
      <c r="AF57" s="401">
        <v>1587</v>
      </c>
      <c r="AG57" s="399">
        <v>1852</v>
      </c>
      <c r="AH57" s="398">
        <v>1818</v>
      </c>
      <c r="AI57" s="401">
        <v>1521</v>
      </c>
      <c r="AJ57" s="399">
        <v>1478</v>
      </c>
      <c r="AK57" s="398">
        <v>1644</v>
      </c>
      <c r="AL57" s="406">
        <v>1409</v>
      </c>
    </row>
    <row r="58" spans="1:38" ht="14.25" customHeight="1" x14ac:dyDescent="0.15">
      <c r="A58" s="184" t="s">
        <v>221</v>
      </c>
      <c r="B58" s="395" t="s">
        <v>94</v>
      </c>
      <c r="C58" s="407">
        <v>537383</v>
      </c>
      <c r="D58" s="408">
        <v>589091</v>
      </c>
      <c r="E58" s="411">
        <v>706534</v>
      </c>
      <c r="F58" s="409">
        <v>794469</v>
      </c>
      <c r="G58" s="410">
        <v>670394</v>
      </c>
      <c r="H58" s="185">
        <v>448171</v>
      </c>
      <c r="I58" s="409">
        <v>628962</v>
      </c>
      <c r="J58" s="408">
        <v>605104</v>
      </c>
      <c r="K58" s="411">
        <v>673543</v>
      </c>
      <c r="L58" s="409">
        <v>698722</v>
      </c>
      <c r="M58" s="408">
        <v>635573</v>
      </c>
      <c r="N58" s="411">
        <v>638897</v>
      </c>
      <c r="O58" s="409">
        <v>569907</v>
      </c>
      <c r="P58" s="408">
        <v>582084</v>
      </c>
      <c r="Q58" s="412">
        <v>810657</v>
      </c>
      <c r="R58" s="409">
        <v>835313</v>
      </c>
      <c r="S58" s="408">
        <v>640893</v>
      </c>
      <c r="T58" s="411">
        <v>528299</v>
      </c>
      <c r="U58" s="413">
        <v>463959</v>
      </c>
      <c r="V58" s="408">
        <v>564543</v>
      </c>
      <c r="W58" s="414">
        <v>627240</v>
      </c>
      <c r="X58" s="413">
        <v>497819</v>
      </c>
      <c r="Y58" s="415">
        <v>589076</v>
      </c>
      <c r="Z58" s="411">
        <v>1339558</v>
      </c>
      <c r="AA58" s="535">
        <v>846369</v>
      </c>
      <c r="AB58" s="415">
        <v>775040</v>
      </c>
      <c r="AC58" s="411">
        <v>845230</v>
      </c>
      <c r="AD58" s="409">
        <v>497422</v>
      </c>
      <c r="AE58" s="415">
        <v>421650</v>
      </c>
      <c r="AF58" s="411">
        <v>626110</v>
      </c>
      <c r="AG58" s="409">
        <v>581889</v>
      </c>
      <c r="AH58" s="408">
        <v>512656</v>
      </c>
      <c r="AI58" s="411">
        <v>448260</v>
      </c>
      <c r="AJ58" s="409">
        <v>453552</v>
      </c>
      <c r="AK58" s="408">
        <v>502394</v>
      </c>
      <c r="AL58" s="416">
        <v>558867</v>
      </c>
    </row>
    <row r="59" spans="1:38" ht="14.25" customHeight="1" x14ac:dyDescent="0.15">
      <c r="A59" s="186" t="s">
        <v>221</v>
      </c>
      <c r="B59" s="417" t="s">
        <v>96</v>
      </c>
      <c r="C59" s="418">
        <v>365</v>
      </c>
      <c r="D59" s="419">
        <v>394</v>
      </c>
      <c r="E59" s="422">
        <v>406</v>
      </c>
      <c r="F59" s="420">
        <v>465</v>
      </c>
      <c r="G59" s="421">
        <v>380</v>
      </c>
      <c r="H59" s="187">
        <v>338</v>
      </c>
      <c r="I59" s="420">
        <v>325</v>
      </c>
      <c r="J59" s="419">
        <v>313</v>
      </c>
      <c r="K59" s="422">
        <v>297</v>
      </c>
      <c r="L59" s="420">
        <v>283</v>
      </c>
      <c r="M59" s="419">
        <v>271</v>
      </c>
      <c r="N59" s="422">
        <v>245</v>
      </c>
      <c r="O59" s="420">
        <v>213</v>
      </c>
      <c r="P59" s="419">
        <v>218</v>
      </c>
      <c r="Q59" s="423">
        <v>353</v>
      </c>
      <c r="R59" s="420">
        <v>314</v>
      </c>
      <c r="S59" s="419">
        <v>268</v>
      </c>
      <c r="T59" s="422">
        <v>212</v>
      </c>
      <c r="U59" s="424">
        <v>191</v>
      </c>
      <c r="V59" s="419">
        <v>226</v>
      </c>
      <c r="W59" s="423">
        <v>193</v>
      </c>
      <c r="X59" s="424">
        <v>160</v>
      </c>
      <c r="Y59" s="425">
        <v>310</v>
      </c>
      <c r="Z59" s="422">
        <v>457</v>
      </c>
      <c r="AA59" s="255">
        <v>407</v>
      </c>
      <c r="AB59" s="425">
        <v>406</v>
      </c>
      <c r="AC59" s="422">
        <v>299</v>
      </c>
      <c r="AD59" s="420">
        <v>222</v>
      </c>
      <c r="AE59" s="425">
        <v>217</v>
      </c>
      <c r="AF59" s="422">
        <v>394</v>
      </c>
      <c r="AG59" s="420">
        <v>314</v>
      </c>
      <c r="AH59" s="419">
        <v>282</v>
      </c>
      <c r="AI59" s="422">
        <v>295</v>
      </c>
      <c r="AJ59" s="420">
        <v>307</v>
      </c>
      <c r="AK59" s="419">
        <v>306</v>
      </c>
      <c r="AL59" s="426">
        <v>397</v>
      </c>
    </row>
    <row r="60" spans="1:38" ht="14.25" customHeight="1" x14ac:dyDescent="0.15">
      <c r="A60" s="182" t="s">
        <v>34</v>
      </c>
      <c r="B60" s="394" t="s">
        <v>93</v>
      </c>
      <c r="C60" s="397">
        <v>504</v>
      </c>
      <c r="D60" s="398">
        <v>427</v>
      </c>
      <c r="E60" s="401">
        <v>515</v>
      </c>
      <c r="F60" s="399">
        <v>527</v>
      </c>
      <c r="G60" s="400">
        <v>598</v>
      </c>
      <c r="H60" s="183">
        <v>485</v>
      </c>
      <c r="I60" s="399">
        <v>676</v>
      </c>
      <c r="J60" s="398">
        <v>775</v>
      </c>
      <c r="K60" s="401">
        <v>836</v>
      </c>
      <c r="L60" s="399">
        <v>911</v>
      </c>
      <c r="M60" s="398">
        <v>768</v>
      </c>
      <c r="N60" s="401">
        <v>942</v>
      </c>
      <c r="O60" s="399">
        <v>1005</v>
      </c>
      <c r="P60" s="398">
        <v>1009</v>
      </c>
      <c r="Q60" s="402">
        <v>1035</v>
      </c>
      <c r="R60" s="399">
        <v>1024</v>
      </c>
      <c r="S60" s="398">
        <v>448</v>
      </c>
      <c r="T60" s="401">
        <v>1071</v>
      </c>
      <c r="U60" s="403">
        <v>1162</v>
      </c>
      <c r="V60" s="398">
        <v>1078</v>
      </c>
      <c r="W60" s="404">
        <v>1293</v>
      </c>
      <c r="X60" s="403">
        <v>1141</v>
      </c>
      <c r="Y60" s="405">
        <v>927</v>
      </c>
      <c r="Z60" s="401">
        <v>1527</v>
      </c>
      <c r="AA60" s="534">
        <v>794</v>
      </c>
      <c r="AB60" s="405">
        <v>653</v>
      </c>
      <c r="AC60" s="401">
        <v>1111</v>
      </c>
      <c r="AD60" s="399">
        <v>1017</v>
      </c>
      <c r="AE60" s="405">
        <v>1066</v>
      </c>
      <c r="AF60" s="401">
        <v>815</v>
      </c>
      <c r="AG60" s="399">
        <v>676</v>
      </c>
      <c r="AH60" s="398">
        <v>742</v>
      </c>
      <c r="AI60" s="401">
        <v>526</v>
      </c>
      <c r="AJ60" s="399">
        <v>455</v>
      </c>
      <c r="AK60" s="398">
        <v>466</v>
      </c>
      <c r="AL60" s="406">
        <v>410</v>
      </c>
    </row>
    <row r="61" spans="1:38" ht="14.25" customHeight="1" x14ac:dyDescent="0.15">
      <c r="A61" s="184" t="s">
        <v>121</v>
      </c>
      <c r="B61" s="395" t="s">
        <v>94</v>
      </c>
      <c r="C61" s="407">
        <v>207633</v>
      </c>
      <c r="D61" s="408">
        <v>203475</v>
      </c>
      <c r="E61" s="411">
        <v>261541</v>
      </c>
      <c r="F61" s="409">
        <v>288898</v>
      </c>
      <c r="G61" s="410">
        <v>274535</v>
      </c>
      <c r="H61" s="185">
        <v>212353</v>
      </c>
      <c r="I61" s="409">
        <v>286778</v>
      </c>
      <c r="J61" s="408">
        <v>314396</v>
      </c>
      <c r="K61" s="411">
        <v>331709</v>
      </c>
      <c r="L61" s="409">
        <v>374243</v>
      </c>
      <c r="M61" s="408">
        <v>332088</v>
      </c>
      <c r="N61" s="411">
        <v>387853</v>
      </c>
      <c r="O61" s="409">
        <v>403969</v>
      </c>
      <c r="P61" s="408">
        <v>370901</v>
      </c>
      <c r="Q61" s="412">
        <v>435096</v>
      </c>
      <c r="R61" s="409">
        <v>439634</v>
      </c>
      <c r="S61" s="408">
        <v>169294</v>
      </c>
      <c r="T61" s="411">
        <v>383859</v>
      </c>
      <c r="U61" s="413">
        <v>374837</v>
      </c>
      <c r="V61" s="408">
        <v>327971</v>
      </c>
      <c r="W61" s="414">
        <v>364565</v>
      </c>
      <c r="X61" s="413">
        <v>331744</v>
      </c>
      <c r="Y61" s="415">
        <v>295065</v>
      </c>
      <c r="Z61" s="411">
        <v>527431</v>
      </c>
      <c r="AA61" s="535">
        <v>283978</v>
      </c>
      <c r="AB61" s="415">
        <v>349446</v>
      </c>
      <c r="AC61" s="411">
        <v>428293</v>
      </c>
      <c r="AD61" s="409">
        <v>282261</v>
      </c>
      <c r="AE61" s="415">
        <v>244636</v>
      </c>
      <c r="AF61" s="411">
        <v>265071</v>
      </c>
      <c r="AG61" s="409">
        <v>272346</v>
      </c>
      <c r="AH61" s="408">
        <v>282710</v>
      </c>
      <c r="AI61" s="411">
        <v>217951</v>
      </c>
      <c r="AJ61" s="409">
        <v>210996</v>
      </c>
      <c r="AK61" s="408">
        <v>208593</v>
      </c>
      <c r="AL61" s="416">
        <v>171981</v>
      </c>
    </row>
    <row r="62" spans="1:38" ht="14.25" customHeight="1" x14ac:dyDescent="0.15">
      <c r="A62" s="186" t="s">
        <v>121</v>
      </c>
      <c r="B62" s="417" t="s">
        <v>96</v>
      </c>
      <c r="C62" s="418">
        <v>412</v>
      </c>
      <c r="D62" s="419">
        <v>476</v>
      </c>
      <c r="E62" s="422">
        <v>508</v>
      </c>
      <c r="F62" s="420">
        <v>548</v>
      </c>
      <c r="G62" s="421">
        <v>459</v>
      </c>
      <c r="H62" s="187">
        <v>438</v>
      </c>
      <c r="I62" s="420">
        <v>424</v>
      </c>
      <c r="J62" s="419">
        <v>406</v>
      </c>
      <c r="K62" s="422">
        <v>397</v>
      </c>
      <c r="L62" s="420">
        <v>411</v>
      </c>
      <c r="M62" s="419">
        <v>432</v>
      </c>
      <c r="N62" s="422">
        <v>412</v>
      </c>
      <c r="O62" s="420">
        <v>402</v>
      </c>
      <c r="P62" s="419">
        <v>367</v>
      </c>
      <c r="Q62" s="423">
        <v>421</v>
      </c>
      <c r="R62" s="420">
        <v>429</v>
      </c>
      <c r="S62" s="419">
        <v>378</v>
      </c>
      <c r="T62" s="422">
        <v>358</v>
      </c>
      <c r="U62" s="424">
        <v>323</v>
      </c>
      <c r="V62" s="419">
        <v>304</v>
      </c>
      <c r="W62" s="423">
        <v>282</v>
      </c>
      <c r="X62" s="424">
        <v>291</v>
      </c>
      <c r="Y62" s="425">
        <v>318</v>
      </c>
      <c r="Z62" s="422">
        <v>345</v>
      </c>
      <c r="AA62" s="255">
        <v>357</v>
      </c>
      <c r="AB62" s="425">
        <v>535</v>
      </c>
      <c r="AC62" s="422">
        <v>394</v>
      </c>
      <c r="AD62" s="420">
        <v>278</v>
      </c>
      <c r="AE62" s="425">
        <v>230</v>
      </c>
      <c r="AF62" s="422">
        <v>325</v>
      </c>
      <c r="AG62" s="420">
        <v>403</v>
      </c>
      <c r="AH62" s="419">
        <v>381</v>
      </c>
      <c r="AI62" s="422">
        <v>414</v>
      </c>
      <c r="AJ62" s="420">
        <v>464</v>
      </c>
      <c r="AK62" s="419">
        <v>447</v>
      </c>
      <c r="AL62" s="426">
        <v>420</v>
      </c>
    </row>
    <row r="63" spans="1:38" ht="14.25" customHeight="1" x14ac:dyDescent="0.15">
      <c r="A63" s="182" t="s">
        <v>35</v>
      </c>
      <c r="B63" s="394" t="s">
        <v>93</v>
      </c>
      <c r="C63" s="397">
        <v>166</v>
      </c>
      <c r="D63" s="398">
        <v>139</v>
      </c>
      <c r="E63" s="401">
        <v>181</v>
      </c>
      <c r="F63" s="399">
        <v>219</v>
      </c>
      <c r="G63" s="400">
        <v>246</v>
      </c>
      <c r="H63" s="183">
        <v>192</v>
      </c>
      <c r="I63" s="399">
        <v>281</v>
      </c>
      <c r="J63" s="398">
        <v>270</v>
      </c>
      <c r="K63" s="401">
        <v>279</v>
      </c>
      <c r="L63" s="399">
        <v>303</v>
      </c>
      <c r="M63" s="398">
        <v>291</v>
      </c>
      <c r="N63" s="401">
        <v>372</v>
      </c>
      <c r="O63" s="399">
        <v>353</v>
      </c>
      <c r="P63" s="398">
        <v>385</v>
      </c>
      <c r="Q63" s="402">
        <v>320</v>
      </c>
      <c r="R63" s="399">
        <v>350</v>
      </c>
      <c r="S63" s="398">
        <v>448</v>
      </c>
      <c r="T63" s="401">
        <v>397</v>
      </c>
      <c r="U63" s="403">
        <v>475</v>
      </c>
      <c r="V63" s="398">
        <v>348</v>
      </c>
      <c r="W63" s="404">
        <v>354</v>
      </c>
      <c r="X63" s="403">
        <v>240</v>
      </c>
      <c r="Y63" s="405">
        <v>181</v>
      </c>
      <c r="Z63" s="401">
        <v>297</v>
      </c>
      <c r="AA63" s="534">
        <v>152</v>
      </c>
      <c r="AB63" s="405">
        <v>142</v>
      </c>
      <c r="AC63" s="401">
        <v>218</v>
      </c>
      <c r="AD63" s="399">
        <v>208</v>
      </c>
      <c r="AE63" s="405">
        <v>204</v>
      </c>
      <c r="AF63" s="401">
        <v>199</v>
      </c>
      <c r="AG63" s="399">
        <v>157</v>
      </c>
      <c r="AH63" s="398">
        <v>191</v>
      </c>
      <c r="AI63" s="401">
        <v>166</v>
      </c>
      <c r="AJ63" s="399">
        <v>151</v>
      </c>
      <c r="AK63" s="398">
        <v>183</v>
      </c>
      <c r="AL63" s="406">
        <v>162</v>
      </c>
    </row>
    <row r="64" spans="1:38" ht="14.25" customHeight="1" x14ac:dyDescent="0.15">
      <c r="A64" s="184" t="s">
        <v>222</v>
      </c>
      <c r="B64" s="395" t="s">
        <v>94</v>
      </c>
      <c r="C64" s="407">
        <v>67704</v>
      </c>
      <c r="D64" s="408">
        <v>63390</v>
      </c>
      <c r="E64" s="411">
        <v>87730</v>
      </c>
      <c r="F64" s="409">
        <v>105986</v>
      </c>
      <c r="G64" s="410">
        <v>107397</v>
      </c>
      <c r="H64" s="185">
        <v>80594</v>
      </c>
      <c r="I64" s="409">
        <v>112248</v>
      </c>
      <c r="J64" s="408">
        <v>108097</v>
      </c>
      <c r="K64" s="411">
        <v>110238</v>
      </c>
      <c r="L64" s="409">
        <v>122564</v>
      </c>
      <c r="M64" s="408">
        <v>118164</v>
      </c>
      <c r="N64" s="411">
        <v>148959</v>
      </c>
      <c r="O64" s="409">
        <v>137822</v>
      </c>
      <c r="P64" s="408">
        <v>140576</v>
      </c>
      <c r="Q64" s="412">
        <v>129204</v>
      </c>
      <c r="R64" s="409">
        <v>141509</v>
      </c>
      <c r="S64" s="408">
        <v>169294</v>
      </c>
      <c r="T64" s="411">
        <v>121863</v>
      </c>
      <c r="U64" s="413">
        <v>124445</v>
      </c>
      <c r="V64" s="408">
        <v>80193</v>
      </c>
      <c r="W64" s="414">
        <v>74985</v>
      </c>
      <c r="X64" s="413">
        <v>51460</v>
      </c>
      <c r="Y64" s="415">
        <v>47584</v>
      </c>
      <c r="Z64" s="411">
        <v>83020</v>
      </c>
      <c r="AA64" s="535">
        <v>46936</v>
      </c>
      <c r="AB64" s="415">
        <v>58251</v>
      </c>
      <c r="AC64" s="411">
        <v>64156</v>
      </c>
      <c r="AD64" s="409">
        <v>46052</v>
      </c>
      <c r="AE64" s="415">
        <v>50229</v>
      </c>
      <c r="AF64" s="411">
        <v>69399</v>
      </c>
      <c r="AG64" s="409">
        <v>62978</v>
      </c>
      <c r="AH64" s="408">
        <v>82555</v>
      </c>
      <c r="AI64" s="411">
        <v>71639</v>
      </c>
      <c r="AJ64" s="409">
        <v>69160</v>
      </c>
      <c r="AK64" s="408">
        <v>81025</v>
      </c>
      <c r="AL64" s="416">
        <v>68377</v>
      </c>
    </row>
    <row r="65" spans="1:38" ht="14.25" customHeight="1" x14ac:dyDescent="0.15">
      <c r="A65" s="186" t="s">
        <v>222</v>
      </c>
      <c r="B65" s="417" t="s">
        <v>96</v>
      </c>
      <c r="C65" s="418">
        <v>407</v>
      </c>
      <c r="D65" s="419">
        <v>455</v>
      </c>
      <c r="E65" s="422">
        <v>486</v>
      </c>
      <c r="F65" s="420">
        <v>483</v>
      </c>
      <c r="G65" s="421">
        <v>436</v>
      </c>
      <c r="H65" s="187">
        <v>420</v>
      </c>
      <c r="I65" s="420">
        <v>399</v>
      </c>
      <c r="J65" s="419">
        <v>400</v>
      </c>
      <c r="K65" s="422">
        <v>395</v>
      </c>
      <c r="L65" s="420">
        <v>405</v>
      </c>
      <c r="M65" s="419">
        <v>406</v>
      </c>
      <c r="N65" s="422">
        <v>401</v>
      </c>
      <c r="O65" s="420">
        <v>391</v>
      </c>
      <c r="P65" s="419">
        <v>366</v>
      </c>
      <c r="Q65" s="423">
        <v>404</v>
      </c>
      <c r="R65" s="420">
        <v>404</v>
      </c>
      <c r="S65" s="419">
        <v>378</v>
      </c>
      <c r="T65" s="422">
        <v>307</v>
      </c>
      <c r="U65" s="424">
        <v>262</v>
      </c>
      <c r="V65" s="419">
        <v>230</v>
      </c>
      <c r="W65" s="423">
        <v>212</v>
      </c>
      <c r="X65" s="424">
        <v>215</v>
      </c>
      <c r="Y65" s="425">
        <v>263</v>
      </c>
      <c r="Z65" s="422">
        <v>280</v>
      </c>
      <c r="AA65" s="255">
        <v>308</v>
      </c>
      <c r="AB65" s="425">
        <v>410</v>
      </c>
      <c r="AC65" s="422">
        <v>294</v>
      </c>
      <c r="AD65" s="420">
        <v>221</v>
      </c>
      <c r="AE65" s="425">
        <v>246</v>
      </c>
      <c r="AF65" s="422">
        <v>350</v>
      </c>
      <c r="AG65" s="420">
        <v>400</v>
      </c>
      <c r="AH65" s="419">
        <v>433</v>
      </c>
      <c r="AI65" s="422">
        <v>432</v>
      </c>
      <c r="AJ65" s="420">
        <v>458</v>
      </c>
      <c r="AK65" s="419">
        <v>444</v>
      </c>
      <c r="AL65" s="426">
        <v>423</v>
      </c>
    </row>
    <row r="66" spans="1:38" ht="14.25" customHeight="1" x14ac:dyDescent="0.15">
      <c r="A66" s="182" t="s">
        <v>170</v>
      </c>
      <c r="B66" s="394" t="s">
        <v>93</v>
      </c>
      <c r="C66" s="397">
        <v>2018</v>
      </c>
      <c r="D66" s="398">
        <v>1857</v>
      </c>
      <c r="E66" s="401">
        <v>2229</v>
      </c>
      <c r="F66" s="399">
        <v>2067</v>
      </c>
      <c r="G66" s="400">
        <v>1989</v>
      </c>
      <c r="H66" s="183">
        <v>1392</v>
      </c>
      <c r="I66" s="399">
        <v>1947</v>
      </c>
      <c r="J66" s="398">
        <v>1074</v>
      </c>
      <c r="K66" s="401">
        <v>2273</v>
      </c>
      <c r="L66" s="399">
        <v>2739</v>
      </c>
      <c r="M66" s="398">
        <v>2305</v>
      </c>
      <c r="N66" s="401">
        <v>2301</v>
      </c>
      <c r="O66" s="399">
        <v>2732</v>
      </c>
      <c r="P66" s="398">
        <v>3090</v>
      </c>
      <c r="Q66" s="402">
        <v>3274</v>
      </c>
      <c r="R66" s="399">
        <v>2858</v>
      </c>
      <c r="S66" s="398">
        <v>2394</v>
      </c>
      <c r="T66" s="401">
        <v>1996</v>
      </c>
      <c r="U66" s="403">
        <v>2398</v>
      </c>
      <c r="V66" s="398">
        <v>2508</v>
      </c>
      <c r="W66" s="404">
        <v>3098</v>
      </c>
      <c r="X66" s="403">
        <v>2872</v>
      </c>
      <c r="Y66" s="405">
        <v>2464</v>
      </c>
      <c r="Z66" s="401">
        <v>2864</v>
      </c>
      <c r="AA66" s="534">
        <v>2092</v>
      </c>
      <c r="AB66" s="405">
        <v>1521</v>
      </c>
      <c r="AC66" s="401">
        <v>2289</v>
      </c>
      <c r="AD66" s="399">
        <v>1940</v>
      </c>
      <c r="AE66" s="405">
        <v>2130</v>
      </c>
      <c r="AF66" s="401">
        <v>1755</v>
      </c>
      <c r="AG66" s="399">
        <v>1504</v>
      </c>
      <c r="AH66" s="398">
        <v>1628</v>
      </c>
      <c r="AI66" s="401">
        <v>1347</v>
      </c>
      <c r="AJ66" s="399">
        <v>1563</v>
      </c>
      <c r="AK66" s="398">
        <v>1487</v>
      </c>
      <c r="AL66" s="406">
        <v>1428</v>
      </c>
    </row>
    <row r="67" spans="1:38" ht="14.25" customHeight="1" x14ac:dyDescent="0.15">
      <c r="A67" s="184" t="s">
        <v>170</v>
      </c>
      <c r="B67" s="395" t="s">
        <v>94</v>
      </c>
      <c r="C67" s="407">
        <v>314</v>
      </c>
      <c r="D67" s="408">
        <v>576350</v>
      </c>
      <c r="E67" s="411">
        <v>617356</v>
      </c>
      <c r="F67" s="409">
        <v>614841</v>
      </c>
      <c r="G67" s="410">
        <v>642167</v>
      </c>
      <c r="H67" s="185">
        <v>449323</v>
      </c>
      <c r="I67" s="409">
        <v>689433</v>
      </c>
      <c r="J67" s="408">
        <v>734838</v>
      </c>
      <c r="K67" s="411">
        <v>799867</v>
      </c>
      <c r="L67" s="409">
        <v>952284</v>
      </c>
      <c r="M67" s="408">
        <v>743957</v>
      </c>
      <c r="N67" s="411">
        <v>767907</v>
      </c>
      <c r="O67" s="409">
        <v>849739</v>
      </c>
      <c r="P67" s="408">
        <v>888792</v>
      </c>
      <c r="Q67" s="412">
        <v>835640</v>
      </c>
      <c r="R67" s="409">
        <v>776498</v>
      </c>
      <c r="S67" s="408">
        <v>754294</v>
      </c>
      <c r="T67" s="411">
        <v>646775</v>
      </c>
      <c r="U67" s="413">
        <v>897062</v>
      </c>
      <c r="V67" s="408">
        <v>759249</v>
      </c>
      <c r="W67" s="414">
        <v>914819</v>
      </c>
      <c r="X67" s="413">
        <v>724993</v>
      </c>
      <c r="Y67" s="415">
        <v>680211</v>
      </c>
      <c r="Z67" s="411">
        <v>1165969</v>
      </c>
      <c r="AA67" s="535">
        <v>897921</v>
      </c>
      <c r="AB67" s="415">
        <v>832184</v>
      </c>
      <c r="AC67" s="411">
        <v>1158729</v>
      </c>
      <c r="AD67" s="409">
        <v>842068</v>
      </c>
      <c r="AE67" s="415">
        <v>781267</v>
      </c>
      <c r="AF67" s="411">
        <v>695676</v>
      </c>
      <c r="AG67" s="409">
        <v>770166</v>
      </c>
      <c r="AH67" s="408">
        <v>774566</v>
      </c>
      <c r="AI67" s="411">
        <v>747494</v>
      </c>
      <c r="AJ67" s="409">
        <v>739309</v>
      </c>
      <c r="AK67" s="408">
        <v>631716</v>
      </c>
      <c r="AL67" s="416">
        <v>652366</v>
      </c>
    </row>
    <row r="68" spans="1:38" ht="14.25" customHeight="1" x14ac:dyDescent="0.15">
      <c r="A68" s="186" t="s">
        <v>170</v>
      </c>
      <c r="B68" s="417" t="s">
        <v>96</v>
      </c>
      <c r="C68" s="418">
        <v>314</v>
      </c>
      <c r="D68" s="419">
        <v>310</v>
      </c>
      <c r="E68" s="422">
        <v>277</v>
      </c>
      <c r="F68" s="420">
        <v>297</v>
      </c>
      <c r="G68" s="421">
        <v>323</v>
      </c>
      <c r="H68" s="187">
        <v>323</v>
      </c>
      <c r="I68" s="420">
        <v>354</v>
      </c>
      <c r="J68" s="419">
        <v>354</v>
      </c>
      <c r="K68" s="422">
        <v>352</v>
      </c>
      <c r="L68" s="420">
        <v>348</v>
      </c>
      <c r="M68" s="419">
        <v>323</v>
      </c>
      <c r="N68" s="422">
        <v>334</v>
      </c>
      <c r="O68" s="420">
        <v>311</v>
      </c>
      <c r="P68" s="419">
        <v>288</v>
      </c>
      <c r="Q68" s="423">
        <v>255</v>
      </c>
      <c r="R68" s="420">
        <v>272</v>
      </c>
      <c r="S68" s="419">
        <v>315</v>
      </c>
      <c r="T68" s="422">
        <v>324</v>
      </c>
      <c r="U68" s="424">
        <v>374</v>
      </c>
      <c r="V68" s="419">
        <v>303</v>
      </c>
      <c r="W68" s="423">
        <v>295</v>
      </c>
      <c r="X68" s="424">
        <v>252</v>
      </c>
      <c r="Y68" s="425">
        <v>276</v>
      </c>
      <c r="Z68" s="422">
        <v>407</v>
      </c>
      <c r="AA68" s="255">
        <v>429</v>
      </c>
      <c r="AB68" s="425">
        <v>547</v>
      </c>
      <c r="AC68" s="422">
        <v>506</v>
      </c>
      <c r="AD68" s="420">
        <v>434</v>
      </c>
      <c r="AE68" s="425">
        <v>367</v>
      </c>
      <c r="AF68" s="422">
        <v>396</v>
      </c>
      <c r="AG68" s="420">
        <v>512</v>
      </c>
      <c r="AH68" s="419">
        <v>476</v>
      </c>
      <c r="AI68" s="422">
        <v>555</v>
      </c>
      <c r="AJ68" s="420">
        <v>473</v>
      </c>
      <c r="AK68" s="419">
        <v>425</v>
      </c>
      <c r="AL68" s="426">
        <v>457</v>
      </c>
    </row>
    <row r="69" spans="1:38" ht="14.25" customHeight="1" x14ac:dyDescent="0.15">
      <c r="A69" s="182" t="s">
        <v>122</v>
      </c>
      <c r="B69" s="394" t="s">
        <v>93</v>
      </c>
      <c r="C69" s="397">
        <v>650</v>
      </c>
      <c r="D69" s="398">
        <v>623</v>
      </c>
      <c r="E69" s="401">
        <v>706</v>
      </c>
      <c r="F69" s="399">
        <v>674</v>
      </c>
      <c r="G69" s="400">
        <v>643</v>
      </c>
      <c r="H69" s="183">
        <v>411</v>
      </c>
      <c r="I69" s="399">
        <v>587</v>
      </c>
      <c r="J69" s="398">
        <v>620</v>
      </c>
      <c r="K69" s="401">
        <v>756</v>
      </c>
      <c r="L69" s="399">
        <v>860</v>
      </c>
      <c r="M69" s="398">
        <v>730</v>
      </c>
      <c r="N69" s="401">
        <v>774</v>
      </c>
      <c r="O69" s="399">
        <v>916</v>
      </c>
      <c r="P69" s="398">
        <v>909</v>
      </c>
      <c r="Q69" s="402">
        <v>908</v>
      </c>
      <c r="R69" s="399">
        <v>849</v>
      </c>
      <c r="S69" s="398">
        <v>638</v>
      </c>
      <c r="T69" s="401">
        <v>632</v>
      </c>
      <c r="U69" s="403">
        <v>676</v>
      </c>
      <c r="V69" s="398">
        <v>636</v>
      </c>
      <c r="W69" s="404">
        <v>871</v>
      </c>
      <c r="X69" s="403">
        <v>722</v>
      </c>
      <c r="Y69" s="405">
        <v>747</v>
      </c>
      <c r="Z69" s="401">
        <v>7425</v>
      </c>
      <c r="AA69" s="534">
        <v>640</v>
      </c>
      <c r="AB69" s="405">
        <v>499</v>
      </c>
      <c r="AC69" s="401">
        <v>700</v>
      </c>
      <c r="AD69" s="399">
        <v>567</v>
      </c>
      <c r="AE69" s="405">
        <v>715</v>
      </c>
      <c r="AF69" s="401">
        <v>776</v>
      </c>
      <c r="AG69" s="399">
        <v>581</v>
      </c>
      <c r="AH69" s="398">
        <v>646</v>
      </c>
      <c r="AI69" s="401">
        <v>646</v>
      </c>
      <c r="AJ69" s="399">
        <v>645</v>
      </c>
      <c r="AK69" s="398">
        <v>603</v>
      </c>
      <c r="AL69" s="406">
        <v>614</v>
      </c>
    </row>
    <row r="70" spans="1:38" ht="14.25" customHeight="1" x14ac:dyDescent="0.15">
      <c r="A70" s="184" t="s">
        <v>122</v>
      </c>
      <c r="B70" s="395" t="s">
        <v>94</v>
      </c>
      <c r="C70" s="407">
        <v>303193</v>
      </c>
      <c r="D70" s="408">
        <v>329256</v>
      </c>
      <c r="E70" s="411">
        <v>367682</v>
      </c>
      <c r="F70" s="409">
        <v>372571</v>
      </c>
      <c r="G70" s="410">
        <v>367540</v>
      </c>
      <c r="H70" s="185">
        <v>234801</v>
      </c>
      <c r="I70" s="409">
        <v>374614</v>
      </c>
      <c r="J70" s="408">
        <v>3877601</v>
      </c>
      <c r="K70" s="411">
        <v>429579</v>
      </c>
      <c r="L70" s="409">
        <v>454677</v>
      </c>
      <c r="M70" s="408">
        <v>368112</v>
      </c>
      <c r="N70" s="411">
        <v>393757</v>
      </c>
      <c r="O70" s="409">
        <v>443852</v>
      </c>
      <c r="P70" s="408">
        <v>425938</v>
      </c>
      <c r="Q70" s="412">
        <v>427031</v>
      </c>
      <c r="R70" s="409">
        <v>399161</v>
      </c>
      <c r="S70" s="408">
        <v>337116</v>
      </c>
      <c r="T70" s="411">
        <v>340683</v>
      </c>
      <c r="U70" s="413">
        <v>409626</v>
      </c>
      <c r="V70" s="408">
        <v>398824</v>
      </c>
      <c r="W70" s="414">
        <v>509342</v>
      </c>
      <c r="X70" s="413">
        <v>349207</v>
      </c>
      <c r="Y70" s="415">
        <v>385136</v>
      </c>
      <c r="Z70" s="411">
        <v>545317</v>
      </c>
      <c r="AA70" s="535">
        <v>572693</v>
      </c>
      <c r="AB70" s="415">
        <v>483330</v>
      </c>
      <c r="AC70" s="411">
        <v>687039</v>
      </c>
      <c r="AD70" s="409">
        <v>510004</v>
      </c>
      <c r="AE70" s="415">
        <v>520811</v>
      </c>
      <c r="AF70" s="411">
        <v>437975</v>
      </c>
      <c r="AG70" s="409">
        <v>355683</v>
      </c>
      <c r="AH70" s="408">
        <v>443412</v>
      </c>
      <c r="AI70" s="411">
        <v>433754</v>
      </c>
      <c r="AJ70" s="409">
        <v>379709</v>
      </c>
      <c r="AK70" s="408">
        <v>380996</v>
      </c>
      <c r="AL70" s="416">
        <v>406784</v>
      </c>
    </row>
    <row r="71" spans="1:38" ht="14.25" customHeight="1" x14ac:dyDescent="0.15">
      <c r="A71" s="186" t="s">
        <v>122</v>
      </c>
      <c r="B71" s="417" t="s">
        <v>96</v>
      </c>
      <c r="C71" s="418">
        <v>466</v>
      </c>
      <c r="D71" s="419">
        <v>529</v>
      </c>
      <c r="E71" s="422">
        <v>521</v>
      </c>
      <c r="F71" s="420">
        <v>553</v>
      </c>
      <c r="G71" s="421">
        <v>571</v>
      </c>
      <c r="H71" s="187">
        <v>571</v>
      </c>
      <c r="I71" s="420">
        <v>634</v>
      </c>
      <c r="J71" s="419">
        <v>625</v>
      </c>
      <c r="K71" s="422">
        <v>569</v>
      </c>
      <c r="L71" s="420">
        <v>528</v>
      </c>
      <c r="M71" s="419">
        <v>504</v>
      </c>
      <c r="N71" s="422">
        <v>509</v>
      </c>
      <c r="O71" s="420">
        <v>485</v>
      </c>
      <c r="P71" s="419">
        <v>469</v>
      </c>
      <c r="Q71" s="423">
        <v>470</v>
      </c>
      <c r="R71" s="420">
        <v>470</v>
      </c>
      <c r="S71" s="419">
        <v>528</v>
      </c>
      <c r="T71" s="422">
        <v>539</v>
      </c>
      <c r="U71" s="424">
        <v>606</v>
      </c>
      <c r="V71" s="419">
        <v>627</v>
      </c>
      <c r="W71" s="423">
        <v>585</v>
      </c>
      <c r="X71" s="424">
        <v>484</v>
      </c>
      <c r="Y71" s="425">
        <v>515</v>
      </c>
      <c r="Z71" s="422">
        <v>735</v>
      </c>
      <c r="AA71" s="255">
        <v>895</v>
      </c>
      <c r="AB71" s="425">
        <v>968</v>
      </c>
      <c r="AC71" s="422">
        <v>982</v>
      </c>
      <c r="AD71" s="420">
        <v>900</v>
      </c>
      <c r="AE71" s="425">
        <v>729</v>
      </c>
      <c r="AF71" s="422">
        <v>564</v>
      </c>
      <c r="AG71" s="420">
        <v>612</v>
      </c>
      <c r="AH71" s="419">
        <v>686</v>
      </c>
      <c r="AI71" s="422">
        <v>671</v>
      </c>
      <c r="AJ71" s="420">
        <v>589</v>
      </c>
      <c r="AK71" s="419">
        <v>632</v>
      </c>
      <c r="AL71" s="426">
        <v>662</v>
      </c>
    </row>
    <row r="72" spans="1:38" ht="14.25" customHeight="1" x14ac:dyDescent="0.15">
      <c r="A72" s="182" t="s">
        <v>173</v>
      </c>
      <c r="B72" s="394" t="s">
        <v>93</v>
      </c>
      <c r="C72" s="397">
        <v>439</v>
      </c>
      <c r="D72" s="398">
        <v>608</v>
      </c>
      <c r="E72" s="401">
        <v>556</v>
      </c>
      <c r="F72" s="399">
        <v>547</v>
      </c>
      <c r="G72" s="400">
        <v>573</v>
      </c>
      <c r="H72" s="183">
        <v>393</v>
      </c>
      <c r="I72" s="399">
        <v>651</v>
      </c>
      <c r="J72" s="398">
        <v>700</v>
      </c>
      <c r="K72" s="401">
        <v>776</v>
      </c>
      <c r="L72" s="399">
        <v>859</v>
      </c>
      <c r="M72" s="398">
        <v>819</v>
      </c>
      <c r="N72" s="401">
        <v>852</v>
      </c>
      <c r="O72" s="399">
        <v>856</v>
      </c>
      <c r="P72" s="398">
        <v>881</v>
      </c>
      <c r="Q72" s="402">
        <v>909</v>
      </c>
      <c r="R72" s="399">
        <v>814</v>
      </c>
      <c r="S72" s="398">
        <v>721</v>
      </c>
      <c r="T72" s="401">
        <v>774</v>
      </c>
      <c r="U72" s="403">
        <v>818</v>
      </c>
      <c r="V72" s="398">
        <v>657</v>
      </c>
      <c r="W72" s="404">
        <v>710</v>
      </c>
      <c r="X72" s="403">
        <v>826</v>
      </c>
      <c r="Y72" s="405">
        <v>739</v>
      </c>
      <c r="Z72" s="401">
        <v>828</v>
      </c>
      <c r="AA72" s="534">
        <v>872</v>
      </c>
      <c r="AB72" s="405">
        <v>748</v>
      </c>
      <c r="AC72" s="401">
        <v>873</v>
      </c>
      <c r="AD72" s="399">
        <v>834</v>
      </c>
      <c r="AE72" s="405">
        <v>872</v>
      </c>
      <c r="AF72" s="401">
        <v>759</v>
      </c>
      <c r="AG72" s="399">
        <v>612</v>
      </c>
      <c r="AH72" s="398">
        <v>735</v>
      </c>
      <c r="AI72" s="401">
        <v>694</v>
      </c>
      <c r="AJ72" s="399">
        <v>579</v>
      </c>
      <c r="AK72" s="398">
        <v>626</v>
      </c>
      <c r="AL72" s="406">
        <v>560</v>
      </c>
    </row>
    <row r="73" spans="1:38" ht="14.25" customHeight="1" x14ac:dyDescent="0.15">
      <c r="A73" s="184" t="s">
        <v>173</v>
      </c>
      <c r="B73" s="395" t="s">
        <v>94</v>
      </c>
      <c r="C73" s="407">
        <v>216342</v>
      </c>
      <c r="D73" s="408">
        <v>370909</v>
      </c>
      <c r="E73" s="411">
        <v>381258</v>
      </c>
      <c r="F73" s="409">
        <v>427497</v>
      </c>
      <c r="G73" s="410">
        <v>413580</v>
      </c>
      <c r="H73" s="185">
        <v>268833</v>
      </c>
      <c r="I73" s="409">
        <v>414272</v>
      </c>
      <c r="J73" s="408">
        <v>416613</v>
      </c>
      <c r="K73" s="411">
        <v>428391</v>
      </c>
      <c r="L73" s="409">
        <v>440431</v>
      </c>
      <c r="M73" s="408">
        <v>385258</v>
      </c>
      <c r="N73" s="411">
        <v>389906</v>
      </c>
      <c r="O73" s="409">
        <v>369575</v>
      </c>
      <c r="P73" s="408">
        <v>336047</v>
      </c>
      <c r="Q73" s="412">
        <v>341010</v>
      </c>
      <c r="R73" s="409">
        <v>413494</v>
      </c>
      <c r="S73" s="408">
        <v>434403</v>
      </c>
      <c r="T73" s="411">
        <v>319083</v>
      </c>
      <c r="U73" s="413">
        <v>283199</v>
      </c>
      <c r="V73" s="408">
        <v>237866</v>
      </c>
      <c r="W73" s="414">
        <v>240818</v>
      </c>
      <c r="X73" s="413">
        <v>215744</v>
      </c>
      <c r="Y73" s="415">
        <v>179618</v>
      </c>
      <c r="Z73" s="411">
        <v>340495</v>
      </c>
      <c r="AA73" s="535">
        <v>366263</v>
      </c>
      <c r="AB73" s="415">
        <v>319758</v>
      </c>
      <c r="AC73" s="411">
        <v>354507</v>
      </c>
      <c r="AD73" s="409">
        <v>249885</v>
      </c>
      <c r="AE73" s="415">
        <v>185547</v>
      </c>
      <c r="AF73" s="411">
        <v>192591</v>
      </c>
      <c r="AG73" s="409">
        <v>227663</v>
      </c>
      <c r="AH73" s="408">
        <v>272389</v>
      </c>
      <c r="AI73" s="411">
        <v>227038</v>
      </c>
      <c r="AJ73" s="409">
        <v>194990</v>
      </c>
      <c r="AK73" s="408">
        <v>226846</v>
      </c>
      <c r="AL73" s="416">
        <v>205967</v>
      </c>
    </row>
    <row r="74" spans="1:38" ht="14.25" customHeight="1" x14ac:dyDescent="0.15">
      <c r="A74" s="186" t="s">
        <v>173</v>
      </c>
      <c r="B74" s="417" t="s">
        <v>96</v>
      </c>
      <c r="C74" s="418">
        <v>493</v>
      </c>
      <c r="D74" s="419">
        <v>610</v>
      </c>
      <c r="E74" s="422">
        <v>686</v>
      </c>
      <c r="F74" s="420">
        <v>782</v>
      </c>
      <c r="G74" s="421">
        <v>721</v>
      </c>
      <c r="H74" s="187">
        <v>684</v>
      </c>
      <c r="I74" s="420">
        <v>637</v>
      </c>
      <c r="J74" s="419">
        <v>595</v>
      </c>
      <c r="K74" s="422">
        <v>552</v>
      </c>
      <c r="L74" s="420">
        <v>513</v>
      </c>
      <c r="M74" s="419">
        <v>470</v>
      </c>
      <c r="N74" s="422">
        <v>457</v>
      </c>
      <c r="O74" s="420">
        <v>432</v>
      </c>
      <c r="P74" s="419">
        <v>382</v>
      </c>
      <c r="Q74" s="423">
        <v>375</v>
      </c>
      <c r="R74" s="420">
        <v>508</v>
      </c>
      <c r="S74" s="419">
        <v>603</v>
      </c>
      <c r="T74" s="422">
        <v>412</v>
      </c>
      <c r="U74" s="424">
        <v>346</v>
      </c>
      <c r="V74" s="419">
        <v>362</v>
      </c>
      <c r="W74" s="423">
        <v>339</v>
      </c>
      <c r="X74" s="424">
        <v>261</v>
      </c>
      <c r="Y74" s="425">
        <v>243</v>
      </c>
      <c r="Z74" s="422">
        <v>411</v>
      </c>
      <c r="AA74" s="255">
        <v>420</v>
      </c>
      <c r="AB74" s="425">
        <v>427</v>
      </c>
      <c r="AC74" s="422">
        <v>406</v>
      </c>
      <c r="AD74" s="420">
        <v>300</v>
      </c>
      <c r="AE74" s="425">
        <v>213</v>
      </c>
      <c r="AF74" s="422">
        <v>254</v>
      </c>
      <c r="AG74" s="420">
        <v>372</v>
      </c>
      <c r="AH74" s="419">
        <v>370</v>
      </c>
      <c r="AI74" s="422">
        <v>327</v>
      </c>
      <c r="AJ74" s="420">
        <v>337</v>
      </c>
      <c r="AK74" s="419">
        <v>363</v>
      </c>
      <c r="AL74" s="426">
        <v>368</v>
      </c>
    </row>
    <row r="75" spans="1:38" ht="14.25" customHeight="1" x14ac:dyDescent="0.15">
      <c r="A75" s="182" t="s">
        <v>39</v>
      </c>
      <c r="B75" s="394" t="s">
        <v>93</v>
      </c>
      <c r="C75" s="397">
        <v>0</v>
      </c>
      <c r="D75" s="398">
        <v>1</v>
      </c>
      <c r="E75" s="401">
        <v>3</v>
      </c>
      <c r="F75" s="399">
        <v>5</v>
      </c>
      <c r="G75" s="400">
        <v>1</v>
      </c>
      <c r="H75" s="183">
        <v>1</v>
      </c>
      <c r="I75" s="399">
        <v>1</v>
      </c>
      <c r="J75" s="398">
        <v>2</v>
      </c>
      <c r="K75" s="401">
        <v>6</v>
      </c>
      <c r="L75" s="399">
        <v>8</v>
      </c>
      <c r="M75" s="398">
        <v>19</v>
      </c>
      <c r="N75" s="401">
        <v>56</v>
      </c>
      <c r="O75" s="399">
        <v>78</v>
      </c>
      <c r="P75" s="398">
        <v>358</v>
      </c>
      <c r="Q75" s="402">
        <v>604</v>
      </c>
      <c r="R75" s="399">
        <v>839</v>
      </c>
      <c r="S75" s="398">
        <v>1244</v>
      </c>
      <c r="T75" s="401">
        <v>1527</v>
      </c>
      <c r="U75" s="403">
        <v>1837</v>
      </c>
      <c r="V75" s="398">
        <v>1532</v>
      </c>
      <c r="W75" s="404">
        <v>1423</v>
      </c>
      <c r="X75" s="403">
        <v>1042</v>
      </c>
      <c r="Y75" s="405">
        <v>1162</v>
      </c>
      <c r="Z75" s="401">
        <v>807</v>
      </c>
      <c r="AA75" s="534">
        <v>396</v>
      </c>
      <c r="AB75" s="405">
        <v>235</v>
      </c>
      <c r="AC75" s="401">
        <v>141</v>
      </c>
      <c r="AD75" s="399">
        <v>51</v>
      </c>
      <c r="AE75" s="405">
        <v>14</v>
      </c>
      <c r="AF75" s="401">
        <v>14</v>
      </c>
      <c r="AG75" s="399">
        <v>7</v>
      </c>
      <c r="AH75" s="398">
        <v>17</v>
      </c>
      <c r="AI75" s="401">
        <v>10</v>
      </c>
      <c r="AJ75" s="399">
        <v>7</v>
      </c>
      <c r="AK75" s="398">
        <v>3</v>
      </c>
      <c r="AL75" s="406">
        <v>3</v>
      </c>
    </row>
    <row r="76" spans="1:38" ht="14.25" customHeight="1" x14ac:dyDescent="0.15">
      <c r="A76" s="184" t="s">
        <v>123</v>
      </c>
      <c r="B76" s="395" t="s">
        <v>94</v>
      </c>
      <c r="C76" s="407">
        <v>85</v>
      </c>
      <c r="D76" s="408">
        <v>620</v>
      </c>
      <c r="E76" s="411">
        <v>1791</v>
      </c>
      <c r="F76" s="409">
        <v>2014</v>
      </c>
      <c r="G76" s="410">
        <v>693</v>
      </c>
      <c r="H76" s="185">
        <v>708</v>
      </c>
      <c r="I76" s="409">
        <v>519</v>
      </c>
      <c r="J76" s="408">
        <v>1063</v>
      </c>
      <c r="K76" s="411">
        <v>3339</v>
      </c>
      <c r="L76" s="409">
        <v>5085</v>
      </c>
      <c r="M76" s="408">
        <v>12542</v>
      </c>
      <c r="N76" s="411">
        <v>34729</v>
      </c>
      <c r="O76" s="409">
        <v>44596</v>
      </c>
      <c r="P76" s="408">
        <v>138692</v>
      </c>
      <c r="Q76" s="412">
        <v>237490</v>
      </c>
      <c r="R76" s="409">
        <v>343208</v>
      </c>
      <c r="S76" s="408">
        <v>338925</v>
      </c>
      <c r="T76" s="411">
        <v>382738</v>
      </c>
      <c r="U76" s="413">
        <v>433477</v>
      </c>
      <c r="V76" s="408">
        <v>334173</v>
      </c>
      <c r="W76" s="414">
        <v>294606</v>
      </c>
      <c r="X76" s="413">
        <v>242575</v>
      </c>
      <c r="Y76" s="415">
        <v>259959</v>
      </c>
      <c r="Z76" s="411">
        <v>231243</v>
      </c>
      <c r="AA76" s="535">
        <v>109292</v>
      </c>
      <c r="AB76" s="415">
        <v>62196</v>
      </c>
      <c r="AC76" s="411">
        <v>35869</v>
      </c>
      <c r="AD76" s="409">
        <v>11808</v>
      </c>
      <c r="AE76" s="415">
        <v>3974</v>
      </c>
      <c r="AF76" s="411">
        <v>3542</v>
      </c>
      <c r="AG76" s="409">
        <v>2235</v>
      </c>
      <c r="AH76" s="408">
        <v>5616</v>
      </c>
      <c r="AI76" s="411">
        <v>3784</v>
      </c>
      <c r="AJ76" s="409">
        <v>2531</v>
      </c>
      <c r="AK76" s="408">
        <v>1281</v>
      </c>
      <c r="AL76" s="416">
        <v>1273</v>
      </c>
    </row>
    <row r="77" spans="1:38" ht="14.25" customHeight="1" x14ac:dyDescent="0.15">
      <c r="A77" s="186" t="s">
        <v>123</v>
      </c>
      <c r="B77" s="417" t="s">
        <v>96</v>
      </c>
      <c r="C77" s="418">
        <v>380</v>
      </c>
      <c r="D77" s="419">
        <v>530</v>
      </c>
      <c r="E77" s="422">
        <v>543</v>
      </c>
      <c r="F77" s="420">
        <v>447</v>
      </c>
      <c r="G77" s="421">
        <v>505</v>
      </c>
      <c r="H77" s="187">
        <v>507</v>
      </c>
      <c r="I77" s="420">
        <v>531</v>
      </c>
      <c r="J77" s="419">
        <v>532</v>
      </c>
      <c r="K77" s="422">
        <v>562</v>
      </c>
      <c r="L77" s="420">
        <v>617</v>
      </c>
      <c r="M77" s="419">
        <v>644</v>
      </c>
      <c r="N77" s="422">
        <v>621</v>
      </c>
      <c r="O77" s="420">
        <v>568</v>
      </c>
      <c r="P77" s="419">
        <v>388</v>
      </c>
      <c r="Q77" s="423">
        <v>393</v>
      </c>
      <c r="R77" s="420">
        <v>409</v>
      </c>
      <c r="S77" s="419">
        <v>272</v>
      </c>
      <c r="T77" s="422">
        <v>251</v>
      </c>
      <c r="U77" s="424">
        <v>236</v>
      </c>
      <c r="V77" s="419">
        <v>218</v>
      </c>
      <c r="W77" s="423">
        <v>207</v>
      </c>
      <c r="X77" s="424">
        <v>233</v>
      </c>
      <c r="Y77" s="425">
        <v>224</v>
      </c>
      <c r="Z77" s="422">
        <v>287</v>
      </c>
      <c r="AA77" s="255">
        <v>276</v>
      </c>
      <c r="AB77" s="425">
        <v>265</v>
      </c>
      <c r="AC77" s="422">
        <v>254</v>
      </c>
      <c r="AD77" s="420">
        <v>232</v>
      </c>
      <c r="AE77" s="425">
        <v>282</v>
      </c>
      <c r="AF77" s="422">
        <v>255</v>
      </c>
      <c r="AG77" s="420">
        <v>344</v>
      </c>
      <c r="AH77" s="419">
        <v>337</v>
      </c>
      <c r="AI77" s="422">
        <v>365</v>
      </c>
      <c r="AJ77" s="420">
        <v>357</v>
      </c>
      <c r="AK77" s="419">
        <v>451</v>
      </c>
      <c r="AL77" s="426">
        <v>421</v>
      </c>
    </row>
    <row r="78" spans="1:38" ht="14.25" customHeight="1" x14ac:dyDescent="0.15">
      <c r="A78" s="182" t="s">
        <v>40</v>
      </c>
      <c r="B78" s="394" t="s">
        <v>93</v>
      </c>
      <c r="C78" s="397">
        <v>344</v>
      </c>
      <c r="D78" s="398">
        <v>587</v>
      </c>
      <c r="E78" s="401">
        <v>750</v>
      </c>
      <c r="F78" s="399">
        <v>771</v>
      </c>
      <c r="G78" s="400">
        <v>645</v>
      </c>
      <c r="H78" s="183">
        <v>466</v>
      </c>
      <c r="I78" s="399">
        <v>551</v>
      </c>
      <c r="J78" s="398">
        <v>699</v>
      </c>
      <c r="K78" s="401">
        <v>583</v>
      </c>
      <c r="L78" s="399">
        <v>753</v>
      </c>
      <c r="M78" s="398">
        <v>833</v>
      </c>
      <c r="N78" s="401">
        <v>786</v>
      </c>
      <c r="O78" s="399">
        <v>633</v>
      </c>
      <c r="P78" s="398">
        <v>647</v>
      </c>
      <c r="Q78" s="402">
        <v>752</v>
      </c>
      <c r="R78" s="399">
        <v>860</v>
      </c>
      <c r="S78" s="398">
        <v>796</v>
      </c>
      <c r="T78" s="401">
        <v>811</v>
      </c>
      <c r="U78" s="403">
        <v>798</v>
      </c>
      <c r="V78" s="398">
        <v>719</v>
      </c>
      <c r="W78" s="404">
        <v>704</v>
      </c>
      <c r="X78" s="403">
        <v>565</v>
      </c>
      <c r="Y78" s="405">
        <v>772</v>
      </c>
      <c r="Z78" s="401">
        <v>985</v>
      </c>
      <c r="AA78" s="534">
        <v>974</v>
      </c>
      <c r="AB78" s="405">
        <v>948</v>
      </c>
      <c r="AC78" s="401">
        <v>961</v>
      </c>
      <c r="AD78" s="399">
        <v>820</v>
      </c>
      <c r="AE78" s="405">
        <v>846</v>
      </c>
      <c r="AF78" s="401">
        <v>1329</v>
      </c>
      <c r="AG78" s="399">
        <v>1023</v>
      </c>
      <c r="AH78" s="398">
        <v>787</v>
      </c>
      <c r="AI78" s="401">
        <v>632</v>
      </c>
      <c r="AJ78" s="399">
        <v>754</v>
      </c>
      <c r="AK78" s="398">
        <v>1032</v>
      </c>
      <c r="AL78" s="406">
        <v>679</v>
      </c>
    </row>
    <row r="79" spans="1:38" ht="14.25" customHeight="1" x14ac:dyDescent="0.15">
      <c r="A79" s="184" t="s">
        <v>223</v>
      </c>
      <c r="B79" s="395" t="s">
        <v>94</v>
      </c>
      <c r="C79" s="407">
        <v>65645</v>
      </c>
      <c r="D79" s="408">
        <v>121308</v>
      </c>
      <c r="E79" s="411">
        <v>157662</v>
      </c>
      <c r="F79" s="409">
        <v>129665</v>
      </c>
      <c r="G79" s="410">
        <v>99504</v>
      </c>
      <c r="H79" s="185">
        <v>79497</v>
      </c>
      <c r="I79" s="409">
        <v>100307</v>
      </c>
      <c r="J79" s="408">
        <v>134432</v>
      </c>
      <c r="K79" s="411">
        <v>109803</v>
      </c>
      <c r="L79" s="409">
        <v>137006</v>
      </c>
      <c r="M79" s="408">
        <v>132221</v>
      </c>
      <c r="N79" s="411">
        <v>142970</v>
      </c>
      <c r="O79" s="409">
        <v>142783</v>
      </c>
      <c r="P79" s="408">
        <v>164185</v>
      </c>
      <c r="Q79" s="412">
        <v>176286</v>
      </c>
      <c r="R79" s="409">
        <v>187516</v>
      </c>
      <c r="S79" s="408">
        <v>157726</v>
      </c>
      <c r="T79" s="411">
        <v>149970</v>
      </c>
      <c r="U79" s="413">
        <v>158039</v>
      </c>
      <c r="V79" s="408">
        <v>146326</v>
      </c>
      <c r="W79" s="414">
        <v>122758</v>
      </c>
      <c r="X79" s="413">
        <v>80501</v>
      </c>
      <c r="Y79" s="415">
        <v>116908</v>
      </c>
      <c r="Z79" s="411">
        <v>163620</v>
      </c>
      <c r="AA79" s="535">
        <v>161711</v>
      </c>
      <c r="AB79" s="415">
        <v>151280</v>
      </c>
      <c r="AC79" s="411">
        <v>146385</v>
      </c>
      <c r="AD79" s="409">
        <v>118908</v>
      </c>
      <c r="AE79" s="415">
        <v>113477</v>
      </c>
      <c r="AF79" s="411">
        <v>154370</v>
      </c>
      <c r="AG79" s="409">
        <v>134398</v>
      </c>
      <c r="AH79" s="408">
        <v>121906</v>
      </c>
      <c r="AI79" s="411">
        <v>109146</v>
      </c>
      <c r="AJ79" s="409">
        <v>153772</v>
      </c>
      <c r="AK79" s="408">
        <v>243382</v>
      </c>
      <c r="AL79" s="416">
        <v>158960</v>
      </c>
    </row>
    <row r="80" spans="1:38" ht="14.25" customHeight="1" x14ac:dyDescent="0.15">
      <c r="A80" s="186" t="s">
        <v>223</v>
      </c>
      <c r="B80" s="417" t="s">
        <v>96</v>
      </c>
      <c r="C80" s="418">
        <v>191</v>
      </c>
      <c r="D80" s="419">
        <v>207</v>
      </c>
      <c r="E80" s="422">
        <v>210</v>
      </c>
      <c r="F80" s="420">
        <v>168</v>
      </c>
      <c r="G80" s="421">
        <v>154</v>
      </c>
      <c r="H80" s="187">
        <v>171</v>
      </c>
      <c r="I80" s="420">
        <v>182</v>
      </c>
      <c r="J80" s="419">
        <v>192</v>
      </c>
      <c r="K80" s="422">
        <v>188</v>
      </c>
      <c r="L80" s="420">
        <v>182</v>
      </c>
      <c r="M80" s="419">
        <v>159</v>
      </c>
      <c r="N80" s="422">
        <v>182</v>
      </c>
      <c r="O80" s="420">
        <v>225</v>
      </c>
      <c r="P80" s="419">
        <v>254</v>
      </c>
      <c r="Q80" s="423">
        <v>235</v>
      </c>
      <c r="R80" s="420">
        <v>218</v>
      </c>
      <c r="S80" s="419">
        <v>198</v>
      </c>
      <c r="T80" s="422">
        <v>185</v>
      </c>
      <c r="U80" s="424">
        <v>198</v>
      </c>
      <c r="V80" s="419">
        <v>204</v>
      </c>
      <c r="W80" s="423">
        <v>174</v>
      </c>
      <c r="X80" s="424">
        <v>143</v>
      </c>
      <c r="Y80" s="425">
        <v>151</v>
      </c>
      <c r="Z80" s="422">
        <v>166</v>
      </c>
      <c r="AA80" s="255">
        <v>166</v>
      </c>
      <c r="AB80" s="425">
        <v>160</v>
      </c>
      <c r="AC80" s="422">
        <v>152</v>
      </c>
      <c r="AD80" s="420">
        <v>145</v>
      </c>
      <c r="AE80" s="425">
        <v>134</v>
      </c>
      <c r="AF80" s="422">
        <v>116</v>
      </c>
      <c r="AG80" s="420">
        <v>131</v>
      </c>
      <c r="AH80" s="419">
        <v>155</v>
      </c>
      <c r="AI80" s="422">
        <v>173</v>
      </c>
      <c r="AJ80" s="420">
        <v>204</v>
      </c>
      <c r="AK80" s="419">
        <v>236</v>
      </c>
      <c r="AL80" s="426">
        <v>234</v>
      </c>
    </row>
    <row r="81" spans="1:44" ht="14.25" customHeight="1" x14ac:dyDescent="0.15">
      <c r="A81" s="182" t="s">
        <v>42</v>
      </c>
      <c r="B81" s="394" t="s">
        <v>93</v>
      </c>
      <c r="C81" s="397">
        <v>1656</v>
      </c>
      <c r="D81" s="398">
        <v>2321</v>
      </c>
      <c r="E81" s="401">
        <v>2955</v>
      </c>
      <c r="F81" s="399">
        <v>2569</v>
      </c>
      <c r="G81" s="400">
        <v>2178</v>
      </c>
      <c r="H81" s="183">
        <v>1552</v>
      </c>
      <c r="I81" s="399">
        <v>2154</v>
      </c>
      <c r="J81" s="398">
        <v>2076</v>
      </c>
      <c r="K81" s="401">
        <v>1933</v>
      </c>
      <c r="L81" s="399">
        <v>2275</v>
      </c>
      <c r="M81" s="398">
        <v>2508</v>
      </c>
      <c r="N81" s="401">
        <v>2708</v>
      </c>
      <c r="O81" s="399">
        <v>2707</v>
      </c>
      <c r="P81" s="398">
        <v>3095</v>
      </c>
      <c r="Q81" s="402">
        <v>2952</v>
      </c>
      <c r="R81" s="399">
        <v>2789</v>
      </c>
      <c r="S81" s="398">
        <v>2587</v>
      </c>
      <c r="T81" s="401">
        <v>2420</v>
      </c>
      <c r="U81" s="403">
        <v>1847</v>
      </c>
      <c r="V81" s="398">
        <v>1513</v>
      </c>
      <c r="W81" s="404">
        <v>1568</v>
      </c>
      <c r="X81" s="403">
        <v>1361</v>
      </c>
      <c r="Y81" s="405">
        <v>1484</v>
      </c>
      <c r="Z81" s="401">
        <v>2207</v>
      </c>
      <c r="AA81" s="534">
        <v>2302</v>
      </c>
      <c r="AB81" s="405">
        <v>1704</v>
      </c>
      <c r="AC81" s="401">
        <v>2205</v>
      </c>
      <c r="AD81" s="399">
        <v>1965</v>
      </c>
      <c r="AE81" s="405">
        <v>1771</v>
      </c>
      <c r="AF81" s="401">
        <v>2310</v>
      </c>
      <c r="AG81" s="399">
        <v>1922</v>
      </c>
      <c r="AH81" s="398">
        <v>2116</v>
      </c>
      <c r="AI81" s="401">
        <v>1913</v>
      </c>
      <c r="AJ81" s="399">
        <v>2045</v>
      </c>
      <c r="AK81" s="398">
        <v>2386</v>
      </c>
      <c r="AL81" s="406">
        <v>2446</v>
      </c>
    </row>
    <row r="82" spans="1:44" ht="14.25" customHeight="1" x14ac:dyDescent="0.15">
      <c r="A82" s="184" t="s">
        <v>124</v>
      </c>
      <c r="B82" s="395" t="s">
        <v>94</v>
      </c>
      <c r="C82" s="407">
        <v>274302</v>
      </c>
      <c r="D82" s="408">
        <v>462357</v>
      </c>
      <c r="E82" s="411">
        <v>642152</v>
      </c>
      <c r="F82" s="409">
        <v>597947</v>
      </c>
      <c r="G82" s="410">
        <v>511109</v>
      </c>
      <c r="H82" s="185">
        <v>373956</v>
      </c>
      <c r="I82" s="409">
        <v>579996</v>
      </c>
      <c r="J82" s="408">
        <v>593182</v>
      </c>
      <c r="K82" s="411">
        <v>553110</v>
      </c>
      <c r="L82" s="409">
        <v>669909</v>
      </c>
      <c r="M82" s="408">
        <v>750997</v>
      </c>
      <c r="N82" s="411">
        <v>837544</v>
      </c>
      <c r="O82" s="409">
        <v>812008</v>
      </c>
      <c r="P82" s="408">
        <v>902184</v>
      </c>
      <c r="Q82" s="412">
        <v>795649</v>
      </c>
      <c r="R82" s="409">
        <v>623175</v>
      </c>
      <c r="S82" s="408">
        <v>425059</v>
      </c>
      <c r="T82" s="411">
        <v>338000</v>
      </c>
      <c r="U82" s="413">
        <v>273416</v>
      </c>
      <c r="V82" s="408">
        <v>221346</v>
      </c>
      <c r="W82" s="414">
        <v>192129</v>
      </c>
      <c r="X82" s="413">
        <v>178624</v>
      </c>
      <c r="Y82" s="415">
        <v>227436</v>
      </c>
      <c r="Z82" s="411">
        <v>409065</v>
      </c>
      <c r="AA82" s="535">
        <v>446787</v>
      </c>
      <c r="AB82" s="415">
        <v>335689</v>
      </c>
      <c r="AC82" s="411">
        <v>417551</v>
      </c>
      <c r="AD82" s="409">
        <v>358691</v>
      </c>
      <c r="AE82" s="415">
        <v>318357</v>
      </c>
      <c r="AF82" s="411">
        <v>414421</v>
      </c>
      <c r="AG82" s="409">
        <v>351676</v>
      </c>
      <c r="AH82" s="408">
        <v>414390</v>
      </c>
      <c r="AI82" s="411">
        <v>392605</v>
      </c>
      <c r="AJ82" s="409">
        <v>430857</v>
      </c>
      <c r="AK82" s="408">
        <v>506464</v>
      </c>
      <c r="AL82" s="416">
        <v>533946</v>
      </c>
    </row>
    <row r="83" spans="1:44" ht="14.25" customHeight="1" x14ac:dyDescent="0.15">
      <c r="A83" s="186" t="s">
        <v>124</v>
      </c>
      <c r="B83" s="417" t="s">
        <v>96</v>
      </c>
      <c r="C83" s="418">
        <v>162</v>
      </c>
      <c r="D83" s="419">
        <v>199</v>
      </c>
      <c r="E83" s="422">
        <v>217</v>
      </c>
      <c r="F83" s="420">
        <v>233</v>
      </c>
      <c r="G83" s="421">
        <v>235</v>
      </c>
      <c r="H83" s="187">
        <v>241</v>
      </c>
      <c r="I83" s="420">
        <v>269</v>
      </c>
      <c r="J83" s="419">
        <v>286</v>
      </c>
      <c r="K83" s="422">
        <v>286</v>
      </c>
      <c r="L83" s="420">
        <v>294</v>
      </c>
      <c r="M83" s="419">
        <v>299</v>
      </c>
      <c r="N83" s="422">
        <v>309</v>
      </c>
      <c r="O83" s="420">
        <v>300</v>
      </c>
      <c r="P83" s="419">
        <v>292</v>
      </c>
      <c r="Q83" s="423">
        <v>270</v>
      </c>
      <c r="R83" s="420">
        <v>223</v>
      </c>
      <c r="S83" s="419">
        <v>164</v>
      </c>
      <c r="T83" s="422">
        <v>140</v>
      </c>
      <c r="U83" s="424">
        <v>148</v>
      </c>
      <c r="V83" s="419">
        <v>146</v>
      </c>
      <c r="W83" s="423">
        <v>123</v>
      </c>
      <c r="X83" s="424">
        <v>131</v>
      </c>
      <c r="Y83" s="425">
        <v>153</v>
      </c>
      <c r="Z83" s="422">
        <v>185</v>
      </c>
      <c r="AA83" s="255">
        <v>194</v>
      </c>
      <c r="AB83" s="425">
        <v>197</v>
      </c>
      <c r="AC83" s="422">
        <v>189</v>
      </c>
      <c r="AD83" s="420">
        <v>183</v>
      </c>
      <c r="AE83" s="425">
        <v>180</v>
      </c>
      <c r="AF83" s="422">
        <v>179</v>
      </c>
      <c r="AG83" s="420">
        <v>183</v>
      </c>
      <c r="AH83" s="419">
        <v>196</v>
      </c>
      <c r="AI83" s="422">
        <v>205</v>
      </c>
      <c r="AJ83" s="420">
        <v>211</v>
      </c>
      <c r="AK83" s="419">
        <v>212</v>
      </c>
      <c r="AL83" s="426">
        <v>218</v>
      </c>
    </row>
    <row r="84" spans="1:44" ht="14.25" customHeight="1" x14ac:dyDescent="0.15">
      <c r="A84" s="182" t="s">
        <v>43</v>
      </c>
      <c r="B84" s="394" t="s">
        <v>93</v>
      </c>
      <c r="C84" s="397">
        <v>405</v>
      </c>
      <c r="D84" s="398">
        <v>1041</v>
      </c>
      <c r="E84" s="401">
        <v>1250</v>
      </c>
      <c r="F84" s="399">
        <v>1138</v>
      </c>
      <c r="G84" s="400">
        <v>1016</v>
      </c>
      <c r="H84" s="183">
        <v>682</v>
      </c>
      <c r="I84" s="399">
        <v>863</v>
      </c>
      <c r="J84" s="398">
        <v>868</v>
      </c>
      <c r="K84" s="401">
        <v>703</v>
      </c>
      <c r="L84" s="399">
        <v>812</v>
      </c>
      <c r="M84" s="398">
        <v>635</v>
      </c>
      <c r="N84" s="401">
        <v>516</v>
      </c>
      <c r="O84" s="399">
        <v>377</v>
      </c>
      <c r="P84" s="398">
        <v>373</v>
      </c>
      <c r="Q84" s="402">
        <v>401</v>
      </c>
      <c r="R84" s="399">
        <v>374</v>
      </c>
      <c r="S84" s="398">
        <v>353</v>
      </c>
      <c r="T84" s="401">
        <v>381</v>
      </c>
      <c r="U84" s="403">
        <v>480</v>
      </c>
      <c r="V84" s="398">
        <v>442</v>
      </c>
      <c r="W84" s="404">
        <v>567</v>
      </c>
      <c r="X84" s="403">
        <v>467</v>
      </c>
      <c r="Y84" s="405">
        <v>482</v>
      </c>
      <c r="Z84" s="401">
        <v>716</v>
      </c>
      <c r="AA84" s="534">
        <v>815</v>
      </c>
      <c r="AB84" s="405">
        <v>937</v>
      </c>
      <c r="AC84" s="401">
        <v>1299</v>
      </c>
      <c r="AD84" s="399">
        <v>1049</v>
      </c>
      <c r="AE84" s="405">
        <v>971</v>
      </c>
      <c r="AF84" s="401">
        <v>1085</v>
      </c>
      <c r="AG84" s="399">
        <v>837</v>
      </c>
      <c r="AH84" s="398">
        <v>1089</v>
      </c>
      <c r="AI84" s="401">
        <v>1106</v>
      </c>
      <c r="AJ84" s="399">
        <v>1239</v>
      </c>
      <c r="AK84" s="398">
        <v>1161</v>
      </c>
      <c r="AL84" s="406">
        <v>1132</v>
      </c>
    </row>
    <row r="85" spans="1:44" ht="14.25" customHeight="1" x14ac:dyDescent="0.15">
      <c r="A85" s="184" t="s">
        <v>224</v>
      </c>
      <c r="B85" s="395" t="s">
        <v>94</v>
      </c>
      <c r="C85" s="407">
        <v>116388</v>
      </c>
      <c r="D85" s="408">
        <v>295120</v>
      </c>
      <c r="E85" s="411">
        <v>335000</v>
      </c>
      <c r="F85" s="409">
        <v>294888</v>
      </c>
      <c r="G85" s="410">
        <v>261753</v>
      </c>
      <c r="H85" s="185">
        <v>176259</v>
      </c>
      <c r="I85" s="409">
        <v>226439</v>
      </c>
      <c r="J85" s="408">
        <v>239547</v>
      </c>
      <c r="K85" s="411">
        <v>196722</v>
      </c>
      <c r="L85" s="409">
        <v>233015</v>
      </c>
      <c r="M85" s="408">
        <v>185749</v>
      </c>
      <c r="N85" s="411">
        <v>164294</v>
      </c>
      <c r="O85" s="409">
        <v>128347</v>
      </c>
      <c r="P85" s="408">
        <v>143377</v>
      </c>
      <c r="Q85" s="412">
        <v>165358</v>
      </c>
      <c r="R85" s="409">
        <v>160368</v>
      </c>
      <c r="S85" s="408">
        <v>141714</v>
      </c>
      <c r="T85" s="411">
        <v>142579</v>
      </c>
      <c r="U85" s="413">
        <v>161233</v>
      </c>
      <c r="V85" s="408">
        <v>132669</v>
      </c>
      <c r="W85" s="414">
        <v>162137</v>
      </c>
      <c r="X85" s="413">
        <v>131316</v>
      </c>
      <c r="Y85" s="415">
        <v>135743</v>
      </c>
      <c r="Z85" s="411">
        <v>193205</v>
      </c>
      <c r="AA85" s="535">
        <v>225953</v>
      </c>
      <c r="AB85" s="415">
        <v>260256</v>
      </c>
      <c r="AC85" s="411">
        <v>344810</v>
      </c>
      <c r="AD85" s="409">
        <v>291923</v>
      </c>
      <c r="AE85" s="415">
        <v>276817</v>
      </c>
      <c r="AF85" s="411">
        <v>315715</v>
      </c>
      <c r="AG85" s="409">
        <v>251179</v>
      </c>
      <c r="AH85" s="408">
        <v>313479</v>
      </c>
      <c r="AI85" s="411">
        <v>296384</v>
      </c>
      <c r="AJ85" s="409">
        <v>335055</v>
      </c>
      <c r="AK85" s="408">
        <v>325329</v>
      </c>
      <c r="AL85" s="416">
        <v>340195</v>
      </c>
    </row>
    <row r="86" spans="1:44" ht="14.25" customHeight="1" x14ac:dyDescent="0.15">
      <c r="A86" s="186" t="s">
        <v>224</v>
      </c>
      <c r="B86" s="417" t="s">
        <v>96</v>
      </c>
      <c r="C86" s="418">
        <v>287</v>
      </c>
      <c r="D86" s="419">
        <v>283</v>
      </c>
      <c r="E86" s="422">
        <v>268</v>
      </c>
      <c r="F86" s="420">
        <v>259</v>
      </c>
      <c r="G86" s="421">
        <v>258</v>
      </c>
      <c r="H86" s="187">
        <v>259</v>
      </c>
      <c r="I86" s="420">
        <v>262</v>
      </c>
      <c r="J86" s="419">
        <v>276</v>
      </c>
      <c r="K86" s="422">
        <v>280</v>
      </c>
      <c r="L86" s="420">
        <v>287</v>
      </c>
      <c r="M86" s="419">
        <v>292</v>
      </c>
      <c r="N86" s="422">
        <v>319</v>
      </c>
      <c r="O86" s="420">
        <v>341</v>
      </c>
      <c r="P86" s="419">
        <v>384</v>
      </c>
      <c r="Q86" s="423">
        <v>413</v>
      </c>
      <c r="R86" s="420">
        <v>429</v>
      </c>
      <c r="S86" s="419">
        <v>401</v>
      </c>
      <c r="T86" s="422">
        <v>374</v>
      </c>
      <c r="U86" s="424">
        <v>336</v>
      </c>
      <c r="V86" s="419">
        <v>300</v>
      </c>
      <c r="W86" s="423">
        <v>286</v>
      </c>
      <c r="X86" s="424">
        <v>281</v>
      </c>
      <c r="Y86" s="425">
        <v>281</v>
      </c>
      <c r="Z86" s="422">
        <v>270</v>
      </c>
      <c r="AA86" s="255">
        <v>277</v>
      </c>
      <c r="AB86" s="425">
        <v>278</v>
      </c>
      <c r="AC86" s="422">
        <v>280</v>
      </c>
      <c r="AD86" s="420">
        <v>278</v>
      </c>
      <c r="AE86" s="425">
        <v>285</v>
      </c>
      <c r="AF86" s="422">
        <v>291</v>
      </c>
      <c r="AG86" s="420">
        <v>300</v>
      </c>
      <c r="AH86" s="419">
        <v>288</v>
      </c>
      <c r="AI86" s="422">
        <v>268</v>
      </c>
      <c r="AJ86" s="420">
        <v>270</v>
      </c>
      <c r="AK86" s="419">
        <v>280</v>
      </c>
      <c r="AL86" s="426">
        <v>301</v>
      </c>
    </row>
    <row r="87" spans="1:44" ht="14.25" customHeight="1" x14ac:dyDescent="0.15">
      <c r="A87" s="182" t="s">
        <v>44</v>
      </c>
      <c r="B87" s="394" t="s">
        <v>93</v>
      </c>
      <c r="C87" s="397">
        <v>2234</v>
      </c>
      <c r="D87" s="398">
        <v>3335</v>
      </c>
      <c r="E87" s="401">
        <v>3905</v>
      </c>
      <c r="F87" s="399">
        <v>3997</v>
      </c>
      <c r="G87" s="400">
        <v>3573</v>
      </c>
      <c r="H87" s="183">
        <v>2421</v>
      </c>
      <c r="I87" s="399">
        <v>3393</v>
      </c>
      <c r="J87" s="398">
        <v>3867</v>
      </c>
      <c r="K87" s="401">
        <v>3663</v>
      </c>
      <c r="L87" s="399">
        <v>4411</v>
      </c>
      <c r="M87" s="398">
        <v>4586</v>
      </c>
      <c r="N87" s="401">
        <v>4659</v>
      </c>
      <c r="O87" s="399">
        <v>3392</v>
      </c>
      <c r="P87" s="398">
        <v>3293</v>
      </c>
      <c r="Q87" s="402">
        <v>3288</v>
      </c>
      <c r="R87" s="399">
        <v>3370</v>
      </c>
      <c r="S87" s="398">
        <v>3027</v>
      </c>
      <c r="T87" s="401">
        <v>2783</v>
      </c>
      <c r="U87" s="403">
        <v>3315</v>
      </c>
      <c r="V87" s="398">
        <v>3162</v>
      </c>
      <c r="W87" s="404">
        <v>3209</v>
      </c>
      <c r="X87" s="403">
        <v>3239</v>
      </c>
      <c r="Y87" s="405">
        <v>3322</v>
      </c>
      <c r="Z87" s="401">
        <v>4169</v>
      </c>
      <c r="AA87" s="534">
        <v>3408</v>
      </c>
      <c r="AB87" s="405">
        <v>2905</v>
      </c>
      <c r="AC87" s="401">
        <v>3453</v>
      </c>
      <c r="AD87" s="399">
        <v>3144</v>
      </c>
      <c r="AE87" s="405">
        <v>2727</v>
      </c>
      <c r="AF87" s="401">
        <v>2972</v>
      </c>
      <c r="AG87" s="399">
        <v>2504</v>
      </c>
      <c r="AH87" s="398">
        <v>2971</v>
      </c>
      <c r="AI87" s="401">
        <v>2676</v>
      </c>
      <c r="AJ87" s="399">
        <v>2828</v>
      </c>
      <c r="AK87" s="398">
        <v>2974</v>
      </c>
      <c r="AL87" s="406">
        <v>3140</v>
      </c>
    </row>
    <row r="88" spans="1:44" ht="14.25" customHeight="1" x14ac:dyDescent="0.15">
      <c r="A88" s="184" t="s">
        <v>125</v>
      </c>
      <c r="B88" s="395" t="s">
        <v>94</v>
      </c>
      <c r="C88" s="407">
        <v>202736</v>
      </c>
      <c r="D88" s="408">
        <v>320303</v>
      </c>
      <c r="E88" s="411">
        <v>367575</v>
      </c>
      <c r="F88" s="409">
        <v>418656</v>
      </c>
      <c r="G88" s="410">
        <v>371878</v>
      </c>
      <c r="H88" s="185">
        <v>259384</v>
      </c>
      <c r="I88" s="409">
        <v>353707</v>
      </c>
      <c r="J88" s="408">
        <v>401544</v>
      </c>
      <c r="K88" s="411">
        <v>339487</v>
      </c>
      <c r="L88" s="409">
        <v>362442</v>
      </c>
      <c r="M88" s="408">
        <v>341164</v>
      </c>
      <c r="N88" s="411">
        <v>379496</v>
      </c>
      <c r="O88" s="409">
        <v>318786</v>
      </c>
      <c r="P88" s="408">
        <v>340152</v>
      </c>
      <c r="Q88" s="412">
        <v>352582</v>
      </c>
      <c r="R88" s="409">
        <v>365395</v>
      </c>
      <c r="S88" s="408">
        <v>312692</v>
      </c>
      <c r="T88" s="411">
        <v>298108</v>
      </c>
      <c r="U88" s="413">
        <v>394755</v>
      </c>
      <c r="V88" s="408">
        <v>383193</v>
      </c>
      <c r="W88" s="414">
        <v>357341</v>
      </c>
      <c r="X88" s="413">
        <v>343369</v>
      </c>
      <c r="Y88" s="415">
        <v>340502</v>
      </c>
      <c r="Z88" s="411">
        <v>409021</v>
      </c>
      <c r="AA88" s="535">
        <v>360710</v>
      </c>
      <c r="AB88" s="415">
        <v>319996</v>
      </c>
      <c r="AC88" s="411">
        <v>384968</v>
      </c>
      <c r="AD88" s="409">
        <v>353487</v>
      </c>
      <c r="AE88" s="415">
        <v>327003</v>
      </c>
      <c r="AF88" s="411">
        <v>370624</v>
      </c>
      <c r="AG88" s="409">
        <v>389091</v>
      </c>
      <c r="AH88" s="408">
        <v>511035</v>
      </c>
      <c r="AI88" s="411">
        <v>480359</v>
      </c>
      <c r="AJ88" s="409">
        <v>521349</v>
      </c>
      <c r="AK88" s="408">
        <v>542214</v>
      </c>
      <c r="AL88" s="416">
        <v>567765</v>
      </c>
    </row>
    <row r="89" spans="1:44" ht="14.25" customHeight="1" x14ac:dyDescent="0.15">
      <c r="A89" s="186" t="s">
        <v>125</v>
      </c>
      <c r="B89" s="417" t="s">
        <v>96</v>
      </c>
      <c r="C89" s="418">
        <v>91</v>
      </c>
      <c r="D89" s="419">
        <v>96</v>
      </c>
      <c r="E89" s="422">
        <v>94</v>
      </c>
      <c r="F89" s="420">
        <v>105</v>
      </c>
      <c r="G89" s="421">
        <v>104</v>
      </c>
      <c r="H89" s="187">
        <v>107</v>
      </c>
      <c r="I89" s="420">
        <v>106</v>
      </c>
      <c r="J89" s="419">
        <v>104</v>
      </c>
      <c r="K89" s="422">
        <v>93</v>
      </c>
      <c r="L89" s="420">
        <v>82</v>
      </c>
      <c r="M89" s="419">
        <v>74</v>
      </c>
      <c r="N89" s="422">
        <v>81</v>
      </c>
      <c r="O89" s="420">
        <v>94</v>
      </c>
      <c r="P89" s="419">
        <v>103</v>
      </c>
      <c r="Q89" s="423">
        <v>107</v>
      </c>
      <c r="R89" s="420">
        <v>108</v>
      </c>
      <c r="S89" s="419">
        <v>103</v>
      </c>
      <c r="T89" s="422">
        <v>107</v>
      </c>
      <c r="U89" s="424">
        <v>119</v>
      </c>
      <c r="V89" s="419">
        <v>121</v>
      </c>
      <c r="W89" s="423">
        <v>111</v>
      </c>
      <c r="X89" s="424">
        <v>106</v>
      </c>
      <c r="Y89" s="425">
        <v>103</v>
      </c>
      <c r="Z89" s="422">
        <v>98</v>
      </c>
      <c r="AA89" s="255">
        <v>106</v>
      </c>
      <c r="AB89" s="425">
        <v>110</v>
      </c>
      <c r="AC89" s="422">
        <v>111</v>
      </c>
      <c r="AD89" s="420">
        <v>112</v>
      </c>
      <c r="AE89" s="425">
        <v>120</v>
      </c>
      <c r="AF89" s="422">
        <v>125</v>
      </c>
      <c r="AG89" s="420">
        <v>155</v>
      </c>
      <c r="AH89" s="419">
        <v>172</v>
      </c>
      <c r="AI89" s="422">
        <v>180</v>
      </c>
      <c r="AJ89" s="420">
        <v>184</v>
      </c>
      <c r="AK89" s="419">
        <v>182</v>
      </c>
      <c r="AL89" s="426">
        <v>181</v>
      </c>
    </row>
    <row r="90" spans="1:44" ht="14.25" customHeight="1" x14ac:dyDescent="0.15">
      <c r="A90" s="182" t="s">
        <v>45</v>
      </c>
      <c r="B90" s="394" t="s">
        <v>93</v>
      </c>
      <c r="C90" s="397">
        <v>211</v>
      </c>
      <c r="D90" s="398">
        <v>329</v>
      </c>
      <c r="E90" s="401">
        <v>383</v>
      </c>
      <c r="F90" s="399">
        <v>353</v>
      </c>
      <c r="G90" s="400">
        <v>316</v>
      </c>
      <c r="H90" s="183">
        <v>226</v>
      </c>
      <c r="I90" s="399">
        <v>309</v>
      </c>
      <c r="J90" s="398">
        <v>306</v>
      </c>
      <c r="K90" s="401">
        <v>226</v>
      </c>
      <c r="L90" s="399">
        <v>199</v>
      </c>
      <c r="M90" s="398">
        <v>164</v>
      </c>
      <c r="N90" s="401">
        <v>153</v>
      </c>
      <c r="O90" s="399">
        <v>141</v>
      </c>
      <c r="P90" s="398">
        <v>133</v>
      </c>
      <c r="Q90" s="402">
        <v>116</v>
      </c>
      <c r="R90" s="399">
        <v>61</v>
      </c>
      <c r="S90" s="398">
        <v>45</v>
      </c>
      <c r="T90" s="401">
        <v>47</v>
      </c>
      <c r="U90" s="403">
        <v>89</v>
      </c>
      <c r="V90" s="398">
        <v>105</v>
      </c>
      <c r="W90" s="404">
        <v>140</v>
      </c>
      <c r="X90" s="403">
        <v>141</v>
      </c>
      <c r="Y90" s="405">
        <v>179</v>
      </c>
      <c r="Z90" s="401">
        <v>288</v>
      </c>
      <c r="AA90" s="534">
        <v>281</v>
      </c>
      <c r="AB90" s="405">
        <v>280</v>
      </c>
      <c r="AC90" s="401">
        <v>338</v>
      </c>
      <c r="AD90" s="399">
        <v>301</v>
      </c>
      <c r="AE90" s="405">
        <v>300</v>
      </c>
      <c r="AF90" s="401">
        <v>348</v>
      </c>
      <c r="AG90" s="399">
        <v>296</v>
      </c>
      <c r="AH90" s="398">
        <v>339</v>
      </c>
      <c r="AI90" s="401">
        <v>283</v>
      </c>
      <c r="AJ90" s="399">
        <v>257</v>
      </c>
      <c r="AK90" s="398">
        <v>293</v>
      </c>
      <c r="AL90" s="406">
        <v>608</v>
      </c>
    </row>
    <row r="91" spans="1:44" ht="14.25" customHeight="1" x14ac:dyDescent="0.15">
      <c r="A91" s="184" t="s">
        <v>225</v>
      </c>
      <c r="B91" s="395" t="s">
        <v>94</v>
      </c>
      <c r="C91" s="407">
        <v>100827</v>
      </c>
      <c r="D91" s="408">
        <v>122947</v>
      </c>
      <c r="E91" s="411">
        <v>133117</v>
      </c>
      <c r="F91" s="409">
        <v>134142</v>
      </c>
      <c r="G91" s="410">
        <v>109474</v>
      </c>
      <c r="H91" s="185">
        <v>87735</v>
      </c>
      <c r="I91" s="409">
        <v>125734</v>
      </c>
      <c r="J91" s="408">
        <v>117043</v>
      </c>
      <c r="K91" s="411">
        <v>97710</v>
      </c>
      <c r="L91" s="409">
        <v>103935</v>
      </c>
      <c r="M91" s="408">
        <v>102159</v>
      </c>
      <c r="N91" s="411">
        <v>94394</v>
      </c>
      <c r="O91" s="409">
        <v>84014</v>
      </c>
      <c r="P91" s="408">
        <v>73646</v>
      </c>
      <c r="Q91" s="412">
        <v>66539</v>
      </c>
      <c r="R91" s="409">
        <v>64516</v>
      </c>
      <c r="S91" s="408">
        <v>61996</v>
      </c>
      <c r="T91" s="411">
        <v>52803</v>
      </c>
      <c r="U91" s="413">
        <v>62260</v>
      </c>
      <c r="V91" s="408">
        <v>56159</v>
      </c>
      <c r="W91" s="414">
        <v>75773</v>
      </c>
      <c r="X91" s="413">
        <v>72769</v>
      </c>
      <c r="Y91" s="415">
        <v>84260</v>
      </c>
      <c r="Z91" s="411">
        <v>121330</v>
      </c>
      <c r="AA91" s="535">
        <v>131149</v>
      </c>
      <c r="AB91" s="415">
        <v>151922</v>
      </c>
      <c r="AC91" s="411">
        <v>159162</v>
      </c>
      <c r="AD91" s="409">
        <v>119096</v>
      </c>
      <c r="AE91" s="415">
        <v>104448</v>
      </c>
      <c r="AF91" s="411">
        <v>124424</v>
      </c>
      <c r="AG91" s="409">
        <v>124391</v>
      </c>
      <c r="AH91" s="408">
        <v>140654</v>
      </c>
      <c r="AI91" s="411">
        <v>116090</v>
      </c>
      <c r="AJ91" s="409">
        <v>114999</v>
      </c>
      <c r="AK91" s="408">
        <v>153281</v>
      </c>
      <c r="AL91" s="416">
        <v>423121</v>
      </c>
    </row>
    <row r="92" spans="1:44" ht="14.25" customHeight="1" x14ac:dyDescent="0.15">
      <c r="A92" s="186" t="s">
        <v>225</v>
      </c>
      <c r="B92" s="417" t="s">
        <v>96</v>
      </c>
      <c r="C92" s="418">
        <v>477</v>
      </c>
      <c r="D92" s="419">
        <v>373</v>
      </c>
      <c r="E92" s="422">
        <v>347</v>
      </c>
      <c r="F92" s="420">
        <v>380</v>
      </c>
      <c r="G92" s="421">
        <v>347</v>
      </c>
      <c r="H92" s="187">
        <v>388</v>
      </c>
      <c r="I92" s="420">
        <v>407</v>
      </c>
      <c r="J92" s="419">
        <v>382</v>
      </c>
      <c r="K92" s="422">
        <v>432</v>
      </c>
      <c r="L92" s="420">
        <v>522</v>
      </c>
      <c r="M92" s="419">
        <v>621</v>
      </c>
      <c r="N92" s="422">
        <v>615</v>
      </c>
      <c r="O92" s="420">
        <v>598</v>
      </c>
      <c r="P92" s="419">
        <v>555</v>
      </c>
      <c r="Q92" s="423">
        <v>571</v>
      </c>
      <c r="R92" s="420">
        <v>1061</v>
      </c>
      <c r="S92" s="419">
        <v>1378</v>
      </c>
      <c r="T92" s="422">
        <v>1128</v>
      </c>
      <c r="U92" s="424">
        <v>702</v>
      </c>
      <c r="V92" s="419">
        <v>534</v>
      </c>
      <c r="W92" s="423">
        <v>542</v>
      </c>
      <c r="X92" s="424">
        <v>517</v>
      </c>
      <c r="Y92" s="425">
        <v>471</v>
      </c>
      <c r="Z92" s="422">
        <v>421</v>
      </c>
      <c r="AA92" s="255">
        <v>468</v>
      </c>
      <c r="AB92" s="425">
        <v>542</v>
      </c>
      <c r="AC92" s="422">
        <v>470</v>
      </c>
      <c r="AD92" s="420">
        <v>395</v>
      </c>
      <c r="AE92" s="425">
        <v>348</v>
      </c>
      <c r="AF92" s="422">
        <v>358</v>
      </c>
      <c r="AG92" s="420">
        <v>420</v>
      </c>
      <c r="AH92" s="419">
        <v>415</v>
      </c>
      <c r="AI92" s="422">
        <v>410</v>
      </c>
      <c r="AJ92" s="420">
        <v>447</v>
      </c>
      <c r="AK92" s="419">
        <v>524</v>
      </c>
      <c r="AL92" s="426">
        <v>696</v>
      </c>
    </row>
    <row r="93" spans="1:44" s="41" customFormat="1" ht="14.25" customHeight="1" x14ac:dyDescent="0.15">
      <c r="A93" s="200" t="s">
        <v>47</v>
      </c>
      <c r="B93" s="427" t="s">
        <v>93</v>
      </c>
      <c r="C93" s="428">
        <v>149.85499999999999</v>
      </c>
      <c r="D93" s="429">
        <v>144.37100000000001</v>
      </c>
      <c r="E93" s="430">
        <v>163.44999999999999</v>
      </c>
      <c r="F93" s="431">
        <v>161.964</v>
      </c>
      <c r="G93" s="432">
        <v>117.062</v>
      </c>
      <c r="H93" s="188">
        <v>124.858</v>
      </c>
      <c r="I93" s="431">
        <v>148</v>
      </c>
      <c r="J93" s="429">
        <v>137.011</v>
      </c>
      <c r="K93" s="430">
        <v>149.25800000000001</v>
      </c>
      <c r="L93" s="431">
        <v>157.09200000000001</v>
      </c>
      <c r="M93" s="429">
        <v>130.739</v>
      </c>
      <c r="N93" s="430">
        <v>126.465</v>
      </c>
      <c r="O93" s="431">
        <v>139.57499999999999</v>
      </c>
      <c r="P93" s="429">
        <v>133.49299999999999</v>
      </c>
      <c r="Q93" s="404">
        <v>116.59399999999999</v>
      </c>
      <c r="R93" s="431">
        <v>111.69799999999999</v>
      </c>
      <c r="S93" s="429">
        <v>113.97799999999999</v>
      </c>
      <c r="T93" s="430">
        <v>125.67700000000001</v>
      </c>
      <c r="U93" s="433">
        <v>124.55500000000001</v>
      </c>
      <c r="V93" s="429">
        <v>80.650999999999996</v>
      </c>
      <c r="W93" s="404">
        <v>121.252</v>
      </c>
      <c r="X93" s="433">
        <v>111.77500000000001</v>
      </c>
      <c r="Y93" s="434">
        <v>103.14</v>
      </c>
      <c r="Z93" s="430">
        <v>123.351</v>
      </c>
      <c r="AA93" s="536">
        <v>101.553</v>
      </c>
      <c r="AB93" s="434">
        <v>93.697999999999993</v>
      </c>
      <c r="AC93" s="430">
        <v>134.29599999999999</v>
      </c>
      <c r="AD93" s="431">
        <v>123.498</v>
      </c>
      <c r="AE93" s="434">
        <v>118.55500000000001</v>
      </c>
      <c r="AF93" s="430">
        <v>110.369</v>
      </c>
      <c r="AG93" s="431">
        <v>111.797</v>
      </c>
      <c r="AH93" s="429">
        <v>120.89700000000001</v>
      </c>
      <c r="AI93" s="430">
        <v>114.315</v>
      </c>
      <c r="AJ93" s="431">
        <v>116.551</v>
      </c>
      <c r="AK93" s="429">
        <v>129.47200000000001</v>
      </c>
      <c r="AL93" s="435">
        <v>132.01499999999999</v>
      </c>
      <c r="AN93" s="4"/>
      <c r="AO93" s="4"/>
      <c r="AP93" s="4"/>
      <c r="AQ93" s="4"/>
      <c r="AR93" s="4"/>
    </row>
    <row r="94" spans="1:44" s="41" customFormat="1" ht="14.25" customHeight="1" x14ac:dyDescent="0.15">
      <c r="A94" s="192" t="s">
        <v>126</v>
      </c>
      <c r="B94" s="436" t="s">
        <v>94</v>
      </c>
      <c r="C94" s="437">
        <v>70866.925000000003</v>
      </c>
      <c r="D94" s="438">
        <v>51089.328000000001</v>
      </c>
      <c r="E94" s="439">
        <v>58920.858</v>
      </c>
      <c r="F94" s="440">
        <v>56342.597000000002</v>
      </c>
      <c r="G94" s="441">
        <v>47042.451000000001</v>
      </c>
      <c r="H94" s="193">
        <v>22890.649000000001</v>
      </c>
      <c r="I94" s="440">
        <v>27349.307000000001</v>
      </c>
      <c r="J94" s="438">
        <v>29785.600999999999</v>
      </c>
      <c r="K94" s="439">
        <v>34001.858</v>
      </c>
      <c r="L94" s="440">
        <v>28474.212</v>
      </c>
      <c r="M94" s="438">
        <v>25115.848000000002</v>
      </c>
      <c r="N94" s="439">
        <v>25832.111000000001</v>
      </c>
      <c r="O94" s="440">
        <v>26232.975999999999</v>
      </c>
      <c r="P94" s="438">
        <v>22979.215</v>
      </c>
      <c r="Q94" s="414">
        <v>27972.703000000001</v>
      </c>
      <c r="R94" s="440">
        <v>40362.025000000001</v>
      </c>
      <c r="S94" s="438">
        <v>29853.092000000001</v>
      </c>
      <c r="T94" s="439">
        <v>26255.01</v>
      </c>
      <c r="U94" s="442">
        <v>23422.330999999998</v>
      </c>
      <c r="V94" s="438">
        <v>32878.150999999998</v>
      </c>
      <c r="W94" s="414">
        <v>40983.087</v>
      </c>
      <c r="X94" s="442">
        <v>21371.84</v>
      </c>
      <c r="Y94" s="443">
        <v>26812.756000000001</v>
      </c>
      <c r="Z94" s="439">
        <v>54384.029000000002</v>
      </c>
      <c r="AA94" s="537">
        <v>48419.279000000002</v>
      </c>
      <c r="AB94" s="443">
        <v>52491.741999999998</v>
      </c>
      <c r="AC94" s="439">
        <v>57895.004999999997</v>
      </c>
      <c r="AD94" s="440">
        <v>37393.623</v>
      </c>
      <c r="AE94" s="443">
        <v>31759.179</v>
      </c>
      <c r="AF94" s="439">
        <v>63782.762999999999</v>
      </c>
      <c r="AG94" s="440">
        <v>45090.694000000003</v>
      </c>
      <c r="AH94" s="438">
        <v>41640.699000000001</v>
      </c>
      <c r="AI94" s="439">
        <v>40951.495999999999</v>
      </c>
      <c r="AJ94" s="440">
        <v>42177.877999999997</v>
      </c>
      <c r="AK94" s="438">
        <v>44670.826999999997</v>
      </c>
      <c r="AL94" s="444">
        <v>54044.822999999997</v>
      </c>
      <c r="AN94" s="4"/>
      <c r="AO94" s="4"/>
      <c r="AP94" s="4"/>
      <c r="AQ94" s="4"/>
      <c r="AR94" s="4"/>
    </row>
    <row r="95" spans="1:44" s="41" customFormat="1" ht="14.25" customHeight="1" x14ac:dyDescent="0.15">
      <c r="A95" s="197" t="s">
        <v>126</v>
      </c>
      <c r="B95" s="417" t="s">
        <v>96</v>
      </c>
      <c r="C95" s="418">
        <v>473</v>
      </c>
      <c r="D95" s="419">
        <v>354</v>
      </c>
      <c r="E95" s="422">
        <v>360</v>
      </c>
      <c r="F95" s="420">
        <v>348</v>
      </c>
      <c r="G95" s="421">
        <v>266</v>
      </c>
      <c r="H95" s="187">
        <v>183</v>
      </c>
      <c r="I95" s="420">
        <v>184</v>
      </c>
      <c r="J95" s="419">
        <v>217</v>
      </c>
      <c r="K95" s="422">
        <v>228</v>
      </c>
      <c r="L95" s="420">
        <v>181</v>
      </c>
      <c r="M95" s="419">
        <v>192</v>
      </c>
      <c r="N95" s="422">
        <v>204</v>
      </c>
      <c r="O95" s="420">
        <v>188</v>
      </c>
      <c r="P95" s="419">
        <v>172</v>
      </c>
      <c r="Q95" s="423">
        <v>240</v>
      </c>
      <c r="R95" s="420">
        <v>361</v>
      </c>
      <c r="S95" s="419">
        <v>262</v>
      </c>
      <c r="T95" s="422">
        <v>209</v>
      </c>
      <c r="U95" s="424">
        <v>188</v>
      </c>
      <c r="V95" s="419">
        <v>408</v>
      </c>
      <c r="W95" s="423">
        <v>338</v>
      </c>
      <c r="X95" s="424">
        <v>191</v>
      </c>
      <c r="Y95" s="425">
        <v>260</v>
      </c>
      <c r="Z95" s="422">
        <v>441</v>
      </c>
      <c r="AA95" s="255">
        <v>477</v>
      </c>
      <c r="AB95" s="425">
        <v>560</v>
      </c>
      <c r="AC95" s="422">
        <v>431</v>
      </c>
      <c r="AD95" s="420">
        <v>303</v>
      </c>
      <c r="AE95" s="425">
        <v>268</v>
      </c>
      <c r="AF95" s="422">
        <v>578</v>
      </c>
      <c r="AG95" s="420">
        <v>403</v>
      </c>
      <c r="AH95" s="419">
        <v>344</v>
      </c>
      <c r="AI95" s="422">
        <v>358</v>
      </c>
      <c r="AJ95" s="420">
        <v>326</v>
      </c>
      <c r="AK95" s="419">
        <v>345</v>
      </c>
      <c r="AL95" s="426">
        <v>409</v>
      </c>
      <c r="AN95" s="4"/>
      <c r="AO95" s="4"/>
      <c r="AP95" s="4"/>
      <c r="AQ95" s="4"/>
      <c r="AR95" s="4"/>
    </row>
    <row r="96" spans="1:44" s="41" customFormat="1" ht="14.25" customHeight="1" x14ac:dyDescent="0.15">
      <c r="A96" s="200" t="s">
        <v>49</v>
      </c>
      <c r="B96" s="427" t="s">
        <v>93</v>
      </c>
      <c r="C96" s="428">
        <v>8.4540000000000006</v>
      </c>
      <c r="D96" s="429">
        <v>1.601</v>
      </c>
      <c r="E96" s="430">
        <v>2.012</v>
      </c>
      <c r="F96" s="431">
        <v>2.2440000000000002</v>
      </c>
      <c r="G96" s="432">
        <v>2.4630000000000001</v>
      </c>
      <c r="H96" s="188">
        <v>2.6269999999999998</v>
      </c>
      <c r="I96" s="431">
        <v>5.1459999999999999</v>
      </c>
      <c r="J96" s="429">
        <v>4.7309999999999999</v>
      </c>
      <c r="K96" s="430">
        <v>5.7889999999999997</v>
      </c>
      <c r="L96" s="431">
        <v>10.119999999999999</v>
      </c>
      <c r="M96" s="429">
        <v>6.875</v>
      </c>
      <c r="N96" s="430">
        <v>3.2759999999999998</v>
      </c>
      <c r="O96" s="431">
        <v>0.873</v>
      </c>
      <c r="P96" s="429">
        <v>0.35</v>
      </c>
      <c r="Q96" s="404">
        <v>0.39600000000000002</v>
      </c>
      <c r="R96" s="431">
        <v>0.30599999999999999</v>
      </c>
      <c r="S96" s="429">
        <v>0.24</v>
      </c>
      <c r="T96" s="430">
        <v>0.30299999999999999</v>
      </c>
      <c r="U96" s="433">
        <v>0.56699999999999995</v>
      </c>
      <c r="V96" s="429">
        <v>0.95099999999999996</v>
      </c>
      <c r="W96" s="404">
        <v>1.163</v>
      </c>
      <c r="X96" s="433">
        <v>0.57099999999999995</v>
      </c>
      <c r="Y96" s="434">
        <v>0.64800000000000002</v>
      </c>
      <c r="Z96" s="430">
        <v>0.71499999999999997</v>
      </c>
      <c r="AA96" s="536">
        <v>0.63</v>
      </c>
      <c r="AB96" s="434">
        <v>1.216</v>
      </c>
      <c r="AC96" s="430">
        <v>2.7240000000000002</v>
      </c>
      <c r="AD96" s="431">
        <v>3.8050000000000002</v>
      </c>
      <c r="AE96" s="434">
        <v>5.54</v>
      </c>
      <c r="AF96" s="430">
        <v>6.9930000000000003</v>
      </c>
      <c r="AG96" s="431">
        <v>5.1470000000000002</v>
      </c>
      <c r="AH96" s="429">
        <v>3.9289999999999998</v>
      </c>
      <c r="AI96" s="430">
        <v>3.052</v>
      </c>
      <c r="AJ96" s="431">
        <v>1.446</v>
      </c>
      <c r="AK96" s="429">
        <v>1.2649999999999999</v>
      </c>
      <c r="AL96" s="435">
        <v>5.5570000000000004</v>
      </c>
      <c r="AN96" s="4"/>
      <c r="AO96" s="4"/>
      <c r="AP96" s="4"/>
      <c r="AQ96" s="4"/>
      <c r="AR96" s="4"/>
    </row>
    <row r="97" spans="1:44" s="41" customFormat="1" ht="14.25" customHeight="1" x14ac:dyDescent="0.15">
      <c r="A97" s="192" t="s">
        <v>127</v>
      </c>
      <c r="B97" s="436" t="s">
        <v>94</v>
      </c>
      <c r="C97" s="437">
        <v>9510.8349999999991</v>
      </c>
      <c r="D97" s="438">
        <v>1354.7850000000001</v>
      </c>
      <c r="E97" s="439">
        <v>1563.26</v>
      </c>
      <c r="F97" s="440">
        <v>1767.173</v>
      </c>
      <c r="G97" s="441">
        <v>1939.001</v>
      </c>
      <c r="H97" s="193">
        <v>2058.0129999999999</v>
      </c>
      <c r="I97" s="440">
        <v>3879.5650000000001</v>
      </c>
      <c r="J97" s="438">
        <v>3613.3339999999998</v>
      </c>
      <c r="K97" s="439">
        <v>4212.01</v>
      </c>
      <c r="L97" s="440">
        <v>6164.2340000000004</v>
      </c>
      <c r="M97" s="438">
        <v>3803.1860000000001</v>
      </c>
      <c r="N97" s="439">
        <v>1817.6479999999999</v>
      </c>
      <c r="O97" s="440">
        <v>572.40099999999995</v>
      </c>
      <c r="P97" s="438">
        <v>302.05200000000002</v>
      </c>
      <c r="Q97" s="414">
        <v>322.02100000000002</v>
      </c>
      <c r="R97" s="440">
        <v>299.39499999999998</v>
      </c>
      <c r="S97" s="438">
        <v>262.82400000000001</v>
      </c>
      <c r="T97" s="439">
        <v>316.08</v>
      </c>
      <c r="U97" s="442">
        <v>572.54100000000005</v>
      </c>
      <c r="V97" s="438">
        <v>791.02</v>
      </c>
      <c r="W97" s="414">
        <v>1005.769</v>
      </c>
      <c r="X97" s="442">
        <v>515.30999999999995</v>
      </c>
      <c r="Y97" s="443">
        <v>646.16999999999996</v>
      </c>
      <c r="Z97" s="439">
        <v>700.37199999999996</v>
      </c>
      <c r="AA97" s="537">
        <v>631.69600000000003</v>
      </c>
      <c r="AB97" s="443">
        <v>1020.32</v>
      </c>
      <c r="AC97" s="439">
        <v>2134.2640000000001</v>
      </c>
      <c r="AD97" s="440">
        <v>2704.3809999999999</v>
      </c>
      <c r="AE97" s="443">
        <v>3505.623</v>
      </c>
      <c r="AF97" s="439">
        <v>4304.0829999999996</v>
      </c>
      <c r="AG97" s="440">
        <v>3406.8890000000001</v>
      </c>
      <c r="AH97" s="438">
        <v>2897.73</v>
      </c>
      <c r="AI97" s="439">
        <v>2273.2860000000001</v>
      </c>
      <c r="AJ97" s="440">
        <v>1099.6010000000001</v>
      </c>
      <c r="AK97" s="438">
        <v>1070.6600000000001</v>
      </c>
      <c r="AL97" s="444">
        <v>6206.5550000000003</v>
      </c>
      <c r="AN97" s="4"/>
      <c r="AO97" s="4"/>
      <c r="AP97" s="4"/>
      <c r="AQ97" s="4"/>
      <c r="AR97" s="4"/>
    </row>
    <row r="98" spans="1:44" s="41" customFormat="1" ht="14.25" customHeight="1" x14ac:dyDescent="0.15">
      <c r="A98" s="197" t="s">
        <v>127</v>
      </c>
      <c r="B98" s="417" t="s">
        <v>96</v>
      </c>
      <c r="C98" s="418">
        <v>1125</v>
      </c>
      <c r="D98" s="419">
        <v>846</v>
      </c>
      <c r="E98" s="422">
        <v>777</v>
      </c>
      <c r="F98" s="420">
        <v>788</v>
      </c>
      <c r="G98" s="421">
        <v>787</v>
      </c>
      <c r="H98" s="187">
        <v>783</v>
      </c>
      <c r="I98" s="420">
        <v>754</v>
      </c>
      <c r="J98" s="419">
        <v>764</v>
      </c>
      <c r="K98" s="422">
        <v>728</v>
      </c>
      <c r="L98" s="420">
        <v>609</v>
      </c>
      <c r="M98" s="419">
        <v>553</v>
      </c>
      <c r="N98" s="419">
        <v>555</v>
      </c>
      <c r="O98" s="420">
        <v>656</v>
      </c>
      <c r="P98" s="419">
        <v>863</v>
      </c>
      <c r="Q98" s="423">
        <v>813</v>
      </c>
      <c r="R98" s="420">
        <v>978</v>
      </c>
      <c r="S98" s="419">
        <v>1095</v>
      </c>
      <c r="T98" s="422">
        <v>1043</v>
      </c>
      <c r="U98" s="424">
        <v>1010</v>
      </c>
      <c r="V98" s="419">
        <v>930</v>
      </c>
      <c r="W98" s="423">
        <v>865</v>
      </c>
      <c r="X98" s="424">
        <v>902</v>
      </c>
      <c r="Y98" s="425">
        <v>997</v>
      </c>
      <c r="Z98" s="422">
        <v>980</v>
      </c>
      <c r="AA98" s="255">
        <v>1003</v>
      </c>
      <c r="AB98" s="425">
        <v>839</v>
      </c>
      <c r="AC98" s="422">
        <v>784</v>
      </c>
      <c r="AD98" s="420">
        <v>711</v>
      </c>
      <c r="AE98" s="425">
        <v>633</v>
      </c>
      <c r="AF98" s="422">
        <v>615</v>
      </c>
      <c r="AG98" s="420">
        <v>662</v>
      </c>
      <c r="AH98" s="419">
        <v>738</v>
      </c>
      <c r="AI98" s="422">
        <v>745</v>
      </c>
      <c r="AJ98" s="420">
        <v>760</v>
      </c>
      <c r="AK98" s="419">
        <v>846</v>
      </c>
      <c r="AL98" s="426">
        <v>1117</v>
      </c>
      <c r="AN98" s="4"/>
      <c r="AO98" s="4"/>
      <c r="AP98" s="4"/>
      <c r="AQ98" s="4"/>
      <c r="AR98" s="4"/>
    </row>
    <row r="99" spans="1:44" s="41" customFormat="1" ht="14.25" customHeight="1" x14ac:dyDescent="0.15">
      <c r="A99" s="200" t="s">
        <v>51</v>
      </c>
      <c r="B99" s="427" t="s">
        <v>93</v>
      </c>
      <c r="C99" s="428">
        <v>3.2770000000000001</v>
      </c>
      <c r="D99" s="429">
        <v>1.6539999999999999</v>
      </c>
      <c r="E99" s="430">
        <v>1.0980000000000001</v>
      </c>
      <c r="F99" s="431">
        <v>0.752</v>
      </c>
      <c r="G99" s="432">
        <v>0.625</v>
      </c>
      <c r="H99" s="188">
        <v>0.315</v>
      </c>
      <c r="I99" s="431">
        <v>0.26500000000000001</v>
      </c>
      <c r="J99" s="429">
        <v>0.108</v>
      </c>
      <c r="K99" s="430">
        <v>0.112</v>
      </c>
      <c r="L99" s="431">
        <v>4.2999999999999997E-2</v>
      </c>
      <c r="M99" s="429">
        <v>2.4E-2</v>
      </c>
      <c r="N99" s="430">
        <v>4.7E-2</v>
      </c>
      <c r="O99" s="431">
        <v>0.09</v>
      </c>
      <c r="P99" s="429">
        <v>0.113</v>
      </c>
      <c r="Q99" s="404">
        <v>0.13500000000000001</v>
      </c>
      <c r="R99" s="431">
        <v>0.15</v>
      </c>
      <c r="S99" s="429">
        <v>0.17699999999999999</v>
      </c>
      <c r="T99" s="430">
        <v>0.189</v>
      </c>
      <c r="U99" s="433">
        <v>0.14699999999999999</v>
      </c>
      <c r="V99" s="429">
        <v>0.112</v>
      </c>
      <c r="W99" s="404">
        <v>0.11899999999999999</v>
      </c>
      <c r="X99" s="433">
        <v>9.7000000000000003E-2</v>
      </c>
      <c r="Y99" s="434">
        <v>7.2999999999999995E-2</v>
      </c>
      <c r="Z99" s="430">
        <v>0.107</v>
      </c>
      <c r="AA99" s="536">
        <v>7.5999999999999998E-2</v>
      </c>
      <c r="AB99" s="434">
        <v>8.6999999999999994E-2</v>
      </c>
      <c r="AC99" s="430">
        <v>0.107</v>
      </c>
      <c r="AD99" s="431">
        <v>9.9000000000000005E-2</v>
      </c>
      <c r="AE99" s="434">
        <v>0.10299999999999999</v>
      </c>
      <c r="AF99" s="430">
        <v>0.16600000000000001</v>
      </c>
      <c r="AG99" s="431">
        <v>0.29099999999999998</v>
      </c>
      <c r="AH99" s="429">
        <v>0.25700000000000001</v>
      </c>
      <c r="AI99" s="430">
        <v>0.313</v>
      </c>
      <c r="AJ99" s="431">
        <v>0.29499999999999998</v>
      </c>
      <c r="AK99" s="429">
        <v>0.53400000000000003</v>
      </c>
      <c r="AL99" s="435">
        <v>13.371</v>
      </c>
      <c r="AN99" s="4"/>
      <c r="AO99" s="4"/>
      <c r="AP99" s="4"/>
      <c r="AQ99" s="4"/>
      <c r="AR99" s="4"/>
    </row>
    <row r="100" spans="1:44" s="41" customFormat="1" ht="14.25" customHeight="1" x14ac:dyDescent="0.15">
      <c r="A100" s="192" t="s">
        <v>128</v>
      </c>
      <c r="B100" s="436" t="s">
        <v>94</v>
      </c>
      <c r="C100" s="437">
        <v>15366.877</v>
      </c>
      <c r="D100" s="438">
        <v>2098.4940000000001</v>
      </c>
      <c r="E100" s="439">
        <v>1527.444</v>
      </c>
      <c r="F100" s="440">
        <v>1544.508</v>
      </c>
      <c r="G100" s="441">
        <v>1328.7339999999999</v>
      </c>
      <c r="H100" s="193">
        <v>748.65499999999997</v>
      </c>
      <c r="I100" s="440">
        <v>1095.877</v>
      </c>
      <c r="J100" s="438">
        <v>364.71600000000001</v>
      </c>
      <c r="K100" s="439">
        <v>887.221</v>
      </c>
      <c r="L100" s="194">
        <v>905.04200000000003</v>
      </c>
      <c r="M100" s="195">
        <v>999</v>
      </c>
      <c r="N100" s="196">
        <v>1033.019</v>
      </c>
      <c r="O100" s="440">
        <v>660.96100000000001</v>
      </c>
      <c r="P100" s="438">
        <v>340.63200000000001</v>
      </c>
      <c r="Q100" s="414">
        <v>327.24</v>
      </c>
      <c r="R100" s="440">
        <v>364.28399999999999</v>
      </c>
      <c r="S100" s="438">
        <v>378.21600000000001</v>
      </c>
      <c r="T100" s="439">
        <v>380.7</v>
      </c>
      <c r="U100" s="442">
        <v>305.10000000000002</v>
      </c>
      <c r="V100" s="438">
        <v>262.44</v>
      </c>
      <c r="W100" s="414">
        <v>426.92399999999998</v>
      </c>
      <c r="X100" s="442">
        <v>381.34800000000001</v>
      </c>
      <c r="Y100" s="443">
        <v>531.36</v>
      </c>
      <c r="Z100" s="439">
        <v>686.23299999999995</v>
      </c>
      <c r="AA100" s="537">
        <v>608.58000000000004</v>
      </c>
      <c r="AB100" s="443">
        <v>988.41600000000005</v>
      </c>
      <c r="AC100" s="439">
        <v>827.60400000000004</v>
      </c>
      <c r="AD100" s="440">
        <v>1066.498</v>
      </c>
      <c r="AE100" s="443">
        <v>1168.45</v>
      </c>
      <c r="AF100" s="439">
        <v>1665.355</v>
      </c>
      <c r="AG100" s="440">
        <v>1469.0160000000001</v>
      </c>
      <c r="AH100" s="438">
        <v>1171.8</v>
      </c>
      <c r="AI100" s="439">
        <v>1445.095</v>
      </c>
      <c r="AJ100" s="440">
        <v>2040.549</v>
      </c>
      <c r="AK100" s="438">
        <v>2676.0259999999998</v>
      </c>
      <c r="AL100" s="444">
        <v>89424.293999999994</v>
      </c>
      <c r="AN100" s="4"/>
      <c r="AO100" s="4"/>
      <c r="AP100" s="4"/>
      <c r="AQ100" s="4"/>
      <c r="AR100" s="4"/>
    </row>
    <row r="101" spans="1:44" s="41" customFormat="1" ht="14.25" customHeight="1" x14ac:dyDescent="0.15">
      <c r="A101" s="197" t="s">
        <v>128</v>
      </c>
      <c r="B101" s="417" t="s">
        <v>96</v>
      </c>
      <c r="C101" s="418">
        <v>4689</v>
      </c>
      <c r="D101" s="419">
        <v>1269</v>
      </c>
      <c r="E101" s="422">
        <v>1391</v>
      </c>
      <c r="F101" s="420">
        <v>2054</v>
      </c>
      <c r="G101" s="421">
        <v>2126</v>
      </c>
      <c r="H101" s="187">
        <v>2377</v>
      </c>
      <c r="I101" s="420">
        <v>4135</v>
      </c>
      <c r="J101" s="419">
        <v>3377</v>
      </c>
      <c r="K101" s="422">
        <v>7922</v>
      </c>
      <c r="L101" s="420">
        <v>21047</v>
      </c>
      <c r="M101" s="419">
        <v>41625</v>
      </c>
      <c r="N101" s="422">
        <v>21979</v>
      </c>
      <c r="O101" s="420">
        <v>7344</v>
      </c>
      <c r="P101" s="419">
        <v>3014</v>
      </c>
      <c r="Q101" s="423">
        <v>2424</v>
      </c>
      <c r="R101" s="420">
        <v>2429</v>
      </c>
      <c r="S101" s="419">
        <v>2137</v>
      </c>
      <c r="T101" s="422">
        <v>2014</v>
      </c>
      <c r="U101" s="424">
        <v>2076</v>
      </c>
      <c r="V101" s="419">
        <v>2343</v>
      </c>
      <c r="W101" s="423">
        <v>3588</v>
      </c>
      <c r="X101" s="424">
        <v>3931</v>
      </c>
      <c r="Y101" s="425">
        <v>7279</v>
      </c>
      <c r="Z101" s="422">
        <v>6413</v>
      </c>
      <c r="AA101" s="255">
        <v>8008</v>
      </c>
      <c r="AB101" s="425">
        <v>11361</v>
      </c>
      <c r="AC101" s="422">
        <v>7735</v>
      </c>
      <c r="AD101" s="420">
        <v>10773</v>
      </c>
      <c r="AE101" s="425">
        <v>11344</v>
      </c>
      <c r="AF101" s="422">
        <v>10032</v>
      </c>
      <c r="AG101" s="420">
        <v>5048</v>
      </c>
      <c r="AH101" s="419">
        <v>4560</v>
      </c>
      <c r="AI101" s="422">
        <v>4617</v>
      </c>
      <c r="AJ101" s="420">
        <v>6917</v>
      </c>
      <c r="AK101" s="419">
        <v>5011</v>
      </c>
      <c r="AL101" s="426">
        <v>6688</v>
      </c>
      <c r="AN101" s="4"/>
      <c r="AO101" s="4"/>
      <c r="AP101" s="4"/>
      <c r="AQ101" s="4"/>
      <c r="AR101" s="4"/>
    </row>
    <row r="102" spans="1:44" s="41" customFormat="1" ht="14.25" customHeight="1" x14ac:dyDescent="0.15">
      <c r="A102" s="200" t="s">
        <v>53</v>
      </c>
      <c r="B102" s="427" t="s">
        <v>93</v>
      </c>
      <c r="C102" s="428">
        <v>63</v>
      </c>
      <c r="D102" s="429">
        <v>36</v>
      </c>
      <c r="E102" s="430">
        <v>42</v>
      </c>
      <c r="F102" s="431">
        <v>47</v>
      </c>
      <c r="G102" s="432">
        <v>44</v>
      </c>
      <c r="H102" s="188">
        <v>36</v>
      </c>
      <c r="I102" s="431">
        <v>60</v>
      </c>
      <c r="J102" s="429">
        <v>58</v>
      </c>
      <c r="K102" s="430">
        <v>46</v>
      </c>
      <c r="L102" s="431">
        <v>52</v>
      </c>
      <c r="M102" s="429">
        <v>43</v>
      </c>
      <c r="N102" s="430">
        <v>39</v>
      </c>
      <c r="O102" s="431">
        <v>38</v>
      </c>
      <c r="P102" s="429">
        <v>40</v>
      </c>
      <c r="Q102" s="404">
        <v>45</v>
      </c>
      <c r="R102" s="431">
        <v>39</v>
      </c>
      <c r="S102" s="429">
        <v>40</v>
      </c>
      <c r="T102" s="430">
        <v>39</v>
      </c>
      <c r="U102" s="433">
        <v>43</v>
      </c>
      <c r="V102" s="429">
        <v>34</v>
      </c>
      <c r="W102" s="404">
        <v>47</v>
      </c>
      <c r="X102" s="433">
        <v>31</v>
      </c>
      <c r="Y102" s="434">
        <v>31</v>
      </c>
      <c r="Z102" s="430">
        <v>36</v>
      </c>
      <c r="AA102" s="536">
        <v>32</v>
      </c>
      <c r="AB102" s="434">
        <v>31</v>
      </c>
      <c r="AC102" s="430">
        <v>36</v>
      </c>
      <c r="AD102" s="431">
        <v>37</v>
      </c>
      <c r="AE102" s="434">
        <v>37</v>
      </c>
      <c r="AF102" s="430">
        <v>37</v>
      </c>
      <c r="AG102" s="431">
        <v>36</v>
      </c>
      <c r="AH102" s="429">
        <v>43</v>
      </c>
      <c r="AI102" s="430">
        <v>36</v>
      </c>
      <c r="AJ102" s="431">
        <v>34</v>
      </c>
      <c r="AK102" s="429">
        <v>35</v>
      </c>
      <c r="AL102" s="435">
        <v>120</v>
      </c>
      <c r="AN102" s="4"/>
      <c r="AO102" s="4"/>
      <c r="AP102" s="4"/>
      <c r="AQ102" s="4"/>
      <c r="AR102" s="4"/>
    </row>
    <row r="103" spans="1:44" s="41" customFormat="1" ht="14.25" customHeight="1" x14ac:dyDescent="0.15">
      <c r="A103" s="192" t="s">
        <v>129</v>
      </c>
      <c r="B103" s="436" t="s">
        <v>94</v>
      </c>
      <c r="C103" s="437">
        <v>79253</v>
      </c>
      <c r="D103" s="438">
        <v>15345</v>
      </c>
      <c r="E103" s="439">
        <v>17736</v>
      </c>
      <c r="F103" s="440">
        <v>18907</v>
      </c>
      <c r="G103" s="441">
        <v>15041</v>
      </c>
      <c r="H103" s="193">
        <v>12463</v>
      </c>
      <c r="I103" s="440">
        <v>21896</v>
      </c>
      <c r="J103" s="438">
        <v>15204</v>
      </c>
      <c r="K103" s="439">
        <v>12826</v>
      </c>
      <c r="L103" s="440">
        <v>13887</v>
      </c>
      <c r="M103" s="438">
        <v>12192</v>
      </c>
      <c r="N103" s="439">
        <v>11455</v>
      </c>
      <c r="O103" s="440">
        <v>11342</v>
      </c>
      <c r="P103" s="438">
        <v>11854</v>
      </c>
      <c r="Q103" s="414">
        <v>12999</v>
      </c>
      <c r="R103" s="440">
        <v>11560</v>
      </c>
      <c r="S103" s="438">
        <v>11718</v>
      </c>
      <c r="T103" s="439">
        <v>11679</v>
      </c>
      <c r="U103" s="442">
        <v>12521</v>
      </c>
      <c r="V103" s="438">
        <v>11179</v>
      </c>
      <c r="W103" s="414">
        <v>19352</v>
      </c>
      <c r="X103" s="442">
        <v>10273</v>
      </c>
      <c r="Y103" s="443">
        <v>12157</v>
      </c>
      <c r="Z103" s="439">
        <v>15209</v>
      </c>
      <c r="AA103" s="537">
        <v>13916</v>
      </c>
      <c r="AB103" s="443">
        <v>14219</v>
      </c>
      <c r="AC103" s="439">
        <v>15566</v>
      </c>
      <c r="AD103" s="440">
        <v>14303</v>
      </c>
      <c r="AE103" s="443">
        <v>13404</v>
      </c>
      <c r="AF103" s="439">
        <v>15010</v>
      </c>
      <c r="AG103" s="440">
        <v>14643</v>
      </c>
      <c r="AH103" s="438">
        <v>16158</v>
      </c>
      <c r="AI103" s="439">
        <v>13987</v>
      </c>
      <c r="AJ103" s="440">
        <v>14596</v>
      </c>
      <c r="AK103" s="438">
        <v>23371</v>
      </c>
      <c r="AL103" s="444">
        <v>216583</v>
      </c>
      <c r="AN103" s="4"/>
      <c r="AO103" s="4"/>
      <c r="AP103" s="4"/>
      <c r="AQ103" s="4"/>
      <c r="AR103" s="4"/>
    </row>
    <row r="104" spans="1:44" s="41" customFormat="1" ht="14.25" customHeight="1" x14ac:dyDescent="0.15">
      <c r="A104" s="197" t="s">
        <v>129</v>
      </c>
      <c r="B104" s="417" t="s">
        <v>96</v>
      </c>
      <c r="C104" s="418">
        <v>1259</v>
      </c>
      <c r="D104" s="419">
        <v>424</v>
      </c>
      <c r="E104" s="422">
        <v>423</v>
      </c>
      <c r="F104" s="420">
        <v>401</v>
      </c>
      <c r="G104" s="421">
        <v>338</v>
      </c>
      <c r="H104" s="187">
        <v>349</v>
      </c>
      <c r="I104" s="420">
        <v>367</v>
      </c>
      <c r="J104" s="419">
        <v>264</v>
      </c>
      <c r="K104" s="422">
        <v>276</v>
      </c>
      <c r="L104" s="420">
        <v>265</v>
      </c>
      <c r="M104" s="419">
        <v>281</v>
      </c>
      <c r="N104" s="422">
        <v>291</v>
      </c>
      <c r="O104" s="420">
        <v>298</v>
      </c>
      <c r="P104" s="419">
        <v>293</v>
      </c>
      <c r="Q104" s="423">
        <v>290</v>
      </c>
      <c r="R104" s="420">
        <v>299</v>
      </c>
      <c r="S104" s="419">
        <v>296</v>
      </c>
      <c r="T104" s="422">
        <v>299</v>
      </c>
      <c r="U104" s="424">
        <v>293</v>
      </c>
      <c r="V104" s="419">
        <v>329</v>
      </c>
      <c r="W104" s="423">
        <v>412</v>
      </c>
      <c r="X104" s="424">
        <v>335</v>
      </c>
      <c r="Y104" s="425">
        <v>392</v>
      </c>
      <c r="Z104" s="422">
        <v>419</v>
      </c>
      <c r="AA104" s="255">
        <v>438</v>
      </c>
      <c r="AB104" s="425">
        <v>457</v>
      </c>
      <c r="AC104" s="422">
        <v>427</v>
      </c>
      <c r="AD104" s="420">
        <v>392</v>
      </c>
      <c r="AE104" s="425">
        <v>363</v>
      </c>
      <c r="AF104" s="422">
        <v>401</v>
      </c>
      <c r="AG104" s="420">
        <v>406</v>
      </c>
      <c r="AH104" s="419">
        <v>374</v>
      </c>
      <c r="AI104" s="422">
        <v>386</v>
      </c>
      <c r="AJ104" s="420">
        <v>433</v>
      </c>
      <c r="AK104" s="419">
        <v>672</v>
      </c>
      <c r="AL104" s="426">
        <v>1800</v>
      </c>
      <c r="AN104" s="4"/>
      <c r="AO104" s="4"/>
      <c r="AP104" s="4"/>
      <c r="AQ104" s="4"/>
      <c r="AR104" s="4"/>
    </row>
    <row r="105" spans="1:44" s="41" customFormat="1" ht="14.25" customHeight="1" x14ac:dyDescent="0.15">
      <c r="A105" s="200" t="s">
        <v>54</v>
      </c>
      <c r="B105" s="427" t="s">
        <v>93</v>
      </c>
      <c r="C105" s="428">
        <v>102</v>
      </c>
      <c r="D105" s="429">
        <v>76</v>
      </c>
      <c r="E105" s="430">
        <v>91</v>
      </c>
      <c r="F105" s="431">
        <v>87</v>
      </c>
      <c r="G105" s="432">
        <v>84</v>
      </c>
      <c r="H105" s="188">
        <v>59</v>
      </c>
      <c r="I105" s="431">
        <v>77</v>
      </c>
      <c r="J105" s="429">
        <v>64</v>
      </c>
      <c r="K105" s="430">
        <v>59</v>
      </c>
      <c r="L105" s="431">
        <v>44</v>
      </c>
      <c r="M105" s="429">
        <v>31</v>
      </c>
      <c r="N105" s="430">
        <v>31</v>
      </c>
      <c r="O105" s="431">
        <v>35</v>
      </c>
      <c r="P105" s="429">
        <v>36</v>
      </c>
      <c r="Q105" s="404">
        <v>30</v>
      </c>
      <c r="R105" s="431">
        <v>31</v>
      </c>
      <c r="S105" s="429">
        <v>25</v>
      </c>
      <c r="T105" s="430">
        <v>26</v>
      </c>
      <c r="U105" s="433">
        <v>24</v>
      </c>
      <c r="V105" s="429">
        <v>17</v>
      </c>
      <c r="W105" s="404">
        <v>18</v>
      </c>
      <c r="X105" s="433">
        <v>14</v>
      </c>
      <c r="Y105" s="434">
        <v>8</v>
      </c>
      <c r="Z105" s="430">
        <v>9</v>
      </c>
      <c r="AA105" s="536">
        <v>12</v>
      </c>
      <c r="AB105" s="434">
        <v>20</v>
      </c>
      <c r="AC105" s="430">
        <v>36</v>
      </c>
      <c r="AD105" s="431">
        <v>43</v>
      </c>
      <c r="AE105" s="434">
        <v>49</v>
      </c>
      <c r="AF105" s="430">
        <v>70</v>
      </c>
      <c r="AG105" s="431">
        <v>77</v>
      </c>
      <c r="AH105" s="429">
        <v>106</v>
      </c>
      <c r="AI105" s="430">
        <v>105</v>
      </c>
      <c r="AJ105" s="431">
        <v>96</v>
      </c>
      <c r="AK105" s="429">
        <v>97</v>
      </c>
      <c r="AL105" s="435">
        <v>119</v>
      </c>
      <c r="AN105" s="4"/>
      <c r="AO105" s="4"/>
      <c r="AP105" s="4"/>
      <c r="AQ105" s="4"/>
      <c r="AR105" s="4"/>
    </row>
    <row r="106" spans="1:44" s="41" customFormat="1" ht="14.25" customHeight="1" x14ac:dyDescent="0.15">
      <c r="A106" s="192" t="s">
        <v>226</v>
      </c>
      <c r="B106" s="436" t="s">
        <v>94</v>
      </c>
      <c r="C106" s="437">
        <v>136211</v>
      </c>
      <c r="D106" s="438">
        <v>58647</v>
      </c>
      <c r="E106" s="439">
        <v>73749</v>
      </c>
      <c r="F106" s="440">
        <v>54818</v>
      </c>
      <c r="G106" s="441">
        <v>43877</v>
      </c>
      <c r="H106" s="193">
        <v>24895</v>
      </c>
      <c r="I106" s="440">
        <v>32064</v>
      </c>
      <c r="J106" s="438">
        <v>27416</v>
      </c>
      <c r="K106" s="439">
        <v>28583</v>
      </c>
      <c r="L106" s="440">
        <v>25797</v>
      </c>
      <c r="M106" s="438">
        <v>23651</v>
      </c>
      <c r="N106" s="439">
        <v>21867</v>
      </c>
      <c r="O106" s="440">
        <v>19244</v>
      </c>
      <c r="P106" s="438">
        <v>15916</v>
      </c>
      <c r="Q106" s="414">
        <v>14844</v>
      </c>
      <c r="R106" s="440">
        <v>15907</v>
      </c>
      <c r="S106" s="438">
        <v>12817</v>
      </c>
      <c r="T106" s="439">
        <v>14047</v>
      </c>
      <c r="U106" s="442">
        <v>13857</v>
      </c>
      <c r="V106" s="438">
        <v>14277</v>
      </c>
      <c r="W106" s="414">
        <v>16472</v>
      </c>
      <c r="X106" s="442">
        <v>12914</v>
      </c>
      <c r="Y106" s="443">
        <v>11802</v>
      </c>
      <c r="Z106" s="439">
        <v>15169</v>
      </c>
      <c r="AA106" s="537">
        <v>21233</v>
      </c>
      <c r="AB106" s="443">
        <v>23406</v>
      </c>
      <c r="AC106" s="439">
        <v>28009</v>
      </c>
      <c r="AD106" s="440">
        <v>24689</v>
      </c>
      <c r="AE106" s="443">
        <v>26051</v>
      </c>
      <c r="AF106" s="439">
        <v>50073</v>
      </c>
      <c r="AG106" s="440">
        <v>41091</v>
      </c>
      <c r="AH106" s="438">
        <v>50976</v>
      </c>
      <c r="AI106" s="439">
        <v>46787</v>
      </c>
      <c r="AJ106" s="440">
        <v>49482</v>
      </c>
      <c r="AK106" s="438">
        <v>56045</v>
      </c>
      <c r="AL106" s="444">
        <v>167885</v>
      </c>
      <c r="AN106" s="4"/>
      <c r="AO106" s="4"/>
      <c r="AP106" s="4"/>
      <c r="AQ106" s="4"/>
      <c r="AR106" s="4"/>
    </row>
    <row r="107" spans="1:44" s="41" customFormat="1" ht="14.25" customHeight="1" x14ac:dyDescent="0.15">
      <c r="A107" s="197" t="s">
        <v>226</v>
      </c>
      <c r="B107" s="417" t="s">
        <v>96</v>
      </c>
      <c r="C107" s="418">
        <v>1330</v>
      </c>
      <c r="D107" s="419">
        <v>770</v>
      </c>
      <c r="E107" s="422">
        <v>806</v>
      </c>
      <c r="F107" s="420">
        <v>628</v>
      </c>
      <c r="G107" s="421">
        <v>522</v>
      </c>
      <c r="H107" s="187">
        <v>420</v>
      </c>
      <c r="I107" s="420">
        <v>415</v>
      </c>
      <c r="J107" s="419">
        <v>430</v>
      </c>
      <c r="K107" s="422">
        <v>488</v>
      </c>
      <c r="L107" s="420">
        <v>588</v>
      </c>
      <c r="M107" s="419">
        <v>752</v>
      </c>
      <c r="N107" s="422">
        <v>702</v>
      </c>
      <c r="O107" s="420">
        <v>546</v>
      </c>
      <c r="P107" s="419">
        <v>448</v>
      </c>
      <c r="Q107" s="423">
        <v>492</v>
      </c>
      <c r="R107" s="420">
        <v>519</v>
      </c>
      <c r="S107" s="419">
        <v>512</v>
      </c>
      <c r="T107" s="422">
        <v>534</v>
      </c>
      <c r="U107" s="424">
        <v>590</v>
      </c>
      <c r="V107" s="419">
        <v>850</v>
      </c>
      <c r="W107" s="423">
        <v>893</v>
      </c>
      <c r="X107" s="424">
        <v>942</v>
      </c>
      <c r="Y107" s="425">
        <v>1426</v>
      </c>
      <c r="Z107" s="422">
        <v>1641</v>
      </c>
      <c r="AA107" s="255">
        <v>1709</v>
      </c>
      <c r="AB107" s="425">
        <v>1180</v>
      </c>
      <c r="AC107" s="422">
        <v>773</v>
      </c>
      <c r="AD107" s="420">
        <v>578</v>
      </c>
      <c r="AE107" s="425">
        <v>532</v>
      </c>
      <c r="AF107" s="422">
        <v>714</v>
      </c>
      <c r="AG107" s="420">
        <v>537</v>
      </c>
      <c r="AH107" s="419">
        <v>479</v>
      </c>
      <c r="AI107" s="422">
        <v>447</v>
      </c>
      <c r="AJ107" s="420">
        <v>513</v>
      </c>
      <c r="AK107" s="419">
        <v>575</v>
      </c>
      <c r="AL107" s="426">
        <v>1406</v>
      </c>
      <c r="AN107" s="4"/>
      <c r="AO107" s="4"/>
      <c r="AP107" s="4"/>
      <c r="AQ107" s="4"/>
      <c r="AR107" s="4"/>
    </row>
    <row r="108" spans="1:44" s="41" customFormat="1" ht="14.25" customHeight="1" x14ac:dyDescent="0.15">
      <c r="A108" s="200" t="s">
        <v>55</v>
      </c>
      <c r="B108" s="427" t="s">
        <v>93</v>
      </c>
      <c r="C108" s="428">
        <v>28.045000000000002</v>
      </c>
      <c r="D108" s="429">
        <v>21.247</v>
      </c>
      <c r="E108" s="430">
        <v>21.58</v>
      </c>
      <c r="F108" s="431">
        <v>22.001999999999999</v>
      </c>
      <c r="G108" s="432">
        <v>17.414999999999999</v>
      </c>
      <c r="H108" s="188">
        <v>12.516</v>
      </c>
      <c r="I108" s="431">
        <v>16.552</v>
      </c>
      <c r="J108" s="429">
        <v>17.504000000000001</v>
      </c>
      <c r="K108" s="430">
        <v>15.83</v>
      </c>
      <c r="L108" s="431">
        <v>16.524999999999999</v>
      </c>
      <c r="M108" s="429">
        <v>9.093</v>
      </c>
      <c r="N108" s="430">
        <v>5.6840000000000002</v>
      </c>
      <c r="O108" s="431">
        <v>4.2050000000000001</v>
      </c>
      <c r="P108" s="429">
        <v>4.1050000000000004</v>
      </c>
      <c r="Q108" s="404">
        <v>1.6910000000000001</v>
      </c>
      <c r="R108" s="431">
        <v>1.3819999999999999</v>
      </c>
      <c r="S108" s="429">
        <v>1.2330000000000001</v>
      </c>
      <c r="T108" s="430">
        <v>1.2410000000000001</v>
      </c>
      <c r="U108" s="433">
        <v>1.363</v>
      </c>
      <c r="V108" s="429">
        <v>0.84699999999999998</v>
      </c>
      <c r="W108" s="404">
        <v>0.998</v>
      </c>
      <c r="X108" s="433">
        <v>1.024</v>
      </c>
      <c r="Y108" s="434">
        <v>1.0429999999999999</v>
      </c>
      <c r="Z108" s="430">
        <v>1.649</v>
      </c>
      <c r="AA108" s="536">
        <v>2.2120000000000002</v>
      </c>
      <c r="AB108" s="434">
        <v>1.974</v>
      </c>
      <c r="AC108" s="430">
        <v>2.2429999999999999</v>
      </c>
      <c r="AD108" s="431">
        <v>3.4180000000000001</v>
      </c>
      <c r="AE108" s="434">
        <v>6.5369999999999999</v>
      </c>
      <c r="AF108" s="430">
        <v>9.4</v>
      </c>
      <c r="AG108" s="431">
        <v>13.263999999999999</v>
      </c>
      <c r="AH108" s="429">
        <v>16.196000000000002</v>
      </c>
      <c r="AI108" s="430">
        <v>16.346</v>
      </c>
      <c r="AJ108" s="431">
        <v>15.741</v>
      </c>
      <c r="AK108" s="429">
        <v>18.774000000000001</v>
      </c>
      <c r="AL108" s="435">
        <v>30.539000000000001</v>
      </c>
      <c r="AN108" s="4"/>
      <c r="AO108" s="4"/>
      <c r="AP108" s="4"/>
      <c r="AQ108" s="4"/>
      <c r="AR108" s="4"/>
    </row>
    <row r="109" spans="1:44" s="41" customFormat="1" ht="14.25" customHeight="1" x14ac:dyDescent="0.15">
      <c r="A109" s="192" t="s">
        <v>227</v>
      </c>
      <c r="B109" s="436" t="s">
        <v>94</v>
      </c>
      <c r="C109" s="437">
        <v>60310.364000000001</v>
      </c>
      <c r="D109" s="438">
        <v>26332.123</v>
      </c>
      <c r="E109" s="439">
        <v>25677.434000000001</v>
      </c>
      <c r="F109" s="440">
        <v>25355.062999999998</v>
      </c>
      <c r="G109" s="441">
        <v>18106.784</v>
      </c>
      <c r="H109" s="193">
        <v>12596.386</v>
      </c>
      <c r="I109" s="440">
        <v>15854.617</v>
      </c>
      <c r="J109" s="438">
        <v>15949.084000000001</v>
      </c>
      <c r="K109" s="439">
        <v>13813.232</v>
      </c>
      <c r="L109" s="440">
        <v>11809.519</v>
      </c>
      <c r="M109" s="438">
        <v>6558.2889999999998</v>
      </c>
      <c r="N109" s="439">
        <v>4507.4880000000003</v>
      </c>
      <c r="O109" s="440">
        <v>2827.462</v>
      </c>
      <c r="P109" s="438">
        <v>2317.442</v>
      </c>
      <c r="Q109" s="414">
        <v>1476.7919999999999</v>
      </c>
      <c r="R109" s="440">
        <v>1172.664</v>
      </c>
      <c r="S109" s="438">
        <v>1018.98</v>
      </c>
      <c r="T109" s="439">
        <v>1037.0160000000001</v>
      </c>
      <c r="U109" s="442">
        <v>1011.528</v>
      </c>
      <c r="V109" s="438">
        <v>830.71400000000006</v>
      </c>
      <c r="W109" s="414">
        <v>969.40800000000002</v>
      </c>
      <c r="X109" s="442">
        <v>896.18399999999997</v>
      </c>
      <c r="Y109" s="443">
        <v>974.86099999999999</v>
      </c>
      <c r="Z109" s="439">
        <v>1791.396</v>
      </c>
      <c r="AA109" s="537">
        <v>2592.7449999999999</v>
      </c>
      <c r="AB109" s="443">
        <v>2580.12</v>
      </c>
      <c r="AC109" s="439">
        <v>3042.7919999999999</v>
      </c>
      <c r="AD109" s="440">
        <v>5055.8040000000001</v>
      </c>
      <c r="AE109" s="443">
        <v>9537.491</v>
      </c>
      <c r="AF109" s="439">
        <v>15413.842000000001</v>
      </c>
      <c r="AG109" s="440">
        <v>22539.815999999999</v>
      </c>
      <c r="AH109" s="438">
        <v>25360.516</v>
      </c>
      <c r="AI109" s="439">
        <v>23404.008000000002</v>
      </c>
      <c r="AJ109" s="440">
        <v>22057.467000000001</v>
      </c>
      <c r="AK109" s="438">
        <v>27058.32</v>
      </c>
      <c r="AL109" s="444">
        <v>75397.244999999995</v>
      </c>
      <c r="AN109" s="4"/>
      <c r="AO109" s="4"/>
      <c r="AP109" s="4"/>
      <c r="AQ109" s="4"/>
      <c r="AR109" s="4"/>
    </row>
    <row r="110" spans="1:44" s="41" customFormat="1" ht="14.25" customHeight="1" x14ac:dyDescent="0.15">
      <c r="A110" s="197" t="s">
        <v>227</v>
      </c>
      <c r="B110" s="417" t="s">
        <v>96</v>
      </c>
      <c r="C110" s="418">
        <v>2150</v>
      </c>
      <c r="D110" s="419">
        <v>1239</v>
      </c>
      <c r="E110" s="422">
        <v>1190</v>
      </c>
      <c r="F110" s="420">
        <v>1152</v>
      </c>
      <c r="G110" s="421">
        <v>1040</v>
      </c>
      <c r="H110" s="187">
        <v>1006</v>
      </c>
      <c r="I110" s="420">
        <v>958</v>
      </c>
      <c r="J110" s="419">
        <v>911</v>
      </c>
      <c r="K110" s="422">
        <v>873</v>
      </c>
      <c r="L110" s="420">
        <v>715</v>
      </c>
      <c r="M110" s="419">
        <v>721</v>
      </c>
      <c r="N110" s="422">
        <v>793</v>
      </c>
      <c r="O110" s="420">
        <v>672</v>
      </c>
      <c r="P110" s="419">
        <v>565</v>
      </c>
      <c r="Q110" s="423">
        <v>873</v>
      </c>
      <c r="R110" s="420">
        <v>849</v>
      </c>
      <c r="S110" s="419">
        <v>825</v>
      </c>
      <c r="T110" s="422">
        <v>836</v>
      </c>
      <c r="U110" s="424">
        <v>742</v>
      </c>
      <c r="V110" s="419">
        <v>981</v>
      </c>
      <c r="W110" s="423">
        <v>971</v>
      </c>
      <c r="X110" s="424">
        <v>875</v>
      </c>
      <c r="Y110" s="425">
        <v>935</v>
      </c>
      <c r="Z110" s="422">
        <v>1086</v>
      </c>
      <c r="AA110" s="255">
        <v>1172</v>
      </c>
      <c r="AB110" s="425">
        <v>1307</v>
      </c>
      <c r="AC110" s="422">
        <v>1357</v>
      </c>
      <c r="AD110" s="420">
        <v>1479</v>
      </c>
      <c r="AE110" s="425">
        <v>1459</v>
      </c>
      <c r="AF110" s="422">
        <v>1640</v>
      </c>
      <c r="AG110" s="420">
        <v>1699</v>
      </c>
      <c r="AH110" s="419">
        <v>1566</v>
      </c>
      <c r="AI110" s="422">
        <v>1432</v>
      </c>
      <c r="AJ110" s="420">
        <v>1401</v>
      </c>
      <c r="AK110" s="419">
        <v>1441</v>
      </c>
      <c r="AL110" s="426">
        <v>2469</v>
      </c>
      <c r="AN110" s="4"/>
      <c r="AO110" s="4"/>
      <c r="AP110" s="4"/>
      <c r="AQ110" s="4"/>
      <c r="AR110" s="4"/>
    </row>
    <row r="111" spans="1:44" ht="14.25" customHeight="1" x14ac:dyDescent="0.15">
      <c r="A111" s="182" t="s">
        <v>130</v>
      </c>
      <c r="B111" s="394" t="s">
        <v>93</v>
      </c>
      <c r="C111" s="397">
        <v>89</v>
      </c>
      <c r="D111" s="398">
        <v>83</v>
      </c>
      <c r="E111" s="401">
        <v>179</v>
      </c>
      <c r="F111" s="399">
        <v>181</v>
      </c>
      <c r="G111" s="400">
        <v>176</v>
      </c>
      <c r="H111" s="183">
        <v>97</v>
      </c>
      <c r="I111" s="399">
        <v>131</v>
      </c>
      <c r="J111" s="398">
        <v>107</v>
      </c>
      <c r="K111" s="401">
        <v>106</v>
      </c>
      <c r="L111" s="399">
        <v>120</v>
      </c>
      <c r="M111" s="429">
        <v>101</v>
      </c>
      <c r="N111" s="430">
        <v>104</v>
      </c>
      <c r="O111" s="431">
        <v>128</v>
      </c>
      <c r="P111" s="398">
        <v>115</v>
      </c>
      <c r="Q111" s="402">
        <v>125</v>
      </c>
      <c r="R111" s="399">
        <v>89</v>
      </c>
      <c r="S111" s="398">
        <v>78</v>
      </c>
      <c r="T111" s="401">
        <v>67</v>
      </c>
      <c r="U111" s="403">
        <v>85</v>
      </c>
      <c r="V111" s="398">
        <v>53</v>
      </c>
      <c r="W111" s="404">
        <v>67</v>
      </c>
      <c r="X111" s="403">
        <v>41</v>
      </c>
      <c r="Y111" s="405">
        <v>48</v>
      </c>
      <c r="Z111" s="401">
        <v>55</v>
      </c>
      <c r="AA111" s="534">
        <v>53</v>
      </c>
      <c r="AB111" s="405">
        <v>81</v>
      </c>
      <c r="AC111" s="401">
        <v>127</v>
      </c>
      <c r="AD111" s="399">
        <v>134</v>
      </c>
      <c r="AE111" s="405">
        <v>196</v>
      </c>
      <c r="AF111" s="401">
        <v>127</v>
      </c>
      <c r="AG111" s="399">
        <v>158</v>
      </c>
      <c r="AH111" s="398">
        <v>139</v>
      </c>
      <c r="AI111" s="401">
        <v>104</v>
      </c>
      <c r="AJ111" s="399">
        <v>96</v>
      </c>
      <c r="AK111" s="398">
        <v>167</v>
      </c>
      <c r="AL111" s="406">
        <v>195</v>
      </c>
    </row>
    <row r="112" spans="1:44" ht="14.25" customHeight="1" x14ac:dyDescent="0.15">
      <c r="A112" s="184" t="s">
        <v>130</v>
      </c>
      <c r="B112" s="395" t="s">
        <v>94</v>
      </c>
      <c r="C112" s="407">
        <v>24457</v>
      </c>
      <c r="D112" s="408">
        <v>24195</v>
      </c>
      <c r="E112" s="411">
        <v>42256</v>
      </c>
      <c r="F112" s="409">
        <v>39680</v>
      </c>
      <c r="G112" s="410">
        <v>37430</v>
      </c>
      <c r="H112" s="185">
        <v>21086</v>
      </c>
      <c r="I112" s="409">
        <v>31151</v>
      </c>
      <c r="J112" s="408">
        <v>26559</v>
      </c>
      <c r="K112" s="411">
        <v>26424</v>
      </c>
      <c r="L112" s="409">
        <v>30221</v>
      </c>
      <c r="M112" s="438">
        <v>24680</v>
      </c>
      <c r="N112" s="439">
        <v>26224</v>
      </c>
      <c r="O112" s="440">
        <v>28129</v>
      </c>
      <c r="P112" s="408">
        <v>27382</v>
      </c>
      <c r="Q112" s="412">
        <v>29942</v>
      </c>
      <c r="R112" s="409">
        <v>25242</v>
      </c>
      <c r="S112" s="408">
        <v>22829</v>
      </c>
      <c r="T112" s="411">
        <v>19248</v>
      </c>
      <c r="U112" s="413">
        <v>20462</v>
      </c>
      <c r="V112" s="408">
        <v>15058</v>
      </c>
      <c r="W112" s="414">
        <v>18820</v>
      </c>
      <c r="X112" s="413">
        <v>11814</v>
      </c>
      <c r="Y112" s="415">
        <v>15090</v>
      </c>
      <c r="Z112" s="411">
        <v>18084</v>
      </c>
      <c r="AA112" s="535">
        <v>15463</v>
      </c>
      <c r="AB112" s="415">
        <v>22789</v>
      </c>
      <c r="AC112" s="411">
        <v>30525</v>
      </c>
      <c r="AD112" s="409">
        <v>30326</v>
      </c>
      <c r="AE112" s="415">
        <v>33506</v>
      </c>
      <c r="AF112" s="411">
        <v>28308</v>
      </c>
      <c r="AG112" s="409">
        <v>31381</v>
      </c>
      <c r="AH112" s="408">
        <v>30997</v>
      </c>
      <c r="AI112" s="411">
        <v>26133</v>
      </c>
      <c r="AJ112" s="409">
        <v>26858</v>
      </c>
      <c r="AK112" s="408">
        <v>40444</v>
      </c>
      <c r="AL112" s="416">
        <v>42419</v>
      </c>
    </row>
    <row r="113" spans="1:44" ht="14.25" customHeight="1" x14ac:dyDescent="0.15">
      <c r="A113" s="186" t="s">
        <v>130</v>
      </c>
      <c r="B113" s="417" t="s">
        <v>96</v>
      </c>
      <c r="C113" s="418">
        <v>274</v>
      </c>
      <c r="D113" s="419">
        <v>293</v>
      </c>
      <c r="E113" s="422">
        <v>236</v>
      </c>
      <c r="F113" s="420">
        <v>219</v>
      </c>
      <c r="G113" s="421">
        <v>213</v>
      </c>
      <c r="H113" s="187">
        <v>218</v>
      </c>
      <c r="I113" s="420">
        <v>238</v>
      </c>
      <c r="J113" s="419">
        <v>247</v>
      </c>
      <c r="K113" s="422">
        <v>250</v>
      </c>
      <c r="L113" s="420">
        <v>252</v>
      </c>
      <c r="M113" s="419">
        <v>245</v>
      </c>
      <c r="N113" s="422">
        <v>253</v>
      </c>
      <c r="O113" s="420">
        <v>220</v>
      </c>
      <c r="P113" s="419">
        <v>237</v>
      </c>
      <c r="Q113" s="423">
        <v>240</v>
      </c>
      <c r="R113" s="420">
        <v>285</v>
      </c>
      <c r="S113" s="419">
        <v>294</v>
      </c>
      <c r="T113" s="422">
        <v>288</v>
      </c>
      <c r="U113" s="424">
        <v>242</v>
      </c>
      <c r="V113" s="419">
        <v>285</v>
      </c>
      <c r="W113" s="423">
        <v>281</v>
      </c>
      <c r="X113" s="424">
        <v>287</v>
      </c>
      <c r="Y113" s="425">
        <v>314</v>
      </c>
      <c r="Z113" s="422">
        <v>328</v>
      </c>
      <c r="AA113" s="255">
        <v>290</v>
      </c>
      <c r="AB113" s="425">
        <v>283</v>
      </c>
      <c r="AC113" s="422">
        <v>240</v>
      </c>
      <c r="AD113" s="420">
        <v>227</v>
      </c>
      <c r="AE113" s="425">
        <v>359</v>
      </c>
      <c r="AF113" s="422">
        <v>223</v>
      </c>
      <c r="AG113" s="420">
        <v>199</v>
      </c>
      <c r="AH113" s="419">
        <v>222</v>
      </c>
      <c r="AI113" s="422">
        <v>250</v>
      </c>
      <c r="AJ113" s="420">
        <v>280</v>
      </c>
      <c r="AK113" s="419">
        <v>242</v>
      </c>
      <c r="AL113" s="426">
        <v>218</v>
      </c>
    </row>
    <row r="114" spans="1:44" ht="14.25" customHeight="1" x14ac:dyDescent="0.15">
      <c r="A114" s="182" t="s">
        <v>131</v>
      </c>
      <c r="B114" s="394" t="s">
        <v>93</v>
      </c>
      <c r="C114" s="397">
        <v>87</v>
      </c>
      <c r="D114" s="398">
        <v>117</v>
      </c>
      <c r="E114" s="401">
        <v>123</v>
      </c>
      <c r="F114" s="399">
        <v>122</v>
      </c>
      <c r="G114" s="400">
        <v>1394</v>
      </c>
      <c r="H114" s="183">
        <v>86</v>
      </c>
      <c r="I114" s="399">
        <v>143</v>
      </c>
      <c r="J114" s="398">
        <v>139</v>
      </c>
      <c r="K114" s="401">
        <v>141</v>
      </c>
      <c r="L114" s="399">
        <v>150</v>
      </c>
      <c r="M114" s="398">
        <v>135</v>
      </c>
      <c r="N114" s="401">
        <v>131</v>
      </c>
      <c r="O114" s="399">
        <v>123</v>
      </c>
      <c r="P114" s="398">
        <v>128</v>
      </c>
      <c r="Q114" s="402">
        <v>127</v>
      </c>
      <c r="R114" s="399">
        <v>135</v>
      </c>
      <c r="S114" s="398">
        <v>129</v>
      </c>
      <c r="T114" s="401">
        <v>125</v>
      </c>
      <c r="U114" s="403">
        <v>126</v>
      </c>
      <c r="V114" s="398">
        <v>87</v>
      </c>
      <c r="W114" s="404">
        <v>109</v>
      </c>
      <c r="X114" s="403">
        <v>85</v>
      </c>
      <c r="Y114" s="405">
        <v>83</v>
      </c>
      <c r="Z114" s="401">
        <v>107</v>
      </c>
      <c r="AA114" s="534">
        <v>97</v>
      </c>
      <c r="AB114" s="405">
        <v>88</v>
      </c>
      <c r="AC114" s="401">
        <v>131</v>
      </c>
      <c r="AD114" s="399">
        <v>124</v>
      </c>
      <c r="AE114" s="405">
        <v>123</v>
      </c>
      <c r="AF114" s="401">
        <v>124</v>
      </c>
      <c r="AG114" s="399">
        <v>114</v>
      </c>
      <c r="AH114" s="398">
        <v>127</v>
      </c>
      <c r="AI114" s="401">
        <v>106</v>
      </c>
      <c r="AJ114" s="399">
        <v>100</v>
      </c>
      <c r="AK114" s="398">
        <v>93</v>
      </c>
      <c r="AL114" s="406">
        <v>94</v>
      </c>
    </row>
    <row r="115" spans="1:44" ht="14.25" customHeight="1" x14ac:dyDescent="0.15">
      <c r="A115" s="184" t="s">
        <v>131</v>
      </c>
      <c r="B115" s="395" t="s">
        <v>94</v>
      </c>
      <c r="C115" s="407">
        <v>25921</v>
      </c>
      <c r="D115" s="408">
        <v>37285</v>
      </c>
      <c r="E115" s="411">
        <v>45071</v>
      </c>
      <c r="F115" s="409">
        <v>38942</v>
      </c>
      <c r="G115" s="410">
        <v>427021</v>
      </c>
      <c r="H115" s="185">
        <v>19809</v>
      </c>
      <c r="I115" s="409">
        <v>26536</v>
      </c>
      <c r="J115" s="408">
        <v>24264</v>
      </c>
      <c r="K115" s="411">
        <v>25675</v>
      </c>
      <c r="L115" s="409">
        <v>26597</v>
      </c>
      <c r="M115" s="408">
        <v>27622</v>
      </c>
      <c r="N115" s="411">
        <v>27702</v>
      </c>
      <c r="O115" s="409">
        <v>24866</v>
      </c>
      <c r="P115" s="408">
        <v>26141</v>
      </c>
      <c r="Q115" s="412">
        <v>30222</v>
      </c>
      <c r="R115" s="409">
        <v>34776</v>
      </c>
      <c r="S115" s="408">
        <v>29587</v>
      </c>
      <c r="T115" s="411">
        <v>27048</v>
      </c>
      <c r="U115" s="413">
        <v>26340</v>
      </c>
      <c r="V115" s="408">
        <v>25599</v>
      </c>
      <c r="W115" s="414">
        <v>28177</v>
      </c>
      <c r="X115" s="413">
        <v>18463</v>
      </c>
      <c r="Y115" s="415">
        <v>22385</v>
      </c>
      <c r="Z115" s="411">
        <v>44427</v>
      </c>
      <c r="AA115" s="535">
        <v>42630</v>
      </c>
      <c r="AB115" s="415">
        <v>42034</v>
      </c>
      <c r="AC115" s="411">
        <v>46200</v>
      </c>
      <c r="AD115" s="409">
        <v>32663</v>
      </c>
      <c r="AE115" s="415">
        <v>24808</v>
      </c>
      <c r="AF115" s="411">
        <v>28712</v>
      </c>
      <c r="AG115" s="409">
        <v>27941</v>
      </c>
      <c r="AH115" s="408">
        <v>28349</v>
      </c>
      <c r="AI115" s="411">
        <v>22723</v>
      </c>
      <c r="AJ115" s="409">
        <v>23061</v>
      </c>
      <c r="AK115" s="408">
        <v>23606</v>
      </c>
      <c r="AL115" s="416">
        <v>28152</v>
      </c>
    </row>
    <row r="116" spans="1:44" ht="14.25" customHeight="1" x14ac:dyDescent="0.15">
      <c r="A116" s="186" t="s">
        <v>131</v>
      </c>
      <c r="B116" s="417" t="s">
        <v>96</v>
      </c>
      <c r="C116" s="418">
        <v>298</v>
      </c>
      <c r="D116" s="419">
        <v>318</v>
      </c>
      <c r="E116" s="422">
        <v>368</v>
      </c>
      <c r="F116" s="420">
        <v>319</v>
      </c>
      <c r="G116" s="421">
        <v>306</v>
      </c>
      <c r="H116" s="187">
        <v>231</v>
      </c>
      <c r="I116" s="420">
        <v>186</v>
      </c>
      <c r="J116" s="419">
        <v>174</v>
      </c>
      <c r="K116" s="422">
        <v>182</v>
      </c>
      <c r="L116" s="420">
        <v>178</v>
      </c>
      <c r="M116" s="419">
        <v>205</v>
      </c>
      <c r="N116" s="422">
        <v>211</v>
      </c>
      <c r="O116" s="420">
        <v>202</v>
      </c>
      <c r="P116" s="419">
        <v>204</v>
      </c>
      <c r="Q116" s="423">
        <v>238</v>
      </c>
      <c r="R116" s="420">
        <v>259</v>
      </c>
      <c r="S116" s="419">
        <v>230</v>
      </c>
      <c r="T116" s="422">
        <v>216</v>
      </c>
      <c r="U116" s="424">
        <v>209</v>
      </c>
      <c r="V116" s="419">
        <v>294</v>
      </c>
      <c r="W116" s="423">
        <v>259</v>
      </c>
      <c r="X116" s="424">
        <v>217</v>
      </c>
      <c r="Y116" s="425">
        <v>269</v>
      </c>
      <c r="Z116" s="422">
        <v>414</v>
      </c>
      <c r="AA116" s="255">
        <v>439</v>
      </c>
      <c r="AB116" s="425">
        <v>480</v>
      </c>
      <c r="AC116" s="422">
        <v>352</v>
      </c>
      <c r="AD116" s="420">
        <v>263</v>
      </c>
      <c r="AE116" s="425">
        <v>201</v>
      </c>
      <c r="AF116" s="422">
        <v>231</v>
      </c>
      <c r="AG116" s="420">
        <v>245</v>
      </c>
      <c r="AH116" s="419">
        <v>223</v>
      </c>
      <c r="AI116" s="422">
        <v>214</v>
      </c>
      <c r="AJ116" s="420">
        <v>230</v>
      </c>
      <c r="AK116" s="419">
        <v>255</v>
      </c>
      <c r="AL116" s="426">
        <v>299</v>
      </c>
    </row>
    <row r="117" spans="1:44" ht="14.25" customHeight="1" x14ac:dyDescent="0.15">
      <c r="A117" s="182" t="s">
        <v>58</v>
      </c>
      <c r="B117" s="394" t="s">
        <v>93</v>
      </c>
      <c r="C117" s="397">
        <v>45</v>
      </c>
      <c r="D117" s="398">
        <v>43</v>
      </c>
      <c r="E117" s="401">
        <v>60</v>
      </c>
      <c r="F117" s="399">
        <v>59</v>
      </c>
      <c r="G117" s="400">
        <v>56</v>
      </c>
      <c r="H117" s="183">
        <v>41</v>
      </c>
      <c r="I117" s="399">
        <v>76</v>
      </c>
      <c r="J117" s="398">
        <v>81</v>
      </c>
      <c r="K117" s="401">
        <v>88</v>
      </c>
      <c r="L117" s="399">
        <v>86</v>
      </c>
      <c r="M117" s="398">
        <v>63</v>
      </c>
      <c r="N117" s="401">
        <v>68</v>
      </c>
      <c r="O117" s="399">
        <v>73</v>
      </c>
      <c r="P117" s="398">
        <v>79</v>
      </c>
      <c r="Q117" s="402">
        <v>80</v>
      </c>
      <c r="R117" s="399">
        <v>77</v>
      </c>
      <c r="S117" s="398">
        <v>90</v>
      </c>
      <c r="T117" s="401">
        <v>93</v>
      </c>
      <c r="U117" s="403">
        <v>115</v>
      </c>
      <c r="V117" s="398">
        <v>107</v>
      </c>
      <c r="W117" s="404">
        <v>119</v>
      </c>
      <c r="X117" s="403">
        <v>61</v>
      </c>
      <c r="Y117" s="405">
        <v>42</v>
      </c>
      <c r="Z117" s="401">
        <v>57</v>
      </c>
      <c r="AA117" s="534">
        <v>54</v>
      </c>
      <c r="AB117" s="405">
        <v>51</v>
      </c>
      <c r="AC117" s="401">
        <v>73</v>
      </c>
      <c r="AD117" s="399">
        <v>68</v>
      </c>
      <c r="AE117" s="405">
        <v>70</v>
      </c>
      <c r="AF117" s="401">
        <v>62</v>
      </c>
      <c r="AG117" s="399">
        <v>57</v>
      </c>
      <c r="AH117" s="398">
        <v>66</v>
      </c>
      <c r="AI117" s="401">
        <v>48</v>
      </c>
      <c r="AJ117" s="399">
        <v>57</v>
      </c>
      <c r="AK117" s="398">
        <v>72</v>
      </c>
      <c r="AL117" s="406">
        <v>79</v>
      </c>
    </row>
    <row r="118" spans="1:44" ht="14.25" customHeight="1" x14ac:dyDescent="0.15">
      <c r="A118" s="184" t="s">
        <v>132</v>
      </c>
      <c r="B118" s="395" t="s">
        <v>94</v>
      </c>
      <c r="C118" s="407">
        <v>49249</v>
      </c>
      <c r="D118" s="408">
        <v>52532</v>
      </c>
      <c r="E118" s="411">
        <v>67138</v>
      </c>
      <c r="F118" s="409">
        <v>63639</v>
      </c>
      <c r="G118" s="410">
        <v>59637</v>
      </c>
      <c r="H118" s="185">
        <v>45304</v>
      </c>
      <c r="I118" s="409">
        <v>72956</v>
      </c>
      <c r="J118" s="408">
        <v>72355</v>
      </c>
      <c r="K118" s="411">
        <v>70465</v>
      </c>
      <c r="L118" s="409">
        <v>67559</v>
      </c>
      <c r="M118" s="408">
        <v>66845</v>
      </c>
      <c r="N118" s="411">
        <v>69020</v>
      </c>
      <c r="O118" s="409">
        <v>69015</v>
      </c>
      <c r="P118" s="408">
        <v>70990</v>
      </c>
      <c r="Q118" s="412">
        <v>75793</v>
      </c>
      <c r="R118" s="409">
        <v>82606</v>
      </c>
      <c r="S118" s="408">
        <v>77139</v>
      </c>
      <c r="T118" s="411">
        <v>65993</v>
      </c>
      <c r="U118" s="413">
        <v>73619</v>
      </c>
      <c r="V118" s="408">
        <v>69153</v>
      </c>
      <c r="W118" s="414">
        <v>67622</v>
      </c>
      <c r="X118" s="413">
        <v>47516</v>
      </c>
      <c r="Y118" s="415">
        <v>42855</v>
      </c>
      <c r="Z118" s="411">
        <v>70541</v>
      </c>
      <c r="AA118" s="535">
        <v>57004</v>
      </c>
      <c r="AB118" s="415">
        <v>55086</v>
      </c>
      <c r="AC118" s="411">
        <v>75034</v>
      </c>
      <c r="AD118" s="409">
        <v>61162</v>
      </c>
      <c r="AE118" s="415">
        <v>55513</v>
      </c>
      <c r="AF118" s="411">
        <v>54746</v>
      </c>
      <c r="AG118" s="409">
        <v>54574</v>
      </c>
      <c r="AH118" s="408">
        <v>62674</v>
      </c>
      <c r="AI118" s="411">
        <v>46681</v>
      </c>
      <c r="AJ118" s="409">
        <v>57405</v>
      </c>
      <c r="AK118" s="408">
        <v>61442</v>
      </c>
      <c r="AL118" s="416">
        <v>59927</v>
      </c>
    </row>
    <row r="119" spans="1:44" ht="14.25" customHeight="1" x14ac:dyDescent="0.15">
      <c r="A119" s="186" t="s">
        <v>132</v>
      </c>
      <c r="B119" s="417" t="s">
        <v>96</v>
      </c>
      <c r="C119" s="418">
        <v>1094</v>
      </c>
      <c r="D119" s="419">
        <v>1211</v>
      </c>
      <c r="E119" s="422">
        <v>1119</v>
      </c>
      <c r="F119" s="420">
        <v>1081</v>
      </c>
      <c r="G119" s="421">
        <v>1060</v>
      </c>
      <c r="H119" s="187">
        <v>1101</v>
      </c>
      <c r="I119" s="420">
        <v>960</v>
      </c>
      <c r="J119" s="419">
        <v>890</v>
      </c>
      <c r="K119" s="422">
        <v>799</v>
      </c>
      <c r="L119" s="420">
        <v>783</v>
      </c>
      <c r="M119" s="419">
        <v>1065</v>
      </c>
      <c r="N119" s="422">
        <v>1017</v>
      </c>
      <c r="O119" s="420">
        <v>949</v>
      </c>
      <c r="P119" s="419">
        <v>897</v>
      </c>
      <c r="Q119" s="423">
        <v>944</v>
      </c>
      <c r="R119" s="420">
        <v>1068</v>
      </c>
      <c r="S119" s="419">
        <v>856</v>
      </c>
      <c r="T119" s="422">
        <v>708</v>
      </c>
      <c r="U119" s="424">
        <v>640</v>
      </c>
      <c r="V119" s="419">
        <v>646</v>
      </c>
      <c r="W119" s="423">
        <v>567</v>
      </c>
      <c r="X119" s="424">
        <v>784</v>
      </c>
      <c r="Y119" s="425">
        <v>1015</v>
      </c>
      <c r="Z119" s="422">
        <v>1248</v>
      </c>
      <c r="AA119" s="255">
        <v>1057</v>
      </c>
      <c r="AB119" s="425">
        <v>1086</v>
      </c>
      <c r="AC119" s="422">
        <v>1022</v>
      </c>
      <c r="AD119" s="420">
        <v>906</v>
      </c>
      <c r="AE119" s="425">
        <v>796</v>
      </c>
      <c r="AF119" s="422">
        <v>885</v>
      </c>
      <c r="AG119" s="420">
        <v>961</v>
      </c>
      <c r="AH119" s="419">
        <v>955</v>
      </c>
      <c r="AI119" s="422">
        <v>967</v>
      </c>
      <c r="AJ119" s="420">
        <v>1011</v>
      </c>
      <c r="AK119" s="419">
        <v>850</v>
      </c>
      <c r="AL119" s="426">
        <v>756</v>
      </c>
    </row>
    <row r="120" spans="1:44" ht="14.25" customHeight="1" x14ac:dyDescent="0.15">
      <c r="A120" s="182" t="s">
        <v>59</v>
      </c>
      <c r="B120" s="394" t="s">
        <v>93</v>
      </c>
      <c r="C120" s="397">
        <v>34</v>
      </c>
      <c r="D120" s="398">
        <v>68</v>
      </c>
      <c r="E120" s="401">
        <v>47</v>
      </c>
      <c r="F120" s="399">
        <v>64</v>
      </c>
      <c r="G120" s="400">
        <v>70</v>
      </c>
      <c r="H120" s="183">
        <v>59</v>
      </c>
      <c r="I120" s="399">
        <v>127</v>
      </c>
      <c r="J120" s="398">
        <v>192</v>
      </c>
      <c r="K120" s="401">
        <v>227</v>
      </c>
      <c r="L120" s="399">
        <v>201</v>
      </c>
      <c r="M120" s="398">
        <v>153</v>
      </c>
      <c r="N120" s="401">
        <v>155</v>
      </c>
      <c r="O120" s="399">
        <v>150</v>
      </c>
      <c r="P120" s="398">
        <v>193</v>
      </c>
      <c r="Q120" s="402">
        <v>189</v>
      </c>
      <c r="R120" s="399">
        <v>103</v>
      </c>
      <c r="S120" s="398">
        <v>82</v>
      </c>
      <c r="T120" s="401">
        <v>85</v>
      </c>
      <c r="U120" s="403">
        <v>22</v>
      </c>
      <c r="V120" s="398">
        <v>3</v>
      </c>
      <c r="W120" s="404">
        <v>0</v>
      </c>
      <c r="X120" s="403">
        <v>0</v>
      </c>
      <c r="Y120" s="405">
        <v>0</v>
      </c>
      <c r="Z120" s="401">
        <v>0</v>
      </c>
      <c r="AA120" s="534">
        <v>0</v>
      </c>
      <c r="AB120" s="405">
        <v>0</v>
      </c>
      <c r="AC120" s="401">
        <v>0</v>
      </c>
      <c r="AD120" s="399">
        <v>0</v>
      </c>
      <c r="AE120" s="405">
        <v>0</v>
      </c>
      <c r="AF120" s="401">
        <v>0</v>
      </c>
      <c r="AG120" s="399">
        <v>0</v>
      </c>
      <c r="AH120" s="398">
        <v>0</v>
      </c>
      <c r="AI120" s="401">
        <v>0</v>
      </c>
      <c r="AJ120" s="399">
        <v>1</v>
      </c>
      <c r="AK120" s="398">
        <v>5</v>
      </c>
      <c r="AL120" s="406">
        <v>21</v>
      </c>
    </row>
    <row r="121" spans="1:44" ht="14.25" customHeight="1" x14ac:dyDescent="0.15">
      <c r="A121" s="184" t="s">
        <v>133</v>
      </c>
      <c r="B121" s="446" t="s">
        <v>94</v>
      </c>
      <c r="C121" s="447">
        <v>18409</v>
      </c>
      <c r="D121" s="448">
        <v>34298</v>
      </c>
      <c r="E121" s="449">
        <v>29212</v>
      </c>
      <c r="F121" s="445">
        <v>37765</v>
      </c>
      <c r="G121" s="450">
        <v>40274</v>
      </c>
      <c r="H121" s="196">
        <v>34398</v>
      </c>
      <c r="I121" s="445">
        <v>66401</v>
      </c>
      <c r="J121" s="448">
        <v>81968</v>
      </c>
      <c r="K121" s="449">
        <v>89831</v>
      </c>
      <c r="L121" s="445">
        <v>90193</v>
      </c>
      <c r="M121" s="448">
        <v>85533</v>
      </c>
      <c r="N121" s="449">
        <v>93600</v>
      </c>
      <c r="O121" s="445">
        <v>91710</v>
      </c>
      <c r="P121" s="448">
        <v>92508</v>
      </c>
      <c r="Q121" s="451">
        <v>76102</v>
      </c>
      <c r="R121" s="445">
        <v>52797</v>
      </c>
      <c r="S121" s="448">
        <v>45611</v>
      </c>
      <c r="T121" s="449">
        <v>38196</v>
      </c>
      <c r="U121" s="452">
        <v>7720</v>
      </c>
      <c r="V121" s="448">
        <v>1230</v>
      </c>
      <c r="W121" s="451">
        <v>422</v>
      </c>
      <c r="X121" s="452">
        <v>39</v>
      </c>
      <c r="Y121" s="453">
        <v>0</v>
      </c>
      <c r="Z121" s="449">
        <v>0</v>
      </c>
      <c r="AA121" s="233">
        <v>0</v>
      </c>
      <c r="AB121" s="453">
        <v>0</v>
      </c>
      <c r="AC121" s="449">
        <v>0</v>
      </c>
      <c r="AD121" s="445">
        <v>0</v>
      </c>
      <c r="AE121" s="453">
        <v>0</v>
      </c>
      <c r="AF121" s="449">
        <v>0</v>
      </c>
      <c r="AG121" s="445">
        <v>0</v>
      </c>
      <c r="AH121" s="448">
        <v>0</v>
      </c>
      <c r="AI121" s="449">
        <v>0</v>
      </c>
      <c r="AJ121" s="445">
        <v>874</v>
      </c>
      <c r="AK121" s="448">
        <v>5169</v>
      </c>
      <c r="AL121" s="416">
        <v>18291</v>
      </c>
    </row>
    <row r="122" spans="1:44" ht="14.25" customHeight="1" x14ac:dyDescent="0.15">
      <c r="A122" s="186" t="s">
        <v>133</v>
      </c>
      <c r="B122" s="417" t="s">
        <v>96</v>
      </c>
      <c r="C122" s="418">
        <v>538</v>
      </c>
      <c r="D122" s="419">
        <v>503</v>
      </c>
      <c r="E122" s="422">
        <v>616</v>
      </c>
      <c r="F122" s="420">
        <v>590</v>
      </c>
      <c r="G122" s="421">
        <v>576</v>
      </c>
      <c r="H122" s="187">
        <v>582</v>
      </c>
      <c r="I122" s="420">
        <v>521</v>
      </c>
      <c r="J122" s="419">
        <v>426</v>
      </c>
      <c r="K122" s="422">
        <v>397</v>
      </c>
      <c r="L122" s="420">
        <v>448</v>
      </c>
      <c r="M122" s="419">
        <v>560</v>
      </c>
      <c r="N122" s="422">
        <v>605</v>
      </c>
      <c r="O122" s="420">
        <v>610</v>
      </c>
      <c r="P122" s="419">
        <v>480</v>
      </c>
      <c r="Q122" s="423">
        <v>403</v>
      </c>
      <c r="R122" s="420">
        <v>512</v>
      </c>
      <c r="S122" s="419">
        <v>555</v>
      </c>
      <c r="T122" s="422">
        <v>451</v>
      </c>
      <c r="U122" s="424">
        <v>359</v>
      </c>
      <c r="V122" s="419">
        <v>375</v>
      </c>
      <c r="W122" s="423">
        <v>1172</v>
      </c>
      <c r="X122" s="424">
        <v>390</v>
      </c>
      <c r="Y122" s="425">
        <v>0</v>
      </c>
      <c r="Z122" s="422">
        <v>0</v>
      </c>
      <c r="AA122" s="255">
        <v>0</v>
      </c>
      <c r="AB122" s="425">
        <v>0</v>
      </c>
      <c r="AC122" s="422">
        <v>0</v>
      </c>
      <c r="AD122" s="420">
        <v>0</v>
      </c>
      <c r="AE122" s="425">
        <v>0</v>
      </c>
      <c r="AF122" s="422">
        <v>0</v>
      </c>
      <c r="AG122" s="420">
        <v>0</v>
      </c>
      <c r="AH122" s="419">
        <v>0</v>
      </c>
      <c r="AI122" s="422">
        <v>0</v>
      </c>
      <c r="AJ122" s="420">
        <v>1044</v>
      </c>
      <c r="AK122" s="419">
        <v>1022</v>
      </c>
      <c r="AL122" s="426">
        <v>868</v>
      </c>
    </row>
    <row r="123" spans="1:44" ht="14.25" customHeight="1" x14ac:dyDescent="0.15">
      <c r="A123" s="182" t="s">
        <v>134</v>
      </c>
      <c r="B123" s="394" t="s">
        <v>93</v>
      </c>
      <c r="C123" s="397">
        <v>182</v>
      </c>
      <c r="D123" s="398">
        <v>258</v>
      </c>
      <c r="E123" s="401">
        <v>345</v>
      </c>
      <c r="F123" s="399">
        <v>321</v>
      </c>
      <c r="G123" s="400">
        <v>308</v>
      </c>
      <c r="H123" s="183">
        <v>218</v>
      </c>
      <c r="I123" s="399">
        <v>282</v>
      </c>
      <c r="J123" s="398">
        <v>321</v>
      </c>
      <c r="K123" s="401">
        <v>329</v>
      </c>
      <c r="L123" s="399">
        <v>340</v>
      </c>
      <c r="M123" s="398">
        <v>303</v>
      </c>
      <c r="N123" s="401">
        <v>363</v>
      </c>
      <c r="O123" s="399">
        <v>266</v>
      </c>
      <c r="P123" s="398">
        <v>355</v>
      </c>
      <c r="Q123" s="402">
        <v>373</v>
      </c>
      <c r="R123" s="399">
        <v>341</v>
      </c>
      <c r="S123" s="398">
        <v>319</v>
      </c>
      <c r="T123" s="401">
        <v>290</v>
      </c>
      <c r="U123" s="403">
        <v>323</v>
      </c>
      <c r="V123" s="398">
        <v>271</v>
      </c>
      <c r="W123" s="404">
        <v>315</v>
      </c>
      <c r="X123" s="403">
        <v>271</v>
      </c>
      <c r="Y123" s="405">
        <v>265</v>
      </c>
      <c r="Z123" s="401">
        <v>347</v>
      </c>
      <c r="AA123" s="534">
        <v>282</v>
      </c>
      <c r="AB123" s="405">
        <v>277</v>
      </c>
      <c r="AC123" s="401">
        <v>268</v>
      </c>
      <c r="AD123" s="399">
        <v>263</v>
      </c>
      <c r="AE123" s="405">
        <v>222</v>
      </c>
      <c r="AF123" s="401">
        <v>273</v>
      </c>
      <c r="AG123" s="399">
        <v>207</v>
      </c>
      <c r="AH123" s="398">
        <v>267</v>
      </c>
      <c r="AI123" s="401">
        <v>226</v>
      </c>
      <c r="AJ123" s="399">
        <v>235</v>
      </c>
      <c r="AK123" s="398">
        <v>268</v>
      </c>
      <c r="AL123" s="406">
        <v>309</v>
      </c>
    </row>
    <row r="124" spans="1:44" ht="14.25" customHeight="1" x14ac:dyDescent="0.15">
      <c r="A124" s="184" t="s">
        <v>134</v>
      </c>
      <c r="B124" s="395" t="s">
        <v>94</v>
      </c>
      <c r="C124" s="407">
        <v>56916</v>
      </c>
      <c r="D124" s="408">
        <v>80078</v>
      </c>
      <c r="E124" s="411">
        <v>107002</v>
      </c>
      <c r="F124" s="409">
        <v>96729</v>
      </c>
      <c r="G124" s="410">
        <v>90308</v>
      </c>
      <c r="H124" s="185">
        <v>64436</v>
      </c>
      <c r="I124" s="409">
        <v>85171</v>
      </c>
      <c r="J124" s="408">
        <v>93647</v>
      </c>
      <c r="K124" s="411">
        <v>94178</v>
      </c>
      <c r="L124" s="409">
        <v>97472</v>
      </c>
      <c r="M124" s="408">
        <v>87813</v>
      </c>
      <c r="N124" s="411">
        <v>107192</v>
      </c>
      <c r="O124" s="409">
        <v>76476</v>
      </c>
      <c r="P124" s="408">
        <v>107454</v>
      </c>
      <c r="Q124" s="412">
        <v>112056</v>
      </c>
      <c r="R124" s="409">
        <v>104120</v>
      </c>
      <c r="S124" s="408">
        <v>96422</v>
      </c>
      <c r="T124" s="411">
        <v>91980</v>
      </c>
      <c r="U124" s="413">
        <v>101906</v>
      </c>
      <c r="V124" s="408">
        <v>86781</v>
      </c>
      <c r="W124" s="414">
        <v>101031</v>
      </c>
      <c r="X124" s="413">
        <v>87393</v>
      </c>
      <c r="Y124" s="415">
        <v>85096</v>
      </c>
      <c r="Z124" s="411">
        <v>111247</v>
      </c>
      <c r="AA124" s="535">
        <v>90532</v>
      </c>
      <c r="AB124" s="415">
        <v>87869</v>
      </c>
      <c r="AC124" s="411">
        <v>84488</v>
      </c>
      <c r="AD124" s="409">
        <v>84485</v>
      </c>
      <c r="AE124" s="415">
        <v>67990</v>
      </c>
      <c r="AF124" s="411">
        <v>82168</v>
      </c>
      <c r="AG124" s="409">
        <v>62405</v>
      </c>
      <c r="AH124" s="408">
        <v>80970</v>
      </c>
      <c r="AI124" s="411">
        <v>68350</v>
      </c>
      <c r="AJ124" s="409">
        <v>71670</v>
      </c>
      <c r="AK124" s="408">
        <v>80889</v>
      </c>
      <c r="AL124" s="416">
        <v>92753</v>
      </c>
    </row>
    <row r="125" spans="1:44" ht="14.25" customHeight="1" x14ac:dyDescent="0.15">
      <c r="A125" s="186" t="s">
        <v>134</v>
      </c>
      <c r="B125" s="417" t="s">
        <v>96</v>
      </c>
      <c r="C125" s="418">
        <v>312</v>
      </c>
      <c r="D125" s="419">
        <v>311</v>
      </c>
      <c r="E125" s="422">
        <v>310</v>
      </c>
      <c r="F125" s="420">
        <v>302</v>
      </c>
      <c r="G125" s="421">
        <v>293</v>
      </c>
      <c r="H125" s="187">
        <v>295</v>
      </c>
      <c r="I125" s="420">
        <v>302</v>
      </c>
      <c r="J125" s="419">
        <v>291</v>
      </c>
      <c r="K125" s="422">
        <v>286</v>
      </c>
      <c r="L125" s="420">
        <v>287</v>
      </c>
      <c r="M125" s="419">
        <v>289</v>
      </c>
      <c r="N125" s="422">
        <v>295</v>
      </c>
      <c r="O125" s="420">
        <v>288</v>
      </c>
      <c r="P125" s="419">
        <v>303</v>
      </c>
      <c r="Q125" s="423">
        <v>300</v>
      </c>
      <c r="R125" s="420">
        <v>305</v>
      </c>
      <c r="S125" s="419">
        <v>302</v>
      </c>
      <c r="T125" s="422">
        <v>317</v>
      </c>
      <c r="U125" s="424">
        <v>316</v>
      </c>
      <c r="V125" s="419">
        <v>321</v>
      </c>
      <c r="W125" s="423">
        <v>320</v>
      </c>
      <c r="X125" s="424">
        <v>322</v>
      </c>
      <c r="Y125" s="425">
        <v>321</v>
      </c>
      <c r="Z125" s="422">
        <v>320</v>
      </c>
      <c r="AA125" s="255">
        <v>321</v>
      </c>
      <c r="AB125" s="425">
        <v>318</v>
      </c>
      <c r="AC125" s="422">
        <v>315</v>
      </c>
      <c r="AD125" s="420">
        <v>321</v>
      </c>
      <c r="AE125" s="425">
        <v>306</v>
      </c>
      <c r="AF125" s="422">
        <v>301</v>
      </c>
      <c r="AG125" s="420">
        <v>302</v>
      </c>
      <c r="AH125" s="419">
        <v>303</v>
      </c>
      <c r="AI125" s="422">
        <v>302</v>
      </c>
      <c r="AJ125" s="420">
        <v>304</v>
      </c>
      <c r="AK125" s="419">
        <v>301</v>
      </c>
      <c r="AL125" s="426">
        <v>300</v>
      </c>
    </row>
    <row r="126" spans="1:44" s="41" customFormat="1" ht="14.25" customHeight="1" x14ac:dyDescent="0.15">
      <c r="A126" s="200" t="s">
        <v>228</v>
      </c>
      <c r="B126" s="427" t="s">
        <v>93</v>
      </c>
      <c r="C126" s="428">
        <v>4.5190000000000001</v>
      </c>
      <c r="D126" s="429">
        <v>7.4409999999999998</v>
      </c>
      <c r="E126" s="430">
        <v>9.3239999999999998</v>
      </c>
      <c r="F126" s="431">
        <v>8.3829999999999991</v>
      </c>
      <c r="G126" s="432">
        <v>6.3470000000000004</v>
      </c>
      <c r="H126" s="188">
        <v>4.7530000000000001</v>
      </c>
      <c r="I126" s="431">
        <v>7.83</v>
      </c>
      <c r="J126" s="429">
        <v>9.2479999999999993</v>
      </c>
      <c r="K126" s="430">
        <v>9.6449999999999996</v>
      </c>
      <c r="L126" s="431">
        <v>10.429</v>
      </c>
      <c r="M126" s="429">
        <v>11.401999999999999</v>
      </c>
      <c r="N126" s="430">
        <v>10.721</v>
      </c>
      <c r="O126" s="431">
        <v>10.176</v>
      </c>
      <c r="P126" s="429">
        <v>11.584</v>
      </c>
      <c r="Q126" s="404">
        <v>13.664</v>
      </c>
      <c r="R126" s="431">
        <v>12.781000000000001</v>
      </c>
      <c r="S126" s="429">
        <v>13.801</v>
      </c>
      <c r="T126" s="430">
        <v>13.736000000000001</v>
      </c>
      <c r="U126" s="433">
        <v>17.434000000000001</v>
      </c>
      <c r="V126" s="429">
        <v>11.449</v>
      </c>
      <c r="W126" s="404">
        <v>12.956</v>
      </c>
      <c r="X126" s="433">
        <v>11.298999999999999</v>
      </c>
      <c r="Y126" s="434">
        <v>10.503</v>
      </c>
      <c r="Z126" s="430">
        <v>14.375999999999999</v>
      </c>
      <c r="AA126" s="536">
        <v>11.004</v>
      </c>
      <c r="AB126" s="434">
        <v>7.2919999999999998</v>
      </c>
      <c r="AC126" s="430">
        <v>8.6890000000000001</v>
      </c>
      <c r="AD126" s="431">
        <v>9.0500000000000007</v>
      </c>
      <c r="AE126" s="434">
        <v>10.006</v>
      </c>
      <c r="AF126" s="430">
        <v>12.452999999999999</v>
      </c>
      <c r="AG126" s="431">
        <v>9.7910000000000004</v>
      </c>
      <c r="AH126" s="429">
        <v>10.744</v>
      </c>
      <c r="AI126" s="430">
        <v>8.6959999999999997</v>
      </c>
      <c r="AJ126" s="431">
        <v>10.151999999999999</v>
      </c>
      <c r="AK126" s="429">
        <v>9.4629999999999992</v>
      </c>
      <c r="AL126" s="435">
        <v>9.1069999999999993</v>
      </c>
      <c r="AN126" s="4"/>
      <c r="AO126" s="4"/>
      <c r="AP126" s="4"/>
      <c r="AQ126" s="4"/>
      <c r="AR126" s="4"/>
    </row>
    <row r="127" spans="1:44" s="41" customFormat="1" ht="14.25" customHeight="1" x14ac:dyDescent="0.15">
      <c r="A127" s="192" t="s">
        <v>228</v>
      </c>
      <c r="B127" s="436" t="s">
        <v>94</v>
      </c>
      <c r="C127" s="437">
        <v>5901.74</v>
      </c>
      <c r="D127" s="438">
        <v>8876.5640000000003</v>
      </c>
      <c r="E127" s="439">
        <v>9603.6389999999992</v>
      </c>
      <c r="F127" s="440">
        <v>8547.3080000000009</v>
      </c>
      <c r="G127" s="441">
        <v>7148.33</v>
      </c>
      <c r="H127" s="193">
        <v>6025.232</v>
      </c>
      <c r="I127" s="440">
        <v>9834.17</v>
      </c>
      <c r="J127" s="438">
        <v>10785.316000000001</v>
      </c>
      <c r="K127" s="439">
        <v>10594.573</v>
      </c>
      <c r="L127" s="440">
        <v>10994.779</v>
      </c>
      <c r="M127" s="438">
        <v>12224.759</v>
      </c>
      <c r="N127" s="439">
        <v>10695.489</v>
      </c>
      <c r="O127" s="440">
        <v>10537.101000000001</v>
      </c>
      <c r="P127" s="438">
        <v>11779.462</v>
      </c>
      <c r="Q127" s="414">
        <v>13564.035</v>
      </c>
      <c r="R127" s="440">
        <v>12692.906000000001</v>
      </c>
      <c r="S127" s="438">
        <v>14839.325000000001</v>
      </c>
      <c r="T127" s="439">
        <v>12898.468000000001</v>
      </c>
      <c r="U127" s="442">
        <v>14751.829</v>
      </c>
      <c r="V127" s="438">
        <v>10163.882</v>
      </c>
      <c r="W127" s="414">
        <v>13655.058999999999</v>
      </c>
      <c r="X127" s="442">
        <v>10188.370999999999</v>
      </c>
      <c r="Y127" s="443">
        <v>10437.041999999999</v>
      </c>
      <c r="Z127" s="439">
        <v>13672.553</v>
      </c>
      <c r="AA127" s="537">
        <v>9579.68</v>
      </c>
      <c r="AB127" s="443">
        <v>7030.9430000000002</v>
      </c>
      <c r="AC127" s="439">
        <v>9288.3610000000008</v>
      </c>
      <c r="AD127" s="440">
        <v>9884.6389999999992</v>
      </c>
      <c r="AE127" s="443">
        <v>9733.2669999999998</v>
      </c>
      <c r="AF127" s="439">
        <v>10613.418</v>
      </c>
      <c r="AG127" s="440">
        <v>8592.6669999999995</v>
      </c>
      <c r="AH127" s="438">
        <v>9650.3700000000008</v>
      </c>
      <c r="AI127" s="439">
        <v>8146.085</v>
      </c>
      <c r="AJ127" s="440">
        <v>9262.8539999999994</v>
      </c>
      <c r="AK127" s="438">
        <v>8600.14</v>
      </c>
      <c r="AL127" s="444">
        <v>9660.3889999999992</v>
      </c>
      <c r="AN127" s="4"/>
      <c r="AO127" s="4"/>
      <c r="AP127" s="4"/>
      <c r="AQ127" s="4"/>
      <c r="AR127" s="4"/>
    </row>
    <row r="128" spans="1:44" s="41" customFormat="1" ht="14.25" customHeight="1" x14ac:dyDescent="0.15">
      <c r="A128" s="197" t="s">
        <v>228</v>
      </c>
      <c r="B128" s="417" t="s">
        <v>96</v>
      </c>
      <c r="C128" s="418">
        <v>1306</v>
      </c>
      <c r="D128" s="419">
        <v>1193</v>
      </c>
      <c r="E128" s="422">
        <v>1030</v>
      </c>
      <c r="F128" s="420">
        <v>1020</v>
      </c>
      <c r="G128" s="421">
        <v>1126</v>
      </c>
      <c r="H128" s="187">
        <v>1268</v>
      </c>
      <c r="I128" s="420">
        <v>1256</v>
      </c>
      <c r="J128" s="419">
        <v>1166</v>
      </c>
      <c r="K128" s="422">
        <v>1098</v>
      </c>
      <c r="L128" s="420">
        <v>1054</v>
      </c>
      <c r="M128" s="419">
        <v>1072</v>
      </c>
      <c r="N128" s="422">
        <v>998</v>
      </c>
      <c r="O128" s="420">
        <v>1035</v>
      </c>
      <c r="P128" s="419">
        <v>1017</v>
      </c>
      <c r="Q128" s="423">
        <v>993</v>
      </c>
      <c r="R128" s="420">
        <v>993</v>
      </c>
      <c r="S128" s="419">
        <v>1075</v>
      </c>
      <c r="T128" s="422">
        <v>939</v>
      </c>
      <c r="U128" s="424">
        <v>846</v>
      </c>
      <c r="V128" s="419">
        <v>888</v>
      </c>
      <c r="W128" s="423">
        <v>1054</v>
      </c>
      <c r="X128" s="424">
        <v>902</v>
      </c>
      <c r="Y128" s="425">
        <v>994</v>
      </c>
      <c r="Z128" s="422">
        <v>951</v>
      </c>
      <c r="AA128" s="255">
        <v>871</v>
      </c>
      <c r="AB128" s="425">
        <v>964</v>
      </c>
      <c r="AC128" s="422">
        <v>1069</v>
      </c>
      <c r="AD128" s="420">
        <v>1092</v>
      </c>
      <c r="AE128" s="425">
        <v>973</v>
      </c>
      <c r="AF128" s="422">
        <v>852</v>
      </c>
      <c r="AG128" s="420">
        <v>878</v>
      </c>
      <c r="AH128" s="419">
        <v>898</v>
      </c>
      <c r="AI128" s="422">
        <v>937</v>
      </c>
      <c r="AJ128" s="420">
        <v>912</v>
      </c>
      <c r="AK128" s="419">
        <v>909</v>
      </c>
      <c r="AL128" s="426">
        <v>1061</v>
      </c>
      <c r="AN128" s="4"/>
      <c r="AO128" s="4"/>
      <c r="AP128" s="4"/>
      <c r="AQ128" s="4"/>
      <c r="AR128" s="4"/>
    </row>
    <row r="129" spans="1:44" s="41" customFormat="1" ht="14.25" customHeight="1" x14ac:dyDescent="0.15">
      <c r="A129" s="200" t="s">
        <v>135</v>
      </c>
      <c r="B129" s="427" t="s">
        <v>93</v>
      </c>
      <c r="C129" s="428">
        <v>46</v>
      </c>
      <c r="D129" s="429">
        <v>79</v>
      </c>
      <c r="E129" s="430">
        <v>60</v>
      </c>
      <c r="F129" s="431">
        <v>64</v>
      </c>
      <c r="G129" s="432">
        <v>56</v>
      </c>
      <c r="H129" s="188">
        <v>40</v>
      </c>
      <c r="I129" s="431">
        <v>61</v>
      </c>
      <c r="J129" s="429">
        <v>74</v>
      </c>
      <c r="K129" s="430">
        <v>73</v>
      </c>
      <c r="L129" s="431">
        <v>90</v>
      </c>
      <c r="M129" s="429">
        <v>94</v>
      </c>
      <c r="N129" s="430">
        <v>98</v>
      </c>
      <c r="O129" s="431">
        <v>97</v>
      </c>
      <c r="P129" s="429">
        <v>116</v>
      </c>
      <c r="Q129" s="404">
        <v>153</v>
      </c>
      <c r="R129" s="431">
        <v>158</v>
      </c>
      <c r="S129" s="429">
        <v>150</v>
      </c>
      <c r="T129" s="430">
        <v>158</v>
      </c>
      <c r="U129" s="433">
        <v>176</v>
      </c>
      <c r="V129" s="429">
        <v>147</v>
      </c>
      <c r="W129" s="404">
        <v>161</v>
      </c>
      <c r="X129" s="433">
        <v>127</v>
      </c>
      <c r="Y129" s="434">
        <v>116</v>
      </c>
      <c r="Z129" s="430">
        <v>123</v>
      </c>
      <c r="AA129" s="536">
        <v>91</v>
      </c>
      <c r="AB129" s="434">
        <v>73</v>
      </c>
      <c r="AC129" s="430">
        <v>87</v>
      </c>
      <c r="AD129" s="431">
        <v>79</v>
      </c>
      <c r="AE129" s="434">
        <v>74</v>
      </c>
      <c r="AF129" s="430">
        <v>73</v>
      </c>
      <c r="AG129" s="431">
        <v>61</v>
      </c>
      <c r="AH129" s="429">
        <v>67</v>
      </c>
      <c r="AI129" s="430">
        <v>56</v>
      </c>
      <c r="AJ129" s="431">
        <v>52</v>
      </c>
      <c r="AK129" s="429">
        <v>54</v>
      </c>
      <c r="AL129" s="435">
        <v>68</v>
      </c>
      <c r="AN129" s="4"/>
      <c r="AO129" s="4"/>
      <c r="AP129" s="4"/>
      <c r="AQ129" s="4"/>
      <c r="AR129" s="4"/>
    </row>
    <row r="130" spans="1:44" s="41" customFormat="1" ht="14.25" customHeight="1" x14ac:dyDescent="0.15">
      <c r="A130" s="192" t="s">
        <v>136</v>
      </c>
      <c r="B130" s="436" t="s">
        <v>94</v>
      </c>
      <c r="C130" s="437">
        <v>28149</v>
      </c>
      <c r="D130" s="438">
        <v>49169</v>
      </c>
      <c r="E130" s="439">
        <v>39605</v>
      </c>
      <c r="F130" s="440">
        <v>41658</v>
      </c>
      <c r="G130" s="441">
        <v>36454</v>
      </c>
      <c r="H130" s="193">
        <v>26179</v>
      </c>
      <c r="I130" s="440">
        <v>45845</v>
      </c>
      <c r="J130" s="438">
        <v>59663</v>
      </c>
      <c r="K130" s="439">
        <v>59586</v>
      </c>
      <c r="L130" s="440">
        <v>74641</v>
      </c>
      <c r="M130" s="438">
        <v>75968</v>
      </c>
      <c r="N130" s="439">
        <v>77404</v>
      </c>
      <c r="O130" s="440">
        <v>78732</v>
      </c>
      <c r="P130" s="438">
        <v>101870</v>
      </c>
      <c r="Q130" s="414">
        <v>133710</v>
      </c>
      <c r="R130" s="440">
        <v>129604</v>
      </c>
      <c r="S130" s="438">
        <v>113184</v>
      </c>
      <c r="T130" s="439">
        <v>106076</v>
      </c>
      <c r="U130" s="442">
        <v>104099</v>
      </c>
      <c r="V130" s="438">
        <v>83731</v>
      </c>
      <c r="W130" s="414">
        <v>94802</v>
      </c>
      <c r="X130" s="442">
        <v>69580</v>
      </c>
      <c r="Y130" s="443">
        <v>62056</v>
      </c>
      <c r="Z130" s="439">
        <v>67942</v>
      </c>
      <c r="AA130" s="537">
        <v>52450</v>
      </c>
      <c r="AB130" s="443">
        <v>43413</v>
      </c>
      <c r="AC130" s="439">
        <v>50445</v>
      </c>
      <c r="AD130" s="440">
        <v>44494</v>
      </c>
      <c r="AE130" s="443">
        <v>40305</v>
      </c>
      <c r="AF130" s="439">
        <v>43256</v>
      </c>
      <c r="AG130" s="440">
        <v>36318</v>
      </c>
      <c r="AH130" s="438">
        <v>39661</v>
      </c>
      <c r="AI130" s="439">
        <v>33587</v>
      </c>
      <c r="AJ130" s="440">
        <v>32203</v>
      </c>
      <c r="AK130" s="438">
        <v>32974</v>
      </c>
      <c r="AL130" s="444">
        <v>39499</v>
      </c>
      <c r="AN130" s="4"/>
      <c r="AO130" s="4"/>
      <c r="AP130" s="4"/>
      <c r="AQ130" s="4"/>
      <c r="AR130" s="4"/>
    </row>
    <row r="131" spans="1:44" s="41" customFormat="1" ht="14.25" customHeight="1" x14ac:dyDescent="0.15">
      <c r="A131" s="197" t="s">
        <v>136</v>
      </c>
      <c r="B131" s="417" t="s">
        <v>96</v>
      </c>
      <c r="C131" s="418">
        <v>614</v>
      </c>
      <c r="D131" s="419">
        <v>622</v>
      </c>
      <c r="E131" s="422">
        <v>658</v>
      </c>
      <c r="F131" s="420">
        <v>653</v>
      </c>
      <c r="G131" s="421">
        <v>655</v>
      </c>
      <c r="H131" s="187">
        <v>660</v>
      </c>
      <c r="I131" s="420">
        <v>749</v>
      </c>
      <c r="J131" s="419">
        <v>806</v>
      </c>
      <c r="K131" s="422">
        <v>819</v>
      </c>
      <c r="L131" s="420">
        <v>834</v>
      </c>
      <c r="M131" s="419">
        <v>806</v>
      </c>
      <c r="N131" s="422">
        <v>788</v>
      </c>
      <c r="O131" s="420">
        <v>810</v>
      </c>
      <c r="P131" s="419">
        <v>879</v>
      </c>
      <c r="Q131" s="423">
        <v>874</v>
      </c>
      <c r="R131" s="420">
        <v>820</v>
      </c>
      <c r="S131" s="419">
        <v>754</v>
      </c>
      <c r="T131" s="422">
        <v>670</v>
      </c>
      <c r="U131" s="424">
        <v>591</v>
      </c>
      <c r="V131" s="419">
        <v>568</v>
      </c>
      <c r="W131" s="423">
        <v>588</v>
      </c>
      <c r="X131" s="424">
        <v>546</v>
      </c>
      <c r="Y131" s="425">
        <v>533</v>
      </c>
      <c r="Z131" s="422">
        <v>554</v>
      </c>
      <c r="AA131" s="255">
        <v>576</v>
      </c>
      <c r="AB131" s="425">
        <v>596</v>
      </c>
      <c r="AC131" s="422">
        <v>581</v>
      </c>
      <c r="AD131" s="420">
        <v>565</v>
      </c>
      <c r="AE131" s="425">
        <v>543</v>
      </c>
      <c r="AF131" s="422">
        <v>591</v>
      </c>
      <c r="AG131" s="420">
        <v>592</v>
      </c>
      <c r="AH131" s="419">
        <v>594</v>
      </c>
      <c r="AI131" s="422">
        <v>599</v>
      </c>
      <c r="AJ131" s="420">
        <v>619</v>
      </c>
      <c r="AK131" s="419">
        <v>613</v>
      </c>
      <c r="AL131" s="426">
        <v>584</v>
      </c>
      <c r="AN131" s="4"/>
      <c r="AO131" s="4"/>
      <c r="AP131" s="4"/>
      <c r="AQ131" s="4"/>
      <c r="AR131" s="4"/>
    </row>
    <row r="132" spans="1:44" s="41" customFormat="1" ht="14.25" customHeight="1" x14ac:dyDescent="0.15">
      <c r="A132" s="200" t="s">
        <v>63</v>
      </c>
      <c r="B132" s="427" t="s">
        <v>93</v>
      </c>
      <c r="C132" s="428">
        <v>31</v>
      </c>
      <c r="D132" s="429">
        <v>31</v>
      </c>
      <c r="E132" s="430">
        <v>41</v>
      </c>
      <c r="F132" s="431">
        <v>40</v>
      </c>
      <c r="G132" s="432">
        <v>37</v>
      </c>
      <c r="H132" s="188">
        <v>26</v>
      </c>
      <c r="I132" s="431">
        <v>38</v>
      </c>
      <c r="J132" s="429">
        <v>40</v>
      </c>
      <c r="K132" s="430">
        <v>39</v>
      </c>
      <c r="L132" s="431">
        <v>43</v>
      </c>
      <c r="M132" s="429">
        <v>35</v>
      </c>
      <c r="N132" s="430">
        <v>34</v>
      </c>
      <c r="O132" s="431">
        <v>35</v>
      </c>
      <c r="P132" s="429">
        <v>35</v>
      </c>
      <c r="Q132" s="404">
        <v>41</v>
      </c>
      <c r="R132" s="431">
        <v>37</v>
      </c>
      <c r="S132" s="429">
        <v>38</v>
      </c>
      <c r="T132" s="430">
        <v>39</v>
      </c>
      <c r="U132" s="433">
        <v>40</v>
      </c>
      <c r="V132" s="429">
        <v>36</v>
      </c>
      <c r="W132" s="404">
        <v>44</v>
      </c>
      <c r="X132" s="433">
        <v>33</v>
      </c>
      <c r="Y132" s="434">
        <v>35</v>
      </c>
      <c r="Z132" s="430">
        <v>34</v>
      </c>
      <c r="AA132" s="536">
        <v>31</v>
      </c>
      <c r="AB132" s="434">
        <v>28</v>
      </c>
      <c r="AC132" s="430">
        <v>35</v>
      </c>
      <c r="AD132" s="431">
        <v>32</v>
      </c>
      <c r="AE132" s="434">
        <v>33</v>
      </c>
      <c r="AF132" s="430">
        <v>33</v>
      </c>
      <c r="AG132" s="431">
        <v>30</v>
      </c>
      <c r="AH132" s="429">
        <v>34</v>
      </c>
      <c r="AI132" s="430">
        <v>30</v>
      </c>
      <c r="AJ132" s="431">
        <v>30</v>
      </c>
      <c r="AK132" s="429">
        <v>30</v>
      </c>
      <c r="AL132" s="435">
        <v>40</v>
      </c>
      <c r="AN132" s="4"/>
      <c r="AO132" s="4"/>
      <c r="AP132" s="4"/>
      <c r="AQ132" s="4"/>
      <c r="AR132" s="4"/>
    </row>
    <row r="133" spans="1:44" s="41" customFormat="1" ht="14.25" customHeight="1" x14ac:dyDescent="0.15">
      <c r="A133" s="192" t="s">
        <v>229</v>
      </c>
      <c r="B133" s="436" t="s">
        <v>94</v>
      </c>
      <c r="C133" s="437">
        <v>90765</v>
      </c>
      <c r="D133" s="438">
        <v>53600</v>
      </c>
      <c r="E133" s="439">
        <v>70053</v>
      </c>
      <c r="F133" s="440">
        <v>70999</v>
      </c>
      <c r="G133" s="441">
        <v>63459</v>
      </c>
      <c r="H133" s="193">
        <v>48080</v>
      </c>
      <c r="I133" s="440">
        <v>68061</v>
      </c>
      <c r="J133" s="438">
        <v>71768</v>
      </c>
      <c r="K133" s="439">
        <v>67214</v>
      </c>
      <c r="L133" s="440">
        <v>80554</v>
      </c>
      <c r="M133" s="438">
        <v>74788</v>
      </c>
      <c r="N133" s="439">
        <v>81071</v>
      </c>
      <c r="O133" s="440">
        <v>85862</v>
      </c>
      <c r="P133" s="438">
        <v>73475</v>
      </c>
      <c r="Q133" s="414">
        <v>81254</v>
      </c>
      <c r="R133" s="440">
        <v>79759</v>
      </c>
      <c r="S133" s="438">
        <v>88863</v>
      </c>
      <c r="T133" s="439">
        <v>93008</v>
      </c>
      <c r="U133" s="442">
        <v>97521</v>
      </c>
      <c r="V133" s="438">
        <v>97303</v>
      </c>
      <c r="W133" s="414">
        <v>151692</v>
      </c>
      <c r="X133" s="442">
        <v>127905</v>
      </c>
      <c r="Y133" s="443">
        <v>124984</v>
      </c>
      <c r="Z133" s="439">
        <v>91241</v>
      </c>
      <c r="AA133" s="537">
        <v>93894</v>
      </c>
      <c r="AB133" s="443">
        <v>73919</v>
      </c>
      <c r="AC133" s="439">
        <v>84831</v>
      </c>
      <c r="AD133" s="440">
        <v>71533</v>
      </c>
      <c r="AE133" s="443">
        <v>70668</v>
      </c>
      <c r="AF133" s="439">
        <v>81820</v>
      </c>
      <c r="AG133" s="440">
        <v>91881</v>
      </c>
      <c r="AH133" s="438">
        <v>91221</v>
      </c>
      <c r="AI133" s="439">
        <v>75171</v>
      </c>
      <c r="AJ133" s="440">
        <v>85308</v>
      </c>
      <c r="AK133" s="438">
        <v>109856</v>
      </c>
      <c r="AL133" s="444">
        <v>185284</v>
      </c>
      <c r="AN133" s="4"/>
      <c r="AO133" s="4"/>
      <c r="AP133" s="4"/>
      <c r="AQ133" s="4"/>
      <c r="AR133" s="4"/>
    </row>
    <row r="134" spans="1:44" s="41" customFormat="1" ht="14.25" customHeight="1" x14ac:dyDescent="0.15">
      <c r="A134" s="197" t="s">
        <v>229</v>
      </c>
      <c r="B134" s="417" t="s">
        <v>96</v>
      </c>
      <c r="C134" s="418">
        <v>2899</v>
      </c>
      <c r="D134" s="419">
        <v>1708</v>
      </c>
      <c r="E134" s="422">
        <v>1727</v>
      </c>
      <c r="F134" s="420">
        <v>1788</v>
      </c>
      <c r="G134" s="421">
        <v>1730</v>
      </c>
      <c r="H134" s="187">
        <v>1836</v>
      </c>
      <c r="I134" s="420">
        <v>1799</v>
      </c>
      <c r="J134" s="419">
        <v>1802</v>
      </c>
      <c r="K134" s="422">
        <v>1718</v>
      </c>
      <c r="L134" s="420">
        <v>1867</v>
      </c>
      <c r="M134" s="419">
        <v>2133</v>
      </c>
      <c r="N134" s="422">
        <v>2415</v>
      </c>
      <c r="O134" s="420">
        <v>2429</v>
      </c>
      <c r="P134" s="419">
        <v>2101</v>
      </c>
      <c r="Q134" s="423">
        <v>1991</v>
      </c>
      <c r="R134" s="420">
        <v>2144</v>
      </c>
      <c r="S134" s="419">
        <v>2324</v>
      </c>
      <c r="T134" s="422">
        <v>2415</v>
      </c>
      <c r="U134" s="424">
        <v>2433</v>
      </c>
      <c r="V134" s="419">
        <v>2717</v>
      </c>
      <c r="W134" s="423">
        <v>3444</v>
      </c>
      <c r="X134" s="424">
        <v>3876</v>
      </c>
      <c r="Y134" s="425">
        <v>3606</v>
      </c>
      <c r="Z134" s="422">
        <v>2648</v>
      </c>
      <c r="AA134" s="255">
        <v>3029</v>
      </c>
      <c r="AB134" s="425">
        <v>2655</v>
      </c>
      <c r="AC134" s="422">
        <v>2406</v>
      </c>
      <c r="AD134" s="420">
        <v>2245</v>
      </c>
      <c r="AE134" s="425">
        <v>2146</v>
      </c>
      <c r="AF134" s="422">
        <v>2484</v>
      </c>
      <c r="AG134" s="420">
        <v>3015</v>
      </c>
      <c r="AH134" s="419">
        <v>2657</v>
      </c>
      <c r="AI134" s="422">
        <v>2494</v>
      </c>
      <c r="AJ134" s="420">
        <v>2845</v>
      </c>
      <c r="AK134" s="419">
        <v>3612</v>
      </c>
      <c r="AL134" s="426">
        <v>4638</v>
      </c>
      <c r="AN134" s="4"/>
      <c r="AO134" s="4"/>
      <c r="AP134" s="4"/>
      <c r="AQ134" s="4"/>
      <c r="AR134" s="4"/>
    </row>
    <row r="135" spans="1:44" s="41" customFormat="1" ht="14.25" customHeight="1" x14ac:dyDescent="0.15">
      <c r="A135" s="200" t="s">
        <v>137</v>
      </c>
      <c r="B135" s="427" t="s">
        <v>93</v>
      </c>
      <c r="C135" s="428">
        <v>28.084</v>
      </c>
      <c r="D135" s="429">
        <v>41.881</v>
      </c>
      <c r="E135" s="430">
        <v>41.484999999999999</v>
      </c>
      <c r="F135" s="431">
        <v>44.253</v>
      </c>
      <c r="G135" s="432">
        <v>43.765000000000001</v>
      </c>
      <c r="H135" s="188">
        <v>25.919</v>
      </c>
      <c r="I135" s="431">
        <v>41.823999999999998</v>
      </c>
      <c r="J135" s="429">
        <v>46.24</v>
      </c>
      <c r="K135" s="430">
        <v>45.16</v>
      </c>
      <c r="L135" s="431">
        <v>50.116999999999997</v>
      </c>
      <c r="M135" s="429">
        <v>43.716999999999999</v>
      </c>
      <c r="N135" s="430">
        <v>38.767000000000003</v>
      </c>
      <c r="O135" s="431">
        <v>36.228999999999999</v>
      </c>
      <c r="P135" s="429">
        <v>38.081000000000003</v>
      </c>
      <c r="Q135" s="404">
        <v>46.33</v>
      </c>
      <c r="R135" s="431">
        <v>40.351999999999997</v>
      </c>
      <c r="S135" s="429">
        <v>38.962000000000003</v>
      </c>
      <c r="T135" s="430">
        <v>39.904000000000003</v>
      </c>
      <c r="U135" s="433">
        <v>46.204000000000001</v>
      </c>
      <c r="V135" s="429">
        <v>34.741</v>
      </c>
      <c r="W135" s="404">
        <v>41.77</v>
      </c>
      <c r="X135" s="433">
        <v>35.997999999999998</v>
      </c>
      <c r="Y135" s="434">
        <v>39.502000000000002</v>
      </c>
      <c r="Z135" s="430">
        <v>40.271999999999998</v>
      </c>
      <c r="AA135" s="536">
        <v>32.515000000000001</v>
      </c>
      <c r="AB135" s="434">
        <v>33.436</v>
      </c>
      <c r="AC135" s="430">
        <v>41.383000000000003</v>
      </c>
      <c r="AD135" s="403">
        <v>35.707000000000001</v>
      </c>
      <c r="AE135" s="434">
        <v>40.613999999999997</v>
      </c>
      <c r="AF135" s="430">
        <v>49.9</v>
      </c>
      <c r="AG135" s="431">
        <v>39.280999999999999</v>
      </c>
      <c r="AH135" s="429">
        <v>41.277999999999999</v>
      </c>
      <c r="AI135" s="430">
        <v>38.256</v>
      </c>
      <c r="AJ135" s="431">
        <v>44.996000000000002</v>
      </c>
      <c r="AK135" s="429">
        <v>43.174999999999997</v>
      </c>
      <c r="AL135" s="435">
        <v>36.816000000000003</v>
      </c>
      <c r="AN135" s="4"/>
      <c r="AO135" s="4"/>
      <c r="AP135" s="4"/>
      <c r="AQ135" s="4"/>
      <c r="AR135" s="4"/>
    </row>
    <row r="136" spans="1:44" s="41" customFormat="1" ht="14.25" customHeight="1" x14ac:dyDescent="0.15">
      <c r="A136" s="192" t="s">
        <v>137</v>
      </c>
      <c r="B136" s="436" t="s">
        <v>94</v>
      </c>
      <c r="C136" s="437">
        <v>30696.400000000001</v>
      </c>
      <c r="D136" s="438">
        <v>40872.822</v>
      </c>
      <c r="E136" s="439">
        <v>41373.235000000001</v>
      </c>
      <c r="F136" s="440">
        <v>42397.909</v>
      </c>
      <c r="G136" s="441">
        <v>40035.756999999998</v>
      </c>
      <c r="H136" s="193">
        <v>25809.066999999999</v>
      </c>
      <c r="I136" s="440">
        <v>37847.752</v>
      </c>
      <c r="J136" s="438">
        <v>40421.385000000002</v>
      </c>
      <c r="K136" s="439">
        <v>38961.601000000002</v>
      </c>
      <c r="L136" s="440">
        <v>40854.192000000003</v>
      </c>
      <c r="M136" s="438">
        <v>36097.54</v>
      </c>
      <c r="N136" s="439">
        <v>36140.332000000002</v>
      </c>
      <c r="O136" s="194">
        <v>34352.531999999999</v>
      </c>
      <c r="P136" s="438">
        <v>33926.597999999998</v>
      </c>
      <c r="Q136" s="414">
        <v>38401.839999999997</v>
      </c>
      <c r="R136" s="440">
        <v>33986.722999999998</v>
      </c>
      <c r="S136" s="438">
        <v>31678.157999999999</v>
      </c>
      <c r="T136" s="439">
        <v>32073.641</v>
      </c>
      <c r="U136" s="442">
        <v>35652.851000000002</v>
      </c>
      <c r="V136" s="438">
        <v>28485.620999999999</v>
      </c>
      <c r="W136" s="414">
        <v>32471.653999999999</v>
      </c>
      <c r="X136" s="442">
        <v>26526.36</v>
      </c>
      <c r="Y136" s="443">
        <v>29004.298999999999</v>
      </c>
      <c r="Z136" s="439">
        <v>34991.811000000002</v>
      </c>
      <c r="AA136" s="537">
        <v>30816.118999999999</v>
      </c>
      <c r="AB136" s="443">
        <v>32252.383999999998</v>
      </c>
      <c r="AC136" s="439">
        <v>40571.675000000003</v>
      </c>
      <c r="AD136" s="413">
        <v>36180.252</v>
      </c>
      <c r="AE136" s="443">
        <v>38112.906999999999</v>
      </c>
      <c r="AF136" s="439">
        <v>50132.741999999998</v>
      </c>
      <c r="AG136" s="440">
        <v>39163.72</v>
      </c>
      <c r="AH136" s="438">
        <v>45858.821000000004</v>
      </c>
      <c r="AI136" s="439">
        <v>40382.31</v>
      </c>
      <c r="AJ136" s="440">
        <v>45639.025999999998</v>
      </c>
      <c r="AK136" s="438">
        <v>49805.61</v>
      </c>
      <c r="AL136" s="444">
        <v>48127.54</v>
      </c>
      <c r="AN136" s="4"/>
      <c r="AO136" s="4"/>
      <c r="AP136" s="4"/>
      <c r="AQ136" s="4"/>
      <c r="AR136" s="4"/>
    </row>
    <row r="137" spans="1:44" s="41" customFormat="1" ht="14.25" customHeight="1" thickBot="1" x14ac:dyDescent="0.2">
      <c r="A137" s="201" t="s">
        <v>137</v>
      </c>
      <c r="B137" s="454" t="s">
        <v>96</v>
      </c>
      <c r="C137" s="455">
        <v>1093</v>
      </c>
      <c r="D137" s="456">
        <v>976</v>
      </c>
      <c r="E137" s="457">
        <v>997</v>
      </c>
      <c r="F137" s="458">
        <v>958</v>
      </c>
      <c r="G137" s="459">
        <v>915</v>
      </c>
      <c r="H137" s="202">
        <v>996</v>
      </c>
      <c r="I137" s="458">
        <v>905</v>
      </c>
      <c r="J137" s="456">
        <v>874</v>
      </c>
      <c r="K137" s="457">
        <v>863</v>
      </c>
      <c r="L137" s="458">
        <v>815</v>
      </c>
      <c r="M137" s="456">
        <v>826</v>
      </c>
      <c r="N137" s="457">
        <v>932</v>
      </c>
      <c r="O137" s="458">
        <v>948</v>
      </c>
      <c r="P137" s="456">
        <v>891</v>
      </c>
      <c r="Q137" s="460">
        <v>829</v>
      </c>
      <c r="R137" s="458">
        <v>842</v>
      </c>
      <c r="S137" s="456">
        <v>813</v>
      </c>
      <c r="T137" s="457">
        <v>804</v>
      </c>
      <c r="U137" s="461">
        <v>772</v>
      </c>
      <c r="V137" s="456">
        <v>820</v>
      </c>
      <c r="W137" s="460">
        <v>777</v>
      </c>
      <c r="X137" s="461">
        <v>737</v>
      </c>
      <c r="Y137" s="462">
        <v>734</v>
      </c>
      <c r="Z137" s="457">
        <v>869</v>
      </c>
      <c r="AA137" s="538">
        <v>948</v>
      </c>
      <c r="AB137" s="462">
        <v>965</v>
      </c>
      <c r="AC137" s="457">
        <v>980</v>
      </c>
      <c r="AD137" s="461">
        <v>1013</v>
      </c>
      <c r="AE137" s="462">
        <v>938</v>
      </c>
      <c r="AF137" s="457">
        <v>1005</v>
      </c>
      <c r="AG137" s="458">
        <v>997</v>
      </c>
      <c r="AH137" s="456">
        <v>1111</v>
      </c>
      <c r="AI137" s="457">
        <v>1056</v>
      </c>
      <c r="AJ137" s="458">
        <v>1014</v>
      </c>
      <c r="AK137" s="456">
        <v>1154</v>
      </c>
      <c r="AL137" s="463">
        <v>1307</v>
      </c>
      <c r="AN137" s="4"/>
      <c r="AO137" s="4"/>
      <c r="AP137" s="4"/>
      <c r="AQ137" s="4"/>
      <c r="AR137" s="4"/>
    </row>
    <row r="138" spans="1:44" s="20" customFormat="1" ht="14.25" customHeight="1" x14ac:dyDescent="0.15">
      <c r="A138" s="511" t="s">
        <v>66</v>
      </c>
      <c r="B138" s="391" t="s">
        <v>243</v>
      </c>
      <c r="C138" s="203">
        <v>8027</v>
      </c>
      <c r="D138" s="204">
        <v>12312</v>
      </c>
      <c r="E138" s="205">
        <v>15323</v>
      </c>
      <c r="F138" s="206">
        <v>14144</v>
      </c>
      <c r="G138" s="207">
        <v>12457</v>
      </c>
      <c r="H138" s="205">
        <v>7714</v>
      </c>
      <c r="I138" s="206">
        <v>10714</v>
      </c>
      <c r="J138" s="204">
        <v>11011</v>
      </c>
      <c r="K138" s="205">
        <v>9329</v>
      </c>
      <c r="L138" s="206">
        <v>10188</v>
      </c>
      <c r="M138" s="204">
        <v>8892</v>
      </c>
      <c r="N138" s="205">
        <v>8979</v>
      </c>
      <c r="O138" s="206">
        <v>8126</v>
      </c>
      <c r="P138" s="204">
        <v>8408</v>
      </c>
      <c r="Q138" s="208">
        <v>9019</v>
      </c>
      <c r="R138" s="206">
        <v>8341</v>
      </c>
      <c r="S138" s="204">
        <v>7953</v>
      </c>
      <c r="T138" s="205">
        <v>8613</v>
      </c>
      <c r="U138" s="209">
        <v>10161</v>
      </c>
      <c r="V138" s="204">
        <v>10828</v>
      </c>
      <c r="W138" s="208">
        <v>13726</v>
      </c>
      <c r="X138" s="209">
        <v>12028</v>
      </c>
      <c r="Y138" s="210">
        <v>8523</v>
      </c>
      <c r="Z138" s="205">
        <v>10890</v>
      </c>
      <c r="AA138" s="209">
        <v>9512</v>
      </c>
      <c r="AB138" s="210">
        <v>9556</v>
      </c>
      <c r="AC138" s="205">
        <v>11753</v>
      </c>
      <c r="AD138" s="206">
        <v>12103</v>
      </c>
      <c r="AE138" s="210">
        <v>11914</v>
      </c>
      <c r="AF138" s="205">
        <v>11900</v>
      </c>
      <c r="AG138" s="206">
        <v>12430</v>
      </c>
      <c r="AH138" s="204">
        <v>15965</v>
      </c>
      <c r="AI138" s="205">
        <v>13612</v>
      </c>
      <c r="AJ138" s="206">
        <v>14607</v>
      </c>
      <c r="AK138" s="204">
        <v>15252</v>
      </c>
      <c r="AL138" s="211">
        <v>18168</v>
      </c>
      <c r="AN138" s="21"/>
      <c r="AO138" s="21"/>
      <c r="AP138" s="21"/>
      <c r="AQ138" s="21"/>
      <c r="AR138" s="21"/>
    </row>
    <row r="139" spans="1:44" s="20" customFormat="1" ht="14.25" customHeight="1" x14ac:dyDescent="0.15">
      <c r="A139" s="523" t="s">
        <v>138</v>
      </c>
      <c r="B139" s="392" t="s">
        <v>244</v>
      </c>
      <c r="C139" s="132">
        <v>4141970</v>
      </c>
      <c r="D139" s="133">
        <v>5214125</v>
      </c>
      <c r="E139" s="134">
        <v>6619998</v>
      </c>
      <c r="F139" s="135">
        <v>6354749</v>
      </c>
      <c r="G139" s="136">
        <v>5899968</v>
      </c>
      <c r="H139" s="134">
        <v>3794180</v>
      </c>
      <c r="I139" s="135">
        <v>5316806</v>
      </c>
      <c r="J139" s="133">
        <v>5415321</v>
      </c>
      <c r="K139" s="134">
        <v>5061275</v>
      </c>
      <c r="L139" s="135">
        <v>5028584</v>
      </c>
      <c r="M139" s="133">
        <v>4021780</v>
      </c>
      <c r="N139" s="134">
        <v>4044560</v>
      </c>
      <c r="O139" s="135">
        <v>3888809</v>
      </c>
      <c r="P139" s="133">
        <v>3889510</v>
      </c>
      <c r="Q139" s="137">
        <v>3832748</v>
      </c>
      <c r="R139" s="135">
        <v>3769898</v>
      </c>
      <c r="S139" s="133">
        <v>3871187</v>
      </c>
      <c r="T139" s="134">
        <v>4831773</v>
      </c>
      <c r="U139" s="138">
        <v>5347439</v>
      </c>
      <c r="V139" s="133">
        <v>5326916</v>
      </c>
      <c r="W139" s="137">
        <v>6581179</v>
      </c>
      <c r="X139" s="138">
        <v>6385379</v>
      </c>
      <c r="Y139" s="139">
        <v>4851655</v>
      </c>
      <c r="Z139" s="134">
        <v>5920446</v>
      </c>
      <c r="AA139" s="138">
        <v>5150723</v>
      </c>
      <c r="AB139" s="139">
        <v>5012355</v>
      </c>
      <c r="AC139" s="134">
        <v>5958916</v>
      </c>
      <c r="AD139" s="135">
        <v>5182558</v>
      </c>
      <c r="AE139" s="139">
        <v>4483051</v>
      </c>
      <c r="AF139" s="134">
        <v>4503389</v>
      </c>
      <c r="AG139" s="135">
        <v>4740087</v>
      </c>
      <c r="AH139" s="133">
        <v>5928215</v>
      </c>
      <c r="AI139" s="134">
        <v>5290778</v>
      </c>
      <c r="AJ139" s="135">
        <v>6120220</v>
      </c>
      <c r="AK139" s="133">
        <v>7279636</v>
      </c>
      <c r="AL139" s="140">
        <v>8727395</v>
      </c>
      <c r="AN139" s="21"/>
      <c r="AO139" s="21"/>
      <c r="AP139" s="21"/>
      <c r="AQ139" s="21"/>
      <c r="AR139" s="21"/>
    </row>
    <row r="140" spans="1:44" s="20" customFormat="1" ht="14.25" customHeight="1" x14ac:dyDescent="0.15">
      <c r="A140" s="524" t="s">
        <v>138</v>
      </c>
      <c r="B140" s="512" t="s">
        <v>110</v>
      </c>
      <c r="C140" s="513">
        <v>516</v>
      </c>
      <c r="D140" s="514">
        <v>423</v>
      </c>
      <c r="E140" s="515">
        <v>432</v>
      </c>
      <c r="F140" s="516">
        <v>449</v>
      </c>
      <c r="G140" s="517">
        <v>474</v>
      </c>
      <c r="H140" s="515">
        <v>492</v>
      </c>
      <c r="I140" s="516">
        <v>496</v>
      </c>
      <c r="J140" s="514">
        <v>492</v>
      </c>
      <c r="K140" s="515">
        <v>543</v>
      </c>
      <c r="L140" s="516">
        <v>494</v>
      </c>
      <c r="M140" s="514">
        <v>452</v>
      </c>
      <c r="N140" s="515">
        <v>450</v>
      </c>
      <c r="O140" s="516">
        <v>479</v>
      </c>
      <c r="P140" s="514">
        <v>463</v>
      </c>
      <c r="Q140" s="518">
        <v>425</v>
      </c>
      <c r="R140" s="516">
        <v>452</v>
      </c>
      <c r="S140" s="514">
        <v>487</v>
      </c>
      <c r="T140" s="515">
        <v>561</v>
      </c>
      <c r="U140" s="519">
        <v>526</v>
      </c>
      <c r="V140" s="514">
        <v>492</v>
      </c>
      <c r="W140" s="520">
        <v>479</v>
      </c>
      <c r="X140" s="519">
        <v>531</v>
      </c>
      <c r="Y140" s="521">
        <v>569</v>
      </c>
      <c r="Z140" s="515">
        <v>544</v>
      </c>
      <c r="AA140" s="519">
        <v>542</v>
      </c>
      <c r="AB140" s="521">
        <v>525</v>
      </c>
      <c r="AC140" s="515">
        <v>507</v>
      </c>
      <c r="AD140" s="516">
        <v>428</v>
      </c>
      <c r="AE140" s="521">
        <v>376</v>
      </c>
      <c r="AF140" s="515">
        <v>378</v>
      </c>
      <c r="AG140" s="516">
        <v>381</v>
      </c>
      <c r="AH140" s="514">
        <v>371</v>
      </c>
      <c r="AI140" s="515">
        <v>389</v>
      </c>
      <c r="AJ140" s="516">
        <v>419</v>
      </c>
      <c r="AK140" s="514">
        <v>477</v>
      </c>
      <c r="AL140" s="522">
        <v>480</v>
      </c>
      <c r="AN140" s="21"/>
      <c r="AO140" s="21"/>
      <c r="AP140" s="21"/>
      <c r="AQ140" s="21"/>
      <c r="AR140" s="21"/>
    </row>
    <row r="141" spans="1:44" s="20" customFormat="1" ht="14.25" customHeight="1" x14ac:dyDescent="0.15">
      <c r="A141" s="212" t="s">
        <v>139</v>
      </c>
      <c r="B141" s="464" t="s">
        <v>93</v>
      </c>
      <c r="C141" s="213">
        <v>796</v>
      </c>
      <c r="D141" s="214">
        <v>1035</v>
      </c>
      <c r="E141" s="215">
        <v>1283</v>
      </c>
      <c r="F141" s="216">
        <v>1277</v>
      </c>
      <c r="G141" s="217">
        <v>1194</v>
      </c>
      <c r="H141" s="215">
        <v>870</v>
      </c>
      <c r="I141" s="216">
        <v>1117</v>
      </c>
      <c r="J141" s="214">
        <v>1291</v>
      </c>
      <c r="K141" s="215">
        <v>1314</v>
      </c>
      <c r="L141" s="216">
        <v>1482</v>
      </c>
      <c r="M141" s="214">
        <v>1289</v>
      </c>
      <c r="N141" s="215">
        <v>1346</v>
      </c>
      <c r="O141" s="216">
        <v>1370</v>
      </c>
      <c r="P141" s="214">
        <v>1323</v>
      </c>
      <c r="Q141" s="156">
        <v>1661</v>
      </c>
      <c r="R141" s="216">
        <v>1483</v>
      </c>
      <c r="S141" s="214">
        <v>1386</v>
      </c>
      <c r="T141" s="215">
        <v>1419</v>
      </c>
      <c r="U141" s="218">
        <v>1439</v>
      </c>
      <c r="V141" s="214">
        <v>1291</v>
      </c>
      <c r="W141" s="219">
        <v>1342</v>
      </c>
      <c r="X141" s="218">
        <v>1028</v>
      </c>
      <c r="Y141" s="220">
        <v>1142</v>
      </c>
      <c r="Z141" s="215">
        <v>1391</v>
      </c>
      <c r="AA141" s="218">
        <v>1228</v>
      </c>
      <c r="AB141" s="220">
        <v>1026</v>
      </c>
      <c r="AC141" s="215">
        <v>1328</v>
      </c>
      <c r="AD141" s="216">
        <v>1034</v>
      </c>
      <c r="AE141" s="220">
        <v>1040</v>
      </c>
      <c r="AF141" s="215">
        <v>1191</v>
      </c>
      <c r="AG141" s="216">
        <v>1115</v>
      </c>
      <c r="AH141" s="214">
        <v>1358</v>
      </c>
      <c r="AI141" s="215">
        <v>1183</v>
      </c>
      <c r="AJ141" s="216">
        <v>1237</v>
      </c>
      <c r="AK141" s="214">
        <v>1279</v>
      </c>
      <c r="AL141" s="221">
        <v>1168</v>
      </c>
      <c r="AN141" s="21"/>
      <c r="AO141" s="21"/>
      <c r="AP141" s="21"/>
      <c r="AQ141" s="21"/>
      <c r="AR141" s="21"/>
    </row>
    <row r="142" spans="1:44" s="20" customFormat="1" ht="14.25" customHeight="1" x14ac:dyDescent="0.15">
      <c r="A142" s="161" t="s">
        <v>140</v>
      </c>
      <c r="B142" s="395" t="s">
        <v>94</v>
      </c>
      <c r="C142" s="162">
        <v>144956</v>
      </c>
      <c r="D142" s="163">
        <v>195664</v>
      </c>
      <c r="E142" s="164">
        <v>242862</v>
      </c>
      <c r="F142" s="165">
        <v>256556</v>
      </c>
      <c r="G142" s="166">
        <v>237950</v>
      </c>
      <c r="H142" s="164">
        <v>183365</v>
      </c>
      <c r="I142" s="135">
        <v>245361</v>
      </c>
      <c r="J142" s="163">
        <v>282052</v>
      </c>
      <c r="K142" s="164">
        <v>301278</v>
      </c>
      <c r="L142" s="165">
        <v>389880</v>
      </c>
      <c r="M142" s="163">
        <v>328382</v>
      </c>
      <c r="N142" s="164">
        <v>361458</v>
      </c>
      <c r="O142" s="165">
        <v>361793</v>
      </c>
      <c r="P142" s="163">
        <v>378485</v>
      </c>
      <c r="Q142" s="167">
        <v>441317</v>
      </c>
      <c r="R142" s="165">
        <v>425615</v>
      </c>
      <c r="S142" s="163">
        <v>385654</v>
      </c>
      <c r="T142" s="164">
        <v>389639</v>
      </c>
      <c r="U142" s="168">
        <v>388575</v>
      </c>
      <c r="V142" s="163">
        <v>328250</v>
      </c>
      <c r="W142" s="169">
        <v>326560</v>
      </c>
      <c r="X142" s="168">
        <v>246163</v>
      </c>
      <c r="Y142" s="170">
        <v>266668</v>
      </c>
      <c r="Z142" s="164">
        <v>293781</v>
      </c>
      <c r="AA142" s="168">
        <v>259090</v>
      </c>
      <c r="AB142" s="170">
        <v>226001</v>
      </c>
      <c r="AC142" s="164">
        <v>302114</v>
      </c>
      <c r="AD142" s="165">
        <v>239358</v>
      </c>
      <c r="AE142" s="170">
        <v>243564</v>
      </c>
      <c r="AF142" s="164">
        <v>270910</v>
      </c>
      <c r="AG142" s="165">
        <v>230596</v>
      </c>
      <c r="AH142" s="163">
        <v>256043</v>
      </c>
      <c r="AI142" s="164">
        <v>210545</v>
      </c>
      <c r="AJ142" s="165">
        <v>221896</v>
      </c>
      <c r="AK142" s="163">
        <v>219154</v>
      </c>
      <c r="AL142" s="171">
        <v>242550</v>
      </c>
      <c r="AN142" s="21"/>
      <c r="AO142" s="21"/>
      <c r="AP142" s="21"/>
      <c r="AQ142" s="21"/>
      <c r="AR142" s="21"/>
    </row>
    <row r="143" spans="1:44" s="20" customFormat="1" ht="14.25" customHeight="1" x14ac:dyDescent="0.15">
      <c r="A143" s="161" t="s">
        <v>140</v>
      </c>
      <c r="B143" s="465" t="s">
        <v>96</v>
      </c>
      <c r="C143" s="222">
        <v>182</v>
      </c>
      <c r="D143" s="223">
        <v>189</v>
      </c>
      <c r="E143" s="224">
        <v>189</v>
      </c>
      <c r="F143" s="225">
        <v>201</v>
      </c>
      <c r="G143" s="226">
        <v>199</v>
      </c>
      <c r="H143" s="224">
        <v>211</v>
      </c>
      <c r="I143" s="225">
        <v>220</v>
      </c>
      <c r="J143" s="223">
        <v>226</v>
      </c>
      <c r="K143" s="224">
        <v>229</v>
      </c>
      <c r="L143" s="225">
        <v>263</v>
      </c>
      <c r="M143" s="227">
        <v>255</v>
      </c>
      <c r="N143" s="224">
        <v>268</v>
      </c>
      <c r="O143" s="225">
        <v>264</v>
      </c>
      <c r="P143" s="228">
        <v>286</v>
      </c>
      <c r="Q143" s="178">
        <v>266</v>
      </c>
      <c r="R143" s="225">
        <v>287</v>
      </c>
      <c r="S143" s="223">
        <v>278</v>
      </c>
      <c r="T143" s="224">
        <v>275</v>
      </c>
      <c r="U143" s="229">
        <v>270</v>
      </c>
      <c r="V143" s="223">
        <v>254</v>
      </c>
      <c r="W143" s="230">
        <v>243</v>
      </c>
      <c r="X143" s="229">
        <v>239</v>
      </c>
      <c r="Y143" s="231">
        <v>234</v>
      </c>
      <c r="Z143" s="224">
        <v>211</v>
      </c>
      <c r="AA143" s="229">
        <v>211</v>
      </c>
      <c r="AB143" s="231">
        <v>220</v>
      </c>
      <c r="AC143" s="224">
        <v>228</v>
      </c>
      <c r="AD143" s="225">
        <v>231</v>
      </c>
      <c r="AE143" s="231">
        <v>234</v>
      </c>
      <c r="AF143" s="224">
        <v>228</v>
      </c>
      <c r="AG143" s="225">
        <v>207</v>
      </c>
      <c r="AH143" s="223">
        <v>189</v>
      </c>
      <c r="AI143" s="224">
        <v>178</v>
      </c>
      <c r="AJ143" s="225">
        <v>179</v>
      </c>
      <c r="AK143" s="223">
        <v>171</v>
      </c>
      <c r="AL143" s="232">
        <v>208</v>
      </c>
      <c r="AN143" s="21"/>
      <c r="AO143" s="21"/>
      <c r="AP143" s="21"/>
      <c r="AQ143" s="21"/>
      <c r="AR143" s="21"/>
    </row>
    <row r="144" spans="1:44" ht="14.25" customHeight="1" x14ac:dyDescent="0.15">
      <c r="A144" s="182" t="s">
        <v>141</v>
      </c>
      <c r="B144" s="394" t="s">
        <v>93</v>
      </c>
      <c r="C144" s="397">
        <v>0</v>
      </c>
      <c r="D144" s="398">
        <v>0</v>
      </c>
      <c r="E144" s="401">
        <v>18</v>
      </c>
      <c r="F144" s="399">
        <v>0</v>
      </c>
      <c r="G144" s="400">
        <v>2</v>
      </c>
      <c r="H144" s="183">
        <v>1</v>
      </c>
      <c r="I144" s="399">
        <v>1</v>
      </c>
      <c r="J144" s="398">
        <v>2</v>
      </c>
      <c r="K144" s="401">
        <v>0</v>
      </c>
      <c r="L144" s="466">
        <v>0</v>
      </c>
      <c r="M144" s="398">
        <v>0</v>
      </c>
      <c r="N144" s="401">
        <v>0</v>
      </c>
      <c r="O144" s="399">
        <v>0</v>
      </c>
      <c r="P144" s="398">
        <v>0</v>
      </c>
      <c r="Q144" s="401">
        <v>0</v>
      </c>
      <c r="R144" s="399">
        <v>0</v>
      </c>
      <c r="S144" s="429">
        <v>2</v>
      </c>
      <c r="T144" s="401">
        <v>14</v>
      </c>
      <c r="U144" s="403">
        <v>105</v>
      </c>
      <c r="V144" s="398">
        <v>331</v>
      </c>
      <c r="W144" s="404">
        <v>1153</v>
      </c>
      <c r="X144" s="403">
        <v>1785</v>
      </c>
      <c r="Y144" s="405">
        <v>1720</v>
      </c>
      <c r="Z144" s="401">
        <v>3121</v>
      </c>
      <c r="AA144" s="534">
        <v>2697</v>
      </c>
      <c r="AB144" s="405">
        <v>2465</v>
      </c>
      <c r="AC144" s="401">
        <v>1676</v>
      </c>
      <c r="AD144" s="399">
        <v>861</v>
      </c>
      <c r="AE144" s="405">
        <v>602</v>
      </c>
      <c r="AF144" s="401">
        <v>579</v>
      </c>
      <c r="AG144" s="399">
        <v>251</v>
      </c>
      <c r="AH144" s="398">
        <v>87</v>
      </c>
      <c r="AI144" s="401">
        <v>37</v>
      </c>
      <c r="AJ144" s="399">
        <v>33</v>
      </c>
      <c r="AK144" s="398">
        <v>15</v>
      </c>
      <c r="AL144" s="406">
        <v>16</v>
      </c>
    </row>
    <row r="145" spans="1:38" ht="14.25" customHeight="1" x14ac:dyDescent="0.15">
      <c r="A145" s="184" t="s">
        <v>141</v>
      </c>
      <c r="B145" s="395" t="s">
        <v>94</v>
      </c>
      <c r="C145" s="407">
        <v>63</v>
      </c>
      <c r="D145" s="408">
        <v>50</v>
      </c>
      <c r="E145" s="411">
        <v>4743</v>
      </c>
      <c r="F145" s="409">
        <v>118</v>
      </c>
      <c r="G145" s="410">
        <v>554</v>
      </c>
      <c r="H145" s="185">
        <v>209</v>
      </c>
      <c r="I145" s="409">
        <v>275</v>
      </c>
      <c r="J145" s="408">
        <v>651</v>
      </c>
      <c r="K145" s="411">
        <v>0</v>
      </c>
      <c r="L145" s="467">
        <v>0</v>
      </c>
      <c r="M145" s="408">
        <v>0</v>
      </c>
      <c r="N145" s="411">
        <v>0</v>
      </c>
      <c r="O145" s="409">
        <v>0</v>
      </c>
      <c r="P145" s="408">
        <v>0</v>
      </c>
      <c r="Q145" s="411">
        <v>0</v>
      </c>
      <c r="R145" s="409">
        <v>245</v>
      </c>
      <c r="S145" s="438">
        <v>2679</v>
      </c>
      <c r="T145" s="411">
        <v>15803</v>
      </c>
      <c r="U145" s="413">
        <v>89801</v>
      </c>
      <c r="V145" s="408">
        <v>211520</v>
      </c>
      <c r="W145" s="414">
        <v>621750</v>
      </c>
      <c r="X145" s="413">
        <v>990026</v>
      </c>
      <c r="Y145" s="415">
        <v>944110</v>
      </c>
      <c r="Z145" s="411">
        <v>1424989</v>
      </c>
      <c r="AA145" s="535">
        <v>1032919</v>
      </c>
      <c r="AB145" s="415">
        <v>879664</v>
      </c>
      <c r="AC145" s="411">
        <v>630307</v>
      </c>
      <c r="AD145" s="409">
        <v>366723</v>
      </c>
      <c r="AE145" s="415">
        <v>260097</v>
      </c>
      <c r="AF145" s="411">
        <v>262014</v>
      </c>
      <c r="AG145" s="409">
        <v>110760</v>
      </c>
      <c r="AH145" s="408">
        <v>39171</v>
      </c>
      <c r="AI145" s="411">
        <v>18924</v>
      </c>
      <c r="AJ145" s="409">
        <v>18117</v>
      </c>
      <c r="AK145" s="408">
        <v>8025</v>
      </c>
      <c r="AL145" s="416">
        <v>7868</v>
      </c>
    </row>
    <row r="146" spans="1:38" ht="14.25" customHeight="1" x14ac:dyDescent="0.15">
      <c r="A146" s="186" t="s">
        <v>141</v>
      </c>
      <c r="B146" s="417" t="s">
        <v>96</v>
      </c>
      <c r="C146" s="418">
        <v>542</v>
      </c>
      <c r="D146" s="419">
        <v>1032</v>
      </c>
      <c r="E146" s="422">
        <v>270</v>
      </c>
      <c r="F146" s="420">
        <v>383</v>
      </c>
      <c r="G146" s="421">
        <v>355</v>
      </c>
      <c r="H146" s="187">
        <v>316</v>
      </c>
      <c r="I146" s="420">
        <v>324</v>
      </c>
      <c r="J146" s="419">
        <v>333</v>
      </c>
      <c r="K146" s="422">
        <v>0</v>
      </c>
      <c r="L146" s="468">
        <v>0</v>
      </c>
      <c r="M146" s="419">
        <v>0</v>
      </c>
      <c r="N146" s="422">
        <v>0</v>
      </c>
      <c r="O146" s="420">
        <v>0</v>
      </c>
      <c r="P146" s="419">
        <v>0</v>
      </c>
      <c r="Q146" s="422">
        <v>0</v>
      </c>
      <c r="R146" s="420">
        <v>2376</v>
      </c>
      <c r="S146" s="419">
        <v>1614</v>
      </c>
      <c r="T146" s="422">
        <v>1106</v>
      </c>
      <c r="U146" s="424">
        <v>852</v>
      </c>
      <c r="V146" s="419">
        <v>639</v>
      </c>
      <c r="W146" s="423">
        <v>539</v>
      </c>
      <c r="X146" s="424">
        <v>555</v>
      </c>
      <c r="Y146" s="425">
        <v>549</v>
      </c>
      <c r="Z146" s="422">
        <v>457</v>
      </c>
      <c r="AA146" s="255">
        <v>383</v>
      </c>
      <c r="AB146" s="425">
        <v>357</v>
      </c>
      <c r="AC146" s="422">
        <v>376</v>
      </c>
      <c r="AD146" s="420">
        <v>426</v>
      </c>
      <c r="AE146" s="425">
        <v>432</v>
      </c>
      <c r="AF146" s="422">
        <v>452</v>
      </c>
      <c r="AG146" s="420">
        <v>441</v>
      </c>
      <c r="AH146" s="419">
        <v>449</v>
      </c>
      <c r="AI146" s="422">
        <v>505</v>
      </c>
      <c r="AJ146" s="420">
        <v>547</v>
      </c>
      <c r="AK146" s="419">
        <v>527</v>
      </c>
      <c r="AL146" s="426">
        <v>491</v>
      </c>
    </row>
    <row r="147" spans="1:38" ht="14.25" customHeight="1" x14ac:dyDescent="0.15">
      <c r="A147" s="182" t="s">
        <v>70</v>
      </c>
      <c r="B147" s="394" t="s">
        <v>93</v>
      </c>
      <c r="C147" s="397">
        <v>0</v>
      </c>
      <c r="D147" s="469">
        <v>0</v>
      </c>
      <c r="E147" s="470">
        <v>0</v>
      </c>
      <c r="F147" s="466">
        <v>0</v>
      </c>
      <c r="G147" s="469">
        <v>0</v>
      </c>
      <c r="H147" s="470">
        <v>0</v>
      </c>
      <c r="I147" s="466">
        <v>0</v>
      </c>
      <c r="J147" s="469">
        <v>0</v>
      </c>
      <c r="K147" s="470">
        <v>0</v>
      </c>
      <c r="L147" s="466">
        <v>0</v>
      </c>
      <c r="M147" s="469">
        <v>0</v>
      </c>
      <c r="N147" s="470">
        <v>0</v>
      </c>
      <c r="O147" s="466">
        <v>0</v>
      </c>
      <c r="P147" s="469">
        <v>0</v>
      </c>
      <c r="Q147" s="470">
        <v>0</v>
      </c>
      <c r="R147" s="399">
        <v>0</v>
      </c>
      <c r="S147" s="429">
        <v>2</v>
      </c>
      <c r="T147" s="401">
        <v>14</v>
      </c>
      <c r="U147" s="403">
        <v>104</v>
      </c>
      <c r="V147" s="398">
        <v>327</v>
      </c>
      <c r="W147" s="404">
        <v>1143</v>
      </c>
      <c r="X147" s="403">
        <v>1732</v>
      </c>
      <c r="Y147" s="405">
        <v>1469</v>
      </c>
      <c r="Z147" s="401">
        <v>1683</v>
      </c>
      <c r="AA147" s="534">
        <v>191</v>
      </c>
      <c r="AB147" s="405">
        <v>44</v>
      </c>
      <c r="AC147" s="401">
        <v>5</v>
      </c>
      <c r="AD147" s="399">
        <v>1</v>
      </c>
      <c r="AE147" s="405">
        <v>0</v>
      </c>
      <c r="AF147" s="401">
        <v>0</v>
      </c>
      <c r="AG147" s="466">
        <v>0</v>
      </c>
      <c r="AH147" s="469">
        <v>0</v>
      </c>
      <c r="AI147" s="470">
        <v>0</v>
      </c>
      <c r="AJ147" s="466">
        <v>0</v>
      </c>
      <c r="AK147" s="469">
        <v>0</v>
      </c>
      <c r="AL147" s="406">
        <v>0</v>
      </c>
    </row>
    <row r="148" spans="1:38" ht="14.25" customHeight="1" x14ac:dyDescent="0.15">
      <c r="A148" s="184" t="s">
        <v>142</v>
      </c>
      <c r="B148" s="395" t="s">
        <v>94</v>
      </c>
      <c r="C148" s="407">
        <v>0</v>
      </c>
      <c r="D148" s="471">
        <v>0</v>
      </c>
      <c r="E148" s="472">
        <v>0</v>
      </c>
      <c r="F148" s="467">
        <v>0</v>
      </c>
      <c r="G148" s="471">
        <v>0</v>
      </c>
      <c r="H148" s="472">
        <v>0</v>
      </c>
      <c r="I148" s="467">
        <v>0</v>
      </c>
      <c r="J148" s="471">
        <v>0</v>
      </c>
      <c r="K148" s="472">
        <v>0</v>
      </c>
      <c r="L148" s="467">
        <v>0</v>
      </c>
      <c r="M148" s="471">
        <v>0</v>
      </c>
      <c r="N148" s="472">
        <v>0</v>
      </c>
      <c r="O148" s="467">
        <v>0</v>
      </c>
      <c r="P148" s="471">
        <v>0</v>
      </c>
      <c r="Q148" s="472">
        <v>0</v>
      </c>
      <c r="R148" s="409">
        <v>245</v>
      </c>
      <c r="S148" s="438">
        <v>2679</v>
      </c>
      <c r="T148" s="411">
        <v>15803</v>
      </c>
      <c r="U148" s="413">
        <v>89526</v>
      </c>
      <c r="V148" s="408">
        <v>209726</v>
      </c>
      <c r="W148" s="414">
        <v>616981</v>
      </c>
      <c r="X148" s="413">
        <v>956261</v>
      </c>
      <c r="Y148" s="415">
        <v>800267</v>
      </c>
      <c r="Z148" s="411">
        <v>755114</v>
      </c>
      <c r="AA148" s="535">
        <v>66995</v>
      </c>
      <c r="AB148" s="415">
        <v>15336</v>
      </c>
      <c r="AC148" s="411">
        <v>1712</v>
      </c>
      <c r="AD148" s="409">
        <v>236</v>
      </c>
      <c r="AE148" s="415">
        <v>11</v>
      </c>
      <c r="AF148" s="411">
        <v>3</v>
      </c>
      <c r="AG148" s="467">
        <v>0</v>
      </c>
      <c r="AH148" s="471">
        <v>0</v>
      </c>
      <c r="AI148" s="472">
        <v>0</v>
      </c>
      <c r="AJ148" s="467">
        <v>0</v>
      </c>
      <c r="AK148" s="471">
        <v>0</v>
      </c>
      <c r="AL148" s="416">
        <v>0</v>
      </c>
    </row>
    <row r="149" spans="1:38" ht="14.25" customHeight="1" x14ac:dyDescent="0.15">
      <c r="A149" s="186" t="s">
        <v>142</v>
      </c>
      <c r="B149" s="417" t="s">
        <v>96</v>
      </c>
      <c r="C149" s="418">
        <v>0</v>
      </c>
      <c r="D149" s="473">
        <v>0</v>
      </c>
      <c r="E149" s="474">
        <v>0</v>
      </c>
      <c r="F149" s="468">
        <v>0</v>
      </c>
      <c r="G149" s="473">
        <v>0</v>
      </c>
      <c r="H149" s="474">
        <v>0</v>
      </c>
      <c r="I149" s="468">
        <v>0</v>
      </c>
      <c r="J149" s="473">
        <v>0</v>
      </c>
      <c r="K149" s="474">
        <v>0</v>
      </c>
      <c r="L149" s="468">
        <v>0</v>
      </c>
      <c r="M149" s="473">
        <v>0</v>
      </c>
      <c r="N149" s="474">
        <v>0</v>
      </c>
      <c r="O149" s="468">
        <v>0</v>
      </c>
      <c r="P149" s="473">
        <v>0</v>
      </c>
      <c r="Q149" s="474">
        <v>0</v>
      </c>
      <c r="R149" s="420">
        <v>2376</v>
      </c>
      <c r="S149" s="419">
        <v>1614</v>
      </c>
      <c r="T149" s="422">
        <v>1106</v>
      </c>
      <c r="U149" s="424">
        <v>858</v>
      </c>
      <c r="V149" s="419">
        <v>642</v>
      </c>
      <c r="W149" s="423">
        <v>540</v>
      </c>
      <c r="X149" s="424">
        <v>552</v>
      </c>
      <c r="Y149" s="425">
        <v>545</v>
      </c>
      <c r="Z149" s="422">
        <v>449</v>
      </c>
      <c r="AA149" s="255">
        <v>350</v>
      </c>
      <c r="AB149" s="425">
        <v>348</v>
      </c>
      <c r="AC149" s="422">
        <v>345</v>
      </c>
      <c r="AD149" s="420">
        <v>332</v>
      </c>
      <c r="AE149" s="425">
        <v>54</v>
      </c>
      <c r="AF149" s="422">
        <v>900</v>
      </c>
      <c r="AG149" s="468">
        <v>0</v>
      </c>
      <c r="AH149" s="473">
        <v>0</v>
      </c>
      <c r="AI149" s="474">
        <v>0</v>
      </c>
      <c r="AJ149" s="468">
        <v>0</v>
      </c>
      <c r="AK149" s="473">
        <v>0</v>
      </c>
      <c r="AL149" s="426">
        <v>0</v>
      </c>
    </row>
    <row r="150" spans="1:38" ht="14.25" customHeight="1" x14ac:dyDescent="0.15">
      <c r="A150" s="182" t="s">
        <v>72</v>
      </c>
      <c r="B150" s="394" t="s">
        <v>93</v>
      </c>
      <c r="C150" s="397">
        <v>0</v>
      </c>
      <c r="D150" s="469">
        <v>0</v>
      </c>
      <c r="E150" s="470">
        <v>0</v>
      </c>
      <c r="F150" s="466">
        <v>0</v>
      </c>
      <c r="G150" s="469">
        <v>0</v>
      </c>
      <c r="H150" s="470">
        <v>0</v>
      </c>
      <c r="I150" s="466">
        <v>0</v>
      </c>
      <c r="J150" s="469">
        <v>0</v>
      </c>
      <c r="K150" s="470">
        <v>0</v>
      </c>
      <c r="L150" s="466">
        <v>0</v>
      </c>
      <c r="M150" s="469">
        <v>0</v>
      </c>
      <c r="N150" s="470">
        <v>0</v>
      </c>
      <c r="O150" s="466">
        <v>0</v>
      </c>
      <c r="P150" s="469">
        <v>0</v>
      </c>
      <c r="Q150" s="470">
        <v>0</v>
      </c>
      <c r="R150" s="466">
        <v>0</v>
      </c>
      <c r="S150" s="469">
        <v>0</v>
      </c>
      <c r="T150" s="470">
        <v>0</v>
      </c>
      <c r="U150" s="466">
        <v>0</v>
      </c>
      <c r="V150" s="469">
        <v>0</v>
      </c>
      <c r="W150" s="404">
        <v>0</v>
      </c>
      <c r="X150" s="403">
        <v>14</v>
      </c>
      <c r="Y150" s="405">
        <v>193</v>
      </c>
      <c r="Z150" s="401">
        <v>1242</v>
      </c>
      <c r="AA150" s="534">
        <v>2084</v>
      </c>
      <c r="AB150" s="405">
        <v>1482</v>
      </c>
      <c r="AC150" s="401">
        <v>230</v>
      </c>
      <c r="AD150" s="399">
        <v>14</v>
      </c>
      <c r="AE150" s="405">
        <v>0</v>
      </c>
      <c r="AF150" s="401">
        <v>0</v>
      </c>
      <c r="AG150" s="466">
        <v>0</v>
      </c>
      <c r="AH150" s="469">
        <v>0</v>
      </c>
      <c r="AI150" s="470">
        <v>0</v>
      </c>
      <c r="AJ150" s="466">
        <v>0</v>
      </c>
      <c r="AK150" s="469">
        <v>0</v>
      </c>
      <c r="AL150" s="406">
        <v>0</v>
      </c>
    </row>
    <row r="151" spans="1:38" ht="14.25" customHeight="1" x14ac:dyDescent="0.15">
      <c r="A151" s="184" t="s">
        <v>143</v>
      </c>
      <c r="B151" s="446" t="s">
        <v>94</v>
      </c>
      <c r="C151" s="447">
        <v>0</v>
      </c>
      <c r="D151" s="475">
        <v>0</v>
      </c>
      <c r="E151" s="476">
        <v>0</v>
      </c>
      <c r="F151" s="477">
        <v>0</v>
      </c>
      <c r="G151" s="475">
        <v>0</v>
      </c>
      <c r="H151" s="476">
        <v>0</v>
      </c>
      <c r="I151" s="477">
        <v>0</v>
      </c>
      <c r="J151" s="475">
        <v>0</v>
      </c>
      <c r="K151" s="476">
        <v>0</v>
      </c>
      <c r="L151" s="477">
        <v>0</v>
      </c>
      <c r="M151" s="471">
        <v>0</v>
      </c>
      <c r="N151" s="476">
        <v>0</v>
      </c>
      <c r="O151" s="477">
        <v>0</v>
      </c>
      <c r="P151" s="475">
        <v>0</v>
      </c>
      <c r="Q151" s="476">
        <v>0</v>
      </c>
      <c r="R151" s="477">
        <v>0</v>
      </c>
      <c r="S151" s="475">
        <v>0</v>
      </c>
      <c r="T151" s="476">
        <v>0</v>
      </c>
      <c r="U151" s="477">
        <v>0</v>
      </c>
      <c r="V151" s="475">
        <v>0</v>
      </c>
      <c r="W151" s="451">
        <v>0</v>
      </c>
      <c r="X151" s="452">
        <v>8363</v>
      </c>
      <c r="Y151" s="453">
        <v>109583</v>
      </c>
      <c r="Z151" s="449">
        <v>556109</v>
      </c>
      <c r="AA151" s="233">
        <v>758395</v>
      </c>
      <c r="AB151" s="453">
        <v>499753</v>
      </c>
      <c r="AC151" s="449">
        <v>77148</v>
      </c>
      <c r="AD151" s="445">
        <v>5559</v>
      </c>
      <c r="AE151" s="453">
        <v>48</v>
      </c>
      <c r="AF151" s="449">
        <v>0</v>
      </c>
      <c r="AG151" s="477">
        <v>0</v>
      </c>
      <c r="AH151" s="475">
        <v>0</v>
      </c>
      <c r="AI151" s="476">
        <v>0</v>
      </c>
      <c r="AJ151" s="477">
        <v>0</v>
      </c>
      <c r="AK151" s="475">
        <v>0</v>
      </c>
      <c r="AL151" s="1733">
        <v>0</v>
      </c>
    </row>
    <row r="152" spans="1:38" ht="14.25" customHeight="1" x14ac:dyDescent="0.15">
      <c r="A152" s="186" t="s">
        <v>143</v>
      </c>
      <c r="B152" s="417" t="s">
        <v>96</v>
      </c>
      <c r="C152" s="418">
        <v>0</v>
      </c>
      <c r="D152" s="473">
        <v>0</v>
      </c>
      <c r="E152" s="474">
        <v>0</v>
      </c>
      <c r="F152" s="468">
        <v>0</v>
      </c>
      <c r="G152" s="473">
        <v>0</v>
      </c>
      <c r="H152" s="474">
        <v>0</v>
      </c>
      <c r="I152" s="468">
        <v>0</v>
      </c>
      <c r="J152" s="473">
        <v>0</v>
      </c>
      <c r="K152" s="474">
        <v>0</v>
      </c>
      <c r="L152" s="468">
        <v>0</v>
      </c>
      <c r="M152" s="473">
        <v>0</v>
      </c>
      <c r="N152" s="474">
        <v>0</v>
      </c>
      <c r="O152" s="468">
        <v>0</v>
      </c>
      <c r="P152" s="473">
        <v>0</v>
      </c>
      <c r="Q152" s="474">
        <v>0</v>
      </c>
      <c r="R152" s="468">
        <v>0</v>
      </c>
      <c r="S152" s="473">
        <v>0</v>
      </c>
      <c r="T152" s="474">
        <v>0</v>
      </c>
      <c r="U152" s="468">
        <v>0</v>
      </c>
      <c r="V152" s="473">
        <v>0</v>
      </c>
      <c r="W152" s="423">
        <v>0</v>
      </c>
      <c r="X152" s="424">
        <v>585</v>
      </c>
      <c r="Y152" s="425">
        <v>569</v>
      </c>
      <c r="Z152" s="422">
        <v>448</v>
      </c>
      <c r="AA152" s="255">
        <v>364</v>
      </c>
      <c r="AB152" s="425">
        <v>337</v>
      </c>
      <c r="AC152" s="422">
        <v>336</v>
      </c>
      <c r="AD152" s="420">
        <v>394</v>
      </c>
      <c r="AE152" s="425">
        <v>415</v>
      </c>
      <c r="AF152" s="422">
        <v>0</v>
      </c>
      <c r="AG152" s="468">
        <v>0</v>
      </c>
      <c r="AH152" s="473">
        <v>0</v>
      </c>
      <c r="AI152" s="474">
        <v>0</v>
      </c>
      <c r="AJ152" s="468">
        <v>0</v>
      </c>
      <c r="AK152" s="473">
        <v>0</v>
      </c>
      <c r="AL152" s="426">
        <v>0</v>
      </c>
    </row>
    <row r="153" spans="1:38" ht="14.25" customHeight="1" x14ac:dyDescent="0.15">
      <c r="A153" s="182" t="s">
        <v>74</v>
      </c>
      <c r="B153" s="394" t="s">
        <v>93</v>
      </c>
      <c r="C153" s="397">
        <v>0</v>
      </c>
      <c r="D153" s="469">
        <v>0</v>
      </c>
      <c r="E153" s="470">
        <v>0</v>
      </c>
      <c r="F153" s="466">
        <v>0</v>
      </c>
      <c r="G153" s="469">
        <v>1</v>
      </c>
      <c r="H153" s="470">
        <v>0</v>
      </c>
      <c r="I153" s="466">
        <v>0</v>
      </c>
      <c r="J153" s="469">
        <v>1</v>
      </c>
      <c r="K153" s="470">
        <v>0</v>
      </c>
      <c r="L153" s="466">
        <v>0</v>
      </c>
      <c r="M153" s="469">
        <v>0</v>
      </c>
      <c r="N153" s="470">
        <v>0</v>
      </c>
      <c r="O153" s="466">
        <v>0</v>
      </c>
      <c r="P153" s="469">
        <v>0</v>
      </c>
      <c r="Q153" s="470">
        <v>0</v>
      </c>
      <c r="R153" s="466">
        <v>0</v>
      </c>
      <c r="S153" s="469">
        <v>0</v>
      </c>
      <c r="T153" s="470">
        <v>0</v>
      </c>
      <c r="U153" s="466">
        <v>0</v>
      </c>
      <c r="V153" s="469">
        <v>0</v>
      </c>
      <c r="W153" s="404">
        <v>0</v>
      </c>
      <c r="X153" s="403">
        <v>0</v>
      </c>
      <c r="Y153" s="405">
        <v>0</v>
      </c>
      <c r="Z153" s="402">
        <v>2</v>
      </c>
      <c r="AA153" s="534">
        <v>31</v>
      </c>
      <c r="AB153" s="405">
        <v>272</v>
      </c>
      <c r="AC153" s="401">
        <v>677</v>
      </c>
      <c r="AD153" s="399">
        <v>329</v>
      </c>
      <c r="AE153" s="405">
        <v>175</v>
      </c>
      <c r="AF153" s="401">
        <v>52</v>
      </c>
      <c r="AG153" s="399">
        <v>13</v>
      </c>
      <c r="AH153" s="469">
        <v>0</v>
      </c>
      <c r="AI153" s="470">
        <v>0</v>
      </c>
      <c r="AJ153" s="466">
        <v>0</v>
      </c>
      <c r="AK153" s="469">
        <v>0</v>
      </c>
      <c r="AL153" s="406">
        <v>0</v>
      </c>
    </row>
    <row r="154" spans="1:38" ht="14.25" customHeight="1" x14ac:dyDescent="0.15">
      <c r="A154" s="184" t="s">
        <v>234</v>
      </c>
      <c r="B154" s="395" t="s">
        <v>94</v>
      </c>
      <c r="C154" s="407">
        <v>0</v>
      </c>
      <c r="D154" s="471">
        <v>0</v>
      </c>
      <c r="E154" s="472">
        <v>0</v>
      </c>
      <c r="F154" s="467">
        <v>0</v>
      </c>
      <c r="G154" s="471">
        <v>330</v>
      </c>
      <c r="H154" s="472">
        <v>68</v>
      </c>
      <c r="I154" s="467">
        <v>0</v>
      </c>
      <c r="J154" s="471">
        <v>198</v>
      </c>
      <c r="K154" s="472">
        <v>0</v>
      </c>
      <c r="L154" s="467">
        <v>0</v>
      </c>
      <c r="M154" s="471">
        <v>0</v>
      </c>
      <c r="N154" s="472">
        <v>0</v>
      </c>
      <c r="O154" s="467">
        <v>0</v>
      </c>
      <c r="P154" s="471">
        <v>0</v>
      </c>
      <c r="Q154" s="472">
        <v>0</v>
      </c>
      <c r="R154" s="467">
        <v>0</v>
      </c>
      <c r="S154" s="471">
        <v>0</v>
      </c>
      <c r="T154" s="472">
        <v>0</v>
      </c>
      <c r="U154" s="467">
        <v>0</v>
      </c>
      <c r="V154" s="471">
        <v>0</v>
      </c>
      <c r="W154" s="414">
        <v>0</v>
      </c>
      <c r="X154" s="413">
        <v>0</v>
      </c>
      <c r="Y154" s="415">
        <v>0</v>
      </c>
      <c r="Z154" s="412">
        <v>745</v>
      </c>
      <c r="AA154" s="233">
        <v>9081</v>
      </c>
      <c r="AB154" s="415">
        <v>74502</v>
      </c>
      <c r="AC154" s="411">
        <v>306335</v>
      </c>
      <c r="AD154" s="409">
        <v>121294</v>
      </c>
      <c r="AE154" s="415">
        <v>69294</v>
      </c>
      <c r="AF154" s="411">
        <v>19451</v>
      </c>
      <c r="AG154" s="409">
        <v>4830</v>
      </c>
      <c r="AH154" s="475">
        <v>0</v>
      </c>
      <c r="AI154" s="472">
        <v>0</v>
      </c>
      <c r="AJ154" s="467">
        <v>0</v>
      </c>
      <c r="AK154" s="471">
        <v>0</v>
      </c>
      <c r="AL154" s="416">
        <v>0</v>
      </c>
    </row>
    <row r="155" spans="1:38" ht="14.25" customHeight="1" x14ac:dyDescent="0.15">
      <c r="A155" s="186" t="s">
        <v>234</v>
      </c>
      <c r="B155" s="417" t="s">
        <v>96</v>
      </c>
      <c r="C155" s="418">
        <v>0</v>
      </c>
      <c r="D155" s="473">
        <v>0</v>
      </c>
      <c r="E155" s="474">
        <v>0</v>
      </c>
      <c r="F155" s="468">
        <v>0</v>
      </c>
      <c r="G155" s="473">
        <v>397</v>
      </c>
      <c r="H155" s="474">
        <v>400</v>
      </c>
      <c r="I155" s="468">
        <v>0</v>
      </c>
      <c r="J155" s="473">
        <v>389</v>
      </c>
      <c r="K155" s="474">
        <v>0</v>
      </c>
      <c r="L155" s="468">
        <v>0</v>
      </c>
      <c r="M155" s="473">
        <v>0</v>
      </c>
      <c r="N155" s="474">
        <v>0</v>
      </c>
      <c r="O155" s="468">
        <v>0</v>
      </c>
      <c r="P155" s="473">
        <v>0</v>
      </c>
      <c r="Q155" s="474">
        <v>0</v>
      </c>
      <c r="R155" s="468">
        <v>0</v>
      </c>
      <c r="S155" s="473">
        <v>0</v>
      </c>
      <c r="T155" s="474">
        <v>0</v>
      </c>
      <c r="U155" s="468">
        <v>0</v>
      </c>
      <c r="V155" s="473">
        <v>0</v>
      </c>
      <c r="W155" s="423">
        <v>0</v>
      </c>
      <c r="X155" s="424">
        <v>0</v>
      </c>
      <c r="Y155" s="425">
        <v>0</v>
      </c>
      <c r="Z155" s="423">
        <v>469</v>
      </c>
      <c r="AA155" s="255">
        <v>293</v>
      </c>
      <c r="AB155" s="425">
        <v>274</v>
      </c>
      <c r="AC155" s="422">
        <v>305</v>
      </c>
      <c r="AD155" s="420">
        <v>369</v>
      </c>
      <c r="AE155" s="425">
        <v>395</v>
      </c>
      <c r="AF155" s="422">
        <v>376</v>
      </c>
      <c r="AG155" s="420">
        <v>359</v>
      </c>
      <c r="AH155" s="473">
        <v>0</v>
      </c>
      <c r="AI155" s="474">
        <v>0</v>
      </c>
      <c r="AJ155" s="468">
        <v>0</v>
      </c>
      <c r="AK155" s="473">
        <v>0</v>
      </c>
      <c r="AL155" s="426">
        <v>0</v>
      </c>
    </row>
    <row r="156" spans="1:38" ht="14.25" customHeight="1" x14ac:dyDescent="0.15">
      <c r="A156" s="182" t="s">
        <v>76</v>
      </c>
      <c r="B156" s="394" t="s">
        <v>93</v>
      </c>
      <c r="C156" s="397">
        <v>59</v>
      </c>
      <c r="D156" s="398">
        <v>133</v>
      </c>
      <c r="E156" s="401">
        <v>167</v>
      </c>
      <c r="F156" s="399">
        <v>50</v>
      </c>
      <c r="G156" s="398">
        <v>12</v>
      </c>
      <c r="H156" s="183">
        <v>19</v>
      </c>
      <c r="I156" s="399">
        <v>7</v>
      </c>
      <c r="J156" s="469">
        <v>1</v>
      </c>
      <c r="K156" s="470">
        <v>0</v>
      </c>
      <c r="L156" s="399">
        <v>0</v>
      </c>
      <c r="M156" s="469">
        <v>0</v>
      </c>
      <c r="N156" s="402">
        <v>0</v>
      </c>
      <c r="O156" s="399">
        <v>0</v>
      </c>
      <c r="P156" s="478">
        <v>0</v>
      </c>
      <c r="Q156" s="402">
        <v>0</v>
      </c>
      <c r="R156" s="399">
        <v>0</v>
      </c>
      <c r="S156" s="469">
        <v>0</v>
      </c>
      <c r="T156" s="401">
        <v>0</v>
      </c>
      <c r="U156" s="399">
        <v>0</v>
      </c>
      <c r="V156" s="398">
        <v>7</v>
      </c>
      <c r="W156" s="404">
        <v>19</v>
      </c>
      <c r="X156" s="403">
        <v>21</v>
      </c>
      <c r="Y156" s="405">
        <v>27</v>
      </c>
      <c r="Z156" s="401">
        <v>42</v>
      </c>
      <c r="AA156" s="534">
        <v>326</v>
      </c>
      <c r="AB156" s="405">
        <v>802</v>
      </c>
      <c r="AC156" s="401">
        <v>2194</v>
      </c>
      <c r="AD156" s="399">
        <v>2695</v>
      </c>
      <c r="AE156" s="405">
        <v>2886</v>
      </c>
      <c r="AF156" s="401">
        <v>2416</v>
      </c>
      <c r="AG156" s="399">
        <v>2589</v>
      </c>
      <c r="AH156" s="398">
        <v>1920</v>
      </c>
      <c r="AI156" s="401">
        <v>1339</v>
      </c>
      <c r="AJ156" s="399">
        <v>909</v>
      </c>
      <c r="AK156" s="398">
        <v>450</v>
      </c>
      <c r="AL156" s="406">
        <v>341</v>
      </c>
    </row>
    <row r="157" spans="1:38" ht="14.25" customHeight="1" x14ac:dyDescent="0.15">
      <c r="A157" s="184" t="s">
        <v>235</v>
      </c>
      <c r="B157" s="395" t="s">
        <v>94</v>
      </c>
      <c r="C157" s="407">
        <v>27311</v>
      </c>
      <c r="D157" s="408">
        <v>59346</v>
      </c>
      <c r="E157" s="411">
        <v>72964</v>
      </c>
      <c r="F157" s="409">
        <v>22147</v>
      </c>
      <c r="G157" s="408">
        <v>6731</v>
      </c>
      <c r="H157" s="185">
        <v>10042</v>
      </c>
      <c r="I157" s="409">
        <v>5064</v>
      </c>
      <c r="J157" s="471">
        <v>473</v>
      </c>
      <c r="K157" s="472">
        <v>15</v>
      </c>
      <c r="L157" s="409">
        <v>0</v>
      </c>
      <c r="M157" s="475">
        <v>0</v>
      </c>
      <c r="N157" s="412">
        <v>0</v>
      </c>
      <c r="O157" s="409">
        <v>0</v>
      </c>
      <c r="P157" s="453">
        <v>0</v>
      </c>
      <c r="Q157" s="412">
        <v>0</v>
      </c>
      <c r="R157" s="409">
        <v>0</v>
      </c>
      <c r="S157" s="471">
        <v>0</v>
      </c>
      <c r="T157" s="411">
        <v>0</v>
      </c>
      <c r="U157" s="409">
        <v>80</v>
      </c>
      <c r="V157" s="408">
        <v>4555</v>
      </c>
      <c r="W157" s="414">
        <v>12763</v>
      </c>
      <c r="X157" s="413">
        <v>14457</v>
      </c>
      <c r="Y157" s="415">
        <v>17640</v>
      </c>
      <c r="Z157" s="411">
        <v>28089</v>
      </c>
      <c r="AA157" s="535">
        <v>150812</v>
      </c>
      <c r="AB157" s="415">
        <v>330589</v>
      </c>
      <c r="AC157" s="411">
        <v>792934</v>
      </c>
      <c r="AD157" s="409">
        <v>805923</v>
      </c>
      <c r="AE157" s="415">
        <v>839252</v>
      </c>
      <c r="AF157" s="411">
        <v>797922</v>
      </c>
      <c r="AG157" s="409">
        <v>907162</v>
      </c>
      <c r="AH157" s="408">
        <v>677145</v>
      </c>
      <c r="AI157" s="411">
        <v>470778</v>
      </c>
      <c r="AJ157" s="409">
        <v>313045</v>
      </c>
      <c r="AK157" s="408">
        <v>198262</v>
      </c>
      <c r="AL157" s="416">
        <v>164421</v>
      </c>
    </row>
    <row r="158" spans="1:38" ht="14.25" customHeight="1" x14ac:dyDescent="0.15">
      <c r="A158" s="186" t="s">
        <v>235</v>
      </c>
      <c r="B158" s="417" t="s">
        <v>96</v>
      </c>
      <c r="C158" s="418">
        <v>460</v>
      </c>
      <c r="D158" s="419">
        <v>447</v>
      </c>
      <c r="E158" s="422">
        <v>438</v>
      </c>
      <c r="F158" s="420">
        <v>440</v>
      </c>
      <c r="G158" s="419">
        <v>570</v>
      </c>
      <c r="H158" s="187">
        <v>534</v>
      </c>
      <c r="I158" s="420">
        <v>691</v>
      </c>
      <c r="J158" s="473">
        <v>559</v>
      </c>
      <c r="K158" s="474">
        <v>417</v>
      </c>
      <c r="L158" s="420">
        <v>0</v>
      </c>
      <c r="M158" s="473">
        <v>0</v>
      </c>
      <c r="N158" s="423">
        <v>0</v>
      </c>
      <c r="O158" s="420">
        <v>0</v>
      </c>
      <c r="P158" s="425">
        <v>0</v>
      </c>
      <c r="Q158" s="423">
        <v>0</v>
      </c>
      <c r="R158" s="420">
        <v>0</v>
      </c>
      <c r="S158" s="473">
        <v>0</v>
      </c>
      <c r="T158" s="422">
        <v>0</v>
      </c>
      <c r="U158" s="420">
        <v>1257</v>
      </c>
      <c r="V158" s="419">
        <v>633</v>
      </c>
      <c r="W158" s="423">
        <v>667</v>
      </c>
      <c r="X158" s="424">
        <v>679</v>
      </c>
      <c r="Y158" s="425">
        <v>658</v>
      </c>
      <c r="Z158" s="422">
        <v>674</v>
      </c>
      <c r="AA158" s="255">
        <v>462</v>
      </c>
      <c r="AB158" s="425">
        <v>412</v>
      </c>
      <c r="AC158" s="422">
        <v>361</v>
      </c>
      <c r="AD158" s="420">
        <v>299</v>
      </c>
      <c r="AE158" s="425">
        <v>291</v>
      </c>
      <c r="AF158" s="422">
        <v>330</v>
      </c>
      <c r="AG158" s="420">
        <v>350</v>
      </c>
      <c r="AH158" s="419">
        <v>353</v>
      </c>
      <c r="AI158" s="422">
        <v>352</v>
      </c>
      <c r="AJ158" s="420">
        <v>344</v>
      </c>
      <c r="AK158" s="419">
        <v>441</v>
      </c>
      <c r="AL158" s="426">
        <v>483</v>
      </c>
    </row>
    <row r="159" spans="1:38" ht="14.25" customHeight="1" x14ac:dyDescent="0.15">
      <c r="A159" s="182" t="s">
        <v>78</v>
      </c>
      <c r="B159" s="394" t="s">
        <v>93</v>
      </c>
      <c r="C159" s="397">
        <v>34</v>
      </c>
      <c r="D159" s="398">
        <v>49</v>
      </c>
      <c r="E159" s="401">
        <v>48</v>
      </c>
      <c r="F159" s="399">
        <v>39</v>
      </c>
      <c r="G159" s="400">
        <v>26</v>
      </c>
      <c r="H159" s="183">
        <v>7</v>
      </c>
      <c r="I159" s="399">
        <v>4</v>
      </c>
      <c r="J159" s="398">
        <v>1</v>
      </c>
      <c r="K159" s="401">
        <v>0</v>
      </c>
      <c r="L159" s="399">
        <v>0</v>
      </c>
      <c r="M159" s="398">
        <v>0</v>
      </c>
      <c r="N159" s="401">
        <v>2</v>
      </c>
      <c r="O159" s="399">
        <v>9</v>
      </c>
      <c r="P159" s="400">
        <v>24</v>
      </c>
      <c r="Q159" s="402">
        <v>68</v>
      </c>
      <c r="R159" s="399">
        <v>109</v>
      </c>
      <c r="S159" s="398">
        <v>143</v>
      </c>
      <c r="T159" s="401">
        <v>192</v>
      </c>
      <c r="U159" s="403">
        <v>325</v>
      </c>
      <c r="V159" s="398">
        <v>392</v>
      </c>
      <c r="W159" s="404">
        <v>539</v>
      </c>
      <c r="X159" s="403">
        <v>906</v>
      </c>
      <c r="Y159" s="405">
        <v>933</v>
      </c>
      <c r="Z159" s="401">
        <v>1495</v>
      </c>
      <c r="AA159" s="534">
        <v>1377</v>
      </c>
      <c r="AB159" s="405">
        <v>1368</v>
      </c>
      <c r="AC159" s="401">
        <v>1538</v>
      </c>
      <c r="AD159" s="399">
        <v>1159</v>
      </c>
      <c r="AE159" s="405">
        <v>781</v>
      </c>
      <c r="AF159" s="401">
        <v>571</v>
      </c>
      <c r="AG159" s="399">
        <v>296</v>
      </c>
      <c r="AH159" s="398">
        <v>194</v>
      </c>
      <c r="AI159" s="401">
        <v>121</v>
      </c>
      <c r="AJ159" s="399">
        <v>108</v>
      </c>
      <c r="AK159" s="398">
        <v>118</v>
      </c>
      <c r="AL159" s="406">
        <v>97</v>
      </c>
    </row>
    <row r="160" spans="1:38" ht="14.25" customHeight="1" x14ac:dyDescent="0.15">
      <c r="A160" s="184" t="s">
        <v>144</v>
      </c>
      <c r="B160" s="395" t="s">
        <v>94</v>
      </c>
      <c r="C160" s="407">
        <v>55456</v>
      </c>
      <c r="D160" s="408">
        <v>78420</v>
      </c>
      <c r="E160" s="411">
        <v>58178</v>
      </c>
      <c r="F160" s="409">
        <v>30258</v>
      </c>
      <c r="G160" s="410">
        <v>13815</v>
      </c>
      <c r="H160" s="185">
        <v>3652</v>
      </c>
      <c r="I160" s="409">
        <v>1738</v>
      </c>
      <c r="J160" s="408">
        <v>419</v>
      </c>
      <c r="K160" s="411">
        <v>75</v>
      </c>
      <c r="L160" s="409">
        <v>345</v>
      </c>
      <c r="M160" s="408">
        <v>524</v>
      </c>
      <c r="N160" s="411">
        <v>11972</v>
      </c>
      <c r="O160" s="409">
        <v>41593</v>
      </c>
      <c r="P160" s="410">
        <v>78164</v>
      </c>
      <c r="Q160" s="412">
        <v>162382</v>
      </c>
      <c r="R160" s="409">
        <v>236874</v>
      </c>
      <c r="S160" s="408">
        <v>322354</v>
      </c>
      <c r="T160" s="411">
        <v>412855</v>
      </c>
      <c r="U160" s="413">
        <v>580783</v>
      </c>
      <c r="V160" s="408">
        <v>650538</v>
      </c>
      <c r="W160" s="414">
        <v>929636</v>
      </c>
      <c r="X160" s="413">
        <v>1458434</v>
      </c>
      <c r="Y160" s="415">
        <v>1465866</v>
      </c>
      <c r="Z160" s="411">
        <v>2067956</v>
      </c>
      <c r="AA160" s="535">
        <v>2018677</v>
      </c>
      <c r="AB160" s="415">
        <v>2058942</v>
      </c>
      <c r="AC160" s="411">
        <v>2444119</v>
      </c>
      <c r="AD160" s="409">
        <v>1855859</v>
      </c>
      <c r="AE160" s="415">
        <v>1263792</v>
      </c>
      <c r="AF160" s="411">
        <v>973510</v>
      </c>
      <c r="AG160" s="409">
        <v>538318</v>
      </c>
      <c r="AH160" s="408">
        <v>387433</v>
      </c>
      <c r="AI160" s="411">
        <v>246113</v>
      </c>
      <c r="AJ160" s="409">
        <v>238375</v>
      </c>
      <c r="AK160" s="408">
        <v>277591</v>
      </c>
      <c r="AL160" s="416">
        <v>244227</v>
      </c>
    </row>
    <row r="161" spans="1:38" ht="14.25" customHeight="1" x14ac:dyDescent="0.15">
      <c r="A161" s="186" t="s">
        <v>144</v>
      </c>
      <c r="B161" s="417" t="s">
        <v>96</v>
      </c>
      <c r="C161" s="418">
        <v>1617</v>
      </c>
      <c r="D161" s="419">
        <v>1610</v>
      </c>
      <c r="E161" s="422">
        <v>1221</v>
      </c>
      <c r="F161" s="420">
        <v>775</v>
      </c>
      <c r="G161" s="421">
        <v>522</v>
      </c>
      <c r="H161" s="187">
        <v>503</v>
      </c>
      <c r="I161" s="420">
        <v>478</v>
      </c>
      <c r="J161" s="419">
        <v>671</v>
      </c>
      <c r="K161" s="422">
        <v>1119</v>
      </c>
      <c r="L161" s="420">
        <v>1997</v>
      </c>
      <c r="M161" s="419">
        <v>4293</v>
      </c>
      <c r="N161" s="422">
        <v>5337</v>
      </c>
      <c r="O161" s="420">
        <v>4626</v>
      </c>
      <c r="P161" s="419">
        <v>3291</v>
      </c>
      <c r="Q161" s="423">
        <v>2386</v>
      </c>
      <c r="R161" s="420">
        <v>2173</v>
      </c>
      <c r="S161" s="419">
        <v>2259</v>
      </c>
      <c r="T161" s="422">
        <v>2154</v>
      </c>
      <c r="U161" s="424">
        <v>1785</v>
      </c>
      <c r="V161" s="419">
        <v>1658</v>
      </c>
      <c r="W161" s="423">
        <v>1723</v>
      </c>
      <c r="X161" s="424">
        <v>1610</v>
      </c>
      <c r="Y161" s="425">
        <v>1572</v>
      </c>
      <c r="Z161" s="422">
        <v>1384</v>
      </c>
      <c r="AA161" s="255">
        <v>1466</v>
      </c>
      <c r="AB161" s="425">
        <v>1505</v>
      </c>
      <c r="AC161" s="422">
        <v>1589</v>
      </c>
      <c r="AD161" s="420">
        <v>1601</v>
      </c>
      <c r="AE161" s="425">
        <v>1618</v>
      </c>
      <c r="AF161" s="422">
        <v>1706</v>
      </c>
      <c r="AG161" s="420">
        <v>1820</v>
      </c>
      <c r="AH161" s="419">
        <v>2000</v>
      </c>
      <c r="AI161" s="422">
        <v>2042</v>
      </c>
      <c r="AJ161" s="420">
        <v>2210</v>
      </c>
      <c r="AK161" s="419">
        <v>2345</v>
      </c>
      <c r="AL161" s="426">
        <v>2308</v>
      </c>
    </row>
    <row r="162" spans="1:38" ht="14.25" customHeight="1" x14ac:dyDescent="0.15">
      <c r="A162" s="182" t="s">
        <v>80</v>
      </c>
      <c r="B162" s="394" t="s">
        <v>93</v>
      </c>
      <c r="C162" s="397">
        <v>1422</v>
      </c>
      <c r="D162" s="398">
        <v>1297</v>
      </c>
      <c r="E162" s="401">
        <v>1670</v>
      </c>
      <c r="F162" s="399">
        <v>1745</v>
      </c>
      <c r="G162" s="400">
        <v>1711</v>
      </c>
      <c r="H162" s="183">
        <v>1173</v>
      </c>
      <c r="I162" s="399">
        <v>1629</v>
      </c>
      <c r="J162" s="398">
        <v>1641</v>
      </c>
      <c r="K162" s="401">
        <v>2000</v>
      </c>
      <c r="L162" s="399">
        <v>2162</v>
      </c>
      <c r="M162" s="398">
        <v>1578</v>
      </c>
      <c r="N162" s="401">
        <v>1315</v>
      </c>
      <c r="O162" s="399">
        <v>1090</v>
      </c>
      <c r="P162" s="398">
        <v>1001</v>
      </c>
      <c r="Q162" s="402">
        <v>533</v>
      </c>
      <c r="R162" s="399">
        <v>162</v>
      </c>
      <c r="S162" s="398">
        <v>54</v>
      </c>
      <c r="T162" s="401">
        <v>28</v>
      </c>
      <c r="U162" s="403">
        <v>19</v>
      </c>
      <c r="V162" s="398">
        <v>14</v>
      </c>
      <c r="W162" s="404">
        <v>17</v>
      </c>
      <c r="X162" s="403">
        <v>12</v>
      </c>
      <c r="Y162" s="405">
        <v>6</v>
      </c>
      <c r="Z162" s="401">
        <v>6</v>
      </c>
      <c r="AA162" s="534">
        <v>6</v>
      </c>
      <c r="AB162" s="405">
        <v>5</v>
      </c>
      <c r="AC162" s="401">
        <v>11</v>
      </c>
      <c r="AD162" s="399">
        <v>12</v>
      </c>
      <c r="AE162" s="405">
        <v>12</v>
      </c>
      <c r="AF162" s="401">
        <v>27</v>
      </c>
      <c r="AG162" s="399">
        <v>91</v>
      </c>
      <c r="AH162" s="398">
        <v>251</v>
      </c>
      <c r="AI162" s="401">
        <v>448</v>
      </c>
      <c r="AJ162" s="399">
        <v>630</v>
      </c>
      <c r="AK162" s="398">
        <v>792</v>
      </c>
      <c r="AL162" s="406">
        <v>879</v>
      </c>
    </row>
    <row r="163" spans="1:38" ht="14.25" customHeight="1" x14ac:dyDescent="0.15">
      <c r="A163" s="184" t="s">
        <v>236</v>
      </c>
      <c r="B163" s="395" t="s">
        <v>94</v>
      </c>
      <c r="C163" s="407">
        <v>2177274</v>
      </c>
      <c r="D163" s="408">
        <v>1857093</v>
      </c>
      <c r="E163" s="411">
        <v>2438092</v>
      </c>
      <c r="F163" s="409">
        <v>2468929</v>
      </c>
      <c r="G163" s="410">
        <v>2418494</v>
      </c>
      <c r="H163" s="185">
        <v>1646419</v>
      </c>
      <c r="I163" s="409">
        <v>2278649</v>
      </c>
      <c r="J163" s="408">
        <v>2287543</v>
      </c>
      <c r="K163" s="411">
        <v>2655487</v>
      </c>
      <c r="L163" s="409">
        <v>2314379</v>
      </c>
      <c r="M163" s="408">
        <v>1529593</v>
      </c>
      <c r="N163" s="411">
        <v>1293688</v>
      </c>
      <c r="O163" s="409">
        <v>1073126</v>
      </c>
      <c r="P163" s="408">
        <v>912896</v>
      </c>
      <c r="Q163" s="412">
        <v>452780</v>
      </c>
      <c r="R163" s="409">
        <v>160349</v>
      </c>
      <c r="S163" s="408">
        <v>72095</v>
      </c>
      <c r="T163" s="411">
        <v>46409</v>
      </c>
      <c r="U163" s="413">
        <v>36310</v>
      </c>
      <c r="V163" s="408">
        <v>29446</v>
      </c>
      <c r="W163" s="414">
        <v>36027</v>
      </c>
      <c r="X163" s="413">
        <v>22833</v>
      </c>
      <c r="Y163" s="415">
        <v>12759</v>
      </c>
      <c r="Z163" s="411">
        <v>13542</v>
      </c>
      <c r="AA163" s="535">
        <v>15309</v>
      </c>
      <c r="AB163" s="415">
        <v>14569</v>
      </c>
      <c r="AC163" s="411">
        <v>29711</v>
      </c>
      <c r="AD163" s="409">
        <v>28749</v>
      </c>
      <c r="AE163" s="415">
        <v>28050</v>
      </c>
      <c r="AF163" s="411">
        <v>77279</v>
      </c>
      <c r="AG163" s="409">
        <v>219141</v>
      </c>
      <c r="AH163" s="408">
        <v>494095</v>
      </c>
      <c r="AI163" s="411">
        <v>846453</v>
      </c>
      <c r="AJ163" s="409">
        <v>1189118</v>
      </c>
      <c r="AK163" s="408">
        <v>1797267</v>
      </c>
      <c r="AL163" s="416">
        <v>2338092</v>
      </c>
    </row>
    <row r="164" spans="1:38" ht="14.25" customHeight="1" x14ac:dyDescent="0.15">
      <c r="A164" s="186" t="s">
        <v>236</v>
      </c>
      <c r="B164" s="417" t="s">
        <v>96</v>
      </c>
      <c r="C164" s="418">
        <v>1531</v>
      </c>
      <c r="D164" s="419">
        <v>1431</v>
      </c>
      <c r="E164" s="422">
        <v>1460</v>
      </c>
      <c r="F164" s="420">
        <v>1415</v>
      </c>
      <c r="G164" s="421">
        <v>1413</v>
      </c>
      <c r="H164" s="187">
        <v>1403</v>
      </c>
      <c r="I164" s="420">
        <v>1399</v>
      </c>
      <c r="J164" s="419">
        <v>1394</v>
      </c>
      <c r="K164" s="422">
        <v>1328</v>
      </c>
      <c r="L164" s="420">
        <v>1070</v>
      </c>
      <c r="M164" s="419">
        <v>969</v>
      </c>
      <c r="N164" s="422">
        <v>984</v>
      </c>
      <c r="O164" s="420">
        <v>984</v>
      </c>
      <c r="P164" s="419">
        <v>912</v>
      </c>
      <c r="Q164" s="423">
        <v>849</v>
      </c>
      <c r="R164" s="420">
        <v>990</v>
      </c>
      <c r="S164" s="419">
        <v>1334</v>
      </c>
      <c r="T164" s="422">
        <v>1678</v>
      </c>
      <c r="U164" s="424">
        <v>1947</v>
      </c>
      <c r="V164" s="419">
        <v>2071</v>
      </c>
      <c r="W164" s="423">
        <v>2093</v>
      </c>
      <c r="X164" s="424">
        <v>1961</v>
      </c>
      <c r="Y164" s="425">
        <v>2166</v>
      </c>
      <c r="Z164" s="422">
        <v>2415</v>
      </c>
      <c r="AA164" s="255">
        <v>2581</v>
      </c>
      <c r="AB164" s="425">
        <v>2653</v>
      </c>
      <c r="AC164" s="422">
        <v>2715</v>
      </c>
      <c r="AD164" s="420">
        <v>2324</v>
      </c>
      <c r="AE164" s="425">
        <v>2328</v>
      </c>
      <c r="AF164" s="422">
        <v>2909</v>
      </c>
      <c r="AG164" s="420">
        <v>2409</v>
      </c>
      <c r="AH164" s="419">
        <v>1968</v>
      </c>
      <c r="AI164" s="422">
        <v>1890</v>
      </c>
      <c r="AJ164" s="420">
        <v>1887</v>
      </c>
      <c r="AK164" s="419">
        <v>2270</v>
      </c>
      <c r="AL164" s="426">
        <v>2661</v>
      </c>
    </row>
    <row r="165" spans="1:38" ht="14.25" customHeight="1" x14ac:dyDescent="0.15">
      <c r="A165" s="182" t="s">
        <v>81</v>
      </c>
      <c r="B165" s="394" t="s">
        <v>93</v>
      </c>
      <c r="C165" s="397">
        <v>756</v>
      </c>
      <c r="D165" s="398">
        <v>714</v>
      </c>
      <c r="E165" s="401">
        <v>833</v>
      </c>
      <c r="F165" s="399">
        <v>872</v>
      </c>
      <c r="G165" s="400">
        <v>768</v>
      </c>
      <c r="H165" s="183">
        <v>542</v>
      </c>
      <c r="I165" s="399">
        <v>761</v>
      </c>
      <c r="J165" s="398">
        <v>725</v>
      </c>
      <c r="K165" s="401">
        <v>851</v>
      </c>
      <c r="L165" s="399">
        <v>1037</v>
      </c>
      <c r="M165" s="398">
        <v>870</v>
      </c>
      <c r="N165" s="401">
        <v>780</v>
      </c>
      <c r="O165" s="399">
        <v>693</v>
      </c>
      <c r="P165" s="398">
        <v>640</v>
      </c>
      <c r="Q165" s="402">
        <v>318</v>
      </c>
      <c r="R165" s="399">
        <v>66</v>
      </c>
      <c r="S165" s="398">
        <v>8</v>
      </c>
      <c r="T165" s="401">
        <v>0</v>
      </c>
      <c r="U165" s="403">
        <v>0</v>
      </c>
      <c r="V165" s="398">
        <v>0</v>
      </c>
      <c r="W165" s="404">
        <v>0</v>
      </c>
      <c r="X165" s="403">
        <v>0</v>
      </c>
      <c r="Y165" s="405">
        <v>0</v>
      </c>
      <c r="Z165" s="401">
        <v>0</v>
      </c>
      <c r="AA165" s="534">
        <v>0</v>
      </c>
      <c r="AB165" s="405">
        <v>0</v>
      </c>
      <c r="AC165" s="401">
        <v>0</v>
      </c>
      <c r="AD165" s="399">
        <v>0</v>
      </c>
      <c r="AE165" s="405">
        <v>1</v>
      </c>
      <c r="AF165" s="401">
        <v>13</v>
      </c>
      <c r="AG165" s="399">
        <v>58</v>
      </c>
      <c r="AH165" s="398">
        <v>162</v>
      </c>
      <c r="AI165" s="401">
        <v>288</v>
      </c>
      <c r="AJ165" s="399">
        <v>388</v>
      </c>
      <c r="AK165" s="398">
        <v>396</v>
      </c>
      <c r="AL165" s="406">
        <v>410</v>
      </c>
    </row>
    <row r="166" spans="1:38" ht="14.25" customHeight="1" x14ac:dyDescent="0.15">
      <c r="A166" s="184" t="s">
        <v>145</v>
      </c>
      <c r="B166" s="395" t="s">
        <v>94</v>
      </c>
      <c r="C166" s="407">
        <v>1000933</v>
      </c>
      <c r="D166" s="408">
        <v>920353</v>
      </c>
      <c r="E166" s="411">
        <v>1134452</v>
      </c>
      <c r="F166" s="409">
        <v>1145160</v>
      </c>
      <c r="G166" s="410">
        <v>985815</v>
      </c>
      <c r="H166" s="185">
        <v>695478</v>
      </c>
      <c r="I166" s="409">
        <v>964497</v>
      </c>
      <c r="J166" s="408">
        <v>914339</v>
      </c>
      <c r="K166" s="411">
        <v>1058253</v>
      </c>
      <c r="L166" s="409">
        <v>1079872</v>
      </c>
      <c r="M166" s="408">
        <v>784101</v>
      </c>
      <c r="N166" s="411">
        <v>709817</v>
      </c>
      <c r="O166" s="409">
        <v>633695</v>
      </c>
      <c r="P166" s="408">
        <v>542022</v>
      </c>
      <c r="Q166" s="412">
        <v>246561</v>
      </c>
      <c r="R166" s="409">
        <v>55925</v>
      </c>
      <c r="S166" s="408">
        <v>6768</v>
      </c>
      <c r="T166" s="411">
        <v>309</v>
      </c>
      <c r="U166" s="413">
        <v>103</v>
      </c>
      <c r="V166" s="408">
        <v>0</v>
      </c>
      <c r="W166" s="414">
        <v>0</v>
      </c>
      <c r="X166" s="413">
        <v>0</v>
      </c>
      <c r="Y166" s="415">
        <v>0</v>
      </c>
      <c r="Z166" s="411">
        <v>0</v>
      </c>
      <c r="AA166" s="535">
        <v>0</v>
      </c>
      <c r="AB166" s="415">
        <v>0</v>
      </c>
      <c r="AC166" s="411">
        <v>0</v>
      </c>
      <c r="AD166" s="409">
        <v>0</v>
      </c>
      <c r="AE166" s="415">
        <v>2729</v>
      </c>
      <c r="AF166" s="411">
        <v>38468</v>
      </c>
      <c r="AG166" s="409">
        <v>138790</v>
      </c>
      <c r="AH166" s="408">
        <v>308149</v>
      </c>
      <c r="AI166" s="411">
        <v>513935</v>
      </c>
      <c r="AJ166" s="409">
        <v>679376</v>
      </c>
      <c r="AK166" s="408">
        <v>858995</v>
      </c>
      <c r="AL166" s="416">
        <v>1050644</v>
      </c>
    </row>
    <row r="167" spans="1:38" ht="14.25" customHeight="1" x14ac:dyDescent="0.15">
      <c r="A167" s="186" t="s">
        <v>145</v>
      </c>
      <c r="B167" s="417" t="s">
        <v>96</v>
      </c>
      <c r="C167" s="418">
        <v>1325</v>
      </c>
      <c r="D167" s="419">
        <v>1289</v>
      </c>
      <c r="E167" s="422">
        <v>1361</v>
      </c>
      <c r="F167" s="420">
        <v>1313</v>
      </c>
      <c r="G167" s="421">
        <v>1284</v>
      </c>
      <c r="H167" s="187">
        <v>1282</v>
      </c>
      <c r="I167" s="420">
        <v>1268</v>
      </c>
      <c r="J167" s="419">
        <v>1261</v>
      </c>
      <c r="K167" s="422">
        <v>1243</v>
      </c>
      <c r="L167" s="420">
        <v>1041</v>
      </c>
      <c r="M167" s="419">
        <v>901</v>
      </c>
      <c r="N167" s="422">
        <v>910</v>
      </c>
      <c r="O167" s="420">
        <v>915</v>
      </c>
      <c r="P167" s="419">
        <v>848</v>
      </c>
      <c r="Q167" s="423">
        <v>775</v>
      </c>
      <c r="R167" s="420">
        <v>845</v>
      </c>
      <c r="S167" s="419">
        <v>846</v>
      </c>
      <c r="T167" s="422">
        <v>964</v>
      </c>
      <c r="U167" s="424">
        <v>1087</v>
      </c>
      <c r="V167" s="419">
        <v>0</v>
      </c>
      <c r="W167" s="423">
        <v>0</v>
      </c>
      <c r="X167" s="424">
        <v>0</v>
      </c>
      <c r="Y167" s="425">
        <v>0</v>
      </c>
      <c r="Z167" s="422">
        <v>0</v>
      </c>
      <c r="AA167" s="255">
        <v>0</v>
      </c>
      <c r="AB167" s="425">
        <v>0</v>
      </c>
      <c r="AC167" s="422">
        <v>0</v>
      </c>
      <c r="AD167" s="420">
        <v>0</v>
      </c>
      <c r="AE167" s="425">
        <v>4830</v>
      </c>
      <c r="AF167" s="422">
        <v>3052</v>
      </c>
      <c r="AG167" s="420">
        <v>2387</v>
      </c>
      <c r="AH167" s="419">
        <v>1908</v>
      </c>
      <c r="AI167" s="422">
        <v>1785</v>
      </c>
      <c r="AJ167" s="420">
        <v>1750</v>
      </c>
      <c r="AK167" s="419">
        <v>2168</v>
      </c>
      <c r="AL167" s="426">
        <v>2560</v>
      </c>
    </row>
    <row r="168" spans="1:38" ht="14.25" customHeight="1" x14ac:dyDescent="0.15">
      <c r="A168" s="182" t="s">
        <v>146</v>
      </c>
      <c r="B168" s="394" t="s">
        <v>95</v>
      </c>
      <c r="C168" s="397">
        <v>61</v>
      </c>
      <c r="D168" s="398">
        <v>127</v>
      </c>
      <c r="E168" s="479">
        <v>123</v>
      </c>
      <c r="F168" s="399">
        <v>113</v>
      </c>
      <c r="G168" s="400">
        <v>102</v>
      </c>
      <c r="H168" s="183">
        <v>67</v>
      </c>
      <c r="I168" s="399">
        <v>62</v>
      </c>
      <c r="J168" s="398">
        <v>90</v>
      </c>
      <c r="K168" s="401">
        <v>106</v>
      </c>
      <c r="L168" s="399">
        <v>202</v>
      </c>
      <c r="M168" s="398">
        <v>304</v>
      </c>
      <c r="N168" s="401">
        <v>592</v>
      </c>
      <c r="O168" s="399">
        <v>891</v>
      </c>
      <c r="P168" s="398">
        <v>1102</v>
      </c>
      <c r="Q168" s="402">
        <v>1483</v>
      </c>
      <c r="R168" s="399">
        <v>1616</v>
      </c>
      <c r="S168" s="398">
        <v>1515</v>
      </c>
      <c r="T168" s="401">
        <v>1119</v>
      </c>
      <c r="U168" s="403">
        <v>1166</v>
      </c>
      <c r="V168" s="398">
        <v>983</v>
      </c>
      <c r="W168" s="404">
        <v>999</v>
      </c>
      <c r="X168" s="403">
        <v>911</v>
      </c>
      <c r="Y168" s="405">
        <v>630</v>
      </c>
      <c r="Z168" s="401">
        <v>682</v>
      </c>
      <c r="AA168" s="534">
        <v>377</v>
      </c>
      <c r="AB168" s="405">
        <v>225</v>
      </c>
      <c r="AC168" s="401">
        <v>295</v>
      </c>
      <c r="AD168" s="399">
        <v>272</v>
      </c>
      <c r="AE168" s="405">
        <v>210</v>
      </c>
      <c r="AF168" s="401">
        <v>139</v>
      </c>
      <c r="AG168" s="399">
        <v>109</v>
      </c>
      <c r="AH168" s="398">
        <v>179</v>
      </c>
      <c r="AI168" s="401">
        <v>162</v>
      </c>
      <c r="AJ168" s="399">
        <v>184</v>
      </c>
      <c r="AK168" s="398">
        <v>199</v>
      </c>
      <c r="AL168" s="406">
        <v>162</v>
      </c>
    </row>
    <row r="169" spans="1:38" ht="14.25" customHeight="1" x14ac:dyDescent="0.15">
      <c r="A169" s="184" t="s">
        <v>146</v>
      </c>
      <c r="B169" s="395" t="s">
        <v>94</v>
      </c>
      <c r="C169" s="407">
        <v>62302</v>
      </c>
      <c r="D169" s="408">
        <v>95143</v>
      </c>
      <c r="E169" s="411">
        <v>88078</v>
      </c>
      <c r="F169" s="409">
        <v>92639</v>
      </c>
      <c r="G169" s="410">
        <v>93501</v>
      </c>
      <c r="H169" s="185">
        <v>70038</v>
      </c>
      <c r="I169" s="409">
        <v>83441</v>
      </c>
      <c r="J169" s="408">
        <v>125919</v>
      </c>
      <c r="K169" s="411">
        <v>124875</v>
      </c>
      <c r="L169" s="409">
        <v>174968</v>
      </c>
      <c r="M169" s="408">
        <v>213054</v>
      </c>
      <c r="N169" s="411">
        <v>370355</v>
      </c>
      <c r="O169" s="409">
        <v>539303</v>
      </c>
      <c r="P169" s="408">
        <v>590339</v>
      </c>
      <c r="Q169" s="412">
        <v>676405</v>
      </c>
      <c r="R169" s="409">
        <v>733190</v>
      </c>
      <c r="S169" s="408">
        <v>708392</v>
      </c>
      <c r="T169" s="411">
        <v>572668</v>
      </c>
      <c r="U169" s="413">
        <v>638273</v>
      </c>
      <c r="V169" s="408">
        <v>533575</v>
      </c>
      <c r="W169" s="414">
        <v>510320</v>
      </c>
      <c r="X169" s="413">
        <v>454394</v>
      </c>
      <c r="Y169" s="415">
        <v>332080</v>
      </c>
      <c r="Z169" s="411">
        <v>291136</v>
      </c>
      <c r="AA169" s="535">
        <v>174572</v>
      </c>
      <c r="AB169" s="415">
        <v>138166</v>
      </c>
      <c r="AC169" s="411">
        <v>177872</v>
      </c>
      <c r="AD169" s="409">
        <v>149224</v>
      </c>
      <c r="AE169" s="415">
        <v>125707</v>
      </c>
      <c r="AF169" s="411">
        <v>102897</v>
      </c>
      <c r="AG169" s="409">
        <v>103346</v>
      </c>
      <c r="AH169" s="408">
        <v>138532</v>
      </c>
      <c r="AI169" s="411">
        <v>137515</v>
      </c>
      <c r="AJ169" s="409">
        <v>171183</v>
      </c>
      <c r="AK169" s="408">
        <v>201300</v>
      </c>
      <c r="AL169" s="416">
        <v>234394</v>
      </c>
    </row>
    <row r="170" spans="1:38" ht="14.25" customHeight="1" x14ac:dyDescent="0.15">
      <c r="A170" s="186" t="s">
        <v>146</v>
      </c>
      <c r="B170" s="417" t="s">
        <v>147</v>
      </c>
      <c r="C170" s="418">
        <v>1028</v>
      </c>
      <c r="D170" s="419">
        <v>751</v>
      </c>
      <c r="E170" s="422">
        <v>715</v>
      </c>
      <c r="F170" s="420">
        <v>817</v>
      </c>
      <c r="G170" s="421">
        <v>913</v>
      </c>
      <c r="H170" s="187">
        <v>1050</v>
      </c>
      <c r="I170" s="420">
        <v>1345</v>
      </c>
      <c r="J170" s="419">
        <v>1398</v>
      </c>
      <c r="K170" s="422">
        <v>1180</v>
      </c>
      <c r="L170" s="420">
        <v>867</v>
      </c>
      <c r="M170" s="419">
        <v>701</v>
      </c>
      <c r="N170" s="422">
        <v>626</v>
      </c>
      <c r="O170" s="420">
        <v>605</v>
      </c>
      <c r="P170" s="419">
        <v>535</v>
      </c>
      <c r="Q170" s="423">
        <v>456</v>
      </c>
      <c r="R170" s="420">
        <v>454</v>
      </c>
      <c r="S170" s="419">
        <v>467</v>
      </c>
      <c r="T170" s="422">
        <v>512</v>
      </c>
      <c r="U170" s="424">
        <v>547</v>
      </c>
      <c r="V170" s="419">
        <v>543</v>
      </c>
      <c r="W170" s="423">
        <v>511</v>
      </c>
      <c r="X170" s="424">
        <v>499</v>
      </c>
      <c r="Y170" s="425">
        <v>527</v>
      </c>
      <c r="Z170" s="422">
        <v>427</v>
      </c>
      <c r="AA170" s="255">
        <v>463</v>
      </c>
      <c r="AB170" s="425">
        <v>613</v>
      </c>
      <c r="AC170" s="422">
        <v>604</v>
      </c>
      <c r="AD170" s="420">
        <v>549</v>
      </c>
      <c r="AE170" s="425">
        <v>600</v>
      </c>
      <c r="AF170" s="422">
        <v>738</v>
      </c>
      <c r="AG170" s="420">
        <v>944</v>
      </c>
      <c r="AH170" s="419">
        <v>775</v>
      </c>
      <c r="AI170" s="422">
        <v>851</v>
      </c>
      <c r="AJ170" s="420">
        <v>930</v>
      </c>
      <c r="AK170" s="419">
        <v>1013</v>
      </c>
      <c r="AL170" s="426">
        <v>1451</v>
      </c>
    </row>
    <row r="171" spans="1:38" ht="14.25" customHeight="1" x14ac:dyDescent="0.15">
      <c r="A171" s="182" t="s">
        <v>206</v>
      </c>
      <c r="B171" s="394" t="s">
        <v>93</v>
      </c>
      <c r="C171" s="397">
        <v>43</v>
      </c>
      <c r="D171" s="398">
        <v>74</v>
      </c>
      <c r="E171" s="401">
        <v>65</v>
      </c>
      <c r="F171" s="399">
        <v>61</v>
      </c>
      <c r="G171" s="278">
        <v>57</v>
      </c>
      <c r="H171" s="183">
        <v>38</v>
      </c>
      <c r="I171" s="399">
        <v>48</v>
      </c>
      <c r="J171" s="398">
        <v>68</v>
      </c>
      <c r="K171" s="401">
        <v>71</v>
      </c>
      <c r="L171" s="399">
        <v>82</v>
      </c>
      <c r="M171" s="398">
        <v>69</v>
      </c>
      <c r="N171" s="401">
        <v>82</v>
      </c>
      <c r="O171" s="399">
        <v>94</v>
      </c>
      <c r="P171" s="398">
        <v>88</v>
      </c>
      <c r="Q171" s="402">
        <v>124</v>
      </c>
      <c r="R171" s="399">
        <v>122</v>
      </c>
      <c r="S171" s="398">
        <v>133</v>
      </c>
      <c r="T171" s="401">
        <v>137</v>
      </c>
      <c r="U171" s="403">
        <v>169</v>
      </c>
      <c r="V171" s="398">
        <v>141</v>
      </c>
      <c r="W171" s="404">
        <v>166</v>
      </c>
      <c r="X171" s="403">
        <v>193</v>
      </c>
      <c r="Y171" s="405">
        <v>193</v>
      </c>
      <c r="Z171" s="401">
        <v>263</v>
      </c>
      <c r="AA171" s="534">
        <v>162</v>
      </c>
      <c r="AB171" s="405">
        <v>145</v>
      </c>
      <c r="AC171" s="401">
        <v>121</v>
      </c>
      <c r="AD171" s="399">
        <v>97</v>
      </c>
      <c r="AE171" s="405">
        <v>101</v>
      </c>
      <c r="AF171" s="401">
        <v>99</v>
      </c>
      <c r="AG171" s="399">
        <v>83</v>
      </c>
      <c r="AH171" s="398">
        <v>141</v>
      </c>
      <c r="AI171" s="401">
        <v>133</v>
      </c>
      <c r="AJ171" s="399">
        <v>141</v>
      </c>
      <c r="AK171" s="398">
        <v>148</v>
      </c>
      <c r="AL171" s="406">
        <v>129</v>
      </c>
    </row>
    <row r="172" spans="1:38" ht="14.25" customHeight="1" x14ac:dyDescent="0.15">
      <c r="A172" s="184" t="s">
        <v>206</v>
      </c>
      <c r="B172" s="395" t="s">
        <v>94</v>
      </c>
      <c r="C172" s="407">
        <v>50036</v>
      </c>
      <c r="D172" s="408">
        <v>64424</v>
      </c>
      <c r="E172" s="411">
        <v>59252</v>
      </c>
      <c r="F172" s="409">
        <v>65965</v>
      </c>
      <c r="G172" s="410">
        <v>68129</v>
      </c>
      <c r="H172" s="185">
        <v>52264</v>
      </c>
      <c r="I172" s="409">
        <v>72589</v>
      </c>
      <c r="J172" s="408">
        <v>105417</v>
      </c>
      <c r="K172" s="411">
        <v>95470</v>
      </c>
      <c r="L172" s="409">
        <v>86012</v>
      </c>
      <c r="M172" s="408">
        <v>63498</v>
      </c>
      <c r="N172" s="411">
        <v>75984</v>
      </c>
      <c r="O172" s="409">
        <v>97482</v>
      </c>
      <c r="P172" s="408">
        <v>77996</v>
      </c>
      <c r="Q172" s="412">
        <v>89978</v>
      </c>
      <c r="R172" s="409">
        <v>94303</v>
      </c>
      <c r="S172" s="408">
        <v>111420</v>
      </c>
      <c r="T172" s="411">
        <v>127628</v>
      </c>
      <c r="U172" s="413">
        <v>167109</v>
      </c>
      <c r="V172" s="408">
        <v>139230</v>
      </c>
      <c r="W172" s="414">
        <v>123287</v>
      </c>
      <c r="X172" s="413">
        <v>126945</v>
      </c>
      <c r="Y172" s="415">
        <v>129570</v>
      </c>
      <c r="Z172" s="411">
        <v>127452</v>
      </c>
      <c r="AA172" s="535">
        <v>85539</v>
      </c>
      <c r="AB172" s="415">
        <v>98507</v>
      </c>
      <c r="AC172" s="411">
        <v>90548</v>
      </c>
      <c r="AD172" s="409">
        <v>66521</v>
      </c>
      <c r="AE172" s="415">
        <v>74058</v>
      </c>
      <c r="AF172" s="411">
        <v>79177</v>
      </c>
      <c r="AG172" s="409">
        <v>87253</v>
      </c>
      <c r="AH172" s="408">
        <v>117681</v>
      </c>
      <c r="AI172" s="411">
        <v>120561</v>
      </c>
      <c r="AJ172" s="409">
        <v>143303</v>
      </c>
      <c r="AK172" s="408">
        <v>168619</v>
      </c>
      <c r="AL172" s="416">
        <v>209012</v>
      </c>
    </row>
    <row r="173" spans="1:38" ht="14.25" customHeight="1" x14ac:dyDescent="0.15">
      <c r="A173" s="186" t="s">
        <v>206</v>
      </c>
      <c r="B173" s="417" t="s">
        <v>96</v>
      </c>
      <c r="C173" s="418">
        <v>1168</v>
      </c>
      <c r="D173" s="419">
        <v>865</v>
      </c>
      <c r="E173" s="422">
        <v>909</v>
      </c>
      <c r="F173" s="420">
        <v>1080</v>
      </c>
      <c r="G173" s="421">
        <v>1190</v>
      </c>
      <c r="H173" s="187">
        <v>1360</v>
      </c>
      <c r="I173" s="420">
        <v>1512</v>
      </c>
      <c r="J173" s="419">
        <v>1541</v>
      </c>
      <c r="K173" s="422">
        <v>1339</v>
      </c>
      <c r="L173" s="420">
        <v>1049</v>
      </c>
      <c r="M173" s="419">
        <v>917</v>
      </c>
      <c r="N173" s="422">
        <v>826</v>
      </c>
      <c r="O173" s="420">
        <v>1034</v>
      </c>
      <c r="P173" s="419">
        <v>882</v>
      </c>
      <c r="Q173" s="423">
        <v>724</v>
      </c>
      <c r="R173" s="420">
        <v>770</v>
      </c>
      <c r="S173" s="419">
        <v>839</v>
      </c>
      <c r="T173" s="422">
        <v>933</v>
      </c>
      <c r="U173" s="424">
        <v>990</v>
      </c>
      <c r="V173" s="419">
        <v>988</v>
      </c>
      <c r="W173" s="423">
        <v>745</v>
      </c>
      <c r="X173" s="424">
        <v>656</v>
      </c>
      <c r="Y173" s="425">
        <v>670</v>
      </c>
      <c r="Z173" s="422">
        <v>485</v>
      </c>
      <c r="AA173" s="255">
        <v>528</v>
      </c>
      <c r="AB173" s="425">
        <v>678</v>
      </c>
      <c r="AC173" s="422">
        <v>748</v>
      </c>
      <c r="AD173" s="420">
        <v>685</v>
      </c>
      <c r="AE173" s="425">
        <v>734</v>
      </c>
      <c r="AF173" s="422">
        <v>802</v>
      </c>
      <c r="AG173" s="420">
        <v>1051</v>
      </c>
      <c r="AH173" s="419">
        <v>835</v>
      </c>
      <c r="AI173" s="422">
        <v>906</v>
      </c>
      <c r="AJ173" s="420">
        <v>1018</v>
      </c>
      <c r="AK173" s="419">
        <v>1137</v>
      </c>
      <c r="AL173" s="426">
        <v>1616</v>
      </c>
    </row>
    <row r="174" spans="1:38" ht="14.25" customHeight="1" x14ac:dyDescent="0.15">
      <c r="A174" s="182" t="s">
        <v>230</v>
      </c>
      <c r="B174" s="394" t="s">
        <v>93</v>
      </c>
      <c r="C174" s="397">
        <v>9</v>
      </c>
      <c r="D174" s="398">
        <v>37</v>
      </c>
      <c r="E174" s="401">
        <v>49</v>
      </c>
      <c r="F174" s="399">
        <v>44</v>
      </c>
      <c r="G174" s="400">
        <v>29</v>
      </c>
      <c r="H174" s="183">
        <v>12</v>
      </c>
      <c r="I174" s="399">
        <v>3</v>
      </c>
      <c r="J174" s="398">
        <v>8</v>
      </c>
      <c r="K174" s="401">
        <v>20</v>
      </c>
      <c r="L174" s="399">
        <v>42</v>
      </c>
      <c r="M174" s="398">
        <v>63</v>
      </c>
      <c r="N174" s="401">
        <v>119</v>
      </c>
      <c r="O174" s="399">
        <v>179</v>
      </c>
      <c r="P174" s="398">
        <v>287</v>
      </c>
      <c r="Q174" s="402">
        <v>351</v>
      </c>
      <c r="R174" s="399">
        <v>278</v>
      </c>
      <c r="S174" s="398">
        <v>228</v>
      </c>
      <c r="T174" s="401">
        <v>193</v>
      </c>
      <c r="U174" s="403">
        <v>261</v>
      </c>
      <c r="V174" s="398">
        <v>138</v>
      </c>
      <c r="W174" s="404">
        <v>179</v>
      </c>
      <c r="X174" s="403">
        <v>93</v>
      </c>
      <c r="Y174" s="405">
        <v>14</v>
      </c>
      <c r="Z174" s="401">
        <v>4</v>
      </c>
      <c r="AA174" s="534">
        <v>1</v>
      </c>
      <c r="AB174" s="405">
        <v>3</v>
      </c>
      <c r="AC174" s="401">
        <v>14</v>
      </c>
      <c r="AD174" s="399">
        <v>10</v>
      </c>
      <c r="AE174" s="405">
        <v>4</v>
      </c>
      <c r="AF174" s="401">
        <v>5</v>
      </c>
      <c r="AG174" s="399">
        <v>7</v>
      </c>
      <c r="AH174" s="398">
        <v>16</v>
      </c>
      <c r="AI174" s="401">
        <v>14</v>
      </c>
      <c r="AJ174" s="399">
        <v>15</v>
      </c>
      <c r="AK174" s="398">
        <v>11</v>
      </c>
      <c r="AL174" s="406">
        <v>9</v>
      </c>
    </row>
    <row r="175" spans="1:38" ht="14.25" customHeight="1" x14ac:dyDescent="0.15">
      <c r="A175" s="184" t="s">
        <v>230</v>
      </c>
      <c r="B175" s="395" t="s">
        <v>94</v>
      </c>
      <c r="C175" s="407">
        <v>5804</v>
      </c>
      <c r="D175" s="408">
        <v>21052</v>
      </c>
      <c r="E175" s="411">
        <v>23193</v>
      </c>
      <c r="F175" s="409">
        <v>21037</v>
      </c>
      <c r="G175" s="410">
        <v>15457</v>
      </c>
      <c r="H175" s="185">
        <v>7160</v>
      </c>
      <c r="I175" s="409">
        <v>2673</v>
      </c>
      <c r="J175" s="408">
        <v>7576</v>
      </c>
      <c r="K175" s="411">
        <v>17082</v>
      </c>
      <c r="L175" s="409">
        <v>32550</v>
      </c>
      <c r="M175" s="408">
        <v>40269</v>
      </c>
      <c r="N175" s="411">
        <v>68125</v>
      </c>
      <c r="O175" s="409">
        <v>102696</v>
      </c>
      <c r="P175" s="408">
        <v>151038</v>
      </c>
      <c r="Q175" s="412">
        <v>159013</v>
      </c>
      <c r="R175" s="409">
        <v>121147</v>
      </c>
      <c r="S175" s="408">
        <v>93625</v>
      </c>
      <c r="T175" s="411">
        <v>84602</v>
      </c>
      <c r="U175" s="413">
        <v>114958</v>
      </c>
      <c r="V175" s="408">
        <v>62497</v>
      </c>
      <c r="W175" s="414">
        <v>78107</v>
      </c>
      <c r="X175" s="413">
        <v>32280</v>
      </c>
      <c r="Y175" s="415">
        <v>5328</v>
      </c>
      <c r="Z175" s="411">
        <v>1176</v>
      </c>
      <c r="AA175" s="233">
        <v>167</v>
      </c>
      <c r="AB175" s="415">
        <v>1025</v>
      </c>
      <c r="AC175" s="411">
        <v>6272</v>
      </c>
      <c r="AD175" s="409">
        <v>4397</v>
      </c>
      <c r="AE175" s="415">
        <v>2190</v>
      </c>
      <c r="AF175" s="411">
        <v>2519</v>
      </c>
      <c r="AG175" s="409">
        <v>3296</v>
      </c>
      <c r="AH175" s="408">
        <v>7817</v>
      </c>
      <c r="AI175" s="411">
        <v>7345</v>
      </c>
      <c r="AJ175" s="409">
        <v>9164</v>
      </c>
      <c r="AK175" s="408">
        <v>7398</v>
      </c>
      <c r="AL175" s="416">
        <v>6220</v>
      </c>
    </row>
    <row r="176" spans="1:38" ht="14.25" customHeight="1" x14ac:dyDescent="0.15">
      <c r="A176" s="186" t="s">
        <v>230</v>
      </c>
      <c r="B176" s="417" t="s">
        <v>96</v>
      </c>
      <c r="C176" s="418">
        <v>671</v>
      </c>
      <c r="D176" s="419">
        <v>562</v>
      </c>
      <c r="E176" s="422">
        <v>476</v>
      </c>
      <c r="F176" s="420">
        <v>479</v>
      </c>
      <c r="G176" s="421">
        <v>533</v>
      </c>
      <c r="H176" s="187">
        <v>589</v>
      </c>
      <c r="I176" s="420">
        <v>773</v>
      </c>
      <c r="J176" s="419">
        <v>932</v>
      </c>
      <c r="K176" s="422">
        <v>837</v>
      </c>
      <c r="L176" s="420">
        <v>771</v>
      </c>
      <c r="M176" s="419">
        <v>635</v>
      </c>
      <c r="N176" s="422">
        <v>574</v>
      </c>
      <c r="O176" s="420">
        <v>573</v>
      </c>
      <c r="P176" s="419">
        <v>527</v>
      </c>
      <c r="Q176" s="423">
        <v>453</v>
      </c>
      <c r="R176" s="420">
        <v>437</v>
      </c>
      <c r="S176" s="419">
        <v>411</v>
      </c>
      <c r="T176" s="422">
        <v>439</v>
      </c>
      <c r="U176" s="424">
        <v>441</v>
      </c>
      <c r="V176" s="419">
        <v>454</v>
      </c>
      <c r="W176" s="423">
        <v>436</v>
      </c>
      <c r="X176" s="424">
        <v>348</v>
      </c>
      <c r="Y176" s="425">
        <v>372</v>
      </c>
      <c r="Z176" s="422">
        <v>271</v>
      </c>
      <c r="AA176" s="255">
        <v>231</v>
      </c>
      <c r="AB176" s="425">
        <v>377</v>
      </c>
      <c r="AC176" s="422">
        <v>462</v>
      </c>
      <c r="AD176" s="420">
        <v>440</v>
      </c>
      <c r="AE176" s="425">
        <v>488</v>
      </c>
      <c r="AF176" s="422">
        <v>521</v>
      </c>
      <c r="AG176" s="420">
        <v>504</v>
      </c>
      <c r="AH176" s="419">
        <v>502</v>
      </c>
      <c r="AI176" s="422">
        <v>539</v>
      </c>
      <c r="AJ176" s="420">
        <v>625</v>
      </c>
      <c r="AK176" s="419">
        <v>683</v>
      </c>
      <c r="AL176" s="426">
        <v>726</v>
      </c>
    </row>
    <row r="177" spans="1:49" ht="14.25" customHeight="1" x14ac:dyDescent="0.15">
      <c r="A177" s="182" t="s">
        <v>209</v>
      </c>
      <c r="B177" s="394" t="s">
        <v>93</v>
      </c>
      <c r="C177" s="397">
        <v>5</v>
      </c>
      <c r="D177" s="398">
        <v>1</v>
      </c>
      <c r="E177" s="401">
        <v>0</v>
      </c>
      <c r="F177" s="399">
        <v>0</v>
      </c>
      <c r="G177" s="400">
        <v>2</v>
      </c>
      <c r="H177" s="183">
        <v>0</v>
      </c>
      <c r="I177" s="399">
        <v>2</v>
      </c>
      <c r="J177" s="398">
        <v>3</v>
      </c>
      <c r="K177" s="401">
        <v>1</v>
      </c>
      <c r="L177" s="399">
        <v>5</v>
      </c>
      <c r="M177" s="398">
        <v>34</v>
      </c>
      <c r="N177" s="401">
        <v>127</v>
      </c>
      <c r="O177" s="399">
        <v>239</v>
      </c>
      <c r="P177" s="398">
        <v>324</v>
      </c>
      <c r="Q177" s="402">
        <v>441</v>
      </c>
      <c r="R177" s="399">
        <v>404</v>
      </c>
      <c r="S177" s="398">
        <v>238</v>
      </c>
      <c r="T177" s="401">
        <v>98</v>
      </c>
      <c r="U177" s="403">
        <v>54</v>
      </c>
      <c r="V177" s="398">
        <v>72</v>
      </c>
      <c r="W177" s="404">
        <v>93</v>
      </c>
      <c r="X177" s="403">
        <v>48</v>
      </c>
      <c r="Y177" s="405">
        <v>1</v>
      </c>
      <c r="Z177" s="401">
        <v>0</v>
      </c>
      <c r="AA177" s="534">
        <v>0</v>
      </c>
      <c r="AB177" s="405">
        <v>0</v>
      </c>
      <c r="AC177" s="401">
        <v>2</v>
      </c>
      <c r="AD177" s="399">
        <v>3</v>
      </c>
      <c r="AE177" s="405">
        <v>3</v>
      </c>
      <c r="AF177" s="401">
        <v>1</v>
      </c>
      <c r="AG177" s="403">
        <v>0</v>
      </c>
      <c r="AH177" s="405">
        <v>1</v>
      </c>
      <c r="AI177" s="402">
        <v>0</v>
      </c>
      <c r="AJ177" s="399">
        <v>13</v>
      </c>
      <c r="AK177" s="398">
        <v>20</v>
      </c>
      <c r="AL177" s="406">
        <v>7</v>
      </c>
    </row>
    <row r="178" spans="1:49" ht="14.25" customHeight="1" x14ac:dyDescent="0.15">
      <c r="A178" s="184" t="s">
        <v>209</v>
      </c>
      <c r="B178" s="395" t="s">
        <v>94</v>
      </c>
      <c r="C178" s="407">
        <v>3222</v>
      </c>
      <c r="D178" s="408">
        <v>515</v>
      </c>
      <c r="E178" s="411">
        <v>118</v>
      </c>
      <c r="F178" s="409">
        <v>118</v>
      </c>
      <c r="G178" s="410">
        <v>1164</v>
      </c>
      <c r="H178" s="185">
        <v>147</v>
      </c>
      <c r="I178" s="409">
        <v>1565</v>
      </c>
      <c r="J178" s="408">
        <v>3084</v>
      </c>
      <c r="K178" s="411">
        <v>808</v>
      </c>
      <c r="L178" s="409">
        <v>4486</v>
      </c>
      <c r="M178" s="408">
        <v>24394</v>
      </c>
      <c r="N178" s="411">
        <v>79825</v>
      </c>
      <c r="O178" s="409">
        <v>137132</v>
      </c>
      <c r="P178" s="408">
        <v>166500</v>
      </c>
      <c r="Q178" s="412">
        <v>189374</v>
      </c>
      <c r="R178" s="409">
        <v>168036</v>
      </c>
      <c r="S178" s="408">
        <v>101102</v>
      </c>
      <c r="T178" s="411">
        <v>42098</v>
      </c>
      <c r="U178" s="413">
        <v>27725</v>
      </c>
      <c r="V178" s="408">
        <v>34989</v>
      </c>
      <c r="W178" s="414">
        <v>43538</v>
      </c>
      <c r="X178" s="413">
        <v>20231</v>
      </c>
      <c r="Y178" s="415">
        <v>599</v>
      </c>
      <c r="Z178" s="411">
        <v>0</v>
      </c>
      <c r="AA178" s="535">
        <v>0</v>
      </c>
      <c r="AB178" s="415">
        <v>0</v>
      </c>
      <c r="AC178" s="411">
        <v>936</v>
      </c>
      <c r="AD178" s="409">
        <v>1145</v>
      </c>
      <c r="AE178" s="415">
        <v>1516</v>
      </c>
      <c r="AF178" s="411">
        <v>375</v>
      </c>
      <c r="AG178" s="413">
        <v>114</v>
      </c>
      <c r="AH178" s="415">
        <v>491</v>
      </c>
      <c r="AI178" s="412">
        <v>368</v>
      </c>
      <c r="AJ178" s="409">
        <v>9346</v>
      </c>
      <c r="AK178" s="408">
        <v>12251</v>
      </c>
      <c r="AL178" s="416">
        <v>5282</v>
      </c>
    </row>
    <row r="179" spans="1:49" ht="14.25" customHeight="1" x14ac:dyDescent="0.15">
      <c r="A179" s="186" t="s">
        <v>209</v>
      </c>
      <c r="B179" s="417" t="s">
        <v>96</v>
      </c>
      <c r="C179" s="418">
        <v>659</v>
      </c>
      <c r="D179" s="419">
        <v>574</v>
      </c>
      <c r="E179" s="422">
        <v>462</v>
      </c>
      <c r="F179" s="420">
        <v>560</v>
      </c>
      <c r="G179" s="421">
        <v>621</v>
      </c>
      <c r="H179" s="187">
        <v>367</v>
      </c>
      <c r="I179" s="420">
        <v>785</v>
      </c>
      <c r="J179" s="419">
        <v>915</v>
      </c>
      <c r="K179" s="422">
        <v>846</v>
      </c>
      <c r="L179" s="420">
        <v>845</v>
      </c>
      <c r="M179" s="419">
        <v>711</v>
      </c>
      <c r="N179" s="422">
        <v>629</v>
      </c>
      <c r="O179" s="420">
        <v>573</v>
      </c>
      <c r="P179" s="419">
        <v>514</v>
      </c>
      <c r="Q179" s="423">
        <v>429</v>
      </c>
      <c r="R179" s="420">
        <v>416</v>
      </c>
      <c r="S179" s="419">
        <v>425</v>
      </c>
      <c r="T179" s="422">
        <v>430</v>
      </c>
      <c r="U179" s="424">
        <v>516</v>
      </c>
      <c r="V179" s="419">
        <v>484</v>
      </c>
      <c r="W179" s="423">
        <v>470</v>
      </c>
      <c r="X179" s="424">
        <v>426</v>
      </c>
      <c r="Y179" s="425">
        <v>439</v>
      </c>
      <c r="Z179" s="422">
        <v>0</v>
      </c>
      <c r="AA179" s="255">
        <v>0</v>
      </c>
      <c r="AB179" s="425">
        <v>0</v>
      </c>
      <c r="AC179" s="422">
        <v>488</v>
      </c>
      <c r="AD179" s="420">
        <v>417</v>
      </c>
      <c r="AE179" s="425">
        <v>472</v>
      </c>
      <c r="AF179" s="422">
        <v>528</v>
      </c>
      <c r="AG179" s="424">
        <v>432</v>
      </c>
      <c r="AH179" s="425">
        <v>426</v>
      </c>
      <c r="AI179" s="423">
        <v>876</v>
      </c>
      <c r="AJ179" s="420">
        <v>709</v>
      </c>
      <c r="AK179" s="419">
        <v>616</v>
      </c>
      <c r="AL179" s="426">
        <v>729</v>
      </c>
    </row>
    <row r="180" spans="1:49" ht="14.25" customHeight="1" x14ac:dyDescent="0.15">
      <c r="A180" s="182" t="s">
        <v>211</v>
      </c>
      <c r="B180" s="394" t="s">
        <v>93</v>
      </c>
      <c r="C180" s="397">
        <v>11</v>
      </c>
      <c r="D180" s="398">
        <v>22</v>
      </c>
      <c r="E180" s="401">
        <v>40</v>
      </c>
      <c r="F180" s="399">
        <v>13</v>
      </c>
      <c r="G180" s="400">
        <v>30</v>
      </c>
      <c r="H180" s="183">
        <v>32</v>
      </c>
      <c r="I180" s="399">
        <v>63</v>
      </c>
      <c r="J180" s="398">
        <v>113</v>
      </c>
      <c r="K180" s="401">
        <v>224</v>
      </c>
      <c r="L180" s="399">
        <v>515</v>
      </c>
      <c r="M180" s="398">
        <v>783</v>
      </c>
      <c r="N180" s="401">
        <v>1358</v>
      </c>
      <c r="O180" s="399">
        <v>1533</v>
      </c>
      <c r="P180" s="398">
        <v>1707</v>
      </c>
      <c r="Q180" s="402">
        <v>2283</v>
      </c>
      <c r="R180" s="399">
        <v>2218</v>
      </c>
      <c r="S180" s="398">
        <v>2346</v>
      </c>
      <c r="T180" s="401">
        <v>2180</v>
      </c>
      <c r="U180" s="403">
        <v>2306</v>
      </c>
      <c r="V180" s="398">
        <v>3346</v>
      </c>
      <c r="W180" s="404">
        <v>4786</v>
      </c>
      <c r="X180" s="403">
        <v>3735</v>
      </c>
      <c r="Y180" s="405">
        <v>1740</v>
      </c>
      <c r="Z180" s="401">
        <v>1208</v>
      </c>
      <c r="AA180" s="534">
        <v>284</v>
      </c>
      <c r="AB180" s="405">
        <v>140</v>
      </c>
      <c r="AC180" s="401">
        <v>39</v>
      </c>
      <c r="AD180" s="399">
        <v>41</v>
      </c>
      <c r="AE180" s="405">
        <v>42</v>
      </c>
      <c r="AF180" s="401">
        <v>41</v>
      </c>
      <c r="AG180" s="399">
        <v>37</v>
      </c>
      <c r="AH180" s="398">
        <v>52</v>
      </c>
      <c r="AI180" s="401">
        <v>37</v>
      </c>
      <c r="AJ180" s="399">
        <v>50</v>
      </c>
      <c r="AK180" s="398">
        <v>53</v>
      </c>
      <c r="AL180" s="406">
        <v>24</v>
      </c>
    </row>
    <row r="181" spans="1:49" ht="14.25" customHeight="1" x14ac:dyDescent="0.15">
      <c r="A181" s="184" t="s">
        <v>211</v>
      </c>
      <c r="B181" s="395" t="s">
        <v>94</v>
      </c>
      <c r="C181" s="407">
        <v>2899</v>
      </c>
      <c r="D181" s="408">
        <v>6917</v>
      </c>
      <c r="E181" s="411">
        <v>11723</v>
      </c>
      <c r="F181" s="409">
        <v>4175</v>
      </c>
      <c r="G181" s="410">
        <v>8599</v>
      </c>
      <c r="H181" s="185">
        <v>10470</v>
      </c>
      <c r="I181" s="409">
        <v>23568</v>
      </c>
      <c r="J181" s="408">
        <v>38512</v>
      </c>
      <c r="K181" s="411">
        <v>72587</v>
      </c>
      <c r="L181" s="409">
        <v>159647</v>
      </c>
      <c r="M181" s="408">
        <v>227502</v>
      </c>
      <c r="N181" s="411">
        <v>400782</v>
      </c>
      <c r="O181" s="409">
        <v>457035</v>
      </c>
      <c r="P181" s="408">
        <v>497193</v>
      </c>
      <c r="Q181" s="412">
        <v>568002</v>
      </c>
      <c r="R181" s="409">
        <v>504112</v>
      </c>
      <c r="S181" s="408">
        <v>548919</v>
      </c>
      <c r="T181" s="411">
        <v>530887</v>
      </c>
      <c r="U181" s="413">
        <v>560867</v>
      </c>
      <c r="V181" s="408">
        <v>779859</v>
      </c>
      <c r="W181" s="414">
        <v>1080892</v>
      </c>
      <c r="X181" s="413">
        <v>878076</v>
      </c>
      <c r="Y181" s="415">
        <v>410312</v>
      </c>
      <c r="Z181" s="411">
        <v>244167</v>
      </c>
      <c r="AA181" s="535">
        <v>66367</v>
      </c>
      <c r="AB181" s="415">
        <v>33725</v>
      </c>
      <c r="AC181" s="411">
        <v>10381</v>
      </c>
      <c r="AD181" s="409">
        <v>11602</v>
      </c>
      <c r="AE181" s="415">
        <v>13763</v>
      </c>
      <c r="AF181" s="411">
        <v>13155</v>
      </c>
      <c r="AG181" s="409">
        <v>11675</v>
      </c>
      <c r="AH181" s="408">
        <v>14007</v>
      </c>
      <c r="AI181" s="411">
        <v>9279</v>
      </c>
      <c r="AJ181" s="409">
        <v>12900</v>
      </c>
      <c r="AK181" s="408">
        <v>14616</v>
      </c>
      <c r="AL181" s="416">
        <v>6743</v>
      </c>
    </row>
    <row r="182" spans="1:49" ht="14.25" customHeight="1" x14ac:dyDescent="0.15">
      <c r="A182" s="186" t="s">
        <v>211</v>
      </c>
      <c r="B182" s="417" t="s">
        <v>96</v>
      </c>
      <c r="C182" s="418">
        <v>273</v>
      </c>
      <c r="D182" s="419">
        <v>311</v>
      </c>
      <c r="E182" s="422">
        <v>291</v>
      </c>
      <c r="F182" s="420">
        <v>317</v>
      </c>
      <c r="G182" s="421">
        <v>284</v>
      </c>
      <c r="H182" s="187">
        <v>323</v>
      </c>
      <c r="I182" s="420">
        <v>373</v>
      </c>
      <c r="J182" s="419">
        <v>340</v>
      </c>
      <c r="K182" s="422">
        <v>324</v>
      </c>
      <c r="L182" s="420">
        <v>310</v>
      </c>
      <c r="M182" s="419">
        <v>290</v>
      </c>
      <c r="N182" s="422">
        <v>295</v>
      </c>
      <c r="O182" s="420">
        <v>298</v>
      </c>
      <c r="P182" s="419">
        <v>291</v>
      </c>
      <c r="Q182" s="423">
        <v>249</v>
      </c>
      <c r="R182" s="420">
        <v>227</v>
      </c>
      <c r="S182" s="419">
        <v>234</v>
      </c>
      <c r="T182" s="422">
        <v>244</v>
      </c>
      <c r="U182" s="424">
        <v>243</v>
      </c>
      <c r="V182" s="419">
        <v>233</v>
      </c>
      <c r="W182" s="423">
        <v>226</v>
      </c>
      <c r="X182" s="424">
        <v>235</v>
      </c>
      <c r="Y182" s="425">
        <v>236</v>
      </c>
      <c r="Z182" s="422">
        <v>202</v>
      </c>
      <c r="AA182" s="255">
        <v>234</v>
      </c>
      <c r="AB182" s="425">
        <v>241</v>
      </c>
      <c r="AC182" s="422">
        <v>265</v>
      </c>
      <c r="AD182" s="420">
        <v>285</v>
      </c>
      <c r="AE182" s="425">
        <v>327</v>
      </c>
      <c r="AF182" s="422">
        <v>323</v>
      </c>
      <c r="AG182" s="420">
        <v>316</v>
      </c>
      <c r="AH182" s="419">
        <v>268</v>
      </c>
      <c r="AI182" s="422">
        <v>248</v>
      </c>
      <c r="AJ182" s="420">
        <v>256</v>
      </c>
      <c r="AK182" s="419">
        <v>275</v>
      </c>
      <c r="AL182" s="426">
        <v>282</v>
      </c>
    </row>
    <row r="183" spans="1:49" ht="14.25" customHeight="1" x14ac:dyDescent="0.15">
      <c r="A183" s="182" t="s">
        <v>88</v>
      </c>
      <c r="B183" s="394" t="s">
        <v>93</v>
      </c>
      <c r="C183" s="397">
        <v>1</v>
      </c>
      <c r="D183" s="398">
        <v>0</v>
      </c>
      <c r="E183" s="401">
        <v>1</v>
      </c>
      <c r="F183" s="399">
        <v>6</v>
      </c>
      <c r="G183" s="400">
        <v>5</v>
      </c>
      <c r="H183" s="183">
        <v>14</v>
      </c>
      <c r="I183" s="399">
        <v>28</v>
      </c>
      <c r="J183" s="398">
        <v>52</v>
      </c>
      <c r="K183" s="401">
        <v>92</v>
      </c>
      <c r="L183" s="399">
        <v>156</v>
      </c>
      <c r="M183" s="398">
        <v>191</v>
      </c>
      <c r="N183" s="401">
        <v>250</v>
      </c>
      <c r="O183" s="399">
        <v>285</v>
      </c>
      <c r="P183" s="398">
        <v>437</v>
      </c>
      <c r="Q183" s="402">
        <v>614</v>
      </c>
      <c r="R183" s="399">
        <v>674</v>
      </c>
      <c r="S183" s="398">
        <v>535</v>
      </c>
      <c r="T183" s="401">
        <v>607</v>
      </c>
      <c r="U183" s="403">
        <v>1007</v>
      </c>
      <c r="V183" s="398">
        <v>809</v>
      </c>
      <c r="W183" s="404">
        <v>829</v>
      </c>
      <c r="X183" s="403">
        <v>368</v>
      </c>
      <c r="Y183" s="405">
        <v>195</v>
      </c>
      <c r="Z183" s="401">
        <v>71</v>
      </c>
      <c r="AA183" s="534">
        <v>20</v>
      </c>
      <c r="AB183" s="405">
        <v>10</v>
      </c>
      <c r="AC183" s="401">
        <v>16</v>
      </c>
      <c r="AD183" s="399">
        <v>10</v>
      </c>
      <c r="AE183" s="405">
        <v>19</v>
      </c>
      <c r="AF183" s="401">
        <v>25</v>
      </c>
      <c r="AG183" s="399">
        <v>8</v>
      </c>
      <c r="AH183" s="398">
        <v>5</v>
      </c>
      <c r="AI183" s="401">
        <v>3</v>
      </c>
      <c r="AJ183" s="399">
        <v>5</v>
      </c>
      <c r="AK183" s="398">
        <v>1</v>
      </c>
      <c r="AL183" s="406">
        <v>1</v>
      </c>
    </row>
    <row r="184" spans="1:49" ht="14.25" customHeight="1" x14ac:dyDescent="0.15">
      <c r="A184" s="184" t="s">
        <v>231</v>
      </c>
      <c r="B184" s="395" t="s">
        <v>94</v>
      </c>
      <c r="C184" s="407">
        <v>353</v>
      </c>
      <c r="D184" s="408">
        <v>158</v>
      </c>
      <c r="E184" s="411">
        <v>675</v>
      </c>
      <c r="F184" s="409">
        <v>3664</v>
      </c>
      <c r="G184" s="410">
        <v>3167</v>
      </c>
      <c r="H184" s="185">
        <v>8307</v>
      </c>
      <c r="I184" s="409">
        <v>16340</v>
      </c>
      <c r="J184" s="408">
        <v>30700</v>
      </c>
      <c r="K184" s="411">
        <v>53601</v>
      </c>
      <c r="L184" s="409">
        <v>80521</v>
      </c>
      <c r="M184" s="408">
        <v>85732</v>
      </c>
      <c r="N184" s="411">
        <v>107764</v>
      </c>
      <c r="O184" s="409">
        <v>122703</v>
      </c>
      <c r="P184" s="408">
        <v>176600</v>
      </c>
      <c r="Q184" s="412">
        <v>216551</v>
      </c>
      <c r="R184" s="409">
        <v>212366</v>
      </c>
      <c r="S184" s="408">
        <v>163966</v>
      </c>
      <c r="T184" s="411">
        <v>193051</v>
      </c>
      <c r="U184" s="413">
        <v>256122</v>
      </c>
      <c r="V184" s="408">
        <v>190950</v>
      </c>
      <c r="W184" s="414">
        <v>235043</v>
      </c>
      <c r="X184" s="413">
        <v>127254</v>
      </c>
      <c r="Y184" s="415">
        <v>68920</v>
      </c>
      <c r="Z184" s="411">
        <v>22811</v>
      </c>
      <c r="AA184" s="535">
        <v>6073</v>
      </c>
      <c r="AB184" s="415">
        <v>3243</v>
      </c>
      <c r="AC184" s="411">
        <v>5130</v>
      </c>
      <c r="AD184" s="409">
        <v>2730</v>
      </c>
      <c r="AE184" s="415">
        <v>6323</v>
      </c>
      <c r="AF184" s="411">
        <v>9132</v>
      </c>
      <c r="AG184" s="409">
        <v>2905</v>
      </c>
      <c r="AH184" s="408">
        <v>1671</v>
      </c>
      <c r="AI184" s="411">
        <v>1174</v>
      </c>
      <c r="AJ184" s="409">
        <v>1585</v>
      </c>
      <c r="AK184" s="408">
        <v>535</v>
      </c>
      <c r="AL184" s="416">
        <v>212</v>
      </c>
    </row>
    <row r="185" spans="1:49" ht="14.25" customHeight="1" x14ac:dyDescent="0.15">
      <c r="A185" s="186" t="s">
        <v>231</v>
      </c>
      <c r="B185" s="417" t="s">
        <v>96</v>
      </c>
      <c r="C185" s="418">
        <v>450</v>
      </c>
      <c r="D185" s="419">
        <v>439</v>
      </c>
      <c r="E185" s="422">
        <v>747</v>
      </c>
      <c r="F185" s="420">
        <v>638</v>
      </c>
      <c r="G185" s="421">
        <v>672</v>
      </c>
      <c r="H185" s="187">
        <v>600</v>
      </c>
      <c r="I185" s="420">
        <v>580</v>
      </c>
      <c r="J185" s="419">
        <v>594</v>
      </c>
      <c r="K185" s="422">
        <v>583</v>
      </c>
      <c r="L185" s="420">
        <v>515</v>
      </c>
      <c r="M185" s="419">
        <v>449</v>
      </c>
      <c r="N185" s="422">
        <v>432</v>
      </c>
      <c r="O185" s="420">
        <v>430</v>
      </c>
      <c r="P185" s="419">
        <v>404</v>
      </c>
      <c r="Q185" s="423">
        <v>348</v>
      </c>
      <c r="R185" s="420">
        <v>315</v>
      </c>
      <c r="S185" s="419">
        <v>307</v>
      </c>
      <c r="T185" s="422">
        <v>318</v>
      </c>
      <c r="U185" s="424">
        <v>254</v>
      </c>
      <c r="V185" s="419">
        <v>236</v>
      </c>
      <c r="W185" s="423">
        <v>284</v>
      </c>
      <c r="X185" s="424">
        <v>346</v>
      </c>
      <c r="Y185" s="425">
        <v>353</v>
      </c>
      <c r="Z185" s="422">
        <v>324</v>
      </c>
      <c r="AA185" s="255">
        <v>301</v>
      </c>
      <c r="AB185" s="425">
        <v>325</v>
      </c>
      <c r="AC185" s="422">
        <v>321</v>
      </c>
      <c r="AD185" s="420">
        <v>266</v>
      </c>
      <c r="AE185" s="425">
        <v>336</v>
      </c>
      <c r="AF185" s="422">
        <v>362</v>
      </c>
      <c r="AG185" s="420">
        <v>371</v>
      </c>
      <c r="AH185" s="419">
        <v>335</v>
      </c>
      <c r="AI185" s="422">
        <v>356</v>
      </c>
      <c r="AJ185" s="420">
        <v>339</v>
      </c>
      <c r="AK185" s="419">
        <v>401</v>
      </c>
      <c r="AL185" s="426">
        <v>401</v>
      </c>
    </row>
    <row r="186" spans="1:49" ht="14.25" customHeight="1" x14ac:dyDescent="0.15">
      <c r="A186" s="182" t="s">
        <v>89</v>
      </c>
      <c r="B186" s="394" t="s">
        <v>93</v>
      </c>
      <c r="C186" s="397">
        <v>0</v>
      </c>
      <c r="D186" s="398">
        <v>0</v>
      </c>
      <c r="E186" s="401">
        <v>0</v>
      </c>
      <c r="F186" s="399">
        <v>0</v>
      </c>
      <c r="G186" s="398">
        <v>1</v>
      </c>
      <c r="H186" s="183">
        <v>0</v>
      </c>
      <c r="I186" s="399">
        <v>0</v>
      </c>
      <c r="J186" s="398">
        <v>0</v>
      </c>
      <c r="K186" s="401">
        <v>0</v>
      </c>
      <c r="L186" s="399">
        <v>0</v>
      </c>
      <c r="M186" s="398">
        <v>0</v>
      </c>
      <c r="N186" s="401">
        <v>0</v>
      </c>
      <c r="O186" s="399">
        <v>0</v>
      </c>
      <c r="P186" s="398">
        <v>0</v>
      </c>
      <c r="Q186" s="402">
        <v>0</v>
      </c>
      <c r="R186" s="399">
        <v>0</v>
      </c>
      <c r="S186" s="398">
        <v>0</v>
      </c>
      <c r="T186" s="401">
        <v>0</v>
      </c>
      <c r="U186" s="403">
        <v>0</v>
      </c>
      <c r="V186" s="398">
        <v>0</v>
      </c>
      <c r="W186" s="404">
        <v>0</v>
      </c>
      <c r="X186" s="403">
        <v>0</v>
      </c>
      <c r="Y186" s="405">
        <v>2</v>
      </c>
      <c r="Z186" s="401">
        <v>57</v>
      </c>
      <c r="AA186" s="534">
        <v>138</v>
      </c>
      <c r="AB186" s="405">
        <v>187</v>
      </c>
      <c r="AC186" s="401">
        <v>246</v>
      </c>
      <c r="AD186" s="399">
        <v>158</v>
      </c>
      <c r="AE186" s="405">
        <v>87</v>
      </c>
      <c r="AF186" s="401">
        <v>69</v>
      </c>
      <c r="AG186" s="399">
        <v>31</v>
      </c>
      <c r="AH186" s="398">
        <v>9</v>
      </c>
      <c r="AI186" s="401">
        <v>3</v>
      </c>
      <c r="AJ186" s="399">
        <v>1</v>
      </c>
      <c r="AK186" s="398">
        <v>1</v>
      </c>
      <c r="AL186" s="406">
        <v>0</v>
      </c>
    </row>
    <row r="187" spans="1:49" ht="14.25" customHeight="1" x14ac:dyDescent="0.15">
      <c r="A187" s="184" t="s">
        <v>148</v>
      </c>
      <c r="B187" s="395" t="s">
        <v>94</v>
      </c>
      <c r="C187" s="407">
        <v>0</v>
      </c>
      <c r="D187" s="408">
        <v>0</v>
      </c>
      <c r="E187" s="411">
        <v>0</v>
      </c>
      <c r="F187" s="409">
        <v>36</v>
      </c>
      <c r="G187" s="408">
        <v>514</v>
      </c>
      <c r="H187" s="185">
        <v>0</v>
      </c>
      <c r="I187" s="409">
        <v>0</v>
      </c>
      <c r="J187" s="408">
        <v>0</v>
      </c>
      <c r="K187" s="411">
        <v>0</v>
      </c>
      <c r="L187" s="409">
        <v>1</v>
      </c>
      <c r="M187" s="408">
        <v>0</v>
      </c>
      <c r="N187" s="196">
        <v>0</v>
      </c>
      <c r="O187" s="409">
        <v>0</v>
      </c>
      <c r="P187" s="408">
        <v>0</v>
      </c>
      <c r="Q187" s="412">
        <v>0</v>
      </c>
      <c r="R187" s="409">
        <v>0</v>
      </c>
      <c r="S187" s="408">
        <v>0</v>
      </c>
      <c r="T187" s="411">
        <v>0</v>
      </c>
      <c r="U187" s="413">
        <v>0</v>
      </c>
      <c r="V187" s="408">
        <v>39</v>
      </c>
      <c r="W187" s="414">
        <v>2</v>
      </c>
      <c r="X187" s="413">
        <v>3</v>
      </c>
      <c r="Y187" s="415">
        <v>1597</v>
      </c>
      <c r="Z187" s="411">
        <v>36804</v>
      </c>
      <c r="AA187" s="535">
        <v>86057</v>
      </c>
      <c r="AB187" s="415">
        <v>115979</v>
      </c>
      <c r="AC187" s="411">
        <v>156010</v>
      </c>
      <c r="AD187" s="409">
        <v>103776</v>
      </c>
      <c r="AE187" s="415">
        <v>64674</v>
      </c>
      <c r="AF187" s="411">
        <v>67354</v>
      </c>
      <c r="AG187" s="409">
        <v>36508</v>
      </c>
      <c r="AH187" s="408">
        <v>7477</v>
      </c>
      <c r="AI187" s="411">
        <v>3405</v>
      </c>
      <c r="AJ187" s="409">
        <v>1053</v>
      </c>
      <c r="AK187" s="408">
        <v>1501</v>
      </c>
      <c r="AL187" s="416">
        <v>561</v>
      </c>
      <c r="AM187" s="61"/>
      <c r="AN187" s="59"/>
      <c r="AO187" s="59"/>
      <c r="AP187" s="59"/>
      <c r="AQ187" s="59"/>
      <c r="AR187" s="59"/>
      <c r="AS187" s="61"/>
      <c r="AT187" s="61"/>
      <c r="AU187" s="61"/>
      <c r="AV187" s="61"/>
      <c r="AW187" s="61"/>
    </row>
    <row r="188" spans="1:49" s="61" customFormat="1" ht="14.25" customHeight="1" thickBot="1" x14ac:dyDescent="0.2">
      <c r="A188" s="234" t="s">
        <v>148</v>
      </c>
      <c r="B188" s="454" t="s">
        <v>96</v>
      </c>
      <c r="C188" s="455">
        <v>0</v>
      </c>
      <c r="D188" s="456">
        <v>0</v>
      </c>
      <c r="E188" s="457">
        <v>0</v>
      </c>
      <c r="F188" s="458">
        <v>648</v>
      </c>
      <c r="G188" s="456">
        <v>635</v>
      </c>
      <c r="H188" s="202">
        <v>0</v>
      </c>
      <c r="I188" s="458">
        <v>0</v>
      </c>
      <c r="J188" s="456">
        <v>0</v>
      </c>
      <c r="K188" s="457">
        <v>0</v>
      </c>
      <c r="L188" s="458">
        <v>0</v>
      </c>
      <c r="M188" s="456">
        <v>0</v>
      </c>
      <c r="N188" s="457">
        <v>0</v>
      </c>
      <c r="O188" s="458">
        <v>0</v>
      </c>
      <c r="P188" s="456">
        <v>0</v>
      </c>
      <c r="Q188" s="460">
        <v>0</v>
      </c>
      <c r="R188" s="458">
        <v>0</v>
      </c>
      <c r="S188" s="456">
        <v>0</v>
      </c>
      <c r="T188" s="457">
        <v>0</v>
      </c>
      <c r="U188" s="461">
        <v>0</v>
      </c>
      <c r="V188" s="456">
        <v>181</v>
      </c>
      <c r="W188" s="460">
        <v>2200</v>
      </c>
      <c r="X188" s="461">
        <v>1430</v>
      </c>
      <c r="Y188" s="462">
        <v>922</v>
      </c>
      <c r="Z188" s="457">
        <v>649</v>
      </c>
      <c r="AA188" s="538">
        <v>622</v>
      </c>
      <c r="AB188" s="462">
        <v>619</v>
      </c>
      <c r="AC188" s="457">
        <v>635</v>
      </c>
      <c r="AD188" s="458">
        <v>659</v>
      </c>
      <c r="AE188" s="462">
        <v>745</v>
      </c>
      <c r="AF188" s="457">
        <v>973</v>
      </c>
      <c r="AG188" s="458">
        <v>1163</v>
      </c>
      <c r="AH188" s="456">
        <v>804</v>
      </c>
      <c r="AI188" s="457">
        <v>1141</v>
      </c>
      <c r="AJ188" s="458">
        <v>1012</v>
      </c>
      <c r="AK188" s="456">
        <v>1565</v>
      </c>
      <c r="AL188" s="463">
        <v>1251</v>
      </c>
      <c r="AM188" s="2"/>
      <c r="AN188" s="5"/>
      <c r="AO188" s="5"/>
      <c r="AP188" s="5"/>
      <c r="AQ188" s="5"/>
      <c r="AR188" s="5"/>
      <c r="AS188" s="2"/>
      <c r="AT188" s="2"/>
      <c r="AU188" s="2"/>
      <c r="AV188" s="2"/>
      <c r="AW188" s="2"/>
    </row>
    <row r="189" spans="1:49" ht="14.25" customHeight="1" x14ac:dyDescent="0.15">
      <c r="A189" s="235"/>
      <c r="AL189" s="236" t="s">
        <v>337</v>
      </c>
    </row>
    <row r="190" spans="1:49" ht="14.25" customHeight="1" x14ac:dyDescent="0.15"/>
    <row r="191" spans="1:49" s="99" customFormat="1" ht="18.75" x14ac:dyDescent="0.15">
      <c r="A191" s="276" t="s">
        <v>334</v>
      </c>
      <c r="B191" s="237" t="s">
        <v>247</v>
      </c>
      <c r="C191" s="480"/>
      <c r="D191" s="100"/>
      <c r="E191" s="100"/>
      <c r="F191" s="100"/>
      <c r="G191" s="100"/>
      <c r="H191" s="481"/>
      <c r="I191" s="100"/>
      <c r="J191" s="100"/>
      <c r="K191" s="100"/>
      <c r="L191" s="100"/>
      <c r="M191" s="100"/>
      <c r="N191" s="100"/>
      <c r="O191" s="100"/>
      <c r="P191" s="100"/>
      <c r="Q191" s="335"/>
      <c r="R191" s="100"/>
      <c r="S191" s="5"/>
      <c r="T191" s="5"/>
      <c r="U191" s="3"/>
      <c r="V191" s="5"/>
      <c r="W191" s="40"/>
      <c r="X191" s="3"/>
      <c r="Y191" s="3"/>
      <c r="Z191" s="5"/>
      <c r="AA191" s="493"/>
      <c r="AB191" s="3"/>
      <c r="AC191" s="100"/>
      <c r="AD191" s="100"/>
      <c r="AE191" s="335"/>
      <c r="AF191" s="100"/>
      <c r="AG191" s="100"/>
      <c r="AH191" s="100"/>
      <c r="AI191" s="100"/>
      <c r="AJ191" s="100"/>
      <c r="AK191" s="100"/>
      <c r="AL191" s="100"/>
      <c r="AN191" s="100"/>
      <c r="AO191" s="100"/>
      <c r="AP191" s="100"/>
      <c r="AQ191" s="100"/>
      <c r="AR191" s="100"/>
    </row>
    <row r="192" spans="1:49" s="61" customFormat="1" ht="14.25" customHeight="1" thickBot="1" x14ac:dyDescent="0.2">
      <c r="A192" s="7" t="s">
        <v>101</v>
      </c>
      <c r="C192" s="482"/>
      <c r="D192" s="59"/>
      <c r="E192" s="59"/>
      <c r="F192" s="59"/>
      <c r="G192" s="59"/>
      <c r="H192" s="71"/>
      <c r="I192" s="59"/>
      <c r="J192" s="59"/>
      <c r="K192" s="59"/>
      <c r="L192" s="59"/>
      <c r="M192" s="59"/>
      <c r="N192" s="59"/>
      <c r="O192" s="59"/>
      <c r="P192" s="59"/>
      <c r="Q192" s="58"/>
      <c r="R192" s="59"/>
      <c r="S192" s="5"/>
      <c r="T192" s="5"/>
      <c r="U192" s="3"/>
      <c r="V192" s="5"/>
      <c r="W192" s="40"/>
      <c r="X192" s="3"/>
      <c r="Y192" s="3"/>
      <c r="Z192" s="5"/>
      <c r="AA192" s="493"/>
      <c r="AB192" s="3"/>
      <c r="AC192" s="59"/>
      <c r="AD192" s="59"/>
      <c r="AE192" s="58"/>
      <c r="AF192" s="59"/>
      <c r="AG192" s="59"/>
      <c r="AH192" s="59"/>
      <c r="AI192" s="59"/>
      <c r="AJ192" s="59"/>
      <c r="AK192" s="59"/>
      <c r="AL192" s="58" t="s">
        <v>336</v>
      </c>
      <c r="AN192" s="59"/>
      <c r="AO192" s="59"/>
      <c r="AP192" s="59"/>
      <c r="AQ192" s="59"/>
      <c r="AR192" s="59"/>
    </row>
    <row r="193" spans="1:97" s="20" customFormat="1" ht="14.25" customHeight="1" x14ac:dyDescent="0.15">
      <c r="A193" s="102"/>
      <c r="B193" s="103" t="s">
        <v>102</v>
      </c>
      <c r="C193" s="104" t="s">
        <v>103</v>
      </c>
      <c r="D193" s="105"/>
      <c r="E193" s="106"/>
      <c r="F193" s="107" t="s">
        <v>3</v>
      </c>
      <c r="G193" s="105"/>
      <c r="H193" s="381"/>
      <c r="I193" s="107" t="s">
        <v>4</v>
      </c>
      <c r="J193" s="105"/>
      <c r="K193" s="106"/>
      <c r="L193" s="107" t="s">
        <v>5</v>
      </c>
      <c r="M193" s="105"/>
      <c r="N193" s="106"/>
      <c r="O193" s="107" t="s">
        <v>6</v>
      </c>
      <c r="P193" s="105"/>
      <c r="Q193" s="108"/>
      <c r="R193" s="107" t="s">
        <v>7</v>
      </c>
      <c r="S193" s="105"/>
      <c r="T193" s="106"/>
      <c r="U193" s="109" t="s">
        <v>8</v>
      </c>
      <c r="V193" s="105"/>
      <c r="W193" s="108"/>
      <c r="X193" s="107" t="s">
        <v>9</v>
      </c>
      <c r="Y193" s="110"/>
      <c r="Z193" s="106"/>
      <c r="AA193" s="107" t="s">
        <v>10</v>
      </c>
      <c r="AB193" s="110"/>
      <c r="AC193" s="106"/>
      <c r="AD193" s="107" t="s">
        <v>11</v>
      </c>
      <c r="AE193" s="110"/>
      <c r="AF193" s="106"/>
      <c r="AG193" s="107" t="s">
        <v>12</v>
      </c>
      <c r="AH193" s="105"/>
      <c r="AI193" s="106"/>
      <c r="AJ193" s="107" t="s">
        <v>13</v>
      </c>
      <c r="AK193" s="105"/>
      <c r="AL193" s="111"/>
      <c r="AN193" s="21"/>
      <c r="AO193" s="21"/>
      <c r="AP193" s="21"/>
      <c r="AQ193" s="21"/>
      <c r="AR193" s="21"/>
    </row>
    <row r="194" spans="1:97" s="20" customFormat="1" ht="14.25" customHeight="1" x14ac:dyDescent="0.15">
      <c r="A194" s="112"/>
      <c r="B194" s="113" t="s">
        <v>104</v>
      </c>
      <c r="C194" s="114" t="s">
        <v>105</v>
      </c>
      <c r="D194" s="115" t="s">
        <v>107</v>
      </c>
      <c r="E194" s="116" t="s">
        <v>106</v>
      </c>
      <c r="F194" s="117" t="s">
        <v>105</v>
      </c>
      <c r="G194" s="115" t="s">
        <v>107</v>
      </c>
      <c r="H194" s="116" t="s">
        <v>106</v>
      </c>
      <c r="I194" s="117" t="s">
        <v>105</v>
      </c>
      <c r="J194" s="115" t="s">
        <v>107</v>
      </c>
      <c r="K194" s="116" t="s">
        <v>106</v>
      </c>
      <c r="L194" s="117" t="s">
        <v>105</v>
      </c>
      <c r="M194" s="115" t="s">
        <v>107</v>
      </c>
      <c r="N194" s="116" t="s">
        <v>106</v>
      </c>
      <c r="O194" s="117" t="s">
        <v>105</v>
      </c>
      <c r="P194" s="115" t="s">
        <v>107</v>
      </c>
      <c r="Q194" s="116" t="s">
        <v>106</v>
      </c>
      <c r="R194" s="117" t="s">
        <v>105</v>
      </c>
      <c r="S194" s="115" t="s">
        <v>107</v>
      </c>
      <c r="T194" s="116" t="s">
        <v>106</v>
      </c>
      <c r="U194" s="117" t="s">
        <v>105</v>
      </c>
      <c r="V194" s="115" t="s">
        <v>107</v>
      </c>
      <c r="W194" s="116" t="s">
        <v>106</v>
      </c>
      <c r="X194" s="117" t="s">
        <v>105</v>
      </c>
      <c r="Y194" s="115" t="s">
        <v>107</v>
      </c>
      <c r="Z194" s="116" t="s">
        <v>106</v>
      </c>
      <c r="AA194" s="117" t="s">
        <v>105</v>
      </c>
      <c r="AB194" s="115" t="s">
        <v>107</v>
      </c>
      <c r="AC194" s="116" t="s">
        <v>106</v>
      </c>
      <c r="AD194" s="117" t="s">
        <v>105</v>
      </c>
      <c r="AE194" s="115" t="s">
        <v>107</v>
      </c>
      <c r="AF194" s="116" t="s">
        <v>106</v>
      </c>
      <c r="AG194" s="117" t="s">
        <v>105</v>
      </c>
      <c r="AH194" s="115" t="s">
        <v>107</v>
      </c>
      <c r="AI194" s="116" t="s">
        <v>106</v>
      </c>
      <c r="AJ194" s="117" t="s">
        <v>253</v>
      </c>
      <c r="AK194" s="115" t="s">
        <v>254</v>
      </c>
      <c r="AL194" s="118" t="s">
        <v>255</v>
      </c>
      <c r="AN194" s="21"/>
      <c r="AO194" s="21"/>
      <c r="AP194" s="21"/>
      <c r="AQ194" s="21"/>
      <c r="AR194" s="21"/>
    </row>
    <row r="195" spans="1:97" s="238" customFormat="1" ht="14.25" customHeight="1" thickBot="1" x14ac:dyDescent="0.2">
      <c r="A195" s="119"/>
      <c r="B195" s="483" t="s">
        <v>232</v>
      </c>
      <c r="C195" s="484">
        <f t="shared" ref="C195:X195" si="0">C5</f>
        <v>4</v>
      </c>
      <c r="D195" s="485">
        <f t="shared" si="0"/>
        <v>7</v>
      </c>
      <c r="E195" s="486">
        <f t="shared" si="0"/>
        <v>8</v>
      </c>
      <c r="F195" s="487">
        <f t="shared" si="0"/>
        <v>8</v>
      </c>
      <c r="G195" s="485">
        <f t="shared" si="0"/>
        <v>7</v>
      </c>
      <c r="H195" s="486">
        <f t="shared" si="0"/>
        <v>5</v>
      </c>
      <c r="I195" s="487">
        <f t="shared" si="0"/>
        <v>5</v>
      </c>
      <c r="J195" s="485">
        <f t="shared" si="0"/>
        <v>8</v>
      </c>
      <c r="K195" s="486">
        <f t="shared" si="0"/>
        <v>7</v>
      </c>
      <c r="L195" s="487">
        <f t="shared" si="0"/>
        <v>8</v>
      </c>
      <c r="M195" s="485">
        <f t="shared" si="0"/>
        <v>7</v>
      </c>
      <c r="N195" s="486">
        <f t="shared" si="0"/>
        <v>7</v>
      </c>
      <c r="O195" s="487">
        <f t="shared" si="0"/>
        <v>6</v>
      </c>
      <c r="P195" s="488">
        <f t="shared" si="0"/>
        <v>7</v>
      </c>
      <c r="Q195" s="486">
        <f t="shared" si="0"/>
        <v>8</v>
      </c>
      <c r="R195" s="487">
        <f t="shared" si="0"/>
        <v>7</v>
      </c>
      <c r="S195" s="485">
        <f t="shared" si="0"/>
        <v>7</v>
      </c>
      <c r="T195" s="486">
        <f t="shared" si="0"/>
        <v>7</v>
      </c>
      <c r="U195" s="489">
        <f t="shared" si="0"/>
        <v>8</v>
      </c>
      <c r="V195" s="485">
        <f t="shared" si="0"/>
        <v>7</v>
      </c>
      <c r="W195" s="486">
        <f t="shared" si="0"/>
        <v>8</v>
      </c>
      <c r="X195" s="487">
        <f t="shared" si="0"/>
        <v>6</v>
      </c>
      <c r="Y195" s="485">
        <f>Y5</f>
        <v>6</v>
      </c>
      <c r="Z195" s="486">
        <f>Z5</f>
        <v>8</v>
      </c>
      <c r="AA195" s="539">
        <f>AA5</f>
        <v>7</v>
      </c>
      <c r="AB195" s="485">
        <f t="shared" ref="AB195:AI195" si="1">AB5</f>
        <v>6</v>
      </c>
      <c r="AC195" s="486">
        <f t="shared" si="1"/>
        <v>7</v>
      </c>
      <c r="AD195" s="487">
        <f t="shared" si="1"/>
        <v>8</v>
      </c>
      <c r="AE195" s="485">
        <f t="shared" si="1"/>
        <v>7</v>
      </c>
      <c r="AF195" s="486">
        <f t="shared" si="1"/>
        <v>8</v>
      </c>
      <c r="AG195" s="487">
        <f t="shared" si="1"/>
        <v>7</v>
      </c>
      <c r="AH195" s="485">
        <f t="shared" si="1"/>
        <v>8</v>
      </c>
      <c r="AI195" s="486">
        <f t="shared" si="1"/>
        <v>7</v>
      </c>
      <c r="AJ195" s="487">
        <v>7</v>
      </c>
      <c r="AK195" s="485">
        <v>7</v>
      </c>
      <c r="AL195" s="490">
        <v>7</v>
      </c>
      <c r="AN195" s="1734"/>
      <c r="AO195" s="1734"/>
      <c r="AP195" s="1734"/>
      <c r="AQ195" s="1734"/>
      <c r="AR195" s="1734"/>
    </row>
    <row r="196" spans="1:97" s="20" customFormat="1" ht="14.25" customHeight="1" x14ac:dyDescent="0.15">
      <c r="A196" s="239" t="s">
        <v>150</v>
      </c>
      <c r="B196" s="391" t="s">
        <v>243</v>
      </c>
      <c r="C196" s="122">
        <v>6240.4340000000002</v>
      </c>
      <c r="D196" s="123">
        <v>7199.65</v>
      </c>
      <c r="E196" s="124">
        <v>7595.1639999999998</v>
      </c>
      <c r="F196" s="125">
        <v>7305.4620000000004</v>
      </c>
      <c r="G196" s="123">
        <v>6040.0619999999999</v>
      </c>
      <c r="H196" s="124">
        <v>4425.2510000000002</v>
      </c>
      <c r="I196" s="125">
        <v>6086.1549999999997</v>
      </c>
      <c r="J196" s="123">
        <v>6070.6450000000004</v>
      </c>
      <c r="K196" s="124">
        <v>5803.8980000000001</v>
      </c>
      <c r="L196" s="125">
        <v>7281.3879999999999</v>
      </c>
      <c r="M196" s="123">
        <v>6510.4340000000002</v>
      </c>
      <c r="N196" s="124">
        <v>6351.7709999999997</v>
      </c>
      <c r="O196" s="125">
        <v>6505.8639999999996</v>
      </c>
      <c r="P196" s="123">
        <v>7006.143</v>
      </c>
      <c r="Q196" s="127">
        <v>7842.1379999999999</v>
      </c>
      <c r="R196" s="125">
        <v>6964.9</v>
      </c>
      <c r="S196" s="123">
        <v>6109.4229999999998</v>
      </c>
      <c r="T196" s="124">
        <v>5724.4579999999996</v>
      </c>
      <c r="U196" s="128">
        <v>5441.6270000000004</v>
      </c>
      <c r="V196" s="1735">
        <v>4053.0569999999998</v>
      </c>
      <c r="W196" s="127">
        <v>3887.1889999999999</v>
      </c>
      <c r="X196" s="128">
        <v>2453.0720000000001</v>
      </c>
      <c r="Y196" s="129">
        <v>1977.921</v>
      </c>
      <c r="Z196" s="127">
        <v>2642.53</v>
      </c>
      <c r="AA196" s="128">
        <v>2113.616</v>
      </c>
      <c r="AB196" s="129">
        <v>2182.634</v>
      </c>
      <c r="AC196" s="124">
        <v>3550.7689999999998</v>
      </c>
      <c r="AD196" s="125">
        <v>4241.2969999999996</v>
      </c>
      <c r="AE196" s="129">
        <v>5421.0119999999997</v>
      </c>
      <c r="AF196" s="124">
        <v>7453.25</v>
      </c>
      <c r="AG196" s="125">
        <v>8384.9030000000002</v>
      </c>
      <c r="AH196" s="123">
        <v>11041.081</v>
      </c>
      <c r="AI196" s="124">
        <v>9333.2019999999993</v>
      </c>
      <c r="AJ196" s="125">
        <v>7711.6</v>
      </c>
      <c r="AK196" s="123">
        <v>7601.7920000000004</v>
      </c>
      <c r="AL196" s="130">
        <v>8313.0339999999997</v>
      </c>
      <c r="AN196" s="21"/>
      <c r="AO196" s="21"/>
      <c r="AP196" s="21"/>
      <c r="AQ196" s="21"/>
      <c r="AR196" s="21"/>
    </row>
    <row r="197" spans="1:97" s="20" customFormat="1" ht="14.25" customHeight="1" x14ac:dyDescent="0.15">
      <c r="A197" s="240" t="s">
        <v>151</v>
      </c>
      <c r="B197" s="392" t="s">
        <v>244</v>
      </c>
      <c r="C197" s="132">
        <v>1007760.277</v>
      </c>
      <c r="D197" s="133">
        <v>1087944.254</v>
      </c>
      <c r="E197" s="134">
        <v>1195927.4620000001</v>
      </c>
      <c r="F197" s="135">
        <v>1124758.6540000001</v>
      </c>
      <c r="G197" s="133">
        <v>1009206.981</v>
      </c>
      <c r="H197" s="134">
        <v>720184.74</v>
      </c>
      <c r="I197" s="135">
        <v>1078333.398</v>
      </c>
      <c r="J197" s="133">
        <v>1123773.8700000001</v>
      </c>
      <c r="K197" s="134">
        <v>1194423.298</v>
      </c>
      <c r="L197" s="135">
        <v>1308881.385</v>
      </c>
      <c r="M197" s="133">
        <v>1319732.1810000001</v>
      </c>
      <c r="N197" s="134">
        <v>1313764.3629999999</v>
      </c>
      <c r="O197" s="135">
        <v>1407380.723</v>
      </c>
      <c r="P197" s="133">
        <v>1437833.9240000001</v>
      </c>
      <c r="Q197" s="137">
        <v>1645978.402</v>
      </c>
      <c r="R197" s="135">
        <v>1769012.9129999999</v>
      </c>
      <c r="S197" s="133">
        <v>1634266.9990000001</v>
      </c>
      <c r="T197" s="134">
        <v>1461360.7420000001</v>
      </c>
      <c r="U197" s="138">
        <v>1459625.1950000001</v>
      </c>
      <c r="V197" s="1736">
        <v>1089010.7390000001</v>
      </c>
      <c r="W197" s="137">
        <v>969314.98</v>
      </c>
      <c r="X197" s="138">
        <v>604490.054</v>
      </c>
      <c r="Y197" s="139">
        <v>634923.07299999997</v>
      </c>
      <c r="Z197" s="137">
        <v>958218.25199999998</v>
      </c>
      <c r="AA197" s="138">
        <v>905553.07499999995</v>
      </c>
      <c r="AB197" s="139">
        <v>1020800.079</v>
      </c>
      <c r="AC197" s="134">
        <v>1356907.024</v>
      </c>
      <c r="AD197" s="135">
        <v>1118938.1270000001</v>
      </c>
      <c r="AE197" s="139">
        <v>1064101.635</v>
      </c>
      <c r="AF197" s="134">
        <v>1356962.497</v>
      </c>
      <c r="AG197" s="135">
        <v>1380932.38</v>
      </c>
      <c r="AH197" s="133">
        <v>1438368.223</v>
      </c>
      <c r="AI197" s="134">
        <v>1100155.254</v>
      </c>
      <c r="AJ197" s="135">
        <v>1016613.228</v>
      </c>
      <c r="AK197" s="133">
        <v>1030598.465</v>
      </c>
      <c r="AL197" s="140">
        <v>1507671.0719999999</v>
      </c>
      <c r="AN197" s="21"/>
      <c r="AO197" s="21"/>
      <c r="AP197" s="21"/>
      <c r="AQ197" s="21"/>
      <c r="AR197" s="21"/>
    </row>
    <row r="198" spans="1:97" s="20" customFormat="1" ht="14.25" customHeight="1" x14ac:dyDescent="0.15">
      <c r="A198" s="241" t="s">
        <v>151</v>
      </c>
      <c r="B198" s="393" t="s">
        <v>110</v>
      </c>
      <c r="C198" s="242">
        <v>161</v>
      </c>
      <c r="D198" s="243">
        <v>151</v>
      </c>
      <c r="E198" s="244">
        <v>157</v>
      </c>
      <c r="F198" s="245">
        <v>154</v>
      </c>
      <c r="G198" s="243">
        <v>167</v>
      </c>
      <c r="H198" s="244">
        <v>163</v>
      </c>
      <c r="I198" s="245">
        <v>177</v>
      </c>
      <c r="J198" s="243">
        <v>185</v>
      </c>
      <c r="K198" s="244">
        <v>206</v>
      </c>
      <c r="L198" s="245">
        <v>180</v>
      </c>
      <c r="M198" s="243">
        <v>203</v>
      </c>
      <c r="N198" s="244">
        <v>207</v>
      </c>
      <c r="O198" s="245">
        <v>216</v>
      </c>
      <c r="P198" s="243">
        <v>205</v>
      </c>
      <c r="Q198" s="246">
        <v>210</v>
      </c>
      <c r="R198" s="245">
        <v>254</v>
      </c>
      <c r="S198" s="243">
        <v>267</v>
      </c>
      <c r="T198" s="244">
        <v>255</v>
      </c>
      <c r="U198" s="247">
        <v>268</v>
      </c>
      <c r="V198" s="1737">
        <v>269</v>
      </c>
      <c r="W198" s="246">
        <v>249</v>
      </c>
      <c r="X198" s="247">
        <v>246</v>
      </c>
      <c r="Y198" s="248">
        <v>321</v>
      </c>
      <c r="Z198" s="246">
        <v>363</v>
      </c>
      <c r="AA198" s="247">
        <v>428</v>
      </c>
      <c r="AB198" s="248">
        <v>468</v>
      </c>
      <c r="AC198" s="244">
        <v>382</v>
      </c>
      <c r="AD198" s="245">
        <v>264</v>
      </c>
      <c r="AE198" s="248">
        <v>196</v>
      </c>
      <c r="AF198" s="244">
        <v>182</v>
      </c>
      <c r="AG198" s="245">
        <v>165</v>
      </c>
      <c r="AH198" s="243">
        <v>130</v>
      </c>
      <c r="AI198" s="244">
        <v>118</v>
      </c>
      <c r="AJ198" s="245">
        <v>132</v>
      </c>
      <c r="AK198" s="243">
        <v>136</v>
      </c>
      <c r="AL198" s="249">
        <v>181</v>
      </c>
      <c r="AN198" s="21"/>
      <c r="AO198" s="21"/>
      <c r="AP198" s="21"/>
      <c r="AQ198" s="21"/>
      <c r="AR198" s="21"/>
    </row>
    <row r="199" spans="1:97" ht="14.25" customHeight="1" x14ac:dyDescent="0.15">
      <c r="A199" s="250" t="s">
        <v>16</v>
      </c>
      <c r="B199" s="394" t="s">
        <v>93</v>
      </c>
      <c r="C199" s="1738">
        <v>8.2430000000000003</v>
      </c>
      <c r="D199" s="398">
        <v>27.686</v>
      </c>
      <c r="E199" s="401">
        <v>3.4249999999999998</v>
      </c>
      <c r="F199" s="1739">
        <v>3.2450000000000001</v>
      </c>
      <c r="G199" s="398">
        <v>1.117</v>
      </c>
      <c r="H199" s="191">
        <v>0.71299999999999997</v>
      </c>
      <c r="I199" s="399">
        <v>0.17</v>
      </c>
      <c r="J199" s="1740">
        <v>0.56999999999999995</v>
      </c>
      <c r="K199" s="401">
        <v>55.424999999999997</v>
      </c>
      <c r="L199" s="399">
        <v>400.065</v>
      </c>
      <c r="M199" s="1741">
        <v>386.07299999999998</v>
      </c>
      <c r="N199" s="401">
        <v>369.95600000000002</v>
      </c>
      <c r="O199" s="399">
        <v>295.33499999999998</v>
      </c>
      <c r="P199" s="398">
        <v>298.98200000000003</v>
      </c>
      <c r="Q199" s="402">
        <v>209.89</v>
      </c>
      <c r="R199" s="1739">
        <v>76.611000000000004</v>
      </c>
      <c r="S199" s="398">
        <v>33.097999999999999</v>
      </c>
      <c r="T199" s="1742">
        <v>1.5840000000000001</v>
      </c>
      <c r="U199" s="1739">
        <v>0.52200000000000002</v>
      </c>
      <c r="V199" s="1743">
        <v>0.03</v>
      </c>
      <c r="W199" s="404">
        <v>0.06</v>
      </c>
      <c r="X199" s="403">
        <v>0.55200000000000005</v>
      </c>
      <c r="Y199" s="405">
        <v>0.11600000000000001</v>
      </c>
      <c r="Z199" s="402">
        <v>9.9000000000000005E-2</v>
      </c>
      <c r="AA199" s="534">
        <v>9.1110000000000007</v>
      </c>
      <c r="AB199" s="1741">
        <v>0.05</v>
      </c>
      <c r="AC199" s="401">
        <v>4.5460000000000003</v>
      </c>
      <c r="AD199" s="399">
        <v>33.234999999999999</v>
      </c>
      <c r="AE199" s="405">
        <v>189.946</v>
      </c>
      <c r="AF199" s="401">
        <v>529.28200000000004</v>
      </c>
      <c r="AG199" s="399">
        <v>214.23400000000001</v>
      </c>
      <c r="AH199" s="398">
        <v>363.733</v>
      </c>
      <c r="AI199" s="401">
        <v>256.79599999999999</v>
      </c>
      <c r="AJ199" s="399">
        <v>137.16399999999999</v>
      </c>
      <c r="AK199" s="398">
        <v>76.981999999999999</v>
      </c>
      <c r="AL199" s="406">
        <v>53.923000000000002</v>
      </c>
      <c r="AN199" s="21"/>
      <c r="AO199" s="21"/>
      <c r="AP199" s="21"/>
    </row>
    <row r="200" spans="1:97" ht="14.25" customHeight="1" x14ac:dyDescent="0.15">
      <c r="A200" s="184" t="s">
        <v>152</v>
      </c>
      <c r="B200" s="395" t="s">
        <v>94</v>
      </c>
      <c r="C200" s="1744">
        <v>778.78800000000001</v>
      </c>
      <c r="D200" s="408">
        <v>1946.7539999999999</v>
      </c>
      <c r="E200" s="411">
        <v>320.54399999999998</v>
      </c>
      <c r="F200" s="413">
        <v>233.28</v>
      </c>
      <c r="G200" s="408">
        <v>65.34</v>
      </c>
      <c r="H200" s="251">
        <v>48.6</v>
      </c>
      <c r="I200" s="409">
        <v>33.695999999999998</v>
      </c>
      <c r="J200" s="408">
        <v>74.304000000000002</v>
      </c>
      <c r="K200" s="411">
        <v>3618.627</v>
      </c>
      <c r="L200" s="409">
        <v>21682.114000000001</v>
      </c>
      <c r="M200" s="415">
        <v>24822.244999999999</v>
      </c>
      <c r="N200" s="411">
        <v>31186.982</v>
      </c>
      <c r="O200" s="194">
        <v>25392.062999999998</v>
      </c>
      <c r="P200" s="408">
        <v>20242.531999999999</v>
      </c>
      <c r="Q200" s="412">
        <v>14234.627</v>
      </c>
      <c r="R200" s="413">
        <v>8491.4670000000006</v>
      </c>
      <c r="S200" s="1745">
        <v>3581.14</v>
      </c>
      <c r="T200" s="411">
        <v>163.512</v>
      </c>
      <c r="U200" s="1746">
        <v>43.253999999999998</v>
      </c>
      <c r="V200" s="1747">
        <v>3.24</v>
      </c>
      <c r="W200" s="414">
        <v>6.1559999999999997</v>
      </c>
      <c r="X200" s="413">
        <v>25.001999999999999</v>
      </c>
      <c r="Y200" s="415">
        <v>22.463999999999999</v>
      </c>
      <c r="Z200" s="1748">
        <v>20.411999999999999</v>
      </c>
      <c r="AA200" s="535">
        <v>971.56799999999998</v>
      </c>
      <c r="AB200" s="408">
        <v>7.56</v>
      </c>
      <c r="AC200" s="411">
        <v>307.36799999999999</v>
      </c>
      <c r="AD200" s="409">
        <v>3121.2</v>
      </c>
      <c r="AE200" s="415">
        <v>13901.35</v>
      </c>
      <c r="AF200" s="411">
        <v>41481.33</v>
      </c>
      <c r="AG200" s="409">
        <v>12645.665999999999</v>
      </c>
      <c r="AH200" s="408">
        <v>17479.952000000001</v>
      </c>
      <c r="AI200" s="411">
        <v>9946.3469999999998</v>
      </c>
      <c r="AJ200" s="409">
        <v>5437.8810000000003</v>
      </c>
      <c r="AK200" s="408">
        <v>3664.7959999999998</v>
      </c>
      <c r="AL200" s="416">
        <v>3304.9740000000002</v>
      </c>
      <c r="AN200" s="21"/>
      <c r="AO200" s="21"/>
      <c r="AP200" s="21"/>
      <c r="AR200" s="61"/>
      <c r="AS200" s="21"/>
      <c r="AT200" s="21"/>
      <c r="AU200" s="5"/>
      <c r="AV200" s="5"/>
      <c r="AW200" s="61"/>
      <c r="AX200" s="254"/>
      <c r="AY200" s="21"/>
      <c r="AZ200" s="5"/>
      <c r="BA200" s="5"/>
      <c r="BB200" s="61"/>
      <c r="BC200" s="5"/>
      <c r="BD200" s="5"/>
      <c r="BG200" s="252"/>
      <c r="BH200" s="5"/>
      <c r="BI200" s="5"/>
      <c r="BL200" s="61"/>
      <c r="BM200" s="59"/>
      <c r="BN200" s="254"/>
      <c r="BO200" s="5"/>
      <c r="BQ200" s="5"/>
      <c r="BR200" s="5"/>
      <c r="BS200" s="5"/>
      <c r="BX200" s="55"/>
    </row>
    <row r="201" spans="1:97" ht="14.25" customHeight="1" x14ac:dyDescent="0.15">
      <c r="A201" s="186" t="s">
        <v>152</v>
      </c>
      <c r="B201" s="417" t="s">
        <v>96</v>
      </c>
      <c r="C201" s="1749">
        <v>94</v>
      </c>
      <c r="D201" s="419">
        <v>70</v>
      </c>
      <c r="E201" s="422">
        <v>94</v>
      </c>
      <c r="F201" s="424">
        <v>72</v>
      </c>
      <c r="G201" s="419">
        <v>58</v>
      </c>
      <c r="H201" s="187">
        <v>68</v>
      </c>
      <c r="I201" s="420">
        <v>198</v>
      </c>
      <c r="J201" s="1750">
        <v>130</v>
      </c>
      <c r="K201" s="422">
        <v>65</v>
      </c>
      <c r="L201" s="420">
        <v>54</v>
      </c>
      <c r="M201" s="1751">
        <v>64</v>
      </c>
      <c r="N201" s="422">
        <v>84</v>
      </c>
      <c r="O201" s="1752">
        <v>86</v>
      </c>
      <c r="P201" s="419">
        <v>68</v>
      </c>
      <c r="Q201" s="423">
        <v>68</v>
      </c>
      <c r="R201" s="1753">
        <v>111</v>
      </c>
      <c r="S201" s="1750">
        <v>108</v>
      </c>
      <c r="T201" s="422">
        <v>103</v>
      </c>
      <c r="U201" s="1753">
        <v>83</v>
      </c>
      <c r="V201" s="1754">
        <v>108</v>
      </c>
      <c r="W201" s="423">
        <v>103</v>
      </c>
      <c r="X201" s="424">
        <v>45</v>
      </c>
      <c r="Y201" s="425">
        <v>194</v>
      </c>
      <c r="Z201" s="1755">
        <v>206</v>
      </c>
      <c r="AA201" s="255">
        <v>107</v>
      </c>
      <c r="AB201" s="419">
        <v>151</v>
      </c>
      <c r="AC201" s="422">
        <v>68</v>
      </c>
      <c r="AD201" s="420">
        <v>94</v>
      </c>
      <c r="AE201" s="425">
        <v>73</v>
      </c>
      <c r="AF201" s="422">
        <v>78</v>
      </c>
      <c r="AG201" s="420">
        <v>59</v>
      </c>
      <c r="AH201" s="419">
        <v>48</v>
      </c>
      <c r="AI201" s="422">
        <v>39</v>
      </c>
      <c r="AJ201" s="420">
        <v>40</v>
      </c>
      <c r="AK201" s="419">
        <v>48</v>
      </c>
      <c r="AL201" s="426">
        <v>61</v>
      </c>
      <c r="AN201" s="2"/>
      <c r="AO201" s="21"/>
      <c r="AQ201" s="1756"/>
    </row>
    <row r="202" spans="1:97" ht="14.25" customHeight="1" x14ac:dyDescent="0.15">
      <c r="A202" s="250" t="s">
        <v>17</v>
      </c>
      <c r="B202" s="394" t="s">
        <v>93</v>
      </c>
      <c r="C202" s="1738">
        <v>26.515999999999998</v>
      </c>
      <c r="D202" s="398">
        <v>69.94</v>
      </c>
      <c r="E202" s="401">
        <v>99.162999999999997</v>
      </c>
      <c r="F202" s="1739">
        <v>116.14</v>
      </c>
      <c r="G202" s="398">
        <v>91.113</v>
      </c>
      <c r="H202" s="191">
        <v>45.741999999999997</v>
      </c>
      <c r="I202" s="399">
        <v>57.896000000000001</v>
      </c>
      <c r="J202" s="1740">
        <v>34.770000000000003</v>
      </c>
      <c r="K202" s="401">
        <v>19.641999999999999</v>
      </c>
      <c r="L202" s="399">
        <v>9.8239999999999998</v>
      </c>
      <c r="M202" s="1741">
        <v>3.472</v>
      </c>
      <c r="N202" s="401">
        <v>4.8000000000000001E-2</v>
      </c>
      <c r="O202" s="399">
        <v>3.1459999999999999</v>
      </c>
      <c r="P202" s="398">
        <v>76.191999999999993</v>
      </c>
      <c r="Q202" s="402">
        <v>183.93199999999999</v>
      </c>
      <c r="R202" s="1739">
        <v>243.119</v>
      </c>
      <c r="S202" s="398">
        <v>169.88</v>
      </c>
      <c r="T202" s="1742">
        <v>77.034999999999997</v>
      </c>
      <c r="U202" s="1739">
        <v>11.170999999999999</v>
      </c>
      <c r="V202" s="1743">
        <v>0.81299999999999994</v>
      </c>
      <c r="W202" s="404">
        <v>0.54400000000000004</v>
      </c>
      <c r="X202" s="403">
        <v>7.1999999999999995E-2</v>
      </c>
      <c r="Y202" s="405">
        <v>0.17</v>
      </c>
      <c r="Z202" s="402">
        <v>1.403</v>
      </c>
      <c r="AA202" s="534">
        <v>0.10299999999999999</v>
      </c>
      <c r="AB202" s="1741">
        <v>3.0000000000000001E-3</v>
      </c>
      <c r="AC202" s="401">
        <v>0</v>
      </c>
      <c r="AD202" s="399">
        <v>5.8999999999999997E-2</v>
      </c>
      <c r="AE202" s="405">
        <v>4.4999999999999998E-2</v>
      </c>
      <c r="AF202" s="401">
        <v>0.29399999999999998</v>
      </c>
      <c r="AG202" s="399">
        <v>8.6170000000000009</v>
      </c>
      <c r="AH202" s="398">
        <v>45.66</v>
      </c>
      <c r="AI202" s="401">
        <v>86.834999999999994</v>
      </c>
      <c r="AJ202" s="399">
        <v>90.572000000000003</v>
      </c>
      <c r="AK202" s="398">
        <v>111.214</v>
      </c>
      <c r="AL202" s="406">
        <v>89.393000000000001</v>
      </c>
      <c r="AN202" s="21"/>
      <c r="AO202" s="2"/>
    </row>
    <row r="203" spans="1:97" ht="14.25" customHeight="1" x14ac:dyDescent="0.15">
      <c r="A203" s="184" t="s">
        <v>153</v>
      </c>
      <c r="B203" s="395" t="s">
        <v>94</v>
      </c>
      <c r="C203" s="1744">
        <v>3622.2460000000001</v>
      </c>
      <c r="D203" s="408">
        <v>9273.5380000000005</v>
      </c>
      <c r="E203" s="411">
        <v>11667.893</v>
      </c>
      <c r="F203" s="413">
        <v>13905.876</v>
      </c>
      <c r="G203" s="408">
        <v>11724.477000000001</v>
      </c>
      <c r="H203" s="251">
        <v>6820.8980000000001</v>
      </c>
      <c r="I203" s="409">
        <v>10449.698</v>
      </c>
      <c r="J203" s="408">
        <v>5483.9610000000002</v>
      </c>
      <c r="K203" s="411">
        <v>2670.116</v>
      </c>
      <c r="L203" s="409">
        <v>958.55</v>
      </c>
      <c r="M203" s="415">
        <v>394.14299999999997</v>
      </c>
      <c r="N203" s="411">
        <v>22.463999999999999</v>
      </c>
      <c r="O203" s="194">
        <v>572.18399999999997</v>
      </c>
      <c r="P203" s="408">
        <v>10132.085999999999</v>
      </c>
      <c r="Q203" s="412">
        <v>21285.279999999999</v>
      </c>
      <c r="R203" s="413">
        <v>27519.436000000002</v>
      </c>
      <c r="S203" s="1745">
        <v>18815.866999999998</v>
      </c>
      <c r="T203" s="411">
        <v>6589.4790000000003</v>
      </c>
      <c r="U203" s="1746">
        <v>945.745</v>
      </c>
      <c r="V203" s="1747">
        <v>102.119</v>
      </c>
      <c r="W203" s="414">
        <v>67.591999999999999</v>
      </c>
      <c r="X203" s="413">
        <v>27.588000000000001</v>
      </c>
      <c r="Y203" s="415">
        <v>40.591000000000001</v>
      </c>
      <c r="Z203" s="1748">
        <v>143.41399999999999</v>
      </c>
      <c r="AA203" s="535">
        <v>9.5039999999999996</v>
      </c>
      <c r="AB203" s="408">
        <v>1.4259999999999999</v>
      </c>
      <c r="AC203" s="411">
        <v>1.554</v>
      </c>
      <c r="AD203" s="409">
        <v>10.724</v>
      </c>
      <c r="AE203" s="415">
        <v>13.391999999999999</v>
      </c>
      <c r="AF203" s="411">
        <v>58.33</v>
      </c>
      <c r="AG203" s="409">
        <v>854.625</v>
      </c>
      <c r="AH203" s="408">
        <v>4516.57</v>
      </c>
      <c r="AI203" s="411">
        <v>7302.9059999999999</v>
      </c>
      <c r="AJ203" s="409">
        <v>7490.1610000000001</v>
      </c>
      <c r="AK203" s="408">
        <v>8852.866</v>
      </c>
      <c r="AL203" s="416">
        <v>8078.5469999999996</v>
      </c>
      <c r="AN203" s="21"/>
      <c r="AP203" s="2"/>
    </row>
    <row r="204" spans="1:97" ht="14.25" customHeight="1" x14ac:dyDescent="0.15">
      <c r="A204" s="186" t="s">
        <v>153</v>
      </c>
      <c r="B204" s="417" t="s">
        <v>96</v>
      </c>
      <c r="C204" s="1749">
        <v>137</v>
      </c>
      <c r="D204" s="419">
        <v>133</v>
      </c>
      <c r="E204" s="422">
        <v>118</v>
      </c>
      <c r="F204" s="424">
        <v>120</v>
      </c>
      <c r="G204" s="419">
        <v>129</v>
      </c>
      <c r="H204" s="187">
        <v>149</v>
      </c>
      <c r="I204" s="420">
        <v>180</v>
      </c>
      <c r="J204" s="1750">
        <v>158</v>
      </c>
      <c r="K204" s="422">
        <v>136</v>
      </c>
      <c r="L204" s="420">
        <v>98</v>
      </c>
      <c r="M204" s="1750">
        <v>114</v>
      </c>
      <c r="N204" s="422">
        <v>468</v>
      </c>
      <c r="O204" s="1752">
        <v>182</v>
      </c>
      <c r="P204" s="419">
        <v>133</v>
      </c>
      <c r="Q204" s="423">
        <v>116</v>
      </c>
      <c r="R204" s="1752">
        <v>113</v>
      </c>
      <c r="S204" s="1750">
        <v>111</v>
      </c>
      <c r="T204" s="422">
        <v>86</v>
      </c>
      <c r="U204" s="1753">
        <v>85</v>
      </c>
      <c r="V204" s="1754">
        <v>126</v>
      </c>
      <c r="W204" s="423">
        <v>124</v>
      </c>
      <c r="X204" s="424">
        <v>383</v>
      </c>
      <c r="Y204" s="425">
        <v>239</v>
      </c>
      <c r="Z204" s="1755">
        <v>102</v>
      </c>
      <c r="AA204" s="255">
        <v>92</v>
      </c>
      <c r="AB204" s="419">
        <v>475</v>
      </c>
      <c r="AC204" s="422">
        <v>0</v>
      </c>
      <c r="AD204" s="420">
        <v>182</v>
      </c>
      <c r="AE204" s="425">
        <v>298</v>
      </c>
      <c r="AF204" s="422">
        <v>198</v>
      </c>
      <c r="AG204" s="420">
        <v>99</v>
      </c>
      <c r="AH204" s="419">
        <v>99</v>
      </c>
      <c r="AI204" s="422">
        <v>84</v>
      </c>
      <c r="AJ204" s="420">
        <v>83</v>
      </c>
      <c r="AK204" s="419">
        <v>80</v>
      </c>
      <c r="AL204" s="426">
        <v>90</v>
      </c>
      <c r="AN204" s="21"/>
      <c r="AP204" s="1756"/>
      <c r="AQ204" s="1756"/>
    </row>
    <row r="205" spans="1:97" ht="14.25" customHeight="1" x14ac:dyDescent="0.15">
      <c r="A205" s="250" t="s">
        <v>18</v>
      </c>
      <c r="B205" s="394" t="s">
        <v>93</v>
      </c>
      <c r="C205" s="1738">
        <v>7.907</v>
      </c>
      <c r="D205" s="398">
        <v>13.967000000000001</v>
      </c>
      <c r="E205" s="401">
        <v>21.64</v>
      </c>
      <c r="F205" s="1739">
        <v>30.568999999999999</v>
      </c>
      <c r="G205" s="398">
        <v>22.957999999999998</v>
      </c>
      <c r="H205" s="191">
        <v>14.765000000000001</v>
      </c>
      <c r="I205" s="399">
        <v>18.158999999999999</v>
      </c>
      <c r="J205" s="1740">
        <v>12.212</v>
      </c>
      <c r="K205" s="401">
        <v>12.972</v>
      </c>
      <c r="L205" s="399">
        <v>13.552</v>
      </c>
      <c r="M205" s="1741">
        <v>8.0760000000000005</v>
      </c>
      <c r="N205" s="401">
        <v>6.6360000000000001</v>
      </c>
      <c r="O205" s="399">
        <v>4.9960000000000004</v>
      </c>
      <c r="P205" s="398">
        <v>3.5</v>
      </c>
      <c r="Q205" s="402">
        <v>1.028</v>
      </c>
      <c r="R205" s="1739">
        <v>0.24</v>
      </c>
      <c r="S205" s="398">
        <v>8.7999999999999995E-2</v>
      </c>
      <c r="T205" s="1742">
        <v>0.104</v>
      </c>
      <c r="U205" s="1739">
        <v>1.012</v>
      </c>
      <c r="V205" s="1743">
        <v>2.8759999999999999</v>
      </c>
      <c r="W205" s="404">
        <v>4.3079999999999998</v>
      </c>
      <c r="X205" s="403">
        <v>11.646000000000001</v>
      </c>
      <c r="Y205" s="405">
        <v>14.128</v>
      </c>
      <c r="Z205" s="402">
        <v>19.404</v>
      </c>
      <c r="AA205" s="534">
        <v>9.5220000000000002</v>
      </c>
      <c r="AB205" s="1741">
        <v>12.750999999999999</v>
      </c>
      <c r="AC205" s="401">
        <v>16.562999999999999</v>
      </c>
      <c r="AD205" s="399">
        <v>12.202999999999999</v>
      </c>
      <c r="AE205" s="405">
        <v>11.064</v>
      </c>
      <c r="AF205" s="401">
        <v>37.658000000000001</v>
      </c>
      <c r="AG205" s="399">
        <v>13.975</v>
      </c>
      <c r="AH205" s="398">
        <v>9.3230000000000004</v>
      </c>
      <c r="AI205" s="401">
        <v>14.422000000000001</v>
      </c>
      <c r="AJ205" s="399">
        <v>21.846</v>
      </c>
      <c r="AK205" s="398">
        <v>33.726999999999997</v>
      </c>
      <c r="AL205" s="406">
        <v>24.687999999999999</v>
      </c>
      <c r="AN205" s="2"/>
      <c r="AP205" s="1756"/>
    </row>
    <row r="206" spans="1:97" ht="14.25" customHeight="1" x14ac:dyDescent="0.15">
      <c r="A206" s="184" t="s">
        <v>154</v>
      </c>
      <c r="B206" s="395" t="s">
        <v>94</v>
      </c>
      <c r="C206" s="1744">
        <v>1920.9849999999999</v>
      </c>
      <c r="D206" s="408">
        <v>3151.2779999999998</v>
      </c>
      <c r="E206" s="411">
        <v>5501.7690000000002</v>
      </c>
      <c r="F206" s="413">
        <v>8913.3799999999992</v>
      </c>
      <c r="G206" s="408">
        <v>6732.5680000000002</v>
      </c>
      <c r="H206" s="251">
        <v>4848.1419999999998</v>
      </c>
      <c r="I206" s="409">
        <v>5267.2150000000001</v>
      </c>
      <c r="J206" s="408">
        <v>3807.7779999999998</v>
      </c>
      <c r="K206" s="411">
        <v>4093.5360000000001</v>
      </c>
      <c r="L206" s="409">
        <v>3987.7060000000001</v>
      </c>
      <c r="M206" s="415">
        <v>2653.5610000000001</v>
      </c>
      <c r="N206" s="411">
        <v>2470.6950000000002</v>
      </c>
      <c r="O206" s="194">
        <v>1716.423</v>
      </c>
      <c r="P206" s="408">
        <v>1403.8920000000001</v>
      </c>
      <c r="Q206" s="412">
        <v>571.86</v>
      </c>
      <c r="R206" s="413">
        <v>114.372</v>
      </c>
      <c r="S206" s="1745">
        <v>27.756</v>
      </c>
      <c r="T206" s="411">
        <v>25.271999999999998</v>
      </c>
      <c r="U206" s="1746">
        <v>288.14400000000001</v>
      </c>
      <c r="V206" s="1747">
        <v>687.58199999999999</v>
      </c>
      <c r="W206" s="414">
        <v>884.86500000000001</v>
      </c>
      <c r="X206" s="413">
        <v>2515.373</v>
      </c>
      <c r="Y206" s="415">
        <v>3410.65</v>
      </c>
      <c r="Z206" s="1748">
        <v>4516.5060000000003</v>
      </c>
      <c r="AA206" s="535">
        <v>2586.7620000000002</v>
      </c>
      <c r="AB206" s="408">
        <v>3610.8180000000002</v>
      </c>
      <c r="AC206" s="411">
        <v>3915.9720000000002</v>
      </c>
      <c r="AD206" s="409">
        <v>2640.87</v>
      </c>
      <c r="AE206" s="415">
        <v>2436.587</v>
      </c>
      <c r="AF206" s="411">
        <v>8196.8410000000003</v>
      </c>
      <c r="AG206" s="409">
        <v>2835.5610000000001</v>
      </c>
      <c r="AH206" s="408">
        <v>1971.432</v>
      </c>
      <c r="AI206" s="411">
        <v>2998.1019999999999</v>
      </c>
      <c r="AJ206" s="409">
        <v>4250.8090000000002</v>
      </c>
      <c r="AK206" s="408">
        <v>7181.0709999999999</v>
      </c>
      <c r="AL206" s="416">
        <v>5977.7190000000001</v>
      </c>
      <c r="AN206" s="2"/>
      <c r="AP206" s="1756"/>
      <c r="AR206" s="2"/>
      <c r="AS206" s="5"/>
      <c r="AU206" s="5"/>
      <c r="AV206" s="5"/>
      <c r="AX206" s="59"/>
      <c r="AZ206" s="5"/>
      <c r="BA206" s="5"/>
      <c r="BB206" s="61"/>
      <c r="BC206" s="279"/>
      <c r="BD206" s="252"/>
      <c r="BE206" s="252"/>
      <c r="BF206" s="252"/>
      <c r="BG206" s="252"/>
      <c r="BH206" s="5"/>
      <c r="BI206" s="5"/>
      <c r="BL206" s="5"/>
      <c r="BM206" s="59"/>
      <c r="BN206" s="5"/>
      <c r="BO206" s="5"/>
      <c r="BQ206" s="5"/>
      <c r="BR206" s="5"/>
      <c r="BS206" s="5"/>
      <c r="BV206" s="5"/>
      <c r="BW206" s="5"/>
      <c r="BX206" s="59"/>
    </row>
    <row r="207" spans="1:97" ht="14.25" customHeight="1" x14ac:dyDescent="0.15">
      <c r="A207" s="186" t="s">
        <v>154</v>
      </c>
      <c r="B207" s="417" t="s">
        <v>96</v>
      </c>
      <c r="C207" s="1749">
        <v>243</v>
      </c>
      <c r="D207" s="419">
        <v>226</v>
      </c>
      <c r="E207" s="422">
        <v>254</v>
      </c>
      <c r="F207" s="424">
        <v>292</v>
      </c>
      <c r="G207" s="419">
        <v>293</v>
      </c>
      <c r="H207" s="187">
        <v>328</v>
      </c>
      <c r="I207" s="420">
        <v>290</v>
      </c>
      <c r="J207" s="1750">
        <v>312</v>
      </c>
      <c r="K207" s="422">
        <v>316</v>
      </c>
      <c r="L207" s="420">
        <v>294</v>
      </c>
      <c r="M207" s="1750">
        <v>329</v>
      </c>
      <c r="N207" s="422">
        <v>372</v>
      </c>
      <c r="O207" s="1752">
        <v>344</v>
      </c>
      <c r="P207" s="419">
        <v>401</v>
      </c>
      <c r="Q207" s="423">
        <v>556</v>
      </c>
      <c r="R207" s="1752">
        <v>477</v>
      </c>
      <c r="S207" s="1750">
        <v>315</v>
      </c>
      <c r="T207" s="422">
        <v>243</v>
      </c>
      <c r="U207" s="1753">
        <v>285</v>
      </c>
      <c r="V207" s="1754">
        <v>239</v>
      </c>
      <c r="W207" s="423">
        <v>205</v>
      </c>
      <c r="X207" s="424">
        <v>216</v>
      </c>
      <c r="Y207" s="425">
        <v>241</v>
      </c>
      <c r="Z207" s="1755">
        <v>233</v>
      </c>
      <c r="AA207" s="255">
        <v>272</v>
      </c>
      <c r="AB207" s="419">
        <v>283</v>
      </c>
      <c r="AC207" s="422">
        <v>236</v>
      </c>
      <c r="AD207" s="420">
        <v>216</v>
      </c>
      <c r="AE207" s="425">
        <v>220</v>
      </c>
      <c r="AF207" s="422">
        <v>218</v>
      </c>
      <c r="AG207" s="420">
        <v>203</v>
      </c>
      <c r="AH207" s="419">
        <v>211</v>
      </c>
      <c r="AI207" s="422">
        <v>208</v>
      </c>
      <c r="AJ207" s="420">
        <v>195</v>
      </c>
      <c r="AK207" s="419">
        <v>213</v>
      </c>
      <c r="AL207" s="426">
        <v>242</v>
      </c>
      <c r="AN207" s="2"/>
      <c r="AO207" s="2"/>
      <c r="AQ207" s="1756"/>
      <c r="AV207" s="5"/>
      <c r="AW207" s="5"/>
      <c r="BA207" s="5"/>
      <c r="BB207" s="5"/>
      <c r="BC207" s="279"/>
      <c r="BD207" s="252"/>
      <c r="BE207" s="252"/>
      <c r="BF207" s="252"/>
      <c r="BG207" s="252"/>
      <c r="BH207" s="5"/>
      <c r="BI207" s="5"/>
      <c r="BL207" s="61"/>
      <c r="BM207" s="5"/>
      <c r="BN207" s="5"/>
      <c r="BQ207" s="5"/>
      <c r="BR207" s="5"/>
      <c r="BS207" s="5"/>
      <c r="BV207" s="5"/>
      <c r="BW207" s="5"/>
      <c r="BX207" s="59"/>
      <c r="CH207" s="5"/>
      <c r="CI207" s="101"/>
      <c r="CJ207" s="101"/>
    </row>
    <row r="208" spans="1:97" ht="14.25" customHeight="1" x14ac:dyDescent="0.15">
      <c r="A208" s="250" t="s">
        <v>20</v>
      </c>
      <c r="B208" s="394" t="s">
        <v>93</v>
      </c>
      <c r="C208" s="397">
        <v>349.06799999999998</v>
      </c>
      <c r="D208" s="398">
        <v>424.375</v>
      </c>
      <c r="E208" s="401">
        <v>297.73399999999998</v>
      </c>
      <c r="F208" s="403">
        <v>142.22499999999999</v>
      </c>
      <c r="G208" s="398">
        <v>30.83</v>
      </c>
      <c r="H208" s="191">
        <v>17.428999999999998</v>
      </c>
      <c r="I208" s="399">
        <v>10.09</v>
      </c>
      <c r="J208" s="190">
        <v>10.119999999999999</v>
      </c>
      <c r="K208" s="401">
        <v>16.989999999999998</v>
      </c>
      <c r="L208" s="399">
        <v>50.25</v>
      </c>
      <c r="M208" s="398">
        <v>79.347999999999999</v>
      </c>
      <c r="N208" s="401">
        <v>261.44</v>
      </c>
      <c r="O208" s="189">
        <v>529.17399999999998</v>
      </c>
      <c r="P208" s="1757">
        <v>925.36</v>
      </c>
      <c r="Q208" s="402">
        <v>1463.672</v>
      </c>
      <c r="R208" s="399">
        <v>1915.252</v>
      </c>
      <c r="S208" s="398">
        <v>1714.9490000000001</v>
      </c>
      <c r="T208" s="401">
        <v>1141.7349999999999</v>
      </c>
      <c r="U208" s="403">
        <v>425.57100000000003</v>
      </c>
      <c r="V208" s="1743">
        <v>38.360999999999997</v>
      </c>
      <c r="W208" s="402">
        <v>7.59</v>
      </c>
      <c r="X208" s="403">
        <v>0.66</v>
      </c>
      <c r="Y208" s="405">
        <v>25.24</v>
      </c>
      <c r="Z208" s="1758">
        <v>47.38</v>
      </c>
      <c r="AA208" s="534">
        <v>40.14</v>
      </c>
      <c r="AB208" s="398">
        <v>70.53</v>
      </c>
      <c r="AC208" s="401">
        <v>257.10000000000002</v>
      </c>
      <c r="AD208" s="399">
        <v>484.84</v>
      </c>
      <c r="AE208" s="405">
        <v>535.02700000000004</v>
      </c>
      <c r="AF208" s="401">
        <v>787.41</v>
      </c>
      <c r="AG208" s="399">
        <v>1265.653</v>
      </c>
      <c r="AH208" s="398">
        <v>1138.261</v>
      </c>
      <c r="AI208" s="401">
        <v>796.28499999999997</v>
      </c>
      <c r="AJ208" s="399">
        <v>408.512</v>
      </c>
      <c r="AK208" s="398">
        <v>266.93</v>
      </c>
      <c r="AL208" s="406">
        <v>251.279</v>
      </c>
      <c r="AN208" s="2"/>
      <c r="AO208" s="2"/>
      <c r="AP208" s="2"/>
      <c r="AQ208" s="2"/>
      <c r="AR208" s="2"/>
      <c r="AS208" s="5"/>
      <c r="AT208" s="5"/>
      <c r="AU208" s="5"/>
      <c r="AV208" s="1756"/>
      <c r="AW208" s="61"/>
      <c r="AX208" s="59"/>
      <c r="AY208" s="5"/>
      <c r="AZ208" s="5"/>
      <c r="BA208" s="5"/>
      <c r="BB208" s="61"/>
      <c r="BC208" s="279"/>
      <c r="BD208" s="252"/>
      <c r="BE208" s="252"/>
      <c r="BF208" s="252"/>
      <c r="BG208" s="252"/>
      <c r="BH208" s="5"/>
      <c r="BI208" s="5"/>
      <c r="BL208" s="5"/>
      <c r="BM208" s="59"/>
      <c r="BN208" s="59"/>
      <c r="BO208" s="5"/>
      <c r="BQ208" s="5"/>
      <c r="BR208" s="5"/>
      <c r="BS208" s="5"/>
      <c r="BV208" s="5"/>
      <c r="BW208" s="5"/>
      <c r="BX208" s="59"/>
      <c r="CH208" s="5"/>
      <c r="CI208" s="101"/>
      <c r="CJ208" s="5"/>
      <c r="CS208" s="60"/>
    </row>
    <row r="209" spans="1:102" ht="14.25" customHeight="1" x14ac:dyDescent="0.15">
      <c r="A209" s="184" t="s">
        <v>155</v>
      </c>
      <c r="B209" s="395" t="s">
        <v>94</v>
      </c>
      <c r="C209" s="1759">
        <v>25904.094000000001</v>
      </c>
      <c r="D209" s="408">
        <v>29383.848000000002</v>
      </c>
      <c r="E209" s="411">
        <v>21842.83</v>
      </c>
      <c r="F209" s="413">
        <v>6308.232</v>
      </c>
      <c r="G209" s="408">
        <v>1890.9059999999999</v>
      </c>
      <c r="H209" s="185">
        <v>754.55100000000004</v>
      </c>
      <c r="I209" s="409">
        <v>464.29199999999997</v>
      </c>
      <c r="J209" s="195">
        <v>411.15600000000001</v>
      </c>
      <c r="K209" s="411">
        <v>574.93799999999999</v>
      </c>
      <c r="L209" s="409">
        <v>1675.0250000000001</v>
      </c>
      <c r="M209" s="408">
        <v>4505.1989999999996</v>
      </c>
      <c r="N209" s="411">
        <v>18173.849999999999</v>
      </c>
      <c r="O209" s="233">
        <v>31155.534</v>
      </c>
      <c r="P209" s="408">
        <v>48741.735999999997</v>
      </c>
      <c r="Q209" s="412">
        <v>87150.331999999995</v>
      </c>
      <c r="R209" s="409">
        <v>170350.86</v>
      </c>
      <c r="S209" s="408">
        <v>131286.21100000001</v>
      </c>
      <c r="T209" s="411">
        <v>84324.198999999993</v>
      </c>
      <c r="U209" s="413">
        <v>26232.851999999999</v>
      </c>
      <c r="V209" s="1747">
        <v>1731.348</v>
      </c>
      <c r="W209" s="412">
        <v>516.61800000000005</v>
      </c>
      <c r="X209" s="233">
        <v>50.706000000000003</v>
      </c>
      <c r="Y209" s="415">
        <v>1950.5340000000001</v>
      </c>
      <c r="Z209" s="451">
        <v>3033.99</v>
      </c>
      <c r="AA209" s="535">
        <v>4382.5969999999998</v>
      </c>
      <c r="AB209" s="408">
        <v>6079.35</v>
      </c>
      <c r="AC209" s="411">
        <v>28722.956999999999</v>
      </c>
      <c r="AD209" s="409">
        <v>36101.504999999997</v>
      </c>
      <c r="AE209" s="415">
        <v>29192.785</v>
      </c>
      <c r="AF209" s="411">
        <v>50693.131000000001</v>
      </c>
      <c r="AG209" s="409">
        <v>100011.91499999999</v>
      </c>
      <c r="AH209" s="408">
        <v>72738.728000000003</v>
      </c>
      <c r="AI209" s="411">
        <v>46809.671999999999</v>
      </c>
      <c r="AJ209" s="409">
        <v>21040.173999999999</v>
      </c>
      <c r="AK209" s="408">
        <v>12930.834000000001</v>
      </c>
      <c r="AL209" s="416">
        <v>12673.715</v>
      </c>
      <c r="AN209" s="2"/>
      <c r="AO209" s="2"/>
      <c r="AP209" s="2"/>
      <c r="AQ209" s="2"/>
      <c r="AR209" s="2"/>
      <c r="AS209" s="5"/>
      <c r="AT209" s="5"/>
      <c r="AU209" s="5"/>
      <c r="AX209" s="59"/>
      <c r="AY209" s="5"/>
      <c r="AZ209" s="5"/>
      <c r="BA209" s="5"/>
      <c r="BC209" s="279"/>
      <c r="BD209" s="252"/>
      <c r="BE209" s="252"/>
      <c r="BF209" s="252"/>
      <c r="BG209" s="252"/>
      <c r="BH209" s="5"/>
      <c r="BI209" s="5"/>
      <c r="BL209" s="61"/>
      <c r="BM209" s="59"/>
      <c r="BN209" s="59"/>
      <c r="BO209" s="5"/>
      <c r="BQ209" s="5"/>
      <c r="BR209" s="5"/>
      <c r="BS209" s="5"/>
      <c r="BV209" s="5"/>
      <c r="BW209" s="5"/>
      <c r="BX209" s="59"/>
      <c r="CN209" s="60"/>
      <c r="CO209" s="61"/>
    </row>
    <row r="210" spans="1:102" ht="14.25" customHeight="1" x14ac:dyDescent="0.15">
      <c r="A210" s="186" t="s">
        <v>155</v>
      </c>
      <c r="B210" s="417" t="s">
        <v>96</v>
      </c>
      <c r="C210" s="418">
        <v>74</v>
      </c>
      <c r="D210" s="419">
        <v>69</v>
      </c>
      <c r="E210" s="422">
        <v>73</v>
      </c>
      <c r="F210" s="424">
        <v>44</v>
      </c>
      <c r="G210" s="419">
        <v>61</v>
      </c>
      <c r="H210" s="187">
        <v>43</v>
      </c>
      <c r="I210" s="420">
        <v>46</v>
      </c>
      <c r="J210" s="199">
        <v>41</v>
      </c>
      <c r="K210" s="422">
        <v>34</v>
      </c>
      <c r="L210" s="420">
        <v>33</v>
      </c>
      <c r="M210" s="419">
        <v>57</v>
      </c>
      <c r="N210" s="422">
        <v>70</v>
      </c>
      <c r="O210" s="198">
        <v>59</v>
      </c>
      <c r="P210" s="419">
        <v>53</v>
      </c>
      <c r="Q210" s="423">
        <v>60</v>
      </c>
      <c r="R210" s="420">
        <v>89</v>
      </c>
      <c r="S210" s="419">
        <v>77</v>
      </c>
      <c r="T210" s="422">
        <v>74</v>
      </c>
      <c r="U210" s="424">
        <v>62</v>
      </c>
      <c r="V210" s="1754">
        <v>45</v>
      </c>
      <c r="W210" s="423">
        <v>68</v>
      </c>
      <c r="X210" s="424">
        <v>77</v>
      </c>
      <c r="Y210" s="425">
        <v>77</v>
      </c>
      <c r="Z210" s="423">
        <v>64</v>
      </c>
      <c r="AA210" s="255">
        <v>109</v>
      </c>
      <c r="AB210" s="419">
        <v>86</v>
      </c>
      <c r="AC210" s="422">
        <v>112</v>
      </c>
      <c r="AD210" s="420">
        <v>74</v>
      </c>
      <c r="AE210" s="425">
        <v>55</v>
      </c>
      <c r="AF210" s="422">
        <v>64</v>
      </c>
      <c r="AG210" s="420">
        <v>79</v>
      </c>
      <c r="AH210" s="419">
        <v>64</v>
      </c>
      <c r="AI210" s="422">
        <v>59</v>
      </c>
      <c r="AJ210" s="420">
        <v>52</v>
      </c>
      <c r="AK210" s="419">
        <v>48</v>
      </c>
      <c r="AL210" s="426">
        <v>50</v>
      </c>
      <c r="AO210" s="2"/>
      <c r="AP210" s="2"/>
      <c r="AQ210" s="2"/>
      <c r="AV210" s="5"/>
      <c r="AW210" s="5"/>
      <c r="BB210" s="5"/>
      <c r="BC210" s="5"/>
      <c r="BD210" s="5"/>
      <c r="BG210" s="5"/>
      <c r="BH210" s="5"/>
      <c r="BI210" s="59"/>
      <c r="BO210" s="21"/>
      <c r="BP210" s="5"/>
      <c r="BY210" s="60"/>
    </row>
    <row r="211" spans="1:102" ht="14.25" customHeight="1" x14ac:dyDescent="0.15">
      <c r="A211" s="250" t="s">
        <v>22</v>
      </c>
      <c r="B211" s="394" t="s">
        <v>93</v>
      </c>
      <c r="C211" s="397">
        <v>81.992999999999995</v>
      </c>
      <c r="D211" s="398">
        <v>99.272000000000006</v>
      </c>
      <c r="E211" s="401">
        <v>102.401</v>
      </c>
      <c r="F211" s="403">
        <v>126.429</v>
      </c>
      <c r="G211" s="398">
        <v>394.35300000000001</v>
      </c>
      <c r="H211" s="183">
        <v>506.83499999999998</v>
      </c>
      <c r="I211" s="399">
        <v>1002.795</v>
      </c>
      <c r="J211" s="398">
        <v>1265.049</v>
      </c>
      <c r="K211" s="401">
        <v>1426.9849999999999</v>
      </c>
      <c r="L211" s="399">
        <v>1972.0150000000001</v>
      </c>
      <c r="M211" s="398">
        <v>1510.3820000000001</v>
      </c>
      <c r="N211" s="401">
        <v>1031.7919999999999</v>
      </c>
      <c r="O211" s="253">
        <v>636.78</v>
      </c>
      <c r="P211" s="398">
        <v>373.41300000000001</v>
      </c>
      <c r="Q211" s="402">
        <v>136.76900000000001</v>
      </c>
      <c r="R211" s="399">
        <v>60.097000000000001</v>
      </c>
      <c r="S211" s="398">
        <v>37.134</v>
      </c>
      <c r="T211" s="430">
        <v>22.408000000000001</v>
      </c>
      <c r="U211" s="403">
        <v>17.763999999999999</v>
      </c>
      <c r="V211" s="1743">
        <v>27.491</v>
      </c>
      <c r="W211" s="402">
        <v>36.908000000000001</v>
      </c>
      <c r="X211" s="403">
        <v>30.626000000000001</v>
      </c>
      <c r="Y211" s="405">
        <v>26.5</v>
      </c>
      <c r="Z211" s="402">
        <v>35.536000000000001</v>
      </c>
      <c r="AA211" s="534">
        <v>24.029</v>
      </c>
      <c r="AB211" s="398">
        <v>35.984000000000002</v>
      </c>
      <c r="AC211" s="401">
        <v>182.53299999999999</v>
      </c>
      <c r="AD211" s="399">
        <v>831.77599999999995</v>
      </c>
      <c r="AE211" s="405">
        <v>1697.16</v>
      </c>
      <c r="AF211" s="401">
        <v>2304.4609999999998</v>
      </c>
      <c r="AG211" s="399">
        <v>1907.5139999999999</v>
      </c>
      <c r="AH211" s="398">
        <v>1888.0889999999999</v>
      </c>
      <c r="AI211" s="401">
        <v>115.081</v>
      </c>
      <c r="AJ211" s="399">
        <v>506.39800000000002</v>
      </c>
      <c r="AK211" s="398">
        <v>317.09699999999998</v>
      </c>
      <c r="AL211" s="406">
        <v>181.71299999999999</v>
      </c>
      <c r="AP211" s="2"/>
      <c r="AQ211" s="2"/>
      <c r="AR211" s="2"/>
      <c r="AU211" s="5"/>
      <c r="AV211" s="5"/>
      <c r="AW211" s="5"/>
      <c r="BA211" s="5"/>
      <c r="BC211" s="5"/>
      <c r="BD211" s="5"/>
      <c r="BG211" s="5"/>
      <c r="BH211" s="5"/>
      <c r="BI211" s="59"/>
      <c r="BN211" s="21"/>
      <c r="BY211" s="3"/>
    </row>
    <row r="212" spans="1:102" ht="14.25" customHeight="1" x14ac:dyDescent="0.15">
      <c r="A212" s="184" t="s">
        <v>156</v>
      </c>
      <c r="B212" s="446" t="s">
        <v>94</v>
      </c>
      <c r="C212" s="447">
        <v>18186.855</v>
      </c>
      <c r="D212" s="448">
        <v>19387.824000000001</v>
      </c>
      <c r="E212" s="449">
        <v>25647.164000000001</v>
      </c>
      <c r="F212" s="452">
        <v>28562.991999999998</v>
      </c>
      <c r="G212" s="448">
        <v>71407.481</v>
      </c>
      <c r="H212" s="196">
        <v>68820.547999999995</v>
      </c>
      <c r="I212" s="445">
        <v>127786.58199999999</v>
      </c>
      <c r="J212" s="448">
        <v>152167.12700000001</v>
      </c>
      <c r="K212" s="449">
        <v>193410.712</v>
      </c>
      <c r="L212" s="445">
        <v>220112.66</v>
      </c>
      <c r="M212" s="448">
        <v>212361.32800000001</v>
      </c>
      <c r="N212" s="449">
        <v>153931.326</v>
      </c>
      <c r="O212" s="233">
        <v>99178.544999999998</v>
      </c>
      <c r="P212" s="448">
        <v>55929.43</v>
      </c>
      <c r="Q212" s="451">
        <v>24774.19</v>
      </c>
      <c r="R212" s="445">
        <v>14093.234</v>
      </c>
      <c r="S212" s="448">
        <v>7077.2</v>
      </c>
      <c r="T212" s="449">
        <v>6071.6289999999999</v>
      </c>
      <c r="U212" s="452">
        <v>5532.8559999999998</v>
      </c>
      <c r="V212" s="1760">
        <v>6877.6130000000003</v>
      </c>
      <c r="W212" s="451">
        <v>8476.6810000000005</v>
      </c>
      <c r="X212" s="452">
        <v>7857.1769999999997</v>
      </c>
      <c r="Y212" s="453">
        <v>6824.5550000000003</v>
      </c>
      <c r="Z212" s="451">
        <v>9631.9439999999995</v>
      </c>
      <c r="AA212" s="233">
        <v>7326.0789999999997</v>
      </c>
      <c r="AB212" s="448">
        <v>17384.343000000001</v>
      </c>
      <c r="AC212" s="449">
        <v>43628.597000000002</v>
      </c>
      <c r="AD212" s="445">
        <v>135014.92800000001</v>
      </c>
      <c r="AE212" s="453">
        <v>212508.742</v>
      </c>
      <c r="AF212" s="449">
        <v>307956.94199999998</v>
      </c>
      <c r="AG212" s="445">
        <v>296603.45400000003</v>
      </c>
      <c r="AH212" s="448">
        <v>235660.43</v>
      </c>
      <c r="AI212" s="449">
        <v>139892.52100000001</v>
      </c>
      <c r="AJ212" s="445">
        <v>63113.781999999999</v>
      </c>
      <c r="AK212" s="448">
        <v>50515.673000000003</v>
      </c>
      <c r="AL212" s="1733">
        <v>46025.911</v>
      </c>
      <c r="AQ212" s="2"/>
      <c r="AV212" s="5"/>
      <c r="AW212" s="5"/>
      <c r="BB212" s="5"/>
      <c r="BE212" s="5"/>
      <c r="BG212" s="5"/>
      <c r="BH212" s="5"/>
      <c r="BI212" s="59"/>
      <c r="BP212" s="5"/>
      <c r="BY212" s="60"/>
    </row>
    <row r="213" spans="1:102" ht="14.25" customHeight="1" x14ac:dyDescent="0.15">
      <c r="A213" s="186" t="s">
        <v>156</v>
      </c>
      <c r="B213" s="417" t="s">
        <v>96</v>
      </c>
      <c r="C213" s="418">
        <v>222</v>
      </c>
      <c r="D213" s="419">
        <v>195</v>
      </c>
      <c r="E213" s="422">
        <v>250</v>
      </c>
      <c r="F213" s="424">
        <v>226</v>
      </c>
      <c r="G213" s="419">
        <v>181</v>
      </c>
      <c r="H213" s="187">
        <v>136</v>
      </c>
      <c r="I213" s="198">
        <v>127</v>
      </c>
      <c r="J213" s="419">
        <v>120</v>
      </c>
      <c r="K213" s="422">
        <v>136</v>
      </c>
      <c r="L213" s="420">
        <v>112</v>
      </c>
      <c r="M213" s="419">
        <v>141</v>
      </c>
      <c r="N213" s="422">
        <v>149</v>
      </c>
      <c r="O213" s="255">
        <v>156</v>
      </c>
      <c r="P213" s="419">
        <v>150</v>
      </c>
      <c r="Q213" s="423">
        <v>181</v>
      </c>
      <c r="R213" s="420">
        <v>235</v>
      </c>
      <c r="S213" s="419">
        <v>191</v>
      </c>
      <c r="T213" s="422">
        <v>271</v>
      </c>
      <c r="U213" s="424">
        <v>311</v>
      </c>
      <c r="V213" s="1754">
        <v>250</v>
      </c>
      <c r="W213" s="423">
        <v>230</v>
      </c>
      <c r="X213" s="424">
        <v>257</v>
      </c>
      <c r="Y213" s="425">
        <v>258</v>
      </c>
      <c r="Z213" s="423">
        <v>296</v>
      </c>
      <c r="AA213" s="255">
        <v>305</v>
      </c>
      <c r="AB213" s="419">
        <v>483</v>
      </c>
      <c r="AC213" s="422">
        <v>239</v>
      </c>
      <c r="AD213" s="420">
        <v>162</v>
      </c>
      <c r="AE213" s="425">
        <v>125</v>
      </c>
      <c r="AF213" s="422">
        <v>134</v>
      </c>
      <c r="AG213" s="420">
        <v>155</v>
      </c>
      <c r="AH213" s="419">
        <v>125</v>
      </c>
      <c r="AI213" s="422">
        <v>122</v>
      </c>
      <c r="AJ213" s="420">
        <v>125</v>
      </c>
      <c r="AK213" s="419">
        <v>159</v>
      </c>
      <c r="AL213" s="426">
        <v>253</v>
      </c>
      <c r="AQ213" s="2"/>
      <c r="AR213" s="2"/>
      <c r="AU213" s="5"/>
      <c r="AV213" s="5"/>
      <c r="AW213" s="61"/>
      <c r="AX213" s="59"/>
      <c r="AY213" s="59"/>
      <c r="AZ213" s="59"/>
      <c r="BA213" s="5"/>
      <c r="BC213" s="5"/>
      <c r="BD213" s="5"/>
      <c r="BG213" s="5"/>
      <c r="BH213" s="5"/>
      <c r="BI213" s="59"/>
      <c r="BY213" s="60"/>
    </row>
    <row r="214" spans="1:102" ht="14.25" customHeight="1" x14ac:dyDescent="0.15">
      <c r="A214" s="250" t="s">
        <v>23</v>
      </c>
      <c r="B214" s="394" t="s">
        <v>93</v>
      </c>
      <c r="C214" s="1738">
        <v>27.129000000000001</v>
      </c>
      <c r="D214" s="398">
        <v>37.481000000000002</v>
      </c>
      <c r="E214" s="401">
        <v>38.58</v>
      </c>
      <c r="F214" s="1739">
        <v>61.570999999999998</v>
      </c>
      <c r="G214" s="398">
        <v>294.17399999999998</v>
      </c>
      <c r="H214" s="183">
        <v>412.79599999999999</v>
      </c>
      <c r="I214" s="399">
        <v>857.59100000000001</v>
      </c>
      <c r="J214" s="1740">
        <v>1070.7149999999999</v>
      </c>
      <c r="K214" s="401">
        <v>1191.2170000000001</v>
      </c>
      <c r="L214" s="399">
        <v>1665.771</v>
      </c>
      <c r="M214" s="1741">
        <v>1269.98</v>
      </c>
      <c r="N214" s="191">
        <v>841.50300000000004</v>
      </c>
      <c r="O214" s="399">
        <v>512.28300000000002</v>
      </c>
      <c r="P214" s="398">
        <v>300.53199999999998</v>
      </c>
      <c r="Q214" s="402">
        <v>106.827</v>
      </c>
      <c r="R214" s="1739">
        <v>50.65</v>
      </c>
      <c r="S214" s="398">
        <v>30.603999999999999</v>
      </c>
      <c r="T214" s="1742">
        <v>15.218999999999999</v>
      </c>
      <c r="U214" s="1739">
        <v>11.066000000000001</v>
      </c>
      <c r="V214" s="1743">
        <v>21.335999999999999</v>
      </c>
      <c r="W214" s="404">
        <v>29.96</v>
      </c>
      <c r="X214" s="403">
        <v>27.088999999999999</v>
      </c>
      <c r="Y214" s="405">
        <v>21.824999999999999</v>
      </c>
      <c r="Z214" s="402">
        <v>22.882000000000001</v>
      </c>
      <c r="AA214" s="534">
        <v>15.134</v>
      </c>
      <c r="AB214" s="1741">
        <v>21.977</v>
      </c>
      <c r="AC214" s="401">
        <v>156.99799999999999</v>
      </c>
      <c r="AD214" s="399">
        <v>723.80799999999999</v>
      </c>
      <c r="AE214" s="405">
        <v>1496.3620000000001</v>
      </c>
      <c r="AF214" s="1761">
        <v>1983.3030000000001</v>
      </c>
      <c r="AG214" s="399">
        <v>1593.338</v>
      </c>
      <c r="AH214" s="398">
        <v>1586.088</v>
      </c>
      <c r="AI214" s="401">
        <v>929.62</v>
      </c>
      <c r="AJ214" s="399">
        <v>375.59899999999999</v>
      </c>
      <c r="AK214" s="398">
        <v>194.24199999999999</v>
      </c>
      <c r="AL214" s="406">
        <v>74.991</v>
      </c>
      <c r="AN214" s="2"/>
      <c r="AV214" s="5"/>
      <c r="AW214" s="5"/>
      <c r="BB214" s="5"/>
      <c r="BE214" s="5"/>
      <c r="BG214" s="5"/>
      <c r="BH214" s="5"/>
      <c r="BI214" s="59"/>
      <c r="BP214" s="5"/>
      <c r="BY214" s="3"/>
    </row>
    <row r="215" spans="1:102" ht="14.25" customHeight="1" x14ac:dyDescent="0.15">
      <c r="A215" s="184" t="s">
        <v>157</v>
      </c>
      <c r="B215" s="395" t="s">
        <v>94</v>
      </c>
      <c r="C215" s="1744">
        <v>5026.63</v>
      </c>
      <c r="D215" s="408">
        <v>7024.7719999999999</v>
      </c>
      <c r="E215" s="411">
        <v>8698.91</v>
      </c>
      <c r="F215" s="413">
        <v>12174.541999999999</v>
      </c>
      <c r="G215" s="408">
        <v>47647.1</v>
      </c>
      <c r="H215" s="251">
        <v>49995.775999999998</v>
      </c>
      <c r="I215" s="409">
        <v>99207.137000000002</v>
      </c>
      <c r="J215" s="408">
        <v>119928.05899999999</v>
      </c>
      <c r="K215" s="411">
        <v>150156.26800000001</v>
      </c>
      <c r="L215" s="409">
        <v>155624.08600000001</v>
      </c>
      <c r="M215" s="415">
        <v>157483.21</v>
      </c>
      <c r="N215" s="411">
        <v>117554.74400000001</v>
      </c>
      <c r="O215" s="194">
        <v>69655.376000000004</v>
      </c>
      <c r="P215" s="408">
        <v>37877.476999999999</v>
      </c>
      <c r="Q215" s="412">
        <v>16369.578</v>
      </c>
      <c r="R215" s="413">
        <v>10172.445</v>
      </c>
      <c r="S215" s="1745">
        <v>4746.665</v>
      </c>
      <c r="T215" s="411">
        <v>3435.4140000000002</v>
      </c>
      <c r="U215" s="1746">
        <v>3003.17</v>
      </c>
      <c r="V215" s="1747">
        <v>4553.3909999999996</v>
      </c>
      <c r="W215" s="414">
        <v>5829.5519999999997</v>
      </c>
      <c r="X215" s="413">
        <v>6198.2619999999997</v>
      </c>
      <c r="Y215" s="415">
        <v>4917.7420000000002</v>
      </c>
      <c r="Z215" s="1748">
        <v>6049.1880000000001</v>
      </c>
      <c r="AA215" s="535">
        <v>3761.538</v>
      </c>
      <c r="AB215" s="408">
        <v>9620.66</v>
      </c>
      <c r="AC215" s="411">
        <v>34719.567999999999</v>
      </c>
      <c r="AD215" s="409">
        <v>113939.393</v>
      </c>
      <c r="AE215" s="415">
        <v>179271.84700000001</v>
      </c>
      <c r="AF215" s="1762">
        <v>231929.06200000001</v>
      </c>
      <c r="AG215" s="409">
        <v>228370.23499999999</v>
      </c>
      <c r="AH215" s="408">
        <v>187340.67199999999</v>
      </c>
      <c r="AI215" s="411">
        <v>101356.372</v>
      </c>
      <c r="AJ215" s="409">
        <v>38814.391000000003</v>
      </c>
      <c r="AK215" s="408">
        <v>25166.294000000002</v>
      </c>
      <c r="AL215" s="416">
        <v>17924.27</v>
      </c>
      <c r="AR215" s="2"/>
      <c r="AU215" s="5"/>
      <c r="AV215" s="5"/>
      <c r="AW215" s="61"/>
      <c r="AX215" s="59"/>
      <c r="AY215" s="59"/>
      <c r="AZ215" s="59"/>
      <c r="BA215" s="5"/>
      <c r="BE215" s="5"/>
      <c r="BG215" s="5"/>
      <c r="BH215" s="5"/>
      <c r="BI215" s="59"/>
      <c r="BP215" s="5"/>
    </row>
    <row r="216" spans="1:102" ht="14.25" customHeight="1" x14ac:dyDescent="0.15">
      <c r="A216" s="186" t="s">
        <v>157</v>
      </c>
      <c r="B216" s="417" t="s">
        <v>96</v>
      </c>
      <c r="C216" s="1749">
        <v>185</v>
      </c>
      <c r="D216" s="419">
        <v>187</v>
      </c>
      <c r="E216" s="422">
        <v>225</v>
      </c>
      <c r="F216" s="424">
        <v>198</v>
      </c>
      <c r="G216" s="419">
        <v>162</v>
      </c>
      <c r="H216" s="187">
        <v>121</v>
      </c>
      <c r="I216" s="420">
        <v>116</v>
      </c>
      <c r="J216" s="1750">
        <v>112</v>
      </c>
      <c r="K216" s="422">
        <v>126</v>
      </c>
      <c r="L216" s="420">
        <v>93</v>
      </c>
      <c r="M216" s="1750">
        <v>124</v>
      </c>
      <c r="N216" s="422">
        <v>140</v>
      </c>
      <c r="O216" s="1752">
        <v>136</v>
      </c>
      <c r="P216" s="419">
        <v>126</v>
      </c>
      <c r="Q216" s="423">
        <v>153</v>
      </c>
      <c r="R216" s="1752">
        <v>201</v>
      </c>
      <c r="S216" s="1750">
        <v>155</v>
      </c>
      <c r="T216" s="422">
        <v>226</v>
      </c>
      <c r="U216" s="1753">
        <v>271</v>
      </c>
      <c r="V216" s="1754">
        <v>213</v>
      </c>
      <c r="W216" s="423">
        <v>195</v>
      </c>
      <c r="X216" s="424">
        <v>229</v>
      </c>
      <c r="Y216" s="425">
        <v>225</v>
      </c>
      <c r="Z216" s="1755">
        <v>264</v>
      </c>
      <c r="AA216" s="255">
        <v>249</v>
      </c>
      <c r="AB216" s="419">
        <v>438</v>
      </c>
      <c r="AC216" s="422">
        <v>221</v>
      </c>
      <c r="AD216" s="420">
        <v>157</v>
      </c>
      <c r="AE216" s="425">
        <v>120</v>
      </c>
      <c r="AF216" s="1763">
        <v>117</v>
      </c>
      <c r="AG216" s="420">
        <v>143</v>
      </c>
      <c r="AH216" s="419">
        <v>118</v>
      </c>
      <c r="AI216" s="422">
        <v>109</v>
      </c>
      <c r="AJ216" s="420">
        <v>103</v>
      </c>
      <c r="AK216" s="419">
        <v>130</v>
      </c>
      <c r="AL216" s="426">
        <v>239</v>
      </c>
      <c r="AP216" s="1756"/>
      <c r="AQ216" s="1756"/>
      <c r="AR216" s="2"/>
      <c r="AU216" s="5"/>
      <c r="AV216" s="5"/>
      <c r="AW216" s="61"/>
      <c r="AX216" s="59"/>
      <c r="AY216" s="59"/>
      <c r="AZ216" s="59"/>
      <c r="BC216" s="5"/>
      <c r="BD216" s="5"/>
      <c r="BG216" s="5"/>
      <c r="BH216" s="5"/>
      <c r="BI216" s="59"/>
      <c r="BY216" s="60"/>
    </row>
    <row r="217" spans="1:102" ht="14.25" customHeight="1" x14ac:dyDescent="0.15">
      <c r="A217" s="250" t="s">
        <v>117</v>
      </c>
      <c r="B217" s="394" t="s">
        <v>93</v>
      </c>
      <c r="C217" s="1738">
        <v>21.713000000000001</v>
      </c>
      <c r="D217" s="398">
        <v>22.298999999999999</v>
      </c>
      <c r="E217" s="401">
        <v>31.324999999999999</v>
      </c>
      <c r="F217" s="1739">
        <v>31.446999999999999</v>
      </c>
      <c r="G217" s="398">
        <v>51.05</v>
      </c>
      <c r="H217" s="191">
        <v>54.087000000000003</v>
      </c>
      <c r="I217" s="399">
        <v>90.867000000000004</v>
      </c>
      <c r="J217" s="1740">
        <v>119.401</v>
      </c>
      <c r="K217" s="401">
        <v>139.38300000000001</v>
      </c>
      <c r="L217" s="399">
        <v>185.059</v>
      </c>
      <c r="M217" s="1741">
        <v>137.63999999999999</v>
      </c>
      <c r="N217" s="401">
        <v>112.411</v>
      </c>
      <c r="O217" s="399">
        <v>56.311999999999998</v>
      </c>
      <c r="P217" s="398">
        <v>24.01</v>
      </c>
      <c r="Q217" s="402">
        <v>9.2929999999999993</v>
      </c>
      <c r="R217" s="1739">
        <v>1.3280000000000001</v>
      </c>
      <c r="S217" s="398">
        <v>0.6</v>
      </c>
      <c r="T217" s="1742">
        <v>0.02</v>
      </c>
      <c r="U217" s="1739">
        <v>8.4000000000000005E-2</v>
      </c>
      <c r="V217" s="1743">
        <v>0</v>
      </c>
      <c r="W217" s="404">
        <v>0.28399999999999997</v>
      </c>
      <c r="X217" s="403">
        <v>0</v>
      </c>
      <c r="Y217" s="405">
        <v>0</v>
      </c>
      <c r="Z217" s="402">
        <v>1.2E-2</v>
      </c>
      <c r="AA217" s="534">
        <v>0.42399999999999999</v>
      </c>
      <c r="AB217" s="1741">
        <v>1.1359999999999999</v>
      </c>
      <c r="AC217" s="401">
        <v>6.6109999999999998</v>
      </c>
      <c r="AD217" s="399">
        <v>56.646999999999998</v>
      </c>
      <c r="AE217" s="405">
        <v>104.873</v>
      </c>
      <c r="AF217" s="401">
        <v>340.41800000000001</v>
      </c>
      <c r="AG217" s="399">
        <v>191.471</v>
      </c>
      <c r="AH217" s="398">
        <v>186.458</v>
      </c>
      <c r="AI217" s="401">
        <v>133.40299999999999</v>
      </c>
      <c r="AJ217" s="399">
        <v>75.965000000000003</v>
      </c>
      <c r="AK217" s="398">
        <v>59.902999999999999</v>
      </c>
      <c r="AL217" s="406">
        <v>44.978999999999999</v>
      </c>
      <c r="AN217" s="2"/>
      <c r="AR217" s="2"/>
      <c r="AU217" s="5"/>
      <c r="AV217" s="5"/>
      <c r="AW217" s="61"/>
      <c r="AX217" s="59"/>
      <c r="AY217" s="59"/>
      <c r="AZ217" s="59"/>
      <c r="BC217" s="5"/>
      <c r="BD217" s="5"/>
      <c r="BG217" s="5"/>
      <c r="BH217" s="5"/>
      <c r="BI217" s="59"/>
      <c r="BY217" s="60"/>
    </row>
    <row r="218" spans="1:102" ht="14.25" customHeight="1" x14ac:dyDescent="0.15">
      <c r="A218" s="184" t="s">
        <v>158</v>
      </c>
      <c r="B218" s="395" t="s">
        <v>94</v>
      </c>
      <c r="C218" s="1744">
        <v>4839.3180000000002</v>
      </c>
      <c r="D218" s="408">
        <v>4384.8</v>
      </c>
      <c r="E218" s="411">
        <v>8409.3019999999997</v>
      </c>
      <c r="F218" s="413">
        <v>8387.3449999999993</v>
      </c>
      <c r="G218" s="408">
        <v>13168.44</v>
      </c>
      <c r="H218" s="251">
        <v>11168.057000000001</v>
      </c>
      <c r="I218" s="409">
        <v>17407.241000000002</v>
      </c>
      <c r="J218" s="408">
        <v>18322.960999999999</v>
      </c>
      <c r="K218" s="411">
        <v>24517.841</v>
      </c>
      <c r="L218" s="409">
        <v>37929.192000000003</v>
      </c>
      <c r="M218" s="415">
        <v>29483.753000000001</v>
      </c>
      <c r="N218" s="411">
        <v>19548.918000000001</v>
      </c>
      <c r="O218" s="194">
        <v>11553.311</v>
      </c>
      <c r="P218" s="408">
        <v>5185.6959999999999</v>
      </c>
      <c r="Q218" s="412">
        <v>2175.5569999999998</v>
      </c>
      <c r="R218" s="413">
        <v>563.22</v>
      </c>
      <c r="S218" s="1745">
        <v>17.172000000000001</v>
      </c>
      <c r="T218" s="411">
        <v>1.1879999999999999</v>
      </c>
      <c r="U218" s="1746">
        <v>6.3719999999999999</v>
      </c>
      <c r="V218" s="1747">
        <v>0</v>
      </c>
      <c r="W218" s="414">
        <v>97.847999999999999</v>
      </c>
      <c r="X218" s="413">
        <v>0</v>
      </c>
      <c r="Y218" s="415">
        <v>0</v>
      </c>
      <c r="Z218" s="412">
        <v>1.944</v>
      </c>
      <c r="AA218" s="535">
        <v>267.51600000000002</v>
      </c>
      <c r="AB218" s="408">
        <v>771.01199999999994</v>
      </c>
      <c r="AC218" s="411">
        <v>1836.432</v>
      </c>
      <c r="AD218" s="409">
        <v>11423.375</v>
      </c>
      <c r="AE218" s="415">
        <v>17149.289000000001</v>
      </c>
      <c r="AF218" s="411">
        <v>70848.221999999994</v>
      </c>
      <c r="AG218" s="409">
        <v>40849.196000000004</v>
      </c>
      <c r="AH218" s="408">
        <v>27889.203000000001</v>
      </c>
      <c r="AI218" s="411">
        <v>22157.526999999998</v>
      </c>
      <c r="AJ218" s="409">
        <v>13101.696</v>
      </c>
      <c r="AK218" s="408">
        <v>10967.767</v>
      </c>
      <c r="AL218" s="416">
        <v>10124.914000000001</v>
      </c>
      <c r="AO218" s="2"/>
      <c r="AV218" s="5"/>
      <c r="AW218" s="5"/>
      <c r="BB218" s="5"/>
      <c r="BC218" s="59"/>
      <c r="BE218" s="5"/>
      <c r="BG218" s="5"/>
      <c r="BH218" s="5"/>
      <c r="BI218" s="59"/>
      <c r="BP218" s="5"/>
      <c r="BY218" s="60"/>
      <c r="CB218" s="56"/>
      <c r="CC218" s="56"/>
      <c r="CD218" s="56"/>
    </row>
    <row r="219" spans="1:102" ht="14.25" customHeight="1" x14ac:dyDescent="0.15">
      <c r="A219" s="186" t="s">
        <v>158</v>
      </c>
      <c r="B219" s="417" t="s">
        <v>96</v>
      </c>
      <c r="C219" s="1749">
        <v>223</v>
      </c>
      <c r="D219" s="419">
        <v>197</v>
      </c>
      <c r="E219" s="422">
        <v>268</v>
      </c>
      <c r="F219" s="424">
        <v>267</v>
      </c>
      <c r="G219" s="419">
        <v>258</v>
      </c>
      <c r="H219" s="187">
        <v>206</v>
      </c>
      <c r="I219" s="420">
        <v>192</v>
      </c>
      <c r="J219" s="1750">
        <v>153</v>
      </c>
      <c r="K219" s="422">
        <v>176</v>
      </c>
      <c r="L219" s="420">
        <v>205</v>
      </c>
      <c r="M219" s="1750">
        <v>214</v>
      </c>
      <c r="N219" s="422">
        <v>174</v>
      </c>
      <c r="O219" s="1752">
        <v>205</v>
      </c>
      <c r="P219" s="419">
        <v>216</v>
      </c>
      <c r="Q219" s="423">
        <v>234</v>
      </c>
      <c r="R219" s="1752">
        <v>424</v>
      </c>
      <c r="S219" s="1750">
        <v>29</v>
      </c>
      <c r="T219" s="422">
        <v>59</v>
      </c>
      <c r="U219" s="1753">
        <v>76</v>
      </c>
      <c r="V219" s="1754">
        <v>0</v>
      </c>
      <c r="W219" s="423">
        <v>345</v>
      </c>
      <c r="X219" s="424">
        <v>0</v>
      </c>
      <c r="Y219" s="425">
        <v>0</v>
      </c>
      <c r="Z219" s="423">
        <v>162</v>
      </c>
      <c r="AA219" s="255">
        <v>631</v>
      </c>
      <c r="AB219" s="419">
        <v>679</v>
      </c>
      <c r="AC219" s="422">
        <v>278</v>
      </c>
      <c r="AD219" s="420">
        <v>202</v>
      </c>
      <c r="AE219" s="425">
        <v>164</v>
      </c>
      <c r="AF219" s="422">
        <v>208</v>
      </c>
      <c r="AG219" s="420">
        <v>213</v>
      </c>
      <c r="AH219" s="421">
        <v>150</v>
      </c>
      <c r="AI219" s="422">
        <v>166</v>
      </c>
      <c r="AJ219" s="420">
        <v>172</v>
      </c>
      <c r="AK219" s="419">
        <v>183</v>
      </c>
      <c r="AL219" s="426">
        <v>225</v>
      </c>
      <c r="AQ219" s="1756"/>
      <c r="AV219" s="5"/>
      <c r="AW219" s="5"/>
      <c r="BA219" s="5"/>
      <c r="BB219" s="5"/>
      <c r="BC219" s="5"/>
      <c r="BD219" s="59"/>
      <c r="BE219" s="5"/>
      <c r="BG219" s="5"/>
      <c r="BH219" s="5"/>
      <c r="BI219" s="59"/>
      <c r="BO219" s="5"/>
      <c r="BP219" s="5"/>
      <c r="BY219" s="3"/>
      <c r="BZ219" s="61"/>
      <c r="CA219" s="61"/>
      <c r="CB219" s="56"/>
      <c r="CC219" s="56"/>
      <c r="CD219" s="56"/>
    </row>
    <row r="220" spans="1:102" ht="14.25" customHeight="1" x14ac:dyDescent="0.15">
      <c r="A220" s="250" t="s">
        <v>118</v>
      </c>
      <c r="B220" s="394" t="s">
        <v>93</v>
      </c>
      <c r="C220" s="1738">
        <v>23.959</v>
      </c>
      <c r="D220" s="398">
        <v>27.277000000000001</v>
      </c>
      <c r="E220" s="401">
        <v>22.713000000000001</v>
      </c>
      <c r="F220" s="1739">
        <v>21.972999999999999</v>
      </c>
      <c r="G220" s="398">
        <v>37.554000000000002</v>
      </c>
      <c r="H220" s="191">
        <v>30.963000000000001</v>
      </c>
      <c r="I220" s="399">
        <v>38.820999999999998</v>
      </c>
      <c r="J220" s="1740">
        <v>50.526000000000003</v>
      </c>
      <c r="K220" s="401">
        <v>65.108999999999995</v>
      </c>
      <c r="L220" s="399">
        <v>86.129000000000005</v>
      </c>
      <c r="M220" s="1741">
        <v>70.641999999999996</v>
      </c>
      <c r="N220" s="401">
        <v>44.468000000000004</v>
      </c>
      <c r="O220" s="399">
        <v>36.365000000000002</v>
      </c>
      <c r="P220" s="398">
        <v>22.166</v>
      </c>
      <c r="Q220" s="402">
        <v>3.75</v>
      </c>
      <c r="R220" s="1739">
        <v>0.94199999999999995</v>
      </c>
      <c r="S220" s="398">
        <v>0</v>
      </c>
      <c r="T220" s="1742">
        <v>0.01</v>
      </c>
      <c r="U220" s="1739">
        <v>0.02</v>
      </c>
      <c r="V220" s="1743">
        <v>0</v>
      </c>
      <c r="W220" s="404">
        <v>8.9999999999999993E-3</v>
      </c>
      <c r="X220" s="403">
        <v>0</v>
      </c>
      <c r="Y220" s="405">
        <v>0</v>
      </c>
      <c r="Z220" s="402">
        <v>0</v>
      </c>
      <c r="AA220" s="534">
        <v>0.248</v>
      </c>
      <c r="AB220" s="1741">
        <v>4.0510000000000002</v>
      </c>
      <c r="AC220" s="401">
        <v>9.4090000000000007</v>
      </c>
      <c r="AD220" s="399">
        <v>34.276000000000003</v>
      </c>
      <c r="AE220" s="405">
        <v>64.62</v>
      </c>
      <c r="AF220" s="401">
        <v>196.48400000000001</v>
      </c>
      <c r="AG220" s="399">
        <v>87.712999999999994</v>
      </c>
      <c r="AH220" s="398">
        <v>80.117999999999995</v>
      </c>
      <c r="AI220" s="401">
        <v>59.631</v>
      </c>
      <c r="AJ220" s="399">
        <v>39.322000000000003</v>
      </c>
      <c r="AK220" s="398">
        <v>49.430999999999997</v>
      </c>
      <c r="AL220" s="406">
        <v>49.161000000000001</v>
      </c>
      <c r="AR220" s="61"/>
      <c r="AS220" s="59"/>
      <c r="AT220" s="5"/>
      <c r="AU220" s="5"/>
      <c r="AV220" s="5"/>
      <c r="AW220" s="61"/>
      <c r="AX220" s="59"/>
      <c r="AY220" s="59"/>
      <c r="AZ220" s="59"/>
      <c r="BA220" s="5"/>
      <c r="BB220" s="279"/>
      <c r="BC220" s="5"/>
      <c r="BD220" s="5"/>
      <c r="BE220" s="5"/>
      <c r="BG220" s="5"/>
      <c r="BH220" s="5"/>
      <c r="BI220" s="59"/>
      <c r="BY220" s="60"/>
      <c r="CA220" s="61"/>
      <c r="CB220" s="56"/>
      <c r="CC220" s="56"/>
      <c r="CD220" s="56"/>
    </row>
    <row r="221" spans="1:102" ht="14.25" customHeight="1" x14ac:dyDescent="0.15">
      <c r="A221" s="184" t="s">
        <v>159</v>
      </c>
      <c r="B221" s="395" t="s">
        <v>94</v>
      </c>
      <c r="C221" s="1744">
        <v>5564.6760000000004</v>
      </c>
      <c r="D221" s="408">
        <v>4627.26</v>
      </c>
      <c r="E221" s="411">
        <v>5333.7960000000003</v>
      </c>
      <c r="F221" s="413">
        <v>4512.5959999999995</v>
      </c>
      <c r="G221" s="408">
        <v>7240.5469999999996</v>
      </c>
      <c r="H221" s="251">
        <v>5254.1570000000002</v>
      </c>
      <c r="I221" s="409">
        <v>6974.4780000000001</v>
      </c>
      <c r="J221" s="408">
        <v>8419.2639999999992</v>
      </c>
      <c r="K221" s="411">
        <v>11976.876</v>
      </c>
      <c r="L221" s="409">
        <v>18437.960999999999</v>
      </c>
      <c r="M221" s="415">
        <v>17729.225999999999</v>
      </c>
      <c r="N221" s="411">
        <v>9340.6769999999997</v>
      </c>
      <c r="O221" s="194">
        <v>10469.800999999999</v>
      </c>
      <c r="P221" s="408">
        <v>6478.4070000000002</v>
      </c>
      <c r="Q221" s="412">
        <v>1104.354</v>
      </c>
      <c r="R221" s="413">
        <v>632.23199999999997</v>
      </c>
      <c r="S221" s="1745">
        <v>0</v>
      </c>
      <c r="T221" s="411">
        <v>1.901</v>
      </c>
      <c r="U221" s="1746">
        <v>1.08</v>
      </c>
      <c r="V221" s="1747">
        <v>0</v>
      </c>
      <c r="W221" s="414">
        <v>2.7</v>
      </c>
      <c r="X221" s="413">
        <v>0</v>
      </c>
      <c r="Y221" s="415">
        <v>0</v>
      </c>
      <c r="Z221" s="1748">
        <v>0</v>
      </c>
      <c r="AA221" s="535">
        <v>145.26</v>
      </c>
      <c r="AB221" s="408">
        <v>2701.944</v>
      </c>
      <c r="AC221" s="411">
        <v>2185.92</v>
      </c>
      <c r="AD221" s="409">
        <v>5512.6980000000003</v>
      </c>
      <c r="AE221" s="415">
        <v>9863.6129999999994</v>
      </c>
      <c r="AF221" s="411">
        <v>38436.493999999999</v>
      </c>
      <c r="AG221" s="409">
        <v>18497.213</v>
      </c>
      <c r="AH221" s="408">
        <v>13415.134</v>
      </c>
      <c r="AI221" s="411">
        <v>10457.975</v>
      </c>
      <c r="AJ221" s="409">
        <v>7317.5879999999997</v>
      </c>
      <c r="AK221" s="408">
        <v>10688.944</v>
      </c>
      <c r="AL221" s="416">
        <v>13806.978999999999</v>
      </c>
      <c r="AO221" s="2"/>
      <c r="AR221" s="61"/>
      <c r="AT221" s="5"/>
      <c r="AU221" s="5"/>
      <c r="AV221" s="5"/>
      <c r="AW221" s="61"/>
      <c r="AX221" s="59"/>
      <c r="AY221" s="59"/>
      <c r="AZ221" s="59"/>
      <c r="BA221" s="279"/>
      <c r="BC221" s="5"/>
      <c r="BD221" s="5"/>
      <c r="BG221" s="5"/>
      <c r="BH221" s="5"/>
      <c r="BI221" s="59"/>
      <c r="BY221" s="3"/>
      <c r="BZ221" s="61"/>
      <c r="CA221" s="61"/>
      <c r="CB221" s="56"/>
      <c r="CC221" s="56"/>
      <c r="CD221" s="56"/>
    </row>
    <row r="222" spans="1:102" ht="14.25" customHeight="1" x14ac:dyDescent="0.15">
      <c r="A222" s="186" t="s">
        <v>159</v>
      </c>
      <c r="B222" s="417" t="s">
        <v>96</v>
      </c>
      <c r="C222" s="1749">
        <v>232</v>
      </c>
      <c r="D222" s="419">
        <v>170</v>
      </c>
      <c r="E222" s="422">
        <v>235</v>
      </c>
      <c r="F222" s="424">
        <v>205</v>
      </c>
      <c r="G222" s="419">
        <v>193</v>
      </c>
      <c r="H222" s="187">
        <v>170</v>
      </c>
      <c r="I222" s="420">
        <v>180</v>
      </c>
      <c r="J222" s="1750">
        <v>167</v>
      </c>
      <c r="K222" s="422">
        <v>184</v>
      </c>
      <c r="L222" s="420">
        <v>214</v>
      </c>
      <c r="M222" s="1750">
        <v>251</v>
      </c>
      <c r="N222" s="422">
        <v>210</v>
      </c>
      <c r="O222" s="1752">
        <v>288</v>
      </c>
      <c r="P222" s="419">
        <v>292</v>
      </c>
      <c r="Q222" s="423">
        <v>294</v>
      </c>
      <c r="R222" s="1752">
        <v>671</v>
      </c>
      <c r="S222" s="1750">
        <v>0</v>
      </c>
      <c r="T222" s="422">
        <v>190</v>
      </c>
      <c r="U222" s="1753">
        <v>54</v>
      </c>
      <c r="V222" s="1754">
        <v>0</v>
      </c>
      <c r="W222" s="423">
        <v>300</v>
      </c>
      <c r="X222" s="424">
        <v>0</v>
      </c>
      <c r="Y222" s="425">
        <v>0</v>
      </c>
      <c r="Z222" s="1755">
        <v>0</v>
      </c>
      <c r="AA222" s="255">
        <v>586</v>
      </c>
      <c r="AB222" s="419">
        <v>667</v>
      </c>
      <c r="AC222" s="422">
        <v>232</v>
      </c>
      <c r="AD222" s="420">
        <v>161</v>
      </c>
      <c r="AE222" s="425">
        <v>153</v>
      </c>
      <c r="AF222" s="422">
        <v>196</v>
      </c>
      <c r="AG222" s="420">
        <v>211</v>
      </c>
      <c r="AH222" s="419">
        <v>167</v>
      </c>
      <c r="AI222" s="422">
        <v>175</v>
      </c>
      <c r="AJ222" s="420">
        <v>186</v>
      </c>
      <c r="AK222" s="419">
        <v>216</v>
      </c>
      <c r="AL222" s="426">
        <v>281</v>
      </c>
      <c r="AQ222" s="1756"/>
      <c r="AR222" s="61"/>
      <c r="AT222" s="5"/>
      <c r="AU222" s="5"/>
      <c r="AV222" s="5"/>
      <c r="AW222" s="61"/>
      <c r="AX222" s="59"/>
      <c r="AY222" s="59"/>
      <c r="AZ222" s="59"/>
      <c r="BC222" s="5"/>
      <c r="BD222" s="5"/>
      <c r="BG222" s="5"/>
      <c r="BH222" s="5"/>
      <c r="BI222" s="59"/>
      <c r="BY222" s="60"/>
      <c r="BZ222" s="61"/>
      <c r="CA222" s="61"/>
      <c r="CB222" s="56"/>
      <c r="CC222" s="56"/>
      <c r="CD222" s="56"/>
    </row>
    <row r="223" spans="1:102" ht="14.25" customHeight="1" x14ac:dyDescent="0.15">
      <c r="A223" s="250" t="s">
        <v>26</v>
      </c>
      <c r="B223" s="394" t="s">
        <v>93</v>
      </c>
      <c r="C223" s="1738">
        <v>4211.6480000000001</v>
      </c>
      <c r="D223" s="398">
        <v>4433.8239999999996</v>
      </c>
      <c r="E223" s="401">
        <v>4683.5870000000004</v>
      </c>
      <c r="F223" s="1739">
        <v>4625.4189999999999</v>
      </c>
      <c r="G223" s="398">
        <v>3255.9969999999998</v>
      </c>
      <c r="H223" s="191">
        <v>2196.4670000000001</v>
      </c>
      <c r="I223" s="399">
        <v>2623.7959999999998</v>
      </c>
      <c r="J223" s="1740">
        <v>2236.0210000000002</v>
      </c>
      <c r="K223" s="401">
        <v>1762.1320000000001</v>
      </c>
      <c r="L223" s="399">
        <v>2082.81</v>
      </c>
      <c r="M223" s="1741">
        <v>2042.373</v>
      </c>
      <c r="N223" s="401">
        <v>2120.2449999999999</v>
      </c>
      <c r="O223" s="399">
        <v>2098.605</v>
      </c>
      <c r="P223" s="398">
        <v>1942.473</v>
      </c>
      <c r="Q223" s="402">
        <v>2115.9769999999999</v>
      </c>
      <c r="R223" s="1739">
        <v>1021.774</v>
      </c>
      <c r="S223" s="398">
        <v>285.25700000000001</v>
      </c>
      <c r="T223" s="1742">
        <v>173.61099999999999</v>
      </c>
      <c r="U223" s="1739">
        <v>50.476999999999997</v>
      </c>
      <c r="V223" s="1743">
        <v>7.3949999999999996</v>
      </c>
      <c r="W223" s="404">
        <v>9.8030000000000008</v>
      </c>
      <c r="X223" s="403">
        <v>9.6259999999999994</v>
      </c>
      <c r="Y223" s="405">
        <v>15.484</v>
      </c>
      <c r="Z223" s="402">
        <v>20.353000000000002</v>
      </c>
      <c r="AA223" s="534">
        <v>41.375999999999998</v>
      </c>
      <c r="AB223" s="1741">
        <v>21.574999999999999</v>
      </c>
      <c r="AC223" s="401">
        <v>37.045000000000002</v>
      </c>
      <c r="AD223" s="399">
        <v>99.328999999999994</v>
      </c>
      <c r="AE223" s="405">
        <v>347.702</v>
      </c>
      <c r="AF223" s="401">
        <v>1954.136</v>
      </c>
      <c r="AG223" s="399">
        <v>2667.462</v>
      </c>
      <c r="AH223" s="398">
        <v>5052.808</v>
      </c>
      <c r="AI223" s="401">
        <v>4897.59</v>
      </c>
      <c r="AJ223" s="399">
        <v>4351.79</v>
      </c>
      <c r="AK223" s="398">
        <v>4610.32</v>
      </c>
      <c r="AL223" s="406">
        <v>5214.0420000000004</v>
      </c>
      <c r="AN223" s="2"/>
      <c r="AR223" s="2"/>
      <c r="AT223" s="5"/>
      <c r="AU223" s="5"/>
      <c r="AV223" s="5"/>
      <c r="AW223" s="61"/>
      <c r="AX223" s="59"/>
      <c r="AY223" s="59"/>
      <c r="AZ223" s="59"/>
      <c r="BC223" s="5"/>
      <c r="BD223" s="5"/>
      <c r="BG223" s="5"/>
      <c r="BH223" s="5"/>
      <c r="BI223" s="59"/>
      <c r="BY223" s="60"/>
      <c r="CA223" s="61"/>
      <c r="CB223" s="56"/>
      <c r="CC223" s="56"/>
      <c r="CD223" s="56"/>
    </row>
    <row r="224" spans="1:102" ht="14.25" customHeight="1" x14ac:dyDescent="0.15">
      <c r="A224" s="184" t="s">
        <v>160</v>
      </c>
      <c r="B224" s="395" t="s">
        <v>94</v>
      </c>
      <c r="C224" s="1744">
        <v>149652.29999999999</v>
      </c>
      <c r="D224" s="408">
        <v>146772.04399999999</v>
      </c>
      <c r="E224" s="411">
        <v>153594.06700000001</v>
      </c>
      <c r="F224" s="413">
        <v>130969.24099999999</v>
      </c>
      <c r="G224" s="408">
        <v>79377.694000000003</v>
      </c>
      <c r="H224" s="251">
        <v>59547.567999999999</v>
      </c>
      <c r="I224" s="409">
        <v>73538.759999999995</v>
      </c>
      <c r="J224" s="408">
        <v>76937.023000000001</v>
      </c>
      <c r="K224" s="411">
        <v>94397.316999999995</v>
      </c>
      <c r="L224" s="409">
        <v>74633.180999999997</v>
      </c>
      <c r="M224" s="415">
        <v>83490.327999999994</v>
      </c>
      <c r="N224" s="411">
        <v>94046.755000000005</v>
      </c>
      <c r="O224" s="194">
        <v>102251.728</v>
      </c>
      <c r="P224" s="408">
        <v>77104.892000000007</v>
      </c>
      <c r="Q224" s="412">
        <v>100571.035</v>
      </c>
      <c r="R224" s="413">
        <v>64898.841</v>
      </c>
      <c r="S224" s="1745">
        <v>15947.656000000001</v>
      </c>
      <c r="T224" s="411">
        <v>10841.442999999999</v>
      </c>
      <c r="U224" s="1746">
        <v>3634.7289999999998</v>
      </c>
      <c r="V224" s="1747">
        <v>687.39599999999996</v>
      </c>
      <c r="W224" s="414">
        <v>765.30100000000004</v>
      </c>
      <c r="X224" s="413">
        <v>804.50400000000002</v>
      </c>
      <c r="Y224" s="415">
        <v>1525.8720000000001</v>
      </c>
      <c r="Z224" s="1748">
        <v>1920.1890000000001</v>
      </c>
      <c r="AA224" s="535">
        <v>4204.1769999999997</v>
      </c>
      <c r="AB224" s="408">
        <v>2227.4780000000001</v>
      </c>
      <c r="AC224" s="411">
        <v>5477.3940000000002</v>
      </c>
      <c r="AD224" s="409">
        <v>6515.4380000000001</v>
      </c>
      <c r="AE224" s="415">
        <v>14488.29</v>
      </c>
      <c r="AF224" s="411">
        <v>89581.534</v>
      </c>
      <c r="AG224" s="409">
        <v>118022.22500000001</v>
      </c>
      <c r="AH224" s="408">
        <v>212389.057</v>
      </c>
      <c r="AI224" s="411">
        <v>164023.193</v>
      </c>
      <c r="AJ224" s="409">
        <v>149295.18100000001</v>
      </c>
      <c r="AK224" s="408">
        <v>141057.82</v>
      </c>
      <c r="AL224" s="416">
        <v>164544.24799999999</v>
      </c>
      <c r="AN224" s="2"/>
      <c r="AV224" s="5"/>
      <c r="AY224" s="5"/>
      <c r="AZ224" s="5"/>
      <c r="BA224" s="5"/>
      <c r="BB224" s="5"/>
      <c r="BC224" s="279"/>
      <c r="BD224" s="252"/>
      <c r="BE224" s="252"/>
      <c r="BF224" s="252"/>
      <c r="BG224" s="252"/>
      <c r="BH224" s="5"/>
      <c r="BI224" s="5"/>
      <c r="BL224" s="5"/>
      <c r="BM224" s="5"/>
      <c r="BN224" s="5"/>
      <c r="BQ224" s="5"/>
      <c r="BR224" s="5"/>
      <c r="BS224" s="59"/>
      <c r="BV224" s="5"/>
      <c r="BW224" s="5"/>
      <c r="BX224" s="59"/>
      <c r="CS224" s="3"/>
      <c r="CU224" s="61"/>
      <c r="CV224" s="56"/>
      <c r="CW224" s="56"/>
      <c r="CX224" s="56"/>
    </row>
    <row r="225" spans="1:102" ht="14.25" customHeight="1" x14ac:dyDescent="0.15">
      <c r="A225" s="186" t="s">
        <v>160</v>
      </c>
      <c r="B225" s="417" t="s">
        <v>96</v>
      </c>
      <c r="C225" s="1749">
        <v>36</v>
      </c>
      <c r="D225" s="419">
        <v>33</v>
      </c>
      <c r="E225" s="422">
        <v>33</v>
      </c>
      <c r="F225" s="424">
        <v>28</v>
      </c>
      <c r="G225" s="419">
        <v>24</v>
      </c>
      <c r="H225" s="187">
        <v>27</v>
      </c>
      <c r="I225" s="420">
        <v>28</v>
      </c>
      <c r="J225" s="1750">
        <v>34</v>
      </c>
      <c r="K225" s="422">
        <v>54</v>
      </c>
      <c r="L225" s="420">
        <v>36</v>
      </c>
      <c r="M225" s="1750">
        <v>41</v>
      </c>
      <c r="N225" s="422">
        <v>44</v>
      </c>
      <c r="O225" s="1752">
        <v>49</v>
      </c>
      <c r="P225" s="419">
        <v>40</v>
      </c>
      <c r="Q225" s="423">
        <v>48</v>
      </c>
      <c r="R225" s="1752">
        <v>64</v>
      </c>
      <c r="S225" s="1750">
        <v>56</v>
      </c>
      <c r="T225" s="422">
        <v>62</v>
      </c>
      <c r="U225" s="1753">
        <v>72</v>
      </c>
      <c r="V225" s="1754">
        <v>93</v>
      </c>
      <c r="W225" s="423">
        <v>78</v>
      </c>
      <c r="X225" s="424">
        <v>84</v>
      </c>
      <c r="Y225" s="425">
        <v>99</v>
      </c>
      <c r="Z225" s="1755">
        <v>94</v>
      </c>
      <c r="AA225" s="255">
        <v>102</v>
      </c>
      <c r="AB225" s="419">
        <v>103</v>
      </c>
      <c r="AC225" s="422">
        <v>148</v>
      </c>
      <c r="AD225" s="420">
        <v>66</v>
      </c>
      <c r="AE225" s="425">
        <v>42</v>
      </c>
      <c r="AF225" s="422">
        <v>46</v>
      </c>
      <c r="AG225" s="420">
        <v>44</v>
      </c>
      <c r="AH225" s="419">
        <v>42</v>
      </c>
      <c r="AI225" s="422">
        <v>33</v>
      </c>
      <c r="AJ225" s="420">
        <v>34</v>
      </c>
      <c r="AK225" s="419">
        <v>31</v>
      </c>
      <c r="AL225" s="426">
        <v>32</v>
      </c>
      <c r="AN225" s="2"/>
      <c r="AO225" s="2"/>
      <c r="AP225" s="1756"/>
      <c r="AQ225" s="1756"/>
      <c r="AR225" s="2"/>
      <c r="AV225" s="5"/>
      <c r="AY225" s="5"/>
      <c r="AZ225" s="5"/>
      <c r="BA225" s="5"/>
      <c r="BC225" s="279"/>
      <c r="BD225" s="252"/>
      <c r="BE225" s="252"/>
      <c r="BF225" s="252"/>
      <c r="BG225" s="252"/>
      <c r="BH225" s="5"/>
      <c r="BI225" s="5"/>
      <c r="BL225" s="5"/>
      <c r="BM225" s="5"/>
      <c r="BN225" s="5"/>
      <c r="BQ225" s="5"/>
      <c r="BR225" s="5"/>
      <c r="BS225" s="59"/>
      <c r="BV225" s="5"/>
      <c r="BW225" s="5"/>
      <c r="BX225" s="59"/>
      <c r="CS225" s="3"/>
      <c r="CU225" s="61"/>
      <c r="CV225" s="56"/>
      <c r="CW225" s="56"/>
      <c r="CX225" s="56"/>
    </row>
    <row r="226" spans="1:102" ht="14.25" customHeight="1" x14ac:dyDescent="0.15">
      <c r="A226" s="250" t="s">
        <v>27</v>
      </c>
      <c r="B226" s="394" t="s">
        <v>93</v>
      </c>
      <c r="C226" s="1738">
        <v>214.38900000000001</v>
      </c>
      <c r="D226" s="398">
        <v>223.321</v>
      </c>
      <c r="E226" s="401">
        <v>229.27199999999999</v>
      </c>
      <c r="F226" s="1739">
        <v>236.85499999999999</v>
      </c>
      <c r="G226" s="398">
        <v>252.30199999999999</v>
      </c>
      <c r="H226" s="191">
        <v>196.977</v>
      </c>
      <c r="I226" s="399">
        <v>238.32599999999999</v>
      </c>
      <c r="J226" s="1740">
        <v>270.51600000000002</v>
      </c>
      <c r="K226" s="401">
        <v>294.35399999999998</v>
      </c>
      <c r="L226" s="399">
        <v>284.267</v>
      </c>
      <c r="M226" s="1741">
        <v>243.89599999999999</v>
      </c>
      <c r="N226" s="401">
        <v>236.178</v>
      </c>
      <c r="O226" s="399">
        <v>230.86500000000001</v>
      </c>
      <c r="P226" s="398">
        <v>232.417</v>
      </c>
      <c r="Q226" s="402">
        <v>217.81700000000001</v>
      </c>
      <c r="R226" s="1739">
        <v>208.596</v>
      </c>
      <c r="S226" s="398">
        <v>214.74600000000001</v>
      </c>
      <c r="T226" s="1742">
        <v>233.97800000000001</v>
      </c>
      <c r="U226" s="1739">
        <v>349.32499999999999</v>
      </c>
      <c r="V226" s="1743">
        <v>279.19799999999998</v>
      </c>
      <c r="W226" s="404">
        <v>269.97699999999998</v>
      </c>
      <c r="X226" s="403">
        <v>197.18</v>
      </c>
      <c r="Y226" s="405">
        <v>186.47900000000001</v>
      </c>
      <c r="Z226" s="402">
        <v>232.55699999999999</v>
      </c>
      <c r="AA226" s="534">
        <v>191.679</v>
      </c>
      <c r="AB226" s="1741">
        <v>160.70599999999999</v>
      </c>
      <c r="AC226" s="401">
        <v>287.98599999999999</v>
      </c>
      <c r="AD226" s="399">
        <v>275.07</v>
      </c>
      <c r="AE226" s="405">
        <v>253.53399999999999</v>
      </c>
      <c r="AF226" s="1761">
        <v>257.32100000000003</v>
      </c>
      <c r="AG226" s="399">
        <v>222.15299999999999</v>
      </c>
      <c r="AH226" s="398">
        <v>226.96100000000001</v>
      </c>
      <c r="AI226" s="401">
        <v>185.80799999999999</v>
      </c>
      <c r="AJ226" s="399">
        <v>179.50899999999999</v>
      </c>
      <c r="AK226" s="398">
        <v>196.042</v>
      </c>
      <c r="AL226" s="406">
        <v>202.03</v>
      </c>
      <c r="AN226" s="2"/>
      <c r="AO226" s="2"/>
      <c r="AP226" s="2"/>
      <c r="AR226" s="2"/>
      <c r="AT226" s="5"/>
      <c r="AU226" s="5"/>
      <c r="AV226" s="5"/>
      <c r="AW226" s="5"/>
      <c r="BA226" s="5"/>
      <c r="BB226" s="5"/>
      <c r="BE226" s="5"/>
      <c r="BG226" s="5"/>
      <c r="BH226" s="5"/>
      <c r="BI226" s="59"/>
      <c r="CD226" s="3"/>
      <c r="CE226" s="61"/>
    </row>
    <row r="227" spans="1:102" ht="14.25" customHeight="1" x14ac:dyDescent="0.15">
      <c r="A227" s="184" t="s">
        <v>161</v>
      </c>
      <c r="B227" s="395" t="s">
        <v>94</v>
      </c>
      <c r="C227" s="1744">
        <v>103133.031</v>
      </c>
      <c r="D227" s="408">
        <v>101210.099</v>
      </c>
      <c r="E227" s="411">
        <v>107128.436</v>
      </c>
      <c r="F227" s="413">
        <v>91741.923999999999</v>
      </c>
      <c r="G227" s="408">
        <v>74748.482999999993</v>
      </c>
      <c r="H227" s="251">
        <v>30958.995999999999</v>
      </c>
      <c r="I227" s="409">
        <v>35433.669000000002</v>
      </c>
      <c r="J227" s="408">
        <v>40111.911</v>
      </c>
      <c r="K227" s="411">
        <v>44246.298000000003</v>
      </c>
      <c r="L227" s="409">
        <v>38563.019</v>
      </c>
      <c r="M227" s="415">
        <v>55824.281999999999</v>
      </c>
      <c r="N227" s="411">
        <v>45870.36</v>
      </c>
      <c r="O227" s="194">
        <v>40387.046999999999</v>
      </c>
      <c r="P227" s="408">
        <v>39463.091</v>
      </c>
      <c r="Q227" s="412">
        <v>52144.421000000002</v>
      </c>
      <c r="R227" s="413">
        <v>72182.709000000003</v>
      </c>
      <c r="S227" s="1745">
        <v>52744.114999999998</v>
      </c>
      <c r="T227" s="411">
        <v>42713.588000000003</v>
      </c>
      <c r="U227" s="1746">
        <v>36758.239000000001</v>
      </c>
      <c r="V227" s="1747">
        <v>41470.605000000003</v>
      </c>
      <c r="W227" s="414">
        <v>42255.851000000002</v>
      </c>
      <c r="X227" s="413">
        <v>25281.511999999999</v>
      </c>
      <c r="Y227" s="415">
        <v>49924.307000000001</v>
      </c>
      <c r="Z227" s="1748">
        <v>108206.601</v>
      </c>
      <c r="AA227" s="535">
        <v>95726.409</v>
      </c>
      <c r="AB227" s="408">
        <v>82828.728000000003</v>
      </c>
      <c r="AC227" s="411">
        <v>105677.03200000001</v>
      </c>
      <c r="AD227" s="409">
        <v>57866.095000000001</v>
      </c>
      <c r="AE227" s="415">
        <v>35979.718000000001</v>
      </c>
      <c r="AF227" s="1762">
        <v>61233.955000000002</v>
      </c>
      <c r="AG227" s="409">
        <v>44544.309000000001</v>
      </c>
      <c r="AH227" s="408">
        <v>49270.197999999997</v>
      </c>
      <c r="AI227" s="411">
        <v>40202.785000000003</v>
      </c>
      <c r="AJ227" s="409">
        <v>44763.95</v>
      </c>
      <c r="AK227" s="408">
        <v>57337.932000000001</v>
      </c>
      <c r="AL227" s="416">
        <v>77740.573000000004</v>
      </c>
      <c r="AN227" s="2"/>
      <c r="AO227" s="2"/>
      <c r="AP227" s="2"/>
      <c r="AR227" s="2"/>
      <c r="AV227" s="5"/>
      <c r="AY227" s="5"/>
      <c r="AZ227" s="5"/>
      <c r="BA227" s="5"/>
      <c r="BC227" s="279"/>
      <c r="BD227" s="252"/>
      <c r="BE227" s="252"/>
      <c r="BF227" s="252"/>
      <c r="BG227" s="252"/>
      <c r="BH227" s="5"/>
      <c r="BI227" s="5"/>
      <c r="BL227" s="61"/>
      <c r="BM227" s="5"/>
      <c r="BN227" s="5"/>
      <c r="BQ227" s="5"/>
      <c r="BR227" s="5"/>
      <c r="BS227" s="59"/>
      <c r="BV227" s="5"/>
      <c r="BW227" s="5"/>
      <c r="BX227" s="59"/>
      <c r="CH227" s="5"/>
      <c r="CJ227" s="5"/>
      <c r="CS227" s="3"/>
    </row>
    <row r="228" spans="1:102" ht="14.25" customHeight="1" x14ac:dyDescent="0.15">
      <c r="A228" s="186" t="s">
        <v>161</v>
      </c>
      <c r="B228" s="417" t="s">
        <v>96</v>
      </c>
      <c r="C228" s="1749">
        <v>481</v>
      </c>
      <c r="D228" s="419">
        <v>453</v>
      </c>
      <c r="E228" s="422">
        <v>467</v>
      </c>
      <c r="F228" s="424">
        <v>387</v>
      </c>
      <c r="G228" s="419">
        <v>296</v>
      </c>
      <c r="H228" s="187">
        <v>157</v>
      </c>
      <c r="I228" s="420">
        <v>149</v>
      </c>
      <c r="J228" s="1750">
        <v>148</v>
      </c>
      <c r="K228" s="422">
        <v>150</v>
      </c>
      <c r="L228" s="420">
        <v>136</v>
      </c>
      <c r="M228" s="1750">
        <v>229</v>
      </c>
      <c r="N228" s="422">
        <v>194</v>
      </c>
      <c r="O228" s="1752">
        <v>175</v>
      </c>
      <c r="P228" s="419">
        <v>170</v>
      </c>
      <c r="Q228" s="423">
        <v>239</v>
      </c>
      <c r="R228" s="1752">
        <v>346</v>
      </c>
      <c r="S228" s="1750">
        <v>246</v>
      </c>
      <c r="T228" s="422">
        <v>183</v>
      </c>
      <c r="U228" s="1753">
        <v>105</v>
      </c>
      <c r="V228" s="1754">
        <v>149</v>
      </c>
      <c r="W228" s="423">
        <v>157</v>
      </c>
      <c r="X228" s="424">
        <v>128</v>
      </c>
      <c r="Y228" s="425">
        <v>268</v>
      </c>
      <c r="Z228" s="1755">
        <v>465</v>
      </c>
      <c r="AA228" s="255">
        <v>499</v>
      </c>
      <c r="AB228" s="419">
        <v>515</v>
      </c>
      <c r="AC228" s="422">
        <v>367</v>
      </c>
      <c r="AD228" s="420">
        <v>210</v>
      </c>
      <c r="AE228" s="425">
        <v>142</v>
      </c>
      <c r="AF228" s="1763">
        <v>238</v>
      </c>
      <c r="AG228" s="420">
        <v>201</v>
      </c>
      <c r="AH228" s="419">
        <v>217</v>
      </c>
      <c r="AI228" s="422">
        <v>216</v>
      </c>
      <c r="AJ228" s="420">
        <v>249</v>
      </c>
      <c r="AK228" s="419">
        <v>292</v>
      </c>
      <c r="AL228" s="426">
        <v>385</v>
      </c>
      <c r="AN228" s="2"/>
      <c r="AO228" s="2"/>
      <c r="AP228" s="2"/>
      <c r="AQ228" s="1756"/>
      <c r="AR228" s="2"/>
      <c r="AV228" s="5"/>
      <c r="AY228" s="5"/>
      <c r="AZ228" s="5"/>
      <c r="BA228" s="5"/>
      <c r="BC228" s="279"/>
      <c r="BD228" s="252"/>
      <c r="BE228" s="252"/>
      <c r="BF228" s="252"/>
      <c r="BG228" s="252"/>
      <c r="BH228" s="5"/>
      <c r="BI228" s="5"/>
      <c r="BL228" s="5"/>
      <c r="BM228" s="5"/>
      <c r="BN228" s="5"/>
      <c r="BQ228" s="5"/>
      <c r="BR228" s="5"/>
      <c r="BS228" s="59"/>
      <c r="BV228" s="5"/>
      <c r="BW228" s="5"/>
      <c r="BX228" s="59"/>
    </row>
    <row r="229" spans="1:102" ht="14.25" customHeight="1" x14ac:dyDescent="0.15">
      <c r="A229" s="250" t="s">
        <v>28</v>
      </c>
      <c r="B229" s="394" t="s">
        <v>93</v>
      </c>
      <c r="C229" s="1738">
        <v>118.996</v>
      </c>
      <c r="D229" s="398">
        <v>141.14099999999999</v>
      </c>
      <c r="E229" s="401">
        <v>195.459</v>
      </c>
      <c r="F229" s="1739">
        <v>230.90799999999999</v>
      </c>
      <c r="G229" s="398">
        <v>262.93200000000002</v>
      </c>
      <c r="H229" s="191">
        <v>166.006</v>
      </c>
      <c r="I229" s="399">
        <v>267.15199999999999</v>
      </c>
      <c r="J229" s="1740">
        <v>262.375</v>
      </c>
      <c r="K229" s="401">
        <v>223.774</v>
      </c>
      <c r="L229" s="399">
        <v>208.82300000000001</v>
      </c>
      <c r="M229" s="1741">
        <v>209.21100000000001</v>
      </c>
      <c r="N229" s="401">
        <v>189.04</v>
      </c>
      <c r="O229" s="399">
        <v>195.227</v>
      </c>
      <c r="P229" s="398">
        <v>207.20599999999999</v>
      </c>
      <c r="Q229" s="402">
        <v>169.08500000000001</v>
      </c>
      <c r="R229" s="1739">
        <v>166.702</v>
      </c>
      <c r="S229" s="398">
        <v>134.46600000000001</v>
      </c>
      <c r="T229" s="1742">
        <v>123.265</v>
      </c>
      <c r="U229" s="1739">
        <v>109.07899999999999</v>
      </c>
      <c r="V229" s="1743">
        <v>62.18</v>
      </c>
      <c r="W229" s="404">
        <v>51.595999999999997</v>
      </c>
      <c r="X229" s="403">
        <v>44.957000000000001</v>
      </c>
      <c r="Y229" s="405">
        <v>26.76</v>
      </c>
      <c r="Z229" s="402">
        <v>32.01</v>
      </c>
      <c r="AA229" s="534">
        <v>28.806000000000001</v>
      </c>
      <c r="AB229" s="1741">
        <v>43.313000000000002</v>
      </c>
      <c r="AC229" s="401">
        <v>101.7</v>
      </c>
      <c r="AD229" s="399">
        <v>107.61</v>
      </c>
      <c r="AE229" s="405">
        <v>122.18899999999999</v>
      </c>
      <c r="AF229" s="401">
        <v>325.97399999999999</v>
      </c>
      <c r="AG229" s="399">
        <v>134.453</v>
      </c>
      <c r="AH229" s="398">
        <v>178.29599999999999</v>
      </c>
      <c r="AI229" s="401">
        <v>150.18199999999999</v>
      </c>
      <c r="AJ229" s="399">
        <v>145.60499999999999</v>
      </c>
      <c r="AK229" s="398">
        <v>151.732</v>
      </c>
      <c r="AL229" s="406">
        <v>162.577</v>
      </c>
      <c r="AN229" s="2"/>
      <c r="AO229" s="2"/>
      <c r="AP229" s="2"/>
      <c r="AR229" s="2"/>
      <c r="AV229" s="1756"/>
      <c r="AY229" s="5"/>
      <c r="AZ229" s="5"/>
      <c r="BA229" s="5"/>
      <c r="BC229" s="279"/>
      <c r="BD229" s="252"/>
      <c r="BE229" s="252"/>
      <c r="BF229" s="252"/>
      <c r="BG229" s="252"/>
      <c r="BH229" s="5"/>
      <c r="BI229" s="5"/>
      <c r="BL229" s="5"/>
      <c r="BO229" s="5"/>
      <c r="BQ229" s="5"/>
      <c r="BR229" s="5"/>
      <c r="BS229" s="59"/>
    </row>
    <row r="230" spans="1:102" ht="14.25" customHeight="1" x14ac:dyDescent="0.15">
      <c r="A230" s="184" t="s">
        <v>162</v>
      </c>
      <c r="B230" s="395" t="s">
        <v>94</v>
      </c>
      <c r="C230" s="1744">
        <v>87818.444000000003</v>
      </c>
      <c r="D230" s="408">
        <v>86363.872000000003</v>
      </c>
      <c r="E230" s="411">
        <v>108817.336</v>
      </c>
      <c r="F230" s="413">
        <v>95786.225999999995</v>
      </c>
      <c r="G230" s="408">
        <v>86502.092000000004</v>
      </c>
      <c r="H230" s="251">
        <v>55417.097000000002</v>
      </c>
      <c r="I230" s="409">
        <v>96379.638000000006</v>
      </c>
      <c r="J230" s="408">
        <v>79722.793000000005</v>
      </c>
      <c r="K230" s="411">
        <v>80578.350999999995</v>
      </c>
      <c r="L230" s="409">
        <v>76340.975999999995</v>
      </c>
      <c r="M230" s="415">
        <v>112452.77499999999</v>
      </c>
      <c r="N230" s="411">
        <v>80386.505999999994</v>
      </c>
      <c r="O230" s="194">
        <v>75760.2</v>
      </c>
      <c r="P230" s="408">
        <v>71345.914000000004</v>
      </c>
      <c r="Q230" s="412">
        <v>67183.214000000007</v>
      </c>
      <c r="R230" s="413">
        <v>75846.414000000004</v>
      </c>
      <c r="S230" s="1745">
        <v>49294.851999999999</v>
      </c>
      <c r="T230" s="411">
        <v>44205.186000000002</v>
      </c>
      <c r="U230" s="1746">
        <v>39852.375999999997</v>
      </c>
      <c r="V230" s="1747">
        <v>30811.087</v>
      </c>
      <c r="W230" s="414">
        <v>33003.025000000001</v>
      </c>
      <c r="X230" s="413">
        <v>24262.657999999999</v>
      </c>
      <c r="Y230" s="415">
        <v>18125.011999999999</v>
      </c>
      <c r="Z230" s="1748">
        <v>27857.431</v>
      </c>
      <c r="AA230" s="535">
        <v>26732.401000000002</v>
      </c>
      <c r="AB230" s="408">
        <v>38631.938999999998</v>
      </c>
      <c r="AC230" s="411">
        <v>60469.983999999997</v>
      </c>
      <c r="AD230" s="409">
        <v>52644.288</v>
      </c>
      <c r="AE230" s="415">
        <v>52937.084000000003</v>
      </c>
      <c r="AF230" s="411">
        <v>165147.992</v>
      </c>
      <c r="AG230" s="409">
        <v>64672.663</v>
      </c>
      <c r="AH230" s="408">
        <v>66135.384999999995</v>
      </c>
      <c r="AI230" s="411">
        <v>56631.591</v>
      </c>
      <c r="AJ230" s="409">
        <v>69970.668000000005</v>
      </c>
      <c r="AK230" s="408">
        <v>67139.841</v>
      </c>
      <c r="AL230" s="416">
        <v>78850.195999999996</v>
      </c>
      <c r="AN230" s="2"/>
      <c r="AO230" s="2"/>
      <c r="AP230" s="2"/>
      <c r="AR230" s="2"/>
      <c r="AT230" s="5"/>
      <c r="AU230" s="5"/>
      <c r="AV230" s="5"/>
      <c r="AW230" s="5"/>
      <c r="BA230" s="5"/>
      <c r="BC230" s="5"/>
      <c r="BD230" s="5"/>
      <c r="BG230" s="5"/>
      <c r="BH230" s="5"/>
      <c r="BI230" s="59"/>
    </row>
    <row r="231" spans="1:102" ht="14.25" customHeight="1" x14ac:dyDescent="0.15">
      <c r="A231" s="186" t="s">
        <v>162</v>
      </c>
      <c r="B231" s="417" t="s">
        <v>96</v>
      </c>
      <c r="C231" s="1749">
        <v>738</v>
      </c>
      <c r="D231" s="419">
        <v>612</v>
      </c>
      <c r="E231" s="422">
        <v>557</v>
      </c>
      <c r="F231" s="424">
        <v>415</v>
      </c>
      <c r="G231" s="419">
        <v>329</v>
      </c>
      <c r="H231" s="187">
        <v>334</v>
      </c>
      <c r="I231" s="420">
        <v>361</v>
      </c>
      <c r="J231" s="1750">
        <v>304</v>
      </c>
      <c r="K231" s="422">
        <v>360</v>
      </c>
      <c r="L231" s="420">
        <v>366</v>
      </c>
      <c r="M231" s="1750">
        <v>538</v>
      </c>
      <c r="N231" s="422">
        <v>425</v>
      </c>
      <c r="O231" s="1752">
        <v>388</v>
      </c>
      <c r="P231" s="419">
        <v>344</v>
      </c>
      <c r="Q231" s="423">
        <v>397</v>
      </c>
      <c r="R231" s="1752">
        <v>455</v>
      </c>
      <c r="S231" s="1750">
        <v>367</v>
      </c>
      <c r="T231" s="422">
        <v>359</v>
      </c>
      <c r="U231" s="1753">
        <v>365</v>
      </c>
      <c r="V231" s="1754">
        <v>496</v>
      </c>
      <c r="W231" s="423">
        <v>640</v>
      </c>
      <c r="X231" s="424">
        <v>540</v>
      </c>
      <c r="Y231" s="425">
        <v>677</v>
      </c>
      <c r="Z231" s="1755">
        <v>870</v>
      </c>
      <c r="AA231" s="255">
        <v>928</v>
      </c>
      <c r="AB231" s="419">
        <v>892</v>
      </c>
      <c r="AC231" s="422">
        <v>595</v>
      </c>
      <c r="AD231" s="420">
        <v>489</v>
      </c>
      <c r="AE231" s="425">
        <v>433</v>
      </c>
      <c r="AF231" s="422">
        <v>507</v>
      </c>
      <c r="AG231" s="420">
        <v>481</v>
      </c>
      <c r="AH231" s="419">
        <v>371</v>
      </c>
      <c r="AI231" s="422">
        <v>377</v>
      </c>
      <c r="AJ231" s="420">
        <v>481</v>
      </c>
      <c r="AK231" s="419">
        <v>442</v>
      </c>
      <c r="AL231" s="426">
        <v>485</v>
      </c>
      <c r="AO231" s="2"/>
      <c r="AQ231" s="1756"/>
      <c r="AR231" s="2"/>
      <c r="AT231" s="5"/>
      <c r="AU231" s="5"/>
      <c r="AV231" s="5"/>
      <c r="AW231" s="5"/>
      <c r="BB231" s="5"/>
      <c r="BC231" s="5"/>
      <c r="BD231" s="5"/>
      <c r="BG231" s="5"/>
      <c r="BH231" s="5"/>
      <c r="BI231" s="59"/>
    </row>
    <row r="232" spans="1:102" ht="14.25" customHeight="1" x14ac:dyDescent="0.15">
      <c r="A232" s="250" t="s">
        <v>29</v>
      </c>
      <c r="B232" s="394" t="s">
        <v>93</v>
      </c>
      <c r="C232" s="1738">
        <v>307.40600000000001</v>
      </c>
      <c r="D232" s="398">
        <v>403.048</v>
      </c>
      <c r="E232" s="401">
        <v>351.02800000000002</v>
      </c>
      <c r="F232" s="1739">
        <v>223.91499999999999</v>
      </c>
      <c r="G232" s="398">
        <v>165.208</v>
      </c>
      <c r="H232" s="191">
        <v>119.89400000000001</v>
      </c>
      <c r="I232" s="399">
        <v>194.566</v>
      </c>
      <c r="J232" s="1740">
        <v>217.63900000000001</v>
      </c>
      <c r="K232" s="401">
        <v>211.19300000000001</v>
      </c>
      <c r="L232" s="399">
        <v>200.08600000000001</v>
      </c>
      <c r="M232" s="1741">
        <v>203.64699999999999</v>
      </c>
      <c r="N232" s="401">
        <v>306.97300000000001</v>
      </c>
      <c r="O232" s="399">
        <v>492.76799999999997</v>
      </c>
      <c r="P232" s="398">
        <v>766.29499999999996</v>
      </c>
      <c r="Q232" s="402">
        <v>917.08699999999999</v>
      </c>
      <c r="R232" s="1739">
        <v>844.57100000000003</v>
      </c>
      <c r="S232" s="398">
        <v>782.65700000000004</v>
      </c>
      <c r="T232" s="1742">
        <v>781.29499999999996</v>
      </c>
      <c r="U232" s="1739">
        <v>757.66700000000003</v>
      </c>
      <c r="V232" s="1743">
        <v>628.74199999999996</v>
      </c>
      <c r="W232" s="404">
        <v>624.17200000000003</v>
      </c>
      <c r="X232" s="403">
        <v>382.22</v>
      </c>
      <c r="Y232" s="405">
        <v>236.70599999999999</v>
      </c>
      <c r="Z232" s="402">
        <v>228.667</v>
      </c>
      <c r="AA232" s="534">
        <v>67.290000000000006</v>
      </c>
      <c r="AB232" s="1741">
        <v>76.281000000000006</v>
      </c>
      <c r="AC232" s="401">
        <v>106.07899999999999</v>
      </c>
      <c r="AD232" s="399">
        <v>94.414000000000001</v>
      </c>
      <c r="AE232" s="405">
        <v>88.103999999999999</v>
      </c>
      <c r="AF232" s="401">
        <v>324.64600000000002</v>
      </c>
      <c r="AG232" s="399">
        <v>171.42500000000001</v>
      </c>
      <c r="AH232" s="398">
        <v>247.63900000000001</v>
      </c>
      <c r="AI232" s="401">
        <v>250.16499999999999</v>
      </c>
      <c r="AJ232" s="399">
        <v>330.53899999999999</v>
      </c>
      <c r="AK232" s="398">
        <v>411.84500000000003</v>
      </c>
      <c r="AL232" s="406">
        <v>487.60399999999998</v>
      </c>
      <c r="AR232" s="2"/>
      <c r="AT232" s="5"/>
      <c r="AU232" s="5"/>
      <c r="AV232" s="5"/>
      <c r="AW232" s="5"/>
      <c r="BA232" s="5"/>
      <c r="BB232" s="5"/>
      <c r="BC232" s="5"/>
      <c r="BD232" s="59"/>
      <c r="BE232" s="252"/>
      <c r="BG232" s="61"/>
      <c r="BH232" s="56"/>
      <c r="BI232" s="56"/>
      <c r="BJ232" s="56"/>
    </row>
    <row r="233" spans="1:102" ht="14.25" customHeight="1" x14ac:dyDescent="0.15">
      <c r="A233" s="184" t="s">
        <v>163</v>
      </c>
      <c r="B233" s="395" t="s">
        <v>94</v>
      </c>
      <c r="C233" s="1744">
        <v>139908.57500000001</v>
      </c>
      <c r="D233" s="408">
        <v>141339.307</v>
      </c>
      <c r="E233" s="411">
        <v>123774.99</v>
      </c>
      <c r="F233" s="413">
        <v>97762.305999999997</v>
      </c>
      <c r="G233" s="408">
        <v>75908.653999999995</v>
      </c>
      <c r="H233" s="251">
        <v>61111.112999999998</v>
      </c>
      <c r="I233" s="409">
        <v>94186.562000000005</v>
      </c>
      <c r="J233" s="408">
        <v>91390.648000000001</v>
      </c>
      <c r="K233" s="411">
        <v>81991.842999999993</v>
      </c>
      <c r="L233" s="409">
        <v>79279.822</v>
      </c>
      <c r="M233" s="415">
        <v>100486.90300000001</v>
      </c>
      <c r="N233" s="411">
        <v>155222.51300000001</v>
      </c>
      <c r="O233" s="194">
        <v>239924.76</v>
      </c>
      <c r="P233" s="408">
        <v>319689.48300000001</v>
      </c>
      <c r="Q233" s="412">
        <v>369612.54800000001</v>
      </c>
      <c r="R233" s="413">
        <v>338370.20400000003</v>
      </c>
      <c r="S233" s="1745">
        <v>295495.68900000001</v>
      </c>
      <c r="T233" s="411">
        <v>267363.36800000002</v>
      </c>
      <c r="U233" s="1746">
        <v>298306.89</v>
      </c>
      <c r="V233" s="1747">
        <v>193905.99400000001</v>
      </c>
      <c r="W233" s="414">
        <v>127748.663</v>
      </c>
      <c r="X233" s="413">
        <v>65337.624000000003</v>
      </c>
      <c r="Y233" s="415">
        <v>78161.179000000004</v>
      </c>
      <c r="Z233" s="1748">
        <v>42670.800999999999</v>
      </c>
      <c r="AA233" s="535">
        <v>19892.686000000002</v>
      </c>
      <c r="AB233" s="408">
        <v>20528.264999999999</v>
      </c>
      <c r="AC233" s="411">
        <v>22096.816999999999</v>
      </c>
      <c r="AD233" s="409">
        <v>18490.651999999998</v>
      </c>
      <c r="AE233" s="415">
        <v>16284.673000000001</v>
      </c>
      <c r="AF233" s="411">
        <v>67327.982000000004</v>
      </c>
      <c r="AG233" s="409">
        <v>33709.707000000002</v>
      </c>
      <c r="AH233" s="408">
        <v>49372.432999999997</v>
      </c>
      <c r="AI233" s="411">
        <v>49000.25</v>
      </c>
      <c r="AJ233" s="409">
        <v>68763.942999999999</v>
      </c>
      <c r="AK233" s="408">
        <v>82262.66</v>
      </c>
      <c r="AL233" s="416">
        <v>121980.367</v>
      </c>
      <c r="AN233" s="2"/>
      <c r="AO233" s="2"/>
      <c r="AR233" s="2"/>
      <c r="AS233" s="5"/>
      <c r="AT233" s="5"/>
      <c r="AU233" s="1756"/>
      <c r="AV233" s="5"/>
      <c r="AY233" s="5"/>
      <c r="AZ233" s="5"/>
      <c r="BA233" s="5"/>
      <c r="BC233" s="279"/>
      <c r="BD233" s="252"/>
      <c r="BE233" s="252"/>
      <c r="BF233" s="252"/>
      <c r="BG233" s="252"/>
      <c r="BH233" s="5"/>
      <c r="BI233" s="5"/>
      <c r="BL233" s="59"/>
      <c r="BM233" s="59"/>
      <c r="BN233" s="59"/>
      <c r="BY233" s="5"/>
      <c r="BZ233" s="5"/>
      <c r="CI233" s="60"/>
      <c r="CK233" s="61"/>
      <c r="CL233" s="56"/>
      <c r="CM233" s="56"/>
      <c r="CN233" s="56"/>
    </row>
    <row r="234" spans="1:102" ht="14.25" customHeight="1" x14ac:dyDescent="0.15">
      <c r="A234" s="186" t="s">
        <v>163</v>
      </c>
      <c r="B234" s="417" t="s">
        <v>96</v>
      </c>
      <c r="C234" s="1749">
        <v>455</v>
      </c>
      <c r="D234" s="419">
        <v>351</v>
      </c>
      <c r="E234" s="422">
        <v>353</v>
      </c>
      <c r="F234" s="424">
        <v>437</v>
      </c>
      <c r="G234" s="419">
        <v>459</v>
      </c>
      <c r="H234" s="187">
        <v>510</v>
      </c>
      <c r="I234" s="420">
        <v>484</v>
      </c>
      <c r="J234" s="1750">
        <v>420</v>
      </c>
      <c r="K234" s="422">
        <v>388</v>
      </c>
      <c r="L234" s="420">
        <v>396</v>
      </c>
      <c r="M234" s="1750">
        <v>493</v>
      </c>
      <c r="N234" s="422">
        <v>506</v>
      </c>
      <c r="O234" s="1752">
        <v>487</v>
      </c>
      <c r="P234" s="419">
        <v>417</v>
      </c>
      <c r="Q234" s="423">
        <v>403</v>
      </c>
      <c r="R234" s="1752">
        <v>401</v>
      </c>
      <c r="S234" s="1750">
        <v>378</v>
      </c>
      <c r="T234" s="422">
        <v>342</v>
      </c>
      <c r="U234" s="1753">
        <v>394</v>
      </c>
      <c r="V234" s="1754">
        <v>308</v>
      </c>
      <c r="W234" s="423">
        <v>205</v>
      </c>
      <c r="X234" s="424">
        <v>171</v>
      </c>
      <c r="Y234" s="425">
        <v>330</v>
      </c>
      <c r="Z234" s="1755">
        <v>187</v>
      </c>
      <c r="AA234" s="255">
        <v>296</v>
      </c>
      <c r="AB234" s="419">
        <v>269</v>
      </c>
      <c r="AC234" s="422">
        <v>208</v>
      </c>
      <c r="AD234" s="420">
        <v>196</v>
      </c>
      <c r="AE234" s="425">
        <v>185</v>
      </c>
      <c r="AF234" s="422">
        <v>207</v>
      </c>
      <c r="AG234" s="420">
        <v>197</v>
      </c>
      <c r="AH234" s="419">
        <v>199</v>
      </c>
      <c r="AI234" s="422">
        <v>196</v>
      </c>
      <c r="AJ234" s="420">
        <v>208</v>
      </c>
      <c r="AK234" s="419">
        <v>200</v>
      </c>
      <c r="AL234" s="426">
        <v>250</v>
      </c>
      <c r="AN234" s="2"/>
      <c r="AO234" s="2"/>
      <c r="AQ234" s="1756"/>
      <c r="AR234" s="2"/>
      <c r="AS234" s="5"/>
      <c r="AT234" s="5"/>
      <c r="AU234" s="5"/>
      <c r="AV234" s="5"/>
      <c r="AY234" s="5"/>
      <c r="AZ234" s="5"/>
      <c r="BA234" s="5"/>
      <c r="BB234" s="61"/>
      <c r="BC234" s="59"/>
      <c r="BD234" s="59"/>
      <c r="BN234" s="5"/>
      <c r="BO234" s="5"/>
      <c r="BP234" s="5"/>
      <c r="BY234" s="3"/>
      <c r="CA234" s="61"/>
      <c r="CB234" s="56"/>
      <c r="CC234" s="56"/>
      <c r="CD234" s="56"/>
      <c r="CE234" s="257"/>
      <c r="CF234" s="258"/>
      <c r="CG234" s="258"/>
      <c r="CH234" s="258"/>
    </row>
    <row r="235" spans="1:102" ht="14.25" customHeight="1" x14ac:dyDescent="0.15">
      <c r="A235" s="250" t="s">
        <v>30</v>
      </c>
      <c r="B235" s="394" t="s">
        <v>93</v>
      </c>
      <c r="C235" s="1738">
        <v>28.869</v>
      </c>
      <c r="D235" s="398">
        <v>41.29</v>
      </c>
      <c r="E235" s="401">
        <v>48.316000000000003</v>
      </c>
      <c r="F235" s="1739">
        <v>55.442</v>
      </c>
      <c r="G235" s="398">
        <v>68.64</v>
      </c>
      <c r="H235" s="191">
        <v>52.658000000000001</v>
      </c>
      <c r="I235" s="399">
        <v>67.915999999999997</v>
      </c>
      <c r="J235" s="1740">
        <v>74.966999999999999</v>
      </c>
      <c r="K235" s="401">
        <v>67.441000000000003</v>
      </c>
      <c r="L235" s="399">
        <v>76.308000000000007</v>
      </c>
      <c r="M235" s="1741">
        <v>77.42</v>
      </c>
      <c r="N235" s="401">
        <v>77.593000000000004</v>
      </c>
      <c r="O235" s="399">
        <v>74.69</v>
      </c>
      <c r="P235" s="398">
        <v>72.924000000000007</v>
      </c>
      <c r="Q235" s="402">
        <v>77.287000000000006</v>
      </c>
      <c r="R235" s="1739">
        <v>61.59</v>
      </c>
      <c r="S235" s="398">
        <v>59.037999999999997</v>
      </c>
      <c r="T235" s="1742">
        <v>53.058</v>
      </c>
      <c r="U235" s="1739">
        <v>55.83</v>
      </c>
      <c r="V235" s="1743">
        <v>46.908000000000001</v>
      </c>
      <c r="W235" s="404">
        <v>50.932000000000002</v>
      </c>
      <c r="X235" s="403">
        <v>47.314999999999998</v>
      </c>
      <c r="Y235" s="405">
        <v>52.603000000000002</v>
      </c>
      <c r="Z235" s="402">
        <v>68.052000000000007</v>
      </c>
      <c r="AA235" s="534">
        <v>48.231000000000002</v>
      </c>
      <c r="AB235" s="1741">
        <v>39.618000000000002</v>
      </c>
      <c r="AC235" s="401">
        <v>55.695</v>
      </c>
      <c r="AD235" s="399">
        <v>48.706000000000003</v>
      </c>
      <c r="AE235" s="405">
        <v>52.307000000000002</v>
      </c>
      <c r="AF235" s="401">
        <v>161.97499999999999</v>
      </c>
      <c r="AG235" s="399">
        <v>53.238</v>
      </c>
      <c r="AH235" s="398">
        <v>64.953000000000003</v>
      </c>
      <c r="AI235" s="401">
        <v>53.475999999999999</v>
      </c>
      <c r="AJ235" s="399">
        <v>44.353999999999999</v>
      </c>
      <c r="AK235" s="398">
        <v>40.207999999999998</v>
      </c>
      <c r="AL235" s="406">
        <v>38.472000000000001</v>
      </c>
      <c r="AN235" s="2"/>
      <c r="AO235" s="2"/>
      <c r="AP235" s="2"/>
      <c r="AR235" s="2"/>
      <c r="AS235" s="5"/>
      <c r="AT235" s="5"/>
      <c r="AU235" s="5"/>
      <c r="AV235" s="1756"/>
      <c r="AY235" s="5"/>
      <c r="AZ235" s="5"/>
      <c r="BA235" s="5"/>
      <c r="BB235" s="5"/>
      <c r="BI235" s="5"/>
      <c r="BJ235" s="5"/>
      <c r="BK235" s="5"/>
      <c r="BT235" s="3"/>
      <c r="BU235" s="61"/>
      <c r="BV235" s="61"/>
      <c r="BW235" s="56"/>
      <c r="BX235" s="56"/>
      <c r="BY235" s="56"/>
      <c r="BZ235" s="257"/>
      <c r="CA235" s="258"/>
      <c r="CB235" s="258"/>
      <c r="CC235" s="258"/>
    </row>
    <row r="236" spans="1:102" ht="14.25" customHeight="1" x14ac:dyDescent="0.15">
      <c r="A236" s="184" t="s">
        <v>164</v>
      </c>
      <c r="B236" s="395" t="s">
        <v>94</v>
      </c>
      <c r="C236" s="1744">
        <v>30439.567999999999</v>
      </c>
      <c r="D236" s="408">
        <v>43269.678999999996</v>
      </c>
      <c r="E236" s="411">
        <v>49621.305</v>
      </c>
      <c r="F236" s="413">
        <v>50329.663</v>
      </c>
      <c r="G236" s="408">
        <v>46034.093999999997</v>
      </c>
      <c r="H236" s="251">
        <v>23947.596000000001</v>
      </c>
      <c r="I236" s="409">
        <v>26974.822</v>
      </c>
      <c r="J236" s="408">
        <v>28370.633999999998</v>
      </c>
      <c r="K236" s="411">
        <v>27502.506000000001</v>
      </c>
      <c r="L236" s="409">
        <v>28640.805</v>
      </c>
      <c r="M236" s="415">
        <v>27863.113000000001</v>
      </c>
      <c r="N236" s="411">
        <v>28324.670999999998</v>
      </c>
      <c r="O236" s="194">
        <v>29354.647000000001</v>
      </c>
      <c r="P236" s="408">
        <v>28133.183000000001</v>
      </c>
      <c r="Q236" s="412">
        <v>27848.156999999999</v>
      </c>
      <c r="R236" s="413">
        <v>31754.042000000001</v>
      </c>
      <c r="S236" s="1745">
        <v>32340.609</v>
      </c>
      <c r="T236" s="411">
        <v>24241.159</v>
      </c>
      <c r="U236" s="1746">
        <v>22784.105</v>
      </c>
      <c r="V236" s="1747">
        <v>18085.712</v>
      </c>
      <c r="W236" s="414">
        <v>24171.916000000001</v>
      </c>
      <c r="X236" s="413">
        <v>28024.682000000001</v>
      </c>
      <c r="Y236" s="415">
        <v>34137.692999999999</v>
      </c>
      <c r="Z236" s="1748">
        <v>36636.137999999999</v>
      </c>
      <c r="AA236" s="535">
        <v>29637.941999999999</v>
      </c>
      <c r="AB236" s="408">
        <v>34868.063000000002</v>
      </c>
      <c r="AC236" s="411">
        <v>45090.841999999997</v>
      </c>
      <c r="AD236" s="409">
        <v>32258.565999999999</v>
      </c>
      <c r="AE236" s="415">
        <v>31296.423999999999</v>
      </c>
      <c r="AF236" s="411">
        <v>106016.348</v>
      </c>
      <c r="AG236" s="409">
        <v>40805.991000000002</v>
      </c>
      <c r="AH236" s="408">
        <v>47748.347000000002</v>
      </c>
      <c r="AI236" s="411">
        <v>38616.023999999998</v>
      </c>
      <c r="AJ236" s="409">
        <v>35145.834000000003</v>
      </c>
      <c r="AK236" s="408">
        <v>34907.716</v>
      </c>
      <c r="AL236" s="416">
        <v>36934.328999999998</v>
      </c>
      <c r="AN236" s="2"/>
      <c r="AO236" s="2"/>
      <c r="AP236" s="2"/>
      <c r="AR236" s="2"/>
      <c r="AT236" s="5"/>
      <c r="AU236" s="1756"/>
      <c r="AV236" s="5"/>
      <c r="AY236" s="5"/>
      <c r="AZ236" s="5"/>
      <c r="BA236" s="5"/>
      <c r="BB236" s="5"/>
      <c r="BT236" s="60"/>
      <c r="BV236" s="61"/>
      <c r="BW236" s="56"/>
      <c r="BX236" s="56"/>
      <c r="BY236" s="56"/>
      <c r="BZ236" s="257"/>
      <c r="CA236" s="258"/>
      <c r="CB236" s="258"/>
      <c r="CC236" s="258"/>
    </row>
    <row r="237" spans="1:102" ht="14.25" customHeight="1" x14ac:dyDescent="0.15">
      <c r="A237" s="186" t="s">
        <v>164</v>
      </c>
      <c r="B237" s="417" t="s">
        <v>96</v>
      </c>
      <c r="C237" s="1749">
        <v>1054</v>
      </c>
      <c r="D237" s="419">
        <v>1048</v>
      </c>
      <c r="E237" s="422">
        <v>1027</v>
      </c>
      <c r="F237" s="424">
        <v>908</v>
      </c>
      <c r="G237" s="419">
        <v>671</v>
      </c>
      <c r="H237" s="187">
        <v>455</v>
      </c>
      <c r="I237" s="420">
        <v>397</v>
      </c>
      <c r="J237" s="1750">
        <v>378</v>
      </c>
      <c r="K237" s="422">
        <v>408</v>
      </c>
      <c r="L237" s="420">
        <v>375</v>
      </c>
      <c r="M237" s="1750">
        <v>360</v>
      </c>
      <c r="N237" s="422">
        <v>365</v>
      </c>
      <c r="O237" s="1752">
        <v>393</v>
      </c>
      <c r="P237" s="419">
        <v>386</v>
      </c>
      <c r="Q237" s="423">
        <v>360</v>
      </c>
      <c r="R237" s="1752">
        <v>516</v>
      </c>
      <c r="S237" s="1750">
        <v>548</v>
      </c>
      <c r="T237" s="422">
        <v>457</v>
      </c>
      <c r="U237" s="1753">
        <v>408</v>
      </c>
      <c r="V237" s="1754">
        <v>386</v>
      </c>
      <c r="W237" s="423">
        <v>475</v>
      </c>
      <c r="X237" s="424">
        <v>592</v>
      </c>
      <c r="Y237" s="425">
        <v>649</v>
      </c>
      <c r="Z237" s="1755">
        <v>538</v>
      </c>
      <c r="AA237" s="255">
        <v>614</v>
      </c>
      <c r="AB237" s="419">
        <v>880</v>
      </c>
      <c r="AC237" s="422">
        <v>810</v>
      </c>
      <c r="AD237" s="420">
        <v>662</v>
      </c>
      <c r="AE237" s="425">
        <v>598</v>
      </c>
      <c r="AF237" s="422">
        <v>655</v>
      </c>
      <c r="AG237" s="420">
        <v>766</v>
      </c>
      <c r="AH237" s="419">
        <v>735</v>
      </c>
      <c r="AI237" s="422">
        <v>722</v>
      </c>
      <c r="AJ237" s="420">
        <v>792</v>
      </c>
      <c r="AK237" s="419">
        <v>868</v>
      </c>
      <c r="AL237" s="426">
        <v>960</v>
      </c>
      <c r="AN237" s="2"/>
      <c r="AO237" s="2"/>
      <c r="AQ237" s="1756"/>
      <c r="AV237" s="5"/>
      <c r="AY237" s="5"/>
      <c r="AZ237" s="5"/>
      <c r="BA237" s="5"/>
      <c r="BB237" s="5"/>
      <c r="BC237" s="5"/>
      <c r="BD237" s="59"/>
      <c r="BE237" s="61"/>
      <c r="BF237" s="61"/>
      <c r="BG237" s="59"/>
      <c r="BH237" s="59"/>
      <c r="BI237" s="59"/>
      <c r="BT237" s="5"/>
      <c r="BU237" s="5"/>
      <c r="CD237" s="60"/>
      <c r="CF237" s="61"/>
      <c r="CG237" s="56"/>
      <c r="CH237" s="56"/>
      <c r="CI237" s="56"/>
      <c r="CJ237" s="257"/>
      <c r="CK237" s="258"/>
      <c r="CL237" s="258"/>
      <c r="CM237" s="258"/>
    </row>
    <row r="238" spans="1:102" ht="14.25" customHeight="1" x14ac:dyDescent="0.15">
      <c r="A238" s="250" t="s">
        <v>220</v>
      </c>
      <c r="B238" s="394" t="s">
        <v>93</v>
      </c>
      <c r="C238" s="1738">
        <v>17.004000000000001</v>
      </c>
      <c r="D238" s="398">
        <v>25.815000000000001</v>
      </c>
      <c r="E238" s="401">
        <v>23.548999999999999</v>
      </c>
      <c r="F238" s="1739">
        <v>16.364000000000001</v>
      </c>
      <c r="G238" s="398">
        <v>18.516999999999999</v>
      </c>
      <c r="H238" s="191">
        <v>16.236000000000001</v>
      </c>
      <c r="I238" s="399">
        <v>19.251000000000001</v>
      </c>
      <c r="J238" s="1740">
        <v>25.574999999999999</v>
      </c>
      <c r="K238" s="401">
        <v>29.818999999999999</v>
      </c>
      <c r="L238" s="399">
        <v>44.588000000000001</v>
      </c>
      <c r="M238" s="1741">
        <v>37.146999999999998</v>
      </c>
      <c r="N238" s="401">
        <v>35.896000000000001</v>
      </c>
      <c r="O238" s="399">
        <v>43.834000000000003</v>
      </c>
      <c r="P238" s="398">
        <v>26.669</v>
      </c>
      <c r="Q238" s="402">
        <v>26.556000000000001</v>
      </c>
      <c r="R238" s="1739">
        <v>24.289000000000001</v>
      </c>
      <c r="S238" s="398">
        <v>4.3739999999999997</v>
      </c>
      <c r="T238" s="1742">
        <v>0.45400000000000001</v>
      </c>
      <c r="U238" s="1739">
        <v>0.43</v>
      </c>
      <c r="V238" s="1743">
        <v>1.2999999999999999E-2</v>
      </c>
      <c r="W238" s="404">
        <v>8.0000000000000002E-3</v>
      </c>
      <c r="X238" s="403">
        <v>0.33800000000000002</v>
      </c>
      <c r="Y238" s="405">
        <v>8.0000000000000002E-3</v>
      </c>
      <c r="Z238" s="402">
        <v>0.01</v>
      </c>
      <c r="AA238" s="534">
        <v>8.0000000000000002E-3</v>
      </c>
      <c r="AB238" s="1741">
        <v>1.2999999999999999E-2</v>
      </c>
      <c r="AC238" s="401">
        <v>0.93899999999999995</v>
      </c>
      <c r="AD238" s="399">
        <v>0.314</v>
      </c>
      <c r="AE238" s="405">
        <v>1.1000000000000001</v>
      </c>
      <c r="AF238" s="401">
        <v>2.4329999999999998</v>
      </c>
      <c r="AG238" s="399">
        <v>4.5590000000000002</v>
      </c>
      <c r="AH238" s="398">
        <v>6.29</v>
      </c>
      <c r="AI238" s="401">
        <v>2.9689999999999999</v>
      </c>
      <c r="AJ238" s="399">
        <v>0.111</v>
      </c>
      <c r="AK238" s="398">
        <v>0.39900000000000002</v>
      </c>
      <c r="AL238" s="406">
        <v>5.9909999999999997</v>
      </c>
      <c r="AN238" s="2"/>
      <c r="AO238" s="2"/>
      <c r="AP238" s="2"/>
      <c r="AV238" s="1756"/>
      <c r="AY238" s="5"/>
      <c r="AZ238" s="5"/>
      <c r="BA238" s="5"/>
      <c r="BB238" s="5"/>
      <c r="BC238" s="5"/>
      <c r="BD238" s="5"/>
      <c r="BH238" s="5"/>
      <c r="BI238" s="5"/>
      <c r="BL238" s="5"/>
      <c r="BM238" s="5"/>
      <c r="BN238" s="59"/>
      <c r="BO238" s="61"/>
      <c r="BP238" s="61"/>
      <c r="BQ238" s="59"/>
      <c r="BR238" s="59"/>
      <c r="BS238" s="59"/>
      <c r="CE238" s="5"/>
      <c r="CN238" s="60"/>
      <c r="CP238" s="61"/>
      <c r="CQ238" s="56"/>
      <c r="CR238" s="56"/>
      <c r="CS238" s="56"/>
      <c r="CT238" s="257"/>
      <c r="CU238" s="258"/>
      <c r="CV238" s="258"/>
      <c r="CW238" s="258"/>
    </row>
    <row r="239" spans="1:102" ht="14.25" customHeight="1" x14ac:dyDescent="0.15">
      <c r="A239" s="184" t="s">
        <v>165</v>
      </c>
      <c r="B239" s="395" t="s">
        <v>94</v>
      </c>
      <c r="C239" s="1744">
        <v>2678.26</v>
      </c>
      <c r="D239" s="408">
        <v>4012.4479999999999</v>
      </c>
      <c r="E239" s="411">
        <v>4411.8</v>
      </c>
      <c r="F239" s="413">
        <v>3610.17</v>
      </c>
      <c r="G239" s="408">
        <v>4387.7700000000004</v>
      </c>
      <c r="H239" s="251">
        <v>3909.5680000000002</v>
      </c>
      <c r="I239" s="409">
        <v>5439.268</v>
      </c>
      <c r="J239" s="408">
        <v>7664.393</v>
      </c>
      <c r="K239" s="411">
        <v>8890.7749999999996</v>
      </c>
      <c r="L239" s="409">
        <v>11665.357</v>
      </c>
      <c r="M239" s="415">
        <v>9709.6749999999993</v>
      </c>
      <c r="N239" s="411">
        <v>10830.672</v>
      </c>
      <c r="O239" s="194">
        <v>13502.495000000001</v>
      </c>
      <c r="P239" s="408">
        <v>7288.54</v>
      </c>
      <c r="Q239" s="412">
        <v>5572.6289999999999</v>
      </c>
      <c r="R239" s="413">
        <v>5300.3149999999996</v>
      </c>
      <c r="S239" s="1745">
        <v>816.10799999999995</v>
      </c>
      <c r="T239" s="411">
        <v>140.755</v>
      </c>
      <c r="U239" s="1746">
        <v>131.27600000000001</v>
      </c>
      <c r="V239" s="1747">
        <v>4.2119999999999997</v>
      </c>
      <c r="W239" s="414">
        <v>8.4239999999999995</v>
      </c>
      <c r="X239" s="413">
        <v>113.758</v>
      </c>
      <c r="Y239" s="415">
        <v>8.3160000000000007</v>
      </c>
      <c r="Z239" s="1748">
        <v>8.64</v>
      </c>
      <c r="AA239" s="535">
        <v>13.284000000000001</v>
      </c>
      <c r="AB239" s="408">
        <v>9.18</v>
      </c>
      <c r="AC239" s="411">
        <v>150.63999999999999</v>
      </c>
      <c r="AD239" s="409">
        <v>108.997</v>
      </c>
      <c r="AE239" s="415">
        <v>337.392</v>
      </c>
      <c r="AF239" s="411">
        <v>811.45100000000002</v>
      </c>
      <c r="AG239" s="409">
        <v>879.66</v>
      </c>
      <c r="AH239" s="408">
        <v>1192.7950000000001</v>
      </c>
      <c r="AI239" s="411">
        <v>573.12300000000005</v>
      </c>
      <c r="AJ239" s="409">
        <v>27.54</v>
      </c>
      <c r="AK239" s="408">
        <v>70.686000000000007</v>
      </c>
      <c r="AL239" s="416">
        <v>893.54300000000001</v>
      </c>
      <c r="AN239" s="2"/>
      <c r="AO239" s="2"/>
      <c r="AP239" s="2"/>
      <c r="AV239" s="5"/>
      <c r="AY239" s="5"/>
      <c r="AZ239" s="5"/>
      <c r="BA239" s="5"/>
      <c r="BB239" s="5"/>
      <c r="BC239" s="279"/>
      <c r="BD239" s="252"/>
      <c r="BE239" s="252"/>
      <c r="BF239" s="252"/>
      <c r="BG239" s="252"/>
      <c r="BH239" s="5"/>
      <c r="BI239" s="5"/>
      <c r="BL239" s="5"/>
      <c r="BM239" s="59"/>
      <c r="BO239" s="5"/>
      <c r="BQ239" s="5"/>
      <c r="BR239" s="5"/>
      <c r="BS239" s="59"/>
      <c r="BT239" s="61"/>
      <c r="BU239" s="61"/>
      <c r="BV239" s="59"/>
      <c r="BW239" s="59"/>
      <c r="BX239" s="59"/>
      <c r="CH239" s="5"/>
      <c r="CJ239" s="5"/>
      <c r="CS239" s="3"/>
      <c r="CT239" s="257"/>
      <c r="CU239" s="258"/>
      <c r="CV239" s="258"/>
      <c r="CW239" s="258"/>
    </row>
    <row r="240" spans="1:102" ht="14.25" customHeight="1" x14ac:dyDescent="0.15">
      <c r="A240" s="186" t="s">
        <v>165</v>
      </c>
      <c r="B240" s="417" t="s">
        <v>96</v>
      </c>
      <c r="C240" s="1749">
        <v>158</v>
      </c>
      <c r="D240" s="419">
        <v>155</v>
      </c>
      <c r="E240" s="422">
        <v>187</v>
      </c>
      <c r="F240" s="424">
        <v>221</v>
      </c>
      <c r="G240" s="419">
        <v>237</v>
      </c>
      <c r="H240" s="187">
        <v>241</v>
      </c>
      <c r="I240" s="420">
        <v>283</v>
      </c>
      <c r="J240" s="1750">
        <v>300</v>
      </c>
      <c r="K240" s="422">
        <v>298</v>
      </c>
      <c r="L240" s="420">
        <v>262</v>
      </c>
      <c r="M240" s="1750">
        <v>261</v>
      </c>
      <c r="N240" s="422">
        <v>302</v>
      </c>
      <c r="O240" s="1752">
        <v>308</v>
      </c>
      <c r="P240" s="419">
        <v>273</v>
      </c>
      <c r="Q240" s="423">
        <v>210</v>
      </c>
      <c r="R240" s="1752">
        <v>218</v>
      </c>
      <c r="S240" s="1750">
        <v>187</v>
      </c>
      <c r="T240" s="422">
        <v>310</v>
      </c>
      <c r="U240" s="1753">
        <v>305</v>
      </c>
      <c r="V240" s="1754">
        <v>324</v>
      </c>
      <c r="W240" s="423">
        <v>1053</v>
      </c>
      <c r="X240" s="424">
        <v>337</v>
      </c>
      <c r="Y240" s="425">
        <v>1040</v>
      </c>
      <c r="Z240" s="1755">
        <v>864</v>
      </c>
      <c r="AA240" s="255">
        <v>1661</v>
      </c>
      <c r="AB240" s="419">
        <v>706</v>
      </c>
      <c r="AC240" s="422">
        <v>160</v>
      </c>
      <c r="AD240" s="420">
        <v>347</v>
      </c>
      <c r="AE240" s="425">
        <v>307</v>
      </c>
      <c r="AF240" s="422">
        <v>334</v>
      </c>
      <c r="AG240" s="420">
        <v>193</v>
      </c>
      <c r="AH240" s="419">
        <v>190</v>
      </c>
      <c r="AI240" s="422">
        <v>193</v>
      </c>
      <c r="AJ240" s="420">
        <v>248</v>
      </c>
      <c r="AK240" s="419">
        <v>177</v>
      </c>
      <c r="AL240" s="426">
        <v>149</v>
      </c>
      <c r="AN240" s="2"/>
      <c r="AO240" s="2"/>
      <c r="AQ240" s="1756"/>
      <c r="AV240" s="5"/>
      <c r="AY240" s="5"/>
      <c r="AZ240" s="5"/>
      <c r="BA240" s="5"/>
      <c r="BB240" s="5"/>
      <c r="BC240" s="279"/>
      <c r="BD240" s="252"/>
      <c r="BE240" s="252"/>
      <c r="BF240" s="252"/>
      <c r="BG240" s="252"/>
      <c r="BH240" s="5"/>
      <c r="BI240" s="5"/>
      <c r="BN240" s="59"/>
      <c r="BO240" s="5"/>
      <c r="BQ240" s="5"/>
      <c r="BR240" s="5"/>
      <c r="BS240" s="59"/>
      <c r="BT240" s="61"/>
      <c r="BU240" s="61"/>
      <c r="BV240" s="59"/>
      <c r="BW240" s="59"/>
      <c r="BX240" s="59"/>
      <c r="CI240" s="5"/>
      <c r="CJ240" s="5"/>
      <c r="CS240" s="56"/>
    </row>
    <row r="241" spans="1:91" ht="14.25" customHeight="1" x14ac:dyDescent="0.15">
      <c r="A241" s="250" t="s">
        <v>120</v>
      </c>
      <c r="B241" s="394" t="s">
        <v>93</v>
      </c>
      <c r="C241" s="1738">
        <v>2.5009999999999999</v>
      </c>
      <c r="D241" s="398">
        <v>2.0830000000000002</v>
      </c>
      <c r="E241" s="401">
        <v>3.66</v>
      </c>
      <c r="F241" s="1739">
        <v>5.81</v>
      </c>
      <c r="G241" s="398">
        <v>4.9450000000000003</v>
      </c>
      <c r="H241" s="191">
        <v>6.5629999999999997</v>
      </c>
      <c r="I241" s="399">
        <v>5.77</v>
      </c>
      <c r="J241" s="1740">
        <v>1.508</v>
      </c>
      <c r="K241" s="401">
        <v>1.3380000000000001</v>
      </c>
      <c r="L241" s="399">
        <v>1.593</v>
      </c>
      <c r="M241" s="1741">
        <v>0.52800000000000002</v>
      </c>
      <c r="N241" s="401">
        <v>2.2280000000000002</v>
      </c>
      <c r="O241" s="399">
        <v>5.2370000000000001</v>
      </c>
      <c r="P241" s="398">
        <v>18.701000000000001</v>
      </c>
      <c r="Q241" s="402">
        <v>6.8730000000000002</v>
      </c>
      <c r="R241" s="1739">
        <v>2.7610000000000001</v>
      </c>
      <c r="S241" s="398">
        <v>0.20899999999999999</v>
      </c>
      <c r="T241" s="1742">
        <v>0.21299999999999999</v>
      </c>
      <c r="U241" s="1739">
        <v>1.4999999999999999E-2</v>
      </c>
      <c r="V241" s="1743">
        <v>1.2669999999999999</v>
      </c>
      <c r="W241" s="404">
        <v>0</v>
      </c>
      <c r="X241" s="403">
        <v>0</v>
      </c>
      <c r="Y241" s="405">
        <v>1.2</v>
      </c>
      <c r="Z241" s="402">
        <v>8.0000000000000002E-3</v>
      </c>
      <c r="AA241" s="534">
        <v>0</v>
      </c>
      <c r="AB241" s="1741">
        <v>0</v>
      </c>
      <c r="AC241" s="401">
        <v>0.06</v>
      </c>
      <c r="AD241" s="399">
        <v>0.161</v>
      </c>
      <c r="AE241" s="405">
        <v>3.0680000000000001</v>
      </c>
      <c r="AF241" s="401">
        <v>8.4039999999999999</v>
      </c>
      <c r="AG241" s="399">
        <v>8.9030000000000005</v>
      </c>
      <c r="AH241" s="398">
        <v>13.840999999999999</v>
      </c>
      <c r="AI241" s="401">
        <v>8.7970000000000006</v>
      </c>
      <c r="AJ241" s="399">
        <v>5.71</v>
      </c>
      <c r="AK241" s="398">
        <v>5.952</v>
      </c>
      <c r="AL241" s="406">
        <v>4.6429999999999998</v>
      </c>
      <c r="AN241" s="2"/>
      <c r="AO241" s="2"/>
      <c r="AP241" s="2"/>
      <c r="AV241" s="1756"/>
      <c r="AY241" s="5"/>
      <c r="AZ241" s="5"/>
      <c r="BA241" s="5"/>
      <c r="BB241" s="5"/>
      <c r="BC241" s="279"/>
      <c r="BD241" s="252"/>
      <c r="BE241" s="252"/>
      <c r="BF241" s="252"/>
      <c r="BG241" s="252"/>
      <c r="BH241" s="5"/>
      <c r="BI241" s="5"/>
      <c r="BO241" s="5"/>
      <c r="BQ241" s="5"/>
      <c r="BR241" s="5"/>
      <c r="BS241" s="59"/>
      <c r="BT241" s="61"/>
      <c r="BU241" s="61"/>
      <c r="BV241" s="59"/>
      <c r="BW241" s="59"/>
      <c r="BX241" s="59"/>
    </row>
    <row r="242" spans="1:91" ht="14.25" customHeight="1" x14ac:dyDescent="0.15">
      <c r="A242" s="184" t="s">
        <v>166</v>
      </c>
      <c r="B242" s="395" t="s">
        <v>94</v>
      </c>
      <c r="C242" s="1744">
        <v>816.94399999999996</v>
      </c>
      <c r="D242" s="408">
        <v>706.52599999999995</v>
      </c>
      <c r="E242" s="411">
        <v>1096.8689999999999</v>
      </c>
      <c r="F242" s="413">
        <v>1533.9490000000001</v>
      </c>
      <c r="G242" s="408">
        <v>1050.171</v>
      </c>
      <c r="H242" s="251">
        <v>1187.8800000000001</v>
      </c>
      <c r="I242" s="409">
        <v>1100.779</v>
      </c>
      <c r="J242" s="408">
        <v>297.76100000000002</v>
      </c>
      <c r="K242" s="411">
        <v>316.548</v>
      </c>
      <c r="L242" s="409">
        <v>347.54399999999998</v>
      </c>
      <c r="M242" s="415">
        <v>116.83499999999999</v>
      </c>
      <c r="N242" s="411">
        <v>419.49299999999999</v>
      </c>
      <c r="O242" s="194">
        <v>1524.14</v>
      </c>
      <c r="P242" s="408">
        <v>5744.9830000000002</v>
      </c>
      <c r="Q242" s="412">
        <v>1766.6959999999999</v>
      </c>
      <c r="R242" s="413">
        <v>753.66600000000005</v>
      </c>
      <c r="S242" s="1745">
        <v>78.210999999999999</v>
      </c>
      <c r="T242" s="411">
        <v>71.188000000000002</v>
      </c>
      <c r="U242" s="1746">
        <v>1.62</v>
      </c>
      <c r="V242" s="1747">
        <v>387.76299999999998</v>
      </c>
      <c r="W242" s="414">
        <v>0</v>
      </c>
      <c r="X242" s="413">
        <v>0</v>
      </c>
      <c r="Y242" s="415">
        <v>804.6</v>
      </c>
      <c r="Z242" s="1748">
        <v>2.843</v>
      </c>
      <c r="AA242" s="535">
        <v>0</v>
      </c>
      <c r="AB242" s="408">
        <v>0</v>
      </c>
      <c r="AC242" s="411">
        <v>9.7200000000000006</v>
      </c>
      <c r="AD242" s="409">
        <v>9.6950000000000003</v>
      </c>
      <c r="AE242" s="415">
        <v>785.82899999999995</v>
      </c>
      <c r="AF242" s="411">
        <v>2438.2060000000001</v>
      </c>
      <c r="AG242" s="409">
        <v>2274.4029999999998</v>
      </c>
      <c r="AH242" s="408">
        <v>2442.473</v>
      </c>
      <c r="AI242" s="411">
        <v>1765.8240000000001</v>
      </c>
      <c r="AJ242" s="409">
        <v>1258.4929999999999</v>
      </c>
      <c r="AK242" s="408">
        <v>1121.116</v>
      </c>
      <c r="AL242" s="416">
        <v>987.57500000000005</v>
      </c>
      <c r="AN242" s="2"/>
      <c r="AO242" s="2"/>
      <c r="AP242" s="2"/>
      <c r="AR242" s="2"/>
      <c r="AT242" s="5"/>
      <c r="AU242" s="1756"/>
      <c r="AV242" s="5"/>
      <c r="AY242" s="5"/>
      <c r="AZ242" s="5"/>
      <c r="BA242" s="5"/>
      <c r="BC242" s="279"/>
      <c r="BD242" s="252"/>
      <c r="BE242" s="252"/>
      <c r="BF242" s="252"/>
      <c r="BG242" s="252"/>
      <c r="BH242" s="5"/>
      <c r="BI242" s="5"/>
      <c r="BL242" s="61"/>
      <c r="BM242" s="59"/>
      <c r="BO242" s="5"/>
      <c r="BQ242" s="5"/>
      <c r="BR242" s="5"/>
      <c r="BS242" s="59"/>
    </row>
    <row r="243" spans="1:91" ht="14.25" customHeight="1" x14ac:dyDescent="0.15">
      <c r="A243" s="186" t="s">
        <v>166</v>
      </c>
      <c r="B243" s="417" t="s">
        <v>96</v>
      </c>
      <c r="C243" s="1749">
        <v>327</v>
      </c>
      <c r="D243" s="419">
        <v>339</v>
      </c>
      <c r="E243" s="422">
        <v>300</v>
      </c>
      <c r="F243" s="424">
        <v>264</v>
      </c>
      <c r="G243" s="419">
        <v>212</v>
      </c>
      <c r="H243" s="187">
        <v>181</v>
      </c>
      <c r="I243" s="420">
        <v>191</v>
      </c>
      <c r="J243" s="1750">
        <v>197</v>
      </c>
      <c r="K243" s="422">
        <v>237</v>
      </c>
      <c r="L243" s="420">
        <v>218</v>
      </c>
      <c r="M243" s="1750">
        <v>221</v>
      </c>
      <c r="N243" s="422">
        <v>188</v>
      </c>
      <c r="O243" s="1752">
        <v>291</v>
      </c>
      <c r="P243" s="419">
        <v>307</v>
      </c>
      <c r="Q243" s="423">
        <v>257</v>
      </c>
      <c r="R243" s="1752">
        <v>273</v>
      </c>
      <c r="S243" s="1750">
        <v>374</v>
      </c>
      <c r="T243" s="422">
        <v>334</v>
      </c>
      <c r="U243" s="1753">
        <v>108</v>
      </c>
      <c r="V243" s="1754">
        <v>306</v>
      </c>
      <c r="W243" s="423">
        <v>0</v>
      </c>
      <c r="X243" s="424">
        <v>0</v>
      </c>
      <c r="Y243" s="425">
        <v>671</v>
      </c>
      <c r="Z243" s="1755">
        <v>355</v>
      </c>
      <c r="AA243" s="255">
        <v>0</v>
      </c>
      <c r="AB243" s="419">
        <v>0</v>
      </c>
      <c r="AC243" s="422">
        <v>162</v>
      </c>
      <c r="AD243" s="420">
        <v>60</v>
      </c>
      <c r="AE243" s="425">
        <v>256</v>
      </c>
      <c r="AF243" s="422">
        <v>290</v>
      </c>
      <c r="AG243" s="420">
        <v>255</v>
      </c>
      <c r="AH243" s="419">
        <v>176</v>
      </c>
      <c r="AI243" s="422">
        <v>201</v>
      </c>
      <c r="AJ243" s="420">
        <v>220</v>
      </c>
      <c r="AK243" s="419">
        <v>188</v>
      </c>
      <c r="AL243" s="426">
        <v>213</v>
      </c>
      <c r="AO243" s="2"/>
      <c r="AQ243" s="1756"/>
      <c r="AR243" s="2"/>
      <c r="AT243" s="5"/>
      <c r="AU243" s="5"/>
      <c r="AV243" s="5"/>
      <c r="AW243" s="61"/>
      <c r="AX243" s="59"/>
      <c r="AY243" s="59"/>
      <c r="AZ243" s="59"/>
      <c r="BB243" s="5"/>
      <c r="BD243" s="59"/>
      <c r="BE243" s="5"/>
      <c r="BG243" s="5"/>
      <c r="BH243" s="5"/>
      <c r="BI243" s="59"/>
      <c r="BT243" s="5"/>
      <c r="BU243" s="5"/>
    </row>
    <row r="244" spans="1:91" ht="14.25" customHeight="1" x14ac:dyDescent="0.15">
      <c r="A244" s="250" t="s">
        <v>33</v>
      </c>
      <c r="B244" s="394" t="s">
        <v>93</v>
      </c>
      <c r="C244" s="1738">
        <v>63.698</v>
      </c>
      <c r="D244" s="398">
        <v>95.507999999999996</v>
      </c>
      <c r="E244" s="401">
        <v>146.798</v>
      </c>
      <c r="F244" s="1739">
        <v>177.267</v>
      </c>
      <c r="G244" s="398">
        <v>176.37899999999999</v>
      </c>
      <c r="H244" s="191">
        <v>146.57400000000001</v>
      </c>
      <c r="I244" s="399">
        <v>232.75399999999999</v>
      </c>
      <c r="J244" s="1740">
        <v>219.18299999999999</v>
      </c>
      <c r="K244" s="401">
        <v>270.47199999999998</v>
      </c>
      <c r="L244" s="399">
        <v>299.23500000000001</v>
      </c>
      <c r="M244" s="1741">
        <v>279.88</v>
      </c>
      <c r="N244" s="401">
        <v>270.10300000000001</v>
      </c>
      <c r="O244" s="399">
        <v>299.65499999999997</v>
      </c>
      <c r="P244" s="398">
        <v>280.10899999999998</v>
      </c>
      <c r="Q244" s="402">
        <v>206.601</v>
      </c>
      <c r="R244" s="1739">
        <v>252.72</v>
      </c>
      <c r="S244" s="398">
        <v>167.173</v>
      </c>
      <c r="T244" s="1742">
        <v>151.83600000000001</v>
      </c>
      <c r="U244" s="1739">
        <v>97.634</v>
      </c>
      <c r="V244" s="1743">
        <v>52.405000000000001</v>
      </c>
      <c r="W244" s="404">
        <v>50.167000000000002</v>
      </c>
      <c r="X244" s="403">
        <v>23.388000000000002</v>
      </c>
      <c r="Y244" s="405">
        <v>17.670000000000002</v>
      </c>
      <c r="Z244" s="402">
        <v>103.61199999999999</v>
      </c>
      <c r="AA244" s="534">
        <v>124.328</v>
      </c>
      <c r="AB244" s="1741">
        <v>150.27600000000001</v>
      </c>
      <c r="AC244" s="401">
        <v>256.22300000000001</v>
      </c>
      <c r="AD244" s="399">
        <v>224.05699999999999</v>
      </c>
      <c r="AE244" s="405">
        <v>205.09200000000001</v>
      </c>
      <c r="AF244" s="401">
        <v>535.53</v>
      </c>
      <c r="AG244" s="399">
        <v>120.024</v>
      </c>
      <c r="AH244" s="398">
        <v>86.111999999999995</v>
      </c>
      <c r="AI244" s="401">
        <v>47.118000000000002</v>
      </c>
      <c r="AJ244" s="399">
        <v>21.794</v>
      </c>
      <c r="AK244" s="398">
        <v>14.06</v>
      </c>
      <c r="AL244" s="406">
        <v>25.062000000000001</v>
      </c>
      <c r="AN244" s="2"/>
      <c r="AP244" s="2"/>
      <c r="AR244" s="2"/>
      <c r="AT244" s="5"/>
      <c r="AU244" s="5"/>
      <c r="AV244" s="5"/>
      <c r="AW244" s="61"/>
      <c r="AX244" s="59"/>
      <c r="AY244" s="59"/>
      <c r="AZ244" s="59"/>
      <c r="BA244" s="5"/>
      <c r="BE244" s="5"/>
      <c r="BG244" s="5"/>
      <c r="BH244" s="5"/>
      <c r="BI244" s="59"/>
      <c r="BJ244" s="61"/>
      <c r="BK244" s="61"/>
      <c r="BL244" s="59"/>
      <c r="BM244" s="59"/>
      <c r="BN244" s="5"/>
    </row>
    <row r="245" spans="1:91" ht="14.25" customHeight="1" x14ac:dyDescent="0.15">
      <c r="A245" s="184" t="s">
        <v>167</v>
      </c>
      <c r="B245" s="395" t="s">
        <v>94</v>
      </c>
      <c r="C245" s="1744">
        <v>21308.022000000001</v>
      </c>
      <c r="D245" s="408">
        <v>36633.633000000002</v>
      </c>
      <c r="E245" s="411">
        <v>57518.267</v>
      </c>
      <c r="F245" s="413">
        <v>78325.024999999994</v>
      </c>
      <c r="G245" s="408">
        <v>62132.705000000002</v>
      </c>
      <c r="H245" s="251">
        <v>44916.584000000003</v>
      </c>
      <c r="I245" s="409">
        <v>68563.259999999995</v>
      </c>
      <c r="J245" s="408">
        <v>60916.637999999999</v>
      </c>
      <c r="K245" s="411">
        <v>71870.497000000003</v>
      </c>
      <c r="L245" s="409">
        <v>75672.861000000004</v>
      </c>
      <c r="M245" s="415">
        <v>67421.429000000004</v>
      </c>
      <c r="N245" s="411">
        <v>59765.2</v>
      </c>
      <c r="O245" s="194">
        <v>56319.214999999997</v>
      </c>
      <c r="P245" s="408">
        <v>53592.4</v>
      </c>
      <c r="Q245" s="412">
        <v>60970.218999999997</v>
      </c>
      <c r="R245" s="413">
        <v>68043.653999999995</v>
      </c>
      <c r="S245" s="1745">
        <v>39138.696000000004</v>
      </c>
      <c r="T245" s="411">
        <v>27572.447</v>
      </c>
      <c r="U245" s="1746">
        <v>14783.415999999999</v>
      </c>
      <c r="V245" s="1747">
        <v>9467.7090000000007</v>
      </c>
      <c r="W245" s="414">
        <v>7154.7730000000001</v>
      </c>
      <c r="X245" s="413">
        <v>3317.7979999999998</v>
      </c>
      <c r="Y245" s="415">
        <v>5993.5559999999996</v>
      </c>
      <c r="Z245" s="1748">
        <v>41902.406999999999</v>
      </c>
      <c r="AA245" s="535">
        <v>47849.269</v>
      </c>
      <c r="AB245" s="408">
        <v>61749.84</v>
      </c>
      <c r="AC245" s="411">
        <v>73748.521999999997</v>
      </c>
      <c r="AD245" s="409">
        <v>46112.56</v>
      </c>
      <c r="AE245" s="415">
        <v>38589.358</v>
      </c>
      <c r="AF245" s="411">
        <v>122136.927</v>
      </c>
      <c r="AG245" s="409">
        <v>34926.292000000001</v>
      </c>
      <c r="AH245" s="408">
        <v>21636.521000000001</v>
      </c>
      <c r="AI245" s="411">
        <v>12524.174000000001</v>
      </c>
      <c r="AJ245" s="409">
        <v>5991.6450000000004</v>
      </c>
      <c r="AK245" s="408">
        <v>4453.3280000000004</v>
      </c>
      <c r="AL245" s="416">
        <v>9466.6650000000009</v>
      </c>
      <c r="AN245" s="2"/>
      <c r="AO245" s="2"/>
      <c r="AR245" s="2"/>
      <c r="AT245" s="5"/>
      <c r="AU245" s="1756"/>
      <c r="AV245" s="5"/>
      <c r="AY245" s="5"/>
      <c r="AZ245" s="5"/>
      <c r="BA245" s="5"/>
      <c r="BB245" s="5"/>
      <c r="BC245" s="279"/>
      <c r="BD245" s="252"/>
      <c r="BE245" s="252"/>
      <c r="BF245" s="252"/>
      <c r="BG245" s="252"/>
      <c r="BH245" s="5"/>
      <c r="BI245" s="5"/>
      <c r="BL245" s="61"/>
      <c r="BM245" s="59"/>
      <c r="BO245" s="5"/>
      <c r="BQ245" s="5"/>
      <c r="BR245" s="5"/>
      <c r="BS245" s="59"/>
      <c r="BT245" s="61"/>
      <c r="BU245" s="61"/>
      <c r="BV245" s="59"/>
      <c r="BW245" s="59"/>
      <c r="BX245" s="59"/>
      <c r="CK245" s="258"/>
      <c r="CL245" s="258"/>
      <c r="CM245" s="258"/>
    </row>
    <row r="246" spans="1:91" ht="14.25" customHeight="1" x14ac:dyDescent="0.15">
      <c r="A246" s="186" t="s">
        <v>167</v>
      </c>
      <c r="B246" s="417" t="s">
        <v>96</v>
      </c>
      <c r="C246" s="1749">
        <v>335</v>
      </c>
      <c r="D246" s="419">
        <v>384</v>
      </c>
      <c r="E246" s="422">
        <v>392</v>
      </c>
      <c r="F246" s="424">
        <v>442</v>
      </c>
      <c r="G246" s="419">
        <v>352</v>
      </c>
      <c r="H246" s="187">
        <v>306</v>
      </c>
      <c r="I246" s="420">
        <v>295</v>
      </c>
      <c r="J246" s="1750">
        <v>278</v>
      </c>
      <c r="K246" s="422">
        <v>266</v>
      </c>
      <c r="L246" s="420">
        <v>253</v>
      </c>
      <c r="M246" s="1750">
        <v>241</v>
      </c>
      <c r="N246" s="422">
        <v>221</v>
      </c>
      <c r="O246" s="1752">
        <v>188</v>
      </c>
      <c r="P246" s="419">
        <v>191</v>
      </c>
      <c r="Q246" s="423">
        <v>295</v>
      </c>
      <c r="R246" s="1752">
        <v>269</v>
      </c>
      <c r="S246" s="1750">
        <v>234</v>
      </c>
      <c r="T246" s="422">
        <v>182</v>
      </c>
      <c r="U246" s="1753">
        <v>151</v>
      </c>
      <c r="V246" s="1754">
        <v>181</v>
      </c>
      <c r="W246" s="423">
        <v>143</v>
      </c>
      <c r="X246" s="424">
        <v>142</v>
      </c>
      <c r="Y246" s="425">
        <v>339</v>
      </c>
      <c r="Z246" s="1755">
        <v>404</v>
      </c>
      <c r="AA246" s="255">
        <v>385</v>
      </c>
      <c r="AB246" s="419">
        <v>411</v>
      </c>
      <c r="AC246" s="422">
        <v>288</v>
      </c>
      <c r="AD246" s="420">
        <v>206</v>
      </c>
      <c r="AE246" s="425">
        <v>188</v>
      </c>
      <c r="AF246" s="422">
        <v>228</v>
      </c>
      <c r="AG246" s="420">
        <v>291</v>
      </c>
      <c r="AH246" s="419">
        <v>251</v>
      </c>
      <c r="AI246" s="422">
        <v>266</v>
      </c>
      <c r="AJ246" s="420">
        <v>275</v>
      </c>
      <c r="AK246" s="419">
        <v>317</v>
      </c>
      <c r="AL246" s="426">
        <v>378</v>
      </c>
      <c r="AN246" s="2"/>
      <c r="AO246" s="2"/>
      <c r="AQ246" s="1756"/>
      <c r="AV246" s="5"/>
      <c r="AY246" s="5"/>
      <c r="AZ246" s="5"/>
      <c r="BA246" s="5"/>
      <c r="BB246" s="5"/>
      <c r="BC246" s="279"/>
      <c r="BD246" s="252"/>
      <c r="BE246" s="252"/>
      <c r="BF246" s="252"/>
      <c r="BG246" s="252"/>
      <c r="BH246" s="5"/>
      <c r="BI246" s="5"/>
      <c r="BM246" s="5"/>
      <c r="BN246" s="59"/>
      <c r="BO246" s="61"/>
      <c r="BP246" s="61"/>
      <c r="BQ246" s="59"/>
      <c r="BR246" s="59"/>
      <c r="BS246" s="59"/>
    </row>
    <row r="247" spans="1:91" ht="14.25" customHeight="1" x14ac:dyDescent="0.15">
      <c r="A247" s="250" t="s">
        <v>34</v>
      </c>
      <c r="B247" s="394" t="s">
        <v>93</v>
      </c>
      <c r="C247" s="1738">
        <v>3.5129999999999999</v>
      </c>
      <c r="D247" s="398">
        <v>3.1480000000000001</v>
      </c>
      <c r="E247" s="401">
        <v>3.581</v>
      </c>
      <c r="F247" s="1739">
        <v>4.3559999999999999</v>
      </c>
      <c r="G247" s="398">
        <v>3.8959999999999999</v>
      </c>
      <c r="H247" s="191">
        <v>3.552</v>
      </c>
      <c r="I247" s="399">
        <v>4.6349999999999998</v>
      </c>
      <c r="J247" s="1740">
        <v>5.0510000000000002</v>
      </c>
      <c r="K247" s="401">
        <v>6.3470000000000004</v>
      </c>
      <c r="L247" s="399">
        <v>6.6890000000000001</v>
      </c>
      <c r="M247" s="1741">
        <v>6.0430000000000001</v>
      </c>
      <c r="N247" s="401">
        <v>5.9329999999999998</v>
      </c>
      <c r="O247" s="399">
        <v>7.5860000000000003</v>
      </c>
      <c r="P247" s="398">
        <v>11.209</v>
      </c>
      <c r="Q247" s="402">
        <v>18.102</v>
      </c>
      <c r="R247" s="1739">
        <v>36.229999999999997</v>
      </c>
      <c r="S247" s="398">
        <v>63.999000000000002</v>
      </c>
      <c r="T247" s="1742">
        <v>99.8</v>
      </c>
      <c r="U247" s="1739">
        <v>116.322</v>
      </c>
      <c r="V247" s="1743">
        <v>161.042</v>
      </c>
      <c r="W247" s="404">
        <v>188.77699999999999</v>
      </c>
      <c r="X247" s="403">
        <v>153.70599999999999</v>
      </c>
      <c r="Y247" s="405">
        <v>133.386</v>
      </c>
      <c r="Z247" s="402">
        <v>248.18100000000001</v>
      </c>
      <c r="AA247" s="534">
        <v>95.822999999999993</v>
      </c>
      <c r="AB247" s="1741">
        <v>94.394999999999996</v>
      </c>
      <c r="AC247" s="401">
        <v>142.941</v>
      </c>
      <c r="AD247" s="399">
        <v>94.292000000000002</v>
      </c>
      <c r="AE247" s="405">
        <v>63.274999999999999</v>
      </c>
      <c r="AF247" s="401">
        <v>179.32900000000001</v>
      </c>
      <c r="AG247" s="399">
        <v>14.695</v>
      </c>
      <c r="AH247" s="398">
        <v>9.9860000000000007</v>
      </c>
      <c r="AI247" s="401">
        <v>3.4750000000000001</v>
      </c>
      <c r="AJ247" s="399">
        <v>2.8319999999999999</v>
      </c>
      <c r="AK247" s="398">
        <v>2.6429999999999998</v>
      </c>
      <c r="AL247" s="406">
        <v>3.887</v>
      </c>
      <c r="AO247" s="2"/>
      <c r="AP247" s="2"/>
      <c r="AV247" s="5"/>
      <c r="AW247" s="5"/>
      <c r="BC247" s="5"/>
      <c r="BD247" s="59"/>
      <c r="BE247" s="61"/>
      <c r="BF247" s="61"/>
      <c r="BG247" s="59"/>
      <c r="BH247" s="59"/>
      <c r="BI247" s="5"/>
    </row>
    <row r="248" spans="1:91" ht="14.25" customHeight="1" x14ac:dyDescent="0.15">
      <c r="A248" s="184" t="s">
        <v>168</v>
      </c>
      <c r="B248" s="395" t="s">
        <v>94</v>
      </c>
      <c r="C248" s="1744">
        <v>1586.973</v>
      </c>
      <c r="D248" s="408">
        <v>1573.6030000000001</v>
      </c>
      <c r="E248" s="411">
        <v>1964.5309999999999</v>
      </c>
      <c r="F248" s="413">
        <v>2650.5479999999998</v>
      </c>
      <c r="G248" s="408">
        <v>1943.0889999999999</v>
      </c>
      <c r="H248" s="251">
        <v>1691.616</v>
      </c>
      <c r="I248" s="409">
        <v>2071.86</v>
      </c>
      <c r="J248" s="408">
        <v>2222.2809999999999</v>
      </c>
      <c r="K248" s="411">
        <v>2422.6010000000001</v>
      </c>
      <c r="L248" s="409">
        <v>2507.306</v>
      </c>
      <c r="M248" s="415">
        <v>2381.6579999999999</v>
      </c>
      <c r="N248" s="411">
        <v>2716.4380000000001</v>
      </c>
      <c r="O248" s="194">
        <v>2979.32</v>
      </c>
      <c r="P248" s="408">
        <v>3992.0250000000001</v>
      </c>
      <c r="Q248" s="412">
        <v>7547.7120000000004</v>
      </c>
      <c r="R248" s="413">
        <v>14860.839</v>
      </c>
      <c r="S248" s="1745">
        <v>25184.524000000001</v>
      </c>
      <c r="T248" s="411">
        <v>30301.088</v>
      </c>
      <c r="U248" s="1746">
        <v>30246.145</v>
      </c>
      <c r="V248" s="1747">
        <v>33647.148000000001</v>
      </c>
      <c r="W248" s="414">
        <v>35706.629000000001</v>
      </c>
      <c r="X248" s="413">
        <v>33135.078999999998</v>
      </c>
      <c r="Y248" s="415">
        <v>35319.652000000002</v>
      </c>
      <c r="Z248" s="1748">
        <v>64755.796000000002</v>
      </c>
      <c r="AA248" s="535">
        <v>32183.789000000001</v>
      </c>
      <c r="AB248" s="408">
        <v>47225.923000000003</v>
      </c>
      <c r="AC248" s="411">
        <v>44159.131000000001</v>
      </c>
      <c r="AD248" s="409">
        <v>18688.758000000002</v>
      </c>
      <c r="AE248" s="415">
        <v>9713.26</v>
      </c>
      <c r="AF248" s="411">
        <v>32673.243999999999</v>
      </c>
      <c r="AG248" s="409">
        <v>4007.7939999999999</v>
      </c>
      <c r="AH248" s="408">
        <v>2814.5459999999998</v>
      </c>
      <c r="AI248" s="411">
        <v>1423.3</v>
      </c>
      <c r="AJ248" s="409">
        <v>1403.663</v>
      </c>
      <c r="AK248" s="408">
        <v>1407.0340000000001</v>
      </c>
      <c r="AL248" s="416">
        <v>1969.316</v>
      </c>
      <c r="AO248" s="2"/>
      <c r="AP248" s="2"/>
      <c r="AV248" s="5"/>
      <c r="AW248" s="61"/>
      <c r="AX248" s="59"/>
      <c r="AY248" s="59"/>
      <c r="AZ248" s="59"/>
      <c r="BC248" s="59"/>
      <c r="BD248" s="252"/>
    </row>
    <row r="249" spans="1:91" ht="14.25" customHeight="1" x14ac:dyDescent="0.15">
      <c r="A249" s="186" t="s">
        <v>168</v>
      </c>
      <c r="B249" s="417" t="s">
        <v>96</v>
      </c>
      <c r="C249" s="1749">
        <v>452</v>
      </c>
      <c r="D249" s="419">
        <v>500</v>
      </c>
      <c r="E249" s="422">
        <v>549</v>
      </c>
      <c r="F249" s="424">
        <v>608</v>
      </c>
      <c r="G249" s="419">
        <v>499</v>
      </c>
      <c r="H249" s="187">
        <v>476</v>
      </c>
      <c r="I249" s="420">
        <v>447</v>
      </c>
      <c r="J249" s="1750">
        <v>440</v>
      </c>
      <c r="K249" s="422">
        <v>382</v>
      </c>
      <c r="L249" s="420">
        <v>375</v>
      </c>
      <c r="M249" s="1750">
        <v>394</v>
      </c>
      <c r="N249" s="422">
        <v>458</v>
      </c>
      <c r="O249" s="1752">
        <v>393</v>
      </c>
      <c r="P249" s="419">
        <v>356</v>
      </c>
      <c r="Q249" s="423">
        <v>417</v>
      </c>
      <c r="R249" s="1752">
        <v>410</v>
      </c>
      <c r="S249" s="1750">
        <v>394</v>
      </c>
      <c r="T249" s="422">
        <v>304</v>
      </c>
      <c r="U249" s="1753">
        <v>260</v>
      </c>
      <c r="V249" s="1754">
        <v>209</v>
      </c>
      <c r="W249" s="423">
        <v>189</v>
      </c>
      <c r="X249" s="424">
        <v>216</v>
      </c>
      <c r="Y249" s="425">
        <v>265</v>
      </c>
      <c r="Z249" s="1755">
        <v>261</v>
      </c>
      <c r="AA249" s="255">
        <v>336</v>
      </c>
      <c r="AB249" s="419">
        <v>500</v>
      </c>
      <c r="AC249" s="422">
        <v>309</v>
      </c>
      <c r="AD249" s="420">
        <v>198</v>
      </c>
      <c r="AE249" s="425">
        <v>154</v>
      </c>
      <c r="AF249" s="422">
        <v>182</v>
      </c>
      <c r="AG249" s="420">
        <v>273</v>
      </c>
      <c r="AH249" s="419">
        <v>282</v>
      </c>
      <c r="AI249" s="422">
        <v>410</v>
      </c>
      <c r="AJ249" s="420">
        <v>496</v>
      </c>
      <c r="AK249" s="419">
        <v>532</v>
      </c>
      <c r="AL249" s="426">
        <v>507</v>
      </c>
      <c r="AQ249" s="1756"/>
      <c r="AR249" s="2"/>
      <c r="AT249" s="5"/>
      <c r="AU249" s="5"/>
      <c r="AV249" s="5"/>
      <c r="AY249" s="252"/>
      <c r="AZ249" s="5"/>
      <c r="BB249" s="252"/>
      <c r="BC249" s="258"/>
      <c r="BD249" s="258"/>
    </row>
    <row r="250" spans="1:91" ht="14.25" customHeight="1" x14ac:dyDescent="0.15">
      <c r="A250" s="250" t="s">
        <v>35</v>
      </c>
      <c r="B250" s="394" t="s">
        <v>93</v>
      </c>
      <c r="C250" s="1738">
        <v>0</v>
      </c>
      <c r="D250" s="398">
        <v>0</v>
      </c>
      <c r="E250" s="401">
        <v>0</v>
      </c>
      <c r="F250" s="1739">
        <v>0</v>
      </c>
      <c r="G250" s="398">
        <v>0</v>
      </c>
      <c r="H250" s="191">
        <v>0</v>
      </c>
      <c r="I250" s="399">
        <v>1.1479999999999999</v>
      </c>
      <c r="J250" s="1740">
        <v>0</v>
      </c>
      <c r="K250" s="401">
        <v>0</v>
      </c>
      <c r="L250" s="399">
        <v>0</v>
      </c>
      <c r="M250" s="1741">
        <v>0</v>
      </c>
      <c r="N250" s="401">
        <v>0.17199999999999999</v>
      </c>
      <c r="O250" s="399">
        <v>1.911</v>
      </c>
      <c r="P250" s="398">
        <v>2.2069999999999999</v>
      </c>
      <c r="Q250" s="402">
        <v>12.805999999999999</v>
      </c>
      <c r="R250" s="1739">
        <v>31.632000000000001</v>
      </c>
      <c r="S250" s="398">
        <v>67.084000000000003</v>
      </c>
      <c r="T250" s="1742">
        <v>147.679</v>
      </c>
      <c r="U250" s="1739">
        <v>141.786</v>
      </c>
      <c r="V250" s="1743">
        <v>182.42099999999999</v>
      </c>
      <c r="W250" s="404">
        <v>224.08699999999999</v>
      </c>
      <c r="X250" s="403">
        <v>173.05699999999999</v>
      </c>
      <c r="Y250" s="405">
        <v>131.83799999999999</v>
      </c>
      <c r="Z250" s="402">
        <v>224.584</v>
      </c>
      <c r="AA250" s="534">
        <v>103.36</v>
      </c>
      <c r="AB250" s="1741">
        <v>98.686999999999998</v>
      </c>
      <c r="AC250" s="401">
        <v>161.69900000000001</v>
      </c>
      <c r="AD250" s="399">
        <v>137.22499999999999</v>
      </c>
      <c r="AE250" s="405">
        <v>93.164000000000001</v>
      </c>
      <c r="AF250" s="401">
        <v>259.53199999999998</v>
      </c>
      <c r="AG250" s="399">
        <v>13.955</v>
      </c>
      <c r="AH250" s="398">
        <v>5.9980000000000002</v>
      </c>
      <c r="AI250" s="401">
        <v>2.2759999999999998</v>
      </c>
      <c r="AJ250" s="399">
        <v>0.38400000000000001</v>
      </c>
      <c r="AK250" s="398">
        <v>0.156</v>
      </c>
      <c r="AL250" s="406">
        <v>0</v>
      </c>
      <c r="AR250" s="2"/>
      <c r="AT250" s="5"/>
      <c r="AU250" s="5"/>
      <c r="AW250" s="252"/>
      <c r="AX250" s="252"/>
      <c r="AY250" s="252"/>
      <c r="AZ250" s="5"/>
      <c r="BA250" s="279"/>
      <c r="BB250" s="252"/>
    </row>
    <row r="251" spans="1:91" ht="14.25" customHeight="1" x14ac:dyDescent="0.15">
      <c r="A251" s="184" t="s">
        <v>169</v>
      </c>
      <c r="B251" s="395" t="s">
        <v>94</v>
      </c>
      <c r="C251" s="1744">
        <v>0</v>
      </c>
      <c r="D251" s="408">
        <v>0</v>
      </c>
      <c r="E251" s="411">
        <v>0</v>
      </c>
      <c r="F251" s="413">
        <v>0</v>
      </c>
      <c r="G251" s="408">
        <v>0</v>
      </c>
      <c r="H251" s="251">
        <v>0</v>
      </c>
      <c r="I251" s="409">
        <v>545.29200000000003</v>
      </c>
      <c r="J251" s="408">
        <v>0</v>
      </c>
      <c r="K251" s="411">
        <v>0</v>
      </c>
      <c r="L251" s="409">
        <v>0</v>
      </c>
      <c r="M251" s="415">
        <v>0</v>
      </c>
      <c r="N251" s="411">
        <v>75.578000000000003</v>
      </c>
      <c r="O251" s="194">
        <v>566.90300000000002</v>
      </c>
      <c r="P251" s="408">
        <v>682.495</v>
      </c>
      <c r="Q251" s="412">
        <v>4728.2629999999999</v>
      </c>
      <c r="R251" s="413">
        <v>11313.174000000001</v>
      </c>
      <c r="S251" s="1745">
        <v>19160.938999999998</v>
      </c>
      <c r="T251" s="411">
        <v>30050.776000000002</v>
      </c>
      <c r="U251" s="1746">
        <v>30283.681</v>
      </c>
      <c r="V251" s="1747">
        <v>37636.953000000001</v>
      </c>
      <c r="W251" s="414">
        <v>43533.936999999998</v>
      </c>
      <c r="X251" s="413">
        <v>34441.071000000004</v>
      </c>
      <c r="Y251" s="415">
        <v>32914.067000000003</v>
      </c>
      <c r="Z251" s="1748">
        <v>56950.582999999999</v>
      </c>
      <c r="AA251" s="535">
        <v>29785.611000000001</v>
      </c>
      <c r="AB251" s="408">
        <v>39817.455000000002</v>
      </c>
      <c r="AC251" s="411">
        <v>43183.334999999999</v>
      </c>
      <c r="AD251" s="409">
        <v>20659.179</v>
      </c>
      <c r="AE251" s="415">
        <v>10417.279</v>
      </c>
      <c r="AF251" s="411">
        <v>34871.838000000003</v>
      </c>
      <c r="AG251" s="409">
        <v>2286.306</v>
      </c>
      <c r="AH251" s="408">
        <v>924.53399999999999</v>
      </c>
      <c r="AI251" s="411">
        <v>407.06299999999999</v>
      </c>
      <c r="AJ251" s="409">
        <v>126.327</v>
      </c>
      <c r="AK251" s="408">
        <v>49.323999999999998</v>
      </c>
      <c r="AL251" s="416">
        <v>0</v>
      </c>
      <c r="AN251" s="2"/>
      <c r="AO251" s="2"/>
      <c r="AR251" s="2"/>
      <c r="AT251" s="5"/>
      <c r="AU251" s="1756"/>
      <c r="AV251" s="5"/>
      <c r="AY251" s="5"/>
      <c r="AZ251" s="5"/>
      <c r="BA251" s="5"/>
    </row>
    <row r="252" spans="1:91" ht="14.25" customHeight="1" x14ac:dyDescent="0.15">
      <c r="A252" s="186" t="s">
        <v>169</v>
      </c>
      <c r="B252" s="417" t="s">
        <v>96</v>
      </c>
      <c r="C252" s="1749">
        <v>0</v>
      </c>
      <c r="D252" s="419">
        <v>0</v>
      </c>
      <c r="E252" s="422">
        <v>0</v>
      </c>
      <c r="F252" s="424">
        <v>0</v>
      </c>
      <c r="G252" s="419">
        <v>0</v>
      </c>
      <c r="H252" s="187">
        <v>0</v>
      </c>
      <c r="I252" s="420">
        <v>475</v>
      </c>
      <c r="J252" s="1750">
        <v>0</v>
      </c>
      <c r="K252" s="422">
        <v>0</v>
      </c>
      <c r="L252" s="420">
        <v>0</v>
      </c>
      <c r="M252" s="1750">
        <v>0</v>
      </c>
      <c r="N252" s="422">
        <v>439</v>
      </c>
      <c r="O252" s="1752">
        <v>297</v>
      </c>
      <c r="P252" s="419">
        <v>309</v>
      </c>
      <c r="Q252" s="423">
        <v>369</v>
      </c>
      <c r="R252" s="1752">
        <v>358</v>
      </c>
      <c r="S252" s="1750">
        <v>286</v>
      </c>
      <c r="T252" s="422">
        <v>203</v>
      </c>
      <c r="U252" s="1753">
        <v>214</v>
      </c>
      <c r="V252" s="1754">
        <v>206</v>
      </c>
      <c r="W252" s="423">
        <v>194</v>
      </c>
      <c r="X252" s="424">
        <v>199</v>
      </c>
      <c r="Y252" s="425">
        <v>250</v>
      </c>
      <c r="Z252" s="1755">
        <v>254</v>
      </c>
      <c r="AA252" s="255">
        <v>288</v>
      </c>
      <c r="AB252" s="419">
        <v>403</v>
      </c>
      <c r="AC252" s="422">
        <v>267</v>
      </c>
      <c r="AD252" s="420">
        <v>151</v>
      </c>
      <c r="AE252" s="425">
        <v>112</v>
      </c>
      <c r="AF252" s="422">
        <v>134</v>
      </c>
      <c r="AG252" s="420">
        <v>164</v>
      </c>
      <c r="AH252" s="419">
        <v>154</v>
      </c>
      <c r="AI252" s="422">
        <v>179</v>
      </c>
      <c r="AJ252" s="420">
        <v>329</v>
      </c>
      <c r="AK252" s="419">
        <v>316</v>
      </c>
      <c r="AL252" s="426">
        <v>0</v>
      </c>
      <c r="AN252" s="2"/>
      <c r="AO252" s="2"/>
      <c r="AQ252" s="1756"/>
      <c r="AR252" s="2"/>
      <c r="AU252" s="5"/>
      <c r="AV252" s="5"/>
      <c r="AY252" s="5"/>
      <c r="AZ252" s="5"/>
      <c r="BA252" s="5"/>
      <c r="BB252" s="61"/>
    </row>
    <row r="253" spans="1:91" ht="14.25" customHeight="1" x14ac:dyDescent="0.15">
      <c r="A253" s="250" t="s">
        <v>170</v>
      </c>
      <c r="B253" s="394" t="s">
        <v>93</v>
      </c>
      <c r="C253" s="1738">
        <v>42.972000000000001</v>
      </c>
      <c r="D253" s="398">
        <v>63.7</v>
      </c>
      <c r="E253" s="401">
        <v>54.131999999999998</v>
      </c>
      <c r="F253" s="1739">
        <v>74.031999999999996</v>
      </c>
      <c r="G253" s="398">
        <v>98.78</v>
      </c>
      <c r="H253" s="191">
        <v>67.260999999999996</v>
      </c>
      <c r="I253" s="399">
        <v>121.003</v>
      </c>
      <c r="J253" s="1740">
        <v>123.94499999999999</v>
      </c>
      <c r="K253" s="401">
        <v>120.131</v>
      </c>
      <c r="L253" s="399">
        <v>148.65700000000001</v>
      </c>
      <c r="M253" s="1741">
        <v>130.434</v>
      </c>
      <c r="N253" s="191">
        <v>115.44499999999999</v>
      </c>
      <c r="O253" s="399">
        <v>184.13200000000001</v>
      </c>
      <c r="P253" s="398">
        <v>234.46299999999999</v>
      </c>
      <c r="Q253" s="402">
        <v>263.108</v>
      </c>
      <c r="R253" s="1739">
        <v>265.28899999999999</v>
      </c>
      <c r="S253" s="398">
        <v>245.94399999999999</v>
      </c>
      <c r="T253" s="1742">
        <v>208.35599999999999</v>
      </c>
      <c r="U253" s="1739">
        <v>164.72399999999999</v>
      </c>
      <c r="V253" s="1743">
        <v>144.958</v>
      </c>
      <c r="W253" s="404">
        <v>98.816999999999993</v>
      </c>
      <c r="X253" s="403">
        <v>60.594999999999999</v>
      </c>
      <c r="Y253" s="405">
        <v>63.874000000000002</v>
      </c>
      <c r="Z253" s="402">
        <v>133.124</v>
      </c>
      <c r="AA253" s="534">
        <v>169.346</v>
      </c>
      <c r="AB253" s="1741">
        <v>145.095</v>
      </c>
      <c r="AC253" s="401">
        <v>248.02099999999999</v>
      </c>
      <c r="AD253" s="399">
        <v>216.161</v>
      </c>
      <c r="AE253" s="405">
        <v>206.59700000000001</v>
      </c>
      <c r="AF253" s="401">
        <v>631.125</v>
      </c>
      <c r="AG253" s="399">
        <v>164.23699999999999</v>
      </c>
      <c r="AH253" s="398">
        <v>147.417</v>
      </c>
      <c r="AI253" s="401">
        <v>71.671999999999997</v>
      </c>
      <c r="AJ253" s="399">
        <v>54.203000000000003</v>
      </c>
      <c r="AK253" s="398">
        <v>50.177999999999997</v>
      </c>
      <c r="AL253" s="406">
        <v>41.808999999999997</v>
      </c>
      <c r="AN253" s="2"/>
      <c r="AO253" s="2"/>
      <c r="AP253" s="2"/>
      <c r="AR253" s="2"/>
      <c r="AU253" s="5"/>
      <c r="AV253" s="1756"/>
      <c r="AY253" s="5"/>
      <c r="AZ253" s="5"/>
      <c r="BA253" s="5"/>
    </row>
    <row r="254" spans="1:91" ht="14.25" customHeight="1" x14ac:dyDescent="0.15">
      <c r="A254" s="184" t="s">
        <v>171</v>
      </c>
      <c r="B254" s="395" t="s">
        <v>94</v>
      </c>
      <c r="C254" s="1744">
        <v>13498.467000000001</v>
      </c>
      <c r="D254" s="408">
        <v>20213.148000000001</v>
      </c>
      <c r="E254" s="411">
        <v>16953.809000000001</v>
      </c>
      <c r="F254" s="413">
        <v>29393.436000000002</v>
      </c>
      <c r="G254" s="408">
        <v>45088.474999999999</v>
      </c>
      <c r="H254" s="251">
        <v>29850.117999999999</v>
      </c>
      <c r="I254" s="409">
        <v>57010.483999999997</v>
      </c>
      <c r="J254" s="408">
        <v>56609.512000000002</v>
      </c>
      <c r="K254" s="411">
        <v>49570.703999999998</v>
      </c>
      <c r="L254" s="409">
        <v>65180.161999999997</v>
      </c>
      <c r="M254" s="415">
        <v>54147.79</v>
      </c>
      <c r="N254" s="196">
        <v>48155.733</v>
      </c>
      <c r="O254" s="194">
        <v>68923.532999999996</v>
      </c>
      <c r="P254" s="408">
        <v>79169.725999999995</v>
      </c>
      <c r="Q254" s="412">
        <v>79601.077000000005</v>
      </c>
      <c r="R254" s="413">
        <v>79180.547000000006</v>
      </c>
      <c r="S254" s="1745">
        <v>79359.236000000004</v>
      </c>
      <c r="T254" s="411">
        <v>62127.021999999997</v>
      </c>
      <c r="U254" s="1746">
        <v>50507.400999999998</v>
      </c>
      <c r="V254" s="1747">
        <v>37981.281999999999</v>
      </c>
      <c r="W254" s="414">
        <v>28527.585999999999</v>
      </c>
      <c r="X254" s="413">
        <v>18168.216</v>
      </c>
      <c r="Y254" s="415">
        <v>19406.82</v>
      </c>
      <c r="Z254" s="1748">
        <v>41345.919000000002</v>
      </c>
      <c r="AA254" s="535">
        <v>59924.101999999999</v>
      </c>
      <c r="AB254" s="408">
        <v>63456.658000000003</v>
      </c>
      <c r="AC254" s="411">
        <v>98773.157999999996</v>
      </c>
      <c r="AD254" s="409">
        <v>72526.073999999993</v>
      </c>
      <c r="AE254" s="415">
        <v>60810.165999999997</v>
      </c>
      <c r="AF254" s="411">
        <v>199234.91500000001</v>
      </c>
      <c r="AG254" s="409">
        <v>68042.197</v>
      </c>
      <c r="AH254" s="408">
        <v>51184.739000000001</v>
      </c>
      <c r="AI254" s="411">
        <v>28749.888999999999</v>
      </c>
      <c r="AJ254" s="409">
        <v>19641.047999999999</v>
      </c>
      <c r="AK254" s="408">
        <v>17795.396000000001</v>
      </c>
      <c r="AL254" s="416">
        <v>15470.99</v>
      </c>
      <c r="AN254" s="2"/>
      <c r="AP254" s="2"/>
      <c r="AR254" s="2"/>
      <c r="AS254" s="5"/>
      <c r="AT254" s="5"/>
      <c r="AU254" s="1756"/>
      <c r="AV254" s="5"/>
      <c r="AY254" s="5"/>
      <c r="AZ254" s="5"/>
      <c r="BA254" s="5"/>
    </row>
    <row r="255" spans="1:91" ht="14.25" customHeight="1" x14ac:dyDescent="0.15">
      <c r="A255" s="186" t="s">
        <v>171</v>
      </c>
      <c r="B255" s="417" t="s">
        <v>96</v>
      </c>
      <c r="C255" s="1749">
        <v>314</v>
      </c>
      <c r="D255" s="419">
        <v>317</v>
      </c>
      <c r="E255" s="422">
        <v>313</v>
      </c>
      <c r="F255" s="424">
        <v>397</v>
      </c>
      <c r="G255" s="419">
        <v>456</v>
      </c>
      <c r="H255" s="187">
        <v>444</v>
      </c>
      <c r="I255" s="420">
        <v>471</v>
      </c>
      <c r="J255" s="1750">
        <v>457</v>
      </c>
      <c r="K255" s="1764">
        <v>413</v>
      </c>
      <c r="L255" s="420">
        <v>438</v>
      </c>
      <c r="M255" s="1750">
        <v>415</v>
      </c>
      <c r="N255" s="187">
        <v>417</v>
      </c>
      <c r="O255" s="1752">
        <v>374</v>
      </c>
      <c r="P255" s="419">
        <v>338</v>
      </c>
      <c r="Q255" s="423">
        <v>303</v>
      </c>
      <c r="R255" s="1752">
        <v>298</v>
      </c>
      <c r="S255" s="1750">
        <v>323</v>
      </c>
      <c r="T255" s="422">
        <v>298</v>
      </c>
      <c r="U255" s="1753">
        <v>307</v>
      </c>
      <c r="V255" s="1754">
        <v>262</v>
      </c>
      <c r="W255" s="423">
        <v>289</v>
      </c>
      <c r="X255" s="424">
        <v>300</v>
      </c>
      <c r="Y255" s="425">
        <v>304</v>
      </c>
      <c r="Z255" s="1755">
        <v>311</v>
      </c>
      <c r="AA255" s="255">
        <v>354</v>
      </c>
      <c r="AB255" s="419">
        <v>437</v>
      </c>
      <c r="AC255" s="422">
        <v>398</v>
      </c>
      <c r="AD255" s="420">
        <v>336</v>
      </c>
      <c r="AE255" s="425">
        <v>294</v>
      </c>
      <c r="AF255" s="422">
        <v>316</v>
      </c>
      <c r="AG255" s="420">
        <v>414</v>
      </c>
      <c r="AH255" s="419">
        <v>347</v>
      </c>
      <c r="AI255" s="422">
        <v>401</v>
      </c>
      <c r="AJ255" s="420">
        <v>362</v>
      </c>
      <c r="AK255" s="419">
        <v>355</v>
      </c>
      <c r="AL255" s="426">
        <v>370</v>
      </c>
      <c r="AN255" s="2"/>
      <c r="AO255" s="2"/>
      <c r="AP255" s="1756"/>
      <c r="AQ255" s="1756"/>
      <c r="AV255" s="5"/>
      <c r="AY255" s="5"/>
      <c r="AZ255" s="5"/>
      <c r="BA255" s="5"/>
      <c r="BB255" s="5"/>
    </row>
    <row r="256" spans="1:91" ht="14.25" customHeight="1" x14ac:dyDescent="0.15">
      <c r="A256" s="250" t="s">
        <v>122</v>
      </c>
      <c r="B256" s="394" t="s">
        <v>93</v>
      </c>
      <c r="C256" s="1738">
        <v>1.6639999999999999</v>
      </c>
      <c r="D256" s="398">
        <v>3.1080000000000001</v>
      </c>
      <c r="E256" s="401">
        <v>5.5179999999999998</v>
      </c>
      <c r="F256" s="1739">
        <v>4.157</v>
      </c>
      <c r="G256" s="398">
        <v>3.8969999999999998</v>
      </c>
      <c r="H256" s="191">
        <v>2.5649999999999999</v>
      </c>
      <c r="I256" s="399">
        <v>6.3310000000000004</v>
      </c>
      <c r="J256" s="1740">
        <v>5.9249999999999998</v>
      </c>
      <c r="K256" s="401">
        <v>5.9779999999999998</v>
      </c>
      <c r="L256" s="399">
        <v>7.6660000000000004</v>
      </c>
      <c r="M256" s="1741">
        <v>5.0709999999999997</v>
      </c>
      <c r="N256" s="191">
        <v>3.3620000000000001</v>
      </c>
      <c r="O256" s="399">
        <v>5.35</v>
      </c>
      <c r="P256" s="398">
        <v>8.4019999999999992</v>
      </c>
      <c r="Q256" s="402">
        <v>19.309999999999999</v>
      </c>
      <c r="R256" s="1739">
        <v>48.953000000000003</v>
      </c>
      <c r="S256" s="398">
        <v>71.929000000000002</v>
      </c>
      <c r="T256" s="1742">
        <v>126.85599999999999</v>
      </c>
      <c r="U256" s="1739">
        <v>178.221</v>
      </c>
      <c r="V256" s="1743">
        <v>152.874</v>
      </c>
      <c r="W256" s="404">
        <v>160.94200000000001</v>
      </c>
      <c r="X256" s="403">
        <v>65.397999999999996</v>
      </c>
      <c r="Y256" s="405">
        <v>29.068000000000001</v>
      </c>
      <c r="Z256" s="402">
        <v>35.411999999999999</v>
      </c>
      <c r="AA256" s="534">
        <v>71.239000000000004</v>
      </c>
      <c r="AB256" s="1741">
        <v>75.587000000000003</v>
      </c>
      <c r="AC256" s="401">
        <v>159.93299999999999</v>
      </c>
      <c r="AD256" s="399">
        <v>101.41</v>
      </c>
      <c r="AE256" s="405">
        <v>98.24</v>
      </c>
      <c r="AF256" s="401">
        <v>305.32499999999999</v>
      </c>
      <c r="AG256" s="399">
        <v>40.966999999999999</v>
      </c>
      <c r="AH256" s="398">
        <v>35.037999999999997</v>
      </c>
      <c r="AI256" s="401">
        <v>22.558</v>
      </c>
      <c r="AJ256" s="399">
        <v>10.210000000000001</v>
      </c>
      <c r="AK256" s="398">
        <v>5.0469999999999997</v>
      </c>
      <c r="AL256" s="406">
        <v>4.1539999999999999</v>
      </c>
      <c r="AN256" s="2"/>
      <c r="AO256" s="2"/>
      <c r="AP256" s="2"/>
      <c r="AR256" s="2"/>
      <c r="AS256" s="5"/>
      <c r="AT256" s="5"/>
      <c r="AU256" s="5"/>
      <c r="AV256" s="1756"/>
      <c r="AY256" s="5"/>
      <c r="AZ256" s="5"/>
      <c r="BA256" s="5"/>
    </row>
    <row r="257" spans="1:101" ht="14.25" customHeight="1" x14ac:dyDescent="0.15">
      <c r="A257" s="184" t="s">
        <v>172</v>
      </c>
      <c r="B257" s="395" t="s">
        <v>94</v>
      </c>
      <c r="C257" s="1744">
        <v>940.70799999999997</v>
      </c>
      <c r="D257" s="408">
        <v>1902.2090000000001</v>
      </c>
      <c r="E257" s="411">
        <v>3020.0070000000001</v>
      </c>
      <c r="F257" s="413">
        <v>2188.4189999999999</v>
      </c>
      <c r="G257" s="408">
        <v>2161.0459999999998</v>
      </c>
      <c r="H257" s="251">
        <v>1398.1079999999999</v>
      </c>
      <c r="I257" s="409">
        <v>3888.23</v>
      </c>
      <c r="J257" s="408">
        <v>3279.2339999999999</v>
      </c>
      <c r="K257" s="411">
        <v>3204.79</v>
      </c>
      <c r="L257" s="409">
        <v>3840.1689999999999</v>
      </c>
      <c r="M257" s="415">
        <v>2680.9409999999998</v>
      </c>
      <c r="N257" s="196">
        <v>1813.2249999999999</v>
      </c>
      <c r="O257" s="194">
        <v>2716.944</v>
      </c>
      <c r="P257" s="408">
        <v>4465.6850000000004</v>
      </c>
      <c r="Q257" s="412">
        <v>9540.2049999999999</v>
      </c>
      <c r="R257" s="413">
        <v>21507.675999999999</v>
      </c>
      <c r="S257" s="1745">
        <v>35295.919000000002</v>
      </c>
      <c r="T257" s="411">
        <v>59025.03</v>
      </c>
      <c r="U257" s="1746">
        <v>96654.263000000006</v>
      </c>
      <c r="V257" s="1747">
        <v>81397.736999999994</v>
      </c>
      <c r="W257" s="414">
        <v>73552.116999999998</v>
      </c>
      <c r="X257" s="413">
        <v>19137.276999999998</v>
      </c>
      <c r="Y257" s="415">
        <v>11443.088</v>
      </c>
      <c r="Z257" s="1748">
        <v>23390.096000000001</v>
      </c>
      <c r="AA257" s="535">
        <v>58966.733999999997</v>
      </c>
      <c r="AB257" s="408">
        <v>65064.932000000001</v>
      </c>
      <c r="AC257" s="411">
        <v>139613.50599999999</v>
      </c>
      <c r="AD257" s="409">
        <v>84853.426999999996</v>
      </c>
      <c r="AE257" s="415">
        <v>56174.483999999997</v>
      </c>
      <c r="AF257" s="411">
        <v>175419.04300000001</v>
      </c>
      <c r="AG257" s="409">
        <v>18761.965</v>
      </c>
      <c r="AH257" s="408">
        <v>18798.881000000001</v>
      </c>
      <c r="AI257" s="411">
        <v>13645.335999999999</v>
      </c>
      <c r="AJ257" s="409">
        <v>6129.7790000000005</v>
      </c>
      <c r="AK257" s="408">
        <v>4718.8559999999998</v>
      </c>
      <c r="AL257" s="416">
        <v>4842.4780000000001</v>
      </c>
      <c r="AN257" s="2"/>
      <c r="AO257" s="2"/>
      <c r="AP257" s="2"/>
      <c r="AR257" s="2"/>
      <c r="AT257" s="5"/>
      <c r="AU257" s="1756"/>
      <c r="AV257" s="5"/>
      <c r="AY257" s="5"/>
      <c r="AZ257" s="5"/>
      <c r="BA257" s="5"/>
      <c r="BB257" s="59"/>
    </row>
    <row r="258" spans="1:101" ht="14.25" customHeight="1" x14ac:dyDescent="0.15">
      <c r="A258" s="186" t="s">
        <v>172</v>
      </c>
      <c r="B258" s="417" t="s">
        <v>96</v>
      </c>
      <c r="C258" s="1749">
        <v>565</v>
      </c>
      <c r="D258" s="419">
        <v>612</v>
      </c>
      <c r="E258" s="422">
        <v>547</v>
      </c>
      <c r="F258" s="424">
        <v>526</v>
      </c>
      <c r="G258" s="419">
        <v>555</v>
      </c>
      <c r="H258" s="187">
        <v>545</v>
      </c>
      <c r="I258" s="420">
        <v>614</v>
      </c>
      <c r="J258" s="1750">
        <v>553</v>
      </c>
      <c r="K258" s="422">
        <v>536</v>
      </c>
      <c r="L258" s="420">
        <v>501</v>
      </c>
      <c r="M258" s="1750">
        <v>529</v>
      </c>
      <c r="N258" s="422">
        <v>539</v>
      </c>
      <c r="O258" s="1752">
        <v>508</v>
      </c>
      <c r="P258" s="419">
        <v>532</v>
      </c>
      <c r="Q258" s="423">
        <v>494</v>
      </c>
      <c r="R258" s="1752">
        <v>439</v>
      </c>
      <c r="S258" s="1750">
        <v>491</v>
      </c>
      <c r="T258" s="422">
        <v>465</v>
      </c>
      <c r="U258" s="1753">
        <v>542</v>
      </c>
      <c r="V258" s="1754">
        <v>532</v>
      </c>
      <c r="W258" s="423">
        <v>457</v>
      </c>
      <c r="X258" s="424">
        <v>293</v>
      </c>
      <c r="Y258" s="425">
        <v>394</v>
      </c>
      <c r="Z258" s="1755">
        <v>661</v>
      </c>
      <c r="AA258" s="255">
        <v>828</v>
      </c>
      <c r="AB258" s="419">
        <v>861</v>
      </c>
      <c r="AC258" s="422">
        <v>873</v>
      </c>
      <c r="AD258" s="420">
        <v>837</v>
      </c>
      <c r="AE258" s="425">
        <v>572</v>
      </c>
      <c r="AF258" s="422">
        <v>575</v>
      </c>
      <c r="AG258" s="420">
        <v>458</v>
      </c>
      <c r="AH258" s="419">
        <v>537</v>
      </c>
      <c r="AI258" s="422">
        <v>605</v>
      </c>
      <c r="AJ258" s="420">
        <v>600</v>
      </c>
      <c r="AK258" s="419">
        <v>935</v>
      </c>
      <c r="AL258" s="426">
        <v>1166</v>
      </c>
      <c r="AN258" s="2"/>
      <c r="AO258" s="2"/>
      <c r="AQ258" s="1756"/>
      <c r="AR258" s="2"/>
      <c r="AU258" s="5"/>
      <c r="AV258" s="5"/>
      <c r="AY258" s="5"/>
      <c r="AZ258" s="5"/>
      <c r="BA258" s="5"/>
      <c r="BB258" s="252"/>
    </row>
    <row r="259" spans="1:101" ht="14.25" customHeight="1" x14ac:dyDescent="0.15">
      <c r="A259" s="250" t="s">
        <v>173</v>
      </c>
      <c r="B259" s="394" t="s">
        <v>93</v>
      </c>
      <c r="C259" s="1738">
        <v>43.39</v>
      </c>
      <c r="D259" s="398">
        <v>63.073</v>
      </c>
      <c r="E259" s="401">
        <v>63.206000000000003</v>
      </c>
      <c r="F259" s="1739">
        <v>64.695999999999998</v>
      </c>
      <c r="G259" s="398">
        <v>92.941999999999993</v>
      </c>
      <c r="H259" s="191">
        <v>101.367</v>
      </c>
      <c r="I259" s="399">
        <v>185.923</v>
      </c>
      <c r="J259" s="1740">
        <v>264.75599999999997</v>
      </c>
      <c r="K259" s="401">
        <v>344.80900000000003</v>
      </c>
      <c r="L259" s="399">
        <v>425.27800000000002</v>
      </c>
      <c r="M259" s="1741">
        <v>444.26600000000002</v>
      </c>
      <c r="N259" s="191">
        <v>516.20299999999997</v>
      </c>
      <c r="O259" s="399">
        <v>550.93399999999997</v>
      </c>
      <c r="P259" s="398">
        <v>602.875</v>
      </c>
      <c r="Q259" s="402">
        <v>669.31</v>
      </c>
      <c r="R259" s="1739">
        <v>664.28300000000002</v>
      </c>
      <c r="S259" s="398">
        <v>573.56100000000004</v>
      </c>
      <c r="T259" s="1742">
        <v>615.11199999999997</v>
      </c>
      <c r="U259" s="1739">
        <v>566.46100000000001</v>
      </c>
      <c r="V259" s="1743">
        <v>290.01299999999998</v>
      </c>
      <c r="W259" s="404">
        <v>170.20400000000001</v>
      </c>
      <c r="X259" s="403">
        <v>138.48400000000001</v>
      </c>
      <c r="Y259" s="405">
        <v>127.322</v>
      </c>
      <c r="Z259" s="402">
        <v>184.87200000000001</v>
      </c>
      <c r="AA259" s="534">
        <v>198.45400000000001</v>
      </c>
      <c r="AB259" s="1741">
        <v>239.739</v>
      </c>
      <c r="AC259" s="401">
        <v>303.00799999999998</v>
      </c>
      <c r="AD259" s="399">
        <v>396.13099999999997</v>
      </c>
      <c r="AE259" s="405">
        <v>425.03899999999999</v>
      </c>
      <c r="AF259" s="1761">
        <v>396.31900000000002</v>
      </c>
      <c r="AG259" s="399">
        <v>365.13099999999997</v>
      </c>
      <c r="AH259" s="398">
        <v>389.74</v>
      </c>
      <c r="AI259" s="401">
        <v>295.56099999999998</v>
      </c>
      <c r="AJ259" s="399">
        <v>224.98</v>
      </c>
      <c r="AK259" s="398">
        <v>153.82400000000001</v>
      </c>
      <c r="AL259" s="406">
        <v>98.721000000000004</v>
      </c>
      <c r="AN259" s="2"/>
      <c r="AO259" s="2"/>
      <c r="AP259" s="2"/>
      <c r="AR259" s="2"/>
      <c r="AS259" s="5"/>
      <c r="AU259" s="5"/>
      <c r="AV259" s="1756"/>
      <c r="AY259" s="5"/>
      <c r="AZ259" s="5"/>
      <c r="BA259" s="5"/>
    </row>
    <row r="260" spans="1:101" ht="14.25" customHeight="1" x14ac:dyDescent="0.15">
      <c r="A260" s="184" t="s">
        <v>174</v>
      </c>
      <c r="B260" s="395" t="s">
        <v>94</v>
      </c>
      <c r="C260" s="1744">
        <v>21900.254000000001</v>
      </c>
      <c r="D260" s="408">
        <v>35345.396000000001</v>
      </c>
      <c r="E260" s="411">
        <v>37948.550999999999</v>
      </c>
      <c r="F260" s="413">
        <v>46954.091999999997</v>
      </c>
      <c r="G260" s="408">
        <v>63177.466</v>
      </c>
      <c r="H260" s="251">
        <v>68009.551000000007</v>
      </c>
      <c r="I260" s="409">
        <v>116969.557</v>
      </c>
      <c r="J260" s="408">
        <v>156950.726</v>
      </c>
      <c r="K260" s="411">
        <v>189312.64799999999</v>
      </c>
      <c r="L260" s="409">
        <v>224184.78200000001</v>
      </c>
      <c r="M260" s="415">
        <v>220934.766</v>
      </c>
      <c r="N260" s="411">
        <v>246353.33</v>
      </c>
      <c r="O260" s="194">
        <v>244935.50700000001</v>
      </c>
      <c r="P260" s="408">
        <v>244437.47700000001</v>
      </c>
      <c r="Q260" s="412">
        <v>270293.09899999999</v>
      </c>
      <c r="R260" s="413">
        <v>342947.18699999998</v>
      </c>
      <c r="S260" s="1745">
        <v>344869.31699999998</v>
      </c>
      <c r="T260" s="411">
        <v>250605.04</v>
      </c>
      <c r="U260" s="1746">
        <v>185129.965</v>
      </c>
      <c r="V260" s="1747">
        <v>93300.349000000002</v>
      </c>
      <c r="W260" s="414">
        <v>50373.841999999997</v>
      </c>
      <c r="X260" s="413">
        <v>34853.17</v>
      </c>
      <c r="Y260" s="415">
        <v>31572.115000000002</v>
      </c>
      <c r="Z260" s="1748">
        <v>75493.672999999995</v>
      </c>
      <c r="AA260" s="535">
        <v>88737.414000000004</v>
      </c>
      <c r="AB260" s="408">
        <v>108107.852</v>
      </c>
      <c r="AC260" s="411">
        <v>131567.28400000001</v>
      </c>
      <c r="AD260" s="409">
        <v>128844.90399999999</v>
      </c>
      <c r="AE260" s="415">
        <v>114025.889</v>
      </c>
      <c r="AF260" s="1762">
        <v>113614.48699999999</v>
      </c>
      <c r="AG260" s="409">
        <v>134620.59299999999</v>
      </c>
      <c r="AH260" s="408">
        <v>141017.853</v>
      </c>
      <c r="AI260" s="411">
        <v>98164.368000000002</v>
      </c>
      <c r="AJ260" s="409">
        <v>73074.732999999993</v>
      </c>
      <c r="AK260" s="408">
        <v>52514.917999999998</v>
      </c>
      <c r="AL260" s="416">
        <v>36063.32</v>
      </c>
      <c r="AN260" s="2"/>
      <c r="AO260" s="2"/>
      <c r="AP260" s="2"/>
      <c r="AR260" s="2"/>
      <c r="AT260" s="5"/>
      <c r="AU260" s="1756"/>
      <c r="AV260" s="5"/>
      <c r="AY260" s="5"/>
      <c r="AZ260" s="5"/>
      <c r="BA260" s="5"/>
      <c r="BC260" s="5"/>
      <c r="BD260" s="5"/>
      <c r="BG260" s="5"/>
      <c r="BJ260" s="5"/>
      <c r="BL260" s="5"/>
      <c r="BM260" s="5"/>
      <c r="BN260" s="59"/>
      <c r="BO260" s="61"/>
      <c r="BP260" s="61"/>
      <c r="BQ260" s="59"/>
      <c r="BR260" s="59"/>
      <c r="BS260" s="59"/>
      <c r="CD260" s="5"/>
      <c r="CE260" s="5"/>
      <c r="CP260" s="61"/>
      <c r="CQ260" s="56"/>
      <c r="CR260" s="56"/>
      <c r="CS260" s="56"/>
      <c r="CT260" s="257"/>
      <c r="CU260" s="258"/>
      <c r="CV260" s="258"/>
      <c r="CW260" s="258"/>
    </row>
    <row r="261" spans="1:101" ht="14.25" customHeight="1" x14ac:dyDescent="0.15">
      <c r="A261" s="186" t="s">
        <v>174</v>
      </c>
      <c r="B261" s="417" t="s">
        <v>96</v>
      </c>
      <c r="C261" s="1749">
        <v>505</v>
      </c>
      <c r="D261" s="419">
        <v>560</v>
      </c>
      <c r="E261" s="422">
        <v>600</v>
      </c>
      <c r="F261" s="424">
        <v>726</v>
      </c>
      <c r="G261" s="419">
        <v>680</v>
      </c>
      <c r="H261" s="187">
        <v>671</v>
      </c>
      <c r="I261" s="420">
        <v>629</v>
      </c>
      <c r="J261" s="1750">
        <v>593</v>
      </c>
      <c r="K261" s="422">
        <v>549</v>
      </c>
      <c r="L261" s="420">
        <v>527</v>
      </c>
      <c r="M261" s="1750">
        <v>497</v>
      </c>
      <c r="N261" s="187">
        <v>477</v>
      </c>
      <c r="O261" s="1752">
        <v>445</v>
      </c>
      <c r="P261" s="419">
        <v>405</v>
      </c>
      <c r="Q261" s="423">
        <v>404</v>
      </c>
      <c r="R261" s="1752">
        <v>516</v>
      </c>
      <c r="S261" s="1750">
        <v>601</v>
      </c>
      <c r="T261" s="422">
        <v>407</v>
      </c>
      <c r="U261" s="1753">
        <v>327</v>
      </c>
      <c r="V261" s="1754">
        <v>322</v>
      </c>
      <c r="W261" s="423">
        <v>296</v>
      </c>
      <c r="X261" s="424">
        <v>252</v>
      </c>
      <c r="Y261" s="425">
        <v>248</v>
      </c>
      <c r="Z261" s="1755">
        <v>408</v>
      </c>
      <c r="AA261" s="255">
        <v>447</v>
      </c>
      <c r="AB261" s="419">
        <v>451</v>
      </c>
      <c r="AC261" s="422">
        <v>434</v>
      </c>
      <c r="AD261" s="420">
        <v>325</v>
      </c>
      <c r="AE261" s="425">
        <v>268</v>
      </c>
      <c r="AF261" s="1763">
        <v>287</v>
      </c>
      <c r="AG261" s="420">
        <v>369</v>
      </c>
      <c r="AH261" s="419">
        <v>362</v>
      </c>
      <c r="AI261" s="422">
        <v>332</v>
      </c>
      <c r="AJ261" s="420">
        <v>325</v>
      </c>
      <c r="AK261" s="419">
        <v>341</v>
      </c>
      <c r="AL261" s="426">
        <v>365</v>
      </c>
      <c r="AN261" s="2"/>
      <c r="AO261" s="2"/>
      <c r="AQ261" s="1756"/>
      <c r="AR261" s="2"/>
      <c r="AU261" s="5"/>
      <c r="AV261" s="5"/>
      <c r="AY261" s="5"/>
      <c r="AZ261" s="5"/>
      <c r="BA261" s="5"/>
      <c r="BB261" s="61"/>
      <c r="BC261" s="5"/>
      <c r="BD261" s="5"/>
      <c r="BG261" s="61"/>
      <c r="BH261" s="59"/>
      <c r="BJ261" s="5"/>
      <c r="BL261" s="5"/>
      <c r="BM261" s="5"/>
      <c r="BN261" s="59"/>
      <c r="CA261" s="61"/>
      <c r="CB261" s="56"/>
      <c r="CC261" s="56"/>
      <c r="CD261" s="56"/>
      <c r="CE261" s="257"/>
      <c r="CF261" s="258"/>
      <c r="CG261" s="258"/>
      <c r="CH261" s="258"/>
    </row>
    <row r="262" spans="1:101" ht="14.25" customHeight="1" x14ac:dyDescent="0.15">
      <c r="A262" s="250" t="s">
        <v>39</v>
      </c>
      <c r="B262" s="394" t="s">
        <v>93</v>
      </c>
      <c r="C262" s="397">
        <v>0</v>
      </c>
      <c r="D262" s="398">
        <v>0</v>
      </c>
      <c r="E262" s="401">
        <v>0</v>
      </c>
      <c r="F262" s="466">
        <v>0</v>
      </c>
      <c r="G262" s="398">
        <v>0</v>
      </c>
      <c r="H262" s="191">
        <v>0</v>
      </c>
      <c r="I262" s="399">
        <v>0</v>
      </c>
      <c r="J262" s="1740">
        <v>0</v>
      </c>
      <c r="K262" s="401">
        <v>0</v>
      </c>
      <c r="L262" s="399">
        <v>4.4999999999999998E-2</v>
      </c>
      <c r="M262" s="398">
        <v>0</v>
      </c>
      <c r="N262" s="1765">
        <v>0.05</v>
      </c>
      <c r="O262" s="399">
        <v>0.115</v>
      </c>
      <c r="P262" s="398">
        <v>3.84</v>
      </c>
      <c r="Q262" s="402">
        <v>10.782</v>
      </c>
      <c r="R262" s="1739">
        <v>48.037999999999997</v>
      </c>
      <c r="S262" s="398">
        <v>418.51400000000001</v>
      </c>
      <c r="T262" s="1742">
        <v>595.76800000000003</v>
      </c>
      <c r="U262" s="1739">
        <v>874.45399999999995</v>
      </c>
      <c r="V262" s="1743">
        <v>623.24199999999996</v>
      </c>
      <c r="W262" s="404">
        <v>399.27199999999999</v>
      </c>
      <c r="X262" s="403">
        <v>68.510000000000005</v>
      </c>
      <c r="Y262" s="405">
        <v>7.883</v>
      </c>
      <c r="Z262" s="402">
        <v>1.423</v>
      </c>
      <c r="AA262" s="534">
        <v>0.78200000000000003</v>
      </c>
      <c r="AB262" s="398">
        <v>0.41399999999999998</v>
      </c>
      <c r="AC262" s="401">
        <v>0.42199999999999999</v>
      </c>
      <c r="AD262" s="399">
        <v>0</v>
      </c>
      <c r="AE262" s="405">
        <v>1.585</v>
      </c>
      <c r="AF262" s="401">
        <v>1.585</v>
      </c>
      <c r="AG262" s="399">
        <v>0</v>
      </c>
      <c r="AH262" s="398">
        <v>0.32500000000000001</v>
      </c>
      <c r="AI262" s="401">
        <v>0</v>
      </c>
      <c r="AJ262" s="399">
        <v>2.5999999999999999E-2</v>
      </c>
      <c r="AK262" s="398">
        <v>0</v>
      </c>
      <c r="AL262" s="406">
        <v>0</v>
      </c>
      <c r="AN262" s="2"/>
      <c r="AO262" s="2"/>
      <c r="AP262" s="2"/>
      <c r="AR262" s="2"/>
      <c r="AS262" s="5"/>
      <c r="AT262" s="5"/>
      <c r="AU262" s="5"/>
      <c r="AV262" s="1756"/>
      <c r="AY262" s="5"/>
      <c r="AZ262" s="5"/>
      <c r="BA262" s="279"/>
      <c r="BB262" s="252"/>
    </row>
    <row r="263" spans="1:101" ht="14.25" customHeight="1" x14ac:dyDescent="0.15">
      <c r="A263" s="184" t="s">
        <v>175</v>
      </c>
      <c r="B263" s="395" t="s">
        <v>94</v>
      </c>
      <c r="C263" s="407">
        <v>0</v>
      </c>
      <c r="D263" s="408">
        <v>0</v>
      </c>
      <c r="E263" s="411">
        <v>0</v>
      </c>
      <c r="F263" s="467">
        <v>0</v>
      </c>
      <c r="G263" s="408">
        <v>0</v>
      </c>
      <c r="H263" s="185">
        <v>0</v>
      </c>
      <c r="I263" s="409">
        <v>0</v>
      </c>
      <c r="J263" s="1745">
        <v>0</v>
      </c>
      <c r="K263" s="411">
        <v>0</v>
      </c>
      <c r="L263" s="409">
        <v>10.885999999999999</v>
      </c>
      <c r="M263" s="408">
        <v>0</v>
      </c>
      <c r="N263" s="1766">
        <v>32.832000000000001</v>
      </c>
      <c r="O263" s="194">
        <v>50.112000000000002</v>
      </c>
      <c r="P263" s="408">
        <v>1005.663</v>
      </c>
      <c r="Q263" s="412">
        <v>4325.3459999999995</v>
      </c>
      <c r="R263" s="413">
        <v>15510.486999999999</v>
      </c>
      <c r="S263" s="1745">
        <v>107723.474</v>
      </c>
      <c r="T263" s="411">
        <v>146774.399</v>
      </c>
      <c r="U263" s="1746">
        <v>199785.75</v>
      </c>
      <c r="V263" s="1747">
        <v>126563.167</v>
      </c>
      <c r="W263" s="414">
        <v>59474.449000000001</v>
      </c>
      <c r="X263" s="413">
        <v>7173.3959999999997</v>
      </c>
      <c r="Y263" s="415">
        <v>2440.8319999999999</v>
      </c>
      <c r="Z263" s="1748">
        <v>634.74900000000002</v>
      </c>
      <c r="AA263" s="535">
        <v>293.08</v>
      </c>
      <c r="AB263" s="408">
        <v>113.905</v>
      </c>
      <c r="AC263" s="411">
        <v>116.32899999999999</v>
      </c>
      <c r="AD263" s="409">
        <v>0</v>
      </c>
      <c r="AE263" s="415">
        <v>477.846</v>
      </c>
      <c r="AF263" s="411">
        <v>477.846</v>
      </c>
      <c r="AG263" s="409">
        <v>0</v>
      </c>
      <c r="AH263" s="408">
        <v>105.884</v>
      </c>
      <c r="AI263" s="411">
        <v>0</v>
      </c>
      <c r="AJ263" s="409">
        <v>8.8170000000000002</v>
      </c>
      <c r="AK263" s="408">
        <v>0</v>
      </c>
      <c r="AL263" s="416">
        <v>0</v>
      </c>
      <c r="AN263" s="2"/>
      <c r="AO263" s="2"/>
      <c r="AP263" s="2"/>
      <c r="AV263" s="5"/>
      <c r="AY263" s="5"/>
      <c r="AZ263" s="5"/>
      <c r="BA263" s="5"/>
      <c r="BB263" s="5"/>
      <c r="BE263" s="5"/>
      <c r="BG263" s="5"/>
      <c r="BH263" s="5"/>
      <c r="BI263" s="59"/>
      <c r="BJ263" s="61"/>
      <c r="BK263" s="61"/>
      <c r="BL263" s="59"/>
      <c r="BM263" s="59"/>
      <c r="BN263" s="59"/>
      <c r="BW263" s="252"/>
      <c r="BX263" s="252"/>
    </row>
    <row r="264" spans="1:101" ht="14.25" customHeight="1" x14ac:dyDescent="0.15">
      <c r="A264" s="186" t="s">
        <v>175</v>
      </c>
      <c r="B264" s="417" t="s">
        <v>96</v>
      </c>
      <c r="C264" s="418">
        <v>0</v>
      </c>
      <c r="D264" s="419">
        <v>0</v>
      </c>
      <c r="E264" s="422">
        <v>0</v>
      </c>
      <c r="F264" s="468">
        <v>0</v>
      </c>
      <c r="G264" s="419">
        <v>0</v>
      </c>
      <c r="H264" s="187">
        <v>0</v>
      </c>
      <c r="I264" s="420">
        <v>0</v>
      </c>
      <c r="J264" s="1750">
        <v>0</v>
      </c>
      <c r="K264" s="422">
        <v>0</v>
      </c>
      <c r="L264" s="420">
        <v>242</v>
      </c>
      <c r="M264" s="419">
        <v>0</v>
      </c>
      <c r="N264" s="1767">
        <v>657</v>
      </c>
      <c r="O264" s="1752">
        <v>436</v>
      </c>
      <c r="P264" s="419">
        <v>262</v>
      </c>
      <c r="Q264" s="423">
        <v>401</v>
      </c>
      <c r="R264" s="1752">
        <v>323</v>
      </c>
      <c r="S264" s="1750">
        <v>257</v>
      </c>
      <c r="T264" s="422">
        <v>246</v>
      </c>
      <c r="U264" s="1753">
        <v>228</v>
      </c>
      <c r="V264" s="1754">
        <v>203</v>
      </c>
      <c r="W264" s="423">
        <v>149</v>
      </c>
      <c r="X264" s="424">
        <v>105</v>
      </c>
      <c r="Y264" s="425">
        <v>310</v>
      </c>
      <c r="Z264" s="1755">
        <v>446</v>
      </c>
      <c r="AA264" s="255">
        <v>375</v>
      </c>
      <c r="AB264" s="419">
        <v>275</v>
      </c>
      <c r="AC264" s="422">
        <v>276</v>
      </c>
      <c r="AD264" s="420">
        <v>0</v>
      </c>
      <c r="AE264" s="425">
        <v>301</v>
      </c>
      <c r="AF264" s="422">
        <v>301</v>
      </c>
      <c r="AG264" s="420">
        <v>0</v>
      </c>
      <c r="AH264" s="419">
        <v>326</v>
      </c>
      <c r="AI264" s="422">
        <v>0</v>
      </c>
      <c r="AJ264" s="420">
        <v>339</v>
      </c>
      <c r="AK264" s="419">
        <v>0</v>
      </c>
      <c r="AL264" s="426">
        <v>0</v>
      </c>
      <c r="AM264" s="59"/>
      <c r="AN264" s="2"/>
      <c r="AO264" s="2"/>
      <c r="AQ264" s="1756"/>
      <c r="AR264" s="2"/>
      <c r="AU264" s="5"/>
      <c r="AV264" s="5"/>
      <c r="AY264" s="5"/>
      <c r="AZ264" s="5"/>
      <c r="BA264" s="5"/>
      <c r="BB264" s="61"/>
      <c r="BC264" s="5"/>
      <c r="BD264" s="59"/>
      <c r="BM264" s="252"/>
      <c r="BN264" s="252"/>
    </row>
    <row r="265" spans="1:101" ht="14.25" customHeight="1" x14ac:dyDescent="0.15">
      <c r="A265" s="250" t="s">
        <v>40</v>
      </c>
      <c r="B265" s="394" t="s">
        <v>93</v>
      </c>
      <c r="C265" s="1738">
        <v>1.27</v>
      </c>
      <c r="D265" s="398">
        <v>1.93</v>
      </c>
      <c r="E265" s="401">
        <v>0.42</v>
      </c>
      <c r="F265" s="1739">
        <v>0.57999999999999996</v>
      </c>
      <c r="G265" s="398">
        <v>0.11</v>
      </c>
      <c r="H265" s="183">
        <v>0.1</v>
      </c>
      <c r="I265" s="399">
        <v>0.24</v>
      </c>
      <c r="J265" s="1740">
        <v>0.1</v>
      </c>
      <c r="K265" s="401">
        <v>0.01</v>
      </c>
      <c r="L265" s="399">
        <v>0</v>
      </c>
      <c r="M265" s="398">
        <v>0.01</v>
      </c>
      <c r="N265" s="401">
        <v>0.49</v>
      </c>
      <c r="O265" s="399">
        <v>0.55500000000000005</v>
      </c>
      <c r="P265" s="398">
        <v>0.44600000000000001</v>
      </c>
      <c r="Q265" s="402">
        <v>6.4089999999999998</v>
      </c>
      <c r="R265" s="1739">
        <v>10.109</v>
      </c>
      <c r="S265" s="398">
        <v>38.366999999999997</v>
      </c>
      <c r="T265" s="1742">
        <v>66.096999999999994</v>
      </c>
      <c r="U265" s="1739">
        <v>111.721</v>
      </c>
      <c r="V265" s="1743">
        <v>152.804</v>
      </c>
      <c r="W265" s="404">
        <v>196.75800000000001</v>
      </c>
      <c r="X265" s="403">
        <v>111.9</v>
      </c>
      <c r="Y265" s="405">
        <v>37.488</v>
      </c>
      <c r="Z265" s="402">
        <v>10.675000000000001</v>
      </c>
      <c r="AA265" s="534">
        <v>4.2430000000000003</v>
      </c>
      <c r="AB265" s="1741">
        <v>2.2210000000000001</v>
      </c>
      <c r="AC265" s="401">
        <v>6.1020000000000003</v>
      </c>
      <c r="AD265" s="399">
        <v>3.016</v>
      </c>
      <c r="AE265" s="405">
        <v>2.0049999999999999</v>
      </c>
      <c r="AF265" s="401">
        <v>8.6430000000000007</v>
      </c>
      <c r="AG265" s="399">
        <v>3.4540000000000002</v>
      </c>
      <c r="AH265" s="398">
        <v>1.93</v>
      </c>
      <c r="AI265" s="401">
        <v>19.12</v>
      </c>
      <c r="AJ265" s="399">
        <v>51.62</v>
      </c>
      <c r="AK265" s="398">
        <v>52.85</v>
      </c>
      <c r="AL265" s="406">
        <v>19.829999999999998</v>
      </c>
      <c r="AM265" s="41"/>
      <c r="AN265" s="2"/>
      <c r="AO265" s="2"/>
      <c r="AP265" s="2"/>
      <c r="AR265" s="2"/>
      <c r="AS265" s="5"/>
      <c r="AT265" s="5"/>
      <c r="AU265" s="5"/>
      <c r="AV265" s="1756"/>
      <c r="AY265" s="5"/>
      <c r="AZ265" s="5"/>
      <c r="BA265" s="5"/>
      <c r="BB265" s="5"/>
    </row>
    <row r="266" spans="1:101" ht="14.25" customHeight="1" x14ac:dyDescent="0.15">
      <c r="A266" s="184" t="s">
        <v>176</v>
      </c>
      <c r="B266" s="395" t="s">
        <v>94</v>
      </c>
      <c r="C266" s="1744">
        <v>413.74799999999999</v>
      </c>
      <c r="D266" s="408">
        <v>387.38499999999999</v>
      </c>
      <c r="E266" s="411">
        <v>81.971000000000004</v>
      </c>
      <c r="F266" s="413">
        <v>133.94300000000001</v>
      </c>
      <c r="G266" s="408">
        <v>42.238999999999997</v>
      </c>
      <c r="H266" s="251">
        <v>18.132999999999999</v>
      </c>
      <c r="I266" s="409">
        <v>43.594000000000001</v>
      </c>
      <c r="J266" s="408">
        <v>38.770000000000003</v>
      </c>
      <c r="K266" s="411">
        <v>3.78</v>
      </c>
      <c r="L266" s="409">
        <v>0</v>
      </c>
      <c r="M266" s="408">
        <v>3.78</v>
      </c>
      <c r="N266" s="411">
        <v>90.408000000000001</v>
      </c>
      <c r="O266" s="194">
        <v>108.741</v>
      </c>
      <c r="P266" s="408">
        <v>277.88400000000001</v>
      </c>
      <c r="Q266" s="412">
        <v>3655.5839999999998</v>
      </c>
      <c r="R266" s="413">
        <v>4352.616</v>
      </c>
      <c r="S266" s="1745">
        <v>16366.743</v>
      </c>
      <c r="T266" s="411">
        <v>24153.705000000002</v>
      </c>
      <c r="U266" s="1746">
        <v>34465.663999999997</v>
      </c>
      <c r="V266" s="1747">
        <v>37956.038</v>
      </c>
      <c r="W266" s="414">
        <v>37985.591999999997</v>
      </c>
      <c r="X266" s="413">
        <v>13580.921</v>
      </c>
      <c r="Y266" s="415">
        <v>4166.0219999999999</v>
      </c>
      <c r="Z266" s="1748">
        <v>1216.7139999999999</v>
      </c>
      <c r="AA266" s="535">
        <v>536.23299999999995</v>
      </c>
      <c r="AB266" s="408">
        <v>461.80900000000003</v>
      </c>
      <c r="AC266" s="411">
        <v>1728.6010000000001</v>
      </c>
      <c r="AD266" s="409">
        <v>869.17</v>
      </c>
      <c r="AE266" s="415">
        <v>535.67600000000004</v>
      </c>
      <c r="AF266" s="411">
        <v>2286.616</v>
      </c>
      <c r="AG266" s="409">
        <v>1016.943</v>
      </c>
      <c r="AH266" s="408">
        <v>548.12099999999998</v>
      </c>
      <c r="AI266" s="411">
        <v>4587.0860000000002</v>
      </c>
      <c r="AJ266" s="409">
        <v>12042.691000000001</v>
      </c>
      <c r="AK266" s="408">
        <v>11624.123</v>
      </c>
      <c r="AL266" s="416">
        <v>3705.1680000000001</v>
      </c>
      <c r="AM266" s="41"/>
      <c r="AN266" s="2"/>
      <c r="AP266" s="2"/>
      <c r="AR266" s="2"/>
      <c r="AT266" s="5"/>
      <c r="AU266" s="1756"/>
      <c r="AV266" s="5"/>
      <c r="AY266" s="5"/>
      <c r="AZ266" s="5"/>
      <c r="BA266" s="5"/>
      <c r="BB266" s="61"/>
    </row>
    <row r="267" spans="1:101" ht="14.25" customHeight="1" x14ac:dyDescent="0.15">
      <c r="A267" s="186" t="s">
        <v>176</v>
      </c>
      <c r="B267" s="417" t="s">
        <v>96</v>
      </c>
      <c r="C267" s="1749">
        <v>326</v>
      </c>
      <c r="D267" s="419">
        <v>201</v>
      </c>
      <c r="E267" s="422">
        <v>195</v>
      </c>
      <c r="F267" s="424">
        <v>231</v>
      </c>
      <c r="G267" s="419">
        <v>384</v>
      </c>
      <c r="H267" s="187">
        <v>181</v>
      </c>
      <c r="I267" s="420">
        <v>182</v>
      </c>
      <c r="J267" s="1750">
        <v>388</v>
      </c>
      <c r="K267" s="422">
        <v>378</v>
      </c>
      <c r="L267" s="420">
        <v>0</v>
      </c>
      <c r="M267" s="419">
        <v>378</v>
      </c>
      <c r="N267" s="422">
        <v>185</v>
      </c>
      <c r="O267" s="1752">
        <v>196</v>
      </c>
      <c r="P267" s="419">
        <v>623</v>
      </c>
      <c r="Q267" s="423">
        <v>570</v>
      </c>
      <c r="R267" s="1752">
        <v>431</v>
      </c>
      <c r="S267" s="1750">
        <v>427</v>
      </c>
      <c r="T267" s="422">
        <v>365</v>
      </c>
      <c r="U267" s="1753">
        <v>308</v>
      </c>
      <c r="V267" s="1754">
        <v>248</v>
      </c>
      <c r="W267" s="423">
        <v>193</v>
      </c>
      <c r="X267" s="424">
        <v>121</v>
      </c>
      <c r="Y267" s="425">
        <v>111</v>
      </c>
      <c r="Z267" s="1755">
        <v>114</v>
      </c>
      <c r="AA267" s="255">
        <v>126</v>
      </c>
      <c r="AB267" s="419">
        <v>208</v>
      </c>
      <c r="AC267" s="422">
        <v>283</v>
      </c>
      <c r="AD267" s="420">
        <v>288</v>
      </c>
      <c r="AE267" s="425">
        <v>267</v>
      </c>
      <c r="AF267" s="422">
        <v>265</v>
      </c>
      <c r="AG267" s="420">
        <v>294</v>
      </c>
      <c r="AH267" s="419">
        <v>284</v>
      </c>
      <c r="AI267" s="422">
        <v>240</v>
      </c>
      <c r="AJ267" s="420">
        <v>233</v>
      </c>
      <c r="AK267" s="419">
        <v>220</v>
      </c>
      <c r="AL267" s="426">
        <v>187</v>
      </c>
      <c r="AM267" s="41"/>
      <c r="AN267" s="2"/>
      <c r="AO267" s="2"/>
      <c r="AP267" s="1756"/>
      <c r="AQ267" s="1756"/>
      <c r="AR267" s="2"/>
      <c r="AU267" s="5"/>
      <c r="AV267" s="5"/>
      <c r="AY267" s="5"/>
      <c r="AZ267" s="5"/>
      <c r="BA267" s="5"/>
    </row>
    <row r="268" spans="1:101" s="41" customFormat="1" ht="14.25" customHeight="1" x14ac:dyDescent="0.15">
      <c r="A268" s="273" t="s">
        <v>42</v>
      </c>
      <c r="B268" s="427" t="s">
        <v>93</v>
      </c>
      <c r="C268" s="1738">
        <v>0.15</v>
      </c>
      <c r="D268" s="429">
        <v>1.992</v>
      </c>
      <c r="E268" s="430">
        <v>0.36799999999999999</v>
      </c>
      <c r="F268" s="403">
        <v>4.0999999999999996</v>
      </c>
      <c r="G268" s="429">
        <v>8.0000000000000002E-3</v>
      </c>
      <c r="H268" s="191">
        <v>0.35199999999999998</v>
      </c>
      <c r="I268" s="431">
        <v>5.78</v>
      </c>
      <c r="J268" s="1740">
        <v>0</v>
      </c>
      <c r="K268" s="430">
        <v>0</v>
      </c>
      <c r="L268" s="399">
        <v>0.95</v>
      </c>
      <c r="M268" s="429">
        <v>0</v>
      </c>
      <c r="N268" s="430">
        <v>0</v>
      </c>
      <c r="O268" s="399">
        <v>0.11</v>
      </c>
      <c r="P268" s="398">
        <v>3.51</v>
      </c>
      <c r="Q268" s="404">
        <v>32.154000000000003</v>
      </c>
      <c r="R268" s="399">
        <v>86.361000000000004</v>
      </c>
      <c r="S268" s="1740">
        <v>191.386</v>
      </c>
      <c r="T268" s="401">
        <v>270.68299999999999</v>
      </c>
      <c r="U268" s="433">
        <v>553.66499999999996</v>
      </c>
      <c r="V268" s="1743">
        <v>558.37699999999995</v>
      </c>
      <c r="W268" s="402">
        <v>529.322</v>
      </c>
      <c r="X268" s="433">
        <v>233.95099999999999</v>
      </c>
      <c r="Y268" s="434">
        <v>105.464</v>
      </c>
      <c r="Z268" s="402">
        <v>47.48</v>
      </c>
      <c r="AA268" s="536">
        <v>3.7949999999999999</v>
      </c>
      <c r="AB268" s="398">
        <v>1.9690000000000001</v>
      </c>
      <c r="AC268" s="430">
        <v>0.09</v>
      </c>
      <c r="AD268" s="431">
        <v>1.365</v>
      </c>
      <c r="AE268" s="434">
        <v>0</v>
      </c>
      <c r="AF268" s="430">
        <v>1</v>
      </c>
      <c r="AG268" s="431">
        <v>5.0999999999999996</v>
      </c>
      <c r="AH268" s="429">
        <v>0.37</v>
      </c>
      <c r="AI268" s="430">
        <v>4.67</v>
      </c>
      <c r="AJ268" s="431">
        <v>6.41</v>
      </c>
      <c r="AK268" s="429">
        <v>1.38</v>
      </c>
      <c r="AL268" s="435">
        <v>1.03</v>
      </c>
      <c r="AM268" s="2"/>
      <c r="AN268" s="2"/>
      <c r="AO268" s="2"/>
      <c r="AP268" s="2"/>
      <c r="AQ268" s="2"/>
      <c r="AV268" s="1756"/>
      <c r="AW268" s="2"/>
      <c r="AX268" s="2"/>
      <c r="AY268" s="5"/>
      <c r="AZ268" s="5"/>
      <c r="BA268" s="5"/>
      <c r="BC268" s="2"/>
      <c r="BD268" s="2"/>
    </row>
    <row r="269" spans="1:101" s="41" customFormat="1" ht="14.25" customHeight="1" x14ac:dyDescent="0.15">
      <c r="A269" s="192" t="s">
        <v>177</v>
      </c>
      <c r="B269" s="436" t="s">
        <v>94</v>
      </c>
      <c r="C269" s="1744">
        <v>22.463999999999999</v>
      </c>
      <c r="D269" s="438">
        <v>387.64</v>
      </c>
      <c r="E269" s="439">
        <v>88.798000000000002</v>
      </c>
      <c r="F269" s="413">
        <v>771.12400000000002</v>
      </c>
      <c r="G269" s="438">
        <v>0.86399999999999999</v>
      </c>
      <c r="H269" s="193">
        <v>115.949</v>
      </c>
      <c r="I269" s="440">
        <v>1286.5060000000001</v>
      </c>
      <c r="J269" s="1745">
        <v>0</v>
      </c>
      <c r="K269" s="439">
        <v>0</v>
      </c>
      <c r="L269" s="409">
        <v>132.40799999999999</v>
      </c>
      <c r="M269" s="438">
        <v>0</v>
      </c>
      <c r="N269" s="439">
        <v>0</v>
      </c>
      <c r="O269" s="409">
        <v>35.207999999999998</v>
      </c>
      <c r="P269" s="408">
        <v>902.66300000000001</v>
      </c>
      <c r="Q269" s="414">
        <v>7687.9809999999998</v>
      </c>
      <c r="R269" s="440">
        <v>16196.217000000001</v>
      </c>
      <c r="S269" s="1745">
        <v>22860.023000000001</v>
      </c>
      <c r="T269" s="439">
        <v>33614.010999999999</v>
      </c>
      <c r="U269" s="413">
        <v>76032.78</v>
      </c>
      <c r="V269" s="1747">
        <v>71263.714000000007</v>
      </c>
      <c r="W269" s="414">
        <v>56969.578000000001</v>
      </c>
      <c r="X269" s="442">
        <v>27054.342000000001</v>
      </c>
      <c r="Y269" s="443">
        <v>15418.058000000001</v>
      </c>
      <c r="Z269" s="414">
        <v>8342.5139999999992</v>
      </c>
      <c r="AA269" s="537">
        <v>389.01600000000002</v>
      </c>
      <c r="AB269" s="438">
        <v>155.50899999999999</v>
      </c>
      <c r="AC269" s="439">
        <v>16.393999999999998</v>
      </c>
      <c r="AD269" s="440">
        <v>100.15900000000001</v>
      </c>
      <c r="AE269" s="443">
        <v>0</v>
      </c>
      <c r="AF269" s="439">
        <v>211.24799999999999</v>
      </c>
      <c r="AG269" s="440">
        <v>838.48800000000006</v>
      </c>
      <c r="AH269" s="438">
        <v>61.667999999999999</v>
      </c>
      <c r="AI269" s="439">
        <v>118.26</v>
      </c>
      <c r="AJ269" s="440">
        <v>716.33100000000002</v>
      </c>
      <c r="AK269" s="438">
        <v>461.21100000000001</v>
      </c>
      <c r="AL269" s="444">
        <v>211.14</v>
      </c>
      <c r="AM269" s="2"/>
      <c r="AN269" s="2"/>
      <c r="AO269" s="2"/>
      <c r="AP269" s="2"/>
      <c r="AQ269" s="2"/>
      <c r="AR269" s="2"/>
      <c r="AS269" s="2"/>
      <c r="AT269" s="5"/>
      <c r="AU269" s="5"/>
      <c r="AV269" s="5"/>
      <c r="AW269" s="61"/>
      <c r="AX269" s="59"/>
      <c r="AY269" s="59"/>
      <c r="AZ269" s="59"/>
      <c r="BA269" s="2"/>
      <c r="BB269" s="2"/>
    </row>
    <row r="270" spans="1:101" s="41" customFormat="1" ht="14.25" customHeight="1" x14ac:dyDescent="0.15">
      <c r="A270" s="197" t="s">
        <v>177</v>
      </c>
      <c r="B270" s="417" t="s">
        <v>96</v>
      </c>
      <c r="C270" s="1749">
        <v>150</v>
      </c>
      <c r="D270" s="419">
        <v>195</v>
      </c>
      <c r="E270" s="422">
        <v>241</v>
      </c>
      <c r="F270" s="424">
        <v>188</v>
      </c>
      <c r="G270" s="419">
        <v>108</v>
      </c>
      <c r="H270" s="187">
        <v>329</v>
      </c>
      <c r="I270" s="420">
        <v>223</v>
      </c>
      <c r="J270" s="1750">
        <v>0</v>
      </c>
      <c r="K270" s="422">
        <v>0</v>
      </c>
      <c r="L270" s="420">
        <v>139</v>
      </c>
      <c r="M270" s="419">
        <v>0</v>
      </c>
      <c r="N270" s="422">
        <v>0</v>
      </c>
      <c r="O270" s="420">
        <v>320</v>
      </c>
      <c r="P270" s="419">
        <v>257</v>
      </c>
      <c r="Q270" s="423">
        <v>239</v>
      </c>
      <c r="R270" s="420">
        <v>188</v>
      </c>
      <c r="S270" s="1750">
        <v>119</v>
      </c>
      <c r="T270" s="422">
        <v>124</v>
      </c>
      <c r="U270" s="424">
        <v>137</v>
      </c>
      <c r="V270" s="1754">
        <v>128</v>
      </c>
      <c r="W270" s="423">
        <v>108</v>
      </c>
      <c r="X270" s="424">
        <v>116</v>
      </c>
      <c r="Y270" s="425">
        <v>146</v>
      </c>
      <c r="Z270" s="423">
        <v>176</v>
      </c>
      <c r="AA270" s="255">
        <v>103</v>
      </c>
      <c r="AB270" s="419">
        <v>79</v>
      </c>
      <c r="AC270" s="422">
        <v>182</v>
      </c>
      <c r="AD270" s="420">
        <v>73</v>
      </c>
      <c r="AE270" s="425">
        <v>0</v>
      </c>
      <c r="AF270" s="422">
        <v>211</v>
      </c>
      <c r="AG270" s="420">
        <v>164</v>
      </c>
      <c r="AH270" s="419">
        <v>167</v>
      </c>
      <c r="AI270" s="422">
        <v>25</v>
      </c>
      <c r="AJ270" s="420">
        <v>112</v>
      </c>
      <c r="AK270" s="419">
        <v>334</v>
      </c>
      <c r="AL270" s="426">
        <v>205</v>
      </c>
      <c r="AM270" s="2"/>
      <c r="AN270" s="2"/>
      <c r="AO270" s="2"/>
      <c r="AP270" s="2"/>
      <c r="AQ270" s="2"/>
      <c r="AR270" s="2"/>
      <c r="AS270" s="2"/>
      <c r="AT270" s="5"/>
      <c r="AU270" s="5"/>
      <c r="AV270" s="5"/>
      <c r="AW270" s="61"/>
      <c r="AX270" s="5"/>
      <c r="AY270" s="5"/>
      <c r="AZ270" s="5"/>
      <c r="BA270" s="2"/>
      <c r="BB270" s="59"/>
    </row>
    <row r="271" spans="1:101" ht="14.25" customHeight="1" x14ac:dyDescent="0.15">
      <c r="A271" s="250" t="s">
        <v>43</v>
      </c>
      <c r="B271" s="394" t="s">
        <v>93</v>
      </c>
      <c r="C271" s="1738">
        <v>154.52799999999999</v>
      </c>
      <c r="D271" s="398">
        <v>358.82400000000001</v>
      </c>
      <c r="E271" s="401">
        <v>477.202</v>
      </c>
      <c r="F271" s="1739">
        <v>404.334</v>
      </c>
      <c r="G271" s="398">
        <v>376.50599999999997</v>
      </c>
      <c r="H271" s="188">
        <v>246.49700000000001</v>
      </c>
      <c r="I271" s="399">
        <v>306.74799999999999</v>
      </c>
      <c r="J271" s="1740">
        <v>321.483</v>
      </c>
      <c r="K271" s="401">
        <v>267.38600000000002</v>
      </c>
      <c r="L271" s="399">
        <v>337.01600000000002</v>
      </c>
      <c r="M271" s="1741">
        <v>216.55</v>
      </c>
      <c r="N271" s="401">
        <v>160.71299999999999</v>
      </c>
      <c r="O271" s="399">
        <v>106.523</v>
      </c>
      <c r="P271" s="398">
        <v>108.76900000000001</v>
      </c>
      <c r="Q271" s="402">
        <v>154.25899999999999</v>
      </c>
      <c r="R271" s="1768">
        <v>126.273</v>
      </c>
      <c r="S271" s="398">
        <v>119.32299999999999</v>
      </c>
      <c r="T271" s="1742">
        <v>115.697</v>
      </c>
      <c r="U271" s="1739">
        <v>169.548</v>
      </c>
      <c r="V271" s="1743">
        <v>154.34</v>
      </c>
      <c r="W271" s="404">
        <v>185.429</v>
      </c>
      <c r="X271" s="403">
        <v>127.43600000000001</v>
      </c>
      <c r="Y271" s="405">
        <v>171.00399999999999</v>
      </c>
      <c r="Z271" s="402">
        <v>257.77300000000002</v>
      </c>
      <c r="AA271" s="534">
        <v>276.05</v>
      </c>
      <c r="AB271" s="1741">
        <v>348.70600000000002</v>
      </c>
      <c r="AC271" s="401">
        <v>480.35599999999999</v>
      </c>
      <c r="AD271" s="399">
        <v>384.53800000000001</v>
      </c>
      <c r="AE271" s="405">
        <v>318.86500000000001</v>
      </c>
      <c r="AF271" s="1761">
        <v>346.029</v>
      </c>
      <c r="AG271" s="399">
        <v>281.56099999999998</v>
      </c>
      <c r="AH271" s="398">
        <v>355.81799999999998</v>
      </c>
      <c r="AI271" s="401">
        <v>369.23500000000001</v>
      </c>
      <c r="AJ271" s="399">
        <v>512.66399999999999</v>
      </c>
      <c r="AK271" s="398">
        <v>433.04300000000001</v>
      </c>
      <c r="AL271" s="406">
        <v>417.30099999999999</v>
      </c>
      <c r="AN271" s="2"/>
      <c r="AO271" s="2"/>
      <c r="AP271" s="2"/>
      <c r="AR271" s="61"/>
      <c r="AT271" s="59"/>
      <c r="AU271" s="5"/>
      <c r="AV271" s="5"/>
      <c r="AW271" s="5"/>
      <c r="BA271" s="59"/>
      <c r="BB271" s="59"/>
    </row>
    <row r="272" spans="1:101" ht="14.25" customHeight="1" x14ac:dyDescent="0.15">
      <c r="A272" s="184" t="s">
        <v>178</v>
      </c>
      <c r="B272" s="395" t="s">
        <v>94</v>
      </c>
      <c r="C272" s="1744">
        <v>41023.510999999999</v>
      </c>
      <c r="D272" s="408">
        <v>93827.744999999995</v>
      </c>
      <c r="E272" s="411">
        <v>121189.48</v>
      </c>
      <c r="F272" s="413">
        <v>96227.63</v>
      </c>
      <c r="G272" s="408">
        <v>89356.214000000007</v>
      </c>
      <c r="H272" s="251">
        <v>58652.843000000001</v>
      </c>
      <c r="I272" s="409">
        <v>75665.837</v>
      </c>
      <c r="J272" s="408">
        <v>82942.630999999994</v>
      </c>
      <c r="K272" s="411">
        <v>68535.722999999998</v>
      </c>
      <c r="L272" s="409">
        <v>89215.967000000004</v>
      </c>
      <c r="M272" s="415">
        <v>57613.633999999998</v>
      </c>
      <c r="N272" s="411">
        <v>45264.586000000003</v>
      </c>
      <c r="O272" s="194">
        <v>33977.762999999999</v>
      </c>
      <c r="P272" s="408">
        <v>39502.150999999998</v>
      </c>
      <c r="Q272" s="412">
        <v>59099.01</v>
      </c>
      <c r="R272" s="413">
        <v>48977.275000000001</v>
      </c>
      <c r="S272" s="1745">
        <v>41972.76</v>
      </c>
      <c r="T272" s="411">
        <v>36809.652000000002</v>
      </c>
      <c r="U272" s="1746">
        <v>50802.542999999998</v>
      </c>
      <c r="V272" s="1747">
        <v>43032.269</v>
      </c>
      <c r="W272" s="414">
        <v>50738.745999999999</v>
      </c>
      <c r="X272" s="413">
        <v>31452.246999999999</v>
      </c>
      <c r="Y272" s="415">
        <v>41215.413</v>
      </c>
      <c r="Z272" s="1748">
        <v>62723.877999999997</v>
      </c>
      <c r="AA272" s="535">
        <v>69286.282000000007</v>
      </c>
      <c r="AB272" s="408">
        <v>92468.873999999996</v>
      </c>
      <c r="AC272" s="411">
        <v>128457.011</v>
      </c>
      <c r="AD272" s="409">
        <v>97648.464000000007</v>
      </c>
      <c r="AE272" s="415">
        <v>82403.206000000006</v>
      </c>
      <c r="AF272" s="1762">
        <v>88892.394</v>
      </c>
      <c r="AG272" s="409">
        <v>73795.221999999994</v>
      </c>
      <c r="AH272" s="408">
        <v>90714.255000000005</v>
      </c>
      <c r="AI272" s="411">
        <v>91498.61</v>
      </c>
      <c r="AJ272" s="409">
        <v>135033.79699999999</v>
      </c>
      <c r="AK272" s="408">
        <v>109712.65300000001</v>
      </c>
      <c r="AL272" s="416">
        <v>110412.32</v>
      </c>
      <c r="AN272" s="41"/>
      <c r="AP272" s="2"/>
      <c r="AR272" s="2"/>
      <c r="AT272" s="5"/>
      <c r="AU272" s="1756"/>
      <c r="AV272" s="5"/>
      <c r="AW272" s="61"/>
      <c r="AY272" s="5"/>
      <c r="AZ272" s="5"/>
      <c r="BA272" s="5"/>
      <c r="BB272" s="5"/>
      <c r="BC272" s="5"/>
      <c r="BD272" s="5"/>
      <c r="BG272" s="5"/>
      <c r="BI272" s="59"/>
      <c r="BJ272" s="5"/>
      <c r="BL272" s="5"/>
      <c r="BM272" s="5"/>
      <c r="BN272" s="5"/>
      <c r="BO272" s="61"/>
      <c r="BP272" s="61"/>
      <c r="BQ272" s="59"/>
      <c r="BR272" s="59"/>
      <c r="BS272" s="59"/>
      <c r="CB272" s="5"/>
      <c r="CC272" s="5"/>
      <c r="CD272" s="101"/>
      <c r="CF272" s="59"/>
      <c r="CG272" s="5"/>
      <c r="CH272" s="252"/>
      <c r="CI272" s="56"/>
      <c r="CJ272" s="257"/>
      <c r="CK272" s="258"/>
      <c r="CL272" s="258"/>
      <c r="CM272" s="258"/>
      <c r="CR272" s="41"/>
    </row>
    <row r="273" spans="1:101" ht="14.25" customHeight="1" x14ac:dyDescent="0.15">
      <c r="A273" s="186" t="s">
        <v>178</v>
      </c>
      <c r="B273" s="417" t="s">
        <v>96</v>
      </c>
      <c r="C273" s="1749">
        <v>265</v>
      </c>
      <c r="D273" s="419">
        <v>261</v>
      </c>
      <c r="E273" s="422">
        <v>254</v>
      </c>
      <c r="F273" s="424">
        <v>238</v>
      </c>
      <c r="G273" s="419">
        <v>237</v>
      </c>
      <c r="H273" s="187">
        <v>238</v>
      </c>
      <c r="I273" s="420">
        <v>247</v>
      </c>
      <c r="J273" s="1750">
        <v>258</v>
      </c>
      <c r="K273" s="422">
        <v>256</v>
      </c>
      <c r="L273" s="420">
        <v>265</v>
      </c>
      <c r="M273" s="1750">
        <v>266</v>
      </c>
      <c r="N273" s="422">
        <v>282</v>
      </c>
      <c r="O273" s="1752">
        <v>319</v>
      </c>
      <c r="P273" s="419">
        <v>363</v>
      </c>
      <c r="Q273" s="423">
        <v>383</v>
      </c>
      <c r="R273" s="1752">
        <v>388</v>
      </c>
      <c r="S273" s="1750">
        <v>352</v>
      </c>
      <c r="T273" s="422">
        <v>318</v>
      </c>
      <c r="U273" s="1753">
        <v>300</v>
      </c>
      <c r="V273" s="1754">
        <v>279</v>
      </c>
      <c r="W273" s="423">
        <v>274</v>
      </c>
      <c r="X273" s="424">
        <v>247</v>
      </c>
      <c r="Y273" s="425">
        <v>241</v>
      </c>
      <c r="Z273" s="1755">
        <v>243</v>
      </c>
      <c r="AA273" s="255">
        <v>251</v>
      </c>
      <c r="AB273" s="419">
        <v>265</v>
      </c>
      <c r="AC273" s="422">
        <v>267</v>
      </c>
      <c r="AD273" s="420">
        <v>254</v>
      </c>
      <c r="AE273" s="425">
        <v>258</v>
      </c>
      <c r="AF273" s="1763">
        <v>257</v>
      </c>
      <c r="AG273" s="420">
        <v>262</v>
      </c>
      <c r="AH273" s="419">
        <v>255</v>
      </c>
      <c r="AI273" s="422">
        <v>248</v>
      </c>
      <c r="AJ273" s="420">
        <v>263</v>
      </c>
      <c r="AK273" s="419">
        <v>253</v>
      </c>
      <c r="AL273" s="426">
        <v>265</v>
      </c>
      <c r="AN273" s="41"/>
      <c r="AO273" s="41"/>
      <c r="AP273" s="1756"/>
      <c r="AQ273" s="1756"/>
      <c r="AR273" s="61"/>
      <c r="AU273" s="5"/>
      <c r="AV273" s="5"/>
      <c r="AY273" s="5"/>
      <c r="AZ273" s="5"/>
      <c r="BA273" s="5"/>
      <c r="BB273" s="5"/>
      <c r="BE273" s="5"/>
      <c r="BG273" s="5"/>
      <c r="BH273" s="5"/>
      <c r="BI273" s="5"/>
      <c r="BS273" s="252"/>
      <c r="BT273" s="5"/>
      <c r="BU273" s="5"/>
      <c r="BY273" s="5"/>
      <c r="BZ273" s="257"/>
      <c r="CD273" s="41"/>
      <c r="CE273" s="257"/>
      <c r="CJ273" s="257"/>
      <c r="CK273" s="258"/>
      <c r="CL273" s="258"/>
      <c r="CM273" s="258"/>
    </row>
    <row r="274" spans="1:101" ht="14.25" customHeight="1" x14ac:dyDescent="0.15">
      <c r="A274" s="250" t="s">
        <v>44</v>
      </c>
      <c r="B274" s="394" t="s">
        <v>93</v>
      </c>
      <c r="C274" s="1738">
        <v>7.2999999999999995E-2</v>
      </c>
      <c r="D274" s="398">
        <v>5.8000000000000003E-2</v>
      </c>
      <c r="E274" s="401">
        <v>0</v>
      </c>
      <c r="F274" s="466">
        <v>0</v>
      </c>
      <c r="G274" s="398">
        <v>0</v>
      </c>
      <c r="H274" s="191">
        <v>0</v>
      </c>
      <c r="I274" s="399">
        <v>0.10299999999999999</v>
      </c>
      <c r="J274" s="1740">
        <v>0</v>
      </c>
      <c r="K274" s="401">
        <v>0</v>
      </c>
      <c r="L274" s="399">
        <v>3.37</v>
      </c>
      <c r="M274" s="1741">
        <v>7.12</v>
      </c>
      <c r="N274" s="401">
        <v>14.71</v>
      </c>
      <c r="O274" s="399">
        <v>14.41</v>
      </c>
      <c r="P274" s="398">
        <v>24.57</v>
      </c>
      <c r="Q274" s="402">
        <v>64.763999999999996</v>
      </c>
      <c r="R274" s="1739">
        <v>48.78</v>
      </c>
      <c r="S274" s="398">
        <v>87.962000000000003</v>
      </c>
      <c r="T274" s="1742">
        <v>98.478999999999999</v>
      </c>
      <c r="U274" s="1739">
        <v>85.59</v>
      </c>
      <c r="V274" s="1743">
        <v>19.329999999999998</v>
      </c>
      <c r="W274" s="404">
        <v>15.238</v>
      </c>
      <c r="X274" s="403">
        <v>18.38</v>
      </c>
      <c r="Y274" s="405">
        <v>7.99</v>
      </c>
      <c r="Z274" s="402">
        <v>0.254</v>
      </c>
      <c r="AA274" s="534">
        <v>0</v>
      </c>
      <c r="AB274" s="1741">
        <v>0</v>
      </c>
      <c r="AC274" s="401">
        <v>0</v>
      </c>
      <c r="AD274" s="399">
        <v>0</v>
      </c>
      <c r="AE274" s="405">
        <v>0</v>
      </c>
      <c r="AF274" s="401">
        <v>0.06</v>
      </c>
      <c r="AG274" s="399">
        <v>0.218</v>
      </c>
      <c r="AH274" s="398">
        <v>0.28299999999999997</v>
      </c>
      <c r="AI274" s="401">
        <v>0.14000000000000001</v>
      </c>
      <c r="AJ274" s="399">
        <v>5.6000000000000001E-2</v>
      </c>
      <c r="AK274" s="398">
        <v>0</v>
      </c>
      <c r="AL274" s="406">
        <v>0</v>
      </c>
      <c r="AN274" s="2"/>
      <c r="AO274" s="41"/>
      <c r="AP274" s="41"/>
      <c r="AR274" s="2"/>
      <c r="AS274" s="5"/>
      <c r="AT274" s="5"/>
      <c r="AU274" s="5"/>
      <c r="AV274" s="1756"/>
      <c r="AY274" s="5"/>
      <c r="AZ274" s="5"/>
      <c r="BA274" s="5"/>
      <c r="BB274" s="5"/>
      <c r="BC274" s="59"/>
      <c r="BE274" s="5"/>
      <c r="BG274" s="5"/>
      <c r="BH274" s="5"/>
      <c r="BI274" s="5"/>
      <c r="BJ274" s="61"/>
      <c r="BK274" s="61"/>
      <c r="BL274" s="59"/>
      <c r="BM274" s="59"/>
      <c r="BN274" s="59"/>
      <c r="BX274" s="252"/>
      <c r="BY274" s="5"/>
      <c r="BZ274" s="5"/>
      <c r="CD274" s="56"/>
      <c r="CL274" s="258"/>
      <c r="CM274" s="258"/>
      <c r="CO274" s="257"/>
      <c r="CP274" s="258"/>
      <c r="CQ274" s="258"/>
      <c r="CR274" s="258"/>
    </row>
    <row r="275" spans="1:101" ht="14.25" customHeight="1" x14ac:dyDescent="0.15">
      <c r="A275" s="184" t="s">
        <v>179</v>
      </c>
      <c r="B275" s="395" t="s">
        <v>94</v>
      </c>
      <c r="C275" s="1744">
        <v>19.116</v>
      </c>
      <c r="D275" s="408">
        <v>14.135</v>
      </c>
      <c r="E275" s="411">
        <v>0</v>
      </c>
      <c r="F275" s="467">
        <v>0</v>
      </c>
      <c r="G275" s="408">
        <v>0</v>
      </c>
      <c r="H275" s="185">
        <v>0</v>
      </c>
      <c r="I275" s="409">
        <v>29.311</v>
      </c>
      <c r="J275" s="408">
        <v>0</v>
      </c>
      <c r="K275" s="411">
        <v>0</v>
      </c>
      <c r="L275" s="409">
        <v>218.7</v>
      </c>
      <c r="M275" s="415">
        <v>471.66199999999998</v>
      </c>
      <c r="N275" s="411">
        <v>956.66399999999999</v>
      </c>
      <c r="O275" s="194">
        <v>991.71</v>
      </c>
      <c r="P275" s="408">
        <v>1945.566</v>
      </c>
      <c r="Q275" s="412">
        <v>5946.7020000000002</v>
      </c>
      <c r="R275" s="413">
        <v>4895.424</v>
      </c>
      <c r="S275" s="1745">
        <v>9519.8490000000002</v>
      </c>
      <c r="T275" s="411">
        <v>10637.184999999999</v>
      </c>
      <c r="U275" s="1746">
        <v>9600.93</v>
      </c>
      <c r="V275" s="1747">
        <v>2079.1999999999998</v>
      </c>
      <c r="W275" s="414">
        <v>1641.06</v>
      </c>
      <c r="X275" s="413">
        <v>1289.463</v>
      </c>
      <c r="Y275" s="415">
        <v>758.58699999999999</v>
      </c>
      <c r="Z275" s="1748">
        <v>44.064</v>
      </c>
      <c r="AA275" s="535">
        <v>0</v>
      </c>
      <c r="AB275" s="408">
        <v>0</v>
      </c>
      <c r="AC275" s="411">
        <v>0</v>
      </c>
      <c r="AD275" s="409">
        <v>0</v>
      </c>
      <c r="AE275" s="1769">
        <v>0</v>
      </c>
      <c r="AF275" s="411">
        <v>30.24</v>
      </c>
      <c r="AG275" s="409">
        <v>79.596000000000004</v>
      </c>
      <c r="AH275" s="408">
        <v>101.542</v>
      </c>
      <c r="AI275" s="411">
        <v>46.429000000000002</v>
      </c>
      <c r="AJ275" s="409">
        <v>16.254000000000001</v>
      </c>
      <c r="AK275" s="408">
        <v>0</v>
      </c>
      <c r="AL275" s="416">
        <v>0</v>
      </c>
      <c r="AN275" s="2"/>
      <c r="AP275" s="41"/>
      <c r="AR275" s="2"/>
      <c r="AT275" s="5"/>
      <c r="AU275" s="1756"/>
      <c r="AV275" s="5"/>
      <c r="AY275" s="5"/>
      <c r="AZ275" s="5"/>
      <c r="BA275" s="5"/>
      <c r="BB275" s="61"/>
      <c r="BF275" s="5"/>
      <c r="BH275" s="5"/>
      <c r="BI275" s="5"/>
      <c r="BL275" s="5"/>
      <c r="BM275" s="5"/>
      <c r="BN275" s="5"/>
      <c r="BO275" s="61"/>
      <c r="BP275" s="61"/>
      <c r="BQ275" s="59"/>
      <c r="BR275" s="59"/>
      <c r="BS275" s="59"/>
      <c r="BU275" s="256"/>
      <c r="BV275" s="256"/>
      <c r="BW275" s="3"/>
      <c r="CC275" s="252"/>
      <c r="CD275" s="5"/>
      <c r="CE275" s="5"/>
      <c r="CG275" s="5"/>
      <c r="CH275" s="5"/>
      <c r="CI275" s="101"/>
      <c r="CK275" s="59"/>
      <c r="CL275" s="5"/>
      <c r="CM275" s="5"/>
      <c r="CN275" s="56"/>
      <c r="CP275" s="252"/>
      <c r="CQ275" s="258"/>
      <c r="CR275" s="258"/>
      <c r="CT275" s="257"/>
      <c r="CU275" s="258"/>
      <c r="CV275" s="258"/>
      <c r="CW275" s="258"/>
    </row>
    <row r="276" spans="1:101" ht="14.25" customHeight="1" x14ac:dyDescent="0.15">
      <c r="A276" s="186" t="s">
        <v>179</v>
      </c>
      <c r="B276" s="417" t="s">
        <v>96</v>
      </c>
      <c r="C276" s="1749">
        <v>262</v>
      </c>
      <c r="D276" s="419">
        <v>244</v>
      </c>
      <c r="E276" s="422">
        <v>0</v>
      </c>
      <c r="F276" s="468">
        <v>0</v>
      </c>
      <c r="G276" s="419">
        <v>0</v>
      </c>
      <c r="H276" s="187">
        <v>0</v>
      </c>
      <c r="I276" s="420">
        <v>285</v>
      </c>
      <c r="J276" s="1750">
        <v>0</v>
      </c>
      <c r="K276" s="422">
        <v>0</v>
      </c>
      <c r="L276" s="420">
        <v>65</v>
      </c>
      <c r="M276" s="1750">
        <v>66</v>
      </c>
      <c r="N276" s="422">
        <v>65</v>
      </c>
      <c r="O276" s="1752">
        <v>69</v>
      </c>
      <c r="P276" s="419">
        <v>79</v>
      </c>
      <c r="Q276" s="423">
        <v>92</v>
      </c>
      <c r="R276" s="1752">
        <v>100</v>
      </c>
      <c r="S276" s="1750">
        <v>108</v>
      </c>
      <c r="T276" s="422">
        <v>108</v>
      </c>
      <c r="U276" s="1753">
        <v>112</v>
      </c>
      <c r="V276" s="1754">
        <v>108</v>
      </c>
      <c r="W276" s="423">
        <v>108</v>
      </c>
      <c r="X276" s="424">
        <v>70</v>
      </c>
      <c r="Y276" s="425">
        <v>95</v>
      </c>
      <c r="Z276" s="1755">
        <v>173</v>
      </c>
      <c r="AA276" s="255">
        <v>0</v>
      </c>
      <c r="AB276" s="419">
        <v>0</v>
      </c>
      <c r="AC276" s="422">
        <v>0</v>
      </c>
      <c r="AD276" s="420">
        <v>0</v>
      </c>
      <c r="AE276" s="1770">
        <v>0</v>
      </c>
      <c r="AF276" s="422">
        <v>504</v>
      </c>
      <c r="AG276" s="420">
        <v>365</v>
      </c>
      <c r="AH276" s="419">
        <v>359</v>
      </c>
      <c r="AI276" s="422">
        <v>332</v>
      </c>
      <c r="AJ276" s="420">
        <v>290</v>
      </c>
      <c r="AK276" s="419">
        <v>0</v>
      </c>
      <c r="AL276" s="426">
        <v>0</v>
      </c>
      <c r="AN276" s="2"/>
      <c r="AO276" s="2"/>
      <c r="AP276" s="1756"/>
      <c r="AQ276" s="1756"/>
      <c r="AR276" s="61"/>
      <c r="AS276" s="5"/>
      <c r="AT276" s="5"/>
      <c r="AU276" s="5"/>
      <c r="AV276" s="5"/>
      <c r="AY276" s="5"/>
      <c r="AZ276" s="5"/>
      <c r="BA276" s="5"/>
      <c r="BB276" s="5"/>
      <c r="BC276" s="59"/>
      <c r="BD276" s="59"/>
      <c r="BE276" s="61"/>
      <c r="BF276" s="61"/>
      <c r="BG276" s="59"/>
      <c r="BH276" s="59"/>
      <c r="BI276" s="59"/>
      <c r="BK276" s="3"/>
      <c r="BL276" s="3"/>
      <c r="BM276" s="3"/>
      <c r="BS276" s="252"/>
      <c r="BT276" s="5"/>
      <c r="BU276" s="5"/>
      <c r="BW276" s="5"/>
      <c r="BY276" s="5"/>
      <c r="CA276" s="59"/>
      <c r="CB276" s="5"/>
      <c r="CC276" s="254"/>
      <c r="CD276" s="56"/>
    </row>
    <row r="277" spans="1:101" ht="14.25" customHeight="1" x14ac:dyDescent="0.15">
      <c r="A277" s="250" t="s">
        <v>45</v>
      </c>
      <c r="B277" s="394" t="s">
        <v>93</v>
      </c>
      <c r="C277" s="1738">
        <v>203.90700000000001</v>
      </c>
      <c r="D277" s="398">
        <v>319.72300000000001</v>
      </c>
      <c r="E277" s="401">
        <v>370.35300000000001</v>
      </c>
      <c r="F277" s="1739">
        <v>339.63400000000001</v>
      </c>
      <c r="G277" s="398">
        <v>301.35599999999999</v>
      </c>
      <c r="H277" s="183">
        <v>215.28899999999999</v>
      </c>
      <c r="I277" s="399">
        <v>293.69200000000001</v>
      </c>
      <c r="J277" s="1740">
        <v>294.59399999999999</v>
      </c>
      <c r="K277" s="401">
        <v>214.70099999999999</v>
      </c>
      <c r="L277" s="399">
        <v>190.43799999999999</v>
      </c>
      <c r="M277" s="1741">
        <v>158.29599999999999</v>
      </c>
      <c r="N277" s="401">
        <v>147.22200000000001</v>
      </c>
      <c r="O277" s="399">
        <v>134.74700000000001</v>
      </c>
      <c r="P277" s="398">
        <v>128.03800000000001</v>
      </c>
      <c r="Q277" s="404">
        <v>109.819</v>
      </c>
      <c r="R277" s="1739">
        <v>47.69</v>
      </c>
      <c r="S277" s="398">
        <v>31.486000000000001</v>
      </c>
      <c r="T277" s="1742">
        <v>36.661999999999999</v>
      </c>
      <c r="U277" s="1739">
        <v>73.444000000000003</v>
      </c>
      <c r="V277" s="1743">
        <v>99.201999999999998</v>
      </c>
      <c r="W277" s="404">
        <v>130.596</v>
      </c>
      <c r="X277" s="403">
        <v>132.37700000000001</v>
      </c>
      <c r="Y277" s="405">
        <v>167.56899999999999</v>
      </c>
      <c r="Z277" s="402">
        <v>276.14299999999997</v>
      </c>
      <c r="AA277" s="534">
        <v>267.30700000000002</v>
      </c>
      <c r="AB277" s="1741">
        <v>261.55099999999999</v>
      </c>
      <c r="AC277" s="401">
        <v>317.798</v>
      </c>
      <c r="AD277" s="399">
        <v>282.47699999999998</v>
      </c>
      <c r="AE277" s="1771">
        <v>285.91800000000001</v>
      </c>
      <c r="AF277" s="401">
        <v>332.77699999999999</v>
      </c>
      <c r="AG277" s="399">
        <v>280.38200000000001</v>
      </c>
      <c r="AH277" s="398">
        <v>322.89499999999998</v>
      </c>
      <c r="AI277" s="401">
        <v>267.54199999999997</v>
      </c>
      <c r="AJ277" s="399">
        <v>239.43</v>
      </c>
      <c r="AK277" s="398">
        <v>274.07900000000001</v>
      </c>
      <c r="AL277" s="406">
        <v>575.83699999999999</v>
      </c>
      <c r="AO277" s="2"/>
      <c r="AP277" s="2"/>
      <c r="AR277" s="2"/>
      <c r="AS277" s="5"/>
      <c r="AT277" s="5"/>
      <c r="AU277" s="5"/>
      <c r="AV277" s="1756"/>
      <c r="AW277" s="59"/>
      <c r="AX277" s="59"/>
      <c r="AY277" s="5"/>
      <c r="AZ277" s="5"/>
      <c r="BA277" s="5"/>
      <c r="BB277" s="61"/>
      <c r="BF277" s="5"/>
      <c r="BG277" s="61"/>
      <c r="BH277" s="59"/>
      <c r="BJ277" s="5"/>
      <c r="BK277" s="61"/>
      <c r="BL277" s="59"/>
      <c r="BM277" s="59"/>
      <c r="BN277" s="59"/>
      <c r="BO277" s="61"/>
      <c r="BP277" s="61"/>
      <c r="BQ277" s="59"/>
      <c r="BR277" s="59"/>
      <c r="BS277" s="59"/>
      <c r="BU277" s="256"/>
      <c r="BV277" s="256"/>
      <c r="BW277" s="3"/>
      <c r="CA277" s="5"/>
      <c r="CI277" s="5"/>
    </row>
    <row r="278" spans="1:101" ht="14.25" customHeight="1" x14ac:dyDescent="0.15">
      <c r="A278" s="184" t="s">
        <v>180</v>
      </c>
      <c r="B278" s="395" t="s">
        <v>94</v>
      </c>
      <c r="C278" s="1744">
        <v>97106.380999999994</v>
      </c>
      <c r="D278" s="408">
        <v>118183.912</v>
      </c>
      <c r="E278" s="411">
        <v>126916.155</v>
      </c>
      <c r="F278" s="413">
        <v>127474.391</v>
      </c>
      <c r="G278" s="408">
        <v>102918.696</v>
      </c>
      <c r="H278" s="251">
        <v>82664.794999999998</v>
      </c>
      <c r="I278" s="409">
        <v>118155.963</v>
      </c>
      <c r="J278" s="408">
        <v>111133.26300000001</v>
      </c>
      <c r="K278" s="411">
        <v>91491.591</v>
      </c>
      <c r="L278" s="409">
        <v>98447.361000000004</v>
      </c>
      <c r="M278" s="415">
        <v>97660.72</v>
      </c>
      <c r="N278" s="411">
        <v>89850.885999999999</v>
      </c>
      <c r="O278" s="194">
        <v>79828.998000000007</v>
      </c>
      <c r="P278" s="408">
        <v>70514.69</v>
      </c>
      <c r="Q278" s="414">
        <v>60767.607000000004</v>
      </c>
      <c r="R278" s="413">
        <v>46552.317000000003</v>
      </c>
      <c r="S278" s="1745">
        <v>44969.107000000004</v>
      </c>
      <c r="T278" s="411">
        <v>43110.116000000002</v>
      </c>
      <c r="U278" s="1746">
        <v>52412.175999999999</v>
      </c>
      <c r="V278" s="1747">
        <v>52952.402999999998</v>
      </c>
      <c r="W278" s="414">
        <v>70676.274999999994</v>
      </c>
      <c r="X278" s="413">
        <v>68100.061000000002</v>
      </c>
      <c r="Y278" s="415">
        <v>78715.345000000001</v>
      </c>
      <c r="Z278" s="1748">
        <v>116036.45</v>
      </c>
      <c r="AA278" s="535">
        <v>124855.25599999999</v>
      </c>
      <c r="AB278" s="408">
        <v>142523.16500000001</v>
      </c>
      <c r="AC278" s="411">
        <v>149014.45800000001</v>
      </c>
      <c r="AD278" s="409">
        <v>110417.514</v>
      </c>
      <c r="AE278" s="1769">
        <v>98656.436000000002</v>
      </c>
      <c r="AF278" s="411">
        <v>327455.05599999998</v>
      </c>
      <c r="AG278" s="409">
        <v>117183.14</v>
      </c>
      <c r="AH278" s="408">
        <v>133343.97399999999</v>
      </c>
      <c r="AI278" s="411">
        <v>108744.851</v>
      </c>
      <c r="AJ278" s="409">
        <v>105834.177</v>
      </c>
      <c r="AK278" s="408">
        <v>142203.02900000001</v>
      </c>
      <c r="AL278" s="416">
        <v>400755.033</v>
      </c>
      <c r="AN278" s="2"/>
      <c r="AP278" s="2"/>
      <c r="AV278" s="5"/>
      <c r="AX278" s="59"/>
      <c r="AY278" s="5"/>
      <c r="AZ278" s="5"/>
      <c r="BA278" s="5"/>
      <c r="BB278" s="61"/>
      <c r="BC278" s="5"/>
      <c r="BD278" s="5"/>
      <c r="BG278" s="252"/>
      <c r="BH278" s="61"/>
      <c r="BI278" s="254"/>
      <c r="BJ278" s="5"/>
      <c r="BK278" s="5"/>
      <c r="BN278" s="59"/>
      <c r="BO278" s="5"/>
      <c r="BP278" s="61"/>
      <c r="BQ278" s="59"/>
      <c r="BR278" s="59"/>
      <c r="BS278" s="59"/>
      <c r="BT278" s="61"/>
      <c r="BU278" s="61"/>
      <c r="BV278" s="59"/>
      <c r="BW278" s="59"/>
      <c r="BX278" s="59"/>
      <c r="BZ278" s="3"/>
      <c r="CA278" s="3"/>
      <c r="CB278" s="3"/>
      <c r="CF278" s="5"/>
      <c r="CH278" s="252"/>
      <c r="CI278" s="5"/>
      <c r="CJ278" s="5"/>
      <c r="CL278" s="5"/>
      <c r="CM278" s="5"/>
      <c r="CN278" s="5"/>
      <c r="CP278" s="59"/>
      <c r="CQ278" s="5"/>
      <c r="CR278" s="252"/>
      <c r="CT278" s="257"/>
      <c r="CV278" s="258"/>
      <c r="CW278" s="258"/>
    </row>
    <row r="279" spans="1:101" ht="14.25" customHeight="1" x14ac:dyDescent="0.15">
      <c r="A279" s="186" t="s">
        <v>180</v>
      </c>
      <c r="B279" s="417" t="s">
        <v>96</v>
      </c>
      <c r="C279" s="1749">
        <v>476</v>
      </c>
      <c r="D279" s="419">
        <v>370</v>
      </c>
      <c r="E279" s="422">
        <v>343</v>
      </c>
      <c r="F279" s="424">
        <v>375</v>
      </c>
      <c r="G279" s="419">
        <v>342</v>
      </c>
      <c r="H279" s="187">
        <v>384</v>
      </c>
      <c r="I279" s="420">
        <v>402</v>
      </c>
      <c r="J279" s="1750">
        <v>377</v>
      </c>
      <c r="K279" s="422">
        <v>426</v>
      </c>
      <c r="L279" s="420">
        <v>517</v>
      </c>
      <c r="M279" s="1750">
        <v>617</v>
      </c>
      <c r="N279" s="422">
        <v>610</v>
      </c>
      <c r="O279" s="1752">
        <v>592</v>
      </c>
      <c r="P279" s="419">
        <v>551</v>
      </c>
      <c r="Q279" s="423">
        <v>553</v>
      </c>
      <c r="R279" s="1752">
        <v>976</v>
      </c>
      <c r="S279" s="1750">
        <v>1428</v>
      </c>
      <c r="T279" s="422">
        <v>1176</v>
      </c>
      <c r="U279" s="1753">
        <v>714</v>
      </c>
      <c r="V279" s="1754">
        <v>534</v>
      </c>
      <c r="W279" s="423">
        <v>541</v>
      </c>
      <c r="X279" s="424">
        <v>514</v>
      </c>
      <c r="Y279" s="425">
        <v>470</v>
      </c>
      <c r="Z279" s="1755">
        <v>420</v>
      </c>
      <c r="AA279" s="255">
        <v>467</v>
      </c>
      <c r="AB279" s="419">
        <v>545</v>
      </c>
      <c r="AC279" s="422">
        <v>469</v>
      </c>
      <c r="AD279" s="420">
        <v>391</v>
      </c>
      <c r="AE279" s="1770">
        <v>345</v>
      </c>
      <c r="AF279" s="422">
        <v>363</v>
      </c>
      <c r="AG279" s="420">
        <v>418</v>
      </c>
      <c r="AH279" s="419">
        <v>413</v>
      </c>
      <c r="AI279" s="422">
        <v>406</v>
      </c>
      <c r="AJ279" s="420">
        <v>442</v>
      </c>
      <c r="AK279" s="419">
        <v>519</v>
      </c>
      <c r="AL279" s="426">
        <v>696</v>
      </c>
      <c r="AN279" s="2"/>
      <c r="AO279" s="2"/>
      <c r="AP279" s="1756"/>
      <c r="AQ279" s="1756"/>
      <c r="AR279" s="2"/>
      <c r="AU279" s="5"/>
      <c r="AV279" s="5"/>
      <c r="AW279" s="61"/>
      <c r="AX279" s="5"/>
      <c r="AY279" s="59"/>
      <c r="AZ279" s="5"/>
      <c r="BA279" s="5"/>
      <c r="BB279" s="61"/>
      <c r="BC279" s="5"/>
      <c r="BD279" s="5"/>
      <c r="BH279" s="5"/>
      <c r="BI279" s="5"/>
      <c r="BK279" s="61"/>
      <c r="BL279" s="59"/>
      <c r="BM279" s="59"/>
      <c r="BN279" s="59"/>
      <c r="BP279" s="256"/>
      <c r="BQ279" s="256"/>
      <c r="BR279" s="3"/>
      <c r="BU279" s="5"/>
      <c r="BV279" s="5"/>
      <c r="BX279" s="252"/>
      <c r="BY279" s="5"/>
      <c r="BZ279" s="5"/>
      <c r="CB279" s="5"/>
      <c r="CC279" s="5"/>
      <c r="CD279" s="5"/>
      <c r="CF279" s="5"/>
      <c r="CG279" s="5"/>
      <c r="CH279" s="5"/>
      <c r="CJ279" s="257"/>
      <c r="CK279" s="258"/>
      <c r="CL279" s="258"/>
      <c r="CM279" s="258"/>
    </row>
    <row r="280" spans="1:101" ht="14.25" customHeight="1" x14ac:dyDescent="0.15">
      <c r="A280" s="250" t="s">
        <v>47</v>
      </c>
      <c r="B280" s="394" t="s">
        <v>93</v>
      </c>
      <c r="C280" s="1738">
        <v>139.5</v>
      </c>
      <c r="D280" s="398">
        <v>135.102</v>
      </c>
      <c r="E280" s="401">
        <v>154.041</v>
      </c>
      <c r="F280" s="1739">
        <v>154.31800000000001</v>
      </c>
      <c r="G280" s="398">
        <v>170.08</v>
      </c>
      <c r="H280" s="191">
        <v>119.944</v>
      </c>
      <c r="I280" s="399">
        <v>142.16999999999999</v>
      </c>
      <c r="J280" s="1740">
        <v>130.37299999999999</v>
      </c>
      <c r="K280" s="401">
        <v>144.137</v>
      </c>
      <c r="L280" s="399">
        <v>150.874</v>
      </c>
      <c r="M280" s="1741">
        <v>124.41500000000001</v>
      </c>
      <c r="N280" s="401">
        <v>120.974</v>
      </c>
      <c r="O280" s="399">
        <v>132.98699999999999</v>
      </c>
      <c r="P280" s="398">
        <v>126.80500000000001</v>
      </c>
      <c r="Q280" s="402">
        <v>110.34699999999999</v>
      </c>
      <c r="R280" s="1739">
        <v>108.01600000000001</v>
      </c>
      <c r="S280" s="398">
        <v>109.33199999999999</v>
      </c>
      <c r="T280" s="1742">
        <v>121.40600000000001</v>
      </c>
      <c r="U280" s="1739">
        <v>120.46</v>
      </c>
      <c r="V280" s="1743">
        <v>76.903000000000006</v>
      </c>
      <c r="W280" s="404">
        <v>118.04</v>
      </c>
      <c r="X280" s="403">
        <v>109.041</v>
      </c>
      <c r="Y280" s="405">
        <v>100.708</v>
      </c>
      <c r="Z280" s="402">
        <v>119.996</v>
      </c>
      <c r="AA280" s="534">
        <v>97.841999999999999</v>
      </c>
      <c r="AB280" s="1741">
        <v>89.587999999999994</v>
      </c>
      <c r="AC280" s="401">
        <v>128.73699999999999</v>
      </c>
      <c r="AD280" s="399">
        <v>117.113</v>
      </c>
      <c r="AE280" s="1771">
        <v>111.373</v>
      </c>
      <c r="AF280" s="401">
        <v>330.54199999999997</v>
      </c>
      <c r="AG280" s="399">
        <v>106.318</v>
      </c>
      <c r="AH280" s="398">
        <v>113.27800000000001</v>
      </c>
      <c r="AI280" s="401">
        <v>106.43600000000001</v>
      </c>
      <c r="AJ280" s="399">
        <v>109.15</v>
      </c>
      <c r="AK280" s="398">
        <v>122.324</v>
      </c>
      <c r="AL280" s="406">
        <v>122.634</v>
      </c>
      <c r="AN280" s="2"/>
      <c r="AO280" s="2"/>
      <c r="AP280" s="2"/>
      <c r="AR280" s="2"/>
      <c r="AS280" s="5"/>
      <c r="AU280" s="5"/>
      <c r="AV280" s="1756"/>
      <c r="AY280" s="5"/>
      <c r="AZ280" s="5"/>
      <c r="BA280" s="5"/>
      <c r="BB280" s="5"/>
      <c r="BC280" s="59"/>
      <c r="BD280" s="59"/>
      <c r="BE280" s="61"/>
      <c r="BF280" s="61"/>
      <c r="BG280" s="59"/>
      <c r="BH280" s="59"/>
      <c r="BI280" s="5"/>
      <c r="BJ280" s="5"/>
      <c r="BK280" s="5"/>
      <c r="BL280" s="5"/>
      <c r="BO280" s="5"/>
      <c r="BQ280" s="59"/>
      <c r="BR280" s="59"/>
      <c r="BS280" s="5"/>
      <c r="BT280" s="56"/>
      <c r="BU280" s="257"/>
      <c r="BV280" s="258"/>
      <c r="BW280" s="258"/>
      <c r="BX280" s="258"/>
    </row>
    <row r="281" spans="1:101" ht="14.25" customHeight="1" x14ac:dyDescent="0.15">
      <c r="A281" s="184" t="s">
        <v>181</v>
      </c>
      <c r="B281" s="395" t="s">
        <v>94</v>
      </c>
      <c r="C281" s="1744">
        <v>65416.648999999998</v>
      </c>
      <c r="D281" s="408">
        <v>47257.745999999999</v>
      </c>
      <c r="E281" s="411">
        <v>55037.171999999999</v>
      </c>
      <c r="F281" s="413">
        <v>52778.934000000001</v>
      </c>
      <c r="G281" s="408">
        <v>44064.069000000003</v>
      </c>
      <c r="H281" s="251">
        <v>21031.260999999999</v>
      </c>
      <c r="I281" s="409">
        <v>24967.741000000002</v>
      </c>
      <c r="J281" s="408">
        <v>27277.593000000001</v>
      </c>
      <c r="K281" s="411">
        <v>31846.350999999999</v>
      </c>
      <c r="L281" s="409">
        <v>26071.782999999999</v>
      </c>
      <c r="M281" s="415">
        <v>22862.312000000002</v>
      </c>
      <c r="N281" s="411">
        <v>23790.797999999999</v>
      </c>
      <c r="O281" s="194">
        <v>24101.123</v>
      </c>
      <c r="P281" s="408">
        <v>20861.492999999999</v>
      </c>
      <c r="Q281" s="412">
        <v>25624.865000000002</v>
      </c>
      <c r="R281" s="413">
        <v>38383.934000000001</v>
      </c>
      <c r="S281" s="1745">
        <v>27694.409</v>
      </c>
      <c r="T281" s="411">
        <v>24275.824000000001</v>
      </c>
      <c r="U281" s="1746">
        <v>21596.722000000002</v>
      </c>
      <c r="V281" s="1747">
        <v>30749.017</v>
      </c>
      <c r="W281" s="414">
        <v>39233.188999999998</v>
      </c>
      <c r="X281" s="413">
        <v>20216.672999999999</v>
      </c>
      <c r="Y281" s="415">
        <v>25617.64</v>
      </c>
      <c r="Z281" s="1748">
        <v>52475.665999999997</v>
      </c>
      <c r="AA281" s="535">
        <v>46076.578000000001</v>
      </c>
      <c r="AB281" s="408">
        <v>49740.391000000003</v>
      </c>
      <c r="AC281" s="411">
        <v>54744.877999999997</v>
      </c>
      <c r="AD281" s="409">
        <v>34559.230000000003</v>
      </c>
      <c r="AE281" s="1769">
        <v>29104.210999999999</v>
      </c>
      <c r="AF281" s="411">
        <v>122208.51</v>
      </c>
      <c r="AG281" s="409">
        <v>42171.633000000002</v>
      </c>
      <c r="AH281" s="408">
        <v>38287.076000000001</v>
      </c>
      <c r="AI281" s="411">
        <v>37710.129999999997</v>
      </c>
      <c r="AJ281" s="409">
        <v>38981.938000000002</v>
      </c>
      <c r="AK281" s="408">
        <v>41575.898999999998</v>
      </c>
      <c r="AL281" s="416">
        <v>49969.046000000002</v>
      </c>
      <c r="AN281" s="59"/>
      <c r="AO281" s="2"/>
      <c r="AP281" s="2"/>
      <c r="AR281" s="2"/>
      <c r="AT281" s="5"/>
      <c r="AU281" s="1756"/>
      <c r="AV281" s="5"/>
      <c r="AY281" s="5"/>
      <c r="AZ281" s="5"/>
      <c r="BA281" s="5"/>
      <c r="BB281" s="61"/>
      <c r="BC281" s="59"/>
      <c r="BD281" s="5"/>
      <c r="BG281" s="5"/>
      <c r="BH281" s="5"/>
      <c r="BI281" s="5"/>
      <c r="BK281" s="257"/>
      <c r="BL281" s="258"/>
      <c r="BM281" s="258"/>
      <c r="BN281" s="258"/>
    </row>
    <row r="282" spans="1:101" ht="14.25" customHeight="1" x14ac:dyDescent="0.15">
      <c r="A282" s="186" t="s">
        <v>181</v>
      </c>
      <c r="B282" s="417" t="s">
        <v>96</v>
      </c>
      <c r="C282" s="1749">
        <v>469</v>
      </c>
      <c r="D282" s="419">
        <v>350</v>
      </c>
      <c r="E282" s="422">
        <v>357</v>
      </c>
      <c r="F282" s="424">
        <v>342</v>
      </c>
      <c r="G282" s="419">
        <v>259</v>
      </c>
      <c r="H282" s="187">
        <v>175</v>
      </c>
      <c r="I282" s="420">
        <v>176</v>
      </c>
      <c r="J282" s="1750">
        <v>209</v>
      </c>
      <c r="K282" s="422">
        <v>221</v>
      </c>
      <c r="L282" s="420">
        <v>173</v>
      </c>
      <c r="M282" s="1750">
        <v>184</v>
      </c>
      <c r="N282" s="422">
        <v>197</v>
      </c>
      <c r="O282" s="1752">
        <v>181</v>
      </c>
      <c r="P282" s="419">
        <v>165</v>
      </c>
      <c r="Q282" s="423">
        <v>232</v>
      </c>
      <c r="R282" s="1752">
        <v>355</v>
      </c>
      <c r="S282" s="1750">
        <v>253</v>
      </c>
      <c r="T282" s="422">
        <v>200</v>
      </c>
      <c r="U282" s="1753">
        <v>179</v>
      </c>
      <c r="V282" s="1754">
        <v>400</v>
      </c>
      <c r="W282" s="423">
        <v>332</v>
      </c>
      <c r="X282" s="424">
        <v>185</v>
      </c>
      <c r="Y282" s="425">
        <v>254</v>
      </c>
      <c r="Z282" s="1755">
        <v>437</v>
      </c>
      <c r="AA282" s="255">
        <v>471</v>
      </c>
      <c r="AB282" s="419">
        <v>555</v>
      </c>
      <c r="AC282" s="422">
        <v>425</v>
      </c>
      <c r="AD282" s="420">
        <v>295</v>
      </c>
      <c r="AE282" s="1770">
        <v>261</v>
      </c>
      <c r="AF282" s="422">
        <v>370</v>
      </c>
      <c r="AG282" s="420">
        <v>397</v>
      </c>
      <c r="AH282" s="419">
        <v>338</v>
      </c>
      <c r="AI282" s="422">
        <v>354</v>
      </c>
      <c r="AJ282" s="420">
        <v>357</v>
      </c>
      <c r="AK282" s="419">
        <v>340</v>
      </c>
      <c r="AL282" s="426">
        <v>407</v>
      </c>
      <c r="AN282" s="2"/>
      <c r="AO282" s="59"/>
      <c r="AP282" s="2"/>
      <c r="AQ282" s="1756"/>
      <c r="AV282" s="5"/>
      <c r="AY282" s="5"/>
      <c r="AZ282" s="5"/>
      <c r="BA282" s="5"/>
      <c r="BB282" s="61"/>
      <c r="BC282" s="59"/>
      <c r="BD282" s="5"/>
      <c r="BE282" s="5"/>
      <c r="BG282" s="5"/>
      <c r="BH282" s="252"/>
      <c r="BI282" s="252"/>
      <c r="BK282" s="257"/>
      <c r="BL282" s="258"/>
      <c r="BM282" s="258"/>
      <c r="BN282" s="258"/>
    </row>
    <row r="283" spans="1:101" ht="14.25" customHeight="1" x14ac:dyDescent="0.15">
      <c r="A283" s="250" t="s">
        <v>49</v>
      </c>
      <c r="B283" s="394" t="s">
        <v>93</v>
      </c>
      <c r="C283" s="1738">
        <v>5.6680000000000001</v>
      </c>
      <c r="D283" s="398">
        <v>1.0999999999999999E-2</v>
      </c>
      <c r="E283" s="401">
        <v>0</v>
      </c>
      <c r="F283" s="1739">
        <v>0.115</v>
      </c>
      <c r="G283" s="398">
        <v>0.40699999999999997</v>
      </c>
      <c r="H283" s="191">
        <v>1.0349999999999999</v>
      </c>
      <c r="I283" s="399">
        <v>1.9350000000000001</v>
      </c>
      <c r="J283" s="1740">
        <v>2.9369999999999998</v>
      </c>
      <c r="K283" s="401">
        <v>3.73</v>
      </c>
      <c r="L283" s="399">
        <v>6.2290000000000001</v>
      </c>
      <c r="M283" s="1741">
        <v>3.69</v>
      </c>
      <c r="N283" s="401">
        <v>0.99199999999999999</v>
      </c>
      <c r="O283" s="399">
        <v>0.01</v>
      </c>
      <c r="P283" s="398">
        <v>8.0000000000000002E-3</v>
      </c>
      <c r="Q283" s="402">
        <v>0.01</v>
      </c>
      <c r="R283" s="1739">
        <v>0.153</v>
      </c>
      <c r="S283" s="1772">
        <v>5.8999999999999997E-2</v>
      </c>
      <c r="T283" s="1742">
        <v>8.0000000000000002E-3</v>
      </c>
      <c r="U283" s="1739">
        <v>0.27300000000000002</v>
      </c>
      <c r="V283" s="1743">
        <v>0.57899999999999996</v>
      </c>
      <c r="W283" s="404">
        <v>0.70399999999999996</v>
      </c>
      <c r="X283" s="403">
        <v>0.34599999999999997</v>
      </c>
      <c r="Y283" s="405">
        <v>0.34100000000000003</v>
      </c>
      <c r="Z283" s="402">
        <v>0.35</v>
      </c>
      <c r="AA283" s="534">
        <v>0.34</v>
      </c>
      <c r="AB283" s="1741">
        <v>0.95699999999999996</v>
      </c>
      <c r="AC283" s="401">
        <v>2.3340000000000001</v>
      </c>
      <c r="AD283" s="399">
        <v>3.524</v>
      </c>
      <c r="AE283" s="1771">
        <v>5.3780000000000001</v>
      </c>
      <c r="AF283" s="401">
        <v>15.847</v>
      </c>
      <c r="AG283" s="399">
        <v>5.1059999999999999</v>
      </c>
      <c r="AH283" s="398">
        <v>3.8740000000000001</v>
      </c>
      <c r="AI283" s="401">
        <v>3.0049999999999999</v>
      </c>
      <c r="AJ283" s="399">
        <v>1.357</v>
      </c>
      <c r="AK283" s="398">
        <v>0.69</v>
      </c>
      <c r="AL283" s="406">
        <v>1.8540000000000001</v>
      </c>
      <c r="AN283" s="2"/>
      <c r="AO283" s="2"/>
      <c r="AP283" s="59"/>
      <c r="AR283" s="2"/>
      <c r="AU283" s="5"/>
      <c r="AV283" s="1756"/>
      <c r="AW283" s="5"/>
      <c r="BA283" s="5"/>
      <c r="BB283" s="5"/>
      <c r="BC283" s="5"/>
      <c r="BD283" s="5"/>
      <c r="BF283" s="257"/>
      <c r="BG283" s="258"/>
      <c r="BH283" s="258"/>
      <c r="BI283" s="258"/>
    </row>
    <row r="284" spans="1:101" ht="14.25" customHeight="1" x14ac:dyDescent="0.15">
      <c r="A284" s="184" t="s">
        <v>182</v>
      </c>
      <c r="B284" s="395" t="s">
        <v>94</v>
      </c>
      <c r="C284" s="1744">
        <v>5172.2610000000004</v>
      </c>
      <c r="D284" s="408">
        <v>6.35</v>
      </c>
      <c r="E284" s="411">
        <v>0</v>
      </c>
      <c r="F284" s="413">
        <v>83.591999999999999</v>
      </c>
      <c r="G284" s="408">
        <v>360.82799999999997</v>
      </c>
      <c r="H284" s="251">
        <v>864.69</v>
      </c>
      <c r="I284" s="409">
        <v>1571.951</v>
      </c>
      <c r="J284" s="408">
        <v>2358.46</v>
      </c>
      <c r="K284" s="411">
        <v>2820.7</v>
      </c>
      <c r="L284" s="409">
        <v>3898.8989999999999</v>
      </c>
      <c r="M284" s="415">
        <v>2196.384</v>
      </c>
      <c r="N284" s="411">
        <v>563.649</v>
      </c>
      <c r="O284" s="194">
        <v>4.9880000000000004</v>
      </c>
      <c r="P284" s="408">
        <v>3.573</v>
      </c>
      <c r="Q284" s="412">
        <v>3.56</v>
      </c>
      <c r="R284" s="413">
        <v>129.53100000000001</v>
      </c>
      <c r="S284" s="1773">
        <v>47.981000000000002</v>
      </c>
      <c r="T284" s="411">
        <v>2.8479999999999999</v>
      </c>
      <c r="U284" s="1746">
        <v>246.864</v>
      </c>
      <c r="V284" s="1747">
        <v>481.80599999999998</v>
      </c>
      <c r="W284" s="414">
        <v>520.17999999999995</v>
      </c>
      <c r="X284" s="413">
        <v>273.8</v>
      </c>
      <c r="Y284" s="415">
        <v>274.78199999999998</v>
      </c>
      <c r="Z284" s="1748">
        <v>294.55099999999999</v>
      </c>
      <c r="AA284" s="535">
        <v>303.62299999999999</v>
      </c>
      <c r="AB284" s="408">
        <v>730.33100000000002</v>
      </c>
      <c r="AC284" s="411">
        <v>1708.9290000000001</v>
      </c>
      <c r="AD284" s="409">
        <v>2395.4259999999999</v>
      </c>
      <c r="AE284" s="1769">
        <v>3307.27</v>
      </c>
      <c r="AF284" s="411">
        <v>9887.9570000000003</v>
      </c>
      <c r="AG284" s="409">
        <v>3312.1950000000002</v>
      </c>
      <c r="AH284" s="408">
        <v>2776.6370000000002</v>
      </c>
      <c r="AI284" s="411">
        <v>2170.31</v>
      </c>
      <c r="AJ284" s="409">
        <v>946.88900000000001</v>
      </c>
      <c r="AK284" s="408">
        <v>496.86500000000001</v>
      </c>
      <c r="AL284" s="416">
        <v>1736.348</v>
      </c>
      <c r="AN284" s="2"/>
      <c r="AO284" s="2"/>
      <c r="AP284" s="2"/>
      <c r="AV284" s="5"/>
      <c r="AW284" s="61"/>
      <c r="AX284" s="59"/>
      <c r="AY284" s="59"/>
      <c r="AZ284" s="59"/>
      <c r="BA284" s="5"/>
      <c r="BB284" s="5"/>
    </row>
    <row r="285" spans="1:101" ht="14.25" customHeight="1" x14ac:dyDescent="0.15">
      <c r="A285" s="186" t="s">
        <v>182</v>
      </c>
      <c r="B285" s="417" t="s">
        <v>96</v>
      </c>
      <c r="C285" s="1749">
        <v>913</v>
      </c>
      <c r="D285" s="419">
        <v>577</v>
      </c>
      <c r="E285" s="422">
        <v>0</v>
      </c>
      <c r="F285" s="424">
        <v>727</v>
      </c>
      <c r="G285" s="419">
        <v>887</v>
      </c>
      <c r="H285" s="187">
        <v>835</v>
      </c>
      <c r="I285" s="420">
        <v>812</v>
      </c>
      <c r="J285" s="1750">
        <v>803</v>
      </c>
      <c r="K285" s="422">
        <v>756</v>
      </c>
      <c r="L285" s="420">
        <v>626</v>
      </c>
      <c r="M285" s="1750">
        <v>595</v>
      </c>
      <c r="N285" s="422">
        <v>568</v>
      </c>
      <c r="O285" s="1752">
        <v>499</v>
      </c>
      <c r="P285" s="419">
        <v>447</v>
      </c>
      <c r="Q285" s="423">
        <v>356</v>
      </c>
      <c r="R285" s="1752">
        <v>847</v>
      </c>
      <c r="S285" s="1750">
        <v>813</v>
      </c>
      <c r="T285" s="422">
        <v>356</v>
      </c>
      <c r="U285" s="1753">
        <v>904</v>
      </c>
      <c r="V285" s="1754">
        <v>832</v>
      </c>
      <c r="W285" s="423">
        <v>739</v>
      </c>
      <c r="X285" s="424">
        <v>791</v>
      </c>
      <c r="Y285" s="425">
        <v>806</v>
      </c>
      <c r="Z285" s="1755">
        <v>842</v>
      </c>
      <c r="AA285" s="255">
        <v>893</v>
      </c>
      <c r="AB285" s="419">
        <v>763</v>
      </c>
      <c r="AC285" s="422">
        <v>732</v>
      </c>
      <c r="AD285" s="420">
        <v>680</v>
      </c>
      <c r="AE285" s="1770">
        <v>615</v>
      </c>
      <c r="AF285" s="422">
        <v>624</v>
      </c>
      <c r="AG285" s="420">
        <v>649</v>
      </c>
      <c r="AH285" s="419">
        <v>717</v>
      </c>
      <c r="AI285" s="422">
        <v>722</v>
      </c>
      <c r="AJ285" s="420">
        <v>698</v>
      </c>
      <c r="AK285" s="419">
        <v>720</v>
      </c>
      <c r="AL285" s="426">
        <v>937</v>
      </c>
      <c r="AN285" s="2"/>
      <c r="AO285" s="2"/>
      <c r="AQ285" s="1756"/>
      <c r="AV285" s="5"/>
      <c r="AW285" s="61"/>
      <c r="AX285" s="59"/>
      <c r="AY285" s="59"/>
      <c r="AZ285" s="59"/>
      <c r="BB285" s="5"/>
      <c r="BC285" s="258"/>
      <c r="BD285" s="258"/>
    </row>
    <row r="286" spans="1:101" ht="14.25" customHeight="1" x14ac:dyDescent="0.15">
      <c r="A286" s="250" t="s">
        <v>51</v>
      </c>
      <c r="B286" s="394" t="s">
        <v>93</v>
      </c>
      <c r="C286" s="1738">
        <v>1.5880000000000001</v>
      </c>
      <c r="D286" s="398">
        <v>1.6539999999999999</v>
      </c>
      <c r="E286" s="401">
        <v>1.0580000000000001</v>
      </c>
      <c r="F286" s="1739">
        <v>0.752</v>
      </c>
      <c r="G286" s="398">
        <v>0.47</v>
      </c>
      <c r="H286" s="191">
        <v>0.28499999999999998</v>
      </c>
      <c r="I286" s="399">
        <v>0.26500000000000001</v>
      </c>
      <c r="J286" s="1740">
        <v>0.108</v>
      </c>
      <c r="K286" s="401">
        <v>0.112</v>
      </c>
      <c r="L286" s="399">
        <v>4.2999999999999997E-2</v>
      </c>
      <c r="M286" s="1741">
        <v>2.4E-2</v>
      </c>
      <c r="N286" s="401">
        <v>4.7E-2</v>
      </c>
      <c r="O286" s="399">
        <v>7.2999999999999995E-2</v>
      </c>
      <c r="P286" s="398">
        <v>7.5999999999999998E-2</v>
      </c>
      <c r="Q286" s="402">
        <v>8.4000000000000005E-2</v>
      </c>
      <c r="R286" s="1739">
        <v>8.3000000000000004E-2</v>
      </c>
      <c r="S286" s="398">
        <v>9.8000000000000004E-2</v>
      </c>
      <c r="T286" s="1742">
        <v>0.10100000000000001</v>
      </c>
      <c r="U286" s="1739">
        <v>6.8000000000000005E-2</v>
      </c>
      <c r="V286" s="1743">
        <v>4.3999999999999997E-2</v>
      </c>
      <c r="W286" s="404">
        <v>3.3000000000000002E-2</v>
      </c>
      <c r="X286" s="403">
        <v>3.5000000000000003E-2</v>
      </c>
      <c r="Y286" s="405">
        <v>2.1999999999999999E-2</v>
      </c>
      <c r="Z286" s="402">
        <v>3.5999999999999997E-2</v>
      </c>
      <c r="AA286" s="534">
        <v>1.9E-2</v>
      </c>
      <c r="AB286" s="1741">
        <v>0.04</v>
      </c>
      <c r="AC286" s="401">
        <v>3.5000000000000003E-2</v>
      </c>
      <c r="AD286" s="399">
        <v>4.3999999999999997E-2</v>
      </c>
      <c r="AE286" s="1771">
        <v>5.2999999999999999E-2</v>
      </c>
      <c r="AF286" s="401">
        <v>0.19500000000000001</v>
      </c>
      <c r="AG286" s="399">
        <v>0.217</v>
      </c>
      <c r="AH286" s="398">
        <v>0.19700000000000001</v>
      </c>
      <c r="AI286" s="401">
        <v>0.26900000000000002</v>
      </c>
      <c r="AJ286" s="399">
        <v>0.26</v>
      </c>
      <c r="AK286" s="398">
        <v>0.53300000000000003</v>
      </c>
      <c r="AL286" s="406">
        <v>6.42</v>
      </c>
      <c r="AO286" s="2"/>
      <c r="AV286" s="5"/>
      <c r="AW286" s="61"/>
      <c r="AX286" s="59"/>
      <c r="AY286" s="59"/>
      <c r="AZ286" s="59"/>
    </row>
    <row r="287" spans="1:101" ht="14.25" customHeight="1" x14ac:dyDescent="0.15">
      <c r="A287" s="184" t="s">
        <v>183</v>
      </c>
      <c r="B287" s="395" t="s">
        <v>94</v>
      </c>
      <c r="C287" s="1744">
        <v>5654.2430000000004</v>
      </c>
      <c r="D287" s="408">
        <v>2098.4940000000001</v>
      </c>
      <c r="E287" s="411">
        <v>1477.548</v>
      </c>
      <c r="F287" s="413">
        <v>1544.508</v>
      </c>
      <c r="G287" s="408">
        <v>1128.934</v>
      </c>
      <c r="H287" s="251">
        <v>722.95100000000002</v>
      </c>
      <c r="I287" s="409">
        <v>1095.877</v>
      </c>
      <c r="J287" s="408">
        <v>364.71600000000001</v>
      </c>
      <c r="K287" s="411">
        <v>887.221</v>
      </c>
      <c r="L287" s="409">
        <v>905.04200000000003</v>
      </c>
      <c r="M287" s="415">
        <v>999</v>
      </c>
      <c r="N287" s="411">
        <v>1033.019</v>
      </c>
      <c r="O287" s="194">
        <v>546.48099999999999</v>
      </c>
      <c r="P287" s="408">
        <v>231.12</v>
      </c>
      <c r="Q287" s="412">
        <v>208.44</v>
      </c>
      <c r="R287" s="413">
        <v>209.84399999999999</v>
      </c>
      <c r="S287" s="1745">
        <v>225.18</v>
      </c>
      <c r="T287" s="411">
        <v>227.01599999999999</v>
      </c>
      <c r="U287" s="1746">
        <v>157.78800000000001</v>
      </c>
      <c r="V287" s="1747">
        <v>133.38</v>
      </c>
      <c r="W287" s="414">
        <v>186.94800000000001</v>
      </c>
      <c r="X287" s="413">
        <v>212.76</v>
      </c>
      <c r="Y287" s="415">
        <v>280.26</v>
      </c>
      <c r="Z287" s="1748">
        <v>414.721</v>
      </c>
      <c r="AA287" s="535">
        <v>295.92</v>
      </c>
      <c r="AB287" s="408">
        <v>693.36</v>
      </c>
      <c r="AC287" s="411">
        <v>471.96</v>
      </c>
      <c r="AD287" s="409">
        <v>706.31799999999998</v>
      </c>
      <c r="AE287" s="1769">
        <v>819.17899999999997</v>
      </c>
      <c r="AF287" s="411">
        <v>2668.1320000000001</v>
      </c>
      <c r="AG287" s="409">
        <v>1148.796</v>
      </c>
      <c r="AH287" s="408">
        <v>964.98</v>
      </c>
      <c r="AI287" s="411">
        <v>1245.2950000000001</v>
      </c>
      <c r="AJ287" s="409">
        <v>1715.47</v>
      </c>
      <c r="AK287" s="408">
        <v>2669.5459999999998</v>
      </c>
      <c r="AL287" s="416">
        <v>54137.777999999998</v>
      </c>
      <c r="AO287" s="2"/>
      <c r="AW287" s="5"/>
      <c r="AZ287" s="5"/>
      <c r="BA287" s="5"/>
      <c r="BB287" s="5"/>
    </row>
    <row r="288" spans="1:101" ht="14.25" customHeight="1" x14ac:dyDescent="0.15">
      <c r="A288" s="186" t="s">
        <v>183</v>
      </c>
      <c r="B288" s="417" t="s">
        <v>96</v>
      </c>
      <c r="C288" s="1749">
        <v>3561</v>
      </c>
      <c r="D288" s="419">
        <v>1269</v>
      </c>
      <c r="E288" s="422">
        <v>1397</v>
      </c>
      <c r="F288" s="424">
        <v>2054</v>
      </c>
      <c r="G288" s="419">
        <v>2402</v>
      </c>
      <c r="H288" s="187">
        <v>2537</v>
      </c>
      <c r="I288" s="420">
        <v>4135</v>
      </c>
      <c r="J288" s="1750">
        <v>3377</v>
      </c>
      <c r="K288" s="422">
        <v>7922</v>
      </c>
      <c r="L288" s="420">
        <v>21047</v>
      </c>
      <c r="M288" s="1750">
        <v>41625</v>
      </c>
      <c r="N288" s="422">
        <v>21979</v>
      </c>
      <c r="O288" s="1752">
        <v>7486</v>
      </c>
      <c r="P288" s="419">
        <v>3041</v>
      </c>
      <c r="Q288" s="423">
        <v>2481</v>
      </c>
      <c r="R288" s="1752">
        <v>2528</v>
      </c>
      <c r="S288" s="1750">
        <v>2298</v>
      </c>
      <c r="T288" s="422">
        <v>2248</v>
      </c>
      <c r="U288" s="1753">
        <v>2320</v>
      </c>
      <c r="V288" s="1754">
        <v>3031</v>
      </c>
      <c r="W288" s="423">
        <v>5665</v>
      </c>
      <c r="X288" s="424">
        <v>6079</v>
      </c>
      <c r="Y288" s="425">
        <v>12739</v>
      </c>
      <c r="Z288" s="1755">
        <v>11520</v>
      </c>
      <c r="AA288" s="255">
        <v>15575</v>
      </c>
      <c r="AB288" s="419">
        <v>17334</v>
      </c>
      <c r="AC288" s="422">
        <v>13485</v>
      </c>
      <c r="AD288" s="420">
        <v>16053</v>
      </c>
      <c r="AE288" s="1770">
        <v>15456</v>
      </c>
      <c r="AF288" s="422">
        <v>13683</v>
      </c>
      <c r="AG288" s="420">
        <v>5294</v>
      </c>
      <c r="AH288" s="419">
        <v>4898</v>
      </c>
      <c r="AI288" s="422">
        <v>4629</v>
      </c>
      <c r="AJ288" s="420">
        <v>6598</v>
      </c>
      <c r="AK288" s="419">
        <v>5009</v>
      </c>
      <c r="AL288" s="426">
        <v>8433</v>
      </c>
      <c r="AO288" s="2"/>
      <c r="AQ288" s="1756"/>
      <c r="AR288" s="2"/>
      <c r="AU288" s="5"/>
      <c r="AV288" s="5"/>
      <c r="AW288" s="5"/>
      <c r="BA288" s="5"/>
      <c r="BB288" s="5"/>
    </row>
    <row r="289" spans="1:54" ht="14.25" customHeight="1" x14ac:dyDescent="0.15">
      <c r="A289" s="250" t="s">
        <v>53</v>
      </c>
      <c r="B289" s="394" t="s">
        <v>93</v>
      </c>
      <c r="C289" s="1738">
        <v>7.3419999999999996</v>
      </c>
      <c r="D289" s="398">
        <v>5.7130000000000001</v>
      </c>
      <c r="E289" s="401">
        <v>5.82</v>
      </c>
      <c r="F289" s="1739">
        <v>6.3</v>
      </c>
      <c r="G289" s="398">
        <v>6.7</v>
      </c>
      <c r="H289" s="191">
        <v>4.4009999999999998</v>
      </c>
      <c r="I289" s="399">
        <v>8.8160000000000007</v>
      </c>
      <c r="J289" s="1740">
        <v>8.7080000000000002</v>
      </c>
      <c r="K289" s="401">
        <v>7.4720000000000004</v>
      </c>
      <c r="L289" s="399">
        <v>8.343</v>
      </c>
      <c r="M289" s="1741">
        <v>6.6719999999999997</v>
      </c>
      <c r="N289" s="401">
        <v>6.67</v>
      </c>
      <c r="O289" s="399">
        <v>5.98</v>
      </c>
      <c r="P289" s="398">
        <v>6.4269999999999996</v>
      </c>
      <c r="Q289" s="402">
        <v>7.4089999999999998</v>
      </c>
      <c r="R289" s="1739">
        <v>5.8410000000000002</v>
      </c>
      <c r="S289" s="398">
        <v>7.1550000000000002</v>
      </c>
      <c r="T289" s="1742">
        <v>7.1059999999999999</v>
      </c>
      <c r="U289" s="1739">
        <v>7.3550000000000004</v>
      </c>
      <c r="V289" s="1743">
        <v>6.718</v>
      </c>
      <c r="W289" s="404">
        <v>8.5109999999999992</v>
      </c>
      <c r="X289" s="403">
        <v>4.9269999999999996</v>
      </c>
      <c r="Y289" s="405">
        <v>5.1050000000000004</v>
      </c>
      <c r="Z289" s="402">
        <v>6.2619999999999996</v>
      </c>
      <c r="AA289" s="534">
        <v>5.5030000000000001</v>
      </c>
      <c r="AB289" s="1741">
        <v>4.5039999999999996</v>
      </c>
      <c r="AC289" s="401">
        <v>5.9909999999999997</v>
      </c>
      <c r="AD289" s="399">
        <v>7.3940000000000001</v>
      </c>
      <c r="AE289" s="1771">
        <v>7.8730000000000002</v>
      </c>
      <c r="AF289" s="401">
        <v>6.7960000000000003</v>
      </c>
      <c r="AG289" s="399">
        <v>6.3559999999999999</v>
      </c>
      <c r="AH289" s="398">
        <v>7.7469999999999999</v>
      </c>
      <c r="AI289" s="479">
        <v>6.5069999999999997</v>
      </c>
      <c r="AJ289" s="399">
        <v>6.1070000000000002</v>
      </c>
      <c r="AK289" s="398">
        <v>5.3739999999999997</v>
      </c>
      <c r="AL289" s="406">
        <v>15.122</v>
      </c>
      <c r="AN289" s="2"/>
      <c r="AO289" s="2"/>
      <c r="AV289" s="5"/>
      <c r="AW289" s="5"/>
      <c r="BA289" s="5"/>
      <c r="BB289" s="5"/>
    </row>
    <row r="290" spans="1:54" ht="14.25" customHeight="1" x14ac:dyDescent="0.15">
      <c r="A290" s="184" t="s">
        <v>184</v>
      </c>
      <c r="B290" s="395" t="s">
        <v>94</v>
      </c>
      <c r="C290" s="1744">
        <v>8350.7780000000002</v>
      </c>
      <c r="D290" s="408">
        <v>2179.116</v>
      </c>
      <c r="E290" s="411">
        <v>2238.9160000000002</v>
      </c>
      <c r="F290" s="413">
        <v>2520.0189999999998</v>
      </c>
      <c r="G290" s="408">
        <v>2139.9119999999998</v>
      </c>
      <c r="H290" s="251">
        <v>1568.7539999999999</v>
      </c>
      <c r="I290" s="409">
        <v>3358.0439999999999</v>
      </c>
      <c r="J290" s="408">
        <v>1975.3520000000001</v>
      </c>
      <c r="K290" s="411">
        <v>1883.596</v>
      </c>
      <c r="L290" s="409">
        <v>1968.1679999999999</v>
      </c>
      <c r="M290" s="415">
        <v>1726.682</v>
      </c>
      <c r="N290" s="411">
        <v>1645.396</v>
      </c>
      <c r="O290" s="194">
        <v>1543.249</v>
      </c>
      <c r="P290" s="408">
        <v>1672.04</v>
      </c>
      <c r="Q290" s="412">
        <v>1868.692</v>
      </c>
      <c r="R290" s="413">
        <v>1685.297</v>
      </c>
      <c r="S290" s="1745">
        <v>1736.0350000000001</v>
      </c>
      <c r="T290" s="411">
        <v>1696.54</v>
      </c>
      <c r="U290" s="1746">
        <v>1847.9449999999999</v>
      </c>
      <c r="V290" s="1747">
        <v>1734.836</v>
      </c>
      <c r="W290" s="414">
        <v>3419.3339999999998</v>
      </c>
      <c r="X290" s="413">
        <v>1461.24</v>
      </c>
      <c r="Y290" s="415">
        <v>1725.2239999999999</v>
      </c>
      <c r="Z290" s="1748">
        <v>2316.2750000000001</v>
      </c>
      <c r="AA290" s="535">
        <v>2149.0709999999999</v>
      </c>
      <c r="AB290" s="408">
        <v>2004.4690000000001</v>
      </c>
      <c r="AC290" s="411">
        <v>2398.2579999999998</v>
      </c>
      <c r="AD290" s="409">
        <v>2476.2220000000002</v>
      </c>
      <c r="AE290" s="1769">
        <v>2398.4650000000001</v>
      </c>
      <c r="AF290" s="411">
        <v>2419.4920000000002</v>
      </c>
      <c r="AG290" s="409">
        <v>2363.9580000000001</v>
      </c>
      <c r="AH290" s="408">
        <v>2623.5140000000001</v>
      </c>
      <c r="AI290" s="411">
        <v>2230.9989999999998</v>
      </c>
      <c r="AJ290" s="409">
        <v>2405.6030000000001</v>
      </c>
      <c r="AK290" s="408">
        <v>3333.7979999999998</v>
      </c>
      <c r="AL290" s="416">
        <v>25257.664000000001</v>
      </c>
      <c r="AN290" s="2"/>
      <c r="AV290" s="5"/>
      <c r="AW290" s="5"/>
      <c r="BA290" s="5"/>
      <c r="BB290" s="5"/>
    </row>
    <row r="291" spans="1:54" ht="14.25" customHeight="1" x14ac:dyDescent="0.15">
      <c r="A291" s="186" t="s">
        <v>184</v>
      </c>
      <c r="B291" s="417" t="s">
        <v>96</v>
      </c>
      <c r="C291" s="1749">
        <v>1137</v>
      </c>
      <c r="D291" s="419">
        <v>381</v>
      </c>
      <c r="E291" s="422">
        <v>385</v>
      </c>
      <c r="F291" s="424">
        <v>400</v>
      </c>
      <c r="G291" s="419">
        <v>319</v>
      </c>
      <c r="H291" s="187">
        <v>356</v>
      </c>
      <c r="I291" s="420">
        <v>381</v>
      </c>
      <c r="J291" s="1750">
        <v>227</v>
      </c>
      <c r="K291" s="422">
        <v>252</v>
      </c>
      <c r="L291" s="420">
        <v>236</v>
      </c>
      <c r="M291" s="1750">
        <v>259</v>
      </c>
      <c r="N291" s="422">
        <v>247</v>
      </c>
      <c r="O291" s="1752">
        <v>258</v>
      </c>
      <c r="P291" s="419">
        <v>260</v>
      </c>
      <c r="Q291" s="423">
        <v>252</v>
      </c>
      <c r="R291" s="1752">
        <v>289</v>
      </c>
      <c r="S291" s="1750">
        <v>243</v>
      </c>
      <c r="T291" s="422">
        <v>239</v>
      </c>
      <c r="U291" s="1753">
        <v>251</v>
      </c>
      <c r="V291" s="1754">
        <v>258</v>
      </c>
      <c r="W291" s="423">
        <v>402</v>
      </c>
      <c r="X291" s="424">
        <v>297</v>
      </c>
      <c r="Y291" s="425">
        <v>338</v>
      </c>
      <c r="Z291" s="1755">
        <v>370</v>
      </c>
      <c r="AA291" s="255">
        <v>391</v>
      </c>
      <c r="AB291" s="419">
        <v>445</v>
      </c>
      <c r="AC291" s="422">
        <v>400</v>
      </c>
      <c r="AD291" s="420">
        <v>335</v>
      </c>
      <c r="AE291" s="1770">
        <v>305</v>
      </c>
      <c r="AF291" s="422">
        <v>356</v>
      </c>
      <c r="AG291" s="420">
        <v>372</v>
      </c>
      <c r="AH291" s="419">
        <v>339</v>
      </c>
      <c r="AI291" s="422">
        <v>343</v>
      </c>
      <c r="AJ291" s="420">
        <v>394</v>
      </c>
      <c r="AK291" s="419">
        <v>620</v>
      </c>
      <c r="AL291" s="426">
        <v>1670</v>
      </c>
      <c r="AN291" s="2"/>
      <c r="AP291" s="1756"/>
      <c r="AQ291" s="1756"/>
      <c r="AR291" s="61"/>
      <c r="AU291" s="5"/>
      <c r="AV291" s="5"/>
      <c r="AW291" s="5"/>
      <c r="BA291" s="5"/>
      <c r="BB291" s="5"/>
    </row>
    <row r="292" spans="1:54" ht="14.25" customHeight="1" x14ac:dyDescent="0.15">
      <c r="A292" s="250" t="s">
        <v>54</v>
      </c>
      <c r="B292" s="394" t="s">
        <v>93</v>
      </c>
      <c r="C292" s="1738">
        <v>18.931999999999999</v>
      </c>
      <c r="D292" s="398">
        <v>11.648999999999999</v>
      </c>
      <c r="E292" s="401">
        <v>13.14</v>
      </c>
      <c r="F292" s="1739">
        <v>13.641</v>
      </c>
      <c r="G292" s="398">
        <v>11.874000000000001</v>
      </c>
      <c r="H292" s="191">
        <v>7.5010000000000003</v>
      </c>
      <c r="I292" s="399">
        <v>11.914999999999999</v>
      </c>
      <c r="J292" s="1740">
        <v>13.063000000000001</v>
      </c>
      <c r="K292" s="401">
        <v>10.211</v>
      </c>
      <c r="L292" s="399">
        <v>11.052</v>
      </c>
      <c r="M292" s="1741">
        <v>8.5190000000000001</v>
      </c>
      <c r="N292" s="401">
        <v>11.398999999999999</v>
      </c>
      <c r="O292" s="399">
        <v>14.23</v>
      </c>
      <c r="P292" s="398">
        <v>15.993</v>
      </c>
      <c r="Q292" s="402">
        <v>12.769</v>
      </c>
      <c r="R292" s="1739">
        <v>16.14</v>
      </c>
      <c r="S292" s="398">
        <v>10.996</v>
      </c>
      <c r="T292" s="1742">
        <v>8.4109999999999996</v>
      </c>
      <c r="U292" s="1739">
        <v>5.8120000000000003</v>
      </c>
      <c r="V292" s="1743">
        <v>2.9630000000000001</v>
      </c>
      <c r="W292" s="404">
        <v>4.99</v>
      </c>
      <c r="X292" s="403">
        <v>3.3580000000000001</v>
      </c>
      <c r="Y292" s="405">
        <v>2.2770000000000001</v>
      </c>
      <c r="Z292" s="402">
        <v>1.8149999999999999</v>
      </c>
      <c r="AA292" s="534">
        <v>1.595</v>
      </c>
      <c r="AB292" s="1741">
        <v>2.7290000000000001</v>
      </c>
      <c r="AC292" s="401">
        <v>4.5220000000000002</v>
      </c>
      <c r="AD292" s="399">
        <v>5.7110000000000003</v>
      </c>
      <c r="AE292" s="1771">
        <v>8.9600000000000009</v>
      </c>
      <c r="AF292" s="401">
        <v>29.916</v>
      </c>
      <c r="AG292" s="399">
        <v>17.106000000000002</v>
      </c>
      <c r="AH292" s="398">
        <v>19.556999999999999</v>
      </c>
      <c r="AI292" s="401">
        <v>18.684000000000001</v>
      </c>
      <c r="AJ292" s="399">
        <v>16.027000000000001</v>
      </c>
      <c r="AK292" s="398">
        <v>15.566000000000001</v>
      </c>
      <c r="AL292" s="406">
        <v>20.344999999999999</v>
      </c>
      <c r="AN292" s="2"/>
      <c r="AP292" s="1756"/>
      <c r="AV292" s="5"/>
      <c r="AW292" s="5"/>
      <c r="BA292" s="5"/>
      <c r="BB292" s="5"/>
    </row>
    <row r="293" spans="1:54" ht="14.25" customHeight="1" x14ac:dyDescent="0.15">
      <c r="A293" s="184" t="s">
        <v>185</v>
      </c>
      <c r="B293" s="395" t="s">
        <v>94</v>
      </c>
      <c r="C293" s="1744">
        <v>26224.173999999999</v>
      </c>
      <c r="D293" s="408">
        <v>8663.8150000000005</v>
      </c>
      <c r="E293" s="411">
        <v>10219.324000000001</v>
      </c>
      <c r="F293" s="413">
        <v>7842.7780000000002</v>
      </c>
      <c r="G293" s="408">
        <v>5707.3239999999996</v>
      </c>
      <c r="H293" s="251">
        <v>2877.5410000000002</v>
      </c>
      <c r="I293" s="409">
        <v>4267.2629999999999</v>
      </c>
      <c r="J293" s="408">
        <v>4658.1809999999996</v>
      </c>
      <c r="K293" s="411">
        <v>5271.402</v>
      </c>
      <c r="L293" s="409">
        <v>5298.6689999999999</v>
      </c>
      <c r="M293" s="415">
        <v>5497.5069999999996</v>
      </c>
      <c r="N293" s="411">
        <v>6487.6729999999998</v>
      </c>
      <c r="O293" s="194">
        <v>5615.6710000000003</v>
      </c>
      <c r="P293" s="408">
        <v>4922.192</v>
      </c>
      <c r="Q293" s="412">
        <v>4535.4660000000003</v>
      </c>
      <c r="R293" s="413">
        <v>5919.5230000000001</v>
      </c>
      <c r="S293" s="1745">
        <v>4013.8910000000001</v>
      </c>
      <c r="T293" s="411">
        <v>3302.8069999999998</v>
      </c>
      <c r="U293" s="1746">
        <v>2197.0120000000002</v>
      </c>
      <c r="V293" s="1747">
        <v>1925.2449999999999</v>
      </c>
      <c r="W293" s="414">
        <v>3135.9960000000001</v>
      </c>
      <c r="X293" s="413">
        <v>2289.886</v>
      </c>
      <c r="Y293" s="415">
        <v>2883.502</v>
      </c>
      <c r="Z293" s="1748">
        <v>3209.4789999999998</v>
      </c>
      <c r="AA293" s="535">
        <v>2938.518</v>
      </c>
      <c r="AB293" s="408">
        <v>2971.598</v>
      </c>
      <c r="AC293" s="411">
        <v>3081.1849999999999</v>
      </c>
      <c r="AD293" s="409">
        <v>2966.674</v>
      </c>
      <c r="AE293" s="1769">
        <v>4082.7489999999998</v>
      </c>
      <c r="AF293" s="411">
        <v>16495.344000000001</v>
      </c>
      <c r="AG293" s="409">
        <v>7563.6009999999997</v>
      </c>
      <c r="AH293" s="408">
        <v>7749.5429999999997</v>
      </c>
      <c r="AI293" s="411">
        <v>7000.8609999999999</v>
      </c>
      <c r="AJ293" s="409">
        <v>6891.4170000000004</v>
      </c>
      <c r="AK293" s="408">
        <v>7736.7979999999998</v>
      </c>
      <c r="AL293" s="416">
        <v>25128.326000000001</v>
      </c>
      <c r="AO293" s="2"/>
      <c r="AP293" s="1756"/>
      <c r="AV293" s="5"/>
      <c r="AW293" s="61"/>
      <c r="AX293" s="59"/>
      <c r="AY293" s="59"/>
      <c r="AZ293" s="59"/>
      <c r="BA293" s="5"/>
      <c r="BB293" s="5"/>
    </row>
    <row r="294" spans="1:54" ht="14.25" customHeight="1" x14ac:dyDescent="0.15">
      <c r="A294" s="186" t="s">
        <v>185</v>
      </c>
      <c r="B294" s="417" t="s">
        <v>96</v>
      </c>
      <c r="C294" s="1749">
        <v>1385</v>
      </c>
      <c r="D294" s="419">
        <v>744</v>
      </c>
      <c r="E294" s="422">
        <v>778</v>
      </c>
      <c r="F294" s="424">
        <v>575</v>
      </c>
      <c r="G294" s="419">
        <v>481</v>
      </c>
      <c r="H294" s="187">
        <v>384</v>
      </c>
      <c r="I294" s="420">
        <v>358</v>
      </c>
      <c r="J294" s="1750">
        <v>357</v>
      </c>
      <c r="K294" s="422">
        <v>516</v>
      </c>
      <c r="L294" s="420">
        <v>479</v>
      </c>
      <c r="M294" s="1750">
        <v>645</v>
      </c>
      <c r="N294" s="422">
        <v>569</v>
      </c>
      <c r="O294" s="1752">
        <v>395</v>
      </c>
      <c r="P294" s="419">
        <v>308</v>
      </c>
      <c r="Q294" s="423">
        <v>355</v>
      </c>
      <c r="R294" s="1752">
        <v>367</v>
      </c>
      <c r="S294" s="1750">
        <v>365</v>
      </c>
      <c r="T294" s="422">
        <v>393</v>
      </c>
      <c r="U294" s="1753">
        <v>378</v>
      </c>
      <c r="V294" s="1754">
        <v>650</v>
      </c>
      <c r="W294" s="423">
        <v>628</v>
      </c>
      <c r="X294" s="424">
        <v>682</v>
      </c>
      <c r="Y294" s="425">
        <v>1266</v>
      </c>
      <c r="Z294" s="1755">
        <v>1768</v>
      </c>
      <c r="AA294" s="255">
        <v>1842</v>
      </c>
      <c r="AB294" s="419">
        <v>1089</v>
      </c>
      <c r="AC294" s="422">
        <v>681</v>
      </c>
      <c r="AD294" s="420">
        <v>519</v>
      </c>
      <c r="AE294" s="1770">
        <v>456</v>
      </c>
      <c r="AF294" s="422">
        <v>551</v>
      </c>
      <c r="AG294" s="420">
        <v>442</v>
      </c>
      <c r="AH294" s="419">
        <v>396</v>
      </c>
      <c r="AI294" s="422">
        <v>375</v>
      </c>
      <c r="AJ294" s="420">
        <v>430</v>
      </c>
      <c r="AK294" s="419">
        <v>497</v>
      </c>
      <c r="AL294" s="426">
        <v>1235</v>
      </c>
      <c r="AQ294" s="1756"/>
      <c r="AR294" s="2"/>
      <c r="AV294" s="5"/>
      <c r="AX294" s="59"/>
      <c r="AZ294" s="5"/>
      <c r="BA294" s="5"/>
      <c r="BB294" s="5"/>
    </row>
    <row r="295" spans="1:54" ht="14.25" customHeight="1" x14ac:dyDescent="0.15">
      <c r="A295" s="250" t="s">
        <v>55</v>
      </c>
      <c r="B295" s="394" t="s">
        <v>93</v>
      </c>
      <c r="C295" s="1738">
        <v>20.713999999999999</v>
      </c>
      <c r="D295" s="398">
        <v>14.172000000000001</v>
      </c>
      <c r="E295" s="401">
        <v>13.191000000000001</v>
      </c>
      <c r="F295" s="1739">
        <v>13.891</v>
      </c>
      <c r="G295" s="398">
        <v>11.824</v>
      </c>
      <c r="H295" s="191">
        <v>8.2520000000000007</v>
      </c>
      <c r="I295" s="399">
        <v>10.279</v>
      </c>
      <c r="J295" s="1740">
        <v>9.8510000000000009</v>
      </c>
      <c r="K295" s="401">
        <v>8.9830000000000005</v>
      </c>
      <c r="L295" s="399">
        <v>10.053000000000001</v>
      </c>
      <c r="M295" s="1741">
        <v>5.9390000000000001</v>
      </c>
      <c r="N295" s="401">
        <v>3.1040000000000001</v>
      </c>
      <c r="O295" s="399">
        <v>2.601</v>
      </c>
      <c r="P295" s="398">
        <v>2.7719999999999998</v>
      </c>
      <c r="Q295" s="402">
        <v>0.36299999999999999</v>
      </c>
      <c r="R295" s="1739">
        <v>0</v>
      </c>
      <c r="S295" s="1772">
        <v>0</v>
      </c>
      <c r="T295" s="401">
        <v>0</v>
      </c>
      <c r="U295" s="403">
        <v>0</v>
      </c>
      <c r="V295" s="1743">
        <v>0</v>
      </c>
      <c r="W295" s="404">
        <v>0</v>
      </c>
      <c r="X295" s="403">
        <v>0</v>
      </c>
      <c r="Y295" s="405">
        <v>0</v>
      </c>
      <c r="Z295" s="404">
        <v>0</v>
      </c>
      <c r="AA295" s="534">
        <v>0</v>
      </c>
      <c r="AB295" s="1741">
        <v>0</v>
      </c>
      <c r="AC295" s="401">
        <v>0</v>
      </c>
      <c r="AD295" s="399">
        <v>0.57499999999999996</v>
      </c>
      <c r="AE295" s="1771">
        <v>1.96</v>
      </c>
      <c r="AF295" s="401">
        <v>6.5389999999999997</v>
      </c>
      <c r="AG295" s="399">
        <v>6.8029999999999999</v>
      </c>
      <c r="AH295" s="398">
        <v>9.17</v>
      </c>
      <c r="AI295" s="401">
        <v>8.6839999999999993</v>
      </c>
      <c r="AJ295" s="399">
        <v>8.7460000000000004</v>
      </c>
      <c r="AK295" s="190">
        <v>11.144</v>
      </c>
      <c r="AL295" s="406">
        <v>17.186</v>
      </c>
      <c r="AR295" s="2"/>
      <c r="AV295" s="1756"/>
      <c r="AY295" s="59"/>
      <c r="AZ295" s="5"/>
      <c r="BA295" s="5"/>
      <c r="BB295" s="5"/>
    </row>
    <row r="296" spans="1:54" ht="14.25" customHeight="1" x14ac:dyDescent="0.15">
      <c r="A296" s="184" t="s">
        <v>186</v>
      </c>
      <c r="B296" s="395" t="s">
        <v>94</v>
      </c>
      <c r="C296" s="1744">
        <v>41010.745000000003</v>
      </c>
      <c r="D296" s="408">
        <v>14248.925999999999</v>
      </c>
      <c r="E296" s="411">
        <v>12427.588</v>
      </c>
      <c r="F296" s="413">
        <v>12998.512000000001</v>
      </c>
      <c r="G296" s="408">
        <v>10219.77</v>
      </c>
      <c r="H296" s="251">
        <v>6873.1850000000004</v>
      </c>
      <c r="I296" s="409">
        <v>7917.1989999999996</v>
      </c>
      <c r="J296" s="408">
        <v>6795.7920000000004</v>
      </c>
      <c r="K296" s="411">
        <v>5860.8360000000002</v>
      </c>
      <c r="L296" s="409">
        <v>4871.9880000000003</v>
      </c>
      <c r="M296" s="415">
        <v>3072.1030000000001</v>
      </c>
      <c r="N296" s="411">
        <v>1751.8679999999999</v>
      </c>
      <c r="O296" s="194">
        <v>1362.4739999999999</v>
      </c>
      <c r="P296" s="408">
        <v>1056.4559999999999</v>
      </c>
      <c r="Q296" s="412">
        <v>135.756</v>
      </c>
      <c r="R296" s="413">
        <v>0</v>
      </c>
      <c r="S296" s="1773">
        <v>0</v>
      </c>
      <c r="T296" s="411">
        <v>0</v>
      </c>
      <c r="U296" s="413">
        <v>0</v>
      </c>
      <c r="V296" s="1747">
        <v>0</v>
      </c>
      <c r="W296" s="414">
        <v>0</v>
      </c>
      <c r="X296" s="413">
        <v>0</v>
      </c>
      <c r="Y296" s="415">
        <v>0</v>
      </c>
      <c r="Z296" s="414">
        <v>0</v>
      </c>
      <c r="AA296" s="535">
        <v>0</v>
      </c>
      <c r="AB296" s="408">
        <v>0</v>
      </c>
      <c r="AC296" s="411">
        <v>0</v>
      </c>
      <c r="AD296" s="409">
        <v>870.26400000000001</v>
      </c>
      <c r="AE296" s="1769">
        <v>2777.8789999999999</v>
      </c>
      <c r="AF296" s="411">
        <v>9688.125</v>
      </c>
      <c r="AG296" s="409">
        <v>10060.772000000001</v>
      </c>
      <c r="AH296" s="408">
        <v>12639.553</v>
      </c>
      <c r="AI296" s="411">
        <v>10631.248</v>
      </c>
      <c r="AJ296" s="409">
        <v>10271.481</v>
      </c>
      <c r="AK296" s="195">
        <v>13406.159</v>
      </c>
      <c r="AL296" s="416">
        <v>36840.877</v>
      </c>
      <c r="AO296" s="2"/>
      <c r="AR296" s="2"/>
      <c r="AV296" s="5"/>
      <c r="AW296" s="5"/>
      <c r="BA296" s="5"/>
      <c r="BB296" s="61"/>
    </row>
    <row r="297" spans="1:54" ht="14.25" customHeight="1" x14ac:dyDescent="0.15">
      <c r="A297" s="186" t="s">
        <v>186</v>
      </c>
      <c r="B297" s="417" t="s">
        <v>96</v>
      </c>
      <c r="C297" s="1749">
        <v>1980</v>
      </c>
      <c r="D297" s="419">
        <v>1005</v>
      </c>
      <c r="E297" s="422">
        <v>942</v>
      </c>
      <c r="F297" s="424">
        <v>936</v>
      </c>
      <c r="G297" s="419">
        <v>864</v>
      </c>
      <c r="H297" s="187">
        <v>833</v>
      </c>
      <c r="I297" s="420">
        <v>770</v>
      </c>
      <c r="J297" s="1750">
        <v>690</v>
      </c>
      <c r="K297" s="422">
        <v>652</v>
      </c>
      <c r="L297" s="420">
        <v>485</v>
      </c>
      <c r="M297" s="1750">
        <v>517</v>
      </c>
      <c r="N297" s="422">
        <v>564</v>
      </c>
      <c r="O297" s="1752">
        <v>524</v>
      </c>
      <c r="P297" s="419">
        <v>381</v>
      </c>
      <c r="Q297" s="423">
        <v>374</v>
      </c>
      <c r="R297" s="1752">
        <v>0</v>
      </c>
      <c r="S297" s="1750">
        <v>0</v>
      </c>
      <c r="T297" s="422">
        <v>0</v>
      </c>
      <c r="U297" s="424">
        <v>0</v>
      </c>
      <c r="V297" s="1754">
        <v>0</v>
      </c>
      <c r="W297" s="423">
        <v>0</v>
      </c>
      <c r="X297" s="424">
        <v>0</v>
      </c>
      <c r="Y297" s="425">
        <v>0</v>
      </c>
      <c r="Z297" s="423">
        <v>0</v>
      </c>
      <c r="AA297" s="255">
        <v>0</v>
      </c>
      <c r="AB297" s="419">
        <v>0</v>
      </c>
      <c r="AC297" s="422">
        <v>0</v>
      </c>
      <c r="AD297" s="420">
        <v>1514</v>
      </c>
      <c r="AE297" s="1770">
        <v>1417</v>
      </c>
      <c r="AF297" s="422">
        <v>1482</v>
      </c>
      <c r="AG297" s="420">
        <v>1479</v>
      </c>
      <c r="AH297" s="419">
        <v>1378</v>
      </c>
      <c r="AI297" s="422">
        <v>1224</v>
      </c>
      <c r="AJ297" s="420">
        <v>1174</v>
      </c>
      <c r="AK297" s="199">
        <v>1203</v>
      </c>
      <c r="AL297" s="426">
        <v>2144</v>
      </c>
      <c r="AN297" s="2"/>
      <c r="AQ297" s="1756"/>
      <c r="AR297" s="2"/>
      <c r="AU297" s="5"/>
      <c r="AV297" s="5"/>
      <c r="AW297" s="61"/>
      <c r="AZ297" s="5"/>
      <c r="BA297" s="5"/>
      <c r="BB297" s="5"/>
    </row>
    <row r="298" spans="1:54" ht="14.25" customHeight="1" x14ac:dyDescent="0.15">
      <c r="A298" s="250" t="s">
        <v>130</v>
      </c>
      <c r="B298" s="394" t="s">
        <v>93</v>
      </c>
      <c r="C298" s="1738">
        <v>1.56</v>
      </c>
      <c r="D298" s="398">
        <v>1.1930000000000001</v>
      </c>
      <c r="E298" s="401">
        <v>1.4350000000000001</v>
      </c>
      <c r="F298" s="1739">
        <v>1.4530000000000001</v>
      </c>
      <c r="G298" s="398">
        <v>0.47399999999999998</v>
      </c>
      <c r="H298" s="191">
        <v>0.5</v>
      </c>
      <c r="I298" s="399">
        <v>2.1739999999999999</v>
      </c>
      <c r="J298" s="1740">
        <v>2.548</v>
      </c>
      <c r="K298" s="401">
        <v>13.989000000000001</v>
      </c>
      <c r="L298" s="399">
        <v>39.89</v>
      </c>
      <c r="M298" s="1741">
        <v>41.682000000000002</v>
      </c>
      <c r="N298" s="401">
        <v>51.582999999999998</v>
      </c>
      <c r="O298" s="399">
        <v>74.751999999999995</v>
      </c>
      <c r="P298" s="398">
        <v>94.704999999999998</v>
      </c>
      <c r="Q298" s="402">
        <v>97.662000000000006</v>
      </c>
      <c r="R298" s="1739">
        <v>58.912999999999997</v>
      </c>
      <c r="S298" s="398">
        <v>31.343</v>
      </c>
      <c r="T298" s="1742">
        <v>5.9139999999999997</v>
      </c>
      <c r="U298" s="1739">
        <v>1.8160000000000001</v>
      </c>
      <c r="V298" s="1743">
        <v>9.1999999999999998E-2</v>
      </c>
      <c r="W298" s="404">
        <v>7.2999999999999995E-2</v>
      </c>
      <c r="X298" s="403">
        <v>2.7E-2</v>
      </c>
      <c r="Y298" s="405">
        <v>0</v>
      </c>
      <c r="Z298" s="404">
        <v>0</v>
      </c>
      <c r="AA298" s="534">
        <v>0</v>
      </c>
      <c r="AB298" s="1741">
        <v>0.05</v>
      </c>
      <c r="AC298" s="401">
        <v>13.343999999999999</v>
      </c>
      <c r="AD298" s="399">
        <v>21.259</v>
      </c>
      <c r="AE298" s="1771">
        <v>31.344999999999999</v>
      </c>
      <c r="AF298" s="401">
        <v>76.191999999999993</v>
      </c>
      <c r="AG298" s="399">
        <v>37.448999999999998</v>
      </c>
      <c r="AH298" s="398">
        <v>24.23</v>
      </c>
      <c r="AI298" s="401">
        <v>13.641999999999999</v>
      </c>
      <c r="AJ298" s="399">
        <v>11.66</v>
      </c>
      <c r="AK298" s="398">
        <v>13.666</v>
      </c>
      <c r="AL298" s="406">
        <v>13.452999999999999</v>
      </c>
      <c r="AN298" s="2"/>
      <c r="AO298" s="2"/>
      <c r="AR298" s="2"/>
      <c r="AU298" s="5"/>
      <c r="AV298" s="5"/>
      <c r="AW298" s="5"/>
      <c r="AZ298" s="252"/>
    </row>
    <row r="299" spans="1:54" ht="14.25" customHeight="1" x14ac:dyDescent="0.15">
      <c r="A299" s="184" t="s">
        <v>187</v>
      </c>
      <c r="B299" s="395" t="s">
        <v>94</v>
      </c>
      <c r="C299" s="1744">
        <v>633.03200000000004</v>
      </c>
      <c r="D299" s="408">
        <v>382.15800000000002</v>
      </c>
      <c r="E299" s="411">
        <v>501.18400000000003</v>
      </c>
      <c r="F299" s="413">
        <v>469.09800000000001</v>
      </c>
      <c r="G299" s="408">
        <v>110.916</v>
      </c>
      <c r="H299" s="251">
        <v>143.29499999999999</v>
      </c>
      <c r="I299" s="409">
        <v>846.48299999999995</v>
      </c>
      <c r="J299" s="408">
        <v>892.06399999999996</v>
      </c>
      <c r="K299" s="411">
        <v>4342.9840000000004</v>
      </c>
      <c r="L299" s="409">
        <v>11674.152</v>
      </c>
      <c r="M299" s="415">
        <v>11393.621999999999</v>
      </c>
      <c r="N299" s="411">
        <v>13551.214</v>
      </c>
      <c r="O299" s="194">
        <v>16895.126</v>
      </c>
      <c r="P299" s="408">
        <v>22429.217000000001</v>
      </c>
      <c r="Q299" s="412">
        <v>22489.198</v>
      </c>
      <c r="R299" s="413">
        <v>15523.268</v>
      </c>
      <c r="S299" s="1745">
        <v>8546.4599999999991</v>
      </c>
      <c r="T299" s="411">
        <v>1762.5609999999999</v>
      </c>
      <c r="U299" s="1746">
        <v>424.00900000000001</v>
      </c>
      <c r="V299" s="1747">
        <v>68.224000000000004</v>
      </c>
      <c r="W299" s="414">
        <v>73.483000000000004</v>
      </c>
      <c r="X299" s="413">
        <v>29.548999999999999</v>
      </c>
      <c r="Y299" s="415">
        <v>0</v>
      </c>
      <c r="Z299" s="414">
        <v>0</v>
      </c>
      <c r="AA299" s="535">
        <v>0</v>
      </c>
      <c r="AB299" s="408">
        <v>16.2</v>
      </c>
      <c r="AC299" s="411">
        <v>2987.7550000000001</v>
      </c>
      <c r="AD299" s="409">
        <v>4423.4639999999999</v>
      </c>
      <c r="AE299" s="415">
        <v>5249.9449999999997</v>
      </c>
      <c r="AF299" s="411">
        <v>14522.844999999999</v>
      </c>
      <c r="AG299" s="409">
        <v>5726.6679999999997</v>
      </c>
      <c r="AH299" s="408">
        <v>5711.0309999999999</v>
      </c>
      <c r="AI299" s="411">
        <v>3915.1170000000002</v>
      </c>
      <c r="AJ299" s="409">
        <v>3573.4389999999999</v>
      </c>
      <c r="AK299" s="408">
        <v>3343.0320000000002</v>
      </c>
      <c r="AL299" s="416">
        <v>2667.654</v>
      </c>
      <c r="AN299" s="2"/>
      <c r="AO299" s="2"/>
      <c r="AP299" s="2"/>
      <c r="AR299" s="2"/>
      <c r="AT299" s="5"/>
      <c r="AU299" s="5"/>
      <c r="AV299" s="5"/>
      <c r="AW299" s="5"/>
      <c r="AZ299" s="252"/>
    </row>
    <row r="300" spans="1:54" ht="14.25" customHeight="1" x14ac:dyDescent="0.15">
      <c r="A300" s="186" t="s">
        <v>187</v>
      </c>
      <c r="B300" s="417" t="s">
        <v>96</v>
      </c>
      <c r="C300" s="1749">
        <v>406</v>
      </c>
      <c r="D300" s="419">
        <v>320</v>
      </c>
      <c r="E300" s="422">
        <v>349</v>
      </c>
      <c r="F300" s="424">
        <v>323</v>
      </c>
      <c r="G300" s="419">
        <v>234</v>
      </c>
      <c r="H300" s="187">
        <v>287</v>
      </c>
      <c r="I300" s="420">
        <v>389</v>
      </c>
      <c r="J300" s="1750">
        <v>350</v>
      </c>
      <c r="K300" s="422">
        <v>310</v>
      </c>
      <c r="L300" s="420">
        <v>293</v>
      </c>
      <c r="M300" s="1750">
        <v>273</v>
      </c>
      <c r="N300" s="422">
        <v>263</v>
      </c>
      <c r="O300" s="1752">
        <v>226</v>
      </c>
      <c r="P300" s="419">
        <v>237</v>
      </c>
      <c r="Q300" s="423">
        <v>230</v>
      </c>
      <c r="R300" s="1752">
        <v>263</v>
      </c>
      <c r="S300" s="1750">
        <v>273</v>
      </c>
      <c r="T300" s="422">
        <v>298</v>
      </c>
      <c r="U300" s="1753">
        <v>233</v>
      </c>
      <c r="V300" s="1754">
        <v>742</v>
      </c>
      <c r="W300" s="423">
        <v>1007</v>
      </c>
      <c r="X300" s="424">
        <v>1094</v>
      </c>
      <c r="Y300" s="425">
        <v>0</v>
      </c>
      <c r="Z300" s="423">
        <v>0</v>
      </c>
      <c r="AA300" s="255">
        <v>0</v>
      </c>
      <c r="AB300" s="419">
        <v>324</v>
      </c>
      <c r="AC300" s="422">
        <v>224</v>
      </c>
      <c r="AD300" s="420">
        <v>208</v>
      </c>
      <c r="AE300" s="425">
        <v>167</v>
      </c>
      <c r="AF300" s="422">
        <v>191</v>
      </c>
      <c r="AG300" s="420">
        <v>153</v>
      </c>
      <c r="AH300" s="419">
        <v>236</v>
      </c>
      <c r="AI300" s="422">
        <v>287</v>
      </c>
      <c r="AJ300" s="420">
        <v>306</v>
      </c>
      <c r="AK300" s="419">
        <v>245</v>
      </c>
      <c r="AL300" s="426">
        <v>198</v>
      </c>
      <c r="AN300" s="2"/>
      <c r="AO300" s="2"/>
      <c r="AQ300" s="1756"/>
      <c r="AR300" s="2"/>
      <c r="AU300" s="5"/>
      <c r="AV300" s="5"/>
      <c r="AW300" s="5"/>
      <c r="AZ300" s="5"/>
    </row>
    <row r="301" spans="1:54" ht="14.25" customHeight="1" x14ac:dyDescent="0.15">
      <c r="A301" s="250" t="s">
        <v>131</v>
      </c>
      <c r="B301" s="394" t="s">
        <v>93</v>
      </c>
      <c r="C301" s="1738">
        <v>71.605999999999995</v>
      </c>
      <c r="D301" s="398">
        <v>96.242999999999995</v>
      </c>
      <c r="E301" s="401">
        <v>94.466999999999999</v>
      </c>
      <c r="F301" s="1739">
        <v>94.116</v>
      </c>
      <c r="G301" s="398">
        <v>93.459000000000003</v>
      </c>
      <c r="H301" s="191">
        <v>66.634</v>
      </c>
      <c r="I301" s="399">
        <v>115.956</v>
      </c>
      <c r="J301" s="1740">
        <v>109.196</v>
      </c>
      <c r="K301" s="1774">
        <v>113.43899999999999</v>
      </c>
      <c r="L301" s="399">
        <v>118.601</v>
      </c>
      <c r="M301" s="1741">
        <v>108.31</v>
      </c>
      <c r="N301" s="401">
        <v>105.04600000000001</v>
      </c>
      <c r="O301" s="259">
        <v>99.293000000000006</v>
      </c>
      <c r="P301" s="398">
        <v>100.559</v>
      </c>
      <c r="Q301" s="402">
        <v>98.26</v>
      </c>
      <c r="R301" s="1739">
        <v>103.45</v>
      </c>
      <c r="S301" s="398">
        <v>98.484999999999999</v>
      </c>
      <c r="T301" s="1742">
        <v>94.277000000000001</v>
      </c>
      <c r="U301" s="1739">
        <v>94.936000000000007</v>
      </c>
      <c r="V301" s="1743">
        <v>63.536999999999999</v>
      </c>
      <c r="W301" s="404">
        <v>76.299000000000007</v>
      </c>
      <c r="X301" s="403">
        <v>61.335000000000001</v>
      </c>
      <c r="Y301" s="405">
        <v>61.173999999999999</v>
      </c>
      <c r="Z301" s="402">
        <v>77.837999999999994</v>
      </c>
      <c r="AA301" s="534">
        <v>70.244</v>
      </c>
      <c r="AB301" s="1741">
        <v>60.978000000000002</v>
      </c>
      <c r="AC301" s="401">
        <v>94.033000000000001</v>
      </c>
      <c r="AD301" s="399">
        <v>93.326999999999998</v>
      </c>
      <c r="AE301" s="405">
        <v>90.456000000000003</v>
      </c>
      <c r="AF301" s="401">
        <v>87.141999999999996</v>
      </c>
      <c r="AG301" s="399">
        <v>82.344999999999999</v>
      </c>
      <c r="AH301" s="398">
        <v>90.39</v>
      </c>
      <c r="AI301" s="401">
        <v>76.692999999999998</v>
      </c>
      <c r="AJ301" s="399">
        <v>72.683000000000007</v>
      </c>
      <c r="AK301" s="398">
        <v>70.274000000000001</v>
      </c>
      <c r="AL301" s="406">
        <v>66.790000000000006</v>
      </c>
      <c r="AO301" s="2"/>
      <c r="AP301" s="2"/>
      <c r="AV301" s="5"/>
      <c r="AW301" s="5"/>
      <c r="AZ301" s="252"/>
    </row>
    <row r="302" spans="1:54" ht="14.25" customHeight="1" x14ac:dyDescent="0.15">
      <c r="A302" s="184" t="s">
        <v>188</v>
      </c>
      <c r="B302" s="395" t="s">
        <v>94</v>
      </c>
      <c r="C302" s="1744">
        <v>20964.776000000002</v>
      </c>
      <c r="D302" s="408">
        <v>29975.163</v>
      </c>
      <c r="E302" s="411">
        <v>34298.292000000001</v>
      </c>
      <c r="F302" s="413">
        <v>29404.231</v>
      </c>
      <c r="G302" s="408">
        <v>24819.144</v>
      </c>
      <c r="H302" s="251">
        <v>14490.543</v>
      </c>
      <c r="I302" s="409">
        <v>19857.010999999999</v>
      </c>
      <c r="J302" s="408">
        <v>17052.356</v>
      </c>
      <c r="K302" s="193">
        <v>18793.295999999998</v>
      </c>
      <c r="L302" s="409">
        <v>19006.41</v>
      </c>
      <c r="M302" s="415">
        <v>20458.946</v>
      </c>
      <c r="N302" s="411">
        <v>20481.866000000002</v>
      </c>
      <c r="O302" s="260">
        <v>18711.919000000002</v>
      </c>
      <c r="P302" s="408">
        <v>18938.133999999998</v>
      </c>
      <c r="Q302" s="412">
        <v>22259.578000000001</v>
      </c>
      <c r="R302" s="413">
        <v>26089.827000000001</v>
      </c>
      <c r="S302" s="1745">
        <v>21328.773000000001</v>
      </c>
      <c r="T302" s="411">
        <v>19125.375</v>
      </c>
      <c r="U302" s="1746">
        <v>18544.917000000001</v>
      </c>
      <c r="V302" s="1747">
        <v>18133.523000000001</v>
      </c>
      <c r="W302" s="414">
        <v>19372.02</v>
      </c>
      <c r="X302" s="413">
        <v>12395.155000000001</v>
      </c>
      <c r="Y302" s="415">
        <v>15721.111999999999</v>
      </c>
      <c r="Z302" s="1748">
        <v>32468.379000000001</v>
      </c>
      <c r="AA302" s="535">
        <v>30857.464</v>
      </c>
      <c r="AB302" s="408">
        <v>29820.641</v>
      </c>
      <c r="AC302" s="411">
        <v>32662.771000000001</v>
      </c>
      <c r="AD302" s="409">
        <v>23261.271000000001</v>
      </c>
      <c r="AE302" s="415">
        <v>16708.419000000002</v>
      </c>
      <c r="AF302" s="411">
        <v>18811.483</v>
      </c>
      <c r="AG302" s="409">
        <v>19177.830999999998</v>
      </c>
      <c r="AH302" s="408">
        <v>18963.050999999999</v>
      </c>
      <c r="AI302" s="411">
        <v>15307.069</v>
      </c>
      <c r="AJ302" s="409">
        <v>15686.423000000001</v>
      </c>
      <c r="AK302" s="408">
        <v>16691.213</v>
      </c>
      <c r="AL302" s="416">
        <v>19254.856</v>
      </c>
      <c r="AN302" s="2"/>
      <c r="AP302" s="2"/>
      <c r="AR302" s="2"/>
      <c r="AT302" s="5"/>
      <c r="AU302" s="5"/>
    </row>
    <row r="303" spans="1:54" ht="14.25" customHeight="1" x14ac:dyDescent="0.15">
      <c r="A303" s="186" t="s">
        <v>188</v>
      </c>
      <c r="B303" s="417" t="s">
        <v>96</v>
      </c>
      <c r="C303" s="1749">
        <v>293</v>
      </c>
      <c r="D303" s="419">
        <v>311</v>
      </c>
      <c r="E303" s="422">
        <v>363</v>
      </c>
      <c r="F303" s="424">
        <v>312</v>
      </c>
      <c r="G303" s="419">
        <v>266</v>
      </c>
      <c r="H303" s="187">
        <v>217</v>
      </c>
      <c r="I303" s="420">
        <v>171</v>
      </c>
      <c r="J303" s="1750">
        <v>156</v>
      </c>
      <c r="K303" s="261">
        <v>166</v>
      </c>
      <c r="L303" s="420">
        <v>160</v>
      </c>
      <c r="M303" s="1750">
        <v>189</v>
      </c>
      <c r="N303" s="422">
        <v>195</v>
      </c>
      <c r="O303" s="262">
        <v>188</v>
      </c>
      <c r="P303" s="419">
        <v>188</v>
      </c>
      <c r="Q303" s="423">
        <v>227</v>
      </c>
      <c r="R303" s="1752">
        <v>252</v>
      </c>
      <c r="S303" s="1750">
        <v>217</v>
      </c>
      <c r="T303" s="422">
        <v>203</v>
      </c>
      <c r="U303" s="1753">
        <v>195</v>
      </c>
      <c r="V303" s="1754">
        <v>285</v>
      </c>
      <c r="W303" s="423">
        <v>254</v>
      </c>
      <c r="X303" s="424">
        <v>202</v>
      </c>
      <c r="Y303" s="425">
        <v>257</v>
      </c>
      <c r="Z303" s="1755">
        <v>417</v>
      </c>
      <c r="AA303" s="255">
        <v>439</v>
      </c>
      <c r="AB303" s="419">
        <v>489</v>
      </c>
      <c r="AC303" s="422">
        <v>347</v>
      </c>
      <c r="AD303" s="420">
        <v>249</v>
      </c>
      <c r="AE303" s="425">
        <v>185</v>
      </c>
      <c r="AF303" s="422">
        <v>216</v>
      </c>
      <c r="AG303" s="420">
        <v>233</v>
      </c>
      <c r="AH303" s="419">
        <v>210</v>
      </c>
      <c r="AI303" s="422">
        <v>200</v>
      </c>
      <c r="AJ303" s="420">
        <v>216</v>
      </c>
      <c r="AK303" s="419">
        <v>238</v>
      </c>
      <c r="AL303" s="426">
        <v>288</v>
      </c>
      <c r="AN303" s="2"/>
      <c r="AO303" s="2"/>
      <c r="AQ303" s="1756"/>
      <c r="AR303" s="2"/>
      <c r="AU303" s="5"/>
    </row>
    <row r="304" spans="1:54" ht="14.25" customHeight="1" x14ac:dyDescent="0.15">
      <c r="A304" s="250" t="s">
        <v>58</v>
      </c>
      <c r="B304" s="394" t="s">
        <v>93</v>
      </c>
      <c r="C304" s="1738">
        <v>0</v>
      </c>
      <c r="D304" s="398">
        <v>0</v>
      </c>
      <c r="E304" s="401">
        <v>0</v>
      </c>
      <c r="F304" s="1775">
        <v>0</v>
      </c>
      <c r="G304" s="398">
        <v>0</v>
      </c>
      <c r="H304" s="183">
        <v>0</v>
      </c>
      <c r="I304" s="399">
        <v>0</v>
      </c>
      <c r="J304" s="398">
        <v>0</v>
      </c>
      <c r="K304" s="401">
        <v>0</v>
      </c>
      <c r="L304" s="399">
        <v>0.17899999999999999</v>
      </c>
      <c r="M304" s="1741">
        <v>0.68799999999999994</v>
      </c>
      <c r="N304" s="401">
        <v>0.95</v>
      </c>
      <c r="O304" s="399">
        <v>1.8149999999999999</v>
      </c>
      <c r="P304" s="398">
        <v>6.1449999999999996</v>
      </c>
      <c r="Q304" s="402">
        <v>12.461</v>
      </c>
      <c r="R304" s="1739">
        <v>18.908999999999999</v>
      </c>
      <c r="S304" s="398">
        <v>27.459</v>
      </c>
      <c r="T304" s="1742">
        <v>40.118000000000002</v>
      </c>
      <c r="U304" s="1739">
        <v>38.262</v>
      </c>
      <c r="V304" s="1743">
        <v>19.690000000000001</v>
      </c>
      <c r="W304" s="404">
        <v>9.2780000000000005</v>
      </c>
      <c r="X304" s="403">
        <v>2.3140000000000001</v>
      </c>
      <c r="Y304" s="405">
        <v>1.2529999999999999</v>
      </c>
      <c r="Z304" s="402">
        <v>1.1850000000000001</v>
      </c>
      <c r="AA304" s="534">
        <v>0.82399999999999995</v>
      </c>
      <c r="AB304" s="1741">
        <v>1.8879999999999999</v>
      </c>
      <c r="AC304" s="401">
        <v>6.8029999999999999</v>
      </c>
      <c r="AD304" s="399">
        <v>14.272</v>
      </c>
      <c r="AE304" s="405">
        <v>15.657999999999999</v>
      </c>
      <c r="AF304" s="401">
        <v>37.642000000000003</v>
      </c>
      <c r="AG304" s="399">
        <v>4.141</v>
      </c>
      <c r="AH304" s="398">
        <v>3.4140000000000001</v>
      </c>
      <c r="AI304" s="401">
        <v>1.554</v>
      </c>
      <c r="AJ304" s="399">
        <v>0.81599999999999995</v>
      </c>
      <c r="AK304" s="398">
        <v>0.43</v>
      </c>
      <c r="AL304" s="406">
        <v>5.8000000000000003E-2</v>
      </c>
      <c r="AN304" s="2"/>
      <c r="AO304" s="2"/>
      <c r="AP304" s="2"/>
      <c r="AR304" s="2"/>
      <c r="AU304" s="5"/>
    </row>
    <row r="305" spans="1:56" ht="14.25" customHeight="1" x14ac:dyDescent="0.15">
      <c r="A305" s="184" t="s">
        <v>189</v>
      </c>
      <c r="B305" s="395" t="s">
        <v>94</v>
      </c>
      <c r="C305" s="1744">
        <v>0</v>
      </c>
      <c r="D305" s="408">
        <v>0</v>
      </c>
      <c r="E305" s="411">
        <v>0</v>
      </c>
      <c r="F305" s="1776">
        <v>0</v>
      </c>
      <c r="G305" s="408">
        <v>0</v>
      </c>
      <c r="H305" s="185">
        <v>0</v>
      </c>
      <c r="I305" s="409">
        <v>0</v>
      </c>
      <c r="J305" s="408">
        <v>0</v>
      </c>
      <c r="K305" s="411">
        <v>0</v>
      </c>
      <c r="L305" s="409">
        <v>201.44200000000001</v>
      </c>
      <c r="M305" s="415">
        <v>901.59400000000005</v>
      </c>
      <c r="N305" s="411">
        <v>1220.9179999999999</v>
      </c>
      <c r="O305" s="194">
        <v>1688.278</v>
      </c>
      <c r="P305" s="408">
        <v>4702.8050000000003</v>
      </c>
      <c r="Q305" s="412">
        <v>9939.4380000000001</v>
      </c>
      <c r="R305" s="413">
        <v>17050.078000000001</v>
      </c>
      <c r="S305" s="1745">
        <v>21581.895</v>
      </c>
      <c r="T305" s="411">
        <v>23299.969000000001</v>
      </c>
      <c r="U305" s="1746">
        <v>16189.295</v>
      </c>
      <c r="V305" s="1747">
        <v>7129.0280000000002</v>
      </c>
      <c r="W305" s="414">
        <v>2855.373</v>
      </c>
      <c r="X305" s="413">
        <v>1018.471</v>
      </c>
      <c r="Y305" s="415">
        <v>622.18799999999999</v>
      </c>
      <c r="Z305" s="1748">
        <v>1002.499</v>
      </c>
      <c r="AA305" s="535">
        <v>543.35900000000004</v>
      </c>
      <c r="AB305" s="408">
        <v>1507.95</v>
      </c>
      <c r="AC305" s="411">
        <v>5357.7280000000001</v>
      </c>
      <c r="AD305" s="409">
        <v>10021.914000000001</v>
      </c>
      <c r="AE305" s="415">
        <v>10097.153</v>
      </c>
      <c r="AF305" s="411">
        <v>25664.953000000001</v>
      </c>
      <c r="AG305" s="409">
        <v>0</v>
      </c>
      <c r="AH305" s="408">
        <v>2591.817</v>
      </c>
      <c r="AI305" s="411">
        <v>1093.299</v>
      </c>
      <c r="AJ305" s="409">
        <v>630.78300000000002</v>
      </c>
      <c r="AK305" s="408">
        <v>327.71600000000001</v>
      </c>
      <c r="AL305" s="416">
        <v>40.435000000000002</v>
      </c>
      <c r="AN305" s="2"/>
      <c r="AP305" s="2"/>
      <c r="AR305" s="2"/>
      <c r="AT305" s="5"/>
      <c r="AU305" s="5"/>
    </row>
    <row r="306" spans="1:56" ht="14.25" customHeight="1" x14ac:dyDescent="0.15">
      <c r="A306" s="186" t="s">
        <v>189</v>
      </c>
      <c r="B306" s="417" t="s">
        <v>96</v>
      </c>
      <c r="C306" s="1749">
        <v>0</v>
      </c>
      <c r="D306" s="419">
        <v>0</v>
      </c>
      <c r="E306" s="422">
        <v>0</v>
      </c>
      <c r="F306" s="1777">
        <v>0</v>
      </c>
      <c r="G306" s="419">
        <v>0</v>
      </c>
      <c r="H306" s="187">
        <v>0</v>
      </c>
      <c r="I306" s="420">
        <v>0</v>
      </c>
      <c r="J306" s="419">
        <v>0</v>
      </c>
      <c r="K306" s="422">
        <v>0</v>
      </c>
      <c r="L306" s="420">
        <v>1125</v>
      </c>
      <c r="M306" s="1750">
        <v>1310</v>
      </c>
      <c r="N306" s="422">
        <v>1285</v>
      </c>
      <c r="O306" s="1752">
        <v>930</v>
      </c>
      <c r="P306" s="419">
        <v>765</v>
      </c>
      <c r="Q306" s="423">
        <v>798</v>
      </c>
      <c r="R306" s="1752">
        <v>902</v>
      </c>
      <c r="S306" s="1750">
        <v>786</v>
      </c>
      <c r="T306" s="422">
        <v>581</v>
      </c>
      <c r="U306" s="1753">
        <v>423</v>
      </c>
      <c r="V306" s="1754">
        <v>362</v>
      </c>
      <c r="W306" s="423">
        <v>308</v>
      </c>
      <c r="X306" s="424">
        <v>440</v>
      </c>
      <c r="Y306" s="425">
        <v>497</v>
      </c>
      <c r="Z306" s="1755">
        <v>846</v>
      </c>
      <c r="AA306" s="255">
        <v>659</v>
      </c>
      <c r="AB306" s="419">
        <v>799</v>
      </c>
      <c r="AC306" s="422">
        <v>788</v>
      </c>
      <c r="AD306" s="420">
        <v>702</v>
      </c>
      <c r="AE306" s="425">
        <v>645</v>
      </c>
      <c r="AF306" s="422">
        <v>682</v>
      </c>
      <c r="AG306" s="420">
        <v>0</v>
      </c>
      <c r="AH306" s="419">
        <v>759</v>
      </c>
      <c r="AI306" s="422">
        <v>704</v>
      </c>
      <c r="AJ306" s="420">
        <v>773</v>
      </c>
      <c r="AK306" s="419">
        <v>762</v>
      </c>
      <c r="AL306" s="426">
        <v>697</v>
      </c>
      <c r="AN306" s="2"/>
      <c r="AO306" s="2"/>
      <c r="AP306" s="1756"/>
      <c r="AQ306" s="1756"/>
      <c r="AR306" s="2"/>
      <c r="AS306" s="5"/>
      <c r="AU306" s="5"/>
    </row>
    <row r="307" spans="1:56" ht="14.25" customHeight="1" x14ac:dyDescent="0.15">
      <c r="A307" s="250" t="s">
        <v>59</v>
      </c>
      <c r="B307" s="394" t="s">
        <v>93</v>
      </c>
      <c r="C307" s="397">
        <v>0</v>
      </c>
      <c r="D307" s="398">
        <v>0</v>
      </c>
      <c r="E307" s="401">
        <v>0</v>
      </c>
      <c r="F307" s="466">
        <v>0</v>
      </c>
      <c r="G307" s="398">
        <v>0.06</v>
      </c>
      <c r="H307" s="183">
        <v>0</v>
      </c>
      <c r="I307" s="399">
        <v>0</v>
      </c>
      <c r="J307" s="398">
        <v>0</v>
      </c>
      <c r="K307" s="401">
        <v>0</v>
      </c>
      <c r="L307" s="399">
        <v>0</v>
      </c>
      <c r="M307" s="398">
        <v>0</v>
      </c>
      <c r="N307" s="401">
        <v>0.06</v>
      </c>
      <c r="O307" s="399">
        <v>2.4409999999999998</v>
      </c>
      <c r="P307" s="398">
        <v>46.338000000000001</v>
      </c>
      <c r="Q307" s="402">
        <v>123.77200000000001</v>
      </c>
      <c r="R307" s="1739">
        <v>27.177</v>
      </c>
      <c r="S307" s="398">
        <v>0.53600000000000003</v>
      </c>
      <c r="T307" s="1742">
        <v>0</v>
      </c>
      <c r="U307" s="1739">
        <v>0</v>
      </c>
      <c r="V307" s="1743">
        <v>0</v>
      </c>
      <c r="W307" s="404">
        <v>0</v>
      </c>
      <c r="X307" s="403">
        <v>0</v>
      </c>
      <c r="Y307" s="405">
        <v>0</v>
      </c>
      <c r="Z307" s="402">
        <v>0</v>
      </c>
      <c r="AA307" s="534">
        <v>0</v>
      </c>
      <c r="AB307" s="398">
        <v>0</v>
      </c>
      <c r="AC307" s="401">
        <v>0</v>
      </c>
      <c r="AD307" s="399">
        <v>0</v>
      </c>
      <c r="AE307" s="405">
        <v>0</v>
      </c>
      <c r="AF307" s="401">
        <v>0</v>
      </c>
      <c r="AG307" s="399">
        <v>0</v>
      </c>
      <c r="AH307" s="398">
        <v>0</v>
      </c>
      <c r="AI307" s="401">
        <v>0</v>
      </c>
      <c r="AJ307" s="399">
        <v>0</v>
      </c>
      <c r="AK307" s="398">
        <v>0</v>
      </c>
      <c r="AL307" s="406">
        <v>0</v>
      </c>
      <c r="AN307" s="2"/>
      <c r="AO307" s="2"/>
      <c r="AP307" s="2"/>
      <c r="AR307" s="2"/>
      <c r="AT307" s="5"/>
      <c r="AU307" s="5"/>
    </row>
    <row r="308" spans="1:56" ht="14.25" customHeight="1" x14ac:dyDescent="0.15">
      <c r="A308" s="184" t="s">
        <v>190</v>
      </c>
      <c r="B308" s="395" t="s">
        <v>94</v>
      </c>
      <c r="C308" s="407">
        <v>0</v>
      </c>
      <c r="D308" s="408">
        <v>0</v>
      </c>
      <c r="E308" s="411">
        <v>0</v>
      </c>
      <c r="F308" s="467">
        <v>0</v>
      </c>
      <c r="G308" s="408">
        <v>20.606000000000002</v>
      </c>
      <c r="H308" s="185">
        <v>0</v>
      </c>
      <c r="I308" s="409">
        <v>0</v>
      </c>
      <c r="J308" s="408">
        <v>0</v>
      </c>
      <c r="K308" s="411">
        <v>0</v>
      </c>
      <c r="L308" s="409">
        <v>0</v>
      </c>
      <c r="M308" s="408">
        <v>0</v>
      </c>
      <c r="N308" s="411">
        <v>46.548000000000002</v>
      </c>
      <c r="O308" s="194">
        <v>1701.972</v>
      </c>
      <c r="P308" s="408">
        <v>23233.391</v>
      </c>
      <c r="Q308" s="412">
        <v>51518.302000000003</v>
      </c>
      <c r="R308" s="413">
        <v>11257.868</v>
      </c>
      <c r="S308" s="1745">
        <v>126.9</v>
      </c>
      <c r="T308" s="411">
        <v>0</v>
      </c>
      <c r="U308" s="1746">
        <v>0</v>
      </c>
      <c r="V308" s="1747">
        <v>0</v>
      </c>
      <c r="W308" s="414">
        <v>0</v>
      </c>
      <c r="X308" s="413">
        <v>0</v>
      </c>
      <c r="Y308" s="415">
        <v>0</v>
      </c>
      <c r="Z308" s="412">
        <v>0</v>
      </c>
      <c r="AA308" s="535">
        <v>0</v>
      </c>
      <c r="AB308" s="408">
        <v>0</v>
      </c>
      <c r="AC308" s="411">
        <v>0</v>
      </c>
      <c r="AD308" s="409">
        <v>0</v>
      </c>
      <c r="AE308" s="415">
        <v>0</v>
      </c>
      <c r="AF308" s="411">
        <v>0</v>
      </c>
      <c r="AG308" s="409">
        <v>0</v>
      </c>
      <c r="AH308" s="408">
        <v>0</v>
      </c>
      <c r="AI308" s="411">
        <v>0</v>
      </c>
      <c r="AJ308" s="409">
        <v>0</v>
      </c>
      <c r="AK308" s="408">
        <v>0</v>
      </c>
      <c r="AL308" s="416">
        <v>0</v>
      </c>
      <c r="AN308" s="2"/>
      <c r="AO308" s="2"/>
      <c r="AP308" s="2"/>
      <c r="AR308" s="2"/>
      <c r="AT308" s="5"/>
      <c r="AU308" s="5"/>
      <c r="AV308" s="5"/>
      <c r="AW308" s="5"/>
      <c r="AZ308" s="252"/>
    </row>
    <row r="309" spans="1:56" ht="14.25" customHeight="1" x14ac:dyDescent="0.15">
      <c r="A309" s="186" t="s">
        <v>190</v>
      </c>
      <c r="B309" s="417" t="s">
        <v>96</v>
      </c>
      <c r="C309" s="418">
        <v>0</v>
      </c>
      <c r="D309" s="419">
        <v>0</v>
      </c>
      <c r="E309" s="422">
        <v>0</v>
      </c>
      <c r="F309" s="468">
        <v>0</v>
      </c>
      <c r="G309" s="419">
        <v>343</v>
      </c>
      <c r="H309" s="187">
        <v>0</v>
      </c>
      <c r="I309" s="420">
        <v>0</v>
      </c>
      <c r="J309" s="419">
        <v>0</v>
      </c>
      <c r="K309" s="422">
        <v>0</v>
      </c>
      <c r="L309" s="420">
        <v>0</v>
      </c>
      <c r="M309" s="419">
        <v>0</v>
      </c>
      <c r="N309" s="422">
        <v>776</v>
      </c>
      <c r="O309" s="1752">
        <v>697</v>
      </c>
      <c r="P309" s="419">
        <v>501</v>
      </c>
      <c r="Q309" s="423">
        <v>416</v>
      </c>
      <c r="R309" s="1752">
        <v>414</v>
      </c>
      <c r="S309" s="1750">
        <v>237</v>
      </c>
      <c r="T309" s="422">
        <v>0</v>
      </c>
      <c r="U309" s="1753">
        <v>0</v>
      </c>
      <c r="V309" s="1754">
        <v>0</v>
      </c>
      <c r="W309" s="423">
        <v>0</v>
      </c>
      <c r="X309" s="424">
        <v>0</v>
      </c>
      <c r="Y309" s="425">
        <v>0</v>
      </c>
      <c r="Z309" s="423">
        <v>0</v>
      </c>
      <c r="AA309" s="255">
        <v>0</v>
      </c>
      <c r="AB309" s="419">
        <v>0</v>
      </c>
      <c r="AC309" s="422">
        <v>0</v>
      </c>
      <c r="AD309" s="420">
        <v>0</v>
      </c>
      <c r="AE309" s="425">
        <v>0</v>
      </c>
      <c r="AF309" s="422">
        <v>0</v>
      </c>
      <c r="AG309" s="420">
        <v>0</v>
      </c>
      <c r="AH309" s="419">
        <v>0</v>
      </c>
      <c r="AI309" s="422">
        <v>0</v>
      </c>
      <c r="AJ309" s="420">
        <v>0</v>
      </c>
      <c r="AK309" s="419">
        <v>0</v>
      </c>
      <c r="AL309" s="426">
        <v>0</v>
      </c>
      <c r="AN309" s="2"/>
      <c r="AO309" s="2"/>
      <c r="AQ309" s="1756"/>
      <c r="AR309" s="2"/>
      <c r="AU309" s="252"/>
      <c r="AV309" s="5"/>
      <c r="AW309" s="5"/>
      <c r="AZ309" s="5"/>
    </row>
    <row r="310" spans="1:56" ht="14.25" customHeight="1" x14ac:dyDescent="0.15">
      <c r="A310" s="250" t="s">
        <v>60</v>
      </c>
      <c r="B310" s="394" t="s">
        <v>93</v>
      </c>
      <c r="C310" s="1738">
        <v>5.641</v>
      </c>
      <c r="D310" s="398">
        <v>14.864000000000001</v>
      </c>
      <c r="E310" s="401">
        <v>21.634</v>
      </c>
      <c r="F310" s="1739">
        <v>16.846</v>
      </c>
      <c r="G310" s="398">
        <v>14.535</v>
      </c>
      <c r="H310" s="183">
        <v>11.827</v>
      </c>
      <c r="I310" s="399">
        <v>10.208</v>
      </c>
      <c r="J310" s="1778">
        <v>9.1059999999999999</v>
      </c>
      <c r="K310" s="401">
        <v>9.5470000000000006</v>
      </c>
      <c r="L310" s="399">
        <v>8.1349999999999998</v>
      </c>
      <c r="M310" s="1741">
        <v>10.319000000000001</v>
      </c>
      <c r="N310" s="401">
        <v>8.3550000000000004</v>
      </c>
      <c r="O310" s="399">
        <v>6.06</v>
      </c>
      <c r="P310" s="398">
        <v>4.2949999999999999</v>
      </c>
      <c r="Q310" s="402">
        <v>3.077</v>
      </c>
      <c r="R310" s="1739">
        <v>6.5880000000000001</v>
      </c>
      <c r="S310" s="398">
        <v>7.0259999999999998</v>
      </c>
      <c r="T310" s="1742">
        <v>8.6039999999999992</v>
      </c>
      <c r="U310" s="1739">
        <v>8.6910000000000007</v>
      </c>
      <c r="V310" s="1743">
        <v>6.96</v>
      </c>
      <c r="W310" s="404">
        <v>6.2069999999999999</v>
      </c>
      <c r="X310" s="403">
        <v>5.7679999999999998</v>
      </c>
      <c r="Y310" s="405">
        <v>4.3789999999999996</v>
      </c>
      <c r="Z310" s="402">
        <v>8.0619999999999994</v>
      </c>
      <c r="AA310" s="534">
        <v>5.9269999999999996</v>
      </c>
      <c r="AB310" s="1741">
        <v>6.859</v>
      </c>
      <c r="AC310" s="401">
        <v>8.0109999999999992</v>
      </c>
      <c r="AD310" s="399">
        <v>5.3680000000000003</v>
      </c>
      <c r="AE310" s="405">
        <v>2.5670000000000002</v>
      </c>
      <c r="AF310" s="401">
        <v>12.743</v>
      </c>
      <c r="AG310" s="399">
        <v>8.782</v>
      </c>
      <c r="AH310" s="398">
        <v>13.045999999999999</v>
      </c>
      <c r="AI310" s="401">
        <v>9.9250000000000007</v>
      </c>
      <c r="AJ310" s="399">
        <v>8.6340000000000003</v>
      </c>
      <c r="AK310" s="398">
        <v>12.643000000000001</v>
      </c>
      <c r="AL310" s="406">
        <v>10.661</v>
      </c>
      <c r="AO310" s="2"/>
      <c r="AP310" s="2"/>
      <c r="AV310" s="5"/>
      <c r="AW310" s="5"/>
      <c r="AZ310" s="252"/>
    </row>
    <row r="311" spans="1:56" ht="14.25" customHeight="1" x14ac:dyDescent="0.15">
      <c r="A311" s="184" t="s">
        <v>191</v>
      </c>
      <c r="B311" s="395" t="s">
        <v>94</v>
      </c>
      <c r="C311" s="1744">
        <v>1570.309</v>
      </c>
      <c r="D311" s="408">
        <v>4591.2879999999996</v>
      </c>
      <c r="E311" s="411">
        <v>6559.4120000000003</v>
      </c>
      <c r="F311" s="413">
        <v>4724.2749999999996</v>
      </c>
      <c r="G311" s="408">
        <v>3965.7910000000002</v>
      </c>
      <c r="H311" s="251">
        <v>2920.73</v>
      </c>
      <c r="I311" s="409">
        <v>2599.9169999999999</v>
      </c>
      <c r="J311" s="408">
        <v>2198.5039999999999</v>
      </c>
      <c r="K311" s="411">
        <v>2219.4769999999999</v>
      </c>
      <c r="L311" s="409">
        <v>2024.6869999999999</v>
      </c>
      <c r="M311" s="415">
        <v>2815.5819999999999</v>
      </c>
      <c r="N311" s="411">
        <v>2558.25</v>
      </c>
      <c r="O311" s="194">
        <v>1746.7829999999999</v>
      </c>
      <c r="P311" s="408">
        <v>1077.6780000000001</v>
      </c>
      <c r="Q311" s="412">
        <v>761.69</v>
      </c>
      <c r="R311" s="413">
        <v>1915.9960000000001</v>
      </c>
      <c r="S311" s="1773">
        <v>1837.76</v>
      </c>
      <c r="T311" s="411">
        <v>2133.8110000000001</v>
      </c>
      <c r="U311" s="1746">
        <v>2228.4609999999998</v>
      </c>
      <c r="V311" s="1747">
        <v>1658.913</v>
      </c>
      <c r="W311" s="414">
        <v>1462.3409999999999</v>
      </c>
      <c r="X311" s="413">
        <v>1363.414</v>
      </c>
      <c r="Y311" s="415">
        <v>1002.2089999999999</v>
      </c>
      <c r="Z311" s="1748">
        <v>1753.241</v>
      </c>
      <c r="AA311" s="535">
        <v>1333.951</v>
      </c>
      <c r="AB311" s="408">
        <v>1618.0250000000001</v>
      </c>
      <c r="AC311" s="411">
        <v>1852.2249999999999</v>
      </c>
      <c r="AD311" s="409">
        <v>1199.2760000000001</v>
      </c>
      <c r="AE311" s="415">
        <v>472.803</v>
      </c>
      <c r="AF311" s="411">
        <v>2972.9029999999998</v>
      </c>
      <c r="AG311" s="409">
        <v>2722.857</v>
      </c>
      <c r="AH311" s="408">
        <v>3783.3270000000002</v>
      </c>
      <c r="AI311" s="411">
        <v>2893.192</v>
      </c>
      <c r="AJ311" s="409">
        <v>2548.4209999999998</v>
      </c>
      <c r="AK311" s="408">
        <v>3888.4</v>
      </c>
      <c r="AL311" s="416">
        <v>3057.491</v>
      </c>
      <c r="AO311" s="2"/>
      <c r="AP311" s="2"/>
      <c r="AR311" s="2"/>
      <c r="AS311" s="5"/>
      <c r="AT311" s="5"/>
      <c r="AU311" s="5"/>
      <c r="AV311" s="5"/>
      <c r="AW311" s="5"/>
      <c r="AZ311" s="252"/>
    </row>
    <row r="312" spans="1:56" ht="14.25" customHeight="1" x14ac:dyDescent="0.15">
      <c r="A312" s="186" t="s">
        <v>191</v>
      </c>
      <c r="B312" s="417" t="s">
        <v>96</v>
      </c>
      <c r="C312" s="1749">
        <v>278</v>
      </c>
      <c r="D312" s="419">
        <v>309</v>
      </c>
      <c r="E312" s="422">
        <v>303</v>
      </c>
      <c r="F312" s="424">
        <v>280</v>
      </c>
      <c r="G312" s="419">
        <v>273</v>
      </c>
      <c r="H312" s="187">
        <v>247</v>
      </c>
      <c r="I312" s="420">
        <v>255</v>
      </c>
      <c r="J312" s="1750">
        <v>241</v>
      </c>
      <c r="K312" s="422">
        <v>232</v>
      </c>
      <c r="L312" s="420">
        <v>249</v>
      </c>
      <c r="M312" s="1750">
        <v>273</v>
      </c>
      <c r="N312" s="422">
        <v>306</v>
      </c>
      <c r="O312" s="1752">
        <v>288</v>
      </c>
      <c r="P312" s="419">
        <v>251</v>
      </c>
      <c r="Q312" s="423">
        <v>248</v>
      </c>
      <c r="R312" s="1752">
        <v>291</v>
      </c>
      <c r="S312" s="1750">
        <v>262</v>
      </c>
      <c r="T312" s="422">
        <v>248</v>
      </c>
      <c r="U312" s="1753">
        <v>256</v>
      </c>
      <c r="V312" s="1754">
        <v>238</v>
      </c>
      <c r="W312" s="423">
        <v>236</v>
      </c>
      <c r="X312" s="424">
        <v>236</v>
      </c>
      <c r="Y312" s="425">
        <v>229</v>
      </c>
      <c r="Z312" s="1755">
        <v>217</v>
      </c>
      <c r="AA312" s="255">
        <v>225</v>
      </c>
      <c r="AB312" s="419">
        <v>236</v>
      </c>
      <c r="AC312" s="422">
        <v>231</v>
      </c>
      <c r="AD312" s="420">
        <v>223</v>
      </c>
      <c r="AE312" s="425">
        <v>184</v>
      </c>
      <c r="AF312" s="422">
        <v>233</v>
      </c>
      <c r="AG312" s="420">
        <v>310</v>
      </c>
      <c r="AH312" s="419">
        <v>290</v>
      </c>
      <c r="AI312" s="422">
        <v>292</v>
      </c>
      <c r="AJ312" s="420">
        <v>295</v>
      </c>
      <c r="AK312" s="419">
        <v>308</v>
      </c>
      <c r="AL312" s="426">
        <v>287</v>
      </c>
      <c r="AN312" s="2"/>
      <c r="AQ312" s="1756"/>
      <c r="AR312" s="41"/>
      <c r="AU312" s="5"/>
      <c r="AV312" s="5"/>
      <c r="AX312" s="5"/>
      <c r="AY312" s="5"/>
      <c r="AZ312" s="5"/>
    </row>
    <row r="313" spans="1:56" ht="14.25" customHeight="1" x14ac:dyDescent="0.15">
      <c r="A313" s="250" t="s">
        <v>228</v>
      </c>
      <c r="B313" s="394" t="s">
        <v>93</v>
      </c>
      <c r="C313" s="1738">
        <v>2.0550000000000002</v>
      </c>
      <c r="D313" s="398">
        <v>3.5609999999999999</v>
      </c>
      <c r="E313" s="401">
        <v>4.0830000000000002</v>
      </c>
      <c r="F313" s="1739">
        <v>3.0110000000000001</v>
      </c>
      <c r="G313" s="398">
        <v>1.607</v>
      </c>
      <c r="H313" s="191">
        <v>1.0660000000000001</v>
      </c>
      <c r="I313" s="399">
        <v>2.0249999999999999</v>
      </c>
      <c r="J313" s="1740">
        <v>2.2629999999999999</v>
      </c>
      <c r="K313" s="401">
        <v>2.7549999999999999</v>
      </c>
      <c r="L313" s="399">
        <v>3.5590000000000002</v>
      </c>
      <c r="M313" s="1741">
        <v>4.3869999999999996</v>
      </c>
      <c r="N313" s="401">
        <v>4.87</v>
      </c>
      <c r="O313" s="399">
        <v>5.9420000000000002</v>
      </c>
      <c r="P313" s="398">
        <v>8.8480000000000008</v>
      </c>
      <c r="Q313" s="402">
        <v>10.878</v>
      </c>
      <c r="R313" s="1739">
        <v>10.849</v>
      </c>
      <c r="S313" s="398">
        <v>10.86</v>
      </c>
      <c r="T313" s="1742">
        <v>10.183</v>
      </c>
      <c r="U313" s="1739">
        <v>12.871</v>
      </c>
      <c r="V313" s="1743">
        <v>8.3320000000000007</v>
      </c>
      <c r="W313" s="404">
        <v>10.432</v>
      </c>
      <c r="X313" s="403">
        <v>9.6839999999999993</v>
      </c>
      <c r="Y313" s="405">
        <v>9.1140000000000008</v>
      </c>
      <c r="Z313" s="402">
        <v>12.795999999999999</v>
      </c>
      <c r="AA313" s="534">
        <v>9.4909999999999997</v>
      </c>
      <c r="AB313" s="1741">
        <v>5.8129999999999997</v>
      </c>
      <c r="AC313" s="401">
        <v>6.5460000000000003</v>
      </c>
      <c r="AD313" s="399">
        <v>6.3520000000000003</v>
      </c>
      <c r="AE313" s="405">
        <v>7.093</v>
      </c>
      <c r="AF313" s="401">
        <v>22.847999999999999</v>
      </c>
      <c r="AG313" s="399">
        <v>6.1449999999999996</v>
      </c>
      <c r="AH313" s="398">
        <v>6.4029999999999996</v>
      </c>
      <c r="AI313" s="401">
        <v>4.8540000000000001</v>
      </c>
      <c r="AJ313" s="399">
        <v>5.2389999999999999</v>
      </c>
      <c r="AK313" s="398">
        <v>4.5910000000000002</v>
      </c>
      <c r="AL313" s="406">
        <v>3.4460000000000002</v>
      </c>
      <c r="AN313" s="2"/>
      <c r="AO313" s="2"/>
      <c r="AR313" s="2"/>
      <c r="AS313" s="5"/>
      <c r="AU313" s="5"/>
      <c r="AV313" s="1756"/>
      <c r="AX313" s="59"/>
      <c r="AY313" s="5"/>
      <c r="AZ313" s="5"/>
      <c r="BA313" s="5"/>
      <c r="BB313" s="5"/>
    </row>
    <row r="314" spans="1:56" ht="14.25" customHeight="1" x14ac:dyDescent="0.15">
      <c r="A314" s="184" t="s">
        <v>192</v>
      </c>
      <c r="B314" s="395" t="s">
        <v>94</v>
      </c>
      <c r="C314" s="1744">
        <v>2712.636</v>
      </c>
      <c r="D314" s="408">
        <v>4346.8280000000004</v>
      </c>
      <c r="E314" s="411">
        <v>4447.45</v>
      </c>
      <c r="F314" s="413">
        <v>3218.5079999999998</v>
      </c>
      <c r="G314" s="408">
        <v>2072.4119999999998</v>
      </c>
      <c r="H314" s="251">
        <v>1521.58</v>
      </c>
      <c r="I314" s="409">
        <v>3063.1930000000002</v>
      </c>
      <c r="J314" s="408">
        <v>3121.4589999999998</v>
      </c>
      <c r="K314" s="411">
        <v>3741.39</v>
      </c>
      <c r="L314" s="409">
        <v>4510.3069999999998</v>
      </c>
      <c r="M314" s="415">
        <v>5402.527</v>
      </c>
      <c r="N314" s="411">
        <v>5181.8940000000002</v>
      </c>
      <c r="O314" s="194">
        <v>6157.0259999999998</v>
      </c>
      <c r="P314" s="408">
        <v>9184.6980000000003</v>
      </c>
      <c r="Q314" s="412">
        <v>10956.758</v>
      </c>
      <c r="R314" s="413">
        <v>11152.08</v>
      </c>
      <c r="S314" s="1745">
        <v>11842.222</v>
      </c>
      <c r="T314" s="411">
        <v>9790.6640000000007</v>
      </c>
      <c r="U314" s="1746">
        <v>11066.404</v>
      </c>
      <c r="V314" s="1747">
        <v>7552.9809999999998</v>
      </c>
      <c r="W314" s="414">
        <v>11324.966</v>
      </c>
      <c r="X314" s="413">
        <v>9030.991</v>
      </c>
      <c r="Y314" s="415">
        <v>9330.8539999999994</v>
      </c>
      <c r="Z314" s="1748">
        <v>12292.074000000001</v>
      </c>
      <c r="AA314" s="535">
        <v>8478.2960000000003</v>
      </c>
      <c r="AB314" s="408">
        <v>5916.3289999999997</v>
      </c>
      <c r="AC314" s="411">
        <v>7455.6289999999999</v>
      </c>
      <c r="AD314" s="409">
        <v>7472.8440000000001</v>
      </c>
      <c r="AE314" s="415">
        <v>7292.268</v>
      </c>
      <c r="AF314" s="411">
        <v>23118.528999999999</v>
      </c>
      <c r="AG314" s="409">
        <v>5676.3519999999999</v>
      </c>
      <c r="AH314" s="408">
        <v>6036.2219999999998</v>
      </c>
      <c r="AI314" s="411">
        <v>4842.4009999999998</v>
      </c>
      <c r="AJ314" s="409">
        <v>5208.57</v>
      </c>
      <c r="AK314" s="408">
        <v>4693.2150000000001</v>
      </c>
      <c r="AL314" s="416">
        <v>4149.3919999999998</v>
      </c>
      <c r="AN314" s="2"/>
      <c r="AO314" s="2"/>
      <c r="AP314" s="2"/>
      <c r="AR314" s="2"/>
      <c r="AT314" s="5"/>
      <c r="AU314" s="1756"/>
      <c r="AV314" s="5"/>
      <c r="AW314" s="59"/>
      <c r="AX314" s="59"/>
      <c r="AY314" s="5"/>
      <c r="AZ314" s="5"/>
      <c r="BA314" s="5"/>
    </row>
    <row r="315" spans="1:56" ht="14.25" customHeight="1" x14ac:dyDescent="0.15">
      <c r="A315" s="186" t="s">
        <v>192</v>
      </c>
      <c r="B315" s="417" t="s">
        <v>96</v>
      </c>
      <c r="C315" s="1749">
        <v>1320</v>
      </c>
      <c r="D315" s="419">
        <v>1221</v>
      </c>
      <c r="E315" s="422">
        <v>1089</v>
      </c>
      <c r="F315" s="424">
        <v>1069</v>
      </c>
      <c r="G315" s="419">
        <v>1290</v>
      </c>
      <c r="H315" s="187">
        <v>1427</v>
      </c>
      <c r="I315" s="420">
        <v>1513</v>
      </c>
      <c r="J315" s="1750">
        <v>1379</v>
      </c>
      <c r="K315" s="422">
        <v>1358</v>
      </c>
      <c r="L315" s="420">
        <v>1267</v>
      </c>
      <c r="M315" s="1750">
        <v>1231</v>
      </c>
      <c r="N315" s="422">
        <v>1064</v>
      </c>
      <c r="O315" s="1752">
        <v>1036</v>
      </c>
      <c r="P315" s="419">
        <v>1038</v>
      </c>
      <c r="Q315" s="423">
        <v>1007</v>
      </c>
      <c r="R315" s="1752">
        <v>1028</v>
      </c>
      <c r="S315" s="1750">
        <v>1090</v>
      </c>
      <c r="T315" s="422">
        <v>961</v>
      </c>
      <c r="U315" s="1753">
        <v>860</v>
      </c>
      <c r="V315" s="1754">
        <v>907</v>
      </c>
      <c r="W315" s="423">
        <v>1086</v>
      </c>
      <c r="X315" s="424">
        <v>933</v>
      </c>
      <c r="Y315" s="425">
        <v>1024</v>
      </c>
      <c r="Z315" s="1755">
        <v>961</v>
      </c>
      <c r="AA315" s="255">
        <v>893</v>
      </c>
      <c r="AB315" s="419">
        <v>1018</v>
      </c>
      <c r="AC315" s="422">
        <v>1139</v>
      </c>
      <c r="AD315" s="420">
        <v>1176</v>
      </c>
      <c r="AE315" s="425">
        <v>1028</v>
      </c>
      <c r="AF315" s="422">
        <v>1012</v>
      </c>
      <c r="AG315" s="420">
        <v>924</v>
      </c>
      <c r="AH315" s="419">
        <v>943</v>
      </c>
      <c r="AI315" s="422">
        <v>998</v>
      </c>
      <c r="AJ315" s="420">
        <v>994</v>
      </c>
      <c r="AK315" s="419">
        <v>1022</v>
      </c>
      <c r="AL315" s="426">
        <v>1204</v>
      </c>
      <c r="AO315" s="2"/>
      <c r="AQ315" s="1756"/>
      <c r="AR315" s="2"/>
      <c r="AT315" s="59"/>
      <c r="AU315" s="5"/>
      <c r="AV315" s="5"/>
      <c r="AW315" s="5"/>
      <c r="AZ315" s="5"/>
    </row>
    <row r="316" spans="1:56" ht="14.25" customHeight="1" x14ac:dyDescent="0.15">
      <c r="A316" s="250" t="s">
        <v>135</v>
      </c>
      <c r="B316" s="394" t="s">
        <v>93</v>
      </c>
      <c r="C316" s="1738">
        <v>1.71</v>
      </c>
      <c r="D316" s="398">
        <v>0.69899999999999995</v>
      </c>
      <c r="E316" s="401">
        <v>0.57999999999999996</v>
      </c>
      <c r="F316" s="1739">
        <v>1.016</v>
      </c>
      <c r="G316" s="398">
        <v>0.91400000000000003</v>
      </c>
      <c r="H316" s="191">
        <v>0.65700000000000003</v>
      </c>
      <c r="I316" s="399">
        <v>0.998</v>
      </c>
      <c r="J316" s="1740">
        <v>1.151</v>
      </c>
      <c r="K316" s="401">
        <v>0.98899999999999999</v>
      </c>
      <c r="L316" s="399">
        <v>0.72899999999999998</v>
      </c>
      <c r="M316" s="1741">
        <v>0.58499999999999996</v>
      </c>
      <c r="N316" s="401">
        <v>0.81</v>
      </c>
      <c r="O316" s="399">
        <v>0.64400000000000002</v>
      </c>
      <c r="P316" s="398">
        <v>0.81299999999999994</v>
      </c>
      <c r="Q316" s="402">
        <v>0.629</v>
      </c>
      <c r="R316" s="1739">
        <v>1.2869999999999999</v>
      </c>
      <c r="S316" s="398">
        <v>1.0620000000000001</v>
      </c>
      <c r="T316" s="1742">
        <v>0.999</v>
      </c>
      <c r="U316" s="1739">
        <v>0.95899999999999996</v>
      </c>
      <c r="V316" s="1743">
        <v>0.73499999999999999</v>
      </c>
      <c r="W316" s="404">
        <v>0.97799999999999998</v>
      </c>
      <c r="X316" s="403">
        <v>0.88500000000000001</v>
      </c>
      <c r="Y316" s="405">
        <v>1.0669999999999999</v>
      </c>
      <c r="Z316" s="402">
        <v>1.5089999999999999</v>
      </c>
      <c r="AA316" s="534">
        <v>1.2350000000000001</v>
      </c>
      <c r="AB316" s="1741">
        <v>1.264</v>
      </c>
      <c r="AC316" s="401">
        <v>1.6950000000000001</v>
      </c>
      <c r="AD316" s="399">
        <v>1.55</v>
      </c>
      <c r="AE316" s="405">
        <v>1.4850000000000001</v>
      </c>
      <c r="AF316" s="401">
        <v>4.5380000000000003</v>
      </c>
      <c r="AG316" s="399">
        <v>1.181</v>
      </c>
      <c r="AH316" s="398">
        <v>0.97</v>
      </c>
      <c r="AI316" s="401">
        <v>1.341</v>
      </c>
      <c r="AJ316" s="399">
        <v>1.202</v>
      </c>
      <c r="AK316" s="398">
        <v>1.2909999999999999</v>
      </c>
      <c r="AL316" s="406">
        <v>2.0289999999999999</v>
      </c>
      <c r="AN316" s="59"/>
      <c r="AP316" s="2"/>
      <c r="AR316" s="59"/>
      <c r="AS316" s="5"/>
      <c r="AU316" s="5"/>
      <c r="AV316" s="1756"/>
      <c r="AZ316" s="5"/>
      <c r="BA316" s="5"/>
      <c r="BB316" s="5"/>
    </row>
    <row r="317" spans="1:56" ht="14.25" customHeight="1" x14ac:dyDescent="0.15">
      <c r="A317" s="184" t="s">
        <v>193</v>
      </c>
      <c r="B317" s="395" t="s">
        <v>94</v>
      </c>
      <c r="C317" s="1744">
        <v>617.97400000000005</v>
      </c>
      <c r="D317" s="408">
        <v>272.37599999999998</v>
      </c>
      <c r="E317" s="411">
        <v>228.96</v>
      </c>
      <c r="F317" s="413">
        <v>392.58</v>
      </c>
      <c r="G317" s="408">
        <v>343.654</v>
      </c>
      <c r="H317" s="251">
        <v>247.10400000000001</v>
      </c>
      <c r="I317" s="409">
        <v>388.37200000000001</v>
      </c>
      <c r="J317" s="408">
        <v>438.26400000000001</v>
      </c>
      <c r="K317" s="411">
        <v>378.86399999999998</v>
      </c>
      <c r="L317" s="409">
        <v>282.52800000000002</v>
      </c>
      <c r="M317" s="415">
        <v>231.98400000000001</v>
      </c>
      <c r="N317" s="411">
        <v>343.06099999999998</v>
      </c>
      <c r="O317" s="194">
        <v>271.72800000000001</v>
      </c>
      <c r="P317" s="408">
        <v>317.08800000000002</v>
      </c>
      <c r="Q317" s="412">
        <v>262.65600000000001</v>
      </c>
      <c r="R317" s="413">
        <v>506.30399999999997</v>
      </c>
      <c r="S317" s="1745">
        <v>414.64299999999997</v>
      </c>
      <c r="T317" s="411">
        <v>410.07600000000002</v>
      </c>
      <c r="U317" s="1746">
        <v>403.488</v>
      </c>
      <c r="V317" s="1747">
        <v>308.12400000000002</v>
      </c>
      <c r="W317" s="414">
        <v>361.20600000000002</v>
      </c>
      <c r="X317" s="413">
        <v>375.07299999999998</v>
      </c>
      <c r="Y317" s="415">
        <v>468.99400000000003</v>
      </c>
      <c r="Z317" s="1748">
        <v>845.52099999999996</v>
      </c>
      <c r="AA317" s="535">
        <v>684.197</v>
      </c>
      <c r="AB317" s="408">
        <v>598.53599999999994</v>
      </c>
      <c r="AC317" s="411">
        <v>651.428</v>
      </c>
      <c r="AD317" s="409">
        <v>499.31599999999997</v>
      </c>
      <c r="AE317" s="415">
        <v>414.09899999999999</v>
      </c>
      <c r="AF317" s="411">
        <v>1312.712</v>
      </c>
      <c r="AG317" s="409">
        <v>319.50700000000001</v>
      </c>
      <c r="AH317" s="408">
        <v>335.77199999999999</v>
      </c>
      <c r="AI317" s="411">
        <v>417.61399999999998</v>
      </c>
      <c r="AJ317" s="409">
        <v>586.58100000000002</v>
      </c>
      <c r="AK317" s="408">
        <v>640.298</v>
      </c>
      <c r="AL317" s="416">
        <v>935.99900000000002</v>
      </c>
      <c r="AR317" s="59"/>
      <c r="AT317" s="5"/>
      <c r="AU317" s="5"/>
      <c r="AW317" s="5"/>
      <c r="AZ317" s="252"/>
    </row>
    <row r="318" spans="1:56" ht="14.25" customHeight="1" x14ac:dyDescent="0.15">
      <c r="A318" s="186" t="s">
        <v>193</v>
      </c>
      <c r="B318" s="417" t="s">
        <v>96</v>
      </c>
      <c r="C318" s="1749">
        <v>361</v>
      </c>
      <c r="D318" s="419">
        <v>390</v>
      </c>
      <c r="E318" s="422">
        <v>395</v>
      </c>
      <c r="F318" s="424">
        <v>386</v>
      </c>
      <c r="G318" s="419">
        <v>376</v>
      </c>
      <c r="H318" s="187">
        <v>376</v>
      </c>
      <c r="I318" s="420">
        <v>389</v>
      </c>
      <c r="J318" s="1750">
        <v>381</v>
      </c>
      <c r="K318" s="422">
        <v>383</v>
      </c>
      <c r="L318" s="420">
        <v>388</v>
      </c>
      <c r="M318" s="1750">
        <v>397</v>
      </c>
      <c r="N318" s="422">
        <v>424</v>
      </c>
      <c r="O318" s="1752">
        <v>422</v>
      </c>
      <c r="P318" s="419">
        <v>390</v>
      </c>
      <c r="Q318" s="423">
        <v>418</v>
      </c>
      <c r="R318" s="1752">
        <v>393</v>
      </c>
      <c r="S318" s="1750">
        <v>390</v>
      </c>
      <c r="T318" s="422">
        <v>410</v>
      </c>
      <c r="U318" s="1753">
        <v>421</v>
      </c>
      <c r="V318" s="1754">
        <v>419</v>
      </c>
      <c r="W318" s="423">
        <v>369</v>
      </c>
      <c r="X318" s="424">
        <v>424</v>
      </c>
      <c r="Y318" s="425">
        <v>440</v>
      </c>
      <c r="Z318" s="1755">
        <v>560</v>
      </c>
      <c r="AA318" s="255">
        <v>554</v>
      </c>
      <c r="AB318" s="419">
        <v>474</v>
      </c>
      <c r="AC318" s="422">
        <v>384</v>
      </c>
      <c r="AD318" s="420">
        <v>322</v>
      </c>
      <c r="AE318" s="425">
        <v>279</v>
      </c>
      <c r="AF318" s="422">
        <v>289</v>
      </c>
      <c r="AG318" s="420">
        <v>271</v>
      </c>
      <c r="AH318" s="419">
        <v>346</v>
      </c>
      <c r="AI318" s="422">
        <v>311</v>
      </c>
      <c r="AJ318" s="420">
        <v>488</v>
      </c>
      <c r="AK318" s="419">
        <v>496</v>
      </c>
      <c r="AL318" s="426">
        <v>461</v>
      </c>
      <c r="AN318" s="59"/>
      <c r="AP318" s="1756"/>
      <c r="AQ318" s="1756"/>
      <c r="AR318" s="2"/>
      <c r="AT318" s="59"/>
      <c r="AU318" s="5"/>
      <c r="AV318" s="5"/>
      <c r="AX318" s="59"/>
      <c r="AZ318" s="5"/>
      <c r="BA318" s="5"/>
      <c r="BB318" s="5"/>
    </row>
    <row r="319" spans="1:56" ht="14.25" customHeight="1" x14ac:dyDescent="0.15">
      <c r="A319" s="250" t="s">
        <v>63</v>
      </c>
      <c r="B319" s="394" t="s">
        <v>93</v>
      </c>
      <c r="C319" s="1738">
        <v>2.944</v>
      </c>
      <c r="D319" s="398">
        <v>2.7629999999999999</v>
      </c>
      <c r="E319" s="401">
        <v>3.1840000000000002</v>
      </c>
      <c r="F319" s="1739">
        <v>3.06</v>
      </c>
      <c r="G319" s="398">
        <v>3.1320000000000001</v>
      </c>
      <c r="H319" s="191">
        <v>2.2229999999999999</v>
      </c>
      <c r="I319" s="399">
        <v>2.8839999999999999</v>
      </c>
      <c r="J319" s="1740">
        <v>3.4089999999999998</v>
      </c>
      <c r="K319" s="401">
        <v>3.5259999999999998</v>
      </c>
      <c r="L319" s="399">
        <v>3.7349999999999999</v>
      </c>
      <c r="M319" s="1741">
        <v>3.0830000000000002</v>
      </c>
      <c r="N319" s="401">
        <v>3.0270000000000001</v>
      </c>
      <c r="O319" s="399">
        <v>3.3290000000000002</v>
      </c>
      <c r="P319" s="398">
        <v>3.1760000000000002</v>
      </c>
      <c r="Q319" s="402">
        <v>3.4</v>
      </c>
      <c r="R319" s="1739">
        <v>2.7290000000000001</v>
      </c>
      <c r="S319" s="398">
        <v>3.4279999999999999</v>
      </c>
      <c r="T319" s="1742">
        <v>3.5259999999999998</v>
      </c>
      <c r="U319" s="1739">
        <v>4.1159999999999997</v>
      </c>
      <c r="V319" s="1743">
        <v>2.8490000000000002</v>
      </c>
      <c r="W319" s="404">
        <v>4.5780000000000003</v>
      </c>
      <c r="X319" s="403">
        <v>4.0609999999999999</v>
      </c>
      <c r="Y319" s="405">
        <v>3.8860000000000001</v>
      </c>
      <c r="Z319" s="402">
        <v>3.544</v>
      </c>
      <c r="AA319" s="534">
        <v>3.2290000000000001</v>
      </c>
      <c r="AB319" s="1741">
        <v>2.496</v>
      </c>
      <c r="AC319" s="401">
        <v>3.0459999999999998</v>
      </c>
      <c r="AD319" s="399">
        <v>3.0510000000000002</v>
      </c>
      <c r="AE319" s="405">
        <v>2.8860000000000001</v>
      </c>
      <c r="AF319" s="401">
        <v>8.68</v>
      </c>
      <c r="AG319" s="399">
        <v>2.97</v>
      </c>
      <c r="AH319" s="398">
        <v>3.407</v>
      </c>
      <c r="AI319" s="401">
        <v>2.976</v>
      </c>
      <c r="AJ319" s="399">
        <v>2.6840000000000002</v>
      </c>
      <c r="AK319" s="398">
        <v>3.1949999999999998</v>
      </c>
      <c r="AL319" s="406">
        <v>3.6179999999999999</v>
      </c>
      <c r="AN319" s="59"/>
      <c r="AO319" s="59"/>
      <c r="AR319" s="59"/>
      <c r="AU319" s="5"/>
      <c r="AV319" s="1756"/>
      <c r="AY319" s="5"/>
      <c r="AZ319" s="5"/>
      <c r="BA319" s="5"/>
      <c r="BB319" s="5"/>
    </row>
    <row r="320" spans="1:56" ht="14.25" customHeight="1" x14ac:dyDescent="0.15">
      <c r="A320" s="184" t="s">
        <v>194</v>
      </c>
      <c r="B320" s="395" t="s">
        <v>94</v>
      </c>
      <c r="C320" s="1744">
        <v>7705.55</v>
      </c>
      <c r="D320" s="408">
        <v>4531.24</v>
      </c>
      <c r="E320" s="411">
        <v>5111.8980000000001</v>
      </c>
      <c r="F320" s="413">
        <v>4874.5360000000001</v>
      </c>
      <c r="G320" s="408">
        <v>4761.7759999999998</v>
      </c>
      <c r="H320" s="251">
        <v>3330.5320000000002</v>
      </c>
      <c r="I320" s="409">
        <v>4419.9229999999998</v>
      </c>
      <c r="J320" s="408">
        <v>5086.8559999999998</v>
      </c>
      <c r="K320" s="411">
        <v>5140.2209999999995</v>
      </c>
      <c r="L320" s="409">
        <v>5827.6080000000002</v>
      </c>
      <c r="M320" s="415">
        <v>5356.4629999999997</v>
      </c>
      <c r="N320" s="411">
        <v>5973.3829999999998</v>
      </c>
      <c r="O320" s="194">
        <v>7049.701</v>
      </c>
      <c r="P320" s="408">
        <v>5773.1629999999996</v>
      </c>
      <c r="Q320" s="412">
        <v>5825.3919999999998</v>
      </c>
      <c r="R320" s="413">
        <v>5286.4709999999995</v>
      </c>
      <c r="S320" s="1745">
        <v>7126.8580000000002</v>
      </c>
      <c r="T320" s="411">
        <v>7557.3440000000001</v>
      </c>
      <c r="U320" s="1746">
        <v>8328.6790000000001</v>
      </c>
      <c r="V320" s="1747">
        <v>7209.4660000000003</v>
      </c>
      <c r="W320" s="414">
        <v>15646.921</v>
      </c>
      <c r="X320" s="413">
        <v>15100.31</v>
      </c>
      <c r="Y320" s="415">
        <v>12870.9</v>
      </c>
      <c r="Z320" s="1748">
        <v>9192.6350000000002</v>
      </c>
      <c r="AA320" s="535">
        <v>9786.9390000000003</v>
      </c>
      <c r="AB320" s="408">
        <v>6544.1490000000003</v>
      </c>
      <c r="AC320" s="411">
        <v>7206.6779999999999</v>
      </c>
      <c r="AD320" s="409">
        <v>6608.0860000000002</v>
      </c>
      <c r="AE320" s="415">
        <v>5784.1679999999997</v>
      </c>
      <c r="AF320" s="411">
        <v>19151.832999999999</v>
      </c>
      <c r="AG320" s="409">
        <v>9030.3349999999991</v>
      </c>
      <c r="AH320" s="408">
        <v>8419.5529999999999</v>
      </c>
      <c r="AI320" s="411">
        <v>6556.8440000000001</v>
      </c>
      <c r="AJ320" s="409">
        <v>6926.82</v>
      </c>
      <c r="AK320" s="408">
        <v>11764.981</v>
      </c>
      <c r="AL320" s="416">
        <v>17771.582999999999</v>
      </c>
      <c r="AN320" s="59"/>
      <c r="AO320" s="59"/>
      <c r="AP320" s="59"/>
      <c r="AR320" s="59"/>
      <c r="AS320" s="59"/>
      <c r="AT320" s="5"/>
      <c r="AU320" s="1756"/>
      <c r="AV320" s="5"/>
      <c r="AX320" s="5"/>
      <c r="AY320" s="5"/>
      <c r="AZ320" s="5"/>
      <c r="BA320" s="5"/>
      <c r="BB320" s="61"/>
      <c r="BC320" s="3"/>
      <c r="BD320" s="5"/>
    </row>
    <row r="321" spans="1:87" ht="14.25" customHeight="1" x14ac:dyDescent="0.15">
      <c r="A321" s="186" t="s">
        <v>194</v>
      </c>
      <c r="B321" s="417" t="s">
        <v>96</v>
      </c>
      <c r="C321" s="1749">
        <v>2617</v>
      </c>
      <c r="D321" s="419">
        <v>1640</v>
      </c>
      <c r="E321" s="422">
        <v>1605</v>
      </c>
      <c r="F321" s="424">
        <v>1593</v>
      </c>
      <c r="G321" s="419">
        <v>1520</v>
      </c>
      <c r="H321" s="187">
        <v>1498</v>
      </c>
      <c r="I321" s="420">
        <v>1533</v>
      </c>
      <c r="J321" s="1750">
        <v>1492</v>
      </c>
      <c r="K321" s="422">
        <v>1458</v>
      </c>
      <c r="L321" s="420">
        <v>1560</v>
      </c>
      <c r="M321" s="1750">
        <v>1737</v>
      </c>
      <c r="N321" s="422">
        <v>1973</v>
      </c>
      <c r="O321" s="1752">
        <v>2118</v>
      </c>
      <c r="P321" s="419">
        <v>1818</v>
      </c>
      <c r="Q321" s="423">
        <v>1713</v>
      </c>
      <c r="R321" s="1752">
        <v>1937</v>
      </c>
      <c r="S321" s="1750">
        <v>2079</v>
      </c>
      <c r="T321" s="422">
        <v>2143</v>
      </c>
      <c r="U321" s="1753">
        <v>2023</v>
      </c>
      <c r="V321" s="1754">
        <v>2531</v>
      </c>
      <c r="W321" s="423">
        <v>3418</v>
      </c>
      <c r="X321" s="424">
        <v>3718</v>
      </c>
      <c r="Y321" s="425">
        <v>3312</v>
      </c>
      <c r="Z321" s="1755">
        <v>2594</v>
      </c>
      <c r="AA321" s="255">
        <v>3031</v>
      </c>
      <c r="AB321" s="419">
        <v>2622</v>
      </c>
      <c r="AC321" s="422">
        <v>2366</v>
      </c>
      <c r="AD321" s="420">
        <v>2166</v>
      </c>
      <c r="AE321" s="425">
        <v>2004</v>
      </c>
      <c r="AF321" s="422">
        <v>2206</v>
      </c>
      <c r="AG321" s="420">
        <v>3041</v>
      </c>
      <c r="AH321" s="419">
        <v>2471</v>
      </c>
      <c r="AI321" s="422">
        <v>2203</v>
      </c>
      <c r="AJ321" s="420">
        <v>2581</v>
      </c>
      <c r="AK321" s="419">
        <v>3682</v>
      </c>
      <c r="AL321" s="426">
        <v>4912</v>
      </c>
      <c r="AO321" s="59"/>
      <c r="AQ321" s="1756"/>
      <c r="AR321" s="2"/>
      <c r="AT321" s="252"/>
      <c r="AU321" s="5"/>
      <c r="AV321" s="5"/>
      <c r="AW321" s="61"/>
      <c r="AX321" s="59"/>
      <c r="AY321" s="59"/>
      <c r="AZ321" s="59"/>
      <c r="BA321" s="279"/>
      <c r="BB321" s="5"/>
    </row>
    <row r="322" spans="1:87" ht="14.25" customHeight="1" x14ac:dyDescent="0.15">
      <c r="A322" s="250" t="s">
        <v>137</v>
      </c>
      <c r="B322" s="394" t="s">
        <v>93</v>
      </c>
      <c r="C322" s="1738">
        <v>9.0440000000000005</v>
      </c>
      <c r="D322" s="398">
        <v>13.057</v>
      </c>
      <c r="E322" s="401">
        <v>14.724</v>
      </c>
      <c r="F322" s="1739">
        <v>16.507999999999999</v>
      </c>
      <c r="G322" s="398">
        <v>14.831</v>
      </c>
      <c r="H322" s="191">
        <v>10.622</v>
      </c>
      <c r="I322" s="399">
        <v>14.295999999999999</v>
      </c>
      <c r="J322" s="1740">
        <v>17.442</v>
      </c>
      <c r="K322" s="401">
        <v>15.824</v>
      </c>
      <c r="L322" s="399">
        <v>15.675000000000001</v>
      </c>
      <c r="M322" s="1741">
        <v>14.253</v>
      </c>
      <c r="N322" s="401">
        <v>13.356</v>
      </c>
      <c r="O322" s="399">
        <v>12.997</v>
      </c>
      <c r="P322" s="398">
        <v>14.42</v>
      </c>
      <c r="Q322" s="402">
        <v>17.477</v>
      </c>
      <c r="R322" s="1739">
        <v>14.749000000000001</v>
      </c>
      <c r="S322" s="398">
        <v>14.996</v>
      </c>
      <c r="T322" s="1742">
        <v>14.843</v>
      </c>
      <c r="U322" s="1739">
        <v>16.599</v>
      </c>
      <c r="V322" s="1743">
        <v>13.151</v>
      </c>
      <c r="W322" s="404">
        <v>16.673999999999999</v>
      </c>
      <c r="X322" s="403">
        <v>12.425000000000001</v>
      </c>
      <c r="Y322" s="405">
        <v>11.961</v>
      </c>
      <c r="Z322" s="402">
        <v>17.210999999999999</v>
      </c>
      <c r="AA322" s="534">
        <v>13.023</v>
      </c>
      <c r="AB322" s="1741">
        <v>12.87</v>
      </c>
      <c r="AC322" s="401">
        <v>15.914999999999999</v>
      </c>
      <c r="AD322" s="399">
        <v>13.913</v>
      </c>
      <c r="AE322" s="405">
        <v>13.252000000000001</v>
      </c>
      <c r="AF322" s="401">
        <v>43.244999999999997</v>
      </c>
      <c r="AG322" s="399">
        <v>13.587999999999999</v>
      </c>
      <c r="AH322" s="398">
        <v>14.848000000000001</v>
      </c>
      <c r="AI322" s="401">
        <v>13.49</v>
      </c>
      <c r="AJ322" s="399">
        <v>12.311</v>
      </c>
      <c r="AK322" s="398">
        <v>14.164999999999999</v>
      </c>
      <c r="AL322" s="406">
        <v>14.03</v>
      </c>
      <c r="AM322" s="20"/>
      <c r="AP322" s="59"/>
      <c r="AR322" s="59"/>
      <c r="AS322" s="5"/>
      <c r="AT322" s="59"/>
      <c r="AU322" s="5"/>
      <c r="AV322" s="1756"/>
      <c r="AX322" s="5"/>
      <c r="AY322" s="5"/>
      <c r="AZ322" s="5"/>
      <c r="BA322" s="5"/>
      <c r="BB322" s="61"/>
      <c r="BC322" s="5"/>
      <c r="BD322" s="5"/>
      <c r="BG322" s="59"/>
      <c r="BH322" s="59"/>
      <c r="BI322" s="59"/>
      <c r="BK322" s="256"/>
      <c r="BL322" s="3"/>
      <c r="BM322" s="3"/>
      <c r="BN322" s="5"/>
    </row>
    <row r="323" spans="1:87" ht="14.25" customHeight="1" x14ac:dyDescent="0.15">
      <c r="A323" s="184" t="s">
        <v>195</v>
      </c>
      <c r="B323" s="436" t="s">
        <v>94</v>
      </c>
      <c r="C323" s="1744">
        <v>9514.4150000000009</v>
      </c>
      <c r="D323" s="438">
        <v>12377.241</v>
      </c>
      <c r="E323" s="439">
        <v>13493.254000000001</v>
      </c>
      <c r="F323" s="413">
        <v>14560.171</v>
      </c>
      <c r="G323" s="408">
        <v>13258.493</v>
      </c>
      <c r="H323" s="251">
        <v>9416.9619999999995</v>
      </c>
      <c r="I323" s="409">
        <v>12792.307000000001</v>
      </c>
      <c r="J323" s="408">
        <v>15082.437</v>
      </c>
      <c r="K323" s="411">
        <v>13674.396000000001</v>
      </c>
      <c r="L323" s="409">
        <v>13276.92</v>
      </c>
      <c r="M323" s="415">
        <v>12098.361999999999</v>
      </c>
      <c r="N323" s="411">
        <v>11344.305</v>
      </c>
      <c r="O323" s="194">
        <v>11282.741</v>
      </c>
      <c r="P323" s="408">
        <v>12380.731</v>
      </c>
      <c r="Q323" s="412">
        <v>14407.097</v>
      </c>
      <c r="R323" s="413">
        <v>12097.699000000001</v>
      </c>
      <c r="S323" s="1745">
        <v>11569.704</v>
      </c>
      <c r="T323" s="411">
        <v>11710.647000000001</v>
      </c>
      <c r="U323" s="1746">
        <v>12339.55</v>
      </c>
      <c r="V323" s="1747">
        <v>9812.3520000000008</v>
      </c>
      <c r="W323" s="414">
        <v>11843.626</v>
      </c>
      <c r="X323" s="413">
        <v>8739.3719999999994</v>
      </c>
      <c r="Y323" s="415">
        <v>8848.4009999999998</v>
      </c>
      <c r="Z323" s="1748">
        <v>13376.120999999999</v>
      </c>
      <c r="AA323" s="535">
        <v>10979.084000000001</v>
      </c>
      <c r="AB323" s="408">
        <v>11368.953</v>
      </c>
      <c r="AC323" s="411">
        <v>14160.737999999999</v>
      </c>
      <c r="AD323" s="409">
        <v>12223.537</v>
      </c>
      <c r="AE323" s="415">
        <v>11562.343000000001</v>
      </c>
      <c r="AF323" s="411">
        <v>39162.167999999998</v>
      </c>
      <c r="AG323" s="409">
        <v>12907.189</v>
      </c>
      <c r="AH323" s="408">
        <v>14208.209000000001</v>
      </c>
      <c r="AI323" s="411">
        <v>13046.932000000001</v>
      </c>
      <c r="AJ323" s="409">
        <v>12152.791999999999</v>
      </c>
      <c r="AK323" s="408">
        <v>14584.669</v>
      </c>
      <c r="AL323" s="416">
        <v>15600.59</v>
      </c>
      <c r="AM323" s="20"/>
      <c r="AN323" s="2"/>
      <c r="AO323" s="59"/>
      <c r="AR323" s="59"/>
      <c r="AS323" s="59"/>
      <c r="AT323" s="5"/>
      <c r="AU323" s="1756"/>
      <c r="AV323" s="5"/>
      <c r="AX323" s="59"/>
      <c r="AY323" s="5"/>
      <c r="AZ323" s="5"/>
      <c r="BA323" s="5"/>
      <c r="BB323" s="61"/>
      <c r="BF323" s="5"/>
      <c r="BH323" s="5"/>
      <c r="BI323" s="5"/>
      <c r="BL323" s="59"/>
      <c r="BM323" s="59"/>
      <c r="BN323" s="59"/>
      <c r="BP323" s="256"/>
      <c r="BQ323" s="3"/>
      <c r="BR323" s="3"/>
      <c r="BS323" s="101"/>
      <c r="CB323" s="5"/>
      <c r="CD323" s="5"/>
    </row>
    <row r="324" spans="1:87" ht="14.25" customHeight="1" thickBot="1" x14ac:dyDescent="0.2">
      <c r="A324" s="184" t="s">
        <v>195</v>
      </c>
      <c r="B324" s="454" t="s">
        <v>96</v>
      </c>
      <c r="C324" s="1779">
        <v>1052</v>
      </c>
      <c r="D324" s="1780">
        <v>948</v>
      </c>
      <c r="E324" s="1781">
        <v>916</v>
      </c>
      <c r="F324" s="1782">
        <v>882</v>
      </c>
      <c r="G324" s="1780">
        <v>894</v>
      </c>
      <c r="H324" s="263">
        <v>887</v>
      </c>
      <c r="I324" s="1783">
        <v>895</v>
      </c>
      <c r="J324" s="1784">
        <v>865</v>
      </c>
      <c r="K324" s="1781">
        <v>864</v>
      </c>
      <c r="L324" s="1783">
        <v>847</v>
      </c>
      <c r="M324" s="1784">
        <v>849</v>
      </c>
      <c r="N324" s="1781">
        <v>849</v>
      </c>
      <c r="O324" s="1785">
        <v>868</v>
      </c>
      <c r="P324" s="1780">
        <v>859</v>
      </c>
      <c r="Q324" s="1786">
        <v>824</v>
      </c>
      <c r="R324" s="1785">
        <v>820</v>
      </c>
      <c r="S324" s="1784">
        <v>772</v>
      </c>
      <c r="T324" s="1781">
        <v>789</v>
      </c>
      <c r="U324" s="1787">
        <v>743</v>
      </c>
      <c r="V324" s="1788">
        <v>746</v>
      </c>
      <c r="W324" s="1786">
        <v>710</v>
      </c>
      <c r="X324" s="1782">
        <v>703</v>
      </c>
      <c r="Y324" s="1789">
        <v>740</v>
      </c>
      <c r="Z324" s="1790">
        <v>777</v>
      </c>
      <c r="AA324" s="540">
        <v>843</v>
      </c>
      <c r="AB324" s="1780">
        <v>883</v>
      </c>
      <c r="AC324" s="1781">
        <v>890</v>
      </c>
      <c r="AD324" s="1783">
        <v>879</v>
      </c>
      <c r="AE324" s="1789">
        <v>872</v>
      </c>
      <c r="AF324" s="1781">
        <v>906</v>
      </c>
      <c r="AG324" s="1783">
        <v>950</v>
      </c>
      <c r="AH324" s="1780">
        <v>957</v>
      </c>
      <c r="AI324" s="1781">
        <v>967</v>
      </c>
      <c r="AJ324" s="1783">
        <v>987</v>
      </c>
      <c r="AK324" s="1780">
        <v>1030</v>
      </c>
      <c r="AL324" s="1791">
        <v>1112</v>
      </c>
      <c r="AM324" s="20"/>
      <c r="AN324" s="2"/>
      <c r="AO324" s="2"/>
      <c r="AQ324" s="1756"/>
      <c r="AR324" s="2"/>
      <c r="AS324" s="59"/>
      <c r="AT324" s="59"/>
      <c r="AU324" s="5"/>
      <c r="AV324" s="5"/>
      <c r="AW324" s="5"/>
      <c r="BA324" s="5"/>
      <c r="BB324" s="61"/>
      <c r="BC324" s="59"/>
      <c r="BE324" s="5"/>
      <c r="BF324" s="5"/>
      <c r="BH324" s="5"/>
      <c r="BI324" s="5"/>
      <c r="BL324" s="59"/>
      <c r="BM324" s="59"/>
      <c r="BN324" s="59"/>
      <c r="BP324" s="3"/>
      <c r="BQ324" s="3"/>
      <c r="BR324" s="3"/>
      <c r="BS324" s="5"/>
      <c r="CC324" s="5"/>
      <c r="CD324" s="101"/>
    </row>
    <row r="325" spans="1:87" s="20" customFormat="1" ht="14.25" customHeight="1" x14ac:dyDescent="0.15">
      <c r="A325" s="525" t="s">
        <v>196</v>
      </c>
      <c r="B325" s="391" t="s">
        <v>243</v>
      </c>
      <c r="C325" s="203">
        <v>144.15100000000001</v>
      </c>
      <c r="D325" s="204">
        <v>165.482</v>
      </c>
      <c r="E325" s="205">
        <v>193.46</v>
      </c>
      <c r="F325" s="206">
        <v>210.017</v>
      </c>
      <c r="G325" s="204">
        <v>193.345</v>
      </c>
      <c r="H325" s="205">
        <v>133.55699999999999</v>
      </c>
      <c r="I325" s="206">
        <v>207.40700000000001</v>
      </c>
      <c r="J325" s="204">
        <v>197.51400000000001</v>
      </c>
      <c r="K325" s="205">
        <v>250.005</v>
      </c>
      <c r="L325" s="206">
        <v>371.71</v>
      </c>
      <c r="M325" s="204">
        <v>400.40100000000001</v>
      </c>
      <c r="N325" s="205">
        <v>556.95799999999997</v>
      </c>
      <c r="O325" s="206">
        <v>765.50400000000002</v>
      </c>
      <c r="P325" s="204">
        <v>1192.211</v>
      </c>
      <c r="Q325" s="208">
        <v>1572.748</v>
      </c>
      <c r="R325" s="206">
        <v>1723.99</v>
      </c>
      <c r="S325" s="207">
        <v>1600.1559999999999</v>
      </c>
      <c r="T325" s="208">
        <v>1058.335</v>
      </c>
      <c r="U325" s="209">
        <v>639.10900000000004</v>
      </c>
      <c r="V325" s="1792">
        <v>501.02800000000002</v>
      </c>
      <c r="W325" s="208">
        <v>495.47199999999998</v>
      </c>
      <c r="X325" s="209">
        <v>1061.1189999999999</v>
      </c>
      <c r="Y325" s="210">
        <v>411.6</v>
      </c>
      <c r="Z325" s="208">
        <v>631.86500000000001</v>
      </c>
      <c r="AA325" s="209">
        <v>754.94200000000001</v>
      </c>
      <c r="AB325" s="210">
        <v>561.899</v>
      </c>
      <c r="AC325" s="205">
        <v>710.96799999999996</v>
      </c>
      <c r="AD325" s="206">
        <v>341.76799999999997</v>
      </c>
      <c r="AE325" s="210">
        <v>202.80799999999999</v>
      </c>
      <c r="AF325" s="205">
        <v>124.977</v>
      </c>
      <c r="AG325" s="206">
        <v>85.01</v>
      </c>
      <c r="AH325" s="204">
        <v>80.254999999999995</v>
      </c>
      <c r="AI325" s="205">
        <v>99.539000000000001</v>
      </c>
      <c r="AJ325" s="206">
        <v>95.53</v>
      </c>
      <c r="AK325" s="204">
        <v>83.4</v>
      </c>
      <c r="AL325" s="211">
        <v>91.638999999999996</v>
      </c>
      <c r="AM325" s="2"/>
      <c r="AN325" s="2"/>
      <c r="AO325" s="2"/>
      <c r="AP325" s="2"/>
      <c r="AQ325" s="2"/>
      <c r="AR325" s="59"/>
      <c r="AS325" s="5"/>
      <c r="AT325" s="59"/>
      <c r="AU325" s="5"/>
      <c r="AV325" s="1756"/>
      <c r="AW325" s="2"/>
      <c r="AX325" s="2"/>
      <c r="AY325" s="5"/>
      <c r="AZ325" s="5"/>
      <c r="BA325" s="5"/>
      <c r="BB325" s="61"/>
      <c r="BC325" s="2"/>
      <c r="BD325" s="59"/>
      <c r="BE325" s="2"/>
      <c r="BF325" s="5"/>
      <c r="BG325" s="61"/>
      <c r="BH325" s="5"/>
      <c r="BI325" s="5"/>
      <c r="BJ325" s="2"/>
      <c r="BK325" s="2"/>
      <c r="BL325" s="59"/>
      <c r="BM325" s="59"/>
      <c r="BN325" s="59"/>
      <c r="BO325" s="2"/>
      <c r="BP325" s="256"/>
      <c r="BQ325" s="3"/>
      <c r="BR325" s="3"/>
      <c r="BS325" s="5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5"/>
      <c r="CE325" s="2"/>
      <c r="CF325" s="2"/>
      <c r="CG325" s="2"/>
      <c r="CH325" s="2"/>
      <c r="CI325" s="2"/>
    </row>
    <row r="326" spans="1:87" s="20" customFormat="1" ht="14.25" customHeight="1" x14ac:dyDescent="0.15">
      <c r="A326" s="527" t="s">
        <v>138</v>
      </c>
      <c r="B326" s="392" t="s">
        <v>244</v>
      </c>
      <c r="C326" s="132">
        <v>186302.625</v>
      </c>
      <c r="D326" s="133">
        <v>211751.17600000001</v>
      </c>
      <c r="E326" s="134">
        <v>257409.209</v>
      </c>
      <c r="F326" s="135">
        <v>269913.15700000001</v>
      </c>
      <c r="G326" s="133">
        <v>240831.54500000001</v>
      </c>
      <c r="H326" s="134">
        <v>168506.875</v>
      </c>
      <c r="I326" s="135">
        <v>254568.33799999999</v>
      </c>
      <c r="J326" s="133">
        <v>228271.399</v>
      </c>
      <c r="K326" s="134">
        <v>269436.41899999999</v>
      </c>
      <c r="L326" s="135">
        <v>306087.85499999998</v>
      </c>
      <c r="M326" s="133">
        <v>272493.109</v>
      </c>
      <c r="N326" s="134">
        <v>342686.77</v>
      </c>
      <c r="O326" s="135">
        <v>442871.81400000001</v>
      </c>
      <c r="P326" s="133">
        <v>600598.78599999996</v>
      </c>
      <c r="Q326" s="137">
        <v>651721.75899999996</v>
      </c>
      <c r="R326" s="135">
        <v>652318.26800000004</v>
      </c>
      <c r="S326" s="136">
        <v>579609.11300000001</v>
      </c>
      <c r="T326" s="137">
        <v>342077.36200000002</v>
      </c>
      <c r="U326" s="138">
        <v>178657.027</v>
      </c>
      <c r="V326" s="1736">
        <v>149387.00700000001</v>
      </c>
      <c r="W326" s="137">
        <v>199314.913</v>
      </c>
      <c r="X326" s="138">
        <v>529387.995</v>
      </c>
      <c r="Y326" s="139">
        <v>206398.39300000001</v>
      </c>
      <c r="Z326" s="137">
        <v>285099.00900000002</v>
      </c>
      <c r="AA326" s="138">
        <v>312956.571</v>
      </c>
      <c r="AB326" s="139">
        <v>243870.647</v>
      </c>
      <c r="AC326" s="134">
        <v>297419.86</v>
      </c>
      <c r="AD326" s="135">
        <v>170014.073</v>
      </c>
      <c r="AE326" s="139">
        <v>111866.974</v>
      </c>
      <c r="AF326" s="134">
        <v>91513.695000000007</v>
      </c>
      <c r="AG326" s="135">
        <v>76013.127999999997</v>
      </c>
      <c r="AH326" s="133">
        <v>85907.588000000003</v>
      </c>
      <c r="AI326" s="134">
        <v>132691.057</v>
      </c>
      <c r="AJ326" s="135">
        <v>144925.459</v>
      </c>
      <c r="AK326" s="133">
        <v>166878.658</v>
      </c>
      <c r="AL326" s="140">
        <v>218837.35800000001</v>
      </c>
      <c r="AM326" s="2"/>
      <c r="AN326" s="2"/>
      <c r="AO326" s="2"/>
      <c r="AP326" s="2"/>
      <c r="AQ326" s="2"/>
      <c r="AR326" s="59"/>
      <c r="AS326" s="59"/>
      <c r="AT326" s="5"/>
      <c r="AU326" s="1756"/>
      <c r="AV326" s="5"/>
      <c r="AW326" s="2"/>
      <c r="AX326" s="59"/>
      <c r="AY326" s="2"/>
      <c r="AZ326" s="5"/>
      <c r="BA326" s="5"/>
      <c r="BB326" s="61"/>
      <c r="BC326" s="59"/>
      <c r="BD326" s="5"/>
      <c r="BE326" s="59"/>
      <c r="BF326" s="5"/>
      <c r="BG326" s="2"/>
      <c r="BH326" s="5"/>
      <c r="BI326" s="5"/>
      <c r="BJ326" s="2"/>
      <c r="BK326" s="2"/>
      <c r="BL326" s="59"/>
      <c r="BM326" s="59"/>
      <c r="BN326" s="59"/>
      <c r="BO326" s="2"/>
      <c r="BP326" s="256"/>
      <c r="BQ326" s="3"/>
      <c r="BR326" s="3"/>
      <c r="BS326" s="101"/>
      <c r="BT326" s="2"/>
      <c r="BU326" s="2"/>
      <c r="BV326" s="2"/>
      <c r="BW326" s="2"/>
      <c r="BX326" s="2"/>
      <c r="BY326" s="2"/>
      <c r="BZ326" s="5"/>
      <c r="CA326" s="2"/>
      <c r="CB326" s="5"/>
      <c r="CC326" s="2"/>
      <c r="CD326" s="5"/>
      <c r="CE326" s="2"/>
      <c r="CF326" s="2"/>
      <c r="CG326" s="2"/>
      <c r="CH326" s="2"/>
      <c r="CI326" s="2"/>
    </row>
    <row r="327" spans="1:87" s="20" customFormat="1" ht="14.25" customHeight="1" x14ac:dyDescent="0.15">
      <c r="A327" s="528" t="s">
        <v>138</v>
      </c>
      <c r="B327" s="526" t="s">
        <v>110</v>
      </c>
      <c r="C327" s="513">
        <v>1292</v>
      </c>
      <c r="D327" s="514">
        <v>1280</v>
      </c>
      <c r="E327" s="515">
        <v>1331</v>
      </c>
      <c r="F327" s="516">
        <v>1285</v>
      </c>
      <c r="G327" s="514">
        <v>1246</v>
      </c>
      <c r="H327" s="515">
        <v>1262</v>
      </c>
      <c r="I327" s="516">
        <v>1227</v>
      </c>
      <c r="J327" s="514">
        <v>1156</v>
      </c>
      <c r="K327" s="515">
        <v>1078</v>
      </c>
      <c r="L327" s="516">
        <v>823</v>
      </c>
      <c r="M327" s="514">
        <v>681</v>
      </c>
      <c r="N327" s="515">
        <v>615</v>
      </c>
      <c r="O327" s="516">
        <v>579</v>
      </c>
      <c r="P327" s="514">
        <v>504</v>
      </c>
      <c r="Q327" s="520">
        <v>414</v>
      </c>
      <c r="R327" s="516">
        <v>378</v>
      </c>
      <c r="S327" s="517">
        <v>362</v>
      </c>
      <c r="T327" s="520">
        <v>323</v>
      </c>
      <c r="U327" s="519">
        <v>280</v>
      </c>
      <c r="V327" s="1793">
        <v>298</v>
      </c>
      <c r="W327" s="520">
        <v>402</v>
      </c>
      <c r="X327" s="519">
        <v>499</v>
      </c>
      <c r="Y327" s="521">
        <v>501</v>
      </c>
      <c r="Z327" s="520">
        <v>451</v>
      </c>
      <c r="AA327" s="519">
        <v>415</v>
      </c>
      <c r="AB327" s="521">
        <v>434</v>
      </c>
      <c r="AC327" s="515">
        <v>418</v>
      </c>
      <c r="AD327" s="516">
        <v>497</v>
      </c>
      <c r="AE327" s="521">
        <v>552</v>
      </c>
      <c r="AF327" s="515">
        <v>732</v>
      </c>
      <c r="AG327" s="516">
        <v>894</v>
      </c>
      <c r="AH327" s="514">
        <v>1070</v>
      </c>
      <c r="AI327" s="515">
        <v>1333</v>
      </c>
      <c r="AJ327" s="516">
        <v>1517</v>
      </c>
      <c r="AK327" s="514">
        <v>2001</v>
      </c>
      <c r="AL327" s="522">
        <v>2388</v>
      </c>
      <c r="AM327" s="2"/>
      <c r="AN327" s="2"/>
      <c r="AO327" s="2"/>
      <c r="AP327" s="2"/>
      <c r="AQ327" s="2"/>
      <c r="AR327" s="2"/>
      <c r="AS327" s="59"/>
      <c r="AT327" s="59"/>
      <c r="AU327" s="5"/>
      <c r="AV327" s="5"/>
      <c r="AW327" s="2"/>
      <c r="AX327" s="2"/>
      <c r="AY327" s="5"/>
      <c r="AZ327" s="5"/>
      <c r="BA327" s="5"/>
      <c r="BB327" s="61"/>
      <c r="BC327" s="59"/>
      <c r="BD327" s="59"/>
      <c r="BE327" s="5"/>
      <c r="BF327" s="5"/>
      <c r="BG327" s="2"/>
      <c r="BH327" s="5"/>
      <c r="BI327" s="5"/>
      <c r="BJ327" s="2"/>
      <c r="BK327" s="2"/>
      <c r="BL327" s="59"/>
      <c r="BM327" s="59"/>
      <c r="BN327" s="59"/>
      <c r="BO327" s="2"/>
      <c r="BP327" s="256"/>
      <c r="BQ327" s="3"/>
      <c r="BR327" s="3"/>
      <c r="BS327" s="5"/>
      <c r="BT327" s="2"/>
      <c r="BU327" s="2"/>
      <c r="BV327" s="2"/>
      <c r="BW327" s="2"/>
      <c r="BX327" s="2"/>
      <c r="BY327" s="2"/>
      <c r="BZ327" s="5"/>
      <c r="CA327" s="2"/>
      <c r="CB327" s="2"/>
      <c r="CC327" s="5"/>
      <c r="CD327" s="101"/>
      <c r="CE327" s="2"/>
      <c r="CF327" s="2"/>
      <c r="CG327" s="2"/>
      <c r="CH327" s="2"/>
      <c r="CI327" s="2"/>
    </row>
    <row r="328" spans="1:87" ht="14.25" customHeight="1" x14ac:dyDescent="0.15">
      <c r="A328" s="250" t="s">
        <v>141</v>
      </c>
      <c r="B328" s="394" t="s">
        <v>93</v>
      </c>
      <c r="C328" s="397">
        <v>0</v>
      </c>
      <c r="D328" s="429">
        <v>0</v>
      </c>
      <c r="E328" s="401">
        <v>0</v>
      </c>
      <c r="F328" s="399">
        <v>0</v>
      </c>
      <c r="G328" s="398">
        <v>0</v>
      </c>
      <c r="H328" s="470">
        <v>0</v>
      </c>
      <c r="I328" s="399">
        <v>0</v>
      </c>
      <c r="J328" s="398">
        <v>0</v>
      </c>
      <c r="K328" s="470">
        <v>0</v>
      </c>
      <c r="L328" s="399">
        <v>0</v>
      </c>
      <c r="M328" s="429">
        <v>0</v>
      </c>
      <c r="N328" s="470">
        <v>0</v>
      </c>
      <c r="O328" s="399">
        <v>0</v>
      </c>
      <c r="P328" s="398">
        <v>0</v>
      </c>
      <c r="Q328" s="401">
        <v>0</v>
      </c>
      <c r="R328" s="399">
        <v>0</v>
      </c>
      <c r="S328" s="398">
        <v>0</v>
      </c>
      <c r="T328" s="401">
        <v>1.4999999999999999E-2</v>
      </c>
      <c r="U328" s="403">
        <v>1.5</v>
      </c>
      <c r="V328" s="1743">
        <v>62.654000000000003</v>
      </c>
      <c r="W328" s="402">
        <v>240.33500000000001</v>
      </c>
      <c r="X328" s="403">
        <v>874.30600000000004</v>
      </c>
      <c r="Y328" s="405">
        <v>302.68</v>
      </c>
      <c r="Z328" s="402">
        <v>512.62800000000004</v>
      </c>
      <c r="AA328" s="534">
        <v>555.91999999999996</v>
      </c>
      <c r="AB328" s="405">
        <v>289.911</v>
      </c>
      <c r="AC328" s="401">
        <v>391.697</v>
      </c>
      <c r="AD328" s="399">
        <v>115.125</v>
      </c>
      <c r="AE328" s="405">
        <v>47.94</v>
      </c>
      <c r="AF328" s="430">
        <v>10.01</v>
      </c>
      <c r="AG328" s="551">
        <v>2.165</v>
      </c>
      <c r="AH328" s="398">
        <v>6.1950000000000003</v>
      </c>
      <c r="AI328" s="470">
        <v>4.4960000000000004</v>
      </c>
      <c r="AJ328" s="399">
        <v>1.2050000000000001</v>
      </c>
      <c r="AK328" s="398">
        <v>0.245</v>
      </c>
      <c r="AL328" s="406">
        <v>0</v>
      </c>
      <c r="AN328" s="2"/>
      <c r="AO328" s="2"/>
      <c r="AP328" s="2"/>
      <c r="AQ328" s="2"/>
      <c r="AR328" s="59"/>
      <c r="AS328" s="5"/>
      <c r="AT328" s="59"/>
      <c r="AU328" s="5"/>
      <c r="AV328" s="5"/>
      <c r="AW328" s="5"/>
      <c r="BA328" s="5"/>
      <c r="BB328" s="61"/>
      <c r="BD328" s="59"/>
      <c r="BE328" s="59"/>
      <c r="BF328" s="5"/>
      <c r="BG328" s="61"/>
      <c r="BH328" s="5"/>
      <c r="BI328" s="5"/>
      <c r="BL328" s="59"/>
      <c r="BM328" s="59"/>
      <c r="BN328" s="59"/>
      <c r="BP328" s="3"/>
      <c r="BQ328" s="3"/>
      <c r="BR328" s="3"/>
      <c r="BS328" s="5"/>
      <c r="CD328" s="5"/>
      <c r="CE328" s="20"/>
    </row>
    <row r="329" spans="1:87" ht="14.25" customHeight="1" x14ac:dyDescent="0.15">
      <c r="A329" s="184" t="s">
        <v>197</v>
      </c>
      <c r="B329" s="395" t="s">
        <v>94</v>
      </c>
      <c r="C329" s="407">
        <v>0</v>
      </c>
      <c r="D329" s="438">
        <v>0</v>
      </c>
      <c r="E329" s="411">
        <v>0</v>
      </c>
      <c r="F329" s="409">
        <v>0</v>
      </c>
      <c r="G329" s="408">
        <v>0</v>
      </c>
      <c r="H329" s="472">
        <v>0</v>
      </c>
      <c r="I329" s="409">
        <v>0</v>
      </c>
      <c r="J329" s="408">
        <v>0</v>
      </c>
      <c r="K329" s="472">
        <v>0</v>
      </c>
      <c r="L329" s="409">
        <v>0</v>
      </c>
      <c r="M329" s="438">
        <v>0</v>
      </c>
      <c r="N329" s="472">
        <v>0</v>
      </c>
      <c r="O329" s="409">
        <v>0</v>
      </c>
      <c r="P329" s="408">
        <v>0</v>
      </c>
      <c r="Q329" s="411">
        <v>0</v>
      </c>
      <c r="R329" s="409">
        <v>0</v>
      </c>
      <c r="S329" s="408">
        <v>0</v>
      </c>
      <c r="T329" s="411">
        <v>13.824</v>
      </c>
      <c r="U329" s="413">
        <v>1262.3040000000001</v>
      </c>
      <c r="V329" s="1747">
        <v>44990.315999999999</v>
      </c>
      <c r="W329" s="412">
        <v>125767.12</v>
      </c>
      <c r="X329" s="413">
        <v>463779.16200000001</v>
      </c>
      <c r="Y329" s="415">
        <v>160795.26999999999</v>
      </c>
      <c r="Z329" s="412">
        <v>228355.253</v>
      </c>
      <c r="AA329" s="535">
        <v>204839.47399999999</v>
      </c>
      <c r="AB329" s="415">
        <v>99980.179000000004</v>
      </c>
      <c r="AC329" s="411">
        <v>122326.57799999999</v>
      </c>
      <c r="AD329" s="409">
        <v>43807.122000000003</v>
      </c>
      <c r="AE329" s="415">
        <v>20337.047999999999</v>
      </c>
      <c r="AF329" s="1794">
        <v>2486.2719999999999</v>
      </c>
      <c r="AG329" s="552">
        <v>910.98</v>
      </c>
      <c r="AH329" s="408">
        <v>2628.828</v>
      </c>
      <c r="AI329" s="472">
        <v>2086.2359999999999</v>
      </c>
      <c r="AJ329" s="409">
        <v>351.43200000000002</v>
      </c>
      <c r="AK329" s="438">
        <v>91.584000000000003</v>
      </c>
      <c r="AL329" s="416">
        <v>0</v>
      </c>
      <c r="AN329" s="2"/>
      <c r="AO329" s="2"/>
      <c r="AP329" s="2"/>
      <c r="AQ329" s="2"/>
      <c r="AR329" s="59"/>
      <c r="AS329" s="59"/>
      <c r="AT329" s="5"/>
      <c r="AU329" s="1756"/>
      <c r="AV329" s="5"/>
      <c r="AX329" s="59"/>
      <c r="AZ329" s="5"/>
      <c r="BA329" s="5"/>
      <c r="BB329" s="61"/>
      <c r="BC329" s="59"/>
      <c r="BD329" s="59"/>
      <c r="BE329" s="59"/>
      <c r="BF329" s="5"/>
      <c r="BH329" s="5"/>
      <c r="BI329" s="5"/>
      <c r="BL329" s="59"/>
      <c r="BM329" s="59"/>
      <c r="BN329" s="59"/>
      <c r="BP329" s="256"/>
      <c r="BQ329" s="3"/>
      <c r="BR329" s="3"/>
      <c r="BS329" s="5"/>
      <c r="CB329" s="5"/>
      <c r="CD329" s="5"/>
      <c r="CE329" s="20"/>
      <c r="CF329" s="61"/>
      <c r="CG329" s="56"/>
      <c r="CH329" s="56"/>
      <c r="CI329" s="56"/>
    </row>
    <row r="330" spans="1:87" ht="14.25" customHeight="1" x14ac:dyDescent="0.15">
      <c r="A330" s="186" t="s">
        <v>198</v>
      </c>
      <c r="B330" s="417" t="s">
        <v>96</v>
      </c>
      <c r="C330" s="418">
        <v>0</v>
      </c>
      <c r="D330" s="419">
        <v>0</v>
      </c>
      <c r="E330" s="422">
        <v>0</v>
      </c>
      <c r="F330" s="420">
        <v>0</v>
      </c>
      <c r="G330" s="419">
        <v>0</v>
      </c>
      <c r="H330" s="474">
        <v>0</v>
      </c>
      <c r="I330" s="420">
        <v>0</v>
      </c>
      <c r="J330" s="419">
        <v>0</v>
      </c>
      <c r="K330" s="474">
        <v>0</v>
      </c>
      <c r="L330" s="420">
        <v>0</v>
      </c>
      <c r="M330" s="419">
        <v>0</v>
      </c>
      <c r="N330" s="474">
        <v>0</v>
      </c>
      <c r="O330" s="420">
        <v>0</v>
      </c>
      <c r="P330" s="419">
        <v>0</v>
      </c>
      <c r="Q330" s="422">
        <v>0</v>
      </c>
      <c r="R330" s="420">
        <v>0</v>
      </c>
      <c r="S330" s="419">
        <v>0</v>
      </c>
      <c r="T330" s="422">
        <v>922</v>
      </c>
      <c r="U330" s="424">
        <v>842</v>
      </c>
      <c r="V330" s="1754">
        <v>718</v>
      </c>
      <c r="W330" s="423">
        <v>523</v>
      </c>
      <c r="X330" s="424">
        <v>530</v>
      </c>
      <c r="Y330" s="425">
        <v>531</v>
      </c>
      <c r="Z330" s="423">
        <v>445</v>
      </c>
      <c r="AA330" s="255">
        <v>368</v>
      </c>
      <c r="AB330" s="425">
        <v>345</v>
      </c>
      <c r="AC330" s="422">
        <v>312</v>
      </c>
      <c r="AD330" s="420">
        <v>381</v>
      </c>
      <c r="AE330" s="425">
        <v>424</v>
      </c>
      <c r="AF330" s="1795">
        <v>237</v>
      </c>
      <c r="AG330" s="198">
        <v>421</v>
      </c>
      <c r="AH330" s="419">
        <v>424</v>
      </c>
      <c r="AI330" s="474">
        <v>464</v>
      </c>
      <c r="AJ330" s="420">
        <v>292</v>
      </c>
      <c r="AK330" s="419">
        <v>374</v>
      </c>
      <c r="AL330" s="426">
        <v>0</v>
      </c>
      <c r="AN330" s="59"/>
      <c r="AO330" s="2"/>
      <c r="AP330" s="2"/>
      <c r="AQ330" s="59"/>
      <c r="AR330" s="2"/>
      <c r="AS330" s="59"/>
      <c r="AT330" s="59"/>
      <c r="AU330" s="5"/>
      <c r="AV330" s="5"/>
      <c r="AW330" s="61"/>
      <c r="AX330" s="59"/>
      <c r="AY330" s="5"/>
      <c r="AZ330" s="5"/>
      <c r="BA330" s="5"/>
      <c r="BB330" s="5"/>
      <c r="BC330" s="59"/>
      <c r="BD330" s="59"/>
      <c r="BF330" s="256"/>
      <c r="BG330" s="3"/>
      <c r="BH330" s="3"/>
      <c r="BI330" s="5"/>
      <c r="BM330" s="5"/>
      <c r="BN330" s="252"/>
      <c r="BO330" s="56"/>
    </row>
    <row r="331" spans="1:87" ht="14.25" customHeight="1" x14ac:dyDescent="0.15">
      <c r="A331" s="250" t="s">
        <v>70</v>
      </c>
      <c r="B331" s="394" t="s">
        <v>93</v>
      </c>
      <c r="C331" s="397">
        <v>0</v>
      </c>
      <c r="D331" s="469">
        <v>0</v>
      </c>
      <c r="E331" s="470">
        <v>0</v>
      </c>
      <c r="F331" s="466">
        <v>0</v>
      </c>
      <c r="G331" s="469">
        <v>0</v>
      </c>
      <c r="H331" s="470">
        <v>0</v>
      </c>
      <c r="I331" s="466">
        <v>0</v>
      </c>
      <c r="J331" s="469">
        <v>0</v>
      </c>
      <c r="K331" s="470">
        <v>0</v>
      </c>
      <c r="L331" s="466">
        <v>0</v>
      </c>
      <c r="M331" s="469">
        <v>0</v>
      </c>
      <c r="N331" s="470">
        <v>0</v>
      </c>
      <c r="O331" s="466">
        <v>0</v>
      </c>
      <c r="P331" s="469">
        <v>0</v>
      </c>
      <c r="Q331" s="470">
        <v>0</v>
      </c>
      <c r="R331" s="466">
        <v>0</v>
      </c>
      <c r="S331" s="469">
        <v>0</v>
      </c>
      <c r="T331" s="470">
        <v>1.4999999999999999E-2</v>
      </c>
      <c r="U331" s="1739">
        <v>1.5</v>
      </c>
      <c r="V331" s="1743">
        <v>61.639000000000003</v>
      </c>
      <c r="W331" s="404">
        <v>236.51</v>
      </c>
      <c r="X331" s="403">
        <v>868.096</v>
      </c>
      <c r="Y331" s="405">
        <v>295.86500000000001</v>
      </c>
      <c r="Z331" s="402">
        <v>66.453000000000003</v>
      </c>
      <c r="AA331" s="534">
        <v>0</v>
      </c>
      <c r="AB331" s="1741">
        <v>0</v>
      </c>
      <c r="AC331" s="401">
        <v>0</v>
      </c>
      <c r="AD331" s="399">
        <v>0</v>
      </c>
      <c r="AE331" s="405">
        <v>0</v>
      </c>
      <c r="AF331" s="401">
        <v>0</v>
      </c>
      <c r="AG331" s="466">
        <v>0</v>
      </c>
      <c r="AH331" s="469">
        <v>0</v>
      </c>
      <c r="AI331" s="470">
        <v>0</v>
      </c>
      <c r="AJ331" s="466">
        <v>0</v>
      </c>
      <c r="AK331" s="469">
        <v>0</v>
      </c>
      <c r="AL331" s="406">
        <v>0</v>
      </c>
      <c r="AO331" s="59"/>
      <c r="AP331" s="2"/>
      <c r="AR331" s="2"/>
      <c r="AT331" s="5"/>
      <c r="AU331" s="5"/>
      <c r="AV331" s="5"/>
      <c r="AW331" s="61"/>
      <c r="AX331" s="59"/>
      <c r="AY331" s="59"/>
      <c r="AZ331" s="59"/>
      <c r="BA331" s="59"/>
      <c r="BC331" s="252"/>
      <c r="BD331" s="252"/>
      <c r="BE331" s="252"/>
    </row>
    <row r="332" spans="1:87" ht="14.25" customHeight="1" x14ac:dyDescent="0.15">
      <c r="A332" s="184" t="s">
        <v>199</v>
      </c>
      <c r="B332" s="395" t="s">
        <v>94</v>
      </c>
      <c r="C332" s="407">
        <v>0</v>
      </c>
      <c r="D332" s="471">
        <v>0</v>
      </c>
      <c r="E332" s="472">
        <v>0</v>
      </c>
      <c r="F332" s="467">
        <v>0</v>
      </c>
      <c r="G332" s="471">
        <v>0</v>
      </c>
      <c r="H332" s="472">
        <v>0</v>
      </c>
      <c r="I332" s="467">
        <v>0</v>
      </c>
      <c r="J332" s="471">
        <v>0</v>
      </c>
      <c r="K332" s="472">
        <v>0</v>
      </c>
      <c r="L332" s="467">
        <v>0</v>
      </c>
      <c r="M332" s="471">
        <v>0</v>
      </c>
      <c r="N332" s="472">
        <v>0</v>
      </c>
      <c r="O332" s="467">
        <v>0</v>
      </c>
      <c r="P332" s="471">
        <v>0</v>
      </c>
      <c r="Q332" s="472">
        <v>0</v>
      </c>
      <c r="R332" s="467">
        <v>0</v>
      </c>
      <c r="S332" s="471">
        <v>0</v>
      </c>
      <c r="T332" s="472">
        <v>13.824</v>
      </c>
      <c r="U332" s="1746">
        <v>1262.3040000000001</v>
      </c>
      <c r="V332" s="1747">
        <v>44510.58</v>
      </c>
      <c r="W332" s="414">
        <v>124404.484</v>
      </c>
      <c r="X332" s="413">
        <v>462532.19400000002</v>
      </c>
      <c r="Y332" s="415">
        <v>157902.274</v>
      </c>
      <c r="Z332" s="1748">
        <v>30456.795999999998</v>
      </c>
      <c r="AA332" s="535">
        <v>0</v>
      </c>
      <c r="AB332" s="408">
        <v>0</v>
      </c>
      <c r="AC332" s="411">
        <v>0</v>
      </c>
      <c r="AD332" s="409">
        <v>0</v>
      </c>
      <c r="AE332" s="415">
        <v>0</v>
      </c>
      <c r="AF332" s="411">
        <v>0</v>
      </c>
      <c r="AG332" s="467">
        <v>0</v>
      </c>
      <c r="AH332" s="471">
        <v>0</v>
      </c>
      <c r="AI332" s="472">
        <v>0</v>
      </c>
      <c r="AJ332" s="467">
        <v>0</v>
      </c>
      <c r="AK332" s="471">
        <v>0</v>
      </c>
      <c r="AL332" s="416">
        <v>0</v>
      </c>
      <c r="AN332" s="2"/>
      <c r="AP332" s="59"/>
      <c r="AQ332" s="2"/>
      <c r="AR332" s="59"/>
      <c r="AS332" s="59"/>
      <c r="AT332" s="5"/>
      <c r="AU332" s="1756"/>
      <c r="AV332" s="5"/>
      <c r="AZ332" s="5"/>
      <c r="BA332" s="5"/>
      <c r="BB332" s="61"/>
      <c r="BC332" s="5"/>
      <c r="BD332" s="5"/>
      <c r="BG332" s="5"/>
      <c r="BH332" s="5"/>
      <c r="BI332" s="5"/>
      <c r="BR332" s="59"/>
      <c r="BT332" s="5"/>
      <c r="BV332" s="61"/>
      <c r="BW332" s="56"/>
      <c r="BX332" s="56"/>
      <c r="BY332" s="56"/>
    </row>
    <row r="333" spans="1:87" ht="14.25" customHeight="1" x14ac:dyDescent="0.15">
      <c r="A333" s="186" t="s">
        <v>199</v>
      </c>
      <c r="B333" s="417" t="s">
        <v>96</v>
      </c>
      <c r="C333" s="418">
        <v>0</v>
      </c>
      <c r="D333" s="473">
        <v>0</v>
      </c>
      <c r="E333" s="474">
        <v>0</v>
      </c>
      <c r="F333" s="468">
        <v>0</v>
      </c>
      <c r="G333" s="473">
        <v>0</v>
      </c>
      <c r="H333" s="474">
        <v>0</v>
      </c>
      <c r="I333" s="468">
        <v>0</v>
      </c>
      <c r="J333" s="473">
        <v>0</v>
      </c>
      <c r="K333" s="474">
        <v>0</v>
      </c>
      <c r="L333" s="468">
        <v>0</v>
      </c>
      <c r="M333" s="473">
        <v>0</v>
      </c>
      <c r="N333" s="474">
        <v>0</v>
      </c>
      <c r="O333" s="468">
        <v>0</v>
      </c>
      <c r="P333" s="473">
        <v>0</v>
      </c>
      <c r="Q333" s="474">
        <v>0</v>
      </c>
      <c r="R333" s="468">
        <v>0</v>
      </c>
      <c r="S333" s="473">
        <v>0</v>
      </c>
      <c r="T333" s="474">
        <v>922</v>
      </c>
      <c r="U333" s="1753">
        <v>842</v>
      </c>
      <c r="V333" s="1754">
        <v>722</v>
      </c>
      <c r="W333" s="1796">
        <v>526</v>
      </c>
      <c r="X333" s="424">
        <v>533</v>
      </c>
      <c r="Y333" s="425">
        <v>534</v>
      </c>
      <c r="Z333" s="1755">
        <v>458</v>
      </c>
      <c r="AA333" s="255">
        <v>0</v>
      </c>
      <c r="AB333" s="419">
        <v>0</v>
      </c>
      <c r="AC333" s="422">
        <v>0</v>
      </c>
      <c r="AD333" s="420">
        <v>0</v>
      </c>
      <c r="AE333" s="425">
        <v>0</v>
      </c>
      <c r="AF333" s="422">
        <v>0</v>
      </c>
      <c r="AG333" s="468">
        <v>0</v>
      </c>
      <c r="AH333" s="473">
        <v>0</v>
      </c>
      <c r="AI333" s="474">
        <v>0</v>
      </c>
      <c r="AJ333" s="468">
        <v>0</v>
      </c>
      <c r="AK333" s="473">
        <v>0</v>
      </c>
      <c r="AL333" s="426">
        <v>0</v>
      </c>
      <c r="AN333" s="59"/>
      <c r="AO333" s="2"/>
      <c r="AQ333" s="59"/>
      <c r="AR333" s="2"/>
      <c r="AS333" s="59"/>
      <c r="AT333" s="59"/>
      <c r="AU333" s="5"/>
      <c r="AV333" s="5"/>
      <c r="AX333" s="5"/>
      <c r="AZ333" s="5"/>
      <c r="BA333" s="5"/>
      <c r="BB333" s="61"/>
      <c r="BC333" s="5"/>
      <c r="BD333" s="5"/>
      <c r="BG333" s="5"/>
      <c r="BH333" s="5"/>
      <c r="BI333" s="59"/>
      <c r="BO333" s="5"/>
      <c r="BP333" s="5"/>
      <c r="BV333" s="61"/>
      <c r="BW333" s="56"/>
      <c r="BX333" s="56"/>
      <c r="BY333" s="56"/>
    </row>
    <row r="334" spans="1:87" ht="14.25" customHeight="1" x14ac:dyDescent="0.15">
      <c r="A334" s="250" t="s">
        <v>72</v>
      </c>
      <c r="B334" s="394" t="s">
        <v>93</v>
      </c>
      <c r="C334" s="397">
        <v>0</v>
      </c>
      <c r="D334" s="469">
        <v>0</v>
      </c>
      <c r="E334" s="470">
        <v>0</v>
      </c>
      <c r="F334" s="466">
        <v>0</v>
      </c>
      <c r="G334" s="469">
        <v>0</v>
      </c>
      <c r="H334" s="470">
        <v>0</v>
      </c>
      <c r="I334" s="466">
        <v>0</v>
      </c>
      <c r="J334" s="469">
        <v>0</v>
      </c>
      <c r="K334" s="470">
        <v>0</v>
      </c>
      <c r="L334" s="466">
        <v>0</v>
      </c>
      <c r="M334" s="469">
        <v>0</v>
      </c>
      <c r="N334" s="470">
        <v>0</v>
      </c>
      <c r="O334" s="466">
        <v>0</v>
      </c>
      <c r="P334" s="469">
        <v>0</v>
      </c>
      <c r="Q334" s="470">
        <v>0</v>
      </c>
      <c r="R334" s="466">
        <v>0</v>
      </c>
      <c r="S334" s="469">
        <v>0</v>
      </c>
      <c r="T334" s="1797">
        <v>0.105</v>
      </c>
      <c r="U334" s="466">
        <v>0</v>
      </c>
      <c r="V334" s="469">
        <v>0</v>
      </c>
      <c r="W334" s="1798">
        <v>0</v>
      </c>
      <c r="X334" s="466">
        <v>0</v>
      </c>
      <c r="Y334" s="405">
        <v>4.7649999999999997</v>
      </c>
      <c r="Z334" s="402">
        <v>432.71</v>
      </c>
      <c r="AA334" s="534">
        <v>462.24</v>
      </c>
      <c r="AB334" s="1741">
        <v>70.754999999999995</v>
      </c>
      <c r="AC334" s="401">
        <v>0.36499999999999999</v>
      </c>
      <c r="AD334" s="399">
        <v>0</v>
      </c>
      <c r="AE334" s="405">
        <v>0</v>
      </c>
      <c r="AF334" s="401">
        <v>0</v>
      </c>
      <c r="AG334" s="466">
        <v>0</v>
      </c>
      <c r="AH334" s="469">
        <v>0</v>
      </c>
      <c r="AI334" s="470">
        <v>0</v>
      </c>
      <c r="AJ334" s="466">
        <v>0</v>
      </c>
      <c r="AK334" s="469">
        <v>0</v>
      </c>
      <c r="AL334" s="406">
        <v>0</v>
      </c>
      <c r="AN334" s="59"/>
      <c r="AO334" s="59"/>
      <c r="AP334" s="2"/>
      <c r="AQ334" s="59"/>
      <c r="AR334" s="59"/>
      <c r="AS334" s="5"/>
      <c r="AT334" s="59"/>
      <c r="AU334" s="5"/>
      <c r="AV334" s="1756"/>
      <c r="AW334" s="61"/>
      <c r="AX334" s="5"/>
      <c r="AY334" s="5"/>
      <c r="AZ334" s="5"/>
      <c r="BA334" s="5"/>
      <c r="BB334" s="61"/>
      <c r="BC334" s="5"/>
      <c r="BD334" s="59"/>
      <c r="BE334" s="61"/>
      <c r="BF334" s="61"/>
      <c r="BG334" s="5"/>
      <c r="BH334" s="5"/>
      <c r="BI334" s="59"/>
      <c r="BL334" s="5"/>
      <c r="BM334" s="5"/>
      <c r="BO334" s="5"/>
      <c r="BP334" s="5"/>
      <c r="BR334" s="252"/>
      <c r="BS334" s="252"/>
      <c r="BT334" s="56"/>
    </row>
    <row r="335" spans="1:87" ht="14.25" customHeight="1" x14ac:dyDescent="0.15">
      <c r="A335" s="184" t="s">
        <v>200</v>
      </c>
      <c r="B335" s="395" t="s">
        <v>94</v>
      </c>
      <c r="C335" s="407">
        <v>0</v>
      </c>
      <c r="D335" s="471">
        <v>0</v>
      </c>
      <c r="E335" s="472">
        <v>0</v>
      </c>
      <c r="F335" s="467">
        <v>0</v>
      </c>
      <c r="G335" s="471">
        <v>0</v>
      </c>
      <c r="H335" s="472">
        <v>0</v>
      </c>
      <c r="I335" s="467">
        <v>0</v>
      </c>
      <c r="J335" s="471">
        <v>0</v>
      </c>
      <c r="K335" s="472">
        <v>0</v>
      </c>
      <c r="L335" s="467">
        <v>0</v>
      </c>
      <c r="M335" s="471">
        <v>0</v>
      </c>
      <c r="N335" s="472">
        <v>0</v>
      </c>
      <c r="O335" s="467">
        <v>0</v>
      </c>
      <c r="P335" s="471">
        <v>0</v>
      </c>
      <c r="Q335" s="472">
        <v>0</v>
      </c>
      <c r="R335" s="467">
        <v>0</v>
      </c>
      <c r="S335" s="471">
        <v>0</v>
      </c>
      <c r="T335" s="1799">
        <v>0</v>
      </c>
      <c r="U335" s="467">
        <v>0</v>
      </c>
      <c r="V335" s="471">
        <v>0</v>
      </c>
      <c r="W335" s="357">
        <v>0</v>
      </c>
      <c r="X335" s="467">
        <v>0</v>
      </c>
      <c r="Y335" s="415">
        <v>2466.288</v>
      </c>
      <c r="Z335" s="1748">
        <v>190537.44699999999</v>
      </c>
      <c r="AA335" s="535">
        <v>162471.88399999999</v>
      </c>
      <c r="AB335" s="408">
        <v>21844.447</v>
      </c>
      <c r="AC335" s="411">
        <v>95.688000000000002</v>
      </c>
      <c r="AD335" s="409">
        <v>0</v>
      </c>
      <c r="AE335" s="415">
        <v>0</v>
      </c>
      <c r="AF335" s="411">
        <v>0</v>
      </c>
      <c r="AG335" s="467">
        <v>0</v>
      </c>
      <c r="AH335" s="471">
        <v>0</v>
      </c>
      <c r="AI335" s="472">
        <v>0</v>
      </c>
      <c r="AJ335" s="467">
        <v>0</v>
      </c>
      <c r="AK335" s="471">
        <v>0</v>
      </c>
      <c r="AL335" s="416">
        <v>0</v>
      </c>
      <c r="AN335" s="59"/>
      <c r="AO335" s="59"/>
      <c r="AP335" s="59"/>
      <c r="AQ335" s="59"/>
      <c r="AR335" s="59"/>
      <c r="AS335" s="59"/>
      <c r="AT335" s="5"/>
      <c r="AU335" s="1756"/>
      <c r="AV335" s="5"/>
      <c r="AW335" s="5"/>
      <c r="BA335" s="5"/>
      <c r="BB335" s="61"/>
      <c r="BC335" s="5"/>
      <c r="BD335" s="59"/>
      <c r="BE335" s="61"/>
      <c r="BF335" s="61"/>
      <c r="BG335" s="5"/>
      <c r="BH335" s="5"/>
      <c r="BI335" s="5"/>
      <c r="BK335" s="5"/>
      <c r="BL335" s="5"/>
      <c r="BM335" s="5"/>
      <c r="BR335" s="252"/>
      <c r="BS335" s="252"/>
      <c r="BT335" s="56"/>
    </row>
    <row r="336" spans="1:87" ht="14.25" customHeight="1" x14ac:dyDescent="0.15">
      <c r="A336" s="186" t="s">
        <v>200</v>
      </c>
      <c r="B336" s="417" t="s">
        <v>96</v>
      </c>
      <c r="C336" s="418">
        <v>0</v>
      </c>
      <c r="D336" s="473">
        <v>0</v>
      </c>
      <c r="E336" s="474">
        <v>0</v>
      </c>
      <c r="F336" s="468">
        <v>0</v>
      </c>
      <c r="G336" s="473">
        <v>0</v>
      </c>
      <c r="H336" s="474">
        <v>0</v>
      </c>
      <c r="I336" s="468">
        <v>0</v>
      </c>
      <c r="J336" s="473">
        <v>0</v>
      </c>
      <c r="K336" s="474">
        <v>0</v>
      </c>
      <c r="L336" s="468">
        <v>0</v>
      </c>
      <c r="M336" s="473">
        <v>0</v>
      </c>
      <c r="N336" s="474">
        <v>0</v>
      </c>
      <c r="O336" s="468">
        <v>0</v>
      </c>
      <c r="P336" s="473">
        <v>0</v>
      </c>
      <c r="Q336" s="474">
        <v>0</v>
      </c>
      <c r="R336" s="468">
        <v>0</v>
      </c>
      <c r="S336" s="473">
        <v>0</v>
      </c>
      <c r="T336" s="1800">
        <v>0</v>
      </c>
      <c r="U336" s="468">
        <v>0</v>
      </c>
      <c r="V336" s="473">
        <v>0</v>
      </c>
      <c r="W336" s="1796">
        <v>0</v>
      </c>
      <c r="X336" s="468">
        <v>0</v>
      </c>
      <c r="Y336" s="425">
        <v>518</v>
      </c>
      <c r="Z336" s="1755">
        <v>440</v>
      </c>
      <c r="AA336" s="255">
        <v>351</v>
      </c>
      <c r="AB336" s="419">
        <v>309</v>
      </c>
      <c r="AC336" s="422">
        <v>262</v>
      </c>
      <c r="AD336" s="420">
        <v>0</v>
      </c>
      <c r="AE336" s="425">
        <v>0</v>
      </c>
      <c r="AF336" s="422">
        <v>0</v>
      </c>
      <c r="AG336" s="468">
        <v>0</v>
      </c>
      <c r="AH336" s="473">
        <v>0</v>
      </c>
      <c r="AI336" s="474">
        <v>0</v>
      </c>
      <c r="AJ336" s="468">
        <v>0</v>
      </c>
      <c r="AK336" s="473">
        <v>0</v>
      </c>
      <c r="AL336" s="426">
        <v>0</v>
      </c>
      <c r="AN336" s="59"/>
      <c r="AO336" s="59"/>
      <c r="AP336" s="59"/>
      <c r="AQ336" s="59"/>
      <c r="AR336" s="61"/>
      <c r="AS336" s="59"/>
      <c r="AT336" s="59"/>
      <c r="AU336" s="5"/>
      <c r="AV336" s="5"/>
      <c r="AW336" s="61"/>
      <c r="AX336" s="5"/>
      <c r="AY336" s="59"/>
      <c r="AZ336" s="5"/>
      <c r="BA336" s="5"/>
      <c r="BB336" s="61"/>
      <c r="BC336" s="59"/>
      <c r="BD336" s="59"/>
      <c r="BE336" s="5"/>
      <c r="BG336" s="5"/>
      <c r="BH336" s="5"/>
      <c r="BI336" s="5"/>
      <c r="BL336" s="5"/>
      <c r="BM336" s="5"/>
      <c r="BN336" s="252"/>
      <c r="BO336" s="5"/>
      <c r="BQ336" s="59"/>
      <c r="BR336" s="252"/>
      <c r="BS336" s="252"/>
    </row>
    <row r="337" spans="1:67" ht="14.25" customHeight="1" x14ac:dyDescent="0.15">
      <c r="A337" s="250" t="s">
        <v>74</v>
      </c>
      <c r="B337" s="394" t="s">
        <v>93</v>
      </c>
      <c r="C337" s="397">
        <v>0</v>
      </c>
      <c r="D337" s="469">
        <v>0</v>
      </c>
      <c r="E337" s="470">
        <v>0</v>
      </c>
      <c r="F337" s="466">
        <v>0</v>
      </c>
      <c r="G337" s="469">
        <v>0</v>
      </c>
      <c r="H337" s="470">
        <v>0</v>
      </c>
      <c r="I337" s="466">
        <v>0</v>
      </c>
      <c r="J337" s="469">
        <v>0</v>
      </c>
      <c r="K337" s="470">
        <v>0</v>
      </c>
      <c r="L337" s="466">
        <v>0</v>
      </c>
      <c r="M337" s="469">
        <v>0</v>
      </c>
      <c r="N337" s="470">
        <v>0</v>
      </c>
      <c r="O337" s="466">
        <v>0</v>
      </c>
      <c r="P337" s="469">
        <v>0</v>
      </c>
      <c r="Q337" s="470">
        <v>0</v>
      </c>
      <c r="R337" s="466">
        <v>0</v>
      </c>
      <c r="S337" s="469">
        <v>0</v>
      </c>
      <c r="T337" s="470">
        <v>0</v>
      </c>
      <c r="U337" s="466">
        <v>0</v>
      </c>
      <c r="V337" s="469">
        <v>0</v>
      </c>
      <c r="W337" s="1798">
        <v>0</v>
      </c>
      <c r="X337" s="466">
        <v>0</v>
      </c>
      <c r="Y337" s="469">
        <v>0</v>
      </c>
      <c r="Z337" s="1798">
        <v>0</v>
      </c>
      <c r="AA337" s="534">
        <v>1.33</v>
      </c>
      <c r="AB337" s="1741">
        <v>73.14</v>
      </c>
      <c r="AC337" s="401">
        <v>337.005</v>
      </c>
      <c r="AD337" s="399">
        <v>61.195</v>
      </c>
      <c r="AE337" s="405">
        <v>1.75</v>
      </c>
      <c r="AF337" s="1801">
        <v>1.06</v>
      </c>
      <c r="AG337" s="399">
        <v>0.06</v>
      </c>
      <c r="AH337" s="469">
        <v>0</v>
      </c>
      <c r="AI337" s="470">
        <v>0</v>
      </c>
      <c r="AJ337" s="466">
        <v>0</v>
      </c>
      <c r="AK337" s="469">
        <v>0</v>
      </c>
      <c r="AL337" s="406">
        <v>0</v>
      </c>
      <c r="AN337" s="59"/>
      <c r="AO337" s="59"/>
      <c r="AP337" s="59"/>
      <c r="AQ337" s="59"/>
      <c r="AR337" s="59"/>
      <c r="AT337" s="59"/>
      <c r="AU337" s="5"/>
      <c r="AV337" s="1756"/>
      <c r="AW337" s="61"/>
      <c r="AX337" s="41"/>
      <c r="AY337" s="41"/>
      <c r="AZ337" s="5"/>
      <c r="BA337" s="5"/>
      <c r="BC337" s="5"/>
      <c r="BD337" s="5"/>
      <c r="BF337" s="5"/>
      <c r="BG337" s="5"/>
      <c r="BH337" s="5"/>
      <c r="BJ337" s="5"/>
      <c r="BL337" s="59"/>
    </row>
    <row r="338" spans="1:67" ht="14.25" customHeight="1" x14ac:dyDescent="0.15">
      <c r="A338" s="184" t="s">
        <v>201</v>
      </c>
      <c r="B338" s="395" t="s">
        <v>94</v>
      </c>
      <c r="C338" s="407">
        <v>0</v>
      </c>
      <c r="D338" s="471">
        <v>0</v>
      </c>
      <c r="E338" s="472">
        <v>0</v>
      </c>
      <c r="F338" s="467">
        <v>0</v>
      </c>
      <c r="G338" s="471">
        <v>0</v>
      </c>
      <c r="H338" s="472">
        <v>0</v>
      </c>
      <c r="I338" s="467">
        <v>0</v>
      </c>
      <c r="J338" s="471">
        <v>0</v>
      </c>
      <c r="K338" s="472">
        <v>0</v>
      </c>
      <c r="L338" s="467">
        <v>0</v>
      </c>
      <c r="M338" s="471">
        <v>0</v>
      </c>
      <c r="N338" s="472">
        <v>0</v>
      </c>
      <c r="O338" s="467">
        <v>0</v>
      </c>
      <c r="P338" s="471">
        <v>0</v>
      </c>
      <c r="Q338" s="472">
        <v>0</v>
      </c>
      <c r="R338" s="467">
        <v>0</v>
      </c>
      <c r="S338" s="471">
        <v>0</v>
      </c>
      <c r="T338" s="472">
        <v>0</v>
      </c>
      <c r="U338" s="467">
        <v>0</v>
      </c>
      <c r="V338" s="471">
        <v>0</v>
      </c>
      <c r="W338" s="357">
        <v>0</v>
      </c>
      <c r="X338" s="467">
        <v>0</v>
      </c>
      <c r="Y338" s="471">
        <v>0</v>
      </c>
      <c r="Z338" s="357">
        <v>0</v>
      </c>
      <c r="AA338" s="535">
        <v>351.97199999999998</v>
      </c>
      <c r="AB338" s="408">
        <v>19344.096000000001</v>
      </c>
      <c r="AC338" s="411">
        <v>102711.07799999999</v>
      </c>
      <c r="AD338" s="409">
        <v>20134.871999999999</v>
      </c>
      <c r="AE338" s="415">
        <v>578.55600000000004</v>
      </c>
      <c r="AF338" s="1794">
        <v>327.13200000000001</v>
      </c>
      <c r="AG338" s="409">
        <v>19.440000000000001</v>
      </c>
      <c r="AH338" s="471">
        <v>0</v>
      </c>
      <c r="AI338" s="472">
        <v>0</v>
      </c>
      <c r="AJ338" s="467">
        <v>0</v>
      </c>
      <c r="AK338" s="471">
        <v>0</v>
      </c>
      <c r="AL338" s="416">
        <v>0</v>
      </c>
      <c r="AN338" s="2"/>
      <c r="AO338" s="59"/>
      <c r="AP338" s="59"/>
      <c r="AQ338" s="2"/>
      <c r="AR338" s="59"/>
      <c r="AS338" s="59"/>
      <c r="AT338" s="5"/>
      <c r="AU338" s="1756"/>
      <c r="AV338" s="5"/>
      <c r="AY338" s="41"/>
      <c r="AZ338" s="5"/>
      <c r="BA338" s="5"/>
      <c r="BB338" s="61"/>
      <c r="BC338" s="5"/>
      <c r="BD338" s="5"/>
      <c r="BG338" s="5"/>
      <c r="BH338" s="252"/>
      <c r="BJ338" s="5"/>
      <c r="BM338" s="20"/>
      <c r="BN338" s="20"/>
      <c r="BO338" s="20"/>
    </row>
    <row r="339" spans="1:67" ht="14.25" customHeight="1" x14ac:dyDescent="0.15">
      <c r="A339" s="186" t="s">
        <v>201</v>
      </c>
      <c r="B339" s="417" t="s">
        <v>96</v>
      </c>
      <c r="C339" s="418">
        <v>0</v>
      </c>
      <c r="D339" s="473">
        <v>0</v>
      </c>
      <c r="E339" s="474">
        <v>0</v>
      </c>
      <c r="F339" s="468">
        <v>0</v>
      </c>
      <c r="G339" s="473">
        <v>0</v>
      </c>
      <c r="H339" s="474">
        <v>0</v>
      </c>
      <c r="I339" s="468">
        <v>0</v>
      </c>
      <c r="J339" s="473">
        <v>0</v>
      </c>
      <c r="K339" s="474">
        <v>0</v>
      </c>
      <c r="L339" s="468">
        <v>0</v>
      </c>
      <c r="M339" s="473">
        <v>0</v>
      </c>
      <c r="N339" s="474">
        <v>0</v>
      </c>
      <c r="O339" s="468">
        <v>0</v>
      </c>
      <c r="P339" s="473">
        <v>0</v>
      </c>
      <c r="Q339" s="474">
        <v>0</v>
      </c>
      <c r="R339" s="468">
        <v>0</v>
      </c>
      <c r="S339" s="473">
        <v>0</v>
      </c>
      <c r="T339" s="474">
        <v>0</v>
      </c>
      <c r="U339" s="468">
        <v>0</v>
      </c>
      <c r="V339" s="473">
        <v>0</v>
      </c>
      <c r="W339" s="1796">
        <v>0</v>
      </c>
      <c r="X339" s="468">
        <v>0</v>
      </c>
      <c r="Y339" s="473">
        <v>0</v>
      </c>
      <c r="Z339" s="1796">
        <v>0</v>
      </c>
      <c r="AA339" s="255">
        <v>265</v>
      </c>
      <c r="AB339" s="419">
        <v>264</v>
      </c>
      <c r="AC339" s="422">
        <v>305</v>
      </c>
      <c r="AD339" s="420">
        <v>329</v>
      </c>
      <c r="AE339" s="425">
        <v>331</v>
      </c>
      <c r="AF339" s="1795">
        <v>309</v>
      </c>
      <c r="AG339" s="420">
        <v>324</v>
      </c>
      <c r="AH339" s="473">
        <v>0</v>
      </c>
      <c r="AI339" s="474">
        <v>0</v>
      </c>
      <c r="AJ339" s="468">
        <v>0</v>
      </c>
      <c r="AK339" s="473">
        <v>0</v>
      </c>
      <c r="AL339" s="426">
        <v>0</v>
      </c>
      <c r="AO339" s="2"/>
      <c r="AP339" s="59"/>
      <c r="AR339" s="2"/>
      <c r="AS339" s="5"/>
      <c r="AT339" s="5"/>
      <c r="AU339" s="5"/>
      <c r="AV339" s="5"/>
      <c r="AW339" s="5"/>
      <c r="AZ339" s="252"/>
      <c r="BA339" s="5"/>
      <c r="BB339" s="5"/>
    </row>
    <row r="340" spans="1:67" ht="14.25" customHeight="1" x14ac:dyDescent="0.15">
      <c r="A340" s="250" t="s">
        <v>76</v>
      </c>
      <c r="B340" s="394" t="s">
        <v>93</v>
      </c>
      <c r="C340" s="397">
        <v>0</v>
      </c>
      <c r="D340" s="469">
        <v>0</v>
      </c>
      <c r="E340" s="470">
        <v>0</v>
      </c>
      <c r="F340" s="466">
        <v>0</v>
      </c>
      <c r="G340" s="469">
        <v>0</v>
      </c>
      <c r="H340" s="470">
        <v>0</v>
      </c>
      <c r="I340" s="466">
        <v>0</v>
      </c>
      <c r="J340" s="469">
        <v>0</v>
      </c>
      <c r="K340" s="470">
        <v>0</v>
      </c>
      <c r="L340" s="466">
        <v>0</v>
      </c>
      <c r="M340" s="469">
        <v>0</v>
      </c>
      <c r="N340" s="470">
        <v>0</v>
      </c>
      <c r="O340" s="466">
        <v>0</v>
      </c>
      <c r="P340" s="405">
        <v>0</v>
      </c>
      <c r="Q340" s="470">
        <v>0</v>
      </c>
      <c r="R340" s="466">
        <v>0</v>
      </c>
      <c r="S340" s="405">
        <v>0</v>
      </c>
      <c r="T340" s="470">
        <v>0</v>
      </c>
      <c r="U340" s="466">
        <v>0</v>
      </c>
      <c r="V340" s="469">
        <v>0</v>
      </c>
      <c r="W340" s="1798">
        <v>0</v>
      </c>
      <c r="X340" s="466">
        <v>0</v>
      </c>
      <c r="Y340" s="469">
        <v>0</v>
      </c>
      <c r="Z340" s="1798">
        <v>0</v>
      </c>
      <c r="AA340" s="534">
        <v>0.47</v>
      </c>
      <c r="AB340" s="398">
        <v>5.2679999999999998</v>
      </c>
      <c r="AC340" s="401">
        <v>18.148</v>
      </c>
      <c r="AD340" s="431">
        <v>14.66</v>
      </c>
      <c r="AE340" s="405">
        <v>10.781000000000001</v>
      </c>
      <c r="AF340" s="401">
        <v>10.487</v>
      </c>
      <c r="AG340" s="466">
        <v>17.905000000000001</v>
      </c>
      <c r="AH340" s="398">
        <v>16.091999999999999</v>
      </c>
      <c r="AI340" s="470">
        <v>14.92</v>
      </c>
      <c r="AJ340" s="466">
        <v>6.3040000000000003</v>
      </c>
      <c r="AK340" s="429">
        <v>0.53700000000000003</v>
      </c>
      <c r="AL340" s="406">
        <v>4.8000000000000001E-2</v>
      </c>
      <c r="AN340" s="59"/>
      <c r="AP340" s="2"/>
      <c r="AQ340" s="59"/>
      <c r="AR340" s="59"/>
      <c r="AT340" s="59"/>
      <c r="AU340" s="5"/>
      <c r="AV340" s="1756"/>
      <c r="AX340" s="59"/>
      <c r="AY340" s="59"/>
      <c r="AZ340" s="5"/>
      <c r="BA340" s="5"/>
    </row>
    <row r="341" spans="1:67" ht="14.25" customHeight="1" x14ac:dyDescent="0.15">
      <c r="A341" s="184" t="s">
        <v>202</v>
      </c>
      <c r="B341" s="395" t="s">
        <v>94</v>
      </c>
      <c r="C341" s="407">
        <v>0</v>
      </c>
      <c r="D341" s="471">
        <v>0</v>
      </c>
      <c r="E341" s="472">
        <v>0</v>
      </c>
      <c r="F341" s="467">
        <v>0</v>
      </c>
      <c r="G341" s="471">
        <v>0</v>
      </c>
      <c r="H341" s="472">
        <v>0</v>
      </c>
      <c r="I341" s="467">
        <v>0</v>
      </c>
      <c r="J341" s="471">
        <v>0</v>
      </c>
      <c r="K341" s="472">
        <v>0</v>
      </c>
      <c r="L341" s="467">
        <v>0</v>
      </c>
      <c r="M341" s="471">
        <v>0</v>
      </c>
      <c r="N341" s="472">
        <v>0</v>
      </c>
      <c r="O341" s="467">
        <v>0</v>
      </c>
      <c r="P341" s="415">
        <v>0</v>
      </c>
      <c r="Q341" s="472">
        <v>0</v>
      </c>
      <c r="R341" s="467">
        <v>0</v>
      </c>
      <c r="S341" s="415">
        <v>0</v>
      </c>
      <c r="T341" s="472">
        <v>0</v>
      </c>
      <c r="U341" s="467">
        <v>0</v>
      </c>
      <c r="V341" s="471">
        <v>0</v>
      </c>
      <c r="W341" s="357">
        <v>0</v>
      </c>
      <c r="X341" s="467">
        <v>0</v>
      </c>
      <c r="Y341" s="471">
        <v>0</v>
      </c>
      <c r="Z341" s="357">
        <v>0</v>
      </c>
      <c r="AA341" s="535">
        <v>74.736000000000004</v>
      </c>
      <c r="AB341" s="408">
        <v>1431.9929999999999</v>
      </c>
      <c r="AC341" s="411">
        <v>4034.2849999999999</v>
      </c>
      <c r="AD341" s="440">
        <v>3225.8519999999999</v>
      </c>
      <c r="AE341" s="415">
        <v>2137.3310000000001</v>
      </c>
      <c r="AF341" s="411">
        <v>2486.279</v>
      </c>
      <c r="AG341" s="467">
        <v>5129.7740000000003</v>
      </c>
      <c r="AH341" s="408">
        <v>4692.817</v>
      </c>
      <c r="AI341" s="472">
        <v>4107.0370000000003</v>
      </c>
      <c r="AJ341" s="467">
        <v>1690.309</v>
      </c>
      <c r="AK341" s="438">
        <v>157.24799999999999</v>
      </c>
      <c r="AL341" s="416">
        <v>19.007999999999999</v>
      </c>
      <c r="AN341" s="2"/>
      <c r="AO341" s="59"/>
      <c r="AR341" s="61"/>
      <c r="AT341" s="5"/>
      <c r="AU341" s="5"/>
      <c r="AV341" s="5"/>
      <c r="AW341" s="5"/>
      <c r="AZ341" s="252"/>
      <c r="BA341" s="5"/>
      <c r="BB341" s="5"/>
    </row>
    <row r="342" spans="1:67" ht="14.25" customHeight="1" x14ac:dyDescent="0.15">
      <c r="A342" s="186" t="s">
        <v>202</v>
      </c>
      <c r="B342" s="417" t="s">
        <v>96</v>
      </c>
      <c r="C342" s="418">
        <v>0</v>
      </c>
      <c r="D342" s="473">
        <v>0</v>
      </c>
      <c r="E342" s="474">
        <v>0</v>
      </c>
      <c r="F342" s="468">
        <v>0</v>
      </c>
      <c r="G342" s="473">
        <v>0</v>
      </c>
      <c r="H342" s="474">
        <v>0</v>
      </c>
      <c r="I342" s="468">
        <v>0</v>
      </c>
      <c r="J342" s="473">
        <v>0</v>
      </c>
      <c r="K342" s="474">
        <v>0</v>
      </c>
      <c r="L342" s="468">
        <v>0</v>
      </c>
      <c r="M342" s="473">
        <v>0</v>
      </c>
      <c r="N342" s="474">
        <v>0</v>
      </c>
      <c r="O342" s="468">
        <v>0</v>
      </c>
      <c r="P342" s="425">
        <v>0</v>
      </c>
      <c r="Q342" s="474">
        <v>0</v>
      </c>
      <c r="R342" s="468">
        <v>0</v>
      </c>
      <c r="S342" s="425">
        <v>0</v>
      </c>
      <c r="T342" s="474">
        <v>0</v>
      </c>
      <c r="U342" s="468">
        <v>0</v>
      </c>
      <c r="V342" s="473">
        <v>0</v>
      </c>
      <c r="W342" s="1796">
        <v>0</v>
      </c>
      <c r="X342" s="468">
        <v>0</v>
      </c>
      <c r="Y342" s="473">
        <v>0</v>
      </c>
      <c r="Z342" s="1796">
        <v>0</v>
      </c>
      <c r="AA342" s="255">
        <v>159</v>
      </c>
      <c r="AB342" s="419">
        <v>272</v>
      </c>
      <c r="AC342" s="422">
        <v>222</v>
      </c>
      <c r="AD342" s="420">
        <v>220</v>
      </c>
      <c r="AE342" s="425">
        <v>188</v>
      </c>
      <c r="AF342" s="422">
        <v>237</v>
      </c>
      <c r="AG342" s="468">
        <v>286</v>
      </c>
      <c r="AH342" s="419">
        <v>292</v>
      </c>
      <c r="AI342" s="474">
        <v>275</v>
      </c>
      <c r="AJ342" s="468">
        <v>268</v>
      </c>
      <c r="AK342" s="419">
        <v>293</v>
      </c>
      <c r="AL342" s="426">
        <v>396</v>
      </c>
      <c r="AN342" s="2"/>
      <c r="AO342" s="59"/>
      <c r="AP342" s="59"/>
      <c r="AR342" s="2"/>
      <c r="AT342" s="5"/>
      <c r="AU342" s="5"/>
      <c r="AV342" s="5"/>
      <c r="AX342" s="5"/>
      <c r="AY342" s="5"/>
      <c r="AZ342" s="252"/>
      <c r="BA342" s="5"/>
      <c r="BB342" s="5"/>
    </row>
    <row r="343" spans="1:67" ht="14.25" customHeight="1" x14ac:dyDescent="0.15">
      <c r="A343" s="250" t="s">
        <v>78</v>
      </c>
      <c r="B343" s="394" t="s">
        <v>93</v>
      </c>
      <c r="C343" s="397">
        <v>0</v>
      </c>
      <c r="D343" s="469">
        <v>0</v>
      </c>
      <c r="E343" s="470">
        <v>0</v>
      </c>
      <c r="F343" s="466">
        <v>0</v>
      </c>
      <c r="G343" s="469">
        <v>0</v>
      </c>
      <c r="H343" s="470">
        <v>0</v>
      </c>
      <c r="I343" s="466">
        <v>0</v>
      </c>
      <c r="J343" s="469">
        <v>0</v>
      </c>
      <c r="K343" s="470">
        <v>0</v>
      </c>
      <c r="L343" s="466">
        <v>0</v>
      </c>
      <c r="M343" s="469">
        <v>0</v>
      </c>
      <c r="N343" s="470">
        <v>0</v>
      </c>
      <c r="O343" s="466">
        <v>0</v>
      </c>
      <c r="P343" s="405">
        <v>0</v>
      </c>
      <c r="Q343" s="470">
        <v>0</v>
      </c>
      <c r="R343" s="466">
        <v>0</v>
      </c>
      <c r="S343" s="405">
        <v>0</v>
      </c>
      <c r="T343" s="470">
        <v>0.105</v>
      </c>
      <c r="U343" s="466">
        <v>0.437</v>
      </c>
      <c r="V343" s="469">
        <v>0.88</v>
      </c>
      <c r="W343" s="1798">
        <v>0.94</v>
      </c>
      <c r="X343" s="466">
        <v>0.35799999999999998</v>
      </c>
      <c r="Y343" s="405">
        <v>0.47799999999999998</v>
      </c>
      <c r="Z343" s="402">
        <v>1.204</v>
      </c>
      <c r="AA343" s="534">
        <v>1.1319999999999999</v>
      </c>
      <c r="AB343" s="398">
        <v>0.188</v>
      </c>
      <c r="AC343" s="401">
        <v>0.05</v>
      </c>
      <c r="AD343" s="399">
        <v>0.21299999999999999</v>
      </c>
      <c r="AE343" s="405">
        <v>0</v>
      </c>
      <c r="AF343" s="401">
        <v>0</v>
      </c>
      <c r="AG343" s="466">
        <v>0</v>
      </c>
      <c r="AH343" s="398">
        <v>0</v>
      </c>
      <c r="AI343" s="470">
        <v>0</v>
      </c>
      <c r="AJ343" s="466">
        <v>0</v>
      </c>
      <c r="AK343" s="429">
        <v>0</v>
      </c>
      <c r="AL343" s="406">
        <v>0</v>
      </c>
      <c r="AN343" s="2"/>
      <c r="AO343" s="59"/>
      <c r="AQ343" s="1756"/>
      <c r="AR343" s="2"/>
      <c r="AT343" s="5"/>
      <c r="AU343" s="5"/>
      <c r="AV343" s="5"/>
      <c r="AW343" s="5"/>
      <c r="AZ343" s="252"/>
    </row>
    <row r="344" spans="1:67" ht="14.25" customHeight="1" x14ac:dyDescent="0.15">
      <c r="A344" s="184" t="s">
        <v>203</v>
      </c>
      <c r="B344" s="395" t="s">
        <v>94</v>
      </c>
      <c r="C344" s="407">
        <v>0</v>
      </c>
      <c r="D344" s="471">
        <v>0</v>
      </c>
      <c r="E344" s="472">
        <v>0</v>
      </c>
      <c r="F344" s="467">
        <v>0</v>
      </c>
      <c r="G344" s="471">
        <v>0</v>
      </c>
      <c r="H344" s="472">
        <v>0</v>
      </c>
      <c r="I344" s="467">
        <v>0</v>
      </c>
      <c r="J344" s="471">
        <v>0</v>
      </c>
      <c r="K344" s="472">
        <v>0</v>
      </c>
      <c r="L344" s="467">
        <v>0</v>
      </c>
      <c r="M344" s="471">
        <v>0</v>
      </c>
      <c r="N344" s="472">
        <v>0</v>
      </c>
      <c r="O344" s="467">
        <v>0</v>
      </c>
      <c r="P344" s="415">
        <v>0</v>
      </c>
      <c r="Q344" s="472">
        <v>0</v>
      </c>
      <c r="R344" s="467">
        <v>0</v>
      </c>
      <c r="S344" s="415">
        <v>0</v>
      </c>
      <c r="T344" s="472">
        <v>215.56800000000001</v>
      </c>
      <c r="U344" s="467">
        <v>762.58799999999997</v>
      </c>
      <c r="V344" s="471">
        <v>1338.854</v>
      </c>
      <c r="W344" s="412">
        <v>1293.624</v>
      </c>
      <c r="X344" s="467">
        <v>424.548</v>
      </c>
      <c r="Y344" s="415">
        <v>197.01599999999999</v>
      </c>
      <c r="Z344" s="412">
        <v>1048.2049999999999</v>
      </c>
      <c r="AA344" s="535">
        <v>995.11199999999997</v>
      </c>
      <c r="AB344" s="408">
        <v>156.6</v>
      </c>
      <c r="AC344" s="411">
        <v>139.75200000000001</v>
      </c>
      <c r="AD344" s="409">
        <v>489.024</v>
      </c>
      <c r="AE344" s="415">
        <v>0</v>
      </c>
      <c r="AF344" s="411">
        <v>0</v>
      </c>
      <c r="AG344" s="467">
        <v>0</v>
      </c>
      <c r="AH344" s="408">
        <v>0</v>
      </c>
      <c r="AI344" s="472">
        <v>0</v>
      </c>
      <c r="AJ344" s="467">
        <v>0</v>
      </c>
      <c r="AK344" s="408">
        <v>0</v>
      </c>
      <c r="AL344" s="416">
        <v>0</v>
      </c>
      <c r="AN344" s="2"/>
      <c r="AO344" s="59"/>
      <c r="AR344" s="2"/>
      <c r="AT344" s="5"/>
      <c r="AU344" s="5"/>
      <c r="AV344" s="5"/>
      <c r="AX344" s="5"/>
      <c r="AY344" s="5"/>
      <c r="AZ344" s="252"/>
      <c r="BA344" s="5"/>
      <c r="BB344" s="5"/>
    </row>
    <row r="345" spans="1:67" ht="14.25" customHeight="1" x14ac:dyDescent="0.15">
      <c r="A345" s="186" t="s">
        <v>203</v>
      </c>
      <c r="B345" s="417" t="s">
        <v>96</v>
      </c>
      <c r="C345" s="418">
        <v>0</v>
      </c>
      <c r="D345" s="473">
        <v>0</v>
      </c>
      <c r="E345" s="474">
        <v>0</v>
      </c>
      <c r="F345" s="468">
        <v>0</v>
      </c>
      <c r="G345" s="473">
        <v>0</v>
      </c>
      <c r="H345" s="474">
        <v>0</v>
      </c>
      <c r="I345" s="468">
        <v>0</v>
      </c>
      <c r="J345" s="473">
        <v>0</v>
      </c>
      <c r="K345" s="474">
        <v>0</v>
      </c>
      <c r="L345" s="468">
        <v>0</v>
      </c>
      <c r="M345" s="473">
        <v>0</v>
      </c>
      <c r="N345" s="474">
        <v>0</v>
      </c>
      <c r="O345" s="468">
        <v>0</v>
      </c>
      <c r="P345" s="425">
        <v>0</v>
      </c>
      <c r="Q345" s="474">
        <v>0</v>
      </c>
      <c r="R345" s="468">
        <v>0</v>
      </c>
      <c r="S345" s="425">
        <v>0</v>
      </c>
      <c r="T345" s="474">
        <v>2053</v>
      </c>
      <c r="U345" s="468">
        <v>1745</v>
      </c>
      <c r="V345" s="473">
        <v>1521</v>
      </c>
      <c r="W345" s="423">
        <v>1376</v>
      </c>
      <c r="X345" s="468">
        <v>1186</v>
      </c>
      <c r="Y345" s="425">
        <v>1040</v>
      </c>
      <c r="Z345" s="423">
        <v>871</v>
      </c>
      <c r="AA345" s="255">
        <v>879</v>
      </c>
      <c r="AB345" s="419">
        <v>833</v>
      </c>
      <c r="AC345" s="422">
        <v>2795</v>
      </c>
      <c r="AD345" s="420">
        <v>2296</v>
      </c>
      <c r="AE345" s="425">
        <v>0</v>
      </c>
      <c r="AF345" s="422">
        <v>0</v>
      </c>
      <c r="AG345" s="468">
        <v>0</v>
      </c>
      <c r="AH345" s="419">
        <v>0</v>
      </c>
      <c r="AI345" s="474">
        <v>0</v>
      </c>
      <c r="AJ345" s="468">
        <v>0</v>
      </c>
      <c r="AK345" s="419">
        <v>0</v>
      </c>
      <c r="AL345" s="426">
        <v>0</v>
      </c>
      <c r="AN345" s="2"/>
      <c r="AO345" s="59"/>
      <c r="AR345" s="61"/>
      <c r="AS345" s="5"/>
      <c r="AU345" s="5"/>
      <c r="AV345" s="5"/>
      <c r="AX345" s="252"/>
      <c r="AY345" s="5"/>
      <c r="AZ345" s="252"/>
      <c r="BA345" s="5"/>
      <c r="BB345" s="5"/>
    </row>
    <row r="346" spans="1:67" ht="14.25" customHeight="1" x14ac:dyDescent="0.15">
      <c r="A346" s="250" t="s">
        <v>80</v>
      </c>
      <c r="B346" s="394" t="s">
        <v>93</v>
      </c>
      <c r="C346" s="397">
        <v>143.404</v>
      </c>
      <c r="D346" s="398">
        <v>163.291</v>
      </c>
      <c r="E346" s="401">
        <v>190.87200000000001</v>
      </c>
      <c r="F346" s="399">
        <v>208.05</v>
      </c>
      <c r="G346" s="1802">
        <v>190.602</v>
      </c>
      <c r="H346" s="183">
        <v>132.83199999999999</v>
      </c>
      <c r="I346" s="399">
        <v>195.46299999999999</v>
      </c>
      <c r="J346" s="398">
        <v>169.86699999999999</v>
      </c>
      <c r="K346" s="401">
        <v>193.62700000000001</v>
      </c>
      <c r="L346" s="399">
        <v>222.167</v>
      </c>
      <c r="M346" s="398">
        <v>175.042</v>
      </c>
      <c r="N346" s="401">
        <v>143.41499999999999</v>
      </c>
      <c r="O346" s="189">
        <v>126.839</v>
      </c>
      <c r="P346" s="400">
        <v>122.63500000000001</v>
      </c>
      <c r="Q346" s="402">
        <v>64.117000000000004</v>
      </c>
      <c r="R346" s="431">
        <v>12.007999999999999</v>
      </c>
      <c r="S346" s="1740">
        <v>0.97199999999999998</v>
      </c>
      <c r="T346" s="401">
        <v>0</v>
      </c>
      <c r="U346" s="403">
        <v>0</v>
      </c>
      <c r="V346" s="1743">
        <v>0</v>
      </c>
      <c r="W346" s="402">
        <v>0</v>
      </c>
      <c r="X346" s="466">
        <v>0</v>
      </c>
      <c r="Y346" s="405">
        <v>0</v>
      </c>
      <c r="Z346" s="402">
        <v>0</v>
      </c>
      <c r="AA346" s="534">
        <v>0</v>
      </c>
      <c r="AB346" s="398">
        <v>0</v>
      </c>
      <c r="AC346" s="401">
        <v>0</v>
      </c>
      <c r="AD346" s="399">
        <v>0</v>
      </c>
      <c r="AE346" s="405">
        <v>0.26200000000000001</v>
      </c>
      <c r="AF346" s="401">
        <v>2.194</v>
      </c>
      <c r="AG346" s="466">
        <v>9.6839999999999993</v>
      </c>
      <c r="AH346" s="553">
        <v>36.662999999999997</v>
      </c>
      <c r="AI346" s="401">
        <v>70.108999999999995</v>
      </c>
      <c r="AJ346" s="399">
        <v>91.661000000000001</v>
      </c>
      <c r="AK346" s="398">
        <v>80.652000000000001</v>
      </c>
      <c r="AL346" s="406">
        <v>89.966999999999999</v>
      </c>
      <c r="AN346" s="2"/>
      <c r="AO346" s="59"/>
      <c r="AQ346" s="1756"/>
      <c r="AR346" s="61"/>
      <c r="AT346" s="5"/>
      <c r="AU346" s="5"/>
      <c r="AV346" s="5"/>
      <c r="AX346" s="5"/>
      <c r="AY346" s="5"/>
      <c r="AZ346" s="5"/>
      <c r="BA346" s="5"/>
      <c r="BB346" s="5"/>
    </row>
    <row r="347" spans="1:67" ht="14.25" customHeight="1" x14ac:dyDescent="0.15">
      <c r="A347" s="184" t="s">
        <v>204</v>
      </c>
      <c r="B347" s="395" t="s">
        <v>94</v>
      </c>
      <c r="C347" s="407">
        <v>185642.58199999999</v>
      </c>
      <c r="D347" s="408">
        <v>210326.10399999999</v>
      </c>
      <c r="E347" s="411">
        <v>256039.57</v>
      </c>
      <c r="F347" s="409">
        <v>268610.97399999999</v>
      </c>
      <c r="G347" s="475">
        <v>239069.21</v>
      </c>
      <c r="H347" s="185">
        <v>167966.29399999999</v>
      </c>
      <c r="I347" s="409">
        <v>248886.236</v>
      </c>
      <c r="J347" s="195">
        <v>212907.23300000001</v>
      </c>
      <c r="K347" s="411">
        <v>236972.74799999999</v>
      </c>
      <c r="L347" s="409">
        <v>223562.40599999999</v>
      </c>
      <c r="M347" s="408">
        <v>155389.424</v>
      </c>
      <c r="N347" s="411">
        <v>130868.572</v>
      </c>
      <c r="O347" s="194">
        <v>121094.042</v>
      </c>
      <c r="P347" s="408">
        <v>105292.569</v>
      </c>
      <c r="Q347" s="412">
        <v>49353.938000000002</v>
      </c>
      <c r="R347" s="440">
        <v>8790.0319999999992</v>
      </c>
      <c r="S347" s="1745">
        <v>797.625</v>
      </c>
      <c r="T347" s="439">
        <v>0</v>
      </c>
      <c r="U347" s="413">
        <v>0</v>
      </c>
      <c r="V347" s="1747">
        <v>0</v>
      </c>
      <c r="W347" s="412">
        <v>0</v>
      </c>
      <c r="X347" s="467">
        <v>0</v>
      </c>
      <c r="Y347" s="415">
        <v>0</v>
      </c>
      <c r="Z347" s="412">
        <v>0</v>
      </c>
      <c r="AA347" s="535">
        <v>0</v>
      </c>
      <c r="AB347" s="408">
        <v>0</v>
      </c>
      <c r="AC347" s="411">
        <v>0</v>
      </c>
      <c r="AD347" s="409">
        <v>0</v>
      </c>
      <c r="AE347" s="415">
        <v>616.89599999999996</v>
      </c>
      <c r="AF347" s="411">
        <v>6204.4040000000005</v>
      </c>
      <c r="AG347" s="467">
        <v>22942.797999999999</v>
      </c>
      <c r="AH347" s="554">
        <v>65482.894</v>
      </c>
      <c r="AI347" s="411">
        <v>120046.588</v>
      </c>
      <c r="AJ347" s="409">
        <v>139009.71</v>
      </c>
      <c r="AK347" s="408">
        <v>165205.50200000001</v>
      </c>
      <c r="AL347" s="416">
        <v>217646.37100000001</v>
      </c>
      <c r="AN347" s="2"/>
      <c r="AO347" s="59"/>
      <c r="AR347" s="61"/>
      <c r="AT347" s="5"/>
      <c r="AU347" s="5"/>
      <c r="AV347" s="5"/>
      <c r="AW347" s="5"/>
      <c r="AZ347" s="252"/>
    </row>
    <row r="348" spans="1:67" ht="14.25" customHeight="1" x14ac:dyDescent="0.15">
      <c r="A348" s="264"/>
      <c r="B348" s="417" t="s">
        <v>96</v>
      </c>
      <c r="C348" s="418">
        <v>1295</v>
      </c>
      <c r="D348" s="419">
        <v>1288</v>
      </c>
      <c r="E348" s="422">
        <v>1341</v>
      </c>
      <c r="F348" s="420">
        <v>1291</v>
      </c>
      <c r="G348" s="473">
        <v>1254</v>
      </c>
      <c r="H348" s="187">
        <v>1265</v>
      </c>
      <c r="I348" s="420">
        <v>1273</v>
      </c>
      <c r="J348" s="419">
        <v>1253</v>
      </c>
      <c r="K348" s="422">
        <v>1224</v>
      </c>
      <c r="L348" s="420">
        <v>1006</v>
      </c>
      <c r="M348" s="419">
        <v>888</v>
      </c>
      <c r="N348" s="422">
        <v>913</v>
      </c>
      <c r="O348" s="198">
        <v>955</v>
      </c>
      <c r="P348" s="419">
        <v>859</v>
      </c>
      <c r="Q348" s="423">
        <v>770</v>
      </c>
      <c r="R348" s="420">
        <v>732</v>
      </c>
      <c r="S348" s="1750">
        <v>821</v>
      </c>
      <c r="T348" s="422">
        <v>0</v>
      </c>
      <c r="U348" s="424">
        <v>0</v>
      </c>
      <c r="V348" s="1754">
        <v>0</v>
      </c>
      <c r="W348" s="423">
        <v>0</v>
      </c>
      <c r="X348" s="468">
        <v>0</v>
      </c>
      <c r="Y348" s="425">
        <v>0</v>
      </c>
      <c r="Z348" s="423">
        <v>0</v>
      </c>
      <c r="AA348" s="255">
        <v>0</v>
      </c>
      <c r="AB348" s="419">
        <v>0</v>
      </c>
      <c r="AC348" s="422">
        <v>0</v>
      </c>
      <c r="AD348" s="420">
        <v>0</v>
      </c>
      <c r="AE348" s="425">
        <v>2355</v>
      </c>
      <c r="AF348" s="422">
        <v>2828</v>
      </c>
      <c r="AG348" s="468">
        <v>2369</v>
      </c>
      <c r="AH348" s="199">
        <v>1786</v>
      </c>
      <c r="AI348" s="422">
        <v>1712</v>
      </c>
      <c r="AJ348" s="420">
        <v>1702</v>
      </c>
      <c r="AK348" s="419">
        <v>2048</v>
      </c>
      <c r="AL348" s="426">
        <v>2419</v>
      </c>
      <c r="AN348" s="2"/>
      <c r="AO348" s="59"/>
      <c r="AR348" s="2"/>
      <c r="AS348" s="59"/>
      <c r="AT348" s="59"/>
      <c r="AU348" s="5"/>
      <c r="AV348" s="5"/>
      <c r="AW348" s="5"/>
      <c r="AZ348" s="5"/>
    </row>
    <row r="349" spans="1:67" ht="14.25" customHeight="1" x14ac:dyDescent="0.15">
      <c r="A349" s="250" t="s">
        <v>81</v>
      </c>
      <c r="B349" s="394" t="s">
        <v>93</v>
      </c>
      <c r="C349" s="397">
        <v>95.504000000000005</v>
      </c>
      <c r="D349" s="398">
        <v>99.584999999999994</v>
      </c>
      <c r="E349" s="401">
        <v>115.30500000000001</v>
      </c>
      <c r="F349" s="399">
        <v>124.26900000000001</v>
      </c>
      <c r="G349" s="398">
        <v>111.119</v>
      </c>
      <c r="H349" s="183">
        <v>72.009</v>
      </c>
      <c r="I349" s="399">
        <v>105.11799999999999</v>
      </c>
      <c r="J349" s="1740">
        <v>95.968000000000004</v>
      </c>
      <c r="K349" s="401">
        <v>118.41800000000001</v>
      </c>
      <c r="L349" s="399">
        <v>139.78800000000001</v>
      </c>
      <c r="M349" s="398">
        <v>117.358</v>
      </c>
      <c r="N349" s="401">
        <v>100.14</v>
      </c>
      <c r="O349" s="399">
        <v>92.706999999999994</v>
      </c>
      <c r="P349" s="398">
        <v>5.7050000000000001</v>
      </c>
      <c r="Q349" s="402">
        <v>38.895000000000003</v>
      </c>
      <c r="R349" s="399">
        <v>3.069</v>
      </c>
      <c r="S349" s="398">
        <v>0</v>
      </c>
      <c r="T349" s="401">
        <v>0</v>
      </c>
      <c r="U349" s="403">
        <v>0</v>
      </c>
      <c r="V349" s="1743">
        <v>0</v>
      </c>
      <c r="W349" s="1803">
        <v>0</v>
      </c>
      <c r="X349" s="466">
        <v>0</v>
      </c>
      <c r="Y349" s="1743">
        <v>0</v>
      </c>
      <c r="Z349" s="402">
        <v>0</v>
      </c>
      <c r="AA349" s="534">
        <v>0</v>
      </c>
      <c r="AB349" s="398">
        <v>0</v>
      </c>
      <c r="AC349" s="401">
        <v>0</v>
      </c>
      <c r="AD349" s="399">
        <v>0</v>
      </c>
      <c r="AE349" s="405">
        <v>0</v>
      </c>
      <c r="AF349" s="401">
        <v>0.58099999999999996</v>
      </c>
      <c r="AG349" s="399">
        <v>4.6589999999999998</v>
      </c>
      <c r="AH349" s="398">
        <v>21.582999999999998</v>
      </c>
      <c r="AI349" s="401">
        <v>51.18</v>
      </c>
      <c r="AJ349" s="399">
        <v>61.064</v>
      </c>
      <c r="AK349" s="398">
        <v>55.124000000000002</v>
      </c>
      <c r="AL349" s="406">
        <v>60.96</v>
      </c>
      <c r="AM349" s="5"/>
      <c r="AN349" s="59"/>
      <c r="AO349" s="59"/>
      <c r="AR349" s="2"/>
      <c r="AT349" s="59"/>
      <c r="AU349" s="5"/>
    </row>
    <row r="350" spans="1:67" ht="14.25" customHeight="1" x14ac:dyDescent="0.15">
      <c r="A350" s="184" t="s">
        <v>205</v>
      </c>
      <c r="B350" s="395" t="s">
        <v>94</v>
      </c>
      <c r="C350" s="407">
        <v>127675.14599999999</v>
      </c>
      <c r="D350" s="408">
        <v>129658.014</v>
      </c>
      <c r="E350" s="411">
        <v>157450.42800000001</v>
      </c>
      <c r="F350" s="409">
        <v>163860.288</v>
      </c>
      <c r="G350" s="408">
        <v>141772.9</v>
      </c>
      <c r="H350" s="193">
        <v>92666.464999999997</v>
      </c>
      <c r="I350" s="409">
        <v>135095.351</v>
      </c>
      <c r="J350" s="408">
        <v>122171.764</v>
      </c>
      <c r="K350" s="411">
        <v>147585.85399999999</v>
      </c>
      <c r="L350" s="409">
        <v>140617.58600000001</v>
      </c>
      <c r="M350" s="408">
        <v>103435.909</v>
      </c>
      <c r="N350" s="411">
        <v>91203.725999999995</v>
      </c>
      <c r="O350" s="194">
        <v>86944.895999999993</v>
      </c>
      <c r="P350" s="408">
        <v>2092.6080000000002</v>
      </c>
      <c r="Q350" s="412">
        <v>29579.294000000002</v>
      </c>
      <c r="R350" s="409">
        <v>2216.623</v>
      </c>
      <c r="S350" s="1745">
        <v>0</v>
      </c>
      <c r="T350" s="411">
        <v>0</v>
      </c>
      <c r="U350" s="413">
        <v>0</v>
      </c>
      <c r="V350" s="1747">
        <v>0</v>
      </c>
      <c r="W350" s="412">
        <v>0</v>
      </c>
      <c r="X350" s="467">
        <v>0</v>
      </c>
      <c r="Y350" s="1747">
        <v>0</v>
      </c>
      <c r="Z350" s="412">
        <v>0</v>
      </c>
      <c r="AA350" s="535">
        <v>0</v>
      </c>
      <c r="AB350" s="408">
        <v>0</v>
      </c>
      <c r="AC350" s="411">
        <v>0</v>
      </c>
      <c r="AD350" s="409">
        <v>0</v>
      </c>
      <c r="AE350" s="415">
        <v>0</v>
      </c>
      <c r="AF350" s="411">
        <v>1794.0740000000001</v>
      </c>
      <c r="AG350" s="409">
        <v>11116.603999999999</v>
      </c>
      <c r="AH350" s="408">
        <v>40860.851000000002</v>
      </c>
      <c r="AI350" s="411">
        <v>89350.566000000006</v>
      </c>
      <c r="AJ350" s="409">
        <v>105025.2</v>
      </c>
      <c r="AK350" s="408">
        <v>115078.746</v>
      </c>
      <c r="AL350" s="416">
        <v>150054.73800000001</v>
      </c>
      <c r="AM350" s="5"/>
      <c r="AN350" s="59"/>
      <c r="AR350" s="2"/>
      <c r="AS350" s="59"/>
      <c r="AT350" s="59"/>
      <c r="AU350" s="5"/>
      <c r="AV350" s="5"/>
      <c r="AX350" s="5"/>
      <c r="AY350" s="5"/>
      <c r="AZ350" s="5"/>
      <c r="BA350" s="5"/>
      <c r="BB350" s="5"/>
    </row>
    <row r="351" spans="1:67" ht="14.25" customHeight="1" x14ac:dyDescent="0.15">
      <c r="A351" s="264"/>
      <c r="B351" s="417" t="s">
        <v>96</v>
      </c>
      <c r="C351" s="418">
        <v>1337</v>
      </c>
      <c r="D351" s="419">
        <v>1302</v>
      </c>
      <c r="E351" s="422">
        <v>1366</v>
      </c>
      <c r="F351" s="420">
        <v>1319</v>
      </c>
      <c r="G351" s="419">
        <v>1276</v>
      </c>
      <c r="H351" s="187">
        <v>1287</v>
      </c>
      <c r="I351" s="420">
        <v>1285</v>
      </c>
      <c r="J351" s="1750">
        <v>1273</v>
      </c>
      <c r="K351" s="422">
        <v>1246</v>
      </c>
      <c r="L351" s="421">
        <v>1006</v>
      </c>
      <c r="M351" s="419">
        <v>881</v>
      </c>
      <c r="N351" s="422">
        <v>911</v>
      </c>
      <c r="O351" s="1752">
        <v>938</v>
      </c>
      <c r="P351" s="419">
        <v>367</v>
      </c>
      <c r="Q351" s="423">
        <v>760</v>
      </c>
      <c r="R351" s="420">
        <v>722</v>
      </c>
      <c r="S351" s="1750">
        <v>0</v>
      </c>
      <c r="T351" s="422">
        <v>0</v>
      </c>
      <c r="U351" s="424">
        <v>0</v>
      </c>
      <c r="V351" s="1804">
        <v>0</v>
      </c>
      <c r="W351" s="1755">
        <v>0</v>
      </c>
      <c r="X351" s="468">
        <v>0</v>
      </c>
      <c r="Y351" s="1805">
        <v>0</v>
      </c>
      <c r="Z351" s="423">
        <v>0</v>
      </c>
      <c r="AA351" s="255">
        <v>0</v>
      </c>
      <c r="AB351" s="419">
        <v>0</v>
      </c>
      <c r="AC351" s="422">
        <v>0</v>
      </c>
      <c r="AD351" s="420">
        <v>0</v>
      </c>
      <c r="AE351" s="425">
        <v>0</v>
      </c>
      <c r="AF351" s="1806">
        <v>3088</v>
      </c>
      <c r="AG351" s="420">
        <v>2386</v>
      </c>
      <c r="AH351" s="421">
        <v>1893</v>
      </c>
      <c r="AI351" s="422">
        <v>1746</v>
      </c>
      <c r="AJ351" s="421">
        <v>1720</v>
      </c>
      <c r="AK351" s="419">
        <v>2088</v>
      </c>
      <c r="AL351" s="426">
        <v>2462</v>
      </c>
      <c r="AM351" s="5"/>
      <c r="AN351" s="59"/>
      <c r="AO351" s="59"/>
      <c r="AP351" s="1756"/>
      <c r="AQ351" s="1756"/>
      <c r="AR351" s="2"/>
      <c r="AS351" s="5"/>
      <c r="AT351" s="5"/>
      <c r="AU351" s="5"/>
      <c r="AV351" s="5"/>
      <c r="AW351" s="252"/>
      <c r="AX351" s="252"/>
      <c r="AY351" s="252"/>
      <c r="AZ351" s="5"/>
      <c r="BA351" s="59"/>
      <c r="BB351" s="59"/>
    </row>
    <row r="352" spans="1:67" s="5" customFormat="1" ht="14.25" customHeight="1" x14ac:dyDescent="0.15">
      <c r="A352" s="1807" t="s">
        <v>146</v>
      </c>
      <c r="B352" s="491" t="s">
        <v>93</v>
      </c>
      <c r="C352" s="1808">
        <v>0.44</v>
      </c>
      <c r="D352" s="1809">
        <v>1.76</v>
      </c>
      <c r="E352" s="1810">
        <v>0</v>
      </c>
      <c r="F352" s="1811">
        <v>1.502</v>
      </c>
      <c r="G352" s="1812">
        <v>0.85899999999999999</v>
      </c>
      <c r="H352" s="265">
        <v>0</v>
      </c>
      <c r="I352" s="1811">
        <v>0</v>
      </c>
      <c r="J352" s="1809">
        <v>0.96899999999999997</v>
      </c>
      <c r="K352" s="1810">
        <v>9.3930000000000007</v>
      </c>
      <c r="L352" s="1813">
        <v>59.731999999999999</v>
      </c>
      <c r="M352" s="1809">
        <v>120.462</v>
      </c>
      <c r="N352" s="1810">
        <v>260.904</v>
      </c>
      <c r="O352" s="266">
        <v>471.01299999999998</v>
      </c>
      <c r="P352" s="267">
        <v>87.036000000000001</v>
      </c>
      <c r="Q352" s="1814">
        <v>1065.2349999999999</v>
      </c>
      <c r="R352" s="1815">
        <v>1185.155</v>
      </c>
      <c r="S352" s="1816">
        <v>1075.405</v>
      </c>
      <c r="T352" s="1810">
        <v>516.46699999999998</v>
      </c>
      <c r="U352" s="1817">
        <v>177.125</v>
      </c>
      <c r="V352" s="1818">
        <v>70.611000000000004</v>
      </c>
      <c r="W352" s="1814">
        <v>41.679000000000002</v>
      </c>
      <c r="X352" s="1817">
        <v>72.94</v>
      </c>
      <c r="Y352" s="1819">
        <v>67.561000000000007</v>
      </c>
      <c r="Z352" s="1814">
        <v>51.537999999999997</v>
      </c>
      <c r="AA352" s="541">
        <v>53.600999999999999</v>
      </c>
      <c r="AB352" s="1809">
        <v>84.120999999999995</v>
      </c>
      <c r="AC352" s="1810">
        <v>64.513000000000005</v>
      </c>
      <c r="AD352" s="1811">
        <v>49.692999999999998</v>
      </c>
      <c r="AE352" s="1820">
        <v>43.3</v>
      </c>
      <c r="AF352" s="1810">
        <v>26.247</v>
      </c>
      <c r="AG352" s="1813">
        <v>18.120999999999999</v>
      </c>
      <c r="AH352" s="1809">
        <v>9.6869999999999994</v>
      </c>
      <c r="AI352" s="1821">
        <v>5.7779999999999996</v>
      </c>
      <c r="AJ352" s="1811">
        <v>3.7370000000000001</v>
      </c>
      <c r="AK352" s="1809">
        <v>0.40500000000000003</v>
      </c>
      <c r="AL352" s="1822">
        <v>1.012</v>
      </c>
      <c r="AM352" s="41"/>
      <c r="AN352" s="59"/>
      <c r="AO352" s="59"/>
      <c r="AP352" s="59"/>
      <c r="AR352" s="61"/>
      <c r="AS352" s="2"/>
      <c r="AT352" s="2"/>
      <c r="AW352" s="2"/>
      <c r="AX352" s="59"/>
      <c r="AY352" s="2"/>
    </row>
    <row r="353" spans="1:54" s="5" customFormat="1" ht="14.25" customHeight="1" x14ac:dyDescent="0.15">
      <c r="A353" s="268"/>
      <c r="B353" s="395" t="s">
        <v>94</v>
      </c>
      <c r="C353" s="407">
        <v>293.654</v>
      </c>
      <c r="D353" s="408">
        <v>707.62</v>
      </c>
      <c r="E353" s="411">
        <v>0</v>
      </c>
      <c r="F353" s="410">
        <v>634.32899999999995</v>
      </c>
      <c r="G353" s="471">
        <v>343.69200000000001</v>
      </c>
      <c r="H353" s="193">
        <v>0</v>
      </c>
      <c r="I353" s="410">
        <v>0</v>
      </c>
      <c r="J353" s="408">
        <v>550.27700000000004</v>
      </c>
      <c r="K353" s="411">
        <v>7406.1530000000002</v>
      </c>
      <c r="L353" s="410">
        <v>40773.650999999998</v>
      </c>
      <c r="M353" s="408">
        <v>71719.396999999997</v>
      </c>
      <c r="N353" s="411">
        <v>147517.473</v>
      </c>
      <c r="O353" s="410">
        <v>255268.87700000001</v>
      </c>
      <c r="P353" s="195">
        <v>72874.142999999996</v>
      </c>
      <c r="Q353" s="414">
        <v>463803.41600000003</v>
      </c>
      <c r="R353" s="409">
        <v>497769.95600000001</v>
      </c>
      <c r="S353" s="1745">
        <v>441281.49599999998</v>
      </c>
      <c r="T353" s="411">
        <v>206197.38800000001</v>
      </c>
      <c r="U353" s="1769">
        <v>65063.86</v>
      </c>
      <c r="V353" s="1747">
        <v>23491.577000000001</v>
      </c>
      <c r="W353" s="412">
        <v>19571.330000000002</v>
      </c>
      <c r="X353" s="1769">
        <v>37924.042999999998</v>
      </c>
      <c r="Y353" s="415">
        <v>31641.448</v>
      </c>
      <c r="Z353" s="412">
        <v>21469.960999999999</v>
      </c>
      <c r="AA353" s="542">
        <v>22055.668000000001</v>
      </c>
      <c r="AB353" s="408">
        <v>35175.356</v>
      </c>
      <c r="AC353" s="411">
        <v>30795.955000000002</v>
      </c>
      <c r="AD353" s="410">
        <v>21854.453000000001</v>
      </c>
      <c r="AE353" s="415">
        <v>20514.359</v>
      </c>
      <c r="AF353" s="411">
        <v>12286.615</v>
      </c>
      <c r="AG353" s="410">
        <v>8704.2980000000007</v>
      </c>
      <c r="AH353" s="408">
        <v>4670.0169999999998</v>
      </c>
      <c r="AI353" s="411">
        <v>2544.3150000000001</v>
      </c>
      <c r="AJ353" s="410">
        <v>1529.8679999999999</v>
      </c>
      <c r="AK353" s="408">
        <v>171.08099999999999</v>
      </c>
      <c r="AL353" s="416">
        <v>376.57</v>
      </c>
      <c r="AM353" s="41"/>
      <c r="AN353" s="59"/>
      <c r="AO353" s="59"/>
      <c r="AP353" s="59"/>
      <c r="AR353" s="2"/>
      <c r="AS353" s="59"/>
      <c r="AT353" s="2"/>
      <c r="AW353" s="2"/>
      <c r="AX353" s="2"/>
      <c r="AY353" s="59"/>
    </row>
    <row r="354" spans="1:54" s="5" customFormat="1" ht="14.25" customHeight="1" x14ac:dyDescent="0.15">
      <c r="A354" s="269"/>
      <c r="B354" s="417" t="s">
        <v>96</v>
      </c>
      <c r="C354" s="1823">
        <v>667</v>
      </c>
      <c r="D354" s="1824">
        <v>402</v>
      </c>
      <c r="E354" s="1825">
        <v>0</v>
      </c>
      <c r="F354" s="1826">
        <v>422</v>
      </c>
      <c r="G354" s="1827">
        <v>400</v>
      </c>
      <c r="H354" s="270">
        <v>0</v>
      </c>
      <c r="I354" s="1826">
        <v>0</v>
      </c>
      <c r="J354" s="1824">
        <v>568</v>
      </c>
      <c r="K354" s="1825">
        <v>788</v>
      </c>
      <c r="L354" s="1826">
        <v>683</v>
      </c>
      <c r="M354" s="1824">
        <v>595</v>
      </c>
      <c r="N354" s="1825">
        <v>565</v>
      </c>
      <c r="O354" s="271">
        <v>542</v>
      </c>
      <c r="P354" s="272">
        <v>837</v>
      </c>
      <c r="Q354" s="1828">
        <v>435</v>
      </c>
      <c r="R354" s="1829">
        <v>420</v>
      </c>
      <c r="S354" s="1830">
        <v>410</v>
      </c>
      <c r="T354" s="1825">
        <v>399</v>
      </c>
      <c r="U354" s="1831">
        <v>367</v>
      </c>
      <c r="V354" s="1832">
        <v>333</v>
      </c>
      <c r="W354" s="1828">
        <v>470</v>
      </c>
      <c r="X354" s="1831">
        <v>520</v>
      </c>
      <c r="Y354" s="1833">
        <v>468</v>
      </c>
      <c r="Z354" s="1828">
        <v>417</v>
      </c>
      <c r="AA354" s="543">
        <v>411</v>
      </c>
      <c r="AB354" s="1834">
        <v>418</v>
      </c>
      <c r="AC354" s="1835">
        <v>477</v>
      </c>
      <c r="AD354" s="1826">
        <v>440</v>
      </c>
      <c r="AE354" s="1833">
        <v>473</v>
      </c>
      <c r="AF354" s="1825">
        <v>468</v>
      </c>
      <c r="AG354" s="1826">
        <v>480</v>
      </c>
      <c r="AH354" s="1824">
        <v>482</v>
      </c>
      <c r="AI354" s="1825">
        <v>440</v>
      </c>
      <c r="AJ354" s="1826">
        <v>409</v>
      </c>
      <c r="AK354" s="1824">
        <v>422</v>
      </c>
      <c r="AL354" s="1836">
        <v>372</v>
      </c>
      <c r="AM354" s="41"/>
      <c r="AN354" s="59"/>
      <c r="AO354" s="59"/>
      <c r="AP354" s="59"/>
      <c r="AQ354" s="1756"/>
      <c r="AR354" s="2"/>
      <c r="AS354" s="2"/>
      <c r="AX354" s="2"/>
      <c r="AY354" s="2"/>
      <c r="AZ354" s="2"/>
    </row>
    <row r="355" spans="1:54" s="41" customFormat="1" ht="14.25" customHeight="1" x14ac:dyDescent="0.15">
      <c r="A355" s="273" t="s">
        <v>206</v>
      </c>
      <c r="B355" s="427" t="s">
        <v>93</v>
      </c>
      <c r="C355" s="397">
        <v>0</v>
      </c>
      <c r="D355" s="469">
        <v>0</v>
      </c>
      <c r="E355" s="470">
        <v>0.48799999999999999</v>
      </c>
      <c r="F355" s="466">
        <v>0</v>
      </c>
      <c r="G355" s="469">
        <v>0</v>
      </c>
      <c r="H355" s="470">
        <v>0</v>
      </c>
      <c r="I355" s="466">
        <v>0</v>
      </c>
      <c r="J355" s="429">
        <v>0</v>
      </c>
      <c r="K355" s="470">
        <v>0</v>
      </c>
      <c r="L355" s="466">
        <v>0</v>
      </c>
      <c r="M355" s="429">
        <v>0</v>
      </c>
      <c r="N355" s="430">
        <v>0</v>
      </c>
      <c r="O355" s="399">
        <v>1.355</v>
      </c>
      <c r="P355" s="398">
        <v>4.32</v>
      </c>
      <c r="Q355" s="404">
        <v>7.7750000000000004</v>
      </c>
      <c r="R355" s="431">
        <v>6.88</v>
      </c>
      <c r="S355" s="398">
        <v>8.9550000000000001</v>
      </c>
      <c r="T355" s="1742">
        <v>10.163</v>
      </c>
      <c r="U355" s="1739">
        <v>18.084</v>
      </c>
      <c r="V355" s="1743">
        <v>15.760999999999999</v>
      </c>
      <c r="W355" s="404">
        <v>27.553000000000001</v>
      </c>
      <c r="X355" s="1837">
        <v>64.694000000000003</v>
      </c>
      <c r="Y355" s="434">
        <v>58.93</v>
      </c>
      <c r="Z355" s="402">
        <v>43.734000000000002</v>
      </c>
      <c r="AA355" s="536">
        <v>48.841999999999999</v>
      </c>
      <c r="AB355" s="1741">
        <v>82.62</v>
      </c>
      <c r="AC355" s="430">
        <v>63.667000000000002</v>
      </c>
      <c r="AD355" s="432">
        <v>49.070999999999998</v>
      </c>
      <c r="AE355" s="434">
        <v>41.142000000000003</v>
      </c>
      <c r="AF355" s="430">
        <v>115.544</v>
      </c>
      <c r="AG355" s="431">
        <v>17.209</v>
      </c>
      <c r="AH355" s="1838">
        <v>9.0589999999999993</v>
      </c>
      <c r="AI355" s="430">
        <v>5.42</v>
      </c>
      <c r="AJ355" s="431">
        <v>3.3450000000000002</v>
      </c>
      <c r="AK355" s="429">
        <v>0</v>
      </c>
      <c r="AL355" s="435">
        <v>0.112</v>
      </c>
      <c r="AM355" s="2"/>
      <c r="AN355" s="5"/>
      <c r="AO355" s="59"/>
      <c r="AP355" s="59"/>
      <c r="AQ355" s="5"/>
      <c r="AR355" s="61"/>
      <c r="AS355" s="2"/>
      <c r="AT355" s="2"/>
      <c r="AU355" s="5"/>
      <c r="AV355" s="5"/>
      <c r="AW355" s="2"/>
      <c r="AX355" s="59"/>
      <c r="AY355" s="2"/>
      <c r="AZ355" s="5"/>
    </row>
    <row r="356" spans="1:54" s="41" customFormat="1" ht="14.25" customHeight="1" x14ac:dyDescent="0.15">
      <c r="A356" s="192" t="s">
        <v>207</v>
      </c>
      <c r="B356" s="436" t="s">
        <v>94</v>
      </c>
      <c r="C356" s="407">
        <v>0</v>
      </c>
      <c r="D356" s="471">
        <v>0</v>
      </c>
      <c r="E356" s="472">
        <v>118.584</v>
      </c>
      <c r="F356" s="467">
        <v>0</v>
      </c>
      <c r="G356" s="471">
        <v>0</v>
      </c>
      <c r="H356" s="472">
        <v>0</v>
      </c>
      <c r="I356" s="467">
        <v>0</v>
      </c>
      <c r="J356" s="438">
        <v>0</v>
      </c>
      <c r="K356" s="472">
        <v>0</v>
      </c>
      <c r="L356" s="467">
        <v>0</v>
      </c>
      <c r="M356" s="438">
        <v>0</v>
      </c>
      <c r="N356" s="439">
        <v>0</v>
      </c>
      <c r="O356" s="194">
        <v>645.51599999999996</v>
      </c>
      <c r="P356" s="408">
        <v>1976.2919999999999</v>
      </c>
      <c r="Q356" s="414">
        <v>3392.712</v>
      </c>
      <c r="R356" s="440">
        <v>2995.4879999999998</v>
      </c>
      <c r="S356" s="1745">
        <v>3924.9270000000001</v>
      </c>
      <c r="T356" s="411">
        <v>4095.36</v>
      </c>
      <c r="U356" s="1746">
        <v>8543.8799999999992</v>
      </c>
      <c r="V356" s="1747">
        <v>7908.5159999999996</v>
      </c>
      <c r="W356" s="414">
        <v>14122.566000000001</v>
      </c>
      <c r="X356" s="442">
        <v>34172.362000000001</v>
      </c>
      <c r="Y356" s="443">
        <v>27798.853999999999</v>
      </c>
      <c r="Z356" s="1748">
        <v>18390.307000000001</v>
      </c>
      <c r="AA356" s="537">
        <v>20153.448</v>
      </c>
      <c r="AB356" s="408">
        <v>34636.805999999997</v>
      </c>
      <c r="AC356" s="439">
        <v>30380.827000000001</v>
      </c>
      <c r="AD356" s="440">
        <v>21590.938999999998</v>
      </c>
      <c r="AE356" s="443">
        <v>19532.085999999999</v>
      </c>
      <c r="AF356" s="439">
        <v>53068.396999999997</v>
      </c>
      <c r="AG356" s="440">
        <v>8201.1959999999999</v>
      </c>
      <c r="AH356" s="1839">
        <v>4403.9160000000002</v>
      </c>
      <c r="AI356" s="439">
        <v>2382.9119999999998</v>
      </c>
      <c r="AJ356" s="440">
        <v>1357.56</v>
      </c>
      <c r="AK356" s="438">
        <v>0</v>
      </c>
      <c r="AL356" s="444">
        <v>30.24</v>
      </c>
      <c r="AM356" s="2"/>
      <c r="AN356" s="59"/>
      <c r="AO356" s="59"/>
      <c r="AP356" s="59"/>
      <c r="AQ356" s="5"/>
      <c r="AR356" s="59"/>
      <c r="AS356" s="59"/>
      <c r="AT356" s="5"/>
      <c r="AU356" s="1756"/>
      <c r="AV356" s="5"/>
      <c r="AW356" s="59"/>
      <c r="AX356" s="2"/>
      <c r="AY356" s="2"/>
      <c r="AZ356" s="5"/>
      <c r="BA356" s="5"/>
      <c r="BB356" s="5"/>
    </row>
    <row r="357" spans="1:54" s="41" customFormat="1" ht="14.25" customHeight="1" x14ac:dyDescent="0.15">
      <c r="A357" s="197" t="s">
        <v>207</v>
      </c>
      <c r="B357" s="417" t="s">
        <v>96</v>
      </c>
      <c r="C357" s="418">
        <v>0</v>
      </c>
      <c r="D357" s="473">
        <v>0</v>
      </c>
      <c r="E357" s="474">
        <v>243</v>
      </c>
      <c r="F357" s="468">
        <v>0</v>
      </c>
      <c r="G357" s="473">
        <v>0</v>
      </c>
      <c r="H357" s="474">
        <v>0</v>
      </c>
      <c r="I357" s="468">
        <v>0</v>
      </c>
      <c r="J357" s="419">
        <v>0</v>
      </c>
      <c r="K357" s="474">
        <v>0</v>
      </c>
      <c r="L357" s="468">
        <v>0</v>
      </c>
      <c r="M357" s="419">
        <v>0</v>
      </c>
      <c r="N357" s="422">
        <v>0</v>
      </c>
      <c r="O357" s="198">
        <v>476</v>
      </c>
      <c r="P357" s="419">
        <v>457</v>
      </c>
      <c r="Q357" s="423">
        <v>436</v>
      </c>
      <c r="R357" s="420">
        <v>435</v>
      </c>
      <c r="S357" s="1750">
        <v>438</v>
      </c>
      <c r="T357" s="422">
        <v>403</v>
      </c>
      <c r="U357" s="1753">
        <v>472</v>
      </c>
      <c r="V357" s="1754">
        <v>502</v>
      </c>
      <c r="W357" s="423">
        <v>513</v>
      </c>
      <c r="X357" s="424">
        <v>528</v>
      </c>
      <c r="Y357" s="425">
        <v>472</v>
      </c>
      <c r="Z357" s="1755">
        <v>421</v>
      </c>
      <c r="AA357" s="255">
        <v>413</v>
      </c>
      <c r="AB357" s="419">
        <v>419</v>
      </c>
      <c r="AC357" s="422">
        <v>477</v>
      </c>
      <c r="AD357" s="420">
        <v>440</v>
      </c>
      <c r="AE357" s="425">
        <v>475</v>
      </c>
      <c r="AF357" s="422">
        <v>459</v>
      </c>
      <c r="AG357" s="420">
        <v>477</v>
      </c>
      <c r="AH357" s="1840">
        <v>486</v>
      </c>
      <c r="AI357" s="422">
        <v>440</v>
      </c>
      <c r="AJ357" s="420">
        <v>406</v>
      </c>
      <c r="AK357" s="419">
        <v>0</v>
      </c>
      <c r="AL357" s="426">
        <v>270</v>
      </c>
      <c r="AM357" s="2"/>
      <c r="AN357" s="59"/>
      <c r="AO357" s="59"/>
      <c r="AP357" s="5"/>
      <c r="AQ357" s="1756"/>
      <c r="AR357" s="2"/>
      <c r="AS357" s="59"/>
      <c r="AT357" s="59"/>
      <c r="AU357" s="5"/>
      <c r="AV357" s="5"/>
      <c r="AW357" s="61"/>
      <c r="AX357" s="5"/>
      <c r="AY357" s="2"/>
      <c r="AZ357" s="5"/>
      <c r="BA357" s="252"/>
      <c r="BB357" s="252"/>
    </row>
    <row r="358" spans="1:54" ht="14.25" customHeight="1" x14ac:dyDescent="0.15">
      <c r="A358" s="250" t="s">
        <v>230</v>
      </c>
      <c r="B358" s="394" t="s">
        <v>93</v>
      </c>
      <c r="C358" s="397">
        <v>0</v>
      </c>
      <c r="D358" s="469">
        <v>0</v>
      </c>
      <c r="E358" s="470">
        <v>0.20499999999999999</v>
      </c>
      <c r="F358" s="466">
        <v>0.375</v>
      </c>
      <c r="G358" s="469">
        <v>0</v>
      </c>
      <c r="H358" s="470">
        <v>0</v>
      </c>
      <c r="I358" s="466">
        <v>0</v>
      </c>
      <c r="J358" s="469">
        <v>0</v>
      </c>
      <c r="K358" s="470">
        <v>1.32</v>
      </c>
      <c r="L358" s="399">
        <v>2.5499999999999998</v>
      </c>
      <c r="M358" s="398">
        <v>19.105</v>
      </c>
      <c r="N358" s="401">
        <v>47.44</v>
      </c>
      <c r="O358" s="399">
        <v>103.99</v>
      </c>
      <c r="P358" s="398">
        <v>263.18099999999998</v>
      </c>
      <c r="Q358" s="402">
        <v>348.62900000000002</v>
      </c>
      <c r="R358" s="399">
        <v>276.77800000000002</v>
      </c>
      <c r="S358" s="398">
        <v>225.90299999999999</v>
      </c>
      <c r="T358" s="1742">
        <v>96.584999999999994</v>
      </c>
      <c r="U358" s="1739">
        <v>54.405000000000001</v>
      </c>
      <c r="V358" s="1743">
        <v>6.9450000000000003</v>
      </c>
      <c r="W358" s="404">
        <v>2.73</v>
      </c>
      <c r="X358" s="403">
        <v>0.42</v>
      </c>
      <c r="Y358" s="405">
        <v>0</v>
      </c>
      <c r="Z358" s="402">
        <v>0</v>
      </c>
      <c r="AA358" s="534">
        <v>0</v>
      </c>
      <c r="AB358" s="405">
        <v>0</v>
      </c>
      <c r="AC358" s="402">
        <v>0</v>
      </c>
      <c r="AD358" s="403">
        <v>0</v>
      </c>
      <c r="AE358" s="469">
        <v>0</v>
      </c>
      <c r="AF358" s="401">
        <v>0</v>
      </c>
      <c r="AG358" s="466">
        <v>0</v>
      </c>
      <c r="AH358" s="1838">
        <v>0</v>
      </c>
      <c r="AI358" s="470">
        <v>0</v>
      </c>
      <c r="AJ358" s="466">
        <v>0</v>
      </c>
      <c r="AK358" s="469">
        <v>0</v>
      </c>
      <c r="AL358" s="406">
        <v>2.5000000000000001E-2</v>
      </c>
      <c r="AN358" s="59"/>
      <c r="AO358" s="59"/>
      <c r="AP358" s="59"/>
      <c r="AR358" s="59"/>
      <c r="AT358" s="59"/>
      <c r="AU358" s="5"/>
      <c r="AV358" s="1756"/>
      <c r="AW358" s="59"/>
      <c r="AX358" s="59"/>
      <c r="AY358" s="5"/>
      <c r="AZ358" s="5"/>
      <c r="BA358" s="252"/>
      <c r="BB358" s="5"/>
    </row>
    <row r="359" spans="1:54" ht="14.25" customHeight="1" x14ac:dyDescent="0.15">
      <c r="A359" s="184" t="s">
        <v>208</v>
      </c>
      <c r="B359" s="395" t="s">
        <v>94</v>
      </c>
      <c r="C359" s="407">
        <v>0</v>
      </c>
      <c r="D359" s="471">
        <v>0</v>
      </c>
      <c r="E359" s="472">
        <v>103.68</v>
      </c>
      <c r="F359" s="467">
        <v>199.69200000000001</v>
      </c>
      <c r="G359" s="471">
        <v>0</v>
      </c>
      <c r="H359" s="472">
        <v>0</v>
      </c>
      <c r="I359" s="467">
        <v>0</v>
      </c>
      <c r="J359" s="471">
        <v>0</v>
      </c>
      <c r="K359" s="472">
        <v>1115.5319999999999</v>
      </c>
      <c r="L359" s="409">
        <v>1824.5519999999999</v>
      </c>
      <c r="M359" s="408">
        <v>10200.114</v>
      </c>
      <c r="N359" s="411">
        <v>26402.694</v>
      </c>
      <c r="O359" s="194">
        <v>61052.125</v>
      </c>
      <c r="P359" s="408">
        <v>139181.34</v>
      </c>
      <c r="Q359" s="412">
        <v>158021.88</v>
      </c>
      <c r="R359" s="409">
        <v>120905.382</v>
      </c>
      <c r="S359" s="1745">
        <v>92684.236999999994</v>
      </c>
      <c r="T359" s="411">
        <v>36773.190999999999</v>
      </c>
      <c r="U359" s="1746">
        <v>18997.543000000001</v>
      </c>
      <c r="V359" s="1747">
        <v>1911.924</v>
      </c>
      <c r="W359" s="414">
        <v>690.12</v>
      </c>
      <c r="X359" s="413">
        <v>117.93600000000001</v>
      </c>
      <c r="Y359" s="415">
        <v>0</v>
      </c>
      <c r="Z359" s="412">
        <v>0</v>
      </c>
      <c r="AA359" s="535">
        <v>0</v>
      </c>
      <c r="AB359" s="415">
        <v>0</v>
      </c>
      <c r="AC359" s="412">
        <v>0</v>
      </c>
      <c r="AD359" s="413">
        <v>0</v>
      </c>
      <c r="AE359" s="471">
        <v>0</v>
      </c>
      <c r="AF359" s="411">
        <v>0</v>
      </c>
      <c r="AG359" s="467">
        <v>0</v>
      </c>
      <c r="AH359" s="1839">
        <v>0</v>
      </c>
      <c r="AI359" s="472">
        <v>0</v>
      </c>
      <c r="AJ359" s="467">
        <v>0</v>
      </c>
      <c r="AK359" s="471">
        <v>0</v>
      </c>
      <c r="AL359" s="416">
        <v>13.5</v>
      </c>
      <c r="AN359" s="59"/>
      <c r="AP359" s="59"/>
      <c r="AR359" s="59"/>
      <c r="AS359" s="59"/>
      <c r="AT359" s="5"/>
      <c r="AU359" s="1756"/>
      <c r="AV359" s="5"/>
      <c r="AW359" s="59"/>
      <c r="AY359" s="59"/>
      <c r="AZ359" s="5"/>
      <c r="BA359" s="5"/>
    </row>
    <row r="360" spans="1:54" ht="14.25" customHeight="1" x14ac:dyDescent="0.15">
      <c r="A360" s="186" t="s">
        <v>208</v>
      </c>
      <c r="B360" s="417" t="s">
        <v>96</v>
      </c>
      <c r="C360" s="418">
        <v>0</v>
      </c>
      <c r="D360" s="473">
        <v>0</v>
      </c>
      <c r="E360" s="474">
        <v>506</v>
      </c>
      <c r="F360" s="468">
        <v>533</v>
      </c>
      <c r="G360" s="473">
        <v>0</v>
      </c>
      <c r="H360" s="474">
        <v>0</v>
      </c>
      <c r="I360" s="468">
        <v>0</v>
      </c>
      <c r="J360" s="473">
        <v>0</v>
      </c>
      <c r="K360" s="474">
        <v>845</v>
      </c>
      <c r="L360" s="420">
        <v>716</v>
      </c>
      <c r="M360" s="419">
        <v>534</v>
      </c>
      <c r="N360" s="422">
        <v>557</v>
      </c>
      <c r="O360" s="1752">
        <v>587</v>
      </c>
      <c r="P360" s="419">
        <v>529</v>
      </c>
      <c r="Q360" s="423">
        <v>453</v>
      </c>
      <c r="R360" s="420">
        <v>437</v>
      </c>
      <c r="S360" s="1750">
        <v>410</v>
      </c>
      <c r="T360" s="422">
        <v>381</v>
      </c>
      <c r="U360" s="1753">
        <v>349</v>
      </c>
      <c r="V360" s="1754">
        <v>275</v>
      </c>
      <c r="W360" s="423">
        <v>253</v>
      </c>
      <c r="X360" s="424">
        <v>281</v>
      </c>
      <c r="Y360" s="425">
        <v>0</v>
      </c>
      <c r="Z360" s="423">
        <v>0</v>
      </c>
      <c r="AA360" s="255">
        <v>0</v>
      </c>
      <c r="AB360" s="425">
        <v>0</v>
      </c>
      <c r="AC360" s="423">
        <v>0</v>
      </c>
      <c r="AD360" s="424">
        <v>0</v>
      </c>
      <c r="AE360" s="473">
        <v>0</v>
      </c>
      <c r="AF360" s="422">
        <v>0</v>
      </c>
      <c r="AG360" s="468">
        <v>0</v>
      </c>
      <c r="AH360" s="1840">
        <v>0</v>
      </c>
      <c r="AI360" s="474">
        <v>0</v>
      </c>
      <c r="AJ360" s="468">
        <v>0</v>
      </c>
      <c r="AK360" s="473">
        <v>0</v>
      </c>
      <c r="AL360" s="426">
        <v>540</v>
      </c>
      <c r="AN360" s="59"/>
      <c r="AO360" s="59"/>
      <c r="AP360" s="1756"/>
      <c r="AQ360" s="1756"/>
      <c r="AR360" s="41"/>
      <c r="AS360" s="59"/>
      <c r="AT360" s="59"/>
      <c r="AU360" s="5"/>
      <c r="AV360" s="5"/>
      <c r="AW360" s="61"/>
      <c r="AY360" s="59"/>
      <c r="AZ360" s="5"/>
      <c r="BA360" s="5"/>
      <c r="BB360" s="5"/>
    </row>
    <row r="361" spans="1:54" ht="14.25" customHeight="1" x14ac:dyDescent="0.15">
      <c r="A361" s="250" t="s">
        <v>209</v>
      </c>
      <c r="B361" s="394" t="s">
        <v>93</v>
      </c>
      <c r="C361" s="397">
        <v>0</v>
      </c>
      <c r="D361" s="469">
        <v>0</v>
      </c>
      <c r="E361" s="470">
        <v>0</v>
      </c>
      <c r="F361" s="466">
        <v>0</v>
      </c>
      <c r="G361" s="469">
        <v>0</v>
      </c>
      <c r="H361" s="470">
        <v>0</v>
      </c>
      <c r="I361" s="466">
        <v>0</v>
      </c>
      <c r="J361" s="469">
        <v>0</v>
      </c>
      <c r="K361" s="470">
        <v>0</v>
      </c>
      <c r="L361" s="466">
        <v>0</v>
      </c>
      <c r="M361" s="398">
        <v>0.185</v>
      </c>
      <c r="N361" s="401">
        <v>23.805</v>
      </c>
      <c r="O361" s="399">
        <v>59.414999999999999</v>
      </c>
      <c r="P361" s="398">
        <v>182.25</v>
      </c>
      <c r="Q361" s="402">
        <v>300.31900000000002</v>
      </c>
      <c r="R361" s="399">
        <v>335.339</v>
      </c>
      <c r="S361" s="398">
        <v>220.21199999999999</v>
      </c>
      <c r="T361" s="1742">
        <v>93.402000000000001</v>
      </c>
      <c r="U361" s="1739">
        <v>13.08</v>
      </c>
      <c r="V361" s="1743">
        <v>8.9550000000000001</v>
      </c>
      <c r="W361" s="402">
        <v>0.32</v>
      </c>
      <c r="X361" s="403">
        <v>0</v>
      </c>
      <c r="Y361" s="405">
        <v>0</v>
      </c>
      <c r="Z361" s="402">
        <v>0</v>
      </c>
      <c r="AA361" s="534">
        <v>0</v>
      </c>
      <c r="AB361" s="405">
        <v>0</v>
      </c>
      <c r="AC361" s="402">
        <v>0</v>
      </c>
      <c r="AD361" s="403">
        <v>0.03</v>
      </c>
      <c r="AE361" s="469">
        <v>0</v>
      </c>
      <c r="AF361" s="401">
        <v>0.03</v>
      </c>
      <c r="AG361" s="466">
        <v>0</v>
      </c>
      <c r="AH361" s="469">
        <v>0</v>
      </c>
      <c r="AI361" s="470">
        <v>0</v>
      </c>
      <c r="AJ361" s="466">
        <v>0</v>
      </c>
      <c r="AK361" s="469">
        <v>0</v>
      </c>
      <c r="AL361" s="406">
        <v>0</v>
      </c>
      <c r="AO361" s="59"/>
      <c r="AP361" s="59"/>
      <c r="AR361" s="2"/>
      <c r="AT361" s="59"/>
      <c r="AU361" s="5"/>
      <c r="AV361" s="5"/>
      <c r="AW361" s="5"/>
      <c r="AX361" s="5"/>
      <c r="AY361" s="5"/>
      <c r="AZ361" s="252"/>
    </row>
    <row r="362" spans="1:54" ht="14.25" customHeight="1" x14ac:dyDescent="0.15">
      <c r="A362" s="184" t="s">
        <v>210</v>
      </c>
      <c r="B362" s="395" t="s">
        <v>94</v>
      </c>
      <c r="C362" s="407">
        <v>0</v>
      </c>
      <c r="D362" s="471">
        <v>0</v>
      </c>
      <c r="E362" s="472">
        <v>0</v>
      </c>
      <c r="F362" s="467">
        <v>0</v>
      </c>
      <c r="G362" s="471">
        <v>0</v>
      </c>
      <c r="H362" s="472">
        <v>0</v>
      </c>
      <c r="I362" s="467">
        <v>0</v>
      </c>
      <c r="J362" s="471">
        <v>0</v>
      </c>
      <c r="K362" s="472">
        <v>0</v>
      </c>
      <c r="L362" s="467">
        <v>0</v>
      </c>
      <c r="M362" s="408">
        <v>118.8</v>
      </c>
      <c r="N362" s="411">
        <v>16110.321</v>
      </c>
      <c r="O362" s="194">
        <v>32935.226999999999</v>
      </c>
      <c r="P362" s="408">
        <v>92542.764999999999</v>
      </c>
      <c r="Q362" s="412">
        <v>131272.58600000001</v>
      </c>
      <c r="R362" s="409">
        <v>141954.15700000001</v>
      </c>
      <c r="S362" s="1745">
        <v>93657.763000000006</v>
      </c>
      <c r="T362" s="411">
        <v>39983.836000000003</v>
      </c>
      <c r="U362" s="1746">
        <v>5632.1419999999998</v>
      </c>
      <c r="V362" s="1747">
        <v>2501.8200000000002</v>
      </c>
      <c r="W362" s="1841">
        <v>134.78399999999999</v>
      </c>
      <c r="X362" s="413">
        <v>0</v>
      </c>
      <c r="Y362" s="415">
        <v>0</v>
      </c>
      <c r="Z362" s="412">
        <v>0</v>
      </c>
      <c r="AA362" s="535">
        <v>0</v>
      </c>
      <c r="AB362" s="415">
        <v>0</v>
      </c>
      <c r="AC362" s="412">
        <v>0</v>
      </c>
      <c r="AD362" s="413">
        <v>5.508</v>
      </c>
      <c r="AE362" s="471">
        <v>0</v>
      </c>
      <c r="AF362" s="411">
        <v>5.508</v>
      </c>
      <c r="AG362" s="467">
        <v>0</v>
      </c>
      <c r="AH362" s="471">
        <v>0</v>
      </c>
      <c r="AI362" s="472">
        <v>0</v>
      </c>
      <c r="AJ362" s="467">
        <v>0</v>
      </c>
      <c r="AK362" s="471">
        <v>0</v>
      </c>
      <c r="AL362" s="416">
        <v>0</v>
      </c>
      <c r="AO362" s="59"/>
      <c r="AP362" s="59"/>
      <c r="AU362" s="5"/>
    </row>
    <row r="363" spans="1:54" ht="14.25" customHeight="1" x14ac:dyDescent="0.15">
      <c r="A363" s="186" t="s">
        <v>210</v>
      </c>
      <c r="B363" s="417" t="s">
        <v>96</v>
      </c>
      <c r="C363" s="418">
        <v>0</v>
      </c>
      <c r="D363" s="473">
        <v>0</v>
      </c>
      <c r="E363" s="474">
        <v>0</v>
      </c>
      <c r="F363" s="468">
        <v>0</v>
      </c>
      <c r="G363" s="473">
        <v>0</v>
      </c>
      <c r="H363" s="474">
        <v>0</v>
      </c>
      <c r="I363" s="468">
        <v>0</v>
      </c>
      <c r="J363" s="473">
        <v>0</v>
      </c>
      <c r="K363" s="474">
        <v>0</v>
      </c>
      <c r="L363" s="468">
        <v>0</v>
      </c>
      <c r="M363" s="419">
        <v>642</v>
      </c>
      <c r="N363" s="422">
        <v>677</v>
      </c>
      <c r="O363" s="1752">
        <v>554</v>
      </c>
      <c r="P363" s="419">
        <v>508</v>
      </c>
      <c r="Q363" s="423">
        <v>437</v>
      </c>
      <c r="R363" s="420">
        <v>423</v>
      </c>
      <c r="S363" s="1750">
        <v>425</v>
      </c>
      <c r="T363" s="422">
        <v>428</v>
      </c>
      <c r="U363" s="1753">
        <v>431</v>
      </c>
      <c r="V363" s="1754">
        <v>279</v>
      </c>
      <c r="W363" s="423">
        <v>421</v>
      </c>
      <c r="X363" s="424">
        <v>0</v>
      </c>
      <c r="Y363" s="425">
        <v>0</v>
      </c>
      <c r="Z363" s="423">
        <v>0</v>
      </c>
      <c r="AA363" s="255">
        <v>0</v>
      </c>
      <c r="AB363" s="425">
        <v>0</v>
      </c>
      <c r="AC363" s="423">
        <v>0</v>
      </c>
      <c r="AD363" s="424">
        <v>184</v>
      </c>
      <c r="AE363" s="473">
        <v>0</v>
      </c>
      <c r="AF363" s="422">
        <v>184</v>
      </c>
      <c r="AG363" s="468">
        <v>0</v>
      </c>
      <c r="AH363" s="473">
        <v>0</v>
      </c>
      <c r="AI363" s="474">
        <v>0</v>
      </c>
      <c r="AJ363" s="468">
        <v>0</v>
      </c>
      <c r="AK363" s="473">
        <v>0</v>
      </c>
      <c r="AL363" s="426">
        <v>0</v>
      </c>
      <c r="AN363" s="59"/>
      <c r="AQ363" s="1756"/>
      <c r="AR363" s="61"/>
      <c r="AS363" s="59"/>
      <c r="AT363" s="59"/>
      <c r="AU363" s="5"/>
      <c r="AV363" s="5"/>
      <c r="AW363" s="5"/>
      <c r="BA363" s="5"/>
      <c r="BB363" s="5"/>
    </row>
    <row r="364" spans="1:54" ht="14.25" customHeight="1" x14ac:dyDescent="0.15">
      <c r="A364" s="250" t="s">
        <v>211</v>
      </c>
      <c r="B364" s="394" t="s">
        <v>93</v>
      </c>
      <c r="C364" s="397">
        <v>0</v>
      </c>
      <c r="D364" s="469">
        <v>0</v>
      </c>
      <c r="E364" s="470">
        <v>0</v>
      </c>
      <c r="F364" s="466">
        <v>0</v>
      </c>
      <c r="G364" s="469">
        <v>0</v>
      </c>
      <c r="H364" s="470">
        <v>0</v>
      </c>
      <c r="I364" s="466">
        <v>0</v>
      </c>
      <c r="J364" s="469">
        <v>0</v>
      </c>
      <c r="K364" s="470">
        <v>0.51</v>
      </c>
      <c r="L364" s="466">
        <v>1.42</v>
      </c>
      <c r="M364" s="398">
        <v>3.74</v>
      </c>
      <c r="N364" s="401">
        <v>3.81</v>
      </c>
      <c r="O364" s="399">
        <v>10.914</v>
      </c>
      <c r="P364" s="398">
        <v>64.44</v>
      </c>
      <c r="Q364" s="402">
        <v>130.40299999999999</v>
      </c>
      <c r="R364" s="399">
        <v>160.56100000000001</v>
      </c>
      <c r="S364" s="398">
        <v>220.71299999999999</v>
      </c>
      <c r="T364" s="1742">
        <v>284.12599999999998</v>
      </c>
      <c r="U364" s="1739">
        <v>150.55000000000001</v>
      </c>
      <c r="V364" s="1743">
        <v>160.28100000000001</v>
      </c>
      <c r="W364" s="404">
        <v>102.613</v>
      </c>
      <c r="X364" s="403">
        <v>59.268999999999998</v>
      </c>
      <c r="Y364" s="405">
        <v>4.6150000000000002</v>
      </c>
      <c r="Z364" s="402">
        <v>3.8130000000000002</v>
      </c>
      <c r="AA364" s="534">
        <v>0.94</v>
      </c>
      <c r="AB364" s="429">
        <v>4.7450000000000001</v>
      </c>
      <c r="AC364" s="401">
        <v>2.5230000000000001</v>
      </c>
      <c r="AD364" s="399">
        <v>0</v>
      </c>
      <c r="AE364" s="405">
        <v>0</v>
      </c>
      <c r="AF364" s="401">
        <v>0</v>
      </c>
      <c r="AG364" s="466">
        <v>0.33800000000000002</v>
      </c>
      <c r="AH364" s="469">
        <v>0</v>
      </c>
      <c r="AI364" s="470">
        <v>0</v>
      </c>
      <c r="AJ364" s="466">
        <v>0</v>
      </c>
      <c r="AK364" s="469">
        <v>0</v>
      </c>
      <c r="AL364" s="406">
        <v>0</v>
      </c>
      <c r="AO364" s="59"/>
      <c r="AR364" s="61"/>
      <c r="AS364" s="59"/>
      <c r="AT364" s="59"/>
      <c r="AU364" s="59"/>
    </row>
    <row r="365" spans="1:54" ht="14.25" customHeight="1" x14ac:dyDescent="0.15">
      <c r="A365" s="184" t="s">
        <v>212</v>
      </c>
      <c r="B365" s="395" t="s">
        <v>94</v>
      </c>
      <c r="C365" s="407">
        <v>0</v>
      </c>
      <c r="D365" s="471">
        <v>0</v>
      </c>
      <c r="E365" s="472">
        <v>0</v>
      </c>
      <c r="F365" s="467">
        <v>0</v>
      </c>
      <c r="G365" s="471">
        <v>0</v>
      </c>
      <c r="H365" s="472">
        <v>0</v>
      </c>
      <c r="I365" s="467">
        <v>0</v>
      </c>
      <c r="J365" s="471">
        <v>0</v>
      </c>
      <c r="K365" s="472">
        <v>191.49299999999999</v>
      </c>
      <c r="L365" s="467">
        <v>636.02099999999996</v>
      </c>
      <c r="M365" s="408">
        <v>1471.6079999999999</v>
      </c>
      <c r="N365" s="411">
        <v>1391.904</v>
      </c>
      <c r="O365" s="194">
        <v>3192.2139999999999</v>
      </c>
      <c r="P365" s="408">
        <v>17957.063999999998</v>
      </c>
      <c r="Q365" s="412">
        <v>29487.097000000002</v>
      </c>
      <c r="R365" s="409">
        <v>30942.44</v>
      </c>
      <c r="S365" s="1745">
        <v>43830.51</v>
      </c>
      <c r="T365" s="411">
        <v>55990.843999999997</v>
      </c>
      <c r="U365" s="1746">
        <v>35011.267999999996</v>
      </c>
      <c r="V365" s="1747">
        <v>32064.434000000001</v>
      </c>
      <c r="W365" s="414">
        <v>18225.776000000002</v>
      </c>
      <c r="X365" s="413">
        <v>9965.4459999999999</v>
      </c>
      <c r="Y365" s="415">
        <v>1460.0429999999999</v>
      </c>
      <c r="Z365" s="1748">
        <v>982.51300000000003</v>
      </c>
      <c r="AA365" s="535">
        <v>181.81299999999999</v>
      </c>
      <c r="AB365" s="438">
        <v>673.48800000000006</v>
      </c>
      <c r="AC365" s="411">
        <v>661.17600000000004</v>
      </c>
      <c r="AD365" s="409">
        <v>0</v>
      </c>
      <c r="AE365" s="415">
        <v>0</v>
      </c>
      <c r="AF365" s="411">
        <v>0</v>
      </c>
      <c r="AG365" s="467">
        <v>79.92</v>
      </c>
      <c r="AH365" s="471">
        <v>0</v>
      </c>
      <c r="AI365" s="472">
        <v>0</v>
      </c>
      <c r="AJ365" s="467">
        <v>0</v>
      </c>
      <c r="AK365" s="471">
        <v>0</v>
      </c>
      <c r="AL365" s="416">
        <v>0</v>
      </c>
      <c r="AO365" s="59"/>
      <c r="AP365" s="59"/>
      <c r="AR365" s="61"/>
      <c r="AS365" s="59"/>
      <c r="AT365" s="59"/>
      <c r="AU365" s="59"/>
    </row>
    <row r="366" spans="1:54" ht="14.25" customHeight="1" x14ac:dyDescent="0.15">
      <c r="A366" s="186" t="s">
        <v>212</v>
      </c>
      <c r="B366" s="417" t="s">
        <v>96</v>
      </c>
      <c r="C366" s="418">
        <v>0</v>
      </c>
      <c r="D366" s="473">
        <v>0</v>
      </c>
      <c r="E366" s="474">
        <v>0</v>
      </c>
      <c r="F366" s="468">
        <v>0</v>
      </c>
      <c r="G366" s="473">
        <v>0</v>
      </c>
      <c r="H366" s="474">
        <v>0</v>
      </c>
      <c r="I366" s="468">
        <v>0</v>
      </c>
      <c r="J366" s="473">
        <v>0</v>
      </c>
      <c r="K366" s="474">
        <v>375</v>
      </c>
      <c r="L366" s="468">
        <v>448</v>
      </c>
      <c r="M366" s="419">
        <v>393</v>
      </c>
      <c r="N366" s="422">
        <v>365</v>
      </c>
      <c r="O366" s="1752">
        <v>292</v>
      </c>
      <c r="P366" s="419">
        <v>279</v>
      </c>
      <c r="Q366" s="423">
        <v>226</v>
      </c>
      <c r="R366" s="420">
        <v>193</v>
      </c>
      <c r="S366" s="1750">
        <v>199</v>
      </c>
      <c r="T366" s="422">
        <v>197</v>
      </c>
      <c r="U366" s="1753">
        <v>233</v>
      </c>
      <c r="V366" s="1754">
        <v>200</v>
      </c>
      <c r="W366" s="423">
        <v>178</v>
      </c>
      <c r="X366" s="424">
        <v>168</v>
      </c>
      <c r="Y366" s="425">
        <v>316</v>
      </c>
      <c r="Z366" s="1755">
        <v>258</v>
      </c>
      <c r="AA366" s="255">
        <v>193</v>
      </c>
      <c r="AB366" s="419">
        <v>142</v>
      </c>
      <c r="AC366" s="422">
        <v>262</v>
      </c>
      <c r="AD366" s="420">
        <v>0</v>
      </c>
      <c r="AE366" s="425">
        <v>0</v>
      </c>
      <c r="AF366" s="422">
        <v>0</v>
      </c>
      <c r="AG366" s="468">
        <v>236</v>
      </c>
      <c r="AH366" s="473">
        <v>0</v>
      </c>
      <c r="AI366" s="474">
        <v>0</v>
      </c>
      <c r="AJ366" s="468">
        <v>0</v>
      </c>
      <c r="AK366" s="473">
        <v>0</v>
      </c>
      <c r="AL366" s="426">
        <v>0</v>
      </c>
      <c r="AO366" s="59"/>
      <c r="AQ366" s="1756"/>
      <c r="AR366" s="61"/>
      <c r="AS366" s="59"/>
      <c r="AT366" s="59"/>
      <c r="AU366" s="59"/>
    </row>
    <row r="367" spans="1:54" ht="14.25" customHeight="1" x14ac:dyDescent="0.15">
      <c r="A367" s="250" t="s">
        <v>88</v>
      </c>
      <c r="B367" s="394" t="s">
        <v>93</v>
      </c>
      <c r="C367" s="397">
        <v>0</v>
      </c>
      <c r="D367" s="469">
        <v>0</v>
      </c>
      <c r="E367" s="470">
        <v>0</v>
      </c>
      <c r="F367" s="466">
        <v>0</v>
      </c>
      <c r="G367" s="469">
        <v>0</v>
      </c>
      <c r="H367" s="470">
        <v>0</v>
      </c>
      <c r="I367" s="466">
        <v>7.8639999999999999</v>
      </c>
      <c r="J367" s="1740">
        <v>23.379000000000001</v>
      </c>
      <c r="K367" s="401">
        <v>44.753</v>
      </c>
      <c r="L367" s="399">
        <v>80.471999999999994</v>
      </c>
      <c r="M367" s="398">
        <v>101.008</v>
      </c>
      <c r="N367" s="401">
        <v>148.80500000000001</v>
      </c>
      <c r="O367" s="399">
        <v>147.77199999999999</v>
      </c>
      <c r="P367" s="398">
        <v>247.99700000000001</v>
      </c>
      <c r="Q367" s="402">
        <v>312.32799999999997</v>
      </c>
      <c r="R367" s="399">
        <v>357.04300000000001</v>
      </c>
      <c r="S367" s="398">
        <v>298.452</v>
      </c>
      <c r="T367" s="1742">
        <v>254.93199999999999</v>
      </c>
      <c r="U367" s="1739">
        <v>306.67599999999999</v>
      </c>
      <c r="V367" s="1743">
        <v>204.05</v>
      </c>
      <c r="W367" s="404">
        <v>107.096</v>
      </c>
      <c r="X367" s="403">
        <v>52.688000000000002</v>
      </c>
      <c r="Y367" s="405">
        <v>33.273000000000003</v>
      </c>
      <c r="Z367" s="402">
        <v>18.818999999999999</v>
      </c>
      <c r="AA367" s="534">
        <v>10.819000000000001</v>
      </c>
      <c r="AB367" s="1741">
        <v>2.4359999999999999</v>
      </c>
      <c r="AC367" s="401">
        <v>7.399</v>
      </c>
      <c r="AD367" s="399">
        <v>8.74</v>
      </c>
      <c r="AE367" s="405">
        <v>13.976000000000001</v>
      </c>
      <c r="AF367" s="401">
        <v>35.728000000000002</v>
      </c>
      <c r="AG367" s="399">
        <v>5.5019999999999998</v>
      </c>
      <c r="AH367" s="469">
        <v>1.653</v>
      </c>
      <c r="AI367" s="470">
        <v>0.38</v>
      </c>
      <c r="AJ367" s="466">
        <v>0.34</v>
      </c>
      <c r="AK367" s="469">
        <v>0</v>
      </c>
      <c r="AL367" s="406">
        <v>0</v>
      </c>
      <c r="AO367" s="59"/>
    </row>
    <row r="368" spans="1:54" ht="14.25" customHeight="1" x14ac:dyDescent="0.15">
      <c r="A368" s="184" t="s">
        <v>213</v>
      </c>
      <c r="B368" s="395" t="s">
        <v>94</v>
      </c>
      <c r="C368" s="407">
        <v>0</v>
      </c>
      <c r="D368" s="471">
        <v>0</v>
      </c>
      <c r="E368" s="472">
        <v>0</v>
      </c>
      <c r="F368" s="467">
        <v>0</v>
      </c>
      <c r="G368" s="471">
        <v>0</v>
      </c>
      <c r="H368" s="472">
        <v>0</v>
      </c>
      <c r="I368" s="467">
        <v>4413.5969999999998</v>
      </c>
      <c r="J368" s="408">
        <v>12709.094999999999</v>
      </c>
      <c r="K368" s="411">
        <v>23589.368999999999</v>
      </c>
      <c r="L368" s="409">
        <v>39291.375</v>
      </c>
      <c r="M368" s="408">
        <v>43824.006000000001</v>
      </c>
      <c r="N368" s="411">
        <v>62894.409</v>
      </c>
      <c r="O368" s="194">
        <v>62072.904000000002</v>
      </c>
      <c r="P368" s="408">
        <v>96910.445000000007</v>
      </c>
      <c r="Q368" s="412">
        <v>107840.87300000001</v>
      </c>
      <c r="R368" s="409">
        <v>105401.391</v>
      </c>
      <c r="S368" s="1745">
        <v>83929.49</v>
      </c>
      <c r="T368" s="411">
        <v>73792.978000000003</v>
      </c>
      <c r="U368" s="1746">
        <v>72540.638000000006</v>
      </c>
      <c r="V368" s="1747">
        <v>44225.457000000002</v>
      </c>
      <c r="W368" s="414">
        <v>30742.333999999999</v>
      </c>
      <c r="X368" s="413">
        <v>16576.38</v>
      </c>
      <c r="Y368" s="415">
        <v>10660.751</v>
      </c>
      <c r="Z368" s="1748">
        <v>5457.0209999999997</v>
      </c>
      <c r="AA368" s="535">
        <v>3029.944</v>
      </c>
      <c r="AB368" s="408">
        <v>585.68399999999997</v>
      </c>
      <c r="AC368" s="411">
        <v>1724.4459999999999</v>
      </c>
      <c r="AD368" s="409">
        <v>2133.7559999999999</v>
      </c>
      <c r="AE368" s="415">
        <v>4655.826</v>
      </c>
      <c r="AF368" s="411">
        <v>11453.638000000001</v>
      </c>
      <c r="AG368" s="409">
        <v>1879.308</v>
      </c>
      <c r="AH368" s="471">
        <v>445.5</v>
      </c>
      <c r="AI368" s="472">
        <v>143.85599999999999</v>
      </c>
      <c r="AJ368" s="467">
        <v>76.463999999999999</v>
      </c>
      <c r="AK368" s="471">
        <v>0</v>
      </c>
      <c r="AL368" s="416">
        <v>0</v>
      </c>
      <c r="AN368" s="2"/>
      <c r="AR368" s="2"/>
      <c r="AS368" s="5"/>
      <c r="AT368" s="5"/>
      <c r="AU368" s="5"/>
    </row>
    <row r="369" spans="1:47" ht="14.25" customHeight="1" x14ac:dyDescent="0.15">
      <c r="A369" s="186" t="s">
        <v>213</v>
      </c>
      <c r="B369" s="417" t="s">
        <v>96</v>
      </c>
      <c r="C369" s="418">
        <v>0</v>
      </c>
      <c r="D369" s="473">
        <v>0</v>
      </c>
      <c r="E369" s="474">
        <v>0</v>
      </c>
      <c r="F369" s="468">
        <v>0</v>
      </c>
      <c r="G369" s="473">
        <v>0</v>
      </c>
      <c r="H369" s="474">
        <v>0</v>
      </c>
      <c r="I369" s="468">
        <v>561</v>
      </c>
      <c r="J369" s="1750">
        <v>544</v>
      </c>
      <c r="K369" s="422">
        <v>527</v>
      </c>
      <c r="L369" s="420">
        <v>488</v>
      </c>
      <c r="M369" s="419">
        <v>434</v>
      </c>
      <c r="N369" s="422">
        <v>423</v>
      </c>
      <c r="O369" s="1752">
        <v>420</v>
      </c>
      <c r="P369" s="419">
        <v>391</v>
      </c>
      <c r="Q369" s="423">
        <v>345</v>
      </c>
      <c r="R369" s="420">
        <v>295</v>
      </c>
      <c r="S369" s="1750">
        <v>281</v>
      </c>
      <c r="T369" s="422">
        <v>289</v>
      </c>
      <c r="U369" s="1753">
        <v>237</v>
      </c>
      <c r="V369" s="1754">
        <v>217</v>
      </c>
      <c r="W369" s="423">
        <v>287</v>
      </c>
      <c r="X369" s="424">
        <v>315</v>
      </c>
      <c r="Y369" s="425">
        <v>320</v>
      </c>
      <c r="Z369" s="1755">
        <v>290</v>
      </c>
      <c r="AA369" s="255">
        <v>280</v>
      </c>
      <c r="AB369" s="419">
        <v>240</v>
      </c>
      <c r="AC369" s="422">
        <v>233</v>
      </c>
      <c r="AD369" s="420">
        <v>244</v>
      </c>
      <c r="AE369" s="425">
        <v>333</v>
      </c>
      <c r="AF369" s="422">
        <v>321</v>
      </c>
      <c r="AG369" s="420">
        <v>342</v>
      </c>
      <c r="AH369" s="473">
        <v>270</v>
      </c>
      <c r="AI369" s="474">
        <v>379</v>
      </c>
      <c r="AJ369" s="468">
        <v>225</v>
      </c>
      <c r="AK369" s="473">
        <v>0</v>
      </c>
      <c r="AL369" s="426">
        <v>0</v>
      </c>
      <c r="AP369" s="1756"/>
      <c r="AQ369" s="1756"/>
      <c r="AR369" s="2"/>
      <c r="AT369" s="5"/>
      <c r="AU369" s="5"/>
    </row>
    <row r="370" spans="1:47" ht="14.25" customHeight="1" x14ac:dyDescent="0.15">
      <c r="A370" s="250" t="s">
        <v>89</v>
      </c>
      <c r="B370" s="394" t="s">
        <v>93</v>
      </c>
      <c r="C370" s="397">
        <v>0</v>
      </c>
      <c r="D370" s="469">
        <v>0</v>
      </c>
      <c r="E370" s="470">
        <v>0</v>
      </c>
      <c r="F370" s="466">
        <v>5.5E-2</v>
      </c>
      <c r="G370" s="469">
        <v>0.80900000000000005</v>
      </c>
      <c r="H370" s="470">
        <v>0</v>
      </c>
      <c r="I370" s="466">
        <v>0</v>
      </c>
      <c r="J370" s="398">
        <v>0</v>
      </c>
      <c r="K370" s="401">
        <v>0</v>
      </c>
      <c r="L370" s="466">
        <v>0</v>
      </c>
      <c r="M370" s="398">
        <v>0</v>
      </c>
      <c r="N370" s="401">
        <v>0</v>
      </c>
      <c r="O370" s="399">
        <v>0</v>
      </c>
      <c r="P370" s="398">
        <v>0</v>
      </c>
      <c r="Q370" s="402">
        <v>0</v>
      </c>
      <c r="R370" s="399">
        <v>0</v>
      </c>
      <c r="S370" s="398">
        <v>0</v>
      </c>
      <c r="T370" s="402">
        <v>0</v>
      </c>
      <c r="U370" s="403">
        <v>0</v>
      </c>
      <c r="V370" s="1743">
        <v>0</v>
      </c>
      <c r="W370" s="404">
        <v>0</v>
      </c>
      <c r="X370" s="403">
        <v>0</v>
      </c>
      <c r="Y370" s="405">
        <v>0</v>
      </c>
      <c r="Z370" s="402">
        <v>43.223999999999997</v>
      </c>
      <c r="AA370" s="534">
        <v>131.62299999999999</v>
      </c>
      <c r="AB370" s="1741">
        <v>175.084</v>
      </c>
      <c r="AC370" s="401">
        <v>226.5</v>
      </c>
      <c r="AD370" s="399">
        <v>153.11099999999999</v>
      </c>
      <c r="AE370" s="405">
        <v>85.915000000000006</v>
      </c>
      <c r="AF370" s="401">
        <v>301.327</v>
      </c>
      <c r="AG370" s="399">
        <v>30.992000000000001</v>
      </c>
      <c r="AH370" s="398">
        <v>9.1120000000000001</v>
      </c>
      <c r="AI370" s="401">
        <v>2.5129999999999999</v>
      </c>
      <c r="AJ370" s="399">
        <v>0.45400000000000001</v>
      </c>
      <c r="AK370" s="398">
        <v>0.124</v>
      </c>
      <c r="AL370" s="406">
        <v>0</v>
      </c>
      <c r="AN370" s="59"/>
      <c r="AO370" s="2"/>
      <c r="AR370" s="2"/>
      <c r="AU370" s="5"/>
    </row>
    <row r="371" spans="1:47" ht="14.25" customHeight="1" x14ac:dyDescent="0.15">
      <c r="A371" s="184" t="s">
        <v>214</v>
      </c>
      <c r="B371" s="492" t="s">
        <v>94</v>
      </c>
      <c r="C371" s="407">
        <v>0</v>
      </c>
      <c r="D371" s="1842">
        <v>0</v>
      </c>
      <c r="E371" s="1843">
        <v>0</v>
      </c>
      <c r="F371" s="467">
        <v>35.64</v>
      </c>
      <c r="G371" s="1842">
        <v>514.07500000000005</v>
      </c>
      <c r="H371" s="1843">
        <v>0</v>
      </c>
      <c r="I371" s="467">
        <v>0</v>
      </c>
      <c r="J371" s="1844">
        <v>0</v>
      </c>
      <c r="K371" s="1845">
        <v>0</v>
      </c>
      <c r="L371" s="467">
        <v>0</v>
      </c>
      <c r="M371" s="1844">
        <v>0</v>
      </c>
      <c r="N371" s="1845">
        <v>0</v>
      </c>
      <c r="O371" s="1846">
        <v>0</v>
      </c>
      <c r="P371" s="1847">
        <v>0</v>
      </c>
      <c r="Q371" s="1841">
        <v>0</v>
      </c>
      <c r="R371" s="1846">
        <v>0</v>
      </c>
      <c r="S371" s="1844">
        <v>0</v>
      </c>
      <c r="T371" s="1841">
        <v>0</v>
      </c>
      <c r="U371" s="1848">
        <v>0</v>
      </c>
      <c r="V371" s="1849">
        <v>0</v>
      </c>
      <c r="W371" s="1850">
        <v>0</v>
      </c>
      <c r="X371" s="1848">
        <v>0</v>
      </c>
      <c r="Y371" s="1851">
        <v>0</v>
      </c>
      <c r="Z371" s="1852">
        <v>27214.721000000001</v>
      </c>
      <c r="AA371" s="544">
        <v>81462.562999999995</v>
      </c>
      <c r="AB371" s="1844">
        <v>105738.49099999999</v>
      </c>
      <c r="AC371" s="1845">
        <v>137600.427</v>
      </c>
      <c r="AD371" s="1846">
        <v>98277.207999999999</v>
      </c>
      <c r="AE371" s="1851">
        <v>63313.59</v>
      </c>
      <c r="AF371" s="1845">
        <v>223050.367</v>
      </c>
      <c r="AG371" s="1846">
        <v>36128.881999999998</v>
      </c>
      <c r="AH371" s="1844">
        <v>7191.7340000000004</v>
      </c>
      <c r="AI371" s="1845">
        <v>2541.942</v>
      </c>
      <c r="AJ371" s="1846">
        <v>250.23599999999999</v>
      </c>
      <c r="AK371" s="1844">
        <v>100.98</v>
      </c>
      <c r="AL371" s="1853">
        <v>0</v>
      </c>
      <c r="AM371" s="274"/>
      <c r="AO371" s="59"/>
      <c r="AU371" s="5"/>
    </row>
    <row r="372" spans="1:47" ht="14.25" customHeight="1" thickBot="1" x14ac:dyDescent="0.2">
      <c r="A372" s="234" t="s">
        <v>214</v>
      </c>
      <c r="B372" s="454" t="s">
        <v>96</v>
      </c>
      <c r="C372" s="455">
        <v>0</v>
      </c>
      <c r="D372" s="1854">
        <v>0</v>
      </c>
      <c r="E372" s="1855">
        <v>0</v>
      </c>
      <c r="F372" s="1856">
        <v>648</v>
      </c>
      <c r="G372" s="1854">
        <v>635</v>
      </c>
      <c r="H372" s="1855">
        <v>0</v>
      </c>
      <c r="I372" s="1856">
        <v>0</v>
      </c>
      <c r="J372" s="456">
        <v>0</v>
      </c>
      <c r="K372" s="457">
        <v>0</v>
      </c>
      <c r="L372" s="1856">
        <v>0</v>
      </c>
      <c r="M372" s="456">
        <v>0</v>
      </c>
      <c r="N372" s="457">
        <v>0</v>
      </c>
      <c r="O372" s="458">
        <v>0</v>
      </c>
      <c r="P372" s="459">
        <v>0</v>
      </c>
      <c r="Q372" s="460">
        <v>0</v>
      </c>
      <c r="R372" s="458">
        <v>0</v>
      </c>
      <c r="S372" s="456">
        <v>0</v>
      </c>
      <c r="T372" s="460">
        <v>0</v>
      </c>
      <c r="U372" s="461">
        <v>0</v>
      </c>
      <c r="V372" s="1857">
        <v>0</v>
      </c>
      <c r="W372" s="460">
        <v>0</v>
      </c>
      <c r="X372" s="461">
        <v>0</v>
      </c>
      <c r="Y372" s="462">
        <v>0</v>
      </c>
      <c r="Z372" s="1858">
        <v>630</v>
      </c>
      <c r="AA372" s="538">
        <v>619</v>
      </c>
      <c r="AB372" s="456">
        <v>604</v>
      </c>
      <c r="AC372" s="457">
        <v>608</v>
      </c>
      <c r="AD372" s="458">
        <v>642</v>
      </c>
      <c r="AE372" s="462">
        <v>737</v>
      </c>
      <c r="AF372" s="457">
        <v>740</v>
      </c>
      <c r="AG372" s="458">
        <v>1166</v>
      </c>
      <c r="AH372" s="456">
        <v>789</v>
      </c>
      <c r="AI372" s="457">
        <v>1012</v>
      </c>
      <c r="AJ372" s="458">
        <v>551</v>
      </c>
      <c r="AK372" s="456">
        <v>814</v>
      </c>
      <c r="AL372" s="463">
        <v>0</v>
      </c>
      <c r="AM372" s="274"/>
      <c r="AN372" s="2"/>
      <c r="AQ372" s="1756"/>
      <c r="AR372" s="2"/>
      <c r="AU372" s="252"/>
    </row>
    <row r="373" spans="1:47" ht="14.25" customHeight="1" x14ac:dyDescent="0.15">
      <c r="AL373" s="236" t="s">
        <v>337</v>
      </c>
      <c r="AM373" s="5"/>
    </row>
    <row r="374" spans="1:47" ht="14.25" customHeight="1" x14ac:dyDescent="0.15">
      <c r="AA374" s="3"/>
      <c r="AF374" s="101" t="s">
        <v>338</v>
      </c>
      <c r="AH374" s="101" t="s">
        <v>339</v>
      </c>
      <c r="AL374" s="236"/>
      <c r="AM374" s="5"/>
      <c r="AR374" s="2"/>
      <c r="AS374" s="252"/>
      <c r="AU374" s="252"/>
    </row>
    <row r="375" spans="1:47" ht="14.25" customHeight="1" x14ac:dyDescent="0.15">
      <c r="U375" s="5"/>
      <c r="V375" s="40"/>
      <c r="W375" s="3"/>
      <c r="X375" s="5"/>
      <c r="Z375" s="3"/>
      <c r="AA375" s="3"/>
      <c r="AF375" s="1859" t="s">
        <v>340</v>
      </c>
      <c r="AP375" s="1756"/>
      <c r="AR375" s="59"/>
      <c r="AS375" s="59"/>
      <c r="AT375" s="59"/>
      <c r="AU375" s="5"/>
    </row>
    <row r="376" spans="1:47" ht="14.25" customHeight="1" x14ac:dyDescent="0.15">
      <c r="U376" s="5"/>
      <c r="V376" s="40"/>
      <c r="W376" s="3"/>
      <c r="X376" s="5"/>
      <c r="Y376" s="5"/>
      <c r="Z376" s="3"/>
      <c r="AA376" s="3"/>
      <c r="AR376" s="59"/>
      <c r="AS376" s="59"/>
      <c r="AT376" s="59"/>
      <c r="AU376" s="5"/>
    </row>
    <row r="377" spans="1:47" ht="14.25" customHeight="1" x14ac:dyDescent="0.15">
      <c r="U377" s="5"/>
      <c r="V377" s="40"/>
      <c r="W377" s="3"/>
      <c r="X377" s="5"/>
      <c r="Y377" s="5"/>
      <c r="Z377" s="3"/>
      <c r="AA377" s="3"/>
      <c r="AR377" s="59"/>
      <c r="AU377" s="252"/>
    </row>
    <row r="378" spans="1:47" ht="14.25" customHeight="1" x14ac:dyDescent="0.15">
      <c r="U378" s="5"/>
      <c r="V378" s="40"/>
      <c r="W378" s="3"/>
      <c r="X378" s="5"/>
      <c r="Y378" s="5"/>
      <c r="Z378" s="3"/>
      <c r="AA378" s="3"/>
      <c r="AP378" s="1756"/>
      <c r="AQ378" s="59"/>
      <c r="AR378" s="59"/>
      <c r="AS378" s="59"/>
      <c r="AT378" s="59"/>
      <c r="AU378" s="5"/>
    </row>
    <row r="379" spans="1:47" ht="14.25" customHeight="1" x14ac:dyDescent="0.15">
      <c r="U379" s="5"/>
      <c r="V379" s="40"/>
      <c r="W379" s="3"/>
      <c r="X379" s="5"/>
      <c r="Y379" s="5"/>
      <c r="Z379" s="3"/>
      <c r="AA379" s="3"/>
      <c r="AR379" s="59"/>
      <c r="AS379" s="59"/>
      <c r="AT379" s="59"/>
      <c r="AU379" s="5"/>
    </row>
    <row r="380" spans="1:47" ht="14.25" customHeight="1" x14ac:dyDescent="0.15">
      <c r="U380" s="5"/>
      <c r="V380" s="40"/>
      <c r="W380" s="3"/>
      <c r="X380" s="5"/>
      <c r="Y380" s="5"/>
      <c r="Z380" s="3"/>
      <c r="AA380" s="3"/>
      <c r="AQ380" s="59"/>
      <c r="AR380" s="61"/>
      <c r="AS380" s="59"/>
      <c r="AT380" s="59"/>
      <c r="AU380" s="5"/>
    </row>
    <row r="381" spans="1:47" ht="14.25" customHeight="1" x14ac:dyDescent="0.15">
      <c r="U381" s="5"/>
      <c r="V381" s="40"/>
      <c r="W381" s="3"/>
      <c r="X381" s="5"/>
      <c r="Y381" s="5"/>
      <c r="Z381" s="3"/>
      <c r="AA381" s="3"/>
      <c r="AP381" s="1756"/>
      <c r="AR381" s="59"/>
      <c r="AS381" s="59"/>
      <c r="AT381" s="59"/>
      <c r="AU381" s="5"/>
    </row>
    <row r="382" spans="1:47" ht="14.25" customHeight="1" x14ac:dyDescent="0.15">
      <c r="U382" s="5"/>
      <c r="V382" s="40"/>
      <c r="W382" s="3"/>
      <c r="X382" s="5"/>
      <c r="Y382" s="5"/>
      <c r="Z382" s="3"/>
      <c r="AA382" s="3"/>
      <c r="AR382" s="59"/>
      <c r="AS382" s="59"/>
      <c r="AT382" s="59"/>
      <c r="AU382" s="5"/>
    </row>
    <row r="383" spans="1:47" ht="14.25" customHeight="1" x14ac:dyDescent="0.15">
      <c r="U383" s="5"/>
      <c r="V383" s="40"/>
      <c r="W383" s="3"/>
      <c r="X383" s="5"/>
      <c r="Y383" s="5"/>
      <c r="Z383" s="3"/>
      <c r="AA383" s="3"/>
      <c r="AQ383" s="59"/>
      <c r="AR383" s="61"/>
      <c r="AS383" s="59"/>
      <c r="AT383" s="59"/>
      <c r="AU383" s="5"/>
    </row>
    <row r="384" spans="1:47" ht="14.25" customHeight="1" x14ac:dyDescent="0.15">
      <c r="U384" s="5"/>
      <c r="V384" s="40"/>
      <c r="W384" s="3"/>
      <c r="X384" s="5"/>
      <c r="Y384" s="5"/>
      <c r="Z384" s="3"/>
      <c r="AA384" s="3"/>
      <c r="AP384" s="1756"/>
    </row>
    <row r="385" spans="21:47" ht="14.25" customHeight="1" x14ac:dyDescent="0.15">
      <c r="U385" s="5"/>
      <c r="V385" s="40"/>
      <c r="W385" s="3"/>
      <c r="X385" s="5"/>
      <c r="Y385" s="5"/>
      <c r="Z385" s="3"/>
      <c r="AA385" s="3"/>
      <c r="AR385" s="59"/>
      <c r="AS385" s="59"/>
      <c r="AT385" s="59"/>
      <c r="AU385" s="5"/>
    </row>
    <row r="386" spans="21:47" ht="14.25" customHeight="1" x14ac:dyDescent="0.15">
      <c r="U386" s="5"/>
      <c r="W386" s="3"/>
      <c r="X386" s="5"/>
      <c r="Y386" s="5"/>
      <c r="Z386" s="3"/>
      <c r="AA386" s="3"/>
      <c r="AQ386" s="59"/>
      <c r="AR386" s="2"/>
      <c r="AS386" s="5"/>
      <c r="AT386" s="5"/>
      <c r="AU386" s="252"/>
    </row>
    <row r="387" spans="21:47" ht="14.25" customHeight="1" x14ac:dyDescent="0.15">
      <c r="U387" s="5"/>
      <c r="Z387" s="3"/>
      <c r="AP387" s="1756"/>
      <c r="AR387" s="59"/>
      <c r="AS387" s="59"/>
      <c r="AT387" s="59"/>
      <c r="AU387" s="5"/>
    </row>
    <row r="388" spans="21:47" ht="18" customHeight="1" x14ac:dyDescent="0.15">
      <c r="Z388" s="3"/>
      <c r="AQ388" s="59"/>
      <c r="AR388" s="2"/>
      <c r="AS388" s="5"/>
      <c r="AT388" s="5"/>
      <c r="AU388" s="5"/>
    </row>
    <row r="389" spans="21:47" ht="18" customHeight="1" x14ac:dyDescent="0.15">
      <c r="Z389" s="3"/>
      <c r="AR389" s="61"/>
      <c r="AS389" s="59"/>
      <c r="AT389" s="59"/>
      <c r="AU389" s="5"/>
    </row>
    <row r="390" spans="21:47" ht="18" customHeight="1" x14ac:dyDescent="0.15">
      <c r="AP390" s="1756"/>
      <c r="AR390" s="59"/>
      <c r="AS390" s="59"/>
      <c r="AT390" s="59"/>
      <c r="AU390" s="5"/>
    </row>
    <row r="391" spans="21:47" ht="18" customHeight="1" x14ac:dyDescent="0.15">
      <c r="AN391" s="59"/>
      <c r="AR391" s="59"/>
      <c r="AS391" s="59"/>
      <c r="AT391" s="59"/>
      <c r="AU391" s="5"/>
    </row>
    <row r="392" spans="21:47" ht="18" customHeight="1" x14ac:dyDescent="0.15">
      <c r="AR392" s="61"/>
      <c r="AS392" s="59"/>
      <c r="AT392" s="59"/>
      <c r="AU392" s="5"/>
    </row>
    <row r="393" spans="21:47" ht="18" customHeight="1" x14ac:dyDescent="0.15">
      <c r="AN393" s="59"/>
      <c r="AO393" s="59"/>
      <c r="AP393" s="1756"/>
      <c r="AR393" s="59"/>
      <c r="AS393" s="59"/>
      <c r="AT393" s="59"/>
      <c r="AU393" s="5"/>
    </row>
    <row r="394" spans="21:47" ht="18" customHeight="1" x14ac:dyDescent="0.15">
      <c r="AN394" s="59"/>
      <c r="AR394" s="279"/>
      <c r="AS394" s="5"/>
      <c r="AT394" s="5"/>
      <c r="AU394" s="252"/>
    </row>
    <row r="395" spans="21:47" ht="18" customHeight="1" x14ac:dyDescent="0.15">
      <c r="AN395" s="59"/>
      <c r="AO395" s="59"/>
      <c r="AR395" s="2"/>
      <c r="AS395" s="252"/>
      <c r="AT395" s="5"/>
      <c r="AU395" s="252"/>
    </row>
    <row r="396" spans="21:47" ht="18" customHeight="1" x14ac:dyDescent="0.15">
      <c r="AO396" s="59"/>
      <c r="AP396" s="1756"/>
      <c r="AR396" s="252"/>
      <c r="AS396" s="252"/>
      <c r="AT396" s="252"/>
      <c r="AU396" s="252"/>
    </row>
    <row r="397" spans="21:47" ht="18" customHeight="1" x14ac:dyDescent="0.15">
      <c r="AN397" s="59"/>
      <c r="AO397" s="59"/>
      <c r="AQ397" s="59"/>
      <c r="AR397" s="61"/>
      <c r="AS397" s="59"/>
      <c r="AT397" s="59"/>
      <c r="AU397" s="59"/>
    </row>
    <row r="398" spans="21:47" ht="18" customHeight="1" x14ac:dyDescent="0.15">
      <c r="AN398" s="41"/>
      <c r="AR398" s="2"/>
      <c r="AS398" s="5"/>
      <c r="AT398" s="5"/>
      <c r="AU398" s="252"/>
    </row>
    <row r="399" spans="21:47" ht="18" customHeight="1" x14ac:dyDescent="0.15">
      <c r="AN399" s="59"/>
      <c r="AO399" s="59"/>
      <c r="AP399" s="1756"/>
      <c r="AU399" s="252"/>
    </row>
    <row r="400" spans="21:47" ht="18" customHeight="1" x14ac:dyDescent="0.15">
      <c r="AN400" s="59"/>
      <c r="AO400" s="41"/>
      <c r="AR400" s="252"/>
      <c r="AS400" s="252"/>
      <c r="AT400" s="252"/>
      <c r="AU400" s="252"/>
    </row>
    <row r="401" spans="40:47" ht="18" customHeight="1" x14ac:dyDescent="0.15">
      <c r="AN401" s="59"/>
      <c r="AU401" s="5"/>
    </row>
    <row r="402" spans="40:47" ht="18" customHeight="1" x14ac:dyDescent="0.15">
      <c r="AO402" s="59"/>
      <c r="AP402" s="1756"/>
      <c r="AR402" s="252"/>
      <c r="AS402" s="252"/>
      <c r="AT402" s="252"/>
      <c r="AU402" s="252"/>
    </row>
    <row r="403" spans="40:47" ht="18" customHeight="1" x14ac:dyDescent="0.15">
      <c r="AN403" s="59"/>
      <c r="AR403" s="61"/>
      <c r="AS403" s="59"/>
      <c r="AT403" s="59"/>
      <c r="AU403" s="59"/>
    </row>
    <row r="404" spans="40:47" ht="18" customHeight="1" x14ac:dyDescent="0.15">
      <c r="AN404" s="59"/>
      <c r="AR404" s="61"/>
      <c r="AS404" s="59"/>
      <c r="AT404" s="59"/>
      <c r="AU404" s="59"/>
    </row>
    <row r="405" spans="40:47" ht="18" customHeight="1" x14ac:dyDescent="0.15">
      <c r="AP405" s="1756"/>
      <c r="AR405" s="61"/>
      <c r="AS405" s="59"/>
      <c r="AT405" s="59"/>
      <c r="AU405" s="59"/>
    </row>
    <row r="406" spans="40:47" ht="18" customHeight="1" x14ac:dyDescent="0.15">
      <c r="AQ406" s="59"/>
      <c r="AR406" s="61"/>
      <c r="AS406" s="59"/>
      <c r="AT406" s="59"/>
      <c r="AU406" s="59"/>
    </row>
    <row r="407" spans="40:47" ht="18" customHeight="1" x14ac:dyDescent="0.15">
      <c r="AR407" s="61"/>
      <c r="AS407" s="59"/>
      <c r="AT407" s="59"/>
      <c r="AU407" s="59"/>
    </row>
    <row r="408" spans="40:47" ht="18" customHeight="1" x14ac:dyDescent="0.15">
      <c r="AN408" s="59"/>
      <c r="AP408" s="1756"/>
      <c r="AQ408" s="59"/>
    </row>
    <row r="409" spans="40:47" ht="18" customHeight="1" x14ac:dyDescent="0.15">
      <c r="AN409" s="59"/>
      <c r="AU409" s="252"/>
    </row>
    <row r="410" spans="40:47" ht="18" customHeight="1" x14ac:dyDescent="0.15">
      <c r="AR410" s="61"/>
      <c r="AS410" s="59"/>
      <c r="AT410" s="59"/>
      <c r="AU410" s="59"/>
    </row>
    <row r="411" spans="40:47" ht="18" customHeight="1" x14ac:dyDescent="0.15">
      <c r="AN411" s="59"/>
      <c r="AP411" s="1756"/>
      <c r="AQ411" s="59"/>
    </row>
    <row r="412" spans="40:47" ht="18" customHeight="1" x14ac:dyDescent="0.15">
      <c r="AN412" s="59"/>
      <c r="AQ412" s="59"/>
    </row>
    <row r="413" spans="40:47" ht="18" customHeight="1" x14ac:dyDescent="0.15">
      <c r="AQ413" s="59"/>
    </row>
    <row r="414" spans="40:47" ht="18" customHeight="1" x14ac:dyDescent="0.15">
      <c r="AN414" s="59"/>
      <c r="AQ414" s="59"/>
    </row>
    <row r="415" spans="40:47" ht="18" customHeight="1" x14ac:dyDescent="0.15">
      <c r="AN415" s="59"/>
      <c r="AQ415" s="59"/>
    </row>
    <row r="416" spans="40:47" ht="18" customHeight="1" x14ac:dyDescent="0.15">
      <c r="AQ416" s="59"/>
    </row>
    <row r="417" spans="40:47" ht="18" customHeight="1" x14ac:dyDescent="0.15">
      <c r="AN417" s="59"/>
      <c r="AQ417" s="59"/>
    </row>
    <row r="418" spans="40:47" ht="18" customHeight="1" x14ac:dyDescent="0.15">
      <c r="AN418" s="59"/>
      <c r="AQ418" s="59"/>
    </row>
    <row r="419" spans="40:47" ht="18" customHeight="1" x14ac:dyDescent="0.15">
      <c r="AQ419" s="59"/>
    </row>
    <row r="420" spans="40:47" ht="18" customHeight="1" x14ac:dyDescent="0.15">
      <c r="AN420" s="2"/>
      <c r="AQ420" s="59"/>
    </row>
    <row r="421" spans="40:47" ht="18" customHeight="1" x14ac:dyDescent="0.15">
      <c r="AN421" s="2"/>
      <c r="AQ421" s="252"/>
    </row>
    <row r="422" spans="40:47" ht="18" customHeight="1" x14ac:dyDescent="0.15">
      <c r="AN422" s="2"/>
      <c r="AQ422" s="252"/>
    </row>
    <row r="423" spans="40:47" ht="18" customHeight="1" x14ac:dyDescent="0.15">
      <c r="AN423" s="2"/>
      <c r="AQ423" s="252"/>
    </row>
    <row r="424" spans="40:47" ht="18" customHeight="1" x14ac:dyDescent="0.15">
      <c r="AN424" s="2"/>
      <c r="AQ424" s="59"/>
      <c r="AR424" s="2"/>
      <c r="AT424" s="5"/>
    </row>
    <row r="425" spans="40:47" ht="18" customHeight="1" x14ac:dyDescent="0.15">
      <c r="AN425" s="2"/>
      <c r="AQ425" s="59"/>
      <c r="AR425" s="2"/>
      <c r="AT425" s="5"/>
    </row>
    <row r="426" spans="40:47" ht="18" customHeight="1" x14ac:dyDescent="0.15">
      <c r="AN426" s="2"/>
      <c r="AQ426" s="4"/>
      <c r="AR426" s="2"/>
      <c r="AS426" s="5"/>
      <c r="AT426" s="5"/>
    </row>
    <row r="427" spans="40:47" ht="18" customHeight="1" x14ac:dyDescent="0.15">
      <c r="AR427" s="2"/>
      <c r="AS427" s="5"/>
      <c r="AT427" s="5"/>
    </row>
    <row r="428" spans="40:47" ht="18" customHeight="1" x14ac:dyDescent="0.15">
      <c r="AN428" s="59"/>
      <c r="AR428" s="2"/>
      <c r="AT428" s="5"/>
    </row>
    <row r="429" spans="40:47" ht="18" customHeight="1" x14ac:dyDescent="0.15">
      <c r="AN429" s="2"/>
      <c r="AR429" s="2"/>
      <c r="AS429" s="5"/>
      <c r="AT429" s="5"/>
    </row>
    <row r="430" spans="40:47" ht="18" customHeight="1" x14ac:dyDescent="0.15">
      <c r="AN430" s="59"/>
      <c r="AS430" s="5"/>
      <c r="AT430" s="5"/>
    </row>
    <row r="431" spans="40:47" ht="18" customHeight="1" x14ac:dyDescent="0.15">
      <c r="AN431" s="59"/>
      <c r="AP431" s="59"/>
      <c r="AQ431" s="59"/>
      <c r="AR431" s="2"/>
      <c r="AS431" s="5"/>
      <c r="AT431" s="5"/>
    </row>
    <row r="432" spans="40:47" ht="18" customHeight="1" x14ac:dyDescent="0.15">
      <c r="AN432" s="59"/>
      <c r="AQ432" s="59"/>
      <c r="AR432" s="59"/>
      <c r="AT432" s="5"/>
      <c r="AU432" s="5"/>
    </row>
    <row r="433" spans="40:47" ht="18" customHeight="1" x14ac:dyDescent="0.15">
      <c r="AN433" s="59"/>
      <c r="AP433" s="59"/>
      <c r="AQ433" s="59"/>
      <c r="AR433" s="2"/>
      <c r="AS433" s="5"/>
      <c r="AT433" s="5"/>
      <c r="AU433" s="5"/>
    </row>
    <row r="434" spans="40:47" ht="18" customHeight="1" x14ac:dyDescent="0.15">
      <c r="AN434" s="59"/>
      <c r="AQ434" s="59"/>
      <c r="AR434" s="59"/>
      <c r="AS434" s="5"/>
      <c r="AT434" s="5"/>
      <c r="AU434" s="1756"/>
    </row>
    <row r="435" spans="40:47" ht="18" customHeight="1" x14ac:dyDescent="0.15">
      <c r="AN435" s="2"/>
      <c r="AQ435" s="59"/>
      <c r="AR435" s="2"/>
      <c r="AT435" s="5"/>
      <c r="AU435" s="59"/>
    </row>
    <row r="436" spans="40:47" ht="18" customHeight="1" x14ac:dyDescent="0.15">
      <c r="AP436" s="59"/>
      <c r="AQ436" s="59"/>
      <c r="AR436" s="2"/>
      <c r="AS436" s="5"/>
      <c r="AT436" s="5"/>
      <c r="AU436" s="5"/>
    </row>
    <row r="437" spans="40:47" ht="18" customHeight="1" x14ac:dyDescent="0.15">
      <c r="AN437" s="59"/>
      <c r="AQ437" s="59"/>
      <c r="AR437" s="59"/>
      <c r="AS437" s="5"/>
      <c r="AT437" s="5"/>
      <c r="AU437" s="1756"/>
    </row>
    <row r="438" spans="40:47" ht="18" customHeight="1" x14ac:dyDescent="0.15">
      <c r="AN438" s="59"/>
      <c r="AQ438" s="59"/>
      <c r="AR438" s="2"/>
      <c r="AT438" s="5"/>
      <c r="AU438" s="5"/>
    </row>
    <row r="439" spans="40:47" ht="18" customHeight="1" x14ac:dyDescent="0.15">
      <c r="AN439" s="59"/>
      <c r="AP439" s="59"/>
      <c r="AQ439" s="59"/>
      <c r="AR439" s="2"/>
      <c r="AS439" s="5"/>
      <c r="AT439" s="5"/>
      <c r="AU439" s="5"/>
    </row>
    <row r="440" spans="40:47" ht="18" customHeight="1" x14ac:dyDescent="0.15">
      <c r="AN440" s="59"/>
      <c r="AQ440" s="59"/>
      <c r="AR440" s="59"/>
      <c r="AT440" s="5"/>
      <c r="AU440" s="1756"/>
    </row>
    <row r="441" spans="40:47" ht="18" customHeight="1" x14ac:dyDescent="0.15">
      <c r="AN441" s="59"/>
      <c r="AP441" s="59"/>
      <c r="AQ441" s="59"/>
      <c r="AR441" s="2"/>
      <c r="AS441" s="5"/>
      <c r="AT441" s="5"/>
      <c r="AU441" s="5"/>
    </row>
    <row r="442" spans="40:47" ht="18" customHeight="1" x14ac:dyDescent="0.15">
      <c r="AN442" s="2"/>
      <c r="AQ442" s="59"/>
      <c r="AR442" s="59"/>
      <c r="AT442" s="5"/>
      <c r="AU442" s="5"/>
    </row>
    <row r="443" spans="40:47" ht="18" customHeight="1" x14ac:dyDescent="0.15">
      <c r="AN443" s="59"/>
      <c r="AQ443" s="59"/>
      <c r="AR443" s="2"/>
      <c r="AT443" s="5"/>
      <c r="AU443" s="1756"/>
    </row>
    <row r="444" spans="40:47" ht="18" customHeight="1" x14ac:dyDescent="0.15">
      <c r="AQ444" s="59"/>
      <c r="AR444" s="2"/>
      <c r="AT444" s="5"/>
      <c r="AU444" s="5"/>
    </row>
    <row r="445" spans="40:47" ht="18" customHeight="1" x14ac:dyDescent="0.15">
      <c r="AQ445" s="59"/>
      <c r="AR445" s="2"/>
      <c r="AS445" s="5"/>
      <c r="AT445" s="5"/>
      <c r="AU445" s="5"/>
    </row>
    <row r="446" spans="40:47" ht="18" customHeight="1" x14ac:dyDescent="0.15">
      <c r="AQ446" s="59"/>
      <c r="AR446" s="2"/>
      <c r="AS446" s="5"/>
      <c r="AT446" s="5"/>
      <c r="AU446" s="252"/>
    </row>
    <row r="447" spans="40:47" ht="18" customHeight="1" x14ac:dyDescent="0.15">
      <c r="AQ447" s="59"/>
      <c r="AR447" s="2"/>
      <c r="AT447" s="5"/>
      <c r="AU447" s="5"/>
    </row>
    <row r="448" spans="40:47" ht="18" customHeight="1" x14ac:dyDescent="0.15">
      <c r="AQ448" s="59"/>
      <c r="AR448" s="2"/>
      <c r="AT448" s="5"/>
      <c r="AU448" s="5"/>
    </row>
    <row r="449" spans="42:47" ht="18" customHeight="1" x14ac:dyDescent="0.15">
      <c r="AQ449" s="59"/>
      <c r="AR449" s="2"/>
      <c r="AT449" s="5"/>
      <c r="AU449" s="1756"/>
    </row>
    <row r="450" spans="42:47" ht="18" customHeight="1" x14ac:dyDescent="0.15">
      <c r="AP450" s="59"/>
      <c r="AQ450" s="59"/>
      <c r="AS450" s="5"/>
      <c r="AT450" s="5"/>
      <c r="AU450" s="5"/>
    </row>
    <row r="451" spans="42:47" ht="18" customHeight="1" x14ac:dyDescent="0.15">
      <c r="AQ451" s="59"/>
      <c r="AR451" s="59"/>
      <c r="AS451" s="5"/>
      <c r="AT451" s="5"/>
      <c r="AU451" s="5"/>
    </row>
    <row r="452" spans="42:47" ht="18" customHeight="1" x14ac:dyDescent="0.15">
      <c r="AQ452" s="59"/>
      <c r="AR452" s="2"/>
      <c r="AT452" s="5"/>
      <c r="AU452" s="1756"/>
    </row>
    <row r="453" spans="42:47" ht="18" customHeight="1" x14ac:dyDescent="0.15">
      <c r="AQ453" s="59"/>
      <c r="AR453" s="2"/>
      <c r="AS453" s="5"/>
      <c r="AT453" s="5"/>
      <c r="AU453" s="5"/>
    </row>
    <row r="454" spans="42:47" ht="18" customHeight="1" x14ac:dyDescent="0.15">
      <c r="AQ454" s="59"/>
      <c r="AR454" s="2"/>
      <c r="AT454" s="5"/>
      <c r="AU454" s="5"/>
    </row>
    <row r="455" spans="42:47" ht="18" customHeight="1" x14ac:dyDescent="0.15">
      <c r="AQ455" s="59"/>
      <c r="AR455" s="2"/>
      <c r="AT455" s="5"/>
      <c r="AU455" s="5"/>
    </row>
    <row r="456" spans="42:47" ht="18" customHeight="1" x14ac:dyDescent="0.15">
      <c r="AQ456" s="59"/>
      <c r="AR456" s="2"/>
      <c r="AT456" s="5"/>
      <c r="AU456" s="5"/>
    </row>
    <row r="457" spans="42:47" ht="18" customHeight="1" x14ac:dyDescent="0.15">
      <c r="AQ457" s="59"/>
      <c r="AR457" s="2"/>
      <c r="AT457" s="5"/>
      <c r="AU457" s="5"/>
    </row>
    <row r="458" spans="42:47" ht="18" customHeight="1" x14ac:dyDescent="0.15">
      <c r="AQ458" s="59"/>
      <c r="AR458" s="2"/>
      <c r="AT458" s="5"/>
    </row>
    <row r="459" spans="42:47" ht="18" customHeight="1" x14ac:dyDescent="0.15">
      <c r="AP459" s="59"/>
      <c r="AQ459" s="59"/>
      <c r="AR459" s="2"/>
      <c r="AT459" s="5"/>
    </row>
    <row r="460" spans="42:47" ht="18" customHeight="1" x14ac:dyDescent="0.15">
      <c r="AR460" s="59"/>
      <c r="AT460" s="5"/>
    </row>
    <row r="461" spans="42:47" ht="18" customHeight="1" x14ac:dyDescent="0.15">
      <c r="AP461" s="59"/>
      <c r="AR461" s="2"/>
      <c r="AT461" s="5"/>
    </row>
    <row r="462" spans="42:47" ht="18" customHeight="1" x14ac:dyDescent="0.15">
      <c r="AQ462" s="4"/>
      <c r="AR462" s="59"/>
      <c r="AS462" s="5"/>
      <c r="AT462" s="5"/>
    </row>
    <row r="463" spans="42:47" ht="18" customHeight="1" x14ac:dyDescent="0.15"/>
    <row r="464" spans="42:47" ht="18" customHeight="1" x14ac:dyDescent="0.15">
      <c r="AP464" s="59"/>
    </row>
    <row r="465" spans="42:47" ht="18" customHeight="1" x14ac:dyDescent="0.15">
      <c r="AP465" s="59"/>
      <c r="AQ465" s="59"/>
      <c r="AR465" s="59"/>
      <c r="AS465" s="61"/>
      <c r="AT465" s="61"/>
      <c r="AU465" s="5"/>
    </row>
    <row r="466" spans="42:47" ht="18" customHeight="1" x14ac:dyDescent="0.15">
      <c r="AP466" s="59"/>
      <c r="AR466" s="59"/>
      <c r="AS466" s="61"/>
      <c r="AT466" s="61"/>
      <c r="AU466" s="5"/>
    </row>
    <row r="467" spans="42:47" ht="18" customHeight="1" x14ac:dyDescent="0.15">
      <c r="AP467" s="59"/>
      <c r="AR467" s="59"/>
      <c r="AS467" s="61"/>
      <c r="AT467" s="61"/>
      <c r="AU467" s="5"/>
    </row>
    <row r="468" spans="42:47" ht="18" customHeight="1" x14ac:dyDescent="0.15">
      <c r="AP468" s="59"/>
      <c r="AQ468" s="59"/>
      <c r="AR468" s="59"/>
      <c r="AS468" s="61"/>
      <c r="AT468" s="61"/>
      <c r="AU468" s="5"/>
    </row>
    <row r="469" spans="42:47" ht="18" customHeight="1" x14ac:dyDescent="0.15">
      <c r="AP469" s="59"/>
      <c r="AR469" s="59"/>
      <c r="AS469" s="61"/>
      <c r="AT469" s="61"/>
      <c r="AU469" s="5"/>
    </row>
    <row r="470" spans="42:47" ht="18" customHeight="1" x14ac:dyDescent="0.15">
      <c r="AP470" s="59"/>
      <c r="AQ470" s="59"/>
      <c r="AR470" s="59"/>
      <c r="AS470" s="61"/>
      <c r="AT470" s="61"/>
      <c r="AU470" s="41"/>
    </row>
    <row r="471" spans="42:47" ht="18" customHeight="1" x14ac:dyDescent="0.15">
      <c r="AP471" s="59"/>
      <c r="AQ471" s="59"/>
      <c r="AR471" s="59"/>
      <c r="AS471" s="61"/>
      <c r="AT471" s="61"/>
      <c r="AU471" s="41"/>
    </row>
    <row r="472" spans="42:47" ht="18" customHeight="1" x14ac:dyDescent="0.15">
      <c r="AP472" s="59"/>
      <c r="AQ472" s="59"/>
      <c r="AR472" s="59"/>
      <c r="AS472" s="61"/>
      <c r="AT472" s="61"/>
      <c r="AU472" s="41"/>
    </row>
    <row r="473" spans="42:47" ht="18" customHeight="1" x14ac:dyDescent="0.15">
      <c r="AP473" s="59"/>
      <c r="AR473" s="59"/>
      <c r="AS473" s="61"/>
      <c r="AT473" s="61"/>
    </row>
    <row r="474" spans="42:47" ht="18" customHeight="1" x14ac:dyDescent="0.15">
      <c r="AP474" s="252"/>
      <c r="AQ474" s="59"/>
      <c r="AR474" s="59"/>
      <c r="AS474" s="61"/>
      <c r="AT474" s="61"/>
    </row>
    <row r="475" spans="42:47" ht="18" customHeight="1" x14ac:dyDescent="0.15">
      <c r="AP475" s="252"/>
      <c r="AR475" s="252"/>
      <c r="AS475" s="252"/>
      <c r="AT475" s="252"/>
    </row>
    <row r="476" spans="42:47" ht="18" customHeight="1" x14ac:dyDescent="0.15">
      <c r="AP476" s="252"/>
      <c r="AQ476" s="59"/>
      <c r="AR476" s="252"/>
      <c r="AS476" s="252"/>
      <c r="AT476" s="252"/>
    </row>
    <row r="477" spans="42:47" ht="18" customHeight="1" x14ac:dyDescent="0.15">
      <c r="AP477" s="59"/>
      <c r="AQ477" s="59"/>
      <c r="AR477" s="252"/>
      <c r="AS477" s="252"/>
      <c r="AT477" s="252"/>
    </row>
    <row r="478" spans="42:47" ht="18" customHeight="1" x14ac:dyDescent="0.15">
      <c r="AP478" s="59"/>
      <c r="AR478" s="59"/>
      <c r="AS478" s="5"/>
      <c r="AT478" s="61"/>
    </row>
    <row r="479" spans="42:47" ht="18" customHeight="1" x14ac:dyDescent="0.15">
      <c r="AP479" s="4"/>
      <c r="AR479" s="59"/>
      <c r="AS479" s="61"/>
      <c r="AT479" s="61"/>
    </row>
    <row r="480" spans="42:47" ht="18" customHeight="1" x14ac:dyDescent="0.15">
      <c r="AQ480" s="59"/>
      <c r="AR480" s="41"/>
      <c r="AS480" s="61"/>
      <c r="AT480" s="61"/>
    </row>
    <row r="481" spans="41:47" ht="18" customHeight="1" x14ac:dyDescent="0.15"/>
    <row r="482" spans="41:47" ht="18" customHeight="1" x14ac:dyDescent="0.15">
      <c r="AQ482" s="59"/>
    </row>
    <row r="483" spans="41:47" ht="18" customHeight="1" x14ac:dyDescent="0.15">
      <c r="AQ483" s="59"/>
    </row>
    <row r="484" spans="41:47" ht="18" customHeight="1" x14ac:dyDescent="0.15">
      <c r="AO484" s="59"/>
      <c r="AP484" s="59"/>
    </row>
    <row r="485" spans="41:47" ht="18" customHeight="1" x14ac:dyDescent="0.15">
      <c r="AP485" s="59"/>
      <c r="AR485" s="59"/>
      <c r="AS485" s="41"/>
    </row>
    <row r="486" spans="41:47" ht="18" customHeight="1" x14ac:dyDescent="0.15">
      <c r="AO486" s="59"/>
      <c r="AP486" s="59"/>
      <c r="AR486" s="59"/>
    </row>
    <row r="487" spans="41:47" ht="18" customHeight="1" x14ac:dyDescent="0.15">
      <c r="AP487" s="59"/>
      <c r="AR487" s="59"/>
    </row>
    <row r="488" spans="41:47" ht="18" customHeight="1" x14ac:dyDescent="0.15">
      <c r="AP488" s="59"/>
      <c r="AR488" s="59"/>
    </row>
    <row r="489" spans="41:47" ht="18" customHeight="1" x14ac:dyDescent="0.15">
      <c r="AO489" s="59"/>
      <c r="AP489" s="59"/>
      <c r="AR489" s="59"/>
    </row>
    <row r="490" spans="41:47" ht="18" customHeight="1" x14ac:dyDescent="0.15">
      <c r="AP490" s="59"/>
      <c r="AQ490" s="59"/>
      <c r="AR490" s="59"/>
    </row>
    <row r="491" spans="41:47" ht="18" customHeight="1" x14ac:dyDescent="0.15">
      <c r="AP491" s="59"/>
      <c r="AQ491" s="59"/>
      <c r="AR491" s="59"/>
      <c r="AU491" s="1860"/>
    </row>
    <row r="492" spans="41:47" ht="18" customHeight="1" x14ac:dyDescent="0.15">
      <c r="AO492" s="59"/>
      <c r="AP492" s="59"/>
      <c r="AQ492" s="59"/>
      <c r="AR492" s="59"/>
      <c r="AU492" s="1860"/>
    </row>
    <row r="493" spans="41:47" ht="18" customHeight="1" x14ac:dyDescent="0.15">
      <c r="AP493" s="59"/>
      <c r="AQ493" s="252"/>
      <c r="AR493" s="59"/>
      <c r="AU493" s="1861"/>
    </row>
    <row r="494" spans="41:47" ht="18" customHeight="1" x14ac:dyDescent="0.15">
      <c r="AO494" s="59"/>
      <c r="AP494" s="59"/>
      <c r="AQ494" s="252"/>
      <c r="AR494" s="59"/>
      <c r="AU494" s="1861"/>
    </row>
    <row r="495" spans="41:47" ht="18" customHeight="1" x14ac:dyDescent="0.15">
      <c r="AP495" s="59"/>
      <c r="AQ495" s="252"/>
      <c r="AR495" s="59"/>
      <c r="AU495" s="1861"/>
    </row>
    <row r="496" spans="41:47" ht="18" customHeight="1" x14ac:dyDescent="0.15">
      <c r="AP496" s="59"/>
      <c r="AR496" s="59"/>
      <c r="AU496" s="1861"/>
    </row>
    <row r="497" spans="41:47" ht="18" customHeight="1" x14ac:dyDescent="0.15">
      <c r="AP497" s="59"/>
      <c r="AQ497" s="59"/>
      <c r="AR497" s="59"/>
      <c r="AU497" s="1861"/>
    </row>
    <row r="498" spans="41:47" ht="18" customHeight="1" x14ac:dyDescent="0.15">
      <c r="AP498" s="59"/>
      <c r="AR498" s="59"/>
      <c r="AU498" s="1861"/>
    </row>
    <row r="499" spans="41:47" ht="18" customHeight="1" x14ac:dyDescent="0.15">
      <c r="AP499" s="59"/>
      <c r="AQ499" s="59"/>
      <c r="AR499" s="59"/>
      <c r="AU499" s="1861"/>
    </row>
    <row r="500" spans="41:47" ht="18" customHeight="1" x14ac:dyDescent="0.15">
      <c r="AP500" s="59"/>
      <c r="AR500" s="59"/>
      <c r="AU500" s="5"/>
    </row>
    <row r="501" spans="41:47" ht="18" customHeight="1" x14ac:dyDescent="0.15">
      <c r="AP501" s="59"/>
      <c r="AR501" s="59"/>
    </row>
    <row r="502" spans="41:47" ht="18" customHeight="1" x14ac:dyDescent="0.15">
      <c r="AP502" s="59"/>
      <c r="AQ502" s="4"/>
      <c r="AR502" s="59"/>
    </row>
    <row r="503" spans="41:47" ht="18" customHeight="1" x14ac:dyDescent="0.15">
      <c r="AO503" s="59"/>
      <c r="AP503" s="59"/>
      <c r="AR503" s="59"/>
    </row>
    <row r="504" spans="41:47" ht="18" customHeight="1" x14ac:dyDescent="0.15">
      <c r="AP504" s="59"/>
      <c r="AR504" s="59"/>
    </row>
    <row r="505" spans="41:47" ht="18" customHeight="1" x14ac:dyDescent="0.15">
      <c r="AP505" s="59"/>
      <c r="AR505" s="59"/>
    </row>
    <row r="506" spans="41:47" ht="18" customHeight="1" x14ac:dyDescent="0.15">
      <c r="AP506" s="59"/>
      <c r="AR506" s="59"/>
    </row>
    <row r="507" spans="41:47" ht="18" customHeight="1" x14ac:dyDescent="0.15">
      <c r="AP507" s="59"/>
      <c r="AR507" s="59"/>
    </row>
    <row r="508" spans="41:47" ht="18" customHeight="1" x14ac:dyDescent="0.15">
      <c r="AP508" s="59"/>
      <c r="AR508" s="59"/>
    </row>
    <row r="509" spans="41:47" ht="18" customHeight="1" x14ac:dyDescent="0.15">
      <c r="AP509" s="59"/>
      <c r="AR509" s="59"/>
    </row>
    <row r="510" spans="41:47" ht="18" customHeight="1" x14ac:dyDescent="0.15">
      <c r="AP510" s="59"/>
      <c r="AR510" s="59"/>
    </row>
    <row r="511" spans="41:47" ht="18" customHeight="1" x14ac:dyDescent="0.15">
      <c r="AP511" s="59"/>
      <c r="AR511" s="59"/>
    </row>
    <row r="512" spans="41:47" ht="18" customHeight="1" x14ac:dyDescent="0.15">
      <c r="AO512" s="59"/>
      <c r="AP512" s="59"/>
      <c r="AR512" s="59"/>
    </row>
    <row r="513" spans="40:46" ht="18" customHeight="1" x14ac:dyDescent="0.15">
      <c r="AR513" s="59"/>
      <c r="AS513" s="5"/>
      <c r="AT513" s="61"/>
    </row>
    <row r="514" spans="40:46" ht="18" customHeight="1" x14ac:dyDescent="0.15">
      <c r="AO514" s="59"/>
      <c r="AS514" s="59"/>
      <c r="AT514" s="61"/>
    </row>
    <row r="515" spans="40:46" ht="18" customHeight="1" x14ac:dyDescent="0.15">
      <c r="AP515" s="4"/>
      <c r="AS515" s="5"/>
      <c r="AT515" s="61"/>
    </row>
    <row r="516" spans="40:46" ht="18" customHeight="1" x14ac:dyDescent="0.15">
      <c r="AR516" s="41"/>
      <c r="AS516" s="5"/>
      <c r="AT516" s="61"/>
    </row>
    <row r="517" spans="40:46" ht="18" customHeight="1" x14ac:dyDescent="0.15">
      <c r="AO517" s="59"/>
      <c r="AR517" s="2"/>
      <c r="AS517" s="5"/>
      <c r="AT517" s="61"/>
    </row>
    <row r="518" spans="40:46" ht="18" customHeight="1" x14ac:dyDescent="0.15">
      <c r="AO518" s="59"/>
      <c r="AP518" s="59"/>
      <c r="AR518" s="2"/>
      <c r="AS518" s="5"/>
      <c r="AT518" s="61"/>
    </row>
    <row r="519" spans="40:46" ht="18" customHeight="1" x14ac:dyDescent="0.15">
      <c r="AO519" s="59"/>
      <c r="AR519" s="59"/>
      <c r="AS519" s="5"/>
      <c r="AT519" s="61"/>
    </row>
    <row r="520" spans="40:46" ht="18" customHeight="1" x14ac:dyDescent="0.15">
      <c r="AO520" s="59"/>
      <c r="AR520" s="2"/>
      <c r="AS520" s="5"/>
      <c r="AT520" s="61"/>
    </row>
    <row r="521" spans="40:46" ht="18" customHeight="1" x14ac:dyDescent="0.15">
      <c r="AN521" s="59"/>
      <c r="AO521" s="59"/>
      <c r="AP521" s="59"/>
      <c r="AS521" s="5"/>
      <c r="AT521" s="61"/>
    </row>
    <row r="522" spans="40:46" ht="18" customHeight="1" x14ac:dyDescent="0.15">
      <c r="AO522" s="59"/>
      <c r="AR522" s="59"/>
      <c r="AS522" s="5"/>
      <c r="AT522" s="61"/>
    </row>
    <row r="523" spans="40:46" ht="18" customHeight="1" x14ac:dyDescent="0.15">
      <c r="AN523" s="59"/>
      <c r="AO523" s="59"/>
      <c r="AP523" s="59"/>
      <c r="AR523" s="2"/>
      <c r="AS523" s="5"/>
      <c r="AT523" s="61"/>
    </row>
    <row r="524" spans="40:46" ht="18" customHeight="1" x14ac:dyDescent="0.15">
      <c r="AO524" s="59"/>
      <c r="AP524" s="59"/>
      <c r="AR524" s="59"/>
      <c r="AT524" s="61"/>
    </row>
    <row r="525" spans="40:46" ht="18" customHeight="1" x14ac:dyDescent="0.15">
      <c r="AO525" s="59"/>
      <c r="AP525" s="59"/>
      <c r="AR525" s="59"/>
      <c r="AS525" s="5"/>
      <c r="AT525" s="61"/>
    </row>
    <row r="526" spans="40:46" ht="18" customHeight="1" x14ac:dyDescent="0.15">
      <c r="AN526" s="59"/>
      <c r="AO526" s="59"/>
      <c r="AR526" s="59"/>
      <c r="AS526" s="5"/>
    </row>
    <row r="527" spans="40:46" ht="18" customHeight="1" x14ac:dyDescent="0.15">
      <c r="AO527" s="252"/>
      <c r="AP527" s="59"/>
      <c r="AS527" s="5"/>
    </row>
    <row r="528" spans="40:46" ht="18" customHeight="1" x14ac:dyDescent="0.15">
      <c r="AO528" s="252"/>
      <c r="AR528" s="59"/>
      <c r="AS528" s="5"/>
    </row>
    <row r="529" spans="40:45" ht="18" customHeight="1" x14ac:dyDescent="0.15">
      <c r="AN529" s="59"/>
      <c r="AO529" s="252"/>
      <c r="AP529" s="59"/>
      <c r="AR529" s="2"/>
      <c r="AS529" s="5"/>
    </row>
    <row r="530" spans="40:45" ht="18" customHeight="1" x14ac:dyDescent="0.15">
      <c r="AO530" s="59"/>
      <c r="AP530" s="59"/>
      <c r="AR530" s="59"/>
      <c r="AS530" s="5"/>
    </row>
    <row r="531" spans="40:45" ht="18" customHeight="1" x14ac:dyDescent="0.15">
      <c r="AN531" s="59"/>
      <c r="AO531" s="59"/>
      <c r="AR531" s="59"/>
      <c r="AS531" s="5"/>
    </row>
    <row r="532" spans="40:45" ht="18" customHeight="1" x14ac:dyDescent="0.15">
      <c r="AO532" s="4"/>
    </row>
    <row r="533" spans="40:45" ht="18" customHeight="1" x14ac:dyDescent="0.15">
      <c r="AP533" s="59"/>
      <c r="AR533" s="2"/>
      <c r="AS533" s="5"/>
    </row>
    <row r="534" spans="40:45" ht="18" customHeight="1" x14ac:dyDescent="0.15">
      <c r="AR534" s="59"/>
      <c r="AS534" s="5"/>
    </row>
    <row r="535" spans="40:45" ht="18" customHeight="1" x14ac:dyDescent="0.15">
      <c r="AP535" s="59"/>
      <c r="AR535" s="2"/>
      <c r="AS535" s="5"/>
    </row>
    <row r="536" spans="40:45" ht="18" customHeight="1" x14ac:dyDescent="0.15">
      <c r="AP536" s="59"/>
      <c r="AR536" s="59"/>
    </row>
    <row r="537" spans="40:45" ht="18" customHeight="1" x14ac:dyDescent="0.15">
      <c r="AO537" s="59"/>
      <c r="AR537" s="59"/>
    </row>
    <row r="538" spans="40:45" ht="18" customHeight="1" x14ac:dyDescent="0.15">
      <c r="AO538" s="59"/>
    </row>
    <row r="539" spans="40:45" ht="18" customHeight="1" x14ac:dyDescent="0.15">
      <c r="AO539" s="59"/>
    </row>
    <row r="540" spans="40:45" ht="18" customHeight="1" x14ac:dyDescent="0.15">
      <c r="AN540" s="59"/>
      <c r="AO540" s="59"/>
    </row>
    <row r="541" spans="40:45" ht="18" customHeight="1" x14ac:dyDescent="0.15">
      <c r="AO541" s="59"/>
    </row>
    <row r="542" spans="40:45" ht="18" customHeight="1" x14ac:dyDescent="0.15">
      <c r="AO542" s="59"/>
    </row>
    <row r="543" spans="40:45" ht="18" customHeight="1" x14ac:dyDescent="0.15">
      <c r="AO543" s="59"/>
      <c r="AP543" s="59"/>
    </row>
    <row r="544" spans="40:45" ht="18" customHeight="1" x14ac:dyDescent="0.15">
      <c r="AO544" s="59"/>
      <c r="AP544" s="59"/>
      <c r="AR544" s="59"/>
    </row>
    <row r="545" spans="40:46" ht="18" customHeight="1" x14ac:dyDescent="0.15">
      <c r="AO545" s="59"/>
      <c r="AP545" s="59"/>
      <c r="AR545" s="59"/>
      <c r="AS545" s="5"/>
      <c r="AT545" s="5"/>
    </row>
    <row r="546" spans="40:46" ht="18" customHeight="1" x14ac:dyDescent="0.15">
      <c r="AO546" s="59"/>
      <c r="AP546" s="252"/>
      <c r="AR546" s="59"/>
      <c r="AS546" s="5"/>
      <c r="AT546" s="5"/>
    </row>
    <row r="547" spans="40:46" ht="18" customHeight="1" x14ac:dyDescent="0.15">
      <c r="AO547" s="59"/>
      <c r="AP547" s="252"/>
      <c r="AR547" s="252"/>
      <c r="AS547" s="5"/>
      <c r="AT547" s="5"/>
    </row>
    <row r="548" spans="40:46" ht="18" customHeight="1" x14ac:dyDescent="0.15">
      <c r="AO548" s="59"/>
      <c r="AP548" s="252"/>
      <c r="AR548" s="252"/>
      <c r="AS548" s="41"/>
      <c r="AT548" s="41"/>
    </row>
    <row r="549" spans="40:46" ht="18" customHeight="1" x14ac:dyDescent="0.15">
      <c r="AN549" s="59"/>
      <c r="AO549" s="59"/>
      <c r="AR549" s="252"/>
      <c r="AT549" s="41"/>
    </row>
    <row r="550" spans="40:46" ht="18" customHeight="1" x14ac:dyDescent="0.15">
      <c r="AO550" s="59"/>
      <c r="AP550" s="59"/>
      <c r="AQ550" s="4"/>
      <c r="AS550" s="41"/>
      <c r="AT550" s="41"/>
    </row>
    <row r="551" spans="40:46" ht="18" customHeight="1" x14ac:dyDescent="0.15">
      <c r="AN551" s="59"/>
      <c r="AO551" s="59"/>
      <c r="AR551" s="59"/>
    </row>
    <row r="552" spans="40:46" ht="18" customHeight="1" x14ac:dyDescent="0.15">
      <c r="AO552" s="59"/>
      <c r="AP552" s="59"/>
      <c r="AQ552" s="4"/>
    </row>
    <row r="553" spans="40:46" ht="18" customHeight="1" x14ac:dyDescent="0.15">
      <c r="AO553" s="59"/>
      <c r="AR553" s="59"/>
    </row>
    <row r="554" spans="40:46" ht="18" customHeight="1" x14ac:dyDescent="0.15">
      <c r="AN554" s="59"/>
      <c r="AO554" s="59"/>
    </row>
    <row r="555" spans="40:46" ht="18" customHeight="1" x14ac:dyDescent="0.15">
      <c r="AN555" s="59"/>
      <c r="AO555" s="59"/>
      <c r="AP555" s="4"/>
    </row>
    <row r="556" spans="40:46" ht="18" customHeight="1" x14ac:dyDescent="0.15">
      <c r="AN556" s="59"/>
      <c r="AO556" s="59"/>
      <c r="AR556" s="4"/>
    </row>
    <row r="557" spans="40:46" ht="18" customHeight="1" x14ac:dyDescent="0.15">
      <c r="AN557" s="59"/>
      <c r="AO557" s="59"/>
    </row>
    <row r="558" spans="40:46" ht="18" customHeight="1" x14ac:dyDescent="0.15">
      <c r="AN558" s="59"/>
      <c r="AO558" s="59"/>
    </row>
    <row r="559" spans="40:46" ht="18" customHeight="1" x14ac:dyDescent="0.15">
      <c r="AN559" s="59"/>
      <c r="AO559" s="59"/>
    </row>
    <row r="560" spans="40:46" ht="18" customHeight="1" x14ac:dyDescent="0.15">
      <c r="AN560" s="59"/>
      <c r="AO560" s="59"/>
    </row>
    <row r="561" spans="40:46" ht="18" customHeight="1" x14ac:dyDescent="0.15">
      <c r="AN561" s="59"/>
      <c r="AO561" s="59"/>
    </row>
    <row r="562" spans="40:46" ht="18" customHeight="1" x14ac:dyDescent="0.15">
      <c r="AN562" s="59"/>
      <c r="AO562" s="59"/>
    </row>
    <row r="563" spans="40:46" ht="18" customHeight="1" x14ac:dyDescent="0.15">
      <c r="AN563" s="59"/>
      <c r="AO563" s="59"/>
    </row>
    <row r="564" spans="40:46" ht="18" customHeight="1" x14ac:dyDescent="0.15">
      <c r="AN564" s="252"/>
      <c r="AO564" s="59"/>
    </row>
    <row r="565" spans="40:46" ht="18" customHeight="1" x14ac:dyDescent="0.15">
      <c r="AN565" s="252"/>
      <c r="AO565" s="59"/>
    </row>
    <row r="566" spans="40:46" ht="18" customHeight="1" x14ac:dyDescent="0.15">
      <c r="AN566" s="252"/>
    </row>
    <row r="567" spans="40:46" ht="18" customHeight="1" x14ac:dyDescent="0.15">
      <c r="AN567" s="59"/>
    </row>
    <row r="568" spans="40:46" ht="18" customHeight="1" x14ac:dyDescent="0.15">
      <c r="AN568" s="59"/>
      <c r="AO568" s="4"/>
    </row>
    <row r="569" spans="40:46" ht="18" customHeight="1" x14ac:dyDescent="0.15">
      <c r="AN569" s="4"/>
      <c r="AS569" s="1860"/>
      <c r="AT569" s="1860"/>
    </row>
    <row r="570" spans="40:46" ht="18" customHeight="1" x14ac:dyDescent="0.15">
      <c r="AS570" s="1860"/>
      <c r="AT570" s="1860"/>
    </row>
    <row r="571" spans="40:46" ht="18" customHeight="1" x14ac:dyDescent="0.15">
      <c r="AO571" s="59"/>
      <c r="AQ571" s="1860"/>
      <c r="AS571" s="1861"/>
      <c r="AT571" s="1861"/>
    </row>
    <row r="572" spans="40:46" ht="18" customHeight="1" x14ac:dyDescent="0.15">
      <c r="AQ572" s="1860"/>
      <c r="AS572" s="1861"/>
      <c r="AT572" s="1861"/>
    </row>
    <row r="573" spans="40:46" ht="18" customHeight="1" x14ac:dyDescent="0.15">
      <c r="AQ573" s="1861"/>
      <c r="AS573" s="1861"/>
      <c r="AT573" s="1861"/>
    </row>
    <row r="574" spans="40:46" ht="18" customHeight="1" x14ac:dyDescent="0.15">
      <c r="AN574" s="59"/>
      <c r="AO574" s="59"/>
      <c r="AQ574" s="1861"/>
      <c r="AS574" s="1861"/>
      <c r="AT574" s="1861"/>
    </row>
    <row r="575" spans="40:46" ht="18" customHeight="1" x14ac:dyDescent="0.15">
      <c r="AN575" s="59"/>
      <c r="AQ575" s="1861"/>
      <c r="AS575" s="1861"/>
      <c r="AT575" s="1861"/>
    </row>
    <row r="576" spans="40:46" ht="18" customHeight="1" x14ac:dyDescent="0.15">
      <c r="AN576" s="59"/>
      <c r="AO576" s="59"/>
      <c r="AQ576" s="1861"/>
      <c r="AS576" s="1861"/>
      <c r="AT576" s="1861"/>
    </row>
    <row r="577" spans="40:46" ht="18" customHeight="1" x14ac:dyDescent="0.15">
      <c r="AN577" s="59"/>
      <c r="AO577" s="59"/>
      <c r="AQ577" s="1861"/>
      <c r="AS577" s="1861"/>
      <c r="AT577" s="1861"/>
    </row>
    <row r="578" spans="40:46" ht="18" customHeight="1" x14ac:dyDescent="0.15">
      <c r="AN578" s="59"/>
      <c r="AO578" s="59"/>
      <c r="AQ578" s="1861"/>
      <c r="AS578" s="5"/>
      <c r="AT578" s="5"/>
    </row>
    <row r="579" spans="40:46" ht="18" customHeight="1" x14ac:dyDescent="0.15">
      <c r="AN579" s="59"/>
      <c r="AQ579" s="1861"/>
    </row>
    <row r="580" spans="40:46" ht="18" customHeight="1" x14ac:dyDescent="0.15">
      <c r="AN580" s="59"/>
      <c r="AO580" s="59"/>
    </row>
    <row r="581" spans="40:46" ht="18" customHeight="1" x14ac:dyDescent="0.15">
      <c r="AN581" s="59"/>
    </row>
    <row r="582" spans="40:46" ht="18" customHeight="1" x14ac:dyDescent="0.15">
      <c r="AN582" s="59"/>
      <c r="AO582" s="59"/>
    </row>
    <row r="583" spans="40:46" ht="18" customHeight="1" x14ac:dyDescent="0.15">
      <c r="AN583" s="59"/>
      <c r="AO583" s="59"/>
    </row>
    <row r="584" spans="40:46" ht="18" customHeight="1" x14ac:dyDescent="0.15">
      <c r="AN584" s="59"/>
    </row>
    <row r="585" spans="40:46" ht="18" customHeight="1" x14ac:dyDescent="0.15">
      <c r="AN585" s="59"/>
    </row>
    <row r="586" spans="40:46" ht="18" customHeight="1" x14ac:dyDescent="0.15">
      <c r="AN586" s="59"/>
      <c r="AO586" s="59"/>
    </row>
    <row r="587" spans="40:46" ht="18" customHeight="1" x14ac:dyDescent="0.15">
      <c r="AN587" s="59"/>
    </row>
    <row r="588" spans="40:46" ht="18" customHeight="1" x14ac:dyDescent="0.15">
      <c r="AN588" s="59"/>
      <c r="AO588" s="59"/>
    </row>
    <row r="589" spans="40:46" ht="18" customHeight="1" x14ac:dyDescent="0.15">
      <c r="AN589" s="59"/>
      <c r="AO589" s="59"/>
    </row>
    <row r="590" spans="40:46" ht="18" customHeight="1" x14ac:dyDescent="0.15">
      <c r="AN590" s="59"/>
    </row>
    <row r="591" spans="40:46" ht="18" customHeight="1" x14ac:dyDescent="0.15">
      <c r="AN591" s="59"/>
    </row>
    <row r="592" spans="40:46" ht="18" customHeight="1" x14ac:dyDescent="0.15">
      <c r="AN592" s="59"/>
    </row>
    <row r="593" spans="40:44" ht="18" customHeight="1" x14ac:dyDescent="0.15">
      <c r="AN593" s="59"/>
    </row>
    <row r="594" spans="40:44" ht="18" customHeight="1" x14ac:dyDescent="0.15">
      <c r="AN594" s="59"/>
    </row>
    <row r="595" spans="40:44" ht="18" customHeight="1" x14ac:dyDescent="0.15">
      <c r="AN595" s="59"/>
    </row>
    <row r="596" spans="40:44" ht="18" customHeight="1" x14ac:dyDescent="0.15">
      <c r="AN596" s="59"/>
      <c r="AO596" s="59"/>
    </row>
    <row r="597" spans="40:44" ht="18" customHeight="1" x14ac:dyDescent="0.15">
      <c r="AN597" s="59"/>
      <c r="AO597" s="59"/>
    </row>
    <row r="598" spans="40:44" ht="18" customHeight="1" x14ac:dyDescent="0.15">
      <c r="AN598" s="59"/>
      <c r="AO598" s="59"/>
    </row>
    <row r="599" spans="40:44" ht="18" customHeight="1" x14ac:dyDescent="0.15">
      <c r="AN599" s="59"/>
      <c r="AO599" s="252"/>
    </row>
    <row r="600" spans="40:44" ht="18" customHeight="1" x14ac:dyDescent="0.15">
      <c r="AN600" s="59"/>
      <c r="AO600" s="252"/>
    </row>
    <row r="601" spans="40:44" ht="18" customHeight="1" x14ac:dyDescent="0.15">
      <c r="AN601" s="59"/>
      <c r="AO601" s="252"/>
    </row>
    <row r="602" spans="40:44" ht="18" customHeight="1" x14ac:dyDescent="0.15">
      <c r="AN602" s="59"/>
    </row>
    <row r="603" spans="40:44" ht="18" customHeight="1" x14ac:dyDescent="0.15">
      <c r="AO603" s="59"/>
      <c r="AP603" s="4"/>
    </row>
    <row r="604" spans="40:44" ht="18" customHeight="1" x14ac:dyDescent="0.15">
      <c r="AR604" s="4"/>
    </row>
    <row r="605" spans="40:44" ht="18" customHeight="1" x14ac:dyDescent="0.15">
      <c r="AN605" s="4"/>
      <c r="AO605" s="59"/>
      <c r="AP605" s="4"/>
    </row>
    <row r="606" spans="40:44" ht="18" customHeight="1" x14ac:dyDescent="0.15">
      <c r="AR606" s="4"/>
    </row>
    <row r="607" spans="40:44" ht="18" customHeight="1" x14ac:dyDescent="0.15"/>
    <row r="608" spans="40:44" ht="18" customHeight="1" x14ac:dyDescent="0.15">
      <c r="AN608" s="59"/>
      <c r="AO608" s="4"/>
    </row>
    <row r="609" spans="40:42" ht="18" customHeight="1" x14ac:dyDescent="0.15"/>
    <row r="610" spans="40:42" ht="18" customHeight="1" x14ac:dyDescent="0.15"/>
    <row r="611" spans="40:42" ht="18" customHeight="1" x14ac:dyDescent="0.15">
      <c r="AN611" s="59"/>
    </row>
    <row r="612" spans="40:42" ht="18" customHeight="1" x14ac:dyDescent="0.15"/>
    <row r="613" spans="40:42" ht="18" customHeight="1" x14ac:dyDescent="0.15">
      <c r="AN613" s="59"/>
    </row>
    <row r="614" spans="40:42" ht="18" customHeight="1" x14ac:dyDescent="0.15">
      <c r="AN614" s="59"/>
    </row>
    <row r="615" spans="40:42" ht="18" customHeight="1" x14ac:dyDescent="0.15">
      <c r="AN615" s="59"/>
    </row>
    <row r="616" spans="40:42" ht="18" customHeight="1" x14ac:dyDescent="0.15"/>
    <row r="617" spans="40:42" ht="18" customHeight="1" x14ac:dyDescent="0.15">
      <c r="AN617" s="59"/>
    </row>
    <row r="618" spans="40:42" ht="18" customHeight="1" x14ac:dyDescent="0.15"/>
    <row r="619" spans="40:42" ht="18" customHeight="1" x14ac:dyDescent="0.15">
      <c r="AN619" s="59"/>
    </row>
    <row r="620" spans="40:42" ht="18" customHeight="1" x14ac:dyDescent="0.15">
      <c r="AN620" s="59"/>
    </row>
    <row r="621" spans="40:42" ht="18" customHeight="1" x14ac:dyDescent="0.15"/>
    <row r="622" spans="40:42" ht="18" customHeight="1" x14ac:dyDescent="0.15"/>
    <row r="623" spans="40:42" ht="18" customHeight="1" x14ac:dyDescent="0.15">
      <c r="AN623" s="59"/>
    </row>
    <row r="624" spans="40:42" ht="18" customHeight="1" x14ac:dyDescent="0.15">
      <c r="AP624" s="1860"/>
    </row>
    <row r="625" spans="40:44" ht="18" customHeight="1" x14ac:dyDescent="0.15">
      <c r="AN625" s="59"/>
      <c r="AP625" s="1860"/>
      <c r="AR625" s="1860"/>
    </row>
    <row r="626" spans="40:44" ht="18" customHeight="1" x14ac:dyDescent="0.15">
      <c r="AN626" s="59"/>
      <c r="AP626" s="1861"/>
      <c r="AR626" s="1860"/>
    </row>
    <row r="627" spans="40:44" ht="18" customHeight="1" x14ac:dyDescent="0.15">
      <c r="AP627" s="1861"/>
      <c r="AR627" s="1861"/>
    </row>
    <row r="628" spans="40:44" ht="18" customHeight="1" x14ac:dyDescent="0.15">
      <c r="AP628" s="1861"/>
      <c r="AR628" s="1861"/>
    </row>
    <row r="629" spans="40:44" ht="18" customHeight="1" x14ac:dyDescent="0.15">
      <c r="AP629" s="1861"/>
      <c r="AR629" s="1861"/>
    </row>
    <row r="630" spans="40:44" ht="18" customHeight="1" x14ac:dyDescent="0.15">
      <c r="AP630" s="1861"/>
      <c r="AR630" s="1861"/>
    </row>
    <row r="631" spans="40:44" ht="18" customHeight="1" x14ac:dyDescent="0.15">
      <c r="AP631" s="1861"/>
      <c r="AR631" s="1861"/>
    </row>
    <row r="632" spans="40:44" ht="18" customHeight="1" x14ac:dyDescent="0.15">
      <c r="AP632" s="1861"/>
      <c r="AR632" s="1861"/>
    </row>
    <row r="633" spans="40:44" ht="18" customHeight="1" x14ac:dyDescent="0.15">
      <c r="AN633" s="59"/>
      <c r="AR633" s="1861"/>
    </row>
    <row r="634" spans="40:44" ht="18" customHeight="1" x14ac:dyDescent="0.15">
      <c r="AN634" s="59"/>
    </row>
    <row r="635" spans="40:44" ht="18" customHeight="1" x14ac:dyDescent="0.15">
      <c r="AN635" s="59"/>
    </row>
    <row r="636" spans="40:44" ht="18" customHeight="1" x14ac:dyDescent="0.15">
      <c r="AN636" s="252"/>
    </row>
    <row r="637" spans="40:44" ht="18" customHeight="1" x14ac:dyDescent="0.15">
      <c r="AN637" s="252"/>
    </row>
    <row r="638" spans="40:44" ht="18" customHeight="1" x14ac:dyDescent="0.15">
      <c r="AN638" s="252"/>
    </row>
    <row r="640" spans="40:44" ht="18" customHeight="1" x14ac:dyDescent="0.15">
      <c r="AN640" s="59"/>
    </row>
    <row r="642" spans="40:41" ht="18" customHeight="1" x14ac:dyDescent="0.15">
      <c r="AN642" s="59"/>
    </row>
    <row r="645" spans="40:41" ht="18" customHeight="1" x14ac:dyDescent="0.15">
      <c r="AN645" s="4"/>
    </row>
    <row r="649" spans="40:41" ht="18" customHeight="1" x14ac:dyDescent="0.15"/>
    <row r="656" spans="40:41" ht="18" customHeight="1" x14ac:dyDescent="0.15">
      <c r="AO656" s="4"/>
    </row>
    <row r="658" spans="41:41" ht="18" customHeight="1" x14ac:dyDescent="0.15">
      <c r="AO658" s="4"/>
    </row>
    <row r="666" spans="41:41" ht="18" customHeight="1" x14ac:dyDescent="0.15"/>
    <row r="667" spans="41:41" ht="18" customHeight="1" x14ac:dyDescent="0.15"/>
    <row r="668" spans="41:41" ht="18" customHeight="1" x14ac:dyDescent="0.15"/>
    <row r="669" spans="41:41" ht="18" customHeight="1" x14ac:dyDescent="0.15"/>
    <row r="670" spans="41:41" ht="18" customHeight="1" x14ac:dyDescent="0.15"/>
    <row r="671" spans="41:41" ht="18" customHeight="1" x14ac:dyDescent="0.15"/>
    <row r="672" spans="41:41" ht="18" customHeight="1" x14ac:dyDescent="0.15"/>
    <row r="673" spans="41:41" ht="18" customHeight="1" x14ac:dyDescent="0.15"/>
    <row r="674" spans="41:41" ht="18" customHeight="1" x14ac:dyDescent="0.15"/>
    <row r="675" spans="41:41" ht="18" customHeight="1" x14ac:dyDescent="0.15"/>
    <row r="676" spans="41:41" ht="18" customHeight="1" x14ac:dyDescent="0.15"/>
    <row r="677" spans="41:41" ht="18" customHeight="1" x14ac:dyDescent="0.15">
      <c r="AO677" s="1860"/>
    </row>
    <row r="678" spans="41:41" ht="18" customHeight="1" x14ac:dyDescent="0.15">
      <c r="AO678" s="1860"/>
    </row>
    <row r="679" spans="41:41" ht="18" customHeight="1" x14ac:dyDescent="0.15">
      <c r="AO679" s="1861"/>
    </row>
    <row r="680" spans="41:41" ht="18" customHeight="1" x14ac:dyDescent="0.15">
      <c r="AO680" s="1861"/>
    </row>
    <row r="681" spans="41:41" ht="18" customHeight="1" x14ac:dyDescent="0.15">
      <c r="AO681" s="1861"/>
    </row>
    <row r="682" spans="41:41" ht="18" customHeight="1" x14ac:dyDescent="0.15">
      <c r="AO682" s="1861"/>
    </row>
    <row r="683" spans="41:41" ht="18" customHeight="1" x14ac:dyDescent="0.15">
      <c r="AO683" s="1861"/>
    </row>
    <row r="684" spans="41:41" ht="18" customHeight="1" x14ac:dyDescent="0.15">
      <c r="AO684" s="1861"/>
    </row>
    <row r="685" spans="41:41" ht="18" customHeight="1" x14ac:dyDescent="0.15">
      <c r="AO685" s="1861"/>
    </row>
    <row r="686" spans="41:41" ht="18" customHeight="1" x14ac:dyDescent="0.15"/>
    <row r="687" spans="41:41" ht="18" customHeight="1" x14ac:dyDescent="0.15"/>
    <row r="688" spans="41:41" ht="18" customHeight="1" x14ac:dyDescent="0.15"/>
    <row r="689" spans="40:40" ht="18" customHeight="1" x14ac:dyDescent="0.15"/>
    <row r="690" spans="40:40" ht="18" customHeight="1" x14ac:dyDescent="0.15"/>
    <row r="691" spans="40:40" ht="18" customHeight="1" x14ac:dyDescent="0.15"/>
    <row r="692" spans="40:40" ht="18" customHeight="1" x14ac:dyDescent="0.15"/>
    <row r="693" spans="40:40" ht="18" customHeight="1" x14ac:dyDescent="0.15">
      <c r="AN693" s="4"/>
    </row>
    <row r="695" spans="40:40" ht="18" customHeight="1" x14ac:dyDescent="0.15">
      <c r="AN695" s="4"/>
    </row>
    <row r="700" spans="40:40" ht="18" customHeight="1" x14ac:dyDescent="0.15"/>
    <row r="701" spans="40:40" ht="18" customHeight="1" x14ac:dyDescent="0.15"/>
    <row r="702" spans="40:40" ht="18" customHeight="1" x14ac:dyDescent="0.15"/>
    <row r="703" spans="40:40" ht="18" customHeight="1" x14ac:dyDescent="0.15"/>
    <row r="705" spans="40:40" ht="18" customHeight="1" x14ac:dyDescent="0.15"/>
    <row r="706" spans="40:40" ht="18" customHeight="1" x14ac:dyDescent="0.15"/>
    <row r="708" spans="40:40" ht="18" customHeight="1" x14ac:dyDescent="0.15"/>
    <row r="709" spans="40:40" ht="18" customHeight="1" x14ac:dyDescent="0.15"/>
    <row r="710" spans="40:40" ht="18" customHeight="1" x14ac:dyDescent="0.15"/>
    <row r="711" spans="40:40" ht="18" customHeight="1" x14ac:dyDescent="0.15"/>
    <row r="712" spans="40:40" ht="18" customHeight="1" x14ac:dyDescent="0.15"/>
    <row r="713" spans="40:40" ht="18" customHeight="1" x14ac:dyDescent="0.15"/>
    <row r="714" spans="40:40" ht="18" customHeight="1" x14ac:dyDescent="0.15">
      <c r="AN714" s="1860"/>
    </row>
    <row r="715" spans="40:40" ht="18" customHeight="1" x14ac:dyDescent="0.15">
      <c r="AN715" s="1860"/>
    </row>
    <row r="716" spans="40:40" ht="18" customHeight="1" x14ac:dyDescent="0.15">
      <c r="AN716" s="1861"/>
    </row>
    <row r="717" spans="40:40" ht="18" customHeight="1" x14ac:dyDescent="0.15">
      <c r="AN717" s="1861"/>
    </row>
    <row r="718" spans="40:40" ht="18" customHeight="1" x14ac:dyDescent="0.15">
      <c r="AN718" s="1861"/>
    </row>
    <row r="719" spans="40:40" ht="18" customHeight="1" x14ac:dyDescent="0.15">
      <c r="AN719" s="1861"/>
    </row>
    <row r="720" spans="40:40" ht="18" customHeight="1" x14ac:dyDescent="0.15">
      <c r="AN720" s="1861"/>
    </row>
    <row r="721" spans="40:40" ht="18" customHeight="1" x14ac:dyDescent="0.15">
      <c r="AN721" s="1861"/>
    </row>
    <row r="722" spans="40:40" ht="18" customHeight="1" x14ac:dyDescent="0.15">
      <c r="AN722" s="1861"/>
    </row>
    <row r="723" spans="40:40" ht="18" customHeight="1" x14ac:dyDescent="0.15"/>
    <row r="724" spans="40:40" ht="18" customHeight="1" x14ac:dyDescent="0.15"/>
    <row r="726" spans="40:40" ht="18" customHeight="1" x14ac:dyDescent="0.15"/>
    <row r="727" spans="40:40" ht="18" customHeight="1" x14ac:dyDescent="0.15"/>
    <row r="729" spans="40:40" ht="18" customHeight="1" x14ac:dyDescent="0.15"/>
    <row r="730" spans="40:40" ht="18" customHeight="1" x14ac:dyDescent="0.15"/>
    <row r="731" spans="40:40" ht="18" customHeight="1" x14ac:dyDescent="0.15"/>
    <row r="739" ht="18" customHeight="1" x14ac:dyDescent="0.15"/>
    <row r="742" ht="18" customHeight="1" x14ac:dyDescent="0.15"/>
    <row r="743" ht="18" customHeight="1" x14ac:dyDescent="0.15"/>
    <row r="744" ht="18" customHeight="1" x14ac:dyDescent="0.15"/>
    <row r="745" ht="18" customHeight="1" x14ac:dyDescent="0.15"/>
    <row r="746" ht="18" customHeight="1" x14ac:dyDescent="0.15"/>
    <row r="758" ht="18" customHeight="1" x14ac:dyDescent="0.15"/>
    <row r="759" ht="18" customHeight="1" x14ac:dyDescent="0.15"/>
    <row r="760" ht="18" customHeight="1" x14ac:dyDescent="0.15"/>
    <row r="761" ht="18" customHeight="1" x14ac:dyDescent="0.15"/>
    <row r="762" ht="18" customHeight="1" x14ac:dyDescent="0.15"/>
    <row r="763" ht="18" customHeight="1" x14ac:dyDescent="0.15"/>
    <row r="764" ht="18" customHeight="1" x14ac:dyDescent="0.15"/>
    <row r="765" ht="18" customHeight="1" x14ac:dyDescent="0.15"/>
    <row r="766" ht="18" customHeight="1" x14ac:dyDescent="0.15"/>
    <row r="767" ht="18" customHeight="1" x14ac:dyDescent="0.15"/>
    <row r="768" ht="18" customHeight="1" x14ac:dyDescent="0.15"/>
    <row r="769" ht="18" customHeight="1" x14ac:dyDescent="0.15"/>
    <row r="770" ht="18" customHeight="1" x14ac:dyDescent="0.15"/>
    <row r="771" ht="18" customHeight="1" x14ac:dyDescent="0.15"/>
    <row r="772" ht="18" customHeight="1" x14ac:dyDescent="0.15"/>
    <row r="773" ht="18" customHeight="1" x14ac:dyDescent="0.15"/>
    <row r="774" ht="18" customHeight="1" x14ac:dyDescent="0.15"/>
    <row r="775" ht="18" customHeight="1" x14ac:dyDescent="0.15"/>
    <row r="778" ht="18" customHeight="1" x14ac:dyDescent="0.15"/>
    <row r="781" ht="18" customHeight="1" x14ac:dyDescent="0.15"/>
    <row r="784" ht="18" customHeight="1" x14ac:dyDescent="0.15"/>
    <row r="787" ht="18" customHeight="1" x14ac:dyDescent="0.15"/>
    <row r="796" ht="18" customHeight="1" x14ac:dyDescent="0.15"/>
    <row r="799" ht="18" customHeight="1" x14ac:dyDescent="0.15"/>
    <row r="802" ht="18" customHeight="1" x14ac:dyDescent="0.15"/>
    <row r="805" ht="18" customHeight="1" x14ac:dyDescent="0.15"/>
    <row r="806" ht="18" customHeight="1" x14ac:dyDescent="0.15"/>
    <row r="807" ht="18" customHeight="1" x14ac:dyDescent="0.15"/>
    <row r="808" ht="18" customHeight="1" x14ac:dyDescent="0.15"/>
    <row r="816" ht="18" customHeight="1" x14ac:dyDescent="0.15"/>
    <row r="835" ht="18" customHeight="1" x14ac:dyDescent="0.15"/>
    <row r="838" ht="18" customHeight="1" x14ac:dyDescent="0.15"/>
    <row r="841" ht="18" customHeight="1" x14ac:dyDescent="0.15"/>
    <row r="844" ht="18" customHeight="1" x14ac:dyDescent="0.15"/>
    <row r="847" ht="18" customHeight="1" x14ac:dyDescent="0.15"/>
    <row r="853" ht="18" customHeight="1" x14ac:dyDescent="0.15"/>
    <row r="856" ht="18" customHeight="1" x14ac:dyDescent="0.15"/>
    <row r="859" ht="18" customHeight="1" x14ac:dyDescent="0.15"/>
    <row r="860" ht="18" customHeight="1" x14ac:dyDescent="0.15"/>
    <row r="862" ht="18" customHeight="1" x14ac:dyDescent="0.15"/>
    <row r="864" ht="18" customHeight="1" x14ac:dyDescent="0.15"/>
    <row r="865" ht="18" customHeight="1" x14ac:dyDescent="0.15"/>
    <row r="866" ht="18" customHeight="1" x14ac:dyDescent="0.15"/>
    <row r="867" ht="18" customHeight="1" x14ac:dyDescent="0.15"/>
    <row r="868" ht="18" customHeight="1" x14ac:dyDescent="0.15"/>
    <row r="876" ht="18" customHeight="1" x14ac:dyDescent="0.15"/>
    <row r="879" ht="18" customHeight="1" x14ac:dyDescent="0.15"/>
    <row r="880" ht="18" customHeight="1" x14ac:dyDescent="0.15"/>
    <row r="881" ht="18" customHeight="1" x14ac:dyDescent="0.15"/>
    <row r="882" ht="18" customHeight="1" x14ac:dyDescent="0.15"/>
    <row r="883" ht="18" customHeight="1" x14ac:dyDescent="0.15"/>
    <row r="886" ht="18" customHeight="1" x14ac:dyDescent="0.15"/>
    <row r="887" ht="18" customHeight="1" x14ac:dyDescent="0.15"/>
    <row r="888" ht="18" customHeight="1" x14ac:dyDescent="0.15"/>
    <row r="889" ht="18" customHeight="1" x14ac:dyDescent="0.15"/>
    <row r="891" ht="18" customHeight="1" x14ac:dyDescent="0.15"/>
    <row r="892" ht="18" customHeight="1" x14ac:dyDescent="0.15"/>
    <row r="894" ht="18" customHeight="1" x14ac:dyDescent="0.15"/>
    <row r="895" ht="18" customHeight="1" x14ac:dyDescent="0.15"/>
    <row r="897" ht="18" customHeight="1" x14ac:dyDescent="0.15"/>
    <row r="898" ht="18" customHeight="1" x14ac:dyDescent="0.15"/>
    <row r="900" ht="18" customHeight="1" x14ac:dyDescent="0.15"/>
    <row r="901" ht="18" customHeight="1" x14ac:dyDescent="0.15"/>
    <row r="902" ht="18" customHeight="1" x14ac:dyDescent="0.15"/>
    <row r="903" ht="18" customHeight="1" x14ac:dyDescent="0.15"/>
    <row r="904" ht="18" customHeight="1" x14ac:dyDescent="0.15"/>
    <row r="906" ht="18" customHeight="1" x14ac:dyDescent="0.15"/>
    <row r="907" ht="18" customHeight="1" x14ac:dyDescent="0.15"/>
    <row r="909" ht="18" customHeight="1" x14ac:dyDescent="0.15"/>
    <row r="910" ht="18" customHeight="1" x14ac:dyDescent="0.15"/>
    <row r="912" ht="18" customHeight="1" x14ac:dyDescent="0.15"/>
    <row r="913" ht="18" customHeight="1" x14ac:dyDescent="0.15"/>
    <row r="915" ht="18" customHeight="1" x14ac:dyDescent="0.15"/>
    <row r="916" ht="18" customHeight="1" x14ac:dyDescent="0.15"/>
    <row r="918" ht="18" customHeight="1" x14ac:dyDescent="0.15"/>
    <row r="919" ht="18" customHeight="1" x14ac:dyDescent="0.15"/>
    <row r="929" ht="18" customHeight="1" x14ac:dyDescent="0.15"/>
    <row r="931" ht="18" customHeight="1" x14ac:dyDescent="0.15"/>
    <row r="932" ht="18" customHeight="1" x14ac:dyDescent="0.15"/>
    <row r="933" ht="18" customHeight="1" x14ac:dyDescent="0.15"/>
    <row r="934" ht="18" customHeight="1" x14ac:dyDescent="0.15"/>
    <row r="935" ht="18" customHeight="1" x14ac:dyDescent="0.15"/>
    <row r="948" ht="18" customHeight="1" x14ac:dyDescent="0.15"/>
    <row r="949" ht="18" customHeight="1" x14ac:dyDescent="0.15"/>
    <row r="950" ht="18" customHeight="1" x14ac:dyDescent="0.15"/>
    <row r="951" ht="18" customHeight="1" x14ac:dyDescent="0.15"/>
    <row r="952" ht="18" customHeight="1" x14ac:dyDescent="0.15"/>
    <row r="954" ht="18" customHeight="1" x14ac:dyDescent="0.15"/>
    <row r="955" ht="18" customHeight="1" x14ac:dyDescent="0.15"/>
    <row r="957" ht="18" customHeight="1" x14ac:dyDescent="0.15"/>
    <row r="958" ht="18" customHeight="1" x14ac:dyDescent="0.15"/>
    <row r="960" ht="18" customHeight="1" x14ac:dyDescent="0.15"/>
    <row r="961" ht="18" customHeight="1" x14ac:dyDescent="0.15"/>
    <row r="963" ht="18" customHeight="1" x14ac:dyDescent="0.15"/>
    <row r="964" ht="18" customHeight="1" x14ac:dyDescent="0.15"/>
    <row r="965" ht="18" customHeight="1" x14ac:dyDescent="0.15"/>
    <row r="966" ht="18" customHeight="1" x14ac:dyDescent="0.15"/>
    <row r="967" ht="18" customHeight="1" x14ac:dyDescent="0.15"/>
    <row r="968" ht="18" customHeight="1" x14ac:dyDescent="0.15"/>
    <row r="969" ht="18" customHeight="1" x14ac:dyDescent="0.15"/>
    <row r="970" ht="18" customHeight="1" x14ac:dyDescent="0.15"/>
    <row r="972" ht="18" customHeight="1" x14ac:dyDescent="0.15"/>
    <row r="973" ht="18" customHeight="1" x14ac:dyDescent="0.15"/>
    <row r="1037" ht="18" customHeight="1" x14ac:dyDescent="0.15"/>
    <row r="1038" ht="18" customHeight="1" x14ac:dyDescent="0.15"/>
    <row r="1048" ht="18" customHeight="1" x14ac:dyDescent="0.15"/>
    <row r="1050" ht="18" customHeight="1" x14ac:dyDescent="0.15"/>
    <row r="1051" ht="18" customHeight="1" x14ac:dyDescent="0.15"/>
    <row r="1052" ht="18" customHeight="1" x14ac:dyDescent="0.15"/>
    <row r="1053" ht="18" customHeight="1" x14ac:dyDescent="0.15"/>
    <row r="1054" ht="18" customHeight="1" x14ac:dyDescent="0.15"/>
    <row r="1066" ht="18" customHeight="1" x14ac:dyDescent="0.15"/>
    <row r="1067" ht="18" customHeight="1" x14ac:dyDescent="0.15"/>
    <row r="1072" ht="18" customHeight="1" x14ac:dyDescent="0.15"/>
    <row r="1073" ht="18" customHeight="1" x14ac:dyDescent="0.15"/>
    <row r="1076" ht="18" customHeight="1" x14ac:dyDescent="0.15"/>
    <row r="1077" ht="18" customHeight="1" x14ac:dyDescent="0.15"/>
    <row r="1078" ht="18" customHeight="1" x14ac:dyDescent="0.15"/>
    <row r="1079" ht="18" customHeight="1" x14ac:dyDescent="0.15"/>
    <row r="1080" ht="18" customHeight="1" x14ac:dyDescent="0.15"/>
    <row r="1081" ht="18" customHeight="1" x14ac:dyDescent="0.15"/>
    <row r="1082" ht="18" customHeight="1" x14ac:dyDescent="0.15"/>
    <row r="1083" ht="18" customHeight="1" x14ac:dyDescent="0.15"/>
    <row r="1085" ht="18" customHeight="1" x14ac:dyDescent="0.15"/>
    <row r="1086" ht="18" customHeight="1" x14ac:dyDescent="0.15"/>
    <row r="1088" ht="18" customHeight="1" x14ac:dyDescent="0.15"/>
    <row r="1089" ht="18" customHeight="1" x14ac:dyDescent="0.15"/>
    <row r="1091" ht="18" customHeight="1" x14ac:dyDescent="0.15"/>
    <row r="1092" ht="18" customHeight="1" x14ac:dyDescent="0.15"/>
    <row r="1093" ht="18" customHeight="1" x14ac:dyDescent="0.15"/>
    <row r="1094" ht="18" customHeight="1" x14ac:dyDescent="0.15"/>
    <row r="1095" ht="18" customHeight="1" x14ac:dyDescent="0.15"/>
    <row r="1096" ht="18" customHeight="1" x14ac:dyDescent="0.15"/>
    <row r="1097" ht="18" customHeight="1" x14ac:dyDescent="0.15"/>
    <row r="1098" ht="18" customHeight="1" x14ac:dyDescent="0.15"/>
    <row r="1100" ht="18" customHeight="1" x14ac:dyDescent="0.15"/>
    <row r="1101" ht="18" customHeight="1" x14ac:dyDescent="0.15"/>
    <row r="1103" ht="18" customHeight="1" x14ac:dyDescent="0.15"/>
    <row r="1104" ht="18" customHeight="1" x14ac:dyDescent="0.15"/>
    <row r="1106" ht="18" customHeight="1" x14ac:dyDescent="0.15"/>
    <row r="1107" ht="18" customHeight="1" x14ac:dyDescent="0.15"/>
    <row r="1109" ht="18" customHeight="1" x14ac:dyDescent="0.15"/>
    <row r="1110" ht="18" customHeight="1" x14ac:dyDescent="0.15"/>
    <row r="1119" ht="18" customHeight="1" x14ac:dyDescent="0.15"/>
    <row r="1120" ht="18" customHeight="1" x14ac:dyDescent="0.15"/>
    <row r="1122" ht="18" customHeight="1" x14ac:dyDescent="0.15"/>
    <row r="1153" ht="18" customHeight="1" x14ac:dyDescent="0.15"/>
    <row r="1164" ht="18" customHeight="1" x14ac:dyDescent="0.15"/>
    <row r="1170" ht="18" customHeight="1" x14ac:dyDescent="0.15"/>
    <row r="1171" ht="18" customHeight="1" x14ac:dyDescent="0.15"/>
    <row r="1193" ht="18" customHeight="1" x14ac:dyDescent="0.15"/>
    <row r="1194" ht="18" customHeight="1" x14ac:dyDescent="0.15"/>
    <row r="1195" ht="18" customHeight="1" x14ac:dyDescent="0.15"/>
    <row r="1234" ht="18" customHeight="1" x14ac:dyDescent="0.15"/>
    <row r="1240" ht="18" customHeight="1" x14ac:dyDescent="0.15"/>
    <row r="1241" ht="18" customHeight="1" x14ac:dyDescent="0.15"/>
    <row r="1242" ht="18" customHeight="1" x14ac:dyDescent="0.15"/>
    <row r="1244" ht="18" customHeight="1" x14ac:dyDescent="0.15"/>
    <row r="1245" ht="18" customHeight="1" x14ac:dyDescent="0.15"/>
    <row r="1246" ht="18" customHeight="1" x14ac:dyDescent="0.15"/>
    <row r="1247" ht="18" customHeight="1" x14ac:dyDescent="0.15"/>
    <row r="1248" ht="18" customHeight="1" x14ac:dyDescent="0.15"/>
    <row r="1249" ht="18" customHeight="1" x14ac:dyDescent="0.15"/>
    <row r="1250" ht="18" customHeight="1" x14ac:dyDescent="0.15"/>
    <row r="1251" ht="18" customHeight="1" x14ac:dyDescent="0.15"/>
    <row r="1252" ht="18" customHeight="1" x14ac:dyDescent="0.15"/>
    <row r="1253" ht="18" customHeight="1" x14ac:dyDescent="0.15"/>
    <row r="1254" ht="18" customHeight="1" x14ac:dyDescent="0.15"/>
    <row r="1255" ht="18" customHeight="1" x14ac:dyDescent="0.15"/>
    <row r="1270" ht="18" customHeight="1" x14ac:dyDescent="0.15"/>
    <row r="1271" ht="18" customHeight="1" x14ac:dyDescent="0.15"/>
    <row r="1272" ht="18" customHeight="1" x14ac:dyDescent="0.15"/>
    <row r="1273" ht="18" customHeight="1" x14ac:dyDescent="0.15"/>
    <row r="1274" ht="18" customHeight="1" x14ac:dyDescent="0.15"/>
    <row r="1275" ht="18" customHeight="1" x14ac:dyDescent="0.15"/>
    <row r="1276" ht="18" customHeight="1" x14ac:dyDescent="0.15"/>
    <row r="1277" ht="18" customHeight="1" x14ac:dyDescent="0.15"/>
    <row r="1278" ht="18" customHeight="1" x14ac:dyDescent="0.15"/>
    <row r="1304" ht="18" customHeight="1" x14ac:dyDescent="0.15"/>
    <row r="1318" ht="18" customHeight="1" x14ac:dyDescent="0.15"/>
    <row r="1319" ht="18" customHeight="1" x14ac:dyDescent="0.15"/>
    <row r="1320" ht="18" customHeight="1" x14ac:dyDescent="0.15"/>
    <row r="1321" ht="18" customHeight="1" x14ac:dyDescent="0.15"/>
    <row r="1322" ht="18" customHeight="1" x14ac:dyDescent="0.15"/>
    <row r="1323" ht="18" customHeight="1" x14ac:dyDescent="0.15"/>
    <row r="1340" ht="18" customHeight="1" x14ac:dyDescent="0.15"/>
    <row r="1341" ht="18" customHeight="1" x14ac:dyDescent="0.15"/>
    <row r="1342" ht="18" customHeight="1" x14ac:dyDescent="0.15"/>
    <row r="1343" ht="18" customHeight="1" x14ac:dyDescent="0.15"/>
    <row r="1344" ht="18" customHeight="1" x14ac:dyDescent="0.15"/>
    <row r="1345" ht="18" customHeight="1" x14ac:dyDescent="0.15"/>
    <row r="1346" ht="18" customHeight="1" x14ac:dyDescent="0.15"/>
    <row r="1347" ht="18" customHeight="1" x14ac:dyDescent="0.15"/>
    <row r="1348" ht="18" customHeight="1" x14ac:dyDescent="0.15"/>
    <row r="1349" ht="18" customHeight="1" x14ac:dyDescent="0.15"/>
  </sheetData>
  <phoneticPr fontId="4"/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558"/>
  <sheetViews>
    <sheetView topLeftCell="A275" zoomScale="75" zoomScaleNormal="75" workbookViewId="0">
      <selection activeCell="G304" sqref="G304"/>
    </sheetView>
  </sheetViews>
  <sheetFormatPr defaultRowHeight="13.5" x14ac:dyDescent="0.15"/>
  <cols>
    <col min="1" max="1" width="14.5" style="20" customWidth="1"/>
    <col min="2" max="2" width="6.75" style="755" customWidth="1"/>
    <col min="3" max="3" width="14" style="1862" customWidth="1"/>
    <col min="4" max="9" width="12.625" style="757" customWidth="1"/>
    <col min="10" max="10" width="12.625" style="813" customWidth="1"/>
    <col min="11" max="12" width="12.625" style="757" customWidth="1"/>
    <col min="13" max="15" width="12.625" style="758" customWidth="1"/>
    <col min="16" max="16" width="5.75" style="2" customWidth="1"/>
    <col min="17" max="17" width="16.125" style="6" customWidth="1"/>
    <col min="18" max="18" width="3.875" style="3" customWidth="1"/>
    <col min="19" max="19" width="3.875" style="2" customWidth="1"/>
    <col min="20" max="20" width="9.875" style="5" customWidth="1"/>
    <col min="21" max="21" width="9.5" style="5" customWidth="1"/>
    <col min="22" max="22" width="11" style="2" customWidth="1"/>
    <col min="23" max="24" width="3.625" style="2" customWidth="1"/>
    <col min="25" max="16384" width="9" style="2"/>
  </cols>
  <sheetData>
    <row r="1" spans="1:21" ht="18.75" x14ac:dyDescent="0.15">
      <c r="A1" s="1" t="s">
        <v>341</v>
      </c>
    </row>
    <row r="2" spans="1:21" ht="17.25" customHeight="1" thickBot="1" x14ac:dyDescent="0.2">
      <c r="A2" s="7" t="s">
        <v>0</v>
      </c>
      <c r="M2" s="1863"/>
      <c r="O2" s="757" t="s">
        <v>342</v>
      </c>
    </row>
    <row r="3" spans="1:21" s="14" customFormat="1" ht="17.25" customHeight="1" thickBot="1" x14ac:dyDescent="0.2">
      <c r="A3" s="8"/>
      <c r="B3" s="1864"/>
      <c r="C3" s="9" t="s">
        <v>1</v>
      </c>
      <c r="D3" s="10" t="s">
        <v>2</v>
      </c>
      <c r="E3" s="11" t="s">
        <v>3</v>
      </c>
      <c r="F3" s="11" t="s">
        <v>4</v>
      </c>
      <c r="G3" s="11" t="s">
        <v>5</v>
      </c>
      <c r="H3" s="11" t="s">
        <v>6</v>
      </c>
      <c r="I3" s="11" t="s">
        <v>7</v>
      </c>
      <c r="J3" s="12" t="s">
        <v>8</v>
      </c>
      <c r="K3" s="11" t="s">
        <v>9</v>
      </c>
      <c r="L3" s="11" t="s">
        <v>10</v>
      </c>
      <c r="M3" s="11" t="s">
        <v>11</v>
      </c>
      <c r="N3" s="11" t="s">
        <v>12</v>
      </c>
      <c r="O3" s="1865" t="s">
        <v>13</v>
      </c>
      <c r="P3" s="13"/>
      <c r="Q3" s="1866"/>
      <c r="R3" s="1706"/>
      <c r="T3" s="1707"/>
      <c r="U3" s="1707"/>
    </row>
    <row r="4" spans="1:21" s="14" customFormat="1" ht="17.25" customHeight="1" thickBot="1" x14ac:dyDescent="0.2">
      <c r="A4" s="2343" t="s">
        <v>237</v>
      </c>
      <c r="B4" s="50" t="s">
        <v>238</v>
      </c>
      <c r="C4" s="51"/>
      <c r="D4" s="52">
        <v>19</v>
      </c>
      <c r="E4" s="53">
        <v>21</v>
      </c>
      <c r="F4" s="53">
        <v>22</v>
      </c>
      <c r="G4" s="53">
        <v>21</v>
      </c>
      <c r="H4" s="53">
        <v>21</v>
      </c>
      <c r="I4" s="53">
        <v>22</v>
      </c>
      <c r="J4" s="54">
        <v>22</v>
      </c>
      <c r="K4" s="53">
        <v>21</v>
      </c>
      <c r="L4" s="53">
        <v>20</v>
      </c>
      <c r="M4" s="53">
        <v>22</v>
      </c>
      <c r="N4" s="53">
        <v>21</v>
      </c>
      <c r="O4" s="1927">
        <v>22</v>
      </c>
      <c r="P4" s="13"/>
      <c r="Q4" s="1866"/>
      <c r="R4" s="1706"/>
      <c r="T4" s="1707"/>
      <c r="U4" s="1707"/>
    </row>
    <row r="5" spans="1:21" s="20" customFormat="1" ht="17.25" customHeight="1" x14ac:dyDescent="0.15">
      <c r="A5" s="15" t="s">
        <v>14</v>
      </c>
      <c r="B5" s="16" t="s">
        <v>239</v>
      </c>
      <c r="C5" s="17">
        <f>SUM(D5:O5)</f>
        <v>1486166</v>
      </c>
      <c r="D5" s="18">
        <v>119512</v>
      </c>
      <c r="E5" s="19">
        <v>122038</v>
      </c>
      <c r="F5" s="19">
        <v>124375</v>
      </c>
      <c r="G5" s="19">
        <v>124579</v>
      </c>
      <c r="H5" s="19">
        <v>127259</v>
      </c>
      <c r="I5" s="19">
        <v>125334</v>
      </c>
      <c r="J5" s="19">
        <v>114925</v>
      </c>
      <c r="K5" s="19">
        <v>118714</v>
      </c>
      <c r="L5" s="19">
        <v>120742</v>
      </c>
      <c r="M5" s="19">
        <v>136996</v>
      </c>
      <c r="N5" s="19">
        <v>123828</v>
      </c>
      <c r="O5" s="1867">
        <v>127864</v>
      </c>
      <c r="P5" s="13"/>
      <c r="Q5" s="1866"/>
      <c r="R5" s="1706"/>
      <c r="T5" s="21"/>
      <c r="U5" s="21"/>
    </row>
    <row r="6" spans="1:21" s="20" customFormat="1" ht="17.25" customHeight="1" x14ac:dyDescent="0.15">
      <c r="A6" s="22" t="s">
        <v>14</v>
      </c>
      <c r="B6" s="23" t="s">
        <v>15</v>
      </c>
      <c r="C6" s="24">
        <f>SUM(D6:O6)</f>
        <v>369365143</v>
      </c>
      <c r="D6" s="25">
        <v>27980623</v>
      </c>
      <c r="E6" s="26">
        <v>26371801</v>
      </c>
      <c r="F6" s="26">
        <v>30287908</v>
      </c>
      <c r="G6" s="26">
        <v>32093627</v>
      </c>
      <c r="H6" s="26">
        <v>31259250</v>
      </c>
      <c r="I6" s="26">
        <v>33188496</v>
      </c>
      <c r="J6" s="26">
        <v>35001753</v>
      </c>
      <c r="K6" s="26">
        <v>36594807</v>
      </c>
      <c r="L6" s="26">
        <v>30122166</v>
      </c>
      <c r="M6" s="26">
        <v>33606871</v>
      </c>
      <c r="N6" s="26">
        <v>25841745</v>
      </c>
      <c r="O6" s="1868">
        <v>27016096</v>
      </c>
      <c r="P6" s="13"/>
      <c r="Q6" s="1866"/>
      <c r="R6" s="1706"/>
      <c r="T6" s="21"/>
      <c r="U6" s="21"/>
    </row>
    <row r="7" spans="1:21" s="20" customFormat="1" ht="17.25" customHeight="1" thickBot="1" x14ac:dyDescent="0.2">
      <c r="A7" s="27" t="s">
        <v>14</v>
      </c>
      <c r="B7" s="28" t="s">
        <v>240</v>
      </c>
      <c r="C7" s="29">
        <f>C6/C5</f>
        <v>248.53558956401909</v>
      </c>
      <c r="D7" s="30">
        <v>234</v>
      </c>
      <c r="E7" s="31">
        <v>216</v>
      </c>
      <c r="F7" s="31">
        <v>244</v>
      </c>
      <c r="G7" s="31">
        <v>258</v>
      </c>
      <c r="H7" s="31">
        <v>246</v>
      </c>
      <c r="I7" s="31">
        <v>265</v>
      </c>
      <c r="J7" s="31">
        <v>305</v>
      </c>
      <c r="K7" s="31">
        <v>308</v>
      </c>
      <c r="L7" s="31">
        <v>249</v>
      </c>
      <c r="M7" s="31">
        <v>245</v>
      </c>
      <c r="N7" s="31">
        <v>209</v>
      </c>
      <c r="O7" s="1869">
        <v>211</v>
      </c>
      <c r="P7" s="13"/>
      <c r="Q7" s="1866"/>
      <c r="R7" s="1706"/>
      <c r="T7" s="21"/>
      <c r="U7" s="21"/>
    </row>
    <row r="8" spans="1:21" ht="17.25" customHeight="1" x14ac:dyDescent="0.15">
      <c r="A8" s="32" t="s">
        <v>16</v>
      </c>
      <c r="B8" s="1870" t="s">
        <v>239</v>
      </c>
      <c r="C8" s="1871">
        <f>SUM(D8:O8)</f>
        <v>114892</v>
      </c>
      <c r="D8" s="1872">
        <v>11290</v>
      </c>
      <c r="E8" s="1873">
        <v>11082</v>
      </c>
      <c r="F8" s="1873">
        <v>10224</v>
      </c>
      <c r="G8" s="1873">
        <v>9487</v>
      </c>
      <c r="H8" s="1873">
        <v>7872</v>
      </c>
      <c r="I8" s="1873">
        <v>7172</v>
      </c>
      <c r="J8" s="1874">
        <v>7477</v>
      </c>
      <c r="K8" s="1873">
        <v>7675</v>
      </c>
      <c r="L8" s="1873">
        <v>8558</v>
      </c>
      <c r="M8" s="1873">
        <v>11550</v>
      </c>
      <c r="N8" s="1873">
        <v>11788</v>
      </c>
      <c r="O8" s="1875">
        <v>10717</v>
      </c>
      <c r="P8" s="33"/>
      <c r="Q8" s="1866"/>
    </row>
    <row r="9" spans="1:21" ht="17.25" customHeight="1" x14ac:dyDescent="0.15">
      <c r="A9" s="34" t="s">
        <v>16</v>
      </c>
      <c r="B9" s="1876" t="s">
        <v>15</v>
      </c>
      <c r="C9" s="1877">
        <f>SUM(D9:O9)</f>
        <v>10186055</v>
      </c>
      <c r="D9" s="1878">
        <v>842106</v>
      </c>
      <c r="E9" s="69">
        <v>760982</v>
      </c>
      <c r="F9" s="69">
        <v>786870</v>
      </c>
      <c r="G9" s="69">
        <v>1064332</v>
      </c>
      <c r="H9" s="69">
        <v>837016</v>
      </c>
      <c r="I9" s="69">
        <v>739396</v>
      </c>
      <c r="J9" s="1879">
        <v>855334</v>
      </c>
      <c r="K9" s="69">
        <v>882539</v>
      </c>
      <c r="L9" s="69">
        <v>919212</v>
      </c>
      <c r="M9" s="69">
        <v>1132869</v>
      </c>
      <c r="N9" s="69">
        <v>692436</v>
      </c>
      <c r="O9" s="1880">
        <v>672963</v>
      </c>
      <c r="P9" s="35"/>
    </row>
    <row r="10" spans="1:21" ht="17.25" customHeight="1" x14ac:dyDescent="0.15">
      <c r="A10" s="36" t="s">
        <v>16</v>
      </c>
      <c r="B10" s="1881" t="s">
        <v>240</v>
      </c>
      <c r="C10" s="1882">
        <f>C9/C8</f>
        <v>88.657652403996792</v>
      </c>
      <c r="D10" s="1883">
        <v>75</v>
      </c>
      <c r="E10" s="1884">
        <v>69</v>
      </c>
      <c r="F10" s="1884">
        <v>77</v>
      </c>
      <c r="G10" s="1884">
        <v>112</v>
      </c>
      <c r="H10" s="1884">
        <v>106</v>
      </c>
      <c r="I10" s="1884">
        <v>103</v>
      </c>
      <c r="J10" s="1884">
        <v>114</v>
      </c>
      <c r="K10" s="1884">
        <v>115</v>
      </c>
      <c r="L10" s="1884">
        <v>107</v>
      </c>
      <c r="M10" s="1884">
        <v>98</v>
      </c>
      <c r="N10" s="1884">
        <v>59</v>
      </c>
      <c r="O10" s="1885">
        <v>63</v>
      </c>
      <c r="P10" s="35"/>
    </row>
    <row r="11" spans="1:21" ht="17.25" customHeight="1" x14ac:dyDescent="0.15">
      <c r="A11" s="37" t="s">
        <v>17</v>
      </c>
      <c r="B11" s="1886" t="s">
        <v>239</v>
      </c>
      <c r="C11" s="1887">
        <f>SUM(D11:O11)</f>
        <v>86758</v>
      </c>
      <c r="D11" s="1888">
        <v>6378</v>
      </c>
      <c r="E11" s="1889">
        <v>6009</v>
      </c>
      <c r="F11" s="1889">
        <v>6435</v>
      </c>
      <c r="G11" s="1889">
        <v>9265</v>
      </c>
      <c r="H11" s="1889">
        <v>7323</v>
      </c>
      <c r="I11" s="1889">
        <v>5923</v>
      </c>
      <c r="J11" s="1890">
        <v>5753</v>
      </c>
      <c r="K11" s="1889">
        <v>6983</v>
      </c>
      <c r="L11" s="1889">
        <v>7075</v>
      </c>
      <c r="M11" s="1889">
        <v>9177</v>
      </c>
      <c r="N11" s="1889">
        <v>7449</v>
      </c>
      <c r="O11" s="1891">
        <v>8988</v>
      </c>
      <c r="P11" s="35"/>
    </row>
    <row r="12" spans="1:21" ht="17.25" customHeight="1" x14ac:dyDescent="0.15">
      <c r="A12" s="34" t="s">
        <v>17</v>
      </c>
      <c r="B12" s="1876" t="s">
        <v>15</v>
      </c>
      <c r="C12" s="1877">
        <f>SUM(D12:O12)</f>
        <v>12871707</v>
      </c>
      <c r="D12" s="1878">
        <v>823705</v>
      </c>
      <c r="E12" s="69">
        <v>707070</v>
      </c>
      <c r="F12" s="69">
        <v>1126452</v>
      </c>
      <c r="G12" s="69">
        <v>1468178</v>
      </c>
      <c r="H12" s="69">
        <v>1047054</v>
      </c>
      <c r="I12" s="69">
        <v>1029793</v>
      </c>
      <c r="J12" s="1879">
        <v>1562978</v>
      </c>
      <c r="K12" s="69">
        <v>1087581</v>
      </c>
      <c r="L12" s="69">
        <v>822756</v>
      </c>
      <c r="M12" s="69">
        <v>1148075</v>
      </c>
      <c r="N12" s="69">
        <v>1011233</v>
      </c>
      <c r="O12" s="1880">
        <v>1036832</v>
      </c>
      <c r="P12" s="35"/>
    </row>
    <row r="13" spans="1:21" ht="17.25" customHeight="1" x14ac:dyDescent="0.15">
      <c r="A13" s="36" t="s">
        <v>17</v>
      </c>
      <c r="B13" s="1881" t="s">
        <v>240</v>
      </c>
      <c r="C13" s="1882">
        <f>C12/C11</f>
        <v>148.36334401438484</v>
      </c>
      <c r="D13" s="1883">
        <v>129</v>
      </c>
      <c r="E13" s="1884">
        <v>118</v>
      </c>
      <c r="F13" s="1884">
        <v>175</v>
      </c>
      <c r="G13" s="1884">
        <v>158</v>
      </c>
      <c r="H13" s="1884">
        <v>143</v>
      </c>
      <c r="I13" s="1884">
        <v>174</v>
      </c>
      <c r="J13" s="1884">
        <v>272</v>
      </c>
      <c r="K13" s="1884">
        <v>156</v>
      </c>
      <c r="L13" s="1884">
        <v>116</v>
      </c>
      <c r="M13" s="1884">
        <v>125</v>
      </c>
      <c r="N13" s="1884">
        <v>136</v>
      </c>
      <c r="O13" s="1885">
        <v>115</v>
      </c>
      <c r="P13" s="35"/>
    </row>
    <row r="14" spans="1:21" ht="17.25" customHeight="1" x14ac:dyDescent="0.15">
      <c r="A14" s="37" t="s">
        <v>18</v>
      </c>
      <c r="B14" s="1886" t="s">
        <v>239</v>
      </c>
      <c r="C14" s="1892">
        <f>SUM(D14:O14)</f>
        <v>7829</v>
      </c>
      <c r="D14" s="1893">
        <v>705</v>
      </c>
      <c r="E14" s="1894">
        <v>842</v>
      </c>
      <c r="F14" s="1894">
        <v>716</v>
      </c>
      <c r="G14" s="1894">
        <v>695</v>
      </c>
      <c r="H14" s="1894">
        <v>605</v>
      </c>
      <c r="I14" s="1894">
        <v>476</v>
      </c>
      <c r="J14" s="1895">
        <v>367</v>
      </c>
      <c r="K14" s="1894">
        <v>366</v>
      </c>
      <c r="L14" s="1894">
        <v>491</v>
      </c>
      <c r="M14" s="1894">
        <v>774</v>
      </c>
      <c r="N14" s="1894">
        <v>849</v>
      </c>
      <c r="O14" s="1896">
        <v>943</v>
      </c>
      <c r="P14" s="35"/>
    </row>
    <row r="15" spans="1:21" ht="17.25" customHeight="1" x14ac:dyDescent="0.15">
      <c r="A15" s="34" t="s">
        <v>18</v>
      </c>
      <c r="B15" s="1876" t="s">
        <v>15</v>
      </c>
      <c r="C15" s="1877">
        <f>SUM(D15:O15)</f>
        <v>2378274</v>
      </c>
      <c r="D15" s="1878">
        <v>170357</v>
      </c>
      <c r="E15" s="69">
        <v>171748</v>
      </c>
      <c r="F15" s="69">
        <v>160493</v>
      </c>
      <c r="G15" s="69">
        <v>208744</v>
      </c>
      <c r="H15" s="69">
        <v>173660</v>
      </c>
      <c r="I15" s="69">
        <v>174543</v>
      </c>
      <c r="J15" s="1879">
        <v>151515</v>
      </c>
      <c r="K15" s="69">
        <v>142485</v>
      </c>
      <c r="L15" s="69">
        <v>175352</v>
      </c>
      <c r="M15" s="69">
        <v>251150</v>
      </c>
      <c r="N15" s="69">
        <v>242125</v>
      </c>
      <c r="O15" s="1880">
        <v>356102</v>
      </c>
      <c r="P15" s="35"/>
    </row>
    <row r="16" spans="1:21" ht="17.25" customHeight="1" x14ac:dyDescent="0.15">
      <c r="A16" s="36" t="s">
        <v>18</v>
      </c>
      <c r="B16" s="1881" t="s">
        <v>240</v>
      </c>
      <c r="C16" s="1882">
        <f>C15/C14</f>
        <v>303.77749393281391</v>
      </c>
      <c r="D16" s="1883">
        <v>242</v>
      </c>
      <c r="E16" s="1884">
        <v>204</v>
      </c>
      <c r="F16" s="1884">
        <v>224</v>
      </c>
      <c r="G16" s="1884">
        <v>300</v>
      </c>
      <c r="H16" s="1884">
        <v>287</v>
      </c>
      <c r="I16" s="1884">
        <v>367</v>
      </c>
      <c r="J16" s="1884">
        <v>412</v>
      </c>
      <c r="K16" s="1884">
        <v>389</v>
      </c>
      <c r="L16" s="1884">
        <v>357</v>
      </c>
      <c r="M16" s="1884">
        <v>324</v>
      </c>
      <c r="N16" s="1884">
        <v>285</v>
      </c>
      <c r="O16" s="1885">
        <v>378</v>
      </c>
      <c r="P16" s="35"/>
    </row>
    <row r="17" spans="1:21" s="41" customFormat="1" ht="17.25" customHeight="1" x14ac:dyDescent="0.15">
      <c r="A17" s="38" t="s">
        <v>19</v>
      </c>
      <c r="B17" s="1886" t="s">
        <v>239</v>
      </c>
      <c r="C17" s="1877">
        <f>SUM(D17:O17)</f>
        <v>195352</v>
      </c>
      <c r="D17" s="1878">
        <v>15382</v>
      </c>
      <c r="E17" s="1879">
        <v>16495</v>
      </c>
      <c r="F17" s="69">
        <v>18316</v>
      </c>
      <c r="G17" s="1879">
        <v>17728</v>
      </c>
      <c r="H17" s="1879">
        <v>16771</v>
      </c>
      <c r="I17" s="1879">
        <v>16917</v>
      </c>
      <c r="J17" s="1879">
        <v>16749</v>
      </c>
      <c r="K17" s="1879">
        <v>15510</v>
      </c>
      <c r="L17" s="1879">
        <v>15430</v>
      </c>
      <c r="M17" s="1879">
        <v>17752</v>
      </c>
      <c r="N17" s="1879">
        <v>15067</v>
      </c>
      <c r="O17" s="1897">
        <v>13235</v>
      </c>
      <c r="P17" s="39"/>
      <c r="Q17" s="738"/>
      <c r="R17" s="40"/>
      <c r="T17" s="4"/>
      <c r="U17" s="4"/>
    </row>
    <row r="18" spans="1:21" s="41" customFormat="1" ht="17.25" customHeight="1" x14ac:dyDescent="0.15">
      <c r="A18" s="42" t="s">
        <v>20</v>
      </c>
      <c r="B18" s="1876" t="s">
        <v>15</v>
      </c>
      <c r="C18" s="1877">
        <f>SUM(D18:O18)</f>
        <v>19301998</v>
      </c>
      <c r="D18" s="1878">
        <v>1043088</v>
      </c>
      <c r="E18" s="1879">
        <v>973029</v>
      </c>
      <c r="F18" s="69">
        <v>1701827</v>
      </c>
      <c r="G18" s="1879">
        <v>2471446</v>
      </c>
      <c r="H18" s="1879">
        <v>2166783</v>
      </c>
      <c r="I18" s="1879">
        <v>1515141</v>
      </c>
      <c r="J18" s="1879">
        <v>1656767</v>
      </c>
      <c r="K18" s="1879">
        <v>2577987</v>
      </c>
      <c r="L18" s="1879">
        <v>1844382</v>
      </c>
      <c r="M18" s="1879">
        <v>1592328</v>
      </c>
      <c r="N18" s="1879">
        <v>928506</v>
      </c>
      <c r="O18" s="1897">
        <v>830714</v>
      </c>
      <c r="P18" s="39"/>
      <c r="Q18" s="738"/>
      <c r="R18" s="40"/>
      <c r="T18" s="4"/>
      <c r="U18" s="4"/>
    </row>
    <row r="19" spans="1:21" s="41" customFormat="1" ht="17.25" customHeight="1" x14ac:dyDescent="0.15">
      <c r="A19" s="43" t="s">
        <v>20</v>
      </c>
      <c r="B19" s="1881" t="s">
        <v>240</v>
      </c>
      <c r="C19" s="1882">
        <f>C18/C17</f>
        <v>98.806247184569386</v>
      </c>
      <c r="D19" s="1883">
        <v>68</v>
      </c>
      <c r="E19" s="1884">
        <v>59</v>
      </c>
      <c r="F19" s="1884">
        <v>93</v>
      </c>
      <c r="G19" s="1884">
        <v>139</v>
      </c>
      <c r="H19" s="1884">
        <v>129</v>
      </c>
      <c r="I19" s="1884">
        <v>90</v>
      </c>
      <c r="J19" s="1884">
        <v>99</v>
      </c>
      <c r="K19" s="1884">
        <v>166</v>
      </c>
      <c r="L19" s="1884">
        <v>120</v>
      </c>
      <c r="M19" s="1884">
        <v>90</v>
      </c>
      <c r="N19" s="1884">
        <v>62</v>
      </c>
      <c r="O19" s="1885">
        <v>63</v>
      </c>
      <c r="P19" s="39"/>
      <c r="Q19" s="738"/>
      <c r="R19" s="40"/>
      <c r="T19" s="4"/>
      <c r="U19" s="4"/>
    </row>
    <row r="20" spans="1:21" s="41" customFormat="1" ht="17.25" customHeight="1" x14ac:dyDescent="0.15">
      <c r="A20" s="38" t="s">
        <v>21</v>
      </c>
      <c r="B20" s="1886" t="s">
        <v>239</v>
      </c>
      <c r="C20" s="1877">
        <f>SUM(D20:O20)</f>
        <v>90859</v>
      </c>
      <c r="D20" s="1878">
        <v>7409</v>
      </c>
      <c r="E20" s="1879">
        <v>7736</v>
      </c>
      <c r="F20" s="69">
        <v>6799</v>
      </c>
      <c r="G20" s="1879">
        <v>5755</v>
      </c>
      <c r="H20" s="1879">
        <v>6679</v>
      </c>
      <c r="I20" s="1879">
        <v>8596</v>
      </c>
      <c r="J20" s="1879">
        <v>8306</v>
      </c>
      <c r="K20" s="1879">
        <v>7247</v>
      </c>
      <c r="L20" s="1879">
        <v>9824</v>
      </c>
      <c r="M20" s="1879">
        <v>8448</v>
      </c>
      <c r="N20" s="1879">
        <v>7119</v>
      </c>
      <c r="O20" s="1897">
        <v>6941</v>
      </c>
      <c r="P20" s="39"/>
      <c r="Q20" s="738"/>
      <c r="R20" s="40"/>
      <c r="T20" s="4"/>
      <c r="U20" s="4"/>
    </row>
    <row r="21" spans="1:21" s="41" customFormat="1" ht="17.25" customHeight="1" x14ac:dyDescent="0.15">
      <c r="A21" s="42" t="s">
        <v>22</v>
      </c>
      <c r="B21" s="1876" t="s">
        <v>15</v>
      </c>
      <c r="C21" s="1877">
        <f>SUM(D21:O21)</f>
        <v>15210138</v>
      </c>
      <c r="D21" s="1878">
        <v>1545015</v>
      </c>
      <c r="E21" s="1879">
        <v>1296095</v>
      </c>
      <c r="F21" s="69">
        <v>1266906</v>
      </c>
      <c r="G21" s="1879">
        <v>1261923</v>
      </c>
      <c r="H21" s="1879">
        <v>1044406</v>
      </c>
      <c r="I21" s="1879">
        <v>983593</v>
      </c>
      <c r="J21" s="1879">
        <v>1546515</v>
      </c>
      <c r="K21" s="1879">
        <v>1988950</v>
      </c>
      <c r="L21" s="1879">
        <v>1197349</v>
      </c>
      <c r="M21" s="1879">
        <v>1227660</v>
      </c>
      <c r="N21" s="1879">
        <v>854095</v>
      </c>
      <c r="O21" s="1897">
        <v>997631</v>
      </c>
      <c r="P21" s="39"/>
      <c r="Q21" s="738"/>
      <c r="R21" s="40"/>
      <c r="T21" s="4"/>
      <c r="U21" s="4"/>
    </row>
    <row r="22" spans="1:21" s="41" customFormat="1" ht="17.25" customHeight="1" x14ac:dyDescent="0.15">
      <c r="A22" s="43" t="s">
        <v>22</v>
      </c>
      <c r="B22" s="1881" t="s">
        <v>240</v>
      </c>
      <c r="C22" s="1882">
        <f>C21/C20</f>
        <v>167.40375747036617</v>
      </c>
      <c r="D22" s="1883">
        <v>209</v>
      </c>
      <c r="E22" s="1884">
        <v>168</v>
      </c>
      <c r="F22" s="1884">
        <v>186</v>
      </c>
      <c r="G22" s="1884">
        <v>219</v>
      </c>
      <c r="H22" s="1884">
        <v>156</v>
      </c>
      <c r="I22" s="1884">
        <v>114</v>
      </c>
      <c r="J22" s="1884">
        <v>186</v>
      </c>
      <c r="K22" s="1884">
        <v>274</v>
      </c>
      <c r="L22" s="1884">
        <v>122</v>
      </c>
      <c r="M22" s="1884">
        <v>145</v>
      </c>
      <c r="N22" s="1884">
        <v>120</v>
      </c>
      <c r="O22" s="1885">
        <v>144</v>
      </c>
      <c r="P22" s="39"/>
      <c r="Q22" s="738"/>
      <c r="R22" s="40"/>
      <c r="T22" s="4"/>
      <c r="U22" s="4"/>
    </row>
    <row r="23" spans="1:21" s="41" customFormat="1" ht="17.25" customHeight="1" x14ac:dyDescent="0.15">
      <c r="A23" s="38" t="s">
        <v>23</v>
      </c>
      <c r="B23" s="1886" t="s">
        <v>239</v>
      </c>
      <c r="C23" s="1877">
        <f>SUM(D23:O23)</f>
        <v>73275.983999999997</v>
      </c>
      <c r="D23" s="1878">
        <v>5905.6989999999996</v>
      </c>
      <c r="E23" s="1879">
        <v>6255.8710000000001</v>
      </c>
      <c r="F23" s="69">
        <v>5479.3040000000001</v>
      </c>
      <c r="G23" s="1879">
        <v>4660.8310000000001</v>
      </c>
      <c r="H23" s="1879">
        <v>5287.0129999999999</v>
      </c>
      <c r="I23" s="1879">
        <v>6956.1809999999996</v>
      </c>
      <c r="J23" s="1879">
        <v>6792.5969999999998</v>
      </c>
      <c r="K23" s="1895">
        <v>5666.0940000000001</v>
      </c>
      <c r="L23" s="1879">
        <v>8041.8310000000001</v>
      </c>
      <c r="M23" s="1879">
        <v>6850.51</v>
      </c>
      <c r="N23" s="1879">
        <v>5803.8879999999999</v>
      </c>
      <c r="O23" s="1897">
        <v>5576.165</v>
      </c>
      <c r="P23" s="39"/>
      <c r="Q23" s="738"/>
      <c r="R23" s="40"/>
      <c r="T23" s="4"/>
      <c r="U23" s="4"/>
    </row>
    <row r="24" spans="1:21" s="41" customFormat="1" ht="17.25" customHeight="1" x14ac:dyDescent="0.15">
      <c r="A24" s="42" t="s">
        <v>23</v>
      </c>
      <c r="B24" s="1876" t="s">
        <v>15</v>
      </c>
      <c r="C24" s="1877">
        <f>SUM(D24:O24)</f>
        <v>10874955.301999997</v>
      </c>
      <c r="D24" s="1878">
        <v>1152759.102</v>
      </c>
      <c r="E24" s="1879">
        <v>981816.38600000006</v>
      </c>
      <c r="F24" s="69">
        <v>974128.17299999995</v>
      </c>
      <c r="G24" s="1879">
        <v>956371.58799999999</v>
      </c>
      <c r="H24" s="1879">
        <v>742979.32299999997</v>
      </c>
      <c r="I24" s="1879">
        <v>669449.01</v>
      </c>
      <c r="J24" s="1879">
        <v>1021947.045</v>
      </c>
      <c r="K24" s="1879">
        <v>1330298.753</v>
      </c>
      <c r="L24" s="1879">
        <v>812579.06499999994</v>
      </c>
      <c r="M24" s="1879">
        <v>860413.69900000002</v>
      </c>
      <c r="N24" s="1879">
        <v>607163.16399999999</v>
      </c>
      <c r="O24" s="1897">
        <v>765049.99399999995</v>
      </c>
      <c r="P24" s="39"/>
      <c r="Q24" s="738"/>
      <c r="R24" s="40"/>
      <c r="T24" s="4"/>
      <c r="U24" s="4"/>
    </row>
    <row r="25" spans="1:21" s="41" customFormat="1" ht="17.25" customHeight="1" x14ac:dyDescent="0.15">
      <c r="A25" s="43" t="s">
        <v>23</v>
      </c>
      <c r="B25" s="1881" t="s">
        <v>240</v>
      </c>
      <c r="C25" s="1882">
        <f>C24/C23</f>
        <v>148.41090775389654</v>
      </c>
      <c r="D25" s="1883">
        <v>195</v>
      </c>
      <c r="E25" s="1884">
        <v>157</v>
      </c>
      <c r="F25" s="1884">
        <v>178</v>
      </c>
      <c r="G25" s="1884">
        <v>205</v>
      </c>
      <c r="H25" s="1884">
        <v>141</v>
      </c>
      <c r="I25" s="1884">
        <v>96</v>
      </c>
      <c r="J25" s="1884">
        <v>150</v>
      </c>
      <c r="K25" s="1884">
        <v>235</v>
      </c>
      <c r="L25" s="1884">
        <v>101</v>
      </c>
      <c r="M25" s="1884">
        <v>126</v>
      </c>
      <c r="N25" s="1884">
        <v>105</v>
      </c>
      <c r="O25" s="1885">
        <v>137</v>
      </c>
      <c r="P25" s="39"/>
      <c r="Q25" s="738"/>
      <c r="R25" s="40"/>
      <c r="T25" s="4"/>
      <c r="U25" s="4"/>
    </row>
    <row r="26" spans="1:21" s="41" customFormat="1" ht="17.25" customHeight="1" x14ac:dyDescent="0.15">
      <c r="A26" s="38" t="s">
        <v>24</v>
      </c>
      <c r="B26" s="1886" t="s">
        <v>239</v>
      </c>
      <c r="C26" s="1877">
        <f>SUM(D26:O26)</f>
        <v>9532.6610000000019</v>
      </c>
      <c r="D26" s="1878">
        <v>825.17200000000003</v>
      </c>
      <c r="E26" s="1879">
        <v>850.20699999999999</v>
      </c>
      <c r="F26" s="69">
        <v>737.26099999999997</v>
      </c>
      <c r="G26" s="1879">
        <v>594.00900000000001</v>
      </c>
      <c r="H26" s="1879">
        <v>796.71</v>
      </c>
      <c r="I26" s="1879">
        <v>888.15099999999995</v>
      </c>
      <c r="J26" s="1879">
        <v>787.33100000000002</v>
      </c>
      <c r="K26" s="1879">
        <v>823.60199999999998</v>
      </c>
      <c r="L26" s="1879">
        <v>927.28599999999994</v>
      </c>
      <c r="M26" s="1879">
        <v>828.45299999999997</v>
      </c>
      <c r="N26" s="1879">
        <v>706.53800000000001</v>
      </c>
      <c r="O26" s="1897">
        <v>767.94100000000003</v>
      </c>
      <c r="P26" s="39"/>
      <c r="Q26" s="738"/>
      <c r="R26" s="40"/>
      <c r="T26" s="4"/>
      <c r="U26" s="4"/>
    </row>
    <row r="27" spans="1:21" s="41" customFormat="1" ht="17.25" customHeight="1" x14ac:dyDescent="0.15">
      <c r="A27" s="42" t="s">
        <v>24</v>
      </c>
      <c r="B27" s="1876" t="s">
        <v>15</v>
      </c>
      <c r="C27" s="1877">
        <f>SUM(D27:O27)</f>
        <v>2372764.54</v>
      </c>
      <c r="D27" s="1878">
        <v>216691.05300000001</v>
      </c>
      <c r="E27" s="1879">
        <v>172287.22700000001</v>
      </c>
      <c r="F27" s="69">
        <v>160447.28599999999</v>
      </c>
      <c r="G27" s="1879">
        <v>177344.42600000001</v>
      </c>
      <c r="H27" s="1879">
        <v>179860.927</v>
      </c>
      <c r="I27" s="1879">
        <v>174806.97899999999</v>
      </c>
      <c r="J27" s="1879">
        <v>274037.022</v>
      </c>
      <c r="K27" s="1879">
        <v>350757.64299999998</v>
      </c>
      <c r="L27" s="1879">
        <v>206609.85200000001</v>
      </c>
      <c r="M27" s="1879">
        <v>206720.70300000001</v>
      </c>
      <c r="N27" s="1879">
        <v>133411.677</v>
      </c>
      <c r="O27" s="1897">
        <v>119789.745</v>
      </c>
      <c r="P27" s="39"/>
      <c r="Q27" s="738"/>
      <c r="R27" s="40"/>
      <c r="T27" s="4"/>
      <c r="U27" s="4"/>
    </row>
    <row r="28" spans="1:21" s="41" customFormat="1" ht="17.25" customHeight="1" x14ac:dyDescent="0.15">
      <c r="A28" s="43" t="s">
        <v>24</v>
      </c>
      <c r="B28" s="1881" t="s">
        <v>240</v>
      </c>
      <c r="C28" s="1882">
        <f>C27/C26</f>
        <v>248.90893948709595</v>
      </c>
      <c r="D28" s="1883">
        <v>263</v>
      </c>
      <c r="E28" s="1884">
        <v>203</v>
      </c>
      <c r="F28" s="1884">
        <v>218</v>
      </c>
      <c r="G28" s="1884">
        <v>299</v>
      </c>
      <c r="H28" s="1884">
        <v>226</v>
      </c>
      <c r="I28" s="1884">
        <v>197</v>
      </c>
      <c r="J28" s="1884">
        <v>348</v>
      </c>
      <c r="K28" s="1884">
        <v>426</v>
      </c>
      <c r="L28" s="1884">
        <v>223</v>
      </c>
      <c r="M28" s="1884">
        <v>250</v>
      </c>
      <c r="N28" s="1884">
        <v>189</v>
      </c>
      <c r="O28" s="1885">
        <v>156</v>
      </c>
      <c r="P28" s="39"/>
      <c r="Q28" s="738"/>
      <c r="R28" s="40"/>
      <c r="T28" s="4"/>
      <c r="U28" s="4"/>
    </row>
    <row r="29" spans="1:21" s="41" customFormat="1" ht="17.25" customHeight="1" x14ac:dyDescent="0.15">
      <c r="A29" s="38" t="s">
        <v>25</v>
      </c>
      <c r="B29" s="1886" t="s">
        <v>239</v>
      </c>
      <c r="C29" s="1877">
        <f>SUM(D29:O29)</f>
        <v>5109.9980000000005</v>
      </c>
      <c r="D29" s="1878">
        <v>416.99599999999998</v>
      </c>
      <c r="E29" s="1879">
        <v>384.39600000000002</v>
      </c>
      <c r="F29" s="69">
        <v>339.89600000000002</v>
      </c>
      <c r="G29" s="1879">
        <v>301.03199999999998</v>
      </c>
      <c r="H29" s="1879">
        <v>394.601</v>
      </c>
      <c r="I29" s="1879">
        <v>462.39100000000002</v>
      </c>
      <c r="J29" s="1879">
        <v>461.63299999999998</v>
      </c>
      <c r="K29" s="1879">
        <v>511.39800000000002</v>
      </c>
      <c r="L29" s="1879">
        <v>580.31700000000001</v>
      </c>
      <c r="M29" s="1879">
        <v>508.23200000000003</v>
      </c>
      <c r="N29" s="1879">
        <v>371.613</v>
      </c>
      <c r="O29" s="1897">
        <v>377.49299999999999</v>
      </c>
      <c r="P29" s="39"/>
      <c r="Q29" s="738"/>
      <c r="R29" s="40"/>
      <c r="T29" s="4"/>
      <c r="U29" s="4"/>
    </row>
    <row r="30" spans="1:21" s="41" customFormat="1" ht="17.25" customHeight="1" x14ac:dyDescent="0.15">
      <c r="A30" s="42" t="s">
        <v>25</v>
      </c>
      <c r="B30" s="1876" t="s">
        <v>15</v>
      </c>
      <c r="C30" s="1877">
        <f>SUM(D30:O30)</f>
        <v>1269765.0070000002</v>
      </c>
      <c r="D30" s="1878">
        <v>120775.336</v>
      </c>
      <c r="E30" s="1879">
        <v>91199.58</v>
      </c>
      <c r="F30" s="69">
        <v>83024.86</v>
      </c>
      <c r="G30" s="1879">
        <v>80979.653999999995</v>
      </c>
      <c r="H30" s="1879">
        <v>79166.259000000005</v>
      </c>
      <c r="I30" s="1879">
        <v>84835.243000000002</v>
      </c>
      <c r="J30" s="1879">
        <v>180808.111</v>
      </c>
      <c r="K30" s="1879">
        <v>214317.5</v>
      </c>
      <c r="L30" s="1879">
        <v>113387.094</v>
      </c>
      <c r="M30" s="1879">
        <v>93316.179000000004</v>
      </c>
      <c r="N30" s="1879">
        <v>63416.49</v>
      </c>
      <c r="O30" s="1897">
        <v>64538.701000000001</v>
      </c>
      <c r="P30" s="39"/>
      <c r="Q30" s="738"/>
      <c r="R30" s="40"/>
      <c r="T30" s="4"/>
      <c r="U30" s="4"/>
    </row>
    <row r="31" spans="1:21" s="41" customFormat="1" ht="17.25" customHeight="1" x14ac:dyDescent="0.15">
      <c r="A31" s="43" t="s">
        <v>25</v>
      </c>
      <c r="B31" s="1881" t="s">
        <v>240</v>
      </c>
      <c r="C31" s="1882">
        <f>C30/C29</f>
        <v>248.48639999467713</v>
      </c>
      <c r="D31" s="1883">
        <v>290</v>
      </c>
      <c r="E31" s="1884">
        <v>237</v>
      </c>
      <c r="F31" s="1884">
        <v>244</v>
      </c>
      <c r="G31" s="1884">
        <v>269</v>
      </c>
      <c r="H31" s="1884">
        <v>201</v>
      </c>
      <c r="I31" s="1884">
        <v>183</v>
      </c>
      <c r="J31" s="1884">
        <v>392</v>
      </c>
      <c r="K31" s="1884">
        <v>419</v>
      </c>
      <c r="L31" s="1884">
        <v>195</v>
      </c>
      <c r="M31" s="1884">
        <v>184</v>
      </c>
      <c r="N31" s="1884">
        <v>171</v>
      </c>
      <c r="O31" s="1885">
        <v>171</v>
      </c>
      <c r="P31" s="39"/>
      <c r="Q31" s="738"/>
      <c r="R31" s="40"/>
      <c r="T31" s="4"/>
      <c r="U31" s="4"/>
    </row>
    <row r="32" spans="1:21" ht="17.25" customHeight="1" x14ac:dyDescent="0.15">
      <c r="A32" s="37" t="s">
        <v>26</v>
      </c>
      <c r="B32" s="1886" t="s">
        <v>239</v>
      </c>
      <c r="C32" s="1877">
        <f>SUM(D32:O32)</f>
        <v>127866</v>
      </c>
      <c r="D32" s="1878">
        <v>13992</v>
      </c>
      <c r="E32" s="69">
        <v>12222</v>
      </c>
      <c r="F32" s="69">
        <v>8079</v>
      </c>
      <c r="G32" s="69">
        <v>6485</v>
      </c>
      <c r="H32" s="69">
        <v>6787</v>
      </c>
      <c r="I32" s="69">
        <v>7542</v>
      </c>
      <c r="J32" s="1879">
        <v>7094</v>
      </c>
      <c r="K32" s="69">
        <v>5555</v>
      </c>
      <c r="L32" s="69">
        <v>9590</v>
      </c>
      <c r="M32" s="69">
        <v>18691</v>
      </c>
      <c r="N32" s="69">
        <v>15413</v>
      </c>
      <c r="O32" s="1880">
        <v>16416</v>
      </c>
      <c r="P32" s="35"/>
    </row>
    <row r="33" spans="1:16" ht="17.25" customHeight="1" x14ac:dyDescent="0.15">
      <c r="A33" s="34" t="s">
        <v>26</v>
      </c>
      <c r="B33" s="1876" t="s">
        <v>15</v>
      </c>
      <c r="C33" s="1877">
        <f>SUM(D33:O33)</f>
        <v>9592673</v>
      </c>
      <c r="D33" s="1878">
        <v>838250</v>
      </c>
      <c r="E33" s="69">
        <v>622014</v>
      </c>
      <c r="F33" s="69">
        <v>835170</v>
      </c>
      <c r="G33" s="69">
        <v>1217519</v>
      </c>
      <c r="H33" s="69">
        <v>712908</v>
      </c>
      <c r="I33" s="69">
        <v>519939</v>
      </c>
      <c r="J33" s="1879">
        <v>697080</v>
      </c>
      <c r="K33" s="69">
        <v>952310</v>
      </c>
      <c r="L33" s="69">
        <v>919999</v>
      </c>
      <c r="M33" s="69">
        <v>1262178</v>
      </c>
      <c r="N33" s="69">
        <v>526156</v>
      </c>
      <c r="O33" s="1880">
        <v>489150</v>
      </c>
      <c r="P33" s="35"/>
    </row>
    <row r="34" spans="1:16" ht="17.25" customHeight="1" x14ac:dyDescent="0.15">
      <c r="A34" s="36" t="s">
        <v>26</v>
      </c>
      <c r="B34" s="1881" t="s">
        <v>240</v>
      </c>
      <c r="C34" s="1882">
        <f>C33/C32</f>
        <v>75.021295731468882</v>
      </c>
      <c r="D34" s="1883">
        <v>60</v>
      </c>
      <c r="E34" s="1884">
        <v>51</v>
      </c>
      <c r="F34" s="1884">
        <v>103</v>
      </c>
      <c r="G34" s="1884">
        <v>188</v>
      </c>
      <c r="H34" s="1884">
        <v>105</v>
      </c>
      <c r="I34" s="1884">
        <v>69</v>
      </c>
      <c r="J34" s="1884">
        <v>98</v>
      </c>
      <c r="K34" s="1884">
        <v>171</v>
      </c>
      <c r="L34" s="1884">
        <v>96</v>
      </c>
      <c r="M34" s="1884">
        <v>68</v>
      </c>
      <c r="N34" s="1884">
        <v>34</v>
      </c>
      <c r="O34" s="1885">
        <v>30</v>
      </c>
      <c r="P34" s="35"/>
    </row>
    <row r="35" spans="1:16" ht="17.25" customHeight="1" x14ac:dyDescent="0.15">
      <c r="A35" s="37" t="s">
        <v>27</v>
      </c>
      <c r="B35" s="1886" t="s">
        <v>239</v>
      </c>
      <c r="C35" s="1877">
        <f>SUM(D35:O35)</f>
        <v>14965</v>
      </c>
      <c r="D35" s="1878">
        <v>1095</v>
      </c>
      <c r="E35" s="69">
        <v>1176</v>
      </c>
      <c r="F35" s="69">
        <v>1251</v>
      </c>
      <c r="G35" s="69">
        <v>1273</v>
      </c>
      <c r="H35" s="69">
        <v>1387</v>
      </c>
      <c r="I35" s="69">
        <v>1225</v>
      </c>
      <c r="J35" s="1879">
        <v>1104</v>
      </c>
      <c r="K35" s="69">
        <v>1427</v>
      </c>
      <c r="L35" s="69">
        <v>1345</v>
      </c>
      <c r="M35" s="69">
        <v>1342</v>
      </c>
      <c r="N35" s="69">
        <v>1272</v>
      </c>
      <c r="O35" s="1880">
        <v>1068</v>
      </c>
      <c r="P35" s="35"/>
    </row>
    <row r="36" spans="1:16" ht="17.25" customHeight="1" x14ac:dyDescent="0.15">
      <c r="A36" s="34" t="s">
        <v>27</v>
      </c>
      <c r="B36" s="1876" t="s">
        <v>15</v>
      </c>
      <c r="C36" s="1877">
        <f>SUM(D36:O36)</f>
        <v>4478863</v>
      </c>
      <c r="D36" s="1878">
        <v>435546</v>
      </c>
      <c r="E36" s="69">
        <v>310262</v>
      </c>
      <c r="F36" s="69">
        <v>337565</v>
      </c>
      <c r="G36" s="69">
        <v>458943</v>
      </c>
      <c r="H36" s="69">
        <v>297663</v>
      </c>
      <c r="I36" s="69">
        <v>294850</v>
      </c>
      <c r="J36" s="1879">
        <v>457366</v>
      </c>
      <c r="K36" s="69">
        <v>425903</v>
      </c>
      <c r="L36" s="69">
        <v>463449</v>
      </c>
      <c r="M36" s="69">
        <v>486151</v>
      </c>
      <c r="N36" s="69">
        <v>240959</v>
      </c>
      <c r="O36" s="1880">
        <v>270206</v>
      </c>
      <c r="P36" s="35"/>
    </row>
    <row r="37" spans="1:16" ht="17.25" customHeight="1" x14ac:dyDescent="0.15">
      <c r="A37" s="36" t="s">
        <v>27</v>
      </c>
      <c r="B37" s="1881" t="s">
        <v>240</v>
      </c>
      <c r="C37" s="1882">
        <f>C36/C35</f>
        <v>299.28920815235551</v>
      </c>
      <c r="D37" s="1883">
        <v>398</v>
      </c>
      <c r="E37" s="1884">
        <v>264</v>
      </c>
      <c r="F37" s="1884">
        <v>270</v>
      </c>
      <c r="G37" s="1884">
        <v>360</v>
      </c>
      <c r="H37" s="1884">
        <v>215</v>
      </c>
      <c r="I37" s="1884">
        <v>541</v>
      </c>
      <c r="J37" s="1884">
        <v>414</v>
      </c>
      <c r="K37" s="1884">
        <v>298</v>
      </c>
      <c r="L37" s="1884">
        <v>345</v>
      </c>
      <c r="M37" s="1884">
        <v>362</v>
      </c>
      <c r="N37" s="1884">
        <v>189</v>
      </c>
      <c r="O37" s="1885">
        <v>253</v>
      </c>
      <c r="P37" s="35"/>
    </row>
    <row r="38" spans="1:16" ht="17.25" customHeight="1" x14ac:dyDescent="0.15">
      <c r="A38" s="37" t="s">
        <v>28</v>
      </c>
      <c r="B38" s="1886" t="s">
        <v>239</v>
      </c>
      <c r="C38" s="1877">
        <f>SUM(D38:O38)</f>
        <v>15566</v>
      </c>
      <c r="D38" s="1878">
        <v>1564</v>
      </c>
      <c r="E38" s="69">
        <v>1703</v>
      </c>
      <c r="F38" s="69">
        <v>1359</v>
      </c>
      <c r="G38" s="69">
        <v>1260</v>
      </c>
      <c r="H38" s="69">
        <v>1526</v>
      </c>
      <c r="I38" s="69">
        <v>1283</v>
      </c>
      <c r="J38" s="1879">
        <v>914</v>
      </c>
      <c r="K38" s="69">
        <v>678</v>
      </c>
      <c r="L38" s="69">
        <v>651</v>
      </c>
      <c r="M38" s="69">
        <v>1322</v>
      </c>
      <c r="N38" s="69">
        <v>1699</v>
      </c>
      <c r="O38" s="1880">
        <v>1607</v>
      </c>
      <c r="P38" s="35"/>
    </row>
    <row r="39" spans="1:16" ht="17.25" customHeight="1" x14ac:dyDescent="0.15">
      <c r="A39" s="34" t="s">
        <v>28</v>
      </c>
      <c r="B39" s="1876" t="s">
        <v>15</v>
      </c>
      <c r="C39" s="1877">
        <f>SUM(D39:O39)</f>
        <v>8223873</v>
      </c>
      <c r="D39" s="1878">
        <v>823663</v>
      </c>
      <c r="E39" s="69">
        <v>685457</v>
      </c>
      <c r="F39" s="69">
        <v>677596</v>
      </c>
      <c r="G39" s="69">
        <v>704242</v>
      </c>
      <c r="H39" s="69">
        <v>651576</v>
      </c>
      <c r="I39" s="69">
        <v>654882</v>
      </c>
      <c r="J39" s="1879">
        <v>652454</v>
      </c>
      <c r="K39" s="69">
        <v>561306</v>
      </c>
      <c r="L39" s="69">
        <v>605033</v>
      </c>
      <c r="M39" s="69">
        <v>830024</v>
      </c>
      <c r="N39" s="69">
        <v>697959</v>
      </c>
      <c r="O39" s="1880">
        <v>679681</v>
      </c>
      <c r="P39" s="35"/>
    </row>
    <row r="40" spans="1:16" ht="17.25" customHeight="1" x14ac:dyDescent="0.15">
      <c r="A40" s="36" t="s">
        <v>28</v>
      </c>
      <c r="B40" s="1881" t="s">
        <v>240</v>
      </c>
      <c r="C40" s="1882">
        <f>C39/C38</f>
        <v>528.32281896440963</v>
      </c>
      <c r="D40" s="1883">
        <v>527</v>
      </c>
      <c r="E40" s="1884">
        <v>403</v>
      </c>
      <c r="F40" s="1884">
        <v>499</v>
      </c>
      <c r="G40" s="1884">
        <v>559</v>
      </c>
      <c r="H40" s="1884">
        <v>427</v>
      </c>
      <c r="I40" s="1884">
        <v>503</v>
      </c>
      <c r="J40" s="1884">
        <v>714</v>
      </c>
      <c r="K40" s="1884">
        <v>828</v>
      </c>
      <c r="L40" s="1884">
        <v>929</v>
      </c>
      <c r="M40" s="1884">
        <v>628</v>
      </c>
      <c r="N40" s="1884">
        <v>411</v>
      </c>
      <c r="O40" s="1885">
        <v>423</v>
      </c>
      <c r="P40" s="35"/>
    </row>
    <row r="41" spans="1:16" ht="17.25" customHeight="1" x14ac:dyDescent="0.15">
      <c r="A41" s="37" t="s">
        <v>29</v>
      </c>
      <c r="B41" s="1886" t="s">
        <v>239</v>
      </c>
      <c r="C41" s="1877">
        <f>SUM(D41:O41)</f>
        <v>52706</v>
      </c>
      <c r="D41" s="1878">
        <v>5416</v>
      </c>
      <c r="E41" s="69">
        <v>4614</v>
      </c>
      <c r="F41" s="69">
        <v>4444</v>
      </c>
      <c r="G41" s="69">
        <v>3635</v>
      </c>
      <c r="H41" s="69">
        <v>3598</v>
      </c>
      <c r="I41" s="69">
        <v>3769</v>
      </c>
      <c r="J41" s="1879">
        <v>3203</v>
      </c>
      <c r="K41" s="69">
        <v>3990</v>
      </c>
      <c r="L41" s="1898">
        <v>3797</v>
      </c>
      <c r="M41" s="69">
        <v>5516</v>
      </c>
      <c r="N41" s="69">
        <v>5173</v>
      </c>
      <c r="O41" s="1880">
        <v>5551</v>
      </c>
      <c r="P41" s="35"/>
    </row>
    <row r="42" spans="1:16" ht="17.25" customHeight="1" x14ac:dyDescent="0.15">
      <c r="A42" s="34" t="s">
        <v>29</v>
      </c>
      <c r="B42" s="1876" t="s">
        <v>15</v>
      </c>
      <c r="C42" s="1877">
        <f>SUM(D42:O42)</f>
        <v>17464910</v>
      </c>
      <c r="D42" s="1878">
        <v>1422060</v>
      </c>
      <c r="E42" s="69">
        <v>953892</v>
      </c>
      <c r="F42" s="69">
        <v>1005653</v>
      </c>
      <c r="G42" s="69">
        <v>1094130</v>
      </c>
      <c r="H42" s="69">
        <v>1491064</v>
      </c>
      <c r="I42" s="69">
        <v>1579328</v>
      </c>
      <c r="J42" s="1879">
        <v>1645220</v>
      </c>
      <c r="K42" s="69">
        <v>1400006</v>
      </c>
      <c r="L42" s="69">
        <v>1296881</v>
      </c>
      <c r="M42" s="69">
        <v>2183333</v>
      </c>
      <c r="N42" s="69">
        <v>1572215</v>
      </c>
      <c r="O42" s="1880">
        <v>1821128</v>
      </c>
      <c r="P42" s="35"/>
    </row>
    <row r="43" spans="1:16" ht="17.25" customHeight="1" x14ac:dyDescent="0.15">
      <c r="A43" s="36" t="s">
        <v>29</v>
      </c>
      <c r="B43" s="1881" t="s">
        <v>240</v>
      </c>
      <c r="C43" s="1882">
        <f>C42/C41</f>
        <v>331.3647402572762</v>
      </c>
      <c r="D43" s="1883">
        <v>263</v>
      </c>
      <c r="E43" s="1884">
        <v>207</v>
      </c>
      <c r="F43" s="1884">
        <v>226</v>
      </c>
      <c r="G43" s="1884">
        <v>301</v>
      </c>
      <c r="H43" s="1884">
        <v>414</v>
      </c>
      <c r="I43" s="1884">
        <v>419</v>
      </c>
      <c r="J43" s="1884">
        <v>514</v>
      </c>
      <c r="K43" s="1884">
        <v>351</v>
      </c>
      <c r="L43" s="1884">
        <v>342</v>
      </c>
      <c r="M43" s="1884">
        <v>396</v>
      </c>
      <c r="N43" s="1884">
        <v>304</v>
      </c>
      <c r="O43" s="1885">
        <v>328</v>
      </c>
      <c r="P43" s="35"/>
    </row>
    <row r="44" spans="1:16" ht="17.25" customHeight="1" x14ac:dyDescent="0.15">
      <c r="A44" s="37" t="s">
        <v>30</v>
      </c>
      <c r="B44" s="1886" t="s">
        <v>239</v>
      </c>
      <c r="C44" s="1877">
        <f>SUM(D44:O44)</f>
        <v>8561</v>
      </c>
      <c r="D44" s="1878">
        <v>675</v>
      </c>
      <c r="E44" s="69">
        <v>735</v>
      </c>
      <c r="F44" s="69">
        <v>819</v>
      </c>
      <c r="G44" s="69">
        <v>830</v>
      </c>
      <c r="H44" s="69">
        <v>882</v>
      </c>
      <c r="I44" s="69">
        <v>713</v>
      </c>
      <c r="J44" s="1879">
        <v>733</v>
      </c>
      <c r="K44" s="69">
        <v>599</v>
      </c>
      <c r="L44" s="69">
        <v>611</v>
      </c>
      <c r="M44" s="69">
        <v>726</v>
      </c>
      <c r="N44" s="69">
        <v>612</v>
      </c>
      <c r="O44" s="1880">
        <v>626</v>
      </c>
      <c r="P44" s="35"/>
    </row>
    <row r="45" spans="1:16" ht="18" customHeight="1" x14ac:dyDescent="0.15">
      <c r="A45" s="34" t="s">
        <v>30</v>
      </c>
      <c r="B45" s="1876" t="s">
        <v>15</v>
      </c>
      <c r="C45" s="1877">
        <f>SUM(D45:O45)</f>
        <v>5921159</v>
      </c>
      <c r="D45" s="1878">
        <v>574323</v>
      </c>
      <c r="E45" s="69">
        <v>507450</v>
      </c>
      <c r="F45" s="69">
        <v>433977</v>
      </c>
      <c r="G45" s="69">
        <v>517566</v>
      </c>
      <c r="H45" s="69">
        <v>420806</v>
      </c>
      <c r="I45" s="69">
        <v>388242</v>
      </c>
      <c r="J45" s="1879">
        <v>449890</v>
      </c>
      <c r="K45" s="69">
        <v>499582</v>
      </c>
      <c r="L45" s="69">
        <v>510114</v>
      </c>
      <c r="M45" s="69">
        <v>560384</v>
      </c>
      <c r="N45" s="69">
        <v>536292</v>
      </c>
      <c r="O45" s="1880">
        <v>522533</v>
      </c>
      <c r="P45" s="35"/>
    </row>
    <row r="46" spans="1:16" ht="18" customHeight="1" x14ac:dyDescent="0.15">
      <c r="A46" s="36" t="s">
        <v>30</v>
      </c>
      <c r="B46" s="1881" t="s">
        <v>240</v>
      </c>
      <c r="C46" s="1882">
        <f>C45/C44</f>
        <v>691.64338278238529</v>
      </c>
      <c r="D46" s="1883">
        <v>851</v>
      </c>
      <c r="E46" s="1884">
        <v>690</v>
      </c>
      <c r="F46" s="1884">
        <v>530</v>
      </c>
      <c r="G46" s="1884">
        <v>623</v>
      </c>
      <c r="H46" s="1884">
        <v>477</v>
      </c>
      <c r="I46" s="1884">
        <v>544</v>
      </c>
      <c r="J46" s="1884">
        <v>614</v>
      </c>
      <c r="K46" s="1884">
        <v>835</v>
      </c>
      <c r="L46" s="1884">
        <v>836</v>
      </c>
      <c r="M46" s="1884">
        <v>772</v>
      </c>
      <c r="N46" s="1884">
        <v>876</v>
      </c>
      <c r="O46" s="1885">
        <v>835</v>
      </c>
      <c r="P46" s="35"/>
    </row>
    <row r="47" spans="1:16" ht="17.25" customHeight="1" x14ac:dyDescent="0.15">
      <c r="A47" s="37" t="s">
        <v>31</v>
      </c>
      <c r="B47" s="1886" t="s">
        <v>239</v>
      </c>
      <c r="C47" s="1877">
        <f>SUM(D47:O47)</f>
        <v>7858</v>
      </c>
      <c r="D47" s="1878">
        <v>711</v>
      </c>
      <c r="E47" s="69">
        <v>758</v>
      </c>
      <c r="F47" s="69">
        <v>766</v>
      </c>
      <c r="G47" s="69">
        <v>717</v>
      </c>
      <c r="H47" s="69">
        <v>726</v>
      </c>
      <c r="I47" s="69">
        <v>621</v>
      </c>
      <c r="J47" s="1879">
        <v>669</v>
      </c>
      <c r="K47" s="69">
        <v>477</v>
      </c>
      <c r="L47" s="69">
        <v>443</v>
      </c>
      <c r="M47" s="69">
        <v>531</v>
      </c>
      <c r="N47" s="69">
        <v>652</v>
      </c>
      <c r="O47" s="1880">
        <v>787</v>
      </c>
      <c r="P47" s="35"/>
    </row>
    <row r="48" spans="1:16" ht="17.25" customHeight="1" x14ac:dyDescent="0.15">
      <c r="A48" s="34" t="s">
        <v>31</v>
      </c>
      <c r="B48" s="1876" t="s">
        <v>15</v>
      </c>
      <c r="C48" s="1877">
        <f>SUM(D48:O48)</f>
        <v>1900350</v>
      </c>
      <c r="D48" s="1878">
        <v>132506</v>
      </c>
      <c r="E48" s="69">
        <v>156455</v>
      </c>
      <c r="F48" s="69">
        <v>210471</v>
      </c>
      <c r="G48" s="69">
        <v>22257</v>
      </c>
      <c r="H48" s="69">
        <v>225562</v>
      </c>
      <c r="I48" s="69">
        <v>177476</v>
      </c>
      <c r="J48" s="1879">
        <v>184575</v>
      </c>
      <c r="K48" s="69">
        <v>188583</v>
      </c>
      <c r="L48" s="69">
        <v>167650</v>
      </c>
      <c r="M48" s="69">
        <v>152225</v>
      </c>
      <c r="N48" s="69">
        <v>159771</v>
      </c>
      <c r="O48" s="1880">
        <v>122819</v>
      </c>
      <c r="P48" s="35"/>
    </row>
    <row r="49" spans="1:16" ht="17.25" customHeight="1" x14ac:dyDescent="0.15">
      <c r="A49" s="36" t="s">
        <v>31</v>
      </c>
      <c r="B49" s="1881" t="s">
        <v>240</v>
      </c>
      <c r="C49" s="1882">
        <f>C48/C47</f>
        <v>241.83634512598627</v>
      </c>
      <c r="D49" s="1883">
        <v>186</v>
      </c>
      <c r="E49" s="1884">
        <v>206</v>
      </c>
      <c r="F49" s="1884">
        <v>275</v>
      </c>
      <c r="G49" s="1884">
        <v>310</v>
      </c>
      <c r="H49" s="1884">
        <v>311</v>
      </c>
      <c r="I49" s="1884">
        <v>286</v>
      </c>
      <c r="J49" s="1884">
        <v>276</v>
      </c>
      <c r="K49" s="1884">
        <v>395</v>
      </c>
      <c r="L49" s="1884">
        <v>378</v>
      </c>
      <c r="M49" s="1884">
        <v>287</v>
      </c>
      <c r="N49" s="1884">
        <v>245</v>
      </c>
      <c r="O49" s="1885">
        <v>156</v>
      </c>
      <c r="P49" s="35"/>
    </row>
    <row r="50" spans="1:16" ht="17.25" customHeight="1" x14ac:dyDescent="0.15">
      <c r="A50" s="37" t="s">
        <v>32</v>
      </c>
      <c r="B50" s="1886" t="s">
        <v>239</v>
      </c>
      <c r="C50" s="1877">
        <f>SUM(D50:O50)</f>
        <v>34050</v>
      </c>
      <c r="D50" s="1878">
        <v>3835</v>
      </c>
      <c r="E50" s="69">
        <v>3413</v>
      </c>
      <c r="F50" s="69">
        <v>2950</v>
      </c>
      <c r="G50" s="69">
        <v>2360</v>
      </c>
      <c r="H50" s="69">
        <v>3134</v>
      </c>
      <c r="I50" s="69">
        <v>2356</v>
      </c>
      <c r="J50" s="1879">
        <v>2641</v>
      </c>
      <c r="K50" s="69">
        <v>1875</v>
      </c>
      <c r="L50" s="69">
        <v>1651</v>
      </c>
      <c r="M50" s="69">
        <v>2425</v>
      </c>
      <c r="N50" s="69">
        <v>3751</v>
      </c>
      <c r="O50" s="1880">
        <v>3659</v>
      </c>
      <c r="P50" s="35"/>
    </row>
    <row r="51" spans="1:16" ht="17.25" customHeight="1" x14ac:dyDescent="0.15">
      <c r="A51" s="34" t="s">
        <v>32</v>
      </c>
      <c r="B51" s="1876" t="s">
        <v>15</v>
      </c>
      <c r="C51" s="1877">
        <f>SUM(D51:O51)</f>
        <v>23029733</v>
      </c>
      <c r="D51" s="1878">
        <v>11127914</v>
      </c>
      <c r="E51" s="69">
        <v>1062180</v>
      </c>
      <c r="F51" s="69">
        <v>1211657</v>
      </c>
      <c r="G51" s="69">
        <v>1234698</v>
      </c>
      <c r="H51" s="69">
        <v>1136437</v>
      </c>
      <c r="I51" s="69">
        <v>1091605</v>
      </c>
      <c r="J51" s="1879">
        <v>1092508</v>
      </c>
      <c r="K51" s="69">
        <v>923775</v>
      </c>
      <c r="L51" s="69">
        <v>940734</v>
      </c>
      <c r="M51" s="69">
        <v>1163267</v>
      </c>
      <c r="N51" s="69">
        <v>1069590</v>
      </c>
      <c r="O51" s="1880">
        <v>975368</v>
      </c>
      <c r="P51" s="35"/>
    </row>
    <row r="52" spans="1:16" ht="17.25" customHeight="1" x14ac:dyDescent="0.15">
      <c r="A52" s="36" t="s">
        <v>32</v>
      </c>
      <c r="B52" s="1881" t="s">
        <v>240</v>
      </c>
      <c r="C52" s="1882">
        <f>C51/C50</f>
        <v>676.35045521292216</v>
      </c>
      <c r="D52" s="1883">
        <v>294</v>
      </c>
      <c r="E52" s="1884">
        <v>311</v>
      </c>
      <c r="F52" s="1884">
        <v>411</v>
      </c>
      <c r="G52" s="1884">
        <v>523</v>
      </c>
      <c r="H52" s="1884">
        <v>363</v>
      </c>
      <c r="I52" s="1884">
        <v>463</v>
      </c>
      <c r="J52" s="1884">
        <v>414</v>
      </c>
      <c r="K52" s="1884">
        <v>493</v>
      </c>
      <c r="L52" s="1884">
        <v>570</v>
      </c>
      <c r="M52" s="1884">
        <v>480</v>
      </c>
      <c r="N52" s="1884">
        <v>285</v>
      </c>
      <c r="O52" s="1885">
        <v>267</v>
      </c>
      <c r="P52" s="35"/>
    </row>
    <row r="53" spans="1:16" ht="17.25" customHeight="1" x14ac:dyDescent="0.15">
      <c r="A53" s="37" t="s">
        <v>33</v>
      </c>
      <c r="B53" s="1886" t="s">
        <v>239</v>
      </c>
      <c r="C53" s="1877">
        <f>SUM(D53:O53)</f>
        <v>71399</v>
      </c>
      <c r="D53" s="1878">
        <v>4062</v>
      </c>
      <c r="E53" s="69">
        <v>4663</v>
      </c>
      <c r="F53" s="69">
        <v>6266</v>
      </c>
      <c r="G53" s="69">
        <v>2932</v>
      </c>
      <c r="H53" s="69">
        <v>8229</v>
      </c>
      <c r="I53" s="69">
        <v>7715</v>
      </c>
      <c r="J53" s="1879">
        <v>6625</v>
      </c>
      <c r="K53" s="69">
        <v>8660</v>
      </c>
      <c r="L53" s="69">
        <v>7161</v>
      </c>
      <c r="M53" s="69">
        <v>5505</v>
      </c>
      <c r="N53" s="69">
        <v>5076</v>
      </c>
      <c r="O53" s="1880">
        <v>4505</v>
      </c>
      <c r="P53" s="35"/>
    </row>
    <row r="54" spans="1:16" ht="17.25" customHeight="1" x14ac:dyDescent="0.15">
      <c r="A54" s="34" t="s">
        <v>33</v>
      </c>
      <c r="B54" s="1876" t="s">
        <v>15</v>
      </c>
      <c r="C54" s="1877">
        <f>SUM(D54:O54)</f>
        <v>26673528</v>
      </c>
      <c r="D54" s="1878">
        <v>2466650</v>
      </c>
      <c r="E54" s="69">
        <v>2100424</v>
      </c>
      <c r="F54" s="69">
        <v>2208031</v>
      </c>
      <c r="G54" s="69">
        <v>1996205</v>
      </c>
      <c r="H54" s="69">
        <v>2026590</v>
      </c>
      <c r="I54" s="69">
        <v>2173553</v>
      </c>
      <c r="J54" s="1879">
        <v>2520707</v>
      </c>
      <c r="K54" s="69">
        <v>3214012</v>
      </c>
      <c r="L54" s="69">
        <v>2474547</v>
      </c>
      <c r="M54" s="69">
        <v>2329811</v>
      </c>
      <c r="N54" s="69">
        <v>1605225</v>
      </c>
      <c r="O54" s="1880">
        <v>1557773</v>
      </c>
      <c r="P54" s="35"/>
    </row>
    <row r="55" spans="1:16" ht="17.25" customHeight="1" x14ac:dyDescent="0.15">
      <c r="A55" s="36" t="s">
        <v>33</v>
      </c>
      <c r="B55" s="1881" t="s">
        <v>240</v>
      </c>
      <c r="C55" s="1882">
        <f>C54/C53</f>
        <v>373.58405579910084</v>
      </c>
      <c r="D55" s="1883">
        <v>607</v>
      </c>
      <c r="E55" s="1884">
        <v>450</v>
      </c>
      <c r="F55" s="1884">
        <v>352</v>
      </c>
      <c r="G55" s="1884">
        <v>288</v>
      </c>
      <c r="H55" s="1884">
        <v>246</v>
      </c>
      <c r="I55" s="1884">
        <v>282</v>
      </c>
      <c r="J55" s="1884">
        <v>380</v>
      </c>
      <c r="K55" s="1884">
        <v>371</v>
      </c>
      <c r="L55" s="1884">
        <v>346</v>
      </c>
      <c r="M55" s="1884">
        <v>423</v>
      </c>
      <c r="N55" s="1884">
        <v>316</v>
      </c>
      <c r="O55" s="1885">
        <v>346</v>
      </c>
      <c r="P55" s="35"/>
    </row>
    <row r="56" spans="1:16" ht="17.25" customHeight="1" x14ac:dyDescent="0.15">
      <c r="A56" s="37" t="s">
        <v>34</v>
      </c>
      <c r="B56" s="1886" t="s">
        <v>239</v>
      </c>
      <c r="C56" s="1877">
        <f>SUM(D56:O56)</f>
        <v>30060</v>
      </c>
      <c r="D56" s="1878">
        <v>1506</v>
      </c>
      <c r="E56" s="69">
        <v>1539</v>
      </c>
      <c r="F56" s="69">
        <v>2239</v>
      </c>
      <c r="G56" s="69">
        <v>2528</v>
      </c>
      <c r="H56" s="69">
        <v>3393</v>
      </c>
      <c r="I56" s="69">
        <v>3423</v>
      </c>
      <c r="J56" s="1879">
        <v>2864</v>
      </c>
      <c r="K56" s="69">
        <v>3689</v>
      </c>
      <c r="L56" s="69">
        <v>3110</v>
      </c>
      <c r="M56" s="69">
        <v>2590</v>
      </c>
      <c r="N56" s="69">
        <v>1859</v>
      </c>
      <c r="O56" s="1880">
        <v>1320</v>
      </c>
      <c r="P56" s="35"/>
    </row>
    <row r="57" spans="1:16" ht="17.25" customHeight="1" x14ac:dyDescent="0.15">
      <c r="A57" s="34" t="s">
        <v>34</v>
      </c>
      <c r="B57" s="1876" t="s">
        <v>15</v>
      </c>
      <c r="C57" s="1877">
        <f>SUM(D57:O57)</f>
        <v>12736779</v>
      </c>
      <c r="D57" s="1878">
        <v>708067</v>
      </c>
      <c r="E57" s="69">
        <v>764917</v>
      </c>
      <c r="F57" s="69">
        <v>1021058</v>
      </c>
      <c r="G57" s="69">
        <v>1155444</v>
      </c>
      <c r="H57" s="69">
        <v>1300068</v>
      </c>
      <c r="I57" s="69">
        <v>1369790</v>
      </c>
      <c r="J57" s="1879">
        <v>1412580</v>
      </c>
      <c r="K57" s="69">
        <v>1476492</v>
      </c>
      <c r="L57" s="69">
        <v>1041225</v>
      </c>
      <c r="M57" s="69">
        <v>1082813</v>
      </c>
      <c r="N57" s="69">
        <v>765632</v>
      </c>
      <c r="O57" s="1880">
        <v>638693</v>
      </c>
      <c r="P57" s="35"/>
    </row>
    <row r="58" spans="1:16" ht="17.25" customHeight="1" x14ac:dyDescent="0.15">
      <c r="A58" s="36" t="s">
        <v>34</v>
      </c>
      <c r="B58" s="1881" t="s">
        <v>240</v>
      </c>
      <c r="C58" s="1882">
        <f>C57/C56</f>
        <v>423.71187624750502</v>
      </c>
      <c r="D58" s="1883">
        <v>470</v>
      </c>
      <c r="E58" s="1884">
        <v>497</v>
      </c>
      <c r="F58" s="1884">
        <v>456</v>
      </c>
      <c r="G58" s="1884">
        <v>457</v>
      </c>
      <c r="H58" s="1884">
        <v>383</v>
      </c>
      <c r="I58" s="1884">
        <v>400</v>
      </c>
      <c r="J58" s="1884">
        <v>493</v>
      </c>
      <c r="K58" s="1884">
        <v>400</v>
      </c>
      <c r="L58" s="1884">
        <v>335</v>
      </c>
      <c r="M58" s="1884">
        <v>418</v>
      </c>
      <c r="N58" s="1884">
        <v>412</v>
      </c>
      <c r="O58" s="1885">
        <v>484</v>
      </c>
      <c r="P58" s="35"/>
    </row>
    <row r="59" spans="1:16" ht="17.25" customHeight="1" x14ac:dyDescent="0.15">
      <c r="A59" s="37" t="s">
        <v>35</v>
      </c>
      <c r="B59" s="1886" t="s">
        <v>239</v>
      </c>
      <c r="C59" s="1877">
        <f>SUM(D59:O59)</f>
        <v>8706</v>
      </c>
      <c r="D59" s="1878">
        <v>492</v>
      </c>
      <c r="E59" s="69">
        <v>553</v>
      </c>
      <c r="F59" s="69">
        <v>767</v>
      </c>
      <c r="G59" s="69">
        <v>787</v>
      </c>
      <c r="H59" s="69">
        <v>1101</v>
      </c>
      <c r="I59" s="69">
        <v>1131</v>
      </c>
      <c r="J59" s="1879">
        <v>842</v>
      </c>
      <c r="K59" s="69">
        <v>817</v>
      </c>
      <c r="L59" s="69">
        <v>592</v>
      </c>
      <c r="M59" s="69">
        <v>520</v>
      </c>
      <c r="N59" s="69">
        <v>568</v>
      </c>
      <c r="O59" s="1880">
        <v>536</v>
      </c>
      <c r="P59" s="35"/>
    </row>
    <row r="60" spans="1:16" ht="17.25" customHeight="1" x14ac:dyDescent="0.15">
      <c r="A60" s="34" t="s">
        <v>35</v>
      </c>
      <c r="B60" s="1876" t="s">
        <v>15</v>
      </c>
      <c r="C60" s="1877">
        <f>SUM(D60:O60)</f>
        <v>3257246</v>
      </c>
      <c r="D60" s="1878">
        <v>219022</v>
      </c>
      <c r="E60" s="69">
        <v>264091</v>
      </c>
      <c r="F60" s="69">
        <v>328040</v>
      </c>
      <c r="G60" s="69">
        <v>321936</v>
      </c>
      <c r="H60" s="69">
        <v>392863</v>
      </c>
      <c r="I60" s="69">
        <v>394669</v>
      </c>
      <c r="J60" s="1879">
        <v>299495</v>
      </c>
      <c r="K60" s="69">
        <v>235178</v>
      </c>
      <c r="L60" s="69">
        <v>144080</v>
      </c>
      <c r="M60" s="69">
        <v>193830</v>
      </c>
      <c r="N60" s="69">
        <v>240585</v>
      </c>
      <c r="O60" s="1880">
        <v>223457</v>
      </c>
      <c r="P60" s="35"/>
    </row>
    <row r="61" spans="1:16" ht="17.25" customHeight="1" x14ac:dyDescent="0.15">
      <c r="A61" s="36" t="s">
        <v>35</v>
      </c>
      <c r="B61" s="1881" t="s">
        <v>240</v>
      </c>
      <c r="C61" s="1882">
        <f>C60/C59</f>
        <v>374.13806570181487</v>
      </c>
      <c r="D61" s="1883">
        <v>445</v>
      </c>
      <c r="E61" s="1884">
        <v>478</v>
      </c>
      <c r="F61" s="1884">
        <v>428</v>
      </c>
      <c r="G61" s="1884">
        <v>409</v>
      </c>
      <c r="H61" s="1884">
        <v>357</v>
      </c>
      <c r="I61" s="1884">
        <v>349</v>
      </c>
      <c r="J61" s="1884">
        <v>356</v>
      </c>
      <c r="K61" s="1884">
        <v>288</v>
      </c>
      <c r="L61" s="1884">
        <v>243</v>
      </c>
      <c r="M61" s="1884">
        <v>373</v>
      </c>
      <c r="N61" s="1884">
        <v>424</v>
      </c>
      <c r="O61" s="1885">
        <v>417</v>
      </c>
      <c r="P61" s="35"/>
    </row>
    <row r="62" spans="1:16" ht="17.25" customHeight="1" x14ac:dyDescent="0.15">
      <c r="A62" s="37" t="s">
        <v>36</v>
      </c>
      <c r="B62" s="1886" t="s">
        <v>239</v>
      </c>
      <c r="C62" s="1877">
        <f>SUM(D62:O62)</f>
        <v>76487</v>
      </c>
      <c r="D62" s="1878">
        <v>5243</v>
      </c>
      <c r="E62" s="69">
        <v>4796</v>
      </c>
      <c r="F62" s="69">
        <v>5472</v>
      </c>
      <c r="G62" s="69">
        <v>6132</v>
      </c>
      <c r="H62" s="69">
        <v>9159</v>
      </c>
      <c r="I62" s="69">
        <v>8345</v>
      </c>
      <c r="J62" s="1879">
        <v>6910</v>
      </c>
      <c r="K62" s="69">
        <v>8654</v>
      </c>
      <c r="L62" s="69">
        <v>7018</v>
      </c>
      <c r="M62" s="69">
        <v>4933</v>
      </c>
      <c r="N62" s="69">
        <v>4995</v>
      </c>
      <c r="O62" s="1880">
        <v>4830</v>
      </c>
      <c r="P62" s="35"/>
    </row>
    <row r="63" spans="1:16" ht="17.25" customHeight="1" x14ac:dyDescent="0.15">
      <c r="A63" s="34" t="s">
        <v>36</v>
      </c>
      <c r="B63" s="1876" t="s">
        <v>15</v>
      </c>
      <c r="C63" s="1877">
        <f>SUM(D63:O63)</f>
        <v>28424913</v>
      </c>
      <c r="D63" s="1878">
        <v>1763776</v>
      </c>
      <c r="E63" s="69">
        <v>2053381</v>
      </c>
      <c r="F63" s="69">
        <v>2504474</v>
      </c>
      <c r="G63" s="69">
        <v>2524419</v>
      </c>
      <c r="H63" s="69">
        <v>2454917</v>
      </c>
      <c r="I63" s="69">
        <v>2269423</v>
      </c>
      <c r="J63" s="1879">
        <v>2509987</v>
      </c>
      <c r="K63" s="69">
        <v>3011173</v>
      </c>
      <c r="L63" s="69">
        <v>2623500</v>
      </c>
      <c r="M63" s="69">
        <v>2750906</v>
      </c>
      <c r="N63" s="69">
        <v>2308433</v>
      </c>
      <c r="O63" s="1880">
        <v>1650524</v>
      </c>
      <c r="P63" s="35"/>
    </row>
    <row r="64" spans="1:16" ht="17.25" customHeight="1" x14ac:dyDescent="0.15">
      <c r="A64" s="36" t="s">
        <v>36</v>
      </c>
      <c r="B64" s="1881" t="s">
        <v>240</v>
      </c>
      <c r="C64" s="1882">
        <f>C63/C62</f>
        <v>371.6306431158236</v>
      </c>
      <c r="D64" s="1883">
        <v>336</v>
      </c>
      <c r="E64" s="1884">
        <v>428</v>
      </c>
      <c r="F64" s="1884">
        <v>458</v>
      </c>
      <c r="G64" s="1884">
        <v>412</v>
      </c>
      <c r="H64" s="1884">
        <v>268</v>
      </c>
      <c r="I64" s="1884">
        <v>272</v>
      </c>
      <c r="J64" s="1884">
        <v>363</v>
      </c>
      <c r="K64" s="1884">
        <v>348</v>
      </c>
      <c r="L64" s="1884">
        <v>374</v>
      </c>
      <c r="M64" s="1884">
        <v>558</v>
      </c>
      <c r="N64" s="1884">
        <v>462</v>
      </c>
      <c r="O64" s="1885">
        <v>342</v>
      </c>
      <c r="P64" s="35"/>
    </row>
    <row r="65" spans="1:21" ht="17.25" customHeight="1" x14ac:dyDescent="0.15">
      <c r="A65" s="37" t="s">
        <v>37</v>
      </c>
      <c r="B65" s="1886" t="s">
        <v>239</v>
      </c>
      <c r="C65" s="1877">
        <f>SUM(D65:O65)</f>
        <v>24039</v>
      </c>
      <c r="D65" s="1878">
        <v>1776</v>
      </c>
      <c r="E65" s="69">
        <v>1507</v>
      </c>
      <c r="F65" s="69">
        <v>1741</v>
      </c>
      <c r="G65" s="69">
        <v>2087</v>
      </c>
      <c r="H65" s="69">
        <v>2769</v>
      </c>
      <c r="I65" s="69">
        <v>2333</v>
      </c>
      <c r="J65" s="1879">
        <v>1897</v>
      </c>
      <c r="K65" s="69">
        <v>2282</v>
      </c>
      <c r="L65" s="69">
        <v>2113</v>
      </c>
      <c r="M65" s="69">
        <v>1711</v>
      </c>
      <c r="N65" s="69">
        <v>1874</v>
      </c>
      <c r="O65" s="1880">
        <v>1949</v>
      </c>
      <c r="P65" s="35"/>
    </row>
    <row r="66" spans="1:21" ht="17.25" customHeight="1" x14ac:dyDescent="0.15">
      <c r="A66" s="34" t="s">
        <v>37</v>
      </c>
      <c r="B66" s="1876" t="s">
        <v>15</v>
      </c>
      <c r="C66" s="1877">
        <f>SUM(D66:O66)</f>
        <v>13675097</v>
      </c>
      <c r="D66" s="1878">
        <v>1013546</v>
      </c>
      <c r="E66" s="69">
        <v>1117849</v>
      </c>
      <c r="F66" s="69">
        <v>1314834</v>
      </c>
      <c r="G66" s="69">
        <v>1260214</v>
      </c>
      <c r="H66" s="69">
        <v>100417</v>
      </c>
      <c r="I66" s="69">
        <v>980886</v>
      </c>
      <c r="J66" s="1879">
        <v>1235396</v>
      </c>
      <c r="K66" s="69">
        <v>1513330</v>
      </c>
      <c r="L66" s="69">
        <v>1272595</v>
      </c>
      <c r="M66" s="69">
        <v>1662231</v>
      </c>
      <c r="N66" s="69">
        <v>1320211</v>
      </c>
      <c r="O66" s="1880">
        <v>883588</v>
      </c>
      <c r="P66" s="35"/>
    </row>
    <row r="67" spans="1:21" ht="17.25" customHeight="1" x14ac:dyDescent="0.15">
      <c r="A67" s="36" t="s">
        <v>37</v>
      </c>
      <c r="B67" s="1881" t="s">
        <v>240</v>
      </c>
      <c r="C67" s="1882">
        <f>C66/C65</f>
        <v>568.87129248304836</v>
      </c>
      <c r="D67" s="1883">
        <v>571</v>
      </c>
      <c r="E67" s="1884">
        <v>742</v>
      </c>
      <c r="F67" s="1884">
        <v>755</v>
      </c>
      <c r="G67" s="1884">
        <v>604</v>
      </c>
      <c r="H67" s="1884">
        <v>397</v>
      </c>
      <c r="I67" s="1884">
        <v>420</v>
      </c>
      <c r="J67" s="1884">
        <v>651</v>
      </c>
      <c r="K67" s="1884">
        <v>663</v>
      </c>
      <c r="L67" s="1884">
        <v>602</v>
      </c>
      <c r="M67" s="1884">
        <v>971</v>
      </c>
      <c r="N67" s="1884">
        <v>704</v>
      </c>
      <c r="O67" s="1885">
        <v>453</v>
      </c>
      <c r="P67" s="35"/>
    </row>
    <row r="68" spans="1:21" ht="17.25" customHeight="1" x14ac:dyDescent="0.15">
      <c r="A68" s="37" t="s">
        <v>38</v>
      </c>
      <c r="B68" s="1886" t="s">
        <v>239</v>
      </c>
      <c r="C68" s="1877">
        <f>SUM(D68:O68)</f>
        <v>24906</v>
      </c>
      <c r="D68" s="1878">
        <v>1348</v>
      </c>
      <c r="E68" s="69">
        <v>1277</v>
      </c>
      <c r="F68" s="69">
        <v>2042</v>
      </c>
      <c r="G68" s="69">
        <v>2399</v>
      </c>
      <c r="H68" s="69">
        <v>2802</v>
      </c>
      <c r="I68" s="69">
        <v>2482</v>
      </c>
      <c r="J68" s="1879">
        <v>1970</v>
      </c>
      <c r="K68" s="69">
        <v>2543</v>
      </c>
      <c r="L68" s="69">
        <v>2476</v>
      </c>
      <c r="M68" s="69">
        <v>1898</v>
      </c>
      <c r="N68" s="69">
        <v>1876</v>
      </c>
      <c r="O68" s="1880">
        <v>1793</v>
      </c>
      <c r="P68" s="35"/>
    </row>
    <row r="69" spans="1:21" ht="17.25" customHeight="1" x14ac:dyDescent="0.15">
      <c r="A69" s="34" t="s">
        <v>38</v>
      </c>
      <c r="B69" s="1876" t="s">
        <v>15</v>
      </c>
      <c r="C69" s="1877">
        <f>SUM(D69:O69)</f>
        <v>13484973</v>
      </c>
      <c r="D69" s="1878">
        <v>947167</v>
      </c>
      <c r="E69" s="69">
        <v>1070786</v>
      </c>
      <c r="F69" s="69">
        <v>1366085</v>
      </c>
      <c r="G69" s="69">
        <v>1555535</v>
      </c>
      <c r="H69" s="69">
        <v>1361176</v>
      </c>
      <c r="I69" s="69">
        <v>1220578</v>
      </c>
      <c r="J69" s="1879">
        <v>1196389</v>
      </c>
      <c r="K69" s="69">
        <v>1191401</v>
      </c>
      <c r="L69" s="69">
        <v>1060500</v>
      </c>
      <c r="M69" s="69">
        <v>1059983</v>
      </c>
      <c r="N69" s="69">
        <v>803256</v>
      </c>
      <c r="O69" s="1880">
        <v>652117</v>
      </c>
      <c r="P69" s="35"/>
    </row>
    <row r="70" spans="1:21" ht="17.25" customHeight="1" x14ac:dyDescent="0.15">
      <c r="A70" s="36" t="s">
        <v>38</v>
      </c>
      <c r="B70" s="1881" t="s">
        <v>240</v>
      </c>
      <c r="C70" s="1882">
        <f>C69/C68</f>
        <v>541.43471452662004</v>
      </c>
      <c r="D70" s="1883">
        <v>703</v>
      </c>
      <c r="E70" s="1884">
        <v>838</v>
      </c>
      <c r="F70" s="1884">
        <v>669</v>
      </c>
      <c r="G70" s="1884">
        <v>648</v>
      </c>
      <c r="H70" s="1884">
        <v>486</v>
      </c>
      <c r="I70" s="1884">
        <v>492</v>
      </c>
      <c r="J70" s="1884">
        <v>607</v>
      </c>
      <c r="K70" s="1884">
        <v>468</v>
      </c>
      <c r="L70" s="1884">
        <v>428</v>
      </c>
      <c r="M70" s="1884">
        <v>559</v>
      </c>
      <c r="N70" s="1884">
        <v>428</v>
      </c>
      <c r="O70" s="1885">
        <v>364</v>
      </c>
      <c r="P70" s="35"/>
    </row>
    <row r="71" spans="1:21" ht="17.25" customHeight="1" x14ac:dyDescent="0.15">
      <c r="A71" s="37" t="s">
        <v>39</v>
      </c>
      <c r="B71" s="1886" t="s">
        <v>239</v>
      </c>
      <c r="C71" s="1877">
        <f>SUM(D71:O71)</f>
        <v>14003</v>
      </c>
      <c r="D71" s="1878">
        <v>5</v>
      </c>
      <c r="E71" s="69">
        <v>8</v>
      </c>
      <c r="F71" s="69">
        <v>13</v>
      </c>
      <c r="G71" s="69">
        <v>59</v>
      </c>
      <c r="H71" s="1894">
        <v>903</v>
      </c>
      <c r="I71" s="69">
        <v>4292</v>
      </c>
      <c r="J71" s="1879">
        <v>4401</v>
      </c>
      <c r="K71" s="69">
        <v>3109</v>
      </c>
      <c r="L71" s="69">
        <v>1119</v>
      </c>
      <c r="M71" s="69">
        <v>76</v>
      </c>
      <c r="N71" s="69">
        <v>15</v>
      </c>
      <c r="O71" s="1880">
        <v>3</v>
      </c>
      <c r="P71" s="35"/>
    </row>
    <row r="72" spans="1:21" ht="17.25" customHeight="1" x14ac:dyDescent="0.15">
      <c r="A72" s="34" t="s">
        <v>39</v>
      </c>
      <c r="B72" s="1876" t="s">
        <v>15</v>
      </c>
      <c r="C72" s="1877">
        <f>SUM(D72:O72)</f>
        <v>3769965</v>
      </c>
      <c r="D72" s="1878">
        <v>2566</v>
      </c>
      <c r="E72" s="69">
        <v>3442</v>
      </c>
      <c r="F72" s="69">
        <v>6696</v>
      </c>
      <c r="G72" s="69">
        <v>33714</v>
      </c>
      <c r="H72" s="69">
        <v>329005</v>
      </c>
      <c r="I72" s="69">
        <v>1209857</v>
      </c>
      <c r="J72" s="1879">
        <v>1065811</v>
      </c>
      <c r="K72" s="69">
        <v>808332</v>
      </c>
      <c r="L72" s="69">
        <v>283882</v>
      </c>
      <c r="M72" s="69">
        <v>20313</v>
      </c>
      <c r="N72" s="69">
        <v>5081</v>
      </c>
      <c r="O72" s="1880">
        <v>1266</v>
      </c>
      <c r="P72" s="35"/>
    </row>
    <row r="73" spans="1:21" ht="17.25" customHeight="1" x14ac:dyDescent="0.15">
      <c r="A73" s="36" t="s">
        <v>39</v>
      </c>
      <c r="B73" s="1881" t="s">
        <v>240</v>
      </c>
      <c r="C73" s="1882">
        <f>C72/C71</f>
        <v>269.22552310219237</v>
      </c>
      <c r="D73" s="1883">
        <v>475</v>
      </c>
      <c r="E73" s="1884">
        <v>445</v>
      </c>
      <c r="F73" s="1884">
        <v>519</v>
      </c>
      <c r="G73" s="1884">
        <v>569</v>
      </c>
      <c r="H73" s="1884">
        <v>364</v>
      </c>
      <c r="I73" s="1884">
        <v>282</v>
      </c>
      <c r="J73" s="1884">
        <v>242</v>
      </c>
      <c r="K73" s="1884">
        <v>260</v>
      </c>
      <c r="L73" s="1884">
        <v>254</v>
      </c>
      <c r="M73" s="1884">
        <v>266</v>
      </c>
      <c r="N73" s="1884">
        <v>341</v>
      </c>
      <c r="O73" s="1885">
        <v>380</v>
      </c>
      <c r="P73" s="35"/>
    </row>
    <row r="74" spans="1:21" ht="17.25" customHeight="1" x14ac:dyDescent="0.15">
      <c r="A74" s="37" t="s">
        <v>40</v>
      </c>
      <c r="B74" s="1886" t="s">
        <v>239</v>
      </c>
      <c r="C74" s="1877">
        <f>SUM(D74:O74)</f>
        <v>27295</v>
      </c>
      <c r="D74" s="1878">
        <v>1881</v>
      </c>
      <c r="E74" s="69">
        <v>2143</v>
      </c>
      <c r="F74" s="69">
        <v>2683</v>
      </c>
      <c r="G74" s="69">
        <v>2192</v>
      </c>
      <c r="H74" s="69">
        <v>2186</v>
      </c>
      <c r="I74" s="69">
        <v>2158</v>
      </c>
      <c r="J74" s="1879">
        <v>323</v>
      </c>
      <c r="K74" s="69">
        <v>2292</v>
      </c>
      <c r="L74" s="69">
        <v>3250</v>
      </c>
      <c r="M74" s="69">
        <v>3388</v>
      </c>
      <c r="N74" s="69">
        <v>2435</v>
      </c>
      <c r="O74" s="1880">
        <v>2364</v>
      </c>
      <c r="P74" s="35"/>
    </row>
    <row r="75" spans="1:21" ht="17.25" customHeight="1" x14ac:dyDescent="0.15">
      <c r="A75" s="34" t="s">
        <v>40</v>
      </c>
      <c r="B75" s="1876" t="s">
        <v>15</v>
      </c>
      <c r="C75" s="1877">
        <f>SUM(D75:O75)</f>
        <v>5023785</v>
      </c>
      <c r="D75" s="1878">
        <v>376683</v>
      </c>
      <c r="E75" s="69">
        <v>320130</v>
      </c>
      <c r="F75" s="69">
        <v>354762</v>
      </c>
      <c r="G75" s="69">
        <v>385698</v>
      </c>
      <c r="H75" s="69">
        <v>434830</v>
      </c>
      <c r="I75" s="69">
        <v>603668</v>
      </c>
      <c r="J75" s="1879">
        <v>125793</v>
      </c>
      <c r="K75" s="69">
        <v>555542</v>
      </c>
      <c r="L75" s="69">
        <v>443604</v>
      </c>
      <c r="M75" s="69">
        <v>520192</v>
      </c>
      <c r="N75" s="69">
        <v>387441</v>
      </c>
      <c r="O75" s="1880">
        <v>515442</v>
      </c>
      <c r="P75" s="35"/>
    </row>
    <row r="76" spans="1:21" ht="17.25" customHeight="1" x14ac:dyDescent="0.15">
      <c r="A76" s="36" t="s">
        <v>40</v>
      </c>
      <c r="B76" s="1881" t="s">
        <v>240</v>
      </c>
      <c r="C76" s="1882">
        <f>C75/C74</f>
        <v>184.05513830371862</v>
      </c>
      <c r="D76" s="1883">
        <v>200</v>
      </c>
      <c r="E76" s="1884">
        <v>149</v>
      </c>
      <c r="F76" s="1884">
        <v>132</v>
      </c>
      <c r="G76" s="1884">
        <v>176</v>
      </c>
      <c r="H76" s="1884">
        <v>199</v>
      </c>
      <c r="I76" s="1884">
        <v>280</v>
      </c>
      <c r="J76" s="1884">
        <v>389</v>
      </c>
      <c r="K76" s="1884">
        <v>242</v>
      </c>
      <c r="L76" s="1884">
        <v>137</v>
      </c>
      <c r="M76" s="1884">
        <v>154</v>
      </c>
      <c r="N76" s="1884">
        <v>159</v>
      </c>
      <c r="O76" s="1885">
        <v>218</v>
      </c>
      <c r="P76" s="35"/>
    </row>
    <row r="77" spans="1:21" s="41" customFormat="1" ht="17.25" customHeight="1" x14ac:dyDescent="0.15">
      <c r="A77" s="38" t="s">
        <v>41</v>
      </c>
      <c r="B77" s="1886" t="s">
        <v>239</v>
      </c>
      <c r="C77" s="1877">
        <f>SUM(D77:O77)</f>
        <v>93945</v>
      </c>
      <c r="D77" s="1878">
        <v>8307</v>
      </c>
      <c r="E77" s="1879">
        <v>8286</v>
      </c>
      <c r="F77" s="69">
        <v>9236</v>
      </c>
      <c r="G77" s="1879">
        <v>10013</v>
      </c>
      <c r="H77" s="1879">
        <v>8375</v>
      </c>
      <c r="I77" s="1879">
        <v>6720</v>
      </c>
      <c r="J77" s="1879">
        <v>4502</v>
      </c>
      <c r="K77" s="1879">
        <v>7071</v>
      </c>
      <c r="L77" s="1879">
        <v>7545</v>
      </c>
      <c r="M77" s="1879">
        <v>8506</v>
      </c>
      <c r="N77" s="1879">
        <v>6812</v>
      </c>
      <c r="O77" s="1897">
        <v>8572</v>
      </c>
      <c r="P77" s="39"/>
      <c r="Q77" s="738"/>
      <c r="R77" s="40"/>
      <c r="T77" s="4"/>
      <c r="U77" s="4"/>
    </row>
    <row r="78" spans="1:21" s="41" customFormat="1" ht="17.25" customHeight="1" x14ac:dyDescent="0.15">
      <c r="A78" s="42" t="s">
        <v>42</v>
      </c>
      <c r="B78" s="1876" t="s">
        <v>15</v>
      </c>
      <c r="C78" s="1877">
        <f>SUM(D78:O78)</f>
        <v>14848459</v>
      </c>
      <c r="D78" s="1878">
        <v>718662</v>
      </c>
      <c r="E78" s="1879">
        <v>746926</v>
      </c>
      <c r="F78" s="69">
        <v>1166902</v>
      </c>
      <c r="G78" s="1879">
        <v>1586436</v>
      </c>
      <c r="H78" s="1879">
        <v>1940911</v>
      </c>
      <c r="I78" s="1879">
        <v>1893694</v>
      </c>
      <c r="J78" s="1879">
        <v>1514528</v>
      </c>
      <c r="K78" s="1879">
        <v>1170974</v>
      </c>
      <c r="L78" s="1879">
        <v>893821</v>
      </c>
      <c r="M78" s="1879">
        <v>1063556</v>
      </c>
      <c r="N78" s="1879">
        <v>936228</v>
      </c>
      <c r="O78" s="1897">
        <v>1215821</v>
      </c>
      <c r="P78" s="39"/>
      <c r="Q78" s="738"/>
      <c r="R78" s="40"/>
      <c r="T78" s="4"/>
      <c r="U78" s="4"/>
    </row>
    <row r="79" spans="1:21" s="41" customFormat="1" ht="17.25" customHeight="1" x14ac:dyDescent="0.15">
      <c r="A79" s="43" t="s">
        <v>42</v>
      </c>
      <c r="B79" s="1881" t="s">
        <v>240</v>
      </c>
      <c r="C79" s="1882">
        <f>C78/C77</f>
        <v>158.05480866464421</v>
      </c>
      <c r="D79" s="1883">
        <v>87</v>
      </c>
      <c r="E79" s="1884">
        <v>90</v>
      </c>
      <c r="F79" s="1884">
        <v>126</v>
      </c>
      <c r="G79" s="1884">
        <v>158</v>
      </c>
      <c r="H79" s="1884">
        <v>232</v>
      </c>
      <c r="I79" s="1884">
        <v>282</v>
      </c>
      <c r="J79" s="1884">
        <v>336</v>
      </c>
      <c r="K79" s="1884">
        <v>166</v>
      </c>
      <c r="L79" s="1884">
        <v>118</v>
      </c>
      <c r="M79" s="1884">
        <v>125</v>
      </c>
      <c r="N79" s="1884">
        <v>137</v>
      </c>
      <c r="O79" s="1885">
        <v>142</v>
      </c>
      <c r="P79" s="39"/>
      <c r="Q79" s="738"/>
      <c r="R79" s="40"/>
      <c r="T79" s="4"/>
      <c r="U79" s="4"/>
    </row>
    <row r="80" spans="1:21" ht="17.25" customHeight="1" x14ac:dyDescent="0.15">
      <c r="A80" s="37" t="s">
        <v>43</v>
      </c>
      <c r="B80" s="1886" t="s">
        <v>239</v>
      </c>
      <c r="C80" s="1877">
        <f>SUM(D80:O80)</f>
        <v>26325</v>
      </c>
      <c r="D80" s="1878">
        <v>2579</v>
      </c>
      <c r="E80" s="69">
        <v>2818</v>
      </c>
      <c r="F80" s="69">
        <v>2482</v>
      </c>
      <c r="G80" s="69">
        <v>2054</v>
      </c>
      <c r="H80" s="69">
        <v>1301</v>
      </c>
      <c r="I80" s="69">
        <v>1232</v>
      </c>
      <c r="J80" s="1879">
        <v>1252</v>
      </c>
      <c r="K80" s="69">
        <v>1384</v>
      </c>
      <c r="L80" s="69">
        <v>2443</v>
      </c>
      <c r="M80" s="69">
        <v>2946</v>
      </c>
      <c r="N80" s="69">
        <v>2634</v>
      </c>
      <c r="O80" s="1880">
        <v>3200</v>
      </c>
      <c r="P80" s="35"/>
    </row>
    <row r="81" spans="1:21" ht="17.25" customHeight="1" x14ac:dyDescent="0.15">
      <c r="A81" s="34" t="s">
        <v>43</v>
      </c>
      <c r="B81" s="1876" t="s">
        <v>15</v>
      </c>
      <c r="C81" s="1877">
        <f>SUM(D81:O81)</f>
        <v>7086441</v>
      </c>
      <c r="D81" s="1878">
        <v>629718</v>
      </c>
      <c r="E81" s="69">
        <v>646033</v>
      </c>
      <c r="F81" s="69">
        <v>594105</v>
      </c>
      <c r="G81" s="69">
        <v>518847</v>
      </c>
      <c r="H81" s="69">
        <v>397497</v>
      </c>
      <c r="I81" s="69">
        <v>416776</v>
      </c>
      <c r="J81" s="1879">
        <v>393384</v>
      </c>
      <c r="K81" s="69">
        <v>474561</v>
      </c>
      <c r="L81" s="69">
        <v>620214</v>
      </c>
      <c r="M81" s="69">
        <v>854779</v>
      </c>
      <c r="N81" s="69">
        <v>711889</v>
      </c>
      <c r="O81" s="1880">
        <v>828638</v>
      </c>
      <c r="P81" s="35"/>
    </row>
    <row r="82" spans="1:21" ht="17.25" customHeight="1" x14ac:dyDescent="0.15">
      <c r="A82" s="36" t="s">
        <v>43</v>
      </c>
      <c r="B82" s="1881" t="s">
        <v>240</v>
      </c>
      <c r="C82" s="1882">
        <f>C81/C80</f>
        <v>269.19054131054133</v>
      </c>
      <c r="D82" s="1883">
        <v>244</v>
      </c>
      <c r="E82" s="1884">
        <v>229</v>
      </c>
      <c r="F82" s="1884">
        <v>239</v>
      </c>
      <c r="G82" s="1884">
        <v>253</v>
      </c>
      <c r="H82" s="1884">
        <v>306</v>
      </c>
      <c r="I82" s="1884">
        <v>338</v>
      </c>
      <c r="J82" s="1884">
        <v>314</v>
      </c>
      <c r="K82" s="1884">
        <v>343</v>
      </c>
      <c r="L82" s="1884">
        <v>254</v>
      </c>
      <c r="M82" s="1884">
        <v>290</v>
      </c>
      <c r="N82" s="1884">
        <v>270</v>
      </c>
      <c r="O82" s="1885">
        <v>259</v>
      </c>
      <c r="P82" s="35"/>
    </row>
    <row r="83" spans="1:21" ht="17.25" customHeight="1" x14ac:dyDescent="0.15">
      <c r="A83" s="37" t="s">
        <v>44</v>
      </c>
      <c r="B83" s="1886" t="s">
        <v>239</v>
      </c>
      <c r="C83" s="1877">
        <f>SUM(D83:O83)</f>
        <v>128137</v>
      </c>
      <c r="D83" s="1878">
        <v>8126</v>
      </c>
      <c r="E83" s="69">
        <v>11194</v>
      </c>
      <c r="F83" s="69">
        <v>12237</v>
      </c>
      <c r="G83" s="69">
        <v>14258</v>
      </c>
      <c r="H83" s="69">
        <v>13348</v>
      </c>
      <c r="I83" s="69">
        <v>10048</v>
      </c>
      <c r="J83" s="1879">
        <v>10025</v>
      </c>
      <c r="K83" s="69">
        <v>9719</v>
      </c>
      <c r="L83" s="69">
        <v>9635</v>
      </c>
      <c r="M83" s="69">
        <v>10496</v>
      </c>
      <c r="N83" s="69">
        <v>9122</v>
      </c>
      <c r="O83" s="1880">
        <v>9929</v>
      </c>
      <c r="P83" s="35"/>
    </row>
    <row r="84" spans="1:21" ht="17.25" customHeight="1" x14ac:dyDescent="0.15">
      <c r="A84" s="34" t="s">
        <v>44</v>
      </c>
      <c r="B84" s="1876" t="s">
        <v>15</v>
      </c>
      <c r="C84" s="1877">
        <f>SUM(D84:O84)</f>
        <v>10581210</v>
      </c>
      <c r="D84" s="1878">
        <v>769170</v>
      </c>
      <c r="E84" s="69">
        <v>921812</v>
      </c>
      <c r="F84" s="69">
        <v>934295</v>
      </c>
      <c r="G84" s="69">
        <v>842133</v>
      </c>
      <c r="H84" s="69">
        <v>625293</v>
      </c>
      <c r="I84" s="69">
        <v>955514</v>
      </c>
      <c r="J84" s="1879">
        <v>1370173</v>
      </c>
      <c r="K84" s="69">
        <v>1124950</v>
      </c>
      <c r="L84" s="69">
        <v>796611</v>
      </c>
      <c r="M84" s="69">
        <v>806541</v>
      </c>
      <c r="N84" s="69">
        <v>681423</v>
      </c>
      <c r="O84" s="1880">
        <v>753295</v>
      </c>
      <c r="P84" s="35"/>
    </row>
    <row r="85" spans="1:21" ht="17.25" customHeight="1" x14ac:dyDescent="0.15">
      <c r="A85" s="36" t="s">
        <v>44</v>
      </c>
      <c r="B85" s="1881" t="s">
        <v>240</v>
      </c>
      <c r="C85" s="1882">
        <f>C84/C83</f>
        <v>82.577319587628864</v>
      </c>
      <c r="D85" s="1883">
        <v>95</v>
      </c>
      <c r="E85" s="1884">
        <v>82</v>
      </c>
      <c r="F85" s="1884">
        <v>76</v>
      </c>
      <c r="G85" s="1884">
        <v>59</v>
      </c>
      <c r="H85" s="1884">
        <v>47</v>
      </c>
      <c r="I85" s="1884">
        <v>95</v>
      </c>
      <c r="J85" s="1884">
        <v>137</v>
      </c>
      <c r="K85" s="1884">
        <v>116</v>
      </c>
      <c r="L85" s="1884">
        <v>83</v>
      </c>
      <c r="M85" s="1884">
        <v>77</v>
      </c>
      <c r="N85" s="1884">
        <v>75</v>
      </c>
      <c r="O85" s="1885">
        <v>76</v>
      </c>
      <c r="P85" s="35"/>
    </row>
    <row r="86" spans="1:21" ht="17.25" customHeight="1" x14ac:dyDescent="0.15">
      <c r="A86" s="37" t="s">
        <v>45</v>
      </c>
      <c r="B86" s="1886" t="s">
        <v>239</v>
      </c>
      <c r="C86" s="1877">
        <f>SUM(D86:O86)</f>
        <v>7364</v>
      </c>
      <c r="D86" s="1878">
        <v>667</v>
      </c>
      <c r="E86" s="69">
        <v>661</v>
      </c>
      <c r="F86" s="69">
        <v>524</v>
      </c>
      <c r="G86" s="69">
        <v>289</v>
      </c>
      <c r="H86" s="69">
        <v>179</v>
      </c>
      <c r="I86" s="69">
        <v>121</v>
      </c>
      <c r="J86" s="1879">
        <v>169</v>
      </c>
      <c r="K86" s="69">
        <v>379</v>
      </c>
      <c r="L86" s="69">
        <v>854</v>
      </c>
      <c r="M86" s="69">
        <v>1119</v>
      </c>
      <c r="N86" s="69">
        <v>1014</v>
      </c>
      <c r="O86" s="1880">
        <v>1388</v>
      </c>
      <c r="P86" s="35"/>
    </row>
    <row r="87" spans="1:21" ht="17.25" customHeight="1" x14ac:dyDescent="0.15">
      <c r="A87" s="34" t="s">
        <v>45</v>
      </c>
      <c r="B87" s="1876" t="s">
        <v>15</v>
      </c>
      <c r="C87" s="1877">
        <f>SUM(D87:O87)</f>
        <v>3656297</v>
      </c>
      <c r="D87" s="1878">
        <v>307015</v>
      </c>
      <c r="E87" s="69">
        <v>344402</v>
      </c>
      <c r="F87" s="69">
        <v>326713</v>
      </c>
      <c r="G87" s="69">
        <v>256258</v>
      </c>
      <c r="H87" s="69">
        <v>166042</v>
      </c>
      <c r="I87" s="69">
        <v>177863</v>
      </c>
      <c r="J87" s="1879">
        <v>171902</v>
      </c>
      <c r="K87" s="69">
        <v>236876</v>
      </c>
      <c r="L87" s="69">
        <v>391201</v>
      </c>
      <c r="M87" s="69">
        <v>424551</v>
      </c>
      <c r="N87" s="69">
        <v>333088</v>
      </c>
      <c r="O87" s="1880">
        <v>520386</v>
      </c>
      <c r="P87" s="35"/>
    </row>
    <row r="88" spans="1:21" ht="17.25" customHeight="1" x14ac:dyDescent="0.15">
      <c r="A88" s="36" t="s">
        <v>45</v>
      </c>
      <c r="B88" s="1881" t="s">
        <v>240</v>
      </c>
      <c r="C88" s="1882">
        <f>C87/C86</f>
        <v>496.50964149918525</v>
      </c>
      <c r="D88" s="1883">
        <v>460</v>
      </c>
      <c r="E88" s="1884">
        <v>521</v>
      </c>
      <c r="F88" s="1884">
        <v>623</v>
      </c>
      <c r="G88" s="1884">
        <v>888</v>
      </c>
      <c r="H88" s="1884">
        <v>929</v>
      </c>
      <c r="I88" s="1884">
        <v>1472</v>
      </c>
      <c r="J88" s="1884">
        <v>1018</v>
      </c>
      <c r="K88" s="1884">
        <v>624</v>
      </c>
      <c r="L88" s="1884">
        <v>458</v>
      </c>
      <c r="M88" s="1884">
        <v>379</v>
      </c>
      <c r="N88" s="1884">
        <v>328</v>
      </c>
      <c r="O88" s="1885">
        <v>375</v>
      </c>
      <c r="P88" s="35"/>
    </row>
    <row r="89" spans="1:21" s="41" customFormat="1" ht="17.25" customHeight="1" x14ac:dyDescent="0.15">
      <c r="A89" s="38" t="s">
        <v>46</v>
      </c>
      <c r="B89" s="1886" t="s">
        <v>239</v>
      </c>
      <c r="C89" s="1877">
        <f>SUM(D89:O89)</f>
        <v>5285.9170000000004</v>
      </c>
      <c r="D89" s="1878">
        <v>522.78099999999995</v>
      </c>
      <c r="E89" s="1879">
        <v>534.64800000000002</v>
      </c>
      <c r="F89" s="69">
        <v>500.49099999999999</v>
      </c>
      <c r="G89" s="1879">
        <v>504.68799999999999</v>
      </c>
      <c r="H89" s="1879">
        <v>479.089</v>
      </c>
      <c r="I89" s="1879">
        <v>383.45499999999998</v>
      </c>
      <c r="J89" s="1879">
        <v>350.62</v>
      </c>
      <c r="K89" s="1879">
        <v>382.858</v>
      </c>
      <c r="L89" s="1879">
        <v>366.024</v>
      </c>
      <c r="M89" s="1879">
        <v>372.35199999999998</v>
      </c>
      <c r="N89" s="1879">
        <v>460.71899999999999</v>
      </c>
      <c r="O89" s="1897">
        <v>428.19200000000001</v>
      </c>
      <c r="P89" s="39"/>
      <c r="Q89" s="738"/>
      <c r="R89" s="40"/>
      <c r="T89" s="4"/>
      <c r="U89" s="4"/>
    </row>
    <row r="90" spans="1:21" s="41" customFormat="1" ht="17.25" customHeight="1" x14ac:dyDescent="0.15">
      <c r="A90" s="42" t="s">
        <v>47</v>
      </c>
      <c r="B90" s="1876" t="s">
        <v>15</v>
      </c>
      <c r="C90" s="1877">
        <f>SUM(D90:O90)</f>
        <v>1616406.75</v>
      </c>
      <c r="D90" s="1878">
        <v>222648.46400000001</v>
      </c>
      <c r="E90" s="1879">
        <v>141406.554</v>
      </c>
      <c r="F90" s="69">
        <v>132906.53400000001</v>
      </c>
      <c r="G90" s="1879">
        <v>138639.125</v>
      </c>
      <c r="H90" s="1879">
        <v>109512.82799999999</v>
      </c>
      <c r="I90" s="1879">
        <v>113589.85</v>
      </c>
      <c r="J90" s="1879">
        <v>5646.317</v>
      </c>
      <c r="K90" s="1879">
        <v>165299.93700000001</v>
      </c>
      <c r="L90" s="66">
        <v>133504.74799999999</v>
      </c>
      <c r="M90" s="1879">
        <v>200323.34700000001</v>
      </c>
      <c r="N90" s="1879">
        <v>123970.924</v>
      </c>
      <c r="O90" s="1897">
        <v>128958.122</v>
      </c>
      <c r="P90" s="39"/>
      <c r="Q90" s="738"/>
      <c r="R90" s="40"/>
      <c r="T90" s="4"/>
      <c r="U90" s="4"/>
    </row>
    <row r="91" spans="1:21" s="41" customFormat="1" ht="17.25" customHeight="1" x14ac:dyDescent="0.15">
      <c r="A91" s="43" t="s">
        <v>47</v>
      </c>
      <c r="B91" s="1881" t="s">
        <v>240</v>
      </c>
      <c r="C91" s="1882">
        <f>C90/C89</f>
        <v>305.79495478268007</v>
      </c>
      <c r="D91" s="1883">
        <v>426</v>
      </c>
      <c r="E91" s="1884">
        <v>264</v>
      </c>
      <c r="F91" s="1884">
        <v>266</v>
      </c>
      <c r="G91" s="1884">
        <v>275</v>
      </c>
      <c r="H91" s="1884">
        <v>229</v>
      </c>
      <c r="I91" s="1884">
        <v>296</v>
      </c>
      <c r="J91" s="1884">
        <v>444</v>
      </c>
      <c r="K91" s="1884">
        <v>432</v>
      </c>
      <c r="L91" s="1884">
        <v>365</v>
      </c>
      <c r="M91" s="1884">
        <v>538</v>
      </c>
      <c r="N91" s="1884">
        <v>269</v>
      </c>
      <c r="O91" s="1885">
        <v>301</v>
      </c>
      <c r="P91" s="39"/>
      <c r="Q91" s="738"/>
      <c r="R91" s="40"/>
      <c r="T91" s="4"/>
      <c r="U91" s="4"/>
    </row>
    <row r="92" spans="1:21" s="41" customFormat="1" ht="17.25" customHeight="1" x14ac:dyDescent="0.15">
      <c r="A92" s="38" t="s">
        <v>48</v>
      </c>
      <c r="B92" s="1886" t="s">
        <v>239</v>
      </c>
      <c r="C92" s="1877">
        <f>SUM(D92:O92)</f>
        <v>104.68499999999999</v>
      </c>
      <c r="D92" s="1878">
        <v>14.048999999999999</v>
      </c>
      <c r="E92" s="1879">
        <v>8.4540000000000006</v>
      </c>
      <c r="F92" s="69">
        <v>16.11</v>
      </c>
      <c r="G92" s="1879">
        <v>19.271000000000001</v>
      </c>
      <c r="H92" s="1879">
        <v>3.2120000000000002</v>
      </c>
      <c r="I92" s="1879">
        <v>1.1990000000000001</v>
      </c>
      <c r="J92" s="1879">
        <v>2.3330000000000002</v>
      </c>
      <c r="K92" s="1879">
        <v>1.9630000000000001</v>
      </c>
      <c r="L92" s="1879">
        <v>2.0230000000000001</v>
      </c>
      <c r="M92" s="1879">
        <v>15.102</v>
      </c>
      <c r="N92" s="1879">
        <v>13.127000000000001</v>
      </c>
      <c r="O92" s="1897">
        <v>7.8419999999999996</v>
      </c>
      <c r="P92" s="39"/>
      <c r="Q92" s="738"/>
      <c r="R92" s="40"/>
      <c r="T92" s="4"/>
      <c r="U92" s="4"/>
    </row>
    <row r="93" spans="1:21" s="41" customFormat="1" ht="17.25" customHeight="1" x14ac:dyDescent="0.15">
      <c r="A93" s="42" t="s">
        <v>49</v>
      </c>
      <c r="B93" s="1876" t="s">
        <v>15</v>
      </c>
      <c r="C93" s="1877">
        <f>SUM(D93:O93)</f>
        <v>81105.773000000001</v>
      </c>
      <c r="D93" s="1878">
        <v>13216.383</v>
      </c>
      <c r="E93" s="1879">
        <v>7193.7250000000004</v>
      </c>
      <c r="F93" s="69">
        <v>11221.285</v>
      </c>
      <c r="G93" s="1879">
        <v>11911.609</v>
      </c>
      <c r="H93" s="1879">
        <v>1917.617</v>
      </c>
      <c r="I93" s="1879">
        <v>1029.2159999999999</v>
      </c>
      <c r="J93" s="1879">
        <v>2063.125</v>
      </c>
      <c r="K93" s="1879">
        <v>1767.9359999999999</v>
      </c>
      <c r="L93" s="1879">
        <v>1777.3610000000001</v>
      </c>
      <c r="M93" s="1879">
        <v>11311.843999999999</v>
      </c>
      <c r="N93" s="1879">
        <v>9345.5120000000006</v>
      </c>
      <c r="O93" s="1897">
        <v>8350.16</v>
      </c>
      <c r="P93" s="39"/>
      <c r="Q93" s="738"/>
      <c r="R93" s="40"/>
      <c r="T93" s="4"/>
      <c r="U93" s="4"/>
    </row>
    <row r="94" spans="1:21" s="41" customFormat="1" ht="17.25" customHeight="1" x14ac:dyDescent="0.15">
      <c r="A94" s="43" t="s">
        <v>49</v>
      </c>
      <c r="B94" s="1881" t="s">
        <v>240</v>
      </c>
      <c r="C94" s="1882">
        <f>C93/C92</f>
        <v>774.76021397525926</v>
      </c>
      <c r="D94" s="1883">
        <v>941</v>
      </c>
      <c r="E94" s="1884">
        <v>851</v>
      </c>
      <c r="F94" s="1884">
        <v>697</v>
      </c>
      <c r="G94" s="1884">
        <v>618</v>
      </c>
      <c r="H94" s="1884">
        <v>597</v>
      </c>
      <c r="I94" s="1884">
        <v>858</v>
      </c>
      <c r="J94" s="1884">
        <v>883</v>
      </c>
      <c r="K94" s="1884">
        <v>901</v>
      </c>
      <c r="L94" s="1884">
        <v>879</v>
      </c>
      <c r="M94" s="1884">
        <v>749</v>
      </c>
      <c r="N94" s="1884">
        <v>712</v>
      </c>
      <c r="O94" s="1885">
        <v>1065</v>
      </c>
      <c r="P94" s="39"/>
      <c r="Q94" s="738"/>
      <c r="R94" s="40"/>
      <c r="T94" s="4"/>
      <c r="U94" s="4"/>
    </row>
    <row r="95" spans="1:21" s="41" customFormat="1" ht="17.25" customHeight="1" x14ac:dyDescent="0.15">
      <c r="A95" s="38" t="s">
        <v>50</v>
      </c>
      <c r="B95" s="1886" t="s">
        <v>239</v>
      </c>
      <c r="C95" s="1877">
        <f>SUM(D95:O95)</f>
        <v>28.231999999999999</v>
      </c>
      <c r="D95" s="1878">
        <v>6.758</v>
      </c>
      <c r="E95" s="1879">
        <v>2.492</v>
      </c>
      <c r="F95" s="69">
        <v>0.84799999999999998</v>
      </c>
      <c r="G95" s="1879">
        <v>0.40899999999999997</v>
      </c>
      <c r="H95" s="1879">
        <v>0.30599999999999999</v>
      </c>
      <c r="I95" s="1879">
        <v>0.41799999999999998</v>
      </c>
      <c r="J95" s="1879">
        <v>0.42899999999999999</v>
      </c>
      <c r="K95" s="1879">
        <v>0.30399999999999999</v>
      </c>
      <c r="L95" s="1879">
        <v>0.247</v>
      </c>
      <c r="M95" s="1879">
        <v>0.58199999999999996</v>
      </c>
      <c r="N95" s="1879">
        <v>1.0409999999999999</v>
      </c>
      <c r="O95" s="1897">
        <v>14.398</v>
      </c>
      <c r="P95" s="39"/>
      <c r="Q95" s="738"/>
      <c r="R95" s="40"/>
      <c r="T95" s="4"/>
      <c r="U95" s="4"/>
    </row>
    <row r="96" spans="1:21" s="41" customFormat="1" ht="17.25" customHeight="1" x14ac:dyDescent="0.15">
      <c r="A96" s="42" t="s">
        <v>51</v>
      </c>
      <c r="B96" s="1876" t="s">
        <v>15</v>
      </c>
      <c r="C96" s="1877">
        <f>SUM(D96:O96)</f>
        <v>146839.09100000001</v>
      </c>
      <c r="D96" s="1878">
        <v>25675.237000000001</v>
      </c>
      <c r="E96" s="1879">
        <v>4311.3159999999998</v>
      </c>
      <c r="F96" s="69">
        <v>2396.5830000000001</v>
      </c>
      <c r="G96" s="1879">
        <v>589.76400000000001</v>
      </c>
      <c r="H96" s="1879">
        <v>815.61800000000005</v>
      </c>
      <c r="I96" s="1879">
        <v>2077.5949999999998</v>
      </c>
      <c r="J96" s="1879">
        <v>1276.2349999999999</v>
      </c>
      <c r="K96" s="1879">
        <v>2322.1109999999999</v>
      </c>
      <c r="L96" s="1879">
        <v>5448.39</v>
      </c>
      <c r="M96" s="1879">
        <v>5728.7520000000004</v>
      </c>
      <c r="N96" s="1879">
        <v>3451.6170000000002</v>
      </c>
      <c r="O96" s="1897">
        <v>92745.873000000007</v>
      </c>
      <c r="P96" s="39"/>
      <c r="Q96" s="738"/>
      <c r="R96" s="40"/>
      <c r="T96" s="4"/>
      <c r="U96" s="4"/>
    </row>
    <row r="97" spans="1:21" s="41" customFormat="1" ht="17.25" customHeight="1" x14ac:dyDescent="0.15">
      <c r="A97" s="43" t="s">
        <v>51</v>
      </c>
      <c r="B97" s="1881" t="s">
        <v>240</v>
      </c>
      <c r="C97" s="1882">
        <f>C96/C95</f>
        <v>5201.1579413431573</v>
      </c>
      <c r="D97" s="1883">
        <v>3799</v>
      </c>
      <c r="E97" s="1884">
        <v>1730</v>
      </c>
      <c r="F97" s="1884">
        <v>2816</v>
      </c>
      <c r="G97" s="1884">
        <v>1442</v>
      </c>
      <c r="H97" s="1884">
        <v>2665</v>
      </c>
      <c r="I97" s="1884">
        <v>4970</v>
      </c>
      <c r="J97" s="1884">
        <v>2975</v>
      </c>
      <c r="K97" s="1884">
        <v>7639</v>
      </c>
      <c r="L97" s="1884">
        <v>22058</v>
      </c>
      <c r="M97" s="1884">
        <v>9843</v>
      </c>
      <c r="N97" s="1884">
        <v>3316</v>
      </c>
      <c r="O97" s="1885">
        <v>6442</v>
      </c>
      <c r="P97" s="39"/>
      <c r="Q97" s="738"/>
      <c r="R97" s="40"/>
      <c r="T97" s="4"/>
      <c r="U97" s="4"/>
    </row>
    <row r="98" spans="1:21" ht="17.25" customHeight="1" x14ac:dyDescent="0.15">
      <c r="A98" s="37" t="s">
        <v>52</v>
      </c>
      <c r="B98" s="1886" t="s">
        <v>239</v>
      </c>
      <c r="C98" s="1877">
        <f>SUM(D98:O98)</f>
        <v>1646</v>
      </c>
      <c r="D98" s="1878">
        <v>158</v>
      </c>
      <c r="E98" s="69">
        <v>161</v>
      </c>
      <c r="F98" s="69">
        <v>163</v>
      </c>
      <c r="G98" s="69">
        <v>141</v>
      </c>
      <c r="H98" s="69">
        <v>130</v>
      </c>
      <c r="I98" s="69">
        <v>129</v>
      </c>
      <c r="J98" s="1879">
        <v>126</v>
      </c>
      <c r="K98" s="69">
        <v>104</v>
      </c>
      <c r="L98" s="69">
        <v>88</v>
      </c>
      <c r="M98" s="69">
        <v>123</v>
      </c>
      <c r="N98" s="69">
        <v>128</v>
      </c>
      <c r="O98" s="1880">
        <v>195</v>
      </c>
      <c r="P98" s="35"/>
    </row>
    <row r="99" spans="1:21" ht="17.25" customHeight="1" x14ac:dyDescent="0.15">
      <c r="A99" s="34" t="s">
        <v>53</v>
      </c>
      <c r="B99" s="1876" t="s">
        <v>15</v>
      </c>
      <c r="C99" s="1877">
        <f>SUM(D99:O99)</f>
        <v>813829</v>
      </c>
      <c r="D99" s="1878">
        <v>128143</v>
      </c>
      <c r="E99" s="69">
        <v>57646</v>
      </c>
      <c r="F99" s="69">
        <v>51601</v>
      </c>
      <c r="G99" s="69">
        <v>39077</v>
      </c>
      <c r="H99" s="69">
        <v>35986</v>
      </c>
      <c r="I99" s="69">
        <v>38132</v>
      </c>
      <c r="J99" s="1879">
        <v>48989</v>
      </c>
      <c r="K99" s="69">
        <v>42368</v>
      </c>
      <c r="L99" s="69">
        <v>64163</v>
      </c>
      <c r="M99" s="69">
        <v>62179</v>
      </c>
      <c r="N99" s="69">
        <v>43573</v>
      </c>
      <c r="O99" s="1880">
        <v>201972</v>
      </c>
      <c r="P99" s="35"/>
    </row>
    <row r="100" spans="1:21" ht="17.25" customHeight="1" x14ac:dyDescent="0.15">
      <c r="A100" s="36" t="s">
        <v>53</v>
      </c>
      <c r="B100" s="1881" t="s">
        <v>240</v>
      </c>
      <c r="C100" s="1882">
        <f>C99/C98</f>
        <v>494.42831105710815</v>
      </c>
      <c r="D100" s="1883">
        <v>810</v>
      </c>
      <c r="E100" s="1884">
        <v>357</v>
      </c>
      <c r="F100" s="1884">
        <v>316</v>
      </c>
      <c r="G100" s="1884">
        <v>278</v>
      </c>
      <c r="H100" s="1884">
        <v>278</v>
      </c>
      <c r="I100" s="1884">
        <v>295</v>
      </c>
      <c r="J100" s="1884">
        <v>388</v>
      </c>
      <c r="K100" s="1884">
        <v>408</v>
      </c>
      <c r="L100" s="1884">
        <v>731</v>
      </c>
      <c r="M100" s="1884">
        <v>506</v>
      </c>
      <c r="N100" s="1884">
        <v>341</v>
      </c>
      <c r="O100" s="1885">
        <v>1034</v>
      </c>
      <c r="P100" s="35"/>
    </row>
    <row r="101" spans="1:21" ht="17.25" customHeight="1" x14ac:dyDescent="0.15">
      <c r="A101" s="37" t="s">
        <v>54</v>
      </c>
      <c r="B101" s="1886" t="s">
        <v>239</v>
      </c>
      <c r="C101" s="1877">
        <f>SUM(D101:O101)</f>
        <v>1909</v>
      </c>
      <c r="D101" s="1878">
        <v>295</v>
      </c>
      <c r="E101" s="69">
        <v>256</v>
      </c>
      <c r="F101" s="69">
        <v>169</v>
      </c>
      <c r="G101" s="69">
        <v>108</v>
      </c>
      <c r="H101" s="69">
        <v>88</v>
      </c>
      <c r="I101" s="69">
        <v>76</v>
      </c>
      <c r="J101" s="1879">
        <v>61</v>
      </c>
      <c r="K101" s="69">
        <v>53</v>
      </c>
      <c r="L101" s="69">
        <v>38</v>
      </c>
      <c r="M101" s="69">
        <v>136</v>
      </c>
      <c r="N101" s="69">
        <v>296</v>
      </c>
      <c r="O101" s="1880">
        <v>333</v>
      </c>
      <c r="P101" s="35"/>
    </row>
    <row r="102" spans="1:21" ht="17.25" customHeight="1" x14ac:dyDescent="0.15">
      <c r="A102" s="34" t="s">
        <v>54</v>
      </c>
      <c r="B102" s="1876" t="s">
        <v>15</v>
      </c>
      <c r="C102" s="1877">
        <f>SUM(D102:O102)</f>
        <v>1348079</v>
      </c>
      <c r="D102" s="1878">
        <v>251980</v>
      </c>
      <c r="E102" s="69">
        <v>133333</v>
      </c>
      <c r="F102" s="69">
        <v>102151</v>
      </c>
      <c r="G102" s="69">
        <v>80195</v>
      </c>
      <c r="H102" s="69">
        <v>61520</v>
      </c>
      <c r="I102" s="69">
        <v>54820</v>
      </c>
      <c r="J102" s="1879">
        <v>58992</v>
      </c>
      <c r="K102" s="69">
        <v>54142</v>
      </c>
      <c r="L102" s="69">
        <v>52368</v>
      </c>
      <c r="M102" s="69">
        <v>125038</v>
      </c>
      <c r="N102" s="69">
        <v>137934</v>
      </c>
      <c r="O102" s="1880">
        <v>235606</v>
      </c>
      <c r="P102" s="35"/>
    </row>
    <row r="103" spans="1:21" ht="17.25" customHeight="1" x14ac:dyDescent="0.15">
      <c r="A103" s="36" t="s">
        <v>54</v>
      </c>
      <c r="B103" s="1881" t="s">
        <v>240</v>
      </c>
      <c r="C103" s="1882">
        <f>C102/C101</f>
        <v>706.17024620220013</v>
      </c>
      <c r="D103" s="1883">
        <v>855</v>
      </c>
      <c r="E103" s="1884">
        <v>522</v>
      </c>
      <c r="F103" s="1884">
        <v>604</v>
      </c>
      <c r="G103" s="1884">
        <v>744</v>
      </c>
      <c r="H103" s="1884">
        <v>701</v>
      </c>
      <c r="I103" s="1884">
        <v>723</v>
      </c>
      <c r="J103" s="1884">
        <v>973</v>
      </c>
      <c r="K103" s="1884">
        <v>1016</v>
      </c>
      <c r="L103" s="1884">
        <v>1385</v>
      </c>
      <c r="M103" s="1884">
        <v>918</v>
      </c>
      <c r="N103" s="1884">
        <v>467</v>
      </c>
      <c r="O103" s="1885">
        <v>707</v>
      </c>
      <c r="P103" s="35"/>
    </row>
    <row r="104" spans="1:21" s="41" customFormat="1" ht="17.25" customHeight="1" x14ac:dyDescent="0.15">
      <c r="A104" s="38" t="s">
        <v>55</v>
      </c>
      <c r="B104" s="1886" t="s">
        <v>239</v>
      </c>
      <c r="C104" s="1877">
        <f>SUM(D104:O104)</f>
        <v>373.34900000000005</v>
      </c>
      <c r="D104" s="1878">
        <v>77.305999999999997</v>
      </c>
      <c r="E104" s="1879">
        <v>59.972999999999999</v>
      </c>
      <c r="F104" s="69">
        <v>48.16</v>
      </c>
      <c r="G104" s="1879">
        <v>31.602</v>
      </c>
      <c r="H104" s="1879">
        <v>14.734</v>
      </c>
      <c r="I104" s="1879">
        <v>4.0720000000000001</v>
      </c>
      <c r="J104" s="1879">
        <v>3.0579999999999998</v>
      </c>
      <c r="K104" s="1879">
        <v>3.6389999999999998</v>
      </c>
      <c r="L104" s="1879">
        <v>5.49</v>
      </c>
      <c r="M104" s="1879">
        <v>15.366</v>
      </c>
      <c r="N104" s="1879">
        <v>41.743000000000002</v>
      </c>
      <c r="O104" s="1897">
        <v>68.206000000000003</v>
      </c>
      <c r="P104" s="39"/>
      <c r="Q104" s="738"/>
      <c r="R104" s="40"/>
      <c r="T104" s="4"/>
      <c r="U104" s="4"/>
    </row>
    <row r="105" spans="1:21" s="41" customFormat="1" ht="17.25" customHeight="1" x14ac:dyDescent="0.15">
      <c r="A105" s="42" t="s">
        <v>55</v>
      </c>
      <c r="B105" s="1876" t="s">
        <v>15</v>
      </c>
      <c r="C105" s="1877">
        <f>SUM(D105:O105)</f>
        <v>473028.95400000003</v>
      </c>
      <c r="D105" s="1878">
        <v>116624.015</v>
      </c>
      <c r="E105" s="1879">
        <v>64830.932000000001</v>
      </c>
      <c r="F105" s="69">
        <v>46913.364000000001</v>
      </c>
      <c r="G105" s="1879">
        <v>24944.316999999999</v>
      </c>
      <c r="H105" s="1879">
        <v>8699.0450000000001</v>
      </c>
      <c r="I105" s="1879">
        <v>3394.1669999999999</v>
      </c>
      <c r="J105" s="1879">
        <v>2843.694</v>
      </c>
      <c r="K105" s="1879">
        <v>3371.4360000000001</v>
      </c>
      <c r="L105" s="1879">
        <v>6366.1540000000005</v>
      </c>
      <c r="M105" s="1879">
        <v>25957.062000000002</v>
      </c>
      <c r="N105" s="1879">
        <v>62323.292000000001</v>
      </c>
      <c r="O105" s="1897">
        <v>106761.476</v>
      </c>
      <c r="P105" s="39"/>
      <c r="Q105" s="738"/>
      <c r="R105" s="40"/>
      <c r="T105" s="4"/>
      <c r="U105" s="4"/>
    </row>
    <row r="106" spans="1:21" s="41" customFormat="1" ht="17.25" customHeight="1" x14ac:dyDescent="0.15">
      <c r="A106" s="43" t="s">
        <v>55</v>
      </c>
      <c r="B106" s="1881" t="s">
        <v>240</v>
      </c>
      <c r="C106" s="1882">
        <f>C105/C104</f>
        <v>1266.9886727967664</v>
      </c>
      <c r="D106" s="1883">
        <v>1509</v>
      </c>
      <c r="E106" s="1884">
        <v>1081</v>
      </c>
      <c r="F106" s="1884">
        <v>974</v>
      </c>
      <c r="G106" s="1884">
        <v>789</v>
      </c>
      <c r="H106" s="1884">
        <v>590</v>
      </c>
      <c r="I106" s="1884">
        <v>834</v>
      </c>
      <c r="J106" s="1884">
        <v>930</v>
      </c>
      <c r="K106" s="1884">
        <v>926</v>
      </c>
      <c r="L106" s="1884">
        <v>1160</v>
      </c>
      <c r="M106" s="1884">
        <v>1689</v>
      </c>
      <c r="N106" s="1884">
        <v>1493</v>
      </c>
      <c r="O106" s="1885">
        <v>1565</v>
      </c>
      <c r="P106" s="39"/>
      <c r="Q106" s="738"/>
      <c r="R106" s="40"/>
      <c r="T106" s="4"/>
      <c r="U106" s="4"/>
    </row>
    <row r="107" spans="1:21" ht="17.25" customHeight="1" x14ac:dyDescent="0.15">
      <c r="A107" s="37" t="s">
        <v>56</v>
      </c>
      <c r="B107" s="1886" t="s">
        <v>239</v>
      </c>
      <c r="C107" s="1877">
        <f>SUM(D107:O107)</f>
        <v>4008</v>
      </c>
      <c r="D107" s="1878">
        <v>675</v>
      </c>
      <c r="E107" s="69">
        <v>390</v>
      </c>
      <c r="F107" s="69">
        <v>231</v>
      </c>
      <c r="G107" s="69">
        <v>239</v>
      </c>
      <c r="H107" s="69">
        <v>289</v>
      </c>
      <c r="I107" s="69">
        <v>241</v>
      </c>
      <c r="J107" s="1879">
        <v>149</v>
      </c>
      <c r="K107" s="69">
        <v>118</v>
      </c>
      <c r="L107" s="69">
        <v>126</v>
      </c>
      <c r="M107" s="69">
        <v>368</v>
      </c>
      <c r="N107" s="69">
        <v>708</v>
      </c>
      <c r="O107" s="1880">
        <v>474</v>
      </c>
      <c r="P107" s="35"/>
    </row>
    <row r="108" spans="1:21" ht="17.25" customHeight="1" x14ac:dyDescent="0.15">
      <c r="A108" s="34" t="s">
        <v>56</v>
      </c>
      <c r="B108" s="1876" t="s">
        <v>15</v>
      </c>
      <c r="C108" s="1877">
        <f>SUM(D108:O108)</f>
        <v>932135</v>
      </c>
      <c r="D108" s="1878">
        <v>120236</v>
      </c>
      <c r="E108" s="69">
        <v>89222</v>
      </c>
      <c r="F108" s="69">
        <v>74285</v>
      </c>
      <c r="G108" s="69">
        <v>62858</v>
      </c>
      <c r="H108" s="69">
        <v>66980</v>
      </c>
      <c r="I108" s="69">
        <v>62682</v>
      </c>
      <c r="J108" s="1879">
        <v>49614</v>
      </c>
      <c r="K108" s="69">
        <v>47213</v>
      </c>
      <c r="L108" s="69">
        <v>45791</v>
      </c>
      <c r="M108" s="69">
        <v>95193</v>
      </c>
      <c r="N108" s="69">
        <v>123482</v>
      </c>
      <c r="O108" s="1880">
        <v>94579</v>
      </c>
      <c r="P108" s="35"/>
    </row>
    <row r="109" spans="1:21" ht="17.25" customHeight="1" x14ac:dyDescent="0.15">
      <c r="A109" s="36" t="s">
        <v>56</v>
      </c>
      <c r="B109" s="1881" t="s">
        <v>240</v>
      </c>
      <c r="C109" s="1882">
        <f>C108/C107</f>
        <v>232.56861277445111</v>
      </c>
      <c r="D109" s="1883">
        <v>178</v>
      </c>
      <c r="E109" s="1884">
        <v>229</v>
      </c>
      <c r="F109" s="1884">
        <v>321</v>
      </c>
      <c r="G109" s="1884">
        <v>263</v>
      </c>
      <c r="H109" s="1884">
        <v>232</v>
      </c>
      <c r="I109" s="1884">
        <v>260</v>
      </c>
      <c r="J109" s="1884">
        <v>333</v>
      </c>
      <c r="K109" s="1884">
        <v>399</v>
      </c>
      <c r="L109" s="1884">
        <v>364</v>
      </c>
      <c r="M109" s="1884">
        <v>259</v>
      </c>
      <c r="N109" s="1884">
        <v>175</v>
      </c>
      <c r="O109" s="1885">
        <v>199</v>
      </c>
      <c r="P109" s="35"/>
    </row>
    <row r="110" spans="1:21" ht="17.25" customHeight="1" x14ac:dyDescent="0.15">
      <c r="A110" s="37" t="s">
        <v>57</v>
      </c>
      <c r="B110" s="1886" t="s">
        <v>239</v>
      </c>
      <c r="C110" s="1877">
        <f>SUM(D110:O110)</f>
        <v>4524</v>
      </c>
      <c r="D110" s="1878">
        <v>356</v>
      </c>
      <c r="E110" s="69">
        <v>386</v>
      </c>
      <c r="F110" s="69">
        <v>436</v>
      </c>
      <c r="G110" s="69">
        <v>418</v>
      </c>
      <c r="H110" s="69">
        <v>434</v>
      </c>
      <c r="I110" s="69">
        <v>401</v>
      </c>
      <c r="J110" s="1879">
        <v>323</v>
      </c>
      <c r="K110" s="69">
        <v>340</v>
      </c>
      <c r="L110" s="69">
        <v>313</v>
      </c>
      <c r="M110" s="69">
        <v>396</v>
      </c>
      <c r="N110" s="69">
        <v>395</v>
      </c>
      <c r="O110" s="1880">
        <v>326</v>
      </c>
      <c r="P110" s="35"/>
    </row>
    <row r="111" spans="1:21" ht="17.25" customHeight="1" x14ac:dyDescent="0.15">
      <c r="A111" s="34" t="s">
        <v>57</v>
      </c>
      <c r="B111" s="1876" t="s">
        <v>15</v>
      </c>
      <c r="C111" s="1877">
        <f>SUM(D111:O111)</f>
        <v>1288834</v>
      </c>
      <c r="D111" s="1878">
        <v>113274</v>
      </c>
      <c r="E111" s="69">
        <v>103511</v>
      </c>
      <c r="F111" s="69">
        <v>101661</v>
      </c>
      <c r="G111" s="69">
        <v>127924</v>
      </c>
      <c r="H111" s="69">
        <v>104591</v>
      </c>
      <c r="I111" s="69">
        <v>98994</v>
      </c>
      <c r="J111" s="1879">
        <v>125793</v>
      </c>
      <c r="K111" s="69">
        <v>110319</v>
      </c>
      <c r="L111" s="69">
        <v>119828</v>
      </c>
      <c r="M111" s="69">
        <v>129148</v>
      </c>
      <c r="N111" s="69">
        <v>88318</v>
      </c>
      <c r="O111" s="1880">
        <v>65473</v>
      </c>
      <c r="P111" s="35"/>
    </row>
    <row r="112" spans="1:21" ht="17.25" customHeight="1" x14ac:dyDescent="0.15">
      <c r="A112" s="36" t="s">
        <v>57</v>
      </c>
      <c r="B112" s="1881" t="s">
        <v>240</v>
      </c>
      <c r="C112" s="1882">
        <f>C111/C110</f>
        <v>284.88815207780726</v>
      </c>
      <c r="D112" s="1883">
        <v>319</v>
      </c>
      <c r="E112" s="1884">
        <v>268</v>
      </c>
      <c r="F112" s="1884">
        <v>233</v>
      </c>
      <c r="G112" s="1884">
        <v>306</v>
      </c>
      <c r="H112" s="1884">
        <v>241</v>
      </c>
      <c r="I112" s="1884">
        <v>247</v>
      </c>
      <c r="J112" s="1884">
        <v>389</v>
      </c>
      <c r="K112" s="1884">
        <v>325</v>
      </c>
      <c r="L112" s="1884">
        <v>383</v>
      </c>
      <c r="M112" s="1884">
        <v>326</v>
      </c>
      <c r="N112" s="1884">
        <v>223</v>
      </c>
      <c r="O112" s="1885">
        <v>201</v>
      </c>
      <c r="P112" s="35"/>
    </row>
    <row r="113" spans="1:21" ht="17.25" customHeight="1" x14ac:dyDescent="0.15">
      <c r="A113" s="37" t="s">
        <v>58</v>
      </c>
      <c r="B113" s="1886" t="s">
        <v>239</v>
      </c>
      <c r="C113" s="1877">
        <f>SUM(D113:O113)</f>
        <v>2701</v>
      </c>
      <c r="D113" s="1878">
        <v>238</v>
      </c>
      <c r="E113" s="69">
        <v>226</v>
      </c>
      <c r="F113" s="69">
        <v>249</v>
      </c>
      <c r="G113" s="69">
        <v>172</v>
      </c>
      <c r="H113" s="69">
        <v>224</v>
      </c>
      <c r="I113" s="69">
        <v>274</v>
      </c>
      <c r="J113" s="1879">
        <v>314</v>
      </c>
      <c r="K113" s="69">
        <v>239</v>
      </c>
      <c r="L113" s="69">
        <v>124</v>
      </c>
      <c r="M113" s="69">
        <v>216</v>
      </c>
      <c r="N113" s="69">
        <v>237</v>
      </c>
      <c r="O113" s="1880">
        <v>188</v>
      </c>
      <c r="P113" s="35"/>
    </row>
    <row r="114" spans="1:21" ht="17.25" customHeight="1" x14ac:dyDescent="0.15">
      <c r="A114" s="34" t="s">
        <v>58</v>
      </c>
      <c r="B114" s="1876" t="s">
        <v>15</v>
      </c>
      <c r="C114" s="1877">
        <f>SUM(D114:O114)</f>
        <v>2389642</v>
      </c>
      <c r="D114" s="1878">
        <v>193130</v>
      </c>
      <c r="E114" s="69">
        <v>187030</v>
      </c>
      <c r="F114" s="69">
        <v>214796</v>
      </c>
      <c r="G114" s="69">
        <v>175529</v>
      </c>
      <c r="H114" s="69">
        <v>190940</v>
      </c>
      <c r="I114" s="69">
        <v>213891</v>
      </c>
      <c r="J114" s="1879">
        <v>256564</v>
      </c>
      <c r="K114" s="69">
        <v>203309</v>
      </c>
      <c r="L114" s="69">
        <v>170622</v>
      </c>
      <c r="M114" s="69">
        <v>217585</v>
      </c>
      <c r="N114" s="69">
        <v>192908</v>
      </c>
      <c r="O114" s="1880">
        <v>173338</v>
      </c>
      <c r="P114" s="35"/>
    </row>
    <row r="115" spans="1:21" ht="17.25" customHeight="1" x14ac:dyDescent="0.15">
      <c r="A115" s="36" t="s">
        <v>58</v>
      </c>
      <c r="B115" s="1881" t="s">
        <v>240</v>
      </c>
      <c r="C115" s="1882">
        <f>C114/C113</f>
        <v>884.72491669751946</v>
      </c>
      <c r="D115" s="1883">
        <v>812</v>
      </c>
      <c r="E115" s="1884">
        <v>829</v>
      </c>
      <c r="F115" s="1884">
        <v>864</v>
      </c>
      <c r="G115" s="1884">
        <v>1021</v>
      </c>
      <c r="H115" s="1884">
        <v>851</v>
      </c>
      <c r="I115" s="1884">
        <v>782</v>
      </c>
      <c r="J115" s="1884">
        <v>816</v>
      </c>
      <c r="K115" s="1884">
        <v>851</v>
      </c>
      <c r="L115" s="1884">
        <v>1379</v>
      </c>
      <c r="M115" s="1884">
        <v>1009</v>
      </c>
      <c r="N115" s="1884">
        <v>814</v>
      </c>
      <c r="O115" s="1885">
        <v>923</v>
      </c>
      <c r="P115" s="35"/>
    </row>
    <row r="116" spans="1:21" ht="17.25" customHeight="1" x14ac:dyDescent="0.15">
      <c r="A116" s="37" t="s">
        <v>59</v>
      </c>
      <c r="B116" s="1886" t="s">
        <v>239</v>
      </c>
      <c r="C116" s="1877">
        <f>SUM(D116:O116)</f>
        <v>2565</v>
      </c>
      <c r="D116" s="1878">
        <v>121</v>
      </c>
      <c r="E116" s="69">
        <v>203</v>
      </c>
      <c r="F116" s="69">
        <v>474</v>
      </c>
      <c r="G116" s="69">
        <v>478</v>
      </c>
      <c r="H116" s="69">
        <v>715</v>
      </c>
      <c r="I116" s="69">
        <v>415</v>
      </c>
      <c r="J116" s="1879">
        <v>40</v>
      </c>
      <c r="K116" s="69">
        <v>0</v>
      </c>
      <c r="L116" s="69">
        <v>0</v>
      </c>
      <c r="M116" s="69">
        <v>0</v>
      </c>
      <c r="N116" s="69">
        <v>1</v>
      </c>
      <c r="O116" s="1880">
        <v>118</v>
      </c>
      <c r="P116" s="35"/>
    </row>
    <row r="117" spans="1:21" ht="17.25" customHeight="1" x14ac:dyDescent="0.15">
      <c r="A117" s="34" t="s">
        <v>59</v>
      </c>
      <c r="B117" s="1876" t="s">
        <v>15</v>
      </c>
      <c r="C117" s="1877">
        <f>SUM(D117:O117)</f>
        <v>1207484</v>
      </c>
      <c r="D117" s="1878">
        <v>69910</v>
      </c>
      <c r="E117" s="69">
        <v>121066</v>
      </c>
      <c r="F117" s="69">
        <v>247382</v>
      </c>
      <c r="G117" s="69">
        <v>243011</v>
      </c>
      <c r="H117" s="69">
        <v>281209</v>
      </c>
      <c r="I117" s="69">
        <v>171236</v>
      </c>
      <c r="J117" s="1879">
        <v>12371</v>
      </c>
      <c r="K117" s="69">
        <v>2</v>
      </c>
      <c r="L117" s="69">
        <v>0</v>
      </c>
      <c r="M117" s="69">
        <v>0</v>
      </c>
      <c r="N117" s="69">
        <v>1047</v>
      </c>
      <c r="O117" s="1880">
        <v>60250</v>
      </c>
      <c r="P117" s="35"/>
    </row>
    <row r="118" spans="1:21" ht="17.25" customHeight="1" x14ac:dyDescent="0.15">
      <c r="A118" s="36" t="s">
        <v>59</v>
      </c>
      <c r="B118" s="1881" t="s">
        <v>240</v>
      </c>
      <c r="C118" s="1882">
        <f>C117/C116</f>
        <v>470.75399610136452</v>
      </c>
      <c r="D118" s="1883">
        <v>578</v>
      </c>
      <c r="E118" s="1884">
        <v>595</v>
      </c>
      <c r="F118" s="1884">
        <v>522</v>
      </c>
      <c r="G118" s="1884">
        <v>509</v>
      </c>
      <c r="H118" s="1884">
        <v>393</v>
      </c>
      <c r="I118" s="1884">
        <v>413</v>
      </c>
      <c r="J118" s="1884">
        <v>313</v>
      </c>
      <c r="K118" s="1884">
        <v>540</v>
      </c>
      <c r="L118" s="1884">
        <v>0</v>
      </c>
      <c r="M118" s="1884">
        <v>0</v>
      </c>
      <c r="N118" s="1884">
        <v>990</v>
      </c>
      <c r="O118" s="1885">
        <v>511</v>
      </c>
      <c r="P118" s="35"/>
    </row>
    <row r="119" spans="1:21" ht="17.25" customHeight="1" x14ac:dyDescent="0.15">
      <c r="A119" s="37" t="s">
        <v>60</v>
      </c>
      <c r="B119" s="1886" t="s">
        <v>239</v>
      </c>
      <c r="C119" s="1877">
        <f>SUM(D119:O119)</f>
        <v>11907</v>
      </c>
      <c r="D119" s="1878">
        <v>781</v>
      </c>
      <c r="E119" s="69">
        <v>1005</v>
      </c>
      <c r="F119" s="69">
        <v>1095</v>
      </c>
      <c r="G119" s="69">
        <v>1068</v>
      </c>
      <c r="H119" s="69">
        <v>994</v>
      </c>
      <c r="I119" s="69">
        <v>1228</v>
      </c>
      <c r="J119" s="1879">
        <v>1140</v>
      </c>
      <c r="K119" s="69">
        <v>919</v>
      </c>
      <c r="L119" s="69">
        <v>949</v>
      </c>
      <c r="M119" s="69">
        <v>971</v>
      </c>
      <c r="N119" s="69">
        <v>799</v>
      </c>
      <c r="O119" s="1880">
        <v>958</v>
      </c>
      <c r="P119" s="35"/>
    </row>
    <row r="120" spans="1:21" ht="17.25" customHeight="1" x14ac:dyDescent="0.15">
      <c r="A120" s="34" t="s">
        <v>60</v>
      </c>
      <c r="B120" s="1876" t="s">
        <v>15</v>
      </c>
      <c r="C120" s="1877">
        <f>SUM(D120:O120)</f>
        <v>3818954</v>
      </c>
      <c r="D120" s="1878">
        <v>214667</v>
      </c>
      <c r="E120" s="69">
        <v>294113</v>
      </c>
      <c r="F120" s="69">
        <v>357200</v>
      </c>
      <c r="G120" s="69">
        <v>341958</v>
      </c>
      <c r="H120" s="69">
        <v>319955</v>
      </c>
      <c r="I120" s="69">
        <v>369313</v>
      </c>
      <c r="J120" s="1879">
        <v>362000</v>
      </c>
      <c r="K120" s="69">
        <v>344519</v>
      </c>
      <c r="L120" s="69">
        <v>344758</v>
      </c>
      <c r="M120" s="69">
        <v>309829</v>
      </c>
      <c r="N120" s="69">
        <v>256263</v>
      </c>
      <c r="O120" s="1880">
        <v>304379</v>
      </c>
      <c r="P120" s="35"/>
    </row>
    <row r="121" spans="1:21" ht="17.25" customHeight="1" x14ac:dyDescent="0.15">
      <c r="A121" s="36" t="s">
        <v>60</v>
      </c>
      <c r="B121" s="1881" t="s">
        <v>240</v>
      </c>
      <c r="C121" s="1882">
        <f>C120/C119</f>
        <v>320.7318384143781</v>
      </c>
      <c r="D121" s="1883">
        <v>275</v>
      </c>
      <c r="E121" s="1884">
        <v>293</v>
      </c>
      <c r="F121" s="1884">
        <v>326</v>
      </c>
      <c r="G121" s="1884">
        <v>320</v>
      </c>
      <c r="H121" s="1884">
        <v>322</v>
      </c>
      <c r="I121" s="1884">
        <v>301</v>
      </c>
      <c r="J121" s="1884">
        <v>318</v>
      </c>
      <c r="K121" s="1884">
        <v>375</v>
      </c>
      <c r="L121" s="1884">
        <v>363</v>
      </c>
      <c r="M121" s="1884">
        <v>319</v>
      </c>
      <c r="N121" s="1884">
        <v>321</v>
      </c>
      <c r="O121" s="1885">
        <v>318</v>
      </c>
      <c r="P121" s="35"/>
    </row>
    <row r="122" spans="1:21" s="41" customFormat="1" ht="17.25" customHeight="1" x14ac:dyDescent="0.15">
      <c r="A122" s="38" t="s">
        <v>61</v>
      </c>
      <c r="B122" s="1886" t="s">
        <v>239</v>
      </c>
      <c r="C122" s="1877">
        <f>SUM(D122:O122)</f>
        <v>392.17</v>
      </c>
      <c r="D122" s="1878">
        <v>24.344000000000001</v>
      </c>
      <c r="E122" s="1879">
        <v>25.817</v>
      </c>
      <c r="F122" s="69">
        <v>26.524999999999999</v>
      </c>
      <c r="G122" s="1879">
        <v>26.222999999999999</v>
      </c>
      <c r="H122" s="1879">
        <v>36.14</v>
      </c>
      <c r="I122" s="1879">
        <v>55.347999999999999</v>
      </c>
      <c r="J122" s="1879">
        <v>45.856000000000002</v>
      </c>
      <c r="K122" s="1879">
        <v>38.271000000000001</v>
      </c>
      <c r="L122" s="1879">
        <v>30.041</v>
      </c>
      <c r="M122" s="1879">
        <v>29.760999999999999</v>
      </c>
      <c r="N122" s="1879">
        <v>26.175999999999998</v>
      </c>
      <c r="O122" s="1897">
        <v>27.667999999999999</v>
      </c>
      <c r="P122" s="39"/>
      <c r="Q122" s="738"/>
      <c r="R122" s="40"/>
      <c r="T122" s="4"/>
      <c r="U122" s="4"/>
    </row>
    <row r="123" spans="1:21" s="41" customFormat="1" ht="17.25" customHeight="1" x14ac:dyDescent="0.15">
      <c r="A123" s="42" t="s">
        <v>61</v>
      </c>
      <c r="B123" s="1876" t="s">
        <v>15</v>
      </c>
      <c r="C123" s="1877">
        <f>SUM(D123:O123)</f>
        <v>391959.97799999994</v>
      </c>
      <c r="D123" s="1878">
        <v>27551.361000000001</v>
      </c>
      <c r="E123" s="1879">
        <v>27185.378000000001</v>
      </c>
      <c r="F123" s="69">
        <v>29084.032999999999</v>
      </c>
      <c r="G123" s="1879">
        <v>28197.133000000002</v>
      </c>
      <c r="H123" s="1879">
        <v>35484.646000000001</v>
      </c>
      <c r="I123" s="1879">
        <v>49029.699000000001</v>
      </c>
      <c r="J123" s="1879">
        <v>41598.678999999996</v>
      </c>
      <c r="K123" s="1879">
        <v>39240.213000000003</v>
      </c>
      <c r="L123" s="1879">
        <v>30687.241000000002</v>
      </c>
      <c r="M123" s="1879">
        <v>33040.506999999998</v>
      </c>
      <c r="N123" s="1879">
        <v>25608.142</v>
      </c>
      <c r="O123" s="1897">
        <v>25252.946</v>
      </c>
      <c r="P123" s="39"/>
      <c r="Q123" s="738"/>
      <c r="R123" s="40"/>
      <c r="T123" s="4"/>
      <c r="U123" s="4"/>
    </row>
    <row r="124" spans="1:21" s="41" customFormat="1" ht="17.25" customHeight="1" x14ac:dyDescent="0.15">
      <c r="A124" s="43" t="s">
        <v>61</v>
      </c>
      <c r="B124" s="1881" t="s">
        <v>240</v>
      </c>
      <c r="C124" s="1882">
        <f>C123/C122</f>
        <v>999.4644618405282</v>
      </c>
      <c r="D124" s="1883">
        <v>1132</v>
      </c>
      <c r="E124" s="1884">
        <v>1053</v>
      </c>
      <c r="F124" s="1884">
        <v>1096</v>
      </c>
      <c r="G124" s="1884">
        <v>1075</v>
      </c>
      <c r="H124" s="1884">
        <v>982</v>
      </c>
      <c r="I124" s="1884">
        <v>886</v>
      </c>
      <c r="J124" s="1884">
        <v>907</v>
      </c>
      <c r="K124" s="1884">
        <v>1025</v>
      </c>
      <c r="L124" s="1884">
        <v>1022</v>
      </c>
      <c r="M124" s="1884">
        <v>1110</v>
      </c>
      <c r="N124" s="1884">
        <v>978</v>
      </c>
      <c r="O124" s="1885">
        <v>913</v>
      </c>
      <c r="P124" s="39"/>
      <c r="Q124" s="738"/>
      <c r="R124" s="40"/>
      <c r="T124" s="4"/>
      <c r="U124" s="4"/>
    </row>
    <row r="125" spans="1:21" s="41" customFormat="1" ht="17.25" customHeight="1" x14ac:dyDescent="0.15">
      <c r="A125" s="44" t="s">
        <v>62</v>
      </c>
      <c r="B125" s="1886" t="s">
        <v>239</v>
      </c>
      <c r="C125" s="1877">
        <f>SUM(D125:O125)</f>
        <v>4242</v>
      </c>
      <c r="D125" s="1878">
        <v>253</v>
      </c>
      <c r="E125" s="1879">
        <v>250</v>
      </c>
      <c r="F125" s="69">
        <v>300</v>
      </c>
      <c r="G125" s="1879">
        <v>298</v>
      </c>
      <c r="H125" s="1879">
        <v>437</v>
      </c>
      <c r="I125" s="1879">
        <v>594</v>
      </c>
      <c r="J125" s="1879">
        <v>575</v>
      </c>
      <c r="K125" s="1879">
        <v>447</v>
      </c>
      <c r="L125" s="1879">
        <v>331</v>
      </c>
      <c r="M125" s="66">
        <v>285</v>
      </c>
      <c r="N125" s="66">
        <v>233</v>
      </c>
      <c r="O125" s="1897">
        <v>239</v>
      </c>
      <c r="P125" s="39"/>
      <c r="Q125" s="738"/>
      <c r="R125" s="40"/>
      <c r="T125" s="4"/>
      <c r="U125" s="4"/>
    </row>
    <row r="126" spans="1:21" s="41" customFormat="1" ht="17.25" customHeight="1" x14ac:dyDescent="0.15">
      <c r="A126" s="1711"/>
      <c r="B126" s="1876" t="s">
        <v>15</v>
      </c>
      <c r="C126" s="1877">
        <f>SUM(D126:O126)</f>
        <v>2795027</v>
      </c>
      <c r="D126" s="1878">
        <v>143405</v>
      </c>
      <c r="E126" s="1879">
        <v>146489</v>
      </c>
      <c r="F126" s="69">
        <v>205620</v>
      </c>
      <c r="G126" s="1879">
        <v>228622</v>
      </c>
      <c r="H126" s="1879">
        <v>343778</v>
      </c>
      <c r="I126" s="1879">
        <v>418034</v>
      </c>
      <c r="J126" s="1879">
        <v>360275</v>
      </c>
      <c r="K126" s="1879">
        <v>287342</v>
      </c>
      <c r="L126" s="1879">
        <v>202366</v>
      </c>
      <c r="M126" s="66">
        <v>174087</v>
      </c>
      <c r="N126" s="66">
        <v>140150</v>
      </c>
      <c r="O126" s="1897">
        <v>144859</v>
      </c>
      <c r="P126" s="39"/>
      <c r="Q126" s="738"/>
      <c r="R126" s="40"/>
      <c r="T126" s="4"/>
      <c r="U126" s="4"/>
    </row>
    <row r="127" spans="1:21" s="41" customFormat="1" ht="17.25" customHeight="1" x14ac:dyDescent="0.15">
      <c r="A127" s="1712"/>
      <c r="B127" s="1881" t="s">
        <v>240</v>
      </c>
      <c r="C127" s="1882">
        <f>C126/C125</f>
        <v>658.89368222536541</v>
      </c>
      <c r="D127" s="1883">
        <v>567</v>
      </c>
      <c r="E127" s="1884">
        <v>585</v>
      </c>
      <c r="F127" s="1884">
        <v>686</v>
      </c>
      <c r="G127" s="1884">
        <v>768</v>
      </c>
      <c r="H127" s="1884">
        <v>787</v>
      </c>
      <c r="I127" s="1884">
        <v>703</v>
      </c>
      <c r="J127" s="1884">
        <v>627</v>
      </c>
      <c r="K127" s="1884">
        <v>643</v>
      </c>
      <c r="L127" s="1884">
        <v>612</v>
      </c>
      <c r="M127" s="1884">
        <v>611</v>
      </c>
      <c r="N127" s="1884">
        <v>600</v>
      </c>
      <c r="O127" s="1885">
        <v>605</v>
      </c>
      <c r="P127" s="39"/>
      <c r="Q127" s="738"/>
      <c r="R127" s="40"/>
      <c r="T127" s="4"/>
      <c r="U127" s="4"/>
    </row>
    <row r="128" spans="1:21" s="41" customFormat="1" ht="17.25" customHeight="1" x14ac:dyDescent="0.15">
      <c r="A128" s="38" t="s">
        <v>63</v>
      </c>
      <c r="B128" s="1886" t="s">
        <v>239</v>
      </c>
      <c r="C128" s="1877">
        <f>SUM(D128:O128)</f>
        <v>1365</v>
      </c>
      <c r="D128" s="1878">
        <v>101</v>
      </c>
      <c r="E128" s="1879">
        <v>104</v>
      </c>
      <c r="F128" s="69">
        <v>121</v>
      </c>
      <c r="G128" s="1879">
        <v>110</v>
      </c>
      <c r="H128" s="1879">
        <v>127</v>
      </c>
      <c r="I128" s="1879">
        <v>139</v>
      </c>
      <c r="J128" s="1879">
        <v>115</v>
      </c>
      <c r="K128" s="1879">
        <v>124</v>
      </c>
      <c r="L128" s="1879">
        <v>106</v>
      </c>
      <c r="M128" s="1879">
        <v>108</v>
      </c>
      <c r="N128" s="1879">
        <v>105</v>
      </c>
      <c r="O128" s="1897">
        <v>105</v>
      </c>
      <c r="P128" s="39"/>
      <c r="Q128" s="738"/>
      <c r="R128" s="40"/>
      <c r="T128" s="4"/>
      <c r="U128" s="4"/>
    </row>
    <row r="129" spans="1:21" s="41" customFormat="1" ht="17.25" customHeight="1" x14ac:dyDescent="0.15">
      <c r="A129" s="42" t="s">
        <v>63</v>
      </c>
      <c r="B129" s="1876" t="s">
        <v>15</v>
      </c>
      <c r="C129" s="1877">
        <f>SUM(D129:O129)</f>
        <v>3118502</v>
      </c>
      <c r="D129" s="1878">
        <v>226949</v>
      </c>
      <c r="E129" s="1879">
        <v>201125</v>
      </c>
      <c r="F129" s="69">
        <v>199744</v>
      </c>
      <c r="G129" s="1879">
        <v>164585</v>
      </c>
      <c r="H129" s="1879">
        <v>197312</v>
      </c>
      <c r="I129" s="1879">
        <v>300876</v>
      </c>
      <c r="J129" s="1879">
        <v>374480</v>
      </c>
      <c r="K129" s="1879">
        <v>398887</v>
      </c>
      <c r="L129" s="1879">
        <v>312484</v>
      </c>
      <c r="M129" s="1879">
        <v>257270</v>
      </c>
      <c r="N129" s="1879">
        <v>208000</v>
      </c>
      <c r="O129" s="1897">
        <v>276790</v>
      </c>
      <c r="P129" s="39"/>
      <c r="Q129" s="738"/>
      <c r="R129" s="40"/>
      <c r="T129" s="4"/>
      <c r="U129" s="4"/>
    </row>
    <row r="130" spans="1:21" s="41" customFormat="1" ht="17.25" customHeight="1" x14ac:dyDescent="0.15">
      <c r="A130" s="43" t="s">
        <v>63</v>
      </c>
      <c r="B130" s="1881" t="s">
        <v>240</v>
      </c>
      <c r="C130" s="1882">
        <f>C129/C128</f>
        <v>2284.6168498168499</v>
      </c>
      <c r="D130" s="1883">
        <v>2236</v>
      </c>
      <c r="E130" s="1884">
        <v>1931</v>
      </c>
      <c r="F130" s="1884">
        <v>1652</v>
      </c>
      <c r="G130" s="1884">
        <v>1492</v>
      </c>
      <c r="H130" s="1884">
        <v>1556</v>
      </c>
      <c r="I130" s="1884">
        <v>2171</v>
      </c>
      <c r="J130" s="1884">
        <v>3252</v>
      </c>
      <c r="K130" s="1884">
        <v>3229</v>
      </c>
      <c r="L130" s="1884">
        <v>2957</v>
      </c>
      <c r="M130" s="1884">
        <v>2382</v>
      </c>
      <c r="N130" s="1884">
        <v>1986</v>
      </c>
      <c r="O130" s="1885">
        <v>2639</v>
      </c>
      <c r="P130" s="39"/>
      <c r="Q130" s="738"/>
      <c r="R130" s="40"/>
      <c r="T130" s="4"/>
      <c r="U130" s="4"/>
    </row>
    <row r="131" spans="1:21" s="41" customFormat="1" ht="17.25" customHeight="1" x14ac:dyDescent="0.15">
      <c r="A131" s="38" t="s">
        <v>64</v>
      </c>
      <c r="B131" s="1886" t="s">
        <v>239</v>
      </c>
      <c r="C131" s="1877">
        <f>SUM(D131:O131)</f>
        <v>1641.5989999999999</v>
      </c>
      <c r="D131" s="1878">
        <v>124.879</v>
      </c>
      <c r="E131" s="1879">
        <v>133.53</v>
      </c>
      <c r="F131" s="69">
        <v>162.68</v>
      </c>
      <c r="G131" s="1879">
        <v>151.505</v>
      </c>
      <c r="H131" s="1879">
        <v>150.77500000000001</v>
      </c>
      <c r="I131" s="1879">
        <v>164.64</v>
      </c>
      <c r="J131" s="1879">
        <v>157.88800000000001</v>
      </c>
      <c r="K131" s="1879">
        <v>124.026</v>
      </c>
      <c r="L131" s="1879">
        <v>118.60899999999999</v>
      </c>
      <c r="M131" s="1879">
        <v>120.998</v>
      </c>
      <c r="N131" s="1879">
        <v>117.538</v>
      </c>
      <c r="O131" s="1897">
        <v>114.53100000000001</v>
      </c>
      <c r="P131" s="39"/>
      <c r="Q131" s="738"/>
      <c r="R131" s="40"/>
      <c r="T131" s="4"/>
      <c r="U131" s="4"/>
    </row>
    <row r="132" spans="1:21" s="41" customFormat="1" ht="17.25" customHeight="1" x14ac:dyDescent="0.15">
      <c r="A132" s="42" t="s">
        <v>64</v>
      </c>
      <c r="B132" s="1876" t="s">
        <v>15</v>
      </c>
      <c r="C132" s="1877">
        <f>SUM(D132:O132)</f>
        <v>1478501.3900000001</v>
      </c>
      <c r="D132" s="1878">
        <v>121608.802</v>
      </c>
      <c r="E132" s="1879">
        <v>124871.58900000001</v>
      </c>
      <c r="F132" s="69">
        <v>133276.29</v>
      </c>
      <c r="G132" s="1879">
        <v>121137.90300000001</v>
      </c>
      <c r="H132" s="1879">
        <v>125937.766</v>
      </c>
      <c r="I132" s="1879">
        <v>127215.052</v>
      </c>
      <c r="J132" s="1879">
        <v>122465.738</v>
      </c>
      <c r="K132" s="1879">
        <v>105837.611</v>
      </c>
      <c r="L132" s="1879">
        <v>106056.92600000001</v>
      </c>
      <c r="M132" s="1879">
        <v>128604.67600000001</v>
      </c>
      <c r="N132" s="1879">
        <v>125843.155</v>
      </c>
      <c r="O132" s="1897">
        <v>135645.88200000001</v>
      </c>
      <c r="P132" s="39"/>
      <c r="Q132" s="738"/>
      <c r="R132" s="40"/>
      <c r="T132" s="4"/>
      <c r="U132" s="4"/>
    </row>
    <row r="133" spans="1:21" s="41" customFormat="1" ht="17.25" customHeight="1" thickBot="1" x14ac:dyDescent="0.2">
      <c r="A133" s="45" t="s">
        <v>64</v>
      </c>
      <c r="B133" s="1881" t="s">
        <v>240</v>
      </c>
      <c r="C133" s="1882">
        <f>C132/C131</f>
        <v>900.64710687567435</v>
      </c>
      <c r="D133" s="1899">
        <v>974</v>
      </c>
      <c r="E133" s="1900">
        <v>935</v>
      </c>
      <c r="F133" s="1900">
        <v>819</v>
      </c>
      <c r="G133" s="1900">
        <v>800</v>
      </c>
      <c r="H133" s="1900">
        <v>835</v>
      </c>
      <c r="I133" s="1900">
        <v>773</v>
      </c>
      <c r="J133" s="1900">
        <v>776</v>
      </c>
      <c r="K133" s="1900">
        <v>853</v>
      </c>
      <c r="L133" s="1900">
        <v>894</v>
      </c>
      <c r="M133" s="1900">
        <v>1063</v>
      </c>
      <c r="N133" s="1900">
        <v>1071</v>
      </c>
      <c r="O133" s="1901">
        <v>1184</v>
      </c>
      <c r="P133" s="39"/>
      <c r="Q133" s="738"/>
      <c r="R133" s="40"/>
      <c r="T133" s="4"/>
      <c r="U133" s="4"/>
    </row>
    <row r="134" spans="1:21" s="20" customFormat="1" ht="17.25" customHeight="1" x14ac:dyDescent="0.15">
      <c r="A134" s="1902" t="s">
        <v>65</v>
      </c>
      <c r="B134" s="16" t="s">
        <v>239</v>
      </c>
      <c r="C134" s="17">
        <f>SUM(D134:O134)</f>
        <v>390268</v>
      </c>
      <c r="D134" s="18">
        <v>33255</v>
      </c>
      <c r="E134" s="19">
        <v>32918</v>
      </c>
      <c r="F134" s="19">
        <v>29211</v>
      </c>
      <c r="G134" s="19">
        <v>23649</v>
      </c>
      <c r="H134" s="19">
        <v>23708</v>
      </c>
      <c r="I134" s="19">
        <v>24892</v>
      </c>
      <c r="J134" s="19">
        <v>30480</v>
      </c>
      <c r="K134" s="19">
        <v>28903</v>
      </c>
      <c r="L134" s="19">
        <v>27127</v>
      </c>
      <c r="M134" s="19">
        <v>40562</v>
      </c>
      <c r="N134" s="19">
        <v>43562</v>
      </c>
      <c r="O134" s="1867">
        <v>52001</v>
      </c>
      <c r="P134" s="46"/>
      <c r="Q134" s="1866"/>
      <c r="R134" s="1706"/>
      <c r="T134" s="21"/>
      <c r="U134" s="21"/>
    </row>
    <row r="135" spans="1:21" s="20" customFormat="1" ht="17.25" customHeight="1" x14ac:dyDescent="0.15">
      <c r="A135" s="1903" t="s">
        <v>66</v>
      </c>
      <c r="B135" s="23" t="s">
        <v>15</v>
      </c>
      <c r="C135" s="24">
        <f>SUM(D135:O135)</f>
        <v>181277002</v>
      </c>
      <c r="D135" s="25">
        <v>15198443</v>
      </c>
      <c r="E135" s="26">
        <v>15896148</v>
      </c>
      <c r="F135" s="26">
        <v>14962201</v>
      </c>
      <c r="G135" s="26">
        <v>11865121</v>
      </c>
      <c r="H135" s="26">
        <v>11238836</v>
      </c>
      <c r="I135" s="26">
        <v>13087372</v>
      </c>
      <c r="J135" s="26">
        <v>14690643</v>
      </c>
      <c r="K135" s="26">
        <v>16087185</v>
      </c>
      <c r="L135" s="26">
        <v>15549489</v>
      </c>
      <c r="M135" s="26">
        <v>15289343</v>
      </c>
      <c r="N135" s="26">
        <v>15111298</v>
      </c>
      <c r="O135" s="1868">
        <v>22300923</v>
      </c>
      <c r="P135" s="46"/>
      <c r="Q135" s="1866"/>
      <c r="R135" s="1706"/>
      <c r="T135" s="21"/>
      <c r="U135" s="21"/>
    </row>
    <row r="136" spans="1:21" s="20" customFormat="1" ht="17.25" customHeight="1" thickBot="1" x14ac:dyDescent="0.2">
      <c r="A136" s="1904" t="s">
        <v>66</v>
      </c>
      <c r="B136" s="1905" t="s">
        <v>240</v>
      </c>
      <c r="C136" s="1906">
        <f>C135/C134</f>
        <v>464.49363514302991</v>
      </c>
      <c r="D136" s="1907">
        <v>457</v>
      </c>
      <c r="E136" s="1908">
        <v>494</v>
      </c>
      <c r="F136" s="1908">
        <v>512</v>
      </c>
      <c r="G136" s="1908">
        <v>502</v>
      </c>
      <c r="H136" s="1908">
        <v>474</v>
      </c>
      <c r="I136" s="1908">
        <v>526</v>
      </c>
      <c r="J136" s="1908">
        <v>482</v>
      </c>
      <c r="K136" s="1908">
        <v>557</v>
      </c>
      <c r="L136" s="1908">
        <v>573</v>
      </c>
      <c r="M136" s="1908">
        <v>377</v>
      </c>
      <c r="N136" s="1908">
        <v>347</v>
      </c>
      <c r="O136" s="1909">
        <v>429</v>
      </c>
      <c r="P136" s="46"/>
      <c r="Q136" s="1866"/>
      <c r="R136" s="1706"/>
      <c r="T136" s="21"/>
      <c r="U136" s="21"/>
    </row>
    <row r="137" spans="1:21" ht="17.25" customHeight="1" x14ac:dyDescent="0.15">
      <c r="A137" s="32" t="s">
        <v>67</v>
      </c>
      <c r="B137" s="1910" t="s">
        <v>239</v>
      </c>
      <c r="C137" s="1892">
        <f>SUM(D137:O137)</f>
        <v>15225</v>
      </c>
      <c r="D137" s="1893">
        <v>47</v>
      </c>
      <c r="E137" s="1894">
        <v>6</v>
      </c>
      <c r="F137" s="1894">
        <v>6</v>
      </c>
      <c r="G137" s="1894">
        <v>1</v>
      </c>
      <c r="H137" s="1894">
        <v>8</v>
      </c>
      <c r="I137" s="1894">
        <v>21</v>
      </c>
      <c r="J137" s="1895">
        <v>654</v>
      </c>
      <c r="K137" s="1894">
        <v>6103</v>
      </c>
      <c r="L137" s="1894">
        <v>5849</v>
      </c>
      <c r="M137" s="1894">
        <v>2186</v>
      </c>
      <c r="N137" s="1894">
        <v>265</v>
      </c>
      <c r="O137" s="1896">
        <v>79</v>
      </c>
      <c r="P137" s="35"/>
    </row>
    <row r="138" spans="1:21" ht="17.25" customHeight="1" x14ac:dyDescent="0.15">
      <c r="A138" s="34" t="s">
        <v>68</v>
      </c>
      <c r="B138" s="1876" t="s">
        <v>15</v>
      </c>
      <c r="C138" s="1877">
        <f>SUM(D138:O138)</f>
        <v>7661527</v>
      </c>
      <c r="D138" s="1878">
        <v>13759</v>
      </c>
      <c r="E138" s="69">
        <v>1799</v>
      </c>
      <c r="F138" s="69">
        <v>1348</v>
      </c>
      <c r="G138" s="69">
        <v>202</v>
      </c>
      <c r="H138" s="69">
        <v>1368</v>
      </c>
      <c r="I138" s="69">
        <v>24570</v>
      </c>
      <c r="J138" s="1879">
        <v>427638</v>
      </c>
      <c r="K138" s="69">
        <v>2987156</v>
      </c>
      <c r="L138" s="69">
        <v>2999061</v>
      </c>
      <c r="M138" s="69">
        <v>1034410</v>
      </c>
      <c r="N138" s="69">
        <v>131630</v>
      </c>
      <c r="O138" s="1880">
        <v>38586</v>
      </c>
      <c r="P138" s="35"/>
    </row>
    <row r="139" spans="1:21" ht="17.25" customHeight="1" x14ac:dyDescent="0.15">
      <c r="A139" s="36" t="s">
        <v>68</v>
      </c>
      <c r="B139" s="1881" t="s">
        <v>240</v>
      </c>
      <c r="C139" s="1882">
        <f>C138/C137</f>
        <v>503.22016420361246</v>
      </c>
      <c r="D139" s="1883">
        <v>292</v>
      </c>
      <c r="E139" s="1884">
        <v>277</v>
      </c>
      <c r="F139" s="1884">
        <v>228</v>
      </c>
      <c r="G139" s="1884">
        <v>214</v>
      </c>
      <c r="H139" s="1884">
        <v>166</v>
      </c>
      <c r="I139" s="1884">
        <v>1156</v>
      </c>
      <c r="J139" s="1884">
        <v>654</v>
      </c>
      <c r="K139" s="1884">
        <v>489</v>
      </c>
      <c r="L139" s="1884">
        <v>513</v>
      </c>
      <c r="M139" s="1884">
        <v>473</v>
      </c>
      <c r="N139" s="1884">
        <v>497</v>
      </c>
      <c r="O139" s="1885">
        <v>486</v>
      </c>
      <c r="P139" s="35"/>
    </row>
    <row r="140" spans="1:21" ht="17.25" customHeight="1" x14ac:dyDescent="0.15">
      <c r="A140" s="37" t="s">
        <v>69</v>
      </c>
      <c r="B140" s="1886" t="s">
        <v>239</v>
      </c>
      <c r="C140" s="1877">
        <f>SUM(D140:O140)</f>
        <v>6096</v>
      </c>
      <c r="D140" s="1878">
        <v>0</v>
      </c>
      <c r="E140" s="1911">
        <v>0</v>
      </c>
      <c r="F140" s="1911">
        <v>0</v>
      </c>
      <c r="G140" s="1911">
        <v>0</v>
      </c>
      <c r="H140" s="1911">
        <v>0</v>
      </c>
      <c r="I140" s="69">
        <v>21</v>
      </c>
      <c r="J140" s="1879">
        <v>645</v>
      </c>
      <c r="K140" s="69">
        <v>5036</v>
      </c>
      <c r="L140" s="69">
        <v>394</v>
      </c>
      <c r="M140" s="69">
        <v>0</v>
      </c>
      <c r="N140" s="1911">
        <v>0</v>
      </c>
      <c r="O140" s="1912">
        <v>0</v>
      </c>
      <c r="P140" s="35"/>
    </row>
    <row r="141" spans="1:21" ht="17.25" customHeight="1" x14ac:dyDescent="0.15">
      <c r="A141" s="34" t="s">
        <v>70</v>
      </c>
      <c r="B141" s="1876" t="s">
        <v>15</v>
      </c>
      <c r="C141" s="1877">
        <f>SUM(D141:O141)</f>
        <v>3037246</v>
      </c>
      <c r="D141" s="1878">
        <v>0</v>
      </c>
      <c r="E141" s="1911">
        <v>0</v>
      </c>
      <c r="F141" s="1911">
        <v>0</v>
      </c>
      <c r="G141" s="1911">
        <v>0</v>
      </c>
      <c r="H141" s="1911">
        <v>0</v>
      </c>
      <c r="I141" s="69">
        <v>24564</v>
      </c>
      <c r="J141" s="1879">
        <v>423967</v>
      </c>
      <c r="K141" s="69">
        <v>2406546</v>
      </c>
      <c r="L141" s="69">
        <v>182086</v>
      </c>
      <c r="M141" s="69">
        <v>83</v>
      </c>
      <c r="N141" s="1911">
        <v>0</v>
      </c>
      <c r="O141" s="1912">
        <v>0</v>
      </c>
      <c r="P141" s="35"/>
    </row>
    <row r="142" spans="1:21" ht="17.25" customHeight="1" x14ac:dyDescent="0.15">
      <c r="A142" s="36" t="s">
        <v>70</v>
      </c>
      <c r="B142" s="1881" t="s">
        <v>240</v>
      </c>
      <c r="C142" s="1882">
        <f>C141/C140</f>
        <v>498.23589238845142</v>
      </c>
      <c r="D142" s="1883">
        <v>0</v>
      </c>
      <c r="E142" s="1913">
        <v>0</v>
      </c>
      <c r="F142" s="1913">
        <v>0</v>
      </c>
      <c r="G142" s="1913">
        <v>0</v>
      </c>
      <c r="H142" s="1913">
        <v>0</v>
      </c>
      <c r="I142" s="1884">
        <v>1156</v>
      </c>
      <c r="J142" s="1884">
        <v>657</v>
      </c>
      <c r="K142" s="1884">
        <v>478</v>
      </c>
      <c r="L142" s="1884">
        <v>463</v>
      </c>
      <c r="M142" s="1884">
        <v>208</v>
      </c>
      <c r="N142" s="1913">
        <v>0</v>
      </c>
      <c r="O142" s="1882">
        <v>0</v>
      </c>
      <c r="P142" s="35"/>
    </row>
    <row r="143" spans="1:21" ht="17.25" customHeight="1" x14ac:dyDescent="0.15">
      <c r="A143" s="37" t="s">
        <v>71</v>
      </c>
      <c r="B143" s="1886" t="s">
        <v>239</v>
      </c>
      <c r="C143" s="1877">
        <f>SUM(D143:O143)</f>
        <v>4127</v>
      </c>
      <c r="D143" s="1878">
        <v>0</v>
      </c>
      <c r="E143" s="1911">
        <v>0</v>
      </c>
      <c r="F143" s="1911">
        <v>0</v>
      </c>
      <c r="G143" s="1911">
        <v>0</v>
      </c>
      <c r="H143" s="1911">
        <v>0</v>
      </c>
      <c r="I143" s="1911">
        <v>0</v>
      </c>
      <c r="J143" s="1911">
        <v>0</v>
      </c>
      <c r="K143" s="69">
        <v>882</v>
      </c>
      <c r="L143" s="69">
        <v>3199</v>
      </c>
      <c r="M143" s="69">
        <v>46</v>
      </c>
      <c r="N143" s="1911">
        <v>0</v>
      </c>
      <c r="O143" s="1912">
        <v>0</v>
      </c>
      <c r="P143" s="35"/>
    </row>
    <row r="144" spans="1:21" ht="17.25" customHeight="1" x14ac:dyDescent="0.15">
      <c r="A144" s="34" t="s">
        <v>72</v>
      </c>
      <c r="B144" s="1876" t="s">
        <v>15</v>
      </c>
      <c r="C144" s="1877">
        <f>SUM(D144:O144)</f>
        <v>2160617</v>
      </c>
      <c r="D144" s="1878">
        <v>0</v>
      </c>
      <c r="E144" s="1911">
        <v>0</v>
      </c>
      <c r="F144" s="1911">
        <v>0</v>
      </c>
      <c r="G144" s="1911">
        <v>0</v>
      </c>
      <c r="H144" s="1911">
        <v>0</v>
      </c>
      <c r="I144" s="1911">
        <v>6</v>
      </c>
      <c r="J144" s="1911">
        <v>98</v>
      </c>
      <c r="K144" s="69">
        <v>471899</v>
      </c>
      <c r="L144" s="69">
        <v>1666018</v>
      </c>
      <c r="M144" s="69">
        <v>22596</v>
      </c>
      <c r="N144" s="1911">
        <v>0</v>
      </c>
      <c r="O144" s="1912">
        <v>0</v>
      </c>
      <c r="P144" s="35"/>
    </row>
    <row r="145" spans="1:16" ht="17.25" customHeight="1" x14ac:dyDescent="0.15">
      <c r="A145" s="36" t="s">
        <v>72</v>
      </c>
      <c r="B145" s="1881" t="s">
        <v>240</v>
      </c>
      <c r="C145" s="1882">
        <f>C144/C143</f>
        <v>523.53210564574749</v>
      </c>
      <c r="D145" s="1883">
        <v>0</v>
      </c>
      <c r="E145" s="1913">
        <v>0</v>
      </c>
      <c r="F145" s="1913">
        <v>0</v>
      </c>
      <c r="G145" s="1913">
        <v>0</v>
      </c>
      <c r="H145" s="1913">
        <v>0</v>
      </c>
      <c r="I145" s="1913">
        <v>926</v>
      </c>
      <c r="J145" s="1913">
        <v>603</v>
      </c>
      <c r="K145" s="1884">
        <v>535</v>
      </c>
      <c r="L145" s="1884">
        <v>521</v>
      </c>
      <c r="M145" s="1884">
        <v>496</v>
      </c>
      <c r="N145" s="1913">
        <v>0</v>
      </c>
      <c r="O145" s="1882">
        <v>0</v>
      </c>
      <c r="P145" s="35"/>
    </row>
    <row r="146" spans="1:16" ht="17.25" customHeight="1" x14ac:dyDescent="0.15">
      <c r="A146" s="37" t="s">
        <v>73</v>
      </c>
      <c r="B146" s="1886" t="s">
        <v>239</v>
      </c>
      <c r="C146" s="1877">
        <f>SUM(D146:O146)</f>
        <v>1379</v>
      </c>
      <c r="D146" s="1878">
        <v>0</v>
      </c>
      <c r="E146" s="1911">
        <v>0</v>
      </c>
      <c r="F146" s="1911">
        <v>0</v>
      </c>
      <c r="G146" s="1911">
        <v>0</v>
      </c>
      <c r="H146" s="1911">
        <v>0</v>
      </c>
      <c r="I146" s="1911">
        <v>0</v>
      </c>
      <c r="J146" s="1911">
        <v>0</v>
      </c>
      <c r="K146" s="69">
        <v>0</v>
      </c>
      <c r="L146" s="69">
        <v>664</v>
      </c>
      <c r="M146" s="69">
        <v>712</v>
      </c>
      <c r="N146" s="69">
        <v>3</v>
      </c>
      <c r="O146" s="1880">
        <v>0</v>
      </c>
      <c r="P146" s="35"/>
    </row>
    <row r="147" spans="1:16" ht="17.25" customHeight="1" x14ac:dyDescent="0.15">
      <c r="A147" s="34" t="s">
        <v>74</v>
      </c>
      <c r="B147" s="1876" t="s">
        <v>15</v>
      </c>
      <c r="C147" s="1877">
        <f>SUM(D147:O147)</f>
        <v>589735</v>
      </c>
      <c r="D147" s="1878">
        <v>0</v>
      </c>
      <c r="E147" s="1911">
        <v>0</v>
      </c>
      <c r="F147" s="1911">
        <v>0</v>
      </c>
      <c r="G147" s="1911">
        <v>0</v>
      </c>
      <c r="H147" s="1911">
        <v>0</v>
      </c>
      <c r="I147" s="1911">
        <v>0</v>
      </c>
      <c r="J147" s="1911">
        <v>0</v>
      </c>
      <c r="K147" s="69">
        <v>43</v>
      </c>
      <c r="L147" s="69">
        <v>271229</v>
      </c>
      <c r="M147" s="69">
        <v>317164</v>
      </c>
      <c r="N147" s="69">
        <v>1258</v>
      </c>
      <c r="O147" s="1880">
        <v>41</v>
      </c>
      <c r="P147" s="35"/>
    </row>
    <row r="148" spans="1:16" ht="17.25" customHeight="1" x14ac:dyDescent="0.15">
      <c r="A148" s="36" t="s">
        <v>74</v>
      </c>
      <c r="B148" s="1881" t="s">
        <v>240</v>
      </c>
      <c r="C148" s="1882">
        <f>C147/C146</f>
        <v>427.65409717186367</v>
      </c>
      <c r="D148" s="1883">
        <v>0</v>
      </c>
      <c r="E148" s="1913">
        <v>0</v>
      </c>
      <c r="F148" s="1913">
        <v>0</v>
      </c>
      <c r="G148" s="1913">
        <v>0</v>
      </c>
      <c r="H148" s="1913">
        <v>0</v>
      </c>
      <c r="I148" s="1913">
        <v>0</v>
      </c>
      <c r="J148" s="1913">
        <v>0</v>
      </c>
      <c r="K148" s="1884">
        <v>449</v>
      </c>
      <c r="L148" s="1884">
        <v>409</v>
      </c>
      <c r="M148" s="1884">
        <v>446</v>
      </c>
      <c r="N148" s="1884">
        <v>389</v>
      </c>
      <c r="O148" s="1885">
        <v>410</v>
      </c>
      <c r="P148" s="35"/>
    </row>
    <row r="149" spans="1:16" ht="17.25" customHeight="1" x14ac:dyDescent="0.15">
      <c r="A149" s="37" t="s">
        <v>75</v>
      </c>
      <c r="B149" s="1886" t="s">
        <v>239</v>
      </c>
      <c r="C149" s="1877">
        <f>SUM(D149:O149)</f>
        <v>13623</v>
      </c>
      <c r="D149" s="1878">
        <v>506</v>
      </c>
      <c r="E149" s="1911">
        <v>160</v>
      </c>
      <c r="F149" s="69">
        <v>14</v>
      </c>
      <c r="G149" s="69">
        <v>4</v>
      </c>
      <c r="H149" s="69">
        <v>1</v>
      </c>
      <c r="I149" s="1911">
        <v>0</v>
      </c>
      <c r="J149" s="1879">
        <v>17</v>
      </c>
      <c r="K149" s="69">
        <v>66</v>
      </c>
      <c r="L149" s="69">
        <v>1845</v>
      </c>
      <c r="M149" s="69">
        <v>8710</v>
      </c>
      <c r="N149" s="69">
        <v>653</v>
      </c>
      <c r="O149" s="1880">
        <v>1647</v>
      </c>
      <c r="P149" s="35"/>
    </row>
    <row r="150" spans="1:16" ht="17.25" customHeight="1" x14ac:dyDescent="0.15">
      <c r="A150" s="34" t="s">
        <v>76</v>
      </c>
      <c r="B150" s="1876" t="s">
        <v>15</v>
      </c>
      <c r="C150" s="1877">
        <f>SUM(D150:O150)</f>
        <v>6324895</v>
      </c>
      <c r="D150" s="1878">
        <v>194675</v>
      </c>
      <c r="E150" s="1911">
        <v>63410</v>
      </c>
      <c r="F150" s="69">
        <v>9711</v>
      </c>
      <c r="G150" s="69">
        <v>11253</v>
      </c>
      <c r="H150" s="69">
        <v>253</v>
      </c>
      <c r="I150" s="1911">
        <v>0</v>
      </c>
      <c r="J150" s="1879">
        <v>10679</v>
      </c>
      <c r="K150" s="69">
        <v>45641</v>
      </c>
      <c r="L150" s="69">
        <v>739446</v>
      </c>
      <c r="M150" s="69">
        <v>2528258</v>
      </c>
      <c r="N150" s="69">
        <v>2106020</v>
      </c>
      <c r="O150" s="1880">
        <v>615549</v>
      </c>
      <c r="P150" s="35"/>
    </row>
    <row r="151" spans="1:16" ht="17.25" customHeight="1" x14ac:dyDescent="0.15">
      <c r="A151" s="36" t="s">
        <v>76</v>
      </c>
      <c r="B151" s="1881" t="s">
        <v>240</v>
      </c>
      <c r="C151" s="1882">
        <f>C150/C149</f>
        <v>464.28062834911549</v>
      </c>
      <c r="D151" s="1883">
        <v>385</v>
      </c>
      <c r="E151" s="1913">
        <v>397</v>
      </c>
      <c r="F151" s="1884">
        <v>681</v>
      </c>
      <c r="G151" s="1884">
        <v>2940</v>
      </c>
      <c r="H151" s="1884">
        <v>209</v>
      </c>
      <c r="I151" s="1913">
        <v>0</v>
      </c>
      <c r="J151" s="1884">
        <v>633</v>
      </c>
      <c r="K151" s="1884">
        <v>695</v>
      </c>
      <c r="L151" s="1884">
        <v>401</v>
      </c>
      <c r="M151" s="1884">
        <v>290</v>
      </c>
      <c r="N151" s="1884">
        <v>324</v>
      </c>
      <c r="O151" s="1885">
        <v>374</v>
      </c>
      <c r="P151" s="35"/>
    </row>
    <row r="152" spans="1:16" ht="17.25" customHeight="1" x14ac:dyDescent="0.15">
      <c r="A152" s="37" t="s">
        <v>77</v>
      </c>
      <c r="B152" s="1886" t="s">
        <v>239</v>
      </c>
      <c r="C152" s="1877">
        <f>SUM(D152:O152)</f>
        <v>12452</v>
      </c>
      <c r="D152" s="1878">
        <v>84</v>
      </c>
      <c r="E152" s="69">
        <v>30</v>
      </c>
      <c r="F152" s="69">
        <v>5</v>
      </c>
      <c r="G152" s="69">
        <v>4</v>
      </c>
      <c r="H152" s="69">
        <v>92</v>
      </c>
      <c r="I152" s="69">
        <v>467</v>
      </c>
      <c r="J152" s="1879">
        <v>1126</v>
      </c>
      <c r="K152" s="69">
        <v>2848</v>
      </c>
      <c r="L152" s="69">
        <v>4269</v>
      </c>
      <c r="M152" s="69">
        <v>2538</v>
      </c>
      <c r="N152" s="69">
        <v>650</v>
      </c>
      <c r="O152" s="1880">
        <v>339</v>
      </c>
      <c r="P152" s="35"/>
    </row>
    <row r="153" spans="1:16" ht="17.25" customHeight="1" x14ac:dyDescent="0.15">
      <c r="A153" s="34" t="s">
        <v>78</v>
      </c>
      <c r="B153" s="1876" t="s">
        <v>15</v>
      </c>
      <c r="C153" s="1877">
        <f>SUM(D153:O153)</f>
        <v>19185835</v>
      </c>
      <c r="D153" s="1878">
        <v>137169</v>
      </c>
      <c r="E153" s="69">
        <v>15611</v>
      </c>
      <c r="F153" s="69">
        <v>2266</v>
      </c>
      <c r="G153" s="69">
        <v>11253</v>
      </c>
      <c r="H153" s="69">
        <v>243140</v>
      </c>
      <c r="I153" s="69">
        <v>957364</v>
      </c>
      <c r="J153" s="1879">
        <v>1797219</v>
      </c>
      <c r="K153" s="69">
        <v>4216627</v>
      </c>
      <c r="L153" s="69">
        <v>6023158</v>
      </c>
      <c r="M153" s="69">
        <v>3831979</v>
      </c>
      <c r="N153" s="69">
        <v>1203581</v>
      </c>
      <c r="O153" s="1880">
        <v>746468</v>
      </c>
      <c r="P153" s="35"/>
    </row>
    <row r="154" spans="1:16" ht="17.25" customHeight="1" x14ac:dyDescent="0.15">
      <c r="A154" s="36" t="s">
        <v>78</v>
      </c>
      <c r="B154" s="1881" t="s">
        <v>240</v>
      </c>
      <c r="C154" s="1882">
        <f>C153/C152</f>
        <v>1540.7834082878253</v>
      </c>
      <c r="D154" s="1883">
        <v>1635</v>
      </c>
      <c r="E154" s="1884">
        <v>529</v>
      </c>
      <c r="F154" s="1884">
        <v>421</v>
      </c>
      <c r="G154" s="1884">
        <v>2940</v>
      </c>
      <c r="H154" s="1884">
        <v>2639</v>
      </c>
      <c r="I154" s="1884">
        <v>2051</v>
      </c>
      <c r="J154" s="1884" t="s">
        <v>343</v>
      </c>
      <c r="K154" s="1884">
        <v>1481</v>
      </c>
      <c r="L154" s="1884">
        <v>1411</v>
      </c>
      <c r="M154" s="1884">
        <v>1510</v>
      </c>
      <c r="N154" s="1884">
        <v>1852</v>
      </c>
      <c r="O154" s="1885">
        <v>2205</v>
      </c>
      <c r="P154" s="35"/>
    </row>
    <row r="155" spans="1:16" ht="17.25" customHeight="1" x14ac:dyDescent="0.15">
      <c r="A155" s="37" t="s">
        <v>79</v>
      </c>
      <c r="B155" s="1886" t="s">
        <v>239</v>
      </c>
      <c r="C155" s="1877">
        <f>SUM(D155:O155)</f>
        <v>21267</v>
      </c>
      <c r="D155" s="1878">
        <v>3000</v>
      </c>
      <c r="E155" s="69">
        <v>4648</v>
      </c>
      <c r="F155" s="69">
        <v>5275</v>
      </c>
      <c r="G155" s="69">
        <v>4105</v>
      </c>
      <c r="H155" s="69">
        <v>3030</v>
      </c>
      <c r="I155" s="69">
        <v>328</v>
      </c>
      <c r="J155" s="1879">
        <v>33</v>
      </c>
      <c r="K155" s="69">
        <v>34</v>
      </c>
      <c r="L155" s="69">
        <v>20</v>
      </c>
      <c r="M155" s="69">
        <v>17</v>
      </c>
      <c r="N155" s="69">
        <v>438</v>
      </c>
      <c r="O155" s="1880">
        <v>339</v>
      </c>
      <c r="P155" s="35"/>
    </row>
    <row r="156" spans="1:16" ht="17.25" customHeight="1" x14ac:dyDescent="0.15">
      <c r="A156" s="34" t="s">
        <v>80</v>
      </c>
      <c r="B156" s="1876" t="s">
        <v>15</v>
      </c>
      <c r="C156" s="1877">
        <f>SUM(D156:O156)</f>
        <v>28627719</v>
      </c>
      <c r="D156" s="1878">
        <v>5398140</v>
      </c>
      <c r="E156" s="69">
        <v>6650400</v>
      </c>
      <c r="F156" s="69">
        <v>6673163</v>
      </c>
      <c r="G156" s="69">
        <v>4742153</v>
      </c>
      <c r="H156" s="69">
        <v>2852429</v>
      </c>
      <c r="I156" s="69">
        <v>345692</v>
      </c>
      <c r="J156" s="1879">
        <v>69624</v>
      </c>
      <c r="K156" s="69">
        <v>71759</v>
      </c>
      <c r="L156" s="69">
        <v>44420</v>
      </c>
      <c r="M156" s="69">
        <v>53964</v>
      </c>
      <c r="N156" s="69">
        <v>979507</v>
      </c>
      <c r="O156" s="1880">
        <v>746468</v>
      </c>
      <c r="P156" s="35"/>
    </row>
    <row r="157" spans="1:16" ht="17.25" customHeight="1" x14ac:dyDescent="0.15">
      <c r="A157" s="36" t="s">
        <v>80</v>
      </c>
      <c r="B157" s="1881" t="s">
        <v>240</v>
      </c>
      <c r="C157" s="1882">
        <f>C156/C155</f>
        <v>1346.1098885597405</v>
      </c>
      <c r="D157" s="1883">
        <v>1799</v>
      </c>
      <c r="E157" s="1884">
        <v>1431</v>
      </c>
      <c r="F157" s="1884">
        <v>1265</v>
      </c>
      <c r="G157" s="1884">
        <v>1155</v>
      </c>
      <c r="H157" s="1884">
        <v>941</v>
      </c>
      <c r="I157" s="1884">
        <v>1055</v>
      </c>
      <c r="J157" s="1884">
        <v>2087</v>
      </c>
      <c r="K157" s="1884">
        <v>2108</v>
      </c>
      <c r="L157" s="1884">
        <v>2223</v>
      </c>
      <c r="M157" s="1884">
        <v>3092</v>
      </c>
      <c r="N157" s="1884">
        <v>2239</v>
      </c>
      <c r="O157" s="1885">
        <v>2205</v>
      </c>
      <c r="P157" s="35"/>
    </row>
    <row r="158" spans="1:16" ht="17.25" customHeight="1" x14ac:dyDescent="0.15">
      <c r="A158" s="37" t="s">
        <v>81</v>
      </c>
      <c r="B158" s="1886" t="s">
        <v>239</v>
      </c>
      <c r="C158" s="1877">
        <f>SUM(D158:O158)</f>
        <v>12160</v>
      </c>
      <c r="D158" s="1878">
        <v>1542</v>
      </c>
      <c r="E158" s="69">
        <v>2332</v>
      </c>
      <c r="F158" s="69">
        <v>2577</v>
      </c>
      <c r="G158" s="69">
        <v>2143</v>
      </c>
      <c r="H158" s="69">
        <v>1860</v>
      </c>
      <c r="I158" s="69">
        <v>125</v>
      </c>
      <c r="J158" s="1879">
        <v>0</v>
      </c>
      <c r="K158" s="69">
        <v>0</v>
      </c>
      <c r="L158" s="69">
        <v>0</v>
      </c>
      <c r="M158" s="69">
        <v>2</v>
      </c>
      <c r="N158" s="69">
        <v>267</v>
      </c>
      <c r="O158" s="1880">
        <v>1312</v>
      </c>
      <c r="P158" s="35"/>
    </row>
    <row r="159" spans="1:16" ht="17.25" customHeight="1" x14ac:dyDescent="0.15">
      <c r="A159" s="34" t="s">
        <v>81</v>
      </c>
      <c r="B159" s="1876" t="s">
        <v>15</v>
      </c>
      <c r="C159" s="1877">
        <f>SUM(D159:O159)</f>
        <v>15962322</v>
      </c>
      <c r="D159" s="1878">
        <v>2488681</v>
      </c>
      <c r="E159" s="69">
        <v>3167743</v>
      </c>
      <c r="F159" s="69">
        <v>2967966</v>
      </c>
      <c r="G159" s="69">
        <v>2330986</v>
      </c>
      <c r="H159" s="69">
        <v>1642524</v>
      </c>
      <c r="I159" s="69">
        <v>102484</v>
      </c>
      <c r="J159" s="1879">
        <v>23</v>
      </c>
      <c r="K159" s="69">
        <v>64</v>
      </c>
      <c r="L159" s="69">
        <v>0</v>
      </c>
      <c r="M159" s="69">
        <v>12413</v>
      </c>
      <c r="N159" s="69">
        <v>569552</v>
      </c>
      <c r="O159" s="1880">
        <v>2679886</v>
      </c>
      <c r="P159" s="35"/>
    </row>
    <row r="160" spans="1:16" ht="17.25" customHeight="1" x14ac:dyDescent="0.15">
      <c r="A160" s="36" t="s">
        <v>81</v>
      </c>
      <c r="B160" s="1881" t="s">
        <v>240</v>
      </c>
      <c r="C160" s="1882">
        <f>C159/C158</f>
        <v>1312.6909539473684</v>
      </c>
      <c r="D160" s="1883">
        <v>1614</v>
      </c>
      <c r="E160" s="1884">
        <v>1358</v>
      </c>
      <c r="F160" s="1884">
        <v>1161</v>
      </c>
      <c r="G160" s="1884">
        <v>1088</v>
      </c>
      <c r="H160" s="1884">
        <v>883</v>
      </c>
      <c r="I160" s="1884">
        <v>821</v>
      </c>
      <c r="J160" s="1884">
        <v>1168</v>
      </c>
      <c r="K160" s="1884">
        <v>1084</v>
      </c>
      <c r="L160" s="1884">
        <v>0</v>
      </c>
      <c r="M160" s="1884">
        <v>5110</v>
      </c>
      <c r="N160" s="1884">
        <v>2135</v>
      </c>
      <c r="O160" s="1885">
        <v>2042</v>
      </c>
      <c r="P160" s="35"/>
    </row>
    <row r="161" spans="1:16" ht="17.25" customHeight="1" x14ac:dyDescent="0.15">
      <c r="A161" s="37" t="s">
        <v>82</v>
      </c>
      <c r="B161" s="1886" t="s">
        <v>239</v>
      </c>
      <c r="C161" s="1877">
        <f>SUM(D161:O161)</f>
        <v>16781</v>
      </c>
      <c r="D161" s="1878">
        <v>289</v>
      </c>
      <c r="E161" s="69">
        <v>275</v>
      </c>
      <c r="F161" s="69">
        <v>284</v>
      </c>
      <c r="G161" s="69">
        <v>780</v>
      </c>
      <c r="H161" s="69">
        <v>2972</v>
      </c>
      <c r="I161" s="69">
        <v>4157</v>
      </c>
      <c r="J161" s="1879">
        <v>3485</v>
      </c>
      <c r="K161" s="69">
        <v>1928</v>
      </c>
      <c r="L161" s="69">
        <v>918</v>
      </c>
      <c r="M161" s="69">
        <v>836</v>
      </c>
      <c r="N161" s="69">
        <v>325</v>
      </c>
      <c r="O161" s="1880">
        <v>532</v>
      </c>
      <c r="P161" s="35"/>
    </row>
    <row r="162" spans="1:16" ht="17.25" customHeight="1" x14ac:dyDescent="0.15">
      <c r="A162" s="34" t="s">
        <v>83</v>
      </c>
      <c r="B162" s="1876" t="s">
        <v>15</v>
      </c>
      <c r="C162" s="1877">
        <f>SUM(D162:O162)</f>
        <v>7820366</v>
      </c>
      <c r="D162" s="1878">
        <v>356835</v>
      </c>
      <c r="E162" s="69">
        <v>266214</v>
      </c>
      <c r="F162" s="69">
        <v>272307</v>
      </c>
      <c r="G162" s="69">
        <v>499018</v>
      </c>
      <c r="H162" s="69">
        <v>1456494</v>
      </c>
      <c r="I162" s="69">
        <v>1954371</v>
      </c>
      <c r="J162" s="1879">
        <v>158227</v>
      </c>
      <c r="K162" s="69">
        <v>1047623</v>
      </c>
      <c r="L162" s="69">
        <v>522341</v>
      </c>
      <c r="M162" s="69">
        <v>451949</v>
      </c>
      <c r="N162" s="69">
        <v>325105</v>
      </c>
      <c r="O162" s="1880">
        <v>509882</v>
      </c>
      <c r="P162" s="35"/>
    </row>
    <row r="163" spans="1:16" ht="17.25" customHeight="1" x14ac:dyDescent="0.15">
      <c r="A163" s="36" t="s">
        <v>83</v>
      </c>
      <c r="B163" s="1881" t="s">
        <v>240</v>
      </c>
      <c r="C163" s="1882">
        <f>C162/C161</f>
        <v>466.02502830582205</v>
      </c>
      <c r="D163" s="1883">
        <v>1234</v>
      </c>
      <c r="E163" s="1884">
        <v>969</v>
      </c>
      <c r="F163" s="1884">
        <v>958</v>
      </c>
      <c r="G163" s="1884">
        <v>640</v>
      </c>
      <c r="H163" s="1884">
        <v>490</v>
      </c>
      <c r="I163" s="1884">
        <v>470</v>
      </c>
      <c r="J163" s="1884">
        <v>455</v>
      </c>
      <c r="K163" s="1884">
        <v>543</v>
      </c>
      <c r="L163" s="1884">
        <v>569</v>
      </c>
      <c r="M163" s="1884">
        <v>541</v>
      </c>
      <c r="N163" s="1884">
        <v>1000</v>
      </c>
      <c r="O163" s="1885">
        <v>958</v>
      </c>
      <c r="P163" s="35"/>
    </row>
    <row r="164" spans="1:16" ht="17.25" customHeight="1" x14ac:dyDescent="0.15">
      <c r="A164" s="37" t="s">
        <v>84</v>
      </c>
      <c r="B164" s="1886" t="s">
        <v>239</v>
      </c>
      <c r="C164" s="1877">
        <f>SUM(D164:O164)</f>
        <v>4065</v>
      </c>
      <c r="D164" s="1878">
        <v>180</v>
      </c>
      <c r="E164" s="69">
        <v>158</v>
      </c>
      <c r="F164" s="69">
        <v>199</v>
      </c>
      <c r="G164" s="69">
        <v>229</v>
      </c>
      <c r="H164" s="69">
        <v>302</v>
      </c>
      <c r="I164" s="69">
        <v>424</v>
      </c>
      <c r="J164" s="1879">
        <v>525</v>
      </c>
      <c r="K164" s="69">
        <v>516</v>
      </c>
      <c r="L164" s="69">
        <v>447</v>
      </c>
      <c r="M164" s="69">
        <v>381</v>
      </c>
      <c r="N164" s="69">
        <v>278</v>
      </c>
      <c r="O164" s="1880">
        <v>426</v>
      </c>
      <c r="P164" s="35"/>
    </row>
    <row r="165" spans="1:16" ht="17.25" customHeight="1" x14ac:dyDescent="0.15">
      <c r="A165" s="34" t="s">
        <v>84</v>
      </c>
      <c r="B165" s="1876" t="s">
        <v>15</v>
      </c>
      <c r="C165" s="1877">
        <f>SUM(D165:O165)</f>
        <v>3443701</v>
      </c>
      <c r="D165" s="1878">
        <v>284892</v>
      </c>
      <c r="E165" s="69">
        <v>189143</v>
      </c>
      <c r="F165" s="69">
        <v>206411</v>
      </c>
      <c r="G165" s="69">
        <v>173114</v>
      </c>
      <c r="H165" s="69">
        <v>239155</v>
      </c>
      <c r="I165" s="69">
        <v>327022</v>
      </c>
      <c r="J165" s="1879">
        <v>371245</v>
      </c>
      <c r="K165" s="69">
        <v>380320</v>
      </c>
      <c r="L165" s="69">
        <v>290894</v>
      </c>
      <c r="M165" s="69">
        <v>250946</v>
      </c>
      <c r="N165" s="69">
        <v>292390</v>
      </c>
      <c r="O165" s="1880">
        <v>438169</v>
      </c>
      <c r="P165" s="35"/>
    </row>
    <row r="166" spans="1:16" ht="17.25" customHeight="1" x14ac:dyDescent="0.15">
      <c r="A166" s="36" t="s">
        <v>84</v>
      </c>
      <c r="B166" s="1881" t="s">
        <v>240</v>
      </c>
      <c r="C166" s="1882">
        <f>C165/C164</f>
        <v>847.15891758917587</v>
      </c>
      <c r="D166" s="1883">
        <v>1579</v>
      </c>
      <c r="E166" s="1884">
        <v>1196</v>
      </c>
      <c r="F166" s="1884">
        <v>1035</v>
      </c>
      <c r="G166" s="1884">
        <v>755</v>
      </c>
      <c r="H166" s="1884">
        <v>793</v>
      </c>
      <c r="I166" s="1884">
        <v>772</v>
      </c>
      <c r="J166" s="1884">
        <v>708</v>
      </c>
      <c r="K166" s="1884">
        <v>737</v>
      </c>
      <c r="L166" s="1884">
        <v>650</v>
      </c>
      <c r="M166" s="1884">
        <v>658</v>
      </c>
      <c r="N166" s="1884">
        <v>1051</v>
      </c>
      <c r="O166" s="1885">
        <v>1028</v>
      </c>
      <c r="P166" s="35"/>
    </row>
    <row r="167" spans="1:16" ht="17.25" customHeight="1" x14ac:dyDescent="0.15">
      <c r="A167" s="37" t="s">
        <v>85</v>
      </c>
      <c r="B167" s="1886" t="s">
        <v>239</v>
      </c>
      <c r="C167" s="1877">
        <f>SUM(D167:O167)</f>
        <v>2668</v>
      </c>
      <c r="D167" s="1878">
        <v>93</v>
      </c>
      <c r="E167" s="69">
        <v>75</v>
      </c>
      <c r="F167" s="69">
        <v>34</v>
      </c>
      <c r="G167" s="69">
        <v>165</v>
      </c>
      <c r="H167" s="69">
        <v>741</v>
      </c>
      <c r="I167" s="69">
        <v>687</v>
      </c>
      <c r="J167" s="1879">
        <v>641</v>
      </c>
      <c r="K167" s="69">
        <v>110</v>
      </c>
      <c r="L167" s="69">
        <v>18</v>
      </c>
      <c r="M167" s="69">
        <v>40</v>
      </c>
      <c r="N167" s="69">
        <v>23</v>
      </c>
      <c r="O167" s="1880">
        <v>41</v>
      </c>
      <c r="P167" s="35"/>
    </row>
    <row r="168" spans="1:16" ht="17.25" customHeight="1" x14ac:dyDescent="0.15">
      <c r="A168" s="34" t="s">
        <v>85</v>
      </c>
      <c r="B168" s="1876" t="s">
        <v>15</v>
      </c>
      <c r="C168" s="1877">
        <f>SUM(D168:O168)</f>
        <v>1238626</v>
      </c>
      <c r="D168" s="1878">
        <v>57679</v>
      </c>
      <c r="E168" s="69">
        <v>44383</v>
      </c>
      <c r="F168" s="69">
        <v>26375</v>
      </c>
      <c r="G168" s="69">
        <v>103638</v>
      </c>
      <c r="H168" s="69">
        <v>347328</v>
      </c>
      <c r="I168" s="69">
        <v>302317</v>
      </c>
      <c r="J168" s="1879">
        <v>254667</v>
      </c>
      <c r="K168" s="69">
        <v>40002</v>
      </c>
      <c r="L168" s="69">
        <v>6482</v>
      </c>
      <c r="M168" s="69">
        <v>14006</v>
      </c>
      <c r="N168" s="69">
        <v>14439</v>
      </c>
      <c r="O168" s="1880">
        <v>27310</v>
      </c>
      <c r="P168" s="35"/>
    </row>
    <row r="169" spans="1:16" ht="17.25" customHeight="1" x14ac:dyDescent="0.15">
      <c r="A169" s="36" t="s">
        <v>85</v>
      </c>
      <c r="B169" s="1881" t="s">
        <v>240</v>
      </c>
      <c r="C169" s="1882">
        <f>C168/C167</f>
        <v>464.25262368815595</v>
      </c>
      <c r="D169" s="1883">
        <v>621</v>
      </c>
      <c r="E169" s="1884">
        <v>594</v>
      </c>
      <c r="F169" s="1884">
        <v>765</v>
      </c>
      <c r="G169" s="1884">
        <v>627</v>
      </c>
      <c r="H169" s="1884">
        <v>469</v>
      </c>
      <c r="I169" s="1884">
        <v>440</v>
      </c>
      <c r="J169" s="1884">
        <v>397</v>
      </c>
      <c r="K169" s="1884">
        <v>363</v>
      </c>
      <c r="L169" s="1884">
        <v>365</v>
      </c>
      <c r="M169" s="1884">
        <v>353</v>
      </c>
      <c r="N169" s="1884">
        <v>642</v>
      </c>
      <c r="O169" s="1885">
        <v>670</v>
      </c>
      <c r="P169" s="35"/>
    </row>
    <row r="170" spans="1:16" ht="17.25" customHeight="1" x14ac:dyDescent="0.15">
      <c r="A170" s="37" t="s">
        <v>86</v>
      </c>
      <c r="B170" s="1886" t="s">
        <v>239</v>
      </c>
      <c r="C170" s="1877">
        <f>SUM(D170:O170)</f>
        <v>1917</v>
      </c>
      <c r="D170" s="1878">
        <v>2</v>
      </c>
      <c r="E170" s="69">
        <v>4</v>
      </c>
      <c r="F170" s="69">
        <v>3</v>
      </c>
      <c r="G170" s="69">
        <v>101</v>
      </c>
      <c r="H170" s="69">
        <v>827</v>
      </c>
      <c r="I170" s="69">
        <v>708</v>
      </c>
      <c r="J170" s="1879">
        <v>192</v>
      </c>
      <c r="K170" s="69">
        <v>53</v>
      </c>
      <c r="L170" s="69">
        <v>1</v>
      </c>
      <c r="M170" s="69">
        <v>5</v>
      </c>
      <c r="N170" s="69">
        <v>0</v>
      </c>
      <c r="O170" s="1880">
        <v>21</v>
      </c>
      <c r="P170" s="35"/>
    </row>
    <row r="171" spans="1:16" ht="17.25" customHeight="1" x14ac:dyDescent="0.15">
      <c r="A171" s="34" t="s">
        <v>86</v>
      </c>
      <c r="B171" s="1876" t="s">
        <v>15</v>
      </c>
      <c r="C171" s="1877">
        <f>SUM(D171:O171)</f>
        <v>880808</v>
      </c>
      <c r="D171" s="1878">
        <v>1504</v>
      </c>
      <c r="E171" s="69">
        <v>2739</v>
      </c>
      <c r="F171" s="69">
        <v>2582</v>
      </c>
      <c r="G171" s="69">
        <v>60971</v>
      </c>
      <c r="H171" s="69">
        <v>383630</v>
      </c>
      <c r="I171" s="69">
        <v>306796</v>
      </c>
      <c r="J171" s="1879">
        <v>84473</v>
      </c>
      <c r="K171" s="69">
        <v>20733</v>
      </c>
      <c r="L171" s="69">
        <v>246</v>
      </c>
      <c r="M171" s="69">
        <v>1963</v>
      </c>
      <c r="N171" s="69">
        <v>0</v>
      </c>
      <c r="O171" s="1880">
        <v>15171</v>
      </c>
      <c r="P171" s="35"/>
    </row>
    <row r="172" spans="1:16" ht="17.25" customHeight="1" x14ac:dyDescent="0.15">
      <c r="A172" s="36" t="s">
        <v>86</v>
      </c>
      <c r="B172" s="1881" t="s">
        <v>240</v>
      </c>
      <c r="C172" s="1882">
        <f>C171/C170</f>
        <v>459.47209181011999</v>
      </c>
      <c r="D172" s="1883">
        <v>974</v>
      </c>
      <c r="E172" s="1884">
        <v>656</v>
      </c>
      <c r="F172" s="1884">
        <v>769</v>
      </c>
      <c r="G172" s="1884">
        <v>603</v>
      </c>
      <c r="H172" s="1884">
        <v>464</v>
      </c>
      <c r="I172" s="1884">
        <v>433</v>
      </c>
      <c r="J172" s="1884">
        <v>439</v>
      </c>
      <c r="K172" s="1884">
        <v>392</v>
      </c>
      <c r="L172" s="1884">
        <v>420</v>
      </c>
      <c r="M172" s="1884">
        <v>369</v>
      </c>
      <c r="N172" s="1884">
        <v>0</v>
      </c>
      <c r="O172" s="1885">
        <v>740</v>
      </c>
      <c r="P172" s="35"/>
    </row>
    <row r="173" spans="1:16" ht="17.25" customHeight="1" x14ac:dyDescent="0.15">
      <c r="A173" s="37" t="s">
        <v>87</v>
      </c>
      <c r="B173" s="1886" t="s">
        <v>239</v>
      </c>
      <c r="C173" s="1877">
        <f>SUM(D173:O173)</f>
        <v>29920</v>
      </c>
      <c r="D173" s="1878">
        <v>52</v>
      </c>
      <c r="E173" s="69">
        <v>72</v>
      </c>
      <c r="F173" s="69">
        <v>314</v>
      </c>
      <c r="G173" s="69">
        <v>1726</v>
      </c>
      <c r="H173" s="69">
        <v>4914</v>
      </c>
      <c r="I173" s="69">
        <v>6754</v>
      </c>
      <c r="J173" s="1879">
        <v>9413</v>
      </c>
      <c r="K173" s="69">
        <v>5663</v>
      </c>
      <c r="L173" s="69">
        <v>636</v>
      </c>
      <c r="M173" s="69">
        <v>168</v>
      </c>
      <c r="N173" s="69">
        <v>94</v>
      </c>
      <c r="O173" s="1880">
        <v>114</v>
      </c>
      <c r="P173" s="35"/>
    </row>
    <row r="174" spans="1:16" ht="17.25" customHeight="1" x14ac:dyDescent="0.15">
      <c r="A174" s="34" t="s">
        <v>87</v>
      </c>
      <c r="B174" s="1876" t="s">
        <v>15</v>
      </c>
      <c r="C174" s="1877">
        <f>SUM(D174:O174)</f>
        <v>7109549</v>
      </c>
      <c r="D174" s="1878">
        <v>15016</v>
      </c>
      <c r="E174" s="69">
        <v>23620</v>
      </c>
      <c r="F174" s="69">
        <v>100725</v>
      </c>
      <c r="G174" s="69">
        <v>432842</v>
      </c>
      <c r="H174" s="69">
        <v>1268227</v>
      </c>
      <c r="I174" s="69">
        <v>1797679</v>
      </c>
      <c r="J174" s="1879">
        <v>1685798</v>
      </c>
      <c r="K174" s="69">
        <v>1448317</v>
      </c>
      <c r="L174" s="69">
        <v>230203</v>
      </c>
      <c r="M174" s="69">
        <v>45671</v>
      </c>
      <c r="N174" s="69">
        <v>27835</v>
      </c>
      <c r="O174" s="1880">
        <v>33616</v>
      </c>
      <c r="P174" s="35"/>
    </row>
    <row r="175" spans="1:16" ht="17.25" customHeight="1" x14ac:dyDescent="0.15">
      <c r="A175" s="36" t="s">
        <v>87</v>
      </c>
      <c r="B175" s="1881" t="s">
        <v>240</v>
      </c>
      <c r="C175" s="1882">
        <f>C174/C173</f>
        <v>237.61861631016043</v>
      </c>
      <c r="D175" s="1883">
        <v>286</v>
      </c>
      <c r="E175" s="1884">
        <v>329</v>
      </c>
      <c r="F175" s="1884">
        <v>321</v>
      </c>
      <c r="G175" s="1884">
        <v>251</v>
      </c>
      <c r="H175" s="1884">
        <v>258</v>
      </c>
      <c r="I175" s="1884">
        <v>266</v>
      </c>
      <c r="J175" s="1884">
        <v>179</v>
      </c>
      <c r="K175" s="1884">
        <v>256</v>
      </c>
      <c r="L175" s="1884">
        <v>362</v>
      </c>
      <c r="M175" s="1884">
        <v>271</v>
      </c>
      <c r="N175" s="1884">
        <v>297</v>
      </c>
      <c r="O175" s="1885">
        <v>296</v>
      </c>
      <c r="P175" s="35"/>
    </row>
    <row r="176" spans="1:16" ht="17.25" customHeight="1" x14ac:dyDescent="0.15">
      <c r="A176" s="37" t="s">
        <v>88</v>
      </c>
      <c r="B176" s="1876" t="s">
        <v>239</v>
      </c>
      <c r="C176" s="1877">
        <f>SUM(D176:O176)</f>
        <v>6919</v>
      </c>
      <c r="D176" s="1878">
        <v>0</v>
      </c>
      <c r="E176" s="69">
        <v>10</v>
      </c>
      <c r="F176" s="69">
        <v>174</v>
      </c>
      <c r="G176" s="69">
        <v>429</v>
      </c>
      <c r="H176" s="69">
        <v>1028</v>
      </c>
      <c r="I176" s="69">
        <v>2409</v>
      </c>
      <c r="J176" s="1879">
        <v>2178</v>
      </c>
      <c r="K176" s="69">
        <v>598</v>
      </c>
      <c r="L176" s="69">
        <v>52</v>
      </c>
      <c r="M176" s="69">
        <v>29</v>
      </c>
      <c r="N176" s="69">
        <v>7</v>
      </c>
      <c r="O176" s="1880">
        <v>5</v>
      </c>
      <c r="P176" s="35"/>
    </row>
    <row r="177" spans="1:36" ht="17.25" customHeight="1" x14ac:dyDescent="0.15">
      <c r="A177" s="34" t="s">
        <v>88</v>
      </c>
      <c r="B177" s="1876" t="s">
        <v>15</v>
      </c>
      <c r="C177" s="1877">
        <f>SUM(D177:O177)</f>
        <v>2096204</v>
      </c>
      <c r="D177" s="1878">
        <v>93</v>
      </c>
      <c r="E177" s="69">
        <v>7914</v>
      </c>
      <c r="F177" s="69">
        <v>97318</v>
      </c>
      <c r="G177" s="69">
        <v>179426</v>
      </c>
      <c r="H177" s="69">
        <v>388796</v>
      </c>
      <c r="I177" s="69">
        <v>715817</v>
      </c>
      <c r="J177" s="789">
        <v>465161</v>
      </c>
      <c r="K177" s="69">
        <v>205767</v>
      </c>
      <c r="L177" s="69">
        <v>19225</v>
      </c>
      <c r="M177" s="69">
        <v>10697</v>
      </c>
      <c r="N177" s="69">
        <v>3107</v>
      </c>
      <c r="O177" s="1880">
        <v>2883</v>
      </c>
      <c r="P177" s="35"/>
    </row>
    <row r="178" spans="1:36" ht="17.25" customHeight="1" x14ac:dyDescent="0.15">
      <c r="A178" s="36" t="s">
        <v>88</v>
      </c>
      <c r="B178" s="1881" t="s">
        <v>240</v>
      </c>
      <c r="C178" s="1882">
        <f>C177/C176</f>
        <v>302.96343402225756</v>
      </c>
      <c r="D178" s="1883">
        <v>730</v>
      </c>
      <c r="E178" s="1884">
        <v>761</v>
      </c>
      <c r="F178" s="1884">
        <v>560</v>
      </c>
      <c r="G178" s="1884">
        <v>419</v>
      </c>
      <c r="H178" s="1884">
        <v>378</v>
      </c>
      <c r="I178" s="1884">
        <v>297</v>
      </c>
      <c r="J178" s="1914">
        <v>214</v>
      </c>
      <c r="K178" s="1884">
        <v>344</v>
      </c>
      <c r="L178" s="1884">
        <v>369</v>
      </c>
      <c r="M178" s="1884">
        <v>373</v>
      </c>
      <c r="N178" s="1884">
        <v>445</v>
      </c>
      <c r="O178" s="1885">
        <v>529</v>
      </c>
      <c r="P178" s="35"/>
    </row>
    <row r="179" spans="1:36" ht="17.25" customHeight="1" x14ac:dyDescent="0.15">
      <c r="A179" s="37" t="s">
        <v>89</v>
      </c>
      <c r="B179" s="1876" t="s">
        <v>239</v>
      </c>
      <c r="C179" s="1877">
        <f>SUM(D179:O179)</f>
        <v>1074</v>
      </c>
      <c r="D179" s="1878">
        <v>0</v>
      </c>
      <c r="E179" s="1911">
        <v>0</v>
      </c>
      <c r="F179" s="69">
        <v>0</v>
      </c>
      <c r="G179" s="1879">
        <v>0</v>
      </c>
      <c r="H179" s="69">
        <v>0</v>
      </c>
      <c r="I179" s="69">
        <v>0</v>
      </c>
      <c r="J179" s="1895">
        <v>0</v>
      </c>
      <c r="K179" s="69">
        <v>21</v>
      </c>
      <c r="L179" s="69">
        <v>449</v>
      </c>
      <c r="M179" s="69">
        <v>502</v>
      </c>
      <c r="N179" s="69">
        <v>95</v>
      </c>
      <c r="O179" s="1880">
        <v>7</v>
      </c>
      <c r="P179" s="35"/>
    </row>
    <row r="180" spans="1:36" ht="17.25" customHeight="1" x14ac:dyDescent="0.15">
      <c r="A180" s="34" t="s">
        <v>89</v>
      </c>
      <c r="B180" s="1915" t="s">
        <v>15</v>
      </c>
      <c r="C180" s="1916">
        <f>SUM(D180:O180)</f>
        <v>708595</v>
      </c>
      <c r="D180" s="1917">
        <v>0</v>
      </c>
      <c r="E180" s="1918">
        <v>28</v>
      </c>
      <c r="F180" s="1919">
        <v>27</v>
      </c>
      <c r="G180" s="1919">
        <v>75</v>
      </c>
      <c r="H180" s="1919">
        <v>86</v>
      </c>
      <c r="I180" s="1919">
        <v>90</v>
      </c>
      <c r="J180" s="1920">
        <v>79</v>
      </c>
      <c r="K180" s="1919">
        <v>19665</v>
      </c>
      <c r="L180" s="1919">
        <v>275931</v>
      </c>
      <c r="M180" s="1919">
        <v>326401</v>
      </c>
      <c r="N180" s="1919">
        <v>81027</v>
      </c>
      <c r="O180" s="1921">
        <v>5186</v>
      </c>
      <c r="P180" s="35"/>
    </row>
    <row r="181" spans="1:36" ht="17.25" customHeight="1" thickBot="1" x14ac:dyDescent="0.2">
      <c r="A181" s="47" t="s">
        <v>89</v>
      </c>
      <c r="B181" s="1922" t="s">
        <v>240</v>
      </c>
      <c r="C181" s="1923">
        <f>C180/C179</f>
        <v>659.77188081936686</v>
      </c>
      <c r="D181" s="1899">
        <v>0</v>
      </c>
      <c r="E181" s="1924">
        <v>1095</v>
      </c>
      <c r="F181" s="1900">
        <v>891</v>
      </c>
      <c r="G181" s="1900">
        <v>1657</v>
      </c>
      <c r="H181" s="1900">
        <v>1527</v>
      </c>
      <c r="I181" s="1900">
        <v>2572</v>
      </c>
      <c r="J181" s="1900">
        <v>634</v>
      </c>
      <c r="K181" s="1900">
        <v>919</v>
      </c>
      <c r="L181" s="1900">
        <v>614</v>
      </c>
      <c r="M181" s="1900">
        <v>650</v>
      </c>
      <c r="N181" s="1900">
        <v>855</v>
      </c>
      <c r="O181" s="1901">
        <v>797</v>
      </c>
      <c r="P181" s="35"/>
    </row>
    <row r="182" spans="1:36" ht="17.25" customHeight="1" x14ac:dyDescent="0.15">
      <c r="C182" s="1925"/>
      <c r="O182" s="1926" t="s">
        <v>90</v>
      </c>
    </row>
    <row r="183" spans="1:36" ht="17.25" customHeight="1" x14ac:dyDescent="0.15">
      <c r="C183" s="1925"/>
      <c r="O183" s="1926"/>
    </row>
    <row r="184" spans="1:36" ht="17.25" customHeight="1" x14ac:dyDescent="0.15">
      <c r="C184" s="1925"/>
      <c r="O184" s="1926"/>
    </row>
    <row r="185" spans="1:36" ht="18.75" x14ac:dyDescent="0.15">
      <c r="A185" s="48" t="s">
        <v>344</v>
      </c>
    </row>
    <row r="186" spans="1:36" ht="17.25" customHeight="1" thickBot="1" x14ac:dyDescent="0.2">
      <c r="A186" s="7" t="s">
        <v>0</v>
      </c>
    </row>
    <row r="187" spans="1:36" s="14" customFormat="1" ht="17.25" customHeight="1" thickBot="1" x14ac:dyDescent="0.2">
      <c r="A187" s="49"/>
      <c r="B187" s="50"/>
      <c r="C187" s="51" t="s">
        <v>1</v>
      </c>
      <c r="D187" s="52" t="s">
        <v>2</v>
      </c>
      <c r="E187" s="53" t="s">
        <v>3</v>
      </c>
      <c r="F187" s="53" t="s">
        <v>4</v>
      </c>
      <c r="G187" s="53" t="s">
        <v>5</v>
      </c>
      <c r="H187" s="53" t="s">
        <v>332</v>
      </c>
      <c r="I187" s="53" t="s">
        <v>7</v>
      </c>
      <c r="J187" s="54" t="s">
        <v>8</v>
      </c>
      <c r="K187" s="53" t="s">
        <v>9</v>
      </c>
      <c r="L187" s="53" t="s">
        <v>10</v>
      </c>
      <c r="M187" s="53" t="s">
        <v>11</v>
      </c>
      <c r="N187" s="53" t="s">
        <v>12</v>
      </c>
      <c r="O187" s="1927" t="s">
        <v>13</v>
      </c>
      <c r="Q187" s="1866"/>
      <c r="R187" s="1706"/>
      <c r="T187" s="1707"/>
      <c r="U187" s="1707"/>
    </row>
    <row r="188" spans="1:36" s="20" customFormat="1" ht="17.25" customHeight="1" x14ac:dyDescent="0.15">
      <c r="A188" s="15" t="s">
        <v>14</v>
      </c>
      <c r="B188" s="16" t="s">
        <v>239</v>
      </c>
      <c r="C188" s="17">
        <f>SUM(D188:O188)</f>
        <v>208950.21500000003</v>
      </c>
      <c r="D188" s="18">
        <v>18334.95</v>
      </c>
      <c r="E188" s="19">
        <v>16646.934000000001</v>
      </c>
      <c r="F188" s="19">
        <v>16146.013000000001</v>
      </c>
      <c r="G188" s="19">
        <v>18162.542000000001</v>
      </c>
      <c r="H188" s="19">
        <v>21590.01</v>
      </c>
      <c r="I188" s="19">
        <v>19526.09</v>
      </c>
      <c r="J188" s="19">
        <v>12828.596</v>
      </c>
      <c r="K188" s="19">
        <v>7110.5389999999998</v>
      </c>
      <c r="L188" s="19">
        <v>7961.2690000000002</v>
      </c>
      <c r="M188" s="19">
        <v>17224.307000000001</v>
      </c>
      <c r="N188" s="19">
        <v>28005.212</v>
      </c>
      <c r="O188" s="1867">
        <v>25413.753000000001</v>
      </c>
      <c r="P188" s="13"/>
      <c r="Q188" s="1866"/>
      <c r="R188" s="1706"/>
      <c r="T188" s="21"/>
      <c r="U188" s="21"/>
    </row>
    <row r="189" spans="1:36" s="20" customFormat="1" ht="17.25" customHeight="1" x14ac:dyDescent="0.15">
      <c r="A189" s="22" t="s">
        <v>14</v>
      </c>
      <c r="B189" s="23" t="s">
        <v>15</v>
      </c>
      <c r="C189" s="24">
        <f>SUM(D189:O189)</f>
        <v>47442117.503999993</v>
      </c>
      <c r="D189" s="25">
        <v>3160557.4780000001</v>
      </c>
      <c r="E189" s="26">
        <v>2964001.7749999999</v>
      </c>
      <c r="F189" s="26">
        <v>3906344.324</v>
      </c>
      <c r="G189" s="26">
        <v>5193961.9419999998</v>
      </c>
      <c r="H189" s="26">
        <v>5097805.5710000005</v>
      </c>
      <c r="I189" s="26">
        <v>5213421.3059999999</v>
      </c>
      <c r="J189" s="26">
        <v>5020262.665</v>
      </c>
      <c r="K189" s="26">
        <v>2777748.5920000002</v>
      </c>
      <c r="L189" s="26">
        <v>2970150.2930000001</v>
      </c>
      <c r="M189" s="26">
        <v>4487285.6469999999</v>
      </c>
      <c r="N189" s="26">
        <v>3509061.5469999998</v>
      </c>
      <c r="O189" s="1868">
        <v>3141516.3640000001</v>
      </c>
      <c r="P189" s="13"/>
      <c r="Q189" s="1866"/>
      <c r="R189" s="1706"/>
      <c r="T189" s="21"/>
      <c r="U189" s="21"/>
    </row>
    <row r="190" spans="1:36" s="20" customFormat="1" ht="17.25" customHeight="1" thickBot="1" x14ac:dyDescent="0.2">
      <c r="A190" s="27" t="s">
        <v>14</v>
      </c>
      <c r="B190" s="28" t="s">
        <v>240</v>
      </c>
      <c r="C190" s="29">
        <f>C189/C188</f>
        <v>227.04986211189103</v>
      </c>
      <c r="D190" s="30">
        <v>172</v>
      </c>
      <c r="E190" s="31">
        <v>178</v>
      </c>
      <c r="F190" s="31">
        <v>242</v>
      </c>
      <c r="G190" s="31">
        <v>286</v>
      </c>
      <c r="H190" s="31">
        <v>236</v>
      </c>
      <c r="I190" s="31">
        <v>267</v>
      </c>
      <c r="J190" s="31">
        <v>391</v>
      </c>
      <c r="K190" s="31">
        <v>391</v>
      </c>
      <c r="L190" s="31">
        <v>373</v>
      </c>
      <c r="M190" s="31">
        <v>261</v>
      </c>
      <c r="N190" s="31">
        <v>125</v>
      </c>
      <c r="O190" s="1869">
        <v>124</v>
      </c>
      <c r="P190" s="13"/>
      <c r="Q190" s="55"/>
      <c r="R190" s="1928"/>
      <c r="S190" s="1713"/>
      <c r="T190" s="1713"/>
      <c r="U190" s="21"/>
    </row>
    <row r="191" spans="1:36" ht="17.25" customHeight="1" x14ac:dyDescent="0.15">
      <c r="A191" s="32" t="s">
        <v>16</v>
      </c>
      <c r="B191" s="1910" t="s">
        <v>239</v>
      </c>
      <c r="C191" s="1892">
        <f>SUM(D191:O191)</f>
        <v>4168.8070000000007</v>
      </c>
      <c r="D191" s="1893">
        <v>6.3049999999999997</v>
      </c>
      <c r="E191" s="1894">
        <v>1.1080000000000001</v>
      </c>
      <c r="F191" s="1894">
        <v>94.847999999999999</v>
      </c>
      <c r="G191" s="1894">
        <v>1131.3910000000001</v>
      </c>
      <c r="H191" s="1894">
        <v>1106.146</v>
      </c>
      <c r="I191" s="1894">
        <v>255.57</v>
      </c>
      <c r="J191" s="1895">
        <v>1.7909999999999999</v>
      </c>
      <c r="K191" s="1894">
        <v>0.29499999999999998</v>
      </c>
      <c r="L191" s="1894">
        <v>0.73499999999999999</v>
      </c>
      <c r="M191" s="1894">
        <v>524.60799999999995</v>
      </c>
      <c r="N191" s="1894">
        <v>831.81</v>
      </c>
      <c r="O191" s="1896">
        <v>214.2</v>
      </c>
      <c r="P191" s="35"/>
      <c r="Q191" s="55"/>
      <c r="R191" s="56"/>
      <c r="S191" s="1713"/>
      <c r="T191" s="1713"/>
    </row>
    <row r="192" spans="1:36" ht="17.25" customHeight="1" x14ac:dyDescent="0.15">
      <c r="A192" s="34" t="s">
        <v>16</v>
      </c>
      <c r="B192" s="1876" t="s">
        <v>15</v>
      </c>
      <c r="C192" s="1877">
        <f>SUM(D192:O192)</f>
        <v>358757.17</v>
      </c>
      <c r="D192" s="1878">
        <v>498.58199999999999</v>
      </c>
      <c r="E192" s="69">
        <v>98.234999999999999</v>
      </c>
      <c r="F192" s="69">
        <v>11879.859</v>
      </c>
      <c r="G192" s="69">
        <v>122298.11900000001</v>
      </c>
      <c r="H192" s="69">
        <v>114661.39200000001</v>
      </c>
      <c r="I192" s="69">
        <v>20170.706999999999</v>
      </c>
      <c r="J192" s="1879">
        <v>182.488</v>
      </c>
      <c r="K192" s="69">
        <v>45.381999999999998</v>
      </c>
      <c r="L192" s="69">
        <v>92.447999999999993</v>
      </c>
      <c r="M192" s="69">
        <v>39078.900999999998</v>
      </c>
      <c r="N192" s="69">
        <v>40493.728999999999</v>
      </c>
      <c r="O192" s="1880">
        <v>9257.3279999999995</v>
      </c>
      <c r="P192" s="35"/>
      <c r="Q192" s="55"/>
      <c r="R192" s="56"/>
      <c r="S192" s="56"/>
      <c r="T192" s="1713"/>
      <c r="Z192" s="57"/>
      <c r="AA192" s="35"/>
      <c r="AB192" s="58"/>
      <c r="AC192" s="35"/>
      <c r="AD192" s="55"/>
      <c r="AE192" s="59"/>
      <c r="AF192" s="59"/>
      <c r="AG192" s="59"/>
      <c r="AH192" s="59"/>
      <c r="AI192" s="59"/>
      <c r="AJ192" s="59"/>
    </row>
    <row r="193" spans="1:36" ht="17.25" customHeight="1" x14ac:dyDescent="0.15">
      <c r="A193" s="36" t="s">
        <v>16</v>
      </c>
      <c r="B193" s="1881" t="s">
        <v>240</v>
      </c>
      <c r="C193" s="1882">
        <f>C192/C191</f>
        <v>86.057514775809949</v>
      </c>
      <c r="D193" s="1883">
        <v>79</v>
      </c>
      <c r="E193" s="1884">
        <v>89</v>
      </c>
      <c r="F193" s="1884">
        <v>125</v>
      </c>
      <c r="G193" s="1884">
        <v>108</v>
      </c>
      <c r="H193" s="1884">
        <v>104</v>
      </c>
      <c r="I193" s="1884">
        <v>79</v>
      </c>
      <c r="J193" s="1884">
        <v>102</v>
      </c>
      <c r="K193" s="1884">
        <v>154</v>
      </c>
      <c r="L193" s="1884">
        <v>126</v>
      </c>
      <c r="M193" s="1884">
        <v>74</v>
      </c>
      <c r="N193" s="1884">
        <v>49</v>
      </c>
      <c r="O193" s="1885">
        <v>43</v>
      </c>
      <c r="P193" s="35"/>
      <c r="Q193" s="35"/>
      <c r="R193" s="35"/>
      <c r="S193" s="56"/>
      <c r="T193" s="56"/>
      <c r="U193" s="1716"/>
      <c r="V193" s="35"/>
      <c r="W193" s="58"/>
      <c r="X193" s="35"/>
    </row>
    <row r="194" spans="1:36" ht="17.25" customHeight="1" x14ac:dyDescent="0.15">
      <c r="A194" s="37" t="s">
        <v>17</v>
      </c>
      <c r="B194" s="1886" t="s">
        <v>239</v>
      </c>
      <c r="C194" s="1877">
        <f>SUM(D194:O194)</f>
        <v>1893.6279999999997</v>
      </c>
      <c r="D194" s="1878">
        <v>257.58199999999999</v>
      </c>
      <c r="E194" s="69">
        <v>393.34199999999998</v>
      </c>
      <c r="F194" s="69">
        <v>220.24</v>
      </c>
      <c r="G194" s="69">
        <v>29.869</v>
      </c>
      <c r="H194" s="69">
        <v>215.15899999999999</v>
      </c>
      <c r="I194" s="69">
        <v>493.97399999999999</v>
      </c>
      <c r="J194" s="1879">
        <v>20.454999999999998</v>
      </c>
      <c r="K194" s="69">
        <v>0.82199999999999995</v>
      </c>
      <c r="L194" s="69">
        <v>4.4999999999999998E-2</v>
      </c>
      <c r="M194" s="69">
        <v>0.69099999999999995</v>
      </c>
      <c r="N194" s="69">
        <v>72.081000000000003</v>
      </c>
      <c r="O194" s="1880">
        <v>189.36799999999999</v>
      </c>
      <c r="P194" s="35"/>
      <c r="Q194" s="55"/>
      <c r="R194" s="56"/>
      <c r="S194" s="35"/>
      <c r="T194" s="56"/>
      <c r="V194" s="59"/>
      <c r="W194" s="60"/>
      <c r="X194" s="35"/>
    </row>
    <row r="195" spans="1:36" ht="17.25" customHeight="1" x14ac:dyDescent="0.15">
      <c r="A195" s="34" t="s">
        <v>17</v>
      </c>
      <c r="B195" s="1876" t="s">
        <v>15</v>
      </c>
      <c r="C195" s="1877">
        <f>SUM(D195:O195)</f>
        <v>244716.47400000002</v>
      </c>
      <c r="D195" s="1878">
        <v>28491.381000000001</v>
      </c>
      <c r="E195" s="69">
        <v>39696.28</v>
      </c>
      <c r="F195" s="69">
        <v>32969.999000000003</v>
      </c>
      <c r="G195" s="69">
        <v>3531.299</v>
      </c>
      <c r="H195" s="69">
        <v>30375.965</v>
      </c>
      <c r="I195" s="69">
        <v>79188.615000000005</v>
      </c>
      <c r="J195" s="1879">
        <v>4551.3689999999997</v>
      </c>
      <c r="K195" s="69">
        <v>206.28299999999999</v>
      </c>
      <c r="L195" s="69">
        <v>21.102</v>
      </c>
      <c r="M195" s="69">
        <v>133.34399999999999</v>
      </c>
      <c r="N195" s="69">
        <v>7782.2470000000003</v>
      </c>
      <c r="O195" s="1880">
        <v>17768.59</v>
      </c>
      <c r="P195" s="35"/>
      <c r="Q195" s="55"/>
      <c r="R195" s="56"/>
      <c r="S195" s="56"/>
      <c r="T195" s="35"/>
      <c r="V195" s="35"/>
      <c r="W195" s="58"/>
      <c r="X195" s="59"/>
    </row>
    <row r="196" spans="1:36" ht="17.25" customHeight="1" x14ac:dyDescent="0.15">
      <c r="A196" s="36" t="s">
        <v>17</v>
      </c>
      <c r="B196" s="1881" t="s">
        <v>240</v>
      </c>
      <c r="C196" s="1882">
        <f>C195/C194</f>
        <v>129.23154600586813</v>
      </c>
      <c r="D196" s="1883">
        <v>111</v>
      </c>
      <c r="E196" s="1884">
        <v>101</v>
      </c>
      <c r="F196" s="1884">
        <v>150</v>
      </c>
      <c r="G196" s="1884">
        <v>118</v>
      </c>
      <c r="H196" s="1884">
        <v>141</v>
      </c>
      <c r="I196" s="1884">
        <v>160</v>
      </c>
      <c r="J196" s="1884">
        <v>223</v>
      </c>
      <c r="K196" s="1884">
        <v>251</v>
      </c>
      <c r="L196" s="1884">
        <v>469</v>
      </c>
      <c r="M196" s="1884">
        <v>193</v>
      </c>
      <c r="N196" s="1884">
        <v>108</v>
      </c>
      <c r="O196" s="1885">
        <v>94</v>
      </c>
      <c r="P196" s="35"/>
      <c r="Q196" s="55"/>
      <c r="R196" s="56"/>
      <c r="S196" s="56"/>
      <c r="T196" s="56"/>
      <c r="U196" s="1716"/>
      <c r="V196" s="59"/>
      <c r="W196" s="60"/>
      <c r="X196" s="35"/>
    </row>
    <row r="197" spans="1:36" ht="17.25" customHeight="1" x14ac:dyDescent="0.15">
      <c r="A197" s="37" t="s">
        <v>18</v>
      </c>
      <c r="B197" s="1886" t="s">
        <v>239</v>
      </c>
      <c r="C197" s="1877">
        <f>SUM(D197:O197)</f>
        <v>452.34599999999995</v>
      </c>
      <c r="D197" s="1878">
        <v>46.328000000000003</v>
      </c>
      <c r="E197" s="69">
        <v>45.698999999999998</v>
      </c>
      <c r="F197" s="69">
        <v>48.978999999999999</v>
      </c>
      <c r="G197" s="69">
        <v>24.068999999999999</v>
      </c>
      <c r="H197" s="69">
        <v>17.337</v>
      </c>
      <c r="I197" s="69">
        <v>9.0570000000000004</v>
      </c>
      <c r="J197" s="1879">
        <v>3.7549999999999999</v>
      </c>
      <c r="K197" s="69">
        <v>30.927</v>
      </c>
      <c r="L197" s="69">
        <v>48.161999999999999</v>
      </c>
      <c r="M197" s="69">
        <v>46.216000000000001</v>
      </c>
      <c r="N197" s="69">
        <v>42.277999999999999</v>
      </c>
      <c r="O197" s="1880">
        <v>89.539000000000001</v>
      </c>
      <c r="P197" s="35"/>
      <c r="Q197" s="55"/>
      <c r="R197" s="56"/>
      <c r="S197" s="56"/>
      <c r="T197" s="56"/>
      <c r="V197" s="59"/>
      <c r="W197" s="60"/>
      <c r="X197" s="35"/>
    </row>
    <row r="198" spans="1:36" ht="17.25" customHeight="1" x14ac:dyDescent="0.15">
      <c r="A198" s="34" t="s">
        <v>18</v>
      </c>
      <c r="B198" s="1876" t="s">
        <v>15</v>
      </c>
      <c r="C198" s="1877">
        <f>SUM(D198:O198)</f>
        <v>85144.492999999988</v>
      </c>
      <c r="D198" s="1878">
        <v>4686.5839999999998</v>
      </c>
      <c r="E198" s="69">
        <v>4840.3130000000001</v>
      </c>
      <c r="F198" s="69">
        <v>4500.7809999999999</v>
      </c>
      <c r="G198" s="69">
        <v>3094.5509999999999</v>
      </c>
      <c r="H198" s="69">
        <v>3351.3969999999999</v>
      </c>
      <c r="I198" s="69">
        <v>1484.19</v>
      </c>
      <c r="J198" s="1879">
        <v>981.99</v>
      </c>
      <c r="K198" s="69">
        <v>7899.049</v>
      </c>
      <c r="L198" s="69">
        <v>12556.404</v>
      </c>
      <c r="M198" s="69">
        <v>10775.861999999999</v>
      </c>
      <c r="N198" s="69">
        <v>9489.2019999999993</v>
      </c>
      <c r="O198" s="1880">
        <v>21484.17</v>
      </c>
      <c r="P198" s="35"/>
      <c r="Q198" s="35"/>
      <c r="R198" s="35"/>
      <c r="S198" s="56"/>
      <c r="T198" s="56"/>
      <c r="Z198" s="61"/>
      <c r="AA198" s="35"/>
      <c r="AB198" s="58"/>
      <c r="AC198" s="35"/>
      <c r="AD198" s="55"/>
      <c r="AE198" s="59"/>
      <c r="AF198" s="59"/>
      <c r="AG198" s="59"/>
      <c r="AI198" s="59"/>
      <c r="AJ198" s="59"/>
    </row>
    <row r="199" spans="1:36" ht="17.25" customHeight="1" x14ac:dyDescent="0.15">
      <c r="A199" s="36" t="s">
        <v>18</v>
      </c>
      <c r="B199" s="1881" t="s">
        <v>240</v>
      </c>
      <c r="C199" s="1882">
        <f>C198/C197</f>
        <v>188.22868556370565</v>
      </c>
      <c r="D199" s="1883">
        <v>101</v>
      </c>
      <c r="E199" s="1884">
        <v>106</v>
      </c>
      <c r="F199" s="1884">
        <v>92</v>
      </c>
      <c r="G199" s="1884">
        <v>129</v>
      </c>
      <c r="H199" s="1884">
        <v>193</v>
      </c>
      <c r="I199" s="1884">
        <v>164</v>
      </c>
      <c r="J199" s="1884">
        <v>262</v>
      </c>
      <c r="K199" s="1884">
        <v>255</v>
      </c>
      <c r="L199" s="1884">
        <v>261</v>
      </c>
      <c r="M199" s="1884">
        <v>233</v>
      </c>
      <c r="N199" s="1884">
        <v>224</v>
      </c>
      <c r="O199" s="1885">
        <v>240</v>
      </c>
      <c r="P199" s="35"/>
      <c r="Q199" s="35"/>
      <c r="R199" s="35"/>
      <c r="S199" s="35"/>
      <c r="T199" s="56"/>
      <c r="U199" s="1716"/>
      <c r="Z199" s="57"/>
      <c r="AA199" s="59"/>
      <c r="AB199" s="60"/>
      <c r="AD199" s="55"/>
      <c r="AE199" s="59"/>
      <c r="AF199" s="59"/>
      <c r="AG199" s="59"/>
      <c r="AH199" s="59"/>
    </row>
    <row r="200" spans="1:36" ht="17.25" customHeight="1" x14ac:dyDescent="0.15">
      <c r="A200" s="37" t="s">
        <v>19</v>
      </c>
      <c r="B200" s="1886" t="s">
        <v>239</v>
      </c>
      <c r="C200" s="1877">
        <f>SUM(D200:O200)</f>
        <v>14785.562</v>
      </c>
      <c r="D200" s="1878">
        <v>286.524</v>
      </c>
      <c r="E200" s="69">
        <v>89.915000000000006</v>
      </c>
      <c r="F200" s="69">
        <v>159.066</v>
      </c>
      <c r="G200" s="69">
        <v>379.81200000000001</v>
      </c>
      <c r="H200" s="69">
        <v>2328.8870000000002</v>
      </c>
      <c r="I200" s="69">
        <v>4087.9270000000001</v>
      </c>
      <c r="J200" s="1879">
        <v>857.79499999999996</v>
      </c>
      <c r="K200" s="69">
        <v>7.4269999999999996</v>
      </c>
      <c r="L200" s="69">
        <v>203.89</v>
      </c>
      <c r="M200" s="69">
        <v>1462.809</v>
      </c>
      <c r="N200" s="69">
        <v>3027.681</v>
      </c>
      <c r="O200" s="1880">
        <v>1893.829</v>
      </c>
      <c r="P200" s="35"/>
      <c r="Q200" s="35"/>
      <c r="R200" s="35"/>
      <c r="S200" s="35"/>
      <c r="T200" s="35"/>
      <c r="U200" s="58"/>
      <c r="Z200" s="6"/>
      <c r="AA200" s="59"/>
      <c r="AB200" s="58"/>
      <c r="AD200" s="55"/>
      <c r="AE200" s="59"/>
      <c r="AF200" s="59"/>
      <c r="AG200" s="59"/>
      <c r="AI200" s="59"/>
      <c r="AJ200" s="59"/>
    </row>
    <row r="201" spans="1:36" ht="17.25" customHeight="1" x14ac:dyDescent="0.15">
      <c r="A201" s="34" t="s">
        <v>20</v>
      </c>
      <c r="B201" s="1876" t="s">
        <v>15</v>
      </c>
      <c r="C201" s="1877">
        <f>SUM(D201:O201)</f>
        <v>1170596.773</v>
      </c>
      <c r="D201" s="1878">
        <v>14062.548000000001</v>
      </c>
      <c r="E201" s="69">
        <v>4115.201</v>
      </c>
      <c r="F201" s="69">
        <v>11728.083000000001</v>
      </c>
      <c r="G201" s="69">
        <v>60297.934000000001</v>
      </c>
      <c r="H201" s="69">
        <v>261606.09400000001</v>
      </c>
      <c r="I201" s="69">
        <v>343764.19799999997</v>
      </c>
      <c r="J201" s="1879">
        <v>54345.86</v>
      </c>
      <c r="K201" s="69">
        <v>944.77300000000002</v>
      </c>
      <c r="L201" s="69">
        <v>19594.733</v>
      </c>
      <c r="M201" s="69">
        <v>120400.95699999999</v>
      </c>
      <c r="N201" s="69">
        <v>181867.891</v>
      </c>
      <c r="O201" s="1880">
        <v>97868.501000000004</v>
      </c>
      <c r="P201" s="35"/>
      <c r="Q201" s="35"/>
      <c r="R201" s="35"/>
      <c r="S201" s="35"/>
      <c r="T201" s="35"/>
      <c r="U201" s="58"/>
      <c r="Z201" s="62"/>
      <c r="AA201" s="35"/>
      <c r="AB201" s="58"/>
      <c r="AC201" s="35"/>
      <c r="AD201" s="55"/>
      <c r="AE201" s="59"/>
      <c r="AF201" s="59"/>
      <c r="AG201" s="59"/>
      <c r="AH201" s="59"/>
      <c r="AI201" s="59"/>
      <c r="AJ201" s="59"/>
    </row>
    <row r="202" spans="1:36" ht="17.25" customHeight="1" x14ac:dyDescent="0.15">
      <c r="A202" s="36" t="s">
        <v>20</v>
      </c>
      <c r="B202" s="1881" t="s">
        <v>240</v>
      </c>
      <c r="C202" s="1882">
        <f>C201/C200</f>
        <v>79.171611670898955</v>
      </c>
      <c r="D202" s="1883">
        <v>49</v>
      </c>
      <c r="E202" s="1884">
        <v>46</v>
      </c>
      <c r="F202" s="1884">
        <v>74</v>
      </c>
      <c r="G202" s="1884">
        <v>159</v>
      </c>
      <c r="H202" s="1884">
        <v>112</v>
      </c>
      <c r="I202" s="1884">
        <v>84</v>
      </c>
      <c r="J202" s="1884">
        <v>63</v>
      </c>
      <c r="K202" s="1884">
        <v>127</v>
      </c>
      <c r="L202" s="1884">
        <v>96</v>
      </c>
      <c r="M202" s="1884">
        <v>82</v>
      </c>
      <c r="N202" s="1884">
        <v>60</v>
      </c>
      <c r="O202" s="1885">
        <v>53</v>
      </c>
      <c r="P202" s="35"/>
      <c r="Q202" s="35"/>
      <c r="R202" s="35"/>
      <c r="S202" s="35"/>
      <c r="T202" s="35"/>
      <c r="U202" s="58"/>
      <c r="Z202" s="57"/>
      <c r="AA202" s="35"/>
      <c r="AB202" s="60"/>
      <c r="AD202" s="55"/>
      <c r="AE202" s="59"/>
      <c r="AF202" s="59"/>
      <c r="AG202" s="59"/>
      <c r="AH202" s="59"/>
    </row>
    <row r="203" spans="1:36" ht="17.25" customHeight="1" x14ac:dyDescent="0.15">
      <c r="A203" s="37" t="s">
        <v>21</v>
      </c>
      <c r="B203" s="1886" t="s">
        <v>239</v>
      </c>
      <c r="C203" s="1877">
        <f>SUM(D203:O203)</f>
        <v>21456.045999999998</v>
      </c>
      <c r="D203" s="1878">
        <v>377.154</v>
      </c>
      <c r="E203" s="69">
        <v>1381.231</v>
      </c>
      <c r="F203" s="69">
        <v>3276.2579999999998</v>
      </c>
      <c r="G203" s="63">
        <v>3553.8960000000002</v>
      </c>
      <c r="H203" s="69">
        <v>1850.521</v>
      </c>
      <c r="I203" s="69">
        <v>201.13399999999999</v>
      </c>
      <c r="J203" s="1879">
        <v>40.832999999999998</v>
      </c>
      <c r="K203" s="69">
        <v>38.71</v>
      </c>
      <c r="L203" s="69">
        <v>265.11799999999999</v>
      </c>
      <c r="M203" s="69">
        <v>5224.107</v>
      </c>
      <c r="N203" s="69">
        <v>4400.5550000000003</v>
      </c>
      <c r="O203" s="1880">
        <v>846.529</v>
      </c>
      <c r="P203" s="35"/>
      <c r="Q203" s="35"/>
      <c r="R203" s="35"/>
      <c r="S203" s="35"/>
      <c r="T203" s="35"/>
      <c r="U203" s="58"/>
      <c r="Z203" s="62"/>
      <c r="AA203" s="35"/>
      <c r="AB203" s="58"/>
      <c r="AC203" s="35"/>
      <c r="AD203" s="55"/>
      <c r="AE203" s="59"/>
      <c r="AF203" s="59"/>
      <c r="AG203" s="59"/>
      <c r="AI203" s="59"/>
      <c r="AJ203" s="59"/>
    </row>
    <row r="204" spans="1:36" ht="17.25" customHeight="1" x14ac:dyDescent="0.15">
      <c r="A204" s="34" t="s">
        <v>22</v>
      </c>
      <c r="B204" s="1876" t="s">
        <v>15</v>
      </c>
      <c r="C204" s="1877">
        <f>SUM(D204:O204)</f>
        <v>3244758.548</v>
      </c>
      <c r="D204" s="1878">
        <v>85697.616999999998</v>
      </c>
      <c r="E204" s="69">
        <v>20970.142</v>
      </c>
      <c r="F204" s="69">
        <v>617616.53200000001</v>
      </c>
      <c r="G204" s="280">
        <v>785479.94200000004</v>
      </c>
      <c r="H204" s="69">
        <v>305756.016</v>
      </c>
      <c r="I204" s="69">
        <v>30539.598999999998</v>
      </c>
      <c r="J204" s="1879">
        <v>13396.728999999999</v>
      </c>
      <c r="K204" s="69">
        <v>15074.251</v>
      </c>
      <c r="L204" s="69">
        <v>32947.587</v>
      </c>
      <c r="M204" s="69">
        <v>719987.34100000001</v>
      </c>
      <c r="N204" s="69">
        <v>520129.64399999997</v>
      </c>
      <c r="O204" s="1880">
        <v>97163.148000000001</v>
      </c>
      <c r="P204" s="35"/>
      <c r="Q204" s="35"/>
      <c r="R204" s="35"/>
      <c r="S204" s="35"/>
      <c r="T204" s="35"/>
      <c r="U204" s="58"/>
      <c r="Z204" s="57"/>
      <c r="AA204" s="35"/>
      <c r="AB204" s="58"/>
      <c r="AC204" s="35"/>
      <c r="AD204" s="55"/>
      <c r="AE204" s="59"/>
      <c r="AF204" s="59"/>
      <c r="AG204" s="59"/>
      <c r="AH204" s="59"/>
    </row>
    <row r="205" spans="1:36" ht="17.25" customHeight="1" x14ac:dyDescent="0.15">
      <c r="A205" s="36" t="s">
        <v>22</v>
      </c>
      <c r="B205" s="1881" t="s">
        <v>240</v>
      </c>
      <c r="C205" s="1882">
        <f>C204/C203</f>
        <v>151.22816888069684</v>
      </c>
      <c r="D205" s="1883">
        <v>227</v>
      </c>
      <c r="E205" s="1884">
        <v>160</v>
      </c>
      <c r="F205" s="1884">
        <v>189</v>
      </c>
      <c r="G205" s="281">
        <v>221</v>
      </c>
      <c r="H205" s="1884">
        <v>165</v>
      </c>
      <c r="I205" s="1884">
        <v>152</v>
      </c>
      <c r="J205" s="1884">
        <v>328</v>
      </c>
      <c r="K205" s="1884">
        <v>389</v>
      </c>
      <c r="L205" s="1884">
        <v>124</v>
      </c>
      <c r="M205" s="1884">
        <v>138</v>
      </c>
      <c r="N205" s="1884">
        <v>118</v>
      </c>
      <c r="O205" s="1885">
        <v>115</v>
      </c>
      <c r="P205" s="35"/>
      <c r="Q205" s="35"/>
      <c r="R205" s="35"/>
      <c r="S205" s="35"/>
      <c r="T205" s="35"/>
      <c r="U205" s="58"/>
      <c r="Z205" s="57"/>
      <c r="AB205" s="60"/>
      <c r="AD205" s="55"/>
      <c r="AE205" s="59"/>
      <c r="AF205" s="59"/>
      <c r="AG205" s="59"/>
      <c r="AI205" s="59"/>
      <c r="AJ205" s="59"/>
    </row>
    <row r="206" spans="1:36" ht="17.25" customHeight="1" x14ac:dyDescent="0.15">
      <c r="A206" s="37" t="s">
        <v>23</v>
      </c>
      <c r="B206" s="1886" t="s">
        <v>239</v>
      </c>
      <c r="C206" s="1877">
        <f>SUM(D206:O206)</f>
        <v>17582.205999999998</v>
      </c>
      <c r="D206" s="1878">
        <v>166.95599999999999</v>
      </c>
      <c r="E206" s="69">
        <v>1039.8630000000001</v>
      </c>
      <c r="F206" s="69">
        <v>2687.7959999999998</v>
      </c>
      <c r="G206" s="69">
        <v>2893.174</v>
      </c>
      <c r="H206" s="69">
        <v>1543.559</v>
      </c>
      <c r="I206" s="69">
        <v>177.691</v>
      </c>
      <c r="J206" s="1879">
        <v>24.667000000000002</v>
      </c>
      <c r="K206" s="69">
        <v>11.840999999999999</v>
      </c>
      <c r="L206" s="69">
        <v>235.99700000000001</v>
      </c>
      <c r="M206" s="69">
        <v>4558.4830000000002</v>
      </c>
      <c r="N206" s="69">
        <v>3669.2559999999999</v>
      </c>
      <c r="O206" s="1880">
        <v>572.923</v>
      </c>
      <c r="P206" s="35"/>
      <c r="Q206" s="55"/>
      <c r="R206" s="56"/>
      <c r="S206" s="35"/>
      <c r="T206" s="35"/>
      <c r="Z206" s="62"/>
      <c r="AA206" s="35"/>
      <c r="AB206" s="58"/>
      <c r="AC206" s="35"/>
      <c r="AD206" s="55"/>
      <c r="AE206" s="59"/>
      <c r="AF206" s="59"/>
      <c r="AG206" s="59"/>
      <c r="AH206" s="59"/>
    </row>
    <row r="207" spans="1:36" ht="17.25" customHeight="1" x14ac:dyDescent="0.15">
      <c r="A207" s="34" t="s">
        <v>23</v>
      </c>
      <c r="B207" s="1876" t="s">
        <v>15</v>
      </c>
      <c r="C207" s="1877">
        <f>SUM(D207:O207)</f>
        <v>2575180.8339999998</v>
      </c>
      <c r="D207" s="1878">
        <v>32129.898000000001</v>
      </c>
      <c r="E207" s="69">
        <v>155328.258</v>
      </c>
      <c r="F207" s="69">
        <v>486004.777</v>
      </c>
      <c r="G207" s="69">
        <v>597654.08299999998</v>
      </c>
      <c r="H207" s="69">
        <v>240286.51699999999</v>
      </c>
      <c r="I207" s="69">
        <v>24137.312999999998</v>
      </c>
      <c r="J207" s="1879">
        <v>7170.277</v>
      </c>
      <c r="K207" s="69">
        <v>5264.61</v>
      </c>
      <c r="L207" s="69">
        <v>23646.333999999999</v>
      </c>
      <c r="M207" s="69">
        <v>570072.81599999999</v>
      </c>
      <c r="N207" s="69">
        <v>378976.68099999998</v>
      </c>
      <c r="O207" s="1880">
        <v>54509.27</v>
      </c>
      <c r="P207" s="35"/>
      <c r="Q207" s="35"/>
      <c r="R207" s="35"/>
      <c r="S207" s="56"/>
      <c r="T207" s="35"/>
      <c r="Z207" s="57"/>
      <c r="AA207" s="35"/>
      <c r="AB207" s="58"/>
      <c r="AC207" s="35"/>
      <c r="AD207" s="55"/>
      <c r="AE207" s="59"/>
      <c r="AF207" s="59"/>
      <c r="AG207" s="59"/>
      <c r="AI207" s="59"/>
      <c r="AJ207" s="59"/>
    </row>
    <row r="208" spans="1:36" ht="17.25" customHeight="1" x14ac:dyDescent="0.15">
      <c r="A208" s="36" t="s">
        <v>23</v>
      </c>
      <c r="B208" s="1881" t="s">
        <v>240</v>
      </c>
      <c r="C208" s="1882">
        <f>C207/C206</f>
        <v>146.46517245901907</v>
      </c>
      <c r="D208" s="1883">
        <v>192</v>
      </c>
      <c r="E208" s="1884">
        <v>149</v>
      </c>
      <c r="F208" s="1884">
        <v>181</v>
      </c>
      <c r="G208" s="1884">
        <v>207</v>
      </c>
      <c r="H208" s="1884">
        <v>156</v>
      </c>
      <c r="I208" s="1884">
        <v>136</v>
      </c>
      <c r="J208" s="1884">
        <v>291</v>
      </c>
      <c r="K208" s="1884">
        <v>445</v>
      </c>
      <c r="L208" s="1884">
        <v>100</v>
      </c>
      <c r="M208" s="1884">
        <v>125</v>
      </c>
      <c r="N208" s="1884">
        <v>103</v>
      </c>
      <c r="O208" s="1885">
        <v>95</v>
      </c>
      <c r="P208" s="35"/>
      <c r="Q208" s="35"/>
      <c r="R208" s="35"/>
      <c r="S208" s="35"/>
      <c r="T208" s="56"/>
      <c r="U208" s="1716"/>
      <c r="Z208" s="57"/>
      <c r="AB208" s="58"/>
      <c r="AC208" s="35"/>
      <c r="AD208" s="55"/>
      <c r="AE208" s="59"/>
      <c r="AF208" s="59"/>
      <c r="AG208" s="59"/>
      <c r="AH208" s="59"/>
      <c r="AI208" s="59"/>
      <c r="AJ208" s="59"/>
    </row>
    <row r="209" spans="1:36" ht="17.25" customHeight="1" x14ac:dyDescent="0.15">
      <c r="A209" s="37" t="s">
        <v>24</v>
      </c>
      <c r="B209" s="1886" t="s">
        <v>239</v>
      </c>
      <c r="C209" s="1877">
        <f>SUM(D209:O209)</f>
        <v>2073.1749999999997</v>
      </c>
      <c r="D209" s="1878">
        <v>98.581999999999994</v>
      </c>
      <c r="E209" s="69">
        <v>177.76</v>
      </c>
      <c r="F209" s="69">
        <v>346.27</v>
      </c>
      <c r="G209" s="69">
        <v>356.64100000000002</v>
      </c>
      <c r="H209" s="69">
        <v>137.75899999999999</v>
      </c>
      <c r="I209" s="69">
        <v>7.3620000000000001</v>
      </c>
      <c r="J209" s="1879">
        <v>0.52400000000000002</v>
      </c>
      <c r="K209" s="69">
        <v>7.1999999999999995E-2</v>
      </c>
      <c r="L209" s="69">
        <v>4.7220000000000004</v>
      </c>
      <c r="M209" s="69">
        <v>373.31599999999997</v>
      </c>
      <c r="N209" s="69">
        <v>434.15499999999997</v>
      </c>
      <c r="O209" s="1880">
        <v>136.012</v>
      </c>
      <c r="P209" s="35"/>
      <c r="Q209" s="55"/>
      <c r="R209" s="56"/>
      <c r="S209" s="35"/>
      <c r="T209" s="35"/>
      <c r="Z209" s="57"/>
      <c r="AA209" s="59"/>
      <c r="AB209" s="60"/>
      <c r="AD209" s="55"/>
      <c r="AE209" s="59"/>
      <c r="AF209" s="59"/>
      <c r="AG209" s="59"/>
      <c r="AH209" s="59"/>
      <c r="AI209" s="59"/>
      <c r="AJ209" s="59"/>
    </row>
    <row r="210" spans="1:36" ht="17.25" customHeight="1" x14ac:dyDescent="0.15">
      <c r="A210" s="34" t="s">
        <v>24</v>
      </c>
      <c r="B210" s="1876" t="s">
        <v>15</v>
      </c>
      <c r="C210" s="1877">
        <f>SUM(D210:O210)</f>
        <v>457954.0089999999</v>
      </c>
      <c r="D210" s="1878">
        <v>22790.227999999999</v>
      </c>
      <c r="E210" s="69">
        <v>29691.224999999999</v>
      </c>
      <c r="F210" s="69">
        <v>74680.827999999994</v>
      </c>
      <c r="G210" s="69">
        <v>108055.806</v>
      </c>
      <c r="H210" s="69">
        <v>30429.37</v>
      </c>
      <c r="I210" s="69">
        <v>467.28899999999999</v>
      </c>
      <c r="J210" s="1879">
        <v>163.35</v>
      </c>
      <c r="K210" s="69">
        <v>13.5</v>
      </c>
      <c r="L210" s="69">
        <v>1117.67</v>
      </c>
      <c r="M210" s="69">
        <v>89957.411999999997</v>
      </c>
      <c r="N210" s="69">
        <v>83597.410999999993</v>
      </c>
      <c r="O210" s="1880">
        <v>16989.919999999998</v>
      </c>
      <c r="P210" s="35"/>
      <c r="Q210" s="35"/>
      <c r="R210" s="35"/>
      <c r="S210" s="56"/>
      <c r="T210" s="35"/>
      <c r="Z210" s="62"/>
      <c r="AA210" s="59"/>
      <c r="AB210" s="60"/>
      <c r="AC210" s="35"/>
      <c r="AD210" s="55"/>
      <c r="AE210" s="59"/>
      <c r="AF210" s="59"/>
      <c r="AG210" s="59"/>
      <c r="AH210" s="59"/>
    </row>
    <row r="211" spans="1:36" ht="17.25" customHeight="1" x14ac:dyDescent="0.15">
      <c r="A211" s="36" t="s">
        <v>24</v>
      </c>
      <c r="B211" s="1881" t="s">
        <v>240</v>
      </c>
      <c r="C211" s="1882">
        <f>C210/C209</f>
        <v>220.89500838086508</v>
      </c>
      <c r="D211" s="1883">
        <v>231</v>
      </c>
      <c r="E211" s="1884">
        <v>167</v>
      </c>
      <c r="F211" s="1884">
        <v>216</v>
      </c>
      <c r="G211" s="1884">
        <v>303</v>
      </c>
      <c r="H211" s="1884">
        <v>221</v>
      </c>
      <c r="I211" s="1884">
        <v>63</v>
      </c>
      <c r="J211" s="1884">
        <v>312</v>
      </c>
      <c r="K211" s="1884">
        <v>188</v>
      </c>
      <c r="L211" s="1884">
        <v>237</v>
      </c>
      <c r="M211" s="1884">
        <v>241</v>
      </c>
      <c r="N211" s="1884">
        <v>193</v>
      </c>
      <c r="O211" s="1885">
        <v>125</v>
      </c>
      <c r="P211" s="35"/>
      <c r="Q211" s="35"/>
      <c r="R211" s="35"/>
      <c r="S211" s="35"/>
      <c r="T211" s="56"/>
      <c r="U211" s="1716"/>
      <c r="Z211" s="57"/>
      <c r="AA211" s="35"/>
      <c r="AB211" s="58"/>
      <c r="AC211" s="35"/>
      <c r="AD211" s="55"/>
      <c r="AE211" s="59"/>
      <c r="AF211" s="59"/>
      <c r="AG211" s="59"/>
    </row>
    <row r="212" spans="1:36" ht="17.25" customHeight="1" x14ac:dyDescent="0.15">
      <c r="A212" s="37" t="s">
        <v>25</v>
      </c>
      <c r="B212" s="1886" t="s">
        <v>239</v>
      </c>
      <c r="C212" s="1877">
        <f>SUM(D212:O212)</f>
        <v>1159.0930000000001</v>
      </c>
      <c r="D212" s="1878">
        <v>77.870999999999995</v>
      </c>
      <c r="E212" s="69">
        <v>121.562</v>
      </c>
      <c r="F212" s="69">
        <v>171.923</v>
      </c>
      <c r="G212" s="69">
        <v>198.99700000000001</v>
      </c>
      <c r="H212" s="69">
        <v>83.497</v>
      </c>
      <c r="I212" s="69">
        <v>1.1539999999999999</v>
      </c>
      <c r="J212" s="1879">
        <v>0.19800000000000001</v>
      </c>
      <c r="K212" s="69">
        <v>5.0000000000000001E-3</v>
      </c>
      <c r="L212" s="69">
        <v>3.4079999999999999</v>
      </c>
      <c r="M212" s="69">
        <v>195.50700000000001</v>
      </c>
      <c r="N212" s="69">
        <v>214.42500000000001</v>
      </c>
      <c r="O212" s="1880">
        <v>90.546000000000006</v>
      </c>
      <c r="P212" s="35"/>
      <c r="Q212" s="55"/>
      <c r="R212" s="56"/>
      <c r="S212" s="35"/>
      <c r="T212" s="35"/>
      <c r="Z212" s="57"/>
      <c r="AA212" s="35"/>
      <c r="AB212" s="60"/>
      <c r="AC212" s="35"/>
      <c r="AD212" s="55"/>
      <c r="AE212" s="59"/>
      <c r="AF212" s="59"/>
      <c r="AG212" s="59"/>
      <c r="AI212" s="59"/>
      <c r="AJ212" s="59"/>
    </row>
    <row r="213" spans="1:36" ht="17.25" customHeight="1" x14ac:dyDescent="0.15">
      <c r="A213" s="34" t="s">
        <v>25</v>
      </c>
      <c r="B213" s="1876" t="s">
        <v>15</v>
      </c>
      <c r="C213" s="1877">
        <f>SUM(D213:O213)</f>
        <v>237909.09</v>
      </c>
      <c r="D213" s="1878">
        <v>19272.264999999999</v>
      </c>
      <c r="E213" s="69">
        <v>23481.013999999999</v>
      </c>
      <c r="F213" s="69">
        <v>38306.557999999997</v>
      </c>
      <c r="G213" s="69">
        <v>52637.748</v>
      </c>
      <c r="H213" s="69">
        <v>15564.164000000001</v>
      </c>
      <c r="I213" s="69">
        <v>122.45</v>
      </c>
      <c r="J213" s="1879">
        <v>63.341999999999999</v>
      </c>
      <c r="K213" s="69">
        <v>0.432</v>
      </c>
      <c r="L213" s="69">
        <v>493.87299999999999</v>
      </c>
      <c r="M213" s="69">
        <v>36385.637999999999</v>
      </c>
      <c r="N213" s="69">
        <v>37711.154999999999</v>
      </c>
      <c r="O213" s="1880">
        <v>13870.450999999999</v>
      </c>
      <c r="P213" s="35"/>
      <c r="Q213" s="35"/>
      <c r="R213" s="35"/>
      <c r="S213" s="56"/>
      <c r="T213" s="35"/>
      <c r="Z213" s="62"/>
      <c r="AA213" s="59"/>
      <c r="AB213" s="60"/>
      <c r="AC213" s="35"/>
      <c r="AD213" s="55"/>
      <c r="AE213" s="59"/>
      <c r="AF213" s="59"/>
      <c r="AG213" s="59"/>
      <c r="AH213" s="59"/>
      <c r="AI213" s="59"/>
      <c r="AJ213" s="59"/>
    </row>
    <row r="214" spans="1:36" ht="17.25" customHeight="1" x14ac:dyDescent="0.15">
      <c r="A214" s="36" t="s">
        <v>25</v>
      </c>
      <c r="B214" s="1881" t="s">
        <v>240</v>
      </c>
      <c r="C214" s="1882">
        <f>C213/C212</f>
        <v>205.2545309133952</v>
      </c>
      <c r="D214" s="1883">
        <v>247</v>
      </c>
      <c r="E214" s="1884">
        <v>193</v>
      </c>
      <c r="F214" s="1884">
        <v>223</v>
      </c>
      <c r="G214" s="1884">
        <v>265</v>
      </c>
      <c r="H214" s="1884">
        <v>186</v>
      </c>
      <c r="I214" s="1884">
        <v>106</v>
      </c>
      <c r="J214" s="1884">
        <v>320</v>
      </c>
      <c r="K214" s="1884">
        <v>86</v>
      </c>
      <c r="L214" s="1884">
        <v>145</v>
      </c>
      <c r="M214" s="1884">
        <v>186</v>
      </c>
      <c r="N214" s="1884">
        <v>176</v>
      </c>
      <c r="O214" s="1885">
        <v>153</v>
      </c>
      <c r="P214" s="35"/>
      <c r="Q214" s="35"/>
      <c r="R214" s="35"/>
      <c r="S214" s="35"/>
      <c r="T214" s="56"/>
      <c r="U214" s="1716"/>
      <c r="Z214" s="57"/>
      <c r="AB214" s="58"/>
      <c r="AD214" s="55"/>
      <c r="AE214" s="59"/>
      <c r="AF214" s="59"/>
      <c r="AG214" s="59"/>
      <c r="AH214" s="59"/>
      <c r="AI214" s="59"/>
      <c r="AJ214" s="59"/>
    </row>
    <row r="215" spans="1:36" ht="17.25" customHeight="1" x14ac:dyDescent="0.15">
      <c r="A215" s="37" t="s">
        <v>26</v>
      </c>
      <c r="B215" s="1886" t="s">
        <v>239</v>
      </c>
      <c r="C215" s="1877">
        <f>SUM(D215:O215)</f>
        <v>71113.660999999993</v>
      </c>
      <c r="D215" s="1878">
        <v>11671.554</v>
      </c>
      <c r="E215" s="69">
        <v>8620.2279999999992</v>
      </c>
      <c r="F215" s="69">
        <v>5644.44</v>
      </c>
      <c r="G215" s="69">
        <v>6003.4960000000001</v>
      </c>
      <c r="H215" s="69">
        <v>6477.0659999999998</v>
      </c>
      <c r="I215" s="69">
        <v>2153.3620000000001</v>
      </c>
      <c r="J215" s="1879">
        <v>55.76</v>
      </c>
      <c r="K215" s="69">
        <v>38.075000000000003</v>
      </c>
      <c r="L215" s="69">
        <v>6.117</v>
      </c>
      <c r="M215" s="69">
        <v>2341.201</v>
      </c>
      <c r="N215" s="69">
        <v>12787.311</v>
      </c>
      <c r="O215" s="1880">
        <v>15315.050999999999</v>
      </c>
      <c r="P215" s="35"/>
      <c r="Q215" s="55"/>
      <c r="R215" s="56"/>
      <c r="S215" s="35"/>
      <c r="T215" s="35"/>
      <c r="Z215" s="6"/>
      <c r="AA215" s="35"/>
      <c r="AB215" s="60"/>
      <c r="AC215" s="35"/>
      <c r="AD215" s="55"/>
      <c r="AE215" s="59"/>
      <c r="AF215" s="59"/>
      <c r="AG215" s="59"/>
      <c r="AH215" s="59"/>
      <c r="AI215" s="59"/>
      <c r="AJ215" s="59"/>
    </row>
    <row r="216" spans="1:36" ht="17.25" customHeight="1" x14ac:dyDescent="0.15">
      <c r="A216" s="34" t="s">
        <v>26</v>
      </c>
      <c r="B216" s="1876" t="s">
        <v>15</v>
      </c>
      <c r="C216" s="1877">
        <f>SUM(D216:O216)</f>
        <v>4511925.1639999999</v>
      </c>
      <c r="D216" s="1878">
        <v>675737.45799999998</v>
      </c>
      <c r="E216" s="69">
        <v>394036.80099999998</v>
      </c>
      <c r="F216" s="69">
        <v>590679.79099999997</v>
      </c>
      <c r="G216" s="69">
        <v>1124178.865</v>
      </c>
      <c r="H216" s="69">
        <v>667930.62699999998</v>
      </c>
      <c r="I216" s="69">
        <v>133684.98699999999</v>
      </c>
      <c r="J216" s="1879">
        <v>6356.1260000000002</v>
      </c>
      <c r="K216" s="69">
        <v>3537.4589999999998</v>
      </c>
      <c r="L216" s="69">
        <v>846.45299999999997</v>
      </c>
      <c r="M216" s="69">
        <v>87091.71</v>
      </c>
      <c r="N216" s="69">
        <v>391150.09399999998</v>
      </c>
      <c r="O216" s="1880">
        <v>436694.79300000001</v>
      </c>
      <c r="P216" s="35"/>
      <c r="Q216" s="35"/>
      <c r="R216" s="35"/>
      <c r="S216" s="56"/>
      <c r="T216" s="35"/>
      <c r="Z216" s="62"/>
      <c r="AA216" s="35"/>
      <c r="AB216" s="58"/>
      <c r="AC216" s="35"/>
      <c r="AD216" s="55"/>
      <c r="AE216" s="59"/>
      <c r="AF216" s="59"/>
      <c r="AG216" s="59"/>
      <c r="AH216" s="59"/>
    </row>
    <row r="217" spans="1:36" ht="17.25" customHeight="1" x14ac:dyDescent="0.15">
      <c r="A217" s="36" t="s">
        <v>26</v>
      </c>
      <c r="B217" s="1881" t="s">
        <v>240</v>
      </c>
      <c r="C217" s="1882">
        <f>C216/C215</f>
        <v>63.446672559861604</v>
      </c>
      <c r="D217" s="1883">
        <v>58</v>
      </c>
      <c r="E217" s="1884">
        <v>46</v>
      </c>
      <c r="F217" s="1884">
        <v>105</v>
      </c>
      <c r="G217" s="1884">
        <v>187</v>
      </c>
      <c r="H217" s="1884">
        <v>103</v>
      </c>
      <c r="I217" s="1884">
        <v>62</v>
      </c>
      <c r="J217" s="1884">
        <v>114</v>
      </c>
      <c r="K217" s="1884">
        <v>93</v>
      </c>
      <c r="L217" s="1884">
        <v>138</v>
      </c>
      <c r="M217" s="1884">
        <v>37</v>
      </c>
      <c r="N217" s="1884">
        <v>31</v>
      </c>
      <c r="O217" s="1885">
        <v>29</v>
      </c>
      <c r="P217" s="35"/>
      <c r="Q217" s="35"/>
      <c r="R217" s="35"/>
      <c r="S217" s="35"/>
      <c r="T217" s="56"/>
      <c r="U217" s="1716"/>
      <c r="Z217" s="57"/>
      <c r="AA217" s="59"/>
      <c r="AB217" s="60"/>
      <c r="AD217" s="55"/>
      <c r="AE217" s="59"/>
      <c r="AF217" s="59"/>
      <c r="AG217" s="59"/>
    </row>
    <row r="218" spans="1:36" ht="17.25" customHeight="1" x14ac:dyDescent="0.15">
      <c r="A218" s="37" t="s">
        <v>27</v>
      </c>
      <c r="B218" s="1886" t="s">
        <v>239</v>
      </c>
      <c r="C218" s="1877">
        <f>SUM(D218:O218)</f>
        <v>8767.5060000000012</v>
      </c>
      <c r="D218" s="1878">
        <v>614.20100000000002</v>
      </c>
      <c r="E218" s="69">
        <v>689.80700000000002</v>
      </c>
      <c r="F218" s="69">
        <v>784.44299999999998</v>
      </c>
      <c r="G218" s="69">
        <v>805.03700000000003</v>
      </c>
      <c r="H218" s="69">
        <v>898.46600000000001</v>
      </c>
      <c r="I218" s="69">
        <v>743.50699999999995</v>
      </c>
      <c r="J218" s="1879">
        <v>605.83000000000004</v>
      </c>
      <c r="K218" s="69">
        <v>818.51900000000001</v>
      </c>
      <c r="L218" s="69">
        <v>680.26800000000003</v>
      </c>
      <c r="M218" s="69">
        <v>750.22</v>
      </c>
      <c r="N218" s="69">
        <v>790.96699999999998</v>
      </c>
      <c r="O218" s="1880">
        <v>586.24099999999999</v>
      </c>
      <c r="P218" s="35"/>
      <c r="Q218" s="55"/>
      <c r="R218" s="56"/>
      <c r="S218" s="35"/>
      <c r="T218" s="35"/>
      <c r="Z218" s="62"/>
      <c r="AA218" s="59"/>
      <c r="AB218" s="60"/>
      <c r="AC218" s="35"/>
      <c r="AD218" s="55"/>
      <c r="AE218" s="59"/>
      <c r="AF218" s="59"/>
      <c r="AG218" s="59"/>
    </row>
    <row r="219" spans="1:36" ht="17.25" customHeight="1" x14ac:dyDescent="0.15">
      <c r="A219" s="34" t="s">
        <v>27</v>
      </c>
      <c r="B219" s="1876" t="s">
        <v>15</v>
      </c>
      <c r="C219" s="1877">
        <f>SUM(D219:O219)</f>
        <v>2603920.4049999998</v>
      </c>
      <c r="D219" s="1878">
        <v>260180.17800000001</v>
      </c>
      <c r="E219" s="69">
        <v>186437.57</v>
      </c>
      <c r="F219" s="69">
        <v>212845.88699999999</v>
      </c>
      <c r="G219" s="69">
        <v>307339.17200000002</v>
      </c>
      <c r="H219" s="69">
        <v>185611.45600000001</v>
      </c>
      <c r="I219" s="69">
        <v>166411.76800000001</v>
      </c>
      <c r="J219" s="1879">
        <v>252641.41699999999</v>
      </c>
      <c r="K219" s="69">
        <v>241575.47</v>
      </c>
      <c r="L219" s="69">
        <v>233001.04300000001</v>
      </c>
      <c r="M219" s="69">
        <v>272137.261</v>
      </c>
      <c r="N219" s="69">
        <v>145446.45699999999</v>
      </c>
      <c r="O219" s="1880">
        <v>140292.726</v>
      </c>
      <c r="P219" s="35"/>
      <c r="Q219" s="35"/>
      <c r="R219" s="35"/>
      <c r="S219" s="56"/>
      <c r="T219" s="35"/>
      <c r="Z219" s="57"/>
      <c r="AA219" s="35"/>
      <c r="AB219" s="58"/>
      <c r="AC219" s="35"/>
      <c r="AD219" s="55"/>
      <c r="AE219" s="59"/>
      <c r="AF219" s="59"/>
      <c r="AG219" s="59"/>
    </row>
    <row r="220" spans="1:36" ht="17.25" customHeight="1" x14ac:dyDescent="0.15">
      <c r="A220" s="36" t="s">
        <v>27</v>
      </c>
      <c r="B220" s="1881" t="s">
        <v>240</v>
      </c>
      <c r="C220" s="1882">
        <f>C219/C218</f>
        <v>296.99670636096505</v>
      </c>
      <c r="D220" s="1883">
        <v>424</v>
      </c>
      <c r="E220" s="1884">
        <v>270</v>
      </c>
      <c r="F220" s="1884">
        <v>271</v>
      </c>
      <c r="G220" s="1884">
        <v>382</v>
      </c>
      <c r="H220" s="1884">
        <v>207</v>
      </c>
      <c r="I220" s="1884">
        <v>224</v>
      </c>
      <c r="J220" s="1884">
        <v>417</v>
      </c>
      <c r="K220" s="1884">
        <v>295</v>
      </c>
      <c r="L220" s="1884">
        <v>343</v>
      </c>
      <c r="M220" s="1884">
        <v>363</v>
      </c>
      <c r="N220" s="1884">
        <v>184</v>
      </c>
      <c r="O220" s="1885">
        <v>239</v>
      </c>
      <c r="P220" s="35"/>
      <c r="Q220" s="35"/>
      <c r="R220" s="35"/>
      <c r="S220" s="35"/>
      <c r="T220" s="56"/>
      <c r="U220" s="1716"/>
      <c r="Z220" s="57"/>
      <c r="AB220" s="60"/>
      <c r="AD220" s="55"/>
      <c r="AE220" s="59"/>
      <c r="AF220" s="59"/>
      <c r="AG220" s="59"/>
    </row>
    <row r="221" spans="1:36" ht="17.25" customHeight="1" x14ac:dyDescent="0.15">
      <c r="A221" s="37" t="s">
        <v>28</v>
      </c>
      <c r="B221" s="1886" t="s">
        <v>239</v>
      </c>
      <c r="C221" s="1877">
        <f>SUM(D221:O221)</f>
        <v>4602.9170000000004</v>
      </c>
      <c r="D221" s="1878">
        <v>415.13600000000002</v>
      </c>
      <c r="E221" s="69">
        <v>531.38199999999995</v>
      </c>
      <c r="F221" s="69">
        <v>534.22799999999995</v>
      </c>
      <c r="G221" s="69">
        <v>545.63400000000001</v>
      </c>
      <c r="H221" s="69">
        <v>580.44100000000003</v>
      </c>
      <c r="I221" s="69">
        <v>401.709</v>
      </c>
      <c r="J221" s="1879">
        <v>248.36099999999999</v>
      </c>
      <c r="K221" s="69">
        <v>121.21299999999999</v>
      </c>
      <c r="L221" s="69">
        <v>90.957999999999998</v>
      </c>
      <c r="M221" s="69">
        <v>278.00299999999999</v>
      </c>
      <c r="N221" s="69">
        <v>447.404</v>
      </c>
      <c r="O221" s="1880">
        <v>408.44799999999998</v>
      </c>
      <c r="P221" s="35"/>
      <c r="Q221" s="55"/>
      <c r="R221" s="56"/>
      <c r="S221" s="35"/>
      <c r="T221" s="35"/>
      <c r="Z221" s="62"/>
      <c r="AA221" s="59"/>
      <c r="AB221" s="60"/>
      <c r="AC221" s="35"/>
      <c r="AD221" s="55"/>
      <c r="AE221" s="59"/>
      <c r="AF221" s="59"/>
      <c r="AG221" s="59"/>
    </row>
    <row r="222" spans="1:36" ht="17.25" customHeight="1" x14ac:dyDescent="0.15">
      <c r="A222" s="34" t="s">
        <v>28</v>
      </c>
      <c r="B222" s="1876" t="s">
        <v>15</v>
      </c>
      <c r="C222" s="1877">
        <f>SUM(D222:O222)</f>
        <v>2313189.1409999998</v>
      </c>
      <c r="D222" s="1878">
        <v>214933.571</v>
      </c>
      <c r="E222" s="69">
        <v>214061.424</v>
      </c>
      <c r="F222" s="69">
        <v>272786.73499999999</v>
      </c>
      <c r="G222" s="69">
        <v>308409.223</v>
      </c>
      <c r="H222" s="69">
        <v>246056.17499999999</v>
      </c>
      <c r="I222" s="69">
        <v>193835.26199999999</v>
      </c>
      <c r="J222" s="1879">
        <v>154311.48199999999</v>
      </c>
      <c r="K222" s="69">
        <v>87673.69</v>
      </c>
      <c r="L222" s="69">
        <v>76610.884999999995</v>
      </c>
      <c r="M222" s="69">
        <v>173358.39300000001</v>
      </c>
      <c r="N222" s="69">
        <v>185943.61499999999</v>
      </c>
      <c r="O222" s="1880">
        <v>185208.68599999999</v>
      </c>
      <c r="P222" s="35"/>
      <c r="Q222" s="35"/>
      <c r="R222" s="35"/>
      <c r="S222" s="56"/>
      <c r="T222" s="35"/>
      <c r="V222" s="55"/>
      <c r="W222" s="56"/>
      <c r="X222" s="56"/>
      <c r="Y222" s="56"/>
      <c r="Z222" s="57"/>
      <c r="AA222" s="35"/>
      <c r="AB222" s="58"/>
      <c r="AC222" s="35"/>
      <c r="AD222" s="55"/>
      <c r="AE222" s="59"/>
      <c r="AF222" s="59"/>
      <c r="AG222" s="59"/>
    </row>
    <row r="223" spans="1:36" ht="17.25" customHeight="1" x14ac:dyDescent="0.15">
      <c r="A223" s="36" t="s">
        <v>28</v>
      </c>
      <c r="B223" s="1881" t="s">
        <v>240</v>
      </c>
      <c r="C223" s="1882">
        <f>C222/C221</f>
        <v>502.54852325166837</v>
      </c>
      <c r="D223" s="1883">
        <v>518</v>
      </c>
      <c r="E223" s="1884">
        <v>403</v>
      </c>
      <c r="F223" s="1884">
        <v>511</v>
      </c>
      <c r="G223" s="1884">
        <v>565</v>
      </c>
      <c r="H223" s="1884">
        <v>424</v>
      </c>
      <c r="I223" s="1884">
        <v>483</v>
      </c>
      <c r="J223" s="1884">
        <v>621</v>
      </c>
      <c r="K223" s="1884">
        <v>723</v>
      </c>
      <c r="L223" s="1884">
        <v>842</v>
      </c>
      <c r="M223" s="1884">
        <v>624</v>
      </c>
      <c r="N223" s="1884">
        <v>416</v>
      </c>
      <c r="O223" s="1885">
        <v>453</v>
      </c>
      <c r="P223" s="35"/>
      <c r="Q223" s="35"/>
      <c r="R223" s="35"/>
      <c r="S223" s="35"/>
      <c r="T223" s="56"/>
      <c r="U223" s="1716"/>
      <c r="V223" s="55"/>
      <c r="W223" s="56"/>
      <c r="X223" s="56"/>
      <c r="Y223" s="56"/>
      <c r="Z223" s="57"/>
      <c r="AA223" s="35"/>
      <c r="AB223" s="58"/>
      <c r="AC223" s="35"/>
      <c r="AD223" s="55"/>
      <c r="AE223" s="59"/>
      <c r="AF223" s="59"/>
      <c r="AG223" s="59"/>
    </row>
    <row r="224" spans="1:36" ht="17.25" customHeight="1" x14ac:dyDescent="0.15">
      <c r="A224" s="37" t="s">
        <v>29</v>
      </c>
      <c r="B224" s="1886" t="s">
        <v>239</v>
      </c>
      <c r="C224" s="1877">
        <f>SUM(D224:O224)</f>
        <v>12660.493000000002</v>
      </c>
      <c r="D224" s="1878">
        <v>1251.2719999999999</v>
      </c>
      <c r="E224" s="69">
        <v>835.22</v>
      </c>
      <c r="F224" s="69">
        <v>760.846</v>
      </c>
      <c r="G224" s="69">
        <v>588.26300000000003</v>
      </c>
      <c r="H224" s="69">
        <v>1847.35</v>
      </c>
      <c r="I224" s="69">
        <v>2441.6329999999998</v>
      </c>
      <c r="J224" s="1879">
        <v>1653.46</v>
      </c>
      <c r="K224" s="69">
        <v>896.83500000000004</v>
      </c>
      <c r="L224" s="69">
        <v>298.637</v>
      </c>
      <c r="M224" s="69">
        <v>405.75200000000001</v>
      </c>
      <c r="N224" s="69">
        <v>516.47</v>
      </c>
      <c r="O224" s="1880">
        <v>1164.7550000000001</v>
      </c>
      <c r="P224" s="35"/>
      <c r="Q224" s="55"/>
      <c r="R224" s="56"/>
      <c r="S224" s="35"/>
      <c r="T224" s="35"/>
      <c r="V224" s="55"/>
      <c r="W224" s="56"/>
      <c r="X224" s="56"/>
      <c r="Y224" s="56"/>
      <c r="Z224" s="57"/>
      <c r="AA224" s="59"/>
      <c r="AB224" s="60"/>
      <c r="AC224" s="35"/>
      <c r="AD224" s="55"/>
      <c r="AE224" s="59"/>
      <c r="AF224" s="59"/>
      <c r="AG224" s="59"/>
    </row>
    <row r="225" spans="1:36" ht="17.25" customHeight="1" x14ac:dyDescent="0.15">
      <c r="A225" s="34" t="s">
        <v>29</v>
      </c>
      <c r="B225" s="1876" t="s">
        <v>15</v>
      </c>
      <c r="C225" s="1877">
        <f>SUM(D225:O225)</f>
        <v>4585575.5070000002</v>
      </c>
      <c r="D225" s="1878">
        <v>270593.61700000003</v>
      </c>
      <c r="E225" s="69">
        <v>141856.32800000001</v>
      </c>
      <c r="F225" s="69">
        <v>147899.41399999999</v>
      </c>
      <c r="G225" s="69">
        <v>174244.41099999999</v>
      </c>
      <c r="H225" s="69">
        <v>865691.78099999996</v>
      </c>
      <c r="I225" s="69">
        <v>1077111.3419999999</v>
      </c>
      <c r="J225" s="1879">
        <v>921648.78500000003</v>
      </c>
      <c r="K225" s="69">
        <v>266949.84899999999</v>
      </c>
      <c r="L225" s="69">
        <v>89491.763999999996</v>
      </c>
      <c r="M225" s="69">
        <v>140656.54500000001</v>
      </c>
      <c r="N225" s="69">
        <v>143067.45000000001</v>
      </c>
      <c r="O225" s="1880">
        <v>346364.22100000002</v>
      </c>
      <c r="P225" s="35"/>
      <c r="S225" s="56"/>
      <c r="T225" s="35"/>
      <c r="V225" s="55"/>
      <c r="W225" s="56"/>
      <c r="X225" s="56"/>
      <c r="Y225" s="56"/>
      <c r="Z225" s="59"/>
      <c r="AA225" s="59"/>
      <c r="AB225" s="59"/>
    </row>
    <row r="226" spans="1:36" ht="17.25" customHeight="1" x14ac:dyDescent="0.15">
      <c r="A226" s="36" t="s">
        <v>29</v>
      </c>
      <c r="B226" s="1881" t="s">
        <v>240</v>
      </c>
      <c r="C226" s="1882">
        <f>C225/C224</f>
        <v>362.19565122779971</v>
      </c>
      <c r="D226" s="1883">
        <v>216</v>
      </c>
      <c r="E226" s="1884">
        <v>170</v>
      </c>
      <c r="F226" s="1884">
        <v>194</v>
      </c>
      <c r="G226" s="1884">
        <v>296</v>
      </c>
      <c r="H226" s="1884">
        <v>469</v>
      </c>
      <c r="I226" s="1884">
        <v>441</v>
      </c>
      <c r="J226" s="1884">
        <v>557</v>
      </c>
      <c r="K226" s="1884">
        <v>298</v>
      </c>
      <c r="L226" s="1884">
        <v>300</v>
      </c>
      <c r="M226" s="1884">
        <v>347</v>
      </c>
      <c r="N226" s="1884">
        <v>277</v>
      </c>
      <c r="O226" s="1885">
        <v>297</v>
      </c>
      <c r="P226" s="35"/>
      <c r="T226" s="56"/>
      <c r="U226" s="1716"/>
      <c r="V226" s="55"/>
      <c r="W226" s="56"/>
      <c r="X226" s="56"/>
      <c r="Y226" s="56"/>
    </row>
    <row r="227" spans="1:36" ht="17.25" customHeight="1" x14ac:dyDescent="0.15">
      <c r="A227" s="37" t="s">
        <v>30</v>
      </c>
      <c r="B227" s="1886" t="s">
        <v>239</v>
      </c>
      <c r="C227" s="1877">
        <f>SUM(D227:O227)</f>
        <v>2136.0529999999999</v>
      </c>
      <c r="D227" s="1878">
        <v>160.46799999999999</v>
      </c>
      <c r="E227" s="69">
        <v>174.755</v>
      </c>
      <c r="F227" s="69">
        <v>199.24299999999999</v>
      </c>
      <c r="G227" s="69">
        <v>214.863</v>
      </c>
      <c r="H227" s="69">
        <v>228.41800000000001</v>
      </c>
      <c r="I227" s="69">
        <v>197.24299999999999</v>
      </c>
      <c r="J227" s="1879">
        <v>173.06899999999999</v>
      </c>
      <c r="K227" s="69">
        <v>165.261</v>
      </c>
      <c r="L227" s="69">
        <v>157.71899999999999</v>
      </c>
      <c r="M227" s="69">
        <v>188.613</v>
      </c>
      <c r="N227" s="69">
        <v>154.90600000000001</v>
      </c>
      <c r="O227" s="1880">
        <v>121.495</v>
      </c>
      <c r="P227" s="35"/>
      <c r="Q227" s="55"/>
      <c r="R227" s="56"/>
      <c r="V227" s="55"/>
      <c r="W227" s="56"/>
      <c r="X227" s="56"/>
      <c r="Y227" s="56"/>
    </row>
    <row r="228" spans="1:36" ht="17.25" customHeight="1" x14ac:dyDescent="0.15">
      <c r="A228" s="34" t="s">
        <v>30</v>
      </c>
      <c r="B228" s="1876" t="s">
        <v>15</v>
      </c>
      <c r="C228" s="1877">
        <f>SUM(D228:O228)</f>
        <v>1338284.3620000002</v>
      </c>
      <c r="D228" s="1878">
        <v>121191.03200000001</v>
      </c>
      <c r="E228" s="69">
        <v>106743.174</v>
      </c>
      <c r="F228" s="69">
        <v>92084.304999999993</v>
      </c>
      <c r="G228" s="69">
        <v>121764.026</v>
      </c>
      <c r="H228" s="69">
        <v>93858.657999999996</v>
      </c>
      <c r="I228" s="69">
        <v>92598.264999999999</v>
      </c>
      <c r="J228" s="1879">
        <v>96617.521999999997</v>
      </c>
      <c r="K228" s="69">
        <v>125134.712</v>
      </c>
      <c r="L228" s="69">
        <v>123979.38499999999</v>
      </c>
      <c r="M228" s="69">
        <v>137390.087</v>
      </c>
      <c r="N228" s="69">
        <v>129565.50599999999</v>
      </c>
      <c r="O228" s="1880">
        <v>97357.69</v>
      </c>
      <c r="P228" s="35"/>
      <c r="Q228" s="35"/>
      <c r="R228" s="35"/>
      <c r="S228" s="56"/>
      <c r="V228" s="55"/>
      <c r="W228" s="56"/>
      <c r="X228" s="56"/>
      <c r="Y228" s="56"/>
      <c r="Z228" s="6"/>
      <c r="AA228" s="35"/>
      <c r="AB228" s="58"/>
      <c r="AC228" s="35"/>
      <c r="AD228" s="55"/>
    </row>
    <row r="229" spans="1:36" ht="17.25" customHeight="1" x14ac:dyDescent="0.15">
      <c r="A229" s="36" t="s">
        <v>30</v>
      </c>
      <c r="B229" s="1881" t="s">
        <v>240</v>
      </c>
      <c r="C229" s="1882">
        <f>C228/C227</f>
        <v>626.52207693348441</v>
      </c>
      <c r="D229" s="1883">
        <v>755</v>
      </c>
      <c r="E229" s="1884">
        <v>611</v>
      </c>
      <c r="F229" s="1884">
        <v>462</v>
      </c>
      <c r="G229" s="1884">
        <v>567</v>
      </c>
      <c r="H229" s="1884">
        <v>411</v>
      </c>
      <c r="I229" s="1884">
        <v>469</v>
      </c>
      <c r="J229" s="1884">
        <v>558</v>
      </c>
      <c r="K229" s="1884">
        <v>757</v>
      </c>
      <c r="L229" s="1884">
        <v>786</v>
      </c>
      <c r="M229" s="1884">
        <v>728</v>
      </c>
      <c r="N229" s="1884">
        <v>836</v>
      </c>
      <c r="O229" s="1885">
        <v>801</v>
      </c>
      <c r="P229" s="35"/>
      <c r="Q229" s="35"/>
      <c r="R229" s="35"/>
      <c r="S229" s="35"/>
      <c r="T229" s="56"/>
      <c r="U229" s="1716"/>
      <c r="V229" s="55"/>
      <c r="W229" s="56"/>
      <c r="X229" s="56"/>
      <c r="Y229" s="56"/>
      <c r="Z229" s="57"/>
      <c r="AA229" s="59"/>
      <c r="AB229" s="60"/>
      <c r="AC229" s="35"/>
      <c r="AD229" s="55"/>
      <c r="AE229" s="59"/>
      <c r="AF229" s="59"/>
      <c r="AG229" s="59"/>
    </row>
    <row r="230" spans="1:36" ht="17.25" customHeight="1" x14ac:dyDescent="0.15">
      <c r="A230" s="37" t="s">
        <v>31</v>
      </c>
      <c r="B230" s="1886" t="s">
        <v>239</v>
      </c>
      <c r="C230" s="1877">
        <f>SUM(D230:O230)</f>
        <v>559.62199999999996</v>
      </c>
      <c r="D230" s="1878">
        <v>39.405999999999999</v>
      </c>
      <c r="E230" s="69">
        <v>88.007999999999996</v>
      </c>
      <c r="F230" s="69">
        <v>135.57900000000001</v>
      </c>
      <c r="G230" s="69">
        <v>101.786</v>
      </c>
      <c r="H230" s="69">
        <v>134.06100000000001</v>
      </c>
      <c r="I230" s="69">
        <v>37.698</v>
      </c>
      <c r="J230" s="1879">
        <v>5.86</v>
      </c>
      <c r="K230" s="69">
        <v>0.55100000000000005</v>
      </c>
      <c r="L230" s="69">
        <v>1.9279999999999999</v>
      </c>
      <c r="M230" s="69">
        <v>0.53</v>
      </c>
      <c r="N230" s="69">
        <v>4.718</v>
      </c>
      <c r="O230" s="1880">
        <v>9.4969999999999999</v>
      </c>
      <c r="P230" s="35"/>
      <c r="Q230" s="55"/>
      <c r="R230" s="56"/>
      <c r="S230" s="35"/>
      <c r="T230" s="35"/>
      <c r="V230" s="55"/>
      <c r="W230" s="56"/>
      <c r="X230" s="56"/>
      <c r="Y230" s="56"/>
      <c r="Z230" s="57"/>
      <c r="AB230" s="60"/>
      <c r="AD230" s="55"/>
      <c r="AE230" s="59"/>
      <c r="AF230" s="59"/>
      <c r="AG230" s="59"/>
      <c r="AI230" s="59"/>
      <c r="AJ230" s="59"/>
    </row>
    <row r="231" spans="1:36" ht="17.25" customHeight="1" x14ac:dyDescent="0.15">
      <c r="A231" s="34" t="s">
        <v>31</v>
      </c>
      <c r="B231" s="1876" t="s">
        <v>15</v>
      </c>
      <c r="C231" s="1877">
        <f>SUM(D231:O231)</f>
        <v>154170.99500000005</v>
      </c>
      <c r="D231" s="1878">
        <v>6778.1620000000003</v>
      </c>
      <c r="E231" s="69">
        <v>18525.651000000002</v>
      </c>
      <c r="F231" s="69">
        <v>39948.069000000003</v>
      </c>
      <c r="G231" s="69">
        <v>33687.410000000003</v>
      </c>
      <c r="H231" s="69">
        <v>40807.915000000001</v>
      </c>
      <c r="I231" s="69">
        <v>9573.0030000000006</v>
      </c>
      <c r="J231" s="1879">
        <v>2078.1709999999998</v>
      </c>
      <c r="K231" s="69">
        <v>185.40899999999999</v>
      </c>
      <c r="L231" s="69">
        <v>284.54599999999999</v>
      </c>
      <c r="M231" s="69">
        <v>217.25800000000001</v>
      </c>
      <c r="N231" s="69">
        <v>813.69799999999998</v>
      </c>
      <c r="O231" s="1880">
        <v>1271.703</v>
      </c>
      <c r="P231" s="35"/>
      <c r="Q231" s="35"/>
      <c r="R231" s="35"/>
      <c r="S231" s="56"/>
      <c r="T231" s="35"/>
      <c r="V231" s="55"/>
      <c r="W231" s="56"/>
      <c r="X231" s="56"/>
      <c r="Y231" s="56"/>
      <c r="Z231" s="62"/>
      <c r="AA231" s="59"/>
      <c r="AB231" s="60"/>
      <c r="AC231" s="35"/>
      <c r="AD231" s="55"/>
      <c r="AE231" s="59"/>
      <c r="AF231" s="59"/>
      <c r="AG231" s="59"/>
      <c r="AH231" s="59"/>
      <c r="AI231" s="59"/>
      <c r="AJ231" s="59"/>
    </row>
    <row r="232" spans="1:36" ht="17.25" customHeight="1" x14ac:dyDescent="0.15">
      <c r="A232" s="36" t="s">
        <v>31</v>
      </c>
      <c r="B232" s="1881" t="s">
        <v>240</v>
      </c>
      <c r="C232" s="1882">
        <f>C231/C230</f>
        <v>275.49130484505622</v>
      </c>
      <c r="D232" s="1883">
        <v>172</v>
      </c>
      <c r="E232" s="1884">
        <v>210</v>
      </c>
      <c r="F232" s="1884">
        <v>295</v>
      </c>
      <c r="G232" s="1884">
        <v>331</v>
      </c>
      <c r="H232" s="1884">
        <v>304</v>
      </c>
      <c r="I232" s="1884">
        <v>254</v>
      </c>
      <c r="J232" s="1884">
        <v>355</v>
      </c>
      <c r="K232" s="1884">
        <v>336</v>
      </c>
      <c r="L232" s="1884">
        <v>148</v>
      </c>
      <c r="M232" s="1884">
        <v>410</v>
      </c>
      <c r="N232" s="1884">
        <v>172</v>
      </c>
      <c r="O232" s="1885">
        <v>134</v>
      </c>
      <c r="P232" s="35"/>
      <c r="Q232" s="35"/>
      <c r="R232" s="35"/>
      <c r="S232" s="35"/>
      <c r="T232" s="56"/>
      <c r="U232" s="1716"/>
      <c r="V232" s="55"/>
      <c r="W232" s="56"/>
      <c r="X232" s="56"/>
      <c r="Y232" s="56"/>
      <c r="Z232" s="57"/>
      <c r="AA232" s="35"/>
      <c r="AB232" s="60"/>
      <c r="AD232" s="55"/>
      <c r="AE232" s="59"/>
      <c r="AF232" s="59"/>
      <c r="AG232" s="59"/>
    </row>
    <row r="233" spans="1:36" ht="17.25" customHeight="1" x14ac:dyDescent="0.15">
      <c r="A233" s="37" t="s">
        <v>32</v>
      </c>
      <c r="B233" s="1886" t="s">
        <v>239</v>
      </c>
      <c r="C233" s="1877">
        <f>SUM(D233:O233)</f>
        <v>158.07900000000001</v>
      </c>
      <c r="D233" s="1878">
        <v>14.065</v>
      </c>
      <c r="E233" s="69">
        <v>24.852</v>
      </c>
      <c r="F233" s="69">
        <v>4.2640000000000002</v>
      </c>
      <c r="G233" s="69">
        <v>2.2250000000000001</v>
      </c>
      <c r="H233" s="69">
        <v>25.622</v>
      </c>
      <c r="I233" s="1879">
        <v>7.4249999999999998</v>
      </c>
      <c r="J233" s="1879">
        <v>0.151</v>
      </c>
      <c r="K233" s="69">
        <v>0</v>
      </c>
      <c r="L233" s="69">
        <v>1.2999999999999999E-2</v>
      </c>
      <c r="M233" s="69">
        <v>8.3729999999999993</v>
      </c>
      <c r="N233" s="69">
        <v>35.786000000000001</v>
      </c>
      <c r="O233" s="1880">
        <v>35.302999999999997</v>
      </c>
      <c r="P233" s="35"/>
      <c r="Q233" s="55"/>
      <c r="R233" s="56"/>
      <c r="S233" s="35"/>
      <c r="T233" s="35"/>
      <c r="V233" s="55"/>
      <c r="W233" s="56"/>
      <c r="X233" s="56"/>
      <c r="Y233" s="56"/>
      <c r="Z233" s="62"/>
      <c r="AA233" s="59"/>
      <c r="AB233" s="60"/>
      <c r="AC233" s="35"/>
      <c r="AD233" s="55"/>
      <c r="AE233" s="59"/>
      <c r="AF233" s="59"/>
      <c r="AG233" s="59"/>
    </row>
    <row r="234" spans="1:36" ht="17.25" customHeight="1" x14ac:dyDescent="0.15">
      <c r="A234" s="34" t="s">
        <v>32</v>
      </c>
      <c r="B234" s="1876" t="s">
        <v>15</v>
      </c>
      <c r="C234" s="1877">
        <f>SUM(D234:O234)</f>
        <v>34114.016000000003</v>
      </c>
      <c r="D234" s="1878">
        <v>3386.634</v>
      </c>
      <c r="E234" s="69">
        <v>6125.3230000000003</v>
      </c>
      <c r="F234" s="69">
        <v>1364.607</v>
      </c>
      <c r="G234" s="69">
        <v>1088.6780000000001</v>
      </c>
      <c r="H234" s="69">
        <v>7212.8620000000001</v>
      </c>
      <c r="I234" s="1879">
        <v>1882.182</v>
      </c>
      <c r="J234" s="1879">
        <v>45.274000000000001</v>
      </c>
      <c r="K234" s="69">
        <v>0</v>
      </c>
      <c r="L234" s="69">
        <v>3.5939999999999999</v>
      </c>
      <c r="M234" s="69">
        <v>2602.3429999999998</v>
      </c>
      <c r="N234" s="69">
        <v>5204.9089999999997</v>
      </c>
      <c r="O234" s="1880">
        <v>5197.6099999999997</v>
      </c>
      <c r="P234" s="35"/>
      <c r="Q234" s="35"/>
      <c r="R234" s="35"/>
      <c r="S234" s="56"/>
      <c r="T234" s="35"/>
      <c r="V234" s="55"/>
      <c r="W234" s="56"/>
      <c r="X234" s="56"/>
      <c r="Y234" s="56"/>
      <c r="Z234" s="57"/>
      <c r="AA234" s="59"/>
      <c r="AB234" s="60"/>
      <c r="AC234" s="35"/>
      <c r="AD234" s="55"/>
      <c r="AE234" s="59"/>
      <c r="AF234" s="59"/>
      <c r="AG234" s="59"/>
    </row>
    <row r="235" spans="1:36" ht="17.25" customHeight="1" x14ac:dyDescent="0.15">
      <c r="A235" s="36" t="s">
        <v>32</v>
      </c>
      <c r="B235" s="1881" t="s">
        <v>240</v>
      </c>
      <c r="C235" s="1882">
        <f>C234/C233</f>
        <v>215.80359187494861</v>
      </c>
      <c r="D235" s="1883">
        <v>241</v>
      </c>
      <c r="E235" s="1884">
        <v>246</v>
      </c>
      <c r="F235" s="1884">
        <v>320</v>
      </c>
      <c r="G235" s="1884">
        <v>489</v>
      </c>
      <c r="H235" s="1884">
        <v>282</v>
      </c>
      <c r="I235" s="1884">
        <v>253</v>
      </c>
      <c r="J235" s="1884">
        <v>300</v>
      </c>
      <c r="K235" s="1884">
        <v>0</v>
      </c>
      <c r="L235" s="1884">
        <v>276</v>
      </c>
      <c r="M235" s="1884">
        <v>311</v>
      </c>
      <c r="N235" s="1884">
        <v>145</v>
      </c>
      <c r="O235" s="1885">
        <v>147</v>
      </c>
      <c r="P235" s="35"/>
      <c r="Q235" s="35"/>
      <c r="R235" s="35"/>
      <c r="S235" s="35"/>
      <c r="T235" s="56"/>
      <c r="U235" s="1716"/>
      <c r="V235" s="55"/>
      <c r="W235" s="56"/>
      <c r="X235" s="56"/>
      <c r="Y235" s="56"/>
      <c r="Z235" s="57"/>
      <c r="AA235" s="59"/>
      <c r="AB235" s="60"/>
      <c r="AC235" s="35"/>
      <c r="AD235" s="55"/>
      <c r="AE235" s="59"/>
      <c r="AF235" s="59"/>
      <c r="AG235" s="59"/>
    </row>
    <row r="236" spans="1:36" ht="17.25" customHeight="1" x14ac:dyDescent="0.15">
      <c r="A236" s="37" t="s">
        <v>33</v>
      </c>
      <c r="B236" s="1886" t="s">
        <v>239</v>
      </c>
      <c r="C236" s="1877">
        <f>SUM(D236:O236)</f>
        <v>5487.8649999999989</v>
      </c>
      <c r="D236" s="1878">
        <v>266.67599999999999</v>
      </c>
      <c r="E236" s="69">
        <v>504.82299999999998</v>
      </c>
      <c r="F236" s="69">
        <v>663.02</v>
      </c>
      <c r="G236" s="69">
        <v>766.86599999999999</v>
      </c>
      <c r="H236" s="69">
        <v>847.66499999999996</v>
      </c>
      <c r="I236" s="69">
        <v>615.125</v>
      </c>
      <c r="J236" s="1879">
        <v>202.07499999999999</v>
      </c>
      <c r="K236" s="69">
        <v>194.09700000000001</v>
      </c>
      <c r="L236" s="69">
        <v>560.54499999999996</v>
      </c>
      <c r="M236" s="69">
        <v>538.93499999999995</v>
      </c>
      <c r="N236" s="69">
        <v>259.44900000000001</v>
      </c>
      <c r="O236" s="1880">
        <v>68.588999999999999</v>
      </c>
      <c r="P236" s="35"/>
      <c r="Q236" s="55"/>
      <c r="R236" s="56"/>
      <c r="S236" s="35"/>
      <c r="T236" s="35"/>
      <c r="V236" s="55"/>
      <c r="W236" s="56"/>
      <c r="X236" s="56"/>
      <c r="Y236" s="56"/>
      <c r="Z236" s="6"/>
      <c r="AA236" s="35"/>
      <c r="AB236" s="58"/>
      <c r="AC236" s="35"/>
      <c r="AD236" s="55"/>
      <c r="AE236" s="59"/>
      <c r="AF236" s="59"/>
      <c r="AG236" s="59"/>
    </row>
    <row r="237" spans="1:36" ht="17.25" customHeight="1" x14ac:dyDescent="0.15">
      <c r="A237" s="34" t="s">
        <v>33</v>
      </c>
      <c r="B237" s="1876" t="s">
        <v>15</v>
      </c>
      <c r="C237" s="1877">
        <f>SUM(D237:O237)</f>
        <v>1736974.6150000002</v>
      </c>
      <c r="D237" s="1878">
        <v>160962.96400000001</v>
      </c>
      <c r="E237" s="69">
        <v>221774.33300000001</v>
      </c>
      <c r="F237" s="69">
        <v>216018.86900000001</v>
      </c>
      <c r="G237" s="69">
        <v>195097.09</v>
      </c>
      <c r="H237" s="69">
        <v>184587.829</v>
      </c>
      <c r="I237" s="69">
        <v>146346.807</v>
      </c>
      <c r="J237" s="1879">
        <v>62190.271000000001</v>
      </c>
      <c r="K237" s="69">
        <v>63320.201000000001</v>
      </c>
      <c r="L237" s="69">
        <v>179222.269</v>
      </c>
      <c r="M237" s="69">
        <v>208365.77</v>
      </c>
      <c r="N237" s="69">
        <v>77709.407999999996</v>
      </c>
      <c r="O237" s="1880">
        <v>21378.804</v>
      </c>
      <c r="P237" s="35"/>
      <c r="Q237" s="35"/>
      <c r="R237" s="35"/>
      <c r="S237" s="56"/>
      <c r="T237" s="35"/>
      <c r="V237" s="55"/>
      <c r="W237" s="56"/>
      <c r="X237" s="56"/>
      <c r="Y237" s="56"/>
      <c r="Z237" s="57"/>
      <c r="AA237" s="35"/>
      <c r="AB237" s="58"/>
      <c r="AC237" s="35"/>
      <c r="AD237" s="55"/>
      <c r="AE237" s="59"/>
      <c r="AF237" s="59"/>
      <c r="AG237" s="59"/>
    </row>
    <row r="238" spans="1:36" ht="17.25" customHeight="1" x14ac:dyDescent="0.15">
      <c r="A238" s="36" t="s">
        <v>33</v>
      </c>
      <c r="B238" s="1881" t="s">
        <v>240</v>
      </c>
      <c r="C238" s="1882">
        <f>C237/C236</f>
        <v>316.51190672511086</v>
      </c>
      <c r="D238" s="1883">
        <v>604</v>
      </c>
      <c r="E238" s="1884">
        <v>439</v>
      </c>
      <c r="F238" s="1884">
        <v>326</v>
      </c>
      <c r="G238" s="1884">
        <v>254</v>
      </c>
      <c r="H238" s="1884">
        <v>218</v>
      </c>
      <c r="I238" s="1884">
        <v>238</v>
      </c>
      <c r="J238" s="1884">
        <v>308</v>
      </c>
      <c r="K238" s="1884">
        <v>326</v>
      </c>
      <c r="L238" s="1884">
        <v>320</v>
      </c>
      <c r="M238" s="1884">
        <v>387</v>
      </c>
      <c r="N238" s="1884">
        <v>300</v>
      </c>
      <c r="O238" s="1885">
        <v>312</v>
      </c>
      <c r="P238" s="35"/>
      <c r="Q238" s="35"/>
      <c r="R238" s="35"/>
      <c r="S238" s="35"/>
      <c r="T238" s="56"/>
      <c r="U238" s="1716"/>
      <c r="V238" s="55"/>
      <c r="W238" s="56"/>
      <c r="X238" s="56"/>
      <c r="Y238" s="56"/>
      <c r="Z238" s="57"/>
      <c r="AB238" s="60"/>
      <c r="AD238" s="55"/>
      <c r="AE238" s="59"/>
      <c r="AF238" s="59"/>
      <c r="AG238" s="59"/>
    </row>
    <row r="239" spans="1:36" ht="17.25" customHeight="1" x14ac:dyDescent="0.15">
      <c r="A239" s="37" t="s">
        <v>34</v>
      </c>
      <c r="B239" s="1886" t="s">
        <v>239</v>
      </c>
      <c r="C239" s="1877">
        <f>SUM(D239:O239)</f>
        <v>1862.625</v>
      </c>
      <c r="D239" s="1878">
        <v>15.18</v>
      </c>
      <c r="E239" s="69">
        <v>10.170999999999999</v>
      </c>
      <c r="F239" s="69">
        <v>12.209</v>
      </c>
      <c r="G239" s="69">
        <v>16.253</v>
      </c>
      <c r="H239" s="69">
        <v>31.056999999999999</v>
      </c>
      <c r="I239" s="69">
        <v>189.851</v>
      </c>
      <c r="J239" s="1879">
        <v>333.61</v>
      </c>
      <c r="K239" s="69">
        <v>572.09199999999998</v>
      </c>
      <c r="L239" s="69">
        <v>429.084</v>
      </c>
      <c r="M239" s="69">
        <v>201.87700000000001</v>
      </c>
      <c r="N239" s="69">
        <v>41.02</v>
      </c>
      <c r="O239" s="1880">
        <v>10.221</v>
      </c>
      <c r="P239" s="35"/>
      <c r="Q239" s="55"/>
      <c r="R239" s="56"/>
      <c r="S239" s="35"/>
      <c r="T239" s="35"/>
      <c r="V239" s="55"/>
      <c r="W239" s="56"/>
      <c r="X239" s="56"/>
      <c r="Y239" s="56"/>
      <c r="Z239" s="59"/>
      <c r="AA239" s="59"/>
      <c r="AB239" s="59"/>
    </row>
    <row r="240" spans="1:36" ht="17.25" customHeight="1" x14ac:dyDescent="0.15">
      <c r="A240" s="34" t="s">
        <v>34</v>
      </c>
      <c r="B240" s="1876" t="s">
        <v>15</v>
      </c>
      <c r="C240" s="1877">
        <f>SUM(D240:O240)</f>
        <v>638171.30200000003</v>
      </c>
      <c r="D240" s="1878">
        <v>7857.9110000000001</v>
      </c>
      <c r="E240" s="69">
        <v>5649.9219999999996</v>
      </c>
      <c r="F240" s="69">
        <v>6141.7169999999996</v>
      </c>
      <c r="G240" s="69">
        <v>7627.4690000000001</v>
      </c>
      <c r="H240" s="69">
        <v>12249.734</v>
      </c>
      <c r="I240" s="69">
        <v>73634.517000000007</v>
      </c>
      <c r="J240" s="1879">
        <v>140483.19699999999</v>
      </c>
      <c r="K240" s="69">
        <v>188641.36600000001</v>
      </c>
      <c r="L240" s="69">
        <v>117029.065</v>
      </c>
      <c r="M240" s="69">
        <v>62749.108</v>
      </c>
      <c r="N240" s="69">
        <v>11129.411</v>
      </c>
      <c r="O240" s="1880">
        <v>4977.8850000000002</v>
      </c>
      <c r="P240" s="35"/>
      <c r="Q240" s="35"/>
      <c r="R240" s="35"/>
      <c r="S240" s="56"/>
      <c r="T240" s="35"/>
      <c r="V240" s="55"/>
      <c r="W240" s="56"/>
      <c r="X240" s="56"/>
      <c r="Y240" s="56"/>
      <c r="Z240" s="64"/>
      <c r="AA240" s="35"/>
      <c r="AB240" s="60"/>
      <c r="AC240" s="35"/>
      <c r="AD240" s="55"/>
      <c r="AE240" s="59"/>
      <c r="AF240" s="59"/>
      <c r="AG240" s="59"/>
      <c r="AI240" s="59"/>
      <c r="AJ240" s="59"/>
    </row>
    <row r="241" spans="1:36" ht="17.25" customHeight="1" x14ac:dyDescent="0.15">
      <c r="A241" s="36" t="s">
        <v>34</v>
      </c>
      <c r="B241" s="1881" t="s">
        <v>240</v>
      </c>
      <c r="C241" s="1882">
        <f>C240/C239</f>
        <v>342.61931521374407</v>
      </c>
      <c r="D241" s="1883">
        <v>518</v>
      </c>
      <c r="E241" s="1884">
        <v>555</v>
      </c>
      <c r="F241" s="1884">
        <v>503</v>
      </c>
      <c r="G241" s="1884">
        <v>469</v>
      </c>
      <c r="H241" s="1884">
        <v>394</v>
      </c>
      <c r="I241" s="1884">
        <v>388</v>
      </c>
      <c r="J241" s="1884">
        <v>421</v>
      </c>
      <c r="K241" s="1884">
        <v>330</v>
      </c>
      <c r="L241" s="1884">
        <v>273</v>
      </c>
      <c r="M241" s="1884">
        <v>311</v>
      </c>
      <c r="N241" s="1884">
        <v>271</v>
      </c>
      <c r="O241" s="1885">
        <v>487</v>
      </c>
      <c r="P241" s="35"/>
      <c r="Q241" s="35"/>
      <c r="R241" s="35"/>
      <c r="S241" s="35"/>
      <c r="T241" s="56"/>
      <c r="U241" s="1716"/>
      <c r="V241" s="55"/>
      <c r="W241" s="56"/>
      <c r="X241" s="56"/>
      <c r="Y241" s="56"/>
      <c r="Z241" s="62"/>
      <c r="AA241" s="59"/>
      <c r="AB241" s="60"/>
      <c r="AC241" s="35"/>
      <c r="AD241" s="55"/>
      <c r="AE241" s="59"/>
    </row>
    <row r="242" spans="1:36" ht="17.25" customHeight="1" x14ac:dyDescent="0.15">
      <c r="A242" s="37" t="s">
        <v>35</v>
      </c>
      <c r="B242" s="1886" t="s">
        <v>239</v>
      </c>
      <c r="C242" s="1877">
        <f>SUM(D242:O242)</f>
        <v>2076.98</v>
      </c>
      <c r="D242" s="1878">
        <v>4.13</v>
      </c>
      <c r="E242" s="69">
        <v>3.3479999999999999</v>
      </c>
      <c r="F242" s="69">
        <v>4.0039999999999996</v>
      </c>
      <c r="G242" s="69">
        <v>62.98</v>
      </c>
      <c r="H242" s="69">
        <v>30.949000000000002</v>
      </c>
      <c r="I242" s="69">
        <v>204.26400000000001</v>
      </c>
      <c r="J242" s="1879">
        <v>434.82</v>
      </c>
      <c r="K242" s="69">
        <v>601.23</v>
      </c>
      <c r="L242" s="69">
        <v>453.02699999999999</v>
      </c>
      <c r="M242" s="69">
        <v>245.82300000000001</v>
      </c>
      <c r="N242" s="69">
        <v>30.004999999999999</v>
      </c>
      <c r="O242" s="1880">
        <v>2.4</v>
      </c>
      <c r="P242" s="35"/>
      <c r="Q242" s="55"/>
      <c r="R242" s="56"/>
      <c r="S242" s="35"/>
      <c r="T242" s="35"/>
      <c r="V242" s="55"/>
      <c r="W242" s="56"/>
      <c r="X242" s="56"/>
      <c r="Y242" s="56"/>
      <c r="Z242" s="59"/>
      <c r="AA242" s="59"/>
      <c r="AB242" s="59"/>
    </row>
    <row r="243" spans="1:36" ht="17.25" customHeight="1" x14ac:dyDescent="0.15">
      <c r="A243" s="34" t="s">
        <v>35</v>
      </c>
      <c r="B243" s="1876" t="s">
        <v>15</v>
      </c>
      <c r="C243" s="1877">
        <f>SUM(D243:O243)</f>
        <v>551915.18400000001</v>
      </c>
      <c r="D243" s="1878">
        <v>1217.6769999999999</v>
      </c>
      <c r="E243" s="69">
        <v>994.72500000000002</v>
      </c>
      <c r="F243" s="69">
        <v>1321.683</v>
      </c>
      <c r="G243" s="69">
        <v>8175.2269999999999</v>
      </c>
      <c r="H243" s="69">
        <v>5700.6379999999999</v>
      </c>
      <c r="I243" s="69">
        <v>62527.402000000002</v>
      </c>
      <c r="J243" s="1879">
        <v>148400.95999999999</v>
      </c>
      <c r="K243" s="69">
        <v>157152.74900000001</v>
      </c>
      <c r="L243" s="69">
        <v>98399.17</v>
      </c>
      <c r="M243" s="69">
        <v>63015.366999999998</v>
      </c>
      <c r="N243" s="69">
        <v>4706.3159999999998</v>
      </c>
      <c r="O243" s="1880">
        <v>303.27</v>
      </c>
      <c r="P243" s="35"/>
      <c r="Q243" s="35"/>
      <c r="R243" s="35"/>
      <c r="S243" s="56"/>
      <c r="T243" s="35"/>
      <c r="V243" s="55"/>
      <c r="W243" s="56"/>
      <c r="X243" s="56"/>
      <c r="Y243" s="56"/>
      <c r="Z243" s="62"/>
      <c r="AB243" s="58"/>
      <c r="AD243" s="55"/>
      <c r="AE243" s="59"/>
      <c r="AF243" s="59"/>
      <c r="AG243" s="59"/>
    </row>
    <row r="244" spans="1:36" ht="17.25" customHeight="1" x14ac:dyDescent="0.15">
      <c r="A244" s="36" t="s">
        <v>35</v>
      </c>
      <c r="B244" s="1881" t="s">
        <v>240</v>
      </c>
      <c r="C244" s="1882">
        <f>C243/C242</f>
        <v>265.72965748346155</v>
      </c>
      <c r="D244" s="1883">
        <v>295</v>
      </c>
      <c r="E244" s="1884">
        <v>297</v>
      </c>
      <c r="F244" s="1884">
        <v>330</v>
      </c>
      <c r="G244" s="1884">
        <v>130</v>
      </c>
      <c r="H244" s="1884">
        <v>184</v>
      </c>
      <c r="I244" s="1884">
        <v>306</v>
      </c>
      <c r="J244" s="1884">
        <v>341</v>
      </c>
      <c r="K244" s="1884">
        <v>261</v>
      </c>
      <c r="L244" s="1884">
        <v>217</v>
      </c>
      <c r="M244" s="1884">
        <v>256</v>
      </c>
      <c r="N244" s="1884">
        <v>157</v>
      </c>
      <c r="O244" s="1885">
        <v>126</v>
      </c>
      <c r="P244" s="35"/>
      <c r="S244" s="35"/>
      <c r="T244" s="56"/>
      <c r="U244" s="1716"/>
      <c r="V244" s="55"/>
      <c r="W244" s="56"/>
      <c r="X244" s="56"/>
      <c r="Y244" s="56"/>
      <c r="Z244" s="59"/>
      <c r="AA244" s="59"/>
      <c r="AB244" s="59"/>
    </row>
    <row r="245" spans="1:36" ht="17.25" customHeight="1" x14ac:dyDescent="0.15">
      <c r="A245" s="37" t="s">
        <v>36</v>
      </c>
      <c r="B245" s="1886" t="s">
        <v>239</v>
      </c>
      <c r="C245" s="1877">
        <f>SUM(D245:O245)</f>
        <v>3602.9310000000005</v>
      </c>
      <c r="D245" s="1878">
        <v>65.230999999999995</v>
      </c>
      <c r="E245" s="69">
        <v>152.21100000000001</v>
      </c>
      <c r="F245" s="69">
        <v>206.28800000000001</v>
      </c>
      <c r="G245" s="69">
        <v>234.04400000000001</v>
      </c>
      <c r="H245" s="69">
        <v>549.00099999999998</v>
      </c>
      <c r="I245" s="69">
        <v>674.96500000000003</v>
      </c>
      <c r="J245" s="1879">
        <v>261.94900000000001</v>
      </c>
      <c r="K245" s="69">
        <v>96.56</v>
      </c>
      <c r="L245" s="69">
        <v>597.68899999999996</v>
      </c>
      <c r="M245" s="69">
        <v>371.96100000000001</v>
      </c>
      <c r="N245" s="69">
        <v>257.95299999999997</v>
      </c>
      <c r="O245" s="1880">
        <v>135.07900000000001</v>
      </c>
      <c r="P245" s="35"/>
      <c r="Q245" s="55"/>
      <c r="R245" s="56"/>
      <c r="T245" s="35"/>
      <c r="V245" s="55"/>
      <c r="W245" s="56"/>
      <c r="X245" s="56"/>
      <c r="Y245" s="56"/>
      <c r="Z245" s="59"/>
      <c r="AA245" s="59"/>
      <c r="AB245" s="59"/>
    </row>
    <row r="246" spans="1:36" ht="17.25" customHeight="1" x14ac:dyDescent="0.15">
      <c r="A246" s="34" t="s">
        <v>36</v>
      </c>
      <c r="B246" s="1876" t="s">
        <v>15</v>
      </c>
      <c r="C246" s="1877">
        <f>SUM(D246:O246)</f>
        <v>1310354.1229999999</v>
      </c>
      <c r="D246" s="1878">
        <v>23410.791000000001</v>
      </c>
      <c r="E246" s="69">
        <v>87906.273000000001</v>
      </c>
      <c r="F246" s="69">
        <v>116336.523</v>
      </c>
      <c r="G246" s="69">
        <v>122803.31</v>
      </c>
      <c r="H246" s="69">
        <v>163012.511</v>
      </c>
      <c r="I246" s="69">
        <v>182949.82800000001</v>
      </c>
      <c r="J246" s="1879">
        <v>76360.407999999996</v>
      </c>
      <c r="K246" s="69">
        <v>29526.965</v>
      </c>
      <c r="L246" s="69">
        <v>176990.353</v>
      </c>
      <c r="M246" s="69">
        <v>188457.247</v>
      </c>
      <c r="N246" s="69">
        <v>100157.606</v>
      </c>
      <c r="O246" s="1880">
        <v>42442.307999999997</v>
      </c>
      <c r="P246" s="35"/>
      <c r="Q246" s="55"/>
      <c r="R246" s="56"/>
      <c r="S246" s="56"/>
      <c r="V246" s="55"/>
      <c r="W246" s="56"/>
      <c r="X246" s="56"/>
      <c r="Y246" s="56"/>
      <c r="Z246" s="59"/>
      <c r="AA246" s="59"/>
      <c r="AB246" s="59"/>
    </row>
    <row r="247" spans="1:36" ht="17.25" customHeight="1" x14ac:dyDescent="0.15">
      <c r="A247" s="36" t="s">
        <v>36</v>
      </c>
      <c r="B247" s="1881" t="s">
        <v>240</v>
      </c>
      <c r="C247" s="1882">
        <f>C246/C245</f>
        <v>363.69115117663915</v>
      </c>
      <c r="D247" s="1883">
        <v>359</v>
      </c>
      <c r="E247" s="1884">
        <v>578</v>
      </c>
      <c r="F247" s="1884">
        <v>564</v>
      </c>
      <c r="G247" s="1884">
        <v>525</v>
      </c>
      <c r="H247" s="1884">
        <v>297</v>
      </c>
      <c r="I247" s="1884">
        <v>271</v>
      </c>
      <c r="J247" s="1884">
        <v>292</v>
      </c>
      <c r="K247" s="1884">
        <v>306</v>
      </c>
      <c r="L247" s="1884">
        <v>296</v>
      </c>
      <c r="M247" s="1884">
        <v>507</v>
      </c>
      <c r="N247" s="1884">
        <v>388</v>
      </c>
      <c r="O247" s="1885">
        <v>314</v>
      </c>
      <c r="P247" s="35"/>
      <c r="Q247" s="55"/>
      <c r="R247" s="56"/>
      <c r="S247" s="56"/>
      <c r="T247" s="56"/>
      <c r="U247" s="1716"/>
      <c r="V247" s="55"/>
      <c r="W247" s="56"/>
      <c r="X247" s="56"/>
      <c r="Y247" s="56"/>
    </row>
    <row r="248" spans="1:36" ht="17.25" customHeight="1" x14ac:dyDescent="0.15">
      <c r="A248" s="37" t="s">
        <v>37</v>
      </c>
      <c r="B248" s="1886" t="s">
        <v>239</v>
      </c>
      <c r="C248" s="1877">
        <f>SUM(D248:O248)</f>
        <v>2006.6789999999999</v>
      </c>
      <c r="D248" s="1878">
        <v>6.21</v>
      </c>
      <c r="E248" s="69">
        <v>9.8729999999999993</v>
      </c>
      <c r="F248" s="69">
        <v>13.388999999999999</v>
      </c>
      <c r="G248" s="69">
        <v>10.651999999999999</v>
      </c>
      <c r="H248" s="69">
        <v>19.609000000000002</v>
      </c>
      <c r="I248" s="69">
        <v>208.76</v>
      </c>
      <c r="J248" s="1879">
        <v>511.24599999999998</v>
      </c>
      <c r="K248" s="69">
        <v>285.06599999999997</v>
      </c>
      <c r="L248" s="69">
        <v>462.14299999999997</v>
      </c>
      <c r="M248" s="69">
        <v>324.83</v>
      </c>
      <c r="N248" s="69">
        <v>124.004</v>
      </c>
      <c r="O248" s="1880">
        <v>30.896999999999998</v>
      </c>
      <c r="P248" s="35"/>
      <c r="Q248" s="55"/>
      <c r="R248" s="56"/>
      <c r="S248" s="56"/>
      <c r="T248" s="56"/>
      <c r="V248" s="55"/>
      <c r="W248" s="56"/>
      <c r="X248" s="56"/>
      <c r="Y248" s="56"/>
    </row>
    <row r="249" spans="1:36" ht="17.25" customHeight="1" x14ac:dyDescent="0.15">
      <c r="A249" s="34" t="s">
        <v>37</v>
      </c>
      <c r="B249" s="1876" t="s">
        <v>15</v>
      </c>
      <c r="C249" s="1877">
        <f>SUM(D249:O249)</f>
        <v>1116486.45</v>
      </c>
      <c r="D249" s="1878">
        <v>4119.49</v>
      </c>
      <c r="E249" s="69">
        <v>8629.6200000000008</v>
      </c>
      <c r="F249" s="69">
        <v>10948.518</v>
      </c>
      <c r="G249" s="69">
        <v>7207.9480000000003</v>
      </c>
      <c r="H249" s="69">
        <v>9916.0619999999999</v>
      </c>
      <c r="I249" s="69">
        <v>88004.695000000007</v>
      </c>
      <c r="J249" s="1879">
        <v>279402.14399999997</v>
      </c>
      <c r="K249" s="69">
        <v>155918.06899999999</v>
      </c>
      <c r="L249" s="69">
        <v>222353.56700000001</v>
      </c>
      <c r="M249" s="69">
        <v>246627.682</v>
      </c>
      <c r="N249" s="69">
        <v>73356.894</v>
      </c>
      <c r="O249" s="1880">
        <v>10001.761</v>
      </c>
      <c r="P249" s="35"/>
      <c r="Q249" s="55"/>
      <c r="R249" s="56"/>
      <c r="S249" s="56"/>
      <c r="T249" s="56"/>
      <c r="V249" s="55"/>
      <c r="W249" s="56"/>
      <c r="X249" s="56"/>
      <c r="Y249" s="56"/>
    </row>
    <row r="250" spans="1:36" ht="17.25" customHeight="1" x14ac:dyDescent="0.15">
      <c r="A250" s="36" t="s">
        <v>37</v>
      </c>
      <c r="B250" s="1881" t="s">
        <v>240</v>
      </c>
      <c r="C250" s="1882">
        <f>C249/C248</f>
        <v>556.3851767024023</v>
      </c>
      <c r="D250" s="1883">
        <v>663</v>
      </c>
      <c r="E250" s="1884">
        <v>874</v>
      </c>
      <c r="F250" s="1884">
        <v>818</v>
      </c>
      <c r="G250" s="1884">
        <v>677</v>
      </c>
      <c r="H250" s="1884">
        <v>506</v>
      </c>
      <c r="I250" s="1884">
        <v>422</v>
      </c>
      <c r="J250" s="1884">
        <v>547</v>
      </c>
      <c r="K250" s="1884">
        <v>547</v>
      </c>
      <c r="L250" s="1884">
        <v>481</v>
      </c>
      <c r="M250" s="1884">
        <v>759</v>
      </c>
      <c r="N250" s="1884">
        <v>592</v>
      </c>
      <c r="O250" s="1885">
        <v>324</v>
      </c>
      <c r="P250" s="35"/>
      <c r="Q250" s="55"/>
      <c r="R250" s="56"/>
      <c r="S250" s="56"/>
      <c r="T250" s="56"/>
      <c r="U250" s="1716"/>
      <c r="V250" s="55"/>
      <c r="W250" s="56"/>
      <c r="X250" s="56"/>
      <c r="Y250" s="56"/>
    </row>
    <row r="251" spans="1:36" ht="17.25" customHeight="1" x14ac:dyDescent="0.15">
      <c r="A251" s="37" t="s">
        <v>38</v>
      </c>
      <c r="B251" s="1886" t="s">
        <v>239</v>
      </c>
      <c r="C251" s="1877">
        <f>SUM(D251:O251)</f>
        <v>10844.984</v>
      </c>
      <c r="D251" s="1878">
        <v>132.929</v>
      </c>
      <c r="E251" s="69">
        <v>259.084</v>
      </c>
      <c r="F251" s="69">
        <v>694.72900000000004</v>
      </c>
      <c r="G251" s="69">
        <v>1198.6849999999999</v>
      </c>
      <c r="H251" s="69">
        <v>1736.0229999999999</v>
      </c>
      <c r="I251" s="69">
        <v>1955.288</v>
      </c>
      <c r="J251" s="1879">
        <v>1046.817</v>
      </c>
      <c r="K251" s="69">
        <v>509.17700000000002</v>
      </c>
      <c r="L251" s="69">
        <v>888.43499999999995</v>
      </c>
      <c r="M251" s="69">
        <v>988.26300000000003</v>
      </c>
      <c r="N251" s="69">
        <v>941.56899999999996</v>
      </c>
      <c r="O251" s="1880">
        <v>493.98500000000001</v>
      </c>
      <c r="P251" s="35"/>
      <c r="Q251" s="55"/>
      <c r="R251" s="56"/>
      <c r="S251" s="56"/>
      <c r="T251" s="56"/>
      <c r="V251" s="55"/>
      <c r="W251" s="56"/>
      <c r="X251" s="56"/>
      <c r="Y251" s="56"/>
    </row>
    <row r="252" spans="1:36" ht="17.25" customHeight="1" x14ac:dyDescent="0.15">
      <c r="A252" s="34" t="s">
        <v>38</v>
      </c>
      <c r="B252" s="1876" t="s">
        <v>15</v>
      </c>
      <c r="C252" s="1877">
        <f>SUM(D252:O252)</f>
        <v>5793913.4940000009</v>
      </c>
      <c r="D252" s="1878">
        <v>83278.994000000006</v>
      </c>
      <c r="E252" s="69">
        <v>213680.58499999999</v>
      </c>
      <c r="F252" s="69">
        <v>474187.47600000002</v>
      </c>
      <c r="G252" s="69">
        <v>788273.05500000005</v>
      </c>
      <c r="H252" s="69">
        <v>869965</v>
      </c>
      <c r="I252" s="69">
        <v>963310.56900000002</v>
      </c>
      <c r="J252" s="1879">
        <v>578671.71200000006</v>
      </c>
      <c r="K252" s="69">
        <v>249890.82800000001</v>
      </c>
      <c r="L252" s="69">
        <v>415941.723</v>
      </c>
      <c r="M252" s="69">
        <v>611935.79099999997</v>
      </c>
      <c r="N252" s="69">
        <v>388248.80599999998</v>
      </c>
      <c r="O252" s="1880">
        <v>156528.95499999999</v>
      </c>
      <c r="P252" s="35"/>
      <c r="Q252" s="35"/>
      <c r="R252" s="35"/>
      <c r="S252" s="56"/>
      <c r="T252" s="56"/>
      <c r="V252" s="55"/>
      <c r="W252" s="56"/>
      <c r="X252" s="56"/>
      <c r="Y252" s="56"/>
      <c r="Z252" s="59"/>
      <c r="AA252" s="59"/>
      <c r="AB252" s="59"/>
      <c r="AD252" s="55"/>
      <c r="AE252" s="59"/>
      <c r="AF252" s="59"/>
      <c r="AG252" s="59"/>
      <c r="AI252" s="59"/>
      <c r="AJ252" s="59"/>
    </row>
    <row r="253" spans="1:36" ht="17.25" customHeight="1" x14ac:dyDescent="0.15">
      <c r="A253" s="36" t="s">
        <v>38</v>
      </c>
      <c r="B253" s="1881" t="s">
        <v>240</v>
      </c>
      <c r="C253" s="1882">
        <f>C252/C251</f>
        <v>534.2482288586134</v>
      </c>
      <c r="D253" s="1883">
        <v>626</v>
      </c>
      <c r="E253" s="1884">
        <v>825</v>
      </c>
      <c r="F253" s="1884">
        <v>683</v>
      </c>
      <c r="G253" s="1884">
        <v>658</v>
      </c>
      <c r="H253" s="1884">
        <v>501</v>
      </c>
      <c r="I253" s="1884">
        <v>493</v>
      </c>
      <c r="J253" s="1884">
        <v>553</v>
      </c>
      <c r="K253" s="1884">
        <v>491</v>
      </c>
      <c r="L253" s="1884">
        <v>468</v>
      </c>
      <c r="M253" s="1884">
        <v>619</v>
      </c>
      <c r="N253" s="1884">
        <v>412</v>
      </c>
      <c r="O253" s="1885">
        <v>317</v>
      </c>
      <c r="P253" s="35"/>
      <c r="Q253" s="35"/>
      <c r="R253" s="35"/>
      <c r="S253" s="35"/>
      <c r="T253" s="56"/>
      <c r="U253" s="1716"/>
      <c r="V253" s="55"/>
      <c r="W253" s="56"/>
      <c r="X253" s="56"/>
      <c r="Y253" s="56"/>
      <c r="Z253" s="59"/>
      <c r="AD253" s="55"/>
      <c r="AE253" s="59"/>
      <c r="AF253" s="59"/>
      <c r="AG253" s="59"/>
      <c r="AH253" s="59"/>
      <c r="AI253" s="59"/>
      <c r="AJ253" s="59"/>
    </row>
    <row r="254" spans="1:36" ht="17.25" customHeight="1" x14ac:dyDescent="0.15">
      <c r="A254" s="37" t="s">
        <v>39</v>
      </c>
      <c r="B254" s="1886" t="s">
        <v>239</v>
      </c>
      <c r="C254" s="1877">
        <f>SUM(D254:O254)</f>
        <v>3224.2170000000001</v>
      </c>
      <c r="D254" s="1878">
        <v>0</v>
      </c>
      <c r="E254" s="1911">
        <v>0</v>
      </c>
      <c r="F254" s="1911">
        <v>0</v>
      </c>
      <c r="G254" s="69">
        <v>0.1</v>
      </c>
      <c r="H254" s="69">
        <v>8.1219999999999999</v>
      </c>
      <c r="I254" s="69">
        <v>1055.7829999999999</v>
      </c>
      <c r="J254" s="1879">
        <v>2055.0529999999999</v>
      </c>
      <c r="K254" s="69">
        <v>99.703999999999994</v>
      </c>
      <c r="L254" s="69">
        <v>4.5129999999999999</v>
      </c>
      <c r="M254" s="69">
        <v>0.94199999999999995</v>
      </c>
      <c r="N254" s="69">
        <v>0</v>
      </c>
      <c r="O254" s="1880">
        <v>0</v>
      </c>
      <c r="P254" s="35"/>
      <c r="Q254" s="35"/>
      <c r="R254" s="35"/>
      <c r="S254" s="35"/>
      <c r="T254" s="35"/>
      <c r="V254" s="55"/>
      <c r="W254" s="56"/>
      <c r="X254" s="56"/>
      <c r="Y254" s="56"/>
      <c r="AD254" s="55"/>
    </row>
    <row r="255" spans="1:36" ht="17.25" customHeight="1" x14ac:dyDescent="0.15">
      <c r="A255" s="34" t="s">
        <v>39</v>
      </c>
      <c r="B255" s="1876" t="s">
        <v>15</v>
      </c>
      <c r="C255" s="1877">
        <f>SUM(D255:O255)</f>
        <v>752563.7429999999</v>
      </c>
      <c r="D255" s="1878">
        <v>0</v>
      </c>
      <c r="E255" s="1911">
        <v>0</v>
      </c>
      <c r="F255" s="1911">
        <v>0</v>
      </c>
      <c r="G255" s="69">
        <v>50.76</v>
      </c>
      <c r="H255" s="69">
        <v>3885.7710000000002</v>
      </c>
      <c r="I255" s="69">
        <v>258482.875</v>
      </c>
      <c r="J255" s="1879">
        <v>458408.10499999998</v>
      </c>
      <c r="K255" s="69">
        <v>30167.767</v>
      </c>
      <c r="L255" s="69">
        <v>1250.3869999999999</v>
      </c>
      <c r="M255" s="69">
        <v>318.07799999999997</v>
      </c>
      <c r="N255" s="69">
        <v>0</v>
      </c>
      <c r="O255" s="1880">
        <v>0</v>
      </c>
      <c r="P255" s="35"/>
      <c r="Q255" s="35"/>
      <c r="R255" s="35"/>
      <c r="S255" s="35"/>
      <c r="T255" s="35"/>
      <c r="V255" s="55"/>
      <c r="W255" s="56"/>
      <c r="X255" s="56"/>
      <c r="Y255" s="56"/>
      <c r="AD255" s="55"/>
      <c r="AI255" s="59"/>
      <c r="AJ255" s="59"/>
    </row>
    <row r="256" spans="1:36" ht="18.75" customHeight="1" x14ac:dyDescent="0.15">
      <c r="A256" s="36" t="s">
        <v>39</v>
      </c>
      <c r="B256" s="1881" t="s">
        <v>240</v>
      </c>
      <c r="C256" s="1882">
        <f>C255/C254</f>
        <v>233.40976832514681</v>
      </c>
      <c r="D256" s="1883">
        <v>0</v>
      </c>
      <c r="E256" s="1913">
        <v>0</v>
      </c>
      <c r="F256" s="1913">
        <v>0</v>
      </c>
      <c r="G256" s="1884">
        <v>508</v>
      </c>
      <c r="H256" s="1884">
        <v>478</v>
      </c>
      <c r="I256" s="1884">
        <v>245</v>
      </c>
      <c r="J256" s="1884">
        <v>223</v>
      </c>
      <c r="K256" s="1884">
        <v>303</v>
      </c>
      <c r="L256" s="1884">
        <v>277</v>
      </c>
      <c r="M256" s="1884">
        <v>338</v>
      </c>
      <c r="N256" s="1884">
        <v>0</v>
      </c>
      <c r="O256" s="1885">
        <v>0</v>
      </c>
      <c r="P256" s="35"/>
      <c r="Q256" s="35"/>
      <c r="R256" s="35"/>
      <c r="S256" s="35"/>
      <c r="T256" s="35"/>
      <c r="U256" s="1716"/>
      <c r="V256" s="55"/>
      <c r="W256" s="56"/>
      <c r="X256" s="56"/>
      <c r="Y256" s="56"/>
      <c r="AD256" s="55"/>
      <c r="AH256" s="59"/>
      <c r="AI256" s="59"/>
      <c r="AJ256" s="59"/>
    </row>
    <row r="257" spans="1:37" ht="17.25" customHeight="1" x14ac:dyDescent="0.15">
      <c r="A257" s="37" t="s">
        <v>40</v>
      </c>
      <c r="B257" s="1886" t="s">
        <v>239</v>
      </c>
      <c r="C257" s="1877">
        <f>SUM(D257:O257)</f>
        <v>1003.0940000000001</v>
      </c>
      <c r="D257" s="1878">
        <v>5</v>
      </c>
      <c r="E257" s="69">
        <v>3.3809999999999998</v>
      </c>
      <c r="F257" s="69">
        <v>0.78500000000000003</v>
      </c>
      <c r="G257" s="69">
        <v>0.14000000000000001</v>
      </c>
      <c r="H257" s="69">
        <v>11.249000000000001</v>
      </c>
      <c r="I257" s="69">
        <v>166.26400000000001</v>
      </c>
      <c r="J257" s="1879">
        <v>554.36900000000003</v>
      </c>
      <c r="K257" s="69">
        <v>131.654</v>
      </c>
      <c r="L257" s="69">
        <v>24.073</v>
      </c>
      <c r="M257" s="69">
        <v>13.249000000000001</v>
      </c>
      <c r="N257" s="69">
        <v>34.857999999999997</v>
      </c>
      <c r="O257" s="1880">
        <v>58.072000000000003</v>
      </c>
      <c r="P257" s="35"/>
      <c r="Q257" s="55"/>
      <c r="R257" s="56"/>
      <c r="S257" s="35"/>
      <c r="T257" s="35"/>
      <c r="V257" s="55"/>
      <c r="W257" s="56"/>
      <c r="X257" s="56"/>
      <c r="Y257" s="56"/>
      <c r="AD257" s="55"/>
      <c r="AH257" s="59"/>
      <c r="AI257" s="59"/>
      <c r="AJ257" s="59"/>
    </row>
    <row r="258" spans="1:37" ht="17.25" customHeight="1" x14ac:dyDescent="0.15">
      <c r="A258" s="34" t="s">
        <v>40</v>
      </c>
      <c r="B258" s="1876" t="s">
        <v>15</v>
      </c>
      <c r="C258" s="1877">
        <f>SUM(D258:O258)</f>
        <v>308371.685</v>
      </c>
      <c r="D258" s="1878">
        <v>993.89599999999996</v>
      </c>
      <c r="E258" s="69">
        <v>755.20899999999995</v>
      </c>
      <c r="F258" s="69">
        <v>88.89</v>
      </c>
      <c r="G258" s="69">
        <v>31.457000000000001</v>
      </c>
      <c r="H258" s="69">
        <v>4674.2860000000001</v>
      </c>
      <c r="I258" s="69">
        <v>65722.142999999996</v>
      </c>
      <c r="J258" s="1879">
        <v>171851.58</v>
      </c>
      <c r="K258" s="69">
        <v>34346.055999999997</v>
      </c>
      <c r="L258" s="69">
        <v>5720.9650000000001</v>
      </c>
      <c r="M258" s="69">
        <v>4022.181</v>
      </c>
      <c r="N258" s="69">
        <v>7325.2759999999998</v>
      </c>
      <c r="O258" s="1880">
        <v>12839.745999999999</v>
      </c>
      <c r="P258" s="35"/>
      <c r="Q258" s="35"/>
      <c r="R258" s="35"/>
      <c r="S258" s="56"/>
      <c r="T258" s="35"/>
      <c r="V258" s="55"/>
      <c r="W258" s="56"/>
      <c r="X258" s="56"/>
      <c r="Y258" s="56"/>
      <c r="AD258" s="55"/>
      <c r="AH258" s="59"/>
    </row>
    <row r="259" spans="1:37" ht="17.25" customHeight="1" x14ac:dyDescent="0.15">
      <c r="A259" s="36" t="s">
        <v>40</v>
      </c>
      <c r="B259" s="1881" t="s">
        <v>240</v>
      </c>
      <c r="C259" s="1882">
        <f>C258/C257</f>
        <v>307.42052589288738</v>
      </c>
      <c r="D259" s="1883">
        <v>199</v>
      </c>
      <c r="E259" s="1884">
        <v>223</v>
      </c>
      <c r="F259" s="1884">
        <v>113</v>
      </c>
      <c r="G259" s="1884">
        <v>225</v>
      </c>
      <c r="H259" s="1884">
        <v>416</v>
      </c>
      <c r="I259" s="1884">
        <v>395</v>
      </c>
      <c r="J259" s="1884">
        <v>310</v>
      </c>
      <c r="K259" s="1884">
        <v>261</v>
      </c>
      <c r="L259" s="1884">
        <v>238</v>
      </c>
      <c r="M259" s="1884">
        <v>304</v>
      </c>
      <c r="N259" s="1884">
        <v>210</v>
      </c>
      <c r="O259" s="1885">
        <v>221</v>
      </c>
      <c r="P259" s="35"/>
      <c r="Q259" s="35"/>
      <c r="R259" s="35"/>
      <c r="S259" s="35"/>
      <c r="T259" s="56"/>
      <c r="U259" s="1716"/>
      <c r="V259" s="55"/>
      <c r="W259" s="56"/>
      <c r="X259" s="56"/>
      <c r="Y259" s="56"/>
      <c r="AA259" s="59"/>
      <c r="AB259" s="60"/>
      <c r="AC259" s="35"/>
      <c r="AD259" s="55"/>
      <c r="AI259" s="59"/>
      <c r="AJ259" s="59"/>
    </row>
    <row r="260" spans="1:37" s="41" customFormat="1" ht="17.25" customHeight="1" x14ac:dyDescent="0.15">
      <c r="A260" s="38" t="s">
        <v>41</v>
      </c>
      <c r="B260" s="1886" t="s">
        <v>239</v>
      </c>
      <c r="C260" s="1877">
        <f>SUM(D260:O260)</f>
        <v>2678.7429999999995</v>
      </c>
      <c r="D260" s="1878">
        <v>7.1999999999999995E-2</v>
      </c>
      <c r="E260" s="1911">
        <v>0</v>
      </c>
      <c r="F260" s="1879">
        <v>0</v>
      </c>
      <c r="G260" s="1879">
        <v>3.78</v>
      </c>
      <c r="H260" s="1879">
        <v>5.27</v>
      </c>
      <c r="I260" s="1879">
        <v>727.31500000000005</v>
      </c>
      <c r="J260" s="1879">
        <v>1650.346</v>
      </c>
      <c r="K260" s="69">
        <v>278.94799999999998</v>
      </c>
      <c r="L260" s="1879">
        <v>7.2720000000000002</v>
      </c>
      <c r="M260" s="1879">
        <v>0.43</v>
      </c>
      <c r="N260" s="1879">
        <v>0.09</v>
      </c>
      <c r="O260" s="1897">
        <v>5.22</v>
      </c>
      <c r="P260" s="35"/>
      <c r="Q260" s="35"/>
      <c r="R260" s="35"/>
      <c r="S260" s="35"/>
      <c r="T260" s="35"/>
      <c r="U260" s="58"/>
      <c r="V260" s="55"/>
      <c r="W260" s="56"/>
      <c r="X260" s="56"/>
      <c r="Y260" s="56"/>
      <c r="Z260" s="2"/>
      <c r="AA260" s="59"/>
      <c r="AB260" s="60"/>
      <c r="AC260" s="35"/>
      <c r="AD260" s="55"/>
      <c r="AE260" s="2"/>
      <c r="AF260" s="2"/>
      <c r="AG260" s="2"/>
      <c r="AH260" s="59"/>
      <c r="AI260" s="59"/>
      <c r="AJ260" s="59"/>
      <c r="AK260" s="2"/>
    </row>
    <row r="261" spans="1:37" s="41" customFormat="1" ht="17.25" customHeight="1" x14ac:dyDescent="0.15">
      <c r="A261" s="42" t="s">
        <v>42</v>
      </c>
      <c r="B261" s="1876" t="s">
        <v>15</v>
      </c>
      <c r="C261" s="1877">
        <f>SUM(D261:O261)</f>
        <v>835541.21699999995</v>
      </c>
      <c r="D261" s="1878">
        <v>7.992</v>
      </c>
      <c r="E261" s="1911">
        <v>0</v>
      </c>
      <c r="F261" s="1879">
        <v>0</v>
      </c>
      <c r="G261" s="1879">
        <v>816.78200000000004</v>
      </c>
      <c r="H261" s="1879">
        <v>1195.48</v>
      </c>
      <c r="I261" s="1879">
        <v>208929.40599999999</v>
      </c>
      <c r="J261" s="1879">
        <v>566784.66899999999</v>
      </c>
      <c r="K261" s="69">
        <v>55433.203999999998</v>
      </c>
      <c r="L261" s="1879">
        <v>1589.615</v>
      </c>
      <c r="M261" s="1879">
        <v>28.943999999999999</v>
      </c>
      <c r="N261" s="1879">
        <v>4.8600000000000003</v>
      </c>
      <c r="O261" s="1897">
        <v>750.26499999999999</v>
      </c>
      <c r="P261" s="39"/>
      <c r="Q261" s="35"/>
      <c r="R261" s="35"/>
      <c r="S261" s="35"/>
      <c r="T261" s="35"/>
      <c r="U261" s="65"/>
      <c r="V261" s="55"/>
      <c r="W261" s="56"/>
      <c r="X261" s="56"/>
      <c r="Y261" s="56"/>
      <c r="Z261" s="2"/>
    </row>
    <row r="262" spans="1:37" s="41" customFormat="1" ht="17.25" customHeight="1" x14ac:dyDescent="0.15">
      <c r="A262" s="43" t="s">
        <v>42</v>
      </c>
      <c r="B262" s="1881" t="s">
        <v>240</v>
      </c>
      <c r="C262" s="1882">
        <f>C261/C260</f>
        <v>311.91540845837028</v>
      </c>
      <c r="D262" s="1883">
        <v>111</v>
      </c>
      <c r="E262" s="1913">
        <v>0</v>
      </c>
      <c r="F262" s="1884">
        <v>0</v>
      </c>
      <c r="G262" s="1884">
        <v>216</v>
      </c>
      <c r="H262" s="1884">
        <v>227</v>
      </c>
      <c r="I262" s="1884">
        <v>287</v>
      </c>
      <c r="J262" s="1884">
        <v>343</v>
      </c>
      <c r="K262" s="1884">
        <v>199</v>
      </c>
      <c r="L262" s="1884">
        <v>219</v>
      </c>
      <c r="M262" s="1884">
        <v>67</v>
      </c>
      <c r="N262" s="1884">
        <v>54</v>
      </c>
      <c r="O262" s="1885">
        <v>144</v>
      </c>
      <c r="P262" s="39"/>
      <c r="Q262" s="35"/>
      <c r="R262" s="35"/>
      <c r="S262" s="35"/>
      <c r="T262" s="35"/>
      <c r="U262" s="65"/>
      <c r="V262" s="55"/>
      <c r="W262" s="56"/>
      <c r="X262" s="56"/>
      <c r="Y262" s="56"/>
      <c r="Z262" s="2"/>
    </row>
    <row r="263" spans="1:37" ht="17.25" customHeight="1" x14ac:dyDescent="0.15">
      <c r="A263" s="37" t="s">
        <v>43</v>
      </c>
      <c r="B263" s="1886" t="s">
        <v>239</v>
      </c>
      <c r="C263" s="1877">
        <f>SUM(D263:O263)</f>
        <v>8607.8829999999998</v>
      </c>
      <c r="D263" s="1878">
        <v>806.50900000000001</v>
      </c>
      <c r="E263" s="69">
        <v>850.21400000000006</v>
      </c>
      <c r="F263" s="69">
        <v>795.04200000000003</v>
      </c>
      <c r="G263" s="69">
        <v>756.32</v>
      </c>
      <c r="H263" s="69">
        <v>422.87299999999999</v>
      </c>
      <c r="I263" s="69">
        <v>402.78899999999999</v>
      </c>
      <c r="J263" s="1879">
        <v>430.2</v>
      </c>
      <c r="K263" s="69">
        <v>457.91199999999998</v>
      </c>
      <c r="L263" s="69">
        <v>767.50599999999997</v>
      </c>
      <c r="M263" s="69">
        <v>983.173</v>
      </c>
      <c r="N263" s="69">
        <v>804.83500000000004</v>
      </c>
      <c r="O263" s="1880">
        <v>1130.51</v>
      </c>
      <c r="P263" s="39"/>
      <c r="Q263" s="55"/>
      <c r="R263" s="56"/>
      <c r="S263" s="35"/>
      <c r="T263" s="35"/>
      <c r="V263" s="55"/>
      <c r="W263" s="56"/>
      <c r="X263" s="56"/>
      <c r="Y263" s="56"/>
    </row>
    <row r="264" spans="1:37" ht="17.25" customHeight="1" x14ac:dyDescent="0.15">
      <c r="A264" s="34" t="s">
        <v>43</v>
      </c>
      <c r="B264" s="1876" t="s">
        <v>15</v>
      </c>
      <c r="C264" s="1877">
        <f>SUM(D264:O264)</f>
        <v>2060847.2560000001</v>
      </c>
      <c r="D264" s="1878">
        <v>183243.03200000001</v>
      </c>
      <c r="E264" s="69">
        <v>179146.81700000001</v>
      </c>
      <c r="F264" s="69">
        <v>172604.77600000001</v>
      </c>
      <c r="G264" s="69">
        <v>174849.886</v>
      </c>
      <c r="H264" s="69">
        <v>119308.92200000001</v>
      </c>
      <c r="I264" s="69">
        <v>120791.86199999999</v>
      </c>
      <c r="J264" s="1879">
        <v>118608.568</v>
      </c>
      <c r="K264" s="69">
        <v>130660.33</v>
      </c>
      <c r="L264" s="69">
        <v>167183.53200000001</v>
      </c>
      <c r="M264" s="69">
        <v>249216.359</v>
      </c>
      <c r="N264" s="69">
        <v>186458.932</v>
      </c>
      <c r="O264" s="1880">
        <v>258774.24</v>
      </c>
      <c r="P264" s="35"/>
      <c r="Q264" s="35"/>
      <c r="R264" s="35"/>
      <c r="S264" s="56"/>
      <c r="T264" s="35"/>
      <c r="V264" s="55"/>
      <c r="W264" s="56"/>
      <c r="X264" s="56"/>
      <c r="Y264" s="56"/>
      <c r="AA264" s="59"/>
      <c r="AB264" s="60"/>
      <c r="AC264" s="35"/>
      <c r="AD264" s="55"/>
    </row>
    <row r="265" spans="1:37" ht="17.25" customHeight="1" x14ac:dyDescent="0.15">
      <c r="A265" s="36" t="s">
        <v>43</v>
      </c>
      <c r="B265" s="1881" t="s">
        <v>240</v>
      </c>
      <c r="C265" s="1882">
        <f>C264/C263</f>
        <v>239.41394835408428</v>
      </c>
      <c r="D265" s="1883">
        <v>227</v>
      </c>
      <c r="E265" s="1884">
        <v>211</v>
      </c>
      <c r="F265" s="1884">
        <v>217</v>
      </c>
      <c r="G265" s="1884">
        <v>231</v>
      </c>
      <c r="H265" s="1884">
        <v>282</v>
      </c>
      <c r="I265" s="1884">
        <v>300</v>
      </c>
      <c r="J265" s="1884">
        <v>276</v>
      </c>
      <c r="K265" s="1884">
        <v>285</v>
      </c>
      <c r="L265" s="1884">
        <v>218</v>
      </c>
      <c r="M265" s="1884">
        <v>253</v>
      </c>
      <c r="N265" s="1884">
        <v>232</v>
      </c>
      <c r="O265" s="1885">
        <v>229</v>
      </c>
      <c r="P265" s="35"/>
      <c r="Q265" s="35"/>
      <c r="R265" s="35"/>
      <c r="S265" s="35"/>
      <c r="T265" s="56"/>
      <c r="U265" s="1716"/>
      <c r="V265" s="55"/>
      <c r="W265" s="56"/>
      <c r="X265" s="56"/>
      <c r="Y265" s="56"/>
      <c r="AA265" s="59"/>
      <c r="AB265" s="60"/>
      <c r="AC265" s="35"/>
      <c r="AD265" s="55"/>
      <c r="AI265" s="59"/>
      <c r="AJ265" s="59"/>
    </row>
    <row r="266" spans="1:37" ht="17.25" customHeight="1" x14ac:dyDescent="0.15">
      <c r="A266" s="37" t="s">
        <v>44</v>
      </c>
      <c r="B266" s="1886" t="s">
        <v>239</v>
      </c>
      <c r="C266" s="1877">
        <f>SUM(D266:O266)</f>
        <v>590.43600000000004</v>
      </c>
      <c r="D266" s="1878">
        <v>0.20300000000000001</v>
      </c>
      <c r="E266" s="69">
        <v>0</v>
      </c>
      <c r="F266" s="69">
        <v>0</v>
      </c>
      <c r="G266" s="69">
        <v>22.87</v>
      </c>
      <c r="H266" s="69">
        <v>66.534999999999997</v>
      </c>
      <c r="I266" s="69">
        <v>293.94</v>
      </c>
      <c r="J266" s="1879">
        <v>184.93199999999999</v>
      </c>
      <c r="K266" s="69">
        <v>17.850000000000001</v>
      </c>
      <c r="L266" s="69">
        <v>1.1599999999999999</v>
      </c>
      <c r="M266" s="69">
        <v>0</v>
      </c>
      <c r="N266" s="69">
        <v>1.268</v>
      </c>
      <c r="O266" s="1880">
        <v>1.6779999999999999</v>
      </c>
      <c r="P266" s="35"/>
      <c r="Q266" s="55"/>
      <c r="R266" s="56"/>
      <c r="S266" s="35"/>
      <c r="T266" s="35"/>
      <c r="V266" s="55"/>
      <c r="W266" s="56"/>
      <c r="X266" s="56"/>
      <c r="Y266" s="56"/>
      <c r="AA266" s="59"/>
      <c r="AB266" s="60"/>
      <c r="AC266" s="35"/>
      <c r="AD266" s="55"/>
      <c r="AH266" s="59"/>
      <c r="AI266" s="59"/>
      <c r="AJ266" s="59"/>
    </row>
    <row r="267" spans="1:37" ht="17.25" customHeight="1" x14ac:dyDescent="0.15">
      <c r="A267" s="34" t="s">
        <v>44</v>
      </c>
      <c r="B267" s="1876" t="s">
        <v>15</v>
      </c>
      <c r="C267" s="1877">
        <f>SUM(D267:O267)</f>
        <v>53028.528000000006</v>
      </c>
      <c r="D267" s="1878">
        <v>74.682000000000002</v>
      </c>
      <c r="E267" s="69">
        <v>0</v>
      </c>
      <c r="F267" s="69">
        <v>0</v>
      </c>
      <c r="G267" s="69">
        <v>1308.2570000000001</v>
      </c>
      <c r="H267" s="69">
        <v>3905.172</v>
      </c>
      <c r="I267" s="69">
        <v>26040.399000000001</v>
      </c>
      <c r="J267" s="1879">
        <v>19563.768</v>
      </c>
      <c r="K267" s="69">
        <v>1694.3040000000001</v>
      </c>
      <c r="L267" s="69">
        <v>58.212000000000003</v>
      </c>
      <c r="M267" s="69">
        <v>0</v>
      </c>
      <c r="N267" s="69">
        <v>157.73400000000001</v>
      </c>
      <c r="O267" s="1880">
        <v>226</v>
      </c>
      <c r="P267" s="35"/>
      <c r="Q267" s="35"/>
      <c r="R267" s="35"/>
      <c r="S267" s="56"/>
      <c r="T267" s="35"/>
      <c r="V267" s="55"/>
      <c r="W267" s="56"/>
      <c r="X267" s="56"/>
      <c r="Y267" s="56"/>
      <c r="AA267" s="59"/>
      <c r="AB267" s="60"/>
      <c r="AC267" s="35"/>
      <c r="AD267" s="55"/>
      <c r="AH267" s="59"/>
    </row>
    <row r="268" spans="1:37" ht="17.25" customHeight="1" x14ac:dyDescent="0.15">
      <c r="A268" s="36" t="s">
        <v>44</v>
      </c>
      <c r="B268" s="1881" t="s">
        <v>240</v>
      </c>
      <c r="C268" s="1882">
        <f>C267/C266</f>
        <v>89.81249110826576</v>
      </c>
      <c r="D268" s="1883">
        <v>368</v>
      </c>
      <c r="E268" s="1884">
        <v>0</v>
      </c>
      <c r="F268" s="1884">
        <v>0</v>
      </c>
      <c r="G268" s="1884">
        <v>57</v>
      </c>
      <c r="H268" s="1884">
        <v>59</v>
      </c>
      <c r="I268" s="1884">
        <v>89</v>
      </c>
      <c r="J268" s="1884">
        <v>106</v>
      </c>
      <c r="K268" s="1884">
        <v>95</v>
      </c>
      <c r="L268" s="1884">
        <v>50</v>
      </c>
      <c r="M268" s="1884">
        <v>0</v>
      </c>
      <c r="N268" s="1884">
        <v>124</v>
      </c>
      <c r="O268" s="1885">
        <v>135</v>
      </c>
      <c r="P268" s="35"/>
      <c r="Q268" s="35"/>
      <c r="R268" s="35"/>
      <c r="S268" s="35"/>
      <c r="T268" s="56"/>
      <c r="U268" s="1716"/>
      <c r="V268" s="55"/>
      <c r="W268" s="56"/>
      <c r="X268" s="56"/>
      <c r="Y268" s="56"/>
      <c r="AA268" s="59"/>
      <c r="AB268" s="60"/>
      <c r="AC268" s="35"/>
      <c r="AD268" s="55"/>
      <c r="AI268" s="59"/>
      <c r="AJ268" s="59"/>
    </row>
    <row r="269" spans="1:37" ht="17.25" customHeight="1" x14ac:dyDescent="0.15">
      <c r="A269" s="37" t="s">
        <v>45</v>
      </c>
      <c r="B269" s="1886" t="s">
        <v>239</v>
      </c>
      <c r="C269" s="1877">
        <f>SUM(D269:O269)</f>
        <v>6937.9629999999997</v>
      </c>
      <c r="D269" s="1878">
        <v>630.59199999999998</v>
      </c>
      <c r="E269" s="69">
        <v>626.95699999999999</v>
      </c>
      <c r="F269" s="69">
        <v>497.64299999999997</v>
      </c>
      <c r="G269" s="69">
        <v>275.464</v>
      </c>
      <c r="H269" s="69">
        <v>168.179</v>
      </c>
      <c r="I269" s="69">
        <v>72.637</v>
      </c>
      <c r="J269" s="1879">
        <v>142.92099999999999</v>
      </c>
      <c r="K269" s="69">
        <v>353.01400000000001</v>
      </c>
      <c r="L269" s="69">
        <v>812.87900000000002</v>
      </c>
      <c r="M269" s="69">
        <v>1064.8589999999999</v>
      </c>
      <c r="N269" s="69">
        <v>964.28399999999999</v>
      </c>
      <c r="O269" s="1880">
        <v>1328.5340000000001</v>
      </c>
      <c r="P269" s="35"/>
      <c r="Q269" s="55"/>
      <c r="R269" s="56"/>
      <c r="S269" s="35"/>
      <c r="T269" s="35"/>
      <c r="V269" s="55"/>
      <c r="W269" s="56"/>
      <c r="X269" s="56"/>
      <c r="Y269" s="56"/>
      <c r="AA269" s="59"/>
      <c r="AB269" s="60"/>
      <c r="AC269" s="35"/>
      <c r="AD269" s="55"/>
    </row>
    <row r="270" spans="1:37" ht="17.25" customHeight="1" x14ac:dyDescent="0.15">
      <c r="A270" s="34" t="s">
        <v>45</v>
      </c>
      <c r="B270" s="1876" t="s">
        <v>15</v>
      </c>
      <c r="C270" s="1877">
        <f>SUM(D270:O270)</f>
        <v>3366253.0349999997</v>
      </c>
      <c r="D270" s="1878">
        <v>287284.19099999999</v>
      </c>
      <c r="E270" s="69">
        <v>324185.56099999999</v>
      </c>
      <c r="F270" s="69">
        <v>308578.24800000002</v>
      </c>
      <c r="G270" s="69">
        <v>244987.72700000001</v>
      </c>
      <c r="H270" s="69">
        <v>150834.272</v>
      </c>
      <c r="I270" s="69">
        <v>109681.569</v>
      </c>
      <c r="J270" s="1879">
        <v>146219.92300000001</v>
      </c>
      <c r="K270" s="69">
        <v>219391.068</v>
      </c>
      <c r="L270" s="69">
        <v>370781.82199999999</v>
      </c>
      <c r="M270" s="69">
        <v>400163.69</v>
      </c>
      <c r="N270" s="69">
        <v>312147.31300000002</v>
      </c>
      <c r="O270" s="1880">
        <v>491997.65100000001</v>
      </c>
      <c r="P270" s="35"/>
      <c r="Q270" s="35"/>
      <c r="R270" s="35"/>
      <c r="S270" s="56"/>
      <c r="T270" s="35"/>
      <c r="V270" s="55"/>
      <c r="W270" s="56"/>
      <c r="X270" s="56"/>
      <c r="Y270" s="56"/>
      <c r="AA270" s="59"/>
      <c r="AB270" s="60"/>
      <c r="AC270" s="35"/>
      <c r="AD270" s="55"/>
    </row>
    <row r="271" spans="1:37" ht="17.25" customHeight="1" x14ac:dyDescent="0.15">
      <c r="A271" s="36" t="s">
        <v>45</v>
      </c>
      <c r="B271" s="1881" t="s">
        <v>240</v>
      </c>
      <c r="C271" s="1882">
        <f>C270/C269</f>
        <v>485.19328151504988</v>
      </c>
      <c r="D271" s="1883">
        <v>456</v>
      </c>
      <c r="E271" s="1884">
        <v>517</v>
      </c>
      <c r="F271" s="1884">
        <v>620</v>
      </c>
      <c r="G271" s="1884">
        <v>889</v>
      </c>
      <c r="H271" s="1884">
        <v>897</v>
      </c>
      <c r="I271" s="1884">
        <v>1510</v>
      </c>
      <c r="J271" s="1884">
        <v>1023</v>
      </c>
      <c r="K271" s="1884">
        <v>621</v>
      </c>
      <c r="L271" s="1884">
        <v>456</v>
      </c>
      <c r="M271" s="1884">
        <v>376</v>
      </c>
      <c r="N271" s="1884">
        <v>324</v>
      </c>
      <c r="O271" s="1885">
        <v>370</v>
      </c>
      <c r="P271" s="35"/>
      <c r="Q271" s="35"/>
      <c r="R271" s="35"/>
      <c r="S271" s="35"/>
      <c r="T271" s="56"/>
      <c r="U271" s="1716"/>
      <c r="V271" s="55"/>
      <c r="W271" s="56"/>
      <c r="X271" s="56"/>
      <c r="Y271" s="56"/>
      <c r="AA271" s="59"/>
      <c r="AB271" s="60"/>
      <c r="AC271" s="35"/>
      <c r="AD271" s="55"/>
      <c r="AH271" s="59"/>
    </row>
    <row r="272" spans="1:37" ht="17.25" customHeight="1" x14ac:dyDescent="0.15">
      <c r="A272" s="37" t="s">
        <v>46</v>
      </c>
      <c r="B272" s="1886" t="s">
        <v>239</v>
      </c>
      <c r="C272" s="1877">
        <f>SUM(D272:O272)</f>
        <v>5023.5539999999992</v>
      </c>
      <c r="D272" s="1878">
        <v>489.18200000000002</v>
      </c>
      <c r="E272" s="69">
        <v>508.71499999999997</v>
      </c>
      <c r="F272" s="69">
        <v>477.61</v>
      </c>
      <c r="G272" s="69">
        <v>479.14699999999999</v>
      </c>
      <c r="H272" s="69">
        <v>458.726</v>
      </c>
      <c r="I272" s="69">
        <v>372.00200000000001</v>
      </c>
      <c r="J272" s="1879">
        <v>340.30700000000002</v>
      </c>
      <c r="K272" s="69">
        <v>374.06599999999997</v>
      </c>
      <c r="L272" s="1898">
        <v>354.65499999999997</v>
      </c>
      <c r="M272" s="69">
        <v>339.24</v>
      </c>
      <c r="N272" s="69">
        <v>434.00799999999998</v>
      </c>
      <c r="O272" s="1880">
        <v>395.89600000000002</v>
      </c>
      <c r="P272" s="35"/>
      <c r="Q272" s="55"/>
      <c r="R272" s="56"/>
      <c r="S272" s="35"/>
      <c r="T272" s="35"/>
      <c r="V272" s="55"/>
      <c r="W272" s="56"/>
      <c r="X272" s="56"/>
      <c r="Y272" s="56"/>
      <c r="AD272" s="59"/>
      <c r="AE272" s="59"/>
    </row>
    <row r="273" spans="1:36" ht="17.25" customHeight="1" x14ac:dyDescent="0.15">
      <c r="A273" s="34" t="s">
        <v>47</v>
      </c>
      <c r="B273" s="1876" t="s">
        <v>15</v>
      </c>
      <c r="C273" s="1877">
        <f>SUM(D273:O273)</f>
        <v>1643566.9639999999</v>
      </c>
      <c r="D273" s="1878">
        <v>206842.14300000001</v>
      </c>
      <c r="E273" s="66">
        <v>131252.166</v>
      </c>
      <c r="F273" s="69">
        <v>123564.84600000001</v>
      </c>
      <c r="G273" s="69">
        <v>128984.588</v>
      </c>
      <c r="H273" s="69">
        <v>101535.651</v>
      </c>
      <c r="I273" s="69">
        <v>107763.156</v>
      </c>
      <c r="J273" s="1879">
        <v>149120.785</v>
      </c>
      <c r="K273" s="69">
        <v>159221.30300000001</v>
      </c>
      <c r="L273" s="1898">
        <v>127228.02</v>
      </c>
      <c r="M273" s="69">
        <v>179569.495</v>
      </c>
      <c r="N273" s="69">
        <v>112336.912</v>
      </c>
      <c r="O273" s="1880">
        <v>116147.899</v>
      </c>
      <c r="P273" s="35"/>
      <c r="Q273" s="35"/>
      <c r="R273" s="35"/>
      <c r="S273" s="56"/>
      <c r="T273" s="35"/>
      <c r="V273" s="55"/>
      <c r="W273" s="56"/>
      <c r="X273" s="56"/>
      <c r="Y273" s="56"/>
      <c r="AA273" s="59"/>
      <c r="AB273" s="60"/>
      <c r="AC273" s="35"/>
      <c r="AD273" s="55"/>
      <c r="AH273" s="59"/>
    </row>
    <row r="274" spans="1:36" ht="17.25" customHeight="1" x14ac:dyDescent="0.15">
      <c r="A274" s="36" t="s">
        <v>47</v>
      </c>
      <c r="B274" s="1881" t="s">
        <v>240</v>
      </c>
      <c r="C274" s="1882">
        <f>C273/C272</f>
        <v>327.17215023467452</v>
      </c>
      <c r="D274" s="1883">
        <v>423</v>
      </c>
      <c r="E274" s="1884">
        <v>258</v>
      </c>
      <c r="F274" s="1884">
        <v>259</v>
      </c>
      <c r="G274" s="1884">
        <v>269</v>
      </c>
      <c r="H274" s="1884">
        <v>221</v>
      </c>
      <c r="I274" s="1884">
        <v>290</v>
      </c>
      <c r="J274" s="1884">
        <v>438</v>
      </c>
      <c r="K274" s="1884">
        <v>426</v>
      </c>
      <c r="L274" s="1884">
        <v>359</v>
      </c>
      <c r="M274" s="1884">
        <v>529</v>
      </c>
      <c r="N274" s="1884">
        <v>259</v>
      </c>
      <c r="O274" s="1885">
        <v>293</v>
      </c>
      <c r="P274" s="35"/>
      <c r="Q274" s="35"/>
      <c r="R274" s="35"/>
      <c r="S274" s="35"/>
      <c r="T274" s="56"/>
      <c r="U274" s="1716"/>
      <c r="V274" s="55"/>
      <c r="W274" s="56"/>
      <c r="X274" s="56"/>
      <c r="Y274" s="56"/>
      <c r="AA274" s="59"/>
      <c r="AB274" s="60"/>
      <c r="AC274" s="35"/>
      <c r="AD274" s="55"/>
    </row>
    <row r="275" spans="1:36" ht="17.25" customHeight="1" x14ac:dyDescent="0.15">
      <c r="A275" s="37" t="s">
        <v>48</v>
      </c>
      <c r="B275" s="1886" t="s">
        <v>239</v>
      </c>
      <c r="C275" s="1877">
        <f>SUM(D275:O275)</f>
        <v>55.311</v>
      </c>
      <c r="D275" s="1878">
        <v>2.38</v>
      </c>
      <c r="E275" s="69">
        <v>2.1059999999999999</v>
      </c>
      <c r="F275" s="69">
        <v>7.6639999999999997</v>
      </c>
      <c r="G275" s="69">
        <v>10.038</v>
      </c>
      <c r="H275" s="69">
        <v>0.88200000000000001</v>
      </c>
      <c r="I275" s="69">
        <v>0.03</v>
      </c>
      <c r="J275" s="1879">
        <v>1.4450000000000001</v>
      </c>
      <c r="K275" s="69">
        <v>0.82399999999999995</v>
      </c>
      <c r="L275" s="69">
        <v>0.79100000000000004</v>
      </c>
      <c r="M275" s="69">
        <v>13.23</v>
      </c>
      <c r="N275" s="69">
        <v>11.705</v>
      </c>
      <c r="O275" s="1880">
        <v>4.2160000000000002</v>
      </c>
      <c r="P275" s="35"/>
      <c r="Q275" s="55"/>
      <c r="R275" s="56"/>
      <c r="S275" s="35"/>
      <c r="T275" s="35"/>
      <c r="V275" s="55"/>
      <c r="W275" s="56"/>
      <c r="X275" s="56"/>
      <c r="Y275" s="56"/>
      <c r="AA275" s="59"/>
      <c r="AB275" s="60"/>
      <c r="AC275" s="35"/>
      <c r="AD275" s="55"/>
    </row>
    <row r="276" spans="1:36" ht="17.25" customHeight="1" x14ac:dyDescent="0.15">
      <c r="A276" s="34" t="s">
        <v>49</v>
      </c>
      <c r="B276" s="1876" t="s">
        <v>15</v>
      </c>
      <c r="C276" s="1877">
        <f>SUM(D276:O276)</f>
        <v>42164.248999999996</v>
      </c>
      <c r="D276" s="1878">
        <v>2229.0650000000001</v>
      </c>
      <c r="E276" s="69">
        <v>1788.703</v>
      </c>
      <c r="F276" s="69">
        <v>5973.2870000000003</v>
      </c>
      <c r="G276" s="69">
        <v>6608.585</v>
      </c>
      <c r="H276" s="69">
        <v>380.37599999999998</v>
      </c>
      <c r="I276" s="69">
        <v>1.728</v>
      </c>
      <c r="J276" s="1879">
        <v>1313.9169999999999</v>
      </c>
      <c r="K276" s="69">
        <v>801.19799999999998</v>
      </c>
      <c r="L276" s="69">
        <v>777.6</v>
      </c>
      <c r="M276" s="69">
        <v>10009.861999999999</v>
      </c>
      <c r="N276" s="69">
        <v>8349.9570000000003</v>
      </c>
      <c r="O276" s="1880">
        <v>3929.971</v>
      </c>
      <c r="P276" s="35"/>
      <c r="S276" s="56"/>
      <c r="T276" s="35"/>
      <c r="V276" s="55"/>
      <c r="W276" s="56"/>
      <c r="X276" s="56"/>
      <c r="Y276" s="56"/>
      <c r="AA276" s="59"/>
      <c r="AB276" s="60"/>
      <c r="AC276" s="35"/>
      <c r="AD276" s="55"/>
      <c r="AI276" s="59"/>
      <c r="AJ276" s="59"/>
    </row>
    <row r="277" spans="1:36" ht="17.25" customHeight="1" x14ac:dyDescent="0.15">
      <c r="A277" s="36" t="s">
        <v>49</v>
      </c>
      <c r="B277" s="1881" t="s">
        <v>240</v>
      </c>
      <c r="C277" s="1882">
        <f>C276/C275</f>
        <v>762.31218021731661</v>
      </c>
      <c r="D277" s="1883">
        <v>937</v>
      </c>
      <c r="E277" s="1884">
        <v>849</v>
      </c>
      <c r="F277" s="1884">
        <v>779</v>
      </c>
      <c r="G277" s="1884">
        <v>658</v>
      </c>
      <c r="H277" s="1884">
        <v>431</v>
      </c>
      <c r="I277" s="1884">
        <v>58</v>
      </c>
      <c r="J277" s="1884">
        <v>909</v>
      </c>
      <c r="K277" s="1884">
        <v>972</v>
      </c>
      <c r="L277" s="1884">
        <v>983</v>
      </c>
      <c r="M277" s="1884">
        <v>757</v>
      </c>
      <c r="N277" s="1884">
        <v>713</v>
      </c>
      <c r="O277" s="1885">
        <v>932</v>
      </c>
      <c r="P277" s="35"/>
      <c r="T277" s="56"/>
      <c r="U277" s="1716"/>
      <c r="V277" s="55"/>
      <c r="W277" s="56"/>
      <c r="X277" s="56"/>
      <c r="Y277" s="56"/>
      <c r="AA277" s="59"/>
      <c r="AB277" s="60"/>
      <c r="AC277" s="35"/>
      <c r="AD277" s="55"/>
      <c r="AH277" s="59"/>
    </row>
    <row r="278" spans="1:36" ht="17.25" customHeight="1" x14ac:dyDescent="0.15">
      <c r="A278" s="37" t="s">
        <v>50</v>
      </c>
      <c r="B278" s="1886" t="s">
        <v>239</v>
      </c>
      <c r="C278" s="1877">
        <f>SUM(D278:O278)</f>
        <v>17.271999999999998</v>
      </c>
      <c r="D278" s="1878">
        <v>4.7080000000000002</v>
      </c>
      <c r="E278" s="69">
        <v>2.0299999999999998</v>
      </c>
      <c r="F278" s="69">
        <v>0.84599999999999997</v>
      </c>
      <c r="G278" s="69">
        <v>0.40899999999999997</v>
      </c>
      <c r="H278" s="69">
        <v>0.26500000000000001</v>
      </c>
      <c r="I278" s="69">
        <v>0.23300000000000001</v>
      </c>
      <c r="J278" s="1879">
        <v>0.22500000000000001</v>
      </c>
      <c r="K278" s="69">
        <v>0.14199999999999999</v>
      </c>
      <c r="L278" s="69">
        <v>0.122</v>
      </c>
      <c r="M278" s="69">
        <v>0.436</v>
      </c>
      <c r="N278" s="69">
        <v>0.84699999999999998</v>
      </c>
      <c r="O278" s="1880">
        <v>7.0090000000000003</v>
      </c>
      <c r="P278" s="35"/>
      <c r="Q278" s="55"/>
      <c r="R278" s="56"/>
      <c r="V278" s="55"/>
      <c r="W278" s="56"/>
      <c r="X278" s="56"/>
      <c r="Y278" s="56"/>
      <c r="AA278" s="59"/>
      <c r="AB278" s="60"/>
      <c r="AC278" s="35"/>
      <c r="AD278" s="55"/>
    </row>
    <row r="279" spans="1:36" ht="17.25" customHeight="1" x14ac:dyDescent="0.15">
      <c r="A279" s="34" t="s">
        <v>51</v>
      </c>
      <c r="B279" s="1876" t="s">
        <v>15</v>
      </c>
      <c r="C279" s="1877">
        <f>SUM(D279:O279)</f>
        <v>81900.91</v>
      </c>
      <c r="D279" s="1878">
        <v>13426.147000000001</v>
      </c>
      <c r="E279" s="69">
        <v>3679.114</v>
      </c>
      <c r="F279" s="69">
        <v>2394.9630000000002</v>
      </c>
      <c r="G279" s="69">
        <v>589.76400000000001</v>
      </c>
      <c r="H279" s="69">
        <v>684.61400000000003</v>
      </c>
      <c r="I279" s="69">
        <v>1385.423</v>
      </c>
      <c r="J279" s="1879">
        <v>787.64300000000003</v>
      </c>
      <c r="K279" s="69">
        <v>1281.963</v>
      </c>
      <c r="L279" s="69">
        <v>3015.3620000000001</v>
      </c>
      <c r="M279" s="69">
        <v>4182.192</v>
      </c>
      <c r="N279" s="69">
        <v>2903.6680000000001</v>
      </c>
      <c r="O279" s="1880">
        <v>47570.057000000001</v>
      </c>
      <c r="P279" s="35"/>
      <c r="S279" s="56"/>
      <c r="V279" s="55"/>
      <c r="W279" s="56"/>
      <c r="X279" s="56"/>
      <c r="Y279" s="56"/>
      <c r="AA279" s="59"/>
      <c r="AB279" s="60"/>
      <c r="AC279" s="35"/>
      <c r="AD279" s="55"/>
    </row>
    <row r="280" spans="1:36" ht="17.25" customHeight="1" x14ac:dyDescent="0.15">
      <c r="A280" s="36" t="s">
        <v>51</v>
      </c>
      <c r="B280" s="1881" t="s">
        <v>240</v>
      </c>
      <c r="C280" s="1882">
        <f>C279/C278</f>
        <v>4741.8312876331638</v>
      </c>
      <c r="D280" s="1883">
        <v>2852</v>
      </c>
      <c r="E280" s="1884">
        <v>1812</v>
      </c>
      <c r="F280" s="1884">
        <v>2831</v>
      </c>
      <c r="G280" s="1884">
        <v>1442</v>
      </c>
      <c r="H280" s="1884">
        <v>2583</v>
      </c>
      <c r="I280" s="1884">
        <v>5946</v>
      </c>
      <c r="J280" s="1884">
        <v>3501</v>
      </c>
      <c r="K280" s="1884">
        <v>9028</v>
      </c>
      <c r="L280" s="1884">
        <v>24716</v>
      </c>
      <c r="M280" s="1884">
        <v>9592</v>
      </c>
      <c r="N280" s="1884">
        <v>3428</v>
      </c>
      <c r="O280" s="1885">
        <v>6787</v>
      </c>
      <c r="P280" s="35"/>
      <c r="Q280" s="35"/>
      <c r="R280" s="35"/>
      <c r="T280" s="56"/>
      <c r="U280" s="1716"/>
      <c r="V280" s="55"/>
      <c r="W280" s="56"/>
      <c r="X280" s="56"/>
      <c r="Y280" s="56"/>
      <c r="AA280" s="59"/>
      <c r="AB280" s="60"/>
      <c r="AC280" s="35"/>
      <c r="AD280" s="55"/>
    </row>
    <row r="281" spans="1:36" ht="17.25" customHeight="1" x14ac:dyDescent="0.15">
      <c r="A281" s="37" t="s">
        <v>52</v>
      </c>
      <c r="B281" s="1886" t="s">
        <v>239</v>
      </c>
      <c r="C281" s="1877">
        <f>SUM(D281:O281)</f>
        <v>240.83599999999998</v>
      </c>
      <c r="D281" s="1878">
        <v>18.847999999999999</v>
      </c>
      <c r="E281" s="69">
        <v>21.318999999999999</v>
      </c>
      <c r="F281" s="69">
        <v>22.565999999999999</v>
      </c>
      <c r="G281" s="69">
        <v>20.093</v>
      </c>
      <c r="H281" s="69">
        <v>20.263999999999999</v>
      </c>
      <c r="I281" s="69">
        <v>21.09</v>
      </c>
      <c r="J281" s="1879">
        <v>19.010999999999999</v>
      </c>
      <c r="K281" s="69">
        <v>17.704000000000001</v>
      </c>
      <c r="L281" s="69">
        <v>14.651999999999999</v>
      </c>
      <c r="M281" s="69">
        <v>20.210999999999999</v>
      </c>
      <c r="N281" s="69">
        <v>20.167999999999999</v>
      </c>
      <c r="O281" s="1880">
        <v>24.91</v>
      </c>
      <c r="P281" s="35"/>
      <c r="Q281" s="55"/>
      <c r="R281" s="56"/>
      <c r="S281" s="35"/>
      <c r="V281" s="55"/>
      <c r="W281" s="56"/>
      <c r="X281" s="56"/>
      <c r="Y281" s="56"/>
      <c r="AA281" s="59"/>
      <c r="AB281" s="60"/>
      <c r="AC281" s="35"/>
      <c r="AD281" s="55"/>
    </row>
    <row r="282" spans="1:36" ht="17.25" customHeight="1" x14ac:dyDescent="0.15">
      <c r="A282" s="34" t="s">
        <v>53</v>
      </c>
      <c r="B282" s="1876" t="s">
        <v>15</v>
      </c>
      <c r="C282" s="1877">
        <f>SUM(D282:O282)</f>
        <v>102739.12100000001</v>
      </c>
      <c r="D282" s="1878">
        <v>13686.705</v>
      </c>
      <c r="E282" s="69">
        <v>7678.9719999999998</v>
      </c>
      <c r="F282" s="69">
        <v>6745.0829999999996</v>
      </c>
      <c r="G282" s="69">
        <v>5542.9380000000001</v>
      </c>
      <c r="H282" s="69">
        <v>5446.8450000000003</v>
      </c>
      <c r="I282" s="69">
        <v>5351.6589999999997</v>
      </c>
      <c r="J282" s="1879">
        <v>6803.1090000000004</v>
      </c>
      <c r="K282" s="69">
        <v>6419.1959999999999</v>
      </c>
      <c r="L282" s="69">
        <v>9340.8119999999999</v>
      </c>
      <c r="M282" s="69">
        <v>9071.4599999999991</v>
      </c>
      <c r="N282" s="69">
        <v>5967.6049999999996</v>
      </c>
      <c r="O282" s="1880">
        <v>20684.737000000001</v>
      </c>
      <c r="P282" s="35"/>
      <c r="Q282" s="35"/>
      <c r="R282" s="35"/>
      <c r="S282" s="56"/>
      <c r="T282" s="35"/>
      <c r="V282" s="55"/>
      <c r="W282" s="56"/>
      <c r="X282" s="56"/>
      <c r="Y282" s="56"/>
      <c r="AA282" s="59"/>
      <c r="AB282" s="60"/>
      <c r="AC282" s="35"/>
      <c r="AD282" s="55"/>
    </row>
    <row r="283" spans="1:36" ht="17.25" customHeight="1" x14ac:dyDescent="0.15">
      <c r="A283" s="36" t="s">
        <v>53</v>
      </c>
      <c r="B283" s="1881" t="s">
        <v>240</v>
      </c>
      <c r="C283" s="1882">
        <f>C282/C281</f>
        <v>426.59370276868913</v>
      </c>
      <c r="D283" s="1883">
        <v>726</v>
      </c>
      <c r="E283" s="1884">
        <v>360</v>
      </c>
      <c r="F283" s="1884">
        <v>299</v>
      </c>
      <c r="G283" s="1884">
        <v>276</v>
      </c>
      <c r="H283" s="1884">
        <v>269</v>
      </c>
      <c r="I283" s="1884">
        <v>254</v>
      </c>
      <c r="J283" s="1884">
        <v>358</v>
      </c>
      <c r="K283" s="1884">
        <v>363</v>
      </c>
      <c r="L283" s="1884">
        <v>638</v>
      </c>
      <c r="M283" s="1884">
        <v>449</v>
      </c>
      <c r="N283" s="1884">
        <v>296</v>
      </c>
      <c r="O283" s="1885">
        <v>830</v>
      </c>
      <c r="P283" s="35"/>
      <c r="Q283" s="35"/>
      <c r="R283" s="35"/>
      <c r="S283" s="35"/>
      <c r="T283" s="56"/>
      <c r="U283" s="1716"/>
      <c r="V283" s="55"/>
      <c r="W283" s="56"/>
      <c r="X283" s="56"/>
      <c r="Y283" s="56"/>
      <c r="Z283" s="20"/>
      <c r="AA283" s="59"/>
      <c r="AB283" s="60"/>
      <c r="AC283" s="35"/>
      <c r="AD283" s="55"/>
    </row>
    <row r="284" spans="1:36" ht="17.25" customHeight="1" x14ac:dyDescent="0.15">
      <c r="A284" s="37" t="s">
        <v>54</v>
      </c>
      <c r="B284" s="1886" t="s">
        <v>239</v>
      </c>
      <c r="C284" s="1877">
        <f>SUM(D284:O284)</f>
        <v>335.31900000000002</v>
      </c>
      <c r="D284" s="1878">
        <v>37.475999999999999</v>
      </c>
      <c r="E284" s="69">
        <v>28.442</v>
      </c>
      <c r="F284" s="69">
        <v>24.812999999999999</v>
      </c>
      <c r="G284" s="69">
        <v>21.77</v>
      </c>
      <c r="H284" s="69">
        <v>26.54</v>
      </c>
      <c r="I284" s="69">
        <v>20.210999999999999</v>
      </c>
      <c r="J284" s="1879">
        <v>13.282</v>
      </c>
      <c r="K284" s="69">
        <v>13.87</v>
      </c>
      <c r="L284" s="69">
        <v>2.5209999999999999</v>
      </c>
      <c r="M284" s="69">
        <v>21.210999999999999</v>
      </c>
      <c r="N284" s="69">
        <v>59.45</v>
      </c>
      <c r="O284" s="1880">
        <v>65.733000000000004</v>
      </c>
      <c r="P284" s="35"/>
      <c r="Q284" s="55"/>
      <c r="R284" s="56"/>
      <c r="S284" s="35"/>
      <c r="T284" s="35"/>
      <c r="V284" s="55"/>
      <c r="W284" s="56"/>
      <c r="X284" s="56"/>
      <c r="Y284" s="56"/>
      <c r="Z284" s="20"/>
      <c r="AA284" s="59"/>
      <c r="AB284" s="60"/>
      <c r="AC284" s="35"/>
    </row>
    <row r="285" spans="1:36" ht="17.25" customHeight="1" x14ac:dyDescent="0.15">
      <c r="A285" s="34" t="s">
        <v>54</v>
      </c>
      <c r="B285" s="1876" t="s">
        <v>15</v>
      </c>
      <c r="C285" s="1877">
        <f>SUM(D285:O285)</f>
        <v>201751.68400000001</v>
      </c>
      <c r="D285" s="1878">
        <v>32470.642</v>
      </c>
      <c r="E285" s="69">
        <v>13514.906999999999</v>
      </c>
      <c r="F285" s="69">
        <v>13377.960999999999</v>
      </c>
      <c r="G285" s="69">
        <v>13444.665000000001</v>
      </c>
      <c r="H285" s="69">
        <v>13370.773999999999</v>
      </c>
      <c r="I285" s="69">
        <v>10308.266</v>
      </c>
      <c r="J285" s="1879">
        <v>10449.887000000001</v>
      </c>
      <c r="K285" s="69">
        <v>11425.093000000001</v>
      </c>
      <c r="L285" s="69">
        <v>3476.0129999999999</v>
      </c>
      <c r="M285" s="69">
        <v>16484.482</v>
      </c>
      <c r="N285" s="69">
        <v>23745.932000000001</v>
      </c>
      <c r="O285" s="1880">
        <v>39683.061999999998</v>
      </c>
      <c r="P285" s="35"/>
      <c r="Q285" s="35"/>
      <c r="R285" s="35"/>
      <c r="S285" s="56"/>
      <c r="T285" s="35"/>
      <c r="V285" s="55"/>
      <c r="W285" s="56"/>
      <c r="X285" s="56"/>
      <c r="Y285" s="56"/>
      <c r="Z285" s="20"/>
      <c r="AA285" s="59"/>
      <c r="AB285" s="60"/>
      <c r="AC285" s="35"/>
    </row>
    <row r="286" spans="1:36" ht="17.25" customHeight="1" x14ac:dyDescent="0.15">
      <c r="A286" s="36" t="s">
        <v>54</v>
      </c>
      <c r="B286" s="1881" t="s">
        <v>240</v>
      </c>
      <c r="C286" s="1882">
        <f>C285/C284</f>
        <v>601.67089845788632</v>
      </c>
      <c r="D286" s="1883">
        <v>866</v>
      </c>
      <c r="E286" s="1884">
        <v>475</v>
      </c>
      <c r="F286" s="1884">
        <v>539</v>
      </c>
      <c r="G286" s="1884">
        <v>618</v>
      </c>
      <c r="H286" s="1884">
        <v>504</v>
      </c>
      <c r="I286" s="1884">
        <v>510</v>
      </c>
      <c r="J286" s="1884">
        <v>787</v>
      </c>
      <c r="K286" s="1884">
        <v>824</v>
      </c>
      <c r="L286" s="1884">
        <v>1379</v>
      </c>
      <c r="M286" s="1884">
        <v>777</v>
      </c>
      <c r="N286" s="1884">
        <v>399</v>
      </c>
      <c r="O286" s="1885">
        <v>604</v>
      </c>
      <c r="P286" s="35"/>
      <c r="Q286" s="35"/>
      <c r="R286" s="35"/>
      <c r="S286" s="35"/>
      <c r="T286" s="56"/>
      <c r="U286" s="1716"/>
      <c r="V286" s="55"/>
      <c r="W286" s="56"/>
      <c r="X286" s="56"/>
      <c r="Y286" s="56"/>
      <c r="AA286" s="59"/>
      <c r="AB286" s="60"/>
      <c r="AC286" s="35"/>
    </row>
    <row r="287" spans="1:36" ht="17.25" customHeight="1" x14ac:dyDescent="0.15">
      <c r="A287" s="37" t="s">
        <v>55</v>
      </c>
      <c r="B287" s="1886" t="s">
        <v>239</v>
      </c>
      <c r="C287" s="1877">
        <f>SUM(D287:O287)</f>
        <v>211.779</v>
      </c>
      <c r="D287" s="1878">
        <v>50.976999999999997</v>
      </c>
      <c r="E287" s="69">
        <v>39.027999999999999</v>
      </c>
      <c r="F287" s="69">
        <v>24.007999999999999</v>
      </c>
      <c r="G287" s="69">
        <v>17.510999999999999</v>
      </c>
      <c r="H287" s="69">
        <v>9.4550000000000001</v>
      </c>
      <c r="I287" s="69">
        <v>1.6E-2</v>
      </c>
      <c r="J287" s="1879">
        <v>0</v>
      </c>
      <c r="K287" s="69">
        <v>0</v>
      </c>
      <c r="L287" s="69">
        <v>0</v>
      </c>
      <c r="M287" s="69">
        <v>5.81</v>
      </c>
      <c r="N287" s="69">
        <v>22.469000000000001</v>
      </c>
      <c r="O287" s="1880">
        <v>42.505000000000003</v>
      </c>
      <c r="P287" s="35"/>
      <c r="Q287" s="55"/>
      <c r="R287" s="56"/>
      <c r="S287" s="35"/>
      <c r="T287" s="35"/>
      <c r="V287" s="55"/>
      <c r="W287" s="56"/>
      <c r="X287" s="56"/>
      <c r="Y287" s="56"/>
      <c r="AA287" s="59"/>
      <c r="AB287" s="60"/>
      <c r="AC287" s="35"/>
      <c r="AD287" s="55"/>
    </row>
    <row r="288" spans="1:36" ht="17.25" customHeight="1" x14ac:dyDescent="0.15">
      <c r="A288" s="34" t="s">
        <v>55</v>
      </c>
      <c r="B288" s="1876" t="s">
        <v>15</v>
      </c>
      <c r="C288" s="1877">
        <f>SUM(D288:O288)</f>
        <v>230614.36500000005</v>
      </c>
      <c r="D288" s="1878">
        <v>67188.165999999997</v>
      </c>
      <c r="E288" s="69">
        <v>35148.889000000003</v>
      </c>
      <c r="F288" s="69">
        <v>18963.018</v>
      </c>
      <c r="G288" s="69">
        <v>10504.134</v>
      </c>
      <c r="H288" s="69">
        <v>4157.018</v>
      </c>
      <c r="I288" s="69">
        <v>12.42</v>
      </c>
      <c r="J288" s="1879">
        <v>0</v>
      </c>
      <c r="K288" s="69">
        <v>0</v>
      </c>
      <c r="L288" s="69">
        <v>0</v>
      </c>
      <c r="M288" s="69">
        <v>9276.9580000000005</v>
      </c>
      <c r="N288" s="69">
        <v>29699.288</v>
      </c>
      <c r="O288" s="1880">
        <v>55664.474000000002</v>
      </c>
      <c r="P288" s="35"/>
      <c r="Q288" s="35"/>
      <c r="R288" s="35"/>
      <c r="S288" s="56"/>
      <c r="T288" s="35"/>
      <c r="V288" s="55"/>
      <c r="W288" s="56"/>
      <c r="X288" s="56"/>
      <c r="Y288" s="56"/>
      <c r="AA288" s="59"/>
      <c r="AB288" s="60"/>
      <c r="AC288" s="35"/>
      <c r="AD288" s="55"/>
    </row>
    <row r="289" spans="1:25" ht="17.25" customHeight="1" x14ac:dyDescent="0.15">
      <c r="A289" s="36" t="s">
        <v>55</v>
      </c>
      <c r="B289" s="1881" t="s">
        <v>240</v>
      </c>
      <c r="C289" s="1882">
        <f>C288/C287</f>
        <v>1088.9387757993004</v>
      </c>
      <c r="D289" s="1883">
        <v>1318</v>
      </c>
      <c r="E289" s="1884">
        <v>901</v>
      </c>
      <c r="F289" s="1884">
        <v>790</v>
      </c>
      <c r="G289" s="1884">
        <v>600</v>
      </c>
      <c r="H289" s="1884">
        <v>440</v>
      </c>
      <c r="I289" s="1884">
        <v>776</v>
      </c>
      <c r="J289" s="1884">
        <v>0</v>
      </c>
      <c r="K289" s="1884">
        <v>0</v>
      </c>
      <c r="L289" s="1884">
        <v>0</v>
      </c>
      <c r="M289" s="1884">
        <v>1597</v>
      </c>
      <c r="N289" s="1884">
        <v>1322</v>
      </c>
      <c r="O289" s="1885">
        <v>1310</v>
      </c>
      <c r="P289" s="35"/>
      <c r="Q289" s="35"/>
      <c r="R289" s="35"/>
      <c r="S289" s="35"/>
      <c r="T289" s="56"/>
      <c r="U289" s="1716"/>
      <c r="V289" s="55"/>
      <c r="W289" s="56"/>
      <c r="X289" s="56"/>
      <c r="Y289" s="56"/>
    </row>
    <row r="290" spans="1:25" ht="17.25" customHeight="1" x14ac:dyDescent="0.15">
      <c r="A290" s="37" t="s">
        <v>56</v>
      </c>
      <c r="B290" s="1886" t="s">
        <v>239</v>
      </c>
      <c r="C290" s="1877">
        <f>SUM(D290:O290)</f>
        <v>647.51400000000001</v>
      </c>
      <c r="D290" s="1878">
        <v>5.9020000000000001</v>
      </c>
      <c r="E290" s="69">
        <v>3.6760000000000002</v>
      </c>
      <c r="F290" s="69">
        <v>13.632999999999999</v>
      </c>
      <c r="G290" s="69">
        <v>89.584000000000003</v>
      </c>
      <c r="H290" s="69">
        <v>213.172</v>
      </c>
      <c r="I290" s="69">
        <v>109.124</v>
      </c>
      <c r="J290" s="1879">
        <v>0.55000000000000004</v>
      </c>
      <c r="K290" s="69">
        <v>0.217</v>
      </c>
      <c r="L290" s="69">
        <v>2.0619999999999998</v>
      </c>
      <c r="M290" s="69">
        <v>66.656999999999996</v>
      </c>
      <c r="N290" s="69">
        <v>101.03700000000001</v>
      </c>
      <c r="O290" s="1880">
        <v>41.9</v>
      </c>
      <c r="P290" s="35"/>
      <c r="Q290" s="55"/>
      <c r="R290" s="56"/>
      <c r="S290" s="35"/>
      <c r="T290" s="35"/>
    </row>
    <row r="291" spans="1:25" ht="17.25" customHeight="1" x14ac:dyDescent="0.15">
      <c r="A291" s="34" t="s">
        <v>56</v>
      </c>
      <c r="B291" s="1876" t="s">
        <v>15</v>
      </c>
      <c r="C291" s="1877">
        <f>SUM(D291:O291)</f>
        <v>145179.19300000003</v>
      </c>
      <c r="D291" s="1878">
        <v>980.33799999999997</v>
      </c>
      <c r="E291" s="69">
        <v>997.92</v>
      </c>
      <c r="F291" s="69">
        <v>5169.0320000000002</v>
      </c>
      <c r="G291" s="69">
        <v>25786.826000000001</v>
      </c>
      <c r="H291" s="69">
        <v>48367.813000000002</v>
      </c>
      <c r="I291" s="69">
        <v>24325.670999999998</v>
      </c>
      <c r="J291" s="1879">
        <v>186.07300000000001</v>
      </c>
      <c r="K291" s="66">
        <v>12.442</v>
      </c>
      <c r="L291" s="69">
        <v>452.952</v>
      </c>
      <c r="M291" s="69">
        <v>15330.897000000001</v>
      </c>
      <c r="N291" s="69">
        <v>15854.085999999999</v>
      </c>
      <c r="O291" s="1880">
        <v>7715.143</v>
      </c>
      <c r="P291" s="35"/>
      <c r="Q291" s="35"/>
      <c r="R291" s="35"/>
      <c r="S291" s="56"/>
      <c r="T291" s="35"/>
      <c r="V291" s="55"/>
      <c r="W291" s="56"/>
      <c r="X291" s="56"/>
      <c r="Y291" s="56"/>
    </row>
    <row r="292" spans="1:25" ht="17.25" customHeight="1" x14ac:dyDescent="0.15">
      <c r="A292" s="36" t="s">
        <v>56</v>
      </c>
      <c r="B292" s="1881" t="s">
        <v>240</v>
      </c>
      <c r="C292" s="1882">
        <f>C291/C290</f>
        <v>224.21012209774619</v>
      </c>
      <c r="D292" s="1883">
        <v>166</v>
      </c>
      <c r="E292" s="1884">
        <v>271</v>
      </c>
      <c r="F292" s="1884">
        <v>379</v>
      </c>
      <c r="G292" s="1884">
        <v>288</v>
      </c>
      <c r="H292" s="1884">
        <v>227</v>
      </c>
      <c r="I292" s="1884">
        <v>223</v>
      </c>
      <c r="J292" s="1884">
        <v>338</v>
      </c>
      <c r="K292" s="1884">
        <v>57</v>
      </c>
      <c r="L292" s="1884">
        <v>220</v>
      </c>
      <c r="M292" s="1884">
        <v>230</v>
      </c>
      <c r="N292" s="1884">
        <v>157</v>
      </c>
      <c r="O292" s="1885">
        <v>184</v>
      </c>
      <c r="P292" s="35"/>
      <c r="Q292" s="35"/>
      <c r="R292" s="35"/>
      <c r="S292" s="35"/>
      <c r="T292" s="56"/>
      <c r="U292" s="1716"/>
    </row>
    <row r="293" spans="1:25" ht="17.25" customHeight="1" x14ac:dyDescent="0.15">
      <c r="A293" s="37" t="s">
        <v>57</v>
      </c>
      <c r="B293" s="1886" t="s">
        <v>239</v>
      </c>
      <c r="C293" s="1877">
        <f>SUM(D293:O293)</f>
        <v>3487.7339999999995</v>
      </c>
      <c r="D293" s="1878">
        <v>275.00799999999998</v>
      </c>
      <c r="E293" s="69">
        <v>301.30200000000002</v>
      </c>
      <c r="F293" s="69">
        <v>345.10599999999999</v>
      </c>
      <c r="G293" s="69">
        <v>329.80799999999999</v>
      </c>
      <c r="H293" s="69">
        <v>349.83499999999998</v>
      </c>
      <c r="I293" s="69">
        <v>311.17599999999999</v>
      </c>
      <c r="J293" s="1879">
        <v>244.304</v>
      </c>
      <c r="K293" s="69">
        <v>258.416</v>
      </c>
      <c r="L293" s="69">
        <v>235.274</v>
      </c>
      <c r="M293" s="69">
        <v>290.47000000000003</v>
      </c>
      <c r="N293" s="69">
        <v>297.23599999999999</v>
      </c>
      <c r="O293" s="1880">
        <v>249.79900000000001</v>
      </c>
      <c r="P293" s="35"/>
      <c r="Q293" s="55"/>
      <c r="R293" s="56"/>
      <c r="S293" s="35"/>
      <c r="T293" s="35"/>
      <c r="V293" s="55"/>
      <c r="W293" s="56"/>
      <c r="X293" s="56"/>
      <c r="Y293" s="56"/>
    </row>
    <row r="294" spans="1:25" ht="17.25" customHeight="1" x14ac:dyDescent="0.15">
      <c r="A294" s="34" t="s">
        <v>57</v>
      </c>
      <c r="B294" s="1876" t="s">
        <v>15</v>
      </c>
      <c r="C294" s="1877">
        <f>SUM(D294:O294)</f>
        <v>957397.64300000004</v>
      </c>
      <c r="D294" s="1878">
        <v>84989.89</v>
      </c>
      <c r="E294" s="69">
        <v>77237.395999999993</v>
      </c>
      <c r="F294" s="69">
        <v>76021.763999999996</v>
      </c>
      <c r="G294" s="69">
        <v>100830.86599999999</v>
      </c>
      <c r="H294" s="69">
        <v>81202.868000000002</v>
      </c>
      <c r="I294" s="69">
        <v>73797.841</v>
      </c>
      <c r="J294" s="1879">
        <v>95417.752999999997</v>
      </c>
      <c r="K294" s="69">
        <v>80851.399000000005</v>
      </c>
      <c r="L294" s="69">
        <v>89632.941000000006</v>
      </c>
      <c r="M294" s="69">
        <v>91848.888999999996</v>
      </c>
      <c r="N294" s="69">
        <v>60812.459000000003</v>
      </c>
      <c r="O294" s="1880">
        <v>44753.576999999997</v>
      </c>
      <c r="P294" s="35"/>
      <c r="Q294" s="35"/>
      <c r="R294" s="35"/>
      <c r="S294" s="56"/>
      <c r="T294" s="35"/>
      <c r="V294" s="55"/>
      <c r="W294" s="56"/>
      <c r="X294" s="56"/>
      <c r="Y294" s="56"/>
    </row>
    <row r="295" spans="1:25" ht="17.25" customHeight="1" x14ac:dyDescent="0.15">
      <c r="A295" s="36" t="s">
        <v>57</v>
      </c>
      <c r="B295" s="1881" t="s">
        <v>240</v>
      </c>
      <c r="C295" s="1882">
        <f>C294/C293</f>
        <v>274.5042033022014</v>
      </c>
      <c r="D295" s="1883">
        <v>309</v>
      </c>
      <c r="E295" s="1884">
        <v>256</v>
      </c>
      <c r="F295" s="1884">
        <v>220</v>
      </c>
      <c r="G295" s="1884">
        <v>306</v>
      </c>
      <c r="H295" s="1884">
        <v>232</v>
      </c>
      <c r="I295" s="1884">
        <v>237</v>
      </c>
      <c r="J295" s="1884">
        <v>391</v>
      </c>
      <c r="K295" s="1884">
        <v>313</v>
      </c>
      <c r="L295" s="1884">
        <v>381</v>
      </c>
      <c r="M295" s="1884">
        <v>316</v>
      </c>
      <c r="N295" s="1884">
        <v>205</v>
      </c>
      <c r="O295" s="1885">
        <v>179</v>
      </c>
      <c r="P295" s="35"/>
      <c r="Q295" s="35"/>
      <c r="R295" s="35"/>
      <c r="S295" s="35"/>
      <c r="T295" s="56"/>
      <c r="U295" s="1716"/>
      <c r="V295" s="55"/>
      <c r="W295" s="56"/>
      <c r="X295" s="56"/>
      <c r="Y295" s="56"/>
    </row>
    <row r="296" spans="1:25" ht="17.25" customHeight="1" x14ac:dyDescent="0.15">
      <c r="A296" s="37" t="s">
        <v>58</v>
      </c>
      <c r="B296" s="1886" t="s">
        <v>239</v>
      </c>
      <c r="C296" s="1877">
        <f>SUM(D296:O296)</f>
        <v>188.13399999999999</v>
      </c>
      <c r="D296" s="1878">
        <v>0</v>
      </c>
      <c r="E296" s="69">
        <v>0</v>
      </c>
      <c r="F296" s="69">
        <v>3.1E-2</v>
      </c>
      <c r="G296" s="69">
        <v>0.79200000000000004</v>
      </c>
      <c r="H296" s="69">
        <v>9.4079999999999995</v>
      </c>
      <c r="I296" s="69">
        <v>57.186</v>
      </c>
      <c r="J296" s="1879">
        <v>60.204999999999998</v>
      </c>
      <c r="K296" s="69">
        <v>13.409000000000001</v>
      </c>
      <c r="L296" s="69">
        <v>5.3550000000000004</v>
      </c>
      <c r="M296" s="69">
        <v>30.507999999999999</v>
      </c>
      <c r="N296" s="69">
        <v>10.907999999999999</v>
      </c>
      <c r="O296" s="1880">
        <v>0.33200000000000002</v>
      </c>
      <c r="P296" s="35"/>
      <c r="Q296" s="55"/>
      <c r="R296" s="56"/>
      <c r="S296" s="35"/>
      <c r="T296" s="35"/>
      <c r="V296" s="55"/>
      <c r="W296" s="56"/>
      <c r="X296" s="56"/>
      <c r="Y296" s="56"/>
    </row>
    <row r="297" spans="1:25" ht="17.25" customHeight="1" x14ac:dyDescent="0.15">
      <c r="A297" s="34" t="s">
        <v>58</v>
      </c>
      <c r="B297" s="1876" t="s">
        <v>15</v>
      </c>
      <c r="C297" s="1877">
        <f>SUM(D297:O297)</f>
        <v>130094.12</v>
      </c>
      <c r="D297" s="1878">
        <v>0</v>
      </c>
      <c r="E297" s="69">
        <v>0</v>
      </c>
      <c r="F297" s="69">
        <v>34.582000000000001</v>
      </c>
      <c r="G297" s="69">
        <v>913.34400000000005</v>
      </c>
      <c r="H297" s="69">
        <v>7020.2839999999997</v>
      </c>
      <c r="I297" s="69">
        <v>39302.035000000003</v>
      </c>
      <c r="J297" s="1879">
        <v>37845.82</v>
      </c>
      <c r="K297" s="69">
        <v>6689.2640000000001</v>
      </c>
      <c r="L297" s="69">
        <v>5331.68</v>
      </c>
      <c r="M297" s="69">
        <v>24950.170999999998</v>
      </c>
      <c r="N297" s="69">
        <v>7837.7910000000002</v>
      </c>
      <c r="O297" s="1880">
        <v>169.149</v>
      </c>
      <c r="P297" s="35"/>
      <c r="Q297" s="35"/>
      <c r="R297" s="35"/>
      <c r="S297" s="56"/>
      <c r="T297" s="35"/>
      <c r="V297" s="55"/>
      <c r="W297" s="56"/>
      <c r="X297" s="56"/>
      <c r="Y297" s="56"/>
    </row>
    <row r="298" spans="1:25" ht="17.25" customHeight="1" x14ac:dyDescent="0.15">
      <c r="A298" s="36" t="s">
        <v>58</v>
      </c>
      <c r="B298" s="1881" t="s">
        <v>240</v>
      </c>
      <c r="C298" s="1882">
        <f>C297/C296</f>
        <v>691.49712439006248</v>
      </c>
      <c r="D298" s="1883">
        <v>0</v>
      </c>
      <c r="E298" s="1884">
        <v>0</v>
      </c>
      <c r="F298" s="1884">
        <v>1116</v>
      </c>
      <c r="G298" s="1884">
        <v>1153</v>
      </c>
      <c r="H298" s="1884">
        <v>746</v>
      </c>
      <c r="I298" s="1884">
        <v>687</v>
      </c>
      <c r="J298" s="1884">
        <v>629</v>
      </c>
      <c r="K298" s="1884">
        <v>499</v>
      </c>
      <c r="L298" s="1884">
        <v>996</v>
      </c>
      <c r="M298" s="1884">
        <v>818</v>
      </c>
      <c r="N298" s="1884">
        <v>719</v>
      </c>
      <c r="O298" s="1885">
        <v>509</v>
      </c>
      <c r="P298" s="35"/>
      <c r="Q298" s="35"/>
      <c r="R298" s="35"/>
      <c r="S298" s="35"/>
      <c r="T298" s="56"/>
      <c r="U298" s="1716"/>
      <c r="V298" s="55"/>
      <c r="W298" s="56"/>
      <c r="X298" s="56"/>
      <c r="Y298" s="56"/>
    </row>
    <row r="299" spans="1:25" ht="17.25" customHeight="1" x14ac:dyDescent="0.15">
      <c r="A299" s="37" t="s">
        <v>59</v>
      </c>
      <c r="B299" s="1886" t="s">
        <v>239</v>
      </c>
      <c r="C299" s="1877">
        <f>SUM(D299:O299)</f>
        <v>211.85</v>
      </c>
      <c r="D299" s="1878">
        <v>0</v>
      </c>
      <c r="E299" s="69">
        <v>0</v>
      </c>
      <c r="F299" s="69">
        <v>0</v>
      </c>
      <c r="G299" s="69">
        <v>0</v>
      </c>
      <c r="H299" s="69">
        <v>120.07899999999999</v>
      </c>
      <c r="I299" s="69">
        <v>91.75</v>
      </c>
      <c r="J299" s="1879">
        <v>2.1000000000000001E-2</v>
      </c>
      <c r="K299" s="69">
        <v>0</v>
      </c>
      <c r="L299" s="69">
        <v>0</v>
      </c>
      <c r="M299" s="69">
        <v>0</v>
      </c>
      <c r="N299" s="69">
        <v>0</v>
      </c>
      <c r="O299" s="1880">
        <v>0</v>
      </c>
      <c r="P299" s="35"/>
      <c r="Q299" s="35"/>
      <c r="R299" s="35"/>
      <c r="S299" s="35"/>
      <c r="T299" s="35"/>
      <c r="V299" s="55"/>
      <c r="W299" s="56"/>
      <c r="X299" s="56"/>
      <c r="Y299" s="56"/>
    </row>
    <row r="300" spans="1:25" ht="17.25" customHeight="1" x14ac:dyDescent="0.15">
      <c r="A300" s="34" t="s">
        <v>59</v>
      </c>
      <c r="B300" s="1876" t="s">
        <v>15</v>
      </c>
      <c r="C300" s="1877">
        <f>SUM(D300:O300)</f>
        <v>72621.949000000008</v>
      </c>
      <c r="D300" s="1878">
        <v>0</v>
      </c>
      <c r="E300" s="69">
        <v>0</v>
      </c>
      <c r="F300" s="69">
        <v>0</v>
      </c>
      <c r="G300" s="69">
        <v>0</v>
      </c>
      <c r="H300" s="69">
        <v>44676.906000000003</v>
      </c>
      <c r="I300" s="69">
        <v>27937.353999999999</v>
      </c>
      <c r="J300" s="1879">
        <v>7.6890000000000001</v>
      </c>
      <c r="K300" s="69">
        <v>0</v>
      </c>
      <c r="L300" s="69">
        <v>0</v>
      </c>
      <c r="M300" s="69">
        <v>0</v>
      </c>
      <c r="N300" s="69">
        <v>0</v>
      </c>
      <c r="O300" s="1880">
        <v>0</v>
      </c>
      <c r="P300" s="35"/>
      <c r="Q300" s="35"/>
      <c r="R300" s="35"/>
      <c r="S300" s="35"/>
      <c r="T300" s="35"/>
      <c r="V300" s="55"/>
      <c r="W300" s="56"/>
      <c r="X300" s="56"/>
      <c r="Y300" s="56"/>
    </row>
    <row r="301" spans="1:25" ht="17.25" customHeight="1" x14ac:dyDescent="0.15">
      <c r="A301" s="36" t="s">
        <v>59</v>
      </c>
      <c r="B301" s="1881" t="s">
        <v>240</v>
      </c>
      <c r="C301" s="1882">
        <f>C300/C299</f>
        <v>342.79890960585323</v>
      </c>
      <c r="D301" s="1883">
        <v>0</v>
      </c>
      <c r="E301" s="1884">
        <v>0</v>
      </c>
      <c r="F301" s="1884">
        <v>0</v>
      </c>
      <c r="G301" s="1884">
        <v>0</v>
      </c>
      <c r="H301" s="1884">
        <v>372</v>
      </c>
      <c r="I301" s="1884">
        <v>304</v>
      </c>
      <c r="J301" s="1884">
        <v>366</v>
      </c>
      <c r="K301" s="1884">
        <v>0</v>
      </c>
      <c r="L301" s="1884">
        <v>0</v>
      </c>
      <c r="M301" s="1884">
        <v>0</v>
      </c>
      <c r="N301" s="1884">
        <v>0</v>
      </c>
      <c r="O301" s="1885">
        <v>0</v>
      </c>
      <c r="P301" s="35"/>
      <c r="Q301" s="35"/>
      <c r="R301" s="35"/>
      <c r="S301" s="35"/>
      <c r="T301" s="35"/>
      <c r="U301" s="1716"/>
      <c r="V301" s="55"/>
      <c r="W301" s="56"/>
      <c r="X301" s="56"/>
      <c r="Y301" s="56"/>
    </row>
    <row r="302" spans="1:25" ht="17.25" customHeight="1" x14ac:dyDescent="0.15">
      <c r="A302" s="37" t="s">
        <v>60</v>
      </c>
      <c r="B302" s="1886" t="s">
        <v>239</v>
      </c>
      <c r="C302" s="1877">
        <f>SUM(D302:O302)</f>
        <v>372.36900000000003</v>
      </c>
      <c r="D302" s="1878">
        <v>52.709000000000003</v>
      </c>
      <c r="E302" s="69">
        <v>74.340999999999994</v>
      </c>
      <c r="F302" s="69">
        <v>54.399000000000001</v>
      </c>
      <c r="G302" s="69">
        <v>34.46</v>
      </c>
      <c r="H302" s="69">
        <v>17.068000000000001</v>
      </c>
      <c r="I302" s="69">
        <v>16.646999999999998</v>
      </c>
      <c r="J302" s="1879">
        <v>20.870999999999999</v>
      </c>
      <c r="K302" s="69">
        <v>17.587</v>
      </c>
      <c r="L302" s="69">
        <v>10.829000000000001</v>
      </c>
      <c r="M302" s="69">
        <v>12.641</v>
      </c>
      <c r="N302" s="69">
        <v>29.809000000000001</v>
      </c>
      <c r="O302" s="1880">
        <v>31.007999999999999</v>
      </c>
      <c r="P302" s="35"/>
      <c r="Q302" s="55"/>
      <c r="R302" s="56"/>
      <c r="S302" s="35"/>
      <c r="T302" s="35"/>
      <c r="V302" s="55"/>
      <c r="W302" s="56"/>
      <c r="X302" s="56"/>
      <c r="Y302" s="56"/>
    </row>
    <row r="303" spans="1:25" ht="17.25" customHeight="1" x14ac:dyDescent="0.15">
      <c r="A303" s="34" t="s">
        <v>60</v>
      </c>
      <c r="B303" s="1876" t="s">
        <v>15</v>
      </c>
      <c r="C303" s="1877">
        <f>SUM(D303:O303)</f>
        <v>125910.45600000001</v>
      </c>
      <c r="D303" s="1878">
        <v>18389.462</v>
      </c>
      <c r="E303" s="69">
        <v>24577.025000000001</v>
      </c>
      <c r="F303" s="69">
        <v>18934.696</v>
      </c>
      <c r="G303" s="69">
        <v>13720.444</v>
      </c>
      <c r="H303" s="69">
        <v>6443.9989999999998</v>
      </c>
      <c r="I303" s="69">
        <v>5736.607</v>
      </c>
      <c r="J303" s="1879">
        <v>6714.3509999999997</v>
      </c>
      <c r="K303" s="69">
        <v>5734.982</v>
      </c>
      <c r="L303" s="69">
        <v>3772.2130000000002</v>
      </c>
      <c r="M303" s="69">
        <v>4358.9920000000002</v>
      </c>
      <c r="N303" s="69">
        <v>8283.4089999999997</v>
      </c>
      <c r="O303" s="1880">
        <v>9244.2759999999998</v>
      </c>
      <c r="P303" s="35"/>
      <c r="Q303" s="35"/>
      <c r="R303" s="35"/>
      <c r="S303" s="56"/>
      <c r="T303" s="35"/>
      <c r="V303" s="55"/>
      <c r="W303" s="56"/>
      <c r="X303" s="56"/>
      <c r="Y303" s="56"/>
    </row>
    <row r="304" spans="1:25" ht="17.25" customHeight="1" x14ac:dyDescent="0.15">
      <c r="A304" s="36" t="s">
        <v>60</v>
      </c>
      <c r="B304" s="1881" t="s">
        <v>240</v>
      </c>
      <c r="C304" s="1882">
        <f>C303/C302</f>
        <v>338.13356106442802</v>
      </c>
      <c r="D304" s="1883">
        <v>349</v>
      </c>
      <c r="E304" s="1884">
        <v>331</v>
      </c>
      <c r="F304" s="1884">
        <v>348</v>
      </c>
      <c r="G304" s="1884">
        <v>398</v>
      </c>
      <c r="H304" s="1884">
        <v>378</v>
      </c>
      <c r="I304" s="1884">
        <v>345</v>
      </c>
      <c r="J304" s="1884">
        <v>322</v>
      </c>
      <c r="K304" s="1884">
        <v>326</v>
      </c>
      <c r="L304" s="1884">
        <v>348</v>
      </c>
      <c r="M304" s="1884">
        <v>345</v>
      </c>
      <c r="N304" s="1884">
        <v>278</v>
      </c>
      <c r="O304" s="1885">
        <v>298</v>
      </c>
      <c r="P304" s="35"/>
      <c r="Q304" s="35"/>
      <c r="R304" s="35"/>
      <c r="S304" s="35"/>
      <c r="T304" s="56"/>
      <c r="U304" s="1716"/>
      <c r="V304" s="55"/>
      <c r="W304" s="56"/>
      <c r="X304" s="56"/>
      <c r="Y304" s="56"/>
    </row>
    <row r="305" spans="1:26" ht="17.25" customHeight="1" x14ac:dyDescent="0.15">
      <c r="A305" s="37" t="s">
        <v>61</v>
      </c>
      <c r="B305" s="1886" t="s">
        <v>239</v>
      </c>
      <c r="C305" s="1877">
        <f>SUM(D305:O305)</f>
        <v>256.48099999999999</v>
      </c>
      <c r="D305" s="1878">
        <v>12.026999999999999</v>
      </c>
      <c r="E305" s="69">
        <v>10.45</v>
      </c>
      <c r="F305" s="69">
        <v>9.0030000000000001</v>
      </c>
      <c r="G305" s="69">
        <v>11.746</v>
      </c>
      <c r="H305" s="69">
        <v>23.832000000000001</v>
      </c>
      <c r="I305" s="69">
        <v>40.692</v>
      </c>
      <c r="J305" s="1879">
        <v>37.491999999999997</v>
      </c>
      <c r="K305" s="69">
        <v>33.249000000000002</v>
      </c>
      <c r="L305" s="69">
        <v>23.815999999999999</v>
      </c>
      <c r="M305" s="69">
        <v>22.664999999999999</v>
      </c>
      <c r="N305" s="69">
        <v>18.05</v>
      </c>
      <c r="O305" s="1880">
        <v>13.459</v>
      </c>
      <c r="P305" s="35"/>
      <c r="Q305" s="55"/>
      <c r="R305" s="56"/>
      <c r="S305" s="35"/>
      <c r="T305" s="35"/>
      <c r="V305" s="55"/>
      <c r="W305" s="56"/>
      <c r="X305" s="56"/>
      <c r="Y305" s="56"/>
    </row>
    <row r="306" spans="1:26" ht="17.25" customHeight="1" x14ac:dyDescent="0.15">
      <c r="A306" s="34" t="s">
        <v>61</v>
      </c>
      <c r="B306" s="1876" t="s">
        <v>15</v>
      </c>
      <c r="C306" s="1877">
        <f>SUM(D306:O306)</f>
        <v>273184.18900000001</v>
      </c>
      <c r="D306" s="1878">
        <v>15253.325999999999</v>
      </c>
      <c r="E306" s="69">
        <v>12396.758</v>
      </c>
      <c r="F306" s="69">
        <v>11136.041999999999</v>
      </c>
      <c r="G306" s="69">
        <v>13468.279</v>
      </c>
      <c r="H306" s="69">
        <v>25954.893</v>
      </c>
      <c r="I306" s="69">
        <v>40197.207000000002</v>
      </c>
      <c r="J306" s="1879">
        <v>34904.336000000003</v>
      </c>
      <c r="K306" s="69">
        <v>35478.53</v>
      </c>
      <c r="L306" s="69">
        <v>25587.144</v>
      </c>
      <c r="M306" s="69">
        <v>27157.085999999999</v>
      </c>
      <c r="N306" s="69">
        <v>18993.581999999999</v>
      </c>
      <c r="O306" s="1880">
        <v>12657.005999999999</v>
      </c>
      <c r="P306" s="35"/>
      <c r="Q306" s="35"/>
      <c r="R306" s="35"/>
      <c r="S306" s="56"/>
      <c r="T306" s="35"/>
      <c r="V306" s="55"/>
      <c r="W306" s="56"/>
      <c r="X306" s="56"/>
      <c r="Y306" s="56"/>
    </row>
    <row r="307" spans="1:26" ht="17.25" customHeight="1" x14ac:dyDescent="0.15">
      <c r="A307" s="36" t="s">
        <v>61</v>
      </c>
      <c r="B307" s="1881" t="s">
        <v>240</v>
      </c>
      <c r="C307" s="1882">
        <f>C306/C305</f>
        <v>1065.1244692589316</v>
      </c>
      <c r="D307" s="1883">
        <v>1268</v>
      </c>
      <c r="E307" s="1884">
        <v>1186</v>
      </c>
      <c r="F307" s="1884">
        <v>1237</v>
      </c>
      <c r="G307" s="1884">
        <v>1147</v>
      </c>
      <c r="H307" s="1884">
        <v>1089</v>
      </c>
      <c r="I307" s="1884">
        <v>988</v>
      </c>
      <c r="J307" s="1884">
        <v>931</v>
      </c>
      <c r="K307" s="1884">
        <v>1067</v>
      </c>
      <c r="L307" s="1884">
        <v>1074</v>
      </c>
      <c r="M307" s="1884">
        <v>1198</v>
      </c>
      <c r="N307" s="1884">
        <v>1052</v>
      </c>
      <c r="O307" s="1885">
        <v>940</v>
      </c>
      <c r="P307" s="35"/>
      <c r="Q307" s="35"/>
      <c r="R307" s="35"/>
      <c r="S307" s="35"/>
      <c r="T307" s="56"/>
      <c r="U307" s="1716"/>
      <c r="V307" s="55"/>
      <c r="W307" s="56"/>
      <c r="X307" s="56"/>
      <c r="Y307" s="56"/>
    </row>
    <row r="308" spans="1:26" ht="17.25" customHeight="1" x14ac:dyDescent="0.15">
      <c r="A308" s="44" t="s">
        <v>62</v>
      </c>
      <c r="B308" s="1886" t="s">
        <v>239</v>
      </c>
      <c r="C308" s="1877">
        <f>SUM(D308:O308)</f>
        <v>57.770999999999994</v>
      </c>
      <c r="D308" s="1878">
        <v>5.6870000000000003</v>
      </c>
      <c r="E308" s="69">
        <v>4.734</v>
      </c>
      <c r="F308" s="69">
        <v>5.133</v>
      </c>
      <c r="G308" s="69">
        <v>5.1059999999999999</v>
      </c>
      <c r="H308" s="69">
        <v>5.1689999999999996</v>
      </c>
      <c r="I308" s="69">
        <v>4.8890000000000002</v>
      </c>
      <c r="J308" s="1879">
        <v>4.9660000000000002</v>
      </c>
      <c r="K308" s="69">
        <v>3.4540000000000002</v>
      </c>
      <c r="L308" s="69">
        <v>3.2389999999999999</v>
      </c>
      <c r="M308" s="66">
        <v>6.6289999999999996</v>
      </c>
      <c r="N308" s="66">
        <v>5.1539999999999999</v>
      </c>
      <c r="O308" s="1880">
        <v>3.6110000000000002</v>
      </c>
      <c r="P308" s="35"/>
      <c r="Q308" s="55"/>
      <c r="R308" s="56"/>
      <c r="S308" s="35"/>
      <c r="T308" s="35"/>
      <c r="V308" s="55"/>
      <c r="W308" s="56"/>
      <c r="X308" s="56"/>
      <c r="Y308" s="56"/>
    </row>
    <row r="309" spans="1:26" ht="17.25" customHeight="1" x14ac:dyDescent="0.15">
      <c r="A309" s="67" t="s">
        <v>91</v>
      </c>
      <c r="B309" s="1876" t="s">
        <v>15</v>
      </c>
      <c r="C309" s="1877">
        <f>SUM(D309:O309)</f>
        <v>28193.237000000001</v>
      </c>
      <c r="D309" s="1878">
        <v>3417.1950000000002</v>
      </c>
      <c r="E309" s="69">
        <v>2705.61</v>
      </c>
      <c r="F309" s="69">
        <v>2870.8939999999998</v>
      </c>
      <c r="G309" s="69">
        <v>2743.5949999999998</v>
      </c>
      <c r="H309" s="69">
        <v>2867.4650000000001</v>
      </c>
      <c r="I309" s="69">
        <v>2721.8760000000002</v>
      </c>
      <c r="J309" s="1879">
        <v>2793.1120000000001</v>
      </c>
      <c r="K309" s="69">
        <v>1311.479</v>
      </c>
      <c r="L309" s="69">
        <v>1411.748</v>
      </c>
      <c r="M309" s="66">
        <v>2432.4209999999998</v>
      </c>
      <c r="N309" s="66">
        <v>1569.1489999999999</v>
      </c>
      <c r="O309" s="1880">
        <v>1348.693</v>
      </c>
      <c r="P309" s="35"/>
      <c r="Q309" s="35"/>
      <c r="R309" s="35"/>
      <c r="S309" s="56"/>
      <c r="T309" s="35"/>
      <c r="V309" s="55"/>
      <c r="W309" s="56"/>
      <c r="X309" s="56"/>
      <c r="Y309" s="56"/>
    </row>
    <row r="310" spans="1:26" ht="17.25" customHeight="1" x14ac:dyDescent="0.15">
      <c r="A310" s="68" t="s">
        <v>91</v>
      </c>
      <c r="B310" s="1881" t="s">
        <v>240</v>
      </c>
      <c r="C310" s="1882">
        <f>C309/C308</f>
        <v>488.01711931591984</v>
      </c>
      <c r="D310" s="1883">
        <v>601</v>
      </c>
      <c r="E310" s="1884">
        <v>572</v>
      </c>
      <c r="F310" s="1884">
        <v>559</v>
      </c>
      <c r="G310" s="1884">
        <v>537</v>
      </c>
      <c r="H310" s="1884">
        <v>555</v>
      </c>
      <c r="I310" s="1884">
        <v>557</v>
      </c>
      <c r="J310" s="1884">
        <v>562</v>
      </c>
      <c r="K310" s="1884">
        <v>380</v>
      </c>
      <c r="L310" s="1884">
        <v>436</v>
      </c>
      <c r="M310" s="1884">
        <v>367</v>
      </c>
      <c r="N310" s="1884">
        <v>304</v>
      </c>
      <c r="O310" s="1885">
        <v>373</v>
      </c>
      <c r="P310" s="35"/>
      <c r="Q310" s="35"/>
      <c r="R310" s="35"/>
      <c r="S310" s="35"/>
      <c r="T310" s="56"/>
      <c r="U310" s="1716"/>
      <c r="V310" s="55"/>
      <c r="W310" s="56"/>
      <c r="X310" s="56"/>
      <c r="Y310" s="56"/>
    </row>
    <row r="311" spans="1:26" ht="17.25" customHeight="1" x14ac:dyDescent="0.15">
      <c r="A311" s="37" t="s">
        <v>63</v>
      </c>
      <c r="B311" s="1876" t="s">
        <v>239</v>
      </c>
      <c r="C311" s="1877">
        <f>SUM(D311:O311)</f>
        <v>120.277</v>
      </c>
      <c r="D311" s="1878">
        <v>11.226000000000001</v>
      </c>
      <c r="E311" s="69">
        <v>11.577</v>
      </c>
      <c r="F311" s="69">
        <v>11.849</v>
      </c>
      <c r="G311" s="69">
        <v>9.3529999999999998</v>
      </c>
      <c r="H311" s="69">
        <v>8.84</v>
      </c>
      <c r="I311" s="69">
        <v>9.5570000000000004</v>
      </c>
      <c r="J311" s="1879">
        <v>10.589</v>
      </c>
      <c r="K311" s="69">
        <v>11.497</v>
      </c>
      <c r="L311" s="69">
        <v>10.327999999999999</v>
      </c>
      <c r="M311" s="69">
        <v>8.19</v>
      </c>
      <c r="N311" s="69">
        <v>8.9320000000000004</v>
      </c>
      <c r="O311" s="1880">
        <v>8.3390000000000004</v>
      </c>
      <c r="P311" s="35"/>
      <c r="Q311" s="55"/>
      <c r="R311" s="56"/>
      <c r="S311" s="35"/>
      <c r="T311" s="35"/>
      <c r="V311" s="55"/>
      <c r="W311" s="56"/>
      <c r="X311" s="56"/>
      <c r="Y311" s="56"/>
    </row>
    <row r="312" spans="1:26" ht="17.25" customHeight="1" x14ac:dyDescent="0.15">
      <c r="A312" s="34" t="s">
        <v>63</v>
      </c>
      <c r="B312" s="1876" t="s">
        <v>15</v>
      </c>
      <c r="C312" s="1877">
        <f>SUM(D312:O312)</f>
        <v>271332.60000000003</v>
      </c>
      <c r="D312" s="1878">
        <v>24802.965</v>
      </c>
      <c r="E312" s="69">
        <v>19957.543000000001</v>
      </c>
      <c r="F312" s="69">
        <v>17283.358</v>
      </c>
      <c r="G312" s="69">
        <v>11798.612999999999</v>
      </c>
      <c r="H312" s="69">
        <v>12291.505999999999</v>
      </c>
      <c r="I312" s="69">
        <v>21410.362000000001</v>
      </c>
      <c r="J312" s="1879">
        <v>38421.665000000001</v>
      </c>
      <c r="K312" s="69">
        <v>38106.720999999998</v>
      </c>
      <c r="L312" s="69">
        <v>29518.063999999998</v>
      </c>
      <c r="M312" s="69">
        <v>19095.804</v>
      </c>
      <c r="N312" s="69">
        <v>16030.69</v>
      </c>
      <c r="O312" s="1880">
        <v>22615.309000000001</v>
      </c>
      <c r="P312" s="35"/>
      <c r="Q312" s="35"/>
      <c r="R312" s="35"/>
      <c r="S312" s="56"/>
      <c r="T312" s="35"/>
      <c r="V312" s="55"/>
      <c r="W312" s="56"/>
      <c r="X312" s="56"/>
      <c r="Y312" s="56"/>
    </row>
    <row r="313" spans="1:26" ht="17.25" customHeight="1" x14ac:dyDescent="0.15">
      <c r="A313" s="36" t="s">
        <v>63</v>
      </c>
      <c r="B313" s="1881" t="s">
        <v>240</v>
      </c>
      <c r="C313" s="1882">
        <f>C312/C311</f>
        <v>2255.8976362895651</v>
      </c>
      <c r="D313" s="1883">
        <v>2209</v>
      </c>
      <c r="E313" s="1884">
        <v>1724</v>
      </c>
      <c r="F313" s="1884">
        <v>1459</v>
      </c>
      <c r="G313" s="1884">
        <v>1261</v>
      </c>
      <c r="H313" s="1884">
        <v>1390</v>
      </c>
      <c r="I313" s="1884">
        <v>2240</v>
      </c>
      <c r="J313" s="1884">
        <v>3628</v>
      </c>
      <c r="K313" s="1884">
        <v>3314</v>
      </c>
      <c r="L313" s="1884">
        <v>2858</v>
      </c>
      <c r="M313" s="1884">
        <v>2332</v>
      </c>
      <c r="N313" s="1884">
        <v>1795</v>
      </c>
      <c r="O313" s="1885">
        <v>2712</v>
      </c>
      <c r="P313" s="35"/>
      <c r="Q313" s="35"/>
      <c r="R313" s="35"/>
      <c r="S313" s="35"/>
      <c r="T313" s="56"/>
      <c r="U313" s="1716"/>
      <c r="V313" s="55"/>
      <c r="W313" s="56"/>
      <c r="X313" s="56"/>
      <c r="Y313" s="56"/>
    </row>
    <row r="314" spans="1:26" ht="17.25" customHeight="1" x14ac:dyDescent="0.15">
      <c r="A314" s="37" t="s">
        <v>64</v>
      </c>
      <c r="B314" s="1876" t="s">
        <v>239</v>
      </c>
      <c r="C314" s="1877">
        <f>SUM(D314:O314)</f>
        <v>475.94</v>
      </c>
      <c r="D314" s="1878">
        <v>36.615000000000002</v>
      </c>
      <c r="E314" s="69">
        <v>40.093000000000004</v>
      </c>
      <c r="F314" s="69">
        <v>41.585000000000001</v>
      </c>
      <c r="G314" s="69">
        <v>36.186</v>
      </c>
      <c r="H314" s="69">
        <v>36.286000000000001</v>
      </c>
      <c r="I314" s="69">
        <v>41.377000000000002</v>
      </c>
      <c r="J314" s="1879">
        <v>42.79</v>
      </c>
      <c r="K314" s="69">
        <v>36.875</v>
      </c>
      <c r="L314" s="69">
        <v>39.345999999999997</v>
      </c>
      <c r="M314" s="69">
        <v>40.573</v>
      </c>
      <c r="N314" s="69">
        <v>42.057000000000002</v>
      </c>
      <c r="O314" s="1880">
        <v>42.156999999999996</v>
      </c>
      <c r="P314" s="35"/>
      <c r="Q314" s="55"/>
      <c r="R314" s="56"/>
      <c r="S314" s="35"/>
      <c r="T314" s="35"/>
      <c r="V314" s="55"/>
      <c r="W314" s="56"/>
      <c r="X314" s="56"/>
      <c r="Y314" s="56"/>
      <c r="Z314" s="59"/>
    </row>
    <row r="315" spans="1:26" ht="17.25" customHeight="1" x14ac:dyDescent="0.15">
      <c r="A315" s="34" t="s">
        <v>64</v>
      </c>
      <c r="B315" s="1915" t="s">
        <v>15</v>
      </c>
      <c r="C315" s="1916">
        <f>SUM(D315:O315)</f>
        <v>401266.55299999996</v>
      </c>
      <c r="D315" s="1917">
        <v>32937.995999999999</v>
      </c>
      <c r="E315" s="1919">
        <v>34092.847999999998</v>
      </c>
      <c r="F315" s="1919">
        <v>34720.362000000001</v>
      </c>
      <c r="G315" s="1919">
        <v>29718.825000000001</v>
      </c>
      <c r="H315" s="1919">
        <v>30951.361000000001</v>
      </c>
      <c r="I315" s="1919">
        <v>31756.022000000001</v>
      </c>
      <c r="J315" s="1920">
        <v>30794.091</v>
      </c>
      <c r="K315" s="1919">
        <v>26780.843000000001</v>
      </c>
      <c r="L315" s="1919">
        <v>30225.852999999999</v>
      </c>
      <c r="M315" s="1919">
        <v>36567.550000000003</v>
      </c>
      <c r="N315" s="1919">
        <v>38161.832999999999</v>
      </c>
      <c r="O315" s="1921">
        <v>44558.968999999997</v>
      </c>
      <c r="P315" s="35"/>
      <c r="Q315" s="55"/>
      <c r="R315" s="56"/>
      <c r="S315" s="56"/>
      <c r="T315" s="35"/>
    </row>
    <row r="316" spans="1:26" ht="17.25" customHeight="1" thickBot="1" x14ac:dyDescent="0.2">
      <c r="A316" s="36" t="s">
        <v>64</v>
      </c>
      <c r="B316" s="1881" t="s">
        <v>240</v>
      </c>
      <c r="C316" s="1882">
        <f>C315/C314</f>
        <v>843.10323360087398</v>
      </c>
      <c r="D316" s="1883">
        <v>900</v>
      </c>
      <c r="E316" s="1884">
        <v>850</v>
      </c>
      <c r="F316" s="1884">
        <v>835</v>
      </c>
      <c r="G316" s="1884">
        <v>821</v>
      </c>
      <c r="H316" s="1884">
        <v>853</v>
      </c>
      <c r="I316" s="1884">
        <v>767</v>
      </c>
      <c r="J316" s="1884">
        <v>720</v>
      </c>
      <c r="K316" s="1884">
        <v>726</v>
      </c>
      <c r="L316" s="1884">
        <v>768</v>
      </c>
      <c r="M316" s="1884">
        <v>901</v>
      </c>
      <c r="N316" s="1884">
        <v>907</v>
      </c>
      <c r="O316" s="1885">
        <v>1057</v>
      </c>
      <c r="P316" s="35"/>
      <c r="Q316" s="55"/>
      <c r="R316" s="56"/>
      <c r="S316" s="56"/>
      <c r="T316" s="56"/>
      <c r="U316" s="1716"/>
      <c r="V316" s="39"/>
      <c r="W316" s="58"/>
      <c r="X316" s="39"/>
      <c r="Y316" s="55"/>
    </row>
    <row r="317" spans="1:26" s="20" customFormat="1" ht="17.25" customHeight="1" x14ac:dyDescent="0.15">
      <c r="A317" s="1902" t="s">
        <v>65</v>
      </c>
      <c r="B317" s="16" t="s">
        <v>239</v>
      </c>
      <c r="C317" s="17">
        <f>SUM(D317:O317)</f>
        <v>16087.348999999998</v>
      </c>
      <c r="D317" s="18">
        <v>307.32100000000003</v>
      </c>
      <c r="E317" s="19">
        <v>540.97900000000004</v>
      </c>
      <c r="F317" s="19">
        <v>639.79499999999996</v>
      </c>
      <c r="G317" s="19">
        <v>941.62</v>
      </c>
      <c r="H317" s="19">
        <v>2866.2910000000002</v>
      </c>
      <c r="I317" s="19">
        <v>4631.759</v>
      </c>
      <c r="J317" s="19">
        <v>1648.124</v>
      </c>
      <c r="K317" s="19">
        <v>1744.6420000000001</v>
      </c>
      <c r="L317" s="19">
        <v>1531.2629999999999</v>
      </c>
      <c r="M317" s="19">
        <v>796.57399999999996</v>
      </c>
      <c r="N317" s="19">
        <v>206.64400000000001</v>
      </c>
      <c r="O317" s="1867">
        <v>232.33699999999999</v>
      </c>
      <c r="P317" s="35"/>
      <c r="Q317" s="55"/>
      <c r="R317" s="56"/>
      <c r="S317" s="56"/>
      <c r="T317" s="56"/>
      <c r="U317" s="65"/>
      <c r="V317" s="2"/>
      <c r="W317" s="2"/>
      <c r="X317" s="2"/>
      <c r="Y317" s="2"/>
      <c r="Z317" s="2"/>
    </row>
    <row r="318" spans="1:26" s="20" customFormat="1" ht="17.25" customHeight="1" x14ac:dyDescent="0.15">
      <c r="A318" s="1903" t="s">
        <v>66</v>
      </c>
      <c r="B318" s="23" t="s">
        <v>15</v>
      </c>
      <c r="C318" s="24">
        <f>SUM(D318:O318)</f>
        <v>8732290.7980000004</v>
      </c>
      <c r="D318" s="25">
        <v>498045.511</v>
      </c>
      <c r="E318" s="26">
        <v>703377.92000000004</v>
      </c>
      <c r="F318" s="26">
        <v>705105.90399999998</v>
      </c>
      <c r="G318" s="26">
        <v>730051.33700000006</v>
      </c>
      <c r="H318" s="26">
        <v>1370287.9</v>
      </c>
      <c r="I318" s="26">
        <v>1705670.2290000001</v>
      </c>
      <c r="J318" s="26">
        <v>401379.85600000003</v>
      </c>
      <c r="K318" s="26">
        <v>805494.43099999998</v>
      </c>
      <c r="L318" s="26">
        <v>786978.26</v>
      </c>
      <c r="M318" s="26">
        <v>420467.42300000001</v>
      </c>
      <c r="N318" s="26">
        <v>180482.84700000001</v>
      </c>
      <c r="O318" s="1868">
        <v>424949.18</v>
      </c>
      <c r="P318" s="70"/>
      <c r="Q318" s="55"/>
      <c r="R318" s="56"/>
      <c r="S318" s="56"/>
      <c r="T318" s="56"/>
      <c r="U318" s="5"/>
      <c r="V318" s="59"/>
      <c r="W318" s="60"/>
      <c r="X318" s="2"/>
      <c r="Y318" s="55"/>
      <c r="Z318" s="2"/>
    </row>
    <row r="319" spans="1:26" s="20" customFormat="1" ht="17.25" customHeight="1" thickBot="1" x14ac:dyDescent="0.2">
      <c r="A319" s="1904" t="s">
        <v>66</v>
      </c>
      <c r="B319" s="1905" t="s">
        <v>240</v>
      </c>
      <c r="C319" s="1906">
        <f>C318/C317</f>
        <v>542.80483366153123</v>
      </c>
      <c r="D319" s="1907">
        <v>1621</v>
      </c>
      <c r="E319" s="1908">
        <v>1300</v>
      </c>
      <c r="F319" s="1908">
        <v>1102</v>
      </c>
      <c r="G319" s="1908">
        <v>775</v>
      </c>
      <c r="H319" s="1908">
        <v>478</v>
      </c>
      <c r="I319" s="1908">
        <v>368</v>
      </c>
      <c r="J319" s="1908">
        <v>375</v>
      </c>
      <c r="K319" s="1908">
        <v>462</v>
      </c>
      <c r="L319" s="1908">
        <v>514</v>
      </c>
      <c r="M319" s="1908">
        <v>528</v>
      </c>
      <c r="N319" s="1908">
        <v>873</v>
      </c>
      <c r="O319" s="1909">
        <v>1829</v>
      </c>
      <c r="P319" s="70"/>
      <c r="Q319" s="55"/>
      <c r="R319" s="56"/>
      <c r="S319" s="56"/>
      <c r="T319" s="56"/>
      <c r="U319" s="5"/>
      <c r="V319" s="35"/>
      <c r="W319" s="60"/>
      <c r="X319" s="35"/>
      <c r="Y319" s="55"/>
      <c r="Z319" s="2"/>
    </row>
    <row r="320" spans="1:26" ht="17.25" customHeight="1" x14ac:dyDescent="0.15">
      <c r="A320" s="32" t="s">
        <v>67</v>
      </c>
      <c r="B320" s="1910" t="s">
        <v>239</v>
      </c>
      <c r="C320" s="1892">
        <f>SUM(D320:O320)</f>
        <v>2459.7570000000005</v>
      </c>
      <c r="D320" s="1893">
        <v>2.7149999999999999</v>
      </c>
      <c r="E320" s="1929">
        <v>0</v>
      </c>
      <c r="F320" s="1929">
        <v>0</v>
      </c>
      <c r="G320" s="1929">
        <v>0</v>
      </c>
      <c r="H320" s="1929">
        <v>0</v>
      </c>
      <c r="I320" s="1929">
        <v>0</v>
      </c>
      <c r="J320" s="1895">
        <v>88.81</v>
      </c>
      <c r="K320" s="1894">
        <v>1423.9970000000001</v>
      </c>
      <c r="L320" s="1894">
        <v>883.37699999999995</v>
      </c>
      <c r="M320" s="1894">
        <v>53.484000000000002</v>
      </c>
      <c r="N320" s="1894">
        <v>6.4340000000000002</v>
      </c>
      <c r="O320" s="1896">
        <v>0.94</v>
      </c>
      <c r="P320" s="70"/>
      <c r="Q320" s="55"/>
      <c r="R320" s="56"/>
      <c r="S320" s="56"/>
      <c r="T320" s="56"/>
      <c r="V320" s="35"/>
      <c r="W320" s="58"/>
      <c r="X320" s="39"/>
      <c r="Y320" s="55"/>
    </row>
    <row r="321" spans="1:30" ht="17.25" customHeight="1" x14ac:dyDescent="0.15">
      <c r="A321" s="34" t="s">
        <v>68</v>
      </c>
      <c r="B321" s="1876" t="s">
        <v>15</v>
      </c>
      <c r="C321" s="1877">
        <f>SUM(D321:O321)</f>
        <v>1205015.6870000002</v>
      </c>
      <c r="D321" s="1878">
        <v>890.56799999999998</v>
      </c>
      <c r="E321" s="1911">
        <v>0</v>
      </c>
      <c r="F321" s="1911">
        <v>0</v>
      </c>
      <c r="G321" s="1911">
        <v>0</v>
      </c>
      <c r="H321" s="1911">
        <v>0</v>
      </c>
      <c r="I321" s="1911">
        <v>0</v>
      </c>
      <c r="J321" s="1879">
        <v>60790.067999999999</v>
      </c>
      <c r="K321" s="69">
        <v>681547.93099999998</v>
      </c>
      <c r="L321" s="69">
        <v>434955.527</v>
      </c>
      <c r="M321" s="69">
        <v>23666.437000000002</v>
      </c>
      <c r="N321" s="69">
        <v>2869.884</v>
      </c>
      <c r="O321" s="1880">
        <v>295.27199999999999</v>
      </c>
      <c r="P321" s="35"/>
      <c r="Q321" s="55"/>
      <c r="R321" s="56"/>
      <c r="S321" s="56"/>
      <c r="T321" s="56"/>
      <c r="V321" s="35"/>
      <c r="W321" s="60"/>
      <c r="X321" s="35"/>
      <c r="Y321" s="55"/>
    </row>
    <row r="322" spans="1:30" ht="17.25" customHeight="1" x14ac:dyDescent="0.15">
      <c r="A322" s="36" t="s">
        <v>68</v>
      </c>
      <c r="B322" s="1881" t="s">
        <v>240</v>
      </c>
      <c r="C322" s="1882">
        <f>C321/C320</f>
        <v>489.8921669904791</v>
      </c>
      <c r="D322" s="1883">
        <v>328</v>
      </c>
      <c r="E322" s="1913">
        <v>0</v>
      </c>
      <c r="F322" s="1913">
        <v>0</v>
      </c>
      <c r="G322" s="1913">
        <v>0</v>
      </c>
      <c r="H322" s="1913">
        <v>0</v>
      </c>
      <c r="I322" s="1913">
        <v>0</v>
      </c>
      <c r="J322" s="1884">
        <v>684</v>
      </c>
      <c r="K322" s="1884">
        <v>479</v>
      </c>
      <c r="L322" s="1884">
        <v>492</v>
      </c>
      <c r="M322" s="1884">
        <v>442</v>
      </c>
      <c r="N322" s="1884">
        <v>446</v>
      </c>
      <c r="O322" s="1885">
        <v>314</v>
      </c>
      <c r="P322" s="35"/>
      <c r="Q322" s="35"/>
      <c r="R322" s="35"/>
      <c r="S322" s="56"/>
      <c r="T322" s="56"/>
      <c r="U322" s="58"/>
      <c r="V322" s="59"/>
      <c r="W322" s="58"/>
      <c r="Y322" s="55"/>
      <c r="AA322" s="59"/>
      <c r="AB322" s="60"/>
      <c r="AC322" s="35"/>
      <c r="AD322" s="55"/>
    </row>
    <row r="323" spans="1:30" ht="17.25" customHeight="1" x14ac:dyDescent="0.15">
      <c r="A323" s="37" t="s">
        <v>69</v>
      </c>
      <c r="B323" s="1886" t="s">
        <v>239</v>
      </c>
      <c r="C323" s="1877">
        <f>SUM(D323:O323)</f>
        <v>1226.2570000000001</v>
      </c>
      <c r="D323" s="1878">
        <v>0</v>
      </c>
      <c r="E323" s="1911">
        <v>0</v>
      </c>
      <c r="F323" s="1911">
        <v>0</v>
      </c>
      <c r="G323" s="1911">
        <v>0</v>
      </c>
      <c r="H323" s="1911">
        <v>0</v>
      </c>
      <c r="I323" s="1911">
        <v>0</v>
      </c>
      <c r="J323" s="1879">
        <v>85.74</v>
      </c>
      <c r="K323" s="69">
        <v>1140.5170000000001</v>
      </c>
      <c r="L323" s="69">
        <v>0</v>
      </c>
      <c r="M323" s="69">
        <v>0</v>
      </c>
      <c r="N323" s="69">
        <v>0</v>
      </c>
      <c r="O323" s="1880">
        <v>0</v>
      </c>
      <c r="P323" s="35"/>
      <c r="Q323" s="35"/>
      <c r="R323" s="35"/>
      <c r="S323" s="35"/>
      <c r="T323" s="56"/>
      <c r="U323" s="58"/>
      <c r="V323" s="59"/>
      <c r="W323" s="59"/>
      <c r="Y323" s="55"/>
      <c r="AA323" s="59"/>
      <c r="AB323" s="60"/>
      <c r="AC323" s="35"/>
      <c r="AD323" s="55"/>
    </row>
    <row r="324" spans="1:30" ht="17.25" customHeight="1" x14ac:dyDescent="0.15">
      <c r="A324" s="34" t="s">
        <v>70</v>
      </c>
      <c r="B324" s="1876" t="s">
        <v>15</v>
      </c>
      <c r="C324" s="1877">
        <f>SUM(D324:O324)</f>
        <v>596540.375</v>
      </c>
      <c r="D324" s="1878">
        <v>0</v>
      </c>
      <c r="E324" s="1911">
        <v>0</v>
      </c>
      <c r="F324" s="1911">
        <v>0</v>
      </c>
      <c r="G324" s="1911">
        <v>0</v>
      </c>
      <c r="H324" s="1911">
        <v>0</v>
      </c>
      <c r="I324" s="1911">
        <v>0</v>
      </c>
      <c r="J324" s="1879">
        <v>59729.508000000002</v>
      </c>
      <c r="K324" s="69">
        <v>536810.86699999997</v>
      </c>
      <c r="L324" s="69">
        <v>0</v>
      </c>
      <c r="M324" s="69">
        <v>0</v>
      </c>
      <c r="N324" s="69">
        <v>0</v>
      </c>
      <c r="O324" s="1880">
        <v>0</v>
      </c>
      <c r="P324" s="35"/>
      <c r="Q324" s="35"/>
      <c r="R324" s="35"/>
      <c r="S324" s="35"/>
      <c r="T324" s="35"/>
      <c r="U324" s="58"/>
      <c r="V324" s="59"/>
      <c r="W324" s="59"/>
      <c r="Y324" s="55"/>
      <c r="AA324" s="59"/>
      <c r="AB324" s="60"/>
      <c r="AC324" s="35"/>
      <c r="AD324" s="55"/>
    </row>
    <row r="325" spans="1:30" ht="17.25" customHeight="1" x14ac:dyDescent="0.15">
      <c r="A325" s="36" t="s">
        <v>70</v>
      </c>
      <c r="B325" s="1881" t="s">
        <v>240</v>
      </c>
      <c r="C325" s="1882">
        <f>C324/C323</f>
        <v>486.47255428511312</v>
      </c>
      <c r="D325" s="1883">
        <v>0</v>
      </c>
      <c r="E325" s="1913">
        <v>0</v>
      </c>
      <c r="F325" s="1913">
        <v>0</v>
      </c>
      <c r="G325" s="1913">
        <v>0</v>
      </c>
      <c r="H325" s="1913">
        <v>0</v>
      </c>
      <c r="I325" s="1913">
        <v>0</v>
      </c>
      <c r="J325" s="1884">
        <v>697</v>
      </c>
      <c r="K325" s="1884">
        <v>471</v>
      </c>
      <c r="L325" s="1884">
        <v>0</v>
      </c>
      <c r="M325" s="1884">
        <v>0</v>
      </c>
      <c r="N325" s="1884">
        <v>0</v>
      </c>
      <c r="O325" s="1885">
        <v>0</v>
      </c>
      <c r="P325" s="35"/>
      <c r="Q325" s="35"/>
      <c r="R325" s="35"/>
      <c r="S325" s="35"/>
      <c r="T325" s="35"/>
      <c r="U325" s="58"/>
      <c r="V325" s="59"/>
      <c r="W325" s="59"/>
      <c r="Y325" s="55"/>
      <c r="AA325" s="59"/>
      <c r="AB325" s="60"/>
      <c r="AC325" s="35"/>
      <c r="AD325" s="55"/>
    </row>
    <row r="326" spans="1:30" ht="17.25" customHeight="1" x14ac:dyDescent="0.15">
      <c r="A326" s="37" t="s">
        <v>71</v>
      </c>
      <c r="B326" s="1876" t="s">
        <v>239</v>
      </c>
      <c r="C326" s="1877">
        <f>SUM(D326:O326)</f>
        <v>669.63</v>
      </c>
      <c r="D326" s="1878">
        <v>0</v>
      </c>
      <c r="E326" s="1911">
        <v>0</v>
      </c>
      <c r="F326" s="1911">
        <v>0</v>
      </c>
      <c r="G326" s="1911">
        <v>0</v>
      </c>
      <c r="H326" s="1911">
        <v>0</v>
      </c>
      <c r="I326" s="1911">
        <v>0</v>
      </c>
      <c r="J326" s="1911">
        <v>0</v>
      </c>
      <c r="K326" s="69">
        <v>261.76</v>
      </c>
      <c r="L326" s="69">
        <v>407.87</v>
      </c>
      <c r="M326" s="69">
        <v>0</v>
      </c>
      <c r="N326" s="69">
        <v>0</v>
      </c>
      <c r="O326" s="1880">
        <v>0</v>
      </c>
      <c r="P326" s="35"/>
      <c r="Q326" s="35"/>
      <c r="R326" s="35"/>
      <c r="S326" s="35"/>
      <c r="T326" s="35"/>
      <c r="U326" s="58"/>
      <c r="V326" s="59"/>
      <c r="W326" s="59"/>
      <c r="Y326" s="55"/>
      <c r="AA326" s="59"/>
      <c r="AB326" s="60"/>
      <c r="AC326" s="35"/>
      <c r="AD326" s="55"/>
    </row>
    <row r="327" spans="1:30" ht="17.25" customHeight="1" x14ac:dyDescent="0.15">
      <c r="A327" s="34" t="s">
        <v>72</v>
      </c>
      <c r="B327" s="1876" t="s">
        <v>15</v>
      </c>
      <c r="C327" s="1877">
        <f>SUM(D327:O327)</f>
        <v>353188.40100000001</v>
      </c>
      <c r="D327" s="1878">
        <v>0</v>
      </c>
      <c r="E327" s="1911">
        <v>0</v>
      </c>
      <c r="F327" s="1911">
        <v>0</v>
      </c>
      <c r="G327" s="1911">
        <v>0</v>
      </c>
      <c r="H327" s="1911">
        <v>0</v>
      </c>
      <c r="I327" s="1911">
        <v>0</v>
      </c>
      <c r="J327" s="1911">
        <v>0</v>
      </c>
      <c r="K327" s="69">
        <v>138374.136</v>
      </c>
      <c r="L327" s="69">
        <v>214814.26500000001</v>
      </c>
      <c r="M327" s="69">
        <v>0</v>
      </c>
      <c r="N327" s="69">
        <v>0</v>
      </c>
      <c r="O327" s="1880">
        <v>0</v>
      </c>
      <c r="P327" s="35"/>
      <c r="Q327" s="35"/>
      <c r="R327" s="35"/>
      <c r="S327" s="35"/>
      <c r="T327" s="35"/>
      <c r="U327" s="58"/>
      <c r="AA327" s="59"/>
      <c r="AB327" s="60"/>
      <c r="AC327" s="35"/>
      <c r="AD327" s="55"/>
    </row>
    <row r="328" spans="1:30" ht="17.25" customHeight="1" x14ac:dyDescent="0.15">
      <c r="A328" s="36" t="s">
        <v>72</v>
      </c>
      <c r="B328" s="1881" t="s">
        <v>240</v>
      </c>
      <c r="C328" s="1882">
        <f>C327/C326</f>
        <v>527.43813897226823</v>
      </c>
      <c r="D328" s="1883">
        <v>0</v>
      </c>
      <c r="E328" s="1913">
        <v>0</v>
      </c>
      <c r="F328" s="1913">
        <v>0</v>
      </c>
      <c r="G328" s="1913">
        <v>0</v>
      </c>
      <c r="H328" s="1913">
        <v>0</v>
      </c>
      <c r="I328" s="1913">
        <v>0</v>
      </c>
      <c r="J328" s="1913">
        <v>0</v>
      </c>
      <c r="K328" s="1884">
        <v>529</v>
      </c>
      <c r="L328" s="1884">
        <v>527</v>
      </c>
      <c r="M328" s="1884">
        <v>0</v>
      </c>
      <c r="N328" s="1884">
        <v>0</v>
      </c>
      <c r="O328" s="1885">
        <v>0</v>
      </c>
      <c r="P328" s="35"/>
      <c r="Q328" s="35"/>
      <c r="R328" s="35"/>
      <c r="S328" s="35"/>
      <c r="T328" s="35"/>
      <c r="U328" s="58"/>
      <c r="V328" s="59"/>
      <c r="W328" s="60"/>
      <c r="X328" s="35"/>
      <c r="Y328" s="55"/>
      <c r="Z328" s="59"/>
      <c r="AA328" s="59"/>
      <c r="AB328" s="60"/>
      <c r="AC328" s="35"/>
      <c r="AD328" s="55"/>
    </row>
    <row r="329" spans="1:30" ht="17.25" customHeight="1" x14ac:dyDescent="0.15">
      <c r="A329" s="37" t="s">
        <v>73</v>
      </c>
      <c r="B329" s="1886" t="s">
        <v>239</v>
      </c>
      <c r="C329" s="1877">
        <f>SUM(D329:O329)</f>
        <v>289.64</v>
      </c>
      <c r="D329" s="1878">
        <v>0</v>
      </c>
      <c r="E329" s="1911">
        <v>0</v>
      </c>
      <c r="F329" s="1911">
        <v>0</v>
      </c>
      <c r="G329" s="1911">
        <v>0</v>
      </c>
      <c r="H329" s="1911">
        <v>0</v>
      </c>
      <c r="I329" s="1911">
        <v>0</v>
      </c>
      <c r="J329" s="1911">
        <v>0</v>
      </c>
      <c r="K329" s="1911">
        <v>0</v>
      </c>
      <c r="L329" s="69">
        <v>267.38</v>
      </c>
      <c r="M329" s="69">
        <v>22.26</v>
      </c>
      <c r="N329" s="69">
        <v>0</v>
      </c>
      <c r="O329" s="1880">
        <v>0</v>
      </c>
      <c r="P329" s="35"/>
      <c r="Q329" s="35"/>
      <c r="R329" s="35"/>
      <c r="S329" s="35"/>
      <c r="T329" s="35"/>
      <c r="U329" s="58"/>
      <c r="V329" s="59"/>
      <c r="W329" s="60"/>
      <c r="X329" s="35"/>
      <c r="Y329" s="55"/>
      <c r="Z329" s="59"/>
      <c r="AA329" s="59"/>
      <c r="AB329" s="60"/>
      <c r="AC329" s="35"/>
      <c r="AD329" s="55"/>
    </row>
    <row r="330" spans="1:30" ht="17.25" customHeight="1" x14ac:dyDescent="0.15">
      <c r="A330" s="34" t="s">
        <v>74</v>
      </c>
      <c r="B330" s="1876" t="s">
        <v>15</v>
      </c>
      <c r="C330" s="1877">
        <f>SUM(D330:O330)</f>
        <v>117837.56</v>
      </c>
      <c r="D330" s="1878">
        <v>0</v>
      </c>
      <c r="E330" s="1911">
        <v>0</v>
      </c>
      <c r="F330" s="1911">
        <v>0</v>
      </c>
      <c r="G330" s="1911">
        <v>0</v>
      </c>
      <c r="H330" s="1911">
        <v>0</v>
      </c>
      <c r="I330" s="1911">
        <v>0</v>
      </c>
      <c r="J330" s="1911">
        <v>0</v>
      </c>
      <c r="K330" s="1911">
        <v>0</v>
      </c>
      <c r="L330" s="69">
        <v>109163.54</v>
      </c>
      <c r="M330" s="69">
        <v>8674.02</v>
      </c>
      <c r="N330" s="69">
        <v>0</v>
      </c>
      <c r="O330" s="1880">
        <v>0</v>
      </c>
      <c r="P330" s="35"/>
      <c r="Q330" s="35"/>
      <c r="R330" s="35"/>
      <c r="S330" s="35"/>
      <c r="T330" s="35"/>
      <c r="U330" s="58"/>
      <c r="V330" s="59"/>
      <c r="W330" s="60"/>
      <c r="X330" s="35"/>
      <c r="Y330" s="55"/>
      <c r="Z330" s="59"/>
      <c r="AA330" s="59"/>
      <c r="AB330" s="60"/>
      <c r="AC330" s="35"/>
      <c r="AD330" s="55"/>
    </row>
    <row r="331" spans="1:30" ht="17.25" customHeight="1" x14ac:dyDescent="0.15">
      <c r="A331" s="36" t="s">
        <v>74</v>
      </c>
      <c r="B331" s="1881" t="s">
        <v>240</v>
      </c>
      <c r="C331" s="1882">
        <f>C330/C329</f>
        <v>406.84145836210467</v>
      </c>
      <c r="D331" s="1883">
        <v>0</v>
      </c>
      <c r="E331" s="1913">
        <v>0</v>
      </c>
      <c r="F331" s="1913">
        <v>0</v>
      </c>
      <c r="G331" s="1913">
        <v>0</v>
      </c>
      <c r="H331" s="1913">
        <v>0</v>
      </c>
      <c r="I331" s="1913">
        <v>0</v>
      </c>
      <c r="J331" s="1913">
        <v>0</v>
      </c>
      <c r="K331" s="1913">
        <v>0</v>
      </c>
      <c r="L331" s="1884">
        <v>408</v>
      </c>
      <c r="M331" s="1884">
        <v>390</v>
      </c>
      <c r="N331" s="1884">
        <v>0</v>
      </c>
      <c r="O331" s="1885">
        <v>0</v>
      </c>
      <c r="P331" s="35"/>
      <c r="Q331" s="35"/>
      <c r="R331" s="35"/>
      <c r="S331" s="35"/>
      <c r="T331" s="35"/>
      <c r="U331" s="58"/>
      <c r="AA331" s="59"/>
      <c r="AB331" s="60"/>
      <c r="AC331" s="35"/>
      <c r="AD331" s="59"/>
    </row>
    <row r="332" spans="1:30" ht="17.25" customHeight="1" x14ac:dyDescent="0.15">
      <c r="A332" s="37" t="s">
        <v>75</v>
      </c>
      <c r="B332" s="1876" t="s">
        <v>239</v>
      </c>
      <c r="C332" s="1877">
        <f>SUM(D332:O332)</f>
        <v>96.343999999999994</v>
      </c>
      <c r="D332" s="1878">
        <v>0</v>
      </c>
      <c r="E332" s="1911">
        <v>0</v>
      </c>
      <c r="F332" s="1911">
        <v>0</v>
      </c>
      <c r="G332" s="1911">
        <v>0</v>
      </c>
      <c r="H332" s="1911">
        <v>0</v>
      </c>
      <c r="I332" s="1911">
        <v>0</v>
      </c>
      <c r="J332" s="1911">
        <v>0</v>
      </c>
      <c r="K332" s="1911">
        <v>0</v>
      </c>
      <c r="L332" s="69">
        <v>6.0439999999999996</v>
      </c>
      <c r="M332" s="69">
        <v>38.097999999999999</v>
      </c>
      <c r="N332" s="69">
        <v>45.546999999999997</v>
      </c>
      <c r="O332" s="1880">
        <v>6.6550000000000002</v>
      </c>
      <c r="P332" s="35"/>
      <c r="Q332" s="35"/>
      <c r="R332" s="35"/>
      <c r="S332" s="35"/>
      <c r="T332" s="35"/>
      <c r="U332" s="58"/>
      <c r="V332" s="59"/>
      <c r="W332" s="60"/>
      <c r="X332" s="35"/>
      <c r="Y332" s="55"/>
      <c r="Z332" s="59"/>
      <c r="AA332" s="59"/>
      <c r="AB332" s="60"/>
      <c r="AC332" s="35"/>
      <c r="AD332" s="55"/>
    </row>
    <row r="333" spans="1:30" ht="17.25" customHeight="1" x14ac:dyDescent="0.15">
      <c r="A333" s="34" t="s">
        <v>76</v>
      </c>
      <c r="B333" s="1876" t="s">
        <v>15</v>
      </c>
      <c r="C333" s="1877">
        <f>SUM(D333:O333)</f>
        <v>21502.913</v>
      </c>
      <c r="D333" s="1878">
        <v>0</v>
      </c>
      <c r="E333" s="1911">
        <v>0</v>
      </c>
      <c r="F333" s="1911">
        <v>0</v>
      </c>
      <c r="G333" s="1911">
        <v>0</v>
      </c>
      <c r="H333" s="1911">
        <v>0</v>
      </c>
      <c r="I333" s="1911">
        <v>0</v>
      </c>
      <c r="J333" s="1911">
        <v>0</v>
      </c>
      <c r="K333" s="1911">
        <v>0</v>
      </c>
      <c r="L333" s="69">
        <v>1770.249</v>
      </c>
      <c r="M333" s="69">
        <v>8432.6280000000006</v>
      </c>
      <c r="N333" s="69">
        <v>9822.5740000000005</v>
      </c>
      <c r="O333" s="1880">
        <v>1477.462</v>
      </c>
      <c r="P333" s="35"/>
      <c r="Q333" s="35"/>
      <c r="R333" s="35"/>
      <c r="S333" s="35"/>
      <c r="T333" s="35"/>
      <c r="U333" s="58"/>
      <c r="AA333" s="59"/>
      <c r="AB333" s="60"/>
      <c r="AC333" s="35"/>
      <c r="AD333" s="55"/>
    </row>
    <row r="334" spans="1:30" ht="17.25" customHeight="1" x14ac:dyDescent="0.15">
      <c r="A334" s="36" t="s">
        <v>76</v>
      </c>
      <c r="B334" s="1881" t="s">
        <v>240</v>
      </c>
      <c r="C334" s="1882">
        <f>C333/C332</f>
        <v>223.18891679814001</v>
      </c>
      <c r="D334" s="1883">
        <v>0</v>
      </c>
      <c r="E334" s="1913">
        <v>0</v>
      </c>
      <c r="F334" s="1913">
        <v>0</v>
      </c>
      <c r="G334" s="1913">
        <v>0</v>
      </c>
      <c r="H334" s="1913">
        <v>0</v>
      </c>
      <c r="I334" s="1913">
        <v>0</v>
      </c>
      <c r="J334" s="1913">
        <v>0</v>
      </c>
      <c r="K334" s="1913">
        <v>0</v>
      </c>
      <c r="L334" s="1884">
        <v>293</v>
      </c>
      <c r="M334" s="1884">
        <v>221</v>
      </c>
      <c r="N334" s="1884">
        <v>216</v>
      </c>
      <c r="O334" s="1885">
        <v>222</v>
      </c>
      <c r="P334" s="35"/>
      <c r="Q334" s="35"/>
      <c r="R334" s="35"/>
      <c r="S334" s="35"/>
      <c r="T334" s="35"/>
      <c r="U334" s="58"/>
      <c r="Z334" s="6"/>
      <c r="AA334" s="59"/>
      <c r="AB334" s="60"/>
      <c r="AC334" s="35"/>
      <c r="AD334" s="55"/>
    </row>
    <row r="335" spans="1:30" ht="17.25" customHeight="1" x14ac:dyDescent="0.15">
      <c r="A335" s="37" t="s">
        <v>77</v>
      </c>
      <c r="B335" s="1886" t="s">
        <v>239</v>
      </c>
      <c r="C335" s="1877">
        <f>SUM(D335:O335)</f>
        <v>5.5840000000000005</v>
      </c>
      <c r="D335" s="1878">
        <v>0</v>
      </c>
      <c r="E335" s="1911">
        <v>0</v>
      </c>
      <c r="F335" s="1911">
        <v>0</v>
      </c>
      <c r="G335" s="1911">
        <v>0</v>
      </c>
      <c r="H335" s="1911">
        <v>0</v>
      </c>
      <c r="I335" s="1911">
        <v>0</v>
      </c>
      <c r="J335" s="1911">
        <v>1.2</v>
      </c>
      <c r="K335" s="69">
        <v>1.5089999999999999</v>
      </c>
      <c r="L335" s="69">
        <v>2.5950000000000002</v>
      </c>
      <c r="M335" s="69">
        <v>0.28000000000000003</v>
      </c>
      <c r="N335" s="69">
        <v>0</v>
      </c>
      <c r="O335" s="1880">
        <v>0</v>
      </c>
      <c r="P335" s="35"/>
      <c r="Q335" s="35"/>
      <c r="R335" s="35"/>
      <c r="S335" s="35"/>
      <c r="T335" s="35"/>
      <c r="U335" s="58"/>
      <c r="Z335" s="59"/>
      <c r="AA335" s="59"/>
      <c r="AB335" s="60"/>
      <c r="AC335" s="35"/>
      <c r="AD335" s="55"/>
    </row>
    <row r="336" spans="1:30" ht="17.25" customHeight="1" x14ac:dyDescent="0.15">
      <c r="A336" s="34" t="s">
        <v>78</v>
      </c>
      <c r="B336" s="1876" t="s">
        <v>15</v>
      </c>
      <c r="C336" s="1877">
        <f>SUM(D336:O336)</f>
        <v>4941.9290000000001</v>
      </c>
      <c r="D336" s="1878">
        <v>0</v>
      </c>
      <c r="E336" s="1911">
        <v>0</v>
      </c>
      <c r="F336" s="1911">
        <v>0</v>
      </c>
      <c r="G336" s="1911">
        <v>0</v>
      </c>
      <c r="H336" s="1911">
        <v>0</v>
      </c>
      <c r="I336" s="1911">
        <v>0</v>
      </c>
      <c r="J336" s="1911">
        <v>1606.3920000000001</v>
      </c>
      <c r="K336" s="69">
        <v>1120.0029999999999</v>
      </c>
      <c r="L336" s="69">
        <v>1892.0519999999999</v>
      </c>
      <c r="M336" s="69">
        <v>323.48200000000003</v>
      </c>
      <c r="N336" s="69">
        <v>0</v>
      </c>
      <c r="O336" s="1880">
        <v>0</v>
      </c>
      <c r="P336" s="35"/>
      <c r="Q336" s="35"/>
      <c r="R336" s="35"/>
      <c r="S336" s="35"/>
      <c r="T336" s="35"/>
      <c r="U336" s="58"/>
      <c r="V336" s="59"/>
      <c r="W336" s="60"/>
      <c r="X336" s="35"/>
      <c r="Y336" s="55"/>
      <c r="Z336" s="59"/>
      <c r="AA336" s="59"/>
      <c r="AB336" s="60"/>
      <c r="AC336" s="35"/>
      <c r="AD336" s="55"/>
    </row>
    <row r="337" spans="1:31" ht="17.25" customHeight="1" x14ac:dyDescent="0.15">
      <c r="A337" s="36" t="s">
        <v>78</v>
      </c>
      <c r="B337" s="1881" t="s">
        <v>240</v>
      </c>
      <c r="C337" s="1882">
        <f>C336/C335</f>
        <v>885.01593839541545</v>
      </c>
      <c r="D337" s="1883">
        <v>0</v>
      </c>
      <c r="E337" s="1913">
        <v>0</v>
      </c>
      <c r="F337" s="1913">
        <v>0</v>
      </c>
      <c r="G337" s="1913">
        <v>0</v>
      </c>
      <c r="H337" s="1913">
        <v>0</v>
      </c>
      <c r="I337" s="1913">
        <v>0</v>
      </c>
      <c r="J337" s="1913">
        <v>1339</v>
      </c>
      <c r="K337" s="1884">
        <v>742</v>
      </c>
      <c r="L337" s="1884">
        <v>729</v>
      </c>
      <c r="M337" s="1884">
        <v>1155</v>
      </c>
      <c r="N337" s="1884">
        <v>0</v>
      </c>
      <c r="O337" s="1885">
        <v>0</v>
      </c>
      <c r="P337" s="35"/>
      <c r="Q337" s="35"/>
      <c r="R337" s="35"/>
      <c r="S337" s="35"/>
      <c r="T337" s="35"/>
      <c r="U337" s="58"/>
      <c r="Z337" s="59"/>
      <c r="AA337" s="59"/>
      <c r="AB337" s="60"/>
      <c r="AC337" s="35"/>
    </row>
    <row r="338" spans="1:31" ht="17.25" customHeight="1" x14ac:dyDescent="0.15">
      <c r="A338" s="37" t="s">
        <v>79</v>
      </c>
      <c r="B338" s="1876" t="s">
        <v>239</v>
      </c>
      <c r="C338" s="1877">
        <f>SUM(D338:O338)</f>
        <v>2454.4470000000001</v>
      </c>
      <c r="D338" s="1878">
        <v>302.62599999999998</v>
      </c>
      <c r="E338" s="69">
        <v>537.774</v>
      </c>
      <c r="F338" s="69">
        <v>579.36599999999999</v>
      </c>
      <c r="G338" s="69">
        <v>439.32</v>
      </c>
      <c r="H338" s="69">
        <v>318.79899999999998</v>
      </c>
      <c r="I338" s="63">
        <v>27.577999999999999</v>
      </c>
      <c r="J338" s="1879">
        <v>0.70499999999999996</v>
      </c>
      <c r="K338" s="69">
        <v>9.5000000000000001E-2</v>
      </c>
      <c r="L338" s="63">
        <v>0</v>
      </c>
      <c r="M338" s="69">
        <v>0.35299999999999998</v>
      </c>
      <c r="N338" s="69">
        <v>35.414000000000001</v>
      </c>
      <c r="O338" s="1880">
        <v>212.417</v>
      </c>
      <c r="P338" s="35"/>
      <c r="Q338" s="35"/>
      <c r="R338" s="35"/>
      <c r="S338" s="35"/>
      <c r="T338" s="35"/>
      <c r="U338" s="58"/>
      <c r="Z338" s="59"/>
      <c r="AA338" s="59"/>
      <c r="AB338" s="60"/>
      <c r="AC338" s="35"/>
      <c r="AE338" s="14"/>
    </row>
    <row r="339" spans="1:31" ht="17.25" customHeight="1" x14ac:dyDescent="0.15">
      <c r="A339" s="34" t="s">
        <v>80</v>
      </c>
      <c r="B339" s="1876" t="s">
        <v>15</v>
      </c>
      <c r="C339" s="1877">
        <f>SUM(D339:O339)</f>
        <v>3163124.0420000004</v>
      </c>
      <c r="D339" s="1878">
        <v>494951.34399999998</v>
      </c>
      <c r="E339" s="69">
        <v>700128.07799999998</v>
      </c>
      <c r="F339" s="69">
        <v>673821.06599999999</v>
      </c>
      <c r="G339" s="69">
        <v>482830.70799999998</v>
      </c>
      <c r="H339" s="69">
        <v>291507.23599999998</v>
      </c>
      <c r="I339" s="63">
        <v>23481.83</v>
      </c>
      <c r="J339" s="1879">
        <v>1122.509</v>
      </c>
      <c r="K339" s="69">
        <v>108.97199999999999</v>
      </c>
      <c r="L339" s="63">
        <v>0</v>
      </c>
      <c r="M339" s="69">
        <v>1015.2</v>
      </c>
      <c r="N339" s="69">
        <v>78746.452000000005</v>
      </c>
      <c r="O339" s="1880">
        <v>415410.647</v>
      </c>
      <c r="P339" s="35"/>
      <c r="Q339" s="35"/>
      <c r="R339" s="35"/>
      <c r="S339" s="35"/>
      <c r="T339" s="35"/>
      <c r="U339" s="58"/>
      <c r="Z339" s="59"/>
      <c r="AA339" s="59"/>
      <c r="AB339" s="60"/>
      <c r="AC339" s="35"/>
      <c r="AE339" s="20"/>
    </row>
    <row r="340" spans="1:31" ht="17.25" customHeight="1" x14ac:dyDescent="0.15">
      <c r="A340" s="36" t="s">
        <v>80</v>
      </c>
      <c r="B340" s="1881" t="s">
        <v>240</v>
      </c>
      <c r="C340" s="1882">
        <f>C339/C338</f>
        <v>1288.7318577259971</v>
      </c>
      <c r="D340" s="1883">
        <v>1636</v>
      </c>
      <c r="E340" s="1884">
        <v>1302</v>
      </c>
      <c r="F340" s="1884">
        <v>1163</v>
      </c>
      <c r="G340" s="1884">
        <v>1099</v>
      </c>
      <c r="H340" s="1884">
        <v>914</v>
      </c>
      <c r="I340" s="281">
        <v>851</v>
      </c>
      <c r="J340" s="1884">
        <v>1592</v>
      </c>
      <c r="K340" s="1884">
        <v>1147</v>
      </c>
      <c r="L340" s="281">
        <v>0</v>
      </c>
      <c r="M340" s="1884">
        <v>2876</v>
      </c>
      <c r="N340" s="1884">
        <v>2224</v>
      </c>
      <c r="O340" s="1885">
        <v>1956</v>
      </c>
      <c r="P340" s="35"/>
      <c r="Q340" s="35"/>
      <c r="R340" s="35"/>
      <c r="S340" s="35"/>
      <c r="T340" s="35"/>
      <c r="V340" s="59"/>
      <c r="W340" s="60"/>
      <c r="X340" s="35"/>
      <c r="Z340" s="20"/>
    </row>
    <row r="341" spans="1:31" ht="17.25" customHeight="1" x14ac:dyDescent="0.15">
      <c r="A341" s="37" t="s">
        <v>81</v>
      </c>
      <c r="B341" s="1886" t="s">
        <v>239</v>
      </c>
      <c r="C341" s="1877">
        <f>SUM(D341:O341)</f>
        <v>1588.6889999999999</v>
      </c>
      <c r="D341" s="673">
        <v>196.114</v>
      </c>
      <c r="E341" s="69">
        <v>317.08</v>
      </c>
      <c r="F341" s="69">
        <v>357.54599999999999</v>
      </c>
      <c r="G341" s="69">
        <v>291.86</v>
      </c>
      <c r="H341" s="69">
        <v>216.03100000000001</v>
      </c>
      <c r="I341" s="69">
        <v>11.403</v>
      </c>
      <c r="J341" s="1879">
        <v>0</v>
      </c>
      <c r="K341" s="69">
        <v>0</v>
      </c>
      <c r="L341" s="69">
        <v>6.2519999999999998</v>
      </c>
      <c r="M341" s="69">
        <v>3.1E-2</v>
      </c>
      <c r="N341" s="69">
        <v>24.939</v>
      </c>
      <c r="O341" s="1880">
        <v>167.43299999999999</v>
      </c>
      <c r="P341" s="35"/>
      <c r="Q341" s="55"/>
      <c r="R341" s="56"/>
      <c r="S341" s="35"/>
      <c r="T341" s="35"/>
      <c r="V341" s="59"/>
      <c r="W341" s="60"/>
      <c r="X341" s="35"/>
      <c r="Z341" s="20"/>
    </row>
    <row r="342" spans="1:31" ht="17.25" customHeight="1" x14ac:dyDescent="0.15">
      <c r="A342" s="34" t="s">
        <v>81</v>
      </c>
      <c r="B342" s="1876" t="s">
        <v>15</v>
      </c>
      <c r="C342" s="1877">
        <f>SUM(D342:O342)</f>
        <v>2086691.0989999999</v>
      </c>
      <c r="D342" s="673">
        <v>324197.21999999997</v>
      </c>
      <c r="E342" s="69">
        <v>430812.84</v>
      </c>
      <c r="F342" s="69">
        <v>423890.67200000002</v>
      </c>
      <c r="G342" s="69">
        <v>324307.99</v>
      </c>
      <c r="H342" s="69">
        <v>194962.75</v>
      </c>
      <c r="I342" s="69">
        <v>8607.4290000000001</v>
      </c>
      <c r="J342" s="1879">
        <v>0</v>
      </c>
      <c r="K342" s="69">
        <v>0</v>
      </c>
      <c r="L342" s="69">
        <v>3117.21</v>
      </c>
      <c r="M342" s="69">
        <v>81.215999999999994</v>
      </c>
      <c r="N342" s="69">
        <v>50874.868999999999</v>
      </c>
      <c r="O342" s="1880">
        <v>325838.90299999999</v>
      </c>
      <c r="P342" s="35"/>
      <c r="Q342" s="35"/>
      <c r="R342" s="35"/>
      <c r="S342" s="56"/>
      <c r="V342" s="59"/>
      <c r="W342" s="60"/>
      <c r="X342" s="35"/>
      <c r="Y342" s="55"/>
      <c r="Z342" s="20"/>
    </row>
    <row r="343" spans="1:31" ht="17.25" customHeight="1" x14ac:dyDescent="0.15">
      <c r="A343" s="36" t="s">
        <v>81</v>
      </c>
      <c r="B343" s="1881" t="s">
        <v>240</v>
      </c>
      <c r="C343" s="1882">
        <f>C342/C341</f>
        <v>1313.4673299808837</v>
      </c>
      <c r="D343" s="669">
        <v>1653</v>
      </c>
      <c r="E343" s="1884">
        <v>1359</v>
      </c>
      <c r="F343" s="1884">
        <v>1186</v>
      </c>
      <c r="G343" s="1884">
        <v>1111</v>
      </c>
      <c r="H343" s="1884">
        <v>902</v>
      </c>
      <c r="I343" s="1884">
        <v>755</v>
      </c>
      <c r="J343" s="1884">
        <v>0</v>
      </c>
      <c r="K343" s="1884">
        <v>0</v>
      </c>
      <c r="L343" s="1884">
        <v>499</v>
      </c>
      <c r="M343" s="1884">
        <v>2620</v>
      </c>
      <c r="N343" s="1884">
        <v>2040</v>
      </c>
      <c r="O343" s="1885">
        <v>1946</v>
      </c>
      <c r="P343" s="35"/>
      <c r="Q343" s="62"/>
      <c r="R343" s="35"/>
      <c r="S343" s="35"/>
      <c r="T343" s="56"/>
      <c r="U343" s="1716"/>
      <c r="V343" s="59"/>
      <c r="W343" s="60"/>
      <c r="X343" s="35"/>
      <c r="Y343" s="55"/>
      <c r="Z343" s="20"/>
    </row>
    <row r="344" spans="1:31" ht="17.25" customHeight="1" x14ac:dyDescent="0.15">
      <c r="A344" s="37" t="s">
        <v>82</v>
      </c>
      <c r="B344" s="1876" t="s">
        <v>239</v>
      </c>
      <c r="C344" s="1877">
        <f>SUM(D344:O344)</f>
        <v>5753.9929999999995</v>
      </c>
      <c r="D344" s="1930">
        <v>0.80500000000000005</v>
      </c>
      <c r="E344" s="66">
        <v>1.5940000000000001</v>
      </c>
      <c r="F344" s="66">
        <v>6.0460000000000003</v>
      </c>
      <c r="G344" s="66">
        <v>271.61700000000002</v>
      </c>
      <c r="H344" s="66">
        <v>1861.539</v>
      </c>
      <c r="I344" s="280">
        <v>2778.2449999999999</v>
      </c>
      <c r="J344" s="66">
        <v>428.67700000000002</v>
      </c>
      <c r="K344" s="66">
        <v>163.59100000000001</v>
      </c>
      <c r="L344" s="66">
        <v>191.48500000000001</v>
      </c>
      <c r="M344" s="66">
        <v>24.896999999999998</v>
      </c>
      <c r="N344" s="66">
        <v>25.497</v>
      </c>
      <c r="O344" s="1931">
        <v>0</v>
      </c>
      <c r="P344" s="35"/>
      <c r="Q344" s="35"/>
      <c r="R344" s="60"/>
      <c r="S344" s="35"/>
      <c r="T344" s="71"/>
      <c r="V344" s="59"/>
      <c r="W344" s="60"/>
      <c r="X344" s="35"/>
      <c r="Y344" s="55"/>
      <c r="Z344" s="20"/>
    </row>
    <row r="345" spans="1:31" ht="17.25" customHeight="1" x14ac:dyDescent="0.15">
      <c r="A345" s="34" t="s">
        <v>83</v>
      </c>
      <c r="B345" s="1876" t="s">
        <v>15</v>
      </c>
      <c r="C345" s="1877">
        <f>SUM(D345:O345)</f>
        <v>2502529.9750000001</v>
      </c>
      <c r="D345" s="1930">
        <v>604.18200000000002</v>
      </c>
      <c r="E345" s="66">
        <v>947.55700000000002</v>
      </c>
      <c r="F345" s="66">
        <v>4006.4290000000001</v>
      </c>
      <c r="G345" s="66">
        <v>153097.20499999999</v>
      </c>
      <c r="H345" s="66">
        <v>839874.82</v>
      </c>
      <c r="I345" s="280">
        <v>1171233.993</v>
      </c>
      <c r="J345" s="66">
        <v>139290.24600000001</v>
      </c>
      <c r="K345" s="66">
        <v>80449.865000000005</v>
      </c>
      <c r="L345" s="66">
        <v>92540.358999999997</v>
      </c>
      <c r="M345" s="66">
        <v>8762.5480000000007</v>
      </c>
      <c r="N345" s="66">
        <v>11722.771000000001</v>
      </c>
      <c r="O345" s="1931">
        <v>0</v>
      </c>
      <c r="P345" s="35"/>
      <c r="Q345" s="35"/>
      <c r="R345" s="35"/>
      <c r="S345" s="35"/>
      <c r="V345" s="59"/>
      <c r="W345" s="60"/>
      <c r="X345" s="35"/>
      <c r="Z345" s="20"/>
    </row>
    <row r="346" spans="1:31" ht="17.25" customHeight="1" x14ac:dyDescent="0.15">
      <c r="A346" s="36" t="s">
        <v>83</v>
      </c>
      <c r="B346" s="1881" t="s">
        <v>240</v>
      </c>
      <c r="C346" s="1882">
        <f>C345/C344</f>
        <v>434.92058036914545</v>
      </c>
      <c r="D346" s="1883">
        <v>751</v>
      </c>
      <c r="E346" s="1884">
        <v>594</v>
      </c>
      <c r="F346" s="1884">
        <v>663</v>
      </c>
      <c r="G346" s="1884">
        <v>564</v>
      </c>
      <c r="H346" s="1884">
        <v>451</v>
      </c>
      <c r="I346" s="281">
        <v>422</v>
      </c>
      <c r="J346" s="1884">
        <v>325</v>
      </c>
      <c r="K346" s="1884">
        <v>492</v>
      </c>
      <c r="L346" s="1884">
        <v>483</v>
      </c>
      <c r="M346" s="1884">
        <v>352</v>
      </c>
      <c r="N346" s="1884">
        <v>460</v>
      </c>
      <c r="O346" s="1885">
        <v>0</v>
      </c>
      <c r="P346" s="35"/>
      <c r="Q346" s="57"/>
      <c r="R346" s="35"/>
      <c r="S346" s="41"/>
      <c r="T346" s="58"/>
      <c r="U346" s="1716"/>
      <c r="V346" s="59"/>
      <c r="W346" s="60"/>
      <c r="X346" s="35"/>
      <c r="Z346" s="20"/>
    </row>
    <row r="347" spans="1:31" ht="17.25" customHeight="1" x14ac:dyDescent="0.15">
      <c r="A347" s="37" t="s">
        <v>84</v>
      </c>
      <c r="B347" s="1886" t="s">
        <v>239</v>
      </c>
      <c r="C347" s="1877">
        <f>SUM(D347:O347)</f>
        <v>637.90199999999993</v>
      </c>
      <c r="D347" s="1878">
        <v>0</v>
      </c>
      <c r="E347" s="1911">
        <v>0</v>
      </c>
      <c r="F347" s="1911">
        <v>0</v>
      </c>
      <c r="G347" s="69">
        <v>0</v>
      </c>
      <c r="H347" s="69">
        <v>13.244999999999999</v>
      </c>
      <c r="I347" s="69">
        <v>22.318000000000001</v>
      </c>
      <c r="J347" s="1879">
        <v>53.765000000000001</v>
      </c>
      <c r="K347" s="69">
        <v>141.417</v>
      </c>
      <c r="L347" s="69">
        <v>185.233</v>
      </c>
      <c r="M347" s="69">
        <v>194.869</v>
      </c>
      <c r="N347" s="69">
        <v>23.957000000000001</v>
      </c>
      <c r="O347" s="1880">
        <v>3.0979999999999999</v>
      </c>
      <c r="P347" s="35"/>
      <c r="Q347" s="55"/>
      <c r="R347" s="56"/>
      <c r="S347" s="35"/>
      <c r="T347" s="71"/>
      <c r="V347" s="59"/>
      <c r="W347" s="60"/>
      <c r="X347" s="35"/>
      <c r="Z347" s="20"/>
    </row>
    <row r="348" spans="1:31" ht="17.25" customHeight="1" x14ac:dyDescent="0.15">
      <c r="A348" s="34" t="s">
        <v>84</v>
      </c>
      <c r="B348" s="1876" t="s">
        <v>15</v>
      </c>
      <c r="C348" s="1877">
        <f>SUM(D348:O348)</f>
        <v>290892.90100000001</v>
      </c>
      <c r="D348" s="1878">
        <v>0</v>
      </c>
      <c r="E348" s="1911">
        <v>0</v>
      </c>
      <c r="F348" s="1911">
        <v>0</v>
      </c>
      <c r="G348" s="69">
        <v>0</v>
      </c>
      <c r="H348" s="69">
        <v>5580.143</v>
      </c>
      <c r="I348" s="69">
        <v>8830.9809999999998</v>
      </c>
      <c r="J348" s="1879">
        <v>25145.079000000002</v>
      </c>
      <c r="K348" s="69">
        <v>70949.259999999995</v>
      </c>
      <c r="L348" s="69">
        <v>89423.149000000005</v>
      </c>
      <c r="M348" s="69">
        <v>78863.861000000004</v>
      </c>
      <c r="N348" s="69">
        <v>10753.56</v>
      </c>
      <c r="O348" s="1880">
        <v>1346.8679999999999</v>
      </c>
      <c r="P348" s="35"/>
      <c r="Q348" s="35"/>
      <c r="R348" s="35"/>
      <c r="S348" s="56"/>
      <c r="V348" s="59"/>
      <c r="W348" s="60"/>
      <c r="X348" s="35"/>
      <c r="Z348" s="14"/>
      <c r="AA348" s="41"/>
    </row>
    <row r="349" spans="1:31" ht="17.25" customHeight="1" x14ac:dyDescent="0.15">
      <c r="A349" s="36" t="s">
        <v>84</v>
      </c>
      <c r="B349" s="1881" t="s">
        <v>240</v>
      </c>
      <c r="C349" s="1882">
        <f>C348/C347</f>
        <v>456.01503208956871</v>
      </c>
      <c r="D349" s="1883">
        <v>0</v>
      </c>
      <c r="E349" s="1913">
        <v>0</v>
      </c>
      <c r="F349" s="1913">
        <v>0</v>
      </c>
      <c r="G349" s="1884">
        <v>0</v>
      </c>
      <c r="H349" s="1884">
        <v>421</v>
      </c>
      <c r="I349" s="1884">
        <v>396</v>
      </c>
      <c r="J349" s="1884">
        <v>468</v>
      </c>
      <c r="K349" s="1884">
        <v>502</v>
      </c>
      <c r="L349" s="1884">
        <v>483</v>
      </c>
      <c r="M349" s="1884">
        <v>405</v>
      </c>
      <c r="N349" s="1884">
        <v>449</v>
      </c>
      <c r="O349" s="1885">
        <v>435</v>
      </c>
      <c r="P349" s="35"/>
      <c r="Q349" s="62"/>
      <c r="R349" s="35"/>
      <c r="S349" s="35"/>
      <c r="T349" s="56"/>
      <c r="U349" s="1716"/>
      <c r="Z349" s="20"/>
    </row>
    <row r="350" spans="1:31" ht="17.25" customHeight="1" x14ac:dyDescent="0.15">
      <c r="A350" s="37" t="s">
        <v>85</v>
      </c>
      <c r="B350" s="1876" t="s">
        <v>239</v>
      </c>
      <c r="C350" s="1877">
        <f>SUM(D350:O350)</f>
        <v>1349.46</v>
      </c>
      <c r="D350" s="1878">
        <v>0</v>
      </c>
      <c r="E350" s="1911">
        <v>0</v>
      </c>
      <c r="F350" s="1911">
        <v>0</v>
      </c>
      <c r="G350" s="69">
        <v>48.314999999999998</v>
      </c>
      <c r="H350" s="69">
        <v>627.86</v>
      </c>
      <c r="I350" s="69">
        <v>581.81500000000005</v>
      </c>
      <c r="J350" s="1879">
        <v>91.47</v>
      </c>
      <c r="K350" s="69">
        <v>0</v>
      </c>
      <c r="L350" s="69">
        <v>0</v>
      </c>
      <c r="M350" s="69">
        <v>0</v>
      </c>
      <c r="N350" s="69">
        <v>0</v>
      </c>
      <c r="O350" s="1880">
        <v>0</v>
      </c>
      <c r="P350" s="35"/>
      <c r="Q350" s="35"/>
      <c r="R350" s="60"/>
      <c r="S350" s="35"/>
      <c r="T350" s="71"/>
      <c r="Z350" s="20"/>
    </row>
    <row r="351" spans="1:31" ht="17.25" customHeight="1" x14ac:dyDescent="0.15">
      <c r="A351" s="34" t="s">
        <v>85</v>
      </c>
      <c r="B351" s="1876" t="s">
        <v>15</v>
      </c>
      <c r="C351" s="1877">
        <f>SUM(D351:O351)</f>
        <v>600936.06000000006</v>
      </c>
      <c r="D351" s="1878">
        <v>0</v>
      </c>
      <c r="E351" s="1911">
        <v>0</v>
      </c>
      <c r="F351" s="1911">
        <v>0</v>
      </c>
      <c r="G351" s="69">
        <v>27152.712</v>
      </c>
      <c r="H351" s="69">
        <v>291856.821</v>
      </c>
      <c r="I351" s="69">
        <v>254595.641</v>
      </c>
      <c r="J351" s="1879">
        <v>27330.885999999999</v>
      </c>
      <c r="K351" s="69">
        <v>0</v>
      </c>
      <c r="L351" s="69">
        <v>0</v>
      </c>
      <c r="M351" s="69">
        <v>0</v>
      </c>
      <c r="N351" s="69">
        <v>0</v>
      </c>
      <c r="O351" s="1880">
        <v>0</v>
      </c>
      <c r="P351" s="35"/>
      <c r="Q351" s="35"/>
      <c r="R351" s="35"/>
      <c r="S351" s="35"/>
      <c r="Y351" s="59"/>
      <c r="Z351" s="20"/>
    </row>
    <row r="352" spans="1:31" ht="17.25" customHeight="1" x14ac:dyDescent="0.15">
      <c r="A352" s="36" t="s">
        <v>85</v>
      </c>
      <c r="B352" s="1881" t="s">
        <v>240</v>
      </c>
      <c r="C352" s="1882">
        <f>C351/C350</f>
        <v>445.31594860166291</v>
      </c>
      <c r="D352" s="1883">
        <v>0</v>
      </c>
      <c r="E352" s="1913">
        <v>0</v>
      </c>
      <c r="F352" s="1913">
        <v>0</v>
      </c>
      <c r="G352" s="1884">
        <v>562</v>
      </c>
      <c r="H352" s="1884">
        <v>465</v>
      </c>
      <c r="I352" s="1884">
        <v>438</v>
      </c>
      <c r="J352" s="1884">
        <v>299</v>
      </c>
      <c r="K352" s="1884">
        <v>0</v>
      </c>
      <c r="L352" s="1884">
        <v>0</v>
      </c>
      <c r="M352" s="1884">
        <v>0</v>
      </c>
      <c r="N352" s="1884">
        <v>0</v>
      </c>
      <c r="O352" s="1885">
        <v>0</v>
      </c>
      <c r="P352" s="35"/>
      <c r="Q352" s="62"/>
      <c r="R352" s="35"/>
      <c r="S352" s="59"/>
      <c r="T352" s="58"/>
      <c r="U352" s="1716"/>
      <c r="Y352" s="41"/>
      <c r="Z352" s="20"/>
    </row>
    <row r="353" spans="1:26" ht="17.25" customHeight="1" x14ac:dyDescent="0.15">
      <c r="A353" s="37" t="s">
        <v>86</v>
      </c>
      <c r="B353" s="1886" t="s">
        <v>239</v>
      </c>
      <c r="C353" s="1877">
        <f>SUM(D353:O353)</f>
        <v>1051.2050000000002</v>
      </c>
      <c r="D353" s="1878">
        <v>0</v>
      </c>
      <c r="E353" s="1911">
        <v>0</v>
      </c>
      <c r="F353" s="1911">
        <v>0</v>
      </c>
      <c r="G353" s="69">
        <v>19.59</v>
      </c>
      <c r="H353" s="69">
        <v>416.35</v>
      </c>
      <c r="I353" s="69">
        <v>578.33500000000004</v>
      </c>
      <c r="J353" s="1879">
        <v>36.534999999999997</v>
      </c>
      <c r="K353" s="69">
        <v>0.39500000000000002</v>
      </c>
      <c r="L353" s="69">
        <v>0</v>
      </c>
      <c r="M353" s="69">
        <v>0</v>
      </c>
      <c r="N353" s="69">
        <v>0</v>
      </c>
      <c r="O353" s="1880">
        <v>0</v>
      </c>
      <c r="P353" s="35"/>
      <c r="Q353" s="35"/>
      <c r="R353" s="60"/>
      <c r="S353" s="35"/>
      <c r="T353" s="71"/>
      <c r="Z353" s="20"/>
    </row>
    <row r="354" spans="1:26" ht="17.25" customHeight="1" x14ac:dyDescent="0.15">
      <c r="A354" s="34" t="s">
        <v>86</v>
      </c>
      <c r="B354" s="1876" t="s">
        <v>15</v>
      </c>
      <c r="C354" s="1877">
        <f>SUM(D354:O354)</f>
        <v>467364.66599999997</v>
      </c>
      <c r="D354" s="1878">
        <v>0</v>
      </c>
      <c r="E354" s="1911">
        <v>0</v>
      </c>
      <c r="F354" s="1911">
        <v>0</v>
      </c>
      <c r="G354" s="69">
        <v>11261.16</v>
      </c>
      <c r="H354" s="69">
        <v>188696.212</v>
      </c>
      <c r="I354" s="69">
        <v>255321.66200000001</v>
      </c>
      <c r="J354" s="1879">
        <v>11956.031999999999</v>
      </c>
      <c r="K354" s="69">
        <v>129.6</v>
      </c>
      <c r="L354" s="69">
        <v>0</v>
      </c>
      <c r="M354" s="69">
        <v>0</v>
      </c>
      <c r="N354" s="69">
        <v>0</v>
      </c>
      <c r="O354" s="1880">
        <v>0</v>
      </c>
      <c r="P354" s="35"/>
      <c r="Q354" s="35"/>
      <c r="R354" s="35"/>
      <c r="S354" s="35"/>
      <c r="Z354" s="20"/>
    </row>
    <row r="355" spans="1:26" ht="17.25" customHeight="1" x14ac:dyDescent="0.15">
      <c r="A355" s="36" t="s">
        <v>86</v>
      </c>
      <c r="B355" s="1881" t="s">
        <v>240</v>
      </c>
      <c r="C355" s="1882">
        <f>C354/C353</f>
        <v>444.59897546149409</v>
      </c>
      <c r="D355" s="1883">
        <v>0</v>
      </c>
      <c r="E355" s="1913">
        <v>0</v>
      </c>
      <c r="F355" s="1913">
        <v>0</v>
      </c>
      <c r="G355" s="1884">
        <v>575</v>
      </c>
      <c r="H355" s="1884">
        <v>453</v>
      </c>
      <c r="I355" s="1884">
        <v>441</v>
      </c>
      <c r="J355" s="1884">
        <v>327</v>
      </c>
      <c r="K355" s="1884">
        <v>328</v>
      </c>
      <c r="L355" s="1884">
        <v>0</v>
      </c>
      <c r="M355" s="1884">
        <v>0</v>
      </c>
      <c r="N355" s="1884">
        <v>0</v>
      </c>
      <c r="O355" s="1885">
        <v>0</v>
      </c>
      <c r="P355" s="35"/>
      <c r="Q355" s="57"/>
      <c r="R355" s="35"/>
      <c r="S355" s="35"/>
      <c r="T355" s="58"/>
      <c r="U355" s="1716"/>
      <c r="Z355" s="20"/>
    </row>
    <row r="356" spans="1:26" ht="17.25" customHeight="1" x14ac:dyDescent="0.15">
      <c r="A356" s="37" t="s">
        <v>87</v>
      </c>
      <c r="B356" s="1876" t="s">
        <v>239</v>
      </c>
      <c r="C356" s="1877">
        <f>SUM(D356:O356)</f>
        <v>1317.971</v>
      </c>
      <c r="D356" s="1878">
        <v>0.06</v>
      </c>
      <c r="E356" s="1911">
        <v>0</v>
      </c>
      <c r="F356" s="1911">
        <v>0</v>
      </c>
      <c r="G356" s="69">
        <v>7.4</v>
      </c>
      <c r="H356" s="69">
        <v>129.98099999999999</v>
      </c>
      <c r="I356" s="69">
        <v>641.245</v>
      </c>
      <c r="J356" s="1879">
        <v>492.35599999999999</v>
      </c>
      <c r="K356" s="69">
        <v>34.590000000000003</v>
      </c>
      <c r="L356" s="69">
        <v>10.545</v>
      </c>
      <c r="M356" s="69">
        <v>1.794</v>
      </c>
      <c r="N356" s="69">
        <v>0</v>
      </c>
      <c r="O356" s="1880">
        <v>0</v>
      </c>
      <c r="P356" s="35"/>
      <c r="Q356" s="57"/>
      <c r="R356" s="60"/>
      <c r="S356" s="35"/>
      <c r="T356" s="71"/>
      <c r="Z356" s="20"/>
    </row>
    <row r="357" spans="1:26" ht="17.25" customHeight="1" x14ac:dyDescent="0.15">
      <c r="A357" s="34" t="s">
        <v>87</v>
      </c>
      <c r="B357" s="1876" t="s">
        <v>15</v>
      </c>
      <c r="C357" s="1877">
        <f>SUM(D357:O357)</f>
        <v>273733.50599999999</v>
      </c>
      <c r="D357" s="1878">
        <v>8.1430000000000007</v>
      </c>
      <c r="E357" s="1911">
        <v>0</v>
      </c>
      <c r="F357" s="1911">
        <v>0</v>
      </c>
      <c r="G357" s="69">
        <v>2796.3890000000001</v>
      </c>
      <c r="H357" s="69">
        <v>34308.481</v>
      </c>
      <c r="I357" s="69">
        <v>161516.23300000001</v>
      </c>
      <c r="J357" s="1879">
        <v>69215.861000000004</v>
      </c>
      <c r="K357" s="69">
        <v>3245.212</v>
      </c>
      <c r="L357" s="69">
        <v>2274.6909999999998</v>
      </c>
      <c r="M357" s="69">
        <v>368.49599999999998</v>
      </c>
      <c r="N357" s="69">
        <v>0</v>
      </c>
      <c r="O357" s="1880">
        <v>0</v>
      </c>
      <c r="P357" s="35"/>
      <c r="Q357" s="57"/>
      <c r="R357" s="60"/>
      <c r="S357" s="35"/>
      <c r="Z357" s="20"/>
    </row>
    <row r="358" spans="1:26" ht="17.25" customHeight="1" x14ac:dyDescent="0.15">
      <c r="A358" s="36" t="s">
        <v>87</v>
      </c>
      <c r="B358" s="1881" t="s">
        <v>240</v>
      </c>
      <c r="C358" s="1882">
        <f>C357/C356</f>
        <v>207.69311767861356</v>
      </c>
      <c r="D358" s="1883">
        <v>136</v>
      </c>
      <c r="E358" s="1913">
        <v>0</v>
      </c>
      <c r="F358" s="1913">
        <v>0</v>
      </c>
      <c r="G358" s="1884">
        <v>378</v>
      </c>
      <c r="H358" s="1884">
        <v>264</v>
      </c>
      <c r="I358" s="1884">
        <v>252</v>
      </c>
      <c r="J358" s="1884">
        <v>141</v>
      </c>
      <c r="K358" s="1884">
        <v>94</v>
      </c>
      <c r="L358" s="1884">
        <v>216</v>
      </c>
      <c r="M358" s="1884">
        <v>205</v>
      </c>
      <c r="N358" s="1884">
        <v>0</v>
      </c>
      <c r="O358" s="1885">
        <v>0</v>
      </c>
      <c r="P358" s="35"/>
      <c r="Q358" s="57"/>
      <c r="R358" s="60"/>
      <c r="S358" s="35"/>
      <c r="T358" s="58"/>
      <c r="U358" s="1716"/>
      <c r="Z358" s="14"/>
    </row>
    <row r="359" spans="1:26" ht="17.25" customHeight="1" x14ac:dyDescent="0.15">
      <c r="A359" s="37" t="s">
        <v>88</v>
      </c>
      <c r="B359" s="1876" t="s">
        <v>239</v>
      </c>
      <c r="C359" s="1877">
        <f>SUM(D359:O359)</f>
        <v>2746.5310000000004</v>
      </c>
      <c r="D359" s="1878">
        <v>0</v>
      </c>
      <c r="E359" s="1911">
        <v>0</v>
      </c>
      <c r="F359" s="69">
        <v>42.097999999999999</v>
      </c>
      <c r="G359" s="69">
        <v>221.15899999999999</v>
      </c>
      <c r="H359" s="69">
        <v>547.13099999999997</v>
      </c>
      <c r="I359" s="69">
        <v>1168.9190000000001</v>
      </c>
      <c r="J359" s="1879">
        <v>626.12699999999995</v>
      </c>
      <c r="K359" s="69">
        <v>105.943</v>
      </c>
      <c r="L359" s="69">
        <v>19.731999999999999</v>
      </c>
      <c r="M359" s="69">
        <v>13.238</v>
      </c>
      <c r="N359" s="69">
        <v>2.1840000000000002</v>
      </c>
      <c r="O359" s="1880">
        <v>0</v>
      </c>
      <c r="P359" s="35"/>
      <c r="Q359" s="57"/>
      <c r="R359" s="60"/>
      <c r="S359" s="35"/>
      <c r="T359" s="71"/>
      <c r="V359" s="59"/>
      <c r="W359" s="59"/>
      <c r="Z359" s="72"/>
    </row>
    <row r="360" spans="1:26" ht="17.25" customHeight="1" x14ac:dyDescent="0.15">
      <c r="A360" s="34" t="s">
        <v>88</v>
      </c>
      <c r="B360" s="1876" t="s">
        <v>15</v>
      </c>
      <c r="C360" s="1877">
        <f>SUM(D360:O360)</f>
        <v>799199.86399999994</v>
      </c>
      <c r="D360" s="1878">
        <v>0</v>
      </c>
      <c r="E360" s="1911">
        <v>0</v>
      </c>
      <c r="F360" s="69">
        <v>21342.651999999998</v>
      </c>
      <c r="G360" s="69">
        <v>89149.941000000006</v>
      </c>
      <c r="H360" s="69">
        <v>201902.815</v>
      </c>
      <c r="I360" s="69">
        <v>328804.59700000001</v>
      </c>
      <c r="J360" s="1879">
        <v>119138.23</v>
      </c>
      <c r="K360" s="69">
        <v>28039.866999999998</v>
      </c>
      <c r="L360" s="69">
        <v>6164.2079999999996</v>
      </c>
      <c r="M360" s="69">
        <v>4083.8580000000002</v>
      </c>
      <c r="N360" s="69">
        <v>573.69600000000003</v>
      </c>
      <c r="O360" s="1880">
        <v>0</v>
      </c>
      <c r="P360" s="35"/>
      <c r="Q360" s="57"/>
      <c r="R360" s="60"/>
      <c r="S360" s="35"/>
      <c r="V360" s="59"/>
      <c r="W360" s="59"/>
      <c r="Z360" s="72"/>
    </row>
    <row r="361" spans="1:26" ht="17.25" customHeight="1" x14ac:dyDescent="0.15">
      <c r="A361" s="36" t="s">
        <v>88</v>
      </c>
      <c r="B361" s="1881" t="s">
        <v>240</v>
      </c>
      <c r="C361" s="1882">
        <f>C360/C359</f>
        <v>290.98519696300525</v>
      </c>
      <c r="D361" s="1883">
        <v>0</v>
      </c>
      <c r="E361" s="1913">
        <v>0</v>
      </c>
      <c r="F361" s="1884">
        <v>507</v>
      </c>
      <c r="G361" s="1884">
        <v>403</v>
      </c>
      <c r="H361" s="1884">
        <v>369</v>
      </c>
      <c r="I361" s="1884">
        <v>281</v>
      </c>
      <c r="J361" s="1884">
        <v>190</v>
      </c>
      <c r="K361" s="1884">
        <v>265</v>
      </c>
      <c r="L361" s="1884">
        <v>312</v>
      </c>
      <c r="M361" s="1884">
        <v>308</v>
      </c>
      <c r="N361" s="1884">
        <v>263</v>
      </c>
      <c r="O361" s="1885">
        <v>0</v>
      </c>
      <c r="P361" s="35"/>
      <c r="Q361" s="57"/>
      <c r="R361" s="60"/>
      <c r="S361" s="35"/>
      <c r="T361" s="58"/>
      <c r="U361" s="1716"/>
      <c r="V361" s="59"/>
      <c r="W361" s="59"/>
      <c r="Z361" s="72"/>
    </row>
    <row r="362" spans="1:26" ht="17.25" customHeight="1" x14ac:dyDescent="0.15">
      <c r="A362" s="37" t="s">
        <v>89</v>
      </c>
      <c r="B362" s="1876" t="s">
        <v>239</v>
      </c>
      <c r="C362" s="1877">
        <f>SUM(D362:O362)</f>
        <v>990.40500000000009</v>
      </c>
      <c r="D362" s="1878">
        <v>0</v>
      </c>
      <c r="E362" s="1911">
        <v>0</v>
      </c>
      <c r="F362" s="1911">
        <v>0</v>
      </c>
      <c r="G362" s="69">
        <v>1.4999999999999999E-2</v>
      </c>
      <c r="H362" s="69">
        <v>0</v>
      </c>
      <c r="I362" s="69">
        <v>3.2000000000000001E-2</v>
      </c>
      <c r="J362" s="1879">
        <v>0.124</v>
      </c>
      <c r="K362" s="69">
        <v>5.8410000000000002</v>
      </c>
      <c r="L362" s="69">
        <v>414.49099999999999</v>
      </c>
      <c r="M362" s="69">
        <v>475.54300000000001</v>
      </c>
      <c r="N362" s="69">
        <v>90.423000000000002</v>
      </c>
      <c r="O362" s="1880">
        <v>3.9359999999999999</v>
      </c>
      <c r="P362" s="35"/>
      <c r="Q362" s="55"/>
      <c r="R362" s="56"/>
      <c r="S362" s="35"/>
      <c r="T362" s="71"/>
      <c r="Z362" s="72"/>
    </row>
    <row r="363" spans="1:26" ht="17.25" customHeight="1" x14ac:dyDescent="0.15">
      <c r="A363" s="34" t="s">
        <v>89</v>
      </c>
      <c r="B363" s="1915" t="s">
        <v>15</v>
      </c>
      <c r="C363" s="1916">
        <f>SUM(D363:O363)</f>
        <v>622484.15599999996</v>
      </c>
      <c r="D363" s="1878">
        <v>0</v>
      </c>
      <c r="E363" s="1911">
        <v>0</v>
      </c>
      <c r="F363" s="1911">
        <v>0</v>
      </c>
      <c r="G363" s="1919">
        <v>44.064</v>
      </c>
      <c r="H363" s="1919">
        <v>0</v>
      </c>
      <c r="I363" s="1919">
        <v>87.534000000000006</v>
      </c>
      <c r="J363" s="1920">
        <v>78.623999999999995</v>
      </c>
      <c r="K363" s="1919">
        <v>4205.0879999999997</v>
      </c>
      <c r="L363" s="1919">
        <v>244638.90400000001</v>
      </c>
      <c r="M363" s="1919">
        <v>294904.69799999997</v>
      </c>
      <c r="N363" s="1919">
        <v>75791.551000000007</v>
      </c>
      <c r="O363" s="1921">
        <v>2733.6930000000002</v>
      </c>
      <c r="P363" s="35"/>
      <c r="Q363" s="57"/>
      <c r="R363" s="60"/>
      <c r="S363" s="56"/>
      <c r="V363" s="59"/>
      <c r="W363" s="59"/>
      <c r="X363" s="59"/>
      <c r="Z363" s="72"/>
    </row>
    <row r="364" spans="1:26" ht="17.25" customHeight="1" thickBot="1" x14ac:dyDescent="0.2">
      <c r="A364" s="47" t="s">
        <v>89</v>
      </c>
      <c r="B364" s="1922" t="s">
        <v>240</v>
      </c>
      <c r="C364" s="1923">
        <f>C363/C362</f>
        <v>628.51475507494399</v>
      </c>
      <c r="D364" s="1899">
        <v>0</v>
      </c>
      <c r="E364" s="1924">
        <v>0</v>
      </c>
      <c r="F364" s="1924">
        <v>0</v>
      </c>
      <c r="G364" s="1900">
        <v>2938</v>
      </c>
      <c r="H364" s="1900">
        <v>0</v>
      </c>
      <c r="I364" s="1900">
        <v>2735</v>
      </c>
      <c r="J364" s="1900">
        <v>634</v>
      </c>
      <c r="K364" s="1900">
        <v>720</v>
      </c>
      <c r="L364" s="1900">
        <v>590</v>
      </c>
      <c r="M364" s="1900">
        <v>620</v>
      </c>
      <c r="N364" s="1900">
        <v>838</v>
      </c>
      <c r="O364" s="1901">
        <v>695</v>
      </c>
      <c r="P364" s="35"/>
      <c r="Q364" s="57"/>
      <c r="R364" s="60"/>
      <c r="S364" s="35"/>
      <c r="T364" s="56"/>
      <c r="U364" s="1716"/>
      <c r="Z364" s="72"/>
    </row>
    <row r="365" spans="1:26" ht="17.25" customHeight="1" x14ac:dyDescent="0.15">
      <c r="A365" s="73"/>
      <c r="B365" s="1932"/>
      <c r="C365" s="1925"/>
      <c r="D365" s="1925"/>
      <c r="E365" s="1925"/>
      <c r="F365" s="1925"/>
      <c r="G365" s="789"/>
      <c r="H365" s="789"/>
      <c r="I365" s="789"/>
      <c r="J365" s="789"/>
      <c r="K365" s="789"/>
      <c r="L365" s="789"/>
      <c r="M365" s="789"/>
      <c r="N365" s="789"/>
      <c r="O365" s="1933" t="s">
        <v>90</v>
      </c>
      <c r="P365" s="35"/>
      <c r="Q365" s="57"/>
      <c r="R365" s="60"/>
      <c r="S365" s="35"/>
      <c r="T365" s="71"/>
      <c r="W365" s="3"/>
      <c r="Z365" s="72"/>
    </row>
    <row r="366" spans="1:26" ht="17.25" customHeight="1" x14ac:dyDescent="0.15">
      <c r="A366" s="73"/>
      <c r="B366" s="1932"/>
      <c r="C366" s="1925"/>
      <c r="D366" s="1925"/>
      <c r="E366" s="1925"/>
      <c r="F366" s="1925"/>
      <c r="G366" s="789"/>
      <c r="H366" s="789"/>
      <c r="I366" s="789"/>
      <c r="J366" s="789"/>
      <c r="K366" s="789"/>
      <c r="L366" s="789"/>
      <c r="M366" s="789"/>
      <c r="N366" s="789"/>
      <c r="O366" s="789"/>
      <c r="P366" s="35"/>
      <c r="Q366" s="57"/>
      <c r="R366" s="60"/>
      <c r="S366" s="35"/>
      <c r="V366" s="59"/>
      <c r="W366" s="59"/>
      <c r="Z366" s="72"/>
    </row>
    <row r="367" spans="1:26" ht="17.25" customHeight="1" x14ac:dyDescent="0.15">
      <c r="A367" s="73"/>
      <c r="B367" s="1932"/>
      <c r="C367" s="1925"/>
      <c r="D367" s="1925"/>
      <c r="E367" s="1925"/>
      <c r="F367" s="1925"/>
      <c r="G367" s="789"/>
      <c r="H367" s="789"/>
      <c r="I367" s="789"/>
      <c r="J367" s="789"/>
      <c r="K367" s="789"/>
      <c r="L367" s="789"/>
      <c r="M367" s="789"/>
      <c r="N367" s="789"/>
      <c r="O367" s="789"/>
      <c r="P367" s="35"/>
      <c r="Q367" s="57"/>
      <c r="R367" s="60"/>
      <c r="S367" s="35"/>
      <c r="T367" s="58"/>
      <c r="U367" s="1716"/>
      <c r="V367" s="59"/>
      <c r="W367" s="59"/>
      <c r="Z367" s="72"/>
    </row>
    <row r="368" spans="1:26" ht="17.25" customHeight="1" x14ac:dyDescent="0.15">
      <c r="A368" s="73"/>
      <c r="B368" s="1932"/>
      <c r="C368" s="1925"/>
      <c r="D368" s="1925"/>
      <c r="E368" s="1925"/>
      <c r="F368" s="1925"/>
      <c r="G368" s="789"/>
      <c r="H368" s="789"/>
      <c r="I368" s="789"/>
      <c r="J368" s="789"/>
      <c r="K368" s="789"/>
      <c r="L368" s="789"/>
      <c r="M368" s="789"/>
      <c r="N368" s="789"/>
      <c r="O368" s="789"/>
      <c r="P368" s="35"/>
      <c r="Q368" s="57"/>
      <c r="R368" s="60"/>
      <c r="S368" s="35"/>
      <c r="T368" s="71"/>
      <c r="V368" s="59"/>
      <c r="W368" s="59"/>
    </row>
    <row r="369" spans="1:26" x14ac:dyDescent="0.15">
      <c r="B369" s="279"/>
      <c r="C369" s="1925"/>
      <c r="D369" s="789"/>
      <c r="E369" s="789"/>
      <c r="F369" s="789"/>
      <c r="G369" s="789"/>
      <c r="H369" s="789"/>
      <c r="I369" s="789"/>
      <c r="J369" s="842"/>
      <c r="K369" s="789"/>
      <c r="L369" s="789"/>
      <c r="M369" s="842"/>
      <c r="N369" s="842"/>
      <c r="O369" s="842"/>
      <c r="P369" s="35"/>
      <c r="Q369" s="57"/>
      <c r="R369" s="60"/>
      <c r="S369" s="35"/>
      <c r="V369" s="59"/>
      <c r="W369" s="59"/>
    </row>
    <row r="370" spans="1:26" ht="17.25" x14ac:dyDescent="0.15">
      <c r="A370" s="74" t="s">
        <v>345</v>
      </c>
      <c r="Q370" s="57"/>
      <c r="R370" s="60"/>
      <c r="S370" s="35"/>
      <c r="T370" s="58"/>
      <c r="U370" s="1716"/>
      <c r="V370" s="59"/>
      <c r="W370" s="59"/>
    </row>
    <row r="371" spans="1:26" ht="15" thickBot="1" x14ac:dyDescent="0.2">
      <c r="A371" s="75"/>
      <c r="Q371" s="57"/>
      <c r="R371" s="60"/>
      <c r="S371" s="35"/>
      <c r="T371" s="71"/>
    </row>
    <row r="372" spans="1:26" s="14" customFormat="1" ht="17.25" customHeight="1" thickBot="1" x14ac:dyDescent="0.2">
      <c r="A372" s="1934" t="s">
        <v>92</v>
      </c>
      <c r="B372" s="1935"/>
      <c r="C372" s="51" t="s">
        <v>1</v>
      </c>
      <c r="D372" s="52" t="s">
        <v>2</v>
      </c>
      <c r="E372" s="53" t="s">
        <v>3</v>
      </c>
      <c r="F372" s="53" t="s">
        <v>4</v>
      </c>
      <c r="G372" s="53" t="s">
        <v>5</v>
      </c>
      <c r="H372" s="53" t="s">
        <v>6</v>
      </c>
      <c r="I372" s="53" t="s">
        <v>7</v>
      </c>
      <c r="J372" s="54" t="s">
        <v>8</v>
      </c>
      <c r="K372" s="53" t="s">
        <v>9</v>
      </c>
      <c r="L372" s="53" t="s">
        <v>10</v>
      </c>
      <c r="M372" s="53" t="s">
        <v>11</v>
      </c>
      <c r="N372" s="53" t="s">
        <v>12</v>
      </c>
      <c r="O372" s="1927" t="s">
        <v>13</v>
      </c>
      <c r="P372" s="13"/>
      <c r="Q372" s="57"/>
      <c r="R372" s="60"/>
      <c r="S372" s="35"/>
      <c r="T372" s="5"/>
      <c r="U372" s="5"/>
      <c r="V372" s="2"/>
      <c r="W372" s="2"/>
      <c r="X372" s="59"/>
      <c r="Y372" s="2"/>
      <c r="Z372" s="2"/>
    </row>
    <row r="373" spans="1:26" s="20" customFormat="1" ht="17.25" customHeight="1" x14ac:dyDescent="0.15">
      <c r="A373" s="1936" t="s">
        <v>14</v>
      </c>
      <c r="B373" s="16" t="s">
        <v>93</v>
      </c>
      <c r="C373" s="17">
        <f>SUM(D373:O373)</f>
        <v>1486166</v>
      </c>
      <c r="D373" s="1937">
        <f t="shared" ref="D373:O375" si="0">D5</f>
        <v>119512</v>
      </c>
      <c r="E373" s="19">
        <f t="shared" si="0"/>
        <v>122038</v>
      </c>
      <c r="F373" s="19">
        <f t="shared" si="0"/>
        <v>124375</v>
      </c>
      <c r="G373" s="19">
        <f t="shared" si="0"/>
        <v>124579</v>
      </c>
      <c r="H373" s="19">
        <f t="shared" si="0"/>
        <v>127259</v>
      </c>
      <c r="I373" s="19">
        <f t="shared" si="0"/>
        <v>125334</v>
      </c>
      <c r="J373" s="19">
        <f t="shared" si="0"/>
        <v>114925</v>
      </c>
      <c r="K373" s="19">
        <f t="shared" si="0"/>
        <v>118714</v>
      </c>
      <c r="L373" s="19">
        <f t="shared" si="0"/>
        <v>120742</v>
      </c>
      <c r="M373" s="19">
        <f t="shared" si="0"/>
        <v>136996</v>
      </c>
      <c r="N373" s="19">
        <f t="shared" si="0"/>
        <v>123828</v>
      </c>
      <c r="O373" s="1867">
        <f t="shared" si="0"/>
        <v>127864</v>
      </c>
      <c r="P373" s="13"/>
      <c r="Q373" s="57"/>
      <c r="R373" s="60"/>
      <c r="S373" s="35"/>
      <c r="T373" s="5"/>
      <c r="U373" s="1716"/>
      <c r="V373" s="2"/>
      <c r="W373" s="2"/>
      <c r="X373" s="59"/>
      <c r="Y373" s="2"/>
      <c r="Z373" s="2"/>
    </row>
    <row r="374" spans="1:26" s="20" customFormat="1" ht="17.25" customHeight="1" x14ac:dyDescent="0.15">
      <c r="A374" s="1938" t="s">
        <v>14</v>
      </c>
      <c r="B374" s="23" t="s">
        <v>94</v>
      </c>
      <c r="C374" s="24">
        <f>SUM(D374:O374)</f>
        <v>369365143</v>
      </c>
      <c r="D374" s="1939">
        <f t="shared" si="0"/>
        <v>27980623</v>
      </c>
      <c r="E374" s="26">
        <f t="shared" si="0"/>
        <v>26371801</v>
      </c>
      <c r="F374" s="26">
        <f t="shared" si="0"/>
        <v>30287908</v>
      </c>
      <c r="G374" s="26">
        <f t="shared" si="0"/>
        <v>32093627</v>
      </c>
      <c r="H374" s="26">
        <f t="shared" si="0"/>
        <v>31259250</v>
      </c>
      <c r="I374" s="26">
        <f t="shared" si="0"/>
        <v>33188496</v>
      </c>
      <c r="J374" s="26">
        <f t="shared" si="0"/>
        <v>35001753</v>
      </c>
      <c r="K374" s="26">
        <f t="shared" si="0"/>
        <v>36594807</v>
      </c>
      <c r="L374" s="26">
        <f t="shared" si="0"/>
        <v>30122166</v>
      </c>
      <c r="M374" s="26">
        <f t="shared" si="0"/>
        <v>33606871</v>
      </c>
      <c r="N374" s="26">
        <f t="shared" si="0"/>
        <v>25841745</v>
      </c>
      <c r="O374" s="1868">
        <f t="shared" si="0"/>
        <v>27016096</v>
      </c>
      <c r="P374" s="13"/>
      <c r="Q374" s="57"/>
      <c r="R374" s="60"/>
      <c r="S374" s="35"/>
      <c r="T374" s="5"/>
      <c r="U374" s="5"/>
      <c r="V374" s="2"/>
      <c r="W374" s="2"/>
      <c r="X374" s="2"/>
      <c r="Y374" s="2"/>
      <c r="Z374" s="2"/>
    </row>
    <row r="375" spans="1:26" s="20" customFormat="1" ht="17.25" customHeight="1" thickBot="1" x14ac:dyDescent="0.2">
      <c r="A375" s="1940" t="s">
        <v>14</v>
      </c>
      <c r="B375" s="28" t="s">
        <v>96</v>
      </c>
      <c r="C375" s="29">
        <f>C374/C373</f>
        <v>248.53558956401909</v>
      </c>
      <c r="D375" s="1941">
        <f t="shared" si="0"/>
        <v>234</v>
      </c>
      <c r="E375" s="31">
        <f t="shared" si="0"/>
        <v>216</v>
      </c>
      <c r="F375" s="31">
        <f t="shared" si="0"/>
        <v>244</v>
      </c>
      <c r="G375" s="31">
        <f t="shared" si="0"/>
        <v>258</v>
      </c>
      <c r="H375" s="31">
        <f t="shared" si="0"/>
        <v>246</v>
      </c>
      <c r="I375" s="31">
        <f t="shared" si="0"/>
        <v>265</v>
      </c>
      <c r="J375" s="31">
        <f t="shared" si="0"/>
        <v>305</v>
      </c>
      <c r="K375" s="31">
        <f t="shared" si="0"/>
        <v>308</v>
      </c>
      <c r="L375" s="31">
        <f t="shared" si="0"/>
        <v>249</v>
      </c>
      <c r="M375" s="31">
        <f t="shared" si="0"/>
        <v>245</v>
      </c>
      <c r="N375" s="31">
        <f t="shared" si="0"/>
        <v>209</v>
      </c>
      <c r="O375" s="1869">
        <f t="shared" si="0"/>
        <v>211</v>
      </c>
      <c r="P375" s="13"/>
      <c r="Q375" s="57"/>
      <c r="R375" s="60"/>
      <c r="S375" s="35"/>
      <c r="T375" s="5"/>
      <c r="U375" s="5"/>
      <c r="V375" s="2"/>
      <c r="W375" s="2"/>
      <c r="X375" s="2"/>
      <c r="Y375" s="2"/>
      <c r="Z375" s="2"/>
    </row>
    <row r="376" spans="1:26" s="20" customFormat="1" ht="17.25" customHeight="1" x14ac:dyDescent="0.15">
      <c r="A376" s="1942" t="s">
        <v>65</v>
      </c>
      <c r="B376" s="16" t="s">
        <v>95</v>
      </c>
      <c r="C376" s="17">
        <f>SUM(D376:O376)</f>
        <v>390268</v>
      </c>
      <c r="D376" s="1937">
        <f t="shared" ref="D376:O378" si="1">D134</f>
        <v>33255</v>
      </c>
      <c r="E376" s="19">
        <f t="shared" si="1"/>
        <v>32918</v>
      </c>
      <c r="F376" s="19">
        <f t="shared" si="1"/>
        <v>29211</v>
      </c>
      <c r="G376" s="19">
        <f t="shared" si="1"/>
        <v>23649</v>
      </c>
      <c r="H376" s="19">
        <f t="shared" si="1"/>
        <v>23708</v>
      </c>
      <c r="I376" s="19">
        <f t="shared" si="1"/>
        <v>24892</v>
      </c>
      <c r="J376" s="19">
        <f t="shared" si="1"/>
        <v>30480</v>
      </c>
      <c r="K376" s="19">
        <f t="shared" si="1"/>
        <v>28903</v>
      </c>
      <c r="L376" s="19">
        <f t="shared" si="1"/>
        <v>27127</v>
      </c>
      <c r="M376" s="19">
        <f t="shared" si="1"/>
        <v>40562</v>
      </c>
      <c r="N376" s="19">
        <f t="shared" si="1"/>
        <v>43562</v>
      </c>
      <c r="O376" s="1867">
        <f t="shared" si="1"/>
        <v>52001</v>
      </c>
      <c r="P376" s="46"/>
      <c r="Q376" s="57"/>
      <c r="R376" s="60"/>
      <c r="S376" s="35"/>
      <c r="T376" s="5"/>
      <c r="U376" s="1716"/>
      <c r="V376" s="2"/>
      <c r="W376" s="2"/>
      <c r="X376" s="2"/>
      <c r="Y376" s="2"/>
      <c r="Z376" s="2"/>
    </row>
    <row r="377" spans="1:26" s="20" customFormat="1" ht="17.25" customHeight="1" x14ac:dyDescent="0.15">
      <c r="A377" s="1943" t="s">
        <v>66</v>
      </c>
      <c r="B377" s="23" t="s">
        <v>94</v>
      </c>
      <c r="C377" s="24">
        <f>SUM(D377:O377)</f>
        <v>181277002</v>
      </c>
      <c r="D377" s="1939">
        <f t="shared" si="1"/>
        <v>15198443</v>
      </c>
      <c r="E377" s="26">
        <f t="shared" si="1"/>
        <v>15896148</v>
      </c>
      <c r="F377" s="26">
        <f t="shared" si="1"/>
        <v>14962201</v>
      </c>
      <c r="G377" s="26">
        <f t="shared" si="1"/>
        <v>11865121</v>
      </c>
      <c r="H377" s="26">
        <f t="shared" si="1"/>
        <v>11238836</v>
      </c>
      <c r="I377" s="26">
        <f t="shared" si="1"/>
        <v>13087372</v>
      </c>
      <c r="J377" s="26">
        <f t="shared" si="1"/>
        <v>14690643</v>
      </c>
      <c r="K377" s="26">
        <f t="shared" si="1"/>
        <v>16087185</v>
      </c>
      <c r="L377" s="26">
        <f t="shared" si="1"/>
        <v>15549489</v>
      </c>
      <c r="M377" s="26">
        <f t="shared" si="1"/>
        <v>15289343</v>
      </c>
      <c r="N377" s="26">
        <f t="shared" si="1"/>
        <v>15111298</v>
      </c>
      <c r="O377" s="1868">
        <f t="shared" si="1"/>
        <v>22300923</v>
      </c>
      <c r="P377" s="46"/>
      <c r="Q377" s="57"/>
      <c r="R377" s="60"/>
      <c r="S377" s="35"/>
      <c r="T377" s="5"/>
      <c r="U377" s="21"/>
      <c r="V377" s="2"/>
      <c r="W377" s="2"/>
      <c r="X377" s="2"/>
      <c r="Y377" s="2"/>
      <c r="Z377" s="2"/>
    </row>
    <row r="378" spans="1:26" s="20" customFormat="1" ht="17.25" customHeight="1" thickBot="1" x14ac:dyDescent="0.2">
      <c r="A378" s="1944" t="s">
        <v>66</v>
      </c>
      <c r="B378" s="1905" t="s">
        <v>96</v>
      </c>
      <c r="C378" s="1906">
        <f>C377/C376</f>
        <v>464.49363514302991</v>
      </c>
      <c r="D378" s="1945">
        <f t="shared" si="1"/>
        <v>457</v>
      </c>
      <c r="E378" s="1908">
        <f t="shared" si="1"/>
        <v>494</v>
      </c>
      <c r="F378" s="1908">
        <f t="shared" si="1"/>
        <v>512</v>
      </c>
      <c r="G378" s="1908">
        <f t="shared" si="1"/>
        <v>502</v>
      </c>
      <c r="H378" s="1908">
        <f t="shared" si="1"/>
        <v>474</v>
      </c>
      <c r="I378" s="1908">
        <f t="shared" si="1"/>
        <v>526</v>
      </c>
      <c r="J378" s="1908">
        <f t="shared" si="1"/>
        <v>482</v>
      </c>
      <c r="K378" s="1908">
        <f t="shared" si="1"/>
        <v>557</v>
      </c>
      <c r="L378" s="1908">
        <f t="shared" si="1"/>
        <v>573</v>
      </c>
      <c r="M378" s="1908">
        <f t="shared" si="1"/>
        <v>377</v>
      </c>
      <c r="N378" s="1908">
        <f t="shared" si="1"/>
        <v>347</v>
      </c>
      <c r="O378" s="1909">
        <f t="shared" si="1"/>
        <v>429</v>
      </c>
      <c r="P378" s="46"/>
      <c r="Q378" s="57"/>
      <c r="R378" s="60"/>
      <c r="S378" s="35"/>
      <c r="T378" s="5"/>
      <c r="U378" s="21"/>
      <c r="V378" s="2"/>
      <c r="W378" s="2"/>
      <c r="X378" s="2"/>
      <c r="Z378" s="2"/>
    </row>
    <row r="379" spans="1:26" s="20" customFormat="1" ht="17.25" customHeight="1" x14ac:dyDescent="0.15">
      <c r="A379" s="1946" t="s">
        <v>97</v>
      </c>
      <c r="B379" s="16" t="s">
        <v>95</v>
      </c>
      <c r="C379" s="17">
        <f>C373+C376</f>
        <v>1876434</v>
      </c>
      <c r="D379" s="18">
        <f t="shared" ref="D379:K380" si="2">D373+D376</f>
        <v>152767</v>
      </c>
      <c r="E379" s="76">
        <f t="shared" si="2"/>
        <v>154956</v>
      </c>
      <c r="F379" s="76">
        <f t="shared" si="2"/>
        <v>153586</v>
      </c>
      <c r="G379" s="76">
        <f t="shared" si="2"/>
        <v>148228</v>
      </c>
      <c r="H379" s="76">
        <f t="shared" si="2"/>
        <v>150967</v>
      </c>
      <c r="I379" s="76">
        <f t="shared" si="2"/>
        <v>150226</v>
      </c>
      <c r="J379" s="76">
        <f t="shared" si="2"/>
        <v>145405</v>
      </c>
      <c r="K379" s="76">
        <f t="shared" si="2"/>
        <v>147617</v>
      </c>
      <c r="L379" s="76">
        <f>L373+L376</f>
        <v>147869</v>
      </c>
      <c r="M379" s="19">
        <f t="shared" ref="M379:O380" si="3">M373+M376</f>
        <v>177558</v>
      </c>
      <c r="N379" s="19">
        <f t="shared" si="3"/>
        <v>167390</v>
      </c>
      <c r="O379" s="1867">
        <f t="shared" si="3"/>
        <v>179865</v>
      </c>
      <c r="P379" s="1722"/>
      <c r="Q379" s="57"/>
      <c r="R379" s="60"/>
      <c r="S379" s="35"/>
      <c r="T379" s="5"/>
      <c r="U379" s="5"/>
      <c r="V379" s="2"/>
      <c r="W379" s="2"/>
      <c r="X379" s="2"/>
      <c r="Y379" s="2"/>
      <c r="Z379" s="2"/>
    </row>
    <row r="380" spans="1:26" s="20" customFormat="1" ht="17.25" customHeight="1" x14ac:dyDescent="0.15">
      <c r="A380" s="1947" t="s">
        <v>66</v>
      </c>
      <c r="B380" s="23" t="s">
        <v>94</v>
      </c>
      <c r="C380" s="24">
        <f>C374+C377</f>
        <v>550642145</v>
      </c>
      <c r="D380" s="25">
        <f t="shared" si="2"/>
        <v>43179066</v>
      </c>
      <c r="E380" s="77">
        <f t="shared" si="2"/>
        <v>42267949</v>
      </c>
      <c r="F380" s="77">
        <f t="shared" si="2"/>
        <v>45250109</v>
      </c>
      <c r="G380" s="77">
        <f t="shared" si="2"/>
        <v>43958748</v>
      </c>
      <c r="H380" s="77">
        <f t="shared" si="2"/>
        <v>42498086</v>
      </c>
      <c r="I380" s="77">
        <f t="shared" si="2"/>
        <v>46275868</v>
      </c>
      <c r="J380" s="77">
        <f t="shared" si="2"/>
        <v>49692396</v>
      </c>
      <c r="K380" s="77">
        <f t="shared" si="2"/>
        <v>52681992</v>
      </c>
      <c r="L380" s="77">
        <f>L374+L377</f>
        <v>45671655</v>
      </c>
      <c r="M380" s="26">
        <f t="shared" si="3"/>
        <v>48896214</v>
      </c>
      <c r="N380" s="26">
        <f t="shared" si="3"/>
        <v>40953043</v>
      </c>
      <c r="O380" s="1868">
        <f t="shared" si="3"/>
        <v>49317019</v>
      </c>
      <c r="P380" s="1722"/>
      <c r="Q380" s="57"/>
      <c r="R380" s="60"/>
      <c r="S380" s="35"/>
      <c r="T380" s="5"/>
      <c r="U380" s="5"/>
      <c r="V380" s="59"/>
      <c r="W380" s="60"/>
      <c r="X380" s="35"/>
      <c r="Y380" s="2"/>
      <c r="Z380" s="2"/>
    </row>
    <row r="381" spans="1:26" s="20" customFormat="1" ht="17.25" customHeight="1" thickBot="1" x14ac:dyDescent="0.2">
      <c r="A381" s="1948" t="s">
        <v>66</v>
      </c>
      <c r="B381" s="78" t="s">
        <v>96</v>
      </c>
      <c r="C381" s="79">
        <f>C380/C379</f>
        <v>293.45137905196771</v>
      </c>
      <c r="D381" s="80">
        <f t="shared" ref="D381:K381" si="4">D380/D379</f>
        <v>282.6465532477564</v>
      </c>
      <c r="E381" s="81">
        <f t="shared" si="4"/>
        <v>272.77387774594081</v>
      </c>
      <c r="F381" s="81">
        <f t="shared" si="4"/>
        <v>294.62391754456786</v>
      </c>
      <c r="G381" s="81">
        <f t="shared" si="4"/>
        <v>296.56170224249132</v>
      </c>
      <c r="H381" s="81">
        <f t="shared" si="4"/>
        <v>281.50579928063752</v>
      </c>
      <c r="I381" s="81">
        <f t="shared" si="4"/>
        <v>308.04167054970509</v>
      </c>
      <c r="J381" s="81">
        <f t="shared" si="4"/>
        <v>341.75163164953062</v>
      </c>
      <c r="K381" s="81">
        <f t="shared" si="4"/>
        <v>356.88296063461524</v>
      </c>
      <c r="L381" s="81">
        <f>L380/L379</f>
        <v>308.86565135356295</v>
      </c>
      <c r="M381" s="82">
        <f t="shared" ref="M381:O381" si="5">M380/M379</f>
        <v>275.3816443077755</v>
      </c>
      <c r="N381" s="82">
        <f t="shared" si="5"/>
        <v>244.65644901129099</v>
      </c>
      <c r="O381" s="1949">
        <f t="shared" si="5"/>
        <v>274.18908069941347</v>
      </c>
      <c r="P381" s="46"/>
      <c r="Q381" s="57"/>
      <c r="R381" s="60"/>
      <c r="S381" s="35"/>
      <c r="T381" s="5"/>
      <c r="U381" s="5"/>
      <c r="V381" s="35"/>
      <c r="W381" s="58"/>
      <c r="X381" s="35"/>
      <c r="Y381" s="2"/>
      <c r="Z381" s="2"/>
    </row>
    <row r="382" spans="1:26" s="14" customFormat="1" ht="17.25" customHeight="1" thickBot="1" x14ac:dyDescent="0.2">
      <c r="A382" s="1950" t="s">
        <v>98</v>
      </c>
      <c r="B382" s="1951"/>
      <c r="C382" s="83" t="s">
        <v>1</v>
      </c>
      <c r="D382" s="84" t="s">
        <v>2</v>
      </c>
      <c r="E382" s="85" t="s">
        <v>3</v>
      </c>
      <c r="F382" s="85" t="s">
        <v>4</v>
      </c>
      <c r="G382" s="85" t="s">
        <v>5</v>
      </c>
      <c r="H382" s="85" t="s">
        <v>332</v>
      </c>
      <c r="I382" s="85" t="s">
        <v>7</v>
      </c>
      <c r="J382" s="86" t="s">
        <v>8</v>
      </c>
      <c r="K382" s="85" t="s">
        <v>9</v>
      </c>
      <c r="L382" s="85" t="s">
        <v>10</v>
      </c>
      <c r="M382" s="85" t="s">
        <v>11</v>
      </c>
      <c r="N382" s="85" t="s">
        <v>12</v>
      </c>
      <c r="O382" s="1952" t="s">
        <v>13</v>
      </c>
      <c r="Q382" s="57"/>
      <c r="R382" s="60"/>
      <c r="S382" s="35"/>
      <c r="T382" s="5"/>
      <c r="U382" s="5"/>
      <c r="V382" s="35"/>
      <c r="W382" s="60"/>
      <c r="X382" s="35"/>
      <c r="Y382" s="2"/>
      <c r="Z382" s="2"/>
    </row>
    <row r="383" spans="1:26" s="20" customFormat="1" ht="17.25" customHeight="1" x14ac:dyDescent="0.15">
      <c r="A383" s="1936" t="s">
        <v>14</v>
      </c>
      <c r="B383" s="16" t="s">
        <v>95</v>
      </c>
      <c r="C383" s="17">
        <f>SUM(D383:O383)</f>
        <v>208950.21500000003</v>
      </c>
      <c r="D383" s="1937">
        <f t="shared" ref="D383:O385" si="6">D188</f>
        <v>18334.95</v>
      </c>
      <c r="E383" s="19">
        <f t="shared" si="6"/>
        <v>16646.934000000001</v>
      </c>
      <c r="F383" s="19">
        <f t="shared" si="6"/>
        <v>16146.013000000001</v>
      </c>
      <c r="G383" s="19">
        <f t="shared" si="6"/>
        <v>18162.542000000001</v>
      </c>
      <c r="H383" s="19">
        <f t="shared" si="6"/>
        <v>21590.01</v>
      </c>
      <c r="I383" s="19">
        <f t="shared" si="6"/>
        <v>19526.09</v>
      </c>
      <c r="J383" s="19">
        <f t="shared" si="6"/>
        <v>12828.596</v>
      </c>
      <c r="K383" s="19">
        <f t="shared" si="6"/>
        <v>7110.5389999999998</v>
      </c>
      <c r="L383" s="19">
        <f t="shared" si="6"/>
        <v>7961.2690000000002</v>
      </c>
      <c r="M383" s="19">
        <f t="shared" si="6"/>
        <v>17224.307000000001</v>
      </c>
      <c r="N383" s="19">
        <f t="shared" si="6"/>
        <v>28005.212</v>
      </c>
      <c r="O383" s="1867">
        <f t="shared" si="6"/>
        <v>25413.753000000001</v>
      </c>
      <c r="P383" s="13"/>
      <c r="Q383" s="57"/>
      <c r="R383" s="60"/>
      <c r="S383" s="35"/>
      <c r="T383" s="5"/>
      <c r="U383" s="5"/>
      <c r="V383" s="59"/>
      <c r="W383" s="60"/>
      <c r="X383" s="35"/>
      <c r="Y383" s="2"/>
      <c r="Z383" s="2"/>
    </row>
    <row r="384" spans="1:26" s="20" customFormat="1" ht="17.25" customHeight="1" x14ac:dyDescent="0.15">
      <c r="A384" s="1938" t="s">
        <v>14</v>
      </c>
      <c r="B384" s="23" t="s">
        <v>94</v>
      </c>
      <c r="C384" s="24">
        <f>SUM(D384:O384)</f>
        <v>47442117.503999993</v>
      </c>
      <c r="D384" s="1939">
        <f t="shared" si="6"/>
        <v>3160557.4780000001</v>
      </c>
      <c r="E384" s="26">
        <f t="shared" si="6"/>
        <v>2964001.7749999999</v>
      </c>
      <c r="F384" s="26">
        <f t="shared" si="6"/>
        <v>3906344.324</v>
      </c>
      <c r="G384" s="26">
        <f t="shared" si="6"/>
        <v>5193961.9419999998</v>
      </c>
      <c r="H384" s="26">
        <f t="shared" si="6"/>
        <v>5097805.5710000005</v>
      </c>
      <c r="I384" s="26">
        <f t="shared" si="6"/>
        <v>5213421.3059999999</v>
      </c>
      <c r="J384" s="26">
        <f t="shared" si="6"/>
        <v>5020262.665</v>
      </c>
      <c r="K384" s="26">
        <f t="shared" si="6"/>
        <v>2777748.5920000002</v>
      </c>
      <c r="L384" s="26">
        <f t="shared" si="6"/>
        <v>2970150.2930000001</v>
      </c>
      <c r="M384" s="26">
        <f t="shared" si="6"/>
        <v>4487285.6469999999</v>
      </c>
      <c r="N384" s="26">
        <f t="shared" si="6"/>
        <v>3509061.5469999998</v>
      </c>
      <c r="O384" s="1868">
        <f t="shared" si="6"/>
        <v>3141516.3640000001</v>
      </c>
      <c r="P384" s="13"/>
      <c r="Q384" s="57"/>
      <c r="R384" s="60"/>
      <c r="S384" s="35"/>
      <c r="T384" s="5"/>
      <c r="U384" s="5"/>
      <c r="V384" s="35"/>
      <c r="W384" s="58"/>
      <c r="X384" s="35"/>
      <c r="Y384" s="2"/>
      <c r="Z384" s="2"/>
    </row>
    <row r="385" spans="1:72" s="20" customFormat="1" ht="17.25" customHeight="1" thickBot="1" x14ac:dyDescent="0.2">
      <c r="A385" s="1940" t="s">
        <v>14</v>
      </c>
      <c r="B385" s="28" t="s">
        <v>96</v>
      </c>
      <c r="C385" s="29">
        <f>C384/C383</f>
        <v>227.04986211189103</v>
      </c>
      <c r="D385" s="1941">
        <f t="shared" si="6"/>
        <v>172</v>
      </c>
      <c r="E385" s="31">
        <f t="shared" si="6"/>
        <v>178</v>
      </c>
      <c r="F385" s="31">
        <f t="shared" si="6"/>
        <v>242</v>
      </c>
      <c r="G385" s="31">
        <f t="shared" si="6"/>
        <v>286</v>
      </c>
      <c r="H385" s="31">
        <f t="shared" si="6"/>
        <v>236</v>
      </c>
      <c r="I385" s="31">
        <f t="shared" si="6"/>
        <v>267</v>
      </c>
      <c r="J385" s="31">
        <f t="shared" si="6"/>
        <v>391</v>
      </c>
      <c r="K385" s="31">
        <f t="shared" si="6"/>
        <v>391</v>
      </c>
      <c r="L385" s="31">
        <f t="shared" si="6"/>
        <v>373</v>
      </c>
      <c r="M385" s="31">
        <f t="shared" si="6"/>
        <v>261</v>
      </c>
      <c r="N385" s="31">
        <f t="shared" si="6"/>
        <v>125</v>
      </c>
      <c r="O385" s="1869">
        <f t="shared" si="6"/>
        <v>124</v>
      </c>
      <c r="P385" s="13"/>
      <c r="Q385" s="57"/>
      <c r="R385" s="60"/>
      <c r="S385" s="2"/>
      <c r="T385" s="58"/>
      <c r="U385" s="5"/>
      <c r="V385" s="35"/>
      <c r="W385" s="60"/>
      <c r="X385" s="35"/>
      <c r="Y385" s="2"/>
      <c r="Z385" s="2"/>
    </row>
    <row r="386" spans="1:72" s="20" customFormat="1" ht="17.25" customHeight="1" x14ac:dyDescent="0.15">
      <c r="A386" s="1942" t="s">
        <v>65</v>
      </c>
      <c r="B386" s="16" t="s">
        <v>95</v>
      </c>
      <c r="C386" s="17">
        <f>SUM(D386:O386)</f>
        <v>16087.348999999998</v>
      </c>
      <c r="D386" s="1937">
        <f t="shared" ref="D386:O388" si="7">D317</f>
        <v>307.32100000000003</v>
      </c>
      <c r="E386" s="19">
        <f t="shared" si="7"/>
        <v>540.97900000000004</v>
      </c>
      <c r="F386" s="19">
        <f t="shared" si="7"/>
        <v>639.79499999999996</v>
      </c>
      <c r="G386" s="19">
        <f t="shared" si="7"/>
        <v>941.62</v>
      </c>
      <c r="H386" s="19">
        <f t="shared" si="7"/>
        <v>2866.2910000000002</v>
      </c>
      <c r="I386" s="19">
        <f t="shared" si="7"/>
        <v>4631.759</v>
      </c>
      <c r="J386" s="19">
        <f t="shared" si="7"/>
        <v>1648.124</v>
      </c>
      <c r="K386" s="19">
        <f t="shared" si="7"/>
        <v>1744.6420000000001</v>
      </c>
      <c r="L386" s="19">
        <f t="shared" si="7"/>
        <v>1531.2629999999999</v>
      </c>
      <c r="M386" s="19">
        <f t="shared" si="7"/>
        <v>796.57399999999996</v>
      </c>
      <c r="N386" s="19">
        <f t="shared" si="7"/>
        <v>206.64400000000001</v>
      </c>
      <c r="O386" s="1867">
        <f t="shared" si="7"/>
        <v>232.33699999999999</v>
      </c>
      <c r="P386" s="35"/>
      <c r="Q386" s="57"/>
      <c r="R386" s="60"/>
      <c r="S386" s="35"/>
      <c r="T386" s="71"/>
      <c r="U386" s="5"/>
      <c r="V386" s="59"/>
      <c r="W386" s="60"/>
      <c r="X386" s="35"/>
      <c r="Y386" s="2"/>
      <c r="Z386" s="2"/>
    </row>
    <row r="387" spans="1:72" s="20" customFormat="1" ht="17.25" customHeight="1" x14ac:dyDescent="0.15">
      <c r="A387" s="1943" t="s">
        <v>66</v>
      </c>
      <c r="B387" s="23" t="s">
        <v>94</v>
      </c>
      <c r="C387" s="24">
        <f>SUM(D387:O387)</f>
        <v>8732290.7980000004</v>
      </c>
      <c r="D387" s="1939">
        <f t="shared" si="7"/>
        <v>498045.511</v>
      </c>
      <c r="E387" s="26">
        <f t="shared" si="7"/>
        <v>703377.92000000004</v>
      </c>
      <c r="F387" s="26">
        <f t="shared" si="7"/>
        <v>705105.90399999998</v>
      </c>
      <c r="G387" s="26">
        <f t="shared" si="7"/>
        <v>730051.33700000006</v>
      </c>
      <c r="H387" s="26">
        <f t="shared" si="7"/>
        <v>1370287.9</v>
      </c>
      <c r="I387" s="26">
        <f t="shared" si="7"/>
        <v>1705670.2290000001</v>
      </c>
      <c r="J387" s="26">
        <f t="shared" si="7"/>
        <v>401379.85600000003</v>
      </c>
      <c r="K387" s="26">
        <f t="shared" si="7"/>
        <v>805494.43099999998</v>
      </c>
      <c r="L387" s="26">
        <f t="shared" si="7"/>
        <v>786978.26</v>
      </c>
      <c r="M387" s="26">
        <f t="shared" si="7"/>
        <v>420467.42300000001</v>
      </c>
      <c r="N387" s="26">
        <f t="shared" si="7"/>
        <v>180482.84700000001</v>
      </c>
      <c r="O387" s="1868">
        <f t="shared" si="7"/>
        <v>424949.18</v>
      </c>
      <c r="P387" s="70"/>
      <c r="Q387" s="35"/>
      <c r="R387" s="60"/>
      <c r="S387" s="35"/>
      <c r="T387" s="5"/>
      <c r="U387" s="5"/>
      <c r="V387" s="2"/>
      <c r="W387" s="58"/>
      <c r="X387" s="35"/>
      <c r="Y387" s="2"/>
      <c r="Z387" s="2"/>
    </row>
    <row r="388" spans="1:72" s="20" customFormat="1" ht="17.25" customHeight="1" thickBot="1" x14ac:dyDescent="0.2">
      <c r="A388" s="1944" t="s">
        <v>66</v>
      </c>
      <c r="B388" s="1905" t="s">
        <v>96</v>
      </c>
      <c r="C388" s="1906">
        <f>C387/C386</f>
        <v>542.80483366153123</v>
      </c>
      <c r="D388" s="1945">
        <f t="shared" si="7"/>
        <v>1621</v>
      </c>
      <c r="E388" s="1908">
        <f t="shared" si="7"/>
        <v>1300</v>
      </c>
      <c r="F388" s="1908">
        <f t="shared" si="7"/>
        <v>1102</v>
      </c>
      <c r="G388" s="1908">
        <f t="shared" si="7"/>
        <v>775</v>
      </c>
      <c r="H388" s="1908">
        <f t="shared" si="7"/>
        <v>478</v>
      </c>
      <c r="I388" s="1908">
        <f t="shared" si="7"/>
        <v>368</v>
      </c>
      <c r="J388" s="1908">
        <f t="shared" si="7"/>
        <v>375</v>
      </c>
      <c r="K388" s="1908">
        <f t="shared" si="7"/>
        <v>462</v>
      </c>
      <c r="L388" s="1908">
        <f t="shared" si="7"/>
        <v>514</v>
      </c>
      <c r="M388" s="1908">
        <f t="shared" si="7"/>
        <v>528</v>
      </c>
      <c r="N388" s="1908">
        <f t="shared" si="7"/>
        <v>873</v>
      </c>
      <c r="O388" s="1909">
        <f t="shared" si="7"/>
        <v>1829</v>
      </c>
      <c r="P388" s="70"/>
      <c r="Q388" s="57"/>
      <c r="R388" s="35"/>
      <c r="S388" s="35"/>
      <c r="T388" s="58"/>
      <c r="U388" s="5"/>
      <c r="V388" s="35"/>
      <c r="W388" s="60"/>
      <c r="X388" s="35"/>
      <c r="Y388" s="2"/>
      <c r="Z388" s="2"/>
    </row>
    <row r="389" spans="1:72" s="20" customFormat="1" ht="17.25" customHeight="1" x14ac:dyDescent="0.15">
      <c r="A389" s="1946" t="s">
        <v>97</v>
      </c>
      <c r="B389" s="16" t="s">
        <v>95</v>
      </c>
      <c r="C389" s="17">
        <f>C383+C386</f>
        <v>225037.56400000001</v>
      </c>
      <c r="D389" s="18">
        <f t="shared" ref="D389:K390" si="8">D383+D386</f>
        <v>18642.271000000001</v>
      </c>
      <c r="E389" s="76">
        <f t="shared" si="8"/>
        <v>17187.913</v>
      </c>
      <c r="F389" s="76">
        <f t="shared" si="8"/>
        <v>16785.808000000001</v>
      </c>
      <c r="G389" s="76">
        <f t="shared" si="8"/>
        <v>19104.162</v>
      </c>
      <c r="H389" s="76">
        <f t="shared" si="8"/>
        <v>24456.300999999999</v>
      </c>
      <c r="I389" s="76">
        <f t="shared" si="8"/>
        <v>24157.849000000002</v>
      </c>
      <c r="J389" s="76">
        <f t="shared" si="8"/>
        <v>14476.72</v>
      </c>
      <c r="K389" s="76">
        <f t="shared" si="8"/>
        <v>8855.1810000000005</v>
      </c>
      <c r="L389" s="76">
        <f>L383+L386</f>
        <v>9492.5319999999992</v>
      </c>
      <c r="M389" s="19">
        <f t="shared" ref="M389:O390" si="9">M383+M386</f>
        <v>18020.881000000001</v>
      </c>
      <c r="N389" s="19">
        <f t="shared" si="9"/>
        <v>28211.856</v>
      </c>
      <c r="O389" s="1867">
        <f t="shared" si="9"/>
        <v>25646.09</v>
      </c>
      <c r="P389" s="1953"/>
      <c r="Q389" s="35"/>
      <c r="R389" s="58"/>
      <c r="S389" s="35"/>
      <c r="T389" s="71"/>
      <c r="U389" s="5"/>
      <c r="V389" s="2"/>
      <c r="W389" s="2"/>
      <c r="X389" s="2"/>
      <c r="Y389" s="2"/>
      <c r="Z389" s="2"/>
    </row>
    <row r="390" spans="1:72" s="20" customFormat="1" ht="17.25" customHeight="1" x14ac:dyDescent="0.15">
      <c r="A390" s="1947" t="s">
        <v>66</v>
      </c>
      <c r="B390" s="23" t="s">
        <v>94</v>
      </c>
      <c r="C390" s="24">
        <f>C384+C387</f>
        <v>56174408.301999994</v>
      </c>
      <c r="D390" s="25">
        <f t="shared" si="8"/>
        <v>3658602.9890000001</v>
      </c>
      <c r="E390" s="77">
        <f t="shared" si="8"/>
        <v>3667379.6949999998</v>
      </c>
      <c r="F390" s="77">
        <f t="shared" si="8"/>
        <v>4611450.2280000001</v>
      </c>
      <c r="G390" s="77">
        <f t="shared" si="8"/>
        <v>5924013.2790000001</v>
      </c>
      <c r="H390" s="77">
        <f t="shared" si="8"/>
        <v>6468093.4710000008</v>
      </c>
      <c r="I390" s="77">
        <f t="shared" si="8"/>
        <v>6919091.5350000001</v>
      </c>
      <c r="J390" s="77">
        <f t="shared" si="8"/>
        <v>5421642.5209999997</v>
      </c>
      <c r="K390" s="77">
        <f t="shared" si="8"/>
        <v>3583243.023</v>
      </c>
      <c r="L390" s="77">
        <f>L384+L387</f>
        <v>3757128.5530000003</v>
      </c>
      <c r="M390" s="26">
        <f t="shared" si="9"/>
        <v>4907753.07</v>
      </c>
      <c r="N390" s="26">
        <f t="shared" si="9"/>
        <v>3689544.3939999999</v>
      </c>
      <c r="O390" s="1868">
        <f t="shared" si="9"/>
        <v>3566465.5440000002</v>
      </c>
      <c r="P390" s="1953"/>
      <c r="Q390" s="35"/>
      <c r="R390" s="35"/>
      <c r="S390" s="35"/>
      <c r="T390" s="5"/>
      <c r="U390" s="5"/>
      <c r="V390" s="35"/>
      <c r="W390" s="58"/>
      <c r="X390" s="35"/>
      <c r="Y390" s="2"/>
      <c r="Z390" s="2"/>
    </row>
    <row r="391" spans="1:72" s="20" customFormat="1" ht="17.25" customHeight="1" thickBot="1" x14ac:dyDescent="0.2">
      <c r="A391" s="1948" t="s">
        <v>66</v>
      </c>
      <c r="B391" s="78" t="s">
        <v>96</v>
      </c>
      <c r="C391" s="79">
        <f>C390/C389</f>
        <v>249.62236216705577</v>
      </c>
      <c r="D391" s="80">
        <f t="shared" ref="D391:K391" si="10">D390/D389</f>
        <v>196.25307394147418</v>
      </c>
      <c r="E391" s="81">
        <f t="shared" si="10"/>
        <v>213.36969153846658</v>
      </c>
      <c r="F391" s="81">
        <f t="shared" si="10"/>
        <v>274.72316066048177</v>
      </c>
      <c r="G391" s="81">
        <f t="shared" si="10"/>
        <v>310.09019285954548</v>
      </c>
      <c r="H391" s="81">
        <f t="shared" si="10"/>
        <v>264.47554235613967</v>
      </c>
      <c r="I391" s="81">
        <f t="shared" si="10"/>
        <v>286.41173868584076</v>
      </c>
      <c r="J391" s="81">
        <f t="shared" si="10"/>
        <v>374.50765926259538</v>
      </c>
      <c r="K391" s="81">
        <f t="shared" si="10"/>
        <v>404.6493259708638</v>
      </c>
      <c r="L391" s="81">
        <f>L390/L389</f>
        <v>395.79835527549454</v>
      </c>
      <c r="M391" s="82">
        <f t="shared" ref="M391:O391" si="11">M390/M389</f>
        <v>272.33702225767985</v>
      </c>
      <c r="N391" s="82">
        <f t="shared" si="11"/>
        <v>130.7799243693857</v>
      </c>
      <c r="O391" s="1949">
        <f t="shared" si="11"/>
        <v>139.06468954916716</v>
      </c>
      <c r="P391" s="13"/>
      <c r="Q391" s="35"/>
      <c r="R391" s="35"/>
      <c r="S391" s="2"/>
      <c r="T391" s="58"/>
      <c r="U391" s="59"/>
      <c r="V391" s="35"/>
      <c r="W391" s="60"/>
      <c r="X391" s="35"/>
      <c r="Y391" s="55"/>
      <c r="Z391" s="2"/>
    </row>
    <row r="392" spans="1:72" s="14" customFormat="1" ht="17.25" customHeight="1" thickBot="1" x14ac:dyDescent="0.2">
      <c r="A392" s="1950" t="s">
        <v>99</v>
      </c>
      <c r="B392" s="1951"/>
      <c r="C392" s="83" t="s">
        <v>1</v>
      </c>
      <c r="D392" s="84" t="s">
        <v>2</v>
      </c>
      <c r="E392" s="85" t="s">
        <v>3</v>
      </c>
      <c r="F392" s="85" t="s">
        <v>4</v>
      </c>
      <c r="G392" s="85" t="s">
        <v>5</v>
      </c>
      <c r="H392" s="85" t="s">
        <v>332</v>
      </c>
      <c r="I392" s="85" t="s">
        <v>7</v>
      </c>
      <c r="J392" s="86" t="s">
        <v>8</v>
      </c>
      <c r="K392" s="85" t="s">
        <v>9</v>
      </c>
      <c r="L392" s="85" t="s">
        <v>10</v>
      </c>
      <c r="M392" s="85" t="s">
        <v>11</v>
      </c>
      <c r="N392" s="85" t="s">
        <v>12</v>
      </c>
      <c r="O392" s="1952" t="s">
        <v>13</v>
      </c>
      <c r="Q392" s="35"/>
      <c r="R392" s="35"/>
      <c r="S392" s="35"/>
      <c r="T392" s="71"/>
      <c r="U392" s="59"/>
      <c r="V392" s="2"/>
      <c r="W392" s="3"/>
      <c r="X392" s="2"/>
      <c r="Y392" s="55"/>
      <c r="Z392" s="2"/>
    </row>
    <row r="393" spans="1:72" s="72" customFormat="1" ht="17.25" customHeight="1" x14ac:dyDescent="0.15">
      <c r="A393" s="1936" t="s">
        <v>14</v>
      </c>
      <c r="B393" s="16" t="s">
        <v>95</v>
      </c>
      <c r="C393" s="87">
        <f t="shared" ref="C393:K401" si="12">C383/C373</f>
        <v>0.14059682094732354</v>
      </c>
      <c r="D393" s="88">
        <f>D383/D373</f>
        <v>0.15341513822879713</v>
      </c>
      <c r="E393" s="89">
        <f t="shared" ref="E393:O401" si="13">E383/E373</f>
        <v>0.13640779101591308</v>
      </c>
      <c r="F393" s="89">
        <f t="shared" si="13"/>
        <v>0.12981718994974875</v>
      </c>
      <c r="G393" s="89">
        <f t="shared" si="13"/>
        <v>0.14579136130487483</v>
      </c>
      <c r="H393" s="89">
        <f t="shared" si="13"/>
        <v>0.16965409126270045</v>
      </c>
      <c r="I393" s="89">
        <f t="shared" si="13"/>
        <v>0.15579244259339045</v>
      </c>
      <c r="J393" s="89">
        <f t="shared" si="13"/>
        <v>0.1116258081357407</v>
      </c>
      <c r="K393" s="89">
        <f t="shared" si="13"/>
        <v>5.9896381218727361E-2</v>
      </c>
      <c r="L393" s="89">
        <f t="shared" si="13"/>
        <v>6.5936202812608702E-2</v>
      </c>
      <c r="M393" s="1954">
        <f t="shared" si="13"/>
        <v>0.12572853951940202</v>
      </c>
      <c r="N393" s="1954">
        <f t="shared" si="13"/>
        <v>0.2261621927189327</v>
      </c>
      <c r="O393" s="1955">
        <f t="shared" si="13"/>
        <v>0.19875612369392481</v>
      </c>
      <c r="P393" s="1956"/>
      <c r="Q393" s="1957"/>
      <c r="R393" s="1957"/>
      <c r="S393" s="1957"/>
      <c r="T393" s="1958"/>
      <c r="U393" s="1959"/>
      <c r="V393" s="1957"/>
      <c r="W393" s="1957"/>
      <c r="X393" s="1958"/>
      <c r="Y393" s="1959"/>
      <c r="Z393" s="1958"/>
      <c r="AA393" s="1960"/>
      <c r="AB393" s="1960"/>
      <c r="AC393" s="1960"/>
      <c r="AD393" s="1960"/>
      <c r="AE393" s="1960"/>
      <c r="AF393" s="1960"/>
      <c r="AG393" s="1960"/>
      <c r="AH393" s="1960"/>
      <c r="AI393" s="1960"/>
      <c r="AJ393" s="1960"/>
      <c r="AK393" s="1960"/>
      <c r="AL393" s="1960"/>
      <c r="AM393" s="1960"/>
      <c r="AN393" s="1960"/>
      <c r="AO393" s="1960"/>
      <c r="AP393" s="1960"/>
      <c r="AQ393" s="1960"/>
      <c r="AR393" s="1960"/>
      <c r="AS393" s="1960"/>
      <c r="AT393" s="1960"/>
      <c r="AU393" s="1960"/>
      <c r="AV393" s="1960"/>
      <c r="AW393" s="1960"/>
      <c r="AX393" s="1960"/>
      <c r="AY393" s="1960"/>
      <c r="AZ393" s="1960"/>
      <c r="BA393" s="1960"/>
      <c r="BB393" s="1960"/>
      <c r="BC393" s="1960"/>
      <c r="BD393" s="1960"/>
      <c r="BE393" s="1960"/>
      <c r="BF393" s="1960"/>
      <c r="BG393" s="1960"/>
      <c r="BH393" s="1960"/>
      <c r="BI393" s="1960"/>
      <c r="BJ393" s="1960"/>
      <c r="BK393" s="1960"/>
      <c r="BL393" s="1960"/>
      <c r="BM393" s="1960"/>
      <c r="BN393" s="1960"/>
      <c r="BO393" s="1960"/>
      <c r="BP393" s="1960"/>
      <c r="BQ393" s="1960"/>
      <c r="BR393" s="1960"/>
      <c r="BS393" s="1960"/>
      <c r="BT393" s="1960"/>
    </row>
    <row r="394" spans="1:72" s="72" customFormat="1" ht="17.25" customHeight="1" x14ac:dyDescent="0.15">
      <c r="A394" s="1938" t="s">
        <v>14</v>
      </c>
      <c r="B394" s="23" t="s">
        <v>94</v>
      </c>
      <c r="C394" s="90">
        <f t="shared" si="12"/>
        <v>0.12844232435869021</v>
      </c>
      <c r="D394" s="91">
        <f t="shared" si="12"/>
        <v>0.11295522183333803</v>
      </c>
      <c r="E394" s="92">
        <f t="shared" si="12"/>
        <v>0.11239284624512372</v>
      </c>
      <c r="F394" s="92">
        <f t="shared" si="12"/>
        <v>0.12897372522394085</v>
      </c>
      <c r="G394" s="92">
        <f t="shared" si="12"/>
        <v>0.16183779857602257</v>
      </c>
      <c r="H394" s="92">
        <f t="shared" si="12"/>
        <v>0.16308150614618075</v>
      </c>
      <c r="I394" s="92">
        <f t="shared" si="12"/>
        <v>0.15708519319465394</v>
      </c>
      <c r="J394" s="92">
        <f t="shared" si="12"/>
        <v>0.14342889240433188</v>
      </c>
      <c r="K394" s="92">
        <f t="shared" si="12"/>
        <v>7.5905540149453457E-2</v>
      </c>
      <c r="L394" s="92">
        <f t="shared" si="13"/>
        <v>9.8603476688894159E-2</v>
      </c>
      <c r="M394" s="1961">
        <f t="shared" si="13"/>
        <v>0.13352286343468275</v>
      </c>
      <c r="N394" s="1961">
        <f t="shared" si="13"/>
        <v>0.1357904254143828</v>
      </c>
      <c r="O394" s="1962">
        <f t="shared" si="13"/>
        <v>0.11628313594976862</v>
      </c>
      <c r="P394" s="1956"/>
      <c r="Q394" s="1957"/>
      <c r="R394" s="1957"/>
      <c r="S394" s="1957"/>
      <c r="T394" s="1957"/>
      <c r="U394" s="1959"/>
      <c r="V394" s="1958"/>
      <c r="W394" s="1958"/>
      <c r="X394" s="1958"/>
      <c r="Y394" s="1958"/>
      <c r="Z394" s="1958"/>
      <c r="AA394" s="1960"/>
      <c r="AB394" s="1960"/>
      <c r="AC394" s="1960"/>
      <c r="AD394" s="1960"/>
      <c r="AE394" s="1960"/>
      <c r="AF394" s="1960"/>
      <c r="AG394" s="1960"/>
      <c r="AH394" s="1960"/>
      <c r="AI394" s="1960"/>
      <c r="AJ394" s="1960"/>
      <c r="AK394" s="1960"/>
      <c r="AL394" s="1960"/>
      <c r="AM394" s="1960"/>
      <c r="AN394" s="1960"/>
      <c r="AO394" s="1960"/>
      <c r="AP394" s="1960"/>
      <c r="AQ394" s="1960"/>
      <c r="AR394" s="1960"/>
      <c r="AS394" s="1960"/>
      <c r="AT394" s="1960"/>
      <c r="AU394" s="1960"/>
      <c r="AV394" s="1960"/>
      <c r="AW394" s="1960"/>
      <c r="AX394" s="1960"/>
      <c r="AY394" s="1960"/>
      <c r="AZ394" s="1960"/>
      <c r="BA394" s="1960"/>
      <c r="BB394" s="1960"/>
      <c r="BC394" s="1960"/>
      <c r="BD394" s="1960"/>
      <c r="BE394" s="1960"/>
      <c r="BF394" s="1960"/>
      <c r="BG394" s="1960"/>
      <c r="BH394" s="1960"/>
      <c r="BI394" s="1960"/>
      <c r="BJ394" s="1960"/>
      <c r="BK394" s="1960"/>
      <c r="BL394" s="1960"/>
      <c r="BM394" s="1960"/>
      <c r="BN394" s="1960"/>
      <c r="BO394" s="1960"/>
      <c r="BP394" s="1960"/>
      <c r="BQ394" s="1960"/>
      <c r="BR394" s="1960"/>
      <c r="BS394" s="1960"/>
      <c r="BT394" s="1960"/>
    </row>
    <row r="395" spans="1:72" s="72" customFormat="1" ht="17.25" customHeight="1" thickBot="1" x14ac:dyDescent="0.2">
      <c r="A395" s="1940" t="s">
        <v>14</v>
      </c>
      <c r="B395" s="28" t="s">
        <v>96</v>
      </c>
      <c r="C395" s="93">
        <f>C385/C375</f>
        <v>0.91355070116992776</v>
      </c>
      <c r="D395" s="94">
        <f t="shared" si="12"/>
        <v>0.7350427350427351</v>
      </c>
      <c r="E395" s="95">
        <f t="shared" si="12"/>
        <v>0.82407407407407407</v>
      </c>
      <c r="F395" s="95">
        <f t="shared" si="12"/>
        <v>0.99180327868852458</v>
      </c>
      <c r="G395" s="95">
        <f t="shared" si="12"/>
        <v>1.1085271317829457</v>
      </c>
      <c r="H395" s="95">
        <f t="shared" si="12"/>
        <v>0.95934959349593496</v>
      </c>
      <c r="I395" s="95">
        <f t="shared" si="12"/>
        <v>1.0075471698113208</v>
      </c>
      <c r="J395" s="95">
        <f t="shared" si="12"/>
        <v>1.2819672131147541</v>
      </c>
      <c r="K395" s="95">
        <f t="shared" si="12"/>
        <v>1.2694805194805194</v>
      </c>
      <c r="L395" s="95">
        <f t="shared" si="13"/>
        <v>1.4979919678714859</v>
      </c>
      <c r="M395" s="1963">
        <f t="shared" si="13"/>
        <v>1.0653061224489795</v>
      </c>
      <c r="N395" s="1963">
        <f t="shared" si="13"/>
        <v>0.59808612440191389</v>
      </c>
      <c r="O395" s="1964">
        <f t="shared" si="13"/>
        <v>0.58767772511848337</v>
      </c>
      <c r="P395" s="1956"/>
      <c r="Q395" s="1957"/>
      <c r="R395" s="1957"/>
      <c r="S395" s="1957"/>
      <c r="T395" s="1965"/>
      <c r="U395" s="1959"/>
      <c r="V395" s="1957"/>
      <c r="W395" s="1957"/>
      <c r="X395" s="1958"/>
      <c r="Y395" s="1959"/>
      <c r="Z395" s="1958"/>
      <c r="AA395" s="1960"/>
      <c r="AB395" s="1960"/>
      <c r="AC395" s="1960"/>
      <c r="AD395" s="1960"/>
      <c r="AE395" s="1960"/>
      <c r="AF395" s="1960"/>
      <c r="AG395" s="1960"/>
      <c r="AH395" s="1960"/>
      <c r="AI395" s="1960"/>
      <c r="AJ395" s="1960"/>
      <c r="AK395" s="1960"/>
      <c r="AL395" s="1960"/>
      <c r="AM395" s="1960"/>
      <c r="AN395" s="1960"/>
      <c r="AO395" s="1960"/>
      <c r="AP395" s="1960"/>
      <c r="AQ395" s="1960"/>
      <c r="AR395" s="1960"/>
      <c r="AS395" s="1960"/>
      <c r="AT395" s="1960"/>
      <c r="AU395" s="1960"/>
      <c r="AV395" s="1960"/>
      <c r="AW395" s="1960"/>
      <c r="AX395" s="1960"/>
      <c r="AY395" s="1960"/>
      <c r="AZ395" s="1960"/>
      <c r="BA395" s="1960"/>
      <c r="BB395" s="1960"/>
      <c r="BC395" s="1960"/>
      <c r="BD395" s="1960"/>
      <c r="BE395" s="1960"/>
      <c r="BF395" s="1960"/>
      <c r="BG395" s="1960"/>
      <c r="BH395" s="1960"/>
      <c r="BI395" s="1960"/>
      <c r="BJ395" s="1960"/>
      <c r="BK395" s="1960"/>
      <c r="BL395" s="1960"/>
      <c r="BM395" s="1960"/>
      <c r="BN395" s="1960"/>
      <c r="BO395" s="1960"/>
      <c r="BP395" s="1960"/>
      <c r="BQ395" s="1960"/>
      <c r="BR395" s="1960"/>
      <c r="BS395" s="1960"/>
      <c r="BT395" s="1960"/>
    </row>
    <row r="396" spans="1:72" s="72" customFormat="1" ht="17.25" customHeight="1" x14ac:dyDescent="0.15">
      <c r="A396" s="1942" t="s">
        <v>65</v>
      </c>
      <c r="B396" s="16" t="s">
        <v>95</v>
      </c>
      <c r="C396" s="87">
        <f t="shared" si="12"/>
        <v>4.1221286398064917E-2</v>
      </c>
      <c r="D396" s="88">
        <f t="shared" si="12"/>
        <v>9.2413471658397243E-3</v>
      </c>
      <c r="E396" s="89">
        <f t="shared" si="12"/>
        <v>1.6434139376632847E-2</v>
      </c>
      <c r="F396" s="89">
        <f t="shared" si="12"/>
        <v>2.1902536715620827E-2</v>
      </c>
      <c r="G396" s="89">
        <f t="shared" si="12"/>
        <v>3.9816482726542347E-2</v>
      </c>
      <c r="H396" s="89">
        <f t="shared" si="12"/>
        <v>0.12089973848489961</v>
      </c>
      <c r="I396" s="89">
        <f t="shared" si="12"/>
        <v>0.18607420054636029</v>
      </c>
      <c r="J396" s="89">
        <f t="shared" si="12"/>
        <v>5.4072309711286091E-2</v>
      </c>
      <c r="K396" s="89">
        <f t="shared" si="12"/>
        <v>6.0361969345742658E-2</v>
      </c>
      <c r="L396" s="89">
        <f t="shared" si="13"/>
        <v>5.6447930106535919E-2</v>
      </c>
      <c r="M396" s="1954">
        <f t="shared" si="13"/>
        <v>1.9638430057689463E-2</v>
      </c>
      <c r="N396" s="1954">
        <f t="shared" si="13"/>
        <v>4.7436756806390895E-3</v>
      </c>
      <c r="O396" s="1955">
        <f t="shared" si="13"/>
        <v>4.4679333089748269E-3</v>
      </c>
      <c r="P396" s="1966"/>
      <c r="Q396" s="1957"/>
      <c r="R396" s="1957"/>
      <c r="S396" s="1957"/>
      <c r="T396" s="1958"/>
      <c r="U396" s="1959"/>
      <c r="V396" s="1958"/>
      <c r="W396" s="1958"/>
      <c r="X396" s="1958"/>
      <c r="Y396" s="1958"/>
      <c r="Z396" s="1958"/>
      <c r="AA396" s="1960"/>
      <c r="AB396" s="1960"/>
      <c r="AC396" s="1960"/>
      <c r="AD396" s="1960"/>
      <c r="AE396" s="1960"/>
      <c r="AF396" s="1960"/>
      <c r="AG396" s="1960"/>
      <c r="AH396" s="1960"/>
      <c r="AI396" s="1960"/>
      <c r="AJ396" s="1960"/>
      <c r="AK396" s="1960"/>
      <c r="AL396" s="1960"/>
      <c r="AM396" s="1960"/>
      <c r="AN396" s="1960"/>
      <c r="AO396" s="1960"/>
      <c r="AP396" s="1960"/>
      <c r="AQ396" s="1960"/>
      <c r="AR396" s="1960"/>
      <c r="AS396" s="1960"/>
      <c r="AT396" s="1960"/>
      <c r="AU396" s="1960"/>
      <c r="AV396" s="1960"/>
      <c r="AW396" s="1960"/>
      <c r="AX396" s="1960"/>
      <c r="AY396" s="1960"/>
      <c r="AZ396" s="1960"/>
      <c r="BA396" s="1960"/>
      <c r="BB396" s="1960"/>
      <c r="BC396" s="1960"/>
      <c r="BD396" s="1960"/>
      <c r="BE396" s="1960"/>
      <c r="BF396" s="1960"/>
      <c r="BG396" s="1960"/>
      <c r="BH396" s="1960"/>
      <c r="BI396" s="1960"/>
      <c r="BJ396" s="1960"/>
      <c r="BK396" s="1960"/>
      <c r="BL396" s="1960"/>
      <c r="BM396" s="1960"/>
      <c r="BN396" s="1960"/>
      <c r="BO396" s="1960"/>
      <c r="BP396" s="1960"/>
      <c r="BQ396" s="1960"/>
      <c r="BR396" s="1960"/>
      <c r="BS396" s="1960"/>
      <c r="BT396" s="1960"/>
    </row>
    <row r="397" spans="1:72" s="72" customFormat="1" ht="17.25" customHeight="1" x14ac:dyDescent="0.15">
      <c r="A397" s="1943" t="s">
        <v>66</v>
      </c>
      <c r="B397" s="23" t="s">
        <v>94</v>
      </c>
      <c r="C397" s="90">
        <f t="shared" si="12"/>
        <v>4.8170979780435691E-2</v>
      </c>
      <c r="D397" s="91">
        <f t="shared" si="12"/>
        <v>3.2769508758232667E-2</v>
      </c>
      <c r="E397" s="92">
        <f t="shared" si="12"/>
        <v>4.4248324814288344E-2</v>
      </c>
      <c r="F397" s="92">
        <f t="shared" si="12"/>
        <v>4.712581417667093E-2</v>
      </c>
      <c r="G397" s="92">
        <f t="shared" si="12"/>
        <v>6.15291944346796E-2</v>
      </c>
      <c r="H397" s="92">
        <f t="shared" si="12"/>
        <v>0.12192436120608931</v>
      </c>
      <c r="I397" s="92">
        <f t="shared" si="12"/>
        <v>0.13032946790234129</v>
      </c>
      <c r="J397" s="92">
        <f t="shared" si="12"/>
        <v>2.7322143489566797E-2</v>
      </c>
      <c r="K397" s="92">
        <f t="shared" si="12"/>
        <v>5.0070564303201587E-2</v>
      </c>
      <c r="L397" s="92">
        <f t="shared" si="13"/>
        <v>5.0611197576975041E-2</v>
      </c>
      <c r="M397" s="1961">
        <f t="shared" si="13"/>
        <v>2.7500686131510032E-2</v>
      </c>
      <c r="N397" s="1961">
        <f t="shared" si="13"/>
        <v>1.1943570102316824E-2</v>
      </c>
      <c r="O397" s="1962">
        <f t="shared" si="13"/>
        <v>1.905522834189419E-2</v>
      </c>
      <c r="P397" s="1967"/>
      <c r="Q397" s="1957"/>
      <c r="R397" s="1957"/>
      <c r="S397" s="1957"/>
      <c r="T397" s="1957"/>
      <c r="U397" s="1959"/>
      <c r="V397" s="1958"/>
      <c r="W397" s="1958"/>
      <c r="X397" s="1958"/>
      <c r="Y397" s="1958"/>
      <c r="Z397" s="1958"/>
      <c r="AA397" s="1960"/>
      <c r="AB397" s="1960"/>
      <c r="AC397" s="1960"/>
      <c r="AD397" s="1960"/>
      <c r="AE397" s="1960"/>
      <c r="AF397" s="1960"/>
      <c r="AG397" s="1960"/>
      <c r="AH397" s="1960"/>
      <c r="AI397" s="1960"/>
      <c r="AJ397" s="1960"/>
      <c r="AK397" s="1960"/>
      <c r="AL397" s="1960"/>
      <c r="AM397" s="1960"/>
      <c r="AN397" s="1960"/>
      <c r="AO397" s="1960"/>
      <c r="AP397" s="1960"/>
      <c r="AQ397" s="1960"/>
      <c r="AR397" s="1960"/>
      <c r="AS397" s="1960"/>
      <c r="AT397" s="1960"/>
      <c r="AU397" s="1960"/>
      <c r="AV397" s="1960"/>
      <c r="AW397" s="1960"/>
      <c r="AX397" s="1960"/>
      <c r="AY397" s="1960"/>
      <c r="AZ397" s="1960"/>
      <c r="BA397" s="1960"/>
      <c r="BB397" s="1960"/>
      <c r="BC397" s="1960"/>
      <c r="BD397" s="1960"/>
      <c r="BE397" s="1960"/>
      <c r="BF397" s="1960"/>
      <c r="BG397" s="1960"/>
      <c r="BH397" s="1960"/>
      <c r="BI397" s="1960"/>
      <c r="BJ397" s="1960"/>
      <c r="BK397" s="1960"/>
      <c r="BL397" s="1960"/>
      <c r="BM397" s="1960"/>
      <c r="BN397" s="1960"/>
      <c r="BO397" s="1960"/>
      <c r="BP397" s="1960"/>
      <c r="BQ397" s="1960"/>
      <c r="BR397" s="1960"/>
      <c r="BS397" s="1960"/>
      <c r="BT397" s="1960"/>
    </row>
    <row r="398" spans="1:72" s="72" customFormat="1" ht="17.25" customHeight="1" thickBot="1" x14ac:dyDescent="0.2">
      <c r="A398" s="1944" t="s">
        <v>66</v>
      </c>
      <c r="B398" s="1905" t="s">
        <v>96</v>
      </c>
      <c r="C398" s="1968">
        <f t="shared" si="12"/>
        <v>1.1685947720131562</v>
      </c>
      <c r="D398" s="1969">
        <f t="shared" si="12"/>
        <v>3.5470459518599564</v>
      </c>
      <c r="E398" s="1970">
        <f t="shared" si="12"/>
        <v>2.6315789473684212</v>
      </c>
      <c r="F398" s="1970">
        <f t="shared" si="12"/>
        <v>2.15234375</v>
      </c>
      <c r="G398" s="1970">
        <f t="shared" si="12"/>
        <v>1.5438247011952191</v>
      </c>
      <c r="H398" s="1970">
        <f t="shared" si="12"/>
        <v>1.0084388185654007</v>
      </c>
      <c r="I398" s="1970">
        <f t="shared" si="12"/>
        <v>0.69961977186311786</v>
      </c>
      <c r="J398" s="1970">
        <f t="shared" si="12"/>
        <v>0.77800829875518673</v>
      </c>
      <c r="K398" s="1970">
        <f t="shared" si="12"/>
        <v>0.82944344703770201</v>
      </c>
      <c r="L398" s="1970">
        <f t="shared" si="13"/>
        <v>0.89703315881326351</v>
      </c>
      <c r="M398" s="1971">
        <f t="shared" si="13"/>
        <v>1.4005305039787799</v>
      </c>
      <c r="N398" s="1971">
        <f t="shared" si="13"/>
        <v>2.515850144092219</v>
      </c>
      <c r="O398" s="1972">
        <f t="shared" si="13"/>
        <v>4.263403263403263</v>
      </c>
      <c r="P398" s="1967"/>
      <c r="Q398" s="1957"/>
      <c r="R398" s="1957"/>
      <c r="S398" s="1957"/>
      <c r="T398" s="1965"/>
      <c r="U398" s="1959"/>
      <c r="V398" s="1958"/>
      <c r="W398" s="1958"/>
      <c r="X398" s="1958"/>
      <c r="Y398" s="1958"/>
      <c r="Z398" s="1958"/>
      <c r="AA398" s="1960"/>
      <c r="AB398" s="1960"/>
      <c r="AC398" s="1960"/>
      <c r="AD398" s="1960"/>
      <c r="AE398" s="1960"/>
      <c r="AF398" s="1960"/>
      <c r="AG398" s="1960"/>
      <c r="AH398" s="1960"/>
      <c r="AI398" s="1960"/>
      <c r="AJ398" s="1960"/>
      <c r="AK398" s="1960"/>
      <c r="AL398" s="1960"/>
      <c r="AM398" s="1960"/>
      <c r="AN398" s="1960"/>
      <c r="AO398" s="1960"/>
      <c r="AP398" s="1960"/>
      <c r="AQ398" s="1960"/>
      <c r="AR398" s="1960"/>
      <c r="AS398" s="1960"/>
      <c r="AT398" s="1960"/>
      <c r="AU398" s="1960"/>
      <c r="AV398" s="1960"/>
      <c r="AW398" s="1960"/>
      <c r="AX398" s="1960"/>
      <c r="AY398" s="1960"/>
      <c r="AZ398" s="1960"/>
      <c r="BA398" s="1960"/>
      <c r="BB398" s="1960"/>
      <c r="BC398" s="1960"/>
      <c r="BD398" s="1960"/>
      <c r="BE398" s="1960"/>
      <c r="BF398" s="1960"/>
      <c r="BG398" s="1960"/>
      <c r="BH398" s="1960"/>
      <c r="BI398" s="1960"/>
      <c r="BJ398" s="1960"/>
      <c r="BK398" s="1960"/>
      <c r="BL398" s="1960"/>
      <c r="BM398" s="1960"/>
      <c r="BN398" s="1960"/>
      <c r="BO398" s="1960"/>
      <c r="BP398" s="1960"/>
      <c r="BQ398" s="1960"/>
      <c r="BR398" s="1960"/>
      <c r="BS398" s="1960"/>
      <c r="BT398" s="1960"/>
    </row>
    <row r="399" spans="1:72" s="72" customFormat="1" ht="17.25" customHeight="1" x14ac:dyDescent="0.15">
      <c r="A399" s="1946" t="s">
        <v>97</v>
      </c>
      <c r="B399" s="16" t="s">
        <v>95</v>
      </c>
      <c r="C399" s="87">
        <f t="shared" si="12"/>
        <v>0.11992831295958185</v>
      </c>
      <c r="D399" s="88">
        <f t="shared" si="12"/>
        <v>0.12203074616900247</v>
      </c>
      <c r="E399" s="89">
        <f t="shared" si="12"/>
        <v>0.11092124861250936</v>
      </c>
      <c r="F399" s="89">
        <f t="shared" si="12"/>
        <v>0.10929256572864715</v>
      </c>
      <c r="G399" s="89">
        <f t="shared" si="12"/>
        <v>0.12888362522600319</v>
      </c>
      <c r="H399" s="89">
        <f t="shared" si="12"/>
        <v>0.16199766174064531</v>
      </c>
      <c r="I399" s="89">
        <f t="shared" si="12"/>
        <v>0.16081003954042578</v>
      </c>
      <c r="J399" s="89">
        <f t="shared" si="12"/>
        <v>9.9561363089302288E-2</v>
      </c>
      <c r="K399" s="89">
        <f t="shared" si="12"/>
        <v>5.9987542085261185E-2</v>
      </c>
      <c r="L399" s="89">
        <f t="shared" si="13"/>
        <v>6.4195551467853301E-2</v>
      </c>
      <c r="M399" s="1954">
        <f t="shared" si="13"/>
        <v>0.10149292625508285</v>
      </c>
      <c r="N399" s="1954">
        <f t="shared" si="13"/>
        <v>0.16853967381564011</v>
      </c>
      <c r="O399" s="1955">
        <f t="shared" si="13"/>
        <v>0.1425852166902955</v>
      </c>
      <c r="P399" s="1956"/>
      <c r="Q399" s="1957"/>
      <c r="R399" s="1957"/>
      <c r="S399" s="1957"/>
      <c r="T399" s="1958"/>
      <c r="U399" s="1958"/>
      <c r="V399" s="1958"/>
      <c r="W399" s="1958"/>
      <c r="X399" s="1958"/>
      <c r="Y399" s="1958"/>
      <c r="Z399" s="1958"/>
      <c r="AA399" s="1960"/>
      <c r="AB399" s="1960"/>
      <c r="AC399" s="1960"/>
      <c r="AD399" s="1960"/>
      <c r="AE399" s="1960"/>
      <c r="AF399" s="1960"/>
      <c r="AG399" s="1960"/>
      <c r="AH399" s="1960"/>
      <c r="AI399" s="1960"/>
      <c r="AJ399" s="1960"/>
      <c r="AK399" s="1960"/>
      <c r="AL399" s="1960"/>
      <c r="AM399" s="1960"/>
      <c r="AN399" s="1960"/>
      <c r="AO399" s="1960"/>
      <c r="AP399" s="1960"/>
      <c r="AQ399" s="1960"/>
      <c r="AR399" s="1960"/>
      <c r="AS399" s="1960"/>
      <c r="AT399" s="1960"/>
      <c r="AU399" s="1960"/>
      <c r="AV399" s="1960"/>
      <c r="AW399" s="1960"/>
      <c r="AX399" s="1960"/>
      <c r="AY399" s="1960"/>
      <c r="AZ399" s="1960"/>
      <c r="BA399" s="1960"/>
      <c r="BB399" s="1960"/>
      <c r="BC399" s="1960"/>
      <c r="BD399" s="1960"/>
      <c r="BE399" s="1960"/>
      <c r="BF399" s="1960"/>
      <c r="BG399" s="1960"/>
      <c r="BH399" s="1960"/>
      <c r="BI399" s="1960"/>
      <c r="BJ399" s="1960"/>
      <c r="BK399" s="1960"/>
      <c r="BL399" s="1960"/>
      <c r="BM399" s="1960"/>
      <c r="BN399" s="1960"/>
      <c r="BO399" s="1960"/>
      <c r="BP399" s="1960"/>
      <c r="BQ399" s="1960"/>
      <c r="BR399" s="1960"/>
      <c r="BS399" s="1960"/>
      <c r="BT399" s="1960"/>
    </row>
    <row r="400" spans="1:72" s="72" customFormat="1" ht="17.25" customHeight="1" x14ac:dyDescent="0.15">
      <c r="A400" s="1947" t="s">
        <v>66</v>
      </c>
      <c r="B400" s="23" t="s">
        <v>94</v>
      </c>
      <c r="C400" s="90">
        <f t="shared" si="12"/>
        <v>0.10201618022173002</v>
      </c>
      <c r="D400" s="91">
        <f t="shared" si="12"/>
        <v>8.4730943207525611E-2</v>
      </c>
      <c r="E400" s="92">
        <f t="shared" si="12"/>
        <v>8.6765026024801906E-2</v>
      </c>
      <c r="F400" s="92">
        <f t="shared" si="12"/>
        <v>0.10191025679076265</v>
      </c>
      <c r="G400" s="92">
        <f t="shared" si="12"/>
        <v>0.13476301188104811</v>
      </c>
      <c r="H400" s="92">
        <f t="shared" si="12"/>
        <v>0.15219728886143249</v>
      </c>
      <c r="I400" s="92">
        <f t="shared" si="12"/>
        <v>0.14951835230837809</v>
      </c>
      <c r="J400" s="92">
        <f t="shared" si="12"/>
        <v>0.10910406737079048</v>
      </c>
      <c r="K400" s="92">
        <f t="shared" si="12"/>
        <v>6.8016467999159946E-2</v>
      </c>
      <c r="L400" s="92">
        <f t="shared" si="13"/>
        <v>8.2263902041649253E-2</v>
      </c>
      <c r="M400" s="1961">
        <f t="shared" si="13"/>
        <v>0.10037081950762078</v>
      </c>
      <c r="N400" s="1961">
        <f t="shared" si="13"/>
        <v>9.0092069446463349E-2</v>
      </c>
      <c r="O400" s="1962">
        <f t="shared" si="13"/>
        <v>7.2317135470008842E-2</v>
      </c>
      <c r="P400" s="1956"/>
      <c r="Q400" s="1973"/>
      <c r="R400" s="1957"/>
      <c r="S400" s="1957"/>
      <c r="T400" s="1957"/>
      <c r="U400" s="1959"/>
      <c r="V400" s="1958"/>
      <c r="W400" s="1958"/>
      <c r="X400" s="1958"/>
      <c r="Y400" s="1958"/>
      <c r="Z400" s="1958"/>
      <c r="AA400" s="1960"/>
      <c r="AB400" s="1960"/>
      <c r="AC400" s="1960"/>
      <c r="AD400" s="1960"/>
      <c r="AE400" s="1960"/>
      <c r="AF400" s="1960"/>
      <c r="AG400" s="1960"/>
      <c r="AH400" s="1960"/>
      <c r="AI400" s="1960"/>
      <c r="AJ400" s="1960"/>
      <c r="AK400" s="1960"/>
      <c r="AL400" s="1960"/>
      <c r="AM400" s="1960"/>
      <c r="AN400" s="1960"/>
      <c r="AO400" s="1960"/>
      <c r="AP400" s="1960"/>
      <c r="AQ400" s="1960"/>
      <c r="AR400" s="1960"/>
      <c r="AS400" s="1960"/>
      <c r="AT400" s="1960"/>
      <c r="AU400" s="1960"/>
      <c r="AV400" s="1960"/>
      <c r="AW400" s="1960"/>
      <c r="AX400" s="1960"/>
      <c r="AY400" s="1960"/>
      <c r="AZ400" s="1960"/>
      <c r="BA400" s="1960"/>
      <c r="BB400" s="1960"/>
      <c r="BC400" s="1960"/>
      <c r="BD400" s="1960"/>
      <c r="BE400" s="1960"/>
      <c r="BF400" s="1960"/>
      <c r="BG400" s="1960"/>
      <c r="BH400" s="1960"/>
      <c r="BI400" s="1960"/>
      <c r="BJ400" s="1960"/>
      <c r="BK400" s="1960"/>
      <c r="BL400" s="1960"/>
      <c r="BM400" s="1960"/>
      <c r="BN400" s="1960"/>
      <c r="BO400" s="1960"/>
      <c r="BP400" s="1960"/>
      <c r="BQ400" s="1960"/>
      <c r="BR400" s="1960"/>
      <c r="BS400" s="1960"/>
      <c r="BT400" s="1960"/>
    </row>
    <row r="401" spans="1:72" s="72" customFormat="1" ht="17.25" customHeight="1" thickBot="1" x14ac:dyDescent="0.2">
      <c r="A401" s="1948" t="s">
        <v>66</v>
      </c>
      <c r="B401" s="78" t="s">
        <v>96</v>
      </c>
      <c r="C401" s="96">
        <f t="shared" si="12"/>
        <v>0.85064300250860225</v>
      </c>
      <c r="D401" s="97">
        <f t="shared" si="12"/>
        <v>0.69434094166875182</v>
      </c>
      <c r="E401" s="98">
        <f t="shared" si="12"/>
        <v>0.78222186560399765</v>
      </c>
      <c r="F401" s="98">
        <f t="shared" si="12"/>
        <v>0.93245369537564549</v>
      </c>
      <c r="G401" s="98">
        <f t="shared" si="12"/>
        <v>1.0456177939186235</v>
      </c>
      <c r="H401" s="98">
        <f t="shared" si="12"/>
        <v>0.93950299792040826</v>
      </c>
      <c r="I401" s="98">
        <f t="shared" si="12"/>
        <v>0.92978244850683556</v>
      </c>
      <c r="J401" s="98">
        <f t="shared" si="12"/>
        <v>1.095847465175108</v>
      </c>
      <c r="K401" s="98">
        <f t="shared" si="12"/>
        <v>1.1338432220224512</v>
      </c>
      <c r="L401" s="98">
        <f t="shared" si="13"/>
        <v>1.2814579851821026</v>
      </c>
      <c r="M401" s="1974">
        <f t="shared" si="13"/>
        <v>0.98894399059258686</v>
      </c>
      <c r="N401" s="1974">
        <f t="shared" si="13"/>
        <v>0.53454517507261845</v>
      </c>
      <c r="O401" s="1975">
        <f t="shared" si="13"/>
        <v>0.50718536709935669</v>
      </c>
      <c r="P401" s="1956"/>
      <c r="Q401" s="1957"/>
      <c r="R401" s="1957"/>
      <c r="S401" s="1957"/>
      <c r="T401" s="1965"/>
      <c r="U401" s="1959"/>
      <c r="V401" s="1958"/>
      <c r="W401" s="1958"/>
      <c r="X401" s="1958"/>
      <c r="Y401" s="1958"/>
      <c r="Z401" s="1958"/>
      <c r="AA401" s="1960"/>
      <c r="AB401" s="1960"/>
      <c r="AC401" s="1960"/>
      <c r="AD401" s="1960"/>
      <c r="AE401" s="1960"/>
      <c r="AF401" s="1960"/>
      <c r="AG401" s="1960"/>
      <c r="AH401" s="1960"/>
      <c r="AI401" s="1960"/>
      <c r="AJ401" s="1960"/>
      <c r="AK401" s="1960"/>
      <c r="AL401" s="1960"/>
      <c r="AM401" s="1960"/>
      <c r="AN401" s="1960"/>
      <c r="AO401" s="1960"/>
      <c r="AP401" s="1960"/>
      <c r="AQ401" s="1960"/>
      <c r="AR401" s="1960"/>
      <c r="AS401" s="1960"/>
      <c r="AT401" s="1960"/>
      <c r="AU401" s="1960"/>
      <c r="AV401" s="1960"/>
      <c r="AW401" s="1960"/>
      <c r="AX401" s="1960"/>
      <c r="AY401" s="1960"/>
      <c r="AZ401" s="1960"/>
      <c r="BA401" s="1960"/>
      <c r="BB401" s="1960"/>
      <c r="BC401" s="1960"/>
      <c r="BD401" s="1960"/>
      <c r="BE401" s="1960"/>
      <c r="BF401" s="1960"/>
      <c r="BG401" s="1960"/>
      <c r="BH401" s="1960"/>
      <c r="BI401" s="1960"/>
      <c r="BJ401" s="1960"/>
      <c r="BK401" s="1960"/>
      <c r="BL401" s="1960"/>
      <c r="BM401" s="1960"/>
      <c r="BN401" s="1960"/>
      <c r="BO401" s="1960"/>
      <c r="BP401" s="1960"/>
      <c r="BQ401" s="1960"/>
      <c r="BR401" s="1960"/>
      <c r="BS401" s="1960"/>
      <c r="BT401" s="1960"/>
    </row>
    <row r="402" spans="1:72" x14ac:dyDescent="0.15">
      <c r="Q402" s="35"/>
      <c r="R402" s="35"/>
      <c r="S402" s="35"/>
    </row>
    <row r="403" spans="1:72" x14ac:dyDescent="0.15">
      <c r="Q403" s="57"/>
      <c r="R403" s="35"/>
      <c r="T403" s="58"/>
      <c r="U403" s="59"/>
    </row>
    <row r="404" spans="1:72" x14ac:dyDescent="0.15">
      <c r="Q404" s="35"/>
      <c r="R404" s="60"/>
      <c r="S404" s="35"/>
      <c r="T404" s="71"/>
    </row>
    <row r="405" spans="1:72" x14ac:dyDescent="0.15">
      <c r="R405" s="35"/>
      <c r="S405" s="35"/>
    </row>
    <row r="406" spans="1:72" x14ac:dyDescent="0.15">
      <c r="Q406" s="1976"/>
      <c r="S406" s="35"/>
      <c r="T406" s="58"/>
    </row>
    <row r="407" spans="1:72" x14ac:dyDescent="0.15">
      <c r="Q407" s="57"/>
      <c r="R407" s="1977"/>
      <c r="S407" s="35"/>
      <c r="T407" s="71"/>
      <c r="U407" s="59"/>
      <c r="V407" s="20"/>
      <c r="W407" s="20"/>
      <c r="X407" s="20"/>
      <c r="Y407" s="20"/>
    </row>
    <row r="408" spans="1:72" x14ac:dyDescent="0.15">
      <c r="Q408" s="57"/>
      <c r="R408" s="1977"/>
      <c r="T408" s="59"/>
      <c r="V408" s="20"/>
      <c r="W408" s="20"/>
      <c r="X408" s="20"/>
      <c r="Y408" s="20"/>
    </row>
    <row r="409" spans="1:72" x14ac:dyDescent="0.15">
      <c r="Q409" s="1976"/>
      <c r="R409" s="58"/>
      <c r="T409" s="59"/>
      <c r="V409" s="20"/>
      <c r="W409" s="20"/>
      <c r="X409" s="20"/>
      <c r="Y409" s="20"/>
    </row>
    <row r="410" spans="1:72" x14ac:dyDescent="0.15">
      <c r="Q410" s="57"/>
      <c r="R410" s="1977"/>
    </row>
    <row r="411" spans="1:72" x14ac:dyDescent="0.15">
      <c r="Q411" s="57"/>
      <c r="R411" s="1977"/>
      <c r="T411" s="59"/>
    </row>
    <row r="412" spans="1:72" x14ac:dyDescent="0.15">
      <c r="Q412" s="1976"/>
      <c r="R412" s="58"/>
      <c r="T412" s="59"/>
    </row>
    <row r="413" spans="1:72" x14ac:dyDescent="0.15">
      <c r="Q413" s="57"/>
      <c r="R413" s="1977"/>
    </row>
    <row r="414" spans="1:72" x14ac:dyDescent="0.15">
      <c r="Q414" s="57"/>
      <c r="R414" s="1977"/>
      <c r="T414" s="59"/>
    </row>
    <row r="415" spans="1:72" x14ac:dyDescent="0.15">
      <c r="Q415" s="1976"/>
      <c r="R415" s="58"/>
    </row>
    <row r="416" spans="1:72" x14ac:dyDescent="0.15">
      <c r="Q416" s="57"/>
      <c r="R416" s="1977"/>
    </row>
    <row r="417" spans="17:23" x14ac:dyDescent="0.15">
      <c r="Q417" s="57"/>
      <c r="R417" s="1977"/>
    </row>
    <row r="418" spans="17:23" x14ac:dyDescent="0.15">
      <c r="Q418" s="1976"/>
      <c r="R418" s="58"/>
      <c r="T418" s="59"/>
    </row>
    <row r="419" spans="17:23" x14ac:dyDescent="0.15">
      <c r="Q419" s="57"/>
      <c r="R419" s="1977"/>
    </row>
    <row r="420" spans="17:23" x14ac:dyDescent="0.15">
      <c r="Q420" s="57"/>
      <c r="R420" s="1977"/>
    </row>
    <row r="421" spans="17:23" x14ac:dyDescent="0.15">
      <c r="Q421" s="57"/>
      <c r="R421" s="58"/>
    </row>
    <row r="422" spans="17:23" x14ac:dyDescent="0.15">
      <c r="Q422" s="57"/>
      <c r="R422" s="58"/>
      <c r="V422" s="59"/>
      <c r="W422" s="59"/>
    </row>
    <row r="423" spans="17:23" x14ac:dyDescent="0.15">
      <c r="Q423" s="57"/>
      <c r="R423" s="58"/>
      <c r="V423" s="59"/>
      <c r="W423" s="59"/>
    </row>
    <row r="424" spans="17:23" x14ac:dyDescent="0.15">
      <c r="Q424" s="57"/>
      <c r="R424" s="58"/>
      <c r="V424" s="59"/>
      <c r="W424" s="59"/>
    </row>
    <row r="425" spans="17:23" x14ac:dyDescent="0.15">
      <c r="Q425" s="57"/>
      <c r="R425" s="58"/>
      <c r="S425" s="20"/>
      <c r="V425" s="59"/>
      <c r="W425" s="59"/>
    </row>
    <row r="426" spans="17:23" x14ac:dyDescent="0.15">
      <c r="Q426" s="57"/>
      <c r="R426" s="58"/>
      <c r="S426" s="20"/>
      <c r="V426" s="59"/>
      <c r="W426" s="59"/>
    </row>
    <row r="427" spans="17:23" x14ac:dyDescent="0.15">
      <c r="Q427" s="57"/>
      <c r="R427" s="58"/>
      <c r="S427" s="20"/>
      <c r="V427" s="59"/>
      <c r="W427" s="59"/>
    </row>
    <row r="428" spans="17:23" x14ac:dyDescent="0.15">
      <c r="Q428" s="57"/>
      <c r="R428" s="58"/>
      <c r="V428" s="59"/>
      <c r="W428" s="59"/>
    </row>
    <row r="429" spans="17:23" x14ac:dyDescent="0.15">
      <c r="Q429" s="57"/>
      <c r="R429" s="58"/>
      <c r="V429" s="59"/>
      <c r="W429" s="59"/>
    </row>
    <row r="430" spans="17:23" x14ac:dyDescent="0.15">
      <c r="Q430" s="1976"/>
      <c r="R430" s="58"/>
    </row>
    <row r="431" spans="17:23" x14ac:dyDescent="0.15">
      <c r="Q431" s="57"/>
      <c r="R431" s="1977"/>
      <c r="U431" s="1707"/>
      <c r="V431" s="59"/>
      <c r="W431" s="59"/>
    </row>
    <row r="432" spans="17:23" x14ac:dyDescent="0.15">
      <c r="Q432" s="57"/>
      <c r="R432" s="1977"/>
      <c r="U432" s="21"/>
      <c r="V432" s="59"/>
      <c r="W432" s="59"/>
    </row>
    <row r="433" spans="17:23" x14ac:dyDescent="0.15">
      <c r="Q433" s="1976"/>
      <c r="R433" s="58"/>
      <c r="U433" s="21"/>
    </row>
    <row r="434" spans="17:23" x14ac:dyDescent="0.15">
      <c r="R434" s="1977"/>
      <c r="U434" s="21"/>
      <c r="V434" s="59"/>
      <c r="W434" s="59"/>
    </row>
    <row r="435" spans="17:23" x14ac:dyDescent="0.15">
      <c r="R435" s="1977"/>
      <c r="U435" s="21"/>
    </row>
    <row r="436" spans="17:23" x14ac:dyDescent="0.15">
      <c r="Q436" s="57"/>
      <c r="R436" s="58"/>
      <c r="U436" s="21"/>
    </row>
    <row r="437" spans="17:23" x14ac:dyDescent="0.15">
      <c r="Q437" s="57"/>
      <c r="U437" s="21"/>
    </row>
    <row r="438" spans="17:23" x14ac:dyDescent="0.15">
      <c r="Q438" s="57"/>
      <c r="U438" s="21"/>
      <c r="V438" s="59"/>
      <c r="W438" s="59"/>
    </row>
    <row r="439" spans="17:23" x14ac:dyDescent="0.15">
      <c r="Q439" s="57"/>
      <c r="R439" s="58"/>
      <c r="S439" s="35"/>
      <c r="U439" s="21"/>
    </row>
    <row r="440" spans="17:23" x14ac:dyDescent="0.15">
      <c r="Q440" s="57"/>
      <c r="R440" s="58"/>
      <c r="S440" s="35"/>
      <c r="U440" s="21"/>
    </row>
    <row r="441" spans="17:23" x14ac:dyDescent="0.15">
      <c r="Q441" s="57"/>
      <c r="R441" s="58"/>
      <c r="S441" s="35"/>
      <c r="U441" s="1707"/>
    </row>
    <row r="442" spans="17:23" x14ac:dyDescent="0.15">
      <c r="Q442" s="57"/>
      <c r="R442" s="58"/>
      <c r="S442" s="35"/>
      <c r="T442" s="1707"/>
      <c r="U442" s="21"/>
    </row>
    <row r="443" spans="17:23" x14ac:dyDescent="0.15">
      <c r="Q443" s="57"/>
      <c r="R443" s="58"/>
      <c r="S443" s="35"/>
      <c r="T443" s="21"/>
      <c r="U443" s="21"/>
    </row>
    <row r="444" spans="17:23" x14ac:dyDescent="0.15">
      <c r="Q444" s="57"/>
      <c r="R444" s="58"/>
      <c r="S444" s="35"/>
      <c r="T444" s="21"/>
      <c r="U444" s="21"/>
    </row>
    <row r="445" spans="17:23" x14ac:dyDescent="0.15">
      <c r="Q445" s="1976"/>
      <c r="R445" s="58"/>
      <c r="S445" s="35"/>
      <c r="T445" s="21"/>
      <c r="U445" s="21"/>
    </row>
    <row r="446" spans="17:23" x14ac:dyDescent="0.15">
      <c r="Q446" s="57"/>
      <c r="R446" s="1977"/>
      <c r="S446" s="35"/>
      <c r="T446" s="21"/>
      <c r="U446" s="21"/>
    </row>
    <row r="447" spans="17:23" x14ac:dyDescent="0.15">
      <c r="R447" s="1977"/>
      <c r="S447" s="35"/>
      <c r="T447" s="21"/>
      <c r="U447" s="21"/>
    </row>
    <row r="448" spans="17:23" x14ac:dyDescent="0.15">
      <c r="R448" s="58"/>
      <c r="S448" s="35"/>
      <c r="T448" s="21"/>
      <c r="U448" s="21"/>
    </row>
    <row r="449" spans="17:25" x14ac:dyDescent="0.15">
      <c r="R449" s="58"/>
      <c r="S449" s="35"/>
      <c r="T449" s="21"/>
      <c r="U449" s="21"/>
    </row>
    <row r="450" spans="17:25" x14ac:dyDescent="0.15">
      <c r="T450" s="21"/>
      <c r="U450" s="21"/>
    </row>
    <row r="451" spans="17:25" x14ac:dyDescent="0.15">
      <c r="Q451" s="1976"/>
      <c r="S451" s="35"/>
      <c r="T451" s="21"/>
      <c r="U451" s="1707"/>
    </row>
    <row r="452" spans="17:25" x14ac:dyDescent="0.15">
      <c r="Q452" s="57"/>
      <c r="R452" s="1977"/>
      <c r="T452" s="1707"/>
      <c r="U452" s="1730"/>
    </row>
    <row r="453" spans="17:25" x14ac:dyDescent="0.15">
      <c r="Q453" s="57"/>
      <c r="R453" s="1977"/>
      <c r="T453" s="21"/>
      <c r="U453" s="1730"/>
    </row>
    <row r="454" spans="17:25" x14ac:dyDescent="0.15">
      <c r="Q454" s="57"/>
      <c r="R454" s="58"/>
      <c r="T454" s="21"/>
      <c r="U454" s="1730"/>
    </row>
    <row r="455" spans="17:25" x14ac:dyDescent="0.15">
      <c r="Q455" s="57"/>
      <c r="R455" s="58"/>
      <c r="S455" s="35"/>
      <c r="T455" s="21"/>
      <c r="U455" s="1730"/>
    </row>
    <row r="456" spans="17:25" x14ac:dyDescent="0.15">
      <c r="Q456" s="57"/>
      <c r="R456" s="58"/>
      <c r="T456" s="21"/>
      <c r="U456" s="1730"/>
    </row>
    <row r="457" spans="17:25" x14ac:dyDescent="0.15">
      <c r="Q457" s="57"/>
      <c r="R457" s="58"/>
      <c r="T457" s="21"/>
      <c r="U457" s="1730"/>
    </row>
    <row r="458" spans="17:25" x14ac:dyDescent="0.15">
      <c r="Q458" s="57"/>
      <c r="R458" s="58"/>
      <c r="T458" s="21"/>
      <c r="U458" s="1730"/>
    </row>
    <row r="459" spans="17:25" x14ac:dyDescent="0.15">
      <c r="Q459" s="57"/>
      <c r="R459" s="58"/>
      <c r="T459" s="21"/>
      <c r="U459" s="1730"/>
    </row>
    <row r="460" spans="17:25" x14ac:dyDescent="0.15">
      <c r="Q460" s="1976"/>
      <c r="R460" s="58"/>
      <c r="T460" s="21"/>
      <c r="U460" s="1730"/>
    </row>
    <row r="461" spans="17:25" x14ac:dyDescent="0.15">
      <c r="Q461" s="1976"/>
      <c r="R461" s="1977"/>
      <c r="T461" s="21"/>
    </row>
    <row r="462" spans="17:25" x14ac:dyDescent="0.15">
      <c r="Q462" s="1976"/>
      <c r="R462" s="1977"/>
      <c r="T462" s="1707"/>
      <c r="V462" s="14"/>
      <c r="W462" s="14"/>
      <c r="X462" s="14"/>
      <c r="Y462" s="14"/>
    </row>
    <row r="463" spans="17:25" x14ac:dyDescent="0.15">
      <c r="Q463" s="1976"/>
      <c r="R463" s="58"/>
      <c r="T463" s="1730"/>
      <c r="V463" s="20"/>
      <c r="W463" s="20"/>
      <c r="X463" s="20"/>
      <c r="Y463" s="20"/>
    </row>
    <row r="464" spans="17:25" x14ac:dyDescent="0.15">
      <c r="R464" s="1977"/>
      <c r="T464" s="1730"/>
      <c r="V464" s="20"/>
      <c r="W464" s="20"/>
      <c r="X464" s="20"/>
      <c r="Y464" s="20"/>
    </row>
    <row r="465" spans="17:25" x14ac:dyDescent="0.15">
      <c r="R465" s="1977"/>
      <c r="T465" s="1730"/>
      <c r="V465" s="20"/>
      <c r="W465" s="20"/>
      <c r="X465" s="20"/>
      <c r="Y465" s="20"/>
    </row>
    <row r="466" spans="17:25" x14ac:dyDescent="0.15">
      <c r="Q466" s="1976"/>
      <c r="R466" s="58"/>
      <c r="T466" s="1730"/>
      <c r="V466" s="20"/>
      <c r="W466" s="20"/>
      <c r="X466" s="20"/>
      <c r="Y466" s="20"/>
    </row>
    <row r="467" spans="17:25" x14ac:dyDescent="0.15">
      <c r="Q467" s="57"/>
      <c r="R467" s="1977"/>
      <c r="T467" s="1730"/>
      <c r="V467" s="20"/>
      <c r="W467" s="20"/>
      <c r="X467" s="20"/>
      <c r="Y467" s="20"/>
    </row>
    <row r="468" spans="17:25" x14ac:dyDescent="0.15">
      <c r="Q468" s="57"/>
      <c r="R468" s="1977"/>
      <c r="T468" s="1730"/>
      <c r="V468" s="20"/>
      <c r="W468" s="20"/>
      <c r="X468" s="20"/>
      <c r="Y468" s="20"/>
    </row>
    <row r="469" spans="17:25" x14ac:dyDescent="0.15">
      <c r="Q469" s="57"/>
      <c r="R469" s="58"/>
      <c r="T469" s="1730"/>
      <c r="V469" s="20"/>
      <c r="W469" s="20"/>
      <c r="X469" s="20"/>
      <c r="Y469" s="20"/>
    </row>
    <row r="470" spans="17:25" x14ac:dyDescent="0.15">
      <c r="Q470" s="57"/>
      <c r="R470" s="58"/>
      <c r="T470" s="1730"/>
      <c r="V470" s="20"/>
      <c r="W470" s="20"/>
      <c r="X470" s="20"/>
      <c r="Y470" s="20"/>
    </row>
    <row r="471" spans="17:25" x14ac:dyDescent="0.15">
      <c r="Q471" s="57"/>
      <c r="R471" s="58"/>
      <c r="T471" s="1730"/>
      <c r="V471" s="20"/>
      <c r="W471" s="20"/>
      <c r="X471" s="20"/>
      <c r="Y471" s="20"/>
    </row>
    <row r="472" spans="17:25" x14ac:dyDescent="0.15">
      <c r="Q472" s="1978"/>
      <c r="R472" s="58"/>
      <c r="V472" s="14"/>
      <c r="W472" s="14"/>
      <c r="X472" s="14"/>
      <c r="Y472" s="14"/>
    </row>
    <row r="473" spans="17:25" x14ac:dyDescent="0.15">
      <c r="Q473" s="1978"/>
      <c r="R473" s="58"/>
      <c r="V473" s="20"/>
      <c r="W473" s="20"/>
      <c r="X473" s="20"/>
      <c r="Y473" s="20"/>
    </row>
    <row r="474" spans="17:25" x14ac:dyDescent="0.15">
      <c r="Q474" s="1978"/>
      <c r="R474" s="58"/>
      <c r="V474" s="20"/>
      <c r="W474" s="20"/>
      <c r="X474" s="20"/>
      <c r="Y474" s="20"/>
    </row>
    <row r="475" spans="17:25" x14ac:dyDescent="0.15">
      <c r="R475" s="58"/>
      <c r="V475" s="20"/>
      <c r="W475" s="20"/>
      <c r="X475" s="20"/>
      <c r="Y475" s="20"/>
    </row>
    <row r="476" spans="17:25" x14ac:dyDescent="0.15">
      <c r="Q476" s="57"/>
      <c r="R476" s="58"/>
      <c r="V476" s="20"/>
      <c r="W476" s="20"/>
      <c r="X476" s="20"/>
      <c r="Y476" s="20"/>
    </row>
    <row r="477" spans="17:25" x14ac:dyDescent="0.15">
      <c r="Q477" s="57"/>
      <c r="R477" s="58"/>
      <c r="V477" s="20"/>
      <c r="W477" s="20"/>
      <c r="X477" s="20"/>
      <c r="Y477" s="20"/>
    </row>
    <row r="478" spans="17:25" x14ac:dyDescent="0.15">
      <c r="Q478" s="57"/>
      <c r="V478" s="20"/>
      <c r="W478" s="20"/>
      <c r="X478" s="20"/>
      <c r="Y478" s="20"/>
    </row>
    <row r="479" spans="17:25" x14ac:dyDescent="0.15">
      <c r="Q479" s="57"/>
      <c r="R479" s="58"/>
      <c r="S479" s="14"/>
      <c r="V479" s="20"/>
      <c r="W479" s="20"/>
      <c r="X479" s="20"/>
      <c r="Y479" s="20"/>
    </row>
    <row r="480" spans="17:25" x14ac:dyDescent="0.15">
      <c r="Q480" s="57"/>
      <c r="R480" s="58"/>
      <c r="S480" s="20"/>
      <c r="V480" s="20"/>
      <c r="W480" s="20"/>
      <c r="X480" s="20"/>
      <c r="Y480" s="20"/>
    </row>
    <row r="481" spans="17:25" x14ac:dyDescent="0.15">
      <c r="R481" s="58"/>
      <c r="S481" s="20"/>
      <c r="V481" s="20"/>
      <c r="W481" s="20"/>
      <c r="X481" s="20"/>
      <c r="Y481" s="20"/>
    </row>
    <row r="482" spans="17:25" x14ac:dyDescent="0.15">
      <c r="R482" s="58"/>
      <c r="S482" s="20"/>
      <c r="V482" s="14"/>
      <c r="W482" s="14"/>
      <c r="X482" s="14"/>
      <c r="Y482" s="14"/>
    </row>
    <row r="483" spans="17:25" x14ac:dyDescent="0.15">
      <c r="R483" s="58"/>
      <c r="S483" s="20"/>
      <c r="V483" s="72"/>
      <c r="W483" s="72"/>
      <c r="X483" s="72"/>
      <c r="Y483" s="72"/>
    </row>
    <row r="484" spans="17:25" x14ac:dyDescent="0.15">
      <c r="Q484" s="57"/>
      <c r="S484" s="20"/>
      <c r="V484" s="72"/>
      <c r="W484" s="72"/>
      <c r="X484" s="72"/>
      <c r="Y484" s="72"/>
    </row>
    <row r="485" spans="17:25" x14ac:dyDescent="0.15">
      <c r="Q485" s="57"/>
      <c r="S485" s="20"/>
      <c r="V485" s="72"/>
      <c r="W485" s="72"/>
      <c r="X485" s="72"/>
      <c r="Y485" s="72"/>
    </row>
    <row r="486" spans="17:25" x14ac:dyDescent="0.15">
      <c r="Q486" s="57"/>
      <c r="S486" s="20"/>
      <c r="V486" s="72"/>
      <c r="W486" s="72"/>
      <c r="X486" s="72"/>
      <c r="Y486" s="72"/>
    </row>
    <row r="487" spans="17:25" x14ac:dyDescent="0.15">
      <c r="Q487" s="57"/>
      <c r="R487" s="58"/>
      <c r="S487" s="20"/>
      <c r="V487" s="72"/>
      <c r="W487" s="72"/>
      <c r="X487" s="72"/>
      <c r="Y487" s="72"/>
    </row>
    <row r="488" spans="17:25" x14ac:dyDescent="0.15">
      <c r="Q488" s="57"/>
      <c r="R488" s="58"/>
      <c r="S488" s="20"/>
      <c r="V488" s="72"/>
      <c r="W488" s="72"/>
      <c r="X488" s="72"/>
      <c r="Y488" s="72"/>
    </row>
    <row r="489" spans="17:25" x14ac:dyDescent="0.15">
      <c r="Q489" s="57"/>
      <c r="R489" s="58"/>
      <c r="S489" s="14"/>
      <c r="V489" s="72"/>
      <c r="W489" s="72"/>
      <c r="X489" s="72"/>
      <c r="Y489" s="72"/>
    </row>
    <row r="490" spans="17:25" x14ac:dyDescent="0.15">
      <c r="Q490" s="57"/>
      <c r="R490" s="58"/>
      <c r="S490" s="20"/>
      <c r="V490" s="72"/>
      <c r="W490" s="72"/>
      <c r="X490" s="72"/>
      <c r="Y490" s="72"/>
    </row>
    <row r="491" spans="17:25" x14ac:dyDescent="0.15">
      <c r="Q491" s="57"/>
      <c r="R491" s="58"/>
      <c r="S491" s="20"/>
      <c r="V491" s="72"/>
      <c r="W491" s="72"/>
      <c r="X491" s="72"/>
      <c r="Y491" s="72"/>
    </row>
    <row r="492" spans="17:25" x14ac:dyDescent="0.15">
      <c r="Q492" s="57"/>
      <c r="R492" s="58"/>
      <c r="S492" s="20"/>
    </row>
    <row r="493" spans="17:25" x14ac:dyDescent="0.15">
      <c r="Q493" s="57"/>
      <c r="R493" s="58"/>
      <c r="S493" s="20"/>
    </row>
    <row r="494" spans="17:25" x14ac:dyDescent="0.15">
      <c r="R494" s="58"/>
      <c r="S494" s="20"/>
    </row>
    <row r="495" spans="17:25" x14ac:dyDescent="0.15">
      <c r="S495" s="20"/>
    </row>
    <row r="496" spans="17:25" x14ac:dyDescent="0.15">
      <c r="R496" s="58"/>
      <c r="S496" s="20"/>
    </row>
    <row r="497" spans="17:19" x14ac:dyDescent="0.15">
      <c r="S497" s="20"/>
    </row>
    <row r="498" spans="17:19" x14ac:dyDescent="0.15">
      <c r="S498" s="20"/>
    </row>
    <row r="499" spans="17:19" x14ac:dyDescent="0.15">
      <c r="S499" s="14"/>
    </row>
    <row r="500" spans="17:19" x14ac:dyDescent="0.15">
      <c r="S500" s="72"/>
    </row>
    <row r="501" spans="17:19" x14ac:dyDescent="0.15">
      <c r="S501" s="72"/>
    </row>
    <row r="502" spans="17:19" x14ac:dyDescent="0.15">
      <c r="S502" s="72"/>
    </row>
    <row r="503" spans="17:19" x14ac:dyDescent="0.15">
      <c r="Q503" s="65"/>
      <c r="S503" s="72"/>
    </row>
    <row r="504" spans="17:19" x14ac:dyDescent="0.15">
      <c r="S504" s="72"/>
    </row>
    <row r="505" spans="17:19" x14ac:dyDescent="0.15">
      <c r="S505" s="72"/>
    </row>
    <row r="506" spans="17:19" x14ac:dyDescent="0.15">
      <c r="S506" s="72"/>
    </row>
    <row r="507" spans="17:19" x14ac:dyDescent="0.15">
      <c r="S507" s="72"/>
    </row>
    <row r="508" spans="17:19" x14ac:dyDescent="0.15">
      <c r="S508" s="72"/>
    </row>
    <row r="527" spans="17:17" x14ac:dyDescent="0.15">
      <c r="Q527" s="1866"/>
    </row>
    <row r="528" spans="17:17" x14ac:dyDescent="0.15">
      <c r="Q528" s="1866"/>
    </row>
    <row r="529" spans="17:18" x14ac:dyDescent="0.15">
      <c r="Q529" s="1866"/>
      <c r="R529" s="1706"/>
    </row>
    <row r="530" spans="17:18" x14ac:dyDescent="0.15">
      <c r="Q530" s="1866"/>
      <c r="R530" s="1706"/>
    </row>
    <row r="531" spans="17:18" x14ac:dyDescent="0.15">
      <c r="Q531" s="1866"/>
      <c r="R531" s="1706"/>
    </row>
    <row r="532" spans="17:18" x14ac:dyDescent="0.15">
      <c r="Q532" s="1866"/>
      <c r="R532" s="1706"/>
    </row>
    <row r="533" spans="17:18" x14ac:dyDescent="0.15">
      <c r="Q533" s="1866"/>
      <c r="R533" s="1706"/>
    </row>
    <row r="534" spans="17:18" x14ac:dyDescent="0.15">
      <c r="Q534" s="1866"/>
      <c r="R534" s="1706"/>
    </row>
    <row r="535" spans="17:18" x14ac:dyDescent="0.15">
      <c r="Q535" s="1866"/>
      <c r="R535" s="1706"/>
    </row>
    <row r="536" spans="17:18" x14ac:dyDescent="0.15">
      <c r="Q536" s="1866"/>
      <c r="R536" s="1706"/>
    </row>
    <row r="537" spans="17:18" x14ac:dyDescent="0.15">
      <c r="Q537" s="1866"/>
      <c r="R537" s="1706"/>
    </row>
    <row r="538" spans="17:18" x14ac:dyDescent="0.15">
      <c r="Q538" s="1866"/>
      <c r="R538" s="1706"/>
    </row>
    <row r="539" spans="17:18" x14ac:dyDescent="0.15">
      <c r="Q539" s="1866"/>
      <c r="R539" s="1706"/>
    </row>
    <row r="540" spans="17:18" x14ac:dyDescent="0.15">
      <c r="Q540" s="1866"/>
      <c r="R540" s="1706"/>
    </row>
    <row r="541" spans="17:18" x14ac:dyDescent="0.15">
      <c r="Q541" s="1866"/>
      <c r="R541" s="1706"/>
    </row>
    <row r="542" spans="17:18" x14ac:dyDescent="0.15">
      <c r="Q542" s="1866"/>
      <c r="R542" s="1706"/>
    </row>
    <row r="543" spans="17:18" x14ac:dyDescent="0.15">
      <c r="Q543" s="1866"/>
      <c r="R543" s="1706"/>
    </row>
    <row r="544" spans="17:18" x14ac:dyDescent="0.15">
      <c r="Q544" s="1866"/>
      <c r="R544" s="1706"/>
    </row>
    <row r="545" spans="17:18" x14ac:dyDescent="0.15">
      <c r="Q545" s="1866"/>
      <c r="R545" s="1706"/>
    </row>
    <row r="546" spans="17:18" x14ac:dyDescent="0.15">
      <c r="Q546" s="1866"/>
      <c r="R546" s="1706"/>
    </row>
    <row r="547" spans="17:18" x14ac:dyDescent="0.15">
      <c r="Q547" s="1866"/>
      <c r="R547" s="1706"/>
    </row>
    <row r="548" spans="17:18" x14ac:dyDescent="0.15">
      <c r="Q548" s="1979"/>
      <c r="R548" s="1706"/>
    </row>
    <row r="549" spans="17:18" x14ac:dyDescent="0.15">
      <c r="Q549" s="1979"/>
      <c r="R549" s="1706"/>
    </row>
    <row r="550" spans="17:18" x14ac:dyDescent="0.15">
      <c r="Q550" s="1979"/>
      <c r="R550" s="1731"/>
    </row>
    <row r="551" spans="17:18" x14ac:dyDescent="0.15">
      <c r="Q551" s="1979"/>
      <c r="R551" s="1731"/>
    </row>
    <row r="552" spans="17:18" x14ac:dyDescent="0.15">
      <c r="Q552" s="1979"/>
      <c r="R552" s="1731"/>
    </row>
    <row r="553" spans="17:18" x14ac:dyDescent="0.15">
      <c r="Q553" s="1979"/>
      <c r="R553" s="1731"/>
    </row>
    <row r="554" spans="17:18" x14ac:dyDescent="0.15">
      <c r="Q554" s="1979"/>
      <c r="R554" s="1731"/>
    </row>
    <row r="555" spans="17:18" x14ac:dyDescent="0.15">
      <c r="Q555" s="1979"/>
      <c r="R555" s="1731"/>
    </row>
    <row r="556" spans="17:18" x14ac:dyDescent="0.15">
      <c r="Q556" s="1979"/>
      <c r="R556" s="1731"/>
    </row>
    <row r="557" spans="17:18" x14ac:dyDescent="0.15">
      <c r="R557" s="1731"/>
    </row>
    <row r="558" spans="17:18" x14ac:dyDescent="0.15">
      <c r="R558" s="1731"/>
    </row>
  </sheetData>
  <phoneticPr fontId="4"/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711"/>
  <sheetViews>
    <sheetView zoomScale="75" zoomScaleNormal="75" workbookViewId="0">
      <pane xSplit="2" ySplit="5" topLeftCell="Q276" activePane="bottomRight" state="frozen"/>
      <selection activeCell="G304" sqref="G304"/>
      <selection pane="topRight" activeCell="G304" sqref="G304"/>
      <selection pane="bottomLeft" activeCell="G304" sqref="G304"/>
      <selection pane="bottomRight" activeCell="G304" sqref="G304"/>
    </sheetView>
  </sheetViews>
  <sheetFormatPr defaultRowHeight="13.5" x14ac:dyDescent="0.15"/>
  <cols>
    <col min="1" max="1" width="16.875" style="20" customWidth="1"/>
    <col min="2" max="2" width="12.125" style="755" customWidth="1"/>
    <col min="3" max="3" width="12.375" style="1980" customWidth="1"/>
    <col min="4" max="6" width="12.375" style="758" customWidth="1"/>
    <col min="7" max="7" width="12.25" style="758" customWidth="1"/>
    <col min="8" max="8" width="11.125" style="748" customWidth="1"/>
    <col min="9" max="11" width="12.25" style="758" customWidth="1"/>
    <col min="12" max="12" width="11.875" style="758" customWidth="1"/>
    <col min="13" max="16" width="12.25" style="758" customWidth="1"/>
    <col min="17" max="17" width="12.25" style="768" customWidth="1"/>
    <col min="18" max="18" width="12.125" style="758" customWidth="1"/>
    <col min="19" max="19" width="12.625" style="758" customWidth="1"/>
    <col min="20" max="20" width="12.125" style="758" customWidth="1"/>
    <col min="21" max="21" width="11.75" style="768" customWidth="1"/>
    <col min="22" max="22" width="11.75" style="758" customWidth="1"/>
    <col min="23" max="23" width="12.125" style="1653" customWidth="1"/>
    <col min="24" max="24" width="12.125" style="768" customWidth="1"/>
    <col min="25" max="25" width="12.625" style="768" customWidth="1"/>
    <col min="26" max="26" width="12.125" style="758" customWidth="1"/>
    <col min="27" max="28" width="12.125" style="768" customWidth="1"/>
    <col min="29" max="30" width="12.125" style="758" customWidth="1"/>
    <col min="31" max="31" width="11.875" style="768" customWidth="1"/>
    <col min="32" max="33" width="12.125" style="758" customWidth="1"/>
    <col min="34" max="34" width="11.375" style="758" customWidth="1"/>
    <col min="35" max="35" width="12.625" style="758" customWidth="1"/>
    <col min="36" max="38" width="11.375" style="758" customWidth="1"/>
    <col min="39" max="39" width="3.125" style="2" customWidth="1"/>
    <col min="40" max="40" width="7.875" style="2" customWidth="1"/>
    <col min="41" max="41" width="19.375" style="61" customWidth="1"/>
    <col min="42" max="42" width="3.875" style="59" customWidth="1"/>
    <col min="43" max="43" width="3.125" style="59" customWidth="1"/>
    <col min="44" max="44" width="5.875" style="59" customWidth="1"/>
    <col min="45" max="45" width="9.625" style="61" customWidth="1"/>
    <col min="46" max="46" width="12.875" style="61" customWidth="1"/>
    <col min="47" max="47" width="2.5" style="2" customWidth="1"/>
    <col min="48" max="48" width="3.5" style="2" customWidth="1"/>
    <col min="49" max="49" width="5" style="2" customWidth="1"/>
    <col min="50" max="16384" width="9" style="2"/>
  </cols>
  <sheetData>
    <row r="1" spans="1:46" ht="17.25" x14ac:dyDescent="0.15">
      <c r="A1" s="74" t="s">
        <v>346</v>
      </c>
      <c r="G1" s="1981" t="s">
        <v>100</v>
      </c>
      <c r="L1" s="1982"/>
      <c r="Q1" s="1983"/>
      <c r="R1" s="252"/>
      <c r="S1" s="1983"/>
    </row>
    <row r="2" spans="1:46" ht="14.25" customHeight="1" thickBot="1" x14ac:dyDescent="0.2">
      <c r="A2" s="7" t="s">
        <v>101</v>
      </c>
      <c r="G2" s="1982" t="s">
        <v>335</v>
      </c>
      <c r="L2" s="1982"/>
    </row>
    <row r="3" spans="1:46" s="20" customFormat="1" ht="14.25" customHeight="1" x14ac:dyDescent="0.15">
      <c r="A3" s="102"/>
      <c r="B3" s="103" t="s">
        <v>102</v>
      </c>
      <c r="C3" s="104" t="s">
        <v>103</v>
      </c>
      <c r="D3" s="105"/>
      <c r="E3" s="106"/>
      <c r="F3" s="107" t="s">
        <v>3</v>
      </c>
      <c r="G3" s="105"/>
      <c r="H3" s="106"/>
      <c r="I3" s="107" t="s">
        <v>4</v>
      </c>
      <c r="J3" s="105"/>
      <c r="K3" s="106"/>
      <c r="L3" s="107" t="s">
        <v>5</v>
      </c>
      <c r="M3" s="105"/>
      <c r="N3" s="106"/>
      <c r="O3" s="107" t="s">
        <v>6</v>
      </c>
      <c r="P3" s="105"/>
      <c r="Q3" s="108"/>
      <c r="R3" s="107" t="s">
        <v>7</v>
      </c>
      <c r="S3" s="105"/>
      <c r="T3" s="106"/>
      <c r="U3" s="109" t="s">
        <v>8</v>
      </c>
      <c r="V3" s="105"/>
      <c r="W3" s="108"/>
      <c r="X3" s="107" t="s">
        <v>9</v>
      </c>
      <c r="Y3" s="110"/>
      <c r="Z3" s="106"/>
      <c r="AA3" s="107" t="s">
        <v>10</v>
      </c>
      <c r="AB3" s="110"/>
      <c r="AC3" s="106"/>
      <c r="AD3" s="107" t="s">
        <v>11</v>
      </c>
      <c r="AE3" s="110"/>
      <c r="AF3" s="106"/>
      <c r="AG3" s="107" t="s">
        <v>12</v>
      </c>
      <c r="AH3" s="105"/>
      <c r="AI3" s="106"/>
      <c r="AJ3" s="107" t="s">
        <v>13</v>
      </c>
      <c r="AK3" s="105"/>
      <c r="AL3" s="111"/>
      <c r="AO3" s="1984"/>
      <c r="AP3" s="1985"/>
      <c r="AQ3" s="1985"/>
      <c r="AR3" s="1985"/>
      <c r="AS3" s="1984"/>
      <c r="AT3" s="1984"/>
    </row>
    <row r="4" spans="1:46" s="20" customFormat="1" ht="14.25" customHeight="1" x14ac:dyDescent="0.15">
      <c r="A4" s="112"/>
      <c r="B4" s="113" t="s">
        <v>104</v>
      </c>
      <c r="C4" s="114" t="s">
        <v>105</v>
      </c>
      <c r="D4" s="115" t="s">
        <v>107</v>
      </c>
      <c r="E4" s="116" t="s">
        <v>106</v>
      </c>
      <c r="F4" s="117" t="s">
        <v>105</v>
      </c>
      <c r="G4" s="115" t="s">
        <v>107</v>
      </c>
      <c r="H4" s="116" t="s">
        <v>106</v>
      </c>
      <c r="I4" s="117" t="s">
        <v>105</v>
      </c>
      <c r="J4" s="115" t="s">
        <v>107</v>
      </c>
      <c r="K4" s="116" t="s">
        <v>106</v>
      </c>
      <c r="L4" s="117" t="s">
        <v>105</v>
      </c>
      <c r="M4" s="115" t="s">
        <v>107</v>
      </c>
      <c r="N4" s="116" t="s">
        <v>106</v>
      </c>
      <c r="O4" s="117" t="s">
        <v>105</v>
      </c>
      <c r="P4" s="115" t="s">
        <v>107</v>
      </c>
      <c r="Q4" s="116" t="s">
        <v>106</v>
      </c>
      <c r="R4" s="117" t="s">
        <v>105</v>
      </c>
      <c r="S4" s="115" t="s">
        <v>107</v>
      </c>
      <c r="T4" s="116" t="s">
        <v>106</v>
      </c>
      <c r="U4" s="117" t="s">
        <v>105</v>
      </c>
      <c r="V4" s="115" t="s">
        <v>107</v>
      </c>
      <c r="W4" s="116" t="s">
        <v>106</v>
      </c>
      <c r="X4" s="117" t="s">
        <v>105</v>
      </c>
      <c r="Y4" s="115" t="s">
        <v>107</v>
      </c>
      <c r="Z4" s="116" t="s">
        <v>106</v>
      </c>
      <c r="AA4" s="117" t="s">
        <v>105</v>
      </c>
      <c r="AB4" s="115" t="s">
        <v>107</v>
      </c>
      <c r="AC4" s="116" t="s">
        <v>106</v>
      </c>
      <c r="AD4" s="117" t="s">
        <v>105</v>
      </c>
      <c r="AE4" s="115" t="s">
        <v>107</v>
      </c>
      <c r="AF4" s="116" t="s">
        <v>106</v>
      </c>
      <c r="AG4" s="117" t="s">
        <v>105</v>
      </c>
      <c r="AH4" s="115" t="s">
        <v>107</v>
      </c>
      <c r="AI4" s="116" t="s">
        <v>106</v>
      </c>
      <c r="AJ4" s="117" t="s">
        <v>105</v>
      </c>
      <c r="AK4" s="115" t="s">
        <v>107</v>
      </c>
      <c r="AL4" s="118" t="s">
        <v>106</v>
      </c>
      <c r="AO4" s="1984"/>
      <c r="AP4" s="1985"/>
      <c r="AQ4" s="1985"/>
      <c r="AR4" s="1985"/>
      <c r="AS4" s="1984"/>
      <c r="AT4" s="1984"/>
    </row>
    <row r="5" spans="1:46" ht="14.25" customHeight="1" thickBot="1" x14ac:dyDescent="0.2">
      <c r="A5" s="119"/>
      <c r="B5" s="1986" t="s">
        <v>232</v>
      </c>
      <c r="C5" s="1987">
        <v>4</v>
      </c>
      <c r="D5" s="1988">
        <v>7</v>
      </c>
      <c r="E5" s="1989">
        <v>8</v>
      </c>
      <c r="F5" s="1990">
        <v>7</v>
      </c>
      <c r="G5" s="1988">
        <v>7</v>
      </c>
      <c r="H5" s="120">
        <v>7</v>
      </c>
      <c r="I5" s="1990">
        <v>7</v>
      </c>
      <c r="J5" s="1988">
        <v>7</v>
      </c>
      <c r="K5" s="1989">
        <v>8</v>
      </c>
      <c r="L5" s="1991">
        <v>7</v>
      </c>
      <c r="M5" s="1988">
        <v>7</v>
      </c>
      <c r="N5" s="1989">
        <v>7</v>
      </c>
      <c r="O5" s="1991">
        <v>6</v>
      </c>
      <c r="P5" s="1988">
        <v>7</v>
      </c>
      <c r="Q5" s="1989">
        <v>8</v>
      </c>
      <c r="R5" s="1990">
        <v>7</v>
      </c>
      <c r="S5" s="1988">
        <v>8</v>
      </c>
      <c r="T5" s="1989">
        <v>7</v>
      </c>
      <c r="U5" s="1990">
        <v>7</v>
      </c>
      <c r="V5" s="1988">
        <v>7</v>
      </c>
      <c r="W5" s="1992">
        <v>8</v>
      </c>
      <c r="X5" s="1990">
        <v>6</v>
      </c>
      <c r="Y5" s="1988">
        <v>6</v>
      </c>
      <c r="Z5" s="1989">
        <v>8</v>
      </c>
      <c r="AA5" s="1990">
        <v>7</v>
      </c>
      <c r="AB5" s="1988">
        <v>7</v>
      </c>
      <c r="AC5" s="1989">
        <v>6</v>
      </c>
      <c r="AD5" s="1990">
        <v>8</v>
      </c>
      <c r="AE5" s="1988">
        <v>7</v>
      </c>
      <c r="AF5" s="1989">
        <v>7</v>
      </c>
      <c r="AG5" s="1990">
        <v>7</v>
      </c>
      <c r="AH5" s="1988">
        <v>7</v>
      </c>
      <c r="AI5" s="1989">
        <v>7</v>
      </c>
      <c r="AJ5" s="1990">
        <v>7</v>
      </c>
      <c r="AK5" s="1988">
        <v>7</v>
      </c>
      <c r="AL5" s="1993">
        <v>8</v>
      </c>
    </row>
    <row r="6" spans="1:46" s="20" customFormat="1" ht="14.25" customHeight="1" x14ac:dyDescent="0.15">
      <c r="A6" s="121" t="s">
        <v>109</v>
      </c>
      <c r="B6" s="1994" t="s">
        <v>281</v>
      </c>
      <c r="C6" s="122">
        <v>31139</v>
      </c>
      <c r="D6" s="123">
        <v>42761</v>
      </c>
      <c r="E6" s="124">
        <v>45614</v>
      </c>
      <c r="F6" s="125">
        <v>43430</v>
      </c>
      <c r="G6" s="126">
        <v>38961</v>
      </c>
      <c r="H6" s="124">
        <v>39672</v>
      </c>
      <c r="I6" s="125">
        <v>39496</v>
      </c>
      <c r="J6" s="123">
        <v>35973</v>
      </c>
      <c r="K6" s="124">
        <v>48905</v>
      </c>
      <c r="L6" s="125">
        <v>41378</v>
      </c>
      <c r="M6" s="123">
        <v>40282</v>
      </c>
      <c r="N6" s="124">
        <v>42941</v>
      </c>
      <c r="O6" s="125">
        <v>39561</v>
      </c>
      <c r="P6" s="123">
        <v>41655</v>
      </c>
      <c r="Q6" s="127">
        <v>46042</v>
      </c>
      <c r="R6" s="125">
        <v>42900</v>
      </c>
      <c r="S6" s="123">
        <v>45290</v>
      </c>
      <c r="T6" s="124">
        <v>37144</v>
      </c>
      <c r="U6" s="128">
        <v>38225</v>
      </c>
      <c r="V6" s="123">
        <v>36230</v>
      </c>
      <c r="W6" s="127">
        <v>40471</v>
      </c>
      <c r="X6" s="128">
        <v>31779</v>
      </c>
      <c r="Y6" s="129">
        <v>41433</v>
      </c>
      <c r="Z6" s="124">
        <v>45502</v>
      </c>
      <c r="AA6" s="128">
        <v>41834</v>
      </c>
      <c r="AB6" s="129">
        <v>40299</v>
      </c>
      <c r="AC6" s="124">
        <v>38609</v>
      </c>
      <c r="AD6" s="125">
        <v>47715</v>
      </c>
      <c r="AE6" s="129">
        <v>41632</v>
      </c>
      <c r="AF6" s="124">
        <v>41632</v>
      </c>
      <c r="AG6" s="125">
        <v>40987</v>
      </c>
      <c r="AH6" s="123">
        <v>41315</v>
      </c>
      <c r="AI6" s="124">
        <v>41527</v>
      </c>
      <c r="AJ6" s="125">
        <v>41483</v>
      </c>
      <c r="AK6" s="123">
        <v>41021</v>
      </c>
      <c r="AL6" s="130">
        <v>45359</v>
      </c>
      <c r="AO6" s="1984"/>
      <c r="AP6" s="1985"/>
      <c r="AQ6" s="1985"/>
      <c r="AR6" s="1985"/>
      <c r="AS6" s="1984"/>
      <c r="AT6" s="1984"/>
    </row>
    <row r="7" spans="1:46" s="20" customFormat="1" ht="14.25" customHeight="1" x14ac:dyDescent="0.15">
      <c r="A7" s="131" t="s">
        <v>233</v>
      </c>
      <c r="B7" s="1995" t="s">
        <v>282</v>
      </c>
      <c r="C7" s="132">
        <v>8366458</v>
      </c>
      <c r="D7" s="133">
        <v>9430585</v>
      </c>
      <c r="E7" s="134">
        <v>10183756</v>
      </c>
      <c r="F7" s="135">
        <v>9254043</v>
      </c>
      <c r="G7" s="136">
        <v>8590042</v>
      </c>
      <c r="H7" s="134">
        <v>8527715</v>
      </c>
      <c r="I7" s="135">
        <v>9001508</v>
      </c>
      <c r="J7" s="133">
        <v>8435942</v>
      </c>
      <c r="K7" s="134">
        <v>12850530</v>
      </c>
      <c r="L7" s="135">
        <v>10585824</v>
      </c>
      <c r="M7" s="133">
        <v>10428783</v>
      </c>
      <c r="N7" s="134">
        <v>11079061</v>
      </c>
      <c r="O7" s="135">
        <v>10300803</v>
      </c>
      <c r="P7" s="133">
        <v>9437565</v>
      </c>
      <c r="Q7" s="137">
        <v>11520904</v>
      </c>
      <c r="R7" s="135">
        <v>11248371</v>
      </c>
      <c r="S7" s="133">
        <v>11604153</v>
      </c>
      <c r="T7" s="134">
        <v>10336014</v>
      </c>
      <c r="U7" s="138">
        <v>10883957</v>
      </c>
      <c r="V7" s="133">
        <v>10648789</v>
      </c>
      <c r="W7" s="137">
        <v>13469010</v>
      </c>
      <c r="X7" s="138">
        <v>10894055</v>
      </c>
      <c r="Y7" s="139">
        <v>13159844</v>
      </c>
      <c r="Z7" s="134">
        <v>12540909</v>
      </c>
      <c r="AA7" s="138">
        <v>10547027</v>
      </c>
      <c r="AB7" s="139">
        <v>9760275</v>
      </c>
      <c r="AC7" s="134">
        <v>9814896</v>
      </c>
      <c r="AD7" s="135">
        <v>12407164</v>
      </c>
      <c r="AE7" s="139">
        <v>10089647</v>
      </c>
      <c r="AF7" s="134">
        <v>10089647</v>
      </c>
      <c r="AG7" s="135">
        <v>9232209</v>
      </c>
      <c r="AH7" s="133">
        <v>8796426</v>
      </c>
      <c r="AI7" s="134">
        <v>7813144</v>
      </c>
      <c r="AJ7" s="135">
        <v>7624444</v>
      </c>
      <c r="AK7" s="133">
        <v>8160406</v>
      </c>
      <c r="AL7" s="140">
        <v>11231366</v>
      </c>
      <c r="AO7" s="1984"/>
      <c r="AP7" s="1985"/>
      <c r="AQ7" s="1985"/>
      <c r="AR7" s="1985"/>
      <c r="AS7" s="1984"/>
      <c r="AT7" s="1984"/>
    </row>
    <row r="8" spans="1:46" s="20" customFormat="1" ht="14.25" customHeight="1" x14ac:dyDescent="0.15">
      <c r="A8" s="131" t="s">
        <v>233</v>
      </c>
      <c r="B8" s="1996" t="s">
        <v>110</v>
      </c>
      <c r="C8" s="141">
        <v>269</v>
      </c>
      <c r="D8" s="142">
        <v>221</v>
      </c>
      <c r="E8" s="143">
        <v>223</v>
      </c>
      <c r="F8" s="144">
        <v>213</v>
      </c>
      <c r="G8" s="145">
        <v>220</v>
      </c>
      <c r="H8" s="143">
        <v>215</v>
      </c>
      <c r="I8" s="144">
        <v>228</v>
      </c>
      <c r="J8" s="142">
        <v>235</v>
      </c>
      <c r="K8" s="143">
        <v>263</v>
      </c>
      <c r="L8" s="144">
        <v>256</v>
      </c>
      <c r="M8" s="142">
        <v>259</v>
      </c>
      <c r="N8" s="143">
        <v>258</v>
      </c>
      <c r="O8" s="144">
        <v>260</v>
      </c>
      <c r="P8" s="142">
        <v>227</v>
      </c>
      <c r="Q8" s="146">
        <v>250</v>
      </c>
      <c r="R8" s="144">
        <v>262</v>
      </c>
      <c r="S8" s="142">
        <v>256</v>
      </c>
      <c r="T8" s="143">
        <v>278</v>
      </c>
      <c r="U8" s="147">
        <v>285</v>
      </c>
      <c r="V8" s="142">
        <v>294</v>
      </c>
      <c r="W8" s="146">
        <v>333</v>
      </c>
      <c r="X8" s="147">
        <v>343</v>
      </c>
      <c r="Y8" s="148">
        <v>318</v>
      </c>
      <c r="Z8" s="143">
        <v>276</v>
      </c>
      <c r="AA8" s="147">
        <v>252</v>
      </c>
      <c r="AB8" s="148">
        <v>242</v>
      </c>
      <c r="AC8" s="143">
        <v>254</v>
      </c>
      <c r="AD8" s="144">
        <v>260</v>
      </c>
      <c r="AE8" s="148">
        <v>242</v>
      </c>
      <c r="AF8" s="143">
        <v>242</v>
      </c>
      <c r="AG8" s="144">
        <v>225</v>
      </c>
      <c r="AH8" s="142">
        <v>213</v>
      </c>
      <c r="AI8" s="143">
        <v>188</v>
      </c>
      <c r="AJ8" s="144">
        <v>184</v>
      </c>
      <c r="AK8" s="142">
        <v>199</v>
      </c>
      <c r="AL8" s="149">
        <v>248</v>
      </c>
      <c r="AO8" s="1984"/>
      <c r="AP8" s="1985"/>
      <c r="AQ8" s="1985"/>
      <c r="AR8" s="1985"/>
      <c r="AS8" s="1984"/>
      <c r="AT8" s="1984"/>
    </row>
    <row r="9" spans="1:46" s="20" customFormat="1" ht="14.25" customHeight="1" x14ac:dyDescent="0.15">
      <c r="A9" s="150" t="s">
        <v>111</v>
      </c>
      <c r="B9" s="1997" t="s">
        <v>93</v>
      </c>
      <c r="C9" s="151">
        <v>703</v>
      </c>
      <c r="D9" s="152">
        <v>1053</v>
      </c>
      <c r="E9" s="153">
        <v>1182</v>
      </c>
      <c r="F9" s="154">
        <v>1203</v>
      </c>
      <c r="G9" s="155">
        <v>1182</v>
      </c>
      <c r="H9" s="153">
        <v>1115</v>
      </c>
      <c r="I9" s="154">
        <v>1269</v>
      </c>
      <c r="J9" s="152">
        <v>1205</v>
      </c>
      <c r="K9" s="153">
        <v>1594</v>
      </c>
      <c r="L9" s="154">
        <v>1196</v>
      </c>
      <c r="M9" s="152">
        <v>994</v>
      </c>
      <c r="N9" s="153">
        <v>1056</v>
      </c>
      <c r="O9" s="154">
        <v>972</v>
      </c>
      <c r="P9" s="152">
        <v>1019</v>
      </c>
      <c r="Q9" s="156">
        <v>1102</v>
      </c>
      <c r="R9" s="154">
        <v>979</v>
      </c>
      <c r="S9" s="152">
        <v>927</v>
      </c>
      <c r="T9" s="153">
        <v>708</v>
      </c>
      <c r="U9" s="157">
        <v>616</v>
      </c>
      <c r="V9" s="152">
        <v>668</v>
      </c>
      <c r="W9" s="158">
        <v>799</v>
      </c>
      <c r="X9" s="157">
        <v>583</v>
      </c>
      <c r="Y9" s="159">
        <v>592</v>
      </c>
      <c r="Z9" s="153">
        <v>577</v>
      </c>
      <c r="AA9" s="157">
        <v>486</v>
      </c>
      <c r="AB9" s="159">
        <v>477</v>
      </c>
      <c r="AC9" s="153">
        <v>470</v>
      </c>
      <c r="AD9" s="154">
        <v>597</v>
      </c>
      <c r="AE9" s="159">
        <v>464</v>
      </c>
      <c r="AF9" s="153">
        <v>464</v>
      </c>
      <c r="AG9" s="154">
        <v>497</v>
      </c>
      <c r="AH9" s="152">
        <v>676</v>
      </c>
      <c r="AI9" s="153">
        <v>660</v>
      </c>
      <c r="AJ9" s="154">
        <v>722</v>
      </c>
      <c r="AK9" s="152">
        <v>810</v>
      </c>
      <c r="AL9" s="160">
        <v>887</v>
      </c>
      <c r="AO9" s="1984"/>
      <c r="AP9" s="1985"/>
      <c r="AQ9" s="1985"/>
      <c r="AR9" s="1985"/>
      <c r="AS9" s="1984"/>
      <c r="AT9" s="1984"/>
    </row>
    <row r="10" spans="1:46" s="20" customFormat="1" ht="14.25" customHeight="1" x14ac:dyDescent="0.15">
      <c r="A10" s="161" t="s">
        <v>111</v>
      </c>
      <c r="B10" s="1998" t="s">
        <v>94</v>
      </c>
      <c r="C10" s="162">
        <v>215148</v>
      </c>
      <c r="D10" s="163">
        <v>301616</v>
      </c>
      <c r="E10" s="164">
        <v>337632</v>
      </c>
      <c r="F10" s="165">
        <v>312864</v>
      </c>
      <c r="G10" s="166">
        <v>277270</v>
      </c>
      <c r="H10" s="164">
        <v>261289</v>
      </c>
      <c r="I10" s="165">
        <v>274341</v>
      </c>
      <c r="J10" s="163">
        <v>255672</v>
      </c>
      <c r="K10" s="164">
        <v>352829</v>
      </c>
      <c r="L10" s="165">
        <v>278758</v>
      </c>
      <c r="M10" s="163">
        <v>240144</v>
      </c>
      <c r="N10" s="164">
        <v>235569</v>
      </c>
      <c r="O10" s="165">
        <v>222590</v>
      </c>
      <c r="P10" s="163">
        <v>214028</v>
      </c>
      <c r="Q10" s="167">
        <v>247312</v>
      </c>
      <c r="R10" s="165">
        <v>250730</v>
      </c>
      <c r="S10" s="163">
        <v>229730</v>
      </c>
      <c r="T10" s="164">
        <v>171785</v>
      </c>
      <c r="U10" s="168">
        <v>153326</v>
      </c>
      <c r="V10" s="163">
        <v>166566</v>
      </c>
      <c r="W10" s="169">
        <v>194662</v>
      </c>
      <c r="X10" s="168">
        <v>167099</v>
      </c>
      <c r="Y10" s="170">
        <v>185745</v>
      </c>
      <c r="Z10" s="164">
        <v>204456</v>
      </c>
      <c r="AA10" s="168">
        <v>209590</v>
      </c>
      <c r="AB10" s="170">
        <v>246870</v>
      </c>
      <c r="AC10" s="164">
        <v>274228</v>
      </c>
      <c r="AD10" s="165">
        <v>335877</v>
      </c>
      <c r="AE10" s="170">
        <v>264053</v>
      </c>
      <c r="AF10" s="164">
        <v>264053</v>
      </c>
      <c r="AG10" s="165">
        <v>246953</v>
      </c>
      <c r="AH10" s="163">
        <v>252205</v>
      </c>
      <c r="AI10" s="164">
        <v>214813</v>
      </c>
      <c r="AJ10" s="165">
        <v>214002</v>
      </c>
      <c r="AK10" s="163">
        <v>225330</v>
      </c>
      <c r="AL10" s="171">
        <v>279655</v>
      </c>
      <c r="AO10" s="1984"/>
      <c r="AP10" s="1985"/>
      <c r="AQ10" s="1985"/>
      <c r="AR10" s="1985"/>
      <c r="AS10" s="1984"/>
      <c r="AT10" s="1984"/>
    </row>
    <row r="11" spans="1:46" s="20" customFormat="1" ht="14.25" customHeight="1" x14ac:dyDescent="0.15">
      <c r="A11" s="172" t="s">
        <v>111</v>
      </c>
      <c r="B11" s="1999" t="s">
        <v>96</v>
      </c>
      <c r="C11" s="173">
        <v>306</v>
      </c>
      <c r="D11" s="174">
        <v>287</v>
      </c>
      <c r="E11" s="175">
        <v>286</v>
      </c>
      <c r="F11" s="176">
        <v>260</v>
      </c>
      <c r="G11" s="177">
        <v>235</v>
      </c>
      <c r="H11" s="175">
        <v>234</v>
      </c>
      <c r="I11" s="176">
        <v>216</v>
      </c>
      <c r="J11" s="174">
        <v>212</v>
      </c>
      <c r="K11" s="175">
        <v>221</v>
      </c>
      <c r="L11" s="176">
        <v>233</v>
      </c>
      <c r="M11" s="174">
        <v>242</v>
      </c>
      <c r="N11" s="175">
        <v>223</v>
      </c>
      <c r="O11" s="176">
        <v>229</v>
      </c>
      <c r="P11" s="174">
        <v>210</v>
      </c>
      <c r="Q11" s="178">
        <v>224</v>
      </c>
      <c r="R11" s="176">
        <v>256</v>
      </c>
      <c r="S11" s="174">
        <v>248</v>
      </c>
      <c r="T11" s="175">
        <v>243</v>
      </c>
      <c r="U11" s="179">
        <v>249</v>
      </c>
      <c r="V11" s="174">
        <v>249</v>
      </c>
      <c r="W11" s="178">
        <v>244</v>
      </c>
      <c r="X11" s="179">
        <v>287</v>
      </c>
      <c r="Y11" s="180">
        <v>314</v>
      </c>
      <c r="Z11" s="175">
        <v>354</v>
      </c>
      <c r="AA11" s="179">
        <v>431</v>
      </c>
      <c r="AB11" s="180">
        <v>518</v>
      </c>
      <c r="AC11" s="175">
        <v>583</v>
      </c>
      <c r="AD11" s="176">
        <v>563</v>
      </c>
      <c r="AE11" s="180">
        <v>569</v>
      </c>
      <c r="AF11" s="175">
        <v>569</v>
      </c>
      <c r="AG11" s="176">
        <v>497</v>
      </c>
      <c r="AH11" s="174">
        <v>373</v>
      </c>
      <c r="AI11" s="175">
        <v>326</v>
      </c>
      <c r="AJ11" s="176">
        <v>296</v>
      </c>
      <c r="AK11" s="174">
        <v>278</v>
      </c>
      <c r="AL11" s="181">
        <v>315</v>
      </c>
      <c r="AO11" s="1984"/>
      <c r="AP11" s="1985"/>
      <c r="AQ11" s="1985"/>
      <c r="AR11" s="1985"/>
      <c r="AS11" s="1984"/>
      <c r="AT11" s="1984"/>
    </row>
    <row r="12" spans="1:46" ht="14.25" customHeight="1" x14ac:dyDescent="0.15">
      <c r="A12" s="182" t="s">
        <v>16</v>
      </c>
      <c r="B12" s="1997" t="s">
        <v>93</v>
      </c>
      <c r="C12" s="598">
        <v>3059</v>
      </c>
      <c r="D12" s="599">
        <v>4001</v>
      </c>
      <c r="E12" s="183">
        <v>4230</v>
      </c>
      <c r="F12" s="602">
        <v>4191</v>
      </c>
      <c r="G12" s="676">
        <v>3356</v>
      </c>
      <c r="H12" s="183">
        <v>3535</v>
      </c>
      <c r="I12" s="602">
        <v>3607</v>
      </c>
      <c r="J12" s="599">
        <v>3261</v>
      </c>
      <c r="K12" s="600">
        <v>3355</v>
      </c>
      <c r="L12" s="602">
        <v>3645</v>
      </c>
      <c r="M12" s="599">
        <v>2661</v>
      </c>
      <c r="N12" s="600">
        <v>3182</v>
      </c>
      <c r="O12" s="602">
        <v>2590</v>
      </c>
      <c r="P12" s="599">
        <v>2505</v>
      </c>
      <c r="Q12" s="604">
        <v>2778</v>
      </c>
      <c r="R12" s="602">
        <v>2394</v>
      </c>
      <c r="S12" s="599">
        <v>2597</v>
      </c>
      <c r="T12" s="600">
        <v>2181</v>
      </c>
      <c r="U12" s="601">
        <v>2281</v>
      </c>
      <c r="V12" s="599">
        <v>2359</v>
      </c>
      <c r="W12" s="605">
        <v>2837</v>
      </c>
      <c r="X12" s="601">
        <v>2343</v>
      </c>
      <c r="Y12" s="603">
        <v>2538</v>
      </c>
      <c r="Z12" s="600">
        <v>2794</v>
      </c>
      <c r="AA12" s="601">
        <v>2781</v>
      </c>
      <c r="AB12" s="603">
        <v>2925</v>
      </c>
      <c r="AC12" s="600">
        <v>2851</v>
      </c>
      <c r="AD12" s="602">
        <v>3855</v>
      </c>
      <c r="AE12" s="603">
        <v>3391</v>
      </c>
      <c r="AF12" s="600">
        <v>3391</v>
      </c>
      <c r="AG12" s="602">
        <v>3778</v>
      </c>
      <c r="AH12" s="599">
        <v>4243</v>
      </c>
      <c r="AI12" s="600">
        <v>3767</v>
      </c>
      <c r="AJ12" s="602">
        <v>3456</v>
      </c>
      <c r="AK12" s="599">
        <v>3384</v>
      </c>
      <c r="AL12" s="606">
        <v>3877</v>
      </c>
    </row>
    <row r="13" spans="1:46" ht="14.25" customHeight="1" x14ac:dyDescent="0.15">
      <c r="A13" s="184" t="s">
        <v>215</v>
      </c>
      <c r="B13" s="1998" t="s">
        <v>94</v>
      </c>
      <c r="C13" s="607">
        <v>270288</v>
      </c>
      <c r="D13" s="608">
        <v>286502</v>
      </c>
      <c r="E13" s="185">
        <v>285315</v>
      </c>
      <c r="F13" s="611">
        <v>265388</v>
      </c>
      <c r="G13" s="694">
        <v>238144</v>
      </c>
      <c r="H13" s="185">
        <v>257450</v>
      </c>
      <c r="I13" s="611">
        <v>256002</v>
      </c>
      <c r="J13" s="608">
        <v>212657</v>
      </c>
      <c r="K13" s="609">
        <v>318210</v>
      </c>
      <c r="L13" s="611">
        <v>392262</v>
      </c>
      <c r="M13" s="608">
        <v>284082</v>
      </c>
      <c r="N13" s="609">
        <v>387988</v>
      </c>
      <c r="O13" s="611">
        <v>286220</v>
      </c>
      <c r="P13" s="608">
        <v>211262</v>
      </c>
      <c r="Q13" s="613">
        <v>339534</v>
      </c>
      <c r="R13" s="611">
        <v>247587</v>
      </c>
      <c r="S13" s="608">
        <v>264386</v>
      </c>
      <c r="T13" s="609">
        <v>227423</v>
      </c>
      <c r="U13" s="610">
        <v>260689</v>
      </c>
      <c r="V13" s="608">
        <v>265115</v>
      </c>
      <c r="W13" s="614">
        <v>329530</v>
      </c>
      <c r="X13" s="610">
        <v>250393</v>
      </c>
      <c r="Y13" s="612">
        <v>293162</v>
      </c>
      <c r="Z13" s="609">
        <v>338984</v>
      </c>
      <c r="AA13" s="610">
        <v>320390</v>
      </c>
      <c r="AB13" s="612">
        <v>283306</v>
      </c>
      <c r="AC13" s="185">
        <v>315516</v>
      </c>
      <c r="AD13" s="611">
        <v>447134</v>
      </c>
      <c r="AE13" s="612">
        <v>319055</v>
      </c>
      <c r="AF13" s="609">
        <v>319055</v>
      </c>
      <c r="AG13" s="611">
        <v>299197</v>
      </c>
      <c r="AH13" s="608">
        <v>227694</v>
      </c>
      <c r="AI13" s="609">
        <v>165545</v>
      </c>
      <c r="AJ13" s="611">
        <v>157724</v>
      </c>
      <c r="AK13" s="608">
        <v>169871</v>
      </c>
      <c r="AL13" s="615">
        <v>345369</v>
      </c>
    </row>
    <row r="14" spans="1:46" ht="14.25" customHeight="1" x14ac:dyDescent="0.15">
      <c r="A14" s="186" t="s">
        <v>215</v>
      </c>
      <c r="B14" s="2000" t="s">
        <v>96</v>
      </c>
      <c r="C14" s="616">
        <v>88</v>
      </c>
      <c r="D14" s="617">
        <v>72</v>
      </c>
      <c r="E14" s="187">
        <v>67</v>
      </c>
      <c r="F14" s="262">
        <v>63</v>
      </c>
      <c r="G14" s="632">
        <v>71</v>
      </c>
      <c r="H14" s="187">
        <v>73</v>
      </c>
      <c r="I14" s="262">
        <v>71</v>
      </c>
      <c r="J14" s="617">
        <v>65</v>
      </c>
      <c r="K14" s="618">
        <v>95</v>
      </c>
      <c r="L14" s="262">
        <v>108</v>
      </c>
      <c r="M14" s="617">
        <v>107</v>
      </c>
      <c r="N14" s="618">
        <v>122</v>
      </c>
      <c r="O14" s="262">
        <v>111</v>
      </c>
      <c r="P14" s="617">
        <v>84</v>
      </c>
      <c r="Q14" s="621">
        <v>122</v>
      </c>
      <c r="R14" s="262">
        <v>103</v>
      </c>
      <c r="S14" s="617">
        <v>102</v>
      </c>
      <c r="T14" s="618">
        <v>104</v>
      </c>
      <c r="U14" s="619">
        <v>114</v>
      </c>
      <c r="V14" s="617">
        <v>112</v>
      </c>
      <c r="W14" s="621">
        <v>116</v>
      </c>
      <c r="X14" s="619">
        <v>107</v>
      </c>
      <c r="Y14" s="620">
        <v>115</v>
      </c>
      <c r="Z14" s="618">
        <v>121</v>
      </c>
      <c r="AA14" s="619">
        <v>115</v>
      </c>
      <c r="AB14" s="620">
        <v>97</v>
      </c>
      <c r="AC14" s="618">
        <v>111</v>
      </c>
      <c r="AD14" s="262">
        <v>116</v>
      </c>
      <c r="AE14" s="620">
        <v>94</v>
      </c>
      <c r="AF14" s="618">
        <v>94</v>
      </c>
      <c r="AG14" s="262">
        <v>79</v>
      </c>
      <c r="AH14" s="617">
        <v>54</v>
      </c>
      <c r="AI14" s="618">
        <v>44</v>
      </c>
      <c r="AJ14" s="262">
        <v>46</v>
      </c>
      <c r="AK14" s="617">
        <v>50</v>
      </c>
      <c r="AL14" s="622">
        <v>89</v>
      </c>
    </row>
    <row r="15" spans="1:46" ht="14.25" customHeight="1" x14ac:dyDescent="0.15">
      <c r="A15" s="182" t="s">
        <v>17</v>
      </c>
      <c r="B15" s="1997" t="s">
        <v>93</v>
      </c>
      <c r="C15" s="598">
        <v>1542</v>
      </c>
      <c r="D15" s="599">
        <v>2407</v>
      </c>
      <c r="E15" s="600">
        <v>2429</v>
      </c>
      <c r="F15" s="602">
        <v>2162</v>
      </c>
      <c r="G15" s="676">
        <v>2041</v>
      </c>
      <c r="H15" s="183">
        <v>1806</v>
      </c>
      <c r="I15" s="602">
        <v>1830</v>
      </c>
      <c r="J15" s="599">
        <v>1598</v>
      </c>
      <c r="K15" s="600">
        <v>3008</v>
      </c>
      <c r="L15" s="602">
        <v>2967</v>
      </c>
      <c r="M15" s="599">
        <v>3023</v>
      </c>
      <c r="N15" s="600">
        <v>3275</v>
      </c>
      <c r="O15" s="602">
        <v>2370</v>
      </c>
      <c r="P15" s="599">
        <v>2658</v>
      </c>
      <c r="Q15" s="604">
        <v>2296</v>
      </c>
      <c r="R15" s="602">
        <v>2188</v>
      </c>
      <c r="S15" s="599">
        <v>2029</v>
      </c>
      <c r="T15" s="600">
        <v>1706</v>
      </c>
      <c r="U15" s="601">
        <v>2002</v>
      </c>
      <c r="V15" s="599">
        <v>1566</v>
      </c>
      <c r="W15" s="605">
        <v>2185</v>
      </c>
      <c r="X15" s="601">
        <v>2005</v>
      </c>
      <c r="Y15" s="603">
        <v>2168</v>
      </c>
      <c r="Z15" s="600">
        <v>2810</v>
      </c>
      <c r="AA15" s="601">
        <v>2314</v>
      </c>
      <c r="AB15" s="603">
        <v>2489</v>
      </c>
      <c r="AC15" s="600">
        <v>2272</v>
      </c>
      <c r="AD15" s="602">
        <v>3166</v>
      </c>
      <c r="AE15" s="603">
        <v>2829</v>
      </c>
      <c r="AF15" s="600">
        <v>2829</v>
      </c>
      <c r="AG15" s="602">
        <v>2458</v>
      </c>
      <c r="AH15" s="599">
        <v>2351</v>
      </c>
      <c r="AI15" s="600">
        <v>2640</v>
      </c>
      <c r="AJ15" s="602">
        <v>2943</v>
      </c>
      <c r="AK15" s="599">
        <v>2854</v>
      </c>
      <c r="AL15" s="606">
        <v>3191</v>
      </c>
    </row>
    <row r="16" spans="1:46" ht="14.25" customHeight="1" x14ac:dyDescent="0.15">
      <c r="A16" s="184" t="s">
        <v>112</v>
      </c>
      <c r="B16" s="1998" t="s">
        <v>94</v>
      </c>
      <c r="C16" s="607">
        <v>220002</v>
      </c>
      <c r="D16" s="608">
        <v>315266</v>
      </c>
      <c r="E16" s="609">
        <v>288437</v>
      </c>
      <c r="F16" s="611">
        <v>248209</v>
      </c>
      <c r="G16" s="694">
        <v>230861</v>
      </c>
      <c r="H16" s="185">
        <v>228000</v>
      </c>
      <c r="I16" s="611">
        <v>280005</v>
      </c>
      <c r="J16" s="608">
        <v>279983</v>
      </c>
      <c r="K16" s="609">
        <v>566471</v>
      </c>
      <c r="L16" s="611">
        <v>529755</v>
      </c>
      <c r="M16" s="608">
        <v>464735</v>
      </c>
      <c r="N16" s="609">
        <v>473688</v>
      </c>
      <c r="O16" s="611">
        <v>344500</v>
      </c>
      <c r="P16" s="608">
        <v>373625</v>
      </c>
      <c r="Q16" s="613">
        <v>328929</v>
      </c>
      <c r="R16" s="611">
        <v>323725</v>
      </c>
      <c r="S16" s="608">
        <v>318294</v>
      </c>
      <c r="T16" s="609">
        <v>387773</v>
      </c>
      <c r="U16" s="610">
        <v>499712</v>
      </c>
      <c r="V16" s="608">
        <v>398439</v>
      </c>
      <c r="W16" s="614">
        <v>664827</v>
      </c>
      <c r="X16" s="610">
        <v>427113</v>
      </c>
      <c r="Y16" s="612">
        <v>317303</v>
      </c>
      <c r="Z16" s="609">
        <v>343164</v>
      </c>
      <c r="AA16" s="610">
        <v>264020</v>
      </c>
      <c r="AB16" s="612">
        <v>279738</v>
      </c>
      <c r="AC16" s="609">
        <v>278998</v>
      </c>
      <c r="AD16" s="611">
        <v>404008</v>
      </c>
      <c r="AE16" s="612">
        <v>353211</v>
      </c>
      <c r="AF16" s="609">
        <v>353211</v>
      </c>
      <c r="AG16" s="611">
        <v>340186</v>
      </c>
      <c r="AH16" s="608">
        <v>336041</v>
      </c>
      <c r="AI16" s="609">
        <v>335007</v>
      </c>
      <c r="AJ16" s="611">
        <v>317023</v>
      </c>
      <c r="AK16" s="608">
        <v>305458</v>
      </c>
      <c r="AL16" s="615">
        <v>414351</v>
      </c>
    </row>
    <row r="17" spans="1:46" ht="14.25" customHeight="1" x14ac:dyDescent="0.15">
      <c r="A17" s="186" t="s">
        <v>112</v>
      </c>
      <c r="B17" s="2000" t="s">
        <v>96</v>
      </c>
      <c r="C17" s="616">
        <v>143</v>
      </c>
      <c r="D17" s="617">
        <v>131</v>
      </c>
      <c r="E17" s="618">
        <v>119</v>
      </c>
      <c r="F17" s="262">
        <v>115</v>
      </c>
      <c r="G17" s="632">
        <v>113</v>
      </c>
      <c r="H17" s="187">
        <v>126</v>
      </c>
      <c r="I17" s="262">
        <v>153</v>
      </c>
      <c r="J17" s="617">
        <v>175</v>
      </c>
      <c r="K17" s="618">
        <v>188</v>
      </c>
      <c r="L17" s="262">
        <v>179</v>
      </c>
      <c r="M17" s="617">
        <v>154</v>
      </c>
      <c r="N17" s="618">
        <v>145</v>
      </c>
      <c r="O17" s="262">
        <v>145</v>
      </c>
      <c r="P17" s="617">
        <v>141</v>
      </c>
      <c r="Q17" s="621">
        <v>143</v>
      </c>
      <c r="R17" s="262">
        <v>148</v>
      </c>
      <c r="S17" s="617">
        <v>157</v>
      </c>
      <c r="T17" s="618">
        <v>227</v>
      </c>
      <c r="U17" s="619">
        <v>250</v>
      </c>
      <c r="V17" s="617">
        <v>254</v>
      </c>
      <c r="W17" s="621">
        <v>304</v>
      </c>
      <c r="X17" s="619">
        <v>213</v>
      </c>
      <c r="Y17" s="620">
        <v>146</v>
      </c>
      <c r="Z17" s="618">
        <v>122</v>
      </c>
      <c r="AA17" s="619">
        <v>114</v>
      </c>
      <c r="AB17" s="620">
        <v>112</v>
      </c>
      <c r="AC17" s="618">
        <v>123</v>
      </c>
      <c r="AD17" s="262">
        <v>128</v>
      </c>
      <c r="AE17" s="620">
        <v>125</v>
      </c>
      <c r="AF17" s="618">
        <v>125</v>
      </c>
      <c r="AG17" s="262">
        <v>138</v>
      </c>
      <c r="AH17" s="617">
        <v>143</v>
      </c>
      <c r="AI17" s="618">
        <v>127</v>
      </c>
      <c r="AJ17" s="262">
        <v>108</v>
      </c>
      <c r="AK17" s="617">
        <v>107</v>
      </c>
      <c r="AL17" s="622">
        <v>130</v>
      </c>
    </row>
    <row r="18" spans="1:46" ht="14.25" customHeight="1" x14ac:dyDescent="0.15">
      <c r="A18" s="182" t="s">
        <v>18</v>
      </c>
      <c r="B18" s="1997" t="s">
        <v>93</v>
      </c>
      <c r="C18" s="598">
        <v>196</v>
      </c>
      <c r="D18" s="599">
        <v>218</v>
      </c>
      <c r="E18" s="600">
        <v>290</v>
      </c>
      <c r="F18" s="602">
        <v>270</v>
      </c>
      <c r="G18" s="676">
        <v>297</v>
      </c>
      <c r="H18" s="183">
        <v>274</v>
      </c>
      <c r="I18" s="602">
        <v>246</v>
      </c>
      <c r="J18" s="599">
        <v>207</v>
      </c>
      <c r="K18" s="600">
        <v>264</v>
      </c>
      <c r="L18" s="602">
        <v>232</v>
      </c>
      <c r="M18" s="599">
        <v>241</v>
      </c>
      <c r="N18" s="600">
        <v>223</v>
      </c>
      <c r="O18" s="602">
        <v>212</v>
      </c>
      <c r="P18" s="599">
        <v>186</v>
      </c>
      <c r="Q18" s="604">
        <v>207</v>
      </c>
      <c r="R18" s="602">
        <v>192</v>
      </c>
      <c r="S18" s="599">
        <v>144</v>
      </c>
      <c r="T18" s="600">
        <v>139</v>
      </c>
      <c r="U18" s="601">
        <v>124</v>
      </c>
      <c r="V18" s="599">
        <v>118</v>
      </c>
      <c r="W18" s="605">
        <v>125</v>
      </c>
      <c r="X18" s="601">
        <v>119</v>
      </c>
      <c r="Y18" s="603">
        <v>102</v>
      </c>
      <c r="Z18" s="600">
        <v>145</v>
      </c>
      <c r="AA18" s="601">
        <v>161</v>
      </c>
      <c r="AB18" s="603">
        <v>167</v>
      </c>
      <c r="AC18" s="600">
        <v>163</v>
      </c>
      <c r="AD18" s="602">
        <v>263</v>
      </c>
      <c r="AE18" s="603">
        <v>235</v>
      </c>
      <c r="AF18" s="600">
        <v>235</v>
      </c>
      <c r="AG18" s="602">
        <v>280</v>
      </c>
      <c r="AH18" s="599">
        <v>305</v>
      </c>
      <c r="AI18" s="600">
        <v>263</v>
      </c>
      <c r="AJ18" s="602">
        <v>275</v>
      </c>
      <c r="AK18" s="599">
        <v>291</v>
      </c>
      <c r="AL18" s="606">
        <v>377</v>
      </c>
    </row>
    <row r="19" spans="1:46" ht="14.25" customHeight="1" x14ac:dyDescent="0.15">
      <c r="A19" s="184" t="s">
        <v>113</v>
      </c>
      <c r="B19" s="1998" t="s">
        <v>94</v>
      </c>
      <c r="C19" s="607">
        <v>40892</v>
      </c>
      <c r="D19" s="608">
        <v>58814</v>
      </c>
      <c r="E19" s="609">
        <v>70651</v>
      </c>
      <c r="F19" s="611">
        <v>63048</v>
      </c>
      <c r="G19" s="694">
        <v>55508</v>
      </c>
      <c r="H19" s="185">
        <v>53193</v>
      </c>
      <c r="I19" s="611">
        <v>49891</v>
      </c>
      <c r="J19" s="608">
        <v>46880</v>
      </c>
      <c r="K19" s="609">
        <v>63722</v>
      </c>
      <c r="L19" s="611">
        <v>58317</v>
      </c>
      <c r="M19" s="608">
        <v>75150</v>
      </c>
      <c r="N19" s="609">
        <v>75277</v>
      </c>
      <c r="O19" s="611">
        <v>60646</v>
      </c>
      <c r="P19" s="608">
        <v>51756</v>
      </c>
      <c r="Q19" s="613">
        <v>61259</v>
      </c>
      <c r="R19" s="611">
        <v>65239</v>
      </c>
      <c r="S19" s="608">
        <v>53460</v>
      </c>
      <c r="T19" s="609">
        <v>55853</v>
      </c>
      <c r="U19" s="610">
        <v>48726</v>
      </c>
      <c r="V19" s="608">
        <v>48278</v>
      </c>
      <c r="W19" s="614">
        <v>54511</v>
      </c>
      <c r="X19" s="610">
        <v>47411</v>
      </c>
      <c r="Y19" s="612">
        <v>41971</v>
      </c>
      <c r="Z19" s="609">
        <v>53103</v>
      </c>
      <c r="AA19" s="610">
        <v>56845</v>
      </c>
      <c r="AB19" s="612">
        <v>57399</v>
      </c>
      <c r="AC19" s="609">
        <v>61141</v>
      </c>
      <c r="AD19" s="611">
        <v>87680</v>
      </c>
      <c r="AE19" s="612">
        <v>77962</v>
      </c>
      <c r="AF19" s="609">
        <v>77962</v>
      </c>
      <c r="AG19" s="611">
        <v>81262</v>
      </c>
      <c r="AH19" s="608">
        <v>86869</v>
      </c>
      <c r="AI19" s="609">
        <v>73993</v>
      </c>
      <c r="AJ19" s="611">
        <v>92027</v>
      </c>
      <c r="AK19" s="608">
        <v>102152</v>
      </c>
      <c r="AL19" s="615">
        <v>161923</v>
      </c>
    </row>
    <row r="20" spans="1:46" ht="14.25" customHeight="1" x14ac:dyDescent="0.15">
      <c r="A20" s="186" t="s">
        <v>113</v>
      </c>
      <c r="B20" s="2000" t="s">
        <v>96</v>
      </c>
      <c r="C20" s="616">
        <v>208</v>
      </c>
      <c r="D20" s="617">
        <v>270</v>
      </c>
      <c r="E20" s="618">
        <v>243</v>
      </c>
      <c r="F20" s="262">
        <v>233</v>
      </c>
      <c r="G20" s="632">
        <v>187</v>
      </c>
      <c r="H20" s="187">
        <v>194</v>
      </c>
      <c r="I20" s="262">
        <v>203</v>
      </c>
      <c r="J20" s="617">
        <v>226</v>
      </c>
      <c r="K20" s="618">
        <v>242</v>
      </c>
      <c r="L20" s="262">
        <v>252</v>
      </c>
      <c r="M20" s="617">
        <v>312</v>
      </c>
      <c r="N20" s="618">
        <v>338</v>
      </c>
      <c r="O20" s="262">
        <v>285</v>
      </c>
      <c r="P20" s="617">
        <v>279</v>
      </c>
      <c r="Q20" s="621">
        <v>296</v>
      </c>
      <c r="R20" s="262">
        <v>340</v>
      </c>
      <c r="S20" s="617">
        <v>370</v>
      </c>
      <c r="T20" s="618">
        <v>401</v>
      </c>
      <c r="U20" s="619">
        <v>392</v>
      </c>
      <c r="V20" s="617">
        <v>409</v>
      </c>
      <c r="W20" s="621">
        <v>436</v>
      </c>
      <c r="X20" s="619">
        <v>400</v>
      </c>
      <c r="Y20" s="620">
        <v>410</v>
      </c>
      <c r="Z20" s="618">
        <v>365</v>
      </c>
      <c r="AA20" s="619">
        <v>353</v>
      </c>
      <c r="AB20" s="620">
        <v>343</v>
      </c>
      <c r="AC20" s="618">
        <v>374</v>
      </c>
      <c r="AD20" s="262">
        <v>334</v>
      </c>
      <c r="AE20" s="620">
        <v>331</v>
      </c>
      <c r="AF20" s="618">
        <v>331</v>
      </c>
      <c r="AG20" s="262">
        <v>290</v>
      </c>
      <c r="AH20" s="617">
        <v>284</v>
      </c>
      <c r="AI20" s="618">
        <v>281</v>
      </c>
      <c r="AJ20" s="262">
        <v>334</v>
      </c>
      <c r="AK20" s="617">
        <v>351</v>
      </c>
      <c r="AL20" s="622">
        <v>430</v>
      </c>
    </row>
    <row r="21" spans="1:46" ht="14.25" customHeight="1" x14ac:dyDescent="0.15">
      <c r="A21" s="182" t="s">
        <v>114</v>
      </c>
      <c r="B21" s="1997" t="s">
        <v>93</v>
      </c>
      <c r="C21" s="598">
        <v>3599</v>
      </c>
      <c r="D21" s="599">
        <v>5692</v>
      </c>
      <c r="E21" s="600">
        <v>6091</v>
      </c>
      <c r="F21" s="602">
        <v>5784</v>
      </c>
      <c r="G21" s="676">
        <v>5060</v>
      </c>
      <c r="H21" s="183">
        <v>5651</v>
      </c>
      <c r="I21" s="602">
        <v>5525</v>
      </c>
      <c r="J21" s="599">
        <v>5584</v>
      </c>
      <c r="K21" s="600">
        <v>7207</v>
      </c>
      <c r="L21" s="602">
        <v>6493</v>
      </c>
      <c r="M21" s="599">
        <v>5728</v>
      </c>
      <c r="N21" s="600">
        <v>5506</v>
      </c>
      <c r="O21" s="602">
        <v>5440</v>
      </c>
      <c r="P21" s="599">
        <v>5152</v>
      </c>
      <c r="Q21" s="604">
        <v>6180</v>
      </c>
      <c r="R21" s="602">
        <v>5894</v>
      </c>
      <c r="S21" s="599">
        <v>6238</v>
      </c>
      <c r="T21" s="600">
        <v>4785</v>
      </c>
      <c r="U21" s="601">
        <v>5184</v>
      </c>
      <c r="V21" s="599">
        <v>5549</v>
      </c>
      <c r="W21" s="605">
        <v>6015</v>
      </c>
      <c r="X21" s="601">
        <v>4579</v>
      </c>
      <c r="Y21" s="603">
        <v>5501</v>
      </c>
      <c r="Z21" s="600">
        <v>5430</v>
      </c>
      <c r="AA21" s="601">
        <v>5066</v>
      </c>
      <c r="AB21" s="603">
        <v>5092</v>
      </c>
      <c r="AC21" s="600">
        <v>5272</v>
      </c>
      <c r="AD21" s="602">
        <v>5944</v>
      </c>
      <c r="AE21" s="603">
        <v>5199</v>
      </c>
      <c r="AF21" s="600">
        <v>5199</v>
      </c>
      <c r="AG21" s="602">
        <v>5068</v>
      </c>
      <c r="AH21" s="599">
        <v>5090</v>
      </c>
      <c r="AI21" s="600">
        <v>4909</v>
      </c>
      <c r="AJ21" s="602">
        <v>4610</v>
      </c>
      <c r="AK21" s="599">
        <v>4258</v>
      </c>
      <c r="AL21" s="606">
        <v>4367</v>
      </c>
    </row>
    <row r="22" spans="1:46" ht="14.25" customHeight="1" x14ac:dyDescent="0.15">
      <c r="A22" s="184" t="s">
        <v>114</v>
      </c>
      <c r="B22" s="1998" t="s">
        <v>94</v>
      </c>
      <c r="C22" s="607">
        <v>300275</v>
      </c>
      <c r="D22" s="608">
        <v>369480</v>
      </c>
      <c r="E22" s="609">
        <v>373332</v>
      </c>
      <c r="F22" s="611">
        <v>309059</v>
      </c>
      <c r="G22" s="694">
        <v>322679</v>
      </c>
      <c r="H22" s="185">
        <v>341291</v>
      </c>
      <c r="I22" s="611">
        <v>426525</v>
      </c>
      <c r="J22" s="608">
        <v>420419</v>
      </c>
      <c r="K22" s="609">
        <v>854882</v>
      </c>
      <c r="L22" s="611">
        <v>786054</v>
      </c>
      <c r="M22" s="608">
        <v>782491</v>
      </c>
      <c r="N22" s="609">
        <v>902901</v>
      </c>
      <c r="O22" s="611">
        <v>845903</v>
      </c>
      <c r="P22" s="608">
        <v>627295</v>
      </c>
      <c r="Q22" s="613">
        <v>693586</v>
      </c>
      <c r="R22" s="611">
        <v>528622</v>
      </c>
      <c r="S22" s="608">
        <v>547456</v>
      </c>
      <c r="T22" s="609">
        <v>439063</v>
      </c>
      <c r="U22" s="610">
        <v>452910</v>
      </c>
      <c r="V22" s="608">
        <v>462221</v>
      </c>
      <c r="W22" s="614">
        <v>741637</v>
      </c>
      <c r="X22" s="610">
        <v>697643</v>
      </c>
      <c r="Y22" s="612">
        <v>966137</v>
      </c>
      <c r="Z22" s="609">
        <v>914206</v>
      </c>
      <c r="AA22" s="610">
        <v>732881</v>
      </c>
      <c r="AB22" s="612">
        <v>566152</v>
      </c>
      <c r="AC22" s="609">
        <v>545349</v>
      </c>
      <c r="AD22" s="611">
        <v>586181</v>
      </c>
      <c r="AE22" s="612">
        <v>515167</v>
      </c>
      <c r="AF22" s="609">
        <v>515167</v>
      </c>
      <c r="AG22" s="611">
        <v>354829</v>
      </c>
      <c r="AH22" s="608">
        <v>318026</v>
      </c>
      <c r="AI22" s="609">
        <v>255650</v>
      </c>
      <c r="AJ22" s="611">
        <v>226074</v>
      </c>
      <c r="AK22" s="608">
        <v>247823</v>
      </c>
      <c r="AL22" s="615">
        <v>356817</v>
      </c>
    </row>
    <row r="23" spans="1:46" ht="14.25" customHeight="1" x14ac:dyDescent="0.15">
      <c r="A23" s="186" t="s">
        <v>114</v>
      </c>
      <c r="B23" s="2000" t="s">
        <v>96</v>
      </c>
      <c r="C23" s="616">
        <v>83</v>
      </c>
      <c r="D23" s="617">
        <v>65</v>
      </c>
      <c r="E23" s="618">
        <v>61</v>
      </c>
      <c r="F23" s="262">
        <v>53</v>
      </c>
      <c r="G23" s="632">
        <v>64</v>
      </c>
      <c r="H23" s="187">
        <v>60</v>
      </c>
      <c r="I23" s="262">
        <v>77</v>
      </c>
      <c r="J23" s="617">
        <v>75</v>
      </c>
      <c r="K23" s="618">
        <v>119</v>
      </c>
      <c r="L23" s="262">
        <v>121</v>
      </c>
      <c r="M23" s="617">
        <v>137</v>
      </c>
      <c r="N23" s="618">
        <v>164</v>
      </c>
      <c r="O23" s="262">
        <v>156</v>
      </c>
      <c r="P23" s="617">
        <v>122</v>
      </c>
      <c r="Q23" s="621">
        <v>112</v>
      </c>
      <c r="R23" s="262">
        <v>90</v>
      </c>
      <c r="S23" s="617">
        <v>88</v>
      </c>
      <c r="T23" s="618">
        <v>92</v>
      </c>
      <c r="U23" s="619">
        <v>87</v>
      </c>
      <c r="V23" s="617">
        <v>83</v>
      </c>
      <c r="W23" s="621">
        <v>123</v>
      </c>
      <c r="X23" s="619">
        <v>152</v>
      </c>
      <c r="Y23" s="620">
        <v>176</v>
      </c>
      <c r="Z23" s="618">
        <v>168</v>
      </c>
      <c r="AA23" s="619">
        <v>145</v>
      </c>
      <c r="AB23" s="620">
        <v>111</v>
      </c>
      <c r="AC23" s="618">
        <v>103</v>
      </c>
      <c r="AD23" s="262">
        <v>99</v>
      </c>
      <c r="AE23" s="620">
        <v>99</v>
      </c>
      <c r="AF23" s="618">
        <v>99</v>
      </c>
      <c r="AG23" s="262">
        <v>70</v>
      </c>
      <c r="AH23" s="617">
        <v>62</v>
      </c>
      <c r="AI23" s="618">
        <v>52</v>
      </c>
      <c r="AJ23" s="262">
        <v>49</v>
      </c>
      <c r="AK23" s="617">
        <v>58</v>
      </c>
      <c r="AL23" s="622">
        <v>82</v>
      </c>
    </row>
    <row r="24" spans="1:46" ht="14.25" customHeight="1" x14ac:dyDescent="0.15">
      <c r="A24" s="182" t="s">
        <v>115</v>
      </c>
      <c r="B24" s="1997" t="s">
        <v>93</v>
      </c>
      <c r="C24" s="598">
        <v>2138</v>
      </c>
      <c r="D24" s="599">
        <v>2647</v>
      </c>
      <c r="E24" s="600">
        <v>2624</v>
      </c>
      <c r="F24" s="602">
        <v>2616</v>
      </c>
      <c r="G24" s="676">
        <v>2379</v>
      </c>
      <c r="H24" s="183">
        <v>2740</v>
      </c>
      <c r="I24" s="602">
        <v>2219</v>
      </c>
      <c r="J24" s="599">
        <v>2080</v>
      </c>
      <c r="K24" s="600">
        <v>2500</v>
      </c>
      <c r="L24" s="602">
        <v>2080</v>
      </c>
      <c r="M24" s="599">
        <v>1848</v>
      </c>
      <c r="N24" s="600">
        <v>1826</v>
      </c>
      <c r="O24" s="602">
        <v>2126</v>
      </c>
      <c r="P24" s="599">
        <v>2142</v>
      </c>
      <c r="Q24" s="604">
        <v>2411</v>
      </c>
      <c r="R24" s="602">
        <v>2605</v>
      </c>
      <c r="S24" s="599">
        <v>3169</v>
      </c>
      <c r="T24" s="600">
        <v>2822</v>
      </c>
      <c r="U24" s="601">
        <v>2972</v>
      </c>
      <c r="V24" s="599">
        <v>2737</v>
      </c>
      <c r="W24" s="605">
        <v>2597</v>
      </c>
      <c r="X24" s="601">
        <v>1753</v>
      </c>
      <c r="Y24" s="603">
        <v>2397</v>
      </c>
      <c r="Z24" s="600">
        <v>3097</v>
      </c>
      <c r="AA24" s="601">
        <v>3339</v>
      </c>
      <c r="AB24" s="603">
        <v>3333</v>
      </c>
      <c r="AC24" s="600">
        <v>3152</v>
      </c>
      <c r="AD24" s="602">
        <v>3130</v>
      </c>
      <c r="AE24" s="603">
        <v>2437</v>
      </c>
      <c r="AF24" s="600">
        <v>2437</v>
      </c>
      <c r="AG24" s="602">
        <v>2395</v>
      </c>
      <c r="AH24" s="599">
        <v>2233</v>
      </c>
      <c r="AI24" s="600">
        <v>2492</v>
      </c>
      <c r="AJ24" s="602">
        <v>2165</v>
      </c>
      <c r="AK24" s="599">
        <v>2271</v>
      </c>
      <c r="AL24" s="606">
        <v>2505</v>
      </c>
    </row>
    <row r="25" spans="1:46" ht="14.25" customHeight="1" x14ac:dyDescent="0.15">
      <c r="A25" s="184" t="s">
        <v>115</v>
      </c>
      <c r="B25" s="1998" t="s">
        <v>94</v>
      </c>
      <c r="C25" s="607">
        <v>466134</v>
      </c>
      <c r="D25" s="608">
        <v>527462</v>
      </c>
      <c r="E25" s="609">
        <v>551419</v>
      </c>
      <c r="F25" s="611">
        <v>450598</v>
      </c>
      <c r="G25" s="694">
        <v>420442</v>
      </c>
      <c r="H25" s="185">
        <v>425054</v>
      </c>
      <c r="I25" s="611">
        <v>355439</v>
      </c>
      <c r="J25" s="608">
        <v>339694</v>
      </c>
      <c r="K25" s="609">
        <v>571773</v>
      </c>
      <c r="L25" s="611">
        <v>404406</v>
      </c>
      <c r="M25" s="608">
        <v>420161</v>
      </c>
      <c r="N25" s="609">
        <v>437356</v>
      </c>
      <c r="O25" s="611">
        <v>425022</v>
      </c>
      <c r="P25" s="608">
        <v>280079</v>
      </c>
      <c r="Q25" s="613">
        <v>339305</v>
      </c>
      <c r="R25" s="611">
        <v>375480</v>
      </c>
      <c r="S25" s="608">
        <v>309442</v>
      </c>
      <c r="T25" s="609">
        <v>298671</v>
      </c>
      <c r="U25" s="610">
        <v>348173</v>
      </c>
      <c r="V25" s="608">
        <v>448281</v>
      </c>
      <c r="W25" s="614">
        <v>750061</v>
      </c>
      <c r="X25" s="610">
        <v>739892</v>
      </c>
      <c r="Y25" s="612">
        <v>714942</v>
      </c>
      <c r="Z25" s="609">
        <v>534116</v>
      </c>
      <c r="AA25" s="610">
        <v>426170</v>
      </c>
      <c r="AB25" s="612">
        <v>364394</v>
      </c>
      <c r="AC25" s="609">
        <v>406785</v>
      </c>
      <c r="AD25" s="611">
        <v>452581</v>
      </c>
      <c r="AE25" s="612">
        <v>342608</v>
      </c>
      <c r="AF25" s="609">
        <v>342608</v>
      </c>
      <c r="AG25" s="611">
        <v>307343</v>
      </c>
      <c r="AH25" s="608">
        <v>305864</v>
      </c>
      <c r="AI25" s="609">
        <v>240889</v>
      </c>
      <c r="AJ25" s="611">
        <v>224875</v>
      </c>
      <c r="AK25" s="608">
        <v>321680</v>
      </c>
      <c r="AL25" s="615">
        <v>451077</v>
      </c>
    </row>
    <row r="26" spans="1:46" ht="14.25" customHeight="1" x14ac:dyDescent="0.15">
      <c r="A26" s="186" t="s">
        <v>115</v>
      </c>
      <c r="B26" s="2000" t="s">
        <v>96</v>
      </c>
      <c r="C26" s="616">
        <v>218</v>
      </c>
      <c r="D26" s="617">
        <v>199</v>
      </c>
      <c r="E26" s="618">
        <v>210</v>
      </c>
      <c r="F26" s="262">
        <v>172</v>
      </c>
      <c r="G26" s="632">
        <v>177</v>
      </c>
      <c r="H26" s="187">
        <v>155</v>
      </c>
      <c r="I26" s="262">
        <v>160</v>
      </c>
      <c r="J26" s="617">
        <v>163</v>
      </c>
      <c r="K26" s="618">
        <v>229</v>
      </c>
      <c r="L26" s="262">
        <v>194</v>
      </c>
      <c r="M26" s="617">
        <v>227</v>
      </c>
      <c r="N26" s="618">
        <v>240</v>
      </c>
      <c r="O26" s="262">
        <v>200</v>
      </c>
      <c r="P26" s="617">
        <v>131</v>
      </c>
      <c r="Q26" s="621">
        <v>141</v>
      </c>
      <c r="R26" s="262">
        <v>144</v>
      </c>
      <c r="S26" s="617">
        <v>98</v>
      </c>
      <c r="T26" s="618">
        <v>106</v>
      </c>
      <c r="U26" s="619">
        <v>117</v>
      </c>
      <c r="V26" s="617">
        <v>164</v>
      </c>
      <c r="W26" s="621">
        <v>289</v>
      </c>
      <c r="X26" s="619">
        <v>422</v>
      </c>
      <c r="Y26" s="620">
        <v>298</v>
      </c>
      <c r="Z26" s="618">
        <v>172</v>
      </c>
      <c r="AA26" s="619">
        <v>128</v>
      </c>
      <c r="AB26" s="620">
        <v>109</v>
      </c>
      <c r="AC26" s="618">
        <v>129</v>
      </c>
      <c r="AD26" s="262">
        <v>145</v>
      </c>
      <c r="AE26" s="620">
        <v>141</v>
      </c>
      <c r="AF26" s="618">
        <v>141</v>
      </c>
      <c r="AG26" s="262">
        <v>128</v>
      </c>
      <c r="AH26" s="617">
        <v>137</v>
      </c>
      <c r="AI26" s="618">
        <v>97</v>
      </c>
      <c r="AJ26" s="262">
        <v>104</v>
      </c>
      <c r="AK26" s="617">
        <v>142</v>
      </c>
      <c r="AL26" s="622">
        <v>180</v>
      </c>
    </row>
    <row r="27" spans="1:46" s="41" customFormat="1" ht="14.25" customHeight="1" x14ac:dyDescent="0.15">
      <c r="A27" s="200" t="s">
        <v>116</v>
      </c>
      <c r="B27" s="2001" t="s">
        <v>93</v>
      </c>
      <c r="C27" s="2002">
        <v>1730.0650000000001</v>
      </c>
      <c r="D27" s="637">
        <v>2126.44</v>
      </c>
      <c r="E27" s="625">
        <v>2049.194</v>
      </c>
      <c r="F27" s="638">
        <v>2082.1289999999999</v>
      </c>
      <c r="G27" s="708">
        <v>1916.6320000000001</v>
      </c>
      <c r="H27" s="188">
        <v>2257.02</v>
      </c>
      <c r="I27" s="638">
        <v>1815.4269999999999</v>
      </c>
      <c r="J27" s="277">
        <v>1670.883</v>
      </c>
      <c r="K27" s="625">
        <v>1992.9939999999999</v>
      </c>
      <c r="L27" s="189">
        <v>1709.681</v>
      </c>
      <c r="M27" s="190">
        <v>1511.36</v>
      </c>
      <c r="N27" s="191">
        <v>1439.79</v>
      </c>
      <c r="O27" s="638">
        <v>1683.684</v>
      </c>
      <c r="P27" s="637">
        <v>1706.021</v>
      </c>
      <c r="Q27" s="605">
        <v>1897.308</v>
      </c>
      <c r="R27" s="638">
        <v>2107.384</v>
      </c>
      <c r="S27" s="637">
        <v>2556.5210000000002</v>
      </c>
      <c r="T27" s="625">
        <v>2292.2759999999998</v>
      </c>
      <c r="U27" s="639">
        <v>2407.8200000000002</v>
      </c>
      <c r="V27" s="637">
        <v>2273.518</v>
      </c>
      <c r="W27" s="605">
        <v>2111.259</v>
      </c>
      <c r="X27" s="639">
        <v>1415.768</v>
      </c>
      <c r="Y27" s="640">
        <v>1834.136</v>
      </c>
      <c r="Z27" s="625">
        <v>2416.19</v>
      </c>
      <c r="AA27" s="639">
        <v>2690.2350000000001</v>
      </c>
      <c r="AB27" s="640">
        <v>2750.9450000000002</v>
      </c>
      <c r="AC27" s="625">
        <v>2600.6509999999998</v>
      </c>
      <c r="AD27" s="638">
        <v>2527.8389999999999</v>
      </c>
      <c r="AE27" s="640">
        <v>1985.45</v>
      </c>
      <c r="AF27" s="625">
        <v>2337.2620000000002</v>
      </c>
      <c r="AG27" s="638">
        <v>1949.7829999999999</v>
      </c>
      <c r="AH27" s="637">
        <v>2337.2620000000002</v>
      </c>
      <c r="AI27" s="600">
        <v>2054.636</v>
      </c>
      <c r="AJ27" s="638">
        <v>1774.1559999999999</v>
      </c>
      <c r="AK27" s="637">
        <v>1836.135</v>
      </c>
      <c r="AL27" s="641">
        <v>1965.874</v>
      </c>
      <c r="AO27" s="99"/>
      <c r="AP27" s="100"/>
      <c r="AQ27" s="100"/>
      <c r="AR27" s="100"/>
      <c r="AS27" s="99"/>
      <c r="AT27" s="99"/>
    </row>
    <row r="28" spans="1:46" s="41" customFormat="1" ht="14.25" customHeight="1" x14ac:dyDescent="0.15">
      <c r="A28" s="192" t="s">
        <v>116</v>
      </c>
      <c r="B28" s="2003" t="s">
        <v>94</v>
      </c>
      <c r="C28" s="2004">
        <v>337929.19699999999</v>
      </c>
      <c r="D28" s="642">
        <v>399762.092</v>
      </c>
      <c r="E28" s="643">
        <v>415067.81300000002</v>
      </c>
      <c r="F28" s="644">
        <v>342894.71100000001</v>
      </c>
      <c r="G28" s="2005">
        <v>315078.28000000003</v>
      </c>
      <c r="H28" s="193">
        <v>323843.39500000002</v>
      </c>
      <c r="I28" s="644">
        <v>275281.04399999999</v>
      </c>
      <c r="J28" s="642">
        <v>261756.76</v>
      </c>
      <c r="K28" s="643">
        <v>437090.36900000001</v>
      </c>
      <c r="L28" s="194">
        <v>302712.66200000001</v>
      </c>
      <c r="M28" s="195">
        <v>326590.408</v>
      </c>
      <c r="N28" s="196">
        <v>327068.51799999998</v>
      </c>
      <c r="O28" s="644">
        <v>313361.83299999998</v>
      </c>
      <c r="P28" s="642">
        <v>195646.092</v>
      </c>
      <c r="Q28" s="614">
        <v>233971.39799999999</v>
      </c>
      <c r="R28" s="644">
        <v>269938.27399999998</v>
      </c>
      <c r="S28" s="642">
        <v>201130.68599999999</v>
      </c>
      <c r="T28" s="643">
        <v>198380.05</v>
      </c>
      <c r="U28" s="645">
        <v>240870.47899999999</v>
      </c>
      <c r="V28" s="642">
        <v>281762.93099999998</v>
      </c>
      <c r="W28" s="614">
        <v>499313.63500000001</v>
      </c>
      <c r="X28" s="645">
        <v>493849.47200000001</v>
      </c>
      <c r="Y28" s="646">
        <v>477859.31300000002</v>
      </c>
      <c r="Z28" s="643">
        <v>358589.96799999999</v>
      </c>
      <c r="AA28" s="645">
        <v>300660.348</v>
      </c>
      <c r="AB28" s="646">
        <v>240363.10699999999</v>
      </c>
      <c r="AC28" s="643">
        <v>271555.61</v>
      </c>
      <c r="AD28" s="644">
        <v>314887.57400000002</v>
      </c>
      <c r="AE28" s="646">
        <v>239821.48800000001</v>
      </c>
      <c r="AF28" s="643">
        <v>305704.63699999999</v>
      </c>
      <c r="AG28" s="644">
        <v>208155.97500000001</v>
      </c>
      <c r="AH28" s="642">
        <v>305704.63699999999</v>
      </c>
      <c r="AI28" s="609">
        <v>176938.16800000001</v>
      </c>
      <c r="AJ28" s="644">
        <v>165329.962</v>
      </c>
      <c r="AK28" s="642">
        <v>255059.981</v>
      </c>
      <c r="AL28" s="647">
        <v>344660.05099999998</v>
      </c>
      <c r="AO28" s="99"/>
      <c r="AP28" s="100"/>
      <c r="AQ28" s="100"/>
      <c r="AR28" s="100"/>
      <c r="AS28" s="99"/>
      <c r="AT28" s="99"/>
    </row>
    <row r="29" spans="1:46" s="41" customFormat="1" ht="14.25" customHeight="1" x14ac:dyDescent="0.15">
      <c r="A29" s="197" t="s">
        <v>116</v>
      </c>
      <c r="B29" s="2000" t="s">
        <v>96</v>
      </c>
      <c r="C29" s="616">
        <v>195</v>
      </c>
      <c r="D29" s="617">
        <v>188</v>
      </c>
      <c r="E29" s="618">
        <v>203</v>
      </c>
      <c r="F29" s="262">
        <v>165</v>
      </c>
      <c r="G29" s="632">
        <v>164</v>
      </c>
      <c r="H29" s="187">
        <v>143</v>
      </c>
      <c r="I29" s="262">
        <v>152</v>
      </c>
      <c r="J29" s="617">
        <v>157</v>
      </c>
      <c r="K29" s="618">
        <v>219</v>
      </c>
      <c r="L29" s="198">
        <v>177</v>
      </c>
      <c r="M29" s="199">
        <v>216</v>
      </c>
      <c r="N29" s="187">
        <v>227</v>
      </c>
      <c r="O29" s="262">
        <v>186</v>
      </c>
      <c r="P29" s="617">
        <v>115</v>
      </c>
      <c r="Q29" s="621">
        <v>123</v>
      </c>
      <c r="R29" s="262">
        <v>128</v>
      </c>
      <c r="S29" s="617">
        <v>79</v>
      </c>
      <c r="T29" s="618">
        <v>87</v>
      </c>
      <c r="U29" s="619">
        <v>100</v>
      </c>
      <c r="V29" s="617">
        <v>124</v>
      </c>
      <c r="W29" s="621">
        <v>237</v>
      </c>
      <c r="X29" s="619">
        <v>349</v>
      </c>
      <c r="Y29" s="620">
        <v>261</v>
      </c>
      <c r="Z29" s="618">
        <v>148</v>
      </c>
      <c r="AA29" s="619">
        <v>112</v>
      </c>
      <c r="AB29" s="620">
        <v>87</v>
      </c>
      <c r="AC29" s="618">
        <v>104</v>
      </c>
      <c r="AD29" s="262">
        <v>125</v>
      </c>
      <c r="AE29" s="620">
        <v>121</v>
      </c>
      <c r="AF29" s="618">
        <v>131</v>
      </c>
      <c r="AG29" s="262">
        <v>107</v>
      </c>
      <c r="AH29" s="617">
        <v>131</v>
      </c>
      <c r="AI29" s="618">
        <v>86</v>
      </c>
      <c r="AJ29" s="262">
        <v>93</v>
      </c>
      <c r="AK29" s="617">
        <v>139</v>
      </c>
      <c r="AL29" s="622">
        <v>175</v>
      </c>
      <c r="AO29" s="99"/>
      <c r="AP29" s="100"/>
      <c r="AQ29" s="100"/>
      <c r="AR29" s="100"/>
      <c r="AS29" s="99"/>
      <c r="AT29" s="99"/>
    </row>
    <row r="30" spans="1:46" s="41" customFormat="1" ht="14.25" customHeight="1" x14ac:dyDescent="0.15">
      <c r="A30" s="200" t="s">
        <v>117</v>
      </c>
      <c r="B30" s="2001" t="s">
        <v>93</v>
      </c>
      <c r="C30" s="2002">
        <v>233.94399999999999</v>
      </c>
      <c r="D30" s="637">
        <v>275.77999999999997</v>
      </c>
      <c r="E30" s="625">
        <v>315.44799999999998</v>
      </c>
      <c r="F30" s="638">
        <v>306.25599999999997</v>
      </c>
      <c r="G30" s="708">
        <v>259.22199999999998</v>
      </c>
      <c r="H30" s="188">
        <v>284.72899999999998</v>
      </c>
      <c r="I30" s="638">
        <v>224.191</v>
      </c>
      <c r="J30" s="637">
        <v>228.94200000000001</v>
      </c>
      <c r="K30" s="625">
        <v>284.12799999999999</v>
      </c>
      <c r="L30" s="638">
        <v>198.49799999999999</v>
      </c>
      <c r="M30" s="637">
        <v>185.136</v>
      </c>
      <c r="N30" s="625">
        <v>210.375</v>
      </c>
      <c r="O30" s="638">
        <v>258.44099999999997</v>
      </c>
      <c r="P30" s="637">
        <v>248.565</v>
      </c>
      <c r="Q30" s="605">
        <v>289.70400000000001</v>
      </c>
      <c r="R30" s="638">
        <v>278.44499999999999</v>
      </c>
      <c r="S30" s="637">
        <v>322.38400000000001</v>
      </c>
      <c r="T30" s="625">
        <v>287.322</v>
      </c>
      <c r="U30" s="639">
        <v>300.78199999999998</v>
      </c>
      <c r="V30" s="637">
        <v>245.697</v>
      </c>
      <c r="W30" s="605">
        <v>240.852</v>
      </c>
      <c r="X30" s="639">
        <v>170.005</v>
      </c>
      <c r="Y30" s="640">
        <v>283.286</v>
      </c>
      <c r="Z30" s="625">
        <v>370.31099999999998</v>
      </c>
      <c r="AA30" s="639">
        <v>345.25</v>
      </c>
      <c r="AB30" s="640">
        <v>298.63499999999999</v>
      </c>
      <c r="AC30" s="625">
        <v>283.40100000000001</v>
      </c>
      <c r="AD30" s="638">
        <v>304.49200000000002</v>
      </c>
      <c r="AE30" s="640">
        <v>237.32499999999999</v>
      </c>
      <c r="AF30" s="625">
        <v>286.63600000000002</v>
      </c>
      <c r="AG30" s="638">
        <v>236.52199999999999</v>
      </c>
      <c r="AH30" s="637">
        <v>286.63600000000002</v>
      </c>
      <c r="AI30" s="625">
        <v>241.03899999999999</v>
      </c>
      <c r="AJ30" s="638">
        <v>209.63</v>
      </c>
      <c r="AK30" s="637">
        <v>250.696</v>
      </c>
      <c r="AL30" s="641">
        <v>307.61500000000001</v>
      </c>
      <c r="AO30" s="99"/>
      <c r="AP30" s="100"/>
      <c r="AQ30" s="100"/>
      <c r="AR30" s="100"/>
      <c r="AS30" s="99"/>
      <c r="AT30" s="99"/>
    </row>
    <row r="31" spans="1:46" s="41" customFormat="1" ht="14.25" customHeight="1" x14ac:dyDescent="0.15">
      <c r="A31" s="192" t="s">
        <v>117</v>
      </c>
      <c r="B31" s="2003" t="s">
        <v>94</v>
      </c>
      <c r="C31" s="2004">
        <v>71205.127999999997</v>
      </c>
      <c r="D31" s="642">
        <v>69378.542000000001</v>
      </c>
      <c r="E31" s="643">
        <v>76107.383000000002</v>
      </c>
      <c r="F31" s="644">
        <v>60820.396999999997</v>
      </c>
      <c r="G31" s="2005">
        <v>56698.387999999999</v>
      </c>
      <c r="H31" s="193">
        <v>54768.442000000003</v>
      </c>
      <c r="I31" s="644">
        <v>41249.184000000001</v>
      </c>
      <c r="J31" s="642">
        <v>41498.275999999998</v>
      </c>
      <c r="K31" s="643">
        <v>77699.826000000001</v>
      </c>
      <c r="L31" s="194">
        <v>57739.519</v>
      </c>
      <c r="M31" s="195">
        <v>54765.182000000001</v>
      </c>
      <c r="N31" s="196">
        <v>64839.724999999999</v>
      </c>
      <c r="O31" s="644">
        <v>68931.346999999994</v>
      </c>
      <c r="P31" s="642">
        <v>49639.044999999998</v>
      </c>
      <c r="Q31" s="614">
        <v>61290.535000000003</v>
      </c>
      <c r="R31" s="644">
        <v>60558.527000000002</v>
      </c>
      <c r="S31" s="642">
        <v>59599.082999999999</v>
      </c>
      <c r="T31" s="643">
        <v>54649.368999999999</v>
      </c>
      <c r="U31" s="645">
        <v>57020.991999999998</v>
      </c>
      <c r="V31" s="642">
        <v>89942.082999999999</v>
      </c>
      <c r="W31" s="529">
        <v>127073.947</v>
      </c>
      <c r="X31" s="645">
        <v>133334.30300000001</v>
      </c>
      <c r="Y31" s="646">
        <v>118565.084</v>
      </c>
      <c r="Z31" s="643">
        <v>98858.255999999994</v>
      </c>
      <c r="AA31" s="645">
        <v>66116.540999999997</v>
      </c>
      <c r="AB31" s="646">
        <v>64705.65</v>
      </c>
      <c r="AC31" s="643">
        <v>75787.660999999993</v>
      </c>
      <c r="AD31" s="644">
        <v>76228.262000000002</v>
      </c>
      <c r="AE31" s="646">
        <v>58756.504000000001</v>
      </c>
      <c r="AF31" s="643">
        <v>71735.937000000005</v>
      </c>
      <c r="AG31" s="644">
        <v>55061.838000000003</v>
      </c>
      <c r="AH31" s="642">
        <v>71735.937000000005</v>
      </c>
      <c r="AI31" s="643">
        <v>33791.432999999997</v>
      </c>
      <c r="AJ31" s="644">
        <v>29952.983</v>
      </c>
      <c r="AK31" s="642">
        <v>34353.275999999998</v>
      </c>
      <c r="AL31" s="647">
        <v>55483.485999999997</v>
      </c>
      <c r="AO31" s="99"/>
      <c r="AP31" s="100"/>
      <c r="AQ31" s="100"/>
      <c r="AR31" s="100"/>
      <c r="AS31" s="99"/>
      <c r="AT31" s="99"/>
    </row>
    <row r="32" spans="1:46" s="41" customFormat="1" ht="14.25" customHeight="1" x14ac:dyDescent="0.15">
      <c r="A32" s="197" t="s">
        <v>117</v>
      </c>
      <c r="B32" s="2000" t="s">
        <v>96</v>
      </c>
      <c r="C32" s="616">
        <v>304</v>
      </c>
      <c r="D32" s="617">
        <v>252</v>
      </c>
      <c r="E32" s="618">
        <v>241</v>
      </c>
      <c r="F32" s="262">
        <v>199</v>
      </c>
      <c r="G32" s="632">
        <v>219</v>
      </c>
      <c r="H32" s="187">
        <v>192</v>
      </c>
      <c r="I32" s="262">
        <v>184</v>
      </c>
      <c r="J32" s="617">
        <v>181</v>
      </c>
      <c r="K32" s="618">
        <v>273</v>
      </c>
      <c r="L32" s="262">
        <v>291</v>
      </c>
      <c r="M32" s="617">
        <v>296</v>
      </c>
      <c r="N32" s="618">
        <v>308</v>
      </c>
      <c r="O32" s="262">
        <v>267</v>
      </c>
      <c r="P32" s="617">
        <v>200</v>
      </c>
      <c r="Q32" s="621">
        <v>212</v>
      </c>
      <c r="R32" s="262">
        <v>217</v>
      </c>
      <c r="S32" s="617">
        <v>185</v>
      </c>
      <c r="T32" s="618">
        <v>190</v>
      </c>
      <c r="U32" s="619">
        <v>190</v>
      </c>
      <c r="V32" s="617">
        <v>366</v>
      </c>
      <c r="W32" s="530">
        <v>528</v>
      </c>
      <c r="X32" s="619">
        <v>784</v>
      </c>
      <c r="Y32" s="620">
        <v>419</v>
      </c>
      <c r="Z32" s="618">
        <v>267</v>
      </c>
      <c r="AA32" s="619">
        <v>192</v>
      </c>
      <c r="AB32" s="620">
        <v>217</v>
      </c>
      <c r="AC32" s="618">
        <v>267</v>
      </c>
      <c r="AD32" s="262">
        <v>250</v>
      </c>
      <c r="AE32" s="620">
        <v>248</v>
      </c>
      <c r="AF32" s="618">
        <v>250</v>
      </c>
      <c r="AG32" s="262">
        <v>233</v>
      </c>
      <c r="AH32" s="617">
        <v>250</v>
      </c>
      <c r="AI32" s="618">
        <v>140</v>
      </c>
      <c r="AJ32" s="262">
        <v>143</v>
      </c>
      <c r="AK32" s="617">
        <v>137</v>
      </c>
      <c r="AL32" s="622">
        <v>180</v>
      </c>
      <c r="AO32" s="99"/>
      <c r="AP32" s="100"/>
      <c r="AQ32" s="100"/>
      <c r="AR32" s="100"/>
      <c r="AS32" s="99"/>
      <c r="AT32" s="99"/>
    </row>
    <row r="33" spans="1:46" s="41" customFormat="1" ht="14.25" customHeight="1" x14ac:dyDescent="0.15">
      <c r="A33" s="200" t="s">
        <v>118</v>
      </c>
      <c r="B33" s="2001" t="s">
        <v>93</v>
      </c>
      <c r="C33" s="2002">
        <v>115.96299999999999</v>
      </c>
      <c r="D33" s="637">
        <v>143.32499999999999</v>
      </c>
      <c r="E33" s="625">
        <v>157.708</v>
      </c>
      <c r="F33" s="638">
        <v>140.827</v>
      </c>
      <c r="G33" s="708">
        <v>122.601</v>
      </c>
      <c r="H33" s="188">
        <v>120.968</v>
      </c>
      <c r="I33" s="638">
        <v>108.40600000000001</v>
      </c>
      <c r="J33" s="637">
        <v>101.867</v>
      </c>
      <c r="K33" s="625">
        <v>129.62299999999999</v>
      </c>
      <c r="L33" s="638">
        <v>99.147000000000006</v>
      </c>
      <c r="M33" s="637">
        <v>93.195999999999998</v>
      </c>
      <c r="N33" s="625">
        <v>108.68899999999999</v>
      </c>
      <c r="O33" s="638">
        <v>126.245</v>
      </c>
      <c r="P33" s="637">
        <v>122.864</v>
      </c>
      <c r="Q33" s="605">
        <v>145.49199999999999</v>
      </c>
      <c r="R33" s="638">
        <v>138.95599999999999</v>
      </c>
      <c r="S33" s="637">
        <v>179.50200000000001</v>
      </c>
      <c r="T33" s="625">
        <v>143.93299999999999</v>
      </c>
      <c r="U33" s="639">
        <v>168.05199999999999</v>
      </c>
      <c r="V33" s="637">
        <v>132.47800000000001</v>
      </c>
      <c r="W33" s="605">
        <v>161.10300000000001</v>
      </c>
      <c r="X33" s="639">
        <v>110.997</v>
      </c>
      <c r="Y33" s="640">
        <v>193.036</v>
      </c>
      <c r="Z33" s="625">
        <v>207.36500000000001</v>
      </c>
      <c r="AA33" s="639">
        <v>204.828</v>
      </c>
      <c r="AB33" s="640">
        <v>189.06899999999999</v>
      </c>
      <c r="AC33" s="625">
        <v>186.42</v>
      </c>
      <c r="AD33" s="638">
        <v>197.01499999999999</v>
      </c>
      <c r="AE33" s="640">
        <v>141.309</v>
      </c>
      <c r="AF33" s="625">
        <v>169.90799999999999</v>
      </c>
      <c r="AG33" s="638">
        <v>128.86500000000001</v>
      </c>
      <c r="AH33" s="637">
        <v>169.90799999999999</v>
      </c>
      <c r="AI33" s="625">
        <v>118.041</v>
      </c>
      <c r="AJ33" s="638">
        <v>110.919</v>
      </c>
      <c r="AK33" s="637">
        <v>116.879</v>
      </c>
      <c r="AL33" s="641">
        <v>149.69499999999999</v>
      </c>
      <c r="AO33" s="99"/>
      <c r="AP33" s="100"/>
      <c r="AQ33" s="100"/>
      <c r="AR33" s="100"/>
      <c r="AS33" s="99"/>
      <c r="AT33" s="99"/>
    </row>
    <row r="34" spans="1:46" s="41" customFormat="1" ht="14.25" customHeight="1" x14ac:dyDescent="0.15">
      <c r="A34" s="192" t="s">
        <v>118</v>
      </c>
      <c r="B34" s="2003" t="s">
        <v>94</v>
      </c>
      <c r="C34" s="2004">
        <v>41836.059000000001</v>
      </c>
      <c r="D34" s="642">
        <v>38843.932000000001</v>
      </c>
      <c r="E34" s="643">
        <v>40095.345000000001</v>
      </c>
      <c r="F34" s="644">
        <v>30558.613000000001</v>
      </c>
      <c r="G34" s="2005">
        <v>31460.962</v>
      </c>
      <c r="H34" s="193">
        <v>29180.005000000001</v>
      </c>
      <c r="I34" s="644">
        <v>24321.427</v>
      </c>
      <c r="J34" s="642">
        <v>21735.984</v>
      </c>
      <c r="K34" s="643">
        <v>36967.449000000001</v>
      </c>
      <c r="L34" s="611">
        <v>26566.473999999998</v>
      </c>
      <c r="M34" s="195">
        <v>245402.20199999999</v>
      </c>
      <c r="N34" s="196">
        <v>29872.977999999999</v>
      </c>
      <c r="O34" s="644">
        <v>28400.983</v>
      </c>
      <c r="P34" s="642">
        <v>22001.859</v>
      </c>
      <c r="Q34" s="614">
        <v>28763.417000000001</v>
      </c>
      <c r="R34" s="644">
        <v>28080.662</v>
      </c>
      <c r="S34" s="642">
        <v>29213.445</v>
      </c>
      <c r="T34" s="643">
        <v>27541.135999999999</v>
      </c>
      <c r="U34" s="645">
        <v>31642.996999999999</v>
      </c>
      <c r="V34" s="642">
        <v>54973.080999999998</v>
      </c>
      <c r="W34" s="614">
        <v>94192.032999999996</v>
      </c>
      <c r="X34" s="645">
        <v>84981.623000000007</v>
      </c>
      <c r="Y34" s="646">
        <v>79572.381999999998</v>
      </c>
      <c r="Z34" s="643">
        <v>49763.495000000003</v>
      </c>
      <c r="AA34" s="645">
        <v>37519.574000000001</v>
      </c>
      <c r="AB34" s="646">
        <v>37837.514000000003</v>
      </c>
      <c r="AC34" s="643">
        <v>38030.006000000001</v>
      </c>
      <c r="AD34" s="644">
        <v>35636.472000000002</v>
      </c>
      <c r="AE34" s="646">
        <v>25701.522000000001</v>
      </c>
      <c r="AF34" s="643">
        <v>31978.185000000001</v>
      </c>
      <c r="AG34" s="644">
        <v>24789.55</v>
      </c>
      <c r="AH34" s="642">
        <v>31978.185000000001</v>
      </c>
      <c r="AI34" s="643">
        <v>16801.198</v>
      </c>
      <c r="AJ34" s="644">
        <v>15936.989</v>
      </c>
      <c r="AK34" s="642">
        <v>18193.428</v>
      </c>
      <c r="AL34" s="647">
        <v>30408.284</v>
      </c>
      <c r="AO34" s="99"/>
      <c r="AP34" s="100"/>
      <c r="AQ34" s="100"/>
      <c r="AR34" s="100"/>
      <c r="AS34" s="99"/>
      <c r="AT34" s="99"/>
    </row>
    <row r="35" spans="1:46" s="41" customFormat="1" ht="14.25" customHeight="1" x14ac:dyDescent="0.15">
      <c r="A35" s="197" t="s">
        <v>118</v>
      </c>
      <c r="B35" s="2000" t="s">
        <v>96</v>
      </c>
      <c r="C35" s="616">
        <v>361</v>
      </c>
      <c r="D35" s="617">
        <v>271</v>
      </c>
      <c r="E35" s="618">
        <v>254</v>
      </c>
      <c r="F35" s="262">
        <v>217</v>
      </c>
      <c r="G35" s="632">
        <v>257</v>
      </c>
      <c r="H35" s="187">
        <v>241</v>
      </c>
      <c r="I35" s="262">
        <v>224</v>
      </c>
      <c r="J35" s="617">
        <v>213</v>
      </c>
      <c r="K35" s="618">
        <v>285</v>
      </c>
      <c r="L35" s="198">
        <v>268</v>
      </c>
      <c r="M35" s="617">
        <v>263</v>
      </c>
      <c r="N35" s="618">
        <v>275</v>
      </c>
      <c r="O35" s="262">
        <v>225</v>
      </c>
      <c r="P35" s="617">
        <v>179</v>
      </c>
      <c r="Q35" s="621">
        <v>198</v>
      </c>
      <c r="R35" s="262">
        <v>202</v>
      </c>
      <c r="S35" s="617">
        <v>163</v>
      </c>
      <c r="T35" s="618">
        <v>191</v>
      </c>
      <c r="U35" s="619">
        <v>188</v>
      </c>
      <c r="V35" s="617">
        <v>415</v>
      </c>
      <c r="W35" s="621">
        <v>585</v>
      </c>
      <c r="X35" s="619">
        <v>766</v>
      </c>
      <c r="Y35" s="620">
        <v>412</v>
      </c>
      <c r="Z35" s="618">
        <v>240</v>
      </c>
      <c r="AA35" s="619">
        <v>183</v>
      </c>
      <c r="AB35" s="620">
        <v>200</v>
      </c>
      <c r="AC35" s="618">
        <v>204</v>
      </c>
      <c r="AD35" s="262">
        <v>181</v>
      </c>
      <c r="AE35" s="620">
        <v>182</v>
      </c>
      <c r="AF35" s="618">
        <v>188</v>
      </c>
      <c r="AG35" s="262">
        <v>192</v>
      </c>
      <c r="AH35" s="617">
        <v>188</v>
      </c>
      <c r="AI35" s="618">
        <v>142</v>
      </c>
      <c r="AJ35" s="262">
        <v>144</v>
      </c>
      <c r="AK35" s="617">
        <v>156</v>
      </c>
      <c r="AL35" s="622">
        <v>203</v>
      </c>
      <c r="AO35" s="99"/>
      <c r="AP35" s="100"/>
      <c r="AQ35" s="100"/>
      <c r="AR35" s="100"/>
      <c r="AS35" s="99"/>
      <c r="AT35" s="99"/>
    </row>
    <row r="36" spans="1:46" ht="14.25" customHeight="1" x14ac:dyDescent="0.15">
      <c r="A36" s="182" t="s">
        <v>26</v>
      </c>
      <c r="B36" s="1997" t="s">
        <v>93</v>
      </c>
      <c r="C36" s="598">
        <v>4095</v>
      </c>
      <c r="D36" s="599">
        <v>4906</v>
      </c>
      <c r="E36" s="600">
        <v>4991</v>
      </c>
      <c r="F36" s="602">
        <v>5011</v>
      </c>
      <c r="G36" s="676">
        <v>3673</v>
      </c>
      <c r="H36" s="183">
        <v>3538</v>
      </c>
      <c r="I36" s="602">
        <v>3017</v>
      </c>
      <c r="J36" s="599">
        <v>2485</v>
      </c>
      <c r="K36" s="600">
        <v>2577</v>
      </c>
      <c r="L36" s="602">
        <v>2109</v>
      </c>
      <c r="M36" s="599">
        <v>1984</v>
      </c>
      <c r="N36" s="600">
        <v>3292</v>
      </c>
      <c r="O36" s="602">
        <v>2001</v>
      </c>
      <c r="P36" s="599">
        <v>2158</v>
      </c>
      <c r="Q36" s="604">
        <v>2629</v>
      </c>
      <c r="R36" s="602">
        <v>2456</v>
      </c>
      <c r="S36" s="599">
        <v>2580</v>
      </c>
      <c r="T36" s="600">
        <v>2506</v>
      </c>
      <c r="U36" s="601">
        <v>2321</v>
      </c>
      <c r="V36" s="599">
        <v>2219</v>
      </c>
      <c r="W36" s="605">
        <v>2554</v>
      </c>
      <c r="X36" s="601">
        <v>1353</v>
      </c>
      <c r="Y36" s="603">
        <v>2124</v>
      </c>
      <c r="Z36" s="600">
        <v>2079</v>
      </c>
      <c r="AA36" s="601">
        <v>2530</v>
      </c>
      <c r="AB36" s="603">
        <v>2965</v>
      </c>
      <c r="AC36" s="600">
        <v>4095</v>
      </c>
      <c r="AD36" s="602">
        <v>5976</v>
      </c>
      <c r="AE36" s="603">
        <v>6123</v>
      </c>
      <c r="AF36" s="600">
        <v>6123</v>
      </c>
      <c r="AG36" s="602">
        <v>5248</v>
      </c>
      <c r="AH36" s="599">
        <v>5263</v>
      </c>
      <c r="AI36" s="600">
        <v>4902</v>
      </c>
      <c r="AJ36" s="602">
        <v>5320</v>
      </c>
      <c r="AK36" s="599">
        <v>5184</v>
      </c>
      <c r="AL36" s="606">
        <v>5912</v>
      </c>
    </row>
    <row r="37" spans="1:46" ht="14.25" customHeight="1" x14ac:dyDescent="0.15">
      <c r="A37" s="184" t="s">
        <v>119</v>
      </c>
      <c r="B37" s="1998" t="s">
        <v>94</v>
      </c>
      <c r="C37" s="607">
        <v>293555</v>
      </c>
      <c r="D37" s="608">
        <v>281498</v>
      </c>
      <c r="E37" s="609">
        <v>263197</v>
      </c>
      <c r="F37" s="611">
        <v>231276</v>
      </c>
      <c r="G37" s="694">
        <v>177799</v>
      </c>
      <c r="H37" s="185">
        <v>212939</v>
      </c>
      <c r="I37" s="611">
        <v>240710</v>
      </c>
      <c r="J37" s="608">
        <v>224132</v>
      </c>
      <c r="K37" s="609">
        <v>370328</v>
      </c>
      <c r="L37" s="611">
        <v>333190</v>
      </c>
      <c r="M37" s="608">
        <v>370543</v>
      </c>
      <c r="N37" s="609">
        <v>513786</v>
      </c>
      <c r="O37" s="611">
        <v>335153</v>
      </c>
      <c r="P37" s="608">
        <v>152151</v>
      </c>
      <c r="Q37" s="613">
        <v>225605</v>
      </c>
      <c r="R37" s="611">
        <v>191435</v>
      </c>
      <c r="S37" s="608">
        <v>160410</v>
      </c>
      <c r="T37" s="609">
        <v>168094</v>
      </c>
      <c r="U37" s="610">
        <v>165982</v>
      </c>
      <c r="V37" s="608">
        <v>200682</v>
      </c>
      <c r="W37" s="614">
        <v>330416</v>
      </c>
      <c r="X37" s="610">
        <v>221831</v>
      </c>
      <c r="Y37" s="612">
        <v>434793</v>
      </c>
      <c r="Z37" s="609">
        <v>295686</v>
      </c>
      <c r="AA37" s="610">
        <v>275012</v>
      </c>
      <c r="AB37" s="612">
        <v>253160</v>
      </c>
      <c r="AC37" s="609">
        <v>391828</v>
      </c>
      <c r="AD37" s="611">
        <v>519672</v>
      </c>
      <c r="AE37" s="612">
        <v>393789</v>
      </c>
      <c r="AF37" s="609">
        <v>395789</v>
      </c>
      <c r="AG37" s="611">
        <v>209712</v>
      </c>
      <c r="AH37" s="608">
        <v>175398</v>
      </c>
      <c r="AI37" s="609">
        <v>141046</v>
      </c>
      <c r="AJ37" s="611">
        <v>128257</v>
      </c>
      <c r="AK37" s="608">
        <v>140154</v>
      </c>
      <c r="AL37" s="615">
        <v>220739</v>
      </c>
    </row>
    <row r="38" spans="1:46" ht="14.25" customHeight="1" x14ac:dyDescent="0.15">
      <c r="A38" s="186" t="s">
        <v>119</v>
      </c>
      <c r="B38" s="2000" t="s">
        <v>96</v>
      </c>
      <c r="C38" s="616">
        <v>72</v>
      </c>
      <c r="D38" s="617">
        <v>57</v>
      </c>
      <c r="E38" s="618">
        <v>53</v>
      </c>
      <c r="F38" s="262">
        <v>46</v>
      </c>
      <c r="G38" s="632">
        <v>48</v>
      </c>
      <c r="H38" s="187">
        <v>60</v>
      </c>
      <c r="I38" s="262">
        <v>80</v>
      </c>
      <c r="J38" s="617">
        <v>90</v>
      </c>
      <c r="K38" s="618">
        <v>144</v>
      </c>
      <c r="L38" s="262">
        <v>158</v>
      </c>
      <c r="M38" s="617">
        <v>187</v>
      </c>
      <c r="N38" s="618">
        <v>215</v>
      </c>
      <c r="O38" s="262">
        <v>168</v>
      </c>
      <c r="P38" s="617">
        <v>71</v>
      </c>
      <c r="Q38" s="621">
        <v>86</v>
      </c>
      <c r="R38" s="262">
        <v>78</v>
      </c>
      <c r="S38" s="617">
        <v>62</v>
      </c>
      <c r="T38" s="618">
        <v>67</v>
      </c>
      <c r="U38" s="619">
        <v>72</v>
      </c>
      <c r="V38" s="617">
        <v>90</v>
      </c>
      <c r="W38" s="621">
        <v>129</v>
      </c>
      <c r="X38" s="619">
        <v>164</v>
      </c>
      <c r="Y38" s="620">
        <v>205</v>
      </c>
      <c r="Z38" s="618">
        <v>142</v>
      </c>
      <c r="AA38" s="619">
        <v>109</v>
      </c>
      <c r="AB38" s="620">
        <v>85</v>
      </c>
      <c r="AC38" s="618">
        <v>96</v>
      </c>
      <c r="AD38" s="262">
        <v>87</v>
      </c>
      <c r="AE38" s="620">
        <v>65</v>
      </c>
      <c r="AF38" s="618">
        <v>65</v>
      </c>
      <c r="AG38" s="262">
        <v>40</v>
      </c>
      <c r="AH38" s="617">
        <v>33</v>
      </c>
      <c r="AI38" s="618">
        <v>29</v>
      </c>
      <c r="AJ38" s="262">
        <v>24</v>
      </c>
      <c r="AK38" s="617">
        <v>27</v>
      </c>
      <c r="AL38" s="622">
        <v>37</v>
      </c>
    </row>
    <row r="39" spans="1:46" ht="14.25" customHeight="1" x14ac:dyDescent="0.15">
      <c r="A39" s="182" t="s">
        <v>27</v>
      </c>
      <c r="B39" s="1997" t="s">
        <v>93</v>
      </c>
      <c r="C39" s="598">
        <v>301</v>
      </c>
      <c r="D39" s="599">
        <v>369</v>
      </c>
      <c r="E39" s="600">
        <v>425</v>
      </c>
      <c r="F39" s="602">
        <v>389</v>
      </c>
      <c r="G39" s="676">
        <v>375</v>
      </c>
      <c r="H39" s="183">
        <v>412</v>
      </c>
      <c r="I39" s="602">
        <v>399</v>
      </c>
      <c r="J39" s="599">
        <v>367</v>
      </c>
      <c r="K39" s="600">
        <v>485</v>
      </c>
      <c r="L39" s="602">
        <v>421</v>
      </c>
      <c r="M39" s="599">
        <v>397</v>
      </c>
      <c r="N39" s="600">
        <v>455</v>
      </c>
      <c r="O39" s="602">
        <v>426</v>
      </c>
      <c r="P39" s="599">
        <v>464</v>
      </c>
      <c r="Q39" s="604">
        <v>497</v>
      </c>
      <c r="R39" s="602">
        <v>428</v>
      </c>
      <c r="S39" s="599">
        <v>438</v>
      </c>
      <c r="T39" s="600">
        <v>359</v>
      </c>
      <c r="U39" s="601">
        <v>355</v>
      </c>
      <c r="V39" s="599">
        <v>338</v>
      </c>
      <c r="W39" s="605">
        <v>411</v>
      </c>
      <c r="X39" s="601">
        <v>323</v>
      </c>
      <c r="Y39" s="603">
        <v>560</v>
      </c>
      <c r="Z39" s="600">
        <v>544</v>
      </c>
      <c r="AA39" s="601">
        <v>482</v>
      </c>
      <c r="AB39" s="603">
        <v>438</v>
      </c>
      <c r="AC39" s="600">
        <v>424</v>
      </c>
      <c r="AD39" s="602">
        <v>508</v>
      </c>
      <c r="AE39" s="603">
        <v>382</v>
      </c>
      <c r="AF39" s="600">
        <v>382</v>
      </c>
      <c r="AG39" s="602">
        <v>434</v>
      </c>
      <c r="AH39" s="599">
        <v>436</v>
      </c>
      <c r="AI39" s="600">
        <v>402</v>
      </c>
      <c r="AJ39" s="602">
        <v>338</v>
      </c>
      <c r="AK39" s="599">
        <v>329</v>
      </c>
      <c r="AL39" s="606">
        <v>400</v>
      </c>
    </row>
    <row r="40" spans="1:46" ht="14.25" customHeight="1" x14ac:dyDescent="0.15">
      <c r="A40" s="184" t="s">
        <v>216</v>
      </c>
      <c r="B40" s="1998" t="s">
        <v>94</v>
      </c>
      <c r="C40" s="607">
        <v>166889</v>
      </c>
      <c r="D40" s="608">
        <v>128986</v>
      </c>
      <c r="E40" s="609">
        <v>139671</v>
      </c>
      <c r="F40" s="611">
        <v>110115</v>
      </c>
      <c r="G40" s="694">
        <v>110580</v>
      </c>
      <c r="H40" s="185">
        <v>89568</v>
      </c>
      <c r="I40" s="611">
        <v>87965</v>
      </c>
      <c r="J40" s="608">
        <v>84036</v>
      </c>
      <c r="K40" s="609">
        <v>165564</v>
      </c>
      <c r="L40" s="611">
        <v>147211</v>
      </c>
      <c r="M40" s="608">
        <v>156272</v>
      </c>
      <c r="N40" s="609">
        <v>155460</v>
      </c>
      <c r="O40" s="611">
        <v>116611</v>
      </c>
      <c r="P40" s="608">
        <v>84156</v>
      </c>
      <c r="Q40" s="613">
        <v>96896</v>
      </c>
      <c r="R40" s="611">
        <v>88023</v>
      </c>
      <c r="S40" s="608">
        <v>91333</v>
      </c>
      <c r="T40" s="609">
        <v>115494</v>
      </c>
      <c r="U40" s="610">
        <v>127941</v>
      </c>
      <c r="V40" s="608">
        <v>156838</v>
      </c>
      <c r="W40" s="614">
        <v>172587</v>
      </c>
      <c r="X40" s="610">
        <v>137119</v>
      </c>
      <c r="Y40" s="612">
        <v>151543</v>
      </c>
      <c r="Z40" s="609">
        <v>137241</v>
      </c>
      <c r="AA40" s="610">
        <v>153856</v>
      </c>
      <c r="AB40" s="612">
        <v>163795</v>
      </c>
      <c r="AC40" s="609">
        <v>145798</v>
      </c>
      <c r="AD40" s="611">
        <v>199596</v>
      </c>
      <c r="AE40" s="612">
        <v>129745</v>
      </c>
      <c r="AF40" s="609">
        <v>129745</v>
      </c>
      <c r="AG40" s="611">
        <v>106863</v>
      </c>
      <c r="AH40" s="608">
        <v>79763</v>
      </c>
      <c r="AI40" s="609">
        <v>54333</v>
      </c>
      <c r="AJ40" s="611">
        <v>55768</v>
      </c>
      <c r="AK40" s="608">
        <v>64760</v>
      </c>
      <c r="AL40" s="615">
        <v>149679</v>
      </c>
    </row>
    <row r="41" spans="1:46" ht="14.25" customHeight="1" x14ac:dyDescent="0.15">
      <c r="A41" s="186" t="s">
        <v>216</v>
      </c>
      <c r="B41" s="2000" t="s">
        <v>96</v>
      </c>
      <c r="C41" s="616">
        <v>554</v>
      </c>
      <c r="D41" s="617">
        <v>350</v>
      </c>
      <c r="E41" s="618">
        <v>329</v>
      </c>
      <c r="F41" s="262">
        <v>283</v>
      </c>
      <c r="G41" s="632">
        <v>295</v>
      </c>
      <c r="H41" s="187">
        <v>217</v>
      </c>
      <c r="I41" s="262">
        <v>220</v>
      </c>
      <c r="J41" s="617">
        <v>229</v>
      </c>
      <c r="K41" s="618">
        <v>342</v>
      </c>
      <c r="L41" s="262">
        <v>350</v>
      </c>
      <c r="M41" s="617">
        <v>394</v>
      </c>
      <c r="N41" s="618">
        <v>341</v>
      </c>
      <c r="O41" s="262">
        <v>274</v>
      </c>
      <c r="P41" s="617">
        <v>182</v>
      </c>
      <c r="Q41" s="621">
        <v>195</v>
      </c>
      <c r="R41" s="262">
        <v>206</v>
      </c>
      <c r="S41" s="617">
        <v>208</v>
      </c>
      <c r="T41" s="618">
        <v>322</v>
      </c>
      <c r="U41" s="619">
        <v>361</v>
      </c>
      <c r="V41" s="617">
        <v>464</v>
      </c>
      <c r="W41" s="621">
        <v>420</v>
      </c>
      <c r="X41" s="619">
        <v>425</v>
      </c>
      <c r="Y41" s="620">
        <v>271</v>
      </c>
      <c r="Z41" s="618">
        <v>252</v>
      </c>
      <c r="AA41" s="619">
        <v>319</v>
      </c>
      <c r="AB41" s="620">
        <v>374</v>
      </c>
      <c r="AC41" s="618">
        <v>344</v>
      </c>
      <c r="AD41" s="262">
        <v>393</v>
      </c>
      <c r="AE41" s="620">
        <v>340</v>
      </c>
      <c r="AF41" s="618">
        <v>340</v>
      </c>
      <c r="AG41" s="262">
        <v>246</v>
      </c>
      <c r="AH41" s="617">
        <v>183</v>
      </c>
      <c r="AI41" s="618">
        <v>135</v>
      </c>
      <c r="AJ41" s="262">
        <v>165</v>
      </c>
      <c r="AK41" s="617">
        <v>197</v>
      </c>
      <c r="AL41" s="622">
        <v>374</v>
      </c>
    </row>
    <row r="42" spans="1:46" ht="14.25" customHeight="1" x14ac:dyDescent="0.15">
      <c r="A42" s="182" t="s">
        <v>28</v>
      </c>
      <c r="B42" s="1997" t="s">
        <v>93</v>
      </c>
      <c r="C42" s="598">
        <v>345</v>
      </c>
      <c r="D42" s="599">
        <v>579</v>
      </c>
      <c r="E42" s="600">
        <v>640</v>
      </c>
      <c r="F42" s="602">
        <v>624</v>
      </c>
      <c r="G42" s="676">
        <v>505</v>
      </c>
      <c r="H42" s="183">
        <v>574</v>
      </c>
      <c r="I42" s="602">
        <v>484</v>
      </c>
      <c r="J42" s="599">
        <v>406</v>
      </c>
      <c r="K42" s="600">
        <v>469</v>
      </c>
      <c r="L42" s="602">
        <v>432</v>
      </c>
      <c r="M42" s="599">
        <v>380</v>
      </c>
      <c r="N42" s="600">
        <v>448</v>
      </c>
      <c r="O42" s="602">
        <v>488</v>
      </c>
      <c r="P42" s="599">
        <v>500</v>
      </c>
      <c r="Q42" s="604">
        <v>538</v>
      </c>
      <c r="R42" s="602">
        <v>462</v>
      </c>
      <c r="S42" s="599">
        <v>481</v>
      </c>
      <c r="T42" s="600">
        <v>340</v>
      </c>
      <c r="U42" s="601">
        <v>335</v>
      </c>
      <c r="V42" s="599">
        <v>274</v>
      </c>
      <c r="W42" s="605">
        <v>305</v>
      </c>
      <c r="X42" s="601">
        <v>198</v>
      </c>
      <c r="Y42" s="603">
        <v>237</v>
      </c>
      <c r="Z42" s="600">
        <v>243</v>
      </c>
      <c r="AA42" s="601">
        <v>223</v>
      </c>
      <c r="AB42" s="603">
        <v>188</v>
      </c>
      <c r="AC42" s="600">
        <v>240</v>
      </c>
      <c r="AD42" s="602">
        <v>401</v>
      </c>
      <c r="AE42" s="603">
        <v>424</v>
      </c>
      <c r="AF42" s="600">
        <v>424</v>
      </c>
      <c r="AG42" s="602">
        <v>502</v>
      </c>
      <c r="AH42" s="599">
        <v>539</v>
      </c>
      <c r="AI42" s="600">
        <v>658</v>
      </c>
      <c r="AJ42" s="602">
        <v>554</v>
      </c>
      <c r="AK42" s="599">
        <v>541</v>
      </c>
      <c r="AL42" s="606">
        <v>511</v>
      </c>
    </row>
    <row r="43" spans="1:46" ht="14.25" customHeight="1" x14ac:dyDescent="0.15">
      <c r="A43" s="184" t="s">
        <v>217</v>
      </c>
      <c r="B43" s="1998" t="s">
        <v>94</v>
      </c>
      <c r="C43" s="607">
        <v>237886</v>
      </c>
      <c r="D43" s="608">
        <v>280858</v>
      </c>
      <c r="E43" s="609">
        <v>304919</v>
      </c>
      <c r="F43" s="611">
        <v>245444</v>
      </c>
      <c r="G43" s="694">
        <v>232247</v>
      </c>
      <c r="H43" s="185">
        <v>207766</v>
      </c>
      <c r="I43" s="611">
        <v>206609</v>
      </c>
      <c r="J43" s="608">
        <v>176447</v>
      </c>
      <c r="K43" s="609">
        <v>294539</v>
      </c>
      <c r="L43" s="611">
        <v>235380</v>
      </c>
      <c r="M43" s="608">
        <v>224914</v>
      </c>
      <c r="N43" s="609">
        <v>243948</v>
      </c>
      <c r="O43" s="611">
        <v>225330</v>
      </c>
      <c r="P43" s="608">
        <v>189349</v>
      </c>
      <c r="Q43" s="613">
        <v>236897</v>
      </c>
      <c r="R43" s="611">
        <v>219287</v>
      </c>
      <c r="S43" s="608">
        <v>229777</v>
      </c>
      <c r="T43" s="609">
        <v>196808</v>
      </c>
      <c r="U43" s="610">
        <v>197036</v>
      </c>
      <c r="V43" s="608">
        <v>205746</v>
      </c>
      <c r="W43" s="614">
        <v>249672</v>
      </c>
      <c r="X43" s="610">
        <v>164134</v>
      </c>
      <c r="Y43" s="612">
        <v>193566</v>
      </c>
      <c r="Z43" s="609">
        <v>203606</v>
      </c>
      <c r="AA43" s="610">
        <v>191021</v>
      </c>
      <c r="AB43" s="612">
        <v>201736</v>
      </c>
      <c r="AC43" s="609">
        <v>212276</v>
      </c>
      <c r="AD43" s="611">
        <v>281240</v>
      </c>
      <c r="AE43" s="612">
        <v>245775</v>
      </c>
      <c r="AF43" s="609">
        <v>245775</v>
      </c>
      <c r="AG43" s="611">
        <v>250537</v>
      </c>
      <c r="AH43" s="608">
        <v>250899</v>
      </c>
      <c r="AI43" s="609">
        <v>196523</v>
      </c>
      <c r="AJ43" s="611">
        <v>174318</v>
      </c>
      <c r="AK43" s="608">
        <v>208291</v>
      </c>
      <c r="AL43" s="615">
        <v>297073</v>
      </c>
    </row>
    <row r="44" spans="1:46" ht="14.25" customHeight="1" x14ac:dyDescent="0.15">
      <c r="A44" s="186" t="s">
        <v>217</v>
      </c>
      <c r="B44" s="2000" t="s">
        <v>96</v>
      </c>
      <c r="C44" s="616">
        <v>689</v>
      </c>
      <c r="D44" s="617">
        <v>485</v>
      </c>
      <c r="E44" s="618">
        <v>476</v>
      </c>
      <c r="F44" s="262">
        <v>393</v>
      </c>
      <c r="G44" s="632">
        <v>460</v>
      </c>
      <c r="H44" s="187">
        <v>362</v>
      </c>
      <c r="I44" s="262">
        <v>427</v>
      </c>
      <c r="J44" s="617">
        <v>434</v>
      </c>
      <c r="K44" s="618">
        <v>628</v>
      </c>
      <c r="L44" s="262">
        <v>545</v>
      </c>
      <c r="M44" s="617">
        <v>591</v>
      </c>
      <c r="N44" s="618">
        <v>545</v>
      </c>
      <c r="O44" s="262">
        <v>462</v>
      </c>
      <c r="P44" s="617">
        <v>379</v>
      </c>
      <c r="Q44" s="621">
        <v>440</v>
      </c>
      <c r="R44" s="262">
        <v>475</v>
      </c>
      <c r="S44" s="617">
        <v>477</v>
      </c>
      <c r="T44" s="618">
        <v>579</v>
      </c>
      <c r="U44" s="619">
        <v>588</v>
      </c>
      <c r="V44" s="617">
        <v>752</v>
      </c>
      <c r="W44" s="621">
        <v>818</v>
      </c>
      <c r="X44" s="619">
        <v>830</v>
      </c>
      <c r="Y44" s="620">
        <v>816</v>
      </c>
      <c r="Z44" s="618">
        <v>838</v>
      </c>
      <c r="AA44" s="619">
        <v>858</v>
      </c>
      <c r="AB44" s="620">
        <v>1073</v>
      </c>
      <c r="AC44" s="618">
        <v>883</v>
      </c>
      <c r="AD44" s="262">
        <v>702</v>
      </c>
      <c r="AE44" s="620">
        <v>580</v>
      </c>
      <c r="AF44" s="618">
        <v>580</v>
      </c>
      <c r="AG44" s="262">
        <v>499</v>
      </c>
      <c r="AH44" s="617">
        <v>465</v>
      </c>
      <c r="AI44" s="618">
        <v>299</v>
      </c>
      <c r="AJ44" s="262">
        <v>314</v>
      </c>
      <c r="AK44" s="617">
        <v>385</v>
      </c>
      <c r="AL44" s="622">
        <v>581</v>
      </c>
    </row>
    <row r="45" spans="1:46" ht="14.25" customHeight="1" x14ac:dyDescent="0.15">
      <c r="A45" s="182" t="s">
        <v>29</v>
      </c>
      <c r="B45" s="1997" t="s">
        <v>93</v>
      </c>
      <c r="C45" s="598">
        <v>1329</v>
      </c>
      <c r="D45" s="599">
        <v>1999</v>
      </c>
      <c r="E45" s="600">
        <v>2088</v>
      </c>
      <c r="F45" s="602">
        <v>1676</v>
      </c>
      <c r="G45" s="676">
        <v>1499</v>
      </c>
      <c r="H45" s="183">
        <v>1439</v>
      </c>
      <c r="I45" s="602">
        <v>1466</v>
      </c>
      <c r="J45" s="599">
        <v>1306</v>
      </c>
      <c r="K45" s="600">
        <v>1672</v>
      </c>
      <c r="L45" s="602">
        <v>1254</v>
      </c>
      <c r="M45" s="599">
        <v>1230</v>
      </c>
      <c r="N45" s="600">
        <v>1150</v>
      </c>
      <c r="O45" s="638">
        <v>1018</v>
      </c>
      <c r="P45" s="599">
        <v>1208</v>
      </c>
      <c r="Q45" s="604">
        <v>1372</v>
      </c>
      <c r="R45" s="602">
        <v>1296</v>
      </c>
      <c r="S45" s="599">
        <v>1330</v>
      </c>
      <c r="T45" s="600">
        <v>1143</v>
      </c>
      <c r="U45" s="601">
        <v>1013</v>
      </c>
      <c r="V45" s="599">
        <v>1000</v>
      </c>
      <c r="W45" s="605">
        <v>1190</v>
      </c>
      <c r="X45" s="601">
        <v>1105</v>
      </c>
      <c r="Y45" s="603">
        <v>1195</v>
      </c>
      <c r="Z45" s="600">
        <v>1689</v>
      </c>
      <c r="AA45" s="601">
        <v>1310</v>
      </c>
      <c r="AB45" s="603">
        <v>1181</v>
      </c>
      <c r="AC45" s="600">
        <v>1305</v>
      </c>
      <c r="AD45" s="602">
        <v>1744</v>
      </c>
      <c r="AE45" s="603">
        <v>1721</v>
      </c>
      <c r="AF45" s="600">
        <v>1721</v>
      </c>
      <c r="AG45" s="602">
        <v>1732</v>
      </c>
      <c r="AH45" s="599">
        <v>1750</v>
      </c>
      <c r="AI45" s="600">
        <v>1691</v>
      </c>
      <c r="AJ45" s="602">
        <v>1729</v>
      </c>
      <c r="AK45" s="599">
        <v>1774</v>
      </c>
      <c r="AL45" s="606">
        <v>2049</v>
      </c>
    </row>
    <row r="46" spans="1:46" ht="14.25" customHeight="1" x14ac:dyDescent="0.15">
      <c r="A46" s="184" t="s">
        <v>218</v>
      </c>
      <c r="B46" s="1998" t="s">
        <v>94</v>
      </c>
      <c r="C46" s="607">
        <v>489227</v>
      </c>
      <c r="D46" s="608">
        <v>483322</v>
      </c>
      <c r="E46" s="609">
        <v>449511</v>
      </c>
      <c r="F46" s="611">
        <v>338622</v>
      </c>
      <c r="G46" s="694">
        <v>307699</v>
      </c>
      <c r="H46" s="185">
        <v>307570</v>
      </c>
      <c r="I46" s="611">
        <v>326431</v>
      </c>
      <c r="J46" s="608">
        <v>270351</v>
      </c>
      <c r="K46" s="609">
        <v>408871</v>
      </c>
      <c r="L46" s="611">
        <v>363647</v>
      </c>
      <c r="M46" s="608">
        <v>317162</v>
      </c>
      <c r="N46" s="609">
        <v>413948</v>
      </c>
      <c r="O46" s="644">
        <v>397912</v>
      </c>
      <c r="P46" s="608">
        <v>466858</v>
      </c>
      <c r="Q46" s="613">
        <v>626294</v>
      </c>
      <c r="R46" s="611">
        <v>529300</v>
      </c>
      <c r="S46" s="608">
        <v>514187</v>
      </c>
      <c r="T46" s="609">
        <v>535841</v>
      </c>
      <c r="U46" s="610">
        <v>496763</v>
      </c>
      <c r="V46" s="608">
        <v>575367</v>
      </c>
      <c r="W46" s="614">
        <v>573090</v>
      </c>
      <c r="X46" s="610">
        <v>476068</v>
      </c>
      <c r="Y46" s="612">
        <v>472572</v>
      </c>
      <c r="Z46" s="609">
        <v>451367</v>
      </c>
      <c r="AA46" s="610">
        <v>357702</v>
      </c>
      <c r="AB46" s="612">
        <v>385634</v>
      </c>
      <c r="AC46" s="609">
        <v>553545</v>
      </c>
      <c r="AD46" s="611">
        <v>745801</v>
      </c>
      <c r="AE46" s="612">
        <v>700523</v>
      </c>
      <c r="AF46" s="609">
        <v>700523</v>
      </c>
      <c r="AG46" s="611">
        <v>568845</v>
      </c>
      <c r="AH46" s="608">
        <v>556847</v>
      </c>
      <c r="AI46" s="609">
        <v>446523</v>
      </c>
      <c r="AJ46" s="611">
        <v>508695</v>
      </c>
      <c r="AK46" s="608">
        <v>516382</v>
      </c>
      <c r="AL46" s="615">
        <v>796051</v>
      </c>
    </row>
    <row r="47" spans="1:46" ht="14.25" customHeight="1" x14ac:dyDescent="0.15">
      <c r="A47" s="186" t="s">
        <v>218</v>
      </c>
      <c r="B47" s="2000" t="s">
        <v>96</v>
      </c>
      <c r="C47" s="616">
        <v>368</v>
      </c>
      <c r="D47" s="617">
        <v>242</v>
      </c>
      <c r="E47" s="618">
        <v>215</v>
      </c>
      <c r="F47" s="262">
        <v>202</v>
      </c>
      <c r="G47" s="632">
        <v>205</v>
      </c>
      <c r="H47" s="187">
        <v>214</v>
      </c>
      <c r="I47" s="262">
        <v>223</v>
      </c>
      <c r="J47" s="617">
        <v>207</v>
      </c>
      <c r="K47" s="618">
        <v>245</v>
      </c>
      <c r="L47" s="262">
        <v>290</v>
      </c>
      <c r="M47" s="617">
        <v>258</v>
      </c>
      <c r="N47" s="618">
        <v>359</v>
      </c>
      <c r="O47" s="262">
        <v>391</v>
      </c>
      <c r="P47" s="617">
        <v>385</v>
      </c>
      <c r="Q47" s="621">
        <v>457</v>
      </c>
      <c r="R47" s="262">
        <v>408</v>
      </c>
      <c r="S47" s="617">
        <v>387</v>
      </c>
      <c r="T47" s="618">
        <v>469</v>
      </c>
      <c r="U47" s="619">
        <v>490</v>
      </c>
      <c r="V47" s="617">
        <v>576</v>
      </c>
      <c r="W47" s="621">
        <v>482</v>
      </c>
      <c r="X47" s="619">
        <v>431</v>
      </c>
      <c r="Y47" s="620">
        <v>395</v>
      </c>
      <c r="Z47" s="618">
        <v>267</v>
      </c>
      <c r="AA47" s="619">
        <v>273</v>
      </c>
      <c r="AB47" s="620">
        <v>326</v>
      </c>
      <c r="AC47" s="618">
        <v>424</v>
      </c>
      <c r="AD47" s="262">
        <v>428</v>
      </c>
      <c r="AE47" s="620">
        <v>407</v>
      </c>
      <c r="AF47" s="618">
        <v>407</v>
      </c>
      <c r="AG47" s="262">
        <v>328</v>
      </c>
      <c r="AH47" s="617">
        <v>318</v>
      </c>
      <c r="AI47" s="618">
        <v>264</v>
      </c>
      <c r="AJ47" s="262">
        <v>294</v>
      </c>
      <c r="AK47" s="617">
        <v>291</v>
      </c>
      <c r="AL47" s="622">
        <v>389</v>
      </c>
    </row>
    <row r="48" spans="1:46" ht="14.25" customHeight="1" x14ac:dyDescent="0.15">
      <c r="A48" s="182" t="s">
        <v>30</v>
      </c>
      <c r="B48" s="1997" t="s">
        <v>93</v>
      </c>
      <c r="C48" s="598">
        <v>150</v>
      </c>
      <c r="D48" s="599">
        <v>235</v>
      </c>
      <c r="E48" s="600">
        <v>290</v>
      </c>
      <c r="F48" s="602">
        <v>237</v>
      </c>
      <c r="G48" s="676">
        <v>245</v>
      </c>
      <c r="H48" s="183">
        <v>253</v>
      </c>
      <c r="I48" s="602">
        <v>264</v>
      </c>
      <c r="J48" s="599">
        <v>247</v>
      </c>
      <c r="K48" s="600">
        <v>38</v>
      </c>
      <c r="L48" s="602">
        <v>275</v>
      </c>
      <c r="M48" s="599">
        <v>265</v>
      </c>
      <c r="N48" s="600">
        <v>290</v>
      </c>
      <c r="O48" s="602">
        <v>30</v>
      </c>
      <c r="P48" s="599">
        <v>289</v>
      </c>
      <c r="Q48" s="604">
        <v>323</v>
      </c>
      <c r="R48" s="602">
        <v>246</v>
      </c>
      <c r="S48" s="599">
        <v>254</v>
      </c>
      <c r="T48" s="600">
        <v>214</v>
      </c>
      <c r="U48" s="601">
        <v>254</v>
      </c>
      <c r="V48" s="599">
        <v>238</v>
      </c>
      <c r="W48" s="605">
        <v>241</v>
      </c>
      <c r="X48" s="601">
        <v>182</v>
      </c>
      <c r="Y48" s="603">
        <v>194</v>
      </c>
      <c r="Z48" s="600">
        <v>223</v>
      </c>
      <c r="AA48" s="601">
        <v>198</v>
      </c>
      <c r="AB48" s="603">
        <v>208</v>
      </c>
      <c r="AC48" s="600">
        <v>205</v>
      </c>
      <c r="AD48" s="602">
        <v>263</v>
      </c>
      <c r="AE48" s="603">
        <v>221</v>
      </c>
      <c r="AF48" s="600">
        <v>211</v>
      </c>
      <c r="AG48" s="602">
        <v>204</v>
      </c>
      <c r="AH48" s="599">
        <v>202</v>
      </c>
      <c r="AI48" s="600">
        <v>206</v>
      </c>
      <c r="AJ48" s="602">
        <v>214</v>
      </c>
      <c r="AK48" s="599">
        <v>207</v>
      </c>
      <c r="AL48" s="606">
        <v>206</v>
      </c>
    </row>
    <row r="49" spans="1:38" ht="14.25" customHeight="1" x14ac:dyDescent="0.15">
      <c r="A49" s="184" t="s">
        <v>219</v>
      </c>
      <c r="B49" s="1998" t="s">
        <v>94</v>
      </c>
      <c r="C49" s="607">
        <v>173886</v>
      </c>
      <c r="D49" s="608">
        <v>201260</v>
      </c>
      <c r="E49" s="609">
        <v>199177</v>
      </c>
      <c r="F49" s="611">
        <v>169327</v>
      </c>
      <c r="G49" s="694">
        <v>180302</v>
      </c>
      <c r="H49" s="185">
        <v>157821</v>
      </c>
      <c r="I49" s="611">
        <v>134920</v>
      </c>
      <c r="J49" s="608">
        <v>121403</v>
      </c>
      <c r="K49" s="609">
        <v>177655</v>
      </c>
      <c r="L49" s="2006">
        <v>173639</v>
      </c>
      <c r="M49" s="608">
        <v>165077</v>
      </c>
      <c r="N49" s="609">
        <v>178849</v>
      </c>
      <c r="O49" s="611">
        <v>163762</v>
      </c>
      <c r="P49" s="608">
        <v>128287</v>
      </c>
      <c r="Q49" s="613">
        <v>128757</v>
      </c>
      <c r="R49" s="611">
        <v>123175</v>
      </c>
      <c r="S49" s="608">
        <v>133210</v>
      </c>
      <c r="T49" s="609">
        <v>131857</v>
      </c>
      <c r="U49" s="610">
        <v>154347</v>
      </c>
      <c r="V49" s="608">
        <v>126133</v>
      </c>
      <c r="W49" s="614">
        <v>169410</v>
      </c>
      <c r="X49" s="610">
        <v>143972</v>
      </c>
      <c r="Y49" s="612">
        <v>165900</v>
      </c>
      <c r="Z49" s="609">
        <v>189709</v>
      </c>
      <c r="AA49" s="610">
        <v>169417</v>
      </c>
      <c r="AB49" s="612">
        <v>182061</v>
      </c>
      <c r="AC49" s="609">
        <v>158635</v>
      </c>
      <c r="AD49" s="611">
        <v>195409</v>
      </c>
      <c r="AE49" s="612">
        <v>161240</v>
      </c>
      <c r="AF49" s="609">
        <v>161240</v>
      </c>
      <c r="AG49" s="611">
        <v>191473</v>
      </c>
      <c r="AH49" s="608">
        <v>183250</v>
      </c>
      <c r="AI49" s="609">
        <v>161568</v>
      </c>
      <c r="AJ49" s="611">
        <v>158645</v>
      </c>
      <c r="AK49" s="608">
        <v>167815</v>
      </c>
      <c r="AL49" s="615">
        <v>196073</v>
      </c>
    </row>
    <row r="50" spans="1:38" ht="14.25" customHeight="1" x14ac:dyDescent="0.15">
      <c r="A50" s="186" t="s">
        <v>219</v>
      </c>
      <c r="B50" s="2000" t="s">
        <v>96</v>
      </c>
      <c r="C50" s="616">
        <v>1157</v>
      </c>
      <c r="D50" s="617">
        <v>858</v>
      </c>
      <c r="E50" s="618">
        <v>687</v>
      </c>
      <c r="F50" s="262">
        <v>714</v>
      </c>
      <c r="G50" s="632">
        <v>736</v>
      </c>
      <c r="H50" s="187">
        <v>623</v>
      </c>
      <c r="I50" s="262">
        <v>510</v>
      </c>
      <c r="J50" s="617">
        <v>492</v>
      </c>
      <c r="K50" s="618">
        <v>577</v>
      </c>
      <c r="L50" s="262">
        <v>631</v>
      </c>
      <c r="M50" s="617">
        <v>623</v>
      </c>
      <c r="N50" s="618">
        <v>617</v>
      </c>
      <c r="O50" s="262">
        <v>775</v>
      </c>
      <c r="P50" s="617">
        <v>443</v>
      </c>
      <c r="Q50" s="621">
        <v>398</v>
      </c>
      <c r="R50" s="262">
        <v>501</v>
      </c>
      <c r="S50" s="617">
        <v>525</v>
      </c>
      <c r="T50" s="618">
        <v>617</v>
      </c>
      <c r="U50" s="619">
        <v>608</v>
      </c>
      <c r="V50" s="617">
        <v>531</v>
      </c>
      <c r="W50" s="621">
        <v>702</v>
      </c>
      <c r="X50" s="619">
        <v>793</v>
      </c>
      <c r="Y50" s="620">
        <v>854</v>
      </c>
      <c r="Z50" s="618">
        <v>851</v>
      </c>
      <c r="AA50" s="619">
        <v>857</v>
      </c>
      <c r="AB50" s="620">
        <v>875</v>
      </c>
      <c r="AC50" s="618">
        <v>775</v>
      </c>
      <c r="AD50" s="262">
        <v>742</v>
      </c>
      <c r="AE50" s="620">
        <v>729</v>
      </c>
      <c r="AF50" s="618">
        <v>729</v>
      </c>
      <c r="AG50" s="262">
        <v>939</v>
      </c>
      <c r="AH50" s="617">
        <v>908</v>
      </c>
      <c r="AI50" s="618">
        <v>783</v>
      </c>
      <c r="AJ50" s="262">
        <v>742</v>
      </c>
      <c r="AK50" s="617">
        <v>812</v>
      </c>
      <c r="AL50" s="622">
        <v>953</v>
      </c>
    </row>
    <row r="51" spans="1:38" ht="14.25" customHeight="1" x14ac:dyDescent="0.15">
      <c r="A51" s="182" t="s">
        <v>220</v>
      </c>
      <c r="B51" s="1997" t="s">
        <v>93</v>
      </c>
      <c r="C51" s="598">
        <v>174</v>
      </c>
      <c r="D51" s="599">
        <v>258</v>
      </c>
      <c r="E51" s="600">
        <v>279</v>
      </c>
      <c r="F51" s="602">
        <v>256</v>
      </c>
      <c r="G51" s="676">
        <v>245</v>
      </c>
      <c r="H51" s="183">
        <v>257</v>
      </c>
      <c r="I51" s="602">
        <v>262</v>
      </c>
      <c r="J51" s="599">
        <v>220</v>
      </c>
      <c r="K51" s="600">
        <v>284</v>
      </c>
      <c r="L51" s="602">
        <v>254</v>
      </c>
      <c r="M51" s="599">
        <v>240</v>
      </c>
      <c r="N51" s="600">
        <v>223</v>
      </c>
      <c r="O51" s="602">
        <v>224</v>
      </c>
      <c r="P51" s="599">
        <v>236</v>
      </c>
      <c r="Q51" s="604">
        <v>266</v>
      </c>
      <c r="R51" s="602">
        <v>215</v>
      </c>
      <c r="S51" s="599">
        <v>230</v>
      </c>
      <c r="T51" s="600">
        <v>176</v>
      </c>
      <c r="U51" s="601">
        <v>203</v>
      </c>
      <c r="V51" s="599">
        <v>220</v>
      </c>
      <c r="W51" s="605">
        <v>245</v>
      </c>
      <c r="X51" s="601">
        <v>164</v>
      </c>
      <c r="Y51" s="603">
        <v>167</v>
      </c>
      <c r="Z51" s="600">
        <v>146</v>
      </c>
      <c r="AA51" s="601">
        <v>146</v>
      </c>
      <c r="AB51" s="603">
        <v>155</v>
      </c>
      <c r="AC51" s="600">
        <v>143</v>
      </c>
      <c r="AD51" s="602">
        <v>169</v>
      </c>
      <c r="AE51" s="603">
        <v>175</v>
      </c>
      <c r="AF51" s="600">
        <v>175</v>
      </c>
      <c r="AG51" s="602">
        <v>160</v>
      </c>
      <c r="AH51" s="599">
        <v>219</v>
      </c>
      <c r="AI51" s="600">
        <v>274</v>
      </c>
      <c r="AJ51" s="602">
        <v>253</v>
      </c>
      <c r="AK51" s="599">
        <v>248</v>
      </c>
      <c r="AL51" s="606">
        <v>285</v>
      </c>
    </row>
    <row r="52" spans="1:38" ht="14.25" customHeight="1" x14ac:dyDescent="0.15">
      <c r="A52" s="184" t="s">
        <v>220</v>
      </c>
      <c r="B52" s="1998" t="s">
        <v>94</v>
      </c>
      <c r="C52" s="607">
        <v>35586</v>
      </c>
      <c r="D52" s="608">
        <v>46496</v>
      </c>
      <c r="E52" s="609">
        <v>50424</v>
      </c>
      <c r="F52" s="611">
        <v>47957</v>
      </c>
      <c r="G52" s="694">
        <v>52090</v>
      </c>
      <c r="H52" s="185">
        <v>56408</v>
      </c>
      <c r="I52" s="611">
        <v>58550</v>
      </c>
      <c r="J52" s="608">
        <v>58875</v>
      </c>
      <c r="K52" s="609">
        <v>93047</v>
      </c>
      <c r="L52" s="611">
        <v>75169</v>
      </c>
      <c r="M52" s="608">
        <v>70135</v>
      </c>
      <c r="N52" s="609">
        <v>76953</v>
      </c>
      <c r="O52" s="611">
        <v>88432</v>
      </c>
      <c r="P52" s="608">
        <v>66807</v>
      </c>
      <c r="Q52" s="613">
        <v>70323</v>
      </c>
      <c r="R52" s="611">
        <v>59676</v>
      </c>
      <c r="S52" s="608">
        <v>64168</v>
      </c>
      <c r="T52" s="609">
        <v>53633</v>
      </c>
      <c r="U52" s="610">
        <v>62067</v>
      </c>
      <c r="V52" s="608">
        <v>59542</v>
      </c>
      <c r="W52" s="614">
        <v>62965</v>
      </c>
      <c r="X52" s="610">
        <v>50253</v>
      </c>
      <c r="Y52" s="612">
        <v>68454</v>
      </c>
      <c r="Z52" s="609">
        <v>69875</v>
      </c>
      <c r="AA52" s="610">
        <v>63977</v>
      </c>
      <c r="AB52" s="612">
        <v>54911</v>
      </c>
      <c r="AC52" s="609">
        <v>48762</v>
      </c>
      <c r="AD52" s="611">
        <v>56546</v>
      </c>
      <c r="AE52" s="612">
        <v>46888</v>
      </c>
      <c r="AF52" s="609">
        <v>46888</v>
      </c>
      <c r="AG52" s="611">
        <v>44250</v>
      </c>
      <c r="AH52" s="608">
        <v>61235</v>
      </c>
      <c r="AI52" s="609">
        <v>54285</v>
      </c>
      <c r="AJ52" s="611">
        <v>38877</v>
      </c>
      <c r="AK52" s="608">
        <v>37874</v>
      </c>
      <c r="AL52" s="615">
        <v>46068</v>
      </c>
    </row>
    <row r="53" spans="1:38" ht="14.25" customHeight="1" x14ac:dyDescent="0.15">
      <c r="A53" s="186" t="s">
        <v>220</v>
      </c>
      <c r="B53" s="2000" t="s">
        <v>96</v>
      </c>
      <c r="C53" s="616">
        <v>204</v>
      </c>
      <c r="D53" s="617">
        <v>180</v>
      </c>
      <c r="E53" s="618">
        <v>180</v>
      </c>
      <c r="F53" s="262">
        <v>187</v>
      </c>
      <c r="G53" s="632">
        <v>213</v>
      </c>
      <c r="H53" s="187">
        <v>219</v>
      </c>
      <c r="I53" s="262">
        <v>224</v>
      </c>
      <c r="J53" s="617">
        <v>168</v>
      </c>
      <c r="K53" s="618">
        <v>327</v>
      </c>
      <c r="L53" s="262">
        <v>296</v>
      </c>
      <c r="M53" s="617">
        <v>292</v>
      </c>
      <c r="N53" s="618">
        <v>345</v>
      </c>
      <c r="O53" s="262">
        <v>395</v>
      </c>
      <c r="P53" s="617">
        <v>283</v>
      </c>
      <c r="Q53" s="621">
        <v>264</v>
      </c>
      <c r="R53" s="262">
        <v>278</v>
      </c>
      <c r="S53" s="617">
        <v>279</v>
      </c>
      <c r="T53" s="618">
        <v>304</v>
      </c>
      <c r="U53" s="619">
        <v>306</v>
      </c>
      <c r="V53" s="617">
        <v>270</v>
      </c>
      <c r="W53" s="621">
        <v>257</v>
      </c>
      <c r="X53" s="619">
        <v>307</v>
      </c>
      <c r="Y53" s="620">
        <v>410</v>
      </c>
      <c r="Z53" s="618">
        <v>477</v>
      </c>
      <c r="AA53" s="619">
        <v>440</v>
      </c>
      <c r="AB53" s="620">
        <v>355</v>
      </c>
      <c r="AC53" s="618">
        <v>341</v>
      </c>
      <c r="AD53" s="262">
        <v>334</v>
      </c>
      <c r="AE53" s="620">
        <v>268</v>
      </c>
      <c r="AF53" s="618">
        <v>268</v>
      </c>
      <c r="AG53" s="262">
        <v>276</v>
      </c>
      <c r="AH53" s="617">
        <v>280</v>
      </c>
      <c r="AI53" s="618">
        <v>198</v>
      </c>
      <c r="AJ53" s="262">
        <v>154</v>
      </c>
      <c r="AK53" s="617">
        <v>153</v>
      </c>
      <c r="AL53" s="622">
        <v>161</v>
      </c>
    </row>
    <row r="54" spans="1:38" ht="14.25" customHeight="1" x14ac:dyDescent="0.15">
      <c r="A54" s="182" t="s">
        <v>120</v>
      </c>
      <c r="B54" s="1997" t="s">
        <v>93</v>
      </c>
      <c r="C54" s="598">
        <v>1105</v>
      </c>
      <c r="D54" s="599">
        <v>1353</v>
      </c>
      <c r="E54" s="600">
        <v>1376</v>
      </c>
      <c r="F54" s="602">
        <v>1259</v>
      </c>
      <c r="G54" s="676">
        <v>1142</v>
      </c>
      <c r="H54" s="183">
        <v>1012</v>
      </c>
      <c r="I54" s="602">
        <v>1001</v>
      </c>
      <c r="J54" s="599">
        <v>857</v>
      </c>
      <c r="K54" s="600">
        <v>1093</v>
      </c>
      <c r="L54" s="602">
        <v>705</v>
      </c>
      <c r="M54" s="599">
        <v>744</v>
      </c>
      <c r="N54" s="600">
        <v>912</v>
      </c>
      <c r="O54" s="602">
        <v>991</v>
      </c>
      <c r="P54" s="599">
        <v>1012</v>
      </c>
      <c r="Q54" s="604">
        <v>1131</v>
      </c>
      <c r="R54" s="602">
        <v>793</v>
      </c>
      <c r="S54" s="599">
        <v>742</v>
      </c>
      <c r="T54" s="600">
        <v>821</v>
      </c>
      <c r="U54" s="601">
        <v>976</v>
      </c>
      <c r="V54" s="599">
        <v>807</v>
      </c>
      <c r="W54" s="605">
        <v>857</v>
      </c>
      <c r="X54" s="601">
        <v>610</v>
      </c>
      <c r="Y54" s="603">
        <v>660</v>
      </c>
      <c r="Z54" s="600">
        <v>604</v>
      </c>
      <c r="AA54" s="601">
        <v>605</v>
      </c>
      <c r="AB54" s="603">
        <v>497</v>
      </c>
      <c r="AC54" s="600">
        <v>550</v>
      </c>
      <c r="AD54" s="602">
        <v>833</v>
      </c>
      <c r="AE54" s="603">
        <v>809</v>
      </c>
      <c r="AF54" s="600">
        <v>699</v>
      </c>
      <c r="AG54" s="602">
        <v>1048</v>
      </c>
      <c r="AH54" s="599">
        <v>1113</v>
      </c>
      <c r="AI54" s="600">
        <v>1590</v>
      </c>
      <c r="AJ54" s="602">
        <v>1432</v>
      </c>
      <c r="AK54" s="599">
        <v>1218</v>
      </c>
      <c r="AL54" s="606">
        <v>1009</v>
      </c>
    </row>
    <row r="55" spans="1:38" ht="14.25" customHeight="1" x14ac:dyDescent="0.15">
      <c r="A55" s="184" t="s">
        <v>120</v>
      </c>
      <c r="B55" s="1998" t="s">
        <v>94</v>
      </c>
      <c r="C55" s="607">
        <v>299548</v>
      </c>
      <c r="D55" s="608">
        <v>412166</v>
      </c>
      <c r="E55" s="609">
        <v>416200</v>
      </c>
      <c r="F55" s="611">
        <v>366414</v>
      </c>
      <c r="G55" s="694">
        <v>368610</v>
      </c>
      <c r="H55" s="185">
        <v>327155</v>
      </c>
      <c r="I55" s="611">
        <v>374266</v>
      </c>
      <c r="J55" s="608">
        <v>341040</v>
      </c>
      <c r="K55" s="609">
        <v>496352</v>
      </c>
      <c r="L55" s="611">
        <v>375536</v>
      </c>
      <c r="M55" s="608">
        <v>425405</v>
      </c>
      <c r="N55" s="609">
        <v>433757</v>
      </c>
      <c r="O55" s="611">
        <v>380550</v>
      </c>
      <c r="P55" s="608">
        <v>348094</v>
      </c>
      <c r="Q55" s="613">
        <v>407793</v>
      </c>
      <c r="R55" s="611">
        <v>340048</v>
      </c>
      <c r="S55" s="608">
        <v>357408</v>
      </c>
      <c r="T55" s="609">
        <v>394149</v>
      </c>
      <c r="U55" s="610">
        <v>385732</v>
      </c>
      <c r="V55" s="608">
        <v>333689</v>
      </c>
      <c r="W55" s="614">
        <v>373086</v>
      </c>
      <c r="X55" s="610">
        <v>271522</v>
      </c>
      <c r="Y55" s="612">
        <v>323599</v>
      </c>
      <c r="Z55" s="609">
        <v>328654</v>
      </c>
      <c r="AA55" s="610">
        <v>325938</v>
      </c>
      <c r="AB55" s="612">
        <v>260332</v>
      </c>
      <c r="AC55" s="609">
        <v>354464</v>
      </c>
      <c r="AD55" s="611">
        <v>430441</v>
      </c>
      <c r="AE55" s="612">
        <v>331136</v>
      </c>
      <c r="AF55" s="609">
        <v>318518</v>
      </c>
      <c r="AG55" s="611">
        <v>369604</v>
      </c>
      <c r="AH55" s="608">
        <v>359105</v>
      </c>
      <c r="AI55" s="609">
        <v>340916</v>
      </c>
      <c r="AJ55" s="611">
        <v>308280</v>
      </c>
      <c r="AK55" s="608">
        <v>288701</v>
      </c>
      <c r="AL55" s="615">
        <v>378387</v>
      </c>
    </row>
    <row r="56" spans="1:38" ht="14.25" customHeight="1" x14ac:dyDescent="0.15">
      <c r="A56" s="186" t="s">
        <v>120</v>
      </c>
      <c r="B56" s="2000" t="s">
        <v>96</v>
      </c>
      <c r="C56" s="616">
        <v>271</v>
      </c>
      <c r="D56" s="617">
        <v>305</v>
      </c>
      <c r="E56" s="618">
        <v>302</v>
      </c>
      <c r="F56" s="262">
        <v>291</v>
      </c>
      <c r="G56" s="632">
        <v>323</v>
      </c>
      <c r="H56" s="187">
        <v>323</v>
      </c>
      <c r="I56" s="262">
        <v>374</v>
      </c>
      <c r="J56" s="617">
        <v>398</v>
      </c>
      <c r="K56" s="618">
        <v>454</v>
      </c>
      <c r="L56" s="262">
        <v>533</v>
      </c>
      <c r="M56" s="617">
        <v>572</v>
      </c>
      <c r="N56" s="618">
        <v>476</v>
      </c>
      <c r="O56" s="262">
        <v>384</v>
      </c>
      <c r="P56" s="617">
        <v>344</v>
      </c>
      <c r="Q56" s="621">
        <v>360</v>
      </c>
      <c r="R56" s="262">
        <v>429</v>
      </c>
      <c r="S56" s="617">
        <v>482</v>
      </c>
      <c r="T56" s="618">
        <v>480</v>
      </c>
      <c r="U56" s="619">
        <v>395</v>
      </c>
      <c r="V56" s="617">
        <v>414</v>
      </c>
      <c r="W56" s="621">
        <v>435</v>
      </c>
      <c r="X56" s="619">
        <v>445</v>
      </c>
      <c r="Y56" s="620">
        <v>490</v>
      </c>
      <c r="Z56" s="618">
        <v>544</v>
      </c>
      <c r="AA56" s="619">
        <v>539</v>
      </c>
      <c r="AB56" s="620">
        <v>524</v>
      </c>
      <c r="AC56" s="618">
        <v>645</v>
      </c>
      <c r="AD56" s="262">
        <v>517</v>
      </c>
      <c r="AE56" s="620">
        <v>409</v>
      </c>
      <c r="AF56" s="618">
        <v>456</v>
      </c>
      <c r="AG56" s="262">
        <v>353</v>
      </c>
      <c r="AH56" s="617">
        <v>323</v>
      </c>
      <c r="AI56" s="618">
        <v>214</v>
      </c>
      <c r="AJ56" s="262">
        <v>215</v>
      </c>
      <c r="AK56" s="617">
        <v>237</v>
      </c>
      <c r="AL56" s="622">
        <v>375</v>
      </c>
    </row>
    <row r="57" spans="1:38" ht="14.25" customHeight="1" x14ac:dyDescent="0.15">
      <c r="A57" s="182" t="s">
        <v>33</v>
      </c>
      <c r="B57" s="1997" t="s">
        <v>93</v>
      </c>
      <c r="C57" s="598">
        <v>1326</v>
      </c>
      <c r="D57" s="599">
        <v>1384</v>
      </c>
      <c r="E57" s="600">
        <v>1352</v>
      </c>
      <c r="F57" s="602">
        <v>1431</v>
      </c>
      <c r="G57" s="676">
        <v>1674</v>
      </c>
      <c r="H57" s="183">
        <v>1558</v>
      </c>
      <c r="I57" s="602">
        <v>1790</v>
      </c>
      <c r="J57" s="599">
        <v>1649</v>
      </c>
      <c r="K57" s="600">
        <v>2828</v>
      </c>
      <c r="L57" s="602">
        <v>1946</v>
      </c>
      <c r="M57" s="599">
        <v>2508</v>
      </c>
      <c r="N57" s="600">
        <v>2478</v>
      </c>
      <c r="O57" s="602">
        <v>2838</v>
      </c>
      <c r="P57" s="599">
        <v>2705</v>
      </c>
      <c r="Q57" s="604">
        <v>2686</v>
      </c>
      <c r="R57" s="602">
        <v>2905</v>
      </c>
      <c r="S57" s="599">
        <v>2688</v>
      </c>
      <c r="T57" s="600">
        <v>2122</v>
      </c>
      <c r="U57" s="601">
        <v>2019</v>
      </c>
      <c r="V57" s="599">
        <v>1941</v>
      </c>
      <c r="W57" s="605">
        <v>2664</v>
      </c>
      <c r="X57" s="601">
        <v>2223</v>
      </c>
      <c r="Y57" s="603">
        <v>3088</v>
      </c>
      <c r="Z57" s="600">
        <v>3350</v>
      </c>
      <c r="AA57" s="601">
        <v>2802</v>
      </c>
      <c r="AB57" s="603">
        <v>2292</v>
      </c>
      <c r="AC57" s="600">
        <v>2067</v>
      </c>
      <c r="AD57" s="602">
        <v>2194</v>
      </c>
      <c r="AE57" s="603">
        <v>1535</v>
      </c>
      <c r="AF57" s="600">
        <v>1535</v>
      </c>
      <c r="AG57" s="602">
        <v>1684</v>
      </c>
      <c r="AH57" s="599">
        <v>1641</v>
      </c>
      <c r="AI57" s="600">
        <v>1751</v>
      </c>
      <c r="AJ57" s="602">
        <v>1525</v>
      </c>
      <c r="AK57" s="599">
        <v>1431</v>
      </c>
      <c r="AL57" s="606">
        <v>1548</v>
      </c>
    </row>
    <row r="58" spans="1:38" ht="14.25" customHeight="1" x14ac:dyDescent="0.15">
      <c r="A58" s="184" t="s">
        <v>221</v>
      </c>
      <c r="B58" s="1998" t="s">
        <v>94</v>
      </c>
      <c r="C58" s="607">
        <v>857625</v>
      </c>
      <c r="D58" s="608">
        <v>697241</v>
      </c>
      <c r="E58" s="609">
        <v>911784</v>
      </c>
      <c r="F58" s="611">
        <v>859159</v>
      </c>
      <c r="G58" s="694">
        <v>638104</v>
      </c>
      <c r="H58" s="185">
        <v>603161</v>
      </c>
      <c r="I58" s="611">
        <v>690395</v>
      </c>
      <c r="J58" s="608">
        <v>601048</v>
      </c>
      <c r="K58" s="609">
        <v>916587</v>
      </c>
      <c r="L58" s="611">
        <v>630766</v>
      </c>
      <c r="M58" s="608">
        <v>742531</v>
      </c>
      <c r="N58" s="609">
        <v>622909</v>
      </c>
      <c r="O58" s="611">
        <v>614581</v>
      </c>
      <c r="P58" s="608">
        <v>573069</v>
      </c>
      <c r="Q58" s="613">
        <v>838940</v>
      </c>
      <c r="R58" s="611">
        <v>788945</v>
      </c>
      <c r="S58" s="608">
        <v>655116</v>
      </c>
      <c r="T58" s="609">
        <v>729492</v>
      </c>
      <c r="U58" s="610">
        <v>684918</v>
      </c>
      <c r="V58" s="608">
        <v>737425</v>
      </c>
      <c r="W58" s="614">
        <v>1098364</v>
      </c>
      <c r="X58" s="610">
        <v>738224</v>
      </c>
      <c r="Y58" s="612">
        <v>1140630</v>
      </c>
      <c r="Z58" s="609">
        <v>1235158</v>
      </c>
      <c r="AA58" s="610">
        <v>826745</v>
      </c>
      <c r="AB58" s="612">
        <v>841501</v>
      </c>
      <c r="AC58" s="609">
        <v>806301</v>
      </c>
      <c r="AD58" s="611">
        <v>873831</v>
      </c>
      <c r="AE58" s="612">
        <v>624506</v>
      </c>
      <c r="AF58" s="609">
        <v>624506</v>
      </c>
      <c r="AG58" s="611">
        <v>618054</v>
      </c>
      <c r="AH58" s="608">
        <v>523557</v>
      </c>
      <c r="AI58" s="609">
        <v>463615</v>
      </c>
      <c r="AJ58" s="611">
        <v>454170</v>
      </c>
      <c r="AK58" s="608">
        <v>499163</v>
      </c>
      <c r="AL58" s="615">
        <v>604440</v>
      </c>
    </row>
    <row r="59" spans="1:38" ht="14.25" customHeight="1" x14ac:dyDescent="0.15">
      <c r="A59" s="186" t="s">
        <v>221</v>
      </c>
      <c r="B59" s="2000" t="s">
        <v>96</v>
      </c>
      <c r="C59" s="616">
        <v>647</v>
      </c>
      <c r="D59" s="617">
        <v>504</v>
      </c>
      <c r="E59" s="618">
        <v>674</v>
      </c>
      <c r="F59" s="262">
        <v>601</v>
      </c>
      <c r="G59" s="632">
        <v>381</v>
      </c>
      <c r="H59" s="187">
        <v>387</v>
      </c>
      <c r="I59" s="262">
        <v>386</v>
      </c>
      <c r="J59" s="617">
        <v>365</v>
      </c>
      <c r="K59" s="618">
        <v>324</v>
      </c>
      <c r="L59" s="262">
        <v>324</v>
      </c>
      <c r="M59" s="617">
        <v>296</v>
      </c>
      <c r="N59" s="618">
        <v>251</v>
      </c>
      <c r="O59" s="262">
        <v>217</v>
      </c>
      <c r="P59" s="617">
        <v>212</v>
      </c>
      <c r="Q59" s="621">
        <v>312</v>
      </c>
      <c r="R59" s="262">
        <v>272</v>
      </c>
      <c r="S59" s="617">
        <v>244</v>
      </c>
      <c r="T59" s="618">
        <v>344</v>
      </c>
      <c r="U59" s="619">
        <v>339</v>
      </c>
      <c r="V59" s="617">
        <v>380</v>
      </c>
      <c r="W59" s="621">
        <v>412</v>
      </c>
      <c r="X59" s="619">
        <v>377</v>
      </c>
      <c r="Y59" s="620">
        <v>369</v>
      </c>
      <c r="Z59" s="618">
        <v>369</v>
      </c>
      <c r="AA59" s="619">
        <v>295</v>
      </c>
      <c r="AB59" s="620">
        <v>367</v>
      </c>
      <c r="AC59" s="618">
        <v>390</v>
      </c>
      <c r="AD59" s="262">
        <v>398</v>
      </c>
      <c r="AE59" s="620">
        <v>407</v>
      </c>
      <c r="AF59" s="618">
        <v>407</v>
      </c>
      <c r="AG59" s="262">
        <v>367</v>
      </c>
      <c r="AH59" s="617">
        <v>319</v>
      </c>
      <c r="AI59" s="618">
        <v>265</v>
      </c>
      <c r="AJ59" s="262">
        <v>298</v>
      </c>
      <c r="AK59" s="617">
        <v>349</v>
      </c>
      <c r="AL59" s="622">
        <v>390</v>
      </c>
    </row>
    <row r="60" spans="1:38" ht="14.25" customHeight="1" x14ac:dyDescent="0.15">
      <c r="A60" s="182" t="s">
        <v>34</v>
      </c>
      <c r="B60" s="1997" t="s">
        <v>93</v>
      </c>
      <c r="C60" s="598">
        <v>551</v>
      </c>
      <c r="D60" s="599">
        <v>494</v>
      </c>
      <c r="E60" s="600">
        <v>461</v>
      </c>
      <c r="F60" s="602">
        <v>479</v>
      </c>
      <c r="G60" s="676">
        <v>507</v>
      </c>
      <c r="H60" s="183">
        <v>553</v>
      </c>
      <c r="I60" s="602">
        <v>602</v>
      </c>
      <c r="J60" s="599">
        <v>633</v>
      </c>
      <c r="K60" s="600">
        <v>1003</v>
      </c>
      <c r="L60" s="602">
        <v>738</v>
      </c>
      <c r="M60" s="599">
        <v>801</v>
      </c>
      <c r="N60" s="600">
        <v>989</v>
      </c>
      <c r="O60" s="602">
        <v>1006</v>
      </c>
      <c r="P60" s="599">
        <v>1094</v>
      </c>
      <c r="Q60" s="604">
        <v>1293</v>
      </c>
      <c r="R60" s="602">
        <v>1260</v>
      </c>
      <c r="S60" s="599">
        <v>1242</v>
      </c>
      <c r="T60" s="600">
        <v>921</v>
      </c>
      <c r="U60" s="601">
        <v>1057</v>
      </c>
      <c r="V60" s="599">
        <v>837</v>
      </c>
      <c r="W60" s="605">
        <v>971</v>
      </c>
      <c r="X60" s="601">
        <v>659</v>
      </c>
      <c r="Y60" s="603">
        <v>1451</v>
      </c>
      <c r="Z60" s="600">
        <v>1579</v>
      </c>
      <c r="AA60" s="601">
        <v>1331</v>
      </c>
      <c r="AB60" s="603">
        <v>980</v>
      </c>
      <c r="AC60" s="600">
        <v>799</v>
      </c>
      <c r="AD60" s="602">
        <v>970</v>
      </c>
      <c r="AE60" s="603">
        <v>809</v>
      </c>
      <c r="AF60" s="600">
        <v>809</v>
      </c>
      <c r="AG60" s="602">
        <v>677</v>
      </c>
      <c r="AH60" s="599">
        <v>649</v>
      </c>
      <c r="AI60" s="600">
        <v>534</v>
      </c>
      <c r="AJ60" s="602">
        <v>488</v>
      </c>
      <c r="AK60" s="599">
        <v>401</v>
      </c>
      <c r="AL60" s="606">
        <v>431</v>
      </c>
    </row>
    <row r="61" spans="1:38" ht="14.25" customHeight="1" x14ac:dyDescent="0.15">
      <c r="A61" s="184" t="s">
        <v>121</v>
      </c>
      <c r="B61" s="1998" t="s">
        <v>94</v>
      </c>
      <c r="C61" s="607">
        <v>227685</v>
      </c>
      <c r="D61" s="608">
        <v>233628</v>
      </c>
      <c r="E61" s="609">
        <v>256753</v>
      </c>
      <c r="F61" s="611">
        <v>246791</v>
      </c>
      <c r="G61" s="694">
        <v>244215</v>
      </c>
      <c r="H61" s="185">
        <v>273911</v>
      </c>
      <c r="I61" s="611">
        <v>288264</v>
      </c>
      <c r="J61" s="608">
        <v>293906</v>
      </c>
      <c r="K61" s="609">
        <v>438888</v>
      </c>
      <c r="L61" s="611">
        <v>338710</v>
      </c>
      <c r="M61" s="608">
        <v>363559</v>
      </c>
      <c r="N61" s="609">
        <v>453175</v>
      </c>
      <c r="O61" s="611">
        <v>420648</v>
      </c>
      <c r="P61" s="608">
        <v>405907</v>
      </c>
      <c r="Q61" s="613">
        <v>473512</v>
      </c>
      <c r="R61" s="611">
        <v>450464</v>
      </c>
      <c r="S61" s="608">
        <v>479437</v>
      </c>
      <c r="T61" s="609">
        <v>439889</v>
      </c>
      <c r="U61" s="610">
        <v>466195</v>
      </c>
      <c r="V61" s="608">
        <v>401037</v>
      </c>
      <c r="W61" s="614">
        <v>545348</v>
      </c>
      <c r="X61" s="610">
        <v>349243</v>
      </c>
      <c r="Y61" s="612">
        <v>651966</v>
      </c>
      <c r="Z61" s="609">
        <v>475283</v>
      </c>
      <c r="AA61" s="610">
        <v>361183</v>
      </c>
      <c r="AB61" s="612">
        <v>340153</v>
      </c>
      <c r="AC61" s="609">
        <v>339889</v>
      </c>
      <c r="AD61" s="611">
        <v>409534</v>
      </c>
      <c r="AE61" s="612">
        <v>331136</v>
      </c>
      <c r="AF61" s="609">
        <v>331136</v>
      </c>
      <c r="AG61" s="611">
        <v>275242</v>
      </c>
      <c r="AH61" s="608">
        <v>267992</v>
      </c>
      <c r="AI61" s="609">
        <v>222397</v>
      </c>
      <c r="AJ61" s="611">
        <v>229606</v>
      </c>
      <c r="AK61" s="608">
        <v>203561</v>
      </c>
      <c r="AL61" s="615">
        <v>205525</v>
      </c>
    </row>
    <row r="62" spans="1:38" ht="14.25" customHeight="1" x14ac:dyDescent="0.15">
      <c r="A62" s="186" t="s">
        <v>121</v>
      </c>
      <c r="B62" s="2000" t="s">
        <v>96</v>
      </c>
      <c r="C62" s="616">
        <v>413</v>
      </c>
      <c r="D62" s="617">
        <v>453</v>
      </c>
      <c r="E62" s="618">
        <v>556</v>
      </c>
      <c r="F62" s="262">
        <v>516</v>
      </c>
      <c r="G62" s="632">
        <v>482</v>
      </c>
      <c r="H62" s="187">
        <v>495</v>
      </c>
      <c r="I62" s="262">
        <v>478</v>
      </c>
      <c r="J62" s="617">
        <v>464</v>
      </c>
      <c r="K62" s="618">
        <v>438</v>
      </c>
      <c r="L62" s="262">
        <v>459</v>
      </c>
      <c r="M62" s="617">
        <v>454</v>
      </c>
      <c r="N62" s="618">
        <v>458</v>
      </c>
      <c r="O62" s="262">
        <v>418</v>
      </c>
      <c r="P62" s="617">
        <v>371</v>
      </c>
      <c r="Q62" s="621">
        <v>366</v>
      </c>
      <c r="R62" s="262">
        <v>357</v>
      </c>
      <c r="S62" s="617">
        <v>386</v>
      </c>
      <c r="T62" s="618">
        <v>477</v>
      </c>
      <c r="U62" s="619">
        <v>441</v>
      </c>
      <c r="V62" s="617">
        <v>479</v>
      </c>
      <c r="W62" s="621">
        <v>562</v>
      </c>
      <c r="X62" s="619">
        <v>530</v>
      </c>
      <c r="Y62" s="620">
        <v>449</v>
      </c>
      <c r="Z62" s="618">
        <v>301</v>
      </c>
      <c r="AA62" s="619">
        <v>271</v>
      </c>
      <c r="AB62" s="620">
        <v>347</v>
      </c>
      <c r="AC62" s="618">
        <v>425</v>
      </c>
      <c r="AD62" s="262">
        <v>422</v>
      </c>
      <c r="AE62" s="620">
        <v>409</v>
      </c>
      <c r="AF62" s="618">
        <v>409</v>
      </c>
      <c r="AG62" s="262">
        <v>407</v>
      </c>
      <c r="AH62" s="617">
        <v>413</v>
      </c>
      <c r="AI62" s="618">
        <v>417</v>
      </c>
      <c r="AJ62" s="262">
        <v>471</v>
      </c>
      <c r="AK62" s="617">
        <v>507</v>
      </c>
      <c r="AL62" s="622">
        <v>477</v>
      </c>
    </row>
    <row r="63" spans="1:38" ht="14.25" customHeight="1" x14ac:dyDescent="0.15">
      <c r="A63" s="182" t="s">
        <v>35</v>
      </c>
      <c r="B63" s="1997" t="s">
        <v>93</v>
      </c>
      <c r="C63" s="598">
        <v>181</v>
      </c>
      <c r="D63" s="599">
        <v>152</v>
      </c>
      <c r="E63" s="600">
        <v>159</v>
      </c>
      <c r="F63" s="602">
        <v>166</v>
      </c>
      <c r="G63" s="676">
        <v>175</v>
      </c>
      <c r="H63" s="183">
        <v>211</v>
      </c>
      <c r="I63" s="602">
        <v>208</v>
      </c>
      <c r="J63" s="599">
        <v>242</v>
      </c>
      <c r="K63" s="600">
        <v>317</v>
      </c>
      <c r="L63" s="602">
        <v>256</v>
      </c>
      <c r="M63" s="599">
        <v>240</v>
      </c>
      <c r="N63" s="600">
        <v>290</v>
      </c>
      <c r="O63" s="602">
        <v>345</v>
      </c>
      <c r="P63" s="599">
        <v>363</v>
      </c>
      <c r="Q63" s="604">
        <v>394</v>
      </c>
      <c r="R63" s="602">
        <v>360</v>
      </c>
      <c r="S63" s="599">
        <v>416</v>
      </c>
      <c r="T63" s="600">
        <v>355</v>
      </c>
      <c r="U63" s="601">
        <v>353</v>
      </c>
      <c r="V63" s="599">
        <v>237</v>
      </c>
      <c r="W63" s="605">
        <v>253</v>
      </c>
      <c r="X63" s="601">
        <v>179</v>
      </c>
      <c r="Y63" s="603">
        <v>316</v>
      </c>
      <c r="Z63" s="600">
        <v>321</v>
      </c>
      <c r="AA63" s="601">
        <v>260</v>
      </c>
      <c r="AB63" s="603">
        <v>195</v>
      </c>
      <c r="AC63" s="600">
        <v>137</v>
      </c>
      <c r="AD63" s="602">
        <v>196</v>
      </c>
      <c r="AE63" s="603">
        <v>151</v>
      </c>
      <c r="AF63" s="600">
        <v>151</v>
      </c>
      <c r="AG63" s="602">
        <v>160</v>
      </c>
      <c r="AH63" s="599">
        <v>198</v>
      </c>
      <c r="AI63" s="600">
        <v>210</v>
      </c>
      <c r="AJ63" s="602">
        <v>194</v>
      </c>
      <c r="AK63" s="599">
        <v>167</v>
      </c>
      <c r="AL63" s="606">
        <v>175</v>
      </c>
    </row>
    <row r="64" spans="1:38" ht="14.25" customHeight="1" x14ac:dyDescent="0.15">
      <c r="A64" s="184" t="s">
        <v>222</v>
      </c>
      <c r="B64" s="1998" t="s">
        <v>94</v>
      </c>
      <c r="C64" s="607">
        <v>75159</v>
      </c>
      <c r="D64" s="608">
        <v>65483</v>
      </c>
      <c r="E64" s="609">
        <v>78380</v>
      </c>
      <c r="F64" s="611">
        <v>81869</v>
      </c>
      <c r="G64" s="694">
        <v>83828</v>
      </c>
      <c r="H64" s="185">
        <v>98394</v>
      </c>
      <c r="I64" s="611">
        <v>89951</v>
      </c>
      <c r="J64" s="608">
        <v>104584</v>
      </c>
      <c r="K64" s="609">
        <v>133505</v>
      </c>
      <c r="L64" s="611">
        <v>100735</v>
      </c>
      <c r="M64" s="608">
        <v>98261</v>
      </c>
      <c r="N64" s="609">
        <v>122940</v>
      </c>
      <c r="O64" s="611">
        <v>132705</v>
      </c>
      <c r="P64" s="608">
        <v>127638</v>
      </c>
      <c r="Q64" s="613">
        <v>132521</v>
      </c>
      <c r="R64" s="611">
        <v>122399</v>
      </c>
      <c r="S64" s="608">
        <v>139131</v>
      </c>
      <c r="T64" s="609">
        <v>133139</v>
      </c>
      <c r="U64" s="610">
        <v>110887</v>
      </c>
      <c r="V64" s="608">
        <v>80437</v>
      </c>
      <c r="W64" s="614">
        <v>108172</v>
      </c>
      <c r="X64" s="610">
        <v>71917</v>
      </c>
      <c r="Y64" s="612">
        <v>97503</v>
      </c>
      <c r="Z64" s="609">
        <v>65759</v>
      </c>
      <c r="AA64" s="610">
        <v>50068</v>
      </c>
      <c r="AB64" s="612">
        <v>47412</v>
      </c>
      <c r="AC64" s="609">
        <v>46600</v>
      </c>
      <c r="AD64" s="611">
        <v>68844</v>
      </c>
      <c r="AE64" s="612">
        <v>54489</v>
      </c>
      <c r="AF64" s="609">
        <v>54489</v>
      </c>
      <c r="AG64" s="611">
        <v>68873</v>
      </c>
      <c r="AH64" s="608">
        <v>87447</v>
      </c>
      <c r="AI64" s="609">
        <v>84265</v>
      </c>
      <c r="AJ64" s="611">
        <v>79387</v>
      </c>
      <c r="AK64" s="608">
        <v>68951</v>
      </c>
      <c r="AL64" s="615">
        <v>75119</v>
      </c>
    </row>
    <row r="65" spans="1:38" ht="14.25" customHeight="1" x14ac:dyDescent="0.15">
      <c r="A65" s="186" t="s">
        <v>222</v>
      </c>
      <c r="B65" s="2000" t="s">
        <v>96</v>
      </c>
      <c r="C65" s="616">
        <v>415</v>
      </c>
      <c r="D65" s="617">
        <v>431</v>
      </c>
      <c r="E65" s="618">
        <v>493</v>
      </c>
      <c r="F65" s="262">
        <v>493</v>
      </c>
      <c r="G65" s="632">
        <v>478</v>
      </c>
      <c r="H65" s="187">
        <v>466</v>
      </c>
      <c r="I65" s="262">
        <v>432</v>
      </c>
      <c r="J65" s="617">
        <v>432</v>
      </c>
      <c r="K65" s="618">
        <v>421</v>
      </c>
      <c r="L65" s="262">
        <v>393</v>
      </c>
      <c r="M65" s="617">
        <v>409</v>
      </c>
      <c r="N65" s="618">
        <v>424</v>
      </c>
      <c r="O65" s="262">
        <v>385</v>
      </c>
      <c r="P65" s="617">
        <v>352</v>
      </c>
      <c r="Q65" s="621">
        <v>337</v>
      </c>
      <c r="R65" s="262">
        <v>340</v>
      </c>
      <c r="S65" s="617">
        <v>335</v>
      </c>
      <c r="T65" s="618">
        <v>375</v>
      </c>
      <c r="U65" s="619">
        <v>314</v>
      </c>
      <c r="V65" s="617">
        <v>340</v>
      </c>
      <c r="W65" s="621">
        <v>428</v>
      </c>
      <c r="X65" s="619">
        <v>402</v>
      </c>
      <c r="Y65" s="620">
        <v>308</v>
      </c>
      <c r="Z65" s="618">
        <v>205</v>
      </c>
      <c r="AA65" s="619">
        <v>193</v>
      </c>
      <c r="AB65" s="620">
        <v>243</v>
      </c>
      <c r="AC65" s="618">
        <v>340</v>
      </c>
      <c r="AD65" s="262">
        <v>351</v>
      </c>
      <c r="AE65" s="620">
        <v>362</v>
      </c>
      <c r="AF65" s="618">
        <v>362</v>
      </c>
      <c r="AG65" s="262">
        <v>431</v>
      </c>
      <c r="AH65" s="617">
        <v>442</v>
      </c>
      <c r="AI65" s="618">
        <v>401</v>
      </c>
      <c r="AJ65" s="262">
        <v>409</v>
      </c>
      <c r="AK65" s="617">
        <v>412</v>
      </c>
      <c r="AL65" s="622">
        <v>430</v>
      </c>
    </row>
    <row r="66" spans="1:38" ht="14.25" customHeight="1" x14ac:dyDescent="0.15">
      <c r="A66" s="182" t="s">
        <v>170</v>
      </c>
      <c r="B66" s="1997" t="s">
        <v>93</v>
      </c>
      <c r="C66" s="598">
        <v>1765</v>
      </c>
      <c r="D66" s="599">
        <v>1800</v>
      </c>
      <c r="E66" s="600">
        <v>1678</v>
      </c>
      <c r="F66" s="602">
        <v>1633</v>
      </c>
      <c r="G66" s="676">
        <v>1576</v>
      </c>
      <c r="H66" s="183">
        <v>1587</v>
      </c>
      <c r="I66" s="602">
        <v>1653</v>
      </c>
      <c r="J66" s="599">
        <v>1578</v>
      </c>
      <c r="K66" s="600">
        <v>2241</v>
      </c>
      <c r="L66" s="602">
        <v>1940</v>
      </c>
      <c r="M66" s="599">
        <v>2110</v>
      </c>
      <c r="N66" s="600">
        <v>2082</v>
      </c>
      <c r="O66" s="602">
        <v>2665</v>
      </c>
      <c r="P66" s="599">
        <v>3296</v>
      </c>
      <c r="Q66" s="604">
        <v>3198</v>
      </c>
      <c r="R66" s="602">
        <v>3096</v>
      </c>
      <c r="S66" s="599">
        <v>3220</v>
      </c>
      <c r="T66" s="600">
        <v>2029</v>
      </c>
      <c r="U66" s="601">
        <v>2343</v>
      </c>
      <c r="V66" s="599">
        <v>2157</v>
      </c>
      <c r="W66" s="605">
        <v>2410</v>
      </c>
      <c r="X66" s="601">
        <v>2212</v>
      </c>
      <c r="Y66" s="603">
        <v>3283</v>
      </c>
      <c r="Z66" s="600">
        <v>3158</v>
      </c>
      <c r="AA66" s="601">
        <v>2923</v>
      </c>
      <c r="AB66" s="603">
        <v>2447</v>
      </c>
      <c r="AC66" s="600">
        <v>1648</v>
      </c>
      <c r="AD66" s="602">
        <v>1920</v>
      </c>
      <c r="AE66" s="603">
        <v>1540</v>
      </c>
      <c r="AF66" s="600">
        <v>1540</v>
      </c>
      <c r="AG66" s="602">
        <v>1340</v>
      </c>
      <c r="AH66" s="599">
        <v>1538</v>
      </c>
      <c r="AI66" s="600">
        <v>2116</v>
      </c>
      <c r="AJ66" s="602">
        <v>1677</v>
      </c>
      <c r="AK66" s="599">
        <v>1453</v>
      </c>
      <c r="AL66" s="606">
        <v>1701</v>
      </c>
    </row>
    <row r="67" spans="1:38" ht="14.25" customHeight="1" x14ac:dyDescent="0.15">
      <c r="A67" s="184" t="s">
        <v>170</v>
      </c>
      <c r="B67" s="1998" t="s">
        <v>94</v>
      </c>
      <c r="C67" s="607">
        <v>550348</v>
      </c>
      <c r="D67" s="608">
        <v>587872</v>
      </c>
      <c r="E67" s="609">
        <v>625556</v>
      </c>
      <c r="F67" s="611">
        <v>722288</v>
      </c>
      <c r="G67" s="694">
        <v>670713</v>
      </c>
      <c r="H67" s="185">
        <v>660380</v>
      </c>
      <c r="I67" s="611">
        <v>727221</v>
      </c>
      <c r="J67" s="608">
        <v>728885</v>
      </c>
      <c r="K67" s="609">
        <v>1048368</v>
      </c>
      <c r="L67" s="611">
        <v>879769</v>
      </c>
      <c r="M67" s="608">
        <v>858930</v>
      </c>
      <c r="N67" s="609">
        <v>785720</v>
      </c>
      <c r="O67" s="611">
        <v>895560</v>
      </c>
      <c r="P67" s="608">
        <v>770749</v>
      </c>
      <c r="Q67" s="613">
        <v>788609</v>
      </c>
      <c r="R67" s="611">
        <v>776397</v>
      </c>
      <c r="S67" s="608">
        <v>800040</v>
      </c>
      <c r="T67" s="609">
        <v>692986</v>
      </c>
      <c r="U67" s="610">
        <v>881176</v>
      </c>
      <c r="V67" s="608">
        <v>727454</v>
      </c>
      <c r="W67" s="614">
        <v>901357</v>
      </c>
      <c r="X67" s="610">
        <v>769694</v>
      </c>
      <c r="Y67" s="612">
        <v>1066082</v>
      </c>
      <c r="Z67" s="609">
        <v>1175397</v>
      </c>
      <c r="AA67" s="610">
        <v>1033617</v>
      </c>
      <c r="AB67" s="612">
        <v>829764</v>
      </c>
      <c r="AC67" s="609">
        <v>760120</v>
      </c>
      <c r="AD67" s="611">
        <v>1123484</v>
      </c>
      <c r="AE67" s="612">
        <v>837092</v>
      </c>
      <c r="AF67" s="609">
        <v>837092</v>
      </c>
      <c r="AG67" s="611">
        <v>814386</v>
      </c>
      <c r="AH67" s="608">
        <v>765950</v>
      </c>
      <c r="AI67" s="609">
        <v>728097</v>
      </c>
      <c r="AJ67" s="611">
        <v>550790</v>
      </c>
      <c r="AK67" s="608">
        <v>503040</v>
      </c>
      <c r="AL67" s="615">
        <v>596694</v>
      </c>
    </row>
    <row r="68" spans="1:38" ht="14.25" customHeight="1" x14ac:dyDescent="0.15">
      <c r="A68" s="186" t="s">
        <v>170</v>
      </c>
      <c r="B68" s="2000" t="s">
        <v>96</v>
      </c>
      <c r="C68" s="616">
        <v>312</v>
      </c>
      <c r="D68" s="617">
        <v>327</v>
      </c>
      <c r="E68" s="618">
        <v>373</v>
      </c>
      <c r="F68" s="262">
        <v>442</v>
      </c>
      <c r="G68" s="632">
        <v>425</v>
      </c>
      <c r="H68" s="187">
        <v>416</v>
      </c>
      <c r="I68" s="262">
        <v>440</v>
      </c>
      <c r="J68" s="617">
        <v>462</v>
      </c>
      <c r="K68" s="618">
        <v>468</v>
      </c>
      <c r="L68" s="262">
        <v>454</v>
      </c>
      <c r="M68" s="617">
        <v>407</v>
      </c>
      <c r="N68" s="618">
        <v>377</v>
      </c>
      <c r="O68" s="262">
        <v>336</v>
      </c>
      <c r="P68" s="617">
        <v>234</v>
      </c>
      <c r="Q68" s="621">
        <v>247</v>
      </c>
      <c r="R68" s="262">
        <v>251</v>
      </c>
      <c r="S68" s="617">
        <v>248</v>
      </c>
      <c r="T68" s="618">
        <v>342</v>
      </c>
      <c r="U68" s="619">
        <v>376</v>
      </c>
      <c r="V68" s="617">
        <v>337</v>
      </c>
      <c r="W68" s="621">
        <v>374</v>
      </c>
      <c r="X68" s="619">
        <v>348</v>
      </c>
      <c r="Y68" s="620">
        <v>325</v>
      </c>
      <c r="Z68" s="618">
        <v>372</v>
      </c>
      <c r="AA68" s="619">
        <v>354</v>
      </c>
      <c r="AB68" s="620">
        <v>339</v>
      </c>
      <c r="AC68" s="618">
        <v>461</v>
      </c>
      <c r="AD68" s="262">
        <v>585</v>
      </c>
      <c r="AE68" s="620">
        <v>544</v>
      </c>
      <c r="AF68" s="618">
        <v>544</v>
      </c>
      <c r="AG68" s="262">
        <v>608</v>
      </c>
      <c r="AH68" s="617">
        <v>498</v>
      </c>
      <c r="AI68" s="618">
        <v>344</v>
      </c>
      <c r="AJ68" s="262">
        <v>329</v>
      </c>
      <c r="AK68" s="617">
        <v>346</v>
      </c>
      <c r="AL68" s="622">
        <v>351</v>
      </c>
    </row>
    <row r="69" spans="1:38" ht="14.25" customHeight="1" x14ac:dyDescent="0.15">
      <c r="A69" s="182" t="s">
        <v>122</v>
      </c>
      <c r="B69" s="1997" t="s">
        <v>93</v>
      </c>
      <c r="C69" s="598">
        <v>597</v>
      </c>
      <c r="D69" s="599">
        <v>619</v>
      </c>
      <c r="E69" s="600">
        <v>560</v>
      </c>
      <c r="F69" s="602">
        <v>544</v>
      </c>
      <c r="G69" s="676">
        <v>537</v>
      </c>
      <c r="H69" s="183">
        <v>425</v>
      </c>
      <c r="I69" s="602">
        <v>490</v>
      </c>
      <c r="J69" s="599">
        <v>467</v>
      </c>
      <c r="K69" s="600">
        <v>784</v>
      </c>
      <c r="L69" s="602">
        <v>636</v>
      </c>
      <c r="M69" s="599">
        <v>742</v>
      </c>
      <c r="N69" s="600">
        <v>710</v>
      </c>
      <c r="O69" s="602">
        <v>384</v>
      </c>
      <c r="P69" s="599">
        <v>887</v>
      </c>
      <c r="Q69" s="604">
        <v>1048</v>
      </c>
      <c r="R69" s="602">
        <v>827</v>
      </c>
      <c r="S69" s="599">
        <v>866</v>
      </c>
      <c r="T69" s="600">
        <v>639</v>
      </c>
      <c r="U69" s="601">
        <v>598</v>
      </c>
      <c r="V69" s="599">
        <v>598</v>
      </c>
      <c r="W69" s="605">
        <v>701</v>
      </c>
      <c r="X69" s="601">
        <v>565</v>
      </c>
      <c r="Y69" s="603">
        <v>813</v>
      </c>
      <c r="Z69" s="600">
        <v>904</v>
      </c>
      <c r="AA69" s="601">
        <v>769</v>
      </c>
      <c r="AB69" s="603">
        <v>744</v>
      </c>
      <c r="AC69" s="600">
        <v>601</v>
      </c>
      <c r="AD69" s="602">
        <v>601</v>
      </c>
      <c r="AE69" s="603">
        <v>514</v>
      </c>
      <c r="AF69" s="600">
        <v>514</v>
      </c>
      <c r="AG69" s="602">
        <v>508</v>
      </c>
      <c r="AH69" s="599">
        <v>594</v>
      </c>
      <c r="AI69" s="600">
        <v>772</v>
      </c>
      <c r="AJ69" s="602">
        <v>661</v>
      </c>
      <c r="AK69" s="599">
        <v>616</v>
      </c>
      <c r="AL69" s="606">
        <v>672</v>
      </c>
    </row>
    <row r="70" spans="1:38" ht="14.25" customHeight="1" x14ac:dyDescent="0.15">
      <c r="A70" s="184" t="s">
        <v>122</v>
      </c>
      <c r="B70" s="1998" t="s">
        <v>94</v>
      </c>
      <c r="C70" s="607">
        <v>282073</v>
      </c>
      <c r="D70" s="608">
        <v>350378</v>
      </c>
      <c r="E70" s="609">
        <v>381094</v>
      </c>
      <c r="F70" s="611">
        <v>431681</v>
      </c>
      <c r="G70" s="694">
        <v>381257</v>
      </c>
      <c r="H70" s="185">
        <v>304911</v>
      </c>
      <c r="I70" s="611">
        <v>385587</v>
      </c>
      <c r="J70" s="608">
        <v>370420</v>
      </c>
      <c r="K70" s="609">
        <v>558827</v>
      </c>
      <c r="L70" s="611">
        <v>420828</v>
      </c>
      <c r="M70" s="608">
        <v>452035</v>
      </c>
      <c r="N70" s="609">
        <v>387351</v>
      </c>
      <c r="O70" s="611">
        <v>407075</v>
      </c>
      <c r="P70" s="608">
        <v>333051</v>
      </c>
      <c r="Q70" s="613">
        <v>360291</v>
      </c>
      <c r="R70" s="611">
        <v>309622</v>
      </c>
      <c r="S70" s="608">
        <v>357977</v>
      </c>
      <c r="T70" s="609">
        <v>313287</v>
      </c>
      <c r="U70" s="610">
        <v>354334</v>
      </c>
      <c r="V70" s="608">
        <v>401691</v>
      </c>
      <c r="W70" s="614">
        <v>479371</v>
      </c>
      <c r="X70" s="610">
        <v>405006</v>
      </c>
      <c r="Y70" s="612">
        <v>570658</v>
      </c>
      <c r="Z70" s="609">
        <v>537667</v>
      </c>
      <c r="AA70" s="610">
        <v>437273</v>
      </c>
      <c r="AB70" s="612">
        <v>424010</v>
      </c>
      <c r="AC70" s="609">
        <v>411312</v>
      </c>
      <c r="AD70" s="611">
        <v>571922</v>
      </c>
      <c r="AE70" s="612">
        <v>538236</v>
      </c>
      <c r="AF70" s="609">
        <v>538236</v>
      </c>
      <c r="AG70" s="611">
        <v>457520</v>
      </c>
      <c r="AH70" s="608">
        <v>466415</v>
      </c>
      <c r="AI70" s="251">
        <v>396275</v>
      </c>
      <c r="AJ70" s="611">
        <v>283472</v>
      </c>
      <c r="AK70" s="608">
        <v>273485</v>
      </c>
      <c r="AL70" s="615">
        <v>326631</v>
      </c>
    </row>
    <row r="71" spans="1:38" ht="14.25" customHeight="1" x14ac:dyDescent="0.15">
      <c r="A71" s="186" t="s">
        <v>122</v>
      </c>
      <c r="B71" s="2000" t="s">
        <v>96</v>
      </c>
      <c r="C71" s="616">
        <v>473</v>
      </c>
      <c r="D71" s="617">
        <v>566</v>
      </c>
      <c r="E71" s="618">
        <v>681</v>
      </c>
      <c r="F71" s="262">
        <v>793</v>
      </c>
      <c r="G71" s="632">
        <v>709</v>
      </c>
      <c r="H71" s="187">
        <v>717</v>
      </c>
      <c r="I71" s="262">
        <v>787</v>
      </c>
      <c r="J71" s="617">
        <v>794</v>
      </c>
      <c r="K71" s="618">
        <v>713</v>
      </c>
      <c r="L71" s="262">
        <v>661</v>
      </c>
      <c r="M71" s="617">
        <v>610</v>
      </c>
      <c r="N71" s="618">
        <v>546</v>
      </c>
      <c r="O71" s="262">
        <v>488</v>
      </c>
      <c r="P71" s="617">
        <v>375</v>
      </c>
      <c r="Q71" s="621">
        <v>344</v>
      </c>
      <c r="R71" s="262">
        <v>374</v>
      </c>
      <c r="S71" s="617">
        <v>413</v>
      </c>
      <c r="T71" s="618">
        <v>490</v>
      </c>
      <c r="U71" s="619">
        <v>592</v>
      </c>
      <c r="V71" s="617">
        <v>672</v>
      </c>
      <c r="W71" s="621">
        <v>684</v>
      </c>
      <c r="X71" s="619">
        <v>716</v>
      </c>
      <c r="Y71" s="620">
        <v>702</v>
      </c>
      <c r="Z71" s="618">
        <v>595</v>
      </c>
      <c r="AA71" s="619">
        <v>569</v>
      </c>
      <c r="AB71" s="620">
        <v>570</v>
      </c>
      <c r="AC71" s="618">
        <v>684</v>
      </c>
      <c r="AD71" s="262">
        <v>951</v>
      </c>
      <c r="AE71" s="620">
        <v>1046</v>
      </c>
      <c r="AF71" s="618">
        <v>1046</v>
      </c>
      <c r="AG71" s="262">
        <v>900</v>
      </c>
      <c r="AH71" s="617">
        <v>785</v>
      </c>
      <c r="AI71" s="618">
        <v>513</v>
      </c>
      <c r="AJ71" s="262">
        <v>429</v>
      </c>
      <c r="AK71" s="617">
        <v>444</v>
      </c>
      <c r="AL71" s="622">
        <v>486</v>
      </c>
    </row>
    <row r="72" spans="1:38" ht="14.25" customHeight="1" x14ac:dyDescent="0.15">
      <c r="A72" s="182" t="s">
        <v>173</v>
      </c>
      <c r="B72" s="1997" t="s">
        <v>93</v>
      </c>
      <c r="C72" s="598">
        <v>418</v>
      </c>
      <c r="D72" s="599">
        <v>482</v>
      </c>
      <c r="E72" s="600">
        <v>448</v>
      </c>
      <c r="F72" s="602">
        <v>431</v>
      </c>
      <c r="G72" s="676">
        <v>396</v>
      </c>
      <c r="H72" s="183">
        <v>451</v>
      </c>
      <c r="I72" s="602">
        <v>606</v>
      </c>
      <c r="J72" s="599">
        <v>533</v>
      </c>
      <c r="K72" s="600">
        <v>903</v>
      </c>
      <c r="L72" s="602">
        <v>734</v>
      </c>
      <c r="M72" s="599">
        <v>83</v>
      </c>
      <c r="N72" s="600">
        <v>832</v>
      </c>
      <c r="O72" s="602">
        <v>898</v>
      </c>
      <c r="P72" s="599">
        <v>916</v>
      </c>
      <c r="Q72" s="604">
        <v>988</v>
      </c>
      <c r="R72" s="602">
        <v>833</v>
      </c>
      <c r="S72" s="599">
        <v>903</v>
      </c>
      <c r="T72" s="600">
        <v>746</v>
      </c>
      <c r="U72" s="601">
        <v>666</v>
      </c>
      <c r="V72" s="599">
        <v>653</v>
      </c>
      <c r="W72" s="605">
        <v>651</v>
      </c>
      <c r="X72" s="601">
        <v>602</v>
      </c>
      <c r="Y72" s="603">
        <v>958</v>
      </c>
      <c r="Z72" s="600">
        <v>983</v>
      </c>
      <c r="AA72" s="601">
        <v>906</v>
      </c>
      <c r="AB72" s="603">
        <v>852</v>
      </c>
      <c r="AC72" s="600">
        <v>718</v>
      </c>
      <c r="AD72" s="602">
        <v>711</v>
      </c>
      <c r="AE72" s="603">
        <v>539</v>
      </c>
      <c r="AF72" s="600">
        <v>539</v>
      </c>
      <c r="AG72" s="602">
        <v>601</v>
      </c>
      <c r="AH72" s="599">
        <v>608</v>
      </c>
      <c r="AI72" s="600">
        <v>667</v>
      </c>
      <c r="AJ72" s="602">
        <v>633</v>
      </c>
      <c r="AK72" s="599">
        <v>582</v>
      </c>
      <c r="AL72" s="606">
        <v>578</v>
      </c>
    </row>
    <row r="73" spans="1:38" ht="14.25" customHeight="1" x14ac:dyDescent="0.15">
      <c r="A73" s="184" t="s">
        <v>173</v>
      </c>
      <c r="B73" s="1998" t="s">
        <v>94</v>
      </c>
      <c r="C73" s="607">
        <v>257928</v>
      </c>
      <c r="D73" s="608">
        <v>315288</v>
      </c>
      <c r="E73" s="609">
        <v>373951</v>
      </c>
      <c r="F73" s="611">
        <v>372383</v>
      </c>
      <c r="G73" s="694">
        <v>327588</v>
      </c>
      <c r="H73" s="185">
        <v>370815</v>
      </c>
      <c r="I73" s="611">
        <v>417286</v>
      </c>
      <c r="J73" s="608">
        <v>358122</v>
      </c>
      <c r="K73" s="609">
        <v>590677</v>
      </c>
      <c r="L73" s="611">
        <v>477271</v>
      </c>
      <c r="M73" s="608">
        <v>541291</v>
      </c>
      <c r="N73" s="609">
        <v>536973</v>
      </c>
      <c r="O73" s="611">
        <v>545175</v>
      </c>
      <c r="P73" s="608">
        <v>388535</v>
      </c>
      <c r="Q73" s="613">
        <v>427466</v>
      </c>
      <c r="R73" s="611">
        <v>393910</v>
      </c>
      <c r="S73" s="608">
        <v>456091</v>
      </c>
      <c r="T73" s="609">
        <v>370577</v>
      </c>
      <c r="U73" s="610">
        <v>361893</v>
      </c>
      <c r="V73" s="608">
        <v>401557</v>
      </c>
      <c r="W73" s="614">
        <v>3432940</v>
      </c>
      <c r="X73" s="610">
        <v>401686</v>
      </c>
      <c r="Y73" s="612">
        <v>404396</v>
      </c>
      <c r="Z73" s="609">
        <v>385319</v>
      </c>
      <c r="AA73" s="610">
        <v>377345</v>
      </c>
      <c r="AB73" s="612">
        <v>360443</v>
      </c>
      <c r="AC73" s="609">
        <v>322712</v>
      </c>
      <c r="AD73" s="611">
        <v>382694</v>
      </c>
      <c r="AE73" s="612">
        <v>310698</v>
      </c>
      <c r="AF73" s="609">
        <v>310698</v>
      </c>
      <c r="AG73" s="611">
        <v>296758</v>
      </c>
      <c r="AH73" s="608">
        <v>265047</v>
      </c>
      <c r="AI73" s="185">
        <v>241450</v>
      </c>
      <c r="AJ73" s="611">
        <v>204039</v>
      </c>
      <c r="AK73" s="608">
        <v>210796</v>
      </c>
      <c r="AL73" s="615">
        <v>237282</v>
      </c>
    </row>
    <row r="74" spans="1:38" ht="14.25" customHeight="1" x14ac:dyDescent="0.15">
      <c r="A74" s="186" t="s">
        <v>173</v>
      </c>
      <c r="B74" s="2000" t="s">
        <v>96</v>
      </c>
      <c r="C74" s="616">
        <v>617</v>
      </c>
      <c r="D74" s="617">
        <v>655</v>
      </c>
      <c r="E74" s="618">
        <v>835</v>
      </c>
      <c r="F74" s="262">
        <v>865</v>
      </c>
      <c r="G74" s="632">
        <v>827</v>
      </c>
      <c r="H74" s="187">
        <v>823</v>
      </c>
      <c r="I74" s="262">
        <v>689</v>
      </c>
      <c r="J74" s="617">
        <v>671</v>
      </c>
      <c r="K74" s="618">
        <v>654</v>
      </c>
      <c r="L74" s="262">
        <v>650</v>
      </c>
      <c r="M74" s="617">
        <v>650</v>
      </c>
      <c r="N74" s="618">
        <v>646</v>
      </c>
      <c r="O74" s="262">
        <v>607</v>
      </c>
      <c r="P74" s="617">
        <v>424</v>
      </c>
      <c r="Q74" s="621">
        <v>433</v>
      </c>
      <c r="R74" s="262">
        <v>473</v>
      </c>
      <c r="S74" s="617">
        <v>505</v>
      </c>
      <c r="T74" s="618">
        <v>497</v>
      </c>
      <c r="U74" s="619">
        <v>544</v>
      </c>
      <c r="V74" s="617">
        <v>615</v>
      </c>
      <c r="W74" s="621">
        <v>665</v>
      </c>
      <c r="X74" s="619">
        <v>667</v>
      </c>
      <c r="Y74" s="620">
        <v>422</v>
      </c>
      <c r="Z74" s="618">
        <v>392</v>
      </c>
      <c r="AA74" s="619">
        <v>416</v>
      </c>
      <c r="AB74" s="620">
        <v>423</v>
      </c>
      <c r="AC74" s="618">
        <v>450</v>
      </c>
      <c r="AD74" s="262">
        <v>539</v>
      </c>
      <c r="AE74" s="620">
        <v>576</v>
      </c>
      <c r="AF74" s="618">
        <v>576</v>
      </c>
      <c r="AG74" s="262">
        <v>494</v>
      </c>
      <c r="AH74" s="617">
        <v>436</v>
      </c>
      <c r="AI74" s="187">
        <v>362</v>
      </c>
      <c r="AJ74" s="262">
        <v>322</v>
      </c>
      <c r="AK74" s="617">
        <v>362</v>
      </c>
      <c r="AL74" s="622">
        <v>411</v>
      </c>
    </row>
    <row r="75" spans="1:38" ht="14.25" customHeight="1" x14ac:dyDescent="0.15">
      <c r="A75" s="182" t="s">
        <v>39</v>
      </c>
      <c r="B75" s="1997" t="s">
        <v>93</v>
      </c>
      <c r="C75" s="598">
        <v>1</v>
      </c>
      <c r="D75" s="599">
        <v>2</v>
      </c>
      <c r="E75" s="600">
        <v>3</v>
      </c>
      <c r="F75" s="602">
        <v>4</v>
      </c>
      <c r="G75" s="676">
        <v>1</v>
      </c>
      <c r="H75" s="183">
        <v>3</v>
      </c>
      <c r="I75" s="602">
        <v>3</v>
      </c>
      <c r="J75" s="599">
        <v>3</v>
      </c>
      <c r="K75" s="600">
        <v>7</v>
      </c>
      <c r="L75" s="602">
        <v>8</v>
      </c>
      <c r="M75" s="599">
        <v>16</v>
      </c>
      <c r="N75" s="600">
        <v>355</v>
      </c>
      <c r="O75" s="602">
        <v>52</v>
      </c>
      <c r="P75" s="599">
        <v>157</v>
      </c>
      <c r="Q75" s="604">
        <v>694</v>
      </c>
      <c r="R75" s="602">
        <v>945</v>
      </c>
      <c r="S75" s="599">
        <v>1712</v>
      </c>
      <c r="T75" s="600">
        <v>1636</v>
      </c>
      <c r="U75" s="601">
        <v>1743</v>
      </c>
      <c r="V75" s="599">
        <v>1486</v>
      </c>
      <c r="W75" s="605">
        <v>1172</v>
      </c>
      <c r="X75" s="601">
        <v>688</v>
      </c>
      <c r="Y75" s="603">
        <v>1265</v>
      </c>
      <c r="Z75" s="600">
        <v>1156</v>
      </c>
      <c r="AA75" s="601">
        <v>628</v>
      </c>
      <c r="AB75" s="603">
        <v>360</v>
      </c>
      <c r="AC75" s="600">
        <v>131</v>
      </c>
      <c r="AD75" s="602">
        <v>47</v>
      </c>
      <c r="AE75" s="603">
        <v>15</v>
      </c>
      <c r="AF75" s="600">
        <v>15</v>
      </c>
      <c r="AG75" s="602">
        <v>8</v>
      </c>
      <c r="AH75" s="599">
        <v>4</v>
      </c>
      <c r="AI75" s="600">
        <v>3</v>
      </c>
      <c r="AJ75" s="602">
        <v>2</v>
      </c>
      <c r="AK75" s="599">
        <v>1</v>
      </c>
      <c r="AL75" s="606">
        <v>0</v>
      </c>
    </row>
    <row r="76" spans="1:38" ht="14.25" customHeight="1" x14ac:dyDescent="0.15">
      <c r="A76" s="184" t="s">
        <v>123</v>
      </c>
      <c r="B76" s="1998" t="s">
        <v>94</v>
      </c>
      <c r="C76" s="607">
        <v>573</v>
      </c>
      <c r="D76" s="608">
        <v>836</v>
      </c>
      <c r="E76" s="609">
        <v>1157</v>
      </c>
      <c r="F76" s="611">
        <v>1517</v>
      </c>
      <c r="G76" s="694">
        <v>683</v>
      </c>
      <c r="H76" s="185">
        <v>1242</v>
      </c>
      <c r="I76" s="611">
        <v>1540</v>
      </c>
      <c r="J76" s="608">
        <v>1483</v>
      </c>
      <c r="K76" s="609">
        <v>3672</v>
      </c>
      <c r="L76" s="611">
        <v>5189</v>
      </c>
      <c r="M76" s="608">
        <v>9141</v>
      </c>
      <c r="N76" s="609">
        <v>19384</v>
      </c>
      <c r="O76" s="611">
        <v>29067</v>
      </c>
      <c r="P76" s="608">
        <v>72588</v>
      </c>
      <c r="Q76" s="613">
        <v>227350</v>
      </c>
      <c r="R76" s="611">
        <v>337618</v>
      </c>
      <c r="S76" s="608">
        <v>459994</v>
      </c>
      <c r="T76" s="609">
        <v>412245</v>
      </c>
      <c r="U76" s="610">
        <v>405473</v>
      </c>
      <c r="V76" s="608">
        <v>327726</v>
      </c>
      <c r="W76" s="614">
        <v>332612</v>
      </c>
      <c r="X76" s="610">
        <v>227228</v>
      </c>
      <c r="Y76" s="612">
        <v>319183</v>
      </c>
      <c r="Z76" s="609">
        <v>261922</v>
      </c>
      <c r="AA76" s="610">
        <v>161505</v>
      </c>
      <c r="AB76" s="612">
        <v>92703</v>
      </c>
      <c r="AC76" s="609">
        <v>29674</v>
      </c>
      <c r="AD76" s="611">
        <v>12449</v>
      </c>
      <c r="AE76" s="612">
        <v>3905</v>
      </c>
      <c r="AF76" s="609">
        <v>3905</v>
      </c>
      <c r="AG76" s="611">
        <v>2310</v>
      </c>
      <c r="AH76" s="608">
        <v>1646</v>
      </c>
      <c r="AI76" s="609">
        <v>1125</v>
      </c>
      <c r="AJ76" s="611">
        <v>714</v>
      </c>
      <c r="AK76" s="608">
        <v>416</v>
      </c>
      <c r="AL76" s="615">
        <v>136</v>
      </c>
    </row>
    <row r="77" spans="1:38" ht="14.25" customHeight="1" x14ac:dyDescent="0.15">
      <c r="A77" s="186" t="s">
        <v>123</v>
      </c>
      <c r="B77" s="2000" t="s">
        <v>96</v>
      </c>
      <c r="C77" s="616">
        <v>493</v>
      </c>
      <c r="D77" s="617">
        <v>482</v>
      </c>
      <c r="E77" s="618">
        <v>461</v>
      </c>
      <c r="F77" s="262">
        <v>414</v>
      </c>
      <c r="G77" s="632">
        <v>511</v>
      </c>
      <c r="H77" s="187">
        <v>454</v>
      </c>
      <c r="I77" s="262">
        <v>509</v>
      </c>
      <c r="J77" s="617">
        <v>537</v>
      </c>
      <c r="K77" s="618">
        <v>516</v>
      </c>
      <c r="L77" s="262">
        <v>613</v>
      </c>
      <c r="M77" s="617">
        <v>579</v>
      </c>
      <c r="N77" s="618">
        <v>555</v>
      </c>
      <c r="O77" s="262">
        <v>559</v>
      </c>
      <c r="P77" s="617">
        <v>462</v>
      </c>
      <c r="Q77" s="621">
        <v>327</v>
      </c>
      <c r="R77" s="262">
        <v>357</v>
      </c>
      <c r="S77" s="617">
        <v>269</v>
      </c>
      <c r="T77" s="618">
        <v>252</v>
      </c>
      <c r="U77" s="619">
        <v>233</v>
      </c>
      <c r="V77" s="617">
        <v>221</v>
      </c>
      <c r="W77" s="621">
        <v>284</v>
      </c>
      <c r="X77" s="619">
        <v>330</v>
      </c>
      <c r="Y77" s="620">
        <v>252</v>
      </c>
      <c r="Z77" s="618">
        <v>227</v>
      </c>
      <c r="AA77" s="619">
        <v>257</v>
      </c>
      <c r="AB77" s="620">
        <v>258</v>
      </c>
      <c r="AC77" s="618">
        <v>227</v>
      </c>
      <c r="AD77" s="262">
        <v>263</v>
      </c>
      <c r="AE77" s="620">
        <v>253</v>
      </c>
      <c r="AF77" s="618">
        <v>253</v>
      </c>
      <c r="AG77" s="262">
        <v>290</v>
      </c>
      <c r="AH77" s="617">
        <v>389</v>
      </c>
      <c r="AI77" s="618">
        <v>416</v>
      </c>
      <c r="AJ77" s="262">
        <v>355</v>
      </c>
      <c r="AK77" s="617">
        <v>404</v>
      </c>
      <c r="AL77" s="622">
        <v>469</v>
      </c>
    </row>
    <row r="78" spans="1:38" ht="14.25" customHeight="1" x14ac:dyDescent="0.15">
      <c r="A78" s="182" t="s">
        <v>40</v>
      </c>
      <c r="B78" s="1997" t="s">
        <v>93</v>
      </c>
      <c r="C78" s="598">
        <v>363</v>
      </c>
      <c r="D78" s="599">
        <v>698</v>
      </c>
      <c r="E78" s="600">
        <v>819</v>
      </c>
      <c r="F78" s="602">
        <v>760</v>
      </c>
      <c r="G78" s="676">
        <v>719</v>
      </c>
      <c r="H78" s="183">
        <v>664</v>
      </c>
      <c r="I78" s="602">
        <v>819</v>
      </c>
      <c r="J78" s="599">
        <v>835</v>
      </c>
      <c r="K78" s="600">
        <v>1029</v>
      </c>
      <c r="L78" s="602">
        <v>840</v>
      </c>
      <c r="M78" s="599">
        <v>642</v>
      </c>
      <c r="N78" s="600">
        <v>710</v>
      </c>
      <c r="O78" s="602">
        <v>658</v>
      </c>
      <c r="P78" s="599">
        <v>741</v>
      </c>
      <c r="Q78" s="604">
        <v>787</v>
      </c>
      <c r="R78" s="602">
        <v>715</v>
      </c>
      <c r="S78" s="599">
        <v>777</v>
      </c>
      <c r="T78" s="600">
        <v>666</v>
      </c>
      <c r="U78" s="601">
        <v>633</v>
      </c>
      <c r="V78" s="599">
        <v>689</v>
      </c>
      <c r="W78" s="605">
        <v>759</v>
      </c>
      <c r="X78" s="601">
        <v>600</v>
      </c>
      <c r="Y78" s="603">
        <v>712</v>
      </c>
      <c r="Z78" s="600">
        <v>980</v>
      </c>
      <c r="AA78" s="601">
        <v>1090</v>
      </c>
      <c r="AB78" s="603">
        <v>1190</v>
      </c>
      <c r="AC78" s="600">
        <v>970</v>
      </c>
      <c r="AD78" s="602">
        <v>1182</v>
      </c>
      <c r="AE78" s="603">
        <v>964</v>
      </c>
      <c r="AF78" s="600">
        <v>964</v>
      </c>
      <c r="AG78" s="602">
        <v>1055</v>
      </c>
      <c r="AH78" s="599">
        <v>769</v>
      </c>
      <c r="AI78" s="600">
        <v>610</v>
      </c>
      <c r="AJ78" s="602">
        <v>723</v>
      </c>
      <c r="AK78" s="599">
        <v>954</v>
      </c>
      <c r="AL78" s="606">
        <v>686</v>
      </c>
    </row>
    <row r="79" spans="1:38" ht="14.25" customHeight="1" x14ac:dyDescent="0.15">
      <c r="A79" s="184" t="s">
        <v>223</v>
      </c>
      <c r="B79" s="1998" t="s">
        <v>94</v>
      </c>
      <c r="C79" s="607">
        <v>64304</v>
      </c>
      <c r="D79" s="608">
        <v>133062</v>
      </c>
      <c r="E79" s="609">
        <v>179317</v>
      </c>
      <c r="F79" s="611">
        <v>126746</v>
      </c>
      <c r="G79" s="694">
        <v>97416</v>
      </c>
      <c r="H79" s="185">
        <v>95968</v>
      </c>
      <c r="I79" s="611">
        <v>102157</v>
      </c>
      <c r="J79" s="608">
        <v>117314</v>
      </c>
      <c r="K79" s="609">
        <v>135290</v>
      </c>
      <c r="L79" s="611">
        <v>152520</v>
      </c>
      <c r="M79" s="608">
        <v>107353</v>
      </c>
      <c r="N79" s="609">
        <v>125825</v>
      </c>
      <c r="O79" s="611">
        <v>118004</v>
      </c>
      <c r="P79" s="608">
        <v>139161</v>
      </c>
      <c r="Q79" s="613">
        <v>177665</v>
      </c>
      <c r="R79" s="611">
        <v>200489</v>
      </c>
      <c r="S79" s="608">
        <v>217223</v>
      </c>
      <c r="T79" s="609">
        <v>185956</v>
      </c>
      <c r="U79" s="610">
        <v>178866</v>
      </c>
      <c r="V79" s="608">
        <v>201133</v>
      </c>
      <c r="W79" s="614">
        <v>228936</v>
      </c>
      <c r="X79" s="610">
        <v>187754</v>
      </c>
      <c r="Y79" s="612">
        <v>198715</v>
      </c>
      <c r="Z79" s="609">
        <v>169074</v>
      </c>
      <c r="AA79" s="610">
        <v>139140</v>
      </c>
      <c r="AB79" s="612">
        <v>160044</v>
      </c>
      <c r="AC79" s="609">
        <v>144419</v>
      </c>
      <c r="AD79" s="611">
        <v>191277</v>
      </c>
      <c r="AE79" s="612">
        <v>153269</v>
      </c>
      <c r="AF79" s="609">
        <v>153269</v>
      </c>
      <c r="AG79" s="611">
        <v>145964</v>
      </c>
      <c r="AH79" s="608">
        <v>127511</v>
      </c>
      <c r="AI79" s="609">
        <v>113966</v>
      </c>
      <c r="AJ79" s="611">
        <v>150284</v>
      </c>
      <c r="AK79" s="608">
        <v>218530</v>
      </c>
      <c r="AL79" s="615">
        <v>146748</v>
      </c>
    </row>
    <row r="80" spans="1:38" ht="14.25" customHeight="1" x14ac:dyDescent="0.15">
      <c r="A80" s="186" t="s">
        <v>223</v>
      </c>
      <c r="B80" s="2000" t="s">
        <v>96</v>
      </c>
      <c r="C80" s="616">
        <v>177</v>
      </c>
      <c r="D80" s="617">
        <v>191</v>
      </c>
      <c r="E80" s="618">
        <v>219</v>
      </c>
      <c r="F80" s="262">
        <v>167</v>
      </c>
      <c r="G80" s="632">
        <v>136</v>
      </c>
      <c r="H80" s="187">
        <v>145</v>
      </c>
      <c r="I80" s="262">
        <v>125</v>
      </c>
      <c r="J80" s="617">
        <v>140</v>
      </c>
      <c r="K80" s="618">
        <v>132</v>
      </c>
      <c r="L80" s="262">
        <v>182</v>
      </c>
      <c r="M80" s="617">
        <v>167</v>
      </c>
      <c r="N80" s="618">
        <v>177</v>
      </c>
      <c r="O80" s="262">
        <v>179</v>
      </c>
      <c r="P80" s="617">
        <v>188</v>
      </c>
      <c r="Q80" s="621">
        <v>226</v>
      </c>
      <c r="R80" s="262">
        <v>280</v>
      </c>
      <c r="S80" s="617">
        <v>280</v>
      </c>
      <c r="T80" s="618">
        <v>279</v>
      </c>
      <c r="U80" s="619">
        <v>283</v>
      </c>
      <c r="V80" s="617">
        <v>292</v>
      </c>
      <c r="W80" s="621">
        <v>302</v>
      </c>
      <c r="X80" s="619">
        <v>313</v>
      </c>
      <c r="Y80" s="620">
        <v>279</v>
      </c>
      <c r="Z80" s="618">
        <v>173</v>
      </c>
      <c r="AA80" s="619">
        <v>128</v>
      </c>
      <c r="AB80" s="620">
        <v>134</v>
      </c>
      <c r="AC80" s="618">
        <v>149</v>
      </c>
      <c r="AD80" s="262">
        <v>162</v>
      </c>
      <c r="AE80" s="620">
        <v>159</v>
      </c>
      <c r="AF80" s="618">
        <v>159</v>
      </c>
      <c r="AG80" s="262">
        <v>138</v>
      </c>
      <c r="AH80" s="617">
        <v>166</v>
      </c>
      <c r="AI80" s="618">
        <v>187</v>
      </c>
      <c r="AJ80" s="262">
        <v>208</v>
      </c>
      <c r="AK80" s="617">
        <v>229</v>
      </c>
      <c r="AL80" s="622">
        <v>214</v>
      </c>
    </row>
    <row r="81" spans="1:46" ht="14.25" customHeight="1" x14ac:dyDescent="0.15">
      <c r="A81" s="182" t="s">
        <v>42</v>
      </c>
      <c r="B81" s="1997" t="s">
        <v>93</v>
      </c>
      <c r="C81" s="598">
        <v>1764</v>
      </c>
      <c r="D81" s="599">
        <v>3105</v>
      </c>
      <c r="E81" s="600">
        <v>3438</v>
      </c>
      <c r="F81" s="602">
        <v>2962</v>
      </c>
      <c r="G81" s="676">
        <v>2504</v>
      </c>
      <c r="H81" s="183">
        <v>2821</v>
      </c>
      <c r="I81" s="602">
        <v>3283</v>
      </c>
      <c r="J81" s="599">
        <v>2363</v>
      </c>
      <c r="K81" s="600">
        <v>3590</v>
      </c>
      <c r="L81" s="602">
        <v>3345</v>
      </c>
      <c r="M81" s="599">
        <v>3250</v>
      </c>
      <c r="N81" s="600">
        <v>3417</v>
      </c>
      <c r="O81" s="602">
        <v>2506</v>
      </c>
      <c r="P81" s="599">
        <v>2754</v>
      </c>
      <c r="Q81" s="604">
        <v>3115</v>
      </c>
      <c r="R81" s="602">
        <v>2706</v>
      </c>
      <c r="S81" s="599">
        <v>2369</v>
      </c>
      <c r="T81" s="600">
        <v>1645</v>
      </c>
      <c r="U81" s="601">
        <v>1622</v>
      </c>
      <c r="V81" s="599">
        <v>1429</v>
      </c>
      <c r="W81" s="605">
        <v>1452</v>
      </c>
      <c r="X81" s="601">
        <v>1516</v>
      </c>
      <c r="Y81" s="603">
        <v>2247</v>
      </c>
      <c r="Z81" s="600">
        <v>3308</v>
      </c>
      <c r="AA81" s="601">
        <v>2662</v>
      </c>
      <c r="AB81" s="603">
        <v>2552</v>
      </c>
      <c r="AC81" s="600">
        <v>2331</v>
      </c>
      <c r="AD81" s="602">
        <v>3233</v>
      </c>
      <c r="AE81" s="603">
        <v>2591</v>
      </c>
      <c r="AF81" s="600">
        <v>2591</v>
      </c>
      <c r="AG81" s="602">
        <v>2572</v>
      </c>
      <c r="AH81" s="599">
        <v>2193</v>
      </c>
      <c r="AI81" s="600">
        <v>2047</v>
      </c>
      <c r="AJ81" s="602">
        <v>2603</v>
      </c>
      <c r="AK81" s="599">
        <v>2710</v>
      </c>
      <c r="AL81" s="606">
        <v>3259</v>
      </c>
    </row>
    <row r="82" spans="1:46" ht="14.25" customHeight="1" x14ac:dyDescent="0.15">
      <c r="A82" s="184" t="s">
        <v>124</v>
      </c>
      <c r="B82" s="1998" t="s">
        <v>94</v>
      </c>
      <c r="C82" s="607">
        <v>157230</v>
      </c>
      <c r="D82" s="608">
        <v>268589</v>
      </c>
      <c r="E82" s="609">
        <v>292843</v>
      </c>
      <c r="F82" s="611">
        <v>256237</v>
      </c>
      <c r="G82" s="694">
        <v>226363</v>
      </c>
      <c r="H82" s="185">
        <v>264327</v>
      </c>
      <c r="I82" s="611">
        <v>352179</v>
      </c>
      <c r="J82" s="608">
        <v>284130</v>
      </c>
      <c r="K82" s="609">
        <v>530593</v>
      </c>
      <c r="L82" s="611">
        <v>53056</v>
      </c>
      <c r="M82" s="608">
        <v>488987</v>
      </c>
      <c r="N82" s="609">
        <v>558392</v>
      </c>
      <c r="O82" s="611">
        <v>468145</v>
      </c>
      <c r="P82" s="608">
        <v>626678</v>
      </c>
      <c r="Q82" s="613">
        <v>846088</v>
      </c>
      <c r="R82" s="611">
        <v>766095</v>
      </c>
      <c r="S82" s="608">
        <v>645551</v>
      </c>
      <c r="T82" s="609">
        <v>482048</v>
      </c>
      <c r="U82" s="610">
        <v>557306</v>
      </c>
      <c r="V82" s="608">
        <v>474313</v>
      </c>
      <c r="W82" s="614">
        <v>482909</v>
      </c>
      <c r="X82" s="610">
        <v>404490</v>
      </c>
      <c r="Y82" s="612">
        <v>363246</v>
      </c>
      <c r="Z82" s="609">
        <v>403238</v>
      </c>
      <c r="AA82" s="610">
        <v>312238</v>
      </c>
      <c r="AB82" s="612">
        <v>300341</v>
      </c>
      <c r="AC82" s="609">
        <v>281243</v>
      </c>
      <c r="AD82" s="611">
        <v>391731</v>
      </c>
      <c r="AE82" s="612">
        <v>321216</v>
      </c>
      <c r="AF82" s="609">
        <v>321216</v>
      </c>
      <c r="AG82" s="611">
        <v>351458</v>
      </c>
      <c r="AH82" s="608">
        <v>302828</v>
      </c>
      <c r="AI82" s="609">
        <v>281943</v>
      </c>
      <c r="AJ82" s="611">
        <v>359645</v>
      </c>
      <c r="AK82" s="608">
        <v>386978</v>
      </c>
      <c r="AL82" s="615">
        <v>469198</v>
      </c>
    </row>
    <row r="83" spans="1:46" ht="14.25" customHeight="1" x14ac:dyDescent="0.15">
      <c r="A83" s="186" t="s">
        <v>124</v>
      </c>
      <c r="B83" s="2000" t="s">
        <v>96</v>
      </c>
      <c r="C83" s="616">
        <v>89</v>
      </c>
      <c r="D83" s="617">
        <v>87</v>
      </c>
      <c r="E83" s="618">
        <v>85</v>
      </c>
      <c r="F83" s="262">
        <v>87</v>
      </c>
      <c r="G83" s="632">
        <v>90</v>
      </c>
      <c r="H83" s="187">
        <v>94</v>
      </c>
      <c r="I83" s="262">
        <v>107</v>
      </c>
      <c r="J83" s="617">
        <v>120</v>
      </c>
      <c r="K83" s="618">
        <v>148</v>
      </c>
      <c r="L83" s="262">
        <v>161</v>
      </c>
      <c r="M83" s="617">
        <v>150</v>
      </c>
      <c r="N83" s="618">
        <v>163</v>
      </c>
      <c r="O83" s="262">
        <v>187</v>
      </c>
      <c r="P83" s="617">
        <v>228</v>
      </c>
      <c r="Q83" s="621">
        <v>272</v>
      </c>
      <c r="R83" s="262">
        <v>283</v>
      </c>
      <c r="S83" s="617">
        <v>273</v>
      </c>
      <c r="T83" s="618">
        <v>293</v>
      </c>
      <c r="U83" s="619">
        <v>344</v>
      </c>
      <c r="V83" s="617">
        <v>332</v>
      </c>
      <c r="W83" s="621">
        <v>333</v>
      </c>
      <c r="X83" s="619">
        <v>267</v>
      </c>
      <c r="Y83" s="620">
        <v>162</v>
      </c>
      <c r="Z83" s="618">
        <v>122</v>
      </c>
      <c r="AA83" s="619">
        <v>117</v>
      </c>
      <c r="AB83" s="620">
        <v>118</v>
      </c>
      <c r="AC83" s="618">
        <v>121</v>
      </c>
      <c r="AD83" s="262">
        <v>121</v>
      </c>
      <c r="AE83" s="620">
        <v>124</v>
      </c>
      <c r="AF83" s="618">
        <v>124</v>
      </c>
      <c r="AG83" s="262">
        <v>137</v>
      </c>
      <c r="AH83" s="617">
        <v>138</v>
      </c>
      <c r="AI83" s="618">
        <v>138</v>
      </c>
      <c r="AJ83" s="262">
        <v>138</v>
      </c>
      <c r="AK83" s="617">
        <v>143</v>
      </c>
      <c r="AL83" s="622">
        <v>144</v>
      </c>
    </row>
    <row r="84" spans="1:46" ht="14.25" customHeight="1" x14ac:dyDescent="0.15">
      <c r="A84" s="182" t="s">
        <v>43</v>
      </c>
      <c r="B84" s="1997" t="s">
        <v>93</v>
      </c>
      <c r="C84" s="598">
        <v>446</v>
      </c>
      <c r="D84" s="599">
        <v>984</v>
      </c>
      <c r="E84" s="600">
        <v>1148</v>
      </c>
      <c r="F84" s="602">
        <v>981</v>
      </c>
      <c r="G84" s="676">
        <v>969</v>
      </c>
      <c r="H84" s="183">
        <v>867</v>
      </c>
      <c r="I84" s="602">
        <v>865</v>
      </c>
      <c r="J84" s="599">
        <v>737</v>
      </c>
      <c r="K84" s="600">
        <v>880</v>
      </c>
      <c r="L84" s="602">
        <v>732</v>
      </c>
      <c r="M84" s="599">
        <v>691</v>
      </c>
      <c r="N84" s="600">
        <v>631</v>
      </c>
      <c r="O84" s="602">
        <v>438</v>
      </c>
      <c r="P84" s="599">
        <v>382</v>
      </c>
      <c r="Q84" s="604">
        <v>480</v>
      </c>
      <c r="R84" s="602">
        <v>389</v>
      </c>
      <c r="S84" s="599">
        <v>433</v>
      </c>
      <c r="T84" s="600">
        <v>409</v>
      </c>
      <c r="U84" s="601">
        <v>410</v>
      </c>
      <c r="V84" s="599">
        <v>410</v>
      </c>
      <c r="W84" s="605">
        <v>432</v>
      </c>
      <c r="X84" s="601">
        <v>325</v>
      </c>
      <c r="Y84" s="603">
        <v>409</v>
      </c>
      <c r="Z84" s="600">
        <v>650</v>
      </c>
      <c r="AA84" s="601">
        <v>757</v>
      </c>
      <c r="AB84" s="603">
        <v>893</v>
      </c>
      <c r="AC84" s="600">
        <v>793</v>
      </c>
      <c r="AD84" s="602">
        <v>1075</v>
      </c>
      <c r="AE84" s="603">
        <v>907</v>
      </c>
      <c r="AF84" s="600">
        <v>907</v>
      </c>
      <c r="AG84" s="602">
        <v>795</v>
      </c>
      <c r="AH84" s="599">
        <v>894</v>
      </c>
      <c r="AI84" s="600">
        <v>944</v>
      </c>
      <c r="AJ84" s="602">
        <v>1011</v>
      </c>
      <c r="AK84" s="599">
        <v>1124</v>
      </c>
      <c r="AL84" s="606">
        <v>1065</v>
      </c>
    </row>
    <row r="85" spans="1:46" ht="14.25" customHeight="1" x14ac:dyDescent="0.15">
      <c r="A85" s="184" t="s">
        <v>224</v>
      </c>
      <c r="B85" s="1998" t="s">
        <v>94</v>
      </c>
      <c r="C85" s="607">
        <v>116414</v>
      </c>
      <c r="D85" s="608">
        <v>344382</v>
      </c>
      <c r="E85" s="609">
        <v>268922</v>
      </c>
      <c r="F85" s="611">
        <v>224585</v>
      </c>
      <c r="G85" s="694">
        <v>223810</v>
      </c>
      <c r="H85" s="185">
        <v>197639</v>
      </c>
      <c r="I85" s="611">
        <v>199380</v>
      </c>
      <c r="J85" s="608">
        <v>176536</v>
      </c>
      <c r="K85" s="609">
        <v>218189</v>
      </c>
      <c r="L85" s="611">
        <v>182823</v>
      </c>
      <c r="M85" s="608">
        <v>173739</v>
      </c>
      <c r="N85" s="609">
        <v>162286</v>
      </c>
      <c r="O85" s="611">
        <v>121046</v>
      </c>
      <c r="P85" s="608">
        <v>118146</v>
      </c>
      <c r="Q85" s="613">
        <v>158305</v>
      </c>
      <c r="R85" s="611">
        <v>137843</v>
      </c>
      <c r="S85" s="608">
        <v>144551</v>
      </c>
      <c r="T85" s="609">
        <v>134382</v>
      </c>
      <c r="U85" s="610">
        <v>127822</v>
      </c>
      <c r="V85" s="608">
        <v>126928</v>
      </c>
      <c r="W85" s="614">
        <v>138634</v>
      </c>
      <c r="X85" s="610">
        <v>119671</v>
      </c>
      <c r="Y85" s="612">
        <v>156410</v>
      </c>
      <c r="Z85" s="609">
        <v>198480</v>
      </c>
      <c r="AA85" s="610">
        <v>192581</v>
      </c>
      <c r="AB85" s="612">
        <v>224046</v>
      </c>
      <c r="AC85" s="609">
        <v>203587</v>
      </c>
      <c r="AD85" s="611">
        <v>297485</v>
      </c>
      <c r="AE85" s="612">
        <v>270625</v>
      </c>
      <c r="AF85" s="609">
        <v>270625</v>
      </c>
      <c r="AG85" s="611">
        <v>232417</v>
      </c>
      <c r="AH85" s="608">
        <v>247015</v>
      </c>
      <c r="AI85" s="609">
        <v>232458</v>
      </c>
      <c r="AJ85" s="611">
        <v>238262</v>
      </c>
      <c r="AK85" s="608">
        <v>282738</v>
      </c>
      <c r="AL85" s="615">
        <v>307637</v>
      </c>
    </row>
    <row r="86" spans="1:46" ht="14.25" customHeight="1" x14ac:dyDescent="0.15">
      <c r="A86" s="186" t="s">
        <v>224</v>
      </c>
      <c r="B86" s="2000" t="s">
        <v>96</v>
      </c>
      <c r="C86" s="616">
        <v>261</v>
      </c>
      <c r="D86" s="617">
        <v>248</v>
      </c>
      <c r="E86" s="618">
        <v>234</v>
      </c>
      <c r="F86" s="262">
        <v>229</v>
      </c>
      <c r="G86" s="632">
        <v>231</v>
      </c>
      <c r="H86" s="187">
        <v>228</v>
      </c>
      <c r="I86" s="262">
        <v>231</v>
      </c>
      <c r="J86" s="617">
        <v>239</v>
      </c>
      <c r="K86" s="618">
        <v>248</v>
      </c>
      <c r="L86" s="262">
        <v>250</v>
      </c>
      <c r="M86" s="617">
        <v>251</v>
      </c>
      <c r="N86" s="618">
        <v>257</v>
      </c>
      <c r="O86" s="262">
        <v>276</v>
      </c>
      <c r="P86" s="617">
        <v>309</v>
      </c>
      <c r="Q86" s="621">
        <v>330</v>
      </c>
      <c r="R86" s="262">
        <v>354</v>
      </c>
      <c r="S86" s="617">
        <v>334</v>
      </c>
      <c r="T86" s="618">
        <v>328</v>
      </c>
      <c r="U86" s="619">
        <v>312</v>
      </c>
      <c r="V86" s="617">
        <v>310</v>
      </c>
      <c r="W86" s="621">
        <v>321</v>
      </c>
      <c r="X86" s="619">
        <v>368</v>
      </c>
      <c r="Y86" s="620">
        <v>383</v>
      </c>
      <c r="Z86" s="618">
        <v>305</v>
      </c>
      <c r="AA86" s="619">
        <v>254</v>
      </c>
      <c r="AB86" s="620">
        <v>251</v>
      </c>
      <c r="AC86" s="618">
        <v>257</v>
      </c>
      <c r="AD86" s="262">
        <v>277</v>
      </c>
      <c r="AE86" s="620">
        <v>298</v>
      </c>
      <c r="AF86" s="618">
        <v>298</v>
      </c>
      <c r="AG86" s="262">
        <v>292</v>
      </c>
      <c r="AH86" s="617">
        <v>276</v>
      </c>
      <c r="AI86" s="618">
        <v>246</v>
      </c>
      <c r="AJ86" s="262">
        <v>236</v>
      </c>
      <c r="AK86" s="617">
        <v>252</v>
      </c>
      <c r="AL86" s="622">
        <v>289</v>
      </c>
    </row>
    <row r="87" spans="1:46" ht="14.25" customHeight="1" x14ac:dyDescent="0.15">
      <c r="A87" s="182" t="s">
        <v>44</v>
      </c>
      <c r="B87" s="1997" t="s">
        <v>93</v>
      </c>
      <c r="C87" s="598">
        <v>1650</v>
      </c>
      <c r="D87" s="599">
        <v>2872</v>
      </c>
      <c r="E87" s="600">
        <v>3605</v>
      </c>
      <c r="F87" s="602">
        <v>3952</v>
      </c>
      <c r="G87" s="676">
        <v>3720</v>
      </c>
      <c r="H87" s="183">
        <v>3521</v>
      </c>
      <c r="I87" s="602">
        <v>3498</v>
      </c>
      <c r="J87" s="599">
        <v>3199</v>
      </c>
      <c r="K87" s="600">
        <v>5539</v>
      </c>
      <c r="L87" s="602">
        <v>3845</v>
      </c>
      <c r="M87" s="599">
        <v>4713</v>
      </c>
      <c r="N87" s="600">
        <v>5699</v>
      </c>
      <c r="O87" s="602">
        <v>4448</v>
      </c>
      <c r="P87" s="599">
        <v>4605</v>
      </c>
      <c r="Q87" s="604">
        <v>4295</v>
      </c>
      <c r="R87" s="602">
        <v>3308</v>
      </c>
      <c r="S87" s="599">
        <v>3608</v>
      </c>
      <c r="T87" s="600">
        <v>3132</v>
      </c>
      <c r="U87" s="601">
        <v>3293</v>
      </c>
      <c r="V87" s="599">
        <v>3204</v>
      </c>
      <c r="W87" s="605">
        <v>3528</v>
      </c>
      <c r="X87" s="601">
        <v>2883</v>
      </c>
      <c r="Y87" s="603">
        <v>3453</v>
      </c>
      <c r="Z87" s="600">
        <v>3384</v>
      </c>
      <c r="AA87" s="601">
        <v>3312</v>
      </c>
      <c r="AB87" s="603">
        <v>3233</v>
      </c>
      <c r="AC87" s="600">
        <v>3090</v>
      </c>
      <c r="AD87" s="602">
        <v>3768</v>
      </c>
      <c r="AE87" s="603">
        <v>3369</v>
      </c>
      <c r="AF87" s="600">
        <v>3369</v>
      </c>
      <c r="AG87" s="602">
        <v>3115</v>
      </c>
      <c r="AH87" s="599">
        <v>3266</v>
      </c>
      <c r="AI87" s="600">
        <v>2741</v>
      </c>
      <c r="AJ87" s="602">
        <v>3110</v>
      </c>
      <c r="AK87" s="599">
        <v>3078</v>
      </c>
      <c r="AL87" s="606">
        <v>3741</v>
      </c>
    </row>
    <row r="88" spans="1:46" ht="14.25" customHeight="1" x14ac:dyDescent="0.15">
      <c r="A88" s="184" t="s">
        <v>125</v>
      </c>
      <c r="B88" s="1998" t="s">
        <v>94</v>
      </c>
      <c r="C88" s="607">
        <v>152989</v>
      </c>
      <c r="D88" s="608">
        <v>276790</v>
      </c>
      <c r="E88" s="609">
        <v>339512</v>
      </c>
      <c r="F88" s="611">
        <v>342210</v>
      </c>
      <c r="G88" s="694">
        <v>304754</v>
      </c>
      <c r="H88" s="185">
        <v>274848</v>
      </c>
      <c r="I88" s="611">
        <v>276731</v>
      </c>
      <c r="J88" s="608">
        <v>272045</v>
      </c>
      <c r="K88" s="609">
        <v>385520</v>
      </c>
      <c r="L88" s="611">
        <v>269222</v>
      </c>
      <c r="M88" s="608">
        <v>299311</v>
      </c>
      <c r="N88" s="609">
        <v>273600</v>
      </c>
      <c r="O88" s="611">
        <v>184818</v>
      </c>
      <c r="P88" s="608">
        <v>184002</v>
      </c>
      <c r="Q88" s="613">
        <v>256472</v>
      </c>
      <c r="R88" s="611">
        <v>324409</v>
      </c>
      <c r="S88" s="608">
        <v>322304</v>
      </c>
      <c r="T88" s="609">
        <v>308801</v>
      </c>
      <c r="U88" s="610">
        <v>376500</v>
      </c>
      <c r="V88" s="608">
        <v>440576</v>
      </c>
      <c r="W88" s="614">
        <v>553096</v>
      </c>
      <c r="X88" s="610">
        <v>413721</v>
      </c>
      <c r="Y88" s="612">
        <v>400962</v>
      </c>
      <c r="Z88" s="609">
        <v>310266</v>
      </c>
      <c r="AA88" s="610">
        <v>286769</v>
      </c>
      <c r="AB88" s="612">
        <v>265153</v>
      </c>
      <c r="AC88" s="609">
        <v>244689</v>
      </c>
      <c r="AD88" s="611">
        <v>294491</v>
      </c>
      <c r="AE88" s="612">
        <v>257211</v>
      </c>
      <c r="AF88" s="609">
        <v>257211</v>
      </c>
      <c r="AG88" s="611">
        <v>234868</v>
      </c>
      <c r="AH88" s="608">
        <v>242255</v>
      </c>
      <c r="AI88" s="609">
        <v>204300</v>
      </c>
      <c r="AJ88" s="611">
        <v>231982</v>
      </c>
      <c r="AK88" s="608">
        <v>232629</v>
      </c>
      <c r="AL88" s="615">
        <v>288684</v>
      </c>
    </row>
    <row r="89" spans="1:46" ht="14.25" customHeight="1" x14ac:dyDescent="0.15">
      <c r="A89" s="186" t="s">
        <v>125</v>
      </c>
      <c r="B89" s="2000" t="s">
        <v>96</v>
      </c>
      <c r="C89" s="616">
        <v>93</v>
      </c>
      <c r="D89" s="617">
        <v>96</v>
      </c>
      <c r="E89" s="618">
        <v>94</v>
      </c>
      <c r="F89" s="262">
        <v>87</v>
      </c>
      <c r="G89" s="632">
        <v>82</v>
      </c>
      <c r="H89" s="187">
        <v>78</v>
      </c>
      <c r="I89" s="262">
        <v>79</v>
      </c>
      <c r="J89" s="617">
        <v>85</v>
      </c>
      <c r="K89" s="618">
        <v>70</v>
      </c>
      <c r="L89" s="262">
        <v>70</v>
      </c>
      <c r="M89" s="617">
        <v>64</v>
      </c>
      <c r="N89" s="618">
        <v>48</v>
      </c>
      <c r="O89" s="262">
        <v>42</v>
      </c>
      <c r="P89" s="617">
        <v>40</v>
      </c>
      <c r="Q89" s="621">
        <v>60</v>
      </c>
      <c r="R89" s="262">
        <v>98</v>
      </c>
      <c r="S89" s="617">
        <v>89</v>
      </c>
      <c r="T89" s="618">
        <v>99</v>
      </c>
      <c r="U89" s="619">
        <v>114</v>
      </c>
      <c r="V89" s="617">
        <v>138</v>
      </c>
      <c r="W89" s="621">
        <v>157</v>
      </c>
      <c r="X89" s="619">
        <v>144</v>
      </c>
      <c r="Y89" s="620">
        <v>116</v>
      </c>
      <c r="Z89" s="618">
        <v>92</v>
      </c>
      <c r="AA89" s="619">
        <v>87</v>
      </c>
      <c r="AB89" s="620">
        <v>82</v>
      </c>
      <c r="AC89" s="618">
        <v>79</v>
      </c>
      <c r="AD89" s="262">
        <v>78</v>
      </c>
      <c r="AE89" s="620">
        <v>76</v>
      </c>
      <c r="AF89" s="618">
        <v>76</v>
      </c>
      <c r="AG89" s="262">
        <v>75</v>
      </c>
      <c r="AH89" s="617">
        <v>74</v>
      </c>
      <c r="AI89" s="618">
        <v>75</v>
      </c>
      <c r="AJ89" s="262">
        <v>75</v>
      </c>
      <c r="AK89" s="617">
        <v>76</v>
      </c>
      <c r="AL89" s="622">
        <v>77</v>
      </c>
    </row>
    <row r="90" spans="1:46" ht="14.25" customHeight="1" x14ac:dyDescent="0.15">
      <c r="A90" s="182" t="s">
        <v>45</v>
      </c>
      <c r="B90" s="1997" t="s">
        <v>93</v>
      </c>
      <c r="C90" s="598">
        <v>154</v>
      </c>
      <c r="D90" s="599">
        <v>246</v>
      </c>
      <c r="E90" s="600">
        <v>267</v>
      </c>
      <c r="F90" s="602">
        <v>225</v>
      </c>
      <c r="G90" s="676">
        <v>212</v>
      </c>
      <c r="H90" s="183">
        <v>225</v>
      </c>
      <c r="I90" s="602">
        <v>199</v>
      </c>
      <c r="J90" s="599">
        <v>171</v>
      </c>
      <c r="K90" s="600">
        <v>155</v>
      </c>
      <c r="L90" s="602">
        <v>114</v>
      </c>
      <c r="M90" s="599">
        <v>86</v>
      </c>
      <c r="N90" s="600">
        <v>89</v>
      </c>
      <c r="O90" s="602">
        <v>76</v>
      </c>
      <c r="P90" s="599">
        <v>60</v>
      </c>
      <c r="Q90" s="604">
        <v>42</v>
      </c>
      <c r="R90" s="602">
        <v>32</v>
      </c>
      <c r="S90" s="599">
        <v>48</v>
      </c>
      <c r="T90" s="600">
        <v>41</v>
      </c>
      <c r="U90" s="601">
        <v>44</v>
      </c>
      <c r="V90" s="599">
        <v>57</v>
      </c>
      <c r="W90" s="605">
        <v>67</v>
      </c>
      <c r="X90" s="601">
        <v>63</v>
      </c>
      <c r="Y90" s="603">
        <v>110</v>
      </c>
      <c r="Z90" s="600">
        <v>207</v>
      </c>
      <c r="AA90" s="601">
        <v>264</v>
      </c>
      <c r="AB90" s="603">
        <v>316</v>
      </c>
      <c r="AC90" s="600">
        <v>275</v>
      </c>
      <c r="AD90" s="602">
        <v>381</v>
      </c>
      <c r="AE90" s="603">
        <v>343</v>
      </c>
      <c r="AF90" s="600">
        <v>343</v>
      </c>
      <c r="AG90" s="602">
        <v>352</v>
      </c>
      <c r="AH90" s="599">
        <v>343</v>
      </c>
      <c r="AI90" s="600">
        <v>320</v>
      </c>
      <c r="AJ90" s="602">
        <v>344</v>
      </c>
      <c r="AK90" s="599">
        <v>351</v>
      </c>
      <c r="AL90" s="606">
        <v>692</v>
      </c>
    </row>
    <row r="91" spans="1:46" ht="14.25" customHeight="1" x14ac:dyDescent="0.15">
      <c r="A91" s="184" t="s">
        <v>225</v>
      </c>
      <c r="B91" s="1998" t="s">
        <v>94</v>
      </c>
      <c r="C91" s="607">
        <v>83847</v>
      </c>
      <c r="D91" s="608">
        <v>108302</v>
      </c>
      <c r="E91" s="609">
        <v>114866</v>
      </c>
      <c r="F91" s="611">
        <v>105085</v>
      </c>
      <c r="G91" s="694">
        <v>111336</v>
      </c>
      <c r="H91" s="185">
        <v>127981</v>
      </c>
      <c r="I91" s="611">
        <v>118071</v>
      </c>
      <c r="J91" s="608">
        <v>100786</v>
      </c>
      <c r="K91" s="609">
        <v>107856</v>
      </c>
      <c r="L91" s="611">
        <v>98683</v>
      </c>
      <c r="M91" s="608">
        <v>75617</v>
      </c>
      <c r="N91" s="609">
        <v>81958</v>
      </c>
      <c r="O91" s="611">
        <v>68936</v>
      </c>
      <c r="P91" s="608">
        <v>51752</v>
      </c>
      <c r="Q91" s="613">
        <v>45353</v>
      </c>
      <c r="R91" s="611">
        <v>54709</v>
      </c>
      <c r="S91" s="608">
        <v>75018</v>
      </c>
      <c r="T91" s="609">
        <v>48136</v>
      </c>
      <c r="U91" s="610">
        <v>55165</v>
      </c>
      <c r="V91" s="608">
        <v>57856</v>
      </c>
      <c r="W91" s="614">
        <v>58881</v>
      </c>
      <c r="X91" s="610">
        <v>59229</v>
      </c>
      <c r="Y91" s="612">
        <v>81733</v>
      </c>
      <c r="Z91" s="609">
        <v>95914</v>
      </c>
      <c r="AA91" s="610">
        <v>123524</v>
      </c>
      <c r="AB91" s="612">
        <v>145420</v>
      </c>
      <c r="AC91" s="609">
        <v>122257</v>
      </c>
      <c r="AD91" s="611">
        <v>158811</v>
      </c>
      <c r="AE91" s="612">
        <v>132806</v>
      </c>
      <c r="AF91" s="609">
        <v>132806</v>
      </c>
      <c r="AG91" s="611">
        <v>118409</v>
      </c>
      <c r="AH91" s="608">
        <v>117462</v>
      </c>
      <c r="AI91" s="609">
        <v>97217</v>
      </c>
      <c r="AJ91" s="611">
        <v>91510</v>
      </c>
      <c r="AK91" s="608">
        <v>111505</v>
      </c>
      <c r="AL91" s="615">
        <v>317371</v>
      </c>
    </row>
    <row r="92" spans="1:46" ht="14.25" customHeight="1" x14ac:dyDescent="0.15">
      <c r="A92" s="186" t="s">
        <v>225</v>
      </c>
      <c r="B92" s="2000" t="s">
        <v>96</v>
      </c>
      <c r="C92" s="616">
        <v>545</v>
      </c>
      <c r="D92" s="617">
        <v>440</v>
      </c>
      <c r="E92" s="618">
        <v>430</v>
      </c>
      <c r="F92" s="262">
        <v>468</v>
      </c>
      <c r="G92" s="632">
        <v>525</v>
      </c>
      <c r="H92" s="187">
        <v>570</v>
      </c>
      <c r="I92" s="262">
        <v>593</v>
      </c>
      <c r="J92" s="617">
        <v>591</v>
      </c>
      <c r="K92" s="618">
        <v>696</v>
      </c>
      <c r="L92" s="262">
        <v>868</v>
      </c>
      <c r="M92" s="617">
        <v>880</v>
      </c>
      <c r="N92" s="618">
        <v>921</v>
      </c>
      <c r="O92" s="262">
        <v>904</v>
      </c>
      <c r="P92" s="617">
        <v>860</v>
      </c>
      <c r="Q92" s="621">
        <v>1073</v>
      </c>
      <c r="R92" s="262">
        <v>1707</v>
      </c>
      <c r="S92" s="617">
        <v>1558</v>
      </c>
      <c r="T92" s="618">
        <v>1184</v>
      </c>
      <c r="U92" s="619">
        <v>1257</v>
      </c>
      <c r="V92" s="617">
        <v>1007</v>
      </c>
      <c r="W92" s="621">
        <v>873</v>
      </c>
      <c r="X92" s="619">
        <v>947</v>
      </c>
      <c r="Y92" s="620">
        <v>742</v>
      </c>
      <c r="Z92" s="618">
        <v>464</v>
      </c>
      <c r="AA92" s="619">
        <v>468</v>
      </c>
      <c r="AB92" s="620">
        <v>461</v>
      </c>
      <c r="AC92" s="618">
        <v>444</v>
      </c>
      <c r="AD92" s="262">
        <v>417</v>
      </c>
      <c r="AE92" s="620">
        <v>387</v>
      </c>
      <c r="AF92" s="618">
        <v>387</v>
      </c>
      <c r="AG92" s="262">
        <v>337</v>
      </c>
      <c r="AH92" s="617">
        <v>343</v>
      </c>
      <c r="AI92" s="618">
        <v>304</v>
      </c>
      <c r="AJ92" s="262">
        <v>266</v>
      </c>
      <c r="AK92" s="617">
        <v>317</v>
      </c>
      <c r="AL92" s="622">
        <v>458</v>
      </c>
    </row>
    <row r="93" spans="1:46" s="41" customFormat="1" ht="14.25" customHeight="1" x14ac:dyDescent="0.15">
      <c r="A93" s="200" t="s">
        <v>47</v>
      </c>
      <c r="B93" s="2001" t="s">
        <v>93</v>
      </c>
      <c r="C93" s="2002">
        <v>148.327</v>
      </c>
      <c r="D93" s="637">
        <v>186.66200000000001</v>
      </c>
      <c r="E93" s="625">
        <v>187.792</v>
      </c>
      <c r="F93" s="638">
        <v>165.685</v>
      </c>
      <c r="G93" s="708">
        <v>179.51599999999999</v>
      </c>
      <c r="H93" s="188">
        <v>189.447</v>
      </c>
      <c r="I93" s="638">
        <v>162.22399999999999</v>
      </c>
      <c r="J93" s="637">
        <v>141.86699999999999</v>
      </c>
      <c r="K93" s="625">
        <v>196.4</v>
      </c>
      <c r="L93" s="638">
        <v>181.535</v>
      </c>
      <c r="M93" s="637">
        <v>156.33500000000001</v>
      </c>
      <c r="N93" s="625">
        <v>166.81800000000001</v>
      </c>
      <c r="O93" s="638">
        <v>155.93899999999999</v>
      </c>
      <c r="P93" s="637">
        <v>166.67500000000001</v>
      </c>
      <c r="Q93" s="605">
        <v>156.47499999999999</v>
      </c>
      <c r="R93" s="638">
        <v>135.34100000000001</v>
      </c>
      <c r="S93" s="637">
        <v>142.35</v>
      </c>
      <c r="T93" s="625">
        <v>105.764</v>
      </c>
      <c r="U93" s="639">
        <v>133.06899999999999</v>
      </c>
      <c r="V93" s="637">
        <v>103.328</v>
      </c>
      <c r="W93" s="605">
        <v>134.22300000000001</v>
      </c>
      <c r="X93" s="639">
        <v>85.944000000000003</v>
      </c>
      <c r="Y93" s="640">
        <v>148.67699999999999</v>
      </c>
      <c r="Z93" s="625">
        <v>148.23699999999999</v>
      </c>
      <c r="AA93" s="639">
        <v>125.297</v>
      </c>
      <c r="AB93" s="640">
        <v>123.318</v>
      </c>
      <c r="AC93" s="625">
        <v>117.40900000000001</v>
      </c>
      <c r="AD93" s="638">
        <v>143.786</v>
      </c>
      <c r="AE93" s="640">
        <v>108.66500000000001</v>
      </c>
      <c r="AF93" s="625">
        <v>119.901</v>
      </c>
      <c r="AG93" s="638">
        <v>138.77600000000001</v>
      </c>
      <c r="AH93" s="637">
        <v>119.901</v>
      </c>
      <c r="AI93" s="625">
        <v>171.03800000000001</v>
      </c>
      <c r="AJ93" s="638">
        <v>138.11500000000001</v>
      </c>
      <c r="AK93" s="637">
        <v>142.15299999999999</v>
      </c>
      <c r="AL93" s="641">
        <v>147.92400000000001</v>
      </c>
      <c r="AO93" s="99"/>
      <c r="AP93" s="100"/>
      <c r="AQ93" s="100"/>
      <c r="AR93" s="100"/>
      <c r="AS93" s="99"/>
      <c r="AT93" s="99"/>
    </row>
    <row r="94" spans="1:46" s="41" customFormat="1" ht="14.25" customHeight="1" x14ac:dyDescent="0.15">
      <c r="A94" s="192" t="s">
        <v>126</v>
      </c>
      <c r="B94" s="2003" t="s">
        <v>94</v>
      </c>
      <c r="C94" s="2004">
        <v>96328.868000000002</v>
      </c>
      <c r="D94" s="642">
        <v>63813.803</v>
      </c>
      <c r="E94" s="643">
        <v>62505.792999999998</v>
      </c>
      <c r="F94" s="644">
        <v>51231.866000000002</v>
      </c>
      <c r="G94" s="2005">
        <v>52067.315000000002</v>
      </c>
      <c r="H94" s="193">
        <v>38107.373</v>
      </c>
      <c r="I94" s="644">
        <v>34274.724000000002</v>
      </c>
      <c r="J94" s="642">
        <v>35372.22</v>
      </c>
      <c r="K94" s="643">
        <v>63259.59</v>
      </c>
      <c r="L94" s="644">
        <v>48192.567999999999</v>
      </c>
      <c r="M94" s="642">
        <v>42628.108</v>
      </c>
      <c r="N94" s="643">
        <v>47818.449000000001</v>
      </c>
      <c r="O94" s="644">
        <v>42375.025000000001</v>
      </c>
      <c r="P94" s="642">
        <v>31778.422999999999</v>
      </c>
      <c r="Q94" s="614">
        <v>35359.379999999997</v>
      </c>
      <c r="R94" s="644">
        <v>37046.667000000001</v>
      </c>
      <c r="S94" s="642">
        <v>35706.798999999999</v>
      </c>
      <c r="T94" s="643">
        <v>40836.383999999998</v>
      </c>
      <c r="U94" s="645">
        <v>44011.364999999998</v>
      </c>
      <c r="V94" s="642">
        <v>52991.985000000001</v>
      </c>
      <c r="W94" s="614">
        <v>58642.966999999997</v>
      </c>
      <c r="X94" s="645">
        <v>55473.529000000002</v>
      </c>
      <c r="Y94" s="646">
        <v>64462.55</v>
      </c>
      <c r="Z94" s="643">
        <v>45363.858</v>
      </c>
      <c r="AA94" s="645">
        <v>43164.966999999997</v>
      </c>
      <c r="AB94" s="646">
        <v>45654.614999999998</v>
      </c>
      <c r="AC94" s="643">
        <v>44685.165999999997</v>
      </c>
      <c r="AD94" s="644">
        <v>72571.001999999993</v>
      </c>
      <c r="AE94" s="646">
        <v>53782.03</v>
      </c>
      <c r="AF94" s="643">
        <v>73970.315000000002</v>
      </c>
      <c r="AG94" s="644">
        <v>51696.385000000002</v>
      </c>
      <c r="AH94" s="642">
        <v>73970.315000000002</v>
      </c>
      <c r="AI94" s="643">
        <v>31948.631000000001</v>
      </c>
      <c r="AJ94" s="644">
        <v>31323.733</v>
      </c>
      <c r="AK94" s="642">
        <v>36205.262999999999</v>
      </c>
      <c r="AL94" s="647">
        <v>61429.125999999997</v>
      </c>
      <c r="AO94" s="99"/>
      <c r="AP94" s="100"/>
      <c r="AQ94" s="100"/>
      <c r="AR94" s="100"/>
      <c r="AS94" s="99"/>
      <c r="AT94" s="99"/>
    </row>
    <row r="95" spans="1:46" s="41" customFormat="1" ht="14.25" customHeight="1" x14ac:dyDescent="0.15">
      <c r="A95" s="197" t="s">
        <v>126</v>
      </c>
      <c r="B95" s="2000" t="s">
        <v>96</v>
      </c>
      <c r="C95" s="616">
        <v>649</v>
      </c>
      <c r="D95" s="617">
        <v>342</v>
      </c>
      <c r="E95" s="618">
        <v>333</v>
      </c>
      <c r="F95" s="262">
        <v>309</v>
      </c>
      <c r="G95" s="632">
        <v>290</v>
      </c>
      <c r="H95" s="187">
        <v>201</v>
      </c>
      <c r="I95" s="262">
        <v>221</v>
      </c>
      <c r="J95" s="617">
        <v>249</v>
      </c>
      <c r="K95" s="618">
        <v>322</v>
      </c>
      <c r="L95" s="262">
        <v>265</v>
      </c>
      <c r="M95" s="617">
        <v>273</v>
      </c>
      <c r="N95" s="618">
        <v>287</v>
      </c>
      <c r="O95" s="262">
        <v>272</v>
      </c>
      <c r="P95" s="617">
        <v>191</v>
      </c>
      <c r="Q95" s="621">
        <v>226</v>
      </c>
      <c r="R95" s="262">
        <v>274</v>
      </c>
      <c r="S95" s="617">
        <v>251</v>
      </c>
      <c r="T95" s="618">
        <v>386</v>
      </c>
      <c r="U95" s="619">
        <v>389</v>
      </c>
      <c r="V95" s="617">
        <v>513</v>
      </c>
      <c r="W95" s="621">
        <v>437</v>
      </c>
      <c r="X95" s="619">
        <v>645</v>
      </c>
      <c r="Y95" s="620">
        <v>434</v>
      </c>
      <c r="Z95" s="618">
        <v>306</v>
      </c>
      <c r="AA95" s="619">
        <v>345</v>
      </c>
      <c r="AB95" s="620">
        <v>370</v>
      </c>
      <c r="AC95" s="618">
        <v>381</v>
      </c>
      <c r="AD95" s="262">
        <v>505</v>
      </c>
      <c r="AE95" s="620">
        <v>495</v>
      </c>
      <c r="AF95" s="618">
        <v>617</v>
      </c>
      <c r="AG95" s="262">
        <v>373</v>
      </c>
      <c r="AH95" s="617">
        <v>617</v>
      </c>
      <c r="AI95" s="618">
        <v>187</v>
      </c>
      <c r="AJ95" s="262">
        <v>227</v>
      </c>
      <c r="AK95" s="617">
        <v>255</v>
      </c>
      <c r="AL95" s="622">
        <v>415</v>
      </c>
      <c r="AO95" s="99"/>
      <c r="AP95" s="100"/>
      <c r="AQ95" s="100"/>
      <c r="AR95" s="100"/>
      <c r="AS95" s="99"/>
      <c r="AT95" s="99"/>
    </row>
    <row r="96" spans="1:46" s="41" customFormat="1" ht="14.25" customHeight="1" x14ac:dyDescent="0.15">
      <c r="A96" s="200" t="s">
        <v>49</v>
      </c>
      <c r="B96" s="2001" t="s">
        <v>93</v>
      </c>
      <c r="C96" s="2002">
        <v>9.593</v>
      </c>
      <c r="D96" s="637">
        <v>2.298</v>
      </c>
      <c r="E96" s="625">
        <v>2.1579999999999999</v>
      </c>
      <c r="F96" s="638">
        <v>1.921</v>
      </c>
      <c r="G96" s="708">
        <v>1.96</v>
      </c>
      <c r="H96" s="188">
        <v>4.5730000000000004</v>
      </c>
      <c r="I96" s="638">
        <v>6.117</v>
      </c>
      <c r="J96" s="637">
        <v>4.3079999999999998</v>
      </c>
      <c r="K96" s="625">
        <v>5.6849999999999996</v>
      </c>
      <c r="L96" s="638">
        <v>7.3</v>
      </c>
      <c r="M96" s="637">
        <v>7.306</v>
      </c>
      <c r="N96" s="625">
        <v>4.665</v>
      </c>
      <c r="O96" s="638">
        <v>2.2509999999999999</v>
      </c>
      <c r="P96" s="637">
        <v>0.46700000000000003</v>
      </c>
      <c r="Q96" s="605">
        <v>0.49399999999999999</v>
      </c>
      <c r="R96" s="638">
        <v>0.40200000000000002</v>
      </c>
      <c r="S96" s="637">
        <v>0.41</v>
      </c>
      <c r="T96" s="625">
        <v>0.38700000000000001</v>
      </c>
      <c r="U96" s="639">
        <v>0.39600000000000002</v>
      </c>
      <c r="V96" s="637">
        <v>1.0449999999999999</v>
      </c>
      <c r="W96" s="605">
        <v>0.89500000000000002</v>
      </c>
      <c r="X96" s="639">
        <v>0.67100000000000004</v>
      </c>
      <c r="Y96" s="640">
        <v>0.63100000000000001</v>
      </c>
      <c r="Z96" s="625">
        <v>0.66100000000000003</v>
      </c>
      <c r="AA96" s="639">
        <v>0.57599999999999996</v>
      </c>
      <c r="AB96" s="640">
        <v>0.627</v>
      </c>
      <c r="AC96" s="625">
        <v>0.82</v>
      </c>
      <c r="AD96" s="638">
        <v>3.081</v>
      </c>
      <c r="AE96" s="640">
        <v>5.1520000000000001</v>
      </c>
      <c r="AF96" s="625">
        <v>6.8689999999999998</v>
      </c>
      <c r="AG96" s="638">
        <v>6.0620000000000003</v>
      </c>
      <c r="AH96" s="637">
        <v>6.8689999999999998</v>
      </c>
      <c r="AI96" s="625">
        <v>2.444</v>
      </c>
      <c r="AJ96" s="638">
        <v>0.98199999999999998</v>
      </c>
      <c r="AK96" s="637">
        <v>1.141</v>
      </c>
      <c r="AL96" s="641">
        <v>5.7190000000000003</v>
      </c>
      <c r="AO96" s="99"/>
      <c r="AP96" s="100"/>
      <c r="AQ96" s="100"/>
      <c r="AR96" s="100"/>
      <c r="AS96" s="99"/>
      <c r="AT96" s="99"/>
    </row>
    <row r="97" spans="1:46" s="41" customFormat="1" ht="14.25" customHeight="1" x14ac:dyDescent="0.15">
      <c r="A97" s="192" t="s">
        <v>127</v>
      </c>
      <c r="B97" s="2003" t="s">
        <v>94</v>
      </c>
      <c r="C97" s="2004">
        <v>9393.4830000000002</v>
      </c>
      <c r="D97" s="642">
        <v>2103.451</v>
      </c>
      <c r="E97" s="643">
        <v>1719.4490000000001</v>
      </c>
      <c r="F97" s="644">
        <v>1744.3620000000001</v>
      </c>
      <c r="G97" s="2005">
        <v>1810.8340000000001</v>
      </c>
      <c r="H97" s="193">
        <v>3638.529</v>
      </c>
      <c r="I97" s="644">
        <v>3768.5189999999998</v>
      </c>
      <c r="J97" s="642">
        <v>3149.4639999999999</v>
      </c>
      <c r="K97" s="643">
        <v>4303.3019999999997</v>
      </c>
      <c r="L97" s="644">
        <v>4988.67</v>
      </c>
      <c r="M97" s="642">
        <v>4286.259</v>
      </c>
      <c r="N97" s="643">
        <v>2636.68</v>
      </c>
      <c r="O97" s="644">
        <v>1138.8409999999999</v>
      </c>
      <c r="P97" s="642">
        <v>362.45699999999999</v>
      </c>
      <c r="Q97" s="614">
        <v>416.31900000000002</v>
      </c>
      <c r="R97" s="644">
        <v>328.774</v>
      </c>
      <c r="S97" s="642">
        <v>358.75299999999999</v>
      </c>
      <c r="T97" s="643">
        <v>341.68900000000002</v>
      </c>
      <c r="U97" s="645">
        <v>344.85500000000002</v>
      </c>
      <c r="V97" s="642">
        <v>915.66700000000003</v>
      </c>
      <c r="W97" s="614">
        <v>802.60299999999995</v>
      </c>
      <c r="X97" s="645">
        <v>605.78200000000004</v>
      </c>
      <c r="Y97" s="646">
        <v>560.89700000000005</v>
      </c>
      <c r="Z97" s="643">
        <v>601.25699999999995</v>
      </c>
      <c r="AA97" s="645">
        <v>534.37199999999996</v>
      </c>
      <c r="AB97" s="646">
        <v>581.80899999999997</v>
      </c>
      <c r="AC97" s="643">
        <v>661.18</v>
      </c>
      <c r="AD97" s="644">
        <v>2535.6329999999998</v>
      </c>
      <c r="AE97" s="646">
        <v>3857.7919999999999</v>
      </c>
      <c r="AF97" s="643">
        <v>4918.4189999999999</v>
      </c>
      <c r="AG97" s="644">
        <v>4303.6260000000002</v>
      </c>
      <c r="AH97" s="642">
        <v>4918.4189999999999</v>
      </c>
      <c r="AI97" s="643">
        <v>1775.857</v>
      </c>
      <c r="AJ97" s="644">
        <v>747.43499999999995</v>
      </c>
      <c r="AK97" s="642">
        <v>985.27300000000002</v>
      </c>
      <c r="AL97" s="647">
        <v>6617.4520000000002</v>
      </c>
      <c r="AO97" s="99"/>
      <c r="AP97" s="100"/>
      <c r="AQ97" s="100"/>
      <c r="AR97" s="100"/>
      <c r="AS97" s="99"/>
      <c r="AT97" s="99"/>
    </row>
    <row r="98" spans="1:46" s="41" customFormat="1" ht="14.25" customHeight="1" x14ac:dyDescent="0.15">
      <c r="A98" s="197" t="s">
        <v>127</v>
      </c>
      <c r="B98" s="2000" t="s">
        <v>96</v>
      </c>
      <c r="C98" s="616">
        <v>979</v>
      </c>
      <c r="D98" s="617">
        <v>915</v>
      </c>
      <c r="E98" s="618">
        <v>797</v>
      </c>
      <c r="F98" s="262">
        <v>908</v>
      </c>
      <c r="G98" s="632">
        <v>924</v>
      </c>
      <c r="H98" s="187">
        <v>796</v>
      </c>
      <c r="I98" s="262">
        <v>616</v>
      </c>
      <c r="J98" s="617">
        <v>731</v>
      </c>
      <c r="K98" s="618">
        <v>757</v>
      </c>
      <c r="L98" s="262">
        <v>683</v>
      </c>
      <c r="M98" s="617">
        <v>587</v>
      </c>
      <c r="N98" s="617">
        <v>565</v>
      </c>
      <c r="O98" s="262">
        <v>506</v>
      </c>
      <c r="P98" s="617">
        <v>776</v>
      </c>
      <c r="Q98" s="621">
        <v>843</v>
      </c>
      <c r="R98" s="262">
        <v>818</v>
      </c>
      <c r="S98" s="617">
        <v>875</v>
      </c>
      <c r="T98" s="618">
        <v>883</v>
      </c>
      <c r="U98" s="619">
        <v>871</v>
      </c>
      <c r="V98" s="617">
        <v>876</v>
      </c>
      <c r="W98" s="621">
        <v>897</v>
      </c>
      <c r="X98" s="619">
        <v>903</v>
      </c>
      <c r="Y98" s="620">
        <v>889</v>
      </c>
      <c r="Z98" s="618">
        <v>910</v>
      </c>
      <c r="AA98" s="619">
        <v>928</v>
      </c>
      <c r="AB98" s="620">
        <v>928</v>
      </c>
      <c r="AC98" s="618">
        <v>806</v>
      </c>
      <c r="AD98" s="262">
        <v>823</v>
      </c>
      <c r="AE98" s="620">
        <v>749</v>
      </c>
      <c r="AF98" s="618">
        <v>716</v>
      </c>
      <c r="AG98" s="262">
        <v>710</v>
      </c>
      <c r="AH98" s="617">
        <v>716</v>
      </c>
      <c r="AI98" s="618">
        <v>727</v>
      </c>
      <c r="AJ98" s="262">
        <v>761</v>
      </c>
      <c r="AK98" s="617">
        <v>864</v>
      </c>
      <c r="AL98" s="622">
        <v>1157</v>
      </c>
      <c r="AO98" s="99"/>
      <c r="AP98" s="100"/>
      <c r="AQ98" s="100"/>
      <c r="AR98" s="100"/>
      <c r="AS98" s="99"/>
      <c r="AT98" s="99"/>
    </row>
    <row r="99" spans="1:46" s="41" customFormat="1" ht="14.25" customHeight="1" x14ac:dyDescent="0.15">
      <c r="A99" s="200" t="s">
        <v>51</v>
      </c>
      <c r="B99" s="2001" t="s">
        <v>93</v>
      </c>
      <c r="C99" s="2002">
        <v>3.5950000000000002</v>
      </c>
      <c r="D99" s="637">
        <v>1.9330000000000001</v>
      </c>
      <c r="E99" s="625">
        <v>1.23</v>
      </c>
      <c r="F99" s="638">
        <v>0.98399999999999999</v>
      </c>
      <c r="G99" s="708">
        <v>0.95899999999999996</v>
      </c>
      <c r="H99" s="188">
        <v>0.54900000000000004</v>
      </c>
      <c r="I99" s="638">
        <v>0.29199999999999998</v>
      </c>
      <c r="J99" s="637">
        <v>0.28399999999999997</v>
      </c>
      <c r="K99" s="625">
        <v>0.27</v>
      </c>
      <c r="L99" s="638">
        <v>0.127</v>
      </c>
      <c r="M99" s="637">
        <v>9.9000000000000005E-2</v>
      </c>
      <c r="N99" s="625">
        <v>0.183</v>
      </c>
      <c r="O99" s="638">
        <v>0.129</v>
      </c>
      <c r="P99" s="637">
        <v>8.1000000000000003E-2</v>
      </c>
      <c r="Q99" s="605">
        <v>9.6000000000000002E-2</v>
      </c>
      <c r="R99" s="638">
        <v>9.1999999999999998E-2</v>
      </c>
      <c r="S99" s="637">
        <v>0.16</v>
      </c>
      <c r="T99" s="625">
        <v>0.16600000000000001</v>
      </c>
      <c r="U99" s="639">
        <v>0.16800000000000001</v>
      </c>
      <c r="V99" s="637">
        <v>0.13</v>
      </c>
      <c r="W99" s="605">
        <v>0.13100000000000001</v>
      </c>
      <c r="X99" s="639">
        <v>9.1999999999999998E-2</v>
      </c>
      <c r="Y99" s="640">
        <v>9.7000000000000003E-2</v>
      </c>
      <c r="Z99" s="625">
        <v>0.115</v>
      </c>
      <c r="AA99" s="639">
        <v>7.2999999999999995E-2</v>
      </c>
      <c r="AB99" s="640">
        <v>8.4000000000000005E-2</v>
      </c>
      <c r="AC99" s="625">
        <v>0.09</v>
      </c>
      <c r="AD99" s="638">
        <v>0.104</v>
      </c>
      <c r="AE99" s="640">
        <v>0.17499999999999999</v>
      </c>
      <c r="AF99" s="625">
        <v>0.30299999999999999</v>
      </c>
      <c r="AG99" s="638">
        <v>0.26</v>
      </c>
      <c r="AH99" s="637">
        <v>0.30299999999999999</v>
      </c>
      <c r="AI99" s="625">
        <v>0.53900000000000003</v>
      </c>
      <c r="AJ99" s="638">
        <v>0.33600000000000002</v>
      </c>
      <c r="AK99" s="637">
        <v>0.54600000000000004</v>
      </c>
      <c r="AL99" s="641">
        <v>13.516</v>
      </c>
      <c r="AO99" s="99"/>
      <c r="AP99" s="100"/>
      <c r="AQ99" s="100"/>
      <c r="AR99" s="100"/>
      <c r="AS99" s="99"/>
      <c r="AT99" s="99"/>
    </row>
    <row r="100" spans="1:46" s="41" customFormat="1" ht="14.25" customHeight="1" x14ac:dyDescent="0.15">
      <c r="A100" s="192" t="s">
        <v>128</v>
      </c>
      <c r="B100" s="2003" t="s">
        <v>94</v>
      </c>
      <c r="C100" s="2004">
        <v>19780.012999999999</v>
      </c>
      <c r="D100" s="642">
        <v>3562.6509999999998</v>
      </c>
      <c r="E100" s="643">
        <v>2332.5729999999999</v>
      </c>
      <c r="F100" s="644">
        <v>1882.9259999999999</v>
      </c>
      <c r="G100" s="2005">
        <v>1558.2660000000001</v>
      </c>
      <c r="H100" s="193">
        <v>870.154</v>
      </c>
      <c r="I100" s="644">
        <v>518.78800000000001</v>
      </c>
      <c r="J100" s="642">
        <v>688.84500000000003</v>
      </c>
      <c r="K100" s="643">
        <v>1187.33</v>
      </c>
      <c r="L100" s="194">
        <v>220.751</v>
      </c>
      <c r="M100" s="195">
        <v>128.821</v>
      </c>
      <c r="N100" s="196">
        <v>240.19200000000001</v>
      </c>
      <c r="O100" s="644">
        <v>158.54499999999999</v>
      </c>
      <c r="P100" s="642">
        <v>119.988</v>
      </c>
      <c r="Q100" s="614">
        <v>537.08500000000004</v>
      </c>
      <c r="R100" s="644">
        <v>794.77200000000005</v>
      </c>
      <c r="S100" s="642">
        <v>725.11099999999999</v>
      </c>
      <c r="T100" s="643">
        <v>557.71199999999999</v>
      </c>
      <c r="U100" s="645">
        <v>460.83600000000001</v>
      </c>
      <c r="V100" s="642">
        <v>328.428</v>
      </c>
      <c r="W100" s="614">
        <v>486.971</v>
      </c>
      <c r="X100" s="645">
        <v>634.93499999999995</v>
      </c>
      <c r="Y100" s="646">
        <v>376.83600000000001</v>
      </c>
      <c r="Z100" s="643">
        <v>1010.34</v>
      </c>
      <c r="AA100" s="645">
        <v>1569.8910000000001</v>
      </c>
      <c r="AB100" s="646">
        <v>2250.9389999999999</v>
      </c>
      <c r="AC100" s="643">
        <v>1627.56</v>
      </c>
      <c r="AD100" s="644">
        <v>1433.7</v>
      </c>
      <c r="AE100" s="646">
        <v>2126.3040000000001</v>
      </c>
      <c r="AF100" s="643">
        <v>2168.748</v>
      </c>
      <c r="AG100" s="644">
        <v>1083.6179999999999</v>
      </c>
      <c r="AH100" s="642">
        <v>2168.748</v>
      </c>
      <c r="AI100" s="643">
        <v>1398.5920000000001</v>
      </c>
      <c r="AJ100" s="644">
        <v>1102.248</v>
      </c>
      <c r="AK100" s="642">
        <v>1450.6130000000001</v>
      </c>
      <c r="AL100" s="647">
        <v>90193.012000000002</v>
      </c>
      <c r="AO100" s="99"/>
      <c r="AP100" s="100"/>
      <c r="AQ100" s="100"/>
      <c r="AR100" s="100"/>
      <c r="AS100" s="99"/>
      <c r="AT100" s="99"/>
    </row>
    <row r="101" spans="1:46" s="41" customFormat="1" ht="14.25" customHeight="1" x14ac:dyDescent="0.15">
      <c r="A101" s="197" t="s">
        <v>128</v>
      </c>
      <c r="B101" s="2000" t="s">
        <v>96</v>
      </c>
      <c r="C101" s="616">
        <v>5502</v>
      </c>
      <c r="D101" s="617">
        <v>1843</v>
      </c>
      <c r="E101" s="618">
        <v>1896</v>
      </c>
      <c r="F101" s="262">
        <v>1914</v>
      </c>
      <c r="G101" s="632">
        <v>1625</v>
      </c>
      <c r="H101" s="187">
        <v>1585</v>
      </c>
      <c r="I101" s="262">
        <v>1777</v>
      </c>
      <c r="J101" s="617">
        <v>2426</v>
      </c>
      <c r="K101" s="618">
        <v>4398</v>
      </c>
      <c r="L101" s="262">
        <v>1738</v>
      </c>
      <c r="M101" s="617">
        <v>1301</v>
      </c>
      <c r="N101" s="618">
        <v>1313</v>
      </c>
      <c r="O101" s="262">
        <v>1229</v>
      </c>
      <c r="P101" s="617">
        <v>1481</v>
      </c>
      <c r="Q101" s="621">
        <v>5595</v>
      </c>
      <c r="R101" s="262">
        <v>8639</v>
      </c>
      <c r="S101" s="617">
        <v>4532</v>
      </c>
      <c r="T101" s="618">
        <v>3360</v>
      </c>
      <c r="U101" s="619">
        <v>2743</v>
      </c>
      <c r="V101" s="617">
        <v>2526</v>
      </c>
      <c r="W101" s="621">
        <v>3717</v>
      </c>
      <c r="X101" s="619">
        <v>6901</v>
      </c>
      <c r="Y101" s="620">
        <v>6978</v>
      </c>
      <c r="Z101" s="618">
        <v>8786</v>
      </c>
      <c r="AA101" s="619">
        <v>21505</v>
      </c>
      <c r="AB101" s="620">
        <v>26797</v>
      </c>
      <c r="AC101" s="618">
        <v>18084</v>
      </c>
      <c r="AD101" s="262">
        <v>13786</v>
      </c>
      <c r="AE101" s="620">
        <v>12150</v>
      </c>
      <c r="AF101" s="618">
        <v>7158</v>
      </c>
      <c r="AG101" s="262">
        <v>4168</v>
      </c>
      <c r="AH101" s="617">
        <v>7158</v>
      </c>
      <c r="AI101" s="618">
        <v>2595</v>
      </c>
      <c r="AJ101" s="262">
        <v>3281</v>
      </c>
      <c r="AK101" s="617">
        <v>2657</v>
      </c>
      <c r="AL101" s="622">
        <v>6673</v>
      </c>
      <c r="AO101" s="99"/>
      <c r="AP101" s="100"/>
      <c r="AQ101" s="100"/>
      <c r="AR101" s="100"/>
      <c r="AS101" s="99"/>
      <c r="AT101" s="99"/>
    </row>
    <row r="102" spans="1:46" s="41" customFormat="1" ht="14.25" customHeight="1" x14ac:dyDescent="0.15">
      <c r="A102" s="200" t="s">
        <v>53</v>
      </c>
      <c r="B102" s="2001" t="s">
        <v>93</v>
      </c>
      <c r="C102" s="2002">
        <v>64</v>
      </c>
      <c r="D102" s="637">
        <v>46</v>
      </c>
      <c r="E102" s="625">
        <v>49</v>
      </c>
      <c r="F102" s="638">
        <v>51</v>
      </c>
      <c r="G102" s="708">
        <v>53</v>
      </c>
      <c r="H102" s="188">
        <v>58</v>
      </c>
      <c r="I102" s="638">
        <v>58</v>
      </c>
      <c r="J102" s="637">
        <v>49</v>
      </c>
      <c r="K102" s="625">
        <v>57</v>
      </c>
      <c r="L102" s="638">
        <v>48</v>
      </c>
      <c r="M102" s="637">
        <v>48</v>
      </c>
      <c r="N102" s="625">
        <v>45</v>
      </c>
      <c r="O102" s="638">
        <v>41</v>
      </c>
      <c r="P102" s="637">
        <v>42</v>
      </c>
      <c r="Q102" s="605">
        <v>46</v>
      </c>
      <c r="R102" s="638">
        <v>43</v>
      </c>
      <c r="S102" s="637">
        <v>46</v>
      </c>
      <c r="T102" s="625">
        <v>41</v>
      </c>
      <c r="U102" s="639">
        <v>37</v>
      </c>
      <c r="V102" s="637">
        <v>44</v>
      </c>
      <c r="W102" s="605">
        <v>46</v>
      </c>
      <c r="X102" s="639">
        <v>36</v>
      </c>
      <c r="Y102" s="640">
        <v>35</v>
      </c>
      <c r="Z102" s="625">
        <v>33</v>
      </c>
      <c r="AA102" s="639">
        <v>30</v>
      </c>
      <c r="AB102" s="640">
        <v>29</v>
      </c>
      <c r="AC102" s="625">
        <v>29</v>
      </c>
      <c r="AD102" s="638">
        <v>39</v>
      </c>
      <c r="AE102" s="640">
        <v>40</v>
      </c>
      <c r="AF102" s="625">
        <v>40</v>
      </c>
      <c r="AG102" s="638">
        <v>42</v>
      </c>
      <c r="AH102" s="637">
        <v>42</v>
      </c>
      <c r="AI102" s="625">
        <v>43</v>
      </c>
      <c r="AJ102" s="638">
        <v>40</v>
      </c>
      <c r="AK102" s="637">
        <v>36</v>
      </c>
      <c r="AL102" s="641">
        <v>119</v>
      </c>
      <c r="AO102" s="99"/>
      <c r="AP102" s="100"/>
      <c r="AQ102" s="100"/>
      <c r="AR102" s="100"/>
      <c r="AS102" s="99"/>
      <c r="AT102" s="99"/>
    </row>
    <row r="103" spans="1:46" s="41" customFormat="1" ht="14.25" customHeight="1" x14ac:dyDescent="0.15">
      <c r="A103" s="192" t="s">
        <v>129</v>
      </c>
      <c r="B103" s="2003" t="s">
        <v>94</v>
      </c>
      <c r="C103" s="2004">
        <v>86090</v>
      </c>
      <c r="D103" s="642">
        <v>21532</v>
      </c>
      <c r="E103" s="643">
        <v>20521</v>
      </c>
      <c r="F103" s="644">
        <v>20132</v>
      </c>
      <c r="G103" s="2005">
        <v>17540</v>
      </c>
      <c r="H103" s="193">
        <v>19974</v>
      </c>
      <c r="I103" s="644">
        <v>19110</v>
      </c>
      <c r="J103" s="642">
        <v>14521</v>
      </c>
      <c r="K103" s="643">
        <v>17970</v>
      </c>
      <c r="L103" s="644">
        <v>13931</v>
      </c>
      <c r="M103" s="642">
        <v>13227</v>
      </c>
      <c r="N103" s="643">
        <v>11919</v>
      </c>
      <c r="O103" s="644">
        <v>11102</v>
      </c>
      <c r="P103" s="642">
        <v>11960</v>
      </c>
      <c r="Q103" s="614">
        <v>12925</v>
      </c>
      <c r="R103" s="644">
        <v>12177</v>
      </c>
      <c r="S103" s="642">
        <v>13238</v>
      </c>
      <c r="T103" s="643">
        <v>12717</v>
      </c>
      <c r="U103" s="645">
        <v>12462</v>
      </c>
      <c r="V103" s="642">
        <v>18672</v>
      </c>
      <c r="W103" s="614">
        <v>17855</v>
      </c>
      <c r="X103" s="645">
        <v>13077</v>
      </c>
      <c r="Y103" s="646">
        <v>13783</v>
      </c>
      <c r="Z103" s="643">
        <v>15508</v>
      </c>
      <c r="AA103" s="645">
        <v>17357</v>
      </c>
      <c r="AB103" s="646">
        <v>21241</v>
      </c>
      <c r="AC103" s="643">
        <v>25565</v>
      </c>
      <c r="AD103" s="644">
        <v>26749</v>
      </c>
      <c r="AE103" s="646">
        <v>17456</v>
      </c>
      <c r="AF103" s="643">
        <v>17456</v>
      </c>
      <c r="AG103" s="644">
        <v>15583</v>
      </c>
      <c r="AH103" s="642">
        <v>14518</v>
      </c>
      <c r="AI103" s="643">
        <v>13471</v>
      </c>
      <c r="AJ103" s="644">
        <v>12650</v>
      </c>
      <c r="AK103" s="642">
        <v>16338</v>
      </c>
      <c r="AL103" s="647">
        <v>172985</v>
      </c>
      <c r="AO103" s="99"/>
      <c r="AP103" s="100"/>
      <c r="AQ103" s="100"/>
      <c r="AR103" s="100"/>
      <c r="AS103" s="99"/>
      <c r="AT103" s="99"/>
    </row>
    <row r="104" spans="1:46" s="41" customFormat="1" ht="14.25" customHeight="1" x14ac:dyDescent="0.15">
      <c r="A104" s="197" t="s">
        <v>129</v>
      </c>
      <c r="B104" s="2000" t="s">
        <v>96</v>
      </c>
      <c r="C104" s="616">
        <v>1355</v>
      </c>
      <c r="D104" s="617">
        <v>472</v>
      </c>
      <c r="E104" s="618">
        <v>418</v>
      </c>
      <c r="F104" s="262">
        <v>394</v>
      </c>
      <c r="G104" s="632">
        <v>334</v>
      </c>
      <c r="H104" s="187">
        <v>345</v>
      </c>
      <c r="I104" s="262">
        <v>331</v>
      </c>
      <c r="J104" s="617">
        <v>297</v>
      </c>
      <c r="K104" s="618">
        <v>317</v>
      </c>
      <c r="L104" s="262">
        <v>293</v>
      </c>
      <c r="M104" s="617">
        <v>276</v>
      </c>
      <c r="N104" s="618">
        <v>264</v>
      </c>
      <c r="O104" s="262">
        <v>271</v>
      </c>
      <c r="P104" s="617">
        <v>282</v>
      </c>
      <c r="Q104" s="621">
        <v>280</v>
      </c>
      <c r="R104" s="262">
        <v>286</v>
      </c>
      <c r="S104" s="617">
        <v>291</v>
      </c>
      <c r="T104" s="618">
        <v>310</v>
      </c>
      <c r="U104" s="619">
        <v>341</v>
      </c>
      <c r="V104" s="617">
        <v>424</v>
      </c>
      <c r="W104" s="621">
        <v>392</v>
      </c>
      <c r="X104" s="619">
        <v>368</v>
      </c>
      <c r="Y104" s="620">
        <v>393</v>
      </c>
      <c r="Z104" s="618">
        <v>467</v>
      </c>
      <c r="AA104" s="619">
        <v>587</v>
      </c>
      <c r="AB104" s="620">
        <v>729</v>
      </c>
      <c r="AC104" s="618">
        <v>879</v>
      </c>
      <c r="AD104" s="262">
        <v>687</v>
      </c>
      <c r="AE104" s="620">
        <v>436</v>
      </c>
      <c r="AF104" s="618">
        <v>436</v>
      </c>
      <c r="AG104" s="262">
        <v>371</v>
      </c>
      <c r="AH104" s="617">
        <v>343</v>
      </c>
      <c r="AI104" s="618">
        <v>311</v>
      </c>
      <c r="AJ104" s="262">
        <v>317</v>
      </c>
      <c r="AK104" s="617">
        <v>448</v>
      </c>
      <c r="AL104" s="622">
        <v>1454</v>
      </c>
      <c r="AO104" s="99"/>
      <c r="AP104" s="100"/>
      <c r="AQ104" s="100"/>
      <c r="AR104" s="100"/>
      <c r="AS104" s="99"/>
      <c r="AT104" s="99"/>
    </row>
    <row r="105" spans="1:46" s="41" customFormat="1" ht="14.25" customHeight="1" x14ac:dyDescent="0.15">
      <c r="A105" s="200" t="s">
        <v>54</v>
      </c>
      <c r="B105" s="2001" t="s">
        <v>93</v>
      </c>
      <c r="C105" s="2002">
        <v>88</v>
      </c>
      <c r="D105" s="637">
        <v>102</v>
      </c>
      <c r="E105" s="625">
        <v>105</v>
      </c>
      <c r="F105" s="638">
        <v>88</v>
      </c>
      <c r="G105" s="708">
        <v>84</v>
      </c>
      <c r="H105" s="188">
        <v>83</v>
      </c>
      <c r="I105" s="638">
        <v>67</v>
      </c>
      <c r="J105" s="637">
        <v>50</v>
      </c>
      <c r="K105" s="625">
        <v>52</v>
      </c>
      <c r="L105" s="638">
        <v>40</v>
      </c>
      <c r="M105" s="637">
        <v>34</v>
      </c>
      <c r="N105" s="625">
        <v>33</v>
      </c>
      <c r="O105" s="638">
        <v>30</v>
      </c>
      <c r="P105" s="637">
        <v>28</v>
      </c>
      <c r="Q105" s="605">
        <v>30</v>
      </c>
      <c r="R105" s="638">
        <v>25</v>
      </c>
      <c r="S105" s="637">
        <v>27</v>
      </c>
      <c r="T105" s="625">
        <v>24</v>
      </c>
      <c r="U105" s="639">
        <v>20</v>
      </c>
      <c r="V105" s="637">
        <v>20</v>
      </c>
      <c r="W105" s="605">
        <v>21</v>
      </c>
      <c r="X105" s="639">
        <v>18</v>
      </c>
      <c r="Y105" s="640">
        <v>17</v>
      </c>
      <c r="Z105" s="625">
        <v>19</v>
      </c>
      <c r="AA105" s="639">
        <v>14</v>
      </c>
      <c r="AB105" s="640">
        <v>12</v>
      </c>
      <c r="AC105" s="625">
        <v>12</v>
      </c>
      <c r="AD105" s="638">
        <v>30</v>
      </c>
      <c r="AE105" s="640">
        <v>37</v>
      </c>
      <c r="AF105" s="625">
        <v>37</v>
      </c>
      <c r="AG105" s="638">
        <v>5248</v>
      </c>
      <c r="AH105" s="637">
        <v>96</v>
      </c>
      <c r="AI105" s="625">
        <v>118</v>
      </c>
      <c r="AJ105" s="638">
        <v>117</v>
      </c>
      <c r="AK105" s="637">
        <v>112</v>
      </c>
      <c r="AL105" s="641">
        <v>105</v>
      </c>
      <c r="AO105" s="99"/>
      <c r="AP105" s="100"/>
      <c r="AQ105" s="100"/>
      <c r="AR105" s="100"/>
      <c r="AS105" s="99"/>
      <c r="AT105" s="99"/>
    </row>
    <row r="106" spans="1:46" s="41" customFormat="1" ht="14.25" customHeight="1" x14ac:dyDescent="0.15">
      <c r="A106" s="192" t="s">
        <v>226</v>
      </c>
      <c r="B106" s="2003" t="s">
        <v>94</v>
      </c>
      <c r="C106" s="2004">
        <v>122825</v>
      </c>
      <c r="D106" s="642">
        <v>62627</v>
      </c>
      <c r="E106" s="643">
        <v>66528</v>
      </c>
      <c r="F106" s="644">
        <v>51228</v>
      </c>
      <c r="G106" s="2005">
        <v>45957</v>
      </c>
      <c r="H106" s="193">
        <v>36147</v>
      </c>
      <c r="I106" s="644">
        <v>32905</v>
      </c>
      <c r="J106" s="642">
        <v>27411</v>
      </c>
      <c r="K106" s="643">
        <v>41835</v>
      </c>
      <c r="L106" s="644">
        <v>28476</v>
      </c>
      <c r="M106" s="642">
        <v>25401</v>
      </c>
      <c r="N106" s="643">
        <v>26319</v>
      </c>
      <c r="O106" s="644">
        <v>23442</v>
      </c>
      <c r="P106" s="642">
        <v>17198</v>
      </c>
      <c r="Q106" s="614">
        <v>20881</v>
      </c>
      <c r="R106" s="644">
        <v>17416</v>
      </c>
      <c r="S106" s="642">
        <v>19016</v>
      </c>
      <c r="T106" s="643">
        <v>18388</v>
      </c>
      <c r="U106" s="645">
        <v>16226</v>
      </c>
      <c r="V106" s="642">
        <v>20201</v>
      </c>
      <c r="W106" s="614">
        <v>22565</v>
      </c>
      <c r="X106" s="645">
        <v>17659</v>
      </c>
      <c r="Y106" s="646">
        <v>18253</v>
      </c>
      <c r="Z106" s="643">
        <v>18230</v>
      </c>
      <c r="AA106" s="645">
        <v>15008</v>
      </c>
      <c r="AB106" s="646">
        <v>16989</v>
      </c>
      <c r="AC106" s="643">
        <v>20371</v>
      </c>
      <c r="AD106" s="644">
        <v>38078</v>
      </c>
      <c r="AE106" s="646">
        <v>34873</v>
      </c>
      <c r="AF106" s="643">
        <v>34873</v>
      </c>
      <c r="AG106" s="644">
        <v>209712</v>
      </c>
      <c r="AH106" s="642">
        <v>46475</v>
      </c>
      <c r="AI106" s="643">
        <v>45411</v>
      </c>
      <c r="AJ106" s="644">
        <v>47929</v>
      </c>
      <c r="AK106" s="642">
        <v>54969</v>
      </c>
      <c r="AL106" s="647">
        <v>132707</v>
      </c>
      <c r="AO106" s="99"/>
      <c r="AP106" s="100"/>
      <c r="AQ106" s="100"/>
      <c r="AR106" s="100"/>
      <c r="AS106" s="99"/>
      <c r="AT106" s="99"/>
    </row>
    <row r="107" spans="1:46" s="41" customFormat="1" ht="14.25" customHeight="1" x14ac:dyDescent="0.15">
      <c r="A107" s="197" t="s">
        <v>226</v>
      </c>
      <c r="B107" s="2000" t="s">
        <v>96</v>
      </c>
      <c r="C107" s="616">
        <v>1402</v>
      </c>
      <c r="D107" s="617">
        <v>614</v>
      </c>
      <c r="E107" s="618">
        <v>633</v>
      </c>
      <c r="F107" s="262">
        <v>581</v>
      </c>
      <c r="G107" s="632">
        <v>545</v>
      </c>
      <c r="H107" s="187">
        <v>435</v>
      </c>
      <c r="I107" s="262">
        <v>492</v>
      </c>
      <c r="J107" s="617">
        <v>551</v>
      </c>
      <c r="K107" s="618">
        <v>799</v>
      </c>
      <c r="L107" s="262">
        <v>710</v>
      </c>
      <c r="M107" s="617">
        <v>739</v>
      </c>
      <c r="N107" s="618">
        <v>790</v>
      </c>
      <c r="O107" s="262">
        <v>775</v>
      </c>
      <c r="P107" s="617">
        <v>624</v>
      </c>
      <c r="Q107" s="621">
        <v>697</v>
      </c>
      <c r="R107" s="262">
        <v>695</v>
      </c>
      <c r="S107" s="617">
        <v>710</v>
      </c>
      <c r="T107" s="618">
        <v>768</v>
      </c>
      <c r="U107" s="619">
        <v>801</v>
      </c>
      <c r="V107" s="617">
        <v>1029</v>
      </c>
      <c r="W107" s="621">
        <v>1086</v>
      </c>
      <c r="X107" s="619">
        <v>1004</v>
      </c>
      <c r="Y107" s="620">
        <v>1105</v>
      </c>
      <c r="Z107" s="618">
        <v>951</v>
      </c>
      <c r="AA107" s="619">
        <v>1097</v>
      </c>
      <c r="AB107" s="620">
        <v>1418</v>
      </c>
      <c r="AC107" s="618">
        <v>1677</v>
      </c>
      <c r="AD107" s="262">
        <v>1274</v>
      </c>
      <c r="AE107" s="620">
        <v>947</v>
      </c>
      <c r="AF107" s="618">
        <v>947</v>
      </c>
      <c r="AG107" s="262">
        <v>40</v>
      </c>
      <c r="AH107" s="617">
        <v>486</v>
      </c>
      <c r="AI107" s="618">
        <v>385</v>
      </c>
      <c r="AJ107" s="262">
        <v>409</v>
      </c>
      <c r="AK107" s="617">
        <v>492</v>
      </c>
      <c r="AL107" s="622">
        <v>1270</v>
      </c>
      <c r="AO107" s="99"/>
      <c r="AP107" s="100"/>
      <c r="AQ107" s="100"/>
      <c r="AR107" s="100"/>
      <c r="AS107" s="99"/>
      <c r="AT107" s="99"/>
    </row>
    <row r="108" spans="1:46" s="41" customFormat="1" ht="14.25" customHeight="1" x14ac:dyDescent="0.15">
      <c r="A108" s="200" t="s">
        <v>55</v>
      </c>
      <c r="B108" s="2001" t="s">
        <v>93</v>
      </c>
      <c r="C108" s="2002">
        <v>27.795999999999999</v>
      </c>
      <c r="D108" s="637">
        <v>23.536999999999999</v>
      </c>
      <c r="E108" s="625">
        <v>25.972999999999999</v>
      </c>
      <c r="F108" s="638">
        <v>21.734999999999999</v>
      </c>
      <c r="G108" s="708">
        <v>19.855</v>
      </c>
      <c r="H108" s="188">
        <v>18.382999999999999</v>
      </c>
      <c r="I108" s="638">
        <v>17.474</v>
      </c>
      <c r="J108" s="637">
        <v>15.544</v>
      </c>
      <c r="K108" s="625">
        <v>15.143000000000001</v>
      </c>
      <c r="L108" s="638">
        <v>13.574999999999999</v>
      </c>
      <c r="M108" s="637">
        <v>9.6059999999999999</v>
      </c>
      <c r="N108" s="625">
        <v>8.5210000000000008</v>
      </c>
      <c r="O108" s="638">
        <v>6.6589999999999998</v>
      </c>
      <c r="P108" s="637">
        <v>5.4009999999999998</v>
      </c>
      <c r="Q108" s="605">
        <v>2.6739999999999999</v>
      </c>
      <c r="R108" s="638">
        <v>1.627</v>
      </c>
      <c r="S108" s="637">
        <v>1.3879999999999999</v>
      </c>
      <c r="T108" s="625">
        <v>1.0569999999999999</v>
      </c>
      <c r="U108" s="639">
        <v>1.0529999999999999</v>
      </c>
      <c r="V108" s="637">
        <v>1.0149999999999999</v>
      </c>
      <c r="W108" s="605">
        <v>0.99</v>
      </c>
      <c r="X108" s="639">
        <v>0.84699999999999998</v>
      </c>
      <c r="Y108" s="640">
        <v>1.0920000000000001</v>
      </c>
      <c r="Z108" s="625">
        <v>1.7</v>
      </c>
      <c r="AA108" s="639">
        <v>2.2189999999999999</v>
      </c>
      <c r="AB108" s="640">
        <v>1.8420000000000001</v>
      </c>
      <c r="AC108" s="625">
        <v>1.429</v>
      </c>
      <c r="AD108" s="638">
        <v>2.2240000000000002</v>
      </c>
      <c r="AE108" s="640">
        <v>4.4980000000000002</v>
      </c>
      <c r="AF108" s="625">
        <v>8.6440000000000001</v>
      </c>
      <c r="AG108" s="638">
        <v>10.471</v>
      </c>
      <c r="AH108" s="637">
        <v>8.6440000000000001</v>
      </c>
      <c r="AI108" s="625">
        <v>17.228000000000002</v>
      </c>
      <c r="AJ108" s="638">
        <v>17.571000000000002</v>
      </c>
      <c r="AK108" s="637">
        <v>18.63</v>
      </c>
      <c r="AL108" s="641">
        <v>32.005000000000003</v>
      </c>
      <c r="AO108" s="99"/>
      <c r="AP108" s="100"/>
      <c r="AQ108" s="100"/>
      <c r="AR108" s="100"/>
      <c r="AS108" s="99"/>
      <c r="AT108" s="99"/>
    </row>
    <row r="109" spans="1:46" s="41" customFormat="1" ht="14.25" customHeight="1" x14ac:dyDescent="0.15">
      <c r="A109" s="192" t="s">
        <v>227</v>
      </c>
      <c r="B109" s="2003" t="s">
        <v>94</v>
      </c>
      <c r="C109" s="2004">
        <v>60073.256000000001</v>
      </c>
      <c r="D109" s="642">
        <v>27933.077000000001</v>
      </c>
      <c r="E109" s="643">
        <v>28617.682000000001</v>
      </c>
      <c r="F109" s="644">
        <v>23892.633999999998</v>
      </c>
      <c r="G109" s="2005">
        <v>21539.792000000001</v>
      </c>
      <c r="H109" s="193">
        <v>19398.506000000001</v>
      </c>
      <c r="I109" s="644">
        <v>17026.879000000001</v>
      </c>
      <c r="J109" s="642">
        <v>15188.7</v>
      </c>
      <c r="K109" s="643">
        <v>14761.937</v>
      </c>
      <c r="L109" s="644">
        <v>11325.096</v>
      </c>
      <c r="M109" s="642">
        <v>7348.1580000000004</v>
      </c>
      <c r="N109" s="643">
        <v>6271.0630000000001</v>
      </c>
      <c r="O109" s="644">
        <v>4109.4549999999999</v>
      </c>
      <c r="P109" s="642">
        <v>2821.0680000000002</v>
      </c>
      <c r="Q109" s="614">
        <v>1768.5219999999999</v>
      </c>
      <c r="R109" s="644">
        <v>1243.431</v>
      </c>
      <c r="S109" s="642">
        <v>1131.732</v>
      </c>
      <c r="T109" s="643">
        <v>1022.004</v>
      </c>
      <c r="U109" s="645">
        <v>911.19600000000003</v>
      </c>
      <c r="V109" s="642">
        <v>890.40599999999995</v>
      </c>
      <c r="W109" s="614">
        <v>1042.0920000000001</v>
      </c>
      <c r="X109" s="645">
        <v>792.39599999999996</v>
      </c>
      <c r="Y109" s="646">
        <v>991.65599999999995</v>
      </c>
      <c r="Z109" s="643">
        <v>1587.384</v>
      </c>
      <c r="AA109" s="645">
        <v>2280.471</v>
      </c>
      <c r="AB109" s="646">
        <v>2165.2379999999998</v>
      </c>
      <c r="AC109" s="643">
        <v>1920.4449999999999</v>
      </c>
      <c r="AD109" s="644">
        <v>3329.1</v>
      </c>
      <c r="AE109" s="646">
        <v>7699.59</v>
      </c>
      <c r="AF109" s="643">
        <v>14928.371999999999</v>
      </c>
      <c r="AG109" s="644">
        <v>18899.615000000002</v>
      </c>
      <c r="AH109" s="642">
        <v>14928.373</v>
      </c>
      <c r="AI109" s="643">
        <v>20884.751</v>
      </c>
      <c r="AJ109" s="644">
        <v>18202.579000000002</v>
      </c>
      <c r="AK109" s="642">
        <v>20813.654999999999</v>
      </c>
      <c r="AL109" s="647">
        <v>67745.241999999998</v>
      </c>
      <c r="AO109" s="99"/>
      <c r="AP109" s="100"/>
      <c r="AQ109" s="100"/>
      <c r="AR109" s="100"/>
      <c r="AS109" s="99"/>
      <c r="AT109" s="99"/>
    </row>
    <row r="110" spans="1:46" s="41" customFormat="1" ht="14.25" customHeight="1" x14ac:dyDescent="0.15">
      <c r="A110" s="197" t="s">
        <v>227</v>
      </c>
      <c r="B110" s="2000" t="s">
        <v>96</v>
      </c>
      <c r="C110" s="616">
        <v>2161</v>
      </c>
      <c r="D110" s="617">
        <v>1187</v>
      </c>
      <c r="E110" s="618">
        <v>1102</v>
      </c>
      <c r="F110" s="262">
        <v>1099</v>
      </c>
      <c r="G110" s="632">
        <v>1085</v>
      </c>
      <c r="H110" s="187">
        <v>1055</v>
      </c>
      <c r="I110" s="262">
        <v>974</v>
      </c>
      <c r="J110" s="617">
        <v>977</v>
      </c>
      <c r="K110" s="618">
        <v>975</v>
      </c>
      <c r="L110" s="262">
        <v>834</v>
      </c>
      <c r="M110" s="617">
        <v>765</v>
      </c>
      <c r="N110" s="618">
        <v>475</v>
      </c>
      <c r="O110" s="262">
        <v>617</v>
      </c>
      <c r="P110" s="617">
        <v>522</v>
      </c>
      <c r="Q110" s="621">
        <v>661</v>
      </c>
      <c r="R110" s="262">
        <v>764</v>
      </c>
      <c r="S110" s="617">
        <v>815</v>
      </c>
      <c r="T110" s="618">
        <v>967</v>
      </c>
      <c r="U110" s="619">
        <v>865</v>
      </c>
      <c r="V110" s="617">
        <v>877</v>
      </c>
      <c r="W110" s="621">
        <v>1053</v>
      </c>
      <c r="X110" s="619">
        <v>936</v>
      </c>
      <c r="Y110" s="620">
        <v>908</v>
      </c>
      <c r="Z110" s="618">
        <v>935</v>
      </c>
      <c r="AA110" s="619">
        <v>1028</v>
      </c>
      <c r="AB110" s="620">
        <v>1175</v>
      </c>
      <c r="AC110" s="618">
        <v>1344</v>
      </c>
      <c r="AD110" s="262">
        <v>1497</v>
      </c>
      <c r="AE110" s="620">
        <v>1712</v>
      </c>
      <c r="AF110" s="618">
        <v>1727</v>
      </c>
      <c r="AG110" s="262">
        <v>1805</v>
      </c>
      <c r="AH110" s="617">
        <v>1727</v>
      </c>
      <c r="AI110" s="618">
        <v>1212</v>
      </c>
      <c r="AJ110" s="262">
        <v>1036</v>
      </c>
      <c r="AK110" s="617">
        <v>1117</v>
      </c>
      <c r="AL110" s="622">
        <v>2117</v>
      </c>
      <c r="AO110" s="99"/>
      <c r="AP110" s="100"/>
      <c r="AQ110" s="100"/>
      <c r="AR110" s="100"/>
      <c r="AS110" s="99"/>
      <c r="AT110" s="99"/>
    </row>
    <row r="111" spans="1:46" ht="14.25" customHeight="1" x14ac:dyDescent="0.15">
      <c r="A111" s="182" t="s">
        <v>130</v>
      </c>
      <c r="B111" s="1997" t="s">
        <v>93</v>
      </c>
      <c r="C111" s="598">
        <v>166</v>
      </c>
      <c r="D111" s="599">
        <v>237</v>
      </c>
      <c r="E111" s="600">
        <v>272</v>
      </c>
      <c r="F111" s="602">
        <v>172</v>
      </c>
      <c r="G111" s="676">
        <v>120</v>
      </c>
      <c r="H111" s="183">
        <v>98</v>
      </c>
      <c r="I111" s="602">
        <v>81</v>
      </c>
      <c r="J111" s="599">
        <v>62</v>
      </c>
      <c r="K111" s="600">
        <v>88</v>
      </c>
      <c r="L111" s="602">
        <v>83</v>
      </c>
      <c r="M111" s="637">
        <v>70</v>
      </c>
      <c r="N111" s="625">
        <v>86</v>
      </c>
      <c r="O111" s="638">
        <v>100</v>
      </c>
      <c r="P111" s="599">
        <v>99</v>
      </c>
      <c r="Q111" s="604">
        <v>90</v>
      </c>
      <c r="R111" s="602">
        <v>84</v>
      </c>
      <c r="S111" s="599">
        <v>82</v>
      </c>
      <c r="T111" s="600">
        <v>75</v>
      </c>
      <c r="U111" s="601">
        <v>55</v>
      </c>
      <c r="V111" s="599">
        <v>42</v>
      </c>
      <c r="W111" s="605">
        <v>51</v>
      </c>
      <c r="X111" s="601">
        <v>33</v>
      </c>
      <c r="Y111" s="603">
        <v>42</v>
      </c>
      <c r="Z111" s="600">
        <v>43</v>
      </c>
      <c r="AA111" s="601">
        <v>48</v>
      </c>
      <c r="AB111" s="603">
        <v>35</v>
      </c>
      <c r="AC111" s="600">
        <v>43</v>
      </c>
      <c r="AD111" s="602">
        <v>85</v>
      </c>
      <c r="AE111" s="603">
        <v>86</v>
      </c>
      <c r="AF111" s="600">
        <v>86</v>
      </c>
      <c r="AG111" s="602">
        <v>239</v>
      </c>
      <c r="AH111" s="599">
        <v>191</v>
      </c>
      <c r="AI111" s="600">
        <v>277</v>
      </c>
      <c r="AJ111" s="602">
        <v>191</v>
      </c>
      <c r="AK111" s="599">
        <v>160</v>
      </c>
      <c r="AL111" s="606">
        <v>124</v>
      </c>
    </row>
    <row r="112" spans="1:46" ht="14.25" customHeight="1" x14ac:dyDescent="0.15">
      <c r="A112" s="184" t="s">
        <v>130</v>
      </c>
      <c r="B112" s="1998" t="s">
        <v>94</v>
      </c>
      <c r="C112" s="607">
        <v>30317</v>
      </c>
      <c r="D112" s="608">
        <v>42138</v>
      </c>
      <c r="E112" s="609">
        <v>47836</v>
      </c>
      <c r="F112" s="611">
        <v>34276</v>
      </c>
      <c r="G112" s="694">
        <v>29743</v>
      </c>
      <c r="H112" s="185">
        <v>25203</v>
      </c>
      <c r="I112" s="611">
        <v>23794</v>
      </c>
      <c r="J112" s="608">
        <v>19994</v>
      </c>
      <c r="K112" s="609">
        <v>30497</v>
      </c>
      <c r="L112" s="611">
        <v>22272</v>
      </c>
      <c r="M112" s="642">
        <v>18295</v>
      </c>
      <c r="N112" s="643">
        <v>22292</v>
      </c>
      <c r="O112" s="644">
        <v>23411</v>
      </c>
      <c r="P112" s="608">
        <v>21755</v>
      </c>
      <c r="Q112" s="613">
        <v>21813</v>
      </c>
      <c r="R112" s="611">
        <v>20874</v>
      </c>
      <c r="S112" s="608">
        <v>22765</v>
      </c>
      <c r="T112" s="609">
        <v>19043</v>
      </c>
      <c r="U112" s="610">
        <v>14174</v>
      </c>
      <c r="V112" s="608">
        <v>14864</v>
      </c>
      <c r="W112" s="614">
        <v>20576</v>
      </c>
      <c r="X112" s="610">
        <v>13037</v>
      </c>
      <c r="Y112" s="612">
        <v>17023</v>
      </c>
      <c r="Z112" s="609">
        <v>17154</v>
      </c>
      <c r="AA112" s="610">
        <v>16015</v>
      </c>
      <c r="AB112" s="612">
        <v>12775</v>
      </c>
      <c r="AC112" s="609">
        <v>17001</v>
      </c>
      <c r="AD112" s="611">
        <v>26278</v>
      </c>
      <c r="AE112" s="612">
        <v>24007</v>
      </c>
      <c r="AF112" s="609">
        <v>24007</v>
      </c>
      <c r="AG112" s="611">
        <v>45211</v>
      </c>
      <c r="AH112" s="608">
        <v>37206</v>
      </c>
      <c r="AI112" s="609">
        <v>41065</v>
      </c>
      <c r="AJ112" s="611">
        <v>28678</v>
      </c>
      <c r="AK112" s="608">
        <v>30929</v>
      </c>
      <c r="AL112" s="615">
        <v>34972</v>
      </c>
    </row>
    <row r="113" spans="1:46" ht="14.25" customHeight="1" x14ac:dyDescent="0.15">
      <c r="A113" s="186" t="s">
        <v>130</v>
      </c>
      <c r="B113" s="2000" t="s">
        <v>96</v>
      </c>
      <c r="C113" s="616">
        <v>183</v>
      </c>
      <c r="D113" s="617">
        <v>178</v>
      </c>
      <c r="E113" s="618">
        <v>176</v>
      </c>
      <c r="F113" s="262">
        <v>199</v>
      </c>
      <c r="G113" s="632">
        <v>248</v>
      </c>
      <c r="H113" s="187">
        <v>257</v>
      </c>
      <c r="I113" s="262">
        <v>292</v>
      </c>
      <c r="J113" s="617">
        <v>322</v>
      </c>
      <c r="K113" s="618">
        <v>348</v>
      </c>
      <c r="L113" s="262">
        <v>269</v>
      </c>
      <c r="M113" s="617">
        <v>263</v>
      </c>
      <c r="N113" s="618">
        <v>259</v>
      </c>
      <c r="O113" s="262">
        <v>235</v>
      </c>
      <c r="P113" s="617">
        <v>220</v>
      </c>
      <c r="Q113" s="621">
        <v>242</v>
      </c>
      <c r="R113" s="262">
        <v>249</v>
      </c>
      <c r="S113" s="617">
        <v>277</v>
      </c>
      <c r="T113" s="618">
        <v>255</v>
      </c>
      <c r="U113" s="619">
        <v>258</v>
      </c>
      <c r="V113" s="617">
        <v>350</v>
      </c>
      <c r="W113" s="621">
        <v>400</v>
      </c>
      <c r="X113" s="619">
        <v>393</v>
      </c>
      <c r="Y113" s="620">
        <v>402</v>
      </c>
      <c r="Z113" s="618">
        <v>401</v>
      </c>
      <c r="AA113" s="619">
        <v>334</v>
      </c>
      <c r="AB113" s="620">
        <v>364</v>
      </c>
      <c r="AC113" s="618">
        <v>397</v>
      </c>
      <c r="AD113" s="262">
        <v>310</v>
      </c>
      <c r="AE113" s="620">
        <v>279</v>
      </c>
      <c r="AF113" s="618">
        <v>279</v>
      </c>
      <c r="AG113" s="262">
        <v>189</v>
      </c>
      <c r="AH113" s="617">
        <v>195</v>
      </c>
      <c r="AI113" s="618">
        <v>148</v>
      </c>
      <c r="AJ113" s="262">
        <v>151</v>
      </c>
      <c r="AK113" s="617">
        <v>194</v>
      </c>
      <c r="AL113" s="622">
        <v>282</v>
      </c>
    </row>
    <row r="114" spans="1:46" ht="14.25" customHeight="1" x14ac:dyDescent="0.15">
      <c r="A114" s="182" t="s">
        <v>131</v>
      </c>
      <c r="B114" s="1997" t="s">
        <v>93</v>
      </c>
      <c r="C114" s="598">
        <v>85</v>
      </c>
      <c r="D114" s="599">
        <v>130</v>
      </c>
      <c r="E114" s="600">
        <v>140</v>
      </c>
      <c r="F114" s="602">
        <v>129</v>
      </c>
      <c r="G114" s="676">
        <v>125</v>
      </c>
      <c r="H114" s="183">
        <v>133</v>
      </c>
      <c r="I114" s="602">
        <v>139</v>
      </c>
      <c r="J114" s="599">
        <v>123</v>
      </c>
      <c r="K114" s="600">
        <v>174</v>
      </c>
      <c r="L114" s="602">
        <v>138</v>
      </c>
      <c r="M114" s="599">
        <v>133</v>
      </c>
      <c r="N114" s="600">
        <v>147</v>
      </c>
      <c r="O114" s="602">
        <v>135</v>
      </c>
      <c r="P114" s="599">
        <v>142</v>
      </c>
      <c r="Q114" s="604">
        <v>157</v>
      </c>
      <c r="R114" s="602">
        <v>138</v>
      </c>
      <c r="S114" s="599">
        <v>142</v>
      </c>
      <c r="T114" s="600">
        <v>121</v>
      </c>
      <c r="U114" s="601">
        <v>107</v>
      </c>
      <c r="V114" s="599">
        <v>98</v>
      </c>
      <c r="W114" s="605">
        <v>118</v>
      </c>
      <c r="X114" s="601">
        <v>94</v>
      </c>
      <c r="Y114" s="603">
        <v>124</v>
      </c>
      <c r="Z114" s="600">
        <v>122</v>
      </c>
      <c r="AA114" s="601">
        <v>102</v>
      </c>
      <c r="AB114" s="603">
        <v>105</v>
      </c>
      <c r="AC114" s="600">
        <v>106</v>
      </c>
      <c r="AD114" s="602">
        <v>133</v>
      </c>
      <c r="AE114" s="603">
        <v>124</v>
      </c>
      <c r="AF114" s="600">
        <v>124</v>
      </c>
      <c r="AG114" s="602">
        <v>140</v>
      </c>
      <c r="AH114" s="599">
        <v>127</v>
      </c>
      <c r="AI114" s="600">
        <v>128</v>
      </c>
      <c r="AJ114" s="602">
        <v>111</v>
      </c>
      <c r="AK114" s="599">
        <v>107</v>
      </c>
      <c r="AL114" s="606">
        <v>107</v>
      </c>
    </row>
    <row r="115" spans="1:46" ht="14.25" customHeight="1" x14ac:dyDescent="0.15">
      <c r="A115" s="184" t="s">
        <v>131</v>
      </c>
      <c r="B115" s="1998" t="s">
        <v>94</v>
      </c>
      <c r="C115" s="607">
        <v>31829</v>
      </c>
      <c r="D115" s="608">
        <v>39809</v>
      </c>
      <c r="E115" s="609">
        <v>41636</v>
      </c>
      <c r="F115" s="611">
        <v>36117</v>
      </c>
      <c r="G115" s="694">
        <v>34862</v>
      </c>
      <c r="H115" s="185">
        <v>32532</v>
      </c>
      <c r="I115" s="611">
        <v>29635</v>
      </c>
      <c r="J115" s="608">
        <v>26284</v>
      </c>
      <c r="K115" s="609">
        <v>45742</v>
      </c>
      <c r="L115" s="611">
        <v>40580</v>
      </c>
      <c r="M115" s="608">
        <v>41766</v>
      </c>
      <c r="N115" s="609">
        <v>45577</v>
      </c>
      <c r="O115" s="611">
        <v>39163</v>
      </c>
      <c r="P115" s="608">
        <v>31540</v>
      </c>
      <c r="Q115" s="613">
        <v>33887</v>
      </c>
      <c r="R115" s="611">
        <v>31296</v>
      </c>
      <c r="S115" s="608">
        <v>31590</v>
      </c>
      <c r="T115" s="609">
        <v>36108</v>
      </c>
      <c r="U115" s="610">
        <v>35210</v>
      </c>
      <c r="V115" s="608">
        <v>40719</v>
      </c>
      <c r="W115" s="614">
        <v>49864</v>
      </c>
      <c r="X115" s="610">
        <v>36621</v>
      </c>
      <c r="Y115" s="612">
        <v>35918</v>
      </c>
      <c r="Z115" s="609">
        <v>37780</v>
      </c>
      <c r="AA115" s="610">
        <v>39645</v>
      </c>
      <c r="AB115" s="612">
        <v>41896</v>
      </c>
      <c r="AC115" s="609">
        <v>38287</v>
      </c>
      <c r="AD115" s="611">
        <v>45820</v>
      </c>
      <c r="AE115" s="612">
        <v>38901</v>
      </c>
      <c r="AF115" s="609">
        <v>38901</v>
      </c>
      <c r="AG115" s="611">
        <v>36090</v>
      </c>
      <c r="AH115" s="608">
        <v>29189</v>
      </c>
      <c r="AI115" s="609">
        <v>23040</v>
      </c>
      <c r="AJ115" s="611">
        <v>20449</v>
      </c>
      <c r="AK115" s="608">
        <v>21281</v>
      </c>
      <c r="AL115" s="615">
        <v>23743</v>
      </c>
    </row>
    <row r="116" spans="1:46" ht="14.25" customHeight="1" x14ac:dyDescent="0.15">
      <c r="A116" s="186" t="s">
        <v>131</v>
      </c>
      <c r="B116" s="2000" t="s">
        <v>96</v>
      </c>
      <c r="C116" s="616">
        <v>376</v>
      </c>
      <c r="D116" s="617">
        <v>305</v>
      </c>
      <c r="E116" s="618">
        <v>297</v>
      </c>
      <c r="F116" s="262">
        <v>281</v>
      </c>
      <c r="G116" s="632">
        <v>279</v>
      </c>
      <c r="H116" s="187">
        <v>245</v>
      </c>
      <c r="I116" s="262">
        <v>213</v>
      </c>
      <c r="J116" s="617">
        <v>214</v>
      </c>
      <c r="K116" s="618">
        <v>262</v>
      </c>
      <c r="L116" s="262">
        <v>294</v>
      </c>
      <c r="M116" s="617">
        <v>314</v>
      </c>
      <c r="N116" s="618">
        <v>310</v>
      </c>
      <c r="O116" s="262">
        <v>290</v>
      </c>
      <c r="P116" s="617">
        <v>221</v>
      </c>
      <c r="Q116" s="621">
        <v>216</v>
      </c>
      <c r="R116" s="262">
        <v>227</v>
      </c>
      <c r="S116" s="617">
        <v>223</v>
      </c>
      <c r="T116" s="618">
        <v>298</v>
      </c>
      <c r="U116" s="619">
        <v>328</v>
      </c>
      <c r="V116" s="617">
        <v>417</v>
      </c>
      <c r="W116" s="621">
        <v>422</v>
      </c>
      <c r="X116" s="619">
        <v>391</v>
      </c>
      <c r="Y116" s="620">
        <v>290</v>
      </c>
      <c r="Z116" s="618">
        <v>310</v>
      </c>
      <c r="AA116" s="619">
        <v>390</v>
      </c>
      <c r="AB116" s="620">
        <v>398</v>
      </c>
      <c r="AC116" s="618">
        <v>362</v>
      </c>
      <c r="AD116" s="262">
        <v>344</v>
      </c>
      <c r="AE116" s="620">
        <v>314</v>
      </c>
      <c r="AF116" s="618">
        <v>314</v>
      </c>
      <c r="AG116" s="262">
        <v>258</v>
      </c>
      <c r="AH116" s="617">
        <v>229</v>
      </c>
      <c r="AI116" s="618">
        <v>180</v>
      </c>
      <c r="AJ116" s="262">
        <v>184</v>
      </c>
      <c r="AK116" s="617">
        <v>199</v>
      </c>
      <c r="AL116" s="622">
        <v>221</v>
      </c>
    </row>
    <row r="117" spans="1:46" ht="14.25" customHeight="1" x14ac:dyDescent="0.15">
      <c r="A117" s="182" t="s">
        <v>58</v>
      </c>
      <c r="B117" s="1997" t="s">
        <v>93</v>
      </c>
      <c r="C117" s="598">
        <v>53</v>
      </c>
      <c r="D117" s="599">
        <v>80</v>
      </c>
      <c r="E117" s="600">
        <v>105</v>
      </c>
      <c r="F117" s="602">
        <v>76</v>
      </c>
      <c r="G117" s="676">
        <v>76</v>
      </c>
      <c r="H117" s="183">
        <v>74</v>
      </c>
      <c r="I117" s="602">
        <v>82</v>
      </c>
      <c r="J117" s="599">
        <v>69</v>
      </c>
      <c r="K117" s="600">
        <v>97</v>
      </c>
      <c r="L117" s="602">
        <v>62</v>
      </c>
      <c r="M117" s="599">
        <v>49</v>
      </c>
      <c r="N117" s="600">
        <v>61</v>
      </c>
      <c r="O117" s="602">
        <v>67</v>
      </c>
      <c r="P117" s="599">
        <v>73</v>
      </c>
      <c r="Q117" s="604">
        <v>85</v>
      </c>
      <c r="R117" s="602">
        <v>85</v>
      </c>
      <c r="S117" s="599">
        <v>112</v>
      </c>
      <c r="T117" s="600">
        <v>76</v>
      </c>
      <c r="U117" s="601">
        <v>85</v>
      </c>
      <c r="V117" s="599">
        <v>96</v>
      </c>
      <c r="W117" s="605">
        <v>133</v>
      </c>
      <c r="X117" s="601">
        <v>89</v>
      </c>
      <c r="Y117" s="603">
        <v>95</v>
      </c>
      <c r="Z117" s="600">
        <v>55</v>
      </c>
      <c r="AA117" s="601">
        <v>45</v>
      </c>
      <c r="AB117" s="603">
        <v>39</v>
      </c>
      <c r="AC117" s="600">
        <v>40</v>
      </c>
      <c r="AD117" s="602">
        <v>61</v>
      </c>
      <c r="AE117" s="603">
        <v>70</v>
      </c>
      <c r="AF117" s="600">
        <v>70</v>
      </c>
      <c r="AG117" s="602">
        <v>76</v>
      </c>
      <c r="AH117" s="599">
        <v>77</v>
      </c>
      <c r="AI117" s="600">
        <v>84</v>
      </c>
      <c r="AJ117" s="602">
        <v>70</v>
      </c>
      <c r="AK117" s="599">
        <v>58</v>
      </c>
      <c r="AL117" s="606">
        <v>60</v>
      </c>
    </row>
    <row r="118" spans="1:46" ht="14.25" customHeight="1" x14ac:dyDescent="0.15">
      <c r="A118" s="184" t="s">
        <v>132</v>
      </c>
      <c r="B118" s="1998" t="s">
        <v>94</v>
      </c>
      <c r="C118" s="607">
        <v>46243</v>
      </c>
      <c r="D118" s="608">
        <v>68420</v>
      </c>
      <c r="E118" s="609">
        <v>78467</v>
      </c>
      <c r="F118" s="611">
        <v>60308</v>
      </c>
      <c r="G118" s="694">
        <v>64336</v>
      </c>
      <c r="H118" s="185">
        <v>62386</v>
      </c>
      <c r="I118" s="611">
        <v>65951</v>
      </c>
      <c r="J118" s="608">
        <v>58059</v>
      </c>
      <c r="K118" s="609">
        <v>90786</v>
      </c>
      <c r="L118" s="611">
        <v>58030</v>
      </c>
      <c r="M118" s="608">
        <v>53611</v>
      </c>
      <c r="N118" s="609">
        <v>63888</v>
      </c>
      <c r="O118" s="611">
        <v>63515</v>
      </c>
      <c r="P118" s="608">
        <v>58934</v>
      </c>
      <c r="Q118" s="613">
        <v>68492</v>
      </c>
      <c r="R118" s="611">
        <v>72230</v>
      </c>
      <c r="S118" s="608">
        <v>78766</v>
      </c>
      <c r="T118" s="609">
        <v>62895</v>
      </c>
      <c r="U118" s="610">
        <v>76833</v>
      </c>
      <c r="V118" s="608">
        <v>78896</v>
      </c>
      <c r="W118" s="614">
        <v>100835</v>
      </c>
      <c r="X118" s="610">
        <v>67383</v>
      </c>
      <c r="Y118" s="612">
        <v>77223</v>
      </c>
      <c r="Z118" s="609">
        <v>58702</v>
      </c>
      <c r="AA118" s="610">
        <v>59521</v>
      </c>
      <c r="AB118" s="612">
        <v>53317</v>
      </c>
      <c r="AC118" s="609">
        <v>57784</v>
      </c>
      <c r="AD118" s="611">
        <v>73274</v>
      </c>
      <c r="AE118" s="612">
        <v>67453</v>
      </c>
      <c r="AF118" s="609">
        <v>67453</v>
      </c>
      <c r="AG118" s="611">
        <v>64048</v>
      </c>
      <c r="AH118" s="608">
        <v>66993</v>
      </c>
      <c r="AI118" s="609">
        <v>61867</v>
      </c>
      <c r="AJ118" s="611">
        <v>52015</v>
      </c>
      <c r="AK118" s="608">
        <v>56020</v>
      </c>
      <c r="AL118" s="615">
        <v>65303</v>
      </c>
    </row>
    <row r="119" spans="1:46" ht="14.25" customHeight="1" x14ac:dyDescent="0.15">
      <c r="A119" s="186" t="s">
        <v>132</v>
      </c>
      <c r="B119" s="2000" t="s">
        <v>96</v>
      </c>
      <c r="C119" s="616">
        <v>870</v>
      </c>
      <c r="D119" s="617">
        <v>858</v>
      </c>
      <c r="E119" s="618">
        <v>748</v>
      </c>
      <c r="F119" s="262">
        <v>798</v>
      </c>
      <c r="G119" s="632">
        <v>845</v>
      </c>
      <c r="H119" s="187">
        <v>845</v>
      </c>
      <c r="I119" s="262">
        <v>804</v>
      </c>
      <c r="J119" s="617">
        <v>841</v>
      </c>
      <c r="K119" s="618">
        <v>932</v>
      </c>
      <c r="L119" s="262">
        <v>930</v>
      </c>
      <c r="M119" s="617">
        <v>1099</v>
      </c>
      <c r="N119" s="618">
        <v>1052</v>
      </c>
      <c r="O119" s="262">
        <v>954</v>
      </c>
      <c r="P119" s="617">
        <v>808</v>
      </c>
      <c r="Q119" s="621">
        <v>807</v>
      </c>
      <c r="R119" s="262">
        <v>846</v>
      </c>
      <c r="S119" s="617">
        <v>701</v>
      </c>
      <c r="T119" s="618">
        <v>827</v>
      </c>
      <c r="U119" s="619">
        <v>900</v>
      </c>
      <c r="V119" s="617">
        <v>825</v>
      </c>
      <c r="W119" s="621">
        <v>757</v>
      </c>
      <c r="X119" s="619">
        <v>757</v>
      </c>
      <c r="Y119" s="620">
        <v>812</v>
      </c>
      <c r="Z119" s="618">
        <v>1074</v>
      </c>
      <c r="AA119" s="619">
        <v>1325</v>
      </c>
      <c r="AB119" s="620">
        <v>1373</v>
      </c>
      <c r="AC119" s="618">
        <v>1445</v>
      </c>
      <c r="AD119" s="262">
        <v>1199</v>
      </c>
      <c r="AE119" s="620">
        <v>970</v>
      </c>
      <c r="AF119" s="618">
        <v>970</v>
      </c>
      <c r="AG119" s="262">
        <v>847</v>
      </c>
      <c r="AH119" s="617">
        <v>866</v>
      </c>
      <c r="AI119" s="618">
        <v>735</v>
      </c>
      <c r="AJ119" s="262">
        <v>748</v>
      </c>
      <c r="AK119" s="617">
        <v>960</v>
      </c>
      <c r="AL119" s="622">
        <v>1088</v>
      </c>
    </row>
    <row r="120" spans="1:46" ht="14.25" customHeight="1" x14ac:dyDescent="0.15">
      <c r="A120" s="182" t="s">
        <v>59</v>
      </c>
      <c r="B120" s="1997" t="s">
        <v>93</v>
      </c>
      <c r="C120" s="598">
        <v>23</v>
      </c>
      <c r="D120" s="599">
        <v>50</v>
      </c>
      <c r="E120" s="600">
        <v>48</v>
      </c>
      <c r="F120" s="602">
        <v>61</v>
      </c>
      <c r="G120" s="676">
        <v>54</v>
      </c>
      <c r="H120" s="183">
        <v>88</v>
      </c>
      <c r="I120" s="602">
        <v>129</v>
      </c>
      <c r="J120" s="599">
        <v>170</v>
      </c>
      <c r="K120" s="600">
        <v>174</v>
      </c>
      <c r="L120" s="602">
        <v>148</v>
      </c>
      <c r="M120" s="599">
        <v>152</v>
      </c>
      <c r="N120" s="600">
        <v>177</v>
      </c>
      <c r="O120" s="602">
        <v>211</v>
      </c>
      <c r="P120" s="599">
        <v>270</v>
      </c>
      <c r="Q120" s="604">
        <v>234</v>
      </c>
      <c r="R120" s="602">
        <v>197</v>
      </c>
      <c r="S120" s="599">
        <v>111</v>
      </c>
      <c r="T120" s="600">
        <v>108</v>
      </c>
      <c r="U120" s="601">
        <v>36</v>
      </c>
      <c r="V120" s="599">
        <v>3</v>
      </c>
      <c r="W120" s="605">
        <v>0</v>
      </c>
      <c r="X120" s="601">
        <v>0</v>
      </c>
      <c r="Y120" s="603">
        <v>0</v>
      </c>
      <c r="Z120" s="600">
        <v>0</v>
      </c>
      <c r="AA120" s="601">
        <v>0</v>
      </c>
      <c r="AB120" s="603">
        <v>0</v>
      </c>
      <c r="AC120" s="600">
        <v>0</v>
      </c>
      <c r="AD120" s="602">
        <v>0</v>
      </c>
      <c r="AE120" s="603">
        <v>0</v>
      </c>
      <c r="AF120" s="600">
        <v>0</v>
      </c>
      <c r="AG120" s="602">
        <v>0</v>
      </c>
      <c r="AH120" s="599">
        <v>0</v>
      </c>
      <c r="AI120" s="600">
        <v>1</v>
      </c>
      <c r="AJ120" s="602">
        <v>33</v>
      </c>
      <c r="AK120" s="599">
        <v>37</v>
      </c>
      <c r="AL120" s="606">
        <v>48</v>
      </c>
    </row>
    <row r="121" spans="1:46" ht="14.25" customHeight="1" x14ac:dyDescent="0.15">
      <c r="A121" s="184" t="s">
        <v>133</v>
      </c>
      <c r="B121" s="2007" t="s">
        <v>94</v>
      </c>
      <c r="C121" s="626">
        <v>14308</v>
      </c>
      <c r="D121" s="627">
        <v>28465</v>
      </c>
      <c r="E121" s="251">
        <v>27137</v>
      </c>
      <c r="F121" s="629">
        <v>37650</v>
      </c>
      <c r="G121" s="2008">
        <v>32158</v>
      </c>
      <c r="H121" s="196">
        <v>51258</v>
      </c>
      <c r="I121" s="629">
        <v>66772</v>
      </c>
      <c r="J121" s="627">
        <v>80322</v>
      </c>
      <c r="K121" s="251">
        <v>100288</v>
      </c>
      <c r="L121" s="629">
        <v>76771</v>
      </c>
      <c r="M121" s="627">
        <v>76937</v>
      </c>
      <c r="N121" s="251">
        <v>89303</v>
      </c>
      <c r="O121" s="629">
        <v>100502</v>
      </c>
      <c r="P121" s="627">
        <v>96785</v>
      </c>
      <c r="Q121" s="624">
        <v>83922</v>
      </c>
      <c r="R121" s="629">
        <v>69874</v>
      </c>
      <c r="S121" s="627">
        <v>51951</v>
      </c>
      <c r="T121" s="251">
        <v>49411</v>
      </c>
      <c r="U121" s="628">
        <v>10027</v>
      </c>
      <c r="V121" s="627">
        <v>2275</v>
      </c>
      <c r="W121" s="624">
        <v>69</v>
      </c>
      <c r="X121" s="628">
        <v>2</v>
      </c>
      <c r="Y121" s="630">
        <v>0</v>
      </c>
      <c r="Z121" s="251">
        <v>0</v>
      </c>
      <c r="AA121" s="628">
        <v>0</v>
      </c>
      <c r="AB121" s="630">
        <v>0</v>
      </c>
      <c r="AC121" s="251">
        <v>0</v>
      </c>
      <c r="AD121" s="629">
        <v>0</v>
      </c>
      <c r="AE121" s="630">
        <v>0</v>
      </c>
      <c r="AF121" s="251">
        <v>0</v>
      </c>
      <c r="AG121" s="629">
        <v>0</v>
      </c>
      <c r="AH121" s="627">
        <v>0</v>
      </c>
      <c r="AI121" s="251">
        <v>1047</v>
      </c>
      <c r="AJ121" s="629">
        <v>18154</v>
      </c>
      <c r="AK121" s="627">
        <v>19129</v>
      </c>
      <c r="AL121" s="615">
        <v>22967</v>
      </c>
    </row>
    <row r="122" spans="1:46" ht="14.25" customHeight="1" x14ac:dyDescent="0.15">
      <c r="A122" s="186" t="s">
        <v>133</v>
      </c>
      <c r="B122" s="2000" t="s">
        <v>96</v>
      </c>
      <c r="C122" s="616">
        <v>624</v>
      </c>
      <c r="D122" s="617">
        <v>564</v>
      </c>
      <c r="E122" s="618">
        <v>570</v>
      </c>
      <c r="F122" s="262">
        <v>616</v>
      </c>
      <c r="G122" s="632">
        <v>594</v>
      </c>
      <c r="H122" s="187">
        <v>581</v>
      </c>
      <c r="I122" s="262">
        <v>516</v>
      </c>
      <c r="J122" s="617">
        <v>471</v>
      </c>
      <c r="K122" s="618">
        <v>576</v>
      </c>
      <c r="L122" s="262">
        <v>519</v>
      </c>
      <c r="M122" s="617">
        <v>505</v>
      </c>
      <c r="N122" s="618">
        <v>504</v>
      </c>
      <c r="O122" s="262">
        <v>477</v>
      </c>
      <c r="P122" s="617">
        <v>358</v>
      </c>
      <c r="Q122" s="621">
        <v>358</v>
      </c>
      <c r="R122" s="262">
        <v>356</v>
      </c>
      <c r="S122" s="617">
        <v>470</v>
      </c>
      <c r="T122" s="618">
        <v>459</v>
      </c>
      <c r="U122" s="619">
        <v>278</v>
      </c>
      <c r="V122" s="617">
        <v>670</v>
      </c>
      <c r="W122" s="621">
        <v>553</v>
      </c>
      <c r="X122" s="619">
        <v>540</v>
      </c>
      <c r="Y122" s="620">
        <v>0</v>
      </c>
      <c r="Z122" s="618">
        <v>0</v>
      </c>
      <c r="AA122" s="619">
        <v>0</v>
      </c>
      <c r="AB122" s="620">
        <v>0</v>
      </c>
      <c r="AC122" s="618">
        <v>0</v>
      </c>
      <c r="AD122" s="262">
        <v>0</v>
      </c>
      <c r="AE122" s="620">
        <v>0</v>
      </c>
      <c r="AF122" s="618">
        <v>0</v>
      </c>
      <c r="AG122" s="262">
        <v>0</v>
      </c>
      <c r="AH122" s="617">
        <v>0</v>
      </c>
      <c r="AI122" s="618">
        <v>990</v>
      </c>
      <c r="AJ122" s="262">
        <v>555</v>
      </c>
      <c r="AK122" s="617">
        <v>515</v>
      </c>
      <c r="AL122" s="622">
        <v>477</v>
      </c>
    </row>
    <row r="123" spans="1:46" ht="14.25" customHeight="1" x14ac:dyDescent="0.15">
      <c r="A123" s="182" t="s">
        <v>134</v>
      </c>
      <c r="B123" s="1997" t="s">
        <v>93</v>
      </c>
      <c r="C123" s="598">
        <v>135</v>
      </c>
      <c r="D123" s="599">
        <v>288</v>
      </c>
      <c r="E123" s="600">
        <v>359</v>
      </c>
      <c r="F123" s="602">
        <v>307</v>
      </c>
      <c r="G123" s="676">
        <v>325</v>
      </c>
      <c r="H123" s="183">
        <v>373</v>
      </c>
      <c r="I123" s="602">
        <v>313</v>
      </c>
      <c r="J123" s="599">
        <v>317</v>
      </c>
      <c r="K123" s="600">
        <v>465</v>
      </c>
      <c r="L123" s="602">
        <v>395</v>
      </c>
      <c r="M123" s="599">
        <v>319</v>
      </c>
      <c r="N123" s="600">
        <v>354</v>
      </c>
      <c r="O123" s="602">
        <v>270</v>
      </c>
      <c r="P123" s="599">
        <v>312</v>
      </c>
      <c r="Q123" s="604">
        <v>412</v>
      </c>
      <c r="R123" s="602">
        <v>402</v>
      </c>
      <c r="S123" s="599">
        <v>446</v>
      </c>
      <c r="T123" s="600">
        <v>379</v>
      </c>
      <c r="U123" s="601">
        <v>416</v>
      </c>
      <c r="V123" s="599">
        <v>358</v>
      </c>
      <c r="W123" s="605">
        <v>366</v>
      </c>
      <c r="X123" s="601">
        <v>301</v>
      </c>
      <c r="Y123" s="603">
        <v>274</v>
      </c>
      <c r="Z123" s="600">
        <v>344</v>
      </c>
      <c r="AA123" s="601">
        <v>378</v>
      </c>
      <c r="AB123" s="603">
        <v>312</v>
      </c>
      <c r="AC123" s="600">
        <v>259</v>
      </c>
      <c r="AD123" s="602">
        <v>361</v>
      </c>
      <c r="AE123" s="603">
        <v>262</v>
      </c>
      <c r="AF123" s="600">
        <v>262</v>
      </c>
      <c r="AG123" s="602">
        <v>264</v>
      </c>
      <c r="AH123" s="599">
        <v>309</v>
      </c>
      <c r="AI123" s="600">
        <v>226</v>
      </c>
      <c r="AJ123" s="602">
        <v>287</v>
      </c>
      <c r="AK123" s="599">
        <v>305</v>
      </c>
      <c r="AL123" s="606">
        <v>366</v>
      </c>
    </row>
    <row r="124" spans="1:46" ht="14.25" customHeight="1" x14ac:dyDescent="0.15">
      <c r="A124" s="184" t="s">
        <v>134</v>
      </c>
      <c r="B124" s="1998" t="s">
        <v>94</v>
      </c>
      <c r="C124" s="607">
        <v>37689</v>
      </c>
      <c r="D124" s="608">
        <v>78615</v>
      </c>
      <c r="E124" s="609">
        <v>98363</v>
      </c>
      <c r="F124" s="611">
        <v>87938</v>
      </c>
      <c r="G124" s="694">
        <v>93148</v>
      </c>
      <c r="H124" s="185">
        <v>113027</v>
      </c>
      <c r="I124" s="611">
        <v>103162</v>
      </c>
      <c r="J124" s="608">
        <v>104381</v>
      </c>
      <c r="K124" s="609">
        <v>149657</v>
      </c>
      <c r="L124" s="611">
        <v>125364</v>
      </c>
      <c r="M124" s="608">
        <v>103064</v>
      </c>
      <c r="N124" s="609">
        <v>113531</v>
      </c>
      <c r="O124" s="611">
        <v>90086</v>
      </c>
      <c r="P124" s="608">
        <v>100953</v>
      </c>
      <c r="Q124" s="613">
        <v>128916</v>
      </c>
      <c r="R124" s="611">
        <v>124246</v>
      </c>
      <c r="S124" s="608">
        <v>133078</v>
      </c>
      <c r="T124" s="609">
        <v>111989</v>
      </c>
      <c r="U124" s="610">
        <v>126412</v>
      </c>
      <c r="V124" s="608">
        <v>111257</v>
      </c>
      <c r="W124" s="614">
        <v>124331</v>
      </c>
      <c r="X124" s="610">
        <v>106128</v>
      </c>
      <c r="Y124" s="612">
        <v>102869</v>
      </c>
      <c r="Z124" s="609">
        <v>135522</v>
      </c>
      <c r="AA124" s="610">
        <v>143759</v>
      </c>
      <c r="AB124" s="612">
        <v>112174</v>
      </c>
      <c r="AC124" s="609">
        <v>88825</v>
      </c>
      <c r="AD124" s="611">
        <v>120293</v>
      </c>
      <c r="AE124" s="612">
        <v>83341</v>
      </c>
      <c r="AF124" s="609">
        <v>83341</v>
      </c>
      <c r="AG124" s="611">
        <v>85095</v>
      </c>
      <c r="AH124" s="608">
        <v>99721</v>
      </c>
      <c r="AI124" s="609">
        <v>71447</v>
      </c>
      <c r="AJ124" s="611">
        <v>91933</v>
      </c>
      <c r="AK124" s="608">
        <v>95408</v>
      </c>
      <c r="AL124" s="615">
        <v>117039</v>
      </c>
    </row>
    <row r="125" spans="1:46" ht="14.25" customHeight="1" x14ac:dyDescent="0.15">
      <c r="A125" s="186" t="s">
        <v>134</v>
      </c>
      <c r="B125" s="2000" t="s">
        <v>96</v>
      </c>
      <c r="C125" s="616">
        <v>280</v>
      </c>
      <c r="D125" s="617">
        <v>273</v>
      </c>
      <c r="E125" s="618">
        <v>274</v>
      </c>
      <c r="F125" s="262">
        <v>286</v>
      </c>
      <c r="G125" s="632">
        <v>287</v>
      </c>
      <c r="H125" s="187">
        <v>303</v>
      </c>
      <c r="I125" s="262">
        <v>330</v>
      </c>
      <c r="J125" s="617">
        <v>329</v>
      </c>
      <c r="K125" s="618">
        <v>322</v>
      </c>
      <c r="L125" s="262">
        <v>317</v>
      </c>
      <c r="M125" s="617">
        <v>323</v>
      </c>
      <c r="N125" s="618">
        <v>321</v>
      </c>
      <c r="O125" s="262">
        <v>334</v>
      </c>
      <c r="P125" s="617">
        <v>324</v>
      </c>
      <c r="Q125" s="621">
        <v>313</v>
      </c>
      <c r="R125" s="262">
        <v>309</v>
      </c>
      <c r="S125" s="617">
        <v>298</v>
      </c>
      <c r="T125" s="618">
        <v>295</v>
      </c>
      <c r="U125" s="619">
        <v>304</v>
      </c>
      <c r="V125" s="617">
        <v>311</v>
      </c>
      <c r="W125" s="621">
        <v>340</v>
      </c>
      <c r="X125" s="619">
        <v>353</v>
      </c>
      <c r="Y125" s="620">
        <v>375</v>
      </c>
      <c r="Z125" s="618">
        <v>394</v>
      </c>
      <c r="AA125" s="619">
        <v>380</v>
      </c>
      <c r="AB125" s="620">
        <v>359</v>
      </c>
      <c r="AC125" s="618">
        <v>343</v>
      </c>
      <c r="AD125" s="262">
        <v>333</v>
      </c>
      <c r="AE125" s="620">
        <v>318</v>
      </c>
      <c r="AF125" s="618">
        <v>318</v>
      </c>
      <c r="AG125" s="262">
        <v>322</v>
      </c>
      <c r="AH125" s="617">
        <v>323</v>
      </c>
      <c r="AI125" s="618">
        <v>316</v>
      </c>
      <c r="AJ125" s="262">
        <v>321</v>
      </c>
      <c r="AK125" s="617">
        <v>313</v>
      </c>
      <c r="AL125" s="622">
        <v>320</v>
      </c>
    </row>
    <row r="126" spans="1:46" s="41" customFormat="1" ht="14.25" customHeight="1" x14ac:dyDescent="0.15">
      <c r="A126" s="200" t="s">
        <v>228</v>
      </c>
      <c r="B126" s="2001" t="s">
        <v>93</v>
      </c>
      <c r="C126" s="2002">
        <v>5.45</v>
      </c>
      <c r="D126" s="637">
        <v>8.9979999999999993</v>
      </c>
      <c r="E126" s="625">
        <v>9.8960000000000008</v>
      </c>
      <c r="F126" s="638">
        <v>9.3689999999999998</v>
      </c>
      <c r="G126" s="708">
        <v>8.2230000000000008</v>
      </c>
      <c r="H126" s="188">
        <v>8.2249999999999996</v>
      </c>
      <c r="I126" s="638">
        <v>8.2750000000000004</v>
      </c>
      <c r="J126" s="637">
        <v>7.9690000000000003</v>
      </c>
      <c r="K126" s="625">
        <v>10.281000000000001</v>
      </c>
      <c r="L126" s="638">
        <v>7.8970000000000002</v>
      </c>
      <c r="M126" s="637">
        <v>9.5210000000000008</v>
      </c>
      <c r="N126" s="625">
        <v>8.8049999999999997</v>
      </c>
      <c r="O126" s="638">
        <v>8.6739999999999995</v>
      </c>
      <c r="P126" s="637">
        <v>11.443</v>
      </c>
      <c r="Q126" s="605">
        <v>16.023</v>
      </c>
      <c r="R126" s="638">
        <v>17.015000000000001</v>
      </c>
      <c r="S126" s="637">
        <v>21.885000000000002</v>
      </c>
      <c r="T126" s="625">
        <v>16.448</v>
      </c>
      <c r="U126" s="639">
        <v>16.260999999999999</v>
      </c>
      <c r="V126" s="637">
        <v>14.353999999999999</v>
      </c>
      <c r="W126" s="605">
        <v>15.241</v>
      </c>
      <c r="X126" s="639">
        <v>10.369</v>
      </c>
      <c r="Y126" s="640">
        <v>11.784000000000001</v>
      </c>
      <c r="Z126" s="625">
        <v>16.117999999999999</v>
      </c>
      <c r="AA126" s="639">
        <v>11.9</v>
      </c>
      <c r="AB126" s="640">
        <v>9.8740000000000006</v>
      </c>
      <c r="AC126" s="625">
        <v>8.2669999999999995</v>
      </c>
      <c r="AD126" s="638">
        <v>8.7539999999999996</v>
      </c>
      <c r="AE126" s="640">
        <v>10.086</v>
      </c>
      <c r="AF126" s="625">
        <v>10.920999999999999</v>
      </c>
      <c r="AG126" s="638">
        <v>8.74</v>
      </c>
      <c r="AH126" s="637">
        <v>10.920999999999999</v>
      </c>
      <c r="AI126" s="625">
        <v>8.9130000000000003</v>
      </c>
      <c r="AJ126" s="638">
        <v>9.5069999999999997</v>
      </c>
      <c r="AK126" s="637">
        <v>9.0109999999999992</v>
      </c>
      <c r="AL126" s="641">
        <v>9.15</v>
      </c>
      <c r="AO126" s="99"/>
      <c r="AP126" s="100"/>
      <c r="AQ126" s="100"/>
      <c r="AR126" s="100"/>
      <c r="AS126" s="99"/>
      <c r="AT126" s="99"/>
    </row>
    <row r="127" spans="1:46" s="41" customFormat="1" ht="14.25" customHeight="1" x14ac:dyDescent="0.15">
      <c r="A127" s="192" t="s">
        <v>228</v>
      </c>
      <c r="B127" s="2003" t="s">
        <v>94</v>
      </c>
      <c r="C127" s="2004">
        <v>6426.134</v>
      </c>
      <c r="D127" s="642">
        <v>10505.724</v>
      </c>
      <c r="E127" s="643">
        <v>10619.503000000001</v>
      </c>
      <c r="F127" s="644">
        <v>9384.6299999999992</v>
      </c>
      <c r="G127" s="2005">
        <v>8605.8739999999998</v>
      </c>
      <c r="H127" s="193">
        <v>9194.875</v>
      </c>
      <c r="I127" s="644">
        <v>9399.4110000000001</v>
      </c>
      <c r="J127" s="642">
        <v>8453.9519999999993</v>
      </c>
      <c r="K127" s="643">
        <v>11230.67</v>
      </c>
      <c r="L127" s="644">
        <v>8866.1610000000001</v>
      </c>
      <c r="M127" s="642">
        <v>10272.906000000001</v>
      </c>
      <c r="N127" s="643">
        <v>9058.0660000000007</v>
      </c>
      <c r="O127" s="644">
        <v>9500.02</v>
      </c>
      <c r="P127" s="642">
        <v>11599.793</v>
      </c>
      <c r="Q127" s="614">
        <v>14384.833000000001</v>
      </c>
      <c r="R127" s="644">
        <v>14575.305</v>
      </c>
      <c r="S127" s="642">
        <v>19439.107</v>
      </c>
      <c r="T127" s="643">
        <v>15015.287</v>
      </c>
      <c r="U127" s="645">
        <v>14397.634</v>
      </c>
      <c r="V127" s="642">
        <v>12704.838</v>
      </c>
      <c r="W127" s="614">
        <v>14496.207</v>
      </c>
      <c r="X127" s="645">
        <v>10387.828</v>
      </c>
      <c r="Y127" s="646">
        <v>13089.182000000001</v>
      </c>
      <c r="Z127" s="643">
        <v>15763.203</v>
      </c>
      <c r="AA127" s="645">
        <v>11378.097</v>
      </c>
      <c r="AB127" s="646">
        <v>9986.9979999999996</v>
      </c>
      <c r="AC127" s="643">
        <v>9322.1460000000006</v>
      </c>
      <c r="AD127" s="644">
        <v>10332.161</v>
      </c>
      <c r="AE127" s="646">
        <v>11668.156000000001</v>
      </c>
      <c r="AF127" s="643">
        <v>11040.19</v>
      </c>
      <c r="AG127" s="644">
        <v>8569.2579999999998</v>
      </c>
      <c r="AH127" s="642">
        <v>11040.19</v>
      </c>
      <c r="AI127" s="643">
        <v>8388.8700000000008</v>
      </c>
      <c r="AJ127" s="644">
        <v>8225.5650000000005</v>
      </c>
      <c r="AK127" s="642">
        <v>7702.8540000000003</v>
      </c>
      <c r="AL127" s="647">
        <v>9324.527</v>
      </c>
      <c r="AO127" s="99"/>
      <c r="AP127" s="100"/>
      <c r="AQ127" s="100"/>
      <c r="AR127" s="100"/>
      <c r="AS127" s="99"/>
      <c r="AT127" s="99"/>
    </row>
    <row r="128" spans="1:46" s="41" customFormat="1" ht="14.25" customHeight="1" x14ac:dyDescent="0.15">
      <c r="A128" s="197" t="s">
        <v>228</v>
      </c>
      <c r="B128" s="2000" t="s">
        <v>96</v>
      </c>
      <c r="C128" s="616">
        <v>1179</v>
      </c>
      <c r="D128" s="617">
        <v>1168</v>
      </c>
      <c r="E128" s="618">
        <v>1073</v>
      </c>
      <c r="F128" s="262">
        <v>1002</v>
      </c>
      <c r="G128" s="632">
        <v>1047</v>
      </c>
      <c r="H128" s="187">
        <v>1118</v>
      </c>
      <c r="I128" s="262">
        <v>1136</v>
      </c>
      <c r="J128" s="617">
        <v>1061</v>
      </c>
      <c r="K128" s="618">
        <v>1092</v>
      </c>
      <c r="L128" s="262">
        <v>1123</v>
      </c>
      <c r="M128" s="617">
        <v>1079</v>
      </c>
      <c r="N128" s="618">
        <v>1029</v>
      </c>
      <c r="O128" s="262">
        <v>1095</v>
      </c>
      <c r="P128" s="617">
        <v>1014</v>
      </c>
      <c r="Q128" s="621">
        <v>898</v>
      </c>
      <c r="R128" s="262">
        <v>857</v>
      </c>
      <c r="S128" s="617">
        <v>888</v>
      </c>
      <c r="T128" s="618">
        <v>913</v>
      </c>
      <c r="U128" s="619">
        <v>885</v>
      </c>
      <c r="V128" s="617">
        <v>885</v>
      </c>
      <c r="W128" s="621">
        <v>951</v>
      </c>
      <c r="X128" s="619">
        <v>1002</v>
      </c>
      <c r="Y128" s="620">
        <v>1111</v>
      </c>
      <c r="Z128" s="618">
        <v>978</v>
      </c>
      <c r="AA128" s="619">
        <v>956</v>
      </c>
      <c r="AB128" s="620">
        <v>1011</v>
      </c>
      <c r="AC128" s="618">
        <v>1128</v>
      </c>
      <c r="AD128" s="262">
        <v>1180</v>
      </c>
      <c r="AE128" s="620">
        <v>1157</v>
      </c>
      <c r="AF128" s="618">
        <v>1011</v>
      </c>
      <c r="AG128" s="262">
        <v>980</v>
      </c>
      <c r="AH128" s="617">
        <v>1011</v>
      </c>
      <c r="AI128" s="618">
        <v>941</v>
      </c>
      <c r="AJ128" s="262">
        <v>865</v>
      </c>
      <c r="AK128" s="617">
        <v>855</v>
      </c>
      <c r="AL128" s="622">
        <v>1019</v>
      </c>
      <c r="AO128" s="99"/>
      <c r="AP128" s="100"/>
      <c r="AQ128" s="100"/>
      <c r="AR128" s="100"/>
      <c r="AS128" s="99"/>
      <c r="AT128" s="99"/>
    </row>
    <row r="129" spans="1:46" s="41" customFormat="1" ht="14.25" customHeight="1" x14ac:dyDescent="0.15">
      <c r="A129" s="200" t="s">
        <v>135</v>
      </c>
      <c r="B129" s="2001" t="s">
        <v>93</v>
      </c>
      <c r="C129" s="2002">
        <v>64</v>
      </c>
      <c r="D129" s="637">
        <v>95</v>
      </c>
      <c r="E129" s="625">
        <v>94</v>
      </c>
      <c r="F129" s="638">
        <v>80</v>
      </c>
      <c r="G129" s="708">
        <v>85</v>
      </c>
      <c r="H129" s="188">
        <v>85</v>
      </c>
      <c r="I129" s="638">
        <v>85</v>
      </c>
      <c r="J129" s="637">
        <v>86</v>
      </c>
      <c r="K129" s="625">
        <v>129</v>
      </c>
      <c r="L129" s="638">
        <v>87</v>
      </c>
      <c r="M129" s="637">
        <v>99</v>
      </c>
      <c r="N129" s="625">
        <v>111</v>
      </c>
      <c r="O129" s="638">
        <v>121</v>
      </c>
      <c r="P129" s="637">
        <v>128</v>
      </c>
      <c r="Q129" s="605">
        <v>188</v>
      </c>
      <c r="R129" s="638">
        <v>171</v>
      </c>
      <c r="S129" s="637">
        <v>229</v>
      </c>
      <c r="T129" s="625">
        <v>195</v>
      </c>
      <c r="U129" s="639">
        <v>196</v>
      </c>
      <c r="V129" s="637">
        <v>182</v>
      </c>
      <c r="W129" s="605">
        <v>196</v>
      </c>
      <c r="X129" s="639">
        <v>140</v>
      </c>
      <c r="Y129" s="640">
        <v>140</v>
      </c>
      <c r="Z129" s="625">
        <v>167</v>
      </c>
      <c r="AA129" s="639">
        <v>124</v>
      </c>
      <c r="AB129" s="640">
        <v>107</v>
      </c>
      <c r="AC129" s="625">
        <v>99</v>
      </c>
      <c r="AD129" s="638">
        <v>105</v>
      </c>
      <c r="AE129" s="640">
        <v>79</v>
      </c>
      <c r="AF129" s="625">
        <v>79</v>
      </c>
      <c r="AG129" s="638">
        <v>79</v>
      </c>
      <c r="AH129" s="637">
        <v>73</v>
      </c>
      <c r="AI129" s="625">
        <v>82</v>
      </c>
      <c r="AJ129" s="638">
        <v>61</v>
      </c>
      <c r="AK129" s="637">
        <v>83</v>
      </c>
      <c r="AL129" s="641">
        <v>95</v>
      </c>
      <c r="AO129" s="99"/>
      <c r="AP129" s="100"/>
      <c r="AQ129" s="100"/>
      <c r="AR129" s="100"/>
      <c r="AS129" s="99"/>
      <c r="AT129" s="99"/>
    </row>
    <row r="130" spans="1:46" s="41" customFormat="1" ht="14.25" customHeight="1" x14ac:dyDescent="0.15">
      <c r="A130" s="192" t="s">
        <v>136</v>
      </c>
      <c r="B130" s="2003" t="s">
        <v>94</v>
      </c>
      <c r="C130" s="2004">
        <v>36024</v>
      </c>
      <c r="D130" s="642">
        <v>53673</v>
      </c>
      <c r="E130" s="643">
        <v>53707</v>
      </c>
      <c r="F130" s="644">
        <v>46547</v>
      </c>
      <c r="G130" s="2005">
        <v>49919</v>
      </c>
      <c r="H130" s="193">
        <v>50022</v>
      </c>
      <c r="I130" s="644">
        <v>56711</v>
      </c>
      <c r="J130" s="642">
        <v>61010</v>
      </c>
      <c r="K130" s="643">
        <v>87899</v>
      </c>
      <c r="L130" s="644">
        <v>66645</v>
      </c>
      <c r="M130" s="642">
        <v>75711</v>
      </c>
      <c r="N130" s="643">
        <v>86266</v>
      </c>
      <c r="O130" s="644">
        <v>91653</v>
      </c>
      <c r="P130" s="642">
        <v>104270</v>
      </c>
      <c r="Q130" s="614">
        <v>147856</v>
      </c>
      <c r="R130" s="644">
        <v>129595</v>
      </c>
      <c r="S130" s="642">
        <v>161412</v>
      </c>
      <c r="T130" s="643">
        <v>127026</v>
      </c>
      <c r="U130" s="645">
        <v>125324</v>
      </c>
      <c r="V130" s="642">
        <v>112075</v>
      </c>
      <c r="W130" s="614">
        <v>122875</v>
      </c>
      <c r="X130" s="645">
        <v>89703</v>
      </c>
      <c r="Y130" s="646">
        <v>91070</v>
      </c>
      <c r="Z130" s="643">
        <v>106569</v>
      </c>
      <c r="AA130" s="645">
        <v>77918</v>
      </c>
      <c r="AB130" s="646">
        <v>64905</v>
      </c>
      <c r="AC130" s="643">
        <v>59542</v>
      </c>
      <c r="AD130" s="644">
        <v>63840</v>
      </c>
      <c r="AE130" s="646">
        <v>49757</v>
      </c>
      <c r="AF130" s="643">
        <v>49757</v>
      </c>
      <c r="AG130" s="644">
        <v>47109</v>
      </c>
      <c r="AH130" s="642">
        <v>44292</v>
      </c>
      <c r="AI130" s="643">
        <v>48749</v>
      </c>
      <c r="AJ130" s="644">
        <v>37564</v>
      </c>
      <c r="AK130" s="642">
        <v>50573</v>
      </c>
      <c r="AL130" s="647">
        <v>56722</v>
      </c>
      <c r="AO130" s="99"/>
      <c r="AP130" s="100"/>
      <c r="AQ130" s="100"/>
      <c r="AR130" s="100"/>
      <c r="AS130" s="99"/>
      <c r="AT130" s="99"/>
    </row>
    <row r="131" spans="1:46" s="41" customFormat="1" ht="14.25" customHeight="1" x14ac:dyDescent="0.15">
      <c r="A131" s="197" t="s">
        <v>136</v>
      </c>
      <c r="B131" s="2000" t="s">
        <v>96</v>
      </c>
      <c r="C131" s="616">
        <v>561</v>
      </c>
      <c r="D131" s="617">
        <v>565</v>
      </c>
      <c r="E131" s="618">
        <v>572</v>
      </c>
      <c r="F131" s="262">
        <v>581</v>
      </c>
      <c r="G131" s="632">
        <v>585</v>
      </c>
      <c r="H131" s="187">
        <v>589</v>
      </c>
      <c r="I131" s="262">
        <v>668</v>
      </c>
      <c r="J131" s="617">
        <v>713</v>
      </c>
      <c r="K131" s="618">
        <v>681</v>
      </c>
      <c r="L131" s="262">
        <v>765</v>
      </c>
      <c r="M131" s="617">
        <v>763</v>
      </c>
      <c r="N131" s="618">
        <v>774</v>
      </c>
      <c r="O131" s="262">
        <v>756</v>
      </c>
      <c r="P131" s="617">
        <v>815</v>
      </c>
      <c r="Q131" s="621">
        <v>789</v>
      </c>
      <c r="R131" s="262">
        <v>758</v>
      </c>
      <c r="S131" s="617">
        <v>706</v>
      </c>
      <c r="T131" s="618">
        <v>652</v>
      </c>
      <c r="U131" s="619">
        <v>638</v>
      </c>
      <c r="V131" s="617">
        <v>615</v>
      </c>
      <c r="W131" s="621">
        <v>626</v>
      </c>
      <c r="X131" s="619">
        <v>642</v>
      </c>
      <c r="Y131" s="620">
        <v>649</v>
      </c>
      <c r="Z131" s="618">
        <v>639</v>
      </c>
      <c r="AA131" s="619">
        <v>628</v>
      </c>
      <c r="AB131" s="620">
        <v>606</v>
      </c>
      <c r="AC131" s="618">
        <v>599</v>
      </c>
      <c r="AD131" s="262">
        <v>610</v>
      </c>
      <c r="AE131" s="620">
        <v>626</v>
      </c>
      <c r="AF131" s="618">
        <v>626</v>
      </c>
      <c r="AG131" s="262">
        <v>596</v>
      </c>
      <c r="AH131" s="617">
        <v>608</v>
      </c>
      <c r="AI131" s="618">
        <v>598</v>
      </c>
      <c r="AJ131" s="262">
        <v>612</v>
      </c>
      <c r="AK131" s="617">
        <v>610</v>
      </c>
      <c r="AL131" s="622">
        <v>596</v>
      </c>
      <c r="AO131" s="99"/>
      <c r="AP131" s="100"/>
      <c r="AQ131" s="100"/>
      <c r="AR131" s="100"/>
      <c r="AS131" s="99"/>
      <c r="AT131" s="99"/>
    </row>
    <row r="132" spans="1:46" s="41" customFormat="1" ht="14.25" customHeight="1" x14ac:dyDescent="0.15">
      <c r="A132" s="200" t="s">
        <v>63</v>
      </c>
      <c r="B132" s="2001" t="s">
        <v>93</v>
      </c>
      <c r="C132" s="2002">
        <v>29</v>
      </c>
      <c r="D132" s="637">
        <v>35</v>
      </c>
      <c r="E132" s="625">
        <v>38</v>
      </c>
      <c r="F132" s="638">
        <v>35</v>
      </c>
      <c r="G132" s="708">
        <v>34</v>
      </c>
      <c r="H132" s="188">
        <v>35</v>
      </c>
      <c r="I132" s="638">
        <v>36</v>
      </c>
      <c r="J132" s="637">
        <v>37</v>
      </c>
      <c r="K132" s="625">
        <v>49</v>
      </c>
      <c r="L132" s="638">
        <v>36</v>
      </c>
      <c r="M132" s="637">
        <v>35</v>
      </c>
      <c r="N132" s="625">
        <v>39</v>
      </c>
      <c r="O132" s="638">
        <v>37</v>
      </c>
      <c r="P132" s="637">
        <v>42</v>
      </c>
      <c r="Q132" s="605">
        <v>48</v>
      </c>
      <c r="R132" s="638">
        <v>46</v>
      </c>
      <c r="S132" s="637">
        <v>51</v>
      </c>
      <c r="T132" s="625">
        <v>41</v>
      </c>
      <c r="U132" s="639">
        <v>41</v>
      </c>
      <c r="V132" s="637">
        <v>34</v>
      </c>
      <c r="W132" s="605">
        <v>40</v>
      </c>
      <c r="X132" s="639">
        <v>36</v>
      </c>
      <c r="Y132" s="640">
        <v>42</v>
      </c>
      <c r="Z132" s="625">
        <v>45</v>
      </c>
      <c r="AA132" s="639">
        <v>36</v>
      </c>
      <c r="AB132" s="640">
        <v>36</v>
      </c>
      <c r="AC132" s="625">
        <v>34</v>
      </c>
      <c r="AD132" s="638">
        <v>38</v>
      </c>
      <c r="AE132" s="640">
        <v>32</v>
      </c>
      <c r="AF132" s="625">
        <v>32</v>
      </c>
      <c r="AG132" s="638">
        <v>35</v>
      </c>
      <c r="AH132" s="637">
        <v>37</v>
      </c>
      <c r="AI132" s="625">
        <v>33</v>
      </c>
      <c r="AJ132" s="638">
        <v>34</v>
      </c>
      <c r="AK132" s="637">
        <v>35</v>
      </c>
      <c r="AL132" s="641">
        <v>36</v>
      </c>
      <c r="AO132" s="99"/>
      <c r="AP132" s="100"/>
      <c r="AQ132" s="100"/>
      <c r="AR132" s="100"/>
      <c r="AS132" s="99"/>
      <c r="AT132" s="99"/>
    </row>
    <row r="133" spans="1:46" s="41" customFormat="1" ht="14.25" customHeight="1" x14ac:dyDescent="0.15">
      <c r="A133" s="192" t="s">
        <v>229</v>
      </c>
      <c r="B133" s="2003" t="s">
        <v>94</v>
      </c>
      <c r="C133" s="2004">
        <v>84452</v>
      </c>
      <c r="D133" s="642">
        <v>68686</v>
      </c>
      <c r="E133" s="643">
        <v>73811</v>
      </c>
      <c r="F133" s="644">
        <v>70197</v>
      </c>
      <c r="G133" s="2005">
        <v>65914</v>
      </c>
      <c r="H133" s="193">
        <v>65013</v>
      </c>
      <c r="I133" s="644">
        <v>60710</v>
      </c>
      <c r="J133" s="642">
        <v>61866</v>
      </c>
      <c r="K133" s="643">
        <v>77169</v>
      </c>
      <c r="L133" s="644">
        <v>58230</v>
      </c>
      <c r="M133" s="642">
        <v>52774</v>
      </c>
      <c r="N133" s="643">
        <v>53581</v>
      </c>
      <c r="O133" s="644">
        <v>59587</v>
      </c>
      <c r="P133" s="642">
        <v>63742</v>
      </c>
      <c r="Q133" s="614">
        <v>73984</v>
      </c>
      <c r="R133" s="644">
        <v>83481</v>
      </c>
      <c r="S133" s="642">
        <v>106824</v>
      </c>
      <c r="T133" s="643">
        <v>110570</v>
      </c>
      <c r="U133" s="645">
        <v>112674</v>
      </c>
      <c r="V133" s="642">
        <v>101750</v>
      </c>
      <c r="W133" s="614">
        <v>160055</v>
      </c>
      <c r="X133" s="645">
        <v>149056</v>
      </c>
      <c r="Y133" s="646">
        <v>143214</v>
      </c>
      <c r="Z133" s="643">
        <v>106617</v>
      </c>
      <c r="AA133" s="645">
        <v>97673</v>
      </c>
      <c r="AB133" s="646">
        <v>109273</v>
      </c>
      <c r="AC133" s="643">
        <v>105539</v>
      </c>
      <c r="AD133" s="644">
        <v>98197</v>
      </c>
      <c r="AE133" s="646">
        <v>73889</v>
      </c>
      <c r="AF133" s="643">
        <v>73889</v>
      </c>
      <c r="AG133" s="644">
        <v>73952</v>
      </c>
      <c r="AH133" s="642">
        <v>71096</v>
      </c>
      <c r="AI133" s="643">
        <v>62952</v>
      </c>
      <c r="AJ133" s="644">
        <v>62407</v>
      </c>
      <c r="AK133" s="642">
        <v>75176</v>
      </c>
      <c r="AL133" s="647">
        <v>139208</v>
      </c>
      <c r="AO133" s="99"/>
      <c r="AP133" s="100"/>
      <c r="AQ133" s="100"/>
      <c r="AR133" s="100"/>
      <c r="AS133" s="99"/>
      <c r="AT133" s="99"/>
    </row>
    <row r="134" spans="1:46" s="41" customFormat="1" ht="14.25" customHeight="1" x14ac:dyDescent="0.15">
      <c r="A134" s="197" t="s">
        <v>229</v>
      </c>
      <c r="B134" s="2000" t="s">
        <v>96</v>
      </c>
      <c r="C134" s="616">
        <v>2961</v>
      </c>
      <c r="D134" s="617">
        <v>1942</v>
      </c>
      <c r="E134" s="618">
        <v>1964</v>
      </c>
      <c r="F134" s="262">
        <v>2015</v>
      </c>
      <c r="G134" s="632">
        <v>1947</v>
      </c>
      <c r="H134" s="187">
        <v>1832</v>
      </c>
      <c r="I134" s="262">
        <v>1702</v>
      </c>
      <c r="J134" s="617">
        <v>1688</v>
      </c>
      <c r="K134" s="618">
        <v>1589</v>
      </c>
      <c r="L134" s="262">
        <v>1615</v>
      </c>
      <c r="M134" s="617">
        <v>1505</v>
      </c>
      <c r="N134" s="618">
        <v>1368</v>
      </c>
      <c r="O134" s="262">
        <v>1626</v>
      </c>
      <c r="P134" s="617">
        <v>1524</v>
      </c>
      <c r="Q134" s="621">
        <v>1531</v>
      </c>
      <c r="R134" s="262">
        <v>1797</v>
      </c>
      <c r="S134" s="617">
        <v>2094</v>
      </c>
      <c r="T134" s="618">
        <v>2689</v>
      </c>
      <c r="U134" s="619">
        <v>2744</v>
      </c>
      <c r="V134" s="617">
        <v>2977</v>
      </c>
      <c r="W134" s="621">
        <v>4009</v>
      </c>
      <c r="X134" s="619">
        <v>4112</v>
      </c>
      <c r="Y134" s="620">
        <v>3379</v>
      </c>
      <c r="Z134" s="618">
        <v>2375</v>
      </c>
      <c r="AA134" s="619">
        <v>2735</v>
      </c>
      <c r="AB134" s="620">
        <v>3049</v>
      </c>
      <c r="AC134" s="618">
        <v>3094</v>
      </c>
      <c r="AD134" s="262">
        <v>2554</v>
      </c>
      <c r="AE134" s="620">
        <v>2312</v>
      </c>
      <c r="AF134" s="618">
        <v>2312</v>
      </c>
      <c r="AG134" s="262">
        <v>2118</v>
      </c>
      <c r="AH134" s="617">
        <v>1947</v>
      </c>
      <c r="AI134" s="618">
        <v>1890</v>
      </c>
      <c r="AJ134" s="262">
        <v>1814</v>
      </c>
      <c r="AK134" s="617">
        <v>2162</v>
      </c>
      <c r="AL134" s="622">
        <v>3898</v>
      </c>
      <c r="AO134" s="99"/>
      <c r="AP134" s="100"/>
      <c r="AQ134" s="100"/>
      <c r="AR134" s="100"/>
      <c r="AS134" s="99"/>
      <c r="AT134" s="99"/>
    </row>
    <row r="135" spans="1:46" s="41" customFormat="1" ht="14.25" customHeight="1" x14ac:dyDescent="0.15">
      <c r="A135" s="200" t="s">
        <v>137</v>
      </c>
      <c r="B135" s="2001" t="s">
        <v>93</v>
      </c>
      <c r="C135" s="2002">
        <v>30.914999999999999</v>
      </c>
      <c r="D135" s="637">
        <v>41.881</v>
      </c>
      <c r="E135" s="625">
        <v>52.082999999999998</v>
      </c>
      <c r="F135" s="638">
        <v>73.085999999999999</v>
      </c>
      <c r="G135" s="708">
        <v>43.518999999999998</v>
      </c>
      <c r="H135" s="188">
        <v>42.110999999999997</v>
      </c>
      <c r="I135" s="638">
        <v>49.063000000000002</v>
      </c>
      <c r="J135" s="637">
        <v>51.84</v>
      </c>
      <c r="K135" s="625">
        <v>61.777000000000001</v>
      </c>
      <c r="L135" s="638">
        <v>53.656999999999996</v>
      </c>
      <c r="M135" s="637">
        <v>51.218000000000004</v>
      </c>
      <c r="N135" s="625">
        <v>46.63</v>
      </c>
      <c r="O135" s="638">
        <v>48.234999999999999</v>
      </c>
      <c r="P135" s="637">
        <v>45.177999999999997</v>
      </c>
      <c r="Q135" s="605">
        <v>57.362000000000002</v>
      </c>
      <c r="R135" s="638">
        <v>49.09</v>
      </c>
      <c r="S135" s="637">
        <v>60.765000000000001</v>
      </c>
      <c r="T135" s="625">
        <v>54.784999999999997</v>
      </c>
      <c r="U135" s="639">
        <v>52.13</v>
      </c>
      <c r="V135" s="637">
        <v>49.161999999999999</v>
      </c>
      <c r="W135" s="605">
        <v>55.595999999999997</v>
      </c>
      <c r="X135" s="639">
        <v>30.706</v>
      </c>
      <c r="Y135" s="640">
        <v>44.392000000000003</v>
      </c>
      <c r="Z135" s="625">
        <v>42.927999999999997</v>
      </c>
      <c r="AA135" s="639">
        <v>40.816000000000003</v>
      </c>
      <c r="AB135" s="640">
        <v>39.854999999999997</v>
      </c>
      <c r="AC135" s="625">
        <v>37.938000000000002</v>
      </c>
      <c r="AD135" s="638">
        <v>39.122999999999998</v>
      </c>
      <c r="AE135" s="640">
        <v>36.055999999999997</v>
      </c>
      <c r="AF135" s="625">
        <v>45.819000000000003</v>
      </c>
      <c r="AG135" s="638">
        <v>39.771999999999998</v>
      </c>
      <c r="AH135" s="637">
        <v>45.819000000000003</v>
      </c>
      <c r="AI135" s="625">
        <v>37.551000000000002</v>
      </c>
      <c r="AJ135" s="638">
        <v>38.713000000000001</v>
      </c>
      <c r="AK135" s="637">
        <v>38.484999999999999</v>
      </c>
      <c r="AL135" s="641">
        <v>37.332999999999998</v>
      </c>
      <c r="AO135" s="99"/>
      <c r="AP135" s="100"/>
      <c r="AQ135" s="100"/>
      <c r="AR135" s="100"/>
      <c r="AS135" s="99"/>
      <c r="AT135" s="99"/>
    </row>
    <row r="136" spans="1:46" s="41" customFormat="1" ht="14.25" customHeight="1" x14ac:dyDescent="0.15">
      <c r="A136" s="192" t="s">
        <v>137</v>
      </c>
      <c r="B136" s="2003" t="s">
        <v>94</v>
      </c>
      <c r="C136" s="2004">
        <v>32705.184000000001</v>
      </c>
      <c r="D136" s="642">
        <v>40872.822</v>
      </c>
      <c r="E136" s="643">
        <v>48030.796000000002</v>
      </c>
      <c r="F136" s="644">
        <v>44219.896000000001</v>
      </c>
      <c r="G136" s="2005">
        <v>40891.177000000003</v>
      </c>
      <c r="H136" s="193">
        <v>39760.516000000003</v>
      </c>
      <c r="I136" s="644">
        <v>40173.343000000001</v>
      </c>
      <c r="J136" s="642">
        <v>41014.285000000003</v>
      </c>
      <c r="K136" s="643">
        <v>52088.661999999997</v>
      </c>
      <c r="L136" s="644">
        <v>42852.404000000002</v>
      </c>
      <c r="M136" s="642">
        <v>39124.086000000003</v>
      </c>
      <c r="N136" s="643">
        <v>39161.413</v>
      </c>
      <c r="O136" s="194">
        <v>40862.872000000003</v>
      </c>
      <c r="P136" s="642">
        <v>38505.377</v>
      </c>
      <c r="Q136" s="614">
        <v>46569.517</v>
      </c>
      <c r="R136" s="644">
        <v>40412.483</v>
      </c>
      <c r="S136" s="642">
        <v>46567.703000000001</v>
      </c>
      <c r="T136" s="643">
        <v>40234.866000000002</v>
      </c>
      <c r="U136" s="645">
        <v>38534.561000000002</v>
      </c>
      <c r="V136" s="642">
        <v>38912.775000000001</v>
      </c>
      <c r="W136" s="614">
        <v>45018.402000000002</v>
      </c>
      <c r="X136" s="645">
        <v>30781.548999999999</v>
      </c>
      <c r="Y136" s="646">
        <v>37878.411</v>
      </c>
      <c r="Z136" s="643">
        <v>37177.650999999998</v>
      </c>
      <c r="AA136" s="645">
        <v>34251.792000000001</v>
      </c>
      <c r="AB136" s="646">
        <v>36269.555</v>
      </c>
      <c r="AC136" s="643">
        <v>35535.578999999998</v>
      </c>
      <c r="AD136" s="644">
        <v>41599.25</v>
      </c>
      <c r="AE136" s="646">
        <v>38586.714999999997</v>
      </c>
      <c r="AF136" s="643">
        <v>48418.711000000003</v>
      </c>
      <c r="AG136" s="644">
        <v>42126.826000000001</v>
      </c>
      <c r="AH136" s="642">
        <v>48418.711000000003</v>
      </c>
      <c r="AI136" s="643">
        <v>40298.228000000003</v>
      </c>
      <c r="AJ136" s="644">
        <v>42391.161999999997</v>
      </c>
      <c r="AK136" s="642">
        <v>46716.838000000003</v>
      </c>
      <c r="AL136" s="647">
        <v>46537.881999999998</v>
      </c>
      <c r="AO136" s="99"/>
      <c r="AP136" s="100"/>
      <c r="AQ136" s="100"/>
      <c r="AR136" s="100"/>
      <c r="AS136" s="99"/>
      <c r="AT136" s="99"/>
    </row>
    <row r="137" spans="1:46" s="41" customFormat="1" ht="14.25" customHeight="1" thickBot="1" x14ac:dyDescent="0.2">
      <c r="A137" s="201" t="s">
        <v>137</v>
      </c>
      <c r="B137" s="2009" t="s">
        <v>96</v>
      </c>
      <c r="C137" s="721">
        <v>1058</v>
      </c>
      <c r="D137" s="725">
        <v>976</v>
      </c>
      <c r="E137" s="726">
        <v>922</v>
      </c>
      <c r="F137" s="727">
        <v>605</v>
      </c>
      <c r="G137" s="728">
        <v>940</v>
      </c>
      <c r="H137" s="202">
        <v>944</v>
      </c>
      <c r="I137" s="727">
        <v>819</v>
      </c>
      <c r="J137" s="725">
        <v>791</v>
      </c>
      <c r="K137" s="726">
        <v>843</v>
      </c>
      <c r="L137" s="727">
        <v>799</v>
      </c>
      <c r="M137" s="725">
        <v>764</v>
      </c>
      <c r="N137" s="726">
        <v>840</v>
      </c>
      <c r="O137" s="727">
        <v>847</v>
      </c>
      <c r="P137" s="725">
        <v>852</v>
      </c>
      <c r="Q137" s="729">
        <v>812</v>
      </c>
      <c r="R137" s="727">
        <v>823</v>
      </c>
      <c r="S137" s="725">
        <v>766</v>
      </c>
      <c r="T137" s="726">
        <v>734</v>
      </c>
      <c r="U137" s="730">
        <v>739</v>
      </c>
      <c r="V137" s="725">
        <v>792</v>
      </c>
      <c r="W137" s="729">
        <v>795</v>
      </c>
      <c r="X137" s="730">
        <v>839</v>
      </c>
      <c r="Y137" s="732">
        <v>853</v>
      </c>
      <c r="Z137" s="726">
        <v>866</v>
      </c>
      <c r="AA137" s="730">
        <v>839</v>
      </c>
      <c r="AB137" s="732">
        <v>910</v>
      </c>
      <c r="AC137" s="726">
        <v>937</v>
      </c>
      <c r="AD137" s="727">
        <v>1063</v>
      </c>
      <c r="AE137" s="732">
        <v>1070</v>
      </c>
      <c r="AF137" s="726">
        <v>1057</v>
      </c>
      <c r="AG137" s="727">
        <v>1059</v>
      </c>
      <c r="AH137" s="725">
        <v>1057</v>
      </c>
      <c r="AI137" s="726">
        <v>1073</v>
      </c>
      <c r="AJ137" s="727">
        <v>1095</v>
      </c>
      <c r="AK137" s="725">
        <v>1214</v>
      </c>
      <c r="AL137" s="733">
        <v>1247</v>
      </c>
      <c r="AO137" s="99"/>
      <c r="AP137" s="100"/>
      <c r="AQ137" s="100"/>
      <c r="AR137" s="100"/>
      <c r="AS137" s="99"/>
      <c r="AT137" s="99"/>
    </row>
    <row r="138" spans="1:46" s="20" customFormat="1" ht="14.25" customHeight="1" x14ac:dyDescent="0.15">
      <c r="A138" s="2010" t="s">
        <v>66</v>
      </c>
      <c r="B138" s="1994" t="s">
        <v>281</v>
      </c>
      <c r="C138" s="203">
        <v>7309</v>
      </c>
      <c r="D138" s="204">
        <v>12809</v>
      </c>
      <c r="E138" s="205">
        <v>13140</v>
      </c>
      <c r="F138" s="206">
        <v>11974</v>
      </c>
      <c r="G138" s="207">
        <v>10734</v>
      </c>
      <c r="H138" s="205">
        <v>9490</v>
      </c>
      <c r="I138" s="206">
        <v>9622</v>
      </c>
      <c r="J138" s="204">
        <v>9174</v>
      </c>
      <c r="K138" s="205">
        <v>10415</v>
      </c>
      <c r="L138" s="206">
        <v>8162</v>
      </c>
      <c r="M138" s="204">
        <v>7625</v>
      </c>
      <c r="N138" s="205">
        <v>7862</v>
      </c>
      <c r="O138" s="206">
        <v>7532</v>
      </c>
      <c r="P138" s="204">
        <v>7949</v>
      </c>
      <c r="Q138" s="208">
        <v>8226</v>
      </c>
      <c r="R138" s="206">
        <v>7445</v>
      </c>
      <c r="S138" s="204">
        <v>8805</v>
      </c>
      <c r="T138" s="205">
        <v>8642</v>
      </c>
      <c r="U138" s="209">
        <v>9319</v>
      </c>
      <c r="V138" s="204">
        <v>9944</v>
      </c>
      <c r="W138" s="208">
        <v>11217</v>
      </c>
      <c r="X138" s="209">
        <v>10639</v>
      </c>
      <c r="Y138" s="210">
        <v>9022</v>
      </c>
      <c r="Z138" s="205">
        <v>9245</v>
      </c>
      <c r="AA138" s="209">
        <v>8645</v>
      </c>
      <c r="AB138" s="210">
        <v>9494</v>
      </c>
      <c r="AC138" s="205">
        <v>8988</v>
      </c>
      <c r="AD138" s="206">
        <v>14369</v>
      </c>
      <c r="AE138" s="210">
        <v>12846</v>
      </c>
      <c r="AF138" s="205">
        <v>13347</v>
      </c>
      <c r="AG138" s="206">
        <v>13318</v>
      </c>
      <c r="AH138" s="204">
        <v>15636</v>
      </c>
      <c r="AI138" s="205">
        <v>14609</v>
      </c>
      <c r="AJ138" s="206">
        <v>15866</v>
      </c>
      <c r="AK138" s="204">
        <v>15216</v>
      </c>
      <c r="AL138" s="211">
        <v>20920</v>
      </c>
      <c r="AO138" s="1984"/>
      <c r="AP138" s="1985"/>
      <c r="AQ138" s="1985"/>
      <c r="AR138" s="1985"/>
      <c r="AS138" s="1984"/>
      <c r="AT138" s="1984"/>
    </row>
    <row r="139" spans="1:46" s="20" customFormat="1" ht="14.25" customHeight="1" x14ac:dyDescent="0.15">
      <c r="A139" s="2011" t="s">
        <v>138</v>
      </c>
      <c r="B139" s="1995" t="s">
        <v>282</v>
      </c>
      <c r="C139" s="132">
        <v>3985306</v>
      </c>
      <c r="D139" s="133">
        <v>5503566</v>
      </c>
      <c r="E139" s="134">
        <v>5710515</v>
      </c>
      <c r="F139" s="135">
        <v>5798904</v>
      </c>
      <c r="G139" s="136">
        <v>5369594</v>
      </c>
      <c r="H139" s="134">
        <v>4727649</v>
      </c>
      <c r="I139" s="135">
        <v>4813924</v>
      </c>
      <c r="J139" s="133">
        <v>4503881</v>
      </c>
      <c r="K139" s="134">
        <v>5644397</v>
      </c>
      <c r="L139" s="135">
        <v>4181251</v>
      </c>
      <c r="M139" s="133">
        <v>3832477</v>
      </c>
      <c r="N139" s="134">
        <v>3851393</v>
      </c>
      <c r="O139" s="135">
        <v>3700413</v>
      </c>
      <c r="P139" s="133">
        <v>3782067</v>
      </c>
      <c r="Q139" s="137">
        <v>3756369</v>
      </c>
      <c r="R139" s="135">
        <v>3555998</v>
      </c>
      <c r="S139" s="133">
        <v>4571693</v>
      </c>
      <c r="T139" s="134">
        <v>4959687</v>
      </c>
      <c r="U139" s="138">
        <v>4853811</v>
      </c>
      <c r="V139" s="133">
        <v>4713432</v>
      </c>
      <c r="W139" s="137">
        <v>5123436</v>
      </c>
      <c r="X139" s="138">
        <v>5236634</v>
      </c>
      <c r="Y139" s="139">
        <v>5102049</v>
      </c>
      <c r="Z139" s="134">
        <v>5749202</v>
      </c>
      <c r="AA139" s="138">
        <v>5384302</v>
      </c>
      <c r="AB139" s="139">
        <v>5450756</v>
      </c>
      <c r="AC139" s="134">
        <v>4714335</v>
      </c>
      <c r="AD139" s="135">
        <v>6023890</v>
      </c>
      <c r="AE139" s="139">
        <v>4597118</v>
      </c>
      <c r="AF139" s="134">
        <v>4668405</v>
      </c>
      <c r="AG139" s="135">
        <v>4593653</v>
      </c>
      <c r="AH139" s="133">
        <v>5288175</v>
      </c>
      <c r="AI139" s="134">
        <v>5229907</v>
      </c>
      <c r="AJ139" s="135">
        <v>6138776</v>
      </c>
      <c r="AK139" s="133">
        <v>6890198</v>
      </c>
      <c r="AL139" s="140">
        <v>9271959</v>
      </c>
      <c r="AO139" s="1984"/>
      <c r="AP139" s="1985"/>
      <c r="AQ139" s="1985"/>
      <c r="AR139" s="1985"/>
      <c r="AS139" s="1984"/>
      <c r="AT139" s="1984"/>
    </row>
    <row r="140" spans="1:46" s="20" customFormat="1" ht="14.25" customHeight="1" x14ac:dyDescent="0.15">
      <c r="A140" s="2012" t="s">
        <v>138</v>
      </c>
      <c r="B140" s="2013" t="s">
        <v>110</v>
      </c>
      <c r="C140" s="2014">
        <v>545</v>
      </c>
      <c r="D140" s="2015">
        <v>430</v>
      </c>
      <c r="E140" s="2016">
        <v>435</v>
      </c>
      <c r="F140" s="2017">
        <v>484</v>
      </c>
      <c r="G140" s="2018">
        <v>500</v>
      </c>
      <c r="H140" s="2016">
        <v>498</v>
      </c>
      <c r="I140" s="2017">
        <v>500</v>
      </c>
      <c r="J140" s="2015">
        <v>491</v>
      </c>
      <c r="K140" s="2016">
        <v>542</v>
      </c>
      <c r="L140" s="2017">
        <v>512</v>
      </c>
      <c r="M140" s="2015">
        <v>503</v>
      </c>
      <c r="N140" s="2016">
        <v>490</v>
      </c>
      <c r="O140" s="2017">
        <v>491</v>
      </c>
      <c r="P140" s="2015">
        <v>476</v>
      </c>
      <c r="Q140" s="2019">
        <v>457</v>
      </c>
      <c r="R140" s="2017">
        <v>478</v>
      </c>
      <c r="S140" s="2015">
        <v>519</v>
      </c>
      <c r="T140" s="2016">
        <v>574</v>
      </c>
      <c r="U140" s="2020">
        <v>521</v>
      </c>
      <c r="V140" s="2015">
        <v>474</v>
      </c>
      <c r="W140" s="2021">
        <v>457</v>
      </c>
      <c r="X140" s="2020">
        <v>492</v>
      </c>
      <c r="Y140" s="2022">
        <v>566</v>
      </c>
      <c r="Z140" s="2016">
        <v>622</v>
      </c>
      <c r="AA140" s="2020">
        <v>623</v>
      </c>
      <c r="AB140" s="2022">
        <v>574</v>
      </c>
      <c r="AC140" s="2016">
        <v>525</v>
      </c>
      <c r="AD140" s="2017">
        <v>419</v>
      </c>
      <c r="AE140" s="2022">
        <v>358</v>
      </c>
      <c r="AF140" s="2016">
        <v>350</v>
      </c>
      <c r="AG140" s="2017">
        <v>345</v>
      </c>
      <c r="AH140" s="2015">
        <v>338</v>
      </c>
      <c r="AI140" s="2016">
        <v>358</v>
      </c>
      <c r="AJ140" s="2017">
        <v>387</v>
      </c>
      <c r="AK140" s="2015">
        <v>453</v>
      </c>
      <c r="AL140" s="2023">
        <v>443</v>
      </c>
      <c r="AO140" s="1984"/>
      <c r="AP140" s="1985"/>
      <c r="AQ140" s="1985"/>
      <c r="AR140" s="1985"/>
      <c r="AS140" s="1984"/>
      <c r="AT140" s="1984"/>
    </row>
    <row r="141" spans="1:46" s="20" customFormat="1" ht="14.25" customHeight="1" x14ac:dyDescent="0.15">
      <c r="A141" s="212" t="s">
        <v>139</v>
      </c>
      <c r="B141" s="2024" t="s">
        <v>93</v>
      </c>
      <c r="C141" s="213">
        <v>938</v>
      </c>
      <c r="D141" s="214">
        <v>1281</v>
      </c>
      <c r="E141" s="215">
        <v>1288</v>
      </c>
      <c r="F141" s="216">
        <v>1058</v>
      </c>
      <c r="G141" s="217">
        <v>1094</v>
      </c>
      <c r="H141" s="215">
        <v>1136</v>
      </c>
      <c r="I141" s="216">
        <v>1191</v>
      </c>
      <c r="J141" s="214">
        <v>1190</v>
      </c>
      <c r="K141" s="215">
        <v>1490</v>
      </c>
      <c r="L141" s="216">
        <v>1453</v>
      </c>
      <c r="M141" s="214">
        <v>1423</v>
      </c>
      <c r="N141" s="215">
        <v>1454</v>
      </c>
      <c r="O141" s="216">
        <v>1383</v>
      </c>
      <c r="P141" s="214">
        <v>1478</v>
      </c>
      <c r="Q141" s="156">
        <v>1799</v>
      </c>
      <c r="R141" s="216">
        <v>1480</v>
      </c>
      <c r="S141" s="214">
        <v>1655</v>
      </c>
      <c r="T141" s="215">
        <v>1509</v>
      </c>
      <c r="U141" s="218">
        <v>1357</v>
      </c>
      <c r="V141" s="214">
        <v>1391</v>
      </c>
      <c r="W141" s="219">
        <v>1438</v>
      </c>
      <c r="X141" s="218">
        <v>1085</v>
      </c>
      <c r="Y141" s="220">
        <v>1378</v>
      </c>
      <c r="Z141" s="215">
        <v>1447</v>
      </c>
      <c r="AA141" s="218">
        <v>1188</v>
      </c>
      <c r="AB141" s="220">
        <v>1234</v>
      </c>
      <c r="AC141" s="215">
        <v>1105</v>
      </c>
      <c r="AD141" s="216">
        <v>1258</v>
      </c>
      <c r="AE141" s="220">
        <v>1142</v>
      </c>
      <c r="AF141" s="215">
        <v>1244</v>
      </c>
      <c r="AG141" s="216">
        <v>1181</v>
      </c>
      <c r="AH141" s="214">
        <v>1196</v>
      </c>
      <c r="AI141" s="215">
        <v>1167</v>
      </c>
      <c r="AJ141" s="216">
        <v>1280</v>
      </c>
      <c r="AK141" s="214">
        <v>1146</v>
      </c>
      <c r="AL141" s="221">
        <v>1368</v>
      </c>
      <c r="AO141" s="1984"/>
      <c r="AP141" s="1985"/>
      <c r="AQ141" s="1985"/>
      <c r="AR141" s="1985"/>
      <c r="AS141" s="1984"/>
      <c r="AT141" s="1984"/>
    </row>
    <row r="142" spans="1:46" s="20" customFormat="1" ht="14.25" customHeight="1" x14ac:dyDescent="0.15">
      <c r="A142" s="161" t="s">
        <v>140</v>
      </c>
      <c r="B142" s="1998" t="s">
        <v>94</v>
      </c>
      <c r="C142" s="162">
        <v>163805</v>
      </c>
      <c r="D142" s="163">
        <v>246601</v>
      </c>
      <c r="E142" s="164">
        <v>273057</v>
      </c>
      <c r="F142" s="165">
        <v>239550</v>
      </c>
      <c r="G142" s="166">
        <v>248642</v>
      </c>
      <c r="H142" s="164">
        <v>257249</v>
      </c>
      <c r="I142" s="135">
        <v>283266</v>
      </c>
      <c r="J142" s="163">
        <v>272584</v>
      </c>
      <c r="K142" s="164">
        <v>351673</v>
      </c>
      <c r="L142" s="165">
        <v>379133</v>
      </c>
      <c r="M142" s="163">
        <v>323227</v>
      </c>
      <c r="N142" s="164">
        <v>376940</v>
      </c>
      <c r="O142" s="165">
        <v>355165</v>
      </c>
      <c r="P142" s="163">
        <v>405997</v>
      </c>
      <c r="Q142" s="167">
        <v>507344</v>
      </c>
      <c r="R142" s="165">
        <v>416104</v>
      </c>
      <c r="S142" s="163">
        <v>428919</v>
      </c>
      <c r="T142" s="164">
        <v>361150</v>
      </c>
      <c r="U142" s="168">
        <v>328417</v>
      </c>
      <c r="V142" s="163">
        <v>332547</v>
      </c>
      <c r="W142" s="169">
        <v>353639</v>
      </c>
      <c r="X142" s="168">
        <v>267550</v>
      </c>
      <c r="Y142" s="170">
        <v>345626</v>
      </c>
      <c r="Z142" s="164">
        <v>361494</v>
      </c>
      <c r="AA142" s="168">
        <v>302642</v>
      </c>
      <c r="AB142" s="170">
        <v>305202</v>
      </c>
      <c r="AC142" s="164">
        <v>286336</v>
      </c>
      <c r="AD142" s="165">
        <v>309949</v>
      </c>
      <c r="AE142" s="170">
        <v>262179</v>
      </c>
      <c r="AF142" s="164">
        <v>278638</v>
      </c>
      <c r="AG142" s="165">
        <v>248006</v>
      </c>
      <c r="AH142" s="163">
        <v>250056</v>
      </c>
      <c r="AI142" s="164">
        <v>229601</v>
      </c>
      <c r="AJ142" s="165">
        <v>214604</v>
      </c>
      <c r="AK142" s="163">
        <v>193728</v>
      </c>
      <c r="AL142" s="171">
        <v>246655</v>
      </c>
      <c r="AO142" s="1984"/>
      <c r="AP142" s="1985"/>
      <c r="AQ142" s="1985"/>
      <c r="AR142" s="1985"/>
      <c r="AS142" s="1984"/>
      <c r="AT142" s="1984"/>
    </row>
    <row r="143" spans="1:46" s="20" customFormat="1" ht="14.25" customHeight="1" x14ac:dyDescent="0.15">
      <c r="A143" s="161" t="s">
        <v>140</v>
      </c>
      <c r="B143" s="2025" t="s">
        <v>96</v>
      </c>
      <c r="C143" s="222">
        <v>175</v>
      </c>
      <c r="D143" s="223">
        <v>193</v>
      </c>
      <c r="E143" s="224">
        <v>212</v>
      </c>
      <c r="F143" s="225">
        <v>226</v>
      </c>
      <c r="G143" s="226">
        <v>227</v>
      </c>
      <c r="H143" s="224">
        <v>226</v>
      </c>
      <c r="I143" s="225">
        <v>238</v>
      </c>
      <c r="J143" s="223">
        <v>229</v>
      </c>
      <c r="K143" s="224">
        <v>236</v>
      </c>
      <c r="L143" s="225">
        <v>261</v>
      </c>
      <c r="M143" s="227">
        <v>260</v>
      </c>
      <c r="N143" s="224">
        <v>259</v>
      </c>
      <c r="O143" s="225">
        <v>257</v>
      </c>
      <c r="P143" s="228">
        <v>275</v>
      </c>
      <c r="Q143" s="178">
        <v>282</v>
      </c>
      <c r="R143" s="225">
        <v>281</v>
      </c>
      <c r="S143" s="223">
        <v>259</v>
      </c>
      <c r="T143" s="224">
        <v>239</v>
      </c>
      <c r="U143" s="229">
        <v>242</v>
      </c>
      <c r="V143" s="223">
        <v>239</v>
      </c>
      <c r="W143" s="230">
        <v>246</v>
      </c>
      <c r="X143" s="229">
        <v>247</v>
      </c>
      <c r="Y143" s="231">
        <v>251</v>
      </c>
      <c r="Z143" s="224">
        <v>250</v>
      </c>
      <c r="AA143" s="229">
        <v>255</v>
      </c>
      <c r="AB143" s="231">
        <v>247</v>
      </c>
      <c r="AC143" s="224">
        <v>259</v>
      </c>
      <c r="AD143" s="225">
        <v>246</v>
      </c>
      <c r="AE143" s="231">
        <v>230</v>
      </c>
      <c r="AF143" s="224">
        <v>224</v>
      </c>
      <c r="AG143" s="225">
        <v>210</v>
      </c>
      <c r="AH143" s="223">
        <v>209</v>
      </c>
      <c r="AI143" s="224">
        <v>197</v>
      </c>
      <c r="AJ143" s="225">
        <v>168</v>
      </c>
      <c r="AK143" s="223">
        <v>169</v>
      </c>
      <c r="AL143" s="232">
        <v>180</v>
      </c>
      <c r="AO143" s="1984"/>
      <c r="AP143" s="1985"/>
      <c r="AQ143" s="1985"/>
      <c r="AR143" s="1985"/>
      <c r="AS143" s="1984"/>
      <c r="AT143" s="1984"/>
    </row>
    <row r="144" spans="1:46" ht="14.25" customHeight="1" x14ac:dyDescent="0.15">
      <c r="A144" s="182" t="s">
        <v>141</v>
      </c>
      <c r="B144" s="1997" t="s">
        <v>93</v>
      </c>
      <c r="C144" s="598">
        <v>19</v>
      </c>
      <c r="D144" s="599">
        <v>8</v>
      </c>
      <c r="E144" s="600">
        <v>20</v>
      </c>
      <c r="F144" s="602">
        <v>3</v>
      </c>
      <c r="G144" s="676">
        <v>1</v>
      </c>
      <c r="H144" s="183">
        <v>2</v>
      </c>
      <c r="I144" s="602">
        <v>2</v>
      </c>
      <c r="J144" s="599">
        <v>4</v>
      </c>
      <c r="K144" s="600">
        <v>0</v>
      </c>
      <c r="L144" s="634">
        <v>1</v>
      </c>
      <c r="M144" s="599">
        <v>0</v>
      </c>
      <c r="N144" s="600">
        <v>0</v>
      </c>
      <c r="O144" s="602">
        <v>0</v>
      </c>
      <c r="P144" s="599">
        <v>0</v>
      </c>
      <c r="Q144" s="600">
        <v>8</v>
      </c>
      <c r="R144" s="602">
        <v>0</v>
      </c>
      <c r="S144" s="637">
        <v>3</v>
      </c>
      <c r="T144" s="600">
        <v>18</v>
      </c>
      <c r="U144" s="601">
        <v>44</v>
      </c>
      <c r="V144" s="599">
        <v>160</v>
      </c>
      <c r="W144" s="605">
        <v>450</v>
      </c>
      <c r="X144" s="601">
        <v>1668</v>
      </c>
      <c r="Y144" s="603">
        <v>1879</v>
      </c>
      <c r="Z144" s="600">
        <v>2556</v>
      </c>
      <c r="AA144" s="601">
        <v>2441</v>
      </c>
      <c r="AB144" s="603">
        <v>2162</v>
      </c>
      <c r="AC144" s="600">
        <v>1246</v>
      </c>
      <c r="AD144" s="602">
        <v>1120</v>
      </c>
      <c r="AE144" s="603">
        <v>658</v>
      </c>
      <c r="AF144" s="600">
        <v>409</v>
      </c>
      <c r="AG144" s="602">
        <v>165</v>
      </c>
      <c r="AH144" s="599">
        <v>64</v>
      </c>
      <c r="AI144" s="600">
        <v>340</v>
      </c>
      <c r="AJ144" s="602">
        <v>37</v>
      </c>
      <c r="AK144" s="599">
        <v>31</v>
      </c>
      <c r="AL144" s="606">
        <v>12</v>
      </c>
    </row>
    <row r="145" spans="1:38" ht="14.25" customHeight="1" x14ac:dyDescent="0.15">
      <c r="A145" s="184" t="s">
        <v>141</v>
      </c>
      <c r="B145" s="1998" t="s">
        <v>94</v>
      </c>
      <c r="C145" s="607">
        <v>6047</v>
      </c>
      <c r="D145" s="608">
        <v>2562</v>
      </c>
      <c r="E145" s="609">
        <v>5149</v>
      </c>
      <c r="F145" s="611">
        <v>731</v>
      </c>
      <c r="G145" s="694">
        <v>193</v>
      </c>
      <c r="H145" s="185">
        <v>876</v>
      </c>
      <c r="I145" s="611">
        <v>512</v>
      </c>
      <c r="J145" s="608">
        <v>835</v>
      </c>
      <c r="K145" s="609">
        <v>0</v>
      </c>
      <c r="L145" s="635">
        <v>202</v>
      </c>
      <c r="M145" s="608">
        <v>0</v>
      </c>
      <c r="N145" s="609">
        <v>0</v>
      </c>
      <c r="O145" s="611">
        <v>0</v>
      </c>
      <c r="P145" s="608">
        <v>40</v>
      </c>
      <c r="Q145" s="609">
        <v>1329</v>
      </c>
      <c r="R145" s="611">
        <v>1021</v>
      </c>
      <c r="S145" s="642">
        <v>4953</v>
      </c>
      <c r="T145" s="609">
        <v>18596</v>
      </c>
      <c r="U145" s="610">
        <v>43120</v>
      </c>
      <c r="V145" s="608">
        <v>130110</v>
      </c>
      <c r="W145" s="614">
        <v>254408</v>
      </c>
      <c r="X145" s="610">
        <v>834640</v>
      </c>
      <c r="Y145" s="612">
        <v>876139</v>
      </c>
      <c r="Z145" s="609">
        <v>1276377</v>
      </c>
      <c r="AA145" s="610">
        <v>1293609</v>
      </c>
      <c r="AB145" s="612">
        <v>1085274</v>
      </c>
      <c r="AC145" s="609">
        <v>620178</v>
      </c>
      <c r="AD145" s="611">
        <v>532538</v>
      </c>
      <c r="AE145" s="612">
        <v>301985</v>
      </c>
      <c r="AF145" s="609">
        <v>199887</v>
      </c>
      <c r="AG145" s="611">
        <v>80365</v>
      </c>
      <c r="AH145" s="608">
        <v>31824</v>
      </c>
      <c r="AI145" s="609">
        <v>147376</v>
      </c>
      <c r="AJ145" s="611">
        <v>18521</v>
      </c>
      <c r="AK145" s="608">
        <v>14782</v>
      </c>
      <c r="AL145" s="615">
        <v>5283</v>
      </c>
    </row>
    <row r="146" spans="1:38" ht="14.25" customHeight="1" x14ac:dyDescent="0.15">
      <c r="A146" s="186" t="s">
        <v>141</v>
      </c>
      <c r="B146" s="2000" t="s">
        <v>96</v>
      </c>
      <c r="C146" s="616">
        <v>319</v>
      </c>
      <c r="D146" s="617">
        <v>302</v>
      </c>
      <c r="E146" s="618">
        <v>263</v>
      </c>
      <c r="F146" s="262">
        <v>240</v>
      </c>
      <c r="G146" s="632">
        <v>192</v>
      </c>
      <c r="H146" s="187">
        <v>358</v>
      </c>
      <c r="I146" s="262">
        <v>246</v>
      </c>
      <c r="J146" s="617">
        <v>218</v>
      </c>
      <c r="K146" s="618">
        <v>0</v>
      </c>
      <c r="L146" s="636">
        <v>214</v>
      </c>
      <c r="M146" s="617">
        <v>0</v>
      </c>
      <c r="N146" s="618">
        <v>0</v>
      </c>
      <c r="O146" s="262">
        <v>0</v>
      </c>
      <c r="P146" s="617">
        <v>295</v>
      </c>
      <c r="Q146" s="618">
        <v>164</v>
      </c>
      <c r="R146" s="262">
        <v>2386</v>
      </c>
      <c r="S146" s="617">
        <v>1956</v>
      </c>
      <c r="T146" s="618">
        <v>1017</v>
      </c>
      <c r="U146" s="619">
        <v>977</v>
      </c>
      <c r="V146" s="617">
        <v>812</v>
      </c>
      <c r="W146" s="621">
        <v>565</v>
      </c>
      <c r="X146" s="619">
        <v>501</v>
      </c>
      <c r="Y146" s="620">
        <v>466</v>
      </c>
      <c r="Z146" s="618">
        <v>499</v>
      </c>
      <c r="AA146" s="619">
        <v>530</v>
      </c>
      <c r="AB146" s="620">
        <v>502</v>
      </c>
      <c r="AC146" s="618">
        <v>498</v>
      </c>
      <c r="AD146" s="262">
        <v>475</v>
      </c>
      <c r="AE146" s="620">
        <v>459</v>
      </c>
      <c r="AF146" s="618">
        <v>489</v>
      </c>
      <c r="AG146" s="262">
        <v>486</v>
      </c>
      <c r="AH146" s="617">
        <v>501</v>
      </c>
      <c r="AI146" s="618">
        <v>434</v>
      </c>
      <c r="AJ146" s="262">
        <v>501</v>
      </c>
      <c r="AK146" s="617">
        <v>480</v>
      </c>
      <c r="AL146" s="622">
        <v>451</v>
      </c>
    </row>
    <row r="147" spans="1:38" ht="14.25" customHeight="1" x14ac:dyDescent="0.15">
      <c r="A147" s="182" t="s">
        <v>70</v>
      </c>
      <c r="B147" s="1997" t="s">
        <v>93</v>
      </c>
      <c r="C147" s="598">
        <v>0</v>
      </c>
      <c r="D147" s="666">
        <v>0</v>
      </c>
      <c r="E147" s="663">
        <v>0</v>
      </c>
      <c r="F147" s="634">
        <v>0</v>
      </c>
      <c r="G147" s="666">
        <v>0</v>
      </c>
      <c r="H147" s="663">
        <v>0</v>
      </c>
      <c r="I147" s="634">
        <v>0</v>
      </c>
      <c r="J147" s="666">
        <v>0</v>
      </c>
      <c r="K147" s="663">
        <v>0</v>
      </c>
      <c r="L147" s="634">
        <v>0</v>
      </c>
      <c r="M147" s="666">
        <v>0</v>
      </c>
      <c r="N147" s="663">
        <v>0</v>
      </c>
      <c r="O147" s="634">
        <v>0</v>
      </c>
      <c r="P147" s="666">
        <v>0</v>
      </c>
      <c r="Q147" s="663">
        <v>0</v>
      </c>
      <c r="R147" s="602">
        <v>0</v>
      </c>
      <c r="S147" s="637">
        <v>3</v>
      </c>
      <c r="T147" s="600">
        <v>18</v>
      </c>
      <c r="U147" s="601">
        <v>43</v>
      </c>
      <c r="V147" s="599">
        <v>160</v>
      </c>
      <c r="W147" s="605">
        <v>442</v>
      </c>
      <c r="X147" s="601">
        <v>1637</v>
      </c>
      <c r="Y147" s="603">
        <v>1810</v>
      </c>
      <c r="Z147" s="600">
        <v>1589</v>
      </c>
      <c r="AA147" s="601">
        <v>308</v>
      </c>
      <c r="AB147" s="603">
        <v>81</v>
      </c>
      <c r="AC147" s="600">
        <v>4</v>
      </c>
      <c r="AD147" s="602">
        <v>0</v>
      </c>
      <c r="AE147" s="603">
        <v>0</v>
      </c>
      <c r="AF147" s="600">
        <v>0</v>
      </c>
      <c r="AG147" s="634">
        <v>0</v>
      </c>
      <c r="AH147" s="666">
        <v>0</v>
      </c>
      <c r="AI147" s="600">
        <v>0</v>
      </c>
      <c r="AJ147" s="634">
        <v>0</v>
      </c>
      <c r="AK147" s="666">
        <v>0</v>
      </c>
      <c r="AL147" s="606">
        <v>0</v>
      </c>
    </row>
    <row r="148" spans="1:38" ht="14.25" customHeight="1" x14ac:dyDescent="0.15">
      <c r="A148" s="184" t="s">
        <v>142</v>
      </c>
      <c r="B148" s="1998" t="s">
        <v>94</v>
      </c>
      <c r="C148" s="607">
        <v>0</v>
      </c>
      <c r="D148" s="667">
        <v>0</v>
      </c>
      <c r="E148" s="664">
        <v>0</v>
      </c>
      <c r="F148" s="635">
        <v>0</v>
      </c>
      <c r="G148" s="667">
        <v>0</v>
      </c>
      <c r="H148" s="664">
        <v>0</v>
      </c>
      <c r="I148" s="635">
        <v>0</v>
      </c>
      <c r="J148" s="667">
        <v>0</v>
      </c>
      <c r="K148" s="664">
        <v>0</v>
      </c>
      <c r="L148" s="635">
        <v>0</v>
      </c>
      <c r="M148" s="667">
        <v>0</v>
      </c>
      <c r="N148" s="664">
        <v>0</v>
      </c>
      <c r="O148" s="635">
        <v>0</v>
      </c>
      <c r="P148" s="667">
        <v>0</v>
      </c>
      <c r="Q148" s="664">
        <v>0</v>
      </c>
      <c r="R148" s="611">
        <v>1021</v>
      </c>
      <c r="S148" s="642">
        <v>4953</v>
      </c>
      <c r="T148" s="609">
        <v>18589</v>
      </c>
      <c r="U148" s="610">
        <v>42884</v>
      </c>
      <c r="V148" s="608">
        <v>130025</v>
      </c>
      <c r="W148" s="614">
        <v>251058</v>
      </c>
      <c r="X148" s="610">
        <v>816670</v>
      </c>
      <c r="Y148" s="612">
        <v>838281</v>
      </c>
      <c r="Z148" s="609">
        <v>751595</v>
      </c>
      <c r="AA148" s="610">
        <v>145380</v>
      </c>
      <c r="AB148" s="612">
        <v>35184</v>
      </c>
      <c r="AC148" s="609">
        <v>1523</v>
      </c>
      <c r="AD148" s="611">
        <v>23</v>
      </c>
      <c r="AE148" s="612">
        <v>58</v>
      </c>
      <c r="AF148" s="609">
        <v>1</v>
      </c>
      <c r="AG148" s="635">
        <v>0</v>
      </c>
      <c r="AH148" s="667">
        <v>0</v>
      </c>
      <c r="AI148" s="609">
        <v>0</v>
      </c>
      <c r="AJ148" s="635">
        <v>0</v>
      </c>
      <c r="AK148" s="667">
        <v>0</v>
      </c>
      <c r="AL148" s="615">
        <v>0</v>
      </c>
    </row>
    <row r="149" spans="1:38" ht="14.25" customHeight="1" x14ac:dyDescent="0.15">
      <c r="A149" s="186" t="s">
        <v>142</v>
      </c>
      <c r="B149" s="2000" t="s">
        <v>96</v>
      </c>
      <c r="C149" s="616">
        <v>0</v>
      </c>
      <c r="D149" s="668">
        <v>0</v>
      </c>
      <c r="E149" s="665">
        <v>0</v>
      </c>
      <c r="F149" s="636">
        <v>0</v>
      </c>
      <c r="G149" s="668">
        <v>0</v>
      </c>
      <c r="H149" s="665">
        <v>0</v>
      </c>
      <c r="I149" s="636">
        <v>0</v>
      </c>
      <c r="J149" s="668">
        <v>0</v>
      </c>
      <c r="K149" s="665">
        <v>0</v>
      </c>
      <c r="L149" s="636">
        <v>0</v>
      </c>
      <c r="M149" s="668">
        <v>0</v>
      </c>
      <c r="N149" s="665">
        <v>0</v>
      </c>
      <c r="O149" s="636">
        <v>0</v>
      </c>
      <c r="P149" s="668">
        <v>0</v>
      </c>
      <c r="Q149" s="665">
        <v>0</v>
      </c>
      <c r="R149" s="262">
        <v>2386</v>
      </c>
      <c r="S149" s="617">
        <v>1956</v>
      </c>
      <c r="T149" s="618">
        <v>1017</v>
      </c>
      <c r="U149" s="619">
        <v>992</v>
      </c>
      <c r="V149" s="617">
        <v>813</v>
      </c>
      <c r="W149" s="621">
        <v>568</v>
      </c>
      <c r="X149" s="619">
        <v>499</v>
      </c>
      <c r="Y149" s="620">
        <v>463</v>
      </c>
      <c r="Z149" s="618">
        <v>473</v>
      </c>
      <c r="AA149" s="619">
        <v>472</v>
      </c>
      <c r="AB149" s="620">
        <v>433</v>
      </c>
      <c r="AC149" s="618">
        <v>388</v>
      </c>
      <c r="AD149" s="262">
        <v>194</v>
      </c>
      <c r="AE149" s="620">
        <v>216</v>
      </c>
      <c r="AF149" s="618">
        <v>140</v>
      </c>
      <c r="AG149" s="636">
        <v>0</v>
      </c>
      <c r="AH149" s="668">
        <v>0</v>
      </c>
      <c r="AI149" s="618">
        <v>0</v>
      </c>
      <c r="AJ149" s="636">
        <v>0</v>
      </c>
      <c r="AK149" s="668">
        <v>0</v>
      </c>
      <c r="AL149" s="622">
        <v>0</v>
      </c>
    </row>
    <row r="150" spans="1:38" ht="14.25" customHeight="1" x14ac:dyDescent="0.15">
      <c r="A150" s="182" t="s">
        <v>72</v>
      </c>
      <c r="B150" s="1997" t="s">
        <v>93</v>
      </c>
      <c r="C150" s="598">
        <v>0</v>
      </c>
      <c r="D150" s="666">
        <v>0</v>
      </c>
      <c r="E150" s="663">
        <v>0</v>
      </c>
      <c r="F150" s="634">
        <v>0</v>
      </c>
      <c r="G150" s="666">
        <v>0</v>
      </c>
      <c r="H150" s="663">
        <v>0</v>
      </c>
      <c r="I150" s="634">
        <v>0</v>
      </c>
      <c r="J150" s="666">
        <v>0</v>
      </c>
      <c r="K150" s="663">
        <v>0</v>
      </c>
      <c r="L150" s="634">
        <v>0</v>
      </c>
      <c r="M150" s="666">
        <v>0</v>
      </c>
      <c r="N150" s="663">
        <v>0</v>
      </c>
      <c r="O150" s="634">
        <v>0</v>
      </c>
      <c r="P150" s="666">
        <v>0</v>
      </c>
      <c r="Q150" s="663">
        <v>0</v>
      </c>
      <c r="R150" s="634">
        <v>0</v>
      </c>
      <c r="S150" s="666">
        <v>0</v>
      </c>
      <c r="T150" s="604">
        <v>0</v>
      </c>
      <c r="U150" s="634">
        <v>0</v>
      </c>
      <c r="V150" s="666">
        <v>0</v>
      </c>
      <c r="W150" s="605">
        <v>0</v>
      </c>
      <c r="X150" s="601">
        <v>0</v>
      </c>
      <c r="Y150" s="603">
        <v>40</v>
      </c>
      <c r="Z150" s="600">
        <v>841</v>
      </c>
      <c r="AA150" s="601">
        <v>1747</v>
      </c>
      <c r="AB150" s="603">
        <v>1211</v>
      </c>
      <c r="AC150" s="600">
        <v>241</v>
      </c>
      <c r="AD150" s="602">
        <v>42</v>
      </c>
      <c r="AE150" s="603">
        <v>4</v>
      </c>
      <c r="AF150" s="600">
        <v>0</v>
      </c>
      <c r="AG150" s="634">
        <v>0</v>
      </c>
      <c r="AH150" s="666">
        <v>0</v>
      </c>
      <c r="AI150" s="663">
        <v>0</v>
      </c>
      <c r="AJ150" s="634">
        <v>0</v>
      </c>
      <c r="AK150" s="666">
        <v>0</v>
      </c>
      <c r="AL150" s="2026">
        <v>0</v>
      </c>
    </row>
    <row r="151" spans="1:38" ht="14.25" customHeight="1" x14ac:dyDescent="0.15">
      <c r="A151" s="184" t="s">
        <v>143</v>
      </c>
      <c r="B151" s="2007" t="s">
        <v>94</v>
      </c>
      <c r="C151" s="626">
        <v>0</v>
      </c>
      <c r="D151" s="677">
        <v>0</v>
      </c>
      <c r="E151" s="2027">
        <v>0</v>
      </c>
      <c r="F151" s="2028">
        <v>0</v>
      </c>
      <c r="G151" s="677">
        <v>0</v>
      </c>
      <c r="H151" s="2027">
        <v>0</v>
      </c>
      <c r="I151" s="2028">
        <v>0</v>
      </c>
      <c r="J151" s="677">
        <v>0</v>
      </c>
      <c r="K151" s="2027">
        <v>0</v>
      </c>
      <c r="L151" s="2028">
        <v>0</v>
      </c>
      <c r="M151" s="677">
        <v>0</v>
      </c>
      <c r="N151" s="2027">
        <v>0</v>
      </c>
      <c r="O151" s="2028">
        <v>0</v>
      </c>
      <c r="P151" s="677">
        <v>0</v>
      </c>
      <c r="Q151" s="2027">
        <v>0</v>
      </c>
      <c r="R151" s="2028">
        <v>0</v>
      </c>
      <c r="S151" s="677">
        <v>0</v>
      </c>
      <c r="T151" s="624">
        <v>6</v>
      </c>
      <c r="U151" s="2028">
        <v>0</v>
      </c>
      <c r="V151" s="677">
        <v>0</v>
      </c>
      <c r="W151" s="624">
        <v>98</v>
      </c>
      <c r="X151" s="628">
        <v>275</v>
      </c>
      <c r="Y151" s="630">
        <v>22387</v>
      </c>
      <c r="Z151" s="251">
        <v>449237</v>
      </c>
      <c r="AA151" s="628">
        <v>926600</v>
      </c>
      <c r="AB151" s="630">
        <v>620734</v>
      </c>
      <c r="AC151" s="251">
        <v>118684</v>
      </c>
      <c r="AD151" s="629">
        <v>20518</v>
      </c>
      <c r="AE151" s="630">
        <v>2078</v>
      </c>
      <c r="AF151" s="251">
        <v>0</v>
      </c>
      <c r="AG151" s="2028">
        <v>0</v>
      </c>
      <c r="AH151" s="677">
        <v>0</v>
      </c>
      <c r="AI151" s="2027">
        <v>0</v>
      </c>
      <c r="AJ151" s="2028">
        <v>0</v>
      </c>
      <c r="AK151" s="677">
        <v>0</v>
      </c>
      <c r="AL151" s="2029">
        <v>0</v>
      </c>
    </row>
    <row r="152" spans="1:38" ht="14.25" customHeight="1" x14ac:dyDescent="0.15">
      <c r="A152" s="186" t="s">
        <v>143</v>
      </c>
      <c r="B152" s="2000" t="s">
        <v>96</v>
      </c>
      <c r="C152" s="616">
        <v>0</v>
      </c>
      <c r="D152" s="668">
        <v>0</v>
      </c>
      <c r="E152" s="665">
        <v>0</v>
      </c>
      <c r="F152" s="636">
        <v>0</v>
      </c>
      <c r="G152" s="668">
        <v>0</v>
      </c>
      <c r="H152" s="665">
        <v>0</v>
      </c>
      <c r="I152" s="636">
        <v>0</v>
      </c>
      <c r="J152" s="668">
        <v>0</v>
      </c>
      <c r="K152" s="665">
        <v>0</v>
      </c>
      <c r="L152" s="636">
        <v>0</v>
      </c>
      <c r="M152" s="668">
        <v>0</v>
      </c>
      <c r="N152" s="665">
        <v>0</v>
      </c>
      <c r="O152" s="636">
        <v>0</v>
      </c>
      <c r="P152" s="668">
        <v>0</v>
      </c>
      <c r="Q152" s="665">
        <v>0</v>
      </c>
      <c r="R152" s="636">
        <v>0</v>
      </c>
      <c r="S152" s="668">
        <v>0</v>
      </c>
      <c r="T152" s="621">
        <v>926</v>
      </c>
      <c r="U152" s="636">
        <v>0</v>
      </c>
      <c r="V152" s="668">
        <v>0</v>
      </c>
      <c r="W152" s="621">
        <v>603</v>
      </c>
      <c r="X152" s="619">
        <v>734</v>
      </c>
      <c r="Y152" s="620">
        <v>554</v>
      </c>
      <c r="Z152" s="618">
        <v>534</v>
      </c>
      <c r="AA152" s="619">
        <v>530</v>
      </c>
      <c r="AB152" s="620">
        <v>512</v>
      </c>
      <c r="AC152" s="618">
        <v>493</v>
      </c>
      <c r="AD152" s="262">
        <v>493</v>
      </c>
      <c r="AE152" s="620">
        <v>527</v>
      </c>
      <c r="AF152" s="618">
        <v>0</v>
      </c>
      <c r="AG152" s="636">
        <v>0</v>
      </c>
      <c r="AH152" s="668">
        <v>0</v>
      </c>
      <c r="AI152" s="665">
        <v>0</v>
      </c>
      <c r="AJ152" s="636">
        <v>0</v>
      </c>
      <c r="AK152" s="668">
        <v>0</v>
      </c>
      <c r="AL152" s="2030">
        <v>0</v>
      </c>
    </row>
    <row r="153" spans="1:38" ht="14.25" customHeight="1" x14ac:dyDescent="0.15">
      <c r="A153" s="182" t="s">
        <v>74</v>
      </c>
      <c r="B153" s="1997" t="s">
        <v>93</v>
      </c>
      <c r="C153" s="598">
        <v>0</v>
      </c>
      <c r="D153" s="666">
        <v>0</v>
      </c>
      <c r="E153" s="663">
        <v>0</v>
      </c>
      <c r="F153" s="634">
        <v>0</v>
      </c>
      <c r="G153" s="666">
        <v>0</v>
      </c>
      <c r="H153" s="663">
        <v>0</v>
      </c>
      <c r="I153" s="634">
        <v>0</v>
      </c>
      <c r="J153" s="666">
        <v>0</v>
      </c>
      <c r="K153" s="663">
        <v>0</v>
      </c>
      <c r="L153" s="634">
        <v>0</v>
      </c>
      <c r="M153" s="666">
        <v>0</v>
      </c>
      <c r="N153" s="663">
        <v>0</v>
      </c>
      <c r="O153" s="634">
        <v>0</v>
      </c>
      <c r="P153" s="666">
        <v>0</v>
      </c>
      <c r="Q153" s="663">
        <v>0</v>
      </c>
      <c r="R153" s="634">
        <v>0</v>
      </c>
      <c r="S153" s="666">
        <v>0</v>
      </c>
      <c r="T153" s="604">
        <v>0</v>
      </c>
      <c r="U153" s="634">
        <v>0</v>
      </c>
      <c r="V153" s="666">
        <v>0</v>
      </c>
      <c r="W153" s="605">
        <v>0</v>
      </c>
      <c r="X153" s="601">
        <v>0</v>
      </c>
      <c r="Y153" s="603">
        <v>0</v>
      </c>
      <c r="Z153" s="604">
        <v>0</v>
      </c>
      <c r="AA153" s="601">
        <v>35</v>
      </c>
      <c r="AB153" s="603">
        <v>311</v>
      </c>
      <c r="AC153" s="600">
        <v>317</v>
      </c>
      <c r="AD153" s="602">
        <v>400</v>
      </c>
      <c r="AE153" s="603">
        <v>265</v>
      </c>
      <c r="AF153" s="600">
        <v>47</v>
      </c>
      <c r="AG153" s="602">
        <v>3</v>
      </c>
      <c r="AH153" s="599">
        <v>0</v>
      </c>
      <c r="AI153" s="600">
        <v>0</v>
      </c>
      <c r="AJ153" s="634">
        <v>0</v>
      </c>
      <c r="AK153" s="666">
        <v>0</v>
      </c>
      <c r="AL153" s="606">
        <v>0</v>
      </c>
    </row>
    <row r="154" spans="1:38" ht="14.25" customHeight="1" x14ac:dyDescent="0.15">
      <c r="A154" s="184" t="s">
        <v>234</v>
      </c>
      <c r="B154" s="1998" t="s">
        <v>94</v>
      </c>
      <c r="C154" s="607">
        <v>0</v>
      </c>
      <c r="D154" s="667">
        <v>0</v>
      </c>
      <c r="E154" s="664">
        <v>0</v>
      </c>
      <c r="F154" s="635">
        <v>0</v>
      </c>
      <c r="G154" s="667">
        <v>0</v>
      </c>
      <c r="H154" s="664">
        <v>0</v>
      </c>
      <c r="I154" s="635">
        <v>0</v>
      </c>
      <c r="J154" s="667">
        <v>0</v>
      </c>
      <c r="K154" s="664">
        <v>0</v>
      </c>
      <c r="L154" s="635">
        <v>0</v>
      </c>
      <c r="M154" s="667">
        <v>0</v>
      </c>
      <c r="N154" s="664">
        <v>0</v>
      </c>
      <c r="O154" s="635">
        <v>0</v>
      </c>
      <c r="P154" s="667">
        <v>0</v>
      </c>
      <c r="Q154" s="664">
        <v>0</v>
      </c>
      <c r="R154" s="635">
        <v>0</v>
      </c>
      <c r="S154" s="667">
        <v>0</v>
      </c>
      <c r="T154" s="613">
        <v>0</v>
      </c>
      <c r="U154" s="635">
        <v>0</v>
      </c>
      <c r="V154" s="667">
        <v>0</v>
      </c>
      <c r="W154" s="614">
        <v>0</v>
      </c>
      <c r="X154" s="610">
        <v>0</v>
      </c>
      <c r="Y154" s="612">
        <v>0</v>
      </c>
      <c r="Z154" s="613">
        <v>43</v>
      </c>
      <c r="AA154" s="233">
        <v>14964</v>
      </c>
      <c r="AB154" s="612">
        <v>126430</v>
      </c>
      <c r="AC154" s="609">
        <v>129836</v>
      </c>
      <c r="AD154" s="611">
        <v>179473</v>
      </c>
      <c r="AE154" s="612">
        <v>118032</v>
      </c>
      <c r="AF154" s="609">
        <v>19659</v>
      </c>
      <c r="AG154" s="611">
        <v>1120</v>
      </c>
      <c r="AH154" s="608">
        <v>139</v>
      </c>
      <c r="AI154" s="609">
        <v>0</v>
      </c>
      <c r="AJ154" s="635">
        <v>41</v>
      </c>
      <c r="AK154" s="667">
        <v>0</v>
      </c>
      <c r="AL154" s="615">
        <v>0</v>
      </c>
    </row>
    <row r="155" spans="1:38" ht="14.25" customHeight="1" x14ac:dyDescent="0.15">
      <c r="A155" s="186" t="s">
        <v>234</v>
      </c>
      <c r="B155" s="2000" t="s">
        <v>96</v>
      </c>
      <c r="C155" s="616">
        <v>0</v>
      </c>
      <c r="D155" s="668">
        <v>0</v>
      </c>
      <c r="E155" s="665">
        <v>0</v>
      </c>
      <c r="F155" s="636">
        <v>0</v>
      </c>
      <c r="G155" s="668">
        <v>0</v>
      </c>
      <c r="H155" s="665">
        <v>0</v>
      </c>
      <c r="I155" s="636">
        <v>0</v>
      </c>
      <c r="J155" s="668">
        <v>0</v>
      </c>
      <c r="K155" s="665">
        <v>0</v>
      </c>
      <c r="L155" s="636">
        <v>0</v>
      </c>
      <c r="M155" s="668">
        <v>0</v>
      </c>
      <c r="N155" s="665">
        <v>0</v>
      </c>
      <c r="O155" s="636">
        <v>0</v>
      </c>
      <c r="P155" s="668">
        <v>0</v>
      </c>
      <c r="Q155" s="665">
        <v>0</v>
      </c>
      <c r="R155" s="636">
        <v>0</v>
      </c>
      <c r="S155" s="668">
        <v>0</v>
      </c>
      <c r="T155" s="621">
        <v>0</v>
      </c>
      <c r="U155" s="636">
        <v>0</v>
      </c>
      <c r="V155" s="668">
        <v>0</v>
      </c>
      <c r="W155" s="621">
        <v>0</v>
      </c>
      <c r="X155" s="619">
        <v>0</v>
      </c>
      <c r="Y155" s="620">
        <v>0</v>
      </c>
      <c r="Z155" s="621">
        <v>449</v>
      </c>
      <c r="AA155" s="619">
        <v>426</v>
      </c>
      <c r="AB155" s="620">
        <v>406</v>
      </c>
      <c r="AC155" s="618">
        <v>409</v>
      </c>
      <c r="AD155" s="262">
        <v>449</v>
      </c>
      <c r="AE155" s="620">
        <v>446</v>
      </c>
      <c r="AF155" s="618">
        <v>415</v>
      </c>
      <c r="AG155" s="262">
        <v>402</v>
      </c>
      <c r="AH155" s="617">
        <v>308</v>
      </c>
      <c r="AI155" s="618">
        <v>0</v>
      </c>
      <c r="AJ155" s="636">
        <v>410</v>
      </c>
      <c r="AK155" s="668">
        <v>0</v>
      </c>
      <c r="AL155" s="622">
        <v>0</v>
      </c>
    </row>
    <row r="156" spans="1:38" ht="14.25" customHeight="1" x14ac:dyDescent="0.15">
      <c r="A156" s="182" t="s">
        <v>76</v>
      </c>
      <c r="B156" s="1997" t="s">
        <v>93</v>
      </c>
      <c r="C156" s="598">
        <v>124</v>
      </c>
      <c r="D156" s="599">
        <v>218</v>
      </c>
      <c r="E156" s="600">
        <v>164</v>
      </c>
      <c r="F156" s="602">
        <v>90</v>
      </c>
      <c r="G156" s="599">
        <v>50</v>
      </c>
      <c r="H156" s="183">
        <v>20</v>
      </c>
      <c r="I156" s="602">
        <v>9</v>
      </c>
      <c r="J156" s="666">
        <v>5</v>
      </c>
      <c r="K156" s="663">
        <v>0</v>
      </c>
      <c r="L156" s="602">
        <v>0</v>
      </c>
      <c r="M156" s="1427">
        <v>0</v>
      </c>
      <c r="N156" s="604">
        <v>0</v>
      </c>
      <c r="O156" s="602">
        <v>0</v>
      </c>
      <c r="P156" s="1427">
        <v>1</v>
      </c>
      <c r="Q156" s="604">
        <v>0</v>
      </c>
      <c r="R156" s="602">
        <v>0</v>
      </c>
      <c r="S156" s="666">
        <v>0</v>
      </c>
      <c r="T156" s="600">
        <v>0</v>
      </c>
      <c r="U156" s="602">
        <v>0</v>
      </c>
      <c r="V156" s="599">
        <v>7</v>
      </c>
      <c r="W156" s="605">
        <v>10</v>
      </c>
      <c r="X156" s="601">
        <v>18</v>
      </c>
      <c r="Y156" s="603">
        <v>20</v>
      </c>
      <c r="Z156" s="600">
        <v>28</v>
      </c>
      <c r="AA156" s="601">
        <v>46</v>
      </c>
      <c r="AB156" s="603">
        <v>488</v>
      </c>
      <c r="AC156" s="600">
        <v>1311</v>
      </c>
      <c r="AD156" s="602">
        <v>3174</v>
      </c>
      <c r="AE156" s="603">
        <v>2645</v>
      </c>
      <c r="AF156" s="600">
        <v>2891</v>
      </c>
      <c r="AG156" s="602">
        <v>2723</v>
      </c>
      <c r="AH156" s="599">
        <v>2073</v>
      </c>
      <c r="AI156" s="600">
        <v>1707</v>
      </c>
      <c r="AJ156" s="602">
        <v>822</v>
      </c>
      <c r="AK156" s="666">
        <v>441</v>
      </c>
      <c r="AL156" s="606">
        <v>384</v>
      </c>
    </row>
    <row r="157" spans="1:38" ht="14.25" customHeight="1" x14ac:dyDescent="0.15">
      <c r="A157" s="184" t="s">
        <v>235</v>
      </c>
      <c r="B157" s="1998" t="s">
        <v>94</v>
      </c>
      <c r="C157" s="607">
        <v>46257</v>
      </c>
      <c r="D157" s="608">
        <v>85657</v>
      </c>
      <c r="E157" s="609">
        <v>62761</v>
      </c>
      <c r="F157" s="611">
        <v>34822</v>
      </c>
      <c r="G157" s="608">
        <v>19558</v>
      </c>
      <c r="H157" s="185">
        <v>9030</v>
      </c>
      <c r="I157" s="611">
        <v>6878</v>
      </c>
      <c r="J157" s="667">
        <v>2822</v>
      </c>
      <c r="K157" s="664">
        <v>11</v>
      </c>
      <c r="L157" s="611">
        <v>7</v>
      </c>
      <c r="M157" s="630">
        <v>0</v>
      </c>
      <c r="N157" s="613">
        <v>0</v>
      </c>
      <c r="O157" s="611">
        <v>0</v>
      </c>
      <c r="P157" s="630">
        <v>253</v>
      </c>
      <c r="Q157" s="613">
        <v>0</v>
      </c>
      <c r="R157" s="611">
        <v>0</v>
      </c>
      <c r="S157" s="667">
        <v>0</v>
      </c>
      <c r="T157" s="609">
        <v>0</v>
      </c>
      <c r="U157" s="611">
        <v>0</v>
      </c>
      <c r="V157" s="608">
        <v>3917</v>
      </c>
      <c r="W157" s="614">
        <v>6761</v>
      </c>
      <c r="X157" s="610">
        <v>12080</v>
      </c>
      <c r="Y157" s="612">
        <v>14053</v>
      </c>
      <c r="Z157" s="609">
        <v>19508</v>
      </c>
      <c r="AA157" s="610">
        <v>27792</v>
      </c>
      <c r="AB157" s="612">
        <v>219467</v>
      </c>
      <c r="AC157" s="609">
        <v>492186</v>
      </c>
      <c r="AD157" s="611">
        <v>917720</v>
      </c>
      <c r="AE157" s="612">
        <v>711605</v>
      </c>
      <c r="AF157" s="609">
        <v>898934</v>
      </c>
      <c r="AG157" s="611">
        <v>877979</v>
      </c>
      <c r="AH157" s="608">
        <v>678972</v>
      </c>
      <c r="AI157" s="609">
        <v>549069</v>
      </c>
      <c r="AJ157" s="611">
        <v>271477</v>
      </c>
      <c r="AK157" s="677">
        <v>177014</v>
      </c>
      <c r="AL157" s="615">
        <v>167058</v>
      </c>
    </row>
    <row r="158" spans="1:38" ht="14.25" customHeight="1" x14ac:dyDescent="0.15">
      <c r="A158" s="186" t="s">
        <v>235</v>
      </c>
      <c r="B158" s="2000" t="s">
        <v>96</v>
      </c>
      <c r="C158" s="616">
        <v>374</v>
      </c>
      <c r="D158" s="617">
        <v>393</v>
      </c>
      <c r="E158" s="618">
        <v>382</v>
      </c>
      <c r="F158" s="262">
        <v>388</v>
      </c>
      <c r="G158" s="617">
        <v>388</v>
      </c>
      <c r="H158" s="187">
        <v>456</v>
      </c>
      <c r="I158" s="262">
        <v>724</v>
      </c>
      <c r="J158" s="668">
        <v>594</v>
      </c>
      <c r="K158" s="665">
        <v>669</v>
      </c>
      <c r="L158" s="262">
        <v>1452</v>
      </c>
      <c r="M158" s="620">
        <v>0</v>
      </c>
      <c r="N158" s="621">
        <v>0</v>
      </c>
      <c r="O158" s="262">
        <v>0</v>
      </c>
      <c r="P158" s="620">
        <v>209</v>
      </c>
      <c r="Q158" s="621">
        <v>0</v>
      </c>
      <c r="R158" s="262">
        <v>0</v>
      </c>
      <c r="S158" s="668">
        <v>0</v>
      </c>
      <c r="T158" s="618">
        <v>0</v>
      </c>
      <c r="U158" s="262">
        <v>0</v>
      </c>
      <c r="V158" s="617">
        <v>585</v>
      </c>
      <c r="W158" s="621">
        <v>665</v>
      </c>
      <c r="X158" s="619">
        <v>686</v>
      </c>
      <c r="Y158" s="620">
        <v>687</v>
      </c>
      <c r="Z158" s="618">
        <v>707</v>
      </c>
      <c r="AA158" s="619">
        <v>599</v>
      </c>
      <c r="AB158" s="620">
        <v>450</v>
      </c>
      <c r="AC158" s="618">
        <v>375</v>
      </c>
      <c r="AD158" s="262">
        <v>289</v>
      </c>
      <c r="AE158" s="620">
        <v>269</v>
      </c>
      <c r="AF158" s="618">
        <v>311</v>
      </c>
      <c r="AG158" s="262">
        <v>322</v>
      </c>
      <c r="AH158" s="617">
        <v>328</v>
      </c>
      <c r="AI158" s="618">
        <v>322</v>
      </c>
      <c r="AJ158" s="262">
        <v>330</v>
      </c>
      <c r="AK158" s="668">
        <v>401</v>
      </c>
      <c r="AL158" s="622">
        <v>436</v>
      </c>
    </row>
    <row r="159" spans="1:38" ht="14.25" customHeight="1" x14ac:dyDescent="0.15">
      <c r="A159" s="182" t="s">
        <v>78</v>
      </c>
      <c r="B159" s="1997" t="s">
        <v>93</v>
      </c>
      <c r="C159" s="598">
        <v>22</v>
      </c>
      <c r="D159" s="599">
        <v>39</v>
      </c>
      <c r="E159" s="600">
        <v>23</v>
      </c>
      <c r="F159" s="602">
        <v>14</v>
      </c>
      <c r="G159" s="676">
        <v>9</v>
      </c>
      <c r="H159" s="183">
        <v>7</v>
      </c>
      <c r="I159" s="602">
        <v>3</v>
      </c>
      <c r="J159" s="599">
        <v>2</v>
      </c>
      <c r="K159" s="600">
        <v>1</v>
      </c>
      <c r="L159" s="602">
        <v>0</v>
      </c>
      <c r="M159" s="599">
        <v>1</v>
      </c>
      <c r="N159" s="600">
        <v>3</v>
      </c>
      <c r="O159" s="602">
        <v>8</v>
      </c>
      <c r="P159" s="676">
        <v>23</v>
      </c>
      <c r="Q159" s="604">
        <v>61</v>
      </c>
      <c r="R159" s="602">
        <v>114</v>
      </c>
      <c r="S159" s="599">
        <v>170</v>
      </c>
      <c r="T159" s="600">
        <v>183</v>
      </c>
      <c r="U159" s="601">
        <v>298</v>
      </c>
      <c r="V159" s="599">
        <v>346</v>
      </c>
      <c r="W159" s="605">
        <v>482</v>
      </c>
      <c r="X159" s="601">
        <v>623</v>
      </c>
      <c r="Y159" s="603">
        <v>987</v>
      </c>
      <c r="Z159" s="600">
        <v>1237</v>
      </c>
      <c r="AA159" s="601">
        <v>1415</v>
      </c>
      <c r="AB159" s="603">
        <v>1562</v>
      </c>
      <c r="AC159" s="600">
        <v>1291</v>
      </c>
      <c r="AD159" s="602">
        <v>1271</v>
      </c>
      <c r="AE159" s="603">
        <v>720</v>
      </c>
      <c r="AF159" s="600">
        <v>547</v>
      </c>
      <c r="AG159" s="602">
        <v>313</v>
      </c>
      <c r="AH159" s="599">
        <v>207</v>
      </c>
      <c r="AI159" s="600">
        <v>130</v>
      </c>
      <c r="AJ159" s="602">
        <v>109</v>
      </c>
      <c r="AK159" s="599">
        <v>114</v>
      </c>
      <c r="AL159" s="606">
        <v>116</v>
      </c>
    </row>
    <row r="160" spans="1:38" ht="14.25" customHeight="1" x14ac:dyDescent="0.15">
      <c r="A160" s="184" t="s">
        <v>144</v>
      </c>
      <c r="B160" s="1998" t="s">
        <v>94</v>
      </c>
      <c r="C160" s="607">
        <v>41595</v>
      </c>
      <c r="D160" s="608">
        <v>68735</v>
      </c>
      <c r="E160" s="609">
        <v>26840</v>
      </c>
      <c r="F160" s="611">
        <v>8081</v>
      </c>
      <c r="G160" s="694">
        <v>4229</v>
      </c>
      <c r="H160" s="185">
        <v>3301</v>
      </c>
      <c r="I160" s="611">
        <v>1293</v>
      </c>
      <c r="J160" s="608">
        <v>622</v>
      </c>
      <c r="K160" s="609">
        <v>351</v>
      </c>
      <c r="L160" s="611">
        <v>110</v>
      </c>
      <c r="M160" s="608">
        <v>1218</v>
      </c>
      <c r="N160" s="609">
        <v>3246</v>
      </c>
      <c r="O160" s="611">
        <v>26497</v>
      </c>
      <c r="P160" s="694">
        <v>72601</v>
      </c>
      <c r="Q160" s="613">
        <v>144042</v>
      </c>
      <c r="R160" s="611">
        <v>232730</v>
      </c>
      <c r="S160" s="608">
        <v>352108</v>
      </c>
      <c r="T160" s="609">
        <v>372526</v>
      </c>
      <c r="U160" s="610">
        <v>523082</v>
      </c>
      <c r="V160" s="608">
        <v>551542</v>
      </c>
      <c r="W160" s="614">
        <v>722595</v>
      </c>
      <c r="X160" s="610">
        <v>913899</v>
      </c>
      <c r="Y160" s="612">
        <v>1482188</v>
      </c>
      <c r="Z160" s="609">
        <v>1820540</v>
      </c>
      <c r="AA160" s="610">
        <v>2035294</v>
      </c>
      <c r="AB160" s="612">
        <v>2166627</v>
      </c>
      <c r="AC160" s="609">
        <v>1821237</v>
      </c>
      <c r="AD160" s="611">
        <v>1837383</v>
      </c>
      <c r="AE160" s="612">
        <v>1093966</v>
      </c>
      <c r="AF160" s="609">
        <v>900630</v>
      </c>
      <c r="AG160" s="611">
        <v>550464</v>
      </c>
      <c r="AH160" s="608">
        <v>394778</v>
      </c>
      <c r="AI160" s="609">
        <v>258339</v>
      </c>
      <c r="AJ160" s="611">
        <v>240794</v>
      </c>
      <c r="AK160" s="608">
        <v>267755</v>
      </c>
      <c r="AL160" s="615">
        <v>237919</v>
      </c>
    </row>
    <row r="161" spans="1:38" ht="14.25" customHeight="1" x14ac:dyDescent="0.15">
      <c r="A161" s="186" t="s">
        <v>144</v>
      </c>
      <c r="B161" s="2000" t="s">
        <v>96</v>
      </c>
      <c r="C161" s="616">
        <v>1926</v>
      </c>
      <c r="D161" s="617">
        <v>1755</v>
      </c>
      <c r="E161" s="618">
        <v>1161</v>
      </c>
      <c r="F161" s="262">
        <v>594</v>
      </c>
      <c r="G161" s="632">
        <v>492</v>
      </c>
      <c r="H161" s="187">
        <v>451</v>
      </c>
      <c r="I161" s="262">
        <v>454</v>
      </c>
      <c r="J161" s="617">
        <v>409</v>
      </c>
      <c r="K161" s="618">
        <v>349</v>
      </c>
      <c r="L161" s="262">
        <v>452</v>
      </c>
      <c r="M161" s="617">
        <v>2316</v>
      </c>
      <c r="N161" s="618">
        <v>9925</v>
      </c>
      <c r="O161" s="262">
        <v>3444</v>
      </c>
      <c r="P161" s="617">
        <v>3156</v>
      </c>
      <c r="Q161" s="621">
        <v>2345</v>
      </c>
      <c r="R161" s="262">
        <v>2046</v>
      </c>
      <c r="S161" s="617">
        <v>2076</v>
      </c>
      <c r="T161" s="618">
        <v>2032</v>
      </c>
      <c r="U161" s="619">
        <v>1758</v>
      </c>
      <c r="V161" s="617">
        <v>1593</v>
      </c>
      <c r="W161" s="621">
        <v>1498</v>
      </c>
      <c r="X161" s="619">
        <v>1466</v>
      </c>
      <c r="Y161" s="620">
        <v>1501</v>
      </c>
      <c r="Z161" s="618">
        <v>1472</v>
      </c>
      <c r="AA161" s="619">
        <v>1438</v>
      </c>
      <c r="AB161" s="620">
        <v>1387</v>
      </c>
      <c r="AC161" s="618">
        <v>1410</v>
      </c>
      <c r="AD161" s="262">
        <v>1446</v>
      </c>
      <c r="AE161" s="620">
        <v>1520</v>
      </c>
      <c r="AF161" s="618">
        <v>1646</v>
      </c>
      <c r="AG161" s="262">
        <v>1758</v>
      </c>
      <c r="AH161" s="617">
        <v>1908</v>
      </c>
      <c r="AI161" s="618">
        <v>1990</v>
      </c>
      <c r="AJ161" s="262">
        <v>2219</v>
      </c>
      <c r="AK161" s="617">
        <v>2349</v>
      </c>
      <c r="AL161" s="622">
        <v>2051</v>
      </c>
    </row>
    <row r="162" spans="1:38" ht="14.25" customHeight="1" x14ac:dyDescent="0.15">
      <c r="A162" s="182" t="s">
        <v>80</v>
      </c>
      <c r="B162" s="1997" t="s">
        <v>93</v>
      </c>
      <c r="C162" s="598">
        <v>980</v>
      </c>
      <c r="D162" s="599">
        <v>934</v>
      </c>
      <c r="E162" s="600">
        <v>1086</v>
      </c>
      <c r="F162" s="602">
        <v>1412</v>
      </c>
      <c r="G162" s="676">
        <v>1652</v>
      </c>
      <c r="H162" s="183">
        <v>1583</v>
      </c>
      <c r="I162" s="602">
        <v>1613</v>
      </c>
      <c r="J162" s="599">
        <v>1444</v>
      </c>
      <c r="K162" s="600">
        <v>2218</v>
      </c>
      <c r="L162" s="602">
        <v>1536</v>
      </c>
      <c r="M162" s="599">
        <v>1354</v>
      </c>
      <c r="N162" s="600">
        <v>1216</v>
      </c>
      <c r="O162" s="602">
        <v>1219</v>
      </c>
      <c r="P162" s="599">
        <v>1127</v>
      </c>
      <c r="Q162" s="604">
        <v>684</v>
      </c>
      <c r="R162" s="602">
        <v>218</v>
      </c>
      <c r="S162" s="599">
        <v>88</v>
      </c>
      <c r="T162" s="600">
        <v>22</v>
      </c>
      <c r="U162" s="601">
        <v>12</v>
      </c>
      <c r="V162" s="599">
        <v>10</v>
      </c>
      <c r="W162" s="605">
        <v>12</v>
      </c>
      <c r="X162" s="601">
        <v>10</v>
      </c>
      <c r="Y162" s="603">
        <v>12</v>
      </c>
      <c r="Z162" s="600">
        <v>13</v>
      </c>
      <c r="AA162" s="601">
        <v>10</v>
      </c>
      <c r="AB162" s="603">
        <v>6</v>
      </c>
      <c r="AC162" s="600">
        <v>4</v>
      </c>
      <c r="AD162" s="602">
        <v>5</v>
      </c>
      <c r="AE162" s="603">
        <v>5</v>
      </c>
      <c r="AF162" s="600">
        <v>7</v>
      </c>
      <c r="AG162" s="602">
        <v>19</v>
      </c>
      <c r="AH162" s="599">
        <v>87</v>
      </c>
      <c r="AI162" s="600">
        <v>332</v>
      </c>
      <c r="AJ162" s="602">
        <v>584</v>
      </c>
      <c r="AK162" s="599">
        <v>944</v>
      </c>
      <c r="AL162" s="606">
        <v>1227</v>
      </c>
    </row>
    <row r="163" spans="1:38" ht="14.25" customHeight="1" x14ac:dyDescent="0.15">
      <c r="A163" s="184" t="s">
        <v>236</v>
      </c>
      <c r="B163" s="1998" t="s">
        <v>94</v>
      </c>
      <c r="C163" s="607">
        <v>1935862</v>
      </c>
      <c r="D163" s="608">
        <v>1625086</v>
      </c>
      <c r="E163" s="609">
        <v>1837193</v>
      </c>
      <c r="F163" s="611">
        <v>2297185</v>
      </c>
      <c r="G163" s="694">
        <v>2314303</v>
      </c>
      <c r="H163" s="185">
        <v>2038912</v>
      </c>
      <c r="I163" s="611">
        <v>2049490</v>
      </c>
      <c r="J163" s="608">
        <v>1839789</v>
      </c>
      <c r="K163" s="609">
        <v>2783884</v>
      </c>
      <c r="L163" s="611">
        <v>1800012</v>
      </c>
      <c r="M163" s="608">
        <v>1542345</v>
      </c>
      <c r="N163" s="609">
        <v>1399796</v>
      </c>
      <c r="O163" s="611">
        <v>1307136</v>
      </c>
      <c r="P163" s="608">
        <v>985668</v>
      </c>
      <c r="Q163" s="613">
        <v>559625</v>
      </c>
      <c r="R163" s="611">
        <v>207111</v>
      </c>
      <c r="S163" s="608">
        <v>104784</v>
      </c>
      <c r="T163" s="609">
        <v>33796</v>
      </c>
      <c r="U163" s="610">
        <v>21722</v>
      </c>
      <c r="V163" s="608">
        <v>20786</v>
      </c>
      <c r="W163" s="614">
        <v>27117</v>
      </c>
      <c r="X163" s="610">
        <v>21735</v>
      </c>
      <c r="Y163" s="612">
        <v>25362</v>
      </c>
      <c r="Z163" s="609">
        <v>24662</v>
      </c>
      <c r="AA163" s="610">
        <v>21011</v>
      </c>
      <c r="AB163" s="612">
        <v>14480</v>
      </c>
      <c r="AC163" s="609">
        <v>8929</v>
      </c>
      <c r="AD163" s="611">
        <v>14600</v>
      </c>
      <c r="AE163" s="612">
        <v>15576</v>
      </c>
      <c r="AF163" s="609">
        <v>23788</v>
      </c>
      <c r="AG163" s="611">
        <v>68571</v>
      </c>
      <c r="AH163" s="608">
        <v>223408</v>
      </c>
      <c r="AI163" s="609">
        <v>687528</v>
      </c>
      <c r="AJ163" s="611">
        <v>1141084</v>
      </c>
      <c r="AK163" s="608">
        <v>1926380</v>
      </c>
      <c r="AL163" s="615">
        <v>2655282</v>
      </c>
    </row>
    <row r="164" spans="1:38" ht="14.25" customHeight="1" x14ac:dyDescent="0.15">
      <c r="A164" s="186" t="s">
        <v>236</v>
      </c>
      <c r="B164" s="2000" t="s">
        <v>96</v>
      </c>
      <c r="C164" s="616">
        <v>1975</v>
      </c>
      <c r="D164" s="617">
        <v>1739</v>
      </c>
      <c r="E164" s="618">
        <v>1692</v>
      </c>
      <c r="F164" s="262">
        <v>1627</v>
      </c>
      <c r="G164" s="632">
        <v>1401</v>
      </c>
      <c r="H164" s="187">
        <v>1288</v>
      </c>
      <c r="I164" s="262">
        <v>1271</v>
      </c>
      <c r="J164" s="617">
        <v>1274</v>
      </c>
      <c r="K164" s="618">
        <v>1255</v>
      </c>
      <c r="L164" s="262">
        <v>1172</v>
      </c>
      <c r="M164" s="617">
        <v>1140</v>
      </c>
      <c r="N164" s="618">
        <v>1151</v>
      </c>
      <c r="O164" s="262">
        <v>1072</v>
      </c>
      <c r="P164" s="617">
        <v>874</v>
      </c>
      <c r="Q164" s="621">
        <v>818</v>
      </c>
      <c r="R164" s="262">
        <v>952</v>
      </c>
      <c r="S164" s="617">
        <v>1189</v>
      </c>
      <c r="T164" s="618">
        <v>1553</v>
      </c>
      <c r="U164" s="619">
        <v>1882</v>
      </c>
      <c r="V164" s="617">
        <v>2105</v>
      </c>
      <c r="W164" s="621">
        <v>2271</v>
      </c>
      <c r="X164" s="619">
        <v>2183</v>
      </c>
      <c r="Y164" s="620">
        <v>2197</v>
      </c>
      <c r="Z164" s="618">
        <v>1965</v>
      </c>
      <c r="AA164" s="619">
        <v>2132</v>
      </c>
      <c r="AB164" s="620">
        <v>2302</v>
      </c>
      <c r="AC164" s="618">
        <v>2323</v>
      </c>
      <c r="AD164" s="262">
        <v>2766</v>
      </c>
      <c r="AE164" s="620">
        <v>3061</v>
      </c>
      <c r="AF164" s="618">
        <v>3358</v>
      </c>
      <c r="AG164" s="262">
        <v>3623</v>
      </c>
      <c r="AH164" s="617">
        <v>2566</v>
      </c>
      <c r="AI164" s="618">
        <v>2074</v>
      </c>
      <c r="AJ164" s="262">
        <v>1954</v>
      </c>
      <c r="AK164" s="617">
        <v>2040</v>
      </c>
      <c r="AL164" s="622">
        <v>2164</v>
      </c>
    </row>
    <row r="165" spans="1:38" ht="14.25" customHeight="1" x14ac:dyDescent="0.15">
      <c r="A165" s="182" t="s">
        <v>81</v>
      </c>
      <c r="B165" s="1997" t="s">
        <v>93</v>
      </c>
      <c r="C165" s="598">
        <v>477</v>
      </c>
      <c r="D165" s="599">
        <v>480</v>
      </c>
      <c r="E165" s="600">
        <v>585</v>
      </c>
      <c r="F165" s="602">
        <v>766</v>
      </c>
      <c r="G165" s="676">
        <v>810</v>
      </c>
      <c r="H165" s="183">
        <v>756</v>
      </c>
      <c r="I165" s="602">
        <v>799</v>
      </c>
      <c r="J165" s="599">
        <v>722</v>
      </c>
      <c r="K165" s="600">
        <v>1036</v>
      </c>
      <c r="L165" s="602">
        <v>793</v>
      </c>
      <c r="M165" s="599">
        <v>771</v>
      </c>
      <c r="N165" s="600">
        <v>639</v>
      </c>
      <c r="O165" s="602">
        <v>675</v>
      </c>
      <c r="P165" s="599">
        <v>709</v>
      </c>
      <c r="Q165" s="604">
        <v>477</v>
      </c>
      <c r="R165" s="602">
        <v>108</v>
      </c>
      <c r="S165" s="599">
        <v>16</v>
      </c>
      <c r="T165" s="600">
        <v>0</v>
      </c>
      <c r="U165" s="601">
        <v>0</v>
      </c>
      <c r="V165" s="599">
        <v>0</v>
      </c>
      <c r="W165" s="605">
        <v>0</v>
      </c>
      <c r="X165" s="601">
        <v>0</v>
      </c>
      <c r="Y165" s="603">
        <v>0</v>
      </c>
      <c r="Z165" s="600">
        <v>0</v>
      </c>
      <c r="AA165" s="601">
        <v>0</v>
      </c>
      <c r="AB165" s="603">
        <v>0</v>
      </c>
      <c r="AC165" s="600">
        <v>0</v>
      </c>
      <c r="AD165" s="602">
        <v>0</v>
      </c>
      <c r="AE165" s="603">
        <v>0</v>
      </c>
      <c r="AF165" s="600">
        <v>2</v>
      </c>
      <c r="AG165" s="602">
        <v>12</v>
      </c>
      <c r="AH165" s="599">
        <v>63</v>
      </c>
      <c r="AI165" s="600">
        <v>192</v>
      </c>
      <c r="AJ165" s="602">
        <v>271</v>
      </c>
      <c r="AK165" s="599">
        <v>426</v>
      </c>
      <c r="AL165" s="606">
        <v>615</v>
      </c>
    </row>
    <row r="166" spans="1:38" ht="14.25" customHeight="1" x14ac:dyDescent="0.15">
      <c r="A166" s="184" t="s">
        <v>145</v>
      </c>
      <c r="B166" s="1998" t="s">
        <v>94</v>
      </c>
      <c r="C166" s="607">
        <v>812658</v>
      </c>
      <c r="D166" s="608">
        <v>756110</v>
      </c>
      <c r="E166" s="609">
        <v>919913</v>
      </c>
      <c r="F166" s="611">
        <v>1180703</v>
      </c>
      <c r="G166" s="694">
        <v>1073526</v>
      </c>
      <c r="H166" s="185">
        <v>913514</v>
      </c>
      <c r="I166" s="611">
        <v>932707</v>
      </c>
      <c r="J166" s="608">
        <v>835502</v>
      </c>
      <c r="K166" s="609">
        <v>1199757</v>
      </c>
      <c r="L166" s="611">
        <v>877681</v>
      </c>
      <c r="M166" s="608">
        <v>762266</v>
      </c>
      <c r="N166" s="609">
        <v>691038</v>
      </c>
      <c r="O166" s="611">
        <v>682466</v>
      </c>
      <c r="P166" s="608">
        <v>593096</v>
      </c>
      <c r="Q166" s="613">
        <v>366962</v>
      </c>
      <c r="R166" s="611">
        <v>88252</v>
      </c>
      <c r="S166" s="608">
        <v>13976</v>
      </c>
      <c r="T166" s="609">
        <v>256</v>
      </c>
      <c r="U166" s="610">
        <v>0</v>
      </c>
      <c r="V166" s="608">
        <v>6</v>
      </c>
      <c r="W166" s="614">
        <v>17</v>
      </c>
      <c r="X166" s="610">
        <v>11</v>
      </c>
      <c r="Y166" s="612">
        <v>42</v>
      </c>
      <c r="Z166" s="609">
        <v>12</v>
      </c>
      <c r="AA166" s="610">
        <v>0</v>
      </c>
      <c r="AB166" s="612">
        <v>0</v>
      </c>
      <c r="AC166" s="609">
        <v>0</v>
      </c>
      <c r="AD166" s="611">
        <v>1255</v>
      </c>
      <c r="AE166" s="612">
        <v>2562</v>
      </c>
      <c r="AF166" s="609">
        <v>8596</v>
      </c>
      <c r="AG166" s="611">
        <v>44346</v>
      </c>
      <c r="AH166" s="608">
        <v>152813</v>
      </c>
      <c r="AI166" s="609">
        <v>372393</v>
      </c>
      <c r="AJ166" s="611">
        <v>485208</v>
      </c>
      <c r="AK166" s="608">
        <v>867551</v>
      </c>
      <c r="AL166" s="615">
        <v>1327127</v>
      </c>
    </row>
    <row r="167" spans="1:38" ht="14.25" customHeight="1" x14ac:dyDescent="0.15">
      <c r="A167" s="186" t="s">
        <v>145</v>
      </c>
      <c r="B167" s="2000" t="s">
        <v>96</v>
      </c>
      <c r="C167" s="616">
        <v>1705</v>
      </c>
      <c r="D167" s="617">
        <v>1575</v>
      </c>
      <c r="E167" s="618">
        <v>1573</v>
      </c>
      <c r="F167" s="262">
        <v>1542</v>
      </c>
      <c r="G167" s="632">
        <v>1325</v>
      </c>
      <c r="H167" s="187">
        <v>1208</v>
      </c>
      <c r="I167" s="262">
        <v>1167</v>
      </c>
      <c r="J167" s="617">
        <v>1157</v>
      </c>
      <c r="K167" s="618">
        <v>1158</v>
      </c>
      <c r="L167" s="262">
        <v>1107</v>
      </c>
      <c r="M167" s="617">
        <v>1073</v>
      </c>
      <c r="N167" s="618">
        <v>1081</v>
      </c>
      <c r="O167" s="262">
        <v>12</v>
      </c>
      <c r="P167" s="617">
        <v>837</v>
      </c>
      <c r="Q167" s="621">
        <v>769</v>
      </c>
      <c r="R167" s="262">
        <v>815</v>
      </c>
      <c r="S167" s="617">
        <v>857</v>
      </c>
      <c r="T167" s="618">
        <v>877</v>
      </c>
      <c r="U167" s="619">
        <v>0</v>
      </c>
      <c r="V167" s="617">
        <v>1080</v>
      </c>
      <c r="W167" s="621">
        <v>1205</v>
      </c>
      <c r="X167" s="619">
        <v>1316</v>
      </c>
      <c r="Y167" s="620">
        <v>1068</v>
      </c>
      <c r="Z167" s="618">
        <v>980</v>
      </c>
      <c r="AA167" s="619">
        <v>0</v>
      </c>
      <c r="AB167" s="620">
        <v>0</v>
      </c>
      <c r="AC167" s="618">
        <v>0</v>
      </c>
      <c r="AD167" s="262">
        <v>15499</v>
      </c>
      <c r="AE167" s="620">
        <v>6158</v>
      </c>
      <c r="AF167" s="618">
        <v>4449</v>
      </c>
      <c r="AG167" s="262">
        <v>3667</v>
      </c>
      <c r="AH167" s="617">
        <v>2430</v>
      </c>
      <c r="AI167" s="618">
        <v>1941</v>
      </c>
      <c r="AJ167" s="262">
        <v>1789</v>
      </c>
      <c r="AK167" s="617">
        <v>2038</v>
      </c>
      <c r="AL167" s="622">
        <v>2157</v>
      </c>
    </row>
    <row r="168" spans="1:38" ht="14.25" customHeight="1" x14ac:dyDescent="0.15">
      <c r="A168" s="182" t="s">
        <v>146</v>
      </c>
      <c r="B168" s="1997" t="s">
        <v>95</v>
      </c>
      <c r="C168" s="598">
        <v>67</v>
      </c>
      <c r="D168" s="599">
        <v>114</v>
      </c>
      <c r="E168" s="653">
        <v>108</v>
      </c>
      <c r="F168" s="602">
        <v>105</v>
      </c>
      <c r="G168" s="676">
        <v>85</v>
      </c>
      <c r="H168" s="183">
        <v>85</v>
      </c>
      <c r="I168" s="602">
        <v>81</v>
      </c>
      <c r="J168" s="599">
        <v>82</v>
      </c>
      <c r="K168" s="600">
        <v>121</v>
      </c>
      <c r="L168" s="602">
        <v>124</v>
      </c>
      <c r="M168" s="599">
        <v>223</v>
      </c>
      <c r="N168" s="600">
        <v>433</v>
      </c>
      <c r="O168" s="602">
        <v>708</v>
      </c>
      <c r="P168" s="599">
        <v>952</v>
      </c>
      <c r="Q168" s="604">
        <v>1311</v>
      </c>
      <c r="R168" s="602">
        <v>1377</v>
      </c>
      <c r="S168" s="599">
        <v>1567</v>
      </c>
      <c r="T168" s="600">
        <v>1213</v>
      </c>
      <c r="U168" s="601">
        <v>1355</v>
      </c>
      <c r="V168" s="599">
        <v>1077</v>
      </c>
      <c r="W168" s="605">
        <v>1054</v>
      </c>
      <c r="X168" s="601">
        <v>895</v>
      </c>
      <c r="Y168" s="603">
        <v>538</v>
      </c>
      <c r="Z168" s="600">
        <v>495</v>
      </c>
      <c r="AA168" s="601">
        <v>369</v>
      </c>
      <c r="AB168" s="603">
        <v>276</v>
      </c>
      <c r="AC168" s="600">
        <v>273</v>
      </c>
      <c r="AD168" s="602">
        <v>436</v>
      </c>
      <c r="AE168" s="603">
        <v>222</v>
      </c>
      <c r="AF168" s="600">
        <v>178</v>
      </c>
      <c r="AG168" s="602">
        <v>83</v>
      </c>
      <c r="AH168" s="599">
        <v>107</v>
      </c>
      <c r="AI168" s="600">
        <v>135</v>
      </c>
      <c r="AJ168" s="602">
        <v>138</v>
      </c>
      <c r="AK168" s="599">
        <v>174</v>
      </c>
      <c r="AL168" s="606">
        <v>222</v>
      </c>
    </row>
    <row r="169" spans="1:38" ht="14.25" customHeight="1" x14ac:dyDescent="0.15">
      <c r="A169" s="184" t="s">
        <v>146</v>
      </c>
      <c r="B169" s="1998" t="s">
        <v>94</v>
      </c>
      <c r="C169" s="607">
        <v>94208</v>
      </c>
      <c r="D169" s="608">
        <v>138878</v>
      </c>
      <c r="E169" s="609">
        <v>123749</v>
      </c>
      <c r="F169" s="611">
        <v>98245</v>
      </c>
      <c r="G169" s="694">
        <v>82249</v>
      </c>
      <c r="H169" s="185">
        <v>85720</v>
      </c>
      <c r="I169" s="611">
        <v>76044</v>
      </c>
      <c r="J169" s="608">
        <v>83054</v>
      </c>
      <c r="K169" s="609">
        <v>113209</v>
      </c>
      <c r="L169" s="611">
        <v>93058</v>
      </c>
      <c r="M169" s="608">
        <v>149584</v>
      </c>
      <c r="N169" s="609">
        <v>256376</v>
      </c>
      <c r="O169" s="611">
        <v>381672</v>
      </c>
      <c r="P169" s="608">
        <v>470745</v>
      </c>
      <c r="Q169" s="613">
        <v>604077</v>
      </c>
      <c r="R169" s="611">
        <v>626198</v>
      </c>
      <c r="S169" s="608">
        <v>735788</v>
      </c>
      <c r="T169" s="609">
        <v>592391</v>
      </c>
      <c r="U169" s="610">
        <v>631394</v>
      </c>
      <c r="V169" s="608">
        <v>491232</v>
      </c>
      <c r="W169" s="614">
        <v>464601</v>
      </c>
      <c r="X169" s="610">
        <v>411155</v>
      </c>
      <c r="Y169" s="612">
        <v>319857</v>
      </c>
      <c r="Z169" s="609">
        <v>316611</v>
      </c>
      <c r="AA169" s="610">
        <v>198806</v>
      </c>
      <c r="AB169" s="612">
        <v>163972</v>
      </c>
      <c r="AC169" s="609">
        <v>159562</v>
      </c>
      <c r="AD169" s="611">
        <v>205748</v>
      </c>
      <c r="AE169" s="612">
        <v>124932</v>
      </c>
      <c r="AF169" s="609">
        <v>121269</v>
      </c>
      <c r="AG169" s="611">
        <v>80335</v>
      </c>
      <c r="AH169" s="608">
        <v>110488</v>
      </c>
      <c r="AI169" s="609">
        <v>134282</v>
      </c>
      <c r="AJ169" s="611">
        <v>139037</v>
      </c>
      <c r="AK169" s="608">
        <v>159055</v>
      </c>
      <c r="AL169" s="615">
        <v>211789</v>
      </c>
    </row>
    <row r="170" spans="1:38" ht="14.25" customHeight="1" x14ac:dyDescent="0.15">
      <c r="A170" s="186" t="s">
        <v>146</v>
      </c>
      <c r="B170" s="2000" t="s">
        <v>147</v>
      </c>
      <c r="C170" s="616">
        <v>1402</v>
      </c>
      <c r="D170" s="617">
        <v>1222</v>
      </c>
      <c r="E170" s="618">
        <v>1142</v>
      </c>
      <c r="F170" s="262">
        <v>935</v>
      </c>
      <c r="G170" s="632">
        <v>972</v>
      </c>
      <c r="H170" s="187">
        <v>1009</v>
      </c>
      <c r="I170" s="262">
        <v>938</v>
      </c>
      <c r="J170" s="617">
        <v>1014</v>
      </c>
      <c r="K170" s="618">
        <v>935</v>
      </c>
      <c r="L170" s="262">
        <v>751</v>
      </c>
      <c r="M170" s="617">
        <v>672</v>
      </c>
      <c r="N170" s="618">
        <v>592</v>
      </c>
      <c r="O170" s="262">
        <v>539</v>
      </c>
      <c r="P170" s="617">
        <v>494</v>
      </c>
      <c r="Q170" s="621">
        <v>461</v>
      </c>
      <c r="R170" s="262">
        <v>455</v>
      </c>
      <c r="S170" s="617">
        <v>469</v>
      </c>
      <c r="T170" s="618">
        <v>488</v>
      </c>
      <c r="U170" s="619">
        <v>466</v>
      </c>
      <c r="V170" s="617">
        <v>456</v>
      </c>
      <c r="W170" s="621">
        <v>441</v>
      </c>
      <c r="X170" s="619">
        <v>459</v>
      </c>
      <c r="Y170" s="620">
        <v>595</v>
      </c>
      <c r="Z170" s="618">
        <v>639</v>
      </c>
      <c r="AA170" s="619">
        <v>539</v>
      </c>
      <c r="AB170" s="620">
        <v>594</v>
      </c>
      <c r="AC170" s="618">
        <v>584</v>
      </c>
      <c r="AD170" s="262">
        <v>472</v>
      </c>
      <c r="AE170" s="620">
        <v>564</v>
      </c>
      <c r="AF170" s="618">
        <v>681</v>
      </c>
      <c r="AG170" s="262">
        <v>971</v>
      </c>
      <c r="AH170" s="617">
        <v>1030</v>
      </c>
      <c r="AI170" s="618">
        <v>993</v>
      </c>
      <c r="AJ170" s="262">
        <v>1026</v>
      </c>
      <c r="AK170" s="617">
        <v>912</v>
      </c>
      <c r="AL170" s="622">
        <v>953</v>
      </c>
    </row>
    <row r="171" spans="1:38" ht="14.25" customHeight="1" x14ac:dyDescent="0.15">
      <c r="A171" s="182" t="s">
        <v>206</v>
      </c>
      <c r="B171" s="1997" t="s">
        <v>93</v>
      </c>
      <c r="C171" s="598">
        <v>48</v>
      </c>
      <c r="D171" s="599">
        <v>69</v>
      </c>
      <c r="E171" s="600">
        <v>64</v>
      </c>
      <c r="F171" s="602">
        <v>56</v>
      </c>
      <c r="G171" s="278">
        <v>52</v>
      </c>
      <c r="H171" s="183">
        <v>50</v>
      </c>
      <c r="I171" s="602">
        <v>55</v>
      </c>
      <c r="J171" s="599">
        <v>61</v>
      </c>
      <c r="K171" s="600">
        <v>83</v>
      </c>
      <c r="L171" s="602">
        <v>67</v>
      </c>
      <c r="M171" s="599">
        <v>71</v>
      </c>
      <c r="N171" s="600">
        <v>92</v>
      </c>
      <c r="O171" s="602">
        <v>98</v>
      </c>
      <c r="P171" s="599">
        <v>83</v>
      </c>
      <c r="Q171" s="604">
        <v>121</v>
      </c>
      <c r="R171" s="602">
        <v>143</v>
      </c>
      <c r="S171" s="599">
        <v>146</v>
      </c>
      <c r="T171" s="600">
        <v>134</v>
      </c>
      <c r="U171" s="601">
        <v>189</v>
      </c>
      <c r="V171" s="599">
        <v>166</v>
      </c>
      <c r="W171" s="605">
        <v>170</v>
      </c>
      <c r="X171" s="601">
        <v>186</v>
      </c>
      <c r="Y171" s="603">
        <v>147</v>
      </c>
      <c r="Z171" s="600">
        <v>183</v>
      </c>
      <c r="AA171" s="601">
        <v>144</v>
      </c>
      <c r="AB171" s="603">
        <v>150</v>
      </c>
      <c r="AC171" s="600">
        <v>154</v>
      </c>
      <c r="AD171" s="602">
        <v>176</v>
      </c>
      <c r="AE171" s="603">
        <v>104</v>
      </c>
      <c r="AF171" s="600">
        <v>101</v>
      </c>
      <c r="AG171" s="602">
        <v>73</v>
      </c>
      <c r="AH171" s="599">
        <v>92</v>
      </c>
      <c r="AI171" s="600">
        <v>113</v>
      </c>
      <c r="AJ171" s="602">
        <v>115</v>
      </c>
      <c r="AK171" s="599">
        <v>143</v>
      </c>
      <c r="AL171" s="606">
        <v>168</v>
      </c>
    </row>
    <row r="172" spans="1:38" ht="14.25" customHeight="1" x14ac:dyDescent="0.15">
      <c r="A172" s="184" t="s">
        <v>206</v>
      </c>
      <c r="B172" s="1998" t="s">
        <v>94</v>
      </c>
      <c r="C172" s="607">
        <v>80013</v>
      </c>
      <c r="D172" s="608">
        <v>108767</v>
      </c>
      <c r="E172" s="609">
        <v>96111</v>
      </c>
      <c r="F172" s="611">
        <v>67417</v>
      </c>
      <c r="G172" s="694">
        <v>61427</v>
      </c>
      <c r="H172" s="185">
        <v>60299</v>
      </c>
      <c r="I172" s="611">
        <v>56054</v>
      </c>
      <c r="J172" s="608">
        <v>67014</v>
      </c>
      <c r="K172" s="609">
        <v>83344</v>
      </c>
      <c r="L172" s="611">
        <v>51636</v>
      </c>
      <c r="M172" s="608">
        <v>54672</v>
      </c>
      <c r="N172" s="609">
        <v>66805</v>
      </c>
      <c r="O172" s="611">
        <v>77819</v>
      </c>
      <c r="P172" s="608">
        <v>69603</v>
      </c>
      <c r="Q172" s="613">
        <v>91733</v>
      </c>
      <c r="R172" s="611">
        <v>92393</v>
      </c>
      <c r="S172" s="608">
        <v>114462</v>
      </c>
      <c r="T172" s="609">
        <v>120167</v>
      </c>
      <c r="U172" s="610">
        <v>144902</v>
      </c>
      <c r="V172" s="608">
        <v>119551</v>
      </c>
      <c r="W172" s="614">
        <v>106792</v>
      </c>
      <c r="X172" s="610">
        <v>117400</v>
      </c>
      <c r="Y172" s="612">
        <v>124552</v>
      </c>
      <c r="Z172" s="609">
        <v>138367</v>
      </c>
      <c r="AA172" s="610">
        <v>91698</v>
      </c>
      <c r="AB172" s="612">
        <v>98617</v>
      </c>
      <c r="AC172" s="609">
        <v>100579</v>
      </c>
      <c r="AD172" s="611">
        <v>97739</v>
      </c>
      <c r="AE172" s="612">
        <v>70753</v>
      </c>
      <c r="AF172" s="609">
        <v>82454</v>
      </c>
      <c r="AG172" s="611">
        <v>74511</v>
      </c>
      <c r="AH172" s="608">
        <v>99115</v>
      </c>
      <c r="AI172" s="609">
        <v>118764</v>
      </c>
      <c r="AJ172" s="611">
        <v>125558</v>
      </c>
      <c r="AK172" s="608">
        <v>138293</v>
      </c>
      <c r="AL172" s="615">
        <v>174317</v>
      </c>
    </row>
    <row r="173" spans="1:38" ht="14.25" customHeight="1" x14ac:dyDescent="0.15">
      <c r="A173" s="186" t="s">
        <v>206</v>
      </c>
      <c r="B173" s="2000" t="s">
        <v>96</v>
      </c>
      <c r="C173" s="616">
        <v>1683</v>
      </c>
      <c r="D173" s="617">
        <v>1572</v>
      </c>
      <c r="E173" s="618">
        <v>1510</v>
      </c>
      <c r="F173" s="262">
        <v>1212</v>
      </c>
      <c r="G173" s="632">
        <v>1173</v>
      </c>
      <c r="H173" s="187">
        <v>1202</v>
      </c>
      <c r="I173" s="262">
        <v>1011</v>
      </c>
      <c r="J173" s="617">
        <v>1094</v>
      </c>
      <c r="K173" s="618">
        <v>1007</v>
      </c>
      <c r="L173" s="262">
        <v>776</v>
      </c>
      <c r="M173" s="617">
        <v>769</v>
      </c>
      <c r="N173" s="618">
        <v>730</v>
      </c>
      <c r="O173" s="262">
        <v>795</v>
      </c>
      <c r="P173" s="617">
        <v>839</v>
      </c>
      <c r="Q173" s="621">
        <v>759</v>
      </c>
      <c r="R173" s="262">
        <v>645</v>
      </c>
      <c r="S173" s="617">
        <v>782</v>
      </c>
      <c r="T173" s="618">
        <v>896</v>
      </c>
      <c r="U173" s="619">
        <v>766</v>
      </c>
      <c r="V173" s="617">
        <v>720</v>
      </c>
      <c r="W173" s="621">
        <v>630</v>
      </c>
      <c r="X173" s="619">
        <v>632</v>
      </c>
      <c r="Y173" s="620">
        <v>846</v>
      </c>
      <c r="Z173" s="618">
        <v>755</v>
      </c>
      <c r="AA173" s="619">
        <v>638</v>
      </c>
      <c r="AB173" s="620">
        <v>659</v>
      </c>
      <c r="AC173" s="618">
        <v>654</v>
      </c>
      <c r="AD173" s="262">
        <v>554</v>
      </c>
      <c r="AE173" s="620">
        <v>682</v>
      </c>
      <c r="AF173" s="618">
        <v>814</v>
      </c>
      <c r="AG173" s="262">
        <v>1017</v>
      </c>
      <c r="AH173" s="617">
        <v>1074</v>
      </c>
      <c r="AI173" s="618">
        <v>1054</v>
      </c>
      <c r="AJ173" s="262">
        <v>1088</v>
      </c>
      <c r="AK173" s="617">
        <v>967</v>
      </c>
      <c r="AL173" s="622">
        <v>1039</v>
      </c>
    </row>
    <row r="174" spans="1:38" ht="14.25" customHeight="1" x14ac:dyDescent="0.15">
      <c r="A174" s="182" t="s">
        <v>230</v>
      </c>
      <c r="B174" s="1997" t="s">
        <v>93</v>
      </c>
      <c r="C174" s="598">
        <v>13</v>
      </c>
      <c r="D174" s="599">
        <v>39</v>
      </c>
      <c r="E174" s="600">
        <v>41</v>
      </c>
      <c r="F174" s="602">
        <v>43</v>
      </c>
      <c r="G174" s="676">
        <v>23</v>
      </c>
      <c r="H174" s="183">
        <v>9</v>
      </c>
      <c r="I174" s="602">
        <v>7</v>
      </c>
      <c r="J174" s="599">
        <v>7</v>
      </c>
      <c r="K174" s="600">
        <v>21</v>
      </c>
      <c r="L174" s="602">
        <v>23</v>
      </c>
      <c r="M174" s="599">
        <v>50</v>
      </c>
      <c r="N174" s="600">
        <v>92</v>
      </c>
      <c r="O174" s="602">
        <v>136</v>
      </c>
      <c r="P174" s="599">
        <v>243</v>
      </c>
      <c r="Q174" s="604">
        <v>362</v>
      </c>
      <c r="R174" s="602">
        <v>257</v>
      </c>
      <c r="S174" s="599">
        <v>230</v>
      </c>
      <c r="T174" s="600">
        <v>200</v>
      </c>
      <c r="U174" s="601">
        <v>264</v>
      </c>
      <c r="V174" s="599">
        <v>175</v>
      </c>
      <c r="W174" s="605">
        <v>201</v>
      </c>
      <c r="X174" s="601">
        <v>96</v>
      </c>
      <c r="Y174" s="603">
        <v>13</v>
      </c>
      <c r="Z174" s="600">
        <v>1</v>
      </c>
      <c r="AA174" s="601">
        <v>0</v>
      </c>
      <c r="AB174" s="603">
        <v>0</v>
      </c>
      <c r="AC174" s="600">
        <v>18</v>
      </c>
      <c r="AD174" s="602">
        <v>28</v>
      </c>
      <c r="AE174" s="603">
        <v>8</v>
      </c>
      <c r="AF174" s="600">
        <v>4</v>
      </c>
      <c r="AG174" s="602">
        <v>3</v>
      </c>
      <c r="AH174" s="599">
        <v>6</v>
      </c>
      <c r="AI174" s="600">
        <v>14</v>
      </c>
      <c r="AJ174" s="602">
        <v>8</v>
      </c>
      <c r="AK174" s="599">
        <v>9</v>
      </c>
      <c r="AL174" s="606">
        <v>24</v>
      </c>
    </row>
    <row r="175" spans="1:38" ht="14.25" customHeight="1" x14ac:dyDescent="0.15">
      <c r="A175" s="184" t="s">
        <v>230</v>
      </c>
      <c r="B175" s="1998" t="s">
        <v>94</v>
      </c>
      <c r="C175" s="607">
        <v>8962</v>
      </c>
      <c r="D175" s="608">
        <v>24849</v>
      </c>
      <c r="E175" s="609">
        <v>23867</v>
      </c>
      <c r="F175" s="611">
        <v>24339</v>
      </c>
      <c r="G175" s="694">
        <v>13844</v>
      </c>
      <c r="H175" s="185">
        <v>6201</v>
      </c>
      <c r="I175" s="611">
        <v>5385</v>
      </c>
      <c r="J175" s="608">
        <v>5069</v>
      </c>
      <c r="K175" s="609">
        <v>15921</v>
      </c>
      <c r="L175" s="611">
        <v>17595</v>
      </c>
      <c r="M175" s="608">
        <v>33747</v>
      </c>
      <c r="N175" s="609">
        <v>52297</v>
      </c>
      <c r="O175" s="611">
        <v>69617</v>
      </c>
      <c r="P175" s="608">
        <v>115415</v>
      </c>
      <c r="Q175" s="613">
        <v>162296</v>
      </c>
      <c r="R175" s="611">
        <v>114474</v>
      </c>
      <c r="S175" s="608">
        <v>101501</v>
      </c>
      <c r="T175" s="609">
        <v>86342</v>
      </c>
      <c r="U175" s="610">
        <v>108168</v>
      </c>
      <c r="V175" s="608">
        <v>68456</v>
      </c>
      <c r="W175" s="614">
        <v>78043</v>
      </c>
      <c r="X175" s="610">
        <v>34591</v>
      </c>
      <c r="Y175" s="612">
        <v>5011</v>
      </c>
      <c r="Z175" s="609">
        <v>400</v>
      </c>
      <c r="AA175" s="233">
        <v>0</v>
      </c>
      <c r="AB175" s="612">
        <v>33</v>
      </c>
      <c r="AC175" s="609">
        <v>6449</v>
      </c>
      <c r="AD175" s="611">
        <v>9325</v>
      </c>
      <c r="AE175" s="612">
        <v>3059</v>
      </c>
      <c r="AF175" s="609">
        <v>1623</v>
      </c>
      <c r="AG175" s="611">
        <v>1653</v>
      </c>
      <c r="AH175" s="608">
        <v>4210</v>
      </c>
      <c r="AI175" s="609">
        <v>8575</v>
      </c>
      <c r="AJ175" s="611">
        <v>4950</v>
      </c>
      <c r="AK175" s="608">
        <v>6002</v>
      </c>
      <c r="AL175" s="615">
        <v>16359</v>
      </c>
    </row>
    <row r="176" spans="1:38" ht="14.25" customHeight="1" x14ac:dyDescent="0.15">
      <c r="A176" s="186" t="s">
        <v>230</v>
      </c>
      <c r="B176" s="2000" t="s">
        <v>96</v>
      </c>
      <c r="C176" s="616">
        <v>682</v>
      </c>
      <c r="D176" s="617">
        <v>635</v>
      </c>
      <c r="E176" s="618">
        <v>587</v>
      </c>
      <c r="F176" s="262">
        <v>569</v>
      </c>
      <c r="G176" s="632">
        <v>611</v>
      </c>
      <c r="H176" s="187">
        <v>670</v>
      </c>
      <c r="I176" s="262">
        <v>743</v>
      </c>
      <c r="J176" s="617">
        <v>775</v>
      </c>
      <c r="K176" s="618">
        <v>769</v>
      </c>
      <c r="L176" s="262">
        <v>761</v>
      </c>
      <c r="M176" s="617">
        <v>678</v>
      </c>
      <c r="N176" s="618">
        <v>566</v>
      </c>
      <c r="O176" s="262">
        <v>511</v>
      </c>
      <c r="P176" s="617">
        <v>474</v>
      </c>
      <c r="Q176" s="621">
        <v>449</v>
      </c>
      <c r="R176" s="262">
        <v>445</v>
      </c>
      <c r="S176" s="617">
        <v>442</v>
      </c>
      <c r="T176" s="618">
        <v>431</v>
      </c>
      <c r="U176" s="619">
        <v>409</v>
      </c>
      <c r="V176" s="617">
        <v>391</v>
      </c>
      <c r="W176" s="621">
        <v>387</v>
      </c>
      <c r="X176" s="619">
        <v>360</v>
      </c>
      <c r="Y176" s="620">
        <v>385</v>
      </c>
      <c r="Z176" s="618">
        <v>423</v>
      </c>
      <c r="AA176" s="619">
        <v>0</v>
      </c>
      <c r="AB176" s="620">
        <v>410</v>
      </c>
      <c r="AC176" s="618">
        <v>365</v>
      </c>
      <c r="AD176" s="262">
        <v>330</v>
      </c>
      <c r="AE176" s="620">
        <v>389</v>
      </c>
      <c r="AF176" s="618">
        <v>453</v>
      </c>
      <c r="AG176" s="262">
        <v>628</v>
      </c>
      <c r="AH176" s="617">
        <v>695</v>
      </c>
      <c r="AI176" s="618">
        <v>621</v>
      </c>
      <c r="AJ176" s="262">
        <v>631</v>
      </c>
      <c r="AK176" s="617">
        <v>698</v>
      </c>
      <c r="AL176" s="622">
        <v>672</v>
      </c>
    </row>
    <row r="177" spans="1:47" ht="14.25" customHeight="1" x14ac:dyDescent="0.15">
      <c r="A177" s="182" t="s">
        <v>209</v>
      </c>
      <c r="B177" s="1997" t="s">
        <v>93</v>
      </c>
      <c r="C177" s="598">
        <v>0</v>
      </c>
      <c r="D177" s="599">
        <v>1</v>
      </c>
      <c r="E177" s="600">
        <v>0</v>
      </c>
      <c r="F177" s="602">
        <v>0</v>
      </c>
      <c r="G177" s="676">
        <v>1</v>
      </c>
      <c r="H177" s="183">
        <v>3</v>
      </c>
      <c r="I177" s="602">
        <v>2</v>
      </c>
      <c r="J177" s="599">
        <v>1</v>
      </c>
      <c r="K177" s="600">
        <v>1</v>
      </c>
      <c r="L177" s="602">
        <v>1</v>
      </c>
      <c r="M177" s="599">
        <v>16</v>
      </c>
      <c r="N177" s="600">
        <v>84</v>
      </c>
      <c r="O177" s="602">
        <v>176</v>
      </c>
      <c r="P177" s="599">
        <v>255</v>
      </c>
      <c r="Q177" s="604">
        <v>396</v>
      </c>
      <c r="R177" s="602">
        <v>335</v>
      </c>
      <c r="S177" s="599">
        <v>258</v>
      </c>
      <c r="T177" s="600">
        <v>116</v>
      </c>
      <c r="U177" s="601">
        <v>52</v>
      </c>
      <c r="V177" s="599">
        <v>69</v>
      </c>
      <c r="W177" s="605">
        <v>72</v>
      </c>
      <c r="X177" s="601">
        <v>47</v>
      </c>
      <c r="Y177" s="603">
        <v>6</v>
      </c>
      <c r="Z177" s="600">
        <v>0</v>
      </c>
      <c r="AA177" s="601">
        <v>0</v>
      </c>
      <c r="AB177" s="603">
        <v>0</v>
      </c>
      <c r="AC177" s="600">
        <v>1</v>
      </c>
      <c r="AD177" s="602">
        <v>3</v>
      </c>
      <c r="AE177" s="603">
        <v>2</v>
      </c>
      <c r="AF177" s="600">
        <v>0</v>
      </c>
      <c r="AG177" s="601">
        <v>0</v>
      </c>
      <c r="AH177" s="603">
        <v>0</v>
      </c>
      <c r="AI177" s="604">
        <v>0</v>
      </c>
      <c r="AJ177" s="602">
        <v>0</v>
      </c>
      <c r="AK177" s="599">
        <v>4</v>
      </c>
      <c r="AL177" s="606">
        <v>16</v>
      </c>
    </row>
    <row r="178" spans="1:47" ht="14.25" customHeight="1" x14ac:dyDescent="0.15">
      <c r="A178" s="184" t="s">
        <v>209</v>
      </c>
      <c r="B178" s="1998" t="s">
        <v>94</v>
      </c>
      <c r="C178" s="607">
        <v>264</v>
      </c>
      <c r="D178" s="608">
        <v>1025</v>
      </c>
      <c r="E178" s="609">
        <v>215</v>
      </c>
      <c r="F178" s="611">
        <v>250</v>
      </c>
      <c r="G178" s="694">
        <v>536</v>
      </c>
      <c r="H178" s="185">
        <v>1953</v>
      </c>
      <c r="I178" s="611">
        <v>1156</v>
      </c>
      <c r="J178" s="608">
        <v>529</v>
      </c>
      <c r="K178" s="609">
        <v>897</v>
      </c>
      <c r="L178" s="611">
        <v>1110</v>
      </c>
      <c r="M178" s="608">
        <v>11071</v>
      </c>
      <c r="N178" s="609">
        <v>48790</v>
      </c>
      <c r="O178" s="611">
        <v>92156</v>
      </c>
      <c r="P178" s="608">
        <v>119301</v>
      </c>
      <c r="Q178" s="613">
        <v>172173</v>
      </c>
      <c r="R178" s="611">
        <v>145110</v>
      </c>
      <c r="S178" s="608">
        <v>111641</v>
      </c>
      <c r="T178" s="609">
        <v>50052</v>
      </c>
      <c r="U178" s="610">
        <v>22431</v>
      </c>
      <c r="V178" s="608">
        <v>31084</v>
      </c>
      <c r="W178" s="614">
        <v>30958</v>
      </c>
      <c r="X178" s="610">
        <v>17906</v>
      </c>
      <c r="Y178" s="612">
        <v>2670</v>
      </c>
      <c r="Z178" s="609">
        <v>157</v>
      </c>
      <c r="AA178" s="610">
        <v>0</v>
      </c>
      <c r="AB178" s="612">
        <v>0</v>
      </c>
      <c r="AC178" s="609">
        <v>246</v>
      </c>
      <c r="AD178" s="611">
        <v>1109</v>
      </c>
      <c r="AE178" s="612">
        <v>853</v>
      </c>
      <c r="AF178" s="609">
        <v>0</v>
      </c>
      <c r="AG178" s="610">
        <v>0</v>
      </c>
      <c r="AH178" s="612">
        <v>0</v>
      </c>
      <c r="AI178" s="613">
        <v>0</v>
      </c>
      <c r="AJ178" s="611">
        <v>0</v>
      </c>
      <c r="AK178" s="608">
        <v>3840</v>
      </c>
      <c r="AL178" s="615">
        <v>11331</v>
      </c>
    </row>
    <row r="179" spans="1:47" ht="14.25" customHeight="1" x14ac:dyDescent="0.15">
      <c r="A179" s="186" t="s">
        <v>209</v>
      </c>
      <c r="B179" s="2000" t="s">
        <v>96</v>
      </c>
      <c r="C179" s="616">
        <v>1065</v>
      </c>
      <c r="D179" s="617">
        <v>962</v>
      </c>
      <c r="E179" s="618">
        <v>932</v>
      </c>
      <c r="F179" s="262">
        <v>676</v>
      </c>
      <c r="G179" s="632">
        <v>609</v>
      </c>
      <c r="H179" s="187">
        <v>671</v>
      </c>
      <c r="I179" s="262">
        <v>723</v>
      </c>
      <c r="J179" s="617">
        <v>756</v>
      </c>
      <c r="K179" s="618">
        <v>846</v>
      </c>
      <c r="L179" s="262">
        <v>863</v>
      </c>
      <c r="M179" s="617">
        <v>705</v>
      </c>
      <c r="N179" s="618">
        <v>580</v>
      </c>
      <c r="O179" s="262">
        <v>523</v>
      </c>
      <c r="P179" s="617">
        <v>468</v>
      </c>
      <c r="Q179" s="621">
        <v>435</v>
      </c>
      <c r="R179" s="262">
        <v>434</v>
      </c>
      <c r="S179" s="617">
        <v>432</v>
      </c>
      <c r="T179" s="618">
        <v>432</v>
      </c>
      <c r="U179" s="619">
        <v>434</v>
      </c>
      <c r="V179" s="617">
        <v>451</v>
      </c>
      <c r="W179" s="621">
        <v>431</v>
      </c>
      <c r="X179" s="619">
        <v>385</v>
      </c>
      <c r="Y179" s="620">
        <v>444</v>
      </c>
      <c r="Z179" s="618">
        <v>483</v>
      </c>
      <c r="AA179" s="619">
        <v>0</v>
      </c>
      <c r="AB179" s="620">
        <v>0</v>
      </c>
      <c r="AC179" s="618">
        <v>420</v>
      </c>
      <c r="AD179" s="262">
        <v>376</v>
      </c>
      <c r="AE179" s="620">
        <v>361</v>
      </c>
      <c r="AF179" s="618">
        <v>0</v>
      </c>
      <c r="AG179" s="619">
        <v>0</v>
      </c>
      <c r="AH179" s="620">
        <v>0</v>
      </c>
      <c r="AI179" s="621">
        <v>0</v>
      </c>
      <c r="AJ179" s="262">
        <v>0</v>
      </c>
      <c r="AK179" s="617">
        <v>878</v>
      </c>
      <c r="AL179" s="622">
        <v>702</v>
      </c>
    </row>
    <row r="180" spans="1:47" ht="14.25" customHeight="1" x14ac:dyDescent="0.15">
      <c r="A180" s="182" t="s">
        <v>211</v>
      </c>
      <c r="B180" s="1997" t="s">
        <v>93</v>
      </c>
      <c r="C180" s="598">
        <v>16</v>
      </c>
      <c r="D180" s="599">
        <v>21</v>
      </c>
      <c r="E180" s="600">
        <v>16</v>
      </c>
      <c r="F180" s="602">
        <v>22</v>
      </c>
      <c r="G180" s="676">
        <v>24</v>
      </c>
      <c r="H180" s="183">
        <v>26</v>
      </c>
      <c r="I180" s="602">
        <v>63</v>
      </c>
      <c r="J180" s="599">
        <v>68</v>
      </c>
      <c r="K180" s="600">
        <v>183</v>
      </c>
      <c r="L180" s="602">
        <v>285</v>
      </c>
      <c r="M180" s="599">
        <v>469</v>
      </c>
      <c r="N180" s="600">
        <v>972</v>
      </c>
      <c r="O180" s="602">
        <v>1663</v>
      </c>
      <c r="P180" s="599">
        <v>1468</v>
      </c>
      <c r="Q180" s="604">
        <v>1784</v>
      </c>
      <c r="R180" s="602">
        <v>1951</v>
      </c>
      <c r="S180" s="599">
        <v>2530</v>
      </c>
      <c r="T180" s="600">
        <v>2273</v>
      </c>
      <c r="U180" s="601">
        <v>2549</v>
      </c>
      <c r="V180" s="599">
        <v>3120</v>
      </c>
      <c r="W180" s="605">
        <v>3743</v>
      </c>
      <c r="X180" s="601">
        <v>3002</v>
      </c>
      <c r="Y180" s="603">
        <v>1891</v>
      </c>
      <c r="Z180" s="600">
        <v>770</v>
      </c>
      <c r="AA180" s="601">
        <v>362</v>
      </c>
      <c r="AB180" s="603">
        <v>217</v>
      </c>
      <c r="AC180" s="600">
        <v>57</v>
      </c>
      <c r="AD180" s="602">
        <v>104</v>
      </c>
      <c r="AE180" s="603">
        <v>21</v>
      </c>
      <c r="AF180" s="600">
        <v>44</v>
      </c>
      <c r="AG180" s="602">
        <v>33</v>
      </c>
      <c r="AH180" s="599">
        <v>27</v>
      </c>
      <c r="AI180" s="600">
        <v>34</v>
      </c>
      <c r="AJ180" s="602">
        <v>35</v>
      </c>
      <c r="AK180" s="599">
        <v>39</v>
      </c>
      <c r="AL180" s="606">
        <v>40</v>
      </c>
    </row>
    <row r="181" spans="1:47" ht="14.25" customHeight="1" x14ac:dyDescent="0.15">
      <c r="A181" s="184" t="s">
        <v>211</v>
      </c>
      <c r="B181" s="1998" t="s">
        <v>94</v>
      </c>
      <c r="C181" s="607">
        <v>4065</v>
      </c>
      <c r="D181" s="608">
        <v>5752</v>
      </c>
      <c r="E181" s="609">
        <v>5199</v>
      </c>
      <c r="F181" s="611">
        <v>7122</v>
      </c>
      <c r="G181" s="694">
        <v>7289</v>
      </c>
      <c r="H181" s="185">
        <v>9209</v>
      </c>
      <c r="I181" s="611">
        <v>21801</v>
      </c>
      <c r="J181" s="608">
        <v>22773</v>
      </c>
      <c r="K181" s="609">
        <v>56151</v>
      </c>
      <c r="L181" s="611">
        <v>80709</v>
      </c>
      <c r="M181" s="608">
        <v>56312</v>
      </c>
      <c r="N181" s="609">
        <v>231163</v>
      </c>
      <c r="O181" s="611">
        <v>399517</v>
      </c>
      <c r="P181" s="608">
        <v>391376</v>
      </c>
      <c r="Q181" s="613">
        <v>477334</v>
      </c>
      <c r="R181" s="611">
        <v>524580</v>
      </c>
      <c r="S181" s="608">
        <v>698454</v>
      </c>
      <c r="T181" s="609">
        <v>574646</v>
      </c>
      <c r="U181" s="610">
        <v>560180</v>
      </c>
      <c r="V181" s="608">
        <v>513224</v>
      </c>
      <c r="W181" s="614">
        <v>612394</v>
      </c>
      <c r="X181" s="610">
        <v>602337</v>
      </c>
      <c r="Y181" s="612">
        <v>510291</v>
      </c>
      <c r="Z181" s="609">
        <v>335688</v>
      </c>
      <c r="AA181" s="610">
        <v>147258</v>
      </c>
      <c r="AB181" s="612">
        <v>67741</v>
      </c>
      <c r="AC181" s="609">
        <v>15205</v>
      </c>
      <c r="AD181" s="611">
        <v>24882</v>
      </c>
      <c r="AE181" s="612">
        <v>6282</v>
      </c>
      <c r="AF181" s="609">
        <v>14508</v>
      </c>
      <c r="AG181" s="611">
        <v>9834</v>
      </c>
      <c r="AH181" s="608">
        <v>8147</v>
      </c>
      <c r="AI181" s="609">
        <v>9854</v>
      </c>
      <c r="AJ181" s="611">
        <v>11614</v>
      </c>
      <c r="AK181" s="608">
        <v>11629</v>
      </c>
      <c r="AL181" s="615">
        <v>10373</v>
      </c>
    </row>
    <row r="182" spans="1:47" ht="14.25" customHeight="1" x14ac:dyDescent="0.15">
      <c r="A182" s="186" t="s">
        <v>211</v>
      </c>
      <c r="B182" s="2000" t="s">
        <v>96</v>
      </c>
      <c r="C182" s="616">
        <v>260</v>
      </c>
      <c r="D182" s="617">
        <v>275</v>
      </c>
      <c r="E182" s="618">
        <v>327</v>
      </c>
      <c r="F182" s="262">
        <v>327</v>
      </c>
      <c r="G182" s="632">
        <v>302</v>
      </c>
      <c r="H182" s="187">
        <v>356</v>
      </c>
      <c r="I182" s="262">
        <v>347</v>
      </c>
      <c r="J182" s="617">
        <v>333</v>
      </c>
      <c r="K182" s="618">
        <v>307</v>
      </c>
      <c r="L182" s="262">
        <v>283</v>
      </c>
      <c r="M182" s="617">
        <v>419</v>
      </c>
      <c r="N182" s="618">
        <v>238</v>
      </c>
      <c r="O182" s="262">
        <v>240</v>
      </c>
      <c r="P182" s="617">
        <v>267</v>
      </c>
      <c r="Q182" s="621">
        <v>268</v>
      </c>
      <c r="R182" s="262">
        <v>269</v>
      </c>
      <c r="S182" s="617">
        <v>276</v>
      </c>
      <c r="T182" s="618">
        <v>253</v>
      </c>
      <c r="U182" s="619">
        <v>220</v>
      </c>
      <c r="V182" s="617">
        <v>165</v>
      </c>
      <c r="W182" s="621">
        <v>164</v>
      </c>
      <c r="X182" s="619">
        <v>201</v>
      </c>
      <c r="Y182" s="620">
        <v>270</v>
      </c>
      <c r="Z182" s="618">
        <v>436</v>
      </c>
      <c r="AA182" s="619">
        <v>407</v>
      </c>
      <c r="AB182" s="620">
        <v>313</v>
      </c>
      <c r="AC182" s="618">
        <v>266</v>
      </c>
      <c r="AD182" s="262">
        <v>239</v>
      </c>
      <c r="AE182" s="620">
        <v>303</v>
      </c>
      <c r="AF182" s="618">
        <v>333</v>
      </c>
      <c r="AG182" s="262">
        <v>301</v>
      </c>
      <c r="AH182" s="617">
        <v>297</v>
      </c>
      <c r="AI182" s="618">
        <v>294</v>
      </c>
      <c r="AJ182" s="262">
        <v>334</v>
      </c>
      <c r="AK182" s="617">
        <v>296</v>
      </c>
      <c r="AL182" s="622">
        <v>262</v>
      </c>
    </row>
    <row r="183" spans="1:47" ht="14.25" customHeight="1" x14ac:dyDescent="0.15">
      <c r="A183" s="182" t="s">
        <v>88</v>
      </c>
      <c r="B183" s="1997" t="s">
        <v>93</v>
      </c>
      <c r="C183" s="598">
        <v>0</v>
      </c>
      <c r="D183" s="599">
        <v>0</v>
      </c>
      <c r="E183" s="600">
        <v>0</v>
      </c>
      <c r="F183" s="602">
        <v>3</v>
      </c>
      <c r="G183" s="676">
        <v>3</v>
      </c>
      <c r="H183" s="183">
        <v>5</v>
      </c>
      <c r="I183" s="602">
        <v>28</v>
      </c>
      <c r="J183" s="599">
        <v>47</v>
      </c>
      <c r="K183" s="600">
        <v>98</v>
      </c>
      <c r="L183" s="602">
        <v>91</v>
      </c>
      <c r="M183" s="599">
        <v>134</v>
      </c>
      <c r="N183" s="600">
        <v>204</v>
      </c>
      <c r="O183" s="602">
        <v>246</v>
      </c>
      <c r="P183" s="599">
        <v>324</v>
      </c>
      <c r="Q183" s="604">
        <v>458</v>
      </c>
      <c r="R183" s="602">
        <v>619</v>
      </c>
      <c r="S183" s="599">
        <v>897</v>
      </c>
      <c r="T183" s="600">
        <v>894</v>
      </c>
      <c r="U183" s="601">
        <v>880</v>
      </c>
      <c r="V183" s="599">
        <v>717</v>
      </c>
      <c r="W183" s="605">
        <v>581</v>
      </c>
      <c r="X183" s="601">
        <v>305</v>
      </c>
      <c r="Y183" s="603">
        <v>208</v>
      </c>
      <c r="Z183" s="600">
        <v>85</v>
      </c>
      <c r="AA183" s="601">
        <v>28</v>
      </c>
      <c r="AB183" s="603">
        <v>17</v>
      </c>
      <c r="AC183" s="600">
        <v>7</v>
      </c>
      <c r="AD183" s="602">
        <v>8</v>
      </c>
      <c r="AE183" s="603">
        <v>11</v>
      </c>
      <c r="AF183" s="600">
        <v>10</v>
      </c>
      <c r="AG183" s="602">
        <v>2</v>
      </c>
      <c r="AH183" s="599">
        <v>2</v>
      </c>
      <c r="AI183" s="600">
        <v>4</v>
      </c>
      <c r="AJ183" s="602">
        <v>1</v>
      </c>
      <c r="AK183" s="599">
        <v>3</v>
      </c>
      <c r="AL183" s="606">
        <v>2</v>
      </c>
    </row>
    <row r="184" spans="1:47" ht="14.25" customHeight="1" x14ac:dyDescent="0.15">
      <c r="A184" s="184" t="s">
        <v>231</v>
      </c>
      <c r="B184" s="1998" t="s">
        <v>94</v>
      </c>
      <c r="C184" s="607">
        <v>33</v>
      </c>
      <c r="D184" s="608">
        <v>0</v>
      </c>
      <c r="E184" s="609">
        <v>60</v>
      </c>
      <c r="F184" s="611">
        <v>2035</v>
      </c>
      <c r="G184" s="694">
        <v>2365</v>
      </c>
      <c r="H184" s="185">
        <v>3513</v>
      </c>
      <c r="I184" s="611">
        <v>16648</v>
      </c>
      <c r="J184" s="608">
        <v>27088</v>
      </c>
      <c r="K184" s="609">
        <v>53583</v>
      </c>
      <c r="L184" s="611">
        <v>43828</v>
      </c>
      <c r="M184" s="608">
        <v>56312</v>
      </c>
      <c r="N184" s="609">
        <v>79286</v>
      </c>
      <c r="O184" s="611">
        <v>94001</v>
      </c>
      <c r="P184" s="608">
        <v>126638</v>
      </c>
      <c r="Q184" s="613">
        <v>168157</v>
      </c>
      <c r="R184" s="611">
        <v>210919</v>
      </c>
      <c r="S184" s="608">
        <v>277173</v>
      </c>
      <c r="T184" s="609">
        <v>227725</v>
      </c>
      <c r="U184" s="610">
        <v>188733</v>
      </c>
      <c r="V184" s="608">
        <v>142657</v>
      </c>
      <c r="W184" s="614">
        <v>133772</v>
      </c>
      <c r="X184" s="610">
        <v>88873</v>
      </c>
      <c r="Y184" s="612">
        <v>78453</v>
      </c>
      <c r="Z184" s="609">
        <v>38441</v>
      </c>
      <c r="AA184" s="610">
        <v>10423</v>
      </c>
      <c r="AB184" s="612">
        <v>6026</v>
      </c>
      <c r="AC184" s="609">
        <v>2775</v>
      </c>
      <c r="AD184" s="611">
        <v>2689</v>
      </c>
      <c r="AE184" s="612">
        <v>4177</v>
      </c>
      <c r="AF184" s="609">
        <v>3831</v>
      </c>
      <c r="AG184" s="611">
        <v>796</v>
      </c>
      <c r="AH184" s="608">
        <v>727</v>
      </c>
      <c r="AI184" s="609">
        <v>1583</v>
      </c>
      <c r="AJ184" s="611">
        <v>341</v>
      </c>
      <c r="AK184" s="608">
        <v>1439</v>
      </c>
      <c r="AL184" s="615">
        <v>1103</v>
      </c>
    </row>
    <row r="185" spans="1:47" ht="14.25" customHeight="1" x14ac:dyDescent="0.15">
      <c r="A185" s="186" t="s">
        <v>231</v>
      </c>
      <c r="B185" s="2000" t="s">
        <v>96</v>
      </c>
      <c r="C185" s="616">
        <v>465</v>
      </c>
      <c r="D185" s="617">
        <v>0</v>
      </c>
      <c r="E185" s="618">
        <v>1070</v>
      </c>
      <c r="F185" s="262">
        <v>766</v>
      </c>
      <c r="G185" s="632">
        <v>750</v>
      </c>
      <c r="H185" s="187">
        <v>765</v>
      </c>
      <c r="I185" s="262">
        <v>596</v>
      </c>
      <c r="J185" s="617">
        <v>571</v>
      </c>
      <c r="K185" s="618">
        <v>545</v>
      </c>
      <c r="L185" s="262">
        <v>484</v>
      </c>
      <c r="M185" s="617">
        <v>419</v>
      </c>
      <c r="N185" s="618">
        <v>389</v>
      </c>
      <c r="O185" s="262">
        <v>383</v>
      </c>
      <c r="P185" s="617">
        <v>391</v>
      </c>
      <c r="Q185" s="621">
        <v>367</v>
      </c>
      <c r="R185" s="262">
        <v>341</v>
      </c>
      <c r="S185" s="617">
        <v>309</v>
      </c>
      <c r="T185" s="618">
        <v>255</v>
      </c>
      <c r="U185" s="619">
        <v>214</v>
      </c>
      <c r="V185" s="617">
        <v>199</v>
      </c>
      <c r="W185" s="621">
        <v>230</v>
      </c>
      <c r="X185" s="619">
        <v>291</v>
      </c>
      <c r="Y185" s="620">
        <v>378</v>
      </c>
      <c r="Z185" s="618">
        <v>454</v>
      </c>
      <c r="AA185" s="619">
        <v>369</v>
      </c>
      <c r="AB185" s="620">
        <v>356</v>
      </c>
      <c r="AC185" s="618">
        <v>401</v>
      </c>
      <c r="AD185" s="262">
        <v>324</v>
      </c>
      <c r="AE185" s="620">
        <v>394</v>
      </c>
      <c r="AF185" s="618">
        <v>392</v>
      </c>
      <c r="AG185" s="262">
        <v>463</v>
      </c>
      <c r="AH185" s="617">
        <v>471</v>
      </c>
      <c r="AI185" s="618">
        <v>426</v>
      </c>
      <c r="AJ185" s="262">
        <v>618</v>
      </c>
      <c r="AK185" s="617">
        <v>529</v>
      </c>
      <c r="AL185" s="622">
        <v>507</v>
      </c>
    </row>
    <row r="186" spans="1:47" ht="14.25" customHeight="1" x14ac:dyDescent="0.15">
      <c r="A186" s="182" t="s">
        <v>89</v>
      </c>
      <c r="B186" s="1997" t="s">
        <v>93</v>
      </c>
      <c r="C186" s="598">
        <v>0</v>
      </c>
      <c r="D186" s="599">
        <v>0</v>
      </c>
      <c r="E186" s="600">
        <v>0</v>
      </c>
      <c r="F186" s="602">
        <v>0</v>
      </c>
      <c r="G186" s="599">
        <v>0</v>
      </c>
      <c r="H186" s="183">
        <v>0</v>
      </c>
      <c r="I186" s="602">
        <v>0</v>
      </c>
      <c r="J186" s="599">
        <v>0</v>
      </c>
      <c r="K186" s="600">
        <v>0</v>
      </c>
      <c r="L186" s="602">
        <v>0</v>
      </c>
      <c r="M186" s="599">
        <v>0</v>
      </c>
      <c r="N186" s="600">
        <v>0</v>
      </c>
      <c r="O186" s="602">
        <v>0</v>
      </c>
      <c r="P186" s="599">
        <v>0</v>
      </c>
      <c r="Q186" s="604">
        <v>0</v>
      </c>
      <c r="R186" s="602">
        <v>0</v>
      </c>
      <c r="S186" s="599">
        <v>0</v>
      </c>
      <c r="T186" s="600">
        <v>0</v>
      </c>
      <c r="U186" s="601">
        <v>0</v>
      </c>
      <c r="V186" s="599">
        <v>0</v>
      </c>
      <c r="W186" s="605">
        <v>0</v>
      </c>
      <c r="X186" s="601">
        <v>0</v>
      </c>
      <c r="Y186" s="603">
        <v>0</v>
      </c>
      <c r="Z186" s="600">
        <v>21</v>
      </c>
      <c r="AA186" s="601">
        <v>105</v>
      </c>
      <c r="AB186" s="603">
        <v>166</v>
      </c>
      <c r="AC186" s="600">
        <v>179</v>
      </c>
      <c r="AD186" s="602">
        <v>238</v>
      </c>
      <c r="AE186" s="603">
        <v>161</v>
      </c>
      <c r="AF186" s="600">
        <v>103</v>
      </c>
      <c r="AG186" s="602">
        <v>51</v>
      </c>
      <c r="AH186" s="599">
        <v>38</v>
      </c>
      <c r="AI186" s="600">
        <v>6</v>
      </c>
      <c r="AJ186" s="602">
        <v>6</v>
      </c>
      <c r="AK186" s="599">
        <v>1</v>
      </c>
      <c r="AL186" s="606">
        <v>0</v>
      </c>
    </row>
    <row r="187" spans="1:47" ht="14.25" customHeight="1" x14ac:dyDescent="0.15">
      <c r="A187" s="184" t="s">
        <v>148</v>
      </c>
      <c r="B187" s="1998" t="s">
        <v>94</v>
      </c>
      <c r="C187" s="607">
        <v>0</v>
      </c>
      <c r="D187" s="608">
        <v>0</v>
      </c>
      <c r="E187" s="609">
        <v>0</v>
      </c>
      <c r="F187" s="611">
        <v>7</v>
      </c>
      <c r="G187" s="608">
        <v>10</v>
      </c>
      <c r="H187" s="185">
        <v>11</v>
      </c>
      <c r="I187" s="611">
        <v>5</v>
      </c>
      <c r="J187" s="608">
        <v>14</v>
      </c>
      <c r="K187" s="609">
        <v>7</v>
      </c>
      <c r="L187" s="611">
        <v>10</v>
      </c>
      <c r="M187" s="608">
        <v>31</v>
      </c>
      <c r="N187" s="196">
        <v>34</v>
      </c>
      <c r="O187" s="611">
        <v>37</v>
      </c>
      <c r="P187" s="608">
        <v>42</v>
      </c>
      <c r="Q187" s="613">
        <v>7</v>
      </c>
      <c r="R187" s="611">
        <v>46</v>
      </c>
      <c r="S187" s="608">
        <v>30</v>
      </c>
      <c r="T187" s="609">
        <v>15</v>
      </c>
      <c r="U187" s="610">
        <v>17</v>
      </c>
      <c r="V187" s="608">
        <v>32</v>
      </c>
      <c r="W187" s="614">
        <v>29</v>
      </c>
      <c r="X187" s="610">
        <v>3</v>
      </c>
      <c r="Y187" s="612">
        <v>84</v>
      </c>
      <c r="Z187" s="609">
        <v>19579</v>
      </c>
      <c r="AA187" s="610">
        <v>68041</v>
      </c>
      <c r="AB187" s="612">
        <v>93188</v>
      </c>
      <c r="AC187" s="609">
        <v>114701</v>
      </c>
      <c r="AD187" s="611">
        <v>156058</v>
      </c>
      <c r="AE187" s="612">
        <v>95278</v>
      </c>
      <c r="AF187" s="609">
        <v>75066</v>
      </c>
      <c r="AG187" s="611">
        <v>44638</v>
      </c>
      <c r="AH187" s="608">
        <v>32204</v>
      </c>
      <c r="AI187" s="609">
        <v>4185</v>
      </c>
      <c r="AJ187" s="611">
        <v>4095</v>
      </c>
      <c r="AK187" s="608">
        <v>811</v>
      </c>
      <c r="AL187" s="615">
        <v>280</v>
      </c>
      <c r="AM187" s="61"/>
      <c r="AN187" s="61"/>
      <c r="AU187" s="61"/>
    </row>
    <row r="188" spans="1:47" s="61" customFormat="1" ht="14.25" customHeight="1" thickBot="1" x14ac:dyDescent="0.2">
      <c r="A188" s="234" t="s">
        <v>148</v>
      </c>
      <c r="B188" s="2009" t="s">
        <v>96</v>
      </c>
      <c r="C188" s="721">
        <v>0</v>
      </c>
      <c r="D188" s="725">
        <v>0</v>
      </c>
      <c r="E188" s="726">
        <v>0</v>
      </c>
      <c r="F188" s="727">
        <v>1034</v>
      </c>
      <c r="G188" s="725">
        <v>1128</v>
      </c>
      <c r="H188" s="202">
        <v>1107</v>
      </c>
      <c r="I188" s="727">
        <v>891</v>
      </c>
      <c r="J188" s="725">
        <v>891</v>
      </c>
      <c r="K188" s="726">
        <v>891</v>
      </c>
      <c r="L188" s="727">
        <v>884</v>
      </c>
      <c r="M188" s="725">
        <v>1924</v>
      </c>
      <c r="N188" s="726">
        <v>1893</v>
      </c>
      <c r="O188" s="727">
        <v>2028</v>
      </c>
      <c r="P188" s="725">
        <v>1397</v>
      </c>
      <c r="Q188" s="729">
        <v>891</v>
      </c>
      <c r="R188" s="727">
        <v>2407</v>
      </c>
      <c r="S188" s="725">
        <v>2690</v>
      </c>
      <c r="T188" s="726">
        <v>2938</v>
      </c>
      <c r="U188" s="730">
        <v>162</v>
      </c>
      <c r="V188" s="725">
        <v>3240</v>
      </c>
      <c r="W188" s="729">
        <v>2938</v>
      </c>
      <c r="X188" s="730">
        <v>1375</v>
      </c>
      <c r="Y188" s="732">
        <v>1612</v>
      </c>
      <c r="Z188" s="726">
        <v>917</v>
      </c>
      <c r="AA188" s="730">
        <v>649</v>
      </c>
      <c r="AB188" s="732">
        <v>563</v>
      </c>
      <c r="AC188" s="726">
        <v>641</v>
      </c>
      <c r="AD188" s="727">
        <v>654</v>
      </c>
      <c r="AE188" s="732">
        <v>593</v>
      </c>
      <c r="AF188" s="726">
        <v>728</v>
      </c>
      <c r="AG188" s="727">
        <v>877</v>
      </c>
      <c r="AH188" s="725">
        <v>857</v>
      </c>
      <c r="AI188" s="726">
        <v>662</v>
      </c>
      <c r="AJ188" s="727">
        <v>698</v>
      </c>
      <c r="AK188" s="725">
        <v>1554</v>
      </c>
      <c r="AL188" s="733">
        <v>2297</v>
      </c>
      <c r="AM188" s="2"/>
      <c r="AN188" s="2"/>
      <c r="AP188" s="59"/>
      <c r="AQ188" s="59"/>
      <c r="AR188" s="59"/>
      <c r="AU188" s="2"/>
    </row>
    <row r="189" spans="1:47" ht="14.25" customHeight="1" x14ac:dyDescent="0.15">
      <c r="A189" s="235"/>
      <c r="AL189" s="236" t="s">
        <v>149</v>
      </c>
    </row>
    <row r="190" spans="1:47" ht="14.25" customHeight="1" x14ac:dyDescent="0.15"/>
    <row r="191" spans="1:47" s="99" customFormat="1" ht="14.25" customHeight="1" x14ac:dyDescent="0.15">
      <c r="A191" s="237" t="s">
        <v>347</v>
      </c>
      <c r="B191" s="279"/>
      <c r="C191" s="2031"/>
      <c r="D191" s="842"/>
      <c r="E191" s="842"/>
      <c r="F191" s="842"/>
      <c r="G191" s="842"/>
      <c r="H191" s="1670"/>
      <c r="I191" s="842"/>
      <c r="J191" s="842"/>
      <c r="K191" s="842"/>
      <c r="L191" s="842"/>
      <c r="M191" s="842"/>
      <c r="N191" s="842"/>
      <c r="O191" s="842"/>
      <c r="P191" s="842"/>
      <c r="Q191" s="789"/>
      <c r="R191" s="842"/>
      <c r="S191" s="842"/>
      <c r="T191" s="842"/>
      <c r="U191" s="789"/>
      <c r="V191" s="842"/>
      <c r="W191" s="789"/>
      <c r="X191" s="789"/>
      <c r="Y191" s="789"/>
      <c r="Z191" s="842"/>
      <c r="AA191" s="789"/>
      <c r="AB191" s="789"/>
      <c r="AC191" s="842"/>
      <c r="AD191" s="842"/>
      <c r="AE191" s="789"/>
      <c r="AF191" s="842"/>
      <c r="AG191" s="842"/>
      <c r="AH191" s="842"/>
      <c r="AI191" s="842"/>
      <c r="AJ191" s="842"/>
      <c r="AK191" s="842"/>
      <c r="AL191" s="842"/>
      <c r="AO191" s="61"/>
      <c r="AP191" s="100"/>
      <c r="AQ191" s="100"/>
      <c r="AR191" s="100"/>
    </row>
    <row r="192" spans="1:47" s="61" customFormat="1" ht="14.25" customHeight="1" thickBot="1" x14ac:dyDescent="0.2">
      <c r="A192" s="7" t="s">
        <v>101</v>
      </c>
      <c r="B192" s="779"/>
      <c r="C192" s="2032"/>
      <c r="D192" s="252"/>
      <c r="E192" s="252"/>
      <c r="F192" s="252"/>
      <c r="G192" s="252"/>
      <c r="H192" s="774"/>
      <c r="I192" s="252"/>
      <c r="J192" s="252"/>
      <c r="K192" s="252"/>
      <c r="L192" s="252"/>
      <c r="M192" s="252"/>
      <c r="N192" s="252"/>
      <c r="O192" s="252"/>
      <c r="P192" s="252"/>
      <c r="Q192" s="60"/>
      <c r="R192" s="252"/>
      <c r="S192" s="252"/>
      <c r="T192" s="252"/>
      <c r="U192" s="60"/>
      <c r="V192" s="252"/>
      <c r="W192" s="789"/>
      <c r="X192" s="60"/>
      <c r="Y192" s="60"/>
      <c r="Z192" s="252"/>
      <c r="AA192" s="60"/>
      <c r="AB192" s="60"/>
      <c r="AC192" s="252"/>
      <c r="AD192" s="252"/>
      <c r="AE192" s="60"/>
      <c r="AF192" s="252"/>
      <c r="AG192" s="252"/>
      <c r="AH192" s="252"/>
      <c r="AI192" s="252"/>
      <c r="AJ192" s="252"/>
      <c r="AK192" s="252"/>
      <c r="AL192" s="252"/>
      <c r="AP192" s="59"/>
      <c r="AQ192" s="59"/>
      <c r="AR192" s="59"/>
    </row>
    <row r="193" spans="1:78" s="20" customFormat="1" ht="14.25" customHeight="1" x14ac:dyDescent="0.15">
      <c r="A193" s="102"/>
      <c r="B193" s="103" t="s">
        <v>102</v>
      </c>
      <c r="C193" s="104" t="s">
        <v>103</v>
      </c>
      <c r="D193" s="2033"/>
      <c r="E193" s="2034"/>
      <c r="F193" s="107" t="s">
        <v>3</v>
      </c>
      <c r="G193" s="2033"/>
      <c r="H193" s="2034"/>
      <c r="I193" s="107" t="s">
        <v>4</v>
      </c>
      <c r="J193" s="2033"/>
      <c r="K193" s="2034"/>
      <c r="L193" s="107" t="s">
        <v>348</v>
      </c>
      <c r="M193" s="2033"/>
      <c r="N193" s="2034"/>
      <c r="O193" s="107" t="s">
        <v>6</v>
      </c>
      <c r="P193" s="2033"/>
      <c r="Q193" s="2035"/>
      <c r="R193" s="107" t="s">
        <v>7</v>
      </c>
      <c r="S193" s="2033"/>
      <c r="T193" s="2034"/>
      <c r="U193" s="107" t="s">
        <v>8</v>
      </c>
      <c r="V193" s="2033"/>
      <c r="W193" s="108"/>
      <c r="X193" s="107" t="s">
        <v>9</v>
      </c>
      <c r="Y193" s="2036"/>
      <c r="Z193" s="2034"/>
      <c r="AA193" s="107" t="s">
        <v>10</v>
      </c>
      <c r="AB193" s="2036"/>
      <c r="AC193" s="2034"/>
      <c r="AD193" s="107" t="s">
        <v>11</v>
      </c>
      <c r="AE193" s="2036"/>
      <c r="AF193" s="2034"/>
      <c r="AG193" s="107" t="s">
        <v>12</v>
      </c>
      <c r="AH193" s="2033"/>
      <c r="AI193" s="2034"/>
      <c r="AJ193" s="107" t="s">
        <v>13</v>
      </c>
      <c r="AK193" s="2033"/>
      <c r="AL193" s="2037"/>
      <c r="AO193" s="61"/>
      <c r="AP193" s="1985"/>
      <c r="AQ193" s="1985"/>
      <c r="AR193" s="1985"/>
      <c r="AS193" s="1984"/>
      <c r="AT193" s="1984"/>
    </row>
    <row r="194" spans="1:78" s="20" customFormat="1" ht="14.25" customHeight="1" x14ac:dyDescent="0.15">
      <c r="A194" s="112"/>
      <c r="B194" s="113" t="s">
        <v>104</v>
      </c>
      <c r="C194" s="2038" t="s">
        <v>105</v>
      </c>
      <c r="D194" s="115" t="s">
        <v>107</v>
      </c>
      <c r="E194" s="116" t="s">
        <v>106</v>
      </c>
      <c r="F194" s="117" t="s">
        <v>105</v>
      </c>
      <c r="G194" s="115" t="s">
        <v>107</v>
      </c>
      <c r="H194" s="116" t="s">
        <v>106</v>
      </c>
      <c r="I194" s="117" t="s">
        <v>105</v>
      </c>
      <c r="J194" s="115" t="s">
        <v>107</v>
      </c>
      <c r="K194" s="116" t="s">
        <v>106</v>
      </c>
      <c r="L194" s="117" t="s">
        <v>105</v>
      </c>
      <c r="M194" s="115" t="s">
        <v>107</v>
      </c>
      <c r="N194" s="116" t="s">
        <v>106</v>
      </c>
      <c r="O194" s="117" t="s">
        <v>105</v>
      </c>
      <c r="P194" s="115" t="s">
        <v>107</v>
      </c>
      <c r="Q194" s="116" t="s">
        <v>106</v>
      </c>
      <c r="R194" s="117" t="s">
        <v>105</v>
      </c>
      <c r="S194" s="115" t="s">
        <v>107</v>
      </c>
      <c r="T194" s="116" t="s">
        <v>106</v>
      </c>
      <c r="U194" s="117" t="s">
        <v>105</v>
      </c>
      <c r="V194" s="115" t="s">
        <v>107</v>
      </c>
      <c r="W194" s="116" t="s">
        <v>106</v>
      </c>
      <c r="X194" s="117" t="s">
        <v>105</v>
      </c>
      <c r="Y194" s="115" t="s">
        <v>107</v>
      </c>
      <c r="Z194" s="116" t="s">
        <v>106</v>
      </c>
      <c r="AA194" s="117" t="s">
        <v>105</v>
      </c>
      <c r="AB194" s="115" t="s">
        <v>107</v>
      </c>
      <c r="AC194" s="116" t="s">
        <v>106</v>
      </c>
      <c r="AD194" s="117" t="s">
        <v>105</v>
      </c>
      <c r="AE194" s="115" t="s">
        <v>107</v>
      </c>
      <c r="AF194" s="116" t="s">
        <v>106</v>
      </c>
      <c r="AG194" s="117" t="s">
        <v>105</v>
      </c>
      <c r="AH194" s="115" t="s">
        <v>107</v>
      </c>
      <c r="AI194" s="116" t="s">
        <v>106</v>
      </c>
      <c r="AJ194" s="117" t="s">
        <v>105</v>
      </c>
      <c r="AK194" s="115" t="s">
        <v>107</v>
      </c>
      <c r="AL194" s="118" t="s">
        <v>106</v>
      </c>
      <c r="AO194" s="99"/>
      <c r="AP194" s="1985"/>
      <c r="AQ194" s="1985"/>
      <c r="AR194" s="1985"/>
      <c r="AS194" s="1984"/>
      <c r="AT194" s="1984"/>
    </row>
    <row r="195" spans="1:78" s="238" customFormat="1" ht="14.25" customHeight="1" thickBot="1" x14ac:dyDescent="0.2">
      <c r="A195" s="119"/>
      <c r="B195" s="1986" t="s">
        <v>232</v>
      </c>
      <c r="C195" s="1987">
        <f t="shared" ref="C195:AL195" si="0">C5</f>
        <v>4</v>
      </c>
      <c r="D195" s="2039">
        <f t="shared" si="0"/>
        <v>7</v>
      </c>
      <c r="E195" s="2040">
        <f t="shared" si="0"/>
        <v>8</v>
      </c>
      <c r="F195" s="2041">
        <f t="shared" si="0"/>
        <v>7</v>
      </c>
      <c r="G195" s="2039">
        <f t="shared" si="0"/>
        <v>7</v>
      </c>
      <c r="H195" s="2040">
        <f t="shared" si="0"/>
        <v>7</v>
      </c>
      <c r="I195" s="2041">
        <f t="shared" si="0"/>
        <v>7</v>
      </c>
      <c r="J195" s="2039">
        <f t="shared" si="0"/>
        <v>7</v>
      </c>
      <c r="K195" s="2040">
        <f t="shared" si="0"/>
        <v>8</v>
      </c>
      <c r="L195" s="2041">
        <f t="shared" si="0"/>
        <v>7</v>
      </c>
      <c r="M195" s="2039">
        <f t="shared" si="0"/>
        <v>7</v>
      </c>
      <c r="N195" s="2040">
        <f t="shared" si="0"/>
        <v>7</v>
      </c>
      <c r="O195" s="2041">
        <f t="shared" si="0"/>
        <v>6</v>
      </c>
      <c r="P195" s="1988">
        <f t="shared" si="0"/>
        <v>7</v>
      </c>
      <c r="Q195" s="2040">
        <f t="shared" si="0"/>
        <v>8</v>
      </c>
      <c r="R195" s="2041">
        <f t="shared" si="0"/>
        <v>7</v>
      </c>
      <c r="S195" s="2039">
        <f t="shared" si="0"/>
        <v>8</v>
      </c>
      <c r="T195" s="2040">
        <f t="shared" si="0"/>
        <v>7</v>
      </c>
      <c r="U195" s="1990">
        <f t="shared" si="0"/>
        <v>7</v>
      </c>
      <c r="V195" s="2039">
        <f t="shared" si="0"/>
        <v>7</v>
      </c>
      <c r="W195" s="2040">
        <f t="shared" si="0"/>
        <v>8</v>
      </c>
      <c r="X195" s="2041">
        <f t="shared" si="0"/>
        <v>6</v>
      </c>
      <c r="Y195" s="2039">
        <f t="shared" si="0"/>
        <v>6</v>
      </c>
      <c r="Z195" s="2040">
        <f t="shared" si="0"/>
        <v>8</v>
      </c>
      <c r="AA195" s="2041">
        <f t="shared" si="0"/>
        <v>7</v>
      </c>
      <c r="AB195" s="2039">
        <f t="shared" si="0"/>
        <v>7</v>
      </c>
      <c r="AC195" s="2040">
        <f t="shared" si="0"/>
        <v>6</v>
      </c>
      <c r="AD195" s="2041">
        <f t="shared" si="0"/>
        <v>8</v>
      </c>
      <c r="AE195" s="2039">
        <f t="shared" si="0"/>
        <v>7</v>
      </c>
      <c r="AF195" s="2040">
        <f t="shared" si="0"/>
        <v>7</v>
      </c>
      <c r="AG195" s="2041">
        <f t="shared" si="0"/>
        <v>7</v>
      </c>
      <c r="AH195" s="2039">
        <f t="shared" si="0"/>
        <v>7</v>
      </c>
      <c r="AI195" s="2040">
        <f t="shared" si="0"/>
        <v>7</v>
      </c>
      <c r="AJ195" s="2041">
        <f t="shared" si="0"/>
        <v>7</v>
      </c>
      <c r="AK195" s="2039">
        <f t="shared" si="0"/>
        <v>7</v>
      </c>
      <c r="AL195" s="2042">
        <f t="shared" si="0"/>
        <v>8</v>
      </c>
      <c r="AO195" s="99"/>
      <c r="AP195" s="2043"/>
      <c r="AQ195" s="2043"/>
      <c r="AR195" s="2043"/>
      <c r="AS195" s="33"/>
      <c r="AT195" s="33"/>
    </row>
    <row r="196" spans="1:78" s="20" customFormat="1" ht="14.25" customHeight="1" x14ac:dyDescent="0.15">
      <c r="A196" s="239" t="s">
        <v>150</v>
      </c>
      <c r="B196" s="1994" t="s">
        <v>281</v>
      </c>
      <c r="C196" s="122">
        <v>5364.6549999999997</v>
      </c>
      <c r="D196" s="123">
        <v>6532.8230000000003</v>
      </c>
      <c r="E196" s="124">
        <v>6437.4719999999998</v>
      </c>
      <c r="F196" s="125">
        <v>6117.4790000000003</v>
      </c>
      <c r="G196" s="123">
        <v>5051.3819999999996</v>
      </c>
      <c r="H196" s="124">
        <v>5478.0730000000003</v>
      </c>
      <c r="I196" s="125">
        <v>5002.8590000000004</v>
      </c>
      <c r="J196" s="123">
        <v>4703.1059999999998</v>
      </c>
      <c r="K196" s="124">
        <v>6440.049</v>
      </c>
      <c r="L196" s="125">
        <v>6038.26</v>
      </c>
      <c r="M196" s="123">
        <v>5682.1030000000001</v>
      </c>
      <c r="N196" s="124">
        <v>6442.1859999999997</v>
      </c>
      <c r="O196" s="125">
        <v>6166.3440000000001</v>
      </c>
      <c r="P196" s="123">
        <v>7082.4</v>
      </c>
      <c r="Q196" s="127">
        <v>8341.2659999999996</v>
      </c>
      <c r="R196" s="125">
        <v>7025.93</v>
      </c>
      <c r="S196" s="123">
        <v>6932.567</v>
      </c>
      <c r="T196" s="124">
        <v>5567.5929999999998</v>
      </c>
      <c r="U196" s="128">
        <v>5252.0550000000003</v>
      </c>
      <c r="V196" s="126">
        <v>4235.817</v>
      </c>
      <c r="W196" s="127">
        <v>3340.7240000000002</v>
      </c>
      <c r="X196" s="128">
        <v>1987.578</v>
      </c>
      <c r="Y196" s="129">
        <v>2391.2130000000002</v>
      </c>
      <c r="Z196" s="127">
        <v>2732.3139999999999</v>
      </c>
      <c r="AA196" s="128">
        <v>2648.8789999999999</v>
      </c>
      <c r="AB196" s="129">
        <v>2688.645</v>
      </c>
      <c r="AC196" s="124">
        <v>2623.7820000000002</v>
      </c>
      <c r="AD196" s="125">
        <v>4423.4160000000002</v>
      </c>
      <c r="AE196" s="129">
        <v>5041.5919999999996</v>
      </c>
      <c r="AF196" s="124">
        <v>7759.299</v>
      </c>
      <c r="AG196" s="125">
        <v>8920.27</v>
      </c>
      <c r="AH196" s="123">
        <v>7759.299</v>
      </c>
      <c r="AI196" s="124">
        <v>9315.5010000000002</v>
      </c>
      <c r="AJ196" s="125">
        <v>8309.8639999999996</v>
      </c>
      <c r="AK196" s="123">
        <v>7982.616</v>
      </c>
      <c r="AL196" s="130">
        <v>9121.2729999999992</v>
      </c>
      <c r="AO196" s="61"/>
      <c r="AP196" s="1985"/>
      <c r="AQ196" s="1985"/>
      <c r="AR196" s="1985"/>
      <c r="AS196" s="1984"/>
      <c r="AT196" s="1984"/>
    </row>
    <row r="197" spans="1:78" s="20" customFormat="1" ht="14.25" customHeight="1" x14ac:dyDescent="0.15">
      <c r="A197" s="240" t="s">
        <v>151</v>
      </c>
      <c r="B197" s="1995" t="s">
        <v>282</v>
      </c>
      <c r="C197" s="132">
        <v>1050805.43</v>
      </c>
      <c r="D197" s="133">
        <v>1040297.144</v>
      </c>
      <c r="E197" s="134">
        <v>1069454.9339999999</v>
      </c>
      <c r="F197" s="135">
        <v>974425.83600000001</v>
      </c>
      <c r="G197" s="133">
        <v>948729.23100000003</v>
      </c>
      <c r="H197" s="134">
        <v>1040846.708</v>
      </c>
      <c r="I197" s="135">
        <v>1060477.635</v>
      </c>
      <c r="J197" s="133">
        <v>1048412.273</v>
      </c>
      <c r="K197" s="134">
        <v>1797518.568</v>
      </c>
      <c r="L197" s="135">
        <v>1598291.6040000001</v>
      </c>
      <c r="M197" s="133">
        <v>1663179.338</v>
      </c>
      <c r="N197" s="134">
        <v>1932513.0319999999</v>
      </c>
      <c r="O197" s="135">
        <v>1731531.3670000001</v>
      </c>
      <c r="P197" s="133">
        <v>1480833.98</v>
      </c>
      <c r="Q197" s="137">
        <v>1885440.2239999999</v>
      </c>
      <c r="R197" s="135">
        <v>1642696.1070000001</v>
      </c>
      <c r="S197" s="133">
        <v>1809333.1270000001</v>
      </c>
      <c r="T197" s="134">
        <v>1761395.3119999999</v>
      </c>
      <c r="U197" s="138">
        <v>1826999.49</v>
      </c>
      <c r="V197" s="136">
        <v>1712887.7050000001</v>
      </c>
      <c r="W197" s="137">
        <v>1480375.47</v>
      </c>
      <c r="X197" s="138">
        <v>932553.82799999998</v>
      </c>
      <c r="Y197" s="139">
        <v>935536.31900000002</v>
      </c>
      <c r="Z197" s="137">
        <v>910426.86499999999</v>
      </c>
      <c r="AA197" s="138">
        <v>919840.36399999994</v>
      </c>
      <c r="AB197" s="139">
        <v>1031678.433</v>
      </c>
      <c r="AC197" s="134">
        <v>1018653.204</v>
      </c>
      <c r="AD197" s="135">
        <v>1532364.0120000001</v>
      </c>
      <c r="AE197" s="139">
        <v>1349703.0660000001</v>
      </c>
      <c r="AF197" s="134">
        <v>1605218.5689999999</v>
      </c>
      <c r="AG197" s="135">
        <v>1336701.436</v>
      </c>
      <c r="AH197" s="133">
        <v>1605218.5689999999</v>
      </c>
      <c r="AI197" s="134">
        <v>964932.6</v>
      </c>
      <c r="AJ197" s="135">
        <v>796438.98499999999</v>
      </c>
      <c r="AK197" s="133">
        <v>873220.66799999995</v>
      </c>
      <c r="AL197" s="140">
        <v>1471866.4310000001</v>
      </c>
      <c r="AO197" s="1984"/>
      <c r="AP197" s="1985"/>
      <c r="AQ197" s="1985"/>
      <c r="AR197" s="1985"/>
      <c r="AS197" s="1984"/>
      <c r="AT197" s="1984"/>
    </row>
    <row r="198" spans="1:78" s="20" customFormat="1" ht="14.25" customHeight="1" x14ac:dyDescent="0.15">
      <c r="A198" s="241" t="s">
        <v>151</v>
      </c>
      <c r="B198" s="1996" t="s">
        <v>110</v>
      </c>
      <c r="C198" s="242">
        <v>196</v>
      </c>
      <c r="D198" s="243">
        <v>159</v>
      </c>
      <c r="E198" s="244">
        <v>166</v>
      </c>
      <c r="F198" s="245">
        <v>159</v>
      </c>
      <c r="G198" s="243">
        <v>188</v>
      </c>
      <c r="H198" s="244">
        <v>190</v>
      </c>
      <c r="I198" s="245">
        <v>212</v>
      </c>
      <c r="J198" s="243">
        <v>223</v>
      </c>
      <c r="K198" s="244">
        <v>279</v>
      </c>
      <c r="L198" s="245">
        <v>265</v>
      </c>
      <c r="M198" s="243">
        <v>293</v>
      </c>
      <c r="N198" s="244">
        <v>300</v>
      </c>
      <c r="O198" s="245">
        <v>281</v>
      </c>
      <c r="P198" s="243">
        <v>209</v>
      </c>
      <c r="Q198" s="246">
        <v>226</v>
      </c>
      <c r="R198" s="245">
        <v>234</v>
      </c>
      <c r="S198" s="243">
        <v>261</v>
      </c>
      <c r="T198" s="244">
        <v>316</v>
      </c>
      <c r="U198" s="247">
        <v>348</v>
      </c>
      <c r="V198" s="597">
        <v>404</v>
      </c>
      <c r="W198" s="246">
        <v>443</v>
      </c>
      <c r="X198" s="247">
        <v>469</v>
      </c>
      <c r="Y198" s="248">
        <v>391</v>
      </c>
      <c r="Z198" s="246">
        <v>333</v>
      </c>
      <c r="AA198" s="247">
        <v>347</v>
      </c>
      <c r="AB198" s="248">
        <v>384</v>
      </c>
      <c r="AC198" s="244">
        <v>388</v>
      </c>
      <c r="AD198" s="245">
        <v>346</v>
      </c>
      <c r="AE198" s="248">
        <v>268</v>
      </c>
      <c r="AF198" s="244">
        <v>207</v>
      </c>
      <c r="AG198" s="245">
        <v>150</v>
      </c>
      <c r="AH198" s="243">
        <v>207</v>
      </c>
      <c r="AI198" s="244">
        <v>104</v>
      </c>
      <c r="AJ198" s="245">
        <v>96</v>
      </c>
      <c r="AK198" s="243">
        <v>109</v>
      </c>
      <c r="AL198" s="249">
        <v>161</v>
      </c>
      <c r="AO198" s="55"/>
      <c r="AP198" s="1928"/>
      <c r="AQ198" s="1713"/>
      <c r="AR198" s="1713"/>
      <c r="AS198" s="1984"/>
      <c r="AT198" s="1984"/>
    </row>
    <row r="199" spans="1:78" ht="14.25" customHeight="1" x14ac:dyDescent="0.15">
      <c r="A199" s="250" t="s">
        <v>16</v>
      </c>
      <c r="B199" s="1997" t="s">
        <v>93</v>
      </c>
      <c r="C199" s="598">
        <v>0.88</v>
      </c>
      <c r="D199" s="599">
        <v>2.98</v>
      </c>
      <c r="E199" s="600">
        <v>2.4449999999999998</v>
      </c>
      <c r="F199" s="601">
        <v>0.63400000000000001</v>
      </c>
      <c r="G199" s="599">
        <v>0.29399999999999998</v>
      </c>
      <c r="H199" s="191">
        <v>0.18</v>
      </c>
      <c r="I199" s="602">
        <v>0.55500000000000005</v>
      </c>
      <c r="J199" s="599">
        <v>0.753</v>
      </c>
      <c r="K199" s="600">
        <v>93.54</v>
      </c>
      <c r="L199" s="602">
        <v>381.3</v>
      </c>
      <c r="M199" s="603">
        <v>312.005</v>
      </c>
      <c r="N199" s="600">
        <v>438.08600000000001</v>
      </c>
      <c r="O199" s="602">
        <v>378.83800000000002</v>
      </c>
      <c r="P199" s="599">
        <v>405.78</v>
      </c>
      <c r="Q199" s="604">
        <v>321.52800000000002</v>
      </c>
      <c r="R199" s="601">
        <v>144.29499999999999</v>
      </c>
      <c r="S199" s="599">
        <v>95.364999999999995</v>
      </c>
      <c r="T199" s="600">
        <v>15.91</v>
      </c>
      <c r="U199" s="601">
        <v>1.61</v>
      </c>
      <c r="V199" s="553">
        <v>0.161</v>
      </c>
      <c r="W199" s="605">
        <v>0.02</v>
      </c>
      <c r="X199" s="601">
        <v>7.4999999999999997E-2</v>
      </c>
      <c r="Y199" s="603">
        <v>0.105</v>
      </c>
      <c r="Z199" s="604">
        <v>0.115</v>
      </c>
      <c r="AA199" s="601">
        <v>0</v>
      </c>
      <c r="AB199" s="603">
        <v>5.0000000000000001E-3</v>
      </c>
      <c r="AC199" s="600">
        <v>0.73</v>
      </c>
      <c r="AD199" s="602">
        <v>25.786000000000001</v>
      </c>
      <c r="AE199" s="603">
        <v>171.76499999999999</v>
      </c>
      <c r="AF199" s="600">
        <v>327.05700000000002</v>
      </c>
      <c r="AG199" s="602">
        <v>301.93900000000002</v>
      </c>
      <c r="AH199" s="599">
        <v>327.05700000000002</v>
      </c>
      <c r="AI199" s="600">
        <v>253.048</v>
      </c>
      <c r="AJ199" s="602">
        <v>134.851</v>
      </c>
      <c r="AK199" s="599">
        <v>29.646000000000001</v>
      </c>
      <c r="AL199" s="606">
        <v>49.703000000000003</v>
      </c>
      <c r="AO199" s="55"/>
      <c r="AP199" s="56"/>
      <c r="AQ199" s="1713"/>
      <c r="AR199" s="1713"/>
      <c r="AS199" s="59"/>
    </row>
    <row r="200" spans="1:78" ht="14.25" customHeight="1" x14ac:dyDescent="0.15">
      <c r="A200" s="184" t="s">
        <v>152</v>
      </c>
      <c r="B200" s="1998" t="s">
        <v>94</v>
      </c>
      <c r="C200" s="607">
        <v>89.64</v>
      </c>
      <c r="D200" s="608">
        <v>255.15</v>
      </c>
      <c r="E200" s="609">
        <v>153.792</v>
      </c>
      <c r="F200" s="610">
        <v>59.570999999999998</v>
      </c>
      <c r="G200" s="608">
        <v>26.675999999999998</v>
      </c>
      <c r="H200" s="251">
        <v>11.988</v>
      </c>
      <c r="I200" s="611">
        <v>31.698</v>
      </c>
      <c r="J200" s="608">
        <v>45.09</v>
      </c>
      <c r="K200" s="609">
        <v>11803.071</v>
      </c>
      <c r="L200" s="611">
        <v>38476.944000000003</v>
      </c>
      <c r="M200" s="612">
        <v>31308.963</v>
      </c>
      <c r="N200" s="609">
        <v>52512.212</v>
      </c>
      <c r="O200" s="194">
        <v>40849.65</v>
      </c>
      <c r="P200" s="608">
        <v>31864.143</v>
      </c>
      <c r="Q200" s="613">
        <v>41947.599000000002</v>
      </c>
      <c r="R200" s="610">
        <v>12923.539000000001</v>
      </c>
      <c r="S200" s="608">
        <v>6258.7079999999996</v>
      </c>
      <c r="T200" s="609">
        <v>988.46</v>
      </c>
      <c r="U200" s="610">
        <v>138.53200000000001</v>
      </c>
      <c r="V200" s="554">
        <v>36.396000000000001</v>
      </c>
      <c r="W200" s="614">
        <v>7.56</v>
      </c>
      <c r="X200" s="610">
        <v>10.422000000000001</v>
      </c>
      <c r="Y200" s="612">
        <v>17.248000000000001</v>
      </c>
      <c r="Z200" s="613">
        <v>17.712</v>
      </c>
      <c r="AA200" s="610">
        <v>0</v>
      </c>
      <c r="AB200" s="608">
        <v>0.75600000000000001</v>
      </c>
      <c r="AC200" s="609">
        <v>91.691999999999993</v>
      </c>
      <c r="AD200" s="611">
        <v>2355.3719999999998</v>
      </c>
      <c r="AE200" s="612">
        <v>12763.353999999999</v>
      </c>
      <c r="AF200" s="609">
        <v>23960.174999999999</v>
      </c>
      <c r="AG200" s="611">
        <v>22187.304</v>
      </c>
      <c r="AH200" s="608">
        <v>23960.174999999999</v>
      </c>
      <c r="AI200" s="609">
        <v>7338.8180000000002</v>
      </c>
      <c r="AJ200" s="611">
        <v>4200.5630000000001</v>
      </c>
      <c r="AK200" s="608">
        <v>1427.425</v>
      </c>
      <c r="AL200" s="615">
        <v>3629.34</v>
      </c>
      <c r="AO200" s="55"/>
      <c r="AP200" s="56"/>
      <c r="AQ200" s="56"/>
      <c r="AR200" s="1713"/>
      <c r="AS200" s="59"/>
      <c r="AX200" s="61"/>
      <c r="AY200" s="61"/>
      <c r="BB200" s="61"/>
      <c r="BC200" s="61"/>
      <c r="BD200" s="61"/>
      <c r="BF200" s="61"/>
      <c r="BG200" s="61"/>
      <c r="BH200" s="61"/>
      <c r="BI200" s="61"/>
      <c r="BJ200" s="61"/>
      <c r="BK200" s="55"/>
      <c r="BL200" s="59"/>
      <c r="BM200" s="59"/>
      <c r="BN200" s="59"/>
      <c r="BP200" s="6"/>
      <c r="BQ200" s="493"/>
      <c r="BR200" s="748"/>
      <c r="BS200" s="5"/>
    </row>
    <row r="201" spans="1:78" ht="14.25" customHeight="1" x14ac:dyDescent="0.15">
      <c r="A201" s="186" t="s">
        <v>152</v>
      </c>
      <c r="B201" s="2000" t="s">
        <v>96</v>
      </c>
      <c r="C201" s="616">
        <v>102</v>
      </c>
      <c r="D201" s="617">
        <v>86</v>
      </c>
      <c r="E201" s="618">
        <v>63</v>
      </c>
      <c r="F201" s="619">
        <v>94</v>
      </c>
      <c r="G201" s="617">
        <v>91</v>
      </c>
      <c r="H201" s="187">
        <v>67</v>
      </c>
      <c r="I201" s="262">
        <v>57</v>
      </c>
      <c r="J201" s="617">
        <v>60</v>
      </c>
      <c r="K201" s="618">
        <v>126</v>
      </c>
      <c r="L201" s="262">
        <v>101</v>
      </c>
      <c r="M201" s="620">
        <v>100</v>
      </c>
      <c r="N201" s="618">
        <v>120</v>
      </c>
      <c r="O201" s="262">
        <v>108</v>
      </c>
      <c r="P201" s="617">
        <v>79</v>
      </c>
      <c r="Q201" s="621">
        <v>130</v>
      </c>
      <c r="R201" s="619">
        <v>90</v>
      </c>
      <c r="S201" s="617">
        <v>66</v>
      </c>
      <c r="T201" s="618">
        <v>62</v>
      </c>
      <c r="U201" s="619">
        <v>86</v>
      </c>
      <c r="V201" s="199">
        <v>226</v>
      </c>
      <c r="W201" s="621">
        <v>378</v>
      </c>
      <c r="X201" s="619">
        <v>139</v>
      </c>
      <c r="Y201" s="620">
        <v>164</v>
      </c>
      <c r="Z201" s="621">
        <v>154</v>
      </c>
      <c r="AA201" s="619">
        <v>0</v>
      </c>
      <c r="AB201" s="617">
        <v>151</v>
      </c>
      <c r="AC201" s="618">
        <v>126</v>
      </c>
      <c r="AD201" s="262">
        <v>91</v>
      </c>
      <c r="AE201" s="620">
        <v>74</v>
      </c>
      <c r="AF201" s="618">
        <v>73</v>
      </c>
      <c r="AG201" s="262">
        <v>73</v>
      </c>
      <c r="AH201" s="617">
        <v>73</v>
      </c>
      <c r="AI201" s="618">
        <v>29</v>
      </c>
      <c r="AJ201" s="262">
        <v>31</v>
      </c>
      <c r="AK201" s="617">
        <v>48</v>
      </c>
      <c r="AL201" s="622">
        <v>73</v>
      </c>
      <c r="AO201" s="2"/>
      <c r="AP201" s="2"/>
      <c r="AQ201" s="56"/>
      <c r="AR201" s="56"/>
      <c r="AS201" s="2044"/>
      <c r="AT201" s="59"/>
    </row>
    <row r="202" spans="1:78" ht="14.25" customHeight="1" x14ac:dyDescent="0.15">
      <c r="A202" s="250" t="s">
        <v>17</v>
      </c>
      <c r="B202" s="1997" t="s">
        <v>93</v>
      </c>
      <c r="C202" s="598">
        <v>54.143999999999998</v>
      </c>
      <c r="D202" s="599">
        <v>100.833</v>
      </c>
      <c r="E202" s="600">
        <v>102.605</v>
      </c>
      <c r="F202" s="601">
        <v>119.91</v>
      </c>
      <c r="G202" s="599">
        <v>143.85</v>
      </c>
      <c r="H202" s="191">
        <v>129.58199999999999</v>
      </c>
      <c r="I202" s="602">
        <v>91.259</v>
      </c>
      <c r="J202" s="599">
        <v>56.368000000000002</v>
      </c>
      <c r="K202" s="600">
        <v>72.613</v>
      </c>
      <c r="L202" s="602">
        <v>23.506</v>
      </c>
      <c r="M202" s="603">
        <v>5.6369999999999996</v>
      </c>
      <c r="N202" s="600">
        <v>0.72599999999999998</v>
      </c>
      <c r="O202" s="602">
        <v>0.71799999999999997</v>
      </c>
      <c r="P202" s="599">
        <v>51.487000000000002</v>
      </c>
      <c r="Q202" s="604">
        <v>162.95400000000001</v>
      </c>
      <c r="R202" s="601">
        <v>215.18700000000001</v>
      </c>
      <c r="S202" s="599">
        <v>196.94499999999999</v>
      </c>
      <c r="T202" s="600">
        <v>81.841999999999999</v>
      </c>
      <c r="U202" s="601">
        <v>17.756</v>
      </c>
      <c r="V202" s="553">
        <v>2.0920000000000001</v>
      </c>
      <c r="W202" s="605">
        <v>0.60699999999999998</v>
      </c>
      <c r="X202" s="601">
        <v>0.64100000000000001</v>
      </c>
      <c r="Y202" s="603">
        <v>0.157</v>
      </c>
      <c r="Z202" s="604">
        <v>2.4E-2</v>
      </c>
      <c r="AA202" s="601">
        <v>2.3E-2</v>
      </c>
      <c r="AB202" s="603">
        <v>1.7999999999999999E-2</v>
      </c>
      <c r="AC202" s="600">
        <v>4.0000000000000001E-3</v>
      </c>
      <c r="AD202" s="602">
        <v>1.2999999999999999E-2</v>
      </c>
      <c r="AE202" s="603">
        <v>5.8000000000000003E-2</v>
      </c>
      <c r="AF202" s="600">
        <v>0.62</v>
      </c>
      <c r="AG202" s="602">
        <v>2.0259999999999998</v>
      </c>
      <c r="AH202" s="599">
        <v>0.62</v>
      </c>
      <c r="AI202" s="600">
        <v>52.487000000000002</v>
      </c>
      <c r="AJ202" s="602">
        <v>49.49</v>
      </c>
      <c r="AK202" s="599">
        <v>71.007999999999996</v>
      </c>
      <c r="AL202" s="606">
        <v>68.87</v>
      </c>
      <c r="AO202" s="55"/>
      <c r="AP202" s="56"/>
      <c r="AQ202" s="2"/>
      <c r="AR202" s="56"/>
      <c r="AS202" s="59"/>
      <c r="AT202" s="59"/>
    </row>
    <row r="203" spans="1:78" ht="14.25" customHeight="1" x14ac:dyDescent="0.15">
      <c r="A203" s="184" t="s">
        <v>153</v>
      </c>
      <c r="B203" s="1998" t="s">
        <v>94</v>
      </c>
      <c r="C203" s="607">
        <v>6962.4989999999998</v>
      </c>
      <c r="D203" s="608">
        <v>10960.22</v>
      </c>
      <c r="E203" s="609">
        <v>10568.662</v>
      </c>
      <c r="F203" s="610">
        <v>11007.191000000001</v>
      </c>
      <c r="G203" s="608">
        <v>13327.325000000001</v>
      </c>
      <c r="H203" s="251">
        <v>15361.763999999999</v>
      </c>
      <c r="I203" s="611">
        <v>13878.816999999999</v>
      </c>
      <c r="J203" s="608">
        <v>8846.3420000000006</v>
      </c>
      <c r="K203" s="609">
        <v>10244.84</v>
      </c>
      <c r="L203" s="611">
        <v>2923.6239999999998</v>
      </c>
      <c r="M203" s="612">
        <v>502.29</v>
      </c>
      <c r="N203" s="609">
        <v>105.38500000000001</v>
      </c>
      <c r="O203" s="194">
        <v>129.03299999999999</v>
      </c>
      <c r="P203" s="608">
        <v>7321.0159999999996</v>
      </c>
      <c r="Q203" s="613">
        <v>22925.916000000001</v>
      </c>
      <c r="R203" s="610">
        <v>29008.003000000001</v>
      </c>
      <c r="S203" s="608">
        <v>29764.454000000002</v>
      </c>
      <c r="T203" s="609">
        <v>20416.157999999999</v>
      </c>
      <c r="U203" s="610">
        <v>3904.3130000000001</v>
      </c>
      <c r="V203" s="554">
        <v>496.55700000000002</v>
      </c>
      <c r="W203" s="614">
        <v>150.499</v>
      </c>
      <c r="X203" s="610">
        <v>132.709</v>
      </c>
      <c r="Y203" s="612">
        <v>64.566999999999993</v>
      </c>
      <c r="Z203" s="613">
        <v>9.0069999999999997</v>
      </c>
      <c r="AA203" s="610">
        <v>8.2289999999999992</v>
      </c>
      <c r="AB203" s="608">
        <v>7.9489999999999998</v>
      </c>
      <c r="AC203" s="609">
        <v>4.9240000000000004</v>
      </c>
      <c r="AD203" s="611">
        <v>3.5950000000000002</v>
      </c>
      <c r="AE203" s="612">
        <v>25.411000000000001</v>
      </c>
      <c r="AF203" s="609">
        <v>104.33799999999999</v>
      </c>
      <c r="AG203" s="611">
        <v>281.24299999999999</v>
      </c>
      <c r="AH203" s="608">
        <v>104.33799999999999</v>
      </c>
      <c r="AI203" s="609">
        <v>5225.2820000000002</v>
      </c>
      <c r="AJ203" s="611">
        <v>4231.951</v>
      </c>
      <c r="AK203" s="608">
        <v>6423.0249999999996</v>
      </c>
      <c r="AL203" s="615">
        <v>7113.6139999999996</v>
      </c>
      <c r="AO203" s="55"/>
      <c r="AP203" s="56"/>
      <c r="AQ203" s="56"/>
      <c r="AR203" s="2"/>
      <c r="AS203" s="59"/>
      <c r="AT203" s="59"/>
    </row>
    <row r="204" spans="1:78" ht="14.25" customHeight="1" x14ac:dyDescent="0.15">
      <c r="A204" s="186" t="s">
        <v>153</v>
      </c>
      <c r="B204" s="2000" t="s">
        <v>96</v>
      </c>
      <c r="C204" s="616">
        <v>129</v>
      </c>
      <c r="D204" s="617">
        <v>109</v>
      </c>
      <c r="E204" s="618">
        <v>103</v>
      </c>
      <c r="F204" s="619">
        <v>92</v>
      </c>
      <c r="G204" s="617">
        <v>93</v>
      </c>
      <c r="H204" s="187">
        <v>119</v>
      </c>
      <c r="I204" s="262">
        <v>152</v>
      </c>
      <c r="J204" s="617">
        <v>157</v>
      </c>
      <c r="K204" s="618">
        <v>141</v>
      </c>
      <c r="L204" s="262">
        <v>124</v>
      </c>
      <c r="M204" s="617">
        <v>89</v>
      </c>
      <c r="N204" s="618">
        <v>145</v>
      </c>
      <c r="O204" s="262">
        <v>180</v>
      </c>
      <c r="P204" s="617">
        <v>142</v>
      </c>
      <c r="Q204" s="621">
        <v>141</v>
      </c>
      <c r="R204" s="262">
        <v>135</v>
      </c>
      <c r="S204" s="617">
        <v>151</v>
      </c>
      <c r="T204" s="618">
        <v>249</v>
      </c>
      <c r="U204" s="619">
        <v>220</v>
      </c>
      <c r="V204" s="199">
        <v>237</v>
      </c>
      <c r="W204" s="621">
        <v>248</v>
      </c>
      <c r="X204" s="619">
        <v>207</v>
      </c>
      <c r="Y204" s="620">
        <v>411</v>
      </c>
      <c r="Z204" s="621">
        <v>375</v>
      </c>
      <c r="AA204" s="619">
        <v>358</v>
      </c>
      <c r="AB204" s="617">
        <v>442</v>
      </c>
      <c r="AC204" s="618">
        <v>1231</v>
      </c>
      <c r="AD204" s="262">
        <v>277</v>
      </c>
      <c r="AE204" s="620">
        <v>438</v>
      </c>
      <c r="AF204" s="618">
        <v>168</v>
      </c>
      <c r="AG204" s="262">
        <v>139</v>
      </c>
      <c r="AH204" s="617">
        <v>168</v>
      </c>
      <c r="AI204" s="618">
        <v>100</v>
      </c>
      <c r="AJ204" s="262">
        <v>86</v>
      </c>
      <c r="AK204" s="617">
        <v>90</v>
      </c>
      <c r="AL204" s="622">
        <v>103</v>
      </c>
      <c r="AO204" s="55"/>
      <c r="AP204" s="56"/>
      <c r="AQ204" s="56"/>
      <c r="AR204" s="56"/>
      <c r="AS204" s="2044"/>
      <c r="AT204" s="59"/>
    </row>
    <row r="205" spans="1:78" ht="14.25" customHeight="1" x14ac:dyDescent="0.15">
      <c r="A205" s="250" t="s">
        <v>18</v>
      </c>
      <c r="B205" s="1997" t="s">
        <v>93</v>
      </c>
      <c r="C205" s="598">
        <v>13.975</v>
      </c>
      <c r="D205" s="599">
        <v>13.581</v>
      </c>
      <c r="E205" s="600">
        <v>18.771999999999998</v>
      </c>
      <c r="F205" s="601">
        <v>18.789000000000001</v>
      </c>
      <c r="G205" s="599">
        <v>13.257999999999999</v>
      </c>
      <c r="H205" s="191">
        <v>13.651999999999999</v>
      </c>
      <c r="I205" s="602">
        <v>14.026</v>
      </c>
      <c r="J205" s="599">
        <v>17.696000000000002</v>
      </c>
      <c r="K205" s="600">
        <v>17.257000000000001</v>
      </c>
      <c r="L205" s="602">
        <v>11.236000000000001</v>
      </c>
      <c r="M205" s="603">
        <v>5.9409999999999998</v>
      </c>
      <c r="N205" s="600">
        <v>6.8920000000000003</v>
      </c>
      <c r="O205" s="602">
        <v>5.6150000000000002</v>
      </c>
      <c r="P205" s="599">
        <v>3.7440000000000002</v>
      </c>
      <c r="Q205" s="604">
        <v>7.9779999999999998</v>
      </c>
      <c r="R205" s="601">
        <v>6.2439999999999998</v>
      </c>
      <c r="S205" s="599">
        <v>2.7309999999999999</v>
      </c>
      <c r="T205" s="600">
        <v>8.2000000000000003E-2</v>
      </c>
      <c r="U205" s="601">
        <v>9.8000000000000004E-2</v>
      </c>
      <c r="V205" s="553">
        <v>0.71499999999999997</v>
      </c>
      <c r="W205" s="605">
        <v>2.9420000000000002</v>
      </c>
      <c r="X205" s="601">
        <v>6.8819999999999997</v>
      </c>
      <c r="Y205" s="603">
        <v>8.6530000000000005</v>
      </c>
      <c r="Z205" s="604">
        <v>15.391999999999999</v>
      </c>
      <c r="AA205" s="601">
        <v>15.91</v>
      </c>
      <c r="AB205" s="603">
        <v>17.882000000000001</v>
      </c>
      <c r="AC205" s="600">
        <v>14.37</v>
      </c>
      <c r="AD205" s="602">
        <v>20.797999999999998</v>
      </c>
      <c r="AE205" s="603">
        <v>12.055999999999999</v>
      </c>
      <c r="AF205" s="600">
        <v>13.362</v>
      </c>
      <c r="AG205" s="602">
        <v>12.67</v>
      </c>
      <c r="AH205" s="599">
        <v>13.362</v>
      </c>
      <c r="AI205" s="600">
        <v>15.558</v>
      </c>
      <c r="AJ205" s="602">
        <v>21.658999999999999</v>
      </c>
      <c r="AK205" s="599">
        <v>29.712</v>
      </c>
      <c r="AL205" s="606">
        <v>38.167999999999999</v>
      </c>
      <c r="AO205" s="55"/>
      <c r="AP205" s="56"/>
      <c r="AQ205" s="56"/>
      <c r="AR205" s="56"/>
      <c r="AS205" s="59"/>
      <c r="AT205" s="59"/>
    </row>
    <row r="206" spans="1:78" ht="14.25" customHeight="1" x14ac:dyDescent="0.15">
      <c r="A206" s="184" t="s">
        <v>154</v>
      </c>
      <c r="B206" s="1998" t="s">
        <v>94</v>
      </c>
      <c r="C206" s="607">
        <v>1494.99</v>
      </c>
      <c r="D206" s="608">
        <v>1422.63</v>
      </c>
      <c r="E206" s="609">
        <v>1768.9639999999999</v>
      </c>
      <c r="F206" s="610">
        <v>2421.9540000000002</v>
      </c>
      <c r="G206" s="608">
        <v>1340.086</v>
      </c>
      <c r="H206" s="251">
        <v>1078.2729999999999</v>
      </c>
      <c r="I206" s="611">
        <v>1294.2929999999999</v>
      </c>
      <c r="J206" s="608">
        <v>1291.2909999999999</v>
      </c>
      <c r="K206" s="609">
        <v>1915.1969999999999</v>
      </c>
      <c r="L206" s="611">
        <v>970.54200000000003</v>
      </c>
      <c r="M206" s="612">
        <v>866.64599999999996</v>
      </c>
      <c r="N206" s="609">
        <v>1257.3630000000001</v>
      </c>
      <c r="O206" s="194">
        <v>1095.115</v>
      </c>
      <c r="P206" s="608">
        <v>753.3</v>
      </c>
      <c r="Q206" s="613">
        <v>1502.982</v>
      </c>
      <c r="R206" s="610">
        <v>1085.5619999999999</v>
      </c>
      <c r="S206" s="608">
        <v>345.81599999999997</v>
      </c>
      <c r="T206" s="609">
        <v>52.811999999999998</v>
      </c>
      <c r="U206" s="610">
        <v>62.1</v>
      </c>
      <c r="V206" s="554">
        <v>272.37599999999998</v>
      </c>
      <c r="W206" s="614">
        <v>647.51400000000001</v>
      </c>
      <c r="X206" s="610">
        <v>1634.6010000000001</v>
      </c>
      <c r="Y206" s="612">
        <v>2417.866</v>
      </c>
      <c r="Z206" s="613">
        <v>3846.5819999999999</v>
      </c>
      <c r="AA206" s="610">
        <v>4238.3739999999998</v>
      </c>
      <c r="AB206" s="608">
        <v>4463.1540000000005</v>
      </c>
      <c r="AC206" s="609">
        <v>3854.8760000000002</v>
      </c>
      <c r="AD206" s="611">
        <v>5112.9359999999997</v>
      </c>
      <c r="AE206" s="612">
        <v>2420.8739999999998</v>
      </c>
      <c r="AF206" s="609">
        <v>3242.0520000000001</v>
      </c>
      <c r="AG206" s="611">
        <v>2832.3</v>
      </c>
      <c r="AH206" s="608">
        <v>3242.0520000000001</v>
      </c>
      <c r="AI206" s="609">
        <v>3371.7040000000002</v>
      </c>
      <c r="AJ206" s="611">
        <v>4592.268</v>
      </c>
      <c r="AK206" s="608">
        <v>6476.0039999999999</v>
      </c>
      <c r="AL206" s="615">
        <v>10415.897999999999</v>
      </c>
      <c r="AO206" s="2"/>
      <c r="AP206" s="2"/>
      <c r="AQ206" s="56"/>
      <c r="AR206" s="56"/>
      <c r="AS206" s="59"/>
      <c r="AX206" s="59"/>
      <c r="AY206" s="61"/>
      <c r="BB206" s="59"/>
      <c r="BC206" s="61"/>
      <c r="BD206" s="61"/>
      <c r="BF206" s="61"/>
      <c r="BG206" s="61"/>
      <c r="BH206" s="61"/>
      <c r="BI206" s="61"/>
      <c r="BJ206" s="61"/>
      <c r="BK206" s="55"/>
      <c r="BL206" s="59"/>
      <c r="BM206" s="59"/>
      <c r="BN206" s="59"/>
      <c r="BU206" s="5"/>
      <c r="BV206" s="59"/>
    </row>
    <row r="207" spans="1:78" ht="14.25" customHeight="1" x14ac:dyDescent="0.15">
      <c r="A207" s="186" t="s">
        <v>154</v>
      </c>
      <c r="B207" s="2000" t="s">
        <v>96</v>
      </c>
      <c r="C207" s="616">
        <v>107</v>
      </c>
      <c r="D207" s="617">
        <v>105</v>
      </c>
      <c r="E207" s="618">
        <v>94</v>
      </c>
      <c r="F207" s="619">
        <v>129</v>
      </c>
      <c r="G207" s="617">
        <v>101</v>
      </c>
      <c r="H207" s="187">
        <v>79</v>
      </c>
      <c r="I207" s="262">
        <v>92</v>
      </c>
      <c r="J207" s="617">
        <v>73</v>
      </c>
      <c r="K207" s="618">
        <v>111</v>
      </c>
      <c r="L207" s="262">
        <v>86</v>
      </c>
      <c r="M207" s="617">
        <v>146</v>
      </c>
      <c r="N207" s="618">
        <v>182</v>
      </c>
      <c r="O207" s="262">
        <v>195</v>
      </c>
      <c r="P207" s="617">
        <v>201</v>
      </c>
      <c r="Q207" s="621">
        <v>188</v>
      </c>
      <c r="R207" s="262">
        <v>174</v>
      </c>
      <c r="S207" s="617">
        <v>127</v>
      </c>
      <c r="T207" s="618">
        <v>644</v>
      </c>
      <c r="U207" s="619">
        <v>634</v>
      </c>
      <c r="V207" s="199">
        <v>381</v>
      </c>
      <c r="W207" s="621">
        <v>220</v>
      </c>
      <c r="X207" s="619">
        <v>238</v>
      </c>
      <c r="Y207" s="620">
        <v>279</v>
      </c>
      <c r="Z207" s="621">
        <v>250</v>
      </c>
      <c r="AA207" s="619">
        <v>266</v>
      </c>
      <c r="AB207" s="617">
        <v>250</v>
      </c>
      <c r="AC207" s="618">
        <v>268</v>
      </c>
      <c r="AD207" s="262">
        <v>246</v>
      </c>
      <c r="AE207" s="620">
        <v>201</v>
      </c>
      <c r="AF207" s="618">
        <v>243</v>
      </c>
      <c r="AG207" s="262">
        <v>224</v>
      </c>
      <c r="AH207" s="617">
        <v>243</v>
      </c>
      <c r="AI207" s="618">
        <v>217</v>
      </c>
      <c r="AJ207" s="262">
        <v>212</v>
      </c>
      <c r="AK207" s="617">
        <v>218</v>
      </c>
      <c r="AL207" s="622">
        <v>273</v>
      </c>
      <c r="AO207" s="2"/>
      <c r="AP207" s="2"/>
      <c r="AQ207" s="2"/>
      <c r="AR207" s="56"/>
      <c r="AS207" s="2044"/>
      <c r="AX207" s="61"/>
      <c r="AY207" s="61"/>
      <c r="BB207" s="61"/>
      <c r="BC207" s="61"/>
      <c r="BD207" s="61"/>
      <c r="BF207" s="55"/>
      <c r="BG207" s="56"/>
      <c r="BH207" s="56"/>
      <c r="BI207" s="56"/>
      <c r="BJ207" s="61"/>
      <c r="BK207" s="55"/>
      <c r="BL207" s="59"/>
      <c r="BM207" s="59"/>
      <c r="BN207" s="59"/>
      <c r="BQ207" s="5"/>
      <c r="BR207" s="5"/>
      <c r="BS207" s="5"/>
      <c r="BT207" s="5"/>
      <c r="BU207" s="5"/>
      <c r="BX207" s="60"/>
    </row>
    <row r="208" spans="1:78" ht="14.25" customHeight="1" x14ac:dyDescent="0.15">
      <c r="A208" s="250" t="s">
        <v>20</v>
      </c>
      <c r="B208" s="1997" t="s">
        <v>93</v>
      </c>
      <c r="C208" s="598">
        <v>95.864000000000004</v>
      </c>
      <c r="D208" s="599">
        <v>120.59</v>
      </c>
      <c r="E208" s="600">
        <v>70.069999999999993</v>
      </c>
      <c r="F208" s="601">
        <v>31.079000000000001</v>
      </c>
      <c r="G208" s="599">
        <v>26.106000000000002</v>
      </c>
      <c r="H208" s="191">
        <v>32.729999999999997</v>
      </c>
      <c r="I208" s="602">
        <v>27.573</v>
      </c>
      <c r="J208" s="190">
        <v>38.35</v>
      </c>
      <c r="K208" s="600">
        <v>93.143000000000001</v>
      </c>
      <c r="L208" s="602">
        <v>76.248999999999995</v>
      </c>
      <c r="M208" s="599">
        <v>85.474000000000004</v>
      </c>
      <c r="N208" s="600">
        <v>218.089</v>
      </c>
      <c r="O208" s="189">
        <v>318.12299999999999</v>
      </c>
      <c r="P208" s="599">
        <v>695.43100000000004</v>
      </c>
      <c r="Q208" s="604">
        <v>1315.3330000000001</v>
      </c>
      <c r="R208" s="602">
        <v>1336.953</v>
      </c>
      <c r="S208" s="599">
        <v>1699.58</v>
      </c>
      <c r="T208" s="600">
        <v>1051.394</v>
      </c>
      <c r="U208" s="601">
        <v>643.60599999999999</v>
      </c>
      <c r="V208" s="553">
        <v>187.79499999999999</v>
      </c>
      <c r="W208" s="604">
        <v>26.393999999999998</v>
      </c>
      <c r="X208" s="601">
        <v>5.9569999999999999</v>
      </c>
      <c r="Y208" s="603">
        <v>1.07</v>
      </c>
      <c r="Z208" s="623">
        <v>0.4</v>
      </c>
      <c r="AA208" s="601">
        <v>35.07</v>
      </c>
      <c r="AB208" s="599">
        <v>53.29</v>
      </c>
      <c r="AC208" s="600">
        <v>115.53</v>
      </c>
      <c r="AD208" s="602">
        <v>270.48899999999998</v>
      </c>
      <c r="AE208" s="603">
        <v>479.88600000000002</v>
      </c>
      <c r="AF208" s="600">
        <v>712.43399999999997</v>
      </c>
      <c r="AG208" s="602">
        <v>1004.569</v>
      </c>
      <c r="AH208" s="599">
        <v>712.43399999999997</v>
      </c>
      <c r="AI208" s="600">
        <v>916.95799999999997</v>
      </c>
      <c r="AJ208" s="602">
        <v>550.04999999999995</v>
      </c>
      <c r="AK208" s="599">
        <v>621.36</v>
      </c>
      <c r="AL208" s="606">
        <v>722.41899999999998</v>
      </c>
      <c r="AO208" s="2"/>
      <c r="AP208" s="2"/>
      <c r="AQ208" s="2"/>
      <c r="AR208" s="2"/>
      <c r="AS208" s="2"/>
      <c r="AX208" s="61"/>
      <c r="AY208" s="61"/>
      <c r="BB208" s="61"/>
      <c r="BC208" s="61"/>
      <c r="BD208" s="61"/>
      <c r="BF208" s="55"/>
      <c r="BG208" s="56"/>
      <c r="BH208" s="56"/>
      <c r="BI208" s="56"/>
      <c r="BJ208" s="61"/>
      <c r="BK208" s="55"/>
      <c r="BL208" s="59"/>
      <c r="BM208" s="59"/>
      <c r="BN208" s="59"/>
      <c r="BQ208" s="5"/>
      <c r="BR208" s="5"/>
      <c r="BS208" s="5"/>
      <c r="BT208" s="5"/>
      <c r="BU208" s="5"/>
      <c r="BV208" s="5"/>
      <c r="BW208" s="5"/>
      <c r="BX208" s="61"/>
      <c r="BZ208" s="60"/>
    </row>
    <row r="209" spans="1:83" ht="14.25" customHeight="1" x14ac:dyDescent="0.15">
      <c r="A209" s="184" t="s">
        <v>155</v>
      </c>
      <c r="B209" s="1998" t="s">
        <v>94</v>
      </c>
      <c r="C209" s="607">
        <v>5915.2550000000001</v>
      </c>
      <c r="D209" s="608">
        <v>5126.9709999999995</v>
      </c>
      <c r="E209" s="609">
        <v>3020.3319999999999</v>
      </c>
      <c r="F209" s="610">
        <v>1286.078</v>
      </c>
      <c r="G209" s="608">
        <v>1258.2909999999999</v>
      </c>
      <c r="H209" s="185">
        <v>1570.8320000000001</v>
      </c>
      <c r="I209" s="611">
        <v>1456.99</v>
      </c>
      <c r="J209" s="195">
        <v>2258.712</v>
      </c>
      <c r="K209" s="609">
        <v>8012.3810000000003</v>
      </c>
      <c r="L209" s="611">
        <v>7373.5910000000003</v>
      </c>
      <c r="M209" s="608">
        <v>11270.641</v>
      </c>
      <c r="N209" s="609">
        <v>41653.701999999997</v>
      </c>
      <c r="O209" s="233">
        <v>44445.735999999997</v>
      </c>
      <c r="P209" s="608">
        <v>79971.402000000002</v>
      </c>
      <c r="Q209" s="613">
        <v>137188.95600000001</v>
      </c>
      <c r="R209" s="611">
        <v>114054.55100000001</v>
      </c>
      <c r="S209" s="608">
        <v>150987.78099999999</v>
      </c>
      <c r="T209" s="609">
        <v>78721.865999999995</v>
      </c>
      <c r="U209" s="610">
        <v>41981.01</v>
      </c>
      <c r="V209" s="554">
        <v>10118.977000000001</v>
      </c>
      <c r="W209" s="613">
        <v>2245.873</v>
      </c>
      <c r="X209" s="233">
        <v>561.01099999999997</v>
      </c>
      <c r="Y209" s="612">
        <v>286.88600000000002</v>
      </c>
      <c r="Z209" s="624">
        <v>96.876000000000005</v>
      </c>
      <c r="AA209" s="610">
        <v>4306.826</v>
      </c>
      <c r="AB209" s="608">
        <v>5468.9040000000005</v>
      </c>
      <c r="AC209" s="609">
        <v>9819.0030000000006</v>
      </c>
      <c r="AD209" s="611">
        <v>26900.861000000001</v>
      </c>
      <c r="AE209" s="612">
        <v>46170.182999999997</v>
      </c>
      <c r="AF209" s="609">
        <v>47329.913</v>
      </c>
      <c r="AG209" s="611">
        <v>66794.175000000003</v>
      </c>
      <c r="AH209" s="608">
        <v>47329.913</v>
      </c>
      <c r="AI209" s="609">
        <v>48495.731</v>
      </c>
      <c r="AJ209" s="611">
        <v>23989.518</v>
      </c>
      <c r="AK209" s="608">
        <v>28281.231</v>
      </c>
      <c r="AL209" s="615">
        <v>45597.752</v>
      </c>
      <c r="AO209" s="2"/>
      <c r="AP209" s="2"/>
      <c r="AQ209" s="2"/>
      <c r="AR209" s="2"/>
      <c r="AS209" s="2"/>
      <c r="AX209" s="61"/>
      <c r="AY209" s="61"/>
      <c r="BB209" s="61"/>
      <c r="BC209" s="61"/>
      <c r="BD209" s="61"/>
      <c r="BF209" s="55"/>
      <c r="BG209" s="56"/>
      <c r="BH209" s="56"/>
      <c r="BI209" s="56"/>
      <c r="BJ209" s="61"/>
      <c r="BK209" s="55"/>
      <c r="BL209" s="59"/>
      <c r="BM209" s="59"/>
      <c r="BN209" s="59"/>
      <c r="BX209" s="61"/>
      <c r="BY209" s="252"/>
      <c r="BZ209" s="60"/>
      <c r="CA209" s="61"/>
    </row>
    <row r="210" spans="1:83" ht="14.25" customHeight="1" x14ac:dyDescent="0.15">
      <c r="A210" s="186" t="s">
        <v>155</v>
      </c>
      <c r="B210" s="2000" t="s">
        <v>96</v>
      </c>
      <c r="C210" s="616">
        <v>62</v>
      </c>
      <c r="D210" s="617">
        <v>43</v>
      </c>
      <c r="E210" s="618">
        <v>43</v>
      </c>
      <c r="F210" s="619">
        <v>41</v>
      </c>
      <c r="G210" s="617">
        <v>48</v>
      </c>
      <c r="H210" s="187">
        <v>48</v>
      </c>
      <c r="I210" s="262">
        <v>53</v>
      </c>
      <c r="J210" s="199">
        <v>59</v>
      </c>
      <c r="K210" s="618">
        <v>86</v>
      </c>
      <c r="L210" s="262">
        <v>97</v>
      </c>
      <c r="M210" s="617">
        <v>132</v>
      </c>
      <c r="N210" s="618">
        <v>191</v>
      </c>
      <c r="O210" s="198">
        <v>140</v>
      </c>
      <c r="P210" s="617">
        <v>115</v>
      </c>
      <c r="Q210" s="621">
        <v>104</v>
      </c>
      <c r="R210" s="262">
        <v>85</v>
      </c>
      <c r="S210" s="617">
        <v>89</v>
      </c>
      <c r="T210" s="618">
        <v>75</v>
      </c>
      <c r="U210" s="619">
        <v>65</v>
      </c>
      <c r="V210" s="199">
        <v>54</v>
      </c>
      <c r="W210" s="621">
        <v>85</v>
      </c>
      <c r="X210" s="619">
        <v>94</v>
      </c>
      <c r="Y210" s="620">
        <v>268</v>
      </c>
      <c r="Z210" s="621">
        <v>242</v>
      </c>
      <c r="AA210" s="619">
        <v>123</v>
      </c>
      <c r="AB210" s="617">
        <v>103</v>
      </c>
      <c r="AC210" s="618">
        <v>85</v>
      </c>
      <c r="AD210" s="262">
        <v>99</v>
      </c>
      <c r="AE210" s="620">
        <v>96</v>
      </c>
      <c r="AF210" s="618">
        <v>66</v>
      </c>
      <c r="AG210" s="262">
        <v>66</v>
      </c>
      <c r="AH210" s="617">
        <v>66</v>
      </c>
      <c r="AI210" s="618">
        <v>53</v>
      </c>
      <c r="AJ210" s="262">
        <v>44</v>
      </c>
      <c r="AK210" s="617">
        <v>46</v>
      </c>
      <c r="AL210" s="622">
        <v>63</v>
      </c>
      <c r="AO210" s="2"/>
      <c r="AP210" s="2"/>
      <c r="AQ210" s="2"/>
      <c r="AR210" s="2"/>
      <c r="AS210" s="2"/>
      <c r="AX210" s="61"/>
      <c r="AY210" s="61"/>
      <c r="BB210" s="61"/>
      <c r="BC210" s="61"/>
      <c r="BD210" s="61"/>
      <c r="BG210" s="56"/>
      <c r="BH210" s="56"/>
      <c r="BI210" s="56"/>
      <c r="BJ210" s="61"/>
      <c r="BK210" s="55"/>
      <c r="BL210" s="59"/>
      <c r="BM210" s="59"/>
      <c r="BN210" s="59"/>
      <c r="BY210" s="252"/>
      <c r="BZ210" s="3"/>
    </row>
    <row r="211" spans="1:83" ht="14.25" customHeight="1" x14ac:dyDescent="0.15">
      <c r="A211" s="250" t="s">
        <v>22</v>
      </c>
      <c r="B211" s="1997" t="s">
        <v>93</v>
      </c>
      <c r="C211" s="598">
        <v>99.491</v>
      </c>
      <c r="D211" s="599">
        <v>136.393</v>
      </c>
      <c r="E211" s="600">
        <v>141.27000000000001</v>
      </c>
      <c r="F211" s="601">
        <v>210.48099999999999</v>
      </c>
      <c r="G211" s="599">
        <v>381.404</v>
      </c>
      <c r="H211" s="183">
        <v>789.346</v>
      </c>
      <c r="I211" s="602">
        <v>867.71</v>
      </c>
      <c r="J211" s="599">
        <v>1048.259</v>
      </c>
      <c r="K211" s="600">
        <v>1360.289</v>
      </c>
      <c r="L211" s="602">
        <v>1310.298</v>
      </c>
      <c r="M211" s="599">
        <v>1151.02</v>
      </c>
      <c r="N211" s="600">
        <v>1092.578</v>
      </c>
      <c r="O211" s="253">
        <v>911.64</v>
      </c>
      <c r="P211" s="599">
        <v>565.05999999999995</v>
      </c>
      <c r="Q211" s="604">
        <v>373.82100000000003</v>
      </c>
      <c r="R211" s="602">
        <v>123.322</v>
      </c>
      <c r="S211" s="599">
        <v>47.386000000000003</v>
      </c>
      <c r="T211" s="625">
        <v>30.425999999999998</v>
      </c>
      <c r="U211" s="601">
        <v>13.656000000000001</v>
      </c>
      <c r="V211" s="553">
        <v>13.15</v>
      </c>
      <c r="W211" s="604">
        <v>14.026999999999999</v>
      </c>
      <c r="X211" s="601">
        <v>9.3559999999999999</v>
      </c>
      <c r="Y211" s="603">
        <v>13.587999999999999</v>
      </c>
      <c r="Z211" s="604">
        <v>15.766</v>
      </c>
      <c r="AA211" s="601">
        <v>20.837</v>
      </c>
      <c r="AB211" s="599">
        <v>24.280999999999999</v>
      </c>
      <c r="AC211" s="600">
        <v>220</v>
      </c>
      <c r="AD211" s="602">
        <v>1239.538</v>
      </c>
      <c r="AE211" s="603">
        <v>1764.7929999999999</v>
      </c>
      <c r="AF211" s="600">
        <v>2219.7759999999998</v>
      </c>
      <c r="AG211" s="602">
        <v>1843.296</v>
      </c>
      <c r="AH211" s="599">
        <v>2219.7759999999998</v>
      </c>
      <c r="AI211" s="600">
        <v>1163.9059999999999</v>
      </c>
      <c r="AJ211" s="602">
        <v>433.4</v>
      </c>
      <c r="AK211" s="599">
        <v>263.41800000000001</v>
      </c>
      <c r="AL211" s="606">
        <v>149.71100000000001</v>
      </c>
      <c r="AO211" s="2"/>
      <c r="AP211" s="2"/>
      <c r="AQ211" s="2"/>
      <c r="AR211" s="2"/>
      <c r="AS211" s="2"/>
      <c r="AX211" s="61"/>
      <c r="AY211" s="61"/>
      <c r="BB211" s="61"/>
      <c r="BC211" s="61"/>
      <c r="BD211" s="61"/>
      <c r="BF211" s="55"/>
      <c r="BG211" s="56"/>
      <c r="BH211" s="56"/>
      <c r="BI211" s="56"/>
      <c r="BJ211" s="61"/>
      <c r="BK211" s="55"/>
      <c r="BL211" s="59"/>
      <c r="BM211" s="59"/>
      <c r="BN211" s="59"/>
      <c r="BQ211" s="5"/>
      <c r="BR211" s="5"/>
      <c r="BS211" s="5"/>
      <c r="BZ211" s="60"/>
    </row>
    <row r="212" spans="1:83" ht="14.25" customHeight="1" x14ac:dyDescent="0.15">
      <c r="A212" s="184" t="s">
        <v>156</v>
      </c>
      <c r="B212" s="2007" t="s">
        <v>94</v>
      </c>
      <c r="C212" s="626">
        <v>26750.645</v>
      </c>
      <c r="D212" s="627">
        <v>29723.425999999999</v>
      </c>
      <c r="E212" s="251">
        <v>29223.545999999998</v>
      </c>
      <c r="F212" s="628">
        <v>36022.046999999999</v>
      </c>
      <c r="G212" s="627">
        <v>67776.168999999994</v>
      </c>
      <c r="H212" s="196">
        <v>117171.92600000001</v>
      </c>
      <c r="I212" s="629">
        <v>135818.05799999999</v>
      </c>
      <c r="J212" s="627">
        <v>167854.88500000001</v>
      </c>
      <c r="K212" s="251">
        <v>313943.58899999998</v>
      </c>
      <c r="L212" s="629">
        <v>250460.20800000001</v>
      </c>
      <c r="M212" s="627">
        <v>264319.02799999999</v>
      </c>
      <c r="N212" s="251">
        <v>207700.70600000001</v>
      </c>
      <c r="O212" s="233">
        <v>198660.45199999999</v>
      </c>
      <c r="P212" s="627">
        <v>68192.894</v>
      </c>
      <c r="Q212" s="624">
        <v>38902.67</v>
      </c>
      <c r="R212" s="629">
        <v>16564.48</v>
      </c>
      <c r="S212" s="627">
        <v>7888.5889999999999</v>
      </c>
      <c r="T212" s="251">
        <v>6086.53</v>
      </c>
      <c r="U212" s="628">
        <v>4056.252</v>
      </c>
      <c r="V212" s="195">
        <v>4156.5590000000002</v>
      </c>
      <c r="W212" s="624">
        <v>5183.9179999999997</v>
      </c>
      <c r="X212" s="628">
        <v>3975.7350000000001</v>
      </c>
      <c r="Y212" s="630">
        <v>6182.4080000000004</v>
      </c>
      <c r="Z212" s="624">
        <v>4916.1080000000002</v>
      </c>
      <c r="AA212" s="628">
        <v>4408.277</v>
      </c>
      <c r="AB212" s="627">
        <v>4484.8850000000002</v>
      </c>
      <c r="AC212" s="251">
        <v>24054.424999999999</v>
      </c>
      <c r="AD212" s="629">
        <v>166535.40299999999</v>
      </c>
      <c r="AE212" s="630">
        <v>235037.11499999999</v>
      </c>
      <c r="AF212" s="251">
        <v>318414.82299999997</v>
      </c>
      <c r="AG212" s="629">
        <v>223897.64799999999</v>
      </c>
      <c r="AH212" s="627">
        <v>318414.82299999997</v>
      </c>
      <c r="AI212" s="251">
        <v>111487.512</v>
      </c>
      <c r="AJ212" s="629">
        <v>39174.639000000003</v>
      </c>
      <c r="AK212" s="627">
        <v>31990.669000000002</v>
      </c>
      <c r="AL212" s="631">
        <v>25997.84</v>
      </c>
      <c r="AO212" s="2"/>
      <c r="AP212" s="2"/>
      <c r="AQ212" s="2"/>
      <c r="AR212" s="2"/>
      <c r="AS212" s="2"/>
      <c r="AX212" s="61"/>
      <c r="AY212" s="61"/>
      <c r="BB212" s="61"/>
      <c r="BC212" s="61"/>
      <c r="BD212" s="61"/>
      <c r="BF212" s="55"/>
      <c r="BG212" s="56"/>
      <c r="BH212" s="56"/>
      <c r="BI212" s="56"/>
      <c r="BJ212" s="61"/>
      <c r="BK212" s="55"/>
      <c r="BL212" s="59"/>
      <c r="BM212" s="59"/>
      <c r="BN212" s="59"/>
      <c r="BY212" s="254"/>
      <c r="BZ212" s="60"/>
    </row>
    <row r="213" spans="1:83" ht="14.25" customHeight="1" x14ac:dyDescent="0.15">
      <c r="A213" s="186" t="s">
        <v>156</v>
      </c>
      <c r="B213" s="2000" t="s">
        <v>96</v>
      </c>
      <c r="C213" s="616">
        <v>269</v>
      </c>
      <c r="D213" s="617">
        <v>218</v>
      </c>
      <c r="E213" s="618">
        <v>207</v>
      </c>
      <c r="F213" s="619">
        <v>171</v>
      </c>
      <c r="G213" s="617">
        <v>178</v>
      </c>
      <c r="H213" s="187">
        <v>148</v>
      </c>
      <c r="I213" s="198">
        <v>157</v>
      </c>
      <c r="J213" s="617">
        <v>160</v>
      </c>
      <c r="K213" s="618">
        <v>231</v>
      </c>
      <c r="L213" s="262">
        <v>191</v>
      </c>
      <c r="M213" s="617">
        <v>230</v>
      </c>
      <c r="N213" s="618">
        <v>248</v>
      </c>
      <c r="O213" s="255">
        <v>218</v>
      </c>
      <c r="P213" s="617">
        <v>121</v>
      </c>
      <c r="Q213" s="621">
        <v>104</v>
      </c>
      <c r="R213" s="262">
        <v>134</v>
      </c>
      <c r="S213" s="617">
        <v>166</v>
      </c>
      <c r="T213" s="618">
        <v>200</v>
      </c>
      <c r="U213" s="619">
        <v>297</v>
      </c>
      <c r="V213" s="199">
        <v>316</v>
      </c>
      <c r="W213" s="621">
        <v>370</v>
      </c>
      <c r="X213" s="619">
        <v>425</v>
      </c>
      <c r="Y213" s="620">
        <v>455</v>
      </c>
      <c r="Z213" s="621">
        <v>312</v>
      </c>
      <c r="AA213" s="619">
        <v>212</v>
      </c>
      <c r="AB213" s="617">
        <v>185</v>
      </c>
      <c r="AC213" s="618">
        <v>109</v>
      </c>
      <c r="AD213" s="262">
        <v>134</v>
      </c>
      <c r="AE213" s="620">
        <v>133</v>
      </c>
      <c r="AF213" s="618">
        <v>143</v>
      </c>
      <c r="AG213" s="262">
        <v>121</v>
      </c>
      <c r="AH213" s="617">
        <v>143</v>
      </c>
      <c r="AI213" s="618">
        <v>96</v>
      </c>
      <c r="AJ213" s="262">
        <v>90</v>
      </c>
      <c r="AK213" s="617">
        <v>121</v>
      </c>
      <c r="AL213" s="622">
        <v>174</v>
      </c>
      <c r="AO213" s="2"/>
      <c r="AP213" s="2"/>
      <c r="AQ213" s="2"/>
      <c r="AR213" s="2"/>
      <c r="AS213" s="2"/>
      <c r="AX213" s="61"/>
      <c r="AY213" s="61"/>
      <c r="BB213" s="61"/>
      <c r="BC213" s="61"/>
      <c r="BD213" s="61"/>
      <c r="BG213" s="56"/>
      <c r="BH213" s="56"/>
      <c r="BI213" s="56"/>
      <c r="BJ213" s="61"/>
      <c r="BK213" s="55"/>
      <c r="BL213" s="59"/>
      <c r="BM213" s="59"/>
      <c r="BN213" s="59"/>
      <c r="BQ213" s="5"/>
      <c r="BR213" s="5"/>
      <c r="BS213" s="5"/>
      <c r="BZ213" s="3"/>
    </row>
    <row r="214" spans="1:83" ht="14.25" customHeight="1" x14ac:dyDescent="0.15">
      <c r="A214" s="250" t="s">
        <v>23</v>
      </c>
      <c r="B214" s="1997" t="s">
        <v>93</v>
      </c>
      <c r="C214" s="598">
        <v>44.146000000000001</v>
      </c>
      <c r="D214" s="599">
        <v>65.872</v>
      </c>
      <c r="E214" s="600">
        <v>56.938000000000002</v>
      </c>
      <c r="F214" s="601">
        <v>125.864</v>
      </c>
      <c r="G214" s="599">
        <v>273.774</v>
      </c>
      <c r="H214" s="183">
        <v>640.22500000000002</v>
      </c>
      <c r="I214" s="602">
        <v>708.17499999999995</v>
      </c>
      <c r="J214" s="599">
        <v>874.94200000000001</v>
      </c>
      <c r="K214" s="600">
        <v>1104.6790000000001</v>
      </c>
      <c r="L214" s="602">
        <v>1104.6379999999999</v>
      </c>
      <c r="M214" s="603">
        <v>937.49599999999998</v>
      </c>
      <c r="N214" s="191">
        <v>851.04</v>
      </c>
      <c r="O214" s="602">
        <v>733.12400000000002</v>
      </c>
      <c r="P214" s="599">
        <v>480.73099999999999</v>
      </c>
      <c r="Q214" s="604">
        <v>329.70400000000001</v>
      </c>
      <c r="R214" s="601">
        <v>110.233</v>
      </c>
      <c r="S214" s="599">
        <v>43.16</v>
      </c>
      <c r="T214" s="600">
        <v>24.297999999999998</v>
      </c>
      <c r="U214" s="601">
        <v>8.7859999999999996</v>
      </c>
      <c r="V214" s="553">
        <v>8.6609999999999996</v>
      </c>
      <c r="W214" s="605">
        <v>7.22</v>
      </c>
      <c r="X214" s="601">
        <v>1.3819999999999999</v>
      </c>
      <c r="Y214" s="603">
        <v>4.0469999999999997</v>
      </c>
      <c r="Z214" s="604">
        <v>6.4119999999999999</v>
      </c>
      <c r="AA214" s="601">
        <v>13.226000000000001</v>
      </c>
      <c r="AB214" s="603">
        <v>18.806999999999999</v>
      </c>
      <c r="AC214" s="600">
        <v>203.964</v>
      </c>
      <c r="AD214" s="602">
        <v>1117.3</v>
      </c>
      <c r="AE214" s="603">
        <v>1532.625</v>
      </c>
      <c r="AF214" s="600">
        <v>1908.558</v>
      </c>
      <c r="AG214" s="602">
        <v>1548.2940000000001</v>
      </c>
      <c r="AH214" s="599">
        <v>1908.558</v>
      </c>
      <c r="AI214" s="600">
        <v>969.48199999999997</v>
      </c>
      <c r="AJ214" s="602">
        <v>324.084</v>
      </c>
      <c r="AK214" s="599">
        <v>188.494</v>
      </c>
      <c r="AL214" s="606">
        <v>60.344999999999999</v>
      </c>
      <c r="AO214" s="55"/>
      <c r="AP214" s="56"/>
      <c r="AQ214" s="2"/>
      <c r="AR214" s="2"/>
      <c r="AS214" s="59"/>
      <c r="AX214" s="61"/>
      <c r="AY214" s="61"/>
      <c r="BB214" s="61"/>
      <c r="BC214" s="61"/>
      <c r="BD214" s="61"/>
      <c r="BF214" s="55"/>
      <c r="BG214" s="56"/>
      <c r="BH214" s="56"/>
      <c r="BI214" s="56"/>
      <c r="BJ214" s="61"/>
      <c r="BK214" s="55"/>
      <c r="BL214" s="59"/>
      <c r="BM214" s="59"/>
      <c r="BN214" s="59"/>
      <c r="BQ214" s="5"/>
      <c r="BR214" s="5"/>
      <c r="BS214" s="5"/>
    </row>
    <row r="215" spans="1:83" ht="14.25" customHeight="1" x14ac:dyDescent="0.15">
      <c r="A215" s="184" t="s">
        <v>157</v>
      </c>
      <c r="B215" s="1998" t="s">
        <v>94</v>
      </c>
      <c r="C215" s="607">
        <v>8607.5840000000007</v>
      </c>
      <c r="D215" s="608">
        <v>12303.822</v>
      </c>
      <c r="E215" s="609">
        <v>11218.492</v>
      </c>
      <c r="F215" s="610">
        <v>20058.253000000001</v>
      </c>
      <c r="G215" s="608">
        <v>45365.298999999999</v>
      </c>
      <c r="H215" s="251">
        <v>89904.706000000006</v>
      </c>
      <c r="I215" s="611">
        <v>107061.308</v>
      </c>
      <c r="J215" s="608">
        <v>135503.50599999999</v>
      </c>
      <c r="K215" s="609">
        <v>243439.96299999999</v>
      </c>
      <c r="L215" s="611">
        <v>191971.44</v>
      </c>
      <c r="M215" s="612">
        <v>204595.87899999999</v>
      </c>
      <c r="N215" s="609">
        <v>201086.764</v>
      </c>
      <c r="O215" s="194">
        <v>155101.658</v>
      </c>
      <c r="P215" s="608">
        <v>53508.815000000002</v>
      </c>
      <c r="Q215" s="613">
        <v>31676.044000000002</v>
      </c>
      <c r="R215" s="610">
        <v>13697.439</v>
      </c>
      <c r="S215" s="608">
        <v>6176.549</v>
      </c>
      <c r="T215" s="609">
        <v>4263.3249999999998</v>
      </c>
      <c r="U215" s="610">
        <v>2230.5509999999999</v>
      </c>
      <c r="V215" s="554">
        <v>2298.2170000000001</v>
      </c>
      <c r="W215" s="614">
        <v>2641.509</v>
      </c>
      <c r="X215" s="610">
        <v>1108.4659999999999</v>
      </c>
      <c r="Y215" s="612">
        <v>2489.694</v>
      </c>
      <c r="Z215" s="613">
        <v>1666.45</v>
      </c>
      <c r="AA215" s="610">
        <v>1680.952</v>
      </c>
      <c r="AB215" s="608">
        <v>2157.366</v>
      </c>
      <c r="AC215" s="609">
        <v>19808.016</v>
      </c>
      <c r="AD215" s="611">
        <v>140246.14799999999</v>
      </c>
      <c r="AE215" s="612">
        <v>184575.88099999999</v>
      </c>
      <c r="AF215" s="609">
        <v>245250.78700000001</v>
      </c>
      <c r="AG215" s="611">
        <v>158887.266</v>
      </c>
      <c r="AH215" s="608">
        <v>245250.78700000001</v>
      </c>
      <c r="AI215" s="609">
        <v>81572.297999999995</v>
      </c>
      <c r="AJ215" s="611">
        <v>23620.494999999999</v>
      </c>
      <c r="AK215" s="608">
        <v>21168.303</v>
      </c>
      <c r="AL215" s="615">
        <v>9720.4719999999998</v>
      </c>
      <c r="AO215" s="2"/>
      <c r="AP215" s="2"/>
      <c r="AQ215" s="56"/>
      <c r="AR215" s="2"/>
      <c r="AS215" s="59"/>
      <c r="AX215" s="61"/>
      <c r="AY215" s="61"/>
      <c r="BB215" s="61"/>
      <c r="BC215" s="61"/>
      <c r="BD215" s="61"/>
      <c r="BF215" s="55"/>
      <c r="BG215" s="56"/>
      <c r="BH215" s="56"/>
      <c r="BI215" s="56"/>
      <c r="BJ215" s="61"/>
      <c r="BK215" s="55"/>
      <c r="BL215" s="59"/>
      <c r="BM215" s="59"/>
      <c r="BN215" s="59"/>
      <c r="BQ215" s="5"/>
      <c r="BR215" s="5"/>
      <c r="BS215" s="5"/>
      <c r="BX215" s="61"/>
      <c r="BZ215" s="60"/>
    </row>
    <row r="216" spans="1:83" ht="14.25" customHeight="1" x14ac:dyDescent="0.15">
      <c r="A216" s="186" t="s">
        <v>157</v>
      </c>
      <c r="B216" s="2000" t="s">
        <v>96</v>
      </c>
      <c r="C216" s="616">
        <v>195</v>
      </c>
      <c r="D216" s="617">
        <v>187</v>
      </c>
      <c r="E216" s="618">
        <v>197</v>
      </c>
      <c r="F216" s="619">
        <v>159</v>
      </c>
      <c r="G216" s="617">
        <v>166</v>
      </c>
      <c r="H216" s="187">
        <v>140</v>
      </c>
      <c r="I216" s="262">
        <v>151</v>
      </c>
      <c r="J216" s="617">
        <v>155</v>
      </c>
      <c r="K216" s="618">
        <v>220</v>
      </c>
      <c r="L216" s="262">
        <v>174</v>
      </c>
      <c r="M216" s="617">
        <v>218</v>
      </c>
      <c r="N216" s="618">
        <v>236</v>
      </c>
      <c r="O216" s="262">
        <v>212</v>
      </c>
      <c r="P216" s="617">
        <v>111</v>
      </c>
      <c r="Q216" s="621">
        <v>96</v>
      </c>
      <c r="R216" s="262">
        <v>124</v>
      </c>
      <c r="S216" s="617">
        <v>143</v>
      </c>
      <c r="T216" s="618">
        <v>175</v>
      </c>
      <c r="U216" s="619">
        <v>254</v>
      </c>
      <c r="V216" s="199">
        <v>265</v>
      </c>
      <c r="W216" s="621">
        <v>366</v>
      </c>
      <c r="X216" s="619">
        <v>802</v>
      </c>
      <c r="Y216" s="620">
        <v>615</v>
      </c>
      <c r="Z216" s="621">
        <v>260</v>
      </c>
      <c r="AA216" s="619">
        <v>127</v>
      </c>
      <c r="AB216" s="617">
        <v>115</v>
      </c>
      <c r="AC216" s="618">
        <v>97</v>
      </c>
      <c r="AD216" s="262">
        <v>126</v>
      </c>
      <c r="AE216" s="620">
        <v>120</v>
      </c>
      <c r="AF216" s="618">
        <v>129</v>
      </c>
      <c r="AG216" s="262">
        <v>103</v>
      </c>
      <c r="AH216" s="617">
        <v>129</v>
      </c>
      <c r="AI216" s="618">
        <v>84</v>
      </c>
      <c r="AJ216" s="262">
        <v>73</v>
      </c>
      <c r="AK216" s="617">
        <v>112</v>
      </c>
      <c r="AL216" s="622">
        <v>161</v>
      </c>
      <c r="AO216" s="2"/>
      <c r="AP216" s="2"/>
      <c r="AQ216" s="2"/>
      <c r="AR216" s="56"/>
      <c r="AS216" s="2044"/>
      <c r="AX216" s="61"/>
      <c r="AY216" s="61"/>
      <c r="BB216" s="61"/>
      <c r="BC216" s="61"/>
      <c r="BD216" s="61"/>
      <c r="BF216" s="55"/>
      <c r="BG216" s="56"/>
      <c r="BH216" s="56"/>
      <c r="BI216" s="56"/>
      <c r="BJ216" s="61"/>
      <c r="BK216" s="55"/>
      <c r="BL216" s="59"/>
      <c r="BM216" s="59"/>
      <c r="BN216" s="59"/>
      <c r="BY216" s="256"/>
      <c r="BZ216" s="60"/>
    </row>
    <row r="217" spans="1:83" ht="14.25" customHeight="1" x14ac:dyDescent="0.15">
      <c r="A217" s="250" t="s">
        <v>117</v>
      </c>
      <c r="B217" s="1997" t="s">
        <v>93</v>
      </c>
      <c r="C217" s="598">
        <v>26.15</v>
      </c>
      <c r="D217" s="599">
        <v>33.369999999999997</v>
      </c>
      <c r="E217" s="600">
        <v>39.061999999999998</v>
      </c>
      <c r="F217" s="601">
        <v>40.029000000000003</v>
      </c>
      <c r="G217" s="599">
        <v>50.823</v>
      </c>
      <c r="H217" s="191">
        <v>86.908000000000001</v>
      </c>
      <c r="I217" s="602">
        <v>93.231999999999999</v>
      </c>
      <c r="J217" s="599">
        <v>99.772000000000006</v>
      </c>
      <c r="K217" s="600">
        <v>153.26599999999999</v>
      </c>
      <c r="L217" s="602">
        <v>109.687</v>
      </c>
      <c r="M217" s="603">
        <v>114.111</v>
      </c>
      <c r="N217" s="600">
        <v>132.84299999999999</v>
      </c>
      <c r="O217" s="602">
        <v>92.018000000000001</v>
      </c>
      <c r="P217" s="599">
        <v>30.731000000000002</v>
      </c>
      <c r="Q217" s="604">
        <v>15.01</v>
      </c>
      <c r="R217" s="601">
        <v>5.0140000000000002</v>
      </c>
      <c r="S217" s="599">
        <v>0.48199999999999998</v>
      </c>
      <c r="T217" s="600">
        <v>1.8660000000000001</v>
      </c>
      <c r="U217" s="601">
        <v>4.2999999999999997E-2</v>
      </c>
      <c r="V217" s="553">
        <v>0.443</v>
      </c>
      <c r="W217" s="605">
        <v>3.7999999999999999E-2</v>
      </c>
      <c r="X217" s="601">
        <v>2.9000000000000001E-2</v>
      </c>
      <c r="Y217" s="603">
        <v>1.7999999999999999E-2</v>
      </c>
      <c r="Z217" s="604">
        <v>2.5000000000000001E-2</v>
      </c>
      <c r="AA217" s="601">
        <v>0.12</v>
      </c>
      <c r="AB217" s="603">
        <v>1.036</v>
      </c>
      <c r="AC217" s="600">
        <v>3.5659999999999998</v>
      </c>
      <c r="AD217" s="602">
        <v>63.595999999999997</v>
      </c>
      <c r="AE217" s="603">
        <v>128.501</v>
      </c>
      <c r="AF217" s="600">
        <v>181.21899999999999</v>
      </c>
      <c r="AG217" s="602">
        <v>172.83199999999999</v>
      </c>
      <c r="AH217" s="599">
        <v>181.21899999999999</v>
      </c>
      <c r="AI217" s="600">
        <v>118.617</v>
      </c>
      <c r="AJ217" s="602">
        <v>57.148000000000003</v>
      </c>
      <c r="AK217" s="599">
        <v>41.347999999999999</v>
      </c>
      <c r="AL217" s="606">
        <v>37.515999999999998</v>
      </c>
      <c r="AO217" s="55"/>
      <c r="AP217" s="56"/>
      <c r="AQ217" s="2"/>
      <c r="AR217" s="2"/>
      <c r="AS217" s="59"/>
      <c r="AX217" s="61"/>
      <c r="AY217" s="61"/>
      <c r="BB217" s="61"/>
      <c r="BC217" s="61"/>
      <c r="BD217" s="61"/>
      <c r="BG217" s="56"/>
      <c r="BH217" s="56"/>
      <c r="BI217" s="56"/>
      <c r="BJ217" s="61"/>
      <c r="BK217" s="55"/>
      <c r="BL217" s="59"/>
      <c r="BM217" s="59"/>
      <c r="BN217" s="59"/>
      <c r="BZ217" s="60"/>
    </row>
    <row r="218" spans="1:83" ht="14.25" customHeight="1" x14ac:dyDescent="0.15">
      <c r="A218" s="184" t="s">
        <v>158</v>
      </c>
      <c r="B218" s="1998" t="s">
        <v>94</v>
      </c>
      <c r="C218" s="607">
        <v>7839.4070000000002</v>
      </c>
      <c r="D218" s="608">
        <v>7340.5060000000003</v>
      </c>
      <c r="E218" s="609">
        <v>7610.3149999999996</v>
      </c>
      <c r="F218" s="610">
        <v>6737.8519999999999</v>
      </c>
      <c r="G218" s="608">
        <v>9236.4650000000001</v>
      </c>
      <c r="H218" s="251">
        <v>13716.907999999999</v>
      </c>
      <c r="I218" s="611">
        <v>15046.396000000001</v>
      </c>
      <c r="J218" s="608">
        <v>17213.472000000002</v>
      </c>
      <c r="K218" s="609">
        <v>42420.959999999999</v>
      </c>
      <c r="L218" s="611">
        <v>32843.614999999998</v>
      </c>
      <c r="M218" s="612">
        <v>34044.93</v>
      </c>
      <c r="N218" s="609">
        <v>41167.260999999999</v>
      </c>
      <c r="O218" s="194">
        <v>24394.357</v>
      </c>
      <c r="P218" s="608">
        <v>4598.3519999999999</v>
      </c>
      <c r="Q218" s="613">
        <v>1436.6610000000001</v>
      </c>
      <c r="R218" s="610">
        <v>331.911</v>
      </c>
      <c r="S218" s="608">
        <v>28.026</v>
      </c>
      <c r="T218" s="609">
        <v>107.352</v>
      </c>
      <c r="U218" s="610">
        <v>3.456</v>
      </c>
      <c r="V218" s="554">
        <v>153.846</v>
      </c>
      <c r="W218" s="614">
        <v>6.048</v>
      </c>
      <c r="X218" s="610">
        <v>8.1</v>
      </c>
      <c r="Y218" s="612">
        <v>1.728</v>
      </c>
      <c r="Z218" s="613">
        <v>3.6720000000000002</v>
      </c>
      <c r="AA218" s="610">
        <v>18.899999999999999</v>
      </c>
      <c r="AB218" s="608">
        <v>307.83199999999999</v>
      </c>
      <c r="AC218" s="609">
        <v>790.93799999999999</v>
      </c>
      <c r="AD218" s="611">
        <v>14883.723</v>
      </c>
      <c r="AE218" s="612">
        <v>29744.444</v>
      </c>
      <c r="AF218" s="609">
        <v>45329.245000000003</v>
      </c>
      <c r="AG218" s="611">
        <v>39718.732000000004</v>
      </c>
      <c r="AH218" s="608">
        <v>45329.245000000003</v>
      </c>
      <c r="AI218" s="609">
        <v>16935.863000000001</v>
      </c>
      <c r="AJ218" s="611">
        <v>7158.8680000000004</v>
      </c>
      <c r="AK218" s="608">
        <v>4518.18</v>
      </c>
      <c r="AL218" s="615">
        <v>5312.8720000000003</v>
      </c>
      <c r="AO218" s="2"/>
      <c r="AP218" s="2"/>
      <c r="AQ218" s="56"/>
      <c r="AR218" s="2"/>
      <c r="AS218" s="59"/>
      <c r="AX218" s="61"/>
      <c r="AY218" s="61"/>
      <c r="BB218" s="61"/>
      <c r="BC218" s="61"/>
      <c r="BD218" s="61"/>
      <c r="BG218" s="56"/>
      <c r="BH218" s="56"/>
      <c r="BI218" s="56"/>
      <c r="BK218" s="55"/>
      <c r="BL218" s="59"/>
      <c r="BM218" s="59"/>
      <c r="BN218" s="59"/>
      <c r="BQ218" s="5"/>
      <c r="BR218" s="5"/>
      <c r="BS218" s="5"/>
      <c r="BZ218" s="3"/>
      <c r="CC218" s="56"/>
      <c r="CD218" s="56"/>
      <c r="CE218" s="56"/>
    </row>
    <row r="219" spans="1:83" ht="14.25" customHeight="1" x14ac:dyDescent="0.15">
      <c r="A219" s="186" t="s">
        <v>158</v>
      </c>
      <c r="B219" s="2000" t="s">
        <v>96</v>
      </c>
      <c r="C219" s="616">
        <v>300</v>
      </c>
      <c r="D219" s="617">
        <v>220</v>
      </c>
      <c r="E219" s="618">
        <v>195</v>
      </c>
      <c r="F219" s="619">
        <v>168</v>
      </c>
      <c r="G219" s="617">
        <v>182</v>
      </c>
      <c r="H219" s="187">
        <v>158</v>
      </c>
      <c r="I219" s="262">
        <v>161</v>
      </c>
      <c r="J219" s="617">
        <v>173</v>
      </c>
      <c r="K219" s="618">
        <v>277</v>
      </c>
      <c r="L219" s="262">
        <v>299</v>
      </c>
      <c r="M219" s="617">
        <v>298</v>
      </c>
      <c r="N219" s="618">
        <v>310</v>
      </c>
      <c r="O219" s="262">
        <v>265</v>
      </c>
      <c r="P219" s="617">
        <v>150</v>
      </c>
      <c r="Q219" s="621">
        <v>96</v>
      </c>
      <c r="R219" s="262">
        <v>66</v>
      </c>
      <c r="S219" s="617">
        <v>58</v>
      </c>
      <c r="T219" s="618">
        <v>58</v>
      </c>
      <c r="U219" s="619">
        <v>80</v>
      </c>
      <c r="V219" s="199">
        <v>347</v>
      </c>
      <c r="W219" s="621">
        <v>159</v>
      </c>
      <c r="X219" s="619">
        <v>279</v>
      </c>
      <c r="Y219" s="620">
        <v>96</v>
      </c>
      <c r="Z219" s="621">
        <v>147</v>
      </c>
      <c r="AA219" s="619">
        <v>158</v>
      </c>
      <c r="AB219" s="617">
        <v>297</v>
      </c>
      <c r="AC219" s="618">
        <v>222</v>
      </c>
      <c r="AD219" s="262">
        <v>234</v>
      </c>
      <c r="AE219" s="620">
        <v>231</v>
      </c>
      <c r="AF219" s="618">
        <v>250</v>
      </c>
      <c r="AG219" s="262">
        <v>230</v>
      </c>
      <c r="AH219" s="632">
        <v>250</v>
      </c>
      <c r="AI219" s="618">
        <v>143</v>
      </c>
      <c r="AJ219" s="262">
        <v>125</v>
      </c>
      <c r="AK219" s="617">
        <v>109</v>
      </c>
      <c r="AL219" s="622">
        <v>142</v>
      </c>
      <c r="AO219" s="2"/>
      <c r="AP219" s="2"/>
      <c r="AQ219" s="2"/>
      <c r="AR219" s="56"/>
      <c r="AS219" s="2044"/>
      <c r="AX219" s="61"/>
      <c r="AY219" s="59"/>
      <c r="AZ219" s="59"/>
      <c r="BA219" s="59"/>
      <c r="BB219" s="61"/>
      <c r="BC219" s="59"/>
      <c r="BD219" s="59"/>
      <c r="BE219" s="59"/>
      <c r="BF219" s="55"/>
      <c r="BG219" s="56"/>
      <c r="BH219" s="56"/>
      <c r="BI219" s="56"/>
      <c r="BJ219" s="61"/>
      <c r="BK219" s="55"/>
      <c r="BL219" s="59"/>
      <c r="BM219" s="59"/>
      <c r="BN219" s="59"/>
      <c r="BQ219" s="5"/>
      <c r="BR219" s="5"/>
      <c r="BS219" s="5"/>
      <c r="BX219" s="61"/>
      <c r="BY219" s="252"/>
      <c r="BZ219" s="60"/>
      <c r="CA219" s="61"/>
      <c r="CB219" s="61"/>
      <c r="CC219" s="56"/>
      <c r="CD219" s="56"/>
      <c r="CE219" s="56"/>
    </row>
    <row r="220" spans="1:83" ht="14.25" customHeight="1" x14ac:dyDescent="0.15">
      <c r="A220" s="250" t="s">
        <v>118</v>
      </c>
      <c r="B220" s="1997" t="s">
        <v>93</v>
      </c>
      <c r="C220" s="598">
        <v>18.177</v>
      </c>
      <c r="D220" s="599">
        <v>26.286999999999999</v>
      </c>
      <c r="E220" s="600">
        <v>33.406999999999996</v>
      </c>
      <c r="F220" s="601">
        <v>32.994</v>
      </c>
      <c r="G220" s="599">
        <v>42.292999999999999</v>
      </c>
      <c r="H220" s="191">
        <v>46.274999999999999</v>
      </c>
      <c r="I220" s="602">
        <v>48.948999999999998</v>
      </c>
      <c r="J220" s="599">
        <v>53.344000000000001</v>
      </c>
      <c r="K220" s="600">
        <v>69.63</v>
      </c>
      <c r="L220" s="602">
        <v>61.774999999999999</v>
      </c>
      <c r="M220" s="603">
        <v>66.564999999999998</v>
      </c>
      <c r="N220" s="600">
        <v>70.656999999999996</v>
      </c>
      <c r="O220" s="602">
        <v>49.863999999999997</v>
      </c>
      <c r="P220" s="599">
        <v>24.832999999999998</v>
      </c>
      <c r="Q220" s="604">
        <v>8.8000000000000007</v>
      </c>
      <c r="R220" s="601">
        <v>0.995</v>
      </c>
      <c r="S220" s="599">
        <v>0.154</v>
      </c>
      <c r="T220" s="600">
        <v>5.0000000000000001E-3</v>
      </c>
      <c r="U220" s="601">
        <v>7.8E-2</v>
      </c>
      <c r="V220" s="553">
        <v>0.12</v>
      </c>
      <c r="W220" s="605">
        <v>0</v>
      </c>
      <c r="X220" s="601">
        <v>0</v>
      </c>
      <c r="Y220" s="603">
        <v>0</v>
      </c>
      <c r="Z220" s="604">
        <v>5.0000000000000001E-3</v>
      </c>
      <c r="AA220" s="601">
        <v>2.5000000000000001E-2</v>
      </c>
      <c r="AB220" s="603">
        <v>0.28999999999999998</v>
      </c>
      <c r="AC220" s="600">
        <v>3.093</v>
      </c>
      <c r="AD220" s="602">
        <v>34.473999999999997</v>
      </c>
      <c r="AE220" s="603">
        <v>69.006</v>
      </c>
      <c r="AF220" s="600">
        <v>92.027000000000001</v>
      </c>
      <c r="AG220" s="602">
        <v>88.721999999999994</v>
      </c>
      <c r="AH220" s="599">
        <v>92.027000000000001</v>
      </c>
      <c r="AI220" s="600">
        <v>54.524000000000001</v>
      </c>
      <c r="AJ220" s="602">
        <v>34.677</v>
      </c>
      <c r="AK220" s="599">
        <v>19.829999999999998</v>
      </c>
      <c r="AL220" s="606">
        <v>36.039000000000001</v>
      </c>
      <c r="AO220" s="55"/>
      <c r="AP220" s="56"/>
      <c r="AQ220" s="2"/>
      <c r="AR220" s="2"/>
      <c r="AS220" s="59"/>
      <c r="AX220" s="55"/>
      <c r="AY220" s="59"/>
      <c r="AZ220" s="59"/>
      <c r="BA220" s="59"/>
      <c r="BB220" s="55"/>
      <c r="BC220" s="59"/>
      <c r="BD220" s="59"/>
      <c r="BE220" s="59"/>
      <c r="BF220" s="55"/>
      <c r="BG220" s="56"/>
      <c r="BH220" s="56"/>
      <c r="BI220" s="56"/>
      <c r="BJ220" s="61"/>
      <c r="BK220" s="55"/>
      <c r="BL220" s="59"/>
      <c r="BM220" s="59"/>
      <c r="BN220" s="59"/>
      <c r="BQ220" s="5"/>
      <c r="BR220" s="5"/>
      <c r="BS220" s="5"/>
      <c r="BY220" s="252"/>
      <c r="BZ220" s="3"/>
      <c r="CB220" s="61"/>
      <c r="CC220" s="56"/>
      <c r="CD220" s="56"/>
      <c r="CE220" s="56"/>
    </row>
    <row r="221" spans="1:83" ht="14.25" customHeight="1" x14ac:dyDescent="0.15">
      <c r="A221" s="184" t="s">
        <v>159</v>
      </c>
      <c r="B221" s="1998" t="s">
        <v>94</v>
      </c>
      <c r="C221" s="607">
        <v>6500.0339999999997</v>
      </c>
      <c r="D221" s="608">
        <v>6199.0919999999996</v>
      </c>
      <c r="E221" s="609">
        <v>6573.1390000000001</v>
      </c>
      <c r="F221" s="610">
        <v>5676.7709999999997</v>
      </c>
      <c r="G221" s="608">
        <v>8688.2540000000008</v>
      </c>
      <c r="H221" s="251">
        <v>9115.9889999999996</v>
      </c>
      <c r="I221" s="611">
        <v>9024.07</v>
      </c>
      <c r="J221" s="608">
        <v>9906.5370000000003</v>
      </c>
      <c r="K221" s="609">
        <v>19375.951000000001</v>
      </c>
      <c r="L221" s="611">
        <v>16470.648000000001</v>
      </c>
      <c r="M221" s="612">
        <v>17264.233</v>
      </c>
      <c r="N221" s="609">
        <v>18902.866999999998</v>
      </c>
      <c r="O221" s="194">
        <v>10576.018</v>
      </c>
      <c r="P221" s="608">
        <v>3911.5909999999999</v>
      </c>
      <c r="Q221" s="613">
        <v>1076.5550000000001</v>
      </c>
      <c r="R221" s="610">
        <v>105.678</v>
      </c>
      <c r="S221" s="608">
        <v>16.524000000000001</v>
      </c>
      <c r="T221" s="609">
        <v>0.248</v>
      </c>
      <c r="U221" s="610">
        <v>17.928000000000001</v>
      </c>
      <c r="V221" s="554">
        <v>45.414000000000001</v>
      </c>
      <c r="W221" s="614">
        <v>0</v>
      </c>
      <c r="X221" s="610">
        <v>0</v>
      </c>
      <c r="Y221" s="612">
        <v>0</v>
      </c>
      <c r="Z221" s="613">
        <v>0.432</v>
      </c>
      <c r="AA221" s="610">
        <v>1.8360000000000001</v>
      </c>
      <c r="AB221" s="608">
        <v>36.72</v>
      </c>
      <c r="AC221" s="609">
        <v>455.31700000000001</v>
      </c>
      <c r="AD221" s="611">
        <v>5670.4859999999999</v>
      </c>
      <c r="AE221" s="612">
        <v>12674.264999999999</v>
      </c>
      <c r="AF221" s="609">
        <v>18040.886999999999</v>
      </c>
      <c r="AG221" s="611">
        <v>16761.184000000001</v>
      </c>
      <c r="AH221" s="608">
        <v>18040.886999999999</v>
      </c>
      <c r="AI221" s="609">
        <v>8208.5079999999998</v>
      </c>
      <c r="AJ221" s="611">
        <v>4431.8590000000004</v>
      </c>
      <c r="AK221" s="608">
        <v>2728.0259999999998</v>
      </c>
      <c r="AL221" s="615">
        <v>6710.5659999999998</v>
      </c>
      <c r="AO221" s="2"/>
      <c r="AP221" s="2"/>
      <c r="AQ221" s="56"/>
      <c r="AR221" s="2"/>
      <c r="AS221" s="59"/>
      <c r="AX221" s="55"/>
      <c r="AY221" s="59"/>
      <c r="AZ221" s="59"/>
      <c r="BA221" s="59"/>
      <c r="BB221" s="55"/>
      <c r="BC221" s="59"/>
      <c r="BD221" s="59"/>
      <c r="BE221" s="59"/>
      <c r="BF221" s="55"/>
      <c r="BG221" s="56"/>
      <c r="BH221" s="56"/>
      <c r="BI221" s="56"/>
      <c r="BJ221" s="61"/>
      <c r="BK221" s="55"/>
      <c r="BL221" s="59"/>
      <c r="BM221" s="59"/>
      <c r="BN221" s="59"/>
      <c r="BZ221" s="60"/>
      <c r="CA221" s="61"/>
      <c r="CB221" s="61"/>
      <c r="CC221" s="56"/>
      <c r="CD221" s="56"/>
      <c r="CE221" s="56"/>
    </row>
    <row r="222" spans="1:83" ht="14.25" customHeight="1" x14ac:dyDescent="0.15">
      <c r="A222" s="186" t="s">
        <v>159</v>
      </c>
      <c r="B222" s="2000" t="s">
        <v>96</v>
      </c>
      <c r="C222" s="616">
        <v>358</v>
      </c>
      <c r="D222" s="617">
        <v>236</v>
      </c>
      <c r="E222" s="618">
        <v>197</v>
      </c>
      <c r="F222" s="619">
        <v>172</v>
      </c>
      <c r="G222" s="617">
        <v>205</v>
      </c>
      <c r="H222" s="187">
        <v>197</v>
      </c>
      <c r="I222" s="262">
        <v>184</v>
      </c>
      <c r="J222" s="617">
        <v>186</v>
      </c>
      <c r="K222" s="618">
        <v>278</v>
      </c>
      <c r="L222" s="262">
        <v>267</v>
      </c>
      <c r="M222" s="617">
        <v>259</v>
      </c>
      <c r="N222" s="618">
        <v>268</v>
      </c>
      <c r="O222" s="262">
        <v>212</v>
      </c>
      <c r="P222" s="617">
        <v>158</v>
      </c>
      <c r="Q222" s="621">
        <v>122</v>
      </c>
      <c r="R222" s="262">
        <v>106</v>
      </c>
      <c r="S222" s="617">
        <v>107</v>
      </c>
      <c r="T222" s="618">
        <v>50</v>
      </c>
      <c r="U222" s="619">
        <v>230</v>
      </c>
      <c r="V222" s="199">
        <v>378</v>
      </c>
      <c r="W222" s="621">
        <v>0</v>
      </c>
      <c r="X222" s="619">
        <v>0</v>
      </c>
      <c r="Y222" s="620">
        <v>0</v>
      </c>
      <c r="Z222" s="621">
        <v>86</v>
      </c>
      <c r="AA222" s="619">
        <v>73</v>
      </c>
      <c r="AB222" s="617">
        <v>127</v>
      </c>
      <c r="AC222" s="618">
        <v>147</v>
      </c>
      <c r="AD222" s="262">
        <v>164</v>
      </c>
      <c r="AE222" s="620">
        <v>184</v>
      </c>
      <c r="AF222" s="618">
        <v>196</v>
      </c>
      <c r="AG222" s="262">
        <v>189</v>
      </c>
      <c r="AH222" s="617">
        <v>196</v>
      </c>
      <c r="AI222" s="618">
        <v>151</v>
      </c>
      <c r="AJ222" s="262">
        <v>128</v>
      </c>
      <c r="AK222" s="617">
        <v>138</v>
      </c>
      <c r="AL222" s="622">
        <v>186</v>
      </c>
      <c r="AO222" s="2"/>
      <c r="AP222" s="2"/>
      <c r="AQ222" s="2"/>
      <c r="AR222" s="56"/>
      <c r="AS222" s="2044"/>
      <c r="AX222" s="55"/>
      <c r="AY222" s="59"/>
      <c r="AZ222" s="59"/>
      <c r="BA222" s="59"/>
      <c r="BB222" s="55"/>
      <c r="BC222" s="59"/>
      <c r="BD222" s="59"/>
      <c r="BE222" s="59"/>
      <c r="BF222" s="55"/>
      <c r="BG222" s="56"/>
      <c r="BH222" s="56"/>
      <c r="BI222" s="56"/>
      <c r="BJ222" s="61"/>
      <c r="BK222" s="55"/>
      <c r="BL222" s="59"/>
      <c r="BM222" s="59"/>
      <c r="BN222" s="59"/>
      <c r="BX222" s="61"/>
      <c r="BZ222" s="60"/>
      <c r="CA222" s="61"/>
      <c r="CB222" s="61"/>
      <c r="CC222" s="56"/>
      <c r="CD222" s="56"/>
      <c r="CE222" s="56"/>
    </row>
    <row r="223" spans="1:83" ht="14.25" customHeight="1" x14ac:dyDescent="0.15">
      <c r="A223" s="250" t="s">
        <v>26</v>
      </c>
      <c r="B223" s="1997" t="s">
        <v>93</v>
      </c>
      <c r="C223" s="598">
        <v>3771.7020000000002</v>
      </c>
      <c r="D223" s="599">
        <v>4083.5859999999998</v>
      </c>
      <c r="E223" s="600">
        <v>3816.2660000000001</v>
      </c>
      <c r="F223" s="601">
        <v>3709.2759999999998</v>
      </c>
      <c r="G223" s="599">
        <v>2482.029</v>
      </c>
      <c r="H223" s="191">
        <v>2428.9229999999998</v>
      </c>
      <c r="I223" s="602">
        <v>1910.482</v>
      </c>
      <c r="J223" s="599">
        <v>1592.529</v>
      </c>
      <c r="K223" s="600">
        <v>2141.4290000000001</v>
      </c>
      <c r="L223" s="602">
        <v>1957.2809999999999</v>
      </c>
      <c r="M223" s="603">
        <v>1836.9069999999999</v>
      </c>
      <c r="N223" s="600">
        <v>2209.308</v>
      </c>
      <c r="O223" s="602">
        <v>1913.14</v>
      </c>
      <c r="P223" s="599">
        <v>2122.7109999999998</v>
      </c>
      <c r="Q223" s="604">
        <v>2441.2150000000001</v>
      </c>
      <c r="R223" s="601">
        <v>1491.404</v>
      </c>
      <c r="S223" s="599">
        <v>459.36099999999999</v>
      </c>
      <c r="T223" s="600">
        <v>202.59700000000001</v>
      </c>
      <c r="U223" s="601">
        <v>26.204999999999998</v>
      </c>
      <c r="V223" s="553">
        <v>14.047000000000001</v>
      </c>
      <c r="W223" s="605">
        <v>15.507999999999999</v>
      </c>
      <c r="X223" s="601">
        <v>3.5209999999999999</v>
      </c>
      <c r="Y223" s="603">
        <v>5.57</v>
      </c>
      <c r="Z223" s="604">
        <v>28.984000000000002</v>
      </c>
      <c r="AA223" s="601">
        <v>0.59599999999999997</v>
      </c>
      <c r="AB223" s="603">
        <v>4.9800000000000004</v>
      </c>
      <c r="AC223" s="600">
        <v>0.54100000000000004</v>
      </c>
      <c r="AD223" s="602">
        <v>7.2110000000000003</v>
      </c>
      <c r="AE223" s="603">
        <v>348.238</v>
      </c>
      <c r="AF223" s="600">
        <v>1985.752</v>
      </c>
      <c r="AG223" s="602">
        <v>3469.0610000000001</v>
      </c>
      <c r="AH223" s="599">
        <v>1985.752</v>
      </c>
      <c r="AI223" s="600">
        <v>4589.1239999999998</v>
      </c>
      <c r="AJ223" s="602">
        <v>4996.2700000000004</v>
      </c>
      <c r="AK223" s="599">
        <v>4795.9579999999996</v>
      </c>
      <c r="AL223" s="606">
        <v>5522.8230000000003</v>
      </c>
      <c r="AO223" s="55"/>
      <c r="AP223" s="56"/>
      <c r="AQ223" s="2"/>
      <c r="AR223" s="2"/>
      <c r="AS223" s="59"/>
      <c r="AX223" s="55"/>
      <c r="AY223" s="59"/>
      <c r="AZ223" s="59"/>
      <c r="BA223" s="59"/>
      <c r="BB223" s="55"/>
      <c r="BC223" s="59"/>
      <c r="BD223" s="59"/>
      <c r="BE223" s="59"/>
      <c r="BF223" s="55"/>
      <c r="BG223" s="56"/>
      <c r="BH223" s="56"/>
      <c r="BI223" s="56"/>
      <c r="BJ223" s="61"/>
      <c r="BK223" s="55"/>
      <c r="BL223" s="59"/>
      <c r="BM223" s="59"/>
      <c r="BN223" s="59"/>
      <c r="BY223" s="252"/>
      <c r="BZ223" s="3"/>
      <c r="CB223" s="61"/>
      <c r="CC223" s="56"/>
      <c r="CD223" s="56"/>
      <c r="CE223" s="56"/>
    </row>
    <row r="224" spans="1:83" ht="14.25" customHeight="1" x14ac:dyDescent="0.15">
      <c r="A224" s="184" t="s">
        <v>160</v>
      </c>
      <c r="B224" s="1998" t="s">
        <v>94</v>
      </c>
      <c r="C224" s="607">
        <v>263958.277</v>
      </c>
      <c r="D224" s="608">
        <v>221914.095</v>
      </c>
      <c r="E224" s="609">
        <v>189865.08600000001</v>
      </c>
      <c r="F224" s="610">
        <v>153284.26800000001</v>
      </c>
      <c r="G224" s="608">
        <v>105899.16</v>
      </c>
      <c r="H224" s="251">
        <v>134853.37299999999</v>
      </c>
      <c r="I224" s="611">
        <v>137406.50899999999</v>
      </c>
      <c r="J224" s="608">
        <v>135163.495</v>
      </c>
      <c r="K224" s="609">
        <v>318109.78700000001</v>
      </c>
      <c r="L224" s="611">
        <v>314034.12199999997</v>
      </c>
      <c r="M224" s="612">
        <v>342827.99900000001</v>
      </c>
      <c r="N224" s="609">
        <v>467316.74400000001</v>
      </c>
      <c r="O224" s="194">
        <v>315113.69900000002</v>
      </c>
      <c r="P224" s="608">
        <v>148761.033</v>
      </c>
      <c r="Q224" s="613">
        <v>204055.89499999999</v>
      </c>
      <c r="R224" s="610">
        <v>94350.048999999999</v>
      </c>
      <c r="S224" s="608">
        <v>24958.762999999999</v>
      </c>
      <c r="T224" s="609">
        <v>14376.174999999999</v>
      </c>
      <c r="U224" s="610">
        <v>2431.3989999999999</v>
      </c>
      <c r="V224" s="554">
        <v>1476.011</v>
      </c>
      <c r="W224" s="614">
        <v>2448.7159999999999</v>
      </c>
      <c r="X224" s="610">
        <v>449.11099999999999</v>
      </c>
      <c r="Y224" s="612">
        <v>571.65200000000004</v>
      </c>
      <c r="Z224" s="613">
        <v>2516.6959999999999</v>
      </c>
      <c r="AA224" s="610">
        <v>62.054000000000002</v>
      </c>
      <c r="AB224" s="608">
        <v>626.11400000000003</v>
      </c>
      <c r="AC224" s="609">
        <v>158.285</v>
      </c>
      <c r="AD224" s="611">
        <v>835.14200000000005</v>
      </c>
      <c r="AE224" s="612">
        <v>15039.692999999999</v>
      </c>
      <c r="AF224" s="609">
        <v>71216.875</v>
      </c>
      <c r="AG224" s="611">
        <v>117987.617</v>
      </c>
      <c r="AH224" s="608">
        <v>71216.875</v>
      </c>
      <c r="AI224" s="609">
        <v>126046.379</v>
      </c>
      <c r="AJ224" s="611">
        <v>114374.07799999999</v>
      </c>
      <c r="AK224" s="608">
        <v>123350.925</v>
      </c>
      <c r="AL224" s="615">
        <v>198969.79</v>
      </c>
      <c r="AO224" s="2"/>
      <c r="AP224" s="2"/>
      <c r="AQ224" s="56"/>
      <c r="AR224" s="2"/>
      <c r="AS224" s="59"/>
      <c r="AX224" s="55"/>
      <c r="AY224" s="59"/>
      <c r="AZ224" s="59"/>
      <c r="BA224" s="59"/>
      <c r="BB224" s="55"/>
      <c r="BC224" s="59"/>
      <c r="BD224" s="59"/>
      <c r="BE224" s="59"/>
      <c r="BF224" s="55"/>
      <c r="BG224" s="56"/>
      <c r="BH224" s="56"/>
      <c r="BI224" s="56"/>
      <c r="BJ224" s="61"/>
      <c r="BK224" s="55"/>
      <c r="BL224" s="59"/>
      <c r="BM224" s="59"/>
      <c r="BN224" s="59"/>
      <c r="BY224" s="252"/>
      <c r="BZ224" s="3"/>
      <c r="CB224" s="61"/>
      <c r="CC224" s="56"/>
      <c r="CD224" s="56"/>
      <c r="CE224" s="56"/>
    </row>
    <row r="225" spans="1:87" ht="14.25" customHeight="1" x14ac:dyDescent="0.15">
      <c r="A225" s="186" t="s">
        <v>160</v>
      </c>
      <c r="B225" s="2000" t="s">
        <v>96</v>
      </c>
      <c r="C225" s="616">
        <v>70</v>
      </c>
      <c r="D225" s="617">
        <v>54</v>
      </c>
      <c r="E225" s="618">
        <v>50</v>
      </c>
      <c r="F225" s="619">
        <v>41</v>
      </c>
      <c r="G225" s="617">
        <v>43</v>
      </c>
      <c r="H225" s="187">
        <v>56</v>
      </c>
      <c r="I225" s="262">
        <v>72</v>
      </c>
      <c r="J225" s="617">
        <v>85</v>
      </c>
      <c r="K225" s="618">
        <v>149</v>
      </c>
      <c r="L225" s="262">
        <v>160</v>
      </c>
      <c r="M225" s="617">
        <v>187</v>
      </c>
      <c r="N225" s="618">
        <v>212</v>
      </c>
      <c r="O225" s="262">
        <v>165</v>
      </c>
      <c r="P225" s="617">
        <v>70</v>
      </c>
      <c r="Q225" s="621">
        <v>84</v>
      </c>
      <c r="R225" s="262">
        <v>63</v>
      </c>
      <c r="S225" s="617">
        <v>54</v>
      </c>
      <c r="T225" s="618">
        <v>71</v>
      </c>
      <c r="U225" s="619">
        <v>93</v>
      </c>
      <c r="V225" s="199">
        <v>105</v>
      </c>
      <c r="W225" s="621">
        <v>158</v>
      </c>
      <c r="X225" s="619">
        <v>128</v>
      </c>
      <c r="Y225" s="620">
        <v>103</v>
      </c>
      <c r="Z225" s="621">
        <v>87</v>
      </c>
      <c r="AA225" s="619">
        <v>104</v>
      </c>
      <c r="AB225" s="617">
        <v>126</v>
      </c>
      <c r="AC225" s="618">
        <v>293</v>
      </c>
      <c r="AD225" s="262">
        <v>116</v>
      </c>
      <c r="AE225" s="620">
        <v>43</v>
      </c>
      <c r="AF225" s="618">
        <v>36</v>
      </c>
      <c r="AG225" s="262">
        <v>34</v>
      </c>
      <c r="AH225" s="617">
        <v>36</v>
      </c>
      <c r="AI225" s="618">
        <v>27</v>
      </c>
      <c r="AJ225" s="262">
        <v>23</v>
      </c>
      <c r="AK225" s="617">
        <v>26</v>
      </c>
      <c r="AL225" s="622">
        <v>36</v>
      </c>
      <c r="AO225" s="2"/>
      <c r="AP225" s="2"/>
      <c r="AQ225" s="2"/>
      <c r="AR225" s="56"/>
      <c r="AS225" s="2044"/>
      <c r="AX225" s="55"/>
      <c r="AY225" s="59"/>
      <c r="AZ225" s="59"/>
      <c r="BA225" s="59"/>
      <c r="BB225" s="55"/>
      <c r="BC225" s="59"/>
      <c r="BD225" s="59"/>
      <c r="BE225" s="59"/>
      <c r="BF225" s="55"/>
      <c r="BG225" s="56"/>
      <c r="BH225" s="56"/>
      <c r="BI225" s="56"/>
      <c r="BJ225" s="61"/>
      <c r="BK225" s="55"/>
      <c r="BL225" s="59"/>
      <c r="BM225" s="59"/>
      <c r="BN225" s="59"/>
      <c r="BY225" s="252"/>
      <c r="BZ225" s="3"/>
      <c r="CB225" s="61"/>
      <c r="CC225" s="56"/>
      <c r="CD225" s="56"/>
      <c r="CE225" s="56"/>
    </row>
    <row r="226" spans="1:87" ht="14.25" customHeight="1" x14ac:dyDescent="0.15">
      <c r="A226" s="250" t="s">
        <v>27</v>
      </c>
      <c r="B226" s="1997" t="s">
        <v>93</v>
      </c>
      <c r="C226" s="598">
        <v>181.827</v>
      </c>
      <c r="D226" s="599">
        <v>206.65700000000001</v>
      </c>
      <c r="E226" s="600">
        <v>225.71700000000001</v>
      </c>
      <c r="F226" s="601">
        <v>223.95</v>
      </c>
      <c r="G226" s="599">
        <v>219.08500000000001</v>
      </c>
      <c r="H226" s="191">
        <v>246.77199999999999</v>
      </c>
      <c r="I226" s="602">
        <v>245.191</v>
      </c>
      <c r="J226" s="599">
        <v>235.41300000000001</v>
      </c>
      <c r="K226" s="600">
        <v>303.839</v>
      </c>
      <c r="L226" s="602">
        <v>257.02100000000002</v>
      </c>
      <c r="M226" s="603">
        <v>247.60599999999999</v>
      </c>
      <c r="N226" s="600">
        <v>300.41000000000003</v>
      </c>
      <c r="O226" s="602">
        <v>279.339</v>
      </c>
      <c r="P226" s="599">
        <v>306.51299999999998</v>
      </c>
      <c r="Q226" s="604">
        <v>312.61399999999998</v>
      </c>
      <c r="R226" s="601">
        <v>269.31299999999999</v>
      </c>
      <c r="S226" s="599">
        <v>273.51499999999999</v>
      </c>
      <c r="T226" s="600">
        <v>200.679</v>
      </c>
      <c r="U226" s="601">
        <v>190.33500000000001</v>
      </c>
      <c r="V226" s="553">
        <v>187.965</v>
      </c>
      <c r="W226" s="605">
        <v>227.53</v>
      </c>
      <c r="X226" s="601">
        <v>182.369</v>
      </c>
      <c r="Y226" s="603">
        <v>328.90899999999999</v>
      </c>
      <c r="Z226" s="604">
        <v>307.24099999999999</v>
      </c>
      <c r="AA226" s="601">
        <v>252.518</v>
      </c>
      <c r="AB226" s="603">
        <v>224.89599999999999</v>
      </c>
      <c r="AC226" s="600">
        <v>202.85400000000001</v>
      </c>
      <c r="AD226" s="602">
        <v>268.63900000000001</v>
      </c>
      <c r="AE226" s="603">
        <v>208.52799999999999</v>
      </c>
      <c r="AF226" s="600">
        <v>273.053</v>
      </c>
      <c r="AG226" s="602">
        <v>276.96699999999998</v>
      </c>
      <c r="AH226" s="599">
        <v>273.053</v>
      </c>
      <c r="AI226" s="600">
        <v>243.49100000000001</v>
      </c>
      <c r="AJ226" s="602">
        <v>195.642</v>
      </c>
      <c r="AK226" s="599">
        <v>187.28800000000001</v>
      </c>
      <c r="AL226" s="606">
        <v>203.31100000000001</v>
      </c>
      <c r="AO226" s="55"/>
      <c r="AP226" s="56"/>
      <c r="AQ226" s="2"/>
      <c r="AR226" s="2"/>
      <c r="AS226" s="59"/>
      <c r="AX226" s="55"/>
      <c r="AY226" s="59"/>
      <c r="AZ226" s="59"/>
      <c r="BA226" s="59"/>
      <c r="BB226" s="55"/>
      <c r="BC226" s="59"/>
      <c r="BD226" s="59"/>
      <c r="BE226" s="59"/>
      <c r="BF226" s="55"/>
      <c r="BG226" s="56"/>
      <c r="BH226" s="56"/>
      <c r="BI226" s="56"/>
      <c r="BJ226" s="61"/>
      <c r="BK226" s="55"/>
      <c r="BL226" s="59"/>
      <c r="BM226" s="59"/>
      <c r="BN226" s="59"/>
      <c r="BQ226" s="5"/>
      <c r="BR226" s="5"/>
      <c r="BS226" s="5"/>
      <c r="BU226" s="5"/>
      <c r="BV226" s="5"/>
      <c r="BW226" s="59"/>
      <c r="BX226" s="61"/>
      <c r="BY226" s="252"/>
      <c r="BZ226" s="3"/>
      <c r="CA226" s="61"/>
    </row>
    <row r="227" spans="1:87" ht="14.25" customHeight="1" x14ac:dyDescent="0.15">
      <c r="A227" s="184" t="s">
        <v>161</v>
      </c>
      <c r="B227" s="1998" t="s">
        <v>94</v>
      </c>
      <c r="C227" s="607">
        <v>105780.997</v>
      </c>
      <c r="D227" s="608">
        <v>77385.084000000003</v>
      </c>
      <c r="E227" s="609">
        <v>77014.096999999994</v>
      </c>
      <c r="F227" s="610">
        <v>66180.357999999993</v>
      </c>
      <c r="G227" s="608">
        <v>66191.320000000007</v>
      </c>
      <c r="H227" s="251">
        <v>54065.892</v>
      </c>
      <c r="I227" s="611">
        <v>53897.536999999997</v>
      </c>
      <c r="J227" s="608">
        <v>53753.135000000002</v>
      </c>
      <c r="K227" s="609">
        <v>105195.215</v>
      </c>
      <c r="L227" s="611">
        <v>95149.338000000003</v>
      </c>
      <c r="M227" s="612">
        <v>105988.083</v>
      </c>
      <c r="N227" s="609">
        <v>106201.751</v>
      </c>
      <c r="O227" s="194">
        <v>76371.417000000001</v>
      </c>
      <c r="P227" s="608">
        <v>52160.606</v>
      </c>
      <c r="Q227" s="613">
        <v>57079.432999999997</v>
      </c>
      <c r="R227" s="610">
        <v>50212.29</v>
      </c>
      <c r="S227" s="608">
        <v>52073.534</v>
      </c>
      <c r="T227" s="609">
        <v>64125.944000000003</v>
      </c>
      <c r="U227" s="610">
        <v>68416.512000000002</v>
      </c>
      <c r="V227" s="554">
        <v>87934.705000000002</v>
      </c>
      <c r="W227" s="614">
        <v>96290.2</v>
      </c>
      <c r="X227" s="610">
        <v>78272.697</v>
      </c>
      <c r="Y227" s="612">
        <v>88016.418999999994</v>
      </c>
      <c r="Z227" s="613">
        <v>75286.354000000007</v>
      </c>
      <c r="AA227" s="610">
        <v>79932.653000000006</v>
      </c>
      <c r="AB227" s="608">
        <v>83928.096000000005</v>
      </c>
      <c r="AC227" s="609">
        <v>69140.293999999994</v>
      </c>
      <c r="AD227" s="611">
        <v>107250.712</v>
      </c>
      <c r="AE227" s="612">
        <v>70881.014999999999</v>
      </c>
      <c r="AF227" s="609">
        <v>94005.534</v>
      </c>
      <c r="AG227" s="611">
        <v>66840.956999999995</v>
      </c>
      <c r="AH227" s="608">
        <v>94005.534</v>
      </c>
      <c r="AI227" s="609">
        <v>30698.649000000001</v>
      </c>
      <c r="AJ227" s="611">
        <v>29599.148000000001</v>
      </c>
      <c r="AK227" s="608">
        <v>37349.665999999997</v>
      </c>
      <c r="AL227" s="615">
        <v>73343.911999999997</v>
      </c>
      <c r="AO227" s="2"/>
      <c r="AP227" s="2"/>
      <c r="AQ227" s="56"/>
      <c r="AR227" s="2"/>
      <c r="AS227" s="59"/>
      <c r="AX227" s="55"/>
      <c r="AY227" s="59"/>
      <c r="AZ227" s="59"/>
      <c r="BA227" s="59"/>
      <c r="BB227" s="55"/>
      <c r="BC227" s="59"/>
      <c r="BD227" s="59"/>
      <c r="BE227" s="59"/>
      <c r="BG227" s="56"/>
      <c r="BH227" s="56"/>
      <c r="BI227" s="56"/>
      <c r="BJ227" s="61"/>
      <c r="BK227" s="55"/>
      <c r="BL227" s="59"/>
      <c r="BM227" s="59"/>
      <c r="BN227" s="59"/>
    </row>
    <row r="228" spans="1:87" ht="14.25" customHeight="1" x14ac:dyDescent="0.15">
      <c r="A228" s="186" t="s">
        <v>161</v>
      </c>
      <c r="B228" s="2000" t="s">
        <v>96</v>
      </c>
      <c r="C228" s="616">
        <v>582</v>
      </c>
      <c r="D228" s="617">
        <v>374</v>
      </c>
      <c r="E228" s="618">
        <v>341</v>
      </c>
      <c r="F228" s="619">
        <v>296</v>
      </c>
      <c r="G228" s="617">
        <v>302</v>
      </c>
      <c r="H228" s="187">
        <v>219</v>
      </c>
      <c r="I228" s="262">
        <v>220</v>
      </c>
      <c r="J228" s="617">
        <v>228</v>
      </c>
      <c r="K228" s="618">
        <v>346</v>
      </c>
      <c r="L228" s="262">
        <v>370</v>
      </c>
      <c r="M228" s="617">
        <v>428</v>
      </c>
      <c r="N228" s="618">
        <v>354</v>
      </c>
      <c r="O228" s="262">
        <v>273</v>
      </c>
      <c r="P228" s="617">
        <v>170</v>
      </c>
      <c r="Q228" s="621">
        <v>183</v>
      </c>
      <c r="R228" s="262">
        <v>186</v>
      </c>
      <c r="S228" s="617">
        <v>190</v>
      </c>
      <c r="T228" s="618">
        <v>320</v>
      </c>
      <c r="U228" s="619">
        <v>359</v>
      </c>
      <c r="V228" s="199">
        <v>468</v>
      </c>
      <c r="W228" s="621">
        <v>423</v>
      </c>
      <c r="X228" s="619">
        <v>429</v>
      </c>
      <c r="Y228" s="620">
        <v>268</v>
      </c>
      <c r="Z228" s="621">
        <v>245</v>
      </c>
      <c r="AA228" s="619">
        <v>317</v>
      </c>
      <c r="AB228" s="617">
        <v>373</v>
      </c>
      <c r="AC228" s="618">
        <v>341</v>
      </c>
      <c r="AD228" s="262">
        <v>399</v>
      </c>
      <c r="AE228" s="620">
        <v>340</v>
      </c>
      <c r="AF228" s="618">
        <v>344</v>
      </c>
      <c r="AG228" s="262">
        <v>241</v>
      </c>
      <c r="AH228" s="617">
        <v>344</v>
      </c>
      <c r="AI228" s="618">
        <v>126</v>
      </c>
      <c r="AJ228" s="262">
        <v>151</v>
      </c>
      <c r="AK228" s="617">
        <v>199</v>
      </c>
      <c r="AL228" s="622">
        <v>361</v>
      </c>
      <c r="AO228" s="2"/>
      <c r="AP228" s="2"/>
      <c r="AQ228" s="2"/>
      <c r="AR228" s="56"/>
      <c r="AS228" s="2044"/>
      <c r="AX228" s="55"/>
      <c r="AY228" s="59"/>
      <c r="AZ228" s="59"/>
      <c r="BA228" s="59"/>
      <c r="BB228" s="55"/>
      <c r="BC228" s="59"/>
      <c r="BD228" s="59"/>
      <c r="BE228" s="59"/>
      <c r="BF228" s="55"/>
      <c r="BG228" s="56"/>
      <c r="BH228" s="56"/>
      <c r="BI228" s="56"/>
      <c r="BJ228" s="61"/>
      <c r="BK228" s="55"/>
      <c r="BL228" s="59"/>
      <c r="BM228" s="59"/>
      <c r="BN228" s="59"/>
    </row>
    <row r="229" spans="1:87" ht="14.25" customHeight="1" x14ac:dyDescent="0.15">
      <c r="A229" s="250" t="s">
        <v>28</v>
      </c>
      <c r="B229" s="1997" t="s">
        <v>93</v>
      </c>
      <c r="C229" s="598">
        <v>88.177000000000007</v>
      </c>
      <c r="D229" s="599">
        <v>151.976</v>
      </c>
      <c r="E229" s="600">
        <v>174.983</v>
      </c>
      <c r="F229" s="601">
        <v>182.083</v>
      </c>
      <c r="G229" s="599">
        <v>146.511</v>
      </c>
      <c r="H229" s="191">
        <v>202.78800000000001</v>
      </c>
      <c r="I229" s="602">
        <v>188.18700000000001</v>
      </c>
      <c r="J229" s="599">
        <v>163.83600000000001</v>
      </c>
      <c r="K229" s="600">
        <v>182.20500000000001</v>
      </c>
      <c r="L229" s="602">
        <v>195.499</v>
      </c>
      <c r="M229" s="603">
        <v>162.274</v>
      </c>
      <c r="N229" s="600">
        <v>187.86099999999999</v>
      </c>
      <c r="O229" s="602">
        <v>180.04499999999999</v>
      </c>
      <c r="P229" s="599">
        <v>205.624</v>
      </c>
      <c r="Q229" s="604">
        <v>194.77199999999999</v>
      </c>
      <c r="R229" s="601">
        <v>151.798</v>
      </c>
      <c r="S229" s="599">
        <v>147.24600000000001</v>
      </c>
      <c r="T229" s="600">
        <v>102.66500000000001</v>
      </c>
      <c r="U229" s="601">
        <v>101.401</v>
      </c>
      <c r="V229" s="553">
        <v>77.128</v>
      </c>
      <c r="W229" s="605">
        <v>69.831999999999994</v>
      </c>
      <c r="X229" s="601">
        <v>40.868000000000002</v>
      </c>
      <c r="Y229" s="603">
        <v>43.49</v>
      </c>
      <c r="Z229" s="604">
        <v>36.854999999999997</v>
      </c>
      <c r="AA229" s="601">
        <v>25.308</v>
      </c>
      <c r="AB229" s="603">
        <v>23.904</v>
      </c>
      <c r="AC229" s="600">
        <v>41.746000000000002</v>
      </c>
      <c r="AD229" s="602">
        <v>75.266999999999996</v>
      </c>
      <c r="AE229" s="603">
        <v>87.599000000000004</v>
      </c>
      <c r="AF229" s="600">
        <v>115.137</v>
      </c>
      <c r="AG229" s="602">
        <v>130.36099999999999</v>
      </c>
      <c r="AH229" s="599">
        <v>115.137</v>
      </c>
      <c r="AI229" s="600">
        <v>174.21199999999999</v>
      </c>
      <c r="AJ229" s="602">
        <v>123.87</v>
      </c>
      <c r="AK229" s="599">
        <v>136.07400000000001</v>
      </c>
      <c r="AL229" s="606">
        <v>148.50399999999999</v>
      </c>
      <c r="AO229" s="55"/>
      <c r="AP229" s="56"/>
      <c r="AQ229" s="2"/>
      <c r="AR229" s="2"/>
      <c r="AS229" s="59"/>
      <c r="AX229" s="59"/>
      <c r="AY229" s="59"/>
      <c r="AZ229" s="59"/>
      <c r="BA229" s="55"/>
      <c r="BB229" s="56"/>
      <c r="BC229" s="56"/>
      <c r="BD229" s="56"/>
      <c r="BE229" s="61"/>
      <c r="BF229" s="55"/>
      <c r="BG229" s="59"/>
      <c r="BH229" s="59"/>
      <c r="BI229" s="59"/>
      <c r="BL229" s="5"/>
      <c r="BM229" s="5"/>
      <c r="BN229" s="5"/>
      <c r="BP229" s="5"/>
      <c r="BQ229" s="5"/>
      <c r="BR229" s="59"/>
    </row>
    <row r="230" spans="1:87" ht="14.25" customHeight="1" x14ac:dyDescent="0.15">
      <c r="A230" s="184" t="s">
        <v>162</v>
      </c>
      <c r="B230" s="1998" t="s">
        <v>94</v>
      </c>
      <c r="C230" s="607">
        <v>60404.652000000002</v>
      </c>
      <c r="D230" s="608">
        <v>71122.293000000005</v>
      </c>
      <c r="E230" s="609">
        <v>83406.626000000004</v>
      </c>
      <c r="F230" s="610">
        <v>71634.972999999998</v>
      </c>
      <c r="G230" s="608">
        <v>69626.411999999997</v>
      </c>
      <c r="H230" s="251">
        <v>72800.039000000004</v>
      </c>
      <c r="I230" s="611">
        <v>81761.043000000005</v>
      </c>
      <c r="J230" s="608">
        <v>71530.296000000002</v>
      </c>
      <c r="K230" s="609">
        <v>119495.39599999999</v>
      </c>
      <c r="L230" s="611">
        <v>106619.564</v>
      </c>
      <c r="M230" s="612">
        <v>99067.104000000007</v>
      </c>
      <c r="N230" s="609">
        <v>102722.55499999999</v>
      </c>
      <c r="O230" s="194">
        <v>84396.922999999995</v>
      </c>
      <c r="P230" s="608">
        <v>75574.585000000006</v>
      </c>
      <c r="Q230" s="613">
        <v>86084.667000000001</v>
      </c>
      <c r="R230" s="610">
        <v>71888.357000000004</v>
      </c>
      <c r="S230" s="608">
        <v>66477.165999999997</v>
      </c>
      <c r="T230" s="609">
        <v>55469.739000000001</v>
      </c>
      <c r="U230" s="610">
        <v>51103.065999999999</v>
      </c>
      <c r="V230" s="554">
        <v>53332.972999999998</v>
      </c>
      <c r="W230" s="614">
        <v>49875.442999999999</v>
      </c>
      <c r="X230" s="610">
        <v>29941.771000000001</v>
      </c>
      <c r="Y230" s="612">
        <v>31149.002</v>
      </c>
      <c r="Z230" s="613">
        <v>26582.917000000001</v>
      </c>
      <c r="AA230" s="610">
        <v>19630.851999999999</v>
      </c>
      <c r="AB230" s="608">
        <v>24453.092000000001</v>
      </c>
      <c r="AC230" s="609">
        <v>32526.940999999999</v>
      </c>
      <c r="AD230" s="611">
        <v>50219.756000000001</v>
      </c>
      <c r="AE230" s="612">
        <v>50593.985000000001</v>
      </c>
      <c r="AF230" s="609">
        <v>72544.652000000002</v>
      </c>
      <c r="AG230" s="611">
        <v>65572.152000000002</v>
      </c>
      <c r="AH230" s="608">
        <v>72544.652000000002</v>
      </c>
      <c r="AI230" s="609">
        <v>51111.883999999998</v>
      </c>
      <c r="AJ230" s="611">
        <v>41125.980000000003</v>
      </c>
      <c r="AK230" s="608">
        <v>54201.502</v>
      </c>
      <c r="AL230" s="615">
        <v>89881.203999999998</v>
      </c>
      <c r="AQ230" s="56"/>
      <c r="AR230" s="2"/>
      <c r="AS230" s="59"/>
      <c r="AX230" s="59"/>
      <c r="AY230" s="59"/>
      <c r="AZ230" s="59"/>
      <c r="BA230" s="55"/>
      <c r="BB230" s="56"/>
      <c r="BC230" s="56"/>
      <c r="BD230" s="56"/>
      <c r="BE230" s="61"/>
      <c r="BF230" s="55"/>
      <c r="BG230" s="59"/>
      <c r="BH230" s="59"/>
      <c r="BI230" s="59"/>
      <c r="BS230" s="56"/>
      <c r="BT230" s="56"/>
      <c r="BU230" s="56"/>
    </row>
    <row r="231" spans="1:87" ht="14.25" customHeight="1" x14ac:dyDescent="0.15">
      <c r="A231" s="186" t="s">
        <v>162</v>
      </c>
      <c r="B231" s="2000" t="s">
        <v>96</v>
      </c>
      <c r="C231" s="616">
        <v>685</v>
      </c>
      <c r="D231" s="617">
        <v>468</v>
      </c>
      <c r="E231" s="618">
        <v>477</v>
      </c>
      <c r="F231" s="619">
        <v>393</v>
      </c>
      <c r="G231" s="617">
        <v>475</v>
      </c>
      <c r="H231" s="187">
        <v>359</v>
      </c>
      <c r="I231" s="262">
        <v>434</v>
      </c>
      <c r="J231" s="617">
        <v>437</v>
      </c>
      <c r="K231" s="618">
        <v>656</v>
      </c>
      <c r="L231" s="262">
        <v>545</v>
      </c>
      <c r="M231" s="617">
        <v>610</v>
      </c>
      <c r="N231" s="618">
        <v>547</v>
      </c>
      <c r="O231" s="262">
        <v>469</v>
      </c>
      <c r="P231" s="617">
        <v>368</v>
      </c>
      <c r="Q231" s="621">
        <v>442</v>
      </c>
      <c r="R231" s="262">
        <v>474</v>
      </c>
      <c r="S231" s="617">
        <v>451</v>
      </c>
      <c r="T231" s="618">
        <v>540</v>
      </c>
      <c r="U231" s="619">
        <v>504</v>
      </c>
      <c r="V231" s="199">
        <v>691</v>
      </c>
      <c r="W231" s="621">
        <v>714</v>
      </c>
      <c r="X231" s="619">
        <v>733</v>
      </c>
      <c r="Y231" s="620">
        <v>716</v>
      </c>
      <c r="Z231" s="621">
        <v>721</v>
      </c>
      <c r="AA231" s="619">
        <v>776</v>
      </c>
      <c r="AB231" s="617">
        <v>1023</v>
      </c>
      <c r="AC231" s="618">
        <v>779</v>
      </c>
      <c r="AD231" s="262">
        <v>667</v>
      </c>
      <c r="AE231" s="620">
        <v>578</v>
      </c>
      <c r="AF231" s="618">
        <v>630</v>
      </c>
      <c r="AG231" s="262">
        <v>503</v>
      </c>
      <c r="AH231" s="617">
        <v>630</v>
      </c>
      <c r="AI231" s="618">
        <v>293</v>
      </c>
      <c r="AJ231" s="262">
        <v>332</v>
      </c>
      <c r="AK231" s="617">
        <v>398</v>
      </c>
      <c r="AL231" s="622">
        <v>605</v>
      </c>
      <c r="AR231" s="56"/>
      <c r="AS231" s="2044"/>
      <c r="AX231" s="59"/>
      <c r="AY231" s="59"/>
      <c r="AZ231" s="59"/>
    </row>
    <row r="232" spans="1:87" ht="14.25" customHeight="1" x14ac:dyDescent="0.15">
      <c r="A232" s="250" t="s">
        <v>29</v>
      </c>
      <c r="B232" s="1997" t="s">
        <v>93</v>
      </c>
      <c r="C232" s="598">
        <v>274.46699999999998</v>
      </c>
      <c r="D232" s="599">
        <v>474.60500000000002</v>
      </c>
      <c r="E232" s="600">
        <v>502.2</v>
      </c>
      <c r="F232" s="601">
        <v>336.94799999999998</v>
      </c>
      <c r="G232" s="599">
        <v>274.83699999999999</v>
      </c>
      <c r="H232" s="191">
        <v>223.435</v>
      </c>
      <c r="I232" s="602">
        <v>228.53899999999999</v>
      </c>
      <c r="J232" s="599">
        <v>228.517</v>
      </c>
      <c r="K232" s="600">
        <v>303.79000000000002</v>
      </c>
      <c r="L232" s="602">
        <v>199.59899999999999</v>
      </c>
      <c r="M232" s="603">
        <v>188.30600000000001</v>
      </c>
      <c r="N232" s="600">
        <v>200.358</v>
      </c>
      <c r="O232" s="602">
        <v>296.44</v>
      </c>
      <c r="P232" s="599">
        <v>661.923</v>
      </c>
      <c r="Q232" s="604">
        <v>888.98699999999997</v>
      </c>
      <c r="R232" s="601">
        <v>872.447</v>
      </c>
      <c r="S232" s="599">
        <v>864.59400000000005</v>
      </c>
      <c r="T232" s="600">
        <v>704.59199999999998</v>
      </c>
      <c r="U232" s="601">
        <v>608.53300000000002</v>
      </c>
      <c r="V232" s="553">
        <v>548.57399999999996</v>
      </c>
      <c r="W232" s="605">
        <v>496.35300000000001</v>
      </c>
      <c r="X232" s="601">
        <v>369.32</v>
      </c>
      <c r="Y232" s="603">
        <v>279.51299999999998</v>
      </c>
      <c r="Z232" s="604">
        <v>248.00200000000001</v>
      </c>
      <c r="AA232" s="601">
        <v>106.63500000000001</v>
      </c>
      <c r="AB232" s="603">
        <v>103.657</v>
      </c>
      <c r="AC232" s="600">
        <v>88.344999999999999</v>
      </c>
      <c r="AD232" s="602">
        <v>152.215</v>
      </c>
      <c r="AE232" s="603">
        <v>94.594999999999999</v>
      </c>
      <c r="AF232" s="600">
        <v>158.94200000000001</v>
      </c>
      <c r="AG232" s="602">
        <v>140.78800000000001</v>
      </c>
      <c r="AH232" s="599">
        <v>158.94200000000001</v>
      </c>
      <c r="AI232" s="600">
        <v>210.279</v>
      </c>
      <c r="AJ232" s="602">
        <v>278.62200000000001</v>
      </c>
      <c r="AK232" s="599">
        <v>412.83199999999999</v>
      </c>
      <c r="AL232" s="606">
        <v>473.30099999999999</v>
      </c>
      <c r="AO232" s="55"/>
      <c r="AP232" s="56"/>
      <c r="AS232" s="59"/>
      <c r="AX232" s="55"/>
      <c r="AY232" s="59"/>
      <c r="AZ232" s="59"/>
      <c r="BA232" s="59"/>
    </row>
    <row r="233" spans="1:87" ht="14.25" customHeight="1" x14ac:dyDescent="0.15">
      <c r="A233" s="184" t="s">
        <v>163</v>
      </c>
      <c r="B233" s="1998" t="s">
        <v>94</v>
      </c>
      <c r="C233" s="607">
        <v>87794.478000000003</v>
      </c>
      <c r="D233" s="608">
        <v>94597.285000000003</v>
      </c>
      <c r="E233" s="609">
        <v>88201.854000000007</v>
      </c>
      <c r="F233" s="610">
        <v>56060.135999999999</v>
      </c>
      <c r="G233" s="608">
        <v>45438.442000000003</v>
      </c>
      <c r="H233" s="251">
        <v>40357.75</v>
      </c>
      <c r="I233" s="611">
        <v>43107.534</v>
      </c>
      <c r="J233" s="608">
        <v>39327.006000000001</v>
      </c>
      <c r="K233" s="609">
        <v>65464.874000000003</v>
      </c>
      <c r="L233" s="611">
        <v>51973.644</v>
      </c>
      <c r="M233" s="612">
        <v>44979.63</v>
      </c>
      <c r="N233" s="609">
        <v>77291.137000000002</v>
      </c>
      <c r="O233" s="194">
        <v>133586.535</v>
      </c>
      <c r="P233" s="608">
        <v>289994.21299999999</v>
      </c>
      <c r="Q233" s="613">
        <v>442111.033</v>
      </c>
      <c r="R233" s="610">
        <v>369872.15600000002</v>
      </c>
      <c r="S233" s="608">
        <v>349489.90600000002</v>
      </c>
      <c r="T233" s="609">
        <v>357749.28</v>
      </c>
      <c r="U233" s="610">
        <v>327396.91499999998</v>
      </c>
      <c r="V233" s="554">
        <v>352728.97</v>
      </c>
      <c r="W233" s="614">
        <v>241522.9</v>
      </c>
      <c r="X233" s="610">
        <v>138144.41500000001</v>
      </c>
      <c r="Y233" s="612">
        <v>80882.134999999995</v>
      </c>
      <c r="Z233" s="613">
        <v>47923.298999999999</v>
      </c>
      <c r="AA233" s="610">
        <v>24845.598000000002</v>
      </c>
      <c r="AB233" s="608">
        <v>32614.010999999999</v>
      </c>
      <c r="AC233" s="609">
        <v>32032.154999999999</v>
      </c>
      <c r="AD233" s="611">
        <v>54988.726999999999</v>
      </c>
      <c r="AE233" s="612">
        <v>34178.396000000001</v>
      </c>
      <c r="AF233" s="609">
        <v>51489.421999999999</v>
      </c>
      <c r="AG233" s="611">
        <v>43716.764000000003</v>
      </c>
      <c r="AH233" s="608">
        <v>51489.421999999999</v>
      </c>
      <c r="AI233" s="609">
        <v>50875.726999999999</v>
      </c>
      <c r="AJ233" s="611">
        <v>75671.275999999998</v>
      </c>
      <c r="AK233" s="608">
        <v>103133.496</v>
      </c>
      <c r="AL233" s="615">
        <v>167559.44899999999</v>
      </c>
      <c r="AO233" s="2"/>
      <c r="AP233" s="2"/>
      <c r="AQ233" s="56"/>
      <c r="AS233" s="59"/>
      <c r="AX233" s="55"/>
      <c r="AY233" s="59"/>
      <c r="AZ233" s="59"/>
      <c r="BA233" s="59"/>
    </row>
    <row r="234" spans="1:87" ht="14.25" customHeight="1" x14ac:dyDescent="0.15">
      <c r="A234" s="186" t="s">
        <v>163</v>
      </c>
      <c r="B234" s="2000" t="s">
        <v>96</v>
      </c>
      <c r="C234" s="616">
        <v>320</v>
      </c>
      <c r="D234" s="617">
        <v>199</v>
      </c>
      <c r="E234" s="618">
        <v>176</v>
      </c>
      <c r="F234" s="619">
        <v>166</v>
      </c>
      <c r="G234" s="617">
        <v>165</v>
      </c>
      <c r="H234" s="187">
        <v>181</v>
      </c>
      <c r="I234" s="262">
        <v>189</v>
      </c>
      <c r="J234" s="617">
        <v>172</v>
      </c>
      <c r="K234" s="618">
        <v>215</v>
      </c>
      <c r="L234" s="262">
        <v>260</v>
      </c>
      <c r="M234" s="617">
        <v>239</v>
      </c>
      <c r="N234" s="618">
        <v>386</v>
      </c>
      <c r="O234" s="262">
        <v>451</v>
      </c>
      <c r="P234" s="617">
        <v>438</v>
      </c>
      <c r="Q234" s="621">
        <v>497</v>
      </c>
      <c r="R234" s="262">
        <v>424</v>
      </c>
      <c r="S234" s="617">
        <v>404</v>
      </c>
      <c r="T234" s="618">
        <v>508</v>
      </c>
      <c r="U234" s="619">
        <v>538</v>
      </c>
      <c r="V234" s="199">
        <v>643</v>
      </c>
      <c r="W234" s="621">
        <v>487</v>
      </c>
      <c r="X234" s="619">
        <v>374</v>
      </c>
      <c r="Y234" s="620">
        <v>289</v>
      </c>
      <c r="Z234" s="621">
        <v>193</v>
      </c>
      <c r="AA234" s="619">
        <v>233</v>
      </c>
      <c r="AB234" s="617">
        <v>315</v>
      </c>
      <c r="AC234" s="618">
        <v>363</v>
      </c>
      <c r="AD234" s="262">
        <v>361</v>
      </c>
      <c r="AE234" s="620">
        <v>361</v>
      </c>
      <c r="AF234" s="618">
        <v>324</v>
      </c>
      <c r="AG234" s="262">
        <v>311</v>
      </c>
      <c r="AH234" s="617">
        <v>324</v>
      </c>
      <c r="AI234" s="618">
        <v>242</v>
      </c>
      <c r="AJ234" s="262">
        <v>272</v>
      </c>
      <c r="AK234" s="617">
        <v>250</v>
      </c>
      <c r="AL234" s="622">
        <v>354</v>
      </c>
      <c r="AO234" s="2"/>
      <c r="AP234" s="2"/>
      <c r="AQ234" s="2"/>
      <c r="AR234" s="56"/>
      <c r="AS234" s="2044"/>
      <c r="AX234" s="55"/>
      <c r="AY234" s="59"/>
      <c r="AZ234" s="59"/>
      <c r="BA234" s="59"/>
      <c r="BB234" s="56"/>
      <c r="BC234" s="56"/>
      <c r="BD234" s="56"/>
      <c r="BE234" s="61"/>
      <c r="BF234" s="55"/>
      <c r="BG234" s="59"/>
      <c r="BH234" s="59"/>
      <c r="BI234" s="59"/>
      <c r="BK234" s="5"/>
      <c r="BL234" s="5"/>
      <c r="BM234" s="5"/>
      <c r="BP234" s="3"/>
      <c r="BR234" s="61"/>
      <c r="BS234" s="56"/>
      <c r="BT234" s="56"/>
      <c r="BU234" s="56"/>
      <c r="BV234" s="257"/>
      <c r="BW234" s="258"/>
      <c r="BX234" s="258"/>
      <c r="BY234" s="258"/>
    </row>
    <row r="235" spans="1:87" ht="14.25" customHeight="1" x14ac:dyDescent="0.15">
      <c r="A235" s="250" t="s">
        <v>30</v>
      </c>
      <c r="B235" s="1997" t="s">
        <v>93</v>
      </c>
      <c r="C235" s="598">
        <v>34.673000000000002</v>
      </c>
      <c r="D235" s="599">
        <v>60.591000000000001</v>
      </c>
      <c r="E235" s="600">
        <v>65.203999999999994</v>
      </c>
      <c r="F235" s="601">
        <v>53.093000000000004</v>
      </c>
      <c r="G235" s="599">
        <v>57.481999999999999</v>
      </c>
      <c r="H235" s="191">
        <v>64.180000000000007</v>
      </c>
      <c r="I235" s="602">
        <v>68.131</v>
      </c>
      <c r="J235" s="599">
        <v>58.911000000000001</v>
      </c>
      <c r="K235" s="600">
        <v>72.200999999999993</v>
      </c>
      <c r="L235" s="602">
        <v>6.8230000000000004</v>
      </c>
      <c r="M235" s="603">
        <v>68.47</v>
      </c>
      <c r="N235" s="600">
        <v>83.192999999999998</v>
      </c>
      <c r="O235" s="602">
        <v>71.427999999999997</v>
      </c>
      <c r="P235" s="599">
        <v>75.209000000000003</v>
      </c>
      <c r="Q235" s="604">
        <v>81.781000000000006</v>
      </c>
      <c r="R235" s="601">
        <v>67.138999999999996</v>
      </c>
      <c r="S235" s="599">
        <v>73.185000000000002</v>
      </c>
      <c r="T235" s="600">
        <v>56.918999999999997</v>
      </c>
      <c r="U235" s="601">
        <v>58.912999999999997</v>
      </c>
      <c r="V235" s="553">
        <v>53.656999999999996</v>
      </c>
      <c r="W235" s="605">
        <v>60.499000000000002</v>
      </c>
      <c r="X235" s="601">
        <v>47.469000000000001</v>
      </c>
      <c r="Y235" s="603">
        <v>54.811999999999998</v>
      </c>
      <c r="Z235" s="604">
        <v>62.98</v>
      </c>
      <c r="AA235" s="601">
        <v>54.518999999999998</v>
      </c>
      <c r="AB235" s="603">
        <v>53.195</v>
      </c>
      <c r="AC235" s="600">
        <v>50.005000000000003</v>
      </c>
      <c r="AD235" s="602">
        <v>62.232999999999997</v>
      </c>
      <c r="AE235" s="603">
        <v>58.378</v>
      </c>
      <c r="AF235" s="600">
        <v>68.001999999999995</v>
      </c>
      <c r="AG235" s="602">
        <v>54.941000000000003</v>
      </c>
      <c r="AH235" s="599">
        <v>68.001999999999995</v>
      </c>
      <c r="AI235" s="600">
        <v>49.719000000000001</v>
      </c>
      <c r="AJ235" s="602">
        <v>47.186</v>
      </c>
      <c r="AK235" s="599">
        <v>39.307000000000002</v>
      </c>
      <c r="AL235" s="606">
        <v>35.002000000000002</v>
      </c>
      <c r="AO235" s="55"/>
      <c r="AP235" s="56"/>
      <c r="AQ235" s="2"/>
      <c r="AR235" s="2"/>
      <c r="AS235" s="59"/>
      <c r="AX235" s="55"/>
      <c r="AY235" s="59"/>
      <c r="AZ235" s="59"/>
      <c r="BA235" s="59"/>
      <c r="BB235" s="55"/>
      <c r="BC235" s="59"/>
      <c r="BD235" s="59"/>
      <c r="BE235" s="59"/>
      <c r="BF235" s="55"/>
      <c r="BG235" s="56"/>
      <c r="BH235" s="56"/>
      <c r="BI235" s="56"/>
      <c r="BJ235" s="61"/>
      <c r="BK235" s="55"/>
      <c r="BL235" s="59"/>
      <c r="BM235" s="59"/>
      <c r="BN235" s="59"/>
      <c r="BP235" s="252"/>
      <c r="BQ235" s="5"/>
      <c r="BR235" s="5"/>
      <c r="BS235" s="5"/>
      <c r="BT235" s="252"/>
      <c r="BU235" s="5"/>
      <c r="BV235" s="5"/>
      <c r="BW235" s="5"/>
      <c r="BX235" s="61"/>
      <c r="BZ235" s="60"/>
      <c r="CA235" s="61"/>
      <c r="CB235" s="61"/>
      <c r="CC235" s="56"/>
      <c r="CD235" s="56"/>
      <c r="CE235" s="56"/>
      <c r="CF235" s="257"/>
      <c r="CG235" s="258"/>
      <c r="CH235" s="258"/>
      <c r="CI235" s="258"/>
    </row>
    <row r="236" spans="1:87" ht="14.25" customHeight="1" x14ac:dyDescent="0.15">
      <c r="A236" s="184" t="s">
        <v>164</v>
      </c>
      <c r="B236" s="1998" t="s">
        <v>94</v>
      </c>
      <c r="C236" s="607">
        <v>35337.15</v>
      </c>
      <c r="D236" s="608">
        <v>45594.923000000003</v>
      </c>
      <c r="E236" s="609">
        <v>40258.959000000003</v>
      </c>
      <c r="F236" s="610">
        <v>34030.273999999998</v>
      </c>
      <c r="G236" s="608">
        <v>38319.889000000003</v>
      </c>
      <c r="H236" s="251">
        <v>34393.010999999999</v>
      </c>
      <c r="I236" s="611">
        <v>28959.528999999999</v>
      </c>
      <c r="J236" s="608">
        <v>25465.888999999999</v>
      </c>
      <c r="K236" s="609">
        <v>37658.887000000002</v>
      </c>
      <c r="L236" s="611">
        <v>4502.4120000000003</v>
      </c>
      <c r="M236" s="612">
        <v>39356.819000000003</v>
      </c>
      <c r="N236" s="609">
        <v>45526.027999999998</v>
      </c>
      <c r="O236" s="194">
        <v>38183.095999999998</v>
      </c>
      <c r="P236" s="608">
        <v>28944.573</v>
      </c>
      <c r="Q236" s="613">
        <v>26730.989000000001</v>
      </c>
      <c r="R236" s="610">
        <v>29226.308000000001</v>
      </c>
      <c r="S236" s="608">
        <v>32775.836000000003</v>
      </c>
      <c r="T236" s="609">
        <v>30596.120999999999</v>
      </c>
      <c r="U236" s="610">
        <v>32379.752</v>
      </c>
      <c r="V236" s="554">
        <v>26003.72</v>
      </c>
      <c r="W236" s="614">
        <v>38234.050000000003</v>
      </c>
      <c r="X236" s="610">
        <v>33723.43</v>
      </c>
      <c r="Y236" s="612">
        <v>42404.114999999998</v>
      </c>
      <c r="Z236" s="613">
        <v>49007.167000000001</v>
      </c>
      <c r="AA236" s="610">
        <v>42744.875999999997</v>
      </c>
      <c r="AB236" s="608">
        <v>43747.773999999998</v>
      </c>
      <c r="AC236" s="609">
        <v>37486.735000000001</v>
      </c>
      <c r="AD236" s="611">
        <v>43985.101000000002</v>
      </c>
      <c r="AE236" s="612">
        <v>40629.370000000003</v>
      </c>
      <c r="AF236" s="609">
        <v>52775.616000000002</v>
      </c>
      <c r="AG236" s="611">
        <v>48004.059000000001</v>
      </c>
      <c r="AH236" s="608">
        <v>52775.616000000002</v>
      </c>
      <c r="AI236" s="609">
        <v>37882.129999999997</v>
      </c>
      <c r="AJ236" s="611">
        <v>34516.883000000002</v>
      </c>
      <c r="AK236" s="608">
        <v>31643.661</v>
      </c>
      <c r="AL236" s="615">
        <v>31197.146000000001</v>
      </c>
      <c r="AO236" s="2"/>
      <c r="AP236" s="2"/>
      <c r="AQ236" s="56"/>
      <c r="AR236" s="2"/>
      <c r="AS236" s="59"/>
      <c r="AX236" s="55"/>
      <c r="AY236" s="59"/>
      <c r="AZ236" s="59"/>
      <c r="BA236" s="59"/>
      <c r="BB236" s="55"/>
      <c r="BC236" s="59"/>
      <c r="BD236" s="59"/>
      <c r="BE236" s="59"/>
      <c r="BF236" s="55"/>
      <c r="BG236" s="56"/>
      <c r="BH236" s="56"/>
      <c r="BI236" s="56"/>
      <c r="BJ236" s="61"/>
      <c r="BK236" s="55"/>
      <c r="BL236" s="59"/>
      <c r="BM236" s="59"/>
      <c r="BN236" s="59"/>
      <c r="BP236" s="252"/>
      <c r="BQ236" s="5"/>
      <c r="BR236" s="5"/>
      <c r="BS236" s="5"/>
      <c r="BU236" s="5"/>
      <c r="BV236" s="59"/>
      <c r="BW236" s="59"/>
      <c r="BY236" s="41"/>
      <c r="BZ236" s="60"/>
      <c r="CB236" s="61"/>
      <c r="CC236" s="56"/>
      <c r="CD236" s="56"/>
      <c r="CE236" s="56"/>
      <c r="CF236" s="257"/>
      <c r="CG236" s="258"/>
      <c r="CH236" s="258"/>
      <c r="CI236" s="258"/>
    </row>
    <row r="237" spans="1:87" ht="14.25" customHeight="1" x14ac:dyDescent="0.15">
      <c r="A237" s="186" t="s">
        <v>164</v>
      </c>
      <c r="B237" s="2000" t="s">
        <v>96</v>
      </c>
      <c r="C237" s="616">
        <v>1019</v>
      </c>
      <c r="D237" s="617">
        <v>753</v>
      </c>
      <c r="E237" s="618">
        <v>617</v>
      </c>
      <c r="F237" s="619">
        <v>641</v>
      </c>
      <c r="G237" s="617">
        <v>667</v>
      </c>
      <c r="H237" s="187">
        <v>536</v>
      </c>
      <c r="I237" s="262">
        <v>425</v>
      </c>
      <c r="J237" s="617">
        <v>432</v>
      </c>
      <c r="K237" s="618">
        <v>522</v>
      </c>
      <c r="L237" s="262">
        <v>660</v>
      </c>
      <c r="M237" s="617">
        <v>575</v>
      </c>
      <c r="N237" s="618">
        <v>547</v>
      </c>
      <c r="O237" s="262">
        <v>535</v>
      </c>
      <c r="P237" s="617">
        <v>385</v>
      </c>
      <c r="Q237" s="621">
        <v>327</v>
      </c>
      <c r="R237" s="262">
        <v>435</v>
      </c>
      <c r="S237" s="617">
        <v>448</v>
      </c>
      <c r="T237" s="618">
        <v>538</v>
      </c>
      <c r="U237" s="619">
        <v>550</v>
      </c>
      <c r="V237" s="199">
        <v>485</v>
      </c>
      <c r="W237" s="621">
        <v>632</v>
      </c>
      <c r="X237" s="619">
        <v>710</v>
      </c>
      <c r="Y237" s="620">
        <v>774</v>
      </c>
      <c r="Z237" s="621">
        <v>778</v>
      </c>
      <c r="AA237" s="619">
        <v>784</v>
      </c>
      <c r="AB237" s="617">
        <v>822</v>
      </c>
      <c r="AC237" s="618">
        <v>750</v>
      </c>
      <c r="AD237" s="262">
        <v>707</v>
      </c>
      <c r="AE237" s="620">
        <v>696</v>
      </c>
      <c r="AF237" s="618">
        <v>776</v>
      </c>
      <c r="AG237" s="262">
        <v>874</v>
      </c>
      <c r="AH237" s="617">
        <v>776</v>
      </c>
      <c r="AI237" s="618">
        <v>762</v>
      </c>
      <c r="AJ237" s="262">
        <v>732</v>
      </c>
      <c r="AK237" s="617">
        <v>805</v>
      </c>
      <c r="AL237" s="622">
        <v>891</v>
      </c>
      <c r="AO237" s="2"/>
      <c r="AP237" s="2"/>
      <c r="AQ237" s="2"/>
      <c r="AR237" s="56"/>
      <c r="AS237" s="2044"/>
      <c r="AX237" s="55"/>
      <c r="AY237" s="59"/>
      <c r="AZ237" s="59"/>
      <c r="BA237" s="59"/>
      <c r="BB237" s="55"/>
      <c r="BC237" s="59"/>
      <c r="BD237" s="59"/>
      <c r="BE237" s="59"/>
      <c r="BF237" s="55"/>
      <c r="BG237" s="56"/>
      <c r="BH237" s="56"/>
      <c r="BI237" s="56"/>
      <c r="BJ237" s="61"/>
      <c r="BK237" s="55"/>
      <c r="BL237" s="59"/>
      <c r="BM237" s="59"/>
      <c r="BN237" s="59"/>
      <c r="BQ237" s="493"/>
      <c r="BR237" s="493"/>
      <c r="BS237" s="748"/>
      <c r="BU237" s="5"/>
      <c r="BV237" s="5"/>
      <c r="BW237" s="59"/>
      <c r="BX237" s="61"/>
      <c r="BZ237" s="60"/>
      <c r="CB237" s="61"/>
      <c r="CC237" s="56"/>
      <c r="CD237" s="56"/>
      <c r="CE237" s="56"/>
      <c r="CF237" s="257"/>
      <c r="CG237" s="258"/>
      <c r="CH237" s="258"/>
      <c r="CI237" s="258"/>
    </row>
    <row r="238" spans="1:87" ht="14.25" customHeight="1" x14ac:dyDescent="0.15">
      <c r="A238" s="250" t="s">
        <v>220</v>
      </c>
      <c r="B238" s="1997" t="s">
        <v>93</v>
      </c>
      <c r="C238" s="598">
        <v>3.129</v>
      </c>
      <c r="D238" s="599">
        <v>15.644</v>
      </c>
      <c r="E238" s="600">
        <v>20.632999999999999</v>
      </c>
      <c r="F238" s="601">
        <v>23.53</v>
      </c>
      <c r="G238" s="599">
        <v>27.265000000000001</v>
      </c>
      <c r="H238" s="191">
        <v>37.213000000000001</v>
      </c>
      <c r="I238" s="602">
        <v>41.011000000000003</v>
      </c>
      <c r="J238" s="599">
        <v>41.73</v>
      </c>
      <c r="K238" s="600">
        <v>52.838000000000001</v>
      </c>
      <c r="L238" s="602">
        <v>34.326000000000001</v>
      </c>
      <c r="M238" s="603">
        <v>30.033000000000001</v>
      </c>
      <c r="N238" s="600">
        <v>37.427</v>
      </c>
      <c r="O238" s="602">
        <v>51.447000000000003</v>
      </c>
      <c r="P238" s="599">
        <v>38.517000000000003</v>
      </c>
      <c r="Q238" s="604">
        <v>44.097000000000001</v>
      </c>
      <c r="R238" s="601">
        <v>28.651</v>
      </c>
      <c r="S238" s="599">
        <v>4.8730000000000002</v>
      </c>
      <c r="T238" s="600">
        <v>4.1740000000000004</v>
      </c>
      <c r="U238" s="601">
        <v>3.6869999999999998</v>
      </c>
      <c r="V238" s="553">
        <v>2.0459999999999998</v>
      </c>
      <c r="W238" s="605">
        <v>0.127</v>
      </c>
      <c r="X238" s="601">
        <v>0.27</v>
      </c>
      <c r="Y238" s="603">
        <v>0.22500000000000001</v>
      </c>
      <c r="Z238" s="604">
        <v>5.6000000000000001E-2</v>
      </c>
      <c r="AA238" s="601">
        <v>7.0000000000000001E-3</v>
      </c>
      <c r="AB238" s="603">
        <v>0.91300000000000003</v>
      </c>
      <c r="AC238" s="600">
        <v>1.008</v>
      </c>
      <c r="AD238" s="602">
        <v>6.0999999999999999E-2</v>
      </c>
      <c r="AE238" s="603">
        <v>0.19</v>
      </c>
      <c r="AF238" s="600">
        <v>0.27900000000000003</v>
      </c>
      <c r="AG238" s="602">
        <v>0.23100000000000001</v>
      </c>
      <c r="AH238" s="599">
        <v>0.27900000000000003</v>
      </c>
      <c r="AI238" s="600">
        <v>4.2389999999999999</v>
      </c>
      <c r="AJ238" s="602">
        <v>2.6880000000000002</v>
      </c>
      <c r="AK238" s="599">
        <v>4.4459999999999997</v>
      </c>
      <c r="AL238" s="606">
        <v>2.363</v>
      </c>
      <c r="AO238" s="55"/>
      <c r="AP238" s="56"/>
      <c r="AQ238" s="2"/>
      <c r="AR238" s="2"/>
      <c r="AS238" s="59"/>
      <c r="AX238" s="55"/>
      <c r="AY238" s="59"/>
      <c r="AZ238" s="59"/>
      <c r="BA238" s="59"/>
      <c r="BB238" s="55"/>
      <c r="BC238" s="59"/>
      <c r="BD238" s="59"/>
      <c r="BE238" s="59"/>
      <c r="BF238" s="55"/>
      <c r="BG238" s="56"/>
      <c r="BH238" s="56"/>
      <c r="BI238" s="56"/>
      <c r="BJ238" s="61"/>
      <c r="BK238" s="55"/>
      <c r="BL238" s="59"/>
      <c r="BM238" s="59"/>
      <c r="BN238" s="59"/>
      <c r="BU238" s="5"/>
      <c r="BV238" s="5"/>
      <c r="BW238" s="59"/>
      <c r="BY238" s="252"/>
      <c r="BZ238" s="3"/>
      <c r="CB238" s="61"/>
      <c r="CC238" s="56"/>
      <c r="CD238" s="56"/>
      <c r="CE238" s="56"/>
      <c r="CF238" s="257"/>
      <c r="CG238" s="258"/>
      <c r="CH238" s="258"/>
      <c r="CI238" s="258"/>
    </row>
    <row r="239" spans="1:87" ht="14.25" customHeight="1" x14ac:dyDescent="0.15">
      <c r="A239" s="184" t="s">
        <v>165</v>
      </c>
      <c r="B239" s="1998" t="s">
        <v>94</v>
      </c>
      <c r="C239" s="607">
        <v>616.12099999999998</v>
      </c>
      <c r="D239" s="608">
        <v>2670.509</v>
      </c>
      <c r="E239" s="609">
        <v>3491.5320000000002</v>
      </c>
      <c r="F239" s="610">
        <v>4310.01</v>
      </c>
      <c r="G239" s="608">
        <v>5898.7879999999996</v>
      </c>
      <c r="H239" s="251">
        <v>8316.8529999999992</v>
      </c>
      <c r="I239" s="611">
        <v>9138.8809999999994</v>
      </c>
      <c r="J239" s="608">
        <v>12136.208000000001</v>
      </c>
      <c r="K239" s="609">
        <v>18672.98</v>
      </c>
      <c r="L239" s="611">
        <v>10592.585999999999</v>
      </c>
      <c r="M239" s="612">
        <v>9066.1589999999997</v>
      </c>
      <c r="N239" s="609">
        <v>14028.665000000001</v>
      </c>
      <c r="O239" s="194">
        <v>20641.624</v>
      </c>
      <c r="P239" s="608">
        <v>10377.102000000001</v>
      </c>
      <c r="Q239" s="613">
        <v>9789.1890000000003</v>
      </c>
      <c r="R239" s="610">
        <v>6667.1930000000002</v>
      </c>
      <c r="S239" s="608">
        <v>1679.5129999999999</v>
      </c>
      <c r="T239" s="609">
        <v>1226.297</v>
      </c>
      <c r="U239" s="610">
        <v>1308.1669999999999</v>
      </c>
      <c r="V239" s="554">
        <v>700.69799999999998</v>
      </c>
      <c r="W239" s="614">
        <v>69.305999999999997</v>
      </c>
      <c r="X239" s="610">
        <v>71.753</v>
      </c>
      <c r="Y239" s="612">
        <v>89.825999999999993</v>
      </c>
      <c r="Z239" s="613">
        <v>23.83</v>
      </c>
      <c r="AA239" s="610">
        <v>5.2160000000000002</v>
      </c>
      <c r="AB239" s="608">
        <v>131.27699999999999</v>
      </c>
      <c r="AC239" s="609">
        <v>148.053</v>
      </c>
      <c r="AD239" s="611">
        <v>17.295999999999999</v>
      </c>
      <c r="AE239" s="612">
        <v>60.75</v>
      </c>
      <c r="AF239" s="609">
        <v>139.21199999999999</v>
      </c>
      <c r="AG239" s="611">
        <v>86.292000000000002</v>
      </c>
      <c r="AH239" s="608">
        <v>139.21199999999999</v>
      </c>
      <c r="AI239" s="609">
        <v>642.30200000000002</v>
      </c>
      <c r="AJ239" s="611">
        <v>344.09100000000001</v>
      </c>
      <c r="AK239" s="608">
        <v>551.44799999999998</v>
      </c>
      <c r="AL239" s="615">
        <v>376.16399999999999</v>
      </c>
      <c r="AO239" s="2"/>
      <c r="AP239" s="2"/>
      <c r="AQ239" s="56"/>
      <c r="AR239" s="2"/>
      <c r="AS239" s="59"/>
      <c r="AX239" s="55"/>
      <c r="AY239" s="59"/>
      <c r="AZ239" s="59"/>
      <c r="BA239" s="59"/>
      <c r="BB239" s="55"/>
      <c r="BC239" s="59"/>
      <c r="BD239" s="59"/>
      <c r="BE239" s="59"/>
      <c r="BF239" s="55"/>
      <c r="BG239" s="56"/>
      <c r="BH239" s="56"/>
      <c r="BI239" s="56"/>
      <c r="BJ239" s="61"/>
      <c r="BK239" s="55"/>
      <c r="BL239" s="59"/>
      <c r="BM239" s="59"/>
      <c r="BN239" s="59"/>
      <c r="BQ239" s="493"/>
      <c r="BR239" s="493"/>
      <c r="BS239" s="748"/>
      <c r="BX239" s="56"/>
      <c r="BY239" s="56"/>
      <c r="BZ239" s="56"/>
      <c r="CA239" s="257"/>
      <c r="CB239" s="258"/>
      <c r="CC239" s="258"/>
      <c r="CD239" s="258"/>
    </row>
    <row r="240" spans="1:87" ht="14.25" customHeight="1" x14ac:dyDescent="0.15">
      <c r="A240" s="186" t="s">
        <v>165</v>
      </c>
      <c r="B240" s="2000" t="s">
        <v>96</v>
      </c>
      <c r="C240" s="616">
        <v>197</v>
      </c>
      <c r="D240" s="617">
        <v>171</v>
      </c>
      <c r="E240" s="618">
        <v>169</v>
      </c>
      <c r="F240" s="619">
        <v>183</v>
      </c>
      <c r="G240" s="617">
        <v>216</v>
      </c>
      <c r="H240" s="187">
        <v>223</v>
      </c>
      <c r="I240" s="262">
        <v>223</v>
      </c>
      <c r="J240" s="617">
        <v>291</v>
      </c>
      <c r="K240" s="618">
        <v>353</v>
      </c>
      <c r="L240" s="262">
        <v>309</v>
      </c>
      <c r="M240" s="617">
        <v>302</v>
      </c>
      <c r="N240" s="618">
        <v>375</v>
      </c>
      <c r="O240" s="262">
        <v>401</v>
      </c>
      <c r="P240" s="617">
        <v>269</v>
      </c>
      <c r="Q240" s="621">
        <v>222</v>
      </c>
      <c r="R240" s="262">
        <v>233</v>
      </c>
      <c r="S240" s="617">
        <v>345</v>
      </c>
      <c r="T240" s="618">
        <v>294</v>
      </c>
      <c r="U240" s="619">
        <v>355</v>
      </c>
      <c r="V240" s="199">
        <v>342</v>
      </c>
      <c r="W240" s="621">
        <v>546</v>
      </c>
      <c r="X240" s="619">
        <v>266</v>
      </c>
      <c r="Y240" s="620">
        <v>399</v>
      </c>
      <c r="Z240" s="621">
        <v>426</v>
      </c>
      <c r="AA240" s="619">
        <v>745</v>
      </c>
      <c r="AB240" s="617">
        <v>144</v>
      </c>
      <c r="AC240" s="618">
        <v>147</v>
      </c>
      <c r="AD240" s="262">
        <v>284</v>
      </c>
      <c r="AE240" s="620">
        <v>320</v>
      </c>
      <c r="AF240" s="618">
        <v>499</v>
      </c>
      <c r="AG240" s="262">
        <v>374</v>
      </c>
      <c r="AH240" s="617">
        <v>499</v>
      </c>
      <c r="AI240" s="618">
        <v>152</v>
      </c>
      <c r="AJ240" s="262">
        <v>128</v>
      </c>
      <c r="AK240" s="617">
        <v>124</v>
      </c>
      <c r="AL240" s="622">
        <v>159</v>
      </c>
      <c r="AO240" s="2"/>
      <c r="AP240" s="2"/>
      <c r="AQ240" s="2"/>
      <c r="AR240" s="56"/>
      <c r="AS240" s="2044"/>
      <c r="AX240" s="55"/>
      <c r="AY240" s="59"/>
      <c r="AZ240" s="59"/>
      <c r="BA240" s="59"/>
      <c r="BB240" s="55"/>
      <c r="BC240" s="59"/>
      <c r="BD240" s="59"/>
      <c r="BE240" s="59"/>
      <c r="BF240" s="55"/>
      <c r="BG240" s="56"/>
      <c r="BH240" s="56"/>
      <c r="BI240" s="56"/>
      <c r="BJ240" s="61"/>
      <c r="BK240" s="55"/>
      <c r="BL240" s="59"/>
      <c r="BM240" s="59"/>
      <c r="BN240" s="59"/>
      <c r="BQ240" s="493"/>
      <c r="BR240" s="493"/>
      <c r="BS240" s="748"/>
      <c r="BU240" s="5"/>
      <c r="BV240" s="5"/>
      <c r="BW240" s="59"/>
      <c r="BX240" s="258"/>
      <c r="BY240" s="258"/>
    </row>
    <row r="241" spans="1:75" ht="14.25" customHeight="1" x14ac:dyDescent="0.15">
      <c r="A241" s="250" t="s">
        <v>120</v>
      </c>
      <c r="B241" s="1997" t="s">
        <v>93</v>
      </c>
      <c r="C241" s="598">
        <v>2.581</v>
      </c>
      <c r="D241" s="599">
        <v>4.8019999999999996</v>
      </c>
      <c r="E241" s="600">
        <v>6.6820000000000004</v>
      </c>
      <c r="F241" s="601">
        <v>7.2290000000000001</v>
      </c>
      <c r="G241" s="599">
        <v>9.4350000000000005</v>
      </c>
      <c r="H241" s="191">
        <v>8.1880000000000006</v>
      </c>
      <c r="I241" s="602">
        <v>3.5950000000000002</v>
      </c>
      <c r="J241" s="599">
        <v>0.44500000000000001</v>
      </c>
      <c r="K241" s="600">
        <v>0.224</v>
      </c>
      <c r="L241" s="602">
        <v>0.61</v>
      </c>
      <c r="M241" s="603">
        <v>0.90700000000000003</v>
      </c>
      <c r="N241" s="600">
        <v>0.70799999999999996</v>
      </c>
      <c r="O241" s="602">
        <v>3.7690000000000001</v>
      </c>
      <c r="P241" s="599">
        <v>8.65</v>
      </c>
      <c r="Q241" s="604">
        <v>13.202999999999999</v>
      </c>
      <c r="R241" s="601">
        <v>6.7530000000000001</v>
      </c>
      <c r="S241" s="599">
        <v>0.64200000000000002</v>
      </c>
      <c r="T241" s="600">
        <v>0.03</v>
      </c>
      <c r="U241" s="601">
        <v>4.2000000000000003E-2</v>
      </c>
      <c r="V241" s="553">
        <v>3.6999999999999998E-2</v>
      </c>
      <c r="W241" s="605">
        <v>7.1999999999999995E-2</v>
      </c>
      <c r="X241" s="601">
        <v>0</v>
      </c>
      <c r="Y241" s="603">
        <v>0</v>
      </c>
      <c r="Z241" s="604">
        <v>0</v>
      </c>
      <c r="AA241" s="601">
        <v>0</v>
      </c>
      <c r="AB241" s="603">
        <v>0</v>
      </c>
      <c r="AC241" s="600">
        <v>1.2999999999999999E-2</v>
      </c>
      <c r="AD241" s="602">
        <v>0.25600000000000001</v>
      </c>
      <c r="AE241" s="603">
        <v>1.982</v>
      </c>
      <c r="AF241" s="600">
        <v>6.1349999999999998</v>
      </c>
      <c r="AG241" s="602">
        <v>5.2290000000000001</v>
      </c>
      <c r="AH241" s="599">
        <v>6.1349999999999998</v>
      </c>
      <c r="AI241" s="600">
        <v>25.367000000000001</v>
      </c>
      <c r="AJ241" s="602">
        <v>18.541</v>
      </c>
      <c r="AK241" s="599">
        <v>11.584</v>
      </c>
      <c r="AL241" s="606">
        <v>5.1779999999999999</v>
      </c>
      <c r="AO241" s="55"/>
      <c r="AP241" s="56"/>
      <c r="AQ241" s="2"/>
      <c r="AR241" s="2"/>
      <c r="AS241" s="59"/>
      <c r="AX241" s="55"/>
      <c r="AY241" s="59"/>
      <c r="AZ241" s="59"/>
      <c r="BA241" s="59"/>
      <c r="BB241" s="55"/>
      <c r="BC241" s="59"/>
      <c r="BD241" s="59"/>
      <c r="BE241" s="59"/>
      <c r="BF241" s="55"/>
      <c r="BG241" s="56"/>
      <c r="BH241" s="56"/>
      <c r="BI241" s="56"/>
      <c r="BJ241" s="61"/>
      <c r="BK241" s="55"/>
      <c r="BL241" s="59"/>
      <c r="BM241" s="59"/>
      <c r="BN241" s="59"/>
      <c r="BQ241" s="493"/>
      <c r="BR241" s="493"/>
      <c r="BS241" s="748"/>
      <c r="BU241" s="5"/>
      <c r="BV241" s="5"/>
      <c r="BW241" s="59"/>
    </row>
    <row r="242" spans="1:75" ht="14.25" customHeight="1" x14ac:dyDescent="0.15">
      <c r="A242" s="184" t="s">
        <v>166</v>
      </c>
      <c r="B242" s="1998" t="s">
        <v>94</v>
      </c>
      <c r="C242" s="607">
        <v>597.23599999999999</v>
      </c>
      <c r="D242" s="608">
        <v>1192.5319999999999</v>
      </c>
      <c r="E242" s="609">
        <v>1596.866</v>
      </c>
      <c r="F242" s="610">
        <v>1642.499</v>
      </c>
      <c r="G242" s="608">
        <v>2491.6469999999999</v>
      </c>
      <c r="H242" s="251">
        <v>1991.1769999999999</v>
      </c>
      <c r="I242" s="611">
        <v>1059.396</v>
      </c>
      <c r="J242" s="608">
        <v>166.17</v>
      </c>
      <c r="K242" s="609">
        <v>139.041</v>
      </c>
      <c r="L242" s="611">
        <v>265.38</v>
      </c>
      <c r="M242" s="612">
        <v>489.56900000000002</v>
      </c>
      <c r="N242" s="609">
        <v>333.72899999999998</v>
      </c>
      <c r="O242" s="194">
        <v>1089.278</v>
      </c>
      <c r="P242" s="608">
        <v>2454.3870000000002</v>
      </c>
      <c r="Q242" s="613">
        <v>3669.1970000000001</v>
      </c>
      <c r="R242" s="610">
        <v>1682.749</v>
      </c>
      <c r="S242" s="608">
        <v>186.47300000000001</v>
      </c>
      <c r="T242" s="609">
        <v>12.96</v>
      </c>
      <c r="U242" s="610">
        <v>13.468</v>
      </c>
      <c r="V242" s="554">
        <v>11.727</v>
      </c>
      <c r="W242" s="614">
        <v>20.079000000000001</v>
      </c>
      <c r="X242" s="610">
        <v>0</v>
      </c>
      <c r="Y242" s="612">
        <v>0</v>
      </c>
      <c r="Z242" s="613">
        <v>0</v>
      </c>
      <c r="AA242" s="610">
        <v>0</v>
      </c>
      <c r="AB242" s="608">
        <v>0</v>
      </c>
      <c r="AC242" s="609">
        <v>3.5939999999999999</v>
      </c>
      <c r="AD242" s="611">
        <v>51.515999999999998</v>
      </c>
      <c r="AE242" s="612">
        <v>521.99300000000005</v>
      </c>
      <c r="AF242" s="609">
        <v>2028.8340000000001</v>
      </c>
      <c r="AG242" s="611">
        <v>1390.5309999999999</v>
      </c>
      <c r="AH242" s="608">
        <v>2028.8340000000001</v>
      </c>
      <c r="AI242" s="609">
        <v>2506.3409999999999</v>
      </c>
      <c r="AJ242" s="611">
        <v>2132.3539999999998</v>
      </c>
      <c r="AK242" s="608">
        <v>1633.393</v>
      </c>
      <c r="AL242" s="615">
        <v>1431.8630000000001</v>
      </c>
      <c r="AO242" s="55"/>
      <c r="AP242" s="56"/>
      <c r="AQ242" s="56"/>
      <c r="AR242" s="2"/>
      <c r="AS242" s="59"/>
      <c r="AX242" s="55"/>
      <c r="AY242" s="59"/>
      <c r="AZ242" s="59"/>
      <c r="BA242" s="59"/>
      <c r="BB242" s="55"/>
      <c r="BC242" s="59"/>
      <c r="BD242" s="59"/>
      <c r="BE242" s="59"/>
      <c r="BF242" s="55"/>
      <c r="BG242" s="56"/>
      <c r="BH242" s="56"/>
      <c r="BI242" s="56"/>
      <c r="BJ242" s="61"/>
      <c r="BK242" s="55"/>
      <c r="BL242" s="59"/>
      <c r="BM242" s="59"/>
      <c r="BN242" s="59"/>
      <c r="BQ242" s="493"/>
      <c r="BR242" s="493"/>
      <c r="BS242" s="748"/>
      <c r="BU242" s="5"/>
      <c r="BV242" s="5"/>
      <c r="BW242" s="59"/>
    </row>
    <row r="243" spans="1:75" ht="14.25" customHeight="1" x14ac:dyDescent="0.15">
      <c r="A243" s="186" t="s">
        <v>166</v>
      </c>
      <c r="B243" s="2000" t="s">
        <v>96</v>
      </c>
      <c r="C243" s="616">
        <v>231</v>
      </c>
      <c r="D243" s="617">
        <v>248</v>
      </c>
      <c r="E243" s="618">
        <v>239</v>
      </c>
      <c r="F243" s="619">
        <v>227</v>
      </c>
      <c r="G243" s="617">
        <v>264</v>
      </c>
      <c r="H243" s="187">
        <v>243</v>
      </c>
      <c r="I243" s="262">
        <v>295</v>
      </c>
      <c r="J243" s="617">
        <v>373</v>
      </c>
      <c r="K243" s="618">
        <v>621</v>
      </c>
      <c r="L243" s="262">
        <v>435</v>
      </c>
      <c r="M243" s="617">
        <v>540</v>
      </c>
      <c r="N243" s="618">
        <v>471</v>
      </c>
      <c r="O243" s="262">
        <v>289</v>
      </c>
      <c r="P243" s="617">
        <v>284</v>
      </c>
      <c r="Q243" s="621">
        <v>278</v>
      </c>
      <c r="R243" s="262">
        <v>249</v>
      </c>
      <c r="S243" s="617">
        <v>290</v>
      </c>
      <c r="T243" s="618">
        <v>432</v>
      </c>
      <c r="U243" s="619">
        <v>321</v>
      </c>
      <c r="V243" s="199">
        <v>317</v>
      </c>
      <c r="W243" s="621">
        <v>279</v>
      </c>
      <c r="X243" s="619">
        <v>0</v>
      </c>
      <c r="Y243" s="620">
        <v>0</v>
      </c>
      <c r="Z243" s="621">
        <v>0</v>
      </c>
      <c r="AA243" s="619">
        <v>0</v>
      </c>
      <c r="AB243" s="617">
        <v>0</v>
      </c>
      <c r="AC243" s="618">
        <v>276</v>
      </c>
      <c r="AD243" s="262">
        <v>201</v>
      </c>
      <c r="AE243" s="620">
        <v>263</v>
      </c>
      <c r="AF243" s="618">
        <v>331</v>
      </c>
      <c r="AG243" s="262">
        <v>266</v>
      </c>
      <c r="AH243" s="617">
        <v>331</v>
      </c>
      <c r="AI243" s="618">
        <v>99</v>
      </c>
      <c r="AJ243" s="262">
        <v>115</v>
      </c>
      <c r="AK243" s="617">
        <v>141</v>
      </c>
      <c r="AL243" s="622">
        <v>277</v>
      </c>
      <c r="AO243" s="2"/>
      <c r="AP243" s="2"/>
      <c r="AQ243" s="56"/>
      <c r="AR243" s="56"/>
      <c r="AS243" s="2044"/>
      <c r="AX243" s="59"/>
      <c r="AY243" s="59"/>
      <c r="AZ243" s="59"/>
      <c r="BA243" s="55"/>
      <c r="BB243" s="56"/>
      <c r="BC243" s="56"/>
      <c r="BD243" s="56"/>
      <c r="BE243" s="61"/>
      <c r="BF243" s="55"/>
      <c r="BG243" s="59"/>
      <c r="BH243" s="59"/>
      <c r="BI243" s="59"/>
    </row>
    <row r="244" spans="1:75" ht="14.25" customHeight="1" x14ac:dyDescent="0.15">
      <c r="A244" s="250" t="s">
        <v>33</v>
      </c>
      <c r="B244" s="1997" t="s">
        <v>93</v>
      </c>
      <c r="C244" s="598">
        <v>55.155999999999999</v>
      </c>
      <c r="D244" s="599">
        <v>90.138000000000005</v>
      </c>
      <c r="E244" s="600">
        <v>121.38200000000001</v>
      </c>
      <c r="F244" s="601">
        <v>166.82499999999999</v>
      </c>
      <c r="G244" s="599">
        <v>184.00899999999999</v>
      </c>
      <c r="H244" s="191">
        <v>153.989</v>
      </c>
      <c r="I244" s="602">
        <v>175.232</v>
      </c>
      <c r="J244" s="599">
        <v>170.34800000000001</v>
      </c>
      <c r="K244" s="600">
        <v>317.44</v>
      </c>
      <c r="L244" s="602">
        <v>225.56</v>
      </c>
      <c r="M244" s="603">
        <v>282.34899999999999</v>
      </c>
      <c r="N244" s="600">
        <v>258.95699999999999</v>
      </c>
      <c r="O244" s="602">
        <v>286.89299999999997</v>
      </c>
      <c r="P244" s="599">
        <v>283.06900000000002</v>
      </c>
      <c r="Q244" s="604">
        <v>277.70299999999997</v>
      </c>
      <c r="R244" s="601">
        <v>280.59500000000003</v>
      </c>
      <c r="S244" s="599">
        <v>213.8</v>
      </c>
      <c r="T244" s="600">
        <v>120.73</v>
      </c>
      <c r="U244" s="601">
        <v>107.17100000000001</v>
      </c>
      <c r="V244" s="553">
        <v>51.552</v>
      </c>
      <c r="W244" s="605">
        <v>43.351999999999997</v>
      </c>
      <c r="X244" s="601">
        <v>26.375</v>
      </c>
      <c r="Y244" s="603">
        <v>37.566000000000003</v>
      </c>
      <c r="Z244" s="604">
        <v>130.15600000000001</v>
      </c>
      <c r="AA244" s="601">
        <v>190.12299999999999</v>
      </c>
      <c r="AB244" s="603">
        <v>194.63200000000001</v>
      </c>
      <c r="AC244" s="600">
        <v>175.79</v>
      </c>
      <c r="AD244" s="602">
        <v>235.72300000000001</v>
      </c>
      <c r="AE244" s="603">
        <v>156.196</v>
      </c>
      <c r="AF244" s="600">
        <v>147.01599999999999</v>
      </c>
      <c r="AG244" s="602">
        <v>102.804</v>
      </c>
      <c r="AH244" s="599">
        <v>147.01599999999999</v>
      </c>
      <c r="AI244" s="600">
        <v>70.411000000000001</v>
      </c>
      <c r="AJ244" s="602">
        <v>27.69</v>
      </c>
      <c r="AK244" s="599">
        <v>13.722</v>
      </c>
      <c r="AL244" s="606">
        <v>27.177</v>
      </c>
      <c r="AO244" s="55"/>
      <c r="AP244" s="56"/>
      <c r="AQ244" s="2"/>
      <c r="AR244" s="56"/>
      <c r="AS244" s="59"/>
      <c r="AX244" s="59"/>
      <c r="AY244" s="59"/>
      <c r="AZ244" s="59"/>
      <c r="BA244" s="55"/>
      <c r="BB244" s="56"/>
      <c r="BC244" s="56"/>
      <c r="BD244" s="56"/>
      <c r="BE244" s="61"/>
      <c r="BF244" s="55"/>
      <c r="BG244" s="59"/>
      <c r="BH244" s="59"/>
      <c r="BI244" s="59"/>
    </row>
    <row r="245" spans="1:75" ht="14.25" customHeight="1" x14ac:dyDescent="0.15">
      <c r="A245" s="184" t="s">
        <v>167</v>
      </c>
      <c r="B245" s="1998" t="s">
        <v>94</v>
      </c>
      <c r="C245" s="607">
        <v>32613.992999999999</v>
      </c>
      <c r="D245" s="608">
        <v>46083.603000000003</v>
      </c>
      <c r="E245" s="609">
        <v>82265.368000000002</v>
      </c>
      <c r="F245" s="610">
        <v>96233.517999999996</v>
      </c>
      <c r="G245" s="608">
        <v>66937.657999999996</v>
      </c>
      <c r="H245" s="251">
        <v>58603.156999999999</v>
      </c>
      <c r="I245" s="611">
        <v>65257.811999999998</v>
      </c>
      <c r="J245" s="608">
        <v>58488.402000000002</v>
      </c>
      <c r="K245" s="609">
        <v>92272.654999999999</v>
      </c>
      <c r="L245" s="611">
        <v>64667.044000000002</v>
      </c>
      <c r="M245" s="612">
        <v>73118.244000000006</v>
      </c>
      <c r="N245" s="609">
        <v>57311.802000000003</v>
      </c>
      <c r="O245" s="194">
        <v>55958.563999999998</v>
      </c>
      <c r="P245" s="608">
        <v>52669.883999999998</v>
      </c>
      <c r="Q245" s="613">
        <v>75959.380999999994</v>
      </c>
      <c r="R245" s="610">
        <v>66617.648000000001</v>
      </c>
      <c r="S245" s="608">
        <v>43042.324000000001</v>
      </c>
      <c r="T245" s="609">
        <v>36686.834999999999</v>
      </c>
      <c r="U245" s="610">
        <v>30285.991000000002</v>
      </c>
      <c r="V245" s="554">
        <v>15872.683999999999</v>
      </c>
      <c r="W245" s="614">
        <v>16031.596</v>
      </c>
      <c r="X245" s="610">
        <v>8793.8140000000003</v>
      </c>
      <c r="Y245" s="612">
        <v>13005.706</v>
      </c>
      <c r="Z245" s="613">
        <v>41520.680999999997</v>
      </c>
      <c r="AA245" s="610">
        <v>48947.182000000001</v>
      </c>
      <c r="AB245" s="608">
        <v>66955.365000000005</v>
      </c>
      <c r="AC245" s="609">
        <v>63319.722000000002</v>
      </c>
      <c r="AD245" s="611">
        <v>86816.478000000003</v>
      </c>
      <c r="AE245" s="612">
        <v>58003.256999999998</v>
      </c>
      <c r="AF245" s="609">
        <v>63546.035000000003</v>
      </c>
      <c r="AG245" s="611">
        <v>36136.016000000003</v>
      </c>
      <c r="AH245" s="608">
        <v>63546.035000000003</v>
      </c>
      <c r="AI245" s="609">
        <v>16003.343000000001</v>
      </c>
      <c r="AJ245" s="611">
        <v>6794.4520000000002</v>
      </c>
      <c r="AK245" s="608">
        <v>4413.0420000000004</v>
      </c>
      <c r="AL245" s="615">
        <v>10171.31</v>
      </c>
      <c r="AO245" s="55"/>
      <c r="AP245" s="56"/>
      <c r="AQ245" s="56"/>
      <c r="AR245" s="2"/>
      <c r="AS245" s="59"/>
      <c r="AX245" s="55"/>
      <c r="AY245" s="59"/>
      <c r="AZ245" s="59"/>
      <c r="BA245" s="59"/>
      <c r="BB245" s="55"/>
      <c r="BC245" s="59"/>
      <c r="BD245" s="59"/>
      <c r="BE245" s="59"/>
      <c r="BK245" s="5"/>
      <c r="BL245" s="5"/>
      <c r="BM245" s="59"/>
      <c r="BP245" s="60"/>
      <c r="BR245" s="258"/>
      <c r="BS245" s="258"/>
      <c r="BT245" s="258"/>
    </row>
    <row r="246" spans="1:75" ht="14.25" customHeight="1" x14ac:dyDescent="0.15">
      <c r="A246" s="186" t="s">
        <v>167</v>
      </c>
      <c r="B246" s="2000" t="s">
        <v>96</v>
      </c>
      <c r="C246" s="616">
        <v>591</v>
      </c>
      <c r="D246" s="617">
        <v>511</v>
      </c>
      <c r="E246" s="618">
        <v>678</v>
      </c>
      <c r="F246" s="619">
        <v>577</v>
      </c>
      <c r="G246" s="617">
        <v>364</v>
      </c>
      <c r="H246" s="187">
        <v>381</v>
      </c>
      <c r="I246" s="262">
        <v>372</v>
      </c>
      <c r="J246" s="617">
        <v>343</v>
      </c>
      <c r="K246" s="618">
        <v>291</v>
      </c>
      <c r="L246" s="262">
        <v>287</v>
      </c>
      <c r="M246" s="617">
        <v>259</v>
      </c>
      <c r="N246" s="618">
        <v>221</v>
      </c>
      <c r="O246" s="262">
        <v>195</v>
      </c>
      <c r="P246" s="617">
        <v>186</v>
      </c>
      <c r="Q246" s="621">
        <v>274</v>
      </c>
      <c r="R246" s="262">
        <v>237</v>
      </c>
      <c r="S246" s="617">
        <v>201</v>
      </c>
      <c r="T246" s="618">
        <v>304</v>
      </c>
      <c r="U246" s="619">
        <v>283</v>
      </c>
      <c r="V246" s="199">
        <v>308</v>
      </c>
      <c r="W246" s="621">
        <v>370</v>
      </c>
      <c r="X246" s="619">
        <v>333</v>
      </c>
      <c r="Y246" s="620">
        <v>346</v>
      </c>
      <c r="Z246" s="621">
        <v>319</v>
      </c>
      <c r="AA246" s="619">
        <v>257</v>
      </c>
      <c r="AB246" s="617">
        <v>344</v>
      </c>
      <c r="AC246" s="618">
        <v>360</v>
      </c>
      <c r="AD246" s="262">
        <v>368</v>
      </c>
      <c r="AE246" s="620">
        <v>371</v>
      </c>
      <c r="AF246" s="618">
        <v>432</v>
      </c>
      <c r="AG246" s="262">
        <v>352</v>
      </c>
      <c r="AH246" s="617">
        <v>432</v>
      </c>
      <c r="AI246" s="618">
        <v>227</v>
      </c>
      <c r="AJ246" s="262">
        <v>245</v>
      </c>
      <c r="AK246" s="617">
        <v>322</v>
      </c>
      <c r="AL246" s="622">
        <v>374</v>
      </c>
      <c r="AO246" s="2"/>
      <c r="AP246" s="2"/>
      <c r="AQ246" s="56"/>
      <c r="AR246" s="56"/>
      <c r="AS246" s="2044"/>
      <c r="AX246" s="56"/>
      <c r="AY246" s="56"/>
      <c r="AZ246" s="61"/>
      <c r="BA246" s="55"/>
      <c r="BB246" s="59"/>
      <c r="BC246" s="59"/>
      <c r="BD246" s="59"/>
      <c r="BG246" s="5"/>
      <c r="BH246" s="59"/>
      <c r="BI246" s="5"/>
      <c r="BK246" s="60"/>
      <c r="BM246" s="258"/>
      <c r="BN246" s="258"/>
      <c r="BO246" s="258"/>
    </row>
    <row r="247" spans="1:75" ht="14.25" customHeight="1" x14ac:dyDescent="0.15">
      <c r="A247" s="250" t="s">
        <v>34</v>
      </c>
      <c r="B247" s="1997" t="s">
        <v>93</v>
      </c>
      <c r="C247" s="598">
        <v>10.38</v>
      </c>
      <c r="D247" s="599">
        <v>1.978</v>
      </c>
      <c r="E247" s="600">
        <v>2.8220000000000001</v>
      </c>
      <c r="F247" s="601">
        <v>3.153</v>
      </c>
      <c r="G247" s="599">
        <v>2.8639999999999999</v>
      </c>
      <c r="H247" s="191">
        <v>4.1539999999999999</v>
      </c>
      <c r="I247" s="602">
        <v>3.1629999999999998</v>
      </c>
      <c r="J247" s="599">
        <v>3.468</v>
      </c>
      <c r="K247" s="600">
        <v>5.5780000000000003</v>
      </c>
      <c r="L247" s="602">
        <v>4.1180000000000003</v>
      </c>
      <c r="M247" s="603">
        <v>5.3639999999999999</v>
      </c>
      <c r="N247" s="600">
        <v>6.7709999999999999</v>
      </c>
      <c r="O247" s="602">
        <v>6.5289999999999999</v>
      </c>
      <c r="P247" s="599">
        <v>10.153</v>
      </c>
      <c r="Q247" s="604">
        <v>14.375</v>
      </c>
      <c r="R247" s="601">
        <v>35.762999999999998</v>
      </c>
      <c r="S247" s="599">
        <v>67.775999999999996</v>
      </c>
      <c r="T247" s="600">
        <v>86.311999999999998</v>
      </c>
      <c r="U247" s="601">
        <v>107.655</v>
      </c>
      <c r="V247" s="553">
        <v>93.793000000000006</v>
      </c>
      <c r="W247" s="605">
        <v>132.16200000000001</v>
      </c>
      <c r="X247" s="601">
        <v>106.283</v>
      </c>
      <c r="Y247" s="603">
        <v>235.56399999999999</v>
      </c>
      <c r="Z247" s="604">
        <v>230.245</v>
      </c>
      <c r="AA247" s="601">
        <v>187.483</v>
      </c>
      <c r="AB247" s="603">
        <v>144.70699999999999</v>
      </c>
      <c r="AC247" s="600">
        <v>96.894000000000005</v>
      </c>
      <c r="AD247" s="602">
        <v>103.286</v>
      </c>
      <c r="AE247" s="603">
        <v>57.146000000000001</v>
      </c>
      <c r="AF247" s="600">
        <v>41.445</v>
      </c>
      <c r="AG247" s="602">
        <v>23.547000000000001</v>
      </c>
      <c r="AH247" s="599">
        <v>41.445</v>
      </c>
      <c r="AI247" s="600">
        <v>7.4459999999999997</v>
      </c>
      <c r="AJ247" s="602">
        <v>3.665</v>
      </c>
      <c r="AK247" s="599">
        <v>29.047000000000001</v>
      </c>
      <c r="AL247" s="606">
        <v>3.496</v>
      </c>
      <c r="AO247" s="55"/>
      <c r="AP247" s="56"/>
      <c r="AQ247" s="2"/>
      <c r="AR247" s="56"/>
      <c r="AS247" s="59"/>
      <c r="AX247" s="56"/>
      <c r="AY247" s="56"/>
      <c r="AZ247" s="61"/>
      <c r="BA247" s="61"/>
      <c r="BB247" s="61"/>
      <c r="BC247" s="61"/>
      <c r="BD247" s="61"/>
    </row>
    <row r="248" spans="1:75" ht="14.25" customHeight="1" x14ac:dyDescent="0.15">
      <c r="A248" s="184" t="s">
        <v>168</v>
      </c>
      <c r="B248" s="1998" t="s">
        <v>94</v>
      </c>
      <c r="C248" s="607">
        <v>5026.04</v>
      </c>
      <c r="D248" s="608">
        <v>1109.463</v>
      </c>
      <c r="E248" s="609">
        <v>1722.4079999999999</v>
      </c>
      <c r="F248" s="610">
        <v>1840.0830000000001</v>
      </c>
      <c r="G248" s="608">
        <v>1555.123</v>
      </c>
      <c r="H248" s="251">
        <v>2254.7159999999999</v>
      </c>
      <c r="I248" s="611">
        <v>1652.422</v>
      </c>
      <c r="J248" s="608">
        <v>1837.5350000000001</v>
      </c>
      <c r="K248" s="609">
        <v>2651.76</v>
      </c>
      <c r="L248" s="611">
        <v>1934.0530000000001</v>
      </c>
      <c r="M248" s="612">
        <v>2523.1419999999998</v>
      </c>
      <c r="N248" s="609">
        <v>3170.2739999999999</v>
      </c>
      <c r="O248" s="194">
        <v>2865.348</v>
      </c>
      <c r="P248" s="608">
        <v>3821.9740000000002</v>
      </c>
      <c r="Q248" s="613">
        <v>5562.4120000000003</v>
      </c>
      <c r="R248" s="610">
        <v>12158.244000000001</v>
      </c>
      <c r="S248" s="608">
        <v>24147.455999999998</v>
      </c>
      <c r="T248" s="609">
        <v>37328.817000000003</v>
      </c>
      <c r="U248" s="610">
        <v>39564.167000000001</v>
      </c>
      <c r="V248" s="554">
        <v>36696.843000000001</v>
      </c>
      <c r="W248" s="614">
        <v>64222.186999999998</v>
      </c>
      <c r="X248" s="610">
        <v>51357.245000000003</v>
      </c>
      <c r="Y248" s="612">
        <v>83297.751999999993</v>
      </c>
      <c r="Z248" s="613">
        <v>53986.368999999999</v>
      </c>
      <c r="AA248" s="610">
        <v>40466.921999999999</v>
      </c>
      <c r="AB248" s="608">
        <v>43474.453000000001</v>
      </c>
      <c r="AC248" s="609">
        <v>33087.69</v>
      </c>
      <c r="AD248" s="611">
        <v>33841.296000000002</v>
      </c>
      <c r="AE248" s="612">
        <v>17025.402999999998</v>
      </c>
      <c r="AF248" s="609">
        <v>11882.409</v>
      </c>
      <c r="AG248" s="611">
        <v>6059.3090000000002</v>
      </c>
      <c r="AH248" s="608">
        <v>11882.409</v>
      </c>
      <c r="AI248" s="609">
        <v>2047.818</v>
      </c>
      <c r="AJ248" s="611">
        <v>1649.116</v>
      </c>
      <c r="AK248" s="608">
        <v>6074.0730000000003</v>
      </c>
      <c r="AL248" s="615">
        <v>1802.0229999999999</v>
      </c>
      <c r="AO248" s="55"/>
      <c r="AP248" s="56"/>
      <c r="AQ248" s="56"/>
      <c r="AR248" s="2"/>
      <c r="AS248" s="59"/>
      <c r="AX248" s="59"/>
      <c r="AY248" s="59"/>
      <c r="AZ248" s="59"/>
      <c r="BB248" s="493"/>
      <c r="BC248" s="493"/>
      <c r="BD248" s="748"/>
      <c r="BF248" s="5"/>
      <c r="BG248" s="5"/>
      <c r="BH248" s="5"/>
      <c r="BK248" s="60"/>
      <c r="BN248" s="56"/>
      <c r="BO248" s="56"/>
      <c r="BP248" s="56"/>
      <c r="BQ248" s="257"/>
      <c r="BR248" s="258"/>
      <c r="BS248" s="258"/>
      <c r="BT248" s="258"/>
    </row>
    <row r="249" spans="1:75" ht="14.25" customHeight="1" x14ac:dyDescent="0.15">
      <c r="A249" s="186" t="s">
        <v>168</v>
      </c>
      <c r="B249" s="2000" t="s">
        <v>96</v>
      </c>
      <c r="C249" s="616">
        <v>484</v>
      </c>
      <c r="D249" s="617">
        <v>561</v>
      </c>
      <c r="E249" s="618">
        <v>610</v>
      </c>
      <c r="F249" s="619">
        <v>584</v>
      </c>
      <c r="G249" s="617">
        <v>543</v>
      </c>
      <c r="H249" s="187">
        <v>543</v>
      </c>
      <c r="I249" s="262">
        <v>522</v>
      </c>
      <c r="J249" s="617">
        <v>530</v>
      </c>
      <c r="K249" s="618">
        <v>475</v>
      </c>
      <c r="L249" s="262">
        <v>470</v>
      </c>
      <c r="M249" s="617">
        <v>470</v>
      </c>
      <c r="N249" s="618">
        <v>468</v>
      </c>
      <c r="O249" s="262">
        <v>439</v>
      </c>
      <c r="P249" s="617">
        <v>376</v>
      </c>
      <c r="Q249" s="621">
        <v>387</v>
      </c>
      <c r="R249" s="262">
        <v>340</v>
      </c>
      <c r="S249" s="617">
        <v>356</v>
      </c>
      <c r="T249" s="618">
        <v>432</v>
      </c>
      <c r="U249" s="619">
        <v>368</v>
      </c>
      <c r="V249" s="199">
        <v>391</v>
      </c>
      <c r="W249" s="621">
        <v>486</v>
      </c>
      <c r="X249" s="619">
        <v>483</v>
      </c>
      <c r="Y249" s="620">
        <v>354</v>
      </c>
      <c r="Z249" s="621">
        <v>234</v>
      </c>
      <c r="AA249" s="619">
        <v>216</v>
      </c>
      <c r="AB249" s="617">
        <v>300</v>
      </c>
      <c r="AC249" s="618">
        <v>341</v>
      </c>
      <c r="AD249" s="262">
        <v>328</v>
      </c>
      <c r="AE249" s="620">
        <v>298</v>
      </c>
      <c r="AF249" s="618">
        <v>287</v>
      </c>
      <c r="AG249" s="262">
        <v>257</v>
      </c>
      <c r="AH249" s="617">
        <v>287</v>
      </c>
      <c r="AI249" s="618">
        <v>275</v>
      </c>
      <c r="AJ249" s="262">
        <v>450</v>
      </c>
      <c r="AK249" s="617">
        <v>209</v>
      </c>
      <c r="AL249" s="622">
        <v>515</v>
      </c>
      <c r="AO249" s="55"/>
      <c r="AP249" s="56"/>
      <c r="AQ249" s="56"/>
      <c r="AR249" s="56"/>
      <c r="AS249" s="2044"/>
      <c r="AX249" s="59"/>
      <c r="AY249" s="59"/>
      <c r="AZ249" s="59"/>
      <c r="BA249" s="55"/>
      <c r="BB249" s="56"/>
      <c r="BC249" s="56"/>
      <c r="BD249" s="56"/>
      <c r="BE249" s="61"/>
      <c r="BF249" s="61"/>
      <c r="BG249" s="61"/>
      <c r="BH249" s="61"/>
      <c r="BI249" s="61"/>
      <c r="BK249" s="3"/>
      <c r="BM249" s="61"/>
      <c r="BN249" s="56"/>
      <c r="BO249" s="56"/>
      <c r="BP249" s="56"/>
      <c r="BQ249" s="257"/>
      <c r="BR249" s="258"/>
      <c r="BS249" s="258"/>
      <c r="BT249" s="258"/>
    </row>
    <row r="250" spans="1:75" ht="14.25" customHeight="1" x14ac:dyDescent="0.15">
      <c r="A250" s="250" t="s">
        <v>35</v>
      </c>
      <c r="B250" s="1997" t="s">
        <v>93</v>
      </c>
      <c r="C250" s="598">
        <v>1.248</v>
      </c>
      <c r="D250" s="599">
        <v>1.79</v>
      </c>
      <c r="E250" s="600">
        <v>1.0920000000000001</v>
      </c>
      <c r="F250" s="601">
        <v>0.81299999999999994</v>
      </c>
      <c r="G250" s="599">
        <v>1.556</v>
      </c>
      <c r="H250" s="191">
        <v>0.97899999999999998</v>
      </c>
      <c r="I250" s="602">
        <v>1.0589999999999999</v>
      </c>
      <c r="J250" s="599">
        <v>1.0860000000000001</v>
      </c>
      <c r="K250" s="600">
        <v>1.859</v>
      </c>
      <c r="L250" s="602">
        <v>30.85</v>
      </c>
      <c r="M250" s="603">
        <v>20.294</v>
      </c>
      <c r="N250" s="600">
        <v>11.836</v>
      </c>
      <c r="O250" s="602">
        <v>21.152999999999999</v>
      </c>
      <c r="P250" s="599">
        <v>2.4319999999999999</v>
      </c>
      <c r="Q250" s="604">
        <v>7.3639999999999999</v>
      </c>
      <c r="R250" s="601">
        <v>23.154</v>
      </c>
      <c r="S250" s="599">
        <v>73.158000000000001</v>
      </c>
      <c r="T250" s="600">
        <v>107.952</v>
      </c>
      <c r="U250" s="601">
        <v>152.238</v>
      </c>
      <c r="V250" s="553">
        <v>126.627</v>
      </c>
      <c r="W250" s="605">
        <v>155.95500000000001</v>
      </c>
      <c r="X250" s="601">
        <v>116.973</v>
      </c>
      <c r="Y250" s="603">
        <v>238.71899999999999</v>
      </c>
      <c r="Z250" s="604">
        <v>245.53800000000001</v>
      </c>
      <c r="AA250" s="601">
        <v>200.202</v>
      </c>
      <c r="AB250" s="603">
        <v>150.44399999999999</v>
      </c>
      <c r="AC250" s="600">
        <v>102.381</v>
      </c>
      <c r="AD250" s="602">
        <v>129.19200000000001</v>
      </c>
      <c r="AE250" s="603">
        <v>71.587000000000003</v>
      </c>
      <c r="AF250" s="600">
        <v>45.043999999999997</v>
      </c>
      <c r="AG250" s="602">
        <v>20.25</v>
      </c>
      <c r="AH250" s="599">
        <v>45.043999999999997</v>
      </c>
      <c r="AI250" s="600">
        <v>5.6470000000000002</v>
      </c>
      <c r="AJ250" s="602">
        <v>1.8220000000000001</v>
      </c>
      <c r="AK250" s="599">
        <v>0.57799999999999996</v>
      </c>
      <c r="AL250" s="606">
        <v>0</v>
      </c>
      <c r="AO250" s="55"/>
      <c r="AP250" s="56"/>
      <c r="AQ250" s="56"/>
      <c r="AR250" s="56"/>
      <c r="AS250" s="59"/>
      <c r="AX250" s="59"/>
      <c r="AY250" s="59"/>
      <c r="AZ250" s="59"/>
    </row>
    <row r="251" spans="1:75" ht="14.25" customHeight="1" x14ac:dyDescent="0.15">
      <c r="A251" s="184" t="s">
        <v>169</v>
      </c>
      <c r="B251" s="1998" t="s">
        <v>94</v>
      </c>
      <c r="C251" s="607">
        <v>328.40699999999998</v>
      </c>
      <c r="D251" s="608">
        <v>523.60299999999995</v>
      </c>
      <c r="E251" s="609">
        <v>365.66699999999997</v>
      </c>
      <c r="F251" s="610">
        <v>264.69299999999998</v>
      </c>
      <c r="G251" s="608">
        <v>407.67700000000002</v>
      </c>
      <c r="H251" s="251">
        <v>322.35500000000002</v>
      </c>
      <c r="I251" s="611">
        <v>359.14400000000001</v>
      </c>
      <c r="J251" s="608">
        <v>334.15300000000002</v>
      </c>
      <c r="K251" s="609">
        <v>628.38599999999997</v>
      </c>
      <c r="L251" s="611">
        <v>3774.346</v>
      </c>
      <c r="M251" s="612">
        <v>2599.5720000000001</v>
      </c>
      <c r="N251" s="609">
        <v>1801.309</v>
      </c>
      <c r="O251" s="194">
        <v>2741.625</v>
      </c>
      <c r="P251" s="608">
        <v>733.88900000000001</v>
      </c>
      <c r="Q251" s="613">
        <v>2225.1239999999998</v>
      </c>
      <c r="R251" s="610">
        <v>6577.125</v>
      </c>
      <c r="S251" s="608">
        <v>20513.964</v>
      </c>
      <c r="T251" s="609">
        <v>35436.313000000002</v>
      </c>
      <c r="U251" s="610">
        <v>41036.826999999997</v>
      </c>
      <c r="V251" s="554">
        <v>41284.682000000001</v>
      </c>
      <c r="W251" s="614">
        <v>66079.451000000001</v>
      </c>
      <c r="X251" s="610">
        <v>45065.063000000002</v>
      </c>
      <c r="Y251" s="612">
        <v>67515.649999999994</v>
      </c>
      <c r="Z251" s="613">
        <v>44572.036</v>
      </c>
      <c r="AA251" s="610">
        <v>34325.472999999998</v>
      </c>
      <c r="AB251" s="608">
        <v>32670.289000000001</v>
      </c>
      <c r="AC251" s="609">
        <v>31403.407999999999</v>
      </c>
      <c r="AD251" s="611">
        <v>37893.595999999998</v>
      </c>
      <c r="AE251" s="612">
        <v>15661.630999999999</v>
      </c>
      <c r="AF251" s="609">
        <v>9460.14</v>
      </c>
      <c r="AG251" s="611">
        <v>3344.2089999999998</v>
      </c>
      <c r="AH251" s="608">
        <v>9460.14</v>
      </c>
      <c r="AI251" s="609">
        <v>721.721</v>
      </c>
      <c r="AJ251" s="611">
        <v>185.12899999999999</v>
      </c>
      <c r="AK251" s="608">
        <v>118.14100000000001</v>
      </c>
      <c r="AL251" s="615">
        <v>0</v>
      </c>
      <c r="AO251" s="55"/>
      <c r="AP251" s="56"/>
      <c r="AQ251" s="56"/>
      <c r="AR251" s="56"/>
      <c r="AS251" s="59"/>
    </row>
    <row r="252" spans="1:75" ht="14.25" customHeight="1" x14ac:dyDescent="0.15">
      <c r="A252" s="186" t="s">
        <v>169</v>
      </c>
      <c r="B252" s="2000" t="s">
        <v>96</v>
      </c>
      <c r="C252" s="616">
        <v>263</v>
      </c>
      <c r="D252" s="617">
        <v>293</v>
      </c>
      <c r="E252" s="618">
        <v>335</v>
      </c>
      <c r="F252" s="619">
        <v>326</v>
      </c>
      <c r="G252" s="617">
        <v>262</v>
      </c>
      <c r="H252" s="187">
        <v>329</v>
      </c>
      <c r="I252" s="262">
        <v>339</v>
      </c>
      <c r="J252" s="617">
        <v>308</v>
      </c>
      <c r="K252" s="618">
        <v>338</v>
      </c>
      <c r="L252" s="262">
        <v>122</v>
      </c>
      <c r="M252" s="617">
        <v>128</v>
      </c>
      <c r="N252" s="618">
        <v>152</v>
      </c>
      <c r="O252" s="262">
        <v>130</v>
      </c>
      <c r="P252" s="617">
        <v>302</v>
      </c>
      <c r="Q252" s="621">
        <v>302</v>
      </c>
      <c r="R252" s="262">
        <v>284</v>
      </c>
      <c r="S252" s="617">
        <v>280</v>
      </c>
      <c r="T252" s="618">
        <v>328</v>
      </c>
      <c r="U252" s="619">
        <v>270</v>
      </c>
      <c r="V252" s="199">
        <v>326</v>
      </c>
      <c r="W252" s="621">
        <v>424</v>
      </c>
      <c r="X252" s="619">
        <v>385</v>
      </c>
      <c r="Y252" s="620">
        <v>283</v>
      </c>
      <c r="Z252" s="621">
        <v>182</v>
      </c>
      <c r="AA252" s="619">
        <v>171</v>
      </c>
      <c r="AB252" s="617">
        <v>217</v>
      </c>
      <c r="AC252" s="618">
        <v>307</v>
      </c>
      <c r="AD252" s="262">
        <v>293</v>
      </c>
      <c r="AE252" s="620">
        <v>219</v>
      </c>
      <c r="AF252" s="618">
        <v>210</v>
      </c>
      <c r="AG252" s="262">
        <v>165</v>
      </c>
      <c r="AH252" s="617">
        <v>210</v>
      </c>
      <c r="AI252" s="618">
        <v>128</v>
      </c>
      <c r="AJ252" s="262">
        <v>102</v>
      </c>
      <c r="AK252" s="617">
        <v>204</v>
      </c>
      <c r="AL252" s="622">
        <v>0</v>
      </c>
      <c r="AO252" s="55"/>
      <c r="AP252" s="56"/>
      <c r="AQ252" s="56"/>
      <c r="AR252" s="56"/>
      <c r="AS252" s="2044"/>
    </row>
    <row r="253" spans="1:75" ht="14.25" customHeight="1" x14ac:dyDescent="0.15">
      <c r="A253" s="250" t="s">
        <v>170</v>
      </c>
      <c r="B253" s="1997" t="s">
        <v>93</v>
      </c>
      <c r="C253" s="598">
        <v>15.641999999999999</v>
      </c>
      <c r="D253" s="599">
        <v>16.701000000000001</v>
      </c>
      <c r="E253" s="600">
        <v>32.887999999999998</v>
      </c>
      <c r="F253" s="601">
        <v>43.253</v>
      </c>
      <c r="G253" s="599">
        <v>53.854999999999997</v>
      </c>
      <c r="H253" s="191">
        <v>55.103000000000002</v>
      </c>
      <c r="I253" s="602">
        <v>60.356999999999999</v>
      </c>
      <c r="J253" s="599">
        <v>58.984999999999999</v>
      </c>
      <c r="K253" s="600">
        <v>86.945999999999998</v>
      </c>
      <c r="L253" s="602">
        <v>77.588999999999999</v>
      </c>
      <c r="M253" s="603">
        <v>71.602999999999994</v>
      </c>
      <c r="N253" s="191">
        <v>84.852000000000004</v>
      </c>
      <c r="O253" s="602">
        <v>144.91200000000001</v>
      </c>
      <c r="P253" s="599">
        <v>227.524</v>
      </c>
      <c r="Q253" s="604">
        <v>176.565</v>
      </c>
      <c r="R253" s="601">
        <v>249.292</v>
      </c>
      <c r="S253" s="599">
        <v>297.30200000000002</v>
      </c>
      <c r="T253" s="600">
        <v>128.37100000000001</v>
      </c>
      <c r="U253" s="601">
        <v>153.578</v>
      </c>
      <c r="V253" s="553">
        <v>78.981999999999999</v>
      </c>
      <c r="W253" s="605">
        <v>29.388999999999999</v>
      </c>
      <c r="X253" s="601">
        <v>15.223000000000001</v>
      </c>
      <c r="Y253" s="603">
        <v>9.7469999999999999</v>
      </c>
      <c r="Z253" s="604">
        <v>71.59</v>
      </c>
      <c r="AA253" s="601">
        <v>225.49199999999999</v>
      </c>
      <c r="AB253" s="603">
        <v>208.857</v>
      </c>
      <c r="AC253" s="600">
        <v>163.34</v>
      </c>
      <c r="AD253" s="602">
        <v>157.26599999999999</v>
      </c>
      <c r="AE253" s="603">
        <v>122.346</v>
      </c>
      <c r="AF253" s="600">
        <v>92.349000000000004</v>
      </c>
      <c r="AG253" s="602">
        <v>72.792000000000002</v>
      </c>
      <c r="AH253" s="599">
        <v>92.349000000000004</v>
      </c>
      <c r="AI253" s="600">
        <v>95.391999999999996</v>
      </c>
      <c r="AJ253" s="602">
        <v>53.527000000000001</v>
      </c>
      <c r="AK253" s="599">
        <v>42.301000000000002</v>
      </c>
      <c r="AL253" s="606">
        <v>39.250999999999998</v>
      </c>
      <c r="AO253" s="55"/>
      <c r="AP253" s="56"/>
      <c r="AQ253" s="56"/>
      <c r="AR253" s="56"/>
      <c r="AS253" s="59"/>
    </row>
    <row r="254" spans="1:75" ht="14.25" customHeight="1" x14ac:dyDescent="0.15">
      <c r="A254" s="184" t="s">
        <v>171</v>
      </c>
      <c r="B254" s="1998" t="s">
        <v>94</v>
      </c>
      <c r="C254" s="607">
        <v>4712.5159999999996</v>
      </c>
      <c r="D254" s="608">
        <v>4756.8829999999998</v>
      </c>
      <c r="E254" s="609">
        <v>13941.392</v>
      </c>
      <c r="F254" s="610">
        <v>25202.001</v>
      </c>
      <c r="G254" s="608">
        <v>30299.941999999999</v>
      </c>
      <c r="H254" s="251">
        <v>32404.33</v>
      </c>
      <c r="I254" s="611">
        <v>35631.695</v>
      </c>
      <c r="J254" s="608">
        <v>33663.629999999997</v>
      </c>
      <c r="K254" s="609">
        <v>47041.197999999997</v>
      </c>
      <c r="L254" s="611">
        <v>43605.347000000002</v>
      </c>
      <c r="M254" s="612">
        <v>37682.324000000001</v>
      </c>
      <c r="N254" s="196">
        <v>41515.639000000003</v>
      </c>
      <c r="O254" s="194">
        <v>60531.622000000003</v>
      </c>
      <c r="P254" s="608">
        <v>57974.493000000002</v>
      </c>
      <c r="Q254" s="613">
        <v>44506.396000000001</v>
      </c>
      <c r="R254" s="610">
        <v>69079.357000000004</v>
      </c>
      <c r="S254" s="608">
        <v>73223.516000000003</v>
      </c>
      <c r="T254" s="609">
        <v>40646.955000000002</v>
      </c>
      <c r="U254" s="610">
        <v>45880.563999999998</v>
      </c>
      <c r="V254" s="554">
        <v>21047.352999999999</v>
      </c>
      <c r="W254" s="614">
        <v>9432.491</v>
      </c>
      <c r="X254" s="610">
        <v>4964.2049999999999</v>
      </c>
      <c r="Y254" s="612">
        <v>3373.6210000000001</v>
      </c>
      <c r="Z254" s="613">
        <v>21189.138999999999</v>
      </c>
      <c r="AA254" s="610">
        <v>56536.118999999999</v>
      </c>
      <c r="AB254" s="608">
        <v>51888.764000000003</v>
      </c>
      <c r="AC254" s="609">
        <v>68565.47</v>
      </c>
      <c r="AD254" s="611">
        <v>84933.835999999996</v>
      </c>
      <c r="AE254" s="612">
        <v>60233.45</v>
      </c>
      <c r="AF254" s="609">
        <v>43289.961000000003</v>
      </c>
      <c r="AG254" s="611">
        <v>37313.754000000001</v>
      </c>
      <c r="AH254" s="608">
        <v>43289.961000000003</v>
      </c>
      <c r="AI254" s="609">
        <v>28260.588</v>
      </c>
      <c r="AJ254" s="611">
        <v>16226.504000000001</v>
      </c>
      <c r="AK254" s="608">
        <v>12855.749</v>
      </c>
      <c r="AL254" s="615">
        <v>13360.055</v>
      </c>
      <c r="AO254" s="55"/>
      <c r="AP254" s="56"/>
      <c r="AQ254" s="56"/>
      <c r="AR254" s="56"/>
      <c r="AS254" s="59"/>
    </row>
    <row r="255" spans="1:75" ht="14.25" customHeight="1" x14ac:dyDescent="0.15">
      <c r="A255" s="186" t="s">
        <v>171</v>
      </c>
      <c r="B255" s="2000" t="s">
        <v>96</v>
      </c>
      <c r="C255" s="616">
        <v>301</v>
      </c>
      <c r="D255" s="617">
        <v>285</v>
      </c>
      <c r="E255" s="618">
        <v>424</v>
      </c>
      <c r="F255" s="619">
        <v>583</v>
      </c>
      <c r="G255" s="617">
        <v>563</v>
      </c>
      <c r="H255" s="187">
        <v>588</v>
      </c>
      <c r="I255" s="262">
        <v>590</v>
      </c>
      <c r="J255" s="617">
        <v>571</v>
      </c>
      <c r="K255" s="633">
        <v>541</v>
      </c>
      <c r="L255" s="262">
        <v>562</v>
      </c>
      <c r="M255" s="617">
        <v>526</v>
      </c>
      <c r="N255" s="187">
        <v>489</v>
      </c>
      <c r="O255" s="262">
        <v>418</v>
      </c>
      <c r="P255" s="617">
        <v>255</v>
      </c>
      <c r="Q255" s="621">
        <v>252</v>
      </c>
      <c r="R255" s="262">
        <v>277</v>
      </c>
      <c r="S255" s="617">
        <v>246</v>
      </c>
      <c r="T255" s="618">
        <v>317</v>
      </c>
      <c r="U255" s="619">
        <v>299</v>
      </c>
      <c r="V255" s="199">
        <v>266</v>
      </c>
      <c r="W255" s="621">
        <v>321</v>
      </c>
      <c r="X255" s="619">
        <v>326</v>
      </c>
      <c r="Y255" s="620">
        <v>346</v>
      </c>
      <c r="Z255" s="621">
        <v>296</v>
      </c>
      <c r="AA255" s="619">
        <v>251</v>
      </c>
      <c r="AB255" s="617">
        <v>248</v>
      </c>
      <c r="AC255" s="618">
        <v>420</v>
      </c>
      <c r="AD255" s="262">
        <v>540</v>
      </c>
      <c r="AE255" s="620">
        <v>492</v>
      </c>
      <c r="AF255" s="618">
        <v>469</v>
      </c>
      <c r="AG255" s="262">
        <v>513</v>
      </c>
      <c r="AH255" s="617">
        <v>469</v>
      </c>
      <c r="AI255" s="618">
        <v>296</v>
      </c>
      <c r="AJ255" s="262">
        <v>303</v>
      </c>
      <c r="AK255" s="617">
        <v>304</v>
      </c>
      <c r="AL255" s="622">
        <v>340</v>
      </c>
      <c r="AO255" s="55"/>
      <c r="AP255" s="56"/>
      <c r="AQ255" s="56"/>
      <c r="AR255" s="56"/>
      <c r="AS255" s="2044"/>
    </row>
    <row r="256" spans="1:75" ht="14.25" customHeight="1" x14ac:dyDescent="0.15">
      <c r="A256" s="250" t="s">
        <v>122</v>
      </c>
      <c r="B256" s="1997" t="s">
        <v>93</v>
      </c>
      <c r="C256" s="598">
        <v>3.0419999999999998</v>
      </c>
      <c r="D256" s="599">
        <v>1.4239999999999999</v>
      </c>
      <c r="E256" s="600">
        <v>1.744</v>
      </c>
      <c r="F256" s="601">
        <v>3.7690000000000001</v>
      </c>
      <c r="G256" s="599">
        <v>2.8879999999999999</v>
      </c>
      <c r="H256" s="191">
        <v>3.2160000000000002</v>
      </c>
      <c r="I256" s="602">
        <v>3.681</v>
      </c>
      <c r="J256" s="599">
        <v>5.4279999999999999</v>
      </c>
      <c r="K256" s="600">
        <v>4.28</v>
      </c>
      <c r="L256" s="602">
        <v>3.3980000000000001</v>
      </c>
      <c r="M256" s="603">
        <v>4.476</v>
      </c>
      <c r="N256" s="191">
        <v>2.778</v>
      </c>
      <c r="O256" s="602">
        <v>2.633</v>
      </c>
      <c r="P256" s="599">
        <v>4.7460000000000004</v>
      </c>
      <c r="Q256" s="604">
        <v>12.23</v>
      </c>
      <c r="R256" s="601">
        <v>27.684000000000001</v>
      </c>
      <c r="S256" s="599">
        <v>75.069999999999993</v>
      </c>
      <c r="T256" s="600">
        <v>106.006</v>
      </c>
      <c r="U256" s="601">
        <v>179.22</v>
      </c>
      <c r="V256" s="553">
        <v>162.16499999999999</v>
      </c>
      <c r="W256" s="605">
        <v>169.86099999999999</v>
      </c>
      <c r="X256" s="601">
        <v>101.14</v>
      </c>
      <c r="Y256" s="603">
        <v>73.099999999999994</v>
      </c>
      <c r="Z256" s="604">
        <v>110.82599999999999</v>
      </c>
      <c r="AA256" s="601">
        <v>131.441</v>
      </c>
      <c r="AB256" s="603">
        <v>168.18799999999999</v>
      </c>
      <c r="AC256" s="600">
        <v>162.51400000000001</v>
      </c>
      <c r="AD256" s="602">
        <v>135.29900000000001</v>
      </c>
      <c r="AE256" s="603">
        <v>94.555000000000007</v>
      </c>
      <c r="AF256" s="600">
        <v>94.975999999999999</v>
      </c>
      <c r="AG256" s="602">
        <v>62.960999999999999</v>
      </c>
      <c r="AH256" s="599">
        <v>94.975999999999999</v>
      </c>
      <c r="AI256" s="600">
        <v>26.536000000000001</v>
      </c>
      <c r="AJ256" s="602">
        <v>24.02</v>
      </c>
      <c r="AK256" s="599">
        <v>4.6660000000000004</v>
      </c>
      <c r="AL256" s="606">
        <v>2.2109999999999999</v>
      </c>
      <c r="AO256" s="55"/>
      <c r="AP256" s="56"/>
      <c r="AQ256" s="56"/>
      <c r="AR256" s="56"/>
      <c r="AS256" s="59"/>
    </row>
    <row r="257" spans="1:87" ht="14.25" customHeight="1" x14ac:dyDescent="0.15">
      <c r="A257" s="184" t="s">
        <v>172</v>
      </c>
      <c r="B257" s="1998" t="s">
        <v>94</v>
      </c>
      <c r="C257" s="607">
        <v>1914.3409999999999</v>
      </c>
      <c r="D257" s="608">
        <v>820.85</v>
      </c>
      <c r="E257" s="609">
        <v>1384.299</v>
      </c>
      <c r="F257" s="610">
        <v>3344.8589999999999</v>
      </c>
      <c r="G257" s="608">
        <v>2406.3139999999999</v>
      </c>
      <c r="H257" s="251">
        <v>2878.4470000000001</v>
      </c>
      <c r="I257" s="611">
        <v>3375.5210000000002</v>
      </c>
      <c r="J257" s="608">
        <v>4570.1880000000001</v>
      </c>
      <c r="K257" s="609">
        <v>3002.8090000000002</v>
      </c>
      <c r="L257" s="611">
        <v>2394.5070000000001</v>
      </c>
      <c r="M257" s="612">
        <v>3082.0749999999998</v>
      </c>
      <c r="N257" s="196">
        <v>1731.366</v>
      </c>
      <c r="O257" s="194">
        <v>1420.7840000000001</v>
      </c>
      <c r="P257" s="608">
        <v>2952.0770000000002</v>
      </c>
      <c r="Q257" s="613">
        <v>5543.201</v>
      </c>
      <c r="R257" s="610">
        <v>11421.275</v>
      </c>
      <c r="S257" s="608">
        <v>28018.03</v>
      </c>
      <c r="T257" s="609">
        <v>48565.39</v>
      </c>
      <c r="U257" s="610">
        <v>95833.847999999998</v>
      </c>
      <c r="V257" s="554">
        <v>92692.941000000006</v>
      </c>
      <c r="W257" s="614">
        <v>90875.354999999996</v>
      </c>
      <c r="X257" s="610">
        <v>53995.94</v>
      </c>
      <c r="Y257" s="612">
        <v>45557.379000000001</v>
      </c>
      <c r="Z257" s="613">
        <v>56364.75</v>
      </c>
      <c r="AA257" s="610">
        <v>59962.37</v>
      </c>
      <c r="AB257" s="608">
        <v>74313.906000000003</v>
      </c>
      <c r="AC257" s="609">
        <v>88077.290999999997</v>
      </c>
      <c r="AD257" s="611">
        <v>104482.37</v>
      </c>
      <c r="AE257" s="612">
        <v>77100.760999999999</v>
      </c>
      <c r="AF257" s="609">
        <v>65044.550999999999</v>
      </c>
      <c r="AG257" s="611">
        <v>39939.527000000002</v>
      </c>
      <c r="AH257" s="608">
        <v>65044.550999999999</v>
      </c>
      <c r="AI257" s="609">
        <v>11344.633</v>
      </c>
      <c r="AJ257" s="611">
        <v>6359.9219999999996</v>
      </c>
      <c r="AK257" s="608">
        <v>2074.509</v>
      </c>
      <c r="AL257" s="615">
        <v>1567.33</v>
      </c>
      <c r="AO257" s="55"/>
      <c r="AP257" s="56"/>
      <c r="AQ257" s="56"/>
      <c r="AR257" s="56"/>
      <c r="AS257" s="59"/>
    </row>
    <row r="258" spans="1:87" ht="14.25" customHeight="1" x14ac:dyDescent="0.15">
      <c r="A258" s="186" t="s">
        <v>172</v>
      </c>
      <c r="B258" s="2000" t="s">
        <v>96</v>
      </c>
      <c r="C258" s="616">
        <v>629</v>
      </c>
      <c r="D258" s="617">
        <v>576</v>
      </c>
      <c r="E258" s="618">
        <v>794</v>
      </c>
      <c r="F258" s="619">
        <v>887</v>
      </c>
      <c r="G258" s="617">
        <v>833</v>
      </c>
      <c r="H258" s="187">
        <v>895</v>
      </c>
      <c r="I258" s="262">
        <v>917</v>
      </c>
      <c r="J258" s="617">
        <v>842</v>
      </c>
      <c r="K258" s="618">
        <v>702</v>
      </c>
      <c r="L258" s="262">
        <v>705</v>
      </c>
      <c r="M258" s="617">
        <v>689</v>
      </c>
      <c r="N258" s="618">
        <v>623</v>
      </c>
      <c r="O258" s="262">
        <v>540</v>
      </c>
      <c r="P258" s="617">
        <v>622</v>
      </c>
      <c r="Q258" s="621">
        <v>453</v>
      </c>
      <c r="R258" s="262">
        <v>413</v>
      </c>
      <c r="S258" s="617">
        <v>373</v>
      </c>
      <c r="T258" s="618">
        <v>458</v>
      </c>
      <c r="U258" s="619">
        <v>535</v>
      </c>
      <c r="V258" s="199">
        <v>572</v>
      </c>
      <c r="W258" s="621">
        <v>535</v>
      </c>
      <c r="X258" s="619">
        <v>534</v>
      </c>
      <c r="Y258" s="620">
        <v>623</v>
      </c>
      <c r="Z258" s="621">
        <v>509</v>
      </c>
      <c r="AA258" s="619">
        <v>456</v>
      </c>
      <c r="AB258" s="617">
        <v>442</v>
      </c>
      <c r="AC258" s="618">
        <v>542</v>
      </c>
      <c r="AD258" s="262">
        <v>772</v>
      </c>
      <c r="AE258" s="620">
        <v>815</v>
      </c>
      <c r="AF258" s="618">
        <v>685</v>
      </c>
      <c r="AG258" s="262">
        <v>634</v>
      </c>
      <c r="AH258" s="617">
        <v>685</v>
      </c>
      <c r="AI258" s="618">
        <v>428</v>
      </c>
      <c r="AJ258" s="262">
        <v>265</v>
      </c>
      <c r="AK258" s="617">
        <v>445</v>
      </c>
      <c r="AL258" s="622">
        <v>709</v>
      </c>
      <c r="AO258" s="55"/>
      <c r="AP258" s="56"/>
      <c r="AQ258" s="56"/>
      <c r="AR258" s="56"/>
      <c r="AS258" s="2044"/>
    </row>
    <row r="259" spans="1:87" ht="14.25" customHeight="1" x14ac:dyDescent="0.15">
      <c r="A259" s="250" t="s">
        <v>173</v>
      </c>
      <c r="B259" s="1997" t="s">
        <v>93</v>
      </c>
      <c r="C259" s="598">
        <v>41.581000000000003</v>
      </c>
      <c r="D259" s="599">
        <v>52.311999999999998</v>
      </c>
      <c r="E259" s="600">
        <v>39.036000000000001</v>
      </c>
      <c r="F259" s="601">
        <v>59.411999999999999</v>
      </c>
      <c r="G259" s="599">
        <v>75.212999999999994</v>
      </c>
      <c r="H259" s="191">
        <v>124.459</v>
      </c>
      <c r="I259" s="602">
        <v>145.68899999999999</v>
      </c>
      <c r="J259" s="599">
        <v>184.97800000000001</v>
      </c>
      <c r="K259" s="600">
        <v>364.06200000000001</v>
      </c>
      <c r="L259" s="602">
        <v>329.976</v>
      </c>
      <c r="M259" s="603">
        <v>423.20699999999999</v>
      </c>
      <c r="N259" s="191">
        <v>445.50200000000001</v>
      </c>
      <c r="O259" s="602">
        <v>505.39699999999999</v>
      </c>
      <c r="P259" s="599">
        <v>560.16099999999994</v>
      </c>
      <c r="Q259" s="604">
        <v>670.46500000000003</v>
      </c>
      <c r="R259" s="601">
        <v>631.40700000000004</v>
      </c>
      <c r="S259" s="599">
        <v>730.38300000000004</v>
      </c>
      <c r="T259" s="600">
        <v>593.49800000000005</v>
      </c>
      <c r="U259" s="601">
        <v>484.91399999999999</v>
      </c>
      <c r="V259" s="553">
        <v>360.76600000000002</v>
      </c>
      <c r="W259" s="605">
        <v>201.137</v>
      </c>
      <c r="X259" s="601">
        <v>149.542</v>
      </c>
      <c r="Y259" s="603">
        <v>135.72499999999999</v>
      </c>
      <c r="Z259" s="604">
        <v>223.91</v>
      </c>
      <c r="AA259" s="601">
        <v>271.05099999999999</v>
      </c>
      <c r="AB259" s="603">
        <v>323.46800000000002</v>
      </c>
      <c r="AC259" s="600">
        <v>293.916</v>
      </c>
      <c r="AD259" s="602">
        <v>356.73399999999998</v>
      </c>
      <c r="AE259" s="603">
        <v>284.64400000000001</v>
      </c>
      <c r="AF259" s="600">
        <v>346.88499999999999</v>
      </c>
      <c r="AG259" s="602">
        <v>338.15600000000001</v>
      </c>
      <c r="AH259" s="599">
        <v>346.88499999999999</v>
      </c>
      <c r="AI259" s="600">
        <v>307.08699999999999</v>
      </c>
      <c r="AJ259" s="602">
        <v>248.32599999999999</v>
      </c>
      <c r="AK259" s="599">
        <v>155.04</v>
      </c>
      <c r="AL259" s="606">
        <v>90.619</v>
      </c>
      <c r="AO259" s="55"/>
      <c r="AP259" s="56"/>
      <c r="AQ259" s="56"/>
      <c r="AR259" s="56"/>
      <c r="AS259" s="59"/>
    </row>
    <row r="260" spans="1:87" ht="14.25" customHeight="1" x14ac:dyDescent="0.15">
      <c r="A260" s="184" t="s">
        <v>174</v>
      </c>
      <c r="B260" s="1998" t="s">
        <v>94</v>
      </c>
      <c r="C260" s="607">
        <v>25265.616999999998</v>
      </c>
      <c r="D260" s="608">
        <v>30651.794000000002</v>
      </c>
      <c r="E260" s="609">
        <v>27361.582999999999</v>
      </c>
      <c r="F260" s="610">
        <v>49440.32</v>
      </c>
      <c r="G260" s="608">
        <v>61084.762000000002</v>
      </c>
      <c r="H260" s="251">
        <v>103155.503</v>
      </c>
      <c r="I260" s="611">
        <v>106190.164</v>
      </c>
      <c r="J260" s="608">
        <v>128769.848</v>
      </c>
      <c r="K260" s="609">
        <v>239227.46400000001</v>
      </c>
      <c r="L260" s="611">
        <v>218374.696</v>
      </c>
      <c r="M260" s="612">
        <v>278717.38799999998</v>
      </c>
      <c r="N260" s="609">
        <v>291180.97100000002</v>
      </c>
      <c r="O260" s="194">
        <v>310795.86900000001</v>
      </c>
      <c r="P260" s="608">
        <v>250553.75099999999</v>
      </c>
      <c r="Q260" s="613">
        <v>308615.38</v>
      </c>
      <c r="R260" s="610">
        <v>308265.81800000003</v>
      </c>
      <c r="S260" s="608">
        <v>365802.95299999998</v>
      </c>
      <c r="T260" s="609">
        <v>289241.79800000001</v>
      </c>
      <c r="U260" s="610">
        <v>250419.19099999999</v>
      </c>
      <c r="V260" s="554">
        <v>205913.18700000001</v>
      </c>
      <c r="W260" s="614">
        <v>122339.334</v>
      </c>
      <c r="X260" s="610">
        <v>93610.93</v>
      </c>
      <c r="Y260" s="612">
        <v>63673.241000000002</v>
      </c>
      <c r="Z260" s="613">
        <v>92606.657000000007</v>
      </c>
      <c r="AA260" s="610">
        <v>120059.762</v>
      </c>
      <c r="AB260" s="608">
        <v>148664.62400000001</v>
      </c>
      <c r="AC260" s="609">
        <v>147217.337</v>
      </c>
      <c r="AD260" s="611">
        <v>219057.016</v>
      </c>
      <c r="AE260" s="612">
        <v>184568.43299999999</v>
      </c>
      <c r="AF260" s="609">
        <v>208310.342</v>
      </c>
      <c r="AG260" s="611">
        <v>161387.08100000001</v>
      </c>
      <c r="AH260" s="608">
        <v>208310.342</v>
      </c>
      <c r="AI260" s="609">
        <v>102275.07399999999</v>
      </c>
      <c r="AJ260" s="611">
        <v>70343.418999999994</v>
      </c>
      <c r="AK260" s="608">
        <v>50664.095000000001</v>
      </c>
      <c r="AL260" s="615">
        <v>35521.440999999999</v>
      </c>
      <c r="AO260" s="2"/>
      <c r="AP260" s="2"/>
      <c r="AQ260" s="56"/>
      <c r="AR260" s="56"/>
      <c r="AS260" s="59"/>
      <c r="AX260" s="55"/>
      <c r="AY260" s="59"/>
      <c r="AZ260" s="59"/>
      <c r="BA260" s="59"/>
      <c r="BB260" s="55"/>
      <c r="BC260" s="59"/>
      <c r="BD260" s="59"/>
      <c r="BE260" s="59"/>
      <c r="BF260" s="61"/>
      <c r="BG260" s="61"/>
      <c r="BH260" s="61"/>
      <c r="BI260" s="61"/>
      <c r="BJ260" s="61"/>
      <c r="BK260" s="61"/>
      <c r="BL260" s="61"/>
      <c r="BM260" s="61"/>
      <c r="BN260" s="61"/>
      <c r="BQ260" s="5"/>
      <c r="BR260" s="5"/>
      <c r="BS260" s="5"/>
      <c r="BU260" s="5"/>
      <c r="BV260" s="5"/>
      <c r="BW260" s="5"/>
      <c r="CB260" s="61"/>
      <c r="CC260" s="56"/>
      <c r="CD260" s="56"/>
      <c r="CE260" s="56"/>
      <c r="CF260" s="257"/>
      <c r="CG260" s="258"/>
      <c r="CH260" s="258"/>
      <c r="CI260" s="258"/>
    </row>
    <row r="261" spans="1:87" ht="14.25" customHeight="1" x14ac:dyDescent="0.15">
      <c r="A261" s="186" t="s">
        <v>174</v>
      </c>
      <c r="B261" s="2000" t="s">
        <v>96</v>
      </c>
      <c r="C261" s="616">
        <v>608</v>
      </c>
      <c r="D261" s="617">
        <v>586</v>
      </c>
      <c r="E261" s="618">
        <v>701</v>
      </c>
      <c r="F261" s="619">
        <v>832</v>
      </c>
      <c r="G261" s="617">
        <v>812</v>
      </c>
      <c r="H261" s="187">
        <v>829</v>
      </c>
      <c r="I261" s="262">
        <v>729</v>
      </c>
      <c r="J261" s="617">
        <v>696</v>
      </c>
      <c r="K261" s="618">
        <v>657</v>
      </c>
      <c r="L261" s="262">
        <v>662</v>
      </c>
      <c r="M261" s="617">
        <v>659</v>
      </c>
      <c r="N261" s="187">
        <v>654</v>
      </c>
      <c r="O261" s="262">
        <v>615</v>
      </c>
      <c r="P261" s="617">
        <v>447</v>
      </c>
      <c r="Q261" s="621">
        <v>460</v>
      </c>
      <c r="R261" s="262">
        <v>488</v>
      </c>
      <c r="S261" s="617">
        <v>501</v>
      </c>
      <c r="T261" s="618">
        <v>487</v>
      </c>
      <c r="U261" s="619">
        <v>516</v>
      </c>
      <c r="V261" s="199">
        <v>571</v>
      </c>
      <c r="W261" s="621">
        <v>608</v>
      </c>
      <c r="X261" s="619">
        <v>626</v>
      </c>
      <c r="Y261" s="620">
        <v>469</v>
      </c>
      <c r="Z261" s="621">
        <v>414</v>
      </c>
      <c r="AA261" s="619">
        <v>443</v>
      </c>
      <c r="AB261" s="617">
        <v>460</v>
      </c>
      <c r="AC261" s="618">
        <v>501</v>
      </c>
      <c r="AD261" s="262">
        <v>614</v>
      </c>
      <c r="AE261" s="620">
        <v>648</v>
      </c>
      <c r="AF261" s="618">
        <v>601</v>
      </c>
      <c r="AG261" s="262">
        <v>477</v>
      </c>
      <c r="AH261" s="617">
        <v>601</v>
      </c>
      <c r="AI261" s="618">
        <v>333</v>
      </c>
      <c r="AJ261" s="262">
        <v>283</v>
      </c>
      <c r="AK261" s="617">
        <v>327</v>
      </c>
      <c r="AL261" s="622">
        <v>392</v>
      </c>
      <c r="AO261" s="2"/>
      <c r="AP261" s="2"/>
      <c r="AQ261" s="2"/>
      <c r="AR261" s="56"/>
      <c r="AS261" s="2044"/>
      <c r="AX261" s="55"/>
      <c r="AY261" s="59"/>
      <c r="AZ261" s="59"/>
      <c r="BA261" s="59"/>
      <c r="BB261" s="55"/>
      <c r="BC261" s="59"/>
      <c r="BD261" s="59"/>
      <c r="BE261" s="59"/>
      <c r="BF261" s="61"/>
      <c r="BG261" s="61"/>
      <c r="BH261" s="61"/>
      <c r="BI261" s="61"/>
      <c r="BJ261" s="61"/>
      <c r="BK261" s="61"/>
      <c r="BL261" s="61"/>
      <c r="BM261" s="61"/>
      <c r="BN261" s="61"/>
      <c r="BQ261" s="5"/>
      <c r="BR261" s="5"/>
      <c r="BS261" s="5"/>
      <c r="BU261" s="5"/>
      <c r="BV261" s="5"/>
      <c r="BW261" s="5"/>
      <c r="CB261" s="61"/>
      <c r="CC261" s="56"/>
      <c r="CD261" s="56"/>
      <c r="CE261" s="56"/>
      <c r="CF261" s="257"/>
      <c r="CG261" s="258"/>
      <c r="CH261" s="258"/>
      <c r="CI261" s="258"/>
    </row>
    <row r="262" spans="1:87" ht="14.25" customHeight="1" x14ac:dyDescent="0.15">
      <c r="A262" s="250" t="s">
        <v>39</v>
      </c>
      <c r="B262" s="1997" t="s">
        <v>93</v>
      </c>
      <c r="C262" s="598">
        <v>0</v>
      </c>
      <c r="D262" s="599">
        <v>0</v>
      </c>
      <c r="E262" s="600">
        <v>0</v>
      </c>
      <c r="F262" s="634">
        <v>0</v>
      </c>
      <c r="G262" s="599">
        <v>0</v>
      </c>
      <c r="H262" s="191">
        <v>0</v>
      </c>
      <c r="I262" s="602">
        <v>0</v>
      </c>
      <c r="J262" s="599">
        <v>0</v>
      </c>
      <c r="K262" s="600">
        <v>0</v>
      </c>
      <c r="L262" s="602">
        <v>0</v>
      </c>
      <c r="M262" s="599">
        <v>0</v>
      </c>
      <c r="N262" s="191">
        <v>0.1</v>
      </c>
      <c r="O262" s="602">
        <v>0</v>
      </c>
      <c r="P262" s="599">
        <v>0</v>
      </c>
      <c r="Q262" s="604">
        <v>8.1219999999999999</v>
      </c>
      <c r="R262" s="601">
        <v>20.843</v>
      </c>
      <c r="S262" s="599">
        <v>383.322</v>
      </c>
      <c r="T262" s="600">
        <v>651.61800000000005</v>
      </c>
      <c r="U262" s="601">
        <v>893.577</v>
      </c>
      <c r="V262" s="553">
        <v>747.12599999999998</v>
      </c>
      <c r="W262" s="605">
        <v>414.35</v>
      </c>
      <c r="X262" s="601">
        <v>71.105999999999995</v>
      </c>
      <c r="Y262" s="603">
        <v>20.443000000000001</v>
      </c>
      <c r="Z262" s="604">
        <v>8.1549999999999994</v>
      </c>
      <c r="AA262" s="601">
        <v>3.6110000000000002</v>
      </c>
      <c r="AB262" s="599">
        <v>0.84</v>
      </c>
      <c r="AC262" s="600">
        <v>6.2E-2</v>
      </c>
      <c r="AD262" s="602">
        <v>0.27500000000000002</v>
      </c>
      <c r="AE262" s="603">
        <v>0.60499999999999998</v>
      </c>
      <c r="AF262" s="600">
        <v>6.2E-2</v>
      </c>
      <c r="AG262" s="602">
        <v>0</v>
      </c>
      <c r="AH262" s="599">
        <v>6.2E-2</v>
      </c>
      <c r="AI262" s="600">
        <v>0</v>
      </c>
      <c r="AJ262" s="602">
        <v>0</v>
      </c>
      <c r="AK262" s="599">
        <v>0</v>
      </c>
      <c r="AL262" s="606">
        <v>0</v>
      </c>
      <c r="AO262" s="2"/>
      <c r="AP262" s="2"/>
      <c r="AQ262" s="2"/>
      <c r="AR262" s="2"/>
      <c r="AS262" s="59"/>
      <c r="AX262" s="55"/>
      <c r="AY262" s="59"/>
      <c r="AZ262" s="59"/>
      <c r="BA262" s="59"/>
      <c r="BB262" s="55"/>
      <c r="BC262" s="59"/>
      <c r="BD262" s="59"/>
      <c r="BE262" s="59"/>
      <c r="BF262" s="61"/>
      <c r="BG262" s="61"/>
      <c r="BH262" s="61"/>
      <c r="BI262" s="61"/>
      <c r="BJ262" s="61"/>
      <c r="BK262" s="61"/>
      <c r="BL262" s="61"/>
      <c r="BM262" s="61"/>
      <c r="BN262" s="61"/>
    </row>
    <row r="263" spans="1:87" ht="14.25" customHeight="1" x14ac:dyDescent="0.15">
      <c r="A263" s="184" t="s">
        <v>175</v>
      </c>
      <c r="B263" s="1998" t="s">
        <v>94</v>
      </c>
      <c r="C263" s="607">
        <v>0</v>
      </c>
      <c r="D263" s="608">
        <v>0</v>
      </c>
      <c r="E263" s="609">
        <v>0</v>
      </c>
      <c r="F263" s="635">
        <v>0</v>
      </c>
      <c r="G263" s="608">
        <v>0</v>
      </c>
      <c r="H263" s="185">
        <v>0</v>
      </c>
      <c r="I263" s="611">
        <v>0</v>
      </c>
      <c r="J263" s="608">
        <v>0</v>
      </c>
      <c r="K263" s="609">
        <v>0</v>
      </c>
      <c r="L263" s="611">
        <v>0</v>
      </c>
      <c r="M263" s="608">
        <v>0</v>
      </c>
      <c r="N263" s="196">
        <v>50.76</v>
      </c>
      <c r="O263" s="194">
        <v>0</v>
      </c>
      <c r="P263" s="608">
        <v>0</v>
      </c>
      <c r="Q263" s="613">
        <v>3885.7710000000002</v>
      </c>
      <c r="R263" s="610">
        <v>7254.5969999999998</v>
      </c>
      <c r="S263" s="608">
        <v>91175.74</v>
      </c>
      <c r="T263" s="609">
        <v>160052.538</v>
      </c>
      <c r="U263" s="610">
        <v>196786.92199999999</v>
      </c>
      <c r="V263" s="554">
        <v>151647.10699999999</v>
      </c>
      <c r="W263" s="614">
        <v>109974.076</v>
      </c>
      <c r="X263" s="610">
        <v>21967.457999999999</v>
      </c>
      <c r="Y263" s="612">
        <v>5701.6809999999996</v>
      </c>
      <c r="Z263" s="613">
        <v>2498.6280000000002</v>
      </c>
      <c r="AA263" s="610">
        <v>1113.546</v>
      </c>
      <c r="AB263" s="608">
        <v>124.286</v>
      </c>
      <c r="AC263" s="609">
        <v>12.555</v>
      </c>
      <c r="AD263" s="611">
        <v>92.188000000000002</v>
      </c>
      <c r="AE263" s="612">
        <v>196.74299999999999</v>
      </c>
      <c r="AF263" s="609">
        <v>29.146999999999998</v>
      </c>
      <c r="AG263" s="611">
        <v>0</v>
      </c>
      <c r="AH263" s="608">
        <v>29.146999999999998</v>
      </c>
      <c r="AI263" s="609">
        <v>0</v>
      </c>
      <c r="AJ263" s="611">
        <v>0</v>
      </c>
      <c r="AK263" s="608">
        <v>0</v>
      </c>
      <c r="AL263" s="615">
        <v>0</v>
      </c>
      <c r="AO263" s="2"/>
      <c r="AP263" s="2"/>
      <c r="AQ263" s="2"/>
      <c r="AR263" s="2"/>
      <c r="AS263" s="59"/>
      <c r="AX263" s="55"/>
      <c r="AY263" s="59"/>
      <c r="AZ263" s="59"/>
      <c r="BA263" s="59"/>
      <c r="BB263" s="55"/>
      <c r="BC263" s="59"/>
      <c r="BD263" s="59"/>
      <c r="BE263" s="59"/>
      <c r="BF263" s="61"/>
      <c r="BG263" s="61"/>
      <c r="BH263" s="61"/>
      <c r="BI263" s="61"/>
      <c r="BJ263" s="61"/>
      <c r="BK263" s="61"/>
      <c r="BL263" s="61"/>
      <c r="BM263" s="61"/>
      <c r="BN263" s="61"/>
      <c r="BQ263" s="5"/>
      <c r="BR263" s="5"/>
      <c r="BS263" s="5"/>
      <c r="BU263" s="5"/>
      <c r="BV263" s="5"/>
      <c r="BW263" s="5"/>
      <c r="CB263" s="61"/>
      <c r="CC263" s="56"/>
      <c r="CD263" s="56"/>
      <c r="CE263" s="56"/>
      <c r="CF263" s="257"/>
      <c r="CG263" s="258"/>
      <c r="CH263" s="258"/>
      <c r="CI263" s="258"/>
    </row>
    <row r="264" spans="1:87" ht="14.25" customHeight="1" x14ac:dyDescent="0.15">
      <c r="A264" s="186" t="s">
        <v>175</v>
      </c>
      <c r="B264" s="2000" t="s">
        <v>96</v>
      </c>
      <c r="C264" s="616">
        <v>0</v>
      </c>
      <c r="D264" s="617">
        <v>0</v>
      </c>
      <c r="E264" s="618">
        <v>0</v>
      </c>
      <c r="F264" s="636">
        <v>0</v>
      </c>
      <c r="G264" s="617">
        <v>0</v>
      </c>
      <c r="H264" s="187">
        <v>0</v>
      </c>
      <c r="I264" s="262">
        <v>0</v>
      </c>
      <c r="J264" s="617">
        <v>0</v>
      </c>
      <c r="K264" s="618">
        <v>0</v>
      </c>
      <c r="L264" s="262">
        <v>0</v>
      </c>
      <c r="M264" s="617">
        <v>0</v>
      </c>
      <c r="N264" s="187">
        <v>508</v>
      </c>
      <c r="O264" s="262">
        <v>0</v>
      </c>
      <c r="P264" s="617">
        <v>0</v>
      </c>
      <c r="Q264" s="621">
        <v>478</v>
      </c>
      <c r="R264" s="262">
        <v>348</v>
      </c>
      <c r="S264" s="617">
        <v>238</v>
      </c>
      <c r="T264" s="618">
        <v>246</v>
      </c>
      <c r="U264" s="619">
        <v>220</v>
      </c>
      <c r="V264" s="199">
        <v>203</v>
      </c>
      <c r="W264" s="621">
        <v>265</v>
      </c>
      <c r="X264" s="619">
        <v>309</v>
      </c>
      <c r="Y264" s="620">
        <v>279</v>
      </c>
      <c r="Z264" s="621">
        <v>306</v>
      </c>
      <c r="AA264" s="619">
        <v>308</v>
      </c>
      <c r="AB264" s="617">
        <v>148</v>
      </c>
      <c r="AC264" s="618">
        <v>203</v>
      </c>
      <c r="AD264" s="262">
        <v>335</v>
      </c>
      <c r="AE264" s="620">
        <v>325</v>
      </c>
      <c r="AF264" s="618">
        <v>470</v>
      </c>
      <c r="AG264" s="262">
        <v>0</v>
      </c>
      <c r="AH264" s="617">
        <v>470</v>
      </c>
      <c r="AI264" s="618">
        <v>0</v>
      </c>
      <c r="AJ264" s="262">
        <v>0</v>
      </c>
      <c r="AK264" s="617">
        <v>0</v>
      </c>
      <c r="AL264" s="622">
        <v>0</v>
      </c>
      <c r="AM264" s="59"/>
      <c r="AO264" s="2"/>
      <c r="AP264" s="2"/>
      <c r="AQ264" s="2"/>
      <c r="AR264" s="2"/>
      <c r="AS264" s="2044"/>
      <c r="AX264" s="55"/>
      <c r="AY264" s="59"/>
      <c r="AZ264" s="59"/>
      <c r="BA264" s="59"/>
      <c r="BB264" s="55"/>
      <c r="BC264" s="59"/>
      <c r="BD264" s="59"/>
      <c r="BE264" s="59"/>
      <c r="BF264" s="61"/>
      <c r="BG264" s="61"/>
      <c r="BH264" s="61"/>
      <c r="BI264" s="61"/>
      <c r="BJ264" s="61"/>
      <c r="BK264" s="61"/>
      <c r="BL264" s="61"/>
      <c r="BM264" s="61"/>
      <c r="BN264" s="61"/>
      <c r="BU264" s="5"/>
      <c r="BV264" s="5"/>
      <c r="BW264" s="5"/>
      <c r="CB264" s="61"/>
      <c r="CC264" s="56"/>
      <c r="CD264" s="56"/>
      <c r="CE264" s="56"/>
      <c r="CF264" s="257"/>
      <c r="CG264" s="258"/>
      <c r="CH264" s="258"/>
      <c r="CI264" s="258"/>
    </row>
    <row r="265" spans="1:87" ht="14.25" customHeight="1" x14ac:dyDescent="0.15">
      <c r="A265" s="250" t="s">
        <v>40</v>
      </c>
      <c r="B265" s="1997" t="s">
        <v>93</v>
      </c>
      <c r="C265" s="598">
        <v>0.23</v>
      </c>
      <c r="D265" s="599">
        <v>2.98</v>
      </c>
      <c r="E265" s="600">
        <v>1.79</v>
      </c>
      <c r="F265" s="601">
        <v>3.2959999999999998</v>
      </c>
      <c r="G265" s="599">
        <v>0.05</v>
      </c>
      <c r="H265" s="183">
        <v>3.5000000000000003E-2</v>
      </c>
      <c r="I265" s="602">
        <v>0.68</v>
      </c>
      <c r="J265" s="599">
        <v>4.4999999999999998E-2</v>
      </c>
      <c r="K265" s="600">
        <v>0.06</v>
      </c>
      <c r="L265" s="602">
        <v>0.05</v>
      </c>
      <c r="M265" s="599">
        <v>0.05</v>
      </c>
      <c r="N265" s="600">
        <v>0.04</v>
      </c>
      <c r="O265" s="602">
        <v>6.5000000000000002E-2</v>
      </c>
      <c r="P265" s="599">
        <v>0.80300000000000005</v>
      </c>
      <c r="Q265" s="604">
        <v>10.381</v>
      </c>
      <c r="R265" s="601">
        <v>16.106000000000002</v>
      </c>
      <c r="S265" s="599">
        <v>62.816000000000003</v>
      </c>
      <c r="T265" s="600">
        <v>87.341999999999999</v>
      </c>
      <c r="U265" s="601">
        <v>147.477</v>
      </c>
      <c r="V265" s="553">
        <v>204.90199999999999</v>
      </c>
      <c r="W265" s="605">
        <v>201.99</v>
      </c>
      <c r="X265" s="601">
        <v>83.602000000000004</v>
      </c>
      <c r="Y265" s="603">
        <v>35.42</v>
      </c>
      <c r="Z265" s="604">
        <v>12.632</v>
      </c>
      <c r="AA265" s="601">
        <v>11.436999999999999</v>
      </c>
      <c r="AB265" s="603">
        <v>6.6269999999999998</v>
      </c>
      <c r="AC265" s="600">
        <v>6.0090000000000003</v>
      </c>
      <c r="AD265" s="602">
        <v>5.367</v>
      </c>
      <c r="AE265" s="603">
        <v>5.2619999999999996</v>
      </c>
      <c r="AF265" s="600">
        <v>2.62</v>
      </c>
      <c r="AG265" s="602">
        <v>3.3380000000000001</v>
      </c>
      <c r="AH265" s="599">
        <v>2.62</v>
      </c>
      <c r="AI265" s="600">
        <v>13.554</v>
      </c>
      <c r="AJ265" s="602">
        <v>18.805</v>
      </c>
      <c r="AK265" s="599">
        <v>0</v>
      </c>
      <c r="AL265" s="606">
        <v>10.220000000000001</v>
      </c>
      <c r="AM265" s="41"/>
      <c r="AO265" s="55"/>
      <c r="AP265" s="56"/>
      <c r="AQ265" s="2"/>
      <c r="AR265" s="2"/>
      <c r="AS265" s="59"/>
      <c r="AX265" s="55"/>
      <c r="AY265" s="59"/>
      <c r="AZ265" s="59"/>
      <c r="BA265" s="59"/>
      <c r="BB265" s="55"/>
      <c r="BC265" s="59"/>
      <c r="BD265" s="59"/>
      <c r="BE265" s="59"/>
      <c r="BF265" s="61"/>
      <c r="BG265" s="61"/>
      <c r="BH265" s="61"/>
      <c r="BI265" s="61"/>
      <c r="BJ265" s="61"/>
      <c r="BK265" s="61"/>
      <c r="BL265" s="61"/>
      <c r="BM265" s="61"/>
      <c r="BN265" s="61"/>
      <c r="BQ265" s="5"/>
      <c r="BR265" s="5"/>
      <c r="BS265" s="5"/>
      <c r="BU265" s="5"/>
      <c r="BV265" s="5"/>
      <c r="BW265" s="5"/>
      <c r="CB265" s="61"/>
      <c r="CC265" s="56"/>
      <c r="CD265" s="56"/>
      <c r="CE265" s="56"/>
      <c r="CF265" s="257"/>
      <c r="CG265" s="258"/>
      <c r="CH265" s="258"/>
      <c r="CI265" s="258"/>
    </row>
    <row r="266" spans="1:87" ht="14.25" customHeight="1" x14ac:dyDescent="0.15">
      <c r="A266" s="184" t="s">
        <v>176</v>
      </c>
      <c r="B266" s="1998" t="s">
        <v>94</v>
      </c>
      <c r="C266" s="607">
        <v>59.357999999999997</v>
      </c>
      <c r="D266" s="608">
        <v>480.45</v>
      </c>
      <c r="E266" s="609">
        <v>454.08800000000002</v>
      </c>
      <c r="F266" s="610">
        <v>735.27800000000002</v>
      </c>
      <c r="G266" s="608">
        <v>10.49</v>
      </c>
      <c r="H266" s="251">
        <v>9.4410000000000007</v>
      </c>
      <c r="I266" s="611">
        <v>66.866</v>
      </c>
      <c r="J266" s="608">
        <v>9.4410000000000007</v>
      </c>
      <c r="K266" s="609">
        <v>12.583</v>
      </c>
      <c r="L266" s="611">
        <v>10.484</v>
      </c>
      <c r="M266" s="608">
        <v>10.49</v>
      </c>
      <c r="N266" s="609">
        <v>10.483000000000001</v>
      </c>
      <c r="O266" s="194">
        <v>17.056000000000001</v>
      </c>
      <c r="P266" s="608">
        <v>310.976</v>
      </c>
      <c r="Q266" s="613">
        <v>4346.2539999999999</v>
      </c>
      <c r="R266" s="610">
        <v>6528.8689999999997</v>
      </c>
      <c r="S266" s="608">
        <v>26853.313999999998</v>
      </c>
      <c r="T266" s="609">
        <v>32339.96</v>
      </c>
      <c r="U266" s="610">
        <v>44921.394999999997</v>
      </c>
      <c r="V266" s="554">
        <v>62119.307000000001</v>
      </c>
      <c r="W266" s="614">
        <v>64810.877999999997</v>
      </c>
      <c r="X266" s="610">
        <v>23185.481</v>
      </c>
      <c r="Y266" s="612">
        <v>8348.4220000000005</v>
      </c>
      <c r="Z266" s="613">
        <v>2812.1529999999998</v>
      </c>
      <c r="AA266" s="610">
        <v>2458.09</v>
      </c>
      <c r="AB266" s="608">
        <v>1689.82</v>
      </c>
      <c r="AC266" s="609">
        <v>1573.0550000000001</v>
      </c>
      <c r="AD266" s="611">
        <v>1558.1010000000001</v>
      </c>
      <c r="AE266" s="612">
        <v>1730.317</v>
      </c>
      <c r="AF266" s="609">
        <v>733.76300000000003</v>
      </c>
      <c r="AG266" s="611">
        <v>488.52499999999998</v>
      </c>
      <c r="AH266" s="608">
        <v>733.76300000000003</v>
      </c>
      <c r="AI266" s="609">
        <v>3532.2489999999998</v>
      </c>
      <c r="AJ266" s="611">
        <v>4574.0159999999996</v>
      </c>
      <c r="AK266" s="608">
        <v>0</v>
      </c>
      <c r="AL266" s="615">
        <v>2201.377</v>
      </c>
      <c r="AM266" s="41"/>
      <c r="AO266" s="2"/>
      <c r="AP266" s="2"/>
      <c r="AQ266" s="56"/>
      <c r="AR266" s="2"/>
      <c r="AS266" s="59"/>
      <c r="AX266" s="55"/>
      <c r="AY266" s="59"/>
      <c r="AZ266" s="59"/>
      <c r="BA266" s="59"/>
      <c r="BB266" s="55"/>
      <c r="BC266" s="61"/>
      <c r="BD266" s="61"/>
      <c r="BF266" s="61"/>
      <c r="BG266" s="61"/>
      <c r="BH266" s="61"/>
      <c r="BI266" s="61"/>
      <c r="BJ266" s="61"/>
      <c r="BK266" s="61"/>
      <c r="BL266" s="61"/>
      <c r="BM266" s="61"/>
      <c r="BN266" s="61"/>
      <c r="BQ266" s="5"/>
      <c r="BR266" s="5"/>
      <c r="BS266" s="5"/>
      <c r="BU266" s="5"/>
      <c r="BV266" s="5"/>
      <c r="BW266" s="5"/>
      <c r="CB266" s="61"/>
      <c r="CC266" s="56"/>
      <c r="CD266" s="56"/>
      <c r="CE266" s="56"/>
      <c r="CF266" s="257"/>
      <c r="CG266" s="258"/>
      <c r="CH266" s="258"/>
      <c r="CI266" s="258"/>
    </row>
    <row r="267" spans="1:87" ht="14.25" customHeight="1" x14ac:dyDescent="0.15">
      <c r="A267" s="186" t="s">
        <v>176</v>
      </c>
      <c r="B267" s="2000" t="s">
        <v>96</v>
      </c>
      <c r="C267" s="616">
        <v>258</v>
      </c>
      <c r="D267" s="617">
        <v>161</v>
      </c>
      <c r="E267" s="618">
        <v>254</v>
      </c>
      <c r="F267" s="619">
        <v>223</v>
      </c>
      <c r="G267" s="617">
        <v>210</v>
      </c>
      <c r="H267" s="187">
        <v>270</v>
      </c>
      <c r="I267" s="262">
        <v>98</v>
      </c>
      <c r="J267" s="617">
        <v>210</v>
      </c>
      <c r="K267" s="618">
        <v>210</v>
      </c>
      <c r="L267" s="262">
        <v>210</v>
      </c>
      <c r="M267" s="617">
        <v>210</v>
      </c>
      <c r="N267" s="618">
        <v>262</v>
      </c>
      <c r="O267" s="262">
        <v>262</v>
      </c>
      <c r="P267" s="617">
        <v>387</v>
      </c>
      <c r="Q267" s="621">
        <v>419</v>
      </c>
      <c r="R267" s="262">
        <v>405</v>
      </c>
      <c r="S267" s="617">
        <v>427</v>
      </c>
      <c r="T267" s="618">
        <v>370</v>
      </c>
      <c r="U267" s="619">
        <v>305</v>
      </c>
      <c r="V267" s="199">
        <v>303</v>
      </c>
      <c r="W267" s="621">
        <v>321</v>
      </c>
      <c r="X267" s="619">
        <v>277</v>
      </c>
      <c r="Y267" s="620">
        <v>236</v>
      </c>
      <c r="Z267" s="621">
        <v>223</v>
      </c>
      <c r="AA267" s="619">
        <v>215</v>
      </c>
      <c r="AB267" s="617">
        <v>255</v>
      </c>
      <c r="AC267" s="618">
        <v>262</v>
      </c>
      <c r="AD267" s="262">
        <v>290</v>
      </c>
      <c r="AE267" s="620">
        <v>329</v>
      </c>
      <c r="AF267" s="618">
        <v>280</v>
      </c>
      <c r="AG267" s="262">
        <v>146</v>
      </c>
      <c r="AH267" s="617">
        <v>280</v>
      </c>
      <c r="AI267" s="618">
        <v>261</v>
      </c>
      <c r="AJ267" s="262">
        <v>243</v>
      </c>
      <c r="AK267" s="617">
        <v>0</v>
      </c>
      <c r="AL267" s="622">
        <v>215</v>
      </c>
      <c r="AM267" s="41"/>
      <c r="AO267" s="2"/>
      <c r="AP267" s="2"/>
      <c r="AQ267" s="2"/>
      <c r="AR267" s="56"/>
      <c r="AS267" s="2044"/>
      <c r="AX267" s="55"/>
      <c r="AY267" s="59"/>
      <c r="AZ267" s="59"/>
      <c r="BA267" s="59"/>
      <c r="BB267" s="59"/>
      <c r="BC267" s="59"/>
      <c r="BD267" s="59"/>
      <c r="BE267" s="61"/>
      <c r="BF267" s="61"/>
      <c r="BG267" s="61"/>
      <c r="BH267" s="61"/>
      <c r="BI267" s="61"/>
      <c r="BL267" s="5"/>
      <c r="BM267" s="5"/>
      <c r="BN267" s="5"/>
      <c r="BW267" s="61"/>
      <c r="BX267" s="56"/>
      <c r="BY267" s="56"/>
      <c r="BZ267" s="56"/>
      <c r="CA267" s="257"/>
      <c r="CB267" s="258"/>
      <c r="CC267" s="258"/>
      <c r="CD267" s="258"/>
    </row>
    <row r="268" spans="1:87" s="41" customFormat="1" ht="14.25" customHeight="1" x14ac:dyDescent="0.15">
      <c r="A268" s="273" t="s">
        <v>42</v>
      </c>
      <c r="B268" s="2001" t="s">
        <v>93</v>
      </c>
      <c r="C268" s="598">
        <v>0</v>
      </c>
      <c r="D268" s="637">
        <v>0</v>
      </c>
      <c r="E268" s="625">
        <v>7.1999999999999995E-2</v>
      </c>
      <c r="F268" s="601">
        <v>0</v>
      </c>
      <c r="G268" s="637">
        <v>0</v>
      </c>
      <c r="H268" s="191">
        <v>0</v>
      </c>
      <c r="I268" s="638">
        <v>0</v>
      </c>
      <c r="J268" s="599">
        <v>0</v>
      </c>
      <c r="K268" s="625">
        <v>0</v>
      </c>
      <c r="L268" s="602">
        <v>1</v>
      </c>
      <c r="M268" s="637">
        <v>0.105</v>
      </c>
      <c r="N268" s="625">
        <v>2.78</v>
      </c>
      <c r="O268" s="602">
        <v>0</v>
      </c>
      <c r="P268" s="599">
        <v>4.1849999999999996</v>
      </c>
      <c r="Q268" s="605">
        <v>1.085</v>
      </c>
      <c r="R268" s="602">
        <v>66.606999999999999</v>
      </c>
      <c r="S268" s="599">
        <v>244.96</v>
      </c>
      <c r="T268" s="600">
        <v>415.74799999999999</v>
      </c>
      <c r="U268" s="639">
        <v>639.21699999999998</v>
      </c>
      <c r="V268" s="553">
        <v>642.59100000000001</v>
      </c>
      <c r="W268" s="604">
        <v>368.53800000000001</v>
      </c>
      <c r="X268" s="639">
        <v>132.34899999999999</v>
      </c>
      <c r="Y268" s="640">
        <v>122.91800000000001</v>
      </c>
      <c r="Z268" s="604">
        <v>23.681000000000001</v>
      </c>
      <c r="AA268" s="639">
        <v>6.984</v>
      </c>
      <c r="AB268" s="599">
        <v>0.16</v>
      </c>
      <c r="AC268" s="625">
        <v>0.128</v>
      </c>
      <c r="AD268" s="638">
        <v>0</v>
      </c>
      <c r="AE268" s="640">
        <v>0.43</v>
      </c>
      <c r="AF268" s="625">
        <v>0</v>
      </c>
      <c r="AG268" s="638">
        <v>0</v>
      </c>
      <c r="AH268" s="637">
        <v>0</v>
      </c>
      <c r="AI268" s="625">
        <v>0.09</v>
      </c>
      <c r="AJ268" s="638">
        <v>0.22</v>
      </c>
      <c r="AK268" s="637">
        <v>5</v>
      </c>
      <c r="AL268" s="641">
        <v>0</v>
      </c>
      <c r="AM268" s="2"/>
      <c r="AN268" s="2"/>
      <c r="AO268" s="2"/>
      <c r="AP268" s="2"/>
      <c r="AQ268" s="2"/>
      <c r="AR268" s="2"/>
      <c r="AS268" s="55"/>
      <c r="AT268" s="61"/>
      <c r="AU268" s="2"/>
      <c r="AV268" s="2"/>
      <c r="AW268" s="2"/>
      <c r="AX268" s="59"/>
      <c r="AY268" s="59"/>
      <c r="AZ268" s="61"/>
      <c r="BA268" s="61"/>
      <c r="BB268" s="61"/>
      <c r="BC268" s="61"/>
      <c r="BD268" s="61"/>
      <c r="BE268" s="2"/>
      <c r="BF268" s="2"/>
      <c r="BG268" s="5"/>
      <c r="BH268" s="5"/>
      <c r="BI268" s="5"/>
      <c r="BJ268" s="2"/>
      <c r="BK268" s="5"/>
      <c r="BL268" s="5"/>
      <c r="BM268" s="5"/>
      <c r="BN268" s="56"/>
      <c r="BO268" s="56"/>
      <c r="BP268" s="56"/>
      <c r="BQ268" s="2"/>
      <c r="BR268" s="61"/>
      <c r="BS268" s="56"/>
      <c r="BT268" s="56"/>
      <c r="BU268" s="56"/>
      <c r="BV268" s="257"/>
      <c r="BW268" s="258"/>
      <c r="BX268" s="258"/>
      <c r="BY268" s="258"/>
      <c r="BZ268" s="2"/>
      <c r="CA268" s="2"/>
      <c r="CB268" s="2"/>
      <c r="CC268" s="2"/>
      <c r="CD268" s="2"/>
    </row>
    <row r="269" spans="1:87" s="41" customFormat="1" ht="14.25" customHeight="1" x14ac:dyDescent="0.15">
      <c r="A269" s="192" t="s">
        <v>177</v>
      </c>
      <c r="B269" s="2003" t="s">
        <v>94</v>
      </c>
      <c r="C269" s="607">
        <v>0</v>
      </c>
      <c r="D269" s="642">
        <v>0</v>
      </c>
      <c r="E269" s="643">
        <v>7.992</v>
      </c>
      <c r="F269" s="610">
        <v>0</v>
      </c>
      <c r="G269" s="642">
        <v>0</v>
      </c>
      <c r="H269" s="193">
        <v>0</v>
      </c>
      <c r="I269" s="644">
        <v>0</v>
      </c>
      <c r="J269" s="608">
        <v>0</v>
      </c>
      <c r="K269" s="643">
        <v>0</v>
      </c>
      <c r="L269" s="611">
        <v>108</v>
      </c>
      <c r="M269" s="642">
        <v>101.42400000000001</v>
      </c>
      <c r="N269" s="643">
        <v>708.78200000000004</v>
      </c>
      <c r="O269" s="611">
        <v>0</v>
      </c>
      <c r="P269" s="608">
        <v>907.57600000000002</v>
      </c>
      <c r="Q269" s="614">
        <v>287.904</v>
      </c>
      <c r="R269" s="644">
        <v>16475.09</v>
      </c>
      <c r="S269" s="608">
        <v>62014.326000000001</v>
      </c>
      <c r="T269" s="643">
        <v>130439.99</v>
      </c>
      <c r="U269" s="610">
        <v>227077.47</v>
      </c>
      <c r="V269" s="554">
        <v>215194.14499999999</v>
      </c>
      <c r="W269" s="614">
        <v>124513.054</v>
      </c>
      <c r="X269" s="645">
        <v>33433.478000000003</v>
      </c>
      <c r="Y269" s="646">
        <v>17996.327000000001</v>
      </c>
      <c r="Z269" s="614">
        <v>4003.3989999999999</v>
      </c>
      <c r="AA269" s="645">
        <v>1558.2950000000001</v>
      </c>
      <c r="AB269" s="642">
        <v>17.28</v>
      </c>
      <c r="AC269" s="643">
        <v>14.04</v>
      </c>
      <c r="AD269" s="644">
        <v>0</v>
      </c>
      <c r="AE269" s="646">
        <v>28.943999999999999</v>
      </c>
      <c r="AF269" s="643">
        <v>0</v>
      </c>
      <c r="AG269" s="644">
        <v>0</v>
      </c>
      <c r="AH269" s="642">
        <v>0</v>
      </c>
      <c r="AI269" s="643">
        <v>271.94400000000002</v>
      </c>
      <c r="AJ269" s="644">
        <v>31.957000000000001</v>
      </c>
      <c r="AK269" s="642">
        <v>718.30799999999999</v>
      </c>
      <c r="AL269" s="647">
        <v>0</v>
      </c>
      <c r="AM269" s="2"/>
      <c r="AN269" s="2"/>
      <c r="AO269" s="2"/>
      <c r="AP269" s="2"/>
      <c r="AQ269" s="2"/>
      <c r="AR269" s="2"/>
      <c r="AS269" s="55"/>
      <c r="AT269" s="61"/>
      <c r="AU269" s="2"/>
      <c r="AV269" s="2"/>
      <c r="AW269" s="2"/>
      <c r="AX269" s="61"/>
      <c r="AY269" s="61"/>
      <c r="AZ269" s="61"/>
      <c r="BA269" s="61"/>
      <c r="BB269" s="61"/>
      <c r="BC269" s="61"/>
      <c r="BD269" s="61"/>
      <c r="BE269" s="2"/>
      <c r="BJ269" s="2"/>
      <c r="BK269" s="5"/>
      <c r="BL269" s="5"/>
      <c r="BM269" s="5"/>
      <c r="BN269" s="56"/>
      <c r="BO269" s="56"/>
      <c r="BP269" s="56"/>
      <c r="BQ269" s="2"/>
      <c r="BR269" s="61"/>
      <c r="BS269" s="56"/>
      <c r="BT269" s="56"/>
      <c r="BU269" s="56"/>
      <c r="BV269" s="257"/>
      <c r="BW269" s="258"/>
      <c r="BX269" s="258"/>
      <c r="BY269" s="258"/>
      <c r="BZ269" s="2"/>
      <c r="CA269" s="2"/>
      <c r="CB269" s="2"/>
      <c r="CC269" s="2"/>
      <c r="CD269" s="2"/>
    </row>
    <row r="270" spans="1:87" s="41" customFormat="1" ht="14.25" customHeight="1" x14ac:dyDescent="0.15">
      <c r="A270" s="197" t="s">
        <v>177</v>
      </c>
      <c r="B270" s="2000" t="s">
        <v>96</v>
      </c>
      <c r="C270" s="616">
        <v>0</v>
      </c>
      <c r="D270" s="617">
        <v>0</v>
      </c>
      <c r="E270" s="618">
        <v>111</v>
      </c>
      <c r="F270" s="619">
        <v>0</v>
      </c>
      <c r="G270" s="617">
        <v>0</v>
      </c>
      <c r="H270" s="187">
        <v>0</v>
      </c>
      <c r="I270" s="262">
        <v>0</v>
      </c>
      <c r="J270" s="617">
        <v>0</v>
      </c>
      <c r="K270" s="618">
        <v>0</v>
      </c>
      <c r="L270" s="262">
        <v>108</v>
      </c>
      <c r="M270" s="617">
        <v>966</v>
      </c>
      <c r="N270" s="618">
        <v>255</v>
      </c>
      <c r="O270" s="262">
        <v>0</v>
      </c>
      <c r="P270" s="617">
        <v>217</v>
      </c>
      <c r="Q270" s="621">
        <v>265</v>
      </c>
      <c r="R270" s="262">
        <v>247</v>
      </c>
      <c r="S270" s="617">
        <v>253</v>
      </c>
      <c r="T270" s="618">
        <v>314</v>
      </c>
      <c r="U270" s="619">
        <v>355</v>
      </c>
      <c r="V270" s="199">
        <v>335</v>
      </c>
      <c r="W270" s="621">
        <v>338</v>
      </c>
      <c r="X270" s="619">
        <v>253</v>
      </c>
      <c r="Y270" s="620">
        <v>146</v>
      </c>
      <c r="Z270" s="621">
        <v>169</v>
      </c>
      <c r="AA270" s="619">
        <v>223</v>
      </c>
      <c r="AB270" s="617">
        <v>108</v>
      </c>
      <c r="AC270" s="618">
        <v>110</v>
      </c>
      <c r="AD270" s="262">
        <v>0</v>
      </c>
      <c r="AE270" s="620">
        <v>67</v>
      </c>
      <c r="AF270" s="618">
        <v>0</v>
      </c>
      <c r="AG270" s="262">
        <v>0</v>
      </c>
      <c r="AH270" s="617">
        <v>0</v>
      </c>
      <c r="AI270" s="618">
        <v>665</v>
      </c>
      <c r="AJ270" s="262">
        <v>145</v>
      </c>
      <c r="AK270" s="617">
        <v>144</v>
      </c>
      <c r="AL270" s="622">
        <v>0</v>
      </c>
      <c r="AM270" s="2"/>
      <c r="AN270" s="2"/>
      <c r="AO270" s="2"/>
      <c r="AP270" s="2"/>
      <c r="AQ270" s="2"/>
      <c r="AR270" s="2"/>
      <c r="AS270" s="55"/>
      <c r="AT270" s="61"/>
      <c r="AU270" s="2"/>
      <c r="AV270" s="2"/>
      <c r="AW270" s="2"/>
      <c r="AX270" s="59"/>
      <c r="AY270" s="59"/>
      <c r="AZ270" s="61"/>
      <c r="BA270" s="61"/>
      <c r="BB270" s="61"/>
      <c r="BC270" s="61"/>
      <c r="BD270" s="61"/>
      <c r="BE270" s="2"/>
      <c r="BF270" s="2"/>
      <c r="BG270" s="493"/>
      <c r="BH270" s="493"/>
      <c r="BI270" s="748"/>
      <c r="BJ270" s="2"/>
      <c r="BK270" s="2"/>
    </row>
    <row r="271" spans="1:87" ht="14.25" customHeight="1" x14ac:dyDescent="0.15">
      <c r="A271" s="250" t="s">
        <v>43</v>
      </c>
      <c r="B271" s="1997" t="s">
        <v>93</v>
      </c>
      <c r="C271" s="598">
        <v>131.69499999999999</v>
      </c>
      <c r="D271" s="599">
        <v>308.30599999999998</v>
      </c>
      <c r="E271" s="600">
        <v>366.50799999999998</v>
      </c>
      <c r="F271" s="601">
        <v>269.66300000000001</v>
      </c>
      <c r="G271" s="599">
        <v>306.30900000000003</v>
      </c>
      <c r="H271" s="188">
        <v>274.24200000000002</v>
      </c>
      <c r="I271" s="602">
        <v>281.36500000000001</v>
      </c>
      <c r="J271" s="599">
        <v>223.41399999999999</v>
      </c>
      <c r="K271" s="600">
        <v>290.26299999999998</v>
      </c>
      <c r="L271" s="602">
        <v>281.37099999999998</v>
      </c>
      <c r="M271" s="603">
        <v>246.01300000000001</v>
      </c>
      <c r="N271" s="600">
        <v>228.93600000000001</v>
      </c>
      <c r="O271" s="602">
        <v>140.56100000000001</v>
      </c>
      <c r="P271" s="599">
        <v>124.759</v>
      </c>
      <c r="Q271" s="604">
        <v>157.553</v>
      </c>
      <c r="R271" s="648">
        <v>122.90300000000001</v>
      </c>
      <c r="S271" s="599">
        <v>138.934</v>
      </c>
      <c r="T271" s="600">
        <v>0</v>
      </c>
      <c r="U271" s="601">
        <v>146.14699999999999</v>
      </c>
      <c r="V271" s="553">
        <v>0</v>
      </c>
      <c r="W271" s="605">
        <v>141.03299999999999</v>
      </c>
      <c r="X271" s="601">
        <v>96.251000000000005</v>
      </c>
      <c r="Y271" s="603">
        <v>129.35900000000001</v>
      </c>
      <c r="Z271" s="604">
        <v>232.30199999999999</v>
      </c>
      <c r="AA271" s="601">
        <v>226.92099999999999</v>
      </c>
      <c r="AB271" s="603">
        <v>288.40899999999999</v>
      </c>
      <c r="AC271" s="600">
        <v>252.17599999999999</v>
      </c>
      <c r="AD271" s="602">
        <v>370.99099999999999</v>
      </c>
      <c r="AE271" s="603">
        <v>314.08699999999999</v>
      </c>
      <c r="AF271" s="600">
        <v>298.09500000000003</v>
      </c>
      <c r="AG271" s="602">
        <v>238.26</v>
      </c>
      <c r="AH271" s="599">
        <v>298.09500000000003</v>
      </c>
      <c r="AI271" s="600">
        <v>303.61500000000001</v>
      </c>
      <c r="AJ271" s="602">
        <v>329.32400000000001</v>
      </c>
      <c r="AK271" s="599">
        <v>382.47800000000001</v>
      </c>
      <c r="AL271" s="606">
        <v>418.70800000000003</v>
      </c>
      <c r="AO271" s="55"/>
      <c r="AP271" s="56"/>
      <c r="AQ271" s="2"/>
      <c r="AR271" s="2"/>
      <c r="AS271" s="59"/>
      <c r="AT271" s="55"/>
      <c r="AU271" s="56"/>
      <c r="AV271" s="56"/>
      <c r="AW271" s="56"/>
      <c r="AX271" s="61"/>
      <c r="AY271" s="61"/>
      <c r="AZ271" s="61"/>
      <c r="BA271" s="61"/>
      <c r="BB271" s="840"/>
      <c r="BC271" s="840"/>
      <c r="BD271" s="774"/>
    </row>
    <row r="272" spans="1:87" ht="14.25" customHeight="1" x14ac:dyDescent="0.15">
      <c r="A272" s="184" t="s">
        <v>178</v>
      </c>
      <c r="B272" s="1998" t="s">
        <v>94</v>
      </c>
      <c r="C272" s="607">
        <v>30718.010999999999</v>
      </c>
      <c r="D272" s="608">
        <v>71831.236000000004</v>
      </c>
      <c r="E272" s="609">
        <v>80693.785000000003</v>
      </c>
      <c r="F272" s="610">
        <v>56120.658000000003</v>
      </c>
      <c r="G272" s="608">
        <v>66256.89</v>
      </c>
      <c r="H272" s="251">
        <v>56769.269</v>
      </c>
      <c r="I272" s="611">
        <v>58925.646000000001</v>
      </c>
      <c r="J272" s="608">
        <v>47519.025999999998</v>
      </c>
      <c r="K272" s="609">
        <v>66160.104000000007</v>
      </c>
      <c r="L272" s="611">
        <v>63219.141000000003</v>
      </c>
      <c r="M272" s="612">
        <v>56663.461000000003</v>
      </c>
      <c r="N272" s="609">
        <v>54967.284</v>
      </c>
      <c r="O272" s="194">
        <v>35746.004000000001</v>
      </c>
      <c r="P272" s="608">
        <v>35804.317000000003</v>
      </c>
      <c r="Q272" s="613">
        <v>47758.601000000002</v>
      </c>
      <c r="R272" s="610">
        <v>38580.815999999999</v>
      </c>
      <c r="S272" s="608">
        <v>41887.89</v>
      </c>
      <c r="T272" s="609">
        <v>40323.156000000003</v>
      </c>
      <c r="U272" s="610">
        <v>39604.796999999999</v>
      </c>
      <c r="V272" s="554">
        <v>39023.807000000001</v>
      </c>
      <c r="W272" s="614">
        <v>39979.964</v>
      </c>
      <c r="X272" s="610">
        <v>29119.831999999999</v>
      </c>
      <c r="Y272" s="612">
        <v>41873.892999999996</v>
      </c>
      <c r="Z272" s="613">
        <v>59666.605000000003</v>
      </c>
      <c r="AA272" s="610">
        <v>47971.762999999999</v>
      </c>
      <c r="AB272" s="608">
        <v>63970.542000000001</v>
      </c>
      <c r="AC272" s="609">
        <v>55241.226999999999</v>
      </c>
      <c r="AD272" s="611">
        <v>90224.510999999999</v>
      </c>
      <c r="AE272" s="612">
        <v>82247.548999999999</v>
      </c>
      <c r="AF272" s="609">
        <v>76744.298999999999</v>
      </c>
      <c r="AG272" s="611">
        <v>59132.275000000001</v>
      </c>
      <c r="AH272" s="608">
        <v>76744.298999999999</v>
      </c>
      <c r="AI272" s="609">
        <v>67013.94</v>
      </c>
      <c r="AJ272" s="611">
        <v>70145.532000000007</v>
      </c>
      <c r="AK272" s="608">
        <v>86473.426999999996</v>
      </c>
      <c r="AL272" s="615">
        <v>102155.281</v>
      </c>
      <c r="AO272" s="2"/>
      <c r="AP272" s="2"/>
      <c r="AQ272" s="56"/>
      <c r="AR272" s="2"/>
      <c r="AS272" s="59"/>
      <c r="AT272" s="55"/>
      <c r="AU272" s="56"/>
      <c r="AV272" s="56"/>
      <c r="AW272" s="56"/>
      <c r="AX272" s="55"/>
      <c r="AY272" s="59"/>
      <c r="AZ272" s="59"/>
      <c r="BA272" s="59"/>
      <c r="BB272" s="56"/>
      <c r="BC272" s="61"/>
      <c r="BD272" s="61"/>
      <c r="BF272" s="61"/>
      <c r="BG272" s="61"/>
      <c r="BH272" s="61"/>
      <c r="BI272" s="61"/>
      <c r="BJ272" s="61"/>
      <c r="BK272" s="61"/>
      <c r="BL272" s="61"/>
      <c r="BM272" s="61"/>
      <c r="BN272" s="61"/>
      <c r="BP272" s="5"/>
      <c r="BQ272" s="5"/>
      <c r="BR272" s="59"/>
      <c r="BV272" s="257"/>
      <c r="BW272" s="258"/>
      <c r="BX272" s="258"/>
      <c r="BY272" s="258"/>
      <c r="CD272" s="41"/>
    </row>
    <row r="273" spans="1:82" ht="14.25" customHeight="1" x14ac:dyDescent="0.15">
      <c r="A273" s="186" t="s">
        <v>178</v>
      </c>
      <c r="B273" s="2000" t="s">
        <v>96</v>
      </c>
      <c r="C273" s="616">
        <v>233</v>
      </c>
      <c r="D273" s="617">
        <v>233</v>
      </c>
      <c r="E273" s="618">
        <v>220</v>
      </c>
      <c r="F273" s="619">
        <v>208</v>
      </c>
      <c r="G273" s="617">
        <v>216</v>
      </c>
      <c r="H273" s="187">
        <v>207</v>
      </c>
      <c r="I273" s="262">
        <v>209</v>
      </c>
      <c r="J273" s="617">
        <v>213</v>
      </c>
      <c r="K273" s="618">
        <v>228</v>
      </c>
      <c r="L273" s="262">
        <v>225</v>
      </c>
      <c r="M273" s="617">
        <v>230</v>
      </c>
      <c r="N273" s="618">
        <v>240</v>
      </c>
      <c r="O273" s="262">
        <v>254</v>
      </c>
      <c r="P273" s="617">
        <v>287</v>
      </c>
      <c r="Q273" s="621">
        <v>303</v>
      </c>
      <c r="R273" s="262">
        <v>314</v>
      </c>
      <c r="S273" s="617">
        <v>301</v>
      </c>
      <c r="T273" s="618">
        <v>286</v>
      </c>
      <c r="U273" s="619">
        <v>271</v>
      </c>
      <c r="V273" s="199">
        <v>273</v>
      </c>
      <c r="W273" s="621">
        <v>283</v>
      </c>
      <c r="X273" s="619">
        <v>303</v>
      </c>
      <c r="Y273" s="620">
        <v>324</v>
      </c>
      <c r="Z273" s="621">
        <v>257</v>
      </c>
      <c r="AA273" s="619">
        <v>211</v>
      </c>
      <c r="AB273" s="617">
        <v>222</v>
      </c>
      <c r="AC273" s="618">
        <v>219</v>
      </c>
      <c r="AD273" s="262">
        <v>243</v>
      </c>
      <c r="AE273" s="620">
        <v>262</v>
      </c>
      <c r="AF273" s="618">
        <v>257</v>
      </c>
      <c r="AG273" s="262">
        <v>248</v>
      </c>
      <c r="AH273" s="617">
        <v>257</v>
      </c>
      <c r="AI273" s="618">
        <v>221</v>
      </c>
      <c r="AJ273" s="262">
        <v>213</v>
      </c>
      <c r="AK273" s="617">
        <v>226</v>
      </c>
      <c r="AL273" s="622">
        <v>244</v>
      </c>
      <c r="AO273" s="2"/>
      <c r="AP273" s="2"/>
      <c r="AQ273" s="2"/>
      <c r="AR273" s="56"/>
      <c r="AS273" s="2044"/>
      <c r="AT273" s="55"/>
      <c r="AU273" s="56"/>
      <c r="AV273" s="56"/>
      <c r="AW273" s="56"/>
      <c r="AX273" s="55"/>
      <c r="AY273" s="59"/>
      <c r="AZ273" s="59"/>
      <c r="BA273" s="59"/>
      <c r="BB273" s="61"/>
      <c r="BC273" s="56"/>
      <c r="BD273" s="56"/>
      <c r="BF273" s="61"/>
      <c r="BG273" s="61"/>
      <c r="BH273" s="61"/>
      <c r="BI273" s="61"/>
      <c r="BJ273" s="61"/>
      <c r="BK273" s="61"/>
      <c r="BL273" s="61"/>
      <c r="BM273" s="61"/>
      <c r="BN273" s="61"/>
      <c r="BO273" s="252"/>
      <c r="BP273" s="5"/>
      <c r="BQ273" s="5"/>
      <c r="BR273" s="5"/>
      <c r="BS273" s="56"/>
      <c r="BT273" s="56"/>
      <c r="BU273" s="56"/>
      <c r="BV273" s="257"/>
      <c r="CA273" s="257"/>
      <c r="CB273" s="258"/>
      <c r="CC273" s="258"/>
      <c r="CD273" s="258"/>
    </row>
    <row r="274" spans="1:82" ht="14.25" customHeight="1" x14ac:dyDescent="0.15">
      <c r="A274" s="250" t="s">
        <v>44</v>
      </c>
      <c r="B274" s="1997" t="s">
        <v>93</v>
      </c>
      <c r="C274" s="598">
        <v>7.0000000000000007E-2</v>
      </c>
      <c r="D274" s="599">
        <v>0.13300000000000001</v>
      </c>
      <c r="E274" s="600">
        <v>0</v>
      </c>
      <c r="F274" s="634">
        <v>0</v>
      </c>
      <c r="G274" s="599">
        <v>0</v>
      </c>
      <c r="H274" s="191">
        <v>0</v>
      </c>
      <c r="I274" s="602">
        <v>0</v>
      </c>
      <c r="J274" s="599">
        <v>0</v>
      </c>
      <c r="K274" s="600">
        <v>0</v>
      </c>
      <c r="L274" s="602">
        <v>2.1</v>
      </c>
      <c r="M274" s="603">
        <v>6.99</v>
      </c>
      <c r="N274" s="600">
        <v>13.78</v>
      </c>
      <c r="O274" s="602">
        <v>13.28</v>
      </c>
      <c r="P274" s="599">
        <v>18.8</v>
      </c>
      <c r="Q274" s="604">
        <v>34.454999999999998</v>
      </c>
      <c r="R274" s="601">
        <v>84.01</v>
      </c>
      <c r="S274" s="599">
        <v>93.332999999999998</v>
      </c>
      <c r="T274" s="600">
        <v>116.59699999999999</v>
      </c>
      <c r="U274" s="601">
        <v>88.632000000000005</v>
      </c>
      <c r="V274" s="553">
        <v>62.76</v>
      </c>
      <c r="W274" s="605">
        <v>33.54</v>
      </c>
      <c r="X274" s="601">
        <v>8.19</v>
      </c>
      <c r="Y274" s="603">
        <v>8.23</v>
      </c>
      <c r="Z274" s="604">
        <v>1.43</v>
      </c>
      <c r="AA274" s="601">
        <v>0.99</v>
      </c>
      <c r="AB274" s="603">
        <v>0.17</v>
      </c>
      <c r="AC274" s="600">
        <v>0</v>
      </c>
      <c r="AD274" s="602">
        <v>0</v>
      </c>
      <c r="AE274" s="603">
        <v>0</v>
      </c>
      <c r="AF274" s="600">
        <v>0</v>
      </c>
      <c r="AG274" s="602">
        <v>1.0880000000000001</v>
      </c>
      <c r="AH274" s="599">
        <v>0</v>
      </c>
      <c r="AI274" s="600">
        <v>0.18</v>
      </c>
      <c r="AJ274" s="602">
        <v>0.39</v>
      </c>
      <c r="AK274" s="599">
        <v>0.67500000000000004</v>
      </c>
      <c r="AL274" s="606">
        <v>0.61299999999999999</v>
      </c>
      <c r="AO274" s="55"/>
      <c r="AP274" s="56"/>
      <c r="AQ274" s="2"/>
      <c r="AR274" s="2"/>
      <c r="AS274" s="59"/>
      <c r="AT274" s="55"/>
      <c r="AU274" s="56"/>
      <c r="AV274" s="56"/>
      <c r="AW274" s="56"/>
      <c r="AX274" s="55"/>
      <c r="AY274" s="59"/>
      <c r="AZ274" s="59"/>
      <c r="BA274" s="59"/>
      <c r="BB274" s="56"/>
      <c r="BC274" s="56"/>
      <c r="BD274" s="56"/>
      <c r="BF274" s="61"/>
      <c r="BG274" s="61"/>
      <c r="BH274" s="61"/>
      <c r="BI274" s="61"/>
      <c r="BK274" s="5"/>
      <c r="BL274" s="5"/>
      <c r="BM274" s="59"/>
      <c r="BN274" s="56"/>
      <c r="BO274" s="56"/>
      <c r="BP274" s="56"/>
      <c r="BS274" s="258"/>
      <c r="BT274" s="258"/>
      <c r="BV274" s="257"/>
      <c r="BW274" s="258"/>
      <c r="BX274" s="258"/>
      <c r="BY274" s="258"/>
    </row>
    <row r="275" spans="1:82" ht="14.25" customHeight="1" x14ac:dyDescent="0.15">
      <c r="A275" s="184" t="s">
        <v>179</v>
      </c>
      <c r="B275" s="1998" t="s">
        <v>94</v>
      </c>
      <c r="C275" s="607">
        <v>28.026</v>
      </c>
      <c r="D275" s="608">
        <v>46.655999999999999</v>
      </c>
      <c r="E275" s="609">
        <v>0</v>
      </c>
      <c r="F275" s="635">
        <v>0</v>
      </c>
      <c r="G275" s="608">
        <v>0</v>
      </c>
      <c r="H275" s="185">
        <v>0</v>
      </c>
      <c r="I275" s="611">
        <v>0</v>
      </c>
      <c r="J275" s="608">
        <v>0</v>
      </c>
      <c r="K275" s="609">
        <v>0</v>
      </c>
      <c r="L275" s="611">
        <v>182.73599999999999</v>
      </c>
      <c r="M275" s="612">
        <v>483.62400000000002</v>
      </c>
      <c r="N275" s="609">
        <v>641.89700000000005</v>
      </c>
      <c r="O275" s="194">
        <v>404.19</v>
      </c>
      <c r="P275" s="608">
        <v>670.572</v>
      </c>
      <c r="Q275" s="613">
        <v>2830.41</v>
      </c>
      <c r="R275" s="610">
        <v>7980.2060000000001</v>
      </c>
      <c r="S275" s="608">
        <v>8366.6260000000002</v>
      </c>
      <c r="T275" s="609">
        <v>9693.5669999999991</v>
      </c>
      <c r="U275" s="610">
        <v>8781.1020000000008</v>
      </c>
      <c r="V275" s="554">
        <v>6856.9740000000002</v>
      </c>
      <c r="W275" s="614">
        <v>3925.692</v>
      </c>
      <c r="X275" s="610">
        <v>962.60400000000004</v>
      </c>
      <c r="Y275" s="612">
        <v>649.404</v>
      </c>
      <c r="Z275" s="613">
        <v>82.296000000000006</v>
      </c>
      <c r="AA275" s="610">
        <v>49.572000000000003</v>
      </c>
      <c r="AB275" s="608">
        <v>8.64</v>
      </c>
      <c r="AC275" s="609">
        <v>0</v>
      </c>
      <c r="AD275" s="611">
        <v>0</v>
      </c>
      <c r="AE275" s="649">
        <v>0</v>
      </c>
      <c r="AF275" s="609">
        <v>0</v>
      </c>
      <c r="AG275" s="611">
        <v>113.724</v>
      </c>
      <c r="AH275" s="608">
        <v>0</v>
      </c>
      <c r="AI275" s="609">
        <v>44.01</v>
      </c>
      <c r="AJ275" s="611">
        <v>67.176000000000002</v>
      </c>
      <c r="AK275" s="608">
        <v>75.534999999999997</v>
      </c>
      <c r="AL275" s="615">
        <v>83.289000000000001</v>
      </c>
      <c r="AO275" s="2"/>
      <c r="AP275" s="2"/>
      <c r="AQ275" s="56"/>
      <c r="AR275" s="2"/>
      <c r="AS275" s="59"/>
      <c r="AT275" s="55"/>
      <c r="AU275" s="56"/>
      <c r="AV275" s="56"/>
      <c r="AW275" s="56"/>
      <c r="AX275" s="55"/>
      <c r="AY275" s="59"/>
      <c r="AZ275" s="59"/>
      <c r="BA275" s="59"/>
      <c r="BB275" s="56"/>
      <c r="BC275" s="56"/>
      <c r="BD275" s="56"/>
      <c r="BF275" s="61"/>
      <c r="BG275" s="61"/>
      <c r="BH275" s="61"/>
      <c r="BI275" s="61"/>
      <c r="BK275" s="56"/>
      <c r="BM275" s="252"/>
      <c r="BN275" s="258"/>
      <c r="BO275" s="258"/>
      <c r="BQ275" s="257"/>
      <c r="BR275" s="258"/>
      <c r="BS275" s="258"/>
      <c r="BT275" s="258"/>
    </row>
    <row r="276" spans="1:82" ht="14.25" customHeight="1" x14ac:dyDescent="0.15">
      <c r="A276" s="186" t="s">
        <v>179</v>
      </c>
      <c r="B276" s="2000" t="s">
        <v>96</v>
      </c>
      <c r="C276" s="616">
        <v>400</v>
      </c>
      <c r="D276" s="617">
        <v>351</v>
      </c>
      <c r="E276" s="618">
        <v>0</v>
      </c>
      <c r="F276" s="636">
        <v>0</v>
      </c>
      <c r="G276" s="617">
        <v>0</v>
      </c>
      <c r="H276" s="187">
        <v>0</v>
      </c>
      <c r="I276" s="262">
        <v>0</v>
      </c>
      <c r="J276" s="617">
        <v>0</v>
      </c>
      <c r="K276" s="618">
        <v>0</v>
      </c>
      <c r="L276" s="262">
        <v>87</v>
      </c>
      <c r="M276" s="617">
        <v>69</v>
      </c>
      <c r="N276" s="618">
        <v>47</v>
      </c>
      <c r="O276" s="262">
        <v>30</v>
      </c>
      <c r="P276" s="617">
        <v>36</v>
      </c>
      <c r="Q276" s="621">
        <v>82</v>
      </c>
      <c r="R276" s="262">
        <v>95</v>
      </c>
      <c r="S276" s="617">
        <v>90</v>
      </c>
      <c r="T276" s="618">
        <v>83</v>
      </c>
      <c r="U276" s="619">
        <v>99</v>
      </c>
      <c r="V276" s="199">
        <v>109</v>
      </c>
      <c r="W276" s="621">
        <v>117</v>
      </c>
      <c r="X276" s="619">
        <v>118</v>
      </c>
      <c r="Y276" s="620">
        <v>79</v>
      </c>
      <c r="Z276" s="621">
        <v>58</v>
      </c>
      <c r="AA276" s="619">
        <v>50</v>
      </c>
      <c r="AB276" s="617">
        <v>51</v>
      </c>
      <c r="AC276" s="618">
        <v>0</v>
      </c>
      <c r="AD276" s="262">
        <v>0</v>
      </c>
      <c r="AE276" s="650">
        <v>0</v>
      </c>
      <c r="AF276" s="618">
        <v>0</v>
      </c>
      <c r="AG276" s="262">
        <v>105</v>
      </c>
      <c r="AH276" s="617">
        <v>0</v>
      </c>
      <c r="AI276" s="618">
        <v>245</v>
      </c>
      <c r="AJ276" s="262">
        <v>172</v>
      </c>
      <c r="AK276" s="617">
        <v>112</v>
      </c>
      <c r="AL276" s="622">
        <v>136</v>
      </c>
      <c r="AO276" s="2"/>
      <c r="AP276" s="2"/>
      <c r="AQ276" s="2"/>
      <c r="AR276" s="56"/>
      <c r="AS276" s="2044"/>
      <c r="AT276" s="55"/>
      <c r="AU276" s="56"/>
      <c r="AV276" s="56"/>
      <c r="AW276" s="56"/>
      <c r="AX276" s="55"/>
      <c r="AY276" s="61"/>
      <c r="BB276" s="56"/>
      <c r="BC276" s="56"/>
      <c r="BD276" s="56"/>
      <c r="BF276" s="61"/>
      <c r="BG276" s="61"/>
      <c r="BH276" s="61"/>
      <c r="BI276" s="61"/>
      <c r="BJ276" s="252"/>
      <c r="BK276" s="61"/>
      <c r="BL276" s="61"/>
      <c r="BM276" s="61"/>
      <c r="BN276" s="61"/>
      <c r="BQ276" s="493"/>
      <c r="BR276" s="493"/>
      <c r="BS276" s="748"/>
    </row>
    <row r="277" spans="1:82" ht="14.25" customHeight="1" x14ac:dyDescent="0.15">
      <c r="A277" s="250" t="s">
        <v>45</v>
      </c>
      <c r="B277" s="1997" t="s">
        <v>93</v>
      </c>
      <c r="C277" s="598">
        <v>147.971</v>
      </c>
      <c r="D277" s="599">
        <v>229.917</v>
      </c>
      <c r="E277" s="600">
        <v>252.70400000000001</v>
      </c>
      <c r="F277" s="601">
        <v>212.381</v>
      </c>
      <c r="G277" s="599">
        <v>201.23699999999999</v>
      </c>
      <c r="H277" s="183">
        <v>213.339</v>
      </c>
      <c r="I277" s="602">
        <v>187.11699999999999</v>
      </c>
      <c r="J277" s="599">
        <v>162.03200000000001</v>
      </c>
      <c r="K277" s="600">
        <v>148.494</v>
      </c>
      <c r="L277" s="602">
        <v>109.125</v>
      </c>
      <c r="M277" s="603">
        <v>82.593999999999994</v>
      </c>
      <c r="N277" s="600">
        <v>83.745000000000005</v>
      </c>
      <c r="O277" s="602">
        <v>71.978999999999999</v>
      </c>
      <c r="P277" s="599">
        <v>58.405000000000001</v>
      </c>
      <c r="Q277" s="605">
        <v>37.795000000000002</v>
      </c>
      <c r="R277" s="601">
        <v>15.882999999999999</v>
      </c>
      <c r="S277" s="599">
        <v>27.823</v>
      </c>
      <c r="T277" s="600">
        <v>28.931000000000001</v>
      </c>
      <c r="U277" s="601">
        <v>32.36</v>
      </c>
      <c r="V277" s="553">
        <v>49.581000000000003</v>
      </c>
      <c r="W277" s="605">
        <v>60.98</v>
      </c>
      <c r="X277" s="601">
        <v>57.88</v>
      </c>
      <c r="Y277" s="603">
        <v>100.66</v>
      </c>
      <c r="Z277" s="604">
        <v>194.47399999999999</v>
      </c>
      <c r="AA277" s="601">
        <v>250.86199999999999</v>
      </c>
      <c r="AB277" s="603">
        <v>299.77199999999999</v>
      </c>
      <c r="AC277" s="600">
        <v>262.245</v>
      </c>
      <c r="AD277" s="602">
        <v>363.80200000000002</v>
      </c>
      <c r="AE277" s="651">
        <v>325.53500000000003</v>
      </c>
      <c r="AF277" s="600">
        <v>375.52199999999999</v>
      </c>
      <c r="AG277" s="602">
        <v>334.30399999999997</v>
      </c>
      <c r="AH277" s="599">
        <v>375.52199999999999</v>
      </c>
      <c r="AI277" s="600">
        <v>303.745</v>
      </c>
      <c r="AJ277" s="602">
        <v>327.81700000000001</v>
      </c>
      <c r="AK277" s="599">
        <v>335.28500000000003</v>
      </c>
      <c r="AL277" s="606">
        <v>665.43200000000002</v>
      </c>
      <c r="AO277" s="55"/>
      <c r="AP277" s="56"/>
      <c r="AQ277" s="2"/>
      <c r="AR277" s="2"/>
      <c r="AS277" s="59"/>
      <c r="AT277" s="55"/>
      <c r="AU277" s="56"/>
      <c r="AV277" s="56"/>
      <c r="AW277" s="56"/>
      <c r="AX277" s="55"/>
      <c r="AY277" s="61"/>
      <c r="BB277" s="61"/>
      <c r="BC277" s="61"/>
      <c r="BD277" s="61"/>
      <c r="BE277" s="61"/>
      <c r="BF277" s="61"/>
      <c r="BG277" s="61"/>
      <c r="BH277" s="61"/>
      <c r="BI277" s="61"/>
      <c r="BL277" s="493"/>
      <c r="BM277" s="493"/>
      <c r="BN277" s="748"/>
      <c r="BO277" s="56"/>
      <c r="BV277" s="257"/>
      <c r="BW277" s="258"/>
      <c r="BX277" s="258"/>
      <c r="BY277" s="258"/>
    </row>
    <row r="278" spans="1:82" ht="14.25" customHeight="1" x14ac:dyDescent="0.15">
      <c r="A278" s="184" t="s">
        <v>180</v>
      </c>
      <c r="B278" s="1998" t="s">
        <v>94</v>
      </c>
      <c r="C278" s="607">
        <v>80524.618000000002</v>
      </c>
      <c r="D278" s="608">
        <v>99513.79</v>
      </c>
      <c r="E278" s="609">
        <v>107245.783</v>
      </c>
      <c r="F278" s="610">
        <v>98154.804000000004</v>
      </c>
      <c r="G278" s="608">
        <v>105015.09299999999</v>
      </c>
      <c r="H278" s="251">
        <v>121015.664</v>
      </c>
      <c r="I278" s="611">
        <v>110515.314</v>
      </c>
      <c r="J278" s="608">
        <v>94969.612999999998</v>
      </c>
      <c r="K278" s="609">
        <v>103093.321</v>
      </c>
      <c r="L278" s="611">
        <v>94851.432000000001</v>
      </c>
      <c r="M278" s="612">
        <v>72726.148000000001</v>
      </c>
      <c r="N278" s="609">
        <v>77410.146999999997</v>
      </c>
      <c r="O278" s="194">
        <v>64599.462</v>
      </c>
      <c r="P278" s="608">
        <v>50018.851999999999</v>
      </c>
      <c r="Q278" s="614">
        <v>36215.957999999999</v>
      </c>
      <c r="R278" s="610">
        <v>24331.993999999999</v>
      </c>
      <c r="S278" s="608">
        <v>48686.273999999998</v>
      </c>
      <c r="T278" s="609">
        <v>36663.300999999999</v>
      </c>
      <c r="U278" s="610">
        <v>42846.525000000001</v>
      </c>
      <c r="V278" s="554">
        <v>50216.326999999997</v>
      </c>
      <c r="W278" s="614">
        <v>53157.071000000004</v>
      </c>
      <c r="X278" s="610">
        <v>55007.245999999999</v>
      </c>
      <c r="Y278" s="612">
        <v>74572.498000000007</v>
      </c>
      <c r="Z278" s="613">
        <v>89811.323999999993</v>
      </c>
      <c r="AA278" s="610">
        <v>117165.003</v>
      </c>
      <c r="AB278" s="608">
        <v>137695.21799999999</v>
      </c>
      <c r="AC278" s="609">
        <v>115921.601</v>
      </c>
      <c r="AD278" s="611">
        <v>150829.62400000001</v>
      </c>
      <c r="AE278" s="649">
        <v>124583.92600000001</v>
      </c>
      <c r="AF278" s="609">
        <v>124750.14</v>
      </c>
      <c r="AG278" s="611">
        <v>111044.49800000001</v>
      </c>
      <c r="AH278" s="608">
        <v>124750.14</v>
      </c>
      <c r="AI278" s="609">
        <v>90416.216</v>
      </c>
      <c r="AJ278" s="611">
        <v>84906.72</v>
      </c>
      <c r="AK278" s="608">
        <v>103986.109</v>
      </c>
      <c r="AL278" s="615">
        <v>303104.82199999999</v>
      </c>
      <c r="AN278" s="59"/>
      <c r="AQ278" s="56"/>
      <c r="AR278" s="2"/>
      <c r="AS278" s="59"/>
      <c r="AT278" s="55"/>
      <c r="AU278" s="56"/>
      <c r="AV278" s="56"/>
      <c r="AW278" s="56"/>
      <c r="AX278" s="61"/>
      <c r="AY278" s="61"/>
      <c r="BA278" s="61"/>
      <c r="BB278" s="61"/>
      <c r="BC278" s="61"/>
      <c r="BD278" s="61"/>
      <c r="BE278" s="61"/>
      <c r="BF278" s="61"/>
      <c r="BG278" s="61"/>
      <c r="BH278" s="61"/>
      <c r="BI278" s="61"/>
      <c r="BS278" s="56"/>
      <c r="BT278" s="56"/>
      <c r="BU278" s="56"/>
      <c r="BV278" s="257"/>
      <c r="BX278" s="258"/>
      <c r="BY278" s="258"/>
    </row>
    <row r="279" spans="1:82" ht="14.25" customHeight="1" x14ac:dyDescent="0.15">
      <c r="A279" s="186" t="s">
        <v>180</v>
      </c>
      <c r="B279" s="2000" t="s">
        <v>96</v>
      </c>
      <c r="C279" s="616">
        <v>544</v>
      </c>
      <c r="D279" s="617">
        <v>433</v>
      </c>
      <c r="E279" s="618">
        <v>424</v>
      </c>
      <c r="F279" s="619">
        <v>462</v>
      </c>
      <c r="G279" s="617">
        <v>522</v>
      </c>
      <c r="H279" s="187">
        <v>567</v>
      </c>
      <c r="I279" s="262">
        <v>591</v>
      </c>
      <c r="J279" s="617">
        <v>586</v>
      </c>
      <c r="K279" s="618">
        <v>694</v>
      </c>
      <c r="L279" s="262">
        <v>869</v>
      </c>
      <c r="M279" s="617">
        <v>881</v>
      </c>
      <c r="N279" s="618">
        <v>924</v>
      </c>
      <c r="O279" s="262">
        <v>897</v>
      </c>
      <c r="P279" s="617">
        <v>856</v>
      </c>
      <c r="Q279" s="621">
        <v>958</v>
      </c>
      <c r="R279" s="262">
        <v>1532</v>
      </c>
      <c r="S279" s="617">
        <v>1750</v>
      </c>
      <c r="T279" s="618">
        <v>1267</v>
      </c>
      <c r="U279" s="619">
        <v>1324</v>
      </c>
      <c r="V279" s="199">
        <v>1013</v>
      </c>
      <c r="W279" s="621">
        <v>872</v>
      </c>
      <c r="X279" s="619">
        <v>950</v>
      </c>
      <c r="Y279" s="620">
        <v>741</v>
      </c>
      <c r="Z279" s="621">
        <v>462</v>
      </c>
      <c r="AA279" s="619">
        <v>467</v>
      </c>
      <c r="AB279" s="617">
        <v>459</v>
      </c>
      <c r="AC279" s="618">
        <v>442</v>
      </c>
      <c r="AD279" s="262">
        <v>415</v>
      </c>
      <c r="AE279" s="650">
        <v>383</v>
      </c>
      <c r="AF279" s="618">
        <v>332</v>
      </c>
      <c r="AG279" s="262">
        <v>332</v>
      </c>
      <c r="AH279" s="617">
        <v>332</v>
      </c>
      <c r="AI279" s="618">
        <v>298</v>
      </c>
      <c r="AJ279" s="262">
        <v>259</v>
      </c>
      <c r="AK279" s="617">
        <v>310</v>
      </c>
      <c r="AL279" s="622">
        <v>456</v>
      </c>
      <c r="AO279" s="2"/>
      <c r="AP279" s="2"/>
      <c r="AR279" s="56"/>
      <c r="AS279" s="2044"/>
      <c r="AT279" s="55"/>
      <c r="AU279" s="56"/>
      <c r="AV279" s="56"/>
      <c r="AW279" s="56"/>
      <c r="AX279" s="55"/>
      <c r="AY279" s="61"/>
      <c r="BB279" s="61"/>
      <c r="BC279" s="61"/>
      <c r="BD279" s="61"/>
      <c r="BF279" s="61"/>
      <c r="BG279" s="61"/>
      <c r="BH279" s="61"/>
      <c r="BI279" s="61"/>
      <c r="BJ279" s="59"/>
      <c r="BK279" s="61"/>
      <c r="BL279" s="61"/>
      <c r="BM279" s="61"/>
      <c r="BN279" s="61"/>
      <c r="BO279" s="59"/>
      <c r="BT279" s="258"/>
      <c r="BX279" s="258"/>
      <c r="BY279" s="258"/>
      <c r="CA279" s="257"/>
      <c r="CB279" s="258"/>
      <c r="CC279" s="258"/>
      <c r="CD279" s="258"/>
    </row>
    <row r="280" spans="1:82" ht="14.25" customHeight="1" x14ac:dyDescent="0.15">
      <c r="A280" s="250" t="s">
        <v>47</v>
      </c>
      <c r="B280" s="1997" t="s">
        <v>93</v>
      </c>
      <c r="C280" s="598">
        <v>138.23699999999999</v>
      </c>
      <c r="D280" s="599">
        <v>176.00899999999999</v>
      </c>
      <c r="E280" s="600">
        <v>174.93600000000001</v>
      </c>
      <c r="F280" s="601">
        <v>157.113</v>
      </c>
      <c r="G280" s="599">
        <v>170.09299999999999</v>
      </c>
      <c r="H280" s="191">
        <v>181.50899999999999</v>
      </c>
      <c r="I280" s="602">
        <v>155.59200000000001</v>
      </c>
      <c r="J280" s="599">
        <v>135.73500000000001</v>
      </c>
      <c r="K280" s="600">
        <v>186.28299999999999</v>
      </c>
      <c r="L280" s="602">
        <v>171.929</v>
      </c>
      <c r="M280" s="603">
        <v>149.273</v>
      </c>
      <c r="N280" s="600">
        <v>157.94499999999999</v>
      </c>
      <c r="O280" s="602">
        <v>148.41</v>
      </c>
      <c r="P280" s="599">
        <v>160.67500000000001</v>
      </c>
      <c r="Q280" s="604">
        <v>149.64099999999999</v>
      </c>
      <c r="R280" s="601">
        <v>131.39699999999999</v>
      </c>
      <c r="S280" s="599">
        <v>137.66300000000001</v>
      </c>
      <c r="T280" s="600">
        <v>102.94199999999999</v>
      </c>
      <c r="U280" s="601">
        <v>109.545</v>
      </c>
      <c r="V280" s="553">
        <v>100.663</v>
      </c>
      <c r="W280" s="605">
        <v>130.09899999999999</v>
      </c>
      <c r="X280" s="601">
        <v>82.941000000000003</v>
      </c>
      <c r="Y280" s="603">
        <v>145.38800000000001</v>
      </c>
      <c r="Z280" s="604">
        <v>145.73699999999999</v>
      </c>
      <c r="AA280" s="601">
        <v>121.691</v>
      </c>
      <c r="AB280" s="603">
        <v>119.045</v>
      </c>
      <c r="AC280" s="600">
        <v>113.919</v>
      </c>
      <c r="AD280" s="602">
        <v>134.40100000000001</v>
      </c>
      <c r="AE280" s="651">
        <v>99.680999999999997</v>
      </c>
      <c r="AF280" s="600">
        <v>105.158</v>
      </c>
      <c r="AG280" s="602">
        <v>129.101</v>
      </c>
      <c r="AH280" s="599">
        <v>105.158</v>
      </c>
      <c r="AI280" s="600">
        <v>162.499</v>
      </c>
      <c r="AJ280" s="602">
        <v>130.73500000000001</v>
      </c>
      <c r="AK280" s="599">
        <v>134.02000000000001</v>
      </c>
      <c r="AL280" s="606">
        <v>131.14099999999999</v>
      </c>
      <c r="AN280" s="59"/>
      <c r="AO280" s="55"/>
      <c r="AP280" s="56"/>
      <c r="AQ280" s="2"/>
      <c r="AS280" s="59"/>
      <c r="AT280" s="55"/>
      <c r="AU280" s="56"/>
      <c r="AV280" s="56"/>
      <c r="AW280" s="56"/>
      <c r="AX280" s="61"/>
      <c r="AY280" s="61"/>
      <c r="BB280" s="61"/>
      <c r="BC280" s="61"/>
      <c r="BD280" s="61"/>
      <c r="BF280" s="61"/>
      <c r="BG280" s="61"/>
      <c r="BH280" s="61"/>
      <c r="BI280" s="61"/>
      <c r="BJ280" s="61"/>
      <c r="BK280" s="61"/>
      <c r="BL280" s="61"/>
      <c r="BM280" s="61"/>
      <c r="BN280" s="61"/>
      <c r="BQ280" s="493"/>
      <c r="BR280" s="493"/>
      <c r="BS280" s="748"/>
      <c r="BT280" s="258"/>
      <c r="BV280" s="257"/>
      <c r="BW280" s="258"/>
      <c r="BX280" s="258"/>
      <c r="BY280" s="258"/>
    </row>
    <row r="281" spans="1:82" ht="14.25" customHeight="1" x14ac:dyDescent="0.15">
      <c r="A281" s="184" t="s">
        <v>181</v>
      </c>
      <c r="B281" s="1998" t="s">
        <v>94</v>
      </c>
      <c r="C281" s="607">
        <v>89952.216</v>
      </c>
      <c r="D281" s="608">
        <v>59434.158000000003</v>
      </c>
      <c r="E281" s="609">
        <v>57455.769</v>
      </c>
      <c r="F281" s="610">
        <v>47749.932000000001</v>
      </c>
      <c r="G281" s="608">
        <v>48368.752</v>
      </c>
      <c r="H281" s="251">
        <v>35133.482000000004</v>
      </c>
      <c r="I281" s="611">
        <v>31772.14</v>
      </c>
      <c r="J281" s="608">
        <v>32961.887999999999</v>
      </c>
      <c r="K281" s="609">
        <v>58830.817999999999</v>
      </c>
      <c r="L281" s="611">
        <v>44563.951999999997</v>
      </c>
      <c r="M281" s="612">
        <v>39997.379000000001</v>
      </c>
      <c r="N281" s="609">
        <v>44423.256999999998</v>
      </c>
      <c r="O281" s="194">
        <v>39448.159</v>
      </c>
      <c r="P281" s="608">
        <v>29426.212</v>
      </c>
      <c r="Q281" s="613">
        <v>32661.279999999999</v>
      </c>
      <c r="R281" s="610">
        <v>35175.417999999998</v>
      </c>
      <c r="S281" s="608">
        <v>33472.858999999997</v>
      </c>
      <c r="T281" s="609">
        <v>39114.879000000001</v>
      </c>
      <c r="U281" s="610">
        <v>41984.182000000001</v>
      </c>
      <c r="V281" s="554">
        <v>51189.375999999997</v>
      </c>
      <c r="W281" s="614">
        <v>55947.226999999999</v>
      </c>
      <c r="X281" s="610">
        <v>53095.334999999999</v>
      </c>
      <c r="Y281" s="612">
        <v>62200.12</v>
      </c>
      <c r="Z281" s="613">
        <v>43925.847999999998</v>
      </c>
      <c r="AA281" s="610">
        <v>41108.334999999999</v>
      </c>
      <c r="AB281" s="608">
        <v>43325.773999999998</v>
      </c>
      <c r="AC281" s="609">
        <v>42793.911</v>
      </c>
      <c r="AD281" s="611">
        <v>67150.831000000006</v>
      </c>
      <c r="AE281" s="649">
        <v>48033.697999999997</v>
      </c>
      <c r="AF281" s="609">
        <v>64384.966</v>
      </c>
      <c r="AG281" s="611">
        <v>46660.847999999998</v>
      </c>
      <c r="AH281" s="608">
        <v>64384.966</v>
      </c>
      <c r="AI281" s="609">
        <v>28964.378000000001</v>
      </c>
      <c r="AJ281" s="611">
        <v>28668.672999999999</v>
      </c>
      <c r="AK281" s="608">
        <v>33364.576000000001</v>
      </c>
      <c r="AL281" s="615">
        <v>54114.65</v>
      </c>
      <c r="AO281" s="2"/>
      <c r="AP281" s="2"/>
      <c r="AQ281" s="56"/>
      <c r="AR281" s="2"/>
      <c r="AS281" s="59"/>
      <c r="AT281" s="55"/>
      <c r="AU281" s="56"/>
      <c r="AV281" s="56"/>
      <c r="AW281" s="56"/>
      <c r="AX281" s="61"/>
      <c r="AY281" s="59"/>
      <c r="AZ281" s="59"/>
      <c r="BA281" s="55"/>
      <c r="BB281" s="61"/>
      <c r="BC281" s="61"/>
      <c r="BD281" s="61"/>
      <c r="BE281" s="59"/>
      <c r="BF281" s="61"/>
      <c r="BG281" s="61"/>
      <c r="BH281" s="61"/>
      <c r="BI281" s="61"/>
      <c r="BJ281" s="59"/>
      <c r="BL281" s="493"/>
      <c r="BM281" s="493"/>
      <c r="BN281" s="748"/>
      <c r="BO281" s="258"/>
      <c r="BS281" s="258"/>
      <c r="BT281" s="258"/>
      <c r="BV281" s="257"/>
      <c r="BW281" s="258"/>
      <c r="BX281" s="258"/>
      <c r="BY281" s="258"/>
    </row>
    <row r="282" spans="1:82" ht="14.25" customHeight="1" x14ac:dyDescent="0.15">
      <c r="A282" s="186" t="s">
        <v>181</v>
      </c>
      <c r="B282" s="2000" t="s">
        <v>96</v>
      </c>
      <c r="C282" s="616">
        <v>651</v>
      </c>
      <c r="D282" s="617">
        <v>338</v>
      </c>
      <c r="E282" s="618">
        <v>328</v>
      </c>
      <c r="F282" s="619">
        <v>304</v>
      </c>
      <c r="G282" s="617">
        <v>284</v>
      </c>
      <c r="H282" s="187">
        <v>194</v>
      </c>
      <c r="I282" s="262">
        <v>204</v>
      </c>
      <c r="J282" s="617">
        <v>243</v>
      </c>
      <c r="K282" s="618">
        <v>316</v>
      </c>
      <c r="L282" s="262">
        <v>259</v>
      </c>
      <c r="M282" s="617">
        <v>268</v>
      </c>
      <c r="N282" s="618">
        <v>281</v>
      </c>
      <c r="O282" s="262">
        <v>266</v>
      </c>
      <c r="P282" s="617">
        <v>183</v>
      </c>
      <c r="Q282" s="621">
        <v>218</v>
      </c>
      <c r="R282" s="262">
        <v>268</v>
      </c>
      <c r="S282" s="617">
        <v>243</v>
      </c>
      <c r="T282" s="618">
        <v>380</v>
      </c>
      <c r="U282" s="619">
        <v>383</v>
      </c>
      <c r="V282" s="199">
        <v>509</v>
      </c>
      <c r="W282" s="621">
        <v>430</v>
      </c>
      <c r="X282" s="619">
        <v>640</v>
      </c>
      <c r="Y282" s="620">
        <v>428</v>
      </c>
      <c r="Z282" s="621">
        <v>301</v>
      </c>
      <c r="AA282" s="619">
        <v>338</v>
      </c>
      <c r="AB282" s="617">
        <v>364</v>
      </c>
      <c r="AC282" s="618">
        <v>376</v>
      </c>
      <c r="AD282" s="262">
        <v>500</v>
      </c>
      <c r="AE282" s="650">
        <v>482</v>
      </c>
      <c r="AF282" s="618">
        <v>612</v>
      </c>
      <c r="AG282" s="262">
        <v>361</v>
      </c>
      <c r="AH282" s="617">
        <v>612</v>
      </c>
      <c r="AI282" s="618">
        <v>178</v>
      </c>
      <c r="AJ282" s="262">
        <v>219</v>
      </c>
      <c r="AK282" s="617">
        <v>249</v>
      </c>
      <c r="AL282" s="622">
        <v>413</v>
      </c>
      <c r="AN282" s="59"/>
      <c r="AO282" s="59"/>
      <c r="AQ282" s="2"/>
      <c r="AR282" s="56"/>
      <c r="AS282" s="2044"/>
      <c r="AT282" s="55"/>
      <c r="AU282" s="56"/>
      <c r="AV282" s="56"/>
      <c r="AW282" s="56"/>
      <c r="AX282" s="61"/>
      <c r="AY282" s="59"/>
      <c r="AZ282" s="59"/>
      <c r="BA282" s="55"/>
      <c r="BB282" s="61"/>
      <c r="BC282" s="61"/>
      <c r="BD282" s="61"/>
      <c r="BE282" s="61"/>
      <c r="BF282" s="61"/>
      <c r="BG282" s="61"/>
      <c r="BH282" s="61"/>
      <c r="BI282" s="61"/>
      <c r="BO282" s="258"/>
      <c r="BQ282" s="257"/>
      <c r="BR282" s="258"/>
      <c r="BS282" s="258"/>
      <c r="BT282" s="258"/>
    </row>
    <row r="283" spans="1:82" ht="14.25" customHeight="1" x14ac:dyDescent="0.15">
      <c r="A283" s="250" t="s">
        <v>49</v>
      </c>
      <c r="B283" s="1997" t="s">
        <v>93</v>
      </c>
      <c r="C283" s="598">
        <v>2.2370000000000001</v>
      </c>
      <c r="D283" s="599">
        <v>6.7000000000000004E-2</v>
      </c>
      <c r="E283" s="600">
        <v>7.5999999999999998E-2</v>
      </c>
      <c r="F283" s="601">
        <v>0.16700000000000001</v>
      </c>
      <c r="G283" s="599">
        <v>0.437</v>
      </c>
      <c r="H283" s="191">
        <v>1.502</v>
      </c>
      <c r="I283" s="602">
        <v>1.9970000000000001</v>
      </c>
      <c r="J283" s="599">
        <v>2.3069999999999999</v>
      </c>
      <c r="K283" s="600">
        <v>3.36</v>
      </c>
      <c r="L283" s="602">
        <v>3.875</v>
      </c>
      <c r="M283" s="603">
        <v>3.9220000000000002</v>
      </c>
      <c r="N283" s="600">
        <v>2.2410000000000001</v>
      </c>
      <c r="O283" s="602">
        <v>0.78</v>
      </c>
      <c r="P283" s="599">
        <v>0.06</v>
      </c>
      <c r="Q283" s="604">
        <v>4.2000000000000003E-2</v>
      </c>
      <c r="R283" s="601">
        <v>0.03</v>
      </c>
      <c r="S283" s="652">
        <v>0</v>
      </c>
      <c r="T283" s="600">
        <v>0</v>
      </c>
      <c r="U283" s="601">
        <v>0.09</v>
      </c>
      <c r="V283" s="553">
        <v>0.747</v>
      </c>
      <c r="W283" s="605">
        <v>0.60799999999999998</v>
      </c>
      <c r="X283" s="601">
        <v>0.36899999999999999</v>
      </c>
      <c r="Y283" s="603">
        <v>0.20100000000000001</v>
      </c>
      <c r="Z283" s="604">
        <v>0.254</v>
      </c>
      <c r="AA283" s="601">
        <v>0.214</v>
      </c>
      <c r="AB283" s="603">
        <v>0.28899999999999998</v>
      </c>
      <c r="AC283" s="600">
        <v>0.28799999999999998</v>
      </c>
      <c r="AD283" s="602">
        <v>2.387</v>
      </c>
      <c r="AE283" s="651">
        <v>4.5529999999999999</v>
      </c>
      <c r="AF283" s="600">
        <v>6.29</v>
      </c>
      <c r="AG283" s="602">
        <v>5.5469999999999997</v>
      </c>
      <c r="AH283" s="599">
        <v>6.29</v>
      </c>
      <c r="AI283" s="600">
        <v>2.032</v>
      </c>
      <c r="AJ283" s="602">
        <v>0.56200000000000006</v>
      </c>
      <c r="AK283" s="599">
        <v>0.36499999999999999</v>
      </c>
      <c r="AL283" s="606">
        <v>3.2890000000000001</v>
      </c>
      <c r="AN283" s="59"/>
      <c r="AO283" s="55"/>
      <c r="AP283" s="56"/>
      <c r="AR283" s="2"/>
      <c r="AS283" s="59"/>
      <c r="AT283" s="55"/>
      <c r="AU283" s="56"/>
      <c r="AV283" s="56"/>
      <c r="AW283" s="56"/>
      <c r="AX283" s="61"/>
      <c r="AY283" s="59"/>
      <c r="AZ283" s="59"/>
      <c r="BB283" s="61"/>
      <c r="BC283" s="61"/>
      <c r="BD283" s="61"/>
      <c r="BE283" s="59"/>
      <c r="BG283" s="5"/>
      <c r="BH283" s="5"/>
      <c r="BI283" s="5"/>
      <c r="BJ283" s="258"/>
      <c r="BN283" s="258"/>
      <c r="BO283" s="258"/>
      <c r="BQ283" s="257"/>
      <c r="BR283" s="258"/>
      <c r="BS283" s="258"/>
      <c r="BT283" s="258"/>
    </row>
    <row r="284" spans="1:82" ht="14.25" customHeight="1" x14ac:dyDescent="0.15">
      <c r="A284" s="184" t="s">
        <v>182</v>
      </c>
      <c r="B284" s="1998" t="s">
        <v>94</v>
      </c>
      <c r="C284" s="607">
        <v>2101.96</v>
      </c>
      <c r="D284" s="608">
        <v>59.497</v>
      </c>
      <c r="E284" s="609">
        <v>67.608000000000004</v>
      </c>
      <c r="F284" s="610">
        <v>150.63800000000001</v>
      </c>
      <c r="G284" s="608">
        <v>408.11900000000003</v>
      </c>
      <c r="H284" s="251">
        <v>1229.9459999999999</v>
      </c>
      <c r="I284" s="611">
        <v>1574.921</v>
      </c>
      <c r="J284" s="608">
        <v>1775.251</v>
      </c>
      <c r="K284" s="609">
        <v>2623.1149999999998</v>
      </c>
      <c r="L284" s="611">
        <v>2775.7730000000001</v>
      </c>
      <c r="M284" s="612">
        <v>2526.3139999999999</v>
      </c>
      <c r="N284" s="609">
        <v>1306.498</v>
      </c>
      <c r="O284" s="194">
        <v>367.84800000000001</v>
      </c>
      <c r="P284" s="608">
        <v>9.2880000000000003</v>
      </c>
      <c r="Q284" s="613">
        <v>3.24</v>
      </c>
      <c r="R284" s="610">
        <v>1.728</v>
      </c>
      <c r="S284" s="627">
        <v>0</v>
      </c>
      <c r="T284" s="609">
        <v>0</v>
      </c>
      <c r="U284" s="610">
        <v>67.067999999999998</v>
      </c>
      <c r="V284" s="554">
        <v>668.34699999999998</v>
      </c>
      <c r="W284" s="614">
        <v>578.50199999999995</v>
      </c>
      <c r="X284" s="610">
        <v>350.13600000000002</v>
      </c>
      <c r="Y284" s="612">
        <v>196.72200000000001</v>
      </c>
      <c r="Z284" s="613">
        <v>254.34</v>
      </c>
      <c r="AA284" s="610">
        <v>212.11199999999999</v>
      </c>
      <c r="AB284" s="608">
        <v>286.84800000000001</v>
      </c>
      <c r="AC284" s="609">
        <v>278.64</v>
      </c>
      <c r="AD284" s="611">
        <v>2053.4899999999998</v>
      </c>
      <c r="AE284" s="649">
        <v>3446.616</v>
      </c>
      <c r="AF284" s="609">
        <v>4509.7560000000003</v>
      </c>
      <c r="AG284" s="611">
        <v>3938.5010000000002</v>
      </c>
      <c r="AH284" s="608">
        <v>4509.7560000000003</v>
      </c>
      <c r="AI284" s="609">
        <v>1487.722</v>
      </c>
      <c r="AJ284" s="611">
        <v>453.428</v>
      </c>
      <c r="AK284" s="608">
        <v>289.23500000000001</v>
      </c>
      <c r="AL284" s="615">
        <v>3187.308</v>
      </c>
      <c r="AN284" s="59"/>
      <c r="AO284" s="59"/>
      <c r="AQ284" s="56"/>
      <c r="AS284" s="59"/>
      <c r="AT284" s="55"/>
      <c r="AU284" s="56"/>
      <c r="AV284" s="56"/>
      <c r="AW284" s="56"/>
      <c r="AX284" s="61"/>
      <c r="AY284" s="59"/>
      <c r="AZ284" s="59"/>
      <c r="BB284" s="41"/>
      <c r="BC284" s="41"/>
      <c r="BD284" s="41"/>
      <c r="BE284" s="59"/>
      <c r="BF284" s="61"/>
      <c r="BG284" s="61"/>
      <c r="BH284" s="61"/>
      <c r="BI284" s="61"/>
      <c r="BJ284" s="59"/>
      <c r="BK284" s="252"/>
      <c r="BL284" s="493"/>
      <c r="BM284" s="493"/>
      <c r="BN284" s="252"/>
      <c r="BO284" s="258"/>
      <c r="BS284" s="258"/>
      <c r="BT284" s="258"/>
      <c r="BV284" s="257"/>
      <c r="BW284" s="258"/>
      <c r="BX284" s="258"/>
      <c r="BY284" s="258"/>
    </row>
    <row r="285" spans="1:82" ht="14.25" customHeight="1" x14ac:dyDescent="0.15">
      <c r="A285" s="186" t="s">
        <v>182</v>
      </c>
      <c r="B285" s="2000" t="s">
        <v>96</v>
      </c>
      <c r="C285" s="616">
        <v>940</v>
      </c>
      <c r="D285" s="617">
        <v>888</v>
      </c>
      <c r="E285" s="618">
        <v>890</v>
      </c>
      <c r="F285" s="619">
        <v>902</v>
      </c>
      <c r="G285" s="617">
        <v>934</v>
      </c>
      <c r="H285" s="187">
        <v>819</v>
      </c>
      <c r="I285" s="262">
        <v>789</v>
      </c>
      <c r="J285" s="617">
        <v>770</v>
      </c>
      <c r="K285" s="618">
        <v>781</v>
      </c>
      <c r="L285" s="262">
        <v>716</v>
      </c>
      <c r="M285" s="617">
        <v>644</v>
      </c>
      <c r="N285" s="618">
        <v>583</v>
      </c>
      <c r="O285" s="262">
        <v>472</v>
      </c>
      <c r="P285" s="617">
        <v>155</v>
      </c>
      <c r="Q285" s="621">
        <v>77</v>
      </c>
      <c r="R285" s="262">
        <v>58</v>
      </c>
      <c r="S285" s="617">
        <v>0</v>
      </c>
      <c r="T285" s="618">
        <v>0</v>
      </c>
      <c r="U285" s="619">
        <v>745</v>
      </c>
      <c r="V285" s="199">
        <v>895</v>
      </c>
      <c r="W285" s="621">
        <v>951</v>
      </c>
      <c r="X285" s="619">
        <v>949</v>
      </c>
      <c r="Y285" s="620">
        <v>979</v>
      </c>
      <c r="Z285" s="621">
        <v>1001</v>
      </c>
      <c r="AA285" s="619">
        <v>991</v>
      </c>
      <c r="AB285" s="617">
        <v>993</v>
      </c>
      <c r="AC285" s="618">
        <v>968</v>
      </c>
      <c r="AD285" s="262">
        <v>860</v>
      </c>
      <c r="AE285" s="650">
        <v>757</v>
      </c>
      <c r="AF285" s="618">
        <v>717</v>
      </c>
      <c r="AG285" s="262">
        <v>710</v>
      </c>
      <c r="AH285" s="617">
        <v>717</v>
      </c>
      <c r="AI285" s="618">
        <v>732</v>
      </c>
      <c r="AJ285" s="262">
        <v>807</v>
      </c>
      <c r="AK285" s="617">
        <v>792</v>
      </c>
      <c r="AL285" s="622">
        <v>969</v>
      </c>
      <c r="AO285" s="59"/>
      <c r="AR285" s="56"/>
      <c r="AS285" s="2044"/>
      <c r="AT285" s="55"/>
      <c r="AU285" s="56"/>
      <c r="AV285" s="56"/>
      <c r="AW285" s="56"/>
      <c r="AX285" s="61"/>
      <c r="AY285" s="61"/>
      <c r="AZ285" s="59"/>
      <c r="BA285" s="61"/>
      <c r="BB285" s="59"/>
      <c r="BC285" s="59"/>
      <c r="BD285" s="59"/>
      <c r="BE285" s="59"/>
      <c r="BG285" s="493"/>
      <c r="BH285" s="493"/>
      <c r="BI285" s="748"/>
      <c r="BJ285" s="258"/>
      <c r="BN285" s="258"/>
      <c r="BO285" s="258"/>
      <c r="BQ285" s="257"/>
      <c r="BR285" s="258"/>
      <c r="BS285" s="258"/>
      <c r="BT285" s="258"/>
    </row>
    <row r="286" spans="1:82" ht="14.25" customHeight="1" x14ac:dyDescent="0.15">
      <c r="A286" s="250" t="s">
        <v>51</v>
      </c>
      <c r="B286" s="1997" t="s">
        <v>93</v>
      </c>
      <c r="C286" s="598">
        <v>1.633</v>
      </c>
      <c r="D286" s="599">
        <v>1.8779999999999999</v>
      </c>
      <c r="E286" s="600">
        <v>1.1970000000000001</v>
      </c>
      <c r="F286" s="601">
        <v>0.86499999999999999</v>
      </c>
      <c r="G286" s="599">
        <v>0.72799999999999998</v>
      </c>
      <c r="H286" s="191">
        <v>0.437</v>
      </c>
      <c r="I286" s="602">
        <v>0.29199999999999998</v>
      </c>
      <c r="J286" s="599">
        <v>0.28399999999999997</v>
      </c>
      <c r="K286" s="600">
        <v>0.27</v>
      </c>
      <c r="L286" s="602">
        <v>0.127</v>
      </c>
      <c r="M286" s="603">
        <v>9.9000000000000005E-2</v>
      </c>
      <c r="N286" s="600">
        <v>0.183</v>
      </c>
      <c r="O286" s="602">
        <v>0.129</v>
      </c>
      <c r="P286" s="599">
        <v>8.1000000000000003E-2</v>
      </c>
      <c r="Q286" s="604">
        <v>5.5E-2</v>
      </c>
      <c r="R286" s="601">
        <v>4.8000000000000001E-2</v>
      </c>
      <c r="S286" s="599">
        <v>7.6999999999999999E-2</v>
      </c>
      <c r="T286" s="600">
        <v>0.108</v>
      </c>
      <c r="U286" s="601">
        <v>9.7000000000000003E-2</v>
      </c>
      <c r="V286" s="553">
        <v>6.8000000000000005E-2</v>
      </c>
      <c r="W286" s="605">
        <v>0.06</v>
      </c>
      <c r="X286" s="601">
        <v>3.9E-2</v>
      </c>
      <c r="Y286" s="603">
        <v>4.5999999999999999E-2</v>
      </c>
      <c r="Z286" s="604">
        <v>5.7000000000000002E-2</v>
      </c>
      <c r="AA286" s="601">
        <v>0.03</v>
      </c>
      <c r="AB286" s="603">
        <v>4.2000000000000003E-2</v>
      </c>
      <c r="AC286" s="600">
        <v>0.05</v>
      </c>
      <c r="AD286" s="602">
        <v>6.7000000000000004E-2</v>
      </c>
      <c r="AE286" s="651">
        <v>0.14199999999999999</v>
      </c>
      <c r="AF286" s="600">
        <v>0.22700000000000001</v>
      </c>
      <c r="AG286" s="602">
        <v>0.20100000000000001</v>
      </c>
      <c r="AH286" s="599">
        <v>0.22700000000000001</v>
      </c>
      <c r="AI286" s="600">
        <v>0.47199999999999998</v>
      </c>
      <c r="AJ286" s="602">
        <v>0.30099999999999999</v>
      </c>
      <c r="AK286" s="599">
        <v>0.52300000000000002</v>
      </c>
      <c r="AL286" s="606">
        <v>6.1849999999999996</v>
      </c>
      <c r="AN286" s="59"/>
      <c r="AO286" s="55"/>
      <c r="AP286" s="56"/>
      <c r="AS286" s="59"/>
      <c r="AT286" s="55"/>
      <c r="AU286" s="56"/>
      <c r="AV286" s="56"/>
      <c r="AW286" s="56"/>
      <c r="AX286" s="61"/>
      <c r="AY286" s="61"/>
      <c r="AZ286" s="61"/>
      <c r="BA286" s="61"/>
      <c r="BB286" s="61"/>
      <c r="BC286" s="61"/>
      <c r="BD286" s="61"/>
      <c r="BG286" s="493"/>
      <c r="BH286" s="493"/>
      <c r="BI286" s="252"/>
      <c r="BJ286" s="258"/>
      <c r="BN286" s="258"/>
      <c r="BO286" s="258"/>
    </row>
    <row r="287" spans="1:82" ht="14.25" customHeight="1" x14ac:dyDescent="0.15">
      <c r="A287" s="184" t="s">
        <v>183</v>
      </c>
      <c r="B287" s="1998" t="s">
        <v>94</v>
      </c>
      <c r="C287" s="607">
        <v>7722.8609999999999</v>
      </c>
      <c r="D287" s="608">
        <v>3421.0410000000002</v>
      </c>
      <c r="E287" s="609">
        <v>2282.2449999999999</v>
      </c>
      <c r="F287" s="610">
        <v>1726.11</v>
      </c>
      <c r="G287" s="608">
        <v>1237.29</v>
      </c>
      <c r="H287" s="251">
        <v>715.71400000000006</v>
      </c>
      <c r="I287" s="611">
        <v>518.78800000000001</v>
      </c>
      <c r="J287" s="608">
        <v>688.84500000000003</v>
      </c>
      <c r="K287" s="609">
        <v>1187.33</v>
      </c>
      <c r="L287" s="611">
        <v>220.751</v>
      </c>
      <c r="M287" s="612">
        <v>128.821</v>
      </c>
      <c r="N287" s="609">
        <v>240.19200000000001</v>
      </c>
      <c r="O287" s="194">
        <v>158.54499999999999</v>
      </c>
      <c r="P287" s="608">
        <v>119.988</v>
      </c>
      <c r="Q287" s="613">
        <v>406.08100000000002</v>
      </c>
      <c r="R287" s="610">
        <v>548.1</v>
      </c>
      <c r="S287" s="608">
        <v>447.767</v>
      </c>
      <c r="T287" s="609">
        <v>389.55599999999998</v>
      </c>
      <c r="U287" s="610">
        <v>284.25599999999997</v>
      </c>
      <c r="V287" s="554">
        <v>177.66</v>
      </c>
      <c r="W287" s="614">
        <v>325.72699999999998</v>
      </c>
      <c r="X287" s="610">
        <v>385.56299999999999</v>
      </c>
      <c r="Y287" s="612">
        <v>360.18</v>
      </c>
      <c r="Z287" s="613">
        <v>536.22</v>
      </c>
      <c r="AA287" s="610">
        <v>896.40300000000002</v>
      </c>
      <c r="AB287" s="608">
        <v>1307.8789999999999</v>
      </c>
      <c r="AC287" s="609">
        <v>811.08</v>
      </c>
      <c r="AD287" s="611">
        <v>982.8</v>
      </c>
      <c r="AE287" s="649">
        <v>1654.3440000000001</v>
      </c>
      <c r="AF287" s="609">
        <v>1545.048</v>
      </c>
      <c r="AG287" s="611">
        <v>895.26599999999996</v>
      </c>
      <c r="AH287" s="608">
        <v>1545.048</v>
      </c>
      <c r="AI287" s="609">
        <v>1248.731</v>
      </c>
      <c r="AJ287" s="611">
        <v>945.21600000000001</v>
      </c>
      <c r="AK287" s="608">
        <v>1326.78</v>
      </c>
      <c r="AL287" s="615">
        <v>45298.061000000002</v>
      </c>
      <c r="AN287" s="59"/>
      <c r="AQ287" s="56"/>
      <c r="AS287" s="59"/>
      <c r="AT287" s="55"/>
      <c r="AU287" s="56"/>
      <c r="AV287" s="56"/>
      <c r="AW287" s="56"/>
      <c r="AX287" s="61"/>
      <c r="AY287" s="61"/>
      <c r="AZ287" s="59"/>
      <c r="BA287" s="61"/>
      <c r="BB287" s="61"/>
      <c r="BC287" s="61"/>
      <c r="BD287" s="61"/>
      <c r="BE287" s="59"/>
      <c r="BG287" s="5"/>
      <c r="BH287" s="5"/>
      <c r="BI287" s="56"/>
      <c r="BJ287" s="258"/>
      <c r="BN287" s="258"/>
      <c r="BO287" s="258"/>
    </row>
    <row r="288" spans="1:82" ht="14.25" customHeight="1" x14ac:dyDescent="0.15">
      <c r="A288" s="186" t="s">
        <v>183</v>
      </c>
      <c r="B288" s="2000" t="s">
        <v>96</v>
      </c>
      <c r="C288" s="616">
        <v>4729</v>
      </c>
      <c r="D288" s="617">
        <v>1822</v>
      </c>
      <c r="E288" s="618">
        <v>1907</v>
      </c>
      <c r="F288" s="619">
        <v>1996</v>
      </c>
      <c r="G288" s="617">
        <v>1700</v>
      </c>
      <c r="H288" s="187">
        <v>1638</v>
      </c>
      <c r="I288" s="262">
        <v>1777</v>
      </c>
      <c r="J288" s="617">
        <v>2426</v>
      </c>
      <c r="K288" s="618">
        <v>4398</v>
      </c>
      <c r="L288" s="262">
        <v>1738</v>
      </c>
      <c r="M288" s="617">
        <v>1301</v>
      </c>
      <c r="N288" s="618">
        <v>1313</v>
      </c>
      <c r="O288" s="262">
        <v>1229</v>
      </c>
      <c r="P288" s="617">
        <v>1481</v>
      </c>
      <c r="Q288" s="621">
        <v>7383</v>
      </c>
      <c r="R288" s="262">
        <v>11419</v>
      </c>
      <c r="S288" s="617">
        <v>5815</v>
      </c>
      <c r="T288" s="618">
        <v>3607</v>
      </c>
      <c r="U288" s="619">
        <v>2930</v>
      </c>
      <c r="V288" s="199">
        <v>2613</v>
      </c>
      <c r="W288" s="621">
        <v>5429</v>
      </c>
      <c r="X288" s="619">
        <v>9886</v>
      </c>
      <c r="Y288" s="620">
        <v>7830</v>
      </c>
      <c r="Z288" s="621">
        <v>9407</v>
      </c>
      <c r="AA288" s="619">
        <v>29880</v>
      </c>
      <c r="AB288" s="617">
        <v>31140</v>
      </c>
      <c r="AC288" s="618">
        <v>16222</v>
      </c>
      <c r="AD288" s="262">
        <v>14669</v>
      </c>
      <c r="AE288" s="650">
        <v>11650</v>
      </c>
      <c r="AF288" s="618">
        <v>6806</v>
      </c>
      <c r="AG288" s="262">
        <v>4454</v>
      </c>
      <c r="AH288" s="617">
        <v>6806</v>
      </c>
      <c r="AI288" s="618">
        <v>2646</v>
      </c>
      <c r="AJ288" s="262">
        <v>3140</v>
      </c>
      <c r="AK288" s="617">
        <v>2537</v>
      </c>
      <c r="AL288" s="622">
        <v>7324</v>
      </c>
      <c r="AR288" s="56"/>
      <c r="AS288" s="2044"/>
      <c r="AT288" s="55"/>
      <c r="AU288" s="56"/>
      <c r="AV288" s="56"/>
      <c r="AW288" s="56"/>
      <c r="AX288" s="61"/>
      <c r="AY288" s="61"/>
      <c r="AZ288" s="59"/>
      <c r="BA288" s="61"/>
      <c r="BB288" s="61"/>
      <c r="BC288" s="61"/>
      <c r="BD288" s="61"/>
      <c r="BE288" s="59"/>
      <c r="BG288" s="493"/>
      <c r="BH288" s="840"/>
      <c r="BI288" s="748"/>
      <c r="BJ288" s="258"/>
      <c r="BN288" s="258"/>
      <c r="BO288" s="258"/>
    </row>
    <row r="289" spans="1:68" ht="14.25" customHeight="1" x14ac:dyDescent="0.15">
      <c r="A289" s="250" t="s">
        <v>53</v>
      </c>
      <c r="B289" s="1997" t="s">
        <v>93</v>
      </c>
      <c r="C289" s="598">
        <v>6.9589999999999996</v>
      </c>
      <c r="D289" s="599">
        <v>6.0519999999999996</v>
      </c>
      <c r="E289" s="600">
        <v>5.8369999999999997</v>
      </c>
      <c r="F289" s="601">
        <v>6.2510000000000003</v>
      </c>
      <c r="G289" s="599">
        <v>7.8230000000000004</v>
      </c>
      <c r="H289" s="191">
        <v>7.2450000000000001</v>
      </c>
      <c r="I289" s="602">
        <v>8.3140000000000001</v>
      </c>
      <c r="J289" s="599">
        <v>7.375</v>
      </c>
      <c r="K289" s="600">
        <v>6.8769999999999998</v>
      </c>
      <c r="L289" s="602">
        <v>6.4390000000000001</v>
      </c>
      <c r="M289" s="603">
        <v>6.64</v>
      </c>
      <c r="N289" s="600">
        <v>7.0140000000000002</v>
      </c>
      <c r="O289" s="602">
        <v>6.298</v>
      </c>
      <c r="P289" s="599">
        <v>6.3659999999999997</v>
      </c>
      <c r="Q289" s="604">
        <v>7.6</v>
      </c>
      <c r="R289" s="601">
        <v>7.1280000000000001</v>
      </c>
      <c r="S289" s="599">
        <v>7.72</v>
      </c>
      <c r="T289" s="600">
        <v>6.242</v>
      </c>
      <c r="U289" s="601">
        <v>5.6</v>
      </c>
      <c r="V289" s="553">
        <v>6.84</v>
      </c>
      <c r="W289" s="605">
        <v>6.5709999999999997</v>
      </c>
      <c r="X289" s="601">
        <v>5.3609999999999998</v>
      </c>
      <c r="Y289" s="603">
        <v>6.0090000000000003</v>
      </c>
      <c r="Z289" s="604">
        <v>6.3339999999999996</v>
      </c>
      <c r="AA289" s="601">
        <v>5.72</v>
      </c>
      <c r="AB289" s="603">
        <v>4.7229999999999999</v>
      </c>
      <c r="AC289" s="600">
        <v>4.2089999999999996</v>
      </c>
      <c r="AD289" s="602">
        <v>5.9630000000000001</v>
      </c>
      <c r="AE289" s="651">
        <v>6.7930000000000001</v>
      </c>
      <c r="AF289" s="600">
        <v>7.4550000000000001</v>
      </c>
      <c r="AG289" s="602">
        <v>6.4619999999999997</v>
      </c>
      <c r="AH289" s="599">
        <v>7.4550000000000001</v>
      </c>
      <c r="AI289" s="600">
        <v>7.26</v>
      </c>
      <c r="AJ289" s="602">
        <v>7.0389999999999997</v>
      </c>
      <c r="AK289" s="599">
        <v>5.3440000000000003</v>
      </c>
      <c r="AL289" s="606">
        <v>12.526999999999999</v>
      </c>
      <c r="AO289" s="55"/>
      <c r="AP289" s="56"/>
      <c r="AS289" s="59"/>
      <c r="AT289" s="55"/>
      <c r="AU289" s="56"/>
      <c r="AV289" s="56"/>
      <c r="AW289" s="56"/>
      <c r="AX289" s="61"/>
      <c r="AY289" s="61"/>
      <c r="AZ289" s="61"/>
      <c r="BA289" s="61"/>
      <c r="BB289" s="61"/>
      <c r="BC289" s="61"/>
      <c r="BD289" s="61"/>
      <c r="BG289" s="493"/>
      <c r="BH289" s="493"/>
      <c r="BI289" s="774"/>
      <c r="BJ289" s="258"/>
      <c r="BN289" s="258"/>
      <c r="BO289" s="258"/>
    </row>
    <row r="290" spans="1:68" ht="14.25" customHeight="1" x14ac:dyDescent="0.15">
      <c r="A290" s="184" t="s">
        <v>184</v>
      </c>
      <c r="B290" s="1998" t="s">
        <v>94</v>
      </c>
      <c r="C290" s="607">
        <v>8215.02</v>
      </c>
      <c r="D290" s="608">
        <v>3012.3150000000001</v>
      </c>
      <c r="E290" s="609">
        <v>2459.37</v>
      </c>
      <c r="F290" s="610">
        <v>2399.8139999999999</v>
      </c>
      <c r="G290" s="608">
        <v>2450.087</v>
      </c>
      <c r="H290" s="251">
        <v>2829.0709999999999</v>
      </c>
      <c r="I290" s="611">
        <v>2695.373</v>
      </c>
      <c r="J290" s="608">
        <v>1908.2470000000001</v>
      </c>
      <c r="K290" s="609">
        <v>2141.4630000000002</v>
      </c>
      <c r="L290" s="611">
        <v>1888.38</v>
      </c>
      <c r="M290" s="612">
        <v>1863.162</v>
      </c>
      <c r="N290" s="609">
        <v>1791.396</v>
      </c>
      <c r="O290" s="194">
        <v>1680.8040000000001</v>
      </c>
      <c r="P290" s="608">
        <v>1782.4749999999999</v>
      </c>
      <c r="Q290" s="613">
        <v>1983.566</v>
      </c>
      <c r="R290" s="610">
        <v>1795.8240000000001</v>
      </c>
      <c r="S290" s="608">
        <v>1890.7560000000001</v>
      </c>
      <c r="T290" s="609">
        <v>1665.079</v>
      </c>
      <c r="U290" s="610">
        <v>1724.7059999999999</v>
      </c>
      <c r="V290" s="554">
        <v>2695.6529999999998</v>
      </c>
      <c r="W290" s="614">
        <v>2382.75</v>
      </c>
      <c r="X290" s="610">
        <v>1689.2280000000001</v>
      </c>
      <c r="Y290" s="612">
        <v>2085.48</v>
      </c>
      <c r="Z290" s="613">
        <v>2644.4879999999998</v>
      </c>
      <c r="AA290" s="610">
        <v>2991.33</v>
      </c>
      <c r="AB290" s="608">
        <v>3039.12</v>
      </c>
      <c r="AC290" s="609">
        <v>3310.3620000000001</v>
      </c>
      <c r="AD290" s="611">
        <v>3735.7739999999999</v>
      </c>
      <c r="AE290" s="649">
        <v>2586.8159999999998</v>
      </c>
      <c r="AF290" s="609">
        <v>2748.87</v>
      </c>
      <c r="AG290" s="611">
        <v>2129.7600000000002</v>
      </c>
      <c r="AH290" s="608">
        <v>2748.87</v>
      </c>
      <c r="AI290" s="609">
        <v>1897.895</v>
      </c>
      <c r="AJ290" s="611">
        <v>1851.2550000000001</v>
      </c>
      <c r="AK290" s="608">
        <v>2019.287</v>
      </c>
      <c r="AL290" s="615">
        <v>16814.195</v>
      </c>
      <c r="AO290" s="59"/>
      <c r="AQ290" s="56"/>
      <c r="AS290" s="59"/>
      <c r="AT290" s="55"/>
      <c r="AU290" s="56"/>
      <c r="AV290" s="56"/>
      <c r="AW290" s="56"/>
      <c r="AX290" s="61"/>
      <c r="AY290" s="61"/>
      <c r="AZ290" s="61"/>
      <c r="BA290" s="61"/>
      <c r="BB290" s="61"/>
      <c r="BC290" s="61"/>
      <c r="BD290" s="61"/>
      <c r="BG290" s="493"/>
      <c r="BH290" s="493"/>
      <c r="BI290" s="748"/>
      <c r="BJ290" s="258"/>
      <c r="BN290" s="41"/>
      <c r="BO290" s="41"/>
      <c r="BP290" s="41"/>
    </row>
    <row r="291" spans="1:68" ht="14.25" customHeight="1" x14ac:dyDescent="0.15">
      <c r="A291" s="186" t="s">
        <v>184</v>
      </c>
      <c r="B291" s="2000" t="s">
        <v>96</v>
      </c>
      <c r="C291" s="616">
        <v>1180</v>
      </c>
      <c r="D291" s="617">
        <v>498</v>
      </c>
      <c r="E291" s="618">
        <v>421</v>
      </c>
      <c r="F291" s="619">
        <v>384</v>
      </c>
      <c r="G291" s="617">
        <v>313</v>
      </c>
      <c r="H291" s="187">
        <v>390</v>
      </c>
      <c r="I291" s="262">
        <v>324</v>
      </c>
      <c r="J291" s="617">
        <v>259</v>
      </c>
      <c r="K291" s="618">
        <v>311</v>
      </c>
      <c r="L291" s="262">
        <v>293</v>
      </c>
      <c r="M291" s="617">
        <v>281</v>
      </c>
      <c r="N291" s="618">
        <v>255</v>
      </c>
      <c r="O291" s="262">
        <v>267</v>
      </c>
      <c r="P291" s="617">
        <v>280</v>
      </c>
      <c r="Q291" s="621">
        <v>261</v>
      </c>
      <c r="R291" s="262">
        <v>252</v>
      </c>
      <c r="S291" s="617">
        <v>245</v>
      </c>
      <c r="T291" s="618">
        <v>267</v>
      </c>
      <c r="U291" s="619">
        <v>308</v>
      </c>
      <c r="V291" s="199">
        <v>394</v>
      </c>
      <c r="W291" s="621">
        <v>363</v>
      </c>
      <c r="X291" s="619">
        <v>315</v>
      </c>
      <c r="Y291" s="620">
        <v>347</v>
      </c>
      <c r="Z291" s="621">
        <v>418</v>
      </c>
      <c r="AA291" s="619">
        <v>523</v>
      </c>
      <c r="AB291" s="617">
        <v>643</v>
      </c>
      <c r="AC291" s="618">
        <v>786</v>
      </c>
      <c r="AD291" s="262">
        <v>626</v>
      </c>
      <c r="AE291" s="650">
        <v>381</v>
      </c>
      <c r="AF291" s="618">
        <v>369</v>
      </c>
      <c r="AG291" s="262">
        <v>330</v>
      </c>
      <c r="AH291" s="617">
        <v>369</v>
      </c>
      <c r="AI291" s="618">
        <v>261</v>
      </c>
      <c r="AJ291" s="262">
        <v>263</v>
      </c>
      <c r="AK291" s="617">
        <v>378</v>
      </c>
      <c r="AL291" s="622">
        <v>1342</v>
      </c>
      <c r="AO291" s="59"/>
      <c r="AR291" s="56"/>
      <c r="AS291" s="2044"/>
      <c r="AT291" s="55"/>
      <c r="AU291" s="56"/>
      <c r="AV291" s="56"/>
      <c r="AW291" s="56"/>
      <c r="AX291" s="56"/>
      <c r="AY291" s="56"/>
      <c r="AZ291" s="61"/>
      <c r="BA291" s="61"/>
      <c r="BB291" s="61"/>
      <c r="BC291" s="61"/>
      <c r="BD291" s="61"/>
    </row>
    <row r="292" spans="1:68" ht="14.25" customHeight="1" x14ac:dyDescent="0.15">
      <c r="A292" s="250" t="s">
        <v>54</v>
      </c>
      <c r="B292" s="1997" t="s">
        <v>93</v>
      </c>
      <c r="C292" s="598">
        <v>12.510999999999999</v>
      </c>
      <c r="D292" s="599">
        <v>13.243</v>
      </c>
      <c r="E292" s="600">
        <v>11.722</v>
      </c>
      <c r="F292" s="601">
        <v>10.96</v>
      </c>
      <c r="G292" s="599">
        <v>8.7650000000000006</v>
      </c>
      <c r="H292" s="191">
        <v>8.7170000000000005</v>
      </c>
      <c r="I292" s="602">
        <v>8.5109999999999992</v>
      </c>
      <c r="J292" s="599">
        <v>7.4619999999999997</v>
      </c>
      <c r="K292" s="600">
        <v>8.84</v>
      </c>
      <c r="L292" s="602">
        <v>7.7670000000000003</v>
      </c>
      <c r="M292" s="603">
        <v>6.6029999999999998</v>
      </c>
      <c r="N292" s="600">
        <v>7.4</v>
      </c>
      <c r="O292" s="602">
        <v>7.7130000000000001</v>
      </c>
      <c r="P292" s="599">
        <v>8.3219999999999992</v>
      </c>
      <c r="Q292" s="604">
        <v>10.505000000000001</v>
      </c>
      <c r="R292" s="601">
        <v>8.5489999999999995</v>
      </c>
      <c r="S292" s="599">
        <v>7.5229999999999997</v>
      </c>
      <c r="T292" s="600">
        <v>4.1390000000000002</v>
      </c>
      <c r="U292" s="601">
        <v>3.8959999999999999</v>
      </c>
      <c r="V292" s="553">
        <v>3.843</v>
      </c>
      <c r="W292" s="605">
        <v>5.5430000000000001</v>
      </c>
      <c r="X292" s="601">
        <v>6.3259999999999996</v>
      </c>
      <c r="Y292" s="603">
        <v>3.8330000000000002</v>
      </c>
      <c r="Z292" s="604">
        <v>3.7109999999999999</v>
      </c>
      <c r="AA292" s="601">
        <v>1.071</v>
      </c>
      <c r="AB292" s="603">
        <v>0.58699999999999997</v>
      </c>
      <c r="AC292" s="600">
        <v>0.86299999999999999</v>
      </c>
      <c r="AD292" s="602">
        <v>3.117</v>
      </c>
      <c r="AE292" s="651">
        <v>5.22</v>
      </c>
      <c r="AF292" s="600">
        <v>12.874000000000001</v>
      </c>
      <c r="AG292" s="602">
        <v>18.596</v>
      </c>
      <c r="AH292" s="599">
        <v>12.874000000000001</v>
      </c>
      <c r="AI292" s="600">
        <v>20.754999999999999</v>
      </c>
      <c r="AJ292" s="602">
        <v>23.841999999999999</v>
      </c>
      <c r="AK292" s="599">
        <v>22.97</v>
      </c>
      <c r="AL292" s="606">
        <v>18.920999999999999</v>
      </c>
      <c r="AO292" s="55"/>
      <c r="AP292" s="56"/>
      <c r="AS292" s="59"/>
      <c r="AT292" s="55"/>
      <c r="AU292" s="56"/>
      <c r="AV292" s="56"/>
      <c r="AW292" s="56"/>
      <c r="AX292" s="61"/>
      <c r="AY292" s="61"/>
      <c r="AZ292" s="252"/>
    </row>
    <row r="293" spans="1:68" ht="14.25" customHeight="1" x14ac:dyDescent="0.15">
      <c r="A293" s="184" t="s">
        <v>185</v>
      </c>
      <c r="B293" s="1998" t="s">
        <v>94</v>
      </c>
      <c r="C293" s="607">
        <v>17887.642</v>
      </c>
      <c r="D293" s="608">
        <v>7352.0110000000004</v>
      </c>
      <c r="E293" s="609">
        <v>7230.9889999999996</v>
      </c>
      <c r="F293" s="610">
        <v>5687.2209999999995</v>
      </c>
      <c r="G293" s="608">
        <v>4424.3940000000002</v>
      </c>
      <c r="H293" s="251">
        <v>3403.2919999999999</v>
      </c>
      <c r="I293" s="611">
        <v>3761.002</v>
      </c>
      <c r="J293" s="608">
        <v>3459.4879999999998</v>
      </c>
      <c r="K293" s="609">
        <v>6157.4709999999995</v>
      </c>
      <c r="L293" s="611">
        <v>4517.9489999999996</v>
      </c>
      <c r="M293" s="612">
        <v>4090.7249999999999</v>
      </c>
      <c r="N293" s="609">
        <v>4835.991</v>
      </c>
      <c r="O293" s="194">
        <v>4402.1989999999996</v>
      </c>
      <c r="P293" s="608">
        <v>3495.5880000000002</v>
      </c>
      <c r="Q293" s="613">
        <v>5472.9870000000001</v>
      </c>
      <c r="R293" s="610">
        <v>4315.9620000000004</v>
      </c>
      <c r="S293" s="608">
        <v>3624.5549999999998</v>
      </c>
      <c r="T293" s="609">
        <v>2367.7489999999998</v>
      </c>
      <c r="U293" s="610">
        <v>2394.5219999999999</v>
      </c>
      <c r="V293" s="554">
        <v>3301.3330000000001</v>
      </c>
      <c r="W293" s="614">
        <v>4754.0320000000002</v>
      </c>
      <c r="X293" s="610">
        <v>5014.8289999999997</v>
      </c>
      <c r="Y293" s="612">
        <v>3438.3960000000002</v>
      </c>
      <c r="Z293" s="613">
        <v>2971.8679999999999</v>
      </c>
      <c r="AA293" s="610">
        <v>1125.576</v>
      </c>
      <c r="AB293" s="608">
        <v>809.63300000000004</v>
      </c>
      <c r="AC293" s="609">
        <v>1540.8040000000001</v>
      </c>
      <c r="AD293" s="611">
        <v>3567.7910000000002</v>
      </c>
      <c r="AE293" s="649">
        <v>4540.6589999999997</v>
      </c>
      <c r="AF293" s="609">
        <v>8376.0319999999992</v>
      </c>
      <c r="AG293" s="611">
        <v>8832.3169999999991</v>
      </c>
      <c r="AH293" s="608">
        <v>8376.0319999999992</v>
      </c>
      <c r="AI293" s="609">
        <v>6642.51</v>
      </c>
      <c r="AJ293" s="611">
        <v>8595.81</v>
      </c>
      <c r="AK293" s="608">
        <v>9479.982</v>
      </c>
      <c r="AL293" s="615">
        <v>21607.27</v>
      </c>
      <c r="AN293" s="59"/>
      <c r="AO293" s="59"/>
      <c r="AQ293" s="56"/>
      <c r="AS293" s="59"/>
      <c r="AT293" s="55"/>
      <c r="AU293" s="56"/>
      <c r="AV293" s="56"/>
      <c r="AW293" s="56"/>
      <c r="AX293" s="61"/>
      <c r="AY293" s="61"/>
    </row>
    <row r="294" spans="1:68" ht="14.25" customHeight="1" x14ac:dyDescent="0.15">
      <c r="A294" s="186" t="s">
        <v>185</v>
      </c>
      <c r="B294" s="2000" t="s">
        <v>96</v>
      </c>
      <c r="C294" s="616">
        <v>1430</v>
      </c>
      <c r="D294" s="617">
        <v>555</v>
      </c>
      <c r="E294" s="618">
        <v>617</v>
      </c>
      <c r="F294" s="619">
        <v>519</v>
      </c>
      <c r="G294" s="617">
        <v>505</v>
      </c>
      <c r="H294" s="187">
        <v>390</v>
      </c>
      <c r="I294" s="262">
        <v>442</v>
      </c>
      <c r="J294" s="617">
        <v>464</v>
      </c>
      <c r="K294" s="618">
        <v>697</v>
      </c>
      <c r="L294" s="262">
        <v>582</v>
      </c>
      <c r="M294" s="617">
        <v>620</v>
      </c>
      <c r="N294" s="618">
        <v>654</v>
      </c>
      <c r="O294" s="262">
        <v>571</v>
      </c>
      <c r="P294" s="617">
        <v>420</v>
      </c>
      <c r="Q294" s="621">
        <v>521</v>
      </c>
      <c r="R294" s="262">
        <v>505</v>
      </c>
      <c r="S294" s="617">
        <v>482</v>
      </c>
      <c r="T294" s="618">
        <v>572</v>
      </c>
      <c r="U294" s="619">
        <v>615</v>
      </c>
      <c r="V294" s="199">
        <v>859</v>
      </c>
      <c r="W294" s="621">
        <v>858</v>
      </c>
      <c r="X294" s="619">
        <v>793</v>
      </c>
      <c r="Y294" s="620">
        <v>897</v>
      </c>
      <c r="Z294" s="621">
        <v>801</v>
      </c>
      <c r="AA294" s="619">
        <v>1051</v>
      </c>
      <c r="AB294" s="617">
        <v>1379</v>
      </c>
      <c r="AC294" s="618">
        <v>1785</v>
      </c>
      <c r="AD294" s="262">
        <v>1145</v>
      </c>
      <c r="AE294" s="650">
        <v>870</v>
      </c>
      <c r="AF294" s="618">
        <v>651</v>
      </c>
      <c r="AG294" s="262">
        <v>475</v>
      </c>
      <c r="AH294" s="617">
        <v>651</v>
      </c>
      <c r="AI294" s="618">
        <v>320</v>
      </c>
      <c r="AJ294" s="262">
        <v>361</v>
      </c>
      <c r="AK294" s="617">
        <v>413</v>
      </c>
      <c r="AL294" s="622">
        <v>1142</v>
      </c>
      <c r="AO294" s="59"/>
      <c r="AR294" s="56"/>
      <c r="AS294" s="2044"/>
      <c r="AT294" s="55"/>
      <c r="AU294" s="56"/>
      <c r="AV294" s="56"/>
      <c r="AW294" s="56"/>
      <c r="AX294" s="61"/>
      <c r="AY294" s="61"/>
    </row>
    <row r="295" spans="1:68" ht="14.25" customHeight="1" x14ac:dyDescent="0.15">
      <c r="A295" s="250" t="s">
        <v>55</v>
      </c>
      <c r="B295" s="1997" t="s">
        <v>93</v>
      </c>
      <c r="C295" s="598">
        <v>20.274000000000001</v>
      </c>
      <c r="D295" s="599">
        <v>14.824999999999999</v>
      </c>
      <c r="E295" s="600">
        <v>15.878</v>
      </c>
      <c r="F295" s="601">
        <v>14.057</v>
      </c>
      <c r="G295" s="599">
        <v>13.034000000000001</v>
      </c>
      <c r="H295" s="191">
        <v>11.936999999999999</v>
      </c>
      <c r="I295" s="602">
        <v>9.8000000000000007</v>
      </c>
      <c r="J295" s="599">
        <v>7.66</v>
      </c>
      <c r="K295" s="600">
        <v>6.5490000000000004</v>
      </c>
      <c r="L295" s="602">
        <v>0</v>
      </c>
      <c r="M295" s="603">
        <v>5.8129999999999997</v>
      </c>
      <c r="N295" s="600">
        <v>4.875</v>
      </c>
      <c r="O295" s="602">
        <v>4.593</v>
      </c>
      <c r="P295" s="599">
        <v>3.9180000000000001</v>
      </c>
      <c r="Q295" s="604">
        <v>0.94399999999999995</v>
      </c>
      <c r="R295" s="601">
        <v>1.6E-2</v>
      </c>
      <c r="S295" s="652">
        <v>0</v>
      </c>
      <c r="T295" s="600">
        <v>0</v>
      </c>
      <c r="U295" s="601">
        <v>0</v>
      </c>
      <c r="V295" s="553">
        <v>0</v>
      </c>
      <c r="W295" s="605">
        <v>0</v>
      </c>
      <c r="X295" s="601">
        <v>0</v>
      </c>
      <c r="Y295" s="603">
        <v>0</v>
      </c>
      <c r="Z295" s="605">
        <v>0</v>
      </c>
      <c r="AA295" s="601">
        <v>0</v>
      </c>
      <c r="AB295" s="603">
        <v>0</v>
      </c>
      <c r="AC295" s="600">
        <v>0</v>
      </c>
      <c r="AD295" s="602">
        <v>0.30499999999999999</v>
      </c>
      <c r="AE295" s="651">
        <v>1.7050000000000001</v>
      </c>
      <c r="AF295" s="600">
        <v>3.8</v>
      </c>
      <c r="AG295" s="602">
        <v>5.4589999999999996</v>
      </c>
      <c r="AH295" s="599">
        <v>3.8</v>
      </c>
      <c r="AI295" s="600">
        <v>9.1620000000000008</v>
      </c>
      <c r="AJ295" s="602">
        <v>10.473000000000001</v>
      </c>
      <c r="AK295" s="190">
        <v>11.8</v>
      </c>
      <c r="AL295" s="606">
        <v>20.231999999999999</v>
      </c>
      <c r="AO295" s="55"/>
      <c r="AP295" s="56"/>
      <c r="AS295" s="59"/>
      <c r="AT295" s="55"/>
      <c r="AU295" s="56"/>
      <c r="AV295" s="56"/>
      <c r="AW295" s="56"/>
      <c r="AX295" s="61"/>
      <c r="AY295" s="61"/>
    </row>
    <row r="296" spans="1:68" ht="14.25" customHeight="1" x14ac:dyDescent="0.15">
      <c r="A296" s="184" t="s">
        <v>186</v>
      </c>
      <c r="B296" s="1998" t="s">
        <v>94</v>
      </c>
      <c r="C296" s="607">
        <v>39460.809000000001</v>
      </c>
      <c r="D296" s="608">
        <v>13620.819</v>
      </c>
      <c r="E296" s="609">
        <v>14106.538</v>
      </c>
      <c r="F296" s="610">
        <v>12803.485000000001</v>
      </c>
      <c r="G296" s="608">
        <v>11887.29</v>
      </c>
      <c r="H296" s="251">
        <v>10458.114</v>
      </c>
      <c r="I296" s="611">
        <v>7758.99</v>
      </c>
      <c r="J296" s="608">
        <v>6080.076</v>
      </c>
      <c r="K296" s="609">
        <v>5188.1040000000003</v>
      </c>
      <c r="L296" s="611">
        <v>0</v>
      </c>
      <c r="M296" s="612">
        <v>3365.01</v>
      </c>
      <c r="N296" s="609">
        <v>2636.712</v>
      </c>
      <c r="O296" s="194">
        <v>2285.7020000000002</v>
      </c>
      <c r="P296" s="608">
        <v>1498.1759999999999</v>
      </c>
      <c r="Q296" s="613">
        <v>373.14</v>
      </c>
      <c r="R296" s="610">
        <v>12.42</v>
      </c>
      <c r="S296" s="627">
        <v>0</v>
      </c>
      <c r="T296" s="609">
        <v>0</v>
      </c>
      <c r="U296" s="610">
        <v>0</v>
      </c>
      <c r="V296" s="554">
        <v>0</v>
      </c>
      <c r="W296" s="614">
        <v>0</v>
      </c>
      <c r="X296" s="610">
        <v>0</v>
      </c>
      <c r="Y296" s="612">
        <v>0</v>
      </c>
      <c r="Z296" s="614">
        <v>0</v>
      </c>
      <c r="AA296" s="610">
        <v>0</v>
      </c>
      <c r="AB296" s="608">
        <v>0</v>
      </c>
      <c r="AC296" s="609">
        <v>0</v>
      </c>
      <c r="AD296" s="611">
        <v>480.49200000000002</v>
      </c>
      <c r="AE296" s="649">
        <v>2718.4140000000002</v>
      </c>
      <c r="AF296" s="609">
        <v>6078.0519999999997</v>
      </c>
      <c r="AG296" s="611">
        <v>9156.3909999999996</v>
      </c>
      <c r="AH296" s="608">
        <v>6078.0519999999997</v>
      </c>
      <c r="AI296" s="609">
        <v>9353.33</v>
      </c>
      <c r="AJ296" s="611">
        <v>8888.5079999999998</v>
      </c>
      <c r="AK296" s="195">
        <v>10838.232</v>
      </c>
      <c r="AL296" s="615">
        <v>35937.733999999997</v>
      </c>
      <c r="AN296" s="59"/>
      <c r="AO296" s="59"/>
      <c r="AQ296" s="56"/>
      <c r="AS296" s="59"/>
      <c r="AT296" s="55"/>
      <c r="AU296" s="56"/>
      <c r="AV296" s="56"/>
      <c r="AW296" s="56"/>
      <c r="AX296" s="61"/>
      <c r="AY296" s="61"/>
    </row>
    <row r="297" spans="1:68" ht="14.25" customHeight="1" x14ac:dyDescent="0.15">
      <c r="A297" s="186" t="s">
        <v>186</v>
      </c>
      <c r="B297" s="2000" t="s">
        <v>96</v>
      </c>
      <c r="C297" s="616">
        <v>1946</v>
      </c>
      <c r="D297" s="617">
        <v>919</v>
      </c>
      <c r="E297" s="618">
        <v>888</v>
      </c>
      <c r="F297" s="619">
        <v>911</v>
      </c>
      <c r="G297" s="617">
        <v>912</v>
      </c>
      <c r="H297" s="187">
        <v>876</v>
      </c>
      <c r="I297" s="262">
        <v>792</v>
      </c>
      <c r="J297" s="617">
        <v>794</v>
      </c>
      <c r="K297" s="618">
        <v>792</v>
      </c>
      <c r="L297" s="262"/>
      <c r="M297" s="617">
        <v>579</v>
      </c>
      <c r="N297" s="618">
        <v>541</v>
      </c>
      <c r="O297" s="262">
        <v>498</v>
      </c>
      <c r="P297" s="617">
        <v>382</v>
      </c>
      <c r="Q297" s="621">
        <v>395</v>
      </c>
      <c r="R297" s="262">
        <v>776</v>
      </c>
      <c r="S297" s="617">
        <v>0</v>
      </c>
      <c r="T297" s="618">
        <v>0</v>
      </c>
      <c r="U297" s="619">
        <v>0</v>
      </c>
      <c r="V297" s="199">
        <v>0</v>
      </c>
      <c r="W297" s="621">
        <v>0</v>
      </c>
      <c r="X297" s="619">
        <v>0</v>
      </c>
      <c r="Y297" s="620">
        <v>0</v>
      </c>
      <c r="Z297" s="621">
        <v>0</v>
      </c>
      <c r="AA297" s="619">
        <v>0</v>
      </c>
      <c r="AB297" s="617">
        <v>0</v>
      </c>
      <c r="AC297" s="618">
        <v>0</v>
      </c>
      <c r="AD297" s="262">
        <v>1575</v>
      </c>
      <c r="AE297" s="650">
        <v>1594</v>
      </c>
      <c r="AF297" s="618">
        <v>1599</v>
      </c>
      <c r="AG297" s="262">
        <v>1677</v>
      </c>
      <c r="AH297" s="617">
        <v>1599</v>
      </c>
      <c r="AI297" s="618">
        <v>1021</v>
      </c>
      <c r="AJ297" s="262">
        <v>849</v>
      </c>
      <c r="AK297" s="199">
        <v>918</v>
      </c>
      <c r="AL297" s="622">
        <v>1776</v>
      </c>
      <c r="AO297" s="59"/>
      <c r="AR297" s="56"/>
      <c r="AS297" s="2044"/>
      <c r="AT297" s="55"/>
      <c r="AU297" s="56"/>
      <c r="AV297" s="56"/>
      <c r="AW297" s="56"/>
      <c r="AX297" s="61"/>
      <c r="AY297" s="61"/>
    </row>
    <row r="298" spans="1:68" ht="14.25" customHeight="1" x14ac:dyDescent="0.15">
      <c r="A298" s="250" t="s">
        <v>130</v>
      </c>
      <c r="B298" s="1997" t="s">
        <v>93</v>
      </c>
      <c r="C298" s="598">
        <v>2.2170000000000001</v>
      </c>
      <c r="D298" s="599">
        <v>2.02</v>
      </c>
      <c r="E298" s="600">
        <v>1.665</v>
      </c>
      <c r="F298" s="601">
        <v>1.127</v>
      </c>
      <c r="G298" s="599">
        <v>1.5760000000000001</v>
      </c>
      <c r="H298" s="191">
        <v>0.97299999999999998</v>
      </c>
      <c r="I298" s="602">
        <v>1.0509999999999999</v>
      </c>
      <c r="J298" s="599">
        <v>1.55</v>
      </c>
      <c r="K298" s="600">
        <v>11.032</v>
      </c>
      <c r="L298" s="602">
        <v>16.172999999999998</v>
      </c>
      <c r="M298" s="603">
        <v>24.262</v>
      </c>
      <c r="N298" s="600">
        <v>49.149000000000001</v>
      </c>
      <c r="O298" s="602">
        <v>67.394000000000005</v>
      </c>
      <c r="P298" s="599">
        <v>70.59</v>
      </c>
      <c r="Q298" s="604">
        <v>75.188000000000002</v>
      </c>
      <c r="R298" s="601">
        <v>64.465999999999994</v>
      </c>
      <c r="S298" s="599">
        <v>32.203000000000003</v>
      </c>
      <c r="T298" s="600">
        <v>12.455</v>
      </c>
      <c r="U298" s="601">
        <v>0.44900000000000001</v>
      </c>
      <c r="V298" s="553">
        <v>8.6999999999999994E-2</v>
      </c>
      <c r="W298" s="605">
        <v>1.4E-2</v>
      </c>
      <c r="X298" s="601">
        <v>1E-3</v>
      </c>
      <c r="Y298" s="603">
        <v>0</v>
      </c>
      <c r="Z298" s="605">
        <v>0.216</v>
      </c>
      <c r="AA298" s="601">
        <v>1.236</v>
      </c>
      <c r="AB298" s="603">
        <v>0.12</v>
      </c>
      <c r="AC298" s="600">
        <v>0.70599999999999996</v>
      </c>
      <c r="AD298" s="602">
        <v>15.097</v>
      </c>
      <c r="AE298" s="651">
        <v>20.103000000000002</v>
      </c>
      <c r="AF298" s="600">
        <v>31.457000000000001</v>
      </c>
      <c r="AG298" s="602">
        <v>43.271000000000001</v>
      </c>
      <c r="AH298" s="599">
        <v>31.457000000000001</v>
      </c>
      <c r="AI298" s="600">
        <v>21.934000000000001</v>
      </c>
      <c r="AJ298" s="602">
        <v>20.893000000000001</v>
      </c>
      <c r="AK298" s="599">
        <v>12.369</v>
      </c>
      <c r="AL298" s="606">
        <v>8.6379999999999999</v>
      </c>
      <c r="AO298" s="55"/>
      <c r="AP298" s="56"/>
      <c r="AS298" s="59"/>
      <c r="AT298" s="55"/>
      <c r="AU298" s="56"/>
      <c r="AV298" s="56"/>
      <c r="AW298" s="56"/>
      <c r="AX298" s="61"/>
      <c r="AY298" s="61"/>
    </row>
    <row r="299" spans="1:68" ht="14.25" customHeight="1" x14ac:dyDescent="0.15">
      <c r="A299" s="184" t="s">
        <v>187</v>
      </c>
      <c r="B299" s="1998" t="s">
        <v>94</v>
      </c>
      <c r="C299" s="607">
        <v>273.80099999999999</v>
      </c>
      <c r="D299" s="608">
        <v>351.35599999999999</v>
      </c>
      <c r="E299" s="609">
        <v>355.18099999999998</v>
      </c>
      <c r="F299" s="610">
        <v>227.857</v>
      </c>
      <c r="G299" s="608">
        <v>422.79899999999998</v>
      </c>
      <c r="H299" s="251">
        <v>347.26400000000001</v>
      </c>
      <c r="I299" s="611">
        <v>397.48399999999998</v>
      </c>
      <c r="J299" s="608">
        <v>590.63099999999997</v>
      </c>
      <c r="K299" s="609">
        <v>4180.9170000000004</v>
      </c>
      <c r="L299" s="611">
        <v>5001.2839999999997</v>
      </c>
      <c r="M299" s="612">
        <v>7597.0240000000003</v>
      </c>
      <c r="N299" s="609">
        <v>13188.518</v>
      </c>
      <c r="O299" s="194">
        <v>15571.147000000001</v>
      </c>
      <c r="P299" s="608">
        <v>15230.895</v>
      </c>
      <c r="Q299" s="613">
        <v>17565.771000000001</v>
      </c>
      <c r="R299" s="610">
        <v>14721.058000000001</v>
      </c>
      <c r="S299" s="608">
        <v>7275.82</v>
      </c>
      <c r="T299" s="609">
        <v>2328.7930000000001</v>
      </c>
      <c r="U299" s="610">
        <v>136.34899999999999</v>
      </c>
      <c r="V299" s="554">
        <v>33.652999999999999</v>
      </c>
      <c r="W299" s="614">
        <v>16.071000000000002</v>
      </c>
      <c r="X299" s="610">
        <v>0.13</v>
      </c>
      <c r="Y299" s="612">
        <v>0</v>
      </c>
      <c r="Z299" s="614">
        <v>12.311999999999999</v>
      </c>
      <c r="AA299" s="610">
        <v>207.9</v>
      </c>
      <c r="AB299" s="608">
        <v>15.66</v>
      </c>
      <c r="AC299" s="609">
        <v>229.392</v>
      </c>
      <c r="AD299" s="611">
        <v>4077.2159999999999</v>
      </c>
      <c r="AE299" s="612">
        <v>5040.9870000000001</v>
      </c>
      <c r="AF299" s="609">
        <v>6212.6940000000004</v>
      </c>
      <c r="AG299" s="611">
        <v>6839.9960000000001</v>
      </c>
      <c r="AH299" s="608">
        <v>6212.6940000000004</v>
      </c>
      <c r="AI299" s="609">
        <v>3391.5030000000002</v>
      </c>
      <c r="AJ299" s="611">
        <v>2854.6570000000002</v>
      </c>
      <c r="AK299" s="608">
        <v>2484.3359999999998</v>
      </c>
      <c r="AL299" s="615">
        <v>2376.15</v>
      </c>
      <c r="AN299" s="61"/>
      <c r="AO299" s="59"/>
      <c r="AQ299" s="56"/>
      <c r="AS299" s="59"/>
      <c r="AT299" s="55"/>
      <c r="AU299" s="56"/>
      <c r="AV299" s="56"/>
      <c r="AW299" s="56"/>
      <c r="AX299" s="61"/>
      <c r="AY299" s="61"/>
    </row>
    <row r="300" spans="1:68" ht="14.25" customHeight="1" x14ac:dyDescent="0.15">
      <c r="A300" s="186" t="s">
        <v>187</v>
      </c>
      <c r="B300" s="2000" t="s">
        <v>96</v>
      </c>
      <c r="C300" s="616">
        <v>124</v>
      </c>
      <c r="D300" s="617">
        <v>174</v>
      </c>
      <c r="E300" s="618">
        <v>213</v>
      </c>
      <c r="F300" s="619">
        <v>202</v>
      </c>
      <c r="G300" s="617">
        <v>268</v>
      </c>
      <c r="H300" s="187">
        <v>357</v>
      </c>
      <c r="I300" s="262">
        <v>378</v>
      </c>
      <c r="J300" s="617">
        <v>381</v>
      </c>
      <c r="K300" s="618">
        <v>379</v>
      </c>
      <c r="L300" s="262">
        <v>309</v>
      </c>
      <c r="M300" s="617">
        <v>313</v>
      </c>
      <c r="N300" s="618">
        <v>268</v>
      </c>
      <c r="O300" s="262">
        <v>231</v>
      </c>
      <c r="P300" s="617">
        <v>216</v>
      </c>
      <c r="Q300" s="621">
        <v>234</v>
      </c>
      <c r="R300" s="262">
        <v>228</v>
      </c>
      <c r="S300" s="617">
        <v>226</v>
      </c>
      <c r="T300" s="618">
        <v>187</v>
      </c>
      <c r="U300" s="619">
        <v>304</v>
      </c>
      <c r="V300" s="199">
        <v>387</v>
      </c>
      <c r="W300" s="621">
        <v>1148</v>
      </c>
      <c r="X300" s="619">
        <v>130</v>
      </c>
      <c r="Y300" s="620">
        <v>0</v>
      </c>
      <c r="Z300" s="621">
        <v>57</v>
      </c>
      <c r="AA300" s="619">
        <v>168</v>
      </c>
      <c r="AB300" s="617">
        <v>131</v>
      </c>
      <c r="AC300" s="618">
        <v>325</v>
      </c>
      <c r="AD300" s="262">
        <v>270</v>
      </c>
      <c r="AE300" s="620">
        <v>251</v>
      </c>
      <c r="AF300" s="618">
        <v>197</v>
      </c>
      <c r="AG300" s="262">
        <v>158</v>
      </c>
      <c r="AH300" s="617">
        <v>197</v>
      </c>
      <c r="AI300" s="618">
        <v>155</v>
      </c>
      <c r="AJ300" s="262">
        <v>137</v>
      </c>
      <c r="AK300" s="617">
        <v>201</v>
      </c>
      <c r="AL300" s="622">
        <v>275</v>
      </c>
      <c r="AN300" s="59"/>
      <c r="AO300" s="59"/>
      <c r="AR300" s="56"/>
      <c r="AS300" s="2044"/>
      <c r="AT300" s="55"/>
      <c r="AU300" s="56"/>
      <c r="AV300" s="56"/>
      <c r="AW300" s="56"/>
      <c r="AX300" s="61"/>
      <c r="AY300" s="61"/>
    </row>
    <row r="301" spans="1:68" ht="14.25" customHeight="1" x14ac:dyDescent="0.15">
      <c r="A301" s="250" t="s">
        <v>131</v>
      </c>
      <c r="B301" s="1997" t="s">
        <v>93</v>
      </c>
      <c r="C301" s="598">
        <v>2.04</v>
      </c>
      <c r="D301" s="599">
        <v>100.402</v>
      </c>
      <c r="E301" s="600">
        <v>108.008</v>
      </c>
      <c r="F301" s="601">
        <v>97.352999999999994</v>
      </c>
      <c r="G301" s="599">
        <v>98.147000000000006</v>
      </c>
      <c r="H301" s="191">
        <v>105.80200000000001</v>
      </c>
      <c r="I301" s="602">
        <v>112.303</v>
      </c>
      <c r="J301" s="599">
        <v>97.346999999999994</v>
      </c>
      <c r="K301" s="1774">
        <v>135.45599999999999</v>
      </c>
      <c r="L301" s="602">
        <v>108.16800000000001</v>
      </c>
      <c r="M301" s="603">
        <v>105.233</v>
      </c>
      <c r="N301" s="600">
        <v>116.407</v>
      </c>
      <c r="O301" s="259">
        <v>110.193</v>
      </c>
      <c r="P301" s="599">
        <v>115.101</v>
      </c>
      <c r="Q301" s="604">
        <v>124.541</v>
      </c>
      <c r="R301" s="601">
        <v>106.718</v>
      </c>
      <c r="S301" s="599">
        <v>109.005</v>
      </c>
      <c r="T301" s="600">
        <v>95.453000000000003</v>
      </c>
      <c r="U301" s="601">
        <v>79.921999999999997</v>
      </c>
      <c r="V301" s="553">
        <v>75.965000000000003</v>
      </c>
      <c r="W301" s="605">
        <v>88.417000000000002</v>
      </c>
      <c r="X301" s="601">
        <v>69.980999999999995</v>
      </c>
      <c r="Y301" s="603">
        <v>96.584999999999994</v>
      </c>
      <c r="Z301" s="604">
        <v>91.85</v>
      </c>
      <c r="AA301" s="601">
        <v>76.763000000000005</v>
      </c>
      <c r="AB301" s="603">
        <v>78.462000000000003</v>
      </c>
      <c r="AC301" s="600">
        <v>80.049000000000007</v>
      </c>
      <c r="AD301" s="602">
        <v>95.93</v>
      </c>
      <c r="AE301" s="603">
        <v>92.37</v>
      </c>
      <c r="AF301" s="600">
        <v>102.17</v>
      </c>
      <c r="AG301" s="602">
        <v>106.09099999999999</v>
      </c>
      <c r="AH301" s="599">
        <v>102.17</v>
      </c>
      <c r="AI301" s="600">
        <v>96.26</v>
      </c>
      <c r="AJ301" s="602">
        <v>86.897999999999996</v>
      </c>
      <c r="AK301" s="599">
        <v>82.061999999999998</v>
      </c>
      <c r="AL301" s="606">
        <v>80.838999999999999</v>
      </c>
      <c r="AN301" s="59"/>
      <c r="AO301" s="55"/>
      <c r="AP301" s="56"/>
      <c r="AS301" s="59"/>
      <c r="AT301" s="55"/>
      <c r="AU301" s="56"/>
      <c r="AV301" s="56"/>
      <c r="AW301" s="56"/>
      <c r="AX301" s="61"/>
      <c r="AY301" s="61"/>
    </row>
    <row r="302" spans="1:68" ht="14.25" customHeight="1" x14ac:dyDescent="0.15">
      <c r="A302" s="184" t="s">
        <v>188</v>
      </c>
      <c r="B302" s="1998" t="s">
        <v>94</v>
      </c>
      <c r="C302" s="607">
        <v>549.23400000000004</v>
      </c>
      <c r="D302" s="608">
        <v>29541.262999999999</v>
      </c>
      <c r="E302" s="609">
        <v>30752.698</v>
      </c>
      <c r="F302" s="610">
        <v>26186.29</v>
      </c>
      <c r="G302" s="608">
        <v>26412.956999999999</v>
      </c>
      <c r="H302" s="251">
        <v>24638.149000000001</v>
      </c>
      <c r="I302" s="611">
        <v>22429.764999999999</v>
      </c>
      <c r="J302" s="608">
        <v>19411.617999999999</v>
      </c>
      <c r="K302" s="2045">
        <v>34180.381000000001</v>
      </c>
      <c r="L302" s="611">
        <v>31591.544000000002</v>
      </c>
      <c r="M302" s="612">
        <v>33055.540999999997</v>
      </c>
      <c r="N302" s="609">
        <v>36183.781000000003</v>
      </c>
      <c r="O302" s="260">
        <v>31552.362000000001</v>
      </c>
      <c r="P302" s="608">
        <v>24137.66</v>
      </c>
      <c r="Q302" s="613">
        <v>25512.846000000001</v>
      </c>
      <c r="R302" s="610">
        <v>23157.508999999998</v>
      </c>
      <c r="S302" s="608">
        <v>22951.171999999999</v>
      </c>
      <c r="T302" s="609">
        <v>27689.16</v>
      </c>
      <c r="U302" s="610">
        <v>25969.368999999999</v>
      </c>
      <c r="V302" s="554">
        <v>32136.532999999999</v>
      </c>
      <c r="W302" s="614">
        <v>37311.851000000002</v>
      </c>
      <c r="X302" s="610">
        <v>26809.066999999999</v>
      </c>
      <c r="Y302" s="612">
        <v>26941.133000000002</v>
      </c>
      <c r="Z302" s="613">
        <v>27101.199000000001</v>
      </c>
      <c r="AA302" s="610">
        <v>29638.546999999999</v>
      </c>
      <c r="AB302" s="608">
        <v>31426.09</v>
      </c>
      <c r="AC302" s="609">
        <v>28568.304</v>
      </c>
      <c r="AD302" s="611">
        <v>32377.072</v>
      </c>
      <c r="AE302" s="612">
        <v>27898.853999999999</v>
      </c>
      <c r="AF302" s="609">
        <v>31572.963</v>
      </c>
      <c r="AG302" s="611">
        <v>25580.375</v>
      </c>
      <c r="AH302" s="608">
        <v>31572.963</v>
      </c>
      <c r="AI302" s="609">
        <v>15345.164000000001</v>
      </c>
      <c r="AJ302" s="611">
        <v>13940.831</v>
      </c>
      <c r="AK302" s="608">
        <v>14605.844999999999</v>
      </c>
      <c r="AL302" s="615">
        <v>16206.901</v>
      </c>
      <c r="AN302" s="59"/>
      <c r="AO302" s="59"/>
      <c r="AQ302" s="56"/>
      <c r="AS302" s="59"/>
      <c r="AT302" s="55"/>
      <c r="AU302" s="56"/>
      <c r="AV302" s="56"/>
      <c r="AW302" s="56"/>
      <c r="AX302" s="61"/>
      <c r="AY302" s="61"/>
    </row>
    <row r="303" spans="1:68" ht="14.25" customHeight="1" x14ac:dyDescent="0.15">
      <c r="A303" s="186" t="s">
        <v>188</v>
      </c>
      <c r="B303" s="2000" t="s">
        <v>96</v>
      </c>
      <c r="C303" s="616">
        <v>269</v>
      </c>
      <c r="D303" s="617">
        <v>294</v>
      </c>
      <c r="E303" s="618">
        <v>285</v>
      </c>
      <c r="F303" s="619">
        <v>269</v>
      </c>
      <c r="G303" s="617">
        <v>269</v>
      </c>
      <c r="H303" s="187">
        <v>233</v>
      </c>
      <c r="I303" s="262">
        <v>200</v>
      </c>
      <c r="J303" s="617">
        <v>199</v>
      </c>
      <c r="K303" s="261">
        <v>252</v>
      </c>
      <c r="L303" s="262">
        <v>292</v>
      </c>
      <c r="M303" s="617">
        <v>314</v>
      </c>
      <c r="N303" s="618">
        <v>311</v>
      </c>
      <c r="O303" s="262">
        <v>286</v>
      </c>
      <c r="P303" s="617">
        <v>210</v>
      </c>
      <c r="Q303" s="621">
        <v>205</v>
      </c>
      <c r="R303" s="262">
        <v>217</v>
      </c>
      <c r="S303" s="617">
        <v>211</v>
      </c>
      <c r="T303" s="618">
        <v>290</v>
      </c>
      <c r="U303" s="619">
        <v>325</v>
      </c>
      <c r="V303" s="199">
        <v>423</v>
      </c>
      <c r="W303" s="621">
        <v>422</v>
      </c>
      <c r="X303" s="619">
        <v>383</v>
      </c>
      <c r="Y303" s="620">
        <v>279</v>
      </c>
      <c r="Z303" s="621">
        <v>295</v>
      </c>
      <c r="AA303" s="619">
        <v>386</v>
      </c>
      <c r="AB303" s="617">
        <v>401</v>
      </c>
      <c r="AC303" s="618">
        <v>357</v>
      </c>
      <c r="AD303" s="262">
        <v>338</v>
      </c>
      <c r="AE303" s="620">
        <v>302</v>
      </c>
      <c r="AF303" s="618">
        <v>309</v>
      </c>
      <c r="AG303" s="262">
        <v>241</v>
      </c>
      <c r="AH303" s="617">
        <v>309</v>
      </c>
      <c r="AI303" s="618">
        <v>159</v>
      </c>
      <c r="AJ303" s="262">
        <v>160</v>
      </c>
      <c r="AK303" s="617">
        <v>178</v>
      </c>
      <c r="AL303" s="622">
        <v>200</v>
      </c>
      <c r="AN303" s="59"/>
      <c r="AO303" s="59"/>
      <c r="AR303" s="56"/>
      <c r="AS303" s="2044"/>
      <c r="AT303" s="55"/>
      <c r="AU303" s="56"/>
      <c r="AV303" s="56"/>
      <c r="AW303" s="56"/>
      <c r="AX303" s="61"/>
      <c r="AY303" s="61"/>
    </row>
    <row r="304" spans="1:68" ht="14.25" customHeight="1" x14ac:dyDescent="0.15">
      <c r="A304" s="250" t="s">
        <v>58</v>
      </c>
      <c r="B304" s="1997" t="s">
        <v>93</v>
      </c>
      <c r="C304" s="598">
        <v>0</v>
      </c>
      <c r="D304" s="599">
        <v>0</v>
      </c>
      <c r="E304" s="600">
        <v>0</v>
      </c>
      <c r="F304" s="634">
        <v>0</v>
      </c>
      <c r="G304" s="599">
        <v>0</v>
      </c>
      <c r="H304" s="183">
        <v>0</v>
      </c>
      <c r="I304" s="602">
        <v>0</v>
      </c>
      <c r="J304" s="599">
        <v>0</v>
      </c>
      <c r="K304" s="600">
        <v>3.1E-2</v>
      </c>
      <c r="L304" s="602">
        <v>6.8000000000000005E-2</v>
      </c>
      <c r="M304" s="603">
        <v>0.16900000000000001</v>
      </c>
      <c r="N304" s="600">
        <v>0.55500000000000005</v>
      </c>
      <c r="O304" s="602">
        <v>0.92200000000000004</v>
      </c>
      <c r="P304" s="599">
        <v>2.5870000000000002</v>
      </c>
      <c r="Q304" s="604">
        <v>5.899</v>
      </c>
      <c r="R304" s="601">
        <v>10.29</v>
      </c>
      <c r="S304" s="599">
        <v>22.870999999999999</v>
      </c>
      <c r="T304" s="600">
        <v>24.024999999999999</v>
      </c>
      <c r="U304" s="601">
        <v>26.227</v>
      </c>
      <c r="V304" s="553">
        <v>19.474</v>
      </c>
      <c r="W304" s="605">
        <v>14.504</v>
      </c>
      <c r="X304" s="601">
        <v>8.1080000000000005</v>
      </c>
      <c r="Y304" s="603">
        <v>4.2789999999999999</v>
      </c>
      <c r="Z304" s="604">
        <v>1.022</v>
      </c>
      <c r="AA304" s="601">
        <v>0.746</v>
      </c>
      <c r="AB304" s="603">
        <v>1.5489999999999999</v>
      </c>
      <c r="AC304" s="600">
        <v>3.06</v>
      </c>
      <c r="AD304" s="602">
        <v>7.1920000000000002</v>
      </c>
      <c r="AE304" s="603">
        <v>12.372</v>
      </c>
      <c r="AF304" s="600">
        <v>10.944000000000001</v>
      </c>
      <c r="AG304" s="602">
        <v>6.8680000000000003</v>
      </c>
      <c r="AH304" s="599">
        <v>10.944000000000001</v>
      </c>
      <c r="AI304" s="600">
        <v>1.4350000000000001</v>
      </c>
      <c r="AJ304" s="602">
        <v>0.28199999999999997</v>
      </c>
      <c r="AK304" s="599">
        <v>0.05</v>
      </c>
      <c r="AL304" s="606">
        <v>0</v>
      </c>
      <c r="AN304" s="59"/>
      <c r="AO304" s="55"/>
      <c r="AP304" s="56"/>
      <c r="AS304" s="59"/>
      <c r="AT304" s="55"/>
      <c r="AU304" s="56"/>
      <c r="AV304" s="56"/>
      <c r="AW304" s="56"/>
    </row>
    <row r="305" spans="1:51" ht="14.25" customHeight="1" x14ac:dyDescent="0.15">
      <c r="A305" s="184" t="s">
        <v>189</v>
      </c>
      <c r="B305" s="1998" t="s">
        <v>94</v>
      </c>
      <c r="C305" s="607">
        <v>0</v>
      </c>
      <c r="D305" s="608">
        <v>0</v>
      </c>
      <c r="E305" s="609">
        <v>0</v>
      </c>
      <c r="F305" s="635">
        <v>0</v>
      </c>
      <c r="G305" s="608">
        <v>0</v>
      </c>
      <c r="H305" s="185">
        <v>0</v>
      </c>
      <c r="I305" s="611">
        <v>0</v>
      </c>
      <c r="J305" s="608">
        <v>0</v>
      </c>
      <c r="K305" s="609">
        <v>34.582000000000001</v>
      </c>
      <c r="L305" s="611">
        <v>68.471999999999994</v>
      </c>
      <c r="M305" s="612">
        <v>202.21899999999999</v>
      </c>
      <c r="N305" s="609">
        <v>642.65300000000002</v>
      </c>
      <c r="O305" s="194">
        <v>835.57500000000005</v>
      </c>
      <c r="P305" s="608">
        <v>1843.454</v>
      </c>
      <c r="Q305" s="613">
        <v>4341.2550000000001</v>
      </c>
      <c r="R305" s="610">
        <v>7660.1610000000001</v>
      </c>
      <c r="S305" s="608">
        <v>14188.861000000001</v>
      </c>
      <c r="T305" s="609">
        <v>17453.012999999999</v>
      </c>
      <c r="U305" s="610">
        <v>18954.464</v>
      </c>
      <c r="V305" s="554">
        <v>11807.339</v>
      </c>
      <c r="W305" s="614">
        <v>7084.0169999999998</v>
      </c>
      <c r="X305" s="610">
        <v>4024.277</v>
      </c>
      <c r="Y305" s="612">
        <v>2095.6109999999999</v>
      </c>
      <c r="Z305" s="613">
        <v>569.37599999999998</v>
      </c>
      <c r="AA305" s="610">
        <v>642.43799999999999</v>
      </c>
      <c r="AB305" s="608">
        <v>1511.201</v>
      </c>
      <c r="AC305" s="609">
        <v>3178.0410000000002</v>
      </c>
      <c r="AD305" s="611">
        <v>6364.96</v>
      </c>
      <c r="AE305" s="612">
        <v>10304.799000000001</v>
      </c>
      <c r="AF305" s="609">
        <v>8280.4120000000003</v>
      </c>
      <c r="AG305" s="611">
        <v>4936.5119999999997</v>
      </c>
      <c r="AH305" s="608">
        <v>8280.4120000000003</v>
      </c>
      <c r="AI305" s="609">
        <v>918.64800000000002</v>
      </c>
      <c r="AJ305" s="611">
        <v>145.49700000000001</v>
      </c>
      <c r="AK305" s="608">
        <v>23.652000000000001</v>
      </c>
      <c r="AL305" s="615">
        <v>0</v>
      </c>
      <c r="AO305" s="59"/>
      <c r="AQ305" s="56"/>
      <c r="AS305" s="59"/>
      <c r="AT305" s="55"/>
      <c r="AU305" s="56"/>
      <c r="AV305" s="56"/>
      <c r="AW305" s="56"/>
    </row>
    <row r="306" spans="1:51" ht="14.25" customHeight="1" x14ac:dyDescent="0.15">
      <c r="A306" s="186" t="s">
        <v>189</v>
      </c>
      <c r="B306" s="2000" t="s">
        <v>96</v>
      </c>
      <c r="C306" s="616">
        <v>0</v>
      </c>
      <c r="D306" s="617">
        <v>0</v>
      </c>
      <c r="E306" s="618">
        <v>0</v>
      </c>
      <c r="F306" s="636">
        <v>0</v>
      </c>
      <c r="G306" s="617">
        <v>0</v>
      </c>
      <c r="H306" s="187">
        <v>0</v>
      </c>
      <c r="I306" s="262">
        <v>0</v>
      </c>
      <c r="J306" s="617">
        <v>0</v>
      </c>
      <c r="K306" s="618">
        <v>1116</v>
      </c>
      <c r="L306" s="262">
        <v>1007</v>
      </c>
      <c r="M306" s="617">
        <v>1197</v>
      </c>
      <c r="N306" s="618">
        <v>1158</v>
      </c>
      <c r="O306" s="262">
        <v>906</v>
      </c>
      <c r="P306" s="617">
        <v>713</v>
      </c>
      <c r="Q306" s="621">
        <v>736</v>
      </c>
      <c r="R306" s="262">
        <v>744</v>
      </c>
      <c r="S306" s="617">
        <v>620</v>
      </c>
      <c r="T306" s="618">
        <v>726</v>
      </c>
      <c r="U306" s="619">
        <v>723</v>
      </c>
      <c r="V306" s="199">
        <v>606</v>
      </c>
      <c r="W306" s="621">
        <v>488</v>
      </c>
      <c r="X306" s="619">
        <v>496</v>
      </c>
      <c r="Y306" s="620">
        <v>490</v>
      </c>
      <c r="Z306" s="621">
        <v>557</v>
      </c>
      <c r="AA306" s="619">
        <v>861</v>
      </c>
      <c r="AB306" s="617">
        <v>976</v>
      </c>
      <c r="AC306" s="618">
        <v>1039</v>
      </c>
      <c r="AD306" s="262">
        <v>885</v>
      </c>
      <c r="AE306" s="620">
        <v>833</v>
      </c>
      <c r="AF306" s="618">
        <v>757</v>
      </c>
      <c r="AG306" s="262">
        <v>719</v>
      </c>
      <c r="AH306" s="617">
        <v>757</v>
      </c>
      <c r="AI306" s="618">
        <v>640</v>
      </c>
      <c r="AJ306" s="262">
        <v>516</v>
      </c>
      <c r="AK306" s="617">
        <v>473</v>
      </c>
      <c r="AL306" s="622">
        <v>0</v>
      </c>
      <c r="AN306" s="59"/>
      <c r="AO306" s="59"/>
      <c r="AR306" s="56"/>
      <c r="AS306" s="2044"/>
      <c r="AT306" s="55"/>
      <c r="AU306" s="56"/>
      <c r="AV306" s="56"/>
      <c r="AW306" s="56"/>
    </row>
    <row r="307" spans="1:51" ht="14.25" customHeight="1" x14ac:dyDescent="0.15">
      <c r="A307" s="250" t="s">
        <v>59</v>
      </c>
      <c r="B307" s="1997" t="s">
        <v>93</v>
      </c>
      <c r="C307" s="598">
        <v>0</v>
      </c>
      <c r="D307" s="599">
        <v>0</v>
      </c>
      <c r="E307" s="600">
        <v>0</v>
      </c>
      <c r="F307" s="634">
        <v>0</v>
      </c>
      <c r="G307" s="599">
        <v>0</v>
      </c>
      <c r="H307" s="183">
        <v>0</v>
      </c>
      <c r="I307" s="602">
        <v>0</v>
      </c>
      <c r="J307" s="599">
        <v>0</v>
      </c>
      <c r="K307" s="600">
        <v>0</v>
      </c>
      <c r="L307" s="602">
        <v>0</v>
      </c>
      <c r="M307" s="599">
        <v>0</v>
      </c>
      <c r="N307" s="600">
        <v>0</v>
      </c>
      <c r="O307" s="602">
        <v>0.34399999999999997</v>
      </c>
      <c r="P307" s="599">
        <v>11.933999999999999</v>
      </c>
      <c r="Q307" s="604">
        <v>107.801</v>
      </c>
      <c r="R307" s="601">
        <v>86.325000000000003</v>
      </c>
      <c r="S307" s="599">
        <v>5.1849999999999996</v>
      </c>
      <c r="T307" s="600">
        <v>0.24</v>
      </c>
      <c r="U307" s="601">
        <v>2.1000000000000001E-2</v>
      </c>
      <c r="V307" s="553">
        <v>0</v>
      </c>
      <c r="W307" s="605">
        <v>0</v>
      </c>
      <c r="X307" s="601">
        <v>0</v>
      </c>
      <c r="Y307" s="603">
        <v>0</v>
      </c>
      <c r="Z307" s="604">
        <v>0</v>
      </c>
      <c r="AA307" s="601">
        <v>0</v>
      </c>
      <c r="AB307" s="599">
        <v>0</v>
      </c>
      <c r="AC307" s="600">
        <v>0</v>
      </c>
      <c r="AD307" s="602">
        <v>0</v>
      </c>
      <c r="AE307" s="603">
        <v>0</v>
      </c>
      <c r="AF307" s="600">
        <v>0</v>
      </c>
      <c r="AG307" s="602">
        <v>0</v>
      </c>
      <c r="AH307" s="599">
        <v>0</v>
      </c>
      <c r="AI307" s="600">
        <v>0</v>
      </c>
      <c r="AJ307" s="602">
        <v>0</v>
      </c>
      <c r="AK307" s="599">
        <v>0</v>
      </c>
      <c r="AL307" s="606">
        <v>0</v>
      </c>
      <c r="AN307" s="59"/>
      <c r="AO307" s="59"/>
      <c r="AT307" s="55"/>
      <c r="AU307" s="56"/>
      <c r="AV307" s="56"/>
      <c r="AW307" s="56"/>
    </row>
    <row r="308" spans="1:51" ht="14.25" customHeight="1" x14ac:dyDescent="0.15">
      <c r="A308" s="184" t="s">
        <v>190</v>
      </c>
      <c r="B308" s="1998" t="s">
        <v>94</v>
      </c>
      <c r="C308" s="607">
        <v>0</v>
      </c>
      <c r="D308" s="608">
        <v>0</v>
      </c>
      <c r="E308" s="609">
        <v>0</v>
      </c>
      <c r="F308" s="635">
        <v>0</v>
      </c>
      <c r="G308" s="608">
        <v>0</v>
      </c>
      <c r="H308" s="185">
        <v>0</v>
      </c>
      <c r="I308" s="611">
        <v>0</v>
      </c>
      <c r="J308" s="608">
        <v>0</v>
      </c>
      <c r="K308" s="609">
        <v>0</v>
      </c>
      <c r="L308" s="611">
        <v>0</v>
      </c>
      <c r="M308" s="608">
        <v>0</v>
      </c>
      <c r="N308" s="609">
        <v>0</v>
      </c>
      <c r="O308" s="194">
        <v>218.48400000000001</v>
      </c>
      <c r="P308" s="608">
        <v>4795.8900000000003</v>
      </c>
      <c r="Q308" s="613">
        <v>39662.531999999999</v>
      </c>
      <c r="R308" s="610">
        <v>26423.431</v>
      </c>
      <c r="S308" s="608">
        <v>1332.742</v>
      </c>
      <c r="T308" s="609">
        <v>181.18100000000001</v>
      </c>
      <c r="U308" s="610">
        <v>7.6890000000000001</v>
      </c>
      <c r="V308" s="554">
        <v>0</v>
      </c>
      <c r="W308" s="614">
        <v>0</v>
      </c>
      <c r="X308" s="610">
        <v>0</v>
      </c>
      <c r="Y308" s="612">
        <v>0</v>
      </c>
      <c r="Z308" s="613">
        <v>0</v>
      </c>
      <c r="AA308" s="610">
        <v>0</v>
      </c>
      <c r="AB308" s="608">
        <v>0</v>
      </c>
      <c r="AC308" s="609">
        <v>0</v>
      </c>
      <c r="AD308" s="611">
        <v>0</v>
      </c>
      <c r="AE308" s="612">
        <v>0</v>
      </c>
      <c r="AF308" s="609">
        <v>0</v>
      </c>
      <c r="AG308" s="611">
        <v>0</v>
      </c>
      <c r="AH308" s="608">
        <v>0</v>
      </c>
      <c r="AI308" s="609">
        <v>0</v>
      </c>
      <c r="AJ308" s="611">
        <v>0</v>
      </c>
      <c r="AK308" s="608">
        <v>0</v>
      </c>
      <c r="AL308" s="615">
        <v>0</v>
      </c>
      <c r="AN308" s="59"/>
      <c r="AO308" s="59"/>
      <c r="AS308" s="41"/>
      <c r="AT308" s="55"/>
      <c r="AU308" s="56"/>
      <c r="AV308" s="56"/>
      <c r="AW308" s="56"/>
    </row>
    <row r="309" spans="1:51" ht="14.25" customHeight="1" x14ac:dyDescent="0.15">
      <c r="A309" s="186" t="s">
        <v>190</v>
      </c>
      <c r="B309" s="2000" t="s">
        <v>96</v>
      </c>
      <c r="C309" s="616">
        <v>0</v>
      </c>
      <c r="D309" s="617">
        <v>0</v>
      </c>
      <c r="E309" s="618">
        <v>0</v>
      </c>
      <c r="F309" s="636">
        <v>0</v>
      </c>
      <c r="G309" s="617">
        <v>0</v>
      </c>
      <c r="H309" s="187">
        <v>0</v>
      </c>
      <c r="I309" s="262">
        <v>0</v>
      </c>
      <c r="J309" s="617">
        <v>0</v>
      </c>
      <c r="K309" s="618">
        <v>0</v>
      </c>
      <c r="L309" s="262">
        <v>0</v>
      </c>
      <c r="M309" s="617">
        <v>0</v>
      </c>
      <c r="N309" s="618">
        <v>0</v>
      </c>
      <c r="O309" s="262">
        <v>635</v>
      </c>
      <c r="P309" s="617">
        <v>402</v>
      </c>
      <c r="Q309" s="621">
        <v>368</v>
      </c>
      <c r="R309" s="262">
        <v>306</v>
      </c>
      <c r="S309" s="617">
        <v>257</v>
      </c>
      <c r="T309" s="618">
        <v>755</v>
      </c>
      <c r="U309" s="619">
        <v>366</v>
      </c>
      <c r="V309" s="199">
        <v>0</v>
      </c>
      <c r="W309" s="621">
        <v>0</v>
      </c>
      <c r="X309" s="619">
        <v>0</v>
      </c>
      <c r="Y309" s="620">
        <v>0</v>
      </c>
      <c r="Z309" s="621">
        <v>0</v>
      </c>
      <c r="AA309" s="619">
        <v>0</v>
      </c>
      <c r="AB309" s="617">
        <v>0</v>
      </c>
      <c r="AC309" s="618">
        <v>0</v>
      </c>
      <c r="AD309" s="262">
        <v>0</v>
      </c>
      <c r="AE309" s="620">
        <v>0</v>
      </c>
      <c r="AF309" s="618">
        <v>0</v>
      </c>
      <c r="AG309" s="262">
        <v>0</v>
      </c>
      <c r="AH309" s="617">
        <v>0</v>
      </c>
      <c r="AI309" s="618">
        <v>0</v>
      </c>
      <c r="AJ309" s="262">
        <v>0</v>
      </c>
      <c r="AK309" s="617">
        <v>0</v>
      </c>
      <c r="AL309" s="622">
        <v>0</v>
      </c>
      <c r="AN309" s="59"/>
      <c r="AO309" s="59"/>
      <c r="AT309" s="55"/>
      <c r="AU309" s="56"/>
      <c r="AV309" s="56"/>
      <c r="AW309" s="56"/>
    </row>
    <row r="310" spans="1:51" ht="14.25" customHeight="1" x14ac:dyDescent="0.15">
      <c r="A310" s="250" t="s">
        <v>60</v>
      </c>
      <c r="B310" s="1997" t="s">
        <v>93</v>
      </c>
      <c r="C310" s="598">
        <v>9.7210000000000001</v>
      </c>
      <c r="D310" s="599">
        <v>19.027999999999999</v>
      </c>
      <c r="E310" s="600">
        <v>23.96</v>
      </c>
      <c r="F310" s="601">
        <v>25.913</v>
      </c>
      <c r="G310" s="599">
        <v>23.271999999999998</v>
      </c>
      <c r="H310" s="183">
        <v>25.155999999999999</v>
      </c>
      <c r="I310" s="602">
        <v>21.094999999999999</v>
      </c>
      <c r="J310" s="637">
        <v>18.626999999999999</v>
      </c>
      <c r="K310" s="600">
        <v>0</v>
      </c>
      <c r="L310" s="602">
        <v>11.65</v>
      </c>
      <c r="M310" s="603">
        <v>12.666</v>
      </c>
      <c r="N310" s="600">
        <v>10.144</v>
      </c>
      <c r="O310" s="602">
        <v>8.548</v>
      </c>
      <c r="P310" s="599">
        <v>5.0549999999999997</v>
      </c>
      <c r="Q310" s="604">
        <v>3.4649999999999999</v>
      </c>
      <c r="R310" s="601">
        <v>4.9729999999999999</v>
      </c>
      <c r="S310" s="599">
        <v>5.6479999999999997</v>
      </c>
      <c r="T310" s="600">
        <v>6.0259999999999998</v>
      </c>
      <c r="U310" s="601">
        <v>5.702</v>
      </c>
      <c r="V310" s="553">
        <v>7.9390000000000001</v>
      </c>
      <c r="W310" s="605">
        <v>7.23</v>
      </c>
      <c r="X310" s="601">
        <v>6.093</v>
      </c>
      <c r="Y310" s="603">
        <v>5.8520000000000003</v>
      </c>
      <c r="Z310" s="604">
        <v>5.6420000000000003</v>
      </c>
      <c r="AA310" s="601">
        <v>5.1740000000000004</v>
      </c>
      <c r="AB310" s="603">
        <v>3.5190000000000001</v>
      </c>
      <c r="AC310" s="600">
        <v>2.1360000000000001</v>
      </c>
      <c r="AD310" s="602">
        <v>4.4020000000000001</v>
      </c>
      <c r="AE310" s="603">
        <v>4.0720000000000001</v>
      </c>
      <c r="AF310" s="600">
        <v>4.1669999999999998</v>
      </c>
      <c r="AG310" s="602">
        <v>7.7080000000000002</v>
      </c>
      <c r="AH310" s="599">
        <v>4.1669999999999998</v>
      </c>
      <c r="AI310" s="600">
        <v>11.709</v>
      </c>
      <c r="AJ310" s="602">
        <v>9.4659999999999993</v>
      </c>
      <c r="AK310" s="599">
        <v>10.536</v>
      </c>
      <c r="AL310" s="606">
        <v>11.006</v>
      </c>
      <c r="AN310" s="61"/>
      <c r="AO310" s="55"/>
      <c r="AP310" s="56"/>
      <c r="AS310" s="59"/>
      <c r="AT310" s="55"/>
      <c r="AU310" s="56"/>
      <c r="AV310" s="56"/>
      <c r="AW310" s="56"/>
    </row>
    <row r="311" spans="1:51" ht="14.25" customHeight="1" x14ac:dyDescent="0.15">
      <c r="A311" s="184" t="s">
        <v>191</v>
      </c>
      <c r="B311" s="1998" t="s">
        <v>94</v>
      </c>
      <c r="C311" s="607">
        <v>4055.8939999999998</v>
      </c>
      <c r="D311" s="608">
        <v>6905.384</v>
      </c>
      <c r="E311" s="609">
        <v>7428.1840000000002</v>
      </c>
      <c r="F311" s="610">
        <v>9064.4889999999996</v>
      </c>
      <c r="G311" s="608">
        <v>7402.2969999999996</v>
      </c>
      <c r="H311" s="251">
        <v>8110.2389999999996</v>
      </c>
      <c r="I311" s="611">
        <v>6951.2349999999997</v>
      </c>
      <c r="J311" s="608">
        <v>6717.2879999999996</v>
      </c>
      <c r="K311" s="609">
        <v>5266.1729999999998</v>
      </c>
      <c r="L311" s="611">
        <v>4678.3900000000003</v>
      </c>
      <c r="M311" s="612">
        <v>4983.1390000000001</v>
      </c>
      <c r="N311" s="609">
        <v>4058.915</v>
      </c>
      <c r="O311" s="194">
        <v>3456.2829999999999</v>
      </c>
      <c r="P311" s="608">
        <v>1755.7059999999999</v>
      </c>
      <c r="Q311" s="613">
        <v>1232.01</v>
      </c>
      <c r="R311" s="610">
        <v>1645.8050000000001</v>
      </c>
      <c r="S311" s="627">
        <v>2036.578</v>
      </c>
      <c r="T311" s="609">
        <v>2054.2240000000002</v>
      </c>
      <c r="U311" s="610">
        <v>1827.316</v>
      </c>
      <c r="V311" s="554">
        <v>2601.808</v>
      </c>
      <c r="W311" s="614">
        <v>2285.2269999999999</v>
      </c>
      <c r="X311" s="610">
        <v>1850.7339999999999</v>
      </c>
      <c r="Y311" s="612">
        <v>1830.175</v>
      </c>
      <c r="Z311" s="613">
        <v>2054.0729999999999</v>
      </c>
      <c r="AA311" s="610">
        <v>1752.8620000000001</v>
      </c>
      <c r="AB311" s="608">
        <v>1109.3869999999999</v>
      </c>
      <c r="AC311" s="609">
        <v>909.96400000000006</v>
      </c>
      <c r="AD311" s="611">
        <v>1649.7629999999999</v>
      </c>
      <c r="AE311" s="612">
        <v>1488.3409999999999</v>
      </c>
      <c r="AF311" s="609">
        <v>1220.8879999999999</v>
      </c>
      <c r="AG311" s="611">
        <v>2512.1039999999998</v>
      </c>
      <c r="AH311" s="608">
        <v>1220.8879999999999</v>
      </c>
      <c r="AI311" s="609">
        <v>2766.0529999999999</v>
      </c>
      <c r="AJ311" s="611">
        <v>2422.2240000000002</v>
      </c>
      <c r="AK311" s="608">
        <v>3329.1709999999998</v>
      </c>
      <c r="AL311" s="615">
        <v>3492.8809999999999</v>
      </c>
      <c r="AN311" s="258"/>
      <c r="AO311" s="59"/>
      <c r="AQ311" s="56"/>
      <c r="AS311" s="59"/>
      <c r="AT311" s="55"/>
      <c r="AU311" s="56"/>
      <c r="AV311" s="56"/>
      <c r="AW311" s="56"/>
    </row>
    <row r="312" spans="1:51" ht="14.25" customHeight="1" x14ac:dyDescent="0.15">
      <c r="A312" s="186" t="s">
        <v>191</v>
      </c>
      <c r="B312" s="2000" t="s">
        <v>96</v>
      </c>
      <c r="C312" s="616">
        <v>417</v>
      </c>
      <c r="D312" s="617">
        <v>363</v>
      </c>
      <c r="E312" s="618">
        <v>310</v>
      </c>
      <c r="F312" s="619">
        <v>350</v>
      </c>
      <c r="G312" s="617">
        <v>318</v>
      </c>
      <c r="H312" s="187">
        <v>322</v>
      </c>
      <c r="I312" s="262">
        <v>330</v>
      </c>
      <c r="J312" s="617">
        <v>361</v>
      </c>
      <c r="K312" s="618">
        <v>359</v>
      </c>
      <c r="L312" s="262">
        <v>402</v>
      </c>
      <c r="M312" s="617">
        <v>393</v>
      </c>
      <c r="N312" s="618">
        <v>400</v>
      </c>
      <c r="O312" s="262">
        <v>404</v>
      </c>
      <c r="P312" s="617">
        <v>347</v>
      </c>
      <c r="Q312" s="621">
        <v>356</v>
      </c>
      <c r="R312" s="262">
        <v>331</v>
      </c>
      <c r="S312" s="617">
        <v>361</v>
      </c>
      <c r="T312" s="618">
        <v>341</v>
      </c>
      <c r="U312" s="619">
        <v>320</v>
      </c>
      <c r="V312" s="199">
        <v>328</v>
      </c>
      <c r="W312" s="621">
        <v>316</v>
      </c>
      <c r="X312" s="619">
        <v>304</v>
      </c>
      <c r="Y312" s="620">
        <v>313</v>
      </c>
      <c r="Z312" s="621">
        <v>364</v>
      </c>
      <c r="AA312" s="619">
        <v>339</v>
      </c>
      <c r="AB312" s="617">
        <v>315</v>
      </c>
      <c r="AC312" s="618">
        <v>426</v>
      </c>
      <c r="AD312" s="262">
        <v>375</v>
      </c>
      <c r="AE312" s="620">
        <v>366</v>
      </c>
      <c r="AF312" s="618">
        <v>293</v>
      </c>
      <c r="AG312" s="262">
        <v>326</v>
      </c>
      <c r="AH312" s="617">
        <v>293</v>
      </c>
      <c r="AI312" s="618">
        <v>236</v>
      </c>
      <c r="AJ312" s="262">
        <v>256</v>
      </c>
      <c r="AK312" s="617">
        <v>316</v>
      </c>
      <c r="AL312" s="622">
        <v>317</v>
      </c>
      <c r="AO312" s="59"/>
      <c r="AR312" s="56"/>
      <c r="AS312" s="2044"/>
      <c r="AT312" s="55"/>
      <c r="AU312" s="56"/>
      <c r="AV312" s="56"/>
      <c r="AW312" s="56"/>
    </row>
    <row r="313" spans="1:51" ht="14.25" customHeight="1" x14ac:dyDescent="0.15">
      <c r="A313" s="250" t="s">
        <v>228</v>
      </c>
      <c r="B313" s="1997" t="s">
        <v>93</v>
      </c>
      <c r="C313" s="598">
        <v>2.7010000000000001</v>
      </c>
      <c r="D313" s="599">
        <v>4.2939999999999996</v>
      </c>
      <c r="E313" s="600">
        <v>5.032</v>
      </c>
      <c r="F313" s="601">
        <v>4.0789999999999997</v>
      </c>
      <c r="G313" s="599">
        <v>3.1190000000000002</v>
      </c>
      <c r="H313" s="191">
        <v>3.2519999999999998</v>
      </c>
      <c r="I313" s="602">
        <v>3.09</v>
      </c>
      <c r="J313" s="599">
        <v>2.6179999999999999</v>
      </c>
      <c r="K313" s="600">
        <v>3.2949999999999999</v>
      </c>
      <c r="L313" s="602">
        <v>3.363</v>
      </c>
      <c r="M313" s="603">
        <v>4.17</v>
      </c>
      <c r="N313" s="600">
        <v>4.2130000000000001</v>
      </c>
      <c r="O313" s="602">
        <v>4.3979999999999997</v>
      </c>
      <c r="P313" s="599">
        <v>7.6340000000000003</v>
      </c>
      <c r="Q313" s="604">
        <v>11.8</v>
      </c>
      <c r="R313" s="601">
        <v>12.368</v>
      </c>
      <c r="S313" s="599">
        <v>15.39</v>
      </c>
      <c r="T313" s="600">
        <v>12.933999999999999</v>
      </c>
      <c r="U313" s="601">
        <v>13.193</v>
      </c>
      <c r="V313" s="553">
        <v>11.59</v>
      </c>
      <c r="W313" s="605">
        <v>12.709</v>
      </c>
      <c r="X313" s="601">
        <v>8.6289999999999996</v>
      </c>
      <c r="Y313" s="603">
        <v>10.196</v>
      </c>
      <c r="Z313" s="604">
        <v>14.423999999999999</v>
      </c>
      <c r="AA313" s="601">
        <v>10.025</v>
      </c>
      <c r="AB313" s="603">
        <v>7.68</v>
      </c>
      <c r="AC313" s="600">
        <v>6.1109999999999998</v>
      </c>
      <c r="AD313" s="602">
        <v>5.9980000000000002</v>
      </c>
      <c r="AE313" s="603">
        <v>8.016</v>
      </c>
      <c r="AF313" s="600">
        <v>8.6509999999999998</v>
      </c>
      <c r="AG313" s="602">
        <v>6.718</v>
      </c>
      <c r="AH313" s="599">
        <v>8.6509999999999998</v>
      </c>
      <c r="AI313" s="600">
        <v>5.65</v>
      </c>
      <c r="AJ313" s="602">
        <v>5.2320000000000002</v>
      </c>
      <c r="AK313" s="599">
        <v>4.4649999999999999</v>
      </c>
      <c r="AL313" s="606">
        <v>3.762</v>
      </c>
      <c r="AO313" s="55"/>
      <c r="AP313" s="56"/>
      <c r="AS313" s="59"/>
      <c r="AT313" s="55"/>
      <c r="AU313" s="56"/>
      <c r="AV313" s="56"/>
      <c r="AW313" s="56"/>
    </row>
    <row r="314" spans="1:51" ht="14.25" customHeight="1" x14ac:dyDescent="0.15">
      <c r="A314" s="184" t="s">
        <v>192</v>
      </c>
      <c r="B314" s="1998" t="s">
        <v>94</v>
      </c>
      <c r="C314" s="607">
        <v>3649.05</v>
      </c>
      <c r="D314" s="608">
        <v>5598.0720000000001</v>
      </c>
      <c r="E314" s="609">
        <v>6006.2039999999997</v>
      </c>
      <c r="F314" s="610">
        <v>4588.92</v>
      </c>
      <c r="G314" s="608">
        <v>3730.8919999999998</v>
      </c>
      <c r="H314" s="251">
        <v>4076.9459999999999</v>
      </c>
      <c r="I314" s="611">
        <v>3872.826</v>
      </c>
      <c r="J314" s="608">
        <v>3198.366</v>
      </c>
      <c r="K314" s="609">
        <v>4064.85</v>
      </c>
      <c r="L314" s="611">
        <v>4086.1370000000002</v>
      </c>
      <c r="M314" s="612">
        <v>4756.482</v>
      </c>
      <c r="N314" s="609">
        <v>4625.66</v>
      </c>
      <c r="O314" s="194">
        <v>5014.8879999999999</v>
      </c>
      <c r="P314" s="608">
        <v>8791.366</v>
      </c>
      <c r="Q314" s="613">
        <v>12148.638999999999</v>
      </c>
      <c r="R314" s="610">
        <v>12571.271000000001</v>
      </c>
      <c r="S314" s="608">
        <v>15513.768</v>
      </c>
      <c r="T314" s="609">
        <v>12112.168</v>
      </c>
      <c r="U314" s="610">
        <v>12004.2</v>
      </c>
      <c r="V314" s="554">
        <v>10518.498</v>
      </c>
      <c r="W314" s="614">
        <v>12381.638000000001</v>
      </c>
      <c r="X314" s="610">
        <v>9075.64</v>
      </c>
      <c r="Y314" s="612">
        <v>11948.418</v>
      </c>
      <c r="Z314" s="613">
        <v>14454.472</v>
      </c>
      <c r="AA314" s="610">
        <v>10070.352000000001</v>
      </c>
      <c r="AB314" s="608">
        <v>8220.5820000000003</v>
      </c>
      <c r="AC314" s="609">
        <v>7296.21</v>
      </c>
      <c r="AD314" s="611">
        <v>7794.36</v>
      </c>
      <c r="AE314" s="612">
        <v>9942.3719999999994</v>
      </c>
      <c r="AF314" s="609">
        <v>9420.3539999999994</v>
      </c>
      <c r="AG314" s="611">
        <v>7214.2380000000003</v>
      </c>
      <c r="AH314" s="608">
        <v>9420.3539999999994</v>
      </c>
      <c r="AI314" s="609">
        <v>5495.9579999999996</v>
      </c>
      <c r="AJ314" s="611">
        <v>4664.6279999999997</v>
      </c>
      <c r="AK314" s="608">
        <v>4024.5659999999998</v>
      </c>
      <c r="AL314" s="615">
        <v>3967.8119999999999</v>
      </c>
      <c r="AQ314" s="56"/>
      <c r="AS314" s="59"/>
      <c r="AT314" s="55"/>
      <c r="AU314" s="56"/>
      <c r="AV314" s="56"/>
      <c r="AW314" s="56"/>
    </row>
    <row r="315" spans="1:51" ht="14.25" customHeight="1" x14ac:dyDescent="0.15">
      <c r="A315" s="186" t="s">
        <v>192</v>
      </c>
      <c r="B315" s="2000" t="s">
        <v>96</v>
      </c>
      <c r="C315" s="616">
        <v>1351</v>
      </c>
      <c r="D315" s="617">
        <v>1304</v>
      </c>
      <c r="E315" s="618">
        <v>1194</v>
      </c>
      <c r="F315" s="619">
        <v>1125</v>
      </c>
      <c r="G315" s="617">
        <v>1196</v>
      </c>
      <c r="H315" s="187">
        <v>1254</v>
      </c>
      <c r="I315" s="262">
        <v>1253</v>
      </c>
      <c r="J315" s="617">
        <v>1222</v>
      </c>
      <c r="K315" s="618">
        <v>1234</v>
      </c>
      <c r="L315" s="262">
        <v>1215</v>
      </c>
      <c r="M315" s="617">
        <v>1141</v>
      </c>
      <c r="N315" s="618">
        <v>1098</v>
      </c>
      <c r="O315" s="262">
        <v>1140</v>
      </c>
      <c r="P315" s="617">
        <v>1152</v>
      </c>
      <c r="Q315" s="621">
        <v>1030</v>
      </c>
      <c r="R315" s="262">
        <v>1016</v>
      </c>
      <c r="S315" s="617">
        <v>1008</v>
      </c>
      <c r="T315" s="618">
        <v>936</v>
      </c>
      <c r="U315" s="619">
        <v>910</v>
      </c>
      <c r="V315" s="199">
        <v>908</v>
      </c>
      <c r="W315" s="621">
        <v>974</v>
      </c>
      <c r="X315" s="619">
        <v>1052</v>
      </c>
      <c r="Y315" s="620">
        <v>1172</v>
      </c>
      <c r="Z315" s="621">
        <v>1002</v>
      </c>
      <c r="AA315" s="619">
        <v>1005</v>
      </c>
      <c r="AB315" s="617">
        <v>1070</v>
      </c>
      <c r="AC315" s="618">
        <v>1194</v>
      </c>
      <c r="AD315" s="262">
        <v>1299</v>
      </c>
      <c r="AE315" s="620">
        <v>1240</v>
      </c>
      <c r="AF315" s="618">
        <v>1089</v>
      </c>
      <c r="AG315" s="262">
        <v>1074</v>
      </c>
      <c r="AH315" s="617">
        <v>1089</v>
      </c>
      <c r="AI315" s="618">
        <v>973</v>
      </c>
      <c r="AJ315" s="262">
        <v>892</v>
      </c>
      <c r="AK315" s="617">
        <v>901</v>
      </c>
      <c r="AL315" s="622">
        <v>1055</v>
      </c>
      <c r="AO315" s="59"/>
      <c r="AR315" s="56"/>
      <c r="AS315" s="2044"/>
      <c r="AT315" s="55"/>
      <c r="AU315" s="56"/>
      <c r="AV315" s="56"/>
      <c r="AW315" s="56"/>
    </row>
    <row r="316" spans="1:51" ht="14.25" customHeight="1" x14ac:dyDescent="0.15">
      <c r="A316" s="250" t="s">
        <v>135</v>
      </c>
      <c r="B316" s="1997" t="s">
        <v>93</v>
      </c>
      <c r="C316" s="598">
        <v>2.0430000000000001</v>
      </c>
      <c r="D316" s="599">
        <v>1.956</v>
      </c>
      <c r="E316" s="600">
        <v>1.6879999999999999</v>
      </c>
      <c r="F316" s="601">
        <v>1.615</v>
      </c>
      <c r="G316" s="599">
        <v>1.615</v>
      </c>
      <c r="H316" s="191">
        <v>1.504</v>
      </c>
      <c r="I316" s="602">
        <v>1.6850000000000001</v>
      </c>
      <c r="J316" s="599">
        <v>1.45</v>
      </c>
      <c r="K316" s="600">
        <v>1.998</v>
      </c>
      <c r="L316" s="602">
        <v>1.633</v>
      </c>
      <c r="M316" s="603">
        <v>1.7170000000000001</v>
      </c>
      <c r="N316" s="600">
        <v>1.756</v>
      </c>
      <c r="O316" s="602">
        <v>1.585</v>
      </c>
      <c r="P316" s="599">
        <v>1.8480000000000001</v>
      </c>
      <c r="Q316" s="604">
        <v>1.736</v>
      </c>
      <c r="R316" s="601">
        <v>1.5589999999999999</v>
      </c>
      <c r="S316" s="599">
        <v>1.736</v>
      </c>
      <c r="T316" s="600">
        <v>1.5940000000000001</v>
      </c>
      <c r="U316" s="601">
        <v>1.59</v>
      </c>
      <c r="V316" s="553">
        <v>1.526</v>
      </c>
      <c r="W316" s="605">
        <v>1.85</v>
      </c>
      <c r="X316" s="601">
        <v>0.83799999999999997</v>
      </c>
      <c r="Y316" s="603">
        <v>1.083</v>
      </c>
      <c r="Z316" s="604">
        <v>1.5329999999999999</v>
      </c>
      <c r="AA316" s="601">
        <v>1.0429999999999999</v>
      </c>
      <c r="AB316" s="603">
        <v>0.96399999999999997</v>
      </c>
      <c r="AC316" s="600">
        <v>1.232</v>
      </c>
      <c r="AD316" s="602">
        <v>2.2160000000000002</v>
      </c>
      <c r="AE316" s="603">
        <v>1.8740000000000001</v>
      </c>
      <c r="AF316" s="600">
        <v>2.5390000000000001</v>
      </c>
      <c r="AG316" s="602">
        <v>3.1720000000000002</v>
      </c>
      <c r="AH316" s="599">
        <v>2.5390000000000001</v>
      </c>
      <c r="AI316" s="600">
        <v>1.0629999999999999</v>
      </c>
      <c r="AJ316" s="602">
        <v>1.1910000000000001</v>
      </c>
      <c r="AK316" s="599">
        <v>0.90900000000000003</v>
      </c>
      <c r="AL316" s="606">
        <v>1.5109999999999999</v>
      </c>
      <c r="AN316" s="59"/>
      <c r="AO316" s="55"/>
      <c r="AP316" s="56"/>
      <c r="AS316" s="59"/>
      <c r="AT316" s="55"/>
      <c r="AU316" s="56"/>
      <c r="AV316" s="56"/>
      <c r="AW316" s="56"/>
    </row>
    <row r="317" spans="1:51" ht="14.25" customHeight="1" x14ac:dyDescent="0.15">
      <c r="A317" s="184" t="s">
        <v>193</v>
      </c>
      <c r="B317" s="1998" t="s">
        <v>94</v>
      </c>
      <c r="C317" s="607">
        <v>1037.229</v>
      </c>
      <c r="D317" s="608">
        <v>1421.71</v>
      </c>
      <c r="E317" s="609">
        <v>958.25599999999997</v>
      </c>
      <c r="F317" s="610">
        <v>923.53899999999999</v>
      </c>
      <c r="G317" s="608">
        <v>908.69200000000001</v>
      </c>
      <c r="H317" s="251">
        <v>873.37900000000002</v>
      </c>
      <c r="I317" s="611">
        <v>940.78700000000003</v>
      </c>
      <c r="J317" s="608">
        <v>823.452</v>
      </c>
      <c r="K317" s="609">
        <v>1106.655</v>
      </c>
      <c r="L317" s="611">
        <v>872.56899999999996</v>
      </c>
      <c r="M317" s="612">
        <v>916.27</v>
      </c>
      <c r="N317" s="609">
        <v>954.75599999999997</v>
      </c>
      <c r="O317" s="194">
        <v>916.23299999999995</v>
      </c>
      <c r="P317" s="608">
        <v>991.32100000000003</v>
      </c>
      <c r="Q317" s="613">
        <v>959.91099999999994</v>
      </c>
      <c r="R317" s="610">
        <v>857.96799999999996</v>
      </c>
      <c r="S317" s="608">
        <v>967.68600000000004</v>
      </c>
      <c r="T317" s="609">
        <v>896.22199999999998</v>
      </c>
      <c r="U317" s="610">
        <v>898.41899999999998</v>
      </c>
      <c r="V317" s="554">
        <v>870.649</v>
      </c>
      <c r="W317" s="614">
        <v>1024.0440000000001</v>
      </c>
      <c r="X317" s="610">
        <v>315.642</v>
      </c>
      <c r="Y317" s="612">
        <v>425.887</v>
      </c>
      <c r="Z317" s="613">
        <v>569.95000000000005</v>
      </c>
      <c r="AA317" s="610">
        <v>408.96300000000002</v>
      </c>
      <c r="AB317" s="608">
        <v>426.35700000000003</v>
      </c>
      <c r="AC317" s="609">
        <v>576.428</v>
      </c>
      <c r="AD317" s="611">
        <v>918.12</v>
      </c>
      <c r="AE317" s="612">
        <v>676.18299999999999</v>
      </c>
      <c r="AF317" s="609">
        <v>838.11800000000005</v>
      </c>
      <c r="AG317" s="611">
        <v>822.35</v>
      </c>
      <c r="AH317" s="608">
        <v>838.11800000000005</v>
      </c>
      <c r="AI317" s="609">
        <v>371.01299999999998</v>
      </c>
      <c r="AJ317" s="611">
        <v>398.41199999999998</v>
      </c>
      <c r="AK317" s="608">
        <v>355.14699999999999</v>
      </c>
      <c r="AL317" s="615">
        <v>595.13400000000001</v>
      </c>
      <c r="AO317" s="59"/>
      <c r="AQ317" s="56"/>
      <c r="AS317" s="59"/>
      <c r="AT317" s="55"/>
      <c r="AU317" s="56"/>
      <c r="AV317" s="56"/>
      <c r="AW317" s="56"/>
      <c r="AX317" s="61"/>
      <c r="AY317" s="61"/>
    </row>
    <row r="318" spans="1:51" ht="14.25" customHeight="1" x14ac:dyDescent="0.15">
      <c r="A318" s="186" t="s">
        <v>193</v>
      </c>
      <c r="B318" s="2000" t="s">
        <v>96</v>
      </c>
      <c r="C318" s="616">
        <v>508</v>
      </c>
      <c r="D318" s="617">
        <v>727</v>
      </c>
      <c r="E318" s="618">
        <v>568</v>
      </c>
      <c r="F318" s="619">
        <v>572</v>
      </c>
      <c r="G318" s="617">
        <v>563</v>
      </c>
      <c r="H318" s="187">
        <v>581</v>
      </c>
      <c r="I318" s="262">
        <v>558</v>
      </c>
      <c r="J318" s="617">
        <v>568</v>
      </c>
      <c r="K318" s="618">
        <v>554</v>
      </c>
      <c r="L318" s="262">
        <v>534</v>
      </c>
      <c r="M318" s="617">
        <v>534</v>
      </c>
      <c r="N318" s="618">
        <v>544</v>
      </c>
      <c r="O318" s="262">
        <v>578</v>
      </c>
      <c r="P318" s="617">
        <v>536</v>
      </c>
      <c r="Q318" s="621">
        <v>553</v>
      </c>
      <c r="R318" s="262">
        <v>550</v>
      </c>
      <c r="S318" s="617">
        <v>557</v>
      </c>
      <c r="T318" s="618">
        <v>562</v>
      </c>
      <c r="U318" s="619">
        <v>565</v>
      </c>
      <c r="V318" s="199">
        <v>571</v>
      </c>
      <c r="W318" s="621">
        <v>554</v>
      </c>
      <c r="X318" s="619">
        <v>377</v>
      </c>
      <c r="Y318" s="620">
        <v>393</v>
      </c>
      <c r="Z318" s="621">
        <v>372</v>
      </c>
      <c r="AA318" s="619">
        <v>392</v>
      </c>
      <c r="AB318" s="617">
        <v>442</v>
      </c>
      <c r="AC318" s="618">
        <v>468</v>
      </c>
      <c r="AD318" s="262">
        <v>414</v>
      </c>
      <c r="AE318" s="620">
        <v>361</v>
      </c>
      <c r="AF318" s="618">
        <v>330</v>
      </c>
      <c r="AG318" s="262">
        <v>259</v>
      </c>
      <c r="AH318" s="617">
        <v>330</v>
      </c>
      <c r="AI318" s="618">
        <v>349</v>
      </c>
      <c r="AJ318" s="262">
        <v>335</v>
      </c>
      <c r="AK318" s="617">
        <v>391</v>
      </c>
      <c r="AL318" s="622">
        <v>394</v>
      </c>
      <c r="AN318" s="59"/>
      <c r="AO318" s="59"/>
      <c r="AR318" s="56"/>
      <c r="AS318" s="2044"/>
      <c r="AT318" s="55"/>
      <c r="AU318" s="56"/>
      <c r="AV318" s="56"/>
      <c r="AW318" s="56"/>
      <c r="AX318" s="61"/>
      <c r="AY318" s="61"/>
    </row>
    <row r="319" spans="1:51" ht="14.25" customHeight="1" x14ac:dyDescent="0.15">
      <c r="A319" s="250" t="s">
        <v>63</v>
      </c>
      <c r="B319" s="1997" t="s">
        <v>93</v>
      </c>
      <c r="C319" s="598">
        <v>3.456</v>
      </c>
      <c r="D319" s="599">
        <v>3.714</v>
      </c>
      <c r="E319" s="600">
        <v>4.056</v>
      </c>
      <c r="F319" s="601">
        <v>3.585</v>
      </c>
      <c r="G319" s="599">
        <v>3.944</v>
      </c>
      <c r="H319" s="191">
        <v>4.048</v>
      </c>
      <c r="I319" s="602">
        <v>3.7229999999999999</v>
      </c>
      <c r="J319" s="599">
        <v>3.5550000000000002</v>
      </c>
      <c r="K319" s="600">
        <v>4.5709999999999997</v>
      </c>
      <c r="L319" s="602">
        <v>3.32</v>
      </c>
      <c r="M319" s="603">
        <v>3.1030000000000002</v>
      </c>
      <c r="N319" s="600">
        <v>2.93</v>
      </c>
      <c r="O319" s="602">
        <v>2.7130000000000001</v>
      </c>
      <c r="P319" s="599">
        <v>2.9630000000000001</v>
      </c>
      <c r="Q319" s="604">
        <v>3.1640000000000001</v>
      </c>
      <c r="R319" s="601">
        <v>2.899</v>
      </c>
      <c r="S319" s="599">
        <v>3.605</v>
      </c>
      <c r="T319" s="600">
        <v>3.0529999999999999</v>
      </c>
      <c r="U319" s="601">
        <v>3.4180000000000001</v>
      </c>
      <c r="V319" s="553">
        <v>3.3279999999999998</v>
      </c>
      <c r="W319" s="605">
        <v>3.843</v>
      </c>
      <c r="X319" s="601">
        <v>3.0910000000000002</v>
      </c>
      <c r="Y319" s="603">
        <v>4.55</v>
      </c>
      <c r="Z319" s="604">
        <v>3.8559999999999999</v>
      </c>
      <c r="AA319" s="601">
        <v>3.4060000000000001</v>
      </c>
      <c r="AB319" s="603">
        <v>3.5990000000000002</v>
      </c>
      <c r="AC319" s="600">
        <v>3.323</v>
      </c>
      <c r="AD319" s="602">
        <v>3.0270000000000001</v>
      </c>
      <c r="AE319" s="603">
        <v>2.4780000000000002</v>
      </c>
      <c r="AF319" s="600">
        <v>2.6850000000000001</v>
      </c>
      <c r="AG319" s="602">
        <v>2.8220000000000001</v>
      </c>
      <c r="AH319" s="599">
        <v>2.6850000000000001</v>
      </c>
      <c r="AI319" s="600">
        <v>3.0619999999999998</v>
      </c>
      <c r="AJ319" s="602">
        <v>2.4969999999999999</v>
      </c>
      <c r="AK319" s="599">
        <v>2.5449999999999999</v>
      </c>
      <c r="AL319" s="606">
        <v>3.2970000000000002</v>
      </c>
      <c r="AN319" s="59"/>
      <c r="AO319" s="55"/>
      <c r="AP319" s="56"/>
      <c r="AS319" s="59"/>
      <c r="AT319" s="55"/>
      <c r="AU319" s="56"/>
      <c r="AV319" s="56"/>
      <c r="AW319" s="56"/>
    </row>
    <row r="320" spans="1:51" ht="14.25" customHeight="1" x14ac:dyDescent="0.15">
      <c r="A320" s="184" t="s">
        <v>194</v>
      </c>
      <c r="B320" s="1998" t="s">
        <v>94</v>
      </c>
      <c r="C320" s="607">
        <v>10387.084000000001</v>
      </c>
      <c r="D320" s="608">
        <v>7218.3040000000001</v>
      </c>
      <c r="E320" s="609">
        <v>7197.5770000000002</v>
      </c>
      <c r="F320" s="610">
        <v>6747.88</v>
      </c>
      <c r="G320" s="608">
        <v>6651.759</v>
      </c>
      <c r="H320" s="251">
        <v>6557.9040000000005</v>
      </c>
      <c r="I320" s="611">
        <v>5770.3580000000002</v>
      </c>
      <c r="J320" s="608">
        <v>5141.3450000000003</v>
      </c>
      <c r="K320" s="609">
        <v>6371.6549999999997</v>
      </c>
      <c r="L320" s="611">
        <v>4459.9859999999999</v>
      </c>
      <c r="M320" s="612">
        <v>3943.172</v>
      </c>
      <c r="N320" s="609">
        <v>3395.4549999999999</v>
      </c>
      <c r="O320" s="194">
        <v>3788.2930000000001</v>
      </c>
      <c r="P320" s="608">
        <v>4028.9830000000002</v>
      </c>
      <c r="Q320" s="613">
        <v>4474.2299999999996</v>
      </c>
      <c r="R320" s="610">
        <v>5291.4260000000004</v>
      </c>
      <c r="S320" s="608">
        <v>7646.433</v>
      </c>
      <c r="T320" s="609">
        <v>8472.5030000000006</v>
      </c>
      <c r="U320" s="610">
        <v>9765.4459999999999</v>
      </c>
      <c r="V320" s="554">
        <v>10500.938</v>
      </c>
      <c r="W320" s="614">
        <v>18155.280999999999</v>
      </c>
      <c r="X320" s="610">
        <v>14736.865</v>
      </c>
      <c r="Y320" s="612">
        <v>15047.875</v>
      </c>
      <c r="Z320" s="613">
        <v>8321.9809999999998</v>
      </c>
      <c r="AA320" s="610">
        <v>8717.98</v>
      </c>
      <c r="AB320" s="608">
        <v>10551.014999999999</v>
      </c>
      <c r="AC320" s="609">
        <v>10249.069</v>
      </c>
      <c r="AD320" s="611">
        <v>7760.2849999999999</v>
      </c>
      <c r="AE320" s="612">
        <v>5557.7629999999999</v>
      </c>
      <c r="AF320" s="609">
        <v>5777.7560000000003</v>
      </c>
      <c r="AG320" s="611">
        <v>5728.8689999999997</v>
      </c>
      <c r="AH320" s="608">
        <v>5777.7560000000003</v>
      </c>
      <c r="AI320" s="609">
        <v>4935.3059999999996</v>
      </c>
      <c r="AJ320" s="611">
        <v>4210.0079999999998</v>
      </c>
      <c r="AK320" s="608">
        <v>4982.9970000000003</v>
      </c>
      <c r="AL320" s="615">
        <v>13422.304</v>
      </c>
      <c r="AN320" s="59"/>
      <c r="AQ320" s="56"/>
      <c r="AS320" s="59"/>
      <c r="AT320" s="55"/>
      <c r="AU320" s="56"/>
      <c r="AV320" s="56"/>
      <c r="AW320" s="56"/>
      <c r="AX320" s="61"/>
      <c r="AY320" s="61"/>
    </row>
    <row r="321" spans="1:60" ht="14.25" customHeight="1" x14ac:dyDescent="0.15">
      <c r="A321" s="186" t="s">
        <v>194</v>
      </c>
      <c r="B321" s="2000" t="s">
        <v>96</v>
      </c>
      <c r="C321" s="616">
        <v>3006</v>
      </c>
      <c r="D321" s="617">
        <v>1944</v>
      </c>
      <c r="E321" s="618">
        <v>1775</v>
      </c>
      <c r="F321" s="619">
        <v>1882</v>
      </c>
      <c r="G321" s="617">
        <v>1687</v>
      </c>
      <c r="H321" s="187">
        <v>1620</v>
      </c>
      <c r="I321" s="262">
        <v>1550</v>
      </c>
      <c r="J321" s="617">
        <v>1446</v>
      </c>
      <c r="K321" s="618">
        <v>1394</v>
      </c>
      <c r="L321" s="262">
        <v>1343</v>
      </c>
      <c r="M321" s="617">
        <v>1271</v>
      </c>
      <c r="N321" s="618">
        <v>1159</v>
      </c>
      <c r="O321" s="262">
        <v>1396</v>
      </c>
      <c r="P321" s="617">
        <v>1360</v>
      </c>
      <c r="Q321" s="621">
        <v>1414</v>
      </c>
      <c r="R321" s="262">
        <v>1825</v>
      </c>
      <c r="S321" s="617">
        <v>2121</v>
      </c>
      <c r="T321" s="618">
        <v>2775</v>
      </c>
      <c r="U321" s="619">
        <v>2857</v>
      </c>
      <c r="V321" s="199">
        <v>3155</v>
      </c>
      <c r="W321" s="621">
        <v>4724</v>
      </c>
      <c r="X321" s="619">
        <v>4768</v>
      </c>
      <c r="Y321" s="620">
        <v>3307</v>
      </c>
      <c r="Z321" s="621">
        <v>2158</v>
      </c>
      <c r="AA321" s="619">
        <v>2560</v>
      </c>
      <c r="AB321" s="617">
        <v>2932</v>
      </c>
      <c r="AC321" s="618">
        <v>3084</v>
      </c>
      <c r="AD321" s="262">
        <v>2564</v>
      </c>
      <c r="AE321" s="620">
        <v>2243</v>
      </c>
      <c r="AF321" s="618">
        <v>2152</v>
      </c>
      <c r="AG321" s="262">
        <v>2030</v>
      </c>
      <c r="AH321" s="617">
        <v>2152</v>
      </c>
      <c r="AI321" s="618">
        <v>1612</v>
      </c>
      <c r="AJ321" s="262">
        <v>1686</v>
      </c>
      <c r="AK321" s="617">
        <v>1958</v>
      </c>
      <c r="AL321" s="622">
        <v>4071</v>
      </c>
      <c r="AN321" s="59"/>
      <c r="AR321" s="56"/>
      <c r="AS321" s="2044"/>
      <c r="AT321" s="55"/>
      <c r="AU321" s="56"/>
      <c r="AV321" s="56"/>
      <c r="AW321" s="56"/>
      <c r="AX321" s="61"/>
      <c r="AY321" s="61"/>
    </row>
    <row r="322" spans="1:60" ht="14.25" customHeight="1" x14ac:dyDescent="0.15">
      <c r="A322" s="250" t="s">
        <v>137</v>
      </c>
      <c r="B322" s="1997" t="s">
        <v>93</v>
      </c>
      <c r="C322" s="598">
        <v>8.8130000000000006</v>
      </c>
      <c r="D322" s="599">
        <v>12.769</v>
      </c>
      <c r="E322" s="600">
        <v>15.032999999999999</v>
      </c>
      <c r="F322" s="601">
        <v>13.516999999999999</v>
      </c>
      <c r="G322" s="599">
        <v>13.771000000000001</v>
      </c>
      <c r="H322" s="191">
        <v>12.805</v>
      </c>
      <c r="I322" s="602">
        <v>13.289</v>
      </c>
      <c r="J322" s="599">
        <v>13.180999999999999</v>
      </c>
      <c r="K322" s="600">
        <v>15.115</v>
      </c>
      <c r="L322" s="602">
        <v>11.486000000000001</v>
      </c>
      <c r="M322" s="603">
        <v>12.018000000000001</v>
      </c>
      <c r="N322" s="600">
        <v>12.682</v>
      </c>
      <c r="O322" s="602">
        <v>10.93</v>
      </c>
      <c r="P322" s="599">
        <v>11.451000000000001</v>
      </c>
      <c r="Q322" s="604">
        <v>13.904999999999999</v>
      </c>
      <c r="R322" s="601">
        <v>12.93</v>
      </c>
      <c r="S322" s="599">
        <v>15.112</v>
      </c>
      <c r="T322" s="600">
        <v>13.335000000000001</v>
      </c>
      <c r="U322" s="601">
        <v>13.78</v>
      </c>
      <c r="V322" s="553">
        <v>13.765000000000001</v>
      </c>
      <c r="W322" s="605">
        <v>15.244999999999999</v>
      </c>
      <c r="X322" s="601">
        <v>11.4</v>
      </c>
      <c r="Y322" s="603">
        <v>11.971</v>
      </c>
      <c r="Z322" s="604">
        <v>13.504</v>
      </c>
      <c r="AA322" s="601">
        <v>13.266</v>
      </c>
      <c r="AB322" s="603">
        <v>13.42</v>
      </c>
      <c r="AC322" s="600">
        <v>12.66</v>
      </c>
      <c r="AD322" s="602">
        <v>13.268000000000001</v>
      </c>
      <c r="AE322" s="603">
        <v>12.359</v>
      </c>
      <c r="AF322" s="600">
        <v>14.946</v>
      </c>
      <c r="AG322" s="602">
        <v>14.183</v>
      </c>
      <c r="AH322" s="599">
        <v>14.946</v>
      </c>
      <c r="AI322" s="600">
        <v>13.81</v>
      </c>
      <c r="AJ322" s="602">
        <v>13.808999999999999</v>
      </c>
      <c r="AK322" s="599">
        <v>13.997</v>
      </c>
      <c r="AL322" s="606">
        <v>14.351000000000001</v>
      </c>
      <c r="AM322" s="20"/>
      <c r="AN322" s="59"/>
      <c r="AO322" s="55"/>
      <c r="AP322" s="56"/>
      <c r="AS322" s="59"/>
      <c r="AT322" s="55"/>
      <c r="AU322" s="56"/>
      <c r="AV322" s="56"/>
      <c r="AW322" s="56"/>
      <c r="AX322" s="61"/>
      <c r="AY322" s="61"/>
    </row>
    <row r="323" spans="1:60" ht="14.25" customHeight="1" x14ac:dyDescent="0.15">
      <c r="A323" s="184" t="s">
        <v>195</v>
      </c>
      <c r="B323" s="2003" t="s">
        <v>94</v>
      </c>
      <c r="C323" s="607">
        <v>8424.2720000000008</v>
      </c>
      <c r="D323" s="642">
        <v>11480.450999999999</v>
      </c>
      <c r="E323" s="643">
        <v>13033.272999999999</v>
      </c>
      <c r="F323" s="610">
        <v>11566.014999999999</v>
      </c>
      <c r="G323" s="608">
        <v>11815.397000000001</v>
      </c>
      <c r="H323" s="251">
        <v>10711.436</v>
      </c>
      <c r="I323" s="611">
        <v>11015.893</v>
      </c>
      <c r="J323" s="608">
        <v>11006.164000000001</v>
      </c>
      <c r="K323" s="609">
        <v>12698.305</v>
      </c>
      <c r="L323" s="611">
        <v>9403.24</v>
      </c>
      <c r="M323" s="612">
        <v>9684.01</v>
      </c>
      <c r="N323" s="609">
        <v>10631.575000000001</v>
      </c>
      <c r="O323" s="194">
        <v>9530.0540000000001</v>
      </c>
      <c r="P323" s="608">
        <v>9918.1290000000008</v>
      </c>
      <c r="Q323" s="613">
        <v>11503.178</v>
      </c>
      <c r="R323" s="610">
        <v>10451.061</v>
      </c>
      <c r="S323" s="608">
        <v>11380.825000000001</v>
      </c>
      <c r="T323" s="609">
        <v>9924.1360000000004</v>
      </c>
      <c r="U323" s="610">
        <v>9799.0130000000008</v>
      </c>
      <c r="V323" s="554">
        <v>9974.9079999999994</v>
      </c>
      <c r="W323" s="614">
        <v>11020.17</v>
      </c>
      <c r="X323" s="610">
        <v>8152.1850000000004</v>
      </c>
      <c r="Y323" s="612">
        <v>8860.2160000000003</v>
      </c>
      <c r="Z323" s="613">
        <v>9768.4419999999991</v>
      </c>
      <c r="AA323" s="610">
        <v>9765.4719999999998</v>
      </c>
      <c r="AB323" s="608">
        <v>10340.815000000001</v>
      </c>
      <c r="AC323" s="609">
        <v>10119.566000000001</v>
      </c>
      <c r="AD323" s="611">
        <v>11519.994000000001</v>
      </c>
      <c r="AE323" s="612">
        <v>11274</v>
      </c>
      <c r="AF323" s="609">
        <v>13773.556</v>
      </c>
      <c r="AG323" s="611">
        <v>12948.593000000001</v>
      </c>
      <c r="AH323" s="608">
        <v>13773.556</v>
      </c>
      <c r="AI323" s="609">
        <v>12647.668</v>
      </c>
      <c r="AJ323" s="611">
        <v>13256.841</v>
      </c>
      <c r="AK323" s="608">
        <v>14509.226000000001</v>
      </c>
      <c r="AL323" s="615">
        <v>16792.901999999998</v>
      </c>
      <c r="AM323" s="20"/>
      <c r="AQ323" s="56"/>
      <c r="AS323" s="59"/>
      <c r="AT323" s="55"/>
      <c r="AU323" s="56"/>
      <c r="AV323" s="56"/>
      <c r="AW323" s="56"/>
      <c r="AX323" s="59"/>
      <c r="AY323" s="59"/>
      <c r="BA323" s="252"/>
      <c r="BB323" s="5"/>
      <c r="BC323" s="5"/>
      <c r="BD323" s="252"/>
    </row>
    <row r="324" spans="1:60" ht="14.25" customHeight="1" thickBot="1" x14ac:dyDescent="0.2">
      <c r="A324" s="184" t="s">
        <v>195</v>
      </c>
      <c r="B324" s="2009" t="s">
        <v>96</v>
      </c>
      <c r="C324" s="654">
        <v>956</v>
      </c>
      <c r="D324" s="655">
        <v>899</v>
      </c>
      <c r="E324" s="656">
        <v>867</v>
      </c>
      <c r="F324" s="657">
        <v>856</v>
      </c>
      <c r="G324" s="655">
        <v>858</v>
      </c>
      <c r="H324" s="263">
        <v>837</v>
      </c>
      <c r="I324" s="658">
        <v>829</v>
      </c>
      <c r="J324" s="655">
        <v>835</v>
      </c>
      <c r="K324" s="656">
        <v>840</v>
      </c>
      <c r="L324" s="658">
        <v>819</v>
      </c>
      <c r="M324" s="655">
        <v>806</v>
      </c>
      <c r="N324" s="656">
        <v>838</v>
      </c>
      <c r="O324" s="658">
        <v>872</v>
      </c>
      <c r="P324" s="655">
        <v>866</v>
      </c>
      <c r="Q324" s="659">
        <v>827</v>
      </c>
      <c r="R324" s="658">
        <v>808</v>
      </c>
      <c r="S324" s="655">
        <v>753</v>
      </c>
      <c r="T324" s="656">
        <v>744</v>
      </c>
      <c r="U324" s="657">
        <v>711</v>
      </c>
      <c r="V324" s="660">
        <v>725</v>
      </c>
      <c r="W324" s="659">
        <v>723</v>
      </c>
      <c r="X324" s="657">
        <v>715</v>
      </c>
      <c r="Y324" s="661">
        <v>740</v>
      </c>
      <c r="Z324" s="659">
        <v>723</v>
      </c>
      <c r="AA324" s="657">
        <v>736</v>
      </c>
      <c r="AB324" s="655">
        <v>771</v>
      </c>
      <c r="AC324" s="656">
        <v>799</v>
      </c>
      <c r="AD324" s="658">
        <v>868</v>
      </c>
      <c r="AE324" s="661">
        <v>912</v>
      </c>
      <c r="AF324" s="656">
        <v>922</v>
      </c>
      <c r="AG324" s="658">
        <v>913</v>
      </c>
      <c r="AH324" s="655">
        <v>922</v>
      </c>
      <c r="AI324" s="656">
        <v>916</v>
      </c>
      <c r="AJ324" s="658">
        <v>960</v>
      </c>
      <c r="AK324" s="655">
        <v>1037</v>
      </c>
      <c r="AL324" s="662">
        <v>1170</v>
      </c>
      <c r="AM324" s="20"/>
      <c r="AR324" s="56"/>
      <c r="AS324" s="2044"/>
      <c r="AT324" s="55"/>
      <c r="AU324" s="56"/>
      <c r="AV324" s="56"/>
      <c r="AW324" s="56"/>
      <c r="AX324" s="59"/>
      <c r="AY324" s="59"/>
      <c r="BA324" s="252"/>
      <c r="BB324" s="5"/>
      <c r="BC324" s="5"/>
      <c r="BD324" s="5"/>
    </row>
    <row r="325" spans="1:60" s="20" customFormat="1" ht="14.25" customHeight="1" x14ac:dyDescent="0.15">
      <c r="A325" s="2046" t="s">
        <v>196</v>
      </c>
      <c r="B325" s="1994" t="s">
        <v>281</v>
      </c>
      <c r="C325" s="203">
        <v>89.769000000000005</v>
      </c>
      <c r="D325" s="204">
        <v>97.135000000000005</v>
      </c>
      <c r="E325" s="205">
        <v>120.417</v>
      </c>
      <c r="F325" s="206">
        <v>163.733</v>
      </c>
      <c r="G325" s="204">
        <v>191.58799999999999</v>
      </c>
      <c r="H325" s="205">
        <v>185.65799999999999</v>
      </c>
      <c r="I325" s="206">
        <v>194.553</v>
      </c>
      <c r="J325" s="204">
        <v>178.38499999999999</v>
      </c>
      <c r="K325" s="205">
        <v>266.85700000000003</v>
      </c>
      <c r="L325" s="206">
        <v>234.684</v>
      </c>
      <c r="M325" s="204">
        <v>288.83999999999997</v>
      </c>
      <c r="N325" s="205">
        <v>418.089</v>
      </c>
      <c r="O325" s="206">
        <v>637.61599999999999</v>
      </c>
      <c r="P325" s="204">
        <v>931.72199999999998</v>
      </c>
      <c r="Q325" s="208">
        <v>1296.953</v>
      </c>
      <c r="R325" s="206">
        <v>1443.3330000000001</v>
      </c>
      <c r="S325" s="207">
        <v>1954.165</v>
      </c>
      <c r="T325" s="208">
        <v>1234.261</v>
      </c>
      <c r="U325" s="209">
        <v>725.78200000000004</v>
      </c>
      <c r="V325" s="207">
        <v>618.75</v>
      </c>
      <c r="W325" s="208">
        <v>303.59199999999998</v>
      </c>
      <c r="X325" s="209">
        <v>787.84</v>
      </c>
      <c r="Y325" s="210">
        <v>571.69000000000005</v>
      </c>
      <c r="Z325" s="208">
        <v>384.54599999999999</v>
      </c>
      <c r="AA325" s="209">
        <v>627.35900000000004</v>
      </c>
      <c r="AB325" s="210">
        <v>492.017</v>
      </c>
      <c r="AC325" s="205">
        <v>411.887</v>
      </c>
      <c r="AD325" s="206">
        <v>392.85199999999998</v>
      </c>
      <c r="AE325" s="210">
        <v>232.55600000000001</v>
      </c>
      <c r="AF325" s="205">
        <v>171.166</v>
      </c>
      <c r="AG325" s="206">
        <v>83.167000000000002</v>
      </c>
      <c r="AH325" s="204">
        <v>171.166</v>
      </c>
      <c r="AI325" s="205">
        <v>55.597999999999999</v>
      </c>
      <c r="AJ325" s="206">
        <v>55.29</v>
      </c>
      <c r="AK325" s="204">
        <v>69.974999999999994</v>
      </c>
      <c r="AL325" s="211">
        <v>107.072</v>
      </c>
      <c r="AM325" s="2"/>
      <c r="AN325" s="2"/>
      <c r="AQ325" s="59"/>
      <c r="AR325" s="59"/>
      <c r="AS325" s="59"/>
      <c r="AT325" s="55"/>
      <c r="AU325" s="56"/>
      <c r="AV325" s="56"/>
      <c r="AW325" s="56"/>
      <c r="AX325" s="59"/>
      <c r="AY325" s="59"/>
      <c r="AZ325" s="2"/>
      <c r="BA325" s="2"/>
      <c r="BB325" s="5"/>
      <c r="BC325" s="5"/>
      <c r="BD325" s="252"/>
      <c r="BE325" s="2"/>
      <c r="BF325" s="2"/>
      <c r="BG325" s="2"/>
      <c r="BH325" s="2"/>
    </row>
    <row r="326" spans="1:60" s="20" customFormat="1" ht="14.25" customHeight="1" x14ac:dyDescent="0.15">
      <c r="A326" s="2047" t="s">
        <v>138</v>
      </c>
      <c r="B326" s="1995" t="s">
        <v>282</v>
      </c>
      <c r="C326" s="132">
        <v>153554.63800000001</v>
      </c>
      <c r="D326" s="133">
        <v>154964.51699999999</v>
      </c>
      <c r="E326" s="134">
        <v>189526.356</v>
      </c>
      <c r="F326" s="135">
        <v>248781.96</v>
      </c>
      <c r="G326" s="133">
        <v>241354.42600000001</v>
      </c>
      <c r="H326" s="134">
        <v>213241.53400000001</v>
      </c>
      <c r="I326" s="135">
        <v>221842.345</v>
      </c>
      <c r="J326" s="133">
        <v>200706.39499999999</v>
      </c>
      <c r="K326" s="134">
        <v>282557.16399999999</v>
      </c>
      <c r="L326" s="135">
        <v>224851.03700000001</v>
      </c>
      <c r="M326" s="133">
        <v>229571.639</v>
      </c>
      <c r="N326" s="134">
        <v>275606.62900000002</v>
      </c>
      <c r="O326" s="135">
        <v>356915.86499999999</v>
      </c>
      <c r="P326" s="133">
        <v>456007.80499999999</v>
      </c>
      <c r="Q326" s="137">
        <v>557364.23</v>
      </c>
      <c r="R326" s="135">
        <v>574755.875</v>
      </c>
      <c r="S326" s="136">
        <v>720923.12300000002</v>
      </c>
      <c r="T326" s="137">
        <v>409991.23100000003</v>
      </c>
      <c r="U326" s="138">
        <v>184925.72899999999</v>
      </c>
      <c r="V326" s="136">
        <v>130669.84600000001</v>
      </c>
      <c r="W326" s="137">
        <v>85783.615999999995</v>
      </c>
      <c r="X326" s="138">
        <v>347328.223</v>
      </c>
      <c r="Y326" s="139">
        <v>257810.98499999999</v>
      </c>
      <c r="Z326" s="137">
        <v>199586.80300000001</v>
      </c>
      <c r="AA326" s="138">
        <v>340105.31900000002</v>
      </c>
      <c r="AB326" s="139">
        <v>242406.17</v>
      </c>
      <c r="AC326" s="134">
        <v>204466.77100000001</v>
      </c>
      <c r="AD326" s="135">
        <v>203152.576</v>
      </c>
      <c r="AE326" s="139">
        <v>118814.71799999999</v>
      </c>
      <c r="AF326" s="134">
        <v>98570.112999999998</v>
      </c>
      <c r="AG326" s="135">
        <v>58055.663999999997</v>
      </c>
      <c r="AH326" s="133">
        <v>98570.112999999998</v>
      </c>
      <c r="AI326" s="134">
        <v>66520.812999999995</v>
      </c>
      <c r="AJ326" s="135">
        <v>85761.092000000004</v>
      </c>
      <c r="AK326" s="133">
        <v>130032.928</v>
      </c>
      <c r="AL326" s="140">
        <v>209155.16</v>
      </c>
      <c r="AM326" s="2"/>
      <c r="AN326" s="2"/>
      <c r="AR326" s="59"/>
      <c r="AS326" s="59"/>
      <c r="AT326" s="55"/>
      <c r="AU326" s="56"/>
      <c r="AV326" s="56"/>
      <c r="AW326" s="56"/>
      <c r="AX326" s="59"/>
      <c r="AY326" s="59"/>
      <c r="AZ326" s="2"/>
      <c r="BA326" s="252"/>
      <c r="BB326" s="5"/>
      <c r="BC326" s="59"/>
      <c r="BD326" s="59"/>
      <c r="BE326" s="2"/>
      <c r="BF326" s="2"/>
      <c r="BG326" s="2"/>
      <c r="BH326" s="2"/>
    </row>
    <row r="327" spans="1:60" s="20" customFormat="1" ht="14.25" customHeight="1" x14ac:dyDescent="0.15">
      <c r="A327" s="2048" t="s">
        <v>138</v>
      </c>
      <c r="B327" s="2049" t="s">
        <v>110</v>
      </c>
      <c r="C327" s="2014">
        <v>1711</v>
      </c>
      <c r="D327" s="2015">
        <v>1595</v>
      </c>
      <c r="E327" s="2016">
        <v>1574</v>
      </c>
      <c r="F327" s="2017">
        <v>1519</v>
      </c>
      <c r="G327" s="2015">
        <v>1260</v>
      </c>
      <c r="H327" s="2016">
        <v>1149</v>
      </c>
      <c r="I327" s="2017">
        <v>1140</v>
      </c>
      <c r="J327" s="2015">
        <v>1125</v>
      </c>
      <c r="K327" s="2016">
        <v>1059</v>
      </c>
      <c r="L327" s="2017">
        <v>958</v>
      </c>
      <c r="M327" s="2015">
        <v>795</v>
      </c>
      <c r="N327" s="2016">
        <v>659</v>
      </c>
      <c r="O327" s="2017">
        <v>560</v>
      </c>
      <c r="P327" s="2015">
        <v>489</v>
      </c>
      <c r="Q327" s="2021">
        <v>430</v>
      </c>
      <c r="R327" s="2017">
        <v>398</v>
      </c>
      <c r="S327" s="2018">
        <v>369</v>
      </c>
      <c r="T327" s="2021">
        <v>332</v>
      </c>
      <c r="U327" s="2020">
        <v>255</v>
      </c>
      <c r="V327" s="2018">
        <v>211</v>
      </c>
      <c r="W327" s="2021">
        <v>283</v>
      </c>
      <c r="X327" s="2020">
        <v>441</v>
      </c>
      <c r="Y327" s="2022">
        <v>451</v>
      </c>
      <c r="Z327" s="2021">
        <v>519</v>
      </c>
      <c r="AA327" s="2020">
        <v>542</v>
      </c>
      <c r="AB327" s="2022">
        <v>493</v>
      </c>
      <c r="AC327" s="2016">
        <v>496</v>
      </c>
      <c r="AD327" s="2017">
        <v>517</v>
      </c>
      <c r="AE327" s="2022">
        <v>511</v>
      </c>
      <c r="AF327" s="2016">
        <v>576</v>
      </c>
      <c r="AG327" s="2017">
        <v>698</v>
      </c>
      <c r="AH327" s="2015">
        <v>576</v>
      </c>
      <c r="AI327" s="2016">
        <v>1196</v>
      </c>
      <c r="AJ327" s="2017">
        <v>1551</v>
      </c>
      <c r="AK327" s="2015">
        <v>1858</v>
      </c>
      <c r="AL327" s="2023">
        <v>1953</v>
      </c>
      <c r="AM327" s="2"/>
      <c r="AN327" s="2"/>
      <c r="AS327" s="2044"/>
      <c r="AT327" s="61"/>
      <c r="AU327" s="2"/>
      <c r="AV327" s="2"/>
      <c r="AW327" s="2"/>
      <c r="AX327" s="2"/>
    </row>
    <row r="328" spans="1:60" ht="14.25" customHeight="1" x14ac:dyDescent="0.15">
      <c r="A328" s="250" t="s">
        <v>141</v>
      </c>
      <c r="B328" s="1997" t="s">
        <v>93</v>
      </c>
      <c r="C328" s="598">
        <v>0.52</v>
      </c>
      <c r="D328" s="637">
        <v>0.84</v>
      </c>
      <c r="E328" s="600">
        <v>1.355</v>
      </c>
      <c r="F328" s="602">
        <v>0</v>
      </c>
      <c r="G328" s="599">
        <v>0</v>
      </c>
      <c r="H328" s="663">
        <v>0</v>
      </c>
      <c r="I328" s="602">
        <v>0</v>
      </c>
      <c r="J328" s="599">
        <v>0</v>
      </c>
      <c r="K328" s="663">
        <v>0</v>
      </c>
      <c r="L328" s="602">
        <v>0</v>
      </c>
      <c r="M328" s="599">
        <v>0</v>
      </c>
      <c r="N328" s="663">
        <v>0</v>
      </c>
      <c r="O328" s="602">
        <v>0</v>
      </c>
      <c r="P328" s="599">
        <v>0</v>
      </c>
      <c r="Q328" s="600">
        <v>0</v>
      </c>
      <c r="R328" s="602">
        <v>0</v>
      </c>
      <c r="S328" s="599">
        <v>0</v>
      </c>
      <c r="T328" s="600">
        <v>0</v>
      </c>
      <c r="U328" s="601">
        <v>0.28999999999999998</v>
      </c>
      <c r="V328" s="553">
        <v>37.369999999999997</v>
      </c>
      <c r="W328" s="604">
        <v>51.15</v>
      </c>
      <c r="X328" s="601">
        <v>619.60199999999998</v>
      </c>
      <c r="Y328" s="603">
        <v>481.92599999999999</v>
      </c>
      <c r="Z328" s="604">
        <v>322.46899999999999</v>
      </c>
      <c r="AA328" s="601">
        <v>476.36500000000001</v>
      </c>
      <c r="AB328" s="603">
        <v>251.95699999999999</v>
      </c>
      <c r="AC328" s="600">
        <v>155.05500000000001</v>
      </c>
      <c r="AD328" s="602">
        <v>41.24</v>
      </c>
      <c r="AE328" s="603">
        <v>9.06</v>
      </c>
      <c r="AF328" s="600">
        <v>3.1840000000000002</v>
      </c>
      <c r="AG328" s="551">
        <v>2.1800000000000002</v>
      </c>
      <c r="AH328" s="599">
        <v>3.1840000000000002</v>
      </c>
      <c r="AI328" s="663">
        <v>0.40899999999999997</v>
      </c>
      <c r="AJ328" s="602">
        <v>0.88</v>
      </c>
      <c r="AK328" s="599">
        <v>0.06</v>
      </c>
      <c r="AL328" s="606">
        <v>0</v>
      </c>
      <c r="AQ328" s="20"/>
      <c r="AR328" s="20"/>
      <c r="AX328" s="59"/>
      <c r="AY328" s="59"/>
      <c r="AZ328" s="59"/>
      <c r="BA328" s="55"/>
      <c r="BB328" s="59"/>
      <c r="BC328" s="59"/>
      <c r="BD328" s="59"/>
    </row>
    <row r="329" spans="1:60" ht="14.25" customHeight="1" x14ac:dyDescent="0.15">
      <c r="A329" s="184" t="s">
        <v>197</v>
      </c>
      <c r="B329" s="1998" t="s">
        <v>94</v>
      </c>
      <c r="C329" s="607">
        <v>172.15199999999999</v>
      </c>
      <c r="D329" s="642">
        <v>263.62799999999999</v>
      </c>
      <c r="E329" s="609">
        <v>454.78800000000001</v>
      </c>
      <c r="F329" s="611">
        <v>0</v>
      </c>
      <c r="G329" s="608">
        <v>0</v>
      </c>
      <c r="H329" s="664">
        <v>0</v>
      </c>
      <c r="I329" s="611">
        <v>0</v>
      </c>
      <c r="J329" s="608">
        <v>0</v>
      </c>
      <c r="K329" s="664">
        <v>0</v>
      </c>
      <c r="L329" s="611">
        <v>0</v>
      </c>
      <c r="M329" s="608">
        <v>0</v>
      </c>
      <c r="N329" s="664">
        <v>0</v>
      </c>
      <c r="O329" s="611">
        <v>0</v>
      </c>
      <c r="P329" s="608">
        <v>0</v>
      </c>
      <c r="Q329" s="609">
        <v>0</v>
      </c>
      <c r="R329" s="611">
        <v>0</v>
      </c>
      <c r="S329" s="608">
        <v>0</v>
      </c>
      <c r="T329" s="609">
        <v>0</v>
      </c>
      <c r="U329" s="610">
        <v>109.512</v>
      </c>
      <c r="V329" s="554">
        <v>30567.455999999998</v>
      </c>
      <c r="W329" s="613">
        <v>30113.1</v>
      </c>
      <c r="X329" s="610">
        <v>296818.27899999998</v>
      </c>
      <c r="Y329" s="612">
        <v>217593.745</v>
      </c>
      <c r="Z329" s="613">
        <v>167135.90700000001</v>
      </c>
      <c r="AA329" s="610">
        <v>253968.87700000001</v>
      </c>
      <c r="AB329" s="612">
        <v>115755.35</v>
      </c>
      <c r="AC329" s="609">
        <v>65231.3</v>
      </c>
      <c r="AD329" s="611">
        <v>18145.187999999998</v>
      </c>
      <c r="AE329" s="612">
        <v>4282.9560000000001</v>
      </c>
      <c r="AF329" s="609">
        <v>1238.2929999999999</v>
      </c>
      <c r="AG329" s="552">
        <v>926.31600000000003</v>
      </c>
      <c r="AH329" s="608">
        <v>1238.2929999999999</v>
      </c>
      <c r="AI329" s="664">
        <v>271.94400000000002</v>
      </c>
      <c r="AJ329" s="611">
        <v>275.83199999999999</v>
      </c>
      <c r="AK329" s="642">
        <v>19.440000000000001</v>
      </c>
      <c r="AL329" s="615">
        <v>0</v>
      </c>
      <c r="AR329" s="20"/>
      <c r="AX329" s="59"/>
      <c r="AY329" s="59"/>
      <c r="AZ329" s="59"/>
      <c r="BA329" s="55"/>
      <c r="BB329" s="59"/>
      <c r="BC329" s="59"/>
      <c r="BD329" s="59"/>
    </row>
    <row r="330" spans="1:60" ht="14.25" customHeight="1" x14ac:dyDescent="0.15">
      <c r="A330" s="186" t="s">
        <v>198</v>
      </c>
      <c r="B330" s="2000" t="s">
        <v>96</v>
      </c>
      <c r="C330" s="616">
        <v>331</v>
      </c>
      <c r="D330" s="617">
        <v>314</v>
      </c>
      <c r="E330" s="618">
        <v>336</v>
      </c>
      <c r="F330" s="262">
        <v>0</v>
      </c>
      <c r="G330" s="617">
        <v>0</v>
      </c>
      <c r="H330" s="665">
        <v>0</v>
      </c>
      <c r="I330" s="262">
        <v>0</v>
      </c>
      <c r="J330" s="617">
        <v>0</v>
      </c>
      <c r="K330" s="665">
        <v>0</v>
      </c>
      <c r="L330" s="262">
        <v>0</v>
      </c>
      <c r="M330" s="617">
        <v>0</v>
      </c>
      <c r="N330" s="665">
        <v>0</v>
      </c>
      <c r="O330" s="262">
        <v>0</v>
      </c>
      <c r="P330" s="617">
        <v>0</v>
      </c>
      <c r="Q330" s="618">
        <v>0</v>
      </c>
      <c r="R330" s="262">
        <v>0</v>
      </c>
      <c r="S330" s="617">
        <v>0</v>
      </c>
      <c r="T330" s="618">
        <v>0</v>
      </c>
      <c r="U330" s="619">
        <v>378</v>
      </c>
      <c r="V330" s="199">
        <v>818</v>
      </c>
      <c r="W330" s="621">
        <v>589</v>
      </c>
      <c r="X330" s="619">
        <v>479</v>
      </c>
      <c r="Y330" s="620">
        <v>452</v>
      </c>
      <c r="Z330" s="621">
        <v>518</v>
      </c>
      <c r="AA330" s="619">
        <v>533</v>
      </c>
      <c r="AB330" s="620">
        <v>459</v>
      </c>
      <c r="AC330" s="618">
        <v>421</v>
      </c>
      <c r="AD330" s="262">
        <v>440</v>
      </c>
      <c r="AE330" s="620">
        <v>473</v>
      </c>
      <c r="AF330" s="618">
        <v>389</v>
      </c>
      <c r="AG330" s="198">
        <v>425</v>
      </c>
      <c r="AH330" s="617">
        <v>389</v>
      </c>
      <c r="AI330" s="665">
        <v>665</v>
      </c>
      <c r="AJ330" s="262">
        <v>313</v>
      </c>
      <c r="AK330" s="617">
        <v>324</v>
      </c>
      <c r="AL330" s="622">
        <v>0</v>
      </c>
      <c r="AN330" s="59"/>
      <c r="AX330" s="59"/>
      <c r="AY330" s="59"/>
      <c r="AZ330" s="59"/>
      <c r="BA330" s="61"/>
      <c r="BB330" s="61"/>
      <c r="BC330" s="61"/>
      <c r="BD330" s="61"/>
    </row>
    <row r="331" spans="1:60" ht="14.25" customHeight="1" x14ac:dyDescent="0.15">
      <c r="A331" s="250" t="s">
        <v>70</v>
      </c>
      <c r="B331" s="1997" t="s">
        <v>93</v>
      </c>
      <c r="C331" s="598">
        <v>0</v>
      </c>
      <c r="D331" s="666">
        <v>0</v>
      </c>
      <c r="E331" s="663">
        <v>0</v>
      </c>
      <c r="F331" s="634">
        <v>0</v>
      </c>
      <c r="G331" s="666">
        <v>0</v>
      </c>
      <c r="H331" s="663">
        <v>0</v>
      </c>
      <c r="I331" s="634">
        <v>0</v>
      </c>
      <c r="J331" s="666">
        <v>0</v>
      </c>
      <c r="K331" s="663">
        <v>0</v>
      </c>
      <c r="L331" s="634">
        <v>0</v>
      </c>
      <c r="M331" s="666">
        <v>0</v>
      </c>
      <c r="N331" s="663">
        <v>0</v>
      </c>
      <c r="O331" s="634">
        <v>0</v>
      </c>
      <c r="P331" s="666">
        <v>0</v>
      </c>
      <c r="Q331" s="663">
        <v>0</v>
      </c>
      <c r="R331" s="634">
        <v>0</v>
      </c>
      <c r="S331" s="666">
        <v>0</v>
      </c>
      <c r="T331" s="663">
        <v>0</v>
      </c>
      <c r="U331" s="601">
        <v>0.28999999999999998</v>
      </c>
      <c r="V331" s="553">
        <v>37.369999999999997</v>
      </c>
      <c r="W331" s="605">
        <v>48.08</v>
      </c>
      <c r="X331" s="601">
        <v>610.88699999999994</v>
      </c>
      <c r="Y331" s="603">
        <v>474.20600000000002</v>
      </c>
      <c r="Z331" s="604">
        <v>55.423999999999999</v>
      </c>
      <c r="AA331" s="601">
        <v>0</v>
      </c>
      <c r="AB331" s="603">
        <v>0</v>
      </c>
      <c r="AC331" s="600">
        <v>0</v>
      </c>
      <c r="AD331" s="602">
        <v>0</v>
      </c>
      <c r="AE331" s="603">
        <v>0</v>
      </c>
      <c r="AF331" s="600">
        <v>0</v>
      </c>
      <c r="AG331" s="634">
        <v>0</v>
      </c>
      <c r="AH331" s="666">
        <v>0</v>
      </c>
      <c r="AI331" s="600">
        <v>0</v>
      </c>
      <c r="AJ331" s="634">
        <v>0</v>
      </c>
      <c r="AK331" s="666">
        <v>0</v>
      </c>
      <c r="AL331" s="606">
        <v>0</v>
      </c>
      <c r="AN331" s="59"/>
      <c r="AS331" s="59"/>
      <c r="AX331" s="59"/>
      <c r="AY331" s="59"/>
      <c r="AZ331" s="59"/>
      <c r="BA331" s="55"/>
      <c r="BB331" s="59"/>
      <c r="BC331" s="59"/>
      <c r="BD331" s="59"/>
    </row>
    <row r="332" spans="1:60" ht="14.25" customHeight="1" x14ac:dyDescent="0.15">
      <c r="A332" s="184" t="s">
        <v>199</v>
      </c>
      <c r="B332" s="1998" t="s">
        <v>94</v>
      </c>
      <c r="C332" s="607">
        <v>0</v>
      </c>
      <c r="D332" s="667">
        <v>0</v>
      </c>
      <c r="E332" s="664">
        <v>0</v>
      </c>
      <c r="F332" s="635">
        <v>0</v>
      </c>
      <c r="G332" s="667">
        <v>0</v>
      </c>
      <c r="H332" s="664">
        <v>0</v>
      </c>
      <c r="I332" s="635">
        <v>0</v>
      </c>
      <c r="J332" s="667">
        <v>0</v>
      </c>
      <c r="K332" s="664">
        <v>0</v>
      </c>
      <c r="L332" s="635">
        <v>0</v>
      </c>
      <c r="M332" s="667">
        <v>0</v>
      </c>
      <c r="N332" s="664">
        <v>0</v>
      </c>
      <c r="O332" s="635">
        <v>0</v>
      </c>
      <c r="P332" s="667">
        <v>0</v>
      </c>
      <c r="Q332" s="664">
        <v>0</v>
      </c>
      <c r="R332" s="635">
        <v>0</v>
      </c>
      <c r="S332" s="667">
        <v>0</v>
      </c>
      <c r="T332" s="664">
        <v>0</v>
      </c>
      <c r="U332" s="610">
        <v>109.512</v>
      </c>
      <c r="V332" s="554">
        <v>30567.455999999998</v>
      </c>
      <c r="W332" s="614">
        <v>29052.54</v>
      </c>
      <c r="X332" s="610">
        <v>295083.31300000002</v>
      </c>
      <c r="Y332" s="612">
        <v>216161.34099999999</v>
      </c>
      <c r="Z332" s="613">
        <v>25566.213</v>
      </c>
      <c r="AA332" s="610">
        <v>0</v>
      </c>
      <c r="AB332" s="608">
        <v>0</v>
      </c>
      <c r="AC332" s="609">
        <v>0</v>
      </c>
      <c r="AD332" s="611">
        <v>0</v>
      </c>
      <c r="AE332" s="612">
        <v>0</v>
      </c>
      <c r="AF332" s="609">
        <v>0</v>
      </c>
      <c r="AG332" s="635">
        <v>0</v>
      </c>
      <c r="AH332" s="667">
        <v>0</v>
      </c>
      <c r="AI332" s="609">
        <v>0</v>
      </c>
      <c r="AJ332" s="635">
        <v>0</v>
      </c>
      <c r="AK332" s="667">
        <v>0</v>
      </c>
      <c r="AL332" s="615">
        <v>0</v>
      </c>
      <c r="AS332" s="59"/>
      <c r="AX332" s="59"/>
      <c r="AY332" s="59"/>
      <c r="AZ332" s="59"/>
      <c r="BA332" s="55"/>
      <c r="BB332" s="59"/>
      <c r="BC332" s="59"/>
      <c r="BD332" s="59"/>
    </row>
    <row r="333" spans="1:60" ht="14.25" customHeight="1" x14ac:dyDescent="0.15">
      <c r="A333" s="186" t="s">
        <v>199</v>
      </c>
      <c r="B333" s="2000" t="s">
        <v>96</v>
      </c>
      <c r="C333" s="616">
        <v>0</v>
      </c>
      <c r="D333" s="668">
        <v>0</v>
      </c>
      <c r="E333" s="665">
        <v>0</v>
      </c>
      <c r="F333" s="636">
        <v>0</v>
      </c>
      <c r="G333" s="668">
        <v>0</v>
      </c>
      <c r="H333" s="665">
        <v>0</v>
      </c>
      <c r="I333" s="636">
        <v>0</v>
      </c>
      <c r="J333" s="668">
        <v>0</v>
      </c>
      <c r="K333" s="665">
        <v>0</v>
      </c>
      <c r="L333" s="636">
        <v>0</v>
      </c>
      <c r="M333" s="668">
        <v>0</v>
      </c>
      <c r="N333" s="665">
        <v>0</v>
      </c>
      <c r="O333" s="636">
        <v>0</v>
      </c>
      <c r="P333" s="668">
        <v>0</v>
      </c>
      <c r="Q333" s="665">
        <v>0</v>
      </c>
      <c r="R333" s="636">
        <v>0</v>
      </c>
      <c r="S333" s="668">
        <v>0</v>
      </c>
      <c r="T333" s="665">
        <v>0</v>
      </c>
      <c r="U333" s="619">
        <v>378</v>
      </c>
      <c r="V333" s="199">
        <v>818</v>
      </c>
      <c r="W333" s="669">
        <v>604</v>
      </c>
      <c r="X333" s="619">
        <v>483</v>
      </c>
      <c r="Y333" s="620">
        <v>456</v>
      </c>
      <c r="Z333" s="621">
        <v>461</v>
      </c>
      <c r="AA333" s="619">
        <v>0</v>
      </c>
      <c r="AB333" s="617">
        <v>0</v>
      </c>
      <c r="AC333" s="618">
        <v>0</v>
      </c>
      <c r="AD333" s="262">
        <v>0</v>
      </c>
      <c r="AE333" s="620">
        <v>0</v>
      </c>
      <c r="AF333" s="618">
        <v>0</v>
      </c>
      <c r="AG333" s="636">
        <v>0</v>
      </c>
      <c r="AH333" s="668">
        <v>0</v>
      </c>
      <c r="AI333" s="618">
        <v>0</v>
      </c>
      <c r="AJ333" s="636">
        <v>0</v>
      </c>
      <c r="AK333" s="668">
        <v>0</v>
      </c>
      <c r="AL333" s="622">
        <v>0</v>
      </c>
      <c r="AN333" s="59"/>
      <c r="AS333" s="59"/>
      <c r="AX333" s="59"/>
      <c r="AY333" s="59"/>
      <c r="AZ333" s="59"/>
      <c r="BA333" s="55"/>
      <c r="BB333" s="59"/>
      <c r="BC333" s="59"/>
      <c r="BD333" s="59"/>
    </row>
    <row r="334" spans="1:60" ht="14.25" customHeight="1" x14ac:dyDescent="0.15">
      <c r="A334" s="250" t="s">
        <v>72</v>
      </c>
      <c r="B334" s="1997" t="s">
        <v>93</v>
      </c>
      <c r="C334" s="598">
        <v>0</v>
      </c>
      <c r="D334" s="666">
        <v>0</v>
      </c>
      <c r="E334" s="663">
        <v>0</v>
      </c>
      <c r="F334" s="634">
        <v>0</v>
      </c>
      <c r="G334" s="666">
        <v>0</v>
      </c>
      <c r="H334" s="663">
        <v>0</v>
      </c>
      <c r="I334" s="634">
        <v>0</v>
      </c>
      <c r="J334" s="666">
        <v>0</v>
      </c>
      <c r="K334" s="663">
        <v>0</v>
      </c>
      <c r="L334" s="634">
        <v>0</v>
      </c>
      <c r="M334" s="666">
        <v>0</v>
      </c>
      <c r="N334" s="663">
        <v>0</v>
      </c>
      <c r="O334" s="634">
        <v>0</v>
      </c>
      <c r="P334" s="666">
        <v>0</v>
      </c>
      <c r="Q334" s="663">
        <v>0</v>
      </c>
      <c r="R334" s="634">
        <v>0</v>
      </c>
      <c r="S334" s="666">
        <v>0</v>
      </c>
      <c r="T334" s="663">
        <v>0</v>
      </c>
      <c r="U334" s="634">
        <v>0</v>
      </c>
      <c r="V334" s="666">
        <v>0</v>
      </c>
      <c r="W334" s="671">
        <v>0</v>
      </c>
      <c r="X334" s="634">
        <v>0</v>
      </c>
      <c r="Y334" s="603">
        <v>0.06</v>
      </c>
      <c r="Z334" s="604">
        <v>261.7</v>
      </c>
      <c r="AA334" s="601">
        <v>377.01600000000002</v>
      </c>
      <c r="AB334" s="603">
        <v>30.553999999999998</v>
      </c>
      <c r="AC334" s="600">
        <v>0.3</v>
      </c>
      <c r="AD334" s="602">
        <v>0</v>
      </c>
      <c r="AE334" s="603">
        <v>0</v>
      </c>
      <c r="AF334" s="600">
        <v>0</v>
      </c>
      <c r="AG334" s="634">
        <v>0</v>
      </c>
      <c r="AH334" s="666">
        <v>0</v>
      </c>
      <c r="AI334" s="600">
        <v>0</v>
      </c>
      <c r="AJ334" s="634">
        <v>0</v>
      </c>
      <c r="AK334" s="666">
        <v>0</v>
      </c>
      <c r="AL334" s="606">
        <v>0</v>
      </c>
      <c r="AN334" s="59"/>
      <c r="AS334" s="59"/>
      <c r="AX334" s="59"/>
      <c r="AY334" s="59"/>
      <c r="AZ334" s="59"/>
      <c r="BA334" s="55"/>
      <c r="BB334" s="59"/>
      <c r="BC334" s="59"/>
      <c r="BD334" s="59"/>
    </row>
    <row r="335" spans="1:60" ht="14.25" customHeight="1" x14ac:dyDescent="0.15">
      <c r="A335" s="184" t="s">
        <v>200</v>
      </c>
      <c r="B335" s="1998" t="s">
        <v>94</v>
      </c>
      <c r="C335" s="607">
        <v>0</v>
      </c>
      <c r="D335" s="667">
        <v>0</v>
      </c>
      <c r="E335" s="664">
        <v>0</v>
      </c>
      <c r="F335" s="635">
        <v>0</v>
      </c>
      <c r="G335" s="667">
        <v>0</v>
      </c>
      <c r="H335" s="664">
        <v>0</v>
      </c>
      <c r="I335" s="635">
        <v>0</v>
      </c>
      <c r="J335" s="667">
        <v>0</v>
      </c>
      <c r="K335" s="664">
        <v>0</v>
      </c>
      <c r="L335" s="635">
        <v>0</v>
      </c>
      <c r="M335" s="667">
        <v>0</v>
      </c>
      <c r="N335" s="664">
        <v>0</v>
      </c>
      <c r="O335" s="635">
        <v>0</v>
      </c>
      <c r="P335" s="667">
        <v>0</v>
      </c>
      <c r="Q335" s="664">
        <v>0</v>
      </c>
      <c r="R335" s="635">
        <v>0</v>
      </c>
      <c r="S335" s="667">
        <v>0</v>
      </c>
      <c r="T335" s="664">
        <v>0</v>
      </c>
      <c r="U335" s="635">
        <v>0</v>
      </c>
      <c r="V335" s="667">
        <v>0</v>
      </c>
      <c r="W335" s="673">
        <v>0</v>
      </c>
      <c r="X335" s="635">
        <v>0</v>
      </c>
      <c r="Y335" s="612">
        <v>27.648</v>
      </c>
      <c r="Z335" s="613">
        <v>138346.48800000001</v>
      </c>
      <c r="AA335" s="610">
        <v>199550.05300000001</v>
      </c>
      <c r="AB335" s="608">
        <v>15123.164000000001</v>
      </c>
      <c r="AC335" s="609">
        <v>141.048</v>
      </c>
      <c r="AD335" s="611">
        <v>0</v>
      </c>
      <c r="AE335" s="612">
        <v>0</v>
      </c>
      <c r="AF335" s="609">
        <v>0</v>
      </c>
      <c r="AG335" s="635">
        <v>0</v>
      </c>
      <c r="AH335" s="667">
        <v>0</v>
      </c>
      <c r="AI335" s="609">
        <v>0</v>
      </c>
      <c r="AJ335" s="635">
        <v>0</v>
      </c>
      <c r="AK335" s="667">
        <v>0</v>
      </c>
      <c r="AL335" s="615">
        <v>0</v>
      </c>
      <c r="AN335" s="59"/>
      <c r="AS335" s="59"/>
      <c r="AX335" s="59"/>
      <c r="AY335" s="59"/>
      <c r="AZ335" s="59"/>
      <c r="BA335" s="55"/>
      <c r="BB335" s="59"/>
      <c r="BC335" s="59"/>
      <c r="BD335" s="59"/>
    </row>
    <row r="336" spans="1:60" ht="14.25" customHeight="1" x14ac:dyDescent="0.15">
      <c r="A336" s="186" t="s">
        <v>200</v>
      </c>
      <c r="B336" s="2000" t="s">
        <v>96</v>
      </c>
      <c r="C336" s="616">
        <v>0</v>
      </c>
      <c r="D336" s="668">
        <v>0</v>
      </c>
      <c r="E336" s="665">
        <v>0</v>
      </c>
      <c r="F336" s="636">
        <v>0</v>
      </c>
      <c r="G336" s="668">
        <v>0</v>
      </c>
      <c r="H336" s="665">
        <v>0</v>
      </c>
      <c r="I336" s="636">
        <v>0</v>
      </c>
      <c r="J336" s="668">
        <v>0</v>
      </c>
      <c r="K336" s="665">
        <v>0</v>
      </c>
      <c r="L336" s="636">
        <v>0</v>
      </c>
      <c r="M336" s="668">
        <v>0</v>
      </c>
      <c r="N336" s="665">
        <v>0</v>
      </c>
      <c r="O336" s="636">
        <v>0</v>
      </c>
      <c r="P336" s="668">
        <v>0</v>
      </c>
      <c r="Q336" s="665">
        <v>0</v>
      </c>
      <c r="R336" s="636">
        <v>0</v>
      </c>
      <c r="S336" s="668">
        <v>0</v>
      </c>
      <c r="T336" s="665">
        <v>0</v>
      </c>
      <c r="U336" s="636">
        <v>0</v>
      </c>
      <c r="V336" s="668">
        <v>0</v>
      </c>
      <c r="W336" s="669">
        <v>0</v>
      </c>
      <c r="X336" s="636">
        <v>0</v>
      </c>
      <c r="Y336" s="620">
        <v>461</v>
      </c>
      <c r="Z336" s="621">
        <v>529</v>
      </c>
      <c r="AA336" s="619">
        <v>529</v>
      </c>
      <c r="AB336" s="617">
        <v>495</v>
      </c>
      <c r="AC336" s="618">
        <v>470</v>
      </c>
      <c r="AD336" s="262">
        <v>0</v>
      </c>
      <c r="AE336" s="620">
        <v>0</v>
      </c>
      <c r="AF336" s="618">
        <v>0</v>
      </c>
      <c r="AG336" s="636">
        <v>0</v>
      </c>
      <c r="AH336" s="668">
        <v>0</v>
      </c>
      <c r="AI336" s="618">
        <v>0</v>
      </c>
      <c r="AJ336" s="636">
        <v>0</v>
      </c>
      <c r="AK336" s="668">
        <v>0</v>
      </c>
      <c r="AL336" s="622">
        <v>0</v>
      </c>
      <c r="AN336" s="59"/>
      <c r="AS336" s="59"/>
      <c r="AX336" s="59"/>
      <c r="AY336" s="59"/>
      <c r="AZ336" s="59"/>
      <c r="BA336" s="61"/>
      <c r="BB336" s="61"/>
      <c r="BC336" s="61"/>
      <c r="BD336" s="61"/>
    </row>
    <row r="337" spans="1:66" ht="14.25" customHeight="1" x14ac:dyDescent="0.15">
      <c r="A337" s="250" t="s">
        <v>74</v>
      </c>
      <c r="B337" s="1997" t="s">
        <v>93</v>
      </c>
      <c r="C337" s="598">
        <v>0</v>
      </c>
      <c r="D337" s="666">
        <v>0</v>
      </c>
      <c r="E337" s="663">
        <v>0</v>
      </c>
      <c r="F337" s="634">
        <v>0</v>
      </c>
      <c r="G337" s="666">
        <v>0</v>
      </c>
      <c r="H337" s="663">
        <v>0</v>
      </c>
      <c r="I337" s="634">
        <v>0</v>
      </c>
      <c r="J337" s="666">
        <v>0</v>
      </c>
      <c r="K337" s="663">
        <v>0</v>
      </c>
      <c r="L337" s="634">
        <v>0</v>
      </c>
      <c r="M337" s="666">
        <v>0</v>
      </c>
      <c r="N337" s="663">
        <v>0</v>
      </c>
      <c r="O337" s="634">
        <v>0</v>
      </c>
      <c r="P337" s="666">
        <v>0</v>
      </c>
      <c r="Q337" s="663">
        <v>0</v>
      </c>
      <c r="R337" s="634">
        <v>0</v>
      </c>
      <c r="S337" s="666">
        <v>0</v>
      </c>
      <c r="T337" s="663">
        <v>0</v>
      </c>
      <c r="U337" s="634">
        <v>0</v>
      </c>
      <c r="V337" s="666">
        <v>0</v>
      </c>
      <c r="W337" s="671">
        <v>0</v>
      </c>
      <c r="X337" s="634">
        <v>0</v>
      </c>
      <c r="Y337" s="666">
        <v>0</v>
      </c>
      <c r="Z337" s="671">
        <v>0</v>
      </c>
      <c r="AA337" s="601">
        <v>8.06</v>
      </c>
      <c r="AB337" s="603">
        <v>141.62</v>
      </c>
      <c r="AC337" s="600">
        <v>117.7</v>
      </c>
      <c r="AD337" s="602">
        <v>22.195</v>
      </c>
      <c r="AE337" s="603">
        <v>6.5000000000000002E-2</v>
      </c>
      <c r="AF337" s="600">
        <v>0</v>
      </c>
      <c r="AG337" s="602">
        <v>0</v>
      </c>
      <c r="AH337" s="666">
        <v>0</v>
      </c>
      <c r="AI337" s="600">
        <v>0</v>
      </c>
      <c r="AJ337" s="634">
        <v>0</v>
      </c>
      <c r="AK337" s="666">
        <v>0</v>
      </c>
      <c r="AL337" s="606">
        <v>0</v>
      </c>
      <c r="AN337" s="59"/>
      <c r="AS337" s="59"/>
      <c r="AX337" s="59"/>
      <c r="AY337" s="59"/>
      <c r="AZ337" s="59"/>
      <c r="BA337" s="55"/>
      <c r="BB337" s="59"/>
      <c r="BC337" s="59"/>
      <c r="BD337" s="59"/>
    </row>
    <row r="338" spans="1:66" ht="14.25" customHeight="1" x14ac:dyDescent="0.15">
      <c r="A338" s="184" t="s">
        <v>201</v>
      </c>
      <c r="B338" s="1998" t="s">
        <v>94</v>
      </c>
      <c r="C338" s="607">
        <v>0</v>
      </c>
      <c r="D338" s="667">
        <v>0</v>
      </c>
      <c r="E338" s="664">
        <v>0</v>
      </c>
      <c r="F338" s="635">
        <v>0</v>
      </c>
      <c r="G338" s="667">
        <v>0</v>
      </c>
      <c r="H338" s="664">
        <v>0</v>
      </c>
      <c r="I338" s="635">
        <v>0</v>
      </c>
      <c r="J338" s="667">
        <v>0</v>
      </c>
      <c r="K338" s="664">
        <v>0</v>
      </c>
      <c r="L338" s="635">
        <v>0</v>
      </c>
      <c r="M338" s="667">
        <v>0</v>
      </c>
      <c r="N338" s="664">
        <v>0</v>
      </c>
      <c r="O338" s="635">
        <v>0</v>
      </c>
      <c r="P338" s="667">
        <v>0</v>
      </c>
      <c r="Q338" s="664">
        <v>0</v>
      </c>
      <c r="R338" s="635">
        <v>0</v>
      </c>
      <c r="S338" s="667">
        <v>0</v>
      </c>
      <c r="T338" s="664">
        <v>0</v>
      </c>
      <c r="U338" s="635">
        <v>0</v>
      </c>
      <c r="V338" s="667">
        <v>0</v>
      </c>
      <c r="W338" s="673">
        <v>0</v>
      </c>
      <c r="X338" s="635">
        <v>0</v>
      </c>
      <c r="Y338" s="667">
        <v>0</v>
      </c>
      <c r="Z338" s="673">
        <v>0</v>
      </c>
      <c r="AA338" s="610">
        <v>3497.4720000000002</v>
      </c>
      <c r="AB338" s="608">
        <v>56709.557999999997</v>
      </c>
      <c r="AC338" s="609">
        <v>48956.51</v>
      </c>
      <c r="AD338" s="611">
        <v>8650.26</v>
      </c>
      <c r="AE338" s="612">
        <v>23.76</v>
      </c>
      <c r="AF338" s="609">
        <v>0</v>
      </c>
      <c r="AG338" s="611">
        <v>0</v>
      </c>
      <c r="AH338" s="667">
        <v>0</v>
      </c>
      <c r="AI338" s="609">
        <v>0</v>
      </c>
      <c r="AJ338" s="635">
        <v>0</v>
      </c>
      <c r="AK338" s="667">
        <v>0</v>
      </c>
      <c r="AL338" s="615">
        <v>0</v>
      </c>
      <c r="AS338" s="59"/>
      <c r="AX338" s="59"/>
      <c r="AY338" s="59"/>
      <c r="AZ338" s="59"/>
      <c r="BA338" s="55"/>
      <c r="BB338" s="59"/>
      <c r="BC338" s="59"/>
      <c r="BD338" s="59"/>
      <c r="BG338" s="5"/>
      <c r="BH338" s="5"/>
      <c r="BI338" s="5"/>
      <c r="BK338" s="5"/>
      <c r="BL338" s="4"/>
      <c r="BM338" s="4"/>
      <c r="BN338" s="258"/>
    </row>
    <row r="339" spans="1:66" ht="14.25" customHeight="1" x14ac:dyDescent="0.15">
      <c r="A339" s="186" t="s">
        <v>201</v>
      </c>
      <c r="B339" s="2000" t="s">
        <v>96</v>
      </c>
      <c r="C339" s="616">
        <v>0</v>
      </c>
      <c r="D339" s="668">
        <v>0</v>
      </c>
      <c r="E339" s="665">
        <v>0</v>
      </c>
      <c r="F339" s="636">
        <v>0</v>
      </c>
      <c r="G339" s="668">
        <v>0</v>
      </c>
      <c r="H339" s="665">
        <v>0</v>
      </c>
      <c r="I339" s="636">
        <v>0</v>
      </c>
      <c r="J339" s="668">
        <v>0</v>
      </c>
      <c r="K339" s="665">
        <v>0</v>
      </c>
      <c r="L339" s="636">
        <v>0</v>
      </c>
      <c r="M339" s="668">
        <v>0</v>
      </c>
      <c r="N339" s="665">
        <v>0</v>
      </c>
      <c r="O339" s="636">
        <v>0</v>
      </c>
      <c r="P339" s="668">
        <v>0</v>
      </c>
      <c r="Q339" s="665">
        <v>0</v>
      </c>
      <c r="R339" s="636">
        <v>0</v>
      </c>
      <c r="S339" s="668">
        <v>0</v>
      </c>
      <c r="T339" s="665">
        <v>0</v>
      </c>
      <c r="U339" s="636">
        <v>0</v>
      </c>
      <c r="V339" s="668">
        <v>0</v>
      </c>
      <c r="W339" s="669">
        <v>0</v>
      </c>
      <c r="X339" s="636">
        <v>0</v>
      </c>
      <c r="Y339" s="668">
        <v>0</v>
      </c>
      <c r="Z339" s="669">
        <v>0</v>
      </c>
      <c r="AA339" s="619">
        <v>434</v>
      </c>
      <c r="AB339" s="617">
        <v>400</v>
      </c>
      <c r="AC339" s="618">
        <v>416</v>
      </c>
      <c r="AD339" s="262">
        <v>390</v>
      </c>
      <c r="AE339" s="620">
        <v>366</v>
      </c>
      <c r="AF339" s="618">
        <v>0</v>
      </c>
      <c r="AG339" s="262">
        <v>0</v>
      </c>
      <c r="AH339" s="668">
        <v>0</v>
      </c>
      <c r="AI339" s="618">
        <v>0</v>
      </c>
      <c r="AJ339" s="636">
        <v>0</v>
      </c>
      <c r="AK339" s="668">
        <v>0</v>
      </c>
      <c r="AL339" s="622">
        <v>0</v>
      </c>
      <c r="AN339" s="59"/>
      <c r="AS339" s="59"/>
      <c r="AX339" s="59"/>
      <c r="AY339" s="59"/>
      <c r="BA339" s="5"/>
      <c r="BB339" s="2050"/>
      <c r="BC339" s="5"/>
      <c r="BD339" s="258"/>
    </row>
    <row r="340" spans="1:66" ht="14.25" customHeight="1" x14ac:dyDescent="0.15">
      <c r="A340" s="250" t="s">
        <v>76</v>
      </c>
      <c r="B340" s="1997" t="s">
        <v>93</v>
      </c>
      <c r="C340" s="598">
        <v>0</v>
      </c>
      <c r="D340" s="666">
        <v>0</v>
      </c>
      <c r="E340" s="663">
        <v>0</v>
      </c>
      <c r="F340" s="634">
        <v>0</v>
      </c>
      <c r="G340" s="666">
        <v>0</v>
      </c>
      <c r="H340" s="663">
        <v>0</v>
      </c>
      <c r="I340" s="634">
        <v>0</v>
      </c>
      <c r="J340" s="666">
        <v>0</v>
      </c>
      <c r="K340" s="663">
        <v>0</v>
      </c>
      <c r="L340" s="634">
        <v>0</v>
      </c>
      <c r="M340" s="666">
        <v>0</v>
      </c>
      <c r="N340" s="663">
        <v>0</v>
      </c>
      <c r="O340" s="634">
        <v>0</v>
      </c>
      <c r="P340" s="603">
        <v>0</v>
      </c>
      <c r="Q340" s="663">
        <v>0</v>
      </c>
      <c r="R340" s="634">
        <v>0</v>
      </c>
      <c r="S340" s="666">
        <v>0</v>
      </c>
      <c r="T340" s="663">
        <v>0</v>
      </c>
      <c r="U340" s="634">
        <v>0</v>
      </c>
      <c r="V340" s="666">
        <v>0</v>
      </c>
      <c r="W340" s="671">
        <v>0</v>
      </c>
      <c r="X340" s="634">
        <v>0</v>
      </c>
      <c r="Y340" s="666">
        <v>0</v>
      </c>
      <c r="Z340" s="671">
        <v>0</v>
      </c>
      <c r="AA340" s="601">
        <v>0</v>
      </c>
      <c r="AB340" s="599">
        <v>0.86699999999999999</v>
      </c>
      <c r="AC340" s="600">
        <v>5.1769999999999996</v>
      </c>
      <c r="AD340" s="638">
        <v>11.98</v>
      </c>
      <c r="AE340" s="603">
        <v>10.093</v>
      </c>
      <c r="AF340" s="600">
        <v>16.024999999999999</v>
      </c>
      <c r="AG340" s="634">
        <v>15.222</v>
      </c>
      <c r="AH340" s="599">
        <v>16.024999999999999</v>
      </c>
      <c r="AI340" s="663">
        <v>15.153</v>
      </c>
      <c r="AJ340" s="634">
        <v>3.7269999999999999</v>
      </c>
      <c r="AK340" s="637">
        <v>1.9139999999999999</v>
      </c>
      <c r="AL340" s="606">
        <v>1.014</v>
      </c>
      <c r="AN340" s="59"/>
      <c r="AT340" s="59"/>
      <c r="AU340" s="59"/>
      <c r="AV340" s="59"/>
      <c r="AW340" s="55"/>
      <c r="AX340" s="59"/>
      <c r="AY340" s="59"/>
      <c r="AZ340" s="59"/>
      <c r="BB340" s="5"/>
      <c r="BC340" s="59"/>
      <c r="BD340" s="59"/>
      <c r="BF340" s="5"/>
      <c r="BG340" s="5"/>
      <c r="BH340" s="5"/>
    </row>
    <row r="341" spans="1:66" ht="14.25" customHeight="1" x14ac:dyDescent="0.15">
      <c r="A341" s="184" t="s">
        <v>202</v>
      </c>
      <c r="B341" s="1998" t="s">
        <v>94</v>
      </c>
      <c r="C341" s="607">
        <v>0</v>
      </c>
      <c r="D341" s="667">
        <v>0</v>
      </c>
      <c r="E341" s="664">
        <v>0</v>
      </c>
      <c r="F341" s="635">
        <v>0</v>
      </c>
      <c r="G341" s="667">
        <v>0</v>
      </c>
      <c r="H341" s="664">
        <v>0</v>
      </c>
      <c r="I341" s="635">
        <v>0</v>
      </c>
      <c r="J341" s="667">
        <v>0</v>
      </c>
      <c r="K341" s="664">
        <v>0</v>
      </c>
      <c r="L341" s="635">
        <v>0</v>
      </c>
      <c r="M341" s="667">
        <v>0</v>
      </c>
      <c r="N341" s="664">
        <v>0</v>
      </c>
      <c r="O341" s="635">
        <v>0</v>
      </c>
      <c r="P341" s="612">
        <v>0</v>
      </c>
      <c r="Q341" s="664">
        <v>0</v>
      </c>
      <c r="R341" s="635">
        <v>0</v>
      </c>
      <c r="S341" s="667">
        <v>0</v>
      </c>
      <c r="T341" s="664">
        <v>0</v>
      </c>
      <c r="U341" s="635">
        <v>0</v>
      </c>
      <c r="V341" s="667">
        <v>0</v>
      </c>
      <c r="W341" s="673">
        <v>0</v>
      </c>
      <c r="X341" s="635">
        <v>0</v>
      </c>
      <c r="Y341" s="667">
        <v>0</v>
      </c>
      <c r="Z341" s="673">
        <v>0</v>
      </c>
      <c r="AA341" s="610">
        <v>0</v>
      </c>
      <c r="AB341" s="608">
        <v>230.56899999999999</v>
      </c>
      <c r="AC341" s="609">
        <v>1539.68</v>
      </c>
      <c r="AD341" s="644">
        <v>3025.0479999999998</v>
      </c>
      <c r="AE341" s="612">
        <v>2103.1579999999999</v>
      </c>
      <c r="AF341" s="609">
        <v>3304.422</v>
      </c>
      <c r="AG341" s="635">
        <v>3210.81</v>
      </c>
      <c r="AH341" s="608">
        <v>3304.422</v>
      </c>
      <c r="AI341" s="664">
        <v>3382.9679999999998</v>
      </c>
      <c r="AJ341" s="635">
        <v>780.25699999999995</v>
      </c>
      <c r="AK341" s="642">
        <v>472.9</v>
      </c>
      <c r="AL341" s="615">
        <v>224.30500000000001</v>
      </c>
      <c r="AN341" s="59"/>
      <c r="AS341" s="59"/>
      <c r="AT341" s="59"/>
      <c r="AU341" s="59"/>
      <c r="AV341" s="59"/>
      <c r="AW341" s="55"/>
      <c r="AX341" s="59"/>
      <c r="AY341" s="59"/>
      <c r="BA341" s="5"/>
      <c r="BB341" s="2050"/>
      <c r="BC341" s="252"/>
      <c r="BD341" s="258"/>
    </row>
    <row r="342" spans="1:66" ht="14.25" customHeight="1" x14ac:dyDescent="0.15">
      <c r="A342" s="186" t="s">
        <v>202</v>
      </c>
      <c r="B342" s="2000" t="s">
        <v>96</v>
      </c>
      <c r="C342" s="616">
        <v>0</v>
      </c>
      <c r="D342" s="668">
        <v>0</v>
      </c>
      <c r="E342" s="665">
        <v>0</v>
      </c>
      <c r="F342" s="636">
        <v>0</v>
      </c>
      <c r="G342" s="668">
        <v>0</v>
      </c>
      <c r="H342" s="665">
        <v>0</v>
      </c>
      <c r="I342" s="636">
        <v>0</v>
      </c>
      <c r="J342" s="668">
        <v>0</v>
      </c>
      <c r="K342" s="665">
        <v>0</v>
      </c>
      <c r="L342" s="636">
        <v>0</v>
      </c>
      <c r="M342" s="668">
        <v>0</v>
      </c>
      <c r="N342" s="665">
        <v>0</v>
      </c>
      <c r="O342" s="636">
        <v>0</v>
      </c>
      <c r="P342" s="620">
        <v>0</v>
      </c>
      <c r="Q342" s="665">
        <v>0</v>
      </c>
      <c r="R342" s="636">
        <v>0</v>
      </c>
      <c r="S342" s="668">
        <v>0</v>
      </c>
      <c r="T342" s="665">
        <v>0</v>
      </c>
      <c r="U342" s="636">
        <v>0</v>
      </c>
      <c r="V342" s="668">
        <v>0</v>
      </c>
      <c r="W342" s="669">
        <v>0</v>
      </c>
      <c r="X342" s="636">
        <v>0</v>
      </c>
      <c r="Y342" s="668">
        <v>0</v>
      </c>
      <c r="Z342" s="669">
        <v>0</v>
      </c>
      <c r="AA342" s="619">
        <v>0</v>
      </c>
      <c r="AB342" s="617">
        <v>266</v>
      </c>
      <c r="AC342" s="618">
        <v>297</v>
      </c>
      <c r="AD342" s="262">
        <v>253</v>
      </c>
      <c r="AE342" s="620">
        <v>208</v>
      </c>
      <c r="AF342" s="618">
        <v>206</v>
      </c>
      <c r="AG342" s="636">
        <v>210</v>
      </c>
      <c r="AH342" s="617">
        <v>206</v>
      </c>
      <c r="AI342" s="665">
        <v>223</v>
      </c>
      <c r="AJ342" s="636">
        <v>209</v>
      </c>
      <c r="AK342" s="617">
        <v>247</v>
      </c>
      <c r="AL342" s="622">
        <v>221</v>
      </c>
      <c r="AN342" s="59"/>
      <c r="AX342" s="59"/>
      <c r="AY342" s="61"/>
    </row>
    <row r="343" spans="1:66" ht="14.25" customHeight="1" x14ac:dyDescent="0.15">
      <c r="A343" s="250" t="s">
        <v>78</v>
      </c>
      <c r="B343" s="1997" t="s">
        <v>93</v>
      </c>
      <c r="C343" s="598">
        <v>0</v>
      </c>
      <c r="D343" s="666">
        <v>0</v>
      </c>
      <c r="E343" s="663">
        <v>0</v>
      </c>
      <c r="F343" s="634">
        <v>0</v>
      </c>
      <c r="G343" s="666">
        <v>0</v>
      </c>
      <c r="H343" s="663">
        <v>0</v>
      </c>
      <c r="I343" s="634">
        <v>0</v>
      </c>
      <c r="J343" s="666">
        <v>0</v>
      </c>
      <c r="K343" s="663">
        <v>0</v>
      </c>
      <c r="L343" s="634">
        <v>0</v>
      </c>
      <c r="M343" s="666">
        <v>0</v>
      </c>
      <c r="N343" s="663">
        <v>0</v>
      </c>
      <c r="O343" s="634">
        <v>0</v>
      </c>
      <c r="P343" s="603">
        <v>0</v>
      </c>
      <c r="Q343" s="663">
        <v>0</v>
      </c>
      <c r="R343" s="634">
        <v>0</v>
      </c>
      <c r="S343" s="666">
        <v>0</v>
      </c>
      <c r="T343" s="663">
        <v>0</v>
      </c>
      <c r="U343" s="634">
        <v>4.8000000000000001E-2</v>
      </c>
      <c r="V343" s="666">
        <v>0.54600000000000004</v>
      </c>
      <c r="W343" s="671">
        <v>0.60599999999999998</v>
      </c>
      <c r="X343" s="634">
        <v>0.34200000000000003</v>
      </c>
      <c r="Y343" s="603">
        <v>0.28100000000000003</v>
      </c>
      <c r="Z343" s="604">
        <v>0.88600000000000001</v>
      </c>
      <c r="AA343" s="601">
        <v>1.486</v>
      </c>
      <c r="AB343" s="599">
        <v>0.53200000000000003</v>
      </c>
      <c r="AC343" s="600">
        <v>0.57699999999999996</v>
      </c>
      <c r="AD343" s="602">
        <v>0.26900000000000002</v>
      </c>
      <c r="AE343" s="603">
        <v>1.0999999999999999E-2</v>
      </c>
      <c r="AF343" s="600">
        <v>0</v>
      </c>
      <c r="AG343" s="634">
        <v>0</v>
      </c>
      <c r="AH343" s="599">
        <v>0</v>
      </c>
      <c r="AI343" s="663">
        <v>0</v>
      </c>
      <c r="AJ343" s="634">
        <v>0</v>
      </c>
      <c r="AK343" s="637">
        <v>0</v>
      </c>
      <c r="AL343" s="606">
        <v>0</v>
      </c>
      <c r="AN343" s="59"/>
      <c r="AS343" s="59"/>
      <c r="AT343" s="59"/>
      <c r="AU343" s="59"/>
      <c r="AV343" s="59"/>
      <c r="AW343" s="56"/>
      <c r="AX343" s="59"/>
      <c r="AY343" s="59"/>
      <c r="AZ343" s="59"/>
      <c r="BA343" s="5"/>
      <c r="BB343" s="5"/>
      <c r="BC343" s="5"/>
    </row>
    <row r="344" spans="1:66" ht="14.25" customHeight="1" x14ac:dyDescent="0.15">
      <c r="A344" s="184" t="s">
        <v>203</v>
      </c>
      <c r="B344" s="1998" t="s">
        <v>94</v>
      </c>
      <c r="C344" s="607">
        <v>0</v>
      </c>
      <c r="D344" s="667">
        <v>0</v>
      </c>
      <c r="E344" s="664">
        <v>0</v>
      </c>
      <c r="F344" s="635">
        <v>0</v>
      </c>
      <c r="G344" s="667">
        <v>0</v>
      </c>
      <c r="H344" s="664">
        <v>0</v>
      </c>
      <c r="I344" s="635">
        <v>0</v>
      </c>
      <c r="J344" s="667">
        <v>0</v>
      </c>
      <c r="K344" s="664">
        <v>0</v>
      </c>
      <c r="L344" s="635">
        <v>0</v>
      </c>
      <c r="M344" s="667">
        <v>0</v>
      </c>
      <c r="N344" s="664">
        <v>0</v>
      </c>
      <c r="O344" s="635">
        <v>0</v>
      </c>
      <c r="P344" s="612">
        <v>0</v>
      </c>
      <c r="Q344" s="664">
        <v>0</v>
      </c>
      <c r="R344" s="635">
        <v>0</v>
      </c>
      <c r="S344" s="667">
        <v>0</v>
      </c>
      <c r="T344" s="664">
        <v>0</v>
      </c>
      <c r="U344" s="635">
        <v>86.4</v>
      </c>
      <c r="V344" s="667">
        <v>761.61599999999999</v>
      </c>
      <c r="W344" s="613">
        <v>758.37599999999998</v>
      </c>
      <c r="X344" s="635">
        <v>324.86399999999998</v>
      </c>
      <c r="Y344" s="612">
        <v>211.399</v>
      </c>
      <c r="Z344" s="613">
        <v>583.74</v>
      </c>
      <c r="AA344" s="610">
        <v>1064.664</v>
      </c>
      <c r="AB344" s="608">
        <v>320.45800000000003</v>
      </c>
      <c r="AC344" s="609">
        <v>506.93</v>
      </c>
      <c r="AD344" s="611">
        <v>304.04199999999997</v>
      </c>
      <c r="AE344" s="612">
        <v>19.440000000000001</v>
      </c>
      <c r="AF344" s="609">
        <v>0</v>
      </c>
      <c r="AG344" s="635">
        <v>0</v>
      </c>
      <c r="AH344" s="608">
        <v>0</v>
      </c>
      <c r="AI344" s="664">
        <v>0</v>
      </c>
      <c r="AJ344" s="635">
        <v>0</v>
      </c>
      <c r="AK344" s="608">
        <v>0</v>
      </c>
      <c r="AL344" s="615">
        <v>0</v>
      </c>
      <c r="AN344" s="59"/>
      <c r="AS344" s="59"/>
      <c r="AT344" s="59"/>
      <c r="AU344" s="59"/>
      <c r="AV344" s="59"/>
      <c r="AW344" s="56"/>
      <c r="AX344" s="5"/>
      <c r="AZ344" s="20"/>
      <c r="BA344" s="20"/>
      <c r="BB344" s="20"/>
      <c r="BC344" s="20"/>
    </row>
    <row r="345" spans="1:66" ht="14.25" customHeight="1" x14ac:dyDescent="0.15">
      <c r="A345" s="186" t="s">
        <v>203</v>
      </c>
      <c r="B345" s="2000" t="s">
        <v>96</v>
      </c>
      <c r="C345" s="616">
        <v>0</v>
      </c>
      <c r="D345" s="668">
        <v>0</v>
      </c>
      <c r="E345" s="665">
        <v>0</v>
      </c>
      <c r="F345" s="636">
        <v>0</v>
      </c>
      <c r="G345" s="668">
        <v>0</v>
      </c>
      <c r="H345" s="665">
        <v>0</v>
      </c>
      <c r="I345" s="636">
        <v>0</v>
      </c>
      <c r="J345" s="668">
        <v>0</v>
      </c>
      <c r="K345" s="665">
        <v>0</v>
      </c>
      <c r="L345" s="636">
        <v>0</v>
      </c>
      <c r="M345" s="668">
        <v>0</v>
      </c>
      <c r="N345" s="665">
        <v>0</v>
      </c>
      <c r="O345" s="636">
        <v>0</v>
      </c>
      <c r="P345" s="620">
        <v>0</v>
      </c>
      <c r="Q345" s="665">
        <v>0</v>
      </c>
      <c r="R345" s="636">
        <v>0</v>
      </c>
      <c r="S345" s="668">
        <v>0</v>
      </c>
      <c r="T345" s="665">
        <v>0</v>
      </c>
      <c r="U345" s="636">
        <v>1800</v>
      </c>
      <c r="V345" s="668">
        <v>1395</v>
      </c>
      <c r="W345" s="621">
        <v>1251</v>
      </c>
      <c r="X345" s="636">
        <v>950</v>
      </c>
      <c r="Y345" s="620">
        <v>752</v>
      </c>
      <c r="Z345" s="621">
        <v>659</v>
      </c>
      <c r="AA345" s="619">
        <v>716</v>
      </c>
      <c r="AB345" s="617">
        <v>602</v>
      </c>
      <c r="AC345" s="618">
        <v>879</v>
      </c>
      <c r="AD345" s="262">
        <v>1130</v>
      </c>
      <c r="AE345" s="620">
        <v>1767</v>
      </c>
      <c r="AF345" s="618">
        <v>0</v>
      </c>
      <c r="AG345" s="636">
        <v>0</v>
      </c>
      <c r="AH345" s="617">
        <v>0</v>
      </c>
      <c r="AI345" s="665">
        <v>0</v>
      </c>
      <c r="AJ345" s="636">
        <v>0</v>
      </c>
      <c r="AK345" s="617">
        <v>0</v>
      </c>
      <c r="AL345" s="622">
        <v>0</v>
      </c>
      <c r="AO345" s="55"/>
      <c r="AS345" s="59"/>
      <c r="AT345" s="59"/>
      <c r="AU345" s="59"/>
      <c r="AV345" s="59"/>
      <c r="AW345" s="55"/>
      <c r="AX345" s="20"/>
    </row>
    <row r="346" spans="1:66" ht="14.25" customHeight="1" x14ac:dyDescent="0.15">
      <c r="A346" s="250" t="s">
        <v>80</v>
      </c>
      <c r="B346" s="1997" t="s">
        <v>93</v>
      </c>
      <c r="C346" s="598">
        <v>88.911000000000001</v>
      </c>
      <c r="D346" s="599">
        <v>95.4</v>
      </c>
      <c r="E346" s="600">
        <v>118.315</v>
      </c>
      <c r="F346" s="602">
        <v>162.42699999999999</v>
      </c>
      <c r="G346" s="675">
        <v>190.62200000000001</v>
      </c>
      <c r="H346" s="183">
        <v>184.72499999999999</v>
      </c>
      <c r="I346" s="602">
        <v>189.227</v>
      </c>
      <c r="J346" s="599">
        <v>166.94900000000001</v>
      </c>
      <c r="K346" s="600">
        <v>223.19</v>
      </c>
      <c r="L346" s="602">
        <v>170.40799999999999</v>
      </c>
      <c r="M346" s="599">
        <v>145.25399999999999</v>
      </c>
      <c r="N346" s="600">
        <v>123.658</v>
      </c>
      <c r="O346" s="189">
        <v>122.011</v>
      </c>
      <c r="P346" s="676">
        <v>117.50700000000001</v>
      </c>
      <c r="Q346" s="604">
        <v>74.344999999999999</v>
      </c>
      <c r="R346" s="638">
        <v>24.058</v>
      </c>
      <c r="S346" s="599">
        <v>3.214</v>
      </c>
      <c r="T346" s="600">
        <v>0.30599999999999999</v>
      </c>
      <c r="U346" s="601">
        <v>0.33300000000000002</v>
      </c>
      <c r="V346" s="553">
        <v>0.219</v>
      </c>
      <c r="W346" s="604">
        <v>0.153</v>
      </c>
      <c r="X346" s="634">
        <v>9.5000000000000001E-2</v>
      </c>
      <c r="Y346" s="603">
        <v>0</v>
      </c>
      <c r="Z346" s="604">
        <v>0</v>
      </c>
      <c r="AA346" s="601">
        <v>0</v>
      </c>
      <c r="AB346" s="599">
        <v>0</v>
      </c>
      <c r="AC346" s="600">
        <v>0</v>
      </c>
      <c r="AD346" s="602">
        <v>0</v>
      </c>
      <c r="AE346" s="603">
        <v>2.1999999999999999E-2</v>
      </c>
      <c r="AF346" s="600">
        <v>0.33100000000000002</v>
      </c>
      <c r="AG346" s="634">
        <v>1.2589999999999999</v>
      </c>
      <c r="AH346" s="553">
        <v>0.33100000000000002</v>
      </c>
      <c r="AI346" s="600">
        <v>27.728999999999999</v>
      </c>
      <c r="AJ346" s="602">
        <v>43.302</v>
      </c>
      <c r="AK346" s="599">
        <v>1.873</v>
      </c>
      <c r="AL346" s="606">
        <v>103.65900000000001</v>
      </c>
      <c r="AN346" s="59"/>
      <c r="AO346" s="59"/>
      <c r="AS346" s="59"/>
      <c r="AT346" s="59"/>
      <c r="AU346" s="59"/>
      <c r="AV346" s="59"/>
      <c r="AW346" s="55"/>
      <c r="AX346" s="5"/>
      <c r="AZ346" s="20"/>
      <c r="BA346" s="20"/>
      <c r="BB346" s="20"/>
      <c r="BC346" s="20"/>
    </row>
    <row r="347" spans="1:66" ht="14.25" customHeight="1" x14ac:dyDescent="0.15">
      <c r="A347" s="184" t="s">
        <v>204</v>
      </c>
      <c r="B347" s="1998" t="s">
        <v>94</v>
      </c>
      <c r="C347" s="607">
        <v>152999.15100000001</v>
      </c>
      <c r="D347" s="608">
        <v>153709.02799999999</v>
      </c>
      <c r="E347" s="609">
        <v>188243.16500000001</v>
      </c>
      <c r="F347" s="611">
        <v>247669.66</v>
      </c>
      <c r="G347" s="677">
        <v>240208.492</v>
      </c>
      <c r="H347" s="185">
        <v>212249.92600000001</v>
      </c>
      <c r="I347" s="611">
        <v>218543.179</v>
      </c>
      <c r="J347" s="195">
        <v>194208.079</v>
      </c>
      <c r="K347" s="609">
        <v>261069.80799999999</v>
      </c>
      <c r="L347" s="611">
        <v>189782.74600000001</v>
      </c>
      <c r="M347" s="608">
        <v>157586.99100000001</v>
      </c>
      <c r="N347" s="609">
        <v>135460.97099999999</v>
      </c>
      <c r="O347" s="194">
        <v>128031.09</v>
      </c>
      <c r="P347" s="608">
        <v>100351.535</v>
      </c>
      <c r="Q347" s="613">
        <v>60112.627999999997</v>
      </c>
      <c r="R347" s="644">
        <v>19826.149000000001</v>
      </c>
      <c r="S347" s="608">
        <v>3192.2959999999998</v>
      </c>
      <c r="T347" s="643">
        <v>463.38499999999999</v>
      </c>
      <c r="U347" s="610">
        <v>572.14099999999996</v>
      </c>
      <c r="V347" s="554">
        <v>343.00799999999998</v>
      </c>
      <c r="W347" s="613">
        <v>207.36</v>
      </c>
      <c r="X347" s="635">
        <v>108.97199999999999</v>
      </c>
      <c r="Y347" s="612">
        <v>0</v>
      </c>
      <c r="Z347" s="613">
        <v>0</v>
      </c>
      <c r="AA347" s="610">
        <v>0</v>
      </c>
      <c r="AB347" s="608">
        <v>0</v>
      </c>
      <c r="AC347" s="609">
        <v>0</v>
      </c>
      <c r="AD347" s="611">
        <v>0</v>
      </c>
      <c r="AE347" s="612">
        <v>42.984000000000002</v>
      </c>
      <c r="AF347" s="609">
        <v>972.21600000000001</v>
      </c>
      <c r="AG347" s="635">
        <v>4833.3310000000001</v>
      </c>
      <c r="AH347" s="554">
        <v>972.21600000000001</v>
      </c>
      <c r="AI347" s="609">
        <v>56602.942999999999</v>
      </c>
      <c r="AJ347" s="611">
        <v>80135.317999999999</v>
      </c>
      <c r="AK347" s="608">
        <v>1102.704</v>
      </c>
      <c r="AL347" s="615">
        <v>207269.88200000001</v>
      </c>
      <c r="AN347" s="59"/>
      <c r="AO347" s="59"/>
      <c r="AS347" s="59"/>
      <c r="AT347" s="59"/>
      <c r="AU347" s="59"/>
      <c r="AV347" s="59"/>
    </row>
    <row r="348" spans="1:66" ht="14.25" customHeight="1" x14ac:dyDescent="0.15">
      <c r="A348" s="264"/>
      <c r="B348" s="2000" t="s">
        <v>96</v>
      </c>
      <c r="C348" s="616">
        <v>1721</v>
      </c>
      <c r="D348" s="617">
        <v>1611</v>
      </c>
      <c r="E348" s="618">
        <v>1591</v>
      </c>
      <c r="F348" s="262">
        <v>1525</v>
      </c>
      <c r="G348" s="668">
        <v>1260</v>
      </c>
      <c r="H348" s="187">
        <v>1149</v>
      </c>
      <c r="I348" s="262">
        <v>1155</v>
      </c>
      <c r="J348" s="617">
        <v>1163</v>
      </c>
      <c r="K348" s="618">
        <v>1170</v>
      </c>
      <c r="L348" s="262">
        <v>1114</v>
      </c>
      <c r="M348" s="617">
        <v>1085</v>
      </c>
      <c r="N348" s="618">
        <v>1095</v>
      </c>
      <c r="O348" s="198">
        <v>1049</v>
      </c>
      <c r="P348" s="617">
        <v>854</v>
      </c>
      <c r="Q348" s="621">
        <v>809</v>
      </c>
      <c r="R348" s="262">
        <v>824</v>
      </c>
      <c r="S348" s="617">
        <v>993</v>
      </c>
      <c r="T348" s="618">
        <v>1514</v>
      </c>
      <c r="U348" s="619">
        <v>1718</v>
      </c>
      <c r="V348" s="199">
        <v>1566</v>
      </c>
      <c r="W348" s="621">
        <v>1355</v>
      </c>
      <c r="X348" s="636">
        <v>1147</v>
      </c>
      <c r="Y348" s="620">
        <v>0</v>
      </c>
      <c r="Z348" s="621">
        <v>0</v>
      </c>
      <c r="AA348" s="619">
        <v>0</v>
      </c>
      <c r="AB348" s="617">
        <v>0</v>
      </c>
      <c r="AC348" s="618">
        <v>0</v>
      </c>
      <c r="AD348" s="262">
        <v>0</v>
      </c>
      <c r="AE348" s="620">
        <v>1954</v>
      </c>
      <c r="AF348" s="618">
        <v>2937</v>
      </c>
      <c r="AG348" s="636">
        <v>3839</v>
      </c>
      <c r="AH348" s="199">
        <v>2937</v>
      </c>
      <c r="AI348" s="618">
        <v>2041</v>
      </c>
      <c r="AJ348" s="262">
        <v>1851</v>
      </c>
      <c r="AK348" s="617">
        <v>589</v>
      </c>
      <c r="AL348" s="622">
        <v>2000</v>
      </c>
      <c r="AN348" s="59"/>
      <c r="AO348" s="55"/>
      <c r="AS348" s="59"/>
      <c r="AT348" s="59"/>
      <c r="AU348" s="59"/>
      <c r="AV348" s="59"/>
      <c r="AX348" s="5"/>
    </row>
    <row r="349" spans="1:66" ht="14.25" customHeight="1" x14ac:dyDescent="0.15">
      <c r="A349" s="250" t="s">
        <v>81</v>
      </c>
      <c r="B349" s="1997" t="s">
        <v>93</v>
      </c>
      <c r="C349" s="598">
        <v>62.136000000000003</v>
      </c>
      <c r="D349" s="599">
        <v>60.618000000000002</v>
      </c>
      <c r="E349" s="600">
        <v>73.36</v>
      </c>
      <c r="F349" s="602">
        <v>98.975999999999999</v>
      </c>
      <c r="G349" s="599">
        <v>110.267</v>
      </c>
      <c r="H349" s="183">
        <v>107.837</v>
      </c>
      <c r="I349" s="602">
        <v>109.566</v>
      </c>
      <c r="J349" s="599">
        <v>100.431</v>
      </c>
      <c r="K349" s="600">
        <v>147.54900000000001</v>
      </c>
      <c r="L349" s="602">
        <v>112.28400000000001</v>
      </c>
      <c r="M349" s="599">
        <v>96.510999999999996</v>
      </c>
      <c r="N349" s="600">
        <v>83.064999999999998</v>
      </c>
      <c r="O349" s="602">
        <v>83.155000000000001</v>
      </c>
      <c r="P349" s="599">
        <v>84.510999999999996</v>
      </c>
      <c r="Q349" s="604">
        <v>48.365000000000002</v>
      </c>
      <c r="R349" s="602">
        <v>11.276999999999999</v>
      </c>
      <c r="S349" s="599">
        <v>0.126</v>
      </c>
      <c r="T349" s="600">
        <v>0</v>
      </c>
      <c r="U349" s="601">
        <v>0</v>
      </c>
      <c r="V349" s="553">
        <v>0</v>
      </c>
      <c r="W349" s="604">
        <v>0</v>
      </c>
      <c r="X349" s="634">
        <v>0</v>
      </c>
      <c r="Y349" s="553">
        <v>0</v>
      </c>
      <c r="Z349" s="604">
        <v>0</v>
      </c>
      <c r="AA349" s="601">
        <v>0</v>
      </c>
      <c r="AB349" s="599">
        <v>0</v>
      </c>
      <c r="AC349" s="600">
        <v>0</v>
      </c>
      <c r="AD349" s="602">
        <v>0</v>
      </c>
      <c r="AE349" s="603">
        <v>0</v>
      </c>
      <c r="AF349" s="600">
        <v>3.1E-2</v>
      </c>
      <c r="AG349" s="602">
        <v>0.20699999999999999</v>
      </c>
      <c r="AH349" s="599">
        <v>3.1E-2</v>
      </c>
      <c r="AI349" s="600">
        <v>21.568000000000001</v>
      </c>
      <c r="AJ349" s="602">
        <v>35.521999999999998</v>
      </c>
      <c r="AK349" s="599">
        <v>52.85</v>
      </c>
      <c r="AL349" s="606">
        <v>79.061000000000007</v>
      </c>
      <c r="AM349" s="5"/>
      <c r="AN349" s="59"/>
      <c r="AO349" s="55"/>
      <c r="AP349" s="56"/>
      <c r="AR349" s="101"/>
      <c r="AS349" s="59"/>
    </row>
    <row r="350" spans="1:66" ht="14.25" customHeight="1" x14ac:dyDescent="0.15">
      <c r="A350" s="184" t="s">
        <v>205</v>
      </c>
      <c r="B350" s="1998" t="s">
        <v>94</v>
      </c>
      <c r="C350" s="607">
        <v>107234.617</v>
      </c>
      <c r="D350" s="608">
        <v>97784.725000000006</v>
      </c>
      <c r="E350" s="609">
        <v>119177.878</v>
      </c>
      <c r="F350" s="611">
        <v>154383.701</v>
      </c>
      <c r="G350" s="608">
        <v>146121.965</v>
      </c>
      <c r="H350" s="193">
        <v>130307.174</v>
      </c>
      <c r="I350" s="611">
        <v>129126.599</v>
      </c>
      <c r="J350" s="608">
        <v>119447.861</v>
      </c>
      <c r="K350" s="609">
        <v>175316.212</v>
      </c>
      <c r="L350" s="611">
        <v>126353.177</v>
      </c>
      <c r="M350" s="608">
        <v>105453.726</v>
      </c>
      <c r="N350" s="609">
        <v>92501.087</v>
      </c>
      <c r="O350" s="194">
        <v>86879.165999999997</v>
      </c>
      <c r="P350" s="608">
        <v>69911.517999999996</v>
      </c>
      <c r="Q350" s="613">
        <v>38172.065999999999</v>
      </c>
      <c r="R350" s="611">
        <v>8508.5450000000001</v>
      </c>
      <c r="S350" s="608">
        <v>98.884</v>
      </c>
      <c r="T350" s="609">
        <v>0</v>
      </c>
      <c r="U350" s="610">
        <v>0</v>
      </c>
      <c r="V350" s="554">
        <v>0</v>
      </c>
      <c r="W350" s="613">
        <v>0</v>
      </c>
      <c r="X350" s="635">
        <v>0</v>
      </c>
      <c r="Y350" s="554">
        <v>0</v>
      </c>
      <c r="Z350" s="613">
        <v>0</v>
      </c>
      <c r="AA350" s="610">
        <v>0</v>
      </c>
      <c r="AB350" s="608">
        <v>0</v>
      </c>
      <c r="AC350" s="609">
        <v>0</v>
      </c>
      <c r="AD350" s="611">
        <v>0</v>
      </c>
      <c r="AE350" s="612">
        <v>0</v>
      </c>
      <c r="AF350" s="609">
        <v>81.215999999999994</v>
      </c>
      <c r="AG350" s="611">
        <v>661.71600000000001</v>
      </c>
      <c r="AH350" s="608">
        <v>81.215999999999994</v>
      </c>
      <c r="AI350" s="609">
        <v>42431</v>
      </c>
      <c r="AJ350" s="611">
        <v>63474.37</v>
      </c>
      <c r="AK350" s="608">
        <v>102198.648</v>
      </c>
      <c r="AL350" s="615">
        <v>160165.88500000001</v>
      </c>
      <c r="AM350" s="5"/>
      <c r="AN350" s="59"/>
      <c r="AO350" s="59"/>
      <c r="AQ350" s="56"/>
      <c r="AS350" s="59"/>
      <c r="AT350" s="59"/>
      <c r="AU350" s="59"/>
      <c r="AV350" s="59"/>
      <c r="AW350" s="59"/>
      <c r="AX350" s="56"/>
      <c r="AY350" s="56"/>
      <c r="AZ350" s="59"/>
      <c r="BA350" s="61"/>
      <c r="BB350" s="61"/>
      <c r="BC350" s="61"/>
      <c r="BD350" s="61"/>
    </row>
    <row r="351" spans="1:66" ht="14.25" customHeight="1" x14ac:dyDescent="0.15">
      <c r="A351" s="264"/>
      <c r="B351" s="2000" t="s">
        <v>96</v>
      </c>
      <c r="C351" s="616">
        <v>1726</v>
      </c>
      <c r="D351" s="617">
        <v>1613</v>
      </c>
      <c r="E351" s="618">
        <v>1625</v>
      </c>
      <c r="F351" s="262">
        <v>1560</v>
      </c>
      <c r="G351" s="617">
        <v>1325</v>
      </c>
      <c r="H351" s="187">
        <v>1208</v>
      </c>
      <c r="I351" s="262">
        <v>1179</v>
      </c>
      <c r="J351" s="617">
        <v>1189</v>
      </c>
      <c r="K351" s="618">
        <v>1188</v>
      </c>
      <c r="L351" s="632">
        <v>1125</v>
      </c>
      <c r="M351" s="617">
        <v>1093</v>
      </c>
      <c r="N351" s="618">
        <v>1114</v>
      </c>
      <c r="O351" s="262">
        <v>1045</v>
      </c>
      <c r="P351" s="617">
        <v>827</v>
      </c>
      <c r="Q351" s="621">
        <v>789</v>
      </c>
      <c r="R351" s="262">
        <v>755</v>
      </c>
      <c r="S351" s="617">
        <v>785</v>
      </c>
      <c r="T351" s="618">
        <v>0</v>
      </c>
      <c r="U351" s="619">
        <v>0</v>
      </c>
      <c r="V351" s="678">
        <v>0</v>
      </c>
      <c r="W351" s="621">
        <v>0</v>
      </c>
      <c r="X351" s="636">
        <v>0</v>
      </c>
      <c r="Y351" s="679">
        <v>0</v>
      </c>
      <c r="Z351" s="621">
        <v>0</v>
      </c>
      <c r="AA351" s="619">
        <v>0</v>
      </c>
      <c r="AB351" s="617">
        <v>0</v>
      </c>
      <c r="AC351" s="618">
        <v>0</v>
      </c>
      <c r="AD351" s="262">
        <v>0</v>
      </c>
      <c r="AE351" s="620">
        <v>0</v>
      </c>
      <c r="AF351" s="680">
        <v>2620</v>
      </c>
      <c r="AG351" s="262">
        <v>3197</v>
      </c>
      <c r="AH351" s="632">
        <v>2620</v>
      </c>
      <c r="AI351" s="618">
        <v>1967</v>
      </c>
      <c r="AJ351" s="632">
        <v>1787</v>
      </c>
      <c r="AK351" s="617">
        <v>1934</v>
      </c>
      <c r="AL351" s="622">
        <v>2026</v>
      </c>
      <c r="AM351" s="5"/>
      <c r="AN351" s="59"/>
      <c r="AO351" s="55"/>
      <c r="AR351" s="56"/>
      <c r="AS351" s="2044"/>
      <c r="AT351" s="59"/>
      <c r="AU351" s="59"/>
      <c r="AV351" s="59"/>
      <c r="AW351" s="61"/>
      <c r="AX351" s="61"/>
      <c r="AY351" s="61"/>
    </row>
    <row r="352" spans="1:66" s="5" customFormat="1" ht="14.25" customHeight="1" x14ac:dyDescent="0.15">
      <c r="A352" s="1807" t="s">
        <v>146</v>
      </c>
      <c r="B352" s="2051" t="s">
        <v>93</v>
      </c>
      <c r="C352" s="681">
        <v>0.105</v>
      </c>
      <c r="D352" s="682">
        <v>0.42599999999999999</v>
      </c>
      <c r="E352" s="683">
        <v>0.27400000000000002</v>
      </c>
      <c r="F352" s="684">
        <v>0.70299999999999996</v>
      </c>
      <c r="G352" s="685">
        <v>0.432</v>
      </c>
      <c r="H352" s="265">
        <v>0.45900000000000002</v>
      </c>
      <c r="I352" s="684">
        <v>0.60399999999999998</v>
      </c>
      <c r="J352" s="682">
        <v>0.874</v>
      </c>
      <c r="K352" s="683">
        <v>4.5679999999999996</v>
      </c>
      <c r="L352" s="686">
        <v>25.478000000000002</v>
      </c>
      <c r="M352" s="682">
        <v>74.483000000000004</v>
      </c>
      <c r="N352" s="683">
        <v>171.65600000000001</v>
      </c>
      <c r="O352" s="266">
        <v>349.06400000000002</v>
      </c>
      <c r="P352" s="267">
        <v>621.16200000000003</v>
      </c>
      <c r="Q352" s="687">
        <v>891.31299999999999</v>
      </c>
      <c r="R352" s="688">
        <v>953.79300000000001</v>
      </c>
      <c r="S352" s="682">
        <v>1159.4870000000001</v>
      </c>
      <c r="T352" s="683">
        <v>664.96500000000003</v>
      </c>
      <c r="U352" s="689">
        <v>291.44799999999998</v>
      </c>
      <c r="V352" s="267">
        <v>91.709000000000003</v>
      </c>
      <c r="W352" s="687">
        <v>45.52</v>
      </c>
      <c r="X352" s="689">
        <v>60.512</v>
      </c>
      <c r="Y352" s="690">
        <v>58.445</v>
      </c>
      <c r="Z352" s="687">
        <v>44.634</v>
      </c>
      <c r="AA352" s="2052">
        <v>44.343000000000004</v>
      </c>
      <c r="AB352" s="682">
        <v>64.754999999999995</v>
      </c>
      <c r="AC352" s="683">
        <v>82.387</v>
      </c>
      <c r="AD352" s="684">
        <v>110.761</v>
      </c>
      <c r="AE352" s="691">
        <v>53.844999999999999</v>
      </c>
      <c r="AF352" s="683">
        <v>40.128</v>
      </c>
      <c r="AG352" s="686">
        <v>14.868</v>
      </c>
      <c r="AH352" s="682">
        <v>40.128</v>
      </c>
      <c r="AI352" s="692">
        <v>4.907</v>
      </c>
      <c r="AJ352" s="684">
        <v>0</v>
      </c>
      <c r="AK352" s="682">
        <v>1.077</v>
      </c>
      <c r="AL352" s="693">
        <v>1.863</v>
      </c>
      <c r="AM352" s="41"/>
      <c r="AN352" s="59"/>
      <c r="AO352" s="59"/>
      <c r="AP352" s="59"/>
      <c r="AQ352" s="59"/>
      <c r="AR352" s="101"/>
      <c r="AS352" s="59"/>
      <c r="AT352" s="59"/>
      <c r="AU352" s="59"/>
      <c r="AV352" s="59"/>
      <c r="AW352" s="59"/>
      <c r="AX352" s="59"/>
      <c r="AY352" s="59"/>
    </row>
    <row r="353" spans="1:52" s="5" customFormat="1" ht="14.25" customHeight="1" x14ac:dyDescent="0.15">
      <c r="A353" s="268"/>
      <c r="B353" s="1998" t="s">
        <v>94</v>
      </c>
      <c r="C353" s="607">
        <v>86482</v>
      </c>
      <c r="D353" s="608">
        <v>318.06299999999999</v>
      </c>
      <c r="E353" s="609">
        <v>199.637</v>
      </c>
      <c r="F353" s="694">
        <v>424.67599999999999</v>
      </c>
      <c r="G353" s="667">
        <v>253.34399999999999</v>
      </c>
      <c r="H353" s="193">
        <v>269.53699999999998</v>
      </c>
      <c r="I353" s="694">
        <v>319.36399999999998</v>
      </c>
      <c r="J353" s="608">
        <v>538.05100000000004</v>
      </c>
      <c r="K353" s="609">
        <v>3149.0140000000001</v>
      </c>
      <c r="L353" s="694">
        <v>17320.259999999998</v>
      </c>
      <c r="M353" s="608">
        <v>43037.146999999997</v>
      </c>
      <c r="N353" s="609">
        <v>92739.797999999995</v>
      </c>
      <c r="O353" s="694">
        <v>167751.73300000001</v>
      </c>
      <c r="P353" s="195">
        <v>282950.62199999997</v>
      </c>
      <c r="Q353" s="614">
        <v>389172.46500000003</v>
      </c>
      <c r="R353" s="611">
        <v>412711.10200000001</v>
      </c>
      <c r="S353" s="608">
        <v>492466.96899999998</v>
      </c>
      <c r="T353" s="609">
        <v>266055.92200000002</v>
      </c>
      <c r="U353" s="649">
        <v>97554.705000000002</v>
      </c>
      <c r="V353" s="554">
        <v>24782.449000000001</v>
      </c>
      <c r="W353" s="613">
        <v>16953.092000000001</v>
      </c>
      <c r="X353" s="649">
        <v>28113.455999999998</v>
      </c>
      <c r="Y353" s="612">
        <v>29115.344000000001</v>
      </c>
      <c r="Z353" s="613">
        <v>23221.064999999999</v>
      </c>
      <c r="AA353" s="649">
        <v>21024.596000000001</v>
      </c>
      <c r="AB353" s="608">
        <v>33507.531000000003</v>
      </c>
      <c r="AC353" s="609">
        <v>38008.232000000004</v>
      </c>
      <c r="AD353" s="694">
        <v>42374.430999999997</v>
      </c>
      <c r="AE353" s="612">
        <v>23379.920999999998</v>
      </c>
      <c r="AF353" s="609">
        <v>17419.703000000001</v>
      </c>
      <c r="AG353" s="694">
        <v>6519.7529999999997</v>
      </c>
      <c r="AH353" s="608">
        <v>17419.703000000001</v>
      </c>
      <c r="AI353" s="609">
        <v>2179.9580000000001</v>
      </c>
      <c r="AJ353" s="694">
        <v>0</v>
      </c>
      <c r="AK353" s="608">
        <v>558.49199999999996</v>
      </c>
      <c r="AL353" s="615">
        <v>908.14300000000003</v>
      </c>
      <c r="AM353" s="41"/>
      <c r="AN353" s="59"/>
      <c r="AO353" s="59"/>
      <c r="AP353" s="59"/>
      <c r="AQ353" s="59"/>
      <c r="AR353" s="59"/>
      <c r="AS353" s="59"/>
      <c r="AT353" s="59"/>
      <c r="AU353" s="59"/>
      <c r="AV353" s="59"/>
      <c r="AW353" s="61"/>
    </row>
    <row r="354" spans="1:52" s="5" customFormat="1" ht="14.25" customHeight="1" x14ac:dyDescent="0.15">
      <c r="A354" s="269"/>
      <c r="B354" s="2000" t="s">
        <v>96</v>
      </c>
      <c r="C354" s="695">
        <v>824</v>
      </c>
      <c r="D354" s="696">
        <v>747</v>
      </c>
      <c r="E354" s="697">
        <v>729</v>
      </c>
      <c r="F354" s="698">
        <v>604</v>
      </c>
      <c r="G354" s="699">
        <v>586</v>
      </c>
      <c r="H354" s="270">
        <v>587</v>
      </c>
      <c r="I354" s="698">
        <v>529</v>
      </c>
      <c r="J354" s="696">
        <v>616</v>
      </c>
      <c r="K354" s="697">
        <v>689</v>
      </c>
      <c r="L354" s="698">
        <v>680</v>
      </c>
      <c r="M354" s="696">
        <v>578</v>
      </c>
      <c r="N354" s="697">
        <v>540</v>
      </c>
      <c r="O354" s="271">
        <v>481</v>
      </c>
      <c r="P354" s="272">
        <v>456</v>
      </c>
      <c r="Q354" s="700">
        <v>437</v>
      </c>
      <c r="R354" s="701">
        <v>433</v>
      </c>
      <c r="S354" s="696">
        <v>425</v>
      </c>
      <c r="T354" s="697">
        <v>400</v>
      </c>
      <c r="U354" s="702">
        <v>335</v>
      </c>
      <c r="V354" s="272">
        <v>270</v>
      </c>
      <c r="W354" s="700">
        <v>372</v>
      </c>
      <c r="X354" s="702">
        <v>465</v>
      </c>
      <c r="Y354" s="703">
        <v>498</v>
      </c>
      <c r="Z354" s="700">
        <v>520</v>
      </c>
      <c r="AA354" s="702">
        <v>474</v>
      </c>
      <c r="AB354" s="704">
        <v>517</v>
      </c>
      <c r="AC354" s="705">
        <v>461</v>
      </c>
      <c r="AD354" s="698">
        <v>383</v>
      </c>
      <c r="AE354" s="703">
        <v>434</v>
      </c>
      <c r="AF354" s="697">
        <v>434</v>
      </c>
      <c r="AG354" s="698">
        <v>439</v>
      </c>
      <c r="AH354" s="696">
        <v>434</v>
      </c>
      <c r="AI354" s="697">
        <v>444</v>
      </c>
      <c r="AJ354" s="698">
        <v>0</v>
      </c>
      <c r="AK354" s="696">
        <v>519</v>
      </c>
      <c r="AL354" s="706">
        <v>487</v>
      </c>
      <c r="AM354" s="41"/>
      <c r="AN354" s="59"/>
      <c r="AO354" s="55"/>
      <c r="AP354" s="59"/>
      <c r="AQ354" s="59"/>
      <c r="AR354" s="59"/>
      <c r="AS354" s="2044"/>
      <c r="AT354" s="61"/>
      <c r="AU354" s="2"/>
      <c r="AV354" s="2"/>
      <c r="AW354" s="2"/>
    </row>
    <row r="355" spans="1:52" s="41" customFormat="1" ht="14.25" customHeight="1" x14ac:dyDescent="0.15">
      <c r="A355" s="273" t="s">
        <v>206</v>
      </c>
      <c r="B355" s="2001" t="s">
        <v>93</v>
      </c>
      <c r="C355" s="598">
        <v>0</v>
      </c>
      <c r="D355" s="666">
        <v>0</v>
      </c>
      <c r="E355" s="663">
        <v>0</v>
      </c>
      <c r="F355" s="634">
        <v>0</v>
      </c>
      <c r="G355" s="666">
        <v>0</v>
      </c>
      <c r="H355" s="663">
        <v>0</v>
      </c>
      <c r="I355" s="634">
        <v>0</v>
      </c>
      <c r="J355" s="637">
        <v>0</v>
      </c>
      <c r="K355" s="663">
        <v>0</v>
      </c>
      <c r="L355" s="634">
        <v>0</v>
      </c>
      <c r="M355" s="637">
        <v>0</v>
      </c>
      <c r="N355" s="625">
        <v>0</v>
      </c>
      <c r="O355" s="602">
        <v>0</v>
      </c>
      <c r="P355" s="599">
        <v>2.2749999999999999</v>
      </c>
      <c r="Q355" s="605">
        <v>9.7650000000000006</v>
      </c>
      <c r="R355" s="638">
        <v>7.02</v>
      </c>
      <c r="S355" s="599">
        <v>10.255000000000001</v>
      </c>
      <c r="T355" s="600">
        <v>5.0430000000000001</v>
      </c>
      <c r="U355" s="601">
        <v>15.717000000000001</v>
      </c>
      <c r="V355" s="553">
        <v>14.625999999999999</v>
      </c>
      <c r="W355" s="605">
        <v>23.422000000000001</v>
      </c>
      <c r="X355" s="707">
        <v>51.444000000000003</v>
      </c>
      <c r="Y355" s="640">
        <v>49.72</v>
      </c>
      <c r="Z355" s="604">
        <v>40.253</v>
      </c>
      <c r="AA355" s="639">
        <v>42.206000000000003</v>
      </c>
      <c r="AB355" s="603">
        <v>63.341999999999999</v>
      </c>
      <c r="AC355" s="625">
        <v>79.685000000000002</v>
      </c>
      <c r="AD355" s="708">
        <v>106.523</v>
      </c>
      <c r="AE355" s="640">
        <v>50.344000000000001</v>
      </c>
      <c r="AF355" s="625">
        <v>38.002000000000002</v>
      </c>
      <c r="AG355" s="638">
        <v>14.564</v>
      </c>
      <c r="AH355" s="603">
        <v>38.002000000000002</v>
      </c>
      <c r="AI355" s="625">
        <v>4.4569999999999999</v>
      </c>
      <c r="AJ355" s="638">
        <v>2.0249999999999999</v>
      </c>
      <c r="AK355" s="637">
        <v>0.54900000000000004</v>
      </c>
      <c r="AL355" s="641">
        <v>0.52400000000000002</v>
      </c>
      <c r="AM355" s="2"/>
      <c r="AN355" s="59"/>
      <c r="AO355" s="55"/>
      <c r="AP355" s="56"/>
      <c r="AQ355" s="59"/>
      <c r="AR355" s="101"/>
      <c r="AS355" s="59"/>
      <c r="AT355" s="61"/>
      <c r="AU355" s="2"/>
      <c r="AV355" s="2"/>
      <c r="AW355" s="61"/>
    </row>
    <row r="356" spans="1:52" s="41" customFormat="1" ht="14.25" customHeight="1" x14ac:dyDescent="0.15">
      <c r="A356" s="192" t="s">
        <v>207</v>
      </c>
      <c r="B356" s="2003" t="s">
        <v>94</v>
      </c>
      <c r="C356" s="607">
        <v>0</v>
      </c>
      <c r="D356" s="667">
        <v>0</v>
      </c>
      <c r="E356" s="664">
        <v>0</v>
      </c>
      <c r="F356" s="635">
        <v>0</v>
      </c>
      <c r="G356" s="667">
        <v>0</v>
      </c>
      <c r="H356" s="664">
        <v>0</v>
      </c>
      <c r="I356" s="635">
        <v>0</v>
      </c>
      <c r="J356" s="642">
        <v>0</v>
      </c>
      <c r="K356" s="664">
        <v>0</v>
      </c>
      <c r="L356" s="635">
        <v>0</v>
      </c>
      <c r="M356" s="642">
        <v>0</v>
      </c>
      <c r="N356" s="643">
        <v>0</v>
      </c>
      <c r="O356" s="194">
        <v>557.71199999999999</v>
      </c>
      <c r="P356" s="608">
        <v>1048.4639999999999</v>
      </c>
      <c r="Q356" s="614">
        <v>3973.9670000000001</v>
      </c>
      <c r="R356" s="644">
        <v>2849.58</v>
      </c>
      <c r="S356" s="608">
        <v>4083.3719999999998</v>
      </c>
      <c r="T356" s="609">
        <v>1898.029</v>
      </c>
      <c r="U356" s="610">
        <v>7659.4690000000001</v>
      </c>
      <c r="V356" s="554">
        <v>5911.3580000000002</v>
      </c>
      <c r="W356" s="614">
        <v>11574.252</v>
      </c>
      <c r="X356" s="645">
        <v>24490.501</v>
      </c>
      <c r="Y356" s="646">
        <v>25363.875</v>
      </c>
      <c r="Z356" s="613">
        <v>21094.883999999998</v>
      </c>
      <c r="AA356" s="645">
        <v>19909.521000000001</v>
      </c>
      <c r="AB356" s="608">
        <v>32629.277999999998</v>
      </c>
      <c r="AC356" s="643">
        <v>36884.35</v>
      </c>
      <c r="AD356" s="644">
        <v>40664.815999999999</v>
      </c>
      <c r="AE356" s="646">
        <v>21798.219000000001</v>
      </c>
      <c r="AF356" s="643">
        <v>16400.826000000001</v>
      </c>
      <c r="AG356" s="644">
        <v>6305.58</v>
      </c>
      <c r="AH356" s="612">
        <v>16400.826000000001</v>
      </c>
      <c r="AI356" s="643">
        <v>1923.2639999999999</v>
      </c>
      <c r="AJ356" s="644">
        <v>806.65200000000004</v>
      </c>
      <c r="AK356" s="642">
        <v>278.31599999999997</v>
      </c>
      <c r="AL356" s="647">
        <v>261.89999999999998</v>
      </c>
      <c r="AM356" s="2"/>
      <c r="AN356" s="59"/>
      <c r="AO356" s="59"/>
      <c r="AP356" s="59"/>
      <c r="AQ356" s="56"/>
      <c r="AR356" s="59"/>
      <c r="AS356" s="59"/>
      <c r="AT356" s="61"/>
      <c r="AU356" s="2"/>
      <c r="AV356" s="2"/>
      <c r="AW356" s="2"/>
      <c r="AX356" s="59"/>
      <c r="AY356" s="59"/>
      <c r="AZ356" s="5"/>
    </row>
    <row r="357" spans="1:52" s="41" customFormat="1" ht="14.25" customHeight="1" x14ac:dyDescent="0.15">
      <c r="A357" s="197" t="s">
        <v>207</v>
      </c>
      <c r="B357" s="2000" t="s">
        <v>96</v>
      </c>
      <c r="C357" s="616">
        <v>0</v>
      </c>
      <c r="D357" s="668">
        <v>0</v>
      </c>
      <c r="E357" s="665">
        <v>0</v>
      </c>
      <c r="F357" s="636">
        <v>0</v>
      </c>
      <c r="G357" s="668">
        <v>0</v>
      </c>
      <c r="H357" s="665">
        <v>0</v>
      </c>
      <c r="I357" s="636">
        <v>0</v>
      </c>
      <c r="J357" s="617">
        <v>0</v>
      </c>
      <c r="K357" s="665">
        <v>0</v>
      </c>
      <c r="L357" s="636">
        <v>0</v>
      </c>
      <c r="M357" s="617">
        <v>0</v>
      </c>
      <c r="N357" s="618">
        <v>0</v>
      </c>
      <c r="O357" s="198">
        <v>463</v>
      </c>
      <c r="P357" s="617">
        <v>461</v>
      </c>
      <c r="Q357" s="621">
        <v>407</v>
      </c>
      <c r="R357" s="262">
        <v>406</v>
      </c>
      <c r="S357" s="617">
        <v>398</v>
      </c>
      <c r="T357" s="618">
        <v>376</v>
      </c>
      <c r="U357" s="619">
        <v>487</v>
      </c>
      <c r="V357" s="199">
        <v>404</v>
      </c>
      <c r="W357" s="621">
        <v>494</v>
      </c>
      <c r="X357" s="619">
        <v>476</v>
      </c>
      <c r="Y357" s="620">
        <v>510</v>
      </c>
      <c r="Z357" s="621">
        <v>524</v>
      </c>
      <c r="AA357" s="619">
        <v>472</v>
      </c>
      <c r="AB357" s="617">
        <v>515</v>
      </c>
      <c r="AC357" s="618">
        <v>463</v>
      </c>
      <c r="AD357" s="262">
        <v>382</v>
      </c>
      <c r="AE357" s="620">
        <v>433</v>
      </c>
      <c r="AF357" s="618">
        <v>432</v>
      </c>
      <c r="AG357" s="262">
        <v>433</v>
      </c>
      <c r="AH357" s="620">
        <v>432</v>
      </c>
      <c r="AI357" s="618">
        <v>432</v>
      </c>
      <c r="AJ357" s="262">
        <v>398</v>
      </c>
      <c r="AK357" s="617">
        <v>507</v>
      </c>
      <c r="AL357" s="622">
        <v>500</v>
      </c>
      <c r="AM357" s="2"/>
      <c r="AN357" s="59"/>
      <c r="AO357" s="59"/>
      <c r="AP357" s="59"/>
      <c r="AQ357" s="59"/>
      <c r="AR357" s="56"/>
      <c r="AS357" s="2044"/>
      <c r="AT357" s="61"/>
      <c r="AU357" s="2"/>
      <c r="AV357" s="2"/>
      <c r="AW357" s="2"/>
    </row>
    <row r="358" spans="1:52" ht="14.25" customHeight="1" x14ac:dyDescent="0.15">
      <c r="A358" s="250" t="s">
        <v>230</v>
      </c>
      <c r="B358" s="1997" t="s">
        <v>93</v>
      </c>
      <c r="C358" s="598">
        <v>0</v>
      </c>
      <c r="D358" s="666">
        <v>0</v>
      </c>
      <c r="E358" s="663">
        <v>0</v>
      </c>
      <c r="F358" s="634">
        <v>0</v>
      </c>
      <c r="G358" s="666">
        <v>0</v>
      </c>
      <c r="H358" s="663">
        <v>0</v>
      </c>
      <c r="I358" s="634">
        <v>0</v>
      </c>
      <c r="J358" s="666">
        <v>0</v>
      </c>
      <c r="K358" s="663">
        <v>0</v>
      </c>
      <c r="L358" s="602">
        <v>2.67</v>
      </c>
      <c r="M358" s="599">
        <v>9.4049999999999994</v>
      </c>
      <c r="N358" s="600">
        <v>36.24</v>
      </c>
      <c r="O358" s="602">
        <v>85.54</v>
      </c>
      <c r="P358" s="599">
        <v>196.84</v>
      </c>
      <c r="Q358" s="604">
        <v>345.48</v>
      </c>
      <c r="R358" s="602">
        <v>252.054</v>
      </c>
      <c r="S358" s="599">
        <v>225.65</v>
      </c>
      <c r="T358" s="600">
        <v>104.111</v>
      </c>
      <c r="U358" s="601">
        <v>71.844999999999999</v>
      </c>
      <c r="V358" s="553">
        <v>16.035</v>
      </c>
      <c r="W358" s="605">
        <v>3.59</v>
      </c>
      <c r="X358" s="601">
        <v>0</v>
      </c>
      <c r="Y358" s="603">
        <v>0</v>
      </c>
      <c r="Z358" s="604">
        <v>0</v>
      </c>
      <c r="AA358" s="601">
        <v>0</v>
      </c>
      <c r="AB358" s="603">
        <v>0</v>
      </c>
      <c r="AC358" s="604">
        <v>0</v>
      </c>
      <c r="AD358" s="601">
        <v>0</v>
      </c>
      <c r="AE358" s="666">
        <v>0</v>
      </c>
      <c r="AF358" s="600">
        <v>0</v>
      </c>
      <c r="AG358" s="634">
        <v>0</v>
      </c>
      <c r="AH358" s="666">
        <v>0</v>
      </c>
      <c r="AI358" s="663">
        <v>0</v>
      </c>
      <c r="AJ358" s="634">
        <v>0</v>
      </c>
      <c r="AK358" s="666">
        <v>0</v>
      </c>
      <c r="AL358" s="606">
        <v>0</v>
      </c>
      <c r="AN358" s="59"/>
      <c r="AO358" s="59"/>
      <c r="AR358" s="101"/>
      <c r="AS358" s="59"/>
      <c r="AT358" s="59"/>
      <c r="AU358" s="59"/>
      <c r="AW358" s="61"/>
    </row>
    <row r="359" spans="1:52" ht="14.25" customHeight="1" x14ac:dyDescent="0.15">
      <c r="A359" s="184" t="s">
        <v>208</v>
      </c>
      <c r="B359" s="1998" t="s">
        <v>94</v>
      </c>
      <c r="C359" s="607">
        <v>0</v>
      </c>
      <c r="D359" s="667">
        <v>0</v>
      </c>
      <c r="E359" s="664">
        <v>0</v>
      </c>
      <c r="F359" s="635">
        <v>0</v>
      </c>
      <c r="G359" s="667">
        <v>0</v>
      </c>
      <c r="H359" s="664">
        <v>0</v>
      </c>
      <c r="I359" s="635">
        <v>0</v>
      </c>
      <c r="J359" s="667">
        <v>0</v>
      </c>
      <c r="K359" s="664">
        <v>0</v>
      </c>
      <c r="L359" s="611">
        <v>1688.472</v>
      </c>
      <c r="M359" s="608">
        <v>6007.8239999999996</v>
      </c>
      <c r="N359" s="609">
        <v>19456.416000000001</v>
      </c>
      <c r="O359" s="194">
        <v>42272.641000000003</v>
      </c>
      <c r="P359" s="608">
        <v>93644.839000000007</v>
      </c>
      <c r="Q359" s="613">
        <v>155939.34099999999</v>
      </c>
      <c r="R359" s="611">
        <v>112452.16</v>
      </c>
      <c r="S359" s="608">
        <v>99719.717999999993</v>
      </c>
      <c r="T359" s="609">
        <v>42423.762999999999</v>
      </c>
      <c r="U359" s="610">
        <v>23116.526000000002</v>
      </c>
      <c r="V359" s="554">
        <v>3479.0639999999999</v>
      </c>
      <c r="W359" s="614">
        <v>735.29600000000005</v>
      </c>
      <c r="X359" s="610">
        <v>0</v>
      </c>
      <c r="Y359" s="612">
        <v>0</v>
      </c>
      <c r="Z359" s="613">
        <v>0</v>
      </c>
      <c r="AA359" s="610">
        <v>0</v>
      </c>
      <c r="AB359" s="612">
        <v>0</v>
      </c>
      <c r="AC359" s="613">
        <v>0</v>
      </c>
      <c r="AD359" s="610">
        <v>0</v>
      </c>
      <c r="AE359" s="667">
        <v>0</v>
      </c>
      <c r="AF359" s="609">
        <v>0</v>
      </c>
      <c r="AG359" s="635">
        <v>0</v>
      </c>
      <c r="AH359" s="667">
        <v>0</v>
      </c>
      <c r="AI359" s="664">
        <v>0</v>
      </c>
      <c r="AJ359" s="635">
        <v>0</v>
      </c>
      <c r="AK359" s="667">
        <v>0</v>
      </c>
      <c r="AL359" s="615">
        <v>0</v>
      </c>
      <c r="AN359" s="59"/>
      <c r="AO359" s="59"/>
      <c r="AS359" s="59"/>
      <c r="AT359" s="41"/>
      <c r="AU359" s="41"/>
      <c r="AV359" s="41"/>
      <c r="AW359" s="41"/>
    </row>
    <row r="360" spans="1:52" ht="14.25" customHeight="1" x14ac:dyDescent="0.15">
      <c r="A360" s="186" t="s">
        <v>208</v>
      </c>
      <c r="B360" s="2000" t="s">
        <v>96</v>
      </c>
      <c r="C360" s="616">
        <v>0</v>
      </c>
      <c r="D360" s="668">
        <v>0</v>
      </c>
      <c r="E360" s="665">
        <v>0</v>
      </c>
      <c r="F360" s="636">
        <v>0</v>
      </c>
      <c r="G360" s="668">
        <v>0</v>
      </c>
      <c r="H360" s="665">
        <v>0</v>
      </c>
      <c r="I360" s="636">
        <v>0</v>
      </c>
      <c r="J360" s="668">
        <v>0</v>
      </c>
      <c r="K360" s="665">
        <v>0</v>
      </c>
      <c r="L360" s="262">
        <v>632</v>
      </c>
      <c r="M360" s="617">
        <v>639</v>
      </c>
      <c r="N360" s="618">
        <v>537</v>
      </c>
      <c r="O360" s="262">
        <v>494</v>
      </c>
      <c r="P360" s="617">
        <v>476</v>
      </c>
      <c r="Q360" s="621">
        <v>451</v>
      </c>
      <c r="R360" s="262">
        <v>446</v>
      </c>
      <c r="S360" s="617">
        <v>442</v>
      </c>
      <c r="T360" s="618">
        <v>407</v>
      </c>
      <c r="U360" s="619">
        <v>322</v>
      </c>
      <c r="V360" s="199">
        <v>217</v>
      </c>
      <c r="W360" s="621">
        <v>205</v>
      </c>
      <c r="X360" s="619">
        <v>0</v>
      </c>
      <c r="Y360" s="620">
        <v>0</v>
      </c>
      <c r="Z360" s="621">
        <v>0</v>
      </c>
      <c r="AA360" s="619">
        <v>0</v>
      </c>
      <c r="AB360" s="620">
        <v>0</v>
      </c>
      <c r="AC360" s="621">
        <v>0</v>
      </c>
      <c r="AD360" s="619">
        <v>0</v>
      </c>
      <c r="AE360" s="668">
        <v>0</v>
      </c>
      <c r="AF360" s="618">
        <v>0</v>
      </c>
      <c r="AG360" s="636">
        <v>0</v>
      </c>
      <c r="AH360" s="668">
        <v>0</v>
      </c>
      <c r="AI360" s="665">
        <v>0</v>
      </c>
      <c r="AJ360" s="636">
        <v>0</v>
      </c>
      <c r="AK360" s="668">
        <v>0</v>
      </c>
      <c r="AL360" s="622">
        <v>0</v>
      </c>
      <c r="AN360" s="59"/>
      <c r="AO360" s="55"/>
      <c r="AS360" s="2044"/>
    </row>
    <row r="361" spans="1:52" ht="14.25" customHeight="1" x14ac:dyDescent="0.15">
      <c r="A361" s="250" t="s">
        <v>209</v>
      </c>
      <c r="B361" s="1997" t="s">
        <v>93</v>
      </c>
      <c r="C361" s="598">
        <v>0</v>
      </c>
      <c r="D361" s="666">
        <v>0</v>
      </c>
      <c r="E361" s="663">
        <v>0</v>
      </c>
      <c r="F361" s="634">
        <v>0</v>
      </c>
      <c r="G361" s="666">
        <v>0</v>
      </c>
      <c r="H361" s="663">
        <v>0</v>
      </c>
      <c r="I361" s="634">
        <v>0</v>
      </c>
      <c r="J361" s="666">
        <v>0</v>
      </c>
      <c r="K361" s="663">
        <v>0</v>
      </c>
      <c r="L361" s="634">
        <v>0</v>
      </c>
      <c r="M361" s="599">
        <v>0</v>
      </c>
      <c r="N361" s="600">
        <v>19.59</v>
      </c>
      <c r="O361" s="602">
        <v>42.09</v>
      </c>
      <c r="P361" s="599">
        <v>145.309</v>
      </c>
      <c r="Q361" s="604">
        <v>228.95099999999999</v>
      </c>
      <c r="R361" s="602">
        <v>233.79499999999999</v>
      </c>
      <c r="S361" s="599">
        <v>236.13</v>
      </c>
      <c r="T361" s="600">
        <v>108.41</v>
      </c>
      <c r="U361" s="601">
        <v>25.87</v>
      </c>
      <c r="V361" s="553">
        <v>9.6850000000000005</v>
      </c>
      <c r="W361" s="604">
        <v>0.98</v>
      </c>
      <c r="X361" s="601">
        <v>0.39500000000000002</v>
      </c>
      <c r="Y361" s="603">
        <v>0</v>
      </c>
      <c r="Z361" s="604">
        <v>0</v>
      </c>
      <c r="AA361" s="601">
        <v>0</v>
      </c>
      <c r="AB361" s="603">
        <v>0</v>
      </c>
      <c r="AC361" s="604">
        <v>0</v>
      </c>
      <c r="AD361" s="601">
        <v>0</v>
      </c>
      <c r="AE361" s="666">
        <v>0</v>
      </c>
      <c r="AF361" s="600">
        <v>0</v>
      </c>
      <c r="AG361" s="634">
        <v>0</v>
      </c>
      <c r="AH361" s="666">
        <v>0</v>
      </c>
      <c r="AI361" s="663">
        <v>0</v>
      </c>
      <c r="AJ361" s="634">
        <v>0</v>
      </c>
      <c r="AK361" s="666">
        <v>0</v>
      </c>
      <c r="AL361" s="606">
        <v>0</v>
      </c>
      <c r="AN361" s="59"/>
      <c r="AO361" s="59"/>
      <c r="AR361" s="101"/>
      <c r="AS361" s="59"/>
    </row>
    <row r="362" spans="1:52" ht="14.25" customHeight="1" x14ac:dyDescent="0.15">
      <c r="A362" s="184" t="s">
        <v>210</v>
      </c>
      <c r="B362" s="1998" t="s">
        <v>94</v>
      </c>
      <c r="C362" s="607">
        <v>0</v>
      </c>
      <c r="D362" s="667">
        <v>0</v>
      </c>
      <c r="E362" s="664">
        <v>0</v>
      </c>
      <c r="F362" s="635">
        <v>0</v>
      </c>
      <c r="G362" s="667">
        <v>0</v>
      </c>
      <c r="H362" s="664">
        <v>0</v>
      </c>
      <c r="I362" s="635">
        <v>0</v>
      </c>
      <c r="J362" s="667">
        <v>0</v>
      </c>
      <c r="K362" s="664">
        <v>0</v>
      </c>
      <c r="L362" s="635">
        <v>0</v>
      </c>
      <c r="M362" s="608">
        <v>0</v>
      </c>
      <c r="N362" s="609">
        <v>11261.16</v>
      </c>
      <c r="O362" s="194">
        <v>20326.296999999999</v>
      </c>
      <c r="P362" s="608">
        <v>65333.881999999998</v>
      </c>
      <c r="Q362" s="613">
        <v>103036.033</v>
      </c>
      <c r="R362" s="611">
        <v>105916.51700000001</v>
      </c>
      <c r="S362" s="608">
        <v>102737.21400000001</v>
      </c>
      <c r="T362" s="609">
        <v>46667.930999999997</v>
      </c>
      <c r="U362" s="610">
        <v>9253.6560000000009</v>
      </c>
      <c r="V362" s="554">
        <v>2513.9160000000002</v>
      </c>
      <c r="W362" s="709">
        <v>188.46</v>
      </c>
      <c r="X362" s="610">
        <v>129.6</v>
      </c>
      <c r="Y362" s="612">
        <v>0</v>
      </c>
      <c r="Z362" s="613">
        <v>0</v>
      </c>
      <c r="AA362" s="610">
        <v>0</v>
      </c>
      <c r="AB362" s="612">
        <v>0</v>
      </c>
      <c r="AC362" s="613">
        <v>0</v>
      </c>
      <c r="AD362" s="610">
        <v>0</v>
      </c>
      <c r="AE362" s="667">
        <v>0</v>
      </c>
      <c r="AF362" s="609">
        <v>0</v>
      </c>
      <c r="AG362" s="635">
        <v>0</v>
      </c>
      <c r="AH362" s="667">
        <v>0</v>
      </c>
      <c r="AI362" s="664">
        <v>0</v>
      </c>
      <c r="AJ362" s="635">
        <v>0</v>
      </c>
      <c r="AK362" s="667">
        <v>0</v>
      </c>
      <c r="AL362" s="615">
        <v>0</v>
      </c>
      <c r="AN362" s="59"/>
      <c r="AO362" s="59"/>
      <c r="AS362" s="59"/>
      <c r="AV362" s="61"/>
      <c r="AW362" s="61"/>
    </row>
    <row r="363" spans="1:52" ht="14.25" customHeight="1" x14ac:dyDescent="0.15">
      <c r="A363" s="186" t="s">
        <v>210</v>
      </c>
      <c r="B363" s="2000" t="s">
        <v>96</v>
      </c>
      <c r="C363" s="616">
        <v>0</v>
      </c>
      <c r="D363" s="668">
        <v>0</v>
      </c>
      <c r="E363" s="665">
        <v>0</v>
      </c>
      <c r="F363" s="636">
        <v>0</v>
      </c>
      <c r="G363" s="668">
        <v>0</v>
      </c>
      <c r="H363" s="665">
        <v>0</v>
      </c>
      <c r="I363" s="636">
        <v>0</v>
      </c>
      <c r="J363" s="668">
        <v>0</v>
      </c>
      <c r="K363" s="665">
        <v>0</v>
      </c>
      <c r="L363" s="636">
        <v>0</v>
      </c>
      <c r="M363" s="617">
        <v>0</v>
      </c>
      <c r="N363" s="618">
        <v>575</v>
      </c>
      <c r="O363" s="262">
        <v>483</v>
      </c>
      <c r="P363" s="617">
        <v>450</v>
      </c>
      <c r="Q363" s="621">
        <v>450</v>
      </c>
      <c r="R363" s="262">
        <v>453</v>
      </c>
      <c r="S363" s="617">
        <v>435</v>
      </c>
      <c r="T363" s="618">
        <v>430</v>
      </c>
      <c r="U363" s="619">
        <v>358</v>
      </c>
      <c r="V363" s="199">
        <v>260</v>
      </c>
      <c r="W363" s="621">
        <v>192</v>
      </c>
      <c r="X363" s="619">
        <v>328</v>
      </c>
      <c r="Y363" s="620">
        <v>0</v>
      </c>
      <c r="Z363" s="621">
        <v>0</v>
      </c>
      <c r="AA363" s="619">
        <v>0</v>
      </c>
      <c r="AB363" s="620">
        <v>0</v>
      </c>
      <c r="AC363" s="621">
        <v>0</v>
      </c>
      <c r="AD363" s="619">
        <v>0</v>
      </c>
      <c r="AE363" s="668">
        <v>0</v>
      </c>
      <c r="AF363" s="618">
        <v>0</v>
      </c>
      <c r="AG363" s="636">
        <v>0</v>
      </c>
      <c r="AH363" s="668">
        <v>0</v>
      </c>
      <c r="AI363" s="665">
        <v>0</v>
      </c>
      <c r="AJ363" s="636">
        <v>0</v>
      </c>
      <c r="AK363" s="668">
        <v>0</v>
      </c>
      <c r="AL363" s="622">
        <v>0</v>
      </c>
      <c r="AN363" s="59"/>
      <c r="AO363" s="55"/>
      <c r="AS363" s="2044"/>
      <c r="AV363" s="41"/>
      <c r="AW363" s="61"/>
    </row>
    <row r="364" spans="1:52" ht="14.25" customHeight="1" x14ac:dyDescent="0.15">
      <c r="A364" s="250" t="s">
        <v>211</v>
      </c>
      <c r="B364" s="1997" t="s">
        <v>93</v>
      </c>
      <c r="C364" s="598">
        <v>1.4999999999999999E-2</v>
      </c>
      <c r="D364" s="666">
        <v>0.03</v>
      </c>
      <c r="E364" s="663">
        <v>1.4999999999999999E-2</v>
      </c>
      <c r="F364" s="634">
        <v>0</v>
      </c>
      <c r="G364" s="666">
        <v>0</v>
      </c>
      <c r="H364" s="663">
        <v>0</v>
      </c>
      <c r="I364" s="634">
        <v>0</v>
      </c>
      <c r="J364" s="666">
        <v>0</v>
      </c>
      <c r="K364" s="663">
        <v>0</v>
      </c>
      <c r="L364" s="634">
        <v>0</v>
      </c>
      <c r="M364" s="599">
        <v>0</v>
      </c>
      <c r="N364" s="600">
        <v>4.6319999999999997</v>
      </c>
      <c r="O364" s="602">
        <v>2.99</v>
      </c>
      <c r="P364" s="599">
        <v>19.03</v>
      </c>
      <c r="Q364" s="604">
        <v>107.961</v>
      </c>
      <c r="R364" s="602">
        <v>122.59399999999999</v>
      </c>
      <c r="S364" s="599">
        <v>306.41500000000002</v>
      </c>
      <c r="T364" s="600">
        <v>212.23599999999999</v>
      </c>
      <c r="U364" s="601">
        <v>113.61499999999999</v>
      </c>
      <c r="V364" s="553">
        <v>271.58199999999999</v>
      </c>
      <c r="W364" s="605">
        <v>107.15900000000001</v>
      </c>
      <c r="X364" s="601">
        <v>33.027999999999999</v>
      </c>
      <c r="Y364" s="603">
        <v>1.4419999999999999</v>
      </c>
      <c r="Z364" s="604">
        <v>0.12</v>
      </c>
      <c r="AA364" s="601">
        <v>0</v>
      </c>
      <c r="AB364" s="637">
        <v>7.8780000000000001</v>
      </c>
      <c r="AC364" s="600">
        <v>2.6669999999999998</v>
      </c>
      <c r="AD364" s="602">
        <v>1.794</v>
      </c>
      <c r="AE364" s="603">
        <v>0</v>
      </c>
      <c r="AF364" s="600">
        <v>0</v>
      </c>
      <c r="AG364" s="634">
        <v>0</v>
      </c>
      <c r="AH364" s="666">
        <v>0</v>
      </c>
      <c r="AI364" s="663">
        <v>0</v>
      </c>
      <c r="AJ364" s="634">
        <v>0</v>
      </c>
      <c r="AK364" s="666">
        <v>0</v>
      </c>
      <c r="AL364" s="606">
        <v>0</v>
      </c>
      <c r="AN364" s="59"/>
      <c r="AO364" s="55"/>
      <c r="AR364" s="101"/>
      <c r="AS364" s="59"/>
      <c r="AT364" s="41"/>
      <c r="AU364" s="41"/>
      <c r="AV364" s="61"/>
    </row>
    <row r="365" spans="1:52" ht="14.25" customHeight="1" x14ac:dyDescent="0.15">
      <c r="A365" s="184" t="s">
        <v>212</v>
      </c>
      <c r="B365" s="1998" t="s">
        <v>94</v>
      </c>
      <c r="C365" s="607">
        <v>2.0350000000000001</v>
      </c>
      <c r="D365" s="667">
        <v>4.0720000000000001</v>
      </c>
      <c r="E365" s="664">
        <v>2.036</v>
      </c>
      <c r="F365" s="635">
        <v>0</v>
      </c>
      <c r="G365" s="667">
        <v>0</v>
      </c>
      <c r="H365" s="664">
        <v>0</v>
      </c>
      <c r="I365" s="635">
        <v>0</v>
      </c>
      <c r="J365" s="667">
        <v>0</v>
      </c>
      <c r="K365" s="664">
        <v>0</v>
      </c>
      <c r="L365" s="635">
        <v>0</v>
      </c>
      <c r="M365" s="608">
        <v>1069.2860000000001</v>
      </c>
      <c r="N365" s="609">
        <v>1727.1030000000001</v>
      </c>
      <c r="O365" s="194">
        <v>956.29600000000005</v>
      </c>
      <c r="P365" s="608">
        <v>5070.1930000000002</v>
      </c>
      <c r="Q365" s="613">
        <v>28281.991999999998</v>
      </c>
      <c r="R365" s="611">
        <v>31648.695</v>
      </c>
      <c r="S365" s="608">
        <v>79492.237999999998</v>
      </c>
      <c r="T365" s="609">
        <v>50375.3</v>
      </c>
      <c r="U365" s="610">
        <v>20068.5</v>
      </c>
      <c r="V365" s="554">
        <v>32327.525000000001</v>
      </c>
      <c r="W365" s="614">
        <v>16819.835999999999</v>
      </c>
      <c r="X365" s="610">
        <v>2879.982</v>
      </c>
      <c r="Y365" s="612">
        <v>321.209</v>
      </c>
      <c r="Z365" s="613">
        <v>44.021000000000001</v>
      </c>
      <c r="AA365" s="610">
        <v>0</v>
      </c>
      <c r="AB365" s="642">
        <v>1663.2</v>
      </c>
      <c r="AC365" s="609">
        <v>611.49099999999999</v>
      </c>
      <c r="AD365" s="611">
        <v>368.49599999999998</v>
      </c>
      <c r="AE365" s="612">
        <v>0</v>
      </c>
      <c r="AF365" s="609">
        <v>0</v>
      </c>
      <c r="AG365" s="635">
        <v>0</v>
      </c>
      <c r="AH365" s="667">
        <v>0</v>
      </c>
      <c r="AI365" s="664">
        <v>0</v>
      </c>
      <c r="AJ365" s="635">
        <v>0</v>
      </c>
      <c r="AK365" s="667">
        <v>0</v>
      </c>
      <c r="AL365" s="615">
        <v>0</v>
      </c>
      <c r="AN365" s="59"/>
      <c r="AO365" s="55"/>
      <c r="AS365" s="59"/>
      <c r="AV365" s="61"/>
    </row>
    <row r="366" spans="1:52" ht="14.25" customHeight="1" x14ac:dyDescent="0.15">
      <c r="A366" s="186" t="s">
        <v>212</v>
      </c>
      <c r="B366" s="2000" t="s">
        <v>96</v>
      </c>
      <c r="C366" s="616">
        <v>136</v>
      </c>
      <c r="D366" s="668">
        <v>136</v>
      </c>
      <c r="E366" s="665">
        <v>136</v>
      </c>
      <c r="F366" s="636">
        <v>0</v>
      </c>
      <c r="G366" s="668">
        <v>0</v>
      </c>
      <c r="H366" s="665">
        <v>0</v>
      </c>
      <c r="I366" s="636">
        <v>0</v>
      </c>
      <c r="J366" s="668">
        <v>0</v>
      </c>
      <c r="K366" s="665">
        <v>0</v>
      </c>
      <c r="L366" s="636">
        <v>0</v>
      </c>
      <c r="M366" s="617">
        <v>386</v>
      </c>
      <c r="N366" s="618">
        <v>373</v>
      </c>
      <c r="O366" s="262">
        <v>320</v>
      </c>
      <c r="P366" s="617">
        <v>266</v>
      </c>
      <c r="Q366" s="621">
        <v>262</v>
      </c>
      <c r="R366" s="262">
        <v>258</v>
      </c>
      <c r="S366" s="617">
        <v>259</v>
      </c>
      <c r="T366" s="618">
        <v>237</v>
      </c>
      <c r="U366" s="619">
        <v>177</v>
      </c>
      <c r="V366" s="199">
        <v>119</v>
      </c>
      <c r="W366" s="621">
        <v>157</v>
      </c>
      <c r="X366" s="619">
        <v>87</v>
      </c>
      <c r="Y366" s="620">
        <v>223</v>
      </c>
      <c r="Z366" s="621">
        <v>367</v>
      </c>
      <c r="AA366" s="619">
        <v>0</v>
      </c>
      <c r="AB366" s="617">
        <v>211</v>
      </c>
      <c r="AC366" s="618">
        <v>229</v>
      </c>
      <c r="AD366" s="262">
        <v>205</v>
      </c>
      <c r="AE366" s="620">
        <v>0</v>
      </c>
      <c r="AF366" s="618">
        <v>0</v>
      </c>
      <c r="AG366" s="636">
        <v>0</v>
      </c>
      <c r="AH366" s="668">
        <v>0</v>
      </c>
      <c r="AI366" s="665">
        <v>0</v>
      </c>
      <c r="AJ366" s="636">
        <v>0</v>
      </c>
      <c r="AK366" s="668">
        <v>0</v>
      </c>
      <c r="AL366" s="622">
        <v>0</v>
      </c>
      <c r="AN366" s="59"/>
      <c r="AO366" s="55"/>
      <c r="AS366" s="2044"/>
      <c r="AV366" s="61"/>
    </row>
    <row r="367" spans="1:52" ht="14.25" customHeight="1" x14ac:dyDescent="0.15">
      <c r="A367" s="250" t="s">
        <v>88</v>
      </c>
      <c r="B367" s="1997" t="s">
        <v>93</v>
      </c>
      <c r="C367" s="598">
        <v>0</v>
      </c>
      <c r="D367" s="666">
        <v>0</v>
      </c>
      <c r="E367" s="663">
        <v>0</v>
      </c>
      <c r="F367" s="634">
        <v>0</v>
      </c>
      <c r="G367" s="666">
        <v>0</v>
      </c>
      <c r="H367" s="663">
        <v>0</v>
      </c>
      <c r="I367" s="634">
        <v>2.81</v>
      </c>
      <c r="J367" s="599">
        <v>8.8000000000000007</v>
      </c>
      <c r="K367" s="600">
        <v>30.488</v>
      </c>
      <c r="L367" s="602">
        <v>37.619999999999997</v>
      </c>
      <c r="M367" s="599">
        <v>65.878</v>
      </c>
      <c r="N367" s="600">
        <v>117.661</v>
      </c>
      <c r="O367" s="602">
        <v>155.86199999999999</v>
      </c>
      <c r="P367" s="599">
        <v>168.65700000000001</v>
      </c>
      <c r="Q367" s="604">
        <v>222.61199999999999</v>
      </c>
      <c r="R367" s="602">
        <v>335.351</v>
      </c>
      <c r="S367" s="599">
        <v>480.38400000000001</v>
      </c>
      <c r="T367" s="600">
        <v>353.18400000000003</v>
      </c>
      <c r="U367" s="601">
        <v>315.488</v>
      </c>
      <c r="V367" s="553">
        <v>213.886</v>
      </c>
      <c r="W367" s="605">
        <v>96.753</v>
      </c>
      <c r="X367" s="601">
        <v>71.379000000000005</v>
      </c>
      <c r="Y367" s="603">
        <v>25.422999999999998</v>
      </c>
      <c r="Z367" s="604">
        <v>9.141</v>
      </c>
      <c r="AA367" s="601">
        <v>11.212</v>
      </c>
      <c r="AB367" s="603">
        <v>6.66</v>
      </c>
      <c r="AC367" s="600">
        <v>1.86</v>
      </c>
      <c r="AD367" s="602">
        <v>4.5739999999999998</v>
      </c>
      <c r="AE367" s="603">
        <v>4.5679999999999996</v>
      </c>
      <c r="AF367" s="600">
        <v>4.0960000000000001</v>
      </c>
      <c r="AG367" s="602">
        <v>0.27200000000000002</v>
      </c>
      <c r="AH367" s="666">
        <v>4.0960000000000001</v>
      </c>
      <c r="AI367" s="663">
        <v>1.6319999999999999</v>
      </c>
      <c r="AJ367" s="634">
        <v>0</v>
      </c>
      <c r="AK367" s="666">
        <v>0</v>
      </c>
      <c r="AL367" s="606">
        <v>0</v>
      </c>
      <c r="AN367" s="59"/>
      <c r="AO367" s="2"/>
      <c r="AR367" s="101"/>
      <c r="AS367" s="59"/>
      <c r="AV367" s="61"/>
    </row>
    <row r="368" spans="1:52" ht="14.25" customHeight="1" x14ac:dyDescent="0.15">
      <c r="A368" s="184" t="s">
        <v>213</v>
      </c>
      <c r="B368" s="1998" t="s">
        <v>94</v>
      </c>
      <c r="C368" s="607">
        <v>0</v>
      </c>
      <c r="D368" s="667">
        <v>0</v>
      </c>
      <c r="E368" s="664">
        <v>0</v>
      </c>
      <c r="F368" s="635">
        <v>0</v>
      </c>
      <c r="G368" s="667">
        <v>0</v>
      </c>
      <c r="H368" s="664">
        <v>0</v>
      </c>
      <c r="I368" s="635">
        <v>1408.644</v>
      </c>
      <c r="J368" s="608">
        <v>4613.6400000000003</v>
      </c>
      <c r="K368" s="609">
        <v>15320.368</v>
      </c>
      <c r="L368" s="611">
        <v>16764.366000000002</v>
      </c>
      <c r="M368" s="608">
        <v>27260.345000000001</v>
      </c>
      <c r="N368" s="609">
        <v>45125.23</v>
      </c>
      <c r="O368" s="194">
        <v>58711.38</v>
      </c>
      <c r="P368" s="608">
        <v>64145.254999999997</v>
      </c>
      <c r="Q368" s="613">
        <v>79046.179999999993</v>
      </c>
      <c r="R368" s="611">
        <v>106326.122</v>
      </c>
      <c r="S368" s="608">
        <v>135488.16899999999</v>
      </c>
      <c r="T368" s="609">
        <v>86990.305999999997</v>
      </c>
      <c r="U368" s="610">
        <v>62562.053999999996</v>
      </c>
      <c r="V368" s="554">
        <v>38217.404000000002</v>
      </c>
      <c r="W368" s="614">
        <v>18358.772000000001</v>
      </c>
      <c r="X368" s="610">
        <v>16893.046999999999</v>
      </c>
      <c r="Y368" s="612">
        <v>8145.7920000000004</v>
      </c>
      <c r="Z368" s="613">
        <v>3001.0279999999998</v>
      </c>
      <c r="AA368" s="610">
        <v>3430.1880000000001</v>
      </c>
      <c r="AB368" s="608">
        <v>2090.88</v>
      </c>
      <c r="AC368" s="609">
        <v>643.14</v>
      </c>
      <c r="AD368" s="611">
        <v>1256.31</v>
      </c>
      <c r="AE368" s="612">
        <v>1577.34</v>
      </c>
      <c r="AF368" s="609">
        <v>1250.2080000000001</v>
      </c>
      <c r="AG368" s="611">
        <v>67.823999999999998</v>
      </c>
      <c r="AH368" s="667">
        <v>1250.2080000000001</v>
      </c>
      <c r="AI368" s="664">
        <v>421.63200000000001</v>
      </c>
      <c r="AJ368" s="635">
        <v>0</v>
      </c>
      <c r="AK368" s="667">
        <v>0</v>
      </c>
      <c r="AL368" s="615">
        <v>0</v>
      </c>
      <c r="AN368" s="59"/>
      <c r="AO368" s="59"/>
      <c r="AP368" s="2"/>
      <c r="AS368" s="59"/>
      <c r="AV368" s="61"/>
    </row>
    <row r="369" spans="1:49" ht="14.25" customHeight="1" x14ac:dyDescent="0.15">
      <c r="A369" s="186" t="s">
        <v>213</v>
      </c>
      <c r="B369" s="2000" t="s">
        <v>96</v>
      </c>
      <c r="C369" s="616">
        <v>0</v>
      </c>
      <c r="D369" s="668">
        <v>0</v>
      </c>
      <c r="E369" s="665">
        <v>0</v>
      </c>
      <c r="F369" s="636">
        <v>0</v>
      </c>
      <c r="G369" s="668">
        <v>0</v>
      </c>
      <c r="H369" s="665">
        <v>0</v>
      </c>
      <c r="I369" s="636">
        <v>501</v>
      </c>
      <c r="J369" s="617">
        <v>524</v>
      </c>
      <c r="K369" s="618">
        <v>503</v>
      </c>
      <c r="L369" s="262">
        <v>446</v>
      </c>
      <c r="M369" s="617">
        <v>414</v>
      </c>
      <c r="N369" s="618">
        <v>384</v>
      </c>
      <c r="O369" s="262">
        <v>377</v>
      </c>
      <c r="P369" s="617">
        <v>380</v>
      </c>
      <c r="Q369" s="621">
        <v>355</v>
      </c>
      <c r="R369" s="262">
        <v>317</v>
      </c>
      <c r="S369" s="617">
        <v>282</v>
      </c>
      <c r="T369" s="618">
        <v>246</v>
      </c>
      <c r="U369" s="619">
        <v>198</v>
      </c>
      <c r="V369" s="199">
        <v>179</v>
      </c>
      <c r="W369" s="621">
        <v>190</v>
      </c>
      <c r="X369" s="619">
        <v>237</v>
      </c>
      <c r="Y369" s="620">
        <v>320</v>
      </c>
      <c r="Z369" s="621">
        <v>328</v>
      </c>
      <c r="AA369" s="619">
        <v>306</v>
      </c>
      <c r="AB369" s="617">
        <v>314</v>
      </c>
      <c r="AC369" s="618">
        <v>346</v>
      </c>
      <c r="AD369" s="262">
        <v>275</v>
      </c>
      <c r="AE369" s="620">
        <v>345</v>
      </c>
      <c r="AF369" s="618">
        <v>305</v>
      </c>
      <c r="AG369" s="262">
        <v>249</v>
      </c>
      <c r="AH369" s="668">
        <v>305</v>
      </c>
      <c r="AI369" s="665">
        <v>258</v>
      </c>
      <c r="AJ369" s="636">
        <v>0</v>
      </c>
      <c r="AK369" s="668">
        <v>0</v>
      </c>
      <c r="AL369" s="622">
        <v>0</v>
      </c>
      <c r="AN369" s="59"/>
      <c r="AO369" s="55"/>
      <c r="AS369" s="2044"/>
      <c r="AV369" s="61"/>
    </row>
    <row r="370" spans="1:49" ht="14.25" customHeight="1" x14ac:dyDescent="0.15">
      <c r="A370" s="250" t="s">
        <v>89</v>
      </c>
      <c r="B370" s="1997" t="s">
        <v>93</v>
      </c>
      <c r="C370" s="598">
        <v>0</v>
      </c>
      <c r="D370" s="666">
        <v>0</v>
      </c>
      <c r="E370" s="663">
        <v>0</v>
      </c>
      <c r="F370" s="634">
        <v>0</v>
      </c>
      <c r="G370" s="666">
        <v>0</v>
      </c>
      <c r="H370" s="663">
        <v>0</v>
      </c>
      <c r="I370" s="634">
        <v>0</v>
      </c>
      <c r="J370" s="599">
        <v>0</v>
      </c>
      <c r="K370" s="600">
        <v>0</v>
      </c>
      <c r="L370" s="634">
        <v>0</v>
      </c>
      <c r="M370" s="599">
        <v>7.0000000000000001E-3</v>
      </c>
      <c r="N370" s="600">
        <v>8.0000000000000002E-3</v>
      </c>
      <c r="O370" s="602">
        <v>0.01</v>
      </c>
      <c r="P370" s="599">
        <v>8.0000000000000002E-3</v>
      </c>
      <c r="Q370" s="604">
        <v>0</v>
      </c>
      <c r="R370" s="602">
        <v>1.6E-2</v>
      </c>
      <c r="S370" s="599">
        <v>1.0999999999999999E-2</v>
      </c>
      <c r="T370" s="604">
        <v>5.0000000000000001E-3</v>
      </c>
      <c r="U370" s="601">
        <v>0.104</v>
      </c>
      <c r="V370" s="553">
        <v>0.01</v>
      </c>
      <c r="W370" s="605">
        <v>0.01</v>
      </c>
      <c r="X370" s="601">
        <v>0</v>
      </c>
      <c r="Y370" s="603">
        <v>0</v>
      </c>
      <c r="Z370" s="604">
        <v>5.8410000000000002</v>
      </c>
      <c r="AA370" s="601">
        <v>93.087999999999994</v>
      </c>
      <c r="AB370" s="603">
        <v>158.376</v>
      </c>
      <c r="AC370" s="600">
        <v>163.02699999999999</v>
      </c>
      <c r="AD370" s="602">
        <v>221.08099999999999</v>
      </c>
      <c r="AE370" s="603">
        <v>154.21100000000001</v>
      </c>
      <c r="AF370" s="600">
        <v>100.251</v>
      </c>
      <c r="AG370" s="602">
        <v>48.972999999999999</v>
      </c>
      <c r="AH370" s="599">
        <v>100.251</v>
      </c>
      <c r="AI370" s="600">
        <v>5.5119999999999996</v>
      </c>
      <c r="AJ370" s="602">
        <v>3.9359999999999999</v>
      </c>
      <c r="AK370" s="599">
        <v>0</v>
      </c>
      <c r="AL370" s="606">
        <v>0</v>
      </c>
      <c r="AN370" s="59"/>
      <c r="AO370" s="55"/>
      <c r="AP370" s="56"/>
      <c r="AQ370" s="2"/>
      <c r="AR370" s="101"/>
      <c r="AS370" s="59"/>
      <c r="AU370" s="59"/>
      <c r="AV370" s="55"/>
    </row>
    <row r="371" spans="1:49" ht="14.25" customHeight="1" x14ac:dyDescent="0.15">
      <c r="A371" s="184" t="s">
        <v>214</v>
      </c>
      <c r="B371" s="2053" t="s">
        <v>94</v>
      </c>
      <c r="C371" s="607">
        <v>0</v>
      </c>
      <c r="D371" s="710">
        <v>0</v>
      </c>
      <c r="E371" s="711">
        <v>0</v>
      </c>
      <c r="F371" s="635">
        <v>0</v>
      </c>
      <c r="G371" s="710">
        <v>0</v>
      </c>
      <c r="H371" s="711">
        <v>0</v>
      </c>
      <c r="I371" s="635">
        <v>0</v>
      </c>
      <c r="J371" s="712">
        <v>0</v>
      </c>
      <c r="K371" s="713">
        <v>0</v>
      </c>
      <c r="L371" s="635">
        <v>0</v>
      </c>
      <c r="M371" s="712">
        <v>22.032</v>
      </c>
      <c r="N371" s="713">
        <v>22.032</v>
      </c>
      <c r="O371" s="714">
        <v>29.376000000000001</v>
      </c>
      <c r="P371" s="715">
        <v>22.68</v>
      </c>
      <c r="Q371" s="709">
        <v>0</v>
      </c>
      <c r="R371" s="714">
        <v>43.253999999999998</v>
      </c>
      <c r="S371" s="712">
        <v>29.591999999999999</v>
      </c>
      <c r="T371" s="709">
        <v>14.688000000000001</v>
      </c>
      <c r="U371" s="716">
        <v>16.847999999999999</v>
      </c>
      <c r="V371" s="717">
        <v>32.4</v>
      </c>
      <c r="W371" s="718">
        <v>29.376000000000001</v>
      </c>
      <c r="X371" s="716">
        <v>0</v>
      </c>
      <c r="Y371" s="719">
        <v>0</v>
      </c>
      <c r="Z371" s="709">
        <v>4205.0879999999997</v>
      </c>
      <c r="AA371" s="716">
        <v>59890.103000000003</v>
      </c>
      <c r="AB371" s="712">
        <v>87824.865999999995</v>
      </c>
      <c r="AC371" s="713">
        <v>96923.934999999998</v>
      </c>
      <c r="AD371" s="714">
        <v>136243.70699999999</v>
      </c>
      <c r="AE371" s="719">
        <v>87003.342999999993</v>
      </c>
      <c r="AF371" s="713">
        <v>71657.648000000001</v>
      </c>
      <c r="AG371" s="714">
        <v>42242.023999999998</v>
      </c>
      <c r="AH371" s="712">
        <v>71657.648000000001</v>
      </c>
      <c r="AI371" s="713">
        <v>3324.51</v>
      </c>
      <c r="AJ371" s="714">
        <v>2733.6930000000002</v>
      </c>
      <c r="AK371" s="712">
        <v>0</v>
      </c>
      <c r="AL371" s="720">
        <v>0</v>
      </c>
      <c r="AM371" s="274"/>
      <c r="AN371" s="59"/>
      <c r="AO371" s="59"/>
      <c r="AQ371" s="56"/>
      <c r="AS371" s="59"/>
      <c r="AT371" s="56"/>
      <c r="AU371" s="61"/>
      <c r="AV371" s="61"/>
    </row>
    <row r="372" spans="1:49" ht="14.25" customHeight="1" thickBot="1" x14ac:dyDescent="0.2">
      <c r="A372" s="234" t="s">
        <v>214</v>
      </c>
      <c r="B372" s="2009" t="s">
        <v>96</v>
      </c>
      <c r="C372" s="721">
        <v>0</v>
      </c>
      <c r="D372" s="722">
        <v>0</v>
      </c>
      <c r="E372" s="723">
        <v>0</v>
      </c>
      <c r="F372" s="724">
        <v>0</v>
      </c>
      <c r="G372" s="722">
        <v>0</v>
      </c>
      <c r="H372" s="723">
        <v>0</v>
      </c>
      <c r="I372" s="724">
        <v>0</v>
      </c>
      <c r="J372" s="725">
        <v>0</v>
      </c>
      <c r="K372" s="726">
        <v>0</v>
      </c>
      <c r="L372" s="724">
        <v>0</v>
      </c>
      <c r="M372" s="725">
        <v>3147</v>
      </c>
      <c r="N372" s="726">
        <v>2754</v>
      </c>
      <c r="O372" s="727">
        <v>2938</v>
      </c>
      <c r="P372" s="728">
        <v>2835</v>
      </c>
      <c r="Q372" s="729">
        <v>0</v>
      </c>
      <c r="R372" s="727">
        <v>2703</v>
      </c>
      <c r="S372" s="725">
        <v>2690</v>
      </c>
      <c r="T372" s="729">
        <v>2938</v>
      </c>
      <c r="U372" s="730">
        <v>162</v>
      </c>
      <c r="V372" s="731">
        <v>3240</v>
      </c>
      <c r="W372" s="729">
        <v>2938</v>
      </c>
      <c r="X372" s="730">
        <v>0</v>
      </c>
      <c r="Y372" s="732">
        <v>0</v>
      </c>
      <c r="Z372" s="729">
        <v>720</v>
      </c>
      <c r="AA372" s="730">
        <v>643</v>
      </c>
      <c r="AB372" s="725">
        <v>555</v>
      </c>
      <c r="AC372" s="726">
        <v>595</v>
      </c>
      <c r="AD372" s="727">
        <v>616</v>
      </c>
      <c r="AE372" s="732">
        <v>564</v>
      </c>
      <c r="AF372" s="726">
        <v>715</v>
      </c>
      <c r="AG372" s="727">
        <v>863</v>
      </c>
      <c r="AH372" s="725">
        <v>715</v>
      </c>
      <c r="AI372" s="726">
        <v>603</v>
      </c>
      <c r="AJ372" s="727">
        <v>695</v>
      </c>
      <c r="AK372" s="725">
        <v>0</v>
      </c>
      <c r="AL372" s="733">
        <v>0</v>
      </c>
      <c r="AM372" s="274"/>
      <c r="AO372" s="55"/>
      <c r="AR372" s="56"/>
      <c r="AS372" s="2044"/>
      <c r="AT372" s="56"/>
      <c r="AU372" s="61"/>
      <c r="AV372" s="61"/>
    </row>
    <row r="373" spans="1:49" ht="14.25" customHeight="1" x14ac:dyDescent="0.15">
      <c r="AL373" s="236" t="s">
        <v>149</v>
      </c>
      <c r="AM373" s="5"/>
      <c r="AN373" s="59"/>
      <c r="AO373" s="2"/>
      <c r="AR373" s="101"/>
      <c r="AS373" s="59"/>
      <c r="AT373" s="56"/>
      <c r="AU373" s="252"/>
      <c r="AV373" s="61"/>
    </row>
    <row r="374" spans="1:49" ht="14.25" customHeight="1" x14ac:dyDescent="0.15">
      <c r="AL374" s="236"/>
      <c r="AM374" s="5"/>
      <c r="AN374" s="59"/>
      <c r="AO374" s="2"/>
      <c r="AP374" s="2"/>
      <c r="AS374" s="59"/>
      <c r="AT374" s="56"/>
      <c r="AU374" s="61"/>
      <c r="AV374" s="61"/>
    </row>
    <row r="375" spans="1:49" ht="14.25" customHeight="1" x14ac:dyDescent="0.15">
      <c r="AL375" s="236"/>
      <c r="AM375" s="5"/>
      <c r="AN375" s="59"/>
      <c r="AO375" s="2"/>
      <c r="AP375" s="2"/>
      <c r="AS375" s="2044"/>
      <c r="AT375" s="56"/>
      <c r="AU375" s="61"/>
      <c r="AV375" s="61"/>
    </row>
    <row r="376" spans="1:49" ht="14.25" customHeight="1" x14ac:dyDescent="0.15">
      <c r="AO376" s="59"/>
      <c r="AS376" s="2054"/>
    </row>
    <row r="377" spans="1:49" ht="14.25" customHeight="1" x14ac:dyDescent="0.15">
      <c r="AO377" s="2"/>
      <c r="AR377" s="101"/>
      <c r="AS377" s="2054"/>
      <c r="AW377" s="59"/>
    </row>
    <row r="378" spans="1:49" ht="14.25" customHeight="1" x14ac:dyDescent="0.15">
      <c r="AO378" s="2"/>
      <c r="AP378" s="2"/>
      <c r="AS378" s="59"/>
      <c r="AW378" s="55"/>
    </row>
    <row r="379" spans="1:49" ht="14.25" customHeight="1" x14ac:dyDescent="0.15">
      <c r="AO379" s="2"/>
      <c r="AP379" s="2"/>
      <c r="AW379" s="55"/>
    </row>
    <row r="380" spans="1:49" ht="14.25" customHeight="1" x14ac:dyDescent="0.15">
      <c r="AO380" s="2"/>
      <c r="AP380" s="2"/>
      <c r="AQ380" s="2"/>
      <c r="AR380" s="101"/>
      <c r="AW380" s="55"/>
    </row>
    <row r="381" spans="1:49" ht="14.25" customHeight="1" x14ac:dyDescent="0.15">
      <c r="AO381" s="2"/>
      <c r="AP381" s="2"/>
      <c r="AQ381" s="2"/>
      <c r="AW381" s="55"/>
    </row>
    <row r="382" spans="1:49" ht="14.25" customHeight="1" x14ac:dyDescent="0.15">
      <c r="AO382" s="2"/>
      <c r="AP382" s="2"/>
      <c r="AQ382" s="2"/>
      <c r="AW382" s="55"/>
    </row>
    <row r="383" spans="1:49" ht="14.25" customHeight="1" x14ac:dyDescent="0.15">
      <c r="AO383" s="2"/>
      <c r="AP383" s="2"/>
      <c r="AQ383" s="2"/>
      <c r="AR383" s="101"/>
      <c r="AW383" s="55"/>
    </row>
    <row r="384" spans="1:49" ht="14.25" customHeight="1" x14ac:dyDescent="0.15">
      <c r="AO384" s="2"/>
      <c r="AP384" s="2"/>
      <c r="AQ384" s="2"/>
      <c r="AW384" s="55"/>
    </row>
    <row r="385" spans="40:49" ht="14.25" customHeight="1" x14ac:dyDescent="0.15">
      <c r="AO385" s="2"/>
      <c r="AP385" s="2"/>
      <c r="AQ385" s="2"/>
      <c r="AW385" s="55"/>
    </row>
    <row r="386" spans="40:49" ht="14.25" customHeight="1" x14ac:dyDescent="0.15">
      <c r="AO386" s="2"/>
      <c r="AP386" s="2"/>
      <c r="AQ386" s="2"/>
      <c r="AR386" s="101"/>
      <c r="AT386" s="59"/>
      <c r="AW386" s="55"/>
    </row>
    <row r="387" spans="40:49" ht="14.25" customHeight="1" x14ac:dyDescent="0.15">
      <c r="AN387" s="20"/>
      <c r="AO387" s="2"/>
      <c r="AP387" s="2"/>
      <c r="AQ387" s="2"/>
      <c r="AW387" s="55"/>
    </row>
    <row r="388" spans="40:49" ht="14.25" customHeight="1" x14ac:dyDescent="0.15">
      <c r="AN388" s="20"/>
      <c r="AO388" s="55"/>
      <c r="AP388" s="2"/>
      <c r="AQ388" s="2"/>
      <c r="AT388" s="59"/>
      <c r="AU388" s="59"/>
      <c r="AV388" s="61"/>
      <c r="AW388" s="59"/>
    </row>
    <row r="389" spans="40:49" ht="18" customHeight="1" x14ac:dyDescent="0.15">
      <c r="AO389" s="59"/>
      <c r="AQ389" s="2"/>
      <c r="AR389" s="101"/>
      <c r="AT389" s="59"/>
      <c r="AU389" s="59"/>
      <c r="AV389" s="55"/>
      <c r="AW389" s="59"/>
    </row>
    <row r="390" spans="40:49" ht="18" customHeight="1" x14ac:dyDescent="0.15">
      <c r="AO390" s="59"/>
      <c r="AQ390" s="2"/>
      <c r="AT390" s="59"/>
      <c r="AU390" s="59"/>
      <c r="AV390" s="61"/>
      <c r="AW390" s="59"/>
    </row>
    <row r="391" spans="40:49" ht="18" customHeight="1" x14ac:dyDescent="0.15">
      <c r="AO391" s="59"/>
      <c r="AT391" s="59"/>
      <c r="AU391" s="59"/>
      <c r="AV391" s="59"/>
      <c r="AW391" s="59"/>
    </row>
    <row r="392" spans="40:49" ht="18" customHeight="1" x14ac:dyDescent="0.15">
      <c r="AO392" s="59"/>
      <c r="AR392" s="101"/>
      <c r="AT392" s="59"/>
      <c r="AU392" s="59"/>
      <c r="AV392" s="61"/>
      <c r="AW392" s="59"/>
    </row>
    <row r="393" spans="40:49" ht="18" customHeight="1" x14ac:dyDescent="0.15">
      <c r="AO393" s="55"/>
      <c r="AT393" s="59"/>
      <c r="AV393" s="5"/>
      <c r="AW393" s="5"/>
    </row>
    <row r="394" spans="40:49" ht="18" customHeight="1" x14ac:dyDescent="0.15">
      <c r="AO394" s="55"/>
      <c r="AT394" s="59"/>
      <c r="AV394" s="20"/>
      <c r="AW394" s="20"/>
    </row>
    <row r="395" spans="40:49" ht="18" customHeight="1" x14ac:dyDescent="0.15">
      <c r="AO395" s="59"/>
      <c r="AQ395" s="71"/>
      <c r="AR395" s="101"/>
      <c r="AT395" s="252"/>
      <c r="AU395" s="59"/>
      <c r="AV395" s="252"/>
      <c r="AW395" s="5"/>
    </row>
    <row r="396" spans="40:49" ht="18" customHeight="1" x14ac:dyDescent="0.15">
      <c r="AN396" s="258"/>
      <c r="AO396" s="55"/>
    </row>
    <row r="397" spans="40:49" ht="18" customHeight="1" x14ac:dyDescent="0.15">
      <c r="AN397" s="258"/>
      <c r="AO397" s="59"/>
      <c r="AT397" s="100"/>
      <c r="AV397" s="60"/>
      <c r="AW397" s="5"/>
    </row>
    <row r="398" spans="40:49" ht="18" customHeight="1" x14ac:dyDescent="0.15">
      <c r="AN398" s="258"/>
      <c r="AO398" s="59"/>
      <c r="AQ398" s="71"/>
      <c r="AR398" s="101"/>
    </row>
    <row r="399" spans="40:49" ht="18" customHeight="1" x14ac:dyDescent="0.15">
      <c r="AO399" s="55"/>
      <c r="AT399" s="59"/>
      <c r="AU399" s="59"/>
      <c r="AV399" s="59"/>
      <c r="AW399" s="61"/>
    </row>
    <row r="400" spans="40:49" ht="18" customHeight="1" x14ac:dyDescent="0.15">
      <c r="AN400" s="61"/>
      <c r="AO400" s="59"/>
      <c r="AQ400" s="5"/>
      <c r="AT400" s="59"/>
      <c r="AU400" s="59"/>
      <c r="AV400" s="59"/>
      <c r="AW400" s="56"/>
    </row>
    <row r="401" spans="40:49" ht="18" customHeight="1" x14ac:dyDescent="0.15">
      <c r="AN401" s="61"/>
      <c r="AO401" s="59"/>
      <c r="AQ401" s="71"/>
      <c r="AR401" s="101"/>
      <c r="AT401" s="59"/>
      <c r="AU401" s="59"/>
      <c r="AV401" s="59"/>
      <c r="AW401" s="61"/>
    </row>
    <row r="402" spans="40:49" ht="18" customHeight="1" x14ac:dyDescent="0.15">
      <c r="AN402" s="61"/>
      <c r="AT402" s="59"/>
      <c r="AU402" s="5"/>
      <c r="AV402" s="5"/>
      <c r="AW402" s="5"/>
    </row>
    <row r="403" spans="40:49" ht="18" customHeight="1" x14ac:dyDescent="0.15">
      <c r="AN403" s="61"/>
      <c r="AQ403" s="5"/>
      <c r="AT403" s="59"/>
      <c r="AU403" s="5"/>
      <c r="AV403" s="5"/>
      <c r="AW403" s="5"/>
    </row>
    <row r="404" spans="40:49" ht="18" customHeight="1" x14ac:dyDescent="0.15">
      <c r="AN404" s="61"/>
      <c r="AQ404" s="71"/>
      <c r="AR404" s="101"/>
      <c r="AT404" s="99"/>
      <c r="AU404" s="41"/>
      <c r="AV404" s="41"/>
      <c r="AW404" s="41"/>
    </row>
    <row r="405" spans="40:49" ht="18" customHeight="1" x14ac:dyDescent="0.15">
      <c r="AN405" s="61"/>
      <c r="AO405" s="55"/>
      <c r="AT405" s="56"/>
      <c r="AU405" s="59"/>
      <c r="AV405" s="55"/>
      <c r="AW405" s="59"/>
    </row>
    <row r="406" spans="40:49" ht="18" customHeight="1" x14ac:dyDescent="0.15">
      <c r="AN406" s="61"/>
      <c r="AO406" s="59"/>
      <c r="AQ406" s="5"/>
      <c r="AT406" s="99"/>
      <c r="AU406" s="41"/>
      <c r="AV406" s="41"/>
      <c r="AW406" s="41"/>
    </row>
    <row r="407" spans="40:49" ht="18" customHeight="1" x14ac:dyDescent="0.15">
      <c r="AN407" s="61"/>
      <c r="AO407" s="59"/>
      <c r="AQ407" s="71"/>
      <c r="AR407" s="101"/>
    </row>
    <row r="408" spans="40:49" ht="18" customHeight="1" x14ac:dyDescent="0.15">
      <c r="AN408" s="61"/>
      <c r="AO408" s="55"/>
    </row>
    <row r="409" spans="40:49" ht="18" customHeight="1" x14ac:dyDescent="0.15">
      <c r="AN409" s="61"/>
      <c r="AO409" s="55"/>
      <c r="AQ409" s="5"/>
    </row>
    <row r="410" spans="40:49" ht="18" customHeight="1" x14ac:dyDescent="0.15">
      <c r="AO410" s="59"/>
      <c r="AQ410" s="71"/>
      <c r="AR410" s="101"/>
    </row>
    <row r="411" spans="40:49" ht="18" customHeight="1" x14ac:dyDescent="0.15">
      <c r="AO411" s="55"/>
    </row>
    <row r="412" spans="40:49" ht="18" customHeight="1" x14ac:dyDescent="0.15">
      <c r="AO412" s="59"/>
    </row>
    <row r="413" spans="40:49" ht="18" customHeight="1" x14ac:dyDescent="0.15">
      <c r="AN413" s="61"/>
      <c r="AQ413" s="71"/>
      <c r="AR413" s="101"/>
    </row>
    <row r="414" spans="40:49" ht="18" customHeight="1" x14ac:dyDescent="0.15">
      <c r="AO414" s="55"/>
    </row>
    <row r="415" spans="40:49" ht="18" customHeight="1" x14ac:dyDescent="0.15">
      <c r="AO415" s="2"/>
      <c r="AQ415" s="5"/>
    </row>
    <row r="416" spans="40:49" ht="18" customHeight="1" x14ac:dyDescent="0.15">
      <c r="AO416" s="59"/>
      <c r="AQ416" s="71"/>
      <c r="AR416" s="101"/>
    </row>
    <row r="417" spans="41:49" ht="18" customHeight="1" x14ac:dyDescent="0.15">
      <c r="AO417" s="55"/>
    </row>
    <row r="418" spans="41:49" ht="18" customHeight="1" x14ac:dyDescent="0.15">
      <c r="AO418" s="2"/>
      <c r="AP418" s="2"/>
      <c r="AQ418" s="5"/>
      <c r="AR418" s="2055"/>
    </row>
    <row r="419" spans="41:49" ht="18" customHeight="1" x14ac:dyDescent="0.15">
      <c r="AO419" s="2"/>
      <c r="AQ419" s="71"/>
      <c r="AR419" s="2055"/>
    </row>
    <row r="420" spans="41:49" ht="18" customHeight="1" x14ac:dyDescent="0.15">
      <c r="AO420" s="2"/>
      <c r="AR420" s="2056"/>
    </row>
    <row r="421" spans="41:49" ht="18" customHeight="1" x14ac:dyDescent="0.15">
      <c r="AO421" s="2"/>
      <c r="AP421" s="2"/>
      <c r="AQ421" s="5"/>
      <c r="AR421" s="2056"/>
    </row>
    <row r="422" spans="41:49" ht="18" customHeight="1" x14ac:dyDescent="0.15">
      <c r="AO422" s="20"/>
      <c r="AP422" s="2"/>
      <c r="AQ422" s="71"/>
      <c r="AR422" s="2056"/>
    </row>
    <row r="423" spans="41:49" ht="18" customHeight="1" x14ac:dyDescent="0.15">
      <c r="AO423" s="2"/>
      <c r="AP423" s="2"/>
      <c r="AR423" s="2056"/>
    </row>
    <row r="424" spans="41:49" ht="18" customHeight="1" x14ac:dyDescent="0.15">
      <c r="AO424" s="2"/>
      <c r="AP424" s="2"/>
      <c r="AQ424" s="5"/>
      <c r="AR424" s="2056"/>
    </row>
    <row r="425" spans="41:49" ht="18" customHeight="1" x14ac:dyDescent="0.15">
      <c r="AO425" s="59"/>
      <c r="AP425" s="20"/>
      <c r="AQ425" s="71"/>
      <c r="AR425" s="2054"/>
      <c r="AT425" s="2055"/>
      <c r="AU425" s="2057"/>
      <c r="AV425" s="2057"/>
      <c r="AW425" s="2057"/>
    </row>
    <row r="426" spans="41:49" ht="18" customHeight="1" x14ac:dyDescent="0.15">
      <c r="AO426" s="59"/>
      <c r="AP426" s="2"/>
      <c r="AQ426" s="5"/>
      <c r="AR426" s="2054"/>
      <c r="AT426" s="2055"/>
      <c r="AU426" s="2057"/>
      <c r="AV426" s="2057"/>
      <c r="AW426" s="2057"/>
    </row>
    <row r="427" spans="41:49" ht="18" customHeight="1" x14ac:dyDescent="0.15">
      <c r="AO427" s="2"/>
      <c r="AP427" s="2"/>
      <c r="AQ427" s="5"/>
      <c r="AT427" s="2056"/>
      <c r="AU427" s="1861"/>
      <c r="AV427" s="1861"/>
      <c r="AW427" s="1861"/>
    </row>
    <row r="428" spans="41:49" ht="18" customHeight="1" x14ac:dyDescent="0.15">
      <c r="AO428" s="59"/>
      <c r="AT428" s="2056"/>
      <c r="AU428" s="1861"/>
      <c r="AV428" s="1861"/>
      <c r="AW428" s="1861"/>
    </row>
    <row r="429" spans="41:49" ht="18" customHeight="1" x14ac:dyDescent="0.15">
      <c r="AO429" s="59"/>
      <c r="AT429" s="2056"/>
      <c r="AU429" s="1861"/>
      <c r="AV429" s="1861"/>
      <c r="AW429" s="1861"/>
    </row>
    <row r="430" spans="41:49" ht="18" customHeight="1" x14ac:dyDescent="0.15">
      <c r="AO430" s="59"/>
      <c r="AP430" s="2"/>
      <c r="AQ430" s="5"/>
      <c r="AT430" s="2056"/>
      <c r="AU430" s="1861"/>
      <c r="AV430" s="1861"/>
      <c r="AW430" s="1861"/>
    </row>
    <row r="431" spans="41:49" ht="18" customHeight="1" x14ac:dyDescent="0.15">
      <c r="AO431" s="59"/>
      <c r="AT431" s="2056"/>
      <c r="AU431" s="1861"/>
      <c r="AV431" s="1861"/>
      <c r="AW431" s="1861"/>
    </row>
    <row r="432" spans="41:49" ht="18" customHeight="1" x14ac:dyDescent="0.15">
      <c r="AO432" s="59"/>
      <c r="AT432" s="2054"/>
      <c r="AU432" s="2058"/>
      <c r="AV432" s="2058"/>
      <c r="AW432" s="2058"/>
    </row>
    <row r="433" spans="40:49" ht="18" customHeight="1" x14ac:dyDescent="0.15">
      <c r="AO433" s="2"/>
      <c r="AT433" s="2054"/>
      <c r="AU433" s="2058"/>
      <c r="AV433" s="2058"/>
      <c r="AW433" s="2058"/>
    </row>
    <row r="434" spans="40:49" ht="18" customHeight="1" x14ac:dyDescent="0.15">
      <c r="AO434" s="59"/>
      <c r="AT434" s="59"/>
      <c r="AU434" s="5"/>
      <c r="AV434" s="5"/>
      <c r="AW434" s="5"/>
    </row>
    <row r="435" spans="40:49" ht="18" customHeight="1" x14ac:dyDescent="0.15">
      <c r="AN435" s="274"/>
      <c r="AO435" s="59"/>
    </row>
    <row r="436" spans="40:49" ht="18" customHeight="1" x14ac:dyDescent="0.15">
      <c r="AN436" s="274"/>
      <c r="AO436" s="59"/>
      <c r="AP436" s="2"/>
      <c r="AQ436" s="5"/>
    </row>
    <row r="437" spans="40:49" ht="18" customHeight="1" x14ac:dyDescent="0.15">
      <c r="AN437" s="5"/>
      <c r="AO437" s="59"/>
    </row>
    <row r="438" spans="40:49" ht="18" customHeight="1" x14ac:dyDescent="0.15">
      <c r="AN438" s="5"/>
      <c r="AO438" s="59"/>
    </row>
    <row r="439" spans="40:49" ht="18" customHeight="1" x14ac:dyDescent="0.15">
      <c r="AN439" s="5"/>
      <c r="AO439" s="55"/>
    </row>
    <row r="440" spans="40:49" ht="18" customHeight="1" x14ac:dyDescent="0.15">
      <c r="AN440" s="5"/>
      <c r="AO440" s="55"/>
    </row>
    <row r="441" spans="40:49" ht="18" customHeight="1" x14ac:dyDescent="0.15">
      <c r="AN441" s="5"/>
      <c r="AO441" s="55"/>
    </row>
    <row r="442" spans="40:49" ht="18" customHeight="1" x14ac:dyDescent="0.15">
      <c r="AN442" s="2059"/>
      <c r="AO442" s="55"/>
      <c r="AP442" s="101"/>
    </row>
    <row r="443" spans="40:49" ht="18" customHeight="1" x14ac:dyDescent="0.15">
      <c r="AN443" s="2059"/>
      <c r="AO443" s="55"/>
    </row>
    <row r="444" spans="40:49" ht="18" customHeight="1" x14ac:dyDescent="0.15">
      <c r="AN444" s="5"/>
      <c r="AO444" s="55"/>
    </row>
    <row r="445" spans="40:49" ht="18" customHeight="1" x14ac:dyDescent="0.15">
      <c r="AO445" s="59"/>
      <c r="AP445" s="101"/>
    </row>
    <row r="446" spans="40:49" ht="18" customHeight="1" x14ac:dyDescent="0.15">
      <c r="AO446" s="59"/>
      <c r="AQ446" s="252"/>
    </row>
    <row r="447" spans="40:49" ht="18" customHeight="1" x14ac:dyDescent="0.15">
      <c r="AO447" s="59"/>
    </row>
    <row r="448" spans="40:49" ht="18" customHeight="1" x14ac:dyDescent="0.15">
      <c r="AO448" s="59"/>
      <c r="AP448" s="101"/>
      <c r="AQ448" s="5"/>
    </row>
    <row r="449" spans="41:43" ht="18" customHeight="1" x14ac:dyDescent="0.15">
      <c r="AO449" s="55"/>
      <c r="AQ449" s="71"/>
    </row>
    <row r="450" spans="41:43" ht="18" customHeight="1" x14ac:dyDescent="0.15">
      <c r="AO450" s="55"/>
    </row>
    <row r="451" spans="41:43" ht="18" customHeight="1" x14ac:dyDescent="0.15">
      <c r="AO451" s="59"/>
      <c r="AQ451" s="5"/>
    </row>
    <row r="452" spans="41:43" ht="18" customHeight="1" x14ac:dyDescent="0.15">
      <c r="AO452" s="55"/>
      <c r="AQ452" s="71"/>
    </row>
    <row r="453" spans="41:43" ht="18" customHeight="1" x14ac:dyDescent="0.15">
      <c r="AO453" s="59"/>
    </row>
    <row r="454" spans="41:43" ht="18" customHeight="1" x14ac:dyDescent="0.15">
      <c r="AO454" s="59"/>
      <c r="AP454" s="101"/>
      <c r="AQ454" s="5"/>
    </row>
    <row r="455" spans="41:43" ht="18" customHeight="1" x14ac:dyDescent="0.15">
      <c r="AO455" s="55"/>
      <c r="AQ455" s="71"/>
    </row>
    <row r="456" spans="41:43" ht="18" customHeight="1" x14ac:dyDescent="0.15">
      <c r="AO456" s="59"/>
    </row>
    <row r="457" spans="41:43" ht="18" customHeight="1" x14ac:dyDescent="0.15">
      <c r="AO457" s="59"/>
      <c r="AP457" s="101"/>
      <c r="AQ457" s="5"/>
    </row>
    <row r="458" spans="41:43" ht="18" customHeight="1" x14ac:dyDescent="0.15">
      <c r="AO458" s="55"/>
      <c r="AQ458" s="71"/>
    </row>
    <row r="459" spans="41:43" ht="18" customHeight="1" x14ac:dyDescent="0.15">
      <c r="AO459" s="59"/>
    </row>
    <row r="460" spans="41:43" ht="18" customHeight="1" x14ac:dyDescent="0.15">
      <c r="AO460" s="59"/>
      <c r="AP460" s="101"/>
      <c r="AQ460" s="5"/>
    </row>
    <row r="461" spans="41:43" ht="18" customHeight="1" x14ac:dyDescent="0.15">
      <c r="AO461" s="55"/>
      <c r="AQ461" s="71"/>
    </row>
    <row r="462" spans="41:43" ht="18" customHeight="1" x14ac:dyDescent="0.15">
      <c r="AO462" s="59"/>
    </row>
    <row r="463" spans="41:43" ht="18" customHeight="1" x14ac:dyDescent="0.15">
      <c r="AO463" s="59"/>
      <c r="AP463" s="101"/>
      <c r="AQ463" s="5"/>
    </row>
    <row r="464" spans="41:43" ht="18" customHeight="1" x14ac:dyDescent="0.15">
      <c r="AO464" s="59"/>
      <c r="AQ464" s="71"/>
    </row>
    <row r="465" spans="41:43" ht="18" customHeight="1" x14ac:dyDescent="0.15">
      <c r="AO465" s="55"/>
    </row>
    <row r="466" spans="41:43" ht="18" customHeight="1" x14ac:dyDescent="0.15">
      <c r="AO466" s="59"/>
      <c r="AP466" s="101"/>
      <c r="AQ466" s="5"/>
    </row>
    <row r="467" spans="41:43" ht="18" customHeight="1" x14ac:dyDescent="0.15">
      <c r="AO467" s="59"/>
      <c r="AQ467" s="71"/>
    </row>
    <row r="468" spans="41:43" ht="18" customHeight="1" x14ac:dyDescent="0.15">
      <c r="AO468" s="59"/>
    </row>
    <row r="469" spans="41:43" ht="18" customHeight="1" x14ac:dyDescent="0.15">
      <c r="AO469" s="59"/>
      <c r="AP469" s="101"/>
      <c r="AQ469" s="5"/>
    </row>
    <row r="470" spans="41:43" ht="18" customHeight="1" x14ac:dyDescent="0.15">
      <c r="AO470" s="59"/>
      <c r="AQ470" s="71"/>
    </row>
    <row r="471" spans="41:43" ht="18" customHeight="1" x14ac:dyDescent="0.15">
      <c r="AO471" s="59"/>
    </row>
    <row r="472" spans="41:43" ht="18" customHeight="1" x14ac:dyDescent="0.15">
      <c r="AO472" s="59"/>
      <c r="AQ472" s="5"/>
    </row>
    <row r="473" spans="41:43" ht="18" customHeight="1" x14ac:dyDescent="0.15">
      <c r="AO473" s="59"/>
      <c r="AQ473" s="71"/>
    </row>
    <row r="474" spans="41:43" ht="18" customHeight="1" x14ac:dyDescent="0.15">
      <c r="AO474" s="59"/>
    </row>
    <row r="475" spans="41:43" ht="18" customHeight="1" x14ac:dyDescent="0.15">
      <c r="AO475" s="59"/>
      <c r="AQ475" s="5"/>
    </row>
    <row r="476" spans="41:43" ht="18" customHeight="1" x14ac:dyDescent="0.15">
      <c r="AO476" s="59"/>
      <c r="AQ476" s="71"/>
    </row>
    <row r="477" spans="41:43" ht="18" customHeight="1" x14ac:dyDescent="0.15">
      <c r="AO477" s="59"/>
      <c r="AQ477" s="2056"/>
    </row>
    <row r="478" spans="41:43" ht="18" customHeight="1" x14ac:dyDescent="0.15">
      <c r="AO478" s="59"/>
      <c r="AQ478" s="2056"/>
    </row>
    <row r="479" spans="41:43" ht="18" customHeight="1" x14ac:dyDescent="0.15">
      <c r="AO479" s="59"/>
      <c r="AQ479" s="2056"/>
    </row>
    <row r="480" spans="41:43" ht="18" customHeight="1" x14ac:dyDescent="0.15">
      <c r="AO480" s="59"/>
      <c r="AQ480" s="2056"/>
    </row>
    <row r="481" spans="41:43" ht="18" customHeight="1" x14ac:dyDescent="0.15">
      <c r="AO481" s="59"/>
      <c r="AQ481" s="2056"/>
    </row>
    <row r="482" spans="41:43" ht="18" customHeight="1" x14ac:dyDescent="0.15">
      <c r="AO482" s="59"/>
      <c r="AQ482" s="2056"/>
    </row>
    <row r="483" spans="41:43" ht="18" customHeight="1" x14ac:dyDescent="0.15">
      <c r="AO483" s="59"/>
    </row>
    <row r="484" spans="41:43" ht="18" customHeight="1" x14ac:dyDescent="0.15">
      <c r="AO484" s="59"/>
    </row>
    <row r="485" spans="41:43" ht="18" customHeight="1" x14ac:dyDescent="0.15">
      <c r="AO485" s="59"/>
    </row>
    <row r="486" spans="41:43" ht="18" customHeight="1" x14ac:dyDescent="0.15">
      <c r="AO486" s="59"/>
    </row>
    <row r="487" spans="41:43" ht="18" customHeight="1" x14ac:dyDescent="0.15">
      <c r="AO487" s="59"/>
    </row>
    <row r="488" spans="41:43" ht="18" customHeight="1" x14ac:dyDescent="0.15">
      <c r="AO488" s="55"/>
    </row>
    <row r="489" spans="41:43" ht="18" customHeight="1" x14ac:dyDescent="0.15">
      <c r="AO489" s="59"/>
    </row>
    <row r="490" spans="41:43" ht="18" customHeight="1" x14ac:dyDescent="0.15">
      <c r="AO490" s="59"/>
    </row>
    <row r="491" spans="41:43" ht="18" customHeight="1" x14ac:dyDescent="0.15">
      <c r="AO491" s="59"/>
    </row>
    <row r="492" spans="41:43" ht="18" customHeight="1" x14ac:dyDescent="0.15">
      <c r="AO492" s="59"/>
    </row>
    <row r="493" spans="41:43" ht="18" customHeight="1" x14ac:dyDescent="0.15">
      <c r="AO493" s="59"/>
      <c r="AP493" s="101"/>
    </row>
    <row r="494" spans="41:43" ht="18" customHeight="1" x14ac:dyDescent="0.15">
      <c r="AO494" s="55"/>
    </row>
    <row r="495" spans="41:43" ht="18" customHeight="1" x14ac:dyDescent="0.15">
      <c r="AO495" s="59"/>
    </row>
    <row r="496" spans="41:43" ht="18" customHeight="1" x14ac:dyDescent="0.15">
      <c r="AO496" s="59"/>
      <c r="AP496" s="101"/>
    </row>
    <row r="497" spans="41:42" ht="18" customHeight="1" x14ac:dyDescent="0.15">
      <c r="AO497" s="59"/>
    </row>
    <row r="498" spans="41:42" ht="18" customHeight="1" x14ac:dyDescent="0.15">
      <c r="AO498" s="59"/>
    </row>
    <row r="499" spans="41:42" ht="18" customHeight="1" x14ac:dyDescent="0.15">
      <c r="AO499" s="59"/>
      <c r="AP499" s="101"/>
    </row>
    <row r="500" spans="41:42" ht="18" customHeight="1" x14ac:dyDescent="0.15">
      <c r="AO500" s="59"/>
    </row>
    <row r="501" spans="41:42" ht="18" customHeight="1" x14ac:dyDescent="0.15">
      <c r="AO501" s="59"/>
    </row>
    <row r="502" spans="41:42" ht="18" customHeight="1" x14ac:dyDescent="0.15">
      <c r="AO502" s="59"/>
      <c r="AP502" s="101"/>
    </row>
    <row r="503" spans="41:42" ht="18" customHeight="1" x14ac:dyDescent="0.15">
      <c r="AO503" s="59"/>
    </row>
    <row r="504" spans="41:42" ht="18" customHeight="1" x14ac:dyDescent="0.15">
      <c r="AO504" s="59"/>
    </row>
    <row r="505" spans="41:42" ht="18" customHeight="1" x14ac:dyDescent="0.15">
      <c r="AO505" s="59"/>
      <c r="AP505" s="101"/>
    </row>
    <row r="506" spans="41:42" ht="18" customHeight="1" x14ac:dyDescent="0.15">
      <c r="AO506" s="55"/>
    </row>
    <row r="508" spans="41:42" ht="18" customHeight="1" x14ac:dyDescent="0.15">
      <c r="AP508" s="101"/>
    </row>
    <row r="509" spans="41:42" ht="18" customHeight="1" x14ac:dyDescent="0.15">
      <c r="AO509" s="55"/>
    </row>
    <row r="511" spans="41:42" ht="18" customHeight="1" x14ac:dyDescent="0.15">
      <c r="AP511" s="101"/>
    </row>
    <row r="514" spans="42:42" ht="18" customHeight="1" x14ac:dyDescent="0.15">
      <c r="AP514" s="101"/>
    </row>
    <row r="517" spans="42:42" ht="18" customHeight="1" x14ac:dyDescent="0.15">
      <c r="AP517" s="101"/>
    </row>
    <row r="520" spans="42:42" ht="18" customHeight="1" x14ac:dyDescent="0.15">
      <c r="AP520" s="101"/>
    </row>
    <row r="522" spans="42:42" ht="18" customHeight="1" x14ac:dyDescent="0.15">
      <c r="AP522" s="2060"/>
    </row>
    <row r="523" spans="42:42" ht="18" customHeight="1" x14ac:dyDescent="0.15">
      <c r="AP523" s="2060"/>
    </row>
    <row r="524" spans="42:42" ht="18" customHeight="1" x14ac:dyDescent="0.15">
      <c r="AP524" s="2056"/>
    </row>
    <row r="525" spans="42:42" ht="18" customHeight="1" x14ac:dyDescent="0.15">
      <c r="AP525" s="2056"/>
    </row>
    <row r="526" spans="42:42" ht="18" customHeight="1" x14ac:dyDescent="0.15">
      <c r="AP526" s="2056"/>
    </row>
    <row r="527" spans="42:42" ht="18" customHeight="1" x14ac:dyDescent="0.15">
      <c r="AP527" s="2056"/>
    </row>
    <row r="528" spans="42:42" ht="18" customHeight="1" x14ac:dyDescent="0.15">
      <c r="AP528" s="2056"/>
    </row>
    <row r="529" spans="42:42" ht="18" customHeight="1" x14ac:dyDescent="0.15">
      <c r="AP529" s="2056"/>
    </row>
    <row r="530" spans="42:42" ht="18" customHeight="1" x14ac:dyDescent="0.15">
      <c r="AP530" s="2056"/>
    </row>
    <row r="545" spans="41:41" ht="18" customHeight="1" x14ac:dyDescent="0.15">
      <c r="AO545" s="59"/>
    </row>
    <row r="547" spans="41:41" ht="18" customHeight="1" x14ac:dyDescent="0.15">
      <c r="AO547" s="59"/>
    </row>
    <row r="548" spans="41:41" ht="18" customHeight="1" x14ac:dyDescent="0.15">
      <c r="AO548" s="59"/>
    </row>
    <row r="549" spans="41:41" ht="18" customHeight="1" x14ac:dyDescent="0.15">
      <c r="AO549" s="59"/>
    </row>
    <row r="550" spans="41:41" ht="18" customHeight="1" x14ac:dyDescent="0.15">
      <c r="AO550" s="59"/>
    </row>
    <row r="551" spans="41:41" ht="18" customHeight="1" x14ac:dyDescent="0.15">
      <c r="AO551" s="59"/>
    </row>
    <row r="557" spans="41:41" ht="18" customHeight="1" x14ac:dyDescent="0.15">
      <c r="AO557" s="59"/>
    </row>
    <row r="558" spans="41:41" ht="18" customHeight="1" x14ac:dyDescent="0.15">
      <c r="AO558" s="59"/>
    </row>
    <row r="559" spans="41:41" ht="18" customHeight="1" x14ac:dyDescent="0.15">
      <c r="AO559" s="59"/>
    </row>
    <row r="560" spans="41:41" ht="18" customHeight="1" x14ac:dyDescent="0.15">
      <c r="AO560" s="59"/>
    </row>
    <row r="561" spans="41:41" ht="18" customHeight="1" x14ac:dyDescent="0.15">
      <c r="AO561" s="59"/>
    </row>
    <row r="563" spans="41:41" ht="18" customHeight="1" x14ac:dyDescent="0.15">
      <c r="AO563" s="59"/>
    </row>
    <row r="595" spans="41:41" ht="18" customHeight="1" x14ac:dyDescent="0.15">
      <c r="AO595" s="59"/>
    </row>
    <row r="612" spans="41:41" ht="18" customHeight="1" x14ac:dyDescent="0.15">
      <c r="AO612" s="59"/>
    </row>
    <row r="613" spans="41:41" ht="18" customHeight="1" x14ac:dyDescent="0.15">
      <c r="AO613" s="59"/>
    </row>
    <row r="614" spans="41:41" ht="18" customHeight="1" x14ac:dyDescent="0.15">
      <c r="AO614" s="59"/>
    </row>
    <row r="616" spans="41:41" ht="18" customHeight="1" x14ac:dyDescent="0.15">
      <c r="AO616" s="59"/>
    </row>
    <row r="617" spans="41:41" ht="18" customHeight="1" x14ac:dyDescent="0.15">
      <c r="AO617" s="59"/>
    </row>
    <row r="619" spans="41:41" ht="18" customHeight="1" x14ac:dyDescent="0.15">
      <c r="AO619" s="59"/>
    </row>
    <row r="621" spans="41:41" ht="18" customHeight="1" x14ac:dyDescent="0.15">
      <c r="AO621" s="59"/>
    </row>
    <row r="622" spans="41:41" ht="18" customHeight="1" x14ac:dyDescent="0.15">
      <c r="AO622" s="252"/>
    </row>
    <row r="628" spans="41:41" ht="18" customHeight="1" x14ac:dyDescent="0.15">
      <c r="AO628" s="252"/>
    </row>
    <row r="640" spans="41:41" ht="18" customHeight="1" x14ac:dyDescent="0.15">
      <c r="AO640" s="252"/>
    </row>
    <row r="651" spans="41:41" ht="18" customHeight="1" x14ac:dyDescent="0.15">
      <c r="AO651" s="59"/>
    </row>
    <row r="653" spans="41:41" ht="18" customHeight="1" x14ac:dyDescent="0.15">
      <c r="AO653" s="59"/>
    </row>
    <row r="654" spans="41:41" ht="18" customHeight="1" x14ac:dyDescent="0.15">
      <c r="AO654" s="59"/>
    </row>
    <row r="666" spans="41:41" ht="18" customHeight="1" x14ac:dyDescent="0.15">
      <c r="AO666" s="59"/>
    </row>
    <row r="667" spans="41:41" ht="18" customHeight="1" x14ac:dyDescent="0.15">
      <c r="AO667" s="59"/>
    </row>
    <row r="668" spans="41:41" ht="18" customHeight="1" x14ac:dyDescent="0.15">
      <c r="AO668" s="59"/>
    </row>
    <row r="669" spans="41:41" ht="18" customHeight="1" x14ac:dyDescent="0.15">
      <c r="AO669" s="59"/>
    </row>
    <row r="670" spans="41:41" ht="18" customHeight="1" x14ac:dyDescent="0.15">
      <c r="AO670" s="59"/>
    </row>
    <row r="673" spans="41:41" ht="18" customHeight="1" x14ac:dyDescent="0.15">
      <c r="AO673" s="59"/>
    </row>
    <row r="674" spans="41:41" ht="18" customHeight="1" x14ac:dyDescent="0.15">
      <c r="AO674" s="59"/>
    </row>
    <row r="675" spans="41:41" ht="18" customHeight="1" x14ac:dyDescent="0.15">
      <c r="AO675" s="59"/>
    </row>
    <row r="676" spans="41:41" ht="18" customHeight="1" x14ac:dyDescent="0.15">
      <c r="AO676" s="59"/>
    </row>
    <row r="680" spans="41:41" ht="18" customHeight="1" x14ac:dyDescent="0.15">
      <c r="AO680" s="59"/>
    </row>
    <row r="682" spans="41:41" ht="18" customHeight="1" x14ac:dyDescent="0.15">
      <c r="AO682" s="99"/>
    </row>
    <row r="702" spans="41:41" ht="18" customHeight="1" x14ac:dyDescent="0.15">
      <c r="AO702" s="2060"/>
    </row>
    <row r="703" spans="41:41" ht="18" customHeight="1" x14ac:dyDescent="0.15">
      <c r="AO703" s="2060"/>
    </row>
    <row r="704" spans="41:41" ht="18" customHeight="1" x14ac:dyDescent="0.15">
      <c r="AO704" s="2056"/>
    </row>
    <row r="705" spans="41:41" ht="18" customHeight="1" x14ac:dyDescent="0.15">
      <c r="AO705" s="2056"/>
    </row>
    <row r="706" spans="41:41" ht="18" customHeight="1" x14ac:dyDescent="0.15">
      <c r="AO706" s="2056"/>
    </row>
    <row r="707" spans="41:41" ht="18" customHeight="1" x14ac:dyDescent="0.15">
      <c r="AO707" s="2056"/>
    </row>
    <row r="708" spans="41:41" ht="18" customHeight="1" x14ac:dyDescent="0.15">
      <c r="AO708" s="2056"/>
    </row>
    <row r="709" spans="41:41" ht="18" customHeight="1" x14ac:dyDescent="0.15">
      <c r="AO709" s="2056"/>
    </row>
    <row r="710" spans="41:41" ht="18" customHeight="1" x14ac:dyDescent="0.15">
      <c r="AO710" s="2056"/>
    </row>
    <row r="711" spans="41:41" ht="18" customHeight="1" x14ac:dyDescent="0.15">
      <c r="AO711" s="59"/>
    </row>
  </sheetData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711"/>
  <sheetViews>
    <sheetView zoomScale="75" zoomScaleNormal="75" workbookViewId="0">
      <pane xSplit="3" ySplit="4" topLeftCell="D309" activePane="bottomRight" state="frozen"/>
      <selection activeCell="G304" sqref="G304"/>
      <selection pane="topRight" activeCell="G304" sqref="G304"/>
      <selection pane="bottomLeft" activeCell="G304" sqref="G304"/>
      <selection pane="bottomRight" activeCell="G304" sqref="G304"/>
    </sheetView>
  </sheetViews>
  <sheetFormatPr defaultRowHeight="13.5" x14ac:dyDescent="0.15"/>
  <cols>
    <col min="1" max="1" width="9" style="2"/>
    <col min="2" max="2" width="16.875" style="20" customWidth="1"/>
    <col min="3" max="3" width="12.125" style="755" customWidth="1"/>
    <col min="4" max="4" width="12.375" style="1980" customWidth="1"/>
    <col min="5" max="6" width="12.375" style="758" customWidth="1"/>
    <col min="7" max="7" width="14.125" style="758" customWidth="1"/>
    <col min="8" max="8" width="12.875" style="758" customWidth="1"/>
    <col min="9" max="9" width="12.875" style="748" customWidth="1"/>
    <col min="10" max="11" width="12.875" style="758" customWidth="1"/>
    <col min="12" max="12" width="14.125" style="758" customWidth="1"/>
    <col min="13" max="13" width="11.875" style="758" customWidth="1"/>
    <col min="14" max="17" width="14.125" style="758" customWidth="1"/>
    <col min="18" max="18" width="14.125" style="768" customWidth="1"/>
    <col min="19" max="20" width="14.125" style="758" customWidth="1"/>
    <col min="21" max="21" width="12.875" style="758" customWidth="1"/>
    <col min="22" max="22" width="11.75" style="768" customWidth="1"/>
    <col min="23" max="23" width="11.75" style="758" customWidth="1"/>
    <col min="24" max="24" width="14.125" style="1653" customWidth="1"/>
    <col min="25" max="25" width="14.125" style="768" customWidth="1"/>
    <col min="26" max="26" width="12.875" style="768" customWidth="1"/>
    <col min="27" max="27" width="12.75" style="758" customWidth="1"/>
    <col min="28" max="29" width="14.125" style="768" customWidth="1"/>
    <col min="30" max="31" width="14.125" style="758" customWidth="1"/>
    <col min="32" max="32" width="14.125" style="768" customWidth="1"/>
    <col min="33" max="33" width="14.125" style="758" customWidth="1"/>
    <col min="34" max="36" width="12.875" style="758" customWidth="1"/>
    <col min="37" max="39" width="11.375" style="758" customWidth="1"/>
    <col min="40" max="40" width="3.125" style="2" customWidth="1"/>
    <col min="41" max="41" width="7.875" style="2" customWidth="1"/>
    <col min="42" max="42" width="19.375" style="61" customWidth="1"/>
    <col min="43" max="43" width="3.875" style="59" customWidth="1"/>
    <col min="44" max="44" width="3.125" style="59" customWidth="1"/>
    <col min="45" max="45" width="5.875" style="59" customWidth="1"/>
    <col min="46" max="46" width="9.625" style="61" customWidth="1"/>
    <col min="47" max="47" width="12.875" style="61" customWidth="1"/>
    <col min="48" max="48" width="2.5" style="2" customWidth="1"/>
    <col min="49" max="49" width="3.5" style="2" customWidth="1"/>
    <col min="50" max="50" width="5" style="2" customWidth="1"/>
    <col min="51" max="16384" width="9" style="2"/>
  </cols>
  <sheetData>
    <row r="1" spans="2:47" ht="17.25" x14ac:dyDescent="0.15">
      <c r="B1" s="74" t="s">
        <v>350</v>
      </c>
      <c r="H1" s="1981" t="s">
        <v>100</v>
      </c>
      <c r="M1" s="1982"/>
      <c r="R1" s="1983"/>
      <c r="S1" s="252"/>
      <c r="T1" s="1983"/>
    </row>
    <row r="2" spans="2:47" ht="14.25" customHeight="1" thickBot="1" x14ac:dyDescent="0.2">
      <c r="B2" s="7" t="s">
        <v>101</v>
      </c>
      <c r="H2" s="1982" t="s">
        <v>335</v>
      </c>
      <c r="M2" s="1982"/>
    </row>
    <row r="3" spans="2:47" s="20" customFormat="1" ht="14.25" customHeight="1" x14ac:dyDescent="0.15">
      <c r="B3" s="102"/>
      <c r="C3" s="103" t="s">
        <v>102</v>
      </c>
      <c r="D3" s="104" t="s">
        <v>103</v>
      </c>
      <c r="E3" s="105"/>
      <c r="F3" s="106"/>
      <c r="G3" s="107" t="s">
        <v>3</v>
      </c>
      <c r="H3" s="105"/>
      <c r="I3" s="106"/>
      <c r="J3" s="107" t="s">
        <v>4</v>
      </c>
      <c r="K3" s="105"/>
      <c r="L3" s="106"/>
      <c r="M3" s="107" t="s">
        <v>5</v>
      </c>
      <c r="N3" s="105"/>
      <c r="O3" s="106"/>
      <c r="P3" s="107" t="s">
        <v>6</v>
      </c>
      <c r="Q3" s="105"/>
      <c r="R3" s="108"/>
      <c r="S3" s="107" t="s">
        <v>7</v>
      </c>
      <c r="T3" s="105"/>
      <c r="U3" s="106"/>
      <c r="V3" s="109" t="s">
        <v>8</v>
      </c>
      <c r="W3" s="105"/>
      <c r="X3" s="108"/>
      <c r="Y3" s="107" t="s">
        <v>9</v>
      </c>
      <c r="Z3" s="110"/>
      <c r="AA3" s="106"/>
      <c r="AB3" s="107" t="s">
        <v>10</v>
      </c>
      <c r="AC3" s="110"/>
      <c r="AD3" s="106"/>
      <c r="AE3" s="107" t="s">
        <v>11</v>
      </c>
      <c r="AF3" s="110"/>
      <c r="AG3" s="106"/>
      <c r="AH3" s="107" t="s">
        <v>12</v>
      </c>
      <c r="AI3" s="105"/>
      <c r="AJ3" s="106"/>
      <c r="AK3" s="107" t="s">
        <v>13</v>
      </c>
      <c r="AL3" s="105"/>
      <c r="AM3" s="111"/>
      <c r="AP3" s="1984"/>
      <c r="AQ3" s="1985"/>
      <c r="AR3" s="1985"/>
      <c r="AS3" s="1985"/>
      <c r="AT3" s="1984"/>
      <c r="AU3" s="1984"/>
    </row>
    <row r="4" spans="2:47" s="20" customFormat="1" ht="14.25" customHeight="1" x14ac:dyDescent="0.15">
      <c r="B4" s="112"/>
      <c r="C4" s="113" t="s">
        <v>104</v>
      </c>
      <c r="D4" s="114" t="s">
        <v>105</v>
      </c>
      <c r="E4" s="115" t="s">
        <v>107</v>
      </c>
      <c r="F4" s="116" t="s">
        <v>106</v>
      </c>
      <c r="G4" s="117" t="s">
        <v>105</v>
      </c>
      <c r="H4" s="115" t="s">
        <v>107</v>
      </c>
      <c r="I4" s="116" t="s">
        <v>106</v>
      </c>
      <c r="J4" s="117" t="s">
        <v>105</v>
      </c>
      <c r="K4" s="115" t="s">
        <v>107</v>
      </c>
      <c r="L4" s="116" t="s">
        <v>106</v>
      </c>
      <c r="M4" s="117" t="s">
        <v>105</v>
      </c>
      <c r="N4" s="115" t="s">
        <v>107</v>
      </c>
      <c r="O4" s="116" t="s">
        <v>106</v>
      </c>
      <c r="P4" s="117" t="s">
        <v>105</v>
      </c>
      <c r="Q4" s="115" t="s">
        <v>107</v>
      </c>
      <c r="R4" s="116" t="s">
        <v>106</v>
      </c>
      <c r="S4" s="117" t="s">
        <v>105</v>
      </c>
      <c r="T4" s="115" t="s">
        <v>107</v>
      </c>
      <c r="U4" s="116" t="s">
        <v>106</v>
      </c>
      <c r="V4" s="117" t="s">
        <v>105</v>
      </c>
      <c r="W4" s="115" t="s">
        <v>107</v>
      </c>
      <c r="X4" s="116" t="s">
        <v>106</v>
      </c>
      <c r="Y4" s="117" t="s">
        <v>105</v>
      </c>
      <c r="Z4" s="115" t="s">
        <v>107</v>
      </c>
      <c r="AA4" s="116" t="s">
        <v>106</v>
      </c>
      <c r="AB4" s="117" t="s">
        <v>105</v>
      </c>
      <c r="AC4" s="115" t="s">
        <v>107</v>
      </c>
      <c r="AD4" s="116" t="s">
        <v>106</v>
      </c>
      <c r="AE4" s="117" t="s">
        <v>105</v>
      </c>
      <c r="AF4" s="115" t="s">
        <v>107</v>
      </c>
      <c r="AG4" s="116" t="s">
        <v>106</v>
      </c>
      <c r="AH4" s="117" t="s">
        <v>105</v>
      </c>
      <c r="AI4" s="115" t="s">
        <v>107</v>
      </c>
      <c r="AJ4" s="116" t="s">
        <v>106</v>
      </c>
      <c r="AK4" s="117" t="s">
        <v>105</v>
      </c>
      <c r="AL4" s="115" t="s">
        <v>107</v>
      </c>
      <c r="AM4" s="118" t="s">
        <v>106</v>
      </c>
      <c r="AP4" s="1984"/>
      <c r="AQ4" s="1985"/>
      <c r="AR4" s="1985"/>
      <c r="AS4" s="1985"/>
      <c r="AT4" s="1984"/>
      <c r="AU4" s="1984"/>
    </row>
    <row r="5" spans="2:47" ht="14.25" customHeight="1" thickBot="1" x14ac:dyDescent="0.2">
      <c r="B5" s="119"/>
      <c r="C5" s="1986" t="s">
        <v>232</v>
      </c>
      <c r="D5" s="2256">
        <f>AVERAGE('2024旬別'!D5,'2023旬別'!C5,'2022旬別'!C5,'2021旬別'!C5,'2020旬別'!C5)</f>
        <v>4</v>
      </c>
      <c r="E5" s="2062">
        <f>AVERAGE('2024旬別'!E5,'2023旬別'!D5,'2022旬別'!D5,'2021旬別'!D5,'2020旬別'!D5)</f>
        <v>7.6</v>
      </c>
      <c r="F5" s="2063">
        <f>AVERAGE('2024旬別'!F5,'2023旬別'!E5,'2022旬別'!E5,'2021旬別'!E5,'2020旬別'!E5)</f>
        <v>7.8</v>
      </c>
      <c r="G5" s="2064">
        <f>AVERAGE('2024旬別'!G5,'2023旬別'!F5,'2022旬別'!F5,'2021旬別'!F5,'2020旬別'!F5)</f>
        <v>7.4</v>
      </c>
      <c r="H5" s="2062">
        <f>AVERAGE('2024旬別'!H5,'2023旬別'!G5,'2022旬別'!G5,'2021旬別'!G5,'2020旬別'!G5)</f>
        <v>6.6</v>
      </c>
      <c r="I5" s="2257">
        <f>AVERAGE('2024旬別'!I5,'2023旬別'!H5,'2022旬別'!H5,'2021旬別'!H5,'2020旬別'!H5)</f>
        <v>6</v>
      </c>
      <c r="J5" s="2064">
        <f>AVERAGE('2024旬別'!J5,'2023旬別'!I5,'2022旬別'!I5,'2021旬別'!I5,'2020旬別'!I5)</f>
        <v>6.6</v>
      </c>
      <c r="K5" s="2062">
        <f>AVERAGE('2024旬別'!K5,'2023旬別'!J5,'2022旬別'!J5,'2021旬別'!J5,'2020旬別'!J5)</f>
        <v>7.2</v>
      </c>
      <c r="L5" s="2063">
        <f>AVERAGE('2024旬別'!L5,'2023旬別'!K5,'2022旬別'!K5,'2021旬別'!K5,'2020旬別'!K5)</f>
        <v>7.8</v>
      </c>
      <c r="M5" s="2258">
        <f>AVERAGE('2024旬別'!M5,'2023旬別'!L5,'2022旬別'!L5,'2021旬別'!L5,'2020旬別'!L5)</f>
        <v>7.2</v>
      </c>
      <c r="N5" s="2062">
        <f>AVERAGE('2024旬別'!N5,'2023旬別'!M5,'2022旬別'!M5,'2021旬別'!M5,'2020旬別'!M5)</f>
        <v>7.2</v>
      </c>
      <c r="O5" s="2063">
        <f>AVERAGE('2024旬別'!O5,'2023旬別'!N5,'2022旬別'!N5,'2021旬別'!N5,'2020旬別'!N5)</f>
        <v>6.8</v>
      </c>
      <c r="P5" s="2258">
        <f>AVERAGE('2024旬別'!P5,'2023旬別'!O5,'2022旬別'!O5,'2021旬別'!O5,'2020旬別'!O5)</f>
        <v>5.6</v>
      </c>
      <c r="Q5" s="2062">
        <f>AVERAGE('2024旬別'!Q5,'2023旬別'!P5,'2022旬別'!P5,'2021旬別'!P5,'2020旬別'!P5)</f>
        <v>7.2</v>
      </c>
      <c r="R5" s="2063">
        <f>AVERAGE('2024旬別'!R5,'2023旬別'!Q5,'2022旬別'!Q5,'2021旬別'!Q5,'2020旬別'!Q5)</f>
        <v>7.8</v>
      </c>
      <c r="S5" s="2064">
        <f>AVERAGE('2024旬別'!S5,'2023旬別'!R5,'2022旬別'!R5,'2021旬別'!R5,'2020旬別'!R5)</f>
        <v>7</v>
      </c>
      <c r="T5" s="2062">
        <f>AVERAGE('2024旬別'!T5,'2023旬別'!S5,'2022旬別'!S5,'2021旬別'!S5,'2020旬別'!S5)</f>
        <v>7.2</v>
      </c>
      <c r="U5" s="2063">
        <f>AVERAGE('2024旬別'!U5,'2023旬別'!T5,'2022旬別'!T5,'2021旬別'!T5,'2020旬別'!T5)</f>
        <v>7</v>
      </c>
      <c r="V5" s="2064">
        <f>AVERAGE('2024旬別'!V5,'2023旬別'!U5,'2022旬別'!U5,'2021旬別'!U5,'2020旬別'!U5)</f>
        <v>7.2</v>
      </c>
      <c r="W5" s="2062">
        <f>AVERAGE('2024旬別'!W5,'2023旬別'!V5,'2022旬別'!V5,'2021旬別'!V5,'2020旬別'!V5)</f>
        <v>7</v>
      </c>
      <c r="X5" s="2259">
        <f>AVERAGE('2024旬別'!X5,'2023旬別'!W5,'2022旬別'!W5,'2021旬別'!W5,'2020旬別'!W5)</f>
        <v>7.8</v>
      </c>
      <c r="Y5" s="2064">
        <f>AVERAGE('2024旬別'!Y5,'2023旬別'!X5,'2022旬別'!X5,'2021旬別'!X5,'2020旬別'!X5)</f>
        <v>7</v>
      </c>
      <c r="Z5" s="2062">
        <f>AVERAGE('2024旬別'!Z5,'2023旬別'!Y5,'2022旬別'!Y5,'2021旬別'!Y5,'2020旬別'!Y5)</f>
        <v>6</v>
      </c>
      <c r="AA5" s="2063">
        <f>AVERAGE('2024旬別'!AA5,'2023旬別'!Z5,'2022旬別'!Z5,'2021旬別'!Z5,'2020旬別'!Z5)</f>
        <v>7.8</v>
      </c>
      <c r="AB5" s="2064">
        <f>AVERAGE('2024旬別'!AB5,'2023旬別'!AA5,'2022旬別'!AA5,'2021旬別'!AA5,'2020旬別'!AA5)</f>
        <v>7.2</v>
      </c>
      <c r="AC5" s="2062">
        <f>AVERAGE('2024旬別'!AC5,'2023旬別'!AB5,'2022旬別'!AB5,'2021旬別'!AB5,'2020旬別'!AB5)</f>
        <v>6.6</v>
      </c>
      <c r="AD5" s="2063">
        <f>AVERAGE('2024旬別'!AD5,'2023旬別'!AC5,'2022旬別'!AC5,'2021旬別'!AC5,'2020旬別'!AC5)</f>
        <v>6.8</v>
      </c>
      <c r="AE5" s="2064">
        <f>AVERAGE('2024旬別'!AE5,'2023旬別'!AD5,'2022旬別'!AD5,'2021旬別'!AD5,'2020旬別'!AD5)</f>
        <v>7</v>
      </c>
      <c r="AF5" s="2062">
        <f>AVERAGE('2024旬別'!AF5,'2023旬別'!AE5,'2022旬別'!AE5,'2021旬別'!AE5,'2020旬別'!AE5)</f>
        <v>7.4</v>
      </c>
      <c r="AG5" s="2063">
        <f>AVERAGE('2024旬別'!AG5,'2023旬別'!AF5,'2022旬別'!AF5,'2021旬別'!AF5,'2020旬別'!AF5)</f>
        <v>7.8</v>
      </c>
      <c r="AH5" s="2064">
        <f>AVERAGE('2024旬別'!AH5,'2023旬別'!AG5,'2022旬別'!AG5,'2021旬別'!AG5,'2020旬別'!AG5)</f>
        <v>7</v>
      </c>
      <c r="AI5" s="2062">
        <f>AVERAGE('2024旬別'!AI5,'2023旬別'!AH5,'2022旬別'!AH5,'2021旬別'!AH5,'2020旬別'!AH5)</f>
        <v>7.2</v>
      </c>
      <c r="AJ5" s="2063">
        <f>AVERAGE('2024旬別'!AJ5,'2023旬別'!AI5,'2022旬別'!AI5,'2021旬別'!AI5,'2020旬別'!AI5)</f>
        <v>7</v>
      </c>
      <c r="AK5" s="2064">
        <f>AVERAGE('2024旬別'!AK5,'2023旬別'!AJ5,'2022旬別'!AJ5,'2021旬別'!AJ5,'2020旬別'!AJ5)</f>
        <v>7.2</v>
      </c>
      <c r="AL5" s="2062">
        <f>AVERAGE('2024旬別'!AL5,'2023旬別'!AK5,'2022旬別'!AK5,'2021旬別'!AK5,'2020旬別'!AK5)</f>
        <v>7</v>
      </c>
      <c r="AM5" s="2065">
        <f>AVERAGE('2024旬別'!AM5,'2023旬別'!AL5,'2022旬別'!AL5,'2021旬別'!AL5,'2020旬別'!AL5)</f>
        <v>7.4</v>
      </c>
    </row>
    <row r="6" spans="2:47" s="20" customFormat="1" ht="14.25" customHeight="1" x14ac:dyDescent="0.15">
      <c r="B6" s="121" t="s">
        <v>109</v>
      </c>
      <c r="C6" s="1994" t="s">
        <v>281</v>
      </c>
      <c r="D6" s="2066">
        <f>AVERAGE('2024旬別'!D6,'2023旬別'!C6,'2022旬別'!C6,'2021旬別'!C6,'2020旬別'!C6)</f>
        <v>28630.2</v>
      </c>
      <c r="E6" s="2067">
        <f>AVERAGE('2024旬別'!E6,'2023旬別'!D6,'2022旬別'!D6,'2021旬別'!D6,'2020旬別'!D6)</f>
        <v>42654</v>
      </c>
      <c r="F6" s="2068">
        <f>AVERAGE('2024旬別'!F6,'2023旬別'!E6,'2022旬別'!E6,'2021旬別'!E6,'2020旬別'!E6)</f>
        <v>42260.800000000003</v>
      </c>
      <c r="G6" s="2069">
        <f>AVERAGE('2024旬別'!G6,'2023旬別'!F6,'2022旬別'!F6,'2021旬別'!F6,'2020旬別'!F6)</f>
        <v>41737</v>
      </c>
      <c r="H6" s="2072">
        <f>AVERAGE('2024旬別'!H6,'2023旬別'!G6,'2022旬別'!G6,'2021旬別'!G6,'2020旬別'!G6)</f>
        <v>36959</v>
      </c>
      <c r="I6" s="2068">
        <f>AVERAGE('2024旬別'!I6,'2023旬別'!H6,'2022旬別'!H6,'2021旬別'!H6,'2020旬別'!H6)</f>
        <v>32069.8</v>
      </c>
      <c r="J6" s="2069">
        <f>AVERAGE('2024旬別'!J6,'2023旬別'!I6,'2022旬別'!I6,'2021旬別'!I6,'2020旬別'!I6)</f>
        <v>37518.199999999997</v>
      </c>
      <c r="K6" s="2067">
        <f>AVERAGE('2024旬別'!K6,'2023旬別'!J6,'2022旬別'!J6,'2021旬別'!J6,'2020旬別'!J6)</f>
        <v>37020</v>
      </c>
      <c r="L6" s="2068">
        <f>AVERAGE('2024旬別'!L6,'2023旬別'!K6,'2022旬別'!K6,'2021旬別'!K6,'2020旬別'!K6)</f>
        <v>41251.199999999997</v>
      </c>
      <c r="M6" s="2069">
        <f>AVERAGE('2024旬別'!M6,'2023旬別'!L6,'2022旬別'!L6,'2021旬別'!L6,'2020旬別'!L6)</f>
        <v>39187.599999999999</v>
      </c>
      <c r="N6" s="2067">
        <f>AVERAGE('2024旬別'!N6,'2023旬別'!M6,'2022旬別'!M6,'2021旬別'!M6,'2020旬別'!M6)</f>
        <v>39931.800000000003</v>
      </c>
      <c r="O6" s="2068">
        <f>AVERAGE('2024旬別'!O6,'2023旬別'!N6,'2022旬別'!N6,'2021旬別'!N6,'2020旬別'!N6)</f>
        <v>39355</v>
      </c>
      <c r="P6" s="2069">
        <f>AVERAGE('2024旬別'!P6,'2023旬別'!O6,'2022旬別'!O6,'2021旬別'!O6,'2020旬別'!O6)</f>
        <v>37520.800000000003</v>
      </c>
      <c r="Q6" s="2067">
        <f>AVERAGE('2024旬別'!Q6,'2023旬別'!P6,'2022旬別'!P6,'2021旬別'!P6,'2020旬別'!P6)</f>
        <v>40548.800000000003</v>
      </c>
      <c r="R6" s="2070">
        <f>AVERAGE('2024旬別'!R6,'2023旬別'!Q6,'2022旬別'!Q6,'2021旬別'!Q6,'2020旬別'!Q6)</f>
        <v>42955.8</v>
      </c>
      <c r="S6" s="2069">
        <f>AVERAGE('2024旬別'!S6,'2023旬別'!R6,'2022旬別'!R6,'2021旬別'!R6,'2020旬別'!R6)</f>
        <v>40629.4</v>
      </c>
      <c r="T6" s="2067">
        <f>AVERAGE('2024旬別'!T6,'2023旬別'!S6,'2022旬別'!S6,'2021旬別'!S6,'2020旬別'!S6)</f>
        <v>38825.4</v>
      </c>
      <c r="U6" s="2068">
        <f>AVERAGE('2024旬別'!U6,'2023旬別'!T6,'2022旬別'!T6,'2021旬別'!T6,'2020旬別'!T6)</f>
        <v>36684.199999999997</v>
      </c>
      <c r="V6" s="2071">
        <f>AVERAGE('2024旬別'!V6,'2023旬別'!U6,'2022旬別'!U6,'2021旬別'!U6,'2020旬別'!U6)</f>
        <v>37029.4</v>
      </c>
      <c r="W6" s="2067">
        <f>AVERAGE('2024旬別'!W6,'2023旬別'!V6,'2022旬別'!V6,'2021旬別'!V6,'2020旬別'!V6)</f>
        <v>37085.800000000003</v>
      </c>
      <c r="X6" s="2070">
        <f>AVERAGE('2024旬別'!X6,'2023旬別'!W6,'2022旬別'!W6,'2021旬別'!W6,'2020旬別'!W6)</f>
        <v>38477</v>
      </c>
      <c r="Y6" s="2071">
        <f>AVERAGE('2024旬別'!Y6,'2023旬別'!X6,'2022旬別'!X6,'2021旬別'!X6,'2020旬別'!X6)</f>
        <v>36789.4</v>
      </c>
      <c r="Z6" s="2073">
        <f>AVERAGE('2024旬別'!Z6,'2023旬別'!Y6,'2022旬別'!Y6,'2021旬別'!Y6,'2020旬別'!Y6)</f>
        <v>34982.800000000003</v>
      </c>
      <c r="AA6" s="2068">
        <f>AVERAGE('2024旬別'!AA6,'2023旬別'!Z6,'2022旬別'!Z6,'2021旬別'!Z6,'2020旬別'!Z6)</f>
        <v>42644.2</v>
      </c>
      <c r="AB6" s="2071">
        <f>AVERAGE('2024旬別'!AB6,'2023旬別'!AA6,'2022旬別'!AA6,'2021旬別'!AA6,'2020旬別'!AA6)</f>
        <v>38810.800000000003</v>
      </c>
      <c r="AC6" s="2073">
        <f>AVERAGE('2024旬別'!AC6,'2023旬別'!AB6,'2022旬別'!AB6,'2021旬別'!AB6,'2020旬別'!AB6)</f>
        <v>37312.400000000001</v>
      </c>
      <c r="AD6" s="2068">
        <f>AVERAGE('2024旬別'!AD6,'2023旬別'!AC6,'2022旬別'!AC6,'2021旬別'!AC6,'2020旬別'!AC6)</f>
        <v>38734.199999999997</v>
      </c>
      <c r="AE6" s="2069">
        <f>AVERAGE('2024旬別'!AE6,'2023旬別'!AD6,'2022旬別'!AD6,'2021旬別'!AD6,'2020旬別'!AD6)</f>
        <v>38961</v>
      </c>
      <c r="AF6" s="2073">
        <f>AVERAGE('2024旬別'!AF6,'2023旬別'!AE6,'2022旬別'!AE6,'2021旬別'!AE6,'2020旬別'!AE6)</f>
        <v>40938.6</v>
      </c>
      <c r="AG6" s="2068">
        <f>AVERAGE('2024旬別'!AG6,'2023旬別'!AF6,'2022旬別'!AF6,'2021旬別'!AF6,'2020旬別'!AF6)</f>
        <v>124830.6</v>
      </c>
      <c r="AH6" s="2069">
        <f>AVERAGE('2024旬別'!AH6,'2023旬別'!AG6,'2022旬別'!AG6,'2021旬別'!AG6,'2020旬別'!AG6)</f>
        <v>38504</v>
      </c>
      <c r="AI6" s="2067">
        <f>AVERAGE('2024旬別'!AI6,'2023旬別'!AH6,'2022旬別'!AH6,'2021旬別'!AH6,'2020旬別'!AH6)</f>
        <v>39284.800000000003</v>
      </c>
      <c r="AJ6" s="2068">
        <f>AVERAGE('2024旬別'!AJ6,'2023旬別'!AI6,'2022旬別'!AI6,'2021旬別'!AI6,'2020旬別'!AI6)</f>
        <v>39074.6</v>
      </c>
      <c r="AK6" s="2069">
        <f>AVERAGE('2024旬別'!AK6,'2023旬別'!AJ6,'2022旬別'!AJ6,'2021旬別'!AJ6,'2020旬別'!AJ6)</f>
        <v>39907.800000000003</v>
      </c>
      <c r="AL6" s="2067">
        <f>AVERAGE('2024旬別'!AL6,'2023旬別'!AK6,'2022旬別'!AK6,'2021旬別'!AK6,'2020旬別'!AK6)</f>
        <v>39268.199999999997</v>
      </c>
      <c r="AM6" s="2074">
        <f>AVERAGE('2024旬別'!AM6,'2023旬別'!AL6,'2022旬別'!AL6,'2021旬別'!AL6,'2020旬別'!AL6)</f>
        <v>41609.4</v>
      </c>
      <c r="AP6" s="1984"/>
      <c r="AQ6" s="1985"/>
      <c r="AR6" s="1985"/>
      <c r="AS6" s="1985"/>
      <c r="AT6" s="1984"/>
      <c r="AU6" s="1984"/>
    </row>
    <row r="7" spans="2:47" s="20" customFormat="1" ht="14.25" customHeight="1" x14ac:dyDescent="0.15">
      <c r="B7" s="131" t="s">
        <v>233</v>
      </c>
      <c r="C7" s="1995" t="s">
        <v>282</v>
      </c>
      <c r="D7" s="2075">
        <f>AVERAGE('2024旬別'!D7,'2023旬別'!C7,'2022旬別'!C7,'2021旬別'!C7,'2020旬別'!C7)</f>
        <v>6546028</v>
      </c>
      <c r="E7" s="2076">
        <f>AVERAGE('2024旬別'!E7,'2023旬別'!D7,'2022旬別'!D7,'2021旬別'!D7,'2020旬別'!D7)</f>
        <v>9823470.4000000004</v>
      </c>
      <c r="F7" s="2077">
        <f>AVERAGE('2024旬別'!F7,'2023旬別'!E7,'2022旬別'!E7,'2021旬別'!E7,'2020旬別'!E7)</f>
        <v>10231876</v>
      </c>
      <c r="G7" s="2078">
        <f>AVERAGE('2024旬別'!G7,'2023旬別'!F7,'2022旬別'!F7,'2021旬別'!F7,'2020旬別'!F7)</f>
        <v>10178127.199999999</v>
      </c>
      <c r="H7" s="2081">
        <f>AVERAGE('2024旬別'!H7,'2023旬別'!G7,'2022旬別'!G7,'2021旬別'!G7,'2020旬別'!G7)</f>
        <v>9255886</v>
      </c>
      <c r="I7" s="2077">
        <f>AVERAGE('2024旬別'!I7,'2023旬別'!H7,'2022旬別'!H7,'2021旬別'!H7,'2020旬別'!H7)</f>
        <v>7943426.4000000004</v>
      </c>
      <c r="J7" s="2078">
        <f>AVERAGE('2024旬別'!J7,'2023旬別'!I7,'2022旬別'!I7,'2021旬別'!I7,'2020旬別'!I7)</f>
        <v>9696464.8000000007</v>
      </c>
      <c r="K7" s="2076">
        <f>AVERAGE('2024旬別'!K7,'2023旬別'!J7,'2022旬別'!J7,'2021旬別'!J7,'2020旬別'!J7)</f>
        <v>7837292</v>
      </c>
      <c r="L7" s="2077">
        <f>AVERAGE('2024旬別'!L7,'2023旬別'!K7,'2022旬別'!K7,'2021旬別'!K7,'2020旬別'!K7)</f>
        <v>11129572.6</v>
      </c>
      <c r="M7" s="2078">
        <f>AVERAGE('2024旬別'!M7,'2023旬別'!L7,'2022旬別'!L7,'2021旬別'!L7,'2020旬別'!L7)</f>
        <v>10422226.4</v>
      </c>
      <c r="N7" s="2076">
        <f>AVERAGE('2024旬別'!N7,'2023旬別'!M7,'2022旬別'!M7,'2021旬別'!M7,'2020旬別'!M7)</f>
        <v>10917446</v>
      </c>
      <c r="O7" s="2077">
        <f>AVERAGE('2024旬別'!O7,'2023旬別'!N7,'2022旬別'!N7,'2021旬別'!N7,'2020旬別'!N7)</f>
        <v>10725921.4</v>
      </c>
      <c r="P7" s="2078">
        <f>AVERAGE('2024旬別'!P7,'2023旬別'!O7,'2022旬別'!O7,'2021旬別'!O7,'2020旬別'!O7)</f>
        <v>10278660.199999999</v>
      </c>
      <c r="Q7" s="2076">
        <f>AVERAGE('2024旬別'!Q7,'2023旬別'!P7,'2022旬別'!P7,'2021旬別'!P7,'2020旬別'!P7)</f>
        <v>10570416</v>
      </c>
      <c r="R7" s="2079">
        <f>AVERAGE('2024旬別'!R7,'2023旬別'!Q7,'2022旬別'!Q7,'2021旬別'!Q7,'2020旬別'!Q7)</f>
        <v>11484341.800000001</v>
      </c>
      <c r="S7" s="2078">
        <f>AVERAGE('2024旬別'!S7,'2023旬別'!R7,'2022旬別'!R7,'2021旬別'!R7,'2020旬別'!R7)</f>
        <v>11066081</v>
      </c>
      <c r="T7" s="2076">
        <f>AVERAGE('2024旬別'!T7,'2023旬別'!S7,'2022旬別'!S7,'2021旬別'!S7,'2020旬別'!S7)</f>
        <v>10461601.199999999</v>
      </c>
      <c r="U7" s="2077">
        <f>AVERAGE('2024旬別'!U7,'2023旬別'!T7,'2022旬別'!T7,'2021旬別'!T7,'2020旬別'!T7)</f>
        <v>9606354.8000000007</v>
      </c>
      <c r="V7" s="2080">
        <f>AVERAGE('2024旬別'!V7,'2023旬別'!U7,'2022旬別'!U7,'2021旬別'!U7,'2020旬別'!U7)</f>
        <v>9634641.4000000004</v>
      </c>
      <c r="W7" s="2076">
        <f>AVERAGE('2024旬別'!W7,'2023旬別'!V7,'2022旬別'!V7,'2021旬別'!V7,'2020旬別'!V7)</f>
        <v>9885175.5999999996</v>
      </c>
      <c r="X7" s="2079">
        <f>AVERAGE('2024旬別'!X7,'2023旬別'!W7,'2022旬別'!W7,'2021旬別'!W7,'2020旬別'!W7)</f>
        <v>10649789.800000001</v>
      </c>
      <c r="Y7" s="2080">
        <f>AVERAGE('2024旬別'!Y7,'2023旬別'!X7,'2022旬別'!X7,'2021旬別'!X7,'2020旬別'!X7)</f>
        <v>10191008.4</v>
      </c>
      <c r="Z7" s="2082">
        <f>AVERAGE('2024旬別'!Z7,'2023旬別'!Y7,'2022旬別'!Y7,'2021旬別'!Y7,'2020旬別'!Y7)</f>
        <v>9782789.8000000007</v>
      </c>
      <c r="AA7" s="2077">
        <f>AVERAGE('2024旬別'!AA7,'2023旬別'!Z7,'2022旬別'!Z7,'2021旬別'!Z7,'2020旬別'!Z7)</f>
        <v>9629016.4000000004</v>
      </c>
      <c r="AB7" s="2080">
        <f>AVERAGE('2024旬別'!AB7,'2023旬別'!AA7,'2022旬別'!AA7,'2021旬別'!AA7,'2020旬別'!AA7)</f>
        <v>10938977.199999999</v>
      </c>
      <c r="AC7" s="2082">
        <f>AVERAGE('2024旬別'!AC7,'2023旬別'!AB7,'2022旬別'!AB7,'2021旬別'!AB7,'2020旬別'!AB7)</f>
        <v>10920516</v>
      </c>
      <c r="AD7" s="2077">
        <f>AVERAGE('2024旬別'!AD7,'2023旬別'!AC7,'2022旬別'!AC7,'2021旬別'!AC7,'2020旬別'!AC7)</f>
        <v>10893950</v>
      </c>
      <c r="AE7" s="2078">
        <f>AVERAGE('2024旬別'!AE7,'2023旬別'!AD7,'2022旬別'!AD7,'2021旬別'!AD7,'2020旬別'!AD7)</f>
        <v>10655594.6</v>
      </c>
      <c r="AF7" s="2082">
        <f>AVERAGE('2024旬別'!AF7,'2023旬別'!AE7,'2022旬別'!AE7,'2021旬別'!AE7,'2020旬別'!AE7)</f>
        <v>10660963.800000001</v>
      </c>
      <c r="AG7" s="2077">
        <f>AVERAGE('2024旬別'!AG7,'2023旬別'!AF7,'2022旬別'!AF7,'2021旬別'!AF7,'2020旬別'!AF7)</f>
        <v>11057967</v>
      </c>
      <c r="AH7" s="2078">
        <f>AVERAGE('2024旬別'!AH7,'2023旬別'!AG7,'2022旬別'!AG7,'2021旬別'!AG7,'2020旬別'!AG7)</f>
        <v>9511185.4000000004</v>
      </c>
      <c r="AI7" s="2076">
        <f>AVERAGE('2024旬別'!AI7,'2023旬別'!AH7,'2022旬別'!AH7,'2021旬別'!AH7,'2020旬別'!AH7)</f>
        <v>9352374.4000000004</v>
      </c>
      <c r="AJ7" s="2077">
        <f>AVERAGE('2024旬別'!AJ7,'2023旬別'!AI7,'2022旬別'!AI7,'2021旬別'!AI7,'2020旬別'!AI7)</f>
        <v>9056371</v>
      </c>
      <c r="AK7" s="2078">
        <f>AVERAGE('2024旬別'!AK7,'2023旬別'!AJ7,'2022旬別'!AJ7,'2021旬別'!AJ7,'2020旬別'!AJ7)</f>
        <v>9185176</v>
      </c>
      <c r="AL7" s="2076">
        <f>AVERAGE('2024旬別'!AL7,'2023旬別'!AK7,'2022旬別'!AK7,'2021旬別'!AK7,'2020旬別'!AK7)</f>
        <v>9694988</v>
      </c>
      <c r="AM7" s="2083">
        <f>AVERAGE('2024旬別'!AM7,'2023旬別'!AL7,'2022旬別'!AL7,'2021旬別'!AL7,'2020旬別'!AL7)</f>
        <v>12133552</v>
      </c>
      <c r="AP7" s="1984"/>
      <c r="AQ7" s="1985"/>
      <c r="AR7" s="1985"/>
      <c r="AS7" s="1985"/>
      <c r="AT7" s="1984"/>
      <c r="AU7" s="1984"/>
    </row>
    <row r="8" spans="2:47" s="20" customFormat="1" ht="14.25" customHeight="1" x14ac:dyDescent="0.15">
      <c r="B8" s="131" t="s">
        <v>233</v>
      </c>
      <c r="C8" s="1996" t="s">
        <v>110</v>
      </c>
      <c r="D8" s="2260">
        <f>AVERAGE('2024旬別'!D8,'2023旬別'!C8,'2022旬別'!C8,'2021旬別'!C8,'2020旬別'!C8)</f>
        <v>273.60000000000002</v>
      </c>
      <c r="E8" s="2261">
        <f>AVERAGE('2024旬別'!E8,'2023旬別'!D8,'2022旬別'!D8,'2021旬別'!D8,'2020旬別'!D8)</f>
        <v>236.2</v>
      </c>
      <c r="F8" s="2262">
        <f>AVERAGE('2024旬別'!F8,'2023旬別'!E8,'2022旬別'!E8,'2021旬別'!E8,'2020旬別'!E8)</f>
        <v>242.6</v>
      </c>
      <c r="G8" s="2263">
        <f>AVERAGE('2024旬別'!G8,'2023旬別'!F8,'2022旬別'!F8,'2021旬別'!F8,'2020旬別'!F8)</f>
        <v>244.6</v>
      </c>
      <c r="H8" s="2264">
        <f>AVERAGE('2024旬別'!H8,'2023旬別'!G8,'2022旬別'!G8,'2021旬別'!G8,'2020旬別'!G8)</f>
        <v>251.6</v>
      </c>
      <c r="I8" s="2262">
        <f>AVERAGE('2024旬別'!I8,'2023旬別'!H8,'2022旬別'!H8,'2021旬別'!H8,'2020旬別'!H8)</f>
        <v>249.4</v>
      </c>
      <c r="J8" s="2263">
        <f>AVERAGE('2024旬別'!J8,'2023旬別'!I8,'2022旬別'!I8,'2021旬別'!I8,'2020旬別'!I8)</f>
        <v>259.2</v>
      </c>
      <c r="K8" s="2261">
        <f>AVERAGE('2024旬別'!K8,'2023旬別'!J8,'2022旬別'!J8,'2021旬別'!J8,'2020旬別'!J8)</f>
        <v>261.2</v>
      </c>
      <c r="L8" s="2262">
        <f>AVERAGE('2024旬別'!L8,'2023旬別'!K8,'2022旬別'!K8,'2021旬別'!K8,'2020旬別'!K8)</f>
        <v>271.39999999999998</v>
      </c>
      <c r="M8" s="2263">
        <f>AVERAGE('2024旬別'!M8,'2023旬別'!L8,'2022旬別'!L8,'2021旬別'!L8,'2020旬別'!L8)</f>
        <v>269</v>
      </c>
      <c r="N8" s="2261">
        <f>AVERAGE('2024旬別'!N8,'2023旬別'!M8,'2022旬別'!M8,'2021旬別'!M8,'2020旬別'!M8)</f>
        <v>273.60000000000002</v>
      </c>
      <c r="O8" s="2262">
        <f>AVERAGE('2024旬別'!O8,'2023旬別'!N8,'2022旬別'!N8,'2021旬別'!N8,'2020旬別'!N8)</f>
        <v>274.39999999999998</v>
      </c>
      <c r="P8" s="2263">
        <f>AVERAGE('2024旬別'!P8,'2023旬別'!O8,'2022旬別'!O8,'2021旬別'!O8,'2020旬別'!O8)</f>
        <v>274.8</v>
      </c>
      <c r="Q8" s="2261">
        <f>AVERAGE('2024旬別'!Q8,'2023旬別'!P8,'2022旬別'!P8,'2021旬別'!P8,'2020旬別'!P8)</f>
        <v>262.39999999999998</v>
      </c>
      <c r="R8" s="2265">
        <f>AVERAGE('2024旬別'!R8,'2023旬別'!Q8,'2022旬別'!Q8,'2021旬別'!Q8,'2020旬別'!Q8)</f>
        <v>267.39999999999998</v>
      </c>
      <c r="S8" s="2263">
        <f>AVERAGE('2024旬別'!S8,'2023旬別'!R8,'2022旬別'!R8,'2021旬別'!R8,'2020旬別'!R8)</f>
        <v>273</v>
      </c>
      <c r="T8" s="2261">
        <f>AVERAGE('2024旬別'!T8,'2023旬別'!S8,'2022旬別'!S8,'2021旬別'!S8,'2020旬別'!S8)</f>
        <v>270.2</v>
      </c>
      <c r="U8" s="2262">
        <f>AVERAGE('2024旬別'!U8,'2023旬別'!T8,'2022旬別'!T8,'2021旬別'!T8,'2020旬別'!T8)</f>
        <v>262</v>
      </c>
      <c r="V8" s="2266">
        <f>AVERAGE('2024旬別'!V8,'2023旬別'!U8,'2022旬別'!U8,'2021旬別'!U8,'2020旬別'!U8)</f>
        <v>260.8</v>
      </c>
      <c r="W8" s="2261">
        <f>AVERAGE('2024旬別'!W8,'2023旬別'!V8,'2022旬別'!V8,'2021旬別'!V8,'2020旬別'!V8)</f>
        <v>267</v>
      </c>
      <c r="X8" s="2265">
        <f>AVERAGE('2024旬別'!X8,'2023旬別'!W8,'2022旬別'!W8,'2021旬別'!W8,'2020旬別'!W8)</f>
        <v>277.60000000000002</v>
      </c>
      <c r="Y8" s="2266">
        <f>AVERAGE('2024旬別'!Y8,'2023旬別'!X8,'2022旬別'!X8,'2021旬別'!X8,'2020旬別'!X8)</f>
        <v>278.8</v>
      </c>
      <c r="Z8" s="2267">
        <f>AVERAGE('2024旬別'!Z8,'2023旬別'!Y8,'2022旬別'!Y8,'2021旬別'!Y8,'2020旬別'!Y8)</f>
        <v>279</v>
      </c>
      <c r="AA8" s="2262">
        <f>AVERAGE('2024旬別'!AA8,'2023旬別'!Z8,'2022旬別'!Z8,'2021旬別'!Z8,'2020旬別'!Z8)</f>
        <v>278</v>
      </c>
      <c r="AB8" s="2266">
        <f>AVERAGE('2024旬別'!AB8,'2023旬別'!AA8,'2022旬別'!AA8,'2021旬別'!AA8,'2020旬別'!AA8)</f>
        <v>284</v>
      </c>
      <c r="AC8" s="2267">
        <f>AVERAGE('2024旬別'!AC8,'2023旬別'!AB8,'2022旬別'!AB8,'2021旬別'!AB8,'2020旬別'!AB8)</f>
        <v>294</v>
      </c>
      <c r="AD8" s="2262">
        <f>AVERAGE('2024旬別'!AD8,'2023旬別'!AC8,'2022旬別'!AC8,'2021旬別'!AC8,'2020旬別'!AC8)</f>
        <v>282.2</v>
      </c>
      <c r="AE8" s="2263">
        <f>AVERAGE('2024旬別'!AE8,'2023旬別'!AD8,'2022旬別'!AD8,'2021旬別'!AD8,'2020旬別'!AD8)</f>
        <v>275</v>
      </c>
      <c r="AF8" s="2267">
        <f>AVERAGE('2024旬別'!AF8,'2023旬別'!AE8,'2022旬別'!AE8,'2021旬別'!AE8,'2020旬別'!AE8)</f>
        <v>262.8</v>
      </c>
      <c r="AG8" s="2262">
        <f>AVERAGE('2024旬別'!AG8,'2023旬別'!AF8,'2022旬別'!AF8,'2021旬別'!AF8,'2020旬別'!AF8)</f>
        <v>253.4</v>
      </c>
      <c r="AH8" s="2263">
        <f>AVERAGE('2024旬別'!AH8,'2023旬別'!AG8,'2022旬別'!AG8,'2021旬別'!AG8,'2020旬別'!AG8)</f>
        <v>248.2</v>
      </c>
      <c r="AI8" s="2261">
        <f>AVERAGE('2024旬別'!AI8,'2023旬別'!AH8,'2022旬別'!AH8,'2021旬別'!AH8,'2020旬別'!AH8)</f>
        <v>240.6</v>
      </c>
      <c r="AJ8" s="2262">
        <f>AVERAGE('2024旬別'!AJ8,'2023旬別'!AI8,'2022旬別'!AI8,'2021旬別'!AI8,'2020旬別'!AI8)</f>
        <v>232.6</v>
      </c>
      <c r="AK8" s="2263">
        <f>AVERAGE('2024旬別'!AK8,'2023旬別'!AJ8,'2022旬別'!AJ8,'2021旬別'!AJ8,'2020旬別'!AJ8)</f>
        <v>233.6</v>
      </c>
      <c r="AL8" s="2261">
        <f>AVERAGE('2024旬別'!AL8,'2023旬別'!AK8,'2022旬別'!AK8,'2021旬別'!AK8,'2020旬別'!AK8)</f>
        <v>249</v>
      </c>
      <c r="AM8" s="2268">
        <f>AVERAGE('2024旬別'!AM8,'2023旬別'!AL8,'2022旬別'!AL8,'2021旬別'!AL8,'2020旬別'!AL8)</f>
        <v>296.2</v>
      </c>
      <c r="AP8" s="1984"/>
      <c r="AQ8" s="1985"/>
      <c r="AR8" s="1985"/>
      <c r="AS8" s="1985"/>
      <c r="AT8" s="1984"/>
      <c r="AU8" s="1984"/>
    </row>
    <row r="9" spans="2:47" s="20" customFormat="1" ht="14.25" customHeight="1" x14ac:dyDescent="0.15">
      <c r="B9" s="150" t="s">
        <v>111</v>
      </c>
      <c r="C9" s="1997" t="s">
        <v>93</v>
      </c>
      <c r="D9" s="2269">
        <f>AVERAGE('2024旬別'!D9,'2023旬別'!C9,'2022旬別'!C9,'2021旬別'!C9,'2020旬別'!C9)</f>
        <v>559.6</v>
      </c>
      <c r="E9" s="2270">
        <f>AVERAGE('2024旬別'!E9,'2023旬別'!D9,'2022旬別'!D9,'2021旬別'!D9,'2020旬別'!D9)</f>
        <v>9279.6</v>
      </c>
      <c r="F9" s="2271">
        <f>AVERAGE('2024旬別'!F9,'2023旬別'!E9,'2022旬別'!E9,'2021旬別'!E9,'2020旬別'!E9)</f>
        <v>946.2</v>
      </c>
      <c r="G9" s="2272">
        <f>AVERAGE('2024旬別'!G9,'2023旬別'!F9,'2022旬別'!F9,'2021旬別'!F9,'2020旬別'!F9)</f>
        <v>1010.2</v>
      </c>
      <c r="H9" s="2273">
        <f>AVERAGE('2024旬別'!H9,'2023旬別'!G9,'2022旬別'!G9,'2021旬別'!G9,'2020旬別'!G9)</f>
        <v>904.6</v>
      </c>
      <c r="I9" s="2271">
        <f>AVERAGE('2024旬別'!I9,'2023旬別'!H9,'2022旬別'!H9,'2021旬別'!H9,'2020旬別'!H9)</f>
        <v>803.8</v>
      </c>
      <c r="J9" s="2272">
        <f>AVERAGE('2024旬別'!J9,'2023旬別'!I9,'2022旬別'!I9,'2021旬別'!I9,'2020旬別'!I9)</f>
        <v>990.2</v>
      </c>
      <c r="K9" s="2270">
        <f>AVERAGE('2024旬別'!K9,'2023旬別'!J9,'2022旬別'!J9,'2021旬別'!J9,'2020旬別'!J9)</f>
        <v>1007.8</v>
      </c>
      <c r="L9" s="2271">
        <f>AVERAGE('2024旬別'!L9,'2023旬別'!K9,'2022旬別'!K9,'2021旬別'!K9,'2020旬別'!K9)</f>
        <v>1106.8</v>
      </c>
      <c r="M9" s="2272">
        <f>AVERAGE('2024旬別'!M9,'2023旬別'!L9,'2022旬別'!L9,'2021旬別'!L9,'2020旬別'!L9)</f>
        <v>987</v>
      </c>
      <c r="N9" s="2270">
        <f>AVERAGE('2024旬別'!N9,'2023旬別'!M9,'2022旬別'!M9,'2021旬別'!M9,'2020旬別'!M9)</f>
        <v>955</v>
      </c>
      <c r="O9" s="2271">
        <f>AVERAGE('2024旬別'!O9,'2023旬別'!N9,'2022旬別'!N9,'2021旬別'!N9,'2020旬別'!N9)</f>
        <v>945.8</v>
      </c>
      <c r="P9" s="2272">
        <f>AVERAGE('2024旬別'!P9,'2023旬別'!O9,'2022旬別'!O9,'2021旬別'!O9,'2020旬別'!O9)</f>
        <v>828.6</v>
      </c>
      <c r="Q9" s="2270">
        <f>AVERAGE('2024旬別'!Q9,'2023旬別'!P9,'2022旬別'!P9,'2021旬別'!P9,'2020旬別'!P9)</f>
        <v>875.6</v>
      </c>
      <c r="R9" s="2274">
        <f>AVERAGE('2024旬別'!R9,'2023旬別'!Q9,'2022旬別'!Q9,'2021旬別'!Q9,'2020旬別'!Q9)</f>
        <v>950.8</v>
      </c>
      <c r="S9" s="2272">
        <f>AVERAGE('2024旬別'!S9,'2023旬別'!R9,'2022旬別'!R9,'2021旬別'!R9,'2020旬別'!R9)</f>
        <v>880.6</v>
      </c>
      <c r="T9" s="2270">
        <f>AVERAGE('2024旬別'!T9,'2023旬別'!S9,'2022旬別'!S9,'2021旬別'!S9,'2020旬別'!S9)</f>
        <v>802.2</v>
      </c>
      <c r="U9" s="2271">
        <f>AVERAGE('2024旬別'!U9,'2023旬別'!T9,'2022旬別'!T9,'2021旬別'!T9,'2020旬別'!T9)</f>
        <v>743.8</v>
      </c>
      <c r="V9" s="2275">
        <f>AVERAGE('2024旬別'!V9,'2023旬別'!U9,'2022旬別'!U9,'2021旬別'!U9,'2020旬別'!U9)</f>
        <v>664</v>
      </c>
      <c r="W9" s="2270">
        <f>AVERAGE('2024旬別'!W9,'2023旬別'!V9,'2022旬別'!V9,'2021旬別'!V9,'2020旬別'!V9)</f>
        <v>584.6</v>
      </c>
      <c r="X9" s="2276">
        <f>AVERAGE('2024旬別'!X9,'2023旬別'!W9,'2022旬別'!W9,'2021旬別'!W9,'2020旬別'!W9)</f>
        <v>8080.2</v>
      </c>
      <c r="Y9" s="2275">
        <f>AVERAGE('2024旬別'!Y9,'2023旬別'!X9,'2022旬別'!X9,'2021旬別'!X9,'2020旬別'!X9)</f>
        <v>8080.2</v>
      </c>
      <c r="Z9" s="2277">
        <f>AVERAGE('2024旬別'!Z9,'2023旬別'!Y9,'2022旬別'!Y9,'2021旬別'!Y9,'2020旬別'!Y9)</f>
        <v>396</v>
      </c>
      <c r="AA9" s="2271">
        <f>AVERAGE('2024旬別'!AA9,'2023旬別'!Z9,'2022旬別'!Z9,'2021旬別'!Z9,'2020旬別'!Z9)</f>
        <v>425</v>
      </c>
      <c r="AB9" s="2275">
        <f>AVERAGE('2024旬別'!AB9,'2023旬別'!AA9,'2022旬別'!AA9,'2021旬別'!AA9,'2020旬別'!AA9)</f>
        <v>419.4</v>
      </c>
      <c r="AC9" s="2277">
        <f>AVERAGE('2024旬別'!AC9,'2023旬別'!AB9,'2022旬別'!AB9,'2021旬別'!AB9,'2020旬別'!AB9)</f>
        <v>404.6</v>
      </c>
      <c r="AD9" s="2271">
        <f>AVERAGE('2024旬別'!AD9,'2023旬別'!AC9,'2022旬別'!AC9,'2021旬別'!AC9,'2020旬別'!AC9)</f>
        <v>416.6</v>
      </c>
      <c r="AE9" s="2272">
        <f>AVERAGE('2024旬別'!AE9,'2023旬別'!AD9,'2022旬別'!AD9,'2021旬別'!AD9,'2020旬別'!AD9)</f>
        <v>423.2</v>
      </c>
      <c r="AF9" s="2277">
        <f>AVERAGE('2024旬別'!AF9,'2023旬別'!AE9,'2022旬別'!AE9,'2021旬別'!AE9,'2020旬別'!AE9)</f>
        <v>433.8</v>
      </c>
      <c r="AG9" s="2271">
        <f>AVERAGE('2024旬別'!AG9,'2023旬別'!AF9,'2022旬別'!AF9,'2021旬別'!AF9,'2020旬別'!AF9)</f>
        <v>465.2</v>
      </c>
      <c r="AH9" s="2272">
        <f>AVERAGE('2024旬別'!AH9,'2023旬別'!AG9,'2022旬別'!AG9,'2021旬別'!AG9,'2020旬別'!AG9)</f>
        <v>445.4</v>
      </c>
      <c r="AI9" s="2270">
        <f>AVERAGE('2024旬別'!AI9,'2023旬別'!AH9,'2022旬別'!AH9,'2021旬別'!AH9,'2020旬別'!AH9)</f>
        <v>493.4</v>
      </c>
      <c r="AJ9" s="2271">
        <f>AVERAGE('2024旬別'!AJ9,'2023旬別'!AI9,'2022旬別'!AI9,'2021旬別'!AI9,'2020旬別'!AI9)</f>
        <v>523.6</v>
      </c>
      <c r="AK9" s="2272">
        <f>AVERAGE('2024旬別'!AK9,'2023旬別'!AJ9,'2022旬別'!AJ9,'2021旬別'!AJ9,'2020旬別'!AJ9)</f>
        <v>665.2</v>
      </c>
      <c r="AL9" s="2270">
        <f>AVERAGE('2024旬別'!AL9,'2023旬別'!AK9,'2022旬別'!AK9,'2021旬別'!AK9,'2020旬別'!AK9)</f>
        <v>753.2</v>
      </c>
      <c r="AM9" s="2278">
        <f>AVERAGE('2024旬別'!AM9,'2023旬別'!AL9,'2022旬別'!AL9,'2021旬別'!AL9,'2020旬別'!AL9)</f>
        <v>9260.2000000000007</v>
      </c>
      <c r="AP9" s="1984"/>
      <c r="AQ9" s="1985"/>
      <c r="AR9" s="1985"/>
      <c r="AS9" s="1985"/>
      <c r="AT9" s="1984"/>
      <c r="AU9" s="1984"/>
    </row>
    <row r="10" spans="2:47" s="20" customFormat="1" ht="14.25" customHeight="1" x14ac:dyDescent="0.15">
      <c r="B10" s="161" t="s">
        <v>111</v>
      </c>
      <c r="C10" s="1998" t="s">
        <v>94</v>
      </c>
      <c r="D10" s="2279">
        <f>AVERAGE('2024旬別'!D10,'2023旬別'!C10,'2022旬別'!C10,'2021旬別'!C10,'2020旬別'!C10)</f>
        <v>182133.8</v>
      </c>
      <c r="E10" s="2280">
        <f>AVERAGE('2024旬別'!E10,'2023旬別'!D10,'2022旬別'!D10,'2021旬別'!D10,'2020旬別'!D10)</f>
        <v>2258464</v>
      </c>
      <c r="F10" s="2281">
        <f>AVERAGE('2024旬別'!F10,'2023旬別'!E10,'2022旬別'!E10,'2021旬別'!E10,'2020旬別'!E10)</f>
        <v>286074.40000000002</v>
      </c>
      <c r="G10" s="2282">
        <f>AVERAGE('2024旬別'!G10,'2023旬別'!F10,'2022旬別'!F10,'2021旬別'!F10,'2020旬別'!F10)</f>
        <v>305085.40000000002</v>
      </c>
      <c r="H10" s="2283">
        <f>AVERAGE('2024旬別'!H10,'2023旬別'!G10,'2022旬別'!G10,'2021旬別'!G10,'2020旬別'!G10)</f>
        <v>267569.40000000002</v>
      </c>
      <c r="I10" s="2281">
        <f>AVERAGE('2024旬別'!I10,'2023旬別'!H10,'2022旬別'!H10,'2021旬別'!H10,'2020旬別'!H10)</f>
        <v>239254.8</v>
      </c>
      <c r="J10" s="2282">
        <f>AVERAGE('2024旬別'!J10,'2023旬別'!I10,'2022旬別'!I10,'2021旬別'!I10,'2020旬別'!I10)</f>
        <v>282365.8</v>
      </c>
      <c r="K10" s="2280">
        <f>AVERAGE('2024旬別'!K10,'2023旬別'!J10,'2022旬別'!J10,'2021旬別'!J10,'2020旬別'!J10)</f>
        <v>286755.8</v>
      </c>
      <c r="L10" s="2281">
        <f>AVERAGE('2024旬別'!L10,'2023旬別'!K10,'2022旬別'!K10,'2021旬別'!K10,'2020旬別'!K10)</f>
        <v>315630.8</v>
      </c>
      <c r="M10" s="2282">
        <f>AVERAGE('2024旬別'!M10,'2023旬別'!L10,'2022旬別'!L10,'2021旬別'!L10,'2020旬別'!L10)</f>
        <v>286567.40000000002</v>
      </c>
      <c r="N10" s="2280">
        <f>AVERAGE('2024旬別'!N10,'2023旬別'!M10,'2022旬別'!M10,'2021旬別'!M10,'2020旬別'!M10)</f>
        <v>277431.59999999998</v>
      </c>
      <c r="O10" s="2281">
        <f>AVERAGE('2024旬別'!O10,'2023旬別'!N10,'2022旬別'!N10,'2021旬別'!N10,'2020旬別'!N10)</f>
        <v>268432</v>
      </c>
      <c r="P10" s="2282">
        <f>AVERAGE('2024旬別'!P10,'2023旬別'!O10,'2022旬別'!O10,'2021旬別'!O10,'2020旬別'!O10)</f>
        <v>254132.2</v>
      </c>
      <c r="Q10" s="2280">
        <f>AVERAGE('2024旬別'!Q10,'2023旬別'!P10,'2022旬別'!P10,'2021旬別'!P10,'2020旬別'!P10)</f>
        <v>263749.59999999998</v>
      </c>
      <c r="R10" s="2284">
        <f>AVERAGE('2024旬別'!R10,'2023旬別'!Q10,'2022旬別'!Q10,'2021旬別'!Q10,'2020旬別'!Q10)</f>
        <v>265859.20000000001</v>
      </c>
      <c r="S10" s="2282">
        <f>AVERAGE('2024旬別'!S10,'2023旬別'!R10,'2022旬別'!R10,'2021旬別'!R10,'2020旬別'!R10)</f>
        <v>243693.6</v>
      </c>
      <c r="T10" s="2280">
        <f>AVERAGE('2024旬別'!T10,'2023旬別'!S10,'2022旬別'!S10,'2021旬別'!S10,'2020旬別'!S10)</f>
        <v>209336.6</v>
      </c>
      <c r="U10" s="2281">
        <f>AVERAGE('2024旬別'!U10,'2023旬別'!T10,'2022旬別'!T10,'2021旬別'!T10,'2020旬別'!T10)</f>
        <v>182371.6</v>
      </c>
      <c r="V10" s="2285">
        <f>AVERAGE('2024旬別'!V10,'2023旬別'!U10,'2022旬別'!U10,'2021旬別'!U10,'2020旬別'!U10)</f>
        <v>169157.2</v>
      </c>
      <c r="W10" s="2280">
        <f>AVERAGE('2024旬別'!W10,'2023旬別'!V10,'2022旬別'!V10,'2021旬別'!V10,'2020旬別'!V10)</f>
        <v>163300.20000000001</v>
      </c>
      <c r="X10" s="2286">
        <f>AVERAGE('2024旬別'!X10,'2023旬別'!W10,'2022旬別'!W10,'2021旬別'!W10,'2020旬別'!W10)</f>
        <v>2164163.4</v>
      </c>
      <c r="Y10" s="2285">
        <f>AVERAGE('2024旬別'!Y10,'2023旬別'!X10,'2022旬別'!X10,'2021旬別'!X10,'2020旬別'!X10)</f>
        <v>2503914.4</v>
      </c>
      <c r="Z10" s="2287">
        <f>AVERAGE('2024旬別'!Z10,'2023旬別'!Y10,'2022旬別'!Y10,'2021旬別'!Y10,'2020旬別'!Y10)</f>
        <v>150704.20000000001</v>
      </c>
      <c r="AA10" s="2281">
        <f>AVERAGE('2024旬別'!AA10,'2023旬別'!Z10,'2022旬別'!Z10,'2021旬別'!Z10,'2020旬別'!Z10)</f>
        <v>191152.2</v>
      </c>
      <c r="AB10" s="2285">
        <f>AVERAGE('2024旬別'!AB10,'2023旬別'!AA10,'2022旬別'!AA10,'2021旬別'!AA10,'2020旬別'!AA10)</f>
        <v>212039.2</v>
      </c>
      <c r="AC10" s="2287">
        <f>AVERAGE('2024旬別'!AC10,'2023旬別'!AB10,'2022旬別'!AB10,'2021旬別'!AB10,'2020旬別'!AB10)</f>
        <v>239352</v>
      </c>
      <c r="AD10" s="2281">
        <f>AVERAGE('2024旬別'!AD10,'2023旬別'!AC10,'2022旬別'!AC10,'2021旬別'!AC10,'2020旬別'!AC10)</f>
        <v>268751</v>
      </c>
      <c r="AE10" s="2282">
        <f>AVERAGE('2024旬別'!AE10,'2023旬別'!AD10,'2022旬別'!AD10,'2021旬別'!AD10,'2020旬別'!AD10)</f>
        <v>279461.2</v>
      </c>
      <c r="AF10" s="2287">
        <f>AVERAGE('2024旬別'!AF10,'2023旬別'!AE10,'2022旬別'!AE10,'2021旬別'!AE10,'2020旬別'!AE10)</f>
        <v>282886.59999999998</v>
      </c>
      <c r="AG10" s="2281">
        <f>AVERAGE('2024旬別'!AG10,'2023旬別'!AF10,'2022旬別'!AF10,'2021旬別'!AF10,'2020旬別'!AF10)</f>
        <v>288690.2</v>
      </c>
      <c r="AH10" s="2282">
        <f>AVERAGE('2024旬別'!AH10,'2023旬別'!AG10,'2022旬別'!AG10,'2021旬別'!AG10,'2020旬別'!AG10)</f>
        <v>236226.2</v>
      </c>
      <c r="AI10" s="2280">
        <f>AVERAGE('2024旬別'!AI10,'2023旬別'!AH10,'2022旬別'!AH10,'2021旬別'!AH10,'2020旬別'!AH10)</f>
        <v>222217</v>
      </c>
      <c r="AJ10" s="2281">
        <f>AVERAGE('2024旬別'!AJ10,'2023旬別'!AI10,'2022旬別'!AI10,'2021旬別'!AI10,'2020旬別'!AI10)</f>
        <v>207010.4</v>
      </c>
      <c r="AK10" s="2282">
        <f>AVERAGE('2024旬別'!AK10,'2023旬別'!AJ10,'2022旬別'!AJ10,'2021旬別'!AJ10,'2020旬別'!AJ10)</f>
        <v>235206</v>
      </c>
      <c r="AL10" s="2280">
        <f>AVERAGE('2024旬別'!AL10,'2023旬別'!AK10,'2022旬別'!AK10,'2021旬別'!AK10,'2020旬別'!AK10)</f>
        <v>256103.6</v>
      </c>
      <c r="AM10" s="2288">
        <f>AVERAGE('2024旬別'!AM10,'2023旬別'!AL10,'2022旬別'!AL10,'2021旬別'!AL10,'2020旬別'!AL10)</f>
        <v>2578703.2000000002</v>
      </c>
      <c r="AP10" s="1984"/>
      <c r="AQ10" s="1985"/>
      <c r="AR10" s="1985"/>
      <c r="AS10" s="1985"/>
      <c r="AT10" s="1984"/>
      <c r="AU10" s="1984"/>
    </row>
    <row r="11" spans="2:47" s="20" customFormat="1" ht="14.25" customHeight="1" x14ac:dyDescent="0.15">
      <c r="B11" s="172" t="s">
        <v>111</v>
      </c>
      <c r="C11" s="1999" t="s">
        <v>96</v>
      </c>
      <c r="D11" s="2289">
        <f>AVERAGE('2024旬別'!D11,'2023旬別'!C11,'2022旬別'!C11,'2021旬別'!C11,'2020旬別'!C11)</f>
        <v>332.2</v>
      </c>
      <c r="E11" s="2290">
        <f>AVERAGE('2024旬別'!E11,'2023旬別'!D11,'2022旬別'!D11,'2021旬別'!D11,'2020旬別'!D11)</f>
        <v>297.8</v>
      </c>
      <c r="F11" s="2291">
        <f>AVERAGE('2024旬別'!F11,'2023旬別'!E11,'2022旬別'!E11,'2021旬別'!E11,'2020旬別'!E11)</f>
        <v>313</v>
      </c>
      <c r="G11" s="2292">
        <f>AVERAGE('2024旬別'!G11,'2023旬別'!F11,'2022旬別'!F11,'2021旬別'!F11,'2020旬別'!F11)</f>
        <v>316.8</v>
      </c>
      <c r="H11" s="2293">
        <f>AVERAGE('2024旬別'!H11,'2023旬別'!G11,'2022旬別'!G11,'2021旬別'!G11,'2020旬別'!G11)</f>
        <v>325.8</v>
      </c>
      <c r="I11" s="2291">
        <f>AVERAGE('2024旬別'!I11,'2023旬別'!H11,'2022旬別'!H11,'2021旬別'!H11,'2020旬別'!H11)</f>
        <v>332.6</v>
      </c>
      <c r="J11" s="2292">
        <f>AVERAGE('2024旬別'!J11,'2023旬別'!I11,'2022旬別'!I11,'2021旬別'!I11,'2020旬別'!I11)</f>
        <v>313.8</v>
      </c>
      <c r="K11" s="2290">
        <f>AVERAGE('2024旬別'!K11,'2023旬別'!J11,'2022旬別'!J11,'2021旬別'!J11,'2020旬別'!J11)</f>
        <v>300.39999999999998</v>
      </c>
      <c r="L11" s="2291">
        <f>AVERAGE('2024旬別'!L11,'2023旬別'!K11,'2022旬別'!K11,'2021旬別'!K11,'2020旬別'!K11)</f>
        <v>309.60000000000002</v>
      </c>
      <c r="M11" s="2292">
        <f>AVERAGE('2024旬別'!M11,'2023旬別'!L11,'2022旬別'!L11,'2021旬別'!L11,'2020旬別'!L11)</f>
        <v>308.8</v>
      </c>
      <c r="N11" s="2290">
        <f>AVERAGE('2024旬別'!N11,'2023旬別'!M11,'2022旬別'!M11,'2021旬別'!M11,'2020旬別'!M11)</f>
        <v>314.39999999999998</v>
      </c>
      <c r="O11" s="2291">
        <f>AVERAGE('2024旬別'!O11,'2023旬別'!N11,'2022旬別'!N11,'2021旬別'!N11,'2020旬別'!N11)</f>
        <v>305.2</v>
      </c>
      <c r="P11" s="2292">
        <f>AVERAGE('2024旬別'!P11,'2023旬別'!O11,'2022旬別'!O11,'2021旬別'!O11,'2020旬別'!O11)</f>
        <v>323</v>
      </c>
      <c r="Q11" s="2290">
        <f>AVERAGE('2024旬別'!Q11,'2023旬別'!P11,'2022旬別'!P11,'2021旬別'!P11,'2020旬別'!P11)</f>
        <v>315</v>
      </c>
      <c r="R11" s="2294">
        <f>AVERAGE('2024旬別'!R11,'2023旬別'!Q11,'2022旬別'!Q11,'2021旬別'!Q11,'2020旬別'!Q11)</f>
        <v>291.8</v>
      </c>
      <c r="S11" s="2292">
        <f>AVERAGE('2024旬別'!S11,'2023旬別'!R11,'2022旬別'!R11,'2021旬別'!R11,'2020旬別'!R11)</f>
        <v>279.39999999999998</v>
      </c>
      <c r="T11" s="2290">
        <f>AVERAGE('2024旬別'!T11,'2023旬別'!S11,'2022旬別'!S11,'2021旬別'!S11,'2020旬別'!S11)</f>
        <v>262.60000000000002</v>
      </c>
      <c r="U11" s="2291">
        <f>AVERAGE('2024旬別'!U11,'2023旬別'!T11,'2022旬別'!T11,'2021旬別'!T11,'2020旬別'!T11)</f>
        <v>247</v>
      </c>
      <c r="V11" s="2295">
        <f>AVERAGE('2024旬別'!V11,'2023旬別'!U11,'2022旬別'!U11,'2021旬別'!U11,'2020旬別'!U11)</f>
        <v>257.39999999999998</v>
      </c>
      <c r="W11" s="2290">
        <f>AVERAGE('2024旬別'!W11,'2023旬別'!V11,'2022旬別'!V11,'2021旬別'!V11,'2020旬別'!V11)</f>
        <v>281</v>
      </c>
      <c r="X11" s="2294">
        <f>AVERAGE('2024旬別'!X11,'2023旬別'!W11,'2022旬別'!W11,'2021旬別'!W11,'2020旬別'!W11)</f>
        <v>283.39999999999998</v>
      </c>
      <c r="Y11" s="2295">
        <f>AVERAGE('2024旬別'!Y11,'2023旬別'!X11,'2022旬別'!X11,'2021旬別'!X11,'2020旬別'!X11)</f>
        <v>338.6</v>
      </c>
      <c r="Z11" s="2296">
        <f>AVERAGE('2024旬別'!Z11,'2023旬別'!Y11,'2022旬別'!Y11,'2021旬別'!Y11,'2020旬別'!Y11)</f>
        <v>395.6</v>
      </c>
      <c r="AA11" s="2291">
        <f>AVERAGE('2024旬別'!AA11,'2023旬別'!Z11,'2022旬別'!Z11,'2021旬別'!Z11,'2020旬別'!Z11)</f>
        <v>462.4</v>
      </c>
      <c r="AB11" s="2295">
        <f>AVERAGE('2024旬別'!AB11,'2023旬別'!AA11,'2022旬別'!AA11,'2021旬別'!AA11,'2020旬別'!AA11)</f>
        <v>517</v>
      </c>
      <c r="AC11" s="2296">
        <f>AVERAGE('2024旬別'!AC11,'2023旬別'!AB11,'2022旬別'!AB11,'2021旬別'!AB11,'2020旬別'!AB11)</f>
        <v>604</v>
      </c>
      <c r="AD11" s="2291">
        <f>AVERAGE('2024旬別'!AD11,'2023旬別'!AC11,'2022旬別'!AC11,'2021旬別'!AC11,'2020旬別'!AC11)</f>
        <v>580.20000000000005</v>
      </c>
      <c r="AE11" s="2292">
        <f>AVERAGE('2024旬別'!AE11,'2023旬別'!AD11,'2022旬別'!AD11,'2021旬別'!AD11,'2020旬別'!AD11)</f>
        <v>677</v>
      </c>
      <c r="AF11" s="2296">
        <f>AVERAGE('2024旬別'!AF11,'2023旬別'!AE11,'2022旬別'!AE11,'2021旬別'!AE11,'2020旬別'!AE11)</f>
        <v>660</v>
      </c>
      <c r="AG11" s="2291">
        <f>AVERAGE('2024旬別'!AG11,'2023旬別'!AF11,'2022旬別'!AF11,'2021旬別'!AF11,'2020旬別'!AF11)</f>
        <v>632</v>
      </c>
      <c r="AH11" s="2292">
        <f>AVERAGE('2024旬別'!AH11,'2023旬別'!AG11,'2022旬別'!AG11,'2021旬別'!AG11,'2020旬別'!AG11)</f>
        <v>545.4</v>
      </c>
      <c r="AI11" s="2290">
        <f>AVERAGE('2024旬別'!AI11,'2023旬別'!AH11,'2022旬別'!AH11,'2021旬別'!AH11,'2020旬別'!AH11)</f>
        <v>476</v>
      </c>
      <c r="AJ11" s="2291">
        <f>AVERAGE('2024旬別'!AJ11,'2023旬別'!AI11,'2022旬別'!AI11,'2021旬別'!AI11,'2020旬別'!AI11)</f>
        <v>413.2</v>
      </c>
      <c r="AK11" s="2292">
        <f>AVERAGE('2024旬別'!AK11,'2023旬別'!AJ11,'2022旬別'!AJ11,'2021旬別'!AJ11,'2020旬別'!AJ11)</f>
        <v>366.2</v>
      </c>
      <c r="AL11" s="2290">
        <f>AVERAGE('2024旬別'!AL11,'2023旬別'!AK11,'2022旬別'!AK11,'2021旬別'!AK11,'2020旬別'!AK11)</f>
        <v>350.4</v>
      </c>
      <c r="AM11" s="2297">
        <f>AVERAGE('2024旬別'!AM11,'2023旬別'!AL11,'2022旬別'!AL11,'2021旬別'!AL11,'2020旬別'!AL11)</f>
        <v>371</v>
      </c>
      <c r="AP11" s="1984"/>
      <c r="AQ11" s="1985"/>
      <c r="AR11" s="1985"/>
      <c r="AS11" s="1985"/>
      <c r="AT11" s="1984"/>
      <c r="AU11" s="1984"/>
    </row>
    <row r="12" spans="2:47" ht="14.25" customHeight="1" x14ac:dyDescent="0.15">
      <c r="B12" s="182" t="s">
        <v>16</v>
      </c>
      <c r="C12" s="1997" t="s">
        <v>93</v>
      </c>
      <c r="D12" s="2093">
        <f>AVERAGE('2024旬別'!D12,'2023旬別'!C12,'2022旬別'!C12,'2021旬別'!C12,'2020旬別'!C12)</f>
        <v>3013</v>
      </c>
      <c r="E12" s="2094">
        <f>AVERAGE('2024旬別'!E12,'2023旬別'!D12,'2022旬別'!D12,'2021旬別'!D12,'2020旬別'!D12)</f>
        <v>3677.6</v>
      </c>
      <c r="F12" s="2134">
        <f>AVERAGE('2024旬別'!F12,'2023旬別'!E12,'2022旬別'!E12,'2021旬別'!E12,'2020旬別'!E12)</f>
        <v>3718.8</v>
      </c>
      <c r="G12" s="2098">
        <f>AVERAGE('2024旬別'!G12,'2023旬別'!F12,'2022旬別'!F12,'2021旬別'!F12,'2020旬別'!F12)</f>
        <v>3671</v>
      </c>
      <c r="H12" s="2201">
        <f>AVERAGE('2024旬別'!H12,'2023旬別'!G12,'2022旬別'!G12,'2021旬別'!G12,'2020旬別'!G12)</f>
        <v>2974</v>
      </c>
      <c r="I12" s="2134">
        <f>AVERAGE('2024旬別'!I12,'2023旬別'!H12,'2022旬別'!H12,'2021旬別'!H12,'2020旬別'!H12)</f>
        <v>2677.6</v>
      </c>
      <c r="J12" s="2098">
        <f>AVERAGE('2024旬別'!J12,'2023旬別'!I12,'2022旬別'!I12,'2021旬別'!I12,'2020旬別'!I12)</f>
        <v>3024.8</v>
      </c>
      <c r="K12" s="2094">
        <f>AVERAGE('2024旬別'!K12,'2023旬別'!J12,'2022旬別'!J12,'2021旬別'!J12,'2020旬別'!J12)</f>
        <v>2991.6</v>
      </c>
      <c r="L12" s="2095">
        <f>AVERAGE('2024旬別'!L12,'2023旬別'!K12,'2022旬別'!K12,'2021旬別'!K12,'2020旬別'!K12)</f>
        <v>3261</v>
      </c>
      <c r="M12" s="2098">
        <f>AVERAGE('2024旬別'!M12,'2023旬別'!L12,'2022旬別'!L12,'2021旬別'!L12,'2020旬別'!L12)</f>
        <v>3263.8</v>
      </c>
      <c r="N12" s="2094">
        <f>AVERAGE('2024旬別'!N12,'2023旬別'!M12,'2022旬別'!M12,'2021旬別'!M12,'2020旬別'!M12)</f>
        <v>2944.4</v>
      </c>
      <c r="O12" s="2095">
        <f>AVERAGE('2024旬別'!O12,'2023旬別'!N12,'2022旬別'!N12,'2021旬別'!N12,'2020旬別'!N12)</f>
        <v>2913</v>
      </c>
      <c r="P12" s="2098">
        <f>AVERAGE('2024旬別'!P12,'2023旬別'!O12,'2022旬別'!O12,'2021旬別'!O12,'2020旬別'!O12)</f>
        <v>2501.6</v>
      </c>
      <c r="Q12" s="2094">
        <f>AVERAGE('2024旬別'!Q12,'2023旬別'!P12,'2022旬別'!P12,'2021旬別'!P12,'2020旬別'!P12)</f>
        <v>2581.1999999999998</v>
      </c>
      <c r="R12" s="2100">
        <f>AVERAGE('2024旬別'!R12,'2023旬別'!Q12,'2022旬別'!Q12,'2021旬別'!Q12,'2020旬別'!Q12)</f>
        <v>2701.2</v>
      </c>
      <c r="S12" s="2098">
        <f>AVERAGE('2024旬別'!S12,'2023旬別'!R12,'2022旬別'!R12,'2021旬別'!R12,'2020旬別'!R12)</f>
        <v>2315.1999999999998</v>
      </c>
      <c r="T12" s="2094">
        <f>AVERAGE('2024旬別'!T12,'2023旬別'!S12,'2022旬別'!S12,'2021旬別'!S12,'2020旬別'!S12)</f>
        <v>2291.8000000000002</v>
      </c>
      <c r="U12" s="2095">
        <f>AVERAGE('2024旬別'!U12,'2023旬別'!T12,'2022旬別'!T12,'2021旬別'!T12,'2020旬別'!T12)</f>
        <v>2063.4</v>
      </c>
      <c r="V12" s="2096">
        <f>AVERAGE('2024旬別'!V12,'2023旬別'!U12,'2022旬別'!U12,'2021旬別'!U12,'2020旬別'!U12)</f>
        <v>2209</v>
      </c>
      <c r="W12" s="2094">
        <f>AVERAGE('2024旬別'!W12,'2023旬別'!V12,'2022旬別'!V12,'2021旬別'!V12,'2020旬別'!V12)</f>
        <v>2367.4</v>
      </c>
      <c r="X12" s="2102">
        <f>AVERAGE('2024旬別'!X12,'2023旬別'!W12,'2022旬別'!W12,'2021旬別'!W12,'2020旬別'!W12)</f>
        <v>2431</v>
      </c>
      <c r="Y12" s="2096">
        <f>AVERAGE('2024旬別'!Y12,'2023旬別'!X12,'2022旬別'!X12,'2021旬別'!X12,'2020旬別'!X12)</f>
        <v>2199</v>
      </c>
      <c r="Z12" s="2099">
        <f>AVERAGE('2024旬別'!Z12,'2023旬別'!Y12,'2022旬別'!Y12,'2021旬別'!Y12,'2020旬別'!Y12)</f>
        <v>2072.6</v>
      </c>
      <c r="AA12" s="2095">
        <f>AVERAGE('2024旬別'!AA12,'2023旬別'!Z12,'2022旬別'!Z12,'2021旬別'!Z12,'2020旬別'!Z12)</f>
        <v>2580.8000000000002</v>
      </c>
      <c r="AB12" s="2096">
        <f>AVERAGE('2024旬別'!AB12,'2023旬別'!AA12,'2022旬別'!AA12,'2021旬別'!AA12,'2020旬別'!AA12)</f>
        <v>2308.4</v>
      </c>
      <c r="AC12" s="2099">
        <f>AVERAGE('2024旬別'!AC12,'2023旬別'!AB12,'2022旬別'!AB12,'2021旬別'!AB12,'2020旬別'!AB12)</f>
        <v>2568.6</v>
      </c>
      <c r="AD12" s="2095">
        <f>AVERAGE('2024旬別'!AD12,'2023旬別'!AC12,'2022旬別'!AC12,'2021旬別'!AC12,'2020旬別'!AC12)</f>
        <v>2834</v>
      </c>
      <c r="AE12" s="2098">
        <f>AVERAGE('2024旬別'!AE12,'2023旬別'!AD12,'2022旬別'!AD12,'2021旬別'!AD12,'2020旬別'!AD12)</f>
        <v>3058.8</v>
      </c>
      <c r="AF12" s="2099">
        <f>AVERAGE('2024旬別'!AF12,'2023旬別'!AE12,'2022旬別'!AE12,'2021旬別'!AE12,'2020旬別'!AE12)</f>
        <v>3420.2</v>
      </c>
      <c r="AG12" s="2095">
        <f>AVERAGE('2024旬別'!AG12,'2023旬別'!AF12,'2022旬別'!AF12,'2021旬別'!AF12,'2020旬別'!AF12)</f>
        <v>4089.8</v>
      </c>
      <c r="AH12" s="2098">
        <f>AVERAGE('2024旬別'!AH12,'2023旬別'!AG12,'2022旬別'!AG12,'2021旬別'!AG12,'2020旬別'!AG12)</f>
        <v>3679.6</v>
      </c>
      <c r="AI12" s="2094">
        <f>AVERAGE('2024旬別'!AI12,'2023旬別'!AH12,'2022旬別'!AH12,'2021旬別'!AH12,'2020旬別'!AH12)</f>
        <v>3748</v>
      </c>
      <c r="AJ12" s="2095">
        <f>AVERAGE('2024旬別'!AJ12,'2023旬別'!AI12,'2022旬別'!AI12,'2021旬別'!AI12,'2020旬別'!AI12)</f>
        <v>3632</v>
      </c>
      <c r="AK12" s="2098">
        <f>AVERAGE('2024旬別'!AK12,'2023旬別'!AJ12,'2022旬別'!AJ12,'2021旬別'!AJ12,'2020旬別'!AJ12)</f>
        <v>3480</v>
      </c>
      <c r="AL12" s="2094">
        <f>AVERAGE('2024旬別'!AL12,'2023旬別'!AK12,'2022旬別'!AK12,'2021旬別'!AK12,'2020旬別'!AK12)</f>
        <v>3322.6</v>
      </c>
      <c r="AM12" s="2103">
        <f>AVERAGE('2024旬別'!AM12,'2023旬別'!AL12,'2022旬別'!AL12,'2021旬別'!AL12,'2020旬別'!AL12)</f>
        <v>3827.4</v>
      </c>
    </row>
    <row r="13" spans="2:47" ht="14.25" customHeight="1" x14ac:dyDescent="0.15">
      <c r="B13" s="184" t="s">
        <v>215</v>
      </c>
      <c r="C13" s="1998" t="s">
        <v>94</v>
      </c>
      <c r="D13" s="2104">
        <f>AVERAGE('2024旬別'!D13,'2023旬別'!C13,'2022旬別'!C13,'2021旬別'!C13,'2020旬別'!C13)</f>
        <v>283113.40000000002</v>
      </c>
      <c r="E13" s="2105">
        <f>AVERAGE('2024旬別'!E13,'2023旬別'!D13,'2022旬別'!D13,'2021旬別'!D13,'2020旬別'!D13)</f>
        <v>270428.2</v>
      </c>
      <c r="F13" s="2129">
        <f>AVERAGE('2024旬別'!F13,'2023旬別'!E13,'2022旬別'!E13,'2021旬別'!E13,'2020旬別'!E13)</f>
        <v>314436.2</v>
      </c>
      <c r="G13" s="2109">
        <f>AVERAGE('2024旬別'!G13,'2023旬別'!F13,'2022旬別'!F13,'2021旬別'!F13,'2020旬別'!F13)</f>
        <v>318442.40000000002</v>
      </c>
      <c r="H13" s="2220">
        <f>AVERAGE('2024旬別'!H13,'2023旬別'!G13,'2022旬別'!G13,'2021旬別'!G13,'2020旬別'!G13)</f>
        <v>264154</v>
      </c>
      <c r="I13" s="2129">
        <f>AVERAGE('2024旬別'!I13,'2023旬別'!H13,'2022旬別'!H13,'2021旬別'!H13,'2020旬別'!H13)</f>
        <v>241443</v>
      </c>
      <c r="J13" s="2109">
        <f>AVERAGE('2024旬別'!J13,'2023旬別'!I13,'2022旬別'!I13,'2021旬別'!I13,'2020旬別'!I13)</f>
        <v>260448.6</v>
      </c>
      <c r="K13" s="2105">
        <f>AVERAGE('2024旬別'!K13,'2023旬別'!J13,'2022旬別'!J13,'2021旬別'!J13,'2020旬別'!J13)</f>
        <v>261648.8</v>
      </c>
      <c r="L13" s="2106">
        <f>AVERAGE('2024旬別'!L13,'2023旬別'!K13,'2022旬別'!K13,'2021旬別'!K13,'2020旬別'!K13)</f>
        <v>317422</v>
      </c>
      <c r="M13" s="2109">
        <f>AVERAGE('2024旬別'!M13,'2023旬別'!L13,'2022旬別'!L13,'2021旬別'!L13,'2020旬別'!L13)</f>
        <v>296855</v>
      </c>
      <c r="N13" s="2105">
        <f>AVERAGE('2024旬別'!N13,'2023旬別'!M13,'2022旬別'!M13,'2021旬別'!M13,'2020旬別'!M13)</f>
        <v>306528.40000000002</v>
      </c>
      <c r="O13" s="2106">
        <f>AVERAGE('2024旬別'!O13,'2023旬別'!N13,'2022旬別'!N13,'2021旬別'!N13,'2020旬別'!N13)</f>
        <v>311195.40000000002</v>
      </c>
      <c r="P13" s="2109">
        <f>AVERAGE('2024旬別'!P13,'2023旬別'!O13,'2022旬別'!O13,'2021旬別'!O13,'2020旬別'!O13)</f>
        <v>273790.59999999998</v>
      </c>
      <c r="Q13" s="2105">
        <f>AVERAGE('2024旬別'!Q13,'2023旬別'!P13,'2022旬別'!P13,'2021旬別'!P13,'2020旬別'!P13)</f>
        <v>266670.59999999998</v>
      </c>
      <c r="R13" s="2112">
        <f>AVERAGE('2024旬別'!R13,'2023旬別'!Q13,'2022旬別'!Q13,'2021旬別'!Q13,'2020旬別'!Q13)</f>
        <v>285009.8</v>
      </c>
      <c r="S13" s="2109">
        <f>AVERAGE('2024旬別'!S13,'2023旬別'!R13,'2022旬別'!R13,'2021旬別'!R13,'2020旬別'!R13)</f>
        <v>234821</v>
      </c>
      <c r="T13" s="2105">
        <f>AVERAGE('2024旬別'!T13,'2023旬別'!S13,'2022旬別'!S13,'2021旬別'!S13,'2020旬別'!S13)</f>
        <v>230030</v>
      </c>
      <c r="U13" s="2106">
        <f>AVERAGE('2024旬別'!U13,'2023旬別'!T13,'2022旬別'!T13,'2021旬別'!T13,'2020旬別'!T13)</f>
        <v>201294.2</v>
      </c>
      <c r="V13" s="2107">
        <f>AVERAGE('2024旬別'!V13,'2023旬別'!U13,'2022旬別'!U13,'2021旬別'!U13,'2020旬別'!U13)</f>
        <v>239739.2</v>
      </c>
      <c r="W13" s="2105">
        <f>AVERAGE('2024旬別'!W13,'2023旬別'!V13,'2022旬別'!V13,'2021旬別'!V13,'2020旬別'!V13)</f>
        <v>239937.6</v>
      </c>
      <c r="X13" s="2114">
        <f>AVERAGE('2024旬別'!X13,'2023旬別'!W13,'2022旬別'!W13,'2021旬別'!W13,'2020旬別'!W13)</f>
        <v>249998.6</v>
      </c>
      <c r="Y13" s="2107">
        <f>AVERAGE('2024旬別'!Y13,'2023旬別'!X13,'2022旬別'!X13,'2021旬別'!X13,'2020旬別'!X13)</f>
        <v>232032.6</v>
      </c>
      <c r="Z13" s="2110">
        <f>AVERAGE('2024旬別'!Z13,'2023旬別'!Y13,'2022旬別'!Y13,'2021旬別'!Y13,'2020旬別'!Y13)</f>
        <v>243231.4</v>
      </c>
      <c r="AA13" s="2106">
        <f>AVERAGE('2024旬別'!AA13,'2023旬別'!Z13,'2022旬別'!Z13,'2021旬別'!Z13,'2020旬別'!Z13)</f>
        <v>316186</v>
      </c>
      <c r="AB13" s="2107">
        <f>AVERAGE('2024旬別'!AB13,'2023旬別'!AA13,'2022旬別'!AA13,'2021旬別'!AA13,'2020旬別'!AA13)</f>
        <v>329425.40000000002</v>
      </c>
      <c r="AC13" s="2110">
        <f>AVERAGE('2024旬別'!AC13,'2023旬別'!AB13,'2022旬別'!AB13,'2021旬別'!AB13,'2020旬別'!AB13)</f>
        <v>335699.8</v>
      </c>
      <c r="AD13" s="2129">
        <f>AVERAGE('2024旬別'!AD13,'2023旬別'!AC13,'2022旬別'!AC13,'2021旬別'!AC13,'2020旬別'!AC13)</f>
        <v>361545</v>
      </c>
      <c r="AE13" s="2109">
        <f>AVERAGE('2024旬別'!AE13,'2023旬別'!AD13,'2022旬別'!AD13,'2021旬別'!AD13,'2020旬別'!AD13)</f>
        <v>392935.8</v>
      </c>
      <c r="AF13" s="2110">
        <f>AVERAGE('2024旬別'!AF13,'2023旬別'!AE13,'2022旬別'!AE13,'2021旬別'!AE13,'2020旬別'!AE13)</f>
        <v>376030.6</v>
      </c>
      <c r="AG13" s="2106">
        <f>AVERAGE('2024旬別'!AG13,'2023旬別'!AF13,'2022旬別'!AF13,'2021旬別'!AF13,'2020旬別'!AF13)</f>
        <v>380280.4</v>
      </c>
      <c r="AH13" s="2109">
        <f>AVERAGE('2024旬別'!AH13,'2023旬別'!AG13,'2022旬別'!AG13,'2021旬別'!AG13,'2020旬別'!AG13)</f>
        <v>297790.2</v>
      </c>
      <c r="AI13" s="2105">
        <f>AVERAGE('2024旬別'!AI13,'2023旬別'!AH13,'2022旬別'!AH13,'2021旬別'!AH13,'2020旬別'!AH13)</f>
        <v>273869.2</v>
      </c>
      <c r="AJ13" s="2106">
        <f>AVERAGE('2024旬別'!AJ13,'2023旬別'!AI13,'2022旬別'!AI13,'2021旬別'!AI13,'2020旬別'!AI13)</f>
        <v>241930.2</v>
      </c>
      <c r="AK13" s="2109">
        <f>AVERAGE('2024旬別'!AK13,'2023旬別'!AJ13,'2022旬別'!AJ13,'2021旬別'!AJ13,'2020旬別'!AJ13)</f>
        <v>216145.6</v>
      </c>
      <c r="AL13" s="2105">
        <f>AVERAGE('2024旬別'!AL13,'2023旬別'!AK13,'2022旬別'!AK13,'2021旬別'!AK13,'2020旬別'!AK13)</f>
        <v>225919.4</v>
      </c>
      <c r="AM13" s="2115">
        <f>AVERAGE('2024旬別'!AM13,'2023旬別'!AL13,'2022旬別'!AL13,'2021旬別'!AL13,'2020旬別'!AL13)</f>
        <v>353231.4</v>
      </c>
    </row>
    <row r="14" spans="2:47" ht="14.25" customHeight="1" x14ac:dyDescent="0.15">
      <c r="B14" s="186" t="s">
        <v>215</v>
      </c>
      <c r="C14" s="2000" t="s">
        <v>96</v>
      </c>
      <c r="D14" s="2116">
        <f>AVERAGE('2024旬別'!D14,'2023旬別'!C14,'2022旬別'!C14,'2021旬別'!C14,'2020旬別'!C14)</f>
        <v>93.2</v>
      </c>
      <c r="E14" s="2117">
        <f>AVERAGE('2024旬別'!E14,'2023旬別'!D14,'2022旬別'!D14,'2021旬別'!D14,'2020旬別'!D14)</f>
        <v>73.599999999999994</v>
      </c>
      <c r="F14" s="2120">
        <f>AVERAGE('2024旬別'!F14,'2023旬別'!E14,'2022旬別'!E14,'2021旬別'!E14,'2020旬別'!E14)</f>
        <v>84.8</v>
      </c>
      <c r="G14" s="2121">
        <f>AVERAGE('2024旬別'!G14,'2023旬別'!F14,'2022旬別'!F14,'2021旬別'!F14,'2020旬別'!F14)</f>
        <v>87.6</v>
      </c>
      <c r="H14" s="2145">
        <f>AVERAGE('2024旬別'!H14,'2023旬別'!G14,'2022旬別'!G14,'2021旬別'!G14,'2020旬別'!G14)</f>
        <v>90</v>
      </c>
      <c r="I14" s="2120">
        <f>AVERAGE('2024旬別'!I14,'2023旬別'!H14,'2022旬別'!H14,'2021旬別'!H14,'2020旬別'!H14)</f>
        <v>91.4</v>
      </c>
      <c r="J14" s="2121">
        <f>AVERAGE('2024旬別'!J14,'2023旬別'!I14,'2022旬別'!I14,'2021旬別'!I14,'2020旬別'!I14)</f>
        <v>87.2</v>
      </c>
      <c r="K14" s="2117">
        <f>AVERAGE('2024旬別'!K14,'2023旬別'!J14,'2022旬別'!J14,'2021旬別'!J14,'2020旬別'!J14)</f>
        <v>88.6</v>
      </c>
      <c r="L14" s="2118">
        <f>AVERAGE('2024旬別'!L14,'2023旬別'!K14,'2022旬別'!K14,'2021旬別'!K14,'2020旬別'!K14)</f>
        <v>98.6</v>
      </c>
      <c r="M14" s="2121">
        <f>AVERAGE('2024旬別'!M14,'2023旬別'!L14,'2022旬別'!L14,'2021旬別'!L14,'2020旬別'!L14)</f>
        <v>93.8</v>
      </c>
      <c r="N14" s="2117">
        <f>AVERAGE('2024旬別'!N14,'2023旬別'!M14,'2022旬別'!M14,'2021旬別'!M14,'2020旬別'!M14)</f>
        <v>104.8</v>
      </c>
      <c r="O14" s="2118">
        <f>AVERAGE('2024旬別'!O14,'2023旬別'!N14,'2022旬別'!N14,'2021旬別'!N14,'2020旬別'!N14)</f>
        <v>108.4</v>
      </c>
      <c r="P14" s="2121">
        <f>AVERAGE('2024旬別'!P14,'2023旬別'!O14,'2022旬別'!O14,'2021旬別'!O14,'2020旬別'!O14)</f>
        <v>109.8</v>
      </c>
      <c r="Q14" s="2117">
        <f>AVERAGE('2024旬別'!Q14,'2023旬別'!P14,'2022旬別'!P14,'2021旬別'!P14,'2020旬別'!P14)</f>
        <v>104.8</v>
      </c>
      <c r="R14" s="2123">
        <f>AVERAGE('2024旬別'!R14,'2023旬別'!Q14,'2022旬別'!Q14,'2021旬別'!Q14,'2020旬別'!Q14)</f>
        <v>105.2</v>
      </c>
      <c r="S14" s="2121">
        <f>AVERAGE('2024旬別'!S14,'2023旬別'!R14,'2022旬別'!R14,'2021旬別'!R14,'2020旬別'!R14)</f>
        <v>102.4</v>
      </c>
      <c r="T14" s="2117">
        <f>AVERAGE('2024旬別'!T14,'2023旬別'!S14,'2022旬別'!S14,'2021旬別'!S14,'2020旬別'!S14)</f>
        <v>100.4</v>
      </c>
      <c r="U14" s="2118">
        <f>AVERAGE('2024旬別'!U14,'2023旬別'!T14,'2022旬別'!T14,'2021旬別'!T14,'2020旬別'!T14)</f>
        <v>97.6</v>
      </c>
      <c r="V14" s="2119">
        <f>AVERAGE('2024旬別'!V14,'2023旬別'!U14,'2022旬別'!U14,'2021旬別'!U14,'2020旬別'!U14)</f>
        <v>108.4</v>
      </c>
      <c r="W14" s="2117">
        <f>AVERAGE('2024旬別'!W14,'2023旬別'!V14,'2022旬別'!V14,'2021旬別'!V14,'2020旬別'!V14)</f>
        <v>103.4</v>
      </c>
      <c r="X14" s="2123">
        <f>AVERAGE('2024旬別'!X14,'2023旬別'!W14,'2022旬別'!W14,'2021旬別'!W14,'2020旬別'!W14)</f>
        <v>103</v>
      </c>
      <c r="Y14" s="2119">
        <f>AVERAGE('2024旬別'!Y14,'2023旬別'!X14,'2022旬別'!X14,'2021旬別'!X14,'2020旬別'!X14)</f>
        <v>105.2</v>
      </c>
      <c r="Z14" s="2122">
        <f>AVERAGE('2024旬別'!Z14,'2023旬別'!Y14,'2022旬別'!Y14,'2021旬別'!Y14,'2020旬別'!Y14)</f>
        <v>117.6</v>
      </c>
      <c r="AA14" s="2118">
        <f>AVERAGE('2024旬別'!AA14,'2023旬別'!Z14,'2022旬別'!Z14,'2021旬別'!Z14,'2020旬別'!Z14)</f>
        <v>124</v>
      </c>
      <c r="AB14" s="2119">
        <f>AVERAGE('2024旬別'!AB14,'2023旬別'!AA14,'2022旬別'!AA14,'2021旬別'!AA14,'2020旬別'!AA14)</f>
        <v>133.80000000000001</v>
      </c>
      <c r="AC14" s="2122">
        <f>AVERAGE('2024旬別'!AC14,'2023旬別'!AB14,'2022旬別'!AB14,'2021旬別'!AB14,'2020旬別'!AB14)</f>
        <v>133</v>
      </c>
      <c r="AD14" s="2118">
        <f>AVERAGE('2024旬別'!AD14,'2023旬別'!AC14,'2022旬別'!AC14,'2021旬別'!AC14,'2020旬別'!AC14)</f>
        <v>159.19999999999999</v>
      </c>
      <c r="AE14" s="2121">
        <f>AVERAGE('2024旬別'!AE14,'2023旬別'!AD14,'2022旬別'!AD14,'2021旬別'!AD14,'2020旬別'!AD14)</f>
        <v>129.6</v>
      </c>
      <c r="AF14" s="2122">
        <f>AVERAGE('2024旬別'!AF14,'2023旬別'!AE14,'2022旬別'!AE14,'2021旬別'!AE14,'2020旬別'!AE14)</f>
        <v>111</v>
      </c>
      <c r="AG14" s="2118">
        <f>AVERAGE('2024旬別'!AG14,'2023旬別'!AF14,'2022旬別'!AF14,'2021旬別'!AF14,'2020旬別'!AF14)</f>
        <v>93.4</v>
      </c>
      <c r="AH14" s="2121">
        <f>AVERAGE('2024旬別'!AH14,'2023旬別'!AG14,'2022旬別'!AG14,'2021旬別'!AG14,'2020旬別'!AG14)</f>
        <v>82</v>
      </c>
      <c r="AI14" s="2117">
        <f>AVERAGE('2024旬別'!AI14,'2023旬別'!AH14,'2022旬別'!AH14,'2021旬別'!AH14,'2020旬別'!AH14)</f>
        <v>76.599999999999994</v>
      </c>
      <c r="AJ14" s="2118">
        <f>AVERAGE('2024旬別'!AJ14,'2023旬別'!AI14,'2022旬別'!AI14,'2021旬別'!AI14,'2020旬別'!AI14)</f>
        <v>66.8</v>
      </c>
      <c r="AK14" s="2121">
        <f>AVERAGE('2024旬別'!AK14,'2023旬別'!AJ14,'2022旬別'!AJ14,'2021旬別'!AJ14,'2020旬別'!AJ14)</f>
        <v>63.2</v>
      </c>
      <c r="AL14" s="2117">
        <f>AVERAGE('2024旬別'!AL14,'2023旬別'!AK14,'2022旬別'!AK14,'2021旬別'!AK14,'2020旬別'!AK14)</f>
        <v>68</v>
      </c>
      <c r="AM14" s="2125">
        <f>AVERAGE('2024旬別'!AM14,'2023旬別'!AL14,'2022旬別'!AL14,'2021旬別'!AL14,'2020旬別'!AL14)</f>
        <v>94</v>
      </c>
    </row>
    <row r="15" spans="2:47" ht="14.25" customHeight="1" x14ac:dyDescent="0.15">
      <c r="B15" s="182" t="s">
        <v>17</v>
      </c>
      <c r="C15" s="1997" t="s">
        <v>93</v>
      </c>
      <c r="D15" s="2093">
        <f>AVERAGE('2024旬別'!D15,'2023旬別'!C15,'2022旬別'!C15,'2021旬別'!C15,'2020旬別'!C15)</f>
        <v>1350.8</v>
      </c>
      <c r="E15" s="2094">
        <f>AVERAGE('2024旬別'!E15,'2023旬別'!D15,'2022旬別'!D15,'2021旬別'!D15,'2020旬別'!D15)</f>
        <v>2617</v>
      </c>
      <c r="F15" s="2095">
        <f>AVERAGE('2024旬別'!F15,'2023旬別'!E15,'2022旬別'!E15,'2021旬別'!E15,'2020旬別'!E15)</f>
        <v>2496.4</v>
      </c>
      <c r="G15" s="2098">
        <f>AVERAGE('2024旬別'!G15,'2023旬別'!F15,'2022旬別'!F15,'2021旬別'!F15,'2020旬別'!F15)</f>
        <v>2317.6</v>
      </c>
      <c r="H15" s="2201">
        <f>AVERAGE('2024旬別'!H15,'2023旬別'!G15,'2022旬別'!G15,'2021旬別'!G15,'2020旬別'!G15)</f>
        <v>1923.6</v>
      </c>
      <c r="I15" s="2134">
        <f>AVERAGE('2024旬別'!I15,'2023旬別'!H15,'2022旬別'!H15,'2021旬別'!H15,'2020旬別'!H15)</f>
        <v>1577</v>
      </c>
      <c r="J15" s="2098">
        <f>AVERAGE('2024旬別'!J15,'2023旬別'!I15,'2022旬別'!I15,'2021旬別'!I15,'2020旬別'!I15)</f>
        <v>1918.2</v>
      </c>
      <c r="K15" s="2094">
        <f>AVERAGE('2024旬別'!K15,'2023旬別'!J15,'2022旬別'!J15,'2021旬別'!J15,'2020旬別'!J15)</f>
        <v>2088</v>
      </c>
      <c r="L15" s="2095">
        <f>AVERAGE('2024旬別'!L15,'2023旬別'!K15,'2022旬別'!K15,'2021旬別'!K15,'2020旬別'!K15)</f>
        <v>2354.1999999999998</v>
      </c>
      <c r="M15" s="2098">
        <f>AVERAGE('2024旬別'!M15,'2023旬別'!L15,'2022旬別'!L15,'2021旬別'!L15,'2020旬別'!L15)</f>
        <v>2477</v>
      </c>
      <c r="N15" s="2094">
        <f>AVERAGE('2024旬別'!N15,'2023旬別'!M15,'2022旬別'!M15,'2021旬別'!M15,'2020旬別'!M15)</f>
        <v>2492.1999999999998</v>
      </c>
      <c r="O15" s="2095">
        <f>AVERAGE('2024旬別'!O15,'2023旬別'!N15,'2022旬別'!N15,'2021旬別'!N15,'2020旬別'!N15)</f>
        <v>2677.4</v>
      </c>
      <c r="P15" s="2098">
        <f>AVERAGE('2024旬別'!P15,'2023旬別'!O15,'2022旬別'!O15,'2021旬別'!O15,'2020旬別'!O15)</f>
        <v>2289.1999999999998</v>
      </c>
      <c r="Q15" s="2094">
        <f>AVERAGE('2024旬別'!Q15,'2023旬別'!P15,'2022旬別'!P15,'2021旬別'!P15,'2020旬別'!P15)</f>
        <v>2768.8</v>
      </c>
      <c r="R15" s="2100">
        <f>AVERAGE('2024旬別'!R15,'2023旬別'!Q15,'2022旬別'!Q15,'2021旬別'!Q15,'2020旬別'!Q15)</f>
        <v>2437.6</v>
      </c>
      <c r="S15" s="2098">
        <f>AVERAGE('2024旬別'!S15,'2023旬別'!R15,'2022旬別'!R15,'2021旬別'!R15,'2020旬別'!R15)</f>
        <v>2109.1999999999998</v>
      </c>
      <c r="T15" s="2094">
        <f>AVERAGE('2024旬別'!T15,'2023旬別'!S15,'2022旬別'!S15,'2021旬別'!S15,'2020旬別'!S15)</f>
        <v>1952.2</v>
      </c>
      <c r="U15" s="2095">
        <f>AVERAGE('2024旬別'!U15,'2023旬別'!T15,'2022旬別'!T15,'2021旬別'!T15,'2020旬別'!T15)</f>
        <v>1805.4</v>
      </c>
      <c r="V15" s="2096">
        <f>AVERAGE('2024旬別'!V15,'2023旬別'!U15,'2022旬別'!U15,'2021旬別'!U15,'2020旬別'!U15)</f>
        <v>1890.2</v>
      </c>
      <c r="W15" s="2094">
        <f>AVERAGE('2024旬別'!W15,'2023旬別'!V15,'2022旬別'!V15,'2021旬別'!V15,'2020旬別'!V15)</f>
        <v>1617.2</v>
      </c>
      <c r="X15" s="2102">
        <f>AVERAGE('2024旬別'!X15,'2023旬別'!W15,'2022旬別'!W15,'2021旬別'!W15,'2020旬別'!W15)</f>
        <v>1933.8</v>
      </c>
      <c r="Y15" s="2096">
        <f>AVERAGE('2024旬別'!Y15,'2023旬別'!X15,'2022旬別'!X15,'2021旬別'!X15,'2020旬別'!X15)</f>
        <v>1953</v>
      </c>
      <c r="Z15" s="2099">
        <f>AVERAGE('2024旬別'!Z15,'2023旬別'!Y15,'2022旬別'!Y15,'2021旬別'!Y15,'2020旬別'!Y15)</f>
        <v>1716.4</v>
      </c>
      <c r="AA15" s="2095">
        <f>AVERAGE('2024旬別'!AA15,'2023旬別'!Z15,'2022旬別'!Z15,'2021旬別'!Z15,'2020旬別'!Z15)</f>
        <v>2405.8000000000002</v>
      </c>
      <c r="AB15" s="2096">
        <f>AVERAGE('2024旬別'!AB15,'2023旬別'!AA15,'2022旬別'!AA15,'2021旬別'!AA15,'2020旬別'!AA15)</f>
        <v>2129.4</v>
      </c>
      <c r="AC15" s="2099">
        <f>AVERAGE('2024旬別'!AC15,'2023旬別'!AB15,'2022旬別'!AB15,'2021旬別'!AB15,'2020旬別'!AB15)</f>
        <v>2155</v>
      </c>
      <c r="AD15" s="2095">
        <f>AVERAGE('2024旬別'!AD15,'2023旬別'!AC15,'2022旬別'!AC15,'2021旬別'!AC15,'2020旬別'!AC15)</f>
        <v>2320</v>
      </c>
      <c r="AE15" s="2098">
        <f>AVERAGE('2024旬別'!AE15,'2023旬別'!AD15,'2022旬別'!AD15,'2021旬別'!AD15,'2020旬別'!AD15)</f>
        <v>2517.4</v>
      </c>
      <c r="AF15" s="2099">
        <f>AVERAGE('2024旬別'!AF15,'2023旬別'!AE15,'2022旬別'!AE15,'2021旬別'!AE15,'2020旬別'!AE15)</f>
        <v>2689</v>
      </c>
      <c r="AG15" s="2095">
        <f>AVERAGE('2024旬別'!AG15,'2023旬別'!AF15,'2022旬別'!AF15,'2021旬別'!AF15,'2020旬別'!AF15)</f>
        <v>2875</v>
      </c>
      <c r="AH15" s="2098">
        <f>AVERAGE('2024旬別'!AH15,'2023旬別'!AG15,'2022旬別'!AG15,'2021旬別'!AG15,'2020旬別'!AG15)</f>
        <v>2409.4</v>
      </c>
      <c r="AI15" s="2094">
        <f>AVERAGE('2024旬別'!AI15,'2023旬別'!AH15,'2022旬別'!AH15,'2021旬別'!AH15,'2020旬別'!AH15)</f>
        <v>2353.1999999999998</v>
      </c>
      <c r="AJ15" s="2095">
        <f>AVERAGE('2024旬別'!AJ15,'2023旬別'!AI15,'2022旬別'!AI15,'2021旬別'!AI15,'2020旬別'!AI15)</f>
        <v>2487.4</v>
      </c>
      <c r="AK15" s="2098">
        <f>AVERAGE('2024旬別'!AK15,'2023旬別'!AJ15,'2022旬別'!AJ15,'2021旬別'!AJ15,'2020旬別'!AJ15)</f>
        <v>2719.8</v>
      </c>
      <c r="AL15" s="2094">
        <f>AVERAGE('2024旬別'!AL15,'2023旬別'!AK15,'2022旬別'!AK15,'2021旬別'!AK15,'2020旬別'!AK15)</f>
        <v>2679.8</v>
      </c>
      <c r="AM15" s="2103">
        <f>AVERAGE('2024旬別'!AM15,'2023旬別'!AL15,'2022旬別'!AL15,'2021旬別'!AL15,'2020旬別'!AL15)</f>
        <v>2856.4</v>
      </c>
    </row>
    <row r="16" spans="2:47" ht="14.25" customHeight="1" x14ac:dyDescent="0.15">
      <c r="B16" s="184" t="s">
        <v>112</v>
      </c>
      <c r="C16" s="1998" t="s">
        <v>94</v>
      </c>
      <c r="D16" s="2104">
        <f>AVERAGE('2024旬別'!D16,'2023旬別'!C16,'2022旬別'!C16,'2021旬別'!C16,'2020旬別'!C16)</f>
        <v>178664.6</v>
      </c>
      <c r="E16" s="2105">
        <f>AVERAGE('2024旬別'!E16,'2023旬別'!D16,'2022旬別'!D16,'2021旬別'!D16,'2020旬別'!D16)</f>
        <v>316448.40000000002</v>
      </c>
      <c r="F16" s="2106">
        <f>AVERAGE('2024旬別'!F16,'2023旬別'!E16,'2022旬別'!E16,'2021旬別'!E16,'2020旬別'!E16)</f>
        <v>803694.2</v>
      </c>
      <c r="G16" s="2109">
        <f>AVERAGE('2024旬別'!G16,'2023旬別'!F16,'2022旬別'!F16,'2021旬別'!F16,'2020旬別'!F16)</f>
        <v>274332.40000000002</v>
      </c>
      <c r="H16" s="2220">
        <f>AVERAGE('2024旬別'!H16,'2023旬別'!G16,'2022旬別'!G16,'2021旬別'!G16,'2020旬別'!G16)</f>
        <v>242062.2</v>
      </c>
      <c r="I16" s="2129">
        <f>AVERAGE('2024旬別'!I16,'2023旬別'!H16,'2022旬別'!H16,'2021旬別'!H16,'2020旬別'!H16)</f>
        <v>207964</v>
      </c>
      <c r="J16" s="2109">
        <f>AVERAGE('2024旬別'!J16,'2023旬別'!I16,'2022旬別'!I16,'2021旬別'!I16,'2020旬別'!I16)</f>
        <v>295298.2</v>
      </c>
      <c r="K16" s="2105">
        <f>AVERAGE('2024旬別'!K16,'2023旬別'!J16,'2022旬別'!J16,'2021旬別'!J16,'2020旬別'!J16)</f>
        <v>361419.6</v>
      </c>
      <c r="L16" s="2106">
        <f>AVERAGE('2024旬別'!L16,'2023旬別'!K16,'2022旬別'!K16,'2021旬別'!K16,'2020旬別'!K16)</f>
        <v>416385</v>
      </c>
      <c r="M16" s="2109">
        <f>AVERAGE('2024旬別'!M16,'2023旬別'!L16,'2022旬別'!L16,'2021旬別'!L16,'2020旬別'!L16)</f>
        <v>423277.2</v>
      </c>
      <c r="N16" s="2105">
        <f>AVERAGE('2024旬別'!N16,'2023旬別'!M16,'2022旬別'!M16,'2021旬別'!M16,'2020旬別'!M16)</f>
        <v>441679.2</v>
      </c>
      <c r="O16" s="2106">
        <f>AVERAGE('2024旬別'!O16,'2023旬別'!N16,'2022旬別'!N16,'2021旬別'!N16,'2020旬別'!N16)</f>
        <v>473845.8</v>
      </c>
      <c r="P16" s="2109">
        <f>AVERAGE('2024旬別'!P16,'2023旬別'!O16,'2022旬別'!O16,'2021旬別'!O16,'2020旬別'!O16)</f>
        <v>411172.2</v>
      </c>
      <c r="Q16" s="2105">
        <f>AVERAGE('2024旬別'!Q16,'2023旬別'!P16,'2022旬別'!P16,'2021旬別'!P16,'2020旬別'!P16)</f>
        <v>428248.8</v>
      </c>
      <c r="R16" s="2112">
        <f>AVERAGE('2024旬別'!R16,'2023旬別'!Q16,'2022旬別'!Q16,'2021旬別'!Q16,'2020旬別'!Q16)</f>
        <v>353084</v>
      </c>
      <c r="S16" s="2109">
        <f>AVERAGE('2024旬別'!S16,'2023旬別'!R16,'2022旬別'!R16,'2021旬別'!R16,'2020旬別'!R16)</f>
        <v>328212.2</v>
      </c>
      <c r="T16" s="2105">
        <f>AVERAGE('2024旬別'!T16,'2023旬別'!S16,'2022旬別'!S16,'2021旬別'!S16,'2020旬別'!S16)</f>
        <v>313219.8</v>
      </c>
      <c r="U16" s="2106">
        <f>AVERAGE('2024旬別'!U16,'2023旬別'!T16,'2022旬別'!T16,'2021旬別'!T16,'2020旬別'!T16)</f>
        <v>304708.40000000002</v>
      </c>
      <c r="V16" s="2107">
        <f>AVERAGE('2024旬別'!V16,'2023旬別'!U16,'2022旬別'!U16,'2021旬別'!U16,'2020旬別'!U16)</f>
        <v>316328.2</v>
      </c>
      <c r="W16" s="2105">
        <f>AVERAGE('2024旬別'!W16,'2023旬別'!V16,'2022旬別'!V16,'2021旬別'!V16,'2020旬別'!V16)</f>
        <v>278485</v>
      </c>
      <c r="X16" s="2114">
        <f>AVERAGE('2024旬別'!X16,'2023旬別'!W16,'2022旬別'!W16,'2021旬別'!W16,'2020旬別'!W16)</f>
        <v>353721.4</v>
      </c>
      <c r="Y16" s="2107">
        <f>AVERAGE('2024旬別'!Y16,'2023旬別'!X16,'2022旬別'!X16,'2021旬別'!X16,'2020旬別'!X16)</f>
        <v>289210</v>
      </c>
      <c r="Z16" s="2110">
        <f>AVERAGE('2024旬別'!Z16,'2023旬別'!Y16,'2022旬別'!Y16,'2021旬別'!Y16,'2020旬別'!Y16)</f>
        <v>233759.6</v>
      </c>
      <c r="AA16" s="2106">
        <f>AVERAGE('2024旬別'!AA16,'2023旬別'!Z16,'2022旬別'!Z16,'2021旬別'!Z16,'2020旬別'!Z16)</f>
        <v>330315.59999999998</v>
      </c>
      <c r="AB16" s="2107">
        <f>AVERAGE('2024旬別'!AB16,'2023旬別'!AA16,'2022旬別'!AA16,'2021旬別'!AA16,'2020旬別'!AA16)</f>
        <v>329882.8</v>
      </c>
      <c r="AC16" s="2110">
        <f>AVERAGE('2024旬別'!AC16,'2023旬別'!AB16,'2022旬別'!AB16,'2021旬別'!AB16,'2020旬別'!AB16)</f>
        <v>356355</v>
      </c>
      <c r="AD16" s="2106">
        <f>AVERAGE('2024旬別'!AD16,'2023旬別'!AC16,'2022旬別'!AC16,'2021旬別'!AC16,'2020旬別'!AC16)</f>
        <v>353719.75</v>
      </c>
      <c r="AE16" s="2109">
        <f>AVERAGE('2024旬別'!AE16,'2023旬別'!AD16,'2022旬別'!AD16,'2021旬別'!AD16,'2020旬別'!AD16)</f>
        <v>346661.2</v>
      </c>
      <c r="AF16" s="2110">
        <f>AVERAGE('2024旬別'!AF16,'2023旬別'!AE16,'2022旬別'!AE16,'2021旬別'!AE16,'2020旬別'!AE16)</f>
        <v>373482.4</v>
      </c>
      <c r="AG16" s="2106">
        <f>AVERAGE('2024旬別'!AG16,'2023旬別'!AF16,'2022旬別'!AF16,'2021旬別'!AF16,'2020旬別'!AF16)</f>
        <v>384070.40000000002</v>
      </c>
      <c r="AH16" s="2109">
        <f>AVERAGE('2024旬別'!AH16,'2023旬別'!AG16,'2022旬別'!AG16,'2021旬別'!AG16,'2020旬別'!AG16)</f>
        <v>319299.40000000002</v>
      </c>
      <c r="AI16" s="2105">
        <f>AVERAGE('2024旬別'!AI16,'2023旬別'!AH16,'2022旬別'!AH16,'2021旬別'!AH16,'2020旬別'!AH16)</f>
        <v>326808.8</v>
      </c>
      <c r="AJ16" s="2106">
        <f>AVERAGE('2024旬別'!AJ16,'2023旬別'!AI16,'2022旬別'!AI16,'2021旬別'!AI16,'2020旬別'!AI16)</f>
        <v>328677.8</v>
      </c>
      <c r="AK16" s="2109">
        <f>AVERAGE('2024旬別'!AK16,'2023旬別'!AJ16,'2022旬別'!AJ16,'2021旬別'!AJ16,'2020旬別'!AJ16)</f>
        <v>325746.59999999998</v>
      </c>
      <c r="AL16" s="2105">
        <f>AVERAGE('2024旬別'!AL16,'2023旬別'!AK16,'2022旬別'!AK16,'2021旬別'!AK16,'2020旬別'!AK16)</f>
        <v>332705.2</v>
      </c>
      <c r="AM16" s="2115">
        <f>AVERAGE('2024旬別'!AM16,'2023旬別'!AL16,'2022旬別'!AL16,'2021旬別'!AL16,'2020旬別'!AL16)</f>
        <v>404378.4</v>
      </c>
    </row>
    <row r="17" spans="2:47" ht="14.25" customHeight="1" x14ac:dyDescent="0.15">
      <c r="B17" s="186" t="s">
        <v>112</v>
      </c>
      <c r="C17" s="2000" t="s">
        <v>96</v>
      </c>
      <c r="D17" s="2116">
        <f>AVERAGE('2024旬別'!D17,'2023旬別'!C17,'2022旬別'!C17,'2021旬別'!C17,'2020旬別'!C17)</f>
        <v>131</v>
      </c>
      <c r="E17" s="2117">
        <f>AVERAGE('2024旬別'!E17,'2023旬別'!D17,'2022旬別'!D17,'2021旬別'!D17,'2020旬別'!D17)</f>
        <v>121.4</v>
      </c>
      <c r="F17" s="2118">
        <f>AVERAGE('2024旬別'!F17,'2023旬別'!E17,'2022旬別'!E17,'2021旬別'!E17,'2020旬別'!E17)</f>
        <v>114.6</v>
      </c>
      <c r="G17" s="2121">
        <f>AVERAGE('2024旬別'!G17,'2023旬別'!F17,'2022旬別'!F17,'2021旬別'!F17,'2020旬別'!F17)</f>
        <v>118.6</v>
      </c>
      <c r="H17" s="2145">
        <f>AVERAGE('2024旬別'!H17,'2023旬別'!G17,'2022旬別'!G17,'2021旬別'!G17,'2020旬別'!G17)</f>
        <v>125.8</v>
      </c>
      <c r="I17" s="2120">
        <f>AVERAGE('2024旬別'!I17,'2023旬別'!H17,'2022旬別'!H17,'2021旬別'!H17,'2020旬別'!H17)</f>
        <v>133.80000000000001</v>
      </c>
      <c r="J17" s="2121">
        <f>AVERAGE('2024旬別'!J17,'2023旬別'!I17,'2022旬別'!I17,'2021旬別'!I17,'2020旬別'!I17)</f>
        <v>157.19999999999999</v>
      </c>
      <c r="K17" s="2117">
        <f>AVERAGE('2024旬別'!K17,'2023旬別'!J17,'2022旬別'!J17,'2021旬別'!J17,'2020旬別'!J17)</f>
        <v>173.6</v>
      </c>
      <c r="L17" s="2118">
        <f>AVERAGE('2024旬別'!L17,'2023旬別'!K17,'2022旬別'!K17,'2021旬別'!K17,'2020旬別'!K17)</f>
        <v>176.4</v>
      </c>
      <c r="M17" s="2121">
        <f>AVERAGE('2024旬別'!M17,'2023旬別'!L17,'2022旬別'!L17,'2021旬別'!L17,'2020旬別'!L17)</f>
        <v>174</v>
      </c>
      <c r="N17" s="2117">
        <f>AVERAGE('2024旬別'!N17,'2023旬別'!M17,'2022旬別'!M17,'2021旬別'!M17,'2020旬別'!M17)</f>
        <v>179.4</v>
      </c>
      <c r="O17" s="2118">
        <f>AVERAGE('2024旬別'!O17,'2023旬別'!N17,'2022旬別'!N17,'2021旬別'!N17,'2020旬別'!N17)</f>
        <v>182.8</v>
      </c>
      <c r="P17" s="2121">
        <f>AVERAGE('2024旬別'!P17,'2023旬別'!O17,'2022旬別'!O17,'2021旬別'!O17,'2020旬別'!O17)</f>
        <v>180.8</v>
      </c>
      <c r="Q17" s="2117">
        <f>AVERAGE('2024旬別'!Q17,'2023旬別'!P17,'2022旬別'!P17,'2021旬別'!P17,'2020旬別'!P17)</f>
        <v>155</v>
      </c>
      <c r="R17" s="2123">
        <f>AVERAGE('2024旬別'!R17,'2023旬別'!Q17,'2022旬別'!Q17,'2021旬別'!Q17,'2020旬別'!Q17)</f>
        <v>147.19999999999999</v>
      </c>
      <c r="S17" s="2121">
        <f>AVERAGE('2024旬別'!S17,'2023旬別'!R17,'2022旬別'!R17,'2021旬別'!R17,'2020旬別'!R17)</f>
        <v>158</v>
      </c>
      <c r="T17" s="2117">
        <f>AVERAGE('2024旬別'!T17,'2023旬別'!S17,'2022旬別'!S17,'2021旬別'!S17,'2020旬別'!S17)</f>
        <v>162.80000000000001</v>
      </c>
      <c r="U17" s="2118">
        <f>AVERAGE('2024旬別'!U17,'2023旬別'!T17,'2022旬別'!T17,'2021旬別'!T17,'2020旬別'!T17)</f>
        <v>171.6</v>
      </c>
      <c r="V17" s="2119">
        <f>AVERAGE('2024旬別'!V17,'2023旬別'!U17,'2022旬別'!U17,'2021旬別'!U17,'2020旬別'!U17)</f>
        <v>169</v>
      </c>
      <c r="W17" s="2117">
        <f>AVERAGE('2024旬別'!W17,'2023旬別'!V17,'2022旬別'!V17,'2021旬別'!V17,'2020旬別'!V17)</f>
        <v>173.8</v>
      </c>
      <c r="X17" s="2123">
        <f>AVERAGE('2024旬別'!X17,'2023旬別'!W17,'2022旬別'!W17,'2021旬別'!W17,'2020旬別'!W17)</f>
        <v>179.4</v>
      </c>
      <c r="Y17" s="2119">
        <f>AVERAGE('2024旬別'!Y17,'2023旬別'!X17,'2022旬別'!X17,'2021旬別'!X17,'2020旬別'!X17)</f>
        <v>147.6</v>
      </c>
      <c r="Z17" s="2122">
        <f>AVERAGE('2024旬別'!Z17,'2023旬別'!Y17,'2022旬別'!Y17,'2021旬別'!Y17,'2020旬別'!Y17)</f>
        <v>135.6</v>
      </c>
      <c r="AA17" s="2118">
        <f>AVERAGE('2024旬別'!AA17,'2023旬別'!Z17,'2022旬別'!Z17,'2021旬別'!Z17,'2020旬別'!Z17)</f>
        <v>139.6</v>
      </c>
      <c r="AB17" s="2119">
        <f>AVERAGE('2024旬別'!AB17,'2023旬別'!AA17,'2022旬別'!AA17,'2021旬別'!AA17,'2020旬別'!AA17)</f>
        <v>160</v>
      </c>
      <c r="AC17" s="2122">
        <f>AVERAGE('2024旬別'!AC17,'2023旬別'!AB17,'2022旬別'!AB17,'2021旬別'!AB17,'2020旬別'!AB17)</f>
        <v>170.4</v>
      </c>
      <c r="AD17" s="2118">
        <f>AVERAGE('2024旬別'!AD17,'2023旬別'!AC17,'2022旬別'!AC17,'2021旬別'!AC17,'2020旬別'!AC17)</f>
        <v>139.19999999999999</v>
      </c>
      <c r="AE17" s="2121">
        <f>AVERAGE('2024旬別'!AE17,'2023旬別'!AD17,'2022旬別'!AD17,'2021旬別'!AD17,'2020旬別'!AD17)</f>
        <v>143.4</v>
      </c>
      <c r="AF17" s="2122">
        <f>AVERAGE('2024旬別'!AF17,'2023旬別'!AE17,'2022旬別'!AE17,'2021旬別'!AE17,'2020旬別'!AE17)</f>
        <v>142.80000000000001</v>
      </c>
      <c r="AG17" s="2118">
        <f>AVERAGE('2024旬別'!AG17,'2023旬別'!AF17,'2022旬別'!AF17,'2021旬別'!AF17,'2020旬別'!AF17)</f>
        <v>138.6</v>
      </c>
      <c r="AH17" s="2121">
        <f>AVERAGE('2024旬別'!AH17,'2023旬別'!AG17,'2022旬別'!AG17,'2021旬別'!AG17,'2020旬別'!AG17)</f>
        <v>134</v>
      </c>
      <c r="AI17" s="2117">
        <f>AVERAGE('2024旬別'!AI17,'2023旬別'!AH17,'2022旬別'!AH17,'2021旬別'!AH17,'2020旬別'!AH17)</f>
        <v>141.19999999999999</v>
      </c>
      <c r="AJ17" s="2118">
        <f>AVERAGE('2024旬別'!AJ17,'2023旬別'!AI17,'2022旬別'!AI17,'2021旬別'!AI17,'2020旬別'!AI17)</f>
        <v>133.80000000000001</v>
      </c>
      <c r="AK17" s="2121">
        <f>AVERAGE('2024旬別'!AK17,'2023旬別'!AJ17,'2022旬別'!AJ17,'2021旬別'!AJ17,'2020旬別'!AJ17)</f>
        <v>122.6</v>
      </c>
      <c r="AL17" s="2117">
        <f>AVERAGE('2024旬別'!AL17,'2023旬別'!AK17,'2022旬別'!AK17,'2021旬別'!AK17,'2020旬別'!AK17)</f>
        <v>125.8</v>
      </c>
      <c r="AM17" s="2125">
        <f>AVERAGE('2024旬別'!AM17,'2023旬別'!AL17,'2022旬別'!AL17,'2021旬別'!AL17,'2020旬別'!AL17)</f>
        <v>144</v>
      </c>
    </row>
    <row r="18" spans="2:47" ht="14.25" customHeight="1" x14ac:dyDescent="0.15">
      <c r="B18" s="182" t="s">
        <v>18</v>
      </c>
      <c r="C18" s="1997" t="s">
        <v>93</v>
      </c>
      <c r="D18" s="2093">
        <f>AVERAGE('2024旬別'!D18,'2023旬別'!C18,'2022旬別'!C18,'2021旬別'!C18,'2020旬別'!C18)</f>
        <v>115.2</v>
      </c>
      <c r="E18" s="2094">
        <f>AVERAGE('2024旬別'!E18,'2023旬別'!D18,'2022旬別'!D18,'2021旬別'!D18,'2020旬別'!D18)</f>
        <v>194.8</v>
      </c>
      <c r="F18" s="2095">
        <f>AVERAGE('2024旬別'!F18,'2023旬別'!E18,'2022旬別'!E18,'2021旬別'!E18,'2020旬別'!E18)</f>
        <v>233.6</v>
      </c>
      <c r="G18" s="2098">
        <f>AVERAGE('2024旬別'!G18,'2023旬別'!F18,'2022旬別'!F18,'2021旬別'!F18,'2020旬別'!F18)</f>
        <v>238.4</v>
      </c>
      <c r="H18" s="2201">
        <f>AVERAGE('2024旬別'!H18,'2023旬別'!G18,'2022旬別'!G18,'2021旬別'!G18,'2020旬別'!G18)</f>
        <v>194.8</v>
      </c>
      <c r="I18" s="2134">
        <f>AVERAGE('2024旬別'!I18,'2023旬別'!H18,'2022旬別'!H18,'2021旬別'!H18,'2020旬別'!H18)</f>
        <v>155.4</v>
      </c>
      <c r="J18" s="2098">
        <f>AVERAGE('2024旬別'!J18,'2023旬別'!I18,'2022旬別'!I18,'2021旬別'!I18,'2020旬別'!I18)</f>
        <v>180.4</v>
      </c>
      <c r="K18" s="2094">
        <f>AVERAGE('2024旬別'!K18,'2023旬別'!J18,'2022旬別'!J18,'2021旬別'!J18,'2020旬別'!J18)</f>
        <v>168.2</v>
      </c>
      <c r="L18" s="2095">
        <f>AVERAGE('2024旬別'!L18,'2023旬別'!K18,'2022旬別'!K18,'2021旬別'!K18,'2020旬別'!K18)</f>
        <v>163.19999999999999</v>
      </c>
      <c r="M18" s="2098">
        <f>AVERAGE('2024旬別'!M18,'2023旬別'!L18,'2022旬別'!L18,'2021旬別'!L18,'2020旬別'!L18)</f>
        <v>161.80000000000001</v>
      </c>
      <c r="N18" s="2094">
        <f>AVERAGE('2024旬別'!N18,'2023旬別'!M18,'2022旬別'!M18,'2021旬別'!M18,'2020旬別'!M18)</f>
        <v>184.8</v>
      </c>
      <c r="O18" s="2095">
        <f>AVERAGE('2024旬別'!O18,'2023旬別'!N18,'2022旬別'!N18,'2021旬別'!N18,'2020旬別'!N18)</f>
        <v>182.2</v>
      </c>
      <c r="P18" s="2098">
        <f>AVERAGE('2024旬別'!P18,'2023旬別'!O18,'2022旬別'!O18,'2021旬別'!O18,'2020旬別'!O18)</f>
        <v>163.80000000000001</v>
      </c>
      <c r="Q18" s="2094">
        <f>AVERAGE('2024旬別'!Q18,'2023旬別'!P18,'2022旬別'!P18,'2021旬別'!P18,'2020旬別'!P18)</f>
        <v>170.6</v>
      </c>
      <c r="R18" s="2100">
        <f>AVERAGE('2024旬別'!R18,'2023旬別'!Q18,'2022旬別'!Q18,'2021旬別'!Q18,'2020旬別'!Q18)</f>
        <v>154.6</v>
      </c>
      <c r="S18" s="2098">
        <f>AVERAGE('2024旬別'!S18,'2023旬別'!R18,'2022旬別'!R18,'2021旬別'!R18,'2020旬別'!R18)</f>
        <v>151.6</v>
      </c>
      <c r="T18" s="2094">
        <f>AVERAGE('2024旬別'!T18,'2023旬別'!S18,'2022旬別'!S18,'2021旬別'!S18,'2020旬別'!S18)</f>
        <v>123.8</v>
      </c>
      <c r="U18" s="2095">
        <f>AVERAGE('2024旬別'!U18,'2023旬別'!T18,'2022旬別'!T18,'2021旬別'!T18,'2020旬別'!T18)</f>
        <v>122</v>
      </c>
      <c r="V18" s="2096">
        <f>AVERAGE('2024旬別'!V18,'2023旬別'!U18,'2022旬別'!U18,'2021旬別'!U18,'2020旬別'!U18)</f>
        <v>106.2</v>
      </c>
      <c r="W18" s="2094">
        <f>AVERAGE('2024旬別'!W18,'2023旬別'!V18,'2022旬別'!V18,'2021旬別'!V18,'2020旬別'!V18)</f>
        <v>105</v>
      </c>
      <c r="X18" s="2102">
        <f>AVERAGE('2024旬別'!X18,'2023旬別'!W18,'2022旬別'!W18,'2021旬別'!W18,'2020旬別'!W18)</f>
        <v>108.6</v>
      </c>
      <c r="Y18" s="2096">
        <f>AVERAGE('2024旬別'!Y18,'2023旬別'!X18,'2022旬別'!X18,'2021旬別'!X18,'2020旬別'!X18)</f>
        <v>98.6</v>
      </c>
      <c r="Z18" s="2099">
        <f>AVERAGE('2024旬別'!Z18,'2023旬別'!Y18,'2022旬別'!Y18,'2021旬別'!Y18,'2020旬別'!Y18)</f>
        <v>65.400000000000006</v>
      </c>
      <c r="AA18" s="2095">
        <f>AVERAGE('2024旬別'!AA18,'2023旬別'!Z18,'2022旬別'!Z18,'2021旬別'!Z18,'2020旬別'!Z18)</f>
        <v>120.2</v>
      </c>
      <c r="AB18" s="2096">
        <f>AVERAGE('2024旬別'!AB18,'2023旬別'!AA18,'2022旬別'!AA18,'2021旬別'!AA18,'2020旬別'!AA18)</f>
        <v>135.6</v>
      </c>
      <c r="AC18" s="2099">
        <f>AVERAGE('2024旬別'!AC18,'2023旬別'!AB18,'2022旬別'!AB18,'2021旬別'!AB18,'2020旬別'!AB18)</f>
        <v>150</v>
      </c>
      <c r="AD18" s="2095">
        <f>AVERAGE('2024旬別'!AD18,'2023旬別'!AC18,'2022旬別'!AC18,'2021旬別'!AC18,'2020旬別'!AC18)</f>
        <v>166</v>
      </c>
      <c r="AE18" s="2098">
        <f>AVERAGE('2024旬別'!AE18,'2023旬別'!AD18,'2022旬別'!AD18,'2021旬別'!AD18,'2020旬別'!AD18)</f>
        <v>197</v>
      </c>
      <c r="AF18" s="2099">
        <f>AVERAGE('2024旬別'!AF18,'2023旬別'!AE18,'2022旬別'!AE18,'2021旬別'!AE18,'2020旬別'!AE18)</f>
        <v>219.6</v>
      </c>
      <c r="AG18" s="2095">
        <f>AVERAGE('2024旬別'!AG18,'2023旬別'!AF18,'2022旬別'!AF18,'2021旬別'!AF18,'2020旬別'!AF18)</f>
        <v>257</v>
      </c>
      <c r="AH18" s="2098">
        <f>AVERAGE('2024旬別'!AH18,'2023旬別'!AG18,'2022旬別'!AG18,'2021旬別'!AG18,'2020旬別'!AG18)</f>
        <v>281.8</v>
      </c>
      <c r="AI18" s="2094">
        <f>AVERAGE('2024旬別'!AI18,'2023旬別'!AH18,'2022旬別'!AH18,'2021旬別'!AH18,'2020旬別'!AH18)</f>
        <v>268.2</v>
      </c>
      <c r="AJ18" s="2095">
        <f>AVERAGE('2024旬別'!AJ18,'2023旬別'!AI18,'2022旬別'!AI18,'2021旬別'!AI18,'2020旬別'!AI18)</f>
        <v>260.60000000000002</v>
      </c>
      <c r="AK18" s="2098">
        <f>AVERAGE('2024旬別'!AK18,'2023旬別'!AJ18,'2022旬別'!AJ18,'2021旬別'!AJ18,'2020旬別'!AJ18)</f>
        <v>289</v>
      </c>
      <c r="AL18" s="2094">
        <f>AVERAGE('2024旬別'!AL18,'2023旬別'!AK18,'2022旬別'!AK18,'2021旬別'!AK18,'2020旬別'!AK18)</f>
        <v>287.60000000000002</v>
      </c>
      <c r="AM18" s="2103">
        <f>AVERAGE('2024旬別'!AM18,'2023旬別'!AL18,'2022旬別'!AL18,'2021旬別'!AL18,'2020旬別'!AL18)</f>
        <v>385.2</v>
      </c>
    </row>
    <row r="19" spans="2:47" ht="14.25" customHeight="1" x14ac:dyDescent="0.15">
      <c r="B19" s="184" t="s">
        <v>113</v>
      </c>
      <c r="C19" s="1998" t="s">
        <v>94</v>
      </c>
      <c r="D19" s="2104">
        <f>AVERAGE('2024旬別'!D19,'2023旬別'!C19,'2022旬別'!C19,'2021旬別'!C19,'2020旬別'!C19)</f>
        <v>36923.800000000003</v>
      </c>
      <c r="E19" s="2105">
        <f>AVERAGE('2024旬別'!E19,'2023旬別'!D19,'2022旬別'!D19,'2021旬別'!D19,'2020旬別'!D19)</f>
        <v>68569.399999999994</v>
      </c>
      <c r="F19" s="2106">
        <f>AVERAGE('2024旬別'!F19,'2023旬別'!E19,'2022旬別'!E19,'2021旬別'!E19,'2020旬別'!E19)</f>
        <v>79476.399999999994</v>
      </c>
      <c r="G19" s="2109">
        <f>AVERAGE('2024旬別'!G19,'2023旬別'!F19,'2022旬別'!F19,'2021旬別'!F19,'2020旬別'!F19)</f>
        <v>78755</v>
      </c>
      <c r="H19" s="2220">
        <f>AVERAGE('2024旬別'!H19,'2023旬別'!G19,'2022旬別'!G19,'2021旬別'!G19,'2020旬別'!G19)</f>
        <v>63832.2</v>
      </c>
      <c r="I19" s="2129">
        <f>AVERAGE('2024旬別'!I19,'2023旬別'!H19,'2022旬別'!H19,'2021旬別'!H19,'2020旬別'!H19)</f>
        <v>51048.2</v>
      </c>
      <c r="J19" s="2109">
        <f>AVERAGE('2024旬別'!J19,'2023旬別'!I19,'2022旬別'!I19,'2021旬別'!I19,'2020旬別'!I19)</f>
        <v>60682.400000000001</v>
      </c>
      <c r="K19" s="2105">
        <f>AVERAGE('2024旬別'!K19,'2023旬別'!J19,'2022旬別'!J19,'2021旬別'!J19,'2020旬別'!J19)</f>
        <v>59122.400000000001</v>
      </c>
      <c r="L19" s="2106">
        <f>AVERAGE('2024旬別'!L19,'2023旬別'!K19,'2022旬別'!K19,'2021旬別'!K19,'2020旬別'!K19)</f>
        <v>55184.2</v>
      </c>
      <c r="M19" s="2109">
        <f>AVERAGE('2024旬別'!M19,'2023旬別'!L19,'2022旬別'!L19,'2021旬別'!L19,'2020旬別'!L19)</f>
        <v>58970.2</v>
      </c>
      <c r="N19" s="2105">
        <f>AVERAGE('2024旬別'!N19,'2023旬別'!M19,'2022旬別'!M19,'2021旬別'!M19,'2020旬別'!M19)</f>
        <v>71515.399999999994</v>
      </c>
      <c r="O19" s="2106">
        <f>AVERAGE('2024旬別'!O19,'2023旬別'!N19,'2022旬別'!N19,'2021旬別'!N19,'2020旬別'!N19)</f>
        <v>62839</v>
      </c>
      <c r="P19" s="2109">
        <f>AVERAGE('2024旬別'!P19,'2023旬別'!O19,'2022旬別'!O19,'2021旬別'!O19,'2020旬別'!O19)</f>
        <v>60413.599999999999</v>
      </c>
      <c r="Q19" s="2105">
        <f>AVERAGE('2024旬別'!Q19,'2023旬別'!P19,'2022旬別'!P19,'2021旬別'!P19,'2020旬別'!P19)</f>
        <v>62738.400000000001</v>
      </c>
      <c r="R19" s="2112">
        <f>AVERAGE('2024旬別'!R19,'2023旬別'!Q19,'2022旬別'!Q19,'2021旬別'!Q19,'2020旬別'!Q19)</f>
        <v>61201.4</v>
      </c>
      <c r="S19" s="2109">
        <f>AVERAGE('2024旬別'!S19,'2023旬別'!R19,'2022旬別'!R19,'2021旬別'!R19,'2020旬別'!R19)</f>
        <v>63860.2</v>
      </c>
      <c r="T19" s="2105">
        <f>AVERAGE('2024旬別'!T19,'2023旬別'!S19,'2022旬別'!S19,'2021旬別'!S19,'2020旬別'!S19)</f>
        <v>53332.2</v>
      </c>
      <c r="U19" s="2106">
        <f>AVERAGE('2024旬別'!U19,'2023旬別'!T19,'2022旬別'!T19,'2021旬別'!T19,'2020旬別'!T19)</f>
        <v>51284</v>
      </c>
      <c r="V19" s="2107">
        <f>AVERAGE('2024旬別'!V19,'2023旬別'!U19,'2022旬別'!U19,'2021旬別'!U19,'2020旬別'!U19)</f>
        <v>43774.2</v>
      </c>
      <c r="W19" s="2105">
        <f>AVERAGE('2024旬別'!W19,'2023旬別'!V19,'2022旬別'!V19,'2021旬別'!V19,'2020旬別'!V19)</f>
        <v>41739.199999999997</v>
      </c>
      <c r="X19" s="2114">
        <f>AVERAGE('2024旬別'!X19,'2023旬別'!W19,'2022旬別'!W19,'2021旬別'!W19,'2020旬別'!W19)</f>
        <v>40229</v>
      </c>
      <c r="Y19" s="2107">
        <f>AVERAGE('2024旬別'!Y19,'2023旬別'!X19,'2022旬別'!X19,'2021旬別'!X19,'2020旬別'!X19)</f>
        <v>36306.199999999997</v>
      </c>
      <c r="Z19" s="2110">
        <f>AVERAGE('2024旬別'!Z19,'2023旬別'!Y19,'2022旬別'!Y19,'2021旬別'!Y19,'2020旬別'!Y19)</f>
        <v>29799.8</v>
      </c>
      <c r="AA19" s="2106">
        <f>AVERAGE('2024旬別'!AA19,'2023旬別'!Z19,'2022旬別'!Z19,'2021旬別'!Z19,'2020旬別'!Z19)</f>
        <v>44943.4</v>
      </c>
      <c r="AB19" s="2107">
        <f>AVERAGE('2024旬別'!AB19,'2023旬別'!AA19,'2022旬別'!AA19,'2021旬別'!AA19,'2020旬別'!AA19)</f>
        <v>51439.6</v>
      </c>
      <c r="AC19" s="2110">
        <f>AVERAGE('2024旬別'!AC19,'2023旬別'!AB19,'2022旬別'!AB19,'2021旬別'!AB19,'2020旬別'!AB19)</f>
        <v>54746.6</v>
      </c>
      <c r="AD19" s="2106">
        <f>AVERAGE('2024旬別'!AD19,'2023旬別'!AC19,'2022旬別'!AC19,'2021旬別'!AC19,'2020旬別'!AC19)</f>
        <v>59614.400000000001</v>
      </c>
      <c r="AE19" s="2109">
        <f>AVERAGE('2024旬別'!AE19,'2023旬別'!AD19,'2022旬別'!AD19,'2021旬別'!AD19,'2020旬別'!AD19)</f>
        <v>66755.600000000006</v>
      </c>
      <c r="AF19" s="2110">
        <f>AVERAGE('2024旬別'!AF19,'2023旬別'!AE19,'2022旬別'!AE19,'2021旬別'!AE19,'2020旬別'!AE19)</f>
        <v>70953</v>
      </c>
      <c r="AG19" s="2106">
        <f>AVERAGE('2024旬別'!AG19,'2023旬別'!AF19,'2022旬別'!AF19,'2021旬別'!AF19,'2020旬別'!AF19)</f>
        <v>78307.399999999994</v>
      </c>
      <c r="AH19" s="2109">
        <f>AVERAGE('2024旬別'!AH19,'2023旬別'!AG19,'2022旬別'!AG19,'2021旬別'!AG19,'2020旬別'!AG19)</f>
        <v>74067.8</v>
      </c>
      <c r="AI19" s="2105">
        <f>AVERAGE('2024旬別'!AI19,'2023旬別'!AH19,'2022旬別'!AH19,'2021旬別'!AH19,'2020旬別'!AH19)</f>
        <v>72938.600000000006</v>
      </c>
      <c r="AJ19" s="2106">
        <f>AVERAGE('2024旬別'!AJ19,'2023旬別'!AI19,'2022旬別'!AI19,'2021旬別'!AI19,'2020旬別'!AI19)</f>
        <v>71519.199999999997</v>
      </c>
      <c r="AK19" s="2109">
        <f>AVERAGE('2024旬別'!AK19,'2023旬別'!AJ19,'2022旬別'!AJ19,'2021旬別'!AJ19,'2020旬別'!AJ19)</f>
        <v>81667.600000000006</v>
      </c>
      <c r="AL19" s="2105">
        <f>AVERAGE('2024旬別'!AL19,'2023旬別'!AK19,'2022旬別'!AK19,'2021旬別'!AK19,'2020旬別'!AK19)</f>
        <v>94338.6</v>
      </c>
      <c r="AM19" s="2115">
        <f>AVERAGE('2024旬別'!AM19,'2023旬別'!AL19,'2022旬別'!AL19,'2021旬別'!AL19,'2020旬別'!AL19)</f>
        <v>146023.79999999999</v>
      </c>
    </row>
    <row r="20" spans="2:47" ht="14.25" customHeight="1" x14ac:dyDescent="0.15">
      <c r="B20" s="186" t="s">
        <v>113</v>
      </c>
      <c r="C20" s="2000" t="s">
        <v>96</v>
      </c>
      <c r="D20" s="2116">
        <f>AVERAGE('2024旬別'!D20,'2023旬別'!C20,'2022旬別'!C20,'2021旬別'!C20,'2020旬別'!C20)</f>
        <v>347</v>
      </c>
      <c r="E20" s="2117">
        <f>AVERAGE('2024旬別'!E20,'2023旬別'!D20,'2022旬別'!D20,'2021旬別'!D20,'2020旬別'!D20)</f>
        <v>358</v>
      </c>
      <c r="F20" s="2118">
        <f>AVERAGE('2024旬別'!F20,'2023旬別'!E20,'2022旬別'!E20,'2021旬別'!E20,'2020旬別'!E20)</f>
        <v>347.4</v>
      </c>
      <c r="G20" s="2121">
        <f>AVERAGE('2024旬別'!G20,'2023旬別'!F20,'2022旬別'!F20,'2021旬別'!F20,'2020旬別'!F20)</f>
        <v>340.2</v>
      </c>
      <c r="H20" s="2145">
        <f>AVERAGE('2024旬別'!H20,'2023旬別'!G20,'2022旬別'!G20,'2021旬別'!G20,'2020旬別'!G20)</f>
        <v>355.4</v>
      </c>
      <c r="I20" s="2120">
        <f>AVERAGE('2024旬別'!I20,'2023旬別'!H20,'2022旬別'!H20,'2021旬別'!H20,'2020旬別'!H20)</f>
        <v>370.2</v>
      </c>
      <c r="J20" s="2121">
        <f>AVERAGE('2024旬別'!J20,'2023旬別'!I20,'2022旬別'!I20,'2021旬別'!I20,'2020旬別'!I20)</f>
        <v>359.8</v>
      </c>
      <c r="K20" s="2117">
        <f>AVERAGE('2024旬別'!K20,'2023旬別'!J20,'2022旬別'!J20,'2021旬別'!J20,'2020旬別'!J20)</f>
        <v>368.6</v>
      </c>
      <c r="L20" s="2118">
        <f>AVERAGE('2024旬別'!L20,'2023旬別'!K20,'2022旬別'!K20,'2021旬別'!K20,'2020旬別'!K20)</f>
        <v>371.6</v>
      </c>
      <c r="M20" s="2121">
        <f>AVERAGE('2024旬別'!M20,'2023旬別'!L20,'2022旬別'!L20,'2021旬別'!L20,'2020旬別'!L20)</f>
        <v>384.6</v>
      </c>
      <c r="N20" s="2117">
        <f>AVERAGE('2024旬別'!N20,'2023旬別'!M20,'2022旬別'!M20,'2021旬別'!M20,'2020旬別'!M20)</f>
        <v>403.6</v>
      </c>
      <c r="O20" s="2118">
        <f>AVERAGE('2024旬別'!O20,'2023旬別'!N20,'2022旬別'!N20,'2021旬別'!N20,'2020旬別'!N20)</f>
        <v>300.60000000000002</v>
      </c>
      <c r="P20" s="2121">
        <f>AVERAGE('2024旬別'!P20,'2023旬別'!O20,'2022旬別'!O20,'2021旬別'!O20,'2020旬別'!O20)</f>
        <v>377.4</v>
      </c>
      <c r="Q20" s="2117">
        <f>AVERAGE('2024旬別'!Q20,'2023旬別'!P20,'2022旬別'!P20,'2021旬別'!P20,'2020旬別'!P20)</f>
        <v>378.4</v>
      </c>
      <c r="R20" s="2123">
        <f>AVERAGE('2024旬別'!R20,'2023旬別'!Q20,'2022旬別'!Q20,'2021旬別'!Q20,'2020旬別'!Q20)</f>
        <v>413.4</v>
      </c>
      <c r="S20" s="2121">
        <f>AVERAGE('2024旬別'!S20,'2023旬別'!R20,'2022旬別'!R20,'2021旬別'!R20,'2020旬別'!R20)</f>
        <v>434</v>
      </c>
      <c r="T20" s="2117">
        <f>AVERAGE('2024旬別'!T20,'2023旬別'!S20,'2022旬別'!S20,'2021旬別'!S20,'2020旬別'!S20)</f>
        <v>435</v>
      </c>
      <c r="U20" s="2118">
        <f>AVERAGE('2024旬別'!U20,'2023旬別'!T20,'2022旬別'!T20,'2021旬別'!T20,'2020旬別'!T20)</f>
        <v>421.2</v>
      </c>
      <c r="V20" s="2119">
        <f>AVERAGE('2024旬別'!V20,'2023旬別'!U20,'2022旬別'!U20,'2021旬別'!U20,'2020旬別'!U20)</f>
        <v>410.6</v>
      </c>
      <c r="W20" s="2117">
        <f>AVERAGE('2024旬別'!W20,'2023旬別'!V20,'2022旬別'!V20,'2021旬別'!V20,'2020旬別'!V20)</f>
        <v>398</v>
      </c>
      <c r="X20" s="2123">
        <f>AVERAGE('2024旬別'!X20,'2023旬別'!W20,'2022旬別'!W20,'2021旬別'!W20,'2020旬別'!W20)</f>
        <v>368.6</v>
      </c>
      <c r="Y20" s="2119">
        <f>AVERAGE('2024旬別'!Y20,'2023旬別'!X20,'2022旬別'!X20,'2021旬別'!X20,'2020旬別'!X20)</f>
        <v>368.6</v>
      </c>
      <c r="Z20" s="2122">
        <f>AVERAGE('2024旬別'!Z20,'2023旬別'!Y20,'2022旬別'!Y20,'2021旬別'!Y20,'2020旬別'!Y20)</f>
        <v>414.8</v>
      </c>
      <c r="AA20" s="2118">
        <f>AVERAGE('2024旬別'!AA20,'2023旬別'!Z20,'2022旬別'!Z20,'2021旬別'!Z20,'2020旬別'!Z20)</f>
        <v>377.4</v>
      </c>
      <c r="AB20" s="2119">
        <f>AVERAGE('2024旬別'!AB20,'2023旬別'!AA20,'2022旬別'!AA20,'2021旬別'!AA20,'2020旬別'!AA20)</f>
        <v>384.6</v>
      </c>
      <c r="AC20" s="2122">
        <f>AVERAGE('2024旬別'!AC20,'2023旬別'!AB20,'2022旬別'!AB20,'2021旬別'!AB20,'2020旬別'!AB20)</f>
        <v>366</v>
      </c>
      <c r="AD20" s="2118">
        <f>AVERAGE('2024旬別'!AD20,'2023旬別'!AC20,'2022旬別'!AC20,'2021旬別'!AC20,'2020旬別'!AC20)</f>
        <v>359.4</v>
      </c>
      <c r="AE20" s="2121">
        <f>AVERAGE('2024旬別'!AE20,'2023旬別'!AD20,'2022旬別'!AD20,'2021旬別'!AD20,'2020旬別'!AD20)</f>
        <v>342</v>
      </c>
      <c r="AF20" s="2122">
        <f>AVERAGE('2024旬別'!AF20,'2023旬別'!AE20,'2022旬別'!AE20,'2021旬別'!AE20,'2020旬別'!AE20)</f>
        <v>326.39999999999998</v>
      </c>
      <c r="AG20" s="2118">
        <f>AVERAGE('2024旬別'!AG20,'2023旬別'!AF20,'2022旬別'!AF20,'2021旬別'!AF20,'2020旬別'!AF20)</f>
        <v>311.39999999999998</v>
      </c>
      <c r="AH20" s="2121">
        <f>AVERAGE('2024旬別'!AH20,'2023旬別'!AG20,'2022旬別'!AG20,'2021旬別'!AG20,'2020旬別'!AG20)</f>
        <v>272.2</v>
      </c>
      <c r="AI20" s="2117">
        <f>AVERAGE('2024旬別'!AI20,'2023旬別'!AH20,'2022旬別'!AH20,'2021旬別'!AH20,'2020旬別'!AH20)</f>
        <v>276.8</v>
      </c>
      <c r="AJ20" s="2118">
        <f>AVERAGE('2024旬別'!AJ20,'2023旬別'!AI20,'2022旬別'!AI20,'2021旬別'!AI20,'2020旬別'!AI20)</f>
        <v>275.60000000000002</v>
      </c>
      <c r="AK20" s="2121">
        <f>AVERAGE('2024旬別'!AK20,'2023旬別'!AJ20,'2022旬別'!AJ20,'2021旬別'!AJ20,'2020旬別'!AJ20)</f>
        <v>292.39999999999998</v>
      </c>
      <c r="AL20" s="2117">
        <f>AVERAGE('2024旬別'!AL20,'2023旬別'!AK20,'2022旬別'!AK20,'2021旬別'!AK20,'2020旬別'!AK20)</f>
        <v>341.2</v>
      </c>
      <c r="AM20" s="2125">
        <f>AVERAGE('2024旬別'!AM20,'2023旬別'!AL20,'2022旬別'!AL20,'2021旬別'!AL20,'2020旬別'!AL20)</f>
        <v>386</v>
      </c>
    </row>
    <row r="21" spans="2:47" ht="14.25" customHeight="1" x14ac:dyDescent="0.15">
      <c r="B21" s="182" t="s">
        <v>114</v>
      </c>
      <c r="C21" s="1997" t="s">
        <v>93</v>
      </c>
      <c r="D21" s="2093">
        <f>AVERAGE('2024旬別'!D21,'2023旬別'!C21,'2022旬別'!C21,'2021旬別'!C21,'2020旬別'!C21)</f>
        <v>3409.2</v>
      </c>
      <c r="E21" s="2094">
        <f>AVERAGE('2024旬別'!E21,'2023旬別'!D21,'2022旬別'!D21,'2021旬別'!D21,'2020旬別'!D21)</f>
        <v>5211</v>
      </c>
      <c r="F21" s="2095">
        <f>AVERAGE('2024旬別'!F21,'2023旬別'!E21,'2022旬別'!E21,'2021旬別'!E21,'2020旬別'!E21)</f>
        <v>5493.6</v>
      </c>
      <c r="G21" s="2098">
        <f>AVERAGE('2024旬別'!G21,'2023旬別'!F21,'2022旬別'!F21,'2021旬別'!F21,'2020旬別'!F21)</f>
        <v>5619.2</v>
      </c>
      <c r="H21" s="2201">
        <f>AVERAGE('2024旬別'!H21,'2023旬別'!G21,'2022旬別'!G21,'2021旬別'!G21,'2020旬別'!G21)</f>
        <v>5107.3999999999996</v>
      </c>
      <c r="I21" s="2134">
        <f>AVERAGE('2024旬別'!I21,'2023旬別'!H21,'2022旬別'!H21,'2021旬別'!H21,'2020旬別'!H21)</f>
        <v>4655.8</v>
      </c>
      <c r="J21" s="2098">
        <f>AVERAGE('2024旬別'!J21,'2023旬別'!I21,'2022旬別'!I21,'2021旬別'!I21,'2020旬別'!I21)</f>
        <v>5388</v>
      </c>
      <c r="K21" s="2094">
        <f>AVERAGE('2024旬別'!K21,'2023旬別'!J21,'2022旬別'!J21,'2021旬別'!J21,'2020旬別'!J21)</f>
        <v>5801.8</v>
      </c>
      <c r="L21" s="2095">
        <f>AVERAGE('2024旬別'!L21,'2023旬別'!K21,'2022旬別'!K21,'2021旬別'!K21,'2020旬別'!K21)</f>
        <v>6422</v>
      </c>
      <c r="M21" s="2098">
        <f>AVERAGE('2024旬別'!M21,'2023旬別'!L21,'2022旬別'!L21,'2021旬別'!L21,'2020旬別'!L21)</f>
        <v>6359.8</v>
      </c>
      <c r="N21" s="2094">
        <f>AVERAGE('2024旬別'!N21,'2023旬別'!M21,'2022旬別'!M21,'2021旬別'!M21,'2020旬別'!M21)</f>
        <v>6184.8</v>
      </c>
      <c r="O21" s="2095">
        <f>AVERAGE('2024旬別'!O21,'2023旬別'!N21,'2022旬別'!N21,'2021旬別'!N21,'2020旬別'!N21)</f>
        <v>5571.4</v>
      </c>
      <c r="P21" s="2098">
        <f>AVERAGE('2024旬別'!P21,'2023旬別'!O21,'2022旬別'!O21,'2021旬別'!O21,'2020旬別'!O21)</f>
        <v>5262.2</v>
      </c>
      <c r="Q21" s="2094">
        <f>AVERAGE('2024旬別'!Q21,'2023旬別'!P21,'2022旬別'!P21,'2021旬別'!P21,'2020旬別'!P21)</f>
        <v>5604.4</v>
      </c>
      <c r="R21" s="2100">
        <f>AVERAGE('2024旬別'!R21,'2023旬別'!Q21,'2022旬別'!Q21,'2021旬別'!Q21,'2020旬別'!Q21)</f>
        <v>6037.4</v>
      </c>
      <c r="S21" s="2098">
        <f>AVERAGE('2024旬別'!S21,'2023旬別'!R21,'2022旬別'!R21,'2021旬別'!R21,'2020旬別'!R21)</f>
        <v>5623.4</v>
      </c>
      <c r="T21" s="2094">
        <f>AVERAGE('2024旬別'!T21,'2023旬別'!S21,'2022旬別'!S21,'2021旬別'!S21,'2020旬別'!S21)</f>
        <v>5194.8</v>
      </c>
      <c r="U21" s="2095">
        <f>AVERAGE('2024旬別'!U21,'2023旬別'!T21,'2022旬別'!T21,'2021旬別'!T21,'2020旬別'!T21)</f>
        <v>4752.2</v>
      </c>
      <c r="V21" s="2096">
        <f>AVERAGE('2024旬別'!V21,'2023旬別'!U21,'2022旬別'!U21,'2021旬別'!U21,'2020旬別'!U21)</f>
        <v>5057.2</v>
      </c>
      <c r="W21" s="2094">
        <f>AVERAGE('2024旬別'!W21,'2023旬別'!V21,'2022旬別'!V21,'2021旬別'!V21,'2020旬別'!V21)</f>
        <v>5552.4</v>
      </c>
      <c r="X21" s="2102">
        <f>AVERAGE('2024旬別'!X21,'2023旬別'!W21,'2022旬別'!W21,'2021旬別'!W21,'2020旬別'!W21)</f>
        <v>5651.8</v>
      </c>
      <c r="Y21" s="2096">
        <f>AVERAGE('2024旬別'!Y21,'2023旬別'!X21,'2022旬別'!X21,'2021旬別'!X21,'2020旬別'!X21)</f>
        <v>5265</v>
      </c>
      <c r="Z21" s="2099">
        <f>AVERAGE('2024旬別'!Z21,'2023旬別'!Y21,'2022旬別'!Y21,'2021旬別'!Y21,'2020旬別'!Y21)</f>
        <v>4951.2</v>
      </c>
      <c r="AA21" s="2095">
        <f>AVERAGE('2024旬別'!AA21,'2023旬別'!Z21,'2022旬別'!Z21,'2021旬別'!Z21,'2020旬別'!Z21)</f>
        <v>6016.8</v>
      </c>
      <c r="AB21" s="2096">
        <f>AVERAGE('2024旬別'!AB21,'2023旬別'!AA21,'2022旬別'!AA21,'2021旬別'!AA21,'2020旬別'!AA21)</f>
        <v>5474.4</v>
      </c>
      <c r="AC21" s="2099">
        <f>AVERAGE('2024旬別'!AC21,'2023旬別'!AB21,'2022旬別'!AB21,'2021旬別'!AB21,'2020旬別'!AB21)</f>
        <v>5190.8</v>
      </c>
      <c r="AD21" s="2095">
        <f>AVERAGE('2024旬別'!AD21,'2023旬別'!AC21,'2022旬別'!AC21,'2021旬別'!AC21,'2020旬別'!AC21)</f>
        <v>5465</v>
      </c>
      <c r="AE21" s="2098">
        <f>AVERAGE('2024旬別'!AE21,'2023旬別'!AD21,'2022旬別'!AD21,'2021旬別'!AD21,'2020旬別'!AD21)</f>
        <v>5246.2</v>
      </c>
      <c r="AF21" s="2099">
        <f>AVERAGE('2024旬別'!AF21,'2023旬別'!AE21,'2022旬別'!AE21,'2021旬別'!AE21,'2020旬別'!AE21)</f>
        <v>5473.2</v>
      </c>
      <c r="AG21" s="2095">
        <f>AVERAGE('2024旬別'!AG21,'2023旬別'!AF21,'2022旬別'!AF21,'2021旬別'!AF21,'2020旬別'!AF21)</f>
        <v>5624.2</v>
      </c>
      <c r="AH21" s="2098">
        <f>AVERAGE('2024旬別'!AH21,'2023旬別'!AG21,'2022旬別'!AG21,'2021旬別'!AG21,'2020旬別'!AG21)</f>
        <v>4634.3999999999996</v>
      </c>
      <c r="AI21" s="2094">
        <f>AVERAGE('2024旬別'!AI21,'2023旬別'!AH21,'2022旬別'!AH21,'2021旬別'!AH21,'2020旬別'!AH21)</f>
        <v>4654.8</v>
      </c>
      <c r="AJ21" s="2095">
        <f>AVERAGE('2024旬別'!AJ21,'2023旬別'!AI21,'2022旬別'!AI21,'2021旬別'!AI21,'2020旬別'!AI21)</f>
        <v>4675</v>
      </c>
      <c r="AK21" s="2098">
        <f>AVERAGE('2024旬別'!AK21,'2023旬別'!AJ21,'2022旬別'!AJ21,'2021旬別'!AJ21,'2020旬別'!AJ21)</f>
        <v>4560.6000000000004</v>
      </c>
      <c r="AL21" s="2094">
        <f>AVERAGE('2024旬別'!AL21,'2023旬別'!AK21,'2022旬別'!AK21,'2021旬別'!AK21,'2020旬別'!AK21)</f>
        <v>4169.8</v>
      </c>
      <c r="AM21" s="2103">
        <f>AVERAGE('2024旬別'!AM21,'2023旬別'!AL21,'2022旬別'!AL21,'2021旬別'!AL21,'2020旬別'!AL21)</f>
        <v>4113.3999999999996</v>
      </c>
    </row>
    <row r="22" spans="2:47" ht="14.25" customHeight="1" x14ac:dyDescent="0.15">
      <c r="B22" s="184" t="s">
        <v>114</v>
      </c>
      <c r="C22" s="1998" t="s">
        <v>94</v>
      </c>
      <c r="D22" s="2104">
        <f>AVERAGE('2024旬別'!D22,'2023旬別'!C22,'2022旬別'!C22,'2021旬別'!C22,'2020旬別'!C22)</f>
        <v>303301.2</v>
      </c>
      <c r="E22" s="2105">
        <f>AVERAGE('2024旬別'!E22,'2023旬別'!D22,'2022旬別'!D22,'2021旬別'!D22,'2020旬別'!D22)</f>
        <v>420598</v>
      </c>
      <c r="F22" s="2106">
        <f>AVERAGE('2024旬別'!F22,'2023旬別'!E22,'2022旬別'!E22,'2021旬別'!E22,'2020旬別'!E22)</f>
        <v>453254.6</v>
      </c>
      <c r="G22" s="2109">
        <f>AVERAGE('2024旬別'!G22,'2023旬別'!F22,'2022旬別'!F22,'2021旬別'!F22,'2020旬別'!F22)</f>
        <v>440828</v>
      </c>
      <c r="H22" s="2220">
        <f>AVERAGE('2024旬別'!H22,'2023旬別'!G22,'2022旬別'!G22,'2021旬別'!G22,'2020旬別'!G22)</f>
        <v>413061.8</v>
      </c>
      <c r="I22" s="2129">
        <f>AVERAGE('2024旬別'!I22,'2023旬別'!H22,'2022旬別'!H22,'2021旬別'!H22,'2020旬別'!H22)</f>
        <v>360309.8</v>
      </c>
      <c r="J22" s="2109">
        <f>AVERAGE('2024旬別'!J22,'2023旬別'!I22,'2022旬別'!I22,'2021旬別'!I22,'2020旬別'!I22)</f>
        <v>464793</v>
      </c>
      <c r="K22" s="2105">
        <f>AVERAGE('2024旬別'!K22,'2023旬別'!J22,'2022旬別'!J22,'2021旬別'!J22,'2020旬別'!J22)</f>
        <v>511025</v>
      </c>
      <c r="L22" s="2106">
        <f>AVERAGE('2024旬別'!L22,'2023旬別'!K22,'2022旬別'!K22,'2021旬別'!K22,'2020旬別'!K22)</f>
        <v>644117.80000000005</v>
      </c>
      <c r="M22" s="2109">
        <f>AVERAGE('2024旬別'!M22,'2023旬別'!L22,'2022旬別'!L22,'2021旬別'!L22,'2020旬別'!L22)</f>
        <v>649783.80000000005</v>
      </c>
      <c r="N22" s="2105">
        <f>AVERAGE('2024旬別'!N22,'2023旬別'!M22,'2022旬別'!M22,'2021旬別'!M22,'2020旬別'!M22)</f>
        <v>732655</v>
      </c>
      <c r="O22" s="2106">
        <f>AVERAGE('2024旬別'!O22,'2023旬別'!N22,'2022旬別'!N22,'2021旬別'!N22,'2020旬別'!N22)</f>
        <v>642016.6</v>
      </c>
      <c r="P22" s="2109">
        <f>AVERAGE('2024旬別'!P22,'2023旬別'!O22,'2022旬別'!O22,'2021旬別'!O22,'2020旬別'!O22)</f>
        <v>621448.6</v>
      </c>
      <c r="Q22" s="2105">
        <f>AVERAGE('2024旬別'!Q22,'2023旬別'!P22,'2022旬別'!P22,'2021旬別'!P22,'2020旬別'!P22)</f>
        <v>604148.4</v>
      </c>
      <c r="R22" s="2112">
        <f>AVERAGE('2024旬別'!R22,'2023旬別'!Q22,'2022旬別'!Q22,'2021旬別'!Q22,'2020旬別'!Q22)</f>
        <v>579268.19999999995</v>
      </c>
      <c r="S22" s="2109">
        <f>AVERAGE('2024旬別'!S22,'2023旬別'!R22,'2022旬別'!R22,'2021旬別'!R22,'2020旬別'!R22)</f>
        <v>500987.8</v>
      </c>
      <c r="T22" s="2105">
        <f>AVERAGE('2024旬別'!T22,'2023旬別'!S22,'2022旬別'!S22,'2021旬別'!S22,'2020旬別'!S22)</f>
        <v>449949.8</v>
      </c>
      <c r="U22" s="2106">
        <f>AVERAGE('2024旬別'!U22,'2023旬別'!T22,'2022旬別'!T22,'2021旬別'!T22,'2020旬別'!T22)</f>
        <v>412099</v>
      </c>
      <c r="V22" s="2107">
        <f>AVERAGE('2024旬別'!V22,'2023旬別'!U22,'2022旬別'!U22,'2021旬別'!U22,'2020旬別'!U22)</f>
        <v>429557.8</v>
      </c>
      <c r="W22" s="2105">
        <f>AVERAGE('2024旬別'!W22,'2023旬別'!V22,'2022旬別'!V22,'2021旬別'!V22,'2020旬別'!V22)</f>
        <v>450153.8</v>
      </c>
      <c r="X22" s="2114">
        <f>AVERAGE('2024旬別'!X22,'2023旬別'!W22,'2022旬別'!W22,'2021旬別'!W22,'2020旬別'!W22)</f>
        <v>490762.2</v>
      </c>
      <c r="Y22" s="2107">
        <f>AVERAGE('2024旬別'!Y22,'2023旬別'!X22,'2022旬別'!X22,'2021旬別'!X22,'2020旬別'!X22)</f>
        <v>483412</v>
      </c>
      <c r="Z22" s="2110">
        <f>AVERAGE('2024旬別'!Z22,'2023旬別'!Y22,'2022旬別'!Y22,'2021旬別'!Y22,'2020旬別'!Y22)</f>
        <v>514177.4</v>
      </c>
      <c r="AA22" s="2106">
        <f>AVERAGE('2024旬別'!AA22,'2023旬別'!Z22,'2022旬別'!Z22,'2021旬別'!Z22,'2020旬別'!Z22)</f>
        <v>549643.80000000005</v>
      </c>
      <c r="AB22" s="2107">
        <f>AVERAGE('2024旬別'!AB22,'2023旬別'!AA22,'2022旬別'!AA22,'2021旬別'!AA22,'2020旬別'!AA22)</f>
        <v>513302</v>
      </c>
      <c r="AC22" s="2110">
        <f>AVERAGE('2024旬別'!AC22,'2023旬別'!AB22,'2022旬別'!AB22,'2021旬別'!AB22,'2020旬別'!AB22)</f>
        <v>489090.8</v>
      </c>
      <c r="AD22" s="2106">
        <f>AVERAGE('2024旬別'!AD22,'2023旬別'!AC22,'2022旬別'!AC22,'2021旬別'!AC22,'2020旬別'!AC22)</f>
        <v>554126.19999999995</v>
      </c>
      <c r="AE22" s="2109">
        <f>AVERAGE('2024旬別'!AE22,'2023旬別'!AD22,'2022旬別'!AD22,'2021旬別'!AD22,'2020旬別'!AD22)</f>
        <v>537647</v>
      </c>
      <c r="AF22" s="2110">
        <f>AVERAGE('2024旬別'!AF22,'2023旬別'!AE22,'2022旬別'!AE22,'2021旬別'!AE22,'2020旬別'!AE22)</f>
        <v>519693.8</v>
      </c>
      <c r="AG22" s="2106">
        <f>AVERAGE('2024旬別'!AG22,'2023旬別'!AF22,'2022旬別'!AF22,'2021旬別'!AF22,'2020旬別'!AF22)</f>
        <v>550233</v>
      </c>
      <c r="AH22" s="2109">
        <f>AVERAGE('2024旬別'!AH22,'2023旬別'!AG22,'2022旬別'!AG22,'2021旬別'!AG22,'2020旬別'!AG22)</f>
        <v>487539.6</v>
      </c>
      <c r="AI22" s="2105">
        <f>AVERAGE('2024旬別'!AI22,'2023旬別'!AH22,'2022旬別'!AH22,'2021旬別'!AH22,'2020旬別'!AH22)</f>
        <v>475762.4</v>
      </c>
      <c r="AJ22" s="2106">
        <f>AVERAGE('2024旬別'!AJ22,'2023旬別'!AI22,'2022旬別'!AI22,'2021旬別'!AI22,'2020旬別'!AI22)</f>
        <v>421320.2</v>
      </c>
      <c r="AK22" s="2109">
        <f>AVERAGE('2024旬別'!AK22,'2023旬別'!AJ22,'2022旬別'!AJ22,'2021旬別'!AJ22,'2020旬別'!AJ22)</f>
        <v>367878.8</v>
      </c>
      <c r="AL22" s="2105">
        <f>AVERAGE('2024旬別'!AL22,'2023旬別'!AK22,'2022旬別'!AK22,'2021旬別'!AK22,'2020旬別'!AK22)</f>
        <v>381763.4</v>
      </c>
      <c r="AM22" s="2115">
        <f>AVERAGE('2024旬別'!AM22,'2023旬別'!AL22,'2022旬別'!AL22,'2021旬別'!AL22,'2020旬別'!AL22)</f>
        <v>454813</v>
      </c>
    </row>
    <row r="23" spans="2:47" ht="14.25" customHeight="1" x14ac:dyDescent="0.15">
      <c r="B23" s="186" t="s">
        <v>114</v>
      </c>
      <c r="C23" s="2000" t="s">
        <v>96</v>
      </c>
      <c r="D23" s="2116">
        <f>AVERAGE('2024旬別'!D23,'2023旬別'!C23,'2022旬別'!C23,'2021旬別'!C23,'2020旬別'!C23)</f>
        <v>89.2</v>
      </c>
      <c r="E23" s="2117">
        <f>AVERAGE('2024旬別'!E23,'2023旬別'!D23,'2022旬別'!D23,'2021旬別'!D23,'2020旬別'!D23)</f>
        <v>82.2</v>
      </c>
      <c r="F23" s="2118">
        <f>AVERAGE('2024旬別'!F23,'2023旬別'!E23,'2022旬別'!E23,'2021旬別'!E23,'2020旬別'!E23)</f>
        <v>83</v>
      </c>
      <c r="G23" s="2121">
        <f>AVERAGE('2024旬別'!G23,'2023旬別'!F23,'2022旬別'!F23,'2021旬別'!F23,'2020旬別'!F23)</f>
        <v>79.2</v>
      </c>
      <c r="H23" s="2145">
        <f>AVERAGE('2024旬別'!H23,'2023旬別'!G23,'2022旬別'!G23,'2021旬別'!G23,'2020旬別'!G23)</f>
        <v>81.8</v>
      </c>
      <c r="I23" s="2120">
        <f>AVERAGE('2024旬別'!I23,'2023旬別'!H23,'2022旬別'!H23,'2021旬別'!H23,'2020旬別'!H23)</f>
        <v>78.2</v>
      </c>
      <c r="J23" s="2121">
        <f>AVERAGE('2024旬別'!J23,'2023旬別'!I23,'2022旬別'!I23,'2021旬別'!I23,'2020旬別'!I23)</f>
        <v>86.4</v>
      </c>
      <c r="K23" s="2117">
        <f>AVERAGE('2024旬別'!K23,'2023旬別'!J23,'2022旬別'!J23,'2021旬別'!J23,'2020旬別'!J23)</f>
        <v>89.2</v>
      </c>
      <c r="L23" s="2118">
        <f>AVERAGE('2024旬別'!L23,'2023旬別'!K23,'2022旬別'!K23,'2021旬別'!K23,'2020旬別'!K23)</f>
        <v>100.8</v>
      </c>
      <c r="M23" s="2121">
        <f>AVERAGE('2024旬別'!M23,'2023旬別'!L23,'2022旬別'!L23,'2021旬別'!L23,'2020旬別'!L23)</f>
        <v>104.6</v>
      </c>
      <c r="N23" s="2117">
        <f>AVERAGE('2024旬別'!N23,'2023旬別'!M23,'2022旬別'!M23,'2021旬別'!M23,'2020旬別'!M23)</f>
        <v>119.2</v>
      </c>
      <c r="O23" s="2118">
        <f>AVERAGE('2024旬別'!O23,'2023旬別'!N23,'2022旬別'!N23,'2021旬別'!N23,'2020旬別'!N23)</f>
        <v>118.6</v>
      </c>
      <c r="P23" s="2121">
        <f>AVERAGE('2024旬別'!P23,'2023旬別'!O23,'2022旬別'!O23,'2021旬別'!O23,'2020旬別'!O23)</f>
        <v>121.8</v>
      </c>
      <c r="Q23" s="2117">
        <f>AVERAGE('2024旬別'!Q23,'2023旬別'!P23,'2022旬別'!P23,'2021旬別'!P23,'2020旬別'!P23)</f>
        <v>113.2</v>
      </c>
      <c r="R23" s="2123">
        <f>AVERAGE('2024旬別'!R23,'2023旬別'!Q23,'2022旬別'!Q23,'2021旬別'!Q23,'2020旬別'!Q23)</f>
        <v>95.6</v>
      </c>
      <c r="S23" s="2121">
        <f>AVERAGE('2024旬別'!S23,'2023旬別'!R23,'2022旬別'!R23,'2021旬別'!R23,'2020旬別'!R23)</f>
        <v>89.4</v>
      </c>
      <c r="T23" s="2117">
        <f>AVERAGE('2024旬別'!T23,'2023旬別'!S23,'2022旬別'!S23,'2021旬別'!S23,'2020旬別'!S23)</f>
        <v>86.6</v>
      </c>
      <c r="U23" s="2118">
        <f>AVERAGE('2024旬別'!U23,'2023旬別'!T23,'2022旬別'!T23,'2021旬別'!T23,'2020旬別'!T23)</f>
        <v>87.4</v>
      </c>
      <c r="V23" s="2119">
        <f>AVERAGE('2024旬別'!V23,'2023旬別'!U23,'2022旬別'!U23,'2021旬別'!U23,'2020旬別'!U23)</f>
        <v>85.2</v>
      </c>
      <c r="W23" s="2117">
        <f>AVERAGE('2024旬別'!W23,'2023旬別'!V23,'2022旬別'!V23,'2021旬別'!V23,'2020旬別'!V23)</f>
        <v>81.400000000000006</v>
      </c>
      <c r="X23" s="2123">
        <f>AVERAGE('2024旬別'!X23,'2023旬別'!W23,'2022旬別'!W23,'2021旬別'!W23,'2020旬別'!W23)</f>
        <v>86.6</v>
      </c>
      <c r="Y23" s="2119">
        <f>AVERAGE('2024旬別'!Y23,'2023旬別'!X23,'2022旬別'!X23,'2021旬別'!X23,'2020旬別'!X23)</f>
        <v>93.8</v>
      </c>
      <c r="Z23" s="2122">
        <f>AVERAGE('2024旬別'!Z23,'2023旬別'!Y23,'2022旬別'!Y23,'2021旬別'!Y23,'2020旬別'!Y23)</f>
        <v>102.4</v>
      </c>
      <c r="AA23" s="2118">
        <f>AVERAGE('2024旬別'!AA23,'2023旬別'!Z23,'2022旬別'!Z23,'2021旬別'!Z23,'2020旬別'!Z23)</f>
        <v>93.2</v>
      </c>
      <c r="AB23" s="2119">
        <f>AVERAGE('2024旬別'!AB23,'2023旬別'!AA23,'2022旬別'!AA23,'2021旬別'!AA23,'2020旬別'!AA23)</f>
        <v>95.6</v>
      </c>
      <c r="AC23" s="2122">
        <f>AVERAGE('2024旬別'!AC23,'2023旬別'!AB23,'2022旬別'!AB23,'2021旬別'!AB23,'2020旬別'!AB23)</f>
        <v>94.6</v>
      </c>
      <c r="AD23" s="2118">
        <f>AVERAGE('2024旬別'!AD23,'2023旬別'!AC23,'2022旬別'!AC23,'2021旬別'!AC23,'2020旬別'!AC23)</f>
        <v>101.4</v>
      </c>
      <c r="AE23" s="2121">
        <f>AVERAGE('2024旬別'!AE23,'2023旬別'!AD23,'2022旬別'!AD23,'2021旬別'!AD23,'2020旬別'!AD23)</f>
        <v>102.8</v>
      </c>
      <c r="AF23" s="2122">
        <f>AVERAGE('2024旬別'!AF23,'2023旬別'!AE23,'2022旬別'!AE23,'2021旬別'!AE23,'2020旬別'!AE23)</f>
        <v>96</v>
      </c>
      <c r="AG23" s="2118">
        <f>AVERAGE('2024旬別'!AG23,'2023旬別'!AF23,'2022旬別'!AF23,'2021旬別'!AF23,'2020旬別'!AF23)</f>
        <v>99.2</v>
      </c>
      <c r="AH23" s="2121">
        <f>AVERAGE('2024旬別'!AH23,'2023旬別'!AG23,'2022旬別'!AG23,'2021旬別'!AG23,'2020旬別'!AG23)</f>
        <v>108.8</v>
      </c>
      <c r="AI23" s="2117">
        <f>AVERAGE('2024旬別'!AI23,'2023旬別'!AH23,'2022旬別'!AH23,'2021旬別'!AH23,'2020旬別'!AH23)</f>
        <v>109.2</v>
      </c>
      <c r="AJ23" s="2118">
        <f>AVERAGE('2024旬別'!AJ23,'2023旬別'!AI23,'2022旬別'!AI23,'2021旬別'!AI23,'2020旬別'!AI23)</f>
        <v>95</v>
      </c>
      <c r="AK23" s="2121">
        <f>AVERAGE('2024旬別'!AK23,'2023旬別'!AJ23,'2022旬別'!AJ23,'2021旬別'!AJ23,'2020旬別'!AJ23)</f>
        <v>86.8</v>
      </c>
      <c r="AL23" s="2117">
        <f>AVERAGE('2024旬別'!AL23,'2023旬別'!AK23,'2022旬別'!AK23,'2021旬別'!AK23,'2020旬別'!AK23)</f>
        <v>98.8</v>
      </c>
      <c r="AM23" s="2125">
        <f>AVERAGE('2024旬別'!AM23,'2023旬別'!AL23,'2022旬別'!AL23,'2021旬別'!AL23,'2020旬別'!AL23)</f>
        <v>119.8</v>
      </c>
    </row>
    <row r="24" spans="2:47" ht="14.25" customHeight="1" x14ac:dyDescent="0.15">
      <c r="B24" s="182" t="s">
        <v>115</v>
      </c>
      <c r="C24" s="1997" t="s">
        <v>93</v>
      </c>
      <c r="D24" s="2093">
        <f>AVERAGE('2024旬別'!D24,'2023旬別'!C24,'2022旬別'!C24,'2021旬別'!C24,'2020旬別'!C24)</f>
        <v>1866.2</v>
      </c>
      <c r="E24" s="2094">
        <f>AVERAGE('2024旬別'!E24,'2023旬別'!D24,'2022旬別'!D24,'2021旬別'!D24,'2020旬別'!D24)</f>
        <v>2322.6</v>
      </c>
      <c r="F24" s="2095">
        <f>AVERAGE('2024旬別'!F24,'2023旬別'!E24,'2022旬別'!E24,'2021旬別'!E24,'2020旬別'!E24)</f>
        <v>2234.8000000000002</v>
      </c>
      <c r="G24" s="2098">
        <f>AVERAGE('2024旬別'!G24,'2023旬別'!F24,'2022旬別'!F24,'2021旬別'!F24,'2020旬別'!F24)</f>
        <v>2278.6</v>
      </c>
      <c r="H24" s="2201">
        <f>AVERAGE('2024旬別'!H24,'2023旬別'!G24,'2022旬別'!G24,'2021旬別'!G24,'2020旬別'!G24)</f>
        <v>2214.4</v>
      </c>
      <c r="I24" s="2134">
        <f>AVERAGE('2024旬別'!I24,'2023旬別'!H24,'2022旬別'!H24,'2021旬別'!H24,'2020旬別'!H24)</f>
        <v>2067.1999999999998</v>
      </c>
      <c r="J24" s="2098">
        <f>AVERAGE('2024旬別'!J24,'2023旬別'!I24,'2022旬別'!I24,'2021旬別'!I24,'2020旬別'!I24)</f>
        <v>2254.1999999999998</v>
      </c>
      <c r="K24" s="2094">
        <f>AVERAGE('2024旬別'!K24,'2023旬別'!J24,'2022旬別'!J24,'2021旬別'!J24,'2020旬別'!J24)</f>
        <v>2220.4</v>
      </c>
      <c r="L24" s="2095">
        <f>AVERAGE('2024旬別'!L24,'2023旬別'!K24,'2022旬別'!K24,'2021旬別'!K24,'2020旬別'!K24)</f>
        <v>2348.6</v>
      </c>
      <c r="M24" s="2098">
        <f>AVERAGE('2024旬別'!M24,'2023旬別'!L24,'2022旬別'!L24,'2021旬別'!L24,'2020旬別'!L24)</f>
        <v>2248.6</v>
      </c>
      <c r="N24" s="2094">
        <f>AVERAGE('2024旬別'!N24,'2023旬別'!M24,'2022旬別'!M24,'2021旬別'!M24,'2020旬別'!M24)</f>
        <v>2144</v>
      </c>
      <c r="O24" s="2095">
        <f>AVERAGE('2024旬別'!O24,'2023旬別'!N24,'2022旬別'!N24,'2021旬別'!N24,'2020旬別'!N24)</f>
        <v>2029.2</v>
      </c>
      <c r="P24" s="2098">
        <f>AVERAGE('2024旬別'!P24,'2023旬別'!O24,'2022旬別'!O24,'2021旬別'!O24,'2020旬別'!O24)</f>
        <v>2182.4</v>
      </c>
      <c r="Q24" s="2094">
        <f>AVERAGE('2024旬別'!Q24,'2023旬別'!P24,'2022旬別'!P24,'2021旬別'!P24,'2020旬別'!P24)</f>
        <v>2223.1999999999998</v>
      </c>
      <c r="R24" s="2100">
        <f>AVERAGE('2024旬別'!R24,'2023旬別'!Q24,'2022旬別'!Q24,'2021旬別'!Q24,'2020旬別'!Q24)</f>
        <v>2390.6</v>
      </c>
      <c r="S24" s="2098">
        <f>AVERAGE('2024旬別'!S24,'2023旬別'!R24,'2022旬別'!R24,'2021旬別'!R24,'2020旬別'!R24)</f>
        <v>2429.4</v>
      </c>
      <c r="T24" s="2094">
        <f>AVERAGE('2024旬別'!T24,'2023旬別'!S24,'2022旬別'!S24,'2021旬別'!S24,'2020旬別'!S24)</f>
        <v>2734.8</v>
      </c>
      <c r="U24" s="2095">
        <f>AVERAGE('2024旬別'!U24,'2023旬別'!T24,'2022旬別'!T24,'2021旬別'!T24,'2020旬別'!T24)</f>
        <v>2830.6</v>
      </c>
      <c r="V24" s="2096">
        <f>AVERAGE('2024旬別'!V24,'2023旬別'!U24,'2022旬別'!U24,'2021旬別'!U24,'2020旬別'!U24)</f>
        <v>3012</v>
      </c>
      <c r="W24" s="2094">
        <f>AVERAGE('2024旬別'!W24,'2023旬別'!V24,'2022旬別'!V24,'2021旬別'!V24,'2020旬別'!V24)</f>
        <v>2978.4</v>
      </c>
      <c r="X24" s="2102">
        <f>AVERAGE('2024旬別'!X24,'2023旬別'!W24,'2022旬別'!W24,'2021旬別'!W24,'2020旬別'!W24)</f>
        <v>3163.6</v>
      </c>
      <c r="Y24" s="2096">
        <f>AVERAGE('2024旬別'!Y24,'2023旬別'!X24,'2022旬別'!X24,'2021旬別'!X24,'2020旬別'!X24)</f>
        <v>2947</v>
      </c>
      <c r="Z24" s="2099">
        <f>AVERAGE('2024旬別'!Z24,'2023旬別'!Y24,'2022旬別'!Y24,'2021旬別'!Y24,'2020旬別'!Y24)</f>
        <v>2886.6</v>
      </c>
      <c r="AA24" s="2095">
        <f>AVERAGE('2024旬別'!AA24,'2023旬別'!Z24,'2022旬別'!Z24,'2021旬別'!Z24,'2020旬別'!Z24)</f>
        <v>3299.4</v>
      </c>
      <c r="AB24" s="2096">
        <f>AVERAGE('2024旬別'!AB24,'2023旬別'!AA24,'2022旬別'!AA24,'2021旬別'!AA24,'2020旬別'!AA24)</f>
        <v>2932.6</v>
      </c>
      <c r="AC24" s="2099">
        <f>AVERAGE('2024旬別'!AC24,'2023旬別'!AB24,'2022旬別'!AB24,'2021旬別'!AB24,'2020旬別'!AB24)</f>
        <v>2796.6</v>
      </c>
      <c r="AD24" s="2095">
        <f>AVERAGE('2024旬別'!AD24,'2023旬別'!AC24,'2022旬別'!AC24,'2021旬別'!AC24,'2020旬別'!AC24)</f>
        <v>3031</v>
      </c>
      <c r="AE24" s="2098">
        <f>AVERAGE('2024旬別'!AE24,'2023旬別'!AD24,'2022旬別'!AD24,'2021旬別'!AD24,'2020旬別'!AD24)</f>
        <v>2863.6</v>
      </c>
      <c r="AF24" s="2099">
        <f>AVERAGE('2024旬別'!AF24,'2023旬別'!AE24,'2022旬別'!AE24,'2021旬別'!AE24,'2020旬別'!AE24)</f>
        <v>2593.4</v>
      </c>
      <c r="AG24" s="2095">
        <f>AVERAGE('2024旬別'!AG24,'2023旬別'!AF24,'2022旬別'!AF24,'2021旬別'!AF24,'2020旬別'!AF24)</f>
        <v>2686.8</v>
      </c>
      <c r="AH24" s="2098">
        <f>AVERAGE('2024旬別'!AH24,'2023旬別'!AG24,'2022旬別'!AG24,'2021旬別'!AG24,'2020旬別'!AG24)</f>
        <v>2365.1999999999998</v>
      </c>
      <c r="AI24" s="2094">
        <f>AVERAGE('2024旬別'!AI24,'2023旬別'!AH24,'2022旬別'!AH24,'2021旬別'!AH24,'2020旬別'!AH24)</f>
        <v>2227</v>
      </c>
      <c r="AJ24" s="2095">
        <f>AVERAGE('2024旬別'!AJ24,'2023旬別'!AI24,'2022旬別'!AI24,'2021旬別'!AI24,'2020旬別'!AI24)</f>
        <v>2104</v>
      </c>
      <c r="AK24" s="2098">
        <f>AVERAGE('2024旬別'!AK24,'2023旬別'!AJ24,'2022旬別'!AJ24,'2021旬別'!AJ24,'2020旬別'!AJ24)</f>
        <v>2095.4</v>
      </c>
      <c r="AL24" s="2094">
        <f>AVERAGE('2024旬別'!AL24,'2023旬別'!AK24,'2022旬別'!AK24,'2021旬別'!AK24,'2020旬別'!AK24)</f>
        <v>2088</v>
      </c>
      <c r="AM24" s="2103">
        <f>AVERAGE('2024旬別'!AM24,'2023旬別'!AL24,'2022旬別'!AL24,'2021旬別'!AL24,'2020旬別'!AL24)</f>
        <v>2285.1999999999998</v>
      </c>
    </row>
    <row r="25" spans="2:47" ht="14.25" customHeight="1" x14ac:dyDescent="0.15">
      <c r="B25" s="184" t="s">
        <v>115</v>
      </c>
      <c r="C25" s="1998" t="s">
        <v>94</v>
      </c>
      <c r="D25" s="2104">
        <f>AVERAGE('2024旬別'!D25,'2023旬別'!C25,'2022旬別'!C25,'2021旬別'!C25,'2020旬別'!C25)</f>
        <v>487648.8</v>
      </c>
      <c r="E25" s="2105">
        <f>AVERAGE('2024旬別'!E25,'2023旬別'!D25,'2022旬別'!D25,'2021旬別'!D25,'2020旬別'!D25)</f>
        <v>531559.4</v>
      </c>
      <c r="F25" s="2106">
        <f>AVERAGE('2024旬別'!F25,'2023旬別'!E25,'2022旬別'!E25,'2021旬別'!E25,'2020旬別'!E25)</f>
        <v>533725.80000000005</v>
      </c>
      <c r="G25" s="2109">
        <f>AVERAGE('2024旬別'!G25,'2023旬別'!F25,'2022旬別'!F25,'2021旬別'!F25,'2020旬別'!F25)</f>
        <v>525500.4</v>
      </c>
      <c r="H25" s="2220">
        <f>AVERAGE('2024旬別'!H25,'2023旬別'!G25,'2022旬別'!G25,'2021旬別'!G25,'2020旬別'!G25)</f>
        <v>483629.4</v>
      </c>
      <c r="I25" s="2129">
        <f>AVERAGE('2024旬別'!I25,'2023旬別'!H25,'2022旬別'!H25,'2021旬別'!H25,'2020旬別'!H25)</f>
        <v>387948.6</v>
      </c>
      <c r="J25" s="2109">
        <f>AVERAGE('2024旬別'!J25,'2023旬別'!I25,'2022旬別'!I25,'2021旬別'!I25,'2020旬別'!I25)</f>
        <v>435507.20000000001</v>
      </c>
      <c r="K25" s="2105">
        <f>AVERAGE('2024旬別'!K25,'2023旬別'!J25,'2022旬別'!J25,'2021旬別'!J25,'2020旬別'!J25)</f>
        <v>410054.2</v>
      </c>
      <c r="L25" s="2106">
        <f>AVERAGE('2024旬別'!L25,'2023旬別'!K25,'2022旬別'!K25,'2021旬別'!K25,'2020旬別'!K25)</f>
        <v>481794.8</v>
      </c>
      <c r="M25" s="2109">
        <f>AVERAGE('2024旬別'!M25,'2023旬別'!L25,'2022旬別'!L25,'2021旬別'!L25,'2020旬別'!L25)</f>
        <v>421336.6</v>
      </c>
      <c r="N25" s="2105">
        <f>AVERAGE('2024旬別'!N25,'2023旬別'!M25,'2022旬別'!M25,'2021旬別'!M25,'2020旬別'!M25)</f>
        <v>446778.6</v>
      </c>
      <c r="O25" s="2106">
        <f>AVERAGE('2024旬別'!O25,'2023旬別'!N25,'2022旬別'!N25,'2021旬別'!N25,'2020旬別'!N25)</f>
        <v>389718.8</v>
      </c>
      <c r="P25" s="2109">
        <f>AVERAGE('2024旬別'!P25,'2023旬別'!O25,'2022旬別'!O25,'2021旬別'!O25,'2020旬別'!O25)</f>
        <v>373133.8</v>
      </c>
      <c r="Q25" s="2105">
        <f>AVERAGE('2024旬別'!Q25,'2023旬別'!P25,'2022旬別'!P25,'2021旬別'!P25,'2020旬別'!P25)</f>
        <v>351599</v>
      </c>
      <c r="R25" s="2112">
        <f>AVERAGE('2024旬別'!R25,'2023旬別'!Q25,'2022旬別'!Q25,'2021旬別'!Q25,'2020旬別'!Q25)</f>
        <v>388845.6</v>
      </c>
      <c r="S25" s="2109">
        <f>AVERAGE('2024旬別'!S25,'2023旬別'!R25,'2022旬別'!R25,'2021旬別'!R25,'2020旬別'!R25)</f>
        <v>395289.59999999998</v>
      </c>
      <c r="T25" s="2105">
        <f>AVERAGE('2024旬別'!T25,'2023旬別'!S25,'2022旬別'!S25,'2021旬別'!S25,'2020旬別'!S25)</f>
        <v>351124.2</v>
      </c>
      <c r="U25" s="2106">
        <f>AVERAGE('2024旬別'!U25,'2023旬別'!T25,'2022旬別'!T25,'2021旬別'!T25,'2020旬別'!T25)</f>
        <v>334414.40000000002</v>
      </c>
      <c r="V25" s="2107">
        <f>AVERAGE('2024旬別'!V25,'2023旬別'!U25,'2022旬別'!U25,'2021旬別'!U25,'2020旬別'!U25)</f>
        <v>344572.6</v>
      </c>
      <c r="W25" s="2105">
        <f>AVERAGE('2024旬別'!W25,'2023旬別'!V25,'2022旬別'!V25,'2021旬別'!V25,'2020旬別'!V25)</f>
        <v>396110.6</v>
      </c>
      <c r="X25" s="2114">
        <f>AVERAGE('2024旬別'!X25,'2023旬別'!W25,'2022旬別'!W25,'2021旬別'!W25,'2020旬別'!W25)</f>
        <v>541154</v>
      </c>
      <c r="Y25" s="2107">
        <f>AVERAGE('2024旬別'!Y25,'2023旬別'!X25,'2022旬別'!X25,'2021旬別'!X25,'2020旬別'!X25)</f>
        <v>535641.19999999995</v>
      </c>
      <c r="Z25" s="2110">
        <f>AVERAGE('2024旬別'!Z25,'2023旬別'!Y25,'2022旬別'!Y25,'2021旬別'!Y25,'2020旬別'!Y25)</f>
        <v>494563.8</v>
      </c>
      <c r="AA25" s="2106">
        <f>AVERAGE('2024旬別'!AA25,'2023旬別'!Z25,'2022旬別'!Z25,'2021旬別'!Z25,'2020旬別'!Z25)</f>
        <v>624144</v>
      </c>
      <c r="AB25" s="2107">
        <f>AVERAGE('2024旬別'!AB25,'2023旬別'!AA25,'2022旬別'!AA25,'2021旬別'!AA25,'2020旬別'!AA25)</f>
        <v>637705.19999999995</v>
      </c>
      <c r="AC25" s="2110">
        <f>AVERAGE('2024旬別'!AC25,'2023旬別'!AB25,'2022旬別'!AB25,'2021旬別'!AB25,'2020旬別'!AB25)</f>
        <v>662323.4</v>
      </c>
      <c r="AD25" s="2106">
        <f>AVERAGE('2024旬別'!AD25,'2023旬別'!AC25,'2022旬別'!AC25,'2021旬別'!AC25,'2020旬別'!AC25)</f>
        <v>591734.4</v>
      </c>
      <c r="AE25" s="2109">
        <f>AVERAGE('2024旬別'!AE25,'2023旬別'!AD25,'2022旬別'!AD25,'2021旬別'!AD25,'2020旬別'!AD25)</f>
        <v>516466.4</v>
      </c>
      <c r="AF25" s="2110">
        <f>AVERAGE('2024旬別'!AF25,'2023旬別'!AE25,'2022旬別'!AE25,'2021旬別'!AE25,'2020旬別'!AE25)</f>
        <v>495494</v>
      </c>
      <c r="AG25" s="2106">
        <f>AVERAGE('2024旬別'!AG25,'2023旬別'!AF25,'2022旬別'!AF25,'2021旬別'!AF25,'2020旬別'!AF25)</f>
        <v>523773.2</v>
      </c>
      <c r="AH25" s="2109">
        <f>AVERAGE('2024旬別'!AH25,'2023旬別'!AG25,'2022旬別'!AG25,'2021旬別'!AG25,'2020旬別'!AG25)</f>
        <v>444721.4</v>
      </c>
      <c r="AI25" s="2105">
        <f>AVERAGE('2024旬別'!AI25,'2023旬別'!AH25,'2022旬別'!AH25,'2021旬別'!AH25,'2020旬別'!AH25)</f>
        <v>379795.4</v>
      </c>
      <c r="AJ25" s="2106">
        <f>AVERAGE('2024旬別'!AJ25,'2023旬別'!AI25,'2022旬別'!AI25,'2021旬別'!AI25,'2020旬別'!AI25)</f>
        <v>364920.6</v>
      </c>
      <c r="AK25" s="2109">
        <f>AVERAGE('2024旬別'!AK25,'2023旬別'!AJ25,'2022旬別'!AJ25,'2021旬別'!AJ25,'2020旬別'!AJ25)</f>
        <v>391755</v>
      </c>
      <c r="AL25" s="2105">
        <f>AVERAGE('2024旬別'!AL25,'2023旬別'!AK25,'2022旬別'!AK25,'2021旬別'!AK25,'2020旬別'!AK25)</f>
        <v>463834.4</v>
      </c>
      <c r="AM25" s="2115">
        <f>AVERAGE('2024旬別'!AM25,'2023旬別'!AL25,'2022旬別'!AL25,'2021旬別'!AL25,'2020旬別'!AL25)</f>
        <v>645239.80000000005</v>
      </c>
    </row>
    <row r="26" spans="2:47" ht="14.25" customHeight="1" x14ac:dyDescent="0.15">
      <c r="B26" s="186" t="s">
        <v>115</v>
      </c>
      <c r="C26" s="2000" t="s">
        <v>96</v>
      </c>
      <c r="D26" s="2116">
        <f>AVERAGE('2024旬別'!D26,'2023旬別'!C26,'2022旬別'!C26,'2021旬別'!C26,'2020旬別'!C26)</f>
        <v>263.8</v>
      </c>
      <c r="E26" s="2117">
        <f>AVERAGE('2024旬別'!E26,'2023旬別'!D26,'2022旬別'!D26,'2021旬別'!D26,'2020旬別'!D26)</f>
        <v>229</v>
      </c>
      <c r="F26" s="2118">
        <f>AVERAGE('2024旬別'!F26,'2023旬別'!E26,'2022旬別'!E26,'2021旬別'!E26,'2020旬別'!E26)</f>
        <v>240.2</v>
      </c>
      <c r="G26" s="2121">
        <f>AVERAGE('2024旬別'!G26,'2023旬別'!F26,'2022旬別'!F26,'2021旬別'!F26,'2020旬別'!F26)</f>
        <v>237</v>
      </c>
      <c r="H26" s="2145">
        <f>AVERAGE('2024旬別'!H26,'2023旬別'!G26,'2022旬別'!G26,'2021旬別'!G26,'2020旬別'!G26)</f>
        <v>224.2</v>
      </c>
      <c r="I26" s="2120">
        <f>AVERAGE('2024旬別'!I26,'2023旬別'!H26,'2022旬別'!H26,'2021旬別'!H26,'2020旬別'!H26)</f>
        <v>192</v>
      </c>
      <c r="J26" s="2121">
        <f>AVERAGE('2024旬別'!J26,'2023旬別'!I26,'2022旬別'!I26,'2021旬別'!I26,'2020旬別'!I26)</f>
        <v>193.6</v>
      </c>
      <c r="K26" s="2117">
        <f>AVERAGE('2024旬別'!K26,'2023旬別'!J26,'2022旬別'!J26,'2021旬別'!J26,'2020旬別'!J26)</f>
        <v>186.4</v>
      </c>
      <c r="L26" s="2118">
        <f>AVERAGE('2024旬別'!L26,'2023旬別'!K26,'2022旬別'!K26,'2021旬別'!K26,'2020旬別'!K26)</f>
        <v>210</v>
      </c>
      <c r="M26" s="2121">
        <f>AVERAGE('2024旬別'!M26,'2023旬別'!L26,'2022旬別'!L26,'2021旬別'!L26,'2020旬別'!L26)</f>
        <v>194</v>
      </c>
      <c r="N26" s="2117">
        <f>AVERAGE('2024旬別'!N26,'2023旬別'!M26,'2022旬別'!M26,'2021旬別'!M26,'2020旬別'!M26)</f>
        <v>207.8</v>
      </c>
      <c r="O26" s="2118">
        <f>AVERAGE('2024旬別'!O26,'2023旬別'!N26,'2022旬別'!N26,'2021旬別'!N26,'2020旬別'!N26)</f>
        <v>197</v>
      </c>
      <c r="P26" s="2121">
        <f>AVERAGE('2024旬別'!P26,'2023旬別'!O26,'2022旬別'!O26,'2021旬別'!O26,'2020旬別'!O26)</f>
        <v>170.6</v>
      </c>
      <c r="Q26" s="2117">
        <f>AVERAGE('2024旬別'!Q26,'2023旬別'!P26,'2022旬別'!P26,'2021旬別'!P26,'2020旬別'!P26)</f>
        <v>158.4</v>
      </c>
      <c r="R26" s="2123">
        <f>AVERAGE('2024旬別'!R26,'2023旬別'!Q26,'2022旬別'!Q26,'2021旬別'!Q26,'2020旬別'!Q26)</f>
        <v>163.19999999999999</v>
      </c>
      <c r="S26" s="2121">
        <f>AVERAGE('2024旬別'!S26,'2023旬別'!R26,'2022旬別'!R26,'2021旬別'!R26,'2020旬別'!R26)</f>
        <v>163.80000000000001</v>
      </c>
      <c r="T26" s="2117">
        <f>AVERAGE('2024旬別'!T26,'2023旬別'!S26,'2022旬別'!S26,'2021旬別'!S26,'2020旬別'!S26)</f>
        <v>130.4</v>
      </c>
      <c r="U26" s="2118">
        <f>AVERAGE('2024旬別'!U26,'2023旬別'!T26,'2022旬別'!T26,'2021旬別'!T26,'2020旬別'!T26)</f>
        <v>118.2</v>
      </c>
      <c r="V26" s="2119">
        <f>AVERAGE('2024旬別'!V26,'2023旬別'!U26,'2022旬別'!U26,'2021旬別'!U26,'2020旬別'!U26)</f>
        <v>114.2</v>
      </c>
      <c r="W26" s="2117">
        <f>AVERAGE('2024旬別'!W26,'2023旬別'!V26,'2022旬別'!V26,'2021旬別'!V26,'2020旬別'!V26)</f>
        <v>133.80000000000001</v>
      </c>
      <c r="X26" s="2123">
        <f>AVERAGE('2024旬別'!X26,'2023旬別'!W26,'2022旬別'!W26,'2021旬別'!W26,'2020旬別'!W26)</f>
        <v>177.2</v>
      </c>
      <c r="Y26" s="2119">
        <f>AVERAGE('2024旬別'!Y26,'2023旬別'!X26,'2022旬別'!X26,'2021旬別'!X26,'2020旬別'!X26)</f>
        <v>204</v>
      </c>
      <c r="Z26" s="2122">
        <f>AVERAGE('2024旬別'!Z26,'2023旬別'!Y26,'2022旬別'!Y26,'2021旬別'!Y26,'2020旬別'!Y26)</f>
        <v>176.6</v>
      </c>
      <c r="AA26" s="2118">
        <f>AVERAGE('2024旬別'!AA26,'2023旬別'!Z26,'2022旬別'!Z26,'2021旬別'!Z26,'2020旬別'!Z26)</f>
        <v>189.8</v>
      </c>
      <c r="AB26" s="2119">
        <f>AVERAGE('2024旬別'!AB26,'2023旬別'!AA26,'2022旬別'!AA26,'2021旬別'!AA26,'2020旬別'!AA26)</f>
        <v>225</v>
      </c>
      <c r="AC26" s="2122">
        <f>AVERAGE('2024旬別'!AC26,'2023旬別'!AB26,'2022旬別'!AB26,'2021旬別'!AB26,'2020旬別'!AB26)</f>
        <v>252.8</v>
      </c>
      <c r="AD26" s="2118">
        <f>AVERAGE('2024旬別'!AD26,'2023旬別'!AC26,'2022旬別'!AC26,'2021旬別'!AC26,'2020旬別'!AC26)</f>
        <v>197.4</v>
      </c>
      <c r="AE26" s="2121">
        <f>AVERAGE('2024旬別'!AE26,'2023旬別'!AD26,'2022旬別'!AD26,'2021旬別'!AD26,'2020旬別'!AD26)</f>
        <v>182.4</v>
      </c>
      <c r="AF26" s="2122">
        <f>AVERAGE('2024旬別'!AF26,'2023旬別'!AE26,'2022旬別'!AE26,'2021旬別'!AE26,'2020旬別'!AE26)</f>
        <v>198</v>
      </c>
      <c r="AG26" s="2118">
        <f>AVERAGE('2024旬別'!AG26,'2023旬別'!AF26,'2022旬別'!AF26,'2021旬別'!AF26,'2020旬別'!AF26)</f>
        <v>194</v>
      </c>
      <c r="AH26" s="2121">
        <f>AVERAGE('2024旬別'!AH26,'2023旬別'!AG26,'2022旬別'!AG26,'2021旬別'!AG26,'2020旬別'!AG26)</f>
        <v>189</v>
      </c>
      <c r="AI26" s="2117">
        <f>AVERAGE('2024旬別'!AI26,'2023旬別'!AH26,'2022旬別'!AH26,'2021旬別'!AH26,'2020旬別'!AH26)</f>
        <v>173</v>
      </c>
      <c r="AJ26" s="2118">
        <f>AVERAGE('2024旬別'!AJ26,'2023旬別'!AI26,'2022旬別'!AI26,'2021旬別'!AI26,'2020旬別'!AI26)</f>
        <v>181.8</v>
      </c>
      <c r="AK26" s="2121">
        <f>AVERAGE('2024旬別'!AK26,'2023旬別'!AJ26,'2022旬別'!AJ26,'2021旬別'!AJ26,'2020旬別'!AJ26)</f>
        <v>199</v>
      </c>
      <c r="AL26" s="2117">
        <f>AVERAGE('2024旬別'!AL26,'2023旬別'!AK26,'2022旬別'!AK26,'2021旬別'!AK26,'2020旬別'!AK26)</f>
        <v>229.4</v>
      </c>
      <c r="AM26" s="2125">
        <f>AVERAGE('2024旬別'!AM26,'2023旬別'!AL26,'2022旬別'!AL26,'2021旬別'!AL26,'2020旬別'!AL26)</f>
        <v>291</v>
      </c>
    </row>
    <row r="27" spans="2:47" s="41" customFormat="1" ht="14.25" customHeight="1" x14ac:dyDescent="0.15">
      <c r="B27" s="200" t="s">
        <v>116</v>
      </c>
      <c r="C27" s="2001" t="s">
        <v>93</v>
      </c>
      <c r="D27" s="2234">
        <f>AVERAGE('2024旬別'!D27,'2023旬別'!C27,'2022旬別'!C27,'2021旬別'!C27,'2020旬別'!C27)</f>
        <v>1475.6904000000002</v>
      </c>
      <c r="E27" s="2147">
        <f>AVERAGE('2024旬別'!E27,'2023旬別'!D27,'2022旬別'!D27,'2021旬別'!D27,'2020旬別'!D27)</f>
        <v>1825.3454000000002</v>
      </c>
      <c r="F27" s="2136">
        <f>AVERAGE('2024旬別'!F27,'2023旬別'!E27,'2022旬別'!E27,'2021旬別'!E27,'2020旬別'!E27)</f>
        <v>1734.5693999999999</v>
      </c>
      <c r="G27" s="2148">
        <f>AVERAGE('2024旬別'!G27,'2023旬別'!F27,'2022旬別'!F27,'2021旬別'!F27,'2020旬別'!F27)</f>
        <v>1794.5986</v>
      </c>
      <c r="H27" s="2235">
        <f>AVERAGE('2024旬別'!H27,'2023旬別'!G27,'2022旬別'!G27,'2021旬別'!G27,'2020旬別'!G27)</f>
        <v>1783.7738000000002</v>
      </c>
      <c r="I27" s="2159">
        <f>AVERAGE('2024旬別'!I27,'2023旬別'!H27,'2022旬別'!H27,'2021旬別'!H27,'2020旬別'!H27)</f>
        <v>2405.1808000000001</v>
      </c>
      <c r="J27" s="2148">
        <f>AVERAGE('2024旬別'!J27,'2023旬別'!I27,'2022旬別'!I27,'2021旬別'!I27,'2020旬別'!I27)</f>
        <v>1824.4302</v>
      </c>
      <c r="K27" s="2298">
        <f>AVERAGE('2024旬別'!K27,'2023旬別'!J27,'2022旬別'!J27,'2021旬別'!J27,'2020旬別'!J27)</f>
        <v>1768.4064000000003</v>
      </c>
      <c r="L27" s="2136">
        <f>AVERAGE('2024旬別'!L27,'2023旬別'!K27,'2022旬別'!K27,'2021旬別'!K27,'2020旬別'!K27)</f>
        <v>1854.6482000000001</v>
      </c>
      <c r="M27" s="2127">
        <f>AVERAGE('2024旬別'!M27,'2023旬別'!L27,'2022旬別'!L27,'2021旬別'!L27,'2020旬別'!L27)</f>
        <v>1810.8679999999999</v>
      </c>
      <c r="N27" s="2126">
        <f>AVERAGE('2024旬別'!N27,'2023旬別'!M27,'2022旬別'!M27,'2021旬別'!M27,'2020旬別'!M27)</f>
        <v>1730.9236000000001</v>
      </c>
      <c r="O27" s="2097">
        <f>AVERAGE('2024旬別'!O27,'2023旬別'!N27,'2022旬別'!N27,'2021旬別'!N27,'2020旬別'!N27)</f>
        <v>1603.8614</v>
      </c>
      <c r="P27" s="2148">
        <f>AVERAGE('2024旬別'!P27,'2023旬別'!O27,'2022旬別'!O27,'2021旬別'!O27,'2020旬別'!O27)</f>
        <v>1719.9540000000002</v>
      </c>
      <c r="Q27" s="2147">
        <f>AVERAGE('2024旬別'!Q27,'2023旬別'!P27,'2022旬別'!P27,'2021旬別'!P27,'2020旬別'!P27)</f>
        <v>1772.6224000000002</v>
      </c>
      <c r="R27" s="2102">
        <f>AVERAGE('2024旬別'!R27,'2023旬別'!Q27,'2022旬別'!Q27,'2021旬別'!Q27,'2020旬別'!Q27)</f>
        <v>1904.6020000000001</v>
      </c>
      <c r="S27" s="2148">
        <f>AVERAGE('2024旬別'!S27,'2023旬別'!R27,'2022旬別'!R27,'2021旬別'!R27,'2020旬別'!R27)</f>
        <v>1945.0624</v>
      </c>
      <c r="T27" s="2147">
        <f>AVERAGE('2024旬別'!T27,'2023旬別'!S27,'2022旬別'!S27,'2021旬別'!S27,'2020旬別'!S27)</f>
        <v>2203.6523999999999</v>
      </c>
      <c r="U27" s="2136">
        <f>AVERAGE('2024旬別'!U27,'2023旬別'!T27,'2022旬別'!T27,'2021旬別'!T27,'2020旬別'!T27)</f>
        <v>2301.2954</v>
      </c>
      <c r="V27" s="2149">
        <f>AVERAGE('2024旬別'!V27,'2023旬別'!U27,'2022旬別'!U27,'2021旬別'!U27,'2020旬別'!U27)</f>
        <v>2464.5083999999997</v>
      </c>
      <c r="W27" s="2147">
        <f>AVERAGE('2024旬別'!W27,'2023旬別'!V27,'2022旬別'!V27,'2021旬別'!V27,'2020旬別'!V27)</f>
        <v>2416.1833999999999</v>
      </c>
      <c r="X27" s="2102">
        <f>AVERAGE('2024旬別'!X27,'2023旬別'!W27,'2022旬別'!W27,'2021旬別'!W27,'2020旬別'!W27)</f>
        <v>2575.9007999999999</v>
      </c>
      <c r="Y27" s="2149">
        <f>AVERAGE('2024旬別'!Y27,'2023旬別'!X27,'2022旬別'!X27,'2021旬別'!X27,'2020旬別'!X27)</f>
        <v>2415.902</v>
      </c>
      <c r="Z27" s="2150">
        <f>AVERAGE('2024旬別'!Z27,'2023旬別'!Y27,'2022旬別'!Y27,'2021旬別'!Y27,'2020旬別'!Y27)</f>
        <v>2340.4874</v>
      </c>
      <c r="AA27" s="2136">
        <f>AVERAGE('2024旬別'!AA27,'2023旬別'!Z27,'2022旬別'!Z27,'2021旬別'!Z27,'2020旬別'!Z27)</f>
        <v>2675.3116</v>
      </c>
      <c r="AB27" s="2149">
        <f>AVERAGE('2024旬別'!AB27,'2023旬別'!AA27,'2022旬別'!AA27,'2021旬別'!AA27,'2020旬別'!AA27)</f>
        <v>2372.7828</v>
      </c>
      <c r="AC27" s="2150">
        <f>AVERAGE('2024旬別'!AC27,'2023旬別'!AB27,'2022旬別'!AB27,'2021旬別'!AB27,'2020旬別'!AB27)</f>
        <v>2250.1057999999998</v>
      </c>
      <c r="AD27" s="2136">
        <f>AVERAGE('2024旬別'!AD27,'2023旬別'!AC27,'2022旬別'!AC27,'2021旬別'!AC27,'2020旬別'!AC27)</f>
        <v>2437.1124</v>
      </c>
      <c r="AE27" s="2148">
        <f>AVERAGE('2024旬別'!AE27,'2023旬別'!AD27,'2022旬別'!AD27,'2021旬別'!AD27,'2020旬別'!AD27)</f>
        <v>2293.8874000000001</v>
      </c>
      <c r="AF27" s="2150">
        <f>AVERAGE('2024旬別'!AF27,'2023旬別'!AE27,'2022旬別'!AE27,'2021旬別'!AE27,'2020旬別'!AE27)</f>
        <v>2052.5810000000001</v>
      </c>
      <c r="AG27" s="2136">
        <f>AVERAGE('2024旬別'!AG27,'2023旬別'!AF27,'2022旬別'!AF27,'2021旬別'!AF27,'2020旬別'!AF27)</f>
        <v>2248.0856000000003</v>
      </c>
      <c r="AH27" s="2148">
        <f>AVERAGE('2024旬別'!AH27,'2023旬別'!AG27,'2022旬別'!AG27,'2021旬別'!AG27,'2020旬別'!AG27)</f>
        <v>1907.4939999999999</v>
      </c>
      <c r="AI27" s="2147">
        <f>AVERAGE('2024旬別'!AI27,'2023旬別'!AH27,'2022旬別'!AH27,'2021旬別'!AH27,'2020旬別'!AH27)</f>
        <v>1888.0644</v>
      </c>
      <c r="AJ27" s="2095">
        <f>AVERAGE('2024旬別'!AJ27,'2023旬別'!AI27,'2022旬別'!AI27,'2021旬別'!AI27,'2020旬別'!AI27)</f>
        <v>1658.6853999999998</v>
      </c>
      <c r="AK27" s="2148">
        <f>AVERAGE('2024旬別'!AK27,'2023旬別'!AJ27,'2022旬別'!AJ27,'2021旬別'!AJ27,'2020旬別'!AJ27)</f>
        <v>1652.1622000000002</v>
      </c>
      <c r="AL27" s="2147">
        <f>AVERAGE('2024旬別'!AL27,'2023旬別'!AK27,'2022旬別'!AK27,'2021旬別'!AK27,'2020旬別'!AK27)</f>
        <v>1617.6394</v>
      </c>
      <c r="AM27" s="2151">
        <f>AVERAGE('2024旬別'!AM27,'2023旬別'!AL27,'2022旬別'!AL27,'2021旬別'!AL27,'2020旬別'!AL27)</f>
        <v>2500.6733999999997</v>
      </c>
      <c r="AP27" s="99"/>
      <c r="AQ27" s="100"/>
      <c r="AR27" s="100"/>
      <c r="AS27" s="100"/>
      <c r="AT27" s="99"/>
      <c r="AU27" s="99"/>
    </row>
    <row r="28" spans="2:47" s="41" customFormat="1" ht="14.25" customHeight="1" x14ac:dyDescent="0.15">
      <c r="B28" s="192" t="s">
        <v>116</v>
      </c>
      <c r="C28" s="2003" t="s">
        <v>94</v>
      </c>
      <c r="D28" s="2299">
        <f>AVERAGE('2024旬別'!D28,'2023旬別'!C28,'2022旬別'!C28,'2021旬別'!C28,'2020旬別'!C28)</f>
        <v>362106.96580000001</v>
      </c>
      <c r="E28" s="2152">
        <f>AVERAGE('2024旬別'!E28,'2023旬別'!D28,'2022旬別'!D28,'2021旬別'!D28,'2020旬別'!D28)</f>
        <v>388605.23639999999</v>
      </c>
      <c r="F28" s="2153">
        <f>AVERAGE('2024旬別'!F28,'2023旬別'!E28,'2022旬別'!E28,'2021旬別'!E28,'2020旬別'!E28)</f>
        <v>382228.66959999996</v>
      </c>
      <c r="G28" s="2155">
        <f>AVERAGE('2024旬別'!G28,'2023旬別'!F28,'2022旬別'!F28,'2021旬別'!F28,'2020旬別'!F28)</f>
        <v>378158.46159999992</v>
      </c>
      <c r="H28" s="2300">
        <f>AVERAGE('2024旬別'!H28,'2023旬別'!G28,'2022旬別'!G28,'2021旬別'!G28,'2020旬別'!G28)</f>
        <v>349678.92260000005</v>
      </c>
      <c r="I28" s="2154">
        <f>AVERAGE('2024旬別'!I28,'2023旬別'!H28,'2022旬別'!H28,'2021旬別'!H28,'2020旬別'!H28)</f>
        <v>413601.28100000008</v>
      </c>
      <c r="J28" s="2155">
        <f>AVERAGE('2024旬別'!J28,'2023旬別'!I28,'2022旬別'!I28,'2021旬別'!I28,'2020旬別'!I28)</f>
        <v>314425.82979999995</v>
      </c>
      <c r="K28" s="2152">
        <f>AVERAGE('2024旬別'!K28,'2023旬別'!J28,'2022旬別'!J28,'2021旬別'!J28,'2020旬別'!J28)</f>
        <v>295943.56200000003</v>
      </c>
      <c r="L28" s="2153">
        <f>AVERAGE('2024旬別'!L28,'2023旬別'!K28,'2022旬別'!K28,'2021旬別'!K28,'2020旬別'!K28)</f>
        <v>346182.62819999998</v>
      </c>
      <c r="M28" s="2111">
        <f>AVERAGE('2024旬別'!M28,'2023旬別'!L28,'2022旬別'!L28,'2021旬別'!L28,'2020旬別'!L28)</f>
        <v>294014.66080000001</v>
      </c>
      <c r="N28" s="2130">
        <f>AVERAGE('2024旬別'!N28,'2023旬別'!M28,'2022旬別'!M28,'2021旬別'!M28,'2020旬別'!M28)</f>
        <v>310103.21220000001</v>
      </c>
      <c r="O28" s="2140">
        <f>AVERAGE('2024旬別'!O28,'2023旬別'!N28,'2022旬別'!N28,'2021旬別'!N28,'2020旬別'!N28)</f>
        <v>261546.8352</v>
      </c>
      <c r="P28" s="2155">
        <f>AVERAGE('2024旬別'!P28,'2023旬別'!O28,'2022旬別'!O28,'2021旬別'!O28,'2020旬別'!O28)</f>
        <v>247521.66919999997</v>
      </c>
      <c r="Q28" s="2152">
        <f>AVERAGE('2024旬別'!Q28,'2023旬別'!P28,'2022旬別'!P28,'2021旬別'!P28,'2020旬別'!P28)</f>
        <v>232411.55899999998</v>
      </c>
      <c r="R28" s="2114">
        <f>AVERAGE('2024旬別'!R28,'2023旬別'!Q28,'2022旬別'!Q28,'2021旬別'!Q28,'2020旬別'!Q28)</f>
        <v>250867.58780000001</v>
      </c>
      <c r="S28" s="2155">
        <f>AVERAGE('2024旬別'!S28,'2023旬別'!R28,'2022旬別'!R28,'2021旬別'!R28,'2020旬別'!R28)</f>
        <v>258018.5306</v>
      </c>
      <c r="T28" s="2152">
        <f>AVERAGE('2024旬別'!T28,'2023旬別'!S28,'2022旬別'!S28,'2021旬別'!S28,'2020旬別'!S28)</f>
        <v>226689.22240000003</v>
      </c>
      <c r="U28" s="2153">
        <f>AVERAGE('2024旬別'!U28,'2023旬別'!T28,'2022旬別'!T28,'2021旬別'!T28,'2020旬別'!T28)</f>
        <v>219970.26079999999</v>
      </c>
      <c r="V28" s="2156">
        <f>AVERAGE('2024旬別'!V28,'2023旬別'!U28,'2022旬別'!U28,'2021旬別'!U28,'2020旬別'!U28)</f>
        <v>228793.46740000002</v>
      </c>
      <c r="W28" s="2152">
        <f>AVERAGE('2024旬別'!W28,'2023旬別'!V28,'2022旬別'!V28,'2021旬別'!V28,'2020旬別'!V28)</f>
        <v>252195.83940000003</v>
      </c>
      <c r="X28" s="2114">
        <f>AVERAGE('2024旬別'!X28,'2023旬別'!W28,'2022旬別'!W28,'2021旬別'!W28,'2020旬別'!W28)</f>
        <v>339946.15960000001</v>
      </c>
      <c r="Y28" s="2156">
        <f>AVERAGE('2024旬別'!Y28,'2023旬別'!X28,'2022旬別'!X28,'2021旬別'!X28,'2020旬別'!X28)</f>
        <v>346061.23459999997</v>
      </c>
      <c r="Z28" s="2157">
        <f>AVERAGE('2024旬別'!Z28,'2023旬別'!Y28,'2022旬別'!Y28,'2021旬別'!Y28,'2020旬別'!Y28)</f>
        <v>312128.70180000004</v>
      </c>
      <c r="AA28" s="2153">
        <f>AVERAGE('2024旬別'!AA28,'2023旬別'!Z28,'2022旬別'!Z28,'2021旬別'!Z28,'2020旬別'!Z28)</f>
        <v>404473.56799999997</v>
      </c>
      <c r="AB28" s="2156">
        <f>AVERAGE('2024旬別'!AB28,'2023旬別'!AA28,'2022旬別'!AA28,'2021旬別'!AA28,'2020旬別'!AA28)</f>
        <v>416564.1716</v>
      </c>
      <c r="AC28" s="2157">
        <f>AVERAGE('2024旬別'!AC28,'2023旬別'!AB28,'2022旬別'!AB28,'2021旬別'!AB28,'2020旬別'!AB28)</f>
        <v>422126.37400000001</v>
      </c>
      <c r="AD28" s="2153">
        <f>AVERAGE('2024旬別'!AD28,'2023旬別'!AC28,'2022旬別'!AC28,'2021旬別'!AC28,'2020旬別'!AC28)</f>
        <v>391296.66399999999</v>
      </c>
      <c r="AE28" s="2155">
        <f>AVERAGE('2024旬別'!AE28,'2023旬別'!AD28,'2022旬別'!AD28,'2021旬別'!AD28,'2020旬別'!AD28)</f>
        <v>348889.16280000005</v>
      </c>
      <c r="AF28" s="2157">
        <f>AVERAGE('2024旬別'!AF28,'2023旬別'!AE28,'2022旬別'!AE28,'2021旬別'!AE28,'2020旬別'!AE28)</f>
        <v>340528.84039999999</v>
      </c>
      <c r="AG28" s="2153">
        <f>AVERAGE('2024旬別'!AG28,'2023旬別'!AF28,'2022旬別'!AF28,'2021旬別'!AF28,'2020旬別'!AF28)</f>
        <v>373499.72960000002</v>
      </c>
      <c r="AH28" s="2155">
        <f>AVERAGE('2024旬別'!AH28,'2023旬別'!AG28,'2022旬別'!AG28,'2021旬別'!AG28,'2020旬別'!AG28)</f>
        <v>311015.58600000001</v>
      </c>
      <c r="AI28" s="2152">
        <f>AVERAGE('2024旬別'!AI28,'2023旬別'!AH28,'2022旬別'!AH28,'2021旬別'!AH28,'2020旬別'!AH28)</f>
        <v>285865.73839999997</v>
      </c>
      <c r="AJ28" s="2106">
        <f>AVERAGE('2024旬別'!AJ28,'2023旬別'!AI28,'2022旬別'!AI28,'2021旬別'!AI28,'2020旬別'!AI28)</f>
        <v>259243.25079999998</v>
      </c>
      <c r="AK28" s="2155">
        <f>AVERAGE('2024旬別'!AK28,'2023旬別'!AJ28,'2022旬別'!AJ28,'2021旬別'!AJ28,'2020旬別'!AJ28)</f>
        <v>276559.76240000001</v>
      </c>
      <c r="AL28" s="2152">
        <f>AVERAGE('2024旬別'!AL28,'2023旬別'!AK28,'2022旬別'!AK28,'2021旬別'!AK28,'2020旬別'!AK28)</f>
        <v>330101.64279999997</v>
      </c>
      <c r="AM28" s="2158">
        <f>AVERAGE('2024旬別'!AM28,'2023旬別'!AL28,'2022旬別'!AL28,'2021旬別'!AL28,'2020旬別'!AL28)</f>
        <v>556750.00560000003</v>
      </c>
      <c r="AP28" s="99"/>
      <c r="AQ28" s="100"/>
      <c r="AR28" s="100"/>
      <c r="AS28" s="100"/>
      <c r="AT28" s="99"/>
      <c r="AU28" s="99"/>
    </row>
    <row r="29" spans="2:47" s="41" customFormat="1" ht="14.25" customHeight="1" x14ac:dyDescent="0.15">
      <c r="B29" s="197" t="s">
        <v>116</v>
      </c>
      <c r="C29" s="2000" t="s">
        <v>96</v>
      </c>
      <c r="D29" s="2116">
        <f>AVERAGE('2024旬別'!D29,'2023旬別'!C29,'2022旬別'!C29,'2021旬別'!C29,'2020旬別'!C29)</f>
        <v>248.2</v>
      </c>
      <c r="E29" s="2117">
        <f>AVERAGE('2024旬別'!E29,'2023旬別'!D29,'2022旬別'!D29,'2021旬別'!D29,'2020旬別'!D29)</f>
        <v>214</v>
      </c>
      <c r="F29" s="2118">
        <f>AVERAGE('2024旬別'!F29,'2023旬別'!E29,'2022旬別'!E29,'2021旬別'!E29,'2020旬別'!E29)</f>
        <v>221.6</v>
      </c>
      <c r="G29" s="2121">
        <f>AVERAGE('2024旬別'!G29,'2023旬別'!F29,'2022旬別'!F29,'2021旬別'!F29,'2020旬別'!F29)</f>
        <v>216.8</v>
      </c>
      <c r="H29" s="2145">
        <f>AVERAGE('2024旬別'!H29,'2023旬別'!G29,'2022旬別'!G29,'2021旬別'!G29,'2020旬別'!G29)</f>
        <v>201</v>
      </c>
      <c r="I29" s="2120">
        <f>AVERAGE('2024旬別'!I29,'2023旬別'!H29,'2022旬別'!H29,'2021旬別'!H29,'2020旬別'!H29)</f>
        <v>173.4</v>
      </c>
      <c r="J29" s="2121">
        <f>AVERAGE('2024旬別'!J29,'2023旬別'!I29,'2022旬別'!I29,'2021旬別'!I29,'2020旬別'!I29)</f>
        <v>173.2</v>
      </c>
      <c r="K29" s="2117">
        <f>AVERAGE('2024旬別'!K29,'2023旬別'!J29,'2022旬別'!J29,'2021旬別'!J29,'2020旬別'!J29)</f>
        <v>169.6</v>
      </c>
      <c r="L29" s="2118">
        <f>AVERAGE('2024旬別'!L29,'2023旬別'!K29,'2022旬別'!K29,'2021旬別'!K29,'2020旬別'!K29)</f>
        <v>200.25</v>
      </c>
      <c r="M29" s="2133">
        <f>AVERAGE('2024旬別'!M29,'2023旬別'!L29,'2022旬別'!L29,'2021旬別'!L29,'2020旬別'!L29)</f>
        <v>169</v>
      </c>
      <c r="N29" s="2124">
        <f>AVERAGE('2024旬別'!N29,'2023旬別'!M29,'2022旬別'!M29,'2021旬別'!M29,'2020旬別'!M29)</f>
        <v>179.6</v>
      </c>
      <c r="O29" s="2120">
        <f>AVERAGE('2024旬別'!O29,'2023旬別'!N29,'2022旬別'!N29,'2021旬別'!N29,'2020旬別'!N29)</f>
        <v>168</v>
      </c>
      <c r="P29" s="2121">
        <f>AVERAGE('2024旬別'!P29,'2023旬別'!O29,'2022旬別'!O29,'2021旬別'!O29,'2020旬別'!O29)</f>
        <v>143.80000000000001</v>
      </c>
      <c r="Q29" s="2117">
        <f>AVERAGE('2024旬別'!Q29,'2023旬別'!P29,'2022旬別'!P29,'2021旬別'!P29,'2020旬別'!P29)</f>
        <v>131.6</v>
      </c>
      <c r="R29" s="2123">
        <f>AVERAGE('2024旬別'!R29,'2023旬別'!Q29,'2022旬別'!Q29,'2021旬別'!Q29,'2020旬別'!Q29)</f>
        <v>131.80000000000001</v>
      </c>
      <c r="S29" s="2121">
        <f>AVERAGE('2024旬別'!S29,'2023旬別'!R29,'2022旬別'!R29,'2021旬別'!R29,'2020旬別'!R29)</f>
        <v>133.4</v>
      </c>
      <c r="T29" s="2117">
        <f>AVERAGE('2024旬別'!T29,'2023旬別'!S29,'2022旬別'!S29,'2021旬別'!S29,'2020旬別'!S29)</f>
        <v>107.2</v>
      </c>
      <c r="U29" s="2118">
        <f>AVERAGE('2024旬別'!U29,'2023旬別'!T29,'2022旬別'!T29,'2021旬別'!T29,'2020旬別'!T29)</f>
        <v>95.8</v>
      </c>
      <c r="V29" s="2119">
        <f>AVERAGE('2024旬別'!V29,'2023旬別'!U29,'2022旬別'!U29,'2021旬別'!U29,'2020旬別'!U29)</f>
        <v>92.8</v>
      </c>
      <c r="W29" s="2117">
        <f>AVERAGE('2024旬別'!W29,'2023旬別'!V29,'2022旬別'!V29,'2021旬別'!V29,'2020旬別'!V29)</f>
        <v>105</v>
      </c>
      <c r="X29" s="2123">
        <f>AVERAGE('2024旬別'!X29,'2023旬別'!W29,'2022旬別'!W29,'2021旬別'!W29,'2020旬別'!W29)</f>
        <v>137.4</v>
      </c>
      <c r="Y29" s="2119">
        <f>AVERAGE('2024旬別'!Y29,'2023旬別'!X29,'2022旬別'!X29,'2021旬別'!X29,'2020旬別'!X29)</f>
        <v>162.80000000000001</v>
      </c>
      <c r="Z29" s="2122">
        <f>AVERAGE('2024旬別'!Z29,'2023旬別'!Y29,'2022旬別'!Y29,'2021旬別'!Y29,'2020旬別'!Y29)</f>
        <v>140</v>
      </c>
      <c r="AA29" s="2118">
        <f>AVERAGE('2024旬別'!AA29,'2023旬別'!Z29,'2022旬別'!Z29,'2021旬別'!Z29,'2020旬別'!Z29)</f>
        <v>153.75</v>
      </c>
      <c r="AB29" s="2119">
        <f>AVERAGE('2024旬別'!AB29,'2023旬別'!AA29,'2022旬別'!AA29,'2021旬別'!AA29,'2020旬別'!AA29)</f>
        <v>182.2</v>
      </c>
      <c r="AC29" s="2122">
        <f>AVERAGE('2024旬別'!AC29,'2023旬別'!AB29,'2022旬別'!AB29,'2021旬別'!AB29,'2020旬別'!AB29)</f>
        <v>202.6</v>
      </c>
      <c r="AD29" s="2118">
        <f>AVERAGE('2024旬別'!AD29,'2023旬別'!AC29,'2022旬別'!AC29,'2021旬別'!AC29,'2020旬別'!AC29)</f>
        <v>163.4</v>
      </c>
      <c r="AE29" s="2121">
        <f>AVERAGE('2024旬別'!AE29,'2023旬別'!AD29,'2022旬別'!AD29,'2021旬別'!AD29,'2020旬別'!AD29)</f>
        <v>153.80000000000001</v>
      </c>
      <c r="AF29" s="2122">
        <f>AVERAGE('2024旬別'!AF29,'2023旬別'!AE29,'2022旬別'!AE29,'2021旬別'!AE29,'2020旬別'!AE29)</f>
        <v>173.6</v>
      </c>
      <c r="AG29" s="2118">
        <f>AVERAGE('2024旬別'!AG29,'2023旬別'!AF29,'2022旬別'!AF29,'2021旬別'!AF29,'2020旬別'!AF29)</f>
        <v>167.2</v>
      </c>
      <c r="AH29" s="2121">
        <f>AVERAGE('2024旬別'!AH29,'2023旬別'!AG29,'2022旬別'!AG29,'2021旬別'!AG29,'2020旬別'!AG29)</f>
        <v>164.6</v>
      </c>
      <c r="AI29" s="2117">
        <f>AVERAGE('2024旬別'!AI29,'2023旬別'!AH29,'2022旬別'!AH29,'2021旬別'!AH29,'2020旬別'!AH29)</f>
        <v>155.6</v>
      </c>
      <c r="AJ29" s="2118">
        <f>AVERAGE('2024旬別'!AJ29,'2023旬別'!AI29,'2022旬別'!AI29,'2021旬別'!AI29,'2020旬別'!AI29)</f>
        <v>168.4</v>
      </c>
      <c r="AK29" s="2121">
        <f>AVERAGE('2024旬別'!AK29,'2023旬別'!AJ29,'2022旬別'!AJ29,'2021旬別'!AJ29,'2020旬別'!AJ29)</f>
        <v>184.8</v>
      </c>
      <c r="AL29" s="2117">
        <f>AVERAGE('2024旬別'!AL29,'2023旬別'!AK29,'2022旬別'!AK29,'2021旬別'!AK29,'2020旬別'!AK29)</f>
        <v>213.8</v>
      </c>
      <c r="AM29" s="2125">
        <f>AVERAGE('2024旬別'!AM29,'2023旬別'!AL29,'2022旬別'!AL29,'2021旬別'!AL29,'2020旬別'!AL29)</f>
        <v>256.8</v>
      </c>
      <c r="AP29" s="99"/>
      <c r="AQ29" s="100"/>
      <c r="AR29" s="100"/>
      <c r="AS29" s="100"/>
      <c r="AT29" s="99"/>
      <c r="AU29" s="99"/>
    </row>
    <row r="30" spans="2:47" s="41" customFormat="1" ht="14.25" customHeight="1" x14ac:dyDescent="0.15">
      <c r="B30" s="200" t="s">
        <v>117</v>
      </c>
      <c r="C30" s="2001" t="s">
        <v>93</v>
      </c>
      <c r="D30" s="2234">
        <f>AVERAGE('2024旬別'!D30,'2023旬別'!C30,'2022旬別'!C30,'2021旬別'!C30,'2020旬別'!C30)</f>
        <v>225.64680000000004</v>
      </c>
      <c r="E30" s="2147">
        <f>AVERAGE('2024旬別'!E30,'2023旬別'!D30,'2022旬別'!D30,'2021旬別'!D30,'2020旬別'!D30)</f>
        <v>286.3682</v>
      </c>
      <c r="F30" s="2136">
        <f>AVERAGE('2024旬別'!F30,'2023旬別'!E30,'2022旬別'!E30,'2021旬別'!E30,'2020旬別'!E30)</f>
        <v>289.26440000000002</v>
      </c>
      <c r="G30" s="2148">
        <f>AVERAGE('2024旬別'!G30,'2023旬別'!F30,'2022旬別'!F30,'2021旬別'!F30,'2020旬別'!F30)</f>
        <v>284.30460000000005</v>
      </c>
      <c r="H30" s="2235">
        <f>AVERAGE('2024旬別'!H30,'2023旬別'!G30,'2022旬別'!G30,'2021旬別'!G30,'2020旬別'!G30)</f>
        <v>247.8424</v>
      </c>
      <c r="I30" s="2159">
        <f>AVERAGE('2024旬別'!I30,'2023旬別'!H30,'2022旬別'!H30,'2021旬別'!H30,'2020旬別'!H30)</f>
        <v>338.01819999999998</v>
      </c>
      <c r="J30" s="2148">
        <f>AVERAGE('2024旬別'!J30,'2023旬別'!I30,'2022旬別'!I30,'2021旬別'!I30,'2020旬別'!I30)</f>
        <v>247.71919999999994</v>
      </c>
      <c r="K30" s="2147">
        <f>AVERAGE('2024旬別'!K30,'2023旬別'!J30,'2022旬別'!J30,'2021旬別'!J30,'2020旬別'!J30)</f>
        <v>256.51260000000002</v>
      </c>
      <c r="L30" s="2136">
        <f>AVERAGE('2024旬別'!L30,'2023旬別'!K30,'2022旬別'!K30,'2021旬別'!K30,'2020旬別'!K30)</f>
        <v>275.94439999999997</v>
      </c>
      <c r="M30" s="2148">
        <f>AVERAGE('2024旬別'!M30,'2023旬別'!L30,'2022旬別'!L30,'2021旬別'!L30,'2020旬別'!L30)</f>
        <v>248.4288</v>
      </c>
      <c r="N30" s="2147">
        <f>AVERAGE('2024旬別'!N30,'2023旬別'!M30,'2022旬別'!M30,'2021旬別'!M30,'2020旬別'!M30)</f>
        <v>239.334</v>
      </c>
      <c r="O30" s="2136">
        <f>AVERAGE('2024旬別'!O30,'2023旬別'!N30,'2022旬別'!N30,'2021旬別'!N30,'2020旬別'!N30)</f>
        <v>246.6292</v>
      </c>
      <c r="P30" s="2148">
        <f>AVERAGE('2024旬別'!P30,'2023旬別'!O30,'2022旬別'!O30,'2021旬別'!O30,'2020旬別'!O30)</f>
        <v>270.5874</v>
      </c>
      <c r="Q30" s="2147">
        <f>AVERAGE('2024旬別'!Q30,'2023旬別'!P30,'2022旬別'!P30,'2021旬別'!P30,'2020旬別'!P30)</f>
        <v>266.99920000000003</v>
      </c>
      <c r="R30" s="2102">
        <f>AVERAGE('2024旬別'!R30,'2023旬別'!Q30,'2022旬別'!Q30,'2021旬別'!Q30,'2020旬別'!Q30)</f>
        <v>284.46879999999999</v>
      </c>
      <c r="S30" s="2148">
        <f>AVERAGE('2024旬別'!S30,'2023旬別'!R30,'2022旬別'!R30,'2021旬別'!R30,'2020旬別'!R30)</f>
        <v>284.50919999999996</v>
      </c>
      <c r="T30" s="2147">
        <f>AVERAGE('2024旬別'!T30,'2023旬別'!S30,'2022旬別'!S30,'2021旬別'!S30,'2020旬別'!S30)</f>
        <v>304.90219999999999</v>
      </c>
      <c r="U30" s="2136">
        <f>AVERAGE('2024旬別'!U30,'2023旬別'!T30,'2022旬別'!T30,'2021旬別'!T30,'2020旬別'!T30)</f>
        <v>302.88140000000004</v>
      </c>
      <c r="V30" s="2149">
        <f>AVERAGE('2024旬別'!V30,'2023旬別'!U30,'2022旬別'!U30,'2021旬別'!U30,'2020旬別'!U30)</f>
        <v>301.34820000000002</v>
      </c>
      <c r="W30" s="2147">
        <f>AVERAGE('2024旬別'!W30,'2023旬別'!V30,'2022旬別'!V30,'2021旬別'!V30,'2020旬別'!V30)</f>
        <v>305.44200000000001</v>
      </c>
      <c r="X30" s="2102">
        <f>AVERAGE('2024旬別'!X30,'2023旬別'!W30,'2022旬別'!W30,'2021旬別'!W30,'2020旬別'!W30)</f>
        <v>320.46380000000005</v>
      </c>
      <c r="Y30" s="2149">
        <f>AVERAGE('2024旬別'!Y30,'2023旬別'!X30,'2022旬別'!X30,'2021旬別'!X30,'2020旬別'!X30)</f>
        <v>281.63419999999996</v>
      </c>
      <c r="Z30" s="2150">
        <f>AVERAGE('2024旬別'!Z30,'2023旬別'!Y30,'2022旬別'!Y30,'2021旬別'!Y30,'2020旬別'!Y30)</f>
        <v>289.02840000000003</v>
      </c>
      <c r="AA30" s="2136">
        <f>AVERAGE('2024旬別'!AA30,'2023旬別'!Z30,'2022旬別'!Z30,'2021旬別'!Z30,'2020旬別'!Z30)</f>
        <v>336.88679999999999</v>
      </c>
      <c r="AB30" s="2149">
        <f>AVERAGE('2024旬別'!AB30,'2023旬別'!AA30,'2022旬別'!AA30,'2021旬別'!AA30,'2020旬別'!AA30)</f>
        <v>301.1866</v>
      </c>
      <c r="AC30" s="2150">
        <f>AVERAGE('2024旬別'!AC30,'2023旬別'!AB30,'2022旬別'!AB30,'2021旬別'!AB30,'2020旬別'!AB30)</f>
        <v>284.35139999999996</v>
      </c>
      <c r="AD30" s="2136">
        <f>AVERAGE('2024旬別'!AD30,'2023旬別'!AC30,'2022旬別'!AC30,'2021旬別'!AC30,'2020旬別'!AC30)</f>
        <v>310.66420000000005</v>
      </c>
      <c r="AE30" s="2148">
        <f>AVERAGE('2024旬別'!AE30,'2023旬別'!AD30,'2022旬別'!AD30,'2021旬別'!AD30,'2020旬別'!AD30)</f>
        <v>305.85219999999993</v>
      </c>
      <c r="AF30" s="2150">
        <f>AVERAGE('2024旬別'!AF30,'2023旬別'!AE30,'2022旬別'!AE30,'2021旬別'!AE30,'2020旬別'!AE30)</f>
        <v>300.18459999999999</v>
      </c>
      <c r="AG30" s="2136">
        <f>AVERAGE('2024旬別'!AG30,'2023旬別'!AF30,'2022旬別'!AF30,'2021旬別'!AF30,'2020旬別'!AF30)</f>
        <v>293.85839999999996</v>
      </c>
      <c r="AH30" s="2148">
        <f>AVERAGE('2024旬別'!AH30,'2023旬別'!AG30,'2022旬別'!AG30,'2021旬別'!AG30,'2020旬別'!AG30)</f>
        <v>262.20139999999998</v>
      </c>
      <c r="AI30" s="2147">
        <f>AVERAGE('2024旬別'!AI30,'2023旬別'!AH30,'2022旬別'!AH30,'2021旬別'!AH30,'2020旬別'!AH30)</f>
        <v>270.17240000000004</v>
      </c>
      <c r="AJ30" s="2136">
        <f>AVERAGE('2024旬別'!AJ30,'2023旬別'!AI30,'2022旬別'!AI30,'2021旬別'!AI30,'2020旬別'!AI30)</f>
        <v>257.7912</v>
      </c>
      <c r="AK30" s="2148">
        <f>AVERAGE('2024旬別'!AK30,'2023旬別'!AJ30,'2022旬別'!AJ30,'2021旬別'!AJ30,'2020旬別'!AJ30)</f>
        <v>251.91360000000003</v>
      </c>
      <c r="AL30" s="2147">
        <f>AVERAGE('2024旬別'!AL30,'2023旬別'!AK30,'2022旬別'!AK30,'2021旬別'!AK30,'2020旬別'!AK30)</f>
        <v>268.5616</v>
      </c>
      <c r="AM30" s="2151">
        <f>AVERAGE('2024旬別'!AM30,'2023旬別'!AL30,'2022旬別'!AL30,'2021旬別'!AL30,'2020旬別'!AL30)</f>
        <v>423.95239999999995</v>
      </c>
      <c r="AP30" s="99"/>
      <c r="AQ30" s="100"/>
      <c r="AR30" s="100"/>
      <c r="AS30" s="100"/>
      <c r="AT30" s="99"/>
      <c r="AU30" s="99"/>
    </row>
    <row r="31" spans="2:47" s="41" customFormat="1" ht="14.25" customHeight="1" x14ac:dyDescent="0.15">
      <c r="B31" s="192" t="s">
        <v>117</v>
      </c>
      <c r="C31" s="2003" t="s">
        <v>94</v>
      </c>
      <c r="D31" s="2299">
        <f>AVERAGE('2024旬別'!D31,'2023旬別'!C31,'2022旬別'!C31,'2021旬別'!C31,'2020旬別'!C31)</f>
        <v>73481.527600000001</v>
      </c>
      <c r="E31" s="2152">
        <f>AVERAGE('2024旬別'!E31,'2023旬別'!D31,'2022旬別'!D31,'2021旬別'!D31,'2020旬別'!D31)</f>
        <v>85275.457399999999</v>
      </c>
      <c r="F31" s="2153">
        <f>AVERAGE('2024旬別'!F31,'2023旬別'!E31,'2022旬別'!E31,'2021旬別'!E31,'2020旬別'!E31)</f>
        <v>90977.643200000006</v>
      </c>
      <c r="G31" s="2155">
        <f>AVERAGE('2024旬別'!G31,'2023旬別'!F31,'2022旬別'!F31,'2021旬別'!F31,'2020旬別'!F31)</f>
        <v>89571.0098</v>
      </c>
      <c r="H31" s="2300">
        <f>AVERAGE('2024旬別'!H31,'2023旬別'!G31,'2022旬別'!G31,'2021旬別'!G31,'2020旬別'!G31)</f>
        <v>80568.247399999993</v>
      </c>
      <c r="I31" s="2154">
        <f>AVERAGE('2024旬別'!I31,'2023旬別'!H31,'2022旬別'!H31,'2021旬別'!H31,'2020旬別'!H31)</f>
        <v>102213.1434</v>
      </c>
      <c r="J31" s="2155">
        <f>AVERAGE('2024旬別'!J31,'2023旬別'!I31,'2022旬別'!I31,'2021旬別'!I31,'2020旬別'!I31)</f>
        <v>70950.454599999997</v>
      </c>
      <c r="K31" s="2152">
        <f>AVERAGE('2024旬別'!K31,'2023旬別'!J31,'2022旬別'!J31,'2021旬別'!J31,'2020旬別'!J31)</f>
        <v>65600.111600000004</v>
      </c>
      <c r="L31" s="2153">
        <f>AVERAGE('2024旬別'!L31,'2023旬別'!K31,'2022旬別'!K31,'2021旬別'!K31,'2020旬別'!K31)</f>
        <v>78704.9136</v>
      </c>
      <c r="M31" s="2111">
        <f>AVERAGE('2024旬別'!M31,'2023旬別'!L31,'2022旬別'!L31,'2021旬別'!L31,'2020旬別'!L31)</f>
        <v>74999.602600000013</v>
      </c>
      <c r="N31" s="2130">
        <f>AVERAGE('2024旬別'!N31,'2023旬別'!M31,'2022旬別'!M31,'2021旬別'!M31,'2020旬別'!M31)</f>
        <v>80748.2984</v>
      </c>
      <c r="O31" s="2140">
        <f>AVERAGE('2024旬別'!O31,'2023旬別'!N31,'2022旬別'!N31,'2021旬別'!N31,'2020旬別'!N31)</f>
        <v>73538.397999999986</v>
      </c>
      <c r="P31" s="2155">
        <f>AVERAGE('2024旬別'!P31,'2023旬別'!O31,'2022旬別'!O31,'2021旬別'!O31,'2020旬別'!O31)</f>
        <v>73470.657399999996</v>
      </c>
      <c r="Q31" s="2152">
        <f>AVERAGE('2024旬別'!Q31,'2023旬別'!P31,'2022旬別'!P31,'2021旬別'!P31,'2020旬別'!P31)</f>
        <v>70299.8122</v>
      </c>
      <c r="R31" s="2114">
        <f>AVERAGE('2024旬別'!R31,'2023旬別'!Q31,'2022旬別'!Q31,'2021旬別'!Q31,'2020旬別'!Q31)</f>
        <v>80638.650200000004</v>
      </c>
      <c r="S31" s="2155">
        <f>AVERAGE('2024旬別'!S31,'2023旬別'!R31,'2022旬別'!R31,'2021旬別'!R31,'2020旬別'!R31)</f>
        <v>80353.018400000001</v>
      </c>
      <c r="T31" s="2152">
        <f>AVERAGE('2024旬別'!T31,'2023旬別'!S31,'2022旬別'!S31,'2021旬別'!S31,'2020旬別'!S31)</f>
        <v>68515.146199999988</v>
      </c>
      <c r="U31" s="2153">
        <f>AVERAGE('2024旬別'!U31,'2023旬別'!T31,'2022旬別'!T31,'2021旬別'!T31,'2020旬別'!T31)</f>
        <v>64993.930000000008</v>
      </c>
      <c r="V31" s="2156">
        <f>AVERAGE('2024旬別'!V31,'2023旬別'!U31,'2022旬別'!U31,'2021旬別'!U31,'2020旬別'!U31)</f>
        <v>63393.524399999995</v>
      </c>
      <c r="W31" s="2152">
        <f>AVERAGE('2024旬別'!W31,'2023旬別'!V31,'2022旬別'!V31,'2021旬別'!V31,'2020旬別'!V31)</f>
        <v>79605.676599999992</v>
      </c>
      <c r="X31" s="2301">
        <f>AVERAGE('2024旬別'!X31,'2023旬別'!W31,'2022旬別'!W31,'2021旬別'!W31,'2020旬別'!W31)</f>
        <v>98067.464599999992</v>
      </c>
      <c r="Y31" s="2156">
        <f>AVERAGE('2024旬別'!Y31,'2023旬別'!X31,'2022旬別'!X31,'2021旬別'!X31,'2020旬別'!X31)</f>
        <v>103642.042</v>
      </c>
      <c r="Z31" s="2157">
        <f>AVERAGE('2024旬別'!Z31,'2023旬別'!Y31,'2022旬別'!Y31,'2021旬別'!Y31,'2020旬別'!Y31)</f>
        <v>96313.01920000001</v>
      </c>
      <c r="AA31" s="2153">
        <f>AVERAGE('2024旬別'!AA31,'2023旬別'!Z31,'2022旬別'!Z31,'2021旬別'!Z31,'2020旬別'!Z31)</f>
        <v>121751.88859999999</v>
      </c>
      <c r="AB31" s="2156">
        <f>AVERAGE('2024旬別'!AB31,'2023旬別'!AA31,'2022旬別'!AA31,'2021旬別'!AA31,'2020旬別'!AA31)</f>
        <v>122390.24860000001</v>
      </c>
      <c r="AC31" s="2157">
        <f>AVERAGE('2024旬別'!AC31,'2023旬別'!AB31,'2022旬別'!AB31,'2021旬別'!AB31,'2020旬別'!AB31)</f>
        <v>129905.68000000001</v>
      </c>
      <c r="AD31" s="2153">
        <f>AVERAGE('2024旬別'!AD31,'2023旬別'!AC31,'2022旬別'!AC31,'2021旬別'!AC31,'2020旬別'!AC31)</f>
        <v>113026.18179999999</v>
      </c>
      <c r="AE31" s="2155">
        <f>AVERAGE('2024旬別'!AE31,'2023旬別'!AD31,'2022旬別'!AD31,'2021旬別'!AD31,'2020旬別'!AD31)</f>
        <v>97903.558999999994</v>
      </c>
      <c r="AF31" s="2157">
        <f>AVERAGE('2024旬別'!AF31,'2023旬別'!AE31,'2022旬別'!AE31,'2021旬別'!AE31,'2020旬別'!AE31)</f>
        <v>90119.814799999993</v>
      </c>
      <c r="AG31" s="2153">
        <f>AVERAGE('2024旬別'!AG31,'2023旬別'!AF31,'2022旬別'!AF31,'2021旬別'!AF31,'2020旬別'!AF31)</f>
        <v>97063.127799999987</v>
      </c>
      <c r="AH31" s="2155">
        <f>AVERAGE('2024旬別'!AH31,'2023旬別'!AG31,'2022旬別'!AG31,'2021旬別'!AG31,'2020旬別'!AG31)</f>
        <v>76516.144199999995</v>
      </c>
      <c r="AI31" s="2152">
        <f>AVERAGE('2024旬別'!AI31,'2023旬別'!AH31,'2022旬別'!AH31,'2021旬別'!AH31,'2020旬別'!AH31)</f>
        <v>67893.749799999991</v>
      </c>
      <c r="AJ31" s="2153">
        <f>AVERAGE('2024旬別'!AJ31,'2023旬別'!AI31,'2022旬別'!AI31,'2021旬別'!AI31,'2020旬別'!AI31)</f>
        <v>60005.843200000003</v>
      </c>
      <c r="AK31" s="2155">
        <f>AVERAGE('2024旬別'!AK31,'2023旬別'!AJ31,'2022旬別'!AJ31,'2021旬別'!AJ31,'2020旬別'!AJ31)</f>
        <v>65981.608200000002</v>
      </c>
      <c r="AL31" s="2152">
        <f>AVERAGE('2024旬別'!AL31,'2023旬別'!AK31,'2022旬別'!AK31,'2021旬別'!AK31,'2020旬別'!AK31)</f>
        <v>76730.251000000004</v>
      </c>
      <c r="AM31" s="2158">
        <f>AVERAGE('2024旬別'!AM31,'2023旬別'!AL31,'2022旬別'!AL31,'2021旬別'!AL31,'2020旬別'!AL31)</f>
        <v>129981.13260000001</v>
      </c>
      <c r="AP31" s="99"/>
      <c r="AQ31" s="100"/>
      <c r="AR31" s="100"/>
      <c r="AS31" s="100"/>
      <c r="AT31" s="99"/>
      <c r="AU31" s="99"/>
    </row>
    <row r="32" spans="2:47" s="41" customFormat="1" ht="14.25" customHeight="1" x14ac:dyDescent="0.15">
      <c r="B32" s="197" t="s">
        <v>117</v>
      </c>
      <c r="C32" s="2000" t="s">
        <v>96</v>
      </c>
      <c r="D32" s="2116">
        <f>AVERAGE('2024旬別'!D32,'2023旬別'!C32,'2022旬別'!C32,'2021旬別'!C32,'2020旬別'!C32)</f>
        <v>325.8</v>
      </c>
      <c r="E32" s="2117">
        <f>AVERAGE('2024旬別'!E32,'2023旬別'!D32,'2022旬別'!D32,'2021旬別'!D32,'2020旬別'!D32)</f>
        <v>295</v>
      </c>
      <c r="F32" s="2118">
        <f>AVERAGE('2024旬別'!F32,'2023旬別'!E32,'2022旬別'!E32,'2021旬別'!E32,'2020旬別'!E32)</f>
        <v>316</v>
      </c>
      <c r="G32" s="2121">
        <f>AVERAGE('2024旬別'!G32,'2023旬別'!F32,'2022旬別'!F32,'2021旬別'!F32,'2020旬別'!F32)</f>
        <v>322.8</v>
      </c>
      <c r="H32" s="2145">
        <f>AVERAGE('2024旬別'!H32,'2023旬別'!G32,'2022旬別'!G32,'2021旬別'!G32,'2020旬別'!G32)</f>
        <v>330</v>
      </c>
      <c r="I32" s="2120">
        <f>AVERAGE('2024旬別'!I32,'2023旬別'!H32,'2022旬別'!H32,'2021旬別'!H32,'2020旬別'!H32)</f>
        <v>305</v>
      </c>
      <c r="J32" s="2121">
        <f>AVERAGE('2024旬別'!J32,'2023旬別'!I32,'2022旬別'!I32,'2021旬別'!I32,'2020旬別'!I32)</f>
        <v>284.8</v>
      </c>
      <c r="K32" s="2117">
        <f>AVERAGE('2024旬別'!K32,'2023旬別'!J32,'2022旬別'!J32,'2021旬別'!J32,'2020旬別'!J32)</f>
        <v>255</v>
      </c>
      <c r="L32" s="2118">
        <f>AVERAGE('2024旬別'!L32,'2023旬別'!K32,'2022旬別'!K32,'2021旬別'!K32,'2020旬別'!K32)</f>
        <v>283.39999999999998</v>
      </c>
      <c r="M32" s="2121">
        <f>AVERAGE('2024旬別'!M32,'2023旬別'!L32,'2022旬別'!L32,'2021旬別'!L32,'2020旬別'!L32)</f>
        <v>307.2</v>
      </c>
      <c r="N32" s="2117">
        <f>AVERAGE('2024旬別'!N32,'2023旬別'!M32,'2022旬別'!M32,'2021旬別'!M32,'2020旬別'!M32)</f>
        <v>330.8</v>
      </c>
      <c r="O32" s="2118">
        <f>AVERAGE('2024旬別'!O32,'2023旬別'!N32,'2022旬別'!N32,'2021旬別'!N32,'2020旬別'!N32)</f>
        <v>299.60000000000002</v>
      </c>
      <c r="P32" s="2121">
        <f>AVERAGE('2024旬別'!P32,'2023旬別'!O32,'2022旬別'!O32,'2021旬別'!O32,'2020旬別'!O32)</f>
        <v>269.60000000000002</v>
      </c>
      <c r="Q32" s="2117">
        <f>AVERAGE('2024旬別'!Q32,'2023旬別'!P32,'2022旬別'!P32,'2021旬別'!P32,'2020旬別'!P32)</f>
        <v>262</v>
      </c>
      <c r="R32" s="2123">
        <f>AVERAGE('2024旬別'!R32,'2023旬別'!Q32,'2022旬別'!Q32,'2021旬別'!Q32,'2020旬別'!Q32)</f>
        <v>286.2</v>
      </c>
      <c r="S32" s="2121">
        <f>AVERAGE('2024旬別'!S32,'2023旬別'!R32,'2022旬別'!R32,'2021旬別'!R32,'2020旬別'!R32)</f>
        <v>282.8</v>
      </c>
      <c r="T32" s="2117">
        <f>AVERAGE('2024旬別'!T32,'2023旬別'!S32,'2022旬別'!S32,'2021旬別'!S32,'2020旬別'!S32)</f>
        <v>226.4</v>
      </c>
      <c r="U32" s="2118">
        <f>AVERAGE('2024旬別'!U32,'2023旬別'!T32,'2022旬別'!T32,'2021旬別'!T32,'2020旬別'!T32)</f>
        <v>213.6</v>
      </c>
      <c r="V32" s="2119">
        <f>AVERAGE('2024旬別'!V32,'2023旬別'!U32,'2022旬別'!U32,'2021旬別'!U32,'2020旬別'!U32)</f>
        <v>210.2</v>
      </c>
      <c r="W32" s="2117">
        <f>AVERAGE('2024旬別'!W32,'2023旬別'!V32,'2022旬別'!V32,'2021旬別'!V32,'2020旬別'!V32)</f>
        <v>268.60000000000002</v>
      </c>
      <c r="X32" s="2302">
        <f>AVERAGE('2024旬別'!X32,'2023旬別'!W32,'2022旬別'!W32,'2021旬別'!W32,'2020旬別'!W32)</f>
        <v>321.39999999999998</v>
      </c>
      <c r="Y32" s="2119">
        <f>AVERAGE('2024旬別'!Y32,'2023旬別'!X32,'2022旬別'!X32,'2021旬別'!X32,'2020旬別'!X32)</f>
        <v>402</v>
      </c>
      <c r="Z32" s="2122">
        <f>AVERAGE('2024旬別'!Z32,'2023旬別'!Y32,'2022旬別'!Y32,'2021旬別'!Y32,'2020旬別'!Y32)</f>
        <v>332.8</v>
      </c>
      <c r="AA32" s="2118">
        <f>AVERAGE('2024旬別'!AA32,'2023旬別'!Z32,'2022旬別'!Z32,'2021旬別'!Z32,'2020旬別'!Z32)</f>
        <v>369</v>
      </c>
      <c r="AB32" s="2119">
        <f>AVERAGE('2024旬別'!AB32,'2023旬別'!AA32,'2022旬別'!AA32,'2021旬別'!AA32,'2020旬別'!AA32)</f>
        <v>419.4</v>
      </c>
      <c r="AC32" s="2122">
        <f>AVERAGE('2024旬別'!AC32,'2023旬別'!AB32,'2022旬別'!AB32,'2021旬別'!AB32,'2020旬別'!AB32)</f>
        <v>471.6</v>
      </c>
      <c r="AD32" s="2118">
        <f>AVERAGE('2024旬別'!AD32,'2023旬別'!AC32,'2022旬別'!AC32,'2021旬別'!AC32,'2020旬別'!AC32)</f>
        <v>363.2</v>
      </c>
      <c r="AE32" s="2121">
        <f>AVERAGE('2024旬別'!AE32,'2023旬別'!AD32,'2022旬別'!AD32,'2021旬別'!AD32,'2020旬別'!AD32)</f>
        <v>320.2</v>
      </c>
      <c r="AF32" s="2122">
        <f>AVERAGE('2024旬別'!AF32,'2023旬別'!AE32,'2022旬別'!AE32,'2021旬別'!AE32,'2020旬別'!AE32)</f>
        <v>298</v>
      </c>
      <c r="AG32" s="2118">
        <f>AVERAGE('2024旬別'!AG32,'2023旬別'!AF32,'2022旬別'!AF32,'2021旬別'!AF32,'2020旬別'!AF32)</f>
        <v>325.8</v>
      </c>
      <c r="AH32" s="2121">
        <f>AVERAGE('2024旬別'!AH32,'2023旬別'!AG32,'2022旬別'!AG32,'2021旬別'!AG32,'2020旬別'!AG32)</f>
        <v>290</v>
      </c>
      <c r="AI32" s="2117">
        <f>AVERAGE('2024旬別'!AI32,'2023旬別'!AH32,'2022旬別'!AH32,'2021旬別'!AH32,'2020旬別'!AH32)</f>
        <v>251</v>
      </c>
      <c r="AJ32" s="2118">
        <f>AVERAGE('2024旬別'!AJ32,'2023旬別'!AI32,'2022旬別'!AI32,'2021旬別'!AI32,'2020旬別'!AI32)</f>
        <v>226.4</v>
      </c>
      <c r="AK32" s="2121">
        <f>AVERAGE('2024旬別'!AK32,'2023旬別'!AJ32,'2022旬別'!AJ32,'2021旬別'!AJ32,'2020旬別'!AJ32)</f>
        <v>252.8</v>
      </c>
      <c r="AL32" s="2117">
        <f>AVERAGE('2024旬別'!AL32,'2023旬別'!AK32,'2022旬別'!AK32,'2021旬別'!AK32,'2020旬別'!AK32)</f>
        <v>280.2</v>
      </c>
      <c r="AM32" s="2125">
        <f>AVERAGE('2024旬別'!AM32,'2023旬別'!AL32,'2022旬別'!AL32,'2021旬別'!AL32,'2020旬別'!AL32)</f>
        <v>317.8</v>
      </c>
      <c r="AP32" s="99"/>
      <c r="AQ32" s="100"/>
      <c r="AR32" s="100"/>
      <c r="AS32" s="100"/>
      <c r="AT32" s="99"/>
      <c r="AU32" s="99"/>
    </row>
    <row r="33" spans="2:47" s="41" customFormat="1" ht="14.25" customHeight="1" x14ac:dyDescent="0.15">
      <c r="B33" s="200" t="s">
        <v>118</v>
      </c>
      <c r="C33" s="2001" t="s">
        <v>93</v>
      </c>
      <c r="D33" s="2234">
        <f>AVERAGE('2024旬別'!D33,'2023旬別'!C33,'2022旬別'!C33,'2021旬別'!C33,'2020旬別'!C33)</f>
        <v>111.27959999999999</v>
      </c>
      <c r="E33" s="2147">
        <f>AVERAGE('2024旬別'!E33,'2023旬別'!D33,'2022旬別'!D33,'2021旬別'!D33,'2020旬別'!D33)</f>
        <v>133.90079999999998</v>
      </c>
      <c r="F33" s="2136">
        <f>AVERAGE('2024旬別'!F33,'2023旬別'!E33,'2022旬別'!E33,'2021旬別'!E33,'2020旬別'!E33)</f>
        <v>136.327</v>
      </c>
      <c r="G33" s="2148">
        <f>AVERAGE('2024旬別'!G33,'2023旬別'!F33,'2022旬別'!F33,'2021旬別'!F33,'2020旬別'!F33)</f>
        <v>130.0128</v>
      </c>
      <c r="H33" s="2235">
        <f>AVERAGE('2024旬別'!H33,'2023旬別'!G33,'2022旬別'!G33,'2021旬別'!G33,'2020旬別'!G33)</f>
        <v>114.35299999999999</v>
      </c>
      <c r="I33" s="2159">
        <f>AVERAGE('2024旬別'!I33,'2023旬別'!H33,'2022旬別'!H33,'2021旬別'!H33,'2020旬別'!H33)</f>
        <v>154.0548</v>
      </c>
      <c r="J33" s="2148">
        <f>AVERAGE('2024旬別'!J33,'2023旬別'!I33,'2022旬別'!I33,'2021旬別'!I33,'2020旬別'!I33)</f>
        <v>112.65680000000002</v>
      </c>
      <c r="K33" s="2147">
        <f>AVERAGE('2024旬別'!K33,'2023旬別'!J33,'2022旬別'!J33,'2021旬別'!J33,'2020旬別'!J33)</f>
        <v>115.69359999999999</v>
      </c>
      <c r="L33" s="2136">
        <f>AVERAGE('2024旬別'!L33,'2023旬別'!K33,'2022旬別'!K33,'2021旬別'!K33,'2020旬別'!K33)</f>
        <v>128.4402</v>
      </c>
      <c r="M33" s="2148">
        <f>AVERAGE('2024旬別'!M33,'2023旬別'!L33,'2022旬別'!L33,'2021旬別'!L33,'2020旬別'!L33)</f>
        <v>115.7144</v>
      </c>
      <c r="N33" s="2147">
        <f>AVERAGE('2024旬別'!N33,'2023旬別'!M33,'2022旬別'!M33,'2021旬別'!M33,'2020旬別'!M33)</f>
        <v>111.83799999999999</v>
      </c>
      <c r="O33" s="2136">
        <f>AVERAGE('2024旬別'!O33,'2023旬別'!N33,'2022旬別'!N33,'2021旬別'!N33,'2020旬別'!N33)</f>
        <v>116.03360000000001</v>
      </c>
      <c r="P33" s="2148">
        <f>AVERAGE('2024旬別'!P33,'2023旬別'!O33,'2022旬別'!O33,'2021旬別'!O33,'2020旬別'!O33)</f>
        <v>128.4032</v>
      </c>
      <c r="Q33" s="2147">
        <f>AVERAGE('2024旬別'!Q33,'2023旬別'!P33,'2022旬別'!P33,'2021旬別'!P33,'2020旬別'!P33)</f>
        <v>123.24000000000001</v>
      </c>
      <c r="R33" s="2102">
        <f>AVERAGE('2024旬別'!R33,'2023旬別'!Q33,'2022旬別'!Q33,'2021旬別'!Q33,'2020旬別'!Q33)</f>
        <v>134.73039999999997</v>
      </c>
      <c r="S33" s="2148">
        <f>AVERAGE('2024旬別'!S33,'2023旬別'!R33,'2022旬別'!R33,'2021旬別'!R33,'2020旬別'!R33)</f>
        <v>132.37100000000001</v>
      </c>
      <c r="T33" s="2147">
        <f>AVERAGE('2024旬別'!T33,'2023旬別'!S33,'2022旬別'!S33,'2021旬別'!S33,'2020旬別'!S33)</f>
        <v>347.00419999999997</v>
      </c>
      <c r="U33" s="2136">
        <f>AVERAGE('2024旬別'!U33,'2023旬別'!T33,'2022旬別'!T33,'2021旬別'!T33,'2020旬別'!T33)</f>
        <v>145.34560000000002</v>
      </c>
      <c r="V33" s="2149">
        <f>AVERAGE('2024旬別'!V33,'2023旬別'!U33,'2022旬別'!U33,'2021旬別'!U33,'2020旬別'!U33)</f>
        <v>158.30800000000002</v>
      </c>
      <c r="W33" s="2147">
        <f>AVERAGE('2024旬別'!W33,'2023旬別'!V33,'2022旬別'!V33,'2021旬別'!V33,'2020旬別'!V33)</f>
        <v>167.61060000000003</v>
      </c>
      <c r="X33" s="2102">
        <f>AVERAGE('2024旬別'!X33,'2023旬別'!W33,'2022旬別'!W33,'2021旬別'!W33,'2020旬別'!W33)</f>
        <v>185.95700000000002</v>
      </c>
      <c r="Y33" s="2149">
        <f>AVERAGE('2024旬別'!Y33,'2023旬別'!X33,'2022旬別'!X33,'2021旬別'!X33,'2020旬別'!X33)</f>
        <v>171.4084</v>
      </c>
      <c r="Z33" s="2150">
        <f>AVERAGE('2024旬別'!Z33,'2023旬別'!Y33,'2022旬別'!Y33,'2021旬別'!Y33,'2020旬別'!Y33)</f>
        <v>179.0444</v>
      </c>
      <c r="AA33" s="2136">
        <f>AVERAGE('2024旬別'!AA33,'2023旬別'!Z33,'2022旬別'!Z33,'2021旬別'!Z33,'2020旬別'!Z33)</f>
        <v>197.09960000000001</v>
      </c>
      <c r="AB33" s="2149">
        <f>AVERAGE('2024旬別'!AB33,'2023旬別'!AA33,'2022旬別'!AA33,'2021旬別'!AA33,'2020旬別'!AA33)</f>
        <v>179.41039999999998</v>
      </c>
      <c r="AC33" s="2150">
        <f>AVERAGE('2024旬別'!AC33,'2023旬別'!AB33,'2022旬別'!AB33,'2021旬別'!AB33,'2020旬別'!AB33)</f>
        <v>181.1216</v>
      </c>
      <c r="AD33" s="2136">
        <f>AVERAGE('2024旬別'!AD33,'2023旬別'!AC33,'2022旬別'!AC33,'2021旬別'!AC33,'2020旬別'!AC33)</f>
        <v>195.059</v>
      </c>
      <c r="AE33" s="2148">
        <f>AVERAGE('2024旬別'!AE33,'2023旬別'!AD33,'2022旬別'!AD33,'2021旬別'!AD33,'2020旬別'!AD33)</f>
        <v>180.1798</v>
      </c>
      <c r="AF33" s="2150">
        <f>AVERAGE('2024旬別'!AF33,'2023旬別'!AE33,'2022旬別'!AE33,'2021旬別'!AE33,'2020旬別'!AE33)</f>
        <v>162.01740000000001</v>
      </c>
      <c r="AG33" s="2136">
        <f>AVERAGE('2024旬別'!AG33,'2023旬別'!AF33,'2022旬別'!AF33,'2021旬別'!AF33,'2020旬別'!AF33)</f>
        <v>158.18900000000002</v>
      </c>
      <c r="AH33" s="2148">
        <f>AVERAGE('2024旬別'!AH33,'2023旬別'!AG33,'2022旬別'!AG33,'2021旬別'!AG33,'2020旬別'!AG33)</f>
        <v>127.303</v>
      </c>
      <c r="AI33" s="2147">
        <f>AVERAGE('2024旬別'!AI33,'2023旬別'!AH33,'2022旬別'!AH33,'2021旬別'!AH33,'2020旬別'!AH33)</f>
        <v>132.24520000000001</v>
      </c>
      <c r="AJ33" s="2136">
        <f>AVERAGE('2024旬別'!AJ33,'2023旬別'!AI33,'2022旬別'!AI33,'2021旬別'!AI33,'2020旬別'!AI33)</f>
        <v>119.2192</v>
      </c>
      <c r="AK33" s="2148">
        <f>AVERAGE('2024旬別'!AK33,'2023旬別'!AJ33,'2022旬別'!AJ33,'2021旬別'!AJ33,'2020旬別'!AJ33)</f>
        <v>119.40540000000001</v>
      </c>
      <c r="AL33" s="2147">
        <f>AVERAGE('2024旬別'!AL33,'2023旬別'!AK33,'2022旬別'!AK33,'2021旬別'!AK33,'2020旬別'!AK33)</f>
        <v>128.96920000000003</v>
      </c>
      <c r="AM33" s="2151">
        <f>AVERAGE('2024旬別'!AM33,'2023旬別'!AL33,'2022旬別'!AL33,'2021旬別'!AL33,'2020旬別'!AL33)</f>
        <v>206.62860000000001</v>
      </c>
      <c r="AP33" s="99"/>
      <c r="AQ33" s="100"/>
      <c r="AR33" s="100"/>
      <c r="AS33" s="100"/>
      <c r="AT33" s="99"/>
      <c r="AU33" s="99"/>
    </row>
    <row r="34" spans="2:47" s="41" customFormat="1" ht="14.25" customHeight="1" x14ac:dyDescent="0.15">
      <c r="B34" s="192" t="s">
        <v>118</v>
      </c>
      <c r="C34" s="2003" t="s">
        <v>94</v>
      </c>
      <c r="D34" s="2299">
        <f>AVERAGE('2024旬別'!D34,'2023旬別'!C34,'2022旬別'!C34,'2021旬別'!C34,'2020旬別'!C34)</f>
        <v>37865.375800000002</v>
      </c>
      <c r="E34" s="2152">
        <f>AVERAGE('2024旬別'!E34,'2023旬別'!D34,'2022旬別'!D34,'2021旬別'!D34,'2020旬別'!D34)</f>
        <v>39001.402400000006</v>
      </c>
      <c r="F34" s="2153">
        <f>AVERAGE('2024旬別'!F34,'2023旬別'!E34,'2022旬別'!E34,'2021旬別'!E34,'2020旬別'!E34)</f>
        <v>41755.042999999998</v>
      </c>
      <c r="G34" s="2155">
        <f>AVERAGE('2024旬別'!G34,'2023旬別'!F34,'2022旬別'!F34,'2021旬別'!F34,'2020旬別'!F34)</f>
        <v>39472.482000000004</v>
      </c>
      <c r="H34" s="2300">
        <f>AVERAGE('2024旬別'!H34,'2023旬別'!G34,'2022旬別'!G34,'2021旬別'!G34,'2020旬別'!G34)</f>
        <v>35141.9686</v>
      </c>
      <c r="I34" s="2154">
        <f>AVERAGE('2024旬別'!I34,'2023旬別'!H34,'2022旬別'!H34,'2021旬別'!H34,'2020旬別'!H34)</f>
        <v>46389.513599999998</v>
      </c>
      <c r="J34" s="2155">
        <f>AVERAGE('2024旬別'!J34,'2023旬別'!I34,'2022旬別'!I34,'2021旬別'!I34,'2020旬別'!I34)</f>
        <v>32158.381600000001</v>
      </c>
      <c r="K34" s="2152">
        <f>AVERAGE('2024旬別'!K34,'2023旬別'!J34,'2022旬別'!J34,'2021旬別'!J34,'2020旬別'!J34)</f>
        <v>29898.005400000002</v>
      </c>
      <c r="L34" s="2153">
        <f>AVERAGE('2024旬別'!L34,'2023旬別'!K34,'2022旬別'!K34,'2021旬別'!K34,'2020旬別'!K34)</f>
        <v>35861.425999999992</v>
      </c>
      <c r="M34" s="2109">
        <f>AVERAGE('2024旬別'!M34,'2023旬別'!L34,'2022旬別'!L34,'2021旬別'!L34,'2020旬別'!L34)</f>
        <v>33391.126199999999</v>
      </c>
      <c r="N34" s="2130">
        <f>AVERAGE('2024旬別'!N34,'2023旬別'!M34,'2022旬別'!M34,'2021旬別'!M34,'2020旬別'!M34)</f>
        <v>81169.6538</v>
      </c>
      <c r="O34" s="2140">
        <f>AVERAGE('2024旬別'!O34,'2023旬別'!N34,'2022旬別'!N34,'2021旬別'!N34,'2020旬別'!N34)</f>
        <v>35483.358800000002</v>
      </c>
      <c r="P34" s="2155">
        <f>AVERAGE('2024旬別'!P34,'2023旬別'!O34,'2022旬別'!O34,'2021旬別'!O34,'2020旬別'!O34)</f>
        <v>34469.470600000001</v>
      </c>
      <c r="Q34" s="2152">
        <f>AVERAGE('2024旬別'!Q34,'2023旬別'!P34,'2022旬別'!P34,'2021旬別'!P34,'2020旬別'!P34)</f>
        <v>32655.746200000001</v>
      </c>
      <c r="R34" s="2114">
        <f>AVERAGE('2024旬別'!R34,'2023旬別'!Q34,'2022旬別'!Q34,'2021旬別'!Q34,'2020旬別'!Q34)</f>
        <v>38306.469599999997</v>
      </c>
      <c r="S34" s="2155">
        <f>AVERAGE('2024旬別'!S34,'2023旬別'!R34,'2022旬別'!R34,'2021旬別'!R34,'2020旬別'!R34)</f>
        <v>37458.163200000003</v>
      </c>
      <c r="T34" s="2152">
        <f>AVERAGE('2024旬別'!T34,'2023旬別'!S34,'2022旬別'!S34,'2021旬別'!S34,'2020旬別'!S34)</f>
        <v>31030.759000000002</v>
      </c>
      <c r="U34" s="2153">
        <f>AVERAGE('2024旬別'!U34,'2023旬別'!T34,'2022旬別'!T34,'2021旬別'!T34,'2020旬別'!T34)</f>
        <v>31384.877399999998</v>
      </c>
      <c r="V34" s="2156">
        <f>AVERAGE('2024旬別'!V34,'2023旬別'!U34,'2022旬別'!U34,'2021旬別'!U34,'2020旬別'!U34)</f>
        <v>33219.722800000003</v>
      </c>
      <c r="W34" s="2152">
        <f>AVERAGE('2024旬別'!W34,'2023旬別'!V34,'2022旬別'!V34,'2021旬別'!V34,'2020旬別'!V34)</f>
        <v>43569.967799999999</v>
      </c>
      <c r="X34" s="2114">
        <f>AVERAGE('2024旬別'!X34,'2023旬別'!W34,'2022旬別'!W34,'2021旬別'!W34,'2020旬別'!W34)</f>
        <v>59490.807999999997</v>
      </c>
      <c r="Y34" s="2156">
        <f>AVERAGE('2024旬別'!Y34,'2023旬別'!X34,'2022旬別'!X34,'2021旬別'!X34,'2020旬別'!X34)</f>
        <v>61721.723199999993</v>
      </c>
      <c r="Z34" s="2157">
        <f>AVERAGE('2024旬別'!Z34,'2023旬別'!Y34,'2022旬別'!Y34,'2021旬別'!Y34,'2020旬別'!Y34)</f>
        <v>60648.969599999997</v>
      </c>
      <c r="AA34" s="2153">
        <f>AVERAGE('2024旬別'!AA34,'2023旬別'!Z34,'2022旬別'!Z34,'2021旬別'!Z34,'2020旬別'!Z34)</f>
        <v>71471.348400000003</v>
      </c>
      <c r="AB34" s="2156">
        <f>AVERAGE('2024旬別'!AB34,'2023旬別'!AA34,'2022旬別'!AA34,'2021旬別'!AA34,'2020旬別'!AA34)</f>
        <v>73776.875000000015</v>
      </c>
      <c r="AC34" s="2157">
        <f>AVERAGE('2024旬別'!AC34,'2023旬別'!AB34,'2022旬別'!AB34,'2021旬別'!AB34,'2020旬別'!AB34)</f>
        <v>81451.410400000008</v>
      </c>
      <c r="AD34" s="2153">
        <f>AVERAGE('2024旬別'!AD34,'2023旬別'!AC34,'2022旬別'!AC34,'2021旬別'!AC34,'2020旬別'!AC34)</f>
        <v>60755.66120000001</v>
      </c>
      <c r="AE34" s="2155">
        <f>AVERAGE('2024旬別'!AE34,'2023旬別'!AD34,'2022旬別'!AD34,'2021旬別'!AD34,'2020旬別'!AD34)</f>
        <v>46840.395200000006</v>
      </c>
      <c r="AF34" s="2157">
        <f>AVERAGE('2024旬別'!AF34,'2023旬別'!AE34,'2022旬別'!AE34,'2021旬別'!AE34,'2020旬別'!AE34)</f>
        <v>42709.134399999995</v>
      </c>
      <c r="AG34" s="2153">
        <f>AVERAGE('2024旬別'!AG34,'2023旬別'!AF34,'2022旬別'!AF34,'2021旬別'!AF34,'2020旬別'!AF34)</f>
        <v>45856.243399999999</v>
      </c>
      <c r="AH34" s="2155">
        <f>AVERAGE('2024旬別'!AH34,'2023旬別'!AG34,'2022旬別'!AG34,'2021旬別'!AG34,'2020旬別'!AG34)</f>
        <v>35606.536399999997</v>
      </c>
      <c r="AI34" s="2152">
        <f>AVERAGE('2024旬別'!AI34,'2023旬別'!AH34,'2022旬別'!AH34,'2021旬別'!AH34,'2020旬別'!AH34)</f>
        <v>32063.6656</v>
      </c>
      <c r="AJ34" s="2153">
        <f>AVERAGE('2024旬別'!AJ34,'2023旬別'!AI34,'2022旬別'!AI34,'2021旬別'!AI34,'2020旬別'!AI34)</f>
        <v>27803.994799999997</v>
      </c>
      <c r="AK34" s="2155">
        <f>AVERAGE('2024旬別'!AK34,'2023旬別'!AJ34,'2022旬別'!AJ34,'2021旬別'!AJ34,'2020旬別'!AJ34)</f>
        <v>30543.153400000003</v>
      </c>
      <c r="AL34" s="2152">
        <f>AVERAGE('2024旬別'!AL34,'2023旬別'!AK34,'2022旬別'!AK34,'2021旬別'!AK34,'2020旬別'!AK34)</f>
        <v>37045.309000000008</v>
      </c>
      <c r="AM34" s="2158">
        <f>AVERAGE('2024旬別'!AM34,'2023旬別'!AL34,'2022旬別'!AL34,'2021旬別'!AL34,'2020旬別'!AL34)</f>
        <v>66778.838400000008</v>
      </c>
      <c r="AP34" s="99"/>
      <c r="AQ34" s="100"/>
      <c r="AR34" s="100"/>
      <c r="AS34" s="100"/>
      <c r="AT34" s="99"/>
      <c r="AU34" s="99"/>
    </row>
    <row r="35" spans="2:47" s="41" customFormat="1" ht="14.25" customHeight="1" x14ac:dyDescent="0.15">
      <c r="B35" s="197" t="s">
        <v>118</v>
      </c>
      <c r="C35" s="2000" t="s">
        <v>96</v>
      </c>
      <c r="D35" s="2116">
        <f>AVERAGE('2024旬別'!D35,'2023旬別'!C35,'2022旬別'!C35,'2021旬別'!C35,'2020旬別'!C35)</f>
        <v>341.2</v>
      </c>
      <c r="E35" s="2117">
        <f>AVERAGE('2024旬別'!E35,'2023旬別'!D35,'2022旬別'!D35,'2021旬別'!D35,'2020旬別'!D35)</f>
        <v>288.39999999999998</v>
      </c>
      <c r="F35" s="2118">
        <f>AVERAGE('2024旬別'!F35,'2023旬別'!E35,'2022旬別'!E35,'2021旬別'!E35,'2020旬別'!E35)</f>
        <v>310.39999999999998</v>
      </c>
      <c r="G35" s="2121">
        <f>AVERAGE('2024旬別'!G35,'2023旬別'!F35,'2022旬別'!F35,'2021旬別'!F35,'2020旬別'!F35)</f>
        <v>309.60000000000002</v>
      </c>
      <c r="H35" s="2145">
        <f>AVERAGE('2024旬別'!H35,'2023旬別'!G35,'2022旬別'!G35,'2021旬別'!G35,'2020旬別'!G35)</f>
        <v>315.39999999999998</v>
      </c>
      <c r="I35" s="2120">
        <f>AVERAGE('2024旬別'!I35,'2023旬別'!H35,'2022旬別'!H35,'2021旬別'!H35,'2020旬別'!H35)</f>
        <v>305.39999999999998</v>
      </c>
      <c r="J35" s="2121">
        <f>AVERAGE('2024旬別'!J35,'2023旬別'!I35,'2022旬別'!I35,'2021旬別'!I35,'2020旬別'!I35)</f>
        <v>285.2</v>
      </c>
      <c r="K35" s="2117">
        <f>AVERAGE('2024旬別'!K35,'2023旬別'!J35,'2022旬別'!J35,'2021旬別'!J35,'2020旬別'!J35)</f>
        <v>258</v>
      </c>
      <c r="L35" s="2118">
        <f>AVERAGE('2024旬別'!L35,'2023旬別'!K35,'2022旬別'!K35,'2021旬別'!K35,'2020旬別'!K35)</f>
        <v>277.8</v>
      </c>
      <c r="M35" s="2133">
        <f>AVERAGE('2024旬別'!M35,'2023旬別'!L35,'2022旬別'!L35,'2021旬別'!L35,'2020旬別'!L35)</f>
        <v>294.2</v>
      </c>
      <c r="N35" s="2117">
        <f>AVERAGE('2024旬別'!N35,'2023旬別'!M35,'2022旬別'!M35,'2021旬別'!M35,'2020旬別'!M35)</f>
        <v>324.2</v>
      </c>
      <c r="O35" s="2118">
        <f>AVERAGE('2024旬別'!O35,'2023旬別'!N35,'2022旬別'!N35,'2021旬別'!N35,'2020旬別'!N35)</f>
        <v>306.60000000000002</v>
      </c>
      <c r="P35" s="2121">
        <f>AVERAGE('2024旬別'!P35,'2023旬別'!O35,'2022旬別'!O35,'2021旬別'!O35,'2020旬別'!O35)</f>
        <v>268.60000000000002</v>
      </c>
      <c r="Q35" s="2117">
        <f>AVERAGE('2024旬別'!Q35,'2023旬別'!P35,'2022旬別'!P35,'2021旬別'!P35,'2020旬別'!P35)</f>
        <v>267.8</v>
      </c>
      <c r="R35" s="2123">
        <f>AVERAGE('2024旬別'!R35,'2023旬別'!Q35,'2022旬別'!Q35,'2021旬別'!Q35,'2020旬別'!Q35)</f>
        <v>296</v>
      </c>
      <c r="S35" s="2121">
        <f>AVERAGE('2024旬別'!S35,'2023旬別'!R35,'2022旬別'!R35,'2021旬別'!R35,'2020旬別'!R35)</f>
        <v>292</v>
      </c>
      <c r="T35" s="2117">
        <f>AVERAGE('2024旬別'!T35,'2023旬別'!S35,'2022旬別'!S35,'2021旬別'!S35,'2020旬別'!S35)</f>
        <v>214.6</v>
      </c>
      <c r="U35" s="2118">
        <f>AVERAGE('2024旬別'!U35,'2023旬別'!T35,'2022旬別'!T35,'2021旬別'!T35,'2020旬別'!T35)</f>
        <v>215</v>
      </c>
      <c r="V35" s="2119">
        <f>AVERAGE('2024旬別'!V35,'2023旬別'!U35,'2022旬別'!U35,'2021旬別'!U35,'2020旬別'!U35)</f>
        <v>210.2</v>
      </c>
      <c r="W35" s="2117">
        <f>AVERAGE('2024旬別'!W35,'2023旬別'!V35,'2022旬別'!V35,'2021旬別'!V35,'2020旬別'!V35)</f>
        <v>270</v>
      </c>
      <c r="X35" s="2123">
        <f>AVERAGE('2024旬別'!X35,'2023旬別'!W35,'2022旬別'!W35,'2021旬別'!W35,'2020旬別'!W35)</f>
        <v>330.4</v>
      </c>
      <c r="Y35" s="2119">
        <f>AVERAGE('2024旬別'!Y35,'2023旬別'!X35,'2022旬別'!X35,'2021旬別'!X35,'2020旬別'!X35)</f>
        <v>390.6</v>
      </c>
      <c r="Z35" s="2122">
        <f>AVERAGE('2024旬別'!Z35,'2023旬別'!Y35,'2022旬別'!Y35,'2021旬別'!Y35,'2020旬別'!Y35)</f>
        <v>337.2</v>
      </c>
      <c r="AA35" s="2118">
        <f>AVERAGE('2024旬別'!AA35,'2023旬別'!Z35,'2022旬別'!Z35,'2021旬別'!Z35,'2020旬別'!Z35)</f>
        <v>366.2</v>
      </c>
      <c r="AB35" s="2119">
        <f>AVERAGE('2024旬別'!AB35,'2023旬別'!AA35,'2022旬別'!AA35,'2021旬別'!AA35,'2020旬別'!AA35)</f>
        <v>424.4</v>
      </c>
      <c r="AC35" s="2122">
        <f>AVERAGE('2024旬別'!AC35,'2023旬別'!AB35,'2022旬別'!AB35,'2021旬別'!AB35,'2020旬別'!AB35)</f>
        <v>463</v>
      </c>
      <c r="AD35" s="2118">
        <f>AVERAGE('2024旬別'!AD35,'2023旬別'!AC35,'2022旬別'!AC35,'2021旬別'!AC35,'2020旬別'!AC35)</f>
        <v>310.2</v>
      </c>
      <c r="AE35" s="2121">
        <f>AVERAGE('2024旬別'!AE35,'2023旬別'!AD35,'2022旬別'!AD35,'2021旬別'!AD35,'2020旬別'!AD35)</f>
        <v>260.39999999999998</v>
      </c>
      <c r="AF35" s="2122">
        <f>AVERAGE('2024旬別'!AF35,'2023旬別'!AE35,'2022旬別'!AE35,'2021旬別'!AE35,'2020旬別'!AE35)</f>
        <v>264.2</v>
      </c>
      <c r="AG35" s="2118">
        <f>AVERAGE('2024旬別'!AG35,'2023旬別'!AF35,'2022旬別'!AF35,'2021旬別'!AF35,'2020旬別'!AF35)</f>
        <v>289.39999999999998</v>
      </c>
      <c r="AH35" s="2121">
        <f>AVERAGE('2024旬別'!AH35,'2023旬別'!AG35,'2022旬別'!AG35,'2021旬別'!AG35,'2020旬別'!AG35)</f>
        <v>279</v>
      </c>
      <c r="AI35" s="2117">
        <f>AVERAGE('2024旬別'!AI35,'2023旬別'!AH35,'2022旬別'!AH35,'2021旬別'!AH35,'2020旬別'!AH35)</f>
        <v>245.8</v>
      </c>
      <c r="AJ35" s="2118">
        <f>AVERAGE('2024旬別'!AJ35,'2023旬別'!AI35,'2022旬別'!AI35,'2021旬別'!AI35,'2020旬別'!AI35)</f>
        <v>226</v>
      </c>
      <c r="AK35" s="2121">
        <f>AVERAGE('2024旬別'!AK35,'2023旬別'!AJ35,'2022旬別'!AJ35,'2021旬別'!AJ35,'2020旬別'!AJ35)</f>
        <v>248</v>
      </c>
      <c r="AL35" s="2117">
        <f>AVERAGE('2024旬別'!AL35,'2023旬別'!AK35,'2022旬別'!AK35,'2021旬別'!AK35,'2020旬別'!AK35)</f>
        <v>280</v>
      </c>
      <c r="AM35" s="2125">
        <f>AVERAGE('2024旬別'!AM35,'2023旬別'!AL35,'2022旬別'!AL35,'2021旬別'!AL35,'2020旬別'!AL35)</f>
        <v>338.4</v>
      </c>
      <c r="AP35" s="99"/>
      <c r="AQ35" s="100"/>
      <c r="AR35" s="100"/>
      <c r="AS35" s="100"/>
      <c r="AT35" s="99"/>
      <c r="AU35" s="99"/>
    </row>
    <row r="36" spans="2:47" ht="14.25" customHeight="1" x14ac:dyDescent="0.15">
      <c r="B36" s="182" t="s">
        <v>26</v>
      </c>
      <c r="C36" s="1997" t="s">
        <v>93</v>
      </c>
      <c r="D36" s="2093">
        <f>AVERAGE('2024旬別'!D36,'2023旬別'!C36,'2022旬別'!C36,'2021旬別'!C36,'2020旬別'!C36)</f>
        <v>3795.4</v>
      </c>
      <c r="E36" s="2094">
        <f>AVERAGE('2024旬別'!E36,'2023旬別'!D36,'2022旬別'!D36,'2021旬別'!D36,'2020旬別'!D36)</f>
        <v>4904.2</v>
      </c>
      <c r="F36" s="2095">
        <f>AVERAGE('2024旬別'!F36,'2023旬別'!E36,'2022旬別'!E36,'2021旬別'!E36,'2020旬別'!E36)</f>
        <v>4931.2</v>
      </c>
      <c r="G36" s="2098">
        <f>AVERAGE('2024旬別'!G36,'2023旬別'!F36,'2022旬別'!F36,'2021旬別'!F36,'2020旬別'!F36)</f>
        <v>4960.3999999999996</v>
      </c>
      <c r="H36" s="2201">
        <f>AVERAGE('2024旬別'!H36,'2023旬別'!G36,'2022旬別'!G36,'2021旬別'!G36,'2020旬別'!G36)</f>
        <v>3850</v>
      </c>
      <c r="I36" s="2134">
        <f>AVERAGE('2024旬別'!I36,'2023旬別'!H36,'2022旬別'!H36,'2021旬別'!H36,'2020旬別'!H36)</f>
        <v>3038.6</v>
      </c>
      <c r="J36" s="2098">
        <f>AVERAGE('2024旬別'!J36,'2023旬別'!I36,'2022旬別'!I36,'2021旬別'!I36,'2020旬別'!I36)</f>
        <v>3019.2</v>
      </c>
      <c r="K36" s="2094">
        <f>AVERAGE('2024旬別'!K36,'2023旬別'!J36,'2022旬別'!J36,'2021旬別'!J36,'2020旬別'!J36)</f>
        <v>2376.6</v>
      </c>
      <c r="L36" s="2095">
        <f>AVERAGE('2024旬別'!L36,'2023旬別'!K36,'2022旬別'!K36,'2021旬別'!K36,'2020旬別'!K36)</f>
        <v>2144.6</v>
      </c>
      <c r="M36" s="2098">
        <f>AVERAGE('2024旬別'!M36,'2023旬別'!L36,'2022旬別'!L36,'2021旬別'!L36,'2020旬別'!L36)</f>
        <v>1840.4</v>
      </c>
      <c r="N36" s="2094">
        <f>AVERAGE('2024旬別'!N36,'2023旬別'!M36,'2022旬別'!M36,'2021旬別'!M36,'2020旬別'!M36)</f>
        <v>1999.4</v>
      </c>
      <c r="O36" s="2095">
        <f>AVERAGE('2024旬別'!O36,'2023旬別'!N36,'2022旬別'!N36,'2021旬別'!N36,'2020旬別'!N36)</f>
        <v>2257.6</v>
      </c>
      <c r="P36" s="2098">
        <f>AVERAGE('2024旬別'!P36,'2023旬別'!O36,'2022旬別'!O36,'2021旬別'!O36,'2020旬別'!O36)</f>
        <v>2039.4</v>
      </c>
      <c r="Q36" s="2094">
        <f>AVERAGE('2024旬別'!Q36,'2023旬別'!P36,'2022旬別'!P36,'2021旬別'!P36,'2020旬別'!P36)</f>
        <v>2036</v>
      </c>
      <c r="R36" s="2100">
        <f>AVERAGE('2024旬別'!R36,'2023旬別'!Q36,'2022旬別'!Q36,'2021旬別'!Q36,'2020旬別'!Q36)</f>
        <v>2301.4</v>
      </c>
      <c r="S36" s="2098">
        <f>AVERAGE('2024旬別'!S36,'2023旬別'!R36,'2022旬別'!R36,'2021旬別'!R36,'2020旬別'!R36)</f>
        <v>2216.8000000000002</v>
      </c>
      <c r="T36" s="2094">
        <f>AVERAGE('2024旬別'!T36,'2023旬別'!S36,'2022旬別'!S36,'2021旬別'!S36,'2020旬別'!S36)</f>
        <v>1927.6</v>
      </c>
      <c r="U36" s="2095">
        <f>AVERAGE('2024旬別'!U36,'2023旬別'!T36,'2022旬別'!T36,'2021旬別'!T36,'2020旬別'!T36)</f>
        <v>2154</v>
      </c>
      <c r="V36" s="2096">
        <f>AVERAGE('2024旬別'!V36,'2023旬別'!U36,'2022旬別'!U36,'2021旬別'!U36,'2020旬別'!U36)</f>
        <v>2083.8000000000002</v>
      </c>
      <c r="W36" s="2094">
        <f>AVERAGE('2024旬別'!W36,'2023旬別'!V36,'2022旬別'!V36,'2021旬別'!V36,'2020旬別'!V36)</f>
        <v>2060.4</v>
      </c>
      <c r="X36" s="2102">
        <f>AVERAGE('2024旬別'!X36,'2023旬別'!W36,'2022旬別'!W36,'2021旬別'!W36,'2020旬別'!W36)</f>
        <v>2024</v>
      </c>
      <c r="Y36" s="2096">
        <f>AVERAGE('2024旬別'!Y36,'2023旬別'!X36,'2022旬別'!X36,'2021旬別'!X36,'2020旬別'!X36)</f>
        <v>1760.4</v>
      </c>
      <c r="Z36" s="2099">
        <f>AVERAGE('2024旬別'!Z36,'2023旬別'!Y36,'2022旬別'!Y36,'2021旬別'!Y36,'2020旬別'!Y36)</f>
        <v>1937.8</v>
      </c>
      <c r="AA36" s="2095">
        <f>AVERAGE('2024旬別'!AA36,'2023旬別'!Z36,'2022旬別'!Z36,'2021旬別'!Z36,'2020旬別'!Z36)</f>
        <v>2429.4</v>
      </c>
      <c r="AB36" s="2096">
        <f>AVERAGE('2024旬別'!AB36,'2023旬別'!AA36,'2022旬別'!AA36,'2021旬別'!AA36,'2020旬別'!AA36)</f>
        <v>2559.6</v>
      </c>
      <c r="AC36" s="2099">
        <f>AVERAGE('2024旬別'!AC36,'2023旬別'!AB36,'2022旬別'!AB36,'2021旬別'!AB36,'2020旬別'!AB36)</f>
        <v>2817</v>
      </c>
      <c r="AD36" s="2095">
        <f>AVERAGE('2024旬別'!AD36,'2023旬別'!AC36,'2022旬別'!AC36,'2021旬別'!AC36,'2020旬別'!AC36)</f>
        <v>3440.6</v>
      </c>
      <c r="AE36" s="2098">
        <f>AVERAGE('2024旬別'!AE36,'2023旬別'!AD36,'2022旬別'!AD36,'2021旬別'!AD36,'2020旬別'!AD36)</f>
        <v>4005.4</v>
      </c>
      <c r="AF36" s="2099">
        <f>AVERAGE('2024旬別'!AF36,'2023旬別'!AE36,'2022旬別'!AE36,'2021旬別'!AE36,'2020旬別'!AE36)</f>
        <v>5225.2</v>
      </c>
      <c r="AG36" s="2095">
        <f>AVERAGE('2024旬別'!AG36,'2023旬別'!AF36,'2022旬別'!AF36,'2021旬別'!AF36,'2020旬別'!AF36)</f>
        <v>5902.2</v>
      </c>
      <c r="AH36" s="2098">
        <f>AVERAGE('2024旬別'!AH36,'2023旬別'!AG36,'2022旬別'!AG36,'2021旬別'!AG36,'2020旬別'!AG36)</f>
        <v>4736.8</v>
      </c>
      <c r="AI36" s="2094">
        <f>AVERAGE('2024旬別'!AI36,'2023旬別'!AH36,'2022旬別'!AH36,'2021旬別'!AH36,'2020旬別'!AH36)</f>
        <v>5299.2</v>
      </c>
      <c r="AJ36" s="2095">
        <f>AVERAGE('2024旬別'!AJ36,'2023旬別'!AI36,'2022旬別'!AI36,'2021旬別'!AI36,'2020旬別'!AI36)</f>
        <v>5309.2</v>
      </c>
      <c r="AK36" s="2098">
        <f>AVERAGE('2024旬別'!AK36,'2023旬別'!AJ36,'2022旬別'!AJ36,'2021旬別'!AJ36,'2020旬別'!AJ36)</f>
        <v>5332.6</v>
      </c>
      <c r="AL36" s="2094">
        <f>AVERAGE('2024旬別'!AL36,'2023旬別'!AK36,'2022旬別'!AK36,'2021旬別'!AK36,'2020旬別'!AK36)</f>
        <v>4793</v>
      </c>
      <c r="AM36" s="2103">
        <f>AVERAGE('2024旬別'!AM36,'2023旬別'!AL36,'2022旬別'!AL36,'2021旬別'!AL36,'2020旬別'!AL36)</f>
        <v>5476</v>
      </c>
    </row>
    <row r="37" spans="2:47" ht="14.25" customHeight="1" x14ac:dyDescent="0.15">
      <c r="B37" s="184" t="s">
        <v>119</v>
      </c>
      <c r="C37" s="1998" t="s">
        <v>94</v>
      </c>
      <c r="D37" s="2104">
        <f>AVERAGE('2024旬別'!D37,'2023旬別'!C37,'2022旬別'!C37,'2021旬別'!C37,'2020旬別'!C37)</f>
        <v>189128.4</v>
      </c>
      <c r="E37" s="2105">
        <f>AVERAGE('2024旬別'!E37,'2023旬別'!D37,'2022旬別'!D37,'2021旬別'!D37,'2020旬別'!D37)</f>
        <v>231103.4</v>
      </c>
      <c r="F37" s="2106">
        <f>AVERAGE('2024旬別'!F37,'2023旬別'!E37,'2022旬別'!E37,'2021旬別'!E37,'2020旬別'!E37)</f>
        <v>241166.6</v>
      </c>
      <c r="G37" s="2109">
        <f>AVERAGE('2024旬別'!G37,'2023旬別'!F37,'2022旬別'!F37,'2021旬別'!F37,'2020旬別'!F37)</f>
        <v>229885</v>
      </c>
      <c r="H37" s="2220">
        <f>AVERAGE('2024旬別'!H37,'2023旬別'!G37,'2022旬別'!G37,'2021旬別'!G37,'2020旬別'!G37)</f>
        <v>203011.20000000001</v>
      </c>
      <c r="I37" s="2129">
        <f>AVERAGE('2024旬別'!I37,'2023旬別'!H37,'2022旬別'!H37,'2021旬別'!H37,'2020旬別'!H37)</f>
        <v>182772</v>
      </c>
      <c r="J37" s="2109">
        <f>AVERAGE('2024旬別'!J37,'2023旬別'!I37,'2022旬別'!I37,'2021旬別'!I37,'2020旬別'!I37)</f>
        <v>196628.2</v>
      </c>
      <c r="K37" s="2105">
        <f>AVERAGE('2024旬別'!K37,'2023旬別'!J37,'2022旬別'!J37,'2021旬別'!J37,'2020旬別'!J37)</f>
        <v>195504.2</v>
      </c>
      <c r="L37" s="2106">
        <f>AVERAGE('2024旬別'!L37,'2023旬別'!K37,'2022旬別'!K37,'2021旬別'!K37,'2020旬別'!K37)</f>
        <v>271439.59999999998</v>
      </c>
      <c r="M37" s="2109">
        <f>AVERAGE('2024旬別'!M37,'2023旬別'!L37,'2022旬別'!L37,'2021旬別'!L37,'2020旬別'!L37)</f>
        <v>193136.8</v>
      </c>
      <c r="N37" s="2105">
        <f>AVERAGE('2024旬別'!N37,'2023旬別'!M37,'2022旬別'!M37,'2021旬別'!M37,'2020旬別'!M37)</f>
        <v>192895</v>
      </c>
      <c r="O37" s="2106">
        <f>AVERAGE('2024旬別'!O37,'2023旬別'!N37,'2022旬別'!N37,'2021旬別'!N37,'2020旬別'!N37)</f>
        <v>284988.79999999999</v>
      </c>
      <c r="P37" s="2109">
        <f>AVERAGE('2024旬別'!P37,'2023旬別'!O37,'2022旬別'!O37,'2021旬別'!O37,'2020旬別'!O37)</f>
        <v>203278.2</v>
      </c>
      <c r="Q37" s="2105">
        <f>AVERAGE('2024旬別'!Q37,'2023旬別'!P37,'2022旬別'!P37,'2021旬別'!P37,'2020旬別'!P37)</f>
        <v>159643.4</v>
      </c>
      <c r="R37" s="2112">
        <f>AVERAGE('2024旬別'!R37,'2023旬別'!Q37,'2022旬別'!Q37,'2021旬別'!Q37,'2020旬別'!Q37)</f>
        <v>164250.4</v>
      </c>
      <c r="S37" s="2109">
        <f>AVERAGE('2024旬別'!S37,'2023旬別'!R37,'2022旬別'!R37,'2021旬別'!R37,'2020旬別'!R37)</f>
        <v>162201.20000000001</v>
      </c>
      <c r="T37" s="2105">
        <f>AVERAGE('2024旬別'!T37,'2023旬別'!S37,'2022旬別'!S37,'2021旬別'!S37,'2020旬別'!S37)</f>
        <v>130646.8</v>
      </c>
      <c r="U37" s="2106">
        <f>AVERAGE('2024旬別'!U37,'2023旬別'!T37,'2022旬別'!T37,'2021旬別'!T37,'2020旬別'!T37)</f>
        <v>141613.4</v>
      </c>
      <c r="V37" s="2107">
        <f>AVERAGE('2024旬別'!V37,'2023旬別'!U37,'2022旬別'!U37,'2021旬別'!U37,'2020旬別'!U37)</f>
        <v>138554.6</v>
      </c>
      <c r="W37" s="2105">
        <f>AVERAGE('2024旬別'!W37,'2023旬別'!V37,'2022旬別'!V37,'2021旬別'!V37,'2020旬別'!V37)</f>
        <v>148240.20000000001</v>
      </c>
      <c r="X37" s="2114">
        <f>AVERAGE('2024旬別'!X37,'2023旬別'!W37,'2022旬別'!W37,'2021旬別'!W37,'2020旬別'!W37)</f>
        <v>173303.4</v>
      </c>
      <c r="Y37" s="2107">
        <f>AVERAGE('2024旬別'!Y37,'2023旬別'!X37,'2022旬別'!X37,'2021旬別'!X37,'2020旬別'!X37)</f>
        <v>152044.6</v>
      </c>
      <c r="Z37" s="2110">
        <f>AVERAGE('2024旬別'!Z37,'2023旬別'!Y37,'2022旬別'!Y37,'2021旬別'!Y37,'2020旬別'!Y37)</f>
        <v>206216</v>
      </c>
      <c r="AA37" s="2106">
        <f>AVERAGE('2024旬別'!AA37,'2023旬別'!Z37,'2022旬別'!Z37,'2021旬別'!Z37,'2020旬別'!Z37)</f>
        <v>226784.2</v>
      </c>
      <c r="AB37" s="2107">
        <f>AVERAGE('2024旬別'!AB37,'2023旬別'!AA37,'2022旬別'!AA37,'2021旬別'!AA37,'2020旬別'!AA37)</f>
        <v>253302.39999999999</v>
      </c>
      <c r="AC37" s="2110">
        <f>AVERAGE('2024旬別'!AC37,'2023旬別'!AB37,'2022旬別'!AB37,'2021旬別'!AB37,'2020旬別'!AB37)</f>
        <v>318507.40000000002</v>
      </c>
      <c r="AD37" s="2106">
        <f>AVERAGE('2024旬別'!AD37,'2023旬別'!AC37,'2022旬別'!AC37,'2021旬別'!AC37,'2020旬別'!AC37)</f>
        <v>359394.4</v>
      </c>
      <c r="AE37" s="2109">
        <f>AVERAGE('2024旬別'!AE37,'2023旬別'!AD37,'2022旬別'!AD37,'2021旬別'!AD37,'2020旬別'!AD37)</f>
        <v>396408.8</v>
      </c>
      <c r="AF37" s="2110">
        <f>AVERAGE('2024旬別'!AF37,'2023旬別'!AE37,'2022旬別'!AE37,'2021旬別'!AE37,'2020旬別'!AE37)</f>
        <v>450661.6</v>
      </c>
      <c r="AG37" s="2106">
        <f>AVERAGE('2024旬別'!AG37,'2023旬別'!AF37,'2022旬別'!AF37,'2021旬別'!AF37,'2020旬別'!AF37)</f>
        <v>421717.4</v>
      </c>
      <c r="AH37" s="2109">
        <f>AVERAGE('2024旬別'!AH37,'2023旬別'!AG37,'2022旬別'!AG37,'2021旬別'!AG37,'2020旬別'!AG37)</f>
        <v>293941.59999999998</v>
      </c>
      <c r="AI37" s="2105">
        <f>AVERAGE('2024旬別'!AI37,'2023旬別'!AH37,'2022旬別'!AH37,'2021旬別'!AH37,'2020旬別'!AH37)</f>
        <v>286635</v>
      </c>
      <c r="AJ37" s="2106">
        <f>AVERAGE('2024旬別'!AJ37,'2023旬別'!AI37,'2022旬別'!AI37,'2021旬別'!AI37,'2020旬別'!AI37)</f>
        <v>247035.6</v>
      </c>
      <c r="AK37" s="2109">
        <f>AVERAGE('2024旬別'!AK37,'2023旬別'!AJ37,'2022旬別'!AJ37,'2021旬別'!AJ37,'2020旬別'!AJ37)</f>
        <v>217863.4</v>
      </c>
      <c r="AL37" s="2105">
        <f>AVERAGE('2024旬別'!AL37,'2023旬別'!AK37,'2022旬別'!AK37,'2021旬別'!AK37,'2020旬別'!AK37)</f>
        <v>214608.2</v>
      </c>
      <c r="AM37" s="2115">
        <f>AVERAGE('2024旬別'!AM37,'2023旬別'!AL37,'2022旬別'!AL37,'2021旬別'!AL37,'2020旬別'!AL37)</f>
        <v>285488.40000000002</v>
      </c>
    </row>
    <row r="38" spans="2:47" ht="14.25" customHeight="1" x14ac:dyDescent="0.15">
      <c r="B38" s="186" t="s">
        <v>119</v>
      </c>
      <c r="C38" s="2000" t="s">
        <v>96</v>
      </c>
      <c r="D38" s="2116">
        <f>AVERAGE('2024旬別'!D38,'2023旬別'!C38,'2022旬別'!C38,'2021旬別'!C38,'2020旬別'!C38)</f>
        <v>49.8</v>
      </c>
      <c r="E38" s="2117">
        <f>AVERAGE('2024旬別'!E38,'2023旬別'!D38,'2022旬別'!D38,'2021旬別'!D38,'2020旬別'!D38)</f>
        <v>47.2</v>
      </c>
      <c r="F38" s="2118">
        <f>AVERAGE('2024旬別'!F38,'2023旬別'!E38,'2022旬別'!E38,'2021旬別'!E38,'2020旬別'!E38)</f>
        <v>49.6</v>
      </c>
      <c r="G38" s="2121">
        <f>AVERAGE('2024旬別'!G38,'2023旬別'!F38,'2022旬別'!F38,'2021旬別'!F38,'2020旬別'!F38)</f>
        <v>46.8</v>
      </c>
      <c r="H38" s="2145">
        <f>AVERAGE('2024旬別'!H38,'2023旬別'!G38,'2022旬別'!G38,'2021旬別'!G38,'2020旬別'!G38)</f>
        <v>61.8</v>
      </c>
      <c r="I38" s="2120">
        <f>AVERAGE('2024旬別'!I38,'2023旬別'!H38,'2022旬別'!H38,'2021旬別'!H38,'2020旬別'!H38)</f>
        <v>60.6</v>
      </c>
      <c r="J38" s="2121">
        <f>AVERAGE('2024旬別'!J38,'2023旬別'!I38,'2022旬別'!I38,'2021旬別'!I38,'2020旬別'!I38)</f>
        <v>66</v>
      </c>
      <c r="K38" s="2117">
        <f>AVERAGE('2024旬別'!K38,'2023旬別'!J38,'2022旬別'!J38,'2021旬別'!J38,'2020旬別'!J38)</f>
        <v>86.6</v>
      </c>
      <c r="L38" s="2118">
        <f>AVERAGE('2024旬別'!L38,'2023旬別'!K38,'2022旬別'!K38,'2021旬別'!K38,'2020旬別'!K38)</f>
        <v>131.80000000000001</v>
      </c>
      <c r="M38" s="2121">
        <f>AVERAGE('2024旬別'!M38,'2023旬別'!L38,'2022旬別'!L38,'2021旬別'!L38,'2020旬別'!L38)</f>
        <v>108</v>
      </c>
      <c r="N38" s="2117">
        <f>AVERAGE('2024旬別'!N38,'2023旬別'!M38,'2022旬別'!M38,'2021旬別'!M38,'2020旬別'!M38)</f>
        <v>96.6</v>
      </c>
      <c r="O38" s="2118">
        <f>AVERAGE('2024旬別'!O38,'2023旬別'!N38,'2022旬別'!N38,'2021旬別'!N38,'2020旬別'!N38)</f>
        <v>108.8</v>
      </c>
      <c r="P38" s="2121">
        <f>AVERAGE('2024旬別'!P38,'2023旬別'!O38,'2022旬別'!O38,'2021旬別'!O38,'2020旬別'!O38)</f>
        <v>99.4</v>
      </c>
      <c r="Q38" s="2117">
        <f>AVERAGE('2024旬別'!Q38,'2023旬別'!P38,'2022旬別'!P38,'2021旬別'!P38,'2020旬別'!P38)</f>
        <v>79.400000000000006</v>
      </c>
      <c r="R38" s="2123">
        <f>AVERAGE('2024旬別'!R38,'2023旬別'!Q38,'2022旬別'!Q38,'2021旬別'!Q38,'2020旬別'!Q38)</f>
        <v>70.8</v>
      </c>
      <c r="S38" s="2121">
        <f>AVERAGE('2024旬別'!S38,'2023旬別'!R38,'2022旬別'!R38,'2021旬別'!R38,'2020旬別'!R38)</f>
        <v>73.2</v>
      </c>
      <c r="T38" s="2117">
        <f>AVERAGE('2024旬別'!T38,'2023旬別'!S38,'2022旬別'!S38,'2021旬別'!S38,'2020旬別'!S38)</f>
        <v>68.2</v>
      </c>
      <c r="U38" s="2118">
        <f>AVERAGE('2024旬別'!U38,'2023旬別'!T38,'2022旬別'!T38,'2021旬別'!T38,'2020旬別'!T38)</f>
        <v>66</v>
      </c>
      <c r="V38" s="2119">
        <f>AVERAGE('2024旬別'!V38,'2023旬別'!U38,'2022旬別'!U38,'2021旬別'!U38,'2020旬別'!U38)</f>
        <v>67</v>
      </c>
      <c r="W38" s="2117">
        <f>AVERAGE('2024旬別'!W38,'2023旬別'!V38,'2022旬別'!V38,'2021旬別'!V38,'2020旬別'!V38)</f>
        <v>71.400000000000006</v>
      </c>
      <c r="X38" s="2123">
        <f>AVERAGE('2024旬別'!X38,'2023旬別'!W38,'2022旬別'!W38,'2021旬別'!W38,'2020旬別'!W38)</f>
        <v>83.6</v>
      </c>
      <c r="Y38" s="2119">
        <f>AVERAGE('2024旬別'!Y38,'2023旬別'!X38,'2022旬別'!X38,'2021旬別'!X38,'2020旬別'!X38)</f>
        <v>91</v>
      </c>
      <c r="Z38" s="2122">
        <f>AVERAGE('2024旬別'!Z38,'2023旬別'!Y38,'2022旬別'!Y38,'2021旬別'!Y38,'2020旬別'!Y38)</f>
        <v>106</v>
      </c>
      <c r="AA38" s="2118">
        <f>AVERAGE('2024旬別'!AA38,'2023旬別'!Z38,'2022旬別'!Z38,'2021旬別'!Z38,'2020旬別'!Z38)</f>
        <v>94</v>
      </c>
      <c r="AB38" s="2119">
        <f>AVERAGE('2024旬別'!AB38,'2023旬別'!AA38,'2022旬別'!AA38,'2021旬別'!AA38,'2020旬別'!AA38)</f>
        <v>100</v>
      </c>
      <c r="AC38" s="2122">
        <f>AVERAGE('2024旬別'!AC38,'2023旬別'!AB38,'2022旬別'!AB38,'2021旬別'!AB38,'2020旬別'!AB38)</f>
        <v>117.8</v>
      </c>
      <c r="AD38" s="2118">
        <f>AVERAGE('2024旬別'!AD38,'2023旬別'!AC38,'2022旬別'!AC38,'2021旬別'!AC38,'2020旬別'!AC38)</f>
        <v>105.4</v>
      </c>
      <c r="AE38" s="2121">
        <f>AVERAGE('2024旬別'!AE38,'2023旬別'!AD38,'2022旬別'!AD38,'2021旬別'!AD38,'2020旬別'!AD38)</f>
        <v>100.2</v>
      </c>
      <c r="AF38" s="2122">
        <f>AVERAGE('2024旬別'!AF38,'2023旬別'!AE38,'2022旬別'!AE38,'2021旬別'!AE38,'2020旬別'!AE38)</f>
        <v>87.4</v>
      </c>
      <c r="AG38" s="2118">
        <f>AVERAGE('2024旬別'!AG38,'2023旬別'!AF38,'2022旬別'!AF38,'2021旬別'!AF38,'2020旬別'!AF38)</f>
        <v>73.2</v>
      </c>
      <c r="AH38" s="2121">
        <f>AVERAGE('2024旬別'!AH38,'2023旬別'!AG38,'2022旬別'!AG38,'2021旬別'!AG38,'2020旬別'!AG38)</f>
        <v>62.8</v>
      </c>
      <c r="AI38" s="2117">
        <f>AVERAGE('2024旬別'!AI38,'2023旬別'!AH38,'2022旬別'!AH38,'2021旬別'!AH38,'2020旬別'!AH38)</f>
        <v>54.4</v>
      </c>
      <c r="AJ38" s="2118">
        <f>AVERAGE('2024旬別'!AJ38,'2023旬別'!AI38,'2022旬別'!AI38,'2021旬別'!AI38,'2020旬別'!AI38)</f>
        <v>45.6</v>
      </c>
      <c r="AK38" s="2121">
        <f>AVERAGE('2024旬別'!AK38,'2023旬別'!AJ38,'2022旬別'!AJ38,'2021旬別'!AJ38,'2020旬別'!AJ38)</f>
        <v>40.799999999999997</v>
      </c>
      <c r="AL38" s="2117">
        <f>AVERAGE('2024旬別'!AL38,'2023旬別'!AK38,'2022旬別'!AK38,'2021旬別'!AK38,'2020旬別'!AK38)</f>
        <v>44.4</v>
      </c>
      <c r="AM38" s="2125">
        <f>AVERAGE('2024旬別'!AM38,'2023旬別'!AL38,'2022旬別'!AL38,'2021旬別'!AL38,'2020旬別'!AL38)</f>
        <v>53.2</v>
      </c>
    </row>
    <row r="39" spans="2:47" ht="14.25" customHeight="1" x14ac:dyDescent="0.15">
      <c r="B39" s="182" t="s">
        <v>27</v>
      </c>
      <c r="C39" s="1997" t="s">
        <v>93</v>
      </c>
      <c r="D39" s="2093">
        <f>AVERAGE('2024旬別'!D39,'2023旬別'!C39,'2022旬別'!C39,'2021旬別'!C39,'2020旬別'!C39)</f>
        <v>318.2</v>
      </c>
      <c r="E39" s="2094">
        <f>AVERAGE('2024旬別'!E39,'2023旬別'!D39,'2022旬別'!D39,'2021旬別'!D39,'2020旬別'!D39)</f>
        <v>387.8</v>
      </c>
      <c r="F39" s="2095">
        <f>AVERAGE('2024旬別'!F39,'2023旬別'!E39,'2022旬別'!E39,'2021旬別'!E39,'2020旬別'!E39)</f>
        <v>396.4</v>
      </c>
      <c r="G39" s="2098">
        <f>AVERAGE('2024旬別'!G39,'2023旬別'!F39,'2022旬別'!F39,'2021旬別'!F39,'2020旬別'!F39)</f>
        <v>383.8</v>
      </c>
      <c r="H39" s="2201">
        <f>AVERAGE('2024旬別'!H39,'2023旬別'!G39,'2022旬別'!G39,'2021旬別'!G39,'2020旬別'!G39)</f>
        <v>374.4</v>
      </c>
      <c r="I39" s="2134">
        <f>AVERAGE('2024旬別'!I39,'2023旬別'!H39,'2022旬別'!H39,'2021旬別'!H39,'2020旬別'!H39)</f>
        <v>337.8</v>
      </c>
      <c r="J39" s="2098">
        <f>AVERAGE('2024旬別'!J39,'2023旬別'!I39,'2022旬別'!I39,'2021旬別'!I39,'2020旬別'!I39)</f>
        <v>382.2</v>
      </c>
      <c r="K39" s="2094">
        <f>AVERAGE('2024旬別'!K39,'2023旬別'!J39,'2022旬別'!J39,'2021旬別'!J39,'2020旬別'!J39)</f>
        <v>397.4</v>
      </c>
      <c r="L39" s="2095">
        <f>AVERAGE('2024旬別'!L39,'2023旬別'!K39,'2022旬別'!K39,'2021旬別'!K39,'2020旬別'!K39)</f>
        <v>438.4</v>
      </c>
      <c r="M39" s="2098">
        <f>AVERAGE('2024旬別'!M39,'2023旬別'!L39,'2022旬別'!L39,'2021旬別'!L39,'2020旬別'!L39)</f>
        <v>391</v>
      </c>
      <c r="N39" s="2094">
        <f>AVERAGE('2024旬別'!N39,'2023旬別'!M39,'2022旬別'!M39,'2021旬別'!M39,'2020旬別'!M39)</f>
        <v>395.2</v>
      </c>
      <c r="O39" s="2095">
        <f>AVERAGE('2024旬別'!O39,'2023旬別'!N39,'2022旬別'!N39,'2021旬別'!N39,'2020旬別'!N39)</f>
        <v>391.8</v>
      </c>
      <c r="P39" s="2098">
        <f>AVERAGE('2024旬別'!P39,'2023旬別'!O39,'2022旬別'!O39,'2021旬別'!O39,'2020旬別'!O39)</f>
        <v>377</v>
      </c>
      <c r="Q39" s="2094">
        <f>AVERAGE('2024旬別'!Q39,'2023旬別'!P39,'2022旬別'!P39,'2021旬別'!P39,'2020旬別'!P39)</f>
        <v>416.4</v>
      </c>
      <c r="R39" s="2100">
        <f>AVERAGE('2024旬別'!R39,'2023旬別'!Q39,'2022旬別'!Q39,'2021旬別'!Q39,'2020旬別'!Q39)</f>
        <v>429.6</v>
      </c>
      <c r="S39" s="2098">
        <f>AVERAGE('2024旬別'!S39,'2023旬別'!R39,'2022旬別'!R39,'2021旬別'!R39,'2020旬別'!R39)</f>
        <v>398.8</v>
      </c>
      <c r="T39" s="2094">
        <f>AVERAGE('2024旬別'!T39,'2023旬別'!S39,'2022旬別'!S39,'2021旬別'!S39,'2020旬別'!S39)</f>
        <v>390.4</v>
      </c>
      <c r="U39" s="2095">
        <f>AVERAGE('2024旬別'!U39,'2023旬別'!T39,'2022旬別'!T39,'2021旬別'!T39,'2020旬別'!T39)</f>
        <v>369.4</v>
      </c>
      <c r="V39" s="2096">
        <f>AVERAGE('2024旬別'!V39,'2023旬別'!U39,'2022旬別'!U39,'2021旬別'!U39,'2020旬別'!U39)</f>
        <v>408.4</v>
      </c>
      <c r="W39" s="2094">
        <f>AVERAGE('2024旬別'!W39,'2023旬別'!V39,'2022旬別'!V39,'2021旬別'!V39,'2020旬別'!V39)</f>
        <v>388.2</v>
      </c>
      <c r="X39" s="2102">
        <f>AVERAGE('2024旬別'!X39,'2023旬別'!W39,'2022旬別'!W39,'2021旬別'!W39,'2020旬別'!W39)</f>
        <v>393</v>
      </c>
      <c r="Y39" s="2096">
        <f>AVERAGE('2024旬別'!Y39,'2023旬別'!X39,'2022旬別'!X39,'2021旬別'!X39,'2020旬別'!X39)</f>
        <v>359.6</v>
      </c>
      <c r="Z39" s="2099">
        <f>AVERAGE('2024旬別'!Z39,'2023旬別'!Y39,'2022旬別'!Y39,'2021旬別'!Y39,'2020旬別'!Y39)</f>
        <v>364.8</v>
      </c>
      <c r="AA39" s="2095">
        <f>AVERAGE('2024旬別'!AA39,'2023旬別'!Z39,'2022旬別'!Z39,'2021旬別'!Z39,'2020旬別'!Z39)</f>
        <v>425.2</v>
      </c>
      <c r="AB39" s="2096">
        <f>AVERAGE('2024旬別'!AB39,'2023旬別'!AA39,'2022旬別'!AA39,'2021旬別'!AA39,'2020旬別'!AA39)</f>
        <v>422.6</v>
      </c>
      <c r="AC39" s="2099">
        <f>AVERAGE('2024旬別'!AC39,'2023旬別'!AB39,'2022旬別'!AB39,'2021旬別'!AB39,'2020旬別'!AB39)</f>
        <v>405</v>
      </c>
      <c r="AD39" s="2095">
        <f>AVERAGE('2024旬別'!AD39,'2023旬別'!AC39,'2022旬別'!AC39,'2021旬別'!AC39,'2020旬別'!AC39)</f>
        <v>464.2</v>
      </c>
      <c r="AE39" s="2098">
        <f>AVERAGE('2024旬別'!AE39,'2023旬別'!AD39,'2022旬別'!AD39,'2021旬別'!AD39,'2020旬別'!AD39)</f>
        <v>441</v>
      </c>
      <c r="AF39" s="2099">
        <f>AVERAGE('2024旬別'!AF39,'2023旬別'!AE39,'2022旬別'!AE39,'2021旬別'!AE39,'2020旬別'!AE39)</f>
        <v>426</v>
      </c>
      <c r="AG39" s="2095">
        <f>AVERAGE('2024旬別'!AG39,'2023旬別'!AF39,'2022旬別'!AF39,'2021旬別'!AF39,'2020旬別'!AF39)</f>
        <v>441.2</v>
      </c>
      <c r="AH39" s="2098">
        <f>AVERAGE('2024旬別'!AH39,'2023旬別'!AG39,'2022旬別'!AG39,'2021旬別'!AG39,'2020旬別'!AG39)</f>
        <v>396.4</v>
      </c>
      <c r="AI39" s="2094">
        <f>AVERAGE('2024旬別'!AI39,'2023旬別'!AH39,'2022旬別'!AH39,'2021旬別'!AH39,'2020旬別'!AH39)</f>
        <v>389</v>
      </c>
      <c r="AJ39" s="2095">
        <f>AVERAGE('2024旬別'!AJ39,'2023旬別'!AI39,'2022旬別'!AI39,'2021旬別'!AI39,'2020旬別'!AI39)</f>
        <v>376.6</v>
      </c>
      <c r="AK39" s="2098">
        <f>AVERAGE('2024旬別'!AK39,'2023旬別'!AJ39,'2022旬別'!AJ39,'2021旬別'!AJ39,'2020旬別'!AJ39)</f>
        <v>355.8</v>
      </c>
      <c r="AL39" s="2094">
        <f>AVERAGE('2024旬別'!AL39,'2023旬別'!AK39,'2022旬別'!AK39,'2021旬別'!AK39,'2020旬別'!AK39)</f>
        <v>346.4</v>
      </c>
      <c r="AM39" s="2103">
        <f>AVERAGE('2024旬別'!AM39,'2023旬別'!AL39,'2022旬別'!AL39,'2021旬別'!AL39,'2020旬別'!AL39)</f>
        <v>416.6</v>
      </c>
    </row>
    <row r="40" spans="2:47" ht="14.25" customHeight="1" x14ac:dyDescent="0.15">
      <c r="B40" s="184" t="s">
        <v>216</v>
      </c>
      <c r="C40" s="1998" t="s">
        <v>94</v>
      </c>
      <c r="D40" s="2104">
        <f>AVERAGE('2024旬別'!D40,'2023旬別'!C40,'2022旬別'!C40,'2021旬別'!C40,'2020旬別'!C40)</f>
        <v>138601.79999999999</v>
      </c>
      <c r="E40" s="2105">
        <f>AVERAGE('2024旬別'!E40,'2023旬別'!D40,'2022旬別'!D40,'2021旬別'!D40,'2020旬別'!D40)</f>
        <v>140012.4</v>
      </c>
      <c r="F40" s="2106">
        <f>AVERAGE('2024旬別'!F40,'2023旬別'!E40,'2022旬別'!E40,'2021旬別'!E40,'2020旬別'!E40)</f>
        <v>153988</v>
      </c>
      <c r="G40" s="2109">
        <f>AVERAGE('2024旬別'!G40,'2023旬別'!F40,'2022旬別'!F40,'2021旬別'!F40,'2020旬別'!F40)</f>
        <v>139064.79999999999</v>
      </c>
      <c r="H40" s="2220">
        <f>AVERAGE('2024旬別'!H40,'2023旬別'!G40,'2022旬別'!G40,'2021旬別'!G40,'2020旬別'!G40)</f>
        <v>122893</v>
      </c>
      <c r="I40" s="2129">
        <f>AVERAGE('2024旬別'!I40,'2023旬別'!H40,'2022旬別'!H40,'2021旬別'!H40,'2020旬別'!H40)</f>
        <v>88616.8</v>
      </c>
      <c r="J40" s="2109">
        <f>AVERAGE('2024旬別'!J40,'2023旬別'!I40,'2022旬別'!I40,'2021旬別'!I40,'2020旬別'!I40)</f>
        <v>98929.600000000006</v>
      </c>
      <c r="K40" s="2105">
        <f>AVERAGE('2024旬別'!K40,'2023旬別'!J40,'2022旬別'!J40,'2021旬別'!J40,'2020旬別'!J40)</f>
        <v>97432.6</v>
      </c>
      <c r="L40" s="2106">
        <f>AVERAGE('2024旬別'!L40,'2023旬別'!K40,'2022旬別'!K40,'2021旬別'!K40,'2020旬別'!K40)</f>
        <v>114337</v>
      </c>
      <c r="M40" s="2109">
        <f>AVERAGE('2024旬別'!M40,'2023旬別'!L40,'2022旬別'!L40,'2021旬別'!L40,'2020旬別'!L40)</f>
        <v>109537.8</v>
      </c>
      <c r="N40" s="2105">
        <f>AVERAGE('2024旬別'!N40,'2023旬別'!M40,'2022旬別'!M40,'2021旬別'!M40,'2020旬別'!M40)</f>
        <v>134691.79999999999</v>
      </c>
      <c r="O40" s="2106">
        <f>AVERAGE('2024旬別'!O40,'2023旬別'!N40,'2022旬別'!N40,'2021旬別'!N40,'2020旬別'!N40)</f>
        <v>118615.8</v>
      </c>
      <c r="P40" s="2109">
        <f>AVERAGE('2024旬別'!P40,'2023旬別'!O40,'2022旬別'!O40,'2021旬別'!O40,'2020旬別'!O40)</f>
        <v>98317.6</v>
      </c>
      <c r="Q40" s="2105">
        <f>AVERAGE('2024旬別'!Q40,'2023旬別'!P40,'2022旬別'!P40,'2021旬別'!P40,'2020旬別'!P40)</f>
        <v>102029.8</v>
      </c>
      <c r="R40" s="2112">
        <f>AVERAGE('2024旬別'!R40,'2023旬別'!Q40,'2022旬別'!Q40,'2021旬別'!Q40,'2020旬別'!Q40)</f>
        <v>110499</v>
      </c>
      <c r="S40" s="2109">
        <f>AVERAGE('2024旬別'!S40,'2023旬別'!R40,'2022旬別'!R40,'2021旬別'!R40,'2020旬別'!R40)</f>
        <v>102898.6</v>
      </c>
      <c r="T40" s="2105">
        <f>AVERAGE('2024旬別'!T40,'2023旬別'!S40,'2022旬別'!S40,'2021旬別'!S40,'2020旬別'!S40)</f>
        <v>92204.6</v>
      </c>
      <c r="U40" s="2106">
        <f>AVERAGE('2024旬別'!U40,'2023旬別'!T40,'2022旬別'!T40,'2021旬別'!T40,'2020旬別'!T40)</f>
        <v>95693.6</v>
      </c>
      <c r="V40" s="2107">
        <f>AVERAGE('2024旬別'!V40,'2023旬別'!U40,'2022旬別'!U40,'2021旬別'!U40,'2020旬別'!U40)</f>
        <v>91940.4</v>
      </c>
      <c r="W40" s="2105">
        <f>AVERAGE('2024旬別'!W40,'2023旬別'!V40,'2022旬別'!V40,'2021旬別'!V40,'2020旬別'!V40)</f>
        <v>102210.2</v>
      </c>
      <c r="X40" s="2114">
        <f>AVERAGE('2024旬別'!X40,'2023旬別'!W40,'2022旬別'!W40,'2021旬別'!W40,'2020旬別'!W40)</f>
        <v>108117</v>
      </c>
      <c r="Y40" s="2107">
        <f>AVERAGE('2024旬別'!Y40,'2023旬別'!X40,'2022旬別'!X40,'2021旬別'!X40,'2020旬別'!X40)</f>
        <v>104096.4</v>
      </c>
      <c r="Z40" s="2110">
        <f>AVERAGE('2024旬別'!Z40,'2023旬別'!Y40,'2022旬別'!Y40,'2021旬別'!Y40,'2020旬別'!Y40)</f>
        <v>102553</v>
      </c>
      <c r="AA40" s="2106">
        <f>AVERAGE('2024旬別'!AA40,'2023旬別'!Z40,'2022旬別'!Z40,'2021旬別'!Z40,'2020旬別'!Z40)</f>
        <v>148432</v>
      </c>
      <c r="AB40" s="2107">
        <f>AVERAGE('2024旬別'!AB40,'2023旬別'!AA40,'2022旬別'!AA40,'2021旬別'!AA40,'2020旬別'!AA40)</f>
        <v>168330.4</v>
      </c>
      <c r="AC40" s="2110">
        <f>AVERAGE('2024旬別'!AC40,'2023旬別'!AB40,'2022旬別'!AB40,'2021旬別'!AB40,'2020旬別'!AB40)</f>
        <v>164477.6</v>
      </c>
      <c r="AD40" s="2106">
        <f>AVERAGE('2024旬別'!AD40,'2023旬別'!AC40,'2022旬別'!AC40,'2021旬別'!AC40,'2020旬別'!AC40)</f>
        <v>162785.20000000001</v>
      </c>
      <c r="AE40" s="2109">
        <f>AVERAGE('2024旬別'!AE40,'2023旬別'!AD40,'2022旬別'!AD40,'2021旬別'!AD40,'2020旬別'!AD40)</f>
        <v>156694.39999999999</v>
      </c>
      <c r="AF40" s="2110">
        <f>AVERAGE('2024旬別'!AF40,'2023旬別'!AE40,'2022旬別'!AE40,'2021旬別'!AE40,'2020旬別'!AE40)</f>
        <v>139150.39999999999</v>
      </c>
      <c r="AG40" s="2106">
        <f>AVERAGE('2024旬別'!AG40,'2023旬別'!AF40,'2022旬別'!AF40,'2021旬別'!AF40,'2020旬別'!AF40)</f>
        <v>149976</v>
      </c>
      <c r="AH40" s="2109">
        <f>AVERAGE('2024旬別'!AH40,'2023旬別'!AG40,'2022旬別'!AG40,'2021旬別'!AG40,'2020旬別'!AG40)</f>
        <v>111004</v>
      </c>
      <c r="AI40" s="2105">
        <f>AVERAGE('2024旬別'!AI40,'2023旬別'!AH40,'2022旬別'!AH40,'2021旬別'!AH40,'2020旬別'!AH40)</f>
        <v>101727.6</v>
      </c>
      <c r="AJ40" s="2106">
        <f>AVERAGE('2024旬別'!AJ40,'2023旬別'!AI40,'2022旬別'!AI40,'2021旬別'!AI40,'2020旬別'!AI40)</f>
        <v>89431.4</v>
      </c>
      <c r="AK40" s="2109">
        <f>AVERAGE('2024旬別'!AK40,'2023旬別'!AJ40,'2022旬別'!AJ40,'2021旬別'!AJ40,'2020旬別'!AJ40)</f>
        <v>91204.800000000003</v>
      </c>
      <c r="AL40" s="2105">
        <f>AVERAGE('2024旬別'!AL40,'2023旬別'!AK40,'2022旬別'!AK40,'2021旬別'!AK40,'2020旬別'!AK40)</f>
        <v>100252.8</v>
      </c>
      <c r="AM40" s="2115">
        <f>AVERAGE('2024旬別'!AM40,'2023旬別'!AL40,'2022旬別'!AL40,'2021旬別'!AL40,'2020旬別'!AL40)</f>
        <v>164863.4</v>
      </c>
    </row>
    <row r="41" spans="2:47" ht="14.25" customHeight="1" x14ac:dyDescent="0.15">
      <c r="B41" s="186" t="s">
        <v>216</v>
      </c>
      <c r="C41" s="2000" t="s">
        <v>96</v>
      </c>
      <c r="D41" s="2116">
        <f>AVERAGE('2024旬別'!D41,'2023旬別'!C41,'2022旬別'!C41,'2021旬別'!C41,'2020旬別'!C41)</f>
        <v>436.8</v>
      </c>
      <c r="E41" s="2117">
        <f>AVERAGE('2024旬別'!E41,'2023旬別'!D41,'2022旬別'!D41,'2021旬別'!D41,'2020旬別'!D41)</f>
        <v>367.2</v>
      </c>
      <c r="F41" s="2118">
        <f>AVERAGE('2024旬別'!F41,'2023旬別'!E41,'2022旬別'!E41,'2021旬別'!E41,'2020旬別'!E41)</f>
        <v>393</v>
      </c>
      <c r="G41" s="2121">
        <f>AVERAGE('2024旬別'!G41,'2023旬別'!F41,'2022旬別'!F41,'2021旬別'!F41,'2020旬別'!F41)</f>
        <v>370.2</v>
      </c>
      <c r="H41" s="2145">
        <f>AVERAGE('2024旬別'!H41,'2023旬別'!G41,'2022旬別'!G41,'2021旬別'!G41,'2020旬別'!G41)</f>
        <v>338</v>
      </c>
      <c r="I41" s="2120">
        <f>AVERAGE('2024旬別'!I41,'2023旬別'!H41,'2022旬別'!H41,'2021旬別'!H41,'2020旬別'!H41)</f>
        <v>268.2</v>
      </c>
      <c r="J41" s="2121">
        <f>AVERAGE('2024旬別'!J41,'2023旬別'!I41,'2022旬別'!I41,'2021旬別'!I41,'2020旬別'!I41)</f>
        <v>260</v>
      </c>
      <c r="K41" s="2117">
        <f>AVERAGE('2024旬別'!K41,'2023旬別'!J41,'2022旬別'!J41,'2021旬別'!J41,'2020旬別'!J41)</f>
        <v>246</v>
      </c>
      <c r="L41" s="2118">
        <f>AVERAGE('2024旬別'!L41,'2023旬別'!K41,'2022旬別'!K41,'2021旬別'!K41,'2020旬別'!K41)</f>
        <v>259.8</v>
      </c>
      <c r="M41" s="2121">
        <f>AVERAGE('2024旬別'!M41,'2023旬別'!L41,'2022旬別'!L41,'2021旬別'!L41,'2020旬別'!L41)</f>
        <v>281.2</v>
      </c>
      <c r="N41" s="2117">
        <f>AVERAGE('2024旬別'!N41,'2023旬別'!M41,'2022旬別'!M41,'2021旬別'!M41,'2020旬別'!M41)</f>
        <v>338.4</v>
      </c>
      <c r="O41" s="2118">
        <f>AVERAGE('2024旬別'!O41,'2023旬別'!N41,'2022旬別'!N41,'2021旬別'!N41,'2020旬別'!N41)</f>
        <v>302.8</v>
      </c>
      <c r="P41" s="2121">
        <f>AVERAGE('2024旬別'!P41,'2023旬別'!O41,'2022旬別'!O41,'2021旬別'!O41,'2020旬別'!O41)</f>
        <v>259.39999999999998</v>
      </c>
      <c r="Q41" s="2117">
        <f>AVERAGE('2024旬別'!Q41,'2023旬別'!P41,'2022旬別'!P41,'2021旬別'!P41,'2020旬別'!P41)</f>
        <v>245.6</v>
      </c>
      <c r="R41" s="2123">
        <f>AVERAGE('2024旬別'!R41,'2023旬別'!Q41,'2022旬別'!Q41,'2021旬別'!Q41,'2020旬別'!Q41)</f>
        <v>255.4</v>
      </c>
      <c r="S41" s="2121">
        <f>AVERAGE('2024旬別'!S41,'2023旬別'!R41,'2022旬別'!R41,'2021旬別'!R41,'2020旬別'!R41)</f>
        <v>260.39999999999998</v>
      </c>
      <c r="T41" s="2117">
        <f>AVERAGE('2024旬別'!T41,'2023旬別'!S41,'2022旬別'!S41,'2021旬別'!S41,'2020旬別'!S41)</f>
        <v>237.4</v>
      </c>
      <c r="U41" s="2118">
        <f>AVERAGE('2024旬別'!U41,'2023旬別'!T41,'2022旬別'!T41,'2021旬別'!T41,'2020旬別'!T41)</f>
        <v>263.2</v>
      </c>
      <c r="V41" s="2119">
        <f>AVERAGE('2024旬別'!V41,'2023旬別'!U41,'2022旬別'!U41,'2021旬別'!U41,'2020旬別'!U41)</f>
        <v>235.8</v>
      </c>
      <c r="W41" s="2117">
        <f>AVERAGE('2024旬別'!W41,'2023旬別'!V41,'2022旬別'!V41,'2021旬別'!V41,'2020旬別'!V41)</f>
        <v>270</v>
      </c>
      <c r="X41" s="2123">
        <f>AVERAGE('2024旬別'!X41,'2023旬別'!W41,'2022旬別'!W41,'2021旬別'!W41,'2020旬別'!W41)</f>
        <v>277.8</v>
      </c>
      <c r="Y41" s="2119">
        <f>AVERAGE('2024旬別'!Y41,'2023旬別'!X41,'2022旬別'!X41,'2021旬別'!X41,'2020旬別'!X41)</f>
        <v>289</v>
      </c>
      <c r="Z41" s="2122">
        <f>AVERAGE('2024旬別'!Z41,'2023旬別'!Y41,'2022旬別'!Y41,'2021旬別'!Y41,'2020旬別'!Y41)</f>
        <v>282.2</v>
      </c>
      <c r="AA41" s="2118">
        <f>AVERAGE('2024旬別'!AA41,'2023旬別'!Z41,'2022旬別'!Z41,'2021旬別'!Z41,'2020旬別'!Z41)</f>
        <v>354.6</v>
      </c>
      <c r="AB41" s="2119">
        <f>AVERAGE('2024旬別'!AB41,'2023旬別'!AA41,'2022旬別'!AA41,'2021旬別'!AA41,'2020旬別'!AA41)</f>
        <v>409</v>
      </c>
      <c r="AC41" s="2122">
        <f>AVERAGE('2024旬別'!AC41,'2023旬別'!AB41,'2022旬別'!AB41,'2021旬別'!AB41,'2020旬別'!AB41)</f>
        <v>412.2</v>
      </c>
      <c r="AD41" s="2118">
        <f>AVERAGE('2024旬別'!AD41,'2023旬別'!AC41,'2022旬別'!AC41,'2021旬別'!AC41,'2020旬別'!AC41)</f>
        <v>354.8</v>
      </c>
      <c r="AE41" s="2121">
        <f>AVERAGE('2024旬別'!AE41,'2023旬別'!AD41,'2022旬別'!AD41,'2021旬別'!AD41,'2020旬別'!AD41)</f>
        <v>359.2</v>
      </c>
      <c r="AF41" s="2122">
        <f>AVERAGE('2024旬別'!AF41,'2023旬別'!AE41,'2022旬別'!AE41,'2021旬別'!AE41,'2020旬別'!AE41)</f>
        <v>330</v>
      </c>
      <c r="AG41" s="2118">
        <f>AVERAGE('2024旬別'!AG41,'2023旬別'!AF41,'2022旬別'!AF41,'2021旬別'!AF41,'2020旬別'!AF41)</f>
        <v>338.2</v>
      </c>
      <c r="AH41" s="2121">
        <f>AVERAGE('2024旬別'!AH41,'2023旬別'!AG41,'2022旬別'!AG41,'2021旬別'!AG41,'2020旬別'!AG41)</f>
        <v>285.39999999999998</v>
      </c>
      <c r="AI41" s="2117">
        <f>AVERAGE('2024旬別'!AI41,'2023旬別'!AH41,'2022旬別'!AH41,'2021旬別'!AH41,'2020旬別'!AH41)</f>
        <v>266.60000000000002</v>
      </c>
      <c r="AJ41" s="2118">
        <f>AVERAGE('2024旬別'!AJ41,'2023旬別'!AI41,'2022旬別'!AI41,'2021旬別'!AI41,'2020旬別'!AI41)</f>
        <v>236</v>
      </c>
      <c r="AK41" s="2121">
        <f>AVERAGE('2024旬別'!AK41,'2023旬別'!AJ41,'2022旬別'!AJ41,'2021旬別'!AJ41,'2020旬別'!AJ41)</f>
        <v>251.8</v>
      </c>
      <c r="AL41" s="2117">
        <f>AVERAGE('2024旬別'!AL41,'2023旬別'!AK41,'2022旬別'!AK41,'2021旬別'!AK41,'2020旬別'!AK41)</f>
        <v>288.8</v>
      </c>
      <c r="AM41" s="2125">
        <f>AVERAGE('2024旬別'!AM41,'2023旬別'!AL41,'2022旬別'!AL41,'2021旬別'!AL41,'2020旬別'!AL41)</f>
        <v>401.4</v>
      </c>
    </row>
    <row r="42" spans="2:47" ht="14.25" customHeight="1" x14ac:dyDescent="0.15">
      <c r="B42" s="182" t="s">
        <v>28</v>
      </c>
      <c r="C42" s="1997" t="s">
        <v>93</v>
      </c>
      <c r="D42" s="2093">
        <f>AVERAGE('2024旬別'!D42,'2023旬別'!C42,'2022旬別'!C42,'2021旬別'!C42,'2020旬別'!C42)</f>
        <v>356</v>
      </c>
      <c r="E42" s="2094">
        <f>AVERAGE('2024旬別'!E42,'2023旬別'!D42,'2022旬別'!D42,'2021旬別'!D42,'2020旬別'!D42)</f>
        <v>546.6</v>
      </c>
      <c r="F42" s="2095">
        <f>AVERAGE('2024旬別'!F42,'2023旬別'!E42,'2022旬別'!E42,'2021旬別'!E42,'2020旬別'!E42)</f>
        <v>573.20000000000005</v>
      </c>
      <c r="G42" s="2098">
        <f>AVERAGE('2024旬別'!G42,'2023旬別'!F42,'2022旬別'!F42,'2021旬別'!F42,'2020旬別'!F42)</f>
        <v>581</v>
      </c>
      <c r="H42" s="2201">
        <f>AVERAGE('2024旬別'!H42,'2023旬別'!G42,'2022旬別'!G42,'2021旬別'!G42,'2020旬別'!G42)</f>
        <v>539.4</v>
      </c>
      <c r="I42" s="2134">
        <f>AVERAGE('2024旬別'!I42,'2023旬別'!H42,'2022旬別'!H42,'2021旬別'!H42,'2020旬別'!H42)</f>
        <v>473.6</v>
      </c>
      <c r="J42" s="2098">
        <f>AVERAGE('2024旬別'!J42,'2023旬別'!I42,'2022旬別'!I42,'2021旬別'!I42,'2020旬別'!I42)</f>
        <v>527.4</v>
      </c>
      <c r="K42" s="2094">
        <f>AVERAGE('2024旬別'!K42,'2023旬別'!J42,'2022旬別'!J42,'2021旬別'!J42,'2020旬別'!J42)</f>
        <v>497.2</v>
      </c>
      <c r="L42" s="2095">
        <f>AVERAGE('2024旬別'!L42,'2023旬別'!K42,'2022旬別'!K42,'2021旬別'!K42,'2020旬別'!K42)</f>
        <v>500.4</v>
      </c>
      <c r="M42" s="2098">
        <f>AVERAGE('2024旬別'!M42,'2023旬別'!L42,'2022旬別'!L42,'2021旬別'!L42,'2020旬別'!L42)</f>
        <v>468.6</v>
      </c>
      <c r="N42" s="2094">
        <f>AVERAGE('2024旬別'!N42,'2023旬別'!M42,'2022旬別'!M42,'2021旬別'!M42,'2020旬別'!M42)</f>
        <v>432.6</v>
      </c>
      <c r="O42" s="2095">
        <f>AVERAGE('2024旬別'!O42,'2023旬別'!N42,'2022旬別'!N42,'2021旬別'!N42,'2020旬別'!N42)</f>
        <v>451.6</v>
      </c>
      <c r="P42" s="2098">
        <f>AVERAGE('2024旬別'!P42,'2023旬別'!O42,'2022旬別'!O42,'2021旬別'!O42,'2020旬別'!O42)</f>
        <v>469.6</v>
      </c>
      <c r="Q42" s="2094">
        <f>AVERAGE('2024旬別'!Q42,'2023旬別'!P42,'2022旬別'!P42,'2021旬別'!P42,'2020旬別'!P42)</f>
        <v>498.8</v>
      </c>
      <c r="R42" s="2100">
        <f>AVERAGE('2024旬別'!R42,'2023旬別'!Q42,'2022旬別'!Q42,'2021旬別'!Q42,'2020旬別'!Q42)</f>
        <v>512.4</v>
      </c>
      <c r="S42" s="2098">
        <f>AVERAGE('2024旬別'!S42,'2023旬別'!R42,'2022旬別'!R42,'2021旬別'!R42,'2020旬別'!R42)</f>
        <v>489.6</v>
      </c>
      <c r="T42" s="2094">
        <f>AVERAGE('2024旬別'!T42,'2023旬別'!S42,'2022旬別'!S42,'2021旬別'!S42,'2020旬別'!S42)</f>
        <v>450.2</v>
      </c>
      <c r="U42" s="2095">
        <f>AVERAGE('2024旬別'!U42,'2023旬別'!T42,'2022旬別'!T42,'2021旬別'!T42,'2020旬別'!T42)</f>
        <v>384.8</v>
      </c>
      <c r="V42" s="2096">
        <f>AVERAGE('2024旬別'!V42,'2023旬別'!U42,'2022旬別'!U42,'2021旬別'!U42,'2020旬別'!U42)</f>
        <v>332.2</v>
      </c>
      <c r="W42" s="2094">
        <f>AVERAGE('2024旬別'!W42,'2023旬別'!V42,'2022旬別'!V42,'2021旬別'!V42,'2020旬別'!V42)</f>
        <v>273.8</v>
      </c>
      <c r="X42" s="2102">
        <f>AVERAGE('2024旬別'!X42,'2023旬別'!W42,'2022旬別'!W42,'2021旬別'!W42,'2020旬別'!W42)</f>
        <v>243.6</v>
      </c>
      <c r="Y42" s="2096">
        <f>AVERAGE('2024旬別'!Y42,'2023旬別'!X42,'2022旬別'!X42,'2021旬別'!X42,'2020旬別'!X42)</f>
        <v>221.6</v>
      </c>
      <c r="Z42" s="2099">
        <f>AVERAGE('2024旬別'!Z42,'2023旬別'!Y42,'2022旬別'!Y42,'2021旬別'!Y42,'2020旬別'!Y42)</f>
        <v>196.2</v>
      </c>
      <c r="AA42" s="2095">
        <f>AVERAGE('2024旬別'!AA42,'2023旬別'!Z42,'2022旬別'!Z42,'2021旬別'!Z42,'2020旬別'!Z42)</f>
        <v>222.6</v>
      </c>
      <c r="AB42" s="2096">
        <f>AVERAGE('2024旬別'!AB42,'2023旬別'!AA42,'2022旬別'!AA42,'2021旬別'!AA42,'2020旬別'!AA42)</f>
        <v>214.4</v>
      </c>
      <c r="AC42" s="2099">
        <f>AVERAGE('2024旬別'!AC42,'2023旬別'!AB42,'2022旬別'!AB42,'2021旬別'!AB42,'2020旬別'!AB42)</f>
        <v>216.8</v>
      </c>
      <c r="AD42" s="2095">
        <f>AVERAGE('2024旬別'!AD42,'2023旬別'!AC42,'2022旬別'!AC42,'2021旬別'!AC42,'2020旬別'!AC42)</f>
        <v>284.39999999999998</v>
      </c>
      <c r="AE42" s="2098">
        <f>AVERAGE('2024旬別'!AE42,'2023旬別'!AD42,'2022旬別'!AD42,'2021旬別'!AD42,'2020旬別'!AD42)</f>
        <v>358.6</v>
      </c>
      <c r="AF42" s="2099">
        <f>AVERAGE('2024旬別'!AF42,'2023旬別'!AE42,'2022旬別'!AE42,'2021旬別'!AE42,'2020旬別'!AE42)</f>
        <v>433.2</v>
      </c>
      <c r="AG42" s="2095">
        <f>AVERAGE('2024旬別'!AG42,'2023旬別'!AF42,'2022旬別'!AF42,'2021旬別'!AF42,'2020旬別'!AF42)</f>
        <v>533.79999999999995</v>
      </c>
      <c r="AH42" s="2098">
        <f>AVERAGE('2024旬別'!AH42,'2023旬別'!AG42,'2022旬別'!AG42,'2021旬別'!AG42,'2020旬別'!AG42)</f>
        <v>555.79999999999995</v>
      </c>
      <c r="AI42" s="2094">
        <f>AVERAGE('2024旬別'!AI42,'2023旬別'!AH42,'2022旬別'!AH42,'2021旬別'!AH42,'2020旬別'!AH42)</f>
        <v>593</v>
      </c>
      <c r="AJ42" s="2095">
        <f>AVERAGE('2024旬別'!AJ42,'2023旬別'!AI42,'2022旬別'!AI42,'2021旬別'!AI42,'2020旬別'!AI42)</f>
        <v>585.79999999999995</v>
      </c>
      <c r="AK42" s="2098">
        <f>AVERAGE('2024旬別'!AK42,'2023旬別'!AJ42,'2022旬別'!AJ42,'2021旬別'!AJ42,'2020旬別'!AJ42)</f>
        <v>537.4</v>
      </c>
      <c r="AL42" s="2094">
        <f>AVERAGE('2024旬別'!AL42,'2023旬別'!AK42,'2022旬別'!AK42,'2021旬別'!AK42,'2020旬別'!AK42)</f>
        <v>516.20000000000005</v>
      </c>
      <c r="AM42" s="2103">
        <f>AVERAGE('2024旬別'!AM42,'2023旬別'!AL42,'2022旬別'!AL42,'2021旬別'!AL42,'2020旬別'!AL42)</f>
        <v>517.6</v>
      </c>
    </row>
    <row r="43" spans="2:47" ht="14.25" customHeight="1" x14ac:dyDescent="0.15">
      <c r="B43" s="184" t="s">
        <v>217</v>
      </c>
      <c r="C43" s="1998" t="s">
        <v>94</v>
      </c>
      <c r="D43" s="2104">
        <f>AVERAGE('2024旬別'!D43,'2023旬別'!C43,'2022旬別'!C43,'2021旬別'!C43,'2020旬別'!C43)</f>
        <v>228560</v>
      </c>
      <c r="E43" s="2105">
        <f>AVERAGE('2024旬別'!E43,'2023旬別'!D43,'2022旬別'!D43,'2021旬別'!D43,'2020旬別'!D43)</f>
        <v>285469</v>
      </c>
      <c r="F43" s="2106">
        <f>AVERAGE('2024旬別'!F43,'2023旬別'!E43,'2022旬別'!E43,'2021旬別'!E43,'2020旬別'!E43)</f>
        <v>297280.2</v>
      </c>
      <c r="G43" s="2109">
        <f>AVERAGE('2024旬別'!G43,'2023旬別'!F43,'2022旬別'!F43,'2021旬別'!F43,'2020旬別'!F43)</f>
        <v>269241</v>
      </c>
      <c r="H43" s="2220">
        <f>AVERAGE('2024旬別'!H43,'2023旬別'!G43,'2022旬別'!G43,'2021旬別'!G43,'2020旬別'!G43)</f>
        <v>242425.4</v>
      </c>
      <c r="I43" s="2129">
        <f>AVERAGE('2024旬別'!I43,'2023旬別'!H43,'2022旬別'!H43,'2021旬別'!H43,'2020旬別'!H43)</f>
        <v>188508.4</v>
      </c>
      <c r="J43" s="2109">
        <f>AVERAGE('2024旬別'!J43,'2023旬別'!I43,'2022旬別'!I43,'2021旬別'!I43,'2020旬別'!I43)</f>
        <v>223936.8</v>
      </c>
      <c r="K43" s="2105">
        <f>AVERAGE('2024旬別'!K43,'2023旬別'!J43,'2022旬別'!J43,'2021旬別'!J43,'2020旬別'!J43)</f>
        <v>198540</v>
      </c>
      <c r="L43" s="2106">
        <f>AVERAGE('2024旬別'!L43,'2023旬別'!K43,'2022旬別'!K43,'2021旬別'!K43,'2020旬別'!K43)</f>
        <v>237803.2</v>
      </c>
      <c r="M43" s="2109">
        <f>AVERAGE('2024旬別'!M43,'2023旬別'!L43,'2022旬別'!L43,'2021旬別'!L43,'2020旬別'!L43)</f>
        <v>216654.6</v>
      </c>
      <c r="N43" s="2105">
        <f>AVERAGE('2024旬別'!N43,'2023旬別'!M43,'2022旬別'!M43,'2021旬別'!M43,'2020旬別'!M43)</f>
        <v>234986</v>
      </c>
      <c r="O43" s="2106">
        <f>AVERAGE('2024旬別'!O43,'2023旬別'!N43,'2022旬別'!N43,'2021旬別'!N43,'2020旬別'!N43)</f>
        <v>218331.2</v>
      </c>
      <c r="P43" s="2109">
        <f>AVERAGE('2024旬別'!P43,'2023旬別'!O43,'2022旬別'!O43,'2021旬別'!O43,'2020旬別'!O43)</f>
        <v>206694.6</v>
      </c>
      <c r="Q43" s="2105">
        <f>AVERAGE('2024旬別'!Q43,'2023旬別'!P43,'2022旬別'!P43,'2021旬別'!P43,'2020旬別'!P43)</f>
        <v>221335.4</v>
      </c>
      <c r="R43" s="2112">
        <f>AVERAGE('2024旬別'!R43,'2023旬別'!Q43,'2022旬別'!Q43,'2021旬別'!Q43,'2020旬別'!Q43)</f>
        <v>227570</v>
      </c>
      <c r="S43" s="2109">
        <f>AVERAGE('2024旬別'!S43,'2023旬別'!R43,'2022旬別'!R43,'2021旬別'!R43,'2020旬別'!R43)</f>
        <v>224912</v>
      </c>
      <c r="T43" s="2105">
        <f>AVERAGE('2024旬別'!T43,'2023旬別'!S43,'2022旬別'!S43,'2021旬別'!S43,'2020旬別'!S43)</f>
        <v>207406.6</v>
      </c>
      <c r="U43" s="2106">
        <f>AVERAGE('2024旬別'!U43,'2023旬別'!T43,'2022旬別'!T43,'2021旬別'!T43,'2020旬別'!T43)</f>
        <v>189973.6</v>
      </c>
      <c r="V43" s="2107">
        <f>AVERAGE('2024旬別'!V43,'2023旬別'!U43,'2022旬別'!U43,'2021旬別'!U43,'2020旬別'!U43)</f>
        <v>177984</v>
      </c>
      <c r="W43" s="2105">
        <f>AVERAGE('2024旬別'!W43,'2023旬別'!V43,'2022旬別'!V43,'2021旬別'!V43,'2020旬別'!V43)</f>
        <v>183574.39999999999</v>
      </c>
      <c r="X43" s="2114">
        <f>AVERAGE('2024旬別'!X43,'2023旬別'!W43,'2022旬別'!W43,'2021旬別'!W43,'2020旬別'!W43)</f>
        <v>188744</v>
      </c>
      <c r="Y43" s="2107">
        <f>AVERAGE('2024旬別'!Y43,'2023旬別'!X43,'2022旬別'!X43,'2021旬別'!X43,'2020旬別'!X43)</f>
        <v>171216.8</v>
      </c>
      <c r="Z43" s="2110">
        <f>AVERAGE('2024旬別'!Z43,'2023旬別'!Y43,'2022旬別'!Y43,'2021旬別'!Y43,'2020旬別'!Y43)</f>
        <v>165566.39999999999</v>
      </c>
      <c r="AA43" s="2106">
        <f>AVERAGE('2024旬別'!AA43,'2023旬別'!Z43,'2022旬別'!Z43,'2021旬別'!Z43,'2020旬別'!Z43)</f>
        <v>210955.8</v>
      </c>
      <c r="AB43" s="2107">
        <f>AVERAGE('2024旬別'!AB43,'2023旬別'!AA43,'2022旬別'!AA43,'2021旬別'!AA43,'2020旬別'!AA43)</f>
        <v>204259.6</v>
      </c>
      <c r="AC43" s="2110">
        <f>AVERAGE('2024旬別'!AC43,'2023旬別'!AB43,'2022旬別'!AB43,'2021旬別'!AB43,'2020旬別'!AB43)</f>
        <v>213510.8</v>
      </c>
      <c r="AD43" s="2106">
        <f>AVERAGE('2024旬別'!AD43,'2023旬別'!AC43,'2022旬別'!AC43,'2021旬別'!AC43,'2020旬別'!AC43)</f>
        <v>227124</v>
      </c>
      <c r="AE43" s="2109">
        <f>AVERAGE('2024旬別'!AE43,'2023旬別'!AD43,'2022旬別'!AD43,'2021旬別'!AD43,'2020旬別'!AD43)</f>
        <v>231611.8</v>
      </c>
      <c r="AF43" s="2110">
        <f>AVERAGE('2024旬別'!AF43,'2023旬別'!AE43,'2022旬別'!AE43,'2021旬別'!AE43,'2020旬別'!AE43)</f>
        <v>258479.2</v>
      </c>
      <c r="AG43" s="2106">
        <f>AVERAGE('2024旬別'!AG43,'2023旬別'!AF43,'2022旬別'!AF43,'2021旬別'!AF43,'2020旬別'!AF43)</f>
        <v>304382.8</v>
      </c>
      <c r="AH43" s="2109">
        <f>AVERAGE('2024旬別'!AH43,'2023旬別'!AG43,'2022旬別'!AG43,'2021旬別'!AG43,'2020旬別'!AG43)</f>
        <v>264498.40000000002</v>
      </c>
      <c r="AI43" s="2105">
        <f>AVERAGE('2024旬別'!AI43,'2023旬別'!AH43,'2022旬別'!AH43,'2021旬別'!AH43,'2020旬別'!AH43)</f>
        <v>256828</v>
      </c>
      <c r="AJ43" s="2106">
        <f>AVERAGE('2024旬別'!AJ43,'2023旬別'!AI43,'2022旬別'!AI43,'2021旬別'!AI43,'2020旬別'!AI43)</f>
        <v>229886.2</v>
      </c>
      <c r="AK43" s="2109">
        <f>AVERAGE('2024旬別'!AK43,'2023旬別'!AJ43,'2022旬別'!AJ43,'2021旬別'!AJ43,'2020旬別'!AJ43)</f>
        <v>227475.6</v>
      </c>
      <c r="AL43" s="2105">
        <f>AVERAGE('2024旬別'!AL43,'2023旬別'!AK43,'2022旬別'!AK43,'2021旬別'!AK43,'2020旬別'!AK43)</f>
        <v>233242.8</v>
      </c>
      <c r="AM43" s="2115">
        <f>AVERAGE('2024旬別'!AM43,'2023旬別'!AL43,'2022旬別'!AL43,'2021旬別'!AL43,'2020旬別'!AL43)</f>
        <v>289431.8</v>
      </c>
    </row>
    <row r="44" spans="2:47" ht="14.25" customHeight="1" x14ac:dyDescent="0.15">
      <c r="B44" s="186" t="s">
        <v>217</v>
      </c>
      <c r="C44" s="2000" t="s">
        <v>96</v>
      </c>
      <c r="D44" s="2116">
        <f>AVERAGE('2024旬別'!D44,'2023旬別'!C44,'2022旬別'!C44,'2021旬別'!C44,'2020旬別'!C44)</f>
        <v>640.4</v>
      </c>
      <c r="E44" s="2117">
        <f>AVERAGE('2024旬別'!E44,'2023旬別'!D44,'2022旬別'!D44,'2021旬別'!D44,'2020旬別'!D44)</f>
        <v>528</v>
      </c>
      <c r="F44" s="2118">
        <f>AVERAGE('2024旬別'!F44,'2023旬別'!E44,'2022旬別'!E44,'2021旬別'!E44,'2020旬別'!E44)</f>
        <v>521</v>
      </c>
      <c r="G44" s="2121">
        <f>AVERAGE('2024旬別'!G44,'2023旬別'!F44,'2022旬別'!F44,'2021旬別'!F44,'2020旬別'!F44)</f>
        <v>469.4</v>
      </c>
      <c r="H44" s="2145">
        <f>AVERAGE('2024旬別'!H44,'2023旬別'!G44,'2022旬別'!G44,'2021旬別'!G44,'2020旬別'!G44)</f>
        <v>459</v>
      </c>
      <c r="I44" s="2120">
        <f>AVERAGE('2024旬別'!I44,'2023旬別'!H44,'2022旬別'!H44,'2021旬別'!H44,'2020旬別'!H44)</f>
        <v>400.8</v>
      </c>
      <c r="J44" s="2121">
        <f>AVERAGE('2024旬別'!J44,'2023旬別'!I44,'2022旬別'!I44,'2021旬別'!I44,'2020旬別'!I44)</f>
        <v>427.8</v>
      </c>
      <c r="K44" s="2117">
        <f>AVERAGE('2024旬別'!K44,'2023旬別'!J44,'2022旬別'!J44,'2021旬別'!J44,'2020旬別'!J44)</f>
        <v>410.2</v>
      </c>
      <c r="L44" s="2118">
        <f>AVERAGE('2024旬別'!L44,'2023旬別'!K44,'2022旬別'!K44,'2021旬別'!K44,'2020旬別'!K44)</f>
        <v>478.2</v>
      </c>
      <c r="M44" s="2121">
        <f>AVERAGE('2024旬別'!M44,'2023旬別'!L44,'2022旬別'!L44,'2021旬別'!L44,'2020旬別'!L44)</f>
        <v>468</v>
      </c>
      <c r="N44" s="2117">
        <f>AVERAGE('2024旬別'!N44,'2023旬別'!M44,'2022旬別'!M44,'2021旬別'!M44,'2020旬別'!M44)</f>
        <v>544</v>
      </c>
      <c r="O44" s="2118">
        <f>AVERAGE('2024旬別'!O44,'2023旬別'!N44,'2022旬別'!N44,'2021旬別'!N44,'2020旬別'!N44)</f>
        <v>484.2</v>
      </c>
      <c r="P44" s="2121">
        <f>AVERAGE('2024旬別'!P44,'2023旬別'!O44,'2022旬別'!O44,'2021旬別'!O44,'2020旬別'!O44)</f>
        <v>441.4</v>
      </c>
      <c r="Q44" s="2117">
        <f>AVERAGE('2024旬別'!Q44,'2023旬別'!P44,'2022旬別'!P44,'2021旬別'!P44,'2020旬別'!P44)</f>
        <v>449.4</v>
      </c>
      <c r="R44" s="2123">
        <f>AVERAGE('2024旬別'!R44,'2023旬別'!Q44,'2022旬別'!Q44,'2021旬別'!Q44,'2020旬別'!Q44)</f>
        <v>445.2</v>
      </c>
      <c r="S44" s="2121">
        <f>AVERAGE('2024旬別'!S44,'2023旬別'!R44,'2022旬別'!R44,'2021旬別'!R44,'2020旬別'!R44)</f>
        <v>462</v>
      </c>
      <c r="T44" s="2117">
        <f>AVERAGE('2024旬別'!T44,'2023旬別'!S44,'2022旬別'!S44,'2021旬別'!S44,'2020旬別'!S44)</f>
        <v>460.6</v>
      </c>
      <c r="U44" s="2118">
        <f>AVERAGE('2024旬別'!U44,'2023旬別'!T44,'2022旬別'!T44,'2021旬別'!T44,'2020旬別'!T44)</f>
        <v>502.2</v>
      </c>
      <c r="V44" s="2119">
        <f>AVERAGE('2024旬別'!V44,'2023旬別'!U44,'2022旬別'!U44,'2021旬別'!U44,'2020旬別'!U44)</f>
        <v>542</v>
      </c>
      <c r="W44" s="2117">
        <f>AVERAGE('2024旬別'!W44,'2023旬別'!V44,'2022旬別'!V44,'2021旬別'!V44,'2020旬別'!V44)</f>
        <v>672.4</v>
      </c>
      <c r="X44" s="2123">
        <f>AVERAGE('2024旬別'!X44,'2023旬別'!W44,'2022旬別'!W44,'2021旬別'!W44,'2020旬別'!W44)</f>
        <v>778.6</v>
      </c>
      <c r="Y44" s="2119">
        <f>AVERAGE('2024旬別'!Y44,'2023旬別'!X44,'2022旬別'!X44,'2021旬別'!X44,'2020旬別'!X44)</f>
        <v>782</v>
      </c>
      <c r="Z44" s="2122">
        <f>AVERAGE('2024旬別'!Z44,'2023旬別'!Y44,'2022旬別'!Y44,'2021旬別'!Y44,'2020旬別'!Y44)</f>
        <v>850.2</v>
      </c>
      <c r="AA44" s="2118">
        <f>AVERAGE('2024旬別'!AA44,'2023旬別'!Z44,'2022旬別'!Z44,'2021旬別'!Z44,'2020旬別'!Z44)</f>
        <v>951</v>
      </c>
      <c r="AB44" s="2119">
        <f>AVERAGE('2024旬別'!AB44,'2023旬別'!AA44,'2022旬別'!AA44,'2021旬別'!AA44,'2020旬別'!AA44)</f>
        <v>978.4</v>
      </c>
      <c r="AC44" s="2122">
        <f>AVERAGE('2024旬別'!AC44,'2023旬別'!AB44,'2022旬別'!AB44,'2021旬別'!AB44,'2020旬別'!AB44)</f>
        <v>995.8</v>
      </c>
      <c r="AD44" s="2118">
        <f>AVERAGE('2024旬別'!AD44,'2023旬別'!AC44,'2022旬別'!AC44,'2021旬別'!AC44,'2020旬別'!AC44)</f>
        <v>835.6</v>
      </c>
      <c r="AE44" s="2121">
        <f>AVERAGE('2024旬別'!AE44,'2023旬別'!AD44,'2022旬別'!AD44,'2021旬別'!AD44,'2020旬別'!AD44)</f>
        <v>665.8</v>
      </c>
      <c r="AF44" s="2122">
        <f>AVERAGE('2024旬別'!AF44,'2023旬別'!AE44,'2022旬別'!AE44,'2021旬別'!AE44,'2020旬別'!AE44)</f>
        <v>618.4</v>
      </c>
      <c r="AG44" s="2118">
        <f>AVERAGE('2024旬別'!AG44,'2023旬別'!AF44,'2022旬別'!AF44,'2021旬別'!AF44,'2020旬別'!AF44)</f>
        <v>570.79999999999995</v>
      </c>
      <c r="AH44" s="2121">
        <f>AVERAGE('2024旬別'!AH44,'2023旬別'!AG44,'2022旬別'!AG44,'2021旬別'!AG44,'2020旬別'!AG44)</f>
        <v>482.2</v>
      </c>
      <c r="AI44" s="2117">
        <f>AVERAGE('2024旬別'!AI44,'2023旬別'!AH44,'2022旬別'!AH44,'2021旬別'!AH44,'2020旬別'!AH44)</f>
        <v>441.6</v>
      </c>
      <c r="AJ44" s="2118">
        <f>AVERAGE('2024旬別'!AJ44,'2023旬別'!AI44,'2022旬別'!AI44,'2021旬別'!AI44,'2020旬別'!AI44)</f>
        <v>396</v>
      </c>
      <c r="AK44" s="2121">
        <f>AVERAGE('2024旬別'!AK44,'2023旬別'!AJ44,'2022旬別'!AJ44,'2021旬別'!AJ44,'2020旬別'!AJ44)</f>
        <v>429.4</v>
      </c>
      <c r="AL44" s="2117">
        <f>AVERAGE('2024旬別'!AL44,'2023旬別'!AK44,'2022旬別'!AK44,'2021旬別'!AK44,'2020旬別'!AK44)</f>
        <v>456.8</v>
      </c>
      <c r="AM44" s="2125">
        <f>AVERAGE('2024旬別'!AM44,'2023旬別'!AL44,'2022旬別'!AL44,'2021旬別'!AL44,'2020旬別'!AL44)</f>
        <v>571.6</v>
      </c>
    </row>
    <row r="45" spans="2:47" ht="14.25" customHeight="1" x14ac:dyDescent="0.15">
      <c r="B45" s="182" t="s">
        <v>29</v>
      </c>
      <c r="C45" s="1997" t="s">
        <v>93</v>
      </c>
      <c r="D45" s="2093">
        <f>AVERAGE('2024旬別'!D45,'2023旬別'!C45,'2022旬別'!C45,'2021旬別'!C45,'2020旬別'!C45)</f>
        <v>1239.2</v>
      </c>
      <c r="E45" s="2094">
        <f>AVERAGE('2024旬別'!E45,'2023旬別'!D45,'2022旬別'!D45,'2021旬別'!D45,'2020旬別'!D45)</f>
        <v>1966.8</v>
      </c>
      <c r="F45" s="2095">
        <f>AVERAGE('2024旬別'!F45,'2023旬別'!E45,'2022旬別'!E45,'2021旬別'!E45,'2020旬別'!E45)</f>
        <v>1827.4</v>
      </c>
      <c r="G45" s="2098">
        <f>AVERAGE('2024旬別'!G45,'2023旬別'!F45,'2022旬別'!F45,'2021旬別'!F45,'2020旬別'!F45)</f>
        <v>1626</v>
      </c>
      <c r="H45" s="2201">
        <f>AVERAGE('2024旬別'!H45,'2023旬別'!G45,'2022旬別'!G45,'2021旬別'!G45,'2020旬別'!G45)</f>
        <v>1361.6</v>
      </c>
      <c r="I45" s="2134">
        <f>AVERAGE('2024旬別'!I45,'2023旬別'!H45,'2022旬別'!H45,'2021旬別'!H45,'2020旬別'!H45)</f>
        <v>1145.5999999999999</v>
      </c>
      <c r="J45" s="2098">
        <f>AVERAGE('2024旬別'!J45,'2023旬別'!I45,'2022旬別'!I45,'2021旬別'!I45,'2020旬別'!I45)</f>
        <v>1317</v>
      </c>
      <c r="K45" s="2094">
        <f>AVERAGE('2024旬別'!K45,'2023旬別'!J45,'2022旬別'!J45,'2021旬別'!J45,'2020旬別'!J45)</f>
        <v>1284.5999999999999</v>
      </c>
      <c r="L45" s="2095">
        <f>AVERAGE('2024旬別'!L45,'2023旬別'!K45,'2022旬別'!K45,'2021旬別'!K45,'2020旬別'!K45)</f>
        <v>1355.8</v>
      </c>
      <c r="M45" s="2098">
        <f>AVERAGE('2024旬別'!M45,'2023旬別'!L45,'2022旬別'!L45,'2021旬別'!L45,'2020旬別'!L45)</f>
        <v>1182.2</v>
      </c>
      <c r="N45" s="2094">
        <f>AVERAGE('2024旬別'!N45,'2023旬別'!M45,'2022旬別'!M45,'2021旬別'!M45,'2020旬別'!M45)</f>
        <v>1204</v>
      </c>
      <c r="O45" s="2095">
        <f>AVERAGE('2024旬別'!O45,'2023旬別'!N45,'2022旬別'!N45,'2021旬別'!N45,'2020旬別'!N45)</f>
        <v>1143.5999999999999</v>
      </c>
      <c r="P45" s="2148">
        <f>AVERAGE('2024旬別'!P45,'2023旬別'!O45,'2022旬別'!O45,'2021旬別'!O45,'2020旬別'!O45)</f>
        <v>1088.5999999999999</v>
      </c>
      <c r="Q45" s="2094">
        <f>AVERAGE('2024旬別'!Q45,'2023旬別'!P45,'2022旬別'!P45,'2021旬別'!P45,'2020旬別'!P45)</f>
        <v>1224.5999999999999</v>
      </c>
      <c r="R45" s="2100">
        <f>AVERAGE('2024旬別'!R45,'2023旬別'!Q45,'2022旬別'!Q45,'2021旬別'!Q45,'2020旬別'!Q45)</f>
        <v>1340.6</v>
      </c>
      <c r="S45" s="2098">
        <f>AVERAGE('2024旬別'!S45,'2023旬別'!R45,'2022旬別'!R45,'2021旬別'!R45,'2020旬別'!R45)</f>
        <v>1256.5999999999999</v>
      </c>
      <c r="T45" s="2094">
        <f>AVERAGE('2024旬別'!T45,'2023旬別'!S45,'2022旬別'!S45,'2021旬別'!S45,'2020旬別'!S45)</f>
        <v>1181.4000000000001</v>
      </c>
      <c r="U45" s="2095">
        <f>AVERAGE('2024旬別'!U45,'2023旬別'!T45,'2022旬別'!T45,'2021旬別'!T45,'2020旬別'!T45)</f>
        <v>1140.8</v>
      </c>
      <c r="V45" s="2096">
        <f>AVERAGE('2024旬別'!V45,'2023旬別'!U45,'2022旬別'!U45,'2021旬別'!U45,'2020旬別'!U45)</f>
        <v>1075.8</v>
      </c>
      <c r="W45" s="2094">
        <f>AVERAGE('2024旬別'!W45,'2023旬別'!V45,'2022旬別'!V45,'2021旬別'!V45,'2020旬別'!V45)</f>
        <v>1080.2</v>
      </c>
      <c r="X45" s="2102">
        <f>AVERAGE('2024旬別'!X45,'2023旬別'!W45,'2022旬別'!W45,'2021旬別'!W45,'2020旬別'!W45)</f>
        <v>1194.5999999999999</v>
      </c>
      <c r="Y45" s="2096">
        <f>AVERAGE('2024旬別'!Y45,'2023旬別'!X45,'2022旬別'!X45,'2021旬別'!X45,'2020旬別'!X45)</f>
        <v>1199.5999999999999</v>
      </c>
      <c r="Z45" s="2099">
        <f>AVERAGE('2024旬別'!Z45,'2023旬別'!Y45,'2022旬別'!Y45,'2021旬別'!Y45,'2020旬別'!Y45)</f>
        <v>950.4</v>
      </c>
      <c r="AA45" s="2095">
        <f>AVERAGE('2024旬別'!AA45,'2023旬別'!Z45,'2022旬別'!Z45,'2021旬別'!Z45,'2020旬別'!Z45)</f>
        <v>1439</v>
      </c>
      <c r="AB45" s="2096">
        <f>AVERAGE('2024旬別'!AB45,'2023旬別'!AA45,'2022旬別'!AA45,'2021旬別'!AA45,'2020旬別'!AA45)</f>
        <v>1282.5999999999999</v>
      </c>
      <c r="AC45" s="2099">
        <f>AVERAGE('2024旬別'!AC45,'2023旬別'!AB45,'2022旬別'!AB45,'2021旬別'!AB45,'2020旬別'!AB45)</f>
        <v>1299.4000000000001</v>
      </c>
      <c r="AD45" s="2095">
        <f>AVERAGE('2024旬別'!AD45,'2023旬別'!AC45,'2022旬別'!AC45,'2021旬別'!AC45,'2020旬別'!AC45)</f>
        <v>1356.2</v>
      </c>
      <c r="AE45" s="2098">
        <f>AVERAGE('2024旬別'!AE45,'2023旬別'!AD45,'2022旬別'!AD45,'2021旬別'!AD45,'2020旬別'!AD45)</f>
        <v>1411.8</v>
      </c>
      <c r="AF45" s="2099">
        <f>AVERAGE('2024旬別'!AF45,'2023旬別'!AE45,'2022旬別'!AE45,'2021旬別'!AE45,'2020旬別'!AE45)</f>
        <v>1636.4</v>
      </c>
      <c r="AG45" s="2095">
        <f>AVERAGE('2024旬別'!AG45,'2023旬別'!AF45,'2022旬別'!AF45,'2021旬別'!AF45,'2020旬別'!AF45)</f>
        <v>1890</v>
      </c>
      <c r="AH45" s="2098">
        <f>AVERAGE('2024旬別'!AH45,'2023旬別'!AG45,'2022旬別'!AG45,'2021旬別'!AG45,'2020旬別'!AG45)</f>
        <v>4299.8</v>
      </c>
      <c r="AI45" s="2094">
        <f>AVERAGE('2024旬別'!AI45,'2023旬別'!AH45,'2022旬別'!AH45,'2021旬別'!AH45,'2020旬別'!AH45)</f>
        <v>1667.2</v>
      </c>
      <c r="AJ45" s="2095">
        <f>AVERAGE('2024旬別'!AJ45,'2023旬別'!AI45,'2022旬別'!AI45,'2021旬別'!AI45,'2020旬別'!AI45)</f>
        <v>1668.2</v>
      </c>
      <c r="AK45" s="2098">
        <f>AVERAGE('2024旬別'!AK45,'2023旬別'!AJ45,'2022旬別'!AJ45,'2021旬別'!AJ45,'2020旬別'!AJ45)</f>
        <v>1725</v>
      </c>
      <c r="AL45" s="2094">
        <f>AVERAGE('2024旬別'!AL45,'2023旬別'!AK45,'2022旬別'!AK45,'2021旬別'!AK45,'2020旬別'!AK45)</f>
        <v>1777.6</v>
      </c>
      <c r="AM45" s="2103">
        <f>AVERAGE('2024旬別'!AM45,'2023旬別'!AL45,'2022旬別'!AL45,'2021旬別'!AL45,'2020旬別'!AL45)</f>
        <v>2081</v>
      </c>
    </row>
    <row r="46" spans="2:47" ht="14.25" customHeight="1" x14ac:dyDescent="0.15">
      <c r="B46" s="184" t="s">
        <v>218</v>
      </c>
      <c r="C46" s="1998" t="s">
        <v>94</v>
      </c>
      <c r="D46" s="2104">
        <f>AVERAGE('2024旬別'!D46,'2023旬別'!C46,'2022旬別'!C46,'2021旬別'!C46,'2020旬別'!C46)</f>
        <v>483773.2</v>
      </c>
      <c r="E46" s="2105">
        <f>AVERAGE('2024旬別'!E46,'2023旬別'!D46,'2022旬別'!D46,'2021旬別'!D46,'2020旬別'!D46)</f>
        <v>543651</v>
      </c>
      <c r="F46" s="2106">
        <f>AVERAGE('2024旬別'!F46,'2023旬別'!E46,'2022旬別'!E46,'2021旬別'!E46,'2020旬別'!E46)</f>
        <v>489974.8</v>
      </c>
      <c r="G46" s="2109">
        <f>AVERAGE('2024旬別'!G46,'2023旬別'!F46,'2022旬別'!F46,'2021旬別'!F46,'2020旬別'!F46)</f>
        <v>486942.4</v>
      </c>
      <c r="H46" s="2220">
        <f>AVERAGE('2024旬別'!H46,'2023旬別'!G46,'2022旬別'!G46,'2021旬別'!G46,'2020旬別'!G46)</f>
        <v>428567.8</v>
      </c>
      <c r="I46" s="2129">
        <f>AVERAGE('2024旬別'!I46,'2023旬別'!H46,'2022旬別'!H46,'2021旬別'!H46,'2020旬別'!H46)</f>
        <v>364679.8</v>
      </c>
      <c r="J46" s="2109">
        <f>AVERAGE('2024旬別'!J46,'2023旬別'!I46,'2022旬別'!I46,'2021旬別'!I46,'2020旬別'!I46)</f>
        <v>436076.2</v>
      </c>
      <c r="K46" s="2105">
        <f>AVERAGE('2024旬別'!K46,'2023旬別'!J46,'2022旬別'!J46,'2021旬別'!J46,'2020旬別'!J46)</f>
        <v>380663.4</v>
      </c>
      <c r="L46" s="2106">
        <f>AVERAGE('2024旬別'!L46,'2023旬別'!K46,'2022旬別'!K46,'2021旬別'!K46,'2020旬別'!K46)</f>
        <v>408340.6</v>
      </c>
      <c r="M46" s="2109">
        <f>AVERAGE('2024旬別'!M46,'2023旬別'!L46,'2022旬別'!L46,'2021旬別'!L46,'2020旬別'!L46)</f>
        <v>389005.4</v>
      </c>
      <c r="N46" s="2105">
        <f>AVERAGE('2024旬別'!N46,'2023旬別'!M46,'2022旬別'!M46,'2021旬別'!M46,'2020旬別'!M46)</f>
        <v>400213</v>
      </c>
      <c r="O46" s="2106">
        <f>AVERAGE('2024旬別'!O46,'2023旬別'!N46,'2022旬別'!N46,'2021旬別'!N46,'2020旬別'!N46)</f>
        <v>430194.6</v>
      </c>
      <c r="P46" s="2155">
        <f>AVERAGE('2024旬別'!P46,'2023旬別'!O46,'2022旬別'!O46,'2021旬別'!O46,'2020旬別'!O46)</f>
        <v>455439.8</v>
      </c>
      <c r="Q46" s="2105">
        <f>AVERAGE('2024旬別'!Q46,'2023旬別'!P46,'2022旬別'!P46,'2021旬別'!P46,'2020旬別'!P46)</f>
        <v>498234.4</v>
      </c>
      <c r="R46" s="2112">
        <f>AVERAGE('2024旬別'!R46,'2023旬別'!Q46,'2022旬別'!Q46,'2021旬別'!Q46,'2020旬別'!Q46)</f>
        <v>559043.6</v>
      </c>
      <c r="S46" s="2109">
        <f>AVERAGE('2024旬別'!S46,'2023旬別'!R46,'2022旬別'!R46,'2021旬別'!R46,'2020旬別'!R46)</f>
        <v>518574.8</v>
      </c>
      <c r="T46" s="2105">
        <f>AVERAGE('2024旬別'!T46,'2023旬別'!S46,'2022旬別'!S46,'2021旬別'!S46,'2020旬別'!S46)</f>
        <v>481825</v>
      </c>
      <c r="U46" s="2106">
        <f>AVERAGE('2024旬別'!U46,'2023旬別'!T46,'2022旬別'!T46,'2021旬別'!T46,'2020旬別'!T46)</f>
        <v>451940.6</v>
      </c>
      <c r="V46" s="2107">
        <f>AVERAGE('2024旬別'!V46,'2023旬別'!U46,'2022旬別'!U46,'2021旬別'!U46,'2020旬別'!U46)</f>
        <v>413580.79999999999</v>
      </c>
      <c r="W46" s="2105">
        <f>AVERAGE('2024旬別'!W46,'2023旬別'!V46,'2022旬別'!V46,'2021旬別'!V46,'2020旬別'!V46)</f>
        <v>425254.2</v>
      </c>
      <c r="X46" s="2114">
        <f>AVERAGE('2024旬別'!X46,'2023旬別'!W46,'2022旬別'!W46,'2021旬別'!W46,'2020旬別'!W46)</f>
        <v>406360.2</v>
      </c>
      <c r="Y46" s="2107">
        <f>AVERAGE('2024旬別'!Y46,'2023旬別'!X46,'2022旬別'!X46,'2021旬別'!X46,'2020旬別'!X46)</f>
        <v>398768.2</v>
      </c>
      <c r="Z46" s="2110">
        <f>AVERAGE('2024旬別'!Z46,'2023旬別'!Y46,'2022旬別'!Y46,'2021旬別'!Y46,'2020旬別'!Y46)</f>
        <v>384066.4</v>
      </c>
      <c r="AA46" s="2106">
        <f>AVERAGE('2024旬別'!AA46,'2023旬別'!Z46,'2022旬別'!Z46,'2021旬別'!Z46,'2020旬別'!Z46)</f>
        <v>493826.4</v>
      </c>
      <c r="AB46" s="2107">
        <f>AVERAGE('2024旬別'!AB46,'2023旬別'!AA46,'2022旬別'!AA46,'2021旬別'!AA46,'2020旬別'!AA46)</f>
        <v>471654</v>
      </c>
      <c r="AC46" s="2110">
        <f>AVERAGE('2024旬別'!AC46,'2023旬別'!AB46,'2022旬別'!AB46,'2021旬別'!AB46,'2020旬別'!AB46)</f>
        <v>516605.6</v>
      </c>
      <c r="AD46" s="2106">
        <f>AVERAGE('2024旬別'!AD46,'2023旬別'!AC46,'2022旬別'!AC46,'2021旬別'!AC46,'2020旬別'!AC46)</f>
        <v>571276.6</v>
      </c>
      <c r="AE46" s="2109">
        <f>AVERAGE('2024旬別'!AE46,'2023旬別'!AD46,'2022旬別'!AD46,'2021旬別'!AD46,'2020旬別'!AD46)</f>
        <v>604589</v>
      </c>
      <c r="AF46" s="2110">
        <f>AVERAGE('2024旬別'!AF46,'2023旬別'!AE46,'2022旬別'!AE46,'2021旬別'!AE46,'2020旬別'!AE46)</f>
        <v>689408.2</v>
      </c>
      <c r="AG46" s="2106">
        <f>AVERAGE('2024旬別'!AG46,'2023旬別'!AF46,'2022旬別'!AF46,'2021旬別'!AF46,'2020旬別'!AF46)</f>
        <v>691680.8</v>
      </c>
      <c r="AH46" s="2109">
        <f>AVERAGE('2024旬別'!AH46,'2023旬別'!AG46,'2022旬別'!AG46,'2021旬別'!AG46,'2020旬別'!AG46)</f>
        <v>542999.6</v>
      </c>
      <c r="AI46" s="2105">
        <f>AVERAGE('2024旬別'!AI46,'2023旬別'!AH46,'2022旬別'!AH46,'2021旬別'!AH46,'2020旬別'!AH46)</f>
        <v>572977</v>
      </c>
      <c r="AJ46" s="2106">
        <f>AVERAGE('2024旬別'!AJ46,'2023旬別'!AI46,'2022旬別'!AI46,'2021旬別'!AI46,'2020旬別'!AI46)</f>
        <v>549812.6</v>
      </c>
      <c r="AK46" s="2109">
        <f>AVERAGE('2024旬別'!AK46,'2023旬別'!AJ46,'2022旬別'!AJ46,'2021旬別'!AJ46,'2020旬別'!AJ46)</f>
        <v>558373.6</v>
      </c>
      <c r="AL46" s="2105">
        <f>AVERAGE('2024旬別'!AL46,'2023旬別'!AK46,'2022旬別'!AK46,'2021旬別'!AK46,'2020旬別'!AK46)</f>
        <v>563065.19999999995</v>
      </c>
      <c r="AM46" s="2115">
        <f>AVERAGE('2024旬別'!AM46,'2023旬別'!AL46,'2022旬別'!AL46,'2021旬別'!AL46,'2020旬別'!AL46)</f>
        <v>781726.4</v>
      </c>
    </row>
    <row r="47" spans="2:47" ht="14.25" customHeight="1" x14ac:dyDescent="0.15">
      <c r="B47" s="186" t="s">
        <v>218</v>
      </c>
      <c r="C47" s="2000" t="s">
        <v>96</v>
      </c>
      <c r="D47" s="2116">
        <f>AVERAGE('2024旬別'!D47,'2023旬別'!C47,'2022旬別'!C47,'2021旬別'!C47,'2020旬別'!C47)</f>
        <v>391</v>
      </c>
      <c r="E47" s="2117">
        <f>AVERAGE('2024旬別'!E47,'2023旬別'!D47,'2022旬別'!D47,'2021旬別'!D47,'2020旬別'!D47)</f>
        <v>281.2</v>
      </c>
      <c r="F47" s="2118">
        <f>AVERAGE('2024旬別'!F47,'2023旬別'!E47,'2022旬別'!E47,'2021旬別'!E47,'2020旬別'!E47)</f>
        <v>273.39999999999998</v>
      </c>
      <c r="G47" s="2121">
        <f>AVERAGE('2024旬別'!G47,'2023旬別'!F47,'2022旬別'!F47,'2021旬別'!F47,'2020旬別'!F47)</f>
        <v>304.8</v>
      </c>
      <c r="H47" s="2145">
        <f>AVERAGE('2024旬別'!H47,'2023旬別'!G47,'2022旬別'!G47,'2021旬別'!G47,'2020旬別'!G47)</f>
        <v>321</v>
      </c>
      <c r="I47" s="2120">
        <f>AVERAGE('2024旬別'!I47,'2023旬別'!H47,'2022旬別'!H47,'2021旬別'!H47,'2020旬別'!H47)</f>
        <v>335.4</v>
      </c>
      <c r="J47" s="2121">
        <f>AVERAGE('2024旬別'!J47,'2023旬別'!I47,'2022旬別'!I47,'2021旬別'!I47,'2020旬別'!I47)</f>
        <v>339.2</v>
      </c>
      <c r="K47" s="2117">
        <f>AVERAGE('2024旬別'!K47,'2023旬別'!J47,'2022旬別'!J47,'2021旬別'!J47,'2020旬別'!J47)</f>
        <v>300.8</v>
      </c>
      <c r="L47" s="2118">
        <f>AVERAGE('2024旬別'!L47,'2023旬別'!K47,'2022旬別'!K47,'2021旬別'!K47,'2020旬別'!K47)</f>
        <v>307.8</v>
      </c>
      <c r="M47" s="2121">
        <f>AVERAGE('2024旬別'!M47,'2023旬別'!L47,'2022旬別'!L47,'2021旬別'!L47,'2020旬別'!L47)</f>
        <v>330.8</v>
      </c>
      <c r="N47" s="2117">
        <f>AVERAGE('2024旬別'!N47,'2023旬別'!M47,'2022旬別'!M47,'2021旬別'!M47,'2020旬別'!M47)</f>
        <v>336.4</v>
      </c>
      <c r="O47" s="2118">
        <f>AVERAGE('2024旬別'!O47,'2023旬別'!N47,'2022旬別'!N47,'2021旬別'!N47,'2020旬別'!N47)</f>
        <v>380.2</v>
      </c>
      <c r="P47" s="2121">
        <f>AVERAGE('2024旬別'!P47,'2023旬別'!O47,'2022旬別'!O47,'2021旬別'!O47,'2020旬別'!O47)</f>
        <v>417.8</v>
      </c>
      <c r="Q47" s="2117">
        <f>AVERAGE('2024旬別'!Q47,'2023旬別'!P47,'2022旬別'!P47,'2021旬別'!P47,'2020旬別'!P47)</f>
        <v>406.8</v>
      </c>
      <c r="R47" s="2123">
        <f>AVERAGE('2024旬別'!R47,'2023旬別'!Q47,'2022旬別'!Q47,'2021旬別'!Q47,'2020旬別'!Q47)</f>
        <v>417</v>
      </c>
      <c r="S47" s="2121">
        <f>AVERAGE('2024旬別'!S47,'2023旬別'!R47,'2022旬別'!R47,'2021旬別'!R47,'2020旬別'!R47)</f>
        <v>412</v>
      </c>
      <c r="T47" s="2117">
        <f>AVERAGE('2024旬別'!T47,'2023旬別'!S47,'2022旬別'!S47,'2021旬別'!S47,'2020旬別'!S47)</f>
        <v>409.4</v>
      </c>
      <c r="U47" s="2118">
        <f>AVERAGE('2024旬別'!U47,'2023旬別'!T47,'2022旬別'!T47,'2021旬別'!T47,'2020旬別'!T47)</f>
        <v>395.8</v>
      </c>
      <c r="V47" s="2119">
        <f>AVERAGE('2024旬別'!V47,'2023旬別'!U47,'2022旬別'!U47,'2021旬別'!U47,'2020旬別'!U47)</f>
        <v>385.8</v>
      </c>
      <c r="W47" s="2117">
        <f>AVERAGE('2024旬別'!W47,'2023旬別'!V47,'2022旬別'!V47,'2021旬別'!V47,'2020旬別'!V47)</f>
        <v>397.6</v>
      </c>
      <c r="X47" s="2123">
        <f>AVERAGE('2024旬別'!X47,'2023旬別'!W47,'2022旬別'!W47,'2021旬別'!W47,'2020旬別'!W47)</f>
        <v>341.6</v>
      </c>
      <c r="Y47" s="2119">
        <f>AVERAGE('2024旬別'!Y47,'2023旬別'!X47,'2022旬別'!X47,'2021旬別'!X47,'2020旬別'!X47)</f>
        <v>332</v>
      </c>
      <c r="Z47" s="2122">
        <f>AVERAGE('2024旬別'!Z47,'2023旬別'!Y47,'2022旬別'!Y47,'2021旬別'!Y47,'2020旬別'!Y47)</f>
        <v>405.2</v>
      </c>
      <c r="AA47" s="2118">
        <f>AVERAGE('2024旬別'!AA47,'2023旬別'!Z47,'2022旬別'!Z47,'2021旬別'!Z47,'2020旬別'!Z47)</f>
        <v>347.8</v>
      </c>
      <c r="AB47" s="2119">
        <f>AVERAGE('2024旬別'!AB47,'2023旬別'!AA47,'2022旬別'!AA47,'2021旬別'!AA47,'2020旬別'!AA47)</f>
        <v>371.4</v>
      </c>
      <c r="AC47" s="2122">
        <f>AVERAGE('2024旬別'!AC47,'2023旬別'!AB47,'2022旬別'!AB47,'2021旬別'!AB47,'2020旬別'!AB47)</f>
        <v>397</v>
      </c>
      <c r="AD47" s="2118">
        <f>AVERAGE('2024旬別'!AD47,'2023旬別'!AC47,'2022旬別'!AC47,'2021旬別'!AC47,'2020旬別'!AC47)</f>
        <v>429.4</v>
      </c>
      <c r="AE47" s="2121">
        <f>AVERAGE('2024旬別'!AE47,'2023旬別'!AD47,'2022旬別'!AD47,'2021旬別'!AD47,'2020旬別'!AD47)</f>
        <v>435</v>
      </c>
      <c r="AF47" s="2122">
        <f>AVERAGE('2024旬別'!AF47,'2023旬別'!AE47,'2022旬別'!AE47,'2021旬別'!AE47,'2020旬別'!AE47)</f>
        <v>424.4</v>
      </c>
      <c r="AG47" s="2118">
        <f>AVERAGE('2024旬別'!AG47,'2023旬別'!AF47,'2022旬別'!AF47,'2021旬別'!AF47,'2020旬別'!AF47)</f>
        <v>371.4</v>
      </c>
      <c r="AH47" s="2121">
        <f>AVERAGE('2024旬別'!AH47,'2023旬別'!AG47,'2022旬別'!AG47,'2021旬別'!AG47,'2020旬別'!AG47)</f>
        <v>327.2</v>
      </c>
      <c r="AI47" s="2117">
        <f>AVERAGE('2024旬別'!AI47,'2023旬別'!AH47,'2022旬別'!AH47,'2021旬別'!AH47,'2020旬別'!AH47)</f>
        <v>352</v>
      </c>
      <c r="AJ47" s="2118">
        <f>AVERAGE('2024旬別'!AJ47,'2023旬別'!AI47,'2022旬別'!AI47,'2021旬別'!AI47,'2020旬別'!AI47)</f>
        <v>330.8</v>
      </c>
      <c r="AK47" s="2121">
        <f>AVERAGE('2024旬別'!AK47,'2023旬別'!AJ47,'2022旬別'!AJ47,'2021旬別'!AJ47,'2020旬別'!AJ47)</f>
        <v>328.6</v>
      </c>
      <c r="AL47" s="2117">
        <f>AVERAGE('2024旬別'!AL47,'2023旬別'!AK47,'2022旬別'!AK47,'2021旬別'!AK47,'2020旬別'!AK47)</f>
        <v>318.39999999999998</v>
      </c>
      <c r="AM47" s="2125">
        <f>AVERAGE('2024旬別'!AM47,'2023旬別'!AL47,'2022旬別'!AL47,'2021旬別'!AL47,'2020旬別'!AL47)</f>
        <v>379.8</v>
      </c>
    </row>
    <row r="48" spans="2:47" ht="14.25" customHeight="1" x14ac:dyDescent="0.15">
      <c r="B48" s="182" t="s">
        <v>30</v>
      </c>
      <c r="C48" s="1997" t="s">
        <v>93</v>
      </c>
      <c r="D48" s="2093">
        <f>AVERAGE('2024旬別'!D48,'2023旬別'!C48,'2022旬別'!C48,'2021旬別'!C48,'2020旬別'!C48)</f>
        <v>143.80000000000001</v>
      </c>
      <c r="E48" s="2094">
        <f>AVERAGE('2024旬別'!E48,'2023旬別'!D48,'2022旬別'!D48,'2021旬別'!D48,'2020旬別'!D48)</f>
        <v>203.4</v>
      </c>
      <c r="F48" s="2095">
        <f>AVERAGE('2024旬別'!F48,'2023旬別'!E48,'2022旬別'!E48,'2021旬別'!E48,'2020旬別'!E48)</f>
        <v>252.2</v>
      </c>
      <c r="G48" s="2098">
        <f>AVERAGE('2024旬別'!G48,'2023旬別'!F48,'2022旬別'!F48,'2021旬別'!F48,'2020旬別'!F48)</f>
        <v>237.2</v>
      </c>
      <c r="H48" s="2201">
        <f>AVERAGE('2024旬別'!H48,'2023旬別'!G48,'2022旬別'!G48,'2021旬別'!G48,'2020旬別'!G48)</f>
        <v>238.6</v>
      </c>
      <c r="I48" s="2134">
        <f>AVERAGE('2024旬別'!I48,'2023旬別'!H48,'2022旬別'!H48,'2021旬別'!H48,'2020旬別'!H48)</f>
        <v>223.8</v>
      </c>
      <c r="J48" s="2098">
        <f>AVERAGE('2024旬別'!J48,'2023旬別'!I48,'2022旬別'!I48,'2021旬別'!I48,'2020旬別'!I48)</f>
        <v>257.60000000000002</v>
      </c>
      <c r="K48" s="2094">
        <f>AVERAGE('2024旬別'!K48,'2023旬別'!J48,'2022旬別'!J48,'2021旬別'!J48,'2020旬別'!J48)</f>
        <v>459</v>
      </c>
      <c r="L48" s="2095">
        <f>AVERAGE('2024旬別'!L48,'2023旬別'!K48,'2022旬別'!K48,'2021旬別'!K48,'2020旬別'!K48)</f>
        <v>240.8</v>
      </c>
      <c r="M48" s="2098">
        <f>AVERAGE('2024旬別'!M48,'2023旬別'!L48,'2022旬別'!L48,'2021旬別'!L48,'2020旬別'!L48)</f>
        <v>265.39999999999998</v>
      </c>
      <c r="N48" s="2094">
        <f>AVERAGE('2024旬別'!N48,'2023旬別'!M48,'2022旬別'!M48,'2021旬別'!M48,'2020旬別'!M48)</f>
        <v>277.2</v>
      </c>
      <c r="O48" s="2095">
        <f>AVERAGE('2024旬別'!O48,'2023旬別'!N48,'2022旬別'!N48,'2021旬別'!N48,'2020旬別'!N48)</f>
        <v>269.8</v>
      </c>
      <c r="P48" s="2098">
        <f>AVERAGE('2024旬別'!P48,'2023旬別'!O48,'2022旬別'!O48,'2021旬別'!O48,'2020旬別'!O48)</f>
        <v>177.4</v>
      </c>
      <c r="Q48" s="2094">
        <f>AVERAGE('2024旬別'!Q48,'2023旬別'!P48,'2022旬別'!P48,'2021旬別'!P48,'2020旬別'!P48)</f>
        <v>276.8</v>
      </c>
      <c r="R48" s="2100">
        <f>AVERAGE('2024旬別'!R48,'2023旬別'!Q48,'2022旬別'!Q48,'2021旬別'!Q48,'2020旬別'!Q48)</f>
        <v>488.8</v>
      </c>
      <c r="S48" s="2098">
        <f>AVERAGE('2024旬別'!S48,'2023旬別'!R48,'2022旬別'!R48,'2021旬別'!R48,'2020旬別'!R48)</f>
        <v>248</v>
      </c>
      <c r="T48" s="2094">
        <f>AVERAGE('2024旬別'!T48,'2023旬別'!S48,'2022旬別'!S48,'2021旬別'!S48,'2020旬別'!S48)</f>
        <v>228</v>
      </c>
      <c r="U48" s="2095">
        <f>AVERAGE('2024旬別'!U48,'2023旬別'!T48,'2022旬別'!T48,'2021旬別'!T48,'2020旬別'!T48)</f>
        <v>218.8</v>
      </c>
      <c r="V48" s="2096">
        <f>AVERAGE('2024旬別'!V48,'2023旬別'!U48,'2022旬別'!U48,'2021旬別'!U48,'2020旬別'!U48)</f>
        <v>227</v>
      </c>
      <c r="W48" s="2094">
        <f>AVERAGE('2024旬別'!W48,'2023旬別'!V48,'2022旬別'!V48,'2021旬別'!V48,'2020旬別'!V48)</f>
        <v>211.6</v>
      </c>
      <c r="X48" s="2102">
        <f>AVERAGE('2024旬別'!X48,'2023旬別'!W48,'2022旬別'!W48,'2021旬別'!W48,'2020旬別'!W48)</f>
        <v>216.8</v>
      </c>
      <c r="Y48" s="2096">
        <f>AVERAGE('2024旬別'!Y48,'2023旬別'!X48,'2022旬別'!X48,'2021旬別'!X48,'2020旬別'!X48)</f>
        <v>197.2</v>
      </c>
      <c r="Z48" s="2099">
        <f>AVERAGE('2024旬別'!Z48,'2023旬別'!Y48,'2022旬別'!Y48,'2021旬別'!Y48,'2020旬別'!Y48)</f>
        <v>172</v>
      </c>
      <c r="AA48" s="2095">
        <f>AVERAGE('2024旬別'!AA48,'2023旬別'!Z48,'2022旬別'!Z48,'2021旬別'!Z48,'2020旬別'!Z48)</f>
        <v>233.2</v>
      </c>
      <c r="AB48" s="2096">
        <f>AVERAGE('2024旬別'!AB48,'2023旬別'!AA48,'2022旬別'!AA48,'2021旬別'!AA48,'2020旬別'!AA48)</f>
        <v>198</v>
      </c>
      <c r="AC48" s="2099">
        <f>AVERAGE('2024旬別'!AC48,'2023旬別'!AB48,'2022旬別'!AB48,'2021旬別'!AB48,'2020旬別'!AB48)</f>
        <v>188.4</v>
      </c>
      <c r="AD48" s="2095">
        <f>AVERAGE('2024旬別'!AD48,'2023旬別'!AC48,'2022旬別'!AC48,'2021旬別'!AC48,'2020旬別'!AC48)</f>
        <v>194</v>
      </c>
      <c r="AE48" s="2098">
        <f>AVERAGE('2024旬別'!AE48,'2023旬別'!AD48,'2022旬別'!AD48,'2021旬別'!AD48,'2020旬別'!AD48)</f>
        <v>205.6</v>
      </c>
      <c r="AF48" s="2099">
        <f>AVERAGE('2024旬別'!AF48,'2023旬別'!AE48,'2022旬別'!AE48,'2021旬別'!AE48,'2020旬別'!AE48)</f>
        <v>220.4</v>
      </c>
      <c r="AG48" s="2095">
        <f>AVERAGE('2024旬別'!AG48,'2023旬別'!AF48,'2022旬別'!AF48,'2021旬別'!AF48,'2020旬別'!AF48)</f>
        <v>235.8</v>
      </c>
      <c r="AH48" s="2098">
        <f>AVERAGE('2024旬別'!AH48,'2023旬別'!AG48,'2022旬別'!AG48,'2021旬別'!AG48,'2020旬別'!AG48)</f>
        <v>208.6</v>
      </c>
      <c r="AI48" s="2094">
        <f>AVERAGE('2024旬別'!AI48,'2023旬別'!AH48,'2022旬別'!AH48,'2021旬別'!AH48,'2020旬別'!AH48)</f>
        <v>210.6</v>
      </c>
      <c r="AJ48" s="2095">
        <f>AVERAGE('2024旬別'!AJ48,'2023旬別'!AI48,'2022旬別'!AI48,'2021旬別'!AI48,'2020旬別'!AI48)</f>
        <v>207.2</v>
      </c>
      <c r="AK48" s="2098">
        <f>AVERAGE('2024旬別'!AK48,'2023旬別'!AJ48,'2022旬別'!AJ48,'2021旬別'!AJ48,'2020旬別'!AJ48)</f>
        <v>197</v>
      </c>
      <c r="AL48" s="2094">
        <f>AVERAGE('2024旬別'!AL48,'2023旬別'!AK48,'2022旬別'!AK48,'2021旬別'!AK48,'2020旬別'!AK48)</f>
        <v>189.2</v>
      </c>
      <c r="AM48" s="2103">
        <f>AVERAGE('2024旬別'!AM48,'2023旬別'!AL48,'2022旬別'!AL48,'2021旬別'!AL48,'2020旬別'!AL48)</f>
        <v>195</v>
      </c>
    </row>
    <row r="49" spans="2:39" ht="14.25" customHeight="1" x14ac:dyDescent="0.15">
      <c r="B49" s="184" t="s">
        <v>219</v>
      </c>
      <c r="C49" s="1998" t="s">
        <v>94</v>
      </c>
      <c r="D49" s="2104">
        <f>AVERAGE('2024旬別'!D49,'2023旬別'!C49,'2022旬別'!C49,'2021旬別'!C49,'2020旬別'!C49)</f>
        <v>158726.79999999999</v>
      </c>
      <c r="E49" s="2105">
        <f>AVERAGE('2024旬別'!E49,'2023旬別'!D49,'2022旬別'!D49,'2021旬別'!D49,'2020旬別'!D49)</f>
        <v>187025.2</v>
      </c>
      <c r="F49" s="2106">
        <f>AVERAGE('2024旬別'!F49,'2023旬別'!E49,'2022旬別'!E49,'2021旬別'!E49,'2020旬別'!E49)</f>
        <v>222462.6</v>
      </c>
      <c r="G49" s="2109">
        <f>AVERAGE('2024旬別'!G49,'2023旬別'!F49,'2022旬別'!F49,'2021旬別'!F49,'2020旬別'!F49)</f>
        <v>218407.8</v>
      </c>
      <c r="H49" s="2220">
        <f>AVERAGE('2024旬別'!H49,'2023旬別'!G49,'2022旬別'!G49,'2021旬別'!G49,'2020旬別'!G49)</f>
        <v>201371</v>
      </c>
      <c r="I49" s="2129">
        <f>AVERAGE('2024旬別'!I49,'2023旬別'!H49,'2022旬別'!H49,'2021旬別'!H49,'2020旬別'!H49)</f>
        <v>156661.4</v>
      </c>
      <c r="J49" s="2109">
        <f>AVERAGE('2024旬別'!J49,'2023旬別'!I49,'2022旬別'!I49,'2021旬別'!I49,'2020旬別'!I49)</f>
        <v>159402.79999999999</v>
      </c>
      <c r="K49" s="2105">
        <f>AVERAGE('2024旬別'!K49,'2023旬別'!J49,'2022旬別'!J49,'2021旬別'!J49,'2020旬別'!J49)</f>
        <v>202269</v>
      </c>
      <c r="L49" s="2106">
        <f>AVERAGE('2024旬別'!L49,'2023旬別'!K49,'2022旬別'!K49,'2021旬別'!K49,'2020旬別'!K49)</f>
        <v>171298.8</v>
      </c>
      <c r="M49" s="2303">
        <f>AVERAGE('2024旬別'!M49,'2023旬別'!L49,'2022旬別'!L49,'2021旬別'!L49,'2020旬別'!L49)</f>
        <v>148700.79999999999</v>
      </c>
      <c r="N49" s="2105">
        <f>AVERAGE('2024旬別'!N49,'2023旬別'!M49,'2022旬別'!M49,'2021旬別'!M49,'2020旬別'!M49)</f>
        <v>156999.6</v>
      </c>
      <c r="O49" s="2106">
        <f>AVERAGE('2024旬別'!O49,'2023旬別'!N49,'2022旬別'!N49,'2021旬別'!N49,'2020旬別'!N49)</f>
        <v>146558</v>
      </c>
      <c r="P49" s="2109">
        <f>AVERAGE('2024旬別'!P49,'2023旬別'!O49,'2022旬別'!O49,'2021旬別'!O49,'2020旬別'!O49)</f>
        <v>130298.4</v>
      </c>
      <c r="Q49" s="2105">
        <f>AVERAGE('2024旬別'!Q49,'2023旬別'!P49,'2022旬別'!P49,'2021旬別'!P49,'2020旬別'!P49)</f>
        <v>130716.4</v>
      </c>
      <c r="R49" s="2112">
        <f>AVERAGE('2024旬別'!R49,'2023旬別'!Q49,'2022旬別'!Q49,'2021旬別'!Q49,'2020旬別'!Q49)</f>
        <v>203810.8</v>
      </c>
      <c r="S49" s="2109">
        <f>AVERAGE('2024旬別'!S49,'2023旬別'!R49,'2022旬別'!R49,'2021旬別'!R49,'2020旬別'!R49)</f>
        <v>119274</v>
      </c>
      <c r="T49" s="2105">
        <f>AVERAGE('2024旬別'!T49,'2023旬別'!S49,'2022旬別'!S49,'2021旬別'!S49,'2020旬別'!S49)</f>
        <v>117977.8</v>
      </c>
      <c r="U49" s="2106">
        <f>AVERAGE('2024旬別'!U49,'2023旬別'!T49,'2022旬別'!T49,'2021旬別'!T49,'2020旬別'!T49)</f>
        <v>115494.39999999999</v>
      </c>
      <c r="V49" s="2107">
        <f>AVERAGE('2024旬別'!V49,'2023旬別'!U49,'2022旬別'!U49,'2021旬別'!U49,'2020旬別'!U49)</f>
        <v>119186.8</v>
      </c>
      <c r="W49" s="2105">
        <f>AVERAGE('2024旬別'!W49,'2023旬別'!V49,'2022旬別'!V49,'2021旬別'!V49,'2020旬別'!V49)</f>
        <v>119979.2</v>
      </c>
      <c r="X49" s="2114">
        <f>AVERAGE('2024旬別'!X49,'2023旬別'!W49,'2022旬別'!W49,'2021旬別'!W49,'2020旬別'!W49)</f>
        <v>142099</v>
      </c>
      <c r="Y49" s="2107">
        <f>AVERAGE('2024旬別'!Y49,'2023旬別'!X49,'2022旬別'!X49,'2021旬別'!X49,'2020旬別'!X49)</f>
        <v>134274.4</v>
      </c>
      <c r="Z49" s="2110">
        <f>AVERAGE('2024旬別'!Z49,'2023旬別'!Y49,'2022旬別'!Y49,'2021旬別'!Y49,'2020旬別'!Y49)</f>
        <v>133757.6</v>
      </c>
      <c r="AA49" s="2106">
        <f>AVERAGE('2024旬別'!AA49,'2023旬別'!Z49,'2022旬別'!Z49,'2021旬別'!Z49,'2020旬別'!Z49)</f>
        <v>175338.4</v>
      </c>
      <c r="AB49" s="2107">
        <f>AVERAGE('2024旬別'!AB49,'2023旬別'!AA49,'2022旬別'!AA49,'2021旬別'!AA49,'2020旬別'!AA49)</f>
        <v>160051.20000000001</v>
      </c>
      <c r="AC49" s="2110">
        <f>AVERAGE('2024旬別'!AC49,'2023旬別'!AB49,'2022旬別'!AB49,'2021旬別'!AB49,'2020旬別'!AB49)</f>
        <v>177211.2</v>
      </c>
      <c r="AD49" s="2106">
        <f>AVERAGE('2024旬別'!AD49,'2023旬別'!AC49,'2022旬別'!AC49,'2021旬別'!AC49,'2020旬別'!AC49)</f>
        <v>172900.8</v>
      </c>
      <c r="AE49" s="2109">
        <f>AVERAGE('2024旬別'!AE49,'2023旬別'!AD49,'2022旬別'!AD49,'2021旬別'!AD49,'2020旬別'!AD49)</f>
        <v>171615</v>
      </c>
      <c r="AF49" s="2110">
        <f>AVERAGE('2024旬別'!AF49,'2023旬別'!AE49,'2022旬別'!AE49,'2021旬別'!AE49,'2020旬別'!AE49)</f>
        <v>179513.4</v>
      </c>
      <c r="AG49" s="2106">
        <f>AVERAGE('2024旬別'!AG49,'2023旬別'!AF49,'2022旬別'!AF49,'2021旬別'!AF49,'2020旬別'!AF49)</f>
        <v>194782.8</v>
      </c>
      <c r="AH49" s="2109">
        <f>AVERAGE('2024旬別'!AH49,'2023旬別'!AG49,'2022旬別'!AG49,'2021旬別'!AG49,'2020旬別'!AG49)</f>
        <v>177627</v>
      </c>
      <c r="AI49" s="2105">
        <f>AVERAGE('2024旬別'!AI49,'2023旬別'!AH49,'2022旬別'!AH49,'2021旬別'!AH49,'2020旬別'!AH49)</f>
        <v>181723</v>
      </c>
      <c r="AJ49" s="2106">
        <f>AVERAGE('2024旬別'!AJ49,'2023旬別'!AI49,'2022旬別'!AI49,'2021旬別'!AI49,'2020旬別'!AI49)</f>
        <v>181139.6</v>
      </c>
      <c r="AK49" s="2109">
        <f>AVERAGE('2024旬別'!AK49,'2023旬別'!AJ49,'2022旬別'!AJ49,'2021旬別'!AJ49,'2020旬別'!AJ49)</f>
        <v>172649.60000000001</v>
      </c>
      <c r="AL49" s="2105">
        <f>AVERAGE('2024旬別'!AL49,'2023旬別'!AK49,'2022旬別'!AK49,'2021旬別'!AK49,'2020旬別'!AK49)</f>
        <v>177772.2</v>
      </c>
      <c r="AM49" s="2115">
        <f>AVERAGE('2024旬別'!AM49,'2023旬別'!AL49,'2022旬別'!AL49,'2021旬別'!AL49,'2020旬別'!AL49)</f>
        <v>208060.2</v>
      </c>
    </row>
    <row r="50" spans="2:39" ht="14.25" customHeight="1" x14ac:dyDescent="0.15">
      <c r="B50" s="186" t="s">
        <v>219</v>
      </c>
      <c r="C50" s="2000" t="s">
        <v>96</v>
      </c>
      <c r="D50" s="2116">
        <f>AVERAGE('2024旬別'!D50,'2023旬別'!C50,'2022旬別'!C50,'2021旬別'!C50,'2020旬別'!C50)</f>
        <v>1106.4000000000001</v>
      </c>
      <c r="E50" s="2117">
        <f>AVERAGE('2024旬別'!E50,'2023旬別'!D50,'2022旬別'!D50,'2021旬別'!D50,'2020旬別'!D50)</f>
        <v>901.2</v>
      </c>
      <c r="F50" s="2118">
        <f>AVERAGE('2024旬別'!F50,'2023旬別'!E50,'2022旬別'!E50,'2021旬別'!E50,'2020旬別'!E50)</f>
        <v>888.4</v>
      </c>
      <c r="G50" s="2121">
        <f>AVERAGE('2024旬別'!G50,'2023旬別'!F50,'2022旬別'!F50,'2021旬別'!F50,'2020旬別'!F50)</f>
        <v>925.2</v>
      </c>
      <c r="H50" s="2145">
        <f>AVERAGE('2024旬別'!H50,'2023旬別'!G50,'2022旬別'!G50,'2021旬別'!G50,'2020旬別'!G50)</f>
        <v>853.2</v>
      </c>
      <c r="I50" s="2120">
        <f>AVERAGE('2024旬別'!I50,'2023旬別'!H50,'2022旬別'!H50,'2021旬別'!H50,'2020旬別'!H50)</f>
        <v>701.6</v>
      </c>
      <c r="J50" s="2121">
        <f>AVERAGE('2024旬別'!J50,'2023旬別'!I50,'2022旬別'!I50,'2021旬別'!I50,'2020旬別'!I50)</f>
        <v>645.20000000000005</v>
      </c>
      <c r="K50" s="2117">
        <f>AVERAGE('2024旬別'!K50,'2023旬別'!J50,'2022旬別'!J50,'2021旬別'!J50,'2020旬別'!J50)</f>
        <v>529.79999999999995</v>
      </c>
      <c r="L50" s="2118">
        <f>AVERAGE('2024旬別'!L50,'2023旬別'!K50,'2022旬別'!K50,'2021旬別'!K50,'2020旬別'!K50)</f>
        <v>581.79999999999995</v>
      </c>
      <c r="M50" s="2121">
        <f>AVERAGE('2024旬別'!M50,'2023旬別'!L50,'2022旬別'!L50,'2021旬別'!L50,'2020旬別'!L50)</f>
        <v>564.79999999999995</v>
      </c>
      <c r="N50" s="2117">
        <f>AVERAGE('2024旬別'!N50,'2023旬別'!M50,'2022旬別'!M50,'2021旬別'!M50,'2020旬別'!M50)</f>
        <v>563.79999999999995</v>
      </c>
      <c r="O50" s="2118">
        <f>AVERAGE('2024旬別'!O50,'2023旬別'!N50,'2022旬別'!N50,'2021旬別'!N50,'2020旬別'!N50)</f>
        <v>543</v>
      </c>
      <c r="P50" s="2121">
        <f>AVERAGE('2024旬別'!P50,'2023旬別'!O50,'2022旬別'!O50,'2021旬別'!O50,'2020旬別'!O50)</f>
        <v>563.79999999999995</v>
      </c>
      <c r="Q50" s="2117">
        <f>AVERAGE('2024旬別'!Q50,'2023旬別'!P50,'2022旬別'!P50,'2021旬別'!P50,'2020旬別'!P50)</f>
        <v>472.2</v>
      </c>
      <c r="R50" s="2123">
        <f>AVERAGE('2024旬別'!R50,'2023旬別'!Q50,'2022旬別'!Q50,'2021旬別'!Q50,'2020旬別'!Q50)</f>
        <v>424.4</v>
      </c>
      <c r="S50" s="2121">
        <f>AVERAGE('2024旬別'!S50,'2023旬別'!R50,'2022旬別'!R50,'2021旬別'!R50,'2020旬別'!R50)</f>
        <v>487.2</v>
      </c>
      <c r="T50" s="2117">
        <f>AVERAGE('2024旬別'!T50,'2023旬別'!S50,'2022旬別'!S50,'2021旬別'!S50,'2020旬別'!S50)</f>
        <v>518.4</v>
      </c>
      <c r="U50" s="2118">
        <f>AVERAGE('2024旬別'!U50,'2023旬別'!T50,'2022旬別'!T50,'2021旬別'!T50,'2020旬別'!T50)</f>
        <v>528.4</v>
      </c>
      <c r="V50" s="2119">
        <f>AVERAGE('2024旬別'!V50,'2023旬別'!U50,'2022旬別'!U50,'2021旬別'!U50,'2020旬別'!U50)</f>
        <v>525.79999999999995</v>
      </c>
      <c r="W50" s="2117">
        <f>AVERAGE('2024旬別'!W50,'2023旬別'!V50,'2022旬別'!V50,'2021旬別'!V50,'2020旬別'!V50)</f>
        <v>580.20000000000005</v>
      </c>
      <c r="X50" s="2123">
        <f>AVERAGE('2024旬別'!X50,'2023旬別'!W50,'2022旬別'!W50,'2021旬別'!W50,'2020旬別'!W50)</f>
        <v>653.79999999999995</v>
      </c>
      <c r="Y50" s="2119">
        <f>AVERAGE('2024旬別'!Y50,'2023旬別'!X50,'2022旬別'!X50,'2021旬別'!X50,'2020旬別'!X50)</f>
        <v>687</v>
      </c>
      <c r="Z50" s="2122">
        <f>AVERAGE('2024旬別'!Z50,'2023旬別'!Y50,'2022旬別'!Y50,'2021旬別'!Y50,'2020旬別'!Y50)</f>
        <v>778.4</v>
      </c>
      <c r="AA50" s="2118">
        <f>AVERAGE('2024旬別'!AA50,'2023旬別'!Z50,'2022旬別'!Z50,'2021旬別'!Z50,'2020旬別'!Z50)</f>
        <v>756.6</v>
      </c>
      <c r="AB50" s="2119">
        <f>AVERAGE('2024旬別'!AB50,'2023旬別'!AA50,'2022旬別'!AA50,'2021旬別'!AA50,'2020旬別'!AA50)</f>
        <v>810.2</v>
      </c>
      <c r="AC50" s="2122">
        <f>AVERAGE('2024旬別'!AC50,'2023旬別'!AB50,'2022旬別'!AB50,'2021旬別'!AB50,'2020旬別'!AB50)</f>
        <v>941.6</v>
      </c>
      <c r="AD50" s="2118">
        <f>AVERAGE('2024旬別'!AD50,'2023旬別'!AC50,'2022旬別'!AC50,'2021旬別'!AC50,'2020旬別'!AC50)</f>
        <v>894.2</v>
      </c>
      <c r="AE50" s="2121">
        <f>AVERAGE('2024旬別'!AE50,'2023旬別'!AD50,'2022旬別'!AD50,'2021旬別'!AD50,'2020旬別'!AD50)</f>
        <v>843.6</v>
      </c>
      <c r="AF50" s="2122">
        <f>AVERAGE('2024旬別'!AF50,'2023旬別'!AE50,'2022旬別'!AE50,'2021旬別'!AE50,'2020旬別'!AE50)</f>
        <v>814.4</v>
      </c>
      <c r="AG50" s="2118">
        <f>AVERAGE('2024旬別'!AG50,'2023旬別'!AF50,'2022旬別'!AF50,'2021旬別'!AF50,'2020旬別'!AF50)</f>
        <v>817.2</v>
      </c>
      <c r="AH50" s="2121">
        <f>AVERAGE('2024旬別'!AH50,'2023旬別'!AG50,'2022旬別'!AG50,'2021旬別'!AG50,'2020旬別'!AG50)</f>
        <v>852</v>
      </c>
      <c r="AI50" s="2117">
        <f>AVERAGE('2024旬別'!AI50,'2023旬別'!AH50,'2022旬別'!AH50,'2021旬別'!AH50,'2020旬別'!AH50)</f>
        <v>870</v>
      </c>
      <c r="AJ50" s="2118">
        <f>AVERAGE('2024旬別'!AJ50,'2023旬別'!AI50,'2022旬別'!AI50,'2021旬別'!AI50,'2020旬別'!AI50)</f>
        <v>874.4</v>
      </c>
      <c r="AK50" s="2121">
        <f>AVERAGE('2024旬別'!AK50,'2023旬別'!AJ50,'2022旬別'!AJ50,'2021旬別'!AJ50,'2020旬別'!AJ50)</f>
        <v>866.4</v>
      </c>
      <c r="AL50" s="2117">
        <f>AVERAGE('2024旬別'!AL50,'2023旬別'!AK50,'2022旬別'!AK50,'2021旬別'!AK50,'2020旬別'!AK50)</f>
        <v>947.6</v>
      </c>
      <c r="AM50" s="2125">
        <f>AVERAGE('2024旬別'!AM50,'2023旬別'!AL50,'2022旬別'!AL50,'2021旬別'!AL50,'2020旬別'!AL50)</f>
        <v>1082.2</v>
      </c>
    </row>
    <row r="51" spans="2:39" ht="14.25" customHeight="1" x14ac:dyDescent="0.15">
      <c r="B51" s="182" t="s">
        <v>220</v>
      </c>
      <c r="C51" s="1997" t="s">
        <v>93</v>
      </c>
      <c r="D51" s="2093">
        <f>AVERAGE('2024旬別'!D51,'2023旬別'!C51,'2022旬別'!C51,'2021旬別'!C51,'2020旬別'!C51)</f>
        <v>152.19999999999999</v>
      </c>
      <c r="E51" s="2094">
        <f>AVERAGE('2024旬別'!E51,'2023旬別'!D51,'2022旬別'!D51,'2021旬別'!D51,'2020旬別'!D51)</f>
        <v>243.6</v>
      </c>
      <c r="F51" s="2095">
        <f>AVERAGE('2024旬別'!F51,'2023旬別'!E51,'2022旬別'!E51,'2021旬別'!E51,'2020旬別'!E51)</f>
        <v>264.2</v>
      </c>
      <c r="G51" s="2098">
        <f>AVERAGE('2024旬別'!G51,'2023旬別'!F51,'2022旬別'!F51,'2021旬別'!F51,'2020旬別'!F51)</f>
        <v>269.8</v>
      </c>
      <c r="H51" s="2201">
        <f>AVERAGE('2024旬別'!H51,'2023旬別'!G51,'2022旬別'!G51,'2021旬別'!G51,'2020旬別'!G51)</f>
        <v>247.4</v>
      </c>
      <c r="I51" s="2134">
        <f>AVERAGE('2024旬別'!I51,'2023旬別'!H51,'2022旬別'!H51,'2021旬別'!H51,'2020旬別'!H51)</f>
        <v>216.8</v>
      </c>
      <c r="J51" s="2098">
        <f>AVERAGE('2024旬別'!J51,'2023旬別'!I51,'2022旬別'!I51,'2021旬別'!I51,'2020旬別'!I51)</f>
        <v>243.6</v>
      </c>
      <c r="K51" s="2094">
        <f>AVERAGE('2024旬別'!K51,'2023旬別'!J51,'2022旬別'!J51,'2021旬別'!J51,'2020旬別'!J51)</f>
        <v>244.2</v>
      </c>
      <c r="L51" s="2095">
        <f>AVERAGE('2024旬別'!L51,'2023旬別'!K51,'2022旬別'!K51,'2021旬別'!K51,'2020旬別'!K51)</f>
        <v>268.2</v>
      </c>
      <c r="M51" s="2098">
        <f>AVERAGE('2024旬別'!M51,'2023旬別'!L51,'2022旬別'!L51,'2021旬別'!L51,'2020旬別'!L51)</f>
        <v>247</v>
      </c>
      <c r="N51" s="2094">
        <f>AVERAGE('2024旬別'!N51,'2023旬別'!M51,'2022旬別'!M51,'2021旬別'!M51,'2020旬別'!M51)</f>
        <v>239.2</v>
      </c>
      <c r="O51" s="2095">
        <f>AVERAGE('2024旬別'!O51,'2023旬別'!N51,'2022旬別'!N51,'2021旬別'!N51,'2020旬別'!N51)</f>
        <v>216.8</v>
      </c>
      <c r="P51" s="2098">
        <f>AVERAGE('2024旬別'!P51,'2023旬別'!O51,'2022旬別'!O51,'2021旬別'!O51,'2020旬別'!O51)</f>
        <v>203.8</v>
      </c>
      <c r="Q51" s="2094">
        <f>AVERAGE('2024旬別'!Q51,'2023旬別'!P51,'2022旬別'!P51,'2021旬別'!P51,'2020旬別'!P51)</f>
        <v>216.4</v>
      </c>
      <c r="R51" s="2100">
        <f>AVERAGE('2024旬別'!R51,'2023旬別'!Q51,'2022旬別'!Q51,'2021旬別'!Q51,'2020旬別'!Q51)</f>
        <v>232.4</v>
      </c>
      <c r="S51" s="2098">
        <f>AVERAGE('2024旬別'!S51,'2023旬別'!R51,'2022旬別'!R51,'2021旬別'!R51,'2020旬別'!R51)</f>
        <v>220.8</v>
      </c>
      <c r="T51" s="2094">
        <f>AVERAGE('2024旬別'!T51,'2023旬別'!S51,'2022旬別'!S51,'2021旬別'!S51,'2020旬別'!S51)</f>
        <v>215.2</v>
      </c>
      <c r="U51" s="2095">
        <f>AVERAGE('2024旬別'!U51,'2023旬別'!T51,'2022旬別'!T51,'2021旬別'!T51,'2020旬別'!T51)</f>
        <v>190</v>
      </c>
      <c r="V51" s="2096">
        <f>AVERAGE('2024旬別'!V51,'2023旬別'!U51,'2022旬別'!U51,'2021旬別'!U51,'2020旬別'!U51)</f>
        <v>202.2</v>
      </c>
      <c r="W51" s="2094">
        <f>AVERAGE('2024旬別'!W51,'2023旬別'!V51,'2022旬別'!V51,'2021旬別'!V51,'2020旬別'!V51)</f>
        <v>156.19999999999999</v>
      </c>
      <c r="X51" s="2102">
        <f>AVERAGE('2024旬別'!X51,'2023旬別'!W51,'2022旬別'!W51,'2021旬別'!W51,'2020旬別'!W51)</f>
        <v>200.2</v>
      </c>
      <c r="Y51" s="2096">
        <f>AVERAGE('2024旬別'!Y51,'2023旬別'!X51,'2022旬別'!X51,'2021旬別'!X51,'2020旬別'!X51)</f>
        <v>172.6</v>
      </c>
      <c r="Z51" s="2099">
        <f>AVERAGE('2024旬別'!Z51,'2023旬別'!Y51,'2022旬別'!Y51,'2021旬別'!Y51,'2020旬別'!Y51)</f>
        <v>153.80000000000001</v>
      </c>
      <c r="AA51" s="2095">
        <f>AVERAGE('2024旬別'!AA51,'2023旬別'!Z51,'2022旬別'!Z51,'2021旬別'!Z51,'2020旬別'!Z51)</f>
        <v>171.4</v>
      </c>
      <c r="AB51" s="2096">
        <f>AVERAGE('2024旬別'!AB51,'2023旬別'!AA51,'2022旬別'!AA51,'2021旬別'!AA51,'2020旬別'!AA51)</f>
        <v>168</v>
      </c>
      <c r="AC51" s="2099">
        <f>AVERAGE('2024旬別'!AC51,'2023旬別'!AB51,'2022旬別'!AB51,'2021旬別'!AB51,'2020旬別'!AB51)</f>
        <v>159.19999999999999</v>
      </c>
      <c r="AD51" s="2095">
        <f>AVERAGE('2024旬別'!AD51,'2023旬別'!AC51,'2022旬別'!AC51,'2021旬別'!AC51,'2020旬別'!AC51)</f>
        <v>175.4</v>
      </c>
      <c r="AE51" s="2098">
        <f>AVERAGE('2024旬別'!AE51,'2023旬別'!AD51,'2022旬別'!AD51,'2021旬別'!AD51,'2020旬別'!AD51)</f>
        <v>174</v>
      </c>
      <c r="AF51" s="2099">
        <f>AVERAGE('2024旬別'!AF51,'2023旬別'!AE51,'2022旬別'!AE51,'2021旬別'!AE51,'2020旬別'!AE51)</f>
        <v>189</v>
      </c>
      <c r="AG51" s="2095">
        <f>AVERAGE('2024旬別'!AG51,'2023旬別'!AF51,'2022旬別'!AF51,'2021旬別'!AF51,'2020旬別'!AF51)</f>
        <v>203.6</v>
      </c>
      <c r="AH51" s="2098">
        <f>AVERAGE('2024旬別'!AH51,'2023旬別'!AG51,'2022旬別'!AG51,'2021旬別'!AG51,'2020旬別'!AG51)</f>
        <v>165</v>
      </c>
      <c r="AI51" s="2094">
        <f>AVERAGE('2024旬別'!AI51,'2023旬別'!AH51,'2022旬別'!AH51,'2021旬別'!AH51,'2020旬別'!AH51)</f>
        <v>207.8</v>
      </c>
      <c r="AJ51" s="2095">
        <f>AVERAGE('2024旬別'!AJ51,'2023旬別'!AI51,'2022旬別'!AI51,'2021旬別'!AI51,'2020旬別'!AI51)</f>
        <v>218.6</v>
      </c>
      <c r="AK51" s="2098">
        <f>AVERAGE('2024旬別'!AK51,'2023旬別'!AJ51,'2022旬別'!AJ51,'2021旬別'!AJ51,'2020旬別'!AJ51)</f>
        <v>215.2</v>
      </c>
      <c r="AL51" s="2094">
        <f>AVERAGE('2024旬別'!AL51,'2023旬別'!AK51,'2022旬別'!AK51,'2021旬別'!AK51,'2020旬別'!AK51)</f>
        <v>211</v>
      </c>
      <c r="AM51" s="2103">
        <f>AVERAGE('2024旬別'!AM51,'2023旬別'!AL51,'2022旬別'!AL51,'2021旬別'!AL51,'2020旬別'!AL51)</f>
        <v>249.8</v>
      </c>
    </row>
    <row r="52" spans="2:39" ht="14.25" customHeight="1" x14ac:dyDescent="0.15">
      <c r="B52" s="184" t="s">
        <v>220</v>
      </c>
      <c r="C52" s="1998" t="s">
        <v>94</v>
      </c>
      <c r="D52" s="2104">
        <f>AVERAGE('2024旬別'!D52,'2023旬別'!C52,'2022旬別'!C52,'2021旬別'!C52,'2020旬別'!C52)</f>
        <v>30906.400000000001</v>
      </c>
      <c r="E52" s="2105">
        <f>AVERAGE('2024旬別'!E52,'2023旬別'!D52,'2022旬別'!D52,'2021旬別'!D52,'2020旬別'!D52)</f>
        <v>48397.4</v>
      </c>
      <c r="F52" s="2106">
        <f>AVERAGE('2024旬別'!F52,'2023旬別'!E52,'2022旬別'!E52,'2021旬別'!E52,'2020旬別'!E52)</f>
        <v>53661.4</v>
      </c>
      <c r="G52" s="2109">
        <f>AVERAGE('2024旬別'!G52,'2023旬別'!F52,'2022旬別'!F52,'2021旬別'!F52,'2020旬別'!F52)</f>
        <v>56644.2</v>
      </c>
      <c r="H52" s="2220">
        <f>AVERAGE('2024旬別'!H52,'2023旬別'!G52,'2022旬別'!G52,'2021旬別'!G52,'2020旬別'!G52)</f>
        <v>55979.199999999997</v>
      </c>
      <c r="I52" s="2129">
        <f>AVERAGE('2024旬別'!I52,'2023旬別'!H52,'2022旬別'!H52,'2021旬別'!H52,'2020旬別'!H52)</f>
        <v>51996.800000000003</v>
      </c>
      <c r="J52" s="2109">
        <f>AVERAGE('2024旬別'!J52,'2023旬別'!I52,'2022旬別'!I52,'2021旬別'!I52,'2020旬別'!I52)</f>
        <v>63930.2</v>
      </c>
      <c r="K52" s="2105">
        <f>AVERAGE('2024旬別'!K52,'2023旬別'!J52,'2022旬別'!J52,'2021旬別'!J52,'2020旬別'!J52)</f>
        <v>72394.8</v>
      </c>
      <c r="L52" s="2106">
        <f>AVERAGE('2024旬別'!L52,'2023旬別'!K52,'2022旬別'!K52,'2021旬別'!K52,'2020旬別'!K52)</f>
        <v>81638.399999999994</v>
      </c>
      <c r="M52" s="2109">
        <f>AVERAGE('2024旬別'!M52,'2023旬別'!L52,'2022旬別'!L52,'2021旬別'!L52,'2020旬別'!L52)</f>
        <v>70741.399999999994</v>
      </c>
      <c r="N52" s="2105">
        <f>AVERAGE('2024旬別'!N52,'2023旬別'!M52,'2022旬別'!M52,'2021旬別'!M52,'2020旬別'!M52)</f>
        <v>70116.2</v>
      </c>
      <c r="O52" s="2106">
        <f>AVERAGE('2024旬別'!O52,'2023旬別'!N52,'2022旬別'!N52,'2021旬別'!N52,'2020旬別'!N52)</f>
        <v>70056</v>
      </c>
      <c r="P52" s="2109">
        <f>AVERAGE('2024旬別'!P52,'2023旬別'!O52,'2022旬別'!O52,'2021旬別'!O52,'2020旬別'!O52)</f>
        <v>74337.399999999994</v>
      </c>
      <c r="Q52" s="2105">
        <f>AVERAGE('2024旬別'!Q52,'2023旬別'!P52,'2022旬別'!P52,'2021旬別'!P52,'2020旬別'!P52)</f>
        <v>72162.399999999994</v>
      </c>
      <c r="R52" s="2112">
        <f>AVERAGE('2024旬別'!R52,'2023旬別'!Q52,'2022旬別'!Q52,'2021旬別'!Q52,'2020旬別'!Q52)</f>
        <v>72310.2</v>
      </c>
      <c r="S52" s="2109">
        <f>AVERAGE('2024旬別'!S52,'2023旬別'!R52,'2022旬別'!R52,'2021旬別'!R52,'2020旬別'!R52)</f>
        <v>64555.6</v>
      </c>
      <c r="T52" s="2105">
        <f>AVERAGE('2024旬別'!T52,'2023旬別'!S52,'2022旬別'!S52,'2021旬別'!S52,'2020旬別'!S52)</f>
        <v>57450.8</v>
      </c>
      <c r="U52" s="2106">
        <f>AVERAGE('2024旬別'!U52,'2023旬別'!T52,'2022旬別'!T52,'2021旬別'!T52,'2020旬別'!T52)</f>
        <v>52088.4</v>
      </c>
      <c r="V52" s="2107">
        <f>AVERAGE('2024旬別'!V52,'2023旬別'!U52,'2022旬別'!U52,'2021旬別'!U52,'2020旬別'!U52)</f>
        <v>53326.8</v>
      </c>
      <c r="W52" s="2105">
        <f>AVERAGE('2024旬別'!W52,'2023旬別'!V52,'2022旬別'!V52,'2021旬別'!V52,'2020旬別'!V52)</f>
        <v>50643</v>
      </c>
      <c r="X52" s="2114">
        <f>AVERAGE('2024旬別'!X52,'2023旬別'!W52,'2022旬別'!W52,'2021旬別'!W52,'2020旬別'!W52)</f>
        <v>54566</v>
      </c>
      <c r="Y52" s="2107">
        <f>AVERAGE('2024旬別'!Y52,'2023旬別'!X52,'2022旬別'!X52,'2021旬別'!X52,'2020旬別'!X52)</f>
        <v>55507.199999999997</v>
      </c>
      <c r="Z52" s="2110">
        <f>AVERAGE('2024旬別'!Z52,'2023旬別'!Y52,'2022旬別'!Y52,'2021旬別'!Y52,'2020旬別'!Y52)</f>
        <v>54889.2</v>
      </c>
      <c r="AA52" s="2106">
        <f>AVERAGE('2024旬別'!AA52,'2023旬別'!Z52,'2022旬別'!Z52,'2021旬別'!Z52,'2020旬別'!Z52)</f>
        <v>60233</v>
      </c>
      <c r="AB52" s="2107">
        <f>AVERAGE('2024旬別'!AB52,'2023旬別'!AA52,'2022旬別'!AA52,'2021旬別'!AA52,'2020旬別'!AA52)</f>
        <v>56723</v>
      </c>
      <c r="AC52" s="2110">
        <f>AVERAGE('2024旬別'!AC52,'2023旬別'!AB52,'2022旬別'!AB52,'2021旬別'!AB52,'2020旬別'!AB52)</f>
        <v>50861.599999999999</v>
      </c>
      <c r="AD52" s="2106">
        <f>AVERAGE('2024旬別'!AD52,'2023旬別'!AC52,'2022旬別'!AC52,'2021旬別'!AC52,'2020旬別'!AC52)</f>
        <v>53882.8</v>
      </c>
      <c r="AE52" s="2109">
        <f>AVERAGE('2024旬別'!AE52,'2023旬別'!AD52,'2022旬別'!AD52,'2021旬別'!AD52,'2020旬別'!AD52)</f>
        <v>50079.4</v>
      </c>
      <c r="AF52" s="2110">
        <f>AVERAGE('2024旬別'!AF52,'2023旬別'!AE52,'2022旬別'!AE52,'2021旬別'!AE52,'2020旬別'!AE52)</f>
        <v>49358.8</v>
      </c>
      <c r="AG52" s="2106">
        <f>AVERAGE('2024旬別'!AG52,'2023旬別'!AF52,'2022旬別'!AF52,'2021旬別'!AF52,'2020旬別'!AF52)</f>
        <v>54114.2</v>
      </c>
      <c r="AH52" s="2109">
        <f>AVERAGE('2024旬別'!AH52,'2023旬別'!AG52,'2022旬別'!AG52,'2021旬別'!AG52,'2020旬別'!AG52)</f>
        <v>48263.8</v>
      </c>
      <c r="AI52" s="2105">
        <f>AVERAGE('2024旬別'!AI52,'2023旬別'!AH52,'2022旬別'!AH52,'2021旬別'!AH52,'2020旬別'!AH52)</f>
        <v>57050.8</v>
      </c>
      <c r="AJ52" s="2106">
        <f>AVERAGE('2024旬別'!AJ52,'2023旬別'!AI52,'2022旬別'!AI52,'2021旬別'!AI52,'2020旬別'!AI52)</f>
        <v>51140.4</v>
      </c>
      <c r="AK52" s="2109">
        <f>AVERAGE('2024旬別'!AK52,'2023旬別'!AJ52,'2022旬別'!AJ52,'2021旬別'!AJ52,'2020旬別'!AJ52)</f>
        <v>45567.8</v>
      </c>
      <c r="AL52" s="2105">
        <f>AVERAGE('2024旬別'!AL52,'2023旬別'!AK52,'2022旬別'!AK52,'2021旬別'!AK52,'2020旬別'!AK52)</f>
        <v>44523.4</v>
      </c>
      <c r="AM52" s="2115">
        <f>AVERAGE('2024旬別'!AM52,'2023旬別'!AL52,'2022旬別'!AL52,'2021旬別'!AL52,'2020旬別'!AL52)</f>
        <v>52167.6</v>
      </c>
    </row>
    <row r="53" spans="2:39" ht="14.25" customHeight="1" x14ac:dyDescent="0.15">
      <c r="B53" s="186" t="s">
        <v>220</v>
      </c>
      <c r="C53" s="2000" t="s">
        <v>96</v>
      </c>
      <c r="D53" s="2116">
        <f>AVERAGE('2024旬別'!D53,'2023旬別'!C53,'2022旬別'!C53,'2021旬別'!C53,'2020旬別'!C53)</f>
        <v>206</v>
      </c>
      <c r="E53" s="2117">
        <f>AVERAGE('2024旬別'!E53,'2023旬別'!D53,'2022旬別'!D53,'2021旬別'!D53,'2020旬別'!D53)</f>
        <v>644.79999999999995</v>
      </c>
      <c r="F53" s="2118">
        <f>AVERAGE('2024旬別'!F53,'2023旬別'!E53,'2022旬別'!E53,'2021旬別'!E53,'2020旬別'!E53)</f>
        <v>204.6</v>
      </c>
      <c r="G53" s="2121">
        <f>AVERAGE('2024旬別'!G53,'2023旬別'!F53,'2022旬別'!F53,'2021旬別'!F53,'2020旬別'!F53)</f>
        <v>209.6</v>
      </c>
      <c r="H53" s="2145">
        <f>AVERAGE('2024旬別'!H53,'2023旬別'!G53,'2022旬別'!G53,'2021旬別'!G53,'2020旬別'!G53)</f>
        <v>226.8</v>
      </c>
      <c r="I53" s="2120">
        <f>AVERAGE('2024旬別'!I53,'2023旬別'!H53,'2022旬別'!H53,'2021旬別'!H53,'2020旬別'!H53)</f>
        <v>239.8</v>
      </c>
      <c r="J53" s="2121">
        <f>AVERAGE('2024旬別'!J53,'2023旬別'!I53,'2022旬別'!I53,'2021旬別'!I53,'2020旬別'!I53)</f>
        <v>262.39999999999998</v>
      </c>
      <c r="K53" s="2117">
        <f>AVERAGE('2024旬別'!K53,'2023旬別'!J53,'2022旬別'!J53,'2021旬別'!J53,'2020旬別'!J53)</f>
        <v>275.2</v>
      </c>
      <c r="L53" s="2118">
        <f>AVERAGE('2024旬別'!L53,'2023旬別'!K53,'2022旬別'!K53,'2021旬別'!K53,'2020旬別'!K53)</f>
        <v>303.8</v>
      </c>
      <c r="M53" s="2121">
        <f>AVERAGE('2024旬別'!M53,'2023旬別'!L53,'2022旬別'!L53,'2021旬別'!L53,'2020旬別'!L53)</f>
        <v>288.8</v>
      </c>
      <c r="N53" s="2117">
        <f>AVERAGE('2024旬別'!N53,'2023旬別'!M53,'2022旬別'!M53,'2021旬別'!M53,'2020旬別'!M53)</f>
        <v>294.2</v>
      </c>
      <c r="O53" s="2118">
        <f>AVERAGE('2024旬別'!O53,'2023旬別'!N53,'2022旬別'!N53,'2021旬別'!N53,'2020旬別'!N53)</f>
        <v>328.4</v>
      </c>
      <c r="P53" s="2121">
        <f>AVERAGE('2024旬別'!P53,'2023旬別'!O53,'2022旬別'!O53,'2021旬別'!O53,'2020旬別'!O53)</f>
        <v>367.4</v>
      </c>
      <c r="Q53" s="2117">
        <f>AVERAGE('2024旬別'!Q53,'2023旬別'!P53,'2022旬別'!P53,'2021旬別'!P53,'2020旬別'!P53)</f>
        <v>339.6</v>
      </c>
      <c r="R53" s="2123">
        <f>AVERAGE('2024旬別'!R53,'2023旬別'!Q53,'2022旬別'!Q53,'2021旬別'!Q53,'2020旬別'!Q53)</f>
        <v>316.8</v>
      </c>
      <c r="S53" s="2121">
        <f>AVERAGE('2024旬別'!S53,'2023旬別'!R53,'2022旬別'!R53,'2021旬別'!R53,'2020旬別'!R53)</f>
        <v>293.39999999999998</v>
      </c>
      <c r="T53" s="2117">
        <f>AVERAGE('2024旬別'!T53,'2023旬別'!S53,'2022旬別'!S53,'2021旬別'!S53,'2020旬別'!S53)</f>
        <v>267</v>
      </c>
      <c r="U53" s="2118">
        <f>AVERAGE('2024旬別'!U53,'2023旬別'!T53,'2022旬別'!T53,'2021旬別'!T53,'2020旬別'!T53)</f>
        <v>275.60000000000002</v>
      </c>
      <c r="V53" s="2119">
        <f>AVERAGE('2024旬別'!V53,'2023旬別'!U53,'2022旬別'!U53,'2021旬別'!U53,'2020旬別'!U53)</f>
        <v>262.60000000000002</v>
      </c>
      <c r="W53" s="2117">
        <f>AVERAGE('2024旬別'!W53,'2023旬別'!V53,'2022旬別'!V53,'2021旬別'!V53,'2020旬別'!V53)</f>
        <v>261.2</v>
      </c>
      <c r="X53" s="2123">
        <f>AVERAGE('2024旬別'!X53,'2023旬別'!W53,'2022旬別'!W53,'2021旬別'!W53,'2020旬別'!W53)</f>
        <v>276.39999999999998</v>
      </c>
      <c r="Y53" s="2119">
        <f>AVERAGE('2024旬別'!Y53,'2023旬別'!X53,'2022旬別'!X53,'2021旬別'!X53,'2020旬別'!X53)</f>
        <v>390.2</v>
      </c>
      <c r="Z53" s="2122">
        <f>AVERAGE('2024旬別'!Z53,'2023旬別'!Y53,'2022旬別'!Y53,'2021旬別'!Y53,'2020旬別'!Y53)</f>
        <v>355.8</v>
      </c>
      <c r="AA53" s="2118">
        <f>AVERAGE('2024旬別'!AA53,'2023旬別'!Z53,'2022旬別'!Z53,'2021旬別'!Z53,'2020旬別'!Z53)</f>
        <v>355.6</v>
      </c>
      <c r="AB53" s="2119">
        <f>AVERAGE('2024旬別'!AB53,'2023旬別'!AA53,'2022旬別'!AA53,'2021旬別'!AA53,'2020旬別'!AA53)</f>
        <v>342</v>
      </c>
      <c r="AC53" s="2122">
        <f>AVERAGE('2024旬別'!AC53,'2023旬別'!AB53,'2022旬別'!AB53,'2021旬別'!AB53,'2020旬別'!AB53)</f>
        <v>322.39999999999998</v>
      </c>
      <c r="AD53" s="2118">
        <f>AVERAGE('2024旬別'!AD53,'2023旬別'!AC53,'2022旬別'!AC53,'2021旬別'!AC53,'2020旬別'!AC53)</f>
        <v>307.8</v>
      </c>
      <c r="AE53" s="2121">
        <f>AVERAGE('2024旬別'!AE53,'2023旬別'!AD53,'2022旬別'!AD53,'2021旬別'!AD53,'2020旬別'!AD53)</f>
        <v>288</v>
      </c>
      <c r="AF53" s="2122">
        <f>AVERAGE('2024旬別'!AF53,'2023旬別'!AE53,'2022旬別'!AE53,'2021旬別'!AE53,'2020旬別'!AE53)</f>
        <v>263.60000000000002</v>
      </c>
      <c r="AG53" s="2118">
        <f>AVERAGE('2024旬別'!AG53,'2023旬別'!AF53,'2022旬別'!AF53,'2021旬別'!AF53,'2020旬別'!AF53)</f>
        <v>271.39999999999998</v>
      </c>
      <c r="AH53" s="2121">
        <f>AVERAGE('2024旬別'!AH53,'2023旬別'!AG53,'2022旬別'!AG53,'2021旬別'!AG53,'2020旬別'!AG53)</f>
        <v>295.8</v>
      </c>
      <c r="AI53" s="2117">
        <f>AVERAGE('2024旬別'!AI53,'2023旬別'!AH53,'2022旬別'!AH53,'2021旬別'!AH53,'2020旬別'!AH53)</f>
        <v>287.60000000000002</v>
      </c>
      <c r="AJ53" s="2118">
        <f>AVERAGE('2024旬別'!AJ53,'2023旬別'!AI53,'2022旬別'!AI53,'2021旬別'!AI53,'2020旬別'!AI53)</f>
        <v>244</v>
      </c>
      <c r="AK53" s="2121">
        <f>AVERAGE('2024旬別'!AK53,'2023旬別'!AJ53,'2022旬別'!AJ53,'2021旬別'!AJ53,'2020旬別'!AJ53)</f>
        <v>224.8</v>
      </c>
      <c r="AL53" s="2117">
        <f>AVERAGE('2024旬別'!AL53,'2023旬別'!AK53,'2022旬別'!AK53,'2021旬別'!AK53,'2020旬別'!AK53)</f>
        <v>219.8</v>
      </c>
      <c r="AM53" s="2125">
        <f>AVERAGE('2024旬別'!AM53,'2023旬別'!AL53,'2022旬別'!AL53,'2021旬別'!AL53,'2020旬別'!AL53)</f>
        <v>212.6</v>
      </c>
    </row>
    <row r="54" spans="2:39" ht="14.25" customHeight="1" x14ac:dyDescent="0.15">
      <c r="B54" s="182" t="s">
        <v>120</v>
      </c>
      <c r="C54" s="1997" t="s">
        <v>93</v>
      </c>
      <c r="D54" s="2093">
        <f>AVERAGE('2024旬別'!D54,'2023旬別'!C54,'2022旬別'!C54,'2021旬別'!C54,'2020旬別'!C54)</f>
        <v>917.6</v>
      </c>
      <c r="E54" s="2094">
        <f>AVERAGE('2024旬別'!E54,'2023旬別'!D54,'2022旬別'!D54,'2021旬別'!D54,'2020旬別'!D54)</f>
        <v>1189</v>
      </c>
      <c r="F54" s="2095">
        <f>AVERAGE('2024旬別'!F54,'2023旬別'!E54,'2022旬別'!E54,'2021旬別'!E54,'2020旬別'!E54)</f>
        <v>1231.2</v>
      </c>
      <c r="G54" s="2098">
        <f>AVERAGE('2024旬別'!G54,'2023旬別'!F54,'2022旬別'!F54,'2021旬別'!F54,'2020旬別'!F54)</f>
        <v>1219.4000000000001</v>
      </c>
      <c r="H54" s="2201">
        <f>AVERAGE('2024旬別'!H54,'2023旬別'!G54,'2022旬別'!G54,'2021旬別'!G54,'2020旬別'!G54)</f>
        <v>1226.4000000000001</v>
      </c>
      <c r="I54" s="2134">
        <f>AVERAGE('2024旬別'!I54,'2023旬別'!H54,'2022旬別'!H54,'2021旬別'!H54,'2020旬別'!H54)</f>
        <v>1000.8</v>
      </c>
      <c r="J54" s="2098">
        <f>AVERAGE('2024旬別'!J54,'2023旬別'!I54,'2022旬別'!I54,'2021旬別'!I54,'2020旬別'!I54)</f>
        <v>1204.2</v>
      </c>
      <c r="K54" s="2094">
        <f>AVERAGE('2024旬別'!K54,'2023旬別'!J54,'2022旬別'!J54,'2021旬別'!J54,'2020旬別'!J54)</f>
        <v>1198.8</v>
      </c>
      <c r="L54" s="2095">
        <f>AVERAGE('2024旬別'!L54,'2023旬別'!K54,'2022旬別'!K54,'2021旬別'!K54,'2020旬別'!K54)</f>
        <v>1287.5999999999999</v>
      </c>
      <c r="M54" s="2098">
        <f>AVERAGE('2024旬別'!M54,'2023旬別'!L54,'2022旬別'!L54,'2021旬別'!L54,'2020旬別'!L54)</f>
        <v>1012.6</v>
      </c>
      <c r="N54" s="2094">
        <f>AVERAGE('2024旬別'!N54,'2023旬別'!M54,'2022旬別'!M54,'2021旬別'!M54,'2020旬別'!M54)</f>
        <v>996.2</v>
      </c>
      <c r="O54" s="2095">
        <f>AVERAGE('2024旬別'!O54,'2023旬別'!N54,'2022旬別'!N54,'2021旬別'!N54,'2020旬別'!N54)</f>
        <v>1045.5999999999999</v>
      </c>
      <c r="P54" s="2098">
        <f>AVERAGE('2024旬別'!P54,'2023旬別'!O54,'2022旬別'!O54,'2021旬別'!O54,'2020旬別'!O54)</f>
        <v>1022.6</v>
      </c>
      <c r="Q54" s="2094">
        <f>AVERAGE('2024旬別'!Q54,'2023旬別'!P54,'2022旬別'!P54,'2021旬別'!P54,'2020旬別'!P54)</f>
        <v>994.2</v>
      </c>
      <c r="R54" s="2100">
        <f>AVERAGE('2024旬別'!R54,'2023旬別'!Q54,'2022旬別'!Q54,'2021旬別'!Q54,'2020旬別'!Q54)</f>
        <v>990.4</v>
      </c>
      <c r="S54" s="2098">
        <f>AVERAGE('2024旬別'!S54,'2023旬別'!R54,'2022旬別'!R54,'2021旬別'!R54,'2020旬別'!R54)</f>
        <v>801.6</v>
      </c>
      <c r="T54" s="2094">
        <f>AVERAGE('2024旬別'!T54,'2023旬別'!S54,'2022旬別'!S54,'2021旬別'!S54,'2020旬別'!S54)</f>
        <v>770.4</v>
      </c>
      <c r="U54" s="2095">
        <f>AVERAGE('2024旬別'!U54,'2023旬別'!T54,'2022旬別'!T54,'2021旬別'!T54,'2020旬別'!T54)</f>
        <v>878.4</v>
      </c>
      <c r="V54" s="2096">
        <f>AVERAGE('2024旬別'!V54,'2023旬別'!U54,'2022旬別'!U54,'2021旬別'!U54,'2020旬別'!U54)</f>
        <v>991.2</v>
      </c>
      <c r="W54" s="2094">
        <f>AVERAGE('2024旬別'!W54,'2023旬別'!V54,'2022旬別'!V54,'2021旬別'!V54,'2020旬別'!V54)</f>
        <v>930.2</v>
      </c>
      <c r="X54" s="2102">
        <f>AVERAGE('2024旬別'!X54,'2023旬別'!W54,'2022旬別'!W54,'2021旬別'!W54,'2020旬別'!W54)</f>
        <v>810.6</v>
      </c>
      <c r="Y54" s="2096">
        <f>AVERAGE('2024旬別'!Y54,'2023旬別'!X54,'2022旬別'!X54,'2021旬別'!X54,'2020旬別'!X54)</f>
        <v>688</v>
      </c>
      <c r="Z54" s="2099">
        <f>AVERAGE('2024旬別'!Z54,'2023旬別'!Y54,'2022旬別'!Y54,'2021旬別'!Y54,'2020旬別'!Y54)</f>
        <v>606</v>
      </c>
      <c r="AA54" s="2095">
        <f>AVERAGE('2024旬別'!AA54,'2023旬別'!Z54,'2022旬別'!Z54,'2021旬別'!Z54,'2020旬別'!Z54)</f>
        <v>694.2</v>
      </c>
      <c r="AB54" s="2096">
        <f>AVERAGE('2024旬別'!AB54,'2023旬別'!AA54,'2022旬別'!AA54,'2021旬別'!AA54,'2020旬別'!AA54)</f>
        <v>598.4</v>
      </c>
      <c r="AC54" s="2099">
        <f>AVERAGE('2024旬別'!AC54,'2023旬別'!AB54,'2022旬別'!AB54,'2021旬別'!AB54,'2020旬別'!AB54)</f>
        <v>576</v>
      </c>
      <c r="AD54" s="2095">
        <f>AVERAGE('2024旬別'!AD54,'2023旬別'!AC54,'2022旬別'!AC54,'2021旬別'!AC54,'2020旬別'!AC54)</f>
        <v>655.20000000000005</v>
      </c>
      <c r="AE54" s="2098">
        <f>AVERAGE('2024旬別'!AE54,'2023旬別'!AD54,'2022旬別'!AD54,'2021旬別'!AD54,'2020旬別'!AD54)</f>
        <v>726.2</v>
      </c>
      <c r="AF54" s="2099">
        <f>AVERAGE('2024旬別'!AF54,'2023旬別'!AE54,'2022旬別'!AE54,'2021旬別'!AE54,'2020旬別'!AE54)</f>
        <v>781.6</v>
      </c>
      <c r="AG54" s="2095">
        <f>AVERAGE('2024旬別'!AG54,'2023旬別'!AF54,'2022旬別'!AF54,'2021旬別'!AF54,'2020旬別'!AF54)</f>
        <v>870</v>
      </c>
      <c r="AH54" s="2098">
        <f>AVERAGE('2024旬別'!AH54,'2023旬別'!AG54,'2022旬別'!AG54,'2021旬別'!AG54,'2020旬別'!AG54)</f>
        <v>999.4</v>
      </c>
      <c r="AI54" s="2094">
        <f>AVERAGE('2024旬別'!AI54,'2023旬別'!AH54,'2022旬別'!AH54,'2021旬別'!AH54,'2020旬別'!AH54)</f>
        <v>1163</v>
      </c>
      <c r="AJ54" s="2095">
        <f>AVERAGE('2024旬別'!AJ54,'2023旬別'!AI54,'2022旬別'!AI54,'2021旬別'!AI54,'2020旬別'!AI54)</f>
        <v>1294.4000000000001</v>
      </c>
      <c r="AK54" s="2098">
        <f>AVERAGE('2024旬別'!AK54,'2023旬別'!AJ54,'2022旬別'!AJ54,'2021旬別'!AJ54,'2020旬別'!AJ54)</f>
        <v>1261.2</v>
      </c>
      <c r="AL54" s="2094">
        <f>AVERAGE('2024旬別'!AL54,'2023旬別'!AK54,'2022旬別'!AK54,'2021旬別'!AK54,'2020旬別'!AK54)</f>
        <v>1196.5999999999999</v>
      </c>
      <c r="AM54" s="2103">
        <f>AVERAGE('2024旬別'!AM54,'2023旬別'!AL54,'2022旬別'!AL54,'2021旬別'!AL54,'2020旬別'!AL54)</f>
        <v>1001.6</v>
      </c>
    </row>
    <row r="55" spans="2:39" ht="14.25" customHeight="1" x14ac:dyDescent="0.15">
      <c r="B55" s="184" t="s">
        <v>120</v>
      </c>
      <c r="C55" s="1998" t="s">
        <v>94</v>
      </c>
      <c r="D55" s="2104">
        <f>AVERAGE('2024旬別'!D55,'2023旬別'!C55,'2022旬別'!C55,'2021旬別'!C55,'2020旬別'!C55)</f>
        <v>319167.8</v>
      </c>
      <c r="E55" s="2105">
        <f>AVERAGE('2024旬別'!E55,'2023旬別'!D55,'2022旬別'!D55,'2021旬別'!D55,'2020旬別'!D55)</f>
        <v>441444.8</v>
      </c>
      <c r="F55" s="2106">
        <f>AVERAGE('2024旬別'!F55,'2023旬別'!E55,'2022旬別'!E55,'2021旬別'!E55,'2020旬別'!E55)</f>
        <v>1287401.2</v>
      </c>
      <c r="G55" s="2109">
        <f>AVERAGE('2024旬別'!G55,'2023旬別'!F55,'2022旬別'!F55,'2021旬別'!F55,'2020旬別'!F55)</f>
        <v>445765</v>
      </c>
      <c r="H55" s="2220">
        <f>AVERAGE('2024旬別'!H55,'2023旬別'!G55,'2022旬別'!G55,'2021旬別'!G55,'2020旬別'!G55)</f>
        <v>432866.6</v>
      </c>
      <c r="I55" s="2129">
        <f>AVERAGE('2024旬別'!I55,'2023旬別'!H55,'2022旬別'!H55,'2021旬別'!H55,'2020旬別'!H55)</f>
        <v>331450.8</v>
      </c>
      <c r="J55" s="2109">
        <f>AVERAGE('2024旬別'!J55,'2023旬別'!I55,'2022旬別'!I55,'2021旬別'!I55,'2020旬別'!I55)</f>
        <v>420812.4</v>
      </c>
      <c r="K55" s="2105">
        <f>AVERAGE('2024旬別'!K55,'2023旬別'!J55,'2022旬別'!J55,'2021旬別'!J55,'2020旬別'!J55)</f>
        <v>402919.6</v>
      </c>
      <c r="L55" s="2106">
        <f>AVERAGE('2024旬別'!L55,'2023旬別'!K55,'2022旬別'!K55,'2021旬別'!K55,'2020旬別'!K55)</f>
        <v>467494.40000000002</v>
      </c>
      <c r="M55" s="2109">
        <f>AVERAGE('2024旬別'!M55,'2023旬別'!L55,'2022旬別'!L55,'2021旬別'!L55,'2020旬別'!L55)</f>
        <v>438693</v>
      </c>
      <c r="N55" s="2105">
        <f>AVERAGE('2024旬別'!N55,'2023旬別'!M55,'2022旬別'!M55,'2021旬別'!M55,'2020旬別'!M55)</f>
        <v>461905</v>
      </c>
      <c r="O55" s="2106">
        <f>AVERAGE('2024旬別'!O55,'2023旬別'!N55,'2022旬別'!N55,'2021旬別'!N55,'2020旬別'!N55)</f>
        <v>442633.4</v>
      </c>
      <c r="P55" s="2109">
        <f>AVERAGE('2024旬別'!P55,'2023旬別'!O55,'2022旬別'!O55,'2021旬別'!O55,'2020旬別'!O55)</f>
        <v>418715.6</v>
      </c>
      <c r="Q55" s="2105">
        <f>AVERAGE('2024旬別'!Q55,'2023旬別'!P55,'2022旬別'!P55,'2021旬別'!P55,'2020旬別'!P55)</f>
        <v>405515.8</v>
      </c>
      <c r="R55" s="2112">
        <f>AVERAGE('2024旬別'!R55,'2023旬別'!Q55,'2022旬別'!Q55,'2021旬別'!Q55,'2020旬別'!Q55)</f>
        <v>409437</v>
      </c>
      <c r="S55" s="2109">
        <f>AVERAGE('2024旬別'!S55,'2023旬別'!R55,'2022旬別'!R55,'2021旬別'!R55,'2020旬別'!R55)</f>
        <v>358677</v>
      </c>
      <c r="T55" s="2105">
        <f>AVERAGE('2024旬別'!T55,'2023旬別'!S55,'2022旬別'!S55,'2021旬別'!S55,'2020旬別'!S55)</f>
        <v>362553.8</v>
      </c>
      <c r="U55" s="2106">
        <f>AVERAGE('2024旬別'!U55,'2023旬別'!T55,'2022旬別'!T55,'2021旬別'!T55,'2020旬別'!T55)</f>
        <v>393071.8</v>
      </c>
      <c r="V55" s="2107">
        <f>AVERAGE('2024旬別'!V55,'2023旬別'!U55,'2022旬別'!U55,'2021旬別'!U55,'2020旬別'!U55)</f>
        <v>393345.6</v>
      </c>
      <c r="W55" s="2105">
        <f>AVERAGE('2024旬別'!W55,'2023旬別'!V55,'2022旬別'!V55,'2021旬別'!V55,'2020旬別'!V55)</f>
        <v>351095.6</v>
      </c>
      <c r="X55" s="2114">
        <f>AVERAGE('2024旬別'!X55,'2023旬別'!W55,'2022旬別'!W55,'2021旬別'!W55,'2020旬別'!W55)</f>
        <v>340897.8</v>
      </c>
      <c r="Y55" s="2107">
        <f>AVERAGE('2024旬別'!Y55,'2023旬別'!X55,'2022旬別'!X55,'2021旬別'!X55,'2020旬別'!X55)</f>
        <v>311373</v>
      </c>
      <c r="Z55" s="2110">
        <f>AVERAGE('2024旬別'!Z55,'2023旬別'!Y55,'2022旬別'!Y55,'2021旬別'!Y55,'2020旬別'!Y55)</f>
        <v>292976.2</v>
      </c>
      <c r="AA55" s="2106">
        <f>AVERAGE('2024旬別'!AA55,'2023旬別'!Z55,'2022旬別'!Z55,'2021旬別'!Z55,'2020旬別'!Z55)</f>
        <v>363478.2</v>
      </c>
      <c r="AB55" s="2107">
        <f>AVERAGE('2024旬別'!AB55,'2023旬別'!AA55,'2022旬別'!AA55,'2021旬別'!AA55,'2020旬別'!AA55)</f>
        <v>340284.2</v>
      </c>
      <c r="AC55" s="2110">
        <f>AVERAGE('2024旬別'!AC55,'2023旬別'!AB55,'2022旬別'!AB55,'2021旬別'!AB55,'2020旬別'!AB55)</f>
        <v>357844.8</v>
      </c>
      <c r="AD55" s="2106">
        <f>AVERAGE('2024旬別'!AD55,'2023旬別'!AC55,'2022旬別'!AC55,'2021旬別'!AC55,'2020旬別'!AC55)</f>
        <v>380085.2</v>
      </c>
      <c r="AE55" s="2109">
        <f>AVERAGE('2024旬別'!AE55,'2023旬別'!AD55,'2022旬別'!AD55,'2021旬別'!AD55,'2020旬別'!AD55)</f>
        <v>380369.4</v>
      </c>
      <c r="AF55" s="2110">
        <f>AVERAGE('2024旬別'!AF55,'2023旬別'!AE55,'2022旬別'!AE55,'2021旬別'!AE55,'2020旬別'!AE55)</f>
        <v>373419.2</v>
      </c>
      <c r="AG55" s="2106">
        <f>AVERAGE('2024旬別'!AG55,'2023旬別'!AF55,'2022旬別'!AF55,'2021旬別'!AF55,'2020旬別'!AF55)</f>
        <v>407444.8</v>
      </c>
      <c r="AH55" s="2109">
        <f>AVERAGE('2024旬別'!AH55,'2023旬別'!AG55,'2022旬別'!AG55,'2021旬別'!AG55,'2020旬別'!AG55)</f>
        <v>396016.8</v>
      </c>
      <c r="AI55" s="2105">
        <f>AVERAGE('2024旬別'!AI55,'2023旬別'!AH55,'2022旬別'!AH55,'2021旬別'!AH55,'2020旬別'!AH55)</f>
        <v>419638.2</v>
      </c>
      <c r="AJ55" s="2106">
        <f>AVERAGE('2024旬別'!AJ55,'2023旬別'!AI55,'2022旬別'!AI55,'2021旬別'!AI55,'2020旬別'!AI55)</f>
        <v>408143</v>
      </c>
      <c r="AK55" s="2109">
        <f>AVERAGE('2024旬別'!AK55,'2023旬別'!AJ55,'2022旬別'!AJ55,'2021旬別'!AJ55,'2020旬別'!AJ55)</f>
        <v>399309.6</v>
      </c>
      <c r="AL55" s="2105">
        <f>AVERAGE('2024旬別'!AL55,'2023旬別'!AK55,'2022旬別'!AK55,'2021旬別'!AK55,'2020旬別'!AK55)</f>
        <v>401010.6</v>
      </c>
      <c r="AM55" s="2115">
        <f>AVERAGE('2024旬別'!AM55,'2023旬別'!AL55,'2022旬別'!AL55,'2021旬別'!AL55,'2020旬別'!AL55)</f>
        <v>427738.4</v>
      </c>
    </row>
    <row r="56" spans="2:39" ht="14.25" customHeight="1" x14ac:dyDescent="0.15">
      <c r="B56" s="186" t="s">
        <v>120</v>
      </c>
      <c r="C56" s="2000" t="s">
        <v>96</v>
      </c>
      <c r="D56" s="2116">
        <f>AVERAGE('2024旬別'!D56,'2023旬別'!C56,'2022旬別'!C56,'2021旬別'!C56,'2020旬別'!C56)</f>
        <v>355.6</v>
      </c>
      <c r="E56" s="2117">
        <f>AVERAGE('2024旬別'!E56,'2023旬別'!D56,'2022旬別'!D56,'2021旬別'!D56,'2020旬別'!D56)</f>
        <v>381.4</v>
      </c>
      <c r="F56" s="2118">
        <f>AVERAGE('2024旬別'!F56,'2023旬別'!E56,'2022旬別'!E56,'2021旬別'!E56,'2020旬別'!E56)</f>
        <v>377.2</v>
      </c>
      <c r="G56" s="2121">
        <f>AVERAGE('2024旬別'!G56,'2023旬別'!F56,'2022旬別'!F56,'2021旬別'!F56,'2020旬別'!F56)</f>
        <v>370.8</v>
      </c>
      <c r="H56" s="2145">
        <f>AVERAGE('2024旬別'!H56,'2023旬別'!G56,'2022旬別'!G56,'2021旬別'!G56,'2020旬別'!G56)</f>
        <v>355</v>
      </c>
      <c r="I56" s="2120">
        <f>AVERAGE('2024旬別'!I56,'2023旬別'!H56,'2022旬別'!H56,'2021旬別'!H56,'2020旬別'!H56)</f>
        <v>332.6</v>
      </c>
      <c r="J56" s="2121">
        <f>AVERAGE('2024旬別'!J56,'2023旬別'!I56,'2022旬別'!I56,'2021旬別'!I56,'2020旬別'!I56)</f>
        <v>355</v>
      </c>
      <c r="K56" s="2117">
        <f>AVERAGE('2024旬別'!K56,'2023旬別'!J56,'2022旬別'!J56,'2021旬別'!J56,'2020旬別'!J56)</f>
        <v>354</v>
      </c>
      <c r="L56" s="2118">
        <f>AVERAGE('2024旬別'!L56,'2023旬別'!K56,'2022旬別'!K56,'2021旬別'!K56,'2020旬別'!K56)</f>
        <v>381.8</v>
      </c>
      <c r="M56" s="2121">
        <f>AVERAGE('2024旬別'!M56,'2023旬別'!L56,'2022旬別'!L56,'2021旬別'!L56,'2020旬別'!L56)</f>
        <v>447.2</v>
      </c>
      <c r="N56" s="2117">
        <f>AVERAGE('2024旬別'!N56,'2023旬別'!M56,'2022旬別'!M56,'2021旬別'!M56,'2020旬別'!M56)</f>
        <v>471.8</v>
      </c>
      <c r="O56" s="2118">
        <f>AVERAGE('2024旬別'!O56,'2023旬別'!N56,'2022旬別'!N56,'2021旬別'!N56,'2020旬別'!N56)</f>
        <v>427</v>
      </c>
      <c r="P56" s="2121">
        <f>AVERAGE('2024旬別'!P56,'2023旬別'!O56,'2022旬別'!O56,'2021旬別'!O56,'2020旬別'!O56)</f>
        <v>424.2</v>
      </c>
      <c r="Q56" s="2117">
        <f>AVERAGE('2024旬別'!Q56,'2023旬別'!P56,'2022旬別'!P56,'2021旬別'!P56,'2020旬別'!P56)</f>
        <v>443.2</v>
      </c>
      <c r="R56" s="2123">
        <f>AVERAGE('2024旬別'!R56,'2023旬別'!Q56,'2022旬別'!Q56,'2021旬別'!Q56,'2020旬別'!Q56)</f>
        <v>415.6</v>
      </c>
      <c r="S56" s="2121">
        <f>AVERAGE('2024旬別'!S56,'2023旬別'!R56,'2022旬別'!R56,'2021旬別'!R56,'2020旬別'!R56)</f>
        <v>447.8</v>
      </c>
      <c r="T56" s="2117">
        <f>AVERAGE('2024旬別'!T56,'2023旬別'!S56,'2022旬別'!S56,'2021旬別'!S56,'2020旬別'!S56)</f>
        <v>472.4</v>
      </c>
      <c r="U56" s="2118">
        <f>AVERAGE('2024旬別'!U56,'2023旬別'!T56,'2022旬別'!T56,'2021旬別'!T56,'2020旬別'!T56)</f>
        <v>448.6</v>
      </c>
      <c r="V56" s="2119">
        <f>AVERAGE('2024旬別'!V56,'2023旬別'!U56,'2022旬別'!U56,'2021旬別'!U56,'2020旬別'!U56)</f>
        <v>396.8</v>
      </c>
      <c r="W56" s="2117">
        <f>AVERAGE('2024旬別'!W56,'2023旬別'!V56,'2022旬別'!V56,'2021旬別'!V56,'2020旬別'!V56)</f>
        <v>378.2</v>
      </c>
      <c r="X56" s="2123">
        <f>AVERAGE('2024旬別'!X56,'2023旬別'!W56,'2022旬別'!W56,'2021旬別'!W56,'2020旬別'!W56)</f>
        <v>420.6</v>
      </c>
      <c r="Y56" s="2119">
        <f>AVERAGE('2024旬別'!Y56,'2023旬別'!X56,'2022旬別'!X56,'2021旬別'!X56,'2020旬別'!X56)</f>
        <v>451.2</v>
      </c>
      <c r="Z56" s="2122">
        <f>AVERAGE('2024旬別'!Z56,'2023旬別'!Y56,'2022旬別'!Y56,'2021旬別'!Y56,'2020旬別'!Y56)</f>
        <v>486.6</v>
      </c>
      <c r="AA56" s="2118">
        <f>AVERAGE('2024旬別'!AA56,'2023旬別'!Z56,'2022旬別'!Z56,'2021旬別'!Z56,'2020旬別'!Z56)</f>
        <v>523.6</v>
      </c>
      <c r="AB56" s="2119">
        <f>AVERAGE('2024旬別'!AB56,'2023旬別'!AA56,'2022旬別'!AA56,'2021旬別'!AA56,'2020旬別'!AA56)</f>
        <v>570.4</v>
      </c>
      <c r="AC56" s="2122">
        <f>AVERAGE('2024旬別'!AC56,'2023旬別'!AB56,'2022旬別'!AB56,'2021旬別'!AB56,'2020旬別'!AB56)</f>
        <v>626.4</v>
      </c>
      <c r="AD56" s="2118">
        <f>AVERAGE('2024旬別'!AD56,'2023旬別'!AC56,'2022旬別'!AC56,'2021旬別'!AC56,'2020旬別'!AC56)</f>
        <v>589.79999999999995</v>
      </c>
      <c r="AE56" s="2121">
        <f>AVERAGE('2024旬別'!AE56,'2023旬別'!AD56,'2022旬別'!AD56,'2021旬別'!AD56,'2020旬別'!AD56)</f>
        <v>528</v>
      </c>
      <c r="AF56" s="2122">
        <f>AVERAGE('2024旬別'!AF56,'2023旬別'!AE56,'2022旬別'!AE56,'2021旬別'!AE56,'2020旬別'!AE56)</f>
        <v>492.4</v>
      </c>
      <c r="AG56" s="2118">
        <f>AVERAGE('2024旬別'!AG56,'2023旬別'!AF56,'2022旬別'!AF56,'2021旬別'!AF56,'2020旬別'!AF56)</f>
        <v>467.6</v>
      </c>
      <c r="AH56" s="2121">
        <f>AVERAGE('2024旬別'!AH56,'2023旬別'!AG56,'2022旬別'!AG56,'2021旬別'!AG56,'2020旬別'!AG56)</f>
        <v>415</v>
      </c>
      <c r="AI56" s="2117">
        <f>AVERAGE('2024旬別'!AI56,'2023旬別'!AH56,'2022旬別'!AH56,'2021旬別'!AH56,'2020旬別'!AH56)</f>
        <v>371.6</v>
      </c>
      <c r="AJ56" s="2118">
        <f>AVERAGE('2024旬別'!AJ56,'2023旬別'!AI56,'2022旬別'!AI56,'2021旬別'!AI56,'2020旬別'!AI56)</f>
        <v>324</v>
      </c>
      <c r="AK56" s="2121">
        <f>AVERAGE('2024旬別'!AK56,'2023旬別'!AJ56,'2022旬別'!AJ56,'2021旬別'!AJ56,'2020旬別'!AJ56)</f>
        <v>330</v>
      </c>
      <c r="AL56" s="2117">
        <f>AVERAGE('2024旬別'!AL56,'2023旬別'!AK56,'2022旬別'!AK56,'2021旬別'!AK56,'2020旬別'!AK56)</f>
        <v>351.6</v>
      </c>
      <c r="AM56" s="2125">
        <f>AVERAGE('2024旬別'!AM56,'2023旬別'!AL56,'2022旬別'!AL56,'2021旬別'!AL56,'2020旬別'!AL56)</f>
        <v>458.2</v>
      </c>
    </row>
    <row r="57" spans="2:39" ht="14.25" customHeight="1" x14ac:dyDescent="0.15">
      <c r="B57" s="182" t="s">
        <v>33</v>
      </c>
      <c r="C57" s="1997" t="s">
        <v>93</v>
      </c>
      <c r="D57" s="2093">
        <f>AVERAGE('2024旬別'!D57,'2023旬別'!C57,'2022旬別'!C57,'2021旬別'!C57,'2020旬別'!C57)</f>
        <v>1353</v>
      </c>
      <c r="E57" s="2094">
        <f>AVERAGE('2024旬別'!E57,'2023旬別'!D57,'2022旬別'!D57,'2021旬別'!D57,'2020旬別'!D57)</f>
        <v>1517</v>
      </c>
      <c r="F57" s="2095">
        <f>AVERAGE('2024旬別'!F57,'2023旬別'!E57,'2022旬別'!E57,'2021旬別'!E57,'2020旬別'!E57)</f>
        <v>1469</v>
      </c>
      <c r="G57" s="2098">
        <f>AVERAGE('2024旬別'!G57,'2023旬別'!F57,'2022旬別'!F57,'2021旬別'!F57,'2020旬別'!F57)</f>
        <v>1492.2</v>
      </c>
      <c r="H57" s="2201">
        <f>AVERAGE('2024旬別'!H57,'2023旬別'!G57,'2022旬別'!G57,'2021旬別'!G57,'2020旬別'!G57)</f>
        <v>1506.6</v>
      </c>
      <c r="I57" s="2134">
        <f>AVERAGE('2024旬別'!I57,'2023旬別'!H57,'2022旬別'!H57,'2021旬別'!H57,'2020旬別'!H57)</f>
        <v>1358.4</v>
      </c>
      <c r="J57" s="2098">
        <f>AVERAGE('2024旬別'!J57,'2023旬別'!I57,'2022旬別'!I57,'2021旬別'!I57,'2020旬別'!I57)</f>
        <v>1753.8</v>
      </c>
      <c r="K57" s="2094">
        <f>AVERAGE('2024旬別'!K57,'2023旬別'!J57,'2022旬別'!J57,'2021旬別'!J57,'2020旬別'!J57)</f>
        <v>1852.2</v>
      </c>
      <c r="L57" s="2095">
        <f>AVERAGE('2024旬別'!L57,'2023旬別'!K57,'2022旬別'!K57,'2021旬別'!K57,'2020旬別'!K57)</f>
        <v>2229.4</v>
      </c>
      <c r="M57" s="2098">
        <f>AVERAGE('2024旬別'!M57,'2023旬別'!L57,'2022旬別'!L57,'2021旬別'!L57,'2020旬別'!L57)</f>
        <v>1995.2</v>
      </c>
      <c r="N57" s="2094">
        <f>AVERAGE('2024旬別'!N57,'2023旬別'!M57,'2022旬別'!M57,'2021旬別'!M57,'2020旬別'!M57)</f>
        <v>2372.4</v>
      </c>
      <c r="O57" s="2095">
        <f>AVERAGE('2024旬別'!O57,'2023旬別'!N57,'2022旬別'!N57,'2021旬別'!N57,'2020旬別'!N57)</f>
        <v>2345.6</v>
      </c>
      <c r="P57" s="2098">
        <f>AVERAGE('2024旬別'!P57,'2023旬別'!O57,'2022旬別'!O57,'2021旬別'!O57,'2020旬別'!O57)</f>
        <v>2547.6</v>
      </c>
      <c r="Q57" s="2094">
        <f>AVERAGE('2024旬別'!Q57,'2023旬別'!P57,'2022旬別'!P57,'2021旬別'!P57,'2020旬別'!P57)</f>
        <v>2580</v>
      </c>
      <c r="R57" s="2100">
        <f>AVERAGE('2024旬別'!R57,'2023旬別'!Q57,'2022旬別'!Q57,'2021旬別'!Q57,'2020旬別'!Q57)</f>
        <v>2649</v>
      </c>
      <c r="S57" s="2098">
        <f>AVERAGE('2024旬別'!S57,'2023旬別'!R57,'2022旬別'!R57,'2021旬別'!R57,'2020旬別'!R57)</f>
        <v>2528</v>
      </c>
      <c r="T57" s="2094">
        <f>AVERAGE('2024旬別'!T57,'2023旬別'!S57,'2022旬別'!S57,'2021旬別'!S57,'2020旬別'!S57)</f>
        <v>2342.1999999999998</v>
      </c>
      <c r="U57" s="2095">
        <f>AVERAGE('2024旬別'!U57,'2023旬別'!T57,'2022旬別'!T57,'2021旬別'!T57,'2020旬別'!T57)</f>
        <v>2206.8000000000002</v>
      </c>
      <c r="V57" s="2096">
        <f>AVERAGE('2024旬別'!V57,'2023旬別'!U57,'2022旬別'!U57,'2021旬別'!U57,'2020旬別'!U57)</f>
        <v>2051.6</v>
      </c>
      <c r="W57" s="2094">
        <f>AVERAGE('2024旬別'!W57,'2023旬別'!V57,'2022旬別'!V57,'2021旬別'!V57,'2020旬別'!V57)</f>
        <v>2230.4</v>
      </c>
      <c r="X57" s="2102">
        <f>AVERAGE('2024旬別'!X57,'2023旬別'!W57,'2022旬別'!W57,'2021旬別'!W57,'2020旬別'!W57)</f>
        <v>2682.4</v>
      </c>
      <c r="Y57" s="2096">
        <f>AVERAGE('2024旬別'!Y57,'2023旬別'!X57,'2022旬別'!X57,'2021旬別'!X57,'2020旬別'!X57)</f>
        <v>2665.6</v>
      </c>
      <c r="Z57" s="2099">
        <f>AVERAGE('2024旬別'!Z57,'2023旬別'!Y57,'2022旬別'!Y57,'2021旬別'!Y57,'2020旬別'!Y57)</f>
        <v>2432</v>
      </c>
      <c r="AA57" s="2095">
        <f>AVERAGE('2024旬別'!AA57,'2023旬別'!Z57,'2022旬別'!Z57,'2021旬別'!Z57,'2020旬別'!Z57)</f>
        <v>2894.4</v>
      </c>
      <c r="AB57" s="2096">
        <f>AVERAGE('2024旬別'!AB57,'2023旬別'!AA57,'2022旬別'!AA57,'2021旬別'!AA57,'2020旬別'!AA57)</f>
        <v>2414.4</v>
      </c>
      <c r="AC57" s="2099">
        <f>AVERAGE('2024旬別'!AC57,'2023旬別'!AB57,'2022旬別'!AB57,'2021旬別'!AB57,'2020旬別'!AB57)</f>
        <v>2406.1999999999998</v>
      </c>
      <c r="AD57" s="2095">
        <f>AVERAGE('2024旬別'!AD57,'2023旬別'!AC57,'2022旬別'!AC57,'2021旬別'!AC57,'2020旬別'!AC57)</f>
        <v>2172.6</v>
      </c>
      <c r="AE57" s="2098">
        <f>AVERAGE('2024旬別'!AE57,'2023旬別'!AD57,'2022旬別'!AD57,'2021旬別'!AD57,'2020旬別'!AD57)</f>
        <v>1900</v>
      </c>
      <c r="AF57" s="2099">
        <f>AVERAGE('2024旬別'!AF57,'2023旬別'!AE57,'2022旬別'!AE57,'2021旬別'!AE57,'2020旬別'!AE57)</f>
        <v>1648.4</v>
      </c>
      <c r="AG57" s="2095">
        <f>AVERAGE('2024旬別'!AG57,'2023旬別'!AF57,'2022旬別'!AF57,'2021旬別'!AF57,'2020旬別'!AF57)</f>
        <v>1619.2</v>
      </c>
      <c r="AH57" s="2098">
        <f>AVERAGE('2024旬別'!AH57,'2023旬別'!AG57,'2022旬別'!AG57,'2021旬別'!AG57,'2020旬別'!AG57)</f>
        <v>1604.4</v>
      </c>
      <c r="AI57" s="2094">
        <f>AVERAGE('2024旬別'!AI57,'2023旬別'!AH57,'2022旬別'!AH57,'2021旬別'!AH57,'2020旬別'!AH57)</f>
        <v>1513.8</v>
      </c>
      <c r="AJ57" s="2095">
        <f>AVERAGE('2024旬別'!AJ57,'2023旬別'!AI57,'2022旬別'!AI57,'2021旬別'!AI57,'2020旬別'!AI57)</f>
        <v>1502.6</v>
      </c>
      <c r="AK57" s="2098">
        <f>AVERAGE('2024旬別'!AK57,'2023旬別'!AJ57,'2022旬別'!AJ57,'2021旬別'!AJ57,'2020旬別'!AJ57)</f>
        <v>1421.4</v>
      </c>
      <c r="AL57" s="2094">
        <f>AVERAGE('2024旬別'!AL57,'2023旬別'!AK57,'2022旬別'!AK57,'2021旬別'!AK57,'2020旬別'!AK57)</f>
        <v>1399.4</v>
      </c>
      <c r="AM57" s="2103">
        <f>AVERAGE('2024旬別'!AM57,'2023旬別'!AL57,'2022旬別'!AL57,'2021旬別'!AL57,'2020旬別'!AL57)</f>
        <v>1297.2</v>
      </c>
    </row>
    <row r="58" spans="2:39" ht="14.25" customHeight="1" x14ac:dyDescent="0.15">
      <c r="B58" s="184" t="s">
        <v>221</v>
      </c>
      <c r="C58" s="1998" t="s">
        <v>94</v>
      </c>
      <c r="D58" s="2104">
        <f>AVERAGE('2024旬別'!D58,'2023旬別'!C58,'2022旬別'!C58,'2021旬別'!C58,'2020旬別'!C58)</f>
        <v>619365.4</v>
      </c>
      <c r="E58" s="2105">
        <f>AVERAGE('2024旬別'!E58,'2023旬別'!D58,'2022旬別'!D58,'2021旬別'!D58,'2020旬別'!D58)</f>
        <v>640521.4</v>
      </c>
      <c r="F58" s="2106">
        <f>AVERAGE('2024旬別'!F58,'2023旬別'!E58,'2022旬別'!E58,'2021旬別'!E58,'2020旬別'!E58)</f>
        <v>763214.4</v>
      </c>
      <c r="G58" s="2109">
        <f>AVERAGE('2024旬別'!G58,'2023旬別'!F58,'2022旬別'!F58,'2021旬別'!F58,'2020旬別'!F58)</f>
        <v>755076.6</v>
      </c>
      <c r="H58" s="2220">
        <f>AVERAGE('2024旬別'!H58,'2023旬別'!G58,'2022旬別'!G58,'2021旬別'!G58,'2020旬別'!G58)</f>
        <v>629862.19999999995</v>
      </c>
      <c r="I58" s="2129">
        <f>AVERAGE('2024旬別'!I58,'2023旬別'!H58,'2022旬別'!H58,'2021旬別'!H58,'2020旬別'!H58)</f>
        <v>536769.80000000005</v>
      </c>
      <c r="J58" s="2109">
        <f>AVERAGE('2024旬別'!J58,'2023旬別'!I58,'2022旬別'!I58,'2021旬別'!I58,'2020旬別'!I58)</f>
        <v>683732</v>
      </c>
      <c r="K58" s="2105">
        <f>AVERAGE('2024旬別'!K58,'2023旬別'!J58,'2022旬別'!J58,'2021旬別'!J58,'2020旬別'!J58)</f>
        <v>632452</v>
      </c>
      <c r="L58" s="2106">
        <f>AVERAGE('2024旬別'!L58,'2023旬別'!K58,'2022旬別'!K58,'2021旬別'!K58,'2020旬別'!K58)</f>
        <v>704983.6</v>
      </c>
      <c r="M58" s="2109">
        <f>AVERAGE('2024旬別'!M58,'2023旬別'!L58,'2022旬別'!L58,'2021旬別'!L58,'2020旬別'!L58)</f>
        <v>641827.19999999995</v>
      </c>
      <c r="N58" s="2105">
        <f>AVERAGE('2024旬別'!N58,'2023旬別'!M58,'2022旬別'!M58,'2021旬別'!M58,'2020旬別'!M58)</f>
        <v>730053</v>
      </c>
      <c r="O58" s="2106">
        <f>AVERAGE('2024旬別'!O58,'2023旬別'!N58,'2022旬別'!N58,'2021旬別'!N58,'2020旬別'!N58)</f>
        <v>660547.19999999995</v>
      </c>
      <c r="P58" s="2109">
        <f>AVERAGE('2024旬別'!P58,'2023旬別'!O58,'2022旬別'!O58,'2021旬別'!O58,'2020旬別'!O58)</f>
        <v>647721.19999999995</v>
      </c>
      <c r="Q58" s="2105">
        <f>AVERAGE('2024旬別'!Q58,'2023旬別'!P58,'2022旬別'!P58,'2021旬別'!P58,'2020旬別'!P58)</f>
        <v>638243.19999999995</v>
      </c>
      <c r="R58" s="2112">
        <f>AVERAGE('2024旬別'!R58,'2023旬別'!Q58,'2022旬別'!Q58,'2021旬別'!Q58,'2020旬別'!Q58)</f>
        <v>748147.8</v>
      </c>
      <c r="S58" s="2109">
        <f>AVERAGE('2024旬別'!S58,'2023旬別'!R58,'2022旬別'!R58,'2021旬別'!R58,'2020旬別'!R58)</f>
        <v>658417</v>
      </c>
      <c r="T58" s="2105">
        <f>AVERAGE('2024旬別'!T58,'2023旬別'!S58,'2022旬別'!S58,'2021旬別'!S58,'2020旬別'!S58)</f>
        <v>582194.19999999995</v>
      </c>
      <c r="U58" s="2106">
        <f>AVERAGE('2024旬別'!U58,'2023旬別'!T58,'2022旬別'!T58,'2021旬別'!T58,'2020旬別'!T58)</f>
        <v>577161.80000000005</v>
      </c>
      <c r="V58" s="2107">
        <f>AVERAGE('2024旬別'!V58,'2023旬別'!U58,'2022旬別'!U58,'2021旬別'!U58,'2020旬別'!U58)</f>
        <v>576074.80000000005</v>
      </c>
      <c r="W58" s="2105">
        <f>AVERAGE('2024旬別'!W58,'2023旬別'!V58,'2022旬別'!V58,'2021旬別'!V58,'2020旬別'!V58)</f>
        <v>704771.6</v>
      </c>
      <c r="X58" s="2114">
        <f>AVERAGE('2024旬別'!X58,'2023旬別'!W58,'2022旬別'!W58,'2021旬別'!W58,'2020旬別'!W58)</f>
        <v>823638.4</v>
      </c>
      <c r="Y58" s="2107">
        <f>AVERAGE('2024旬別'!Y58,'2023旬別'!X58,'2022旬別'!X58,'2021旬別'!X58,'2020旬別'!X58)</f>
        <v>741617.2</v>
      </c>
      <c r="Z58" s="2110">
        <f>AVERAGE('2024旬別'!Z58,'2023旬別'!Y58,'2022旬別'!Y58,'2021旬別'!Y58,'2020旬別'!Y58)</f>
        <v>808242.2</v>
      </c>
      <c r="AA58" s="2106">
        <f>AVERAGE('2024旬別'!AA58,'2023旬別'!Z58,'2022旬別'!Z58,'2021旬別'!Z58,'2020旬別'!Z58)</f>
        <v>1113639.6000000001</v>
      </c>
      <c r="AB58" s="2107">
        <f>AVERAGE('2024旬別'!AB58,'2023旬別'!AA58,'2022旬別'!AA58,'2021旬別'!AA58,'2020旬別'!AA58)</f>
        <v>876937.6</v>
      </c>
      <c r="AC58" s="2110">
        <f>AVERAGE('2024旬別'!AC58,'2023旬別'!AB58,'2022旬別'!AB58,'2021旬別'!AB58,'2020旬別'!AB58)</f>
        <v>850935.6</v>
      </c>
      <c r="AD58" s="2106">
        <f>AVERAGE('2024旬別'!AD58,'2023旬別'!AC58,'2022旬別'!AC58,'2021旬別'!AC58,'2020旬別'!AC58)</f>
        <v>739587.4</v>
      </c>
      <c r="AE58" s="2109">
        <f>AVERAGE('2024旬別'!AE58,'2023旬別'!AD58,'2022旬別'!AD58,'2021旬別'!AD58,'2020旬別'!AD58)</f>
        <v>690301.2</v>
      </c>
      <c r="AF58" s="2110">
        <f>AVERAGE('2024旬別'!AF58,'2023旬別'!AE58,'2022旬別'!AE58,'2021旬別'!AE58,'2020旬別'!AE58)</f>
        <v>647156.6</v>
      </c>
      <c r="AG58" s="2106">
        <f>AVERAGE('2024旬別'!AG58,'2023旬別'!AF58,'2022旬別'!AF58,'2021旬別'!AF58,'2020旬別'!AF58)</f>
        <v>694576.6</v>
      </c>
      <c r="AH58" s="2109">
        <f>AVERAGE('2024旬別'!AH58,'2023旬別'!AG58,'2022旬別'!AG58,'2021旬別'!AG58,'2020旬別'!AG58)</f>
        <v>632905.80000000005</v>
      </c>
      <c r="AI58" s="2105">
        <f>AVERAGE('2024旬別'!AI58,'2023旬別'!AH58,'2022旬別'!AH58,'2021旬別'!AH58,'2020旬別'!AH58)</f>
        <v>573137.19999999995</v>
      </c>
      <c r="AJ58" s="2106">
        <f>AVERAGE('2024旬別'!AJ58,'2023旬別'!AI58,'2022旬別'!AI58,'2021旬別'!AI58,'2020旬別'!AI58)</f>
        <v>525836.4</v>
      </c>
      <c r="AK58" s="2109">
        <f>AVERAGE('2024旬別'!AK58,'2023旬別'!AJ58,'2022旬別'!AJ58,'2021旬別'!AJ58,'2020旬別'!AJ58)</f>
        <v>522008.4</v>
      </c>
      <c r="AL58" s="2105">
        <f>AVERAGE('2024旬別'!AL58,'2023旬別'!AK58,'2022旬別'!AK58,'2021旬別'!AK58,'2020旬別'!AK58)</f>
        <v>564935.4</v>
      </c>
      <c r="AM58" s="2115">
        <f>AVERAGE('2024旬別'!AM58,'2023旬別'!AL58,'2022旬別'!AL58,'2021旬別'!AL58,'2020旬別'!AL58)</f>
        <v>672992.2</v>
      </c>
    </row>
    <row r="59" spans="2:39" ht="14.25" customHeight="1" x14ac:dyDescent="0.15">
      <c r="B59" s="186" t="s">
        <v>221</v>
      </c>
      <c r="C59" s="2000" t="s">
        <v>96</v>
      </c>
      <c r="D59" s="2116">
        <f>AVERAGE('2024旬別'!D59,'2023旬別'!C59,'2022旬別'!C59,'2021旬別'!C59,'2020旬別'!C59)</f>
        <v>458.4</v>
      </c>
      <c r="E59" s="2117">
        <f>AVERAGE('2024旬別'!E59,'2023旬別'!D59,'2022旬別'!D59,'2021旬別'!D59,'2020旬別'!D59)</f>
        <v>425.2</v>
      </c>
      <c r="F59" s="2118">
        <f>AVERAGE('2024旬別'!F59,'2023旬別'!E59,'2022旬別'!E59,'2021旬別'!E59,'2020旬別'!E59)</f>
        <v>530</v>
      </c>
      <c r="G59" s="2121">
        <f>AVERAGE('2024旬別'!G59,'2023旬別'!F59,'2022旬別'!F59,'2021旬別'!F59,'2020旬別'!F59)</f>
        <v>508</v>
      </c>
      <c r="H59" s="2145">
        <f>AVERAGE('2024旬別'!H59,'2023旬別'!G59,'2022旬別'!G59,'2021旬別'!G59,'2020旬別'!G59)</f>
        <v>421.2</v>
      </c>
      <c r="I59" s="2120">
        <f>AVERAGE('2024旬別'!I59,'2023旬別'!H59,'2022旬別'!H59,'2021旬別'!H59,'2020旬別'!H59)</f>
        <v>397</v>
      </c>
      <c r="J59" s="2121">
        <f>AVERAGE('2024旬別'!J59,'2023旬別'!I59,'2022旬別'!I59,'2021旬別'!I59,'2020旬別'!I59)</f>
        <v>403.8</v>
      </c>
      <c r="K59" s="2117">
        <f>AVERAGE('2024旬別'!K59,'2023旬別'!J59,'2022旬別'!J59,'2021旬別'!J59,'2020旬別'!J59)</f>
        <v>345.4</v>
      </c>
      <c r="L59" s="2118">
        <f>AVERAGE('2024旬別'!L59,'2023旬別'!K59,'2022旬別'!K59,'2021旬別'!K59,'2020旬別'!K59)</f>
        <v>317.8</v>
      </c>
      <c r="M59" s="2121">
        <f>AVERAGE('2024旬別'!M59,'2023旬別'!L59,'2022旬別'!L59,'2021旬別'!L59,'2020旬別'!L59)</f>
        <v>324</v>
      </c>
      <c r="N59" s="2117">
        <f>AVERAGE('2024旬別'!N59,'2023旬別'!M59,'2022旬別'!M59,'2021旬別'!M59,'2020旬別'!M59)</f>
        <v>308.8</v>
      </c>
      <c r="O59" s="2118">
        <f>AVERAGE('2024旬別'!O59,'2023旬別'!N59,'2022旬別'!N59,'2021旬別'!N59,'2020旬別'!N59)</f>
        <v>284</v>
      </c>
      <c r="P59" s="2121">
        <f>AVERAGE('2024旬別'!P59,'2023旬別'!O59,'2022旬別'!O59,'2021旬別'!O59,'2020旬別'!O59)</f>
        <v>258</v>
      </c>
      <c r="Q59" s="2117">
        <f>AVERAGE('2024旬別'!Q59,'2023旬別'!P59,'2022旬別'!P59,'2021旬別'!P59,'2020旬別'!P59)</f>
        <v>249.4</v>
      </c>
      <c r="R59" s="2123">
        <f>AVERAGE('2024旬別'!R59,'2023旬別'!Q59,'2022旬別'!Q59,'2021旬別'!Q59,'2020旬別'!Q59)</f>
        <v>284</v>
      </c>
      <c r="S59" s="2121">
        <f>AVERAGE('2024旬別'!S59,'2023旬別'!R59,'2022旬別'!R59,'2021旬別'!R59,'2020旬別'!R59)</f>
        <v>258.8</v>
      </c>
      <c r="T59" s="2117">
        <f>AVERAGE('2024旬別'!T59,'2023旬別'!S59,'2022旬別'!S59,'2021旬別'!S59,'2020旬別'!S59)</f>
        <v>250.2</v>
      </c>
      <c r="U59" s="2118">
        <f>AVERAGE('2024旬別'!U59,'2023旬別'!T59,'2022旬別'!T59,'2021旬別'!T59,'2020旬別'!T59)</f>
        <v>262.60000000000002</v>
      </c>
      <c r="V59" s="2119">
        <f>AVERAGE('2024旬別'!V59,'2023旬別'!U59,'2022旬別'!U59,'2021旬別'!U59,'2020旬別'!U59)</f>
        <v>282</v>
      </c>
      <c r="W59" s="2117">
        <f>AVERAGE('2024旬別'!W59,'2023旬別'!V59,'2022旬別'!V59,'2021旬別'!V59,'2020旬別'!V59)</f>
        <v>320.8</v>
      </c>
      <c r="X59" s="2123">
        <f>AVERAGE('2024旬別'!X59,'2023旬別'!W59,'2022旬別'!W59,'2021旬別'!W59,'2020旬別'!W59)</f>
        <v>314.8</v>
      </c>
      <c r="Y59" s="2119">
        <f>AVERAGE('2024旬別'!Y59,'2023旬別'!X59,'2022旬別'!X59,'2021旬別'!X59,'2020旬別'!X59)</f>
        <v>293.60000000000002</v>
      </c>
      <c r="Z59" s="2122">
        <f>AVERAGE('2024旬別'!Z59,'2023旬別'!Y59,'2022旬別'!Y59,'2021旬別'!Y59,'2020旬別'!Y59)</f>
        <v>331.2</v>
      </c>
      <c r="AA59" s="2118">
        <f>AVERAGE('2024旬別'!AA59,'2023旬別'!Z59,'2022旬別'!Z59,'2021旬別'!Z59,'2020旬別'!Z59)</f>
        <v>383.2</v>
      </c>
      <c r="AB59" s="2119">
        <f>AVERAGE('2024旬別'!AB59,'2023旬別'!AA59,'2022旬別'!AA59,'2021旬別'!AA59,'2020旬別'!AA59)</f>
        <v>370.2</v>
      </c>
      <c r="AC59" s="2122">
        <f>AVERAGE('2024旬別'!AC59,'2023旬別'!AB59,'2022旬別'!AB59,'2021旬別'!AB59,'2020旬別'!AB59)</f>
        <v>358.8</v>
      </c>
      <c r="AD59" s="2118">
        <f>AVERAGE('2024旬別'!AD59,'2023旬別'!AC59,'2022旬別'!AC59,'2021旬別'!AC59,'2020旬別'!AC59)</f>
        <v>348.2</v>
      </c>
      <c r="AE59" s="2121">
        <f>AVERAGE('2024旬別'!AE59,'2023旬別'!AD59,'2022旬別'!AD59,'2021旬別'!AD59,'2020旬別'!AD59)</f>
        <v>371</v>
      </c>
      <c r="AF59" s="2122">
        <f>AVERAGE('2024旬別'!AF59,'2023旬別'!AE59,'2022旬別'!AE59,'2021旬別'!AE59,'2020旬別'!AE59)</f>
        <v>405.8</v>
      </c>
      <c r="AG59" s="2118">
        <f>AVERAGE('2024旬別'!AG59,'2023旬別'!AF59,'2022旬別'!AF59,'2021旬別'!AF59,'2020旬別'!AF59)</f>
        <v>431</v>
      </c>
      <c r="AH59" s="2121">
        <f>AVERAGE('2024旬別'!AH59,'2023旬別'!AG59,'2022旬別'!AG59,'2021旬別'!AG59,'2020旬別'!AG59)</f>
        <v>426.8</v>
      </c>
      <c r="AI59" s="2117">
        <f>AVERAGE('2024旬別'!AI59,'2023旬別'!AH59,'2022旬別'!AH59,'2021旬別'!AH59,'2020旬別'!AH59)</f>
        <v>393.2</v>
      </c>
      <c r="AJ59" s="2118">
        <f>AVERAGE('2024旬別'!AJ59,'2023旬別'!AI59,'2022旬別'!AI59,'2021旬別'!AI59,'2020旬別'!AI59)</f>
        <v>360.2</v>
      </c>
      <c r="AK59" s="2121">
        <f>AVERAGE('2024旬別'!AK59,'2023旬別'!AJ59,'2022旬別'!AJ59,'2021旬別'!AJ59,'2020旬別'!AJ59)</f>
        <v>373</v>
      </c>
      <c r="AL59" s="2117">
        <f>AVERAGE('2024旬別'!AL59,'2023旬別'!AK59,'2022旬別'!AK59,'2021旬別'!AK59,'2020旬別'!AK59)</f>
        <v>412.6</v>
      </c>
      <c r="AM59" s="2125">
        <f>AVERAGE('2024旬別'!AM59,'2023旬別'!AL59,'2022旬別'!AL59,'2021旬別'!AL59,'2020旬別'!AL59)</f>
        <v>532</v>
      </c>
    </row>
    <row r="60" spans="2:39" ht="14.25" customHeight="1" x14ac:dyDescent="0.15">
      <c r="B60" s="182" t="s">
        <v>34</v>
      </c>
      <c r="C60" s="1997" t="s">
        <v>93</v>
      </c>
      <c r="D60" s="2093">
        <f>AVERAGE('2024旬別'!D60,'2023旬別'!C60,'2022旬別'!C60,'2021旬別'!C60,'2020旬別'!C60)</f>
        <v>478</v>
      </c>
      <c r="E60" s="2094">
        <f>AVERAGE('2024旬別'!E60,'2023旬別'!D60,'2022旬別'!D60,'2021旬別'!D60,'2020旬別'!D60)</f>
        <v>505.8</v>
      </c>
      <c r="F60" s="2095">
        <f>AVERAGE('2024旬別'!F60,'2023旬別'!E60,'2022旬別'!E60,'2021旬別'!E60,'2020旬別'!E60)</f>
        <v>485.4</v>
      </c>
      <c r="G60" s="2098">
        <f>AVERAGE('2024旬別'!G60,'2023旬別'!F60,'2022旬別'!F60,'2021旬別'!F60,'2020旬別'!F60)</f>
        <v>492</v>
      </c>
      <c r="H60" s="2201">
        <f>AVERAGE('2024旬別'!H60,'2023旬別'!G60,'2022旬別'!G60,'2021旬別'!G60,'2020旬別'!G60)</f>
        <v>511.8</v>
      </c>
      <c r="I60" s="2134">
        <f>AVERAGE('2024旬別'!I60,'2023旬別'!H60,'2022旬別'!H60,'2021旬別'!H60,'2020旬別'!H60)</f>
        <v>477.8</v>
      </c>
      <c r="J60" s="2098">
        <f>AVERAGE('2024旬別'!J60,'2023旬別'!I60,'2022旬別'!I60,'2021旬別'!I60,'2020旬別'!I60)</f>
        <v>618.79999999999995</v>
      </c>
      <c r="K60" s="2094">
        <f>AVERAGE('2024旬別'!K60,'2023旬別'!J60,'2022旬別'!J60,'2021旬別'!J60,'2020旬別'!J60)</f>
        <v>715.2</v>
      </c>
      <c r="L60" s="2095">
        <f>AVERAGE('2024旬別'!L60,'2023旬別'!K60,'2022旬別'!K60,'2021旬別'!K60,'2020旬別'!K60)</f>
        <v>838</v>
      </c>
      <c r="M60" s="2098">
        <f>AVERAGE('2024旬別'!M60,'2023旬別'!L60,'2022旬別'!L60,'2021旬別'!L60,'2020旬別'!L60)</f>
        <v>773</v>
      </c>
      <c r="N60" s="2094">
        <f>AVERAGE('2024旬別'!N60,'2023旬別'!M60,'2022旬別'!M60,'2021旬別'!M60,'2020旬別'!M60)</f>
        <v>806</v>
      </c>
      <c r="O60" s="2095">
        <f>AVERAGE('2024旬別'!O60,'2023旬別'!N60,'2022旬別'!N60,'2021旬別'!N60,'2020旬別'!N60)</f>
        <v>919</v>
      </c>
      <c r="P60" s="2098">
        <f>AVERAGE('2024旬別'!P60,'2023旬別'!O60,'2022旬別'!O60,'2021旬別'!O60,'2020旬別'!O60)</f>
        <v>936.6</v>
      </c>
      <c r="Q60" s="2094">
        <f>AVERAGE('2024旬別'!Q60,'2023旬別'!P60,'2022旬別'!P60,'2021旬別'!P60,'2020旬別'!P60)</f>
        <v>982.2</v>
      </c>
      <c r="R60" s="2100">
        <f>AVERAGE('2024旬別'!R60,'2023旬別'!Q60,'2022旬別'!Q60,'2021旬別'!Q60,'2020旬別'!Q60)</f>
        <v>1086.8</v>
      </c>
      <c r="S60" s="2098">
        <f>AVERAGE('2024旬別'!S60,'2023旬別'!R60,'2022旬別'!R60,'2021旬別'!R60,'2020旬別'!R60)</f>
        <v>1063.2</v>
      </c>
      <c r="T60" s="2094">
        <f>AVERAGE('2024旬別'!T60,'2023旬別'!S60,'2022旬別'!S60,'2021旬別'!S60,'2020旬別'!S60)</f>
        <v>943.8</v>
      </c>
      <c r="U60" s="2095">
        <f>AVERAGE('2024旬別'!U60,'2023旬別'!T60,'2022旬別'!T60,'2021旬別'!T60,'2020旬別'!T60)</f>
        <v>1038</v>
      </c>
      <c r="V60" s="2096">
        <f>AVERAGE('2024旬別'!V60,'2023旬別'!U60,'2022旬別'!U60,'2021旬別'!U60,'2020旬別'!U60)</f>
        <v>1067.8</v>
      </c>
      <c r="W60" s="2094">
        <f>AVERAGE('2024旬別'!W60,'2023旬別'!V60,'2022旬別'!V60,'2021旬別'!V60,'2020旬別'!V60)</f>
        <v>1036.8</v>
      </c>
      <c r="X60" s="2102">
        <f>AVERAGE('2024旬別'!X60,'2023旬別'!W60,'2022旬別'!W60,'2021旬別'!W60,'2020旬別'!W60)</f>
        <v>1179.2</v>
      </c>
      <c r="Y60" s="2096">
        <f>AVERAGE('2024旬別'!Y60,'2023旬別'!X60,'2022旬別'!X60,'2021旬別'!X60,'2020旬別'!X60)</f>
        <v>1083.8</v>
      </c>
      <c r="Z60" s="2099">
        <f>AVERAGE('2024旬別'!Z60,'2023旬別'!Y60,'2022旬別'!Y60,'2021旬別'!Y60,'2020旬別'!Y60)</f>
        <v>1143.2</v>
      </c>
      <c r="AA60" s="2095">
        <f>AVERAGE('2024旬別'!AA60,'2023旬別'!Z60,'2022旬別'!Z60,'2021旬別'!Z60,'2020旬別'!Z60)</f>
        <v>1411</v>
      </c>
      <c r="AB60" s="2096">
        <f>AVERAGE('2024旬別'!AB60,'2023旬別'!AA60,'2022旬別'!AA60,'2021旬別'!AA60,'2020旬別'!AA60)</f>
        <v>1069.5999999999999</v>
      </c>
      <c r="AC60" s="2099">
        <f>AVERAGE('2024旬別'!AC60,'2023旬別'!AB60,'2022旬別'!AB60,'2021旬別'!AB60,'2020旬別'!AB60)</f>
        <v>952.4</v>
      </c>
      <c r="AD60" s="2095">
        <f>AVERAGE('2024旬別'!AD60,'2023旬別'!AC60,'2022旬別'!AC60,'2021旬別'!AC60,'2020旬別'!AC60)</f>
        <v>898.8</v>
      </c>
      <c r="AE60" s="2098">
        <f>AVERAGE('2024旬別'!AE60,'2023旬別'!AD60,'2022旬別'!AD60,'2021旬別'!AD60,'2020旬別'!AD60)</f>
        <v>896</v>
      </c>
      <c r="AF60" s="2099">
        <f>AVERAGE('2024旬別'!AF60,'2023旬別'!AE60,'2022旬別'!AE60,'2021旬別'!AE60,'2020旬別'!AE60)</f>
        <v>910.8</v>
      </c>
      <c r="AG60" s="2095">
        <f>AVERAGE('2024旬別'!AG60,'2023旬別'!AF60,'2022旬別'!AF60,'2021旬別'!AF60,'2020旬別'!AF60)</f>
        <v>863.4</v>
      </c>
      <c r="AH60" s="2098">
        <f>AVERAGE('2024旬別'!AH60,'2023旬別'!AG60,'2022旬別'!AG60,'2021旬別'!AG60,'2020旬別'!AG60)</f>
        <v>684.4</v>
      </c>
      <c r="AI60" s="2094">
        <f>AVERAGE('2024旬別'!AI60,'2023旬別'!AH60,'2022旬別'!AH60,'2021旬別'!AH60,'2020旬別'!AH60)</f>
        <v>613.20000000000005</v>
      </c>
      <c r="AJ60" s="2095">
        <f>AVERAGE('2024旬別'!AJ60,'2023旬別'!AI60,'2022旬別'!AI60,'2021旬別'!AI60,'2020旬別'!AI60)</f>
        <v>506.4</v>
      </c>
      <c r="AK60" s="2098">
        <f>AVERAGE('2024旬別'!AK60,'2023旬別'!AJ60,'2022旬別'!AJ60,'2021旬別'!AJ60,'2020旬別'!AJ60)</f>
        <v>446.2</v>
      </c>
      <c r="AL60" s="2094">
        <f>AVERAGE('2024旬別'!AL60,'2023旬別'!AK60,'2022旬別'!AK60,'2021旬別'!AK60,'2020旬別'!AK60)</f>
        <v>409.2</v>
      </c>
      <c r="AM60" s="2103">
        <f>AVERAGE('2024旬別'!AM60,'2023旬別'!AL60,'2022旬別'!AL60,'2021旬別'!AL60,'2020旬別'!AL60)</f>
        <v>390</v>
      </c>
    </row>
    <row r="61" spans="2:39" ht="14.25" customHeight="1" x14ac:dyDescent="0.15">
      <c r="B61" s="184" t="s">
        <v>121</v>
      </c>
      <c r="C61" s="1998" t="s">
        <v>94</v>
      </c>
      <c r="D61" s="2104">
        <f>AVERAGE('2024旬別'!D61,'2023旬別'!C61,'2022旬別'!C61,'2021旬別'!C61,'2020旬別'!C61)</f>
        <v>185147.4</v>
      </c>
      <c r="E61" s="2105">
        <f>AVERAGE('2024旬別'!E61,'2023旬別'!D61,'2022旬別'!D61,'2021旬別'!D61,'2020旬別'!D61)</f>
        <v>223453.8</v>
      </c>
      <c r="F61" s="2106">
        <f>AVERAGE('2024旬別'!F61,'2023旬別'!E61,'2022旬別'!E61,'2021旬別'!E61,'2020旬別'!E61)</f>
        <v>250091.6</v>
      </c>
      <c r="G61" s="2109">
        <f>AVERAGE('2024旬別'!G61,'2023旬別'!F61,'2022旬別'!F61,'2021旬別'!F61,'2020旬別'!F61)</f>
        <v>253875.4</v>
      </c>
      <c r="H61" s="2220">
        <f>AVERAGE('2024旬別'!H61,'2023旬別'!G61,'2022旬別'!G61,'2021旬別'!G61,'2020旬別'!G61)</f>
        <v>244160.4</v>
      </c>
      <c r="I61" s="2129">
        <f>AVERAGE('2024旬別'!I61,'2023旬別'!H61,'2022旬別'!H61,'2021旬別'!H61,'2020旬別'!H61)</f>
        <v>222292.2</v>
      </c>
      <c r="J61" s="2109">
        <f>AVERAGE('2024旬別'!J61,'2023旬別'!I61,'2022旬別'!I61,'2021旬別'!I61,'2020旬別'!I61)</f>
        <v>273183.40000000002</v>
      </c>
      <c r="K61" s="2105">
        <f>AVERAGE('2024旬別'!K61,'2023旬別'!J61,'2022旬別'!J61,'2021旬別'!J61,'2020旬別'!J61)</f>
        <v>297276.79999999999</v>
      </c>
      <c r="L61" s="2106">
        <f>AVERAGE('2024旬別'!L61,'2023旬別'!K61,'2022旬別'!K61,'2021旬別'!K61,'2020旬別'!K61)</f>
        <v>338257.4</v>
      </c>
      <c r="M61" s="2109">
        <f>AVERAGE('2024旬別'!M61,'2023旬別'!L61,'2022旬別'!L61,'2021旬別'!L61,'2020旬別'!L61)</f>
        <v>322426.8</v>
      </c>
      <c r="N61" s="2105">
        <f>AVERAGE('2024旬別'!N61,'2023旬別'!M61,'2022旬別'!M61,'2021旬別'!M61,'2020旬別'!M61)</f>
        <v>344263</v>
      </c>
      <c r="O61" s="2106">
        <f>AVERAGE('2024旬別'!O61,'2023旬別'!N61,'2022旬別'!N61,'2021旬別'!N61,'2020旬別'!N61)</f>
        <v>377758.6</v>
      </c>
      <c r="P61" s="2109">
        <f>AVERAGE('2024旬別'!P61,'2023旬別'!O61,'2022旬別'!O61,'2021旬別'!O61,'2020旬別'!O61)</f>
        <v>385153.4</v>
      </c>
      <c r="Q61" s="2105">
        <f>AVERAGE('2024旬別'!Q61,'2023旬別'!P61,'2022旬別'!P61,'2021旬別'!P61,'2020旬別'!P61)</f>
        <v>383367.2</v>
      </c>
      <c r="R61" s="2112">
        <f>AVERAGE('2024旬別'!R61,'2023旬別'!Q61,'2022旬別'!Q61,'2021旬別'!Q61,'2020旬別'!Q61)</f>
        <v>427444.2</v>
      </c>
      <c r="S61" s="2109">
        <f>AVERAGE('2024旬別'!S61,'2023旬別'!R61,'2022旬別'!R61,'2021旬別'!R61,'2020旬別'!R61)</f>
        <v>411312.4</v>
      </c>
      <c r="T61" s="2105">
        <f>AVERAGE('2024旬別'!T61,'2023旬別'!S61,'2022旬別'!S61,'2021旬別'!S61,'2020旬別'!S61)</f>
        <v>367952.8</v>
      </c>
      <c r="U61" s="2106">
        <f>AVERAGE('2024旬別'!U61,'2023旬別'!T61,'2022旬別'!T61,'2021旬別'!T61,'2020旬別'!T61)</f>
        <v>383654.2</v>
      </c>
      <c r="V61" s="2107">
        <f>AVERAGE('2024旬別'!V61,'2023旬別'!U61,'2022旬別'!U61,'2021旬別'!U61,'2020旬別'!U61)</f>
        <v>380538</v>
      </c>
      <c r="W61" s="2105">
        <f>AVERAGE('2024旬別'!W61,'2023旬別'!V61,'2022旬別'!V61,'2021旬別'!V61,'2020旬別'!V61)</f>
        <v>389826.8</v>
      </c>
      <c r="X61" s="2114">
        <f>AVERAGE('2024旬別'!X61,'2023旬別'!W61,'2022旬別'!W61,'2021旬別'!W61,'2020旬別'!W61)</f>
        <v>440147</v>
      </c>
      <c r="Y61" s="2107">
        <f>AVERAGE('2024旬別'!Y61,'2023旬別'!X61,'2022旬別'!X61,'2021旬別'!X61,'2020旬別'!X61)</f>
        <v>367151</v>
      </c>
      <c r="Z61" s="2110">
        <f>AVERAGE('2024旬別'!Z61,'2023旬別'!Y61,'2022旬別'!Y61,'2021旬別'!Y61,'2020旬別'!Y61)</f>
        <v>415578.2</v>
      </c>
      <c r="AA61" s="2106">
        <f>AVERAGE('2024旬別'!AA61,'2023旬別'!Z61,'2022旬別'!Z61,'2021旬別'!Z61,'2020旬別'!Z61)</f>
        <v>469517.4</v>
      </c>
      <c r="AB61" s="2107">
        <f>AVERAGE('2024旬別'!AB61,'2023旬別'!AA61,'2022旬別'!AA61,'2021旬別'!AA61,'2020旬別'!AA61)</f>
        <v>352328.2</v>
      </c>
      <c r="AC61" s="2110">
        <f>AVERAGE('2024旬別'!AC61,'2023旬別'!AB61,'2022旬別'!AB61,'2021旬別'!AB61,'2020旬別'!AB61)</f>
        <v>370669.6</v>
      </c>
      <c r="AD61" s="2106">
        <f>AVERAGE('2024旬別'!AD61,'2023旬別'!AC61,'2022旬別'!AC61,'2021旬別'!AC61,'2020旬別'!AC61)</f>
        <v>356080.2</v>
      </c>
      <c r="AE61" s="2109">
        <f>AVERAGE('2024旬別'!AE61,'2023旬別'!AD61,'2022旬別'!AD61,'2021旬別'!AD61,'2020旬別'!AD61)</f>
        <v>276479.40000000002</v>
      </c>
      <c r="AF61" s="2110">
        <f>AVERAGE('2024旬別'!AF61,'2023旬別'!AE61,'2022旬別'!AE61,'2021旬別'!AE61,'2020旬別'!AE61)</f>
        <v>313491</v>
      </c>
      <c r="AG61" s="2106">
        <f>AVERAGE('2024旬別'!AG61,'2023旬別'!AF61,'2022旬別'!AF61,'2021旬別'!AF61,'2020旬別'!AF61)</f>
        <v>307822</v>
      </c>
      <c r="AH61" s="2109">
        <f>AVERAGE('2024旬別'!AH61,'2023旬別'!AG61,'2022旬別'!AG61,'2021旬別'!AG61,'2020旬別'!AG61)</f>
        <v>255321.60000000001</v>
      </c>
      <c r="AI61" s="2105">
        <f>AVERAGE('2024旬別'!AI61,'2023旬別'!AH61,'2022旬別'!AH61,'2021旬別'!AH61,'2020旬別'!AH61)</f>
        <v>240528.6</v>
      </c>
      <c r="AJ61" s="2106">
        <f>AVERAGE('2024旬別'!AJ61,'2023旬別'!AI61,'2022旬別'!AI61,'2021旬別'!AI61,'2020旬別'!AI61)</f>
        <v>220628.2</v>
      </c>
      <c r="AK61" s="2109">
        <f>AVERAGE('2024旬別'!AK61,'2023旬別'!AJ61,'2022旬別'!AJ61,'2021旬別'!AJ61,'2020旬別'!AJ61)</f>
        <v>209130.6</v>
      </c>
      <c r="AL61" s="2105">
        <f>AVERAGE('2024旬別'!AL61,'2023旬別'!AK61,'2022旬別'!AK61,'2021旬別'!AK61,'2020旬別'!AK61)</f>
        <v>200139</v>
      </c>
      <c r="AM61" s="2115">
        <f>AVERAGE('2024旬別'!AM61,'2023旬別'!AL61,'2022旬別'!AL61,'2021旬別'!AL61,'2020旬別'!AL61)</f>
        <v>189471.2</v>
      </c>
    </row>
    <row r="62" spans="2:39" ht="14.25" customHeight="1" x14ac:dyDescent="0.15">
      <c r="B62" s="186" t="s">
        <v>121</v>
      </c>
      <c r="C62" s="2000" t="s">
        <v>96</v>
      </c>
      <c r="D62" s="2116">
        <f>AVERAGE('2024旬別'!D62,'2023旬別'!C62,'2022旬別'!C62,'2021旬別'!C62,'2020旬別'!C62)</f>
        <v>386.2</v>
      </c>
      <c r="E62" s="2117">
        <f>AVERAGE('2024旬別'!E62,'2023旬別'!D62,'2022旬別'!D62,'2021旬別'!D62,'2020旬別'!D62)</f>
        <v>440.4</v>
      </c>
      <c r="F62" s="2118">
        <f>AVERAGE('2024旬別'!F62,'2023旬別'!E62,'2022旬別'!E62,'2021旬別'!E62,'2020旬別'!E62)</f>
        <v>579.20000000000005</v>
      </c>
      <c r="G62" s="2121">
        <f>AVERAGE('2024旬別'!G62,'2023旬別'!F62,'2022旬別'!F62,'2021旬別'!F62,'2020旬別'!F62)</f>
        <v>518</v>
      </c>
      <c r="H62" s="2145">
        <f>AVERAGE('2024旬別'!H62,'2023旬別'!G62,'2022旬別'!G62,'2021旬別'!G62,'2020旬別'!G62)</f>
        <v>478.2</v>
      </c>
      <c r="I62" s="2120">
        <f>AVERAGE('2024旬別'!I62,'2023旬別'!H62,'2022旬別'!H62,'2021旬別'!H62,'2020旬別'!H62)</f>
        <v>465.2</v>
      </c>
      <c r="J62" s="2121">
        <f>AVERAGE('2024旬別'!J62,'2023旬別'!I62,'2022旬別'!I62,'2021旬別'!I62,'2020旬別'!I62)</f>
        <v>442.6</v>
      </c>
      <c r="K62" s="2117">
        <f>AVERAGE('2024旬別'!K62,'2023旬別'!J62,'2022旬別'!J62,'2021旬別'!J62,'2020旬別'!J62)</f>
        <v>419.4</v>
      </c>
      <c r="L62" s="2118">
        <f>AVERAGE('2024旬別'!L62,'2023旬別'!K62,'2022旬別'!K62,'2021旬別'!K62,'2020旬別'!K62)</f>
        <v>406.2</v>
      </c>
      <c r="M62" s="2121">
        <f>AVERAGE('2024旬別'!M62,'2023旬別'!L62,'2022旬別'!L62,'2021旬別'!L62,'2020旬別'!L62)</f>
        <v>421.2</v>
      </c>
      <c r="N62" s="2117">
        <f>AVERAGE('2024旬別'!N62,'2023旬別'!M62,'2022旬別'!M62,'2021旬別'!M62,'2020旬別'!M62)</f>
        <v>433.8</v>
      </c>
      <c r="O62" s="2118">
        <f>AVERAGE('2024旬別'!O62,'2023旬別'!N62,'2022旬別'!N62,'2021旬別'!N62,'2020旬別'!N62)</f>
        <v>413.6</v>
      </c>
      <c r="P62" s="2121">
        <f>AVERAGE('2024旬別'!P62,'2023旬別'!O62,'2022旬別'!O62,'2021旬別'!O62,'2020旬別'!O62)</f>
        <v>411.4</v>
      </c>
      <c r="Q62" s="2117">
        <f>AVERAGE('2024旬別'!Q62,'2023旬別'!P62,'2022旬別'!P62,'2021旬別'!P62,'2020旬別'!P62)</f>
        <v>392</v>
      </c>
      <c r="R62" s="2123">
        <f>AVERAGE('2024旬別'!R62,'2023旬別'!Q62,'2022旬別'!Q62,'2021旬別'!Q62,'2020旬別'!Q62)</f>
        <v>394.8</v>
      </c>
      <c r="S62" s="2121">
        <f>AVERAGE('2024旬別'!S62,'2023旬別'!R62,'2022旬別'!R62,'2021旬別'!R62,'2020旬別'!R62)</f>
        <v>391.4</v>
      </c>
      <c r="T62" s="2117">
        <f>AVERAGE('2024旬別'!T62,'2023旬別'!S62,'2022旬別'!S62,'2021旬別'!S62,'2020旬別'!S62)</f>
        <v>388.4</v>
      </c>
      <c r="U62" s="2118">
        <f>AVERAGE('2024旬別'!U62,'2023旬別'!T62,'2022旬別'!T62,'2021旬別'!T62,'2020旬別'!T62)</f>
        <v>373.4</v>
      </c>
      <c r="V62" s="2119">
        <f>AVERAGE('2024旬別'!V62,'2023旬別'!U62,'2022旬別'!U62,'2021旬別'!U62,'2020旬別'!U62)</f>
        <v>357</v>
      </c>
      <c r="W62" s="2117">
        <f>AVERAGE('2024旬別'!W62,'2023旬別'!V62,'2022旬別'!V62,'2021旬別'!V62,'2020旬別'!V62)</f>
        <v>381.2</v>
      </c>
      <c r="X62" s="2123">
        <f>AVERAGE('2024旬別'!X62,'2023旬別'!W62,'2022旬別'!W62,'2021旬別'!W62,'2020旬別'!W62)</f>
        <v>384.6</v>
      </c>
      <c r="Y62" s="2119">
        <f>AVERAGE('2024旬別'!Y62,'2023旬別'!X62,'2022旬別'!X62,'2021旬別'!X62,'2020旬別'!X62)</f>
        <v>359.6</v>
      </c>
      <c r="Z62" s="2122">
        <f>AVERAGE('2024旬別'!Z62,'2023旬別'!Y62,'2022旬別'!Y62,'2021旬別'!Y62,'2020旬別'!Y62)</f>
        <v>357.4</v>
      </c>
      <c r="AA62" s="2118">
        <f>AVERAGE('2024旬別'!AA62,'2023旬別'!Z62,'2022旬別'!Z62,'2021旬別'!Z62,'2020旬別'!Z62)</f>
        <v>332.6</v>
      </c>
      <c r="AB62" s="2119">
        <f>AVERAGE('2024旬別'!AB62,'2023旬別'!AA62,'2022旬別'!AA62,'2021旬別'!AA62,'2020旬別'!AA62)</f>
        <v>337.4</v>
      </c>
      <c r="AC62" s="2122">
        <f>AVERAGE('2024旬別'!AC62,'2023旬別'!AB62,'2022旬別'!AB62,'2021旬別'!AB62,'2020旬別'!AB62)</f>
        <v>401.8</v>
      </c>
      <c r="AD62" s="2118">
        <f>AVERAGE('2024旬別'!AD62,'2023旬別'!AC62,'2022旬別'!AC62,'2021旬別'!AC62,'2020旬別'!AC62)</f>
        <v>400.6</v>
      </c>
      <c r="AE62" s="2121">
        <f>AVERAGE('2024旬別'!AE62,'2023旬別'!AD62,'2022旬別'!AD62,'2021旬別'!AD62,'2020旬別'!AD62)</f>
        <v>371.6</v>
      </c>
      <c r="AF62" s="2122">
        <f>AVERAGE('2024旬別'!AF62,'2023旬別'!AE62,'2022旬別'!AE62,'2021旬別'!AE62,'2020旬別'!AE62)</f>
        <v>350.8</v>
      </c>
      <c r="AG62" s="2118">
        <f>AVERAGE('2024旬別'!AG62,'2023旬別'!AF62,'2022旬別'!AF62,'2021旬別'!AF62,'2020旬別'!AF62)</f>
        <v>356.6</v>
      </c>
      <c r="AH62" s="2121">
        <f>AVERAGE('2024旬別'!AH62,'2023旬別'!AG62,'2022旬別'!AG62,'2021旬別'!AG62,'2020旬別'!AG62)</f>
        <v>376</v>
      </c>
      <c r="AI62" s="2117">
        <f>AVERAGE('2024旬別'!AI62,'2023旬別'!AH62,'2022旬別'!AH62,'2021旬別'!AH62,'2020旬別'!AH62)</f>
        <v>394.4</v>
      </c>
      <c r="AJ62" s="2118">
        <f>AVERAGE('2024旬別'!AJ62,'2023旬別'!AI62,'2022旬別'!AI62,'2021旬別'!AI62,'2020旬別'!AI62)</f>
        <v>438.6</v>
      </c>
      <c r="AK62" s="2121">
        <f>AVERAGE('2024旬別'!AK62,'2023旬別'!AJ62,'2022旬別'!AJ62,'2021旬別'!AJ62,'2020旬別'!AJ62)</f>
        <v>476.4</v>
      </c>
      <c r="AL62" s="2117">
        <f>AVERAGE('2024旬別'!AL62,'2023旬別'!AK62,'2022旬別'!AK62,'2021旬別'!AK62,'2020旬別'!AK62)</f>
        <v>502.4</v>
      </c>
      <c r="AM62" s="2125">
        <f>AVERAGE('2024旬別'!AM62,'2023旬別'!AL62,'2022旬別'!AL62,'2021旬別'!AL62,'2020旬別'!AL62)</f>
        <v>498</v>
      </c>
    </row>
    <row r="63" spans="2:39" ht="14.25" customHeight="1" x14ac:dyDescent="0.15">
      <c r="B63" s="182" t="s">
        <v>35</v>
      </c>
      <c r="C63" s="1997" t="s">
        <v>93</v>
      </c>
      <c r="D63" s="2093">
        <f>AVERAGE('2024旬別'!D63,'2023旬別'!C63,'2022旬別'!C63,'2021旬別'!C63,'2020旬別'!C63)</f>
        <v>169.4</v>
      </c>
      <c r="E63" s="2094">
        <f>AVERAGE('2024旬別'!E63,'2023旬別'!D63,'2022旬別'!D63,'2021旬別'!D63,'2020旬別'!D63)</f>
        <v>161.19999999999999</v>
      </c>
      <c r="F63" s="2095">
        <f>AVERAGE('2024旬別'!F63,'2023旬別'!E63,'2022旬別'!E63,'2021旬別'!E63,'2020旬別'!E63)</f>
        <v>160.19999999999999</v>
      </c>
      <c r="G63" s="2098">
        <f>AVERAGE('2024旬別'!G63,'2023旬別'!F63,'2022旬別'!F63,'2021旬別'!F63,'2020旬別'!F63)</f>
        <v>179.4</v>
      </c>
      <c r="H63" s="2201">
        <f>AVERAGE('2024旬別'!H63,'2023旬別'!G63,'2022旬別'!G63,'2021旬別'!G63,'2020旬別'!G63)</f>
        <v>199.2</v>
      </c>
      <c r="I63" s="2134">
        <f>AVERAGE('2024旬別'!I63,'2023旬別'!H63,'2022旬別'!H63,'2021旬別'!H63,'2020旬別'!H63)</f>
        <v>208.8</v>
      </c>
      <c r="J63" s="2098">
        <f>AVERAGE('2024旬別'!J63,'2023旬別'!I63,'2022旬別'!I63,'2021旬別'!I63,'2020旬別'!I63)</f>
        <v>269.8</v>
      </c>
      <c r="K63" s="2094">
        <f>AVERAGE('2024旬別'!K63,'2023旬別'!J63,'2022旬別'!J63,'2021旬別'!J63,'2020旬別'!J63)</f>
        <v>281.39999999999998</v>
      </c>
      <c r="L63" s="2095">
        <f>AVERAGE('2024旬別'!L63,'2023旬別'!K63,'2022旬別'!K63,'2021旬別'!K63,'2020旬別'!K63)</f>
        <v>301.8</v>
      </c>
      <c r="M63" s="2098">
        <f>AVERAGE('2024旬別'!M63,'2023旬別'!L63,'2022旬別'!L63,'2021旬別'!L63,'2020旬別'!L63)</f>
        <v>260.8</v>
      </c>
      <c r="N63" s="2094">
        <f>AVERAGE('2024旬別'!N63,'2023旬別'!M63,'2022旬別'!M63,'2021旬別'!M63,'2020旬別'!M63)</f>
        <v>282.60000000000002</v>
      </c>
      <c r="O63" s="2095">
        <f>AVERAGE('2024旬別'!O63,'2023旬別'!N63,'2022旬別'!N63,'2021旬別'!N63,'2020旬別'!N63)</f>
        <v>329</v>
      </c>
      <c r="P63" s="2098">
        <f>AVERAGE('2024旬別'!P63,'2023旬別'!O63,'2022旬別'!O63,'2021旬別'!O63,'2020旬別'!O63)</f>
        <v>335.4</v>
      </c>
      <c r="Q63" s="2094">
        <f>AVERAGE('2024旬別'!Q63,'2023旬別'!P63,'2022旬別'!P63,'2021旬別'!P63,'2020旬別'!P63)</f>
        <v>355</v>
      </c>
      <c r="R63" s="2100">
        <f>AVERAGE('2024旬別'!R63,'2023旬別'!Q63,'2022旬別'!Q63,'2021旬別'!Q63,'2020旬別'!Q63)</f>
        <v>394.8</v>
      </c>
      <c r="S63" s="2098">
        <f>AVERAGE('2024旬別'!S63,'2023旬別'!R63,'2022旬別'!R63,'2021旬別'!R63,'2020旬別'!R63)</f>
        <v>403.2</v>
      </c>
      <c r="T63" s="2094">
        <f>AVERAGE('2024旬別'!T63,'2023旬別'!S63,'2022旬別'!S63,'2021旬別'!S63,'2020旬別'!S63)</f>
        <v>437</v>
      </c>
      <c r="U63" s="2095">
        <f>AVERAGE('2024旬別'!U63,'2023旬別'!T63,'2022旬別'!T63,'2021旬別'!T63,'2020旬別'!T63)</f>
        <v>439.8</v>
      </c>
      <c r="V63" s="2096">
        <f>AVERAGE('2024旬別'!V63,'2023旬別'!U63,'2022旬別'!U63,'2021旬別'!U63,'2020旬別'!U63)</f>
        <v>384.4</v>
      </c>
      <c r="W63" s="2094">
        <f>AVERAGE('2024旬別'!W63,'2023旬別'!V63,'2022旬別'!V63,'2021旬別'!V63,'2020旬別'!V63)</f>
        <v>310</v>
      </c>
      <c r="X63" s="2102">
        <f>AVERAGE('2024旬別'!X63,'2023旬別'!W63,'2022旬別'!W63,'2021旬別'!W63,'2020旬別'!W63)</f>
        <v>478.6</v>
      </c>
      <c r="Y63" s="2096">
        <f>AVERAGE('2024旬別'!Y63,'2023旬別'!X63,'2022旬別'!X63,'2021旬別'!X63,'2020旬別'!X63)</f>
        <v>247.2</v>
      </c>
      <c r="Z63" s="2099">
        <f>AVERAGE('2024旬別'!Z63,'2023旬別'!Y63,'2022旬別'!Y63,'2021旬別'!Y63,'2020旬別'!Y63)</f>
        <v>221.4</v>
      </c>
      <c r="AA63" s="2095">
        <f>AVERAGE('2024旬別'!AA63,'2023旬別'!Z63,'2022旬別'!Z63,'2021旬別'!Z63,'2020旬別'!Z63)</f>
        <v>256.2</v>
      </c>
      <c r="AB63" s="2096">
        <f>AVERAGE('2024旬別'!AB63,'2023旬別'!AA63,'2022旬別'!AA63,'2021旬別'!AA63,'2020旬別'!AA63)</f>
        <v>192.2</v>
      </c>
      <c r="AC63" s="2099">
        <f>AVERAGE('2024旬別'!AC63,'2023旬別'!AB63,'2022旬別'!AB63,'2021旬別'!AB63,'2020旬別'!AB63)</f>
        <v>196.2</v>
      </c>
      <c r="AD63" s="2095">
        <f>AVERAGE('2024旬別'!AD63,'2023旬別'!AC63,'2022旬別'!AC63,'2021旬別'!AC63,'2020旬別'!AC63)</f>
        <v>167</v>
      </c>
      <c r="AE63" s="2098">
        <f>AVERAGE('2024旬別'!AE63,'2023旬別'!AD63,'2022旬別'!AD63,'2021旬別'!AD63,'2020旬別'!AD63)</f>
        <v>176</v>
      </c>
      <c r="AF63" s="2099">
        <f>AVERAGE('2024旬別'!AF63,'2023旬別'!AE63,'2022旬別'!AE63,'2021旬別'!AE63,'2020旬別'!AE63)</f>
        <v>173.8</v>
      </c>
      <c r="AG63" s="2095">
        <f>AVERAGE('2024旬別'!AG63,'2023旬別'!AF63,'2022旬別'!AF63,'2021旬別'!AF63,'2020旬別'!AF63)</f>
        <v>193.6</v>
      </c>
      <c r="AH63" s="2098">
        <f>AVERAGE('2024旬別'!AH63,'2023旬別'!AG63,'2022旬別'!AG63,'2021旬別'!AG63,'2020旬別'!AG63)</f>
        <v>170.2</v>
      </c>
      <c r="AI63" s="2094">
        <f>AVERAGE('2024旬別'!AI63,'2023旬別'!AH63,'2022旬別'!AH63,'2021旬別'!AH63,'2020旬別'!AH63)</f>
        <v>179.8</v>
      </c>
      <c r="AJ63" s="2095">
        <f>AVERAGE('2024旬別'!AJ63,'2023旬別'!AI63,'2022旬別'!AI63,'2021旬別'!AI63,'2020旬別'!AI63)</f>
        <v>185.8</v>
      </c>
      <c r="AK63" s="2098">
        <f>AVERAGE('2024旬別'!AK63,'2023旬別'!AJ63,'2022旬別'!AJ63,'2021旬別'!AJ63,'2020旬別'!AJ63)</f>
        <v>174.2</v>
      </c>
      <c r="AL63" s="2094">
        <f>AVERAGE('2024旬別'!AL63,'2023旬別'!AK63,'2022旬別'!AK63,'2021旬別'!AK63,'2020旬別'!AK63)</f>
        <v>172.8</v>
      </c>
      <c r="AM63" s="2103">
        <f>AVERAGE('2024旬別'!AM63,'2023旬別'!AL63,'2022旬別'!AL63,'2021旬別'!AL63,'2020旬別'!AL63)</f>
        <v>151.19999999999999</v>
      </c>
    </row>
    <row r="64" spans="2:39" ht="14.25" customHeight="1" x14ac:dyDescent="0.15">
      <c r="B64" s="184" t="s">
        <v>222</v>
      </c>
      <c r="C64" s="1998" t="s">
        <v>94</v>
      </c>
      <c r="D64" s="2104">
        <f>AVERAGE('2024旬別'!D64,'2023旬別'!C64,'2022旬別'!C64,'2021旬別'!C64,'2020旬別'!C64)</f>
        <v>67971.600000000006</v>
      </c>
      <c r="E64" s="2105">
        <f>AVERAGE('2024旬別'!E64,'2023旬別'!D64,'2022旬別'!D64,'2021旬別'!D64,'2020旬別'!D64)</f>
        <v>70610.600000000006</v>
      </c>
      <c r="F64" s="2106">
        <f>AVERAGE('2024旬別'!F64,'2023旬別'!E64,'2022旬別'!E64,'2021旬別'!E64,'2020旬別'!E64)</f>
        <v>79258.600000000006</v>
      </c>
      <c r="G64" s="2109">
        <f>AVERAGE('2024旬別'!G64,'2023旬別'!F64,'2022旬別'!F64,'2021旬別'!F64,'2020旬別'!F64)</f>
        <v>87586.4</v>
      </c>
      <c r="H64" s="2220">
        <f>AVERAGE('2024旬別'!H64,'2023旬別'!G64,'2022旬別'!G64,'2021旬別'!G64,'2020旬別'!G64)</f>
        <v>93837.4</v>
      </c>
      <c r="I64" s="2129">
        <f>AVERAGE('2024旬別'!I64,'2023旬別'!H64,'2022旬別'!H64,'2021旬別'!H64,'2020旬別'!H64)</f>
        <v>94852</v>
      </c>
      <c r="J64" s="2109">
        <f>AVERAGE('2024旬別'!J64,'2023旬別'!I64,'2022旬別'!I64,'2021旬別'!I64,'2020旬別'!I64)</f>
        <v>113495.2</v>
      </c>
      <c r="K64" s="2105">
        <f>AVERAGE('2024旬別'!K64,'2023旬別'!J64,'2022旬別'!J64,'2021旬別'!J64,'2020旬別'!J64)</f>
        <v>114499.8</v>
      </c>
      <c r="L64" s="2106">
        <f>AVERAGE('2024旬別'!L64,'2023旬別'!K64,'2022旬別'!K64,'2021旬別'!K64,'2020旬別'!K64)</f>
        <v>121021.4</v>
      </c>
      <c r="M64" s="2109">
        <f>AVERAGE('2024旬別'!M64,'2023旬別'!L64,'2022旬別'!L64,'2021旬別'!L64,'2020旬別'!L64)</f>
        <v>104311.6</v>
      </c>
      <c r="N64" s="2105">
        <f>AVERAGE('2024旬別'!N64,'2023旬別'!M64,'2022旬別'!M64,'2021旬別'!M64,'2020旬別'!M64)</f>
        <v>116322</v>
      </c>
      <c r="O64" s="2106">
        <f>AVERAGE('2024旬別'!O64,'2023旬別'!N64,'2022旬別'!N64,'2021旬別'!N64,'2020旬別'!N64)</f>
        <v>132193</v>
      </c>
      <c r="P64" s="2109">
        <f>AVERAGE('2024旬別'!P64,'2023旬別'!O64,'2022旬別'!O64,'2021旬別'!O64,'2020旬別'!O64)</f>
        <v>130583.4</v>
      </c>
      <c r="Q64" s="2105">
        <f>AVERAGE('2024旬別'!Q64,'2023旬別'!P64,'2022旬別'!P64,'2021旬別'!P64,'2020旬別'!P64)</f>
        <v>134169.20000000001</v>
      </c>
      <c r="R64" s="2112">
        <f>AVERAGE('2024旬別'!R64,'2023旬別'!Q64,'2022旬別'!Q64,'2021旬別'!Q64,'2020旬別'!Q64)</f>
        <v>149620</v>
      </c>
      <c r="S64" s="2109">
        <f>AVERAGE('2024旬別'!S64,'2023旬別'!R64,'2022旬別'!R64,'2021旬別'!R64,'2020旬別'!R64)</f>
        <v>147193.20000000001</v>
      </c>
      <c r="T64" s="2105">
        <f>AVERAGE('2024旬別'!T64,'2023旬別'!S64,'2022旬別'!S64,'2021旬別'!S64,'2020旬別'!S64)</f>
        <v>153967.20000000001</v>
      </c>
      <c r="U64" s="2106">
        <f>AVERAGE('2024旬別'!U64,'2023旬別'!T64,'2022旬別'!T64,'2021旬別'!T64,'2020旬別'!T64)</f>
        <v>137556</v>
      </c>
      <c r="V64" s="2107">
        <f>AVERAGE('2024旬別'!V64,'2023旬別'!U64,'2022旬別'!U64,'2021旬別'!U64,'2020旬別'!U64)</f>
        <v>102672.8</v>
      </c>
      <c r="W64" s="2105">
        <f>AVERAGE('2024旬別'!W64,'2023旬別'!V64,'2022旬別'!V64,'2021旬別'!V64,'2020旬別'!V64)</f>
        <v>87105.8</v>
      </c>
      <c r="X64" s="2114">
        <f>AVERAGE('2024旬別'!X64,'2023旬別'!W64,'2022旬別'!W64,'2021旬別'!W64,'2020旬別'!W64)</f>
        <v>145764.4</v>
      </c>
      <c r="Y64" s="2107">
        <f>AVERAGE('2024旬別'!Y64,'2023旬別'!X64,'2022旬別'!X64,'2021旬別'!X64,'2020旬別'!X64)</f>
        <v>61902.6</v>
      </c>
      <c r="Z64" s="2110">
        <f>AVERAGE('2024旬別'!Z64,'2023旬別'!Y64,'2022旬別'!Y64,'2021旬別'!Y64,'2020旬別'!Y64)</f>
        <v>58986.8</v>
      </c>
      <c r="AA64" s="2106">
        <f>AVERAGE('2024旬別'!AA64,'2023旬別'!Z64,'2022旬別'!Z64,'2021旬別'!Z64,'2020旬別'!Z64)</f>
        <v>65217.8</v>
      </c>
      <c r="AB64" s="2107">
        <f>AVERAGE('2024旬別'!AB64,'2023旬別'!AA64,'2022旬別'!AA64,'2021旬別'!AA64,'2020旬別'!AA64)</f>
        <v>49623.4</v>
      </c>
      <c r="AC64" s="2110">
        <f>AVERAGE('2024旬別'!AC64,'2023旬別'!AB64,'2022旬別'!AB64,'2021旬別'!AB64,'2020旬別'!AB64)</f>
        <v>53752.2</v>
      </c>
      <c r="AD64" s="2106">
        <f>AVERAGE('2024旬別'!AD64,'2023旬別'!AC64,'2022旬別'!AC64,'2021旬別'!AC64,'2020旬別'!AC64)</f>
        <v>48569.2</v>
      </c>
      <c r="AE64" s="2109">
        <f>AVERAGE('2024旬別'!AE64,'2023旬別'!AD64,'2022旬別'!AD64,'2021旬別'!AD64,'2020旬別'!AD64)</f>
        <v>54033.599999999999</v>
      </c>
      <c r="AF64" s="2110">
        <f>AVERAGE('2024旬別'!AF64,'2023旬別'!AE64,'2022旬別'!AE64,'2021旬別'!AE64,'2020旬別'!AE64)</f>
        <v>61131.8</v>
      </c>
      <c r="AG64" s="2106">
        <f>AVERAGE('2024旬別'!AG64,'2023旬別'!AF64,'2022旬別'!AF64,'2021旬別'!AF64,'2020旬別'!AF64)</f>
        <v>70130</v>
      </c>
      <c r="AH64" s="2109">
        <f>AVERAGE('2024旬別'!AH64,'2023旬別'!AG64,'2022旬別'!AG64,'2021旬別'!AG64,'2020旬別'!AG64)</f>
        <v>71308.399999999994</v>
      </c>
      <c r="AI64" s="2105">
        <f>AVERAGE('2024旬別'!AI64,'2023旬別'!AH64,'2022旬別'!AH64,'2021旬別'!AH64,'2020旬別'!AH64)</f>
        <v>80012.399999999994</v>
      </c>
      <c r="AJ64" s="2106">
        <f>AVERAGE('2024旬別'!AJ64,'2023旬別'!AI64,'2022旬別'!AI64,'2021旬別'!AI64,'2020旬別'!AI64)</f>
        <v>81821.399999999994</v>
      </c>
      <c r="AK64" s="2109">
        <f>AVERAGE('2024旬別'!AK64,'2023旬別'!AJ64,'2022旬別'!AJ64,'2021旬別'!AJ64,'2020旬別'!AJ64)</f>
        <v>76371.399999999994</v>
      </c>
      <c r="AL64" s="2105">
        <f>AVERAGE('2024旬別'!AL64,'2023旬別'!AK64,'2022旬別'!AK64,'2021旬別'!AK64,'2020旬別'!AK64)</f>
        <v>77018.399999999994</v>
      </c>
      <c r="AM64" s="2115">
        <f>AVERAGE('2024旬別'!AM64,'2023旬別'!AL64,'2022旬別'!AL64,'2021旬別'!AL64,'2020旬別'!AL64)</f>
        <v>68469.399999999994</v>
      </c>
    </row>
    <row r="65" spans="2:39" ht="14.25" customHeight="1" x14ac:dyDescent="0.15">
      <c r="B65" s="186" t="s">
        <v>222</v>
      </c>
      <c r="C65" s="2000" t="s">
        <v>96</v>
      </c>
      <c r="D65" s="2116">
        <f>AVERAGE('2024旬別'!D65,'2023旬別'!C65,'2022旬別'!C65,'2021旬別'!C65,'2020旬別'!C65)</f>
        <v>400.6</v>
      </c>
      <c r="E65" s="2117">
        <f>AVERAGE('2024旬別'!E65,'2023旬別'!D65,'2022旬別'!D65,'2021旬別'!D65,'2020旬別'!D65)</f>
        <v>440</v>
      </c>
      <c r="F65" s="2118">
        <f>AVERAGE('2024旬別'!F65,'2023旬別'!E65,'2022旬別'!E65,'2021旬別'!E65,'2020旬別'!E65)</f>
        <v>500.6</v>
      </c>
      <c r="G65" s="2121">
        <f>AVERAGE('2024旬別'!G65,'2023旬別'!F65,'2022旬別'!F65,'2021旬別'!F65,'2020旬別'!F65)</f>
        <v>490.8</v>
      </c>
      <c r="H65" s="2145">
        <f>AVERAGE('2024旬別'!H65,'2023旬別'!G65,'2022旬別'!G65,'2021旬別'!G65,'2020旬別'!G65)</f>
        <v>473.8</v>
      </c>
      <c r="I65" s="2120">
        <f>AVERAGE('2024旬別'!I65,'2023旬別'!H65,'2022旬別'!H65,'2021旬別'!H65,'2020旬別'!H65)</f>
        <v>453.2</v>
      </c>
      <c r="J65" s="2121">
        <f>AVERAGE('2024旬別'!J65,'2023旬別'!I65,'2022旬別'!I65,'2021旬別'!I65,'2020旬別'!I65)</f>
        <v>422.2</v>
      </c>
      <c r="K65" s="2117">
        <f>AVERAGE('2024旬別'!K65,'2023旬別'!J65,'2022旬別'!J65,'2021旬別'!J65,'2020旬別'!J65)</f>
        <v>408.2</v>
      </c>
      <c r="L65" s="2118">
        <f>AVERAGE('2024旬別'!L65,'2023旬別'!K65,'2022旬別'!K65,'2021旬別'!K65,'2020旬別'!K65)</f>
        <v>400.4</v>
      </c>
      <c r="M65" s="2121">
        <f>AVERAGE('2024旬別'!M65,'2023旬別'!L65,'2022旬別'!L65,'2021旬別'!L65,'2020旬別'!L65)</f>
        <v>401.8</v>
      </c>
      <c r="N65" s="2117">
        <f>AVERAGE('2024旬別'!N65,'2023旬別'!M65,'2022旬別'!M65,'2021旬別'!M65,'2020旬別'!M65)</f>
        <v>415.2</v>
      </c>
      <c r="O65" s="2118">
        <f>AVERAGE('2024旬別'!O65,'2023旬別'!N65,'2022旬別'!N65,'2021旬別'!N65,'2020旬別'!N65)</f>
        <v>404.6</v>
      </c>
      <c r="P65" s="2121">
        <f>AVERAGE('2024旬別'!P65,'2023旬別'!O65,'2022旬別'!O65,'2021旬別'!O65,'2020旬別'!O65)</f>
        <v>389</v>
      </c>
      <c r="Q65" s="2117">
        <f>AVERAGE('2024旬別'!Q65,'2023旬別'!P65,'2022旬別'!P65,'2021旬別'!P65,'2020旬別'!P65)</f>
        <v>379.8</v>
      </c>
      <c r="R65" s="2123">
        <f>AVERAGE('2024旬別'!R65,'2023旬別'!Q65,'2022旬別'!Q65,'2021旬別'!Q65,'2020旬別'!Q65)</f>
        <v>379.2</v>
      </c>
      <c r="S65" s="2121">
        <f>AVERAGE('2024旬別'!S65,'2023旬別'!R65,'2022旬別'!R65,'2021旬別'!R65,'2020旬別'!R65)</f>
        <v>366.8</v>
      </c>
      <c r="T65" s="2117">
        <f>AVERAGE('2024旬別'!T65,'2023旬別'!S65,'2022旬別'!S65,'2021旬別'!S65,'2020旬別'!S65)</f>
        <v>351.2</v>
      </c>
      <c r="U65" s="2118">
        <f>AVERAGE('2024旬別'!U65,'2023旬別'!T65,'2022旬別'!T65,'2021旬別'!T65,'2020旬別'!T65)</f>
        <v>316.39999999999998</v>
      </c>
      <c r="V65" s="2119">
        <f>AVERAGE('2024旬別'!V65,'2023旬別'!U65,'2022旬別'!U65,'2021旬別'!U65,'2020旬別'!U65)</f>
        <v>268</v>
      </c>
      <c r="W65" s="2117">
        <f>AVERAGE('2024旬別'!W65,'2023旬別'!V65,'2022旬別'!V65,'2021旬別'!V65,'2020旬別'!V65)</f>
        <v>285.8</v>
      </c>
      <c r="X65" s="2123">
        <f>AVERAGE('2024旬別'!X65,'2023旬別'!W65,'2022旬別'!W65,'2021旬別'!W65,'2020旬別'!W65)</f>
        <v>307.8</v>
      </c>
      <c r="Y65" s="2119">
        <f>AVERAGE('2024旬別'!Y65,'2023旬別'!X65,'2022旬別'!X65,'2021旬別'!X65,'2020旬別'!X65)</f>
        <v>260.2</v>
      </c>
      <c r="Z65" s="2122">
        <f>AVERAGE('2024旬別'!Z65,'2023旬別'!Y65,'2022旬別'!Y65,'2021旬別'!Y65,'2020旬別'!Y65)</f>
        <v>263.39999999999998</v>
      </c>
      <c r="AA65" s="2118">
        <f>AVERAGE('2024旬別'!AA65,'2023旬別'!Z65,'2022旬別'!Z65,'2021旬別'!Z65,'2020旬別'!Z65)</f>
        <v>257.2</v>
      </c>
      <c r="AB65" s="2119">
        <f>AVERAGE('2024旬別'!AB65,'2023旬別'!AA65,'2022旬別'!AA65,'2021旬別'!AA65,'2020旬別'!AA65)</f>
        <v>266.39999999999998</v>
      </c>
      <c r="AC65" s="2122">
        <f>AVERAGE('2024旬別'!AC65,'2023旬別'!AB65,'2022旬別'!AB65,'2021旬別'!AB65,'2020旬別'!AB65)</f>
        <v>284.39999999999998</v>
      </c>
      <c r="AD65" s="2118">
        <f>AVERAGE('2024旬別'!AD65,'2023旬別'!AC65,'2022旬別'!AC65,'2021旬別'!AC65,'2020旬別'!AC65)</f>
        <v>292.60000000000002</v>
      </c>
      <c r="AE65" s="2121">
        <f>AVERAGE('2024旬別'!AE65,'2023旬別'!AD65,'2022旬別'!AD65,'2021旬別'!AD65,'2020旬別'!AD65)</f>
        <v>310.60000000000002</v>
      </c>
      <c r="AF65" s="2122">
        <f>AVERAGE('2024旬別'!AF65,'2023旬別'!AE65,'2022旬別'!AE65,'2021旬別'!AE65,'2020旬別'!AE65)</f>
        <v>356.2</v>
      </c>
      <c r="AG65" s="2118">
        <f>AVERAGE('2024旬別'!AG65,'2023旬別'!AF65,'2022旬別'!AF65,'2021旬別'!AF65,'2020旬別'!AF65)</f>
        <v>362.8</v>
      </c>
      <c r="AH65" s="2121">
        <f>AVERAGE('2024旬別'!AH65,'2023旬別'!AG65,'2022旬別'!AG65,'2021旬別'!AG65,'2020旬別'!AG65)</f>
        <v>421.2</v>
      </c>
      <c r="AI65" s="2117">
        <f>AVERAGE('2024旬別'!AI65,'2023旬別'!AH65,'2022旬別'!AH65,'2021旬別'!AH65,'2020旬別'!AH65)</f>
        <v>446.2</v>
      </c>
      <c r="AJ65" s="2118">
        <f>AVERAGE('2024旬別'!AJ65,'2023旬別'!AI65,'2022旬別'!AI65,'2021旬別'!AI65,'2020旬別'!AI65)</f>
        <v>441.2</v>
      </c>
      <c r="AK65" s="2121">
        <f>AVERAGE('2024旬別'!AK65,'2023旬別'!AJ65,'2022旬別'!AJ65,'2021旬別'!AJ65,'2020旬別'!AJ65)</f>
        <v>445.2</v>
      </c>
      <c r="AL65" s="2117">
        <f>AVERAGE('2024旬別'!AL65,'2023旬別'!AK65,'2022旬別'!AK65,'2021旬別'!AK65,'2020旬別'!AK65)</f>
        <v>453</v>
      </c>
      <c r="AM65" s="2125">
        <f>AVERAGE('2024旬別'!AM65,'2023旬別'!AL65,'2022旬別'!AL65,'2021旬別'!AL65,'2020旬別'!AL65)</f>
        <v>458.8</v>
      </c>
    </row>
    <row r="66" spans="2:39" ht="14.25" customHeight="1" x14ac:dyDescent="0.15">
      <c r="B66" s="182" t="s">
        <v>170</v>
      </c>
      <c r="C66" s="1997" t="s">
        <v>93</v>
      </c>
      <c r="D66" s="2093">
        <f>AVERAGE('2024旬別'!D66,'2023旬別'!C66,'2022旬別'!C66,'2021旬別'!C66,'2020旬別'!C66)</f>
        <v>1681.4</v>
      </c>
      <c r="E66" s="2094">
        <f>AVERAGE('2024旬別'!E66,'2023旬別'!D66,'2022旬別'!D66,'2021旬別'!D66,'2020旬別'!D66)</f>
        <v>1871.2</v>
      </c>
      <c r="F66" s="2095">
        <f>AVERAGE('2024旬別'!F66,'2023旬別'!E66,'2022旬別'!E66,'2021旬別'!E66,'2020旬別'!E66)</f>
        <v>1751.4</v>
      </c>
      <c r="G66" s="2098">
        <f>AVERAGE('2024旬別'!G66,'2023旬別'!F66,'2022旬別'!F66,'2021旬別'!F66,'2020旬別'!F66)</f>
        <v>1742.6</v>
      </c>
      <c r="H66" s="2201">
        <f>AVERAGE('2024旬別'!H66,'2023旬別'!G66,'2022旬別'!G66,'2021旬別'!G66,'2020旬別'!G66)</f>
        <v>1660</v>
      </c>
      <c r="I66" s="2134">
        <f>AVERAGE('2024旬別'!I66,'2023旬別'!H66,'2022旬別'!H66,'2021旬別'!H66,'2020旬別'!H66)</f>
        <v>1442.8</v>
      </c>
      <c r="J66" s="2098">
        <f>AVERAGE('2024旬別'!J66,'2023旬別'!I66,'2022旬別'!I66,'2021旬別'!I66,'2020旬別'!I66)</f>
        <v>1740.4</v>
      </c>
      <c r="K66" s="2094">
        <f>AVERAGE('2024旬別'!K66,'2023旬別'!J66,'2022旬別'!J66,'2021旬別'!J66,'2020旬別'!J66)</f>
        <v>1545.8</v>
      </c>
      <c r="L66" s="2095">
        <f>AVERAGE('2024旬別'!L66,'2023旬別'!K66,'2022旬別'!K66,'2021旬別'!K66,'2020旬別'!K66)</f>
        <v>2019.4</v>
      </c>
      <c r="M66" s="2098">
        <f>AVERAGE('2024旬別'!M66,'2023旬別'!L66,'2022旬別'!L66,'2021旬別'!L66,'2020旬別'!L66)</f>
        <v>2031</v>
      </c>
      <c r="N66" s="2094">
        <f>AVERAGE('2024旬別'!N66,'2023旬別'!M66,'2022旬別'!M66,'2021旬別'!M66,'2020旬別'!M66)</f>
        <v>2212.1999999999998</v>
      </c>
      <c r="O66" s="2095">
        <f>AVERAGE('2024旬別'!O66,'2023旬別'!N66,'2022旬別'!N66,'2021旬別'!N66,'2020旬別'!N66)</f>
        <v>2190.1999999999998</v>
      </c>
      <c r="P66" s="2098">
        <f>AVERAGE('2024旬別'!P66,'2023旬別'!O66,'2022旬別'!O66,'2021旬別'!O66,'2020旬別'!O66)</f>
        <v>2526</v>
      </c>
      <c r="Q66" s="2094">
        <f>AVERAGE('2024旬別'!Q66,'2023旬別'!P66,'2022旬別'!P66,'2021旬別'!P66,'2020旬別'!P66)</f>
        <v>2729.2</v>
      </c>
      <c r="R66" s="2100">
        <f>AVERAGE('2024旬別'!R66,'2023旬別'!Q66,'2022旬別'!Q66,'2021旬別'!Q66,'2020旬別'!Q66)</f>
        <v>2971.4</v>
      </c>
      <c r="S66" s="2098">
        <f>AVERAGE('2024旬別'!S66,'2023旬別'!R66,'2022旬別'!R66,'2021旬別'!R66,'2020旬別'!R66)</f>
        <v>2693</v>
      </c>
      <c r="T66" s="2094">
        <f>AVERAGE('2024旬別'!T66,'2023旬別'!S66,'2022旬別'!S66,'2021旬別'!S66,'2020旬別'!S66)</f>
        <v>2471.6</v>
      </c>
      <c r="U66" s="2095">
        <f>AVERAGE('2024旬別'!U66,'2023旬別'!T66,'2022旬別'!T66,'2021旬別'!T66,'2020旬別'!T66)</f>
        <v>2291</v>
      </c>
      <c r="V66" s="2096">
        <f>AVERAGE('2024旬別'!V66,'2023旬別'!U66,'2022旬別'!U66,'2021旬別'!U66,'2020旬別'!U66)</f>
        <v>2250</v>
      </c>
      <c r="W66" s="2094">
        <f>AVERAGE('2024旬別'!W66,'2023旬別'!V66,'2022旬別'!V66,'2021旬別'!V66,'2020旬別'!V66)</f>
        <v>2286.8000000000002</v>
      </c>
      <c r="X66" s="2102">
        <f>AVERAGE('2024旬別'!X66,'2023旬別'!W66,'2022旬別'!W66,'2021旬別'!W66,'2020旬別'!W66)</f>
        <v>2459.8000000000002</v>
      </c>
      <c r="Y66" s="2096">
        <f>AVERAGE('2024旬別'!Y66,'2023旬別'!X66,'2022旬別'!X66,'2021旬別'!X66,'2020旬別'!X66)</f>
        <v>2674.6</v>
      </c>
      <c r="Z66" s="2099">
        <f>AVERAGE('2024旬別'!Z66,'2023旬別'!Y66,'2022旬別'!Y66,'2021旬別'!Y66,'2020旬別'!Y66)</f>
        <v>2607</v>
      </c>
      <c r="AA66" s="2095">
        <f>AVERAGE('2024旬別'!AA66,'2023旬別'!Z66,'2022旬別'!Z66,'2021旬別'!Z66,'2020旬別'!Z66)</f>
        <v>2747.2</v>
      </c>
      <c r="AB66" s="2096">
        <f>AVERAGE('2024旬別'!AB66,'2023旬別'!AA66,'2022旬別'!AA66,'2021旬別'!AA66,'2020旬別'!AA66)</f>
        <v>2225.6</v>
      </c>
      <c r="AC66" s="2099">
        <f>AVERAGE('2024旬別'!AC66,'2023旬別'!AB66,'2022旬別'!AB66,'2021旬別'!AB66,'2020旬別'!AB66)</f>
        <v>1926.8</v>
      </c>
      <c r="AD66" s="2095">
        <f>AVERAGE('2024旬別'!AD66,'2023旬別'!AC66,'2022旬別'!AC66,'2021旬別'!AC66,'2020旬別'!AC66)</f>
        <v>1788.4</v>
      </c>
      <c r="AE66" s="2098">
        <f>AVERAGE('2024旬別'!AE66,'2023旬別'!AD66,'2022旬別'!AD66,'2021旬別'!AD66,'2020旬別'!AD66)</f>
        <v>1622</v>
      </c>
      <c r="AF66" s="2099">
        <f>AVERAGE('2024旬別'!AF66,'2023旬別'!AE66,'2022旬別'!AE66,'2021旬別'!AE66,'2020旬別'!AE66)</f>
        <v>1492.4</v>
      </c>
      <c r="AG66" s="2095">
        <f>AVERAGE('2024旬別'!AG66,'2023旬別'!AF66,'2022旬別'!AF66,'2021旬別'!AF66,'2020旬別'!AF66)</f>
        <v>1519</v>
      </c>
      <c r="AH66" s="2098">
        <f>AVERAGE('2024旬別'!AH66,'2023旬別'!AG66,'2022旬別'!AG66,'2021旬別'!AG66,'2020旬別'!AG66)</f>
        <v>1274.5999999999999</v>
      </c>
      <c r="AI66" s="2094">
        <f>AVERAGE('2024旬別'!AI66,'2023旬別'!AH66,'2022旬別'!AH66,'2021旬別'!AH66,'2020旬別'!AH66)</f>
        <v>1391.8</v>
      </c>
      <c r="AJ66" s="2095">
        <f>AVERAGE('2024旬別'!AJ66,'2023旬別'!AI66,'2022旬別'!AI66,'2021旬別'!AI66,'2020旬別'!AI66)</f>
        <v>1403.8</v>
      </c>
      <c r="AK66" s="2098">
        <f>AVERAGE('2024旬別'!AK66,'2023旬別'!AJ66,'2022旬別'!AJ66,'2021旬別'!AJ66,'2020旬別'!AJ66)</f>
        <v>1443</v>
      </c>
      <c r="AL66" s="2094">
        <f>AVERAGE('2024旬別'!AL66,'2023旬別'!AK66,'2022旬別'!AK66,'2021旬別'!AK66,'2020旬別'!AK66)</f>
        <v>1416.2</v>
      </c>
      <c r="AM66" s="2103">
        <f>AVERAGE('2024旬別'!AM66,'2023旬別'!AL66,'2022旬別'!AL66,'2021旬別'!AL66,'2020旬別'!AL66)</f>
        <v>1463.4</v>
      </c>
    </row>
    <row r="67" spans="2:39" ht="14.25" customHeight="1" x14ac:dyDescent="0.15">
      <c r="B67" s="184" t="s">
        <v>170</v>
      </c>
      <c r="C67" s="1998" t="s">
        <v>94</v>
      </c>
      <c r="D67" s="2104">
        <f>AVERAGE('2024旬別'!D67,'2023旬別'!C67,'2022旬別'!C67,'2021旬別'!C67,'2020旬別'!C67)</f>
        <v>408252.4</v>
      </c>
      <c r="E67" s="2105">
        <f>AVERAGE('2024旬別'!E67,'2023旬別'!D67,'2022旬別'!D67,'2021旬別'!D67,'2020旬別'!D67)</f>
        <v>602125.6</v>
      </c>
      <c r="F67" s="2106">
        <f>AVERAGE('2024旬別'!F67,'2023旬別'!E67,'2022旬別'!E67,'2021旬別'!E67,'2020旬別'!E67)</f>
        <v>592543.19999999995</v>
      </c>
      <c r="G67" s="2109">
        <f>AVERAGE('2024旬別'!G67,'2023旬別'!F67,'2022旬別'!F67,'2021旬別'!F67,'2020旬別'!F67)</f>
        <v>642377.19999999995</v>
      </c>
      <c r="H67" s="2220">
        <f>AVERAGE('2024旬別'!H67,'2023旬別'!G67,'2022旬別'!G67,'2021旬別'!G67,'2020旬別'!G67)</f>
        <v>623299</v>
      </c>
      <c r="I67" s="2129">
        <f>AVERAGE('2024旬別'!I67,'2023旬別'!H67,'2022旬別'!H67,'2021旬別'!H67,'2020旬別'!H67)</f>
        <v>553188.80000000005</v>
      </c>
      <c r="J67" s="2109">
        <f>AVERAGE('2024旬別'!J67,'2023旬別'!I67,'2022旬別'!I67,'2021旬別'!I67,'2020旬別'!I67)</f>
        <v>695855</v>
      </c>
      <c r="K67" s="2105">
        <f>AVERAGE('2024旬別'!K67,'2023旬別'!J67,'2022旬別'!J67,'2021旬別'!J67,'2020旬別'!J67)</f>
        <v>707790.8</v>
      </c>
      <c r="L67" s="2106">
        <f>AVERAGE('2024旬別'!L67,'2023旬別'!K67,'2022旬別'!K67,'2021旬別'!K67,'2020旬別'!K67)</f>
        <v>865052</v>
      </c>
      <c r="M67" s="2109">
        <f>AVERAGE('2024旬別'!M67,'2023旬別'!L67,'2022旬別'!L67,'2021旬別'!L67,'2020旬別'!L67)</f>
        <v>844422.4</v>
      </c>
      <c r="N67" s="2105">
        <f>AVERAGE('2024旬別'!N67,'2023旬別'!M67,'2022旬別'!M67,'2021旬別'!M67,'2020旬別'!M67)</f>
        <v>850394</v>
      </c>
      <c r="O67" s="2106">
        <f>AVERAGE('2024旬別'!O67,'2023旬別'!N67,'2022旬別'!N67,'2021旬別'!N67,'2020旬別'!N67)</f>
        <v>806706</v>
      </c>
      <c r="P67" s="2109">
        <f>AVERAGE('2024旬別'!P67,'2023旬別'!O67,'2022旬別'!O67,'2021旬別'!O67,'2020旬別'!O67)</f>
        <v>844131.4</v>
      </c>
      <c r="Q67" s="2105">
        <f>AVERAGE('2024旬別'!Q67,'2023旬別'!P67,'2022旬別'!P67,'2021旬別'!P67,'2020旬別'!P67)</f>
        <v>834172.8</v>
      </c>
      <c r="R67" s="2112">
        <f>AVERAGE('2024旬別'!R67,'2023旬別'!Q67,'2022旬別'!Q67,'2021旬別'!Q67,'2020旬別'!Q67)</f>
        <v>890155.2</v>
      </c>
      <c r="S67" s="2109">
        <f>AVERAGE('2024旬別'!S67,'2023旬別'!R67,'2022旬別'!R67,'2021旬別'!R67,'2020旬別'!R67)</f>
        <v>781930</v>
      </c>
      <c r="T67" s="2105">
        <f>AVERAGE('2024旬別'!T67,'2023旬別'!S67,'2022旬別'!S67,'2021旬別'!S67,'2020旬別'!S67)</f>
        <v>771988</v>
      </c>
      <c r="U67" s="2106">
        <f>AVERAGE('2024旬別'!U67,'2023旬別'!T67,'2022旬別'!T67,'2021旬別'!T67,'2020旬別'!T67)</f>
        <v>726879.8</v>
      </c>
      <c r="V67" s="2107">
        <f>AVERAGE('2024旬別'!V67,'2023旬別'!U67,'2022旬別'!U67,'2021旬別'!U67,'2020旬別'!U67)</f>
        <v>777093.6</v>
      </c>
      <c r="W67" s="2105">
        <f>AVERAGE('2024旬別'!W67,'2023旬別'!V67,'2022旬別'!V67,'2021旬別'!V67,'2020旬別'!V67)</f>
        <v>789958.4</v>
      </c>
      <c r="X67" s="2114">
        <f>AVERAGE('2024旬別'!X67,'2023旬別'!W67,'2022旬別'!W67,'2021旬別'!W67,'2020旬別'!W67)</f>
        <v>871734.4</v>
      </c>
      <c r="Y67" s="2107">
        <f>AVERAGE('2024旬別'!Y67,'2023旬別'!X67,'2022旬別'!X67,'2021旬別'!X67,'2020旬別'!X67)</f>
        <v>896834.2</v>
      </c>
      <c r="Z67" s="2110">
        <f>AVERAGE('2024旬別'!Z67,'2023旬別'!Y67,'2022旬別'!Y67,'2021旬別'!Y67,'2020旬別'!Y67)</f>
        <v>869809.2</v>
      </c>
      <c r="AA67" s="2106">
        <f>AVERAGE('2024旬別'!AA67,'2023旬別'!Z67,'2022旬別'!Z67,'2021旬別'!Z67,'2020旬別'!Z67)</f>
        <v>1158284</v>
      </c>
      <c r="AB67" s="2107">
        <f>AVERAGE('2024旬別'!AB67,'2023旬別'!AA67,'2022旬別'!AA67,'2021旬別'!AA67,'2020旬別'!AA67)</f>
        <v>1002732.2</v>
      </c>
      <c r="AC67" s="2110">
        <f>AVERAGE('2024旬別'!AC67,'2023旬別'!AB67,'2022旬別'!AB67,'2021旬別'!AB67,'2020旬別'!AB67)</f>
        <v>1019564.6</v>
      </c>
      <c r="AD67" s="2106">
        <f>AVERAGE('2024旬別'!AD67,'2023旬別'!AC67,'2022旬別'!AC67,'2021旬別'!AC67,'2020旬別'!AC67)</f>
        <v>975658.8</v>
      </c>
      <c r="AE67" s="2109">
        <f>AVERAGE('2024旬別'!AE67,'2023旬別'!AD67,'2022旬別'!AD67,'2021旬別'!AD67,'2020旬別'!AD67)</f>
        <v>951745.2</v>
      </c>
      <c r="AF67" s="2110">
        <f>AVERAGE('2024旬別'!AF67,'2023旬別'!AE67,'2022旬別'!AE67,'2021旬別'!AE67,'2020旬別'!AE67)</f>
        <v>882876.4</v>
      </c>
      <c r="AG67" s="2106">
        <f>AVERAGE('2024旬別'!AG67,'2023旬別'!AF67,'2022旬別'!AF67,'2021旬別'!AF67,'2020旬別'!AF67)</f>
        <v>883430.8</v>
      </c>
      <c r="AH67" s="2109">
        <f>AVERAGE('2024旬別'!AH67,'2023旬別'!AG67,'2022旬別'!AG67,'2021旬別'!AG67,'2020旬別'!AG67)</f>
        <v>743944.6</v>
      </c>
      <c r="AI67" s="2105">
        <f>AVERAGE('2024旬別'!AI67,'2023旬別'!AH67,'2022旬別'!AH67,'2021旬別'!AH67,'2020旬別'!AH67)</f>
        <v>717774</v>
      </c>
      <c r="AJ67" s="2106">
        <f>AVERAGE('2024旬別'!AJ67,'2023旬別'!AI67,'2022旬別'!AI67,'2021旬別'!AI67,'2020旬別'!AI67)</f>
        <v>723203.4</v>
      </c>
      <c r="AK67" s="2109">
        <f>AVERAGE('2024旬別'!AK67,'2023旬別'!AJ67,'2022旬別'!AJ67,'2021旬別'!AJ67,'2020旬別'!AJ67)</f>
        <v>674221.8</v>
      </c>
      <c r="AL67" s="2105">
        <f>AVERAGE('2024旬別'!AL67,'2023旬別'!AK67,'2022旬別'!AK67,'2021旬別'!AK67,'2020旬別'!AK67)</f>
        <v>602949</v>
      </c>
      <c r="AM67" s="2115">
        <f>AVERAGE('2024旬別'!AM67,'2023旬別'!AL67,'2022旬別'!AL67,'2021旬別'!AL67,'2020旬別'!AL67)</f>
        <v>622022.40000000002</v>
      </c>
    </row>
    <row r="68" spans="2:39" ht="14.25" customHeight="1" x14ac:dyDescent="0.15">
      <c r="B68" s="186" t="s">
        <v>170</v>
      </c>
      <c r="C68" s="2000" t="s">
        <v>96</v>
      </c>
      <c r="D68" s="2116">
        <f>AVERAGE('2024旬別'!D68,'2023旬別'!C68,'2022旬別'!C68,'2021旬別'!C68,'2020旬別'!C68)</f>
        <v>319.39999999999998</v>
      </c>
      <c r="E68" s="2117">
        <f>AVERAGE('2024旬別'!E68,'2023旬別'!D68,'2022旬別'!D68,'2021旬別'!D68,'2020旬別'!D68)</f>
        <v>321.8</v>
      </c>
      <c r="F68" s="2118">
        <f>AVERAGE('2024旬別'!F68,'2023旬別'!E68,'2022旬別'!E68,'2021旬別'!E68,'2020旬別'!E68)</f>
        <v>343.2</v>
      </c>
      <c r="G68" s="2121">
        <f>AVERAGE('2024旬別'!G68,'2023旬別'!F68,'2022旬別'!F68,'2021旬別'!F68,'2020旬別'!F68)</f>
        <v>372.4</v>
      </c>
      <c r="H68" s="2145">
        <f>AVERAGE('2024旬別'!H68,'2023旬別'!G68,'2022旬別'!G68,'2021旬別'!G68,'2020旬別'!G68)</f>
        <v>378.4</v>
      </c>
      <c r="I68" s="2120">
        <f>AVERAGE('2024旬別'!I68,'2023旬別'!H68,'2022旬別'!H68,'2021旬別'!H68,'2020旬別'!H68)</f>
        <v>382.8</v>
      </c>
      <c r="J68" s="2121">
        <f>AVERAGE('2024旬別'!J68,'2023旬別'!I68,'2022旬別'!I68,'2021旬別'!I68,'2020旬別'!I68)</f>
        <v>402.6</v>
      </c>
      <c r="K68" s="2117">
        <f>AVERAGE('2024旬別'!K68,'2023旬別'!J68,'2022旬別'!J68,'2021旬別'!J68,'2020旬別'!J68)</f>
        <v>409.8</v>
      </c>
      <c r="L68" s="2118">
        <f>AVERAGE('2024旬別'!L68,'2023旬別'!K68,'2022旬別'!K68,'2021旬別'!K68,'2020旬別'!K68)</f>
        <v>435.2</v>
      </c>
      <c r="M68" s="2121">
        <f>AVERAGE('2024旬別'!M68,'2023旬別'!L68,'2022旬別'!L68,'2021旬別'!L68,'2020旬別'!L68)</f>
        <v>423</v>
      </c>
      <c r="N68" s="2117">
        <f>AVERAGE('2024旬別'!N68,'2023旬別'!M68,'2022旬別'!M68,'2021旬別'!M68,'2020旬別'!M68)</f>
        <v>384.8</v>
      </c>
      <c r="O68" s="2118">
        <f>AVERAGE('2024旬別'!O68,'2023旬別'!N68,'2022旬別'!N68,'2021旬別'!N68,'2020旬別'!N68)</f>
        <v>371.2</v>
      </c>
      <c r="P68" s="2121">
        <f>AVERAGE('2024旬別'!P68,'2023旬別'!O68,'2022旬別'!O68,'2021旬別'!O68,'2020旬別'!O68)</f>
        <v>335.2</v>
      </c>
      <c r="Q68" s="2117">
        <f>AVERAGE('2024旬別'!Q68,'2023旬別'!P68,'2022旬別'!P68,'2021旬別'!P68,'2020旬別'!P68)</f>
        <v>313.39999999999998</v>
      </c>
      <c r="R68" s="2123">
        <f>AVERAGE('2024旬別'!R68,'2023旬別'!Q68,'2022旬別'!Q68,'2021旬別'!Q68,'2020旬別'!Q68)</f>
        <v>304.60000000000002</v>
      </c>
      <c r="S68" s="2121">
        <f>AVERAGE('2024旬別'!S68,'2023旬別'!R68,'2022旬別'!R68,'2021旬別'!R68,'2020旬別'!R68)</f>
        <v>294.60000000000002</v>
      </c>
      <c r="T68" s="2117">
        <f>AVERAGE('2024旬別'!T68,'2023旬別'!S68,'2022旬別'!S68,'2021旬別'!S68,'2020旬別'!S68)</f>
        <v>318</v>
      </c>
      <c r="U68" s="2118">
        <f>AVERAGE('2024旬別'!U68,'2023旬別'!T68,'2022旬別'!T68,'2021旬別'!T68,'2020旬別'!T68)</f>
        <v>318.8</v>
      </c>
      <c r="V68" s="2119">
        <f>AVERAGE('2024旬別'!V68,'2023旬別'!U68,'2022旬別'!U68,'2021旬別'!U68,'2020旬別'!U68)</f>
        <v>346.4</v>
      </c>
      <c r="W68" s="2117">
        <f>AVERAGE('2024旬別'!W68,'2023旬別'!V68,'2022旬別'!V68,'2021旬別'!V68,'2020旬別'!V68)</f>
        <v>346.4</v>
      </c>
      <c r="X68" s="2123">
        <f>AVERAGE('2024旬別'!X68,'2023旬別'!W68,'2022旬別'!W68,'2021旬別'!W68,'2020旬別'!W68)</f>
        <v>358.4</v>
      </c>
      <c r="Y68" s="2119">
        <f>AVERAGE('2024旬別'!Y68,'2023旬別'!X68,'2022旬別'!X68,'2021旬別'!X68,'2020旬別'!X68)</f>
        <v>336.8</v>
      </c>
      <c r="Z68" s="2122">
        <f>AVERAGE('2024旬別'!Z68,'2023旬別'!Y68,'2022旬別'!Y68,'2021旬別'!Y68,'2020旬別'!Y68)</f>
        <v>335</v>
      </c>
      <c r="AA68" s="2118">
        <f>AVERAGE('2024旬別'!AA68,'2023旬別'!Z68,'2022旬別'!Z68,'2021旬別'!Z68,'2020旬別'!Z68)</f>
        <v>427</v>
      </c>
      <c r="AB68" s="2119">
        <f>AVERAGE('2024旬別'!AB68,'2023旬別'!AA68,'2022旬別'!AA68,'2021旬別'!AA68,'2020旬別'!AA68)</f>
        <v>464.8</v>
      </c>
      <c r="AC68" s="2122">
        <f>AVERAGE('2024旬別'!AC68,'2023旬別'!AB68,'2022旬別'!AB68,'2021旬別'!AB68,'2020旬別'!AB68)</f>
        <v>545</v>
      </c>
      <c r="AD68" s="2118">
        <f>AVERAGE('2024旬別'!AD68,'2023旬別'!AC68,'2022旬別'!AC68,'2021旬別'!AC68,'2020旬別'!AC68)</f>
        <v>551.20000000000005</v>
      </c>
      <c r="AE68" s="2121">
        <f>AVERAGE('2024旬別'!AE68,'2023旬別'!AD68,'2022旬別'!AD68,'2021旬別'!AD68,'2020旬別'!AD68)</f>
        <v>604.20000000000005</v>
      </c>
      <c r="AF68" s="2122">
        <f>AVERAGE('2024旬別'!AF68,'2023旬別'!AE68,'2022旬別'!AE68,'2021旬別'!AE68,'2020旬別'!AE68)</f>
        <v>671.6</v>
      </c>
      <c r="AG68" s="2118">
        <f>AVERAGE('2024旬別'!AG68,'2023旬別'!AF68,'2022旬別'!AF68,'2021旬別'!AF68,'2020旬別'!AF68)</f>
        <v>597.6</v>
      </c>
      <c r="AH68" s="2121">
        <f>AVERAGE('2024旬別'!AH68,'2023旬別'!AG68,'2022旬別'!AG68,'2021旬別'!AG68,'2020旬別'!AG68)</f>
        <v>585.20000000000005</v>
      </c>
      <c r="AI68" s="2117">
        <f>AVERAGE('2024旬別'!AI68,'2023旬別'!AH68,'2022旬別'!AH68,'2021旬別'!AH68,'2020旬別'!AH68)</f>
        <v>529</v>
      </c>
      <c r="AJ68" s="2118">
        <f>AVERAGE('2024旬別'!AJ68,'2023旬別'!AI68,'2022旬別'!AI68,'2021旬別'!AI68,'2020旬別'!AI68)</f>
        <v>569.79999999999995</v>
      </c>
      <c r="AK68" s="2121">
        <f>AVERAGE('2024旬別'!AK68,'2023旬別'!AJ68,'2022旬別'!AJ68,'2021旬別'!AJ68,'2020旬別'!AJ68)</f>
        <v>493.2</v>
      </c>
      <c r="AL68" s="2117">
        <f>AVERAGE('2024旬別'!AL68,'2023旬別'!AK68,'2022旬別'!AK68,'2021旬別'!AK68,'2020旬別'!AK68)</f>
        <v>433</v>
      </c>
      <c r="AM68" s="2125">
        <f>AVERAGE('2024旬別'!AM68,'2023旬別'!AL68,'2022旬別'!AL68,'2021旬別'!AL68,'2020旬別'!AL68)</f>
        <v>444.2</v>
      </c>
    </row>
    <row r="69" spans="2:39" ht="14.25" customHeight="1" x14ac:dyDescent="0.15">
      <c r="B69" s="182" t="s">
        <v>122</v>
      </c>
      <c r="C69" s="1997" t="s">
        <v>93</v>
      </c>
      <c r="D69" s="2093">
        <f>AVERAGE('2024旬別'!D69,'2023旬別'!C69,'2022旬別'!C69,'2021旬別'!C69,'2020旬別'!C69)</f>
        <v>629.4</v>
      </c>
      <c r="E69" s="2094">
        <f>AVERAGE('2024旬別'!E69,'2023旬別'!D69,'2022旬別'!D69,'2021旬別'!D69,'2020旬別'!D69)</f>
        <v>693.4</v>
      </c>
      <c r="F69" s="2095">
        <f>AVERAGE('2024旬別'!F69,'2023旬別'!E69,'2022旬別'!E69,'2021旬別'!E69,'2020旬別'!E69)</f>
        <v>612.4</v>
      </c>
      <c r="G69" s="2098">
        <f>AVERAGE('2024旬別'!G69,'2023旬別'!F69,'2022旬別'!F69,'2021旬別'!F69,'2020旬別'!F69)</f>
        <v>596</v>
      </c>
      <c r="H69" s="2201">
        <f>AVERAGE('2024旬別'!H69,'2023旬別'!G69,'2022旬別'!G69,'2021旬別'!G69,'2020旬別'!G69)</f>
        <v>553.6</v>
      </c>
      <c r="I69" s="2134">
        <f>AVERAGE('2024旬別'!I69,'2023旬別'!H69,'2022旬別'!H69,'2021旬別'!H69,'2020旬別'!H69)</f>
        <v>449</v>
      </c>
      <c r="J69" s="2098">
        <f>AVERAGE('2024旬別'!J69,'2023旬別'!I69,'2022旬別'!I69,'2021旬別'!I69,'2020旬別'!I69)</f>
        <v>544.4</v>
      </c>
      <c r="K69" s="2094">
        <f>AVERAGE('2024旬別'!K69,'2023旬別'!J69,'2022旬別'!J69,'2021旬別'!J69,'2020旬別'!J69)</f>
        <v>578</v>
      </c>
      <c r="L69" s="2095">
        <f>AVERAGE('2024旬別'!L69,'2023旬別'!K69,'2022旬別'!K69,'2021旬別'!K69,'2020旬別'!K69)</f>
        <v>691.4</v>
      </c>
      <c r="M69" s="2098">
        <f>AVERAGE('2024旬別'!M69,'2023旬別'!L69,'2022旬別'!L69,'2021旬別'!L69,'2020旬別'!L69)</f>
        <v>680.6</v>
      </c>
      <c r="N69" s="2094">
        <f>AVERAGE('2024旬別'!N69,'2023旬別'!M69,'2022旬別'!M69,'2021旬別'!M69,'2020旬別'!M69)</f>
        <v>757.6</v>
      </c>
      <c r="O69" s="2095">
        <f>AVERAGE('2024旬別'!O69,'2023旬別'!N69,'2022旬別'!N69,'2021旬別'!N69,'2020旬別'!N69)</f>
        <v>739</v>
      </c>
      <c r="P69" s="2098">
        <f>AVERAGE('2024旬別'!P69,'2023旬別'!O69,'2022旬別'!O69,'2021旬別'!O69,'2020旬別'!O69)</f>
        <v>730</v>
      </c>
      <c r="Q69" s="2094">
        <f>AVERAGE('2024旬別'!Q69,'2023旬別'!P69,'2022旬別'!P69,'2021旬別'!P69,'2020旬別'!P69)</f>
        <v>855.8</v>
      </c>
      <c r="R69" s="2100">
        <f>AVERAGE('2024旬別'!R69,'2023旬別'!Q69,'2022旬別'!Q69,'2021旬別'!Q69,'2020旬別'!Q69)</f>
        <v>885</v>
      </c>
      <c r="S69" s="2098">
        <f>AVERAGE('2024旬別'!S69,'2023旬別'!R69,'2022旬別'!R69,'2021旬別'!R69,'2020旬別'!R69)</f>
        <v>785.2</v>
      </c>
      <c r="T69" s="2094">
        <f>AVERAGE('2024旬別'!T69,'2023旬別'!S69,'2022旬別'!S69,'2021旬別'!S69,'2020旬別'!S69)</f>
        <v>716.4</v>
      </c>
      <c r="U69" s="2095">
        <f>AVERAGE('2024旬別'!U69,'2023旬別'!T69,'2022旬別'!T69,'2021旬別'!T69,'2020旬別'!T69)</f>
        <v>643.20000000000005</v>
      </c>
      <c r="V69" s="2096">
        <f>AVERAGE('2024旬別'!V69,'2023旬別'!U69,'2022旬別'!U69,'2021旬別'!U69,'2020旬別'!U69)</f>
        <v>607.20000000000005</v>
      </c>
      <c r="W69" s="2094">
        <f>AVERAGE('2024旬別'!W69,'2023旬別'!V69,'2022旬別'!V69,'2021旬別'!V69,'2020旬別'!V69)</f>
        <v>646</v>
      </c>
      <c r="X69" s="2102">
        <f>AVERAGE('2024旬別'!X69,'2023旬別'!W69,'2022旬別'!W69,'2021旬別'!W69,'2020旬別'!W69)</f>
        <v>702.6</v>
      </c>
      <c r="Y69" s="2096">
        <f>AVERAGE('2024旬別'!Y69,'2023旬別'!X69,'2022旬別'!X69,'2021旬別'!X69,'2020旬別'!X69)</f>
        <v>695.6</v>
      </c>
      <c r="Z69" s="2099">
        <f>AVERAGE('2024旬別'!Z69,'2023旬別'!Y69,'2022旬別'!Y69,'2021旬別'!Y69,'2020旬別'!Y69)</f>
        <v>701.6</v>
      </c>
      <c r="AA69" s="2095">
        <f>AVERAGE('2024旬別'!AA69,'2023旬別'!Z69,'2022旬別'!Z69,'2021旬別'!Z69,'2020旬別'!Z69)</f>
        <v>2120.8000000000002</v>
      </c>
      <c r="AB69" s="2096">
        <f>AVERAGE('2024旬別'!AB69,'2023旬別'!AA69,'2022旬別'!AA69,'2021旬別'!AA69,'2020旬別'!AA69)</f>
        <v>683.6</v>
      </c>
      <c r="AC69" s="2099">
        <f>AVERAGE('2024旬別'!AC69,'2023旬別'!AB69,'2022旬別'!AB69,'2021旬別'!AB69,'2020旬別'!AB69)</f>
        <v>604.6</v>
      </c>
      <c r="AD69" s="2095">
        <f>AVERAGE('2024旬別'!AD69,'2023旬別'!AC69,'2022旬別'!AC69,'2021旬別'!AC69,'2020旬別'!AC69)</f>
        <v>594.79999999999995</v>
      </c>
      <c r="AE69" s="2098">
        <f>AVERAGE('2024旬別'!AE69,'2023旬別'!AD69,'2022旬別'!AD69,'2021旬別'!AD69,'2020旬別'!AD69)</f>
        <v>527.4</v>
      </c>
      <c r="AF69" s="2099">
        <f>AVERAGE('2024旬別'!AF69,'2023旬別'!AE69,'2022旬別'!AE69,'2021旬別'!AE69,'2020旬別'!AE69)</f>
        <v>565.4</v>
      </c>
      <c r="AG69" s="2095">
        <f>AVERAGE('2024旬別'!AG69,'2023旬別'!AF69,'2022旬別'!AF69,'2021旬別'!AF69,'2020旬別'!AF69)</f>
        <v>612.79999999999995</v>
      </c>
      <c r="AH69" s="2098">
        <f>AVERAGE('2024旬別'!AH69,'2023旬別'!AG69,'2022旬別'!AG69,'2021旬別'!AG69,'2020旬別'!AG69)</f>
        <v>552.4</v>
      </c>
      <c r="AI69" s="2094">
        <f>AVERAGE('2024旬別'!AI69,'2023旬別'!AH69,'2022旬別'!AH69,'2021旬別'!AH69,'2020旬別'!AH69)</f>
        <v>541.79999999999995</v>
      </c>
      <c r="AJ69" s="2095">
        <f>AVERAGE('2024旬別'!AJ69,'2023旬別'!AI69,'2022旬別'!AI69,'2021旬別'!AI69,'2020旬別'!AI69)</f>
        <v>583.20000000000005</v>
      </c>
      <c r="AK69" s="2098">
        <f>AVERAGE('2024旬別'!AK69,'2023旬別'!AJ69,'2022旬別'!AJ69,'2021旬別'!AJ69,'2020旬別'!AJ69)</f>
        <v>630.6</v>
      </c>
      <c r="AL69" s="2094">
        <f>AVERAGE('2024旬別'!AL69,'2023旬別'!AK69,'2022旬別'!AK69,'2021旬別'!AK69,'2020旬別'!AK69)</f>
        <v>614.6</v>
      </c>
      <c r="AM69" s="2103">
        <f>AVERAGE('2024旬別'!AM69,'2023旬別'!AL69,'2022旬別'!AL69,'2021旬別'!AL69,'2020旬別'!AL69)</f>
        <v>626</v>
      </c>
    </row>
    <row r="70" spans="2:39" ht="14.25" customHeight="1" x14ac:dyDescent="0.15">
      <c r="B70" s="184" t="s">
        <v>122</v>
      </c>
      <c r="C70" s="1998" t="s">
        <v>94</v>
      </c>
      <c r="D70" s="2104">
        <f>AVERAGE('2024旬別'!D70,'2023旬別'!C70,'2022旬別'!C70,'2021旬別'!C70,'2020旬別'!C70)</f>
        <v>303228.59999999998</v>
      </c>
      <c r="E70" s="2105">
        <f>AVERAGE('2024旬別'!E70,'2023旬別'!D70,'2022旬別'!D70,'2021旬別'!D70,'2020旬別'!D70)</f>
        <v>357580.79999999999</v>
      </c>
      <c r="F70" s="2106">
        <f>AVERAGE('2024旬別'!F70,'2023旬別'!E70,'2022旬別'!E70,'2021旬別'!E70,'2020旬別'!E70)</f>
        <v>360996.6</v>
      </c>
      <c r="G70" s="2109">
        <f>AVERAGE('2024旬別'!G70,'2023旬別'!F70,'2022旬別'!F70,'2021旬別'!F70,'2020旬別'!F70)</f>
        <v>391227</v>
      </c>
      <c r="H70" s="2220">
        <f>AVERAGE('2024旬別'!H70,'2023旬別'!G70,'2022旬別'!G70,'2021旬別'!G70,'2020旬別'!G70)</f>
        <v>361253</v>
      </c>
      <c r="I70" s="2129">
        <f>AVERAGE('2024旬別'!I70,'2023旬別'!H70,'2022旬別'!H70,'2021旬別'!H70,'2020旬別'!H70)</f>
        <v>300986</v>
      </c>
      <c r="J70" s="2109">
        <f>AVERAGE('2024旬別'!J70,'2023旬別'!I70,'2022旬別'!I70,'2021旬別'!I70,'2020旬別'!I70)</f>
        <v>390238.8</v>
      </c>
      <c r="K70" s="2105">
        <f>AVERAGE('2024旬別'!K70,'2023旬別'!J70,'2022旬別'!J70,'2021旬別'!J70,'2020旬別'!J70)</f>
        <v>1101658</v>
      </c>
      <c r="L70" s="2106">
        <f>AVERAGE('2024旬別'!L70,'2023旬別'!K70,'2022旬別'!K70,'2021旬別'!K70,'2020旬別'!K70)</f>
        <v>461690.2</v>
      </c>
      <c r="M70" s="2109">
        <f>AVERAGE('2024旬別'!M70,'2023旬別'!L70,'2022旬別'!L70,'2021旬別'!L70,'2020旬別'!L70)</f>
        <v>434425.2</v>
      </c>
      <c r="N70" s="2105">
        <f>AVERAGE('2024旬別'!N70,'2023旬別'!M70,'2022旬別'!M70,'2021旬別'!M70,'2020旬別'!M70)</f>
        <v>455832.4</v>
      </c>
      <c r="O70" s="2106">
        <f>AVERAGE('2024旬別'!O70,'2023旬別'!N70,'2022旬別'!N70,'2021旬別'!N70,'2020旬別'!N70)</f>
        <v>412921.4</v>
      </c>
      <c r="P70" s="2109">
        <f>AVERAGE('2024旬別'!P70,'2023旬別'!O70,'2022旬別'!O70,'2021旬別'!O70,'2020旬別'!O70)</f>
        <v>417093</v>
      </c>
      <c r="Q70" s="2105">
        <f>AVERAGE('2024旬別'!Q70,'2023旬別'!P70,'2022旬別'!P70,'2021旬別'!P70,'2020旬別'!P70)</f>
        <v>408523</v>
      </c>
      <c r="R70" s="2112">
        <f>AVERAGE('2024旬別'!R70,'2023旬別'!Q70,'2022旬別'!Q70,'2021旬別'!Q70,'2020旬別'!Q70)</f>
        <v>422247.4</v>
      </c>
      <c r="S70" s="2109">
        <f>AVERAGE('2024旬別'!S70,'2023旬別'!R70,'2022旬別'!R70,'2021旬別'!R70,'2020旬別'!R70)</f>
        <v>384055</v>
      </c>
      <c r="T70" s="2105">
        <f>AVERAGE('2024旬別'!T70,'2023旬別'!S70,'2022旬別'!S70,'2021旬別'!S70,'2020旬別'!S70)</f>
        <v>377487.4</v>
      </c>
      <c r="U70" s="2106">
        <f>AVERAGE('2024旬別'!U70,'2023旬別'!T70,'2022旬別'!T70,'2021旬別'!T70,'2020旬別'!T70)</f>
        <v>345988</v>
      </c>
      <c r="V70" s="2107">
        <f>AVERAGE('2024旬別'!V70,'2023旬別'!U70,'2022旬別'!U70,'2021旬別'!U70,'2020旬別'!U70)</f>
        <v>353144</v>
      </c>
      <c r="W70" s="2105">
        <f>AVERAGE('2024旬別'!W70,'2023旬別'!V70,'2022旬別'!V70,'2021旬別'!V70,'2020旬別'!V70)</f>
        <v>408077.8</v>
      </c>
      <c r="X70" s="2114">
        <f>AVERAGE('2024旬別'!X70,'2023旬別'!W70,'2022旬別'!W70,'2021旬別'!W70,'2020旬別'!W70)</f>
        <v>451401.2</v>
      </c>
      <c r="Y70" s="2107">
        <f>AVERAGE('2024旬別'!Y70,'2023旬別'!X70,'2022旬別'!X70,'2021旬別'!X70,'2020旬別'!X70)</f>
        <v>448392.4</v>
      </c>
      <c r="Z70" s="2110">
        <f>AVERAGE('2024旬別'!Z70,'2023旬別'!Y70,'2022旬別'!Y70,'2021旬別'!Y70,'2020旬別'!Y70)</f>
        <v>468386.8</v>
      </c>
      <c r="AA70" s="2106">
        <f>AVERAGE('2024旬別'!AA70,'2023旬別'!Z70,'2022旬別'!Z70,'2021旬別'!Z70,'2020旬別'!Z70)</f>
        <v>566308.80000000005</v>
      </c>
      <c r="AB70" s="2107">
        <f>AVERAGE('2024旬別'!AB70,'2023旬別'!AA70,'2022旬別'!AA70,'2021旬別'!AA70,'2020旬別'!AA70)</f>
        <v>563102.6</v>
      </c>
      <c r="AC70" s="2110">
        <f>AVERAGE('2024旬別'!AC70,'2023旬別'!AB70,'2022旬別'!AB70,'2021旬別'!AB70,'2020旬別'!AB70)</f>
        <v>537935.80000000005</v>
      </c>
      <c r="AD70" s="2106">
        <f>AVERAGE('2024旬別'!AD70,'2023旬別'!AC70,'2022旬別'!AC70,'2021旬別'!AC70,'2020旬別'!AC70)</f>
        <v>601976</v>
      </c>
      <c r="AE70" s="2109">
        <f>AVERAGE('2024旬別'!AE70,'2023旬別'!AD70,'2022旬別'!AD70,'2021旬別'!AD70,'2020旬別'!AD70)</f>
        <v>544030.80000000005</v>
      </c>
      <c r="AF70" s="2110">
        <f>AVERAGE('2024旬別'!AF70,'2023旬別'!AE70,'2022旬別'!AE70,'2021旬別'!AE70,'2020旬別'!AE70)</f>
        <v>553332</v>
      </c>
      <c r="AG70" s="2106">
        <f>AVERAGE('2024旬別'!AG70,'2023旬別'!AF70,'2022旬別'!AF70,'2021旬別'!AF70,'2020旬別'!AF70)</f>
        <v>553869.19999999995</v>
      </c>
      <c r="AH70" s="2109">
        <f>AVERAGE('2024旬別'!AH70,'2023旬別'!AG70,'2022旬別'!AG70,'2021旬別'!AG70,'2020旬別'!AG70)</f>
        <v>439747</v>
      </c>
      <c r="AI70" s="2105">
        <f>AVERAGE('2024旬別'!AI70,'2023旬別'!AH70,'2022旬別'!AH70,'2021旬別'!AH70,'2020旬別'!AH70)</f>
        <v>405299.6</v>
      </c>
      <c r="AJ70" s="2108">
        <f>AVERAGE('2024旬別'!AJ70,'2023旬別'!AI70,'2022旬別'!AI70,'2021旬別'!AI70,'2020旬別'!AI70)</f>
        <v>413324</v>
      </c>
      <c r="AK70" s="2109">
        <f>AVERAGE('2024旬別'!AK70,'2023旬別'!AJ70,'2022旬別'!AJ70,'2021旬別'!AJ70,'2020旬別'!AJ70)</f>
        <v>393326.6</v>
      </c>
      <c r="AL70" s="2105">
        <f>AVERAGE('2024旬別'!AL70,'2023旬別'!AK70,'2022旬別'!AK70,'2021旬別'!AK70,'2020旬別'!AK70)</f>
        <v>360807.2</v>
      </c>
      <c r="AM70" s="2115">
        <f>AVERAGE('2024旬別'!AM70,'2023旬別'!AL70,'2022旬別'!AL70,'2021旬別'!AL70,'2020旬別'!AL70)</f>
        <v>379516.2</v>
      </c>
    </row>
    <row r="71" spans="2:39" ht="14.25" customHeight="1" x14ac:dyDescent="0.15">
      <c r="B71" s="186" t="s">
        <v>122</v>
      </c>
      <c r="C71" s="2000" t="s">
        <v>96</v>
      </c>
      <c r="D71" s="2116">
        <f>AVERAGE('2024旬別'!D71,'2023旬別'!C71,'2022旬別'!C71,'2021旬別'!C71,'2020旬別'!C71)</f>
        <v>484.2</v>
      </c>
      <c r="E71" s="2117">
        <f>AVERAGE('2024旬別'!E71,'2023旬別'!D71,'2022旬別'!D71,'2021旬別'!D71,'2020旬別'!D71)</f>
        <v>520.20000000000005</v>
      </c>
      <c r="F71" s="2118">
        <f>AVERAGE('2024旬別'!F71,'2023旬別'!E71,'2022旬別'!E71,'2021旬別'!E71,'2020旬別'!E71)</f>
        <v>593.79999999999995</v>
      </c>
      <c r="G71" s="2121">
        <f>AVERAGE('2024旬別'!G71,'2023旬別'!F71,'2022旬別'!F71,'2021旬別'!F71,'2020旬別'!F71)</f>
        <v>662.2</v>
      </c>
      <c r="H71" s="2145">
        <f>AVERAGE('2024旬別'!H71,'2023旬別'!G71,'2022旬別'!G71,'2021旬別'!G71,'2020旬別'!G71)</f>
        <v>655.4</v>
      </c>
      <c r="I71" s="2120">
        <f>AVERAGE('2024旬別'!I71,'2023旬別'!H71,'2022旬別'!H71,'2021旬別'!H71,'2020旬別'!H71)</f>
        <v>674</v>
      </c>
      <c r="J71" s="2121">
        <f>AVERAGE('2024旬別'!J71,'2023旬別'!I71,'2022旬別'!I71,'2021旬別'!I71,'2020旬別'!I71)</f>
        <v>724.8</v>
      </c>
      <c r="K71" s="2117">
        <f>AVERAGE('2024旬別'!K71,'2023旬別'!J71,'2022旬別'!J71,'2021旬別'!J71,'2020旬別'!J71)</f>
        <v>706.4</v>
      </c>
      <c r="L71" s="2118">
        <f>AVERAGE('2024旬別'!L71,'2023旬別'!K71,'2022旬別'!K71,'2021旬別'!K71,'2020旬別'!K71)</f>
        <v>674.8</v>
      </c>
      <c r="M71" s="2121">
        <f>AVERAGE('2024旬別'!M71,'2023旬別'!L71,'2022旬別'!L71,'2021旬別'!L71,'2020旬別'!L71)</f>
        <v>646.79999999999995</v>
      </c>
      <c r="N71" s="2117">
        <f>AVERAGE('2024旬別'!N71,'2023旬別'!M71,'2022旬別'!M71,'2021旬別'!M71,'2020旬別'!M71)</f>
        <v>600.4</v>
      </c>
      <c r="O71" s="2118">
        <f>AVERAGE('2024旬別'!O71,'2023旬別'!N71,'2022旬別'!N71,'2021旬別'!N71,'2020旬別'!N71)</f>
        <v>562</v>
      </c>
      <c r="P71" s="2121">
        <f>AVERAGE('2024旬別'!P71,'2023旬別'!O71,'2022旬別'!O71,'2021旬別'!O71,'2020旬別'!O71)</f>
        <v>510</v>
      </c>
      <c r="Q71" s="2117">
        <f>AVERAGE('2024旬別'!Q71,'2023旬別'!P71,'2022旬別'!P71,'2021旬別'!P71,'2020旬別'!P71)</f>
        <v>481</v>
      </c>
      <c r="R71" s="2123">
        <f>AVERAGE('2024旬別'!R71,'2023旬別'!Q71,'2022旬別'!Q71,'2021旬別'!Q71,'2020旬別'!Q71)</f>
        <v>487.8</v>
      </c>
      <c r="S71" s="2121">
        <f>AVERAGE('2024旬別'!S71,'2023旬別'!R71,'2022旬別'!R71,'2021旬別'!R71,'2020旬別'!R71)</f>
        <v>496</v>
      </c>
      <c r="T71" s="2117">
        <f>AVERAGE('2024旬別'!T71,'2023旬別'!S71,'2022旬別'!S71,'2021旬別'!S71,'2020旬別'!S71)</f>
        <v>534</v>
      </c>
      <c r="U71" s="2118">
        <f>AVERAGE('2024旬別'!U71,'2023旬別'!T71,'2022旬別'!T71,'2021旬別'!T71,'2020旬別'!T71)</f>
        <v>539.20000000000005</v>
      </c>
      <c r="V71" s="2119">
        <f>AVERAGE('2024旬別'!V71,'2023旬別'!U71,'2022旬別'!U71,'2021旬別'!U71,'2020旬別'!U71)</f>
        <v>581.6</v>
      </c>
      <c r="W71" s="2117">
        <f>AVERAGE('2024旬別'!W71,'2023旬別'!V71,'2022旬別'!V71,'2021旬別'!V71,'2020旬別'!V71)</f>
        <v>633.20000000000005</v>
      </c>
      <c r="X71" s="2123">
        <f>AVERAGE('2024旬別'!X71,'2023旬別'!W71,'2022旬別'!W71,'2021旬別'!W71,'2020旬別'!W71)</f>
        <v>645.4</v>
      </c>
      <c r="Y71" s="2119">
        <f>AVERAGE('2024旬別'!Y71,'2023旬別'!X71,'2022旬別'!X71,'2021旬別'!X71,'2020旬別'!X71)</f>
        <v>646.6</v>
      </c>
      <c r="Z71" s="2122">
        <f>AVERAGE('2024旬別'!Z71,'2023旬別'!Y71,'2022旬別'!Y71,'2021旬別'!Y71,'2020旬別'!Y71)</f>
        <v>670.8</v>
      </c>
      <c r="AA71" s="2118">
        <f>AVERAGE('2024旬別'!AA71,'2023旬別'!Z71,'2022旬別'!Z71,'2021旬別'!Z71,'2020旬別'!Z71)</f>
        <v>726.8</v>
      </c>
      <c r="AB71" s="2119">
        <f>AVERAGE('2024旬別'!AB71,'2023旬別'!AA71,'2022旬別'!AA71,'2021旬別'!AA71,'2020旬別'!AA71)</f>
        <v>834.6</v>
      </c>
      <c r="AC71" s="2122">
        <f>AVERAGE('2024旬別'!AC71,'2023旬別'!AB71,'2022旬別'!AB71,'2021旬別'!AB71,'2020旬別'!AB71)</f>
        <v>909.6</v>
      </c>
      <c r="AD71" s="2118">
        <f>AVERAGE('2024旬別'!AD71,'2023旬別'!AC71,'2022旬別'!AC71,'2021旬別'!AC71,'2020旬別'!AC71)</f>
        <v>1027.2</v>
      </c>
      <c r="AE71" s="2121">
        <f>AVERAGE('2024旬別'!AE71,'2023旬別'!AD71,'2022旬別'!AD71,'2021旬別'!AD71,'2020旬別'!AD71)</f>
        <v>1045</v>
      </c>
      <c r="AF71" s="2122">
        <f>AVERAGE('2024旬別'!AF71,'2023旬別'!AE71,'2022旬別'!AE71,'2021旬別'!AE71,'2020旬別'!AE71)</f>
        <v>1011</v>
      </c>
      <c r="AG71" s="2118">
        <f>AVERAGE('2024旬別'!AG71,'2023旬別'!AF71,'2022旬別'!AF71,'2021旬別'!AF71,'2020旬別'!AF71)</f>
        <v>930.8</v>
      </c>
      <c r="AH71" s="2121">
        <f>AVERAGE('2024旬別'!AH71,'2023旬別'!AG71,'2022旬別'!AG71,'2021旬別'!AG71,'2020旬別'!AG71)</f>
        <v>799.4</v>
      </c>
      <c r="AI71" s="2117">
        <f>AVERAGE('2024旬別'!AI71,'2023旬別'!AH71,'2022旬別'!AH71,'2021旬別'!AH71,'2020旬別'!AH71)</f>
        <v>762.2</v>
      </c>
      <c r="AJ71" s="2118">
        <f>AVERAGE('2024旬別'!AJ71,'2023旬別'!AI71,'2022旬別'!AI71,'2021旬別'!AI71,'2020旬別'!AI71)</f>
        <v>746</v>
      </c>
      <c r="AK71" s="2121">
        <f>AVERAGE('2024旬別'!AK71,'2023旬別'!AJ71,'2022旬別'!AJ71,'2021旬別'!AJ71,'2020旬別'!AJ71)</f>
        <v>645</v>
      </c>
      <c r="AL71" s="2117">
        <f>AVERAGE('2024旬別'!AL71,'2023旬別'!AK71,'2022旬別'!AK71,'2021旬別'!AK71,'2020旬別'!AK71)</f>
        <v>603.4</v>
      </c>
      <c r="AM71" s="2125">
        <f>AVERAGE('2024旬別'!AM71,'2023旬別'!AL71,'2022旬別'!AL71,'2021旬別'!AL71,'2020旬別'!AL71)</f>
        <v>644.4</v>
      </c>
    </row>
    <row r="72" spans="2:39" ht="14.25" customHeight="1" x14ac:dyDescent="0.15">
      <c r="B72" s="182" t="s">
        <v>173</v>
      </c>
      <c r="C72" s="1997" t="s">
        <v>93</v>
      </c>
      <c r="D72" s="2093">
        <f>AVERAGE('2024旬別'!D72,'2023旬別'!C72,'2022旬別'!C72,'2021旬別'!C72,'2020旬別'!C72)</f>
        <v>405.6</v>
      </c>
      <c r="E72" s="2094">
        <f>AVERAGE('2024旬別'!E72,'2023旬別'!D72,'2022旬別'!D72,'2021旬別'!D72,'2020旬別'!D72)</f>
        <v>589.79999999999995</v>
      </c>
      <c r="F72" s="2095">
        <f>AVERAGE('2024旬別'!F72,'2023旬別'!E72,'2022旬別'!E72,'2021旬別'!E72,'2020旬別'!E72)</f>
        <v>523.20000000000005</v>
      </c>
      <c r="G72" s="2098">
        <f>AVERAGE('2024旬別'!G72,'2023旬別'!F72,'2022旬別'!F72,'2021旬別'!F72,'2020旬別'!F72)</f>
        <v>494.6</v>
      </c>
      <c r="H72" s="2201">
        <f>AVERAGE('2024旬別'!H72,'2023旬別'!G72,'2022旬別'!G72,'2021旬別'!G72,'2020旬別'!G72)</f>
        <v>490.4</v>
      </c>
      <c r="I72" s="2134">
        <f>AVERAGE('2024旬別'!I72,'2023旬別'!H72,'2022旬別'!H72,'2021旬別'!H72,'2020旬別'!H72)</f>
        <v>448</v>
      </c>
      <c r="J72" s="2098">
        <f>AVERAGE('2024旬別'!J72,'2023旬別'!I72,'2022旬別'!I72,'2021旬別'!I72,'2020旬別'!I72)</f>
        <v>590.4</v>
      </c>
      <c r="K72" s="2094">
        <f>AVERAGE('2024旬別'!K72,'2023旬別'!J72,'2022旬別'!J72,'2021旬別'!J72,'2020旬別'!J72)</f>
        <v>635.4</v>
      </c>
      <c r="L72" s="2095">
        <f>AVERAGE('2024旬別'!L72,'2023旬別'!K72,'2022旬別'!K72,'2021旬別'!K72,'2020旬別'!K72)</f>
        <v>823.2</v>
      </c>
      <c r="M72" s="2098">
        <f>AVERAGE('2024旬別'!M72,'2023旬別'!L72,'2022旬別'!L72,'2021旬別'!L72,'2020旬別'!L72)</f>
        <v>791.6</v>
      </c>
      <c r="N72" s="2094">
        <f>AVERAGE('2024旬別'!N72,'2023旬別'!M72,'2022旬別'!M72,'2021旬別'!M72,'2020旬別'!M72)</f>
        <v>678</v>
      </c>
      <c r="O72" s="2095">
        <f>AVERAGE('2024旬別'!O72,'2023旬別'!N72,'2022旬別'!N72,'2021旬別'!N72,'2020旬別'!N72)</f>
        <v>833.8</v>
      </c>
      <c r="P72" s="2098">
        <f>AVERAGE('2024旬別'!P72,'2023旬別'!O72,'2022旬別'!O72,'2021旬別'!O72,'2020旬別'!O72)</f>
        <v>880</v>
      </c>
      <c r="Q72" s="2094">
        <f>AVERAGE('2024旬別'!Q72,'2023旬別'!P72,'2022旬別'!P72,'2021旬別'!P72,'2020旬別'!P72)</f>
        <v>907.8</v>
      </c>
      <c r="R72" s="2100">
        <f>AVERAGE('2024旬別'!R72,'2023旬別'!Q72,'2022旬別'!Q72,'2021旬別'!Q72,'2020旬別'!Q72)</f>
        <v>934.2</v>
      </c>
      <c r="S72" s="2098">
        <f>AVERAGE('2024旬別'!S72,'2023旬別'!R72,'2022旬別'!R72,'2021旬別'!R72,'2020旬別'!R72)</f>
        <v>865</v>
      </c>
      <c r="T72" s="2094">
        <f>AVERAGE('2024旬別'!T72,'2023旬別'!S72,'2022旬別'!S72,'2021旬別'!S72,'2020旬別'!S72)</f>
        <v>790</v>
      </c>
      <c r="U72" s="2095">
        <f>AVERAGE('2024旬別'!U72,'2023旬別'!T72,'2022旬別'!T72,'2021旬別'!T72,'2020旬別'!T72)</f>
        <v>741</v>
      </c>
      <c r="V72" s="2096">
        <f>AVERAGE('2024旬別'!V72,'2023旬別'!U72,'2022旬別'!U72,'2021旬別'!U72,'2020旬別'!U72)</f>
        <v>701.6</v>
      </c>
      <c r="W72" s="2094">
        <f>AVERAGE('2024旬別'!W72,'2023旬別'!V72,'2022旬別'!V72,'2021旬別'!V72,'2020旬別'!V72)</f>
        <v>667</v>
      </c>
      <c r="X72" s="2102">
        <f>AVERAGE('2024旬別'!X72,'2023旬別'!W72,'2022旬別'!W72,'2021旬別'!W72,'2020旬別'!W72)</f>
        <v>672.8</v>
      </c>
      <c r="Y72" s="2096">
        <f>AVERAGE('2024旬別'!Y72,'2023旬別'!X72,'2022旬別'!X72,'2021旬別'!X72,'2020旬別'!X72)</f>
        <v>717.8</v>
      </c>
      <c r="Z72" s="2099">
        <f>AVERAGE('2024旬別'!Z72,'2023旬別'!Y72,'2022旬別'!Y72,'2021旬別'!Y72,'2020旬別'!Y72)</f>
        <v>744.2</v>
      </c>
      <c r="AA72" s="2095">
        <f>AVERAGE('2024旬別'!AA72,'2023旬別'!Z72,'2022旬別'!Z72,'2021旬別'!Z72,'2020旬別'!Z72)</f>
        <v>904.8</v>
      </c>
      <c r="AB72" s="2096">
        <f>AVERAGE('2024旬別'!AB72,'2023旬別'!AA72,'2022旬別'!AA72,'2021旬別'!AA72,'2020旬別'!AA72)</f>
        <v>834.2</v>
      </c>
      <c r="AC72" s="2099">
        <f>AVERAGE('2024旬別'!AC72,'2023旬別'!AB72,'2022旬別'!AB72,'2021旬別'!AB72,'2020旬別'!AB72)</f>
        <v>810.2</v>
      </c>
      <c r="AD72" s="2095">
        <f>AVERAGE('2024旬別'!AD72,'2023旬別'!AC72,'2022旬別'!AC72,'2021旬別'!AC72,'2020旬別'!AC72)</f>
        <v>787.6</v>
      </c>
      <c r="AE72" s="2098">
        <f>AVERAGE('2024旬別'!AE72,'2023旬別'!AD72,'2022旬別'!AD72,'2021旬別'!AD72,'2020旬別'!AD72)</f>
        <v>715.2</v>
      </c>
      <c r="AF72" s="2099">
        <f>AVERAGE('2024旬別'!AF72,'2023旬別'!AE72,'2022旬別'!AE72,'2021旬別'!AE72,'2020旬別'!AE72)</f>
        <v>669.6</v>
      </c>
      <c r="AG72" s="2095">
        <f>AVERAGE('2024旬別'!AG72,'2023旬別'!AF72,'2022旬別'!AF72,'2021旬別'!AF72,'2020旬別'!AF72)</f>
        <v>663</v>
      </c>
      <c r="AH72" s="2098">
        <f>AVERAGE('2024旬別'!AH72,'2023旬別'!AG72,'2022旬別'!AG72,'2021旬別'!AG72,'2020旬別'!AG72)</f>
        <v>621</v>
      </c>
      <c r="AI72" s="2094">
        <f>AVERAGE('2024旬別'!AI72,'2023旬別'!AH72,'2022旬別'!AH72,'2021旬別'!AH72,'2020旬別'!AH72)</f>
        <v>649.4</v>
      </c>
      <c r="AJ72" s="2095">
        <f>AVERAGE('2024旬別'!AJ72,'2023旬別'!AI72,'2022旬別'!AI72,'2021旬別'!AI72,'2020旬別'!AI72)</f>
        <v>645.20000000000005</v>
      </c>
      <c r="AK72" s="2098">
        <f>AVERAGE('2024旬別'!AK72,'2023旬別'!AJ72,'2022旬別'!AJ72,'2021旬別'!AJ72,'2020旬別'!AJ72)</f>
        <v>607</v>
      </c>
      <c r="AL72" s="2094">
        <f>AVERAGE('2024旬別'!AL72,'2023旬別'!AK72,'2022旬別'!AK72,'2021旬別'!AK72,'2020旬別'!AK72)</f>
        <v>555.6</v>
      </c>
      <c r="AM72" s="2103">
        <f>AVERAGE('2024旬別'!AM72,'2023旬別'!AL72,'2022旬別'!AL72,'2021旬別'!AL72,'2020旬別'!AL72)</f>
        <v>508</v>
      </c>
    </row>
    <row r="73" spans="2:39" ht="14.25" customHeight="1" x14ac:dyDescent="0.15">
      <c r="B73" s="184" t="s">
        <v>173</v>
      </c>
      <c r="C73" s="1998" t="s">
        <v>94</v>
      </c>
      <c r="D73" s="2104">
        <f>AVERAGE('2024旬別'!D73,'2023旬別'!C73,'2022旬別'!C73,'2021旬別'!C73,'2020旬別'!C73)</f>
        <v>222393.60000000001</v>
      </c>
      <c r="E73" s="2105">
        <f>AVERAGE('2024旬別'!E73,'2023旬別'!D73,'2022旬別'!D73,'2021旬別'!D73,'2020旬別'!D73)</f>
        <v>363953.4</v>
      </c>
      <c r="F73" s="2106">
        <f>AVERAGE('2024旬別'!F73,'2023旬別'!E73,'2022旬別'!E73,'2021旬別'!E73,'2020旬別'!E73)</f>
        <v>381253.4</v>
      </c>
      <c r="G73" s="2109">
        <f>AVERAGE('2024旬別'!G73,'2023旬別'!F73,'2022旬別'!F73,'2021旬別'!F73,'2020旬別'!F73)</f>
        <v>399440.6</v>
      </c>
      <c r="H73" s="2220">
        <f>AVERAGE('2024旬別'!H73,'2023旬別'!G73,'2022旬別'!G73,'2021旬別'!G73,'2020旬別'!G73)</f>
        <v>387165.4</v>
      </c>
      <c r="I73" s="2129">
        <f>AVERAGE('2024旬別'!I73,'2023旬別'!H73,'2022旬別'!H73,'2021旬別'!H73,'2020旬別'!H73)</f>
        <v>344437</v>
      </c>
      <c r="J73" s="2109">
        <f>AVERAGE('2024旬別'!J73,'2023旬別'!I73,'2022旬別'!I73,'2021旬別'!I73,'2020旬別'!I73)</f>
        <v>425579.6</v>
      </c>
      <c r="K73" s="2105">
        <f>AVERAGE('2024旬別'!K73,'2023旬別'!J73,'2022旬別'!J73,'2021旬別'!J73,'2020旬別'!J73)</f>
        <v>436433.8</v>
      </c>
      <c r="L73" s="2106">
        <f>AVERAGE('2024旬別'!L73,'2023旬別'!K73,'2022旬別'!K73,'2021旬別'!K73,'2020旬別'!K73)</f>
        <v>513055.2</v>
      </c>
      <c r="M73" s="2109">
        <f>AVERAGE('2024旬別'!M73,'2023旬別'!L73,'2022旬別'!L73,'2021旬別'!L73,'2020旬別'!L73)</f>
        <v>463601</v>
      </c>
      <c r="N73" s="2105">
        <f>AVERAGE('2024旬別'!N73,'2023旬別'!M73,'2022旬別'!M73,'2021旬別'!M73,'2020旬別'!M73)</f>
        <v>482383.8</v>
      </c>
      <c r="O73" s="2106">
        <f>AVERAGE('2024旬別'!O73,'2023旬別'!N73,'2022旬別'!N73,'2021旬別'!N73,'2020旬別'!N73)</f>
        <v>486554.4</v>
      </c>
      <c r="P73" s="2109">
        <f>AVERAGE('2024旬別'!P73,'2023旬別'!O73,'2022旬別'!O73,'2021旬別'!O73,'2020旬別'!O73)</f>
        <v>471888.4</v>
      </c>
      <c r="Q73" s="2105">
        <f>AVERAGE('2024旬別'!Q73,'2023旬別'!P73,'2022旬別'!P73,'2021旬別'!P73,'2020旬別'!P73)</f>
        <v>416095.6</v>
      </c>
      <c r="R73" s="2112">
        <f>AVERAGE('2024旬別'!R73,'2023旬別'!Q73,'2022旬別'!Q73,'2021旬別'!Q73,'2020旬別'!Q73)</f>
        <v>432031</v>
      </c>
      <c r="S73" s="2109">
        <f>AVERAGE('2024旬別'!S73,'2023旬別'!R73,'2022旬別'!R73,'2021旬別'!R73,'2020旬別'!R73)</f>
        <v>398953</v>
      </c>
      <c r="T73" s="2105">
        <f>AVERAGE('2024旬別'!T73,'2023旬別'!S73,'2022旬別'!S73,'2021旬別'!S73,'2020旬別'!S73)</f>
        <v>384406.6</v>
      </c>
      <c r="U73" s="2106">
        <f>AVERAGE('2024旬別'!U73,'2023旬別'!T73,'2022旬別'!T73,'2021旬別'!T73,'2020旬別'!T73)</f>
        <v>326199.59999999998</v>
      </c>
      <c r="V73" s="2107">
        <f>AVERAGE('2024旬別'!V73,'2023旬別'!U73,'2022旬別'!U73,'2021旬別'!U73,'2020旬別'!U73)</f>
        <v>305734</v>
      </c>
      <c r="W73" s="2105">
        <f>AVERAGE('2024旬別'!W73,'2023旬別'!V73,'2022旬別'!V73,'2021旬別'!V73,'2020旬別'!V73)</f>
        <v>311792.59999999998</v>
      </c>
      <c r="X73" s="2114">
        <f>AVERAGE('2024旬別'!X73,'2023旬別'!W73,'2022旬別'!W73,'2021旬別'!W73,'2020旬別'!W73)</f>
        <v>921290.2</v>
      </c>
      <c r="Y73" s="2107">
        <f>AVERAGE('2024旬別'!Y73,'2023旬別'!X73,'2022旬別'!X73,'2021旬別'!X73,'2020旬別'!X73)</f>
        <v>326002.8</v>
      </c>
      <c r="Z73" s="2110">
        <f>AVERAGE('2024旬別'!Z73,'2023旬別'!Y73,'2022旬別'!Y73,'2021旬別'!Y73,'2020旬別'!Y73)</f>
        <v>311020.79999999999</v>
      </c>
      <c r="AA73" s="2106">
        <f>AVERAGE('2024旬別'!AA73,'2023旬別'!Z73,'2022旬別'!Z73,'2021旬別'!Z73,'2020旬別'!Z73)</f>
        <v>389798.2</v>
      </c>
      <c r="AB73" s="2107">
        <f>AVERAGE('2024旬別'!AB73,'2023旬別'!AA73,'2022旬別'!AA73,'2021旬別'!AA73,'2020旬別'!AA73)</f>
        <v>379489</v>
      </c>
      <c r="AC73" s="2110">
        <f>AVERAGE('2024旬別'!AC73,'2023旬別'!AB73,'2022旬別'!AB73,'2021旬別'!AB73,'2020旬別'!AB73)</f>
        <v>390703.8</v>
      </c>
      <c r="AD73" s="2106">
        <f>AVERAGE('2024旬別'!AD73,'2023旬別'!AC73,'2022旬別'!AC73,'2021旬別'!AC73,'2020旬別'!AC73)</f>
        <v>370684</v>
      </c>
      <c r="AE73" s="2109">
        <f>AVERAGE('2024旬別'!AE73,'2023旬別'!AD73,'2022旬別'!AD73,'2021旬別'!AD73,'2020旬別'!AD73)</f>
        <v>330199.59999999998</v>
      </c>
      <c r="AF73" s="2110">
        <f>AVERAGE('2024旬別'!AF73,'2023旬別'!AE73,'2022旬別'!AE73,'2021旬別'!AE73,'2020旬別'!AE73)</f>
        <v>295958.59999999998</v>
      </c>
      <c r="AG73" s="2106">
        <f>AVERAGE('2024旬別'!AG73,'2023旬別'!AF73,'2022旬別'!AF73,'2021旬別'!AF73,'2020旬別'!AF73)</f>
        <v>329179.59999999998</v>
      </c>
      <c r="AH73" s="2109">
        <f>AVERAGE('2024旬別'!AH73,'2023旬別'!AG73,'2022旬別'!AG73,'2021旬別'!AG73,'2020旬別'!AG73)</f>
        <v>311760.2</v>
      </c>
      <c r="AI73" s="2105">
        <f>AVERAGE('2024旬別'!AI73,'2023旬別'!AH73,'2022旬別'!AH73,'2021旬別'!AH73,'2020旬別'!AH73)</f>
        <v>292756</v>
      </c>
      <c r="AJ73" s="2129">
        <f>AVERAGE('2024旬別'!AJ73,'2023旬別'!AI73,'2022旬別'!AI73,'2021旬別'!AI73,'2020旬別'!AI73)</f>
        <v>279483.40000000002</v>
      </c>
      <c r="AK73" s="2109">
        <f>AVERAGE('2024旬別'!AK73,'2023旬別'!AJ73,'2022旬別'!AJ73,'2021旬別'!AJ73,'2020旬別'!AJ73)</f>
        <v>267425.40000000002</v>
      </c>
      <c r="AL73" s="2105">
        <f>AVERAGE('2024旬別'!AL73,'2023旬別'!AK73,'2022旬別'!AK73,'2021旬別'!AK73,'2020旬別'!AK73)</f>
        <v>256693.09500000003</v>
      </c>
      <c r="AM73" s="2115">
        <f>AVERAGE('2024旬別'!AM73,'2023旬別'!AL73,'2022旬別'!AL73,'2021旬別'!AL73,'2020旬別'!AL73)</f>
        <v>253296.2</v>
      </c>
    </row>
    <row r="74" spans="2:39" ht="14.25" customHeight="1" x14ac:dyDescent="0.15">
      <c r="B74" s="186" t="s">
        <v>173</v>
      </c>
      <c r="C74" s="2000" t="s">
        <v>96</v>
      </c>
      <c r="D74" s="2116">
        <f>AVERAGE('2024旬別'!D74,'2023旬別'!C74,'2022旬別'!C74,'2021旬別'!C74,'2020旬別'!C74)</f>
        <v>545.4</v>
      </c>
      <c r="E74" s="2117">
        <f>AVERAGE('2024旬別'!E74,'2023旬別'!D74,'2022旬別'!D74,'2021旬別'!D74,'2020旬別'!D74)</f>
        <v>623.79999999999995</v>
      </c>
      <c r="F74" s="2118">
        <f>AVERAGE('2024旬別'!F74,'2023旬別'!E74,'2022旬別'!E74,'2021旬別'!E74,'2020旬別'!E74)</f>
        <v>733.6</v>
      </c>
      <c r="G74" s="2121">
        <f>AVERAGE('2024旬別'!G74,'2023旬別'!F74,'2022旬別'!F74,'2021旬別'!F74,'2020旬別'!F74)</f>
        <v>811</v>
      </c>
      <c r="H74" s="2145">
        <f>AVERAGE('2024旬別'!H74,'2023旬別'!G74,'2022旬別'!G74,'2021旬別'!G74,'2020旬別'!G74)</f>
        <v>794</v>
      </c>
      <c r="I74" s="2120">
        <f>AVERAGE('2024旬別'!I74,'2023旬別'!H74,'2022旬別'!H74,'2021旬別'!H74,'2020旬別'!H74)</f>
        <v>767</v>
      </c>
      <c r="J74" s="2121">
        <f>AVERAGE('2024旬別'!J74,'2023旬別'!I74,'2022旬別'!I74,'2021旬別'!I74,'2020旬別'!I74)</f>
        <v>725.6</v>
      </c>
      <c r="K74" s="2117">
        <f>AVERAGE('2024旬別'!K74,'2023旬別'!J74,'2022旬別'!J74,'2021旬別'!J74,'2020旬別'!J74)</f>
        <v>688.4</v>
      </c>
      <c r="L74" s="2118">
        <f>AVERAGE('2024旬別'!L74,'2023旬別'!K74,'2022旬別'!K74,'2021旬別'!K74,'2020旬別'!K74)</f>
        <v>624.20000000000005</v>
      </c>
      <c r="M74" s="2121">
        <f>AVERAGE('2024旬別'!M74,'2023旬別'!L74,'2022旬別'!L74,'2021旬別'!L74,'2020旬別'!L74)</f>
        <v>588</v>
      </c>
      <c r="N74" s="2117">
        <f>AVERAGE('2024旬別'!N74,'2023旬別'!M74,'2022旬別'!M74,'2021旬別'!M74,'2020旬別'!M74)</f>
        <v>581.6</v>
      </c>
      <c r="O74" s="2118">
        <f>AVERAGE('2024旬別'!O74,'2023旬別'!N74,'2022旬別'!N74,'2021旬別'!N74,'2020旬別'!N74)</f>
        <v>588.79999999999995</v>
      </c>
      <c r="P74" s="2121">
        <f>AVERAGE('2024旬別'!P74,'2023旬別'!O74,'2022旬別'!O74,'2021旬別'!O74,'2020旬別'!O74)</f>
        <v>536.20000000000005</v>
      </c>
      <c r="Q74" s="2117">
        <f>AVERAGE('2024旬別'!Q74,'2023旬別'!P74,'2022旬別'!P74,'2021旬別'!P74,'2020旬別'!P74)</f>
        <v>458.6</v>
      </c>
      <c r="R74" s="2123">
        <f>AVERAGE('2024旬別'!R74,'2023旬別'!Q74,'2022旬別'!Q74,'2021旬別'!Q74,'2020旬別'!Q74)</f>
        <v>461.4</v>
      </c>
      <c r="S74" s="2121">
        <f>AVERAGE('2024旬別'!S74,'2023旬別'!R74,'2022旬別'!R74,'2021旬別'!R74,'2020旬別'!R74)</f>
        <v>464.6</v>
      </c>
      <c r="T74" s="2117">
        <f>AVERAGE('2024旬別'!T74,'2023旬別'!S74,'2022旬別'!S74,'2021旬別'!S74,'2020旬別'!S74)</f>
        <v>488</v>
      </c>
      <c r="U74" s="2118">
        <f>AVERAGE('2024旬別'!U74,'2023旬別'!T74,'2022旬別'!T74,'2021旬別'!T74,'2020旬別'!T74)</f>
        <v>440.4</v>
      </c>
      <c r="V74" s="2119">
        <f>AVERAGE('2024旬別'!V74,'2023旬別'!U74,'2022旬別'!U74,'2021旬別'!U74,'2020旬別'!U74)</f>
        <v>440.6</v>
      </c>
      <c r="W74" s="2117">
        <f>AVERAGE('2024旬別'!W74,'2023旬別'!V74,'2022旬別'!V74,'2021旬別'!V74,'2020旬別'!V74)</f>
        <v>467.8</v>
      </c>
      <c r="X74" s="2123">
        <f>AVERAGE('2024旬別'!X74,'2023旬別'!W74,'2022旬別'!W74,'2021旬別'!W74,'2020旬別'!W74)</f>
        <v>482.8</v>
      </c>
      <c r="Y74" s="2119">
        <f>AVERAGE('2024旬別'!Y74,'2023旬別'!X74,'2022旬別'!X74,'2021旬別'!X74,'2020旬別'!X74)</f>
        <v>466</v>
      </c>
      <c r="Z74" s="2122">
        <f>AVERAGE('2024旬別'!Z74,'2023旬別'!Y74,'2022旬別'!Y74,'2021旬別'!Y74,'2020旬別'!Y74)</f>
        <v>420.6</v>
      </c>
      <c r="AA74" s="2118">
        <f>AVERAGE('2024旬別'!AA74,'2023旬別'!Z74,'2022旬別'!Z74,'2021旬別'!Z74,'2020旬別'!Z74)</f>
        <v>428.4</v>
      </c>
      <c r="AB74" s="2119">
        <f>AVERAGE('2024旬別'!AB74,'2023旬別'!AA74,'2022旬別'!AA74,'2021旬別'!AA74,'2020旬別'!AA74)</f>
        <v>462.2</v>
      </c>
      <c r="AC74" s="2122">
        <f>AVERAGE('2024旬別'!AC74,'2023旬別'!AB74,'2022旬別'!AB74,'2021旬別'!AB74,'2020旬別'!AB74)</f>
        <v>487.4</v>
      </c>
      <c r="AD74" s="2118">
        <f>AVERAGE('2024旬別'!AD74,'2023旬別'!AC74,'2022旬別'!AC74,'2021旬別'!AC74,'2020旬別'!AC74)</f>
        <v>483</v>
      </c>
      <c r="AE74" s="2121">
        <f>AVERAGE('2024旬別'!AE74,'2023旬別'!AD74,'2022旬別'!AD74,'2021旬別'!AD74,'2020旬別'!AD74)</f>
        <v>469.8</v>
      </c>
      <c r="AF74" s="2122">
        <f>AVERAGE('2024旬別'!AF74,'2023旬別'!AE74,'2022旬別'!AE74,'2021旬別'!AE74,'2020旬別'!AE74)</f>
        <v>471.2</v>
      </c>
      <c r="AG74" s="2118">
        <f>AVERAGE('2024旬別'!AG74,'2023旬別'!AF74,'2022旬別'!AF74,'2021旬別'!AF74,'2020旬別'!AF74)</f>
        <v>506.2</v>
      </c>
      <c r="AH74" s="2121">
        <f>AVERAGE('2024旬別'!AH74,'2023旬別'!AG74,'2022旬別'!AG74,'2021旬別'!AG74,'2020旬別'!AG74)</f>
        <v>505.4</v>
      </c>
      <c r="AI74" s="2117">
        <f>AVERAGE('2024旬別'!AI74,'2023旬別'!AH74,'2022旬別'!AH74,'2021旬別'!AH74,'2020旬別'!AH74)</f>
        <v>469.8</v>
      </c>
      <c r="AJ74" s="2120">
        <f>AVERAGE('2024旬別'!AJ74,'2023旬別'!AI74,'2022旬別'!AI74,'2021旬別'!AI74,'2020旬別'!AI74)</f>
        <v>451</v>
      </c>
      <c r="AK74" s="2121">
        <f>AVERAGE('2024旬別'!AK74,'2023旬別'!AJ74,'2022旬別'!AJ74,'2021旬別'!AJ74,'2020旬別'!AJ74)</f>
        <v>447.6</v>
      </c>
      <c r="AL74" s="2117">
        <f>AVERAGE('2024旬別'!AL74,'2023旬別'!AK74,'2022旬別'!AK74,'2021旬別'!AK74,'2020旬別'!AK74)</f>
        <v>477.4</v>
      </c>
      <c r="AM74" s="2125">
        <f>AVERAGE('2024旬別'!AM74,'2023旬別'!AL74,'2022旬別'!AL74,'2021旬別'!AL74,'2020旬別'!AL74)</f>
        <v>517.4</v>
      </c>
    </row>
    <row r="75" spans="2:39" ht="14.25" customHeight="1" x14ac:dyDescent="0.15">
      <c r="B75" s="182" t="s">
        <v>39</v>
      </c>
      <c r="C75" s="1997" t="s">
        <v>93</v>
      </c>
      <c r="D75" s="2093">
        <f>AVERAGE('2024旬別'!D75,'2023旬別'!C75,'2022旬別'!C75,'2021旬別'!C75,'2020旬別'!C75)</f>
        <v>1</v>
      </c>
      <c r="E75" s="2094">
        <f>AVERAGE('2024旬別'!E75,'2023旬別'!D75,'2022旬別'!D75,'2021旬別'!D75,'2020旬別'!D75)</f>
        <v>1.6</v>
      </c>
      <c r="F75" s="2095">
        <f>AVERAGE('2024旬別'!F75,'2023旬別'!E75,'2022旬別'!E75,'2021旬別'!E75,'2020旬別'!E75)</f>
        <v>2.8</v>
      </c>
      <c r="G75" s="2098">
        <f>AVERAGE('2024旬別'!G75,'2023旬別'!F75,'2022旬別'!F75,'2021旬別'!F75,'2020旬別'!F75)</f>
        <v>3</v>
      </c>
      <c r="H75" s="2201">
        <f>AVERAGE('2024旬別'!H75,'2023旬別'!G75,'2022旬別'!G75,'2021旬別'!G75,'2020旬別'!G75)</f>
        <v>1.4</v>
      </c>
      <c r="I75" s="2134">
        <f>AVERAGE('2024旬別'!I75,'2023旬別'!H75,'2022旬別'!H75,'2021旬別'!H75,'2020旬別'!H75)</f>
        <v>2</v>
      </c>
      <c r="J75" s="2098">
        <f>AVERAGE('2024旬別'!J75,'2023旬別'!I75,'2022旬別'!I75,'2021旬別'!I75,'2020旬別'!I75)</f>
        <v>2.2000000000000002</v>
      </c>
      <c r="K75" s="2094">
        <f>AVERAGE('2024旬別'!K75,'2023旬別'!J75,'2022旬別'!J75,'2021旬別'!J75,'2020旬別'!J75)</f>
        <v>1.8</v>
      </c>
      <c r="L75" s="2095">
        <f>AVERAGE('2024旬別'!L75,'2023旬別'!K75,'2022旬別'!K75,'2021旬別'!K75,'2020旬別'!K75)</f>
        <v>4.8</v>
      </c>
      <c r="M75" s="2098">
        <f>AVERAGE('2024旬別'!M75,'2023旬別'!L75,'2022旬別'!L75,'2021旬別'!L75,'2020旬別'!L75)</f>
        <v>7.2</v>
      </c>
      <c r="N75" s="2094">
        <f>AVERAGE('2024旬別'!N75,'2023旬別'!M75,'2022旬別'!M75,'2021旬別'!M75,'2020旬別'!M75)</f>
        <v>18.2</v>
      </c>
      <c r="O75" s="2095">
        <f>AVERAGE('2024旬別'!O75,'2023旬別'!N75,'2022旬別'!N75,'2021旬別'!N75,'2020旬別'!N75)</f>
        <v>107.6</v>
      </c>
      <c r="P75" s="2098">
        <f>AVERAGE('2024旬別'!P75,'2023旬別'!O75,'2022旬別'!O75,'2021旬別'!O75,'2020旬別'!O75)</f>
        <v>65.2</v>
      </c>
      <c r="Q75" s="2094">
        <f>AVERAGE('2024旬別'!Q75,'2023旬別'!P75,'2022旬別'!P75,'2021旬別'!P75,'2020旬別'!P75)</f>
        <v>232.6</v>
      </c>
      <c r="R75" s="2100">
        <f>AVERAGE('2024旬別'!R75,'2023旬別'!Q75,'2022旬別'!Q75,'2021旬別'!Q75,'2020旬別'!Q75)</f>
        <v>553</v>
      </c>
      <c r="S75" s="2098">
        <f>AVERAGE('2024旬別'!S75,'2023旬別'!R75,'2022旬別'!R75,'2021旬別'!R75,'2020旬別'!R75)</f>
        <v>898</v>
      </c>
      <c r="T75" s="2094">
        <f>AVERAGE('2024旬別'!T75,'2023旬別'!S75,'2022旬別'!S75,'2021旬別'!S75,'2020旬別'!S75)</f>
        <v>1410.4</v>
      </c>
      <c r="U75" s="2095">
        <f>AVERAGE('2024旬別'!U75,'2023旬別'!T75,'2022旬別'!T75,'2021旬別'!T75,'2020旬別'!T75)</f>
        <v>1594.6</v>
      </c>
      <c r="V75" s="2096">
        <f>AVERAGE('2024旬別'!V75,'2023旬別'!U75,'2022旬別'!U75,'2021旬別'!U75,'2020旬別'!U75)</f>
        <v>1737.6</v>
      </c>
      <c r="W75" s="2094">
        <f>AVERAGE('2024旬別'!W75,'2023旬別'!V75,'2022旬別'!V75,'2021旬別'!V75,'2020旬別'!V75)</f>
        <v>1588.4</v>
      </c>
      <c r="X75" s="2102">
        <f>AVERAGE('2024旬別'!X75,'2023旬別'!W75,'2022旬別'!W75,'2021旬別'!W75,'2020旬別'!W75)</f>
        <v>1315.6</v>
      </c>
      <c r="Y75" s="2096">
        <f>AVERAGE('2024旬別'!Y75,'2023旬別'!X75,'2022旬別'!X75,'2021旬別'!X75,'2020旬別'!X75)</f>
        <v>3631.6</v>
      </c>
      <c r="Z75" s="2099">
        <f>AVERAGE('2024旬別'!Z75,'2023旬別'!Y75,'2022旬別'!Y75,'2021旬別'!Y75,'2020旬別'!Y75)</f>
        <v>1005.2</v>
      </c>
      <c r="AA75" s="2095">
        <f>AVERAGE('2024旬別'!AA75,'2023旬別'!Z75,'2022旬別'!Z75,'2021旬別'!Z75,'2020旬別'!Z75)</f>
        <v>951.6</v>
      </c>
      <c r="AB75" s="2096">
        <f>AVERAGE('2024旬別'!AB75,'2023旬別'!AA75,'2022旬別'!AA75,'2021旬別'!AA75,'2020旬別'!AA75)</f>
        <v>501.6</v>
      </c>
      <c r="AC75" s="2099">
        <f>AVERAGE('2024旬別'!AC75,'2023旬別'!AB75,'2022旬別'!AB75,'2021旬別'!AB75,'2020旬別'!AB75)</f>
        <v>239.4</v>
      </c>
      <c r="AD75" s="2095">
        <f>AVERAGE('2024旬別'!AD75,'2023旬別'!AC75,'2022旬別'!AC75,'2021旬別'!AC75,'2020旬別'!AC75)</f>
        <v>102</v>
      </c>
      <c r="AE75" s="2098">
        <f>AVERAGE('2024旬別'!AE75,'2023旬別'!AD75,'2022旬別'!AD75,'2021旬別'!AD75,'2020旬別'!AD75)</f>
        <v>31.2</v>
      </c>
      <c r="AF75" s="2099">
        <f>AVERAGE('2024旬別'!AF75,'2023旬別'!AE75,'2022旬別'!AE75,'2021旬別'!AE75,'2020旬別'!AE75)</f>
        <v>14</v>
      </c>
      <c r="AG75" s="2095">
        <f>AVERAGE('2024旬別'!AG75,'2023旬別'!AF75,'2022旬別'!AF75,'2021旬別'!AF75,'2020旬別'!AF75)</f>
        <v>11.8</v>
      </c>
      <c r="AH75" s="2098">
        <f>AVERAGE('2024旬別'!AH75,'2023旬別'!AG75,'2022旬別'!AG75,'2021旬別'!AG75,'2020旬別'!AG75)</f>
        <v>8.4</v>
      </c>
      <c r="AI75" s="2094">
        <f>AVERAGE('2024旬別'!AI75,'2023旬別'!AH75,'2022旬別'!AH75,'2021旬別'!AH75,'2020旬別'!AH75)</f>
        <v>8.1999999999999993</v>
      </c>
      <c r="AJ75" s="2095">
        <f>AVERAGE('2024旬別'!AJ75,'2023旬別'!AI75,'2022旬別'!AI75,'2021旬別'!AI75,'2020旬別'!AI75)</f>
        <v>4.2</v>
      </c>
      <c r="AK75" s="2098">
        <f>AVERAGE('2024旬別'!AK75,'2023旬別'!AJ75,'2022旬別'!AJ75,'2021旬別'!AJ75,'2020旬別'!AJ75)</f>
        <v>3.8</v>
      </c>
      <c r="AL75" s="2094">
        <f>AVERAGE('2024旬別'!AL75,'2023旬別'!AK75,'2022旬別'!AK75,'2021旬別'!AK75,'2020旬別'!AK75)</f>
        <v>2.4</v>
      </c>
      <c r="AM75" s="2103">
        <f>AVERAGE('2024旬別'!AM75,'2023旬別'!AL75,'2022旬別'!AL75,'2021旬別'!AL75,'2020旬別'!AL75)</f>
        <v>2.4</v>
      </c>
    </row>
    <row r="76" spans="2:39" ht="14.25" customHeight="1" x14ac:dyDescent="0.15">
      <c r="B76" s="184" t="s">
        <v>123</v>
      </c>
      <c r="C76" s="1998" t="s">
        <v>94</v>
      </c>
      <c r="D76" s="2104">
        <f>AVERAGE('2024旬別'!D76,'2023旬別'!C76,'2022旬別'!C76,'2021旬別'!C76,'2020旬別'!C76)</f>
        <v>515.79999999999995</v>
      </c>
      <c r="E76" s="2105">
        <f>AVERAGE('2024旬別'!E76,'2023旬別'!D76,'2022旬別'!D76,'2021旬別'!D76,'2020旬別'!D76)</f>
        <v>724.4</v>
      </c>
      <c r="F76" s="2106">
        <f>AVERAGE('2024旬別'!F76,'2023旬別'!E76,'2022旬別'!E76,'2021旬別'!E76,'2020旬別'!E76)</f>
        <v>1224.4000000000001</v>
      </c>
      <c r="G76" s="2109">
        <f>AVERAGE('2024旬別'!G76,'2023旬別'!F76,'2022旬別'!F76,'2021旬別'!F76,'2020旬別'!F76)</f>
        <v>1291.2</v>
      </c>
      <c r="H76" s="2220">
        <f>AVERAGE('2024旬別'!H76,'2023旬別'!G76,'2022旬別'!G76,'2021旬別'!G76,'2020旬別'!G76)</f>
        <v>778.4</v>
      </c>
      <c r="I76" s="2129">
        <f>AVERAGE('2024旬別'!I76,'2023旬別'!H76,'2022旬別'!H76,'2021旬別'!H76,'2020旬別'!H76)</f>
        <v>1073</v>
      </c>
      <c r="J76" s="2109">
        <f>AVERAGE('2024旬別'!J76,'2023旬別'!I76,'2022旬別'!I76,'2021旬別'!I76,'2020旬別'!I76)</f>
        <v>1274.2</v>
      </c>
      <c r="K76" s="2105">
        <f>AVERAGE('2024旬別'!K76,'2023旬別'!J76,'2022旬別'!J76,'2021旬別'!J76,'2020旬別'!J76)</f>
        <v>913.8</v>
      </c>
      <c r="L76" s="2106">
        <f>AVERAGE('2024旬別'!L76,'2023旬別'!K76,'2022旬別'!K76,'2021旬別'!K76,'2020旬別'!K76)</f>
        <v>2844</v>
      </c>
      <c r="M76" s="2109">
        <f>AVERAGE('2024旬別'!M76,'2023旬別'!L76,'2022旬別'!L76,'2021旬別'!L76,'2020旬別'!L76)</f>
        <v>4747</v>
      </c>
      <c r="N76" s="2105">
        <f>AVERAGE('2024旬別'!N76,'2023旬別'!M76,'2022旬別'!M76,'2021旬別'!M76,'2020旬別'!M76)</f>
        <v>11496</v>
      </c>
      <c r="O76" s="2106">
        <f>AVERAGE('2024旬別'!O76,'2023旬別'!N76,'2022旬別'!N76,'2021旬別'!N76,'2020旬別'!N76)</f>
        <v>26915</v>
      </c>
      <c r="P76" s="2109">
        <f>AVERAGE('2024旬別'!P76,'2023旬別'!O76,'2022旬別'!O76,'2021旬別'!O76,'2020旬別'!O76)</f>
        <v>38994.800000000003</v>
      </c>
      <c r="Q76" s="2105">
        <f>AVERAGE('2024旬別'!Q76,'2023旬別'!P76,'2022旬別'!P76,'2021旬別'!P76,'2020旬別'!P76)</f>
        <v>104394.2</v>
      </c>
      <c r="R76" s="2112">
        <f>AVERAGE('2024旬別'!R76,'2023旬別'!Q76,'2022旬別'!Q76,'2021旬別'!Q76,'2020旬別'!Q76)</f>
        <v>214520.8</v>
      </c>
      <c r="S76" s="2109">
        <f>AVERAGE('2024旬別'!S76,'2023旬別'!R76,'2022旬別'!R76,'2021旬別'!R76,'2020旬別'!R76)</f>
        <v>272277</v>
      </c>
      <c r="T76" s="2105">
        <f>AVERAGE('2024旬別'!T76,'2023旬別'!S76,'2022旬別'!S76,'2021旬別'!S76,'2020旬別'!S76)</f>
        <v>394249.2</v>
      </c>
      <c r="U76" s="2106">
        <f>AVERAGE('2024旬別'!U76,'2023旬別'!T76,'2022旬別'!T76,'2021旬別'!T76,'2020旬別'!T76)</f>
        <v>395204.2</v>
      </c>
      <c r="V76" s="2107">
        <f>AVERAGE('2024旬別'!V76,'2023旬別'!U76,'2022旬別'!U76,'2021旬別'!U76,'2020旬別'!U76)</f>
        <v>397760.4</v>
      </c>
      <c r="W76" s="2105">
        <f>AVERAGE('2024旬別'!W76,'2023旬別'!V76,'2022旬別'!V76,'2021旬別'!V76,'2020旬別'!V76)</f>
        <v>355187.6</v>
      </c>
      <c r="X76" s="2114">
        <f>AVERAGE('2024旬別'!X76,'2023旬別'!W76,'2022旬別'!W76,'2021旬別'!W76,'2020旬別'!W76)</f>
        <v>324336.8</v>
      </c>
      <c r="Y76" s="2107">
        <f>AVERAGE('2024旬別'!Y76,'2023旬別'!X76,'2022旬別'!X76,'2021旬別'!X76,'2020旬別'!X76)</f>
        <v>284779.40000000002</v>
      </c>
      <c r="Z76" s="2110">
        <f>AVERAGE('2024旬別'!Z76,'2023旬別'!Y76,'2022旬別'!Y76,'2021旬別'!Y76,'2020旬別'!Y76)</f>
        <v>257570.4</v>
      </c>
      <c r="AA76" s="2106">
        <f>AVERAGE('2024旬別'!AA76,'2023旬別'!Z76,'2022旬別'!Z76,'2021旬別'!Z76,'2020旬別'!Z76)</f>
        <v>241543.6</v>
      </c>
      <c r="AB76" s="2107">
        <f>AVERAGE('2024旬別'!AB76,'2023旬別'!AA76,'2022旬別'!AA76,'2021旬別'!AA76,'2020旬別'!AA76)</f>
        <v>131405.4</v>
      </c>
      <c r="AC76" s="2110">
        <f>AVERAGE('2024旬別'!AC76,'2023旬別'!AB76,'2022旬別'!AB76,'2021旬別'!AB76,'2020旬別'!AB76)</f>
        <v>65853.399999999994</v>
      </c>
      <c r="AD76" s="2106">
        <f>AVERAGE('2024旬別'!AD76,'2023旬別'!AC76,'2022旬別'!AC76,'2021旬別'!AC76,'2020旬別'!AC76)</f>
        <v>26282</v>
      </c>
      <c r="AE76" s="2109">
        <f>AVERAGE('2024旬別'!AE76,'2023旬別'!AD76,'2022旬別'!AD76,'2021旬別'!AD76,'2020旬別'!AD76)</f>
        <v>7762.6</v>
      </c>
      <c r="AF76" s="2110">
        <f>AVERAGE('2024旬別'!AF76,'2023旬別'!AE76,'2022旬別'!AE76,'2021旬別'!AE76,'2020旬別'!AE76)</f>
        <v>4014</v>
      </c>
      <c r="AG76" s="2106">
        <f>AVERAGE('2024旬別'!AG76,'2023旬別'!AF76,'2022旬別'!AF76,'2021旬別'!AF76,'2020旬別'!AF76)</f>
        <v>3523.2</v>
      </c>
      <c r="AH76" s="2109">
        <f>AVERAGE('2024旬別'!AH76,'2023旬別'!AG76,'2022旬別'!AG76,'2021旬別'!AG76,'2020旬別'!AG76)</f>
        <v>2844.2</v>
      </c>
      <c r="AI76" s="2105">
        <f>AVERAGE('2024旬別'!AI76,'2023旬別'!AH76,'2022旬別'!AH76,'2021旬別'!AH76,'2020旬別'!AH76)</f>
        <v>2897.6</v>
      </c>
      <c r="AJ76" s="2106">
        <f>AVERAGE('2024旬別'!AJ76,'2023旬別'!AI76,'2022旬別'!AI76,'2021旬別'!AI76,'2020旬別'!AI76)</f>
        <v>1645.4</v>
      </c>
      <c r="AK76" s="2109">
        <f>AVERAGE('2024旬別'!AK76,'2023旬別'!AJ76,'2022旬別'!AJ76,'2021旬別'!AJ76,'2020旬別'!AJ76)</f>
        <v>1511.4</v>
      </c>
      <c r="AL76" s="2105">
        <f>AVERAGE('2024旬別'!AL76,'2023旬別'!AK76,'2022旬別'!AK76,'2021旬別'!AK76,'2020旬別'!AK76)</f>
        <v>1026.4000000000001</v>
      </c>
      <c r="AM76" s="2115">
        <f>AVERAGE('2024旬別'!AM76,'2023旬別'!AL76,'2022旬別'!AL76,'2021旬別'!AL76,'2020旬別'!AL76)</f>
        <v>1025.8</v>
      </c>
    </row>
    <row r="77" spans="2:39" ht="14.25" customHeight="1" x14ac:dyDescent="0.15">
      <c r="B77" s="186" t="s">
        <v>123</v>
      </c>
      <c r="C77" s="2000" t="s">
        <v>96</v>
      </c>
      <c r="D77" s="2116">
        <f>AVERAGE('2024旬別'!D77,'2023旬別'!C77,'2022旬別'!C77,'2021旬別'!C77,'2020旬別'!C77)</f>
        <v>408.6</v>
      </c>
      <c r="E77" s="2117">
        <f>AVERAGE('2024旬別'!E77,'2023旬別'!D77,'2022旬別'!D77,'2021旬別'!D77,'2020旬別'!D77)</f>
        <v>461.2</v>
      </c>
      <c r="F77" s="2118">
        <f>AVERAGE('2024旬別'!F77,'2023旬別'!E77,'2022旬別'!E77,'2021旬別'!E77,'2020旬別'!E77)</f>
        <v>496.4</v>
      </c>
      <c r="G77" s="2121">
        <f>AVERAGE('2024旬別'!G77,'2023旬別'!F77,'2022旬別'!F77,'2021旬別'!F77,'2020旬別'!F77)</f>
        <v>483.8</v>
      </c>
      <c r="H77" s="2145">
        <f>AVERAGE('2024旬別'!H77,'2023旬別'!G77,'2022旬別'!G77,'2021旬別'!G77,'2020旬別'!G77)</f>
        <v>529.6</v>
      </c>
      <c r="I77" s="2120">
        <f>AVERAGE('2024旬別'!I77,'2023旬別'!H77,'2022旬別'!H77,'2021旬別'!H77,'2020旬別'!H77)</f>
        <v>560.6</v>
      </c>
      <c r="J77" s="2121">
        <f>AVERAGE('2024旬別'!J77,'2023旬別'!I77,'2022旬別'!I77,'2021旬別'!I77,'2020旬別'!I77)</f>
        <v>587</v>
      </c>
      <c r="K77" s="2117">
        <f>AVERAGE('2024旬別'!K77,'2023旬別'!J77,'2022旬別'!J77,'2021旬別'!J77,'2020旬別'!J77)</f>
        <v>541.6</v>
      </c>
      <c r="L77" s="2118">
        <f>AVERAGE('2024旬別'!L77,'2023旬別'!K77,'2022旬別'!K77,'2021旬別'!K77,'2020旬別'!K77)</f>
        <v>613.6</v>
      </c>
      <c r="M77" s="2121">
        <f>AVERAGE('2024旬別'!M77,'2023旬別'!L77,'2022旬別'!L77,'2021旬別'!L77,'2020旬別'!L77)</f>
        <v>646.4</v>
      </c>
      <c r="N77" s="2117">
        <f>AVERAGE('2024旬別'!N77,'2023旬別'!M77,'2022旬別'!M77,'2021旬別'!M77,'2020旬別'!M77)</f>
        <v>623.20000000000005</v>
      </c>
      <c r="O77" s="2118">
        <f>AVERAGE('2024旬別'!O77,'2023旬別'!N77,'2022旬別'!N77,'2021旬別'!N77,'2020旬別'!N77)</f>
        <v>614</v>
      </c>
      <c r="P77" s="2121">
        <f>AVERAGE('2024旬別'!P77,'2023旬別'!O77,'2022旬別'!O77,'2021旬別'!O77,'2020旬別'!O77)</f>
        <v>598.79999999999995</v>
      </c>
      <c r="Q77" s="2117">
        <f>AVERAGE('2024旬別'!Q77,'2023旬別'!P77,'2022旬別'!P77,'2021旬別'!P77,'2020旬別'!P77)</f>
        <v>457.4</v>
      </c>
      <c r="R77" s="2123">
        <f>AVERAGE('2024旬別'!R77,'2023旬別'!Q77,'2022旬別'!Q77,'2021旬別'!Q77,'2020旬別'!Q77)</f>
        <v>395.8</v>
      </c>
      <c r="S77" s="2121">
        <f>AVERAGE('2024旬別'!S77,'2023旬別'!R77,'2022旬別'!R77,'2021旬別'!R77,'2020旬別'!R77)</f>
        <v>379.2</v>
      </c>
      <c r="T77" s="2117">
        <f>AVERAGE('2024旬別'!T77,'2023旬別'!S77,'2022旬別'!S77,'2021旬別'!S77,'2020旬別'!S77)</f>
        <v>284.60000000000002</v>
      </c>
      <c r="U77" s="2118">
        <f>AVERAGE('2024旬別'!U77,'2023旬別'!T77,'2022旬別'!T77,'2021旬別'!T77,'2020旬別'!T77)</f>
        <v>250.2</v>
      </c>
      <c r="V77" s="2119">
        <f>AVERAGE('2024旬別'!V77,'2023旬別'!U77,'2022旬別'!U77,'2021旬別'!U77,'2020旬別'!U77)</f>
        <v>228.6</v>
      </c>
      <c r="W77" s="2117">
        <f>AVERAGE('2024旬別'!W77,'2023旬別'!V77,'2022旬別'!V77,'2021旬別'!V77,'2020旬別'!V77)</f>
        <v>223.6</v>
      </c>
      <c r="X77" s="2123">
        <f>AVERAGE('2024旬別'!X77,'2023旬別'!W77,'2022旬別'!W77,'2021旬別'!W77,'2020旬別'!W77)</f>
        <v>249.8</v>
      </c>
      <c r="Y77" s="2119">
        <f>AVERAGE('2024旬別'!Y77,'2023旬別'!X77,'2022旬別'!X77,'2021旬別'!X77,'2020旬別'!X77)</f>
        <v>280</v>
      </c>
      <c r="Z77" s="2122">
        <f>AVERAGE('2024旬別'!Z77,'2023旬別'!Y77,'2022旬別'!Y77,'2021旬別'!Y77,'2020旬別'!Y77)</f>
        <v>258.8</v>
      </c>
      <c r="AA77" s="2118">
        <f>AVERAGE('2024旬別'!AA77,'2023旬別'!Z77,'2022旬別'!Z77,'2021旬別'!Z77,'2020旬別'!Z77)</f>
        <v>256.2</v>
      </c>
      <c r="AB77" s="2119">
        <f>AVERAGE('2024旬別'!AB77,'2023旬別'!AA77,'2022旬別'!AA77,'2021旬別'!AA77,'2020旬別'!AA77)</f>
        <v>265.2</v>
      </c>
      <c r="AC77" s="2122">
        <f>AVERAGE('2024旬別'!AC77,'2023旬別'!AB77,'2022旬別'!AB77,'2021旬別'!AB77,'2020旬別'!AB77)</f>
        <v>282.39999999999998</v>
      </c>
      <c r="AD77" s="2118">
        <f>AVERAGE('2024旬別'!AD77,'2023旬別'!AC77,'2022旬別'!AC77,'2021旬別'!AC77,'2020旬別'!AC77)</f>
        <v>262.2</v>
      </c>
      <c r="AE77" s="2121">
        <f>AVERAGE('2024旬別'!AE77,'2023旬別'!AD77,'2022旬別'!AD77,'2021旬別'!AD77,'2020旬別'!AD77)</f>
        <v>260.2</v>
      </c>
      <c r="AF77" s="2122">
        <f>AVERAGE('2024旬別'!AF77,'2023旬別'!AE77,'2022旬別'!AE77,'2021旬別'!AE77,'2020旬別'!AE77)</f>
        <v>286.2</v>
      </c>
      <c r="AG77" s="2118">
        <f>AVERAGE('2024旬別'!AG77,'2023旬別'!AF77,'2022旬別'!AF77,'2021旬別'!AF77,'2020旬別'!AF77)</f>
        <v>302.2</v>
      </c>
      <c r="AH77" s="2121">
        <f>AVERAGE('2024旬別'!AH77,'2023旬別'!AG77,'2022旬別'!AG77,'2021旬別'!AG77,'2020旬別'!AG77)</f>
        <v>353</v>
      </c>
      <c r="AI77" s="2117">
        <f>AVERAGE('2024旬別'!AI77,'2023旬別'!AH77,'2022旬別'!AH77,'2021旬別'!AH77,'2020旬別'!AH77)</f>
        <v>357.2</v>
      </c>
      <c r="AJ77" s="2118">
        <f>AVERAGE('2024旬別'!AJ77,'2023旬別'!AI77,'2022旬別'!AI77,'2021旬別'!AI77,'2020旬別'!AI77)</f>
        <v>424</v>
      </c>
      <c r="AK77" s="2121">
        <f>AVERAGE('2024旬別'!AK77,'2023旬別'!AJ77,'2022旬別'!AJ77,'2021旬別'!AJ77,'2020旬別'!AJ77)</f>
        <v>420</v>
      </c>
      <c r="AL77" s="2117">
        <f>AVERAGE('2024旬別'!AL77,'2023旬別'!AK77,'2022旬別'!AK77,'2021旬別'!AK77,'2020旬別'!AK77)</f>
        <v>501.8</v>
      </c>
      <c r="AM77" s="2125">
        <f>AVERAGE('2024旬別'!AM77,'2023旬別'!AL77,'2022旬別'!AL77,'2021旬別'!AL77,'2020旬別'!AL77)</f>
        <v>476</v>
      </c>
    </row>
    <row r="78" spans="2:39" ht="14.25" customHeight="1" x14ac:dyDescent="0.15">
      <c r="B78" s="182" t="s">
        <v>40</v>
      </c>
      <c r="C78" s="1997" t="s">
        <v>93</v>
      </c>
      <c r="D78" s="2093">
        <f>AVERAGE('2024旬別'!D78,'2023旬別'!C78,'2022旬別'!C78,'2021旬別'!C78,'2020旬別'!C78)</f>
        <v>323.60000000000002</v>
      </c>
      <c r="E78" s="2094">
        <f>AVERAGE('2024旬別'!E78,'2023旬別'!D78,'2022旬別'!D78,'2021旬別'!D78,'2020旬別'!D78)</f>
        <v>604.79999999999995</v>
      </c>
      <c r="F78" s="2095">
        <f>AVERAGE('2024旬別'!F78,'2023旬別'!E78,'2022旬別'!E78,'2021旬別'!E78,'2020旬別'!E78)</f>
        <v>661</v>
      </c>
      <c r="G78" s="2098">
        <f>AVERAGE('2024旬別'!G78,'2023旬別'!F78,'2022旬別'!F78,'2021旬別'!F78,'2020旬別'!F78)</f>
        <v>650.79999999999995</v>
      </c>
      <c r="H78" s="2201">
        <f>AVERAGE('2024旬別'!H78,'2023旬別'!G78,'2022旬別'!G78,'2021旬別'!G78,'2020旬別'!G78)</f>
        <v>545.4</v>
      </c>
      <c r="I78" s="2134">
        <f>AVERAGE('2024旬別'!I78,'2023旬別'!H78,'2022旬別'!H78,'2021旬別'!H78,'2020旬別'!H78)</f>
        <v>486.6</v>
      </c>
      <c r="J78" s="2098">
        <f>AVERAGE('2024旬別'!J78,'2023旬別'!I78,'2022旬別'!I78,'2021旬別'!I78,'2020旬別'!I78)</f>
        <v>591.4</v>
      </c>
      <c r="K78" s="2094">
        <f>AVERAGE('2024旬別'!K78,'2023旬別'!J78,'2022旬別'!J78,'2021旬別'!J78,'2020旬別'!J78)</f>
        <v>621.4</v>
      </c>
      <c r="L78" s="2095">
        <f>AVERAGE('2024旬別'!L78,'2023旬別'!K78,'2022旬別'!K78,'2021旬別'!K78,'2020旬別'!K78)</f>
        <v>666.2</v>
      </c>
      <c r="M78" s="2098">
        <f>AVERAGE('2024旬別'!M78,'2023旬別'!L78,'2022旬別'!L78,'2021旬別'!L78,'2020旬別'!L78)</f>
        <v>602.20000000000005</v>
      </c>
      <c r="N78" s="2094">
        <f>AVERAGE('2024旬別'!N78,'2023旬別'!M78,'2022旬別'!M78,'2021旬別'!M78,'2020旬別'!M78)</f>
        <v>615.4</v>
      </c>
      <c r="O78" s="2095">
        <f>AVERAGE('2024旬別'!O78,'2023旬別'!N78,'2022旬別'!N78,'2021旬別'!N78,'2020旬別'!N78)</f>
        <v>628.4</v>
      </c>
      <c r="P78" s="2098">
        <f>AVERAGE('2024旬別'!P78,'2023旬別'!O78,'2022旬別'!O78,'2021旬別'!O78,'2020旬別'!O78)</f>
        <v>533.4</v>
      </c>
      <c r="Q78" s="2094">
        <f>AVERAGE('2024旬別'!Q78,'2023旬別'!P78,'2022旬別'!P78,'2021旬別'!P78,'2020旬別'!P78)</f>
        <v>601.20000000000005</v>
      </c>
      <c r="R78" s="2100">
        <f>AVERAGE('2024旬別'!R78,'2023旬別'!Q78,'2022旬別'!Q78,'2021旬別'!Q78,'2020旬別'!Q78)</f>
        <v>660.2</v>
      </c>
      <c r="S78" s="2098">
        <f>AVERAGE('2024旬別'!S78,'2023旬別'!R78,'2022旬別'!R78,'2021旬別'!R78,'2020旬別'!R78)</f>
        <v>720.6</v>
      </c>
      <c r="T78" s="2094">
        <f>AVERAGE('2024旬別'!T78,'2023旬別'!S78,'2022旬別'!S78,'2021旬別'!S78,'2020旬別'!S78)</f>
        <v>720</v>
      </c>
      <c r="U78" s="2095">
        <f>AVERAGE('2024旬別'!U78,'2023旬別'!T78,'2022旬別'!T78,'2021旬別'!T78,'2020旬別'!T78)</f>
        <v>704.2</v>
      </c>
      <c r="V78" s="2096">
        <f>AVERAGE('2024旬別'!V78,'2023旬別'!U78,'2022旬別'!U78,'2021旬別'!U78,'2020旬別'!U78)</f>
        <v>695.4</v>
      </c>
      <c r="W78" s="2094">
        <f>AVERAGE('2024旬別'!W78,'2023旬別'!V78,'2022旬別'!V78,'2021旬別'!V78,'2020旬別'!V78)</f>
        <v>650</v>
      </c>
      <c r="X78" s="2102">
        <f>AVERAGE('2024旬別'!X78,'2023旬別'!W78,'2022旬別'!W78,'2021旬別'!W78,'2020旬別'!W78)</f>
        <v>663.8</v>
      </c>
      <c r="Y78" s="2096">
        <f>AVERAGE('2024旬別'!Y78,'2023旬別'!X78,'2022旬別'!X78,'2021旬別'!X78,'2020旬別'!X78)</f>
        <v>622</v>
      </c>
      <c r="Z78" s="2099">
        <f>AVERAGE('2024旬別'!Z78,'2023旬別'!Y78,'2022旬別'!Y78,'2021旬別'!Y78,'2020旬別'!Y78)</f>
        <v>608.4</v>
      </c>
      <c r="AA78" s="2095">
        <f>AVERAGE('2024旬別'!AA78,'2023旬別'!Z78,'2022旬別'!Z78,'2021旬別'!Z78,'2020旬別'!Z78)</f>
        <v>847.2</v>
      </c>
      <c r="AB78" s="2096">
        <f>AVERAGE('2024旬別'!AB78,'2023旬別'!AA78,'2022旬別'!AA78,'2021旬別'!AA78,'2020旬別'!AA78)</f>
        <v>923.2</v>
      </c>
      <c r="AC78" s="2099">
        <f>AVERAGE('2024旬別'!AC78,'2023旬別'!AB78,'2022旬別'!AB78,'2021旬別'!AB78,'2020旬別'!AB78)</f>
        <v>955</v>
      </c>
      <c r="AD78" s="2095">
        <f>AVERAGE('2024旬別'!AD78,'2023旬別'!AC78,'2022旬別'!AC78,'2021旬別'!AC78,'2020旬別'!AC78)</f>
        <v>908.4</v>
      </c>
      <c r="AE78" s="2098">
        <f>AVERAGE('2024旬別'!AE78,'2023旬別'!AD78,'2022旬別'!AD78,'2021旬別'!AD78,'2020旬別'!AD78)</f>
        <v>866.6</v>
      </c>
      <c r="AF78" s="2099">
        <f>AVERAGE('2024旬別'!AF78,'2023旬別'!AE78,'2022旬別'!AE78,'2021旬別'!AE78,'2020旬別'!AE78)</f>
        <v>910</v>
      </c>
      <c r="AG78" s="2095">
        <f>AVERAGE('2024旬別'!AG78,'2023旬別'!AF78,'2022旬別'!AF78,'2021旬別'!AF78,'2020旬別'!AF78)</f>
        <v>1007.8</v>
      </c>
      <c r="AH78" s="2098">
        <f>AVERAGE('2024旬別'!AH78,'2023旬別'!AG78,'2022旬別'!AG78,'2021旬別'!AG78,'2020旬別'!AG78)</f>
        <v>821</v>
      </c>
      <c r="AI78" s="2094">
        <f>AVERAGE('2024旬別'!AI78,'2023旬別'!AH78,'2022旬別'!AH78,'2021旬別'!AH78,'2020旬別'!AH78)</f>
        <v>652.20000000000005</v>
      </c>
      <c r="AJ78" s="2095">
        <f>AVERAGE('2024旬別'!AJ78,'2023旬別'!AI78,'2022旬別'!AI78,'2021旬別'!AI78,'2020旬別'!AI78)</f>
        <v>589</v>
      </c>
      <c r="AK78" s="2098">
        <f>AVERAGE('2024旬別'!AK78,'2023旬別'!AJ78,'2022旬別'!AJ78,'2021旬別'!AJ78,'2020旬別'!AJ78)</f>
        <v>700</v>
      </c>
      <c r="AL78" s="2094">
        <f>AVERAGE('2024旬別'!AL78,'2023旬別'!AK78,'2022旬別'!AK78,'2021旬別'!AK78,'2020旬別'!AK78)</f>
        <v>939.8</v>
      </c>
      <c r="AM78" s="2103">
        <f>AVERAGE('2024旬別'!AM78,'2023旬別'!AL78,'2022旬別'!AL78,'2021旬別'!AL78,'2020旬別'!AL78)</f>
        <v>600.20000000000005</v>
      </c>
    </row>
    <row r="79" spans="2:39" ht="14.25" customHeight="1" x14ac:dyDescent="0.15">
      <c r="B79" s="184" t="s">
        <v>223</v>
      </c>
      <c r="C79" s="1998" t="s">
        <v>94</v>
      </c>
      <c r="D79" s="2104">
        <f>AVERAGE('2024旬別'!D79,'2023旬別'!C79,'2022旬別'!C79,'2021旬別'!C79,'2020旬別'!C79)</f>
        <v>64741.8</v>
      </c>
      <c r="E79" s="2105">
        <f>AVERAGE('2024旬別'!E79,'2023旬別'!D79,'2022旬別'!D79,'2021旬別'!D79,'2020旬別'!D79)</f>
        <v>133707.4</v>
      </c>
      <c r="F79" s="2106">
        <f>AVERAGE('2024旬別'!F79,'2023旬別'!E79,'2022旬別'!E79,'2021旬別'!E79,'2020旬別'!E79)</f>
        <v>150620.4</v>
      </c>
      <c r="G79" s="2109">
        <f>AVERAGE('2024旬別'!G79,'2023旬別'!F79,'2022旬別'!F79,'2021旬別'!F79,'2020旬別'!F79)</f>
        <v>141058.20000000001</v>
      </c>
      <c r="H79" s="2220">
        <f>AVERAGE('2024旬別'!H79,'2023旬別'!G79,'2022旬別'!G79,'2021旬別'!G79,'2020旬別'!G79)</f>
        <v>110835.6</v>
      </c>
      <c r="I79" s="2129">
        <f>AVERAGE('2024旬別'!I79,'2023旬別'!H79,'2022旬別'!H79,'2021旬別'!H79,'2020旬別'!H79)</f>
        <v>106756.8</v>
      </c>
      <c r="J79" s="2109">
        <f>AVERAGE('2024旬別'!J79,'2023旬別'!I79,'2022旬別'!I79,'2021旬別'!I79,'2020旬別'!I79)</f>
        <v>115622</v>
      </c>
      <c r="K79" s="2105">
        <f>AVERAGE('2024旬別'!K79,'2023旬別'!J79,'2022旬別'!J79,'2021旬別'!J79,'2020旬別'!J79)</f>
        <v>121924.2</v>
      </c>
      <c r="L79" s="2106">
        <f>AVERAGE('2024旬別'!L79,'2023旬別'!K79,'2022旬別'!K79,'2021旬別'!K79,'2020旬別'!K79)</f>
        <v>137884.79999999999</v>
      </c>
      <c r="M79" s="2109">
        <f>AVERAGE('2024旬別'!M79,'2023旬別'!L79,'2022旬別'!L79,'2021旬別'!L79,'2020旬別'!L79)</f>
        <v>130399.2</v>
      </c>
      <c r="N79" s="2105">
        <f>AVERAGE('2024旬別'!N79,'2023旬別'!M79,'2022旬別'!M79,'2021旬別'!M79,'2020旬別'!M79)</f>
        <v>141413.79999999999</v>
      </c>
      <c r="O79" s="2106">
        <f>AVERAGE('2024旬別'!O79,'2023旬別'!N79,'2022旬別'!N79,'2021旬別'!N79,'2020旬別'!N79)</f>
        <v>152527</v>
      </c>
      <c r="P79" s="2109">
        <f>AVERAGE('2024旬別'!P79,'2023旬別'!O79,'2022旬別'!O79,'2021旬別'!O79,'2020旬別'!O79)</f>
        <v>139795.20000000001</v>
      </c>
      <c r="Q79" s="2105">
        <f>AVERAGE('2024旬別'!Q79,'2023旬別'!P79,'2022旬別'!P79,'2021旬別'!P79,'2020旬別'!P79)</f>
        <v>166909.20000000001</v>
      </c>
      <c r="R79" s="2112">
        <f>AVERAGE('2024旬別'!R79,'2023旬別'!Q79,'2022旬別'!Q79,'2021旬別'!Q79,'2020旬別'!Q79)</f>
        <v>171119.2</v>
      </c>
      <c r="S79" s="2109">
        <f>AVERAGE('2024旬別'!S79,'2023旬別'!R79,'2022旬別'!R79,'2021旬別'!R79,'2020旬別'!R79)</f>
        <v>192832.2</v>
      </c>
      <c r="T79" s="2105">
        <f>AVERAGE('2024旬別'!T79,'2023旬別'!S79,'2022旬別'!S79,'2021旬別'!S79,'2020旬別'!S79)</f>
        <v>180477.2</v>
      </c>
      <c r="U79" s="2106">
        <f>AVERAGE('2024旬別'!U79,'2023旬別'!T79,'2022旬別'!T79,'2021旬別'!T79,'2020旬別'!T79)</f>
        <v>162789.79999999999</v>
      </c>
      <c r="V79" s="2107">
        <f>AVERAGE('2024旬別'!V79,'2023旬別'!U79,'2022旬別'!U79,'2021旬別'!U79,'2020旬別'!U79)</f>
        <v>159254.20000000001</v>
      </c>
      <c r="W79" s="2105">
        <f>AVERAGE('2024旬別'!W79,'2023旬別'!V79,'2022旬別'!V79,'2021旬別'!V79,'2020旬別'!V79)</f>
        <v>156119</v>
      </c>
      <c r="X79" s="2114">
        <f>AVERAGE('2024旬別'!X79,'2023旬別'!W79,'2022旬別'!W79,'2021旬別'!W79,'2020旬別'!W79)</f>
        <v>160573.4</v>
      </c>
      <c r="Y79" s="2107">
        <f>AVERAGE('2024旬別'!Y79,'2023旬別'!X79,'2022旬別'!X79,'2021旬別'!X79,'2020旬別'!X79)</f>
        <v>146525.20000000001</v>
      </c>
      <c r="Z79" s="2110">
        <f>AVERAGE('2024旬別'!Z79,'2023旬別'!Y79,'2022旬別'!Y79,'2021旬別'!Y79,'2020旬別'!Y79)</f>
        <v>133630</v>
      </c>
      <c r="AA79" s="2106">
        <f>AVERAGE('2024旬別'!AA79,'2023旬別'!Z79,'2022旬別'!Z79,'2021旬別'!Z79,'2020旬別'!Z79)</f>
        <v>157298.79999999999</v>
      </c>
      <c r="AB79" s="2107">
        <f>AVERAGE('2024旬別'!AB79,'2023旬別'!AA79,'2022旬別'!AA79,'2021旬別'!AA79,'2020旬別'!AA79)</f>
        <v>154436.79999999999</v>
      </c>
      <c r="AC79" s="2110">
        <f>AVERAGE('2024旬別'!AC79,'2023旬別'!AB79,'2022旬別'!AB79,'2021旬別'!AB79,'2020旬別'!AB79)</f>
        <v>155092.4</v>
      </c>
      <c r="AD79" s="2106">
        <f>AVERAGE('2024旬別'!AD79,'2023旬別'!AC79,'2022旬別'!AC79,'2021旬別'!AC79,'2020旬別'!AC79)</f>
        <v>142437.79999999999</v>
      </c>
      <c r="AE79" s="2109">
        <f>AVERAGE('2024旬別'!AE79,'2023旬別'!AD79,'2022旬別'!AD79,'2021旬別'!AD79,'2020旬別'!AD79)</f>
        <v>140004</v>
      </c>
      <c r="AF79" s="2110">
        <f>AVERAGE('2024旬別'!AF79,'2023旬別'!AE79,'2022旬別'!AE79,'2021旬別'!AE79,'2020旬別'!AE79)</f>
        <v>161780.4</v>
      </c>
      <c r="AG79" s="2106">
        <f>AVERAGE('2024旬別'!AG79,'2023旬別'!AF79,'2022旬別'!AF79,'2021旬別'!AF79,'2020旬別'!AF79)</f>
        <v>169966.2</v>
      </c>
      <c r="AH79" s="2109">
        <f>AVERAGE('2024旬別'!AH79,'2023旬別'!AG79,'2022旬別'!AG79,'2021旬別'!AG79,'2020旬別'!AG79)</f>
        <v>142455.20000000001</v>
      </c>
      <c r="AI79" s="2105">
        <f>AVERAGE('2024旬別'!AI79,'2023旬別'!AH79,'2022旬別'!AH79,'2021旬別'!AH79,'2020旬別'!AH79)</f>
        <v>127423.8</v>
      </c>
      <c r="AJ79" s="2106">
        <f>AVERAGE('2024旬別'!AJ79,'2023旬別'!AI79,'2022旬別'!AI79,'2021旬別'!AI79,'2020旬別'!AI79)</f>
        <v>130712.8</v>
      </c>
      <c r="AK79" s="2109">
        <f>AVERAGE('2024旬別'!AK79,'2023旬別'!AJ79,'2022旬別'!AJ79,'2021旬別'!AJ79,'2020旬別'!AJ79)</f>
        <v>178640.6</v>
      </c>
      <c r="AL79" s="2105">
        <f>AVERAGE('2024旬別'!AL79,'2023旬別'!AK79,'2022旬別'!AK79,'2021旬別'!AK79,'2020旬別'!AK79)</f>
        <v>245814.39999999999</v>
      </c>
      <c r="AM79" s="2115">
        <f>AVERAGE('2024旬別'!AM79,'2023旬別'!AL79,'2022旬別'!AL79,'2021旬別'!AL79,'2020旬別'!AL79)</f>
        <v>146732.20000000001</v>
      </c>
    </row>
    <row r="80" spans="2:39" ht="14.25" customHeight="1" x14ac:dyDescent="0.15">
      <c r="B80" s="186" t="s">
        <v>223</v>
      </c>
      <c r="C80" s="2000" t="s">
        <v>96</v>
      </c>
      <c r="D80" s="2116">
        <f>AVERAGE('2024旬別'!D80,'2023旬別'!C80,'2022旬別'!C80,'2021旬別'!C80,'2020旬別'!C80)</f>
        <v>204.8</v>
      </c>
      <c r="E80" s="2117">
        <f>AVERAGE('2024旬別'!E80,'2023旬別'!D80,'2022旬別'!D80,'2021旬別'!D80,'2020旬別'!D80)</f>
        <v>227</v>
      </c>
      <c r="F80" s="2118">
        <f>AVERAGE('2024旬別'!F80,'2023旬別'!E80,'2022旬別'!E80,'2021旬別'!E80,'2020旬別'!E80)</f>
        <v>236.8</v>
      </c>
      <c r="G80" s="2121">
        <f>AVERAGE('2024旬別'!G80,'2023旬別'!F80,'2022旬別'!F80,'2021旬別'!F80,'2020旬別'!F80)</f>
        <v>232.8</v>
      </c>
      <c r="H80" s="2145">
        <f>AVERAGE('2024旬別'!H80,'2023旬別'!G80,'2022旬別'!G80,'2021旬別'!G80,'2020旬別'!G80)</f>
        <v>241.8</v>
      </c>
      <c r="I80" s="2120">
        <f>AVERAGE('2024旬別'!I80,'2023旬別'!H80,'2022旬別'!H80,'2021旬別'!H80,'2020旬別'!H80)</f>
        <v>272.8</v>
      </c>
      <c r="J80" s="2121">
        <f>AVERAGE('2024旬別'!J80,'2023旬別'!I80,'2022旬別'!I80,'2021旬別'!I80,'2020旬別'!I80)</f>
        <v>231.2</v>
      </c>
      <c r="K80" s="2117">
        <f>AVERAGE('2024旬別'!K80,'2023旬別'!J80,'2022旬別'!J80,'2021旬別'!J80,'2020旬別'!J80)</f>
        <v>216.4</v>
      </c>
      <c r="L80" s="2118">
        <f>AVERAGE('2024旬別'!L80,'2023旬別'!K80,'2022旬別'!K80,'2021旬別'!K80,'2020旬別'!K80)</f>
        <v>239.8</v>
      </c>
      <c r="M80" s="2121">
        <f>AVERAGE('2024旬別'!M80,'2023旬別'!L80,'2022旬別'!L80,'2021旬別'!L80,'2020旬別'!L80)</f>
        <v>248.8</v>
      </c>
      <c r="N80" s="2117">
        <f>AVERAGE('2024旬別'!N80,'2023旬別'!M80,'2022旬別'!M80,'2021旬別'!M80,'2020旬別'!M80)</f>
        <v>277.39999999999998</v>
      </c>
      <c r="O80" s="2118">
        <f>AVERAGE('2024旬別'!O80,'2023旬別'!N80,'2022旬別'!N80,'2021旬別'!N80,'2020旬別'!N80)</f>
        <v>286</v>
      </c>
      <c r="P80" s="2121">
        <f>AVERAGE('2024旬別'!P80,'2023旬別'!O80,'2022旬別'!O80,'2021旬別'!O80,'2020旬別'!O80)</f>
        <v>299.60000000000002</v>
      </c>
      <c r="Q80" s="2117">
        <f>AVERAGE('2024旬別'!Q80,'2023旬別'!P80,'2022旬別'!P80,'2021旬別'!P80,'2020旬別'!P80)</f>
        <v>298.39999999999998</v>
      </c>
      <c r="R80" s="2123">
        <f>AVERAGE('2024旬別'!R80,'2023旬別'!Q80,'2022旬別'!Q80,'2021旬別'!Q80,'2020旬別'!Q80)</f>
        <v>271.39999999999998</v>
      </c>
      <c r="S80" s="2121">
        <f>AVERAGE('2024旬別'!S80,'2023旬別'!R80,'2022旬別'!R80,'2021旬別'!R80,'2020旬別'!R80)</f>
        <v>270</v>
      </c>
      <c r="T80" s="2117">
        <f>AVERAGE('2024旬別'!T80,'2023旬別'!S80,'2022旬別'!S80,'2021旬別'!S80,'2020旬別'!S80)</f>
        <v>252.2</v>
      </c>
      <c r="U80" s="2118">
        <f>AVERAGE('2024旬別'!U80,'2023旬別'!T80,'2022旬別'!T80,'2021旬別'!T80,'2020旬別'!T80)</f>
        <v>235.2</v>
      </c>
      <c r="V80" s="2119">
        <f>AVERAGE('2024旬別'!V80,'2023旬別'!U80,'2022旬別'!U80,'2021旬別'!U80,'2020旬別'!U80)</f>
        <v>232.6</v>
      </c>
      <c r="W80" s="2117">
        <f>AVERAGE('2024旬別'!W80,'2023旬別'!V80,'2022旬別'!V80,'2021旬別'!V80,'2020旬別'!V80)</f>
        <v>240.4</v>
      </c>
      <c r="X80" s="2123">
        <f>AVERAGE('2024旬別'!X80,'2023旬別'!W80,'2022旬別'!W80,'2021旬別'!W80,'2020旬別'!W80)</f>
        <v>243.2</v>
      </c>
      <c r="Y80" s="2119">
        <f>AVERAGE('2024旬別'!Y80,'2023旬別'!X80,'2022旬別'!X80,'2021旬別'!X80,'2020旬別'!X80)</f>
        <v>235.2</v>
      </c>
      <c r="Z80" s="2122">
        <f>AVERAGE('2024旬別'!Z80,'2023旬別'!Y80,'2022旬別'!Y80,'2021旬別'!Y80,'2020旬別'!Y80)</f>
        <v>223.2</v>
      </c>
      <c r="AA80" s="2118">
        <f>AVERAGE('2024旬別'!AA80,'2023旬別'!Z80,'2022旬別'!Z80,'2021旬別'!Z80,'2020旬別'!Z80)</f>
        <v>187.6</v>
      </c>
      <c r="AB80" s="2119">
        <f>AVERAGE('2024旬別'!AB80,'2023旬別'!AA80,'2022旬別'!AA80,'2021旬別'!AA80,'2020旬別'!AA80)</f>
        <v>170.8</v>
      </c>
      <c r="AC80" s="2122">
        <f>AVERAGE('2024旬別'!AC80,'2023旬別'!AB80,'2022旬別'!AB80,'2021旬別'!AB80,'2020旬別'!AB80)</f>
        <v>164.6</v>
      </c>
      <c r="AD80" s="2118">
        <f>AVERAGE('2024旬別'!AD80,'2023旬別'!AC80,'2022旬別'!AC80,'2021旬別'!AC80,'2020旬別'!AC80)</f>
        <v>159</v>
      </c>
      <c r="AE80" s="2121">
        <f>AVERAGE('2024旬別'!AE80,'2023旬別'!AD80,'2022旬別'!AD80,'2021旬別'!AD80,'2020旬別'!AD80)</f>
        <v>164</v>
      </c>
      <c r="AF80" s="2122">
        <f>AVERAGE('2024旬別'!AF80,'2023旬別'!AE80,'2022旬別'!AE80,'2021旬別'!AE80,'2020旬別'!AE80)</f>
        <v>180.8</v>
      </c>
      <c r="AG80" s="2118">
        <f>AVERAGE('2024旬別'!AG80,'2023旬別'!AF80,'2022旬別'!AF80,'2021旬別'!AF80,'2020旬別'!AF80)</f>
        <v>181.2</v>
      </c>
      <c r="AH80" s="2121">
        <f>AVERAGE('2024旬別'!AH80,'2023旬別'!AG80,'2022旬別'!AG80,'2021旬別'!AG80,'2020旬別'!AG80)</f>
        <v>186.8</v>
      </c>
      <c r="AI80" s="2117">
        <f>AVERAGE('2024旬別'!AI80,'2023旬別'!AH80,'2022旬別'!AH80,'2021旬別'!AH80,'2020旬別'!AH80)</f>
        <v>203.2</v>
      </c>
      <c r="AJ80" s="2118">
        <f>AVERAGE('2024旬別'!AJ80,'2023旬別'!AI80,'2022旬別'!AI80,'2021旬別'!AI80,'2020旬別'!AI80)</f>
        <v>225.4</v>
      </c>
      <c r="AK80" s="2121">
        <f>AVERAGE('2024旬別'!AK80,'2023旬別'!AJ80,'2022旬別'!AJ80,'2021旬別'!AJ80,'2020旬別'!AJ80)</f>
        <v>258.39999999999998</v>
      </c>
      <c r="AL80" s="2117">
        <f>AVERAGE('2024旬別'!AL80,'2023旬別'!AK80,'2022旬別'!AK80,'2021旬別'!AK80,'2020旬別'!AK80)</f>
        <v>263.8</v>
      </c>
      <c r="AM80" s="2125">
        <f>AVERAGE('2024旬別'!AM80,'2023旬別'!AL80,'2022旬別'!AL80,'2021旬別'!AL80,'2020旬別'!AL80)</f>
        <v>250</v>
      </c>
    </row>
    <row r="81" spans="2:47" ht="14.25" customHeight="1" x14ac:dyDescent="0.15">
      <c r="B81" s="182" t="s">
        <v>42</v>
      </c>
      <c r="C81" s="1997" t="s">
        <v>93</v>
      </c>
      <c r="D81" s="2093">
        <f>AVERAGE('2024旬別'!D81,'2023旬別'!C81,'2022旬別'!C81,'2021旬別'!C81,'2020旬別'!C81)</f>
        <v>1403.8</v>
      </c>
      <c r="E81" s="2094">
        <f>AVERAGE('2024旬別'!E81,'2023旬別'!D81,'2022旬別'!D81,'2021旬別'!D81,'2020旬別'!D81)</f>
        <v>2762.8</v>
      </c>
      <c r="F81" s="2095">
        <f>AVERAGE('2024旬別'!F81,'2023旬別'!E81,'2022旬別'!E81,'2021旬別'!E81,'2020旬別'!E81)</f>
        <v>2942.4</v>
      </c>
      <c r="G81" s="2098">
        <f>AVERAGE('2024旬別'!G81,'2023旬別'!F81,'2022旬別'!F81,'2021旬別'!F81,'2020旬別'!F81)</f>
        <v>2779.6</v>
      </c>
      <c r="H81" s="2201">
        <f>AVERAGE('2024旬別'!H81,'2023旬別'!G81,'2022旬別'!G81,'2021旬別'!G81,'2020旬別'!G81)</f>
        <v>2305.1999999999998</v>
      </c>
      <c r="I81" s="2134">
        <f>AVERAGE('2024旬別'!I81,'2023旬別'!H81,'2022旬別'!H81,'2021旬別'!H81,'2020旬別'!H81)</f>
        <v>2004</v>
      </c>
      <c r="J81" s="2098">
        <f>AVERAGE('2024旬別'!J81,'2023旬別'!I81,'2022旬別'!I81,'2021旬別'!I81,'2020旬別'!I81)</f>
        <v>2548.8000000000002</v>
      </c>
      <c r="K81" s="2094">
        <f>AVERAGE('2024旬別'!K81,'2023旬別'!J81,'2022旬別'!J81,'2021旬別'!J81,'2020旬別'!J81)</f>
        <v>2140</v>
      </c>
      <c r="L81" s="2095">
        <f>AVERAGE('2024旬別'!L81,'2023旬別'!K81,'2022旬別'!K81,'2021旬別'!K81,'2020旬別'!K81)</f>
        <v>2601.6</v>
      </c>
      <c r="M81" s="2098">
        <f>AVERAGE('2024旬別'!M81,'2023旬別'!L81,'2022旬別'!L81,'2021旬別'!L81,'2020旬別'!L81)</f>
        <v>2397.4</v>
      </c>
      <c r="N81" s="2094">
        <f>AVERAGE('2024旬別'!N81,'2023旬別'!M81,'2022旬別'!M81,'2021旬別'!M81,'2020旬別'!M81)</f>
        <v>2645</v>
      </c>
      <c r="O81" s="2095">
        <f>AVERAGE('2024旬別'!O81,'2023旬別'!N81,'2022旬別'!N81,'2021旬別'!N81,'2020旬別'!N81)</f>
        <v>2793.2</v>
      </c>
      <c r="P81" s="2098">
        <f>AVERAGE('2024旬別'!P81,'2023旬別'!O81,'2022旬別'!O81,'2021旬別'!O81,'2020旬別'!O81)</f>
        <v>2596.8000000000002</v>
      </c>
      <c r="Q81" s="2094">
        <f>AVERAGE('2024旬別'!Q81,'2023旬別'!P81,'2022旬別'!P81,'2021旬別'!P81,'2020旬別'!P81)</f>
        <v>2938.8</v>
      </c>
      <c r="R81" s="2100">
        <f>AVERAGE('2024旬別'!R81,'2023旬別'!Q81,'2022旬別'!Q81,'2021旬別'!Q81,'2020旬別'!Q81)</f>
        <v>3039.6</v>
      </c>
      <c r="S81" s="2098">
        <f>AVERAGE('2024旬別'!S81,'2023旬別'!R81,'2022旬別'!R81,'2021旬別'!R81,'2020旬別'!R81)</f>
        <v>2679.4</v>
      </c>
      <c r="T81" s="2094">
        <f>AVERAGE('2024旬別'!T81,'2023旬別'!S81,'2022旬別'!S81,'2021旬別'!S81,'2020旬別'!S81)</f>
        <v>2344.8000000000002</v>
      </c>
      <c r="U81" s="2095">
        <f>AVERAGE('2024旬別'!U81,'2023旬別'!T81,'2022旬別'!T81,'2021旬別'!T81,'2020旬別'!T81)</f>
        <v>1985.6</v>
      </c>
      <c r="V81" s="2096">
        <f>AVERAGE('2024旬別'!V81,'2023旬別'!U81,'2022旬別'!U81,'2021旬別'!U81,'2020旬別'!U81)</f>
        <v>1487.4</v>
      </c>
      <c r="W81" s="2094">
        <f>AVERAGE('2024旬別'!W81,'2023旬別'!V81,'2022旬別'!V81,'2021旬別'!V81,'2020旬別'!V81)</f>
        <v>1405</v>
      </c>
      <c r="X81" s="2102">
        <f>AVERAGE('2024旬別'!X81,'2023旬別'!W81,'2022旬別'!W81,'2021旬別'!W81,'2020旬別'!W81)</f>
        <v>1383.6</v>
      </c>
      <c r="Y81" s="2096">
        <f>AVERAGE('2024旬別'!Y81,'2023旬別'!X81,'2022旬別'!X81,'2021旬別'!X81,'2020旬別'!X81)</f>
        <v>1497.6</v>
      </c>
      <c r="Z81" s="2099">
        <f>AVERAGE('2024旬別'!Z81,'2023旬別'!Y81,'2022旬別'!Y81,'2021旬別'!Y81,'2020旬別'!Y81)</f>
        <v>1604.6</v>
      </c>
      <c r="AA81" s="2095">
        <f>AVERAGE('2024旬別'!AA81,'2023旬別'!Z81,'2022旬別'!Z81,'2021旬別'!Z81,'2020旬別'!Z81)</f>
        <v>2328.8000000000002</v>
      </c>
      <c r="AB81" s="2096">
        <f>AVERAGE('2024旬別'!AB81,'2023旬別'!AA81,'2022旬別'!AA81,'2021旬別'!AA81,'2020旬別'!AA81)</f>
        <v>2237.6</v>
      </c>
      <c r="AC81" s="2099">
        <f>AVERAGE('2024旬別'!AC81,'2023旬別'!AB81,'2022旬別'!AB81,'2021旬別'!AB81,'2020旬別'!AB81)</f>
        <v>2096.6</v>
      </c>
      <c r="AD81" s="2095">
        <f>AVERAGE('2024旬別'!AD81,'2023旬別'!AC81,'2022旬別'!AC81,'2021旬別'!AC81,'2020旬別'!AC81)</f>
        <v>2160.4</v>
      </c>
      <c r="AE81" s="2098">
        <f>AVERAGE('2024旬別'!AE81,'2023旬別'!AD81,'2022旬別'!AD81,'2021旬別'!AD81,'2020旬別'!AD81)</f>
        <v>2318.1999999999998</v>
      </c>
      <c r="AF81" s="2099">
        <f>AVERAGE('2024旬別'!AF81,'2023旬別'!AE81,'2022旬別'!AE81,'2021旬別'!AE81,'2020旬別'!AE81)</f>
        <v>2321.6</v>
      </c>
      <c r="AG81" s="2095">
        <f>AVERAGE('2024旬別'!AG81,'2023旬別'!AF81,'2022旬別'!AF81,'2021旬別'!AF81,'2020旬別'!AF81)</f>
        <v>2466</v>
      </c>
      <c r="AH81" s="2098">
        <f>AVERAGE('2024旬別'!AH81,'2023旬別'!AG81,'2022旬別'!AG81,'2021旬別'!AG81,'2020旬別'!AG81)</f>
        <v>2140.8000000000002</v>
      </c>
      <c r="AI81" s="2094">
        <f>AVERAGE('2024旬別'!AI81,'2023旬別'!AH81,'2022旬別'!AH81,'2021旬別'!AH81,'2020旬別'!AH81)</f>
        <v>2178</v>
      </c>
      <c r="AJ81" s="2095">
        <f>AVERAGE('2024旬別'!AJ81,'2023旬別'!AI81,'2022旬別'!AI81,'2021旬別'!AI81,'2020旬別'!AI81)</f>
        <v>2150.6</v>
      </c>
      <c r="AK81" s="2098">
        <f>AVERAGE('2024旬別'!AK81,'2023旬別'!AJ81,'2022旬別'!AJ81,'2021旬別'!AJ81,'2020旬別'!AJ81)</f>
        <v>2357.6</v>
      </c>
      <c r="AL81" s="2094">
        <f>AVERAGE('2024旬別'!AL81,'2023旬別'!AK81,'2022旬別'!AK81,'2021旬別'!AK81,'2020旬別'!AK81)</f>
        <v>2552.8000000000002</v>
      </c>
      <c r="AM81" s="2103">
        <f>AVERAGE('2024旬別'!AM81,'2023旬別'!AL81,'2022旬別'!AL81,'2021旬別'!AL81,'2020旬別'!AL81)</f>
        <v>2691.4</v>
      </c>
    </row>
    <row r="82" spans="2:47" ht="14.25" customHeight="1" x14ac:dyDescent="0.15">
      <c r="B82" s="184" t="s">
        <v>124</v>
      </c>
      <c r="C82" s="1998" t="s">
        <v>94</v>
      </c>
      <c r="D82" s="2104">
        <f>AVERAGE('2024旬別'!D82,'2023旬別'!C82,'2022旬別'!C82,'2021旬別'!C82,'2020旬別'!C82)</f>
        <v>199018.4</v>
      </c>
      <c r="E82" s="2105">
        <f>AVERAGE('2024旬別'!E82,'2023旬別'!D82,'2022旬別'!D82,'2021旬別'!D82,'2020旬別'!D82)</f>
        <v>425574.40000000002</v>
      </c>
      <c r="F82" s="2106">
        <f>AVERAGE('2024旬別'!F82,'2023旬別'!E82,'2022旬別'!E82,'2021旬別'!E82,'2020旬別'!E82)</f>
        <v>471945.4</v>
      </c>
      <c r="G82" s="2109">
        <f>AVERAGE('2024旬別'!G82,'2023旬別'!F82,'2022旬別'!F82,'2021旬別'!F82,'2020旬別'!F82)</f>
        <v>463304</v>
      </c>
      <c r="H82" s="2220">
        <f>AVERAGE('2024旬別'!H82,'2023旬別'!G82,'2022旬別'!G82,'2021旬別'!G82,'2020旬別'!G82)</f>
        <v>394377.8</v>
      </c>
      <c r="I82" s="2129">
        <f>AVERAGE('2024旬別'!I82,'2023旬別'!H82,'2022旬別'!H82,'2021旬別'!H82,'2020旬別'!H82)</f>
        <v>327235</v>
      </c>
      <c r="J82" s="2109">
        <f>AVERAGE('2024旬別'!J82,'2023旬別'!I82,'2022旬別'!I82,'2021旬別'!I82,'2020旬別'!I82)</f>
        <v>447088.2</v>
      </c>
      <c r="K82" s="2105">
        <f>AVERAGE('2024旬別'!K82,'2023旬別'!J82,'2022旬別'!J82,'2021旬別'!J82,'2020旬別'!J82)</f>
        <v>394666.8</v>
      </c>
      <c r="L82" s="2106">
        <f>AVERAGE('2024旬別'!L82,'2023旬別'!K82,'2022旬別'!K82,'2021旬別'!K82,'2020旬別'!K82)</f>
        <v>474773.2</v>
      </c>
      <c r="M82" s="2109">
        <f>AVERAGE('2024旬別'!M82,'2023旬別'!L82,'2022旬別'!L82,'2021旬別'!L82,'2020旬別'!L82)</f>
        <v>404410.8</v>
      </c>
      <c r="N82" s="2105">
        <f>AVERAGE('2024旬別'!N82,'2023旬別'!M82,'2022旬別'!M82,'2021旬別'!M82,'2020旬別'!M82)</f>
        <v>572870.6</v>
      </c>
      <c r="O82" s="2106">
        <f>AVERAGE('2024旬別'!O82,'2023旬別'!N82,'2022旬別'!N82,'2021旬別'!N82,'2020旬別'!N82)</f>
        <v>609340.19999999995</v>
      </c>
      <c r="P82" s="2109">
        <f>AVERAGE('2024旬別'!P82,'2023旬別'!O82,'2022旬別'!O82,'2021旬別'!O82,'2020旬別'!O82)</f>
        <v>541542</v>
      </c>
      <c r="Q82" s="2105">
        <f>AVERAGE('2024旬別'!Q82,'2023旬別'!P82,'2022旬別'!P82,'2021旬別'!P82,'2020旬別'!P82)</f>
        <v>616415</v>
      </c>
      <c r="R82" s="2112">
        <f>AVERAGE('2024旬別'!R82,'2023旬別'!Q82,'2022旬別'!Q82,'2021旬別'!Q82,'2020旬別'!Q82)</f>
        <v>669743.80000000005</v>
      </c>
      <c r="S82" s="2109">
        <f>AVERAGE('2024旬別'!S82,'2023旬別'!R82,'2022旬別'!R82,'2021旬別'!R82,'2020旬別'!R82)</f>
        <v>576467.19999999995</v>
      </c>
      <c r="T82" s="2105">
        <f>AVERAGE('2024旬別'!T82,'2023旬別'!S82,'2022旬別'!S82,'2021旬別'!S82,'2020旬別'!S82)</f>
        <v>465515.2</v>
      </c>
      <c r="U82" s="2106">
        <f>AVERAGE('2024旬別'!U82,'2023旬別'!T82,'2022旬別'!T82,'2021旬別'!T82,'2020旬別'!T82)</f>
        <v>347390</v>
      </c>
      <c r="V82" s="2107">
        <f>AVERAGE('2024旬別'!V82,'2023旬別'!U82,'2022旬別'!U82,'2021旬別'!U82,'2020旬別'!U82)</f>
        <v>304730.2</v>
      </c>
      <c r="W82" s="2105">
        <f>AVERAGE('2024旬別'!W82,'2023旬別'!V82,'2022旬別'!V82,'2021旬別'!V82,'2020旬別'!V82)</f>
        <v>277749.8</v>
      </c>
      <c r="X82" s="2114">
        <f>AVERAGE('2024旬別'!X82,'2023旬別'!W82,'2022旬別'!W82,'2021旬別'!W82,'2020旬別'!W82)</f>
        <v>266875.2</v>
      </c>
      <c r="Y82" s="2107">
        <f>AVERAGE('2024旬別'!Y82,'2023旬別'!X82,'2022旬別'!X82,'2021旬別'!X82,'2020旬別'!X82)</f>
        <v>289495.40000000002</v>
      </c>
      <c r="Z82" s="2110">
        <f>AVERAGE('2024旬別'!Z82,'2023旬別'!Y82,'2022旬別'!Y82,'2021旬別'!Y82,'2020旬別'!Y82)</f>
        <v>274242.40000000002</v>
      </c>
      <c r="AA82" s="2106">
        <f>AVERAGE('2024旬別'!AA82,'2023旬別'!Z82,'2022旬別'!Z82,'2021旬別'!Z82,'2020旬別'!Z82)</f>
        <v>370856.6</v>
      </c>
      <c r="AB82" s="2107">
        <f>AVERAGE('2024旬別'!AB82,'2023旬別'!AA82,'2022旬別'!AA82,'2021旬別'!AA82,'2020旬別'!AA82)</f>
        <v>350238.6</v>
      </c>
      <c r="AC82" s="2110">
        <f>AVERAGE('2024旬別'!AC82,'2023旬別'!AB82,'2022旬別'!AB82,'2021旬別'!AB82,'2020旬別'!AB82)</f>
        <v>300291</v>
      </c>
      <c r="AD82" s="2106">
        <f>AVERAGE('2024旬別'!AD82,'2023旬別'!AC82,'2022旬別'!AC82,'2021旬別'!AC82,'2020旬別'!AC82)</f>
        <v>295356</v>
      </c>
      <c r="AE82" s="2109">
        <f>AVERAGE('2024旬別'!AE82,'2023旬別'!AD82,'2022旬別'!AD82,'2021旬別'!AD82,'2020旬別'!AD82)</f>
        <v>302979.59999999998</v>
      </c>
      <c r="AF82" s="2110">
        <f>AVERAGE('2024旬別'!AF82,'2023旬別'!AE82,'2022旬別'!AE82,'2021旬別'!AE82,'2020旬別'!AE82)</f>
        <v>298386.59999999998</v>
      </c>
      <c r="AG82" s="2106">
        <f>AVERAGE('2024旬別'!AG82,'2023旬別'!AF82,'2022旬別'!AF82,'2021旬別'!AF82,'2020旬別'!AF82)</f>
        <v>321293</v>
      </c>
      <c r="AH82" s="2109">
        <f>AVERAGE('2024旬別'!AH82,'2023旬別'!AG82,'2022旬別'!AG82,'2021旬別'!AG82,'2020旬別'!AG82)</f>
        <v>289568.8</v>
      </c>
      <c r="AI82" s="2105">
        <f>AVERAGE('2024旬別'!AI82,'2023旬別'!AH82,'2022旬別'!AH82,'2021旬別'!AH82,'2020旬別'!AH82)</f>
        <v>302011.59999999998</v>
      </c>
      <c r="AJ82" s="2106">
        <f>AVERAGE('2024旬別'!AJ82,'2023旬別'!AI82,'2022旬別'!AI82,'2021旬別'!AI82,'2020旬別'!AI82)</f>
        <v>304332</v>
      </c>
      <c r="AK82" s="2109">
        <f>AVERAGE('2024旬別'!AK82,'2023旬別'!AJ82,'2022旬別'!AJ82,'2021旬別'!AJ82,'2020旬別'!AJ82)</f>
        <v>348814.2</v>
      </c>
      <c r="AL82" s="2105">
        <f>AVERAGE('2024旬別'!AL82,'2023旬別'!AK82,'2022旬別'!AK82,'2021旬別'!AK82,'2020旬別'!AK82)</f>
        <v>389155.2</v>
      </c>
      <c r="AM82" s="2115">
        <f>AVERAGE('2024旬別'!AM82,'2023旬別'!AL82,'2022旬別'!AL82,'2021旬別'!AL82,'2020旬別'!AL82)</f>
        <v>420694.6</v>
      </c>
    </row>
    <row r="83" spans="2:47" ht="14.25" customHeight="1" x14ac:dyDescent="0.15">
      <c r="B83" s="186" t="s">
        <v>124</v>
      </c>
      <c r="C83" s="2000" t="s">
        <v>96</v>
      </c>
      <c r="D83" s="2116">
        <f>AVERAGE('2024旬別'!D83,'2023旬別'!C83,'2022旬別'!C83,'2021旬別'!C83,'2020旬別'!C83)</f>
        <v>148.6</v>
      </c>
      <c r="E83" s="2117">
        <f>AVERAGE('2024旬別'!E83,'2023旬別'!D83,'2022旬別'!D83,'2021旬別'!D83,'2020旬別'!D83)</f>
        <v>158.6</v>
      </c>
      <c r="F83" s="2118">
        <f>AVERAGE('2024旬別'!F83,'2023旬別'!E83,'2022旬別'!E83,'2021旬別'!E83,'2020旬別'!E83)</f>
        <v>163.19999999999999</v>
      </c>
      <c r="G83" s="2121">
        <f>AVERAGE('2024旬別'!G83,'2023旬別'!F83,'2022旬別'!F83,'2021旬別'!F83,'2020旬別'!F83)</f>
        <v>171</v>
      </c>
      <c r="H83" s="2145">
        <f>AVERAGE('2024旬別'!H83,'2023旬別'!G83,'2022旬別'!G83,'2021旬別'!G83,'2020旬別'!G83)</f>
        <v>174.4</v>
      </c>
      <c r="I83" s="2120">
        <f>AVERAGE('2024旬別'!I83,'2023旬別'!H83,'2022旬別'!H83,'2021旬別'!H83,'2020旬別'!H83)</f>
        <v>176</v>
      </c>
      <c r="J83" s="2121">
        <f>AVERAGE('2024旬別'!J83,'2023旬別'!I83,'2022旬別'!I83,'2021旬別'!I83,'2020旬別'!I83)</f>
        <v>184.4</v>
      </c>
      <c r="K83" s="2117">
        <f>AVERAGE('2024旬別'!K83,'2023旬別'!J83,'2022旬別'!J83,'2021旬別'!J83,'2020旬別'!J83)</f>
        <v>187.2</v>
      </c>
      <c r="L83" s="2118">
        <f>AVERAGE('2024旬別'!L83,'2023旬別'!K83,'2022旬別'!K83,'2021旬別'!K83,'2020旬別'!K83)</f>
        <v>189.2</v>
      </c>
      <c r="M83" s="2121">
        <f>AVERAGE('2024旬別'!M83,'2023旬別'!L83,'2022旬別'!L83,'2021旬別'!L83,'2020旬別'!L83)</f>
        <v>215.6</v>
      </c>
      <c r="N83" s="2117">
        <f>AVERAGE('2024旬別'!N83,'2023旬別'!M83,'2022旬別'!M83,'2021旬別'!M83,'2020旬別'!M83)</f>
        <v>223.2</v>
      </c>
      <c r="O83" s="2118">
        <f>AVERAGE('2024旬別'!O83,'2023旬別'!N83,'2022旬別'!N83,'2021旬別'!N83,'2020旬別'!N83)</f>
        <v>219.6</v>
      </c>
      <c r="P83" s="2121">
        <f>AVERAGE('2024旬別'!P83,'2023旬別'!O83,'2022旬別'!O83,'2021旬別'!O83,'2020旬別'!O83)</f>
        <v>210.8</v>
      </c>
      <c r="Q83" s="2117">
        <f>AVERAGE('2024旬別'!Q83,'2023旬別'!P83,'2022旬別'!P83,'2021旬別'!P83,'2020旬別'!P83)</f>
        <v>211.8</v>
      </c>
      <c r="R83" s="2123">
        <f>AVERAGE('2024旬別'!R83,'2023旬別'!Q83,'2022旬別'!Q83,'2021旬別'!Q83,'2020旬別'!Q83)</f>
        <v>225.8</v>
      </c>
      <c r="S83" s="2121">
        <f>AVERAGE('2024旬別'!S83,'2023旬別'!R83,'2022旬別'!R83,'2021旬別'!R83,'2020旬別'!R83)</f>
        <v>219.4</v>
      </c>
      <c r="T83" s="2117">
        <f>AVERAGE('2024旬別'!T83,'2023旬別'!S83,'2022旬別'!S83,'2021旬別'!S83,'2020旬別'!S83)</f>
        <v>207.2</v>
      </c>
      <c r="U83" s="2118">
        <f>AVERAGE('2024旬別'!U83,'2023旬別'!T83,'2022旬別'!T83,'2021旬別'!T83,'2020旬別'!T83)</f>
        <v>199.4</v>
      </c>
      <c r="V83" s="2119">
        <f>AVERAGE('2024旬別'!V83,'2023旬別'!U83,'2022旬別'!U83,'2021旬別'!U83,'2020旬別'!U83)</f>
        <v>204.2</v>
      </c>
      <c r="W83" s="2117">
        <f>AVERAGE('2024旬別'!W83,'2023旬別'!V83,'2022旬別'!V83,'2021旬別'!V83,'2020旬別'!V83)</f>
        <v>199.8</v>
      </c>
      <c r="X83" s="2123">
        <f>AVERAGE('2024旬別'!X83,'2023旬別'!W83,'2022旬別'!W83,'2021旬別'!W83,'2020旬別'!W83)</f>
        <v>196.6</v>
      </c>
      <c r="Y83" s="2119">
        <f>AVERAGE('2024旬別'!Y83,'2023旬別'!X83,'2022旬別'!X83,'2021旬別'!X83,'2020旬別'!X83)</f>
        <v>193</v>
      </c>
      <c r="Z83" s="2122">
        <f>AVERAGE('2024旬別'!Z83,'2023旬別'!Y83,'2022旬別'!Y83,'2021旬別'!Y83,'2020旬別'!Y83)</f>
        <v>173.6</v>
      </c>
      <c r="AA83" s="2118">
        <f>AVERAGE('2024旬別'!AA83,'2023旬別'!Z83,'2022旬別'!Z83,'2021旬別'!Z83,'2020旬別'!Z83)</f>
        <v>162.6</v>
      </c>
      <c r="AB83" s="2119">
        <f>AVERAGE('2024旬別'!AB83,'2023旬別'!AA83,'2022旬別'!AA83,'2021旬別'!AA83,'2020旬別'!AA83)</f>
        <v>157.6</v>
      </c>
      <c r="AC83" s="2122">
        <f>AVERAGE('2024旬別'!AC83,'2023旬別'!AB83,'2022旬別'!AB83,'2021旬別'!AB83,'2020旬別'!AB83)</f>
        <v>146</v>
      </c>
      <c r="AD83" s="2118">
        <f>AVERAGE('2024旬別'!AD83,'2023旬別'!AC83,'2022旬別'!AC83,'2021旬別'!AC83,'2020旬別'!AC83)</f>
        <v>136.19999999999999</v>
      </c>
      <c r="AE83" s="2121">
        <f>AVERAGE('2024旬別'!AE83,'2023旬別'!AD83,'2022旬別'!AD83,'2021旬別'!AD83,'2020旬別'!AD83)</f>
        <v>132.6</v>
      </c>
      <c r="AF83" s="2122">
        <f>AVERAGE('2024旬別'!AF83,'2023旬別'!AE83,'2022旬別'!AE83,'2021旬別'!AE83,'2020旬別'!AE83)</f>
        <v>131.6</v>
      </c>
      <c r="AG83" s="2118">
        <f>AVERAGE('2024旬別'!AG83,'2023旬別'!AF83,'2022旬別'!AF83,'2021旬別'!AF83,'2020旬別'!AF83)</f>
        <v>131.19999999999999</v>
      </c>
      <c r="AH83" s="2121">
        <f>AVERAGE('2024旬別'!AH83,'2023旬別'!AG83,'2022旬別'!AG83,'2021旬別'!AG83,'2020旬別'!AG83)</f>
        <v>136.19999999999999</v>
      </c>
      <c r="AI83" s="2117">
        <f>AVERAGE('2024旬別'!AI83,'2023旬別'!AH83,'2022旬別'!AH83,'2021旬別'!AH83,'2020旬別'!AH83)</f>
        <v>139</v>
      </c>
      <c r="AJ83" s="2118">
        <f>AVERAGE('2024旬別'!AJ83,'2023旬別'!AI83,'2022旬別'!AI83,'2021旬別'!AI83,'2020旬別'!AI83)</f>
        <v>143</v>
      </c>
      <c r="AK83" s="2121">
        <f>AVERAGE('2024旬別'!AK83,'2023旬別'!AJ83,'2022旬別'!AJ83,'2021旬別'!AJ83,'2020旬別'!AJ83)</f>
        <v>150.6</v>
      </c>
      <c r="AL83" s="2117">
        <f>AVERAGE('2024旬別'!AL83,'2023旬別'!AK83,'2022旬別'!AK83,'2021旬別'!AK83,'2020旬別'!AK83)</f>
        <v>153.6</v>
      </c>
      <c r="AM83" s="2125">
        <f>AVERAGE('2024旬別'!AM83,'2023旬別'!AL83,'2022旬別'!AL83,'2021旬別'!AL83,'2020旬別'!AL83)</f>
        <v>159</v>
      </c>
    </row>
    <row r="84" spans="2:47" ht="14.25" customHeight="1" x14ac:dyDescent="0.15">
      <c r="B84" s="182" t="s">
        <v>43</v>
      </c>
      <c r="C84" s="1997" t="s">
        <v>93</v>
      </c>
      <c r="D84" s="2093">
        <f>AVERAGE('2024旬別'!D84,'2023旬別'!C84,'2022旬別'!C84,'2021旬別'!C84,'2020旬別'!C84)</f>
        <v>397.4</v>
      </c>
      <c r="E84" s="2094">
        <f>AVERAGE('2024旬別'!E84,'2023旬別'!D84,'2022旬別'!D84,'2021旬別'!D84,'2020旬別'!D84)</f>
        <v>1141.8</v>
      </c>
      <c r="F84" s="2095">
        <f>AVERAGE('2024旬別'!F84,'2023旬別'!E84,'2022旬別'!E84,'2021旬別'!E84,'2020旬別'!E84)</f>
        <v>1248.4000000000001</v>
      </c>
      <c r="G84" s="2098">
        <f>AVERAGE('2024旬別'!G84,'2023旬別'!F84,'2022旬別'!F84,'2021旬別'!F84,'2020旬別'!F84)</f>
        <v>1151.8</v>
      </c>
      <c r="H84" s="2201">
        <f>AVERAGE('2024旬別'!H84,'2023旬別'!G84,'2022旬別'!G84,'2021旬別'!G84,'2020旬別'!G84)</f>
        <v>1025.5999999999999</v>
      </c>
      <c r="I84" s="2134">
        <f>AVERAGE('2024旬別'!I84,'2023旬別'!H84,'2022旬別'!H84,'2021旬別'!H84,'2020旬別'!H84)</f>
        <v>872</v>
      </c>
      <c r="J84" s="2098">
        <f>AVERAGE('2024旬別'!J84,'2023旬別'!I84,'2022旬別'!I84,'2021旬別'!I84,'2020旬別'!I84)</f>
        <v>958.8</v>
      </c>
      <c r="K84" s="2094">
        <f>AVERAGE('2024旬別'!K84,'2023旬別'!J84,'2022旬別'!J84,'2021旬別'!J84,'2020旬別'!J84)</f>
        <v>882</v>
      </c>
      <c r="L84" s="2095">
        <f>AVERAGE('2024旬別'!L84,'2023旬別'!K84,'2022旬別'!K84,'2021旬別'!K84,'2020旬別'!K84)</f>
        <v>871.2</v>
      </c>
      <c r="M84" s="2098">
        <f>AVERAGE('2024旬別'!M84,'2023旬別'!L84,'2022旬別'!L84,'2021旬別'!L84,'2020旬別'!L84)</f>
        <v>792.4</v>
      </c>
      <c r="N84" s="2094">
        <f>AVERAGE('2024旬別'!N84,'2023旬別'!M84,'2022旬別'!M84,'2021旬別'!M84,'2020旬別'!M84)</f>
        <v>751.4</v>
      </c>
      <c r="O84" s="2095">
        <f>AVERAGE('2024旬別'!O84,'2023旬別'!N84,'2022旬別'!N84,'2021旬別'!N84,'2020旬別'!N84)</f>
        <v>608.20000000000005</v>
      </c>
      <c r="P84" s="2098">
        <f>AVERAGE('2024旬別'!P84,'2023旬別'!O84,'2022旬別'!O84,'2021旬別'!O84,'2020旬別'!O84)</f>
        <v>427.8</v>
      </c>
      <c r="Q84" s="2094">
        <f>AVERAGE('2024旬別'!Q84,'2023旬別'!P84,'2022旬別'!P84,'2021旬別'!P84,'2020旬別'!P84)</f>
        <v>450.6</v>
      </c>
      <c r="R84" s="2100">
        <f>AVERAGE('2024旬別'!R84,'2023旬別'!Q84,'2022旬別'!Q84,'2021旬別'!Q84,'2020旬別'!Q84)</f>
        <v>464.4</v>
      </c>
      <c r="S84" s="2098">
        <f>AVERAGE('2024旬別'!S84,'2023旬別'!R84,'2022旬別'!R84,'2021旬別'!R84,'2020旬別'!R84)</f>
        <v>424.8</v>
      </c>
      <c r="T84" s="2094">
        <f>AVERAGE('2024旬別'!T84,'2023旬別'!S84,'2022旬別'!S84,'2021旬別'!S84,'2020旬別'!S84)</f>
        <v>449.4</v>
      </c>
      <c r="U84" s="2095">
        <f>AVERAGE('2024旬別'!U84,'2023旬別'!T84,'2022旬別'!T84,'2021旬別'!T84,'2020旬別'!T84)</f>
        <v>468</v>
      </c>
      <c r="V84" s="2096">
        <f>AVERAGE('2024旬別'!V84,'2023旬別'!U84,'2022旬別'!U84,'2021旬別'!U84,'2020旬別'!U84)</f>
        <v>485</v>
      </c>
      <c r="W84" s="2094">
        <f>AVERAGE('2024旬別'!W84,'2023旬別'!V84,'2022旬別'!V84,'2021旬別'!V84,'2020旬別'!V84)</f>
        <v>513</v>
      </c>
      <c r="X84" s="2102">
        <f>AVERAGE('2024旬別'!X84,'2023旬別'!W84,'2022旬別'!W84,'2021旬別'!W84,'2020旬別'!W84)</f>
        <v>544.79999999999995</v>
      </c>
      <c r="Y84" s="2096">
        <f>AVERAGE('2024旬別'!Y84,'2023旬別'!X84,'2022旬別'!X84,'2021旬別'!X84,'2020旬別'!X84)</f>
        <v>503</v>
      </c>
      <c r="Z84" s="2099">
        <f>AVERAGE('2024旬別'!Z84,'2023旬別'!Y84,'2022旬別'!Y84,'2021旬別'!Y84,'2020旬別'!Y84)</f>
        <v>429.8</v>
      </c>
      <c r="AA84" s="2095">
        <f>AVERAGE('2024旬別'!AA84,'2023旬別'!Z84,'2022旬別'!Z84,'2021旬別'!Z84,'2020旬別'!Z84)</f>
        <v>713.2</v>
      </c>
      <c r="AB84" s="2096">
        <f>AVERAGE('2024旬別'!AB84,'2023旬別'!AA84,'2022旬別'!AA84,'2021旬別'!AA84,'2020旬別'!AA84)</f>
        <v>880.2</v>
      </c>
      <c r="AC84" s="2099">
        <f>AVERAGE('2024旬別'!AC84,'2023旬別'!AB84,'2022旬別'!AB84,'2021旬別'!AB84,'2020旬別'!AB84)</f>
        <v>993.2</v>
      </c>
      <c r="AD84" s="2095">
        <f>AVERAGE('2024旬別'!AD84,'2023旬別'!AC84,'2022旬別'!AC84,'2021旬別'!AC84,'2020旬別'!AC84)</f>
        <v>1138.4000000000001</v>
      </c>
      <c r="AE84" s="2098">
        <f>AVERAGE('2024旬別'!AE84,'2023旬別'!AD84,'2022旬別'!AD84,'2021旬別'!AD84,'2020旬別'!AD84)</f>
        <v>1043.8</v>
      </c>
      <c r="AF84" s="2099">
        <f>AVERAGE('2024旬別'!AF84,'2023旬別'!AE84,'2022旬別'!AE84,'2021旬別'!AE84,'2020旬別'!AE84)</f>
        <v>1022.4</v>
      </c>
      <c r="AG84" s="2095">
        <f>AVERAGE('2024旬別'!AG84,'2023旬別'!AF84,'2022旬別'!AF84,'2021旬別'!AF84,'2020旬別'!AF84)</f>
        <v>979</v>
      </c>
      <c r="AH84" s="2098">
        <f>AVERAGE('2024旬別'!AH84,'2023旬別'!AG84,'2022旬別'!AG84,'2021旬別'!AG84,'2020旬別'!AG84)</f>
        <v>834.2</v>
      </c>
      <c r="AI84" s="2094">
        <f>AVERAGE('2024旬別'!AI84,'2023旬別'!AH84,'2022旬別'!AH84,'2021旬別'!AH84,'2020旬別'!AH84)</f>
        <v>944.6</v>
      </c>
      <c r="AJ84" s="2095">
        <f>AVERAGE('2024旬別'!AJ84,'2023旬別'!AI84,'2022旬別'!AI84,'2021旬別'!AI84,'2020旬別'!AI84)</f>
        <v>1049.2</v>
      </c>
      <c r="AK84" s="2098">
        <f>AVERAGE('2024旬別'!AK84,'2023旬別'!AJ84,'2022旬別'!AJ84,'2021旬別'!AJ84,'2020旬別'!AJ84)</f>
        <v>1217</v>
      </c>
      <c r="AL84" s="2094">
        <f>AVERAGE('2024旬別'!AL84,'2023旬別'!AK84,'2022旬別'!AK84,'2021旬別'!AK84,'2020旬別'!AK84)</f>
        <v>1240.5999999999999</v>
      </c>
      <c r="AM84" s="2103">
        <f>AVERAGE('2024旬別'!AM84,'2023旬別'!AL84,'2022旬別'!AL84,'2021旬別'!AL84,'2020旬別'!AL84)</f>
        <v>1101.5999999999999</v>
      </c>
    </row>
    <row r="85" spans="2:47" ht="14.25" customHeight="1" x14ac:dyDescent="0.15">
      <c r="B85" s="184" t="s">
        <v>224</v>
      </c>
      <c r="C85" s="1998" t="s">
        <v>94</v>
      </c>
      <c r="D85" s="2104">
        <f>AVERAGE('2024旬別'!D85,'2023旬別'!C85,'2022旬別'!C85,'2021旬別'!C85,'2020旬別'!C85)</f>
        <v>107713.2</v>
      </c>
      <c r="E85" s="2105">
        <f>AVERAGE('2024旬別'!E85,'2023旬別'!D85,'2022旬別'!D85,'2021旬別'!D85,'2020旬別'!D85)</f>
        <v>328204.2</v>
      </c>
      <c r="F85" s="2106">
        <f>AVERAGE('2024旬別'!F85,'2023旬別'!E85,'2022旬別'!E85,'2021旬別'!E85,'2020旬別'!E85)</f>
        <v>323972</v>
      </c>
      <c r="G85" s="2109">
        <f>AVERAGE('2024旬別'!G85,'2023旬別'!F85,'2022旬別'!F85,'2021旬別'!F85,'2020旬別'!F85)</f>
        <v>296868.40000000002</v>
      </c>
      <c r="H85" s="2220">
        <f>AVERAGE('2024旬別'!H85,'2023旬別'!G85,'2022旬別'!G85,'2021旬別'!G85,'2020旬別'!G85)</f>
        <v>266407.40000000002</v>
      </c>
      <c r="I85" s="2129">
        <f>AVERAGE('2024旬別'!I85,'2023旬別'!H85,'2022旬別'!H85,'2021旬別'!H85,'2020旬別'!H85)</f>
        <v>227509.2</v>
      </c>
      <c r="J85" s="2109">
        <f>AVERAGE('2024旬別'!J85,'2023旬別'!I85,'2022旬別'!I85,'2021旬別'!I85,'2020旬別'!I85)</f>
        <v>252337.6</v>
      </c>
      <c r="K85" s="2105">
        <f>AVERAGE('2024旬別'!K85,'2023旬別'!J85,'2022旬別'!J85,'2021旬別'!J85,'2020旬別'!J85)</f>
        <v>237977.60000000001</v>
      </c>
      <c r="L85" s="2106">
        <f>AVERAGE('2024旬別'!L85,'2023旬別'!K85,'2022旬別'!K85,'2021旬別'!K85,'2020旬別'!K85)</f>
        <v>236940</v>
      </c>
      <c r="M85" s="2109">
        <f>AVERAGE('2024旬別'!M85,'2023旬別'!L85,'2022旬別'!L85,'2021旬別'!L85,'2020旬別'!L85)</f>
        <v>213348.4</v>
      </c>
      <c r="N85" s="2105">
        <f>AVERAGE('2024旬別'!N85,'2023旬別'!M85,'2022旬別'!M85,'2021旬別'!M85,'2020旬別'!M85)</f>
        <v>203985.2</v>
      </c>
      <c r="O85" s="2106">
        <f>AVERAGE('2024旬別'!O85,'2023旬別'!N85,'2022旬別'!N85,'2021旬別'!N85,'2020旬別'!N85)</f>
        <v>174395.8</v>
      </c>
      <c r="P85" s="2109">
        <f>AVERAGE('2024旬別'!P85,'2023旬別'!O85,'2022旬別'!O85,'2021旬別'!O85,'2020旬別'!O85)</f>
        <v>129326</v>
      </c>
      <c r="Q85" s="2105">
        <f>AVERAGE('2024旬別'!Q85,'2023旬別'!P85,'2022旬別'!P85,'2021旬別'!P85,'2020旬別'!P85)</f>
        <v>148158.39999999999</v>
      </c>
      <c r="R85" s="2112">
        <f>AVERAGE('2024旬別'!R85,'2023旬別'!Q85,'2022旬別'!Q85,'2021旬別'!Q85,'2020旬別'!Q85)</f>
        <v>160199.79999999999</v>
      </c>
      <c r="S85" s="2109">
        <f>AVERAGE('2024旬別'!S85,'2023旬別'!R85,'2022旬別'!R85,'2021旬別'!R85,'2020旬別'!R85)</f>
        <v>149003</v>
      </c>
      <c r="T85" s="2105">
        <f>AVERAGE('2024旬別'!T85,'2023旬別'!S85,'2022旬別'!S85,'2021旬別'!S85,'2020旬別'!S85)</f>
        <v>150692.4</v>
      </c>
      <c r="U85" s="2106">
        <f>AVERAGE('2024旬別'!U85,'2023旬別'!T85,'2022旬別'!T85,'2021旬別'!T85,'2020旬別'!T85)</f>
        <v>147956</v>
      </c>
      <c r="V85" s="2107">
        <f>AVERAGE('2024旬別'!V85,'2023旬別'!U85,'2022旬別'!U85,'2021旬別'!U85,'2020旬別'!U85)</f>
        <v>142342</v>
      </c>
      <c r="W85" s="2105">
        <f>AVERAGE('2024旬別'!W85,'2023旬別'!V85,'2022旬別'!V85,'2021旬別'!V85,'2020旬別'!V85)</f>
        <v>145315.79999999999</v>
      </c>
      <c r="X85" s="2114">
        <f>AVERAGE('2024旬別'!X85,'2023旬別'!W85,'2022旬別'!W85,'2021旬別'!W85,'2020旬別'!W85)</f>
        <v>155978.20000000001</v>
      </c>
      <c r="Y85" s="2107">
        <f>AVERAGE('2024旬別'!Y85,'2023旬別'!X85,'2022旬別'!X85,'2021旬別'!X85,'2020旬別'!X85)</f>
        <v>149721.4</v>
      </c>
      <c r="Z85" s="2110">
        <f>AVERAGE('2024旬別'!Z85,'2023旬別'!Y85,'2022旬別'!Y85,'2021旬別'!Y85,'2020旬別'!Y85)</f>
        <v>131719.79999999999</v>
      </c>
      <c r="AA85" s="2106">
        <f>AVERAGE('2024旬別'!AA85,'2023旬別'!Z85,'2022旬別'!Z85,'2021旬別'!Z85,'2020旬別'!Z85)</f>
        <v>203576.4</v>
      </c>
      <c r="AB85" s="2107">
        <f>AVERAGE('2024旬別'!AB85,'2023旬別'!AA85,'2022旬別'!AA85,'2021旬別'!AA85,'2020旬別'!AA85)</f>
        <v>241022.4</v>
      </c>
      <c r="AC85" s="2110">
        <f>AVERAGE('2024旬別'!AC85,'2023旬別'!AB85,'2022旬別'!AB85,'2021旬別'!AB85,'2020旬別'!AB85)</f>
        <v>273130.40000000002</v>
      </c>
      <c r="AD85" s="2106">
        <f>AVERAGE('2024旬別'!AD85,'2023旬別'!AC85,'2022旬別'!AC85,'2021旬別'!AC85,'2020旬別'!AC85)</f>
        <v>311251.8</v>
      </c>
      <c r="AE85" s="2109">
        <f>AVERAGE('2024旬別'!AE85,'2023旬別'!AD85,'2022旬別'!AD85,'2021旬別'!AD85,'2020旬別'!AD85)</f>
        <v>293175.8</v>
      </c>
      <c r="AF85" s="2110">
        <f>AVERAGE('2024旬別'!AF85,'2023旬別'!AE85,'2022旬別'!AE85,'2021旬別'!AE85,'2020旬別'!AE85)</f>
        <v>297216.40000000002</v>
      </c>
      <c r="AG85" s="2106">
        <f>AVERAGE('2024旬別'!AG85,'2023旬別'!AF85,'2022旬別'!AF85,'2021旬別'!AF85,'2020旬別'!AF85)</f>
        <v>286168.8</v>
      </c>
      <c r="AH85" s="2109">
        <f>AVERAGE('2024旬別'!AH85,'2023旬別'!AG85,'2022旬別'!AG85,'2021旬別'!AG85,'2020旬別'!AG85)</f>
        <v>241809.4</v>
      </c>
      <c r="AI85" s="2105">
        <f>AVERAGE('2024旬別'!AI85,'2023旬別'!AH85,'2022旬別'!AH85,'2021旬別'!AH85,'2020旬別'!AH85)</f>
        <v>262283</v>
      </c>
      <c r="AJ85" s="2106">
        <f>AVERAGE('2024旬別'!AJ85,'2023旬別'!AI85,'2022旬別'!AI85,'2021旬別'!AI85,'2020旬別'!AI85)</f>
        <v>277940.40000000002</v>
      </c>
      <c r="AK85" s="2109">
        <f>AVERAGE('2024旬別'!AK85,'2023旬別'!AJ85,'2022旬別'!AJ85,'2021旬別'!AJ85,'2020旬別'!AJ85)</f>
        <v>317450.8</v>
      </c>
      <c r="AL85" s="2105">
        <f>AVERAGE('2024旬別'!AL85,'2023旬別'!AK85,'2022旬別'!AK85,'2021旬別'!AK85,'2020旬別'!AK85)</f>
        <v>334598.59999999998</v>
      </c>
      <c r="AM85" s="2115">
        <f>AVERAGE('2024旬別'!AM85,'2023旬別'!AL85,'2022旬別'!AL85,'2021旬別'!AL85,'2020旬別'!AL85)</f>
        <v>317619.8</v>
      </c>
    </row>
    <row r="86" spans="2:47" ht="14.25" customHeight="1" x14ac:dyDescent="0.15">
      <c r="B86" s="186" t="s">
        <v>224</v>
      </c>
      <c r="C86" s="2000" t="s">
        <v>96</v>
      </c>
      <c r="D86" s="2116">
        <f>AVERAGE('2024旬別'!D86,'2023旬別'!C86,'2022旬別'!C86,'2021旬別'!C86,'2020旬別'!C86)</f>
        <v>272</v>
      </c>
      <c r="E86" s="2117">
        <f>AVERAGE('2024旬別'!E86,'2023旬別'!D86,'2022旬別'!D86,'2021旬別'!D86,'2020旬別'!D86)</f>
        <v>269.39999999999998</v>
      </c>
      <c r="F86" s="2118">
        <f>AVERAGE('2024旬別'!F86,'2023旬別'!E86,'2022旬別'!E86,'2021旬別'!E86,'2020旬別'!E86)</f>
        <v>258.39999999999998</v>
      </c>
      <c r="G86" s="2121">
        <f>AVERAGE('2024旬別'!G86,'2023旬別'!F86,'2022旬別'!F86,'2021旬別'!F86,'2020旬別'!F86)</f>
        <v>257</v>
      </c>
      <c r="H86" s="2145">
        <f>AVERAGE('2024旬別'!H86,'2023旬別'!G86,'2022旬別'!G86,'2021旬別'!G86,'2020旬別'!G86)</f>
        <v>259.2</v>
      </c>
      <c r="I86" s="2120">
        <f>AVERAGE('2024旬別'!I86,'2023旬別'!H86,'2022旬別'!H86,'2021旬別'!H86,'2020旬別'!H86)</f>
        <v>260.60000000000002</v>
      </c>
      <c r="J86" s="2121">
        <f>AVERAGE('2024旬別'!J86,'2023旬別'!I86,'2022旬別'!I86,'2021旬別'!I86,'2020旬別'!I86)</f>
        <v>262.60000000000002</v>
      </c>
      <c r="K86" s="2117">
        <f>AVERAGE('2024旬別'!K86,'2023旬別'!J86,'2022旬別'!J86,'2021旬別'!J86,'2020旬別'!J86)</f>
        <v>269.2</v>
      </c>
      <c r="L86" s="2118">
        <f>AVERAGE('2024旬別'!L86,'2023旬別'!K86,'2022旬別'!K86,'2021旬別'!K86,'2020旬別'!K86)</f>
        <v>273</v>
      </c>
      <c r="M86" s="2121">
        <f>AVERAGE('2024旬別'!M86,'2023旬別'!L86,'2022旬別'!L86,'2021旬別'!L86,'2020旬別'!L86)</f>
        <v>269.60000000000002</v>
      </c>
      <c r="N86" s="2117">
        <f>AVERAGE('2024旬別'!N86,'2023旬別'!M86,'2022旬別'!M86,'2021旬別'!M86,'2020旬別'!M86)</f>
        <v>272.39999999999998</v>
      </c>
      <c r="O86" s="2118">
        <f>AVERAGE('2024旬別'!O86,'2023旬別'!N86,'2022旬別'!N86,'2021旬別'!N86,'2020旬別'!N86)</f>
        <v>287</v>
      </c>
      <c r="P86" s="2121">
        <f>AVERAGE('2024旬別'!P86,'2023旬別'!O86,'2022旬別'!O86,'2021旬別'!O86,'2020旬別'!O86)</f>
        <v>303.60000000000002</v>
      </c>
      <c r="Q86" s="2117">
        <f>AVERAGE('2024旬別'!Q86,'2023旬別'!P86,'2022旬別'!P86,'2021旬別'!P86,'2020旬別'!P86)</f>
        <v>331</v>
      </c>
      <c r="R86" s="2123">
        <f>AVERAGE('2024旬別'!R86,'2023旬別'!Q86,'2022旬別'!Q86,'2021旬別'!Q86,'2020旬別'!Q86)</f>
        <v>347.2</v>
      </c>
      <c r="S86" s="2121">
        <f>AVERAGE('2024旬別'!S86,'2023旬別'!R86,'2022旬別'!R86,'2021旬別'!R86,'2020旬別'!R86)</f>
        <v>354.6</v>
      </c>
      <c r="T86" s="2117">
        <f>AVERAGE('2024旬別'!T86,'2023旬別'!S86,'2022旬別'!S86,'2021旬別'!S86,'2020旬別'!S86)</f>
        <v>339</v>
      </c>
      <c r="U86" s="2118">
        <f>AVERAGE('2024旬別'!U86,'2023旬別'!T86,'2022旬別'!T86,'2021旬別'!T86,'2020旬別'!T86)</f>
        <v>319.60000000000002</v>
      </c>
      <c r="V86" s="2119">
        <f>AVERAGE('2024旬別'!V86,'2023旬別'!U86,'2022旬別'!U86,'2021旬別'!U86,'2020旬別'!U86)</f>
        <v>294.8</v>
      </c>
      <c r="W86" s="2117">
        <f>AVERAGE('2024旬別'!W86,'2023旬別'!V86,'2022旬別'!V86,'2021旬別'!V86,'2020旬別'!V86)</f>
        <v>285.39999999999998</v>
      </c>
      <c r="X86" s="2123">
        <f>AVERAGE('2024旬別'!X86,'2023旬別'!W86,'2022旬別'!W86,'2021旬別'!W86,'2020旬別'!W86)</f>
        <v>288.60000000000002</v>
      </c>
      <c r="Y86" s="2119">
        <f>AVERAGE('2024旬別'!Y86,'2023旬別'!X86,'2022旬別'!X86,'2021旬別'!X86,'2020旬別'!X86)</f>
        <v>303</v>
      </c>
      <c r="Z86" s="2122">
        <f>AVERAGE('2024旬別'!Z86,'2023旬別'!Y86,'2022旬別'!Y86,'2021旬別'!Y86,'2020旬別'!Y86)</f>
        <v>307.8</v>
      </c>
      <c r="AA86" s="2118">
        <f>AVERAGE('2024旬別'!AA86,'2023旬別'!Z86,'2022旬別'!Z86,'2021旬別'!Z86,'2020旬別'!Z86)</f>
        <v>285.60000000000002</v>
      </c>
      <c r="AB86" s="2119">
        <f>AVERAGE('2024旬別'!AB86,'2023旬別'!AA86,'2022旬別'!AA86,'2021旬別'!AA86,'2020旬別'!AA86)</f>
        <v>273</v>
      </c>
      <c r="AC86" s="2122">
        <f>AVERAGE('2024旬別'!AC86,'2023旬別'!AB86,'2022旬別'!AB86,'2021旬別'!AB86,'2020旬別'!AB86)</f>
        <v>274.60000000000002</v>
      </c>
      <c r="AD86" s="2118">
        <f>AVERAGE('2024旬別'!AD86,'2023旬別'!AC86,'2022旬別'!AC86,'2021旬別'!AC86,'2020旬別'!AC86)</f>
        <v>275.39999999999998</v>
      </c>
      <c r="AE86" s="2121">
        <f>AVERAGE('2024旬別'!AE86,'2023旬別'!AD86,'2022旬別'!AD86,'2021旬別'!AD86,'2020旬別'!AD86)</f>
        <v>281</v>
      </c>
      <c r="AF86" s="2122">
        <f>AVERAGE('2024旬別'!AF86,'2023旬別'!AE86,'2022旬別'!AE86,'2021旬別'!AE86,'2020旬別'!AE86)</f>
        <v>290.8</v>
      </c>
      <c r="AG86" s="2118">
        <f>AVERAGE('2024旬別'!AG86,'2023旬別'!AF86,'2022旬別'!AF86,'2021旬別'!AF86,'2020旬別'!AF86)</f>
        <v>292.60000000000002</v>
      </c>
      <c r="AH86" s="2121">
        <f>AVERAGE('2024旬別'!AH86,'2023旬別'!AG86,'2022旬別'!AG86,'2021旬別'!AG86,'2020旬別'!AG86)</f>
        <v>289.60000000000002</v>
      </c>
      <c r="AI86" s="2117">
        <f>AVERAGE('2024旬別'!AI86,'2023旬別'!AH86,'2022旬別'!AH86,'2021旬別'!AH86,'2020旬別'!AH86)</f>
        <v>277.39999999999998</v>
      </c>
      <c r="AJ86" s="2118">
        <f>AVERAGE('2024旬別'!AJ86,'2023旬別'!AI86,'2022旬別'!AI86,'2021旬別'!AI86,'2020旬別'!AI86)</f>
        <v>264.2</v>
      </c>
      <c r="AK86" s="2121">
        <f>AVERAGE('2024旬別'!AK86,'2023旬別'!AJ86,'2022旬別'!AJ86,'2021旬別'!AJ86,'2020旬別'!AJ86)</f>
        <v>260.2</v>
      </c>
      <c r="AL86" s="2117">
        <f>AVERAGE('2024旬別'!AL86,'2023旬別'!AK86,'2022旬別'!AK86,'2021旬別'!AK86,'2020旬別'!AK86)</f>
        <v>269.60000000000002</v>
      </c>
      <c r="AM86" s="2125">
        <f>AVERAGE('2024旬別'!AM86,'2023旬別'!AL86,'2022旬別'!AL86,'2021旬別'!AL86,'2020旬別'!AL86)</f>
        <v>288.60000000000002</v>
      </c>
    </row>
    <row r="87" spans="2:47" ht="14.25" customHeight="1" x14ac:dyDescent="0.15">
      <c r="B87" s="182" t="s">
        <v>44</v>
      </c>
      <c r="C87" s="1997" t="s">
        <v>93</v>
      </c>
      <c r="D87" s="2093">
        <f>AVERAGE('2024旬別'!D87,'2023旬別'!C87,'2022旬別'!C87,'2021旬別'!C87,'2020旬別'!C87)</f>
        <v>1663.4</v>
      </c>
      <c r="E87" s="2094">
        <f>AVERAGE('2024旬別'!E87,'2023旬別'!D87,'2022旬別'!D87,'2021旬別'!D87,'2020旬別'!D87)</f>
        <v>3281.2</v>
      </c>
      <c r="F87" s="2095">
        <f>AVERAGE('2024旬別'!F87,'2023旬別'!E87,'2022旬別'!E87,'2021旬別'!E87,'2020旬別'!E87)</f>
        <v>3488.8</v>
      </c>
      <c r="G87" s="2098">
        <f>AVERAGE('2024旬別'!G87,'2023旬別'!F87,'2022旬別'!F87,'2021旬別'!F87,'2020旬別'!F87)</f>
        <v>3687</v>
      </c>
      <c r="H87" s="2201">
        <f>AVERAGE('2024旬別'!H87,'2023旬別'!G87,'2022旬別'!G87,'2021旬別'!G87,'2020旬別'!G87)</f>
        <v>3253.2</v>
      </c>
      <c r="I87" s="2134">
        <f>AVERAGE('2024旬別'!I87,'2023旬別'!H87,'2022旬別'!H87,'2021旬別'!H87,'2020旬別'!H87)</f>
        <v>2595.6</v>
      </c>
      <c r="J87" s="2098">
        <f>AVERAGE('2024旬別'!J87,'2023旬別'!I87,'2022旬別'!I87,'2021旬別'!I87,'2020旬別'!I87)</f>
        <v>3407.2</v>
      </c>
      <c r="K87" s="2094">
        <f>AVERAGE('2024旬別'!K87,'2023旬別'!J87,'2022旬別'!J87,'2021旬別'!J87,'2020旬別'!J87)</f>
        <v>3006.8</v>
      </c>
      <c r="L87" s="2095">
        <f>AVERAGE('2024旬別'!L87,'2023旬別'!K87,'2022旬別'!K87,'2021旬別'!K87,'2020旬別'!K87)</f>
        <v>3890.2</v>
      </c>
      <c r="M87" s="2098">
        <f>AVERAGE('2024旬別'!M87,'2023旬別'!L87,'2022旬別'!L87,'2021旬別'!L87,'2020旬別'!L87)</f>
        <v>3749</v>
      </c>
      <c r="N87" s="2094">
        <f>AVERAGE('2024旬別'!N87,'2023旬別'!M87,'2022旬別'!M87,'2021旬別'!M87,'2020旬別'!M87)</f>
        <v>4115.8</v>
      </c>
      <c r="O87" s="2095">
        <f>AVERAGE('2024旬別'!O87,'2023旬別'!N87,'2022旬別'!N87,'2021旬別'!N87,'2020旬別'!N87)</f>
        <v>4240.3999999999996</v>
      </c>
      <c r="P87" s="2098">
        <f>AVERAGE('2024旬別'!P87,'2023旬別'!O87,'2022旬別'!O87,'2021旬別'!O87,'2020旬別'!O87)</f>
        <v>3565.4</v>
      </c>
      <c r="Q87" s="2094">
        <f>AVERAGE('2024旬別'!Q87,'2023旬別'!P87,'2022旬別'!P87,'2021旬別'!P87,'2020旬別'!P87)</f>
        <v>3887.4</v>
      </c>
      <c r="R87" s="2100">
        <f>AVERAGE('2024旬別'!R87,'2023旬別'!Q87,'2022旬別'!Q87,'2021旬別'!Q87,'2020旬別'!Q87)</f>
        <v>3686.8</v>
      </c>
      <c r="S87" s="2098">
        <f>AVERAGE('2024旬別'!S87,'2023旬別'!R87,'2022旬別'!R87,'2021旬別'!R87,'2020旬別'!R87)</f>
        <v>3328</v>
      </c>
      <c r="T87" s="2094">
        <f>AVERAGE('2024旬別'!T87,'2023旬別'!S87,'2022旬別'!S87,'2021旬別'!S87,'2020旬別'!S87)</f>
        <v>2998.2</v>
      </c>
      <c r="U87" s="2095">
        <f>AVERAGE('2024旬別'!U87,'2023旬別'!T87,'2022旬別'!T87,'2021旬別'!T87,'2020旬別'!T87)</f>
        <v>2626.6</v>
      </c>
      <c r="V87" s="2096">
        <f>AVERAGE('2024旬別'!V87,'2023旬別'!U87,'2022旬別'!U87,'2021旬別'!U87,'2020旬別'!U87)</f>
        <v>2826.4</v>
      </c>
      <c r="W87" s="2094">
        <f>AVERAGE('2024旬別'!W87,'2023旬別'!V87,'2022旬別'!V87,'2021旬別'!V87,'2020旬別'!V87)</f>
        <v>2915.2</v>
      </c>
      <c r="X87" s="2102">
        <f>AVERAGE('2024旬別'!X87,'2023旬別'!W87,'2022旬別'!W87,'2021旬別'!W87,'2020旬別'!W87)</f>
        <v>2834.8</v>
      </c>
      <c r="Y87" s="2096">
        <f>AVERAGE('2024旬別'!Y87,'2023旬別'!X87,'2022旬別'!X87,'2021旬別'!X87,'2020旬別'!X87)</f>
        <v>3004.2</v>
      </c>
      <c r="Z87" s="2099">
        <f>AVERAGE('2024旬別'!Z87,'2023旬別'!Y87,'2022旬別'!Y87,'2021旬別'!Y87,'2020旬別'!Y87)</f>
        <v>2976.8</v>
      </c>
      <c r="AA87" s="2095">
        <f>AVERAGE('2024旬別'!AA87,'2023旬別'!Z87,'2022旬別'!Z87,'2021旬別'!Z87,'2020旬別'!Z87)</f>
        <v>3611.2</v>
      </c>
      <c r="AB87" s="2096">
        <f>AVERAGE('2024旬別'!AB87,'2023旬別'!AA87,'2022旬別'!AA87,'2021旬別'!AA87,'2020旬別'!AA87)</f>
        <v>3471</v>
      </c>
      <c r="AC87" s="2099">
        <f>AVERAGE('2024旬別'!AC87,'2023旬別'!AB87,'2022旬別'!AB87,'2021旬別'!AB87,'2020旬別'!AB87)</f>
        <v>3070.4</v>
      </c>
      <c r="AD87" s="2095">
        <f>AVERAGE('2024旬別'!AD87,'2023旬別'!AC87,'2022旬別'!AC87,'2021旬別'!AC87,'2020旬別'!AC87)</f>
        <v>3010.2</v>
      </c>
      <c r="AE87" s="2098">
        <f>AVERAGE('2024旬別'!AE87,'2023旬別'!AD87,'2022旬別'!AD87,'2021旬別'!AD87,'2020旬別'!AD87)</f>
        <v>3080</v>
      </c>
      <c r="AF87" s="2099">
        <f>AVERAGE('2024旬別'!AF87,'2023旬別'!AE87,'2022旬別'!AE87,'2021旬別'!AE87,'2020旬別'!AE87)</f>
        <v>3098.8</v>
      </c>
      <c r="AG87" s="2095">
        <f>AVERAGE('2024旬別'!AG87,'2023旬別'!AF87,'2022旬別'!AF87,'2021旬別'!AF87,'2020旬別'!AF87)</f>
        <v>3161.4</v>
      </c>
      <c r="AH87" s="2098">
        <f>AVERAGE('2024旬別'!AH87,'2023旬別'!AG87,'2022旬別'!AG87,'2021旬別'!AG87,'2020旬別'!AG87)</f>
        <v>2865.4</v>
      </c>
      <c r="AI87" s="2094">
        <f>AVERAGE('2024旬別'!AI87,'2023旬別'!AH87,'2022旬別'!AH87,'2021旬別'!AH87,'2020旬別'!AH87)</f>
        <v>2874.2</v>
      </c>
      <c r="AJ87" s="2095">
        <f>AVERAGE('2024旬別'!AJ87,'2023旬別'!AI87,'2022旬別'!AI87,'2021旬別'!AI87,'2020旬別'!AI87)</f>
        <v>2652.2</v>
      </c>
      <c r="AK87" s="2098">
        <f>AVERAGE('2024旬別'!AK87,'2023旬別'!AJ87,'2022旬別'!AJ87,'2021旬別'!AJ87,'2020旬別'!AJ87)</f>
        <v>2894.8</v>
      </c>
      <c r="AL87" s="2094">
        <f>AVERAGE('2024旬別'!AL87,'2023旬別'!AK87,'2022旬別'!AK87,'2021旬別'!AK87,'2020旬別'!AK87)</f>
        <v>2810.4</v>
      </c>
      <c r="AM87" s="2103">
        <f>AVERAGE('2024旬別'!AM87,'2023旬別'!AL87,'2022旬別'!AL87,'2021旬別'!AL87,'2020旬別'!AL87)</f>
        <v>3013.8</v>
      </c>
    </row>
    <row r="88" spans="2:47" ht="14.25" customHeight="1" x14ac:dyDescent="0.15">
      <c r="B88" s="184" t="s">
        <v>125</v>
      </c>
      <c r="C88" s="1998" t="s">
        <v>94</v>
      </c>
      <c r="D88" s="2104">
        <f>AVERAGE('2024旬別'!D88,'2023旬別'!C88,'2022旬別'!C88,'2021旬別'!C88,'2020旬別'!C88)</f>
        <v>219862.39999999999</v>
      </c>
      <c r="E88" s="2105">
        <f>AVERAGE('2024旬別'!E88,'2023旬別'!D88,'2022旬別'!D88,'2021旬別'!D88,'2020旬別'!D88)</f>
        <v>465458.2</v>
      </c>
      <c r="F88" s="2106">
        <f>AVERAGE('2024旬別'!F88,'2023旬別'!E88,'2022旬別'!E88,'2021旬別'!E88,'2020旬別'!E88)</f>
        <v>487550.6</v>
      </c>
      <c r="G88" s="2109">
        <f>AVERAGE('2024旬別'!G88,'2023旬別'!F88,'2022旬別'!F88,'2021旬別'!F88,'2020旬別'!F88)</f>
        <v>520307.4</v>
      </c>
      <c r="H88" s="2220">
        <f>AVERAGE('2024旬別'!H88,'2023旬別'!G88,'2022旬別'!G88,'2021旬別'!G88,'2020旬別'!G88)</f>
        <v>452816.6</v>
      </c>
      <c r="I88" s="2129">
        <f>AVERAGE('2024旬別'!I88,'2023旬別'!H88,'2022旬別'!H88,'2021旬別'!H88,'2020旬別'!H88)</f>
        <v>352668</v>
      </c>
      <c r="J88" s="2109">
        <f>AVERAGE('2024旬別'!J88,'2023旬別'!I88,'2022旬別'!I88,'2021旬別'!I88,'2020旬別'!I88)</f>
        <v>473190.8</v>
      </c>
      <c r="K88" s="2105">
        <f>AVERAGE('2024旬別'!K88,'2023旬別'!J88,'2022旬別'!J88,'2021旬別'!J88,'2020旬別'!J88)</f>
        <v>444795.6</v>
      </c>
      <c r="L88" s="2106">
        <f>AVERAGE('2024旬別'!L88,'2023旬別'!K88,'2022旬別'!K88,'2021旬別'!K88,'2020旬別'!K88)</f>
        <v>498067.4</v>
      </c>
      <c r="M88" s="2109">
        <f>AVERAGE('2024旬別'!M88,'2023旬別'!L88,'2022旬別'!L88,'2021旬別'!L88,'2020旬別'!L88)</f>
        <v>472857</v>
      </c>
      <c r="N88" s="2105">
        <f>AVERAGE('2024旬別'!N88,'2023旬別'!M88,'2022旬別'!M88,'2021旬別'!M88,'2020旬別'!M88)</f>
        <v>475808.8</v>
      </c>
      <c r="O88" s="2106">
        <f>AVERAGE('2024旬別'!O88,'2023旬別'!N88,'2022旬別'!N88,'2021旬別'!N88,'2020旬別'!N88)</f>
        <v>522418.4</v>
      </c>
      <c r="P88" s="2109">
        <f>AVERAGE('2024旬別'!P88,'2023旬別'!O88,'2022旬別'!O88,'2021旬別'!O88,'2020旬別'!O88)</f>
        <v>405608</v>
      </c>
      <c r="Q88" s="2105">
        <f>AVERAGE('2024旬別'!Q88,'2023旬別'!P88,'2022旬別'!P88,'2021旬別'!P88,'2020旬別'!P88)</f>
        <v>451324</v>
      </c>
      <c r="R88" s="2112">
        <f>AVERAGE('2024旬別'!R88,'2023旬別'!Q88,'2022旬別'!Q88,'2021旬別'!Q88,'2020旬別'!Q88)</f>
        <v>478108.8</v>
      </c>
      <c r="S88" s="2109">
        <f>AVERAGE('2024旬別'!S88,'2023旬別'!R88,'2022旬別'!R88,'2021旬別'!R88,'2020旬別'!R88)</f>
        <v>427695.8</v>
      </c>
      <c r="T88" s="2105">
        <f>AVERAGE('2024旬別'!T88,'2023旬別'!S88,'2022旬別'!S88,'2021旬別'!S88,'2020旬別'!S88)</f>
        <v>387162.8</v>
      </c>
      <c r="U88" s="2106">
        <f>AVERAGE('2024旬別'!U88,'2023旬別'!T88,'2022旬別'!T88,'2021旬別'!T88,'2020旬別'!T88)</f>
        <v>354754.6</v>
      </c>
      <c r="V88" s="2107">
        <f>AVERAGE('2024旬別'!V88,'2023旬別'!U88,'2022旬別'!U88,'2021旬別'!U88,'2020旬別'!U88)</f>
        <v>388208.4</v>
      </c>
      <c r="W88" s="2105">
        <f>AVERAGE('2024旬別'!W88,'2023旬別'!V88,'2022旬別'!V88,'2021旬別'!V88,'2020旬別'!V88)</f>
        <v>414260.2</v>
      </c>
      <c r="X88" s="2114">
        <f>AVERAGE('2024旬別'!X88,'2023旬別'!W88,'2022旬別'!W88,'2021旬別'!W88,'2020旬別'!W88)</f>
        <v>410414</v>
      </c>
      <c r="Y88" s="2107">
        <f>AVERAGE('2024旬別'!Y88,'2023旬別'!X88,'2022旬別'!X88,'2021旬別'!X88,'2020旬別'!X88)</f>
        <v>416796.6</v>
      </c>
      <c r="Z88" s="2110">
        <f>AVERAGE('2024旬別'!Z88,'2023旬別'!Y88,'2022旬別'!Y88,'2021旬別'!Y88,'2020旬別'!Y88)</f>
        <v>353496.2</v>
      </c>
      <c r="AA88" s="2106">
        <f>AVERAGE('2024旬別'!AA88,'2023旬別'!Z88,'2022旬別'!Z88,'2021旬別'!Z88,'2020旬別'!Z88)</f>
        <v>391311.2</v>
      </c>
      <c r="AB88" s="2107">
        <f>AVERAGE('2024旬別'!AB88,'2023旬別'!AA88,'2022旬別'!AA88,'2021旬別'!AA88,'2020旬別'!AA88)</f>
        <v>375539.4</v>
      </c>
      <c r="AC88" s="2110">
        <f>AVERAGE('2024旬別'!AC88,'2023旬別'!AB88,'2022旬別'!AB88,'2021旬別'!AB88,'2020旬別'!AB88)</f>
        <v>326897.59999999998</v>
      </c>
      <c r="AD88" s="2106">
        <f>AVERAGE('2024旬別'!AD88,'2023旬別'!AC88,'2022旬別'!AC88,'2021旬別'!AC88,'2020旬別'!AC88)</f>
        <v>310489.2</v>
      </c>
      <c r="AE88" s="2109">
        <f>AVERAGE('2024旬別'!AE88,'2023旬別'!AD88,'2022旬別'!AD88,'2021旬別'!AD88,'2020旬別'!AD88)</f>
        <v>313074.40000000002</v>
      </c>
      <c r="AF88" s="2110">
        <f>AVERAGE('2024旬別'!AF88,'2023旬別'!AE88,'2022旬別'!AE88,'2021旬別'!AE88,'2020旬別'!AE88)</f>
        <v>324400.59999999998</v>
      </c>
      <c r="AG88" s="2106">
        <f>AVERAGE('2024旬別'!AG88,'2023旬別'!AF88,'2022旬別'!AF88,'2021旬別'!AF88,'2020旬別'!AF88)</f>
        <v>347264.4</v>
      </c>
      <c r="AH88" s="2109">
        <f>AVERAGE('2024旬別'!AH88,'2023旬別'!AG88,'2022旬別'!AG88,'2021旬別'!AG88,'2020旬別'!AG88)</f>
        <v>346740.8</v>
      </c>
      <c r="AI88" s="2105">
        <f>AVERAGE('2024旬別'!AI88,'2023旬別'!AH88,'2022旬別'!AH88,'2021旬別'!AH88,'2020旬別'!AH88)</f>
        <v>370185.4</v>
      </c>
      <c r="AJ88" s="2106">
        <f>AVERAGE('2024旬別'!AJ88,'2023旬別'!AI88,'2022旬別'!AI88,'2021旬別'!AI88,'2020旬別'!AI88)</f>
        <v>362364</v>
      </c>
      <c r="AK88" s="2109">
        <f>AVERAGE('2024旬別'!AK88,'2023旬別'!AJ88,'2022旬別'!AJ88,'2021旬別'!AJ88,'2020旬別'!AJ88)</f>
        <v>397386</v>
      </c>
      <c r="AL88" s="2105">
        <f>AVERAGE('2024旬別'!AL88,'2023旬別'!AK88,'2022旬別'!AK88,'2021旬別'!AK88,'2020旬別'!AK88)</f>
        <v>386982</v>
      </c>
      <c r="AM88" s="2115">
        <f>AVERAGE('2024旬別'!AM88,'2023旬別'!AL88,'2022旬別'!AL88,'2021旬別'!AL88,'2020旬別'!AL88)</f>
        <v>404139.2</v>
      </c>
    </row>
    <row r="89" spans="2:47" ht="14.25" customHeight="1" x14ac:dyDescent="0.15">
      <c r="B89" s="186" t="s">
        <v>125</v>
      </c>
      <c r="C89" s="2000" t="s">
        <v>96</v>
      </c>
      <c r="D89" s="2116">
        <f>AVERAGE('2024旬別'!D89,'2023旬別'!C89,'2022旬別'!C89,'2021旬別'!C89,'2020旬別'!C89)</f>
        <v>139.80000000000001</v>
      </c>
      <c r="E89" s="2117">
        <f>AVERAGE('2024旬別'!E89,'2023旬別'!D89,'2022旬別'!D89,'2021旬別'!D89,'2020旬別'!D89)</f>
        <v>140.6</v>
      </c>
      <c r="F89" s="2118">
        <f>AVERAGE('2024旬別'!F89,'2023旬別'!E89,'2022旬別'!E89,'2021旬別'!E89,'2020旬別'!E89)</f>
        <v>143</v>
      </c>
      <c r="G89" s="2121">
        <f>AVERAGE('2024旬別'!G89,'2023旬別'!F89,'2022旬別'!F89,'2021旬別'!F89,'2020旬別'!F89)</f>
        <v>144.4</v>
      </c>
      <c r="H89" s="2145">
        <f>AVERAGE('2024旬別'!H89,'2023旬別'!G89,'2022旬別'!G89,'2021旬別'!G89,'2020旬別'!G89)</f>
        <v>144</v>
      </c>
      <c r="I89" s="2120">
        <f>AVERAGE('2024旬別'!I89,'2023旬別'!H89,'2022旬別'!H89,'2021旬別'!H89,'2020旬別'!H89)</f>
        <v>142.80000000000001</v>
      </c>
      <c r="J89" s="2121">
        <f>AVERAGE('2024旬別'!J89,'2023旬別'!I89,'2022旬別'!I89,'2021旬別'!I89,'2020旬別'!I89)</f>
        <v>140.6</v>
      </c>
      <c r="K89" s="2117">
        <f>AVERAGE('2024旬別'!K89,'2023旬別'!J89,'2022旬別'!J89,'2021旬別'!J89,'2020旬別'!J89)</f>
        <v>143.19999999999999</v>
      </c>
      <c r="L89" s="2118">
        <f>AVERAGE('2024旬別'!L89,'2023旬別'!K89,'2022旬別'!K89,'2021旬別'!K89,'2020旬別'!K89)</f>
        <v>136.80000000000001</v>
      </c>
      <c r="M89" s="2121">
        <f>AVERAGE('2024旬別'!M89,'2023旬別'!L89,'2022旬別'!L89,'2021旬別'!L89,'2020旬別'!L89)</f>
        <v>132.19999999999999</v>
      </c>
      <c r="N89" s="2117">
        <f>AVERAGE('2024旬別'!N89,'2023旬別'!M89,'2022旬別'!M89,'2021旬別'!M89,'2020旬別'!M89)</f>
        <v>126.2</v>
      </c>
      <c r="O89" s="2118">
        <f>AVERAGE('2024旬別'!O89,'2023旬別'!N89,'2022旬別'!N89,'2021旬別'!N89,'2020旬別'!N89)</f>
        <v>140.6</v>
      </c>
      <c r="P89" s="2121">
        <f>AVERAGE('2024旬別'!P89,'2023旬別'!O89,'2022旬別'!O89,'2021旬別'!O89,'2020旬別'!O89)</f>
        <v>122.6</v>
      </c>
      <c r="Q89" s="2117">
        <f>AVERAGE('2024旬別'!Q89,'2023旬別'!P89,'2022旬別'!P89,'2021旬別'!P89,'2020旬別'!P89)</f>
        <v>122</v>
      </c>
      <c r="R89" s="2123">
        <f>AVERAGE('2024旬別'!R89,'2023旬別'!Q89,'2022旬別'!Q89,'2021旬別'!Q89,'2020旬別'!Q89)</f>
        <v>132.4</v>
      </c>
      <c r="S89" s="2121">
        <f>AVERAGE('2024旬別'!S89,'2023旬別'!R89,'2022旬別'!R89,'2021旬別'!R89,'2020旬別'!R89)</f>
        <v>130.80000000000001</v>
      </c>
      <c r="T89" s="2117">
        <f>AVERAGE('2024旬別'!T89,'2023旬別'!S89,'2022旬別'!S89,'2021旬別'!S89,'2020旬別'!S89)</f>
        <v>132.80000000000001</v>
      </c>
      <c r="U89" s="2118">
        <f>AVERAGE('2024旬別'!U89,'2023旬別'!T89,'2022旬別'!T89,'2021旬別'!T89,'2020旬別'!T89)</f>
        <v>139.19999999999999</v>
      </c>
      <c r="V89" s="2119">
        <f>AVERAGE('2024旬別'!V89,'2023旬別'!U89,'2022旬別'!U89,'2021旬別'!U89,'2020旬別'!U89)</f>
        <v>141.4</v>
      </c>
      <c r="W89" s="2117">
        <f>AVERAGE('2024旬別'!W89,'2023旬別'!V89,'2022旬別'!V89,'2021旬別'!V89,'2020旬別'!V89)</f>
        <v>143</v>
      </c>
      <c r="X89" s="2123">
        <f>AVERAGE('2024旬別'!X89,'2023旬別'!W89,'2022旬別'!W89,'2021旬別'!W89,'2020旬別'!W89)</f>
        <v>146.19999999999999</v>
      </c>
      <c r="Y89" s="2119">
        <f>AVERAGE('2024旬別'!Y89,'2023旬別'!X89,'2022旬別'!X89,'2021旬別'!X89,'2020旬別'!X89)</f>
        <v>139.19999999999999</v>
      </c>
      <c r="Z89" s="2122">
        <f>AVERAGE('2024旬別'!Z89,'2023旬別'!Y89,'2022旬別'!Y89,'2021旬別'!Y89,'2020旬別'!Y89)</f>
        <v>120.2</v>
      </c>
      <c r="AA89" s="2118">
        <f>AVERAGE('2024旬別'!AA89,'2023旬別'!Z89,'2022旬別'!Z89,'2021旬別'!Z89,'2020旬別'!Z89)</f>
        <v>108.4</v>
      </c>
      <c r="AB89" s="2119">
        <f>AVERAGE('2024旬別'!AB89,'2023旬別'!AA89,'2022旬別'!AA89,'2021旬別'!AA89,'2020旬別'!AA89)</f>
        <v>107.8</v>
      </c>
      <c r="AC89" s="2122">
        <f>AVERAGE('2024旬別'!AC89,'2023旬別'!AB89,'2022旬別'!AB89,'2021旬別'!AB89,'2020旬別'!AB89)</f>
        <v>107</v>
      </c>
      <c r="AD89" s="2118">
        <f>AVERAGE('2024旬別'!AD89,'2023旬別'!AC89,'2022旬別'!AC89,'2021旬別'!AC89,'2020旬別'!AC89)</f>
        <v>103</v>
      </c>
      <c r="AE89" s="2121">
        <f>AVERAGE('2024旬別'!AE89,'2023旬別'!AD89,'2022旬別'!AD89,'2021旬別'!AD89,'2020旬別'!AD89)</f>
        <v>102.8</v>
      </c>
      <c r="AF89" s="2122">
        <f>AVERAGE('2024旬別'!AF89,'2023旬別'!AE89,'2022旬別'!AE89,'2021旬別'!AE89,'2020旬別'!AE89)</f>
        <v>105.4</v>
      </c>
      <c r="AG89" s="2118">
        <f>AVERAGE('2024旬別'!AG89,'2023旬別'!AF89,'2022旬別'!AF89,'2021旬別'!AF89,'2020旬別'!AF89)</f>
        <v>111.2</v>
      </c>
      <c r="AH89" s="2121">
        <f>AVERAGE('2024旬別'!AH89,'2023旬別'!AG89,'2022旬別'!AG89,'2021旬別'!AG89,'2020旬別'!AG89)</f>
        <v>124.4</v>
      </c>
      <c r="AI89" s="2117">
        <f>AVERAGE('2024旬別'!AI89,'2023旬別'!AH89,'2022旬別'!AH89,'2021旬別'!AH89,'2020旬別'!AH89)</f>
        <v>132.80000000000001</v>
      </c>
      <c r="AJ89" s="2118">
        <f>AVERAGE('2024旬別'!AJ89,'2023旬別'!AI89,'2022旬別'!AI89,'2021旬別'!AI89,'2020旬別'!AI89)</f>
        <v>139</v>
      </c>
      <c r="AK89" s="2121">
        <f>AVERAGE('2024旬別'!AK89,'2023旬別'!AJ89,'2022旬別'!AJ89,'2021旬別'!AJ89,'2020旬別'!AJ89)</f>
        <v>141.4</v>
      </c>
      <c r="AL89" s="2117">
        <f>AVERAGE('2024旬別'!AL89,'2023旬別'!AK89,'2022旬別'!AK89,'2021旬別'!AK89,'2020旬別'!AK89)</f>
        <v>141</v>
      </c>
      <c r="AM89" s="2125">
        <f>AVERAGE('2024旬別'!AM89,'2023旬別'!AL89,'2022旬別'!AL89,'2021旬別'!AL89,'2020旬別'!AL89)</f>
        <v>138.80000000000001</v>
      </c>
    </row>
    <row r="90" spans="2:47" ht="14.25" customHeight="1" x14ac:dyDescent="0.15">
      <c r="B90" s="182" t="s">
        <v>45</v>
      </c>
      <c r="C90" s="1997" t="s">
        <v>93</v>
      </c>
      <c r="D90" s="2093">
        <f>AVERAGE('2024旬別'!D90,'2023旬別'!C90,'2022旬別'!C90,'2021旬別'!C90,'2020旬別'!C90)</f>
        <v>178.4</v>
      </c>
      <c r="E90" s="2094">
        <f>AVERAGE('2024旬別'!E90,'2023旬別'!D90,'2022旬別'!D90,'2021旬別'!D90,'2020旬別'!D90)</f>
        <v>307</v>
      </c>
      <c r="F90" s="2095">
        <f>AVERAGE('2024旬別'!F90,'2023旬別'!E90,'2022旬別'!E90,'2021旬別'!E90,'2020旬別'!E90)</f>
        <v>316.2</v>
      </c>
      <c r="G90" s="2098">
        <f>AVERAGE('2024旬別'!G90,'2023旬別'!F90,'2022旬別'!F90,'2021旬別'!F90,'2020旬別'!F90)</f>
        <v>308</v>
      </c>
      <c r="H90" s="2201">
        <f>AVERAGE('2024旬別'!H90,'2023旬別'!G90,'2022旬別'!G90,'2021旬別'!G90,'2020旬別'!G90)</f>
        <v>263.2</v>
      </c>
      <c r="I90" s="2134">
        <f>AVERAGE('2024旬別'!I90,'2023旬別'!H90,'2022旬別'!H90,'2021旬別'!H90,'2020旬別'!H90)</f>
        <v>232.4</v>
      </c>
      <c r="J90" s="2098">
        <f>AVERAGE('2024旬別'!J90,'2023旬別'!I90,'2022旬別'!I90,'2021旬別'!I90,'2020旬別'!I90)</f>
        <v>265.39999999999998</v>
      </c>
      <c r="K90" s="2094">
        <f>AVERAGE('2024旬別'!K90,'2023旬別'!J90,'2022旬別'!J90,'2021旬別'!J90,'2020旬別'!J90)</f>
        <v>242.4</v>
      </c>
      <c r="L90" s="2095">
        <f>AVERAGE('2024旬別'!L90,'2023旬別'!K90,'2022旬別'!K90,'2021旬別'!K90,'2020旬別'!K90)</f>
        <v>207.6</v>
      </c>
      <c r="M90" s="2098">
        <f>AVERAGE('2024旬別'!M90,'2023旬別'!L90,'2022旬別'!L90,'2021旬別'!L90,'2020旬別'!L90)</f>
        <v>160.80000000000001</v>
      </c>
      <c r="N90" s="2094">
        <f>AVERAGE('2024旬別'!N90,'2023旬別'!M90,'2022旬別'!M90,'2021旬別'!M90,'2020旬別'!M90)</f>
        <v>152.19999999999999</v>
      </c>
      <c r="O90" s="2095">
        <f>AVERAGE('2024旬別'!O90,'2023旬別'!N90,'2022旬別'!N90,'2021旬別'!N90,'2020旬別'!N90)</f>
        <v>126.8</v>
      </c>
      <c r="P90" s="2098">
        <f>AVERAGE('2024旬別'!P90,'2023旬別'!O90,'2022旬別'!O90,'2021旬別'!O90,'2020旬別'!O90)</f>
        <v>104.8</v>
      </c>
      <c r="Q90" s="2094">
        <f>AVERAGE('2024旬別'!Q90,'2023旬別'!P90,'2022旬別'!P90,'2021旬別'!P90,'2020旬別'!P90)</f>
        <v>109.2</v>
      </c>
      <c r="R90" s="2100">
        <f>AVERAGE('2024旬別'!R90,'2023旬別'!Q90,'2022旬別'!Q90,'2021旬別'!Q90,'2020旬別'!Q90)</f>
        <v>85</v>
      </c>
      <c r="S90" s="2098">
        <f>AVERAGE('2024旬別'!S90,'2023旬別'!R90,'2022旬別'!R90,'2021旬別'!R90,'2020旬別'!R90)</f>
        <v>52</v>
      </c>
      <c r="T90" s="2094">
        <f>AVERAGE('2024旬別'!T90,'2023旬別'!S90,'2022旬別'!S90,'2021旬別'!S90,'2020旬別'!S90)</f>
        <v>46.6</v>
      </c>
      <c r="U90" s="2095">
        <f>AVERAGE('2024旬別'!U90,'2023旬別'!T90,'2022旬別'!T90,'2021旬別'!T90,'2020旬別'!T90)</f>
        <v>45</v>
      </c>
      <c r="V90" s="2096">
        <f>AVERAGE('2024旬別'!V90,'2023旬別'!U90,'2022旬別'!U90,'2021旬別'!U90,'2020旬別'!U90)</f>
        <v>68.400000000000006</v>
      </c>
      <c r="W90" s="2094">
        <f>AVERAGE('2024旬別'!W90,'2023旬別'!V90,'2022旬別'!V90,'2021旬別'!V90,'2020旬別'!V90)</f>
        <v>101</v>
      </c>
      <c r="X90" s="2102">
        <f>AVERAGE('2024旬別'!X90,'2023旬別'!W90,'2022旬別'!W90,'2021旬別'!W90,'2020旬別'!W90)</f>
        <v>129.4</v>
      </c>
      <c r="Y90" s="2096">
        <f>AVERAGE('2024旬別'!Y90,'2023旬別'!X90,'2022旬別'!X90,'2021旬別'!X90,'2020旬別'!X90)</f>
        <v>160.4</v>
      </c>
      <c r="Z90" s="2099">
        <f>AVERAGE('2024旬別'!Z90,'2023旬別'!Y90,'2022旬別'!Y90,'2021旬別'!Y90,'2020旬別'!Y90)</f>
        <v>167.8</v>
      </c>
      <c r="AA90" s="2095">
        <f>AVERAGE('2024旬別'!AA90,'2023旬別'!Z90,'2022旬別'!Z90,'2021旬別'!Z90,'2020旬別'!Z90)</f>
        <v>270.2</v>
      </c>
      <c r="AB90" s="2096">
        <f>AVERAGE('2024旬別'!AB90,'2023旬別'!AA90,'2022旬別'!AA90,'2021旬別'!AA90,'2020旬別'!AA90)</f>
        <v>304.39999999999998</v>
      </c>
      <c r="AC90" s="2099">
        <f>AVERAGE('2024旬別'!AC90,'2023旬別'!AB90,'2022旬別'!AB90,'2021旬別'!AB90,'2020旬別'!AB90)</f>
        <v>329.4</v>
      </c>
      <c r="AD90" s="2095">
        <f>AVERAGE('2024旬別'!AD90,'2023旬別'!AC90,'2022旬別'!AC90,'2021旬別'!AC90,'2020旬別'!AC90)</f>
        <v>334</v>
      </c>
      <c r="AE90" s="2098">
        <f>AVERAGE('2024旬別'!AE90,'2023旬別'!AD90,'2022旬別'!AD90,'2021旬別'!AD90,'2020旬別'!AD90)</f>
        <v>833.6</v>
      </c>
      <c r="AF90" s="2099">
        <f>AVERAGE('2024旬別'!AF90,'2023旬別'!AE90,'2022旬別'!AE90,'2021旬別'!AE90,'2020旬別'!AE90)</f>
        <v>357.4</v>
      </c>
      <c r="AG90" s="2095">
        <f>AVERAGE('2024旬別'!AG90,'2023旬別'!AF90,'2022旬別'!AF90,'2021旬別'!AF90,'2020旬別'!AF90)</f>
        <v>380.4</v>
      </c>
      <c r="AH90" s="2098">
        <f>AVERAGE('2024旬別'!AH90,'2023旬別'!AG90,'2022旬別'!AG90,'2021旬別'!AG90,'2020旬別'!AG90)</f>
        <v>346.8</v>
      </c>
      <c r="AI90" s="2094">
        <f>AVERAGE('2024旬別'!AI90,'2023旬別'!AH90,'2022旬別'!AH90,'2021旬別'!AH90,'2020旬別'!AH90)</f>
        <v>342.8</v>
      </c>
      <c r="AJ90" s="2095">
        <f>AVERAGE('2024旬別'!AJ90,'2023旬別'!AI90,'2022旬別'!AI90,'2021旬別'!AI90,'2020旬別'!AI90)</f>
        <v>332.2</v>
      </c>
      <c r="AK90" s="2098">
        <f>AVERAGE('2024旬別'!AK90,'2023旬別'!AJ90,'2022旬別'!AJ90,'2021旬別'!AJ90,'2020旬別'!AJ90)</f>
        <v>340.8</v>
      </c>
      <c r="AL90" s="2094">
        <f>AVERAGE('2024旬別'!AL90,'2023旬別'!AK90,'2022旬別'!AK90,'2021旬別'!AK90,'2020旬別'!AK90)</f>
        <v>341.8</v>
      </c>
      <c r="AM90" s="2103">
        <f>AVERAGE('2024旬別'!AM90,'2023旬別'!AL90,'2022旬別'!AL90,'2021旬別'!AL90,'2020旬別'!AL90)</f>
        <v>661.4</v>
      </c>
    </row>
    <row r="91" spans="2:47" ht="14.25" customHeight="1" x14ac:dyDescent="0.15">
      <c r="B91" s="184" t="s">
        <v>225</v>
      </c>
      <c r="C91" s="1998" t="s">
        <v>94</v>
      </c>
      <c r="D91" s="2104">
        <f>AVERAGE('2024旬別'!D91,'2023旬別'!C91,'2022旬別'!C91,'2021旬別'!C91,'2020旬別'!C91)</f>
        <v>81761.600000000006</v>
      </c>
      <c r="E91" s="2105">
        <f>AVERAGE('2024旬別'!E91,'2023旬別'!D91,'2022旬別'!D91,'2021旬別'!D91,'2020旬別'!D91)</f>
        <v>109192.4</v>
      </c>
      <c r="F91" s="2106">
        <f>AVERAGE('2024旬別'!F91,'2023旬別'!E91,'2022旬別'!E91,'2021旬別'!E91,'2020旬別'!E91)</f>
        <v>117626.2</v>
      </c>
      <c r="G91" s="2109">
        <f>AVERAGE('2024旬別'!G91,'2023旬別'!F91,'2022旬別'!F91,'2021旬別'!F91,'2020旬別'!F91)</f>
        <v>127314.8</v>
      </c>
      <c r="H91" s="2220">
        <f>AVERAGE('2024旬別'!H91,'2023旬別'!G91,'2022旬別'!G91,'2021旬別'!G91,'2020旬別'!G91)</f>
        <v>113551.2</v>
      </c>
      <c r="I91" s="2129">
        <f>AVERAGE('2024旬別'!I91,'2023旬別'!H91,'2022旬別'!H91,'2021旬別'!H91,'2020旬別'!H91)</f>
        <v>104654.8</v>
      </c>
      <c r="J91" s="2109">
        <f>AVERAGE('2024旬別'!J91,'2023旬別'!I91,'2022旬別'!I91,'2021旬別'!I91,'2020旬別'!I91)</f>
        <v>117943.2</v>
      </c>
      <c r="K91" s="2105">
        <f>AVERAGE('2024旬別'!K91,'2023旬別'!J91,'2022旬別'!J91,'2021旬別'!J91,'2020旬別'!J91)</f>
        <v>103278</v>
      </c>
      <c r="L91" s="2106">
        <f>AVERAGE('2024旬別'!L91,'2023旬別'!K91,'2022旬別'!K91,'2021旬別'!K91,'2020旬別'!K91)</f>
        <v>98044.4</v>
      </c>
      <c r="M91" s="2109">
        <f>AVERAGE('2024旬別'!M91,'2023旬別'!L91,'2022旬別'!L91,'2021旬別'!L91,'2020旬別'!L91)</f>
        <v>94116</v>
      </c>
      <c r="N91" s="2105">
        <f>AVERAGE('2024旬別'!N91,'2023旬別'!M91,'2022旬別'!M91,'2021旬別'!M91,'2020旬別'!M91)</f>
        <v>100651</v>
      </c>
      <c r="O91" s="2106">
        <f>AVERAGE('2024旬別'!O91,'2023旬別'!N91,'2022旬別'!N91,'2021旬別'!N91,'2020旬別'!N91)</f>
        <v>85974.2</v>
      </c>
      <c r="P91" s="2109">
        <f>AVERAGE('2024旬別'!P91,'2023旬別'!O91,'2022旬別'!O91,'2021旬別'!O91,'2020旬別'!O91)</f>
        <v>71188.800000000003</v>
      </c>
      <c r="Q91" s="2105">
        <f>AVERAGE('2024旬別'!Q91,'2023旬別'!P91,'2022旬別'!P91,'2021旬別'!P91,'2020旬別'!P91)</f>
        <v>70878.8</v>
      </c>
      <c r="R91" s="2112">
        <f>AVERAGE('2024旬別'!R91,'2023旬別'!Q91,'2022旬別'!Q91,'2021旬別'!Q91,'2020旬別'!Q91)</f>
        <v>61575.6</v>
      </c>
      <c r="S91" s="2109">
        <f>AVERAGE('2024旬別'!S91,'2023旬別'!R91,'2022旬別'!R91,'2021旬別'!R91,'2020旬別'!R91)</f>
        <v>64088.4</v>
      </c>
      <c r="T91" s="2105">
        <f>AVERAGE('2024旬別'!T91,'2023旬別'!S91,'2022旬別'!S91,'2021旬別'!S91,'2020旬別'!S91)</f>
        <v>61915.4</v>
      </c>
      <c r="U91" s="2106">
        <f>AVERAGE('2024旬別'!U91,'2023旬別'!T91,'2022旬別'!T91,'2021旬別'!T91,'2020旬別'!T91)</f>
        <v>48292.4</v>
      </c>
      <c r="V91" s="2107">
        <f>AVERAGE('2024旬別'!V91,'2023旬別'!U91,'2022旬別'!U91,'2021旬別'!U91,'2020旬別'!U91)</f>
        <v>57321.8</v>
      </c>
      <c r="W91" s="2105">
        <f>AVERAGE('2024旬別'!W91,'2023旬別'!V91,'2022旬別'!V91,'2021旬別'!V91,'2020旬別'!V91)</f>
        <v>60623.8</v>
      </c>
      <c r="X91" s="2114">
        <f>AVERAGE('2024旬別'!X91,'2023旬別'!W91,'2022旬別'!W91,'2021旬別'!W91,'2020旬別'!W91)</f>
        <v>67420.2</v>
      </c>
      <c r="Y91" s="2107">
        <f>AVERAGE('2024旬別'!Y91,'2023旬別'!X91,'2022旬別'!X91,'2021旬別'!X91,'2020旬別'!X91)</f>
        <v>78402.2</v>
      </c>
      <c r="Z91" s="2110">
        <f>AVERAGE('2024旬別'!Z91,'2023旬別'!Y91,'2022旬別'!Y91,'2021旬別'!Y91,'2020旬別'!Y91)</f>
        <v>75081</v>
      </c>
      <c r="AA91" s="2106">
        <f>AVERAGE('2024旬別'!AA91,'2023旬別'!Z91,'2022旬別'!Z91,'2021旬別'!Z91,'2020旬別'!Z91)</f>
        <v>98487.8</v>
      </c>
      <c r="AB91" s="2107">
        <f>AVERAGE('2024旬別'!AB91,'2023旬別'!AA91,'2022旬別'!AA91,'2021旬別'!AA91,'2020旬別'!AA91)</f>
        <v>122290</v>
      </c>
      <c r="AC91" s="2110">
        <f>AVERAGE('2024旬別'!AC91,'2023旬別'!AB91,'2022旬別'!AB91,'2021旬別'!AB91,'2020旬別'!AB91)</f>
        <v>146613</v>
      </c>
      <c r="AD91" s="2106">
        <f>AVERAGE('2024旬別'!AD91,'2023旬別'!AC91,'2022旬別'!AC91,'2021旬別'!AC91,'2020旬別'!AC91)</f>
        <v>133905</v>
      </c>
      <c r="AE91" s="2109">
        <f>AVERAGE('2024旬別'!AE91,'2023旬別'!AD91,'2022旬別'!AD91,'2021旬別'!AD91,'2020旬別'!AD91)</f>
        <v>166397.4</v>
      </c>
      <c r="AF91" s="2110">
        <f>AVERAGE('2024旬別'!AF91,'2023旬別'!AE91,'2022旬別'!AE91,'2021旬別'!AE91,'2020旬別'!AE91)</f>
        <v>127445</v>
      </c>
      <c r="AG91" s="2106">
        <f>AVERAGE('2024旬別'!AG91,'2023旬別'!AF91,'2022旬別'!AF91,'2021旬別'!AF91,'2020旬別'!AF91)</f>
        <v>131128.4</v>
      </c>
      <c r="AH91" s="2109">
        <f>AVERAGE('2024旬別'!AH91,'2023旬別'!AG91,'2022旬別'!AG91,'2021旬別'!AG91,'2020旬別'!AG91)</f>
        <v>117958.39999999999</v>
      </c>
      <c r="AI91" s="2105">
        <f>AVERAGE('2024旬別'!AI91,'2023旬別'!AH91,'2022旬別'!AH91,'2021旬別'!AH91,'2020旬別'!AH91)</f>
        <v>118984.8</v>
      </c>
      <c r="AJ91" s="2106">
        <f>AVERAGE('2024旬別'!AJ91,'2023旬別'!AI91,'2022旬別'!AI91,'2021旬別'!AI91,'2020旬別'!AI91)</f>
        <v>114124.6</v>
      </c>
      <c r="AK91" s="2109">
        <f>AVERAGE('2024旬別'!AK91,'2023旬別'!AJ91,'2022旬別'!AJ91,'2021旬別'!AJ91,'2020旬別'!AJ91)</f>
        <v>110747.2</v>
      </c>
      <c r="AL91" s="2105">
        <f>AVERAGE('2024旬別'!AL91,'2023旬別'!AK91,'2022旬別'!AK91,'2021旬別'!AK91,'2020旬別'!AK91)</f>
        <v>120703.6</v>
      </c>
      <c r="AM91" s="2115">
        <f>AVERAGE('2024旬別'!AM91,'2023旬別'!AL91,'2022旬別'!AL91,'2021旬別'!AL91,'2020旬別'!AL91)</f>
        <v>322496.8</v>
      </c>
    </row>
    <row r="92" spans="2:47" ht="14.25" customHeight="1" x14ac:dyDescent="0.15">
      <c r="B92" s="186" t="s">
        <v>225</v>
      </c>
      <c r="C92" s="2000" t="s">
        <v>96</v>
      </c>
      <c r="D92" s="2116">
        <f>AVERAGE('2024旬別'!D92,'2023旬別'!C92,'2022旬別'!C92,'2021旬別'!C92,'2020旬別'!C92)</f>
        <v>472.2</v>
      </c>
      <c r="E92" s="2117">
        <f>AVERAGE('2024旬別'!E92,'2023旬別'!D92,'2022旬別'!D92,'2021旬別'!D92,'2020旬別'!D92)</f>
        <v>372</v>
      </c>
      <c r="F92" s="2118">
        <f>AVERAGE('2024旬別'!F92,'2023旬別'!E92,'2022旬別'!E92,'2021旬別'!E92,'2020旬別'!E92)</f>
        <v>381.4</v>
      </c>
      <c r="G92" s="2121">
        <f>AVERAGE('2024旬別'!G92,'2023旬別'!F92,'2022旬別'!F92,'2021旬別'!F92,'2020旬別'!F92)</f>
        <v>433.8</v>
      </c>
      <c r="H92" s="2145">
        <f>AVERAGE('2024旬別'!H92,'2023旬別'!G92,'2022旬別'!G92,'2021旬別'!G92,'2020旬別'!G92)</f>
        <v>455.6</v>
      </c>
      <c r="I92" s="2120">
        <f>AVERAGE('2024旬別'!I92,'2023旬別'!H92,'2022旬別'!H92,'2021旬別'!H92,'2020旬別'!H92)</f>
        <v>469.8</v>
      </c>
      <c r="J92" s="2121">
        <f>AVERAGE('2024旬別'!J92,'2023旬別'!I92,'2022旬別'!I92,'2021旬別'!I92,'2020旬別'!I92)</f>
        <v>474.8</v>
      </c>
      <c r="K92" s="2117">
        <f>AVERAGE('2024旬別'!K92,'2023旬別'!J92,'2022旬別'!J92,'2021旬別'!J92,'2020旬別'!J92)</f>
        <v>462.2</v>
      </c>
      <c r="L92" s="2118">
        <f>AVERAGE('2024旬別'!L92,'2023旬別'!K92,'2022旬別'!K92,'2021旬別'!K92,'2020旬別'!K92)</f>
        <v>514.6</v>
      </c>
      <c r="M92" s="2121">
        <f>AVERAGE('2024旬別'!M92,'2023旬別'!L92,'2022旬別'!L92,'2021旬別'!L92,'2020旬別'!L92)</f>
        <v>640</v>
      </c>
      <c r="N92" s="2117">
        <f>AVERAGE('2024旬別'!N92,'2023旬別'!M92,'2022旬別'!M92,'2021旬別'!M92,'2020旬別'!M92)</f>
        <v>720.4</v>
      </c>
      <c r="O92" s="2118">
        <f>AVERAGE('2024旬別'!O92,'2023旬別'!N92,'2022旬別'!N92,'2021旬別'!N92,'2020旬別'!N92)</f>
        <v>713.2</v>
      </c>
      <c r="P92" s="2121">
        <f>AVERAGE('2024旬別'!P92,'2023旬別'!O92,'2022旬別'!O92,'2021旬別'!O92,'2020旬別'!O92)</f>
        <v>725.6</v>
      </c>
      <c r="Q92" s="2117">
        <f>AVERAGE('2024旬別'!Q92,'2023旬別'!P92,'2022旬別'!P92,'2021旬別'!P92,'2020旬別'!P92)</f>
        <v>719</v>
      </c>
      <c r="R92" s="2123">
        <f>AVERAGE('2024旬別'!R92,'2023旬別'!Q92,'2022旬別'!Q92,'2021旬別'!Q92,'2020旬別'!Q92)</f>
        <v>820.4</v>
      </c>
      <c r="S92" s="2121">
        <f>AVERAGE('2024旬別'!S92,'2023旬別'!R92,'2022旬別'!R92,'2021旬別'!R92,'2020旬別'!R92)</f>
        <v>1338.2</v>
      </c>
      <c r="T92" s="2117">
        <f>AVERAGE('2024旬別'!T92,'2023旬別'!S92,'2022旬別'!S92,'2021旬別'!S92,'2020旬別'!S92)</f>
        <v>1334</v>
      </c>
      <c r="U92" s="2118">
        <f>AVERAGE('2024旬別'!U92,'2023旬別'!T92,'2022旬別'!T92,'2021旬別'!T92,'2020旬別'!T92)</f>
        <v>1086.4000000000001</v>
      </c>
      <c r="V92" s="2119">
        <f>AVERAGE('2024旬別'!V92,'2023旬別'!U92,'2022旬別'!U92,'2021旬別'!U92,'2020旬別'!U92)</f>
        <v>907.2</v>
      </c>
      <c r="W92" s="2117">
        <f>AVERAGE('2024旬別'!W92,'2023旬別'!V92,'2022旬別'!V92,'2021旬別'!V92,'2020旬別'!V92)</f>
        <v>660.6</v>
      </c>
      <c r="X92" s="2123">
        <f>AVERAGE('2024旬別'!X92,'2023旬別'!W92,'2022旬別'!W92,'2021旬別'!W92,'2020旬別'!W92)</f>
        <v>569.20000000000005</v>
      </c>
      <c r="Y92" s="2119">
        <f>AVERAGE('2024旬別'!Y92,'2023旬別'!X92,'2022旬別'!X92,'2021旬別'!X92,'2020旬別'!X92)</f>
        <v>556.6</v>
      </c>
      <c r="Z92" s="2122">
        <f>AVERAGE('2024旬別'!Z92,'2023旬別'!Y92,'2022旬別'!Y92,'2021旬別'!Y92,'2020旬別'!Y92)</f>
        <v>473.2</v>
      </c>
      <c r="AA92" s="2118">
        <f>AVERAGE('2024旬別'!AA92,'2023旬別'!Z92,'2022旬別'!Z92,'2021旬別'!Z92,'2020旬別'!Z92)</f>
        <v>370.4</v>
      </c>
      <c r="AB92" s="2119">
        <f>AVERAGE('2024旬別'!AB92,'2023旬別'!AA92,'2022旬別'!AA92,'2021旬別'!AA92,'2020旬別'!AA92)</f>
        <v>406</v>
      </c>
      <c r="AC92" s="2122">
        <f>AVERAGE('2024旬別'!AC92,'2023旬別'!AB92,'2022旬別'!AB92,'2021旬別'!AB92,'2020旬別'!AB92)</f>
        <v>448.6</v>
      </c>
      <c r="AD92" s="2118">
        <f>AVERAGE('2024旬別'!AD92,'2023旬別'!AC92,'2022旬別'!AC92,'2021旬別'!AC92,'2020旬別'!AC92)</f>
        <v>402.8</v>
      </c>
      <c r="AE92" s="2121">
        <f>AVERAGE('2024旬別'!AE92,'2023旬別'!AD92,'2022旬別'!AD92,'2021旬別'!AD92,'2020旬別'!AD92)</f>
        <v>329.6</v>
      </c>
      <c r="AF92" s="2122">
        <f>AVERAGE('2024旬別'!AF92,'2023旬別'!AE92,'2022旬別'!AE92,'2021旬別'!AE92,'2020旬別'!AE92)</f>
        <v>358.2</v>
      </c>
      <c r="AG92" s="2118">
        <f>AVERAGE('2024旬別'!AG92,'2023旬別'!AF92,'2022旬別'!AF92,'2021旬別'!AF92,'2020旬別'!AF92)</f>
        <v>346.2</v>
      </c>
      <c r="AH92" s="2121">
        <f>AVERAGE('2024旬別'!AH92,'2023旬別'!AG92,'2022旬別'!AG92,'2021旬別'!AG92,'2020旬別'!AG92)</f>
        <v>343.4</v>
      </c>
      <c r="AI92" s="2117">
        <f>AVERAGE('2024旬別'!AI92,'2023旬別'!AH92,'2022旬別'!AH92,'2021旬別'!AH92,'2020旬別'!AH92)</f>
        <v>347.6</v>
      </c>
      <c r="AJ92" s="2118">
        <f>AVERAGE('2024旬別'!AJ92,'2023旬別'!AI92,'2022旬別'!AI92,'2021旬別'!AI92,'2020旬別'!AI92)</f>
        <v>344.4</v>
      </c>
      <c r="AK92" s="2121">
        <f>AVERAGE('2024旬別'!AK92,'2023旬別'!AJ92,'2022旬別'!AJ92,'2021旬別'!AJ92,'2020旬別'!AJ92)</f>
        <v>333</v>
      </c>
      <c r="AL92" s="2117">
        <f>AVERAGE('2024旬別'!AL92,'2023旬別'!AK92,'2022旬別'!AK92,'2021旬別'!AK92,'2020旬別'!AK92)</f>
        <v>359.6</v>
      </c>
      <c r="AM92" s="2125">
        <f>AVERAGE('2024旬別'!AM92,'2023旬別'!AL92,'2022旬別'!AL92,'2021旬別'!AL92,'2020旬別'!AL92)</f>
        <v>492.4</v>
      </c>
    </row>
    <row r="93" spans="2:47" s="41" customFormat="1" ht="14.25" customHeight="1" x14ac:dyDescent="0.15">
      <c r="B93" s="200" t="s">
        <v>47</v>
      </c>
      <c r="C93" s="2001" t="s">
        <v>93</v>
      </c>
      <c r="D93" s="2234">
        <f>AVERAGE('2024旬別'!D93,'2023旬別'!C93,'2022旬別'!C93,'2021旬別'!C93,'2020旬別'!C93)</f>
        <v>131.5016</v>
      </c>
      <c r="E93" s="2147">
        <f>AVERAGE('2024旬別'!E93,'2023旬別'!D93,'2022旬別'!D93,'2021旬別'!D93,'2020旬別'!D93)</f>
        <v>160.13040000000001</v>
      </c>
      <c r="F93" s="2136">
        <f>AVERAGE('2024旬別'!F93,'2023旬別'!E93,'2022旬別'!E93,'2021旬別'!E93,'2020旬別'!E93)</f>
        <v>156.63159999999999</v>
      </c>
      <c r="G93" s="2148">
        <f>AVERAGE('2024旬別'!G93,'2023旬別'!F93,'2022旬別'!F93,'2021旬別'!F93,'2020旬別'!F93)</f>
        <v>151.63119999999998</v>
      </c>
      <c r="H93" s="2235">
        <f>AVERAGE('2024旬別'!H93,'2023旬別'!G93,'2022旬別'!G93,'2021旬別'!G93,'2020旬別'!G93)</f>
        <v>142.2876</v>
      </c>
      <c r="I93" s="2159">
        <f>AVERAGE('2024旬別'!I93,'2023旬別'!H93,'2022旬別'!H93,'2021旬別'!H93,'2020旬別'!H93)</f>
        <v>200.33239999999998</v>
      </c>
      <c r="J93" s="2148">
        <f>AVERAGE('2024旬別'!J93,'2023旬別'!I93,'2022旬別'!I93,'2021旬別'!I93,'2020旬別'!I93)</f>
        <v>143.05019999999999</v>
      </c>
      <c r="K93" s="2147">
        <f>AVERAGE('2024旬別'!K93,'2023旬別'!J93,'2022旬別'!J93,'2021旬別'!J93,'2020旬別'!J93)</f>
        <v>137.8588</v>
      </c>
      <c r="L93" s="2136">
        <f>AVERAGE('2024旬別'!L93,'2023旬別'!K93,'2022旬別'!K93,'2021旬別'!K93,'2020旬別'!K93)</f>
        <v>158.7732</v>
      </c>
      <c r="M93" s="2148">
        <f>AVERAGE('2024旬別'!M93,'2023旬別'!L93,'2022旬別'!L93,'2021旬別'!L93,'2020旬別'!L93)</f>
        <v>144.68</v>
      </c>
      <c r="N93" s="2147">
        <f>AVERAGE('2024旬別'!N93,'2023旬別'!M93,'2022旬別'!M93,'2021旬別'!M93,'2020旬別'!M93)</f>
        <v>141.75020000000001</v>
      </c>
      <c r="O93" s="2136">
        <f>AVERAGE('2024旬別'!O93,'2023旬別'!N93,'2022旬別'!N93,'2021旬別'!N93,'2020旬別'!N93)</f>
        <v>138.75539999999998</v>
      </c>
      <c r="P93" s="2148">
        <f>AVERAGE('2024旬別'!P93,'2023旬別'!O93,'2022旬別'!O93,'2021旬別'!O93,'2020旬別'!O93)</f>
        <v>136.62119999999999</v>
      </c>
      <c r="Q93" s="2147">
        <f>AVERAGE('2024旬別'!Q93,'2023旬別'!P93,'2022旬別'!P93,'2021旬別'!P93,'2020旬別'!P93)</f>
        <v>141.65259999999998</v>
      </c>
      <c r="R93" s="2102">
        <f>AVERAGE('2024旬別'!R93,'2023旬別'!Q93,'2022旬別'!Q93,'2021旬別'!Q93,'2020旬別'!Q93)</f>
        <v>137.96780000000001</v>
      </c>
      <c r="S93" s="2148">
        <f>AVERAGE('2024旬別'!S93,'2023旬別'!R93,'2022旬別'!R93,'2021旬別'!R93,'2020旬別'!R93)</f>
        <v>124.63799999999999</v>
      </c>
      <c r="T93" s="2147">
        <f>AVERAGE('2024旬別'!T93,'2023旬別'!S93,'2022旬別'!S93,'2021旬別'!S93,'2020旬別'!S93)</f>
        <v>120.34880000000001</v>
      </c>
      <c r="U93" s="2136">
        <f>AVERAGE('2024旬別'!U93,'2023旬別'!T93,'2022旬別'!T93,'2021旬別'!T93,'2020旬別'!T93)</f>
        <v>109.896</v>
      </c>
      <c r="V93" s="2149">
        <f>AVERAGE('2024旬別'!V93,'2023旬別'!U93,'2022旬別'!U93,'2021旬別'!U93,'2020旬別'!U93)</f>
        <v>112.65339999999999</v>
      </c>
      <c r="W93" s="2147">
        <f>AVERAGE('2024旬別'!W93,'2023旬別'!V93,'2022旬別'!V93,'2021旬別'!V93,'2020旬別'!V93)</f>
        <v>103.6442</v>
      </c>
      <c r="X93" s="2102">
        <f>AVERAGE('2024旬別'!X93,'2023旬別'!W93,'2022旬別'!W93,'2021旬別'!W93,'2020旬別'!W93)</f>
        <v>113.00060000000001</v>
      </c>
      <c r="Y93" s="2149">
        <f>AVERAGE('2024旬別'!Y93,'2023旬別'!X93,'2022旬別'!X93,'2021旬別'!X93,'2020旬別'!X93)</f>
        <v>100.8754</v>
      </c>
      <c r="Z93" s="2150">
        <f>AVERAGE('2024旬別'!Z93,'2023旬別'!Y93,'2022旬別'!Y93,'2021旬別'!Y93,'2020旬別'!Y93)</f>
        <v>105.6892</v>
      </c>
      <c r="AA93" s="2136">
        <f>AVERAGE('2024旬別'!AA93,'2023旬別'!Z93,'2022旬別'!Z93,'2021旬別'!Z93,'2020旬別'!Z93)</f>
        <v>117.947</v>
      </c>
      <c r="AB93" s="2149">
        <f>AVERAGE('2024旬別'!AB93,'2023旬別'!AA93,'2022旬別'!AA93,'2021旬別'!AA93,'2020旬別'!AA93)</f>
        <v>111.6662</v>
      </c>
      <c r="AC93" s="2150">
        <f>AVERAGE('2024旬別'!AC93,'2023旬別'!AB93,'2022旬別'!AB93,'2021旬別'!AB93,'2020旬別'!AB93)</f>
        <v>106.6806</v>
      </c>
      <c r="AD93" s="2136">
        <f>AVERAGE('2024旬別'!AD93,'2023旬別'!AC93,'2022旬別'!AC93,'2021旬別'!AC93,'2020旬別'!AC93)</f>
        <v>115.61960000000002</v>
      </c>
      <c r="AE93" s="2148">
        <f>AVERAGE('2024旬別'!AE93,'2023旬別'!AD93,'2022旬別'!AD93,'2021旬別'!AD93,'2020旬別'!AD93)</f>
        <v>118.27759999999998</v>
      </c>
      <c r="AF93" s="2150">
        <f>AVERAGE('2024旬別'!AF93,'2023旬別'!AE93,'2022旬別'!AE93,'2021旬別'!AE93,'2020旬別'!AE93)</f>
        <v>123.2144</v>
      </c>
      <c r="AG93" s="2136">
        <f>AVERAGE('2024旬別'!AG93,'2023旬別'!AF93,'2022旬別'!AF93,'2021旬別'!AF93,'2020旬別'!AF93)</f>
        <v>130.87719999999999</v>
      </c>
      <c r="AH93" s="2148">
        <f>AVERAGE('2024旬別'!AH93,'2023旬別'!AG93,'2022旬別'!AG93,'2021旬別'!AG93,'2020旬別'!AG93)</f>
        <v>130.46520000000001</v>
      </c>
      <c r="AI93" s="2147">
        <f>AVERAGE('2024旬別'!AI93,'2023旬別'!AH93,'2022旬別'!AH93,'2021旬別'!AH93,'2020旬別'!AH93)</f>
        <v>126.52919999999999</v>
      </c>
      <c r="AJ93" s="2136">
        <f>AVERAGE('2024旬別'!AJ93,'2023旬別'!AI93,'2022旬別'!AI93,'2021旬別'!AI93,'2020旬別'!AI93)</f>
        <v>136.5558</v>
      </c>
      <c r="AK93" s="2148">
        <f>AVERAGE('2024旬別'!AK93,'2023旬別'!AJ93,'2022旬別'!AJ93,'2021旬別'!AJ93,'2020旬別'!AJ93)</f>
        <v>129.87539999999998</v>
      </c>
      <c r="AL93" s="2147">
        <f>AVERAGE('2024旬別'!AL93,'2023旬別'!AK93,'2022旬別'!AK93,'2021旬別'!AK93,'2020旬別'!AK93)</f>
        <v>130.98439999999999</v>
      </c>
      <c r="AM93" s="2151">
        <f>AVERAGE('2024旬別'!AM93,'2023旬別'!AL93,'2022旬別'!AL93,'2021旬別'!AL93,'2020旬別'!AL93)</f>
        <v>194.68099999999998</v>
      </c>
      <c r="AP93" s="99"/>
      <c r="AQ93" s="100"/>
      <c r="AR93" s="100"/>
      <c r="AS93" s="100"/>
      <c r="AT93" s="99"/>
      <c r="AU93" s="99"/>
    </row>
    <row r="94" spans="2:47" s="41" customFormat="1" ht="14.25" customHeight="1" x14ac:dyDescent="0.15">
      <c r="B94" s="192" t="s">
        <v>126</v>
      </c>
      <c r="C94" s="2003" t="s">
        <v>94</v>
      </c>
      <c r="D94" s="2299">
        <f>AVERAGE('2024旬別'!D94,'2023旬別'!C94,'2022旬別'!C94,'2021旬別'!C94,'2020旬別'!C94)</f>
        <v>73093.786600000007</v>
      </c>
      <c r="E94" s="2152">
        <f>AVERAGE('2024旬別'!E94,'2023旬別'!D94,'2022旬別'!D94,'2021旬別'!D94,'2020旬別'!D94)</f>
        <v>56153.970200000003</v>
      </c>
      <c r="F94" s="2153">
        <f>AVERAGE('2024旬別'!F94,'2023旬別'!E94,'2022旬別'!E94,'2021旬別'!E94,'2020旬別'!E94)</f>
        <v>57034.236400000009</v>
      </c>
      <c r="G94" s="2155">
        <f>AVERAGE('2024旬別'!G94,'2023旬別'!F94,'2022旬別'!F94,'2021旬別'!F94,'2020旬別'!F94)</f>
        <v>54228.708200000008</v>
      </c>
      <c r="H94" s="2300">
        <f>AVERAGE('2024旬別'!H94,'2023旬別'!G94,'2022旬別'!G94,'2021旬別'!G94,'2020旬別'!G94)</f>
        <v>49624.050800000005</v>
      </c>
      <c r="I94" s="2154">
        <f>AVERAGE('2024旬別'!I94,'2023旬別'!H94,'2022旬別'!H94,'2021旬別'!H94,'2020旬別'!H94)</f>
        <v>53805.242600000012</v>
      </c>
      <c r="J94" s="2155">
        <f>AVERAGE('2024旬別'!J94,'2023旬別'!I94,'2022旬別'!I94,'2021旬別'!I94,'2020旬別'!I94)</f>
        <v>36386.767200000002</v>
      </c>
      <c r="K94" s="2152">
        <f>AVERAGE('2024旬別'!K94,'2023旬別'!J94,'2022旬別'!J94,'2021旬別'!J94,'2020旬別'!J94)</f>
        <v>37428.444800000005</v>
      </c>
      <c r="L94" s="2153">
        <f>AVERAGE('2024旬別'!L94,'2023旬別'!K94,'2022旬別'!K94,'2021旬別'!K94,'2020旬別'!K94)</f>
        <v>44714.815799999997</v>
      </c>
      <c r="M94" s="2155">
        <f>AVERAGE('2024旬別'!M94,'2023旬別'!L94,'2022旬別'!L94,'2021旬別'!L94,'2020旬別'!L94)</f>
        <v>38251.389799999997</v>
      </c>
      <c r="N94" s="2152">
        <f>AVERAGE('2024旬別'!N94,'2023旬別'!M94,'2022旬別'!M94,'2021旬別'!M94,'2020旬別'!M94)</f>
        <v>40801.571199999998</v>
      </c>
      <c r="O94" s="2153">
        <f>AVERAGE('2024旬別'!O94,'2023旬別'!N94,'2022旬別'!N94,'2021旬別'!N94,'2020旬別'!N94)</f>
        <v>38308.584799999997</v>
      </c>
      <c r="P94" s="2155">
        <f>AVERAGE('2024旬別'!P94,'2023旬別'!O94,'2022旬別'!O94,'2021旬別'!O94,'2020旬別'!O94)</f>
        <v>34487.677000000003</v>
      </c>
      <c r="Q94" s="2152">
        <f>AVERAGE('2024旬別'!Q94,'2023旬別'!P94,'2022旬別'!P94,'2021旬別'!P94,'2020旬別'!P94)</f>
        <v>31429.311599999997</v>
      </c>
      <c r="R94" s="2114">
        <f>AVERAGE('2024旬別'!R94,'2023旬別'!Q94,'2022旬別'!Q94,'2021旬別'!Q94,'2020旬別'!Q94)</f>
        <v>34037.898399999998</v>
      </c>
      <c r="S94" s="2155">
        <f>AVERAGE('2024旬別'!S94,'2023旬別'!R94,'2022旬別'!R94,'2021旬別'!R94,'2020旬別'!R94)</f>
        <v>34134.041599999997</v>
      </c>
      <c r="T94" s="2152">
        <f>AVERAGE('2024旬別'!T94,'2023旬別'!S94,'2022旬別'!S94,'2021旬別'!S94,'2020旬別'!S94)</f>
        <v>30807.133400000002</v>
      </c>
      <c r="U94" s="2153">
        <f>AVERAGE('2024旬別'!U94,'2023旬別'!T94,'2022旬別'!T94,'2021旬別'!T94,'2020旬別'!T94)</f>
        <v>33650.028999999995</v>
      </c>
      <c r="V94" s="2156">
        <f>AVERAGE('2024旬別'!V94,'2023旬別'!U94,'2022旬別'!U94,'2021旬別'!U94,'2020旬別'!U94)</f>
        <v>32862.854999999996</v>
      </c>
      <c r="W94" s="2152">
        <f>AVERAGE('2024旬別'!W94,'2023旬別'!V94,'2022旬別'!V94,'2021旬別'!V94,'2020旬別'!V94)</f>
        <v>41659.324999999997</v>
      </c>
      <c r="X94" s="2114">
        <f>AVERAGE('2024旬別'!X94,'2023旬別'!W94,'2022旬別'!W94,'2021旬別'!W94,'2020旬別'!W94)</f>
        <v>41556.900999999998</v>
      </c>
      <c r="Y94" s="2156">
        <f>AVERAGE('2024旬別'!Y94,'2023旬別'!X94,'2022旬別'!X94,'2021旬別'!X94,'2020旬別'!X94)</f>
        <v>38594.805200000003</v>
      </c>
      <c r="Z94" s="2157">
        <f>AVERAGE('2024旬別'!Z94,'2023旬別'!Y94,'2022旬別'!Y94,'2021旬別'!Y94,'2020旬別'!Y94)</f>
        <v>39761.415800000002</v>
      </c>
      <c r="AA94" s="2153">
        <f>AVERAGE('2024旬別'!AA94,'2023旬別'!Z94,'2022旬別'!Z94,'2021旬別'!Z94,'2020旬別'!Z94)</f>
        <v>45248.828800000003</v>
      </c>
      <c r="AB94" s="2156">
        <f>AVERAGE('2024旬別'!AB94,'2023旬別'!AA94,'2022旬別'!AA94,'2021旬別'!AA94,'2020旬別'!AA94)</f>
        <v>44607.531800000004</v>
      </c>
      <c r="AC94" s="2157">
        <f>AVERAGE('2024旬別'!AC94,'2023旬別'!AB94,'2022旬別'!AB94,'2021旬別'!AB94,'2020旬別'!AB94)</f>
        <v>48225.173800000004</v>
      </c>
      <c r="AD94" s="2153">
        <f>AVERAGE('2024旬別'!AD94,'2023旬別'!AC94,'2022旬別'!AC94,'2021旬別'!AC94,'2020旬別'!AC94)</f>
        <v>51272.488200000007</v>
      </c>
      <c r="AE94" s="2155">
        <f>AVERAGE('2024旬別'!AE94,'2023旬別'!AD94,'2022旬別'!AD94,'2021旬別'!AD94,'2020旬別'!AD94)</f>
        <v>52577.743200000004</v>
      </c>
      <c r="AF94" s="2157">
        <f>AVERAGE('2024旬別'!AF94,'2023旬別'!AE94,'2022旬別'!AE94,'2021旬別'!AE94,'2020旬別'!AE94)</f>
        <v>49708.487200000003</v>
      </c>
      <c r="AG94" s="2153">
        <f>AVERAGE('2024旬別'!AG94,'2023旬別'!AF94,'2022旬別'!AF94,'2021旬別'!AF94,'2020旬別'!AF94)</f>
        <v>63919.7382</v>
      </c>
      <c r="AH94" s="2155">
        <f>AVERAGE('2024旬別'!AH94,'2023旬別'!AG94,'2022旬別'!AG94,'2021旬別'!AG94,'2020旬別'!AG94)</f>
        <v>51504.548200000005</v>
      </c>
      <c r="AI94" s="2152">
        <f>AVERAGE('2024旬別'!AI94,'2023旬別'!AH94,'2022旬別'!AH94,'2021旬別'!AH94,'2020旬別'!AH94)</f>
        <v>52377.013599999998</v>
      </c>
      <c r="AJ94" s="2153">
        <f>AVERAGE('2024旬別'!AJ94,'2023旬別'!AI94,'2022旬別'!AI94,'2021旬別'!AI94,'2020旬別'!AI94)</f>
        <v>44253.313599999994</v>
      </c>
      <c r="AK94" s="2155">
        <f>AVERAGE('2024旬別'!AK94,'2023旬別'!AJ94,'2022旬別'!AJ94,'2021旬別'!AJ94,'2020旬別'!AJ94)</f>
        <v>42380.1198</v>
      </c>
      <c r="AL94" s="2152">
        <f>AVERAGE('2024旬別'!AL94,'2023旬別'!AK94,'2022旬別'!AK94,'2021旬別'!AK94,'2020旬別'!AK94)</f>
        <v>45754.499400000001</v>
      </c>
      <c r="AM94" s="2158">
        <f>AVERAGE('2024旬別'!AM94,'2023旬別'!AL94,'2022旬別'!AL94,'2021旬別'!AL94,'2020旬別'!AL94)</f>
        <v>83413.640599999999</v>
      </c>
      <c r="AP94" s="99"/>
      <c r="AQ94" s="100"/>
      <c r="AR94" s="100"/>
      <c r="AS94" s="100"/>
      <c r="AT94" s="99"/>
      <c r="AU94" s="99"/>
    </row>
    <row r="95" spans="2:47" s="41" customFormat="1" ht="14.25" customHeight="1" x14ac:dyDescent="0.15">
      <c r="B95" s="197" t="s">
        <v>126</v>
      </c>
      <c r="C95" s="2000" t="s">
        <v>96</v>
      </c>
      <c r="D95" s="2116">
        <f>AVERAGE('2024旬別'!D95,'2023旬別'!C95,'2022旬別'!C95,'2021旬別'!C95,'2020旬別'!C95)</f>
        <v>553.20000000000005</v>
      </c>
      <c r="E95" s="2117">
        <f>AVERAGE('2024旬別'!E95,'2023旬別'!D95,'2022旬別'!D95,'2021旬別'!D95,'2020旬別'!D95)</f>
        <v>351.6</v>
      </c>
      <c r="F95" s="2118">
        <f>AVERAGE('2024旬別'!F95,'2023旬別'!E95,'2022旬別'!E95,'2021旬別'!E95,'2020旬別'!E95)</f>
        <v>365.8</v>
      </c>
      <c r="G95" s="2121">
        <f>AVERAGE('2024旬別'!G95,'2023旬別'!F95,'2022旬別'!F95,'2021旬別'!F95,'2020旬別'!F95)</f>
        <v>363.6</v>
      </c>
      <c r="H95" s="2145">
        <f>AVERAGE('2024旬別'!H95,'2023旬別'!G95,'2022旬別'!G95,'2021旬別'!G95,'2020旬別'!G95)</f>
        <v>327.39999999999998</v>
      </c>
      <c r="I95" s="2120">
        <f>AVERAGE('2024旬別'!I95,'2023旬別'!H95,'2022旬別'!H95,'2021旬別'!H95,'2020旬別'!H95)</f>
        <v>263.8</v>
      </c>
      <c r="J95" s="2121">
        <f>AVERAGE('2024旬別'!J95,'2023旬別'!I95,'2022旬別'!I95,'2021旬別'!I95,'2020旬別'!I95)</f>
        <v>259.2</v>
      </c>
      <c r="K95" s="2117">
        <f>AVERAGE('2024旬別'!K95,'2023旬別'!J95,'2022旬別'!J95,'2021旬別'!J95,'2020旬別'!J95)</f>
        <v>274.39999999999998</v>
      </c>
      <c r="L95" s="2118">
        <f>AVERAGE('2024旬別'!L95,'2023旬別'!K95,'2022旬別'!K95,'2021旬別'!K95,'2020旬別'!K95)</f>
        <v>279.60000000000002</v>
      </c>
      <c r="M95" s="2121">
        <f>AVERAGE('2024旬別'!M95,'2023旬別'!L95,'2022旬別'!L95,'2021旬別'!L95,'2020旬別'!L95)</f>
        <v>266.8</v>
      </c>
      <c r="N95" s="2117">
        <f>AVERAGE('2024旬別'!N95,'2023旬別'!M95,'2022旬別'!M95,'2021旬別'!M95,'2020旬別'!M95)</f>
        <v>286.60000000000002</v>
      </c>
      <c r="O95" s="2118">
        <f>AVERAGE('2024旬別'!O95,'2023旬別'!N95,'2022旬別'!N95,'2021旬別'!N95,'2020旬別'!N95)</f>
        <v>276.2</v>
      </c>
      <c r="P95" s="2121">
        <f>AVERAGE('2024旬別'!P95,'2023旬別'!O95,'2022旬別'!O95,'2021旬別'!O95,'2020旬別'!O95)</f>
        <v>252</v>
      </c>
      <c r="Q95" s="2117">
        <f>AVERAGE('2024旬別'!Q95,'2023旬別'!P95,'2022旬別'!P95,'2021旬別'!P95,'2020旬別'!P95)</f>
        <v>218.6</v>
      </c>
      <c r="R95" s="2123">
        <f>AVERAGE('2024旬別'!R95,'2023旬別'!Q95,'2022旬別'!Q95,'2021旬別'!Q95,'2020旬別'!Q95)</f>
        <v>245.4</v>
      </c>
      <c r="S95" s="2121">
        <f>AVERAGE('2024旬別'!S95,'2023旬別'!R95,'2022旬別'!R95,'2021旬別'!R95,'2020旬別'!R95)</f>
        <v>276.2</v>
      </c>
      <c r="T95" s="2117">
        <f>AVERAGE('2024旬別'!T95,'2023旬別'!S95,'2022旬別'!S95,'2021旬別'!S95,'2020旬別'!S95)</f>
        <v>257.60000000000002</v>
      </c>
      <c r="U95" s="2118">
        <f>AVERAGE('2024旬別'!U95,'2023旬別'!T95,'2022旬別'!T95,'2021旬別'!T95,'2020旬別'!T95)</f>
        <v>316.8</v>
      </c>
      <c r="V95" s="2119">
        <f>AVERAGE('2024旬別'!V95,'2023旬別'!U95,'2022旬別'!U95,'2021旬別'!U95,'2020旬別'!U95)</f>
        <v>305.2</v>
      </c>
      <c r="W95" s="2117">
        <f>AVERAGE('2024旬別'!W95,'2023旬別'!V95,'2022旬別'!V95,'2021旬別'!V95,'2020旬別'!V95)</f>
        <v>404</v>
      </c>
      <c r="X95" s="2123">
        <f>AVERAGE('2024旬別'!X95,'2023旬別'!W95,'2022旬別'!W95,'2021旬別'!W95,'2020旬別'!W95)</f>
        <v>366</v>
      </c>
      <c r="Y95" s="2119">
        <f>AVERAGE('2024旬別'!Y95,'2023旬別'!X95,'2022旬別'!X95,'2021旬別'!X95,'2020旬別'!X95)</f>
        <v>394.8</v>
      </c>
      <c r="Z95" s="2122">
        <f>AVERAGE('2024旬別'!Z95,'2023旬別'!Y95,'2022旬別'!Y95,'2021旬別'!Y95,'2020旬別'!Y95)</f>
        <v>374.8</v>
      </c>
      <c r="AA95" s="2118">
        <f>AVERAGE('2024旬別'!AA95,'2023旬別'!Z95,'2022旬別'!Z95,'2021旬別'!Z95,'2020旬別'!Z95)</f>
        <v>387.2</v>
      </c>
      <c r="AB95" s="2119">
        <f>AVERAGE('2024旬別'!AB95,'2023旬別'!AA95,'2022旬別'!AA95,'2021旬別'!AA95,'2020旬別'!AA95)</f>
        <v>411</v>
      </c>
      <c r="AC95" s="2122">
        <f>AVERAGE('2024旬別'!AC95,'2023旬別'!AB95,'2022旬別'!AB95,'2021旬別'!AB95,'2020旬別'!AB95)</f>
        <v>460.2</v>
      </c>
      <c r="AD95" s="2118">
        <f>AVERAGE('2024旬別'!AD95,'2023旬別'!AC95,'2022旬別'!AC95,'2021旬別'!AC95,'2020旬別'!AC95)</f>
        <v>448.6</v>
      </c>
      <c r="AE95" s="2121">
        <f>AVERAGE('2024旬別'!AE95,'2023旬別'!AD95,'2022旬別'!AD95,'2021旬別'!AD95,'2020旬別'!AD95)</f>
        <v>446</v>
      </c>
      <c r="AF95" s="2122">
        <f>AVERAGE('2024旬別'!AF95,'2023旬別'!AE95,'2022旬別'!AE95,'2021旬別'!AE95,'2020旬別'!AE95)</f>
        <v>405.6</v>
      </c>
      <c r="AG95" s="2118">
        <f>AVERAGE('2024旬別'!AG95,'2023旬別'!AF95,'2022旬別'!AF95,'2021旬別'!AF95,'2020旬別'!AF95)</f>
        <v>499.2</v>
      </c>
      <c r="AH95" s="2121">
        <f>AVERAGE('2024旬別'!AH95,'2023旬別'!AG95,'2022旬別'!AG95,'2021旬別'!AG95,'2020旬別'!AG95)</f>
        <v>407.8</v>
      </c>
      <c r="AI95" s="2117">
        <f>AVERAGE('2024旬別'!AI95,'2023旬別'!AH95,'2022旬別'!AH95,'2021旬別'!AH95,'2020旬別'!AH95)</f>
        <v>426.4</v>
      </c>
      <c r="AJ95" s="2118">
        <f>AVERAGE('2024旬別'!AJ95,'2023旬別'!AI95,'2022旬別'!AI95,'2021旬別'!AI95,'2020旬別'!AI95)</f>
        <v>339.6</v>
      </c>
      <c r="AK95" s="2121">
        <f>AVERAGE('2024旬別'!AK95,'2023旬別'!AJ95,'2022旬別'!AJ95,'2021旬別'!AJ95,'2020旬別'!AJ95)</f>
        <v>328.2</v>
      </c>
      <c r="AL95" s="2117">
        <f>AVERAGE('2024旬別'!AL95,'2023旬別'!AK95,'2022旬別'!AK95,'2021旬別'!AK95,'2020旬別'!AK95)</f>
        <v>353.4</v>
      </c>
      <c r="AM95" s="2125">
        <f>AVERAGE('2024旬別'!AM95,'2023旬別'!AL95,'2022旬別'!AL95,'2021旬別'!AL95,'2020旬別'!AL95)</f>
        <v>445.8</v>
      </c>
      <c r="AP95" s="99"/>
      <c r="AQ95" s="100"/>
      <c r="AR95" s="100"/>
      <c r="AS95" s="100"/>
      <c r="AT95" s="99"/>
      <c r="AU95" s="99"/>
    </row>
    <row r="96" spans="2:47" s="41" customFormat="1" ht="14.25" customHeight="1" x14ac:dyDescent="0.15">
      <c r="B96" s="200" t="s">
        <v>49</v>
      </c>
      <c r="C96" s="2001" t="s">
        <v>93</v>
      </c>
      <c r="D96" s="2234">
        <f>AVERAGE('2024旬別'!D96,'2023旬別'!C96,'2022旬別'!C96,'2021旬別'!C96,'2020旬別'!C96)</f>
        <v>8.9230000000000018</v>
      </c>
      <c r="E96" s="2147">
        <f>AVERAGE('2024旬別'!E96,'2023旬別'!D96,'2022旬別'!D96,'2021旬別'!D96,'2020旬別'!D96)</f>
        <v>1.6244000000000001</v>
      </c>
      <c r="F96" s="2136">
        <f>AVERAGE('2024旬別'!F96,'2023旬別'!E96,'2022旬別'!E96,'2021旬別'!E96,'2020旬別'!E96)</f>
        <v>1.5599999999999998</v>
      </c>
      <c r="G96" s="2148">
        <f>AVERAGE('2024旬別'!G96,'2023旬別'!F96,'2022旬別'!F96,'2021旬別'!F96,'2020旬別'!F96)</f>
        <v>1.7797999999999998</v>
      </c>
      <c r="H96" s="2235">
        <f>AVERAGE('2024旬別'!H96,'2023旬別'!G96,'2022旬別'!G96,'2021旬別'!G96,'2020旬別'!G96)</f>
        <v>1.6679999999999999</v>
      </c>
      <c r="I96" s="2159">
        <f>AVERAGE('2024旬別'!I96,'2023旬別'!H96,'2022旬別'!H96,'2021旬別'!H96,'2020旬別'!H96)</f>
        <v>2.9886000000000004</v>
      </c>
      <c r="J96" s="2148">
        <f>AVERAGE('2024旬別'!J96,'2023旬別'!I96,'2022旬別'!I96,'2021旬別'!I96,'2020旬別'!I96)</f>
        <v>3.7347999999999999</v>
      </c>
      <c r="K96" s="2147">
        <f>AVERAGE('2024旬別'!K96,'2023旬別'!J96,'2022旬別'!J96,'2021旬別'!J96,'2020旬別'!J96)</f>
        <v>3.0985999999999998</v>
      </c>
      <c r="L96" s="2136">
        <f>AVERAGE('2024旬別'!L96,'2023旬別'!K96,'2022旬別'!K96,'2021旬別'!K96,'2020旬別'!K96)</f>
        <v>3.7129999999999996</v>
      </c>
      <c r="M96" s="2148">
        <f>AVERAGE('2024旬別'!M96,'2023旬別'!L96,'2022旬別'!L96,'2021旬別'!L96,'2020旬別'!L96)</f>
        <v>5.6633999999999993</v>
      </c>
      <c r="N96" s="2147">
        <f>AVERAGE('2024旬別'!N96,'2023旬別'!M96,'2022旬別'!M96,'2021旬別'!M96,'2020旬別'!M96)</f>
        <v>6.2836000000000007</v>
      </c>
      <c r="O96" s="2136">
        <f>AVERAGE('2024旬別'!O96,'2023旬別'!N96,'2022旬別'!N96,'2021旬別'!N96,'2020旬別'!N96)</f>
        <v>3.8833999999999995</v>
      </c>
      <c r="P96" s="2148">
        <f>AVERAGE('2024旬別'!P96,'2023旬別'!O96,'2022旬別'!O96,'2021旬別'!O96,'2020旬別'!O96)</f>
        <v>1.3468</v>
      </c>
      <c r="Q96" s="2147">
        <f>AVERAGE('2024旬別'!Q96,'2023旬別'!P96,'2022旬別'!P96,'2021旬別'!P96,'2020旬別'!P96)</f>
        <v>0.38500000000000006</v>
      </c>
      <c r="R96" s="2102">
        <f>AVERAGE('2024旬別'!R96,'2023旬別'!Q96,'2022旬別'!Q96,'2021旬別'!Q96,'2020旬別'!Q96)</f>
        <v>0.3644</v>
      </c>
      <c r="S96" s="2148">
        <f>AVERAGE('2024旬別'!S96,'2023旬別'!R96,'2022旬別'!R96,'2021旬別'!R96,'2020旬別'!R96)</f>
        <v>0.32839999999999997</v>
      </c>
      <c r="T96" s="2147">
        <f>AVERAGE('2024旬別'!T96,'2023旬別'!S96,'2022旬別'!S96,'2021旬別'!S96,'2020旬別'!S96)</f>
        <v>0.32519999999999999</v>
      </c>
      <c r="U96" s="2136">
        <f>AVERAGE('2024旬別'!U96,'2023旬別'!T96,'2022旬別'!T96,'2021旬別'!T96,'2020旬別'!T96)</f>
        <v>0.29959999999999998</v>
      </c>
      <c r="V96" s="2149">
        <f>AVERAGE('2024旬別'!V96,'2023旬別'!U96,'2022旬別'!U96,'2021旬別'!U96,'2020旬別'!U96)</f>
        <v>0.41200000000000003</v>
      </c>
      <c r="W96" s="2147">
        <f>AVERAGE('2024旬別'!W96,'2023旬別'!V96,'2022旬別'!V96,'2021旬別'!V96,'2020旬別'!V96)</f>
        <v>0.65759999999999996</v>
      </c>
      <c r="X96" s="2102">
        <f>AVERAGE('2024旬別'!X96,'2023旬別'!W96,'2022旬別'!W96,'2021旬別'!W96,'2020旬別'!W96)</f>
        <v>0.7198</v>
      </c>
      <c r="Y96" s="2149">
        <f>AVERAGE('2024旬別'!Y96,'2023旬別'!X96,'2022旬別'!X96,'2021旬別'!X96,'2020旬別'!X96)</f>
        <v>0.49199999999999999</v>
      </c>
      <c r="Z96" s="2150">
        <f>AVERAGE('2024旬別'!Z96,'2023旬別'!Y96,'2022旬別'!Y96,'2021旬別'!Y96,'2020旬別'!Y96)</f>
        <v>0.42919999999999997</v>
      </c>
      <c r="AA96" s="2136">
        <f>AVERAGE('2024旬別'!AA96,'2023旬別'!Z96,'2022旬別'!Z96,'2021旬別'!Z96,'2020旬別'!Z96)</f>
        <v>0.49660000000000004</v>
      </c>
      <c r="AB96" s="2149">
        <f>AVERAGE('2024旬別'!AB96,'2023旬別'!AA96,'2022旬別'!AA96,'2021旬別'!AA96,'2020旬別'!AA96)</f>
        <v>0.45079999999999998</v>
      </c>
      <c r="AC96" s="2150">
        <f>AVERAGE('2024旬別'!AC96,'2023旬別'!AB96,'2022旬別'!AB96,'2021旬別'!AB96,'2020旬別'!AB96)</f>
        <v>0.71799999999999997</v>
      </c>
      <c r="AD96" s="2136">
        <f>AVERAGE('2024旬別'!AD96,'2023旬別'!AC96,'2022旬別'!AC96,'2021旬別'!AC96,'2020旬別'!AC96)</f>
        <v>1.7112000000000003</v>
      </c>
      <c r="AE96" s="2148">
        <f>AVERAGE('2024旬別'!AE96,'2023旬別'!AD96,'2022旬別'!AD96,'2021旬別'!AD96,'2020旬別'!AD96)</f>
        <v>2.9145999999999996</v>
      </c>
      <c r="AF96" s="2150">
        <f>AVERAGE('2024旬別'!AF96,'2023旬別'!AE96,'2022旬別'!AE96,'2021旬別'!AE96,'2020旬別'!AE96)</f>
        <v>4.3045999999999998</v>
      </c>
      <c r="AG96" s="2136">
        <f>AVERAGE('2024旬別'!AG96,'2023旬別'!AF96,'2022旬別'!AF96,'2021旬別'!AF96,'2020旬別'!AF96)</f>
        <v>5.4442000000000004</v>
      </c>
      <c r="AH96" s="2148">
        <f>AVERAGE('2024旬別'!AH96,'2023旬別'!AG96,'2022旬別'!AG96,'2021旬別'!AG96,'2020旬別'!AG96)</f>
        <v>4.1734</v>
      </c>
      <c r="AI96" s="2147">
        <f>AVERAGE('2024旬別'!AI96,'2023旬別'!AH96,'2022旬別'!AH96,'2021旬別'!AH96,'2020旬別'!AH96)</f>
        <v>3.8682000000000003</v>
      </c>
      <c r="AJ96" s="2136">
        <f>AVERAGE('2024旬別'!AJ96,'2023旬別'!AI96,'2022旬別'!AI96,'2021旬別'!AI96,'2020旬別'!AI96)</f>
        <v>2.3362000000000003</v>
      </c>
      <c r="AK96" s="2148">
        <f>AVERAGE('2024旬別'!AK96,'2023旬別'!AJ96,'2022旬別'!AJ96,'2021旬別'!AJ96,'2020旬別'!AJ96)</f>
        <v>1.2970000000000002</v>
      </c>
      <c r="AL96" s="2147">
        <f>AVERAGE('2024旬別'!AL96,'2023旬別'!AK96,'2022旬別'!AK96,'2021旬別'!AK96,'2020旬別'!AK96)</f>
        <v>0.9506</v>
      </c>
      <c r="AM96" s="2151">
        <f>AVERAGE('2024旬別'!AM96,'2023旬別'!AL96,'2022旬別'!AL96,'2021旬別'!AL96,'2020旬別'!AL96)</f>
        <v>5.4164000000000003</v>
      </c>
      <c r="AP96" s="99"/>
      <c r="AQ96" s="100"/>
      <c r="AR96" s="100"/>
      <c r="AS96" s="100"/>
      <c r="AT96" s="99"/>
      <c r="AU96" s="99"/>
    </row>
    <row r="97" spans="2:47" s="41" customFormat="1" ht="14.25" customHeight="1" x14ac:dyDescent="0.15">
      <c r="B97" s="192" t="s">
        <v>127</v>
      </c>
      <c r="C97" s="2003" t="s">
        <v>94</v>
      </c>
      <c r="D97" s="2299">
        <f>AVERAGE('2024旬別'!D97,'2023旬別'!C97,'2022旬別'!C97,'2021旬別'!C97,'2020旬別'!C97)</f>
        <v>9297.8653999999988</v>
      </c>
      <c r="E97" s="2152">
        <f>AVERAGE('2024旬別'!E97,'2023旬別'!D97,'2022旬別'!D97,'2021旬別'!D97,'2020旬別'!D97)</f>
        <v>1491.2630000000001</v>
      </c>
      <c r="F97" s="2153">
        <f>AVERAGE('2024旬別'!F97,'2023旬別'!E97,'2022旬別'!E97,'2021旬別'!E97,'2020旬別'!E97)</f>
        <v>1354.8406</v>
      </c>
      <c r="G97" s="2155">
        <f>AVERAGE('2024旬別'!G97,'2023旬別'!F97,'2022旬別'!F97,'2021旬別'!F97,'2020旬別'!F97)</f>
        <v>1593.2736</v>
      </c>
      <c r="H97" s="2300">
        <f>AVERAGE('2024旬別'!H97,'2023旬別'!G97,'2022旬別'!G97,'2021旬別'!G97,'2020旬別'!G97)</f>
        <v>1573.6288</v>
      </c>
      <c r="I97" s="2154">
        <f>AVERAGE('2024旬別'!I97,'2023旬別'!H97,'2022旬別'!H97,'2021旬別'!H97,'2020旬別'!H97)</f>
        <v>2601.9906000000001</v>
      </c>
      <c r="J97" s="2155">
        <f>AVERAGE('2024旬別'!J97,'2023旬別'!I97,'2022旬別'!I97,'2021旬別'!I97,'2020旬別'!I97)</f>
        <v>2838.2862</v>
      </c>
      <c r="K97" s="2152">
        <f>AVERAGE('2024旬別'!K97,'2023旬別'!J97,'2022旬別'!J97,'2021旬別'!J97,'2020旬別'!J97)</f>
        <v>2510.5536000000002</v>
      </c>
      <c r="L97" s="2153">
        <f>AVERAGE('2024旬別'!L97,'2023旬別'!K97,'2022旬別'!K97,'2021旬別'!K97,'2020旬別'!K97)</f>
        <v>2934.4225999999999</v>
      </c>
      <c r="M97" s="2155">
        <f>AVERAGE('2024旬別'!M97,'2023旬別'!L97,'2022旬別'!L97,'2021旬別'!L97,'2020旬別'!L97)</f>
        <v>4007.2136</v>
      </c>
      <c r="N97" s="2152">
        <f>AVERAGE('2024旬別'!N97,'2023旬別'!M97,'2022旬別'!M97,'2021旬別'!M97,'2020旬別'!M97)</f>
        <v>4076.9122000000002</v>
      </c>
      <c r="O97" s="2153">
        <f>AVERAGE('2024旬別'!O97,'2023旬別'!N97,'2022旬別'!N97,'2021旬別'!N97,'2020旬別'!N97)</f>
        <v>2392.085</v>
      </c>
      <c r="P97" s="2155">
        <f>AVERAGE('2024旬別'!P97,'2023旬別'!O97,'2022旬別'!O97,'2021旬別'!O97,'2020旬別'!O97)</f>
        <v>889.93600000000004</v>
      </c>
      <c r="Q97" s="2152">
        <f>AVERAGE('2024旬別'!Q97,'2023旬別'!P97,'2022旬別'!P97,'2021旬別'!P97,'2020旬別'!P97)</f>
        <v>312.26599999999996</v>
      </c>
      <c r="R97" s="2114">
        <f>AVERAGE('2024旬別'!R97,'2023旬別'!Q97,'2022旬別'!Q97,'2021旬別'!Q97,'2020旬別'!Q97)</f>
        <v>300.8528</v>
      </c>
      <c r="S97" s="2155">
        <f>AVERAGE('2024旬別'!S97,'2023旬別'!R97,'2022旬別'!R97,'2021旬別'!R97,'2020旬別'!R97)</f>
        <v>276.33900000000006</v>
      </c>
      <c r="T97" s="2152">
        <f>AVERAGE('2024旬別'!T97,'2023旬別'!S97,'2022旬別'!S97,'2021旬別'!S97,'2020旬別'!S97)</f>
        <v>272.15879999999999</v>
      </c>
      <c r="U97" s="2153">
        <f>AVERAGE('2024旬別'!U97,'2023旬別'!T97,'2022旬別'!T97,'2021旬別'!T97,'2020旬別'!T97)</f>
        <v>266.19659999999999</v>
      </c>
      <c r="V97" s="2156">
        <f>AVERAGE('2024旬別'!V97,'2023旬別'!U97,'2022旬別'!U97,'2021旬別'!U97,'2020旬別'!U97)</f>
        <v>364.41400000000004</v>
      </c>
      <c r="W97" s="2152">
        <f>AVERAGE('2024旬別'!W97,'2023旬別'!V97,'2022旬別'!V97,'2021旬別'!V97,'2020旬別'!V97)</f>
        <v>557.48180000000002</v>
      </c>
      <c r="X97" s="2114">
        <f>AVERAGE('2024旬別'!X97,'2023旬別'!W97,'2022旬別'!W97,'2021旬別'!W97,'2020旬別'!W97)</f>
        <v>631.53639999999996</v>
      </c>
      <c r="Y97" s="2156">
        <f>AVERAGE('2024旬別'!Y97,'2023旬別'!X97,'2022旬別'!X97,'2021旬別'!X97,'2020旬別'!X97)</f>
        <v>455.02740000000006</v>
      </c>
      <c r="Z97" s="2157">
        <f>AVERAGE('2024旬別'!Z97,'2023旬別'!Y97,'2022旬別'!Y97,'2021旬別'!Y97,'2020旬別'!Y97)</f>
        <v>421.05519999999996</v>
      </c>
      <c r="AA97" s="2153">
        <f>AVERAGE('2024旬別'!AA97,'2023旬別'!Z97,'2022旬別'!Z97,'2021旬別'!Z97,'2020旬別'!Z97)</f>
        <v>485.89019999999999</v>
      </c>
      <c r="AB97" s="2156">
        <f>AVERAGE('2024旬別'!AB97,'2023旬別'!AA97,'2022旬別'!AA97,'2021旬別'!AA97,'2020旬別'!AA97)</f>
        <v>474.34859999999998</v>
      </c>
      <c r="AC97" s="2157">
        <f>AVERAGE('2024旬別'!AC97,'2023旬別'!AB97,'2022旬別'!AB97,'2021旬別'!AB97,'2020旬別'!AB97)</f>
        <v>643.35120000000006</v>
      </c>
      <c r="AD97" s="2153">
        <f>AVERAGE('2024旬別'!AD97,'2023旬別'!AC97,'2022旬別'!AC97,'2021旬別'!AC97,'2020旬別'!AC97)</f>
        <v>1442.6004000000003</v>
      </c>
      <c r="AE97" s="2155">
        <f>AVERAGE('2024旬別'!AE97,'2023旬別'!AD97,'2022旬別'!AD97,'2021旬別'!AD97,'2020旬別'!AD97)</f>
        <v>2298.6629999999996</v>
      </c>
      <c r="AF97" s="2157">
        <f>AVERAGE('2024旬別'!AF97,'2023旬別'!AE97,'2022旬別'!AE97,'2021旬別'!AE97,'2020旬別'!AE97)</f>
        <v>3225.7897999999996</v>
      </c>
      <c r="AG97" s="2153">
        <f>AVERAGE('2024旬別'!AG97,'2023旬別'!AF97,'2022旬別'!AF97,'2021旬別'!AF97,'2020旬別'!AF97)</f>
        <v>3929.9796000000001</v>
      </c>
      <c r="AH97" s="2155">
        <f>AVERAGE('2024旬別'!AH97,'2023旬別'!AG97,'2022旬別'!AG97,'2021旬別'!AG97,'2020旬別'!AG97)</f>
        <v>3064.8252000000002</v>
      </c>
      <c r="AI97" s="2152">
        <f>AVERAGE('2024旬別'!AI97,'2023旬別'!AH97,'2022旬別'!AH97,'2021旬別'!AH97,'2020旬別'!AH97)</f>
        <v>2905.0092</v>
      </c>
      <c r="AJ97" s="2153">
        <f>AVERAGE('2024旬別'!AJ97,'2023旬別'!AI97,'2022旬別'!AI97,'2021旬別'!AI97,'2020旬別'!AI97)</f>
        <v>1819.2379999999998</v>
      </c>
      <c r="AK97" s="2155">
        <f>AVERAGE('2024旬別'!AK97,'2023旬別'!AJ97,'2022旬別'!AJ97,'2021旬別'!AJ97,'2020旬別'!AJ97)</f>
        <v>1065.6966</v>
      </c>
      <c r="AL97" s="2152">
        <f>AVERAGE('2024旬別'!AL97,'2023旬別'!AK97,'2022旬別'!AK97,'2021旬別'!AK97,'2020旬別'!AK97)</f>
        <v>891.55359999999996</v>
      </c>
      <c r="AM97" s="2158">
        <f>AVERAGE('2024旬別'!AM97,'2023旬別'!AL97,'2022旬別'!AL97,'2021旬別'!AL97,'2020旬別'!AL97)</f>
        <v>5770.4014000000006</v>
      </c>
      <c r="AP97" s="99"/>
      <c r="AQ97" s="100"/>
      <c r="AR97" s="100"/>
      <c r="AS97" s="100"/>
      <c r="AT97" s="99"/>
      <c r="AU97" s="99"/>
    </row>
    <row r="98" spans="2:47" s="41" customFormat="1" ht="14.25" customHeight="1" x14ac:dyDescent="0.15">
      <c r="B98" s="197" t="s">
        <v>127</v>
      </c>
      <c r="C98" s="2000" t="s">
        <v>96</v>
      </c>
      <c r="D98" s="2116">
        <f>AVERAGE('2024旬別'!D98,'2023旬別'!C98,'2022旬別'!C98,'2021旬別'!C98,'2020旬別'!C98)</f>
        <v>1053.8</v>
      </c>
      <c r="E98" s="2117">
        <f>AVERAGE('2024旬別'!E98,'2023旬別'!D98,'2022旬別'!D98,'2021旬別'!D98,'2020旬別'!D98)</f>
        <v>920.6</v>
      </c>
      <c r="F98" s="2118">
        <f>AVERAGE('2024旬別'!F98,'2023旬別'!E98,'2022旬別'!E98,'2021旬別'!E98,'2020旬別'!E98)</f>
        <v>892.6</v>
      </c>
      <c r="G98" s="2121">
        <f>AVERAGE('2024旬別'!G98,'2023旬別'!F98,'2022旬別'!F98,'2021旬別'!F98,'2020旬別'!F98)</f>
        <v>905</v>
      </c>
      <c r="H98" s="2145">
        <f>AVERAGE('2024旬別'!H98,'2023旬別'!G98,'2022旬別'!G98,'2021旬別'!G98,'2020旬別'!G98)</f>
        <v>912.8</v>
      </c>
      <c r="I98" s="2120">
        <f>AVERAGE('2024旬別'!I98,'2023旬別'!H98,'2022旬別'!H98,'2021旬別'!H98,'2020旬別'!H98)</f>
        <v>853.6</v>
      </c>
      <c r="J98" s="2121">
        <f>AVERAGE('2024旬別'!J98,'2023旬別'!I98,'2022旬別'!I98,'2021旬別'!I98,'2020旬別'!I98)</f>
        <v>828.6</v>
      </c>
      <c r="K98" s="2117">
        <f>AVERAGE('2024旬別'!K98,'2023旬別'!J98,'2022旬別'!J98,'2021旬別'!J98,'2020旬別'!J98)</f>
        <v>860.8</v>
      </c>
      <c r="L98" s="2118">
        <f>AVERAGE('2024旬別'!L98,'2023旬別'!K98,'2022旬別'!K98,'2021旬別'!K98,'2020旬別'!K98)</f>
        <v>850.4</v>
      </c>
      <c r="M98" s="2121">
        <f>AVERAGE('2024旬別'!M98,'2023旬別'!L98,'2022旬別'!L98,'2021旬別'!L98,'2020旬別'!L98)</f>
        <v>776.2</v>
      </c>
      <c r="N98" s="2117">
        <f>AVERAGE('2024旬別'!N98,'2023旬別'!M98,'2022旬別'!M98,'2021旬別'!M98,'2020旬別'!M98)</f>
        <v>668.2</v>
      </c>
      <c r="O98" s="2117">
        <f>AVERAGE('2024旬別'!O98,'2023旬別'!N98,'2022旬別'!N98,'2021旬別'!N98,'2020旬別'!N98)</f>
        <v>631.20000000000005</v>
      </c>
      <c r="P98" s="2121">
        <f>AVERAGE('2024旬別'!P98,'2023旬別'!O98,'2022旬別'!O98,'2021旬別'!O98,'2020旬別'!O98)</f>
        <v>683</v>
      </c>
      <c r="Q98" s="2117">
        <f>AVERAGE('2024旬別'!Q98,'2023旬別'!P98,'2022旬別'!P98,'2021旬別'!P98,'2020旬別'!P98)</f>
        <v>856</v>
      </c>
      <c r="R98" s="2123">
        <f>AVERAGE('2024旬別'!R98,'2023旬別'!Q98,'2022旬別'!Q98,'2021旬別'!Q98,'2020旬別'!Q98)</f>
        <v>922.4</v>
      </c>
      <c r="S98" s="2121">
        <f>AVERAGE('2024旬別'!S98,'2023旬別'!R98,'2022旬別'!R98,'2021旬別'!R98,'2020旬別'!R98)</f>
        <v>927</v>
      </c>
      <c r="T98" s="2117">
        <f>AVERAGE('2024旬別'!T98,'2023旬別'!S98,'2022旬別'!S98,'2021旬別'!S98,'2020旬別'!S98)</f>
        <v>835.8</v>
      </c>
      <c r="U98" s="2118">
        <f>AVERAGE('2024旬別'!U98,'2023旬別'!T98,'2022旬別'!T98,'2021旬別'!T98,'2020旬別'!T98)</f>
        <v>929.2</v>
      </c>
      <c r="V98" s="2119">
        <f>AVERAGE('2024旬別'!V98,'2023旬別'!U98,'2022旬別'!U98,'2021旬別'!U98,'2020旬別'!U98)</f>
        <v>884</v>
      </c>
      <c r="W98" s="2117">
        <f>AVERAGE('2024旬別'!W98,'2023旬別'!V98,'2022旬別'!V98,'2021旬別'!V98,'2020旬別'!V98)</f>
        <v>874.6</v>
      </c>
      <c r="X98" s="2123">
        <f>AVERAGE('2024旬別'!X98,'2023旬別'!W98,'2022旬別'!W98,'2021旬別'!W98,'2020旬別'!W98)</f>
        <v>896</v>
      </c>
      <c r="Y98" s="2119">
        <f>AVERAGE('2024旬別'!Y98,'2023旬別'!X98,'2022旬別'!X98,'2021旬別'!X98,'2020旬別'!X98)</f>
        <v>944.4</v>
      </c>
      <c r="Z98" s="2122">
        <f>AVERAGE('2024旬別'!Z98,'2023旬別'!Y98,'2022旬別'!Y98,'2021旬別'!Y98,'2020旬別'!Y98)</f>
        <v>1025.8</v>
      </c>
      <c r="AA98" s="2118">
        <f>AVERAGE('2024旬別'!AA98,'2023旬別'!Z98,'2022旬別'!Z98,'2021旬別'!Z98,'2020旬別'!Z98)</f>
        <v>1003.6</v>
      </c>
      <c r="AB98" s="2119">
        <f>AVERAGE('2024旬別'!AB98,'2023旬別'!AA98,'2022旬別'!AA98,'2021旬別'!AA98,'2020旬別'!AA98)</f>
        <v>1128.8</v>
      </c>
      <c r="AC98" s="2122">
        <f>AVERAGE('2024旬別'!AC98,'2023旬別'!AB98,'2022旬別'!AB98,'2021旬別'!AB98,'2020旬別'!AB98)</f>
        <v>1072.5999999999999</v>
      </c>
      <c r="AD98" s="2118">
        <f>AVERAGE('2024旬別'!AD98,'2023旬別'!AC98,'2022旬別'!AC98,'2021旬別'!AC98,'2020旬別'!AC98)</f>
        <v>867.2</v>
      </c>
      <c r="AE98" s="2121">
        <f>AVERAGE('2024旬別'!AE98,'2023旬別'!AD98,'2022旬別'!AD98,'2021旬別'!AD98,'2020旬別'!AD98)</f>
        <v>823.4</v>
      </c>
      <c r="AF98" s="2122">
        <f>AVERAGE('2024旬別'!AF98,'2023旬別'!AE98,'2022旬別'!AE98,'2021旬別'!AE98,'2020旬別'!AE98)</f>
        <v>776</v>
      </c>
      <c r="AG98" s="2118">
        <f>AVERAGE('2024旬別'!AG98,'2023旬別'!AF98,'2022旬別'!AF98,'2021旬別'!AF98,'2020旬別'!AF98)</f>
        <v>743.2</v>
      </c>
      <c r="AH98" s="2121">
        <f>AVERAGE('2024旬別'!AH98,'2023旬別'!AG98,'2022旬別'!AG98,'2021旬別'!AG98,'2020旬別'!AG98)</f>
        <v>757.2</v>
      </c>
      <c r="AI98" s="2117">
        <f>AVERAGE('2024旬別'!AI98,'2023旬別'!AH98,'2022旬別'!AH98,'2021旬別'!AH98,'2020旬別'!AH98)</f>
        <v>778.2</v>
      </c>
      <c r="AJ98" s="2118">
        <f>AVERAGE('2024旬別'!AJ98,'2023旬別'!AI98,'2022旬別'!AI98,'2021旬別'!AI98,'2020旬別'!AI98)</f>
        <v>794.8</v>
      </c>
      <c r="AK98" s="2121">
        <f>AVERAGE('2024旬別'!AK98,'2023旬別'!AJ98,'2022旬別'!AJ98,'2021旬別'!AJ98,'2020旬別'!AJ98)</f>
        <v>834.4</v>
      </c>
      <c r="AL98" s="2117">
        <f>AVERAGE('2024旬別'!AL98,'2023旬別'!AK98,'2022旬別'!AK98,'2021旬別'!AK98,'2020旬別'!AK98)</f>
        <v>964.6</v>
      </c>
      <c r="AM98" s="2125">
        <f>AVERAGE('2024旬別'!AM98,'2023旬別'!AL98,'2022旬別'!AL98,'2021旬別'!AL98,'2020旬別'!AL98)</f>
        <v>1217.8</v>
      </c>
      <c r="AP98" s="99"/>
      <c r="AQ98" s="100"/>
      <c r="AR98" s="100"/>
      <c r="AS98" s="100"/>
      <c r="AT98" s="99"/>
      <c r="AU98" s="99"/>
    </row>
    <row r="99" spans="2:47" s="41" customFormat="1" ht="14.25" customHeight="1" x14ac:dyDescent="0.15">
      <c r="B99" s="200" t="s">
        <v>51</v>
      </c>
      <c r="C99" s="2001" t="s">
        <v>93</v>
      </c>
      <c r="D99" s="2234">
        <f>AVERAGE('2024旬別'!D99,'2023旬別'!C99,'2022旬別'!C99,'2021旬別'!C99,'2020旬別'!C99)</f>
        <v>2.3403999999999998</v>
      </c>
      <c r="E99" s="2147">
        <f>AVERAGE('2024旬別'!E99,'2023旬別'!D99,'2022旬別'!D99,'2021旬別'!D99,'2020旬別'!D99)</f>
        <v>1.5524</v>
      </c>
      <c r="F99" s="2136">
        <f>AVERAGE('2024旬別'!F99,'2023旬別'!E99,'2022旬別'!E99,'2021旬別'!E99,'2020旬別'!E99)</f>
        <v>0.99680000000000002</v>
      </c>
      <c r="G99" s="2148">
        <f>AVERAGE('2024旬別'!G99,'2023旬別'!F99,'2022旬別'!F99,'2021旬別'!F99,'2020旬別'!F99)</f>
        <v>0.63719999999999999</v>
      </c>
      <c r="H99" s="2235">
        <f>AVERAGE('2024旬別'!H99,'2023旬別'!G99,'2022旬別'!G99,'2021旬別'!G99,'2020旬別'!G99)</f>
        <v>0.89599999999999991</v>
      </c>
      <c r="I99" s="2159">
        <f>AVERAGE('2024旬別'!I99,'2023旬別'!H99,'2022旬別'!H99,'2021旬別'!H99,'2020旬別'!H99)</f>
        <v>0.46040000000000003</v>
      </c>
      <c r="J99" s="2148">
        <f>AVERAGE('2024旬別'!J99,'2023旬別'!I99,'2022旬別'!I99,'2021旬別'!I99,'2020旬別'!I99)</f>
        <v>0.35100000000000003</v>
      </c>
      <c r="K99" s="2147">
        <f>AVERAGE('2024旬別'!K99,'2023旬別'!J99,'2022旬別'!J99,'2021旬別'!J99,'2020旬別'!J99)</f>
        <v>0.21959999999999996</v>
      </c>
      <c r="L99" s="2136">
        <f>AVERAGE('2024旬別'!L99,'2023旬別'!K99,'2022旬別'!K99,'2021旬別'!K99,'2020旬別'!K99)</f>
        <v>0.25080000000000002</v>
      </c>
      <c r="M99" s="2148">
        <f>AVERAGE('2024旬別'!M99,'2023旬別'!L99,'2022旬別'!L99,'2021旬別'!L99,'2020旬別'!L99)</f>
        <v>0.17280000000000001</v>
      </c>
      <c r="N99" s="2147">
        <f>AVERAGE('2024旬別'!N99,'2023旬別'!M99,'2022旬別'!M99,'2021旬別'!M99,'2020旬別'!M99)</f>
        <v>0.15040000000000001</v>
      </c>
      <c r="O99" s="2136">
        <f>AVERAGE('2024旬別'!O99,'2023旬別'!N99,'2022旬別'!N99,'2021旬別'!N99,'2020旬別'!N99)</f>
        <v>0.13919999999999999</v>
      </c>
      <c r="P99" s="2148">
        <f>AVERAGE('2024旬別'!P99,'2023旬別'!O99,'2022旬別'!O99,'2021旬別'!O99,'2020旬別'!O99)</f>
        <v>0.1452</v>
      </c>
      <c r="Q99" s="2147">
        <f>AVERAGE('2024旬別'!Q99,'2023旬別'!P99,'2022旬別'!P99,'2021旬別'!P99,'2020旬別'!P99)</f>
        <v>0.16959999999999997</v>
      </c>
      <c r="R99" s="2102">
        <f>AVERAGE('2024旬別'!R99,'2023旬別'!Q99,'2022旬別'!Q99,'2021旬別'!Q99,'2020旬別'!Q99)</f>
        <v>0.1484</v>
      </c>
      <c r="S99" s="2148">
        <f>AVERAGE('2024旬別'!S99,'2023旬別'!R99,'2022旬別'!R99,'2021旬別'!R99,'2020旬別'!R99)</f>
        <v>0.18279999999999999</v>
      </c>
      <c r="T99" s="2147">
        <f>AVERAGE('2024旬別'!T99,'2023旬別'!S99,'2022旬別'!S99,'2021旬別'!S99,'2020旬別'!S99)</f>
        <v>0.17140000000000002</v>
      </c>
      <c r="U99" s="2136">
        <f>AVERAGE('2024旬別'!U99,'2023旬別'!T99,'2022旬別'!T99,'2021旬別'!T99,'2020旬別'!T99)</f>
        <v>0.1696</v>
      </c>
      <c r="V99" s="2149">
        <f>AVERAGE('2024旬別'!V99,'2023旬別'!U99,'2022旬別'!U99,'2021旬別'!U99,'2020旬別'!U99)</f>
        <v>0.18360000000000001</v>
      </c>
      <c r="W99" s="2147">
        <f>AVERAGE('2024旬別'!W99,'2023旬別'!V99,'2022旬別'!V99,'2021旬別'!V99,'2020旬別'!V99)</f>
        <v>0.15839999999999999</v>
      </c>
      <c r="X99" s="2102">
        <f>AVERAGE('2024旬別'!X99,'2023旬別'!W99,'2022旬別'!W99,'2021旬別'!W99,'2020旬別'!W99)</f>
        <v>0.1474</v>
      </c>
      <c r="Y99" s="2149">
        <f>AVERAGE('2024旬別'!Y99,'2023旬別'!X99,'2022旬別'!X99,'2021旬別'!X99,'2020旬別'!X99)</f>
        <v>0.14919999999999997</v>
      </c>
      <c r="Z99" s="2150">
        <f>AVERAGE('2024旬別'!Z99,'2023旬別'!Y99,'2022旬別'!Y99,'2021旬別'!Y99,'2020旬別'!Y99)</f>
        <v>0.11880000000000002</v>
      </c>
      <c r="AA99" s="2136">
        <f>AVERAGE('2024旬別'!AA99,'2023旬別'!Z99,'2022旬別'!Z99,'2021旬別'!Z99,'2020旬別'!Z99)</f>
        <v>0.13420000000000001</v>
      </c>
      <c r="AB99" s="2149">
        <f>AVERAGE('2024旬別'!AB99,'2023旬別'!AA99,'2022旬別'!AA99,'2021旬別'!AA99,'2020旬別'!AA99)</f>
        <v>0.11439999999999999</v>
      </c>
      <c r="AC99" s="2150">
        <f>AVERAGE('2024旬別'!AC99,'2023旬別'!AB99,'2022旬別'!AB99,'2021旬別'!AB99,'2020旬別'!AB99)</f>
        <v>0.1298</v>
      </c>
      <c r="AD99" s="2136">
        <f>AVERAGE('2024旬別'!AD99,'2023旬別'!AC99,'2022旬別'!AC99,'2021旬別'!AC99,'2020旬別'!AC99)</f>
        <v>0.11779999999999999</v>
      </c>
      <c r="AE99" s="2148">
        <f>AVERAGE('2024旬別'!AE99,'2023旬別'!AD99,'2022旬別'!AD99,'2021旬別'!AD99,'2020旬別'!AD99)</f>
        <v>9.8799999999999999E-2</v>
      </c>
      <c r="AF99" s="2150">
        <f>AVERAGE('2024旬別'!AF99,'2023旬別'!AE99,'2022旬別'!AE99,'2021旬別'!AE99,'2020旬別'!AE99)</f>
        <v>0.17359999999999998</v>
      </c>
      <c r="AG99" s="2136">
        <f>AVERAGE('2024旬別'!AG99,'2023旬別'!AF99,'2022旬別'!AF99,'2021旬別'!AF99,'2020旬別'!AF99)</f>
        <v>0.2492</v>
      </c>
      <c r="AH99" s="2148">
        <f>AVERAGE('2024旬別'!AH99,'2023旬別'!AG99,'2022旬別'!AG99,'2021旬別'!AG99,'2020旬別'!AG99)</f>
        <v>0.26319999999999999</v>
      </c>
      <c r="AI99" s="2147">
        <f>AVERAGE('2024旬別'!AI99,'2023旬別'!AH99,'2022旬別'!AH99,'2021旬別'!AH99,'2020旬別'!AH99)</f>
        <v>0.24840000000000001</v>
      </c>
      <c r="AJ99" s="2136">
        <f>AVERAGE('2024旬別'!AJ99,'2023旬別'!AI99,'2022旬別'!AI99,'2021旬別'!AI99,'2020旬別'!AI99)</f>
        <v>0.32800000000000001</v>
      </c>
      <c r="AK99" s="2148">
        <f>AVERAGE('2024旬別'!AK99,'2023旬別'!AJ99,'2022旬別'!AJ99,'2021旬別'!AJ99,'2020旬別'!AJ99)</f>
        <v>0.27460000000000001</v>
      </c>
      <c r="AL99" s="2147">
        <f>AVERAGE('2024旬別'!AL99,'2023旬別'!AK99,'2022旬別'!AK99,'2021旬別'!AK99,'2020旬別'!AK99)</f>
        <v>0.42359999999999998</v>
      </c>
      <c r="AM99" s="2151">
        <f>AVERAGE('2024旬別'!AM99,'2023旬別'!AL99,'2022旬別'!AL99,'2021旬別'!AL99,'2020旬別'!AL99)</f>
        <v>11.177800000000001</v>
      </c>
      <c r="AP99" s="99"/>
      <c r="AQ99" s="100"/>
      <c r="AR99" s="100"/>
      <c r="AS99" s="100"/>
      <c r="AT99" s="99"/>
      <c r="AU99" s="99"/>
    </row>
    <row r="100" spans="2:47" s="41" customFormat="1" ht="14.25" customHeight="1" x14ac:dyDescent="0.15">
      <c r="B100" s="192" t="s">
        <v>128</v>
      </c>
      <c r="C100" s="2003" t="s">
        <v>94</v>
      </c>
      <c r="D100" s="2299">
        <f>AVERAGE('2024旬別'!D100,'2023旬別'!C100,'2022旬別'!C100,'2021旬別'!C100,'2020旬別'!C100)</f>
        <v>12878.028600000001</v>
      </c>
      <c r="E100" s="2152">
        <f>AVERAGE('2024旬別'!E100,'2023旬別'!D100,'2022旬別'!D100,'2021旬別'!D100,'2020旬別'!D100)</f>
        <v>2559.7197999999999</v>
      </c>
      <c r="F100" s="2153">
        <f>AVERAGE('2024旬別'!F100,'2023旬別'!E100,'2022旬別'!E100,'2021旬別'!E100,'2020旬別'!E100)</f>
        <v>1611.6666</v>
      </c>
      <c r="G100" s="2155">
        <f>AVERAGE('2024旬別'!G100,'2023旬別'!F100,'2022旬別'!F100,'2021旬別'!F100,'2020旬別'!F100)</f>
        <v>1370.9398000000001</v>
      </c>
      <c r="H100" s="2300">
        <f>AVERAGE('2024旬別'!H100,'2023旬別'!G100,'2022旬別'!G100,'2021旬別'!G100,'2020旬別'!G100)</f>
        <v>1286.8383999999999</v>
      </c>
      <c r="I100" s="2154">
        <f>AVERAGE('2024旬別'!I100,'2023旬別'!H100,'2022旬別'!H100,'2021旬別'!H100,'2020旬別'!H100)</f>
        <v>1093.4454000000001</v>
      </c>
      <c r="J100" s="2155">
        <f>AVERAGE('2024旬別'!J100,'2023旬別'!I100,'2022旬別'!I100,'2021旬別'!I100,'2020旬別'!I100)</f>
        <v>979.19299999999998</v>
      </c>
      <c r="K100" s="2152">
        <f>AVERAGE('2024旬別'!K100,'2023旬別'!J100,'2022旬別'!J100,'2021旬別'!J100,'2020旬別'!J100)</f>
        <v>649.01939999999991</v>
      </c>
      <c r="L100" s="2153">
        <f>AVERAGE('2024旬別'!L100,'2023旬別'!K100,'2022旬別'!K100,'2021旬別'!K100,'2020旬別'!K100)</f>
        <v>951.47279999999989</v>
      </c>
      <c r="M100" s="2111">
        <f>AVERAGE('2024旬別'!M100,'2023旬別'!L100,'2022旬別'!L100,'2021旬別'!L100,'2020旬別'!L100)</f>
        <v>792.29720000000009</v>
      </c>
      <c r="N100" s="2130">
        <f>AVERAGE('2024旬別'!N100,'2023旬別'!M100,'2022旬別'!M100,'2021旬別'!M100,'2020旬別'!M100)</f>
        <v>912.20760000000007</v>
      </c>
      <c r="O100" s="2140">
        <f>AVERAGE('2024旬別'!O100,'2023旬別'!N100,'2022旬別'!N100,'2021旬別'!N100,'2020旬別'!N100)</f>
        <v>719.15899999999999</v>
      </c>
      <c r="P100" s="2155">
        <f>AVERAGE('2024旬別'!P100,'2023旬別'!O100,'2022旬別'!O100,'2021旬別'!O100,'2020旬別'!O100)</f>
        <v>651.98520000000008</v>
      </c>
      <c r="Q100" s="2152">
        <f>AVERAGE('2024旬別'!Q100,'2023旬別'!P100,'2022旬別'!P100,'2021旬別'!P100,'2020旬別'!P100)</f>
        <v>854.83820000000014</v>
      </c>
      <c r="R100" s="2114">
        <f>AVERAGE('2024旬別'!R100,'2023旬別'!Q100,'2022旬別'!Q100,'2021旬別'!Q100,'2020旬別'!Q100)</f>
        <v>824.61440000000005</v>
      </c>
      <c r="S100" s="2155">
        <f>AVERAGE('2024旬別'!S100,'2023旬別'!R100,'2022旬別'!R100,'2021旬別'!R100,'2020旬別'!R100)</f>
        <v>654.93520000000001</v>
      </c>
      <c r="T100" s="2152">
        <f>AVERAGE('2024旬別'!T100,'2023旬別'!S100,'2022旬別'!S100,'2021旬別'!S100,'2020旬別'!S100)</f>
        <v>569.74700000000007</v>
      </c>
      <c r="U100" s="2153">
        <f>AVERAGE('2024旬別'!U100,'2023旬別'!T100,'2022旬別'!T100,'2021旬別'!T100,'2020旬別'!T100)</f>
        <v>475.99179999999996</v>
      </c>
      <c r="V100" s="2156">
        <f>AVERAGE('2024旬別'!V100,'2023旬別'!U100,'2022旬別'!U100,'2021旬別'!U100,'2020旬別'!U100)</f>
        <v>479.9812</v>
      </c>
      <c r="W100" s="2152">
        <f>AVERAGE('2024旬別'!W100,'2023旬別'!V100,'2022旬別'!V100,'2021旬別'!V100,'2020旬別'!V100)</f>
        <v>472.37980000000005</v>
      </c>
      <c r="X100" s="2114">
        <f>AVERAGE('2024旬別'!X100,'2023旬別'!W100,'2022旬別'!W100,'2021旬別'!W100,'2020旬別'!W100)</f>
        <v>564.50559999999996</v>
      </c>
      <c r="Y100" s="2156">
        <f>AVERAGE('2024旬別'!Y100,'2023旬別'!X100,'2022旬別'!X100,'2021旬別'!X100,'2020旬別'!X100)</f>
        <v>776.88699999999994</v>
      </c>
      <c r="Z100" s="2157">
        <f>AVERAGE('2024旬別'!Z100,'2023旬別'!Y100,'2022旬別'!Y100,'2021旬別'!Y100,'2020旬別'!Y100)</f>
        <v>718.44220000000007</v>
      </c>
      <c r="AA100" s="2153">
        <f>AVERAGE('2024旬別'!AA100,'2023旬別'!Z100,'2022旬別'!Z100,'2021旬別'!Z100,'2020旬別'!Z100)</f>
        <v>1035.4298000000001</v>
      </c>
      <c r="AB100" s="2156">
        <f>AVERAGE('2024旬別'!AB100,'2023旬別'!AA100,'2022旬別'!AA100,'2021旬別'!AA100,'2020旬別'!AA100)</f>
        <v>1101.9993999999999</v>
      </c>
      <c r="AC100" s="2157">
        <f>AVERAGE('2024旬別'!AC100,'2023旬別'!AB100,'2022旬別'!AB100,'2021旬別'!AB100,'2020旬別'!AB100)</f>
        <v>1476.5757999999998</v>
      </c>
      <c r="AD100" s="2153">
        <f>AVERAGE('2024旬別'!AD100,'2023旬別'!AC100,'2022旬別'!AC100,'2021旬別'!AC100,'2020旬別'!AC100)</f>
        <v>1375.2696000000001</v>
      </c>
      <c r="AE100" s="2155">
        <f>AVERAGE('2024旬別'!AE100,'2023旬別'!AD100,'2022旬別'!AD100,'2021旬別'!AD100,'2020旬別'!AD100)</f>
        <v>1272.5311999999999</v>
      </c>
      <c r="AF100" s="2157">
        <f>AVERAGE('2024旬別'!AF100,'2023旬別'!AE100,'2022旬別'!AE100,'2021旬別'!AE100,'2020旬別'!AE100)</f>
        <v>1460.2639999999999</v>
      </c>
      <c r="AG100" s="2153">
        <f>AVERAGE('2024旬別'!AG100,'2023旬別'!AF100,'2022旬別'!AF100,'2021旬別'!AF100,'2020旬別'!AF100)</f>
        <v>1615.4885999999999</v>
      </c>
      <c r="AH100" s="2155">
        <f>AVERAGE('2024旬別'!AH100,'2023旬別'!AG100,'2022旬別'!AG100,'2021旬別'!AG100,'2020旬別'!AG100)</f>
        <v>1144.1396</v>
      </c>
      <c r="AI100" s="2152">
        <f>AVERAGE('2024旬別'!AI100,'2023旬別'!AH100,'2022旬別'!AH100,'2021旬別'!AH100,'2020旬別'!AH100)</f>
        <v>1256.0394000000001</v>
      </c>
      <c r="AJ100" s="2153">
        <f>AVERAGE('2024旬別'!AJ100,'2023旬別'!AI100,'2022旬別'!AI100,'2021旬別'!AI100,'2020旬別'!AI100)</f>
        <v>1217.7082000000003</v>
      </c>
      <c r="AK100" s="2155">
        <f>AVERAGE('2024旬別'!AK100,'2023旬別'!AJ100,'2022旬別'!AJ100,'2021旬別'!AJ100,'2020旬別'!AJ100)</f>
        <v>1539.9818</v>
      </c>
      <c r="AL100" s="2152">
        <f>AVERAGE('2024旬別'!AL100,'2023旬別'!AK100,'2022旬別'!AK100,'2021旬別'!AK100,'2020旬別'!AK100)</f>
        <v>1831.0153999999998</v>
      </c>
      <c r="AM100" s="2158">
        <f>AVERAGE('2024旬別'!AM100,'2023旬別'!AL100,'2022旬別'!AL100,'2021旬別'!AL100,'2020旬別'!AL100)</f>
        <v>83528.834999999992</v>
      </c>
      <c r="AP100" s="99"/>
      <c r="AQ100" s="100"/>
      <c r="AR100" s="100"/>
      <c r="AS100" s="100"/>
      <c r="AT100" s="99"/>
      <c r="AU100" s="99"/>
    </row>
    <row r="101" spans="2:47" s="41" customFormat="1" ht="14.25" customHeight="1" x14ac:dyDescent="0.15">
      <c r="B101" s="197" t="s">
        <v>128</v>
      </c>
      <c r="C101" s="2000" t="s">
        <v>96</v>
      </c>
      <c r="D101" s="2116">
        <f>AVERAGE('2024旬別'!D101,'2023旬別'!C101,'2022旬別'!C101,'2021旬別'!C101,'2020旬別'!C101)</f>
        <v>5682.2</v>
      </c>
      <c r="E101" s="2117">
        <f>AVERAGE('2024旬別'!E101,'2023旬別'!D101,'2022旬別'!D101,'2021旬別'!D101,'2020旬別'!D101)</f>
        <v>1645.8</v>
      </c>
      <c r="F101" s="2118">
        <f>AVERAGE('2024旬別'!F101,'2023旬別'!E101,'2022旬別'!E101,'2021旬別'!E101,'2020旬別'!E101)</f>
        <v>1612.8</v>
      </c>
      <c r="G101" s="2121">
        <f>AVERAGE('2024旬別'!G101,'2023旬別'!F101,'2022旬別'!F101,'2021旬別'!F101,'2020旬別'!F101)</f>
        <v>2237.1999999999998</v>
      </c>
      <c r="H101" s="2145">
        <f>AVERAGE('2024旬別'!H101,'2023旬別'!G101,'2022旬別'!G101,'2021旬別'!G101,'2020旬別'!G101)</f>
        <v>1869</v>
      </c>
      <c r="I101" s="2120">
        <f>AVERAGE('2024旬別'!I101,'2023旬別'!H101,'2022旬別'!H101,'2021旬別'!H101,'2020旬別'!H101)</f>
        <v>2379.8000000000002</v>
      </c>
      <c r="J101" s="2121">
        <f>AVERAGE('2024旬別'!J101,'2023旬別'!I101,'2022旬別'!I101,'2021旬別'!I101,'2020旬別'!I101)</f>
        <v>2855.8</v>
      </c>
      <c r="K101" s="2117">
        <f>AVERAGE('2024旬別'!K101,'2023旬別'!J101,'2022旬別'!J101,'2021旬別'!J101,'2020旬別'!J101)</f>
        <v>3064.8</v>
      </c>
      <c r="L101" s="2118">
        <f>AVERAGE('2024旬別'!L101,'2023旬別'!K101,'2022旬別'!K101,'2021旬別'!K101,'2020旬別'!K101)</f>
        <v>4419.3999999999996</v>
      </c>
      <c r="M101" s="2121">
        <f>AVERAGE('2024旬別'!M101,'2023旬別'!L101,'2022旬別'!L101,'2021旬別'!L101,'2020旬別'!L101)</f>
        <v>7338</v>
      </c>
      <c r="N101" s="2117">
        <f>AVERAGE('2024旬別'!N101,'2023旬別'!M101,'2022旬別'!M101,'2021旬別'!M101,'2020旬別'!M101)</f>
        <v>12143</v>
      </c>
      <c r="O101" s="2118">
        <f>AVERAGE('2024旬別'!O101,'2023旬別'!N101,'2022旬別'!N101,'2021旬別'!N101,'2020旬別'!N101)</f>
        <v>7945.8</v>
      </c>
      <c r="P101" s="2121">
        <f>AVERAGE('2024旬別'!P101,'2023旬別'!O101,'2022旬別'!O101,'2021旬別'!O101,'2020旬別'!O101)</f>
        <v>6617.2</v>
      </c>
      <c r="Q101" s="2117">
        <f>AVERAGE('2024旬別'!Q101,'2023旬別'!P101,'2022旬別'!P101,'2021旬別'!P101,'2020旬別'!P101)</f>
        <v>6801.2</v>
      </c>
      <c r="R101" s="2123">
        <f>AVERAGE('2024旬別'!R101,'2023旬別'!Q101,'2022旬別'!Q101,'2021旬別'!Q101,'2020旬別'!Q101)</f>
        <v>7489.4</v>
      </c>
      <c r="S101" s="2121">
        <f>AVERAGE('2024旬別'!S101,'2023旬別'!R101,'2022旬別'!R101,'2021旬別'!R101,'2020旬別'!R101)</f>
        <v>5588.4</v>
      </c>
      <c r="T101" s="2117">
        <f>AVERAGE('2024旬別'!T101,'2023旬別'!S101,'2022旬別'!S101,'2021旬別'!S101,'2020旬別'!S101)</f>
        <v>3751.4</v>
      </c>
      <c r="U101" s="2118">
        <f>AVERAGE('2024旬別'!U101,'2023旬別'!T101,'2022旬別'!T101,'2021旬別'!T101,'2020旬別'!T101)</f>
        <v>3107.4</v>
      </c>
      <c r="V101" s="2119">
        <f>AVERAGE('2024旬別'!V101,'2023旬別'!U101,'2022旬別'!U101,'2021旬別'!U101,'2020旬別'!U101)</f>
        <v>2803.8</v>
      </c>
      <c r="W101" s="2117">
        <f>AVERAGE('2024旬別'!W101,'2023旬別'!V101,'2022旬別'!V101,'2021旬別'!V101,'2020旬別'!V101)</f>
        <v>3108.2</v>
      </c>
      <c r="X101" s="2123">
        <f>AVERAGE('2024旬別'!X101,'2023旬別'!W101,'2022旬別'!W101,'2021旬別'!W101,'2020旬別'!W101)</f>
        <v>3977.4</v>
      </c>
      <c r="Y101" s="2119">
        <f>AVERAGE('2024旬別'!Y101,'2023旬別'!X101,'2022旬別'!X101,'2021旬別'!X101,'2020旬別'!X101)</f>
        <v>6231.6</v>
      </c>
      <c r="Z101" s="2122">
        <f>AVERAGE('2024旬別'!Z101,'2023旬別'!Y101,'2022旬別'!Y101,'2021旬別'!Y101,'2020旬別'!Y101)</f>
        <v>7325.4</v>
      </c>
      <c r="AA101" s="2118">
        <f>AVERAGE('2024旬別'!AA101,'2023旬別'!Z101,'2022旬別'!Z101,'2021旬別'!Z101,'2020旬別'!Z101)</f>
        <v>8534.4</v>
      </c>
      <c r="AB101" s="2119">
        <f>AVERAGE('2024旬別'!AB101,'2023旬別'!AA101,'2022旬別'!AA101,'2021旬別'!AA101,'2020旬別'!AA101)</f>
        <v>11661.4</v>
      </c>
      <c r="AC101" s="2122">
        <f>AVERAGE('2024旬別'!AC101,'2023旬別'!AB101,'2022旬別'!AB101,'2021旬別'!AB101,'2020旬別'!AB101)</f>
        <v>15248.2</v>
      </c>
      <c r="AD101" s="2118">
        <f>AVERAGE('2024旬別'!AD101,'2023旬別'!AC101,'2022旬別'!AC101,'2021旬別'!AC101,'2020旬別'!AC101)</f>
        <v>13037</v>
      </c>
      <c r="AE101" s="2121">
        <f>AVERAGE('2024旬別'!AE101,'2023旬別'!AD101,'2022旬別'!AD101,'2021旬別'!AD101,'2020旬別'!AD101)</f>
        <v>16809</v>
      </c>
      <c r="AF101" s="2122">
        <f>AVERAGE('2024旬別'!AF101,'2023旬別'!AE101,'2022旬別'!AE101,'2021旬別'!AE101,'2020旬別'!AE101)</f>
        <v>9966.6</v>
      </c>
      <c r="AG101" s="2118">
        <f>AVERAGE('2024旬別'!AG101,'2023旬別'!AF101,'2022旬別'!AF101,'2021旬別'!AF101,'2020旬別'!AF101)</f>
        <v>6591.4</v>
      </c>
      <c r="AH101" s="2121">
        <f>AVERAGE('2024旬別'!AH101,'2023旬別'!AG101,'2022旬別'!AG101,'2021旬別'!AG101,'2020旬別'!AG101)</f>
        <v>4322.2</v>
      </c>
      <c r="AI101" s="2117">
        <f>AVERAGE('2024旬別'!AI101,'2023旬別'!AH101,'2022旬別'!AH101,'2021旬別'!AH101,'2020旬別'!AH101)</f>
        <v>13149.2</v>
      </c>
      <c r="AJ101" s="2118">
        <f>AVERAGE('2024旬別'!AJ101,'2023旬別'!AI101,'2022旬別'!AI101,'2021旬別'!AI101,'2020旬別'!AI101)</f>
        <v>3941.8</v>
      </c>
      <c r="AK101" s="2121">
        <f>AVERAGE('2024旬別'!AK101,'2023旬別'!AJ101,'2022旬別'!AJ101,'2021旬別'!AJ101,'2020旬別'!AJ101)</f>
        <v>5876.6</v>
      </c>
      <c r="AL101" s="2117">
        <f>AVERAGE('2024旬別'!AL101,'2023旬別'!AK101,'2022旬別'!AK101,'2021旬別'!AK101,'2020旬別'!AK101)</f>
        <v>4393.6000000000004</v>
      </c>
      <c r="AM101" s="2125">
        <f>AVERAGE('2024旬別'!AM101,'2023旬別'!AL101,'2022旬別'!AL101,'2021旬別'!AL101,'2020旬別'!AL101)</f>
        <v>7631.4</v>
      </c>
      <c r="AP101" s="99"/>
      <c r="AQ101" s="100"/>
      <c r="AR101" s="100"/>
      <c r="AS101" s="100"/>
      <c r="AT101" s="99"/>
      <c r="AU101" s="99"/>
    </row>
    <row r="102" spans="2:47" s="41" customFormat="1" ht="14.25" customHeight="1" x14ac:dyDescent="0.15">
      <c r="B102" s="200" t="s">
        <v>53</v>
      </c>
      <c r="C102" s="2001" t="s">
        <v>93</v>
      </c>
      <c r="D102" s="2234">
        <f>AVERAGE('2024旬別'!D102,'2023旬別'!C102,'2022旬別'!C102,'2021旬別'!C102,'2020旬別'!C102)</f>
        <v>59.6</v>
      </c>
      <c r="E102" s="2147">
        <f>AVERAGE('2024旬別'!E102,'2023旬別'!D102,'2022旬別'!D102,'2021旬別'!D102,'2020旬別'!D102)</f>
        <v>39.6</v>
      </c>
      <c r="F102" s="2136">
        <f>AVERAGE('2024旬別'!F102,'2023旬別'!E102,'2022旬別'!E102,'2021旬別'!E102,'2020旬別'!E102)</f>
        <v>40.6</v>
      </c>
      <c r="G102" s="2148">
        <f>AVERAGE('2024旬別'!G102,'2023旬別'!F102,'2022旬別'!F102,'2021旬別'!F102,'2020旬別'!F102)</f>
        <v>44</v>
      </c>
      <c r="H102" s="2235">
        <f>AVERAGE('2024旬別'!H102,'2023旬別'!G102,'2022旬別'!G102,'2021旬別'!G102,'2020旬別'!G102)</f>
        <v>41</v>
      </c>
      <c r="I102" s="2159">
        <f>AVERAGE('2024旬別'!I102,'2023旬別'!H102,'2022旬別'!H102,'2021旬別'!H102,'2020旬別'!H102)</f>
        <v>42.4</v>
      </c>
      <c r="J102" s="2148">
        <f>AVERAGE('2024旬別'!J102,'2023旬別'!I102,'2022旬別'!I102,'2021旬別'!I102,'2020旬別'!I102)</f>
        <v>54.6</v>
      </c>
      <c r="K102" s="2147">
        <f>AVERAGE('2024旬別'!K102,'2023旬別'!J102,'2022旬別'!J102,'2021旬別'!J102,'2020旬別'!J102)</f>
        <v>48.4</v>
      </c>
      <c r="L102" s="2136">
        <f>AVERAGE('2024旬別'!L102,'2023旬別'!K102,'2022旬別'!K102,'2021旬別'!K102,'2020旬別'!K102)</f>
        <v>50.2</v>
      </c>
      <c r="M102" s="2148">
        <f>AVERAGE('2024旬別'!M102,'2023旬別'!L102,'2022旬別'!L102,'2021旬別'!L102,'2020旬別'!L102)</f>
        <v>45.4</v>
      </c>
      <c r="N102" s="2147">
        <f>AVERAGE('2024旬別'!N102,'2023旬別'!M102,'2022旬別'!M102,'2021旬別'!M102,'2020旬別'!M102)</f>
        <v>44.2</v>
      </c>
      <c r="O102" s="2136">
        <f>AVERAGE('2024旬別'!O102,'2023旬別'!N102,'2022旬別'!N102,'2021旬別'!N102,'2020旬別'!N102)</f>
        <v>41.4</v>
      </c>
      <c r="P102" s="2148">
        <f>AVERAGE('2024旬別'!P102,'2023旬別'!O102,'2022旬別'!O102,'2021旬別'!O102,'2020旬別'!O102)</f>
        <v>37</v>
      </c>
      <c r="Q102" s="2147">
        <f>AVERAGE('2024旬別'!Q102,'2023旬別'!P102,'2022旬別'!P102,'2021旬別'!P102,'2020旬別'!P102)</f>
        <v>41.2</v>
      </c>
      <c r="R102" s="2102">
        <f>AVERAGE('2024旬別'!R102,'2023旬別'!Q102,'2022旬別'!Q102,'2021旬別'!Q102,'2020旬別'!Q102)</f>
        <v>44.4</v>
      </c>
      <c r="S102" s="2148">
        <f>AVERAGE('2024旬別'!S102,'2023旬別'!R102,'2022旬別'!R102,'2021旬別'!R102,'2020旬別'!R102)</f>
        <v>39.4</v>
      </c>
      <c r="T102" s="2147">
        <f>AVERAGE('2024旬別'!T102,'2023旬別'!S102,'2022旬別'!S102,'2021旬別'!S102,'2020旬別'!S102)</f>
        <v>39.6</v>
      </c>
      <c r="U102" s="2136">
        <f>AVERAGE('2024旬別'!U102,'2023旬別'!T102,'2022旬別'!T102,'2021旬別'!T102,'2020旬別'!T102)</f>
        <v>38</v>
      </c>
      <c r="V102" s="2149">
        <f>AVERAGE('2024旬別'!V102,'2023旬別'!U102,'2022旬別'!U102,'2021旬別'!U102,'2020旬別'!U102)</f>
        <v>36.799999999999997</v>
      </c>
      <c r="W102" s="2147">
        <f>AVERAGE('2024旬別'!W102,'2023旬別'!V102,'2022旬別'!V102,'2021旬別'!V102,'2020旬別'!V102)</f>
        <v>35.6</v>
      </c>
      <c r="X102" s="2102">
        <f>AVERAGE('2024旬別'!X102,'2023旬別'!W102,'2022旬別'!W102,'2021旬別'!W102,'2020旬別'!W102)</f>
        <v>41</v>
      </c>
      <c r="Y102" s="2149">
        <f>AVERAGE('2024旬別'!Y102,'2023旬別'!X102,'2022旬別'!X102,'2021旬別'!X102,'2020旬別'!X102)</f>
        <v>30.8</v>
      </c>
      <c r="Z102" s="2150">
        <f>AVERAGE('2024旬別'!Z102,'2023旬別'!Y102,'2022旬別'!Y102,'2021旬別'!Y102,'2020旬別'!Y102)</f>
        <v>27.8</v>
      </c>
      <c r="AA102" s="2136">
        <f>AVERAGE('2024旬別'!AA102,'2023旬別'!Z102,'2022旬別'!Z102,'2021旬別'!Z102,'2020旬別'!Z102)</f>
        <v>30.6</v>
      </c>
      <c r="AB102" s="2149">
        <f>AVERAGE('2024旬別'!AB102,'2023旬別'!AA102,'2022旬別'!AA102,'2021旬別'!AA102,'2020旬別'!AA102)</f>
        <v>28.6</v>
      </c>
      <c r="AC102" s="2150">
        <f>AVERAGE('2024旬別'!AC102,'2023旬別'!AB102,'2022旬別'!AB102,'2021旬別'!AB102,'2020旬別'!AB102)</f>
        <v>28.4</v>
      </c>
      <c r="AD102" s="2136">
        <f>AVERAGE('2024旬別'!AD102,'2023旬別'!AC102,'2022旬別'!AC102,'2021旬別'!AC102,'2020旬別'!AC102)</f>
        <v>30.2</v>
      </c>
      <c r="AE102" s="2148">
        <f>AVERAGE('2024旬別'!AE102,'2023旬別'!AD102,'2022旬別'!AD102,'2021旬別'!AD102,'2020旬別'!AD102)</f>
        <v>32</v>
      </c>
      <c r="AF102" s="2150">
        <f>AVERAGE('2024旬別'!AF102,'2023旬別'!AE102,'2022旬別'!AE102,'2021旬別'!AE102,'2020旬別'!AE102)</f>
        <v>35.799999999999997</v>
      </c>
      <c r="AG102" s="2136">
        <f>AVERAGE('2024旬別'!AG102,'2023旬別'!AF102,'2022旬別'!AF102,'2021旬別'!AF102,'2020旬別'!AF102)</f>
        <v>39.200000000000003</v>
      </c>
      <c r="AH102" s="2148">
        <f>AVERAGE('2024旬別'!AH102,'2023旬別'!AG102,'2022旬別'!AG102,'2021旬別'!AG102,'2020旬別'!AG102)</f>
        <v>36.6</v>
      </c>
      <c r="AI102" s="2147">
        <f>AVERAGE('2024旬別'!AI102,'2023旬別'!AH102,'2022旬別'!AH102,'2021旬別'!AH102,'2020旬別'!AH102)</f>
        <v>38.200000000000003</v>
      </c>
      <c r="AJ102" s="2136">
        <f>AVERAGE('2024旬別'!AJ102,'2023旬別'!AI102,'2022旬別'!AI102,'2021旬別'!AI102,'2020旬別'!AI102)</f>
        <v>35.799999999999997</v>
      </c>
      <c r="AK102" s="2148">
        <f>AVERAGE('2024旬別'!AK102,'2023旬別'!AJ102,'2022旬別'!AJ102,'2021旬別'!AJ102,'2020旬別'!AJ102)</f>
        <v>35.200000000000003</v>
      </c>
      <c r="AL102" s="2147">
        <f>AVERAGE('2024旬別'!AL102,'2023旬別'!AK102,'2022旬別'!AK102,'2021旬別'!AK102,'2020旬別'!AK102)</f>
        <v>34.200000000000003</v>
      </c>
      <c r="AM102" s="2151">
        <f>AVERAGE('2024旬別'!AM102,'2023旬別'!AL102,'2022旬別'!AL102,'2021旬別'!AL102,'2020旬別'!AL102)</f>
        <v>122</v>
      </c>
      <c r="AP102" s="99"/>
      <c r="AQ102" s="100"/>
      <c r="AR102" s="100"/>
      <c r="AS102" s="100"/>
      <c r="AT102" s="99"/>
      <c r="AU102" s="99"/>
    </row>
    <row r="103" spans="2:47" s="41" customFormat="1" ht="14.25" customHeight="1" x14ac:dyDescent="0.15">
      <c r="B103" s="192" t="s">
        <v>129</v>
      </c>
      <c r="C103" s="2003" t="s">
        <v>94</v>
      </c>
      <c r="D103" s="2299">
        <f>AVERAGE('2024旬別'!D103,'2023旬別'!C103,'2022旬別'!C103,'2021旬別'!C103,'2020旬別'!C103)</f>
        <v>82358.8</v>
      </c>
      <c r="E103" s="2152">
        <f>AVERAGE('2024旬別'!E103,'2023旬別'!D103,'2022旬別'!D103,'2021旬別'!D103,'2020旬別'!D103)</f>
        <v>19162.8</v>
      </c>
      <c r="F103" s="2153">
        <f>AVERAGE('2024旬別'!F103,'2023旬別'!E103,'2022旬別'!E103,'2021旬別'!E103,'2020旬別'!E103)</f>
        <v>19440.599999999999</v>
      </c>
      <c r="G103" s="2155">
        <f>AVERAGE('2024旬別'!G103,'2023旬別'!F103,'2022旬別'!F103,'2021旬別'!F103,'2020旬別'!F103)</f>
        <v>20088.8</v>
      </c>
      <c r="H103" s="2300">
        <f>AVERAGE('2024旬別'!H103,'2023旬別'!G103,'2022旬別'!G103,'2021旬別'!G103,'2020旬別'!G103)</f>
        <v>16056.6</v>
      </c>
      <c r="I103" s="2154">
        <f>AVERAGE('2024旬別'!I103,'2023旬別'!H103,'2022旬別'!H103,'2021旬別'!H103,'2020旬別'!H103)</f>
        <v>17431.8</v>
      </c>
      <c r="J103" s="2155">
        <f>AVERAGE('2024旬別'!J103,'2023旬別'!I103,'2022旬別'!I103,'2021旬別'!I103,'2020旬別'!I103)</f>
        <v>23039.4</v>
      </c>
      <c r="K103" s="2152">
        <f>AVERAGE('2024旬別'!K103,'2023旬別'!J103,'2022旬別'!J103,'2021旬別'!J103,'2020旬別'!J103)</f>
        <v>16347.4</v>
      </c>
      <c r="L103" s="2153">
        <f>AVERAGE('2024旬別'!L103,'2023旬別'!K103,'2022旬別'!K103,'2021旬別'!K103,'2020旬別'!K103)</f>
        <v>16856.8</v>
      </c>
      <c r="M103" s="2155">
        <f>AVERAGE('2024旬別'!M103,'2023旬別'!L103,'2022旬別'!L103,'2021旬別'!L103,'2020旬別'!L103)</f>
        <v>15290.4</v>
      </c>
      <c r="N103" s="2152">
        <f>AVERAGE('2024旬別'!N103,'2023旬別'!M103,'2022旬別'!M103,'2021旬別'!M103,'2020旬別'!M103)</f>
        <v>15465.6</v>
      </c>
      <c r="O103" s="2153">
        <f>AVERAGE('2024旬別'!O103,'2023旬別'!N103,'2022旬別'!N103,'2021旬別'!N103,'2020旬別'!N103)</f>
        <v>14691</v>
      </c>
      <c r="P103" s="2155">
        <f>AVERAGE('2024旬別'!P103,'2023旬別'!O103,'2022旬別'!O103,'2021旬別'!O103,'2020旬別'!O103)</f>
        <v>13989.8</v>
      </c>
      <c r="Q103" s="2152">
        <f>AVERAGE('2024旬別'!Q103,'2023旬別'!P103,'2022旬別'!P103,'2021旬別'!P103,'2020旬別'!P103)</f>
        <v>15328.8</v>
      </c>
      <c r="R103" s="2114">
        <f>AVERAGE('2024旬別'!R103,'2023旬別'!Q103,'2022旬別'!Q103,'2021旬別'!Q103,'2020旬別'!Q103)</f>
        <v>16022.4</v>
      </c>
      <c r="S103" s="2155">
        <f>AVERAGE('2024旬別'!S103,'2023旬別'!R103,'2022旬別'!R103,'2021旬別'!R103,'2020旬別'!R103)</f>
        <v>13887.8</v>
      </c>
      <c r="T103" s="2152">
        <f>AVERAGE('2024旬別'!T103,'2023旬別'!S103,'2022旬別'!S103,'2021旬別'!S103,'2020旬別'!S103)</f>
        <v>13681.6</v>
      </c>
      <c r="U103" s="2153">
        <f>AVERAGE('2024旬別'!U103,'2023旬別'!T103,'2022旬別'!T103,'2021旬別'!T103,'2020旬別'!T103)</f>
        <v>13327</v>
      </c>
      <c r="V103" s="2156">
        <f>AVERAGE('2024旬別'!V103,'2023旬別'!U103,'2022旬別'!U103,'2021旬別'!U103,'2020旬別'!U103)</f>
        <v>13413</v>
      </c>
      <c r="W103" s="2152">
        <f>AVERAGE('2024旬別'!W103,'2023旬別'!V103,'2022旬別'!V103,'2021旬別'!V103,'2020旬別'!V103)</f>
        <v>15551.6</v>
      </c>
      <c r="X103" s="2114">
        <f>AVERAGE('2024旬別'!X103,'2023旬別'!W103,'2022旬別'!W103,'2021旬別'!W103,'2020旬別'!W103)</f>
        <v>20608.2</v>
      </c>
      <c r="Y103" s="2156">
        <f>AVERAGE('2024旬別'!Y103,'2023旬別'!X103,'2022旬別'!X103,'2021旬別'!X103,'2020旬別'!X103)</f>
        <v>15690.8</v>
      </c>
      <c r="Z103" s="2157">
        <f>AVERAGE('2024旬別'!Z103,'2023旬別'!Y103,'2022旬別'!Y103,'2021旬別'!Y103,'2020旬別'!Y103)</f>
        <v>17613.2</v>
      </c>
      <c r="AA103" s="2153">
        <f>AVERAGE('2024旬別'!AA103,'2023旬別'!Z103,'2022旬別'!Z103,'2021旬別'!Z103,'2020旬別'!Z103)</f>
        <v>21584.799999999999</v>
      </c>
      <c r="AB103" s="2156">
        <f>AVERAGE('2024旬別'!AB103,'2023旬別'!AA103,'2022旬別'!AA103,'2021旬別'!AA103,'2020旬別'!AA103)</f>
        <v>21207</v>
      </c>
      <c r="AC103" s="2157">
        <f>AVERAGE('2024旬別'!AC103,'2023旬別'!AB103,'2022旬別'!AB103,'2021旬別'!AB103,'2020旬別'!AB103)</f>
        <v>23169.599999999999</v>
      </c>
      <c r="AD103" s="2153">
        <f>AVERAGE('2024旬別'!AD103,'2023旬別'!AC103,'2022旬別'!AC103,'2021旬別'!AC103,'2020旬別'!AC103)</f>
        <v>23715.4</v>
      </c>
      <c r="AE103" s="2155">
        <f>AVERAGE('2024旬別'!AE103,'2023旬別'!AD103,'2022旬別'!AD103,'2021旬別'!AD103,'2020旬別'!AD103)</f>
        <v>21531.599999999999</v>
      </c>
      <c r="AF103" s="2157">
        <f>AVERAGE('2024旬別'!AF103,'2023旬別'!AE103,'2022旬別'!AE103,'2021旬別'!AE103,'2020旬別'!AE103)</f>
        <v>18919.400000000001</v>
      </c>
      <c r="AG103" s="2153">
        <f>AVERAGE('2024旬別'!AG103,'2023旬別'!AF103,'2022旬別'!AF103,'2021旬別'!AF103,'2020旬別'!AF103)</f>
        <v>18843.8</v>
      </c>
      <c r="AH103" s="2155">
        <f>AVERAGE('2024旬別'!AH103,'2023旬別'!AG103,'2022旬別'!AG103,'2021旬別'!AG103,'2020旬別'!AG103)</f>
        <v>16130.4</v>
      </c>
      <c r="AI103" s="2152">
        <f>AVERAGE('2024旬別'!AI103,'2023旬別'!AH103,'2022旬別'!AH103,'2021旬別'!AH103,'2020旬別'!AH103)</f>
        <v>15883.4</v>
      </c>
      <c r="AJ103" s="2153">
        <f>AVERAGE('2024旬別'!AJ103,'2023旬別'!AI103,'2022旬別'!AI103,'2021旬別'!AI103,'2020旬別'!AI103)</f>
        <v>15533.4</v>
      </c>
      <c r="AK103" s="2155">
        <f>AVERAGE('2024旬別'!AK103,'2023旬別'!AJ103,'2022旬別'!AJ103,'2021旬別'!AJ103,'2020旬別'!AJ103)</f>
        <v>16666</v>
      </c>
      <c r="AL103" s="2152">
        <f>AVERAGE('2024旬別'!AL103,'2023旬別'!AK103,'2022旬別'!AK103,'2021旬別'!AK103,'2020旬別'!AK103)</f>
        <v>21931.599999999999</v>
      </c>
      <c r="AM103" s="2158">
        <f>AVERAGE('2024旬別'!AM103,'2023旬別'!AL103,'2022旬別'!AL103,'2021旬別'!AL103,'2020旬別'!AL103)</f>
        <v>210298.6</v>
      </c>
      <c r="AP103" s="99"/>
      <c r="AQ103" s="100"/>
      <c r="AR103" s="100"/>
      <c r="AS103" s="100"/>
      <c r="AT103" s="99"/>
      <c r="AU103" s="99"/>
    </row>
    <row r="104" spans="2:47" s="41" customFormat="1" ht="14.25" customHeight="1" x14ac:dyDescent="0.15">
      <c r="B104" s="197" t="s">
        <v>129</v>
      </c>
      <c r="C104" s="2000" t="s">
        <v>96</v>
      </c>
      <c r="D104" s="2116">
        <f>AVERAGE('2024旬別'!D104,'2023旬別'!C104,'2022旬別'!C104,'2021旬別'!C104,'2020旬別'!C104)</f>
        <v>1393.2</v>
      </c>
      <c r="E104" s="2117">
        <f>AVERAGE('2024旬別'!E104,'2023旬別'!D104,'2022旬別'!D104,'2021旬別'!D104,'2020旬別'!D104)</f>
        <v>486.8</v>
      </c>
      <c r="F104" s="2118">
        <f>AVERAGE('2024旬別'!F104,'2023旬別'!E104,'2022旬別'!E104,'2021旬別'!E104,'2020旬別'!E104)</f>
        <v>486.2</v>
      </c>
      <c r="G104" s="2121">
        <f>AVERAGE('2024旬別'!G104,'2023旬別'!F104,'2022旬別'!F104,'2021旬別'!F104,'2020旬別'!F104)</f>
        <v>462.2</v>
      </c>
      <c r="H104" s="2145">
        <f>AVERAGE('2024旬別'!H104,'2023旬別'!G104,'2022旬別'!G104,'2021旬別'!G104,'2020旬別'!G104)</f>
        <v>400.8</v>
      </c>
      <c r="I104" s="2120">
        <f>AVERAGE('2024旬別'!I104,'2023旬別'!H104,'2022旬別'!H104,'2021旬別'!H104,'2020旬別'!H104)</f>
        <v>418.2</v>
      </c>
      <c r="J104" s="2121">
        <f>AVERAGE('2024旬別'!J104,'2023旬別'!I104,'2022旬別'!I104,'2021旬別'!I104,'2020旬別'!I104)</f>
        <v>427.2</v>
      </c>
      <c r="K104" s="2117">
        <f>AVERAGE('2024旬別'!K104,'2023旬別'!J104,'2022旬別'!J104,'2021旬別'!J104,'2020旬別'!J104)</f>
        <v>344.4</v>
      </c>
      <c r="L104" s="2118">
        <f>AVERAGE('2024旬別'!L104,'2023旬別'!K104,'2022旬別'!K104,'2021旬別'!K104,'2020旬別'!K104)</f>
        <v>335</v>
      </c>
      <c r="M104" s="2121">
        <f>AVERAGE('2024旬別'!M104,'2023旬別'!L104,'2022旬別'!L104,'2021旬別'!L104,'2020旬別'!L104)</f>
        <v>339.8</v>
      </c>
      <c r="N104" s="2117">
        <f>AVERAGE('2024旬別'!N104,'2023旬別'!M104,'2022旬別'!M104,'2021旬別'!M104,'2020旬別'!M104)</f>
        <v>349.4</v>
      </c>
      <c r="O104" s="2118">
        <f>AVERAGE('2024旬別'!O104,'2023旬別'!N104,'2022旬別'!N104,'2021旬別'!N104,'2020旬別'!N104)</f>
        <v>358.4</v>
      </c>
      <c r="P104" s="2121">
        <f>AVERAGE('2024旬別'!P104,'2023旬別'!O104,'2022旬別'!O104,'2021旬別'!O104,'2020旬別'!O104)</f>
        <v>381</v>
      </c>
      <c r="Q104" s="2117">
        <f>AVERAGE('2024旬別'!Q104,'2023旬別'!P104,'2022旬別'!P104,'2021旬別'!P104,'2020旬別'!P104)</f>
        <v>372.2</v>
      </c>
      <c r="R104" s="2123">
        <f>AVERAGE('2024旬別'!R104,'2023旬別'!Q104,'2022旬別'!Q104,'2021旬別'!Q104,'2020旬別'!Q104)</f>
        <v>363.4</v>
      </c>
      <c r="S104" s="2121">
        <f>AVERAGE('2024旬別'!S104,'2023旬別'!R104,'2022旬別'!R104,'2021旬別'!R104,'2020旬別'!R104)</f>
        <v>354.8</v>
      </c>
      <c r="T104" s="2117">
        <f>AVERAGE('2024旬別'!T104,'2023旬別'!S104,'2022旬別'!S104,'2021旬別'!S104,'2020旬別'!S104)</f>
        <v>349.8</v>
      </c>
      <c r="U104" s="2118">
        <f>AVERAGE('2024旬別'!U104,'2023旬別'!T104,'2022旬別'!T104,'2021旬別'!T104,'2020旬別'!T104)</f>
        <v>351.6</v>
      </c>
      <c r="V104" s="2119">
        <f>AVERAGE('2024旬別'!V104,'2023旬別'!U104,'2022旬別'!U104,'2021旬別'!U104,'2020旬別'!U104)</f>
        <v>368</v>
      </c>
      <c r="W104" s="2117">
        <f>AVERAGE('2024旬別'!W104,'2023旬別'!V104,'2022旬別'!V104,'2021旬別'!V104,'2020旬別'!V104)</f>
        <v>437</v>
      </c>
      <c r="X104" s="2123">
        <f>AVERAGE('2024旬別'!X104,'2023旬別'!W104,'2022旬別'!W104,'2021旬別'!W104,'2020旬別'!W104)</f>
        <v>512.20000000000005</v>
      </c>
      <c r="Y104" s="2119">
        <f>AVERAGE('2024旬別'!Y104,'2023旬別'!X104,'2022旬別'!X104,'2021旬別'!X104,'2020旬別'!X104)</f>
        <v>521.20000000000005</v>
      </c>
      <c r="Z104" s="2122">
        <f>AVERAGE('2024旬別'!Z104,'2023旬別'!Y104,'2022旬別'!Y104,'2021旬別'!Y104,'2020旬別'!Y104)</f>
        <v>666</v>
      </c>
      <c r="AA104" s="2118">
        <f>AVERAGE('2024旬別'!AA104,'2023旬別'!Z104,'2022旬別'!Z104,'2021旬別'!Z104,'2020旬別'!Z104)</f>
        <v>720.6</v>
      </c>
      <c r="AB104" s="2119">
        <f>AVERAGE('2024旬別'!AB104,'2023旬別'!AA104,'2022旬別'!AA104,'2021旬別'!AA104,'2020旬別'!AA104)</f>
        <v>781</v>
      </c>
      <c r="AC104" s="2122">
        <f>AVERAGE('2024旬別'!AC104,'2023旬別'!AB104,'2022旬別'!AB104,'2021旬別'!AB104,'2020旬別'!AB104)</f>
        <v>834</v>
      </c>
      <c r="AD104" s="2118">
        <f>AVERAGE('2024旬別'!AD104,'2023旬別'!AC104,'2022旬別'!AC104,'2021旬別'!AC104,'2020旬別'!AC104)</f>
        <v>814.2</v>
      </c>
      <c r="AE104" s="2121">
        <f>AVERAGE('2024旬別'!AE104,'2023旬別'!AD104,'2022旬別'!AD104,'2021旬別'!AD104,'2020旬別'!AD104)</f>
        <v>698</v>
      </c>
      <c r="AF104" s="2122">
        <f>AVERAGE('2024旬別'!AF104,'2023旬別'!AE104,'2022旬別'!AE104,'2021旬別'!AE104,'2020旬別'!AE104)</f>
        <v>535.4</v>
      </c>
      <c r="AG104" s="2118">
        <f>AVERAGE('2024旬別'!AG104,'2023旬別'!AF104,'2022旬別'!AF104,'2021旬別'!AF104,'2020旬別'!AF104)</f>
        <v>480</v>
      </c>
      <c r="AH104" s="2121">
        <f>AVERAGE('2024旬別'!AH104,'2023旬別'!AG104,'2022旬別'!AG104,'2021旬別'!AG104,'2020旬別'!AG104)</f>
        <v>442.4</v>
      </c>
      <c r="AI104" s="2117">
        <f>AVERAGE('2024旬別'!AI104,'2023旬別'!AH104,'2022旬別'!AH104,'2021旬別'!AH104,'2020旬別'!AH104)</f>
        <v>420.2</v>
      </c>
      <c r="AJ104" s="2118">
        <f>AVERAGE('2024旬別'!AJ104,'2023旬別'!AI104,'2022旬別'!AI104,'2021旬別'!AI104,'2020旬別'!AI104)</f>
        <v>438.2</v>
      </c>
      <c r="AK104" s="2121">
        <f>AVERAGE('2024旬別'!AK104,'2023旬別'!AJ104,'2022旬別'!AJ104,'2021旬別'!AJ104,'2020旬別'!AJ104)</f>
        <v>481</v>
      </c>
      <c r="AL104" s="2117">
        <f>AVERAGE('2024旬別'!AL104,'2023旬別'!AK104,'2022旬別'!AK104,'2021旬別'!AK104,'2020旬別'!AK104)</f>
        <v>644.6</v>
      </c>
      <c r="AM104" s="2125">
        <f>AVERAGE('2024旬別'!AM104,'2023旬別'!AL104,'2022旬別'!AL104,'2021旬別'!AL104,'2020旬別'!AL104)</f>
        <v>1727</v>
      </c>
      <c r="AP104" s="99"/>
      <c r="AQ104" s="100"/>
      <c r="AR104" s="100"/>
      <c r="AS104" s="100"/>
      <c r="AT104" s="99"/>
      <c r="AU104" s="99"/>
    </row>
    <row r="105" spans="2:47" s="41" customFormat="1" ht="14.25" customHeight="1" x14ac:dyDescent="0.15">
      <c r="B105" s="200" t="s">
        <v>54</v>
      </c>
      <c r="C105" s="2001" t="s">
        <v>93</v>
      </c>
      <c r="D105" s="2234">
        <f>AVERAGE('2024旬別'!D105,'2023旬別'!C105,'2022旬別'!C105,'2021旬別'!C105,'2020旬別'!C105)</f>
        <v>90.8</v>
      </c>
      <c r="E105" s="2147">
        <f>AVERAGE('2024旬別'!E105,'2023旬別'!D105,'2022旬別'!D105,'2021旬別'!D105,'2020旬別'!D105)</f>
        <v>91.8</v>
      </c>
      <c r="F105" s="2136">
        <f>AVERAGE('2024旬別'!F105,'2023旬別'!E105,'2022旬別'!E105,'2021旬別'!E105,'2020旬別'!E105)</f>
        <v>91.6</v>
      </c>
      <c r="G105" s="2148">
        <f>AVERAGE('2024旬別'!G105,'2023旬別'!F105,'2022旬別'!F105,'2021旬別'!F105,'2020旬別'!F105)</f>
        <v>83.2</v>
      </c>
      <c r="H105" s="2235">
        <f>AVERAGE('2024旬別'!H105,'2023旬別'!G105,'2022旬別'!G105,'2021旬別'!G105,'2020旬別'!G105)</f>
        <v>78.2</v>
      </c>
      <c r="I105" s="2159">
        <f>AVERAGE('2024旬別'!I105,'2023旬別'!H105,'2022旬別'!H105,'2021旬別'!H105,'2020旬別'!H105)</f>
        <v>67</v>
      </c>
      <c r="J105" s="2148">
        <f>AVERAGE('2024旬別'!J105,'2023旬別'!I105,'2022旬別'!I105,'2021旬別'!I105,'2020旬別'!I105)</f>
        <v>65.599999999999994</v>
      </c>
      <c r="K105" s="2147">
        <f>AVERAGE('2024旬別'!K105,'2023旬別'!J105,'2022旬別'!J105,'2021旬別'!J105,'2020旬別'!J105)</f>
        <v>53.6</v>
      </c>
      <c r="L105" s="2136">
        <f>AVERAGE('2024旬別'!L105,'2023旬別'!K105,'2022旬別'!K105,'2021旬別'!K105,'2020旬別'!K105)</f>
        <v>49</v>
      </c>
      <c r="M105" s="2148">
        <f>AVERAGE('2024旬別'!M105,'2023旬別'!L105,'2022旬別'!L105,'2021旬別'!L105,'2020旬別'!L105)</f>
        <v>34.799999999999997</v>
      </c>
      <c r="N105" s="2147">
        <f>AVERAGE('2024旬別'!N105,'2023旬別'!M105,'2022旬別'!M105,'2021旬別'!M105,'2020旬別'!M105)</f>
        <v>30.4</v>
      </c>
      <c r="O105" s="2136">
        <f>AVERAGE('2024旬別'!O105,'2023旬別'!N105,'2022旬別'!N105,'2021旬別'!N105,'2020旬別'!N105)</f>
        <v>28.4</v>
      </c>
      <c r="P105" s="2148">
        <f>AVERAGE('2024旬別'!P105,'2023旬別'!O105,'2022旬別'!O105,'2021旬別'!O105,'2020旬別'!O105)</f>
        <v>27.4</v>
      </c>
      <c r="Q105" s="2147">
        <f>AVERAGE('2024旬別'!Q105,'2023旬別'!P105,'2022旬別'!P105,'2021旬別'!P105,'2020旬別'!P105)</f>
        <v>30.2</v>
      </c>
      <c r="R105" s="2102">
        <f>AVERAGE('2024旬別'!R105,'2023旬別'!Q105,'2022旬別'!Q105,'2021旬別'!Q105,'2020旬別'!Q105)</f>
        <v>28.8</v>
      </c>
      <c r="S105" s="2148">
        <f>AVERAGE('2024旬別'!S105,'2023旬別'!R105,'2022旬別'!R105,'2021旬別'!R105,'2020旬別'!R105)</f>
        <v>25.4</v>
      </c>
      <c r="T105" s="2147">
        <f>AVERAGE('2024旬別'!T105,'2023旬別'!S105,'2022旬別'!S105,'2021旬別'!S105,'2020旬別'!S105)</f>
        <v>24.2</v>
      </c>
      <c r="U105" s="2136">
        <f>AVERAGE('2024旬別'!U105,'2023旬別'!T105,'2022旬別'!T105,'2021旬別'!T105,'2020旬別'!T105)</f>
        <v>23.6</v>
      </c>
      <c r="V105" s="2149">
        <f>AVERAGE('2024旬別'!V105,'2023旬別'!U105,'2022旬別'!U105,'2021旬別'!U105,'2020旬別'!U105)</f>
        <v>19.600000000000001</v>
      </c>
      <c r="W105" s="2147">
        <f>AVERAGE('2024旬別'!W105,'2023旬別'!V105,'2022旬別'!V105,'2021旬別'!V105,'2020旬別'!V105)</f>
        <v>17</v>
      </c>
      <c r="X105" s="2102">
        <f>AVERAGE('2024旬別'!X105,'2023旬別'!W105,'2022旬別'!W105,'2021旬別'!W105,'2020旬別'!W105)</f>
        <v>14.2</v>
      </c>
      <c r="Y105" s="2149">
        <f>AVERAGE('2024旬別'!Y105,'2023旬別'!X105,'2022旬別'!X105,'2021旬別'!X105,'2020旬別'!X105)</f>
        <v>12.4</v>
      </c>
      <c r="Z105" s="2150">
        <f>AVERAGE('2024旬別'!Z105,'2023旬別'!Y105,'2022旬別'!Y105,'2021旬別'!Y105,'2020旬別'!Y105)</f>
        <v>9.4</v>
      </c>
      <c r="AA105" s="2136">
        <f>AVERAGE('2024旬別'!AA105,'2023旬別'!Z105,'2022旬別'!Z105,'2021旬別'!Z105,'2020旬別'!Z105)</f>
        <v>10.8</v>
      </c>
      <c r="AB105" s="2149">
        <f>AVERAGE('2024旬別'!AB105,'2023旬別'!AA105,'2022旬別'!AA105,'2021旬別'!AA105,'2020旬別'!AA105)</f>
        <v>10.6</v>
      </c>
      <c r="AC105" s="2150">
        <f>AVERAGE('2024旬別'!AC105,'2023旬別'!AB105,'2022旬別'!AB105,'2021旬別'!AB105,'2020旬別'!AB105)</f>
        <v>13.4</v>
      </c>
      <c r="AD105" s="2136">
        <f>AVERAGE('2024旬別'!AD105,'2023旬別'!AC105,'2022旬別'!AC105,'2021旬別'!AC105,'2020旬別'!AC105)</f>
        <v>17.8</v>
      </c>
      <c r="AE105" s="2148">
        <f>AVERAGE('2024旬別'!AE105,'2023旬別'!AD105,'2022旬別'!AD105,'2021旬別'!AD105,'2020旬別'!AD105)</f>
        <v>26.6</v>
      </c>
      <c r="AF105" s="2150">
        <f>AVERAGE('2024旬別'!AF105,'2023旬別'!AE105,'2022旬別'!AE105,'2021旬別'!AE105,'2020旬別'!AE105)</f>
        <v>37.4</v>
      </c>
      <c r="AG105" s="2136">
        <f>AVERAGE('2024旬別'!AG105,'2023旬別'!AF105,'2022旬別'!AF105,'2021旬別'!AF105,'2020旬別'!AF105)</f>
        <v>53.2</v>
      </c>
      <c r="AH105" s="2148">
        <f>AVERAGE('2024旬別'!AH105,'2023旬別'!AG105,'2022旬別'!AG105,'2021旬別'!AG105,'2020旬別'!AG105)</f>
        <v>1108</v>
      </c>
      <c r="AI105" s="2147">
        <f>AVERAGE('2024旬別'!AI105,'2023旬別'!AH105,'2022旬別'!AH105,'2021旬別'!AH105,'2020旬別'!AH105)</f>
        <v>90</v>
      </c>
      <c r="AJ105" s="2136">
        <f>AVERAGE('2024旬別'!AJ105,'2023旬別'!AI105,'2022旬別'!AI105,'2021旬別'!AI105,'2020旬別'!AI105)</f>
        <v>104.4</v>
      </c>
      <c r="AK105" s="2148">
        <f>AVERAGE('2024旬別'!AK105,'2023旬別'!AJ105,'2022旬別'!AJ105,'2021旬別'!AJ105,'2020旬別'!AJ105)</f>
        <v>104.2</v>
      </c>
      <c r="AL105" s="2147">
        <f>AVERAGE('2024旬別'!AL105,'2023旬別'!AK105,'2022旬別'!AK105,'2021旬別'!AK105,'2020旬別'!AK105)</f>
        <v>96.8</v>
      </c>
      <c r="AM105" s="2151">
        <f>AVERAGE('2024旬別'!AM105,'2023旬別'!AL105,'2022旬別'!AL105,'2021旬別'!AL105,'2020旬別'!AL105)</f>
        <v>117.6</v>
      </c>
      <c r="AP105" s="99"/>
      <c r="AQ105" s="100"/>
      <c r="AR105" s="100"/>
      <c r="AS105" s="100"/>
      <c r="AT105" s="99"/>
      <c r="AU105" s="99"/>
    </row>
    <row r="106" spans="2:47" s="41" customFormat="1" ht="14.25" customHeight="1" x14ac:dyDescent="0.15">
      <c r="B106" s="192" t="s">
        <v>226</v>
      </c>
      <c r="C106" s="2003" t="s">
        <v>94</v>
      </c>
      <c r="D106" s="2299">
        <f>AVERAGE('2024旬別'!D106,'2023旬別'!C106,'2022旬別'!C106,'2021旬別'!C106,'2020旬別'!C106)</f>
        <v>114020.6</v>
      </c>
      <c r="E106" s="2152">
        <f>AVERAGE('2024旬別'!E106,'2023旬別'!D106,'2022旬別'!D106,'2021旬別'!D106,'2020旬別'!D106)</f>
        <v>167729.60000000001</v>
      </c>
      <c r="F106" s="2153">
        <f>AVERAGE('2024旬別'!F106,'2023旬別'!E106,'2022旬別'!E106,'2021旬別'!E106,'2020旬別'!E106)</f>
        <v>69160.600000000006</v>
      </c>
      <c r="G106" s="2155">
        <f>AVERAGE('2024旬別'!G106,'2023旬別'!F106,'2022旬別'!F106,'2021旬別'!F106,'2020旬別'!F106)</f>
        <v>57969</v>
      </c>
      <c r="H106" s="2300">
        <f>AVERAGE('2024旬別'!H106,'2023旬別'!G106,'2022旬別'!G106,'2021旬別'!G106,'2020旬別'!G106)</f>
        <v>47482.6</v>
      </c>
      <c r="I106" s="2154">
        <f>AVERAGE('2024旬別'!I106,'2023旬別'!H106,'2022旬別'!H106,'2021旬別'!H106,'2020旬別'!H106)</f>
        <v>33632.6</v>
      </c>
      <c r="J106" s="2155">
        <f>AVERAGE('2024旬別'!J106,'2023旬別'!I106,'2022旬別'!I106,'2021旬別'!I106,'2020旬別'!I106)</f>
        <v>33793.4</v>
      </c>
      <c r="K106" s="2152">
        <f>AVERAGE('2024旬別'!K106,'2023旬別'!J106,'2022旬別'!J106,'2021旬別'!J106,'2020旬別'!J106)</f>
        <v>28060</v>
      </c>
      <c r="L106" s="2153">
        <f>AVERAGE('2024旬別'!L106,'2023旬別'!K106,'2022旬別'!K106,'2021旬別'!K106,'2020旬別'!K106)</f>
        <v>32020.6</v>
      </c>
      <c r="M106" s="2155">
        <f>AVERAGE('2024旬別'!M106,'2023旬別'!L106,'2022旬別'!L106,'2021旬別'!L106,'2020旬別'!L106)</f>
        <v>25004.6</v>
      </c>
      <c r="N106" s="2152">
        <f>AVERAGE('2024旬別'!N106,'2023旬別'!M106,'2022旬別'!M106,'2021旬別'!M106,'2020旬別'!M106)</f>
        <v>24773.8</v>
      </c>
      <c r="O106" s="2153">
        <f>AVERAGE('2024旬別'!O106,'2023旬別'!N106,'2022旬別'!N106,'2021旬別'!N106,'2020旬別'!N106)</f>
        <v>23201</v>
      </c>
      <c r="P106" s="2155">
        <f>AVERAGE('2024旬別'!P106,'2023旬別'!O106,'2022旬別'!O106,'2021旬別'!O106,'2020旬別'!O106)</f>
        <v>21392.400000000001</v>
      </c>
      <c r="Q106" s="2152">
        <f>AVERAGE('2024旬別'!Q106,'2023旬別'!P106,'2022旬別'!P106,'2021旬別'!P106,'2020旬別'!P106)</f>
        <v>18178.2</v>
      </c>
      <c r="R106" s="2114">
        <f>AVERAGE('2024旬別'!R106,'2023旬別'!Q106,'2022旬別'!Q106,'2021旬別'!Q106,'2020旬別'!Q106)</f>
        <v>16776.400000000001</v>
      </c>
      <c r="S106" s="2155">
        <f>AVERAGE('2024旬別'!S106,'2023旬別'!R106,'2022旬別'!R106,'2021旬別'!R106,'2020旬別'!R106)</f>
        <v>14703</v>
      </c>
      <c r="T106" s="2152">
        <f>AVERAGE('2024旬別'!T106,'2023旬別'!S106,'2022旬別'!S106,'2021旬別'!S106,'2020旬別'!S106)</f>
        <v>14442.6</v>
      </c>
      <c r="U106" s="2153">
        <f>AVERAGE('2024旬別'!U106,'2023旬別'!T106,'2022旬別'!T106,'2021旬別'!T106,'2020旬別'!T106)</f>
        <v>14632.4</v>
      </c>
      <c r="V106" s="2156">
        <f>AVERAGE('2024旬別'!V106,'2023旬別'!U106,'2022旬別'!U106,'2021旬別'!U106,'2020旬別'!U106)</f>
        <v>12924.4</v>
      </c>
      <c r="W106" s="2152">
        <f>AVERAGE('2024旬別'!W106,'2023旬別'!V106,'2022旬別'!V106,'2021旬別'!V106,'2020旬別'!V106)</f>
        <v>16204.6</v>
      </c>
      <c r="X106" s="2114">
        <f>AVERAGE('2024旬別'!X106,'2023旬別'!W106,'2022旬別'!W106,'2021旬別'!W106,'2020旬別'!W106)</f>
        <v>16670</v>
      </c>
      <c r="Y106" s="2156">
        <f>AVERAGE('2024旬別'!Y106,'2023旬別'!X106,'2022旬別'!X106,'2021旬別'!X106,'2020旬別'!X106)</f>
        <v>15939.4</v>
      </c>
      <c r="Z106" s="2157">
        <f>AVERAGE('2024旬別'!Z106,'2023旬別'!Y106,'2022旬別'!Y106,'2021旬別'!Y106,'2020旬別'!Y106)</f>
        <v>13893.2</v>
      </c>
      <c r="AA106" s="2153">
        <f>AVERAGE('2024旬別'!AA106,'2023旬別'!Z106,'2022旬別'!Z106,'2021旬別'!Z106,'2020旬別'!Z106)</f>
        <v>15970.6</v>
      </c>
      <c r="AB106" s="2156">
        <f>AVERAGE('2024旬別'!AB106,'2023旬別'!AA106,'2022旬別'!AA106,'2021旬別'!AA106,'2020旬別'!AA106)</f>
        <v>17167</v>
      </c>
      <c r="AC106" s="2157">
        <f>AVERAGE('2024旬別'!AC106,'2023旬別'!AB106,'2022旬別'!AB106,'2021旬別'!AB106,'2020旬別'!AB106)</f>
        <v>20062.2</v>
      </c>
      <c r="AD106" s="2153">
        <f>AVERAGE('2024旬別'!AD106,'2023旬別'!AC106,'2022旬別'!AC106,'2021旬別'!AC106,'2020旬別'!AC106)</f>
        <v>22537.4</v>
      </c>
      <c r="AE106" s="2155">
        <f>AVERAGE('2024旬別'!AE106,'2023旬別'!AD106,'2022旬別'!AD106,'2021旬別'!AD106,'2020旬別'!AD106)</f>
        <v>28353.200000000001</v>
      </c>
      <c r="AF106" s="2157">
        <f>AVERAGE('2024旬別'!AF106,'2023旬別'!AE106,'2022旬別'!AE106,'2021旬別'!AE106,'2020旬別'!AE106)</f>
        <v>32749.599999999999</v>
      </c>
      <c r="AG106" s="2153">
        <f>AVERAGE('2024旬別'!AG106,'2023旬別'!AF106,'2022旬別'!AF106,'2021旬別'!AF106,'2020旬別'!AF106)</f>
        <v>42830.2</v>
      </c>
      <c r="AH106" s="2155">
        <f>AVERAGE('2024旬別'!AH106,'2023旬別'!AG106,'2022旬別'!AG106,'2021旬別'!AG106,'2020旬別'!AG106)</f>
        <v>77044</v>
      </c>
      <c r="AI106" s="2152">
        <f>AVERAGE('2024旬別'!AI106,'2023旬別'!AH106,'2022旬別'!AH106,'2021旬別'!AH106,'2020旬別'!AH106)</f>
        <v>49335.199999999997</v>
      </c>
      <c r="AJ106" s="2153">
        <f>AVERAGE('2024旬別'!AJ106,'2023旬別'!AI106,'2022旬別'!AI106,'2021旬別'!AI106,'2020旬別'!AI106)</f>
        <v>52688.2</v>
      </c>
      <c r="AK106" s="2155">
        <f>AVERAGE('2024旬別'!AK106,'2023旬別'!AJ106,'2022旬別'!AJ106,'2021旬別'!AJ106,'2020旬別'!AJ106)</f>
        <v>53400</v>
      </c>
      <c r="AL106" s="2152">
        <f>AVERAGE('2024旬別'!AL106,'2023旬別'!AK106,'2022旬別'!AK106,'2021旬別'!AK106,'2020旬別'!AK106)</f>
        <v>60378.400000000001</v>
      </c>
      <c r="AM106" s="2158">
        <f>AVERAGE('2024旬別'!AM106,'2023旬別'!AL106,'2022旬別'!AL106,'2021旬別'!AL106,'2020旬別'!AL106)</f>
        <v>161283.6</v>
      </c>
      <c r="AP106" s="99"/>
      <c r="AQ106" s="100"/>
      <c r="AR106" s="100"/>
      <c r="AS106" s="100"/>
      <c r="AT106" s="99"/>
      <c r="AU106" s="99"/>
    </row>
    <row r="107" spans="2:47" s="41" customFormat="1" ht="14.25" customHeight="1" x14ac:dyDescent="0.15">
      <c r="B107" s="197" t="s">
        <v>226</v>
      </c>
      <c r="C107" s="2000" t="s">
        <v>96</v>
      </c>
      <c r="D107" s="2116">
        <f>AVERAGE('2024旬別'!D107,'2023旬別'!C107,'2022旬別'!C107,'2021旬別'!C107,'2020旬別'!C107)</f>
        <v>1257.4000000000001</v>
      </c>
      <c r="E107" s="2117">
        <f>AVERAGE('2024旬別'!E107,'2023旬別'!D107,'2022旬別'!D107,'2021旬別'!D107,'2020旬別'!D107)</f>
        <v>673.8</v>
      </c>
      <c r="F107" s="2118">
        <f>AVERAGE('2024旬別'!F107,'2023旬別'!E107,'2022旬別'!E107,'2021旬別'!E107,'2020旬別'!E107)</f>
        <v>760.4</v>
      </c>
      <c r="G107" s="2121">
        <f>AVERAGE('2024旬別'!G107,'2023旬別'!F107,'2022旬別'!F107,'2021旬別'!F107,'2020旬別'!F107)</f>
        <v>711.8</v>
      </c>
      <c r="H107" s="2145">
        <f>AVERAGE('2024旬別'!H107,'2023旬別'!G107,'2022旬別'!G107,'2021旬別'!G107,'2020旬別'!G107)</f>
        <v>608.79999999999995</v>
      </c>
      <c r="I107" s="2120">
        <f>AVERAGE('2024旬別'!I107,'2023旬別'!H107,'2022旬別'!H107,'2021旬別'!H107,'2020旬別'!H107)</f>
        <v>504.4</v>
      </c>
      <c r="J107" s="2121">
        <f>AVERAGE('2024旬別'!J107,'2023旬別'!I107,'2022旬別'!I107,'2021旬別'!I107,'2020旬別'!I107)</f>
        <v>522.79999999999995</v>
      </c>
      <c r="K107" s="2117">
        <f>AVERAGE('2024旬別'!K107,'2023旬別'!J107,'2022旬別'!J107,'2021旬別'!J107,'2020旬別'!J107)</f>
        <v>534</v>
      </c>
      <c r="L107" s="2118">
        <f>AVERAGE('2024旬別'!L107,'2023旬別'!K107,'2022旬別'!K107,'2021旬別'!K107,'2020旬別'!K107)</f>
        <v>659.4</v>
      </c>
      <c r="M107" s="2121">
        <f>AVERAGE('2024旬別'!M107,'2023旬別'!L107,'2022旬別'!L107,'2021旬別'!L107,'2020旬別'!L107)</f>
        <v>735.6</v>
      </c>
      <c r="N107" s="2117">
        <f>AVERAGE('2024旬別'!N107,'2023旬別'!M107,'2022旬別'!M107,'2021旬別'!M107,'2020旬別'!M107)</f>
        <v>814.6</v>
      </c>
      <c r="O107" s="2118">
        <f>AVERAGE('2024旬別'!O107,'2023旬別'!N107,'2022旬別'!N107,'2021旬別'!N107,'2020旬別'!N107)</f>
        <v>826</v>
      </c>
      <c r="P107" s="2121">
        <f>AVERAGE('2024旬別'!P107,'2023旬別'!O107,'2022旬別'!O107,'2021旬別'!O107,'2020旬別'!O107)</f>
        <v>810.8</v>
      </c>
      <c r="Q107" s="2117">
        <f>AVERAGE('2024旬別'!Q107,'2023旬別'!P107,'2022旬別'!P107,'2021旬別'!P107,'2020旬別'!P107)</f>
        <v>619.6</v>
      </c>
      <c r="R107" s="2123">
        <f>AVERAGE('2024旬別'!R107,'2023旬別'!Q107,'2022旬別'!Q107,'2021旬別'!Q107,'2020旬別'!Q107)</f>
        <v>580.6</v>
      </c>
      <c r="S107" s="2121">
        <f>AVERAGE('2024旬別'!S107,'2023旬別'!R107,'2022旬別'!R107,'2021旬別'!R107,'2020旬別'!R107)</f>
        <v>584</v>
      </c>
      <c r="T107" s="2117">
        <f>AVERAGE('2024旬別'!T107,'2023旬別'!S107,'2022旬別'!S107,'2021旬別'!S107,'2020旬別'!S107)</f>
        <v>599</v>
      </c>
      <c r="U107" s="2118">
        <f>AVERAGE('2024旬別'!U107,'2023旬別'!T107,'2022旬別'!T107,'2021旬別'!T107,'2020旬別'!T107)</f>
        <v>621.4</v>
      </c>
      <c r="V107" s="2119">
        <f>AVERAGE('2024旬別'!V107,'2023旬別'!U107,'2022旬別'!U107,'2021旬別'!U107,'2020旬別'!U107)</f>
        <v>671.4</v>
      </c>
      <c r="W107" s="2117">
        <f>AVERAGE('2024旬別'!W107,'2023旬別'!V107,'2022旬別'!V107,'2021旬別'!V107,'2020旬別'!V107)</f>
        <v>963.4</v>
      </c>
      <c r="X107" s="2123">
        <f>AVERAGE('2024旬別'!X107,'2023旬別'!W107,'2022旬別'!W107,'2021旬別'!W107,'2020旬別'!W107)</f>
        <v>1212</v>
      </c>
      <c r="Y107" s="2119">
        <f>AVERAGE('2024旬別'!Y107,'2023旬別'!X107,'2022旬別'!X107,'2021旬別'!X107,'2020旬別'!X107)</f>
        <v>1422</v>
      </c>
      <c r="Z107" s="2122">
        <f>AVERAGE('2024旬別'!Z107,'2023旬別'!Y107,'2022旬別'!Y107,'2021旬別'!Y107,'2020旬別'!Y107)</f>
        <v>1630.4</v>
      </c>
      <c r="AA107" s="2118">
        <f>AVERAGE('2024旬別'!AA107,'2023旬別'!Z107,'2022旬別'!Z107,'2021旬別'!Z107,'2020旬別'!Z107)</f>
        <v>1642.8</v>
      </c>
      <c r="AB107" s="2119">
        <f>AVERAGE('2024旬別'!AB107,'2023旬別'!AA107,'2022旬別'!AA107,'2021旬別'!AA107,'2020旬別'!AA107)</f>
        <v>1815</v>
      </c>
      <c r="AC107" s="2122">
        <f>AVERAGE('2024旬別'!AC107,'2023旬別'!AB107,'2022旬別'!AB107,'2021旬別'!AB107,'2020旬別'!AB107)</f>
        <v>1633.4</v>
      </c>
      <c r="AD107" s="2118">
        <f>AVERAGE('2024旬別'!AD107,'2023旬別'!AC107,'2022旬別'!AC107,'2021旬別'!AC107,'2020旬別'!AC107)</f>
        <v>1578</v>
      </c>
      <c r="AE107" s="2121">
        <f>AVERAGE('2024旬別'!AE107,'2023旬別'!AD107,'2022旬別'!AD107,'2021旬別'!AD107,'2020旬別'!AD107)</f>
        <v>1295.2</v>
      </c>
      <c r="AF107" s="2122">
        <f>AVERAGE('2024旬別'!AF107,'2023旬別'!AE107,'2022旬別'!AE107,'2021旬別'!AE107,'2020旬別'!AE107)</f>
        <v>948</v>
      </c>
      <c r="AG107" s="2118">
        <f>AVERAGE('2024旬別'!AG107,'2023旬別'!AF107,'2022旬別'!AF107,'2021旬別'!AF107,'2020旬別'!AF107)</f>
        <v>832.4</v>
      </c>
      <c r="AH107" s="2121">
        <f>AVERAGE('2024旬別'!AH107,'2023旬別'!AG107,'2022旬別'!AG107,'2021旬別'!AG107,'2020旬別'!AG107)</f>
        <v>502.6</v>
      </c>
      <c r="AI107" s="2117">
        <f>AVERAGE('2024旬別'!AI107,'2023旬別'!AH107,'2022旬別'!AH107,'2021旬別'!AH107,'2020旬別'!AH107)</f>
        <v>561.79999999999995</v>
      </c>
      <c r="AJ107" s="2118">
        <f>AVERAGE('2024旬別'!AJ107,'2023旬別'!AI107,'2022旬別'!AI107,'2021旬別'!AI107,'2020旬別'!AI107)</f>
        <v>511</v>
      </c>
      <c r="AK107" s="2121">
        <f>AVERAGE('2024旬別'!AK107,'2023旬別'!AJ107,'2022旬別'!AJ107,'2021旬別'!AJ107,'2020旬別'!AJ107)</f>
        <v>521.6</v>
      </c>
      <c r="AL107" s="2117">
        <f>AVERAGE('2024旬別'!AL107,'2023旬別'!AK107,'2022旬別'!AK107,'2021旬別'!AK107,'2020旬別'!AK107)</f>
        <v>642.20000000000005</v>
      </c>
      <c r="AM107" s="2125">
        <f>AVERAGE('2024旬別'!AM107,'2023旬別'!AL107,'2022旬別'!AL107,'2021旬別'!AL107,'2020旬別'!AL107)</f>
        <v>1380</v>
      </c>
      <c r="AP107" s="99"/>
      <c r="AQ107" s="100"/>
      <c r="AR107" s="100"/>
      <c r="AS107" s="100"/>
      <c r="AT107" s="99"/>
      <c r="AU107" s="99"/>
    </row>
    <row r="108" spans="2:47" s="41" customFormat="1" ht="14.25" customHeight="1" x14ac:dyDescent="0.15">
      <c r="B108" s="200" t="s">
        <v>55</v>
      </c>
      <c r="C108" s="2001" t="s">
        <v>93</v>
      </c>
      <c r="D108" s="2234">
        <f>AVERAGE('2024旬別'!D108,'2023旬別'!C108,'2022旬別'!C108,'2021旬別'!C108,'2020旬別'!C108)</f>
        <v>27.628000000000004</v>
      </c>
      <c r="E108" s="2147">
        <f>AVERAGE('2024旬別'!E108,'2023旬別'!D108,'2022旬別'!D108,'2021旬別'!D108,'2020旬別'!D108)</f>
        <v>24.484400000000001</v>
      </c>
      <c r="F108" s="2136">
        <f>AVERAGE('2024旬別'!F108,'2023旬別'!E108,'2022旬別'!E108,'2021旬別'!E108,'2020旬別'!E108)</f>
        <v>22.8568</v>
      </c>
      <c r="G108" s="2148">
        <f>AVERAGE('2024旬別'!G108,'2023旬別'!F108,'2022旬別'!F108,'2021旬別'!F108,'2020旬別'!F108)</f>
        <v>20.901199999999999</v>
      </c>
      <c r="H108" s="2235">
        <f>AVERAGE('2024旬別'!H108,'2023旬別'!G108,'2022旬別'!G108,'2021旬別'!G108,'2020旬別'!G108)</f>
        <v>18.028799999999997</v>
      </c>
      <c r="I108" s="2159">
        <f>AVERAGE('2024旬別'!I108,'2023旬別'!H108,'2022旬別'!H108,'2021旬別'!H108,'2020旬別'!H108)</f>
        <v>23.356000000000002</v>
      </c>
      <c r="J108" s="2148">
        <f>AVERAGE('2024旬別'!J108,'2023旬別'!I108,'2022旬別'!I108,'2021旬別'!I108,'2020旬別'!I108)</f>
        <v>17.045999999999999</v>
      </c>
      <c r="K108" s="2147">
        <f>AVERAGE('2024旬別'!K108,'2023旬別'!J108,'2022旬別'!J108,'2021旬別'!J108,'2020旬別'!J108)</f>
        <v>16.042999999999999</v>
      </c>
      <c r="L108" s="2136">
        <f>AVERAGE('2024旬別'!L108,'2023旬別'!K108,'2022旬別'!K108,'2021旬別'!K108,'2020旬別'!K108)</f>
        <v>15.6882</v>
      </c>
      <c r="M108" s="2148">
        <f>AVERAGE('2024旬別'!M108,'2023旬別'!L108,'2022旬別'!L108,'2021旬別'!L108,'2020旬別'!L108)</f>
        <v>14.418799999999999</v>
      </c>
      <c r="N108" s="2147">
        <f>AVERAGE('2024旬別'!N108,'2023旬別'!M108,'2022旬別'!M108,'2021旬別'!M108,'2020旬別'!M108)</f>
        <v>10.6752</v>
      </c>
      <c r="O108" s="2136">
        <f>AVERAGE('2024旬別'!O108,'2023旬別'!N108,'2022旬別'!N108,'2021旬別'!N108,'2020旬別'!N108)</f>
        <v>7.3848000000000011</v>
      </c>
      <c r="P108" s="2148">
        <f>AVERAGE('2024旬別'!P108,'2023旬別'!O108,'2022旬別'!O108,'2021旬別'!O108,'2020旬別'!O108)</f>
        <v>4.7477999999999998</v>
      </c>
      <c r="Q108" s="2147">
        <f>AVERAGE('2024旬別'!Q108,'2023旬別'!P108,'2022旬別'!P108,'2021旬別'!P108,'2020旬別'!P108)</f>
        <v>4.3601999999999999</v>
      </c>
      <c r="R108" s="2102">
        <f>AVERAGE('2024旬別'!R108,'2023旬別'!Q108,'2022旬別'!Q108,'2021旬別'!Q108,'2020旬別'!Q108)</f>
        <v>2.367</v>
      </c>
      <c r="S108" s="2148">
        <f>AVERAGE('2024旬別'!S108,'2023旬別'!R108,'2022旬別'!R108,'2021旬別'!R108,'2020旬別'!R108)</f>
        <v>1.4775999999999998</v>
      </c>
      <c r="T108" s="2147">
        <f>AVERAGE('2024旬別'!T108,'2023旬別'!S108,'2022旬別'!S108,'2021旬別'!S108,'2020旬別'!S108)</f>
        <v>1.246</v>
      </c>
      <c r="U108" s="2136">
        <f>AVERAGE('2024旬別'!U108,'2023旬別'!T108,'2022旬別'!T108,'2021旬別'!T108,'2020旬別'!T108)</f>
        <v>1.1438000000000001</v>
      </c>
      <c r="V108" s="2149">
        <f>AVERAGE('2024旬別'!V108,'2023旬別'!U108,'2022旬別'!U108,'2021旬別'!U108,'2020旬別'!U108)</f>
        <v>1.1113999999999999</v>
      </c>
      <c r="W108" s="2147">
        <f>AVERAGE('2024旬別'!W108,'2023旬別'!V108,'2022旬別'!V108,'2021旬別'!V108,'2020旬別'!V108)</f>
        <v>0.79299999999999993</v>
      </c>
      <c r="X108" s="2102">
        <f>AVERAGE('2024旬別'!X108,'2023旬別'!W108,'2022旬別'!W108,'2021旬別'!W108,'2020旬別'!W108)</f>
        <v>1.0078</v>
      </c>
      <c r="Y108" s="2149">
        <f>AVERAGE('2024旬別'!Y108,'2023旬別'!X108,'2022旬別'!X108,'2021旬別'!X108,'2020旬別'!X108)</f>
        <v>0.94920000000000004</v>
      </c>
      <c r="Z108" s="2150">
        <f>AVERAGE('2024旬別'!Z108,'2023旬別'!Y108,'2022旬別'!Y108,'2021旬別'!Y108,'2020旬別'!Y108)</f>
        <v>0.85960000000000003</v>
      </c>
      <c r="AA108" s="2136">
        <f>AVERAGE('2024旬別'!AA108,'2023旬別'!Z108,'2022旬別'!Z108,'2021旬別'!Z108,'2020旬別'!Z108)</f>
        <v>1.2707999999999999</v>
      </c>
      <c r="AB108" s="2149">
        <f>AVERAGE('2024旬別'!AB108,'2023旬別'!AA108,'2022旬別'!AA108,'2021旬別'!AA108,'2020旬別'!AA108)</f>
        <v>2.1749999999999998</v>
      </c>
      <c r="AC108" s="2150">
        <f>AVERAGE('2024旬別'!AC108,'2023旬別'!AB108,'2022旬別'!AB108,'2021旬別'!AB108,'2020旬別'!AB108)</f>
        <v>1.8564000000000001</v>
      </c>
      <c r="AD108" s="2136">
        <f>AVERAGE('2024旬別'!AD108,'2023旬別'!AC108,'2022旬別'!AC108,'2021旬別'!AC108,'2020旬別'!AC108)</f>
        <v>1.7448000000000001</v>
      </c>
      <c r="AE108" s="2148">
        <f>AVERAGE('2024旬別'!AE108,'2023旬別'!AD108,'2022旬別'!AD108,'2021旬別'!AD108,'2020旬別'!AD108)</f>
        <v>2.4034</v>
      </c>
      <c r="AF108" s="2150">
        <f>AVERAGE('2024旬別'!AF108,'2023旬別'!AE108,'2022旬別'!AE108,'2021旬別'!AE108,'2020旬別'!AE108)</f>
        <v>4.5987999999999998</v>
      </c>
      <c r="AG108" s="2136">
        <f>AVERAGE('2024旬別'!AG108,'2023旬別'!AF108,'2022旬別'!AF108,'2021旬別'!AF108,'2020旬別'!AF108)</f>
        <v>8.4665999999999997</v>
      </c>
      <c r="AH108" s="2148">
        <f>AVERAGE('2024旬別'!AH108,'2023旬別'!AG108,'2022旬別'!AG108,'2021旬別'!AG108,'2020旬別'!AG108)</f>
        <v>11.0626</v>
      </c>
      <c r="AI108" s="2147">
        <f>AVERAGE('2024旬別'!AI108,'2023旬別'!AH108,'2022旬別'!AH108,'2021旬別'!AH108,'2020旬別'!AH108)</f>
        <v>12.771800000000001</v>
      </c>
      <c r="AJ108" s="2136">
        <f>AVERAGE('2024旬別'!AJ108,'2023旬別'!AI108,'2022旬別'!AI108,'2021旬別'!AI108,'2020旬別'!AI108)</f>
        <v>15.915000000000003</v>
      </c>
      <c r="AK108" s="2148">
        <f>AVERAGE('2024旬別'!AK108,'2023旬別'!AJ108,'2022旬別'!AJ108,'2021旬別'!AJ108,'2020旬別'!AJ108)</f>
        <v>17.443999999999999</v>
      </c>
      <c r="AL108" s="2147">
        <f>AVERAGE('2024旬別'!AL108,'2023旬別'!AK108,'2022旬別'!AK108,'2021旬別'!AK108,'2020旬別'!AK108)</f>
        <v>18.390599999999999</v>
      </c>
      <c r="AM108" s="2151">
        <f>AVERAGE('2024旬別'!AM108,'2023旬別'!AL108,'2022旬別'!AL108,'2021旬別'!AL108,'2020旬別'!AL108)</f>
        <v>39.583600000000004</v>
      </c>
      <c r="AP108" s="99"/>
      <c r="AQ108" s="100"/>
      <c r="AR108" s="100"/>
      <c r="AS108" s="100"/>
      <c r="AT108" s="99"/>
      <c r="AU108" s="99"/>
    </row>
    <row r="109" spans="2:47" s="41" customFormat="1" ht="14.25" customHeight="1" x14ac:dyDescent="0.15">
      <c r="B109" s="192" t="s">
        <v>227</v>
      </c>
      <c r="C109" s="2003" t="s">
        <v>94</v>
      </c>
      <c r="D109" s="2299">
        <f>AVERAGE('2024旬別'!D109,'2023旬別'!C109,'2022旬別'!C109,'2021旬別'!C109,'2020旬別'!C109)</f>
        <v>62118.791000000005</v>
      </c>
      <c r="E109" s="2152">
        <f>AVERAGE('2024旬別'!E109,'2023旬別'!D109,'2022旬別'!D109,'2021旬別'!D109,'2020旬別'!D109)</f>
        <v>32123.392</v>
      </c>
      <c r="F109" s="2153">
        <f>AVERAGE('2024旬別'!F109,'2023旬別'!E109,'2022旬別'!E109,'2021旬別'!E109,'2020旬別'!E109)</f>
        <v>29167.042999999998</v>
      </c>
      <c r="G109" s="2155">
        <f>AVERAGE('2024旬別'!G109,'2023旬別'!F109,'2022旬別'!F109,'2021旬別'!F109,'2020旬別'!F109)</f>
        <v>27434.609199999999</v>
      </c>
      <c r="H109" s="2300">
        <f>AVERAGE('2024旬別'!H109,'2023旬別'!G109,'2022旬別'!G109,'2021旬別'!G109,'2020旬別'!G109)</f>
        <v>22996.6266</v>
      </c>
      <c r="I109" s="2154">
        <f>AVERAGE('2024旬別'!I109,'2023旬別'!H109,'2022旬別'!H109,'2021旬別'!H109,'2020旬別'!H109)</f>
        <v>29594.516599999995</v>
      </c>
      <c r="J109" s="2155">
        <f>AVERAGE('2024旬別'!J109,'2023旬別'!I109,'2022旬別'!I109,'2021旬別'!I109,'2020旬別'!I109)</f>
        <v>19911.760199999997</v>
      </c>
      <c r="K109" s="2152">
        <f>AVERAGE('2024旬別'!K109,'2023旬別'!J109,'2022旬別'!J109,'2021旬別'!J109,'2020旬別'!J109)</f>
        <v>17133.345999999998</v>
      </c>
      <c r="L109" s="2153">
        <f>AVERAGE('2024旬別'!L109,'2023旬別'!K109,'2022旬別'!K109,'2021旬別'!K109,'2020旬別'!K109)</f>
        <v>15849.171200000001</v>
      </c>
      <c r="M109" s="2155">
        <f>AVERAGE('2024旬別'!M109,'2023旬別'!L109,'2022旬別'!L109,'2021旬別'!L109,'2020旬別'!L109)</f>
        <v>12029.8928</v>
      </c>
      <c r="N109" s="2152">
        <f>AVERAGE('2024旬別'!N109,'2023旬別'!M109,'2022旬別'!M109,'2021旬別'!M109,'2020旬別'!M109)</f>
        <v>8436.6847999999991</v>
      </c>
      <c r="O109" s="2153">
        <f>AVERAGE('2024旬別'!O109,'2023旬別'!N109,'2022旬別'!N109,'2021旬別'!N109,'2020旬別'!N109)</f>
        <v>5771.9906000000001</v>
      </c>
      <c r="P109" s="2155">
        <f>AVERAGE('2024旬別'!P109,'2023旬別'!O109,'2022旬別'!O109,'2021旬別'!O109,'2020旬別'!O109)</f>
        <v>3466.0441999999994</v>
      </c>
      <c r="Q109" s="2152">
        <f>AVERAGE('2024旬別'!Q109,'2023旬別'!P109,'2022旬別'!P109,'2021旬別'!P109,'2020旬別'!P109)</f>
        <v>2969.7042000000001</v>
      </c>
      <c r="R109" s="2114">
        <f>AVERAGE('2024旬別'!R109,'2023旬別'!Q109,'2022旬別'!Q109,'2021旬別'!Q109,'2020旬別'!Q109)</f>
        <v>2046.9002</v>
      </c>
      <c r="S109" s="2155">
        <f>AVERAGE('2024旬別'!S109,'2023旬別'!R109,'2022旬別'!R109,'2021旬別'!R109,'2020旬別'!R109)</f>
        <v>1383.5349999999999</v>
      </c>
      <c r="T109" s="2152">
        <f>AVERAGE('2024旬別'!T109,'2023旬別'!S109,'2022旬別'!S109,'2021旬別'!S109,'2020旬別'!S109)</f>
        <v>1219.7608</v>
      </c>
      <c r="U109" s="2153">
        <f>AVERAGE('2024旬別'!U109,'2023旬別'!T109,'2022旬別'!T109,'2021旬別'!T109,'2020旬別'!T109)</f>
        <v>1180.8512000000001</v>
      </c>
      <c r="V109" s="2156">
        <f>AVERAGE('2024旬別'!V109,'2023旬別'!U109,'2022旬別'!U109,'2021旬別'!U109,'2020旬別'!U109)</f>
        <v>1101.8157999999999</v>
      </c>
      <c r="W109" s="2152">
        <f>AVERAGE('2024旬別'!W109,'2023旬別'!V109,'2022旬別'!V109,'2021旬別'!V109,'2020旬別'!V109)</f>
        <v>1067.1912</v>
      </c>
      <c r="X109" s="2114">
        <f>AVERAGE('2024旬別'!X109,'2023旬別'!W109,'2022旬別'!W109,'2021旬別'!W109,'2020旬別'!W109)</f>
        <v>1099.5544000000002</v>
      </c>
      <c r="Y109" s="2156">
        <f>AVERAGE('2024旬別'!Y109,'2023旬別'!X109,'2022旬別'!X109,'2021旬別'!X109,'2020旬別'!X109)</f>
        <v>1015.3516</v>
      </c>
      <c r="Z109" s="2157">
        <f>AVERAGE('2024旬別'!Z109,'2023旬別'!Y109,'2022旬別'!Y109,'2021旬別'!Y109,'2020旬別'!Y109)</f>
        <v>896.34579999999983</v>
      </c>
      <c r="AA109" s="2153">
        <f>AVERAGE('2024旬別'!AA109,'2023旬別'!Z109,'2022旬別'!Z109,'2021旬別'!Z109,'2020旬別'!Z109)</f>
        <v>1465.2791999999999</v>
      </c>
      <c r="AB109" s="2156">
        <f>AVERAGE('2024旬別'!AB109,'2023旬別'!AA109,'2022旬別'!AA109,'2021旬別'!AA109,'2020旬別'!AA109)</f>
        <v>2912.2755999999999</v>
      </c>
      <c r="AC109" s="2157">
        <f>AVERAGE('2024旬別'!AC109,'2023旬別'!AB109,'2022旬別'!AB109,'2021旬別'!AB109,'2020旬別'!AB109)</f>
        <v>2707.9291999999996</v>
      </c>
      <c r="AD109" s="2153">
        <f>AVERAGE('2024旬別'!AD109,'2023旬別'!AC109,'2022旬別'!AC109,'2021旬別'!AC109,'2020旬別'!AC109)</f>
        <v>2662.1279999999997</v>
      </c>
      <c r="AE109" s="2155">
        <f>AVERAGE('2024旬別'!AE109,'2023旬別'!AD109,'2022旬別'!AD109,'2021旬別'!AD109,'2020旬別'!AD109)</f>
        <v>3989.4683999999993</v>
      </c>
      <c r="AF109" s="2157">
        <f>AVERAGE('2024旬別'!AF109,'2023旬別'!AE109,'2022旬別'!AE109,'2021旬別'!AE109,'2020旬別'!AE109)</f>
        <v>8289.8598000000002</v>
      </c>
      <c r="AG109" s="2153">
        <f>AVERAGE('2024旬別'!AG109,'2023旬別'!AF109,'2022旬別'!AF109,'2021旬別'!AF109,'2020旬別'!AF109)</f>
        <v>16380.996600000002</v>
      </c>
      <c r="AH109" s="2155">
        <f>AVERAGE('2024旬別'!AH109,'2023旬別'!AG109,'2022旬別'!AG109,'2021旬別'!AG109,'2020旬別'!AG109)</f>
        <v>20779.202800000003</v>
      </c>
      <c r="AI109" s="2152">
        <f>AVERAGE('2024旬別'!AI109,'2023旬別'!AH109,'2022旬別'!AH109,'2021旬別'!AH109,'2020旬別'!AH109)</f>
        <v>21555.089799999998</v>
      </c>
      <c r="AJ109" s="2153">
        <f>AVERAGE('2024旬別'!AJ109,'2023旬別'!AI109,'2022旬別'!AI109,'2021旬別'!AI109,'2020旬別'!AI109)</f>
        <v>24602.361400000002</v>
      </c>
      <c r="AK109" s="2155">
        <f>AVERAGE('2024旬別'!AK109,'2023旬別'!AJ109,'2022旬別'!AJ109,'2021旬別'!AJ109,'2020旬別'!AJ109)</f>
        <v>25970.97</v>
      </c>
      <c r="AL109" s="2152">
        <f>AVERAGE('2024旬別'!AL109,'2023旬別'!AK109,'2022旬別'!AK109,'2021旬別'!AK109,'2020旬別'!AK109)</f>
        <v>28713.2716</v>
      </c>
      <c r="AM109" s="2158">
        <f>AVERAGE('2024旬別'!AM109,'2023旬別'!AL109,'2022旬別'!AL109,'2021旬別'!AL109,'2020旬別'!AL109)</f>
        <v>99540.640599999999</v>
      </c>
      <c r="AP109" s="99"/>
      <c r="AQ109" s="100"/>
      <c r="AR109" s="100"/>
      <c r="AS109" s="100"/>
      <c r="AT109" s="99"/>
      <c r="AU109" s="99"/>
    </row>
    <row r="110" spans="2:47" s="41" customFormat="1" ht="14.25" customHeight="1" x14ac:dyDescent="0.15">
      <c r="B110" s="197" t="s">
        <v>227</v>
      </c>
      <c r="C110" s="2000" t="s">
        <v>96</v>
      </c>
      <c r="D110" s="2116">
        <f>AVERAGE('2024旬別'!D110,'2023旬別'!C110,'2022旬別'!C110,'2021旬別'!C110,'2020旬別'!C110)</f>
        <v>2249.4</v>
      </c>
      <c r="E110" s="2117">
        <f>AVERAGE('2024旬別'!E110,'2023旬別'!D110,'2022旬別'!D110,'2021旬別'!D110,'2020旬別'!D110)</f>
        <v>1307.8</v>
      </c>
      <c r="F110" s="2118">
        <f>AVERAGE('2024旬別'!F110,'2023旬別'!E110,'2022旬別'!E110,'2021旬別'!E110,'2020旬別'!E110)</f>
        <v>1283.2</v>
      </c>
      <c r="G110" s="2121">
        <f>AVERAGE('2024旬別'!G110,'2023旬別'!F110,'2022旬別'!F110,'2021旬別'!F110,'2020旬別'!F110)</f>
        <v>1321.8</v>
      </c>
      <c r="H110" s="2145">
        <f>AVERAGE('2024旬別'!H110,'2023旬別'!G110,'2022旬別'!G110,'2021旬別'!G110,'2020旬別'!G110)</f>
        <v>1273.8</v>
      </c>
      <c r="I110" s="2120">
        <f>AVERAGE('2024旬別'!I110,'2023旬別'!H110,'2022旬別'!H110,'2021旬別'!H110,'2020旬別'!H110)</f>
        <v>1202.8</v>
      </c>
      <c r="J110" s="2121">
        <f>AVERAGE('2024旬別'!J110,'2023旬別'!I110,'2022旬別'!I110,'2021旬別'!I110,'2020旬別'!I110)</f>
        <v>1165.8</v>
      </c>
      <c r="K110" s="2117">
        <f>AVERAGE('2024旬別'!K110,'2023旬別'!J110,'2022旬別'!J110,'2021旬別'!J110,'2020旬別'!J110)</f>
        <v>1075.8</v>
      </c>
      <c r="L110" s="2118">
        <f>AVERAGE('2024旬別'!L110,'2023旬別'!K110,'2022旬別'!K110,'2021旬別'!K110,'2020旬別'!K110)</f>
        <v>1016.6</v>
      </c>
      <c r="M110" s="2121">
        <f>AVERAGE('2024旬別'!M110,'2023旬別'!L110,'2022旬別'!L110,'2021旬別'!L110,'2020旬別'!L110)</f>
        <v>833.6</v>
      </c>
      <c r="N110" s="2117">
        <f>AVERAGE('2024旬別'!N110,'2023旬別'!M110,'2022旬別'!M110,'2021旬別'!M110,'2020旬別'!M110)</f>
        <v>782.6</v>
      </c>
      <c r="O110" s="2118">
        <f>AVERAGE('2024旬別'!O110,'2023旬別'!N110,'2022旬別'!N110,'2021旬別'!N110,'2020旬別'!N110)</f>
        <v>729.4</v>
      </c>
      <c r="P110" s="2121">
        <f>AVERAGE('2024旬別'!P110,'2023旬別'!O110,'2022旬別'!O110,'2021旬別'!O110,'2020旬別'!O110)</f>
        <v>745</v>
      </c>
      <c r="Q110" s="2117">
        <f>AVERAGE('2024旬別'!Q110,'2023旬別'!P110,'2022旬別'!P110,'2021旬別'!P110,'2020旬別'!P110)</f>
        <v>710.6</v>
      </c>
      <c r="R110" s="2123">
        <f>AVERAGE('2024旬別'!R110,'2023旬別'!Q110,'2022旬別'!Q110,'2021旬別'!Q110,'2020旬別'!Q110)</f>
        <v>881</v>
      </c>
      <c r="S110" s="2121">
        <f>AVERAGE('2024旬別'!S110,'2023旬別'!R110,'2022旬別'!R110,'2021旬別'!R110,'2020旬別'!R110)</f>
        <v>949.6</v>
      </c>
      <c r="T110" s="2117">
        <f>AVERAGE('2024旬別'!T110,'2023旬別'!S110,'2022旬別'!S110,'2021旬別'!S110,'2020旬別'!S110)</f>
        <v>984</v>
      </c>
      <c r="U110" s="2118">
        <f>AVERAGE('2024旬別'!U110,'2023旬別'!T110,'2022旬別'!T110,'2021旬別'!T110,'2020旬別'!T110)</f>
        <v>1041.2</v>
      </c>
      <c r="V110" s="2119">
        <f>AVERAGE('2024旬別'!V110,'2023旬別'!U110,'2022旬別'!U110,'2021旬別'!U110,'2020旬別'!U110)</f>
        <v>1010.2</v>
      </c>
      <c r="W110" s="2117">
        <f>AVERAGE('2024旬別'!W110,'2023旬別'!V110,'2022旬別'!V110,'2021旬別'!V110,'2020旬別'!V110)</f>
        <v>1075.5999999999999</v>
      </c>
      <c r="X110" s="2123">
        <f>AVERAGE('2024旬別'!X110,'2023旬別'!W110,'2022旬別'!W110,'2021旬別'!W110,'2020旬別'!W110)</f>
        <v>1095</v>
      </c>
      <c r="Y110" s="2119">
        <f>AVERAGE('2024旬別'!Y110,'2023旬別'!X110,'2022旬別'!X110,'2021旬別'!X110,'2020旬別'!X110)</f>
        <v>1076</v>
      </c>
      <c r="Z110" s="2122">
        <f>AVERAGE('2024旬別'!Z110,'2023旬別'!Y110,'2022旬別'!Y110,'2021旬別'!Y110,'2020旬別'!Y110)</f>
        <v>1071.4000000000001</v>
      </c>
      <c r="AA110" s="2118">
        <f>AVERAGE('2024旬別'!AA110,'2023旬別'!Z110,'2022旬別'!Z110,'2021旬別'!Z110,'2020旬別'!Z110)</f>
        <v>1204</v>
      </c>
      <c r="AB110" s="2119">
        <f>AVERAGE('2024旬別'!AB110,'2023旬別'!AA110,'2022旬別'!AA110,'2021旬別'!AA110,'2020旬別'!AA110)</f>
        <v>1360.6</v>
      </c>
      <c r="AC110" s="2122">
        <f>AVERAGE('2024旬別'!AC110,'2023旬別'!AB110,'2022旬別'!AB110,'2021旬別'!AB110,'2020旬別'!AB110)</f>
        <v>1467.4</v>
      </c>
      <c r="AD110" s="2118">
        <f>AVERAGE('2024旬別'!AD110,'2023旬別'!AC110,'2022旬別'!AC110,'2021旬別'!AC110,'2020旬別'!AC110)</f>
        <v>1562.2</v>
      </c>
      <c r="AE110" s="2121">
        <f>AVERAGE('2024旬別'!AE110,'2023旬別'!AD110,'2022旬別'!AD110,'2021旬別'!AD110,'2020旬別'!AD110)</f>
        <v>1687.2</v>
      </c>
      <c r="AF110" s="2122">
        <f>AVERAGE('2024旬別'!AF110,'2023旬別'!AE110,'2022旬別'!AE110,'2021旬別'!AE110,'2020旬別'!AE110)</f>
        <v>1929</v>
      </c>
      <c r="AG110" s="2118">
        <f>AVERAGE('2024旬別'!AG110,'2023旬別'!AF110,'2022旬別'!AF110,'2021旬別'!AF110,'2020旬別'!AF110)</f>
        <v>1962.4</v>
      </c>
      <c r="AH110" s="2121">
        <f>AVERAGE('2024旬別'!AH110,'2023旬別'!AG110,'2022旬別'!AG110,'2021旬別'!AG110,'2020旬別'!AG110)</f>
        <v>1894.8</v>
      </c>
      <c r="AI110" s="2117">
        <f>AVERAGE('2024旬別'!AI110,'2023旬別'!AH110,'2022旬別'!AH110,'2021旬別'!AH110,'2020旬別'!AH110)</f>
        <v>1712.2</v>
      </c>
      <c r="AJ110" s="2118">
        <f>AVERAGE('2024旬別'!AJ110,'2023旬別'!AI110,'2022旬別'!AI110,'2021旬別'!AI110,'2020旬別'!AI110)</f>
        <v>1557</v>
      </c>
      <c r="AK110" s="2121">
        <f>AVERAGE('2024旬別'!AK110,'2023旬別'!AJ110,'2022旬別'!AJ110,'2021旬別'!AJ110,'2020旬別'!AJ110)</f>
        <v>1501.4</v>
      </c>
      <c r="AL110" s="2117">
        <f>AVERAGE('2024旬別'!AL110,'2023旬別'!AK110,'2022旬別'!AK110,'2021旬別'!AK110,'2020旬別'!AK110)</f>
        <v>1568.6</v>
      </c>
      <c r="AM110" s="2125">
        <f>AVERAGE('2024旬別'!AM110,'2023旬別'!AL110,'2022旬別'!AL110,'2021旬別'!AL110,'2020旬別'!AL110)</f>
        <v>2607.4</v>
      </c>
      <c r="AP110" s="99"/>
      <c r="AQ110" s="100"/>
      <c r="AR110" s="100"/>
      <c r="AS110" s="100"/>
      <c r="AT110" s="99"/>
      <c r="AU110" s="99"/>
    </row>
    <row r="111" spans="2:47" ht="14.25" customHeight="1" x14ac:dyDescent="0.15">
      <c r="B111" s="182" t="s">
        <v>130</v>
      </c>
      <c r="C111" s="1997" t="s">
        <v>93</v>
      </c>
      <c r="D111" s="2093">
        <f>AVERAGE('2024旬別'!D111,'2023旬別'!C111,'2022旬別'!C111,'2021旬別'!C111,'2020旬別'!C111)</f>
        <v>109.8</v>
      </c>
      <c r="E111" s="2094">
        <f>AVERAGE('2024旬別'!E111,'2023旬別'!D111,'2022旬別'!D111,'2021旬別'!D111,'2020旬別'!D111)</f>
        <v>169.6</v>
      </c>
      <c r="F111" s="2095">
        <f>AVERAGE('2024旬別'!F111,'2023旬別'!E111,'2022旬別'!E111,'2021旬別'!E111,'2020旬別'!E111)</f>
        <v>207.2</v>
      </c>
      <c r="G111" s="2098">
        <f>AVERAGE('2024旬別'!G111,'2023旬別'!F111,'2022旬別'!F111,'2021旬別'!F111,'2020旬別'!F111)</f>
        <v>168.8</v>
      </c>
      <c r="H111" s="2201">
        <f>AVERAGE('2024旬別'!H111,'2023旬別'!G111,'2022旬別'!G111,'2021旬別'!G111,'2020旬別'!G111)</f>
        <v>162</v>
      </c>
      <c r="I111" s="2134">
        <f>AVERAGE('2024旬別'!I111,'2023旬別'!H111,'2022旬別'!H111,'2021旬別'!H111,'2020旬別'!H111)</f>
        <v>121</v>
      </c>
      <c r="J111" s="2098">
        <f>AVERAGE('2024旬別'!J111,'2023旬別'!I111,'2022旬別'!I111,'2021旬別'!I111,'2020旬別'!I111)</f>
        <v>119.2</v>
      </c>
      <c r="K111" s="2094">
        <f>AVERAGE('2024旬別'!K111,'2023旬別'!J111,'2022旬別'!J111,'2021旬別'!J111,'2020旬別'!J111)</f>
        <v>111.4</v>
      </c>
      <c r="L111" s="2095">
        <f>AVERAGE('2024旬別'!L111,'2023旬別'!K111,'2022旬別'!K111,'2021旬別'!K111,'2020旬別'!K111)</f>
        <v>103.8</v>
      </c>
      <c r="M111" s="2098">
        <f>AVERAGE('2024旬別'!M111,'2023旬別'!L111,'2022旬別'!L111,'2021旬別'!L111,'2020旬別'!L111)</f>
        <v>97</v>
      </c>
      <c r="N111" s="2147">
        <f>AVERAGE('2024旬別'!N111,'2023旬別'!M111,'2022旬別'!M111,'2021旬別'!M111,'2020旬別'!M111)</f>
        <v>94.2</v>
      </c>
      <c r="O111" s="2136">
        <f>AVERAGE('2024旬別'!O111,'2023旬別'!N111,'2022旬別'!N111,'2021旬別'!N111,'2020旬別'!N111)</f>
        <v>96.6</v>
      </c>
      <c r="P111" s="2148">
        <f>AVERAGE('2024旬別'!P111,'2023旬別'!O111,'2022旬別'!O111,'2021旬別'!O111,'2020旬別'!O111)</f>
        <v>113.2</v>
      </c>
      <c r="Q111" s="2094">
        <f>AVERAGE('2024旬別'!Q111,'2023旬別'!P111,'2022旬別'!P111,'2021旬別'!P111,'2020旬別'!P111)</f>
        <v>106.8</v>
      </c>
      <c r="R111" s="2100">
        <f>AVERAGE('2024旬別'!R111,'2023旬別'!Q111,'2022旬別'!Q111,'2021旬別'!Q111,'2020旬別'!Q111)</f>
        <v>99.2</v>
      </c>
      <c r="S111" s="2098">
        <f>AVERAGE('2024旬別'!S111,'2023旬別'!R111,'2022旬別'!R111,'2021旬別'!R111,'2020旬別'!R111)</f>
        <v>90.2</v>
      </c>
      <c r="T111" s="2094">
        <f>AVERAGE('2024旬別'!T111,'2023旬別'!S111,'2022旬別'!S111,'2021旬別'!S111,'2020旬別'!S111)</f>
        <v>81.599999999999994</v>
      </c>
      <c r="U111" s="2095">
        <f>AVERAGE('2024旬別'!U111,'2023旬別'!T111,'2022旬別'!T111,'2021旬別'!T111,'2020旬別'!T111)</f>
        <v>70.400000000000006</v>
      </c>
      <c r="V111" s="2096">
        <f>AVERAGE('2024旬別'!V111,'2023旬別'!U111,'2022旬別'!U111,'2021旬別'!U111,'2020旬別'!U111)</f>
        <v>66.8</v>
      </c>
      <c r="W111" s="2094">
        <f>AVERAGE('2024旬別'!W111,'2023旬別'!V111,'2022旬別'!V111,'2021旬別'!V111,'2020旬別'!V111)</f>
        <v>60.6</v>
      </c>
      <c r="X111" s="2102">
        <f>AVERAGE('2024旬別'!X111,'2023旬別'!W111,'2022旬別'!W111,'2021旬別'!W111,'2020旬別'!W111)</f>
        <v>59</v>
      </c>
      <c r="Y111" s="2096">
        <f>AVERAGE('2024旬別'!Y111,'2023旬別'!X111,'2022旬別'!X111,'2021旬別'!X111,'2020旬別'!X111)</f>
        <v>49.4</v>
      </c>
      <c r="Z111" s="2099">
        <f>AVERAGE('2024旬別'!Z111,'2023旬別'!Y111,'2022旬別'!Y111,'2021旬別'!Y111,'2020旬別'!Y111)</f>
        <v>52.4</v>
      </c>
      <c r="AA111" s="2095">
        <f>AVERAGE('2024旬別'!AA111,'2023旬別'!Z111,'2022旬別'!Z111,'2021旬別'!Z111,'2020旬別'!Z111)</f>
        <v>59.2</v>
      </c>
      <c r="AB111" s="2096">
        <f>AVERAGE('2024旬別'!AB111,'2023旬別'!AA111,'2022旬別'!AA111,'2021旬別'!AA111,'2020旬別'!AA111)</f>
        <v>55.8</v>
      </c>
      <c r="AC111" s="2099">
        <f>AVERAGE('2024旬別'!AC111,'2023旬別'!AB111,'2022旬別'!AB111,'2021旬別'!AB111,'2020旬別'!AB111)</f>
        <v>70.2</v>
      </c>
      <c r="AD111" s="2095">
        <f>AVERAGE('2024旬別'!AD111,'2023旬別'!AC111,'2022旬別'!AC111,'2021旬別'!AC111,'2020旬別'!AC111)</f>
        <v>83.2</v>
      </c>
      <c r="AE111" s="2098">
        <f>AVERAGE('2024旬別'!AE111,'2023旬別'!AD111,'2022旬別'!AD111,'2021旬別'!AD111,'2020旬別'!AD111)</f>
        <v>95.4</v>
      </c>
      <c r="AF111" s="2099">
        <f>AVERAGE('2024旬別'!AF111,'2023旬別'!AE111,'2022旬別'!AE111,'2021旬別'!AE111,'2020旬別'!AE111)</f>
        <v>111.6</v>
      </c>
      <c r="AG111" s="2095">
        <f>AVERAGE('2024旬別'!AG111,'2023旬別'!AF111,'2022旬別'!AF111,'2021旬別'!AF111,'2020旬別'!AF111)</f>
        <v>113.2</v>
      </c>
      <c r="AH111" s="2098">
        <f>AVERAGE('2024旬別'!AH111,'2023旬別'!AG111,'2022旬別'!AG111,'2021旬別'!AG111,'2020旬別'!AG111)</f>
        <v>188</v>
      </c>
      <c r="AI111" s="2094">
        <f>AVERAGE('2024旬別'!AI111,'2023旬別'!AH111,'2022旬別'!AH111,'2021旬別'!AH111,'2020旬別'!AH111)</f>
        <v>195.4</v>
      </c>
      <c r="AJ111" s="2095">
        <f>AVERAGE('2024旬別'!AJ111,'2023旬別'!AI111,'2022旬別'!AI111,'2021旬別'!AI111,'2020旬別'!AI111)</f>
        <v>208.2</v>
      </c>
      <c r="AK111" s="2098">
        <f>AVERAGE('2024旬別'!AK111,'2023旬別'!AJ111,'2022旬別'!AJ111,'2021旬別'!AJ111,'2020旬別'!AJ111)</f>
        <v>192.6</v>
      </c>
      <c r="AL111" s="2094">
        <f>AVERAGE('2024旬別'!AL111,'2023旬別'!AK111,'2022旬別'!AK111,'2021旬別'!AK111,'2020旬別'!AK111)</f>
        <v>186.8</v>
      </c>
      <c r="AM111" s="2103">
        <f>AVERAGE('2024旬別'!AM111,'2023旬別'!AL111,'2022旬別'!AL111,'2021旬別'!AL111,'2020旬別'!AL111)</f>
        <v>151.80000000000001</v>
      </c>
    </row>
    <row r="112" spans="2:47" ht="14.25" customHeight="1" x14ac:dyDescent="0.15">
      <c r="B112" s="184" t="s">
        <v>130</v>
      </c>
      <c r="C112" s="1998" t="s">
        <v>94</v>
      </c>
      <c r="D112" s="2104">
        <f>AVERAGE('2024旬別'!D112,'2023旬別'!C112,'2022旬別'!C112,'2021旬別'!C112,'2020旬別'!C112)</f>
        <v>23890.799999999999</v>
      </c>
      <c r="E112" s="2105">
        <f>AVERAGE('2024旬別'!E112,'2023旬別'!D112,'2022旬別'!D112,'2021旬別'!D112,'2020旬別'!D112)</f>
        <v>35720</v>
      </c>
      <c r="F112" s="2106">
        <f>AVERAGE('2024旬別'!F112,'2023旬別'!E112,'2022旬別'!E112,'2021旬別'!E112,'2020旬別'!E112)</f>
        <v>41945.4</v>
      </c>
      <c r="G112" s="2109">
        <f>AVERAGE('2024旬別'!G112,'2023旬別'!F112,'2022旬別'!F112,'2021旬別'!F112,'2020旬別'!F112)</f>
        <v>107141.6</v>
      </c>
      <c r="H112" s="2220">
        <f>AVERAGE('2024旬別'!H112,'2023旬別'!G112,'2022旬別'!G112,'2021旬別'!G112,'2020旬別'!G112)</f>
        <v>34972.800000000003</v>
      </c>
      <c r="I112" s="2129">
        <f>AVERAGE('2024旬別'!I112,'2023旬別'!H112,'2022旬別'!H112,'2021旬別'!H112,'2020旬別'!H112)</f>
        <v>25808.400000000001</v>
      </c>
      <c r="J112" s="2109">
        <f>AVERAGE('2024旬別'!J112,'2023旬別'!I112,'2022旬別'!I112,'2021旬別'!I112,'2020旬別'!I112)</f>
        <v>28553.599999999999</v>
      </c>
      <c r="K112" s="2105">
        <f>AVERAGE('2024旬別'!K112,'2023旬別'!J112,'2022旬別'!J112,'2021旬別'!J112,'2020旬別'!J112)</f>
        <v>26902.799999999999</v>
      </c>
      <c r="L112" s="2106">
        <f>AVERAGE('2024旬別'!L112,'2023旬別'!K112,'2022旬別'!K112,'2021旬別'!K112,'2020旬別'!K112)</f>
        <v>26652.799999999999</v>
      </c>
      <c r="M112" s="2109">
        <f>AVERAGE('2024旬別'!M112,'2023旬別'!L112,'2022旬別'!L112,'2021旬別'!L112,'2020旬別'!L112)</f>
        <v>25184</v>
      </c>
      <c r="N112" s="2152">
        <f>AVERAGE('2024旬別'!N112,'2023旬別'!M112,'2022旬別'!M112,'2021旬別'!M112,'2020旬別'!M112)</f>
        <v>23402.400000000001</v>
      </c>
      <c r="O112" s="2153">
        <f>AVERAGE('2024旬別'!O112,'2023旬別'!N112,'2022旬別'!N112,'2021旬別'!N112,'2020旬別'!N112)</f>
        <v>24249</v>
      </c>
      <c r="P112" s="2155">
        <f>AVERAGE('2024旬別'!P112,'2023旬別'!O112,'2022旬別'!O112,'2021旬別'!O112,'2020旬別'!O112)</f>
        <v>25959.8</v>
      </c>
      <c r="Q112" s="2105">
        <f>AVERAGE('2024旬別'!Q112,'2023旬別'!P112,'2022旬別'!P112,'2021旬別'!P112,'2020旬別'!P112)</f>
        <v>24392.799999999999</v>
      </c>
      <c r="R112" s="2112">
        <f>AVERAGE('2024旬別'!R112,'2023旬別'!Q112,'2022旬別'!Q112,'2021旬別'!Q112,'2020旬別'!Q112)</f>
        <v>25554.2</v>
      </c>
      <c r="S112" s="2109">
        <f>AVERAGE('2024旬別'!S112,'2023旬別'!R112,'2022旬別'!R112,'2021旬別'!R112,'2020旬別'!R112)</f>
        <v>23167.200000000001</v>
      </c>
      <c r="T112" s="2105">
        <f>AVERAGE('2024旬別'!T112,'2023旬別'!S112,'2022旬別'!S112,'2021旬別'!S112,'2020旬別'!S112)</f>
        <v>21926</v>
      </c>
      <c r="U112" s="2106">
        <f>AVERAGE('2024旬別'!U112,'2023旬別'!T112,'2022旬別'!T112,'2021旬別'!T112,'2020旬別'!T112)</f>
        <v>18949.2</v>
      </c>
      <c r="V112" s="2107">
        <f>AVERAGE('2024旬別'!V112,'2023旬別'!U112,'2022旬別'!U112,'2021旬別'!U112,'2020旬別'!U112)</f>
        <v>17396.599999999999</v>
      </c>
      <c r="W112" s="2105">
        <f>AVERAGE('2024旬別'!W112,'2023旬別'!V112,'2022旬別'!V112,'2021旬別'!V112,'2020旬別'!V112)</f>
        <v>16622.599999999999</v>
      </c>
      <c r="X112" s="2114">
        <f>AVERAGE('2024旬別'!X112,'2023旬別'!W112,'2022旬別'!W112,'2021旬別'!W112,'2020旬別'!W112)</f>
        <v>18452.2</v>
      </c>
      <c r="Y112" s="2107">
        <f>AVERAGE('2024旬別'!Y112,'2023旬別'!X112,'2022旬別'!X112,'2021旬別'!X112,'2020旬別'!X112)</f>
        <v>15686</v>
      </c>
      <c r="Z112" s="2110">
        <f>AVERAGE('2024旬別'!Z112,'2023旬別'!Y112,'2022旬別'!Y112,'2021旬別'!Y112,'2020旬別'!Y112)</f>
        <v>16580</v>
      </c>
      <c r="AA112" s="2106">
        <f>AVERAGE('2024旬別'!AA112,'2023旬別'!Z112,'2022旬別'!Z112,'2021旬別'!Z112,'2020旬別'!Z112)</f>
        <v>18303.8</v>
      </c>
      <c r="AB112" s="2107">
        <f>AVERAGE('2024旬別'!AB112,'2023旬別'!AA112,'2022旬別'!AA112,'2021旬別'!AA112,'2020旬別'!AA112)</f>
        <v>17985.2</v>
      </c>
      <c r="AC112" s="2110">
        <f>AVERAGE('2024旬別'!AC112,'2023旬別'!AB112,'2022旬別'!AB112,'2021旬別'!AB112,'2020旬別'!AB112)</f>
        <v>21325.599999999999</v>
      </c>
      <c r="AD112" s="2106">
        <f>AVERAGE('2024旬別'!AD112,'2023旬別'!AC112,'2022旬別'!AC112,'2021旬別'!AC112,'2020旬別'!AC112)</f>
        <v>23081.599999999999</v>
      </c>
      <c r="AE112" s="2109">
        <f>AVERAGE('2024旬別'!AE112,'2023旬別'!AD112,'2022旬別'!AD112,'2021旬別'!AD112,'2020旬別'!AD112)</f>
        <v>25444</v>
      </c>
      <c r="AF112" s="2110">
        <f>AVERAGE('2024旬別'!AF112,'2023旬別'!AE112,'2022旬別'!AE112,'2021旬別'!AE112,'2020旬別'!AE112)</f>
        <v>27401.200000000001</v>
      </c>
      <c r="AG112" s="2106">
        <f>AVERAGE('2024旬別'!AG112,'2023旬別'!AF112,'2022旬別'!AF112,'2021旬別'!AF112,'2020旬別'!AF112)</f>
        <v>29052.2</v>
      </c>
      <c r="AH112" s="2109">
        <f>AVERAGE('2024旬別'!AH112,'2023旬別'!AG112,'2022旬別'!AG112,'2021旬別'!AG112,'2020旬別'!AG112)</f>
        <v>39033.4</v>
      </c>
      <c r="AI112" s="2105">
        <f>AVERAGE('2024旬別'!AI112,'2023旬別'!AH112,'2022旬別'!AH112,'2021旬別'!AH112,'2020旬別'!AH112)</f>
        <v>38844</v>
      </c>
      <c r="AJ112" s="2106">
        <f>AVERAGE('2024旬別'!AJ112,'2023旬別'!AI112,'2022旬別'!AI112,'2021旬別'!AI112,'2020旬別'!AI112)</f>
        <v>39060.6</v>
      </c>
      <c r="AK112" s="2109">
        <f>AVERAGE('2024旬別'!AK112,'2023旬別'!AJ112,'2022旬別'!AJ112,'2021旬別'!AJ112,'2020旬別'!AJ112)</f>
        <v>36696.6</v>
      </c>
      <c r="AL112" s="2105">
        <f>AVERAGE('2024旬別'!AL112,'2023旬別'!AK112,'2022旬別'!AK112,'2021旬別'!AK112,'2020旬別'!AK112)</f>
        <v>40231.199999999997</v>
      </c>
      <c r="AM112" s="2115">
        <f>AVERAGE('2024旬別'!AM112,'2023旬別'!AL112,'2022旬別'!AL112,'2021旬別'!AL112,'2020旬別'!AL112)</f>
        <v>38749</v>
      </c>
    </row>
    <row r="113" spans="2:47" ht="14.25" customHeight="1" x14ac:dyDescent="0.15">
      <c r="B113" s="186" t="s">
        <v>130</v>
      </c>
      <c r="C113" s="2000" t="s">
        <v>96</v>
      </c>
      <c r="D113" s="2116">
        <f>AVERAGE('2024旬別'!D113,'2023旬別'!C113,'2022旬別'!C113,'2021旬別'!C113,'2020旬別'!C113)</f>
        <v>226.2</v>
      </c>
      <c r="E113" s="2117">
        <f>AVERAGE('2024旬別'!E113,'2023旬別'!D113,'2022旬別'!D113,'2021旬別'!D113,'2020旬別'!D113)</f>
        <v>222.6</v>
      </c>
      <c r="F113" s="2118">
        <f>AVERAGE('2024旬別'!F113,'2023旬別'!E113,'2022旬別'!E113,'2021旬別'!E113,'2020旬別'!E113)</f>
        <v>205.6</v>
      </c>
      <c r="G113" s="2121">
        <f>AVERAGE('2024旬別'!G113,'2023旬別'!F113,'2022旬別'!F113,'2021旬別'!F113,'2020旬別'!F113)</f>
        <v>219.2</v>
      </c>
      <c r="H113" s="2145">
        <f>AVERAGE('2024旬別'!H113,'2023旬別'!G113,'2022旬別'!G113,'2021旬別'!G113,'2020旬別'!G113)</f>
        <v>218</v>
      </c>
      <c r="I113" s="2120">
        <f>AVERAGE('2024旬別'!I113,'2023旬別'!H113,'2022旬別'!H113,'2021旬別'!H113,'2020旬別'!H113)</f>
        <v>218.2</v>
      </c>
      <c r="J113" s="2121">
        <f>AVERAGE('2024旬別'!J113,'2023旬別'!I113,'2022旬別'!I113,'2021旬別'!I113,'2020旬別'!I113)</f>
        <v>250.2</v>
      </c>
      <c r="K113" s="2117">
        <f>AVERAGE('2024旬別'!K113,'2023旬別'!J113,'2022旬別'!J113,'2021旬別'!J113,'2020旬別'!J113)</f>
        <v>263.39999999999998</v>
      </c>
      <c r="L113" s="2118">
        <f>AVERAGE('2024旬別'!L113,'2023旬別'!K113,'2022旬別'!K113,'2021旬別'!K113,'2020旬別'!K113)</f>
        <v>272.2</v>
      </c>
      <c r="M113" s="2121">
        <f>AVERAGE('2024旬別'!M113,'2023旬別'!L113,'2022旬別'!L113,'2021旬別'!L113,'2020旬別'!L113)</f>
        <v>260.2</v>
      </c>
      <c r="N113" s="2117">
        <f>AVERAGE('2024旬別'!N113,'2023旬別'!M113,'2022旬別'!M113,'2021旬別'!M113,'2020旬別'!M113)</f>
        <v>252.8</v>
      </c>
      <c r="O113" s="2118">
        <f>AVERAGE('2024旬別'!O113,'2023旬別'!N113,'2022旬別'!N113,'2021旬別'!N113,'2020旬別'!N113)</f>
        <v>253.8</v>
      </c>
      <c r="P113" s="2121">
        <f>AVERAGE('2024旬別'!P113,'2023旬別'!O113,'2022旬別'!O113,'2021旬別'!O113,'2020旬別'!O113)</f>
        <v>233.4</v>
      </c>
      <c r="Q113" s="2117">
        <f>AVERAGE('2024旬別'!Q113,'2023旬別'!P113,'2022旬別'!P113,'2021旬別'!P113,'2020旬別'!P113)</f>
        <v>235.6</v>
      </c>
      <c r="R113" s="2123">
        <f>AVERAGE('2024旬別'!R113,'2023旬別'!Q113,'2022旬別'!Q113,'2021旬別'!Q113,'2020旬別'!Q113)</f>
        <v>259.60000000000002</v>
      </c>
      <c r="S113" s="2121">
        <f>AVERAGE('2024旬別'!S113,'2023旬別'!R113,'2022旬別'!R113,'2021旬別'!R113,'2020旬別'!R113)</f>
        <v>258.2</v>
      </c>
      <c r="T113" s="2117">
        <f>AVERAGE('2024旬別'!T113,'2023旬別'!S113,'2022旬別'!S113,'2021旬別'!S113,'2020旬別'!S113)</f>
        <v>270</v>
      </c>
      <c r="U113" s="2118">
        <f>AVERAGE('2024旬別'!U113,'2023旬別'!T113,'2022旬別'!T113,'2021旬別'!T113,'2020旬別'!T113)</f>
        <v>271.2</v>
      </c>
      <c r="V113" s="2119">
        <f>AVERAGE('2024旬別'!V113,'2023旬別'!U113,'2022旬別'!U113,'2021旬別'!U113,'2020旬別'!U113)</f>
        <v>261</v>
      </c>
      <c r="W113" s="2117">
        <f>AVERAGE('2024旬別'!W113,'2023旬別'!V113,'2022旬別'!V113,'2021旬別'!V113,'2020旬別'!V113)</f>
        <v>280.39999999999998</v>
      </c>
      <c r="X113" s="2123">
        <f>AVERAGE('2024旬別'!X113,'2023旬別'!W113,'2022旬別'!W113,'2021旬別'!W113,'2020旬別'!W113)</f>
        <v>316</v>
      </c>
      <c r="Y113" s="2119">
        <f>AVERAGE('2024旬別'!Y113,'2023旬別'!X113,'2022旬別'!X113,'2021旬別'!X113,'2020旬別'!X113)</f>
        <v>322.60000000000002</v>
      </c>
      <c r="Z113" s="2122">
        <f>AVERAGE('2024旬別'!Z113,'2023旬別'!Y113,'2022旬別'!Y113,'2021旬別'!Y113,'2020旬別'!Y113)</f>
        <v>319.8</v>
      </c>
      <c r="AA113" s="2118">
        <f>AVERAGE('2024旬別'!AA113,'2023旬別'!Z113,'2022旬別'!Z113,'2021旬別'!Z113,'2020旬別'!Z113)</f>
        <v>316.60000000000002</v>
      </c>
      <c r="AB113" s="2119">
        <f>AVERAGE('2024旬別'!AB113,'2023旬別'!AA113,'2022旬別'!AA113,'2021旬別'!AA113,'2020旬別'!AA113)</f>
        <v>325</v>
      </c>
      <c r="AC113" s="2122">
        <f>AVERAGE('2024旬別'!AC113,'2023旬別'!AB113,'2022旬別'!AB113,'2021旬別'!AB113,'2020旬別'!AB113)</f>
        <v>310.8</v>
      </c>
      <c r="AD113" s="2118">
        <f>AVERAGE('2024旬別'!AD113,'2023旬別'!AC113,'2022旬別'!AC113,'2021旬別'!AC113,'2020旬別'!AC113)</f>
        <v>294.60000000000002</v>
      </c>
      <c r="AE113" s="2121">
        <f>AVERAGE('2024旬別'!AE113,'2023旬別'!AD113,'2022旬別'!AD113,'2021旬別'!AD113,'2020旬別'!AD113)</f>
        <v>277.60000000000002</v>
      </c>
      <c r="AF113" s="2122">
        <f>AVERAGE('2024旬別'!AF113,'2023旬別'!AE113,'2022旬別'!AE113,'2021旬別'!AE113,'2020旬別'!AE113)</f>
        <v>303.39999999999998</v>
      </c>
      <c r="AG113" s="2118">
        <f>AVERAGE('2024旬別'!AG113,'2023旬別'!AF113,'2022旬別'!AF113,'2021旬別'!AF113,'2020旬別'!AF113)</f>
        <v>258.39999999999998</v>
      </c>
      <c r="AH113" s="2121">
        <f>AVERAGE('2024旬別'!AH113,'2023旬別'!AG113,'2022旬別'!AG113,'2021旬別'!AG113,'2020旬別'!AG113)</f>
        <v>209.4</v>
      </c>
      <c r="AI113" s="2117">
        <f>AVERAGE('2024旬別'!AI113,'2023旬別'!AH113,'2022旬別'!AH113,'2021旬別'!AH113,'2020旬別'!AH113)</f>
        <v>201</v>
      </c>
      <c r="AJ113" s="2118">
        <f>AVERAGE('2024旬別'!AJ113,'2023旬別'!AI113,'2022旬別'!AI113,'2021旬別'!AI113,'2020旬別'!AI113)</f>
        <v>201</v>
      </c>
      <c r="AK113" s="2121">
        <f>AVERAGE('2024旬別'!AK113,'2023旬別'!AJ113,'2022旬別'!AJ113,'2021旬別'!AJ113,'2020旬別'!AJ113)</f>
        <v>212</v>
      </c>
      <c r="AL113" s="2117">
        <f>AVERAGE('2024旬別'!AL113,'2023旬別'!AK113,'2022旬別'!AK113,'2021旬別'!AK113,'2020旬別'!AK113)</f>
        <v>240.4</v>
      </c>
      <c r="AM113" s="2125">
        <f>AVERAGE('2024旬別'!AM113,'2023旬別'!AL113,'2022旬別'!AL113,'2021旬別'!AL113,'2020旬別'!AL113)</f>
        <v>284.39999999999998</v>
      </c>
    </row>
    <row r="114" spans="2:47" ht="14.25" customHeight="1" x14ac:dyDescent="0.15">
      <c r="B114" s="182" t="s">
        <v>131</v>
      </c>
      <c r="C114" s="1997" t="s">
        <v>93</v>
      </c>
      <c r="D114" s="2093">
        <f>AVERAGE('2024旬別'!D114,'2023旬別'!C114,'2022旬別'!C114,'2021旬別'!C114,'2020旬別'!C114)</f>
        <v>76.8</v>
      </c>
      <c r="E114" s="2094">
        <f>AVERAGE('2024旬別'!E114,'2023旬別'!D114,'2022旬別'!D114,'2021旬別'!D114,'2020旬別'!D114)</f>
        <v>118.8</v>
      </c>
      <c r="F114" s="2095">
        <f>AVERAGE('2024旬別'!F114,'2023旬別'!E114,'2022旬別'!E114,'2021旬別'!E114,'2020旬別'!E114)</f>
        <v>121.6</v>
      </c>
      <c r="G114" s="2098">
        <f>AVERAGE('2024旬別'!G114,'2023旬別'!F114,'2022旬別'!F114,'2021旬別'!F114,'2020旬別'!F114)</f>
        <v>119.6</v>
      </c>
      <c r="H114" s="2201">
        <f>AVERAGE('2024旬別'!H114,'2023旬別'!G114,'2022旬別'!G114,'2021旬別'!G114,'2020旬別'!G114)</f>
        <v>367.4</v>
      </c>
      <c r="I114" s="2134">
        <f>AVERAGE('2024旬別'!I114,'2023旬別'!H114,'2022旬別'!H114,'2021旬別'!H114,'2020旬別'!H114)</f>
        <v>101</v>
      </c>
      <c r="J114" s="2098">
        <f>AVERAGE('2024旬別'!J114,'2023旬別'!I114,'2022旬別'!I114,'2021旬別'!I114,'2020旬別'!I114)</f>
        <v>124.4</v>
      </c>
      <c r="K114" s="2094">
        <f>AVERAGE('2024旬別'!K114,'2023旬別'!J114,'2022旬別'!J114,'2021旬別'!J114,'2020旬別'!J114)</f>
        <v>127.8</v>
      </c>
      <c r="L114" s="2095">
        <f>AVERAGE('2024旬別'!L114,'2023旬別'!K114,'2022旬別'!K114,'2021旬別'!K114,'2020旬別'!K114)</f>
        <v>144.19999999999999</v>
      </c>
      <c r="M114" s="2098">
        <f>AVERAGE('2024旬別'!M114,'2023旬別'!L114,'2022旬別'!L114,'2021旬別'!L114,'2020旬別'!L114)</f>
        <v>129</v>
      </c>
      <c r="N114" s="2094">
        <f>AVERAGE('2024旬別'!N114,'2023旬別'!M114,'2022旬別'!M114,'2021旬別'!M114,'2020旬別'!M114)</f>
        <v>129</v>
      </c>
      <c r="O114" s="2095">
        <f>AVERAGE('2024旬別'!O114,'2023旬別'!N114,'2022旬別'!N114,'2021旬別'!N114,'2020旬別'!N114)</f>
        <v>126.4</v>
      </c>
      <c r="P114" s="2098">
        <f>AVERAGE('2024旬別'!P114,'2023旬別'!O114,'2022旬別'!O114,'2021旬別'!O114,'2020旬別'!O114)</f>
        <v>121.8</v>
      </c>
      <c r="Q114" s="2094">
        <f>AVERAGE('2024旬別'!Q114,'2023旬別'!P114,'2022旬別'!P114,'2021旬別'!P114,'2020旬別'!P114)</f>
        <v>135.19999999999999</v>
      </c>
      <c r="R114" s="2100">
        <f>AVERAGE('2024旬別'!R114,'2023旬別'!Q114,'2022旬別'!Q114,'2021旬別'!Q114,'2020旬別'!Q114)</f>
        <v>140.80000000000001</v>
      </c>
      <c r="S114" s="2098">
        <f>AVERAGE('2024旬別'!S114,'2023旬別'!R114,'2022旬別'!R114,'2021旬別'!R114,'2020旬別'!R114)</f>
        <v>132.19999999999999</v>
      </c>
      <c r="T114" s="2094">
        <f>AVERAGE('2024旬別'!T114,'2023旬別'!S114,'2022旬別'!S114,'2021旬別'!S114,'2020旬別'!S114)</f>
        <v>124.8</v>
      </c>
      <c r="U114" s="2095">
        <f>AVERAGE('2024旬別'!U114,'2023旬別'!T114,'2022旬別'!T114,'2021旬別'!T114,'2020旬別'!T114)</f>
        <v>116.8</v>
      </c>
      <c r="V114" s="2096">
        <f>AVERAGE('2024旬別'!V114,'2023旬別'!U114,'2022旬別'!U114,'2021旬別'!U114,'2020旬別'!U114)</f>
        <v>108.2</v>
      </c>
      <c r="W114" s="2094">
        <f>AVERAGE('2024旬別'!W114,'2023旬別'!V114,'2022旬別'!V114,'2021旬別'!V114,'2020旬別'!V114)</f>
        <v>98.4</v>
      </c>
      <c r="X114" s="2102">
        <f>AVERAGE('2024旬別'!X114,'2023旬別'!W114,'2022旬別'!W114,'2021旬別'!W114,'2020旬別'!W114)</f>
        <v>99.6</v>
      </c>
      <c r="Y114" s="2096">
        <f>AVERAGE('2024旬別'!Y114,'2023旬別'!X114,'2022旬別'!X114,'2021旬別'!X114,'2020旬別'!X114)</f>
        <v>88.2</v>
      </c>
      <c r="Z114" s="2099">
        <f>AVERAGE('2024旬別'!Z114,'2023旬別'!Y114,'2022旬別'!Y114,'2021旬別'!Y114,'2020旬別'!Y114)</f>
        <v>81</v>
      </c>
      <c r="AA114" s="2095">
        <f>AVERAGE('2024旬別'!AA114,'2023旬別'!Z114,'2022旬別'!Z114,'2021旬別'!Z114,'2020旬別'!Z114)</f>
        <v>97.2</v>
      </c>
      <c r="AB114" s="2096">
        <f>AVERAGE('2024旬別'!AB114,'2023旬別'!AA114,'2022旬別'!AA114,'2021旬別'!AA114,'2020旬別'!AA114)</f>
        <v>97</v>
      </c>
      <c r="AC114" s="2099">
        <f>AVERAGE('2024旬別'!AC114,'2023旬別'!AB114,'2022旬別'!AB114,'2021旬別'!AB114,'2020旬別'!AB114)</f>
        <v>96.2</v>
      </c>
      <c r="AD114" s="2095">
        <f>AVERAGE('2024旬別'!AD114,'2023旬別'!AC114,'2022旬別'!AC114,'2021旬別'!AC114,'2020旬別'!AC114)</f>
        <v>109.8</v>
      </c>
      <c r="AE114" s="2098">
        <f>AVERAGE('2024旬別'!AE114,'2023旬別'!AD114,'2022旬別'!AD114,'2021旬別'!AD114,'2020旬別'!AD114)</f>
        <v>112.4</v>
      </c>
      <c r="AF114" s="2099">
        <f>AVERAGE('2024旬別'!AF114,'2023旬別'!AE114,'2022旬別'!AE114,'2021旬別'!AE114,'2020旬別'!AE114)</f>
        <v>124</v>
      </c>
      <c r="AG114" s="2095">
        <f>AVERAGE('2024旬別'!AG114,'2023旬別'!AF114,'2022旬別'!AF114,'2021旬別'!AF114,'2020旬別'!AF114)</f>
        <v>133</v>
      </c>
      <c r="AH114" s="2098">
        <f>AVERAGE('2024旬別'!AH114,'2023旬別'!AG114,'2022旬別'!AG114,'2021旬別'!AG114,'2020旬別'!AG114)</f>
        <v>125.8</v>
      </c>
      <c r="AI114" s="2094">
        <f>AVERAGE('2024旬別'!AI114,'2023旬別'!AH114,'2022旬別'!AH114,'2021旬別'!AH114,'2020旬別'!AH114)</f>
        <v>121</v>
      </c>
      <c r="AJ114" s="2095">
        <f>AVERAGE('2024旬別'!AJ114,'2023旬別'!AI114,'2022旬別'!AI114,'2021旬別'!AI114,'2020旬別'!AI114)</f>
        <v>116.4</v>
      </c>
      <c r="AK114" s="2098">
        <f>AVERAGE('2024旬別'!AK114,'2023旬別'!AJ114,'2022旬別'!AJ114,'2021旬別'!AJ114,'2020旬別'!AJ114)</f>
        <v>111</v>
      </c>
      <c r="AL114" s="2094">
        <f>AVERAGE('2024旬別'!AL114,'2023旬別'!AK114,'2022旬別'!AK114,'2021旬別'!AK114,'2020旬別'!AK114)</f>
        <v>100.6</v>
      </c>
      <c r="AM114" s="2103">
        <f>AVERAGE('2024旬別'!AM114,'2023旬別'!AL114,'2022旬別'!AL114,'2021旬別'!AL114,'2020旬別'!AL114)</f>
        <v>102.6</v>
      </c>
    </row>
    <row r="115" spans="2:47" ht="14.25" customHeight="1" x14ac:dyDescent="0.15">
      <c r="B115" s="184" t="s">
        <v>131</v>
      </c>
      <c r="C115" s="1998" t="s">
        <v>94</v>
      </c>
      <c r="D115" s="2104">
        <f>AVERAGE('2024旬別'!D115,'2023旬別'!C115,'2022旬別'!C115,'2021旬別'!C115,'2020旬別'!C115)</f>
        <v>25027.200000000001</v>
      </c>
      <c r="E115" s="2105">
        <f>AVERAGE('2024旬別'!E115,'2023旬別'!D115,'2022旬別'!D115,'2021旬別'!D115,'2020旬別'!D115)</f>
        <v>36683.800000000003</v>
      </c>
      <c r="F115" s="2106">
        <f>AVERAGE('2024旬別'!F115,'2023旬別'!E115,'2022旬別'!E115,'2021旬別'!E115,'2020旬別'!E115)</f>
        <v>40773</v>
      </c>
      <c r="G115" s="2109">
        <f>AVERAGE('2024旬別'!G115,'2023旬別'!F115,'2022旬別'!F115,'2021旬別'!F115,'2020旬別'!F115)</f>
        <v>39126.800000000003</v>
      </c>
      <c r="H115" s="2220">
        <f>AVERAGE('2024旬別'!H115,'2023旬別'!G115,'2022旬別'!G115,'2021旬別'!G115,'2020旬別'!G115)</f>
        <v>113745.8</v>
      </c>
      <c r="I115" s="2129">
        <f>AVERAGE('2024旬別'!I115,'2023旬別'!H115,'2022旬別'!H115,'2021旬別'!H115,'2020旬別'!H115)</f>
        <v>28210.2</v>
      </c>
      <c r="J115" s="2109">
        <f>AVERAGE('2024旬別'!J115,'2023旬別'!I115,'2022旬別'!I115,'2021旬別'!I115,'2020旬別'!I115)</f>
        <v>31190.799999999999</v>
      </c>
      <c r="K115" s="2105">
        <f>AVERAGE('2024旬別'!K115,'2023旬別'!J115,'2022旬別'!J115,'2021旬別'!J115,'2020旬別'!J115)</f>
        <v>30685.200000000001</v>
      </c>
      <c r="L115" s="2106">
        <f>AVERAGE('2024旬別'!L115,'2023旬別'!K115,'2022旬別'!K115,'2021旬別'!K115,'2020旬別'!K115)</f>
        <v>35409.800000000003</v>
      </c>
      <c r="M115" s="2109">
        <f>AVERAGE('2024旬別'!M115,'2023旬別'!L115,'2022旬別'!L115,'2021旬別'!L115,'2020旬別'!L115)</f>
        <v>33330.6</v>
      </c>
      <c r="N115" s="2105">
        <f>AVERAGE('2024旬別'!N115,'2023旬別'!M115,'2022旬別'!M115,'2021旬別'!M115,'2020旬別'!M115)</f>
        <v>38207.800000000003</v>
      </c>
      <c r="O115" s="2106">
        <f>AVERAGE('2024旬別'!O115,'2023旬別'!N115,'2022旬別'!N115,'2021旬別'!N115,'2020旬別'!N115)</f>
        <v>36578.400000000001</v>
      </c>
      <c r="P115" s="2109">
        <f>AVERAGE('2024旬別'!P115,'2023旬別'!O115,'2022旬別'!O115,'2021旬別'!O115,'2020旬別'!O115)</f>
        <v>32967.199999999997</v>
      </c>
      <c r="Q115" s="2105">
        <f>AVERAGE('2024旬別'!Q115,'2023旬別'!P115,'2022旬別'!P115,'2021旬別'!P115,'2020旬別'!P115)</f>
        <v>33368.199999999997</v>
      </c>
      <c r="R115" s="2112">
        <f>AVERAGE('2024旬別'!R115,'2023旬別'!Q115,'2022旬別'!Q115,'2021旬別'!Q115,'2020旬別'!Q115)</f>
        <v>35941</v>
      </c>
      <c r="S115" s="2109">
        <f>AVERAGE('2024旬別'!S115,'2023旬別'!R115,'2022旬別'!R115,'2021旬別'!R115,'2020旬別'!R115)</f>
        <v>33096</v>
      </c>
      <c r="T115" s="2105">
        <f>AVERAGE('2024旬別'!T115,'2023旬別'!S115,'2022旬別'!S115,'2021旬別'!S115,'2020旬別'!S115)</f>
        <v>30810.6</v>
      </c>
      <c r="U115" s="2106">
        <f>AVERAGE('2024旬別'!U115,'2023旬別'!T115,'2022旬別'!T115,'2021旬別'!T115,'2020旬別'!T115)</f>
        <v>30968.2</v>
      </c>
      <c r="V115" s="2107">
        <f>AVERAGE('2024旬別'!V115,'2023旬別'!U115,'2022旬別'!U115,'2021旬別'!U115,'2020旬別'!U115)</f>
        <v>29088.400000000001</v>
      </c>
      <c r="W115" s="2105">
        <f>AVERAGE('2024旬別'!W115,'2023旬別'!V115,'2022旬別'!V115,'2021旬別'!V115,'2020旬別'!V115)</f>
        <v>31342.6</v>
      </c>
      <c r="X115" s="2114">
        <f>AVERAGE('2024旬別'!X115,'2023旬別'!W115,'2022旬別'!W115,'2021旬別'!W115,'2020旬別'!W115)</f>
        <v>33136.400000000001</v>
      </c>
      <c r="Y115" s="2107">
        <f>AVERAGE('2024旬別'!Y115,'2023旬別'!X115,'2022旬別'!X115,'2021旬別'!X115,'2020旬別'!X115)</f>
        <v>29675.200000000001</v>
      </c>
      <c r="Z115" s="2110">
        <f>AVERAGE('2024旬別'!Z115,'2023旬別'!Y115,'2022旬別'!Y115,'2021旬別'!Y115,'2020旬別'!Y115)</f>
        <v>27476.799999999999</v>
      </c>
      <c r="AA115" s="2106">
        <f>AVERAGE('2024旬別'!AA115,'2023旬別'!Z115,'2022旬別'!Z115,'2021旬別'!Z115,'2020旬別'!Z115)</f>
        <v>38714.400000000001</v>
      </c>
      <c r="AB115" s="2107">
        <f>AVERAGE('2024旬別'!AB115,'2023旬別'!AA115,'2022旬別'!AA115,'2021旬別'!AA115,'2020旬別'!AA115)</f>
        <v>43800</v>
      </c>
      <c r="AC115" s="2110">
        <f>AVERAGE('2024旬別'!AC115,'2023旬別'!AB115,'2022旬別'!AB115,'2021旬別'!AB115,'2020旬別'!AB115)</f>
        <v>42841.4</v>
      </c>
      <c r="AD115" s="2106">
        <f>AVERAGE('2024旬別'!AD115,'2023旬別'!AC115,'2022旬別'!AC115,'2021旬別'!AC115,'2020旬別'!AC115)</f>
        <v>41808.6</v>
      </c>
      <c r="AE115" s="2109">
        <f>AVERAGE('2024旬別'!AE115,'2023旬別'!AD115,'2022旬別'!AD115,'2021旬別'!AD115,'2020旬別'!AD115)</f>
        <v>38472.199999999997</v>
      </c>
      <c r="AF115" s="2110">
        <f>AVERAGE('2024旬別'!AF115,'2023旬別'!AE115,'2022旬別'!AE115,'2021旬別'!AE115,'2020旬別'!AE115)</f>
        <v>38711.199999999997</v>
      </c>
      <c r="AG115" s="2106">
        <f>AVERAGE('2024旬別'!AG115,'2023旬別'!AF115,'2022旬別'!AF115,'2021旬別'!AF115,'2020旬別'!AF115)</f>
        <v>41172.199999999997</v>
      </c>
      <c r="AH115" s="2109">
        <f>AVERAGE('2024旬別'!AH115,'2023旬別'!AG115,'2022旬別'!AG115,'2021旬別'!AG115,'2020旬別'!AG115)</f>
        <v>29154.2</v>
      </c>
      <c r="AI115" s="2105">
        <f>AVERAGE('2024旬別'!AI115,'2023旬別'!AH115,'2022旬別'!AH115,'2021旬別'!AH115,'2020旬別'!AH115)</f>
        <v>32604</v>
      </c>
      <c r="AJ115" s="2106">
        <f>AVERAGE('2024旬別'!AJ115,'2023旬別'!AI115,'2022旬別'!AI115,'2021旬別'!AI115,'2020旬別'!AI115)</f>
        <v>30683.200000000001</v>
      </c>
      <c r="AK115" s="2109">
        <f>AVERAGE('2024旬別'!AK115,'2023旬別'!AJ115,'2022旬別'!AJ115,'2021旬別'!AJ115,'2020旬別'!AJ115)</f>
        <v>29562.2</v>
      </c>
      <c r="AL115" s="2105">
        <f>AVERAGE('2024旬別'!AL115,'2023旬別'!AK115,'2022旬別'!AK115,'2021旬別'!AK115,'2020旬別'!AK115)</f>
        <v>28309.599999999999</v>
      </c>
      <c r="AM115" s="2115">
        <f>AVERAGE('2024旬別'!AM115,'2023旬別'!AL115,'2022旬別'!AL115,'2021旬別'!AL115,'2020旬別'!AL115)</f>
        <v>31524</v>
      </c>
    </row>
    <row r="116" spans="2:47" ht="14.25" customHeight="1" x14ac:dyDescent="0.15">
      <c r="B116" s="186" t="s">
        <v>131</v>
      </c>
      <c r="C116" s="2000" t="s">
        <v>96</v>
      </c>
      <c r="D116" s="2116">
        <f>AVERAGE('2024旬別'!D116,'2023旬別'!C116,'2022旬別'!C116,'2021旬別'!C116,'2020旬別'!C116)</f>
        <v>326.60000000000002</v>
      </c>
      <c r="E116" s="2117">
        <f>AVERAGE('2024旬別'!E116,'2023旬別'!D116,'2022旬別'!D116,'2021旬別'!D116,'2020旬別'!D116)</f>
        <v>308.60000000000002</v>
      </c>
      <c r="F116" s="2118">
        <f>AVERAGE('2024旬別'!F116,'2023旬別'!E116,'2022旬別'!E116,'2021旬別'!E116,'2020旬別'!E116)</f>
        <v>336.2</v>
      </c>
      <c r="G116" s="2121">
        <f>AVERAGE('2024旬別'!G116,'2023旬別'!F116,'2022旬別'!F116,'2021旬別'!F116,'2020旬別'!F116)</f>
        <v>330.2</v>
      </c>
      <c r="H116" s="2145">
        <f>AVERAGE('2024旬別'!H116,'2023旬別'!G116,'2022旬別'!G116,'2021旬別'!G116,'2020旬別'!G116)</f>
        <v>319.39999999999998</v>
      </c>
      <c r="I116" s="2120">
        <f>AVERAGE('2024旬別'!I116,'2023旬別'!H116,'2022旬別'!H116,'2021旬別'!H116,'2020旬別'!H116)</f>
        <v>283.60000000000002</v>
      </c>
      <c r="J116" s="2121">
        <f>AVERAGE('2024旬別'!J116,'2023旬別'!I116,'2022旬別'!I116,'2021旬別'!I116,'2020旬別'!I116)</f>
        <v>256.2</v>
      </c>
      <c r="K116" s="2117">
        <f>AVERAGE('2024旬別'!K116,'2023旬別'!J116,'2022旬別'!J116,'2021旬別'!J116,'2020旬別'!J116)</f>
        <v>241.4</v>
      </c>
      <c r="L116" s="2118">
        <f>AVERAGE('2024旬別'!L116,'2023旬別'!K116,'2022旬別'!K116,'2021旬別'!K116,'2020旬別'!K116)</f>
        <v>243.8</v>
      </c>
      <c r="M116" s="2121">
        <f>AVERAGE('2024旬別'!M116,'2023旬別'!L116,'2022旬別'!L116,'2021旬別'!L116,'2020旬別'!L116)</f>
        <v>260.2</v>
      </c>
      <c r="N116" s="2117">
        <f>AVERAGE('2024旬別'!N116,'2023旬別'!M116,'2022旬別'!M116,'2021旬別'!M116,'2020旬別'!M116)</f>
        <v>294.60000000000002</v>
      </c>
      <c r="O116" s="2118">
        <f>AVERAGE('2024旬別'!O116,'2023旬別'!N116,'2022旬別'!N116,'2021旬別'!N116,'2020旬別'!N116)</f>
        <v>290.39999999999998</v>
      </c>
      <c r="P116" s="2121">
        <f>AVERAGE('2024旬別'!P116,'2023旬別'!O116,'2022旬別'!O116,'2021旬別'!O116,'2020旬別'!O116)</f>
        <v>271.2</v>
      </c>
      <c r="Q116" s="2117">
        <f>AVERAGE('2024旬別'!Q116,'2023旬別'!P116,'2022旬別'!P116,'2021旬別'!P116,'2020旬別'!P116)</f>
        <v>246</v>
      </c>
      <c r="R116" s="2123">
        <f>AVERAGE('2024旬別'!R116,'2023旬別'!Q116,'2022旬別'!Q116,'2021旬別'!Q116,'2020旬別'!Q116)</f>
        <v>254.4</v>
      </c>
      <c r="S116" s="2121">
        <f>AVERAGE('2024旬別'!S116,'2023旬別'!R116,'2022旬別'!R116,'2021旬別'!R116,'2020旬別'!R116)</f>
        <v>252</v>
      </c>
      <c r="T116" s="2117">
        <f>AVERAGE('2024旬別'!T116,'2023旬別'!S116,'2022旬別'!S116,'2021旬別'!S116,'2020旬別'!S116)</f>
        <v>248.8</v>
      </c>
      <c r="U116" s="2118">
        <f>AVERAGE('2024旬別'!U116,'2023旬別'!T116,'2022旬別'!T116,'2021旬別'!T116,'2020旬別'!T116)</f>
        <v>267.8</v>
      </c>
      <c r="V116" s="2119">
        <f>AVERAGE('2024旬別'!V116,'2023旬別'!U116,'2022旬別'!U116,'2021旬別'!U116,'2020旬別'!U116)</f>
        <v>270.39999999999998</v>
      </c>
      <c r="W116" s="2117">
        <f>AVERAGE('2024旬別'!W116,'2023旬別'!V116,'2022旬別'!V116,'2021旬別'!V116,'2020旬別'!V116)</f>
        <v>318.8</v>
      </c>
      <c r="X116" s="2123">
        <f>AVERAGE('2024旬別'!X116,'2023旬別'!W116,'2022旬別'!W116,'2021旬別'!W116,'2020旬別'!W116)</f>
        <v>330</v>
      </c>
      <c r="Y116" s="2119">
        <f>AVERAGE('2024旬別'!Y116,'2023旬別'!X116,'2022旬別'!X116,'2021旬別'!X116,'2020旬別'!X116)</f>
        <v>334.8</v>
      </c>
      <c r="Z116" s="2122">
        <f>AVERAGE('2024旬別'!Z116,'2023旬別'!Y116,'2022旬別'!Y116,'2021旬別'!Y116,'2020旬別'!Y116)</f>
        <v>353.4</v>
      </c>
      <c r="AA116" s="2118">
        <f>AVERAGE('2024旬別'!AA116,'2023旬別'!Z116,'2022旬別'!Z116,'2021旬別'!Z116,'2020旬別'!Z116)</f>
        <v>403.6</v>
      </c>
      <c r="AB116" s="2119">
        <f>AVERAGE('2024旬別'!AB116,'2023旬別'!AA116,'2022旬別'!AA116,'2021旬別'!AA116,'2020旬別'!AA116)</f>
        <v>459.6</v>
      </c>
      <c r="AC116" s="2122">
        <f>AVERAGE('2024旬別'!AC116,'2023旬別'!AB116,'2022旬別'!AB116,'2021旬別'!AB116,'2020旬別'!AB116)</f>
        <v>448.2</v>
      </c>
      <c r="AD116" s="2118">
        <f>AVERAGE('2024旬別'!AD116,'2023旬別'!AC116,'2022旬別'!AC116,'2021旬別'!AC116,'2020旬別'!AC116)</f>
        <v>384.4</v>
      </c>
      <c r="AE116" s="2121">
        <f>AVERAGE('2024旬別'!AE116,'2023旬別'!AD116,'2022旬別'!AD116,'2021旬別'!AD116,'2020旬別'!AD116)</f>
        <v>346.4</v>
      </c>
      <c r="AF116" s="2122">
        <f>AVERAGE('2024旬別'!AF116,'2023旬別'!AE116,'2022旬別'!AE116,'2021旬別'!AE116,'2020旬別'!AE116)</f>
        <v>312.8</v>
      </c>
      <c r="AG116" s="2118">
        <f>AVERAGE('2024旬別'!AG116,'2023旬別'!AF116,'2022旬別'!AF116,'2021旬別'!AF116,'2020旬別'!AF116)</f>
        <v>308</v>
      </c>
      <c r="AH116" s="2121">
        <f>AVERAGE('2024旬別'!AH116,'2023旬別'!AG116,'2022旬別'!AG116,'2021旬別'!AG116,'2020旬別'!AG116)</f>
        <v>283.8</v>
      </c>
      <c r="AI116" s="2117">
        <f>AVERAGE('2024旬別'!AI116,'2023旬別'!AH116,'2022旬別'!AH116,'2021旬別'!AH116,'2020旬別'!AH116)</f>
        <v>271.60000000000002</v>
      </c>
      <c r="AJ116" s="2118">
        <f>AVERAGE('2024旬別'!AJ116,'2023旬別'!AI116,'2022旬別'!AI116,'2021旬別'!AI116,'2020旬別'!AI116)</f>
        <v>263.39999999999998</v>
      </c>
      <c r="AK116" s="2121">
        <f>AVERAGE('2024旬別'!AK116,'2023旬別'!AJ116,'2022旬別'!AJ116,'2021旬別'!AJ116,'2020旬別'!AJ116)</f>
        <v>265.8</v>
      </c>
      <c r="AL116" s="2117">
        <f>AVERAGE('2024旬別'!AL116,'2023旬別'!AK116,'2022旬別'!AK116,'2021旬別'!AK116,'2020旬別'!AK116)</f>
        <v>281.60000000000002</v>
      </c>
      <c r="AM116" s="2125">
        <f>AVERAGE('2024旬別'!AM116,'2023旬別'!AL116,'2022旬別'!AL116,'2021旬別'!AL116,'2020旬別'!AL116)</f>
        <v>308.2</v>
      </c>
    </row>
    <row r="117" spans="2:47" ht="14.25" customHeight="1" x14ac:dyDescent="0.15">
      <c r="B117" s="182" t="s">
        <v>58</v>
      </c>
      <c r="C117" s="1997" t="s">
        <v>93</v>
      </c>
      <c r="D117" s="2093">
        <f>AVERAGE('2024旬別'!D117,'2023旬別'!C117,'2022旬別'!C117,'2021旬別'!C117,'2020旬別'!C117)</f>
        <v>45</v>
      </c>
      <c r="E117" s="2094">
        <f>AVERAGE('2024旬別'!E117,'2023旬別'!D117,'2022旬別'!D117,'2021旬別'!D117,'2020旬別'!D117)</f>
        <v>63</v>
      </c>
      <c r="F117" s="2095">
        <f>AVERAGE('2024旬別'!F117,'2023旬別'!E117,'2022旬別'!E117,'2021旬別'!E117,'2020旬別'!E117)</f>
        <v>69.2</v>
      </c>
      <c r="G117" s="2098">
        <f>AVERAGE('2024旬別'!G117,'2023旬別'!F117,'2022旬別'!F117,'2021旬別'!F117,'2020旬別'!F117)</f>
        <v>61.2</v>
      </c>
      <c r="H117" s="2201">
        <f>AVERAGE('2024旬別'!H117,'2023旬別'!G117,'2022旬別'!G117,'2021旬別'!G117,'2020旬別'!G117)</f>
        <v>59.4</v>
      </c>
      <c r="I117" s="2134">
        <f>AVERAGE('2024旬別'!I117,'2023旬別'!H117,'2022旬別'!H117,'2021旬別'!H117,'2020旬別'!H117)</f>
        <v>52.6</v>
      </c>
      <c r="J117" s="2098">
        <f>AVERAGE('2024旬別'!J117,'2023旬別'!I117,'2022旬別'!I117,'2021旬別'!I117,'2020旬別'!I117)</f>
        <v>63.4</v>
      </c>
      <c r="K117" s="2094">
        <f>AVERAGE('2024旬別'!K117,'2023旬別'!J117,'2022旬別'!J117,'2021旬別'!J117,'2020旬別'!J117)</f>
        <v>68.8</v>
      </c>
      <c r="L117" s="2095">
        <f>AVERAGE('2024旬別'!L117,'2023旬別'!K117,'2022旬別'!K117,'2021旬別'!K117,'2020旬別'!K117)</f>
        <v>80.400000000000006</v>
      </c>
      <c r="M117" s="2098">
        <f>AVERAGE('2024旬別'!M117,'2023旬別'!L117,'2022旬別'!L117,'2021旬別'!L117,'2020旬別'!L117)</f>
        <v>57.6</v>
      </c>
      <c r="N117" s="2094">
        <f>AVERAGE('2024旬別'!N117,'2023旬別'!M117,'2022旬別'!M117,'2021旬別'!M117,'2020旬別'!M117)</f>
        <v>53.6</v>
      </c>
      <c r="O117" s="2095">
        <f>AVERAGE('2024旬別'!O117,'2023旬別'!N117,'2022旬別'!N117,'2021旬別'!N117,'2020旬別'!N117)</f>
        <v>57.2</v>
      </c>
      <c r="P117" s="2098">
        <f>AVERAGE('2024旬別'!P117,'2023旬別'!O117,'2022旬別'!O117,'2021旬別'!O117,'2020旬別'!O117)</f>
        <v>60.2</v>
      </c>
      <c r="Q117" s="2094">
        <f>AVERAGE('2024旬別'!Q117,'2023旬別'!P117,'2022旬別'!P117,'2021旬別'!P117,'2020旬別'!P117)</f>
        <v>69.8</v>
      </c>
      <c r="R117" s="2100">
        <f>AVERAGE('2024旬別'!R117,'2023旬別'!Q117,'2022旬別'!Q117,'2021旬別'!Q117,'2020旬別'!Q117)</f>
        <v>85.8</v>
      </c>
      <c r="S117" s="2098">
        <f>AVERAGE('2024旬別'!S117,'2023旬別'!R117,'2022旬別'!R117,'2021旬別'!R117,'2020旬別'!R117)</f>
        <v>83.2</v>
      </c>
      <c r="T117" s="2094">
        <f>AVERAGE('2024旬別'!T117,'2023旬別'!S117,'2022旬別'!S117,'2021旬別'!S117,'2020旬別'!S117)</f>
        <v>89.4</v>
      </c>
      <c r="U117" s="2095">
        <f>AVERAGE('2024旬別'!U117,'2023旬別'!T117,'2022旬別'!T117,'2021旬別'!T117,'2020旬別'!T117)</f>
        <v>81.599999999999994</v>
      </c>
      <c r="V117" s="2096">
        <f>AVERAGE('2024旬別'!V117,'2023旬別'!U117,'2022旬別'!U117,'2021旬別'!U117,'2020旬別'!U117)</f>
        <v>84.4</v>
      </c>
      <c r="W117" s="2094">
        <f>AVERAGE('2024旬別'!W117,'2023旬別'!V117,'2022旬別'!V117,'2021旬別'!V117,'2020旬別'!V117)</f>
        <v>82.8</v>
      </c>
      <c r="X117" s="2102">
        <f>AVERAGE('2024旬別'!X117,'2023旬別'!W117,'2022旬別'!W117,'2021旬別'!W117,'2020旬別'!W117)</f>
        <v>95.4</v>
      </c>
      <c r="Y117" s="2096">
        <f>AVERAGE('2024旬別'!Y117,'2023旬別'!X117,'2022旬別'!X117,'2021旬別'!X117,'2020旬別'!X117)</f>
        <v>78.599999999999994</v>
      </c>
      <c r="Z117" s="2099">
        <f>AVERAGE('2024旬別'!Z117,'2023旬別'!Y117,'2022旬別'!Y117,'2021旬別'!Y117,'2020旬別'!Y117)</f>
        <v>52.4</v>
      </c>
      <c r="AA117" s="2095">
        <f>AVERAGE('2024旬別'!AA117,'2023旬別'!Z117,'2022旬別'!Z117,'2021旬別'!Z117,'2020旬別'!Z117)</f>
        <v>49</v>
      </c>
      <c r="AB117" s="2096">
        <f>AVERAGE('2024旬別'!AB117,'2023旬別'!AA117,'2022旬別'!AA117,'2021旬別'!AA117,'2020旬別'!AA117)</f>
        <v>50.2</v>
      </c>
      <c r="AC117" s="2099">
        <f>AVERAGE('2024旬別'!AC117,'2023旬別'!AB117,'2022旬別'!AB117,'2021旬別'!AB117,'2020旬別'!AB117)</f>
        <v>50</v>
      </c>
      <c r="AD117" s="2095">
        <f>AVERAGE('2024旬別'!AD117,'2023旬別'!AC117,'2022旬別'!AC117,'2021旬別'!AC117,'2020旬別'!AC117)</f>
        <v>51.8</v>
      </c>
      <c r="AE117" s="2098">
        <f>AVERAGE('2024旬別'!AE117,'2023旬別'!AD117,'2022旬別'!AD117,'2021旬別'!AD117,'2020旬別'!AD117)</f>
        <v>50</v>
      </c>
      <c r="AF117" s="2099">
        <f>AVERAGE('2024旬別'!AF117,'2023旬別'!AE117,'2022旬別'!AE117,'2021旬別'!AE117,'2020旬別'!AE117)</f>
        <v>55.2</v>
      </c>
      <c r="AG117" s="2095">
        <f>AVERAGE('2024旬別'!AG117,'2023旬別'!AF117,'2022旬別'!AF117,'2021旬別'!AF117,'2020旬別'!AF117)</f>
        <v>65.599999999999994</v>
      </c>
      <c r="AH117" s="2098">
        <f>AVERAGE('2024旬別'!AH117,'2023旬別'!AG117,'2022旬別'!AG117,'2021旬別'!AG117,'2020旬別'!AG117)</f>
        <v>69.400000000000006</v>
      </c>
      <c r="AI117" s="2094">
        <f>AVERAGE('2024旬別'!AI117,'2023旬別'!AH117,'2022旬別'!AH117,'2021旬別'!AH117,'2020旬別'!AH117)</f>
        <v>69.400000000000006</v>
      </c>
      <c r="AJ117" s="2095">
        <f>AVERAGE('2024旬別'!AJ117,'2023旬別'!AI117,'2022旬別'!AI117,'2021旬別'!AI117,'2020旬別'!AI117)</f>
        <v>64.2</v>
      </c>
      <c r="AK117" s="2098">
        <f>AVERAGE('2024旬別'!AK117,'2023旬別'!AJ117,'2022旬別'!AJ117,'2021旬別'!AJ117,'2020旬別'!AJ117)</f>
        <v>56.8</v>
      </c>
      <c r="AL117" s="2094">
        <f>AVERAGE('2024旬別'!AL117,'2023旬別'!AK117,'2022旬別'!AK117,'2021旬別'!AK117,'2020旬別'!AK117)</f>
        <v>54.8</v>
      </c>
      <c r="AM117" s="2103">
        <f>AVERAGE('2024旬別'!AM117,'2023旬別'!AL117,'2022旬別'!AL117,'2021旬別'!AL117,'2020旬別'!AL117)</f>
        <v>59.2</v>
      </c>
    </row>
    <row r="118" spans="2:47" ht="14.25" customHeight="1" x14ac:dyDescent="0.15">
      <c r="B118" s="184" t="s">
        <v>132</v>
      </c>
      <c r="C118" s="1998" t="s">
        <v>94</v>
      </c>
      <c r="D118" s="2104">
        <f>AVERAGE('2024旬別'!D118,'2023旬別'!C118,'2022旬別'!C118,'2021旬別'!C118,'2020旬別'!C118)</f>
        <v>43963.6</v>
      </c>
      <c r="E118" s="2105">
        <f>AVERAGE('2024旬別'!E118,'2023旬別'!D118,'2022旬別'!D118,'2021旬別'!D118,'2020旬別'!D118)</f>
        <v>61039</v>
      </c>
      <c r="F118" s="2106">
        <f>AVERAGE('2024旬別'!F118,'2023旬別'!E118,'2022旬別'!E118,'2021旬別'!E118,'2020旬別'!E118)</f>
        <v>65248</v>
      </c>
      <c r="G118" s="2109">
        <f>AVERAGE('2024旬別'!G118,'2023旬別'!F118,'2022旬別'!F118,'2021旬別'!F118,'2020旬別'!F118)</f>
        <v>61521.599999999999</v>
      </c>
      <c r="H118" s="2220">
        <f>AVERAGE('2024旬別'!H118,'2023旬別'!G118,'2022旬別'!G118,'2021旬別'!G118,'2020旬別'!G118)</f>
        <v>59463.199999999997</v>
      </c>
      <c r="I118" s="2129">
        <f>AVERAGE('2024旬別'!I118,'2023旬別'!H118,'2022旬別'!H118,'2021旬別'!H118,'2020旬別'!H118)</f>
        <v>50910</v>
      </c>
      <c r="J118" s="2109">
        <f>AVERAGE('2024旬別'!J118,'2023旬別'!I118,'2022旬別'!I118,'2021旬別'!I118,'2020旬別'!I118)</f>
        <v>65364.6</v>
      </c>
      <c r="K118" s="2105">
        <f>AVERAGE('2024旬別'!K118,'2023旬別'!J118,'2022旬別'!J118,'2021旬別'!J118,'2020旬別'!J118)</f>
        <v>65464.800000000003</v>
      </c>
      <c r="L118" s="2106">
        <f>AVERAGE('2024旬別'!L118,'2023旬別'!K118,'2022旬別'!K118,'2021旬別'!K118,'2020旬別'!K118)</f>
        <v>71785.399999999994</v>
      </c>
      <c r="M118" s="2109">
        <f>AVERAGE('2024旬別'!M118,'2023旬別'!L118,'2022旬別'!L118,'2021旬別'!L118,'2020旬別'!L118)</f>
        <v>56173.4</v>
      </c>
      <c r="N118" s="2105">
        <f>AVERAGE('2024旬別'!N118,'2023旬別'!M118,'2022旬別'!M118,'2021旬別'!M118,'2020旬別'!M118)</f>
        <v>64117.2</v>
      </c>
      <c r="O118" s="2106">
        <f>AVERAGE('2024旬別'!O118,'2023旬別'!N118,'2022旬別'!N118,'2021旬別'!N118,'2020旬別'!N118)</f>
        <v>63291.199999999997</v>
      </c>
      <c r="P118" s="2109">
        <f>AVERAGE('2024旬別'!P118,'2023旬別'!O118,'2022旬別'!O118,'2021旬別'!O118,'2020旬別'!O118)</f>
        <v>64728</v>
      </c>
      <c r="Q118" s="2105">
        <f>AVERAGE('2024旬別'!Q118,'2023旬別'!P118,'2022旬別'!P118,'2021旬別'!P118,'2020旬別'!P118)</f>
        <v>67513.8</v>
      </c>
      <c r="R118" s="2112">
        <f>AVERAGE('2024旬別'!R118,'2023旬別'!Q118,'2022旬別'!Q118,'2021旬別'!Q118,'2020旬別'!Q118)</f>
        <v>76841.399999999994</v>
      </c>
      <c r="S118" s="2109">
        <f>AVERAGE('2024旬別'!S118,'2023旬別'!R118,'2022旬別'!R118,'2021旬別'!R118,'2020旬別'!R118)</f>
        <v>73972</v>
      </c>
      <c r="T118" s="2105">
        <f>AVERAGE('2024旬別'!T118,'2023旬別'!S118,'2022旬別'!S118,'2021旬別'!S118,'2020旬別'!S118)</f>
        <v>71216.399999999994</v>
      </c>
      <c r="U118" s="2106">
        <f>AVERAGE('2024旬別'!U118,'2023旬別'!T118,'2022旬別'!T118,'2021旬別'!T118,'2020旬別'!T118)</f>
        <v>61121</v>
      </c>
      <c r="V118" s="2107">
        <f>AVERAGE('2024旬別'!V118,'2023旬別'!U118,'2022旬別'!U118,'2021旬別'!U118,'2020旬別'!U118)</f>
        <v>64425.2</v>
      </c>
      <c r="W118" s="2105">
        <f>AVERAGE('2024旬別'!W118,'2023旬別'!V118,'2022旬別'!V118,'2021旬別'!V118,'2020旬別'!V118)</f>
        <v>65228.2</v>
      </c>
      <c r="X118" s="2114">
        <f>AVERAGE('2024旬別'!X118,'2023旬別'!W118,'2022旬別'!W118,'2021旬別'!W118,'2020旬別'!W118)</f>
        <v>73827</v>
      </c>
      <c r="Y118" s="2107">
        <f>AVERAGE('2024旬別'!Y118,'2023旬別'!X118,'2022旬別'!X118,'2021旬別'!X118,'2020旬別'!X118)</f>
        <v>61742</v>
      </c>
      <c r="Z118" s="2110">
        <f>AVERAGE('2024旬別'!Z118,'2023旬別'!Y118,'2022旬別'!Y118,'2021旬別'!Y118,'2020旬別'!Y118)</f>
        <v>49893.4</v>
      </c>
      <c r="AA118" s="2106">
        <f>AVERAGE('2024旬別'!AA118,'2023旬別'!Z118,'2022旬別'!Z118,'2021旬別'!Z118,'2020旬別'!Z118)</f>
        <v>59607</v>
      </c>
      <c r="AB118" s="2107">
        <f>AVERAGE('2024旬別'!AB118,'2023旬別'!AA118,'2022旬別'!AA118,'2021旬別'!AA118,'2020旬別'!AA118)</f>
        <v>60136</v>
      </c>
      <c r="AC118" s="2110">
        <f>AVERAGE('2024旬別'!AC118,'2023旬別'!AB118,'2022旬別'!AB118,'2021旬別'!AB118,'2020旬別'!AB118)</f>
        <v>60627</v>
      </c>
      <c r="AD118" s="2106">
        <f>AVERAGE('2024旬別'!AD118,'2023旬別'!AC118,'2022旬別'!AC118,'2021旬別'!AC118,'2020旬別'!AC118)</f>
        <v>60037</v>
      </c>
      <c r="AE118" s="2109">
        <f>AVERAGE('2024旬別'!AE118,'2023旬別'!AD118,'2022旬別'!AD118,'2021旬別'!AD118,'2020旬別'!AD118)</f>
        <v>57641.8</v>
      </c>
      <c r="AF118" s="2110">
        <f>AVERAGE('2024旬別'!AF118,'2023旬別'!AE118,'2022旬別'!AE118,'2021旬別'!AE118,'2020旬別'!AE118)</f>
        <v>60050.400000000001</v>
      </c>
      <c r="AG118" s="2106">
        <f>AVERAGE('2024旬別'!AG118,'2023旬別'!AF118,'2022旬別'!AF118,'2021旬別'!AF118,'2020旬別'!AF118)</f>
        <v>184858</v>
      </c>
      <c r="AH118" s="2109">
        <f>AVERAGE('2024旬別'!AH118,'2023旬別'!AG118,'2022旬別'!AG118,'2021旬別'!AG118,'2020旬別'!AG118)</f>
        <v>60639.8</v>
      </c>
      <c r="AI118" s="2105">
        <f>AVERAGE('2024旬別'!AI118,'2023旬別'!AH118,'2022旬別'!AH118,'2021旬別'!AH118,'2020旬別'!AH118)</f>
        <v>59825.599999999999</v>
      </c>
      <c r="AJ118" s="2106">
        <f>AVERAGE('2024旬別'!AJ118,'2023旬別'!AI118,'2022旬別'!AI118,'2021旬別'!AI118,'2020旬別'!AI118)</f>
        <v>54612.800000000003</v>
      </c>
      <c r="AK118" s="2109">
        <f>AVERAGE('2024旬別'!AK118,'2023旬別'!AJ118,'2022旬別'!AJ118,'2021旬別'!AJ118,'2020旬別'!AJ118)</f>
        <v>51656.2</v>
      </c>
      <c r="AL118" s="2105">
        <f>AVERAGE('2024旬別'!AL118,'2023旬別'!AK118,'2022旬別'!AK118,'2021旬別'!AK118,'2020旬別'!AK118)</f>
        <v>54896.4</v>
      </c>
      <c r="AM118" s="2115">
        <f>AVERAGE('2024旬別'!AM118,'2023旬別'!AL118,'2022旬別'!AL118,'2021旬別'!AL118,'2020旬別'!AL118)</f>
        <v>62985.8</v>
      </c>
    </row>
    <row r="119" spans="2:47" ht="14.25" customHeight="1" x14ac:dyDescent="0.15">
      <c r="B119" s="186" t="s">
        <v>132</v>
      </c>
      <c r="C119" s="2000" t="s">
        <v>96</v>
      </c>
      <c r="D119" s="2116">
        <f>AVERAGE('2024旬別'!D119,'2023旬別'!C119,'2022旬別'!C119,'2021旬別'!C119,'2020旬別'!C119)</f>
        <v>984.4</v>
      </c>
      <c r="E119" s="2117">
        <f>AVERAGE('2024旬別'!E119,'2023旬別'!D119,'2022旬別'!D119,'2021旬別'!D119,'2020旬別'!D119)</f>
        <v>986.8</v>
      </c>
      <c r="F119" s="2118">
        <f>AVERAGE('2024旬別'!F119,'2023旬別'!E119,'2022旬別'!E119,'2021旬別'!E119,'2020旬別'!E119)</f>
        <v>980</v>
      </c>
      <c r="G119" s="2121">
        <f>AVERAGE('2024旬別'!G119,'2023旬別'!F119,'2022旬別'!F119,'2021旬別'!F119,'2020旬別'!F119)</f>
        <v>1037.4000000000001</v>
      </c>
      <c r="H119" s="2145">
        <f>AVERAGE('2024旬別'!H119,'2023旬別'!G119,'2022旬別'!G119,'2021旬別'!G119,'2020旬別'!G119)</f>
        <v>1010.4</v>
      </c>
      <c r="I119" s="2120">
        <f>AVERAGE('2024旬別'!I119,'2023旬別'!H119,'2022旬別'!H119,'2021旬別'!H119,'2020旬別'!H119)</f>
        <v>987.2</v>
      </c>
      <c r="J119" s="2121">
        <f>AVERAGE('2024旬別'!J119,'2023旬別'!I119,'2022旬別'!I119,'2021旬別'!I119,'2020旬別'!I119)</f>
        <v>1058.8</v>
      </c>
      <c r="K119" s="2117">
        <f>AVERAGE('2024旬別'!K119,'2023旬別'!J119,'2022旬別'!J119,'2021旬別'!J119,'2020旬別'!J119)</f>
        <v>969.8</v>
      </c>
      <c r="L119" s="2118">
        <f>AVERAGE('2024旬別'!L119,'2023旬別'!K119,'2022旬別'!K119,'2021旬別'!K119,'2020旬別'!K119)</f>
        <v>901.4</v>
      </c>
      <c r="M119" s="2121">
        <f>AVERAGE('2024旬別'!M119,'2023旬別'!L119,'2022旬別'!L119,'2021旬別'!L119,'2020旬別'!L119)</f>
        <v>1008</v>
      </c>
      <c r="N119" s="2117">
        <f>AVERAGE('2024旬別'!N119,'2023旬別'!M119,'2022旬別'!M119,'2021旬別'!M119,'2020旬別'!M119)</f>
        <v>1237.5999999999999</v>
      </c>
      <c r="O119" s="2118">
        <f>AVERAGE('2024旬別'!O119,'2023旬別'!N119,'2022旬別'!N119,'2021旬別'!N119,'2020旬別'!N119)</f>
        <v>1157.4000000000001</v>
      </c>
      <c r="P119" s="2121">
        <f>AVERAGE('2024旬別'!P119,'2023旬別'!O119,'2022旬別'!O119,'2021旬別'!O119,'2020旬別'!O119)</f>
        <v>1087.4000000000001</v>
      </c>
      <c r="Q119" s="2117">
        <f>AVERAGE('2024旬別'!Q119,'2023旬別'!P119,'2022旬別'!P119,'2021旬別'!P119,'2020旬別'!P119)</f>
        <v>972.6</v>
      </c>
      <c r="R119" s="2123">
        <f>AVERAGE('2024旬別'!R119,'2023旬別'!Q119,'2022旬別'!Q119,'2021旬別'!Q119,'2020旬別'!Q119)</f>
        <v>897.4</v>
      </c>
      <c r="S119" s="2121">
        <f>AVERAGE('2024旬別'!S119,'2023旬別'!R119,'2022旬別'!R119,'2021旬別'!R119,'2020旬別'!R119)</f>
        <v>890.2</v>
      </c>
      <c r="T119" s="2117">
        <f>AVERAGE('2024旬別'!T119,'2023旬別'!S119,'2022旬別'!S119,'2021旬別'!S119,'2020旬別'!S119)</f>
        <v>808.2</v>
      </c>
      <c r="U119" s="2118">
        <f>AVERAGE('2024旬別'!U119,'2023旬別'!T119,'2022旬別'!T119,'2021旬別'!T119,'2020旬別'!T119)</f>
        <v>757</v>
      </c>
      <c r="V119" s="2119">
        <f>AVERAGE('2024旬別'!V119,'2023旬別'!U119,'2022旬別'!U119,'2021旬別'!U119,'2020旬別'!U119)</f>
        <v>770</v>
      </c>
      <c r="W119" s="2117">
        <f>AVERAGE('2024旬別'!W119,'2023旬別'!V119,'2022旬別'!V119,'2021旬別'!V119,'2020旬別'!V119)</f>
        <v>811.4</v>
      </c>
      <c r="X119" s="2123">
        <f>AVERAGE('2024旬別'!X119,'2023旬別'!W119,'2022旬別'!W119,'2021旬別'!W119,'2020旬別'!W119)</f>
        <v>802.4</v>
      </c>
      <c r="Y119" s="2119">
        <f>AVERAGE('2024旬別'!Y119,'2023旬別'!X119,'2022旬別'!X119,'2021旬別'!X119,'2020旬別'!X119)</f>
        <v>819.8</v>
      </c>
      <c r="Z119" s="2122">
        <f>AVERAGE('2024旬別'!Z119,'2023旬別'!Y119,'2022旬別'!Y119,'2021旬別'!Y119,'2020旬別'!Y119)</f>
        <v>1045.2</v>
      </c>
      <c r="AA119" s="2118">
        <f>AVERAGE('2024旬別'!AA119,'2023旬別'!Z119,'2022旬別'!Z119,'2021旬別'!Z119,'2020旬別'!Z119)</f>
        <v>1251</v>
      </c>
      <c r="AB119" s="2119">
        <f>AVERAGE('2024旬別'!AB119,'2023旬別'!AA119,'2022旬別'!AA119,'2021旬別'!AA119,'2020旬別'!AA119)</f>
        <v>1290.2</v>
      </c>
      <c r="AC119" s="2122">
        <f>AVERAGE('2024旬別'!AC119,'2023旬別'!AB119,'2022旬別'!AB119,'2021旬別'!AB119,'2020旬別'!AB119)</f>
        <v>1292.8</v>
      </c>
      <c r="AD119" s="2118">
        <f>AVERAGE('2024旬別'!AD119,'2023旬別'!AC119,'2022旬別'!AC119,'2021旬別'!AC119,'2020旬別'!AC119)</f>
        <v>1217.4000000000001</v>
      </c>
      <c r="AE119" s="2121">
        <f>AVERAGE('2024旬別'!AE119,'2023旬別'!AD119,'2022旬別'!AD119,'2021旬別'!AD119,'2020旬別'!AD119)</f>
        <v>1196</v>
      </c>
      <c r="AF119" s="2122">
        <f>AVERAGE('2024旬別'!AF119,'2023旬別'!AE119,'2022旬別'!AE119,'2021旬別'!AE119,'2020旬別'!AE119)</f>
        <v>1151</v>
      </c>
      <c r="AG119" s="2118">
        <f>AVERAGE('2024旬別'!AG119,'2023旬別'!AF119,'2022旬別'!AF119,'2021旬別'!AF119,'2020旬別'!AF119)</f>
        <v>1049.2</v>
      </c>
      <c r="AH119" s="2121">
        <f>AVERAGE('2024旬別'!AH119,'2023旬別'!AG119,'2022旬別'!AG119,'2021旬別'!AG119,'2020旬別'!AG119)</f>
        <v>895.6</v>
      </c>
      <c r="AI119" s="2117">
        <f>AVERAGE('2024旬別'!AI119,'2023旬別'!AH119,'2022旬別'!AH119,'2021旬別'!AH119,'2020旬別'!AH119)</f>
        <v>876</v>
      </c>
      <c r="AJ119" s="2118">
        <f>AVERAGE('2024旬別'!AJ119,'2023旬別'!AI119,'2022旬別'!AI119,'2021旬別'!AI119,'2020旬別'!AI119)</f>
        <v>874.4</v>
      </c>
      <c r="AK119" s="2121">
        <f>AVERAGE('2024旬別'!AK119,'2023旬別'!AJ119,'2022旬別'!AJ119,'2021旬別'!AJ119,'2020旬別'!AJ119)</f>
        <v>969.6</v>
      </c>
      <c r="AL119" s="2117">
        <f>AVERAGE('2024旬別'!AL119,'2023旬別'!AK119,'2022旬別'!AK119,'2021旬別'!AK119,'2020旬別'!AK119)</f>
        <v>1050</v>
      </c>
      <c r="AM119" s="2125">
        <f>AVERAGE('2024旬別'!AM119,'2023旬別'!AL119,'2022旬別'!AL119,'2021旬別'!AL119,'2020旬別'!AL119)</f>
        <v>1141</v>
      </c>
    </row>
    <row r="120" spans="2:47" ht="14.25" customHeight="1" x14ac:dyDescent="0.15">
      <c r="B120" s="182" t="s">
        <v>59</v>
      </c>
      <c r="C120" s="1997" t="s">
        <v>93</v>
      </c>
      <c r="D120" s="2093">
        <f>AVERAGE('2024旬別'!D120,'2023旬別'!C120,'2022旬別'!C120,'2021旬別'!C120,'2020旬別'!C120)</f>
        <v>20.6</v>
      </c>
      <c r="E120" s="2094">
        <f>AVERAGE('2024旬別'!E120,'2023旬別'!D120,'2022旬別'!D120,'2021旬別'!D120,'2020旬別'!D120)</f>
        <v>46.8</v>
      </c>
      <c r="F120" s="2095">
        <f>AVERAGE('2024旬別'!F120,'2023旬別'!E120,'2022旬別'!E120,'2021旬別'!E120,'2020旬別'!E120)</f>
        <v>42</v>
      </c>
      <c r="G120" s="2098">
        <f>AVERAGE('2024旬別'!G120,'2023旬別'!F120,'2022旬別'!F120,'2021旬別'!F120,'2020旬別'!F120)</f>
        <v>44.8</v>
      </c>
      <c r="H120" s="2201">
        <f>AVERAGE('2024旬別'!H120,'2023旬別'!G120,'2022旬別'!G120,'2021旬別'!G120,'2020旬別'!G120)</f>
        <v>47.8</v>
      </c>
      <c r="I120" s="2134">
        <f>AVERAGE('2024旬別'!I120,'2023旬別'!H120,'2022旬別'!H120,'2021旬別'!H120,'2020旬別'!H120)</f>
        <v>53.8</v>
      </c>
      <c r="J120" s="2098">
        <f>AVERAGE('2024旬別'!J120,'2023旬別'!I120,'2022旬別'!I120,'2021旬別'!I120,'2020旬別'!I120)</f>
        <v>91.8</v>
      </c>
      <c r="K120" s="2094">
        <f>AVERAGE('2024旬別'!K120,'2023旬別'!J120,'2022旬別'!J120,'2021旬別'!J120,'2020旬別'!J120)</f>
        <v>129.19999999999999</v>
      </c>
      <c r="L120" s="2095">
        <f>AVERAGE('2024旬別'!L120,'2023旬別'!K120,'2022旬別'!K120,'2021旬別'!K120,'2020旬別'!K120)</f>
        <v>160.19999999999999</v>
      </c>
      <c r="M120" s="2098">
        <f>AVERAGE('2024旬別'!M120,'2023旬別'!L120,'2022旬別'!L120,'2021旬別'!L120,'2020旬別'!L120)</f>
        <v>176.8</v>
      </c>
      <c r="N120" s="2094">
        <f>AVERAGE('2024旬別'!N120,'2023旬別'!M120,'2022旬別'!M120,'2021旬別'!M120,'2020旬別'!M120)</f>
        <v>151.80000000000001</v>
      </c>
      <c r="O120" s="2095">
        <f>AVERAGE('2024旬別'!O120,'2023旬別'!N120,'2022旬別'!N120,'2021旬別'!N120,'2020旬別'!N120)</f>
        <v>154.6</v>
      </c>
      <c r="P120" s="2098">
        <f>AVERAGE('2024旬別'!P120,'2023旬別'!O120,'2022旬別'!O120,'2021旬別'!O120,'2020旬別'!O120)</f>
        <v>171.2</v>
      </c>
      <c r="Q120" s="2094">
        <f>AVERAGE('2024旬別'!Q120,'2023旬別'!P120,'2022旬別'!P120,'2021旬別'!P120,'2020旬別'!P120)</f>
        <v>191.2</v>
      </c>
      <c r="R120" s="2100">
        <f>AVERAGE('2024旬別'!R120,'2023旬別'!Q120,'2022旬別'!Q120,'2021旬別'!Q120,'2020旬別'!Q120)</f>
        <v>177.2</v>
      </c>
      <c r="S120" s="2098">
        <f>AVERAGE('2024旬別'!S120,'2023旬別'!R120,'2022旬別'!R120,'2021旬別'!R120,'2020旬別'!R120)</f>
        <v>135.80000000000001</v>
      </c>
      <c r="T120" s="2094">
        <f>AVERAGE('2024旬別'!T120,'2023旬別'!S120,'2022旬別'!S120,'2021旬別'!S120,'2020旬別'!S120)</f>
        <v>91.8</v>
      </c>
      <c r="U120" s="2095">
        <f>AVERAGE('2024旬別'!U120,'2023旬別'!T120,'2022旬別'!T120,'2021旬別'!T120,'2020旬別'!T120)</f>
        <v>76.8</v>
      </c>
      <c r="V120" s="2096">
        <f>AVERAGE('2024旬別'!V120,'2023旬別'!U120,'2022旬別'!U120,'2021旬別'!U120,'2020旬別'!U120)</f>
        <v>17.399999999999999</v>
      </c>
      <c r="W120" s="2094">
        <f>AVERAGE('2024旬別'!W120,'2023旬別'!V120,'2022旬別'!V120,'2021旬別'!V120,'2020旬別'!V120)</f>
        <v>2.2000000000000002</v>
      </c>
      <c r="X120" s="2102">
        <f>AVERAGE('2024旬別'!X120,'2023旬別'!W120,'2022旬別'!W120,'2021旬別'!W120,'2020旬別'!W120)</f>
        <v>0.2</v>
      </c>
      <c r="Y120" s="2096">
        <f>AVERAGE('2024旬別'!Y120,'2023旬別'!X120,'2022旬別'!X120,'2021旬別'!X120,'2020旬別'!X120)</f>
        <v>0</v>
      </c>
      <c r="Z120" s="2099">
        <f>AVERAGE('2024旬別'!Z120,'2023旬別'!Y120,'2022旬別'!Y120,'2021旬別'!Y120,'2020旬別'!Y120)</f>
        <v>0</v>
      </c>
      <c r="AA120" s="2095">
        <f>AVERAGE('2024旬別'!AA120,'2023旬別'!Z120,'2022旬別'!Z120,'2021旬別'!Z120,'2020旬別'!Z120)</f>
        <v>0</v>
      </c>
      <c r="AB120" s="2096">
        <f>AVERAGE('2024旬別'!AB120,'2023旬別'!AA120,'2022旬別'!AA120,'2021旬別'!AA120,'2020旬別'!AA120)</f>
        <v>0</v>
      </c>
      <c r="AC120" s="2099">
        <f>AVERAGE('2024旬別'!AC120,'2023旬別'!AB120,'2022旬別'!AB120,'2021旬別'!AB120,'2020旬別'!AB120)</f>
        <v>0</v>
      </c>
      <c r="AD120" s="2095">
        <f>AVERAGE('2024旬別'!AD120,'2023旬別'!AC120,'2022旬別'!AC120,'2021旬別'!AC120,'2020旬別'!AC120)</f>
        <v>0</v>
      </c>
      <c r="AE120" s="2098">
        <f>AVERAGE('2024旬別'!AE120,'2023旬別'!AD120,'2022旬別'!AD120,'2021旬別'!AD120,'2020旬別'!AD120)</f>
        <v>0</v>
      </c>
      <c r="AF120" s="2099">
        <f>AVERAGE('2024旬別'!AF120,'2023旬別'!AE120,'2022旬別'!AE120,'2021旬別'!AE120,'2020旬別'!AE120)</f>
        <v>0</v>
      </c>
      <c r="AG120" s="2095">
        <f>AVERAGE('2024旬別'!AG120,'2023旬別'!AF120,'2022旬別'!AF120,'2021旬別'!AF120,'2020旬別'!AF120)</f>
        <v>0</v>
      </c>
      <c r="AH120" s="2098">
        <f>AVERAGE('2024旬別'!AH120,'2023旬別'!AG120,'2022旬別'!AG120,'2021旬別'!AG120,'2020旬別'!AG120)</f>
        <v>0</v>
      </c>
      <c r="AI120" s="2094">
        <f>AVERAGE('2024旬別'!AI120,'2023旬別'!AH120,'2022旬別'!AH120,'2021旬別'!AH120,'2020旬別'!AH120)</f>
        <v>0</v>
      </c>
      <c r="AJ120" s="2095">
        <f>AVERAGE('2024旬別'!AJ120,'2023旬別'!AI120,'2022旬別'!AI120,'2021旬別'!AI120,'2020旬別'!AI120)</f>
        <v>0.6</v>
      </c>
      <c r="AK120" s="2098">
        <f>AVERAGE('2024旬別'!AK120,'2023旬別'!AJ120,'2022旬別'!AJ120,'2021旬別'!AJ120,'2020旬別'!AJ120)</f>
        <v>11.4</v>
      </c>
      <c r="AL120" s="2094">
        <f>AVERAGE('2024旬別'!AL120,'2023旬別'!AK120,'2022旬別'!AK120,'2021旬別'!AK120,'2020旬別'!AK120)</f>
        <v>17.399999999999999</v>
      </c>
      <c r="AM120" s="2103">
        <f>AVERAGE('2024旬別'!AM120,'2023旬別'!AL120,'2022旬別'!AL120,'2021旬別'!AL120,'2020旬別'!AL120)</f>
        <v>29.6</v>
      </c>
    </row>
    <row r="121" spans="2:47" ht="14.25" customHeight="1" x14ac:dyDescent="0.15">
      <c r="B121" s="184" t="s">
        <v>133</v>
      </c>
      <c r="C121" s="2007" t="s">
        <v>94</v>
      </c>
      <c r="D121" s="2137">
        <f>AVERAGE('2024旬別'!D121,'2023旬別'!C121,'2022旬別'!C121,'2021旬別'!C121,'2020旬別'!C121)</f>
        <v>13109.6</v>
      </c>
      <c r="E121" s="2138">
        <f>AVERAGE('2024旬別'!E121,'2023旬別'!D121,'2022旬別'!D121,'2021旬別'!D121,'2020旬別'!D121)</f>
        <v>28072.2</v>
      </c>
      <c r="F121" s="2108">
        <f>AVERAGE('2024旬別'!F121,'2023旬別'!E121,'2022旬別'!E121,'2021旬別'!E121,'2020旬別'!E121)</f>
        <v>28629.8</v>
      </c>
      <c r="G121" s="2141">
        <f>AVERAGE('2024旬別'!G121,'2023旬別'!F121,'2022旬別'!F121,'2021旬別'!F121,'2020旬別'!F121)</f>
        <v>30588.6</v>
      </c>
      <c r="H121" s="2304">
        <f>AVERAGE('2024旬別'!H121,'2023旬別'!G121,'2022旬別'!G121,'2021旬別'!G121,'2020旬別'!G121)</f>
        <v>32809</v>
      </c>
      <c r="I121" s="2140">
        <f>AVERAGE('2024旬別'!I121,'2023旬別'!H121,'2022旬別'!H121,'2021旬別'!H121,'2020旬別'!H121)</f>
        <v>35140.400000000001</v>
      </c>
      <c r="J121" s="2141">
        <f>AVERAGE('2024旬別'!J121,'2023旬別'!I121,'2022旬別'!I121,'2021旬別'!I121,'2020旬別'!I121)</f>
        <v>56405</v>
      </c>
      <c r="K121" s="2138">
        <f>AVERAGE('2024旬別'!K121,'2023旬別'!J121,'2022旬別'!J121,'2021旬別'!J121,'2020旬別'!J121)</f>
        <v>71694.8</v>
      </c>
      <c r="L121" s="2108">
        <f>AVERAGE('2024旬別'!L121,'2023旬別'!K121,'2022旬別'!K121,'2021旬別'!K121,'2020旬別'!K121)</f>
        <v>87046.399999999994</v>
      </c>
      <c r="M121" s="2141">
        <f>AVERAGE('2024旬別'!M121,'2023旬別'!L121,'2022旬別'!L121,'2021旬別'!L121,'2020旬別'!L121)</f>
        <v>87413</v>
      </c>
      <c r="N121" s="2138">
        <f>AVERAGE('2024旬別'!N121,'2023旬別'!M121,'2022旬別'!M121,'2021旬別'!M121,'2020旬別'!M121)</f>
        <v>84382.2</v>
      </c>
      <c r="O121" s="2108">
        <f>AVERAGE('2024旬別'!O121,'2023旬別'!N121,'2022旬別'!N121,'2021旬別'!N121,'2020旬別'!N121)</f>
        <v>93207</v>
      </c>
      <c r="P121" s="2141">
        <f>AVERAGE('2024旬別'!P121,'2023旬別'!O121,'2022旬別'!O121,'2021旬別'!O121,'2020旬別'!O121)</f>
        <v>99373</v>
      </c>
      <c r="Q121" s="2138">
        <f>AVERAGE('2024旬別'!Q121,'2023旬別'!P121,'2022旬別'!P121,'2021旬別'!P121,'2020旬別'!P121)</f>
        <v>91255.2</v>
      </c>
      <c r="R121" s="2132">
        <f>AVERAGE('2024旬別'!R121,'2023旬別'!Q121,'2022旬別'!Q121,'2021旬別'!Q121,'2020旬別'!Q121)</f>
        <v>78831</v>
      </c>
      <c r="S121" s="2141">
        <f>AVERAGE('2024旬別'!S121,'2023旬別'!R121,'2022旬別'!R121,'2021旬別'!R121,'2020旬別'!R121)</f>
        <v>59644.6</v>
      </c>
      <c r="T121" s="2138">
        <f>AVERAGE('2024旬別'!T121,'2023旬別'!S121,'2022旬別'!S121,'2021旬別'!S121,'2020旬別'!S121)</f>
        <v>49785.8</v>
      </c>
      <c r="U121" s="2108">
        <f>AVERAGE('2024旬別'!U121,'2023旬別'!T121,'2022旬別'!T121,'2021旬別'!T121,'2020旬別'!T121)</f>
        <v>35307</v>
      </c>
      <c r="V121" s="2139">
        <f>AVERAGE('2024旬別'!V121,'2023旬別'!U121,'2022旬別'!U121,'2021旬別'!U121,'2020旬別'!U121)</f>
        <v>5972</v>
      </c>
      <c r="W121" s="2138">
        <f>AVERAGE('2024旬別'!W121,'2023旬別'!V121,'2022旬別'!V121,'2021旬別'!V121,'2020旬別'!V121)</f>
        <v>1311.8</v>
      </c>
      <c r="X121" s="2132">
        <f>AVERAGE('2024旬別'!X121,'2023旬別'!W121,'2022旬別'!W121,'2021旬別'!W121,'2020旬別'!W121)</f>
        <v>188.6</v>
      </c>
      <c r="Y121" s="2139">
        <f>AVERAGE('2024旬別'!Y121,'2023旬別'!X121,'2022旬別'!X121,'2021旬別'!X121,'2020旬別'!X121)</f>
        <v>8.1999999999999993</v>
      </c>
      <c r="Z121" s="2142">
        <f>AVERAGE('2024旬別'!Z121,'2023旬別'!Y121,'2022旬別'!Y121,'2021旬別'!Y121,'2020旬別'!Y121)</f>
        <v>0</v>
      </c>
      <c r="AA121" s="2108">
        <f>AVERAGE('2024旬別'!AA121,'2023旬別'!Z121,'2022旬別'!Z121,'2021旬別'!Z121,'2020旬別'!Z121)</f>
        <v>0</v>
      </c>
      <c r="AB121" s="2139">
        <f>AVERAGE('2024旬別'!AB121,'2023旬別'!AA121,'2022旬別'!AA121,'2021旬別'!AA121,'2020旬別'!AA121)</f>
        <v>0</v>
      </c>
      <c r="AC121" s="2142">
        <f>AVERAGE('2024旬別'!AC121,'2023旬別'!AB121,'2022旬別'!AB121,'2021旬別'!AB121,'2020旬別'!AB121)</f>
        <v>0</v>
      </c>
      <c r="AD121" s="2108">
        <f>AVERAGE('2024旬別'!AD121,'2023旬別'!AC121,'2022旬別'!AC121,'2021旬別'!AC121,'2020旬別'!AC121)</f>
        <v>3</v>
      </c>
      <c r="AE121" s="2141">
        <f>AVERAGE('2024旬別'!AE121,'2023旬別'!AD121,'2022旬別'!AD121,'2021旬別'!AD121,'2020旬別'!AD121)</f>
        <v>0</v>
      </c>
      <c r="AF121" s="2142">
        <f>AVERAGE('2024旬別'!AF121,'2023旬別'!AE121,'2022旬別'!AE121,'2021旬別'!AE121,'2020旬別'!AE121)</f>
        <v>0</v>
      </c>
      <c r="AG121" s="2108">
        <f>AVERAGE('2024旬別'!AG121,'2023旬別'!AF121,'2022旬別'!AF121,'2021旬別'!AF121,'2020旬別'!AF121)</f>
        <v>0</v>
      </c>
      <c r="AH121" s="2141">
        <f>AVERAGE('2024旬別'!AH121,'2023旬別'!AG121,'2022旬別'!AG121,'2021旬別'!AG121,'2020旬別'!AG121)</f>
        <v>0</v>
      </c>
      <c r="AI121" s="2138">
        <f>AVERAGE('2024旬別'!AI121,'2023旬別'!AH121,'2022旬別'!AH121,'2021旬別'!AH121,'2020旬別'!AH121)</f>
        <v>0</v>
      </c>
      <c r="AJ121" s="2108">
        <f>AVERAGE('2024旬別'!AJ121,'2023旬別'!AI121,'2022旬別'!AI121,'2021旬別'!AI121,'2020旬別'!AI121)</f>
        <v>631.4</v>
      </c>
      <c r="AK121" s="2141">
        <f>AVERAGE('2024旬別'!AK121,'2023旬別'!AJ121,'2022旬別'!AJ121,'2021旬別'!AJ121,'2020旬別'!AJ121)</f>
        <v>8224.2000000000007</v>
      </c>
      <c r="AL121" s="2138">
        <f>AVERAGE('2024旬別'!AL121,'2023旬別'!AK121,'2022旬別'!AK121,'2021旬別'!AK121,'2020旬別'!AK121)</f>
        <v>11994.8</v>
      </c>
      <c r="AM121" s="2115">
        <f>AVERAGE('2024旬別'!AM121,'2023旬別'!AL121,'2022旬別'!AL121,'2021旬別'!AL121,'2020旬別'!AL121)</f>
        <v>19101.599999999999</v>
      </c>
    </row>
    <row r="122" spans="2:47" ht="14.25" customHeight="1" x14ac:dyDescent="0.15">
      <c r="B122" s="186" t="s">
        <v>133</v>
      </c>
      <c r="C122" s="2000" t="s">
        <v>96</v>
      </c>
      <c r="D122" s="2116">
        <f>AVERAGE('2024旬別'!D122,'2023旬別'!C122,'2022旬別'!C122,'2021旬別'!C122,'2020旬別'!C122)</f>
        <v>660.8</v>
      </c>
      <c r="E122" s="2117">
        <f>AVERAGE('2024旬別'!E122,'2023旬別'!D122,'2022旬別'!D122,'2021旬別'!D122,'2020旬別'!D122)</f>
        <v>620.20000000000005</v>
      </c>
      <c r="F122" s="2118">
        <f>AVERAGE('2024旬別'!F122,'2023旬別'!E122,'2022旬別'!E122,'2021旬別'!E122,'2020旬別'!E122)</f>
        <v>695.8</v>
      </c>
      <c r="G122" s="2121">
        <f>AVERAGE('2024旬別'!G122,'2023旬別'!F122,'2022旬別'!F122,'2021旬別'!F122,'2020旬別'!F122)</f>
        <v>773.6</v>
      </c>
      <c r="H122" s="2145">
        <f>AVERAGE('2024旬別'!H122,'2023旬別'!G122,'2022旬別'!G122,'2021旬別'!G122,'2020旬別'!G122)</f>
        <v>854</v>
      </c>
      <c r="I122" s="2120">
        <f>AVERAGE('2024旬別'!I122,'2023旬別'!H122,'2022旬別'!H122,'2021旬別'!H122,'2020旬別'!H122)</f>
        <v>875.6</v>
      </c>
      <c r="J122" s="2121">
        <f>AVERAGE('2024旬別'!J122,'2023旬別'!I122,'2022旬別'!I122,'2021旬別'!I122,'2020旬別'!I122)</f>
        <v>865.8</v>
      </c>
      <c r="K122" s="2117">
        <f>AVERAGE('2024旬別'!K122,'2023旬別'!J122,'2022旬別'!J122,'2021旬別'!J122,'2020旬別'!J122)</f>
        <v>681.4</v>
      </c>
      <c r="L122" s="2118">
        <f>AVERAGE('2024旬別'!L122,'2023旬別'!K122,'2022旬別'!K122,'2021旬別'!K122,'2020旬別'!K122)</f>
        <v>598.20000000000005</v>
      </c>
      <c r="M122" s="2121">
        <f>AVERAGE('2024旬別'!M122,'2023旬別'!L122,'2022旬別'!L122,'2021旬別'!L122,'2020旬別'!L122)</f>
        <v>528.20000000000005</v>
      </c>
      <c r="N122" s="2117">
        <f>AVERAGE('2024旬別'!N122,'2023旬別'!M122,'2022旬別'!M122,'2021旬別'!M122,'2020旬別'!M122)</f>
        <v>592</v>
      </c>
      <c r="O122" s="2118">
        <f>AVERAGE('2024旬別'!O122,'2023旬別'!N122,'2022旬別'!N122,'2021旬別'!N122,'2020旬別'!N122)</f>
        <v>624.4</v>
      </c>
      <c r="P122" s="2121">
        <f>AVERAGE('2024旬別'!P122,'2023旬別'!O122,'2022旬別'!O122,'2021旬別'!O122,'2020旬別'!O122)</f>
        <v>593</v>
      </c>
      <c r="Q122" s="2117">
        <f>AVERAGE('2024旬別'!Q122,'2023旬別'!P122,'2022旬別'!P122,'2021旬別'!P122,'2020旬別'!P122)</f>
        <v>493.6</v>
      </c>
      <c r="R122" s="2123">
        <f>AVERAGE('2024旬別'!R122,'2023旬別'!Q122,'2022旬別'!Q122,'2021旬別'!Q122,'2020旬別'!Q122)</f>
        <v>456.8</v>
      </c>
      <c r="S122" s="2121">
        <f>AVERAGE('2024旬別'!S122,'2023旬別'!R122,'2022旬別'!R122,'2021旬別'!R122,'2020旬別'!R122)</f>
        <v>453.6</v>
      </c>
      <c r="T122" s="2117">
        <f>AVERAGE('2024旬別'!T122,'2023旬別'!S122,'2022旬別'!S122,'2021旬別'!S122,'2020旬別'!S122)</f>
        <v>566.79999999999995</v>
      </c>
      <c r="U122" s="2118">
        <f>AVERAGE('2024旬別'!U122,'2023旬別'!T122,'2022旬別'!T122,'2021旬別'!T122,'2020旬別'!T122)</f>
        <v>470.6</v>
      </c>
      <c r="V122" s="2119">
        <f>AVERAGE('2024旬別'!V122,'2023旬別'!U122,'2022旬別'!U122,'2021旬別'!U122,'2020旬別'!U122)</f>
        <v>391.8</v>
      </c>
      <c r="W122" s="2117">
        <f>AVERAGE('2024旬別'!W122,'2023旬別'!V122,'2022旬別'!V122,'2021旬別'!V122,'2020旬別'!V122)</f>
        <v>567</v>
      </c>
      <c r="X122" s="2123">
        <f>AVERAGE('2024旬別'!X122,'2023旬別'!W122,'2022旬別'!W122,'2021旬別'!W122,'2020旬別'!W122)</f>
        <v>628.79999999999995</v>
      </c>
      <c r="Y122" s="2119">
        <f>AVERAGE('2024旬別'!Y122,'2023旬別'!X122,'2022旬別'!X122,'2021旬別'!X122,'2020旬別'!X122)</f>
        <v>186</v>
      </c>
      <c r="Z122" s="2122">
        <f>AVERAGE('2024旬別'!Z122,'2023旬別'!Y122,'2022旬別'!Y122,'2021旬別'!Y122,'2020旬別'!Y122)</f>
        <v>0</v>
      </c>
      <c r="AA122" s="2118">
        <f>AVERAGE('2024旬別'!AA122,'2023旬別'!Z122,'2022旬別'!Z122,'2021旬別'!Z122,'2020旬別'!Z122)</f>
        <v>0</v>
      </c>
      <c r="AB122" s="2119">
        <f>AVERAGE('2024旬別'!AB122,'2023旬別'!AA122,'2022旬別'!AA122,'2021旬別'!AA122,'2020旬別'!AA122)</f>
        <v>0</v>
      </c>
      <c r="AC122" s="2122">
        <f>AVERAGE('2024旬別'!AC122,'2023旬別'!AB122,'2022旬別'!AB122,'2021旬別'!AB122,'2020旬別'!AB122)</f>
        <v>0</v>
      </c>
      <c r="AD122" s="2118">
        <f>AVERAGE('2024旬別'!AD122,'2023旬別'!AC122,'2022旬別'!AC122,'2021旬別'!AC122,'2020旬別'!AC122)</f>
        <v>118</v>
      </c>
      <c r="AE122" s="2121">
        <f>AVERAGE('2024旬別'!AE122,'2023旬別'!AD122,'2022旬別'!AD122,'2021旬別'!AD122,'2020旬別'!AD122)</f>
        <v>0</v>
      </c>
      <c r="AF122" s="2122">
        <f>AVERAGE('2024旬別'!AF122,'2023旬別'!AE122,'2022旬別'!AE122,'2021旬別'!AE122,'2020旬別'!AE122)</f>
        <v>0</v>
      </c>
      <c r="AG122" s="2118">
        <f>AVERAGE('2024旬別'!AG122,'2023旬別'!AF122,'2022旬別'!AF122,'2021旬別'!AF122,'2020旬別'!AF122)</f>
        <v>0</v>
      </c>
      <c r="AH122" s="2121">
        <f>AVERAGE('2024旬別'!AH122,'2023旬別'!AG122,'2022旬別'!AG122,'2021旬別'!AG122,'2020旬別'!AG122)</f>
        <v>0</v>
      </c>
      <c r="AI122" s="2117">
        <f>AVERAGE('2024旬別'!AI122,'2023旬別'!AH122,'2022旬別'!AH122,'2021旬別'!AH122,'2020旬別'!AH122)</f>
        <v>0</v>
      </c>
      <c r="AJ122" s="2118">
        <f>AVERAGE('2024旬別'!AJ122,'2023旬別'!AI122,'2022旬別'!AI122,'2021旬別'!AI122,'2020旬別'!AI122)</f>
        <v>680.2</v>
      </c>
      <c r="AK122" s="2121">
        <f>AVERAGE('2024旬別'!AK122,'2023旬別'!AJ122,'2022旬別'!AJ122,'2021旬別'!AJ122,'2020旬別'!AJ122)</f>
        <v>973.2</v>
      </c>
      <c r="AL122" s="2117">
        <f>AVERAGE('2024旬別'!AL122,'2023旬別'!AK122,'2022旬別'!AK122,'2021旬別'!AK122,'2020旬別'!AK122)</f>
        <v>870.4</v>
      </c>
      <c r="AM122" s="2125">
        <f>AVERAGE('2024旬別'!AM122,'2023旬別'!AL122,'2022旬別'!AL122,'2021旬別'!AL122,'2020旬別'!AL122)</f>
        <v>797.2</v>
      </c>
    </row>
    <row r="123" spans="2:47" ht="14.25" customHeight="1" x14ac:dyDescent="0.15">
      <c r="B123" s="182" t="s">
        <v>134</v>
      </c>
      <c r="C123" s="1997" t="s">
        <v>93</v>
      </c>
      <c r="D123" s="2093">
        <f>AVERAGE('2024旬別'!D123,'2023旬別'!C123,'2022旬別'!C123,'2021旬別'!C123,'2020旬別'!C123)</f>
        <v>126.2</v>
      </c>
      <c r="E123" s="2094">
        <f>AVERAGE('2024旬別'!E123,'2023旬別'!D123,'2022旬別'!D123,'2021旬別'!D123,'2020旬別'!D123)</f>
        <v>246.8</v>
      </c>
      <c r="F123" s="2095">
        <f>AVERAGE('2024旬別'!F123,'2023旬別'!E123,'2022旬別'!E123,'2021旬別'!E123,'2020旬別'!E123)</f>
        <v>287.60000000000002</v>
      </c>
      <c r="G123" s="2098">
        <f>AVERAGE('2024旬別'!G123,'2023旬別'!F123,'2022旬別'!F123,'2021旬別'!F123,'2020旬別'!F123)</f>
        <v>286.8</v>
      </c>
      <c r="H123" s="2201">
        <f>AVERAGE('2024旬別'!H123,'2023旬別'!G123,'2022旬別'!G123,'2021旬別'!G123,'2020旬別'!G123)</f>
        <v>259.2</v>
      </c>
      <c r="I123" s="2134">
        <f>AVERAGE('2024旬別'!I123,'2023旬別'!H123,'2022旬別'!H123,'2021旬別'!H123,'2020旬別'!H123)</f>
        <v>233.6</v>
      </c>
      <c r="J123" s="2098">
        <f>AVERAGE('2024旬別'!J123,'2023旬別'!I123,'2022旬別'!I123,'2021旬別'!I123,'2020旬別'!I123)</f>
        <v>271.8</v>
      </c>
      <c r="K123" s="2094">
        <f>AVERAGE('2024旬別'!K123,'2023旬別'!J123,'2022旬別'!J123,'2021旬別'!J123,'2020旬別'!J123)</f>
        <v>266.60000000000002</v>
      </c>
      <c r="L123" s="2095">
        <f>AVERAGE('2024旬別'!L123,'2023旬別'!K123,'2022旬別'!K123,'2021旬別'!K123,'2020旬別'!K123)</f>
        <v>317.8</v>
      </c>
      <c r="M123" s="2098">
        <f>AVERAGE('2024旬別'!M123,'2023旬別'!L123,'2022旬別'!L123,'2021旬別'!L123,'2020旬別'!L123)</f>
        <v>288.2</v>
      </c>
      <c r="N123" s="2094">
        <f>AVERAGE('2024旬別'!N123,'2023旬別'!M123,'2022旬別'!M123,'2021旬別'!M123,'2020旬別'!M123)</f>
        <v>279.8</v>
      </c>
      <c r="O123" s="2095">
        <f>AVERAGE('2024旬別'!O123,'2023旬別'!N123,'2022旬別'!N123,'2021旬別'!N123,'2020旬別'!N123)</f>
        <v>307.60000000000002</v>
      </c>
      <c r="P123" s="2098">
        <f>AVERAGE('2024旬別'!P123,'2023旬別'!O123,'2022旬別'!O123,'2021旬別'!O123,'2020旬別'!O123)</f>
        <v>235.4</v>
      </c>
      <c r="Q123" s="2094">
        <f>AVERAGE('2024旬別'!Q123,'2023旬別'!P123,'2022旬別'!P123,'2021旬別'!P123,'2020旬別'!P123)</f>
        <v>299.60000000000002</v>
      </c>
      <c r="R123" s="2100">
        <f>AVERAGE('2024旬別'!R123,'2023旬別'!Q123,'2022旬別'!Q123,'2021旬別'!Q123,'2020旬別'!Q123)</f>
        <v>320.39999999999998</v>
      </c>
      <c r="S123" s="2098">
        <f>AVERAGE('2024旬別'!S123,'2023旬別'!R123,'2022旬別'!R123,'2021旬別'!R123,'2020旬別'!R123)</f>
        <v>300</v>
      </c>
      <c r="T123" s="2094">
        <f>AVERAGE('2024旬別'!T123,'2023旬別'!S123,'2022旬別'!S123,'2021旬別'!S123,'2020旬別'!S123)</f>
        <v>301.60000000000002</v>
      </c>
      <c r="U123" s="2095">
        <f>AVERAGE('2024旬別'!U123,'2023旬別'!T123,'2022旬別'!T123,'2021旬別'!T123,'2020旬別'!T123)</f>
        <v>297</v>
      </c>
      <c r="V123" s="2096">
        <f>AVERAGE('2024旬別'!V123,'2023旬別'!U123,'2022旬別'!U123,'2021旬別'!U123,'2020旬別'!U123)</f>
        <v>302.8</v>
      </c>
      <c r="W123" s="2094">
        <f>AVERAGE('2024旬別'!W123,'2023旬別'!V123,'2022旬別'!V123,'2021旬別'!V123,'2020旬別'!V123)</f>
        <v>239.6</v>
      </c>
      <c r="X123" s="2102">
        <f>AVERAGE('2024旬別'!X123,'2023旬別'!W123,'2022旬別'!W123,'2021旬別'!W123,'2020旬別'!W123)</f>
        <v>316.60000000000002</v>
      </c>
      <c r="Y123" s="2096">
        <f>AVERAGE('2024旬別'!Y123,'2023旬別'!X123,'2022旬別'!X123,'2021旬別'!X123,'2020旬別'!X123)</f>
        <v>280.8</v>
      </c>
      <c r="Z123" s="2099">
        <f>AVERAGE('2024旬別'!Z123,'2023旬別'!Y123,'2022旬別'!Y123,'2021旬別'!Y123,'2020旬別'!Y123)</f>
        <v>221.8</v>
      </c>
      <c r="AA123" s="2095">
        <f>AVERAGE('2024旬別'!AA123,'2023旬別'!Z123,'2022旬別'!Z123,'2021旬別'!Z123,'2020旬別'!Z123)</f>
        <v>286</v>
      </c>
      <c r="AB123" s="2096">
        <f>AVERAGE('2024旬別'!AB123,'2023旬別'!AA123,'2022旬別'!AA123,'2021旬別'!AA123,'2020旬別'!AA123)</f>
        <v>290.8</v>
      </c>
      <c r="AC123" s="2099">
        <f>AVERAGE('2024旬別'!AC123,'2023旬別'!AB123,'2022旬別'!AB123,'2021旬別'!AB123,'2020旬別'!AB123)</f>
        <v>260.2</v>
      </c>
      <c r="AD123" s="2095">
        <f>AVERAGE('2024旬別'!AD123,'2023旬別'!AC123,'2022旬別'!AC123,'2021旬別'!AC123,'2020旬別'!AC123)</f>
        <v>238.2</v>
      </c>
      <c r="AE123" s="2098">
        <f>AVERAGE('2024旬別'!AE123,'2023旬別'!AD123,'2022旬別'!AD123,'2021旬別'!AD123,'2020旬別'!AD123)</f>
        <v>247.8</v>
      </c>
      <c r="AF123" s="2099">
        <f>AVERAGE('2024旬別'!AF123,'2023旬別'!AE123,'2022旬別'!AE123,'2021旬別'!AE123,'2020旬別'!AE123)</f>
        <v>221.8</v>
      </c>
      <c r="AG123" s="2095">
        <f>AVERAGE('2024旬別'!AG123,'2023旬別'!AF123,'2022旬別'!AF123,'2021旬別'!AF123,'2020旬別'!AF123)</f>
        <v>225.4</v>
      </c>
      <c r="AH123" s="2098">
        <f>AVERAGE('2024旬別'!AH123,'2023旬別'!AG123,'2022旬別'!AG123,'2021旬別'!AG123,'2020旬別'!AG123)</f>
        <v>205.8</v>
      </c>
      <c r="AI123" s="2094">
        <f>AVERAGE('2024旬別'!AI123,'2023旬別'!AH123,'2022旬別'!AH123,'2021旬別'!AH123,'2020旬別'!AH123)</f>
        <v>213.8</v>
      </c>
      <c r="AJ123" s="2095">
        <f>AVERAGE('2024旬別'!AJ123,'2023旬別'!AI123,'2022旬別'!AI123,'2021旬別'!AI123,'2020旬別'!AI123)</f>
        <v>202.8</v>
      </c>
      <c r="AK123" s="2098">
        <f>AVERAGE('2024旬別'!AK123,'2023旬別'!AJ123,'2022旬別'!AJ123,'2021旬別'!AJ123,'2020旬別'!AJ123)</f>
        <v>240.2</v>
      </c>
      <c r="AL123" s="2094">
        <f>AVERAGE('2024旬別'!AL123,'2023旬別'!AK123,'2022旬別'!AK123,'2021旬別'!AK123,'2020旬別'!AK123)</f>
        <v>243.4</v>
      </c>
      <c r="AM123" s="2103">
        <f>AVERAGE('2024旬別'!AM123,'2023旬別'!AL123,'2022旬別'!AL123,'2021旬別'!AL123,'2020旬別'!AL123)</f>
        <v>287.39999999999998</v>
      </c>
    </row>
    <row r="124" spans="2:47" ht="14.25" customHeight="1" x14ac:dyDescent="0.15">
      <c r="B124" s="184" t="s">
        <v>134</v>
      </c>
      <c r="C124" s="1998" t="s">
        <v>94</v>
      </c>
      <c r="D124" s="2104">
        <f>AVERAGE('2024旬別'!D124,'2023旬別'!C124,'2022旬別'!C124,'2021旬別'!C124,'2020旬別'!C124)</f>
        <v>40359.800000000003</v>
      </c>
      <c r="E124" s="2105">
        <f>AVERAGE('2024旬別'!E124,'2023旬別'!D124,'2022旬別'!D124,'2021旬別'!D124,'2020旬別'!D124)</f>
        <v>77655.399999999994</v>
      </c>
      <c r="F124" s="2106">
        <f>AVERAGE('2024旬別'!F124,'2023旬別'!E124,'2022旬別'!E124,'2021旬別'!E124,'2020旬別'!E124)</f>
        <v>87590.6</v>
      </c>
      <c r="G124" s="2109">
        <f>AVERAGE('2024旬別'!G124,'2023旬別'!F124,'2022旬別'!F124,'2021旬別'!F124,'2020旬別'!F124)</f>
        <v>88686.8</v>
      </c>
      <c r="H124" s="2220">
        <f>AVERAGE('2024旬別'!H124,'2023旬別'!G124,'2022旬別'!G124,'2021旬別'!G124,'2020旬別'!G124)</f>
        <v>79544.600000000006</v>
      </c>
      <c r="I124" s="2129">
        <f>AVERAGE('2024旬別'!I124,'2023旬別'!H124,'2022旬別'!H124,'2021旬別'!H124,'2020旬別'!H124)</f>
        <v>72429.2</v>
      </c>
      <c r="J124" s="2109">
        <f>AVERAGE('2024旬別'!J124,'2023旬別'!I124,'2022旬別'!I124,'2021旬別'!I124,'2020旬別'!I124)</f>
        <v>87064.2</v>
      </c>
      <c r="K124" s="2105">
        <f>AVERAGE('2024旬別'!K124,'2023旬別'!J124,'2022旬別'!J124,'2021旬別'!J124,'2020旬別'!J124)</f>
        <v>85441.2</v>
      </c>
      <c r="L124" s="2106">
        <f>AVERAGE('2024旬別'!L124,'2023旬別'!K124,'2022旬別'!K124,'2021旬別'!K124,'2020旬別'!K124)</f>
        <v>102132.8</v>
      </c>
      <c r="M124" s="2109">
        <f>AVERAGE('2024旬別'!M124,'2023旬別'!L124,'2022旬別'!L124,'2021旬別'!L124,'2020旬別'!L124)</f>
        <v>91506.6</v>
      </c>
      <c r="N124" s="2105">
        <f>AVERAGE('2024旬別'!N124,'2023旬別'!M124,'2022旬別'!M124,'2021旬別'!M124,'2020旬別'!M124)</f>
        <v>91152</v>
      </c>
      <c r="O124" s="2106">
        <f>AVERAGE('2024旬別'!O124,'2023旬別'!N124,'2022旬別'!N124,'2021旬別'!N124,'2020旬別'!N124)</f>
        <v>98941</v>
      </c>
      <c r="P124" s="2109">
        <f>AVERAGE('2024旬別'!P124,'2023旬別'!O124,'2022旬別'!O124,'2021旬別'!O124,'2020旬別'!O124)</f>
        <v>77746</v>
      </c>
      <c r="Q124" s="2105">
        <f>AVERAGE('2024旬別'!Q124,'2023旬別'!P124,'2022旬別'!P124,'2021旬別'!P124,'2020旬別'!P124)</f>
        <v>100490</v>
      </c>
      <c r="R124" s="2112">
        <f>AVERAGE('2024旬別'!R124,'2023旬別'!Q124,'2022旬別'!Q124,'2021旬別'!Q124,'2020旬別'!Q124)</f>
        <v>106128.8</v>
      </c>
      <c r="S124" s="2109">
        <f>AVERAGE('2024旬別'!S124,'2023旬別'!R124,'2022旬別'!R124,'2021旬別'!R124,'2020旬別'!R124)</f>
        <v>100250.8</v>
      </c>
      <c r="T124" s="2105">
        <f>AVERAGE('2024旬別'!T124,'2023旬別'!S124,'2022旬別'!S124,'2021旬別'!S124,'2020旬別'!S124)</f>
        <v>99109.4</v>
      </c>
      <c r="U124" s="2106">
        <f>AVERAGE('2024旬別'!U124,'2023旬別'!T124,'2022旬別'!T124,'2021旬別'!T124,'2020旬別'!T124)</f>
        <v>101152.8</v>
      </c>
      <c r="V124" s="2107">
        <f>AVERAGE('2024旬別'!V124,'2023旬別'!U124,'2022旬別'!U124,'2021旬別'!U124,'2020旬別'!U124)</f>
        <v>102040.2</v>
      </c>
      <c r="W124" s="2105">
        <f>AVERAGE('2024旬別'!W124,'2023旬別'!V124,'2022旬別'!V124,'2021旬別'!V124,'2020旬別'!V124)</f>
        <v>83482.2</v>
      </c>
      <c r="X124" s="2114">
        <f>AVERAGE('2024旬別'!X124,'2023旬別'!W124,'2022旬別'!W124,'2021旬別'!W124,'2020旬別'!W124)</f>
        <v>109088.8</v>
      </c>
      <c r="Y124" s="2107">
        <f>AVERAGE('2024旬別'!Y124,'2023旬別'!X124,'2022旬別'!X124,'2021旬別'!X124,'2020旬別'!X124)</f>
        <v>102250.4</v>
      </c>
      <c r="Z124" s="2110">
        <f>AVERAGE('2024旬別'!Z124,'2023旬別'!Y124,'2022旬別'!Y124,'2021旬別'!Y124,'2020旬別'!Y124)</f>
        <v>80716</v>
      </c>
      <c r="AA124" s="2106">
        <f>AVERAGE('2024旬別'!AA124,'2023旬別'!Z124,'2022旬別'!Z124,'2021旬別'!Z124,'2020旬別'!Z124)</f>
        <v>107187.4</v>
      </c>
      <c r="AB124" s="2107">
        <f>AVERAGE('2024旬別'!AB124,'2023旬別'!AA124,'2022旬別'!AA124,'2021旬別'!AA124,'2020旬別'!AA124)</f>
        <v>108344.8</v>
      </c>
      <c r="AC124" s="2110">
        <f>AVERAGE('2024旬別'!AC124,'2023旬別'!AB124,'2022旬別'!AB124,'2021旬別'!AB124,'2020旬別'!AB124)</f>
        <v>96658</v>
      </c>
      <c r="AD124" s="2106">
        <f>AVERAGE('2024旬別'!AD124,'2023旬別'!AC124,'2022旬別'!AC124,'2021旬別'!AC124,'2020旬別'!AC124)</f>
        <v>87547.4</v>
      </c>
      <c r="AE124" s="2109">
        <f>AVERAGE('2024旬別'!AE124,'2023旬別'!AD124,'2022旬別'!AD124,'2021旬別'!AD124,'2020旬別'!AD124)</f>
        <v>90681</v>
      </c>
      <c r="AF124" s="2110">
        <f>AVERAGE('2024旬別'!AF124,'2023旬別'!AE124,'2022旬別'!AE124,'2021旬別'!AE124,'2020旬別'!AE124)</f>
        <v>81170.399999999994</v>
      </c>
      <c r="AG124" s="2106">
        <f>AVERAGE('2024旬別'!AG124,'2023旬別'!AF124,'2022旬別'!AF124,'2021旬別'!AF124,'2020旬別'!AF124)</f>
        <v>80667.600000000006</v>
      </c>
      <c r="AH124" s="2109">
        <f>AVERAGE('2024旬別'!AH124,'2023旬別'!AG124,'2022旬別'!AG124,'2021旬別'!AG124,'2020旬別'!AG124)</f>
        <v>75841.8</v>
      </c>
      <c r="AI124" s="2105">
        <f>AVERAGE('2024旬別'!AI124,'2023旬別'!AH124,'2022旬別'!AH124,'2021旬別'!AH124,'2020旬別'!AH124)</f>
        <v>77584</v>
      </c>
      <c r="AJ124" s="2106">
        <f>AVERAGE('2024旬別'!AJ124,'2023旬別'!AI124,'2022旬別'!AI124,'2021旬別'!AI124,'2020旬別'!AI124)</f>
        <v>74756.2</v>
      </c>
      <c r="AK124" s="2109">
        <f>AVERAGE('2024旬別'!AK124,'2023旬別'!AJ124,'2022旬別'!AJ124,'2021旬別'!AJ124,'2020旬別'!AJ124)</f>
        <v>89401</v>
      </c>
      <c r="AL124" s="2105">
        <f>AVERAGE('2024旬別'!AL124,'2023旬別'!AK124,'2022旬別'!AK124,'2021旬別'!AK124,'2020旬別'!AK124)</f>
        <v>87441.600000000006</v>
      </c>
      <c r="AM124" s="2115">
        <f>AVERAGE('2024旬別'!AM124,'2023旬別'!AL124,'2022旬別'!AL124,'2021旬別'!AL124,'2020旬別'!AL124)</f>
        <v>104347.4</v>
      </c>
    </row>
    <row r="125" spans="2:47" ht="14.25" customHeight="1" x14ac:dyDescent="0.15">
      <c r="B125" s="186" t="s">
        <v>134</v>
      </c>
      <c r="C125" s="2000" t="s">
        <v>96</v>
      </c>
      <c r="D125" s="2116">
        <f>AVERAGE('2024旬別'!D125,'2023旬別'!C125,'2022旬別'!C125,'2021旬別'!C125,'2020旬別'!C125)</f>
        <v>325.8</v>
      </c>
      <c r="E125" s="2117">
        <f>AVERAGE('2024旬別'!E125,'2023旬別'!D125,'2022旬別'!D125,'2021旬別'!D125,'2020旬別'!D125)</f>
        <v>318.2</v>
      </c>
      <c r="F125" s="2118">
        <f>AVERAGE('2024旬別'!F125,'2023旬別'!E125,'2022旬別'!E125,'2021旬別'!E125,'2020旬別'!E125)</f>
        <v>309</v>
      </c>
      <c r="G125" s="2121">
        <f>AVERAGE('2024旬別'!G125,'2023旬別'!F125,'2022旬別'!F125,'2021旬別'!F125,'2020旬別'!F125)</f>
        <v>311</v>
      </c>
      <c r="H125" s="2145">
        <f>AVERAGE('2024旬別'!H125,'2023旬別'!G125,'2022旬別'!G125,'2021旬別'!G125,'2020旬別'!G125)</f>
        <v>313.2</v>
      </c>
      <c r="I125" s="2120">
        <f>AVERAGE('2024旬別'!I125,'2023旬別'!H125,'2022旬別'!H125,'2021旬別'!H125,'2020旬別'!H125)</f>
        <v>313.8</v>
      </c>
      <c r="J125" s="2121">
        <f>AVERAGE('2024旬別'!J125,'2023旬別'!I125,'2022旬別'!I125,'2021旬別'!I125,'2020旬別'!I125)</f>
        <v>323.60000000000002</v>
      </c>
      <c r="K125" s="2117">
        <f>AVERAGE('2024旬別'!K125,'2023旬別'!J125,'2022旬別'!J125,'2021旬別'!J125,'2020旬別'!J125)</f>
        <v>323.8</v>
      </c>
      <c r="L125" s="2118">
        <f>AVERAGE('2024旬別'!L125,'2023旬別'!K125,'2022旬別'!K125,'2021旬別'!K125,'2020旬別'!K125)</f>
        <v>326.39999999999998</v>
      </c>
      <c r="M125" s="2121">
        <f>AVERAGE('2024旬別'!M125,'2023旬別'!L125,'2022旬別'!L125,'2021旬別'!L125,'2020旬別'!L125)</f>
        <v>323</v>
      </c>
      <c r="N125" s="2117">
        <f>AVERAGE('2024旬別'!N125,'2023旬別'!M125,'2022旬別'!M125,'2021旬別'!M125,'2020旬別'!M125)</f>
        <v>330.4</v>
      </c>
      <c r="O125" s="2118">
        <f>AVERAGE('2024旬別'!O125,'2023旬別'!N125,'2022旬別'!N125,'2021旬別'!N125,'2020旬別'!N125)</f>
        <v>333.6</v>
      </c>
      <c r="P125" s="2121">
        <f>AVERAGE('2024旬別'!P125,'2023旬別'!O125,'2022旬別'!O125,'2021旬別'!O125,'2020旬別'!O125)</f>
        <v>337.8</v>
      </c>
      <c r="Q125" s="2117">
        <f>AVERAGE('2024旬別'!Q125,'2023旬別'!P125,'2022旬別'!P125,'2021旬別'!P125,'2020旬別'!P125)</f>
        <v>343</v>
      </c>
      <c r="R125" s="2123">
        <f>AVERAGE('2024旬別'!R125,'2023旬別'!Q125,'2022旬別'!Q125,'2021旬別'!Q125,'2020旬別'!Q125)</f>
        <v>343</v>
      </c>
      <c r="S125" s="2121">
        <f>AVERAGE('2024旬別'!S125,'2023旬別'!R125,'2022旬別'!R125,'2021旬別'!R125,'2020旬別'!R125)</f>
        <v>344.6</v>
      </c>
      <c r="T125" s="2117">
        <f>AVERAGE('2024旬別'!T125,'2023旬別'!S125,'2022旬別'!S125,'2021旬別'!S125,'2020旬別'!S125)</f>
        <v>341.4</v>
      </c>
      <c r="U125" s="2118">
        <f>AVERAGE('2024旬別'!U125,'2023旬別'!T125,'2022旬別'!T125,'2021旬別'!T125,'2020旬別'!T125)</f>
        <v>345.2</v>
      </c>
      <c r="V125" s="2119">
        <f>AVERAGE('2024旬別'!V125,'2023旬別'!U125,'2022旬別'!U125,'2021旬別'!U125,'2020旬別'!U125)</f>
        <v>343.8</v>
      </c>
      <c r="W125" s="2117">
        <f>AVERAGE('2024旬別'!W125,'2023旬別'!V125,'2022旬別'!V125,'2021旬別'!V125,'2020旬別'!V125)</f>
        <v>406.8</v>
      </c>
      <c r="X125" s="2123">
        <f>AVERAGE('2024旬別'!X125,'2023旬別'!W125,'2022旬別'!W125,'2021旬別'!W125,'2020旬別'!W125)</f>
        <v>353</v>
      </c>
      <c r="Y125" s="2119">
        <f>AVERAGE('2024旬別'!Y125,'2023旬別'!X125,'2022旬別'!X125,'2021旬別'!X125,'2020旬別'!X125)</f>
        <v>367</v>
      </c>
      <c r="Z125" s="2122">
        <f>AVERAGE('2024旬別'!Z125,'2023旬別'!Y125,'2022旬別'!Y125,'2021旬別'!Y125,'2020旬別'!Y125)</f>
        <v>374.2</v>
      </c>
      <c r="AA125" s="2118">
        <f>AVERAGE('2024旬別'!AA125,'2023旬別'!Z125,'2022旬別'!Z125,'2021旬別'!Z125,'2020旬別'!Z125)</f>
        <v>380.4</v>
      </c>
      <c r="AB125" s="2119">
        <f>AVERAGE('2024旬別'!AB125,'2023旬別'!AA125,'2022旬別'!AA125,'2021旬別'!AA125,'2020旬別'!AA125)</f>
        <v>380.6</v>
      </c>
      <c r="AC125" s="2122">
        <f>AVERAGE('2024旬別'!AC125,'2023旬別'!AB125,'2022旬別'!AB125,'2021旬別'!AB125,'2020旬別'!AB125)</f>
        <v>379.2</v>
      </c>
      <c r="AD125" s="2118">
        <f>AVERAGE('2024旬別'!AD125,'2023旬別'!AC125,'2022旬別'!AC125,'2021旬別'!AC125,'2020旬別'!AC125)</f>
        <v>380.4</v>
      </c>
      <c r="AE125" s="2121">
        <f>AVERAGE('2024旬別'!AE125,'2023旬別'!AD125,'2022旬別'!AD125,'2021旬別'!AD125,'2020旬別'!AD125)</f>
        <v>382.8</v>
      </c>
      <c r="AF125" s="2122">
        <f>AVERAGE('2024旬別'!AF125,'2023旬別'!AE125,'2022旬別'!AE125,'2021旬別'!AE125,'2020旬別'!AE125)</f>
        <v>379.2</v>
      </c>
      <c r="AG125" s="2118">
        <f>AVERAGE('2024旬別'!AG125,'2023旬別'!AF125,'2022旬別'!AF125,'2021旬別'!AF125,'2020旬別'!AF125)</f>
        <v>376.2</v>
      </c>
      <c r="AH125" s="2121">
        <f>AVERAGE('2024旬別'!AH125,'2023旬別'!AG125,'2022旬別'!AG125,'2021旬別'!AG125,'2020旬別'!AG125)</f>
        <v>386.2</v>
      </c>
      <c r="AI125" s="2117">
        <f>AVERAGE('2024旬別'!AI125,'2023旬別'!AH125,'2022旬別'!AH125,'2021旬別'!AH125,'2020旬別'!AH125)</f>
        <v>384.2</v>
      </c>
      <c r="AJ125" s="2118">
        <f>AVERAGE('2024旬別'!AJ125,'2023旬別'!AI125,'2022旬別'!AI125,'2021旬別'!AI125,'2020旬別'!AI125)</f>
        <v>376.6</v>
      </c>
      <c r="AK125" s="2121">
        <f>AVERAGE('2024旬別'!AK125,'2023旬別'!AJ125,'2022旬別'!AJ125,'2021旬別'!AJ125,'2020旬別'!AJ125)</f>
        <v>378.2</v>
      </c>
      <c r="AL125" s="2117">
        <f>AVERAGE('2024旬別'!AL125,'2023旬別'!AK125,'2022旬別'!AK125,'2021旬別'!AK125,'2020旬別'!AK125)</f>
        <v>367.6</v>
      </c>
      <c r="AM125" s="2125">
        <f>AVERAGE('2024旬別'!AM125,'2023旬別'!AL125,'2022旬別'!AL125,'2021旬別'!AL125,'2020旬別'!AL125)</f>
        <v>371</v>
      </c>
    </row>
    <row r="126" spans="2:47" s="41" customFormat="1" ht="14.25" customHeight="1" x14ac:dyDescent="0.15">
      <c r="B126" s="200" t="s">
        <v>228</v>
      </c>
      <c r="C126" s="2001" t="s">
        <v>93</v>
      </c>
      <c r="D126" s="2234">
        <f>AVERAGE('2024旬別'!D126,'2023旬別'!C126,'2022旬別'!C126,'2021旬別'!C126,'2020旬別'!C126)</f>
        <v>4.5675999999999997</v>
      </c>
      <c r="E126" s="2147">
        <f>AVERAGE('2024旬別'!E126,'2023旬別'!D126,'2022旬別'!D126,'2021旬別'!D126,'2020旬別'!D126)</f>
        <v>8.2804000000000002</v>
      </c>
      <c r="F126" s="2136">
        <f>AVERAGE('2024旬別'!F126,'2023旬別'!E126,'2022旬別'!E126,'2021旬別'!E126,'2020旬別'!E126)</f>
        <v>8.5417999999999985</v>
      </c>
      <c r="G126" s="2148">
        <f>AVERAGE('2024旬別'!G126,'2023旬別'!F126,'2022旬別'!F126,'2021旬別'!F126,'2020旬別'!F126)</f>
        <v>7.6991999999999994</v>
      </c>
      <c r="H126" s="2235">
        <f>AVERAGE('2024旬別'!H126,'2023旬別'!G126,'2022旬別'!G126,'2021旬別'!G126,'2020旬別'!G126)</f>
        <v>6.5324</v>
      </c>
      <c r="I126" s="2159">
        <f>AVERAGE('2024旬別'!I126,'2023旬別'!H126,'2022旬別'!H126,'2021旬別'!H126,'2020旬別'!H126)</f>
        <v>1028.0154</v>
      </c>
      <c r="J126" s="2148">
        <f>AVERAGE('2024旬別'!J126,'2023旬別'!I126,'2022旬別'!I126,'2021旬別'!I126,'2020旬別'!I126)</f>
        <v>7.347999999999999</v>
      </c>
      <c r="K126" s="2147">
        <f>AVERAGE('2024旬別'!K126,'2023旬別'!J126,'2022旬別'!J126,'2021旬別'!J126,'2020旬別'!J126)</f>
        <v>7.992</v>
      </c>
      <c r="L126" s="2136">
        <f>AVERAGE('2024旬別'!L126,'2023旬別'!K126,'2022旬別'!K126,'2021旬別'!K126,'2020旬別'!K126)</f>
        <v>8.8293999999999997</v>
      </c>
      <c r="M126" s="2148">
        <f>AVERAGE('2024旬別'!M126,'2023旬別'!L126,'2022旬別'!L126,'2021旬別'!L126,'2020旬別'!L126)</f>
        <v>8.1044</v>
      </c>
      <c r="N126" s="2147">
        <f>AVERAGE('2024旬別'!N126,'2023旬別'!M126,'2022旬別'!M126,'2021旬別'!M126,'2020旬別'!M126)</f>
        <v>9.6075999999999997</v>
      </c>
      <c r="O126" s="2136">
        <f>AVERAGE('2024旬別'!O126,'2023旬別'!N126,'2022旬別'!N126,'2021旬別'!N126,'2020旬別'!N126)</f>
        <v>9.253400000000001</v>
      </c>
      <c r="P126" s="2148">
        <f>AVERAGE('2024旬別'!P126,'2023旬別'!O126,'2022旬別'!O126,'2021旬別'!O126,'2020旬別'!O126)</f>
        <v>9.1423999999999985</v>
      </c>
      <c r="Q126" s="2147">
        <f>AVERAGE('2024旬別'!Q126,'2023旬別'!P126,'2022旬別'!P126,'2021旬別'!P126,'2020旬別'!P126)</f>
        <v>11.199199999999999</v>
      </c>
      <c r="R126" s="2102">
        <f>AVERAGE('2024旬別'!R126,'2023旬別'!Q126,'2022旬別'!Q126,'2021旬別'!Q126,'2020旬別'!Q126)</f>
        <v>13.109200000000001</v>
      </c>
      <c r="S126" s="2148">
        <f>AVERAGE('2024旬別'!S126,'2023旬別'!R126,'2022旬別'!R126,'2021旬別'!R126,'2020旬別'!R126)</f>
        <v>13.383800000000003</v>
      </c>
      <c r="T126" s="2147">
        <f>AVERAGE('2024旬別'!T126,'2023旬別'!S126,'2022旬別'!S126,'2021旬別'!S126,'2020旬別'!S126)</f>
        <v>15.742799999999999</v>
      </c>
      <c r="U126" s="2136">
        <f>AVERAGE('2024旬別'!U126,'2023旬別'!T126,'2022旬別'!T126,'2021旬別'!T126,'2020旬別'!T126)</f>
        <v>13.099799999999998</v>
      </c>
      <c r="V126" s="2149">
        <f>AVERAGE('2024旬別'!V126,'2023旬別'!U126,'2022旬別'!U126,'2021旬別'!U126,'2020旬別'!U126)</f>
        <v>13.0258</v>
      </c>
      <c r="W126" s="2147">
        <f>AVERAGE('2024旬別'!W126,'2023旬別'!V126,'2022旬別'!V126,'2021旬別'!V126,'2020旬別'!V126)</f>
        <v>12.963799999999997</v>
      </c>
      <c r="X126" s="2102">
        <f>AVERAGE('2024旬別'!X126,'2023旬別'!W126,'2022旬別'!W126,'2021旬別'!W126,'2020旬別'!W126)</f>
        <v>14.3904</v>
      </c>
      <c r="Y126" s="2149">
        <f>AVERAGE('2024旬別'!Y126,'2023旬別'!X126,'2022旬別'!X126,'2021旬別'!X126,'2020旬別'!X126)</f>
        <v>13.248399999999998</v>
      </c>
      <c r="Z126" s="2150">
        <f>AVERAGE('2024旬別'!Z126,'2023旬別'!Y126,'2022旬別'!Y126,'2021旬別'!Y126,'2020旬別'!Y126)</f>
        <v>10.350199999999999</v>
      </c>
      <c r="AA126" s="2136">
        <f>AVERAGE('2024旬別'!AA126,'2023旬別'!Z126,'2022旬別'!Z126,'2021旬別'!Z126,'2020旬別'!Z126)</f>
        <v>14.267399999999999</v>
      </c>
      <c r="AB126" s="2149">
        <f>AVERAGE('2024旬別'!AB126,'2023旬別'!AA126,'2022旬別'!AA126,'2021旬別'!AA126,'2020旬別'!AA126)</f>
        <v>11.740399999999999</v>
      </c>
      <c r="AC126" s="2150">
        <f>AVERAGE('2024旬別'!AC126,'2023旬別'!AB126,'2022旬別'!AB126,'2021旬別'!AB126,'2020旬別'!AB126)</f>
        <v>7.8121999999999998</v>
      </c>
      <c r="AD126" s="2136">
        <f>AVERAGE('2024旬別'!AD126,'2023旬別'!AC126,'2022旬別'!AC126,'2021旬別'!AC126,'2020旬別'!AC126)</f>
        <v>8.3568000000000016</v>
      </c>
      <c r="AE126" s="2148">
        <f>AVERAGE('2024旬別'!AE126,'2023旬別'!AD126,'2022旬別'!AD126,'2021旬別'!AD126,'2020旬別'!AD126)</f>
        <v>7.9767999999999999</v>
      </c>
      <c r="AF126" s="2150">
        <f>AVERAGE('2024旬別'!AF126,'2023旬別'!AE126,'2022旬別'!AE126,'2021旬別'!AE126,'2020旬別'!AE126)</f>
        <v>10.092000000000001</v>
      </c>
      <c r="AG126" s="2136">
        <f>AVERAGE('2024旬別'!AG126,'2023旬別'!AF126,'2022旬別'!AF126,'2021旬別'!AF126,'2020旬別'!AF126)</f>
        <v>10.574200000000001</v>
      </c>
      <c r="AH126" s="2148">
        <f>AVERAGE('2024旬別'!AH126,'2023旬別'!AG126,'2022旬別'!AG126,'2021旬別'!AG126,'2020旬別'!AG126)</f>
        <v>8.7200000000000006</v>
      </c>
      <c r="AI126" s="2147">
        <f>AVERAGE('2024旬別'!AI126,'2023旬別'!AH126,'2022旬別'!AH126,'2021旬別'!AH126,'2020旬別'!AH126)</f>
        <v>8.8709999999999987</v>
      </c>
      <c r="AJ126" s="2136">
        <f>AVERAGE('2024旬別'!AJ126,'2023旬別'!AI126,'2022旬別'!AI126,'2021旬別'!AI126,'2020旬別'!AI126)</f>
        <v>8.7228000000000012</v>
      </c>
      <c r="AK126" s="2148">
        <f>AVERAGE('2024旬別'!AK126,'2023旬別'!AJ126,'2022旬別'!AJ126,'2021旬別'!AJ126,'2020旬別'!AJ126)</f>
        <v>9.4783999999999988</v>
      </c>
      <c r="AL126" s="2147">
        <f>AVERAGE('2024旬別'!AL126,'2023旬別'!AK126,'2022旬別'!AK126,'2021旬別'!AK126,'2020旬別'!AK126)</f>
        <v>9.182599999999999</v>
      </c>
      <c r="AM126" s="2151">
        <f>AVERAGE('2024旬別'!AM126,'2023旬別'!AL126,'2022旬別'!AL126,'2021旬別'!AL126,'2020旬別'!AL126)</f>
        <v>12.2682</v>
      </c>
      <c r="AP126" s="99"/>
      <c r="AQ126" s="100"/>
      <c r="AR126" s="100"/>
      <c r="AS126" s="100"/>
      <c r="AT126" s="99"/>
      <c r="AU126" s="99"/>
    </row>
    <row r="127" spans="2:47" s="41" customFormat="1" ht="14.25" customHeight="1" x14ac:dyDescent="0.15">
      <c r="B127" s="192" t="s">
        <v>228</v>
      </c>
      <c r="C127" s="2003" t="s">
        <v>94</v>
      </c>
      <c r="D127" s="2299">
        <f>AVERAGE('2024旬別'!D127,'2023旬別'!C127,'2022旬別'!C127,'2021旬別'!C127,'2020旬別'!C127)</f>
        <v>5752.6381999999994</v>
      </c>
      <c r="E127" s="2152">
        <f>AVERAGE('2024旬別'!E127,'2023旬別'!D127,'2022旬別'!D127,'2021旬別'!D127,'2020旬別'!D127)</f>
        <v>9924.5790000000015</v>
      </c>
      <c r="F127" s="2153">
        <f>AVERAGE('2024旬別'!F127,'2023旬別'!E127,'2022旬別'!E127,'2021旬別'!E127,'2020旬別'!E127)</f>
        <v>9130.8076000000001</v>
      </c>
      <c r="G127" s="2155">
        <f>AVERAGE('2024旬別'!G127,'2023旬別'!F127,'2022旬別'!F127,'2021旬別'!F127,'2020旬別'!F127)</f>
        <v>8217.121000000001</v>
      </c>
      <c r="H127" s="2300">
        <f>AVERAGE('2024旬別'!H127,'2023旬別'!G127,'2022旬別'!G127,'2021旬別'!G127,'2020旬別'!G127)</f>
        <v>7412.0084000000006</v>
      </c>
      <c r="I127" s="2154">
        <f>AVERAGE('2024旬別'!I127,'2023旬別'!H127,'2022旬別'!H127,'2021旬別'!H127,'2020旬別'!H127)</f>
        <v>10562.136199999999</v>
      </c>
      <c r="J127" s="2155">
        <f>AVERAGE('2024旬別'!J127,'2023旬別'!I127,'2022旬別'!I127,'2021旬別'!I127,'2020旬別'!I127)</f>
        <v>9318.2820000000011</v>
      </c>
      <c r="K127" s="2152">
        <f>AVERAGE('2024旬別'!K127,'2023旬別'!J127,'2022旬別'!J127,'2021旬別'!J127,'2020旬別'!J127)</f>
        <v>9831.0049999999992</v>
      </c>
      <c r="L127" s="2153">
        <f>AVERAGE('2024旬別'!L127,'2023旬別'!K127,'2022旬別'!K127,'2021旬別'!K127,'2020旬別'!K127)</f>
        <v>10820.887200000001</v>
      </c>
      <c r="M127" s="2155">
        <f>AVERAGE('2024旬別'!M127,'2023旬別'!L127,'2022旬別'!L127,'2021旬別'!L127,'2020旬別'!L127)</f>
        <v>9912.0015999999996</v>
      </c>
      <c r="N127" s="2152">
        <f>AVERAGE('2024旬別'!N127,'2023旬別'!M127,'2022旬別'!M127,'2021旬別'!M127,'2020旬別'!M127)</f>
        <v>11625.947200000001</v>
      </c>
      <c r="O127" s="2153">
        <f>AVERAGE('2024旬別'!O127,'2023旬別'!N127,'2022旬別'!N127,'2021旬別'!N127,'2020旬別'!N127)</f>
        <v>10588.769</v>
      </c>
      <c r="P127" s="2155">
        <f>AVERAGE('2024旬別'!P127,'2023旬別'!O127,'2022旬別'!O127,'2021旬別'!O127,'2020旬別'!O127)</f>
        <v>10607.549800000003</v>
      </c>
      <c r="Q127" s="2152">
        <f>AVERAGE('2024旬別'!Q127,'2023旬別'!P127,'2022旬別'!P127,'2021旬別'!P127,'2020旬別'!P127)</f>
        <v>11668.980599999999</v>
      </c>
      <c r="R127" s="2114">
        <f>AVERAGE('2024旬別'!R127,'2023旬別'!Q127,'2022旬別'!Q127,'2021旬別'!Q127,'2020旬別'!Q127)</f>
        <v>12825.934399999998</v>
      </c>
      <c r="S127" s="2155">
        <f>AVERAGE('2024旬別'!S127,'2023旬別'!R127,'2022旬別'!R127,'2021旬別'!R127,'2020旬別'!R127)</f>
        <v>12844.072199999999</v>
      </c>
      <c r="T127" s="2152">
        <f>AVERAGE('2024旬別'!T127,'2023旬別'!S127,'2022旬別'!S127,'2021旬別'!S127,'2020旬別'!S127)</f>
        <v>15701.385</v>
      </c>
      <c r="U127" s="2153">
        <f>AVERAGE('2024旬別'!U127,'2023旬別'!T127,'2022旬別'!T127,'2021旬別'!T127,'2020旬別'!T127)</f>
        <v>12092.7826</v>
      </c>
      <c r="V127" s="2156">
        <f>AVERAGE('2024旬別'!V127,'2023旬別'!U127,'2022旬別'!U127,'2021旬別'!U127,'2020旬別'!U127)</f>
        <v>12037.410999999998</v>
      </c>
      <c r="W127" s="2152">
        <f>AVERAGE('2024旬別'!W127,'2023旬別'!V127,'2022旬別'!V127,'2021旬別'!V127,'2020旬別'!V127)</f>
        <v>12505.475200000001</v>
      </c>
      <c r="X127" s="2114">
        <f>AVERAGE('2024旬別'!X127,'2023旬別'!W127,'2022旬別'!W127,'2021旬別'!W127,'2020旬別'!W127)</f>
        <v>13455.4894</v>
      </c>
      <c r="Y127" s="2156">
        <f>AVERAGE('2024旬別'!Y127,'2023旬別'!X127,'2022旬別'!X127,'2021旬別'!X127,'2020旬別'!X127)</f>
        <v>12233.1556</v>
      </c>
      <c r="Z127" s="2157">
        <f>AVERAGE('2024旬別'!Z127,'2023旬別'!Y127,'2022旬別'!Y127,'2021旬別'!Y127,'2020旬別'!Y127)</f>
        <v>10520.929</v>
      </c>
      <c r="AA127" s="2153">
        <f>AVERAGE('2024旬別'!AA127,'2023旬別'!Z127,'2022旬別'!Z127,'2021旬別'!Z127,'2020旬別'!Z127)</f>
        <v>13611.389799999999</v>
      </c>
      <c r="AB127" s="2156">
        <f>AVERAGE('2024旬別'!AB127,'2023旬別'!AA127,'2022旬別'!AA127,'2021旬別'!AA127,'2020旬別'!AA127)</f>
        <v>10949.3616</v>
      </c>
      <c r="AC127" s="2157">
        <f>AVERAGE('2024旬別'!AC127,'2023旬別'!AB127,'2022旬別'!AB127,'2021旬別'!AB127,'2020旬別'!AB127)</f>
        <v>7938.4785999999995</v>
      </c>
      <c r="AD127" s="2153">
        <f>AVERAGE('2024旬別'!AD127,'2023旬別'!AC127,'2022旬別'!AC127,'2021旬別'!AC127,'2020旬別'!AC127)</f>
        <v>9306.6226000000006</v>
      </c>
      <c r="AE127" s="2155">
        <f>AVERAGE('2024旬別'!AE127,'2023旬別'!AD127,'2022旬別'!AD127,'2021旬別'!AD127,'2020旬別'!AD127)</f>
        <v>9596.5332000000017</v>
      </c>
      <c r="AF127" s="2157">
        <f>AVERAGE('2024旬別'!AF127,'2023旬別'!AE127,'2022旬別'!AE127,'2021旬別'!AE127,'2020旬別'!AE127)</f>
        <v>11362.9072</v>
      </c>
      <c r="AG127" s="2153">
        <f>AVERAGE('2024旬別'!AG127,'2023旬別'!AF127,'2022旬別'!AF127,'2021旬別'!AF127,'2020旬別'!AF127)</f>
        <v>10427.212800000001</v>
      </c>
      <c r="AH127" s="2155">
        <f>AVERAGE('2024旬別'!AH127,'2023旬別'!AG127,'2022旬別'!AG127,'2021旬別'!AG127,'2020旬別'!AG127)</f>
        <v>8567.634</v>
      </c>
      <c r="AI127" s="2152">
        <f>AVERAGE('2024旬別'!AI127,'2023旬別'!AH127,'2022旬別'!AH127,'2021旬別'!AH127,'2020旬別'!AH127)</f>
        <v>9094.8916000000008</v>
      </c>
      <c r="AJ127" s="2153">
        <f>AVERAGE('2024旬別'!AJ127,'2023旬別'!AI127,'2022旬別'!AI127,'2021旬別'!AI127,'2020旬別'!AI127)</f>
        <v>7406.2785999999996</v>
      </c>
      <c r="AK127" s="2155">
        <f>AVERAGE('2024旬別'!AK127,'2023旬別'!AJ127,'2022旬別'!AJ127,'2021旬別'!AJ127,'2020旬別'!AJ127)</f>
        <v>9462.1203999999998</v>
      </c>
      <c r="AL127" s="2152">
        <f>AVERAGE('2024旬別'!AL127,'2023旬別'!AK127,'2022旬別'!AK127,'2021旬別'!AK127,'2020旬別'!AK127)</f>
        <v>8923.7441999999992</v>
      </c>
      <c r="AM127" s="2158">
        <f>AVERAGE('2024旬別'!AM127,'2023旬別'!AL127,'2022旬別'!AL127,'2021旬別'!AL127,'2020旬別'!AL127)</f>
        <v>13201.5676</v>
      </c>
      <c r="AP127" s="99"/>
      <c r="AQ127" s="100"/>
      <c r="AR127" s="100"/>
      <c r="AS127" s="100"/>
      <c r="AT127" s="99"/>
      <c r="AU127" s="99"/>
    </row>
    <row r="128" spans="2:47" s="41" customFormat="1" ht="14.25" customHeight="1" x14ac:dyDescent="0.15">
      <c r="B128" s="197" t="s">
        <v>228</v>
      </c>
      <c r="C128" s="2000" t="s">
        <v>96</v>
      </c>
      <c r="D128" s="2116">
        <f>AVERAGE('2024旬別'!D128,'2023旬別'!C128,'2022旬別'!C128,'2021旬別'!C128,'2020旬別'!C128)</f>
        <v>1261.8</v>
      </c>
      <c r="E128" s="2117">
        <f>AVERAGE('2024旬別'!E128,'2023旬別'!D128,'2022旬別'!D128,'2021旬別'!D128,'2020旬別'!D128)</f>
        <v>1200.5999999999999</v>
      </c>
      <c r="F128" s="2118">
        <f>AVERAGE('2024旬別'!F128,'2023旬別'!E128,'2022旬別'!E128,'2021旬別'!E128,'2020旬別'!E128)</f>
        <v>1079.8</v>
      </c>
      <c r="G128" s="2121">
        <f>AVERAGE('2024旬別'!G128,'2023旬別'!F128,'2022旬別'!F128,'2021旬別'!F128,'2020旬別'!F128)</f>
        <v>1072</v>
      </c>
      <c r="H128" s="2145">
        <f>AVERAGE('2024旬別'!H128,'2023旬別'!G128,'2022旬別'!G128,'2021旬別'!G128,'2020旬別'!G128)</f>
        <v>1157</v>
      </c>
      <c r="I128" s="2120">
        <f>AVERAGE('2024旬別'!I128,'2023旬別'!H128,'2022旬別'!H128,'2021旬別'!H128,'2020旬別'!H128)</f>
        <v>1247.5999999999999</v>
      </c>
      <c r="J128" s="2121">
        <f>AVERAGE('2024旬別'!J128,'2023旬別'!I128,'2022旬別'!I128,'2021旬別'!I128,'2020旬別'!I128)</f>
        <v>1274.2</v>
      </c>
      <c r="K128" s="2117">
        <f>AVERAGE('2024旬別'!K128,'2023旬別'!J128,'2022旬別'!J128,'2021旬別'!J128,'2020旬別'!J128)</f>
        <v>1235.2</v>
      </c>
      <c r="L128" s="2118">
        <f>AVERAGE('2024旬別'!L128,'2023旬別'!K128,'2022旬別'!K128,'2021旬別'!K128,'2020旬別'!K128)</f>
        <v>1238.2</v>
      </c>
      <c r="M128" s="2121">
        <f>AVERAGE('2024旬別'!M128,'2023旬別'!L128,'2022旬別'!L128,'2021旬別'!L128,'2020旬別'!L128)</f>
        <v>1238.5999999999999</v>
      </c>
      <c r="N128" s="2117">
        <f>AVERAGE('2024旬別'!N128,'2023旬別'!M128,'2022旬別'!M128,'2021旬別'!M128,'2020旬別'!M128)</f>
        <v>1218.8</v>
      </c>
      <c r="O128" s="2118">
        <f>AVERAGE('2024旬別'!O128,'2023旬別'!N128,'2022旬別'!N128,'2021旬別'!N128,'2020旬別'!N128)</f>
        <v>1153</v>
      </c>
      <c r="P128" s="2121">
        <f>AVERAGE('2024旬別'!P128,'2023旬別'!O128,'2022旬別'!O128,'2021旬別'!O128,'2020旬別'!O128)</f>
        <v>1163</v>
      </c>
      <c r="Q128" s="2117">
        <f>AVERAGE('2024旬別'!Q128,'2023旬別'!P128,'2022旬別'!P128,'2021旬別'!P128,'2020旬別'!P128)</f>
        <v>1044</v>
      </c>
      <c r="R128" s="2123">
        <f>AVERAGE('2024旬別'!R128,'2023旬別'!Q128,'2022旬別'!Q128,'2021旬別'!Q128,'2020旬別'!Q128)</f>
        <v>983.6</v>
      </c>
      <c r="S128" s="2121">
        <f>AVERAGE('2024旬別'!S128,'2023旬別'!R128,'2022旬別'!R128,'2021旬別'!R128,'2020旬別'!R128)</f>
        <v>968.2</v>
      </c>
      <c r="T128" s="2117">
        <f>AVERAGE('2024旬別'!T128,'2023旬別'!S128,'2022旬別'!S128,'2021旬別'!S128,'2020旬別'!S128)</f>
        <v>1011.2</v>
      </c>
      <c r="U128" s="2118">
        <f>AVERAGE('2024旬別'!U128,'2023旬別'!T128,'2022旬別'!T128,'2021旬別'!T128,'2020旬別'!T128)</f>
        <v>924.6</v>
      </c>
      <c r="V128" s="2119">
        <f>AVERAGE('2024旬別'!V128,'2023旬別'!U128,'2022旬別'!U128,'2021旬別'!U128,'2020旬別'!U128)</f>
        <v>938.2</v>
      </c>
      <c r="W128" s="2117">
        <f>AVERAGE('2024旬別'!W128,'2023旬別'!V128,'2022旬別'!V128,'2021旬別'!V128,'2020旬別'!V128)</f>
        <v>966</v>
      </c>
      <c r="X128" s="2123">
        <f>AVERAGE('2024旬別'!X128,'2023旬別'!W128,'2022旬別'!W128,'2021旬別'!W128,'2020旬別'!W128)</f>
        <v>938.6</v>
      </c>
      <c r="Y128" s="2119">
        <f>AVERAGE('2024旬別'!Y128,'2023旬別'!X128,'2022旬別'!X128,'2021旬別'!X128,'2020旬別'!X128)</f>
        <v>926.2</v>
      </c>
      <c r="Z128" s="2122">
        <f>AVERAGE('2024旬別'!Z128,'2023旬別'!Y128,'2022旬別'!Y128,'2021旬別'!Y128,'2020旬別'!Y128)</f>
        <v>1014.2</v>
      </c>
      <c r="AA128" s="2118">
        <f>AVERAGE('2024旬別'!AA128,'2023旬別'!Z128,'2022旬別'!Z128,'2021旬別'!Z128,'2020旬別'!Z128)</f>
        <v>952.4</v>
      </c>
      <c r="AB128" s="2119">
        <f>AVERAGE('2024旬別'!AB128,'2023旬別'!AA128,'2022旬別'!AA128,'2021旬別'!AA128,'2020旬別'!AA128)</f>
        <v>933.4</v>
      </c>
      <c r="AC128" s="2122">
        <f>AVERAGE('2024旬別'!AC128,'2023旬別'!AB128,'2022旬別'!AB128,'2021旬別'!AB128,'2020旬別'!AB128)</f>
        <v>998.8</v>
      </c>
      <c r="AD128" s="2118">
        <f>AVERAGE('2024旬別'!AD128,'2023旬別'!AC128,'2022旬別'!AC128,'2021旬別'!AC128,'2020旬別'!AC128)</f>
        <v>1114.8</v>
      </c>
      <c r="AE128" s="2121">
        <f>AVERAGE('2024旬別'!AE128,'2023旬別'!AD128,'2022旬別'!AD128,'2021旬別'!AD128,'2020旬別'!AD128)</f>
        <v>1211</v>
      </c>
      <c r="AF128" s="2122">
        <f>AVERAGE('2024旬別'!AF128,'2023旬別'!AE128,'2022旬別'!AE128,'2021旬別'!AE128,'2020旬別'!AE128)</f>
        <v>1129.4000000000001</v>
      </c>
      <c r="AG128" s="2118">
        <f>AVERAGE('2024旬別'!AG128,'2023旬別'!AF128,'2022旬別'!AF128,'2021旬別'!AF128,'2020旬別'!AF128)</f>
        <v>993.6</v>
      </c>
      <c r="AH128" s="2121">
        <f>AVERAGE('2024旬別'!AH128,'2023旬別'!AG128,'2022旬別'!AG128,'2021旬別'!AG128,'2020旬別'!AG128)</f>
        <v>986.2</v>
      </c>
      <c r="AI128" s="2117">
        <f>AVERAGE('2024旬別'!AI128,'2023旬別'!AH128,'2022旬別'!AH128,'2021旬別'!AH128,'2020旬別'!AH128)</f>
        <v>1037</v>
      </c>
      <c r="AJ128" s="2118">
        <f>AVERAGE('2024旬別'!AJ128,'2023旬別'!AI128,'2022旬別'!AI128,'2021旬別'!AI128,'2020旬別'!AI128)</f>
        <v>1033.4000000000001</v>
      </c>
      <c r="AK128" s="2121">
        <f>AVERAGE('2024旬別'!AK128,'2023旬別'!AJ128,'2022旬別'!AJ128,'2021旬別'!AJ128,'2020旬別'!AJ128)</f>
        <v>1000.6</v>
      </c>
      <c r="AL128" s="2117">
        <f>AVERAGE('2024旬別'!AL128,'2023旬別'!AK128,'2022旬別'!AK128,'2021旬別'!AK128,'2020旬別'!AK128)</f>
        <v>971.4</v>
      </c>
      <c r="AM128" s="2125">
        <f>AVERAGE('2024旬別'!AM128,'2023旬別'!AL128,'2022旬別'!AL128,'2021旬別'!AL128,'2020旬別'!AL128)</f>
        <v>1085.5999999999999</v>
      </c>
      <c r="AP128" s="99"/>
      <c r="AQ128" s="100"/>
      <c r="AR128" s="100"/>
      <c r="AS128" s="100"/>
      <c r="AT128" s="99"/>
      <c r="AU128" s="99"/>
    </row>
    <row r="129" spans="2:47" s="41" customFormat="1" ht="14.25" customHeight="1" x14ac:dyDescent="0.15">
      <c r="B129" s="200" t="s">
        <v>135</v>
      </c>
      <c r="C129" s="2001" t="s">
        <v>93</v>
      </c>
      <c r="D129" s="2234">
        <f>AVERAGE('2024旬別'!D129,'2023旬別'!C129,'2022旬別'!C129,'2021旬別'!C129,'2020旬別'!C129)</f>
        <v>41.4</v>
      </c>
      <c r="E129" s="2147">
        <f>AVERAGE('2024旬別'!E129,'2023旬別'!D129,'2022旬別'!D129,'2021旬別'!D129,'2020旬別'!D129)</f>
        <v>67.2</v>
      </c>
      <c r="F129" s="2136">
        <f>AVERAGE('2024旬別'!F129,'2023旬別'!E129,'2022旬別'!E129,'2021旬別'!E129,'2020旬別'!E129)</f>
        <v>64.2</v>
      </c>
      <c r="G129" s="2148">
        <f>AVERAGE('2024旬別'!G129,'2023旬別'!F129,'2022旬別'!F129,'2021旬別'!F129,'2020旬別'!F129)</f>
        <v>61.2</v>
      </c>
      <c r="H129" s="2235">
        <f>AVERAGE('2024旬別'!H129,'2023旬別'!G129,'2022旬別'!G129,'2021旬別'!G129,'2020旬別'!G129)</f>
        <v>56.6</v>
      </c>
      <c r="I129" s="2159">
        <f>AVERAGE('2024旬別'!I129,'2023旬別'!H129,'2022旬別'!H129,'2021旬別'!H129,'2020旬別'!H129)</f>
        <v>50.2</v>
      </c>
      <c r="J129" s="2148">
        <f>AVERAGE('2024旬別'!J129,'2023旬別'!I129,'2022旬別'!I129,'2021旬別'!I129,'2020旬別'!I129)</f>
        <v>62.4</v>
      </c>
      <c r="K129" s="2147">
        <f>AVERAGE('2024旬別'!K129,'2023旬別'!J129,'2022旬別'!J129,'2021旬別'!J129,'2020旬別'!J129)</f>
        <v>69.599999999999994</v>
      </c>
      <c r="L129" s="2136">
        <f>AVERAGE('2024旬別'!L129,'2023旬別'!K129,'2022旬別'!K129,'2021旬別'!K129,'2020旬別'!K129)</f>
        <v>83</v>
      </c>
      <c r="M129" s="2148">
        <f>AVERAGE('2024旬別'!M129,'2023旬別'!L129,'2022旬別'!L129,'2021旬別'!L129,'2020旬別'!L129)</f>
        <v>81.2</v>
      </c>
      <c r="N129" s="2147">
        <f>AVERAGE('2024旬別'!N129,'2023旬別'!M129,'2022旬別'!M129,'2021旬別'!M129,'2020旬別'!M129)</f>
        <v>95.4</v>
      </c>
      <c r="O129" s="2136">
        <f>AVERAGE('2024旬別'!O129,'2023旬別'!N129,'2022旬別'!N129,'2021旬別'!N129,'2020旬別'!N129)</f>
        <v>98</v>
      </c>
      <c r="P129" s="2148">
        <f>AVERAGE('2024旬別'!P129,'2023旬別'!O129,'2022旬別'!O129,'2021旬別'!O129,'2020旬別'!O129)</f>
        <v>98.6</v>
      </c>
      <c r="Q129" s="2147">
        <f>AVERAGE('2024旬別'!Q129,'2023旬別'!P129,'2022旬別'!P129,'2021旬別'!P129,'2020旬別'!P129)</f>
        <v>125.4</v>
      </c>
      <c r="R129" s="2102">
        <f>AVERAGE('2024旬別'!R129,'2023旬別'!Q129,'2022旬別'!Q129,'2021旬別'!Q129,'2020旬別'!Q129)</f>
        <v>156.19999999999999</v>
      </c>
      <c r="S129" s="2148">
        <f>AVERAGE('2024旬別'!S129,'2023旬別'!R129,'2022旬別'!R129,'2021旬別'!R129,'2020旬別'!R129)</f>
        <v>159.80000000000001</v>
      </c>
      <c r="T129" s="2147">
        <f>AVERAGE('2024旬別'!T129,'2023旬別'!S129,'2022旬別'!S129,'2021旬別'!S129,'2020旬別'!S129)</f>
        <v>175.2</v>
      </c>
      <c r="U129" s="2136">
        <f>AVERAGE('2024旬別'!U129,'2023旬別'!T129,'2022旬別'!T129,'2021旬別'!T129,'2020旬別'!T129)</f>
        <v>173</v>
      </c>
      <c r="V129" s="2149">
        <f>AVERAGE('2024旬別'!V129,'2023旬別'!U129,'2022旬別'!U129,'2021旬別'!U129,'2020旬別'!U129)</f>
        <v>176.8</v>
      </c>
      <c r="W129" s="2147">
        <f>AVERAGE('2024旬別'!W129,'2023旬別'!V129,'2022旬別'!V129,'2021旬別'!V129,'2020旬別'!V129)</f>
        <v>162.19999999999999</v>
      </c>
      <c r="X129" s="2102">
        <f>AVERAGE('2024旬別'!X129,'2023旬別'!W129,'2022旬別'!W129,'2021旬別'!W129,'2020旬別'!W129)</f>
        <v>159.80000000000001</v>
      </c>
      <c r="Y129" s="2149">
        <f>AVERAGE('2024旬別'!Y129,'2023旬別'!X129,'2022旬別'!X129,'2021旬別'!X129,'2020旬別'!X129)</f>
        <v>133.80000000000001</v>
      </c>
      <c r="Z129" s="2150">
        <f>AVERAGE('2024旬別'!Z129,'2023旬別'!Y129,'2022旬別'!Y129,'2021旬別'!Y129,'2020旬別'!Y129)</f>
        <v>101.6</v>
      </c>
      <c r="AA129" s="2136">
        <f>AVERAGE('2024旬別'!AA129,'2023旬別'!Z129,'2022旬別'!Z129,'2021旬別'!Z129,'2020旬別'!Z129)</f>
        <v>121.2</v>
      </c>
      <c r="AB129" s="2149">
        <f>AVERAGE('2024旬別'!AB129,'2023旬別'!AA129,'2022旬別'!AA129,'2021旬別'!AA129,'2020旬別'!AA129)</f>
        <v>94.6</v>
      </c>
      <c r="AC129" s="2150">
        <f>AVERAGE('2024旬別'!AC129,'2023旬別'!AB129,'2022旬別'!AB129,'2021旬別'!AB129,'2020旬別'!AB129)</f>
        <v>80.400000000000006</v>
      </c>
      <c r="AD129" s="2136">
        <f>AVERAGE('2024旬別'!AD129,'2023旬別'!AC129,'2022旬別'!AC129,'2021旬別'!AC129,'2020旬別'!AC129)</f>
        <v>81.400000000000006</v>
      </c>
      <c r="AE129" s="2148">
        <f>AVERAGE('2024旬別'!AE129,'2023旬別'!AD129,'2022旬別'!AD129,'2021旬別'!AD129,'2020旬別'!AD129)</f>
        <v>78.400000000000006</v>
      </c>
      <c r="AF129" s="2150">
        <f>AVERAGE('2024旬別'!AF129,'2023旬別'!AE129,'2022旬別'!AE129,'2021旬別'!AE129,'2020旬別'!AE129)</f>
        <v>73.400000000000006</v>
      </c>
      <c r="AG129" s="2136">
        <f>AVERAGE('2024旬別'!AG129,'2023旬別'!AF129,'2022旬別'!AF129,'2021旬別'!AF129,'2020旬別'!AF129)</f>
        <v>73.599999999999994</v>
      </c>
      <c r="AH129" s="2148">
        <f>AVERAGE('2024旬別'!AH129,'2023旬別'!AG129,'2022旬別'!AG129,'2021旬別'!AG129,'2020旬別'!AG129)</f>
        <v>61.4</v>
      </c>
      <c r="AI129" s="2147">
        <f>AVERAGE('2024旬別'!AI129,'2023旬別'!AH129,'2022旬別'!AH129,'2021旬別'!AH129,'2020旬別'!AH129)</f>
        <v>58.4</v>
      </c>
      <c r="AJ129" s="2136">
        <f>AVERAGE('2024旬別'!AJ129,'2023旬別'!AI129,'2022旬別'!AI129,'2021旬別'!AI129,'2020旬別'!AI129)</f>
        <v>57.8</v>
      </c>
      <c r="AK129" s="2148">
        <f>AVERAGE('2024旬別'!AK129,'2023旬別'!AJ129,'2022旬別'!AJ129,'2021旬別'!AJ129,'2020旬別'!AJ129)</f>
        <v>50.8</v>
      </c>
      <c r="AL129" s="2147">
        <f>AVERAGE('2024旬別'!AL129,'2023旬別'!AK129,'2022旬別'!AK129,'2021旬別'!AK129,'2020旬別'!AK129)</f>
        <v>55</v>
      </c>
      <c r="AM129" s="2151">
        <f>AVERAGE('2024旬別'!AM129,'2023旬別'!AL129,'2022旬別'!AL129,'2021旬別'!AL129,'2020旬別'!AL129)</f>
        <v>65.400000000000006</v>
      </c>
      <c r="AP129" s="99"/>
      <c r="AQ129" s="100"/>
      <c r="AR129" s="100"/>
      <c r="AS129" s="100"/>
      <c r="AT129" s="99"/>
      <c r="AU129" s="99"/>
    </row>
    <row r="130" spans="2:47" s="41" customFormat="1" ht="14.25" customHeight="1" x14ac:dyDescent="0.15">
      <c r="B130" s="192" t="s">
        <v>136</v>
      </c>
      <c r="C130" s="2003" t="s">
        <v>94</v>
      </c>
      <c r="D130" s="2299">
        <f>AVERAGE('2024旬別'!D130,'2023旬別'!C130,'2022旬別'!C130,'2021旬別'!C130,'2020旬別'!C130)</f>
        <v>24311.599999999999</v>
      </c>
      <c r="E130" s="2152">
        <f>AVERAGE('2024旬別'!E130,'2023旬別'!D130,'2022旬別'!D130,'2021旬別'!D130,'2020旬別'!D130)</f>
        <v>39594.800000000003</v>
      </c>
      <c r="F130" s="2153">
        <f>AVERAGE('2024旬別'!F130,'2023旬別'!E130,'2022旬別'!E130,'2021旬別'!E130,'2020旬別'!E130)</f>
        <v>38312.400000000001</v>
      </c>
      <c r="G130" s="2155">
        <f>AVERAGE('2024旬別'!G130,'2023旬別'!F130,'2022旬別'!F130,'2021旬別'!F130,'2020旬別'!F130)</f>
        <v>36708.800000000003</v>
      </c>
      <c r="H130" s="2300">
        <f>AVERAGE('2024旬別'!H130,'2023旬別'!G130,'2022旬別'!G130,'2021旬別'!G130,'2020旬別'!G130)</f>
        <v>34095</v>
      </c>
      <c r="I130" s="2154">
        <f>AVERAGE('2024旬別'!I130,'2023旬別'!H130,'2022旬別'!H130,'2021旬別'!H130,'2020旬別'!H130)</f>
        <v>30280.799999999999</v>
      </c>
      <c r="J130" s="2155">
        <f>AVERAGE('2024旬別'!J130,'2023旬別'!I130,'2022旬別'!I130,'2021旬別'!I130,'2020旬別'!I130)</f>
        <v>44482.2</v>
      </c>
      <c r="K130" s="2152">
        <f>AVERAGE('2024旬別'!K130,'2023旬別'!J130,'2022旬別'!J130,'2021旬別'!J130,'2020旬別'!J130)</f>
        <v>52614</v>
      </c>
      <c r="L130" s="2153">
        <f>AVERAGE('2024旬別'!L130,'2023旬別'!K130,'2022旬別'!K130,'2021旬別'!K130,'2020旬別'!K130)</f>
        <v>62902.400000000001</v>
      </c>
      <c r="M130" s="2155">
        <f>AVERAGE('2024旬別'!M130,'2023旬別'!L130,'2022旬別'!L130,'2021旬別'!L130,'2020旬別'!L130)</f>
        <v>63492.4</v>
      </c>
      <c r="N130" s="2152">
        <f>AVERAGE('2024旬別'!N130,'2023旬別'!M130,'2022旬別'!M130,'2021旬別'!M130,'2020旬別'!M130)</f>
        <v>75236.2</v>
      </c>
      <c r="O130" s="2153">
        <f>AVERAGE('2024旬別'!O130,'2023旬別'!N130,'2022旬別'!N130,'2021旬別'!N130,'2020旬別'!N130)</f>
        <v>76516.2</v>
      </c>
      <c r="P130" s="2155">
        <f>AVERAGE('2024旬別'!P130,'2023旬別'!O130,'2022旬別'!O130,'2021旬別'!O130,'2020旬別'!O130)</f>
        <v>77837</v>
      </c>
      <c r="Q130" s="2152">
        <f>AVERAGE('2024旬別'!Q130,'2023旬別'!P130,'2022旬別'!P130,'2021旬別'!P130,'2020旬別'!P130)</f>
        <v>104841.4</v>
      </c>
      <c r="R130" s="2114">
        <f>AVERAGE('2024旬別'!R130,'2023旬別'!Q130,'2022旬別'!Q130,'2021旬別'!Q130,'2020旬別'!Q130)</f>
        <v>126316</v>
      </c>
      <c r="S130" s="2155">
        <f>AVERAGE('2024旬別'!S130,'2023旬別'!R130,'2022旬別'!R130,'2021旬別'!R130,'2020旬別'!R130)</f>
        <v>118498.8</v>
      </c>
      <c r="T130" s="2152">
        <f>AVERAGE('2024旬別'!T130,'2023旬別'!S130,'2022旬別'!S130,'2021旬別'!S130,'2020旬別'!S130)</f>
        <v>116182.39999999999</v>
      </c>
      <c r="U130" s="2153">
        <f>AVERAGE('2024旬別'!U130,'2023旬別'!T130,'2022旬別'!T130,'2021旬別'!T130,'2020旬別'!T130)</f>
        <v>102658.8</v>
      </c>
      <c r="V130" s="2156">
        <f>AVERAGE('2024旬別'!V130,'2023旬別'!U130,'2022旬別'!U130,'2021旬別'!U130,'2020旬別'!U130)</f>
        <v>99129.8</v>
      </c>
      <c r="W130" s="2152">
        <f>AVERAGE('2024旬別'!W130,'2023旬別'!V130,'2022旬別'!V130,'2021旬別'!V130,'2020旬別'!V130)</f>
        <v>90303</v>
      </c>
      <c r="X130" s="2114">
        <f>AVERAGE('2024旬別'!X130,'2023旬別'!W130,'2022旬別'!W130,'2021旬別'!W130,'2020旬別'!W130)</f>
        <v>91133</v>
      </c>
      <c r="Y130" s="2156">
        <f>AVERAGE('2024旬別'!Y130,'2023旬別'!X130,'2022旬別'!X130,'2021旬別'!X130,'2020旬別'!X130)</f>
        <v>76098.399999999994</v>
      </c>
      <c r="Z130" s="2157">
        <f>AVERAGE('2024旬別'!Z130,'2023旬別'!Y130,'2022旬別'!Y130,'2021旬別'!Y130,'2020旬別'!Y130)</f>
        <v>60074</v>
      </c>
      <c r="AA130" s="2153">
        <f>AVERAGE('2024旬別'!AA130,'2023旬別'!Z130,'2022旬別'!Z130,'2021旬別'!Z130,'2020旬別'!Z130)</f>
        <v>71534.399999999994</v>
      </c>
      <c r="AB130" s="2156">
        <f>AVERAGE('2024旬別'!AB130,'2023旬別'!AA130,'2022旬別'!AA130,'2021旬別'!AA130,'2020旬別'!AA130)</f>
        <v>56044.4</v>
      </c>
      <c r="AC130" s="2157">
        <f>AVERAGE('2024旬別'!AC130,'2023旬別'!AB130,'2022旬別'!AB130,'2021旬別'!AB130,'2020旬別'!AB130)</f>
        <v>47387.4</v>
      </c>
      <c r="AD130" s="2153">
        <f>AVERAGE('2024旬別'!AD130,'2023旬別'!AC130,'2022旬別'!AC130,'2021旬別'!AC130,'2020旬別'!AC130)</f>
        <v>46984.800000000003</v>
      </c>
      <c r="AE130" s="2155">
        <f>AVERAGE('2024旬別'!AE130,'2023旬別'!AD130,'2022旬別'!AD130,'2021旬別'!AD130,'2020旬別'!AD130)</f>
        <v>45123.8</v>
      </c>
      <c r="AF130" s="2157">
        <f>AVERAGE('2024旬別'!AF130,'2023旬別'!AE130,'2022旬別'!AE130,'2021旬別'!AE130,'2020旬別'!AE130)</f>
        <v>42306.8</v>
      </c>
      <c r="AG130" s="2153">
        <f>AVERAGE('2024旬別'!AG130,'2023旬別'!AF130,'2022旬別'!AF130,'2021旬別'!AF130,'2020旬別'!AF130)</f>
        <v>42945.8</v>
      </c>
      <c r="AH130" s="2155">
        <f>AVERAGE('2024旬別'!AH130,'2023旬別'!AG130,'2022旬別'!AG130,'2021旬別'!AG130,'2020旬別'!AG130)</f>
        <v>35557.800000000003</v>
      </c>
      <c r="AI130" s="2152">
        <f>AVERAGE('2024旬別'!AI130,'2023旬別'!AH130,'2022旬別'!AH130,'2021旬別'!AH130,'2020旬別'!AH130)</f>
        <v>34549.599999999999</v>
      </c>
      <c r="AJ130" s="2153">
        <f>AVERAGE('2024旬別'!AJ130,'2023旬別'!AI130,'2022旬別'!AI130,'2021旬別'!AI130,'2020旬別'!AI130)</f>
        <v>34180</v>
      </c>
      <c r="AK130" s="2155">
        <f>AVERAGE('2024旬別'!AK130,'2023旬別'!AJ130,'2022旬別'!AJ130,'2021旬別'!AJ130,'2020旬別'!AJ130)</f>
        <v>30796</v>
      </c>
      <c r="AL130" s="2152">
        <f>AVERAGE('2024旬別'!AL130,'2023旬別'!AK130,'2022旬別'!AK130,'2021旬別'!AK130,'2020旬別'!AK130)</f>
        <v>33488</v>
      </c>
      <c r="AM130" s="2158">
        <f>AVERAGE('2024旬別'!AM130,'2023旬別'!AL130,'2022旬別'!AL130,'2021旬別'!AL130,'2020旬別'!AL130)</f>
        <v>39315.199999999997</v>
      </c>
      <c r="AP130" s="99"/>
      <c r="AQ130" s="100"/>
      <c r="AR130" s="100"/>
      <c r="AS130" s="100"/>
      <c r="AT130" s="99"/>
      <c r="AU130" s="99"/>
    </row>
    <row r="131" spans="2:47" s="41" customFormat="1" ht="14.25" customHeight="1" x14ac:dyDescent="0.15">
      <c r="B131" s="197" t="s">
        <v>136</v>
      </c>
      <c r="C131" s="2000" t="s">
        <v>96</v>
      </c>
      <c r="D131" s="2116">
        <f>AVERAGE('2024旬別'!D131,'2023旬別'!C131,'2022旬別'!C131,'2021旬別'!C131,'2020旬別'!C131)</f>
        <v>587</v>
      </c>
      <c r="E131" s="2117">
        <f>AVERAGE('2024旬別'!E131,'2023旬別'!D131,'2022旬別'!D131,'2021旬別'!D131,'2020旬別'!D131)</f>
        <v>590.4</v>
      </c>
      <c r="F131" s="2118">
        <f>AVERAGE('2024旬別'!F131,'2023旬別'!E131,'2022旬別'!E131,'2021旬別'!E131,'2020旬別'!E131)</f>
        <v>599</v>
      </c>
      <c r="G131" s="2121">
        <f>AVERAGE('2024旬別'!G131,'2023旬別'!F131,'2022旬別'!F131,'2021旬別'!F131,'2020旬別'!F131)</f>
        <v>599.4</v>
      </c>
      <c r="H131" s="2145">
        <f>AVERAGE('2024旬別'!H131,'2023旬別'!G131,'2022旬別'!G131,'2021旬別'!G131,'2020旬別'!G131)</f>
        <v>602.20000000000005</v>
      </c>
      <c r="I131" s="2120">
        <f>AVERAGE('2024旬別'!I131,'2023旬別'!H131,'2022旬別'!H131,'2021旬別'!H131,'2020旬別'!H131)</f>
        <v>606.79999999999995</v>
      </c>
      <c r="J131" s="2121">
        <f>AVERAGE('2024旬別'!J131,'2023旬別'!I131,'2022旬別'!I131,'2021旬別'!I131,'2020旬別'!I131)</f>
        <v>717.4</v>
      </c>
      <c r="K131" s="2117">
        <f>AVERAGE('2024旬別'!K131,'2023旬別'!J131,'2022旬別'!J131,'2021旬別'!J131,'2020旬別'!J131)</f>
        <v>759.8</v>
      </c>
      <c r="L131" s="2118">
        <f>AVERAGE('2024旬別'!L131,'2023旬別'!K131,'2022旬別'!K131,'2021旬別'!K131,'2020旬別'!K131)</f>
        <v>770.2</v>
      </c>
      <c r="M131" s="2121">
        <f>AVERAGE('2024旬別'!M131,'2023旬別'!L131,'2022旬別'!L131,'2021旬別'!L131,'2020旬別'!L131)</f>
        <v>781.4</v>
      </c>
      <c r="N131" s="2117">
        <f>AVERAGE('2024旬別'!N131,'2023旬別'!M131,'2022旬別'!M131,'2021旬別'!M131,'2020旬別'!M131)</f>
        <v>787.2</v>
      </c>
      <c r="O131" s="2118">
        <f>AVERAGE('2024旬別'!O131,'2023旬別'!N131,'2022旬別'!N131,'2021旬別'!N131,'2020旬別'!N131)</f>
        <v>781</v>
      </c>
      <c r="P131" s="2121">
        <f>AVERAGE('2024旬別'!P131,'2023旬別'!O131,'2022旬別'!O131,'2021旬別'!O131,'2020旬別'!O131)</f>
        <v>789</v>
      </c>
      <c r="Q131" s="2117">
        <f>AVERAGE('2024旬別'!Q131,'2023旬別'!P131,'2022旬別'!P131,'2021旬別'!P131,'2020旬別'!P131)</f>
        <v>836.6</v>
      </c>
      <c r="R131" s="2123">
        <f>AVERAGE('2024旬別'!R131,'2023旬別'!Q131,'2022旬別'!Q131,'2021旬別'!Q131,'2020旬別'!Q131)</f>
        <v>809.4</v>
      </c>
      <c r="S131" s="2121">
        <f>AVERAGE('2024旬別'!S131,'2023旬別'!R131,'2022旬別'!R131,'2021旬別'!R131,'2020旬別'!R131)</f>
        <v>744.6</v>
      </c>
      <c r="T131" s="2117">
        <f>AVERAGE('2024旬別'!T131,'2023旬別'!S131,'2022旬別'!S131,'2021旬別'!S131,'2020旬別'!S131)</f>
        <v>666.4</v>
      </c>
      <c r="U131" s="2118">
        <f>AVERAGE('2024旬別'!U131,'2023旬別'!T131,'2022旬別'!T131,'2021旬別'!T131,'2020旬別'!T131)</f>
        <v>597.20000000000005</v>
      </c>
      <c r="V131" s="2119">
        <f>AVERAGE('2024旬別'!V131,'2023旬別'!U131,'2022旬別'!U131,'2021旬別'!U131,'2020旬別'!U131)</f>
        <v>560.20000000000005</v>
      </c>
      <c r="W131" s="2117">
        <f>AVERAGE('2024旬別'!W131,'2023旬別'!V131,'2022旬別'!V131,'2021旬別'!V131,'2020旬別'!V131)</f>
        <v>555.79999999999995</v>
      </c>
      <c r="X131" s="2123">
        <f>AVERAGE('2024旬別'!X131,'2023旬別'!W131,'2022旬別'!W131,'2021旬別'!W131,'2020旬別'!W131)</f>
        <v>568.4</v>
      </c>
      <c r="Y131" s="2119">
        <f>AVERAGE('2024旬別'!Y131,'2023旬別'!X131,'2022旬別'!X131,'2021旬別'!X131,'2020旬別'!X131)</f>
        <v>572.4</v>
      </c>
      <c r="Z131" s="2122">
        <f>AVERAGE('2024旬別'!Z131,'2023旬別'!Y131,'2022旬別'!Y131,'2021旬別'!Y131,'2020旬別'!Y131)</f>
        <v>591.79999999999995</v>
      </c>
      <c r="AA131" s="2118">
        <f>AVERAGE('2024旬別'!AA131,'2023旬別'!Z131,'2022旬別'!Z131,'2021旬別'!Z131,'2020旬別'!Z131)</f>
        <v>587.4</v>
      </c>
      <c r="AB131" s="2119">
        <f>AVERAGE('2024旬別'!AB131,'2023旬別'!AA131,'2022旬別'!AA131,'2021旬別'!AA131,'2020旬別'!AA131)</f>
        <v>592.6</v>
      </c>
      <c r="AC131" s="2122">
        <f>AVERAGE('2024旬別'!AC131,'2023旬別'!AB131,'2022旬別'!AB131,'2021旬別'!AB131,'2020旬別'!AB131)</f>
        <v>588.4</v>
      </c>
      <c r="AD131" s="2118">
        <f>AVERAGE('2024旬別'!AD131,'2023旬別'!AC131,'2022旬別'!AC131,'2021旬別'!AC131,'2020旬別'!AC131)</f>
        <v>576.6</v>
      </c>
      <c r="AE131" s="2121">
        <f>AVERAGE('2024旬別'!AE131,'2023旬別'!AD131,'2022旬別'!AD131,'2021旬別'!AD131,'2020旬別'!AD131)</f>
        <v>573.4</v>
      </c>
      <c r="AF131" s="2122">
        <f>AVERAGE('2024旬別'!AF131,'2023旬別'!AE131,'2022旬別'!AE131,'2021旬別'!AE131,'2020旬別'!AE131)</f>
        <v>576</v>
      </c>
      <c r="AG131" s="2118">
        <f>AVERAGE('2024旬別'!AG131,'2023旬別'!AF131,'2022旬別'!AF131,'2021旬別'!AF131,'2020旬別'!AF131)</f>
        <v>582.79999999999995</v>
      </c>
      <c r="AH131" s="2121">
        <f>AVERAGE('2024旬別'!AH131,'2023旬別'!AG131,'2022旬別'!AG131,'2021旬別'!AG131,'2020旬別'!AG131)</f>
        <v>580.4</v>
      </c>
      <c r="AI131" s="2117">
        <f>AVERAGE('2024旬別'!AI131,'2023旬別'!AH131,'2022旬別'!AH131,'2021旬別'!AH131,'2020旬別'!AH131)</f>
        <v>590.20000000000005</v>
      </c>
      <c r="AJ131" s="2118">
        <f>AVERAGE('2024旬別'!AJ131,'2023旬別'!AI131,'2022旬別'!AI131,'2021旬別'!AI131,'2020旬別'!AI131)</f>
        <v>591.4</v>
      </c>
      <c r="AK131" s="2121">
        <f>AVERAGE('2024旬別'!AK131,'2023旬別'!AJ131,'2022旬別'!AJ131,'2021旬別'!AJ131,'2020旬別'!AJ131)</f>
        <v>608.20000000000005</v>
      </c>
      <c r="AL131" s="2117">
        <f>AVERAGE('2024旬別'!AL131,'2023旬別'!AK131,'2022旬別'!AK131,'2021旬別'!AK131,'2020旬別'!AK131)</f>
        <v>614.20000000000005</v>
      </c>
      <c r="AM131" s="2125">
        <f>AVERAGE('2024旬別'!AM131,'2023旬別'!AL131,'2022旬別'!AL131,'2021旬別'!AL131,'2020旬別'!AL131)</f>
        <v>609.4</v>
      </c>
      <c r="AP131" s="99"/>
      <c r="AQ131" s="100"/>
      <c r="AR131" s="100"/>
      <c r="AS131" s="100"/>
      <c r="AT131" s="99"/>
      <c r="AU131" s="99"/>
    </row>
    <row r="132" spans="2:47" s="41" customFormat="1" ht="14.25" customHeight="1" x14ac:dyDescent="0.15">
      <c r="B132" s="200" t="s">
        <v>63</v>
      </c>
      <c r="C132" s="2001" t="s">
        <v>93</v>
      </c>
      <c r="D132" s="2234">
        <f>AVERAGE('2024旬別'!D132,'2023旬別'!C132,'2022旬別'!C132,'2021旬別'!C132,'2020旬別'!C132)</f>
        <v>28.6</v>
      </c>
      <c r="E132" s="2147">
        <f>AVERAGE('2024旬別'!E132,'2023旬別'!D132,'2022旬別'!D132,'2021旬別'!D132,'2020旬別'!D132)</f>
        <v>33.6</v>
      </c>
      <c r="F132" s="2136">
        <f>AVERAGE('2024旬別'!F132,'2023旬別'!E132,'2022旬別'!E132,'2021旬別'!E132,'2020旬別'!E132)</f>
        <v>36</v>
      </c>
      <c r="G132" s="2148">
        <f>AVERAGE('2024旬別'!G132,'2023旬別'!F132,'2022旬別'!F132,'2021旬別'!F132,'2020旬別'!F132)</f>
        <v>35.6</v>
      </c>
      <c r="H132" s="2235">
        <f>AVERAGE('2024旬別'!H132,'2023旬別'!G132,'2022旬別'!G132,'2021旬別'!G132,'2020旬別'!G132)</f>
        <v>32</v>
      </c>
      <c r="I132" s="2159">
        <f>AVERAGE('2024旬別'!I132,'2023旬別'!H132,'2022旬別'!H132,'2021旬別'!H132,'2020旬別'!H132)</f>
        <v>29.4</v>
      </c>
      <c r="J132" s="2148">
        <f>AVERAGE('2024旬別'!J132,'2023旬別'!I132,'2022旬別'!I132,'2021旬別'!I132,'2020旬別'!I132)</f>
        <v>35.799999999999997</v>
      </c>
      <c r="K132" s="2147">
        <f>AVERAGE('2024旬別'!K132,'2023旬別'!J132,'2022旬別'!J132,'2021旬別'!J132,'2020旬別'!J132)</f>
        <v>36.799999999999997</v>
      </c>
      <c r="L132" s="2136">
        <f>AVERAGE('2024旬別'!L132,'2023旬別'!K132,'2022旬別'!K132,'2021旬別'!K132,'2020旬別'!K132)</f>
        <v>42</v>
      </c>
      <c r="M132" s="2148">
        <f>AVERAGE('2024旬別'!M132,'2023旬別'!L132,'2022旬別'!L132,'2021旬別'!L132,'2020旬別'!L132)</f>
        <v>37.6</v>
      </c>
      <c r="N132" s="2147">
        <f>AVERAGE('2024旬別'!N132,'2023旬別'!M132,'2022旬別'!M132,'2021旬別'!M132,'2020旬別'!M132)</f>
        <v>37.799999999999997</v>
      </c>
      <c r="O132" s="2136">
        <f>AVERAGE('2024旬別'!O132,'2023旬別'!N132,'2022旬別'!N132,'2021旬別'!N132,'2020旬別'!N132)</f>
        <v>37.4</v>
      </c>
      <c r="P132" s="2148">
        <f>AVERAGE('2024旬別'!P132,'2023旬別'!O132,'2022旬別'!O132,'2021旬別'!O132,'2020旬別'!O132)</f>
        <v>37.4</v>
      </c>
      <c r="Q132" s="2147">
        <f>AVERAGE('2024旬別'!Q132,'2023旬別'!P132,'2022旬別'!P132,'2021旬別'!P132,'2020旬別'!P132)</f>
        <v>39.6</v>
      </c>
      <c r="R132" s="2102">
        <f>AVERAGE('2024旬別'!R132,'2023旬別'!Q132,'2022旬別'!Q132,'2021旬別'!Q132,'2020旬別'!Q132)</f>
        <v>43.4</v>
      </c>
      <c r="S132" s="2148">
        <f>AVERAGE('2024旬別'!S132,'2023旬別'!R132,'2022旬別'!R132,'2021旬別'!R132,'2020旬別'!R132)</f>
        <v>41</v>
      </c>
      <c r="T132" s="2147">
        <f>AVERAGE('2024旬別'!T132,'2023旬別'!S132,'2022旬別'!S132,'2021旬別'!S132,'2020旬別'!S132)</f>
        <v>41.6</v>
      </c>
      <c r="U132" s="2136">
        <f>AVERAGE('2024旬別'!U132,'2023旬別'!T132,'2022旬別'!T132,'2021旬別'!T132,'2020旬別'!T132)</f>
        <v>40.4</v>
      </c>
      <c r="V132" s="2149">
        <f>AVERAGE('2024旬別'!V132,'2023旬別'!U132,'2022旬別'!U132,'2021旬別'!U132,'2020旬別'!U132)</f>
        <v>41.4</v>
      </c>
      <c r="W132" s="2147">
        <f>AVERAGE('2024旬別'!W132,'2023旬別'!V132,'2022旬別'!V132,'2021旬別'!V132,'2020旬別'!V132)</f>
        <v>40.200000000000003</v>
      </c>
      <c r="X132" s="2102">
        <f>AVERAGE('2024旬別'!X132,'2023旬別'!W132,'2022旬別'!W132,'2021旬別'!W132,'2020旬別'!W132)</f>
        <v>42</v>
      </c>
      <c r="Y132" s="2149">
        <f>AVERAGE('2024旬別'!Y132,'2023旬別'!X132,'2022旬別'!X132,'2021旬別'!X132,'2020旬別'!X132)</f>
        <v>38.799999999999997</v>
      </c>
      <c r="Z132" s="2150">
        <f>AVERAGE('2024旬別'!Z132,'2023旬別'!Y132,'2022旬別'!Y132,'2021旬別'!Y132,'2020旬別'!Y132)</f>
        <v>38.4</v>
      </c>
      <c r="AA132" s="2136">
        <f>AVERAGE('2024旬別'!AA132,'2023旬別'!Z132,'2022旬別'!Z132,'2021旬別'!Z132,'2020旬別'!Z132)</f>
        <v>40</v>
      </c>
      <c r="AB132" s="2149">
        <f>AVERAGE('2024旬別'!AB132,'2023旬別'!AA132,'2022旬別'!AA132,'2021旬別'!AA132,'2020旬別'!AA132)</f>
        <v>35.200000000000003</v>
      </c>
      <c r="AC132" s="2150">
        <f>AVERAGE('2024旬別'!AC132,'2023旬別'!AB132,'2022旬別'!AB132,'2021旬別'!AB132,'2020旬別'!AB132)</f>
        <v>33.799999999999997</v>
      </c>
      <c r="AD132" s="2136">
        <f>AVERAGE('2024旬別'!AD132,'2023旬別'!AC132,'2022旬別'!AC132,'2021旬別'!AC132,'2020旬別'!AC132)</f>
        <v>35.4</v>
      </c>
      <c r="AE132" s="2148">
        <f>AVERAGE('2024旬別'!AE132,'2023旬別'!AD132,'2022旬別'!AD132,'2021旬別'!AD132,'2020旬別'!AD132)</f>
        <v>33.200000000000003</v>
      </c>
      <c r="AF132" s="2150">
        <f>AVERAGE('2024旬別'!AF132,'2023旬別'!AE132,'2022旬別'!AE132,'2021旬別'!AE132,'2020旬別'!AE132)</f>
        <v>32.799999999999997</v>
      </c>
      <c r="AG132" s="2136">
        <f>AVERAGE('2024旬別'!AG132,'2023旬別'!AF132,'2022旬別'!AF132,'2021旬別'!AF132,'2020旬別'!AF132)</f>
        <v>33.799999999999997</v>
      </c>
      <c r="AH132" s="2148">
        <f>AVERAGE('2024旬別'!AH132,'2023旬別'!AG132,'2022旬別'!AG132,'2021旬別'!AG132,'2020旬別'!AG132)</f>
        <v>31.4</v>
      </c>
      <c r="AI132" s="2147">
        <f>AVERAGE('2024旬別'!AI132,'2023旬別'!AH132,'2022旬別'!AH132,'2021旬別'!AH132,'2020旬別'!AH132)</f>
        <v>32</v>
      </c>
      <c r="AJ132" s="2136">
        <f>AVERAGE('2024旬別'!AJ132,'2023旬別'!AI132,'2022旬別'!AI132,'2021旬別'!AI132,'2020旬別'!AI132)</f>
        <v>30.8</v>
      </c>
      <c r="AK132" s="2148">
        <f>AVERAGE('2024旬別'!AK132,'2023旬別'!AJ132,'2022旬別'!AJ132,'2021旬別'!AJ132,'2020旬別'!AJ132)</f>
        <v>31.6</v>
      </c>
      <c r="AL132" s="2147">
        <f>AVERAGE('2024旬別'!AL132,'2023旬別'!AK132,'2022旬別'!AK132,'2021旬別'!AK132,'2020旬別'!AK132)</f>
        <v>30.6</v>
      </c>
      <c r="AM132" s="2151">
        <f>AVERAGE('2024旬別'!AM132,'2023旬別'!AL132,'2022旬別'!AL132,'2021旬別'!AL132,'2020旬別'!AL132)</f>
        <v>41.6</v>
      </c>
      <c r="AP132" s="99"/>
      <c r="AQ132" s="100"/>
      <c r="AR132" s="100"/>
      <c r="AS132" s="100"/>
      <c r="AT132" s="99"/>
      <c r="AU132" s="99"/>
    </row>
    <row r="133" spans="2:47" s="41" customFormat="1" ht="14.25" customHeight="1" x14ac:dyDescent="0.15">
      <c r="B133" s="192" t="s">
        <v>229</v>
      </c>
      <c r="C133" s="2003" t="s">
        <v>94</v>
      </c>
      <c r="D133" s="2299">
        <f>AVERAGE('2024旬別'!D133,'2023旬別'!C133,'2022旬別'!C133,'2021旬別'!C133,'2020旬別'!C133)</f>
        <v>92592.8</v>
      </c>
      <c r="E133" s="2152">
        <f>AVERAGE('2024旬別'!E133,'2023旬別'!D133,'2022旬別'!D133,'2021旬別'!D133,'2020旬別'!D133)</f>
        <v>69916.399999999994</v>
      </c>
      <c r="F133" s="2153">
        <f>AVERAGE('2024旬別'!F133,'2023旬別'!E133,'2022旬別'!E133,'2021旬別'!E133,'2020旬別'!E133)</f>
        <v>74250</v>
      </c>
      <c r="G133" s="2155">
        <f>AVERAGE('2024旬別'!G133,'2023旬別'!F133,'2022旬別'!F133,'2021旬別'!F133,'2020旬別'!F133)</f>
        <v>79803.199999999997</v>
      </c>
      <c r="H133" s="2300">
        <f>AVERAGE('2024旬別'!H133,'2023旬別'!G133,'2022旬別'!G133,'2021旬別'!G133,'2020旬別'!G133)</f>
        <v>66514.8</v>
      </c>
      <c r="I133" s="2154">
        <f>AVERAGE('2024旬別'!I133,'2023旬別'!H133,'2022旬別'!H133,'2021旬別'!H133,'2020旬別'!H133)</f>
        <v>61451.8</v>
      </c>
      <c r="J133" s="2155">
        <f>AVERAGE('2024旬別'!J133,'2023旬別'!I133,'2022旬別'!I133,'2021旬別'!I133,'2020旬別'!I133)</f>
        <v>74121.8</v>
      </c>
      <c r="K133" s="2152">
        <f>AVERAGE('2024旬別'!K133,'2023旬別'!J133,'2022旬別'!J133,'2021旬別'!J133,'2020旬別'!J133)</f>
        <v>75926.8</v>
      </c>
      <c r="L133" s="2153">
        <f>AVERAGE('2024旬別'!L133,'2023旬別'!K133,'2022旬別'!K133,'2021旬別'!K133,'2020旬別'!K133)</f>
        <v>83796</v>
      </c>
      <c r="M133" s="2155">
        <f>AVERAGE('2024旬別'!M133,'2023旬別'!L133,'2022旬別'!L133,'2021旬別'!L133,'2020旬別'!L133)</f>
        <v>76518</v>
      </c>
      <c r="N133" s="2152">
        <f>AVERAGE('2024旬別'!N133,'2023旬別'!M133,'2022旬別'!M133,'2021旬別'!M133,'2020旬別'!M133)</f>
        <v>83585.600000000006</v>
      </c>
      <c r="O133" s="2153">
        <f>AVERAGE('2024旬別'!O133,'2023旬別'!N133,'2022旬別'!N133,'2021旬別'!N133,'2020旬別'!N133)</f>
        <v>94861.8</v>
      </c>
      <c r="P133" s="2155">
        <f>AVERAGE('2024旬別'!P133,'2023旬別'!O133,'2022旬別'!O133,'2021旬別'!O133,'2020旬別'!O133)</f>
        <v>94576.4</v>
      </c>
      <c r="Q133" s="2152">
        <f>AVERAGE('2024旬別'!Q133,'2023旬別'!P133,'2022旬別'!P133,'2021旬別'!P133,'2020旬別'!P133)</f>
        <v>85483</v>
      </c>
      <c r="R133" s="2114">
        <f>AVERAGE('2024旬別'!R133,'2023旬別'!Q133,'2022旬別'!Q133,'2021旬別'!Q133,'2020旬別'!Q133)</f>
        <v>91755.8</v>
      </c>
      <c r="S133" s="2155">
        <f>AVERAGE('2024旬別'!S133,'2023旬別'!R133,'2022旬別'!R133,'2021旬別'!R133,'2020旬別'!R133)</f>
        <v>89995.4</v>
      </c>
      <c r="T133" s="2152">
        <f>AVERAGE('2024旬別'!T133,'2023旬別'!S133,'2022旬別'!S133,'2021旬別'!S133,'2020旬別'!S133)</f>
        <v>95112.6</v>
      </c>
      <c r="U133" s="2153">
        <f>AVERAGE('2024旬別'!U133,'2023旬別'!T133,'2022旬別'!T133,'2021旬別'!T133,'2020旬別'!T133)</f>
        <v>99974.8</v>
      </c>
      <c r="V133" s="2156">
        <f>AVERAGE('2024旬別'!V133,'2023旬別'!U133,'2022旬別'!U133,'2021旬別'!U133,'2020旬別'!U133)</f>
        <v>107247.6</v>
      </c>
      <c r="W133" s="2152">
        <f>AVERAGE('2024旬別'!W133,'2023旬別'!V133,'2022旬別'!V133,'2021旬別'!V133,'2020旬別'!V133)</f>
        <v>124205</v>
      </c>
      <c r="X133" s="2114">
        <f>AVERAGE('2024旬別'!X133,'2023旬別'!W133,'2022旬別'!W133,'2021旬別'!W133,'2020旬別'!W133)</f>
        <v>159903.20000000001</v>
      </c>
      <c r="Y133" s="2156">
        <f>AVERAGE('2024旬別'!Y133,'2023旬別'!X133,'2022旬別'!X133,'2021旬別'!X133,'2020旬別'!X133)</f>
        <v>171662.4</v>
      </c>
      <c r="Z133" s="2157">
        <f>AVERAGE('2024旬別'!Z133,'2023旬別'!Y133,'2022旬別'!Y133,'2021旬別'!Y133,'2020旬別'!Y133)</f>
        <v>154487</v>
      </c>
      <c r="AA133" s="2153">
        <f>AVERAGE('2024旬別'!AA133,'2023旬別'!Z133,'2022旬別'!Z133,'2021旬別'!Z133,'2020旬別'!Z133)</f>
        <v>109973.4</v>
      </c>
      <c r="AB133" s="2156">
        <f>AVERAGE('2024旬別'!AB133,'2023旬別'!AA133,'2022旬別'!AA133,'2021旬別'!AA133,'2020旬別'!AA133)</f>
        <v>105611</v>
      </c>
      <c r="AC133" s="2157">
        <f>AVERAGE('2024旬別'!AC133,'2023旬別'!AB133,'2022旬別'!AB133,'2021旬別'!AB133,'2020旬別'!AB133)</f>
        <v>111189</v>
      </c>
      <c r="AD133" s="2153">
        <f>AVERAGE('2024旬別'!AD133,'2023旬別'!AC133,'2022旬別'!AC133,'2021旬別'!AC133,'2020旬別'!AC133)</f>
        <v>106568</v>
      </c>
      <c r="AE133" s="2155">
        <f>AVERAGE('2024旬別'!AE133,'2023旬別'!AD133,'2022旬別'!AD133,'2021旬別'!AD133,'2020旬別'!AD133)</f>
        <v>88780.6</v>
      </c>
      <c r="AF133" s="2157">
        <f>AVERAGE('2024旬別'!AF133,'2023旬別'!AE133,'2022旬別'!AE133,'2021旬別'!AE133,'2020旬別'!AE133)</f>
        <v>84761</v>
      </c>
      <c r="AG133" s="2153">
        <f>AVERAGE('2024旬別'!AG133,'2023旬別'!AF133,'2022旬別'!AF133,'2021旬別'!AF133,'2020旬別'!AF133)</f>
        <v>90699</v>
      </c>
      <c r="AH133" s="2155">
        <f>AVERAGE('2024旬別'!AH133,'2023旬別'!AG133,'2022旬別'!AG133,'2021旬別'!AG133,'2020旬別'!AG133)</f>
        <v>83799.399999999994</v>
      </c>
      <c r="AI133" s="2152">
        <f>AVERAGE('2024旬別'!AI133,'2023旬別'!AH133,'2022旬別'!AH133,'2021旬別'!AH133,'2020旬別'!AH133)</f>
        <v>80398</v>
      </c>
      <c r="AJ133" s="2153">
        <f>AVERAGE('2024旬別'!AJ133,'2023旬別'!AI133,'2022旬別'!AI133,'2021旬別'!AI133,'2020旬別'!AI133)</f>
        <v>78970</v>
      </c>
      <c r="AK133" s="2155">
        <f>AVERAGE('2024旬別'!AK133,'2023旬別'!AJ133,'2022旬別'!AJ133,'2021旬別'!AJ133,'2020旬別'!AJ133)</f>
        <v>86775.4</v>
      </c>
      <c r="AL133" s="2152">
        <f>AVERAGE('2024旬別'!AL133,'2023旬別'!AK133,'2022旬別'!AK133,'2021旬別'!AK133,'2020旬別'!AK133)</f>
        <v>103558.8</v>
      </c>
      <c r="AM133" s="2158">
        <f>AVERAGE('2024旬別'!AM133,'2023旬別'!AL133,'2022旬別'!AL133,'2021旬別'!AL133,'2020旬別'!AL133)</f>
        <v>192933.6</v>
      </c>
      <c r="AP133" s="99"/>
      <c r="AQ133" s="100"/>
      <c r="AR133" s="100"/>
      <c r="AS133" s="100"/>
      <c r="AT133" s="99"/>
      <c r="AU133" s="99"/>
    </row>
    <row r="134" spans="2:47" s="41" customFormat="1" ht="14.25" customHeight="1" x14ac:dyDescent="0.15">
      <c r="B134" s="197" t="s">
        <v>229</v>
      </c>
      <c r="C134" s="2000" t="s">
        <v>96</v>
      </c>
      <c r="D134" s="2116">
        <f>AVERAGE('2024旬別'!D134,'2023旬別'!C134,'2022旬別'!C134,'2021旬別'!C134,'2020旬別'!C134)</f>
        <v>3241.2</v>
      </c>
      <c r="E134" s="2117">
        <f>AVERAGE('2024旬別'!E134,'2023旬別'!D134,'2022旬別'!D134,'2021旬別'!D134,'2020旬別'!D134)</f>
        <v>2062.8000000000002</v>
      </c>
      <c r="F134" s="2118">
        <f>AVERAGE('2024旬別'!F134,'2023旬別'!E134,'2022旬別'!E134,'2021旬別'!E134,'2020旬別'!E134)</f>
        <v>2083.1999999999998</v>
      </c>
      <c r="G134" s="2121">
        <f>AVERAGE('2024旬別'!G134,'2023旬別'!F134,'2022旬別'!F134,'2021旬別'!F134,'2020旬別'!F134)</f>
        <v>6754.2</v>
      </c>
      <c r="H134" s="2145">
        <f>AVERAGE('2024旬別'!H134,'2023旬別'!G134,'2022旬別'!G134,'2021旬別'!G134,'2020旬別'!G134)</f>
        <v>1715.8</v>
      </c>
      <c r="I134" s="2120">
        <f>AVERAGE('2024旬別'!I134,'2023旬別'!H134,'2022旬別'!H134,'2021旬別'!H134,'2020旬別'!H134)</f>
        <v>2083.8000000000002</v>
      </c>
      <c r="J134" s="2121">
        <f>AVERAGE('2024旬別'!J134,'2023旬別'!I134,'2022旬別'!I134,'2021旬別'!I134,'2020旬別'!I134)</f>
        <v>2081.4</v>
      </c>
      <c r="K134" s="2117">
        <f>AVERAGE('2024旬別'!K134,'2023旬別'!J134,'2022旬別'!J134,'2021旬別'!J134,'2020旬別'!J134)</f>
        <v>2076.8000000000002</v>
      </c>
      <c r="L134" s="2118">
        <f>AVERAGE('2024旬別'!L134,'2023旬別'!K134,'2022旬別'!K134,'2021旬別'!K134,'2020旬別'!K134)</f>
        <v>2001.2</v>
      </c>
      <c r="M134" s="2121">
        <f>AVERAGE('2024旬別'!M134,'2023旬別'!L134,'2022旬別'!L134,'2021旬別'!L134,'2020旬別'!L134)</f>
        <v>2045.2</v>
      </c>
      <c r="N134" s="2117">
        <f>AVERAGE('2024旬別'!N134,'2023旬別'!M134,'2022旬別'!M134,'2021旬別'!M134,'2020旬別'!M134)</f>
        <v>2199.6</v>
      </c>
      <c r="O134" s="2118">
        <f>AVERAGE('2024旬別'!O134,'2023旬別'!N134,'2022旬別'!N134,'2021旬別'!N134,'2020旬別'!N134)</f>
        <v>2545.8000000000002</v>
      </c>
      <c r="P134" s="2121">
        <f>AVERAGE('2024旬別'!P134,'2023旬別'!O134,'2022旬別'!O134,'2021旬別'!O134,'2020旬別'!O134)</f>
        <v>2534.4</v>
      </c>
      <c r="Q134" s="2117">
        <f>AVERAGE('2024旬別'!Q134,'2023旬別'!P134,'2022旬別'!P134,'2021旬別'!P134,'2020旬別'!P134)</f>
        <v>2197</v>
      </c>
      <c r="R134" s="2123">
        <f>AVERAGE('2024旬別'!R134,'2023旬別'!Q134,'2022旬別'!Q134,'2021旬別'!Q134,'2020旬別'!Q134)</f>
        <v>2125.1999999999998</v>
      </c>
      <c r="S134" s="2121">
        <f>AVERAGE('2024旬別'!S134,'2023旬別'!R134,'2022旬別'!R134,'2021旬別'!R134,'2020旬別'!R134)</f>
        <v>2201.4</v>
      </c>
      <c r="T134" s="2117">
        <f>AVERAGE('2024旬別'!T134,'2023旬別'!S134,'2022旬別'!S134,'2021旬別'!S134,'2020旬別'!S134)</f>
        <v>2299.4</v>
      </c>
      <c r="U134" s="2118">
        <f>AVERAGE('2024旬別'!U134,'2023旬別'!T134,'2022旬別'!T134,'2021旬別'!T134,'2020旬別'!T134)</f>
        <v>2484</v>
      </c>
      <c r="V134" s="2119">
        <f>AVERAGE('2024旬別'!V134,'2023旬別'!U134,'2022旬別'!U134,'2021旬別'!U134,'2020旬別'!U134)</f>
        <v>2588.4</v>
      </c>
      <c r="W134" s="2117">
        <f>AVERAGE('2024旬別'!W134,'2023旬別'!V134,'2022旬別'!V134,'2021旬別'!V134,'2020旬別'!V134)</f>
        <v>3082.4</v>
      </c>
      <c r="X134" s="2123">
        <f>AVERAGE('2024旬別'!X134,'2023旬別'!W134,'2022旬別'!W134,'2021旬別'!W134,'2020旬別'!W134)</f>
        <v>3811.4</v>
      </c>
      <c r="Y134" s="2119">
        <f>AVERAGE('2024旬別'!Y134,'2023旬別'!X134,'2022旬別'!X134,'2021旬別'!X134,'2020旬別'!X134)</f>
        <v>4384.2</v>
      </c>
      <c r="Z134" s="2122">
        <f>AVERAGE('2024旬別'!Z134,'2023旬別'!Y134,'2022旬別'!Y134,'2021旬別'!Y134,'2020旬別'!Y134)</f>
        <v>4019.8</v>
      </c>
      <c r="AA134" s="2118">
        <f>AVERAGE('2024旬別'!AA134,'2023旬別'!Z134,'2022旬別'!Z134,'2021旬別'!Z134,'2020旬別'!Z134)</f>
        <v>2734.8</v>
      </c>
      <c r="AB134" s="2119">
        <f>AVERAGE('2024旬別'!AB134,'2023旬別'!AA134,'2022旬別'!AA134,'2021旬別'!AA134,'2020旬別'!AA134)</f>
        <v>3029.2</v>
      </c>
      <c r="AC134" s="2122">
        <f>AVERAGE('2024旬別'!AC134,'2023旬別'!AB134,'2022旬別'!AB134,'2021旬別'!AB134,'2020旬別'!AB134)</f>
        <v>3256.8</v>
      </c>
      <c r="AD134" s="2118">
        <f>AVERAGE('2024旬別'!AD134,'2023旬別'!AC134,'2022旬別'!AC134,'2021旬別'!AC134,'2020旬別'!AC134)</f>
        <v>2990</v>
      </c>
      <c r="AE134" s="2121">
        <f>AVERAGE('2024旬別'!AE134,'2023旬別'!AD134,'2022旬別'!AD134,'2021旬別'!AD134,'2020旬別'!AD134)</f>
        <v>2672.4</v>
      </c>
      <c r="AF134" s="2122">
        <f>AVERAGE('2024旬別'!AF134,'2023旬別'!AE134,'2022旬別'!AE134,'2021旬別'!AE134,'2020旬別'!AE134)</f>
        <v>2595.6</v>
      </c>
      <c r="AG134" s="2118">
        <f>AVERAGE('2024旬別'!AG134,'2023旬別'!AF134,'2022旬別'!AF134,'2021旬別'!AF134,'2020旬別'!AF134)</f>
        <v>2696.2</v>
      </c>
      <c r="AH134" s="2121">
        <f>AVERAGE('2024旬別'!AH134,'2023旬別'!AG134,'2022旬別'!AG134,'2021旬別'!AG134,'2020旬別'!AG134)</f>
        <v>2694.4</v>
      </c>
      <c r="AI134" s="2117">
        <f>AVERAGE('2024旬別'!AI134,'2023旬別'!AH134,'2022旬別'!AH134,'2021旬別'!AH134,'2020旬別'!AH134)</f>
        <v>2542</v>
      </c>
      <c r="AJ134" s="2118">
        <f>AVERAGE('2024旬別'!AJ134,'2023旬別'!AI134,'2022旬別'!AI134,'2021旬別'!AI134,'2020旬別'!AI134)</f>
        <v>2551.6</v>
      </c>
      <c r="AK134" s="2121">
        <f>AVERAGE('2024旬別'!AK134,'2023旬別'!AJ134,'2022旬別'!AJ134,'2021旬別'!AJ134,'2020旬別'!AJ134)</f>
        <v>2776.4</v>
      </c>
      <c r="AL134" s="2117">
        <f>AVERAGE('2024旬別'!AL134,'2023旬別'!AK134,'2022旬別'!AK134,'2021旬別'!AK134,'2020旬別'!AK134)</f>
        <v>3415.8</v>
      </c>
      <c r="AM134" s="2125">
        <f>AVERAGE('2024旬別'!AM134,'2023旬別'!AL134,'2022旬別'!AL134,'2021旬別'!AL134,'2020旬別'!AL134)</f>
        <v>4644</v>
      </c>
      <c r="AP134" s="99"/>
      <c r="AQ134" s="100"/>
      <c r="AR134" s="100"/>
      <c r="AS134" s="100"/>
      <c r="AT134" s="99"/>
      <c r="AU134" s="99"/>
    </row>
    <row r="135" spans="2:47" s="41" customFormat="1" ht="14.25" customHeight="1" x14ac:dyDescent="0.15">
      <c r="B135" s="200" t="s">
        <v>137</v>
      </c>
      <c r="C135" s="2001" t="s">
        <v>93</v>
      </c>
      <c r="D135" s="2234">
        <f>AVERAGE('2024旬別'!D135,'2023旬別'!C135,'2022旬別'!C135,'2021旬別'!C135,'2020旬別'!C135)</f>
        <v>27.3642</v>
      </c>
      <c r="E135" s="2147">
        <f>AVERAGE('2024旬別'!E135,'2023旬別'!D135,'2022旬別'!D135,'2021旬別'!D135,'2020旬別'!D135)</f>
        <v>40.968800000000002</v>
      </c>
      <c r="F135" s="2136">
        <f>AVERAGE('2024旬別'!F135,'2023旬別'!E135,'2022旬別'!E135,'2021旬別'!E135,'2020旬別'!E135)</f>
        <v>41.978200000000001</v>
      </c>
      <c r="G135" s="2148">
        <f>AVERAGE('2024旬別'!G135,'2023旬別'!F135,'2022旬別'!F135,'2021旬別'!F135,'2020旬別'!F135)</f>
        <v>46.696799999999996</v>
      </c>
      <c r="H135" s="2235">
        <f>AVERAGE('2024旬別'!H135,'2023旬別'!G135,'2022旬別'!G135,'2021旬別'!G135,'2020旬別'!G135)</f>
        <v>37.203800000000001</v>
      </c>
      <c r="I135" s="2159">
        <f>AVERAGE('2024旬別'!I135,'2023旬別'!H135,'2022旬別'!H135,'2021旬別'!H135,'2020旬別'!H135)</f>
        <v>48.665000000000006</v>
      </c>
      <c r="J135" s="2148">
        <f>AVERAGE('2024旬別'!J135,'2023旬別'!I135,'2022旬別'!I135,'2021旬別'!I135,'2020旬別'!I135)</f>
        <v>39.732600000000005</v>
      </c>
      <c r="K135" s="2147">
        <f>AVERAGE('2024旬別'!K135,'2023旬別'!J135,'2022旬別'!J135,'2021旬別'!J135,'2020旬別'!J135)</f>
        <v>41.745000000000005</v>
      </c>
      <c r="L135" s="2136">
        <f>AVERAGE('2024旬別'!L135,'2023旬別'!K135,'2022旬別'!K135,'2021旬別'!K135,'2020旬別'!K135)</f>
        <v>47.997799999999998</v>
      </c>
      <c r="M135" s="2148">
        <f>AVERAGE('2024旬別'!M135,'2023旬別'!L135,'2022旬別'!L135,'2021旬別'!L135,'2020旬別'!L135)</f>
        <v>44.722399999999993</v>
      </c>
      <c r="N135" s="2147">
        <f>AVERAGE('2024旬別'!N135,'2023旬別'!M135,'2022旬別'!M135,'2021旬別'!M135,'2020旬別'!M135)</f>
        <v>43.510400000000004</v>
      </c>
      <c r="O135" s="2136">
        <f>AVERAGE('2024旬別'!O135,'2023旬別'!N135,'2022旬別'!N135,'2021旬別'!N135,'2020旬別'!N135)</f>
        <v>40.9084</v>
      </c>
      <c r="P135" s="2148">
        <f>AVERAGE('2024旬別'!P135,'2023旬別'!O135,'2022旬別'!O135,'2021旬別'!O135,'2020旬別'!O135)</f>
        <v>39.167200000000001</v>
      </c>
      <c r="Q135" s="2147">
        <f>AVERAGE('2024旬別'!Q135,'2023旬別'!P135,'2022旬別'!P135,'2021旬別'!P135,'2020旬別'!P135)</f>
        <v>40.803800000000003</v>
      </c>
      <c r="R135" s="2102">
        <f>AVERAGE('2024旬別'!R135,'2023旬別'!Q135,'2022旬別'!Q135,'2021旬別'!Q135,'2020旬別'!Q135)</f>
        <v>46.620800000000003</v>
      </c>
      <c r="S135" s="2148">
        <f>AVERAGE('2024旬別'!S135,'2023旬別'!R135,'2022旬別'!R135,'2021旬別'!R135,'2020旬別'!R135)</f>
        <v>42.939599999999999</v>
      </c>
      <c r="T135" s="2147">
        <f>AVERAGE('2024旬別'!T135,'2023旬別'!S135,'2022旬別'!S135,'2021旬別'!S135,'2020旬別'!S135)</f>
        <v>43.002599999999994</v>
      </c>
      <c r="U135" s="2136">
        <f>AVERAGE('2024旬別'!U135,'2023旬別'!T135,'2022旬別'!T135,'2021旬別'!T135,'2020旬別'!T135)</f>
        <v>41.791399999999996</v>
      </c>
      <c r="V135" s="2149">
        <f>AVERAGE('2024旬別'!V135,'2023旬別'!U135,'2022旬別'!U135,'2021旬別'!U135,'2020旬別'!U135)</f>
        <v>40.840800000000002</v>
      </c>
      <c r="W135" s="2147">
        <f>AVERAGE('2024旬別'!W135,'2023旬別'!V135,'2022旬別'!V135,'2021旬別'!V135,'2020旬別'!V135)</f>
        <v>39.078600000000002</v>
      </c>
      <c r="X135" s="2102">
        <f>AVERAGE('2024旬別'!X135,'2023旬別'!W135,'2022旬別'!W135,'2021旬別'!W135,'2020旬別'!W135)</f>
        <v>41.902000000000001</v>
      </c>
      <c r="Y135" s="2149">
        <f>AVERAGE('2024旬別'!Y135,'2023旬別'!X135,'2022旬別'!X135,'2021旬別'!X135,'2020旬別'!X135)</f>
        <v>35.121200000000002</v>
      </c>
      <c r="Z135" s="2150">
        <f>AVERAGE('2024旬別'!Z135,'2023旬別'!Y135,'2022旬別'!Y135,'2021旬別'!Y135,'2020旬別'!Y135)</f>
        <v>34.9422</v>
      </c>
      <c r="AA135" s="2136">
        <f>AVERAGE('2024旬別'!AA135,'2023旬別'!Z135,'2022旬別'!Z135,'2021旬別'!Z135,'2020旬別'!Z135)</f>
        <v>38.503599999999999</v>
      </c>
      <c r="AB135" s="2149">
        <f>AVERAGE('2024旬別'!AB135,'2023旬別'!AA135,'2022旬別'!AA135,'2021旬別'!AA135,'2020旬別'!AA135)</f>
        <v>37.305599999999998</v>
      </c>
      <c r="AC135" s="2150">
        <f>AVERAGE('2024旬別'!AC135,'2023旬別'!AB135,'2022旬別'!AB135,'2021旬別'!AB135,'2020旬別'!AB135)</f>
        <v>36.712599999999995</v>
      </c>
      <c r="AD135" s="2136">
        <f>AVERAGE('2024旬別'!AD135,'2023旬別'!AC135,'2022旬別'!AC135,'2021旬別'!AC135,'2020旬別'!AC135)</f>
        <v>38.208199999999998</v>
      </c>
      <c r="AE135" s="2148">
        <f>AVERAGE('2024旬別'!AE135,'2023旬別'!AD135,'2022旬別'!AD135,'2021旬別'!AD135,'2020旬別'!AD135)</f>
        <v>36.105399999999996</v>
      </c>
      <c r="AF135" s="2150">
        <f>AVERAGE('2024旬別'!AF135,'2023旬別'!AE135,'2022旬別'!AE135,'2021旬別'!AE135,'2020旬別'!AE135)</f>
        <v>37.652000000000001</v>
      </c>
      <c r="AG135" s="2136">
        <f>AVERAGE('2024旬別'!AG135,'2023旬別'!AF135,'2022旬別'!AF135,'2021旬別'!AF135,'2020旬別'!AF135)</f>
        <v>43.046199999999999</v>
      </c>
      <c r="AH135" s="2148">
        <f>AVERAGE('2024旬別'!AH135,'2023旬別'!AG135,'2022旬別'!AG135,'2021旬別'!AG135,'2020旬別'!AG135)</f>
        <v>37.025999999999996</v>
      </c>
      <c r="AI135" s="2147">
        <f>AVERAGE('2024旬別'!AI135,'2023旬別'!AH135,'2022旬別'!AH135,'2021旬別'!AH135,'2020旬別'!AH135)</f>
        <v>38.822199999999995</v>
      </c>
      <c r="AJ135" s="2136">
        <f>AVERAGE('2024旬別'!AJ135,'2023旬別'!AI135,'2022旬別'!AI135,'2021旬別'!AI135,'2020旬別'!AI135)</f>
        <v>37.856399999999994</v>
      </c>
      <c r="AK135" s="2148">
        <f>AVERAGE('2024旬別'!AK135,'2023旬別'!AJ135,'2022旬別'!AJ135,'2021旬別'!AJ135,'2020旬別'!AJ135)</f>
        <v>39.7804</v>
      </c>
      <c r="AL135" s="2147">
        <f>AVERAGE('2024旬別'!AL135,'2023旬別'!AK135,'2022旬別'!AK135,'2021旬別'!AK135,'2020旬別'!AK135)</f>
        <v>38.998800000000003</v>
      </c>
      <c r="AM135" s="2151">
        <f>AVERAGE('2024旬別'!AM135,'2023旬別'!AL135,'2022旬別'!AL135,'2021旬別'!AL135,'2020旬別'!AL135)</f>
        <v>54.281000000000006</v>
      </c>
      <c r="AP135" s="99"/>
      <c r="AQ135" s="100"/>
      <c r="AR135" s="100"/>
      <c r="AS135" s="100"/>
      <c r="AT135" s="99"/>
      <c r="AU135" s="99"/>
    </row>
    <row r="136" spans="2:47" s="41" customFormat="1" ht="14.25" customHeight="1" x14ac:dyDescent="0.15">
      <c r="B136" s="192" t="s">
        <v>137</v>
      </c>
      <c r="C136" s="2003" t="s">
        <v>94</v>
      </c>
      <c r="D136" s="2299">
        <f>AVERAGE('2024旬別'!D136,'2023旬別'!C136,'2022旬別'!C136,'2021旬別'!C136,'2020旬別'!C136)</f>
        <v>28812.697800000002</v>
      </c>
      <c r="E136" s="2152">
        <f>AVERAGE('2024旬別'!E136,'2023旬別'!D136,'2022旬別'!D136,'2021旬別'!D136,'2020旬別'!D136)</f>
        <v>40494.095400000006</v>
      </c>
      <c r="F136" s="2153">
        <f>AVERAGE('2024旬別'!F136,'2023旬別'!E136,'2022旬別'!E136,'2021旬別'!E136,'2020旬別'!E136)</f>
        <v>41064.946199999998</v>
      </c>
      <c r="G136" s="2155">
        <f>AVERAGE('2024旬別'!G136,'2023旬別'!F136,'2022旬別'!F136,'2021旬別'!F136,'2020旬別'!F136)</f>
        <v>40299.349320000001</v>
      </c>
      <c r="H136" s="2300">
        <f>AVERAGE('2024旬別'!H136,'2023旬別'!G136,'2022旬別'!G136,'2021旬別'!G136,'2020旬別'!G136)</f>
        <v>36089.914400000001</v>
      </c>
      <c r="I136" s="2154">
        <f>AVERAGE('2024旬別'!I136,'2023旬別'!H136,'2022旬別'!H136,'2021旬別'!H136,'2020旬別'!H136)</f>
        <v>47278.268800000005</v>
      </c>
      <c r="J136" s="2155">
        <f>AVERAGE('2024旬別'!J136,'2023旬別'!I136,'2022旬別'!I136,'2021旬別'!I136,'2020旬別'!I136)</f>
        <v>36479.667999999998</v>
      </c>
      <c r="K136" s="2152">
        <f>AVERAGE('2024旬別'!K136,'2023旬別'!J136,'2022旬別'!J136,'2021旬別'!J136,'2020旬別'!J136)</f>
        <v>37633.531799999997</v>
      </c>
      <c r="L136" s="2153">
        <f>AVERAGE('2024旬別'!L136,'2023旬別'!K136,'2022旬別'!K136,'2021旬別'!K136,'2020旬別'!K136)</f>
        <v>42574.244400000003</v>
      </c>
      <c r="M136" s="2155">
        <f>AVERAGE('2024旬別'!M136,'2023旬別'!L136,'2022旬別'!L136,'2021旬別'!L136,'2020旬別'!L136)</f>
        <v>38351.828400000006</v>
      </c>
      <c r="N136" s="2152">
        <f>AVERAGE('2024旬別'!N136,'2023旬別'!M136,'2022旬別'!M136,'2021旬別'!M136,'2020旬別'!M136)</f>
        <v>37388.645400000001</v>
      </c>
      <c r="O136" s="2153">
        <f>AVERAGE('2024旬別'!O136,'2023旬別'!N136,'2022旬別'!N136,'2021旬別'!N136,'2020旬別'!N136)</f>
        <v>36713.066999999995</v>
      </c>
      <c r="P136" s="2111">
        <f>AVERAGE('2024旬別'!P136,'2023旬別'!O136,'2022旬別'!O136,'2021旬別'!O136,'2020旬別'!O136)</f>
        <v>35690.747799999997</v>
      </c>
      <c r="Q136" s="2152">
        <f>AVERAGE('2024旬別'!Q136,'2023旬別'!P136,'2022旬別'!P136,'2021旬別'!P136,'2020旬別'!P136)</f>
        <v>36239.533600000002</v>
      </c>
      <c r="R136" s="2114">
        <f>AVERAGE('2024旬別'!R136,'2023旬別'!Q136,'2022旬別'!Q136,'2021旬別'!Q136,'2020旬別'!Q136)</f>
        <v>39588.742599999998</v>
      </c>
      <c r="S136" s="2155">
        <f>AVERAGE('2024旬別'!S136,'2023旬別'!R136,'2022旬別'!R136,'2021旬別'!R136,'2020旬別'!R136)</f>
        <v>36128.749400000001</v>
      </c>
      <c r="T136" s="2152">
        <f>AVERAGE('2024旬別'!T136,'2023旬別'!S136,'2022旬別'!S136,'2021旬別'!S136,'2020旬別'!S136)</f>
        <v>35257.732199999999</v>
      </c>
      <c r="U136" s="2153">
        <f>AVERAGE('2024旬別'!U136,'2023旬別'!T136,'2022旬別'!T136,'2021旬別'!T136,'2020旬別'!T136)</f>
        <v>33315.084199999998</v>
      </c>
      <c r="V136" s="2156">
        <f>AVERAGE('2024旬別'!V136,'2023旬別'!U136,'2022旬別'!U136,'2021旬別'!U136,'2020旬別'!U136)</f>
        <v>32435.455599999998</v>
      </c>
      <c r="W136" s="2152">
        <f>AVERAGE('2024旬別'!W136,'2023旬別'!V136,'2022旬別'!V136,'2021旬別'!V136,'2020旬別'!V136)</f>
        <v>32342.369200000005</v>
      </c>
      <c r="X136" s="2114">
        <f>AVERAGE('2024旬別'!X136,'2023旬別'!W136,'2022旬別'!W136,'2021旬別'!W136,'2020旬別'!W136)</f>
        <v>33689.7598</v>
      </c>
      <c r="Y136" s="2156">
        <f>AVERAGE('2024旬別'!Y136,'2023旬別'!X136,'2022旬別'!X136,'2021旬別'!X136,'2020旬別'!X136)</f>
        <v>29799.572400000005</v>
      </c>
      <c r="Z136" s="2157">
        <f>AVERAGE('2024旬別'!Z136,'2023旬別'!Y136,'2022旬別'!Y136,'2021旬別'!Y136,'2020旬別'!Y136)</f>
        <v>28971.914799999999</v>
      </c>
      <c r="AA136" s="2153">
        <f>AVERAGE('2024旬別'!AA136,'2023旬別'!Z136,'2022旬別'!Z136,'2021旬別'!Z136,'2020旬別'!Z136)</f>
        <v>33838.8802</v>
      </c>
      <c r="AB136" s="2156">
        <f>AVERAGE('2024旬別'!AB136,'2023旬別'!AA136,'2022旬別'!AA136,'2021旬別'!AA136,'2020旬別'!AA136)</f>
        <v>33490.784599999999</v>
      </c>
      <c r="AC136" s="2157">
        <f>AVERAGE('2024旬別'!AC136,'2023旬別'!AB136,'2022旬別'!AB136,'2021旬別'!AB136,'2020旬別'!AB136)</f>
        <v>34700.906600000002</v>
      </c>
      <c r="AD136" s="2153">
        <f>AVERAGE('2024旬別'!AD136,'2023旬別'!AC136,'2022旬別'!AC136,'2021旬別'!AC136,'2020旬別'!AC136)</f>
        <v>37111.411200000002</v>
      </c>
      <c r="AE136" s="2155">
        <f>AVERAGE('2024旬別'!AE136,'2023旬別'!AD136,'2022旬別'!AD136,'2021旬別'!AD136,'2020旬別'!AD136)</f>
        <v>37098.587</v>
      </c>
      <c r="AF136" s="2157">
        <f>AVERAGE('2024旬別'!AF136,'2023旬別'!AE136,'2022旬別'!AE136,'2021旬別'!AE136,'2020旬別'!AE136)</f>
        <v>39166.072200000002</v>
      </c>
      <c r="AG136" s="2153">
        <f>AVERAGE('2024旬別'!AG136,'2023旬別'!AF136,'2022旬別'!AF136,'2021旬別'!AF136,'2020旬別'!AF136)</f>
        <v>45594.624800000005</v>
      </c>
      <c r="AH136" s="2155">
        <f>AVERAGE('2024旬別'!AH136,'2023旬別'!AG136,'2022旬別'!AG136,'2021旬別'!AG136,'2020旬別'!AG136)</f>
        <v>39468.927800000005</v>
      </c>
      <c r="AI136" s="2152">
        <f>AVERAGE('2024旬別'!AI136,'2023旬別'!AH136,'2022旬別'!AH136,'2021旬別'!AH136,'2020旬別'!AH136)</f>
        <v>42295.384000000005</v>
      </c>
      <c r="AJ136" s="2153">
        <f>AVERAGE('2024旬別'!AJ136,'2023旬別'!AI136,'2022旬別'!AI136,'2021旬別'!AI136,'2020旬別'!AI136)</f>
        <v>41699.544999999998</v>
      </c>
      <c r="AK136" s="2155">
        <f>AVERAGE('2024旬別'!AK136,'2023旬別'!AJ136,'2022旬別'!AJ136,'2021旬別'!AJ136,'2020旬別'!AJ136)</f>
        <v>43858.520999999993</v>
      </c>
      <c r="AL136" s="2152">
        <f>AVERAGE('2024旬別'!AL136,'2023旬別'!AK136,'2022旬別'!AK136,'2021旬別'!AK136,'2020旬別'!AK136)</f>
        <v>46805.345600000001</v>
      </c>
      <c r="AM136" s="2158">
        <f>AVERAGE('2024旬別'!AM136,'2023旬別'!AL136,'2022旬別'!AL136,'2021旬別'!AL136,'2020旬別'!AL136)</f>
        <v>66139.967600000004</v>
      </c>
      <c r="AP136" s="99"/>
      <c r="AQ136" s="100"/>
      <c r="AR136" s="100"/>
      <c r="AS136" s="100"/>
      <c r="AT136" s="99"/>
      <c r="AU136" s="99"/>
    </row>
    <row r="137" spans="2:47" s="41" customFormat="1" ht="14.25" customHeight="1" thickBot="1" x14ac:dyDescent="0.2">
      <c r="B137" s="201" t="s">
        <v>137</v>
      </c>
      <c r="C137" s="2009" t="s">
        <v>96</v>
      </c>
      <c r="D137" s="2246">
        <f>AVERAGE('2024旬別'!D137,'2023旬別'!C137,'2022旬別'!C137,'2021旬別'!C137,'2020旬別'!C137)</f>
        <v>1051.5999999999999</v>
      </c>
      <c r="E137" s="2250">
        <f>AVERAGE('2024旬別'!E137,'2023旬別'!D137,'2022旬別'!D137,'2021旬別'!D137,'2020旬別'!D137)</f>
        <v>991.6</v>
      </c>
      <c r="F137" s="2251">
        <f>AVERAGE('2024旬別'!F137,'2023旬別'!E137,'2022旬別'!E137,'2021旬別'!E137,'2020旬別'!E137)</f>
        <v>982.6</v>
      </c>
      <c r="G137" s="2252">
        <f>AVERAGE('2024旬別'!G137,'2023旬別'!F137,'2022旬別'!F137,'2021旬別'!F137,'2020旬別'!F137)</f>
        <v>906.4</v>
      </c>
      <c r="H137" s="2253">
        <f>AVERAGE('2024旬別'!H137,'2023旬別'!G137,'2022旬別'!G137,'2021旬別'!G137,'2020旬別'!G137)</f>
        <v>973.6</v>
      </c>
      <c r="I137" s="2305">
        <f>AVERAGE('2024旬別'!I137,'2023旬別'!H137,'2022旬別'!H137,'2021旬別'!H137,'2020旬別'!H137)</f>
        <v>972.8</v>
      </c>
      <c r="J137" s="2252">
        <f>AVERAGE('2024旬別'!J137,'2023旬別'!I137,'2022旬別'!I137,'2021旬別'!I137,'2020旬別'!I137)</f>
        <v>926.8</v>
      </c>
      <c r="K137" s="2250">
        <f>AVERAGE('2024旬別'!K137,'2023旬別'!J137,'2022旬別'!J137,'2021旬別'!J137,'2020旬別'!J137)</f>
        <v>913.4</v>
      </c>
      <c r="L137" s="2251">
        <f>AVERAGE('2024旬別'!L137,'2023旬別'!K137,'2022旬別'!K137,'2021旬別'!K137,'2020旬別'!K137)</f>
        <v>890.4</v>
      </c>
      <c r="M137" s="2252">
        <f>AVERAGE('2024旬別'!M137,'2023旬別'!L137,'2022旬別'!L137,'2021旬別'!L137,'2020旬別'!L137)</f>
        <v>864.2</v>
      </c>
      <c r="N137" s="2250">
        <f>AVERAGE('2024旬別'!N137,'2023旬別'!M137,'2022旬別'!M137,'2021旬別'!M137,'2020旬別'!M137)</f>
        <v>864.4</v>
      </c>
      <c r="O137" s="2251">
        <f>AVERAGE('2024旬別'!O137,'2023旬別'!N137,'2022旬別'!N137,'2021旬別'!N137,'2020旬別'!N137)</f>
        <v>900.8</v>
      </c>
      <c r="P137" s="2252">
        <f>AVERAGE('2024旬別'!P137,'2023旬別'!O137,'2022旬別'!O137,'2021旬別'!O137,'2020旬別'!O137)</f>
        <v>915.2</v>
      </c>
      <c r="Q137" s="2250">
        <f>AVERAGE('2024旬別'!Q137,'2023旬別'!P137,'2022旬別'!P137,'2021旬別'!P137,'2020旬別'!P137)</f>
        <v>888.6</v>
      </c>
      <c r="R137" s="2248">
        <f>AVERAGE('2024旬別'!R137,'2023旬別'!Q137,'2022旬別'!Q137,'2021旬別'!Q137,'2020旬別'!Q137)</f>
        <v>852.8</v>
      </c>
      <c r="S137" s="2252">
        <f>AVERAGE('2024旬別'!S137,'2023旬別'!R137,'2022旬別'!R137,'2021旬別'!R137,'2020旬別'!R137)</f>
        <v>843.2</v>
      </c>
      <c r="T137" s="2250">
        <f>AVERAGE('2024旬別'!T137,'2023旬別'!S137,'2022旬別'!S137,'2021旬別'!S137,'2020旬別'!S137)</f>
        <v>826.8</v>
      </c>
      <c r="U137" s="2251">
        <f>AVERAGE('2024旬別'!U137,'2023旬別'!T137,'2022旬別'!T137,'2021旬別'!T137,'2020旬別'!T137)</f>
        <v>803.2</v>
      </c>
      <c r="V137" s="2249">
        <f>AVERAGE('2024旬別'!V137,'2023旬別'!U137,'2022旬別'!U137,'2021旬別'!U137,'2020旬別'!U137)</f>
        <v>800.4</v>
      </c>
      <c r="W137" s="2250">
        <f>AVERAGE('2024旬別'!W137,'2023旬別'!V137,'2022旬別'!V137,'2021旬別'!V137,'2020旬別'!V137)</f>
        <v>831.6</v>
      </c>
      <c r="X137" s="2248">
        <f>AVERAGE('2024旬別'!X137,'2023旬別'!W137,'2022旬別'!W137,'2021旬別'!W137,'2020旬別'!W137)</f>
        <v>801.6</v>
      </c>
      <c r="Y137" s="2249">
        <f>AVERAGE('2024旬別'!Y137,'2023旬別'!X137,'2022旬別'!X137,'2021旬別'!X137,'2020旬別'!X137)</f>
        <v>821.6</v>
      </c>
      <c r="Z137" s="2247">
        <f>AVERAGE('2024旬別'!Z137,'2023旬別'!Y137,'2022旬別'!Y137,'2021旬別'!Y137,'2020旬別'!Y137)</f>
        <v>834.6</v>
      </c>
      <c r="AA137" s="2251">
        <f>AVERAGE('2024旬別'!AA137,'2023旬別'!Z137,'2022旬別'!Z137,'2021旬別'!Z137,'2020旬別'!Z137)</f>
        <v>867</v>
      </c>
      <c r="AB137" s="2249">
        <f>AVERAGE('2024旬別'!AB137,'2023旬別'!AA137,'2022旬別'!AA137,'2021旬別'!AA137,'2020旬別'!AA137)</f>
        <v>900.4</v>
      </c>
      <c r="AC137" s="2247">
        <f>AVERAGE('2024旬別'!AC137,'2023旬別'!AB137,'2022旬別'!AB137,'2021旬別'!AB137,'2020旬別'!AB137)</f>
        <v>945.6</v>
      </c>
      <c r="AD137" s="2251">
        <f>AVERAGE('2024旬別'!AD137,'2023旬別'!AC137,'2022旬別'!AC137,'2021旬別'!AC137,'2020旬別'!AC137)</f>
        <v>972.2</v>
      </c>
      <c r="AE137" s="2252">
        <f>AVERAGE('2024旬別'!AE137,'2023旬別'!AD137,'2022旬別'!AD137,'2021旬別'!AD137,'2020旬別'!AD137)</f>
        <v>1025.4000000000001</v>
      </c>
      <c r="AF137" s="2247">
        <f>AVERAGE('2024旬別'!AF137,'2023旬別'!AE137,'2022旬別'!AE137,'2021旬別'!AE137,'2020旬別'!AE137)</f>
        <v>1043.8</v>
      </c>
      <c r="AG137" s="2251">
        <f>AVERAGE('2024旬別'!AG137,'2023旬別'!AF137,'2022旬別'!AF137,'2021旬別'!AF137,'2020旬別'!AF137)</f>
        <v>1062.5999999999999</v>
      </c>
      <c r="AH137" s="2252">
        <f>AVERAGE('2024旬別'!AH137,'2023旬別'!AG137,'2022旬別'!AG137,'2021旬別'!AG137,'2020旬別'!AG137)</f>
        <v>1068.2</v>
      </c>
      <c r="AI137" s="2250">
        <f>AVERAGE('2024旬別'!AI137,'2023旬別'!AH137,'2022旬別'!AH137,'2021旬別'!AH137,'2020旬別'!AH137)</f>
        <v>1091.4000000000001</v>
      </c>
      <c r="AJ137" s="2251">
        <f>AVERAGE('2024旬別'!AJ137,'2023旬別'!AI137,'2022旬別'!AI137,'2021旬別'!AI137,'2020旬別'!AI137)</f>
        <v>1100.5999999999999</v>
      </c>
      <c r="AK137" s="2252">
        <f>AVERAGE('2024旬別'!AK137,'2023旬別'!AJ137,'2022旬別'!AJ137,'2021旬別'!AJ137,'2020旬別'!AJ137)</f>
        <v>1107</v>
      </c>
      <c r="AL137" s="2250">
        <f>AVERAGE('2024旬別'!AL137,'2023旬別'!AK137,'2022旬別'!AK137,'2021旬別'!AK137,'2020旬別'!AK137)</f>
        <v>1203.5999999999999</v>
      </c>
      <c r="AM137" s="2255">
        <f>AVERAGE('2024旬別'!AM137,'2023旬別'!AL137,'2022旬別'!AL137,'2021旬別'!AL137,'2020旬別'!AL137)</f>
        <v>1251.8</v>
      </c>
      <c r="AP137" s="99"/>
      <c r="AQ137" s="100"/>
      <c r="AR137" s="100"/>
      <c r="AS137" s="100"/>
      <c r="AT137" s="99"/>
      <c r="AU137" s="99"/>
    </row>
    <row r="138" spans="2:47" s="20" customFormat="1" ht="14.25" customHeight="1" x14ac:dyDescent="0.15">
      <c r="B138" s="2010" t="s">
        <v>66</v>
      </c>
      <c r="C138" s="1994" t="s">
        <v>281</v>
      </c>
      <c r="D138" s="2177">
        <f>AVERAGE('2024旬別'!D138,'2023旬別'!C138,'2022旬別'!C138,'2021旬別'!C138,'2020旬別'!C138)</f>
        <v>6821.6</v>
      </c>
      <c r="E138" s="2178">
        <f>AVERAGE('2024旬別'!E138,'2023旬別'!D138,'2022旬別'!D138,'2021旬別'!D138,'2020旬別'!D138)</f>
        <v>12853</v>
      </c>
      <c r="F138" s="2179">
        <f>AVERAGE('2024旬別'!F138,'2023旬別'!E138,'2022旬別'!E138,'2021旬別'!E138,'2020旬別'!E138)</f>
        <v>13239.6</v>
      </c>
      <c r="G138" s="2180">
        <f>AVERAGE('2024旬別'!G138,'2023旬別'!F138,'2022旬別'!F138,'2021旬別'!F138,'2020旬別'!F138)</f>
        <v>12678.6</v>
      </c>
      <c r="H138" s="2182">
        <f>AVERAGE('2024旬別'!H138,'2023旬別'!G138,'2022旬別'!G138,'2021旬別'!G138,'2020旬別'!G138)</f>
        <v>10618.8</v>
      </c>
      <c r="I138" s="2179">
        <f>AVERAGE('2024旬別'!I138,'2023旬別'!H138,'2022旬別'!H138,'2021旬別'!H138,'2020旬別'!H138)</f>
        <v>8100.2</v>
      </c>
      <c r="J138" s="2180">
        <f>AVERAGE('2024旬別'!J138,'2023旬別'!I138,'2022旬別'!I138,'2021旬別'!I138,'2020旬別'!I138)</f>
        <v>9616.7999999999993</v>
      </c>
      <c r="K138" s="2178">
        <f>AVERAGE('2024旬別'!K138,'2023旬別'!J138,'2022旬別'!J138,'2021旬別'!J138,'2020旬別'!J138)</f>
        <v>9337</v>
      </c>
      <c r="L138" s="2179">
        <f>AVERAGE('2024旬別'!L138,'2023旬別'!K138,'2022旬別'!K138,'2021旬別'!K138,'2020旬別'!K138)</f>
        <v>9220.2000000000007</v>
      </c>
      <c r="M138" s="2180">
        <f>AVERAGE('2024旬別'!M138,'2023旬別'!L138,'2022旬別'!L138,'2021旬別'!L138,'2020旬別'!L138)</f>
        <v>8186.8</v>
      </c>
      <c r="N138" s="2178">
        <f>AVERAGE('2024旬別'!N138,'2023旬別'!M138,'2022旬別'!M138,'2021旬別'!M138,'2020旬別'!M138)</f>
        <v>8098</v>
      </c>
      <c r="O138" s="2179">
        <f>AVERAGE('2024旬別'!O138,'2023旬別'!N138,'2022旬別'!N138,'2021旬別'!N138,'2020旬別'!N138)</f>
        <v>7854.4</v>
      </c>
      <c r="P138" s="2180">
        <f>AVERAGE('2024旬別'!P138,'2023旬別'!O138,'2022旬別'!O138,'2021旬別'!O138,'2020旬別'!O138)</f>
        <v>7090</v>
      </c>
      <c r="Q138" s="2178">
        <f>AVERAGE('2024旬別'!Q138,'2023旬別'!P138,'2022旬別'!P138,'2021旬別'!P138,'2020旬別'!P138)</f>
        <v>7825.8</v>
      </c>
      <c r="R138" s="2181">
        <f>AVERAGE('2024旬別'!R138,'2023旬別'!Q138,'2022旬別'!Q138,'2021旬別'!Q138,'2020旬別'!Q138)</f>
        <v>8067.2</v>
      </c>
      <c r="S138" s="2180">
        <f>AVERAGE('2024旬別'!S138,'2023旬別'!R138,'2022旬別'!R138,'2021旬別'!R138,'2020旬別'!R138)</f>
        <v>7738</v>
      </c>
      <c r="T138" s="2178">
        <f>AVERAGE('2024旬別'!T138,'2023旬別'!S138,'2022旬別'!S138,'2021旬別'!S138,'2020旬別'!S138)</f>
        <v>8031.8</v>
      </c>
      <c r="U138" s="2179">
        <f>AVERAGE('2024旬別'!U138,'2023旬別'!T138,'2022旬別'!T138,'2021旬別'!T138,'2020旬別'!T138)</f>
        <v>8630.7999999999993</v>
      </c>
      <c r="V138" s="2183">
        <f>AVERAGE('2024旬別'!V138,'2023旬別'!U138,'2022旬別'!U138,'2021旬別'!U138,'2020旬別'!U138)</f>
        <v>9344.6</v>
      </c>
      <c r="W138" s="2178">
        <f>AVERAGE('2024旬別'!W138,'2023旬別'!V138,'2022旬別'!V138,'2021旬別'!V138,'2020旬別'!V138)</f>
        <v>10443.4</v>
      </c>
      <c r="X138" s="2181">
        <f>AVERAGE('2024旬別'!X138,'2023旬別'!W138,'2022旬別'!W138,'2021旬別'!W138,'2020旬別'!W138)</f>
        <v>11949.6</v>
      </c>
      <c r="Y138" s="2183">
        <f>AVERAGE('2024旬別'!Y138,'2023旬別'!X138,'2022旬別'!X138,'2021旬別'!X138,'2020旬別'!X138)</f>
        <v>12471.2</v>
      </c>
      <c r="Z138" s="2184">
        <f>AVERAGE('2024旬別'!Z138,'2023旬別'!Y138,'2022旬別'!Y138,'2021旬別'!Y138,'2020旬別'!Y138)</f>
        <v>8280.2000000000007</v>
      </c>
      <c r="AA138" s="2179">
        <f>AVERAGE('2024旬別'!AA138,'2023旬別'!Z138,'2022旬別'!Z138,'2021旬別'!Z138,'2020旬別'!Z138)</f>
        <v>10136.6</v>
      </c>
      <c r="AB138" s="2183">
        <f>AVERAGE('2024旬別'!AB138,'2023旬別'!AA138,'2022旬別'!AA138,'2021旬別'!AA138,'2020旬別'!AA138)</f>
        <v>9464.4</v>
      </c>
      <c r="AC138" s="2184">
        <f>AVERAGE('2024旬別'!AC138,'2023旬別'!AB138,'2022旬別'!AB138,'2021旬別'!AB138,'2020旬別'!AB138)</f>
        <v>10150</v>
      </c>
      <c r="AD138" s="2179">
        <f>AVERAGE('2024旬別'!AD138,'2023旬別'!AC138,'2022旬別'!AC138,'2021旬別'!AC138,'2020旬別'!AC138)</f>
        <v>10152</v>
      </c>
      <c r="AE138" s="2180">
        <f>AVERAGE('2024旬別'!AE138,'2023旬別'!AD138,'2022旬別'!AD138,'2021旬別'!AD138,'2020旬別'!AD138)</f>
        <v>11637.2</v>
      </c>
      <c r="AF138" s="2184">
        <f>AVERAGE('2024旬別'!AF138,'2023旬別'!AE138,'2022旬別'!AE138,'2021旬別'!AE138,'2020旬別'!AE138)</f>
        <v>12564</v>
      </c>
      <c r="AG138" s="2179">
        <f>AVERAGE('2024旬別'!AG138,'2023旬別'!AF138,'2022旬別'!AF138,'2021旬別'!AF138,'2020旬別'!AF138)</f>
        <v>12456</v>
      </c>
      <c r="AH138" s="2180">
        <f>AVERAGE('2024旬別'!AH138,'2023旬別'!AG138,'2022旬別'!AG138,'2021旬別'!AG138,'2020旬別'!AG138)</f>
        <v>12071</v>
      </c>
      <c r="AI138" s="2178">
        <f>AVERAGE('2024旬別'!AI138,'2023旬別'!AH138,'2022旬別'!AH138,'2021旬別'!AH138,'2020旬別'!AH138)</f>
        <v>14198.8</v>
      </c>
      <c r="AJ138" s="2179">
        <f>AVERAGE('2024旬別'!AJ138,'2023旬別'!AI138,'2022旬別'!AI138,'2021旬別'!AI138,'2020旬別'!AI138)</f>
        <v>13925.8</v>
      </c>
      <c r="AK138" s="2180">
        <f>AVERAGE('2024旬別'!AK138,'2023旬別'!AJ138,'2022旬別'!AJ138,'2021旬別'!AJ138,'2020旬別'!AJ138)</f>
        <v>14640.8</v>
      </c>
      <c r="AL138" s="2178">
        <f>AVERAGE('2024旬別'!AL138,'2023旬別'!AK138,'2022旬別'!AK138,'2021旬別'!AK138,'2020旬別'!AK138)</f>
        <v>14577.8</v>
      </c>
      <c r="AM138" s="2185">
        <f>AVERAGE('2024旬別'!AM138,'2023旬別'!AL138,'2022旬別'!AL138,'2021旬別'!AL138,'2020旬別'!AL138)</f>
        <v>17862</v>
      </c>
      <c r="AP138" s="1984"/>
      <c r="AQ138" s="1985"/>
      <c r="AR138" s="1985"/>
      <c r="AS138" s="1985"/>
      <c r="AT138" s="1984"/>
      <c r="AU138" s="1984"/>
    </row>
    <row r="139" spans="2:47" s="20" customFormat="1" ht="14.25" customHeight="1" x14ac:dyDescent="0.15">
      <c r="B139" s="2011" t="s">
        <v>138</v>
      </c>
      <c r="C139" s="1995" t="s">
        <v>282</v>
      </c>
      <c r="D139" s="2075">
        <f>AVERAGE('2024旬別'!D139,'2023旬別'!C139,'2022旬別'!C139,'2021旬別'!C139,'2020旬別'!C139)</f>
        <v>4079038.4</v>
      </c>
      <c r="E139" s="2076">
        <f>AVERAGE('2024旬別'!E139,'2023旬別'!D139,'2022旬別'!D139,'2021旬別'!D139,'2020旬別'!D139)</f>
        <v>6123926.5999999996</v>
      </c>
      <c r="F139" s="2077">
        <f>AVERAGE('2024旬別'!F139,'2023旬別'!E139,'2022旬別'!E139,'2021旬別'!E139,'2020旬別'!E139)</f>
        <v>6310567.5999999996</v>
      </c>
      <c r="G139" s="2078">
        <f>AVERAGE('2024旬別'!G139,'2023旬別'!F139,'2022旬別'!F139,'2021旬別'!F139,'2020旬別'!F139)</f>
        <v>6386392.2000000002</v>
      </c>
      <c r="H139" s="2081">
        <f>AVERAGE('2024旬別'!H139,'2023旬別'!G139,'2022旬別'!G139,'2021旬別'!G139,'2020旬別'!G139)</f>
        <v>5685662.2000000002</v>
      </c>
      <c r="I139" s="2077">
        <f>AVERAGE('2024旬別'!I139,'2023旬別'!H139,'2022旬別'!H139,'2021旬別'!H139,'2020旬別'!H139)</f>
        <v>4482325.5999999996</v>
      </c>
      <c r="J139" s="2078">
        <f>AVERAGE('2024旬別'!J139,'2023旬別'!I139,'2022旬別'!I139,'2021旬別'!I139,'2020旬別'!I139)</f>
        <v>5304886.2</v>
      </c>
      <c r="K139" s="2076">
        <f>AVERAGE('2024旬別'!K139,'2023旬別'!J139,'2022旬別'!J139,'2021旬別'!J139,'2020旬別'!J139)</f>
        <v>5173754.5999999996</v>
      </c>
      <c r="L139" s="2077">
        <f>AVERAGE('2024旬別'!L139,'2023旬別'!K139,'2022旬別'!K139,'2021旬別'!K139,'2020旬別'!K139)</f>
        <v>5262060.2</v>
      </c>
      <c r="M139" s="2078">
        <f>AVERAGE('2024旬別'!M139,'2023旬別'!L139,'2022旬別'!L139,'2021旬別'!L139,'2020旬別'!L139)</f>
        <v>4438667.2</v>
      </c>
      <c r="N139" s="2076">
        <f>AVERAGE('2024旬別'!N139,'2023旬別'!M139,'2022旬別'!M139,'2021旬別'!M139,'2020旬別'!M139)</f>
        <v>4301121.5999999996</v>
      </c>
      <c r="O139" s="2077">
        <f>AVERAGE('2024旬別'!O139,'2023旬別'!N139,'2022旬別'!N139,'2021旬別'!N139,'2020旬別'!N139)</f>
        <v>4087765</v>
      </c>
      <c r="P139" s="2078">
        <f>AVERAGE('2024旬別'!P139,'2023旬別'!O139,'2022旬別'!O139,'2021旬別'!O139,'2020旬別'!O139)</f>
        <v>3787852.6</v>
      </c>
      <c r="Q139" s="2076">
        <f>AVERAGE('2024旬別'!Q139,'2023旬別'!P139,'2022旬別'!P139,'2021旬別'!P139,'2020旬別'!P139)</f>
        <v>3990717.6</v>
      </c>
      <c r="R139" s="2079">
        <f>AVERAGE('2024旬別'!R139,'2023旬別'!Q139,'2022旬別'!Q139,'2021旬別'!Q139,'2020旬別'!Q139)</f>
        <v>3941106</v>
      </c>
      <c r="S139" s="2078">
        <f>AVERAGE('2024旬別'!S139,'2023旬別'!R139,'2022旬別'!R139,'2021旬別'!R139,'2020旬別'!R139)</f>
        <v>3888730.6</v>
      </c>
      <c r="T139" s="2076">
        <f>AVERAGE('2024旬別'!T139,'2023旬別'!S139,'2022旬別'!S139,'2021旬別'!S139,'2020旬別'!S139)</f>
        <v>4310675.5999999996</v>
      </c>
      <c r="U139" s="2077">
        <f>AVERAGE('2024旬別'!U139,'2023旬別'!T139,'2022旬別'!T139,'2021旬別'!T139,'2020旬別'!T139)</f>
        <v>4829079.4000000004</v>
      </c>
      <c r="V139" s="2080">
        <f>AVERAGE('2024旬別'!V139,'2023旬別'!U139,'2022旬別'!U139,'2021旬別'!U139,'2020旬別'!U139)</f>
        <v>5043992.5999999996</v>
      </c>
      <c r="W139" s="2076">
        <f>AVERAGE('2024旬別'!W139,'2023旬別'!V139,'2022旬別'!V139,'2021旬別'!V139,'2020旬別'!V139)</f>
        <v>5559767</v>
      </c>
      <c r="X139" s="2079">
        <f>AVERAGE('2024旬別'!X139,'2023旬別'!W139,'2022旬別'!W139,'2021旬別'!W139,'2020旬別'!W139)</f>
        <v>6105457.7999999998</v>
      </c>
      <c r="Y139" s="2080">
        <f>AVERAGE('2024旬別'!Y139,'2023旬別'!X139,'2022旬別'!X139,'2021旬別'!X139,'2020旬別'!X139)</f>
        <v>6905190</v>
      </c>
      <c r="Z139" s="2082">
        <f>AVERAGE('2024旬別'!Z139,'2023旬別'!Y139,'2022旬別'!Y139,'2021旬別'!Y139,'2020旬別'!Y139)</f>
        <v>4859937</v>
      </c>
      <c r="AA139" s="2077">
        <f>AVERAGE('2024旬別'!AA139,'2023旬別'!Z139,'2022旬別'!Z139,'2021旬別'!Z139,'2020旬別'!Z139)</f>
        <v>5986860.7999999998</v>
      </c>
      <c r="AB139" s="2080">
        <f>AVERAGE('2024旬別'!AB139,'2023旬別'!AA139,'2022旬別'!AA139,'2021旬別'!AA139,'2020旬別'!AA139)</f>
        <v>5583048.2000000002</v>
      </c>
      <c r="AC139" s="2082">
        <f>AVERAGE('2024旬別'!AC139,'2023旬別'!AB139,'2022旬別'!AB139,'2021旬別'!AB139,'2020旬別'!AB139)</f>
        <v>5682634</v>
      </c>
      <c r="AD139" s="2077">
        <f>AVERAGE('2024旬別'!AD139,'2023旬別'!AC139,'2022旬別'!AC139,'2021旬別'!AC139,'2020旬別'!AC139)</f>
        <v>5445242.7999999998</v>
      </c>
      <c r="AE139" s="2078">
        <f>AVERAGE('2024旬別'!AE139,'2023旬別'!AD139,'2022旬別'!AD139,'2021旬別'!AD139,'2020旬別'!AD139)</f>
        <v>5363347.2</v>
      </c>
      <c r="AF139" s="2082">
        <f>AVERAGE('2024旬別'!AF139,'2023旬別'!AE139,'2022旬別'!AE139,'2021旬別'!AE139,'2020旬別'!AE139)</f>
        <v>5152196.5999999996</v>
      </c>
      <c r="AG139" s="2077">
        <f>AVERAGE('2024旬別'!AG139,'2023旬別'!AF139,'2022旬別'!AF139,'2021旬別'!AF139,'2020旬別'!AF139)</f>
        <v>5024259.8</v>
      </c>
      <c r="AH139" s="2078">
        <f>AVERAGE('2024旬別'!AH139,'2023旬別'!AG139,'2022旬別'!AG139,'2021旬別'!AG139,'2020旬別'!AG139)</f>
        <v>4791538.8</v>
      </c>
      <c r="AI139" s="2076">
        <f>AVERAGE('2024旬別'!AI139,'2023旬別'!AH139,'2022旬別'!AH139,'2021旬別'!AH139,'2020旬別'!AH139)</f>
        <v>5459623</v>
      </c>
      <c r="AJ139" s="2077">
        <f>AVERAGE('2024旬別'!AJ139,'2023旬別'!AI139,'2022旬別'!AI139,'2021旬別'!AI139,'2020旬別'!AI139)</f>
        <v>5630105</v>
      </c>
      <c r="AK139" s="2078">
        <f>AVERAGE('2024旬別'!AK139,'2023旬別'!AJ139,'2022旬別'!AJ139,'2021旬別'!AJ139,'2020旬別'!AJ139)</f>
        <v>5858588</v>
      </c>
      <c r="AL139" s="2076">
        <f>AVERAGE('2024旬別'!AL139,'2023旬別'!AK139,'2022旬別'!AK139,'2021旬別'!AK139,'2020旬別'!AK139)</f>
        <v>7578526.2000000002</v>
      </c>
      <c r="AM139" s="2083">
        <f>AVERAGE('2024旬別'!AM139,'2023旬別'!AL139,'2022旬別'!AL139,'2021旬別'!AL139,'2020旬別'!AL139)</f>
        <v>9057307.8000000007</v>
      </c>
      <c r="AP139" s="1984"/>
      <c r="AQ139" s="1985"/>
      <c r="AR139" s="1985"/>
      <c r="AS139" s="1985"/>
      <c r="AT139" s="1984"/>
      <c r="AU139" s="1984"/>
    </row>
    <row r="140" spans="2:47" s="20" customFormat="1" ht="14.25" customHeight="1" x14ac:dyDescent="0.15">
      <c r="B140" s="2012" t="s">
        <v>138</v>
      </c>
      <c r="C140" s="2013" t="s">
        <v>110</v>
      </c>
      <c r="D140" s="2186">
        <f>AVERAGE('2024旬別'!D140,'2023旬別'!C140,'2022旬別'!C140,'2021旬別'!C140,'2020旬別'!C140)</f>
        <v>604.6</v>
      </c>
      <c r="E140" s="2187">
        <f>AVERAGE('2024旬別'!E140,'2023旬別'!D140,'2022旬別'!D140,'2021旬別'!D140,'2020旬別'!D140)</f>
        <v>475.8</v>
      </c>
      <c r="F140" s="2188">
        <f>AVERAGE('2024旬別'!F140,'2023旬別'!E140,'2022旬別'!E140,'2021旬別'!E140,'2020旬別'!E140)</f>
        <v>480.6</v>
      </c>
      <c r="G140" s="2189">
        <f>AVERAGE('2024旬別'!G140,'2023旬別'!F140,'2022旬別'!F140,'2021旬別'!F140,'2020旬別'!F140)</f>
        <v>504.8</v>
      </c>
      <c r="H140" s="2191">
        <f>AVERAGE('2024旬別'!H140,'2023旬別'!G140,'2022旬別'!G140,'2021旬別'!G140,'2020旬別'!G140)</f>
        <v>539.79999999999995</v>
      </c>
      <c r="I140" s="2188">
        <f>AVERAGE('2024旬別'!I140,'2023旬別'!H140,'2022旬別'!H140,'2021旬別'!H140,'2020旬別'!H140)</f>
        <v>556.20000000000005</v>
      </c>
      <c r="J140" s="2189">
        <f>AVERAGE('2024旬別'!J140,'2023旬別'!I140,'2022旬別'!I140,'2021旬別'!I140,'2020旬別'!I140)</f>
        <v>555</v>
      </c>
      <c r="K140" s="2187">
        <f>AVERAGE('2024旬別'!K140,'2023旬別'!J140,'2022旬別'!J140,'2021旬別'!J140,'2020旬別'!J140)</f>
        <v>558.4</v>
      </c>
      <c r="L140" s="2188">
        <f>AVERAGE('2024旬別'!L140,'2023旬別'!K140,'2022旬別'!K140,'2021旬別'!K140,'2020旬別'!K140)</f>
        <v>572.79999999999995</v>
      </c>
      <c r="M140" s="2189">
        <f>AVERAGE('2024旬別'!M140,'2023旬別'!L140,'2022旬別'!L140,'2021旬別'!L140,'2020旬別'!L140)</f>
        <v>547.6</v>
      </c>
      <c r="N140" s="2187">
        <f>AVERAGE('2024旬別'!N140,'2023旬別'!M140,'2022旬別'!M140,'2021旬別'!M140,'2020旬別'!M140)</f>
        <v>532.4</v>
      </c>
      <c r="O140" s="2188">
        <f>AVERAGE('2024旬別'!O140,'2023旬別'!N140,'2022旬別'!N140,'2021旬別'!N140,'2020旬別'!N140)</f>
        <v>525.20000000000005</v>
      </c>
      <c r="P140" s="2189">
        <f>AVERAGE('2024旬別'!P140,'2023旬別'!O140,'2022旬別'!O140,'2021旬別'!O140,'2020旬別'!O140)</f>
        <v>539</v>
      </c>
      <c r="Q140" s="2187">
        <f>AVERAGE('2024旬別'!Q140,'2023旬別'!P140,'2022旬別'!P140,'2021旬別'!P140,'2020旬別'!P140)</f>
        <v>512.6</v>
      </c>
      <c r="R140" s="2306">
        <f>AVERAGE('2024旬別'!R140,'2023旬別'!Q140,'2022旬別'!Q140,'2021旬別'!Q140,'2020旬別'!Q140)</f>
        <v>491.8</v>
      </c>
      <c r="S140" s="2189">
        <f>AVERAGE('2024旬別'!S140,'2023旬別'!R140,'2022旬別'!R140,'2021旬別'!R140,'2020旬別'!R140)</f>
        <v>504.2</v>
      </c>
      <c r="T140" s="2187">
        <f>AVERAGE('2024旬別'!T140,'2023旬別'!S140,'2022旬別'!S140,'2021旬別'!S140,'2020旬別'!S140)</f>
        <v>537.4</v>
      </c>
      <c r="U140" s="2188">
        <f>AVERAGE('2024旬別'!U140,'2023旬別'!T140,'2022旬別'!T140,'2021旬別'!T140,'2020旬別'!T140)</f>
        <v>559.4</v>
      </c>
      <c r="V140" s="2192">
        <f>AVERAGE('2024旬別'!V140,'2023旬別'!U140,'2022旬別'!U140,'2021旬別'!U140,'2020旬別'!U140)</f>
        <v>540</v>
      </c>
      <c r="W140" s="2187">
        <f>AVERAGE('2024旬別'!W140,'2023旬別'!V140,'2022旬別'!V140,'2021旬別'!V140,'2020旬別'!V140)</f>
        <v>532</v>
      </c>
      <c r="X140" s="2190">
        <f>AVERAGE('2024旬別'!X140,'2023旬別'!W140,'2022旬別'!W140,'2021旬別'!W140,'2020旬別'!W140)</f>
        <v>514.20000000000005</v>
      </c>
      <c r="Y140" s="2192">
        <f>AVERAGE('2024旬別'!Y140,'2023旬別'!X140,'2022旬別'!X140,'2021旬別'!X140,'2020旬別'!X140)</f>
        <v>551.20000000000005</v>
      </c>
      <c r="Z140" s="2193">
        <f>AVERAGE('2024旬別'!Z140,'2023旬別'!Y140,'2022旬別'!Y140,'2021旬別'!Y140,'2020旬別'!Y140)</f>
        <v>588.4</v>
      </c>
      <c r="AA140" s="2188">
        <f>AVERAGE('2024旬別'!AA140,'2023旬別'!Z140,'2022旬別'!Z140,'2021旬別'!Z140,'2020旬別'!Z140)</f>
        <v>591.20000000000005</v>
      </c>
      <c r="AB140" s="2192">
        <f>AVERAGE('2024旬別'!AB140,'2023旬別'!AA140,'2022旬別'!AA140,'2021旬別'!AA140,'2020旬別'!AA140)</f>
        <v>592.6</v>
      </c>
      <c r="AC140" s="2193">
        <f>AVERAGE('2024旬別'!AC140,'2023旬別'!AB140,'2022旬別'!AB140,'2021旬別'!AB140,'2020旬別'!AB140)</f>
        <v>562.4</v>
      </c>
      <c r="AD140" s="2188">
        <f>AVERAGE('2024旬別'!AD140,'2023旬別'!AC140,'2022旬別'!AC140,'2021旬別'!AC140,'2020旬別'!AC140)</f>
        <v>540.79999999999995</v>
      </c>
      <c r="AE140" s="2189">
        <f>AVERAGE('2024旬別'!AE140,'2023旬別'!AD140,'2022旬別'!AD140,'2021旬別'!AD140,'2020旬別'!AD140)</f>
        <v>465.6</v>
      </c>
      <c r="AF140" s="2193">
        <f>AVERAGE('2024旬別'!AF140,'2023旬別'!AE140,'2022旬別'!AE140,'2021旬別'!AE140,'2020旬別'!AE140)</f>
        <v>414.4</v>
      </c>
      <c r="AG140" s="2188">
        <f>AVERAGE('2024旬別'!AG140,'2023旬別'!AF140,'2022旬別'!AF140,'2021旬別'!AF140,'2020旬別'!AF140)</f>
        <v>408.6</v>
      </c>
      <c r="AH140" s="2189">
        <f>AVERAGE('2024旬別'!AH140,'2023旬別'!AG140,'2022旬別'!AG140,'2021旬別'!AG140,'2020旬別'!AG140)</f>
        <v>402.8</v>
      </c>
      <c r="AI140" s="2187">
        <f>AVERAGE('2024旬別'!AI140,'2023旬別'!AH140,'2022旬別'!AH140,'2021旬別'!AH140,'2020旬別'!AH140)</f>
        <v>390</v>
      </c>
      <c r="AJ140" s="2188">
        <f>AVERAGE('2024旬別'!AJ140,'2023旬別'!AI140,'2022旬別'!AI140,'2021旬別'!AI140,'2020旬別'!AI140)</f>
        <v>405.2</v>
      </c>
      <c r="AK140" s="2189">
        <f>AVERAGE('2024旬別'!AK140,'2023旬別'!AJ140,'2022旬別'!AJ140,'2021旬別'!AJ140,'2020旬別'!AJ140)</f>
        <v>448.2</v>
      </c>
      <c r="AL140" s="2187">
        <f>AVERAGE('2024旬別'!AL140,'2023旬別'!AK140,'2022旬別'!AK140,'2021旬別'!AK140,'2020旬別'!AK140)</f>
        <v>524.6</v>
      </c>
      <c r="AM140" s="2194">
        <f>AVERAGE('2024旬別'!AM140,'2023旬別'!AL140,'2022旬別'!AL140,'2021旬別'!AL140,'2020旬別'!AL140)</f>
        <v>513</v>
      </c>
      <c r="AP140" s="1984"/>
      <c r="AQ140" s="1985"/>
      <c r="AR140" s="1985"/>
      <c r="AS140" s="1985"/>
      <c r="AT140" s="1984"/>
      <c r="AU140" s="1984"/>
    </row>
    <row r="141" spans="2:47" s="20" customFormat="1" ht="14.25" customHeight="1" x14ac:dyDescent="0.15">
      <c r="B141" s="212" t="s">
        <v>139</v>
      </c>
      <c r="C141" s="2024" t="s">
        <v>93</v>
      </c>
      <c r="D141" s="2307">
        <f>AVERAGE('2024旬別'!D141,'2023旬別'!C141,'2022旬別'!C141,'2021旬別'!C141,'2020旬別'!C141)</f>
        <v>1693.4</v>
      </c>
      <c r="E141" s="2308">
        <f>AVERAGE('2024旬別'!E141,'2023旬別'!D141,'2022旬別'!D141,'2021旬別'!D141,'2020旬別'!D141)</f>
        <v>1032.5999999999999</v>
      </c>
      <c r="F141" s="2309">
        <f>AVERAGE('2024旬別'!F141,'2023旬別'!E141,'2022旬別'!E141,'2021旬別'!E141,'2020旬別'!E141)</f>
        <v>1024.8</v>
      </c>
      <c r="G141" s="2310">
        <f>AVERAGE('2024旬別'!G141,'2023旬別'!F141,'2022旬別'!F141,'2021旬別'!F141,'2020旬別'!F141)</f>
        <v>987.4</v>
      </c>
      <c r="H141" s="2311">
        <f>AVERAGE('2024旬別'!H141,'2023旬別'!G141,'2022旬別'!G141,'2021旬別'!G141,'2020旬別'!G141)</f>
        <v>944.6</v>
      </c>
      <c r="I141" s="2309">
        <f>AVERAGE('2024旬別'!I141,'2023旬別'!H141,'2022旬別'!H141,'2021旬別'!H141,'2020旬別'!H141)</f>
        <v>844.4</v>
      </c>
      <c r="J141" s="2310">
        <f>AVERAGE('2024旬別'!J141,'2023旬別'!I141,'2022旬別'!I141,'2021旬別'!I141,'2020旬別'!I141)</f>
        <v>995</v>
      </c>
      <c r="K141" s="2308">
        <f>AVERAGE('2024旬別'!K141,'2023旬別'!J141,'2022旬別'!J141,'2021旬別'!J141,'2020旬別'!J141)</f>
        <v>1075.4000000000001</v>
      </c>
      <c r="L141" s="2309">
        <f>AVERAGE('2024旬別'!L141,'2023旬別'!K141,'2022旬別'!K141,'2021旬別'!K141,'2020旬別'!K141)</f>
        <v>1214.5999999999999</v>
      </c>
      <c r="M141" s="2310">
        <f>AVERAGE('2024旬別'!M141,'2023旬別'!L141,'2022旬別'!L141,'2021旬別'!L141,'2020旬別'!L141)</f>
        <v>1234.2</v>
      </c>
      <c r="N141" s="2308">
        <f>AVERAGE('2024旬別'!N141,'2023旬別'!M141,'2022旬別'!M141,'2021旬別'!M141,'2020旬別'!M141)</f>
        <v>1236.8</v>
      </c>
      <c r="O141" s="2309">
        <f>AVERAGE('2024旬別'!O141,'2023旬別'!N141,'2022旬別'!N141,'2021旬別'!N141,'2020旬別'!N141)</f>
        <v>1222.8</v>
      </c>
      <c r="P141" s="2310">
        <f>AVERAGE('2024旬別'!P141,'2023旬別'!O141,'2022旬別'!O141,'2021旬別'!O141,'2020旬別'!O141)</f>
        <v>1238.2</v>
      </c>
      <c r="Q141" s="2308">
        <f>AVERAGE('2024旬別'!Q141,'2023旬別'!P141,'2022旬別'!P141,'2021旬別'!P141,'2020旬別'!P141)</f>
        <v>1328.8</v>
      </c>
      <c r="R141" s="2274">
        <f>AVERAGE('2024旬別'!R141,'2023旬別'!Q141,'2022旬別'!Q141,'2021旬別'!Q141,'2020旬別'!Q141)</f>
        <v>1443.6</v>
      </c>
      <c r="S141" s="2310">
        <f>AVERAGE('2024旬別'!S141,'2023旬別'!R141,'2022旬別'!R141,'2021旬別'!R141,'2020旬別'!R141)</f>
        <v>1338</v>
      </c>
      <c r="T141" s="2308">
        <f>AVERAGE('2024旬別'!T141,'2023旬別'!S141,'2022旬別'!S141,'2021旬別'!S141,'2020旬別'!S141)</f>
        <v>1305.4000000000001</v>
      </c>
      <c r="U141" s="2309">
        <f>AVERAGE('2024旬別'!U141,'2023旬別'!T141,'2022旬別'!T141,'2021旬別'!T141,'2020旬別'!T141)</f>
        <v>1200.5999999999999</v>
      </c>
      <c r="V141" s="2312">
        <f>AVERAGE('2024旬別'!V141,'2023旬別'!U141,'2022旬別'!U141,'2021旬別'!U141,'2020旬別'!U141)</f>
        <v>1164.4000000000001</v>
      </c>
      <c r="W141" s="2308">
        <f>AVERAGE('2024旬別'!W141,'2023旬別'!V141,'2022旬別'!V141,'2021旬別'!V141,'2020旬別'!V141)</f>
        <v>1168.5999999999999</v>
      </c>
      <c r="X141" s="2313">
        <f>AVERAGE('2024旬別'!X141,'2023旬別'!W141,'2022旬別'!W141,'2021旬別'!W141,'2020旬別'!W141)</f>
        <v>1168.4000000000001</v>
      </c>
      <c r="Y141" s="2312">
        <f>AVERAGE('2024旬別'!Y141,'2023旬別'!X141,'2022旬別'!X141,'2021旬別'!X141,'2020旬別'!X141)</f>
        <v>1035.8</v>
      </c>
      <c r="Z141" s="2314">
        <f>AVERAGE('2024旬別'!Z141,'2023旬別'!Y141,'2022旬別'!Y141,'2021旬別'!Y141,'2020旬別'!Y141)</f>
        <v>978.2</v>
      </c>
      <c r="AA141" s="2309">
        <f>AVERAGE('2024旬別'!AA141,'2023旬別'!Z141,'2022旬別'!Z141,'2021旬別'!Z141,'2020旬別'!Z141)</f>
        <v>1149</v>
      </c>
      <c r="AB141" s="2312">
        <f>AVERAGE('2024旬別'!AB141,'2023旬別'!AA141,'2022旬別'!AA141,'2021旬別'!AA141,'2020旬別'!AA141)</f>
        <v>1009.2</v>
      </c>
      <c r="AC141" s="2314">
        <f>AVERAGE('2024旬別'!AC141,'2023旬別'!AB141,'2022旬別'!AB141,'2021旬別'!AB141,'2020旬別'!AB141)</f>
        <v>975.2</v>
      </c>
      <c r="AD141" s="2309">
        <f>AVERAGE('2024旬別'!AD141,'2023旬別'!AC141,'2022旬別'!AC141,'2021旬別'!AC141,'2020旬別'!AC141)</f>
        <v>1019</v>
      </c>
      <c r="AE141" s="2310">
        <f>AVERAGE('2024旬別'!AE141,'2023旬別'!AD141,'2022旬別'!AD141,'2021旬別'!AD141,'2020旬別'!AD141)</f>
        <v>926</v>
      </c>
      <c r="AF141" s="2314">
        <f>AVERAGE('2024旬別'!AF141,'2023旬別'!AE141,'2022旬別'!AE141,'2021旬別'!AE141,'2020旬別'!AE141)</f>
        <v>985</v>
      </c>
      <c r="AG141" s="2309">
        <f>AVERAGE('2024旬別'!AG141,'2023旬別'!AF141,'2022旬別'!AF141,'2021旬別'!AF141,'2020旬別'!AF141)</f>
        <v>1038.4000000000001</v>
      </c>
      <c r="AH141" s="2310">
        <f>AVERAGE('2024旬別'!AH141,'2023旬別'!AG141,'2022旬別'!AG141,'2021旬別'!AG141,'2020旬別'!AG141)</f>
        <v>924</v>
      </c>
      <c r="AI141" s="2308">
        <f>AVERAGE('2024旬別'!AI141,'2023旬別'!AH141,'2022旬別'!AH141,'2021旬別'!AH141,'2020旬別'!AH141)</f>
        <v>984.6</v>
      </c>
      <c r="AJ141" s="2309">
        <f>AVERAGE('2024旬別'!AJ141,'2023旬別'!AI141,'2022旬別'!AI141,'2021旬別'!AI141,'2020旬別'!AI141)</f>
        <v>957</v>
      </c>
      <c r="AK141" s="2310">
        <f>AVERAGE('2024旬別'!AK141,'2023旬別'!AJ141,'2022旬別'!AJ141,'2021旬別'!AJ141,'2020旬別'!AJ141)</f>
        <v>969.8</v>
      </c>
      <c r="AL141" s="2308">
        <f>AVERAGE('2024旬別'!AL141,'2023旬別'!AK141,'2022旬別'!AK141,'2021旬別'!AK141,'2020旬別'!AK141)</f>
        <v>957</v>
      </c>
      <c r="AM141" s="2315">
        <f>AVERAGE('2024旬別'!AM141,'2023旬別'!AL141,'2022旬別'!AL141,'2021旬別'!AL141,'2020旬別'!AL141)</f>
        <v>1012</v>
      </c>
      <c r="AP141" s="1984"/>
      <c r="AQ141" s="1985"/>
      <c r="AR141" s="1985"/>
      <c r="AS141" s="1985"/>
      <c r="AT141" s="1984"/>
      <c r="AU141" s="1984"/>
    </row>
    <row r="142" spans="2:47" s="20" customFormat="1" ht="14.25" customHeight="1" x14ac:dyDescent="0.15">
      <c r="B142" s="161" t="s">
        <v>140</v>
      </c>
      <c r="C142" s="1998" t="s">
        <v>94</v>
      </c>
      <c r="D142" s="2279">
        <f>AVERAGE('2024旬別'!D142,'2023旬別'!C142,'2022旬別'!C142,'2021旬別'!C142,'2020旬別'!C142)</f>
        <v>925880.8</v>
      </c>
      <c r="E142" s="2280">
        <f>AVERAGE('2024旬別'!E142,'2023旬別'!D142,'2022旬別'!D142,'2021旬別'!D142,'2020旬別'!D142)</f>
        <v>228801.2</v>
      </c>
      <c r="F142" s="2281">
        <f>AVERAGE('2024旬別'!F142,'2023旬別'!E142,'2022旬別'!E142,'2021旬別'!E142,'2020旬別'!E142)</f>
        <v>230441</v>
      </c>
      <c r="G142" s="2282">
        <f>AVERAGE('2024旬別'!G142,'2023旬別'!F142,'2022旬別'!F142,'2021旬別'!F142,'2020旬別'!F142)</f>
        <v>236004</v>
      </c>
      <c r="H142" s="2283">
        <f>AVERAGE('2024旬別'!H142,'2023旬別'!G142,'2022旬別'!G142,'2021旬別'!G142,'2020旬別'!G142)</f>
        <v>228394.8</v>
      </c>
      <c r="I142" s="2281">
        <f>AVERAGE('2024旬別'!I142,'2023旬別'!H142,'2022旬別'!H142,'2021旬別'!H142,'2020旬別'!H142)</f>
        <v>206042.4</v>
      </c>
      <c r="J142" s="2078">
        <f>AVERAGE('2024旬別'!J142,'2023旬別'!I142,'2022旬別'!I142,'2021旬別'!I142,'2020旬別'!I142)</f>
        <v>255265</v>
      </c>
      <c r="K142" s="2280">
        <f>AVERAGE('2024旬別'!K142,'2023旬別'!J142,'2022旬別'!J142,'2021旬別'!J142,'2020旬別'!J142)</f>
        <v>272613</v>
      </c>
      <c r="L142" s="2281">
        <f>AVERAGE('2024旬別'!L142,'2023旬別'!K142,'2022旬別'!K142,'2021旬別'!K142,'2020旬別'!K142)</f>
        <v>308865</v>
      </c>
      <c r="M142" s="2282">
        <f>AVERAGE('2024旬別'!M142,'2023旬別'!L142,'2022旬別'!L142,'2021旬別'!L142,'2020旬別'!L142)</f>
        <v>346359.8</v>
      </c>
      <c r="N142" s="2280">
        <f>AVERAGE('2024旬別'!N142,'2023旬別'!M142,'2022旬別'!M142,'2021旬別'!M142,'2020旬別'!M142)</f>
        <v>345079</v>
      </c>
      <c r="O142" s="2281">
        <f>AVERAGE('2024旬別'!O142,'2023旬別'!N142,'2022旬別'!N142,'2021旬別'!N142,'2020旬別'!N142)</f>
        <v>352358.8</v>
      </c>
      <c r="P142" s="2282">
        <f>AVERAGE('2024旬別'!P142,'2023旬別'!O142,'2022旬別'!O142,'2021旬別'!O142,'2020旬別'!O142)</f>
        <v>359705.59999999998</v>
      </c>
      <c r="Q142" s="2280">
        <f>AVERAGE('2024旬別'!Q142,'2023旬別'!P142,'2022旬別'!P142,'2021旬別'!P142,'2020旬別'!P142)</f>
        <v>397236.4</v>
      </c>
      <c r="R142" s="2284">
        <f>AVERAGE('2024旬別'!R142,'2023旬別'!Q142,'2022旬別'!Q142,'2021旬別'!Q142,'2020旬別'!Q142)</f>
        <v>437393.8</v>
      </c>
      <c r="S142" s="2282">
        <f>AVERAGE('2024旬別'!S142,'2023旬別'!R142,'2022旬別'!R142,'2021旬別'!R142,'2020旬別'!R142)</f>
        <v>413752.4</v>
      </c>
      <c r="T142" s="2280">
        <f>AVERAGE('2024旬別'!T142,'2023旬別'!S142,'2022旬別'!S142,'2021旬別'!S142,'2020旬別'!S142)</f>
        <v>388287.2</v>
      </c>
      <c r="U142" s="2281">
        <f>AVERAGE('2024旬別'!U142,'2023旬別'!T142,'2022旬別'!T142,'2021旬別'!T142,'2020旬別'!T142)</f>
        <v>342750.8</v>
      </c>
      <c r="V142" s="2285">
        <f>AVERAGE('2024旬別'!V142,'2023旬別'!U142,'2022旬別'!U142,'2021旬別'!U142,'2020旬別'!U142)</f>
        <v>335618.4</v>
      </c>
      <c r="W142" s="2280">
        <f>AVERAGE('2024旬別'!W142,'2023旬別'!V142,'2022旬別'!V142,'2021旬別'!V142,'2020旬別'!V142)</f>
        <v>330665.59999999998</v>
      </c>
      <c r="X142" s="2286">
        <f>AVERAGE('2024旬別'!X142,'2023旬別'!W142,'2022旬別'!W142,'2021旬別'!W142,'2020旬別'!W142)</f>
        <v>318282.40000000002</v>
      </c>
      <c r="Y142" s="2285">
        <f>AVERAGE('2024旬別'!Y142,'2023旬別'!X142,'2022旬別'!X142,'2021旬別'!X142,'2020旬別'!X142)</f>
        <v>286490</v>
      </c>
      <c r="Z142" s="2287">
        <f>AVERAGE('2024旬別'!Z142,'2023旬別'!Y142,'2022旬別'!Y142,'2021旬別'!Y142,'2020旬別'!Y142)</f>
        <v>259222.6</v>
      </c>
      <c r="AA142" s="2281">
        <f>AVERAGE('2024旬別'!AA142,'2023旬別'!Z142,'2022旬別'!Z142,'2021旬別'!Z142,'2020旬別'!Z142)</f>
        <v>297827.59999999998</v>
      </c>
      <c r="AB142" s="2285">
        <f>AVERAGE('2024旬別'!AB142,'2023旬別'!AA142,'2022旬別'!AA142,'2021旬別'!AA142,'2020旬別'!AA142)</f>
        <v>265964.79999999999</v>
      </c>
      <c r="AC142" s="2287">
        <f>AVERAGE('2024旬別'!AC142,'2023旬別'!AB142,'2022旬別'!AB142,'2021旬別'!AB142,'2020旬別'!AB142)</f>
        <v>256920</v>
      </c>
      <c r="AD142" s="2281">
        <f>AVERAGE('2024旬別'!AD142,'2023旬別'!AC142,'2022旬別'!AC142,'2021旬別'!AC142,'2020旬別'!AC142)</f>
        <v>267892.40000000002</v>
      </c>
      <c r="AE142" s="2282">
        <f>AVERAGE('2024旬別'!AE142,'2023旬別'!AD142,'2022旬別'!AD142,'2021旬別'!AD142,'2020旬別'!AD142)</f>
        <v>245785.8</v>
      </c>
      <c r="AF142" s="2287">
        <f>AVERAGE('2024旬別'!AF142,'2023旬別'!AE142,'2022旬別'!AE142,'2021旬別'!AE142,'2020旬別'!AE142)</f>
        <v>253047.6</v>
      </c>
      <c r="AG142" s="2281">
        <f>AVERAGE('2024旬別'!AG142,'2023旬別'!AF142,'2022旬別'!AF142,'2021旬別'!AF142,'2020旬別'!AF142)</f>
        <v>265098</v>
      </c>
      <c r="AH142" s="2282">
        <f>AVERAGE('2024旬別'!AH142,'2023旬別'!AG142,'2022旬別'!AG142,'2021旬別'!AG142,'2020旬別'!AG142)</f>
        <v>231321.4</v>
      </c>
      <c r="AI142" s="2280">
        <f>AVERAGE('2024旬別'!AI142,'2023旬別'!AH142,'2022旬別'!AH142,'2021旬別'!AH142,'2020旬別'!AH142)</f>
        <v>232787.4</v>
      </c>
      <c r="AJ142" s="2281">
        <f>AVERAGE('2024旬別'!AJ142,'2023旬別'!AI142,'2022旬別'!AI142,'2021旬別'!AI142,'2020旬別'!AI142)</f>
        <v>222535.2</v>
      </c>
      <c r="AK142" s="2282">
        <f>AVERAGE('2024旬別'!AK142,'2023旬別'!AJ142,'2022旬別'!AJ142,'2021旬別'!AJ142,'2020旬別'!AJ142)</f>
        <v>217621.4</v>
      </c>
      <c r="AL142" s="2280">
        <f>AVERAGE('2024旬別'!AL142,'2023旬別'!AK142,'2022旬別'!AK142,'2021旬別'!AK142,'2020旬別'!AK142)</f>
        <v>212311.4</v>
      </c>
      <c r="AM142" s="2288">
        <f>AVERAGE('2024旬別'!AM142,'2023旬別'!AL142,'2022旬別'!AL142,'2021旬別'!AL142,'2020旬別'!AL142)</f>
        <v>238417.2</v>
      </c>
      <c r="AP142" s="1984"/>
      <c r="AQ142" s="1985"/>
      <c r="AR142" s="1985"/>
      <c r="AS142" s="1985"/>
      <c r="AT142" s="1984"/>
      <c r="AU142" s="1984"/>
    </row>
    <row r="143" spans="2:47" s="20" customFormat="1" ht="14.25" customHeight="1" x14ac:dyDescent="0.15">
      <c r="B143" s="161" t="s">
        <v>140</v>
      </c>
      <c r="C143" s="2025" t="s">
        <v>96</v>
      </c>
      <c r="D143" s="2316">
        <f>AVERAGE('2024旬別'!D143,'2023旬別'!C143,'2022旬別'!C143,'2021旬別'!C143,'2020旬別'!C143)</f>
        <v>313.60000000000002</v>
      </c>
      <c r="E143" s="2317">
        <f>AVERAGE('2024旬別'!E143,'2023旬別'!D143,'2022旬別'!D143,'2021旬別'!D143,'2020旬別'!D143)</f>
        <v>225.6</v>
      </c>
      <c r="F143" s="2318">
        <f>AVERAGE('2024旬別'!F143,'2023旬別'!E143,'2022旬別'!E143,'2021旬別'!E143,'2020旬別'!E143)</f>
        <v>231.2</v>
      </c>
      <c r="G143" s="2319">
        <f>AVERAGE('2024旬別'!G143,'2023旬別'!F143,'2022旬別'!F143,'2021旬別'!F143,'2020旬別'!F143)</f>
        <v>244.8</v>
      </c>
      <c r="H143" s="2320">
        <f>AVERAGE('2024旬別'!H143,'2023旬別'!G143,'2022旬別'!G143,'2021旬別'!G143,'2020旬別'!G143)</f>
        <v>247</v>
      </c>
      <c r="I143" s="2318">
        <f>AVERAGE('2024旬別'!I143,'2023旬別'!H143,'2022旬別'!H143,'2021旬別'!H143,'2020旬別'!H143)</f>
        <v>247.6</v>
      </c>
      <c r="J143" s="2319">
        <f>AVERAGE('2024旬別'!J143,'2023旬別'!I143,'2022旬別'!I143,'2021旬別'!I143,'2020旬別'!I143)</f>
        <v>261.60000000000002</v>
      </c>
      <c r="K143" s="2317">
        <f>AVERAGE('2024旬別'!K143,'2023旬別'!J143,'2022旬別'!J143,'2021旬別'!J143,'2020旬別'!J143)</f>
        <v>259.60000000000002</v>
      </c>
      <c r="L143" s="2318">
        <f>AVERAGE('2024旬別'!L143,'2023旬別'!K143,'2022旬別'!K143,'2021旬別'!K143,'2020旬別'!K143)</f>
        <v>257</v>
      </c>
      <c r="M143" s="2319">
        <f>AVERAGE('2024旬別'!M143,'2023旬別'!L143,'2022旬別'!L143,'2021旬別'!L143,'2020旬別'!L143)</f>
        <v>285.2</v>
      </c>
      <c r="N143" s="2321">
        <f>AVERAGE('2024旬別'!N143,'2023旬別'!M143,'2022旬別'!M143,'2021旬別'!M143,'2020旬別'!M143)</f>
        <v>289</v>
      </c>
      <c r="O143" s="2318">
        <f>AVERAGE('2024旬別'!O143,'2023旬別'!N143,'2022旬別'!N143,'2021旬別'!N143,'2020旬別'!N143)</f>
        <v>293.60000000000002</v>
      </c>
      <c r="P143" s="2319">
        <f>AVERAGE('2024旬別'!P143,'2023旬別'!O143,'2022旬別'!O143,'2021旬別'!O143,'2020旬別'!O143)</f>
        <v>294.2</v>
      </c>
      <c r="Q143" s="2322">
        <f>AVERAGE('2024旬別'!Q143,'2023旬別'!P143,'2022旬別'!P143,'2021旬別'!P143,'2020旬別'!P143)</f>
        <v>301.2</v>
      </c>
      <c r="R143" s="2294">
        <f>AVERAGE('2024旬別'!R143,'2023旬別'!Q143,'2022旬別'!Q143,'2021旬別'!Q143,'2020旬別'!Q143)</f>
        <v>309.8</v>
      </c>
      <c r="S143" s="2319">
        <f>AVERAGE('2024旬別'!S143,'2023旬別'!R143,'2022旬別'!R143,'2021旬別'!R143,'2020旬別'!R143)</f>
        <v>315</v>
      </c>
      <c r="T143" s="2317">
        <f>AVERAGE('2024旬別'!T143,'2023旬別'!S143,'2022旬別'!S143,'2021旬別'!S143,'2020旬別'!S143)</f>
        <v>305</v>
      </c>
      <c r="U143" s="2318">
        <f>AVERAGE('2024旬別'!U143,'2023旬別'!T143,'2022旬別'!T143,'2021旬別'!T143,'2020旬別'!T143)</f>
        <v>294</v>
      </c>
      <c r="V143" s="2323">
        <f>AVERAGE('2024旬別'!V143,'2023旬別'!U143,'2022旬別'!U143,'2021旬別'!U143,'2020旬別'!U143)</f>
        <v>295.8</v>
      </c>
      <c r="W143" s="2317">
        <f>AVERAGE('2024旬別'!W143,'2023旬別'!V143,'2022旬別'!V143,'2021旬別'!V143,'2020旬別'!V143)</f>
        <v>289</v>
      </c>
      <c r="X143" s="2324">
        <f>AVERAGE('2024旬別'!X143,'2023旬別'!W143,'2022旬別'!W143,'2021旬別'!W143,'2020旬別'!W143)</f>
        <v>280</v>
      </c>
      <c r="Y143" s="2323">
        <f>AVERAGE('2024旬別'!Y143,'2023旬別'!X143,'2022旬別'!X143,'2021旬別'!X143,'2020旬別'!X143)</f>
        <v>278.60000000000002</v>
      </c>
      <c r="Z143" s="2325">
        <f>AVERAGE('2024旬別'!Z143,'2023旬別'!Y143,'2022旬別'!Y143,'2021旬別'!Y143,'2020旬別'!Y143)</f>
        <v>273.39999999999998</v>
      </c>
      <c r="AA143" s="2318">
        <f>AVERAGE('2024旬別'!AA143,'2023旬別'!Z143,'2022旬別'!Z143,'2021旬別'!Z143,'2020旬別'!Z143)</f>
        <v>266.60000000000002</v>
      </c>
      <c r="AB143" s="2323">
        <f>AVERAGE('2024旬別'!AB143,'2023旬別'!AA143,'2022旬別'!AA143,'2021旬別'!AA143,'2020旬別'!AA143)</f>
        <v>272.2</v>
      </c>
      <c r="AC143" s="2325">
        <f>AVERAGE('2024旬別'!AC143,'2023旬別'!AB143,'2022旬別'!AB143,'2021旬別'!AB143,'2020旬別'!AB143)</f>
        <v>267.8</v>
      </c>
      <c r="AD143" s="2318">
        <f>AVERAGE('2024旬別'!AD143,'2023旬別'!AC143,'2022旬別'!AC143,'2021旬別'!AC143,'2020旬別'!AC143)</f>
        <v>270.39999999999998</v>
      </c>
      <c r="AE143" s="2319">
        <f>AVERAGE('2024旬別'!AE143,'2023旬別'!AD143,'2022旬別'!AD143,'2021旬別'!AD143,'2020旬別'!AD143)</f>
        <v>271.60000000000002</v>
      </c>
      <c r="AF143" s="2325">
        <f>AVERAGE('2024旬別'!AF143,'2023旬別'!AE143,'2022旬別'!AE143,'2021旬別'!AE143,'2020旬別'!AE143)</f>
        <v>262.60000000000002</v>
      </c>
      <c r="AG143" s="2318">
        <f>AVERAGE('2024旬別'!AG143,'2023旬別'!AF143,'2022旬別'!AF143,'2021旬別'!AF143,'2020旬別'!AF143)</f>
        <v>261.2</v>
      </c>
      <c r="AH143" s="2319">
        <f>AVERAGE('2024旬別'!AH143,'2023旬別'!AG143,'2022旬別'!AG143,'2021旬別'!AG143,'2020旬別'!AG143)</f>
        <v>260</v>
      </c>
      <c r="AI143" s="2317">
        <f>AVERAGE('2024旬別'!AI143,'2023旬別'!AH143,'2022旬別'!AH143,'2021旬別'!AH143,'2020旬別'!AH143)</f>
        <v>247.2</v>
      </c>
      <c r="AJ143" s="2318">
        <f>AVERAGE('2024旬別'!AJ143,'2023旬別'!AI143,'2022旬別'!AI143,'2021旬別'!AI143,'2020旬別'!AI143)</f>
        <v>241.4</v>
      </c>
      <c r="AK143" s="2319">
        <f>AVERAGE('2024旬別'!AK143,'2023旬別'!AJ143,'2022旬別'!AJ143,'2021旬別'!AJ143,'2020旬別'!AJ143)</f>
        <v>238.4</v>
      </c>
      <c r="AL143" s="2317">
        <f>AVERAGE('2024旬別'!AL143,'2023旬別'!AK143,'2022旬別'!AK143,'2021旬別'!AK143,'2020旬別'!AK143)</f>
        <v>233.4</v>
      </c>
      <c r="AM143" s="2326">
        <f>AVERAGE('2024旬別'!AM143,'2023旬別'!AL143,'2022旬別'!AL143,'2021旬別'!AL143,'2020旬別'!AL143)</f>
        <v>245.4</v>
      </c>
      <c r="AP143" s="1984"/>
      <c r="AQ143" s="1985"/>
      <c r="AR143" s="1985"/>
      <c r="AS143" s="1985"/>
      <c r="AT143" s="1984"/>
      <c r="AU143" s="1984"/>
    </row>
    <row r="144" spans="2:47" ht="14.25" customHeight="1" x14ac:dyDescent="0.15">
      <c r="B144" s="182" t="s">
        <v>141</v>
      </c>
      <c r="C144" s="1997" t="s">
        <v>93</v>
      </c>
      <c r="D144" s="2093">
        <f>AVERAGE('2024旬別'!D144,'2023旬別'!C144,'2022旬別'!C144,'2021旬別'!C144,'2020旬別'!C144)</f>
        <v>4.2</v>
      </c>
      <c r="E144" s="2094">
        <f>AVERAGE('2024旬別'!E144,'2023旬別'!D144,'2022旬別'!D144,'2021旬別'!D144,'2020旬別'!D144)</f>
        <v>2.8</v>
      </c>
      <c r="F144" s="2095">
        <f>AVERAGE('2024旬別'!F144,'2023旬別'!E144,'2022旬別'!E144,'2021旬別'!E144,'2020旬別'!E144)</f>
        <v>13</v>
      </c>
      <c r="G144" s="2098">
        <f>AVERAGE('2024旬別'!G144,'2023旬別'!F144,'2022旬別'!F144,'2021旬別'!F144,'2020旬別'!F144)</f>
        <v>0.8</v>
      </c>
      <c r="H144" s="2201">
        <f>AVERAGE('2024旬別'!H144,'2023旬別'!G144,'2022旬別'!G144,'2021旬別'!G144,'2020旬別'!G144)</f>
        <v>0.8</v>
      </c>
      <c r="I144" s="2134">
        <f>AVERAGE('2024旬別'!I144,'2023旬別'!H144,'2022旬別'!H144,'2021旬別'!H144,'2020旬別'!H144)</f>
        <v>0.8</v>
      </c>
      <c r="J144" s="2098">
        <f>AVERAGE('2024旬別'!J144,'2023旬別'!I144,'2022旬別'!I144,'2021旬別'!I144,'2020旬別'!I144)</f>
        <v>0.8</v>
      </c>
      <c r="K144" s="2094">
        <f>AVERAGE('2024旬別'!K144,'2023旬別'!J144,'2022旬別'!J144,'2021旬別'!J144,'2020旬別'!J144)</f>
        <v>3</v>
      </c>
      <c r="L144" s="2095">
        <f>AVERAGE('2024旬別'!L144,'2023旬別'!K144,'2022旬別'!K144,'2021旬別'!K144,'2020旬別'!K144)</f>
        <v>0</v>
      </c>
      <c r="M144" s="2096">
        <f>AVERAGE('2024旬別'!M144,'2023旬別'!L144,'2022旬別'!L144,'2021旬別'!L144,'2020旬別'!L144)</f>
        <v>0.2</v>
      </c>
      <c r="N144" s="2094">
        <f>AVERAGE('2024旬別'!N144,'2023旬別'!M144,'2022旬別'!M144,'2021旬別'!M144,'2020旬別'!M144)</f>
        <v>0</v>
      </c>
      <c r="O144" s="2095">
        <f>AVERAGE('2024旬別'!O144,'2023旬別'!N144,'2022旬別'!N144,'2021旬別'!N144,'2020旬別'!N144)</f>
        <v>0</v>
      </c>
      <c r="P144" s="2098">
        <f>AVERAGE('2024旬別'!P144,'2023旬別'!O144,'2022旬別'!O144,'2021旬別'!O144,'2020旬別'!O144)</f>
        <v>0</v>
      </c>
      <c r="Q144" s="2094">
        <f>AVERAGE('2024旬別'!Q144,'2023旬別'!P144,'2022旬別'!P144,'2021旬別'!P144,'2020旬別'!P144)</f>
        <v>0</v>
      </c>
      <c r="R144" s="2095">
        <f>AVERAGE('2024旬別'!R144,'2023旬別'!Q144,'2022旬別'!Q144,'2021旬別'!Q144,'2020旬別'!Q144)</f>
        <v>1.6</v>
      </c>
      <c r="S144" s="2098">
        <f>AVERAGE('2024旬別'!S144,'2023旬別'!R144,'2022旬別'!R144,'2021旬別'!R144,'2020旬別'!R144)</f>
        <v>0</v>
      </c>
      <c r="T144" s="2147">
        <f>AVERAGE('2024旬別'!T144,'2023旬別'!S144,'2022旬別'!S144,'2021旬別'!S144,'2020旬別'!S144)</f>
        <v>1.4</v>
      </c>
      <c r="U144" s="2095">
        <f>AVERAGE('2024旬別'!U144,'2023旬別'!T144,'2022旬別'!T144,'2021旬別'!T144,'2020旬別'!T144)</f>
        <v>11.6</v>
      </c>
      <c r="V144" s="2096">
        <f>AVERAGE('2024旬別'!V144,'2023旬別'!U144,'2022旬別'!U144,'2021旬別'!U144,'2020旬別'!U144)</f>
        <v>53.8</v>
      </c>
      <c r="W144" s="2094">
        <f>AVERAGE('2024旬別'!W144,'2023旬別'!V144,'2022旬別'!V144,'2021旬別'!V144,'2020旬別'!V144)</f>
        <v>195</v>
      </c>
      <c r="X144" s="2102">
        <f>AVERAGE('2024旬別'!X144,'2023旬別'!W144,'2022旬別'!W144,'2021旬別'!W144,'2020旬別'!W144)</f>
        <v>734.6</v>
      </c>
      <c r="Y144" s="2096">
        <f>AVERAGE('2024旬別'!Y144,'2023旬別'!X144,'2022旬別'!X144,'2021旬別'!X144,'2020旬別'!X144)</f>
        <v>1853.2</v>
      </c>
      <c r="Z144" s="2099">
        <f>AVERAGE('2024旬別'!Z144,'2023旬別'!Y144,'2022旬別'!Y144,'2021旬別'!Y144,'2020旬別'!Y144)</f>
        <v>1870.2</v>
      </c>
      <c r="AA144" s="2095">
        <f>AVERAGE('2024旬別'!AA144,'2023旬別'!Z144,'2022旬別'!Z144,'2021旬別'!Z144,'2020旬別'!Z144)</f>
        <v>2976.2</v>
      </c>
      <c r="AB144" s="2096">
        <f>AVERAGE('2024旬別'!AB144,'2023旬別'!AA144,'2022旬別'!AA144,'2021旬別'!AA144,'2020旬別'!AA144)</f>
        <v>2953.6</v>
      </c>
      <c r="AC144" s="2099">
        <f>AVERAGE('2024旬別'!AC144,'2023旬別'!AB144,'2022旬別'!AB144,'2021旬別'!AB144,'2020旬別'!AB144)</f>
        <v>2827.4</v>
      </c>
      <c r="AD144" s="2095">
        <f>AVERAGE('2024旬別'!AD144,'2023旬別'!AC144,'2022旬別'!AC144,'2021旬別'!AC144,'2020旬別'!AC144)</f>
        <v>1770</v>
      </c>
      <c r="AE144" s="2098">
        <f>AVERAGE('2024旬別'!AE144,'2023旬別'!AD144,'2022旬別'!AD144,'2021旬別'!AD144,'2020旬別'!AD144)</f>
        <v>1112.4000000000001</v>
      </c>
      <c r="AF144" s="2099">
        <f>AVERAGE('2024旬別'!AF144,'2023旬別'!AE144,'2022旬別'!AE144,'2021旬別'!AE144,'2020旬別'!AE144)</f>
        <v>753.6</v>
      </c>
      <c r="AG144" s="2095">
        <f>AVERAGE('2024旬別'!AG144,'2023旬別'!AF144,'2022旬別'!AF144,'2021旬別'!AF144,'2020旬別'!AF144)</f>
        <v>549.6</v>
      </c>
      <c r="AH144" s="2098">
        <f>AVERAGE('2024旬別'!AH144,'2023旬別'!AG144,'2022旬別'!AG144,'2021旬別'!AG144,'2020旬別'!AG144)</f>
        <v>257.2</v>
      </c>
      <c r="AI144" s="2094">
        <f>AVERAGE('2024旬別'!AI144,'2023旬別'!AH144,'2022旬別'!AH144,'2021旬別'!AH144,'2020旬別'!AH144)</f>
        <v>98.6</v>
      </c>
      <c r="AJ144" s="2095">
        <f>AVERAGE('2024旬別'!AJ144,'2023旬別'!AI144,'2022旬別'!AI144,'2021旬別'!AI144,'2020旬別'!AI144)</f>
        <v>111.2</v>
      </c>
      <c r="AK144" s="2098">
        <f>AVERAGE('2024旬別'!AK144,'2023旬別'!AJ144,'2022旬別'!AJ144,'2021旬別'!AJ144,'2020旬別'!AJ144)</f>
        <v>44.2</v>
      </c>
      <c r="AL144" s="2094">
        <f>AVERAGE('2024旬別'!AL144,'2023旬別'!AK144,'2022旬別'!AK144,'2021旬別'!AK144,'2020旬別'!AK144)</f>
        <v>28.2</v>
      </c>
      <c r="AM144" s="2103">
        <f>AVERAGE('2024旬別'!AM144,'2023旬別'!AL144,'2022旬別'!AL144,'2021旬別'!AL144,'2020旬別'!AL144)</f>
        <v>9.6</v>
      </c>
    </row>
    <row r="145" spans="2:39" ht="14.25" customHeight="1" x14ac:dyDescent="0.15">
      <c r="B145" s="184" t="s">
        <v>141</v>
      </c>
      <c r="C145" s="1998" t="s">
        <v>94</v>
      </c>
      <c r="D145" s="2104">
        <f>AVERAGE('2024旬別'!D145,'2023旬別'!C145,'2022旬別'!C145,'2021旬別'!C145,'2020旬別'!C145)</f>
        <v>1371.6</v>
      </c>
      <c r="E145" s="2105">
        <f>AVERAGE('2024旬別'!E145,'2023旬別'!D145,'2022旬別'!D145,'2021旬別'!D145,'2020旬別'!D145)</f>
        <v>926</v>
      </c>
      <c r="F145" s="2106">
        <f>AVERAGE('2024旬別'!F145,'2023旬別'!E145,'2022旬別'!E145,'2021旬別'!E145,'2020旬別'!E145)</f>
        <v>3711</v>
      </c>
      <c r="G145" s="2109">
        <f>AVERAGE('2024旬別'!G145,'2023旬別'!F145,'2022旬別'!F145,'2021旬別'!F145,'2020旬別'!F145)</f>
        <v>278.39999999999998</v>
      </c>
      <c r="H145" s="2220">
        <f>AVERAGE('2024旬別'!H145,'2023旬別'!G145,'2022旬別'!G145,'2021旬別'!G145,'2020旬別'!G145)</f>
        <v>192.8</v>
      </c>
      <c r="I145" s="2129">
        <f>AVERAGE('2024旬別'!I145,'2023旬別'!H145,'2022旬別'!H145,'2021旬別'!H145,'2020旬別'!H145)</f>
        <v>278.39999999999998</v>
      </c>
      <c r="J145" s="2109">
        <f>AVERAGE('2024旬別'!J145,'2023旬別'!I145,'2022旬別'!I145,'2021旬別'!I145,'2020旬別'!I145)</f>
        <v>209.2</v>
      </c>
      <c r="K145" s="2105">
        <f>AVERAGE('2024旬別'!K145,'2023旬別'!J145,'2022旬別'!J145,'2021旬別'!J145,'2020旬別'!J145)</f>
        <v>823.2</v>
      </c>
      <c r="L145" s="2106">
        <f>AVERAGE('2024旬別'!L145,'2023旬別'!K145,'2022旬別'!K145,'2021旬別'!K145,'2020旬別'!K145)</f>
        <v>0.4</v>
      </c>
      <c r="M145" s="2107">
        <f>AVERAGE('2024旬別'!M145,'2023旬別'!L145,'2022旬別'!L145,'2021旬別'!L145,'2020旬別'!L145)</f>
        <v>40.4</v>
      </c>
      <c r="N145" s="2105">
        <f>AVERAGE('2024旬別'!N145,'2023旬別'!M145,'2022旬別'!M145,'2021旬別'!M145,'2020旬別'!M145)</f>
        <v>0</v>
      </c>
      <c r="O145" s="2106">
        <f>AVERAGE('2024旬別'!O145,'2023旬別'!N145,'2022旬別'!N145,'2021旬別'!N145,'2020旬別'!N145)</f>
        <v>0</v>
      </c>
      <c r="P145" s="2109">
        <f>AVERAGE('2024旬別'!P145,'2023旬別'!O145,'2022旬別'!O145,'2021旬別'!O145,'2020旬別'!O145)</f>
        <v>0</v>
      </c>
      <c r="Q145" s="2105">
        <f>AVERAGE('2024旬別'!Q145,'2023旬別'!P145,'2022旬別'!P145,'2021旬別'!P145,'2020旬別'!P145)</f>
        <v>8</v>
      </c>
      <c r="R145" s="2106">
        <f>AVERAGE('2024旬別'!R145,'2023旬別'!Q145,'2022旬別'!Q145,'2021旬別'!Q145,'2020旬別'!Q145)</f>
        <v>265.8</v>
      </c>
      <c r="S145" s="2109">
        <f>AVERAGE('2024旬別'!S145,'2023旬別'!R145,'2022旬別'!R145,'2021旬別'!R145,'2020旬別'!R145)</f>
        <v>383.4</v>
      </c>
      <c r="T145" s="2152">
        <f>AVERAGE('2024旬別'!T145,'2023旬別'!S145,'2022旬別'!S145,'2021旬別'!S145,'2020旬別'!S145)</f>
        <v>2541.1999999999998</v>
      </c>
      <c r="U145" s="2106">
        <f>AVERAGE('2024旬別'!U145,'2023旬別'!T145,'2022旬別'!T145,'2021旬別'!T145,'2020旬別'!T145)</f>
        <v>13048.8</v>
      </c>
      <c r="V145" s="2107">
        <f>AVERAGE('2024旬別'!V145,'2023旬別'!U145,'2022旬別'!U145,'2021旬別'!U145,'2020旬別'!U145)</f>
        <v>52659.199999999997</v>
      </c>
      <c r="W145" s="2105">
        <f>AVERAGE('2024旬別'!W145,'2023旬別'!V145,'2022旬別'!V145,'2021旬別'!V145,'2020旬別'!V145)</f>
        <v>154734</v>
      </c>
      <c r="X145" s="2114">
        <f>AVERAGE('2024旬別'!X145,'2023旬別'!W145,'2022旬別'!W145,'2021旬別'!W145,'2020旬別'!W145)</f>
        <v>432493</v>
      </c>
      <c r="Y145" s="2107">
        <f>AVERAGE('2024旬別'!Y145,'2023旬別'!X145,'2022旬別'!X145,'2021旬別'!X145,'2020旬別'!X145)</f>
        <v>1040489.4</v>
      </c>
      <c r="Z145" s="2110">
        <f>AVERAGE('2024旬別'!Z145,'2023旬別'!Y145,'2022旬別'!Y145,'2021旬別'!Y145,'2020旬別'!Y145)</f>
        <v>944046.8</v>
      </c>
      <c r="AA145" s="2106">
        <f>AVERAGE('2024旬別'!AA145,'2023旬別'!Z145,'2022旬別'!Z145,'2021旬別'!Z145,'2020旬別'!Z145)</f>
        <v>1315809.3999999999</v>
      </c>
      <c r="AB145" s="2107">
        <f>AVERAGE('2024旬別'!AB145,'2023旬別'!AA145,'2022旬別'!AA145,'2021旬別'!AA145,'2020旬別'!AA145)</f>
        <v>3606353.6</v>
      </c>
      <c r="AC145" s="2110">
        <f>AVERAGE('2024旬別'!AC145,'2023旬別'!AB145,'2022旬別'!AB145,'2021旬別'!AB145,'2020旬別'!AB145)</f>
        <v>1108494</v>
      </c>
      <c r="AD145" s="2106">
        <f>AVERAGE('2024旬別'!AD145,'2023旬別'!AC145,'2022旬別'!AC145,'2021旬別'!AC145,'2020旬別'!AC145)</f>
        <v>709949.2</v>
      </c>
      <c r="AE145" s="2109">
        <f>AVERAGE('2024旬別'!AE145,'2023旬別'!AD145,'2022旬別'!AD145,'2021旬別'!AD145,'2020旬別'!AD145)</f>
        <v>478738.6</v>
      </c>
      <c r="AF145" s="2110">
        <f>AVERAGE('2024旬別'!AF145,'2023旬別'!AE145,'2022旬別'!AE145,'2021旬別'!AE145,'2020旬別'!AE145)</f>
        <v>316651.40000000002</v>
      </c>
      <c r="AG145" s="2106">
        <f>AVERAGE('2024旬別'!AG145,'2023旬別'!AF145,'2022旬別'!AF145,'2021旬別'!AF145,'2020旬別'!AF145)</f>
        <v>238208.8</v>
      </c>
      <c r="AH145" s="2109">
        <f>AVERAGE('2024旬別'!AH145,'2023旬別'!AG145,'2022旬別'!AG145,'2021旬別'!AG145,'2020旬別'!AG145)</f>
        <v>105171</v>
      </c>
      <c r="AI145" s="2105">
        <f>AVERAGE('2024旬別'!AI145,'2023旬別'!AH145,'2022旬別'!AH145,'2021旬別'!AH145,'2020旬別'!AH145)</f>
        <v>41080.199999999997</v>
      </c>
      <c r="AJ145" s="2106">
        <f>AVERAGE('2024旬別'!AJ145,'2023旬別'!AI145,'2022旬別'!AI145,'2021旬別'!AI145,'2020旬別'!AI145)</f>
        <v>48180.6</v>
      </c>
      <c r="AK145" s="2109">
        <f>AVERAGE('2024旬別'!AK145,'2023旬別'!AJ145,'2022旬別'!AJ145,'2021旬別'!AJ145,'2020旬別'!AJ145)</f>
        <v>22172.799999999999</v>
      </c>
      <c r="AL145" s="2105">
        <f>AVERAGE('2024旬別'!AL145,'2023旬別'!AK145,'2022旬別'!AK145,'2021旬別'!AK145,'2020旬別'!AK145)</f>
        <v>13278.8</v>
      </c>
      <c r="AM145" s="2115">
        <f>AVERAGE('2024旬別'!AM145,'2023旬別'!AL145,'2022旬別'!AL145,'2021旬別'!AL145,'2020旬別'!AL145)</f>
        <v>4253</v>
      </c>
    </row>
    <row r="146" spans="2:39" ht="14.25" customHeight="1" x14ac:dyDescent="0.15">
      <c r="B146" s="186" t="s">
        <v>141</v>
      </c>
      <c r="C146" s="2000" t="s">
        <v>96</v>
      </c>
      <c r="D146" s="2116">
        <f>AVERAGE('2024旬別'!D146,'2023旬別'!C146,'2022旬別'!C146,'2021旬別'!C146,'2020旬別'!C146)</f>
        <v>442.2</v>
      </c>
      <c r="E146" s="2117">
        <f>AVERAGE('2024旬別'!E146,'2023旬別'!D146,'2022旬別'!D146,'2021旬別'!D146,'2020旬別'!D146)</f>
        <v>581</v>
      </c>
      <c r="F146" s="2118">
        <f>AVERAGE('2024旬別'!F146,'2023旬別'!E146,'2022旬別'!E146,'2021旬別'!E146,'2020旬別'!E146)</f>
        <v>293.2</v>
      </c>
      <c r="G146" s="2121">
        <f>AVERAGE('2024旬別'!G146,'2023旬別'!F146,'2022旬別'!F146,'2021旬別'!F146,'2020旬別'!F146)</f>
        <v>255.8</v>
      </c>
      <c r="H146" s="2145">
        <f>AVERAGE('2024旬別'!H146,'2023旬別'!G146,'2022旬別'!G146,'2021旬別'!G146,'2020旬別'!G146)</f>
        <v>185</v>
      </c>
      <c r="I146" s="2120">
        <f>AVERAGE('2024旬別'!I146,'2023旬別'!H146,'2022旬別'!H146,'2021旬別'!H146,'2020旬別'!H146)</f>
        <v>190.2</v>
      </c>
      <c r="J146" s="2121">
        <f>AVERAGE('2024旬別'!J146,'2023旬別'!I146,'2022旬別'!I146,'2021旬別'!I146,'2020旬別'!I146)</f>
        <v>160.80000000000001</v>
      </c>
      <c r="K146" s="2117">
        <f>AVERAGE('2024旬別'!K146,'2023旬別'!J146,'2022旬別'!J146,'2021旬別'!J146,'2020旬別'!J146)</f>
        <v>228.8</v>
      </c>
      <c r="L146" s="2118">
        <f>AVERAGE('2024旬別'!L146,'2023旬別'!K146,'2022旬別'!K146,'2021旬別'!K146,'2020旬別'!K146)</f>
        <v>48.6</v>
      </c>
      <c r="M146" s="2119">
        <f>AVERAGE('2024旬別'!M146,'2023旬別'!L146,'2022旬別'!L146,'2021旬別'!L146,'2020旬別'!L146)</f>
        <v>42.8</v>
      </c>
      <c r="N146" s="2117">
        <f>AVERAGE('2024旬別'!N146,'2023旬別'!M146,'2022旬別'!M146,'2021旬別'!M146,'2020旬別'!M146)</f>
        <v>0</v>
      </c>
      <c r="O146" s="2118">
        <f>AVERAGE('2024旬別'!O146,'2023旬別'!N146,'2022旬別'!N146,'2021旬別'!N146,'2020旬別'!N146)</f>
        <v>0</v>
      </c>
      <c r="P146" s="2121">
        <f>AVERAGE('2024旬別'!P146,'2023旬別'!O146,'2022旬別'!O146,'2021旬別'!O146,'2020旬別'!O146)</f>
        <v>0</v>
      </c>
      <c r="Q146" s="2117">
        <f>AVERAGE('2024旬別'!Q146,'2023旬別'!P146,'2022旬別'!P146,'2021旬別'!P146,'2020旬別'!P146)</f>
        <v>59</v>
      </c>
      <c r="R146" s="2118">
        <f>AVERAGE('2024旬別'!R146,'2023旬別'!Q146,'2022旬別'!Q146,'2021旬別'!Q146,'2020旬別'!Q146)</f>
        <v>32.799999999999997</v>
      </c>
      <c r="S146" s="2121">
        <f>AVERAGE('2024旬別'!S146,'2023旬別'!R146,'2022旬別'!R146,'2021旬別'!R146,'2020旬別'!R146)</f>
        <v>2591.4</v>
      </c>
      <c r="T146" s="2117">
        <f>AVERAGE('2024旬別'!T146,'2023旬別'!S146,'2022旬別'!S146,'2021旬別'!S146,'2020旬別'!S146)</f>
        <v>2096.1999999999998</v>
      </c>
      <c r="U146" s="2118">
        <f>AVERAGE('2024旬別'!U146,'2023旬別'!T146,'2022旬別'!T146,'2021旬別'!T146,'2020旬別'!T146)</f>
        <v>1127</v>
      </c>
      <c r="V146" s="2119">
        <f>AVERAGE('2024旬別'!V146,'2023旬別'!U146,'2022旬別'!U146,'2021旬別'!U146,'2020旬別'!U146)</f>
        <v>1024.2</v>
      </c>
      <c r="W146" s="2117">
        <f>AVERAGE('2024旬別'!W146,'2023旬別'!V146,'2022旬別'!V146,'2021旬別'!V146,'2020旬別'!V146)</f>
        <v>836.6</v>
      </c>
      <c r="X146" s="2123">
        <f>AVERAGE('2024旬別'!X146,'2023旬別'!W146,'2022旬別'!W146,'2021旬別'!W146,'2020旬別'!W146)</f>
        <v>608.6</v>
      </c>
      <c r="Y146" s="2119">
        <f>AVERAGE('2024旬別'!Y146,'2023旬別'!X146,'2022旬別'!X146,'2021旬別'!X146,'2020旬別'!X146)</f>
        <v>563</v>
      </c>
      <c r="Z146" s="2122">
        <f>AVERAGE('2024旬別'!Z146,'2023旬別'!Y146,'2022旬別'!Y146,'2021旬別'!Y146,'2020旬別'!Y146)</f>
        <v>505</v>
      </c>
      <c r="AA146" s="2118">
        <f>AVERAGE('2024旬別'!AA146,'2023旬別'!Z146,'2022旬別'!Z146,'2021旬別'!Z146,'2020旬別'!Z146)</f>
        <v>443.8</v>
      </c>
      <c r="AB146" s="2119">
        <f>AVERAGE('2024旬別'!AB146,'2023旬別'!AA146,'2022旬別'!AA146,'2021旬別'!AA146,'2020旬別'!AA146)</f>
        <v>418.4</v>
      </c>
      <c r="AC146" s="2122">
        <f>AVERAGE('2024旬別'!AC146,'2023旬別'!AB146,'2022旬別'!AB146,'2021旬別'!AB146,'2020旬別'!AB146)</f>
        <v>400.4</v>
      </c>
      <c r="AD146" s="2118">
        <f>AVERAGE('2024旬別'!AD146,'2023旬別'!AC146,'2022旬別'!AC146,'2021旬別'!AC146,'2020旬別'!AC146)</f>
        <v>417.8</v>
      </c>
      <c r="AE146" s="2121">
        <f>AVERAGE('2024旬別'!AE146,'2023旬別'!AD146,'2022旬別'!AD146,'2021旬別'!AD146,'2020旬別'!AD146)</f>
        <v>431.2</v>
      </c>
      <c r="AF146" s="2122">
        <f>AVERAGE('2024旬別'!AF146,'2023旬別'!AE146,'2022旬別'!AE146,'2021旬別'!AE146,'2020旬別'!AE146)</f>
        <v>433.4</v>
      </c>
      <c r="AG146" s="2118">
        <f>AVERAGE('2024旬別'!AG146,'2023旬別'!AF146,'2022旬別'!AF146,'2021旬別'!AF146,'2020旬別'!AF146)</f>
        <v>446.8</v>
      </c>
      <c r="AH146" s="2121">
        <f>AVERAGE('2024旬別'!AH146,'2023旬別'!AG146,'2022旬別'!AG146,'2021旬別'!AG146,'2020旬別'!AG146)</f>
        <v>448.2</v>
      </c>
      <c r="AI146" s="2117">
        <f>AVERAGE('2024旬別'!AI146,'2023旬別'!AH146,'2022旬別'!AH146,'2021旬別'!AH146,'2020旬別'!AH146)</f>
        <v>454.8</v>
      </c>
      <c r="AJ146" s="2118">
        <f>AVERAGE('2024旬別'!AJ146,'2023旬別'!AI146,'2022旬別'!AI146,'2021旬別'!AI146,'2020旬別'!AI146)</f>
        <v>477.6</v>
      </c>
      <c r="AK146" s="2121">
        <f>AVERAGE('2024旬別'!AK146,'2023旬別'!AJ146,'2022旬別'!AJ146,'2021旬別'!AJ146,'2020旬別'!AJ146)</f>
        <v>528.79999999999995</v>
      </c>
      <c r="AL146" s="2117">
        <f>AVERAGE('2024旬別'!AL146,'2023旬別'!AK146,'2022旬別'!AK146,'2021旬別'!AK146,'2020旬別'!AK146)</f>
        <v>508.2</v>
      </c>
      <c r="AM146" s="2125">
        <f>AVERAGE('2024旬別'!AM146,'2023旬別'!AL146,'2022旬別'!AL146,'2021旬別'!AL146,'2020旬別'!AL146)</f>
        <v>459.8</v>
      </c>
    </row>
    <row r="147" spans="2:39" ht="14.25" customHeight="1" x14ac:dyDescent="0.15">
      <c r="B147" s="182" t="s">
        <v>70</v>
      </c>
      <c r="C147" s="1997" t="s">
        <v>93</v>
      </c>
      <c r="D147" s="2093">
        <f>AVERAGE('2024旬別'!D147,'2023旬別'!C147,'2022旬別'!C147,'2021旬別'!C147,'2020旬別'!C147)</f>
        <v>0</v>
      </c>
      <c r="E147" s="2099">
        <f>AVERAGE('2024旬別'!E147,'2023旬別'!D147,'2022旬別'!D147,'2021旬別'!D147,'2020旬別'!D147)</f>
        <v>0</v>
      </c>
      <c r="F147" s="2100">
        <f>AVERAGE('2024旬別'!F147,'2023旬別'!E147,'2022旬別'!E147,'2021旬別'!E147,'2020旬別'!E147)</f>
        <v>0</v>
      </c>
      <c r="G147" s="2096">
        <f>AVERAGE('2024旬別'!G147,'2023旬別'!F147,'2022旬別'!F147,'2021旬別'!F147,'2020旬別'!F147)</f>
        <v>0</v>
      </c>
      <c r="H147" s="2099">
        <f>AVERAGE('2024旬別'!H147,'2023旬別'!G147,'2022旬別'!G147,'2021旬別'!G147,'2020旬別'!G147)</f>
        <v>0</v>
      </c>
      <c r="I147" s="2100">
        <f>AVERAGE('2024旬別'!I147,'2023旬別'!H147,'2022旬別'!H147,'2021旬別'!H147,'2020旬別'!H147)</f>
        <v>0</v>
      </c>
      <c r="J147" s="2096">
        <f>AVERAGE('2024旬別'!J147,'2023旬別'!I147,'2022旬別'!I147,'2021旬別'!I147,'2020旬別'!I147)</f>
        <v>0</v>
      </c>
      <c r="K147" s="2099">
        <f>AVERAGE('2024旬別'!K147,'2023旬別'!J147,'2022旬別'!J147,'2021旬別'!J147,'2020旬別'!J147)</f>
        <v>0</v>
      </c>
      <c r="L147" s="2100">
        <f>AVERAGE('2024旬別'!L147,'2023旬別'!K147,'2022旬別'!K147,'2021旬別'!K147,'2020旬別'!K147)</f>
        <v>0</v>
      </c>
      <c r="M147" s="2096">
        <f>AVERAGE('2024旬別'!M147,'2023旬別'!L147,'2022旬別'!L147,'2021旬別'!L147,'2020旬別'!L147)</f>
        <v>0</v>
      </c>
      <c r="N147" s="2099">
        <f>AVERAGE('2024旬別'!N147,'2023旬別'!M147,'2022旬別'!M147,'2021旬別'!M147,'2020旬別'!M147)</f>
        <v>0</v>
      </c>
      <c r="O147" s="2100">
        <f>AVERAGE('2024旬別'!O147,'2023旬別'!N147,'2022旬別'!N147,'2021旬別'!N147,'2020旬別'!N147)</f>
        <v>0</v>
      </c>
      <c r="P147" s="2096">
        <f>AVERAGE('2024旬別'!P147,'2023旬別'!O147,'2022旬別'!O147,'2021旬別'!O147,'2020旬別'!O147)</f>
        <v>0</v>
      </c>
      <c r="Q147" s="2099">
        <f>AVERAGE('2024旬別'!Q147,'2023旬別'!P147,'2022旬別'!P147,'2021旬別'!P147,'2020旬別'!P147)</f>
        <v>0</v>
      </c>
      <c r="R147" s="2100">
        <f>AVERAGE('2024旬別'!R147,'2023旬別'!Q147,'2022旬別'!Q147,'2021旬別'!Q147,'2020旬別'!Q147)</f>
        <v>0</v>
      </c>
      <c r="S147" s="2098">
        <f>AVERAGE('2024旬別'!S147,'2023旬別'!R147,'2022旬別'!R147,'2021旬別'!R147,'2020旬別'!R147)</f>
        <v>0</v>
      </c>
      <c r="T147" s="2147">
        <f>AVERAGE('2024旬別'!T147,'2023旬別'!S147,'2022旬別'!S147,'2021旬別'!S147,'2020旬別'!S147)</f>
        <v>1.4</v>
      </c>
      <c r="U147" s="2095">
        <f>AVERAGE('2024旬別'!U147,'2023旬別'!T147,'2022旬別'!T147,'2021旬別'!T147,'2020旬別'!T147)</f>
        <v>11.4</v>
      </c>
      <c r="V147" s="2096">
        <f>AVERAGE('2024旬別'!V147,'2023旬別'!U147,'2022旬別'!U147,'2021旬別'!U147,'2020旬別'!U147)</f>
        <v>52.6</v>
      </c>
      <c r="W147" s="2094">
        <f>AVERAGE('2024旬別'!W147,'2023旬別'!V147,'2022旬別'!V147,'2021旬別'!V147,'2020旬別'!V147)</f>
        <v>192.8</v>
      </c>
      <c r="X147" s="2102">
        <f>AVERAGE('2024旬別'!X147,'2023旬別'!W147,'2022旬別'!W147,'2021旬別'!W147,'2020旬別'!W147)</f>
        <v>725.4</v>
      </c>
      <c r="Y147" s="2096">
        <f>AVERAGE('2024旬別'!Y147,'2023旬別'!X147,'2022旬別'!X147,'2021旬別'!X147,'2020旬別'!X147)</f>
        <v>1809.8</v>
      </c>
      <c r="Z147" s="2099">
        <f>AVERAGE('2024旬別'!Z147,'2023旬別'!Y147,'2022旬別'!Y147,'2021旬別'!Y147,'2020旬別'!Y147)</f>
        <v>1769.8</v>
      </c>
      <c r="AA147" s="2095">
        <f>AVERAGE('2024旬別'!AA147,'2023旬別'!Z147,'2022旬別'!Z147,'2021旬別'!Z147,'2020旬別'!Z147)</f>
        <v>1899.8</v>
      </c>
      <c r="AB147" s="2096">
        <f>AVERAGE('2024旬別'!AB147,'2023旬別'!AA147,'2022旬別'!AA147,'2021旬別'!AA147,'2020旬別'!AA147)</f>
        <v>396.2</v>
      </c>
      <c r="AC147" s="2099">
        <f>AVERAGE('2024旬別'!AC147,'2023旬別'!AB147,'2022旬別'!AB147,'2021旬別'!AB147,'2020旬別'!AB147)</f>
        <v>48.8</v>
      </c>
      <c r="AD147" s="2095">
        <f>AVERAGE('2024旬別'!AD147,'2023旬別'!AC147,'2022旬別'!AC147,'2021旬別'!AC147,'2020旬別'!AC147)</f>
        <v>5.4</v>
      </c>
      <c r="AE147" s="2098">
        <f>AVERAGE('2024旬別'!AE147,'2023旬別'!AD147,'2022旬別'!AD147,'2021旬別'!AD147,'2020旬別'!AD147)</f>
        <v>0.6</v>
      </c>
      <c r="AF147" s="2099">
        <f>AVERAGE('2024旬別'!AF147,'2023旬別'!AE147,'2022旬別'!AE147,'2021旬別'!AE147,'2020旬別'!AE147)</f>
        <v>0</v>
      </c>
      <c r="AG147" s="2095">
        <f>AVERAGE('2024旬別'!AG147,'2023旬別'!AF147,'2022旬別'!AF147,'2021旬別'!AF147,'2020旬別'!AF147)</f>
        <v>0</v>
      </c>
      <c r="AH147" s="2096">
        <f>AVERAGE('2024旬別'!AH147,'2023旬別'!AG147,'2022旬別'!AG147,'2021旬別'!AG147,'2020旬別'!AG147)</f>
        <v>0</v>
      </c>
      <c r="AI147" s="2099">
        <f>AVERAGE('2024旬別'!AI147,'2023旬別'!AH147,'2022旬別'!AH147,'2021旬別'!AH147,'2020旬別'!AH147)</f>
        <v>0</v>
      </c>
      <c r="AJ147" s="2095">
        <f>AVERAGE('2024旬別'!AJ147,'2023旬別'!AI147,'2022旬別'!AI147,'2021旬別'!AI147,'2020旬別'!AI147)</f>
        <v>0</v>
      </c>
      <c r="AK147" s="2096">
        <f>AVERAGE('2024旬別'!AK147,'2023旬別'!AJ147,'2022旬別'!AJ147,'2021旬別'!AJ147,'2020旬別'!AJ147)</f>
        <v>0</v>
      </c>
      <c r="AL147" s="2099">
        <f>AVERAGE('2024旬別'!AL147,'2023旬別'!AK147,'2022旬別'!AK147,'2021旬別'!AK147,'2020旬別'!AK147)</f>
        <v>0</v>
      </c>
      <c r="AM147" s="2103">
        <f>AVERAGE('2024旬別'!AM147,'2023旬別'!AL147,'2022旬別'!AL147,'2021旬別'!AL147,'2020旬別'!AL147)</f>
        <v>0</v>
      </c>
    </row>
    <row r="148" spans="2:39" ht="14.25" customHeight="1" x14ac:dyDescent="0.15">
      <c r="B148" s="184" t="s">
        <v>142</v>
      </c>
      <c r="C148" s="1998" t="s">
        <v>94</v>
      </c>
      <c r="D148" s="2104">
        <f>AVERAGE('2024旬別'!D148,'2023旬別'!C148,'2022旬別'!C148,'2021旬別'!C148,'2020旬別'!C148)</f>
        <v>0</v>
      </c>
      <c r="E148" s="2110">
        <f>AVERAGE('2024旬別'!E148,'2023旬別'!D148,'2022旬別'!D148,'2021旬別'!D148,'2020旬別'!D148)</f>
        <v>0</v>
      </c>
      <c r="F148" s="2112">
        <f>AVERAGE('2024旬別'!F148,'2023旬別'!E148,'2022旬別'!E148,'2021旬別'!E148,'2020旬別'!E148)</f>
        <v>0</v>
      </c>
      <c r="G148" s="2107">
        <f>AVERAGE('2024旬別'!G148,'2023旬別'!F148,'2022旬別'!F148,'2021旬別'!F148,'2020旬別'!F148)</f>
        <v>0</v>
      </c>
      <c r="H148" s="2110">
        <f>AVERAGE('2024旬別'!H148,'2023旬別'!G148,'2022旬別'!G148,'2021旬別'!G148,'2020旬別'!G148)</f>
        <v>0</v>
      </c>
      <c r="I148" s="2112">
        <f>AVERAGE('2024旬別'!I148,'2023旬別'!H148,'2022旬別'!H148,'2021旬別'!H148,'2020旬別'!H148)</f>
        <v>0</v>
      </c>
      <c r="J148" s="2107">
        <f>AVERAGE('2024旬別'!J148,'2023旬別'!I148,'2022旬別'!I148,'2021旬別'!I148,'2020旬別'!I148)</f>
        <v>0</v>
      </c>
      <c r="K148" s="2110">
        <f>AVERAGE('2024旬別'!K148,'2023旬別'!J148,'2022旬別'!J148,'2021旬別'!J148,'2020旬別'!J148)</f>
        <v>0</v>
      </c>
      <c r="L148" s="2112">
        <f>AVERAGE('2024旬別'!L148,'2023旬別'!K148,'2022旬別'!K148,'2021旬別'!K148,'2020旬別'!K148)</f>
        <v>0</v>
      </c>
      <c r="M148" s="2107">
        <f>AVERAGE('2024旬別'!M148,'2023旬別'!L148,'2022旬別'!L148,'2021旬別'!L148,'2020旬別'!L148)</f>
        <v>0</v>
      </c>
      <c r="N148" s="2110">
        <f>AVERAGE('2024旬別'!N148,'2023旬別'!M148,'2022旬別'!M148,'2021旬別'!M148,'2020旬別'!M148)</f>
        <v>0</v>
      </c>
      <c r="O148" s="2112">
        <f>AVERAGE('2024旬別'!O148,'2023旬別'!N148,'2022旬別'!N148,'2021旬別'!N148,'2020旬別'!N148)</f>
        <v>0</v>
      </c>
      <c r="P148" s="2107">
        <f>AVERAGE('2024旬別'!P148,'2023旬別'!O148,'2022旬別'!O148,'2021旬別'!O148,'2020旬別'!O148)</f>
        <v>0</v>
      </c>
      <c r="Q148" s="2110">
        <f>AVERAGE('2024旬別'!Q148,'2023旬別'!P148,'2022旬別'!P148,'2021旬別'!P148,'2020旬別'!P148)</f>
        <v>0</v>
      </c>
      <c r="R148" s="2112">
        <f>AVERAGE('2024旬別'!R148,'2023旬別'!Q148,'2022旬別'!Q148,'2021旬別'!Q148,'2020旬別'!Q148)</f>
        <v>0</v>
      </c>
      <c r="S148" s="2109">
        <f>AVERAGE('2024旬別'!S148,'2023旬別'!R148,'2022旬別'!R148,'2021旬別'!R148,'2020旬別'!R148)</f>
        <v>383.4</v>
      </c>
      <c r="T148" s="2152">
        <f>AVERAGE('2024旬別'!T148,'2023旬別'!S148,'2022旬別'!S148,'2021旬別'!S148,'2020旬別'!S148)</f>
        <v>2541.1999999999998</v>
      </c>
      <c r="U148" s="2106">
        <f>AVERAGE('2024旬別'!U148,'2023旬別'!T148,'2022旬別'!T148,'2021旬別'!T148,'2020旬別'!T148)</f>
        <v>13022.4</v>
      </c>
      <c r="V148" s="2107">
        <f>AVERAGE('2024旬別'!V148,'2023旬別'!U148,'2022旬別'!U148,'2021旬別'!U148,'2020旬別'!U148)</f>
        <v>52318</v>
      </c>
      <c r="W148" s="2105">
        <f>AVERAGE('2024旬別'!W148,'2023旬別'!V148,'2022旬別'!V148,'2021旬別'!V148,'2020旬別'!V148)</f>
        <v>153840.79999999999</v>
      </c>
      <c r="X148" s="2114">
        <f>AVERAGE('2024旬別'!X148,'2023旬別'!W148,'2022旬別'!W148,'2021旬別'!W148,'2020旬別'!W148)</f>
        <v>427677</v>
      </c>
      <c r="Y148" s="2107">
        <f>AVERAGE('2024旬別'!Y148,'2023旬別'!X148,'2022旬別'!X148,'2021旬別'!X148,'2020旬別'!X148)</f>
        <v>1013525.8</v>
      </c>
      <c r="Z148" s="2110">
        <f>AVERAGE('2024旬別'!Z148,'2023旬別'!Y148,'2022旬別'!Y148,'2021旬別'!Y148,'2020旬別'!Y148)</f>
        <v>889038.2</v>
      </c>
      <c r="AA148" s="2106">
        <f>AVERAGE('2024旬別'!AA148,'2023旬別'!Z148,'2022旬別'!Z148,'2021旬別'!Z148,'2020旬別'!Z148)</f>
        <v>813426.6</v>
      </c>
      <c r="AB148" s="2107">
        <f>AVERAGE('2024旬別'!AB148,'2023旬別'!AA148,'2022旬別'!AA148,'2021旬別'!AA148,'2020旬別'!AA148)</f>
        <v>143128.4</v>
      </c>
      <c r="AC148" s="2110">
        <f>AVERAGE('2024旬別'!AC148,'2023旬別'!AB148,'2022旬別'!AB148,'2021旬別'!AB148,'2020旬別'!AB148)</f>
        <v>17034.599999999999</v>
      </c>
      <c r="AD148" s="2106">
        <f>AVERAGE('2024旬別'!AD148,'2023旬別'!AC148,'2022旬別'!AC148,'2021旬別'!AC148,'2020旬別'!AC148)</f>
        <v>1525.2</v>
      </c>
      <c r="AE148" s="2109">
        <f>AVERAGE('2024旬別'!AE148,'2023旬別'!AD148,'2022旬別'!AD148,'2021旬別'!AD148,'2020旬別'!AD148)</f>
        <v>125.6</v>
      </c>
      <c r="AF148" s="2110">
        <f>AVERAGE('2024旬別'!AF148,'2023旬別'!AE148,'2022旬別'!AE148,'2021旬別'!AE148,'2020旬別'!AE148)</f>
        <v>17.600000000000001</v>
      </c>
      <c r="AG148" s="2106">
        <f>AVERAGE('2024旬別'!AG148,'2023旬別'!AF148,'2022旬別'!AF148,'2021旬別'!AF148,'2020旬別'!AF148)</f>
        <v>13.4</v>
      </c>
      <c r="AH148" s="2107">
        <f>AVERAGE('2024旬別'!AH148,'2023旬別'!AG148,'2022旬別'!AG148,'2021旬別'!AG148,'2020旬別'!AG148)</f>
        <v>2</v>
      </c>
      <c r="AI148" s="2110">
        <f>AVERAGE('2024旬別'!AI148,'2023旬別'!AH148,'2022旬別'!AH148,'2021旬別'!AH148,'2020旬別'!AH148)</f>
        <v>0</v>
      </c>
      <c r="AJ148" s="2106">
        <f>AVERAGE('2024旬別'!AJ148,'2023旬別'!AI148,'2022旬別'!AI148,'2021旬別'!AI148,'2020旬別'!AI148)</f>
        <v>0</v>
      </c>
      <c r="AK148" s="2107">
        <f>AVERAGE('2024旬別'!AK148,'2023旬別'!AJ148,'2022旬別'!AJ148,'2021旬別'!AJ148,'2020旬別'!AJ148)</f>
        <v>0</v>
      </c>
      <c r="AL148" s="2110">
        <f>AVERAGE('2024旬別'!AL148,'2023旬別'!AK148,'2022旬別'!AK148,'2021旬別'!AK148,'2020旬別'!AK148)</f>
        <v>0</v>
      </c>
      <c r="AM148" s="2115">
        <f>AVERAGE('2024旬別'!AM148,'2023旬別'!AL148,'2022旬別'!AL148,'2021旬別'!AL148,'2020旬別'!AL148)</f>
        <v>0</v>
      </c>
    </row>
    <row r="149" spans="2:39" ht="14.25" customHeight="1" x14ac:dyDescent="0.15">
      <c r="B149" s="186" t="s">
        <v>142</v>
      </c>
      <c r="C149" s="2000" t="s">
        <v>96</v>
      </c>
      <c r="D149" s="2116">
        <f>AVERAGE('2024旬別'!D149,'2023旬別'!C149,'2022旬別'!C149,'2021旬別'!C149,'2020旬別'!C149)</f>
        <v>0</v>
      </c>
      <c r="E149" s="2122">
        <f>AVERAGE('2024旬別'!E149,'2023旬別'!D149,'2022旬別'!D149,'2021旬別'!D149,'2020旬別'!D149)</f>
        <v>0</v>
      </c>
      <c r="F149" s="2123">
        <f>AVERAGE('2024旬別'!F149,'2023旬別'!E149,'2022旬別'!E149,'2021旬別'!E149,'2020旬別'!E149)</f>
        <v>0</v>
      </c>
      <c r="G149" s="2119">
        <f>AVERAGE('2024旬別'!G149,'2023旬別'!F149,'2022旬別'!F149,'2021旬別'!F149,'2020旬別'!F149)</f>
        <v>0</v>
      </c>
      <c r="H149" s="2122">
        <f>AVERAGE('2024旬別'!H149,'2023旬別'!G149,'2022旬別'!G149,'2021旬別'!G149,'2020旬別'!G149)</f>
        <v>0</v>
      </c>
      <c r="I149" s="2123">
        <f>AVERAGE('2024旬別'!I149,'2023旬別'!H149,'2022旬別'!H149,'2021旬別'!H149,'2020旬別'!H149)</f>
        <v>0</v>
      </c>
      <c r="J149" s="2119">
        <f>AVERAGE('2024旬別'!J149,'2023旬別'!I149,'2022旬別'!I149,'2021旬別'!I149,'2020旬別'!I149)</f>
        <v>0</v>
      </c>
      <c r="K149" s="2122">
        <f>AVERAGE('2024旬別'!K149,'2023旬別'!J149,'2022旬別'!J149,'2021旬別'!J149,'2020旬別'!J149)</f>
        <v>0</v>
      </c>
      <c r="L149" s="2123">
        <f>AVERAGE('2024旬別'!L149,'2023旬別'!K149,'2022旬別'!K149,'2021旬別'!K149,'2020旬別'!K149)</f>
        <v>0</v>
      </c>
      <c r="M149" s="2119">
        <f>AVERAGE('2024旬別'!M149,'2023旬別'!L149,'2022旬別'!L149,'2021旬別'!L149,'2020旬別'!L149)</f>
        <v>0</v>
      </c>
      <c r="N149" s="2122">
        <f>AVERAGE('2024旬別'!N149,'2023旬別'!M149,'2022旬別'!M149,'2021旬別'!M149,'2020旬別'!M149)</f>
        <v>0</v>
      </c>
      <c r="O149" s="2123">
        <f>AVERAGE('2024旬別'!O149,'2023旬別'!N149,'2022旬別'!N149,'2021旬別'!N149,'2020旬別'!N149)</f>
        <v>0</v>
      </c>
      <c r="P149" s="2119">
        <f>AVERAGE('2024旬別'!P149,'2023旬別'!O149,'2022旬別'!O149,'2021旬別'!O149,'2020旬別'!O149)</f>
        <v>0</v>
      </c>
      <c r="Q149" s="2122">
        <f>AVERAGE('2024旬別'!Q149,'2023旬別'!P149,'2022旬別'!P149,'2021旬別'!P149,'2020旬別'!P149)</f>
        <v>0</v>
      </c>
      <c r="R149" s="2123">
        <f>AVERAGE('2024旬別'!R149,'2023旬別'!Q149,'2022旬別'!Q149,'2021旬別'!Q149,'2020旬別'!Q149)</f>
        <v>0</v>
      </c>
      <c r="S149" s="2121">
        <f>AVERAGE('2024旬別'!S149,'2023旬別'!R149,'2022旬別'!R149,'2021旬別'!R149,'2020旬別'!R149)</f>
        <v>2591.4</v>
      </c>
      <c r="T149" s="2117">
        <f>AVERAGE('2024旬別'!T149,'2023旬別'!S149,'2022旬別'!S149,'2021旬別'!S149,'2020旬別'!S149)</f>
        <v>2096.1999999999998</v>
      </c>
      <c r="U149" s="2118">
        <f>AVERAGE('2024旬別'!U149,'2023旬別'!T149,'2022旬別'!T149,'2021旬別'!T149,'2020旬別'!T149)</f>
        <v>1140</v>
      </c>
      <c r="V149" s="2119">
        <f>AVERAGE('2024旬別'!V149,'2023旬別'!U149,'2022旬別'!U149,'2021旬別'!U149,'2020旬別'!U149)</f>
        <v>1043.4000000000001</v>
      </c>
      <c r="W149" s="2117">
        <f>AVERAGE('2024旬別'!W149,'2023旬別'!V149,'2022旬別'!V149,'2021旬別'!V149,'2020旬別'!V149)</f>
        <v>839.4</v>
      </c>
      <c r="X149" s="2123">
        <f>AVERAGE('2024旬別'!X149,'2023旬別'!W149,'2022旬別'!W149,'2021旬別'!W149,'2020旬別'!W149)</f>
        <v>610.4</v>
      </c>
      <c r="Y149" s="2119">
        <f>AVERAGE('2024旬別'!Y149,'2023旬別'!X149,'2022旬別'!X149,'2021旬別'!X149,'2020旬別'!X149)</f>
        <v>561.4</v>
      </c>
      <c r="Z149" s="2122">
        <f>AVERAGE('2024旬別'!Z149,'2023旬別'!Y149,'2022旬別'!Y149,'2021旬別'!Y149,'2020旬別'!Y149)</f>
        <v>503</v>
      </c>
      <c r="AA149" s="2118">
        <f>AVERAGE('2024旬別'!AA149,'2023旬別'!Z149,'2022旬別'!Z149,'2021旬別'!Z149,'2020旬別'!Z149)</f>
        <v>431</v>
      </c>
      <c r="AB149" s="2119">
        <f>AVERAGE('2024旬別'!AB149,'2023旬別'!AA149,'2022旬別'!AA149,'2021旬別'!AA149,'2020旬別'!AA149)</f>
        <v>372.4</v>
      </c>
      <c r="AC149" s="2122">
        <f>AVERAGE('2024旬別'!AC149,'2023旬別'!AB149,'2022旬別'!AB149,'2021旬別'!AB149,'2020旬別'!AB149)</f>
        <v>360.6</v>
      </c>
      <c r="AD149" s="2118">
        <f>AVERAGE('2024旬別'!AD149,'2023旬別'!AC149,'2022旬別'!AC149,'2021旬別'!AC149,'2020旬別'!AC149)</f>
        <v>330.6</v>
      </c>
      <c r="AE149" s="2121">
        <f>AVERAGE('2024旬別'!AE149,'2023旬別'!AD149,'2022旬別'!AD149,'2021旬別'!AD149,'2020旬別'!AD149)</f>
        <v>154</v>
      </c>
      <c r="AF149" s="2122">
        <f>AVERAGE('2024旬別'!AF149,'2023旬別'!AE149,'2022旬別'!AE149,'2021旬別'!AE149,'2020旬別'!AE149)</f>
        <v>140.4</v>
      </c>
      <c r="AG149" s="2118">
        <f>AVERAGE('2024旬別'!AG149,'2023旬別'!AF149,'2022旬別'!AF149,'2021旬別'!AF149,'2020旬別'!AF149)</f>
        <v>292.2</v>
      </c>
      <c r="AH149" s="2119">
        <f>AVERAGE('2024旬別'!AH149,'2023旬別'!AG149,'2022旬別'!AG149,'2021旬別'!AG149,'2020旬別'!AG149)</f>
        <v>38.799999999999997</v>
      </c>
      <c r="AI149" s="2122">
        <f>AVERAGE('2024旬別'!AI149,'2023旬別'!AH149,'2022旬別'!AH149,'2021旬別'!AH149,'2020旬別'!AH149)</f>
        <v>0</v>
      </c>
      <c r="AJ149" s="2118">
        <f>AVERAGE('2024旬別'!AJ149,'2023旬別'!AI149,'2022旬別'!AI149,'2021旬別'!AI149,'2020旬別'!AI149)</f>
        <v>0</v>
      </c>
      <c r="AK149" s="2119">
        <f>AVERAGE('2024旬別'!AK149,'2023旬別'!AJ149,'2022旬別'!AJ149,'2021旬別'!AJ149,'2020旬別'!AJ149)</f>
        <v>0</v>
      </c>
      <c r="AL149" s="2122">
        <f>AVERAGE('2024旬別'!AL149,'2023旬別'!AK149,'2022旬別'!AK149,'2021旬別'!AK149,'2020旬別'!AK149)</f>
        <v>0</v>
      </c>
      <c r="AM149" s="2125">
        <f>AVERAGE('2024旬別'!AM149,'2023旬別'!AL149,'2022旬別'!AL149,'2021旬別'!AL149,'2020旬別'!AL149)</f>
        <v>0</v>
      </c>
    </row>
    <row r="150" spans="2:39" ht="14.25" customHeight="1" x14ac:dyDescent="0.15">
      <c r="B150" s="182" t="s">
        <v>72</v>
      </c>
      <c r="C150" s="1997" t="s">
        <v>93</v>
      </c>
      <c r="D150" s="2093">
        <f>AVERAGE('2024旬別'!D150,'2023旬別'!C150,'2022旬別'!C150,'2021旬別'!C150,'2020旬別'!C150)</f>
        <v>0</v>
      </c>
      <c r="E150" s="2099">
        <f>AVERAGE('2024旬別'!E150,'2023旬別'!D150,'2022旬別'!D150,'2021旬別'!D150,'2020旬別'!D150)</f>
        <v>0</v>
      </c>
      <c r="F150" s="2100">
        <f>AVERAGE('2024旬別'!F150,'2023旬別'!E150,'2022旬別'!E150,'2021旬別'!E150,'2020旬別'!E150)</f>
        <v>0</v>
      </c>
      <c r="G150" s="2096">
        <f>AVERAGE('2024旬別'!G150,'2023旬別'!F150,'2022旬別'!F150,'2021旬別'!F150,'2020旬別'!F150)</f>
        <v>0</v>
      </c>
      <c r="H150" s="2099">
        <f>AVERAGE('2024旬別'!H150,'2023旬別'!G150,'2022旬別'!G150,'2021旬別'!G150,'2020旬別'!G150)</f>
        <v>0</v>
      </c>
      <c r="I150" s="2100">
        <f>AVERAGE('2024旬別'!I150,'2023旬別'!H150,'2022旬別'!H150,'2021旬別'!H150,'2020旬別'!H150)</f>
        <v>0</v>
      </c>
      <c r="J150" s="2096">
        <f>AVERAGE('2024旬別'!J150,'2023旬別'!I150,'2022旬別'!I150,'2021旬別'!I150,'2020旬別'!I150)</f>
        <v>0</v>
      </c>
      <c r="K150" s="2099">
        <f>AVERAGE('2024旬別'!K150,'2023旬別'!J150,'2022旬別'!J150,'2021旬別'!J150,'2020旬別'!J150)</f>
        <v>0</v>
      </c>
      <c r="L150" s="2100">
        <f>AVERAGE('2024旬別'!L150,'2023旬別'!K150,'2022旬別'!K150,'2021旬別'!K150,'2020旬別'!K150)</f>
        <v>0</v>
      </c>
      <c r="M150" s="2096">
        <f>AVERAGE('2024旬別'!M150,'2023旬別'!L150,'2022旬別'!L150,'2021旬別'!L150,'2020旬別'!L150)</f>
        <v>0</v>
      </c>
      <c r="N150" s="2099">
        <f>AVERAGE('2024旬別'!N150,'2023旬別'!M150,'2022旬別'!M150,'2021旬別'!M150,'2020旬別'!M150)</f>
        <v>0</v>
      </c>
      <c r="O150" s="2100">
        <f>AVERAGE('2024旬別'!O150,'2023旬別'!N150,'2022旬別'!N150,'2021旬別'!N150,'2020旬別'!N150)</f>
        <v>0</v>
      </c>
      <c r="P150" s="2096">
        <f>AVERAGE('2024旬別'!P150,'2023旬別'!O150,'2022旬別'!O150,'2021旬別'!O150,'2020旬別'!O150)</f>
        <v>0</v>
      </c>
      <c r="Q150" s="2099">
        <f>AVERAGE('2024旬別'!Q150,'2023旬別'!P150,'2022旬別'!P150,'2021旬別'!P150,'2020旬別'!P150)</f>
        <v>0</v>
      </c>
      <c r="R150" s="2100">
        <f>AVERAGE('2024旬別'!R150,'2023旬別'!Q150,'2022旬別'!Q150,'2021旬別'!Q150,'2020旬別'!Q150)</f>
        <v>0</v>
      </c>
      <c r="S150" s="2096">
        <f>AVERAGE('2024旬別'!S150,'2023旬別'!R150,'2022旬別'!R150,'2021旬別'!R150,'2020旬別'!R150)</f>
        <v>0</v>
      </c>
      <c r="T150" s="2099">
        <f>AVERAGE('2024旬別'!T150,'2023旬別'!S150,'2022旬別'!S150,'2021旬別'!S150,'2020旬別'!S150)</f>
        <v>0</v>
      </c>
      <c r="U150" s="2100">
        <f>AVERAGE('2024旬別'!U150,'2023旬別'!T150,'2022旬別'!T150,'2021旬別'!T150,'2020旬別'!T150)</f>
        <v>0</v>
      </c>
      <c r="V150" s="2096">
        <f>AVERAGE('2024旬別'!V150,'2023旬別'!U150,'2022旬別'!U150,'2021旬別'!U150,'2020旬別'!U150)</f>
        <v>0</v>
      </c>
      <c r="W150" s="2099">
        <f>AVERAGE('2024旬別'!W150,'2023旬別'!V150,'2022旬別'!V150,'2021旬別'!V150,'2020旬別'!V150)</f>
        <v>0</v>
      </c>
      <c r="X150" s="2102">
        <f>AVERAGE('2024旬別'!X150,'2023旬別'!W150,'2022旬別'!W150,'2021旬別'!W150,'2020旬別'!W150)</f>
        <v>0</v>
      </c>
      <c r="Y150" s="2096">
        <f>AVERAGE('2024旬別'!Y150,'2023旬別'!X150,'2022旬別'!X150,'2021旬別'!X150,'2020旬別'!X150)</f>
        <v>6.4</v>
      </c>
      <c r="Z150" s="2099">
        <f>AVERAGE('2024旬別'!Z150,'2023旬別'!Y150,'2022旬別'!Y150,'2021旬別'!Y150,'2020旬別'!Y150)</f>
        <v>65.400000000000006</v>
      </c>
      <c r="AA150" s="2095">
        <f>AVERAGE('2024旬別'!AA150,'2023旬別'!Z150,'2022旬別'!Z150,'2021旬別'!Z150,'2020旬別'!Z150)</f>
        <v>909.8</v>
      </c>
      <c r="AB150" s="2096">
        <f>AVERAGE('2024旬別'!AB150,'2023旬別'!AA150,'2022旬別'!AA150,'2021旬別'!AA150,'2020旬別'!AA150)</f>
        <v>2148.6</v>
      </c>
      <c r="AC150" s="2099">
        <f>AVERAGE('2024旬別'!AC150,'2023旬別'!AB150,'2022旬別'!AB150,'2021旬別'!AB150,'2020旬別'!AB150)</f>
        <v>1805.8</v>
      </c>
      <c r="AD150" s="2095">
        <f>AVERAGE('2024旬別'!AD150,'2023旬別'!AC150,'2022旬別'!AC150,'2021旬別'!AC150,'2020旬別'!AC150)</f>
        <v>469.6</v>
      </c>
      <c r="AE150" s="2098">
        <f>AVERAGE('2024旬別'!AE150,'2023旬別'!AD150,'2022旬別'!AD150,'2021旬別'!AD150,'2020旬別'!AD150)</f>
        <v>58.6</v>
      </c>
      <c r="AF150" s="2099">
        <f>AVERAGE('2024旬別'!AF150,'2023旬別'!AE150,'2022旬別'!AE150,'2021旬別'!AE150,'2020旬別'!AE150)</f>
        <v>3.2</v>
      </c>
      <c r="AG150" s="2095">
        <f>AVERAGE('2024旬別'!AG150,'2023旬別'!AF150,'2022旬別'!AF150,'2021旬別'!AF150,'2020旬別'!AF150)</f>
        <v>0.6</v>
      </c>
      <c r="AH150" s="2096">
        <f>AVERAGE('2024旬別'!AH150,'2023旬別'!AG150,'2022旬別'!AG150,'2021旬別'!AG150,'2020旬別'!AG150)</f>
        <v>0</v>
      </c>
      <c r="AI150" s="2099">
        <f>AVERAGE('2024旬別'!AI150,'2023旬別'!AH150,'2022旬別'!AH150,'2021旬別'!AH150,'2020旬別'!AH150)</f>
        <v>0</v>
      </c>
      <c r="AJ150" s="2100">
        <f>AVERAGE('2024旬別'!AJ150,'2023旬別'!AI150,'2022旬別'!AI150,'2021旬別'!AI150,'2020旬別'!AI150)</f>
        <v>0</v>
      </c>
      <c r="AK150" s="2096">
        <f>AVERAGE('2024旬別'!AK150,'2023旬別'!AJ150,'2022旬別'!AJ150,'2021旬別'!AJ150,'2020旬別'!AJ150)</f>
        <v>0</v>
      </c>
      <c r="AL150" s="2099">
        <f>AVERAGE('2024旬別'!AL150,'2023旬別'!AK150,'2022旬別'!AK150,'2021旬別'!AK150,'2020旬別'!AK150)</f>
        <v>0</v>
      </c>
      <c r="AM150" s="2327">
        <f>AVERAGE('2024旬別'!AM150,'2023旬別'!AL150,'2022旬別'!AL150,'2021旬別'!AL150,'2020旬別'!AL150)</f>
        <v>0</v>
      </c>
    </row>
    <row r="151" spans="2:39" ht="14.25" customHeight="1" x14ac:dyDescent="0.15">
      <c r="B151" s="184" t="s">
        <v>143</v>
      </c>
      <c r="C151" s="2007" t="s">
        <v>94</v>
      </c>
      <c r="D151" s="2137">
        <f>AVERAGE('2024旬別'!D151,'2023旬別'!C151,'2022旬別'!C151,'2021旬別'!C151,'2020旬別'!C151)</f>
        <v>0</v>
      </c>
      <c r="E151" s="2142">
        <f>AVERAGE('2024旬別'!E151,'2023旬別'!D151,'2022旬別'!D151,'2021旬別'!D151,'2020旬別'!D151)</f>
        <v>0</v>
      </c>
      <c r="F151" s="2132">
        <f>AVERAGE('2024旬別'!F151,'2023旬別'!E151,'2022旬別'!E151,'2021旬別'!E151,'2020旬別'!E151)</f>
        <v>0</v>
      </c>
      <c r="G151" s="2139">
        <f>AVERAGE('2024旬別'!G151,'2023旬別'!F151,'2022旬別'!F151,'2021旬別'!F151,'2020旬別'!F151)</f>
        <v>0</v>
      </c>
      <c r="H151" s="2142">
        <f>AVERAGE('2024旬別'!H151,'2023旬別'!G151,'2022旬別'!G151,'2021旬別'!G151,'2020旬別'!G151)</f>
        <v>0</v>
      </c>
      <c r="I151" s="2132">
        <f>AVERAGE('2024旬別'!I151,'2023旬別'!H151,'2022旬別'!H151,'2021旬別'!H151,'2020旬別'!H151)</f>
        <v>0</v>
      </c>
      <c r="J151" s="2139">
        <f>AVERAGE('2024旬別'!J151,'2023旬別'!I151,'2022旬別'!I151,'2021旬別'!I151,'2020旬別'!I151)</f>
        <v>0</v>
      </c>
      <c r="K151" s="2142">
        <f>AVERAGE('2024旬別'!K151,'2023旬別'!J151,'2022旬別'!J151,'2021旬別'!J151,'2020旬別'!J151)</f>
        <v>0</v>
      </c>
      <c r="L151" s="2132">
        <f>AVERAGE('2024旬別'!L151,'2023旬別'!K151,'2022旬別'!K151,'2021旬別'!K151,'2020旬別'!K151)</f>
        <v>0</v>
      </c>
      <c r="M151" s="2139">
        <f>AVERAGE('2024旬別'!M151,'2023旬別'!L151,'2022旬別'!L151,'2021旬別'!L151,'2020旬別'!L151)</f>
        <v>0</v>
      </c>
      <c r="N151" s="2142">
        <f>AVERAGE('2024旬別'!N151,'2023旬別'!M151,'2022旬別'!M151,'2021旬別'!M151,'2020旬別'!M151)</f>
        <v>0</v>
      </c>
      <c r="O151" s="2132">
        <f>AVERAGE('2024旬別'!O151,'2023旬別'!N151,'2022旬別'!N151,'2021旬別'!N151,'2020旬別'!N151)</f>
        <v>0</v>
      </c>
      <c r="P151" s="2139">
        <f>AVERAGE('2024旬別'!P151,'2023旬別'!O151,'2022旬別'!O151,'2021旬別'!O151,'2020旬別'!O151)</f>
        <v>0</v>
      </c>
      <c r="Q151" s="2142">
        <f>AVERAGE('2024旬別'!Q151,'2023旬別'!P151,'2022旬別'!P151,'2021旬別'!P151,'2020旬別'!P151)</f>
        <v>0</v>
      </c>
      <c r="R151" s="2132">
        <f>AVERAGE('2024旬別'!R151,'2023旬別'!Q151,'2022旬別'!Q151,'2021旬別'!Q151,'2020旬別'!Q151)</f>
        <v>0</v>
      </c>
      <c r="S151" s="2139">
        <f>AVERAGE('2024旬別'!S151,'2023旬別'!R151,'2022旬別'!R151,'2021旬別'!R151,'2020旬別'!R151)</f>
        <v>0</v>
      </c>
      <c r="T151" s="2142">
        <f>AVERAGE('2024旬別'!T151,'2023旬別'!S151,'2022旬別'!S151,'2021旬別'!S151,'2020旬別'!S151)</f>
        <v>0</v>
      </c>
      <c r="U151" s="2132">
        <f>AVERAGE('2024旬別'!U151,'2023旬別'!T151,'2022旬別'!T151,'2021旬別'!T151,'2020旬別'!T151)</f>
        <v>1.2</v>
      </c>
      <c r="V151" s="2139">
        <f>AVERAGE('2024旬別'!V151,'2023旬別'!U151,'2022旬別'!U151,'2021旬別'!U151,'2020旬別'!U151)</f>
        <v>0</v>
      </c>
      <c r="W151" s="2142">
        <f>AVERAGE('2024旬別'!W151,'2023旬別'!V151,'2022旬別'!V151,'2021旬別'!V151,'2020旬別'!V151)</f>
        <v>0</v>
      </c>
      <c r="X151" s="2132">
        <f>AVERAGE('2024旬別'!X151,'2023旬別'!W151,'2022旬別'!W151,'2021旬別'!W151,'2020旬別'!W151)</f>
        <v>19.600000000000001</v>
      </c>
      <c r="Y151" s="2139">
        <f>AVERAGE('2024旬別'!Y151,'2023旬別'!X151,'2022旬別'!X151,'2021旬別'!X151,'2020旬別'!X151)</f>
        <v>3853.2</v>
      </c>
      <c r="Z151" s="2142">
        <f>AVERAGE('2024旬別'!Z151,'2023旬別'!Y151,'2022旬別'!Y151,'2021旬別'!Y151,'2020旬別'!Y151)</f>
        <v>34748.800000000003</v>
      </c>
      <c r="AA151" s="2108">
        <f>AVERAGE('2024旬別'!AA151,'2023旬別'!Z151,'2022旬別'!Z151,'2021旬別'!Z151,'2020旬別'!Z151)</f>
        <v>401089</v>
      </c>
      <c r="AB151" s="2139">
        <f>AVERAGE('2024旬別'!AB151,'2023旬別'!AA151,'2022旬別'!AA151,'2021旬別'!AA151,'2020旬別'!AA151)</f>
        <v>866090.8</v>
      </c>
      <c r="AC151" s="2142">
        <f>AVERAGE('2024旬別'!AC151,'2023旬別'!AB151,'2022旬別'!AB151,'2021旬別'!AB151,'2020旬別'!AB151)</f>
        <v>669967.6</v>
      </c>
      <c r="AD151" s="2108">
        <f>AVERAGE('2024旬別'!AD151,'2023旬別'!AC151,'2022旬別'!AC151,'2021旬別'!AC151,'2020旬別'!AC151)</f>
        <v>159580.20000000001</v>
      </c>
      <c r="AE151" s="2141">
        <f>AVERAGE('2024旬別'!AE151,'2023旬別'!AD151,'2022旬別'!AD151,'2021旬別'!AD151,'2020旬別'!AD151)</f>
        <v>19637.2</v>
      </c>
      <c r="AF151" s="2142">
        <f>AVERAGE('2024旬別'!AF151,'2023旬別'!AE151,'2022旬別'!AE151,'2021旬別'!AE151,'2020旬別'!AE151)</f>
        <v>1186.2</v>
      </c>
      <c r="AG151" s="2108">
        <f>AVERAGE('2024旬別'!AG151,'2023旬別'!AF151,'2022旬別'!AF151,'2021旬別'!AF151,'2020旬別'!AF151)</f>
        <v>152.4</v>
      </c>
      <c r="AH151" s="2139">
        <f>AVERAGE('2024旬別'!AH151,'2023旬別'!AG151,'2022旬別'!AG151,'2021旬別'!AG151,'2020旬別'!AG151)</f>
        <v>0</v>
      </c>
      <c r="AI151" s="2142">
        <f>AVERAGE('2024旬別'!AI151,'2023旬別'!AH151,'2022旬別'!AH151,'2021旬別'!AH151,'2020旬別'!AH151)</f>
        <v>0</v>
      </c>
      <c r="AJ151" s="2132">
        <f>AVERAGE('2024旬別'!AJ151,'2023旬別'!AI151,'2022旬別'!AI151,'2021旬別'!AI151,'2020旬別'!AI151)</f>
        <v>0</v>
      </c>
      <c r="AK151" s="2139">
        <f>AVERAGE('2024旬別'!AK151,'2023旬別'!AJ151,'2022旬別'!AJ151,'2021旬別'!AJ151,'2020旬別'!AJ151)</f>
        <v>0</v>
      </c>
      <c r="AL151" s="2142">
        <f>AVERAGE('2024旬別'!AL151,'2023旬別'!AK151,'2022旬別'!AK151,'2021旬別'!AK151,'2020旬別'!AK151)</f>
        <v>0</v>
      </c>
      <c r="AM151" s="2328">
        <f>AVERAGE('2024旬別'!AM151,'2023旬別'!AL151,'2022旬別'!AL151,'2021旬別'!AL151,'2020旬別'!AL151)</f>
        <v>0</v>
      </c>
    </row>
    <row r="152" spans="2:39" ht="14.25" customHeight="1" x14ac:dyDescent="0.15">
      <c r="B152" s="186" t="s">
        <v>143</v>
      </c>
      <c r="C152" s="2000" t="s">
        <v>96</v>
      </c>
      <c r="D152" s="2116">
        <f>AVERAGE('2024旬別'!D152,'2023旬別'!C152,'2022旬別'!C152,'2021旬別'!C152,'2020旬別'!C152)</f>
        <v>0</v>
      </c>
      <c r="E152" s="2122">
        <f>AVERAGE('2024旬別'!E152,'2023旬別'!D152,'2022旬別'!D152,'2021旬別'!D152,'2020旬別'!D152)</f>
        <v>0</v>
      </c>
      <c r="F152" s="2123">
        <f>AVERAGE('2024旬別'!F152,'2023旬別'!E152,'2022旬別'!E152,'2021旬別'!E152,'2020旬別'!E152)</f>
        <v>0</v>
      </c>
      <c r="G152" s="2119">
        <f>AVERAGE('2024旬別'!G152,'2023旬別'!F152,'2022旬別'!F152,'2021旬別'!F152,'2020旬別'!F152)</f>
        <v>0</v>
      </c>
      <c r="H152" s="2122">
        <f>AVERAGE('2024旬別'!H152,'2023旬別'!G152,'2022旬別'!G152,'2021旬別'!G152,'2020旬別'!G152)</f>
        <v>0</v>
      </c>
      <c r="I152" s="2123">
        <f>AVERAGE('2024旬別'!I152,'2023旬別'!H152,'2022旬別'!H152,'2021旬別'!H152,'2020旬別'!H152)</f>
        <v>0</v>
      </c>
      <c r="J152" s="2119">
        <f>AVERAGE('2024旬別'!J152,'2023旬別'!I152,'2022旬別'!I152,'2021旬別'!I152,'2020旬別'!I152)</f>
        <v>0</v>
      </c>
      <c r="K152" s="2122">
        <f>AVERAGE('2024旬別'!K152,'2023旬別'!J152,'2022旬別'!J152,'2021旬別'!J152,'2020旬別'!J152)</f>
        <v>0</v>
      </c>
      <c r="L152" s="2123">
        <f>AVERAGE('2024旬別'!L152,'2023旬別'!K152,'2022旬別'!K152,'2021旬別'!K152,'2020旬別'!K152)</f>
        <v>0</v>
      </c>
      <c r="M152" s="2119">
        <f>AVERAGE('2024旬別'!M152,'2023旬別'!L152,'2022旬別'!L152,'2021旬別'!L152,'2020旬別'!L152)</f>
        <v>0</v>
      </c>
      <c r="N152" s="2122">
        <f>AVERAGE('2024旬別'!N152,'2023旬別'!M152,'2022旬別'!M152,'2021旬別'!M152,'2020旬別'!M152)</f>
        <v>0</v>
      </c>
      <c r="O152" s="2123">
        <f>AVERAGE('2024旬別'!O152,'2023旬別'!N152,'2022旬別'!N152,'2021旬別'!N152,'2020旬別'!N152)</f>
        <v>0</v>
      </c>
      <c r="P152" s="2119">
        <f>AVERAGE('2024旬別'!P152,'2023旬別'!O152,'2022旬別'!O152,'2021旬別'!O152,'2020旬別'!O152)</f>
        <v>0</v>
      </c>
      <c r="Q152" s="2122">
        <f>AVERAGE('2024旬別'!Q152,'2023旬別'!P152,'2022旬別'!P152,'2021旬別'!P152,'2020旬別'!P152)</f>
        <v>0</v>
      </c>
      <c r="R152" s="2123">
        <f>AVERAGE('2024旬別'!R152,'2023旬別'!Q152,'2022旬別'!Q152,'2021旬別'!Q152,'2020旬別'!Q152)</f>
        <v>0</v>
      </c>
      <c r="S152" s="2119">
        <f>AVERAGE('2024旬別'!S152,'2023旬別'!R152,'2022旬別'!R152,'2021旬別'!R152,'2020旬別'!R152)</f>
        <v>0</v>
      </c>
      <c r="T152" s="2122">
        <f>AVERAGE('2024旬別'!T152,'2023旬別'!S152,'2022旬別'!S152,'2021旬別'!S152,'2020旬別'!S152)</f>
        <v>0</v>
      </c>
      <c r="U152" s="2123">
        <f>AVERAGE('2024旬別'!U152,'2023旬別'!T152,'2022旬別'!T152,'2021旬別'!T152,'2020旬別'!T152)</f>
        <v>185.2</v>
      </c>
      <c r="V152" s="2119">
        <f>AVERAGE('2024旬別'!V152,'2023旬別'!U152,'2022旬別'!U152,'2021旬別'!U152,'2020旬別'!U152)</f>
        <v>0</v>
      </c>
      <c r="W152" s="2122">
        <f>AVERAGE('2024旬別'!W152,'2023旬別'!V152,'2022旬別'!V152,'2021旬別'!V152,'2020旬別'!V152)</f>
        <v>0</v>
      </c>
      <c r="X152" s="2123">
        <f>AVERAGE('2024旬別'!X152,'2023旬別'!W152,'2022旬別'!W152,'2021旬別'!W152,'2020旬別'!W152)</f>
        <v>120.6</v>
      </c>
      <c r="Y152" s="2119">
        <f>AVERAGE('2024旬別'!Y152,'2023旬別'!X152,'2022旬別'!X152,'2021旬別'!X152,'2020旬別'!X152)</f>
        <v>637.20000000000005</v>
      </c>
      <c r="Z152" s="2122">
        <f>AVERAGE('2024旬別'!Z152,'2023旬別'!Y152,'2022旬別'!Y152,'2021旬別'!Y152,'2020旬別'!Y152)</f>
        <v>529.20000000000005</v>
      </c>
      <c r="AA152" s="2118">
        <f>AVERAGE('2024旬別'!AA152,'2023旬別'!Z152,'2022旬別'!Z152,'2021旬別'!Z152,'2020旬別'!Z152)</f>
        <v>441.6</v>
      </c>
      <c r="AB152" s="2119">
        <f>AVERAGE('2024旬別'!AB152,'2023旬別'!AA152,'2022旬別'!AA152,'2021旬別'!AA152,'2020旬別'!AA152)</f>
        <v>406.8</v>
      </c>
      <c r="AC152" s="2122">
        <f>AVERAGE('2024旬別'!AC152,'2023旬別'!AB152,'2022旬別'!AB152,'2021旬別'!AB152,'2020旬別'!AB152)</f>
        <v>385.2</v>
      </c>
      <c r="AD152" s="2118">
        <f>AVERAGE('2024旬別'!AD152,'2023旬別'!AC152,'2022旬別'!AC152,'2021旬別'!AC152,'2020旬別'!AC152)</f>
        <v>377.8</v>
      </c>
      <c r="AE152" s="2121">
        <f>AVERAGE('2024旬別'!AE152,'2023旬別'!AD152,'2022旬別'!AD152,'2021旬別'!AD152,'2020旬別'!AD152)</f>
        <v>387.2</v>
      </c>
      <c r="AF152" s="2122">
        <f>AVERAGE('2024旬別'!AF152,'2023旬別'!AE152,'2022旬別'!AE152,'2021旬別'!AE152,'2020旬別'!AE152)</f>
        <v>382.2</v>
      </c>
      <c r="AG152" s="2118">
        <f>AVERAGE('2024旬別'!AG152,'2023旬別'!AF152,'2022旬別'!AF152,'2021旬別'!AF152,'2020旬別'!AF152)</f>
        <v>101.6</v>
      </c>
      <c r="AH152" s="2119">
        <f>AVERAGE('2024旬別'!AH152,'2023旬別'!AG152,'2022旬別'!AG152,'2021旬別'!AG152,'2020旬別'!AG152)</f>
        <v>0</v>
      </c>
      <c r="AI152" s="2122">
        <f>AVERAGE('2024旬別'!AI152,'2023旬別'!AH152,'2022旬別'!AH152,'2021旬別'!AH152,'2020旬別'!AH152)</f>
        <v>0</v>
      </c>
      <c r="AJ152" s="2123">
        <f>AVERAGE('2024旬別'!AJ152,'2023旬別'!AI152,'2022旬別'!AI152,'2021旬別'!AI152,'2020旬別'!AI152)</f>
        <v>0</v>
      </c>
      <c r="AK152" s="2119">
        <f>AVERAGE('2024旬別'!AK152,'2023旬別'!AJ152,'2022旬別'!AJ152,'2021旬別'!AJ152,'2020旬別'!AJ152)</f>
        <v>0</v>
      </c>
      <c r="AL152" s="2122">
        <f>AVERAGE('2024旬別'!AL152,'2023旬別'!AK152,'2022旬別'!AK152,'2021旬別'!AK152,'2020旬別'!AK152)</f>
        <v>0</v>
      </c>
      <c r="AM152" s="2329">
        <f>AVERAGE('2024旬別'!AM152,'2023旬別'!AL152,'2022旬別'!AL152,'2021旬別'!AL152,'2020旬別'!AL152)</f>
        <v>0</v>
      </c>
    </row>
    <row r="153" spans="2:39" ht="14.25" customHeight="1" x14ac:dyDescent="0.15">
      <c r="B153" s="182" t="s">
        <v>74</v>
      </c>
      <c r="C153" s="1997" t="s">
        <v>93</v>
      </c>
      <c r="D153" s="2093">
        <f>AVERAGE('2024旬別'!D153,'2023旬別'!C153,'2022旬別'!C153,'2021旬別'!C153,'2020旬別'!C153)</f>
        <v>0</v>
      </c>
      <c r="E153" s="2099">
        <f>AVERAGE('2024旬別'!E153,'2023旬別'!D153,'2022旬別'!D153,'2021旬別'!D153,'2020旬別'!D153)</f>
        <v>0</v>
      </c>
      <c r="F153" s="2100">
        <f>AVERAGE('2024旬別'!F153,'2023旬別'!E153,'2022旬別'!E153,'2021旬別'!E153,'2020旬別'!E153)</f>
        <v>0</v>
      </c>
      <c r="G153" s="2096">
        <f>AVERAGE('2024旬別'!G153,'2023旬別'!F153,'2022旬別'!F153,'2021旬別'!F153,'2020旬別'!F153)</f>
        <v>0</v>
      </c>
      <c r="H153" s="2099">
        <f>AVERAGE('2024旬別'!H153,'2023旬別'!G153,'2022旬別'!G153,'2021旬別'!G153,'2020旬別'!G153)</f>
        <v>0.2</v>
      </c>
      <c r="I153" s="2100">
        <f>AVERAGE('2024旬別'!I153,'2023旬別'!H153,'2022旬別'!H153,'2021旬別'!H153,'2020旬別'!H153)</f>
        <v>0</v>
      </c>
      <c r="J153" s="2096">
        <f>AVERAGE('2024旬別'!J153,'2023旬別'!I153,'2022旬別'!I153,'2021旬別'!I153,'2020旬別'!I153)</f>
        <v>0</v>
      </c>
      <c r="K153" s="2099">
        <f>AVERAGE('2024旬別'!K153,'2023旬別'!J153,'2022旬別'!J153,'2021旬別'!J153,'2020旬別'!J153)</f>
        <v>0.2</v>
      </c>
      <c r="L153" s="2100">
        <f>AVERAGE('2024旬別'!L153,'2023旬別'!K153,'2022旬別'!K153,'2021旬別'!K153,'2020旬別'!K153)</f>
        <v>0</v>
      </c>
      <c r="M153" s="2096">
        <f>AVERAGE('2024旬別'!M153,'2023旬別'!L153,'2022旬別'!L153,'2021旬別'!L153,'2020旬別'!L153)</f>
        <v>0</v>
      </c>
      <c r="N153" s="2099">
        <f>AVERAGE('2024旬別'!N153,'2023旬別'!M153,'2022旬別'!M153,'2021旬別'!M153,'2020旬別'!M153)</f>
        <v>0</v>
      </c>
      <c r="O153" s="2100">
        <f>AVERAGE('2024旬別'!O153,'2023旬別'!N153,'2022旬別'!N153,'2021旬別'!N153,'2020旬別'!N153)</f>
        <v>0</v>
      </c>
      <c r="P153" s="2096">
        <f>AVERAGE('2024旬別'!P153,'2023旬別'!O153,'2022旬別'!O153,'2021旬別'!O153,'2020旬別'!O153)</f>
        <v>0</v>
      </c>
      <c r="Q153" s="2099">
        <f>AVERAGE('2024旬別'!Q153,'2023旬別'!P153,'2022旬別'!P153,'2021旬別'!P153,'2020旬別'!P153)</f>
        <v>0</v>
      </c>
      <c r="R153" s="2100">
        <f>AVERAGE('2024旬別'!R153,'2023旬別'!Q153,'2022旬別'!Q153,'2021旬別'!Q153,'2020旬別'!Q153)</f>
        <v>0</v>
      </c>
      <c r="S153" s="2096">
        <f>AVERAGE('2024旬別'!S153,'2023旬別'!R153,'2022旬別'!R153,'2021旬別'!R153,'2020旬別'!R153)</f>
        <v>0</v>
      </c>
      <c r="T153" s="2099">
        <f>AVERAGE('2024旬別'!T153,'2023旬別'!S153,'2022旬別'!S153,'2021旬別'!S153,'2020旬別'!S153)</f>
        <v>0</v>
      </c>
      <c r="U153" s="2100">
        <f>AVERAGE('2024旬別'!U153,'2023旬別'!T153,'2022旬別'!T153,'2021旬別'!T153,'2020旬別'!T153)</f>
        <v>0</v>
      </c>
      <c r="V153" s="2096">
        <f>AVERAGE('2024旬別'!V153,'2023旬別'!U153,'2022旬別'!U153,'2021旬別'!U153,'2020旬別'!U153)</f>
        <v>0</v>
      </c>
      <c r="W153" s="2099">
        <f>AVERAGE('2024旬別'!W153,'2023旬別'!V153,'2022旬別'!V153,'2021旬別'!V153,'2020旬別'!V153)</f>
        <v>0</v>
      </c>
      <c r="X153" s="2102">
        <f>AVERAGE('2024旬別'!X153,'2023旬別'!W153,'2022旬別'!W153,'2021旬別'!W153,'2020旬別'!W153)</f>
        <v>0</v>
      </c>
      <c r="Y153" s="2096">
        <f>AVERAGE('2024旬別'!Y153,'2023旬別'!X153,'2022旬別'!X153,'2021旬別'!X153,'2020旬別'!X153)</f>
        <v>0</v>
      </c>
      <c r="Z153" s="2099">
        <f>AVERAGE('2024旬別'!Z153,'2023旬別'!Y153,'2022旬別'!Y153,'2021旬別'!Y153,'2020旬別'!Y153)</f>
        <v>0</v>
      </c>
      <c r="AA153" s="2100">
        <f>AVERAGE('2024旬別'!AA153,'2023旬別'!Z153,'2022旬別'!Z153,'2021旬別'!Z153,'2020旬別'!Z153)</f>
        <v>2</v>
      </c>
      <c r="AB153" s="2096">
        <f>AVERAGE('2024旬別'!AB153,'2023旬別'!AA153,'2022旬別'!AA153,'2021旬別'!AA153,'2020旬別'!AA153)</f>
        <v>26.2</v>
      </c>
      <c r="AC153" s="2099">
        <f>AVERAGE('2024旬別'!AC153,'2023旬別'!AB153,'2022旬別'!AB153,'2021旬別'!AB153,'2020旬別'!AB153)</f>
        <v>246</v>
      </c>
      <c r="AD153" s="2095">
        <f>AVERAGE('2024旬別'!AD153,'2023旬別'!AC153,'2022旬別'!AC153,'2021旬別'!AC153,'2020旬別'!AC153)</f>
        <v>420.2</v>
      </c>
      <c r="AE153" s="2098">
        <f>AVERAGE('2024旬別'!AE153,'2023旬別'!AD153,'2022旬別'!AD153,'2021旬別'!AD153,'2020旬別'!AD153)</f>
        <v>357</v>
      </c>
      <c r="AF153" s="2099">
        <f>AVERAGE('2024旬別'!AF153,'2023旬別'!AE153,'2022旬別'!AE153,'2021旬別'!AE153,'2020旬別'!AE153)</f>
        <v>270.39999999999998</v>
      </c>
      <c r="AG153" s="2095">
        <f>AVERAGE('2024旬別'!AG153,'2023旬別'!AF153,'2022旬別'!AF153,'2021旬別'!AF153,'2020旬別'!AF153)</f>
        <v>92.8</v>
      </c>
      <c r="AH153" s="2098">
        <f>AVERAGE('2024旬別'!AH153,'2023旬別'!AG153,'2022旬別'!AG153,'2021旬別'!AG153,'2020旬別'!AG153)</f>
        <v>15</v>
      </c>
      <c r="AI153" s="2094">
        <f>AVERAGE('2024旬別'!AI153,'2023旬別'!AH153,'2022旬別'!AH153,'2021旬別'!AH153,'2020旬別'!AH153)</f>
        <v>3.4</v>
      </c>
      <c r="AJ153" s="2095">
        <f>AVERAGE('2024旬別'!AJ153,'2023旬別'!AI153,'2022旬別'!AI153,'2021旬別'!AI153,'2020旬別'!AI153)</f>
        <v>0.2</v>
      </c>
      <c r="AK153" s="2096">
        <f>AVERAGE('2024旬別'!AK153,'2023旬別'!AJ153,'2022旬別'!AJ153,'2021旬別'!AJ153,'2020旬別'!AJ153)</f>
        <v>2.8</v>
      </c>
      <c r="AL153" s="2099">
        <f>AVERAGE('2024旬別'!AL153,'2023旬別'!AK153,'2022旬別'!AK153,'2021旬別'!AK153,'2020旬別'!AK153)</f>
        <v>0</v>
      </c>
      <c r="AM153" s="2103">
        <f>AVERAGE('2024旬別'!AM153,'2023旬別'!AL153,'2022旬別'!AL153,'2021旬別'!AL153,'2020旬別'!AL153)</f>
        <v>0</v>
      </c>
    </row>
    <row r="154" spans="2:39" ht="14.25" customHeight="1" x14ac:dyDescent="0.15">
      <c r="B154" s="184" t="s">
        <v>234</v>
      </c>
      <c r="C154" s="1998" t="s">
        <v>94</v>
      </c>
      <c r="D154" s="2104">
        <f>AVERAGE('2024旬別'!D154,'2023旬別'!C154,'2022旬別'!C154,'2021旬別'!C154,'2020旬別'!C154)</f>
        <v>1</v>
      </c>
      <c r="E154" s="2110">
        <f>AVERAGE('2024旬別'!E154,'2023旬別'!D154,'2022旬別'!D154,'2021旬別'!D154,'2020旬別'!D154)</f>
        <v>0</v>
      </c>
      <c r="F154" s="2112">
        <f>AVERAGE('2024旬別'!F154,'2023旬別'!E154,'2022旬別'!E154,'2021旬別'!E154,'2020旬別'!E154)</f>
        <v>0</v>
      </c>
      <c r="G154" s="2107">
        <f>AVERAGE('2024旬別'!G154,'2023旬別'!F154,'2022旬別'!F154,'2021旬別'!F154,'2020旬別'!F154)</f>
        <v>0</v>
      </c>
      <c r="H154" s="2110">
        <f>AVERAGE('2024旬別'!H154,'2023旬別'!G154,'2022旬別'!G154,'2021旬別'!G154,'2020旬別'!G154)</f>
        <v>66</v>
      </c>
      <c r="I154" s="2112">
        <f>AVERAGE('2024旬別'!I154,'2023旬別'!H154,'2022旬別'!H154,'2021旬別'!H154,'2020旬別'!H154)</f>
        <v>13.6</v>
      </c>
      <c r="J154" s="2107">
        <f>AVERAGE('2024旬別'!J154,'2023旬別'!I154,'2022旬別'!I154,'2021旬別'!I154,'2020旬別'!I154)</f>
        <v>0</v>
      </c>
      <c r="K154" s="2110">
        <f>AVERAGE('2024旬別'!K154,'2023旬別'!J154,'2022旬別'!J154,'2021旬別'!J154,'2020旬別'!J154)</f>
        <v>39.6</v>
      </c>
      <c r="L154" s="2112">
        <f>AVERAGE('2024旬別'!L154,'2023旬別'!K154,'2022旬別'!K154,'2021旬別'!K154,'2020旬別'!K154)</f>
        <v>0</v>
      </c>
      <c r="M154" s="2107">
        <f>AVERAGE('2024旬別'!M154,'2023旬別'!L154,'2022旬別'!L154,'2021旬別'!L154,'2020旬別'!L154)</f>
        <v>0</v>
      </c>
      <c r="N154" s="2110">
        <f>AVERAGE('2024旬別'!N154,'2023旬別'!M154,'2022旬別'!M154,'2021旬別'!M154,'2020旬別'!M154)</f>
        <v>0</v>
      </c>
      <c r="O154" s="2112">
        <f>AVERAGE('2024旬別'!O154,'2023旬別'!N154,'2022旬別'!N154,'2021旬別'!N154,'2020旬別'!N154)</f>
        <v>0</v>
      </c>
      <c r="P154" s="2107">
        <f>AVERAGE('2024旬別'!P154,'2023旬別'!O154,'2022旬別'!O154,'2021旬別'!O154,'2020旬別'!O154)</f>
        <v>0</v>
      </c>
      <c r="Q154" s="2110">
        <f>AVERAGE('2024旬別'!Q154,'2023旬別'!P154,'2022旬別'!P154,'2021旬別'!P154,'2020旬別'!P154)</f>
        <v>0</v>
      </c>
      <c r="R154" s="2112">
        <f>AVERAGE('2024旬別'!R154,'2023旬別'!Q154,'2022旬別'!Q154,'2021旬別'!Q154,'2020旬別'!Q154)</f>
        <v>0</v>
      </c>
      <c r="S154" s="2107">
        <f>AVERAGE('2024旬別'!S154,'2023旬別'!R154,'2022旬別'!R154,'2021旬別'!R154,'2020旬別'!R154)</f>
        <v>0</v>
      </c>
      <c r="T154" s="2110">
        <f>AVERAGE('2024旬別'!T154,'2023旬別'!S154,'2022旬別'!S154,'2021旬別'!S154,'2020旬別'!S154)</f>
        <v>0</v>
      </c>
      <c r="U154" s="2112">
        <f>AVERAGE('2024旬別'!U154,'2023旬別'!T154,'2022旬別'!T154,'2021旬別'!T154,'2020旬別'!T154)</f>
        <v>0</v>
      </c>
      <c r="V154" s="2107">
        <f>AVERAGE('2024旬別'!V154,'2023旬別'!U154,'2022旬別'!U154,'2021旬別'!U154,'2020旬別'!U154)</f>
        <v>0</v>
      </c>
      <c r="W154" s="2110">
        <f>AVERAGE('2024旬別'!W154,'2023旬別'!V154,'2022旬別'!V154,'2021旬別'!V154,'2020旬別'!V154)</f>
        <v>0</v>
      </c>
      <c r="X154" s="2114">
        <f>AVERAGE('2024旬別'!X154,'2023旬別'!W154,'2022旬別'!W154,'2021旬別'!W154,'2020旬別'!W154)</f>
        <v>0</v>
      </c>
      <c r="Y154" s="2107">
        <f>AVERAGE('2024旬別'!Y154,'2023旬別'!X154,'2022旬別'!X154,'2021旬別'!X154,'2020旬別'!X154)</f>
        <v>0</v>
      </c>
      <c r="Z154" s="2110">
        <f>AVERAGE('2024旬別'!Z154,'2023旬別'!Y154,'2022旬別'!Y154,'2021旬別'!Y154,'2020旬別'!Y154)</f>
        <v>0</v>
      </c>
      <c r="AA154" s="2112">
        <f>AVERAGE('2024旬別'!AA154,'2023旬別'!Z154,'2022旬別'!Z154,'2021旬別'!Z154,'2020旬別'!Z154)</f>
        <v>856.4</v>
      </c>
      <c r="AB154" s="2131">
        <f>AVERAGE('2024旬別'!AB154,'2023旬別'!AA154,'2022旬別'!AA154,'2021旬別'!AA154,'2020旬別'!AA154)</f>
        <v>9125.4</v>
      </c>
      <c r="AC154" s="2110">
        <f>AVERAGE('2024旬別'!AC154,'2023旬別'!AB154,'2022旬別'!AB154,'2021旬別'!AB154,'2020旬別'!AB154)</f>
        <v>82190.600000000006</v>
      </c>
      <c r="AD154" s="2106">
        <f>AVERAGE('2024旬別'!AD154,'2023旬別'!AC154,'2022旬別'!AC154,'2021旬別'!AC154,'2020旬別'!AC154)</f>
        <v>157986.4</v>
      </c>
      <c r="AE154" s="2109">
        <f>AVERAGE('2024旬別'!AE154,'2023旬別'!AD154,'2022旬別'!AD154,'2021旬別'!AD154,'2020旬別'!AD154)</f>
        <v>136459.4</v>
      </c>
      <c r="AF154" s="2110">
        <f>AVERAGE('2024旬別'!AF154,'2023旬別'!AE154,'2022旬別'!AE154,'2021旬別'!AE154,'2020旬別'!AE154)</f>
        <v>101272.6</v>
      </c>
      <c r="AG154" s="2106">
        <f>AVERAGE('2024旬別'!AG154,'2023旬別'!AF154,'2022旬別'!AF154,'2021旬別'!AF154,'2020旬別'!AF154)</f>
        <v>31340.6</v>
      </c>
      <c r="AH154" s="2109">
        <f>AVERAGE('2024旬別'!AH154,'2023旬別'!AG154,'2022旬別'!AG154,'2021旬別'!AG154,'2020旬別'!AG154)</f>
        <v>4818</v>
      </c>
      <c r="AI154" s="2105">
        <f>AVERAGE('2024旬別'!AI154,'2023旬別'!AH154,'2022旬別'!AH154,'2021旬別'!AH154,'2020旬別'!AH154)</f>
        <v>1464.8</v>
      </c>
      <c r="AJ154" s="2106">
        <f>AVERAGE('2024旬別'!AJ154,'2023旬別'!AI154,'2022旬別'!AI154,'2021旬別'!AI154,'2020旬別'!AI154)</f>
        <v>31.4</v>
      </c>
      <c r="AK154" s="2107">
        <f>AVERAGE('2024旬別'!AK154,'2023旬別'!AJ154,'2022旬別'!AJ154,'2021旬別'!AJ154,'2020旬別'!AJ154)</f>
        <v>1709.8</v>
      </c>
      <c r="AL154" s="2110">
        <f>AVERAGE('2024旬別'!AL154,'2023旬別'!AK154,'2022旬別'!AK154,'2021旬別'!AK154,'2020旬別'!AK154)</f>
        <v>0</v>
      </c>
      <c r="AM154" s="2115">
        <f>AVERAGE('2024旬別'!AM154,'2023旬別'!AL154,'2022旬別'!AL154,'2021旬別'!AL154,'2020旬別'!AL154)</f>
        <v>3.4</v>
      </c>
    </row>
    <row r="155" spans="2:39" ht="14.25" customHeight="1" x14ac:dyDescent="0.15">
      <c r="B155" s="186" t="s">
        <v>234</v>
      </c>
      <c r="C155" s="2000" t="s">
        <v>96</v>
      </c>
      <c r="D155" s="2116">
        <f>AVERAGE('2024旬別'!D155,'2023旬別'!C155,'2022旬別'!C155,'2021旬別'!C155,'2020旬別'!C155)</f>
        <v>41.4</v>
      </c>
      <c r="E155" s="2122">
        <f>AVERAGE('2024旬別'!E155,'2023旬別'!D155,'2022旬別'!D155,'2021旬別'!D155,'2020旬別'!D155)</f>
        <v>0</v>
      </c>
      <c r="F155" s="2123">
        <f>AVERAGE('2024旬別'!F155,'2023旬別'!E155,'2022旬別'!E155,'2021旬別'!E155,'2020旬別'!E155)</f>
        <v>0</v>
      </c>
      <c r="G155" s="2119">
        <f>AVERAGE('2024旬別'!G155,'2023旬別'!F155,'2022旬別'!F155,'2021旬別'!F155,'2020旬別'!F155)</f>
        <v>0</v>
      </c>
      <c r="H155" s="2122">
        <f>AVERAGE('2024旬別'!H155,'2023旬別'!G155,'2022旬別'!G155,'2021旬別'!G155,'2020旬別'!G155)</f>
        <v>79.400000000000006</v>
      </c>
      <c r="I155" s="2123">
        <f>AVERAGE('2024旬別'!I155,'2023旬別'!H155,'2022旬別'!H155,'2021旬別'!H155,'2020旬別'!H155)</f>
        <v>80</v>
      </c>
      <c r="J155" s="2119">
        <f>AVERAGE('2024旬別'!J155,'2023旬別'!I155,'2022旬別'!I155,'2021旬別'!I155,'2020旬別'!I155)</f>
        <v>0</v>
      </c>
      <c r="K155" s="2122">
        <f>AVERAGE('2024旬別'!K155,'2023旬別'!J155,'2022旬別'!J155,'2021旬別'!J155,'2020旬別'!J155)</f>
        <v>77.8</v>
      </c>
      <c r="L155" s="2123">
        <f>AVERAGE('2024旬別'!L155,'2023旬別'!K155,'2022旬別'!K155,'2021旬別'!K155,'2020旬別'!K155)</f>
        <v>0</v>
      </c>
      <c r="M155" s="2119">
        <f>AVERAGE('2024旬別'!M155,'2023旬別'!L155,'2022旬別'!L155,'2021旬別'!L155,'2020旬別'!L155)</f>
        <v>0</v>
      </c>
      <c r="N155" s="2122">
        <f>AVERAGE('2024旬別'!N155,'2023旬別'!M155,'2022旬別'!M155,'2021旬別'!M155,'2020旬別'!M155)</f>
        <v>0</v>
      </c>
      <c r="O155" s="2123">
        <f>AVERAGE('2024旬別'!O155,'2023旬別'!N155,'2022旬別'!N155,'2021旬別'!N155,'2020旬別'!N155)</f>
        <v>0</v>
      </c>
      <c r="P155" s="2119">
        <f>AVERAGE('2024旬別'!P155,'2023旬別'!O155,'2022旬別'!O155,'2021旬別'!O155,'2020旬別'!O155)</f>
        <v>0</v>
      </c>
      <c r="Q155" s="2122">
        <f>AVERAGE('2024旬別'!Q155,'2023旬別'!P155,'2022旬別'!P155,'2021旬別'!P155,'2020旬別'!P155)</f>
        <v>0</v>
      </c>
      <c r="R155" s="2123">
        <f>AVERAGE('2024旬別'!R155,'2023旬別'!Q155,'2022旬別'!Q155,'2021旬別'!Q155,'2020旬別'!Q155)</f>
        <v>0</v>
      </c>
      <c r="S155" s="2119">
        <f>AVERAGE('2024旬別'!S155,'2023旬別'!R155,'2022旬別'!R155,'2021旬別'!R155,'2020旬別'!R155)</f>
        <v>0</v>
      </c>
      <c r="T155" s="2122">
        <f>AVERAGE('2024旬別'!T155,'2023旬別'!S155,'2022旬別'!S155,'2021旬別'!S155,'2020旬別'!S155)</f>
        <v>0</v>
      </c>
      <c r="U155" s="2123">
        <f>AVERAGE('2024旬別'!U155,'2023旬別'!T155,'2022旬別'!T155,'2021旬別'!T155,'2020旬別'!T155)</f>
        <v>0</v>
      </c>
      <c r="V155" s="2119">
        <f>AVERAGE('2024旬別'!V155,'2023旬別'!U155,'2022旬別'!U155,'2021旬別'!U155,'2020旬別'!U155)</f>
        <v>0</v>
      </c>
      <c r="W155" s="2122">
        <f>AVERAGE('2024旬別'!W155,'2023旬別'!V155,'2022旬別'!V155,'2021旬別'!V155,'2020旬別'!V155)</f>
        <v>0</v>
      </c>
      <c r="X155" s="2123">
        <f>AVERAGE('2024旬別'!X155,'2023旬別'!W155,'2022旬別'!W155,'2021旬別'!W155,'2020旬別'!W155)</f>
        <v>0</v>
      </c>
      <c r="Y155" s="2119">
        <f>AVERAGE('2024旬別'!Y155,'2023旬別'!X155,'2022旬別'!X155,'2021旬別'!X155,'2020旬別'!X155)</f>
        <v>0</v>
      </c>
      <c r="Z155" s="2122">
        <f>AVERAGE('2024旬別'!Z155,'2023旬別'!Y155,'2022旬別'!Y155,'2021旬別'!Y155,'2020旬別'!Y155)</f>
        <v>0</v>
      </c>
      <c r="AA155" s="2123">
        <f>AVERAGE('2024旬別'!AA155,'2023旬別'!Z155,'2022旬別'!Z155,'2021旬別'!Z155,'2020旬別'!Z155)</f>
        <v>419.6</v>
      </c>
      <c r="AB155" s="2119">
        <f>AVERAGE('2024旬別'!AB155,'2023旬別'!AA155,'2022旬別'!AA155,'2021旬別'!AA155,'2020旬別'!AA155)</f>
        <v>342.8</v>
      </c>
      <c r="AC155" s="2122">
        <f>AVERAGE('2024旬別'!AC155,'2023旬別'!AB155,'2022旬別'!AB155,'2021旬別'!AB155,'2020旬別'!AB155)</f>
        <v>323.60000000000002</v>
      </c>
      <c r="AD155" s="2118">
        <f>AVERAGE('2024旬別'!AD155,'2023旬別'!AC155,'2022旬別'!AC155,'2021旬別'!AC155,'2020旬別'!AC155)</f>
        <v>339.6</v>
      </c>
      <c r="AE155" s="2121">
        <f>AVERAGE('2024旬別'!AE155,'2023旬別'!AD155,'2022旬別'!AD155,'2021旬別'!AD155,'2020旬別'!AD155)</f>
        <v>386.2</v>
      </c>
      <c r="AF155" s="2122">
        <f>AVERAGE('2024旬別'!AF155,'2023旬別'!AE155,'2022旬別'!AE155,'2021旬別'!AE155,'2020旬別'!AE155)</f>
        <v>397.8</v>
      </c>
      <c r="AG155" s="2118">
        <f>AVERAGE('2024旬別'!AG155,'2023旬別'!AF155,'2022旬別'!AF155,'2021旬別'!AF155,'2020旬別'!AF155)</f>
        <v>376.6</v>
      </c>
      <c r="AH155" s="2121">
        <f>AVERAGE('2024旬別'!AH155,'2023旬別'!AG155,'2022旬別'!AG155,'2021旬別'!AG155,'2020旬別'!AG155)</f>
        <v>369.2</v>
      </c>
      <c r="AI155" s="2117">
        <f>AVERAGE('2024旬別'!AI155,'2023旬別'!AH155,'2022旬別'!AH155,'2021旬別'!AH155,'2020旬別'!AH155)</f>
        <v>254.4</v>
      </c>
      <c r="AJ155" s="2118">
        <f>AVERAGE('2024旬別'!AJ155,'2023旬別'!AI155,'2022旬別'!AI155,'2021旬別'!AI155,'2020旬別'!AI155)</f>
        <v>55</v>
      </c>
      <c r="AK155" s="2119">
        <f>AVERAGE('2024旬別'!AK155,'2023旬別'!AJ155,'2022旬別'!AJ155,'2021旬別'!AJ155,'2020旬別'!AJ155)</f>
        <v>376.6</v>
      </c>
      <c r="AL155" s="2122">
        <f>AVERAGE('2024旬別'!AL155,'2023旬別'!AK155,'2022旬別'!AK155,'2021旬別'!AK155,'2020旬別'!AK155)</f>
        <v>0</v>
      </c>
      <c r="AM155" s="2125">
        <f>AVERAGE('2024旬別'!AM155,'2023旬別'!AL155,'2022旬別'!AL155,'2021旬別'!AL155,'2020旬別'!AL155)</f>
        <v>51.8</v>
      </c>
    </row>
    <row r="156" spans="2:39" ht="14.25" customHeight="1" x14ac:dyDescent="0.15">
      <c r="B156" s="182" t="s">
        <v>76</v>
      </c>
      <c r="C156" s="1997" t="s">
        <v>93</v>
      </c>
      <c r="D156" s="2093">
        <f>AVERAGE('2024旬別'!D156,'2023旬別'!C156,'2022旬別'!C156,'2021旬別'!C156,'2020旬別'!C156)</f>
        <v>83.2</v>
      </c>
      <c r="E156" s="2094">
        <f>AVERAGE('2024旬別'!E156,'2023旬別'!D156,'2022旬別'!D156,'2021旬別'!D156,'2020旬別'!D156)</f>
        <v>181.8</v>
      </c>
      <c r="F156" s="2095">
        <f>AVERAGE('2024旬別'!F156,'2023旬別'!E156,'2022旬別'!E156,'2021旬別'!E156,'2020旬別'!E156)</f>
        <v>150.80000000000001</v>
      </c>
      <c r="G156" s="2098">
        <f>AVERAGE('2024旬別'!G156,'2023旬別'!F156,'2022旬別'!F156,'2021旬別'!F156,'2020旬別'!F156)</f>
        <v>70</v>
      </c>
      <c r="H156" s="2094">
        <f>AVERAGE('2024旬別'!H156,'2023旬別'!G156,'2022旬別'!G156,'2021旬別'!G156,'2020旬別'!G156)</f>
        <v>31.6</v>
      </c>
      <c r="I156" s="2134">
        <f>AVERAGE('2024旬別'!I156,'2023旬別'!H156,'2022旬別'!H156,'2021旬別'!H156,'2020旬別'!H156)</f>
        <v>20.399999999999999</v>
      </c>
      <c r="J156" s="2098">
        <f>AVERAGE('2024旬別'!J156,'2023旬別'!I156,'2022旬別'!I156,'2021旬別'!I156,'2020旬別'!I156)</f>
        <v>7.8</v>
      </c>
      <c r="K156" s="2099">
        <f>AVERAGE('2024旬別'!K156,'2023旬別'!J156,'2022旬別'!J156,'2021旬別'!J156,'2020旬別'!J156)</f>
        <v>1.6</v>
      </c>
      <c r="L156" s="2100">
        <f>AVERAGE('2024旬別'!L156,'2023旬別'!K156,'2022旬別'!K156,'2021旬別'!K156,'2020旬別'!K156)</f>
        <v>0.4</v>
      </c>
      <c r="M156" s="2098">
        <f>AVERAGE('2024旬別'!M156,'2023旬別'!L156,'2022旬別'!L156,'2021旬別'!L156,'2020旬別'!L156)</f>
        <v>0.2</v>
      </c>
      <c r="N156" s="2200">
        <f>AVERAGE('2024旬別'!N156,'2023旬別'!M156,'2022旬別'!M156,'2021旬別'!M156,'2020旬別'!M156)</f>
        <v>0</v>
      </c>
      <c r="O156" s="2100">
        <f>AVERAGE('2024旬別'!O156,'2023旬別'!N156,'2022旬別'!N156,'2021旬別'!N156,'2020旬別'!N156)</f>
        <v>0</v>
      </c>
      <c r="P156" s="2098">
        <f>AVERAGE('2024旬別'!P156,'2023旬別'!O156,'2022旬別'!O156,'2021旬別'!O156,'2020旬別'!O156)</f>
        <v>0</v>
      </c>
      <c r="Q156" s="2200">
        <f>AVERAGE('2024旬別'!Q156,'2023旬別'!P156,'2022旬別'!P156,'2021旬別'!P156,'2020旬別'!P156)</f>
        <v>0.2</v>
      </c>
      <c r="R156" s="2100">
        <f>AVERAGE('2024旬別'!R156,'2023旬別'!Q156,'2022旬別'!Q156,'2021旬別'!Q156,'2020旬別'!Q156)</f>
        <v>0</v>
      </c>
      <c r="S156" s="2098">
        <f>AVERAGE('2024旬別'!S156,'2023旬別'!R156,'2022旬別'!R156,'2021旬別'!R156,'2020旬別'!R156)</f>
        <v>0</v>
      </c>
      <c r="T156" s="2099">
        <f>AVERAGE('2024旬別'!T156,'2023旬別'!S156,'2022旬別'!S156,'2021旬別'!S156,'2020旬別'!S156)</f>
        <v>0</v>
      </c>
      <c r="U156" s="2095">
        <f>AVERAGE('2024旬別'!U156,'2023旬別'!T156,'2022旬別'!T156,'2021旬別'!T156,'2020旬別'!T156)</f>
        <v>0</v>
      </c>
      <c r="V156" s="2098">
        <f>AVERAGE('2024旬別'!V156,'2023旬別'!U156,'2022旬別'!U156,'2021旬別'!U156,'2020旬別'!U156)</f>
        <v>0</v>
      </c>
      <c r="W156" s="2094">
        <f>AVERAGE('2024旬別'!W156,'2023旬別'!V156,'2022旬別'!V156,'2021旬別'!V156,'2020旬別'!V156)</f>
        <v>4.8</v>
      </c>
      <c r="X156" s="2102">
        <f>AVERAGE('2024旬別'!X156,'2023旬別'!W156,'2022旬別'!W156,'2021旬別'!W156,'2020旬別'!W156)</f>
        <v>11.4</v>
      </c>
      <c r="Y156" s="2096">
        <f>AVERAGE('2024旬別'!Y156,'2023旬別'!X156,'2022旬別'!X156,'2021旬別'!X156,'2020旬別'!X156)</f>
        <v>13.8</v>
      </c>
      <c r="Z156" s="2099">
        <f>AVERAGE('2024旬別'!Z156,'2023旬別'!Y156,'2022旬別'!Y156,'2021旬別'!Y156,'2020旬別'!Y156)</f>
        <v>16.8</v>
      </c>
      <c r="AA156" s="2095">
        <f>AVERAGE('2024旬別'!AA156,'2023旬別'!Z156,'2022旬別'!Z156,'2021旬別'!Z156,'2020旬別'!Z156)</f>
        <v>29.6</v>
      </c>
      <c r="AB156" s="2096">
        <f>AVERAGE('2024旬別'!AB156,'2023旬別'!AA156,'2022旬別'!AA156,'2021旬別'!AA156,'2020旬別'!AA156)</f>
        <v>171.4</v>
      </c>
      <c r="AC156" s="2099">
        <f>AVERAGE('2024旬別'!AC156,'2023旬別'!AB156,'2022旬別'!AB156,'2021旬別'!AB156,'2020旬別'!AB156)</f>
        <v>786.2</v>
      </c>
      <c r="AD156" s="2095">
        <f>AVERAGE('2024旬別'!AD156,'2023旬別'!AC156,'2022旬別'!AC156,'2021旬別'!AC156,'2020旬別'!AC156)</f>
        <v>1670.2</v>
      </c>
      <c r="AE156" s="2098">
        <f>AVERAGE('2024旬別'!AE156,'2023旬別'!AD156,'2022旬別'!AD156,'2021旬別'!AD156,'2020旬別'!AD156)</f>
        <v>2620.6</v>
      </c>
      <c r="AF156" s="2099">
        <f>AVERAGE('2024旬別'!AF156,'2023旬別'!AE156,'2022旬別'!AE156,'2021旬別'!AE156,'2020旬別'!AE156)</f>
        <v>3094.8</v>
      </c>
      <c r="AG156" s="2095">
        <f>AVERAGE('2024旬別'!AG156,'2023旬別'!AF156,'2022旬別'!AF156,'2021旬別'!AF156,'2020旬別'!AF156)</f>
        <v>3042.8</v>
      </c>
      <c r="AH156" s="2098">
        <f>AVERAGE('2024旬別'!AH156,'2023旬別'!AG156,'2022旬別'!AG156,'2021旬別'!AG156,'2020旬別'!AG156)</f>
        <v>2760.2</v>
      </c>
      <c r="AI156" s="2094">
        <f>AVERAGE('2024旬別'!AI156,'2023旬別'!AH156,'2022旬別'!AH156,'2021旬別'!AH156,'2020旬別'!AH156)</f>
        <v>2043.6</v>
      </c>
      <c r="AJ156" s="2095">
        <f>AVERAGE('2024旬別'!AJ156,'2023旬別'!AI156,'2022旬別'!AI156,'2021旬別'!AI156,'2020旬別'!AI156)</f>
        <v>1691.8</v>
      </c>
      <c r="AK156" s="2098">
        <f>AVERAGE('2024旬別'!AK156,'2023旬別'!AJ156,'2022旬別'!AJ156,'2021旬別'!AJ156,'2020旬別'!AJ156)</f>
        <v>1122.8</v>
      </c>
      <c r="AL156" s="2099">
        <f>AVERAGE('2024旬別'!AL156,'2023旬別'!AK156,'2022旬別'!AK156,'2021旬別'!AK156,'2020旬別'!AK156)</f>
        <v>506.2</v>
      </c>
      <c r="AM156" s="2103">
        <f>AVERAGE('2024旬別'!AM156,'2023旬別'!AL156,'2022旬別'!AL156,'2021旬別'!AL156,'2020旬別'!AL156)</f>
        <v>363.2</v>
      </c>
    </row>
    <row r="157" spans="2:39" ht="14.25" customHeight="1" x14ac:dyDescent="0.15">
      <c r="B157" s="184" t="s">
        <v>235</v>
      </c>
      <c r="C157" s="1998" t="s">
        <v>94</v>
      </c>
      <c r="D157" s="2104">
        <f>AVERAGE('2024旬別'!D157,'2023旬別'!C157,'2022旬別'!C157,'2021旬別'!C157,'2020旬別'!C157)</f>
        <v>34814.6</v>
      </c>
      <c r="E157" s="2105">
        <f>AVERAGE('2024旬別'!E157,'2023旬別'!D157,'2022旬別'!D157,'2021旬別'!D157,'2020旬別'!D157)</f>
        <v>78665.399999999994</v>
      </c>
      <c r="F157" s="2106">
        <f>AVERAGE('2024旬別'!F157,'2023旬別'!E157,'2022旬別'!E157,'2021旬別'!E157,'2020旬別'!E157)</f>
        <v>64655.4</v>
      </c>
      <c r="G157" s="2109">
        <f>AVERAGE('2024旬別'!G157,'2023旬別'!F157,'2022旬別'!F157,'2021旬別'!F157,'2020旬別'!F157)</f>
        <v>30209.200000000001</v>
      </c>
      <c r="H157" s="2105">
        <f>AVERAGE('2024旬別'!H157,'2023旬別'!G157,'2022旬別'!G157,'2021旬別'!G157,'2020旬別'!G157)</f>
        <v>15525.6</v>
      </c>
      <c r="I157" s="2129">
        <f>AVERAGE('2024旬別'!I157,'2023旬別'!H157,'2022旬別'!H157,'2021旬別'!H157,'2020旬別'!H157)</f>
        <v>10772.2</v>
      </c>
      <c r="J157" s="2109">
        <f>AVERAGE('2024旬別'!J157,'2023旬別'!I157,'2022旬別'!I157,'2021旬別'!I157,'2020旬別'!I157)</f>
        <v>5486.2</v>
      </c>
      <c r="K157" s="2110">
        <f>AVERAGE('2024旬別'!K157,'2023旬別'!J157,'2022旬別'!J157,'2021旬別'!J157,'2020旬別'!J157)</f>
        <v>855.6</v>
      </c>
      <c r="L157" s="2112">
        <f>AVERAGE('2024旬別'!L157,'2023旬別'!K157,'2022旬別'!K157,'2021旬別'!K157,'2020旬別'!K157)</f>
        <v>145</v>
      </c>
      <c r="M157" s="2109">
        <f>AVERAGE('2024旬別'!M157,'2023旬別'!L157,'2022旬別'!L157,'2021旬別'!L157,'2020旬別'!L157)</f>
        <v>65</v>
      </c>
      <c r="N157" s="2142">
        <f>AVERAGE('2024旬別'!N157,'2023旬別'!M157,'2022旬別'!M157,'2021旬別'!M157,'2020旬別'!M157)</f>
        <v>0</v>
      </c>
      <c r="O157" s="2112">
        <f>AVERAGE('2024旬別'!O157,'2023旬別'!N157,'2022旬別'!N157,'2021旬別'!N157,'2020旬別'!N157)</f>
        <v>0</v>
      </c>
      <c r="P157" s="2109">
        <f>AVERAGE('2024旬別'!P157,'2023旬別'!O157,'2022旬別'!O157,'2021旬別'!O157,'2020旬別'!O157)</f>
        <v>0</v>
      </c>
      <c r="Q157" s="2142">
        <f>AVERAGE('2024旬別'!Q157,'2023旬別'!P157,'2022旬別'!P157,'2021旬別'!P157,'2020旬別'!P157)</f>
        <v>50.6</v>
      </c>
      <c r="R157" s="2112">
        <f>AVERAGE('2024旬別'!R157,'2023旬別'!Q157,'2022旬別'!Q157,'2021旬別'!Q157,'2020旬別'!Q157)</f>
        <v>0</v>
      </c>
      <c r="S157" s="2109">
        <f>AVERAGE('2024旬別'!S157,'2023旬別'!R157,'2022旬別'!R157,'2021旬別'!R157,'2020旬別'!R157)</f>
        <v>12</v>
      </c>
      <c r="T157" s="2110">
        <f>AVERAGE('2024旬別'!T157,'2023旬別'!S157,'2022旬別'!S157,'2021旬別'!S157,'2020旬別'!S157)</f>
        <v>0</v>
      </c>
      <c r="U157" s="2106">
        <f>AVERAGE('2024旬別'!U157,'2023旬別'!T157,'2022旬別'!T157,'2021旬別'!T157,'2020旬別'!T157)</f>
        <v>53</v>
      </c>
      <c r="V157" s="2109">
        <f>AVERAGE('2024旬別'!V157,'2023旬別'!U157,'2022旬別'!U157,'2021旬別'!U157,'2020旬別'!U157)</f>
        <v>153</v>
      </c>
      <c r="W157" s="2105">
        <f>AVERAGE('2024旬別'!W157,'2023旬別'!V157,'2022旬別'!V157,'2021旬別'!V157,'2020旬別'!V157)</f>
        <v>3107</v>
      </c>
      <c r="X157" s="2114">
        <f>AVERAGE('2024旬別'!X157,'2023旬別'!W157,'2022旬別'!W157,'2021旬別'!W157,'2020旬別'!W157)</f>
        <v>7917.4</v>
      </c>
      <c r="Y157" s="2107">
        <f>AVERAGE('2024旬別'!Y157,'2023旬別'!X157,'2022旬別'!X157,'2021旬別'!X157,'2020旬別'!X157)</f>
        <v>10128.799999999999</v>
      </c>
      <c r="Z157" s="2110">
        <f>AVERAGE('2024旬別'!Z157,'2023旬別'!Y157,'2022旬別'!Y157,'2021旬別'!Y157,'2020旬別'!Y157)</f>
        <v>12080</v>
      </c>
      <c r="AA157" s="2106">
        <f>AVERAGE('2024旬別'!AA157,'2023旬別'!Z157,'2022旬別'!Z157,'2021旬別'!Z157,'2020旬別'!Z157)</f>
        <v>21630.2</v>
      </c>
      <c r="AB157" s="2107">
        <f>AVERAGE('2024旬別'!AB157,'2023旬別'!AA157,'2022旬別'!AA157,'2021旬別'!AA157,'2020旬別'!AA157)</f>
        <v>84307.6</v>
      </c>
      <c r="AC157" s="2110">
        <f>AVERAGE('2024旬別'!AC157,'2023旬別'!AB157,'2022旬別'!AB157,'2021旬別'!AB157,'2020旬別'!AB157)</f>
        <v>336273.4</v>
      </c>
      <c r="AD157" s="2106">
        <f>AVERAGE('2024旬別'!AD157,'2023旬別'!AC157,'2022旬別'!AC157,'2021旬別'!AC157,'2020旬別'!AC157)</f>
        <v>625383.80000000005</v>
      </c>
      <c r="AE157" s="2109">
        <f>AVERAGE('2024旬別'!AE157,'2023旬別'!AD157,'2022旬別'!AD157,'2021旬別'!AD157,'2020旬別'!AD157)</f>
        <v>832310.2</v>
      </c>
      <c r="AF157" s="2110">
        <f>AVERAGE('2024旬別'!AF157,'2023旬別'!AE157,'2022旬別'!AE157,'2021旬別'!AE157,'2020旬別'!AE157)</f>
        <v>906078.8</v>
      </c>
      <c r="AG157" s="2106">
        <f>AVERAGE('2024旬別'!AG157,'2023旬別'!AF157,'2022旬別'!AF157,'2021旬別'!AF157,'2020旬別'!AF157)</f>
        <v>972579.2</v>
      </c>
      <c r="AH157" s="2109">
        <f>AVERAGE('2024旬別'!AH157,'2023旬別'!AG157,'2022旬別'!AG157,'2021旬別'!AG157,'2020旬別'!AG157)</f>
        <v>895553.2</v>
      </c>
      <c r="AI157" s="2105">
        <f>AVERAGE('2024旬別'!AI157,'2023旬別'!AH157,'2022旬別'!AH157,'2021旬別'!AH157,'2020旬別'!AH157)</f>
        <v>665374.19999999995</v>
      </c>
      <c r="AJ157" s="2106">
        <f>AVERAGE('2024旬別'!AJ157,'2023旬別'!AI157,'2022旬別'!AI157,'2021旬別'!AI157,'2020旬別'!AI157)</f>
        <v>539959.80000000005</v>
      </c>
      <c r="AK157" s="2109">
        <f>AVERAGE('2024旬別'!AK157,'2023旬別'!AJ157,'2022旬別'!AJ157,'2021旬別'!AJ157,'2020旬別'!AJ157)</f>
        <v>349504.2</v>
      </c>
      <c r="AL157" s="2142">
        <f>AVERAGE('2024旬別'!AL157,'2023旬別'!AK157,'2022旬別'!AK157,'2021旬別'!AK157,'2020旬別'!AK157)</f>
        <v>195700.8</v>
      </c>
      <c r="AM157" s="2115">
        <f>AVERAGE('2024旬別'!AM157,'2023旬別'!AL157,'2022旬別'!AL157,'2021旬別'!AL157,'2020旬別'!AL157)</f>
        <v>160132.6</v>
      </c>
    </row>
    <row r="158" spans="2:39" ht="14.25" customHeight="1" x14ac:dyDescent="0.15">
      <c r="B158" s="186" t="s">
        <v>235</v>
      </c>
      <c r="C158" s="2000" t="s">
        <v>96</v>
      </c>
      <c r="D158" s="2116">
        <f>AVERAGE('2024旬別'!D158,'2023旬別'!C158,'2022旬別'!C158,'2021旬別'!C158,'2020旬別'!C158)</f>
        <v>435.6</v>
      </c>
      <c r="E158" s="2117">
        <f>AVERAGE('2024旬別'!E158,'2023旬別'!D158,'2022旬別'!D158,'2021旬別'!D158,'2020旬別'!D158)</f>
        <v>441.8</v>
      </c>
      <c r="F158" s="2118">
        <f>AVERAGE('2024旬別'!F158,'2023旬別'!E158,'2022旬別'!E158,'2021旬別'!E158,'2020旬別'!E158)</f>
        <v>439.4</v>
      </c>
      <c r="G158" s="2121">
        <f>AVERAGE('2024旬別'!G158,'2023旬別'!F158,'2022旬別'!F158,'2021旬別'!F158,'2020旬別'!F158)</f>
        <v>446.2</v>
      </c>
      <c r="H158" s="2117">
        <f>AVERAGE('2024旬別'!H158,'2023旬別'!G158,'2022旬別'!G158,'2021旬別'!G158,'2020旬別'!G158)</f>
        <v>516.79999999999995</v>
      </c>
      <c r="I158" s="2120">
        <f>AVERAGE('2024旬別'!I158,'2023旬別'!H158,'2022旬別'!H158,'2021旬別'!H158,'2020旬別'!H158)</f>
        <v>553.79999999999995</v>
      </c>
      <c r="J158" s="2121">
        <f>AVERAGE('2024旬別'!J158,'2023旬別'!I158,'2022旬別'!I158,'2021旬別'!I158,'2020旬別'!I158)</f>
        <v>576</v>
      </c>
      <c r="K158" s="2122">
        <f>AVERAGE('2024旬別'!K158,'2023旬別'!J158,'2022旬別'!J158,'2021旬別'!J158,'2020旬別'!J158)</f>
        <v>513.6</v>
      </c>
      <c r="L158" s="2123">
        <f>AVERAGE('2024旬別'!L158,'2023旬別'!K158,'2022旬別'!K158,'2021旬別'!K158,'2020旬別'!K158)</f>
        <v>310</v>
      </c>
      <c r="M158" s="2121">
        <f>AVERAGE('2024旬別'!M158,'2023旬別'!L158,'2022旬別'!L158,'2021旬別'!L158,'2020旬別'!L158)</f>
        <v>393.6</v>
      </c>
      <c r="N158" s="2122">
        <f>AVERAGE('2024旬別'!N158,'2023旬別'!M158,'2022旬別'!M158,'2021旬別'!M158,'2020旬別'!M158)</f>
        <v>0</v>
      </c>
      <c r="O158" s="2123">
        <f>AVERAGE('2024旬別'!O158,'2023旬別'!N158,'2022旬別'!N158,'2021旬別'!N158,'2020旬別'!N158)</f>
        <v>0</v>
      </c>
      <c r="P158" s="2121">
        <f>AVERAGE('2024旬別'!P158,'2023旬別'!O158,'2022旬別'!O158,'2021旬別'!O158,'2020旬別'!O158)</f>
        <v>0</v>
      </c>
      <c r="Q158" s="2122">
        <f>AVERAGE('2024旬別'!Q158,'2023旬別'!P158,'2022旬別'!P158,'2021旬別'!P158,'2020旬別'!P158)</f>
        <v>41.8</v>
      </c>
      <c r="R158" s="2123">
        <f>AVERAGE('2024旬別'!R158,'2023旬別'!Q158,'2022旬別'!Q158,'2021旬別'!Q158,'2020旬別'!Q158)</f>
        <v>0</v>
      </c>
      <c r="S158" s="2121">
        <f>AVERAGE('2024旬別'!S158,'2023旬別'!R158,'2022旬別'!R158,'2021旬別'!R158,'2020旬別'!R158)</f>
        <v>67</v>
      </c>
      <c r="T158" s="2122">
        <f>AVERAGE('2024旬別'!T158,'2023旬別'!S158,'2022旬別'!S158,'2021旬別'!S158,'2020旬別'!S158)</f>
        <v>0</v>
      </c>
      <c r="U158" s="2118">
        <f>AVERAGE('2024旬別'!U158,'2023旬別'!T158,'2022旬別'!T158,'2021旬別'!T158,'2020旬別'!T158)</f>
        <v>217.4</v>
      </c>
      <c r="V158" s="2121">
        <f>AVERAGE('2024旬別'!V158,'2023旬別'!U158,'2022旬別'!U158,'2021旬別'!U158,'2020旬別'!U158)</f>
        <v>1039</v>
      </c>
      <c r="W158" s="2117">
        <f>AVERAGE('2024旬別'!W158,'2023旬別'!V158,'2022旬別'!V158,'2021旬別'!V158,'2020旬別'!V158)</f>
        <v>687.2</v>
      </c>
      <c r="X158" s="2123">
        <f>AVERAGE('2024旬別'!X158,'2023旬別'!W158,'2022旬別'!W158,'2021旬別'!W158,'2020旬別'!W158)</f>
        <v>711.4</v>
      </c>
      <c r="Y158" s="2119">
        <f>AVERAGE('2024旬別'!Y158,'2023旬別'!X158,'2022旬別'!X158,'2021旬別'!X158,'2020旬別'!X158)</f>
        <v>757.8</v>
      </c>
      <c r="Z158" s="2122">
        <f>AVERAGE('2024旬別'!Z158,'2023旬別'!Y158,'2022旬別'!Y158,'2021旬別'!Y158,'2020旬別'!Y158)</f>
        <v>733.8</v>
      </c>
      <c r="AA158" s="2118">
        <f>AVERAGE('2024旬別'!AA158,'2023旬別'!Z158,'2022旬別'!Z158,'2021旬別'!Z158,'2020旬別'!Z158)</f>
        <v>744.4</v>
      </c>
      <c r="AB158" s="2119">
        <f>AVERAGE('2024旬別'!AB158,'2023旬別'!AA158,'2022旬別'!AA158,'2021旬別'!AA158,'2020旬別'!AA158)</f>
        <v>513.4</v>
      </c>
      <c r="AC158" s="2122">
        <f>AVERAGE('2024旬別'!AC158,'2023旬別'!AB158,'2022旬別'!AB158,'2021旬別'!AB158,'2020旬別'!AB158)</f>
        <v>430</v>
      </c>
      <c r="AD158" s="2118">
        <f>AVERAGE('2024旬別'!AD158,'2023旬別'!AC158,'2022旬別'!AC158,'2021旬別'!AC158,'2020旬別'!AC158)</f>
        <v>376</v>
      </c>
      <c r="AE158" s="2121">
        <f>AVERAGE('2024旬別'!AE158,'2023旬別'!AD158,'2022旬別'!AD158,'2021旬別'!AD158,'2020旬別'!AD158)</f>
        <v>320.60000000000002</v>
      </c>
      <c r="AF158" s="2122">
        <f>AVERAGE('2024旬別'!AF158,'2023旬別'!AE158,'2022旬別'!AE158,'2021旬別'!AE158,'2020旬別'!AE158)</f>
        <v>294.2</v>
      </c>
      <c r="AG158" s="2118">
        <f>AVERAGE('2024旬別'!AG158,'2023旬別'!AF158,'2022旬別'!AF158,'2021旬別'!AF158,'2020旬別'!AF158)</f>
        <v>323.8</v>
      </c>
      <c r="AH158" s="2121">
        <f>AVERAGE('2024旬別'!AH158,'2023旬別'!AG158,'2022旬別'!AG158,'2021旬別'!AG158,'2020旬別'!AG158)</f>
        <v>329.4</v>
      </c>
      <c r="AI158" s="2117">
        <f>AVERAGE('2024旬別'!AI158,'2023旬別'!AH158,'2022旬別'!AH158,'2021旬別'!AH158,'2020旬別'!AH158)</f>
        <v>330.4</v>
      </c>
      <c r="AJ158" s="2118">
        <f>AVERAGE('2024旬別'!AJ158,'2023旬別'!AI158,'2022旬別'!AI158,'2021旬別'!AI158,'2020旬別'!AI158)</f>
        <v>327.2</v>
      </c>
      <c r="AK158" s="2121">
        <f>AVERAGE('2024旬別'!AK158,'2023旬別'!AJ158,'2022旬別'!AJ158,'2021旬別'!AJ158,'2020旬別'!AJ158)</f>
        <v>327</v>
      </c>
      <c r="AL158" s="2122">
        <f>AVERAGE('2024旬別'!AL158,'2023旬別'!AK158,'2022旬別'!AK158,'2021旬別'!AK158,'2020旬別'!AK158)</f>
        <v>396.2</v>
      </c>
      <c r="AM158" s="2125">
        <f>AVERAGE('2024旬別'!AM158,'2023旬別'!AL158,'2022旬別'!AL158,'2021旬別'!AL158,'2020旬別'!AL158)</f>
        <v>453.6</v>
      </c>
    </row>
    <row r="159" spans="2:39" ht="14.25" customHeight="1" x14ac:dyDescent="0.15">
      <c r="B159" s="182" t="s">
        <v>78</v>
      </c>
      <c r="C159" s="1997" t="s">
        <v>93</v>
      </c>
      <c r="D159" s="2093">
        <f>AVERAGE('2024旬別'!D159,'2023旬別'!C159,'2022旬別'!C159,'2021旬別'!C159,'2020旬別'!C159)</f>
        <v>23.8</v>
      </c>
      <c r="E159" s="2094">
        <f>AVERAGE('2024旬別'!E159,'2023旬別'!D159,'2022旬別'!D159,'2021旬別'!D159,'2020旬別'!D159)</f>
        <v>49.4</v>
      </c>
      <c r="F159" s="2095">
        <f>AVERAGE('2024旬別'!F159,'2023旬別'!E159,'2022旬別'!E159,'2021旬別'!E159,'2020旬別'!E159)</f>
        <v>30.8</v>
      </c>
      <c r="G159" s="2098">
        <f>AVERAGE('2024旬別'!G159,'2023旬別'!F159,'2022旬別'!F159,'2021旬別'!F159,'2020旬別'!F159)</f>
        <v>19.2</v>
      </c>
      <c r="H159" s="2201">
        <f>AVERAGE('2024旬別'!H159,'2023旬別'!G159,'2022旬別'!G159,'2021旬別'!G159,'2020旬別'!G159)</f>
        <v>12</v>
      </c>
      <c r="I159" s="2134">
        <f>AVERAGE('2024旬別'!I159,'2023旬別'!H159,'2022旬別'!H159,'2021旬別'!H159,'2020旬別'!H159)</f>
        <v>5.8</v>
      </c>
      <c r="J159" s="2098">
        <f>AVERAGE('2024旬別'!J159,'2023旬別'!I159,'2022旬別'!I159,'2021旬別'!I159,'2020旬別'!I159)</f>
        <v>1.8</v>
      </c>
      <c r="K159" s="2094">
        <f>AVERAGE('2024旬別'!K159,'2023旬別'!J159,'2022旬別'!J159,'2021旬別'!J159,'2020旬別'!J159)</f>
        <v>0.6</v>
      </c>
      <c r="L159" s="2095">
        <f>AVERAGE('2024旬別'!L159,'2023旬別'!K159,'2022旬別'!K159,'2021旬別'!K159,'2020旬別'!K159)</f>
        <v>0.2</v>
      </c>
      <c r="M159" s="2098">
        <f>AVERAGE('2024旬別'!M159,'2023旬別'!L159,'2022旬別'!L159,'2021旬別'!L159,'2020旬別'!L159)</f>
        <v>0</v>
      </c>
      <c r="N159" s="2094">
        <f>AVERAGE('2024旬別'!N159,'2023旬別'!M159,'2022旬別'!M159,'2021旬別'!M159,'2020旬別'!M159)</f>
        <v>0.2</v>
      </c>
      <c r="O159" s="2095">
        <f>AVERAGE('2024旬別'!O159,'2023旬別'!N159,'2022旬別'!N159,'2021旬別'!N159,'2020旬別'!N159)</f>
        <v>2.4</v>
      </c>
      <c r="P159" s="2098">
        <f>AVERAGE('2024旬別'!P159,'2023旬別'!O159,'2022旬別'!O159,'2021旬別'!O159,'2020旬別'!O159)</f>
        <v>7.4</v>
      </c>
      <c r="Q159" s="2201">
        <f>AVERAGE('2024旬別'!Q159,'2023旬別'!P159,'2022旬別'!P159,'2021旬別'!P159,'2020旬別'!P159)</f>
        <v>20.8</v>
      </c>
      <c r="R159" s="2100">
        <f>AVERAGE('2024旬別'!R159,'2023旬別'!Q159,'2022旬別'!Q159,'2021旬別'!Q159,'2020旬別'!Q159)</f>
        <v>57.8</v>
      </c>
      <c r="S159" s="2098">
        <f>AVERAGE('2024旬別'!S159,'2023旬別'!R159,'2022旬別'!R159,'2021旬別'!R159,'2020旬別'!R159)</f>
        <v>109.2</v>
      </c>
      <c r="T159" s="2094">
        <f>AVERAGE('2024旬別'!T159,'2023旬別'!S159,'2022旬別'!S159,'2021旬別'!S159,'2020旬別'!S159)</f>
        <v>152.4</v>
      </c>
      <c r="U159" s="2095">
        <f>AVERAGE('2024旬別'!U159,'2023旬別'!T159,'2022旬別'!T159,'2021旬別'!T159,'2020旬別'!T159)</f>
        <v>188.8</v>
      </c>
      <c r="V159" s="2096">
        <f>AVERAGE('2024旬別'!V159,'2023旬別'!U159,'2022旬別'!U159,'2021旬別'!U159,'2020旬別'!U159)</f>
        <v>284.8</v>
      </c>
      <c r="W159" s="2094">
        <f>AVERAGE('2024旬別'!W159,'2023旬別'!V159,'2022旬別'!V159,'2021旬別'!V159,'2020旬別'!V159)</f>
        <v>376.4</v>
      </c>
      <c r="X159" s="2102">
        <f>AVERAGE('2024旬別'!X159,'2023旬別'!W159,'2022旬別'!W159,'2021旬別'!W159,'2020旬別'!W159)</f>
        <v>533.6</v>
      </c>
      <c r="Y159" s="2096">
        <f>AVERAGE('2024旬別'!Y159,'2023旬別'!X159,'2022旬別'!X159,'2021旬別'!X159,'2020旬別'!X159)</f>
        <v>927</v>
      </c>
      <c r="Z159" s="2099">
        <f>AVERAGE('2024旬別'!Z159,'2023旬別'!Y159,'2022旬別'!Y159,'2021旬別'!Y159,'2020旬別'!Y159)</f>
        <v>942</v>
      </c>
      <c r="AA159" s="2095">
        <f>AVERAGE('2024旬別'!AA159,'2023旬別'!Z159,'2022旬別'!Z159,'2021旬別'!Z159,'2020旬別'!Z159)</f>
        <v>1417</v>
      </c>
      <c r="AB159" s="2096">
        <f>AVERAGE('2024旬別'!AB159,'2023旬別'!AA159,'2022旬別'!AA159,'2021旬別'!AA159,'2020旬別'!AA159)</f>
        <v>1522.8</v>
      </c>
      <c r="AC159" s="2099">
        <f>AVERAGE('2024旬別'!AC159,'2023旬別'!AB159,'2022旬別'!AB159,'2021旬別'!AB159,'2020旬別'!AB159)</f>
        <v>1562.6</v>
      </c>
      <c r="AD159" s="2095">
        <f>AVERAGE('2024旬別'!AD159,'2023旬別'!AC159,'2022旬別'!AC159,'2021旬別'!AC159,'2020旬別'!AC159)</f>
        <v>1450.8</v>
      </c>
      <c r="AE159" s="2098">
        <f>AVERAGE('2024旬別'!AE159,'2023旬別'!AD159,'2022旬別'!AD159,'2021旬別'!AD159,'2020旬別'!AD159)</f>
        <v>1152.8</v>
      </c>
      <c r="AF159" s="2099">
        <f>AVERAGE('2024旬別'!AF159,'2023旬別'!AE159,'2022旬別'!AE159,'2021旬別'!AE159,'2020旬別'!AE159)</f>
        <v>879.2</v>
      </c>
      <c r="AG159" s="2095">
        <f>AVERAGE('2024旬別'!AG159,'2023旬別'!AF159,'2022旬別'!AF159,'2021旬別'!AF159,'2020旬別'!AF159)</f>
        <v>645.20000000000005</v>
      </c>
      <c r="AH159" s="2098">
        <f>AVERAGE('2024旬別'!AH159,'2023旬別'!AG159,'2022旬別'!AG159,'2021旬別'!AG159,'2020旬別'!AG159)</f>
        <v>348.4</v>
      </c>
      <c r="AI159" s="2094">
        <f>AVERAGE('2024旬別'!AI159,'2023旬別'!AH159,'2022旬別'!AH159,'2021旬別'!AH159,'2020旬別'!AH159)</f>
        <v>220</v>
      </c>
      <c r="AJ159" s="2095">
        <f>AVERAGE('2024旬別'!AJ159,'2023旬別'!AI159,'2022旬別'!AI159,'2021旬別'!AI159,'2020旬別'!AI159)</f>
        <v>138</v>
      </c>
      <c r="AK159" s="2098">
        <f>AVERAGE('2024旬別'!AK159,'2023旬別'!AJ159,'2022旬別'!AJ159,'2021旬別'!AJ159,'2020旬別'!AJ159)</f>
        <v>124.4</v>
      </c>
      <c r="AL159" s="2094">
        <f>AVERAGE('2024旬別'!AL159,'2023旬別'!AK159,'2022旬別'!AK159,'2021旬別'!AK159,'2020旬別'!AK159)</f>
        <v>139.80000000000001</v>
      </c>
      <c r="AM159" s="2103">
        <f>AVERAGE('2024旬別'!AM159,'2023旬別'!AL159,'2022旬別'!AL159,'2021旬別'!AL159,'2020旬別'!AL159)</f>
        <v>120</v>
      </c>
    </row>
    <row r="160" spans="2:39" ht="14.25" customHeight="1" x14ac:dyDescent="0.15">
      <c r="B160" s="184" t="s">
        <v>144</v>
      </c>
      <c r="C160" s="1998" t="s">
        <v>94</v>
      </c>
      <c r="D160" s="2104">
        <f>AVERAGE('2024旬別'!D160,'2023旬別'!C160,'2022旬別'!C160,'2021旬別'!C160,'2020旬別'!C160)</f>
        <v>45032.4</v>
      </c>
      <c r="E160" s="2105">
        <f>AVERAGE('2024旬別'!E160,'2023旬別'!D160,'2022旬別'!D160,'2021旬別'!D160,'2020旬別'!D160)</f>
        <v>100403.6</v>
      </c>
      <c r="F160" s="2106">
        <f>AVERAGE('2024旬別'!F160,'2023旬別'!E160,'2022旬別'!E160,'2021旬別'!E160,'2020旬別'!E160)</f>
        <v>45491.6</v>
      </c>
      <c r="G160" s="2109">
        <f>AVERAGE('2024旬別'!G160,'2023旬別'!F160,'2022旬別'!F160,'2021旬別'!F160,'2020旬別'!F160)</f>
        <v>16136.6</v>
      </c>
      <c r="H160" s="2220">
        <f>AVERAGE('2024旬別'!H160,'2023旬別'!G160,'2022旬別'!G160,'2021旬別'!G160,'2020旬別'!G160)</f>
        <v>7633</v>
      </c>
      <c r="I160" s="2129">
        <f>AVERAGE('2024旬別'!I160,'2023旬別'!H160,'2022旬別'!H160,'2021旬別'!H160,'2020旬別'!H160)</f>
        <v>3347.4</v>
      </c>
      <c r="J160" s="2109">
        <f>AVERAGE('2024旬別'!J160,'2023旬別'!I160,'2022旬別'!I160,'2021旬別'!I160,'2020旬別'!I160)</f>
        <v>1031.5999999999999</v>
      </c>
      <c r="K160" s="2105">
        <f>AVERAGE('2024旬別'!K160,'2023旬別'!J160,'2022旬別'!J160,'2021旬別'!J160,'2020旬別'!J160)</f>
        <v>364</v>
      </c>
      <c r="L160" s="2106">
        <f>AVERAGE('2024旬別'!L160,'2023旬別'!K160,'2022旬別'!K160,'2021旬別'!K160,'2020旬別'!K160)</f>
        <v>234.6</v>
      </c>
      <c r="M160" s="2109">
        <f>AVERAGE('2024旬別'!M160,'2023旬別'!L160,'2022旬別'!L160,'2021旬別'!L160,'2020旬別'!L160)</f>
        <v>206.8</v>
      </c>
      <c r="N160" s="2105">
        <f>AVERAGE('2024旬別'!N160,'2023旬別'!M160,'2022旬別'!M160,'2021旬別'!M160,'2020旬別'!M160)</f>
        <v>842.4</v>
      </c>
      <c r="O160" s="2106">
        <f>AVERAGE('2024旬別'!O160,'2023旬別'!N160,'2022旬別'!N160,'2021旬別'!N160,'2020旬別'!N160)</f>
        <v>12468.6</v>
      </c>
      <c r="P160" s="2109">
        <f>AVERAGE('2024旬別'!P160,'2023旬別'!O160,'2022旬別'!O160,'2021旬別'!O160,'2020旬別'!O160)</f>
        <v>35139</v>
      </c>
      <c r="Q160" s="2220">
        <f>AVERAGE('2024旬別'!Q160,'2023旬別'!P160,'2022旬別'!P160,'2021旬別'!P160,'2020旬別'!P160)</f>
        <v>87643.6</v>
      </c>
      <c r="R160" s="2112">
        <f>AVERAGE('2024旬別'!R160,'2023旬別'!Q160,'2022旬別'!Q160,'2021旬別'!Q160,'2020旬別'!Q160)</f>
        <v>173958.2</v>
      </c>
      <c r="S160" s="2109">
        <f>AVERAGE('2024旬別'!S160,'2023旬別'!R160,'2022旬別'!R160,'2021旬別'!R160,'2020旬別'!R160)</f>
        <v>258067.20000000001</v>
      </c>
      <c r="T160" s="2105">
        <f>AVERAGE('2024旬別'!T160,'2023旬別'!S160,'2022旬別'!S160,'2021旬別'!S160,'2020旬別'!S160)</f>
        <v>337961.2</v>
      </c>
      <c r="U160" s="2106">
        <f>AVERAGE('2024旬別'!U160,'2023旬別'!T160,'2022旬別'!T160,'2021旬別'!T160,'2020旬別'!T160)</f>
        <v>415488.6</v>
      </c>
      <c r="V160" s="2107">
        <f>AVERAGE('2024旬別'!V160,'2023旬別'!U160,'2022旬別'!U160,'2021旬別'!U160,'2020旬別'!U160)</f>
        <v>585282.80000000005</v>
      </c>
      <c r="W160" s="2105">
        <f>AVERAGE('2024旬別'!W160,'2023旬別'!V160,'2022旬別'!V160,'2021旬別'!V160,'2020旬別'!V160)</f>
        <v>730450</v>
      </c>
      <c r="X160" s="2114">
        <f>AVERAGE('2024旬別'!X160,'2023旬別'!W160,'2022旬別'!W160,'2021旬別'!W160,'2020旬別'!W160)</f>
        <v>932340.2</v>
      </c>
      <c r="Y160" s="2107">
        <f>AVERAGE('2024旬別'!Y160,'2023旬別'!X160,'2022旬別'!X160,'2021旬別'!X160,'2020旬別'!X160)</f>
        <v>1538491.2</v>
      </c>
      <c r="Z160" s="2110">
        <f>AVERAGE('2024旬別'!Z160,'2023旬別'!Y160,'2022旬別'!Y160,'2021旬別'!Y160,'2020旬別'!Y160)</f>
        <v>1493487.8</v>
      </c>
      <c r="AA160" s="2106">
        <f>AVERAGE('2024旬別'!AA160,'2023旬別'!Z160,'2022旬別'!Z160,'2021旬別'!Z160,'2020旬別'!Z160)</f>
        <v>2107415.4</v>
      </c>
      <c r="AB160" s="2107">
        <f>AVERAGE('2024旬別'!AB160,'2023旬別'!AA160,'2022旬別'!AA160,'2021旬別'!AA160,'2020旬別'!AA160)</f>
        <v>2268879</v>
      </c>
      <c r="AC160" s="2110">
        <f>AVERAGE('2024旬別'!AC160,'2023旬別'!AB160,'2022旬別'!AB160,'2021旬別'!AB160,'2020旬別'!AB160)</f>
        <v>2318994.6</v>
      </c>
      <c r="AD160" s="2106">
        <f>AVERAGE('2024旬別'!AD160,'2023旬別'!AC160,'2022旬別'!AC160,'2021旬別'!AC160,'2020旬別'!AC160)</f>
        <v>2206138.6</v>
      </c>
      <c r="AE160" s="2109">
        <f>AVERAGE('2024旬別'!AE160,'2023旬別'!AD160,'2022旬別'!AD160,'2021旬別'!AD160,'2020旬別'!AD160)</f>
        <v>1764483.4</v>
      </c>
      <c r="AF160" s="2110">
        <f>AVERAGE('2024旬別'!AF160,'2023旬別'!AE160,'2022旬別'!AE160,'2021旬別'!AE160,'2020旬別'!AE160)</f>
        <v>1402404.8</v>
      </c>
      <c r="AG160" s="2106">
        <f>AVERAGE('2024旬別'!AG160,'2023旬別'!AF160,'2022旬別'!AF160,'2021旬別'!AF160,'2020旬別'!AF160)</f>
        <v>1097396.3999999999</v>
      </c>
      <c r="AH160" s="2109">
        <f>AVERAGE('2024旬別'!AH160,'2023旬別'!AG160,'2022旬別'!AG160,'2021旬別'!AG160,'2020旬別'!AG160)</f>
        <v>632981.19999999995</v>
      </c>
      <c r="AI160" s="2105">
        <f>AVERAGE('2024旬別'!AI160,'2023旬別'!AH160,'2022旬別'!AH160,'2021旬別'!AH160,'2020旬別'!AH160)</f>
        <v>425475.2</v>
      </c>
      <c r="AJ160" s="2106">
        <f>AVERAGE('2024旬別'!AJ160,'2023旬別'!AI160,'2022旬別'!AI160,'2021旬別'!AI160,'2020旬別'!AI160)</f>
        <v>273702.8</v>
      </c>
      <c r="AK160" s="2109">
        <f>AVERAGE('2024旬別'!AK160,'2023旬別'!AJ160,'2022旬別'!AJ160,'2021旬別'!AJ160,'2020旬別'!AJ160)</f>
        <v>272302.8</v>
      </c>
      <c r="AL160" s="2105">
        <f>AVERAGE('2024旬別'!AL160,'2023旬別'!AK160,'2022旬別'!AK160,'2021旬別'!AK160,'2020旬別'!AK160)</f>
        <v>327372.40000000002</v>
      </c>
      <c r="AM160" s="2115">
        <f>AVERAGE('2024旬別'!AM160,'2023旬別'!AL160,'2022旬別'!AL160,'2021旬別'!AL160,'2020旬別'!AL160)</f>
        <v>282315</v>
      </c>
    </row>
    <row r="161" spans="2:39" ht="14.25" customHeight="1" x14ac:dyDescent="0.15">
      <c r="B161" s="186" t="s">
        <v>144</v>
      </c>
      <c r="C161" s="2000" t="s">
        <v>96</v>
      </c>
      <c r="D161" s="2116">
        <f>AVERAGE('2024旬別'!D161,'2023旬別'!C161,'2022旬別'!C161,'2021旬別'!C161,'2020旬別'!C161)</f>
        <v>1931</v>
      </c>
      <c r="E161" s="2117">
        <f>AVERAGE('2024旬別'!E161,'2023旬別'!D161,'2022旬別'!D161,'2021旬別'!D161,'2020旬別'!D161)</f>
        <v>2005.8</v>
      </c>
      <c r="F161" s="2118">
        <f>AVERAGE('2024旬別'!F161,'2023旬別'!E161,'2022旬別'!E161,'2021旬別'!E161,'2020旬別'!E161)</f>
        <v>1501.4</v>
      </c>
      <c r="G161" s="2121">
        <f>AVERAGE('2024旬別'!G161,'2023旬別'!F161,'2022旬別'!F161,'2021旬別'!F161,'2020旬別'!F161)</f>
        <v>864.4</v>
      </c>
      <c r="H161" s="2145">
        <f>AVERAGE('2024旬別'!H161,'2023旬別'!G161,'2022旬別'!G161,'2021旬別'!G161,'2020旬別'!G161)</f>
        <v>721.4</v>
      </c>
      <c r="I161" s="2120">
        <f>AVERAGE('2024旬別'!I161,'2023旬別'!H161,'2022旬別'!H161,'2021旬別'!H161,'2020旬別'!H161)</f>
        <v>577</v>
      </c>
      <c r="J161" s="2121">
        <f>AVERAGE('2024旬別'!J161,'2023旬別'!I161,'2022旬別'!I161,'2021旬別'!I161,'2020旬別'!I161)</f>
        <v>707.6</v>
      </c>
      <c r="K161" s="2117">
        <f>AVERAGE('2024旬別'!K161,'2023旬別'!J161,'2022旬別'!J161,'2021旬別'!J161,'2020旬別'!J161)</f>
        <v>1391.2</v>
      </c>
      <c r="L161" s="2118">
        <f>AVERAGE('2024旬別'!L161,'2023旬別'!K161,'2022旬別'!K161,'2021旬別'!K161,'2020旬別'!K161)</f>
        <v>1424.4</v>
      </c>
      <c r="M161" s="2121">
        <f>AVERAGE('2024旬別'!M161,'2023旬別'!L161,'2022旬別'!L161,'2021旬別'!L161,'2020旬別'!L161)</f>
        <v>1585.2</v>
      </c>
      <c r="N161" s="2117">
        <f>AVERAGE('2024旬別'!N161,'2023旬別'!M161,'2022旬別'!M161,'2021旬別'!M161,'2020旬別'!M161)</f>
        <v>5113.3999999999996</v>
      </c>
      <c r="O161" s="2118">
        <f>AVERAGE('2024旬別'!O161,'2023旬別'!N161,'2022旬別'!N161,'2021旬別'!N161,'2020旬別'!N161)</f>
        <v>7118.2</v>
      </c>
      <c r="P161" s="2121">
        <f>AVERAGE('2024旬別'!P161,'2023旬別'!O161,'2022旬別'!O161,'2021旬別'!O161,'2020旬別'!O161)</f>
        <v>4853.3999999999996</v>
      </c>
      <c r="Q161" s="2117">
        <f>AVERAGE('2024旬別'!Q161,'2023旬別'!P161,'2022旬別'!P161,'2021旬別'!P161,'2020旬別'!P161)</f>
        <v>4394.2</v>
      </c>
      <c r="R161" s="2123">
        <f>AVERAGE('2024旬別'!R161,'2023旬別'!Q161,'2022旬別'!Q161,'2021旬別'!Q161,'2020旬別'!Q161)</f>
        <v>3058</v>
      </c>
      <c r="S161" s="2121">
        <f>AVERAGE('2024旬別'!S161,'2023旬別'!R161,'2022旬別'!R161,'2021旬別'!R161,'2020旬別'!R161)</f>
        <v>2377.6</v>
      </c>
      <c r="T161" s="2117">
        <f>AVERAGE('2024旬別'!T161,'2023旬別'!S161,'2022旬別'!S161,'2021旬別'!S161,'2020旬別'!S161)</f>
        <v>2221</v>
      </c>
      <c r="U161" s="2118">
        <f>AVERAGE('2024旬別'!U161,'2023旬別'!T161,'2022旬別'!T161,'2021旬別'!T161,'2020旬別'!T161)</f>
        <v>2199</v>
      </c>
      <c r="V161" s="2119">
        <f>AVERAGE('2024旬別'!V161,'2023旬別'!U161,'2022旬別'!U161,'2021旬別'!U161,'2020旬別'!U161)</f>
        <v>2073.6</v>
      </c>
      <c r="W161" s="2117">
        <f>AVERAGE('2024旬別'!W161,'2023旬別'!V161,'2022旬別'!V161,'2021旬別'!V161,'2020旬別'!V161)</f>
        <v>1937.2</v>
      </c>
      <c r="X161" s="2123">
        <f>AVERAGE('2024旬別'!X161,'2023旬別'!W161,'2022旬別'!W161,'2021旬別'!W161,'2020旬別'!W161)</f>
        <v>1741</v>
      </c>
      <c r="Y161" s="2119">
        <f>AVERAGE('2024旬別'!Y161,'2023旬別'!X161,'2022旬別'!X161,'2021旬別'!X161,'2020旬別'!X161)</f>
        <v>1643.6</v>
      </c>
      <c r="Z161" s="2122">
        <f>AVERAGE('2024旬別'!Z161,'2023旬別'!Y161,'2022旬別'!Y161,'2021旬別'!Y161,'2020旬別'!Y161)</f>
        <v>1592.6</v>
      </c>
      <c r="AA161" s="2118">
        <f>AVERAGE('2024旬別'!AA161,'2023旬別'!Z161,'2022旬別'!Z161,'2021旬別'!Z161,'2020旬別'!Z161)</f>
        <v>1484.2</v>
      </c>
      <c r="AB161" s="2119">
        <f>AVERAGE('2024旬別'!AB161,'2023旬別'!AA161,'2022旬別'!AA161,'2021旬別'!AA161,'2020旬別'!AA161)</f>
        <v>1487.8</v>
      </c>
      <c r="AC161" s="2122">
        <f>AVERAGE('2024旬別'!AC161,'2023旬別'!AB161,'2022旬別'!AB161,'2021旬別'!AB161,'2020旬別'!AB161)</f>
        <v>1481.8</v>
      </c>
      <c r="AD161" s="2118">
        <f>AVERAGE('2024旬別'!AD161,'2023旬別'!AC161,'2022旬別'!AC161,'2021旬別'!AC161,'2020旬別'!AC161)</f>
        <v>1516</v>
      </c>
      <c r="AE161" s="2121">
        <f>AVERAGE('2024旬別'!AE161,'2023旬別'!AD161,'2022旬別'!AD161,'2021旬別'!AD161,'2020旬別'!AD161)</f>
        <v>1533</v>
      </c>
      <c r="AF161" s="2122">
        <f>AVERAGE('2024旬別'!AF161,'2023旬別'!AE161,'2022旬別'!AE161,'2021旬別'!AE161,'2020旬別'!AE161)</f>
        <v>1594.6</v>
      </c>
      <c r="AG161" s="2118">
        <f>AVERAGE('2024旬別'!AG161,'2023旬別'!AF161,'2022旬別'!AF161,'2021旬別'!AF161,'2020旬別'!AF161)</f>
        <v>1702</v>
      </c>
      <c r="AH161" s="2121">
        <f>AVERAGE('2024旬別'!AH161,'2023旬別'!AG161,'2022旬別'!AG161,'2021旬別'!AG161,'2020旬別'!AG161)</f>
        <v>1825.2</v>
      </c>
      <c r="AI161" s="2117">
        <f>AVERAGE('2024旬別'!AI161,'2023旬別'!AH161,'2022旬別'!AH161,'2021旬別'!AH161,'2020旬別'!AH161)</f>
        <v>1942</v>
      </c>
      <c r="AJ161" s="2118">
        <f>AVERAGE('2024旬別'!AJ161,'2023旬別'!AI161,'2022旬別'!AI161,'2021旬別'!AI161,'2020旬別'!AI161)</f>
        <v>1987.6</v>
      </c>
      <c r="AK161" s="2121">
        <f>AVERAGE('2024旬別'!AK161,'2023旬別'!AJ161,'2022旬別'!AJ161,'2021旬別'!AJ161,'2020旬別'!AJ161)</f>
        <v>2197.4</v>
      </c>
      <c r="AL161" s="2117">
        <f>AVERAGE('2024旬別'!AL161,'2023旬別'!AK161,'2022旬別'!AK161,'2021旬別'!AK161,'2020旬別'!AK161)</f>
        <v>2336.6</v>
      </c>
      <c r="AM161" s="2125">
        <f>AVERAGE('2024旬別'!AM161,'2023旬別'!AL161,'2022旬別'!AL161,'2021旬別'!AL161,'2020旬別'!AL161)</f>
        <v>2311.8000000000002</v>
      </c>
    </row>
    <row r="162" spans="2:39" ht="14.25" customHeight="1" x14ac:dyDescent="0.15">
      <c r="B162" s="182" t="s">
        <v>80</v>
      </c>
      <c r="C162" s="1997" t="s">
        <v>93</v>
      </c>
      <c r="D162" s="2093">
        <f>AVERAGE('2024旬別'!D162,'2023旬別'!C162,'2022旬別'!C162,'2021旬別'!C162,'2020旬別'!C162)</f>
        <v>1114.4000000000001</v>
      </c>
      <c r="E162" s="2094">
        <f>AVERAGE('2024旬別'!E162,'2023旬別'!D162,'2022旬別'!D162,'2021旬別'!D162,'2020旬別'!D162)</f>
        <v>1168.5999999999999</v>
      </c>
      <c r="F162" s="2095">
        <f>AVERAGE('2024旬別'!F162,'2023旬別'!E162,'2022旬別'!E162,'2021旬別'!E162,'2020旬別'!E162)</f>
        <v>1370</v>
      </c>
      <c r="G162" s="2098">
        <f>AVERAGE('2024旬別'!G162,'2023旬別'!F162,'2022旬別'!F162,'2021旬別'!F162,'2020旬別'!F162)</f>
        <v>1530.8</v>
      </c>
      <c r="H162" s="2201">
        <f>AVERAGE('2024旬別'!H162,'2023旬別'!G162,'2022旬別'!G162,'2021旬別'!G162,'2020旬別'!G162)</f>
        <v>1608.8</v>
      </c>
      <c r="I162" s="2134">
        <f>AVERAGE('2024旬別'!I162,'2023旬別'!H162,'2022旬別'!H162,'2021旬別'!H162,'2020旬別'!H162)</f>
        <v>1373</v>
      </c>
      <c r="J162" s="2098">
        <f>AVERAGE('2024旬別'!J162,'2023旬別'!I162,'2022旬別'!I162,'2021旬別'!I162,'2020旬別'!I162)</f>
        <v>1650.8</v>
      </c>
      <c r="K162" s="2094">
        <f>AVERAGE('2024旬別'!K162,'2023旬別'!J162,'2022旬別'!J162,'2021旬別'!J162,'2020旬別'!J162)</f>
        <v>1732</v>
      </c>
      <c r="L162" s="2095">
        <f>AVERAGE('2024旬別'!L162,'2023旬別'!K162,'2022旬別'!K162,'2021旬別'!K162,'2020旬別'!K162)</f>
        <v>2037</v>
      </c>
      <c r="M162" s="2098">
        <f>AVERAGE('2024旬別'!M162,'2023旬別'!L162,'2022旬別'!L162,'2021旬別'!L162,'2020旬別'!L162)</f>
        <v>1712.4</v>
      </c>
      <c r="N162" s="2094">
        <f>AVERAGE('2024旬別'!N162,'2023旬別'!M162,'2022旬別'!M162,'2021旬別'!M162,'2020旬別'!M162)</f>
        <v>1558.4</v>
      </c>
      <c r="O162" s="2095">
        <f>AVERAGE('2024旬別'!O162,'2023旬別'!N162,'2022旬別'!N162,'2021旬別'!N162,'2020旬別'!N162)</f>
        <v>1325.2</v>
      </c>
      <c r="P162" s="2098">
        <f>AVERAGE('2024旬別'!P162,'2023旬別'!O162,'2022旬別'!O162,'2021旬別'!O162,'2020旬別'!O162)</f>
        <v>1129.5999999999999</v>
      </c>
      <c r="Q162" s="2094">
        <f>AVERAGE('2024旬別'!Q162,'2023旬別'!P162,'2022旬別'!P162,'2021旬別'!P162,'2020旬別'!P162)</f>
        <v>952.8</v>
      </c>
      <c r="R162" s="2100">
        <f>AVERAGE('2024旬別'!R162,'2023旬別'!Q162,'2022旬別'!Q162,'2021旬別'!Q162,'2020旬別'!Q162)</f>
        <v>572.4</v>
      </c>
      <c r="S162" s="2098">
        <f>AVERAGE('2024旬別'!S162,'2023旬別'!R162,'2022旬別'!R162,'2021旬別'!R162,'2020旬別'!R162)</f>
        <v>177</v>
      </c>
      <c r="T162" s="2094">
        <f>AVERAGE('2024旬別'!T162,'2023旬別'!S162,'2022旬別'!S162,'2021旬別'!S162,'2020旬別'!S162)</f>
        <v>59</v>
      </c>
      <c r="U162" s="2095">
        <f>AVERAGE('2024旬別'!U162,'2023旬別'!T162,'2022旬別'!T162,'2021旬別'!T162,'2020旬別'!T162)</f>
        <v>23.8</v>
      </c>
      <c r="V162" s="2096">
        <f>AVERAGE('2024旬別'!V162,'2023旬別'!U162,'2022旬別'!U162,'2021旬別'!U162,'2020旬別'!U162)</f>
        <v>13.8</v>
      </c>
      <c r="W162" s="2094">
        <f>AVERAGE('2024旬別'!W162,'2023旬別'!V162,'2022旬別'!V162,'2021旬別'!V162,'2020旬別'!V162)</f>
        <v>11.8</v>
      </c>
      <c r="X162" s="2102">
        <f>AVERAGE('2024旬別'!X162,'2023旬別'!W162,'2022旬別'!W162,'2021旬別'!W162,'2020旬別'!W162)</f>
        <v>12.6</v>
      </c>
      <c r="Y162" s="2096">
        <f>AVERAGE('2024旬別'!Y162,'2023旬別'!X162,'2022旬別'!X162,'2021旬別'!X162,'2020旬別'!X162)</f>
        <v>10</v>
      </c>
      <c r="Z162" s="2099">
        <f>AVERAGE('2024旬別'!Z162,'2023旬別'!Y162,'2022旬別'!Y162,'2021旬別'!Y162,'2020旬別'!Y162)</f>
        <v>7</v>
      </c>
      <c r="AA162" s="2095">
        <f>AVERAGE('2024旬別'!AA162,'2023旬別'!Z162,'2022旬別'!Z162,'2021旬別'!Z162,'2020旬別'!Z162)</f>
        <v>6.6</v>
      </c>
      <c r="AB162" s="2096">
        <f>AVERAGE('2024旬別'!AB162,'2023旬別'!AA162,'2022旬別'!AA162,'2021旬別'!AA162,'2020旬別'!AA162)</f>
        <v>6</v>
      </c>
      <c r="AC162" s="2099">
        <f>AVERAGE('2024旬別'!AC162,'2023旬別'!AB162,'2022旬別'!AB162,'2021旬別'!AB162,'2020旬別'!AB162)</f>
        <v>5.4</v>
      </c>
      <c r="AD162" s="2095">
        <f>AVERAGE('2024旬別'!AD162,'2023旬別'!AC162,'2022旬別'!AC162,'2021旬別'!AC162,'2020旬別'!AC162)</f>
        <v>6</v>
      </c>
      <c r="AE162" s="2098">
        <f>AVERAGE('2024旬別'!AE162,'2023旬別'!AD162,'2022旬別'!AD162,'2021旬別'!AD162,'2020旬別'!AD162)</f>
        <v>6.6</v>
      </c>
      <c r="AF162" s="2099">
        <f>AVERAGE('2024旬別'!AF162,'2023旬別'!AE162,'2022旬別'!AE162,'2021旬別'!AE162,'2020旬別'!AE162)</f>
        <v>6.8</v>
      </c>
      <c r="AG162" s="2095">
        <f>AVERAGE('2024旬別'!AG162,'2023旬別'!AF162,'2022旬別'!AF162,'2021旬別'!AF162,'2020旬別'!AF162)</f>
        <v>15.2</v>
      </c>
      <c r="AH162" s="2098">
        <f>AVERAGE('2024旬別'!AH162,'2023旬別'!AG162,'2022旬別'!AG162,'2021旬別'!AG162,'2020旬別'!AG162)</f>
        <v>61.4</v>
      </c>
      <c r="AI162" s="2094">
        <f>AVERAGE('2024旬別'!AI162,'2023旬別'!AH162,'2022旬別'!AH162,'2021旬別'!AH162,'2020旬別'!AH162)</f>
        <v>167.2</v>
      </c>
      <c r="AJ162" s="2095">
        <f>AVERAGE('2024旬別'!AJ162,'2023旬別'!AI162,'2022旬別'!AI162,'2021旬別'!AI162,'2020旬別'!AI162)</f>
        <v>378.6</v>
      </c>
      <c r="AK162" s="2098">
        <f>AVERAGE('2024旬別'!AK162,'2023旬別'!AJ162,'2022旬別'!AJ162,'2021旬別'!AJ162,'2020旬別'!AJ162)</f>
        <v>600.20000000000005</v>
      </c>
      <c r="AL162" s="2094">
        <f>AVERAGE('2024旬別'!AL162,'2023旬別'!AK162,'2022旬別'!AK162,'2021旬別'!AK162,'2020旬別'!AK162)</f>
        <v>888.4</v>
      </c>
      <c r="AM162" s="2103">
        <f>AVERAGE('2024旬別'!AM162,'2023旬別'!AL162,'2022旬別'!AL162,'2021旬別'!AL162,'2020旬別'!AL162)</f>
        <v>928.8</v>
      </c>
    </row>
    <row r="163" spans="2:39" ht="14.25" customHeight="1" x14ac:dyDescent="0.15">
      <c r="B163" s="184" t="s">
        <v>236</v>
      </c>
      <c r="C163" s="1998" t="s">
        <v>94</v>
      </c>
      <c r="D163" s="2104">
        <f>AVERAGE('2024旬別'!D163,'2023旬別'!C163,'2022旬別'!C163,'2021旬別'!C163,'2020旬別'!C163)</f>
        <v>2055497.6</v>
      </c>
      <c r="E163" s="2105">
        <f>AVERAGE('2024旬別'!E163,'2023旬別'!D163,'2022旬別'!D163,'2021旬別'!D163,'2020旬別'!D163)</f>
        <v>1921275.4</v>
      </c>
      <c r="F163" s="2106">
        <f>AVERAGE('2024旬別'!F163,'2023旬別'!E163,'2022旬別'!E163,'2021旬別'!E163,'2020旬別'!E163)</f>
        <v>2192311.6</v>
      </c>
      <c r="G163" s="2109">
        <f>AVERAGE('2024旬別'!G163,'2023旬別'!F163,'2022旬別'!F163,'2021旬別'!F163,'2020旬別'!F163)</f>
        <v>2401154</v>
      </c>
      <c r="H163" s="2220">
        <f>AVERAGE('2024旬別'!H163,'2023旬別'!G163,'2022旬別'!G163,'2021旬別'!G163,'2020旬別'!G163)</f>
        <v>2426290.7999999998</v>
      </c>
      <c r="I163" s="2129">
        <f>AVERAGE('2024旬別'!I163,'2023旬別'!H163,'2022旬別'!H163,'2021旬別'!H163,'2020旬別'!H163)</f>
        <v>1989919</v>
      </c>
      <c r="J163" s="2109">
        <f>AVERAGE('2024旬別'!J163,'2023旬別'!I163,'2022旬別'!I163,'2021旬別'!I163,'2020旬別'!I163)</f>
        <v>2336540</v>
      </c>
      <c r="K163" s="2105">
        <f>AVERAGE('2024旬別'!K163,'2023旬別'!J163,'2022旬別'!J163,'2021旬別'!J163,'2020旬別'!J163)</f>
        <v>2358735</v>
      </c>
      <c r="L163" s="2106">
        <f>AVERAGE('2024旬別'!L163,'2023旬別'!K163,'2022旬別'!K163,'2021旬別'!K163,'2020旬別'!K163)</f>
        <v>2627310.6</v>
      </c>
      <c r="M163" s="2109">
        <f>AVERAGE('2024旬別'!M163,'2023旬別'!L163,'2022旬別'!L163,'2021旬別'!L163,'2020旬別'!L163)</f>
        <v>2003153</v>
      </c>
      <c r="N163" s="2105">
        <f>AVERAGE('2024旬別'!N163,'2023旬別'!M163,'2022旬別'!M163,'2021旬別'!M163,'2020旬別'!M163)</f>
        <v>1739758.6</v>
      </c>
      <c r="O163" s="2106">
        <f>AVERAGE('2024旬別'!O163,'2023旬別'!N163,'2022旬別'!N163,'2021旬別'!N163,'2020旬別'!N163)</f>
        <v>1442454.6</v>
      </c>
      <c r="P163" s="2109">
        <f>AVERAGE('2024旬別'!P163,'2023旬別'!O163,'2022旬別'!O163,'2021旬別'!O163,'2020旬別'!O163)</f>
        <v>1168201</v>
      </c>
      <c r="Q163" s="2105">
        <f>AVERAGE('2024旬別'!Q163,'2023旬別'!P163,'2022旬別'!P163,'2021旬別'!P163,'2020旬別'!P163)</f>
        <v>897020</v>
      </c>
      <c r="R163" s="2112">
        <f>AVERAGE('2024旬別'!R163,'2023旬別'!Q163,'2022旬別'!Q163,'2021旬別'!Q163,'2020旬別'!Q163)</f>
        <v>512456.2</v>
      </c>
      <c r="S163" s="2109">
        <f>AVERAGE('2024旬別'!S163,'2023旬別'!R163,'2022旬別'!R163,'2021旬別'!R163,'2020旬別'!R163)</f>
        <v>185715.8</v>
      </c>
      <c r="T163" s="2105">
        <f>AVERAGE('2024旬別'!T163,'2023旬別'!S163,'2022旬別'!S163,'2021旬別'!S163,'2020旬別'!S163)</f>
        <v>82349.8</v>
      </c>
      <c r="U163" s="2106">
        <f>AVERAGE('2024旬別'!U163,'2023旬別'!T163,'2022旬別'!T163,'2021旬別'!T163,'2020旬別'!T163)</f>
        <v>42899.199999999997</v>
      </c>
      <c r="V163" s="2107">
        <f>AVERAGE('2024旬別'!V163,'2023旬別'!U163,'2022旬別'!U163,'2021旬別'!U163,'2020旬別'!U163)</f>
        <v>27684.799999999999</v>
      </c>
      <c r="W163" s="2105">
        <f>AVERAGE('2024旬別'!W163,'2023旬別'!V163,'2022旬別'!V163,'2021旬別'!V163,'2020旬別'!V163)</f>
        <v>25793</v>
      </c>
      <c r="X163" s="2114">
        <f>AVERAGE('2024旬別'!X163,'2023旬別'!W163,'2022旬別'!W163,'2021旬別'!W163,'2020旬別'!W163)</f>
        <v>28564.6</v>
      </c>
      <c r="Y163" s="2107">
        <f>AVERAGE('2024旬別'!Y163,'2023旬別'!X163,'2022旬別'!X163,'2021旬別'!X163,'2020旬別'!X163)</f>
        <v>22614.6</v>
      </c>
      <c r="Z163" s="2110">
        <f>AVERAGE('2024旬別'!Z163,'2023旬別'!Y163,'2022旬別'!Y163,'2021旬別'!Y163,'2020旬別'!Y163)</f>
        <v>16201.8</v>
      </c>
      <c r="AA163" s="2106">
        <f>AVERAGE('2024旬別'!AA163,'2023旬別'!Z163,'2022旬別'!Z163,'2021旬別'!Z163,'2020旬別'!Z163)</f>
        <v>15013.2</v>
      </c>
      <c r="AB163" s="2107">
        <f>AVERAGE('2024旬別'!AB163,'2023旬別'!AA163,'2022旬別'!AA163,'2021旬別'!AA163,'2020旬別'!AA163)</f>
        <v>14235.6</v>
      </c>
      <c r="AC163" s="2110">
        <f>AVERAGE('2024旬別'!AC163,'2023旬別'!AB163,'2022旬別'!AB163,'2021旬別'!AB163,'2020旬別'!AB163)</f>
        <v>14856.8</v>
      </c>
      <c r="AD163" s="2106">
        <f>AVERAGE('2024旬別'!AD163,'2023旬別'!AC163,'2022旬別'!AC163,'2021旬別'!AC163,'2020旬別'!AC163)</f>
        <v>16116.2</v>
      </c>
      <c r="AE163" s="2109">
        <f>AVERAGE('2024旬別'!AE163,'2023旬別'!AD163,'2022旬別'!AD163,'2021旬別'!AD163,'2020旬別'!AD163)</f>
        <v>18460</v>
      </c>
      <c r="AF163" s="2110">
        <f>AVERAGE('2024旬別'!AF163,'2023旬別'!AE163,'2022旬別'!AE163,'2021旬別'!AE163,'2020旬別'!AE163)</f>
        <v>20452</v>
      </c>
      <c r="AG163" s="2106">
        <f>AVERAGE('2024旬別'!AG163,'2023旬別'!AF163,'2022旬別'!AF163,'2021旬別'!AF163,'2020旬別'!AF163)</f>
        <v>54515.4</v>
      </c>
      <c r="AH163" s="2109">
        <f>AVERAGE('2024旬別'!AH163,'2023旬別'!AG163,'2022旬別'!AG163,'2021旬別'!AG163,'2020旬別'!AG163)</f>
        <v>174195.20000000001</v>
      </c>
      <c r="AI163" s="2105">
        <f>AVERAGE('2024旬別'!AI163,'2023旬別'!AH163,'2022旬別'!AH163,'2021旬別'!AH163,'2020旬別'!AH163)</f>
        <v>377133.6</v>
      </c>
      <c r="AJ163" s="2106">
        <f>AVERAGE('2024旬別'!AJ163,'2023旬別'!AI163,'2022旬別'!AI163,'2021旬別'!AI163,'2020旬別'!AI163)</f>
        <v>807233.8</v>
      </c>
      <c r="AK163" s="2109">
        <f>AVERAGE('2024旬別'!AK163,'2023旬別'!AJ163,'2022旬別'!AJ163,'2021旬別'!AJ163,'2020旬別'!AJ163)</f>
        <v>1262371</v>
      </c>
      <c r="AL163" s="2105">
        <f>AVERAGE('2024旬別'!AL163,'2023旬別'!AK163,'2022旬別'!AK163,'2021旬別'!AK163,'2020旬別'!AK163)</f>
        <v>2051822.4</v>
      </c>
      <c r="AM163" s="2115">
        <f>AVERAGE('2024旬別'!AM163,'2023旬別'!AL163,'2022旬別'!AL163,'2021旬別'!AL163,'2020旬別'!AL163)</f>
        <v>2314317.6</v>
      </c>
    </row>
    <row r="164" spans="2:39" ht="14.25" customHeight="1" x14ac:dyDescent="0.15">
      <c r="B164" s="186" t="s">
        <v>236</v>
      </c>
      <c r="C164" s="2000" t="s">
        <v>96</v>
      </c>
      <c r="D164" s="2116">
        <f>AVERAGE('2024旬別'!D164,'2023旬別'!C164,'2022旬別'!C164,'2021旬別'!C164,'2020旬別'!C164)</f>
        <v>1869.2</v>
      </c>
      <c r="E164" s="2117">
        <f>AVERAGE('2024旬別'!E164,'2023旬別'!D164,'2022旬別'!D164,'2021旬別'!D164,'2020旬別'!D164)</f>
        <v>1654.2</v>
      </c>
      <c r="F164" s="2118">
        <f>AVERAGE('2024旬別'!F164,'2023旬別'!E164,'2022旬別'!E164,'2021旬別'!E164,'2020旬別'!E164)</f>
        <v>1612.2</v>
      </c>
      <c r="G164" s="2121">
        <f>AVERAGE('2024旬別'!G164,'2023旬別'!F164,'2022旬別'!F164,'2021旬別'!F164,'2020旬別'!F164)</f>
        <v>1574.6</v>
      </c>
      <c r="H164" s="2145">
        <f>AVERAGE('2024旬別'!H164,'2023旬別'!G164,'2022旬別'!G164,'2021旬別'!G164,'2020旬別'!G164)</f>
        <v>1510.4</v>
      </c>
      <c r="I164" s="2120">
        <f>AVERAGE('2024旬別'!I164,'2023旬別'!H164,'2022旬別'!H164,'2021旬別'!H164,'2020旬別'!H164)</f>
        <v>1457</v>
      </c>
      <c r="J164" s="2121">
        <f>AVERAGE('2024旬別'!J164,'2023旬別'!I164,'2022旬別'!I164,'2021旬別'!I164,'2020旬別'!I164)</f>
        <v>1424.2</v>
      </c>
      <c r="K164" s="2117">
        <f>AVERAGE('2024旬別'!K164,'2023旬別'!J164,'2022旬別'!J164,'2021旬別'!J164,'2020旬別'!J164)</f>
        <v>1365.6</v>
      </c>
      <c r="L164" s="2118">
        <f>AVERAGE('2024旬別'!L164,'2023旬別'!K164,'2022旬別'!K164,'2021旬別'!K164,'2020旬別'!K164)</f>
        <v>1292.4000000000001</v>
      </c>
      <c r="M164" s="2121">
        <f>AVERAGE('2024旬別'!M164,'2023旬別'!L164,'2022旬別'!L164,'2021旬別'!L164,'2020旬別'!L164)</f>
        <v>1174.8</v>
      </c>
      <c r="N164" s="2117">
        <f>AVERAGE('2024旬別'!N164,'2023旬別'!M164,'2022旬別'!M164,'2021旬別'!M164,'2020旬別'!M164)</f>
        <v>1115.8</v>
      </c>
      <c r="O164" s="2118">
        <f>AVERAGE('2024旬別'!O164,'2023旬別'!N164,'2022旬別'!N164,'2021旬別'!N164,'2020旬別'!N164)</f>
        <v>1089.2</v>
      </c>
      <c r="P164" s="2121">
        <f>AVERAGE('2024旬別'!P164,'2023旬別'!O164,'2022旬別'!O164,'2021旬別'!O164,'2020旬別'!O164)</f>
        <v>1032.8</v>
      </c>
      <c r="Q164" s="2117">
        <f>AVERAGE('2024旬別'!Q164,'2023旬別'!P164,'2022旬別'!P164,'2021旬別'!P164,'2020旬別'!P164)</f>
        <v>945.4</v>
      </c>
      <c r="R164" s="2123">
        <f>AVERAGE('2024旬別'!R164,'2023旬別'!Q164,'2022旬別'!Q164,'2021旬別'!Q164,'2020旬別'!Q164)</f>
        <v>898.6</v>
      </c>
      <c r="S164" s="2121">
        <f>AVERAGE('2024旬別'!S164,'2023旬別'!R164,'2022旬別'!R164,'2021旬別'!R164,'2020旬別'!R164)</f>
        <v>1059.5999999999999</v>
      </c>
      <c r="T164" s="2117">
        <f>AVERAGE('2024旬別'!T164,'2023旬別'!S164,'2022旬別'!S164,'2021旬別'!S164,'2020旬別'!S164)</f>
        <v>1440</v>
      </c>
      <c r="U164" s="2118">
        <f>AVERAGE('2024旬別'!U164,'2023旬別'!T164,'2022旬別'!T164,'2021旬別'!T164,'2020旬別'!T164)</f>
        <v>1821</v>
      </c>
      <c r="V164" s="2119">
        <f>AVERAGE('2024旬別'!V164,'2023旬別'!U164,'2022旬別'!U164,'2021旬別'!U164,'2020旬別'!U164)</f>
        <v>2048.1999999999998</v>
      </c>
      <c r="W164" s="2117">
        <f>AVERAGE('2024旬別'!W164,'2023旬別'!V164,'2022旬別'!V164,'2021旬別'!V164,'2020旬別'!V164)</f>
        <v>2244.4</v>
      </c>
      <c r="X164" s="2123">
        <f>AVERAGE('2024旬別'!X164,'2023旬別'!W164,'2022旬別'!W164,'2021旬別'!W164,'2020旬別'!W164)</f>
        <v>2298</v>
      </c>
      <c r="Y164" s="2119">
        <f>AVERAGE('2024旬別'!Y164,'2023旬別'!X164,'2022旬別'!X164,'2021旬別'!X164,'2020旬別'!X164)</f>
        <v>2285.4</v>
      </c>
      <c r="Z164" s="2122">
        <f>AVERAGE('2024旬別'!Z164,'2023旬別'!Y164,'2022旬別'!Y164,'2021旬別'!Y164,'2020旬別'!Y164)</f>
        <v>2368.6</v>
      </c>
      <c r="AA164" s="2118">
        <f>AVERAGE('2024旬別'!AA164,'2023旬別'!Z164,'2022旬別'!Z164,'2021旬別'!Z164,'2020旬別'!Z164)</f>
        <v>2371.4</v>
      </c>
      <c r="AB164" s="2119">
        <f>AVERAGE('2024旬別'!AB164,'2023旬別'!AA164,'2022旬別'!AA164,'2021旬別'!AA164,'2020旬別'!AA164)</f>
        <v>2481.1999999999998</v>
      </c>
      <c r="AC164" s="2122">
        <f>AVERAGE('2024旬別'!AC164,'2023旬別'!AB164,'2022旬別'!AB164,'2021旬別'!AB164,'2020旬別'!AB164)</f>
        <v>2623.2</v>
      </c>
      <c r="AD164" s="2118">
        <f>AVERAGE('2024旬別'!AD164,'2023旬別'!AC164,'2022旬別'!AC164,'2021旬別'!AC164,'2020旬別'!AC164)</f>
        <v>2719.4</v>
      </c>
      <c r="AE164" s="2121">
        <f>AVERAGE('2024旬別'!AE164,'2023旬別'!AD164,'2022旬別'!AD164,'2021旬別'!AD164,'2020旬別'!AD164)</f>
        <v>2887.2</v>
      </c>
      <c r="AF164" s="2122">
        <f>AVERAGE('2024旬別'!AF164,'2023旬別'!AE164,'2022旬別'!AE164,'2021旬別'!AE164,'2020旬別'!AE164)</f>
        <v>3252.2</v>
      </c>
      <c r="AG164" s="2118">
        <f>AVERAGE('2024旬別'!AG164,'2023旬別'!AF164,'2022旬別'!AF164,'2021旬別'!AF164,'2020旬別'!AF164)</f>
        <v>3666</v>
      </c>
      <c r="AH164" s="2121">
        <f>AVERAGE('2024旬別'!AH164,'2023旬別'!AG164,'2022旬別'!AG164,'2021旬別'!AG164,'2020旬別'!AG164)</f>
        <v>2982.6</v>
      </c>
      <c r="AI164" s="2117">
        <f>AVERAGE('2024旬別'!AI164,'2023旬別'!AH164,'2022旬別'!AH164,'2021旬別'!AH164,'2020旬別'!AH164)</f>
        <v>2321.1999999999998</v>
      </c>
      <c r="AJ164" s="2118">
        <f>AVERAGE('2024旬別'!AJ164,'2023旬別'!AI164,'2022旬別'!AI164,'2021旬別'!AI164,'2020旬別'!AI164)</f>
        <v>2156.8000000000002</v>
      </c>
      <c r="AK164" s="2121">
        <f>AVERAGE('2024旬別'!AK164,'2023旬別'!AJ164,'2022旬別'!AJ164,'2021旬別'!AJ164,'2020旬別'!AJ164)</f>
        <v>2118</v>
      </c>
      <c r="AL164" s="2117">
        <f>AVERAGE('2024旬別'!AL164,'2023旬別'!AK164,'2022旬別'!AK164,'2021旬別'!AK164,'2020旬別'!AK164)</f>
        <v>2316.8000000000002</v>
      </c>
      <c r="AM164" s="2125">
        <f>AVERAGE('2024旬別'!AM164,'2023旬別'!AL164,'2022旬別'!AL164,'2021旬別'!AL164,'2020旬別'!AL164)</f>
        <v>2532</v>
      </c>
    </row>
    <row r="165" spans="2:39" ht="14.25" customHeight="1" x14ac:dyDescent="0.15">
      <c r="B165" s="182" t="s">
        <v>81</v>
      </c>
      <c r="C165" s="1997" t="s">
        <v>93</v>
      </c>
      <c r="D165" s="2093">
        <f>AVERAGE('2024旬別'!D165,'2023旬別'!C165,'2022旬別'!C165,'2021旬別'!C165,'2020旬別'!C165)</f>
        <v>491.2</v>
      </c>
      <c r="E165" s="2094">
        <f>AVERAGE('2024旬別'!E165,'2023旬別'!D165,'2022旬別'!D165,'2021旬別'!D165,'2020旬別'!D165)</f>
        <v>510.2</v>
      </c>
      <c r="F165" s="2095">
        <f>AVERAGE('2024旬別'!F165,'2023旬別'!E165,'2022旬別'!E165,'2021旬別'!E165,'2020旬別'!E165)</f>
        <v>604.6</v>
      </c>
      <c r="G165" s="2098">
        <f>AVERAGE('2024旬別'!G165,'2023旬別'!F165,'2022旬別'!F165,'2021旬別'!F165,'2020旬別'!F165)</f>
        <v>672.6</v>
      </c>
      <c r="H165" s="2201">
        <f>AVERAGE('2024旬別'!H165,'2023旬別'!G165,'2022旬別'!G165,'2021旬別'!G165,'2020旬別'!G165)</f>
        <v>630</v>
      </c>
      <c r="I165" s="2134">
        <f>AVERAGE('2024旬別'!I165,'2023旬別'!H165,'2022旬別'!H165,'2021旬別'!H165,'2020旬別'!H165)</f>
        <v>537.20000000000005</v>
      </c>
      <c r="J165" s="2098">
        <f>AVERAGE('2024旬別'!J165,'2023旬別'!I165,'2022旬別'!I165,'2021旬別'!I165,'2020旬別'!I165)</f>
        <v>666.8</v>
      </c>
      <c r="K165" s="2094">
        <f>AVERAGE('2024旬別'!K165,'2023旬別'!J165,'2022旬別'!J165,'2021旬別'!J165,'2020旬別'!J165)</f>
        <v>660</v>
      </c>
      <c r="L165" s="2095">
        <f>AVERAGE('2024旬別'!L165,'2023旬別'!K165,'2022旬別'!K165,'2021旬別'!K165,'2020旬別'!K165)</f>
        <v>769.8</v>
      </c>
      <c r="M165" s="2098">
        <f>AVERAGE('2024旬別'!M165,'2023旬別'!L165,'2022旬別'!L165,'2021旬別'!L165,'2020旬別'!L165)</f>
        <v>701.6</v>
      </c>
      <c r="N165" s="2094">
        <f>AVERAGE('2024旬別'!N165,'2023旬別'!M165,'2022旬別'!M165,'2021旬別'!M165,'2020旬別'!M165)</f>
        <v>690</v>
      </c>
      <c r="O165" s="2095">
        <f>AVERAGE('2024旬別'!O165,'2023旬別'!N165,'2022旬別'!N165,'2021旬別'!N165,'2020旬別'!N165)</f>
        <v>609</v>
      </c>
      <c r="P165" s="2098">
        <f>AVERAGE('2024旬別'!P165,'2023旬別'!O165,'2022旬別'!O165,'2021旬別'!O165,'2020旬別'!O165)</f>
        <v>557.79999999999995</v>
      </c>
      <c r="Q165" s="2094">
        <f>AVERAGE('2024旬別'!Q165,'2023旬別'!P165,'2022旬別'!P165,'2021旬別'!P165,'2020旬別'!P165)</f>
        <v>495.2</v>
      </c>
      <c r="R165" s="2100">
        <f>AVERAGE('2024旬別'!R165,'2023旬別'!Q165,'2022旬別'!Q165,'2021旬別'!Q165,'2020旬別'!Q165)</f>
        <v>282.60000000000002</v>
      </c>
      <c r="S165" s="2098">
        <f>AVERAGE('2024旬別'!S165,'2023旬別'!R165,'2022旬別'!R165,'2021旬別'!R165,'2020旬別'!R165)</f>
        <v>59.4</v>
      </c>
      <c r="T165" s="2094">
        <f>AVERAGE('2024旬別'!T165,'2023旬別'!S165,'2022旬別'!S165,'2021旬別'!S165,'2020旬別'!S165)</f>
        <v>7.8</v>
      </c>
      <c r="U165" s="2095">
        <f>AVERAGE('2024旬別'!U165,'2023旬別'!T165,'2022旬別'!T165,'2021旬別'!T165,'2020旬別'!T165)</f>
        <v>0</v>
      </c>
      <c r="V165" s="2096">
        <f>AVERAGE('2024旬別'!V165,'2023旬別'!U165,'2022旬別'!U165,'2021旬別'!U165,'2020旬別'!U165)</f>
        <v>0</v>
      </c>
      <c r="W165" s="2094">
        <f>AVERAGE('2024旬別'!W165,'2023旬別'!V165,'2022旬別'!V165,'2021旬別'!V165,'2020旬別'!V165)</f>
        <v>0</v>
      </c>
      <c r="X165" s="2102">
        <f>AVERAGE('2024旬別'!X165,'2023旬別'!W165,'2022旬別'!W165,'2021旬別'!W165,'2020旬別'!W165)</f>
        <v>0</v>
      </c>
      <c r="Y165" s="2096">
        <f>AVERAGE('2024旬別'!Y165,'2023旬別'!X165,'2022旬別'!X165,'2021旬別'!X165,'2020旬別'!X165)</f>
        <v>0</v>
      </c>
      <c r="Z165" s="2099">
        <f>AVERAGE('2024旬別'!Z165,'2023旬別'!Y165,'2022旬別'!Y165,'2021旬別'!Y165,'2020旬別'!Y165)</f>
        <v>0</v>
      </c>
      <c r="AA165" s="2095">
        <f>AVERAGE('2024旬別'!AA165,'2023旬別'!Z165,'2022旬別'!Z165,'2021旬別'!Z165,'2020旬別'!Z165)</f>
        <v>0</v>
      </c>
      <c r="AB165" s="2096">
        <f>AVERAGE('2024旬別'!AB165,'2023旬別'!AA165,'2022旬別'!AA165,'2021旬別'!AA165,'2020旬別'!AA165)</f>
        <v>0</v>
      </c>
      <c r="AC165" s="2099">
        <f>AVERAGE('2024旬別'!AC165,'2023旬別'!AB165,'2022旬別'!AB165,'2021旬別'!AB165,'2020旬別'!AB165)</f>
        <v>0</v>
      </c>
      <c r="AD165" s="2095">
        <f>AVERAGE('2024旬別'!AD165,'2023旬別'!AC165,'2022旬別'!AC165,'2021旬別'!AC165,'2020旬別'!AC165)</f>
        <v>0</v>
      </c>
      <c r="AE165" s="2098">
        <f>AVERAGE('2024旬別'!AE165,'2023旬別'!AD165,'2022旬別'!AD165,'2021旬別'!AD165,'2020旬別'!AD165)</f>
        <v>0</v>
      </c>
      <c r="AF165" s="2099">
        <f>AVERAGE('2024旬別'!AF165,'2023旬別'!AE165,'2022旬別'!AE165,'2021旬別'!AE165,'2020旬別'!AE165)</f>
        <v>22</v>
      </c>
      <c r="AG165" s="2095">
        <f>AVERAGE('2024旬別'!AG165,'2023旬別'!AF165,'2022旬別'!AF165,'2021旬別'!AF165,'2020旬別'!AF165)</f>
        <v>4.4000000000000004</v>
      </c>
      <c r="AH165" s="2098">
        <f>AVERAGE('2024旬別'!AH165,'2023旬別'!AG165,'2022旬別'!AG165,'2021旬別'!AG165,'2020旬別'!AG165)</f>
        <v>23.6</v>
      </c>
      <c r="AI165" s="2094">
        <f>AVERAGE('2024旬別'!AI165,'2023旬別'!AH165,'2022旬別'!AH165,'2021旬別'!AH165,'2020旬別'!AH165)</f>
        <v>75.8</v>
      </c>
      <c r="AJ165" s="2095">
        <f>AVERAGE('2024旬別'!AJ165,'2023旬別'!AI165,'2022旬別'!AI165,'2021旬別'!AI165,'2020旬別'!AI165)</f>
        <v>159.6</v>
      </c>
      <c r="AK165" s="2098">
        <f>AVERAGE('2024旬別'!AK165,'2023旬別'!AJ165,'2022旬別'!AJ165,'2021旬別'!AJ165,'2020旬別'!AJ165)</f>
        <v>229.2</v>
      </c>
      <c r="AL165" s="2094">
        <f>AVERAGE('2024旬別'!AL165,'2023旬別'!AK165,'2022旬別'!AK165,'2021旬別'!AK165,'2020旬別'!AK165)</f>
        <v>312.60000000000002</v>
      </c>
      <c r="AM165" s="2103">
        <f>AVERAGE('2024旬別'!AM165,'2023旬別'!AL165,'2022旬別'!AL165,'2021旬別'!AL165,'2020旬別'!AL165)</f>
        <v>355</v>
      </c>
    </row>
    <row r="166" spans="2:39" ht="14.25" customHeight="1" x14ac:dyDescent="0.15">
      <c r="B166" s="184" t="s">
        <v>145</v>
      </c>
      <c r="C166" s="1998" t="s">
        <v>94</v>
      </c>
      <c r="D166" s="2104">
        <f>AVERAGE('2024旬別'!D166,'2023旬別'!C166,'2022旬別'!C166,'2021旬別'!C166,'2020旬別'!C166)</f>
        <v>775648.4</v>
      </c>
      <c r="E166" s="2105">
        <f>AVERAGE('2024旬別'!E166,'2023旬別'!D166,'2022旬別'!D166,'2021旬別'!D166,'2020旬別'!D166)</f>
        <v>747096</v>
      </c>
      <c r="F166" s="2106">
        <f>AVERAGE('2024旬別'!F166,'2023旬別'!E166,'2022旬別'!E166,'2021旬別'!E166,'2020旬別'!E166)</f>
        <v>897671.6</v>
      </c>
      <c r="G166" s="2109">
        <f>AVERAGE('2024旬別'!G166,'2023旬別'!F166,'2022旬別'!F166,'2021旬別'!F166,'2020旬別'!F166)</f>
        <v>972531.8</v>
      </c>
      <c r="H166" s="2220">
        <f>AVERAGE('2024旬別'!H166,'2023旬別'!G166,'2022旬別'!G166,'2021旬別'!G166,'2020旬別'!G166)</f>
        <v>866846.8</v>
      </c>
      <c r="I166" s="2129">
        <f>AVERAGE('2024旬別'!I166,'2023旬別'!H166,'2022旬別'!H166,'2021旬別'!H166,'2020旬別'!H166)</f>
        <v>713104.8</v>
      </c>
      <c r="J166" s="2109">
        <f>AVERAGE('2024旬別'!J166,'2023旬別'!I166,'2022旬別'!I166,'2021旬別'!I166,'2020旬別'!I166)</f>
        <v>852965.2</v>
      </c>
      <c r="K166" s="2105">
        <f>AVERAGE('2024旬別'!K166,'2023旬別'!J166,'2022旬別'!J166,'2021旬別'!J166,'2020旬別'!J166)</f>
        <v>813088.8</v>
      </c>
      <c r="L166" s="2106">
        <f>AVERAGE('2024旬別'!L166,'2023旬別'!K166,'2022旬別'!K166,'2021旬別'!K166,'2020旬別'!K166)</f>
        <v>925389.6</v>
      </c>
      <c r="M166" s="2109">
        <f>AVERAGE('2024旬別'!M166,'2023旬別'!L166,'2022旬別'!L166,'2021旬別'!L166,'2020旬別'!L166)</f>
        <v>777652</v>
      </c>
      <c r="N166" s="2105">
        <f>AVERAGE('2024旬別'!N166,'2023旬別'!M166,'2022旬別'!M166,'2021旬別'!M166,'2020旬別'!M166)</f>
        <v>705688.4</v>
      </c>
      <c r="O166" s="2106">
        <f>AVERAGE('2024旬別'!O166,'2023旬別'!N166,'2022旬別'!N166,'2021旬別'!N166,'2020旬別'!N166)</f>
        <v>624517.80000000005</v>
      </c>
      <c r="P166" s="2109">
        <f>AVERAGE('2024旬別'!P166,'2023旬別'!O166,'2022旬別'!O166,'2021旬別'!O166,'2020旬別'!O166)</f>
        <v>541967.6</v>
      </c>
      <c r="Q166" s="2105">
        <f>AVERAGE('2024旬別'!Q166,'2023旬別'!P166,'2022旬別'!P166,'2021旬別'!P166,'2020旬別'!P166)</f>
        <v>435069.2</v>
      </c>
      <c r="R166" s="2112">
        <f>AVERAGE('2024旬別'!R166,'2023旬別'!Q166,'2022旬別'!Q166,'2021旬別'!Q166,'2020旬別'!Q166)</f>
        <v>228448.2</v>
      </c>
      <c r="S166" s="2109">
        <f>AVERAGE('2024旬別'!S166,'2023旬別'!R166,'2022旬別'!R166,'2021旬別'!R166,'2020旬別'!R166)</f>
        <v>52167.8</v>
      </c>
      <c r="T166" s="2105">
        <f>AVERAGE('2024旬別'!T166,'2023旬別'!S166,'2022旬別'!S166,'2021旬別'!S166,'2020旬別'!S166)</f>
        <v>6842.4</v>
      </c>
      <c r="U166" s="2106">
        <f>AVERAGE('2024旬別'!U166,'2023旬別'!T166,'2022旬別'!T166,'2021旬別'!T166,'2020旬別'!T166)</f>
        <v>174.4</v>
      </c>
      <c r="V166" s="2107">
        <f>AVERAGE('2024旬別'!V166,'2023旬別'!U166,'2022旬別'!U166,'2021旬別'!U166,'2020旬別'!U166)</f>
        <v>43.8</v>
      </c>
      <c r="W166" s="2105">
        <f>AVERAGE('2024旬別'!W166,'2023旬別'!V166,'2022旬別'!V166,'2021旬別'!V166,'2020旬別'!V166)</f>
        <v>1.2</v>
      </c>
      <c r="X166" s="2114">
        <f>AVERAGE('2024旬別'!X166,'2023旬別'!W166,'2022旬別'!W166,'2021旬別'!W166,'2020旬別'!W166)</f>
        <v>3.4</v>
      </c>
      <c r="Y166" s="2107">
        <f>AVERAGE('2024旬別'!Y166,'2023旬別'!X166,'2022旬別'!X166,'2021旬別'!X166,'2020旬別'!X166)</f>
        <v>2.2000000000000002</v>
      </c>
      <c r="Z166" s="2110">
        <f>AVERAGE('2024旬別'!Z166,'2023旬別'!Y166,'2022旬別'!Y166,'2021旬別'!Y166,'2020旬別'!Y166)</f>
        <v>8.4</v>
      </c>
      <c r="AA166" s="2106">
        <f>AVERAGE('2024旬別'!AA166,'2023旬別'!Z166,'2022旬別'!Z166,'2021旬別'!Z166,'2020旬別'!Z166)</f>
        <v>2.4</v>
      </c>
      <c r="AB166" s="2107">
        <f>AVERAGE('2024旬別'!AB166,'2023旬別'!AA166,'2022旬別'!AA166,'2021旬別'!AA166,'2020旬別'!AA166)</f>
        <v>0</v>
      </c>
      <c r="AC166" s="2110">
        <f>AVERAGE('2024旬別'!AC166,'2023旬別'!AB166,'2022旬別'!AB166,'2021旬別'!AB166,'2020旬別'!AB166)</f>
        <v>0</v>
      </c>
      <c r="AD166" s="2106">
        <f>AVERAGE('2024旬別'!AD166,'2023旬別'!AC166,'2022旬別'!AC166,'2021旬別'!AC166,'2020旬別'!AC166)</f>
        <v>0</v>
      </c>
      <c r="AE166" s="2109">
        <f>AVERAGE('2024旬別'!AE166,'2023旬別'!AD166,'2022旬別'!AD166,'2021旬別'!AD166,'2020旬別'!AD166)</f>
        <v>251</v>
      </c>
      <c r="AF166" s="2110">
        <f>AVERAGE('2024旬別'!AF166,'2023旬別'!AE166,'2022旬別'!AE166,'2021旬別'!AE166,'2020旬別'!AE166)</f>
        <v>34908.400000000001</v>
      </c>
      <c r="AG166" s="2106">
        <f>AVERAGE('2024旬別'!AG166,'2023旬別'!AF166,'2022旬別'!AF166,'2021旬別'!AF166,'2020旬別'!AF166)</f>
        <v>15320</v>
      </c>
      <c r="AH166" s="2109">
        <f>AVERAGE('2024旬別'!AH166,'2023旬別'!AG166,'2022旬別'!AG166,'2021旬別'!AG166,'2020旬別'!AG166)</f>
        <v>65381.4</v>
      </c>
      <c r="AI166" s="2105">
        <f>AVERAGE('2024旬別'!AI166,'2023旬別'!AH166,'2022旬別'!AH166,'2021旬別'!AH166,'2020旬別'!AH166)</f>
        <v>159834</v>
      </c>
      <c r="AJ166" s="2106">
        <f>AVERAGE('2024旬別'!AJ166,'2023旬別'!AI166,'2022旬別'!AI166,'2021旬別'!AI166,'2020旬別'!AI166)</f>
        <v>308394.2</v>
      </c>
      <c r="AK166" s="2109">
        <f>AVERAGE('2024旬別'!AK166,'2023旬別'!AJ166,'2022旬別'!AJ166,'2021旬別'!AJ166,'2020旬別'!AJ166)</f>
        <v>432715.8</v>
      </c>
      <c r="AL166" s="2105">
        <f>AVERAGE('2024旬別'!AL166,'2023旬別'!AK166,'2022旬別'!AK166,'2021旬別'!AK166,'2020旬別'!AK166)</f>
        <v>688415.8</v>
      </c>
      <c r="AM166" s="2115">
        <f>AVERAGE('2024旬別'!AM166,'2023旬別'!AL166,'2022旬別'!AL166,'2021旬別'!AL166,'2020旬別'!AL166)</f>
        <v>839150.2</v>
      </c>
    </row>
    <row r="167" spans="2:39" ht="14.25" customHeight="1" x14ac:dyDescent="0.15">
      <c r="B167" s="186" t="s">
        <v>145</v>
      </c>
      <c r="C167" s="2000" t="s">
        <v>96</v>
      </c>
      <c r="D167" s="2116">
        <f>AVERAGE('2024旬別'!D167,'2023旬別'!C167,'2022旬別'!C167,'2021旬別'!C167,'2020旬別'!C167)</f>
        <v>1613.8</v>
      </c>
      <c r="E167" s="2117">
        <f>AVERAGE('2024旬別'!E167,'2023旬別'!D167,'2022旬別'!D167,'2021旬別'!D167,'2020旬別'!D167)</f>
        <v>1476.4</v>
      </c>
      <c r="F167" s="2118">
        <f>AVERAGE('2024旬別'!F167,'2023旬別'!E167,'2022旬別'!E167,'2021旬別'!E167,'2020旬別'!E167)</f>
        <v>1488.6</v>
      </c>
      <c r="G167" s="2121">
        <f>AVERAGE('2024旬別'!G167,'2023旬別'!F167,'2022旬別'!F167,'2021旬別'!F167,'2020旬別'!F167)</f>
        <v>1453</v>
      </c>
      <c r="H167" s="2145">
        <f>AVERAGE('2024旬別'!H167,'2023旬別'!G167,'2022旬別'!G167,'2021旬別'!G167,'2020旬別'!G167)</f>
        <v>1390.6</v>
      </c>
      <c r="I167" s="2120">
        <f>AVERAGE('2024旬別'!I167,'2023旬別'!H167,'2022旬別'!H167,'2021旬別'!H167,'2020旬別'!H167)</f>
        <v>1348.8</v>
      </c>
      <c r="J167" s="2121">
        <f>AVERAGE('2024旬別'!J167,'2023旬別'!I167,'2022旬別'!I167,'2021旬別'!I167,'2020旬別'!I167)</f>
        <v>1302.8</v>
      </c>
      <c r="K167" s="2117">
        <f>AVERAGE('2024旬別'!K167,'2023旬別'!J167,'2022旬別'!J167,'2021旬別'!J167,'2020旬別'!J167)</f>
        <v>1252.5999999999999</v>
      </c>
      <c r="L167" s="2118">
        <f>AVERAGE('2024旬別'!L167,'2023旬別'!K167,'2022旬別'!K167,'2021旬別'!K167,'2020旬別'!K167)</f>
        <v>1219.4000000000001</v>
      </c>
      <c r="M167" s="2121">
        <f>AVERAGE('2024旬別'!M167,'2023旬別'!L167,'2022旬別'!L167,'2021旬別'!L167,'2020旬別'!L167)</f>
        <v>1124.4000000000001</v>
      </c>
      <c r="N167" s="2117">
        <f>AVERAGE('2024旬別'!N167,'2023旬別'!M167,'2022旬別'!M167,'2021旬別'!M167,'2020旬別'!M167)</f>
        <v>1052.4000000000001</v>
      </c>
      <c r="O167" s="2118">
        <f>AVERAGE('2024旬別'!O167,'2023旬別'!N167,'2022旬別'!N167,'2021旬別'!N167,'2020旬別'!N167)</f>
        <v>1032.2</v>
      </c>
      <c r="P167" s="2121">
        <f>AVERAGE('2024旬別'!P167,'2023旬別'!O167,'2022旬別'!O167,'2021旬別'!O167,'2020旬別'!O167)</f>
        <v>771.8</v>
      </c>
      <c r="Q167" s="2117">
        <f>AVERAGE('2024旬別'!Q167,'2023旬別'!P167,'2022旬別'!P167,'2021旬別'!P167,'2020旬別'!P167)</f>
        <v>886.8</v>
      </c>
      <c r="R167" s="2123">
        <f>AVERAGE('2024旬別'!R167,'2023旬別'!Q167,'2022旬別'!Q167,'2021旬別'!Q167,'2020旬別'!Q167)</f>
        <v>820.4</v>
      </c>
      <c r="S167" s="2121">
        <f>AVERAGE('2024旬別'!S167,'2023旬別'!R167,'2022旬別'!R167,'2021旬別'!R167,'2020旬別'!R167)</f>
        <v>900.2</v>
      </c>
      <c r="T167" s="2117">
        <f>AVERAGE('2024旬別'!T167,'2023旬別'!S167,'2022旬別'!S167,'2021旬別'!S167,'2020旬別'!S167)</f>
        <v>939.2</v>
      </c>
      <c r="U167" s="2118">
        <f>AVERAGE('2024旬別'!U167,'2023旬別'!T167,'2022旬別'!T167,'2021旬別'!T167,'2020旬別'!T167)</f>
        <v>966.4</v>
      </c>
      <c r="V167" s="2119">
        <f>AVERAGE('2024旬別'!V167,'2023旬別'!U167,'2022旬別'!U167,'2021旬別'!U167,'2020旬別'!U167)</f>
        <v>916.2</v>
      </c>
      <c r="W167" s="2117">
        <f>AVERAGE('2024旬別'!W167,'2023旬別'!V167,'2022旬別'!V167,'2021旬別'!V167,'2020旬別'!V167)</f>
        <v>216</v>
      </c>
      <c r="X167" s="2123">
        <f>AVERAGE('2024旬別'!X167,'2023旬別'!W167,'2022旬別'!W167,'2021旬別'!W167,'2020旬別'!W167)</f>
        <v>241</v>
      </c>
      <c r="Y167" s="2119">
        <f>AVERAGE('2024旬別'!Y167,'2023旬別'!X167,'2022旬別'!X167,'2021旬別'!X167,'2020旬別'!X167)</f>
        <v>263.2</v>
      </c>
      <c r="Z167" s="2122">
        <f>AVERAGE('2024旬別'!Z167,'2023旬別'!Y167,'2022旬別'!Y167,'2021旬別'!Y167,'2020旬別'!Y167)</f>
        <v>213.6</v>
      </c>
      <c r="AA167" s="2118">
        <f>AVERAGE('2024旬別'!AA167,'2023旬別'!Z167,'2022旬別'!Z167,'2021旬別'!Z167,'2020旬別'!Z167)</f>
        <v>196</v>
      </c>
      <c r="AB167" s="2119">
        <f>AVERAGE('2024旬別'!AB167,'2023旬別'!AA167,'2022旬別'!AA167,'2021旬別'!AA167,'2020旬別'!AA167)</f>
        <v>0</v>
      </c>
      <c r="AC167" s="2122">
        <f>AVERAGE('2024旬別'!AC167,'2023旬別'!AB167,'2022旬別'!AB167,'2021旬別'!AB167,'2020旬別'!AB167)</f>
        <v>0</v>
      </c>
      <c r="AD167" s="2118">
        <f>AVERAGE('2024旬別'!AD167,'2023旬別'!AC167,'2022旬別'!AC167,'2021旬別'!AC167,'2020旬別'!AC167)</f>
        <v>0</v>
      </c>
      <c r="AE167" s="2121">
        <f>AVERAGE('2024旬別'!AE167,'2023旬別'!AD167,'2022旬別'!AD167,'2021旬別'!AD167,'2020旬別'!AD167)</f>
        <v>3099.8</v>
      </c>
      <c r="AF167" s="2122">
        <f>AVERAGE('2024旬別'!AF167,'2023旬別'!AE167,'2022旬別'!AE167,'2021旬別'!AE167,'2020旬別'!AE167)</f>
        <v>3377</v>
      </c>
      <c r="AG167" s="2118">
        <f>AVERAGE('2024旬別'!AG167,'2023旬別'!AF167,'2022旬別'!AF167,'2021旬別'!AF167,'2020旬別'!AF167)</f>
        <v>4044.4</v>
      </c>
      <c r="AH167" s="2121">
        <f>AVERAGE('2024旬別'!AH167,'2023旬別'!AG167,'2022旬別'!AG167,'2021旬別'!AG167,'2020旬別'!AG167)</f>
        <v>2958</v>
      </c>
      <c r="AI167" s="2117">
        <f>AVERAGE('2024旬別'!AI167,'2023旬別'!AH167,'2022旬別'!AH167,'2021旬別'!AH167,'2020旬別'!AH167)</f>
        <v>2237</v>
      </c>
      <c r="AJ167" s="2118">
        <f>AVERAGE('2024旬別'!AJ167,'2023旬別'!AI167,'2022旬別'!AI167,'2021旬別'!AI167,'2020旬別'!AI167)</f>
        <v>2041.2</v>
      </c>
      <c r="AK167" s="2121">
        <f>AVERAGE('2024旬別'!AK167,'2023旬別'!AJ167,'2022旬別'!AJ167,'2021旬別'!AJ167,'2020旬別'!AJ167)</f>
        <v>1993</v>
      </c>
      <c r="AL167" s="2117">
        <f>AVERAGE('2024旬別'!AL167,'2023旬別'!AK167,'2022旬別'!AK167,'2021旬別'!AK167,'2020旬別'!AK167)</f>
        <v>2250.6</v>
      </c>
      <c r="AM167" s="2125">
        <f>AVERAGE('2024旬別'!AM167,'2023旬別'!AL167,'2022旬別'!AL167,'2021旬別'!AL167,'2020旬別'!AL167)</f>
        <v>2403.4</v>
      </c>
    </row>
    <row r="168" spans="2:39" ht="14.25" customHeight="1" x14ac:dyDescent="0.15">
      <c r="B168" s="182" t="s">
        <v>146</v>
      </c>
      <c r="C168" s="1997" t="s">
        <v>95</v>
      </c>
      <c r="D168" s="2093">
        <f>AVERAGE('2024旬別'!D168,'2023旬別'!C168,'2022旬別'!C168,'2021旬別'!C168,'2020旬別'!C168)</f>
        <v>63.8</v>
      </c>
      <c r="E168" s="2094">
        <f>AVERAGE('2024旬別'!E168,'2023旬別'!D168,'2022旬別'!D168,'2021旬別'!D168,'2020旬別'!D168)</f>
        <v>116.6</v>
      </c>
      <c r="F168" s="2330">
        <f>AVERAGE('2024旬別'!F168,'2023旬別'!E168,'2022旬別'!E168,'2021旬別'!E168,'2020旬別'!E168)</f>
        <v>98.6</v>
      </c>
      <c r="G168" s="2098">
        <f>AVERAGE('2024旬別'!G168,'2023旬別'!F168,'2022旬別'!F168,'2021旬別'!F168,'2020旬別'!F168)</f>
        <v>92.8</v>
      </c>
      <c r="H168" s="2201">
        <f>AVERAGE('2024旬別'!H168,'2023旬別'!G168,'2022旬別'!G168,'2021旬別'!G168,'2020旬別'!G168)</f>
        <v>82</v>
      </c>
      <c r="I168" s="2134">
        <f>AVERAGE('2024旬別'!I168,'2023旬別'!H168,'2022旬別'!H168,'2021旬別'!H168,'2020旬別'!H168)</f>
        <v>75.400000000000006</v>
      </c>
      <c r="J168" s="2098">
        <f>AVERAGE('2024旬別'!J168,'2023旬別'!I168,'2022旬別'!I168,'2021旬別'!I168,'2020旬別'!I168)</f>
        <v>71.8</v>
      </c>
      <c r="K168" s="2094">
        <f>AVERAGE('2024旬別'!K168,'2023旬別'!J168,'2022旬別'!J168,'2021旬別'!J168,'2020旬別'!J168)</f>
        <v>84</v>
      </c>
      <c r="L168" s="2095">
        <f>AVERAGE('2024旬別'!L168,'2023旬別'!K168,'2022旬別'!K168,'2021旬別'!K168,'2020旬別'!K168)</f>
        <v>110</v>
      </c>
      <c r="M168" s="2098">
        <f>AVERAGE('2024旬別'!M168,'2023旬別'!L168,'2022旬別'!L168,'2021旬別'!L168,'2020旬別'!L168)</f>
        <v>143.6</v>
      </c>
      <c r="N168" s="2094">
        <f>AVERAGE('2024旬別'!N168,'2023旬別'!M168,'2022旬別'!M168,'2021旬別'!M168,'2020旬別'!M168)</f>
        <v>256</v>
      </c>
      <c r="O168" s="2095">
        <f>AVERAGE('2024旬別'!O168,'2023旬別'!N168,'2022旬別'!N168,'2021旬別'!N168,'2020旬別'!N168)</f>
        <v>464.8</v>
      </c>
      <c r="P168" s="2098">
        <f>AVERAGE('2024旬別'!P168,'2023旬別'!O168,'2022旬別'!O168,'2021旬別'!O168,'2020旬別'!O168)</f>
        <v>737.6</v>
      </c>
      <c r="Q168" s="2094">
        <f>AVERAGE('2024旬別'!Q168,'2023旬別'!P168,'2022旬別'!P168,'2021旬別'!P168,'2020旬別'!P168)</f>
        <v>980</v>
      </c>
      <c r="R168" s="2100">
        <f>AVERAGE('2024旬別'!R168,'2023旬別'!Q168,'2022旬別'!Q168,'2021旬別'!Q168,'2020旬別'!Q168)</f>
        <v>1283.2</v>
      </c>
      <c r="S168" s="2098">
        <f>AVERAGE('2024旬別'!S168,'2023旬別'!R168,'2022旬別'!R168,'2021旬別'!R168,'2020旬別'!R168)</f>
        <v>1406.6</v>
      </c>
      <c r="T168" s="2094">
        <f>AVERAGE('2024旬別'!T168,'2023旬別'!S168,'2022旬別'!S168,'2021旬別'!S168,'2020旬別'!S168)</f>
        <v>1493.2</v>
      </c>
      <c r="U168" s="2095">
        <f>AVERAGE('2024旬別'!U168,'2023旬別'!T168,'2022旬別'!T168,'2021旬別'!T168,'2020旬別'!T168)</f>
        <v>1244.8</v>
      </c>
      <c r="V168" s="2096">
        <f>AVERAGE('2024旬別'!V168,'2023旬別'!U168,'2022旬別'!U168,'2021旬別'!U168,'2020旬別'!U168)</f>
        <v>1164.2</v>
      </c>
      <c r="W168" s="2094">
        <f>AVERAGE('2024旬別'!W168,'2023旬別'!V168,'2022旬別'!V168,'2021旬別'!V168,'2020旬別'!V168)</f>
        <v>1017.8</v>
      </c>
      <c r="X168" s="2102">
        <f>AVERAGE('2024旬別'!X168,'2023旬別'!W168,'2022旬別'!W168,'2021旬別'!W168,'2020旬別'!W168)</f>
        <v>962.2</v>
      </c>
      <c r="Y168" s="2096">
        <f>AVERAGE('2024旬別'!Y168,'2023旬別'!X168,'2022旬別'!X168,'2021旬別'!X168,'2020旬別'!X168)</f>
        <v>915.2</v>
      </c>
      <c r="Z168" s="2099">
        <f>AVERAGE('2024旬別'!Z168,'2023旬別'!Y168,'2022旬別'!Y168,'2021旬別'!Y168,'2020旬別'!Y168)</f>
        <v>492.4</v>
      </c>
      <c r="AA168" s="2095">
        <f>AVERAGE('2024旬別'!AA168,'2023旬別'!Z168,'2022旬別'!Z168,'2021旬別'!Z168,'2020旬別'!Z168)</f>
        <v>533.79999999999995</v>
      </c>
      <c r="AB168" s="2096">
        <f>AVERAGE('2024旬別'!AB168,'2023旬別'!AA168,'2022旬別'!AA168,'2021旬別'!AA168,'2020旬別'!AA168)</f>
        <v>354</v>
      </c>
      <c r="AC168" s="2099">
        <f>AVERAGE('2024旬別'!AC168,'2023旬別'!AB168,'2022旬別'!AB168,'2021旬別'!AB168,'2020旬別'!AB168)</f>
        <v>261.39999999999998</v>
      </c>
      <c r="AD168" s="2095">
        <f>AVERAGE('2024旬別'!AD168,'2023旬別'!AC168,'2022旬別'!AC168,'2021旬別'!AC168,'2020旬別'!AC168)</f>
        <v>277.60000000000002</v>
      </c>
      <c r="AE168" s="2098">
        <f>AVERAGE('2024旬別'!AE168,'2023旬別'!AD168,'2022旬別'!AD168,'2021旬別'!AD168,'2020旬別'!AD168)</f>
        <v>298.8</v>
      </c>
      <c r="AF168" s="2099">
        <f>AVERAGE('2024旬別'!AF168,'2023旬別'!AE168,'2022旬別'!AE168,'2021旬別'!AE168,'2020旬別'!AE168)</f>
        <v>208.6</v>
      </c>
      <c r="AG168" s="2095">
        <f>AVERAGE('2024旬別'!AG168,'2023旬別'!AF168,'2022旬別'!AF168,'2021旬別'!AF168,'2020旬別'!AF168)</f>
        <v>155.6</v>
      </c>
      <c r="AH168" s="2098">
        <f>AVERAGE('2024旬別'!AH168,'2023旬別'!AG168,'2022旬別'!AG168,'2021旬別'!AG168,'2020旬別'!AG168)</f>
        <v>108.4</v>
      </c>
      <c r="AI168" s="2094">
        <f>AVERAGE('2024旬別'!AI168,'2023旬別'!AH168,'2022旬別'!AH168,'2021旬別'!AH168,'2020旬別'!AH168)</f>
        <v>134.19999999999999</v>
      </c>
      <c r="AJ168" s="2095">
        <f>AVERAGE('2024旬別'!AJ168,'2023旬別'!AI168,'2022旬別'!AI168,'2021旬別'!AI168,'2020旬別'!AI168)</f>
        <v>143.4</v>
      </c>
      <c r="AK168" s="2098">
        <f>AVERAGE('2024旬別'!AK168,'2023旬別'!AJ168,'2022旬別'!AJ168,'2021旬別'!AJ168,'2020旬別'!AJ168)</f>
        <v>157.19999999999999</v>
      </c>
      <c r="AL168" s="2094">
        <f>AVERAGE('2024旬別'!AL168,'2023旬別'!AK168,'2022旬別'!AK168,'2021旬別'!AK168,'2020旬別'!AK168)</f>
        <v>176</v>
      </c>
      <c r="AM168" s="2103">
        <f>AVERAGE('2024旬別'!AM168,'2023旬別'!AL168,'2022旬別'!AL168,'2021旬別'!AL168,'2020旬別'!AL168)</f>
        <v>184.8</v>
      </c>
    </row>
    <row r="169" spans="2:39" ht="14.25" customHeight="1" x14ac:dyDescent="0.15">
      <c r="B169" s="184" t="s">
        <v>146</v>
      </c>
      <c r="C169" s="1998" t="s">
        <v>94</v>
      </c>
      <c r="D169" s="2104">
        <f>AVERAGE('2024旬別'!D169,'2023旬別'!C169,'2022旬別'!C169,'2021旬別'!C169,'2020旬別'!C169)</f>
        <v>82162.399999999994</v>
      </c>
      <c r="E169" s="2105">
        <f>AVERAGE('2024旬別'!E169,'2023旬別'!D169,'2022旬別'!D169,'2021旬別'!D169,'2020旬別'!D169)</f>
        <v>133767.6</v>
      </c>
      <c r="F169" s="2106">
        <f>AVERAGE('2024旬別'!F169,'2023旬別'!E169,'2022旬別'!E169,'2021旬別'!E169,'2020旬別'!E169)</f>
        <v>108045.6</v>
      </c>
      <c r="G169" s="2109">
        <f>AVERAGE('2024旬別'!G169,'2023旬別'!F169,'2022旬別'!F169,'2021旬別'!F169,'2020旬別'!F169)</f>
        <v>104492.6</v>
      </c>
      <c r="H169" s="2220">
        <f>AVERAGE('2024旬別'!H169,'2023旬別'!G169,'2022旬別'!G169,'2021旬別'!G169,'2020旬別'!G169)</f>
        <v>96573.6</v>
      </c>
      <c r="I169" s="2129">
        <f>AVERAGE('2024旬別'!I169,'2023旬別'!H169,'2022旬別'!H169,'2021旬別'!H169,'2020旬別'!H169)</f>
        <v>92918</v>
      </c>
      <c r="J169" s="2109">
        <f>AVERAGE('2024旬別'!J169,'2023旬別'!I169,'2022旬別'!I169,'2021旬別'!I169,'2020旬別'!I169)</f>
        <v>97375.2</v>
      </c>
      <c r="K169" s="2105">
        <f>AVERAGE('2024旬別'!K169,'2023旬別'!J169,'2022旬別'!J169,'2021旬別'!J169,'2020旬別'!J169)</f>
        <v>121486.39999999999</v>
      </c>
      <c r="L169" s="2106">
        <f>AVERAGE('2024旬別'!L169,'2023旬別'!K169,'2022旬別'!K169,'2021旬別'!K169,'2020旬別'!K169)</f>
        <v>137884.20000000001</v>
      </c>
      <c r="M169" s="2109">
        <f>AVERAGE('2024旬別'!M169,'2023旬別'!L169,'2022旬別'!L169,'2021旬別'!L169,'2020旬別'!L169)</f>
        <v>148814.20000000001</v>
      </c>
      <c r="N169" s="2105">
        <f>AVERAGE('2024旬別'!N169,'2023旬別'!M169,'2022旬別'!M169,'2021旬別'!M169,'2020旬別'!M169)</f>
        <v>221226.4</v>
      </c>
      <c r="O169" s="2106">
        <f>AVERAGE('2024旬別'!O169,'2023旬別'!N169,'2022旬別'!N169,'2021旬別'!N169,'2020旬別'!N169)</f>
        <v>343005.4</v>
      </c>
      <c r="P169" s="2109">
        <f>AVERAGE('2024旬別'!P169,'2023旬別'!O169,'2022旬別'!O169,'2021旬別'!O169,'2020旬別'!O169)</f>
        <v>493358.6</v>
      </c>
      <c r="Q169" s="2105">
        <f>AVERAGE('2024旬別'!Q169,'2023旬別'!P169,'2022旬別'!P169,'2021旬別'!P169,'2020旬別'!P169)</f>
        <v>587257.4</v>
      </c>
      <c r="R169" s="2112">
        <f>AVERAGE('2024旬別'!R169,'2023旬別'!Q169,'2022旬別'!Q169,'2021旬別'!Q169,'2020旬別'!Q169)</f>
        <v>673749.6</v>
      </c>
      <c r="S169" s="2109">
        <f>AVERAGE('2024旬別'!S169,'2023旬別'!R169,'2022旬別'!R169,'2021旬別'!R169,'2020旬別'!R169)</f>
        <v>702143</v>
      </c>
      <c r="T169" s="2105">
        <f>AVERAGE('2024旬別'!T169,'2023旬別'!S169,'2022旬別'!S169,'2021旬別'!S169,'2020旬別'!S169)</f>
        <v>719614</v>
      </c>
      <c r="U169" s="2106">
        <f>AVERAGE('2024旬別'!U169,'2023旬別'!T169,'2022旬別'!T169,'2021旬別'!T169,'2020旬別'!T169)</f>
        <v>605363.80000000005</v>
      </c>
      <c r="V169" s="2107">
        <f>AVERAGE('2024旬別'!V169,'2023旬別'!U169,'2022旬別'!U169,'2021旬別'!U169,'2020旬別'!U169)</f>
        <v>596186.19999999995</v>
      </c>
      <c r="W169" s="2105">
        <f>AVERAGE('2024旬別'!W169,'2023旬別'!V169,'2022旬別'!V169,'2021旬別'!V169,'2020旬別'!V169)</f>
        <v>543918.80000000005</v>
      </c>
      <c r="X169" s="2114">
        <f>AVERAGE('2024旬別'!X169,'2023旬別'!W169,'2022旬別'!W169,'2021旬別'!W169,'2020旬別'!W169)</f>
        <v>488766.6</v>
      </c>
      <c r="Y169" s="2107">
        <f>AVERAGE('2024旬別'!Y169,'2023旬別'!X169,'2022旬別'!X169,'2021旬別'!X169,'2020旬別'!X169)</f>
        <v>473322</v>
      </c>
      <c r="Z169" s="2110">
        <f>AVERAGE('2024旬別'!Z169,'2023旬別'!Y169,'2022旬別'!Y169,'2021旬別'!Y169,'2020旬別'!Y169)</f>
        <v>279961.2</v>
      </c>
      <c r="AA169" s="2106">
        <f>AVERAGE('2024旬別'!AA169,'2023旬別'!Z169,'2022旬別'!Z169,'2021旬別'!Z169,'2020旬別'!Z169)</f>
        <v>282171.40000000002</v>
      </c>
      <c r="AB169" s="2107">
        <f>AVERAGE('2024旬別'!AB169,'2023旬別'!AA169,'2022旬別'!AA169,'2021旬別'!AA169,'2020旬別'!AA169)</f>
        <v>187094</v>
      </c>
      <c r="AC169" s="2110">
        <f>AVERAGE('2024旬別'!AC169,'2023旬別'!AB169,'2022旬別'!AB169,'2021旬別'!AB169,'2020旬別'!AB169)</f>
        <v>164271.6</v>
      </c>
      <c r="AD169" s="2106">
        <f>AVERAGE('2024旬別'!AD169,'2023旬別'!AC169,'2022旬別'!AC169,'2021旬別'!AC169,'2020旬別'!AC169)</f>
        <v>173695.2</v>
      </c>
      <c r="AE169" s="2109">
        <f>AVERAGE('2024旬別'!AE169,'2023旬別'!AD169,'2022旬別'!AD169,'2021旬別'!AD169,'2020旬別'!AD169)</f>
        <v>171354.8</v>
      </c>
      <c r="AF169" s="2110">
        <f>AVERAGE('2024旬別'!AF169,'2023旬別'!AE169,'2022旬別'!AE169,'2021旬別'!AE169,'2020旬別'!AE169)</f>
        <v>136643</v>
      </c>
      <c r="AG169" s="2106">
        <f>AVERAGE('2024旬別'!AG169,'2023旬別'!AF169,'2022旬別'!AF169,'2021旬別'!AF169,'2020旬別'!AF169)</f>
        <v>119487.2</v>
      </c>
      <c r="AH169" s="2109">
        <f>AVERAGE('2024旬別'!AH169,'2023旬別'!AG169,'2022旬別'!AG169,'2021旬別'!AG169,'2020旬別'!AG169)</f>
        <v>101275.6</v>
      </c>
      <c r="AI169" s="2105">
        <f>AVERAGE('2024旬別'!AI169,'2023旬別'!AH169,'2022旬別'!AH169,'2021旬別'!AH169,'2020旬別'!AH169)</f>
        <v>118816</v>
      </c>
      <c r="AJ169" s="2106">
        <f>AVERAGE('2024旬別'!AJ169,'2023旬別'!AI169,'2022旬別'!AI169,'2021旬別'!AI169,'2020旬別'!AI169)</f>
        <v>139194.20000000001</v>
      </c>
      <c r="AK169" s="2109">
        <f>AVERAGE('2024旬別'!AK169,'2023旬別'!AJ169,'2022旬別'!AJ169,'2021旬別'!AJ169,'2020旬別'!AJ169)</f>
        <v>172705.8</v>
      </c>
      <c r="AL169" s="2105">
        <f>AVERAGE('2024旬別'!AL169,'2023旬別'!AK169,'2022旬別'!AK169,'2021旬別'!AK169,'2020旬別'!AK169)</f>
        <v>195993</v>
      </c>
      <c r="AM169" s="2115">
        <f>AVERAGE('2024旬別'!AM169,'2023旬別'!AL169,'2022旬別'!AL169,'2021旬別'!AL169,'2020旬別'!AL169)</f>
        <v>235604</v>
      </c>
    </row>
    <row r="170" spans="2:39" ht="14.25" customHeight="1" x14ac:dyDescent="0.15">
      <c r="B170" s="186" t="s">
        <v>146</v>
      </c>
      <c r="C170" s="2000" t="s">
        <v>147</v>
      </c>
      <c r="D170" s="2116">
        <f>AVERAGE('2024旬別'!D170,'2023旬別'!C170,'2022旬別'!C170,'2021旬別'!C170,'2020旬別'!C170)</f>
        <v>1283.4000000000001</v>
      </c>
      <c r="E170" s="2117">
        <f>AVERAGE('2024旬別'!E170,'2023旬別'!D170,'2022旬別'!D170,'2021旬別'!D170,'2020旬別'!D170)</f>
        <v>1158</v>
      </c>
      <c r="F170" s="2118">
        <f>AVERAGE('2024旬別'!F170,'2023旬別'!E170,'2022旬別'!E170,'2021旬別'!E170,'2020旬別'!E170)</f>
        <v>1127.4000000000001</v>
      </c>
      <c r="G170" s="2121">
        <f>AVERAGE('2024旬別'!G170,'2023旬別'!F170,'2022旬別'!F170,'2021旬別'!F170,'2020旬別'!F170)</f>
        <v>1174.2</v>
      </c>
      <c r="H170" s="2145">
        <f>AVERAGE('2024旬別'!H170,'2023旬別'!G170,'2022旬別'!G170,'2021旬別'!G170,'2020旬別'!G170)</f>
        <v>1204.8</v>
      </c>
      <c r="I170" s="2120">
        <f>AVERAGE('2024旬別'!I170,'2023旬別'!H170,'2022旬別'!H170,'2021旬別'!H170,'2020旬別'!H170)</f>
        <v>1238.2</v>
      </c>
      <c r="J170" s="2121">
        <f>AVERAGE('2024旬別'!J170,'2023旬別'!I170,'2022旬別'!I170,'2021旬別'!I170,'2020旬別'!I170)</f>
        <v>1381.4</v>
      </c>
      <c r="K170" s="2117">
        <f>AVERAGE('2024旬別'!K170,'2023旬別'!J170,'2022旬別'!J170,'2021旬別'!J170,'2020旬別'!J170)</f>
        <v>1447.2</v>
      </c>
      <c r="L170" s="2118">
        <f>AVERAGE('2024旬別'!L170,'2023旬別'!K170,'2022旬別'!K170,'2021旬別'!K170,'2020旬別'!K170)</f>
        <v>1261</v>
      </c>
      <c r="M170" s="2121">
        <f>AVERAGE('2024旬別'!M170,'2023旬別'!L170,'2022旬別'!L170,'2021旬別'!L170,'2020旬別'!L170)</f>
        <v>1054.2</v>
      </c>
      <c r="N170" s="2117">
        <f>AVERAGE('2024旬別'!N170,'2023旬別'!M170,'2022旬別'!M170,'2021旬別'!M170,'2020旬別'!M170)</f>
        <v>866</v>
      </c>
      <c r="O170" s="2118">
        <f>AVERAGE('2024旬別'!O170,'2023旬別'!N170,'2022旬別'!N170,'2021旬別'!N170,'2020旬別'!N170)</f>
        <v>747.6</v>
      </c>
      <c r="P170" s="2121">
        <f>AVERAGE('2024旬別'!P170,'2023旬別'!O170,'2022旬別'!O170,'2021旬別'!O170,'2020旬別'!O170)</f>
        <v>675.4</v>
      </c>
      <c r="Q170" s="2117">
        <f>AVERAGE('2024旬別'!Q170,'2023旬別'!P170,'2022旬別'!P170,'2021旬別'!P170,'2020旬別'!P170)</f>
        <v>605.4</v>
      </c>
      <c r="R170" s="2123">
        <f>AVERAGE('2024旬別'!R170,'2023旬別'!Q170,'2022旬別'!Q170,'2021旬別'!Q170,'2020旬別'!Q170)</f>
        <v>531.79999999999995</v>
      </c>
      <c r="S170" s="2121">
        <f>AVERAGE('2024旬別'!S170,'2023旬別'!R170,'2022旬別'!R170,'2021旬別'!R170,'2020旬別'!R170)</f>
        <v>524</v>
      </c>
      <c r="T170" s="2117">
        <f>AVERAGE('2024旬別'!T170,'2023旬別'!S170,'2022旬別'!S170,'2021旬別'!S170,'2020旬別'!S170)</f>
        <v>482.8</v>
      </c>
      <c r="U170" s="2118">
        <f>AVERAGE('2024旬別'!U170,'2023旬別'!T170,'2022旬別'!T170,'2021旬別'!T170,'2020旬別'!T170)</f>
        <v>487</v>
      </c>
      <c r="V170" s="2119">
        <f>AVERAGE('2024旬別'!V170,'2023旬別'!U170,'2022旬別'!U170,'2021旬別'!U170,'2020旬別'!U170)</f>
        <v>514.4</v>
      </c>
      <c r="W170" s="2117">
        <f>AVERAGE('2024旬別'!W170,'2023旬別'!V170,'2022旬別'!V170,'2021旬別'!V170,'2020旬別'!V170)</f>
        <v>535.79999999999995</v>
      </c>
      <c r="X170" s="2123">
        <f>AVERAGE('2024旬別'!X170,'2023旬別'!W170,'2022旬別'!W170,'2021旬別'!W170,'2020旬別'!W170)</f>
        <v>510.4</v>
      </c>
      <c r="Y170" s="2119">
        <f>AVERAGE('2024旬別'!Y170,'2023旬別'!X170,'2022旬別'!X170,'2021旬別'!X170,'2020旬別'!X170)</f>
        <v>516.20000000000005</v>
      </c>
      <c r="Z170" s="2122">
        <f>AVERAGE('2024旬別'!Z170,'2023旬別'!Y170,'2022旬別'!Y170,'2021旬別'!Y170,'2020旬別'!Y170)</f>
        <v>571.79999999999995</v>
      </c>
      <c r="AA170" s="2118">
        <f>AVERAGE('2024旬別'!AA170,'2023旬別'!Z170,'2022旬別'!Z170,'2021旬別'!Z170,'2020旬別'!Z170)</f>
        <v>536.4</v>
      </c>
      <c r="AB170" s="2119">
        <f>AVERAGE('2024旬別'!AB170,'2023旬別'!AA170,'2022旬別'!AA170,'2021旬別'!AA170,'2020旬別'!AA170)</f>
        <v>529.6</v>
      </c>
      <c r="AC170" s="2122">
        <f>AVERAGE('2024旬別'!AC170,'2023旬別'!AB170,'2022旬別'!AB170,'2021旬別'!AB170,'2020旬別'!AB170)</f>
        <v>627.4</v>
      </c>
      <c r="AD170" s="2118">
        <f>AVERAGE('2024旬別'!AD170,'2023旬別'!AC170,'2022旬別'!AC170,'2021旬別'!AC170,'2020旬別'!AC170)</f>
        <v>625.6</v>
      </c>
      <c r="AE170" s="2121">
        <f>AVERAGE('2024旬別'!AE170,'2023旬別'!AD170,'2022旬別'!AD170,'2021旬別'!AD170,'2020旬別'!AD170)</f>
        <v>587.4</v>
      </c>
      <c r="AF170" s="2122">
        <f>AVERAGE('2024旬別'!AF170,'2023旬別'!AE170,'2022旬別'!AE170,'2021旬別'!AE170,'2020旬別'!AE170)</f>
        <v>661.8</v>
      </c>
      <c r="AG170" s="2118">
        <f>AVERAGE('2024旬別'!AG170,'2023旬別'!AF170,'2022旬別'!AF170,'2021旬別'!AF170,'2020旬別'!AF170)</f>
        <v>797.6</v>
      </c>
      <c r="AH170" s="2121">
        <f>AVERAGE('2024旬別'!AH170,'2023旬別'!AG170,'2022旬別'!AG170,'2021旬別'!AG170,'2020旬別'!AG170)</f>
        <v>937.8</v>
      </c>
      <c r="AI170" s="2117">
        <f>AVERAGE('2024旬別'!AI170,'2023旬別'!AH170,'2022旬別'!AH170,'2021旬別'!AH170,'2020旬別'!AH170)</f>
        <v>901.4</v>
      </c>
      <c r="AJ170" s="2118">
        <f>AVERAGE('2024旬別'!AJ170,'2023旬別'!AI170,'2022旬別'!AI170,'2021旬別'!AI170,'2020旬別'!AI170)</f>
        <v>978.2</v>
      </c>
      <c r="AK170" s="2121">
        <f>AVERAGE('2024旬別'!AK170,'2023旬別'!AJ170,'2022旬別'!AJ170,'2021旬別'!AJ170,'2020旬別'!AJ170)</f>
        <v>1109.8</v>
      </c>
      <c r="AL170" s="2117">
        <f>AVERAGE('2024旬別'!AL170,'2023旬別'!AK170,'2022旬別'!AK170,'2021旬別'!AK170,'2020旬別'!AK170)</f>
        <v>1124.2</v>
      </c>
      <c r="AM170" s="2125">
        <f>AVERAGE('2024旬別'!AM170,'2023旬別'!AL170,'2022旬別'!AL170,'2021旬別'!AL170,'2020旬別'!AL170)</f>
        <v>1321.2</v>
      </c>
    </row>
    <row r="171" spans="2:39" ht="14.25" customHeight="1" x14ac:dyDescent="0.15">
      <c r="B171" s="182" t="s">
        <v>206</v>
      </c>
      <c r="C171" s="1997" t="s">
        <v>93</v>
      </c>
      <c r="D171" s="2093">
        <f>AVERAGE('2024旬別'!D171,'2023旬別'!C171,'2022旬別'!C171,'2021旬別'!C171,'2020旬別'!C171)</f>
        <v>44</v>
      </c>
      <c r="E171" s="2094">
        <f>AVERAGE('2024旬別'!E171,'2023旬別'!D171,'2022旬別'!D171,'2021旬別'!D171,'2020旬別'!D171)</f>
        <v>72</v>
      </c>
      <c r="F171" s="2095">
        <f>AVERAGE('2024旬別'!F171,'2023旬別'!E171,'2022旬別'!E171,'2021旬別'!E171,'2020旬別'!E171)</f>
        <v>58.2</v>
      </c>
      <c r="G171" s="2098">
        <f>AVERAGE('2024旬別'!G171,'2023旬別'!F171,'2022旬別'!F171,'2021旬別'!F171,'2020旬別'!F171)</f>
        <v>53</v>
      </c>
      <c r="H171" s="2331">
        <f>AVERAGE('2024旬別'!H171,'2023旬別'!G171,'2022旬別'!G171,'2021旬別'!G171,'2020旬別'!G171)</f>
        <v>48.4</v>
      </c>
      <c r="I171" s="2134">
        <f>AVERAGE('2024旬別'!I171,'2023旬別'!H171,'2022旬別'!H171,'2021旬別'!H171,'2020旬別'!H171)</f>
        <v>42.8</v>
      </c>
      <c r="J171" s="2098">
        <f>AVERAGE('2024旬別'!J171,'2023旬別'!I171,'2022旬別'!I171,'2021旬別'!I171,'2020旬別'!I171)</f>
        <v>50</v>
      </c>
      <c r="K171" s="2094">
        <f>AVERAGE('2024旬別'!K171,'2023旬別'!J171,'2022旬別'!J171,'2021旬別'!J171,'2020旬別'!J171)</f>
        <v>63.6</v>
      </c>
      <c r="L171" s="2095">
        <f>AVERAGE('2024旬別'!L171,'2023旬別'!K171,'2022旬別'!K171,'2021旬別'!K171,'2020旬別'!K171)</f>
        <v>69.400000000000006</v>
      </c>
      <c r="M171" s="2098">
        <f>AVERAGE('2024旬別'!M171,'2023旬別'!L171,'2022旬別'!L171,'2021旬別'!L171,'2020旬別'!L171)</f>
        <v>67.400000000000006</v>
      </c>
      <c r="N171" s="2094">
        <f>AVERAGE('2024旬別'!N171,'2023旬別'!M171,'2022旬別'!M171,'2021旬別'!M171,'2020旬別'!M171)</f>
        <v>69.400000000000006</v>
      </c>
      <c r="O171" s="2095">
        <f>AVERAGE('2024旬別'!O171,'2023旬別'!N171,'2022旬別'!N171,'2021旬別'!N171,'2020旬別'!N171)</f>
        <v>88</v>
      </c>
      <c r="P171" s="2098">
        <f>AVERAGE('2024旬別'!P171,'2023旬別'!O171,'2022旬別'!O171,'2021旬別'!O171,'2020旬別'!O171)</f>
        <v>93.2</v>
      </c>
      <c r="Q171" s="2094">
        <f>AVERAGE('2024旬別'!Q171,'2023旬別'!P171,'2022旬別'!P171,'2021旬別'!P171,'2020旬別'!P171)</f>
        <v>88</v>
      </c>
      <c r="R171" s="2100">
        <f>AVERAGE('2024旬別'!R171,'2023旬別'!Q171,'2022旬別'!Q171,'2021旬別'!Q171,'2020旬別'!Q171)</f>
        <v>115.4</v>
      </c>
      <c r="S171" s="2098">
        <f>AVERAGE('2024旬別'!S171,'2023旬別'!R171,'2022旬別'!R171,'2021旬別'!R171,'2020旬別'!R171)</f>
        <v>121.2</v>
      </c>
      <c r="T171" s="2094">
        <f>AVERAGE('2024旬別'!T171,'2023旬別'!S171,'2022旬別'!S171,'2021旬別'!S171,'2020旬別'!S171)</f>
        <v>132.19999999999999</v>
      </c>
      <c r="U171" s="2095">
        <f>AVERAGE('2024旬別'!U171,'2023旬別'!T171,'2022旬別'!T171,'2021旬別'!T171,'2020旬別'!T171)</f>
        <v>127.4</v>
      </c>
      <c r="V171" s="2096">
        <f>AVERAGE('2024旬別'!V171,'2023旬別'!U171,'2022旬別'!U171,'2021旬別'!U171,'2020旬別'!U171)</f>
        <v>164</v>
      </c>
      <c r="W171" s="2094">
        <f>AVERAGE('2024旬別'!W171,'2023旬別'!V171,'2022旬別'!V171,'2021旬別'!V171,'2020旬別'!V171)</f>
        <v>157.6</v>
      </c>
      <c r="X171" s="2102">
        <f>AVERAGE('2024旬別'!X171,'2023旬別'!W171,'2022旬別'!W171,'2021旬別'!W171,'2020旬別'!W171)</f>
        <v>168.6</v>
      </c>
      <c r="Y171" s="2096">
        <f>AVERAGE('2024旬別'!Y171,'2023旬別'!X171,'2022旬別'!X171,'2021旬別'!X171,'2020旬別'!X171)</f>
        <v>219</v>
      </c>
      <c r="Z171" s="2099">
        <f>AVERAGE('2024旬別'!Z171,'2023旬別'!Y171,'2022旬別'!Y171,'2021旬別'!Y171,'2020旬別'!Y171)</f>
        <v>147.19999999999999</v>
      </c>
      <c r="AA171" s="2095">
        <f>AVERAGE('2024旬別'!AA171,'2023旬別'!Z171,'2022旬別'!Z171,'2021旬別'!Z171,'2020旬別'!Z171)</f>
        <v>195</v>
      </c>
      <c r="AB171" s="2096">
        <f>AVERAGE('2024旬別'!AB171,'2023旬別'!AA171,'2022旬別'!AA171,'2021旬別'!AA171,'2020旬別'!AA171)</f>
        <v>151.80000000000001</v>
      </c>
      <c r="AC171" s="2099">
        <f>AVERAGE('2024旬別'!AC171,'2023旬別'!AB171,'2022旬別'!AB171,'2021旬別'!AB171,'2020旬別'!AB171)</f>
        <v>150.6</v>
      </c>
      <c r="AD171" s="2095">
        <f>AVERAGE('2024旬別'!AD171,'2023旬別'!AC171,'2022旬別'!AC171,'2021旬別'!AC171,'2020旬別'!AC171)</f>
        <v>124.2</v>
      </c>
      <c r="AE171" s="2098">
        <f>AVERAGE('2024旬別'!AE171,'2023旬別'!AD171,'2022旬別'!AD171,'2021旬別'!AD171,'2020旬別'!AD171)</f>
        <v>112.6</v>
      </c>
      <c r="AF171" s="2099">
        <f>AVERAGE('2024旬別'!AF171,'2023旬別'!AE171,'2022旬別'!AE171,'2021旬別'!AE171,'2020旬別'!AE171)</f>
        <v>99.4</v>
      </c>
      <c r="AG171" s="2095">
        <f>AVERAGE('2024旬別'!AG171,'2023旬別'!AF171,'2022旬別'!AF171,'2021旬別'!AF171,'2020旬別'!AF171)</f>
        <v>97.6</v>
      </c>
      <c r="AH171" s="2098">
        <f>AVERAGE('2024旬別'!AH171,'2023旬別'!AG171,'2022旬別'!AG171,'2021旬別'!AG171,'2020旬別'!AG171)</f>
        <v>86.2</v>
      </c>
      <c r="AI171" s="2094">
        <f>AVERAGE('2024旬別'!AI171,'2023旬別'!AH171,'2022旬別'!AH171,'2021旬別'!AH171,'2020旬別'!AH171)</f>
        <v>108.2</v>
      </c>
      <c r="AJ171" s="2095">
        <f>AVERAGE('2024旬別'!AJ171,'2023旬別'!AI171,'2022旬別'!AI171,'2021旬別'!AI171,'2020旬別'!AI171)</f>
        <v>121.2</v>
      </c>
      <c r="AK171" s="2098">
        <f>AVERAGE('2024旬別'!AK171,'2023旬別'!AJ171,'2022旬別'!AJ171,'2021旬別'!AJ171,'2020旬別'!AJ171)</f>
        <v>123.4</v>
      </c>
      <c r="AL171" s="2094">
        <f>AVERAGE('2024旬別'!AL171,'2023旬別'!AK171,'2022旬別'!AK171,'2021旬別'!AK171,'2020旬別'!AK171)</f>
        <v>132</v>
      </c>
      <c r="AM171" s="2103">
        <f>AVERAGE('2024旬別'!AM171,'2023旬別'!AL171,'2022旬別'!AL171,'2021旬別'!AL171,'2020旬別'!AL171)</f>
        <v>141.6</v>
      </c>
    </row>
    <row r="172" spans="2:39" ht="14.25" customHeight="1" x14ac:dyDescent="0.15">
      <c r="B172" s="184" t="s">
        <v>206</v>
      </c>
      <c r="C172" s="1998" t="s">
        <v>94</v>
      </c>
      <c r="D172" s="2104">
        <f>AVERAGE('2024旬別'!D172,'2023旬別'!C172,'2022旬別'!C172,'2021旬別'!C172,'2020旬別'!C172)</f>
        <v>67595.600000000006</v>
      </c>
      <c r="E172" s="2105">
        <f>AVERAGE('2024旬別'!E172,'2023旬別'!D172,'2022旬別'!D172,'2021旬別'!D172,'2020旬別'!D172)</f>
        <v>103018.4</v>
      </c>
      <c r="F172" s="2106">
        <f>AVERAGE('2024旬別'!F172,'2023旬別'!E172,'2022旬別'!E172,'2021旬別'!E172,'2020旬別'!E172)</f>
        <v>82012.800000000003</v>
      </c>
      <c r="G172" s="2109">
        <f>AVERAGE('2024旬別'!G172,'2023旬別'!F172,'2022旬別'!F172,'2021旬別'!F172,'2020旬別'!F172)</f>
        <v>77461.2</v>
      </c>
      <c r="H172" s="2220">
        <f>AVERAGE('2024旬別'!H172,'2023旬別'!G172,'2022旬別'!G172,'2021旬別'!G172,'2020旬別'!G172)</f>
        <v>73412.2</v>
      </c>
      <c r="I172" s="2129">
        <f>AVERAGE('2024旬別'!I172,'2023旬別'!H172,'2022旬別'!H172,'2021旬別'!H172,'2020旬別'!H172)</f>
        <v>67116.2</v>
      </c>
      <c r="J172" s="2109">
        <f>AVERAGE('2024旬別'!J172,'2023旬別'!I172,'2022旬別'!I172,'2021旬別'!I172,'2020旬別'!I172)</f>
        <v>78723.8</v>
      </c>
      <c r="K172" s="2105">
        <f>AVERAGE('2024旬別'!K172,'2023旬別'!J172,'2022旬別'!J172,'2021旬別'!J172,'2020旬別'!J172)</f>
        <v>101723.2</v>
      </c>
      <c r="L172" s="2106">
        <f>AVERAGE('2024旬別'!L172,'2023旬別'!K172,'2022旬別'!K172,'2021旬別'!K172,'2020旬別'!K172)</f>
        <v>101692.8</v>
      </c>
      <c r="M172" s="2109">
        <f>AVERAGE('2024旬別'!M172,'2023旬別'!L172,'2022旬別'!L172,'2021旬別'!L172,'2020旬別'!L172)</f>
        <v>87017.600000000006</v>
      </c>
      <c r="N172" s="2105">
        <f>AVERAGE('2024旬別'!N172,'2023旬別'!M172,'2022旬別'!M172,'2021旬別'!M172,'2020旬別'!M172)</f>
        <v>87495.4</v>
      </c>
      <c r="O172" s="2106">
        <f>AVERAGE('2024旬別'!O172,'2023旬別'!N172,'2022旬別'!N172,'2021旬別'!N172,'2020旬別'!N172)</f>
        <v>101819.6</v>
      </c>
      <c r="P172" s="2109">
        <f>AVERAGE('2024旬別'!P172,'2023旬別'!O172,'2022旬別'!O172,'2021旬別'!O172,'2020旬別'!O172)</f>
        <v>103796.8</v>
      </c>
      <c r="Q172" s="2105">
        <f>AVERAGE('2024旬別'!Q172,'2023旬別'!P172,'2022旬別'!P172,'2021旬別'!P172,'2020旬別'!P172)</f>
        <v>93677.8</v>
      </c>
      <c r="R172" s="2112">
        <f>AVERAGE('2024旬別'!R172,'2023旬別'!Q172,'2022旬別'!Q172,'2021旬別'!Q172,'2020旬別'!Q172)</f>
        <v>100068.4</v>
      </c>
      <c r="S172" s="2109">
        <f>AVERAGE('2024旬別'!S172,'2023旬別'!R172,'2022旬別'!R172,'2021旬別'!R172,'2020旬別'!R172)</f>
        <v>97337.600000000006</v>
      </c>
      <c r="T172" s="2105">
        <f>AVERAGE('2024旬別'!T172,'2023旬別'!S172,'2022旬別'!S172,'2021旬別'!S172,'2020旬別'!S172)</f>
        <v>113552.6</v>
      </c>
      <c r="U172" s="2106">
        <f>AVERAGE('2024旬別'!U172,'2023旬別'!T172,'2022旬別'!T172,'2021旬別'!T172,'2020旬別'!T172)</f>
        <v>123654.39999999999</v>
      </c>
      <c r="V172" s="2107">
        <f>AVERAGE('2024旬別'!V172,'2023旬別'!U172,'2022旬別'!U172,'2021旬別'!U172,'2020旬別'!U172)</f>
        <v>150996.79999999999</v>
      </c>
      <c r="W172" s="2105">
        <f>AVERAGE('2024旬別'!W172,'2023旬別'!V172,'2022旬別'!V172,'2021旬別'!V172,'2020旬別'!V172)</f>
        <v>141440.20000000001</v>
      </c>
      <c r="X172" s="2114">
        <f>AVERAGE('2024旬別'!X172,'2023旬別'!W172,'2022旬別'!W172,'2021旬別'!W172,'2020旬別'!W172)</f>
        <v>119872.2</v>
      </c>
      <c r="Y172" s="2107">
        <f>AVERAGE('2024旬別'!Y172,'2023旬別'!X172,'2022旬別'!X172,'2021旬別'!X172,'2020旬別'!X172)</f>
        <v>146742.79999999999</v>
      </c>
      <c r="Z172" s="2110">
        <f>AVERAGE('2024旬別'!Z172,'2023旬別'!Y172,'2022旬別'!Y172,'2021旬別'!Y172,'2020旬別'!Y172)</f>
        <v>112423.6</v>
      </c>
      <c r="AA172" s="2106">
        <f>AVERAGE('2024旬別'!AA172,'2023旬別'!Z172,'2022旬別'!Z172,'2021旬別'!Z172,'2020旬別'!Z172)</f>
        <v>121159.4</v>
      </c>
      <c r="AB172" s="2107">
        <f>AVERAGE('2024旬別'!AB172,'2023旬別'!AA172,'2022旬別'!AA172,'2021旬別'!AA172,'2020旬別'!AA172)</f>
        <v>95426.2</v>
      </c>
      <c r="AC172" s="2110">
        <f>AVERAGE('2024旬別'!AC172,'2023旬別'!AB172,'2022旬別'!AB172,'2021旬別'!AB172,'2020旬別'!AB172)</f>
        <v>106682.8</v>
      </c>
      <c r="AD172" s="2106">
        <f>AVERAGE('2024旬別'!AD172,'2023旬別'!AC172,'2022旬別'!AC172,'2021旬別'!AC172,'2020旬別'!AC172)</f>
        <v>93845.2</v>
      </c>
      <c r="AE172" s="2109">
        <f>AVERAGE('2024旬別'!AE172,'2023旬別'!AD172,'2022旬別'!AD172,'2021旬別'!AD172,'2020旬別'!AD172)</f>
        <v>84050.2</v>
      </c>
      <c r="AF172" s="2110">
        <f>AVERAGE('2024旬別'!AF172,'2023旬別'!AE172,'2022旬別'!AE172,'2021旬別'!AE172,'2020旬別'!AE172)</f>
        <v>82206.8</v>
      </c>
      <c r="AG172" s="2106">
        <f>AVERAGE('2024旬別'!AG172,'2023旬別'!AF172,'2022旬別'!AF172,'2021旬別'!AF172,'2020旬別'!AF172)</f>
        <v>88254.6</v>
      </c>
      <c r="AH172" s="2109">
        <f>AVERAGE('2024旬別'!AH172,'2023旬別'!AG172,'2022旬別'!AG172,'2021旬別'!AG172,'2020旬別'!AG172)</f>
        <v>87222.6</v>
      </c>
      <c r="AI172" s="2105">
        <f>AVERAGE('2024旬別'!AI172,'2023旬別'!AH172,'2022旬別'!AH172,'2021旬別'!AH172,'2020旬別'!AH172)</f>
        <v>102129</v>
      </c>
      <c r="AJ172" s="2106">
        <f>AVERAGE('2024旬別'!AJ172,'2023旬別'!AI172,'2022旬別'!AI172,'2021旬別'!AI172,'2020旬別'!AI172)</f>
        <v>124518</v>
      </c>
      <c r="AK172" s="2109">
        <f>AVERAGE('2024旬別'!AK172,'2023旬別'!AJ172,'2022旬別'!AJ172,'2021旬別'!AJ172,'2020旬別'!AJ172)</f>
        <v>148469.20000000001</v>
      </c>
      <c r="AL172" s="2105">
        <f>AVERAGE('2024旬別'!AL172,'2023旬別'!AK172,'2022旬別'!AK172,'2021旬別'!AK172,'2020旬別'!AK172)</f>
        <v>162656</v>
      </c>
      <c r="AM172" s="2115">
        <f>AVERAGE('2024旬別'!AM172,'2023旬別'!AL172,'2022旬別'!AL172,'2021旬別'!AL172,'2020旬別'!AL172)</f>
        <v>200611.20000000001</v>
      </c>
    </row>
    <row r="173" spans="2:39" ht="14.25" customHeight="1" x14ac:dyDescent="0.15">
      <c r="B173" s="186" t="s">
        <v>206</v>
      </c>
      <c r="C173" s="2000" t="s">
        <v>96</v>
      </c>
      <c r="D173" s="2116">
        <f>AVERAGE('2024旬別'!D173,'2023旬別'!C173,'2022旬別'!C173,'2021旬別'!C173,'2020旬別'!C173)</f>
        <v>1543.2</v>
      </c>
      <c r="E173" s="2117">
        <f>AVERAGE('2024旬別'!E173,'2023旬別'!D173,'2022旬別'!D173,'2021旬別'!D173,'2020旬別'!D173)</f>
        <v>1432.6</v>
      </c>
      <c r="F173" s="2118">
        <f>AVERAGE('2024旬別'!F173,'2023旬別'!E173,'2022旬別'!E173,'2021旬別'!E173,'2020旬別'!E173)</f>
        <v>1428</v>
      </c>
      <c r="G173" s="2121">
        <f>AVERAGE('2024旬別'!G173,'2023旬別'!F173,'2022旬別'!F173,'2021旬別'!F173,'2020旬別'!F173)</f>
        <v>1496.4</v>
      </c>
      <c r="H173" s="2145">
        <f>AVERAGE('2024旬別'!H173,'2023旬別'!G173,'2022旬別'!G173,'2021旬別'!G173,'2020旬別'!G173)</f>
        <v>1560</v>
      </c>
      <c r="I173" s="2120">
        <f>AVERAGE('2024旬別'!I173,'2023旬別'!H173,'2022旬別'!H173,'2021旬別'!H173,'2020旬別'!H173)</f>
        <v>1571.8</v>
      </c>
      <c r="J173" s="2121">
        <f>AVERAGE('2024旬別'!J173,'2023旬別'!I173,'2022旬別'!I173,'2021旬別'!I173,'2020旬別'!I173)</f>
        <v>1587.2</v>
      </c>
      <c r="K173" s="2117">
        <f>AVERAGE('2024旬別'!K173,'2023旬別'!J173,'2022旬別'!J173,'2021旬別'!J173,'2020旬別'!J173)</f>
        <v>1602.8</v>
      </c>
      <c r="L173" s="2118">
        <f>AVERAGE('2024旬別'!L173,'2023旬別'!K173,'2022旬別'!K173,'2021旬別'!K173,'2020旬別'!K173)</f>
        <v>1498.4</v>
      </c>
      <c r="M173" s="2121">
        <f>AVERAGE('2024旬別'!M173,'2023旬別'!L173,'2022旬別'!L173,'2021旬別'!L173,'2020旬別'!L173)</f>
        <v>1322.6</v>
      </c>
      <c r="N173" s="2117">
        <f>AVERAGE('2024旬別'!N173,'2023旬別'!M173,'2022旬別'!M173,'2021旬別'!M173,'2020旬別'!M173)</f>
        <v>1269.8</v>
      </c>
      <c r="O173" s="2118">
        <f>AVERAGE('2024旬別'!O173,'2023旬別'!N173,'2022旬別'!N173,'2021旬別'!N173,'2020旬別'!N173)</f>
        <v>1136.2</v>
      </c>
      <c r="P173" s="2121">
        <f>AVERAGE('2024旬別'!P173,'2023旬別'!O173,'2022旬別'!O173,'2021旬別'!O173,'2020旬別'!O173)</f>
        <v>1121</v>
      </c>
      <c r="Q173" s="2117">
        <f>AVERAGE('2024旬別'!Q173,'2023旬別'!P173,'2022旬別'!P173,'2021旬別'!P173,'2020旬別'!P173)</f>
        <v>1062</v>
      </c>
      <c r="R173" s="2123">
        <f>AVERAGE('2024旬別'!R173,'2023旬別'!Q173,'2022旬別'!Q173,'2021旬別'!Q173,'2020旬別'!Q173)</f>
        <v>870.8</v>
      </c>
      <c r="S173" s="2121">
        <f>AVERAGE('2024旬別'!S173,'2023旬別'!R173,'2022旬別'!R173,'2021旬別'!R173,'2020旬別'!R173)</f>
        <v>811.8</v>
      </c>
      <c r="T173" s="2117">
        <f>AVERAGE('2024旬別'!T173,'2023旬別'!S173,'2022旬別'!S173,'2021旬別'!S173,'2020旬別'!S173)</f>
        <v>858.2</v>
      </c>
      <c r="U173" s="2118">
        <f>AVERAGE('2024旬別'!U173,'2023旬別'!T173,'2022旬別'!T173,'2021旬別'!T173,'2020旬別'!T173)</f>
        <v>972.4</v>
      </c>
      <c r="V173" s="2119">
        <f>AVERAGE('2024旬別'!V173,'2023旬別'!U173,'2022旬別'!U173,'2021旬別'!U173,'2020旬別'!U173)</f>
        <v>925.4</v>
      </c>
      <c r="W173" s="2117">
        <f>AVERAGE('2024旬別'!W173,'2023旬別'!V173,'2022旬別'!V173,'2021旬別'!V173,'2020旬別'!V173)</f>
        <v>901.8</v>
      </c>
      <c r="X173" s="2123">
        <f>AVERAGE('2024旬別'!X173,'2023旬別'!W173,'2022旬別'!W173,'2021旬別'!W173,'2020旬別'!W173)</f>
        <v>712.6</v>
      </c>
      <c r="Y173" s="2119">
        <f>AVERAGE('2024旬別'!Y173,'2023旬別'!X173,'2022旬別'!X173,'2021旬別'!X173,'2020旬別'!X173)</f>
        <v>668.8</v>
      </c>
      <c r="Z173" s="2122">
        <f>AVERAGE('2024旬別'!Z173,'2023旬別'!Y173,'2022旬別'!Y173,'2021旬別'!Y173,'2020旬別'!Y173)</f>
        <v>773.2</v>
      </c>
      <c r="AA173" s="2118">
        <f>AVERAGE('2024旬別'!AA173,'2023旬別'!Z173,'2022旬別'!Z173,'2021旬別'!Z173,'2020旬別'!Z173)</f>
        <v>636.79999999999995</v>
      </c>
      <c r="AB173" s="2119">
        <f>AVERAGE('2024旬別'!AB173,'2023旬別'!AA173,'2022旬別'!AA173,'2021旬別'!AA173,'2020旬別'!AA173)</f>
        <v>635.20000000000005</v>
      </c>
      <c r="AC173" s="2122">
        <f>AVERAGE('2024旬別'!AC173,'2023旬別'!AB173,'2022旬別'!AB173,'2021旬別'!AB173,'2020旬別'!AB173)</f>
        <v>706.6</v>
      </c>
      <c r="AD173" s="2118">
        <f>AVERAGE('2024旬別'!AD173,'2023旬別'!AC173,'2022旬別'!AC173,'2021旬別'!AC173,'2020旬別'!AC173)</f>
        <v>761.6</v>
      </c>
      <c r="AE173" s="2121">
        <f>AVERAGE('2024旬別'!AE173,'2023旬別'!AD173,'2022旬別'!AD173,'2021旬別'!AD173,'2020旬別'!AD173)</f>
        <v>774.6</v>
      </c>
      <c r="AF173" s="2122">
        <f>AVERAGE('2024旬別'!AF173,'2023旬別'!AE173,'2022旬別'!AE173,'2021旬別'!AE173,'2020旬別'!AE173)</f>
        <v>840</v>
      </c>
      <c r="AG173" s="2118">
        <f>AVERAGE('2024旬別'!AG173,'2023旬別'!AF173,'2022旬別'!AF173,'2021旬別'!AF173,'2020旬別'!AF173)</f>
        <v>922.6</v>
      </c>
      <c r="AH173" s="2121">
        <f>AVERAGE('2024旬別'!AH173,'2023旬別'!AG173,'2022旬別'!AG173,'2021旬別'!AG173,'2020旬別'!AG173)</f>
        <v>1012.6</v>
      </c>
      <c r="AI173" s="2117">
        <f>AVERAGE('2024旬別'!AI173,'2023旬別'!AH173,'2022旬別'!AH173,'2021旬別'!AH173,'2020旬別'!AH173)</f>
        <v>958.8</v>
      </c>
      <c r="AJ173" s="2118">
        <f>AVERAGE('2024旬別'!AJ173,'2023旬別'!AI173,'2022旬別'!AI173,'2021旬別'!AI173,'2020旬別'!AI173)</f>
        <v>1031.5999999999999</v>
      </c>
      <c r="AK173" s="2121">
        <f>AVERAGE('2024旬別'!AK173,'2023旬別'!AJ173,'2022旬別'!AJ173,'2021旬別'!AJ173,'2020旬別'!AJ173)</f>
        <v>1207.4000000000001</v>
      </c>
      <c r="AL173" s="2117">
        <f>AVERAGE('2024旬別'!AL173,'2023旬別'!AK173,'2022旬別'!AK173,'2021旬別'!AK173,'2020旬別'!AK173)</f>
        <v>1247.4000000000001</v>
      </c>
      <c r="AM173" s="2125">
        <f>AVERAGE('2024旬別'!AM173,'2023旬別'!AL173,'2022旬別'!AL173,'2021旬別'!AL173,'2020旬別'!AL173)</f>
        <v>1455.8</v>
      </c>
    </row>
    <row r="174" spans="2:39" ht="14.25" customHeight="1" x14ac:dyDescent="0.15">
      <c r="B174" s="182" t="s">
        <v>230</v>
      </c>
      <c r="C174" s="1997" t="s">
        <v>93</v>
      </c>
      <c r="D174" s="2093">
        <f>AVERAGE('2024旬別'!D174,'2023旬別'!C174,'2022旬別'!C174,'2021旬別'!C174,'2020旬別'!C174)</f>
        <v>13.4</v>
      </c>
      <c r="E174" s="2094">
        <f>AVERAGE('2024旬別'!E174,'2023旬別'!D174,'2022旬別'!D174,'2021旬別'!D174,'2020旬別'!D174)</f>
        <v>33.200000000000003</v>
      </c>
      <c r="F174" s="2095">
        <f>AVERAGE('2024旬別'!F174,'2023旬別'!E174,'2022旬別'!E174,'2021旬別'!E174,'2020旬別'!E174)</f>
        <v>34.4</v>
      </c>
      <c r="G174" s="2098">
        <f>AVERAGE('2024旬別'!G174,'2023旬別'!F174,'2022旬別'!F174,'2021旬別'!F174,'2020旬別'!F174)</f>
        <v>31.4</v>
      </c>
      <c r="H174" s="2201">
        <f>AVERAGE('2024旬別'!H174,'2023旬別'!G174,'2022旬別'!G174,'2021旬別'!G174,'2020旬別'!G174)</f>
        <v>20.8</v>
      </c>
      <c r="I174" s="2134">
        <f>AVERAGE('2024旬別'!I174,'2023旬別'!H174,'2022旬別'!H174,'2021旬別'!H174,'2020旬別'!H174)</f>
        <v>10</v>
      </c>
      <c r="J174" s="2098">
        <f>AVERAGE('2024旬別'!J174,'2023旬別'!I174,'2022旬別'!I174,'2021旬別'!I174,'2020旬別'!I174)</f>
        <v>5.4</v>
      </c>
      <c r="K174" s="2094">
        <f>AVERAGE('2024旬別'!K174,'2023旬別'!J174,'2022旬別'!J174,'2021旬別'!J174,'2020旬別'!J174)</f>
        <v>6.6</v>
      </c>
      <c r="L174" s="2095">
        <f>AVERAGE('2024旬別'!L174,'2023旬別'!K174,'2022旬別'!K174,'2021旬別'!K174,'2020旬別'!K174)</f>
        <v>18.399999999999999</v>
      </c>
      <c r="M174" s="2098">
        <f>AVERAGE('2024旬別'!M174,'2023旬別'!L174,'2022旬別'!L174,'2021旬別'!L174,'2020旬別'!L174)</f>
        <v>25.6</v>
      </c>
      <c r="N174" s="2094">
        <f>AVERAGE('2024旬別'!N174,'2023旬別'!M174,'2022旬別'!M174,'2021旬別'!M174,'2020旬別'!M174)</f>
        <v>56.2</v>
      </c>
      <c r="O174" s="2095">
        <f>AVERAGE('2024旬別'!O174,'2023旬別'!N174,'2022旬別'!N174,'2021旬別'!N174,'2020旬別'!N174)</f>
        <v>100.8</v>
      </c>
      <c r="P174" s="2098">
        <f>AVERAGE('2024旬別'!P174,'2023旬別'!O174,'2022旬別'!O174,'2021旬別'!O174,'2020旬別'!O174)</f>
        <v>148</v>
      </c>
      <c r="Q174" s="2094">
        <f>AVERAGE('2024旬別'!Q174,'2023旬別'!P174,'2022旬別'!P174,'2021旬別'!P174,'2020旬別'!P174)</f>
        <v>240.6</v>
      </c>
      <c r="R174" s="2100">
        <f>AVERAGE('2024旬別'!R174,'2023旬別'!Q174,'2022旬別'!Q174,'2021旬別'!Q174,'2020旬別'!Q174)</f>
        <v>303.2</v>
      </c>
      <c r="S174" s="2098">
        <f>AVERAGE('2024旬別'!S174,'2023旬別'!R174,'2022旬別'!R174,'2021旬別'!R174,'2020旬別'!R174)</f>
        <v>260.2</v>
      </c>
      <c r="T174" s="2094">
        <f>AVERAGE('2024旬別'!T174,'2023旬別'!S174,'2022旬別'!S174,'2021旬別'!S174,'2020旬別'!S174)</f>
        <v>220</v>
      </c>
      <c r="U174" s="2095">
        <f>AVERAGE('2024旬別'!U174,'2023旬別'!T174,'2022旬別'!T174,'2021旬別'!T174,'2020旬別'!T174)</f>
        <v>226.6</v>
      </c>
      <c r="V174" s="2096">
        <f>AVERAGE('2024旬別'!V174,'2023旬別'!U174,'2022旬別'!U174,'2021旬別'!U174,'2020旬別'!U174)</f>
        <v>228.8</v>
      </c>
      <c r="W174" s="2094">
        <f>AVERAGE('2024旬別'!W174,'2023旬別'!V174,'2022旬別'!V174,'2021旬別'!V174,'2020旬別'!V174)</f>
        <v>135.6</v>
      </c>
      <c r="X174" s="2102">
        <f>AVERAGE('2024旬別'!X174,'2023旬別'!W174,'2022旬別'!W174,'2021旬別'!W174,'2020旬別'!W174)</f>
        <v>158</v>
      </c>
      <c r="Y174" s="2096">
        <f>AVERAGE('2024旬別'!Y174,'2023旬別'!X174,'2022旬別'!X174,'2021旬別'!X174,'2020旬別'!X174)</f>
        <v>99.4</v>
      </c>
      <c r="Z174" s="2099">
        <f>AVERAGE('2024旬別'!Z174,'2023旬別'!Y174,'2022旬別'!Y174,'2021旬別'!Y174,'2020旬別'!Y174)</f>
        <v>11</v>
      </c>
      <c r="AA174" s="2095">
        <f>AVERAGE('2024旬別'!AA174,'2023旬別'!Z174,'2022旬別'!Z174,'2021旬別'!Z174,'2020旬別'!Z174)</f>
        <v>3.2</v>
      </c>
      <c r="AB174" s="2096">
        <f>AVERAGE('2024旬別'!AB174,'2023旬別'!AA174,'2022旬別'!AA174,'2021旬別'!AA174,'2020旬別'!AA174)</f>
        <v>0.6</v>
      </c>
      <c r="AC174" s="2099">
        <f>AVERAGE('2024旬別'!AC174,'2023旬別'!AB174,'2022旬別'!AB174,'2021旬別'!AB174,'2020旬別'!AB174)</f>
        <v>2.8</v>
      </c>
      <c r="AD174" s="2095">
        <f>AVERAGE('2024旬別'!AD174,'2023旬別'!AC174,'2022旬別'!AC174,'2021旬別'!AC174,'2020旬別'!AC174)</f>
        <v>18.600000000000001</v>
      </c>
      <c r="AE174" s="2098">
        <f>AVERAGE('2024旬別'!AE174,'2023旬別'!AD174,'2022旬別'!AD174,'2021旬別'!AD174,'2020旬別'!AD174)</f>
        <v>14.8</v>
      </c>
      <c r="AF174" s="2099">
        <f>AVERAGE('2024旬別'!AF174,'2023旬別'!AE174,'2022旬別'!AE174,'2021旬別'!AE174,'2020旬別'!AE174)</f>
        <v>5.2</v>
      </c>
      <c r="AG174" s="2095">
        <f>AVERAGE('2024旬別'!AG174,'2023旬別'!AF174,'2022旬別'!AF174,'2021旬別'!AF174,'2020旬別'!AF174)</f>
        <v>4.8</v>
      </c>
      <c r="AH174" s="2098">
        <f>AVERAGE('2024旬別'!AH174,'2023旬別'!AG174,'2022旬別'!AG174,'2021旬別'!AG174,'2020旬別'!AG174)</f>
        <v>5.4</v>
      </c>
      <c r="AI174" s="2094">
        <f>AVERAGE('2024旬別'!AI174,'2023旬別'!AH174,'2022旬別'!AH174,'2021旬別'!AH174,'2020旬別'!AH174)</f>
        <v>10.199999999999999</v>
      </c>
      <c r="AJ174" s="2095">
        <f>AVERAGE('2024旬別'!AJ174,'2023旬別'!AI174,'2022旬別'!AI174,'2021旬別'!AI174,'2020旬別'!AI174)</f>
        <v>10.8</v>
      </c>
      <c r="AK174" s="2098">
        <f>AVERAGE('2024旬別'!AK174,'2023旬別'!AJ174,'2022旬別'!AJ174,'2021旬別'!AJ174,'2020旬別'!AJ174)</f>
        <v>13.2</v>
      </c>
      <c r="AL174" s="2094">
        <f>AVERAGE('2024旬別'!AL174,'2023旬別'!AK174,'2022旬別'!AK174,'2021旬別'!AK174,'2020旬別'!AK174)</f>
        <v>12</v>
      </c>
      <c r="AM174" s="2103">
        <f>AVERAGE('2024旬別'!AM174,'2023旬別'!AL174,'2022旬別'!AL174,'2021旬別'!AL174,'2020旬別'!AL174)</f>
        <v>14.4</v>
      </c>
    </row>
    <row r="175" spans="2:39" ht="14.25" customHeight="1" x14ac:dyDescent="0.15">
      <c r="B175" s="184" t="s">
        <v>230</v>
      </c>
      <c r="C175" s="1998" t="s">
        <v>94</v>
      </c>
      <c r="D175" s="2104">
        <f>AVERAGE('2024旬別'!D175,'2023旬別'!C175,'2022旬別'!C175,'2021旬別'!C175,'2020旬別'!C175)</f>
        <v>9037.4</v>
      </c>
      <c r="E175" s="2105">
        <f>AVERAGE('2024旬別'!E175,'2023旬別'!D175,'2022旬別'!D175,'2021旬別'!D175,'2020旬別'!D175)</f>
        <v>21302.400000000001</v>
      </c>
      <c r="F175" s="2106">
        <f>AVERAGE('2024旬別'!F175,'2023旬別'!E175,'2022旬別'!E175,'2021旬別'!E175,'2020旬別'!E175)</f>
        <v>20699.2</v>
      </c>
      <c r="G175" s="2109">
        <f>AVERAGE('2024旬別'!G175,'2023旬別'!F175,'2022旬別'!F175,'2021旬別'!F175,'2020旬別'!F175)</f>
        <v>18796.400000000001</v>
      </c>
      <c r="H175" s="2220">
        <f>AVERAGE('2024旬別'!H175,'2023旬別'!G175,'2022旬別'!G175,'2021旬別'!G175,'2020旬別'!G175)</f>
        <v>13575</v>
      </c>
      <c r="I175" s="2129">
        <f>AVERAGE('2024旬別'!I175,'2023旬別'!H175,'2022旬別'!H175,'2021旬別'!H175,'2020旬別'!H175)</f>
        <v>7398.4</v>
      </c>
      <c r="J175" s="2109">
        <f>AVERAGE('2024旬別'!J175,'2023旬別'!I175,'2022旬別'!I175,'2021旬別'!I175,'2020旬別'!I175)</f>
        <v>4449.6000000000004</v>
      </c>
      <c r="K175" s="2105">
        <f>AVERAGE('2024旬別'!K175,'2023旬別'!J175,'2022旬別'!J175,'2021旬別'!J175,'2020旬別'!J175)</f>
        <v>5953</v>
      </c>
      <c r="L175" s="2106">
        <f>AVERAGE('2024旬別'!L175,'2023旬別'!K175,'2022旬別'!K175,'2021旬別'!K175,'2020旬別'!K175)</f>
        <v>15969.6</v>
      </c>
      <c r="M175" s="2109">
        <f>AVERAGE('2024旬別'!M175,'2023旬別'!L175,'2022旬別'!L175,'2021旬別'!L175,'2020旬別'!L175)</f>
        <v>20701.8</v>
      </c>
      <c r="N175" s="2105">
        <f>AVERAGE('2024旬別'!N175,'2023旬別'!M175,'2022旬別'!M175,'2021旬別'!M175,'2020旬別'!M175)</f>
        <v>39929.800000000003</v>
      </c>
      <c r="O175" s="2106">
        <f>AVERAGE('2024旬別'!O175,'2023旬別'!N175,'2022旬別'!N175,'2021旬別'!N175,'2020旬別'!N175)</f>
        <v>63578.400000000001</v>
      </c>
      <c r="P175" s="2109">
        <f>AVERAGE('2024旬別'!P175,'2023旬別'!O175,'2022旬別'!O175,'2021旬別'!O175,'2020旬別'!O175)</f>
        <v>92914.8</v>
      </c>
      <c r="Q175" s="2105">
        <f>AVERAGE('2024旬別'!Q175,'2023旬別'!P175,'2022旬別'!P175,'2021旬別'!P175,'2020旬別'!P175)</f>
        <v>137657.20000000001</v>
      </c>
      <c r="R175" s="2112">
        <f>AVERAGE('2024旬別'!R175,'2023旬別'!Q175,'2022旬別'!Q175,'2021旬別'!Q175,'2020旬別'!Q175)</f>
        <v>154078.39999999999</v>
      </c>
      <c r="S175" s="2109">
        <f>AVERAGE('2024旬別'!S175,'2023旬別'!R175,'2022旬別'!R175,'2021旬別'!R175,'2020旬別'!R175)</f>
        <v>124400.4</v>
      </c>
      <c r="T175" s="2105">
        <f>AVERAGE('2024旬別'!T175,'2023旬別'!S175,'2022旬別'!S175,'2021旬別'!S175,'2020旬別'!S175)</f>
        <v>94696.4</v>
      </c>
      <c r="U175" s="2106">
        <f>AVERAGE('2024旬別'!U175,'2023旬別'!T175,'2022旬別'!T175,'2021旬別'!T175,'2020旬別'!T175)</f>
        <v>94995.6</v>
      </c>
      <c r="V175" s="2107">
        <f>AVERAGE('2024旬別'!V175,'2023旬別'!U175,'2022旬別'!U175,'2021旬別'!U175,'2020旬別'!U175)</f>
        <v>98464.2</v>
      </c>
      <c r="W175" s="2105">
        <f>AVERAGE('2024旬別'!W175,'2023旬別'!V175,'2022旬別'!V175,'2021旬別'!V175,'2020旬別'!V175)</f>
        <v>61793.4</v>
      </c>
      <c r="X175" s="2114">
        <f>AVERAGE('2024旬別'!X175,'2023旬別'!W175,'2022旬別'!W175,'2021旬別'!W175,'2020旬別'!W175)</f>
        <v>69534</v>
      </c>
      <c r="Y175" s="2107">
        <f>AVERAGE('2024旬別'!Y175,'2023旬別'!X175,'2022旬別'!X175,'2021旬別'!X175,'2020旬別'!X175)</f>
        <v>37746.800000000003</v>
      </c>
      <c r="Z175" s="2110">
        <f>AVERAGE('2024旬別'!Z175,'2023旬別'!Y175,'2022旬別'!Y175,'2021旬別'!Y175,'2020旬別'!Y175)</f>
        <v>4048.4</v>
      </c>
      <c r="AA175" s="2106">
        <f>AVERAGE('2024旬別'!AA175,'2023旬別'!Z175,'2022旬別'!Z175,'2021旬別'!Z175,'2020旬別'!Z175)</f>
        <v>1334.2</v>
      </c>
      <c r="AB175" s="2131">
        <f>AVERAGE('2024旬別'!AB175,'2023旬別'!AA175,'2022旬別'!AA175,'2021旬別'!AA175,'2020旬別'!AA175)</f>
        <v>229</v>
      </c>
      <c r="AC175" s="2110">
        <f>AVERAGE('2024旬別'!AC175,'2023旬別'!AB175,'2022旬別'!AB175,'2021旬別'!AB175,'2020旬別'!AB175)</f>
        <v>1252.2</v>
      </c>
      <c r="AD175" s="2106">
        <f>AVERAGE('2024旬別'!AD175,'2023旬別'!AC175,'2022旬別'!AC175,'2021旬別'!AC175,'2020旬別'!AC175)</f>
        <v>7777.4</v>
      </c>
      <c r="AE175" s="2109">
        <f>AVERAGE('2024旬別'!AE175,'2023旬別'!AD175,'2022旬別'!AD175,'2021旬別'!AD175,'2020旬別'!AD175)</f>
        <v>6030.2</v>
      </c>
      <c r="AF175" s="2110">
        <f>AVERAGE('2024旬別'!AF175,'2023旬別'!AE175,'2022旬別'!AE175,'2021旬別'!AE175,'2020旬別'!AE175)</f>
        <v>2363.4</v>
      </c>
      <c r="AG175" s="2106">
        <f>AVERAGE('2024旬別'!AG175,'2023旬別'!AF175,'2022旬別'!AF175,'2021旬別'!AF175,'2020旬別'!AF175)</f>
        <v>2224.8000000000002</v>
      </c>
      <c r="AH175" s="2109">
        <f>AVERAGE('2024旬別'!AH175,'2023旬別'!AG175,'2022旬別'!AG175,'2021旬別'!AG175,'2020旬別'!AG175)</f>
        <v>3085.4</v>
      </c>
      <c r="AI175" s="2105">
        <f>AVERAGE('2024旬別'!AI175,'2023旬別'!AH175,'2022旬別'!AH175,'2021旬別'!AH175,'2020旬別'!AH175)</f>
        <v>5852.6</v>
      </c>
      <c r="AJ175" s="2106">
        <f>AVERAGE('2024旬別'!AJ175,'2023旬別'!AI175,'2022旬別'!AI175,'2021旬別'!AI175,'2020旬別'!AI175)</f>
        <v>6456.2</v>
      </c>
      <c r="AK175" s="2109">
        <f>AVERAGE('2024旬別'!AK175,'2023旬別'!AJ175,'2022旬別'!AJ175,'2021旬別'!AJ175,'2020旬別'!AJ175)</f>
        <v>8666.7999999999993</v>
      </c>
      <c r="AL175" s="2105">
        <f>AVERAGE('2024旬別'!AL175,'2023旬別'!AK175,'2022旬別'!AK175,'2021旬別'!AK175,'2020旬別'!AK175)</f>
        <v>8485.7999999999993</v>
      </c>
      <c r="AM175" s="2115">
        <f>AVERAGE('2024旬別'!AM175,'2023旬別'!AL175,'2022旬別'!AL175,'2021旬別'!AL175,'2020旬別'!AL175)</f>
        <v>10290.200000000001</v>
      </c>
    </row>
    <row r="176" spans="2:39" ht="14.25" customHeight="1" x14ac:dyDescent="0.15">
      <c r="B176" s="186" t="s">
        <v>230</v>
      </c>
      <c r="C176" s="2000" t="s">
        <v>96</v>
      </c>
      <c r="D176" s="2116">
        <f>AVERAGE('2024旬別'!D176,'2023旬別'!C176,'2022旬別'!C176,'2021旬別'!C176,'2020旬別'!C176)</f>
        <v>677.6</v>
      </c>
      <c r="E176" s="2117">
        <f>AVERAGE('2024旬別'!E176,'2023旬別'!D176,'2022旬別'!D176,'2021旬別'!D176,'2020旬別'!D176)</f>
        <v>640.79999999999995</v>
      </c>
      <c r="F176" s="2118">
        <f>AVERAGE('2024旬別'!F176,'2023旬別'!E176,'2022旬別'!E176,'2021旬別'!E176,'2020旬別'!E176)</f>
        <v>621.4</v>
      </c>
      <c r="G176" s="2121">
        <f>AVERAGE('2024旬別'!G176,'2023旬別'!F176,'2022旬別'!F176,'2021旬別'!F176,'2020旬別'!F176)</f>
        <v>625.4</v>
      </c>
      <c r="H176" s="2145">
        <f>AVERAGE('2024旬別'!H176,'2023旬別'!G176,'2022旬別'!G176,'2021旬別'!G176,'2020旬別'!G176)</f>
        <v>675.8</v>
      </c>
      <c r="I176" s="2120">
        <f>AVERAGE('2024旬別'!I176,'2023旬別'!H176,'2022旬別'!H176,'2021旬別'!H176,'2020旬別'!H176)</f>
        <v>748</v>
      </c>
      <c r="J176" s="2121">
        <f>AVERAGE('2024旬別'!J176,'2023旬別'!I176,'2022旬別'!I176,'2021旬別'!I176,'2020旬別'!I176)</f>
        <v>820.2</v>
      </c>
      <c r="K176" s="2117">
        <f>AVERAGE('2024旬別'!K176,'2023旬別'!J176,'2022旬別'!J176,'2021旬別'!J176,'2020旬別'!J176)</f>
        <v>911.2</v>
      </c>
      <c r="L176" s="2118">
        <f>AVERAGE('2024旬別'!L176,'2023旬別'!K176,'2022旬別'!K176,'2021旬別'!K176,'2020旬別'!K176)</f>
        <v>872.2</v>
      </c>
      <c r="M176" s="2121">
        <f>AVERAGE('2024旬別'!M176,'2023旬別'!L176,'2022旬別'!L176,'2021旬別'!L176,'2020旬別'!L176)</f>
        <v>817.8</v>
      </c>
      <c r="N176" s="2117">
        <f>AVERAGE('2024旬別'!N176,'2023旬別'!M176,'2022旬別'!M176,'2021旬別'!M176,'2020旬別'!M176)</f>
        <v>709.4</v>
      </c>
      <c r="O176" s="2118">
        <f>AVERAGE('2024旬別'!O176,'2023旬別'!N176,'2022旬別'!N176,'2021旬別'!N176,'2020旬別'!N176)</f>
        <v>632.6</v>
      </c>
      <c r="P176" s="2121">
        <f>AVERAGE('2024旬別'!P176,'2023旬別'!O176,'2022旬別'!O176,'2021旬別'!O176,'2020旬別'!O176)</f>
        <v>630.4</v>
      </c>
      <c r="Q176" s="2117">
        <f>AVERAGE('2024旬別'!Q176,'2023旬別'!P176,'2022旬別'!P176,'2021旬別'!P176,'2020旬別'!P176)</f>
        <v>580</v>
      </c>
      <c r="R176" s="2123">
        <f>AVERAGE('2024旬別'!R176,'2023旬別'!Q176,'2022旬別'!Q176,'2021旬別'!Q176,'2020旬別'!Q176)</f>
        <v>517.79999999999995</v>
      </c>
      <c r="S176" s="2121">
        <f>AVERAGE('2024旬別'!S176,'2023旬別'!R176,'2022旬別'!R176,'2021旬別'!R176,'2020旬別'!R176)</f>
        <v>482.6</v>
      </c>
      <c r="T176" s="2117">
        <f>AVERAGE('2024旬別'!T176,'2023旬別'!S176,'2022旬別'!S176,'2021旬別'!S176,'2020旬別'!S176)</f>
        <v>430.8</v>
      </c>
      <c r="U176" s="2118">
        <f>AVERAGE('2024旬別'!U176,'2023旬別'!T176,'2022旬別'!T176,'2021旬別'!T176,'2020旬別'!T176)</f>
        <v>421</v>
      </c>
      <c r="V176" s="2119">
        <f>AVERAGE('2024旬別'!V176,'2023旬別'!U176,'2022旬別'!U176,'2021旬別'!U176,'2020旬別'!U176)</f>
        <v>434.8</v>
      </c>
      <c r="W176" s="2117">
        <f>AVERAGE('2024旬別'!W176,'2023旬別'!V176,'2022旬別'!V176,'2021旬別'!V176,'2020旬別'!V176)</f>
        <v>461</v>
      </c>
      <c r="X176" s="2123">
        <f>AVERAGE('2024旬別'!X176,'2023旬別'!W176,'2022旬別'!W176,'2021旬別'!W176,'2020旬別'!W176)</f>
        <v>447.4</v>
      </c>
      <c r="Y176" s="2119">
        <f>AVERAGE('2024旬別'!Y176,'2023旬別'!X176,'2022旬別'!X176,'2021旬別'!X176,'2020旬別'!X176)</f>
        <v>378</v>
      </c>
      <c r="Z176" s="2122">
        <f>AVERAGE('2024旬別'!Z176,'2023旬別'!Y176,'2022旬別'!Y176,'2021旬別'!Y176,'2020旬別'!Y176)</f>
        <v>371.2</v>
      </c>
      <c r="AA176" s="2118">
        <f>AVERAGE('2024旬別'!AA176,'2023旬別'!Z176,'2022旬別'!Z176,'2021旬別'!Z176,'2020旬別'!Z176)</f>
        <v>354.8</v>
      </c>
      <c r="AB176" s="2119">
        <f>AVERAGE('2024旬別'!AB176,'2023旬別'!AA176,'2022旬別'!AA176,'2021旬別'!AA176,'2020旬別'!AA176)</f>
        <v>253</v>
      </c>
      <c r="AC176" s="2122">
        <f>AVERAGE('2024旬別'!AC176,'2023旬別'!AB176,'2022旬別'!AB176,'2021旬別'!AB176,'2020旬別'!AB176)</f>
        <v>434.6</v>
      </c>
      <c r="AD176" s="2118">
        <f>AVERAGE('2024旬別'!AD176,'2023旬別'!AC176,'2022旬別'!AC176,'2021旬別'!AC176,'2020旬別'!AC176)</f>
        <v>424.6</v>
      </c>
      <c r="AE176" s="2121">
        <f>AVERAGE('2024旬別'!AE176,'2023旬別'!AD176,'2022旬別'!AD176,'2021旬別'!AD176,'2020旬別'!AD176)</f>
        <v>435.6</v>
      </c>
      <c r="AF176" s="2122">
        <f>AVERAGE('2024旬別'!AF176,'2023旬別'!AE176,'2022旬別'!AE176,'2021旬別'!AE176,'2020旬別'!AE176)</f>
        <v>454</v>
      </c>
      <c r="AG176" s="2118">
        <f>AVERAGE('2024旬別'!AG176,'2023旬別'!AF176,'2022旬別'!AF176,'2021旬別'!AF176,'2020旬別'!AF176)</f>
        <v>498.2</v>
      </c>
      <c r="AH176" s="2121">
        <f>AVERAGE('2024旬別'!AH176,'2023旬別'!AG176,'2022旬別'!AG176,'2021旬別'!AG176,'2020旬別'!AG176)</f>
        <v>582.4</v>
      </c>
      <c r="AI176" s="2117">
        <f>AVERAGE('2024旬別'!AI176,'2023旬別'!AH176,'2022旬別'!AH176,'2021旬別'!AH176,'2020旬別'!AH176)</f>
        <v>591.6</v>
      </c>
      <c r="AJ176" s="2118">
        <f>AVERAGE('2024旬別'!AJ176,'2023旬別'!AI176,'2022旬別'!AI176,'2021旬別'!AI176,'2020旬別'!AI176)</f>
        <v>617.6</v>
      </c>
      <c r="AK176" s="2121">
        <f>AVERAGE('2024旬別'!AK176,'2023旬別'!AJ176,'2022旬別'!AJ176,'2021旬別'!AJ176,'2020旬別'!AJ176)</f>
        <v>652.4</v>
      </c>
      <c r="AL176" s="2117">
        <f>AVERAGE('2024旬別'!AL176,'2023旬別'!AK176,'2022旬別'!AK176,'2021旬別'!AK176,'2020旬別'!AK176)</f>
        <v>709.8</v>
      </c>
      <c r="AM176" s="2125">
        <f>AVERAGE('2024旬別'!AM176,'2023旬別'!AL176,'2022旬別'!AL176,'2021旬別'!AL176,'2020旬別'!AL176)</f>
        <v>770</v>
      </c>
    </row>
    <row r="177" spans="2:48" ht="14.25" customHeight="1" x14ac:dyDescent="0.15">
      <c r="B177" s="182" t="s">
        <v>209</v>
      </c>
      <c r="C177" s="1997" t="s">
        <v>93</v>
      </c>
      <c r="D177" s="2093">
        <f>AVERAGE('2024旬別'!D177,'2023旬別'!C177,'2022旬別'!C177,'2021旬別'!C177,'2020旬別'!C177)</f>
        <v>1.4</v>
      </c>
      <c r="E177" s="2094">
        <f>AVERAGE('2024旬別'!E177,'2023旬別'!D177,'2022旬別'!D177,'2021旬別'!D177,'2020旬別'!D177)</f>
        <v>1</v>
      </c>
      <c r="F177" s="2095">
        <f>AVERAGE('2024旬別'!F177,'2023旬別'!E177,'2022旬別'!E177,'2021旬別'!E177,'2020旬別'!E177)</f>
        <v>0</v>
      </c>
      <c r="G177" s="2098">
        <f>AVERAGE('2024旬別'!G177,'2023旬別'!F177,'2022旬別'!F177,'2021旬別'!F177,'2020旬別'!F177)</f>
        <v>0.8</v>
      </c>
      <c r="H177" s="2201">
        <f>AVERAGE('2024旬別'!H177,'2023旬別'!G177,'2022旬別'!G177,'2021旬別'!G177,'2020旬別'!G177)</f>
        <v>1.6</v>
      </c>
      <c r="I177" s="2134">
        <f>AVERAGE('2024旬別'!I177,'2023旬別'!H177,'2022旬別'!H177,'2021旬別'!H177,'2020旬別'!H177)</f>
        <v>1.6</v>
      </c>
      <c r="J177" s="2098">
        <f>AVERAGE('2024旬別'!J177,'2023旬別'!I177,'2022旬別'!I177,'2021旬別'!I177,'2020旬別'!I177)</f>
        <v>2.6</v>
      </c>
      <c r="K177" s="2094">
        <f>AVERAGE('2024旬別'!K177,'2023旬別'!J177,'2022旬別'!J177,'2021旬別'!J177,'2020旬別'!J177)</f>
        <v>1.8</v>
      </c>
      <c r="L177" s="2095">
        <f>AVERAGE('2024旬別'!L177,'2023旬別'!K177,'2022旬別'!K177,'2021旬別'!K177,'2020旬別'!K177)</f>
        <v>0.4</v>
      </c>
      <c r="M177" s="2098">
        <f>AVERAGE('2024旬別'!M177,'2023旬別'!L177,'2022旬別'!L177,'2021旬別'!L177,'2020旬別'!L177)</f>
        <v>1.8</v>
      </c>
      <c r="N177" s="2094">
        <f>AVERAGE('2024旬別'!N177,'2023旬別'!M177,'2022旬別'!M177,'2021旬別'!M177,'2020旬別'!M177)</f>
        <v>17</v>
      </c>
      <c r="O177" s="2095">
        <f>AVERAGE('2024旬別'!O177,'2023旬別'!N177,'2022旬別'!N177,'2021旬別'!N177,'2020旬別'!N177)</f>
        <v>78.2</v>
      </c>
      <c r="P177" s="2098">
        <f>AVERAGE('2024旬別'!P177,'2023旬別'!O177,'2022旬別'!O177,'2021旬別'!O177,'2020旬別'!O177)</f>
        <v>199.2</v>
      </c>
      <c r="Q177" s="2094">
        <f>AVERAGE('2024旬別'!Q177,'2023旬別'!P177,'2022旬別'!P177,'2021旬別'!P177,'2020旬別'!P177)</f>
        <v>291.8</v>
      </c>
      <c r="R177" s="2100">
        <f>AVERAGE('2024旬別'!R177,'2023旬別'!Q177,'2022旬別'!Q177,'2021旬別'!Q177,'2020旬別'!Q177)</f>
        <v>379.6</v>
      </c>
      <c r="S177" s="2098">
        <f>AVERAGE('2024旬別'!S177,'2023旬別'!R177,'2022旬別'!R177,'2021旬別'!R177,'2020旬別'!R177)</f>
        <v>323</v>
      </c>
      <c r="T177" s="2094">
        <f>AVERAGE('2024旬別'!T177,'2023旬別'!S177,'2022旬別'!S177,'2021旬別'!S177,'2020旬別'!S177)</f>
        <v>231.2</v>
      </c>
      <c r="U177" s="2095">
        <f>AVERAGE('2024旬別'!U177,'2023旬別'!T177,'2022旬別'!T177,'2021旬別'!T177,'2020旬別'!T177)</f>
        <v>125.2</v>
      </c>
      <c r="V177" s="2096">
        <f>AVERAGE('2024旬別'!V177,'2023旬別'!U177,'2022旬別'!U177,'2021旬別'!U177,'2020旬別'!U177)</f>
        <v>59.2</v>
      </c>
      <c r="W177" s="2094">
        <f>AVERAGE('2024旬別'!W177,'2023旬別'!V177,'2022旬別'!V177,'2021旬別'!V177,'2020旬別'!V177)</f>
        <v>72</v>
      </c>
      <c r="X177" s="2102">
        <f>AVERAGE('2024旬別'!X177,'2023旬別'!W177,'2022旬別'!W177,'2021旬別'!W177,'2020旬別'!W177)</f>
        <v>73.2</v>
      </c>
      <c r="Y177" s="2096">
        <f>AVERAGE('2024旬別'!Y177,'2023旬別'!X177,'2022旬別'!X177,'2021旬別'!X177,'2020旬別'!X177)</f>
        <v>49.2</v>
      </c>
      <c r="Z177" s="2099">
        <f>AVERAGE('2024旬別'!Z177,'2023旬別'!Y177,'2022旬別'!Y177,'2021旬別'!Y177,'2020旬別'!Y177)</f>
        <v>5.2</v>
      </c>
      <c r="AA177" s="2095">
        <f>AVERAGE('2024旬別'!AA177,'2023旬別'!Z177,'2022旬別'!Z177,'2021旬別'!Z177,'2020旬別'!Z177)</f>
        <v>1.8</v>
      </c>
      <c r="AB177" s="2096">
        <f>AVERAGE('2024旬別'!AB177,'2023旬別'!AA177,'2022旬別'!AA177,'2021旬別'!AA177,'2020旬別'!AA177)</f>
        <v>1.2</v>
      </c>
      <c r="AC177" s="2099">
        <f>AVERAGE('2024旬別'!AC177,'2023旬別'!AB177,'2022旬別'!AB177,'2021旬別'!AB177,'2020旬別'!AB177)</f>
        <v>0.4</v>
      </c>
      <c r="AD177" s="2095">
        <f>AVERAGE('2024旬別'!AD177,'2023旬別'!AC177,'2022旬別'!AC177,'2021旬別'!AC177,'2020旬別'!AC177)</f>
        <v>1.8</v>
      </c>
      <c r="AE177" s="2098">
        <f>AVERAGE('2024旬別'!AE177,'2023旬別'!AD177,'2022旬別'!AD177,'2021旬別'!AD177,'2020旬別'!AD177)</f>
        <v>2.8</v>
      </c>
      <c r="AF177" s="2099">
        <f>AVERAGE('2024旬別'!AF177,'2023旬別'!AE177,'2022旬別'!AE177,'2021旬別'!AE177,'2020旬別'!AE177)</f>
        <v>2.4</v>
      </c>
      <c r="AG177" s="2095">
        <f>AVERAGE('2024旬別'!AG177,'2023旬別'!AF177,'2022旬別'!AF177,'2021旬別'!AF177,'2020旬別'!AF177)</f>
        <v>1</v>
      </c>
      <c r="AH177" s="2096">
        <f>AVERAGE('2024旬別'!AH177,'2023旬別'!AG177,'2022旬別'!AG177,'2021旬別'!AG177,'2020旬別'!AG177)</f>
        <v>0.4</v>
      </c>
      <c r="AI177" s="2099">
        <f>AVERAGE('2024旬別'!AI177,'2023旬別'!AH177,'2022旬別'!AH177,'2021旬別'!AH177,'2020旬別'!AH177)</f>
        <v>0.2</v>
      </c>
      <c r="AJ177" s="2100">
        <f>AVERAGE('2024旬別'!AJ177,'2023旬別'!AI177,'2022旬別'!AI177,'2021旬別'!AI177,'2020旬別'!AI177)</f>
        <v>0.2</v>
      </c>
      <c r="AK177" s="2098">
        <f>AVERAGE('2024旬別'!AK177,'2023旬別'!AJ177,'2022旬別'!AJ177,'2021旬別'!AJ177,'2020旬別'!AJ177)</f>
        <v>7</v>
      </c>
      <c r="AL177" s="2094">
        <f>AVERAGE('2024旬別'!AL177,'2023旬別'!AK177,'2022旬別'!AK177,'2021旬別'!AK177,'2020旬別'!AK177)</f>
        <v>15.8</v>
      </c>
      <c r="AM177" s="2103">
        <f>AVERAGE('2024旬別'!AM177,'2023旬別'!AL177,'2022旬別'!AL177,'2021旬別'!AL177,'2020旬別'!AL177)</f>
        <v>12</v>
      </c>
    </row>
    <row r="178" spans="2:48" ht="14.25" customHeight="1" x14ac:dyDescent="0.15">
      <c r="B178" s="184" t="s">
        <v>209</v>
      </c>
      <c r="C178" s="1998" t="s">
        <v>94</v>
      </c>
      <c r="D178" s="2104">
        <f>AVERAGE('2024旬別'!D178,'2023旬別'!C178,'2022旬別'!C178,'2021旬別'!C178,'2020旬別'!C178)</f>
        <v>1039.8</v>
      </c>
      <c r="E178" s="2105">
        <f>AVERAGE('2024旬別'!E178,'2023旬別'!D178,'2022旬別'!D178,'2021旬別'!D178,'2020旬別'!D178)</f>
        <v>805.8</v>
      </c>
      <c r="F178" s="2106">
        <f>AVERAGE('2024旬別'!F178,'2023旬別'!E178,'2022旬別'!E178,'2021旬別'!E178,'2020旬別'!E178)</f>
        <v>146</v>
      </c>
      <c r="G178" s="2109">
        <f>AVERAGE('2024旬別'!G178,'2023旬別'!F178,'2022旬別'!F178,'2021旬別'!F178,'2020旬別'!F178)</f>
        <v>713.8</v>
      </c>
      <c r="H178" s="2220">
        <f>AVERAGE('2024旬別'!H178,'2023旬別'!G178,'2022旬別'!G178,'2021旬別'!G178,'2020旬別'!G178)</f>
        <v>1277</v>
      </c>
      <c r="I178" s="2129">
        <f>AVERAGE('2024旬別'!I178,'2023旬別'!H178,'2022旬別'!H178,'2021旬別'!H178,'2020旬別'!H178)</f>
        <v>1080.4000000000001</v>
      </c>
      <c r="J178" s="2109">
        <f>AVERAGE('2024旬別'!J178,'2023旬別'!I178,'2022旬別'!I178,'2021旬別'!I178,'2020旬別'!I178)</f>
        <v>1871.8</v>
      </c>
      <c r="K178" s="2105">
        <f>AVERAGE('2024旬別'!K178,'2023旬別'!J178,'2022旬別'!J178,'2021旬別'!J178,'2020旬別'!J178)</f>
        <v>1825.4</v>
      </c>
      <c r="L178" s="2106">
        <f>AVERAGE('2024旬別'!L178,'2023旬別'!K178,'2022旬別'!K178,'2021旬別'!K178,'2020旬別'!K178)</f>
        <v>408.8</v>
      </c>
      <c r="M178" s="2109">
        <f>AVERAGE('2024旬別'!M178,'2023旬別'!L178,'2022旬別'!L178,'2021旬別'!L178,'2020旬別'!L178)</f>
        <v>1617.4</v>
      </c>
      <c r="N178" s="2105">
        <f>AVERAGE('2024旬別'!N178,'2023旬別'!M178,'2022旬別'!M178,'2021旬別'!M178,'2020旬別'!M178)</f>
        <v>13124</v>
      </c>
      <c r="O178" s="2106">
        <f>AVERAGE('2024旬別'!O178,'2023旬別'!N178,'2022旬別'!N178,'2021旬別'!N178,'2020旬別'!N178)</f>
        <v>52507.8</v>
      </c>
      <c r="P178" s="2109">
        <f>AVERAGE('2024旬別'!P178,'2023旬別'!O178,'2022旬別'!O178,'2021旬別'!O178,'2020旬別'!O178)</f>
        <v>123570.8</v>
      </c>
      <c r="Q178" s="2105">
        <f>AVERAGE('2024旬別'!Q178,'2023旬別'!P178,'2022旬別'!P178,'2021旬別'!P178,'2020旬別'!P178)</f>
        <v>162666.20000000001</v>
      </c>
      <c r="R178" s="2112">
        <f>AVERAGE('2024旬別'!R178,'2023旬別'!Q178,'2022旬別'!Q178,'2021旬別'!Q178,'2020旬別'!Q178)</f>
        <v>189457.6</v>
      </c>
      <c r="S178" s="2109">
        <f>AVERAGE('2024旬別'!S178,'2023旬別'!R178,'2022旬別'!R178,'2021旬別'!R178,'2020旬別'!R178)</f>
        <v>153621.79999999999</v>
      </c>
      <c r="T178" s="2105">
        <f>AVERAGE('2024旬別'!T178,'2023旬別'!S178,'2022旬別'!S178,'2021旬別'!S178,'2020旬別'!S178)</f>
        <v>104571.8</v>
      </c>
      <c r="U178" s="2106">
        <f>AVERAGE('2024旬別'!U178,'2023旬別'!T178,'2022旬別'!T178,'2021旬別'!T178,'2020旬別'!T178)</f>
        <v>52298.400000000001</v>
      </c>
      <c r="V178" s="2107">
        <f>AVERAGE('2024旬別'!V178,'2023旬別'!U178,'2022旬別'!U178,'2021旬別'!U178,'2020旬別'!U178)</f>
        <v>26626.400000000001</v>
      </c>
      <c r="W178" s="2105">
        <f>AVERAGE('2024旬別'!W178,'2023旬別'!V178,'2022旬別'!V178,'2021旬別'!V178,'2020旬別'!V178)</f>
        <v>36134.800000000003</v>
      </c>
      <c r="X178" s="2114">
        <f>AVERAGE('2024旬別'!X178,'2023旬別'!W178,'2022旬別'!W178,'2021旬別'!W178,'2020旬別'!W178)</f>
        <v>35096.199999999997</v>
      </c>
      <c r="Y178" s="2107">
        <f>AVERAGE('2024旬別'!Y178,'2023旬別'!X178,'2022旬別'!X178,'2021旬別'!X178,'2020旬別'!X178)</f>
        <v>20926.2</v>
      </c>
      <c r="Z178" s="2110">
        <f>AVERAGE('2024旬別'!Z178,'2023旬別'!Y178,'2022旬別'!Y178,'2021旬別'!Y178,'2020旬別'!Y178)</f>
        <v>2361.8000000000002</v>
      </c>
      <c r="AA178" s="2106">
        <f>AVERAGE('2024旬別'!AA178,'2023旬別'!Z178,'2022旬別'!Z178,'2021旬別'!Z178,'2020旬別'!Z178)</f>
        <v>885.4</v>
      </c>
      <c r="AB178" s="2107">
        <f>AVERAGE('2024旬別'!AB178,'2023旬別'!AA178,'2022旬別'!AA178,'2021旬別'!AA178,'2020旬別'!AA178)</f>
        <v>508.4</v>
      </c>
      <c r="AC178" s="2110">
        <f>AVERAGE('2024旬別'!AC178,'2023旬別'!AB178,'2022旬別'!AB178,'2021旬別'!AB178,'2020旬別'!AB178)</f>
        <v>182.2</v>
      </c>
      <c r="AD178" s="2106">
        <f>AVERAGE('2024旬別'!AD178,'2023旬別'!AC178,'2022旬別'!AC178,'2021旬別'!AC178,'2020旬別'!AC178)</f>
        <v>891.4</v>
      </c>
      <c r="AE178" s="2109">
        <f>AVERAGE('2024旬別'!AE178,'2023旬別'!AD178,'2022旬別'!AD178,'2021旬別'!AD178,'2020旬別'!AD178)</f>
        <v>1292.8</v>
      </c>
      <c r="AF178" s="2110">
        <f>AVERAGE('2024旬別'!AF178,'2023旬別'!AE178,'2022旬別'!AE178,'2021旬別'!AE178,'2020旬別'!AE178)</f>
        <v>1177.8</v>
      </c>
      <c r="AG178" s="2106">
        <f>AVERAGE('2024旬別'!AG178,'2023旬別'!AF178,'2022旬別'!AF178,'2021旬別'!AF178,'2020旬別'!AF178)</f>
        <v>538</v>
      </c>
      <c r="AH178" s="2107">
        <f>AVERAGE('2024旬別'!AH178,'2023旬別'!AG178,'2022旬別'!AG178,'2021旬別'!AG178,'2020旬別'!AG178)</f>
        <v>182.4</v>
      </c>
      <c r="AI178" s="2110">
        <f>AVERAGE('2024旬別'!AI178,'2023旬別'!AH178,'2022旬別'!AH178,'2021旬別'!AH178,'2020旬別'!AH178)</f>
        <v>173.6</v>
      </c>
      <c r="AJ178" s="2112">
        <f>AVERAGE('2024旬別'!AJ178,'2023旬別'!AI178,'2022旬別'!AI178,'2021旬別'!AI178,'2020旬別'!AI178)</f>
        <v>194.8</v>
      </c>
      <c r="AK178" s="2109">
        <f>AVERAGE('2024旬別'!AK178,'2023旬別'!AJ178,'2022旬別'!AJ178,'2021旬別'!AJ178,'2020旬別'!AJ178)</f>
        <v>5716.8</v>
      </c>
      <c r="AL178" s="2105">
        <f>AVERAGE('2024旬別'!AL178,'2023旬別'!AK178,'2022旬別'!AK178,'2021旬別'!AK178,'2020旬別'!AK178)</f>
        <v>12669</v>
      </c>
      <c r="AM178" s="2115">
        <f>AVERAGE('2024旬別'!AM178,'2023旬別'!AL178,'2022旬別'!AL178,'2021旬別'!AL178,'2020旬別'!AL178)</f>
        <v>10034.799999999999</v>
      </c>
    </row>
    <row r="179" spans="2:48" ht="14.25" customHeight="1" x14ac:dyDescent="0.15">
      <c r="B179" s="186" t="s">
        <v>209</v>
      </c>
      <c r="C179" s="2000" t="s">
        <v>96</v>
      </c>
      <c r="D179" s="2116">
        <f>AVERAGE('2024旬別'!D179,'2023旬別'!C179,'2022旬別'!C179,'2021旬別'!C179,'2020旬別'!C179)</f>
        <v>611.6</v>
      </c>
      <c r="E179" s="2117">
        <f>AVERAGE('2024旬別'!E179,'2023旬別'!D179,'2022旬別'!D179,'2021旬別'!D179,'2020旬別'!D179)</f>
        <v>604</v>
      </c>
      <c r="F179" s="2118">
        <f>AVERAGE('2024旬別'!F179,'2023旬別'!E179,'2022旬別'!E179,'2021旬別'!E179,'2020旬別'!E179)</f>
        <v>715.8</v>
      </c>
      <c r="G179" s="2121">
        <f>AVERAGE('2024旬別'!G179,'2023旬別'!F179,'2022旬別'!F179,'2021旬別'!F179,'2020旬別'!F179)</f>
        <v>769.2</v>
      </c>
      <c r="H179" s="2145">
        <f>AVERAGE('2024旬別'!H179,'2023旬別'!G179,'2022旬別'!G179,'2021旬別'!G179,'2020旬別'!G179)</f>
        <v>573.20000000000005</v>
      </c>
      <c r="I179" s="2120">
        <f>AVERAGE('2024旬別'!I179,'2023旬別'!H179,'2022旬別'!H179,'2021旬別'!H179,'2020旬別'!H179)</f>
        <v>689.8</v>
      </c>
      <c r="J179" s="2121">
        <f>AVERAGE('2024旬別'!J179,'2023旬別'!I179,'2022旬別'!I179,'2021旬別'!I179,'2020旬別'!I179)</f>
        <v>795.2</v>
      </c>
      <c r="K179" s="2117">
        <f>AVERAGE('2024旬別'!K179,'2023旬別'!J179,'2022旬別'!J179,'2021旬別'!J179,'2020旬別'!J179)</f>
        <v>879.4</v>
      </c>
      <c r="L179" s="2118">
        <f>AVERAGE('2024旬別'!L179,'2023旬別'!K179,'2022旬別'!K179,'2021旬別'!K179,'2020旬別'!K179)</f>
        <v>697</v>
      </c>
      <c r="M179" s="2121">
        <f>AVERAGE('2024旬別'!M179,'2023旬別'!L179,'2022旬別'!L179,'2021旬別'!L179,'2020旬別'!L179)</f>
        <v>885.4</v>
      </c>
      <c r="N179" s="2117">
        <f>AVERAGE('2024旬別'!N179,'2023旬別'!M179,'2022旬別'!M179,'2021旬別'!M179,'2020旬別'!M179)</f>
        <v>808.8</v>
      </c>
      <c r="O179" s="2118">
        <f>AVERAGE('2024旬別'!O179,'2023旬別'!N179,'2022旬別'!N179,'2021旬別'!N179,'2020旬別'!N179)</f>
        <v>692</v>
      </c>
      <c r="P179" s="2121">
        <f>AVERAGE('2024旬別'!P179,'2023旬別'!O179,'2022旬別'!O179,'2021旬別'!O179,'2020旬別'!O179)</f>
        <v>623</v>
      </c>
      <c r="Q179" s="2117">
        <f>AVERAGE('2024旬別'!Q179,'2023旬別'!P179,'2022旬別'!P179,'2021旬別'!P179,'2020旬別'!P179)</f>
        <v>560.20000000000005</v>
      </c>
      <c r="R179" s="2123">
        <f>AVERAGE('2024旬別'!R179,'2023旬別'!Q179,'2022旬別'!Q179,'2021旬別'!Q179,'2020旬別'!Q179)</f>
        <v>506.8</v>
      </c>
      <c r="S179" s="2121">
        <f>AVERAGE('2024旬別'!S179,'2023旬別'!R179,'2022旬別'!R179,'2021旬別'!R179,'2020旬別'!R179)</f>
        <v>483.6</v>
      </c>
      <c r="T179" s="2117">
        <f>AVERAGE('2024旬別'!T179,'2023旬別'!S179,'2022旬別'!S179,'2021旬別'!S179,'2020旬別'!S179)</f>
        <v>454.4</v>
      </c>
      <c r="U179" s="2118">
        <f>AVERAGE('2024旬別'!U179,'2023旬別'!T179,'2022旬別'!T179,'2021旬別'!T179,'2020旬別'!T179)</f>
        <v>421</v>
      </c>
      <c r="V179" s="2119">
        <f>AVERAGE('2024旬別'!V179,'2023旬別'!U179,'2022旬別'!U179,'2021旬別'!U179,'2020旬別'!U179)</f>
        <v>451.2</v>
      </c>
      <c r="W179" s="2117">
        <f>AVERAGE('2024旬別'!W179,'2023旬別'!V179,'2022旬別'!V179,'2021旬別'!V179,'2020旬別'!V179)</f>
        <v>499.4</v>
      </c>
      <c r="X179" s="2123">
        <f>AVERAGE('2024旬別'!X179,'2023旬別'!W179,'2022旬別'!W179,'2021旬別'!W179,'2020旬別'!W179)</f>
        <v>481.8</v>
      </c>
      <c r="Y179" s="2119">
        <f>AVERAGE('2024旬別'!Y179,'2023旬別'!X179,'2022旬別'!X179,'2021旬別'!X179,'2020旬別'!X179)</f>
        <v>423</v>
      </c>
      <c r="Z179" s="2122">
        <f>AVERAGE('2024旬別'!Z179,'2023旬別'!Y179,'2022旬別'!Y179,'2021旬別'!Y179,'2020旬別'!Y179)</f>
        <v>442.4</v>
      </c>
      <c r="AA179" s="2118">
        <f>AVERAGE('2024旬別'!AA179,'2023旬別'!Z179,'2022旬別'!Z179,'2021旬別'!Z179,'2020旬別'!Z179)</f>
        <v>380.8</v>
      </c>
      <c r="AB179" s="2119">
        <f>AVERAGE('2024旬別'!AB179,'2023旬別'!AA179,'2022旬別'!AA179,'2021旬別'!AA179,'2020旬別'!AA179)</f>
        <v>288.39999999999998</v>
      </c>
      <c r="AC179" s="2122">
        <f>AVERAGE('2024旬別'!AC179,'2023旬別'!AB179,'2022旬別'!AB179,'2021旬別'!AB179,'2020旬別'!AB179)</f>
        <v>333.8</v>
      </c>
      <c r="AD179" s="2118">
        <f>AVERAGE('2024旬別'!AD179,'2023旬別'!AC179,'2022旬別'!AC179,'2021旬別'!AC179,'2020旬別'!AC179)</f>
        <v>511</v>
      </c>
      <c r="AE179" s="2121">
        <f>AVERAGE('2024旬別'!AE179,'2023旬別'!AD179,'2022旬別'!AD179,'2021旬別'!AD179,'2020旬別'!AD179)</f>
        <v>460.8</v>
      </c>
      <c r="AF179" s="2122">
        <f>AVERAGE('2024旬別'!AF179,'2023旬別'!AE179,'2022旬別'!AE179,'2021旬別'!AE179,'2020旬別'!AE179)</f>
        <v>461</v>
      </c>
      <c r="AG179" s="2118">
        <f>AVERAGE('2024旬別'!AG179,'2023旬別'!AF179,'2022旬別'!AF179,'2021旬別'!AF179,'2020旬別'!AF179)</f>
        <v>407.8</v>
      </c>
      <c r="AH179" s="2119">
        <f>AVERAGE('2024旬別'!AH179,'2023旬別'!AG179,'2022旬別'!AG179,'2021旬別'!AG179,'2020旬別'!AG179)</f>
        <v>424.8</v>
      </c>
      <c r="AI179" s="2122">
        <f>AVERAGE('2024旬別'!AI179,'2023旬別'!AH179,'2022旬別'!AH179,'2021旬別'!AH179,'2020旬別'!AH179)</f>
        <v>378</v>
      </c>
      <c r="AJ179" s="2123">
        <f>AVERAGE('2024旬別'!AJ179,'2023旬別'!AI179,'2022旬別'!AI179,'2021旬別'!AI179,'2020旬別'!AI179)</f>
        <v>450.8</v>
      </c>
      <c r="AK179" s="2121">
        <f>AVERAGE('2024旬別'!AK179,'2023旬別'!AJ179,'2022旬別'!AJ179,'2021旬別'!AJ179,'2020旬別'!AJ179)</f>
        <v>687.4</v>
      </c>
      <c r="AL179" s="2117">
        <f>AVERAGE('2024旬別'!AL179,'2023旬別'!AK179,'2022旬別'!AK179,'2021旬別'!AK179,'2020旬別'!AK179)</f>
        <v>822.8</v>
      </c>
      <c r="AM179" s="2125">
        <f>AVERAGE('2024旬別'!AM179,'2023旬別'!AL179,'2022旬別'!AL179,'2021旬別'!AL179,'2020旬別'!AL179)</f>
        <v>829.8</v>
      </c>
    </row>
    <row r="180" spans="2:48" ht="14.25" customHeight="1" x14ac:dyDescent="0.15">
      <c r="B180" s="182" t="s">
        <v>211</v>
      </c>
      <c r="C180" s="1997" t="s">
        <v>93</v>
      </c>
      <c r="D180" s="2093">
        <f>AVERAGE('2024旬別'!D180,'2023旬別'!C180,'2022旬別'!C180,'2021旬別'!C180,'2020旬別'!C180)</f>
        <v>7.4</v>
      </c>
      <c r="E180" s="2094">
        <f>AVERAGE('2024旬別'!E180,'2023旬別'!D180,'2022旬別'!D180,'2021旬別'!D180,'2020旬別'!D180)</f>
        <v>14.6</v>
      </c>
      <c r="F180" s="2095">
        <f>AVERAGE('2024旬別'!F180,'2023旬別'!E180,'2022旬別'!E180,'2021旬別'!E180,'2020旬別'!E180)</f>
        <v>15.4</v>
      </c>
      <c r="G180" s="2098">
        <f>AVERAGE('2024旬別'!G180,'2023旬別'!F180,'2022旬別'!F180,'2021旬別'!F180,'2020旬別'!F180)</f>
        <v>18</v>
      </c>
      <c r="H180" s="2201">
        <f>AVERAGE('2024旬別'!H180,'2023旬別'!G180,'2022旬別'!G180,'2021旬別'!G180,'2020旬別'!G180)</f>
        <v>18.8</v>
      </c>
      <c r="I180" s="2134">
        <f>AVERAGE('2024旬別'!I180,'2023旬別'!H180,'2022旬別'!H180,'2021旬別'!H180,'2020旬別'!H180)</f>
        <v>31.6</v>
      </c>
      <c r="J180" s="2098">
        <f>AVERAGE('2024旬別'!J180,'2023旬別'!I180,'2022旬別'!I180,'2021旬別'!I180,'2020旬別'!I180)</f>
        <v>67.8</v>
      </c>
      <c r="K180" s="2094">
        <f>AVERAGE('2024旬別'!K180,'2023旬別'!J180,'2022旬別'!J180,'2021旬別'!J180,'2020旬別'!J180)</f>
        <v>80.2</v>
      </c>
      <c r="L180" s="2095">
        <f>AVERAGE('2024旬別'!L180,'2023旬別'!K180,'2022旬別'!K180,'2021旬別'!K180,'2020旬別'!K180)</f>
        <v>203.6</v>
      </c>
      <c r="M180" s="2098">
        <f>AVERAGE('2024旬別'!M180,'2023旬別'!L180,'2022旬別'!L180,'2021旬別'!L180,'2020旬別'!L180)</f>
        <v>356.2</v>
      </c>
      <c r="N180" s="2094">
        <f>AVERAGE('2024旬別'!N180,'2023旬別'!M180,'2022旬別'!M180,'2021旬別'!M180,'2020旬別'!M180)</f>
        <v>673</v>
      </c>
      <c r="O180" s="2095">
        <f>AVERAGE('2024旬別'!O180,'2023旬別'!N180,'2022旬別'!N180,'2021旬別'!N180,'2020旬別'!N180)</f>
        <v>1070</v>
      </c>
      <c r="P180" s="2098">
        <f>AVERAGE('2024旬別'!P180,'2023旬別'!O180,'2022旬別'!O180,'2021旬別'!O180,'2020旬別'!O180)</f>
        <v>1361.2</v>
      </c>
      <c r="Q180" s="2094">
        <f>AVERAGE('2024旬別'!Q180,'2023旬別'!P180,'2022旬別'!P180,'2021旬別'!P180,'2020旬別'!P180)</f>
        <v>1611.6</v>
      </c>
      <c r="R180" s="2100">
        <f>AVERAGE('2024旬別'!R180,'2023旬別'!Q180,'2022旬別'!Q180,'2021旬別'!Q180,'2020旬別'!Q180)</f>
        <v>1968.8</v>
      </c>
      <c r="S180" s="2098">
        <f>AVERAGE('2024旬別'!S180,'2023旬別'!R180,'2022旬別'!R180,'2021旬別'!R180,'2020旬別'!R180)</f>
        <v>2111.6</v>
      </c>
      <c r="T180" s="2094">
        <f>AVERAGE('2024旬別'!T180,'2023旬別'!S180,'2022旬別'!S180,'2021旬別'!S180,'2020旬別'!S180)</f>
        <v>2264.1999999999998</v>
      </c>
      <c r="U180" s="2095">
        <f>AVERAGE('2024旬別'!U180,'2023旬別'!T180,'2022旬別'!T180,'2021旬別'!T180,'2020旬別'!T180)</f>
        <v>2413.4</v>
      </c>
      <c r="V180" s="2096">
        <f>AVERAGE('2024旬別'!V180,'2023旬別'!U180,'2022旬別'!U180,'2021旬別'!U180,'2020旬別'!U180)</f>
        <v>2670.6</v>
      </c>
      <c r="W180" s="2094">
        <f>AVERAGE('2024旬別'!W180,'2023旬別'!V180,'2022旬別'!V180,'2021旬別'!V180,'2020旬別'!V180)</f>
        <v>3462.4</v>
      </c>
      <c r="X180" s="2102">
        <f>AVERAGE('2024旬別'!X180,'2023旬別'!W180,'2022旬別'!W180,'2021旬別'!W180,'2020旬別'!W180)</f>
        <v>4033.4</v>
      </c>
      <c r="Y180" s="2096">
        <f>AVERAGE('2024旬別'!Y180,'2023旬別'!X180,'2022旬別'!X180,'2021旬別'!X180,'2020旬別'!X180)</f>
        <v>3665.4</v>
      </c>
      <c r="Z180" s="2099">
        <f>AVERAGE('2024旬別'!Z180,'2023旬別'!Y180,'2022旬別'!Y180,'2021旬別'!Y180,'2020旬別'!Y180)</f>
        <v>1669.4</v>
      </c>
      <c r="AA180" s="2095">
        <f>AVERAGE('2024旬別'!AA180,'2023旬別'!Z180,'2022旬別'!Z180,'2021旬別'!Z180,'2020旬別'!Z180)</f>
        <v>1022.6</v>
      </c>
      <c r="AB180" s="2096">
        <f>AVERAGE('2024旬別'!AB180,'2023旬別'!AA180,'2022旬別'!AA180,'2021旬別'!AA180,'2020旬別'!AA180)</f>
        <v>382.4</v>
      </c>
      <c r="AC180" s="2099">
        <f>AVERAGE('2024旬別'!AC180,'2023旬別'!AB180,'2022旬別'!AB180,'2021旬別'!AB180,'2020旬別'!AB180)</f>
        <v>181</v>
      </c>
      <c r="AD180" s="2095">
        <f>AVERAGE('2024旬別'!AD180,'2023旬別'!AC180,'2022旬別'!AC180,'2021旬別'!AC180,'2020旬別'!AC180)</f>
        <v>86.6</v>
      </c>
      <c r="AE180" s="2098">
        <f>AVERAGE('2024旬別'!AE180,'2023旬別'!AD180,'2022旬別'!AD180,'2021旬別'!AD180,'2020旬別'!AD180)</f>
        <v>62.6</v>
      </c>
      <c r="AF180" s="2099">
        <f>AVERAGE('2024旬別'!AF180,'2023旬別'!AE180,'2022旬別'!AE180,'2021旬別'!AE180,'2020旬別'!AE180)</f>
        <v>39.4</v>
      </c>
      <c r="AG180" s="2095">
        <f>AVERAGE('2024旬別'!AG180,'2023旬別'!AF180,'2022旬別'!AF180,'2021旬別'!AF180,'2020旬別'!AF180)</f>
        <v>46</v>
      </c>
      <c r="AH180" s="2098">
        <f>AVERAGE('2024旬別'!AH180,'2023旬別'!AG180,'2022旬別'!AG180,'2021旬別'!AG180,'2020旬別'!AG180)</f>
        <v>37.6</v>
      </c>
      <c r="AI180" s="2094">
        <f>AVERAGE('2024旬別'!AI180,'2023旬別'!AH180,'2022旬別'!AH180,'2021旬別'!AH180,'2020旬別'!AH180)</f>
        <v>40.799999999999997</v>
      </c>
      <c r="AJ180" s="2095">
        <f>AVERAGE('2024旬別'!AJ180,'2023旬別'!AI180,'2022旬別'!AI180,'2021旬別'!AI180,'2020旬別'!AI180)</f>
        <v>38.4</v>
      </c>
      <c r="AK180" s="2098">
        <f>AVERAGE('2024旬別'!AK180,'2023旬別'!AJ180,'2022旬別'!AJ180,'2021旬別'!AJ180,'2020旬別'!AJ180)</f>
        <v>35.6</v>
      </c>
      <c r="AL180" s="2094">
        <f>AVERAGE('2024旬別'!AL180,'2023旬別'!AK180,'2022旬別'!AK180,'2021旬別'!AK180,'2020旬別'!AK180)</f>
        <v>40</v>
      </c>
      <c r="AM180" s="2103">
        <f>AVERAGE('2024旬別'!AM180,'2023旬別'!AL180,'2022旬別'!AL180,'2021旬別'!AL180,'2020旬別'!AL180)</f>
        <v>33</v>
      </c>
    </row>
    <row r="181" spans="2:48" ht="14.25" customHeight="1" x14ac:dyDescent="0.15">
      <c r="B181" s="184" t="s">
        <v>211</v>
      </c>
      <c r="C181" s="1998" t="s">
        <v>94</v>
      </c>
      <c r="D181" s="2104">
        <f>AVERAGE('2024旬別'!D181,'2023旬別'!C181,'2022旬別'!C181,'2021旬別'!C181,'2020旬別'!C181)</f>
        <v>2015.8</v>
      </c>
      <c r="E181" s="2105">
        <f>AVERAGE('2024旬別'!E181,'2023旬別'!D181,'2022旬別'!D181,'2021旬別'!D181,'2020旬別'!D181)</f>
        <v>4683</v>
      </c>
      <c r="F181" s="2106">
        <f>AVERAGE('2024旬別'!F181,'2023旬別'!E181,'2022旬別'!E181,'2021旬別'!E181,'2020旬別'!E181)</f>
        <v>5185.8</v>
      </c>
      <c r="G181" s="2109">
        <f>AVERAGE('2024旬別'!G181,'2023旬別'!F181,'2022旬別'!F181,'2021旬別'!F181,'2020旬別'!F181)</f>
        <v>5593.6</v>
      </c>
      <c r="H181" s="2220">
        <f>AVERAGE('2024旬別'!H181,'2023旬別'!G181,'2022旬別'!G181,'2021旬別'!G181,'2020旬別'!G181)</f>
        <v>5774.6</v>
      </c>
      <c r="I181" s="2129">
        <f>AVERAGE('2024旬別'!I181,'2023旬別'!H181,'2022旬別'!H181,'2021旬別'!H181,'2020旬別'!H181)</f>
        <v>10386</v>
      </c>
      <c r="J181" s="2109">
        <f>AVERAGE('2024旬別'!J181,'2023旬別'!I181,'2022旬別'!I181,'2021旬別'!I181,'2020旬別'!I181)</f>
        <v>23448.6</v>
      </c>
      <c r="K181" s="2105">
        <f>AVERAGE('2024旬別'!K181,'2023旬別'!J181,'2022旬別'!J181,'2021旬別'!J181,'2020旬別'!J181)</f>
        <v>27785.200000000001</v>
      </c>
      <c r="L181" s="2106">
        <f>AVERAGE('2024旬別'!L181,'2023旬別'!K181,'2022旬別'!K181,'2021旬別'!K181,'2020旬別'!K181)</f>
        <v>69182.2</v>
      </c>
      <c r="M181" s="2109">
        <f>AVERAGE('2024旬別'!M181,'2023旬別'!L181,'2022旬別'!L181,'2021旬別'!L181,'2020旬別'!L181)</f>
        <v>117716</v>
      </c>
      <c r="N181" s="2105">
        <f>AVERAGE('2024旬別'!N181,'2023旬別'!M181,'2022旬別'!M181,'2021旬別'!M181,'2020旬別'!M181)</f>
        <v>211832</v>
      </c>
      <c r="O181" s="2106">
        <f>AVERAGE('2024旬別'!O181,'2023旬別'!N181,'2022旬別'!N181,'2021旬別'!N181,'2020旬別'!N181)</f>
        <v>337770.6</v>
      </c>
      <c r="P181" s="2109">
        <f>AVERAGE('2024旬別'!P181,'2023旬別'!O181,'2022旬別'!O181,'2021旬別'!O181,'2020旬別'!O181)</f>
        <v>422994.4</v>
      </c>
      <c r="Q181" s="2105">
        <f>AVERAGE('2024旬別'!Q181,'2023旬別'!P181,'2022旬別'!P181,'2021旬別'!P181,'2020旬別'!P181)</f>
        <v>509372.8</v>
      </c>
      <c r="R181" s="2112">
        <f>AVERAGE('2024旬別'!R181,'2023旬別'!Q181,'2022旬別'!Q181,'2021旬別'!Q181,'2020旬別'!Q181)</f>
        <v>561220.4</v>
      </c>
      <c r="S181" s="2109">
        <f>AVERAGE('2024旬別'!S181,'2023旬別'!R181,'2022旬別'!R181,'2021旬別'!R181,'2020旬別'!R181)</f>
        <v>541507.19999999995</v>
      </c>
      <c r="T181" s="2105">
        <f>AVERAGE('2024旬別'!T181,'2023旬別'!S181,'2022旬別'!S181,'2021旬別'!S181,'2020旬別'!S181)</f>
        <v>557814.19999999995</v>
      </c>
      <c r="U181" s="2106">
        <f>AVERAGE('2024旬別'!U181,'2023旬別'!T181,'2022旬別'!T181,'2021旬別'!T181,'2020旬別'!T181)</f>
        <v>581317.80000000005</v>
      </c>
      <c r="V181" s="2107">
        <f>AVERAGE('2024旬別'!V181,'2023旬別'!U181,'2022旬別'!U181,'2021旬別'!U181,'2020旬別'!U181)</f>
        <v>643093.80000000005</v>
      </c>
      <c r="W181" s="2105">
        <f>AVERAGE('2024旬別'!W181,'2023旬別'!V181,'2022旬別'!V181,'2021旬別'!V181,'2020旬別'!V181)</f>
        <v>806368.2</v>
      </c>
      <c r="X181" s="2114">
        <f>AVERAGE('2024旬別'!X181,'2023旬別'!W181,'2022旬別'!W181,'2021旬別'!W181,'2020旬別'!W181)</f>
        <v>900804.8</v>
      </c>
      <c r="Y181" s="2107">
        <f>AVERAGE('2024旬別'!Y181,'2023旬別'!X181,'2022旬別'!X181,'2021旬別'!X181,'2020旬別'!X181)</f>
        <v>890474.2</v>
      </c>
      <c r="Z181" s="2110">
        <f>AVERAGE('2024旬別'!Z181,'2023旬別'!Y181,'2022旬別'!Y181,'2021旬別'!Y181,'2020旬別'!Y181)</f>
        <v>430992.2</v>
      </c>
      <c r="AA181" s="2106">
        <f>AVERAGE('2024旬別'!AA181,'2023旬別'!Z181,'2022旬別'!Z181,'2021旬別'!Z181,'2020旬別'!Z181)</f>
        <v>280809.59999999998</v>
      </c>
      <c r="AB181" s="2107">
        <f>AVERAGE('2024旬別'!AB181,'2023旬別'!AA181,'2022旬別'!AA181,'2021旬別'!AA181,'2020旬別'!AA181)</f>
        <v>111987.4</v>
      </c>
      <c r="AC181" s="2110">
        <f>AVERAGE('2024旬別'!AC181,'2023旬別'!AB181,'2022旬別'!AB181,'2021旬別'!AB181,'2020旬別'!AB181)</f>
        <v>52392.6</v>
      </c>
      <c r="AD181" s="2106">
        <f>AVERAGE('2024旬別'!AD181,'2023旬別'!AC181,'2022旬別'!AC181,'2021旬別'!AC181,'2020旬別'!AC181)</f>
        <v>23864.2</v>
      </c>
      <c r="AE181" s="2109">
        <f>AVERAGE('2024旬別'!AE181,'2023旬別'!AD181,'2022旬別'!AD181,'2021旬別'!AD181,'2020旬別'!AD181)</f>
        <v>18271.2</v>
      </c>
      <c r="AF181" s="2110">
        <f>AVERAGE('2024旬別'!AF181,'2023旬別'!AE181,'2022旬別'!AE181,'2021旬別'!AE181,'2020旬別'!AE181)</f>
        <v>12235.2</v>
      </c>
      <c r="AG181" s="2106">
        <f>AVERAGE('2024旬別'!AG181,'2023旬別'!AF181,'2022旬別'!AF181,'2021旬別'!AF181,'2020旬別'!AF181)</f>
        <v>14465.4</v>
      </c>
      <c r="AH181" s="2109">
        <f>AVERAGE('2024旬別'!AH181,'2023旬別'!AG181,'2022旬別'!AG181,'2021旬別'!AG181,'2020旬別'!AG181)</f>
        <v>11411.2</v>
      </c>
      <c r="AI181" s="2105">
        <f>AVERAGE('2024旬別'!AI181,'2023旬別'!AH181,'2022旬別'!AH181,'2021旬別'!AH181,'2020旬別'!AH181)</f>
        <v>11829.6</v>
      </c>
      <c r="AJ181" s="2106">
        <f>AVERAGE('2024旬別'!AJ181,'2023旬別'!AI181,'2022旬別'!AI181,'2021旬別'!AI181,'2020旬別'!AI181)</f>
        <v>10151.799999999999</v>
      </c>
      <c r="AK181" s="2109">
        <f>AVERAGE('2024旬別'!AK181,'2023旬別'!AJ181,'2022旬別'!AJ181,'2021旬別'!AJ181,'2020旬別'!AJ181)</f>
        <v>9810.2000000000007</v>
      </c>
      <c r="AL181" s="2105">
        <f>AVERAGE('2024旬別'!AL181,'2023旬別'!AK181,'2022旬別'!AK181,'2021旬別'!AK181,'2020旬別'!AK181)</f>
        <v>12121.2</v>
      </c>
      <c r="AM181" s="2115">
        <f>AVERAGE('2024旬別'!AM181,'2023旬別'!AL181,'2022旬別'!AL181,'2021旬別'!AL181,'2020旬別'!AL181)</f>
        <v>9841</v>
      </c>
    </row>
    <row r="182" spans="2:48" ht="14.25" customHeight="1" x14ac:dyDescent="0.15">
      <c r="B182" s="186" t="s">
        <v>211</v>
      </c>
      <c r="C182" s="2000" t="s">
        <v>96</v>
      </c>
      <c r="D182" s="2116">
        <f>AVERAGE('2024旬別'!D182,'2023旬別'!C182,'2022旬別'!C182,'2021旬別'!C182,'2020旬別'!C182)</f>
        <v>390.6</v>
      </c>
      <c r="E182" s="2117">
        <f>AVERAGE('2024旬別'!E182,'2023旬別'!D182,'2022旬別'!D182,'2021旬別'!D182,'2020旬別'!D182)</f>
        <v>337.8</v>
      </c>
      <c r="F182" s="2118">
        <f>AVERAGE('2024旬別'!F182,'2023旬別'!E182,'2022旬別'!E182,'2021旬別'!E182,'2020旬別'!E182)</f>
        <v>498.8</v>
      </c>
      <c r="G182" s="2121">
        <f>AVERAGE('2024旬別'!G182,'2023旬別'!F182,'2022旬別'!F182,'2021旬別'!F182,'2020旬別'!F182)</f>
        <v>307.2</v>
      </c>
      <c r="H182" s="2145">
        <f>AVERAGE('2024旬別'!H182,'2023旬別'!G182,'2022旬別'!G182,'2021旬別'!G182,'2020旬別'!G182)</f>
        <v>311.8</v>
      </c>
      <c r="I182" s="2120">
        <f>AVERAGE('2024旬別'!I182,'2023旬別'!H182,'2022旬別'!H182,'2021旬別'!H182,'2020旬別'!H182)</f>
        <v>332.6</v>
      </c>
      <c r="J182" s="2121">
        <f>AVERAGE('2024旬別'!J182,'2023旬別'!I182,'2022旬別'!I182,'2021旬別'!I182,'2020旬別'!I182)</f>
        <v>349.2</v>
      </c>
      <c r="K182" s="2117">
        <f>AVERAGE('2024旬別'!K182,'2023旬別'!J182,'2022旬別'!J182,'2021旬別'!J182,'2020旬別'!J182)</f>
        <v>345.6</v>
      </c>
      <c r="L182" s="2118">
        <f>AVERAGE('2024旬別'!L182,'2023旬別'!K182,'2022旬別'!K182,'2021旬別'!K182,'2020旬別'!K182)</f>
        <v>339.2</v>
      </c>
      <c r="M182" s="2121">
        <f>AVERAGE('2024旬別'!M182,'2023旬別'!L182,'2022旬別'!L182,'2021旬別'!L182,'2020旬別'!L182)</f>
        <v>331.2</v>
      </c>
      <c r="N182" s="2117">
        <f>AVERAGE('2024旬別'!N182,'2023旬別'!M182,'2022旬別'!M182,'2021旬別'!M182,'2020旬別'!M182)</f>
        <v>360.4</v>
      </c>
      <c r="O182" s="2118">
        <f>AVERAGE('2024旬別'!O182,'2023旬別'!N182,'2022旬別'!N182,'2021旬別'!N182,'2020旬別'!N182)</f>
        <v>318</v>
      </c>
      <c r="P182" s="2121">
        <f>AVERAGE('2024旬別'!P182,'2023旬別'!O182,'2022旬別'!O182,'2021旬別'!O182,'2020旬別'!O182)</f>
        <v>319</v>
      </c>
      <c r="Q182" s="2117">
        <f>AVERAGE('2024旬別'!Q182,'2023旬別'!P182,'2022旬別'!P182,'2021旬別'!P182,'2020旬別'!P182)</f>
        <v>319.60000000000002</v>
      </c>
      <c r="R182" s="2123">
        <f>AVERAGE('2024旬別'!R182,'2023旬別'!Q182,'2022旬別'!Q182,'2021旬別'!Q182,'2020旬別'!Q182)</f>
        <v>287</v>
      </c>
      <c r="S182" s="2121">
        <f>AVERAGE('2024旬別'!S182,'2023旬別'!R182,'2022旬別'!R182,'2021旬別'!R182,'2020旬別'!R182)</f>
        <v>257</v>
      </c>
      <c r="T182" s="2117">
        <f>AVERAGE('2024旬別'!T182,'2023旬別'!S182,'2022旬別'!S182,'2021旬別'!S182,'2020旬別'!S182)</f>
        <v>245.6</v>
      </c>
      <c r="U182" s="2118">
        <f>AVERAGE('2024旬別'!U182,'2023旬別'!T182,'2022旬別'!T182,'2021旬別'!T182,'2020旬別'!T182)</f>
        <v>241</v>
      </c>
      <c r="V182" s="2119">
        <f>AVERAGE('2024旬別'!V182,'2023旬別'!U182,'2022旬別'!U182,'2021旬別'!U182,'2020旬別'!U182)</f>
        <v>240.4</v>
      </c>
      <c r="W182" s="2117">
        <f>AVERAGE('2024旬別'!W182,'2023旬別'!V182,'2022旬別'!V182,'2021旬別'!V182,'2020旬別'!V182)</f>
        <v>231.4</v>
      </c>
      <c r="X182" s="2123">
        <f>AVERAGE('2024旬別'!X182,'2023旬別'!W182,'2022旬別'!W182,'2021旬別'!W182,'2020旬別'!W182)</f>
        <v>223</v>
      </c>
      <c r="Y182" s="2119">
        <f>AVERAGE('2024旬別'!Y182,'2023旬別'!X182,'2022旬別'!X182,'2021旬別'!X182,'2020旬別'!X182)</f>
        <v>241.8</v>
      </c>
      <c r="Z182" s="2122">
        <f>AVERAGE('2024旬別'!Z182,'2023旬別'!Y182,'2022旬別'!Y182,'2021旬別'!Y182,'2020旬別'!Y182)</f>
        <v>259.8</v>
      </c>
      <c r="AA182" s="2118">
        <f>AVERAGE('2024旬別'!AA182,'2023旬別'!Z182,'2022旬別'!Z182,'2021旬別'!Z182,'2020旬別'!Z182)</f>
        <v>285.2</v>
      </c>
      <c r="AB182" s="2119">
        <f>AVERAGE('2024旬別'!AB182,'2023旬別'!AA182,'2022旬別'!AA182,'2021旬別'!AA182,'2020旬別'!AA182)</f>
        <v>293</v>
      </c>
      <c r="AC182" s="2122">
        <f>AVERAGE('2024旬別'!AC182,'2023旬別'!AB182,'2022旬別'!AB182,'2021旬別'!AB182,'2020旬別'!AB182)</f>
        <v>288</v>
      </c>
      <c r="AD182" s="2118">
        <f>AVERAGE('2024旬別'!AD182,'2023旬別'!AC182,'2022旬別'!AC182,'2021旬別'!AC182,'2020旬別'!AC182)</f>
        <v>279.8</v>
      </c>
      <c r="AE182" s="2121">
        <f>AVERAGE('2024旬別'!AE182,'2023旬別'!AD182,'2022旬別'!AD182,'2021旬別'!AD182,'2020旬別'!AD182)</f>
        <v>929</v>
      </c>
      <c r="AF182" s="2122">
        <f>AVERAGE('2024旬別'!AF182,'2023旬別'!AE182,'2022旬別'!AE182,'2021旬別'!AE182,'2020旬別'!AE182)</f>
        <v>311.8</v>
      </c>
      <c r="AG182" s="2118">
        <f>AVERAGE('2024旬別'!AG182,'2023旬別'!AF182,'2022旬別'!AF182,'2021旬別'!AF182,'2020旬別'!AF182)</f>
        <v>316.2</v>
      </c>
      <c r="AH182" s="2121">
        <f>AVERAGE('2024旬別'!AH182,'2023旬別'!AG182,'2022旬別'!AG182,'2021旬別'!AG182,'2020旬別'!AG182)</f>
        <v>304.2</v>
      </c>
      <c r="AI182" s="2117">
        <f>AVERAGE('2024旬別'!AI182,'2023旬別'!AH182,'2022旬別'!AH182,'2021旬別'!AH182,'2020旬別'!AH182)</f>
        <v>290.39999999999998</v>
      </c>
      <c r="AJ182" s="2118">
        <f>AVERAGE('2024旬別'!AJ182,'2023旬別'!AI182,'2022旬別'!AI182,'2021旬別'!AI182,'2020旬別'!AI182)</f>
        <v>263.8</v>
      </c>
      <c r="AK182" s="2121">
        <f>AVERAGE('2024旬別'!AK182,'2023旬別'!AJ182,'2022旬別'!AJ182,'2021旬別'!AJ182,'2020旬別'!AJ182)</f>
        <v>283.60000000000002</v>
      </c>
      <c r="AL182" s="2117">
        <f>AVERAGE('2024旬別'!AL182,'2023旬別'!AK182,'2022旬別'!AK182,'2021旬別'!AK182,'2020旬別'!AK182)</f>
        <v>306</v>
      </c>
      <c r="AM182" s="2125">
        <f>AVERAGE('2024旬別'!AM182,'2023旬別'!AL182,'2022旬別'!AL182,'2021旬別'!AL182,'2020旬別'!AL182)</f>
        <v>317</v>
      </c>
    </row>
    <row r="183" spans="2:48" ht="14.25" customHeight="1" x14ac:dyDescent="0.15">
      <c r="B183" s="182" t="s">
        <v>88</v>
      </c>
      <c r="C183" s="1997" t="s">
        <v>93</v>
      </c>
      <c r="D183" s="2093">
        <f>AVERAGE('2024旬別'!D183,'2023旬別'!C183,'2022旬別'!C183,'2021旬別'!C183,'2020旬別'!C183)</f>
        <v>0.2</v>
      </c>
      <c r="E183" s="2094">
        <f>AVERAGE('2024旬別'!E183,'2023旬別'!D183,'2022旬別'!D183,'2021旬別'!D183,'2020旬別'!D183)</f>
        <v>1</v>
      </c>
      <c r="F183" s="2095">
        <f>AVERAGE('2024旬別'!F183,'2023旬別'!E183,'2022旬別'!E183,'2021旬別'!E183,'2020旬別'!E183)</f>
        <v>0.4</v>
      </c>
      <c r="G183" s="2098">
        <f>AVERAGE('2024旬別'!G183,'2023旬別'!F183,'2022旬別'!F183,'2021旬別'!F183,'2020旬別'!F183)</f>
        <v>4.5999999999999996</v>
      </c>
      <c r="H183" s="2201">
        <f>AVERAGE('2024旬別'!H183,'2023旬別'!G183,'2022旬別'!G183,'2021旬別'!G183,'2020旬別'!G183)</f>
        <v>5.2</v>
      </c>
      <c r="I183" s="2134">
        <f>AVERAGE('2024旬別'!I183,'2023旬別'!H183,'2022旬別'!H183,'2021旬別'!H183,'2020旬別'!H183)</f>
        <v>12.8</v>
      </c>
      <c r="J183" s="2098">
        <f>AVERAGE('2024旬別'!J183,'2023旬別'!I183,'2022旬別'!I183,'2021旬別'!I183,'2020旬別'!I183)</f>
        <v>39</v>
      </c>
      <c r="K183" s="2094">
        <f>AVERAGE('2024旬別'!K183,'2023旬別'!J183,'2022旬別'!J183,'2021旬別'!J183,'2020旬別'!J183)</f>
        <v>56.2</v>
      </c>
      <c r="L183" s="2095">
        <f>AVERAGE('2024旬別'!L183,'2023旬別'!K183,'2022旬別'!K183,'2021旬別'!K183,'2020旬別'!K183)</f>
        <v>85.8</v>
      </c>
      <c r="M183" s="2098">
        <f>AVERAGE('2024旬別'!M183,'2023旬別'!L183,'2022旬別'!L183,'2021旬別'!L183,'2020旬別'!L183)</f>
        <v>105.6</v>
      </c>
      <c r="N183" s="2094">
        <f>AVERAGE('2024旬別'!N183,'2023旬別'!M183,'2022旬別'!M183,'2021旬別'!M183,'2020旬別'!M183)</f>
        <v>178.4</v>
      </c>
      <c r="O183" s="2095">
        <f>AVERAGE('2024旬別'!O183,'2023旬別'!N183,'2022旬別'!N183,'2021旬別'!N183,'2020旬別'!N183)</f>
        <v>215</v>
      </c>
      <c r="P183" s="2098">
        <f>AVERAGE('2024旬別'!P183,'2023旬別'!O183,'2022旬別'!O183,'2021旬別'!O183,'2020旬別'!O183)</f>
        <v>245.2</v>
      </c>
      <c r="Q183" s="2094">
        <f>AVERAGE('2024旬別'!Q183,'2023旬別'!P183,'2022旬別'!P183,'2021旬別'!P183,'2020旬別'!P183)</f>
        <v>375.4</v>
      </c>
      <c r="R183" s="2100">
        <f>AVERAGE('2024旬別'!R183,'2023旬別'!Q183,'2022旬別'!Q183,'2021旬別'!Q183,'2020旬別'!Q183)</f>
        <v>539.79999999999995</v>
      </c>
      <c r="S183" s="2098">
        <f>AVERAGE('2024旬別'!S183,'2023旬別'!R183,'2022旬別'!R183,'2021旬別'!R183,'2020旬別'!R183)</f>
        <v>671.6</v>
      </c>
      <c r="T183" s="2094">
        <f>AVERAGE('2024旬別'!T183,'2023旬別'!S183,'2022旬別'!S183,'2021旬別'!S183,'2020旬別'!S183)</f>
        <v>739.6</v>
      </c>
      <c r="U183" s="2095">
        <f>AVERAGE('2024旬別'!U183,'2023旬別'!T183,'2022旬別'!T183,'2021旬別'!T183,'2020旬別'!T183)</f>
        <v>787</v>
      </c>
      <c r="V183" s="2096">
        <f>AVERAGE('2024旬別'!V183,'2023旬別'!U183,'2022旬別'!U183,'2021旬別'!U183,'2020旬別'!U183)</f>
        <v>870.6</v>
      </c>
      <c r="W183" s="2094">
        <f>AVERAGE('2024旬別'!W183,'2023旬別'!V183,'2022旬別'!V183,'2021旬別'!V183,'2020旬別'!V183)</f>
        <v>778.6</v>
      </c>
      <c r="X183" s="2102">
        <f>AVERAGE('2024旬別'!X183,'2023旬別'!W183,'2022旬別'!W183,'2021旬別'!W183,'2020旬別'!W183)</f>
        <v>741.8</v>
      </c>
      <c r="Y183" s="2096">
        <f>AVERAGE('2024旬別'!Y183,'2023旬別'!X183,'2022旬別'!X183,'2021旬別'!X183,'2020旬別'!X183)</f>
        <v>487.4</v>
      </c>
      <c r="Z183" s="2099">
        <f>AVERAGE('2024旬別'!Z183,'2023旬別'!Y183,'2022旬別'!Y183,'2021旬別'!Y183,'2020旬別'!Y183)</f>
        <v>223.2</v>
      </c>
      <c r="AA183" s="2095">
        <f>AVERAGE('2024旬別'!AA183,'2023旬別'!Z183,'2022旬別'!Z183,'2021旬別'!Z183,'2020旬別'!Z183)</f>
        <v>112.4</v>
      </c>
      <c r="AB183" s="2096">
        <f>AVERAGE('2024旬別'!AB183,'2023旬別'!AA183,'2022旬別'!AA183,'2021旬別'!AA183,'2020旬別'!AA183)</f>
        <v>37</v>
      </c>
      <c r="AC183" s="2099">
        <f>AVERAGE('2024旬別'!AC183,'2023旬別'!AB183,'2022旬別'!AB183,'2021旬別'!AB183,'2020旬別'!AB183)</f>
        <v>23.4</v>
      </c>
      <c r="AD183" s="2095">
        <f>AVERAGE('2024旬別'!AD183,'2023旬別'!AC183,'2022旬別'!AC183,'2021旬別'!AC183,'2020旬別'!AC183)</f>
        <v>18.399999999999999</v>
      </c>
      <c r="AE183" s="2098">
        <f>AVERAGE('2024旬別'!AE183,'2023旬別'!AD183,'2022旬別'!AD183,'2021旬別'!AD183,'2020旬別'!AD183)</f>
        <v>8.8000000000000007</v>
      </c>
      <c r="AF183" s="2099">
        <f>AVERAGE('2024旬別'!AF183,'2023旬別'!AE183,'2022旬別'!AE183,'2021旬別'!AE183,'2020旬別'!AE183)</f>
        <v>16</v>
      </c>
      <c r="AG183" s="2095">
        <f>AVERAGE('2024旬別'!AG183,'2023旬別'!AF183,'2022旬別'!AF183,'2021旬別'!AF183,'2020旬別'!AF183)</f>
        <v>16.8</v>
      </c>
      <c r="AH183" s="2098">
        <f>AVERAGE('2024旬別'!AH183,'2023旬別'!AG183,'2022旬別'!AG183,'2021旬別'!AG183,'2020旬別'!AG183)</f>
        <v>5.6</v>
      </c>
      <c r="AI183" s="2094">
        <f>AVERAGE('2024旬別'!AI183,'2023旬別'!AH183,'2022旬別'!AH183,'2021旬別'!AH183,'2020旬別'!AH183)</f>
        <v>6</v>
      </c>
      <c r="AJ183" s="2095">
        <f>AVERAGE('2024旬別'!AJ183,'2023旬別'!AI183,'2022旬別'!AI183,'2021旬別'!AI183,'2020旬別'!AI183)</f>
        <v>2.4</v>
      </c>
      <c r="AK183" s="2098">
        <f>AVERAGE('2024旬別'!AK183,'2023旬別'!AJ183,'2022旬別'!AJ183,'2021旬別'!AJ183,'2020旬別'!AJ183)</f>
        <v>1.2</v>
      </c>
      <c r="AL183" s="2094">
        <f>AVERAGE('2024旬別'!AL183,'2023旬別'!AK183,'2022旬別'!AK183,'2021旬別'!AK183,'2020旬別'!AK183)</f>
        <v>1.2</v>
      </c>
      <c r="AM183" s="2103">
        <f>AVERAGE('2024旬別'!AM183,'2023旬別'!AL183,'2022旬別'!AL183,'2021旬別'!AL183,'2020旬別'!AL183)</f>
        <v>0.6</v>
      </c>
    </row>
    <row r="184" spans="2:48" ht="14.25" customHeight="1" x14ac:dyDescent="0.15">
      <c r="B184" s="184" t="s">
        <v>231</v>
      </c>
      <c r="C184" s="1998" t="s">
        <v>94</v>
      </c>
      <c r="D184" s="2104">
        <f>AVERAGE('2024旬別'!D184,'2023旬別'!C184,'2022旬別'!C184,'2021旬別'!C184,'2020旬別'!C184)</f>
        <v>103.4</v>
      </c>
      <c r="E184" s="2105">
        <f>AVERAGE('2024旬別'!E184,'2023旬別'!D184,'2022旬別'!D184,'2021旬別'!D184,'2020旬別'!D184)</f>
        <v>353.2</v>
      </c>
      <c r="F184" s="2106">
        <f>AVERAGE('2024旬別'!F184,'2023旬別'!E184,'2022旬別'!E184,'2021旬別'!E184,'2020旬別'!E184)</f>
        <v>421.6</v>
      </c>
      <c r="G184" s="2109">
        <f>AVERAGE('2024旬別'!G184,'2023旬別'!F184,'2022旬別'!F184,'2021旬別'!F184,'2020旬別'!F184)</f>
        <v>3451.4</v>
      </c>
      <c r="H184" s="2220">
        <f>AVERAGE('2024旬別'!H184,'2023旬別'!G184,'2022旬別'!G184,'2021旬別'!G184,'2020旬別'!G184)</f>
        <v>3869.4</v>
      </c>
      <c r="I184" s="2129">
        <f>AVERAGE('2024旬別'!I184,'2023旬別'!H184,'2022旬別'!H184,'2021旬別'!H184,'2020旬別'!H184)</f>
        <v>8473.6</v>
      </c>
      <c r="J184" s="2109">
        <f>AVERAGE('2024旬別'!J184,'2023旬別'!I184,'2022旬別'!I184,'2021旬別'!I184,'2020旬別'!I184)</f>
        <v>23857.8</v>
      </c>
      <c r="K184" s="2105">
        <f>AVERAGE('2024旬別'!K184,'2023旬別'!J184,'2022旬別'!J184,'2021旬別'!J184,'2020旬別'!J184)</f>
        <v>33315</v>
      </c>
      <c r="L184" s="2106">
        <f>AVERAGE('2024旬別'!L184,'2023旬別'!K184,'2022旬別'!K184,'2021旬別'!K184,'2020旬別'!K184)</f>
        <v>49185.599999999999</v>
      </c>
      <c r="M184" s="2109">
        <f>AVERAGE('2024旬別'!M184,'2023旬別'!L184,'2022旬別'!L184,'2021旬別'!L184,'2020旬別'!L184)</f>
        <v>56422</v>
      </c>
      <c r="N184" s="2105">
        <f>AVERAGE('2024旬別'!N184,'2023旬別'!M184,'2022旬別'!M184,'2021旬別'!M184,'2020旬別'!M184)</f>
        <v>89654</v>
      </c>
      <c r="O184" s="2106">
        <f>AVERAGE('2024旬別'!O184,'2023旬別'!N184,'2022旬別'!N184,'2021旬別'!N184,'2020旬別'!N184)</f>
        <v>100461.4</v>
      </c>
      <c r="P184" s="2109">
        <f>AVERAGE('2024旬別'!P184,'2023旬別'!O184,'2022旬別'!O184,'2021旬別'!O184,'2020旬別'!O184)</f>
        <v>113034.8</v>
      </c>
      <c r="Q184" s="2105">
        <f>AVERAGE('2024旬別'!Q184,'2023旬別'!P184,'2022旬別'!P184,'2021旬別'!P184,'2020旬別'!P184)</f>
        <v>167280.20000000001</v>
      </c>
      <c r="R184" s="2112">
        <f>AVERAGE('2024旬別'!R184,'2023旬別'!Q184,'2022旬別'!Q184,'2021旬別'!Q184,'2020旬別'!Q184)</f>
        <v>213281.6</v>
      </c>
      <c r="S184" s="2109">
        <f>AVERAGE('2024旬別'!S184,'2023旬別'!R184,'2022旬別'!R184,'2021旬別'!R184,'2020旬別'!R184)</f>
        <v>224277.2</v>
      </c>
      <c r="T184" s="2105">
        <f>AVERAGE('2024旬別'!T184,'2023旬別'!S184,'2022旬別'!S184,'2021旬別'!S184,'2020旬別'!S184)</f>
        <v>218290.6</v>
      </c>
      <c r="U184" s="2106">
        <f>AVERAGE('2024旬別'!U184,'2023旬別'!T184,'2022旬別'!T184,'2021旬別'!T184,'2020旬別'!T184)</f>
        <v>215444.2</v>
      </c>
      <c r="V184" s="2107">
        <f>AVERAGE('2024旬別'!V184,'2023旬別'!U184,'2022旬別'!U184,'2021旬別'!U184,'2020旬別'!U184)</f>
        <v>227704.2</v>
      </c>
      <c r="W184" s="2105">
        <f>AVERAGE('2024旬別'!W184,'2023旬別'!V184,'2022旬別'!V184,'2021旬別'!V184,'2020旬別'!V184)</f>
        <v>212658.6</v>
      </c>
      <c r="X184" s="2114">
        <f>AVERAGE('2024旬別'!X184,'2023旬別'!W184,'2022旬別'!W184,'2021旬別'!W184,'2020旬別'!W184)</f>
        <v>211036</v>
      </c>
      <c r="Y184" s="2107">
        <f>AVERAGE('2024旬別'!Y184,'2023旬別'!X184,'2022旬別'!X184,'2021旬別'!X184,'2020旬別'!X184)</f>
        <v>156481.20000000001</v>
      </c>
      <c r="Z184" s="2110">
        <f>AVERAGE('2024旬別'!Z184,'2023旬別'!Y184,'2022旬別'!Y184,'2021旬別'!Y184,'2020旬別'!Y184)</f>
        <v>75801.399999999994</v>
      </c>
      <c r="AA184" s="2106">
        <f>AVERAGE('2024旬別'!AA184,'2023旬別'!Z184,'2022旬別'!Z184,'2021旬別'!Z184,'2020旬別'!Z184)</f>
        <v>39507.800000000003</v>
      </c>
      <c r="AB184" s="2107">
        <f>AVERAGE('2024旬別'!AB184,'2023旬別'!AA184,'2022旬別'!AA184,'2021旬別'!AA184,'2020旬別'!AA184)</f>
        <v>11101.6</v>
      </c>
      <c r="AC184" s="2110">
        <f>AVERAGE('2024旬別'!AC184,'2023旬別'!AB184,'2022旬別'!AB184,'2021旬別'!AB184,'2020旬別'!AB184)</f>
        <v>7670.2</v>
      </c>
      <c r="AD184" s="2106">
        <f>AVERAGE('2024旬別'!AD184,'2023旬別'!AC184,'2022旬別'!AC184,'2021旬別'!AC184,'2020旬別'!AC184)</f>
        <v>6065.2</v>
      </c>
      <c r="AE184" s="2109">
        <f>AVERAGE('2024旬別'!AE184,'2023旬別'!AD184,'2022旬別'!AD184,'2021旬別'!AD184,'2020旬別'!AD184)</f>
        <v>2754.4</v>
      </c>
      <c r="AF184" s="2110">
        <f>AVERAGE('2024旬別'!AF184,'2023旬別'!AE184,'2022旬別'!AE184,'2021旬別'!AE184,'2020旬別'!AE184)</f>
        <v>5514</v>
      </c>
      <c r="AG184" s="2106">
        <f>AVERAGE('2024旬別'!AG184,'2023旬別'!AF184,'2022旬別'!AF184,'2021旬別'!AF184,'2020旬別'!AF184)</f>
        <v>14476.4</v>
      </c>
      <c r="AH184" s="2109">
        <f>AVERAGE('2024旬別'!AH184,'2023旬別'!AG184,'2022旬別'!AG184,'2021旬別'!AG184,'2020旬別'!AG184)</f>
        <v>1764.2</v>
      </c>
      <c r="AI184" s="2105">
        <f>AVERAGE('2024旬別'!AI184,'2023旬別'!AH184,'2022旬別'!AH184,'2021旬別'!AH184,'2020旬別'!AH184)</f>
        <v>1875.8</v>
      </c>
      <c r="AJ184" s="2106">
        <f>AVERAGE('2024旬別'!AJ184,'2023旬別'!AI184,'2022旬別'!AI184,'2021旬別'!AI184,'2020旬別'!AI184)</f>
        <v>1000</v>
      </c>
      <c r="AK184" s="2109">
        <f>AVERAGE('2024旬別'!AK184,'2023旬別'!AJ184,'2022旬別'!AJ184,'2021旬別'!AJ184,'2020旬別'!AJ184)</f>
        <v>385.2</v>
      </c>
      <c r="AL184" s="2105">
        <f>AVERAGE('2024旬別'!AL184,'2023旬別'!AK184,'2022旬別'!AK184,'2021旬別'!AK184,'2020旬別'!AK184)</f>
        <v>579.6</v>
      </c>
      <c r="AM184" s="2115">
        <f>AVERAGE('2024旬別'!AM184,'2023旬別'!AL184,'2022旬別'!AL184,'2021旬別'!AL184,'2020旬別'!AL184)</f>
        <v>263.39999999999998</v>
      </c>
    </row>
    <row r="185" spans="2:48" ht="14.25" customHeight="1" x14ac:dyDescent="0.15">
      <c r="B185" s="186" t="s">
        <v>231</v>
      </c>
      <c r="C185" s="2000" t="s">
        <v>96</v>
      </c>
      <c r="D185" s="2116">
        <f>AVERAGE('2024旬別'!D185,'2023旬別'!C185,'2022旬別'!C185,'2021旬別'!C185,'2020旬別'!C185)</f>
        <v>263</v>
      </c>
      <c r="E185" s="2117">
        <f>AVERAGE('2024旬別'!E185,'2023旬別'!D185,'2022旬別'!D185,'2021旬別'!D185,'2020旬別'!D185)</f>
        <v>155.19999999999999</v>
      </c>
      <c r="F185" s="2118">
        <f>AVERAGE('2024旬別'!F185,'2023旬別'!E185,'2022旬別'!E185,'2021旬別'!E185,'2020旬別'!E185)</f>
        <v>947.6</v>
      </c>
      <c r="G185" s="2121">
        <f>AVERAGE('2024旬別'!G185,'2023旬別'!F185,'2022旬別'!F185,'2021旬別'!F185,'2020旬別'!F185)</f>
        <v>786</v>
      </c>
      <c r="H185" s="2145">
        <f>AVERAGE('2024旬別'!H185,'2023旬別'!G185,'2022旬別'!G185,'2021旬別'!G185,'2020旬別'!G185)</f>
        <v>767.2</v>
      </c>
      <c r="I185" s="2120">
        <f>AVERAGE('2024旬別'!I185,'2023旬別'!H185,'2022旬別'!H185,'2021旬別'!H185,'2020旬別'!H185)</f>
        <v>678.2</v>
      </c>
      <c r="J185" s="2121">
        <f>AVERAGE('2024旬別'!J185,'2023旬別'!I185,'2022旬別'!I185,'2021旬別'!I185,'2020旬別'!I185)</f>
        <v>608.6</v>
      </c>
      <c r="K185" s="2117">
        <f>AVERAGE('2024旬別'!K185,'2023旬別'!J185,'2022旬別'!J185,'2021旬別'!J185,'2020旬別'!J185)</f>
        <v>592.4</v>
      </c>
      <c r="L185" s="2118">
        <f>AVERAGE('2024旬別'!L185,'2023旬別'!K185,'2022旬別'!K185,'2021旬別'!K185,'2020旬別'!K185)</f>
        <v>575</v>
      </c>
      <c r="M185" s="2121">
        <f>AVERAGE('2024旬別'!M185,'2023旬別'!L185,'2022旬別'!L185,'2021旬別'!L185,'2020旬別'!L185)</f>
        <v>535.4</v>
      </c>
      <c r="N185" s="2117">
        <f>AVERAGE('2024旬別'!N185,'2023旬別'!M185,'2022旬別'!M185,'2021旬別'!M185,'2020旬別'!M185)</f>
        <v>497.8</v>
      </c>
      <c r="O185" s="2118">
        <f>AVERAGE('2024旬別'!O185,'2023旬別'!N185,'2022旬別'!N185,'2021旬別'!N185,'2020旬別'!N185)</f>
        <v>472.4</v>
      </c>
      <c r="P185" s="2121">
        <f>AVERAGE('2024旬別'!P185,'2023旬別'!O185,'2022旬別'!O185,'2021旬別'!O185,'2020旬別'!O185)</f>
        <v>466.4</v>
      </c>
      <c r="Q185" s="2117">
        <f>AVERAGE('2024旬別'!Q185,'2023旬別'!P185,'2022旬別'!P185,'2021旬別'!P185,'2020旬別'!P185)</f>
        <v>449</v>
      </c>
      <c r="R185" s="2123">
        <f>AVERAGE('2024旬別'!R185,'2023旬別'!Q185,'2022旬別'!Q185,'2021旬別'!Q185,'2020旬別'!Q185)</f>
        <v>393.4</v>
      </c>
      <c r="S185" s="2121">
        <f>AVERAGE('2024旬別'!S185,'2023旬別'!R185,'2022旬別'!R185,'2021旬別'!R185,'2020旬別'!R185)</f>
        <v>334.8</v>
      </c>
      <c r="T185" s="2117">
        <f>AVERAGE('2024旬別'!T185,'2023旬別'!S185,'2022旬別'!S185,'2021旬別'!S185,'2020旬別'!S185)</f>
        <v>295.39999999999998</v>
      </c>
      <c r="U185" s="2118">
        <f>AVERAGE('2024旬別'!U185,'2023旬別'!T185,'2022旬別'!T185,'2021旬別'!T185,'2020旬別'!T185)</f>
        <v>277.39999999999998</v>
      </c>
      <c r="V185" s="2119">
        <f>AVERAGE('2024旬別'!V185,'2023旬別'!U185,'2022旬別'!U185,'2021旬別'!U185,'2020旬別'!U185)</f>
        <v>262.60000000000002</v>
      </c>
      <c r="W185" s="2117">
        <f>AVERAGE('2024旬別'!W185,'2023旬別'!V185,'2022旬別'!V185,'2021旬別'!V185,'2020旬別'!V185)</f>
        <v>271.8</v>
      </c>
      <c r="X185" s="2123">
        <f>AVERAGE('2024旬別'!X185,'2023旬別'!W185,'2022旬別'!W185,'2021旬別'!W185,'2020旬別'!W185)</f>
        <v>282.60000000000002</v>
      </c>
      <c r="Y185" s="2119">
        <f>AVERAGE('2024旬別'!Y185,'2023旬別'!X185,'2022旬別'!X185,'2021旬別'!X185,'2020旬別'!X185)</f>
        <v>319.8</v>
      </c>
      <c r="Z185" s="2122">
        <f>AVERAGE('2024旬別'!Z185,'2023旬別'!Y185,'2022旬別'!Y185,'2021旬別'!Y185,'2020旬別'!Y185)</f>
        <v>344</v>
      </c>
      <c r="AA185" s="2118">
        <f>AVERAGE('2024旬別'!AA185,'2023旬別'!Z185,'2022旬別'!Z185,'2021旬別'!Z185,'2020旬別'!Z185)</f>
        <v>353.8</v>
      </c>
      <c r="AB185" s="2119">
        <f>AVERAGE('2024旬別'!AB185,'2023旬別'!AA185,'2022旬別'!AA185,'2021旬別'!AA185,'2020旬別'!AA185)</f>
        <v>314.8</v>
      </c>
      <c r="AC185" s="2122">
        <f>AVERAGE('2024旬別'!AC185,'2023旬別'!AB185,'2022旬別'!AB185,'2021旬別'!AB185,'2020旬別'!AB185)</f>
        <v>329.8</v>
      </c>
      <c r="AD185" s="2118">
        <f>AVERAGE('2024旬別'!AD185,'2023旬別'!AC185,'2022旬別'!AC185,'2021旬別'!AC185,'2020旬別'!AC185)</f>
        <v>341</v>
      </c>
      <c r="AE185" s="2121">
        <f>AVERAGE('2024旬別'!AE185,'2023旬別'!AD185,'2022旬別'!AD185,'2021旬別'!AD185,'2020旬別'!AD185)</f>
        <v>307.39999999999998</v>
      </c>
      <c r="AF185" s="2122">
        <f>AVERAGE('2024旬別'!AF185,'2023旬別'!AE185,'2022旬別'!AE185,'2021旬別'!AE185,'2020旬別'!AE185)</f>
        <v>351</v>
      </c>
      <c r="AG185" s="2118">
        <f>AVERAGE('2024旬別'!AG185,'2023旬別'!AF185,'2022旬別'!AF185,'2021旬別'!AF185,'2020旬別'!AF185)</f>
        <v>354.6</v>
      </c>
      <c r="AH185" s="2121">
        <f>AVERAGE('2024旬別'!AH185,'2023旬別'!AG185,'2022旬別'!AG185,'2021旬別'!AG185,'2020旬別'!AG185)</f>
        <v>343.8</v>
      </c>
      <c r="AI185" s="2117">
        <f>AVERAGE('2024旬別'!AI185,'2023旬別'!AH185,'2022旬別'!AH185,'2021旬別'!AH185,'2020旬別'!AH185)</f>
        <v>353</v>
      </c>
      <c r="AJ185" s="2118">
        <f>AVERAGE('2024旬別'!AJ185,'2023旬別'!AI185,'2022旬別'!AI185,'2021旬別'!AI185,'2020旬別'!AI185)</f>
        <v>370.8</v>
      </c>
      <c r="AK185" s="2121">
        <f>AVERAGE('2024旬別'!AK185,'2023旬別'!AJ185,'2022旬別'!AJ185,'2021旬別'!AJ185,'2020旬別'!AJ185)</f>
        <v>191.4</v>
      </c>
      <c r="AL185" s="2117">
        <f>AVERAGE('2024旬別'!AL185,'2023旬別'!AK185,'2022旬別'!AK185,'2021旬別'!AK185,'2020旬別'!AK185)</f>
        <v>275.60000000000002</v>
      </c>
      <c r="AM185" s="2125">
        <f>AVERAGE('2024旬別'!AM185,'2023旬別'!AL185,'2022旬別'!AL185,'2021旬別'!AL185,'2020旬別'!AL185)</f>
        <v>224.8</v>
      </c>
    </row>
    <row r="186" spans="2:48" ht="14.25" customHeight="1" x14ac:dyDescent="0.15">
      <c r="B186" s="182" t="s">
        <v>89</v>
      </c>
      <c r="C186" s="1997" t="s">
        <v>93</v>
      </c>
      <c r="D186" s="2093">
        <f>AVERAGE('2024旬別'!D186,'2023旬別'!C186,'2022旬別'!C186,'2021旬別'!C186,'2020旬別'!C186)</f>
        <v>0</v>
      </c>
      <c r="E186" s="2094">
        <f>AVERAGE('2024旬別'!E186,'2023旬別'!D186,'2022旬別'!D186,'2021旬別'!D186,'2020旬別'!D186)</f>
        <v>1.2</v>
      </c>
      <c r="F186" s="2095">
        <f>AVERAGE('2024旬別'!F186,'2023旬別'!E186,'2022旬別'!E186,'2021旬別'!E186,'2020旬別'!E186)</f>
        <v>1.2</v>
      </c>
      <c r="G186" s="2098">
        <f>AVERAGE('2024旬別'!G186,'2023旬別'!F186,'2022旬別'!F186,'2021旬別'!F186,'2020旬別'!F186)</f>
        <v>0</v>
      </c>
      <c r="H186" s="2094">
        <f>AVERAGE('2024旬別'!H186,'2023旬別'!G186,'2022旬別'!G186,'2021旬別'!G186,'2020旬別'!G186)</f>
        <v>0.2</v>
      </c>
      <c r="I186" s="2134">
        <f>AVERAGE('2024旬別'!I186,'2023旬別'!H186,'2022旬別'!H186,'2021旬別'!H186,'2020旬別'!H186)</f>
        <v>0</v>
      </c>
      <c r="J186" s="2098">
        <f>AVERAGE('2024旬別'!J186,'2023旬別'!I186,'2022旬別'!I186,'2021旬別'!I186,'2020旬別'!I186)</f>
        <v>0</v>
      </c>
      <c r="K186" s="2094">
        <f>AVERAGE('2024旬別'!K186,'2023旬別'!J186,'2022旬別'!J186,'2021旬別'!J186,'2020旬別'!J186)</f>
        <v>0</v>
      </c>
      <c r="L186" s="2095">
        <f>AVERAGE('2024旬別'!L186,'2023旬別'!K186,'2022旬別'!K186,'2021旬別'!K186,'2020旬別'!K186)</f>
        <v>0</v>
      </c>
      <c r="M186" s="2098">
        <f>AVERAGE('2024旬別'!M186,'2023旬別'!L186,'2022旬別'!L186,'2021旬別'!L186,'2020旬別'!L186)</f>
        <v>0</v>
      </c>
      <c r="N186" s="2094">
        <f>AVERAGE('2024旬別'!N186,'2023旬別'!M186,'2022旬別'!M186,'2021旬別'!M186,'2020旬別'!M186)</f>
        <v>0</v>
      </c>
      <c r="O186" s="2095">
        <f>AVERAGE('2024旬別'!O186,'2023旬別'!N186,'2022旬別'!N186,'2021旬別'!N186,'2020旬別'!N186)</f>
        <v>0</v>
      </c>
      <c r="P186" s="2098">
        <f>AVERAGE('2024旬別'!P186,'2023旬別'!O186,'2022旬別'!O186,'2021旬別'!O186,'2020旬別'!O186)</f>
        <v>0</v>
      </c>
      <c r="Q186" s="2094">
        <f>AVERAGE('2024旬別'!Q186,'2023旬別'!P186,'2022旬別'!P186,'2021旬別'!P186,'2020旬別'!P186)</f>
        <v>0</v>
      </c>
      <c r="R186" s="2100">
        <f>AVERAGE('2024旬別'!R186,'2023旬別'!Q186,'2022旬別'!Q186,'2021旬別'!Q186,'2020旬別'!Q186)</f>
        <v>0</v>
      </c>
      <c r="S186" s="2098">
        <f>AVERAGE('2024旬別'!S186,'2023旬別'!R186,'2022旬別'!R186,'2021旬別'!R186,'2020旬別'!R186)</f>
        <v>0</v>
      </c>
      <c r="T186" s="2094">
        <f>AVERAGE('2024旬別'!T186,'2023旬別'!S186,'2022旬別'!S186,'2021旬別'!S186,'2020旬別'!S186)</f>
        <v>0</v>
      </c>
      <c r="U186" s="2095">
        <f>AVERAGE('2024旬別'!U186,'2023旬別'!T186,'2022旬別'!T186,'2021旬別'!T186,'2020旬別'!T186)</f>
        <v>0</v>
      </c>
      <c r="V186" s="2096">
        <f>AVERAGE('2024旬別'!V186,'2023旬別'!U186,'2022旬別'!U186,'2021旬別'!U186,'2020旬別'!U186)</f>
        <v>0</v>
      </c>
      <c r="W186" s="2094">
        <f>AVERAGE('2024旬別'!W186,'2023旬別'!V186,'2022旬別'!V186,'2021旬別'!V186,'2020旬別'!V186)</f>
        <v>0</v>
      </c>
      <c r="X186" s="2102">
        <f>AVERAGE('2024旬別'!X186,'2023旬別'!W186,'2022旬別'!W186,'2021旬別'!W186,'2020旬別'!W186)</f>
        <v>0.04</v>
      </c>
      <c r="Y186" s="2096">
        <f>AVERAGE('2024旬別'!Y186,'2023旬別'!X186,'2022旬別'!X186,'2021旬別'!X186,'2020旬別'!X186)</f>
        <v>0</v>
      </c>
      <c r="Z186" s="2099">
        <f>AVERAGE('2024旬別'!Z186,'2023旬別'!Y186,'2022旬別'!Y186,'2021旬別'!Y186,'2020旬別'!Y186)</f>
        <v>0.4</v>
      </c>
      <c r="AA186" s="2095">
        <f>AVERAGE('2024旬別'!AA186,'2023旬別'!Z186,'2022旬別'!Z186,'2021旬別'!Z186,'2020旬別'!Z186)</f>
        <v>22.2</v>
      </c>
      <c r="AB186" s="2096">
        <f>AVERAGE('2024旬別'!AB186,'2023旬別'!AA186,'2022旬別'!AA186,'2021旬別'!AA186,'2020旬別'!AA186)</f>
        <v>113.4</v>
      </c>
      <c r="AC186" s="2099">
        <f>AVERAGE('2024旬別'!AC186,'2023旬別'!AB186,'2022旬別'!AB186,'2021旬別'!AB186,'2020旬別'!AB186)</f>
        <v>155.19999999999999</v>
      </c>
      <c r="AD186" s="2095">
        <f>AVERAGE('2024旬別'!AD186,'2023旬別'!AC186,'2022旬別'!AC186,'2021旬別'!AC186,'2020旬別'!AC186)</f>
        <v>169.8</v>
      </c>
      <c r="AE186" s="2098">
        <f>AVERAGE('2024旬別'!AE186,'2023旬別'!AD186,'2022旬別'!AD186,'2021旬別'!AD186,'2020旬別'!AD186)</f>
        <v>171.8</v>
      </c>
      <c r="AF186" s="2099">
        <f>AVERAGE('2024旬別'!AF186,'2023旬別'!AE186,'2022旬別'!AE186,'2021旬別'!AE186,'2020旬別'!AE186)</f>
        <v>137.19999999999999</v>
      </c>
      <c r="AG186" s="2095">
        <f>AVERAGE('2024旬別'!AG186,'2023旬別'!AF186,'2022旬別'!AF186,'2021旬別'!AF186,'2020旬別'!AF186)</f>
        <v>91.6</v>
      </c>
      <c r="AH186" s="2098">
        <f>AVERAGE('2024旬別'!AH186,'2023旬別'!AG186,'2022旬別'!AG186,'2021旬別'!AG186,'2020旬別'!AG186)</f>
        <v>40</v>
      </c>
      <c r="AI186" s="2094">
        <f>AVERAGE('2024旬別'!AI186,'2023旬別'!AH186,'2022旬別'!AH186,'2021旬別'!AH186,'2020旬別'!AH186)</f>
        <v>20.8</v>
      </c>
      <c r="AJ186" s="2095">
        <f>AVERAGE('2024旬別'!AJ186,'2023旬別'!AI186,'2022旬別'!AI186,'2021旬別'!AI186,'2020旬別'!AI186)</f>
        <v>5.4</v>
      </c>
      <c r="AK186" s="2098">
        <f>AVERAGE('2024旬別'!AK186,'2023旬別'!AJ186,'2022旬別'!AJ186,'2021旬別'!AJ186,'2020旬別'!AJ186)</f>
        <v>2.8</v>
      </c>
      <c r="AL186" s="2094">
        <f>AVERAGE('2024旬別'!AL186,'2023旬別'!AK186,'2022旬別'!AK186,'2021旬別'!AK186,'2020旬別'!AK186)</f>
        <v>1</v>
      </c>
      <c r="AM186" s="2103">
        <f>AVERAGE('2024旬別'!AM186,'2023旬別'!AL186,'2022旬別'!AL186,'2021旬別'!AL186,'2020旬別'!AL186)</f>
        <v>0.4</v>
      </c>
    </row>
    <row r="187" spans="2:48" ht="14.25" customHeight="1" x14ac:dyDescent="0.15">
      <c r="B187" s="184" t="s">
        <v>148</v>
      </c>
      <c r="C187" s="1998" t="s">
        <v>94</v>
      </c>
      <c r="D187" s="2104">
        <f>AVERAGE('2024旬別'!D187,'2023旬別'!C187,'2022旬別'!C187,'2021旬別'!C187,'2020旬別'!C187)</f>
        <v>0</v>
      </c>
      <c r="E187" s="2105">
        <f>AVERAGE('2024旬別'!E187,'2023旬別'!D187,'2022旬別'!D187,'2021旬別'!D187,'2020旬別'!D187)</f>
        <v>1043</v>
      </c>
      <c r="F187" s="2106">
        <f>AVERAGE('2024旬別'!F187,'2023旬別'!E187,'2022旬別'!E187,'2021旬別'!E187,'2020旬別'!E187)</f>
        <v>1091.8</v>
      </c>
      <c r="G187" s="2109">
        <f>AVERAGE('2024旬別'!G187,'2023旬別'!F187,'2022旬別'!F187,'2021旬別'!F187,'2020旬別'!F187)</f>
        <v>8.6</v>
      </c>
      <c r="H187" s="2105">
        <f>AVERAGE('2024旬別'!H187,'2023旬別'!G187,'2022旬別'!G187,'2021旬別'!G187,'2020旬別'!G187)</f>
        <v>104.8</v>
      </c>
      <c r="I187" s="2129">
        <f>AVERAGE('2024旬別'!I187,'2023旬別'!H187,'2022旬別'!H187,'2021旬別'!H187,'2020旬別'!H187)</f>
        <v>2.2000000000000002</v>
      </c>
      <c r="J187" s="2109">
        <f>AVERAGE('2024旬別'!J187,'2023旬別'!I187,'2022旬別'!I187,'2021旬別'!I187,'2020旬別'!I187)</f>
        <v>1</v>
      </c>
      <c r="K187" s="2105">
        <f>AVERAGE('2024旬別'!K187,'2023旬別'!J187,'2022旬別'!J187,'2021旬別'!J187,'2020旬別'!J187)</f>
        <v>2.8</v>
      </c>
      <c r="L187" s="2106">
        <f>AVERAGE('2024旬別'!L187,'2023旬別'!K187,'2022旬別'!K187,'2021旬別'!K187,'2020旬別'!K187)</f>
        <v>1.4</v>
      </c>
      <c r="M187" s="2109">
        <f>AVERAGE('2024旬別'!M187,'2023旬別'!L187,'2022旬別'!L187,'2021旬別'!L187,'2020旬別'!L187)</f>
        <v>2.2000000000000002</v>
      </c>
      <c r="N187" s="2105">
        <f>AVERAGE('2024旬別'!N187,'2023旬別'!M187,'2022旬別'!M187,'2021旬別'!M187,'2020旬別'!M187)</f>
        <v>6.2</v>
      </c>
      <c r="O187" s="2140">
        <f>AVERAGE('2024旬別'!O187,'2023旬別'!N187,'2022旬別'!N187,'2021旬別'!N187,'2020旬別'!N187)</f>
        <v>6.8</v>
      </c>
      <c r="P187" s="2109">
        <f>AVERAGE('2024旬別'!P187,'2023旬別'!O187,'2022旬別'!O187,'2021旬別'!O187,'2020旬別'!O187)</f>
        <v>7.4</v>
      </c>
      <c r="Q187" s="2105">
        <f>AVERAGE('2024旬別'!Q187,'2023旬別'!P187,'2022旬別'!P187,'2021旬別'!P187,'2020旬別'!P187)</f>
        <v>10.8</v>
      </c>
      <c r="R187" s="2112">
        <f>AVERAGE('2024旬別'!R187,'2023旬別'!Q187,'2022旬別'!Q187,'2021旬別'!Q187,'2020旬別'!Q187)</f>
        <v>1.4</v>
      </c>
      <c r="S187" s="2109">
        <f>AVERAGE('2024旬別'!S187,'2023旬別'!R187,'2022旬別'!R187,'2021旬別'!R187,'2020旬別'!R187)</f>
        <v>9.1999999999999993</v>
      </c>
      <c r="T187" s="2105">
        <f>AVERAGE('2024旬別'!T187,'2023旬別'!S187,'2022旬別'!S187,'2021旬別'!S187,'2020旬別'!S187)</f>
        <v>6</v>
      </c>
      <c r="U187" s="2106">
        <f>AVERAGE('2024旬別'!U187,'2023旬別'!T187,'2022旬別'!T187,'2021旬別'!T187,'2020旬別'!T187)</f>
        <v>3</v>
      </c>
      <c r="V187" s="2107">
        <f>AVERAGE('2024旬別'!V187,'2023旬別'!U187,'2022旬別'!U187,'2021旬別'!U187,'2020旬別'!U187)</f>
        <v>3.4</v>
      </c>
      <c r="W187" s="2105">
        <f>AVERAGE('2024旬別'!W187,'2023旬別'!V187,'2022旬別'!V187,'2021旬別'!V187,'2020旬別'!V187)</f>
        <v>14.8</v>
      </c>
      <c r="X187" s="2114">
        <f>AVERAGE('2024旬別'!X187,'2023旬別'!W187,'2022旬別'!W187,'2021旬別'!W187,'2020旬別'!W187)</f>
        <v>6.6</v>
      </c>
      <c r="Y187" s="2107">
        <f>AVERAGE('2024旬別'!Y187,'2023旬別'!X187,'2022旬別'!X187,'2021旬別'!X187,'2020旬別'!X187)</f>
        <v>2.2000000000000002</v>
      </c>
      <c r="Z187" s="2110">
        <f>AVERAGE('2024旬別'!Z187,'2023旬別'!Y187,'2022旬別'!Y187,'2021旬別'!Y187,'2020旬別'!Y187)</f>
        <v>339</v>
      </c>
      <c r="AA187" s="2106">
        <f>AVERAGE('2024旬別'!AA187,'2023旬別'!Z187,'2022旬別'!Z187,'2021旬別'!Z187,'2020旬別'!Z187)</f>
        <v>17757.400000000001</v>
      </c>
      <c r="AB187" s="2107">
        <f>AVERAGE('2024旬別'!AB187,'2023旬別'!AA187,'2022旬別'!AA187,'2021旬別'!AA187,'2020旬別'!AA187)</f>
        <v>83702.8</v>
      </c>
      <c r="AC187" s="2110">
        <f>AVERAGE('2024旬別'!AC187,'2023旬別'!AB187,'2022旬別'!AB187,'2021旬別'!AB187,'2020旬別'!AB187)</f>
        <v>106850.6</v>
      </c>
      <c r="AD187" s="2106">
        <f>AVERAGE('2024旬別'!AD187,'2023旬別'!AC187,'2022旬別'!AC187,'2021旬別'!AC187,'2020旬別'!AC187)</f>
        <v>128802.4</v>
      </c>
      <c r="AE187" s="2109">
        <f>AVERAGE('2024旬別'!AE187,'2023旬別'!AD187,'2022旬別'!AD187,'2021旬別'!AD187,'2020旬別'!AD187)</f>
        <v>134424</v>
      </c>
      <c r="AF187" s="2110">
        <f>AVERAGE('2024旬別'!AF187,'2023旬別'!AE187,'2022旬別'!AE187,'2021旬別'!AE187,'2020旬別'!AE187)</f>
        <v>108137.60000000001</v>
      </c>
      <c r="AG187" s="2106">
        <f>AVERAGE('2024旬別'!AG187,'2023旬別'!AF187,'2022旬別'!AF187,'2021旬別'!AF187,'2020旬別'!AF187)</f>
        <v>79330.600000000006</v>
      </c>
      <c r="AH187" s="2109">
        <f>AVERAGE('2024旬別'!AH187,'2023旬別'!AG187,'2022旬別'!AG187,'2021旬別'!AG187,'2020旬別'!AG187)</f>
        <v>41738.400000000001</v>
      </c>
      <c r="AI187" s="2105">
        <f>AVERAGE('2024旬別'!AI187,'2023旬別'!AH187,'2022旬別'!AH187,'2021旬別'!AH187,'2020旬別'!AH187)</f>
        <v>19688.2</v>
      </c>
      <c r="AJ187" s="2106">
        <f>AVERAGE('2024旬別'!AJ187,'2023旬別'!AI187,'2022旬別'!AI187,'2021旬別'!AI187,'2020旬別'!AI187)</f>
        <v>4576.2</v>
      </c>
      <c r="AK187" s="2109">
        <f>AVERAGE('2024旬別'!AK187,'2023旬別'!AJ187,'2022旬別'!AJ187,'2021旬別'!AJ187,'2020旬別'!AJ187)</f>
        <v>2541.1999999999998</v>
      </c>
      <c r="AL187" s="2105">
        <f>AVERAGE('2024旬別'!AL187,'2023旬別'!AK187,'2022旬別'!AK187,'2021旬別'!AK187,'2020旬別'!AK187)</f>
        <v>1218.8</v>
      </c>
      <c r="AM187" s="2115">
        <f>AVERAGE('2024旬別'!AM187,'2023旬別'!AL187,'2022旬別'!AL187,'2021旬別'!AL187,'2020旬別'!AL187)</f>
        <v>606.6</v>
      </c>
      <c r="AN187" s="61"/>
      <c r="AO187" s="61"/>
      <c r="AV187" s="61"/>
    </row>
    <row r="188" spans="2:48" s="61" customFormat="1" ht="14.25" customHeight="1" thickBot="1" x14ac:dyDescent="0.2">
      <c r="B188" s="234" t="s">
        <v>148</v>
      </c>
      <c r="C188" s="2009" t="s">
        <v>96</v>
      </c>
      <c r="D188" s="2246">
        <f>AVERAGE('2024旬別'!D188,'2023旬別'!C188,'2022旬別'!C188,'2021旬別'!C188,'2020旬別'!C188)</f>
        <v>0</v>
      </c>
      <c r="E188" s="2250">
        <f>AVERAGE('2024旬別'!E188,'2023旬別'!D188,'2022旬別'!D188,'2021旬別'!D188,'2020旬別'!D188)</f>
        <v>726</v>
      </c>
      <c r="F188" s="2251">
        <f>AVERAGE('2024旬別'!F188,'2023旬別'!E188,'2022旬別'!E188,'2021旬別'!E188,'2020旬別'!E188)</f>
        <v>178.4</v>
      </c>
      <c r="G188" s="2252">
        <f>AVERAGE('2024旬別'!G188,'2023旬別'!F188,'2022旬別'!F188,'2021旬別'!F188,'2020旬別'!F188)</f>
        <v>336.4</v>
      </c>
      <c r="H188" s="2250">
        <f>AVERAGE('2024旬別'!H188,'2023旬別'!G188,'2022旬別'!G188,'2021旬別'!G188,'2020旬別'!G188)</f>
        <v>352.6</v>
      </c>
      <c r="I188" s="2305">
        <f>AVERAGE('2024旬別'!I188,'2023旬別'!H188,'2022旬別'!H188,'2021旬別'!H188,'2020旬別'!H188)</f>
        <v>221.4</v>
      </c>
      <c r="J188" s="2252">
        <f>AVERAGE('2024旬別'!J188,'2023旬別'!I188,'2022旬別'!I188,'2021旬別'!I188,'2020旬別'!I188)</f>
        <v>178.2</v>
      </c>
      <c r="K188" s="2250">
        <f>AVERAGE('2024旬別'!K188,'2023旬別'!J188,'2022旬別'!J188,'2021旬別'!J188,'2020旬別'!J188)</f>
        <v>178.2</v>
      </c>
      <c r="L188" s="2251">
        <f>AVERAGE('2024旬別'!L188,'2023旬別'!K188,'2022旬別'!K188,'2021旬別'!K188,'2020旬別'!K188)</f>
        <v>178.2</v>
      </c>
      <c r="M188" s="2252">
        <f>AVERAGE('2024旬別'!M188,'2023旬別'!L188,'2022旬別'!L188,'2021旬別'!L188,'2020旬別'!L188)</f>
        <v>176.8</v>
      </c>
      <c r="N188" s="2250">
        <f>AVERAGE('2024旬別'!N188,'2023旬別'!M188,'2022旬別'!M188,'2021旬別'!M188,'2020旬別'!M188)</f>
        <v>384.8</v>
      </c>
      <c r="O188" s="2251">
        <f>AVERAGE('2024旬別'!O188,'2023旬別'!N188,'2022旬別'!N188,'2021旬別'!N188,'2020旬別'!N188)</f>
        <v>378.6</v>
      </c>
      <c r="P188" s="2252">
        <f>AVERAGE('2024旬別'!P188,'2023旬別'!O188,'2022旬別'!O188,'2021旬別'!O188,'2020旬別'!O188)</f>
        <v>405.6</v>
      </c>
      <c r="Q188" s="2250">
        <f>AVERAGE('2024旬別'!Q188,'2023旬別'!P188,'2022旬別'!P188,'2021旬別'!P188,'2020旬別'!P188)</f>
        <v>526.79999999999995</v>
      </c>
      <c r="R188" s="2248">
        <f>AVERAGE('2024旬別'!R188,'2023旬別'!Q188,'2022旬別'!Q188,'2021旬別'!Q188,'2020旬別'!Q188)</f>
        <v>178.2</v>
      </c>
      <c r="S188" s="2252">
        <f>AVERAGE('2024旬別'!S188,'2023旬別'!R188,'2022旬別'!R188,'2021旬別'!R188,'2020旬別'!R188)</f>
        <v>481.4</v>
      </c>
      <c r="T188" s="2250">
        <f>AVERAGE('2024旬別'!T188,'2023旬別'!S188,'2022旬別'!S188,'2021旬別'!S188,'2020旬別'!S188)</f>
        <v>538</v>
      </c>
      <c r="U188" s="2251">
        <f>AVERAGE('2024旬別'!U188,'2023旬別'!T188,'2022旬別'!T188,'2021旬別'!T188,'2020旬別'!T188)</f>
        <v>587.6</v>
      </c>
      <c r="V188" s="2249">
        <f>AVERAGE('2024旬別'!V188,'2023旬別'!U188,'2022旬別'!U188,'2021旬別'!U188,'2020旬別'!U188)</f>
        <v>32.4</v>
      </c>
      <c r="W188" s="2250">
        <f>AVERAGE('2024旬別'!W188,'2023旬別'!V188,'2022旬別'!V188,'2021旬別'!V188,'2020旬別'!V188)</f>
        <v>1127</v>
      </c>
      <c r="X188" s="2248">
        <f>AVERAGE('2024旬別'!X188,'2023旬別'!W188,'2022旬別'!W188,'2021旬別'!W188,'2020旬別'!W188)</f>
        <v>1423.6</v>
      </c>
      <c r="Y188" s="2249">
        <f>AVERAGE('2024旬別'!Y188,'2023旬別'!X188,'2022旬別'!X188,'2021旬別'!X188,'2020旬別'!X188)</f>
        <v>894.6</v>
      </c>
      <c r="Z188" s="2247">
        <f>AVERAGE('2024旬別'!Z188,'2023旬別'!Y188,'2022旬別'!Y188,'2021旬別'!Y188,'2020旬別'!Y188)</f>
        <v>1502.4</v>
      </c>
      <c r="AA188" s="2251">
        <f>AVERAGE('2024旬別'!AA188,'2023旬別'!Z188,'2022旬別'!Z188,'2021旬別'!Z188,'2020旬別'!Z188)</f>
        <v>917</v>
      </c>
      <c r="AB188" s="2249">
        <f>AVERAGE('2024旬別'!AB188,'2023旬別'!AA188,'2022旬別'!AA188,'2021旬別'!AA188,'2020旬別'!AA188)</f>
        <v>750.2</v>
      </c>
      <c r="AC188" s="2247">
        <f>AVERAGE('2024旬別'!AC188,'2023旬別'!AB188,'2022旬別'!AB188,'2021旬別'!AB188,'2020旬別'!AB188)</f>
        <v>700.4</v>
      </c>
      <c r="AD188" s="2251">
        <f>AVERAGE('2024旬別'!AD188,'2023旬別'!AC188,'2022旬別'!AC188,'2021旬別'!AC188,'2020旬別'!AC188)</f>
        <v>785.4</v>
      </c>
      <c r="AE188" s="2252">
        <f>AVERAGE('2024旬別'!AE188,'2023旬別'!AD188,'2022旬別'!AD188,'2021旬別'!AD188,'2020旬別'!AD188)</f>
        <v>796.8</v>
      </c>
      <c r="AF188" s="2247">
        <f>AVERAGE('2024旬別'!AF188,'2023旬別'!AE188,'2022旬別'!AE188,'2021旬別'!AE188,'2020旬別'!AE188)</f>
        <v>788.2</v>
      </c>
      <c r="AG188" s="2251">
        <f>AVERAGE('2024旬別'!AG188,'2023旬別'!AF188,'2022旬別'!AF188,'2021旬別'!AF188,'2020旬別'!AF188)</f>
        <v>883.8</v>
      </c>
      <c r="AH188" s="2252">
        <f>AVERAGE('2024旬別'!AH188,'2023旬別'!AG188,'2022旬別'!AG188,'2021旬別'!AG188,'2020旬別'!AG188)</f>
        <v>1072.2</v>
      </c>
      <c r="AI188" s="2250">
        <f>AVERAGE('2024旬別'!AI188,'2023旬別'!AH188,'2022旬別'!AH188,'2021旬別'!AH188,'2020旬別'!AH188)</f>
        <v>980.2</v>
      </c>
      <c r="AJ188" s="2251">
        <f>AVERAGE('2024旬別'!AJ188,'2023旬別'!AI188,'2022旬別'!AI188,'2021旬別'!AI188,'2020旬別'!AI188)</f>
        <v>915.2</v>
      </c>
      <c r="AK188" s="2252">
        <f>AVERAGE('2024旬別'!AK188,'2023旬別'!AJ188,'2022旬別'!AJ188,'2021旬別'!AJ188,'2020旬別'!AJ188)</f>
        <v>1325.6</v>
      </c>
      <c r="AL188" s="2250">
        <f>AVERAGE('2024旬別'!AL188,'2023旬別'!AK188,'2022旬別'!AK188,'2021旬別'!AK188,'2020旬別'!AK188)</f>
        <v>1546.6</v>
      </c>
      <c r="AM188" s="2255">
        <f>AVERAGE('2024旬別'!AM188,'2023旬別'!AL188,'2022旬別'!AL188,'2021旬別'!AL188,'2020旬別'!AL188)</f>
        <v>1383</v>
      </c>
      <c r="AN188" s="2"/>
      <c r="AO188" s="2"/>
      <c r="AQ188" s="59"/>
      <c r="AR188" s="59"/>
      <c r="AS188" s="59"/>
      <c r="AV188" s="2"/>
    </row>
    <row r="189" spans="2:48" ht="14.25" customHeight="1" x14ac:dyDescent="0.15">
      <c r="B189" s="235"/>
      <c r="AM189" s="236" t="s">
        <v>149</v>
      </c>
    </row>
    <row r="190" spans="2:48" ht="14.25" customHeight="1" x14ac:dyDescent="0.15"/>
    <row r="191" spans="2:48" s="99" customFormat="1" ht="14.25" customHeight="1" x14ac:dyDescent="0.15">
      <c r="B191" s="237" t="s">
        <v>349</v>
      </c>
      <c r="C191" s="279"/>
      <c r="D191" s="2031"/>
      <c r="E191" s="842"/>
      <c r="F191" s="842"/>
      <c r="G191" s="842"/>
      <c r="H191" s="842"/>
      <c r="I191" s="1670"/>
      <c r="J191" s="842"/>
      <c r="K191" s="842"/>
      <c r="L191" s="842"/>
      <c r="M191" s="842"/>
      <c r="N191" s="842"/>
      <c r="O191" s="842"/>
      <c r="P191" s="842"/>
      <c r="Q191" s="842"/>
      <c r="R191" s="789"/>
      <c r="S191" s="842"/>
      <c r="T191" s="842"/>
      <c r="U191" s="842"/>
      <c r="V191" s="789"/>
      <c r="W191" s="842"/>
      <c r="X191" s="789"/>
      <c r="Y191" s="789"/>
      <c r="Z191" s="789"/>
      <c r="AA191" s="842"/>
      <c r="AB191" s="789"/>
      <c r="AC191" s="789"/>
      <c r="AD191" s="842"/>
      <c r="AE191" s="842"/>
      <c r="AF191" s="789"/>
      <c r="AG191" s="842"/>
      <c r="AH191" s="842"/>
      <c r="AI191" s="842"/>
      <c r="AJ191" s="842"/>
      <c r="AK191" s="842"/>
      <c r="AL191" s="842"/>
      <c r="AM191" s="842"/>
      <c r="AP191" s="61"/>
      <c r="AQ191" s="100"/>
      <c r="AR191" s="100"/>
      <c r="AS191" s="100"/>
    </row>
    <row r="192" spans="2:48" s="61" customFormat="1" ht="14.25" customHeight="1" thickBot="1" x14ac:dyDescent="0.2">
      <c r="B192" s="7" t="s">
        <v>101</v>
      </c>
      <c r="C192" s="779"/>
      <c r="D192" s="2032"/>
      <c r="E192" s="252"/>
      <c r="F192" s="252"/>
      <c r="G192" s="252"/>
      <c r="H192" s="252"/>
      <c r="I192" s="774"/>
      <c r="J192" s="252"/>
      <c r="K192" s="252"/>
      <c r="L192" s="252"/>
      <c r="M192" s="252"/>
      <c r="N192" s="252"/>
      <c r="O192" s="252"/>
      <c r="P192" s="252"/>
      <c r="Q192" s="252"/>
      <c r="R192" s="60"/>
      <c r="S192" s="252"/>
      <c r="T192" s="252"/>
      <c r="U192" s="252"/>
      <c r="V192" s="60"/>
      <c r="W192" s="252"/>
      <c r="X192" s="789"/>
      <c r="Y192" s="60"/>
      <c r="Z192" s="60"/>
      <c r="AA192" s="252"/>
      <c r="AB192" s="60"/>
      <c r="AC192" s="60"/>
      <c r="AD192" s="252"/>
      <c r="AE192" s="252"/>
      <c r="AF192" s="60"/>
      <c r="AG192" s="252"/>
      <c r="AH192" s="252"/>
      <c r="AI192" s="252"/>
      <c r="AJ192" s="252"/>
      <c r="AK192" s="252"/>
      <c r="AL192" s="252"/>
      <c r="AM192" s="252"/>
      <c r="AQ192" s="59"/>
      <c r="AR192" s="59"/>
      <c r="AS192" s="59"/>
    </row>
    <row r="193" spans="1:79" s="20" customFormat="1" ht="14.25" customHeight="1" x14ac:dyDescent="0.15">
      <c r="B193" s="102"/>
      <c r="C193" s="103" t="s">
        <v>102</v>
      </c>
      <c r="D193" s="104" t="s">
        <v>103</v>
      </c>
      <c r="E193" s="2033"/>
      <c r="F193" s="2034"/>
      <c r="G193" s="107" t="s">
        <v>3</v>
      </c>
      <c r="H193" s="2033"/>
      <c r="I193" s="2034"/>
      <c r="J193" s="107" t="s">
        <v>4</v>
      </c>
      <c r="K193" s="2033"/>
      <c r="L193" s="2034"/>
      <c r="M193" s="107" t="s">
        <v>348</v>
      </c>
      <c r="N193" s="2033"/>
      <c r="O193" s="2034"/>
      <c r="P193" s="107" t="s">
        <v>6</v>
      </c>
      <c r="Q193" s="2033"/>
      <c r="R193" s="2035"/>
      <c r="S193" s="107" t="s">
        <v>7</v>
      </c>
      <c r="T193" s="2033"/>
      <c r="U193" s="2034"/>
      <c r="V193" s="107" t="s">
        <v>8</v>
      </c>
      <c r="W193" s="2033"/>
      <c r="X193" s="108"/>
      <c r="Y193" s="107" t="s">
        <v>9</v>
      </c>
      <c r="Z193" s="2036"/>
      <c r="AA193" s="2034"/>
      <c r="AB193" s="107" t="s">
        <v>10</v>
      </c>
      <c r="AC193" s="2036"/>
      <c r="AD193" s="2034"/>
      <c r="AE193" s="107" t="s">
        <v>11</v>
      </c>
      <c r="AF193" s="2036"/>
      <c r="AG193" s="2034"/>
      <c r="AH193" s="107" t="s">
        <v>12</v>
      </c>
      <c r="AI193" s="2033"/>
      <c r="AJ193" s="2034"/>
      <c r="AK193" s="107" t="s">
        <v>13</v>
      </c>
      <c r="AL193" s="2033"/>
      <c r="AM193" s="2037"/>
      <c r="AP193" s="61"/>
      <c r="AQ193" s="1985"/>
      <c r="AR193" s="1985"/>
      <c r="AS193" s="1985"/>
      <c r="AT193" s="1984"/>
      <c r="AU193" s="1984"/>
    </row>
    <row r="194" spans="1:79" s="20" customFormat="1" ht="14.25" customHeight="1" x14ac:dyDescent="0.15">
      <c r="B194" s="112"/>
      <c r="C194" s="113" t="s">
        <v>104</v>
      </c>
      <c r="D194" s="2038" t="s">
        <v>105</v>
      </c>
      <c r="E194" s="115" t="s">
        <v>107</v>
      </c>
      <c r="F194" s="116" t="s">
        <v>106</v>
      </c>
      <c r="G194" s="117" t="s">
        <v>105</v>
      </c>
      <c r="H194" s="115" t="s">
        <v>107</v>
      </c>
      <c r="I194" s="116" t="s">
        <v>106</v>
      </c>
      <c r="J194" s="117" t="s">
        <v>105</v>
      </c>
      <c r="K194" s="115" t="s">
        <v>107</v>
      </c>
      <c r="L194" s="116" t="s">
        <v>106</v>
      </c>
      <c r="M194" s="117" t="s">
        <v>105</v>
      </c>
      <c r="N194" s="115" t="s">
        <v>107</v>
      </c>
      <c r="O194" s="116" t="s">
        <v>106</v>
      </c>
      <c r="P194" s="117" t="s">
        <v>105</v>
      </c>
      <c r="Q194" s="115" t="s">
        <v>107</v>
      </c>
      <c r="R194" s="116" t="s">
        <v>106</v>
      </c>
      <c r="S194" s="117" t="s">
        <v>105</v>
      </c>
      <c r="T194" s="115" t="s">
        <v>107</v>
      </c>
      <c r="U194" s="116" t="s">
        <v>106</v>
      </c>
      <c r="V194" s="117" t="s">
        <v>105</v>
      </c>
      <c r="W194" s="115" t="s">
        <v>107</v>
      </c>
      <c r="X194" s="116" t="s">
        <v>106</v>
      </c>
      <c r="Y194" s="117" t="s">
        <v>105</v>
      </c>
      <c r="Z194" s="115" t="s">
        <v>107</v>
      </c>
      <c r="AA194" s="116" t="s">
        <v>106</v>
      </c>
      <c r="AB194" s="117" t="s">
        <v>105</v>
      </c>
      <c r="AC194" s="115" t="s">
        <v>107</v>
      </c>
      <c r="AD194" s="116" t="s">
        <v>106</v>
      </c>
      <c r="AE194" s="117" t="s">
        <v>105</v>
      </c>
      <c r="AF194" s="115" t="s">
        <v>107</v>
      </c>
      <c r="AG194" s="116" t="s">
        <v>106</v>
      </c>
      <c r="AH194" s="117" t="s">
        <v>105</v>
      </c>
      <c r="AI194" s="115" t="s">
        <v>107</v>
      </c>
      <c r="AJ194" s="116" t="s">
        <v>106</v>
      </c>
      <c r="AK194" s="117" t="s">
        <v>105</v>
      </c>
      <c r="AL194" s="115" t="s">
        <v>107</v>
      </c>
      <c r="AM194" s="118" t="s">
        <v>106</v>
      </c>
      <c r="AP194" s="99"/>
      <c r="AQ194" s="1985"/>
      <c r="AR194" s="1985"/>
      <c r="AS194" s="1985"/>
      <c r="AT194" s="1984"/>
      <c r="AU194" s="1984"/>
    </row>
    <row r="195" spans="1:79" s="238" customFormat="1" ht="14.25" customHeight="1" thickBot="1" x14ac:dyDescent="0.2">
      <c r="B195" s="119"/>
      <c r="C195" s="1986" t="s">
        <v>232</v>
      </c>
      <c r="D195" s="2061">
        <f>AVERAGE('2024旬別'!D195,'2023旬別'!C195,'2022旬別'!C195,'2021旬別'!C195,'2020旬別'!C195)</f>
        <v>4</v>
      </c>
      <c r="E195" s="2062">
        <f>AVERAGE('2024旬別'!E195,'2023旬別'!D195,'2022旬別'!D195,'2021旬別'!D195,'2020旬別'!D195)</f>
        <v>7.6</v>
      </c>
      <c r="F195" s="2063">
        <f>AVERAGE('2024旬別'!F195,'2023旬別'!E195,'2022旬別'!E195,'2021旬別'!E195,'2020旬別'!E195)</f>
        <v>7.8</v>
      </c>
      <c r="G195" s="2064">
        <f>AVERAGE('2024旬別'!G195,'2023旬別'!F195,'2022旬別'!F195,'2021旬別'!F195,'2020旬別'!F195)</f>
        <v>7.4</v>
      </c>
      <c r="H195" s="2062">
        <f>AVERAGE('2024旬別'!H195,'2023旬別'!G195,'2022旬別'!G195,'2021旬別'!G195,'2020旬別'!G195)</f>
        <v>6.6</v>
      </c>
      <c r="I195" s="2063">
        <f>AVERAGE('2024旬別'!I195,'2023旬別'!H195,'2022旬別'!H195,'2021旬別'!H195,'2020旬別'!H195)</f>
        <v>6</v>
      </c>
      <c r="J195" s="2064">
        <f>AVERAGE('2024旬別'!J195,'2023旬別'!I195,'2022旬別'!I195,'2021旬別'!I195,'2020旬別'!I195)</f>
        <v>6.6</v>
      </c>
      <c r="K195" s="2062">
        <f>AVERAGE('2024旬別'!K195,'2023旬別'!J195,'2022旬別'!J195,'2021旬別'!J195,'2020旬別'!J195)</f>
        <v>7.2</v>
      </c>
      <c r="L195" s="2063">
        <f>AVERAGE('2024旬別'!L195,'2023旬別'!K195,'2022旬別'!K195,'2021旬別'!K195,'2020旬別'!K195)</f>
        <v>7.8</v>
      </c>
      <c r="M195" s="2064">
        <f>AVERAGE('2024旬別'!M195,'2023旬別'!L195,'2022旬別'!L195,'2021旬別'!L195,'2020旬別'!L195)</f>
        <v>7.2</v>
      </c>
      <c r="N195" s="2062">
        <f>AVERAGE('2024旬別'!N195,'2023旬別'!M195,'2022旬別'!M195,'2021旬別'!M195,'2020旬別'!M195)</f>
        <v>7.2</v>
      </c>
      <c r="O195" s="2063">
        <f>AVERAGE('2024旬別'!O195,'2023旬別'!N195,'2022旬別'!N195,'2021旬別'!N195,'2020旬別'!N195)</f>
        <v>6.8</v>
      </c>
      <c r="P195" s="2064">
        <f>AVERAGE('2024旬別'!P195,'2023旬別'!O195,'2022旬別'!O195,'2021旬別'!O195,'2020旬別'!O195)</f>
        <v>5.6</v>
      </c>
      <c r="Q195" s="2062">
        <f>AVERAGE('2024旬別'!Q195,'2023旬別'!P195,'2022旬別'!P195,'2021旬別'!P195,'2020旬別'!P195)</f>
        <v>7.2</v>
      </c>
      <c r="R195" s="2063">
        <f>AVERAGE('2024旬別'!R195,'2023旬別'!Q195,'2022旬別'!Q195,'2021旬別'!Q195,'2020旬別'!Q195)</f>
        <v>7.8</v>
      </c>
      <c r="S195" s="2064">
        <f>AVERAGE('2024旬別'!S195,'2023旬別'!R195,'2022旬別'!R195,'2021旬別'!R195,'2020旬別'!R195)</f>
        <v>7</v>
      </c>
      <c r="T195" s="2062">
        <f>AVERAGE('2024旬別'!T195,'2023旬別'!S195,'2022旬別'!S195,'2021旬別'!S195,'2020旬別'!S195)</f>
        <v>7.2</v>
      </c>
      <c r="U195" s="2063">
        <f>AVERAGE('2024旬別'!U195,'2023旬別'!T195,'2022旬別'!T195,'2021旬別'!T195,'2020旬別'!T195)</f>
        <v>7</v>
      </c>
      <c r="V195" s="2064">
        <f>AVERAGE('2024旬別'!V195,'2023旬別'!U195,'2022旬別'!U195,'2021旬別'!U195,'2020旬別'!U195)</f>
        <v>7.2</v>
      </c>
      <c r="W195" s="2062">
        <f>AVERAGE('2024旬別'!W195,'2023旬別'!V195,'2022旬別'!V195,'2021旬別'!V195,'2020旬別'!V195)</f>
        <v>7</v>
      </c>
      <c r="X195" s="2063">
        <f>AVERAGE('2024旬別'!X195,'2023旬別'!W195,'2022旬別'!W195,'2021旬別'!W195,'2020旬別'!W195)</f>
        <v>7.8</v>
      </c>
      <c r="Y195" s="2064">
        <f>AVERAGE('2024旬別'!Y195,'2023旬別'!X195,'2022旬別'!X195,'2021旬別'!X195,'2020旬別'!X195)</f>
        <v>7</v>
      </c>
      <c r="Z195" s="2062">
        <f>AVERAGE('2024旬別'!Z195,'2023旬別'!Y195,'2022旬別'!Y195,'2021旬別'!Y195,'2020旬別'!Y195)</f>
        <v>6</v>
      </c>
      <c r="AA195" s="2063">
        <f>AVERAGE('2024旬別'!AA195,'2023旬別'!Z195,'2022旬別'!Z195,'2021旬別'!Z195,'2020旬別'!Z195)</f>
        <v>7.8</v>
      </c>
      <c r="AB195" s="2064">
        <f>AVERAGE('2024旬別'!AB195,'2023旬別'!AA195,'2022旬別'!AA195,'2021旬別'!AA195,'2020旬別'!AA195)</f>
        <v>7.2</v>
      </c>
      <c r="AC195" s="2062">
        <f>AVERAGE('2024旬別'!AC195,'2023旬別'!AB195,'2022旬別'!AB195,'2021旬別'!AB195,'2020旬別'!AB195)</f>
        <v>6.6</v>
      </c>
      <c r="AD195" s="2063">
        <f>AVERAGE('2024旬別'!AD195,'2023旬別'!AC195,'2022旬別'!AC195,'2021旬別'!AC195,'2020旬別'!AC195)</f>
        <v>6.8</v>
      </c>
      <c r="AE195" s="2064">
        <f>AVERAGE('2024旬別'!AE195,'2023旬別'!AD195,'2022旬別'!AD195,'2021旬別'!AD195,'2020旬別'!AD195)</f>
        <v>7</v>
      </c>
      <c r="AF195" s="2062">
        <f>AVERAGE('2024旬別'!AF195,'2023旬別'!AE195,'2022旬別'!AE195,'2021旬別'!AE195,'2020旬別'!AE195)</f>
        <v>7.4</v>
      </c>
      <c r="AG195" s="2063">
        <f>AVERAGE('2024旬別'!AG195,'2023旬別'!AF195,'2022旬別'!AF195,'2021旬別'!AF195,'2020旬別'!AF195)</f>
        <v>7.8</v>
      </c>
      <c r="AH195" s="2064">
        <f>AVERAGE('2024旬別'!AH195,'2023旬別'!AG195,'2022旬別'!AG195,'2021旬別'!AG195,'2020旬別'!AG195)</f>
        <v>7</v>
      </c>
      <c r="AI195" s="2062">
        <f>AVERAGE('2024旬別'!AI195,'2023旬別'!AH195,'2022旬別'!AH195,'2021旬別'!AH195,'2020旬別'!AH195)</f>
        <v>7.2</v>
      </c>
      <c r="AJ195" s="2063">
        <f>AVERAGE('2024旬別'!AJ195,'2023旬別'!AI195,'2022旬別'!AI195,'2021旬別'!AI195,'2020旬別'!AI195)</f>
        <v>7</v>
      </c>
      <c r="AK195" s="2064">
        <f>AVERAGE('2024旬別'!AK195,'2023旬別'!AJ195,'2022旬別'!AJ195,'2021旬別'!AJ195,'2020旬別'!AJ195)</f>
        <v>7.2</v>
      </c>
      <c r="AL195" s="2062">
        <f>AVERAGE('2024旬別'!AL195,'2023旬別'!AK195,'2022旬別'!AK195,'2021旬別'!AK195,'2020旬別'!AK195)</f>
        <v>7</v>
      </c>
      <c r="AM195" s="2065">
        <f>AVERAGE('2024旬別'!AM195,'2023旬別'!AL195,'2022旬別'!AL195,'2021旬別'!AL195,'2020旬別'!AL195)</f>
        <v>7.4</v>
      </c>
      <c r="AP195" s="99"/>
      <c r="AQ195" s="2043"/>
      <c r="AR195" s="2043"/>
      <c r="AS195" s="2043"/>
      <c r="AT195" s="33"/>
      <c r="AU195" s="33"/>
    </row>
    <row r="196" spans="1:79" s="20" customFormat="1" ht="14.25" customHeight="1" x14ac:dyDescent="0.15">
      <c r="A196" s="20" t="s">
        <v>447</v>
      </c>
      <c r="B196" s="239" t="s">
        <v>150</v>
      </c>
      <c r="C196" s="1994" t="s">
        <v>281</v>
      </c>
      <c r="D196" s="2066">
        <f>AVERAGE('2024旬別'!D196,'2023旬別'!C196,'2022旬別'!C196,'2021旬別'!C196,'2020旬別'!C196)</f>
        <v>5291.5252</v>
      </c>
      <c r="E196" s="2067">
        <f>AVERAGE('2024旬別'!E196,'2023旬別'!D196,'2022旬別'!D196,'2021旬別'!D196,'2020旬別'!D196)</f>
        <v>7029.1951999999992</v>
      </c>
      <c r="F196" s="2068">
        <f>AVERAGE('2024旬別'!F196,'2023旬別'!E196,'2022旬別'!E196,'2021旬別'!E196,'2020旬別'!E196)</f>
        <v>6947.9865999999993</v>
      </c>
      <c r="G196" s="2069">
        <f>AVERAGE('2024旬別'!G196,'2023旬別'!F196,'2022旬別'!F196,'2021旬別'!F196,'2020旬別'!F196)</f>
        <v>6764.0465999999997</v>
      </c>
      <c r="H196" s="2067">
        <f>AVERAGE('2024旬別'!H196,'2023旬別'!G196,'2022旬別'!G196,'2021旬別'!G196,'2020旬別'!G196)</f>
        <v>5759.6975999999995</v>
      </c>
      <c r="I196" s="2068">
        <f>AVERAGE('2024旬別'!I196,'2023旬別'!H196,'2022旬別'!H196,'2021旬別'!H196,'2020旬別'!H196)</f>
        <v>5031.6360000000004</v>
      </c>
      <c r="J196" s="2069">
        <f>AVERAGE('2024旬別'!J196,'2023旬別'!I196,'2022旬別'!I196,'2021旬別'!I196,'2020旬別'!I196)</f>
        <v>5565.8369999999995</v>
      </c>
      <c r="K196" s="2067">
        <f>AVERAGE('2024旬別'!K196,'2023旬別'!J196,'2022旬別'!J196,'2021旬別'!J196,'2020旬別'!J196)</f>
        <v>5200.3572000000004</v>
      </c>
      <c r="L196" s="2068">
        <f>AVERAGE('2024旬別'!L196,'2023旬別'!K196,'2022旬別'!K196,'2021旬別'!K196,'2020旬別'!K196)</f>
        <v>5818.8330000000005</v>
      </c>
      <c r="M196" s="2069">
        <f>AVERAGE('2024旬別'!M196,'2023旬別'!L196,'2022旬別'!L196,'2021旬別'!L196,'2020旬別'!L196)</f>
        <v>5993.532400000001</v>
      </c>
      <c r="N196" s="2067">
        <f>AVERAGE('2024旬別'!N196,'2023旬別'!M196,'2022旬別'!M196,'2021旬別'!M196,'2020旬別'!M196)</f>
        <v>6324.2964000000002</v>
      </c>
      <c r="O196" s="2068">
        <f>AVERAGE('2024旬別'!O196,'2023旬別'!N196,'2022旬別'!N196,'2021旬別'!N196,'2020旬別'!N196)</f>
        <v>6283.3274000000001</v>
      </c>
      <c r="P196" s="2069">
        <f>AVERAGE('2024旬別'!P196,'2023旬別'!O196,'2022旬別'!O196,'2021旬別'!O196,'2020旬別'!O196)</f>
        <v>6218.3917999999994</v>
      </c>
      <c r="Q196" s="2067">
        <f>AVERAGE('2024旬別'!Q196,'2023旬別'!P196,'2022旬別'!P196,'2021旬別'!P196,'2020旬別'!P196)</f>
        <v>6856.2005999999992</v>
      </c>
      <c r="R196" s="2070">
        <f>AVERAGE('2024旬別'!R196,'2023旬別'!Q196,'2022旬別'!Q196,'2021旬別'!Q196,'2020旬別'!Q196)</f>
        <v>7492.9776000000002</v>
      </c>
      <c r="S196" s="2069">
        <f>AVERAGE('2024旬別'!S196,'2023旬別'!R196,'2022旬別'!R196,'2021旬別'!R196,'2020旬別'!R196)</f>
        <v>6731.0130000000008</v>
      </c>
      <c r="T196" s="2067">
        <f>AVERAGE('2024旬別'!T196,'2023旬別'!S196,'2022旬別'!S196,'2021旬別'!S196,'2020旬別'!S196)</f>
        <v>6102.6243999999997</v>
      </c>
      <c r="U196" s="2068">
        <f>AVERAGE('2024旬別'!U196,'2023旬別'!T196,'2022旬別'!T196,'2021旬別'!T196,'2020旬別'!T196)</f>
        <v>5611.5127999999995</v>
      </c>
      <c r="V196" s="2071">
        <f>AVERAGE('2024旬別'!V196,'2023旬別'!U196,'2022旬別'!U196,'2021旬別'!U196,'2020旬別'!U196)</f>
        <v>5025.6379999999999</v>
      </c>
      <c r="W196" s="2072">
        <f>AVERAGE('2024旬別'!W196,'2023旬別'!V196,'2022旬別'!V196,'2021旬別'!V196,'2020旬別'!V196)</f>
        <v>4223.1404000000002</v>
      </c>
      <c r="X196" s="2070">
        <f>AVERAGE('2024旬別'!X196,'2023旬別'!W196,'2022旬別'!W196,'2021旬別'!W196,'2020旬別'!W196)</f>
        <v>3455.4983999999995</v>
      </c>
      <c r="Y196" s="2071">
        <f>AVERAGE('2024旬別'!Y196,'2023旬別'!X196,'2022旬別'!X196,'2021旬別'!X196,'2020旬別'!X196)</f>
        <v>2460.0693999999999</v>
      </c>
      <c r="Z196" s="2073">
        <f>AVERAGE('2024旬別'!Z196,'2023旬別'!Y196,'2022旬別'!Y196,'2021旬別'!Y196,'2020旬別'!Y196)</f>
        <v>2017.155</v>
      </c>
      <c r="AA196" s="2070">
        <f>AVERAGE('2024旬別'!AA196,'2023旬別'!Z196,'2022旬別'!Z196,'2021旬別'!Z196,'2020旬別'!Z196)</f>
        <v>2534.0698000000002</v>
      </c>
      <c r="AB196" s="2071">
        <f>AVERAGE('2024旬別'!AB196,'2023旬別'!AA196,'2022旬別'!AA196,'2021旬別'!AA196,'2020旬別'!AA196)</f>
        <v>2451.6800000000003</v>
      </c>
      <c r="AC196" s="2073">
        <f>AVERAGE('2024旬別'!AC196,'2023旬別'!AB196,'2022旬別'!AB196,'2021旬別'!AB196,'2020旬別'!AB196)</f>
        <v>2587.7946000000002</v>
      </c>
      <c r="AD196" s="2068">
        <f>AVERAGE('2024旬別'!AD196,'2023旬別'!AC196,'2022旬別'!AC196,'2021旬別'!AC196,'2020旬別'!AC196)</f>
        <v>3143.9976000000001</v>
      </c>
      <c r="AE196" s="2069">
        <f>AVERAGE('2024旬別'!AE196,'2023旬別'!AD196,'2022旬別'!AD196,'2021旬別'!AD196,'2020旬別'!AD196)</f>
        <v>3986.6756</v>
      </c>
      <c r="AF196" s="2073">
        <f>AVERAGE('2024旬別'!AF196,'2023旬別'!AE196,'2022旬別'!AE196,'2021旬別'!AE196,'2020旬別'!AE196)</f>
        <v>5285.0411999999997</v>
      </c>
      <c r="AG196" s="2068">
        <f>AVERAGE('2024旬別'!AG196,'2023旬別'!AF196,'2022旬別'!AF196,'2021旬別'!AF196,'2020旬別'!AF196)</f>
        <v>7438.7578000000012</v>
      </c>
      <c r="AH196" s="2069">
        <f>AVERAGE('2024旬別'!AH196,'2023旬別'!AG196,'2022旬別'!AG196,'2021旬別'!AG196,'2020旬別'!AG196)</f>
        <v>8739.5214000000014</v>
      </c>
      <c r="AI196" s="2067">
        <f>AVERAGE('2024旬別'!AI196,'2023旬別'!AH196,'2022旬別'!AH196,'2021旬別'!AH196,'2020旬別'!AH196)</f>
        <v>9563.1859999999997</v>
      </c>
      <c r="AJ196" s="2068">
        <f>AVERAGE('2024旬別'!AJ196,'2023旬別'!AI196,'2022旬別'!AI196,'2021旬別'!AI196,'2020旬別'!AI196)</f>
        <v>9530.1988000000019</v>
      </c>
      <c r="AK196" s="2069">
        <f>AVERAGE('2024旬別'!AK196,'2023旬別'!AJ196,'2022旬別'!AJ196,'2021旬別'!AJ196,'2020旬別'!AJ196)</f>
        <v>8624.1752000000015</v>
      </c>
      <c r="AL196" s="2067">
        <f>AVERAGE('2024旬別'!AL196,'2023旬別'!AK196,'2022旬別'!AK196,'2021旬別'!AK196,'2020旬別'!AK196)</f>
        <v>7556.9097999999994</v>
      </c>
      <c r="AM196" s="2074">
        <f>AVERAGE('2024旬別'!AM196,'2023旬別'!AL196,'2022旬別'!AL196,'2021旬別'!AL196,'2020旬別'!AL196)</f>
        <v>8458.3122000000003</v>
      </c>
      <c r="AP196" s="61"/>
      <c r="AQ196" s="1985"/>
      <c r="AR196" s="1985"/>
      <c r="AS196" s="1985"/>
      <c r="AT196" s="1984"/>
      <c r="AU196" s="1984"/>
    </row>
    <row r="197" spans="1:79" s="20" customFormat="1" ht="14.25" customHeight="1" x14ac:dyDescent="0.15">
      <c r="A197" s="20" t="s">
        <v>448</v>
      </c>
      <c r="B197" s="240" t="s">
        <v>151</v>
      </c>
      <c r="C197" s="1995" t="s">
        <v>282</v>
      </c>
      <c r="D197" s="2075">
        <f>AVERAGE('2024旬別'!D197,'2023旬別'!C197,'2022旬別'!C197,'2021旬別'!C197,'2020旬別'!C197)</f>
        <v>935237.91779999994</v>
      </c>
      <c r="E197" s="2076">
        <f>AVERAGE('2024旬別'!E197,'2023旬別'!D197,'2022旬別'!D197,'2021旬別'!D197,'2020旬別'!D197)</f>
        <v>1110845.0721999998</v>
      </c>
      <c r="F197" s="2077">
        <f>AVERAGE('2024旬別'!F197,'2023旬別'!E197,'2022旬別'!E197,'2021旬別'!E197,'2020旬別'!E197)</f>
        <v>1173902.5921999998</v>
      </c>
      <c r="G197" s="2078">
        <f>AVERAGE('2024旬別'!G197,'2023旬別'!F197,'2022旬別'!F197,'2021旬別'!F197,'2020旬別'!F197)</f>
        <v>1173957.5764000001</v>
      </c>
      <c r="H197" s="2076">
        <f>AVERAGE('2024旬別'!H197,'2023旬別'!G197,'2022旬別'!G197,'2021旬別'!G197,'2020旬別'!G197)</f>
        <v>1119632.3343999998</v>
      </c>
      <c r="I197" s="2077">
        <f>AVERAGE('2024旬別'!I197,'2023旬別'!H197,'2022旬別'!H197,'2021旬別'!H197,'2020旬別'!H197)</f>
        <v>1015995.9344</v>
      </c>
      <c r="J197" s="2078">
        <f>AVERAGE('2024旬別'!J197,'2023旬別'!I197,'2022旬別'!I197,'2021旬別'!I197,'2020旬別'!I197)</f>
        <v>1232505.8768</v>
      </c>
      <c r="K197" s="2076">
        <f>AVERAGE('2024旬別'!K197,'2023旬別'!J197,'2022旬別'!J197,'2021旬別'!J197,'2020旬別'!J197)</f>
        <v>1238736.0337999999</v>
      </c>
      <c r="L197" s="2077">
        <f>AVERAGE('2024旬別'!L197,'2023旬別'!K197,'2022旬別'!K197,'2021旬別'!K197,'2020旬別'!K197)</f>
        <v>1560434.6224</v>
      </c>
      <c r="M197" s="2078">
        <f>AVERAGE('2024旬別'!M197,'2023旬別'!L197,'2022旬別'!L197,'2021旬別'!L197,'2020旬別'!L197)</f>
        <v>1476807.0201999999</v>
      </c>
      <c r="N197" s="2076">
        <f>AVERAGE('2024旬別'!N197,'2023旬別'!M197,'2022旬別'!M197,'2021旬別'!M197,'2020旬別'!M197)</f>
        <v>1625061.6287999998</v>
      </c>
      <c r="O197" s="2077">
        <f>AVERAGE('2024旬別'!O197,'2023旬別'!N197,'2022旬別'!N197,'2021旬別'!N197,'2020旬別'!N197)</f>
        <v>1608574.9479999999</v>
      </c>
      <c r="P197" s="2078">
        <f>AVERAGE('2024旬別'!P197,'2023旬別'!O197,'2022旬別'!O197,'2021旬別'!O197,'2020旬別'!O197)</f>
        <v>1616169.3688000001</v>
      </c>
      <c r="Q197" s="2076">
        <f>AVERAGE('2024旬別'!Q197,'2023旬別'!P197,'2022旬別'!P197,'2021旬別'!P197,'2020旬別'!P197)</f>
        <v>1663676.8334000004</v>
      </c>
      <c r="R197" s="2079">
        <f>AVERAGE('2024旬別'!R197,'2023旬別'!Q197,'2022旬別'!Q197,'2021旬別'!Q197,'2020旬別'!Q197)</f>
        <v>1796179.5024000001</v>
      </c>
      <c r="S197" s="2078">
        <f>AVERAGE('2024旬別'!S197,'2023旬別'!R197,'2022旬別'!R197,'2021旬別'!R197,'2020旬別'!R197)</f>
        <v>1666075.196</v>
      </c>
      <c r="T197" s="2076">
        <f>AVERAGE('2024旬別'!T197,'2023旬別'!S197,'2022旬別'!S197,'2021旬別'!S197,'2020旬別'!S197)</f>
        <v>1647509.1362000001</v>
      </c>
      <c r="U197" s="2077">
        <f>AVERAGE('2024旬別'!U197,'2023旬別'!T197,'2022旬別'!T197,'2021旬別'!T197,'2020旬別'!T197)</f>
        <v>1568417.4550000003</v>
      </c>
      <c r="V197" s="2080">
        <f>AVERAGE('2024旬別'!V197,'2023旬別'!U197,'2022旬別'!U197,'2021旬別'!U197,'2020旬別'!U197)</f>
        <v>1484827.6476000003</v>
      </c>
      <c r="W197" s="2081">
        <f>AVERAGE('2024旬別'!W197,'2023旬別'!V197,'2022旬別'!V197,'2021旬別'!V197,'2020旬別'!V197)</f>
        <v>1343307.1594</v>
      </c>
      <c r="X197" s="2079">
        <f>AVERAGE('2024旬別'!X197,'2023旬別'!W197,'2022旬別'!W197,'2021旬別'!W197,'2020旬別'!W197)</f>
        <v>1108831.9958000001</v>
      </c>
      <c r="Y197" s="2080">
        <f>AVERAGE('2024旬別'!Y197,'2023旬別'!X197,'2022旬別'!X197,'2021旬別'!X197,'2020旬別'!X197)</f>
        <v>838288.98560000001</v>
      </c>
      <c r="Z197" s="2082">
        <f>AVERAGE('2024旬別'!Z197,'2023旬別'!Y197,'2022旬別'!Y197,'2021旬別'!Y197,'2020旬別'!Y197)</f>
        <v>745444.03419999999</v>
      </c>
      <c r="AA197" s="2079">
        <f>AVERAGE('2024旬別'!AA197,'2023旬別'!Z197,'2022旬別'!Z197,'2021旬別'!Z197,'2020旬別'!Z197)</f>
        <v>922073.14959999989</v>
      </c>
      <c r="AB197" s="2080">
        <f>AVERAGE('2024旬別'!AB197,'2023旬別'!AA197,'2022旬別'!AA197,'2021旬別'!AA197,'2020旬別'!AA197)</f>
        <v>984456.22600000002</v>
      </c>
      <c r="AC197" s="2082">
        <f>AVERAGE('2024旬別'!AC197,'2023旬別'!AB197,'2022旬別'!AB197,'2021旬別'!AB197,'2020旬別'!AB197)</f>
        <v>1123424.5280000002</v>
      </c>
      <c r="AD197" s="2077">
        <f>AVERAGE('2024旬別'!AD197,'2023旬別'!AC197,'2022旬別'!AC197,'2021旬別'!AC197,'2020旬別'!AC197)</f>
        <v>1254057.8097999999</v>
      </c>
      <c r="AE197" s="2078">
        <f>AVERAGE('2024旬別'!AE197,'2023旬別'!AD197,'2022旬別'!AD197,'2021旬別'!AD197,'2020旬別'!AD197)</f>
        <v>1339929.5002000001</v>
      </c>
      <c r="AF197" s="2082">
        <f>AVERAGE('2024旬別'!AF197,'2023旬別'!AE197,'2022旬別'!AE197,'2021旬別'!AE197,'2020旬別'!AE197)</f>
        <v>1487664.3715999997</v>
      </c>
      <c r="AG197" s="2077">
        <f>AVERAGE('2024旬別'!AG197,'2023旬別'!AF197,'2022旬別'!AF197,'2021旬別'!AF197,'2020旬別'!AF197)</f>
        <v>1726588.7978000001</v>
      </c>
      <c r="AH197" s="2078">
        <f>AVERAGE('2024旬別'!AH197,'2023旬別'!AG197,'2022旬別'!AG197,'2021旬別'!AG197,'2020旬別'!AG197)</f>
        <v>1601660.2357999999</v>
      </c>
      <c r="AI197" s="2076">
        <f>AVERAGE('2024旬別'!AI197,'2023旬別'!AH197,'2022旬別'!AH197,'2021旬別'!AH197,'2020旬別'!AH197)</f>
        <v>1602224.9334</v>
      </c>
      <c r="AJ197" s="2077">
        <f>AVERAGE('2024旬別'!AJ197,'2023旬別'!AI197,'2022旬別'!AI197,'2021旬別'!AI197,'2020旬別'!AI197)</f>
        <v>1356528.4209999999</v>
      </c>
      <c r="AK197" s="2078">
        <f>AVERAGE('2024旬別'!AK197,'2023旬別'!AJ197,'2022旬別'!AJ197,'2021旬別'!AJ197,'2020旬別'!AJ197)</f>
        <v>1202676.8050000002</v>
      </c>
      <c r="AL197" s="2076">
        <f>AVERAGE('2024旬別'!AL197,'2023旬別'!AK197,'2022旬別'!AK197,'2021旬別'!AK197,'2020旬別'!AK197)</f>
        <v>1169952.8293999997</v>
      </c>
      <c r="AM197" s="2083">
        <f>AVERAGE('2024旬別'!AM197,'2023旬別'!AL197,'2022旬別'!AL197,'2021旬別'!AL197,'2020旬別'!AL197)</f>
        <v>1693431.2170000002</v>
      </c>
      <c r="AP197" s="1984"/>
      <c r="AQ197" s="1985"/>
      <c r="AR197" s="1985"/>
      <c r="AS197" s="1985"/>
      <c r="AT197" s="1984"/>
      <c r="AU197" s="1984"/>
    </row>
    <row r="198" spans="1:79" s="20" customFormat="1" ht="14.25" customHeight="1" x14ac:dyDescent="0.15">
      <c r="A198" s="20" t="s">
        <v>449</v>
      </c>
      <c r="B198" s="241" t="s">
        <v>151</v>
      </c>
      <c r="C198" s="1996" t="s">
        <v>110</v>
      </c>
      <c r="D198" s="2084">
        <f>AVERAGE('2024旬別'!D198,'2023旬別'!C198,'2022旬別'!C198,'2021旬別'!C198,'2020旬別'!C198)</f>
        <v>176.8</v>
      </c>
      <c r="E198" s="2085">
        <f>AVERAGE('2024旬別'!E198,'2023旬別'!D198,'2022旬別'!D198,'2021旬別'!D198,'2020旬別'!D198)</f>
        <v>158</v>
      </c>
      <c r="F198" s="2086">
        <f>AVERAGE('2024旬別'!F198,'2023旬別'!E198,'2022旬別'!E198,'2021旬別'!E198,'2020旬別'!E198)</f>
        <v>169.2</v>
      </c>
      <c r="G198" s="2087">
        <f>AVERAGE('2024旬別'!G198,'2023旬別'!F198,'2022旬別'!F198,'2021旬別'!F198,'2020旬別'!F198)</f>
        <v>173.4</v>
      </c>
      <c r="H198" s="2085">
        <f>AVERAGE('2024旬別'!H198,'2023旬別'!G198,'2022旬別'!G198,'2021旬別'!G198,'2020旬別'!G198)</f>
        <v>194.4</v>
      </c>
      <c r="I198" s="2086">
        <f>AVERAGE('2024旬別'!I198,'2023旬別'!H198,'2022旬別'!H198,'2021旬別'!H198,'2020旬別'!H198)</f>
        <v>201.2</v>
      </c>
      <c r="J198" s="2087">
        <f>AVERAGE('2024旬別'!J198,'2023旬別'!I198,'2022旬別'!I198,'2021旬別'!I198,'2020旬別'!I198)</f>
        <v>222.2</v>
      </c>
      <c r="K198" s="2085">
        <f>AVERAGE('2024旬別'!K198,'2023旬別'!J198,'2022旬別'!J198,'2021旬別'!J198,'2020旬別'!J198)</f>
        <v>241</v>
      </c>
      <c r="L198" s="2086">
        <f>AVERAGE('2024旬別'!L198,'2023旬別'!K198,'2022旬別'!K198,'2021旬別'!K198,'2020旬別'!K198)</f>
        <v>270.2</v>
      </c>
      <c r="M198" s="2087">
        <f>AVERAGE('2024旬別'!M198,'2023旬別'!L198,'2022旬別'!L198,'2021旬別'!L198,'2020旬別'!L198)</f>
        <v>251</v>
      </c>
      <c r="N198" s="2085">
        <f>AVERAGE('2024旬別'!N198,'2023旬別'!M198,'2022旬別'!M198,'2021旬別'!M198,'2020旬別'!M198)</f>
        <v>257.2</v>
      </c>
      <c r="O198" s="2086">
        <f>AVERAGE('2024旬別'!O198,'2023旬別'!N198,'2022旬別'!N198,'2021旬別'!N198,'2020旬別'!N198)</f>
        <v>258.39999999999998</v>
      </c>
      <c r="P198" s="2087">
        <f>AVERAGE('2024旬別'!P198,'2023旬別'!O198,'2022旬別'!O198,'2021旬別'!O198,'2020旬別'!O198)</f>
        <v>259.60000000000002</v>
      </c>
      <c r="Q198" s="2085">
        <f>AVERAGE('2024旬別'!Q198,'2023旬別'!P198,'2022旬別'!P198,'2021旬別'!P198,'2020旬別'!P198)</f>
        <v>244</v>
      </c>
      <c r="R198" s="2088">
        <f>AVERAGE('2024旬別'!R198,'2023旬別'!Q198,'2022旬別'!Q198,'2021旬別'!Q198,'2020旬別'!Q198)</f>
        <v>240</v>
      </c>
      <c r="S198" s="2087">
        <f>AVERAGE('2024旬別'!S198,'2023旬別'!R198,'2022旬別'!R198,'2021旬別'!R198,'2020旬別'!R198)</f>
        <v>248.2</v>
      </c>
      <c r="T198" s="2085">
        <f>AVERAGE('2024旬別'!T198,'2023旬別'!S198,'2022旬別'!S198,'2021旬別'!S198,'2020旬別'!S198)</f>
        <v>270.39999999999998</v>
      </c>
      <c r="U198" s="2086">
        <f>AVERAGE('2024旬別'!U198,'2023旬別'!T198,'2022旬別'!T198,'2021旬別'!T198,'2020旬別'!T198)</f>
        <v>279.8</v>
      </c>
      <c r="V198" s="2089">
        <f>AVERAGE('2024旬別'!V198,'2023旬別'!U198,'2022旬別'!U198,'2021旬別'!U198,'2020旬別'!U198)</f>
        <v>295.39999999999998</v>
      </c>
      <c r="W198" s="2090">
        <f>AVERAGE('2024旬別'!W198,'2023旬別'!V198,'2022旬別'!V198,'2021旬別'!V198,'2020旬別'!V198)</f>
        <v>317.60000000000002</v>
      </c>
      <c r="X198" s="2088">
        <f>AVERAGE('2024旬別'!X198,'2023旬別'!W198,'2022旬別'!W198,'2021旬別'!W198,'2020旬別'!W198)</f>
        <v>325</v>
      </c>
      <c r="Y198" s="2089">
        <f>AVERAGE('2024旬別'!Y198,'2023旬別'!X198,'2022旬別'!X198,'2021旬別'!X198,'2020旬別'!X198)</f>
        <v>345.2</v>
      </c>
      <c r="Z198" s="2091">
        <f>AVERAGE('2024旬別'!Z198,'2023旬別'!Y198,'2022旬別'!Y198,'2021旬別'!Y198,'2020旬別'!Y198)</f>
        <v>370</v>
      </c>
      <c r="AA198" s="2088">
        <f>AVERAGE('2024旬別'!AA198,'2023旬別'!Z198,'2022旬別'!Z198,'2021旬別'!Z198,'2020旬別'!Z198)</f>
        <v>364.4</v>
      </c>
      <c r="AB198" s="2089">
        <f>AVERAGE('2024旬別'!AB198,'2023旬別'!AA198,'2022旬別'!AA198,'2021旬別'!AA198,'2020旬別'!AA198)</f>
        <v>406.2</v>
      </c>
      <c r="AC198" s="2091">
        <f>AVERAGE('2024旬別'!AC198,'2023旬別'!AB198,'2022旬別'!AB198,'2021旬別'!AB198,'2020旬別'!AB198)</f>
        <v>437.4</v>
      </c>
      <c r="AD198" s="2086">
        <f>AVERAGE('2024旬別'!AD198,'2023旬別'!AC198,'2022旬別'!AC198,'2021旬別'!AC198,'2020旬別'!AC198)</f>
        <v>403</v>
      </c>
      <c r="AE198" s="2087">
        <f>AVERAGE('2024旬別'!AE198,'2023旬別'!AD198,'2022旬別'!AD198,'2021旬別'!AD198,'2020旬別'!AD198)</f>
        <v>338.8</v>
      </c>
      <c r="AF198" s="2091">
        <f>AVERAGE('2024旬別'!AF198,'2023旬別'!AE198,'2022旬別'!AE198,'2021旬別'!AE198,'2020旬別'!AE198)</f>
        <v>290.2</v>
      </c>
      <c r="AG198" s="2086">
        <f>AVERAGE('2024旬別'!AG198,'2023旬別'!AF198,'2022旬別'!AF198,'2021旬別'!AF198,'2020旬別'!AF198)</f>
        <v>234</v>
      </c>
      <c r="AH198" s="2087">
        <f>AVERAGE('2024旬別'!AH198,'2023旬別'!AG198,'2022旬別'!AG198,'2021旬別'!AG198,'2020旬別'!AG198)</f>
        <v>183.8</v>
      </c>
      <c r="AI198" s="2085">
        <f>AVERAGE('2024旬別'!AI198,'2023旬別'!AH198,'2022旬別'!AH198,'2021旬別'!AH198,'2020旬別'!AH198)</f>
        <v>169.8</v>
      </c>
      <c r="AJ198" s="2086">
        <f>AVERAGE('2024旬別'!AJ198,'2023旬別'!AI198,'2022旬別'!AI198,'2021旬別'!AI198,'2020旬別'!AI198)</f>
        <v>140.19999999999999</v>
      </c>
      <c r="AK198" s="2087">
        <f>AVERAGE('2024旬別'!AK198,'2023旬別'!AJ198,'2022旬別'!AJ198,'2021旬別'!AJ198,'2020旬別'!AJ198)</f>
        <v>139.19999999999999</v>
      </c>
      <c r="AL198" s="2085">
        <f>AVERAGE('2024旬別'!AL198,'2023旬別'!AK198,'2022旬別'!AK198,'2021旬別'!AK198,'2020旬別'!AK198)</f>
        <v>154.4</v>
      </c>
      <c r="AM198" s="2092">
        <f>AVERAGE('2024旬別'!AM198,'2023旬別'!AL198,'2022旬別'!AL198,'2021旬別'!AL198,'2020旬別'!AL198)</f>
        <v>201.4</v>
      </c>
      <c r="AP198" s="55"/>
      <c r="AQ198" s="1928"/>
      <c r="AR198" s="1713"/>
      <c r="AS198" s="1713"/>
      <c r="AT198" s="1984"/>
      <c r="AU198" s="1984"/>
    </row>
    <row r="199" spans="1:79" ht="14.25" customHeight="1" x14ac:dyDescent="0.15">
      <c r="A199" s="2352" t="str">
        <f>B199&amp;C199</f>
        <v>だいこん数量</v>
      </c>
      <c r="B199" s="2349" t="s">
        <v>16</v>
      </c>
      <c r="C199" s="1997" t="s">
        <v>93</v>
      </c>
      <c r="D199" s="2093">
        <f>AVERAGE('2024旬別'!D199,'2023旬別'!C199,'2022旬別'!C199,'2021旬別'!C199,'2020旬別'!C199)</f>
        <v>4.9154</v>
      </c>
      <c r="E199" s="2094">
        <f>AVERAGE('2024旬別'!E199,'2023旬別'!D199,'2022旬別'!D199,'2021旬別'!D199,'2020旬別'!D199)</f>
        <v>10.541999999999998</v>
      </c>
      <c r="F199" s="2095">
        <f>AVERAGE('2024旬別'!F199,'2023旬別'!E199,'2022旬別'!E199,'2021旬別'!E199,'2020旬別'!E199)</f>
        <v>3.4942000000000002</v>
      </c>
      <c r="G199" s="2096">
        <f>AVERAGE('2024旬別'!G199,'2023旬別'!F199,'2022旬別'!F199,'2021旬別'!F199,'2020旬別'!F199)</f>
        <v>1.6936</v>
      </c>
      <c r="H199" s="2094">
        <f>AVERAGE('2024旬別'!H199,'2023旬別'!G199,'2022旬別'!G199,'2021旬別'!G199,'2020旬別'!G199)</f>
        <v>0.4652</v>
      </c>
      <c r="I199" s="2097">
        <f>AVERAGE('2024旬別'!I199,'2023旬別'!H199,'2022旬別'!H199,'2021旬別'!H199,'2020旬別'!H199)</f>
        <v>2.5491999999999999</v>
      </c>
      <c r="J199" s="2098">
        <f>AVERAGE('2024旬別'!J199,'2023旬別'!I199,'2022旬別'!I199,'2021旬別'!I199,'2020旬別'!I199)</f>
        <v>2.2518000000000002</v>
      </c>
      <c r="K199" s="2094">
        <f>AVERAGE('2024旬別'!K199,'2023旬別'!J199,'2022旬別'!J199,'2021旬別'!J199,'2020旬別'!J199)</f>
        <v>4.3959999999999999</v>
      </c>
      <c r="L199" s="2095">
        <f>AVERAGE('2024旬別'!L199,'2023旬別'!K199,'2022旬別'!K199,'2021旬別'!K199,'2020旬別'!K199)</f>
        <v>79.308599999999998</v>
      </c>
      <c r="M199" s="2098">
        <f>AVERAGE('2024旬別'!M199,'2023旬別'!L199,'2022旬別'!L199,'2021旬別'!L199,'2020旬別'!L199)</f>
        <v>304.39440000000002</v>
      </c>
      <c r="N199" s="2099">
        <f>AVERAGE('2024旬別'!N199,'2023旬別'!M199,'2022旬別'!M199,'2021旬別'!M199,'2020旬別'!M199)</f>
        <v>330.32139999999998</v>
      </c>
      <c r="O199" s="2095">
        <f>AVERAGE('2024旬別'!O199,'2023旬別'!N199,'2022旬別'!N199,'2021旬別'!N199,'2020旬別'!N199)</f>
        <v>375.64320000000004</v>
      </c>
      <c r="P199" s="2098">
        <f>AVERAGE('2024旬別'!P199,'2023旬別'!O199,'2022旬別'!O199,'2021旬別'!O199,'2020旬別'!O199)</f>
        <v>322.78660000000002</v>
      </c>
      <c r="Q199" s="2094">
        <f>AVERAGE('2024旬別'!Q199,'2023旬別'!P199,'2022旬別'!P199,'2021旬別'!P199,'2020旬別'!P199)</f>
        <v>320.67479999999995</v>
      </c>
      <c r="R199" s="2100">
        <f>AVERAGE('2024旬別'!R199,'2023旬別'!Q199,'2022旬別'!Q199,'2021旬別'!Q199,'2020旬別'!Q199)</f>
        <v>229.10546000000005</v>
      </c>
      <c r="S199" s="2096">
        <f>AVERAGE('2024旬別'!S199,'2023旬別'!R199,'2022旬別'!R199,'2021旬別'!R199,'2020旬別'!R199)</f>
        <v>102.41399999999999</v>
      </c>
      <c r="T199" s="2094">
        <f>AVERAGE('2024旬別'!T199,'2023旬別'!S199,'2022旬別'!S199,'2021旬別'!S199,'2020旬別'!S199)</f>
        <v>55.790399999999998</v>
      </c>
      <c r="U199" s="2095">
        <f>AVERAGE('2024旬別'!U199,'2023旬別'!T199,'2022旬別'!T199,'2021旬別'!T199,'2020旬別'!T199)</f>
        <v>8.0638000000000005</v>
      </c>
      <c r="V199" s="2096">
        <f>AVERAGE('2024旬別'!V199,'2023旬別'!U199,'2022旬別'!U199,'2021旬別'!U199,'2020旬別'!U199)</f>
        <v>1.734</v>
      </c>
      <c r="W199" s="2101">
        <f>AVERAGE('2024旬別'!W199,'2023旬別'!V199,'2022旬別'!V199,'2021旬別'!V199,'2020旬別'!V199)</f>
        <v>4.02E-2</v>
      </c>
      <c r="X199" s="2102">
        <f>AVERAGE('2024旬別'!X199,'2023旬別'!W199,'2022旬別'!W199,'2021旬別'!W199,'2020旬別'!W199)</f>
        <v>1.6800000000000002E-2</v>
      </c>
      <c r="Y199" s="2096">
        <f>AVERAGE('2024旬別'!Y199,'2023旬別'!X199,'2022旬別'!X199,'2021旬別'!X199,'2020旬別'!X199)</f>
        <v>0.12540000000000001</v>
      </c>
      <c r="Z199" s="2099">
        <f>AVERAGE('2024旬別'!Z199,'2023旬別'!Y199,'2022旬別'!Y199,'2021旬別'!Y199,'2020旬別'!Y199)</f>
        <v>4.5200000000000004E-2</v>
      </c>
      <c r="AA199" s="2100">
        <f>AVERAGE('2024旬別'!AA199,'2023旬別'!Z199,'2022旬別'!Z199,'2021旬別'!Z199,'2020旬別'!Z199)</f>
        <v>4.4200000000000003E-2</v>
      </c>
      <c r="AB199" s="2096">
        <f>AVERAGE('2024旬別'!AB199,'2023旬別'!AA199,'2022旬別'!AA199,'2021旬別'!AA199,'2020旬別'!AA199)</f>
        <v>1.8232000000000004</v>
      </c>
      <c r="AC199" s="2099">
        <f>AVERAGE('2024旬別'!AC199,'2023旬別'!AB199,'2022旬別'!AB199,'2021旬別'!AB199,'2020旬別'!AB199)</f>
        <v>1.2E-2</v>
      </c>
      <c r="AD199" s="2095">
        <f>AVERAGE('2024旬別'!AD199,'2023旬別'!AC199,'2022旬別'!AC199,'2021旬別'!AC199,'2020旬別'!AC199)</f>
        <v>27.867199999999997</v>
      </c>
      <c r="AE199" s="2098">
        <f>AVERAGE('2024旬別'!AE199,'2023旬別'!AD199,'2022旬別'!AD199,'2021旬別'!AD199,'2020旬別'!AD199)</f>
        <v>61.090200000000003</v>
      </c>
      <c r="AF199" s="2099">
        <f>AVERAGE('2024旬別'!AF199,'2023旬別'!AE199,'2022旬別'!AE199,'2021旬別'!AE199,'2020旬別'!AE199)</f>
        <v>188.96120000000002</v>
      </c>
      <c r="AG199" s="2095">
        <f>AVERAGE('2024旬別'!AG199,'2023旬別'!AF199,'2022旬別'!AF199,'2021旬別'!AF199,'2020旬別'!AF199)</f>
        <v>311.29699999999997</v>
      </c>
      <c r="AH199" s="2098">
        <f>AVERAGE('2024旬別'!AH199,'2023旬別'!AG199,'2022旬別'!AG199,'2021旬別'!AG199,'2020旬別'!AG199)</f>
        <v>238.06559999999999</v>
      </c>
      <c r="AI199" s="2094">
        <f>AVERAGE('2024旬別'!AI199,'2023旬別'!AH199,'2022旬別'!AH199,'2021旬別'!AH199,'2020旬別'!AH199)</f>
        <v>262.43259999999998</v>
      </c>
      <c r="AJ199" s="2095">
        <f>AVERAGE('2024旬別'!AJ199,'2023旬別'!AI199,'2022旬別'!AI199,'2021旬別'!AI199,'2020旬別'!AI199)</f>
        <v>192.9888</v>
      </c>
      <c r="AK199" s="2098">
        <f>AVERAGE('2024旬別'!AK199,'2023旬別'!AJ199,'2022旬別'!AJ199,'2021旬別'!AJ199,'2020旬別'!AJ199)</f>
        <v>83.551599999999993</v>
      </c>
      <c r="AL199" s="2094">
        <f>AVERAGE('2024旬別'!AL199,'2023旬別'!AK199,'2022旬別'!AK199,'2021旬別'!AK199,'2020旬別'!AK199)</f>
        <v>34.929400000000001</v>
      </c>
      <c r="AM199" s="2103">
        <f>AVERAGE('2024旬別'!AM199,'2023旬別'!AL199,'2022旬別'!AL199,'2021旬別'!AL199,'2020旬別'!AL199)</f>
        <v>34.4084</v>
      </c>
      <c r="AP199" s="55"/>
      <c r="AQ199" s="56"/>
      <c r="AR199" s="1713"/>
      <c r="AS199" s="1713"/>
      <c r="AT199" s="59"/>
    </row>
    <row r="200" spans="1:79" ht="14.25" customHeight="1" x14ac:dyDescent="0.15">
      <c r="A200" s="2352" t="str">
        <f t="shared" ref="A200:A263" si="0">B200&amp;C200</f>
        <v>だいこん金額</v>
      </c>
      <c r="B200" s="2350" t="str">
        <f>B199</f>
        <v>だいこん</v>
      </c>
      <c r="C200" s="1998" t="s">
        <v>94</v>
      </c>
      <c r="D200" s="2104">
        <f>AVERAGE('2024旬別'!D200,'2023旬別'!C200,'2022旬別'!C200,'2021旬別'!C200,'2020旬別'!C200)</f>
        <v>395.91899999999998</v>
      </c>
      <c r="E200" s="2105">
        <f>AVERAGE('2024旬別'!E200,'2023旬別'!D200,'2022旬別'!D200,'2021旬別'!D200,'2020旬別'!D200)</f>
        <v>791.52120000000002</v>
      </c>
      <c r="F200" s="2106">
        <f>AVERAGE('2024旬別'!F200,'2023旬別'!E200,'2022旬別'!E200,'2021旬別'!E200,'2020旬別'!E200)</f>
        <v>277.62479999999994</v>
      </c>
      <c r="G200" s="2107">
        <f>AVERAGE('2024旬別'!G200,'2023旬別'!F200,'2022旬別'!F200,'2021旬別'!F200,'2020旬別'!F200)</f>
        <v>139.8826</v>
      </c>
      <c r="H200" s="2105">
        <f>AVERAGE('2024旬別'!H200,'2023旬別'!G200,'2022旬別'!G200,'2021旬別'!G200,'2020旬別'!G200)</f>
        <v>49.2684</v>
      </c>
      <c r="I200" s="2108">
        <f>AVERAGE('2024旬別'!I200,'2023旬別'!H200,'2022旬別'!H200,'2021旬別'!H200,'2020旬別'!H200)</f>
        <v>231.1524</v>
      </c>
      <c r="J200" s="2109">
        <f>AVERAGE('2024旬別'!J200,'2023旬別'!I200,'2022旬別'!I200,'2021旬別'!I200,'2020旬別'!I200)</f>
        <v>194.72740000000002</v>
      </c>
      <c r="K200" s="2105">
        <f>AVERAGE('2024旬別'!K200,'2023旬別'!J200,'2022旬別'!J200,'2021旬別'!J200,'2020旬別'!J200)</f>
        <v>348.98019999999997</v>
      </c>
      <c r="L200" s="2106">
        <f>AVERAGE('2024旬別'!L200,'2023旬別'!K200,'2022旬別'!K200,'2021旬別'!K200,'2020旬別'!K200)</f>
        <v>8593.6290000000008</v>
      </c>
      <c r="M200" s="2109">
        <f>AVERAGE('2024旬別'!M200,'2023旬別'!L200,'2022旬別'!L200,'2021旬別'!L200,'2020旬別'!L200)</f>
        <v>27468.877399999998</v>
      </c>
      <c r="N200" s="2110">
        <f>AVERAGE('2024旬別'!N200,'2023旬別'!M200,'2022旬別'!M200,'2021旬別'!M200,'2020旬別'!M200)</f>
        <v>34250.733800000002</v>
      </c>
      <c r="O200" s="2106">
        <f>AVERAGE('2024旬別'!O200,'2023旬別'!N200,'2022旬別'!N200,'2021旬別'!N200,'2020旬別'!N200)</f>
        <v>40167.89</v>
      </c>
      <c r="P200" s="2111">
        <f>AVERAGE('2024旬別'!P200,'2023旬別'!O200,'2022旬別'!O200,'2021旬別'!O200,'2020旬別'!O200)</f>
        <v>35091.351600000002</v>
      </c>
      <c r="Q200" s="2105">
        <f>AVERAGE('2024旬別'!Q200,'2023旬別'!P200,'2022旬別'!P200,'2021旬別'!P200,'2020旬別'!P200)</f>
        <v>32647.897400000005</v>
      </c>
      <c r="R200" s="2112">
        <f>AVERAGE('2024旬別'!R200,'2023旬別'!Q200,'2022旬別'!Q200,'2021旬別'!Q200,'2020旬別'!Q200)</f>
        <v>24323.820599999999</v>
      </c>
      <c r="S200" s="2107">
        <f>AVERAGE('2024旬別'!S200,'2023旬別'!R200,'2022旬別'!R200,'2021旬別'!R200,'2020旬別'!R200)</f>
        <v>8652.6766000000007</v>
      </c>
      <c r="T200" s="2105">
        <f>AVERAGE('2024旬別'!T200,'2023旬別'!S200,'2022旬別'!S200,'2021旬別'!S200,'2020旬別'!S200)</f>
        <v>4013.0455999999999</v>
      </c>
      <c r="U200" s="2106">
        <f>AVERAGE('2024旬別'!U200,'2023旬別'!T200,'2022旬別'!T200,'2021旬別'!T200,'2020旬別'!T200)</f>
        <v>491.51679999999999</v>
      </c>
      <c r="V200" s="2107">
        <f>AVERAGE('2024旬別'!V200,'2023旬別'!U200,'2022旬別'!U200,'2021旬別'!U200,'2020旬別'!U200)</f>
        <v>92.811000000000007</v>
      </c>
      <c r="W200" s="2113">
        <f>AVERAGE('2024旬別'!W200,'2023旬別'!V200,'2022旬別'!V200,'2021旬別'!V200,'2020旬別'!V200)</f>
        <v>8.5543999999999993</v>
      </c>
      <c r="X200" s="2114">
        <f>AVERAGE('2024旬別'!X200,'2023旬別'!W200,'2022旬別'!W200,'2021旬別'!W200,'2020旬別'!W200)</f>
        <v>3.2565999999999997</v>
      </c>
      <c r="Y200" s="2107">
        <f>AVERAGE('2024旬別'!Y200,'2023旬別'!X200,'2022旬別'!X200,'2021旬別'!X200,'2020旬別'!X200)</f>
        <v>7.1547999999999998</v>
      </c>
      <c r="Z200" s="2110">
        <f>AVERAGE('2024旬別'!Z200,'2023旬別'!Y200,'2022旬別'!Y200,'2021旬別'!Y200,'2020旬別'!Y200)</f>
        <v>8.4716000000000005</v>
      </c>
      <c r="AA200" s="2112">
        <f>AVERAGE('2024旬別'!AA200,'2023旬別'!Z200,'2022旬別'!Z200,'2021旬別'!Z200,'2020旬別'!Z200)</f>
        <v>8.3385999999999996</v>
      </c>
      <c r="AB200" s="2107">
        <f>AVERAGE('2024旬別'!AB200,'2023旬別'!AA200,'2022旬別'!AA200,'2021旬別'!AA200,'2020旬別'!AA200)</f>
        <v>194.98259999999999</v>
      </c>
      <c r="AC200" s="2105">
        <f>AVERAGE('2024旬別'!AC200,'2023旬別'!AB200,'2022旬別'!AB200,'2021旬別'!AB200,'2020旬別'!AB200)</f>
        <v>2.1924000000000001</v>
      </c>
      <c r="AD200" s="2106">
        <f>AVERAGE('2024旬別'!AD200,'2023旬別'!AC200,'2022旬別'!AC200,'2021旬別'!AC200,'2020旬別'!AC200)</f>
        <v>2973.5855999999999</v>
      </c>
      <c r="AE200" s="2109">
        <f>AVERAGE('2024旬別'!AE200,'2023旬別'!AD200,'2022旬別'!AD200,'2021旬別'!AD200,'2020旬別'!AD200)</f>
        <v>6026.5020000000004</v>
      </c>
      <c r="AF200" s="2110">
        <f>AVERAGE('2024旬別'!AF200,'2023旬別'!AE200,'2022旬別'!AE200,'2021旬別'!AE200,'2020旬別'!AE200)</f>
        <v>17202.53</v>
      </c>
      <c r="AG200" s="2106">
        <f>AVERAGE('2024旬別'!AG200,'2023旬別'!AF200,'2022旬別'!AF200,'2021旬別'!AF200,'2020旬別'!AF200)</f>
        <v>24433.651000000002</v>
      </c>
      <c r="AH200" s="2109">
        <f>AVERAGE('2024旬別'!AH200,'2023旬別'!AG200,'2022旬別'!AG200,'2021旬別'!AG200,'2020旬別'!AG200)</f>
        <v>17501.434600000001</v>
      </c>
      <c r="AI200" s="2105">
        <f>AVERAGE('2024旬別'!AI200,'2023旬別'!AH200,'2022旬別'!AH200,'2021旬別'!AH200,'2020旬別'!AH200)</f>
        <v>19197.593800000002</v>
      </c>
      <c r="AJ200" s="2106">
        <f>AVERAGE('2024旬別'!AJ200,'2023旬別'!AI200,'2022旬別'!AI200,'2021旬別'!AI200,'2020旬別'!AI200)</f>
        <v>10400.837</v>
      </c>
      <c r="AK200" s="2109">
        <f>AVERAGE('2024旬別'!AK200,'2023旬別'!AJ200,'2022旬別'!AJ200,'2021旬別'!AJ200,'2020旬別'!AJ200)</f>
        <v>3701.4471999999996</v>
      </c>
      <c r="AL200" s="2105">
        <f>AVERAGE('2024旬別'!AL200,'2023旬別'!AK200,'2022旬別'!AK200,'2021旬別'!AK200,'2020旬別'!AK200)</f>
        <v>2062.1212</v>
      </c>
      <c r="AM200" s="2115">
        <f>AVERAGE('2024旬別'!AM200,'2023旬別'!AL200,'2022旬別'!AL200,'2021旬別'!AL200,'2020旬別'!AL200)</f>
        <v>2488.011</v>
      </c>
      <c r="AP200" s="55"/>
      <c r="AQ200" s="56"/>
      <c r="AR200" s="56"/>
      <c r="AS200" s="1713"/>
      <c r="AT200" s="59"/>
      <c r="AY200" s="61"/>
      <c r="AZ200" s="61"/>
      <c r="BC200" s="61"/>
      <c r="BD200" s="61"/>
      <c r="BE200" s="61"/>
      <c r="BG200" s="61"/>
      <c r="BH200" s="61"/>
      <c r="BI200" s="61"/>
      <c r="BJ200" s="61"/>
      <c r="BK200" s="61"/>
      <c r="BL200" s="55"/>
      <c r="BM200" s="59"/>
      <c r="BN200" s="59"/>
      <c r="BO200" s="59"/>
      <c r="BQ200" s="6"/>
      <c r="BR200" s="493"/>
      <c r="BS200" s="748"/>
      <c r="BT200" s="5"/>
    </row>
    <row r="201" spans="1:79" ht="14.25" customHeight="1" x14ac:dyDescent="0.15">
      <c r="A201" s="2352" t="str">
        <f t="shared" si="0"/>
        <v>だいこん価格</v>
      </c>
      <c r="B201" s="2351" t="str">
        <f>B199</f>
        <v>だいこん</v>
      </c>
      <c r="C201" s="2000" t="s">
        <v>96</v>
      </c>
      <c r="D201" s="2116">
        <f>AVERAGE('2024旬別'!D201,'2023旬別'!C201,'2022旬別'!C201,'2021旬別'!C201,'2020旬別'!C201)</f>
        <v>92.6</v>
      </c>
      <c r="E201" s="2117">
        <f>AVERAGE('2024旬別'!E201,'2023旬別'!D201,'2022旬別'!D201,'2021旬別'!D201,'2020旬別'!D201)</f>
        <v>77.2</v>
      </c>
      <c r="F201" s="2118">
        <f>AVERAGE('2024旬別'!F201,'2023旬別'!E201,'2022旬別'!E201,'2021旬別'!E201,'2020旬別'!E201)</f>
        <v>85.6</v>
      </c>
      <c r="G201" s="2119">
        <f>AVERAGE('2024旬別'!G201,'2023旬別'!F201,'2022旬別'!F201,'2021旬別'!F201,'2020旬別'!F201)</f>
        <v>86.8</v>
      </c>
      <c r="H201" s="2117">
        <f>AVERAGE('2024旬別'!H201,'2023旬別'!G201,'2022旬別'!G201,'2021旬別'!G201,'2020旬別'!G201)</f>
        <v>115.2</v>
      </c>
      <c r="I201" s="2120">
        <f>AVERAGE('2024旬別'!I201,'2023旬別'!H201,'2022旬別'!H201,'2021旬別'!H201,'2020旬別'!H201)</f>
        <v>105.2</v>
      </c>
      <c r="J201" s="2121">
        <f>AVERAGE('2024旬別'!J201,'2023旬別'!I201,'2022旬別'!I201,'2021旬別'!I201,'2020旬別'!I201)</f>
        <v>166.2</v>
      </c>
      <c r="K201" s="2117">
        <f>AVERAGE('2024旬別'!K201,'2023旬別'!J201,'2022旬別'!J201,'2021旬別'!J201,'2020旬別'!J201)</f>
        <v>121.4</v>
      </c>
      <c r="L201" s="2118">
        <f>AVERAGE('2024旬別'!L201,'2023旬別'!K201,'2022旬別'!K201,'2021旬別'!K201,'2020旬別'!K201)</f>
        <v>103.4</v>
      </c>
      <c r="M201" s="2121">
        <f>AVERAGE('2024旬別'!M201,'2023旬別'!L201,'2022旬別'!L201,'2021旬別'!L201,'2020旬別'!L201)</f>
        <v>93.2</v>
      </c>
      <c r="N201" s="2122">
        <f>AVERAGE('2024旬別'!N201,'2023旬別'!M201,'2022旬別'!M201,'2021旬別'!M201,'2020旬別'!M201)</f>
        <v>105.4</v>
      </c>
      <c r="O201" s="2118">
        <f>AVERAGE('2024旬別'!O201,'2023旬別'!N201,'2022旬別'!N201,'2021旬別'!N201,'2020旬別'!N201)</f>
        <v>105.8</v>
      </c>
      <c r="P201" s="2121">
        <f>AVERAGE('2024旬別'!P201,'2023旬別'!O201,'2022旬別'!O201,'2021旬別'!O201,'2020旬別'!O201)</f>
        <v>108.8</v>
      </c>
      <c r="Q201" s="2117">
        <f>AVERAGE('2024旬別'!Q201,'2023旬別'!P201,'2022旬別'!P201,'2021旬別'!P201,'2020旬別'!P201)</f>
        <v>104.2</v>
      </c>
      <c r="R201" s="2123">
        <f>AVERAGE('2024旬別'!R201,'2023旬別'!Q201,'2022旬別'!Q201,'2021旬別'!Q201,'2020旬別'!Q201)</f>
        <v>100.2</v>
      </c>
      <c r="S201" s="2119">
        <f>AVERAGE('2024旬別'!S201,'2023旬別'!R201,'2022旬別'!R201,'2021旬別'!R201,'2020旬別'!R201)</f>
        <v>86</v>
      </c>
      <c r="T201" s="2117">
        <f>AVERAGE('2024旬別'!T201,'2023旬別'!S201,'2022旬別'!S201,'2021旬別'!S201,'2020旬別'!S201)</f>
        <v>74</v>
      </c>
      <c r="U201" s="2118">
        <f>AVERAGE('2024旬別'!U201,'2023旬別'!T201,'2022旬別'!T201,'2021旬別'!T201,'2020旬別'!T201)</f>
        <v>65</v>
      </c>
      <c r="V201" s="2119">
        <f>AVERAGE('2024旬別'!V201,'2023旬別'!U201,'2022旬別'!U201,'2021旬別'!U201,'2020旬別'!U201)</f>
        <v>120.6</v>
      </c>
      <c r="W201" s="2124">
        <f>AVERAGE('2024旬別'!W201,'2023旬別'!V201,'2022旬別'!V201,'2021旬別'!V201,'2020旬別'!V201)</f>
        <v>241.6</v>
      </c>
      <c r="X201" s="2123">
        <f>AVERAGE('2024旬別'!X201,'2023旬別'!W201,'2022旬別'!W201,'2021旬別'!W201,'2020旬別'!W201)</f>
        <v>360.6</v>
      </c>
      <c r="Y201" s="2119">
        <f>AVERAGE('2024旬別'!Y201,'2023旬別'!X201,'2022旬別'!X201,'2021旬別'!X201,'2020旬別'!X201)</f>
        <v>36.799999999999997</v>
      </c>
      <c r="Z201" s="2122">
        <f>AVERAGE('2024旬別'!Z201,'2023旬別'!Y201,'2022旬別'!Y201,'2021旬別'!Y201,'2020旬別'!Y201)</f>
        <v>177.4</v>
      </c>
      <c r="AA201" s="2123">
        <f>AVERAGE('2024旬別'!AA201,'2023旬別'!Z201,'2022旬別'!Z201,'2021旬別'!Z201,'2020旬別'!Z201)</f>
        <v>270.8</v>
      </c>
      <c r="AB201" s="2119">
        <f>AVERAGE('2024旬別'!AB201,'2023旬別'!AA201,'2022旬別'!AA201,'2021旬別'!AA201,'2020旬別'!AA201)</f>
        <v>127.2</v>
      </c>
      <c r="AC201" s="2117">
        <f>AVERAGE('2024旬別'!AC201,'2023旬別'!AB201,'2022旬別'!AB201,'2021旬別'!AB201,'2020旬別'!AB201)</f>
        <v>166.2</v>
      </c>
      <c r="AD201" s="2118">
        <f>AVERAGE('2024旬別'!AD201,'2023旬別'!AC201,'2022旬別'!AC201,'2021旬別'!AC201,'2020旬別'!AC201)</f>
        <v>98.4</v>
      </c>
      <c r="AE201" s="2121">
        <f>AVERAGE('2024旬別'!AE201,'2023旬別'!AD201,'2022旬別'!AD201,'2021旬別'!AD201,'2020旬別'!AD201)</f>
        <v>95</v>
      </c>
      <c r="AF201" s="2122">
        <f>AVERAGE('2024旬別'!AF201,'2023旬別'!AE201,'2022旬別'!AE201,'2021旬別'!AE201,'2020旬別'!AE201)</f>
        <v>90.8</v>
      </c>
      <c r="AG201" s="2118">
        <f>AVERAGE('2024旬別'!AG201,'2023旬別'!AF201,'2022旬別'!AF201,'2021旬別'!AF201,'2020旬別'!AF201)</f>
        <v>80.599999999999994</v>
      </c>
      <c r="AH201" s="2121">
        <f>AVERAGE('2024旬別'!AH201,'2023旬別'!AG201,'2022旬別'!AG201,'2021旬別'!AG201,'2020旬別'!AG201)</f>
        <v>72.8</v>
      </c>
      <c r="AI201" s="2117">
        <f>AVERAGE('2024旬別'!AI201,'2023旬別'!AH201,'2022旬別'!AH201,'2021旬別'!AH201,'2020旬別'!AH201)</f>
        <v>75.599999999999994</v>
      </c>
      <c r="AJ201" s="2118">
        <f>AVERAGE('2024旬別'!AJ201,'2023旬別'!AI201,'2022旬別'!AI201,'2021旬別'!AI201,'2020旬別'!AI201)</f>
        <v>56.8</v>
      </c>
      <c r="AK201" s="2121">
        <f>AVERAGE('2024旬別'!AK201,'2023旬別'!AJ201,'2022旬別'!AJ201,'2021旬別'!AJ201,'2020旬別'!AJ201)</f>
        <v>51.6</v>
      </c>
      <c r="AL201" s="2117">
        <f>AVERAGE('2024旬別'!AL201,'2023旬別'!AK201,'2022旬別'!AK201,'2021旬別'!AK201,'2020旬別'!AK201)</f>
        <v>59.2</v>
      </c>
      <c r="AM201" s="2125">
        <f>AVERAGE('2024旬別'!AM201,'2023旬別'!AL201,'2022旬別'!AL201,'2021旬別'!AL201,'2020旬別'!AL201)</f>
        <v>78.400000000000006</v>
      </c>
      <c r="AP201" s="2"/>
      <c r="AQ201" s="2"/>
      <c r="AR201" s="56"/>
      <c r="AS201" s="56"/>
      <c r="AT201" s="2044"/>
      <c r="AU201" s="59"/>
    </row>
    <row r="202" spans="1:79" ht="14.25" customHeight="1" x14ac:dyDescent="0.15">
      <c r="A202" s="2352" t="str">
        <f t="shared" si="0"/>
        <v>にんじん数量</v>
      </c>
      <c r="B202" s="250" t="s">
        <v>17</v>
      </c>
      <c r="C202" s="1997" t="s">
        <v>93</v>
      </c>
      <c r="D202" s="2093">
        <f>AVERAGE('2024旬別'!D202,'2023旬別'!C202,'2022旬別'!C202,'2021旬別'!C202,'2020旬別'!C202)</f>
        <v>39.239799999999995</v>
      </c>
      <c r="E202" s="2094">
        <f>AVERAGE('2024旬別'!E202,'2023旬別'!D202,'2022旬別'!D202,'2021旬別'!D202,'2020旬別'!D202)</f>
        <v>97.464799999999997</v>
      </c>
      <c r="F202" s="2095">
        <f>AVERAGE('2024旬別'!F202,'2023旬別'!E202,'2022旬別'!E202,'2021旬別'!E202,'2020旬別'!E202)</f>
        <v>117.6872</v>
      </c>
      <c r="G202" s="2096">
        <f>AVERAGE('2024旬別'!G202,'2023旬別'!F202,'2022旬別'!F202,'2021旬別'!F202,'2020旬別'!F202)</f>
        <v>135.27420000000001</v>
      </c>
      <c r="H202" s="2094">
        <f>AVERAGE('2024旬別'!H202,'2023旬別'!G202,'2022旬別'!G202,'2021旬別'!G202,'2020旬別'!G202)</f>
        <v>111.5646</v>
      </c>
      <c r="I202" s="2097">
        <f>AVERAGE('2024旬別'!I202,'2023旬別'!H202,'2022旬別'!H202,'2021旬別'!H202,'2020旬別'!H202)</f>
        <v>95.071600000000004</v>
      </c>
      <c r="J202" s="2098">
        <f>AVERAGE('2024旬別'!J202,'2023旬別'!I202,'2022旬別'!I202,'2021旬別'!I202,'2020旬別'!I202)</f>
        <v>95.475200000000001</v>
      </c>
      <c r="K202" s="2094">
        <f>AVERAGE('2024旬別'!K202,'2023旬別'!J202,'2022旬別'!J202,'2021旬別'!J202,'2020旬別'!J202)</f>
        <v>69.124600000000001</v>
      </c>
      <c r="L202" s="2095">
        <f>AVERAGE('2024旬別'!L202,'2023旬別'!K202,'2022旬別'!K202,'2021旬別'!K202,'2020旬別'!K202)</f>
        <v>55.055600000000005</v>
      </c>
      <c r="M202" s="2098">
        <f>AVERAGE('2024旬別'!M202,'2023旬別'!L202,'2022旬別'!L202,'2021旬別'!L202,'2020旬別'!L202)</f>
        <v>24.616199999999999</v>
      </c>
      <c r="N202" s="2099">
        <f>AVERAGE('2024旬別'!N202,'2023旬別'!M202,'2022旬別'!M202,'2021旬別'!M202,'2020旬別'!M202)</f>
        <v>11.7334</v>
      </c>
      <c r="O202" s="2095">
        <f>AVERAGE('2024旬別'!O202,'2023旬別'!N202,'2022旬別'!N202,'2021旬別'!N202,'2020旬別'!N202)</f>
        <v>1.1617999999999999</v>
      </c>
      <c r="P202" s="2098">
        <f>AVERAGE('2024旬別'!P202,'2023旬別'!O202,'2022旬別'!O202,'2021旬別'!O202,'2020旬別'!O202)</f>
        <v>4.46</v>
      </c>
      <c r="Q202" s="2094">
        <f>AVERAGE('2024旬別'!Q202,'2023旬別'!P202,'2022旬別'!P202,'2021旬別'!P202,'2020旬別'!P202)</f>
        <v>83.354799999999997</v>
      </c>
      <c r="R202" s="2100">
        <f>AVERAGE('2024旬別'!R202,'2023旬別'!Q202,'2022旬別'!Q202,'2021旬別'!Q202,'2020旬別'!Q202)</f>
        <v>205.29100000000003</v>
      </c>
      <c r="S202" s="2096">
        <f>AVERAGE('2024旬別'!S202,'2023旬別'!R202,'2022旬別'!R202,'2021旬別'!R202,'2020旬別'!R202)</f>
        <v>255.70079999999999</v>
      </c>
      <c r="T202" s="2094">
        <f>AVERAGE('2024旬別'!T202,'2023旬別'!S202,'2022旬別'!S202,'2021旬別'!S202,'2020旬別'!S202)</f>
        <v>207.0438</v>
      </c>
      <c r="U202" s="2095">
        <f>AVERAGE('2024旬別'!U202,'2023旬別'!T202,'2022旬別'!T202,'2021旬別'!T202,'2020旬別'!T202)</f>
        <v>86.852800000000002</v>
      </c>
      <c r="V202" s="2096">
        <f>AVERAGE('2024旬別'!V202,'2023旬別'!U202,'2022旬別'!U202,'2021旬別'!U202,'2020旬別'!U202)</f>
        <v>16.681000000000001</v>
      </c>
      <c r="W202" s="2101">
        <f>AVERAGE('2024旬別'!W202,'2023旬別'!V202,'2022旬別'!V202,'2021旬別'!V202,'2020旬別'!V202)</f>
        <v>3.1842000000000001</v>
      </c>
      <c r="X202" s="2102">
        <f>AVERAGE('2024旬別'!X202,'2023旬別'!W202,'2022旬別'!W202,'2021旬別'!W202,'2020旬別'!W202)</f>
        <v>1.7675999999999998</v>
      </c>
      <c r="Y202" s="2096">
        <f>AVERAGE('2024旬別'!Y202,'2023旬別'!X202,'2022旬別'!X202,'2021旬別'!X202,'2020旬別'!X202)</f>
        <v>0.23339999999999997</v>
      </c>
      <c r="Z202" s="2099">
        <f>AVERAGE('2024旬別'!Z202,'2023旬別'!Y202,'2022旬別'!Y202,'2021旬別'!Y202,'2020旬別'!Y202)</f>
        <v>0.49559999999999993</v>
      </c>
      <c r="AA202" s="2100">
        <f>AVERAGE('2024旬別'!AA202,'2023旬別'!Z202,'2022旬別'!Z202,'2021旬別'!Z202,'2020旬別'!Z202)</f>
        <v>0.31379999999999997</v>
      </c>
      <c r="AB202" s="2096">
        <f>AVERAGE('2024旬別'!AB202,'2023旬別'!AA202,'2022旬別'!AA202,'2021旬別'!AA202,'2020旬別'!AA202)</f>
        <v>4.759999999999999E-2</v>
      </c>
      <c r="AC202" s="2099">
        <f>AVERAGE('2024旬別'!AC202,'2023旬別'!AB202,'2022旬別'!AB202,'2021旬別'!AB202,'2020旬別'!AB202)</f>
        <v>1.7400000000000002E-2</v>
      </c>
      <c r="AD202" s="2095">
        <f>AVERAGE('2024旬別'!AD202,'2023旬別'!AC202,'2022旬別'!AC202,'2021旬別'!AC202,'2020旬別'!AC202)</f>
        <v>6.1999999999999998E-3</v>
      </c>
      <c r="AE202" s="2098">
        <f>AVERAGE('2024旬別'!AE202,'2023旬別'!AD202,'2022旬別'!AD202,'2021旬別'!AD202,'2020旬別'!AD202)</f>
        <v>1.52E-2</v>
      </c>
      <c r="AF202" s="2099">
        <f>AVERAGE('2024旬別'!AF202,'2023旬別'!AE202,'2022旬別'!AE202,'2021旬別'!AE202,'2020旬別'!AE202)</f>
        <v>8.7999999999999995E-2</v>
      </c>
      <c r="AG202" s="2095">
        <f>AVERAGE('2024旬別'!AG202,'2023旬別'!AF202,'2022旬別'!AF202,'2021旬別'!AF202,'2020旬別'!AF202)</f>
        <v>0.74060000000000004</v>
      </c>
      <c r="AH202" s="2098">
        <f>AVERAGE('2024旬別'!AH202,'2023旬別'!AG202,'2022旬別'!AG202,'2021旬別'!AG202,'2020旬別'!AG202)</f>
        <v>6.1372</v>
      </c>
      <c r="AI202" s="2094">
        <f>AVERAGE('2024旬別'!AI202,'2023旬別'!AH202,'2022旬別'!AH202,'2021旬別'!AH202,'2020旬別'!AH202)</f>
        <v>19.4666</v>
      </c>
      <c r="AJ202" s="2095">
        <f>AVERAGE('2024旬別'!AJ202,'2023旬別'!AI202,'2022旬別'!AI202,'2021旬別'!AI202,'2020旬別'!AI202)</f>
        <v>47.224800000000002</v>
      </c>
      <c r="AK202" s="2098">
        <f>AVERAGE('2024旬別'!AK202,'2023旬別'!AJ202,'2022旬別'!AJ202,'2021旬別'!AJ202,'2020旬別'!AJ202)</f>
        <v>65.851200000000006</v>
      </c>
      <c r="AL202" s="2094">
        <f>AVERAGE('2024旬別'!AL202,'2023旬別'!AK202,'2022旬別'!AK202,'2021旬別'!AK202,'2020旬別'!AK202)</f>
        <v>83.717199999999991</v>
      </c>
      <c r="AM202" s="2103">
        <f>AVERAGE('2024旬別'!AM202,'2023旬別'!AL202,'2022旬別'!AL202,'2021旬別'!AL202,'2020旬別'!AL202)</f>
        <v>79.070000000000007</v>
      </c>
      <c r="AP202" s="55"/>
      <c r="AQ202" s="56"/>
      <c r="AR202" s="2"/>
      <c r="AS202" s="56"/>
      <c r="AT202" s="59"/>
      <c r="AU202" s="59"/>
    </row>
    <row r="203" spans="1:79" ht="14.25" customHeight="1" x14ac:dyDescent="0.15">
      <c r="A203" s="2352" t="str">
        <f t="shared" si="0"/>
        <v>にんじん金額</v>
      </c>
      <c r="B203" s="2350" t="str">
        <f>B202</f>
        <v>にんじん</v>
      </c>
      <c r="C203" s="1998" t="s">
        <v>94</v>
      </c>
      <c r="D203" s="2104">
        <f>AVERAGE('2024旬別'!D203,'2023旬別'!C203,'2022旬別'!C203,'2021旬別'!C203,'2020旬別'!C203)</f>
        <v>4627.3130000000001</v>
      </c>
      <c r="E203" s="2105">
        <f>AVERAGE('2024旬別'!E203,'2023旬別'!D203,'2022旬別'!D203,'2021旬別'!D203,'2020旬別'!D203)</f>
        <v>10073.5118</v>
      </c>
      <c r="F203" s="2106">
        <f>AVERAGE('2024旬別'!F203,'2023旬別'!E203,'2022旬別'!E203,'2021旬別'!E203,'2020旬別'!E203)</f>
        <v>10964.9476</v>
      </c>
      <c r="G203" s="2107">
        <f>AVERAGE('2024旬別'!G203,'2023旬別'!F203,'2022旬別'!F203,'2021旬別'!F203,'2020旬別'!F203)</f>
        <v>13021.004599999998</v>
      </c>
      <c r="H203" s="2105">
        <f>AVERAGE('2024旬別'!H203,'2023旬別'!G203,'2022旬別'!G203,'2021旬別'!G203,'2020旬別'!G203)</f>
        <v>11809.208199999999</v>
      </c>
      <c r="I203" s="2108">
        <f>AVERAGE('2024旬別'!I203,'2023旬別'!H203,'2022旬別'!H203,'2021旬別'!H203,'2020旬別'!H203)</f>
        <v>10607.439600000002</v>
      </c>
      <c r="J203" s="2109">
        <f>AVERAGE('2024旬別'!J203,'2023旬別'!I203,'2022旬別'!I203,'2021旬別'!I203,'2020旬別'!I203)</f>
        <v>12154.7588</v>
      </c>
      <c r="K203" s="2105">
        <f>AVERAGE('2024旬別'!K203,'2023旬別'!J203,'2022旬別'!J203,'2021旬別'!J203,'2020旬別'!J203)</f>
        <v>8375.6380000000008</v>
      </c>
      <c r="L203" s="2106">
        <f>AVERAGE('2024旬別'!L203,'2023旬別'!K203,'2022旬別'!K203,'2021旬別'!K203,'2020旬別'!K203)</f>
        <v>6041.1938</v>
      </c>
      <c r="M203" s="2109">
        <f>AVERAGE('2024旬別'!M203,'2023旬別'!L203,'2022旬別'!L203,'2021旬別'!L203,'2020旬別'!L203)</f>
        <v>2475.9906000000001</v>
      </c>
      <c r="N203" s="2110">
        <f>AVERAGE('2024旬別'!N203,'2023旬別'!M203,'2022旬別'!M203,'2021旬別'!M203,'2020旬別'!M203)</f>
        <v>1273.1497999999999</v>
      </c>
      <c r="O203" s="2106">
        <f>AVERAGE('2024旬別'!O203,'2023旬別'!N203,'2022旬別'!N203,'2021旬別'!N203,'2020旬別'!N203)</f>
        <v>121.81400000000001</v>
      </c>
      <c r="P203" s="2111">
        <f>AVERAGE('2024旬別'!P203,'2023旬別'!O203,'2022旬別'!O203,'2021旬別'!O203,'2020旬別'!O203)</f>
        <v>967.8366000000002</v>
      </c>
      <c r="Q203" s="2105">
        <f>AVERAGE('2024旬別'!Q203,'2023旬別'!P203,'2022旬別'!P203,'2021旬別'!P203,'2020旬別'!P203)</f>
        <v>14035.0146</v>
      </c>
      <c r="R203" s="2112">
        <f>AVERAGE('2024旬別'!R203,'2023旬別'!Q203,'2022旬別'!Q203,'2021旬別'!Q203,'2020旬別'!Q203)</f>
        <v>33129.236799999999</v>
      </c>
      <c r="S203" s="2107">
        <f>AVERAGE('2024旬別'!S203,'2023旬別'!R203,'2022旬別'!R203,'2021旬別'!R203,'2020旬別'!R203)</f>
        <v>39214.4516</v>
      </c>
      <c r="T203" s="2105">
        <f>AVERAGE('2024旬別'!T203,'2023旬別'!S203,'2022旬別'!S203,'2021旬別'!S203,'2020旬別'!S203)</f>
        <v>33120.323199999999</v>
      </c>
      <c r="U203" s="2106">
        <f>AVERAGE('2024旬別'!U203,'2023旬別'!T203,'2022旬別'!T203,'2021旬別'!T203,'2020旬別'!T203)</f>
        <v>13848.971600000001</v>
      </c>
      <c r="V203" s="2107">
        <f>AVERAGE('2024旬別'!V203,'2023旬別'!U203,'2022旬別'!U203,'2021旬別'!U203,'2020旬別'!U203)</f>
        <v>2142.6442000000002</v>
      </c>
      <c r="W203" s="2113">
        <f>AVERAGE('2024旬別'!W203,'2023旬別'!V203,'2022旬別'!V203,'2021旬別'!V203,'2020旬別'!V203)</f>
        <v>394.87279999999998</v>
      </c>
      <c r="X203" s="2114">
        <f>AVERAGE('2024旬別'!X203,'2023旬別'!W203,'2022旬別'!W203,'2021旬別'!W203,'2020旬別'!W203)</f>
        <v>253.38420000000002</v>
      </c>
      <c r="Y203" s="2107">
        <f>AVERAGE('2024旬別'!Y203,'2023旬別'!X203,'2022旬別'!X203,'2021旬別'!X203,'2020旬別'!X203)</f>
        <v>53.470600000000005</v>
      </c>
      <c r="Z203" s="2110">
        <f>AVERAGE('2024旬別'!Z203,'2023旬別'!Y203,'2022旬別'!Y203,'2021旬別'!Y203,'2020旬別'!Y203)</f>
        <v>94.147000000000006</v>
      </c>
      <c r="AA203" s="2112">
        <f>AVERAGE('2024旬別'!AA203,'2023旬別'!Z203,'2022旬別'!Z203,'2021旬別'!Z203,'2020旬別'!Z203)</f>
        <v>42.142600000000002</v>
      </c>
      <c r="AB203" s="2107">
        <f>AVERAGE('2024旬別'!AB203,'2023旬別'!AA203,'2022旬別'!AA203,'2021旬別'!AA203,'2020旬別'!AA203)</f>
        <v>13.004</v>
      </c>
      <c r="AC203" s="2105">
        <f>AVERAGE('2024旬別'!AC203,'2023旬別'!AB203,'2022旬別'!AB203,'2021旬別'!AB203,'2020旬別'!AB203)</f>
        <v>11.077999999999999</v>
      </c>
      <c r="AD203" s="2106">
        <f>AVERAGE('2024旬別'!AD203,'2023旬別'!AC203,'2022旬別'!AC203,'2021旬別'!AC203,'2020旬別'!AC203)</f>
        <v>4.0206</v>
      </c>
      <c r="AE203" s="2109">
        <f>AVERAGE('2024旬別'!AE203,'2023旬別'!AD203,'2022旬別'!AD203,'2021旬別'!AD203,'2020旬別'!AD203)</f>
        <v>3.7449999999999997</v>
      </c>
      <c r="AF203" s="2110">
        <f>AVERAGE('2024旬別'!AF203,'2023旬別'!AE203,'2022旬別'!AE203,'2021旬別'!AE203,'2020旬別'!AE203)</f>
        <v>17.168600000000001</v>
      </c>
      <c r="AG203" s="2106">
        <f>AVERAGE('2024旬別'!AG203,'2023旬別'!AF203,'2022旬別'!AF203,'2021旬別'!AF203,'2020旬別'!AF203)</f>
        <v>123.625</v>
      </c>
      <c r="AH203" s="2109">
        <f>AVERAGE('2024旬別'!AH203,'2023旬別'!AG203,'2022旬別'!AG203,'2021旬別'!AG203,'2020旬別'!AG203)</f>
        <v>749.01940000000002</v>
      </c>
      <c r="AI203" s="2105">
        <f>AVERAGE('2024旬別'!AI203,'2023旬別'!AH203,'2022旬別'!AH203,'2021旬別'!AH203,'2020旬別'!AH203)</f>
        <v>2306.6073999999999</v>
      </c>
      <c r="AJ203" s="2106">
        <f>AVERAGE('2024旬別'!AJ203,'2023旬別'!AI203,'2022旬別'!AI203,'2021旬別'!AI203,'2020旬別'!AI203)</f>
        <v>5120.8351999999995</v>
      </c>
      <c r="AK203" s="2109">
        <f>AVERAGE('2024旬別'!AK203,'2023旬別'!AJ203,'2022旬別'!AJ203,'2021旬別'!AJ203,'2020旬別'!AJ203)</f>
        <v>6933.8382000000001</v>
      </c>
      <c r="AL203" s="2105">
        <f>AVERAGE('2024旬別'!AL203,'2023旬別'!AK203,'2022旬別'!AK203,'2021旬別'!AK203,'2020旬別'!AK203)</f>
        <v>8693.1662000000015</v>
      </c>
      <c r="AM203" s="2115">
        <f>AVERAGE('2024旬別'!AM203,'2023旬別'!AL203,'2022旬別'!AL203,'2021旬別'!AL203,'2020旬別'!AL203)</f>
        <v>9024.273799999999</v>
      </c>
      <c r="AP203" s="55"/>
      <c r="AQ203" s="56"/>
      <c r="AR203" s="56"/>
      <c r="AS203" s="2"/>
      <c r="AT203" s="59"/>
      <c r="AU203" s="59"/>
    </row>
    <row r="204" spans="1:79" ht="14.25" customHeight="1" x14ac:dyDescent="0.15">
      <c r="A204" s="2352" t="str">
        <f t="shared" si="0"/>
        <v>にんじん価格</v>
      </c>
      <c r="B204" s="2351" t="str">
        <f>B202</f>
        <v>にんじん</v>
      </c>
      <c r="C204" s="2000" t="s">
        <v>96</v>
      </c>
      <c r="D204" s="2116">
        <f>AVERAGE('2024旬別'!D204,'2023旬別'!C204,'2022旬別'!C204,'2021旬別'!C204,'2020旬別'!C204)</f>
        <v>119.4</v>
      </c>
      <c r="E204" s="2117">
        <f>AVERAGE('2024旬別'!E204,'2023旬別'!D204,'2022旬別'!D204,'2021旬別'!D204,'2020旬別'!D204)</f>
        <v>106.2</v>
      </c>
      <c r="F204" s="2118">
        <f>AVERAGE('2024旬別'!F204,'2023旬別'!E204,'2022旬別'!E204,'2021旬別'!E204,'2020旬別'!E204)</f>
        <v>98</v>
      </c>
      <c r="G204" s="2119">
        <f>AVERAGE('2024旬別'!G204,'2023旬別'!F204,'2022旬別'!F204,'2021旬別'!F204,'2020旬別'!F204)</f>
        <v>100</v>
      </c>
      <c r="H204" s="2117">
        <f>AVERAGE('2024旬別'!H204,'2023旬別'!G204,'2022旬別'!G204,'2021旬別'!G204,'2020旬別'!G204)</f>
        <v>108.8</v>
      </c>
      <c r="I204" s="2120">
        <f>AVERAGE('2024旬別'!I204,'2023旬別'!H204,'2022旬別'!H204,'2021旬別'!H204,'2020旬別'!H204)</f>
        <v>118.8</v>
      </c>
      <c r="J204" s="2121">
        <f>AVERAGE('2024旬別'!J204,'2023旬別'!I204,'2022旬別'!I204,'2021旬別'!I204,'2020旬別'!I204)</f>
        <v>138.6</v>
      </c>
      <c r="K204" s="2117">
        <f>AVERAGE('2024旬別'!K204,'2023旬別'!J204,'2022旬別'!J204,'2021旬別'!J204,'2020旬別'!J204)</f>
        <v>130.80000000000001</v>
      </c>
      <c r="L204" s="2118">
        <f>AVERAGE('2024旬別'!L204,'2023旬別'!K204,'2022旬別'!K204,'2021旬別'!K204,'2020旬別'!K204)</f>
        <v>118.4</v>
      </c>
      <c r="M204" s="2121">
        <f>AVERAGE('2024旬別'!M204,'2023旬別'!L204,'2022旬別'!L204,'2021旬別'!L204,'2020旬別'!L204)</f>
        <v>109.2</v>
      </c>
      <c r="N204" s="2117">
        <f>AVERAGE('2024旬別'!N204,'2023旬別'!M204,'2022旬別'!M204,'2021旬別'!M204,'2020旬別'!M204)</f>
        <v>104.6</v>
      </c>
      <c r="O204" s="2118">
        <f>AVERAGE('2024旬別'!O204,'2023旬別'!N204,'2022旬別'!N204,'2021旬別'!N204,'2020旬別'!N204)</f>
        <v>187.4</v>
      </c>
      <c r="P204" s="2121">
        <f>AVERAGE('2024旬別'!P204,'2023旬別'!O204,'2022旬別'!O204,'2021旬別'!O204,'2020旬別'!O204)</f>
        <v>192.2</v>
      </c>
      <c r="Q204" s="2117">
        <f>AVERAGE('2024旬別'!Q204,'2023旬別'!P204,'2022旬別'!P204,'2021旬別'!P204,'2020旬別'!P204)</f>
        <v>162.6</v>
      </c>
      <c r="R204" s="2123">
        <f>AVERAGE('2024旬別'!R204,'2023旬別'!Q204,'2022旬別'!Q204,'2021旬別'!Q204,'2020旬別'!Q204)</f>
        <v>152.80000000000001</v>
      </c>
      <c r="S204" s="2121">
        <f>AVERAGE('2024旬別'!S204,'2023旬別'!R204,'2022旬別'!R204,'2021旬別'!R204,'2020旬別'!R204)</f>
        <v>151.6</v>
      </c>
      <c r="T204" s="2117">
        <f>AVERAGE('2024旬別'!T204,'2023旬別'!S204,'2022旬別'!S204,'2021旬別'!S204,'2020旬別'!S204)</f>
        <v>156.4</v>
      </c>
      <c r="U204" s="2118">
        <f>AVERAGE('2024旬別'!U204,'2023旬別'!T204,'2022旬別'!T204,'2021旬別'!T204,'2020旬別'!T204)</f>
        <v>159.6</v>
      </c>
      <c r="V204" s="2119">
        <f>AVERAGE('2024旬別'!V204,'2023旬別'!U204,'2022旬別'!U204,'2021旬別'!U204,'2020旬別'!U204)</f>
        <v>123.6</v>
      </c>
      <c r="W204" s="2124">
        <f>AVERAGE('2024旬別'!W204,'2023旬別'!V204,'2022旬別'!V204,'2021旬別'!V204,'2020旬別'!V204)</f>
        <v>152.4</v>
      </c>
      <c r="X204" s="2123">
        <f>AVERAGE('2024旬別'!X204,'2023旬別'!W204,'2022旬別'!W204,'2021旬別'!W204,'2020旬別'!W204)</f>
        <v>153.80000000000001</v>
      </c>
      <c r="Y204" s="2119">
        <f>AVERAGE('2024旬別'!Y204,'2023旬別'!X204,'2022旬別'!X204,'2021旬別'!X204,'2020旬別'!X204)</f>
        <v>438.8</v>
      </c>
      <c r="Z204" s="2122">
        <f>AVERAGE('2024旬別'!Z204,'2023旬別'!Y204,'2022旬別'!Y204,'2021旬別'!Y204,'2020旬別'!Y204)</f>
        <v>595.20000000000005</v>
      </c>
      <c r="AA204" s="2123">
        <f>AVERAGE('2024旬別'!AA204,'2023旬別'!Z204,'2022旬別'!Z204,'2021旬別'!Z204,'2020旬別'!Z204)</f>
        <v>380.2</v>
      </c>
      <c r="AB204" s="2119">
        <f>AVERAGE('2024旬別'!AB204,'2023旬別'!AA204,'2022旬別'!AA204,'2021旬別'!AA204,'2020旬別'!AA204)</f>
        <v>255.6</v>
      </c>
      <c r="AC204" s="2117">
        <f>AVERAGE('2024旬別'!AC204,'2023旬別'!AB204,'2022旬別'!AB204,'2021旬別'!AB204,'2020旬別'!AB204)</f>
        <v>470.6</v>
      </c>
      <c r="AD204" s="2118">
        <f>AVERAGE('2024旬別'!AD204,'2023旬別'!AC204,'2022旬別'!AC204,'2021旬別'!AC204,'2020旬別'!AC204)</f>
        <v>491.2</v>
      </c>
      <c r="AE204" s="2121">
        <f>AVERAGE('2024旬別'!AE204,'2023旬別'!AD204,'2022旬別'!AD204,'2021旬別'!AD204,'2020旬別'!AD204)</f>
        <v>312.2</v>
      </c>
      <c r="AF204" s="2122">
        <f>AVERAGE('2024旬別'!AF204,'2023旬別'!AE204,'2022旬別'!AE204,'2021旬別'!AE204,'2020旬別'!AE204)</f>
        <v>239</v>
      </c>
      <c r="AG204" s="2118">
        <f>AVERAGE('2024旬別'!AG204,'2023旬別'!AF204,'2022旬別'!AF204,'2021旬別'!AF204,'2020旬別'!AF204)</f>
        <v>173.4</v>
      </c>
      <c r="AH204" s="2121">
        <f>AVERAGE('2024旬別'!AH204,'2023旬別'!AG204,'2022旬別'!AG204,'2021旬別'!AG204,'2020旬別'!AG204)</f>
        <v>137</v>
      </c>
      <c r="AI204" s="2117">
        <f>AVERAGE('2024旬別'!AI204,'2023旬別'!AH204,'2022旬別'!AH204,'2021旬別'!AH204,'2020旬別'!AH204)</f>
        <v>138.4</v>
      </c>
      <c r="AJ204" s="2118">
        <f>AVERAGE('2024旬別'!AJ204,'2023旬別'!AI204,'2022旬別'!AI204,'2021旬別'!AI204,'2020旬別'!AI204)</f>
        <v>125</v>
      </c>
      <c r="AK204" s="2121">
        <f>AVERAGE('2024旬別'!AK204,'2023旬別'!AJ204,'2022旬別'!AJ204,'2021旬別'!AJ204,'2020旬別'!AJ204)</f>
        <v>110.8</v>
      </c>
      <c r="AL204" s="2117">
        <f>AVERAGE('2024旬別'!AL204,'2023旬別'!AK204,'2022旬別'!AK204,'2021旬別'!AK204,'2020旬別'!AK204)</f>
        <v>107.8</v>
      </c>
      <c r="AM204" s="2125">
        <f>AVERAGE('2024旬別'!AM204,'2023旬別'!AL204,'2022旬別'!AL204,'2021旬別'!AL204,'2020旬別'!AL204)</f>
        <v>116.4</v>
      </c>
      <c r="AP204" s="55"/>
      <c r="AQ204" s="56"/>
      <c r="AR204" s="56"/>
      <c r="AS204" s="56"/>
      <c r="AT204" s="2044"/>
      <c r="AU204" s="59"/>
    </row>
    <row r="205" spans="1:79" ht="14.25" customHeight="1" x14ac:dyDescent="0.15">
      <c r="A205" s="2352" t="str">
        <f t="shared" si="0"/>
        <v>ごぼう数量</v>
      </c>
      <c r="B205" s="250" t="s">
        <v>18</v>
      </c>
      <c r="C205" s="1997" t="s">
        <v>93</v>
      </c>
      <c r="D205" s="2093">
        <f>AVERAGE('2024旬別'!D205,'2023旬別'!C205,'2022旬別'!C205,'2021旬別'!C205,'2020旬別'!C205)</f>
        <v>7.2688000000000006</v>
      </c>
      <c r="E205" s="2094">
        <f>AVERAGE('2024旬別'!E205,'2023旬別'!D205,'2022旬別'!D205,'2021旬別'!D205,'2020旬別'!D205)</f>
        <v>14.456800000000001</v>
      </c>
      <c r="F205" s="2095">
        <f>AVERAGE('2024旬別'!F205,'2023旬別'!E205,'2022旬別'!E205,'2021旬別'!E205,'2020旬別'!E205)</f>
        <v>17.958800000000004</v>
      </c>
      <c r="G205" s="2096">
        <f>AVERAGE('2024旬別'!G205,'2023旬別'!F205,'2022旬別'!F205,'2021旬別'!F205,'2020旬別'!F205)</f>
        <v>22.369199999999999</v>
      </c>
      <c r="H205" s="2094">
        <f>AVERAGE('2024旬別'!H205,'2023旬別'!G205,'2022旬別'!G205,'2021旬別'!G205,'2020旬別'!G205)</f>
        <v>16.467599999999997</v>
      </c>
      <c r="I205" s="2097">
        <f>AVERAGE('2024旬別'!I205,'2023旬別'!H205,'2022旬別'!H205,'2021旬別'!H205,'2020旬別'!H205)</f>
        <v>12.9832</v>
      </c>
      <c r="J205" s="2098">
        <f>AVERAGE('2024旬別'!J205,'2023旬別'!I205,'2022旬別'!I205,'2021旬別'!I205,'2020旬別'!I205)</f>
        <v>15.7944</v>
      </c>
      <c r="K205" s="2094">
        <f>AVERAGE('2024旬別'!K205,'2023旬別'!J205,'2022旬別'!J205,'2021旬別'!J205,'2020旬別'!J205)</f>
        <v>15.334399999999999</v>
      </c>
      <c r="L205" s="2095">
        <f>AVERAGE('2024旬別'!L205,'2023旬別'!K205,'2022旬別'!K205,'2021旬別'!K205,'2020旬別'!K205)</f>
        <v>13.574999999999999</v>
      </c>
      <c r="M205" s="2098">
        <f>AVERAGE('2024旬別'!M205,'2023旬別'!L205,'2022旬別'!L205,'2021旬別'!L205,'2020旬別'!L205)</f>
        <v>10.862399999999999</v>
      </c>
      <c r="N205" s="2099">
        <f>AVERAGE('2024旬別'!N205,'2023旬別'!M205,'2022旬別'!M205,'2021旬別'!M205,'2020旬別'!M205)</f>
        <v>6.8448000000000011</v>
      </c>
      <c r="O205" s="2095">
        <f>AVERAGE('2024旬別'!O205,'2023旬別'!N205,'2022旬別'!N205,'2021旬別'!N205,'2020旬別'!N205)</f>
        <v>5.7469999999999999</v>
      </c>
      <c r="P205" s="2098">
        <f>AVERAGE('2024旬別'!P205,'2023旬別'!O205,'2022旬別'!O205,'2021旬別'!O205,'2020旬別'!O205)</f>
        <v>4.9744000000000002</v>
      </c>
      <c r="Q205" s="2094">
        <f>AVERAGE('2024旬別'!Q205,'2023旬別'!P205,'2022旬別'!P205,'2021旬別'!P205,'2020旬別'!P205)</f>
        <v>4.4468000000000005</v>
      </c>
      <c r="R205" s="2100">
        <f>AVERAGE('2024旬別'!R205,'2023旬別'!Q205,'2022旬別'!Q205,'2021旬別'!Q205,'2020旬別'!Q205)</f>
        <v>4.7427999999999999</v>
      </c>
      <c r="S205" s="2096">
        <f>AVERAGE('2024旬別'!S205,'2023旬別'!R205,'2022旬別'!R205,'2021旬別'!R205,'2020旬別'!R205)</f>
        <v>5.3254000000000001</v>
      </c>
      <c r="T205" s="2094">
        <f>AVERAGE('2024旬別'!T205,'2023旬別'!S205,'2022旬別'!S205,'2021旬別'!S205,'2020旬別'!S205)</f>
        <v>1.8969999999999998</v>
      </c>
      <c r="U205" s="2095">
        <f>AVERAGE('2024旬別'!U205,'2023旬別'!T205,'2022旬別'!T205,'2021旬別'!T205,'2020旬別'!T205)</f>
        <v>0.45599999999999996</v>
      </c>
      <c r="V205" s="2096">
        <f>AVERAGE('2024旬別'!V205,'2023旬別'!U205,'2022旬別'!U205,'2021旬別'!U205,'2020旬別'!U205)</f>
        <v>0.94919999999999993</v>
      </c>
      <c r="W205" s="2101">
        <f>AVERAGE('2024旬別'!W205,'2023旬別'!V205,'2022旬別'!V205,'2021旬別'!V205,'2020旬別'!V205)</f>
        <v>3.6206000000000005</v>
      </c>
      <c r="X205" s="2102">
        <f>AVERAGE('2024旬別'!X205,'2023旬別'!W205,'2022旬別'!W205,'2021旬別'!W205,'2020旬別'!W205)</f>
        <v>4.8275999999999994</v>
      </c>
      <c r="Y205" s="2096">
        <f>AVERAGE('2024旬別'!Y205,'2023旬別'!X205,'2022旬別'!X205,'2021旬別'!X205,'2020旬別'!X205)</f>
        <v>8.5607999999999986</v>
      </c>
      <c r="Z205" s="2099">
        <f>AVERAGE('2024旬別'!Z205,'2023旬別'!Y205,'2022旬別'!Y205,'2021旬別'!Y205,'2020旬別'!Y205)</f>
        <v>7.2150000000000007</v>
      </c>
      <c r="AA205" s="2100">
        <f>AVERAGE('2024旬別'!AA205,'2023旬別'!Z205,'2022旬別'!Z205,'2021旬別'!Z205,'2020旬別'!Z205)</f>
        <v>14.850399999999999</v>
      </c>
      <c r="AB205" s="2096">
        <f>AVERAGE('2024旬別'!AB205,'2023旬別'!AA205,'2022旬別'!AA205,'2021旬別'!AA205,'2020旬別'!AA205)</f>
        <v>12.472399999999999</v>
      </c>
      <c r="AC205" s="2099">
        <f>AVERAGE('2024旬別'!AC205,'2023旬別'!AB205,'2022旬別'!AB205,'2021旬別'!AB205,'2020旬別'!AB205)</f>
        <v>13.427199999999999</v>
      </c>
      <c r="AD205" s="2095">
        <f>AVERAGE('2024旬別'!AD205,'2023旬別'!AC205,'2022旬別'!AC205,'2021旬別'!AC205,'2020旬別'!AC205)</f>
        <v>13.143200000000002</v>
      </c>
      <c r="AE205" s="2098">
        <f>AVERAGE('2024旬別'!AE205,'2023旬別'!AD205,'2022旬別'!AD205,'2021旬別'!AD205,'2020旬別'!AD205)</f>
        <v>13.406200000000002</v>
      </c>
      <c r="AF205" s="2099">
        <f>AVERAGE('2024旬別'!AF205,'2023旬別'!AE205,'2022旬別'!AE205,'2021旬別'!AE205,'2020旬別'!AE205)</f>
        <v>12.1374</v>
      </c>
      <c r="AG205" s="2095">
        <f>AVERAGE('2024旬別'!AG205,'2023旬別'!AF205,'2022旬別'!AF205,'2021旬別'!AF205,'2020旬別'!AF205)</f>
        <v>17.912799999999997</v>
      </c>
      <c r="AH205" s="2098">
        <f>AVERAGE('2024旬別'!AH205,'2023旬別'!AG205,'2022旬別'!AG205,'2021旬別'!AG205,'2020旬別'!AG205)</f>
        <v>12.403200000000002</v>
      </c>
      <c r="AI205" s="2094">
        <f>AVERAGE('2024旬別'!AI205,'2023旬別'!AH205,'2022旬別'!AH205,'2021旬別'!AH205,'2020旬別'!AH205)</f>
        <v>11.855399999999999</v>
      </c>
      <c r="AJ205" s="2095">
        <f>AVERAGE('2024旬別'!AJ205,'2023旬別'!AI205,'2022旬別'!AI205,'2021旬別'!AI205,'2020旬別'!AI205)</f>
        <v>13.262399999999996</v>
      </c>
      <c r="AK205" s="2098">
        <f>AVERAGE('2024旬別'!AK205,'2023旬別'!AJ205,'2022旬別'!AJ205,'2021旬別'!AJ205,'2020旬別'!AJ205)</f>
        <v>20.324200000000001</v>
      </c>
      <c r="AL205" s="2094">
        <f>AVERAGE('2024旬別'!AL205,'2023旬別'!AK205,'2022旬別'!AK205,'2021旬別'!AK205,'2020旬別'!AK205)</f>
        <v>27.520999999999997</v>
      </c>
      <c r="AM205" s="2103">
        <f>AVERAGE('2024旬別'!AM205,'2023旬別'!AL205,'2022旬別'!AL205,'2021旬別'!AL205,'2020旬別'!AL205)</f>
        <v>29.973120000000002</v>
      </c>
      <c r="AP205" s="55"/>
      <c r="AQ205" s="56"/>
      <c r="AR205" s="56"/>
      <c r="AS205" s="56"/>
      <c r="AT205" s="59"/>
      <c r="AU205" s="59"/>
    </row>
    <row r="206" spans="1:79" ht="14.25" customHeight="1" x14ac:dyDescent="0.15">
      <c r="A206" s="2352" t="str">
        <f t="shared" si="0"/>
        <v>ごぼう金額</v>
      </c>
      <c r="B206" s="2350" t="str">
        <f>B205</f>
        <v>ごぼう</v>
      </c>
      <c r="C206" s="1998" t="s">
        <v>94</v>
      </c>
      <c r="D206" s="2104">
        <f>AVERAGE('2024旬別'!D206,'2023旬別'!C206,'2022旬別'!C206,'2021旬別'!C206,'2020旬別'!C206)</f>
        <v>1205.2822000000001</v>
      </c>
      <c r="E206" s="2105">
        <f>AVERAGE('2024旬別'!E206,'2023旬別'!D206,'2022旬別'!D206,'2021旬別'!D206,'2020旬別'!D206)</f>
        <v>2494.1661999999997</v>
      </c>
      <c r="F206" s="2106">
        <f>AVERAGE('2024旬別'!F206,'2023旬別'!E206,'2022旬別'!E206,'2021旬別'!E206,'2020旬別'!E206)</f>
        <v>3289.9910000000004</v>
      </c>
      <c r="G206" s="2107">
        <f>AVERAGE('2024旬別'!G206,'2023旬別'!F206,'2022旬別'!F206,'2021旬別'!F206,'2020旬別'!F206)</f>
        <v>4555.4520000000002</v>
      </c>
      <c r="H206" s="2105">
        <f>AVERAGE('2024旬別'!H206,'2023旬別'!G206,'2022旬別'!G206,'2021旬別'!G206,'2020旬別'!G206)</f>
        <v>3313.7822000000001</v>
      </c>
      <c r="I206" s="2108">
        <f>AVERAGE('2024旬別'!I206,'2023旬別'!H206,'2022旬別'!H206,'2021旬別'!H206,'2020旬別'!H206)</f>
        <v>2447.0925999999995</v>
      </c>
      <c r="J206" s="2109">
        <f>AVERAGE('2024旬別'!J206,'2023旬別'!I206,'2022旬別'!I206,'2021旬別'!I206,'2020旬別'!I206)</f>
        <v>3031.7887999999998</v>
      </c>
      <c r="K206" s="2105">
        <f>AVERAGE('2024旬別'!K206,'2023旬別'!J206,'2022旬別'!J206,'2021旬別'!J206,'2020旬別'!J206)</f>
        <v>2746.0045999999998</v>
      </c>
      <c r="L206" s="2106">
        <f>AVERAGE('2024旬別'!L206,'2023旬別'!K206,'2022旬別'!K206,'2021旬別'!K206,'2020旬別'!K206)</f>
        <v>2663.0656000000004</v>
      </c>
      <c r="M206" s="2109">
        <f>AVERAGE('2024旬別'!M206,'2023旬別'!L206,'2022旬別'!L206,'2021旬別'!L206,'2020旬別'!L206)</f>
        <v>2124.0791999999997</v>
      </c>
      <c r="N206" s="2110">
        <f>AVERAGE('2024旬別'!N206,'2023旬別'!M206,'2022旬別'!M206,'2021旬別'!M206,'2020旬別'!M206)</f>
        <v>1606.7530000000002</v>
      </c>
      <c r="O206" s="2106">
        <f>AVERAGE('2024旬別'!O206,'2023旬別'!N206,'2022旬別'!N206,'2021旬別'!N206,'2020旬別'!N206)</f>
        <v>1451.8276000000001</v>
      </c>
      <c r="P206" s="2111">
        <f>AVERAGE('2024旬別'!P206,'2023旬別'!O206,'2022旬別'!O206,'2021旬別'!O206,'2020旬別'!O206)</f>
        <v>1193.8376000000001</v>
      </c>
      <c r="Q206" s="2105">
        <f>AVERAGE('2024旬別'!Q206,'2023旬別'!P206,'2022旬別'!P206,'2021旬別'!P206,'2020旬別'!P206)</f>
        <v>1097.1806000000001</v>
      </c>
      <c r="R206" s="2112">
        <f>AVERAGE('2024旬別'!R206,'2023旬別'!Q206,'2022旬別'!Q206,'2021旬別'!Q206,'2020旬別'!Q206)</f>
        <v>1061.2274</v>
      </c>
      <c r="S206" s="2107">
        <f>AVERAGE('2024旬別'!S206,'2023旬別'!R206,'2022旬別'!R206,'2021旬別'!R206,'2020旬別'!R206)</f>
        <v>1061.5752</v>
      </c>
      <c r="T206" s="2105">
        <f>AVERAGE('2024旬別'!T206,'2023旬別'!S206,'2022旬別'!S206,'2021旬別'!S206,'2020旬別'!S206)</f>
        <v>412.76519999999999</v>
      </c>
      <c r="U206" s="2106">
        <f>AVERAGE('2024旬別'!U206,'2023旬別'!T206,'2022旬別'!T206,'2021旬別'!T206,'2020旬別'!T206)</f>
        <v>174.81960000000001</v>
      </c>
      <c r="V206" s="2107">
        <f>AVERAGE('2024旬別'!V206,'2023旬別'!U206,'2022旬別'!U206,'2021旬別'!U206,'2020旬別'!U206)</f>
        <v>305.09999999999997</v>
      </c>
      <c r="W206" s="2113">
        <f>AVERAGE('2024旬別'!W206,'2023旬別'!V206,'2022旬別'!V206,'2021旬別'!V206,'2020旬別'!V206)</f>
        <v>1000.6936000000002</v>
      </c>
      <c r="X206" s="2114">
        <f>AVERAGE('2024旬別'!X206,'2023旬別'!W206,'2022旬別'!W206,'2021旬別'!W206,'2020旬別'!W206)</f>
        <v>1192.2163999999998</v>
      </c>
      <c r="Y206" s="2107">
        <f>AVERAGE('2024旬別'!Y206,'2023旬別'!X206,'2022旬別'!X206,'2021旬別'!X206,'2020旬別'!X206)</f>
        <v>2020.2094000000002</v>
      </c>
      <c r="Z206" s="2110">
        <f>AVERAGE('2024旬別'!Z206,'2023旬別'!Y206,'2022旬別'!Y206,'2021旬別'!Y206,'2020旬別'!Y206)</f>
        <v>1860.4941999999999</v>
      </c>
      <c r="AA206" s="2112">
        <f>AVERAGE('2024旬別'!AA206,'2023旬別'!Z206,'2022旬別'!Z206,'2021旬別'!Z206,'2020旬別'!Z206)</f>
        <v>3752.4063999999998</v>
      </c>
      <c r="AB206" s="2107">
        <f>AVERAGE('2024旬別'!AB206,'2023旬別'!AA206,'2022旬別'!AA206,'2021旬別'!AA206,'2020旬別'!AA206)</f>
        <v>3257.7492000000002</v>
      </c>
      <c r="AC206" s="2105">
        <f>AVERAGE('2024旬別'!AC206,'2023旬別'!AB206,'2022旬別'!AB206,'2021旬別'!AB206,'2020旬別'!AB206)</f>
        <v>3655.3427999999999</v>
      </c>
      <c r="AD206" s="2106">
        <f>AVERAGE('2024旬別'!AD206,'2023旬別'!AC206,'2022旬別'!AC206,'2021旬別'!AC206,'2020旬別'!AC206)</f>
        <v>3259.8193999999999</v>
      </c>
      <c r="AE206" s="2109">
        <f>AVERAGE('2024旬別'!AE206,'2023旬別'!AD206,'2022旬別'!AD206,'2021旬別'!AD206,'2020旬別'!AD206)</f>
        <v>3028.8761999999997</v>
      </c>
      <c r="AF206" s="2110">
        <f>AVERAGE('2024旬別'!AF206,'2023旬別'!AE206,'2022旬別'!AE206,'2021旬別'!AE206,'2020旬別'!AE206)</f>
        <v>2745.1686</v>
      </c>
      <c r="AG206" s="2106">
        <f>AVERAGE('2024旬別'!AG206,'2023旬別'!AF206,'2022旬別'!AF206,'2021旬別'!AF206,'2020旬別'!AF206)</f>
        <v>4160.1917999999996</v>
      </c>
      <c r="AH206" s="2109">
        <f>AVERAGE('2024旬別'!AH206,'2023旬別'!AG206,'2022旬別'!AG206,'2021旬別'!AG206,'2020旬別'!AG206)</f>
        <v>2983.0847999999996</v>
      </c>
      <c r="AI206" s="2105">
        <f>AVERAGE('2024旬別'!AI206,'2023旬別'!AH206,'2022旬別'!AH206,'2021旬別'!AH206,'2020旬別'!AH206)</f>
        <v>3085.2154</v>
      </c>
      <c r="AJ206" s="2106">
        <f>AVERAGE('2024旬別'!AJ206,'2023旬別'!AI206,'2022旬別'!AI206,'2021旬別'!AI206,'2020旬別'!AI206)</f>
        <v>3398.8868000000002</v>
      </c>
      <c r="AK206" s="2109">
        <f>AVERAGE('2024旬別'!AK206,'2023旬別'!AJ206,'2022旬別'!AJ206,'2021旬別'!AJ206,'2020旬別'!AJ206)</f>
        <v>4921.9348000000009</v>
      </c>
      <c r="AL206" s="2105">
        <f>AVERAGE('2024旬別'!AL206,'2023旬別'!AK206,'2022旬別'!AK206,'2021旬別'!AK206,'2020旬別'!AK206)</f>
        <v>7010.1050000000005</v>
      </c>
      <c r="AM206" s="2115">
        <f>AVERAGE('2024旬別'!AM206,'2023旬別'!AL206,'2022旬別'!AL206,'2021旬別'!AL206,'2020旬別'!AL206)</f>
        <v>8330.2212</v>
      </c>
      <c r="AP206" s="2"/>
      <c r="AQ206" s="2"/>
      <c r="AR206" s="56"/>
      <c r="AS206" s="56"/>
      <c r="AT206" s="59"/>
      <c r="AY206" s="59"/>
      <c r="AZ206" s="61"/>
      <c r="BC206" s="59"/>
      <c r="BD206" s="61"/>
      <c r="BE206" s="61"/>
      <c r="BG206" s="61"/>
      <c r="BH206" s="61"/>
      <c r="BI206" s="61"/>
      <c r="BJ206" s="61"/>
      <c r="BK206" s="61"/>
      <c r="BL206" s="55"/>
      <c r="BM206" s="59"/>
      <c r="BN206" s="59"/>
      <c r="BO206" s="59"/>
      <c r="BV206" s="5"/>
      <c r="BW206" s="59"/>
    </row>
    <row r="207" spans="1:79" ht="14.25" customHeight="1" x14ac:dyDescent="0.15">
      <c r="A207" s="2352" t="str">
        <f t="shared" si="0"/>
        <v>ごぼう価格</v>
      </c>
      <c r="B207" s="2351" t="str">
        <f>B205</f>
        <v>ごぼう</v>
      </c>
      <c r="C207" s="2000" t="s">
        <v>96</v>
      </c>
      <c r="D207" s="2116">
        <f>AVERAGE('2024旬別'!D207,'2023旬別'!C207,'2022旬別'!C207,'2021旬別'!C207,'2020旬別'!C207)</f>
        <v>178.8</v>
      </c>
      <c r="E207" s="2117">
        <f>AVERAGE('2024旬別'!E207,'2023旬別'!D207,'2022旬別'!D207,'2021旬別'!D207,'2020旬別'!D207)</f>
        <v>174.6</v>
      </c>
      <c r="F207" s="2118">
        <f>AVERAGE('2024旬別'!F207,'2023旬別'!E207,'2022旬別'!E207,'2021旬別'!E207,'2020旬別'!E207)</f>
        <v>181</v>
      </c>
      <c r="G207" s="2119">
        <f>AVERAGE('2024旬別'!G207,'2023旬別'!F207,'2022旬別'!F207,'2021旬別'!F207,'2020旬別'!F207)</f>
        <v>193.4</v>
      </c>
      <c r="H207" s="2117">
        <f>AVERAGE('2024旬別'!H207,'2023旬別'!G207,'2022旬別'!G207,'2021旬別'!G207,'2020旬別'!G207)</f>
        <v>188</v>
      </c>
      <c r="I207" s="2120">
        <f>AVERAGE('2024旬別'!I207,'2023旬別'!H207,'2022旬別'!H207,'2021旬別'!H207,'2020旬別'!H207)</f>
        <v>190.2</v>
      </c>
      <c r="J207" s="2121">
        <f>AVERAGE('2024旬別'!J207,'2023旬別'!I207,'2022旬別'!I207,'2021旬別'!I207,'2020旬別'!I207)</f>
        <v>188.2</v>
      </c>
      <c r="K207" s="2117">
        <f>AVERAGE('2024旬別'!K207,'2023旬別'!J207,'2022旬別'!J207,'2021旬別'!J207,'2020旬別'!J207)</f>
        <v>187.6</v>
      </c>
      <c r="L207" s="2118">
        <f>AVERAGE('2024旬別'!L207,'2023旬別'!K207,'2022旬別'!K207,'2021旬別'!K207,'2020旬別'!K207)</f>
        <v>200.4</v>
      </c>
      <c r="M207" s="2121">
        <f>AVERAGE('2024旬別'!M207,'2023旬別'!L207,'2022旬別'!L207,'2021旬別'!L207,'2020旬別'!L207)</f>
        <v>201.6</v>
      </c>
      <c r="N207" s="2117">
        <f>AVERAGE('2024旬別'!N207,'2023旬別'!M207,'2022旬別'!M207,'2021旬別'!M207,'2020旬別'!M207)</f>
        <v>237.8</v>
      </c>
      <c r="O207" s="2118">
        <f>AVERAGE('2024旬別'!O207,'2023旬別'!N207,'2022旬別'!N207,'2021旬別'!N207,'2020旬別'!N207)</f>
        <v>254.2</v>
      </c>
      <c r="P207" s="2121">
        <f>AVERAGE('2024旬別'!P207,'2023旬別'!O207,'2022旬別'!O207,'2021旬別'!O207,'2020旬別'!O207)</f>
        <v>235.8</v>
      </c>
      <c r="Q207" s="2117">
        <f>AVERAGE('2024旬別'!Q207,'2023旬別'!P207,'2022旬別'!P207,'2021旬別'!P207,'2020旬別'!P207)</f>
        <v>249</v>
      </c>
      <c r="R207" s="2123">
        <f>AVERAGE('2024旬別'!R207,'2023旬別'!Q207,'2022旬別'!Q207,'2021旬別'!Q207,'2020旬別'!Q207)</f>
        <v>279.39999999999998</v>
      </c>
      <c r="S207" s="2121">
        <f>AVERAGE('2024旬別'!S207,'2023旬別'!R207,'2022旬別'!R207,'2021旬別'!R207,'2020旬別'!R207)</f>
        <v>251.8</v>
      </c>
      <c r="T207" s="2117">
        <f>AVERAGE('2024旬別'!T207,'2023旬別'!S207,'2022旬別'!S207,'2021旬別'!S207,'2020旬別'!S207)</f>
        <v>244.6</v>
      </c>
      <c r="U207" s="2118">
        <f>AVERAGE('2024旬別'!U207,'2023旬別'!T207,'2022旬別'!T207,'2021旬別'!T207,'2020旬別'!T207)</f>
        <v>385.4</v>
      </c>
      <c r="V207" s="2119">
        <f>AVERAGE('2024旬別'!V207,'2023旬別'!U207,'2022旬別'!U207,'2021旬別'!U207,'2020旬別'!U207)</f>
        <v>385.2</v>
      </c>
      <c r="W207" s="2124">
        <f>AVERAGE('2024旬別'!W207,'2023旬別'!V207,'2022旬別'!V207,'2021旬別'!V207,'2020旬別'!V207)</f>
        <v>285.39999999999998</v>
      </c>
      <c r="X207" s="2123">
        <f>AVERAGE('2024旬別'!X207,'2023旬別'!W207,'2022旬別'!W207,'2021旬別'!W207,'2020旬別'!W207)</f>
        <v>243</v>
      </c>
      <c r="Y207" s="2119">
        <f>AVERAGE('2024旬別'!Y207,'2023旬別'!X207,'2022旬別'!X207,'2021旬別'!X207,'2020旬別'!X207)</f>
        <v>241.2</v>
      </c>
      <c r="Z207" s="2122">
        <f>AVERAGE('2024旬別'!Z207,'2023旬別'!Y207,'2022旬別'!Y207,'2021旬別'!Y207,'2020旬別'!Y207)</f>
        <v>269.8</v>
      </c>
      <c r="AA207" s="2123">
        <f>AVERAGE('2024旬別'!AA207,'2023旬別'!Z207,'2022旬別'!Z207,'2021旬別'!Z207,'2020旬別'!Z207)</f>
        <v>254</v>
      </c>
      <c r="AB207" s="2119">
        <f>AVERAGE('2024旬別'!AB207,'2023旬別'!AA207,'2022旬別'!AA207,'2021旬別'!AA207,'2020旬別'!AA207)</f>
        <v>262</v>
      </c>
      <c r="AC207" s="2117">
        <f>AVERAGE('2024旬別'!AC207,'2023旬別'!AB207,'2022旬別'!AB207,'2021旬別'!AB207,'2020旬別'!AB207)</f>
        <v>269.60000000000002</v>
      </c>
      <c r="AD207" s="2118">
        <f>AVERAGE('2024旬別'!AD207,'2023旬別'!AC207,'2022旬別'!AC207,'2021旬別'!AC207,'2020旬別'!AC207)</f>
        <v>247.2</v>
      </c>
      <c r="AE207" s="2121">
        <f>AVERAGE('2024旬別'!AE207,'2023旬別'!AD207,'2022旬別'!AD207,'2021旬別'!AD207,'2020旬別'!AD207)</f>
        <v>224.6</v>
      </c>
      <c r="AF207" s="2122">
        <f>AVERAGE('2024旬別'!AF207,'2023旬別'!AE207,'2022旬別'!AE207,'2021旬別'!AE207,'2020旬別'!AE207)</f>
        <v>227</v>
      </c>
      <c r="AG207" s="2118">
        <f>AVERAGE('2024旬別'!AG207,'2023旬別'!AF207,'2022旬別'!AF207,'2021旬別'!AF207,'2020旬別'!AF207)</f>
        <v>237.2</v>
      </c>
      <c r="AH207" s="2121">
        <f>AVERAGE('2024旬別'!AH207,'2023旬別'!AG207,'2022旬別'!AG207,'2021旬別'!AG207,'2020旬別'!AG207)</f>
        <v>241.4</v>
      </c>
      <c r="AI207" s="2117">
        <f>AVERAGE('2024旬別'!AI207,'2023旬別'!AH207,'2022旬別'!AH207,'2021旬別'!AH207,'2020旬別'!AH207)</f>
        <v>260.39999999999998</v>
      </c>
      <c r="AJ207" s="2118">
        <f>AVERAGE('2024旬別'!AJ207,'2023旬別'!AI207,'2022旬別'!AI207,'2021旬別'!AI207,'2020旬別'!AI207)</f>
        <v>267</v>
      </c>
      <c r="AK207" s="2121">
        <f>AVERAGE('2024旬別'!AK207,'2023旬別'!AJ207,'2022旬別'!AJ207,'2021旬別'!AJ207,'2020旬別'!AJ207)</f>
        <v>248.6</v>
      </c>
      <c r="AL207" s="2117">
        <f>AVERAGE('2024旬別'!AL207,'2023旬別'!AK207,'2022旬別'!AK207,'2021旬別'!AK207,'2020旬別'!AK207)</f>
        <v>263.39999999999998</v>
      </c>
      <c r="AM207" s="2125">
        <f>AVERAGE('2024旬別'!AM207,'2023旬別'!AL207,'2022旬別'!AL207,'2021旬別'!AL207,'2020旬別'!AL207)</f>
        <v>278.2</v>
      </c>
      <c r="AP207" s="2"/>
      <c r="AQ207" s="2"/>
      <c r="AR207" s="2"/>
      <c r="AS207" s="56"/>
      <c r="AT207" s="2044"/>
      <c r="AY207" s="61"/>
      <c r="AZ207" s="61"/>
      <c r="BC207" s="61"/>
      <c r="BD207" s="61"/>
      <c r="BE207" s="61"/>
      <c r="BG207" s="55"/>
      <c r="BH207" s="56"/>
      <c r="BI207" s="56"/>
      <c r="BJ207" s="56"/>
      <c r="BK207" s="61"/>
      <c r="BL207" s="55"/>
      <c r="BM207" s="59"/>
      <c r="BN207" s="59"/>
      <c r="BO207" s="59"/>
      <c r="BR207" s="5"/>
      <c r="BS207" s="5"/>
      <c r="BT207" s="5"/>
      <c r="BU207" s="5"/>
      <c r="BV207" s="5"/>
      <c r="BY207" s="60"/>
    </row>
    <row r="208" spans="1:79" ht="14.25" customHeight="1" x14ac:dyDescent="0.15">
      <c r="A208" s="2352" t="str">
        <f t="shared" si="0"/>
        <v>キャベツ類数量</v>
      </c>
      <c r="B208" s="182" t="s">
        <v>20</v>
      </c>
      <c r="C208" s="1997" t="s">
        <v>93</v>
      </c>
      <c r="D208" s="2093">
        <f>AVERAGE('2024旬別'!D208,'2023旬別'!C208,'2022旬別'!C208,'2021旬別'!C208,'2020旬別'!C208)</f>
        <v>176.33980000000003</v>
      </c>
      <c r="E208" s="2094">
        <f>AVERAGE('2024旬別'!E208,'2023旬別'!D208,'2022旬別'!D208,'2021旬別'!D208,'2020旬別'!D208)</f>
        <v>271.32479999999998</v>
      </c>
      <c r="F208" s="2095">
        <f>AVERAGE('2024旬別'!F208,'2023旬別'!E208,'2022旬別'!E208,'2021旬別'!E208,'2020旬別'!E208)</f>
        <v>200.44159999999997</v>
      </c>
      <c r="G208" s="2096">
        <f>AVERAGE('2024旬別'!G208,'2023旬別'!F208,'2022旬別'!F208,'2021旬別'!F208,'2020旬別'!F208)</f>
        <v>130.04479999999998</v>
      </c>
      <c r="H208" s="2094">
        <f>AVERAGE('2024旬別'!H208,'2023旬別'!G208,'2022旬別'!G208,'2021旬別'!G208,'2020旬別'!G208)</f>
        <v>56.717799999999997</v>
      </c>
      <c r="I208" s="2097">
        <f>AVERAGE('2024旬別'!I208,'2023旬別'!H208,'2022旬別'!H208,'2021旬別'!H208,'2020旬別'!H208)</f>
        <v>29.447800000000001</v>
      </c>
      <c r="J208" s="2098">
        <f>AVERAGE('2024旬別'!J208,'2023旬別'!I208,'2022旬別'!I208,'2021旬別'!I208,'2020旬別'!I208)</f>
        <v>25.948799999999999</v>
      </c>
      <c r="K208" s="2126">
        <f>AVERAGE('2024旬別'!K208,'2023旬別'!J208,'2022旬別'!J208,'2021旬別'!J208,'2020旬別'!J208)</f>
        <v>33.415999999999997</v>
      </c>
      <c r="L208" s="2095">
        <f>AVERAGE('2024旬別'!L208,'2023旬別'!K208,'2022旬別'!K208,'2021旬別'!K208,'2020旬別'!K208)</f>
        <v>46.005600000000001</v>
      </c>
      <c r="M208" s="2098">
        <f>AVERAGE('2024旬別'!M208,'2023旬別'!L208,'2022旬別'!L208,'2021旬別'!L208,'2020旬別'!L208)</f>
        <v>47.386200000000002</v>
      </c>
      <c r="N208" s="2094">
        <f>AVERAGE('2024旬別'!N208,'2023旬別'!M208,'2022旬別'!M208,'2021旬別'!M208,'2020旬別'!M208)</f>
        <v>73.307199999999995</v>
      </c>
      <c r="O208" s="2095">
        <f>AVERAGE('2024旬別'!O208,'2023旬別'!N208,'2022旬別'!N208,'2021旬別'!N208,'2020旬別'!N208)</f>
        <v>184.48559999999998</v>
      </c>
      <c r="P208" s="2127">
        <f>AVERAGE('2024旬別'!P208,'2023旬別'!O208,'2022旬別'!O208,'2021旬別'!O208,'2020旬別'!O208)</f>
        <v>360.28319999999997</v>
      </c>
      <c r="Q208" s="2094">
        <f>AVERAGE('2024旬別'!Q208,'2023旬別'!P208,'2022旬別'!P208,'2021旬別'!P208,'2020旬別'!P208)</f>
        <v>692.91700000000003</v>
      </c>
      <c r="R208" s="2100">
        <f>AVERAGE('2024旬別'!R208,'2023旬別'!Q208,'2022旬別'!Q208,'2021旬別'!Q208,'2020旬別'!Q208)</f>
        <v>1203.6830000000002</v>
      </c>
      <c r="S208" s="2098">
        <f>AVERAGE('2024旬別'!S208,'2023旬別'!R208,'2022旬別'!R208,'2021旬別'!R208,'2020旬別'!R208)</f>
        <v>1514.4811999999997</v>
      </c>
      <c r="T208" s="2094">
        <f>AVERAGE('2024旬別'!T208,'2023旬別'!S208,'2022旬別'!S208,'2021旬別'!S208,'2020旬別'!S208)</f>
        <v>1528.9117999999999</v>
      </c>
      <c r="U208" s="2095">
        <f>AVERAGE('2024旬別'!U208,'2023旬別'!T208,'2022旬別'!T208,'2021旬別'!T208,'2020旬別'!T208)</f>
        <v>1090.3997999999999</v>
      </c>
      <c r="V208" s="2096">
        <f>AVERAGE('2024旬別'!V208,'2023旬別'!U208,'2022旬別'!U208,'2021旬別'!U208,'2020旬別'!U208)</f>
        <v>487.23979999999995</v>
      </c>
      <c r="W208" s="2101">
        <f>AVERAGE('2024旬別'!W208,'2023旬別'!V208,'2022旬別'!V208,'2021旬別'!V208,'2020旬別'!V208)</f>
        <v>122.54519999999999</v>
      </c>
      <c r="X208" s="2100">
        <f>AVERAGE('2024旬別'!X208,'2023旬別'!W208,'2022旬別'!W208,'2021旬別'!W208,'2020旬別'!W208)</f>
        <v>19.3582</v>
      </c>
      <c r="Y208" s="2096">
        <f>AVERAGE('2024旬別'!Y208,'2023旬別'!X208,'2022旬別'!X208,'2021旬別'!X208,'2020旬別'!X208)</f>
        <v>3.5914000000000001</v>
      </c>
      <c r="Z208" s="2099">
        <f>AVERAGE('2024旬別'!Z208,'2023旬別'!Y208,'2022旬別'!Y208,'2021旬別'!Y208,'2020旬別'!Y208)</f>
        <v>8.4820000000000011</v>
      </c>
      <c r="AA208" s="2128">
        <f>AVERAGE('2024旬別'!AA208,'2023旬別'!Z208,'2022旬別'!Z208,'2021旬別'!Z208,'2020旬別'!Z208)</f>
        <v>14.281000000000001</v>
      </c>
      <c r="AB208" s="2096">
        <f>AVERAGE('2024旬別'!AB208,'2023旬別'!AA208,'2022旬別'!AA208,'2021旬別'!AA208,'2020旬別'!AA208)</f>
        <v>16.468</v>
      </c>
      <c r="AC208" s="2094">
        <f>AVERAGE('2024旬別'!AC208,'2023旬別'!AB208,'2022旬別'!AB208,'2021旬別'!AB208,'2020旬別'!AB208)</f>
        <v>30.119999999999997</v>
      </c>
      <c r="AD208" s="2095">
        <f>AVERAGE('2024旬別'!AD208,'2023旬別'!AC208,'2022旬別'!AC208,'2021旬別'!AC208,'2020旬別'!AC208)</f>
        <v>137.91</v>
      </c>
      <c r="AE208" s="2098">
        <f>AVERAGE('2024旬別'!AE208,'2023旬別'!AD208,'2022旬別'!AD208,'2021旬別'!AD208,'2020旬別'!AD208)</f>
        <v>248.21979999999999</v>
      </c>
      <c r="AF208" s="2099">
        <f>AVERAGE('2024旬別'!AF208,'2023旬別'!AE208,'2022旬別'!AE208,'2021旬別'!AE208,'2020旬別'!AE208)</f>
        <v>416.87219999999996</v>
      </c>
      <c r="AG208" s="2095">
        <f>AVERAGE('2024旬別'!AG208,'2023旬別'!AF208,'2022旬別'!AF208,'2021旬別'!AF208,'2020旬別'!AF208)</f>
        <v>667.6511999999999</v>
      </c>
      <c r="AH208" s="2098">
        <f>AVERAGE('2024旬別'!AH208,'2023旬別'!AG208,'2022旬別'!AG208,'2021旬別'!AG208,'2020旬別'!AG208)</f>
        <v>1133.3272000000002</v>
      </c>
      <c r="AI208" s="2094">
        <f>AVERAGE('2024旬別'!AI208,'2023旬別'!AH208,'2022旬別'!AH208,'2021旬別'!AH208,'2020旬別'!AH208)</f>
        <v>959.51319999999998</v>
      </c>
      <c r="AJ208" s="2095">
        <f>AVERAGE('2024旬別'!AJ208,'2023旬別'!AI208,'2022旬別'!AI208,'2021旬別'!AI208,'2020旬別'!AI208)</f>
        <v>848.93179999999995</v>
      </c>
      <c r="AK208" s="2098">
        <f>AVERAGE('2024旬別'!AK208,'2023旬別'!AJ208,'2022旬別'!AJ208,'2021旬別'!AJ208,'2020旬別'!AJ208)</f>
        <v>537.68060000000003</v>
      </c>
      <c r="AL208" s="2094">
        <f>AVERAGE('2024旬別'!AL208,'2023旬別'!AK208,'2022旬別'!AK208,'2021旬別'!AK208,'2020旬別'!AK208)</f>
        <v>425.16800000000001</v>
      </c>
      <c r="AM208" s="2103">
        <f>AVERAGE('2024旬別'!AM208,'2023旬別'!AL208,'2022旬別'!AL208,'2021旬別'!AL208,'2020旬別'!AL208)</f>
        <v>619.03219999999988</v>
      </c>
      <c r="AP208" s="2"/>
      <c r="AQ208" s="2"/>
      <c r="AR208" s="2"/>
      <c r="AS208" s="2"/>
      <c r="AT208" s="2"/>
      <c r="AY208" s="61"/>
      <c r="AZ208" s="61"/>
      <c r="BC208" s="61"/>
      <c r="BD208" s="61"/>
      <c r="BE208" s="61"/>
      <c r="BG208" s="55"/>
      <c r="BH208" s="56"/>
      <c r="BI208" s="56"/>
      <c r="BJ208" s="56"/>
      <c r="BK208" s="61"/>
      <c r="BL208" s="55"/>
      <c r="BM208" s="59"/>
      <c r="BN208" s="59"/>
      <c r="BO208" s="59"/>
      <c r="BR208" s="5"/>
      <c r="BS208" s="5"/>
      <c r="BT208" s="5"/>
      <c r="BU208" s="5"/>
      <c r="BV208" s="5"/>
      <c r="BW208" s="5"/>
      <c r="BX208" s="5"/>
      <c r="BY208" s="61"/>
      <c r="CA208" s="60"/>
    </row>
    <row r="209" spans="1:84" ht="14.25" customHeight="1" x14ac:dyDescent="0.15">
      <c r="A209" s="2352" t="str">
        <f t="shared" si="0"/>
        <v>キャベツ類金額</v>
      </c>
      <c r="B209" s="2350" t="str">
        <f>B208</f>
        <v>キャベツ類</v>
      </c>
      <c r="C209" s="1998" t="s">
        <v>94</v>
      </c>
      <c r="D209" s="2104">
        <f>AVERAGE('2024旬別'!D209,'2023旬別'!C209,'2022旬別'!C209,'2021旬別'!C209,'2020旬別'!C209)</f>
        <v>12187.147199999999</v>
      </c>
      <c r="E209" s="2105">
        <f>AVERAGE('2024旬別'!E209,'2023旬別'!D209,'2022旬別'!D209,'2021旬別'!D209,'2020旬別'!D209)</f>
        <v>16914.997599999999</v>
      </c>
      <c r="F209" s="2106">
        <f>AVERAGE('2024旬別'!F209,'2023旬別'!E209,'2022旬別'!E209,'2021旬別'!E209,'2020旬別'!E209)</f>
        <v>13067.314400000001</v>
      </c>
      <c r="G209" s="2107">
        <f>AVERAGE('2024旬別'!G209,'2023旬別'!F209,'2022旬別'!F209,'2021旬別'!F209,'2020旬別'!F209)</f>
        <v>8263.5008000000016</v>
      </c>
      <c r="H209" s="2105">
        <f>AVERAGE('2024旬別'!H209,'2023旬別'!G209,'2022旬別'!G209,'2021旬別'!G209,'2020旬別'!G209)</f>
        <v>3738.2938000000004</v>
      </c>
      <c r="I209" s="2129">
        <f>AVERAGE('2024旬別'!I209,'2023旬別'!H209,'2022旬別'!H209,'2021旬別'!H209,'2020旬別'!H209)</f>
        <v>1911.4518</v>
      </c>
      <c r="J209" s="2109">
        <f>AVERAGE('2024旬別'!J209,'2023旬別'!I209,'2022旬別'!I209,'2021旬別'!I209,'2020旬別'!I209)</f>
        <v>1918.0212000000004</v>
      </c>
      <c r="K209" s="2130">
        <f>AVERAGE('2024旬別'!K209,'2023旬別'!J209,'2022旬別'!J209,'2021旬別'!J209,'2020旬別'!J209)</f>
        <v>2279.2941999999998</v>
      </c>
      <c r="L209" s="2106">
        <f>AVERAGE('2024旬別'!L209,'2023旬別'!K209,'2022旬別'!K209,'2021旬別'!K209,'2020旬別'!K209)</f>
        <v>3638.3247999999999</v>
      </c>
      <c r="M209" s="2109">
        <f>AVERAGE('2024旬別'!M209,'2023旬別'!L209,'2022旬別'!L209,'2021旬別'!L209,'2020旬別'!L209)</f>
        <v>3664.1648</v>
      </c>
      <c r="N209" s="2105">
        <f>AVERAGE('2024旬別'!N209,'2023旬別'!M209,'2022旬別'!M209,'2021旬別'!M209,'2020旬別'!M209)</f>
        <v>7801.9165999999996</v>
      </c>
      <c r="O209" s="2106">
        <f>AVERAGE('2024旬別'!O209,'2023旬別'!N209,'2022旬別'!N209,'2021旬別'!N209,'2020旬別'!N209)</f>
        <v>21772.593799999995</v>
      </c>
      <c r="P209" s="2131">
        <f>AVERAGE('2024旬別'!P209,'2023旬別'!O209,'2022旬別'!O209,'2021旬別'!O209,'2020旬別'!O209)</f>
        <v>47223.447800000009</v>
      </c>
      <c r="Q209" s="2105">
        <f>AVERAGE('2024旬別'!Q209,'2023旬別'!P209,'2022旬別'!P209,'2021旬別'!P209,'2020旬別'!P209)</f>
        <v>74262.762199999997</v>
      </c>
      <c r="R209" s="2112">
        <f>AVERAGE('2024旬別'!R209,'2023旬別'!Q209,'2022旬別'!Q209,'2021旬別'!Q209,'2020旬別'!Q209)</f>
        <v>103738.4708</v>
      </c>
      <c r="S209" s="2109">
        <f>AVERAGE('2024旬別'!S209,'2023旬別'!R209,'2022旬別'!R209,'2021旬別'!R209,'2020旬別'!R209)</f>
        <v>124135.094</v>
      </c>
      <c r="T209" s="2105">
        <f>AVERAGE('2024旬別'!T209,'2023旬別'!S209,'2022旬別'!S209,'2021旬別'!S209,'2020旬別'!S209)</f>
        <v>120275.0842</v>
      </c>
      <c r="U209" s="2106">
        <f>AVERAGE('2024旬別'!U209,'2023旬別'!T209,'2022旬別'!T209,'2021旬別'!T209,'2020旬別'!T209)</f>
        <v>81357.068400000004</v>
      </c>
      <c r="V209" s="2107">
        <f>AVERAGE('2024旬別'!V209,'2023旬別'!U209,'2022旬別'!U209,'2021旬別'!U209,'2020旬別'!U209)</f>
        <v>31448.814399999996</v>
      </c>
      <c r="W209" s="2113">
        <f>AVERAGE('2024旬別'!W209,'2023旬別'!V209,'2022旬別'!V209,'2021旬別'!V209,'2020旬別'!V209)</f>
        <v>6973.6380000000008</v>
      </c>
      <c r="X209" s="2112">
        <f>AVERAGE('2024旬別'!X209,'2023旬別'!W209,'2022旬別'!W209,'2021旬別'!W209,'2020旬別'!W209)</f>
        <v>1160.3191999999999</v>
      </c>
      <c r="Y209" s="2131">
        <f>AVERAGE('2024旬別'!Y209,'2023旬別'!X209,'2022旬別'!X209,'2021旬別'!X209,'2020旬別'!X209)</f>
        <v>245.72259999999997</v>
      </c>
      <c r="Z209" s="2110">
        <f>AVERAGE('2024旬別'!Z209,'2023旬別'!Y209,'2022旬別'!Y209,'2021旬別'!Y209,'2020旬別'!Y209)</f>
        <v>655.92420000000004</v>
      </c>
      <c r="AA209" s="2132">
        <f>AVERAGE('2024旬別'!AA209,'2023旬別'!Z209,'2022旬別'!Z209,'2021旬別'!Z209,'2020旬別'!Z209)</f>
        <v>868.7736000000001</v>
      </c>
      <c r="AB209" s="2107">
        <f>AVERAGE('2024旬別'!AB209,'2023旬別'!AA209,'2022旬別'!AA209,'2021旬別'!AA209,'2020旬別'!AA209)</f>
        <v>1816.3982000000001</v>
      </c>
      <c r="AC209" s="2105">
        <f>AVERAGE('2024旬別'!AC209,'2023旬別'!AB209,'2022旬別'!AB209,'2021旬別'!AB209,'2020旬別'!AB209)</f>
        <v>2662.6040000000003</v>
      </c>
      <c r="AD209" s="2106">
        <f>AVERAGE('2024旬別'!AD209,'2023旬別'!AC209,'2022旬別'!AC209,'2021旬別'!AC209,'2020旬別'!AC209)</f>
        <v>13467.338999999998</v>
      </c>
      <c r="AE209" s="2109">
        <f>AVERAGE('2024旬別'!AE209,'2023旬別'!AD209,'2022旬別'!AD209,'2021旬別'!AD209,'2020旬別'!AD209)</f>
        <v>22020.7598</v>
      </c>
      <c r="AF209" s="2110">
        <f>AVERAGE('2024旬別'!AF209,'2023旬別'!AE209,'2022旬別'!AE209,'2021旬別'!AE209,'2020旬別'!AE209)</f>
        <v>31578.970600000001</v>
      </c>
      <c r="AG209" s="2106">
        <f>AVERAGE('2024旬別'!AG209,'2023旬別'!AF209,'2022旬別'!AF209,'2021旬別'!AF209,'2020旬別'!AF209)</f>
        <v>65664.252200000003</v>
      </c>
      <c r="AH209" s="2109">
        <f>AVERAGE('2024旬別'!AH209,'2023旬別'!AG209,'2022旬別'!AG209,'2021旬別'!AG209,'2020旬別'!AG209)</f>
        <v>110560.42519999998</v>
      </c>
      <c r="AI209" s="2105">
        <f>AVERAGE('2024旬別'!AI209,'2023旬別'!AH209,'2022旬別'!AH209,'2021旬別'!AH209,'2020旬別'!AH209)</f>
        <v>94494.682399999991</v>
      </c>
      <c r="AJ209" s="2106">
        <f>AVERAGE('2024旬別'!AJ209,'2023旬別'!AI209,'2022旬別'!AI209,'2021旬別'!AI209,'2020旬別'!AI209)</f>
        <v>71612.258400000006</v>
      </c>
      <c r="AK209" s="2109">
        <f>AVERAGE('2024旬別'!AK209,'2023旬別'!AJ209,'2022旬別'!AJ209,'2021旬別'!AJ209,'2020旬別'!AJ209)</f>
        <v>42718.638800000001</v>
      </c>
      <c r="AL209" s="2105">
        <f>AVERAGE('2024旬別'!AL209,'2023旬別'!AK209,'2022旬別'!AK209,'2021旬別'!AK209,'2020旬別'!AK209)</f>
        <v>40160.439399999996</v>
      </c>
      <c r="AM209" s="2115">
        <f>AVERAGE('2024旬別'!AM209,'2023旬別'!AL209,'2022旬別'!AL209,'2021旬別'!AL209,'2020旬別'!AL209)</f>
        <v>59533.970799999996</v>
      </c>
      <c r="AP209" s="2"/>
      <c r="AQ209" s="2"/>
      <c r="AR209" s="2"/>
      <c r="AS209" s="2"/>
      <c r="AT209" s="2"/>
      <c r="AY209" s="61"/>
      <c r="AZ209" s="61"/>
      <c r="BC209" s="61"/>
      <c r="BD209" s="61"/>
      <c r="BE209" s="61"/>
      <c r="BG209" s="55"/>
      <c r="BH209" s="56"/>
      <c r="BI209" s="56"/>
      <c r="BJ209" s="56"/>
      <c r="BK209" s="61"/>
      <c r="BL209" s="55"/>
      <c r="BM209" s="59"/>
      <c r="BN209" s="59"/>
      <c r="BO209" s="59"/>
      <c r="BY209" s="61"/>
      <c r="BZ209" s="252"/>
      <c r="CA209" s="60"/>
      <c r="CB209" s="61"/>
    </row>
    <row r="210" spans="1:84" ht="14.25" customHeight="1" x14ac:dyDescent="0.15">
      <c r="A210" s="2352" t="str">
        <f t="shared" si="0"/>
        <v>キャベツ類価格</v>
      </c>
      <c r="B210" s="2351" t="str">
        <f>B208</f>
        <v>キャベツ類</v>
      </c>
      <c r="C210" s="2000" t="s">
        <v>96</v>
      </c>
      <c r="D210" s="2116">
        <f>AVERAGE('2024旬別'!D210,'2023旬別'!C210,'2022旬別'!C210,'2021旬別'!C210,'2020旬別'!C210)</f>
        <v>65.599999999999994</v>
      </c>
      <c r="E210" s="2117">
        <f>AVERAGE('2024旬別'!E210,'2023旬別'!D210,'2022旬別'!D210,'2021旬別'!D210,'2020旬別'!D210)</f>
        <v>59</v>
      </c>
      <c r="F210" s="2118">
        <f>AVERAGE('2024旬別'!F210,'2023旬別'!E210,'2022旬別'!E210,'2021旬別'!E210,'2020旬別'!E210)</f>
        <v>61.6</v>
      </c>
      <c r="G210" s="2119">
        <f>AVERAGE('2024旬別'!G210,'2023旬別'!F210,'2022旬別'!F210,'2021旬別'!F210,'2020旬別'!F210)</f>
        <v>58.4</v>
      </c>
      <c r="H210" s="2117">
        <f>AVERAGE('2024旬別'!H210,'2023旬別'!G210,'2022旬別'!G210,'2021旬別'!G210,'2020旬別'!G210)</f>
        <v>62.2</v>
      </c>
      <c r="I210" s="2120">
        <f>AVERAGE('2024旬別'!I210,'2023旬別'!H210,'2022旬別'!H210,'2021旬別'!H210,'2020旬別'!H210)</f>
        <v>63</v>
      </c>
      <c r="J210" s="2121">
        <f>AVERAGE('2024旬別'!J210,'2023旬別'!I210,'2022旬別'!I210,'2021旬別'!I210,'2020旬別'!I210)</f>
        <v>68.2</v>
      </c>
      <c r="K210" s="2124">
        <f>AVERAGE('2024旬別'!K210,'2023旬別'!J210,'2022旬別'!J210,'2021旬別'!J210,'2020旬別'!J210)</f>
        <v>65</v>
      </c>
      <c r="L210" s="2118">
        <f>AVERAGE('2024旬別'!L210,'2023旬別'!K210,'2022旬別'!K210,'2021旬別'!K210,'2020旬別'!K210)</f>
        <v>72.599999999999994</v>
      </c>
      <c r="M210" s="2121">
        <f>AVERAGE('2024旬別'!M210,'2023旬別'!L210,'2022旬別'!L210,'2021旬別'!L210,'2020旬別'!L210)</f>
        <v>76</v>
      </c>
      <c r="N210" s="2117">
        <f>AVERAGE('2024旬別'!N210,'2023旬別'!M210,'2022旬別'!M210,'2021旬別'!M210,'2020旬別'!M210)</f>
        <v>106.4</v>
      </c>
      <c r="O210" s="2118">
        <f>AVERAGE('2024旬別'!O210,'2023旬別'!N210,'2022旬別'!N210,'2021旬別'!N210,'2020旬別'!N210)</f>
        <v>120.6</v>
      </c>
      <c r="P210" s="2133">
        <f>AVERAGE('2024旬別'!P210,'2023旬別'!O210,'2022旬別'!O210,'2021旬別'!O210,'2020旬別'!O210)</f>
        <v>135.4</v>
      </c>
      <c r="Q210" s="2117">
        <f>AVERAGE('2024旬別'!Q210,'2023旬別'!P210,'2022旬別'!P210,'2021旬別'!P210,'2020旬別'!P210)</f>
        <v>117.2</v>
      </c>
      <c r="R210" s="2123">
        <f>AVERAGE('2024旬別'!R210,'2023旬別'!Q210,'2022旬別'!Q210,'2021旬別'!Q210,'2020旬別'!Q210)</f>
        <v>89</v>
      </c>
      <c r="S210" s="2121">
        <f>AVERAGE('2024旬別'!S210,'2023旬別'!R210,'2022旬別'!R210,'2021旬別'!R210,'2020旬別'!R210)</f>
        <v>81.8</v>
      </c>
      <c r="T210" s="2117">
        <f>AVERAGE('2024旬別'!T210,'2023旬別'!S210,'2022旬別'!S210,'2021旬別'!S210,'2020旬別'!S210)</f>
        <v>78.2</v>
      </c>
      <c r="U210" s="2118">
        <f>AVERAGE('2024旬別'!U210,'2023旬別'!T210,'2022旬別'!T210,'2021旬別'!T210,'2020旬別'!T210)</f>
        <v>74.400000000000006</v>
      </c>
      <c r="V210" s="2119">
        <f>AVERAGE('2024旬別'!V210,'2023旬別'!U210,'2022旬別'!U210,'2021旬別'!U210,'2020旬別'!U210)</f>
        <v>64.599999999999994</v>
      </c>
      <c r="W210" s="2124">
        <f>AVERAGE('2024旬別'!W210,'2023旬別'!V210,'2022旬別'!V210,'2021旬別'!V210,'2020旬別'!V210)</f>
        <v>56.6</v>
      </c>
      <c r="X210" s="2123">
        <f>AVERAGE('2024旬別'!X210,'2023旬別'!W210,'2022旬別'!W210,'2021旬別'!W210,'2020旬別'!W210)</f>
        <v>62.6</v>
      </c>
      <c r="Y210" s="2119">
        <f>AVERAGE('2024旬別'!Y210,'2023旬別'!X210,'2022旬別'!X210,'2021旬別'!X210,'2020旬別'!X210)</f>
        <v>55.2</v>
      </c>
      <c r="Z210" s="2122">
        <f>AVERAGE('2024旬別'!Z210,'2023旬別'!Y210,'2022旬別'!Y210,'2021旬別'!Y210,'2020旬別'!Y210)</f>
        <v>82</v>
      </c>
      <c r="AA210" s="2123">
        <f>AVERAGE('2024旬別'!AA210,'2023旬別'!Z210,'2022旬別'!Z210,'2021旬別'!Z210,'2020旬別'!Z210)</f>
        <v>71.400000000000006</v>
      </c>
      <c r="AB210" s="2119">
        <f>AVERAGE('2024旬別'!AB210,'2023旬別'!AA210,'2022旬別'!AA210,'2021旬別'!AA210,'2020旬別'!AA210)</f>
        <v>68.2</v>
      </c>
      <c r="AC210" s="2117">
        <f>AVERAGE('2024旬別'!AC210,'2023旬別'!AB210,'2022旬別'!AB210,'2021旬別'!AB210,'2020旬別'!AB210)</f>
        <v>63.4</v>
      </c>
      <c r="AD210" s="2118">
        <f>AVERAGE('2024旬別'!AD210,'2023旬別'!AC210,'2022旬別'!AC210,'2021旬別'!AC210,'2020旬別'!AC210)</f>
        <v>99</v>
      </c>
      <c r="AE210" s="2121">
        <f>AVERAGE('2024旬別'!AE210,'2023旬別'!AD210,'2022旬別'!AD210,'2021旬別'!AD210,'2020旬別'!AD210)</f>
        <v>98.4</v>
      </c>
      <c r="AF210" s="2122">
        <f>AVERAGE('2024旬別'!AF210,'2023旬別'!AE210,'2022旬別'!AE210,'2021旬別'!AE210,'2020旬別'!AE210)</f>
        <v>86.6</v>
      </c>
      <c r="AG210" s="2118">
        <f>AVERAGE('2024旬別'!AG210,'2023旬別'!AF210,'2022旬別'!AF210,'2021旬別'!AF210,'2020旬別'!AF210)</f>
        <v>86.4</v>
      </c>
      <c r="AH210" s="2121">
        <f>AVERAGE('2024旬別'!AH210,'2023旬別'!AG210,'2022旬別'!AG210,'2021旬別'!AG210,'2020旬別'!AG210)</f>
        <v>98.4</v>
      </c>
      <c r="AI210" s="2117">
        <f>AVERAGE('2024旬別'!AI210,'2023旬別'!AH210,'2022旬別'!AH210,'2021旬別'!AH210,'2020旬別'!AH210)</f>
        <v>97</v>
      </c>
      <c r="AJ210" s="2118">
        <f>AVERAGE('2024旬別'!AJ210,'2023旬別'!AI210,'2022旬別'!AI210,'2021旬別'!AI210,'2020旬別'!AI210)</f>
        <v>82</v>
      </c>
      <c r="AK210" s="2121">
        <f>AVERAGE('2024旬別'!AK210,'2023旬別'!AJ210,'2022旬別'!AJ210,'2021旬別'!AJ210,'2020旬別'!AJ210)</f>
        <v>77</v>
      </c>
      <c r="AL210" s="2117">
        <f>AVERAGE('2024旬別'!AL210,'2023旬別'!AK210,'2022旬別'!AK210,'2021旬別'!AK210,'2020旬別'!AK210)</f>
        <v>89.6</v>
      </c>
      <c r="AM210" s="2125">
        <f>AVERAGE('2024旬別'!AM210,'2023旬別'!AL210,'2022旬別'!AL210,'2021旬別'!AL210,'2020旬別'!AL210)</f>
        <v>103.6</v>
      </c>
      <c r="AP210" s="2"/>
      <c r="AQ210" s="2"/>
      <c r="AR210" s="2"/>
      <c r="AS210" s="2"/>
      <c r="AT210" s="2"/>
      <c r="AY210" s="61"/>
      <c r="AZ210" s="61"/>
      <c r="BC210" s="61"/>
      <c r="BD210" s="61"/>
      <c r="BE210" s="61"/>
      <c r="BH210" s="56"/>
      <c r="BI210" s="56"/>
      <c r="BJ210" s="56"/>
      <c r="BK210" s="61"/>
      <c r="BL210" s="55"/>
      <c r="BM210" s="59"/>
      <c r="BN210" s="59"/>
      <c r="BO210" s="59"/>
      <c r="BZ210" s="252"/>
      <c r="CA210" s="3"/>
    </row>
    <row r="211" spans="1:84" ht="14.25" customHeight="1" x14ac:dyDescent="0.15">
      <c r="A211" s="2352" t="str">
        <f t="shared" si="0"/>
        <v>レタス類数量</v>
      </c>
      <c r="B211" s="182" t="s">
        <v>22</v>
      </c>
      <c r="C211" s="1997" t="s">
        <v>93</v>
      </c>
      <c r="D211" s="2093">
        <f>AVERAGE('2024旬別'!D211,'2023旬別'!C211,'2022旬別'!C211,'2021旬別'!C211,'2020旬別'!C211)</f>
        <v>89.485199999999992</v>
      </c>
      <c r="E211" s="2094">
        <f>AVERAGE('2024旬別'!E211,'2023旬別'!D211,'2022旬別'!D211,'2021旬別'!D211,'2020旬別'!D211)</f>
        <v>124.2894</v>
      </c>
      <c r="F211" s="2095">
        <f>AVERAGE('2024旬別'!F211,'2023旬別'!E211,'2022旬別'!E211,'2021旬別'!E211,'2020旬別'!E211)</f>
        <v>122.4268</v>
      </c>
      <c r="G211" s="2096">
        <f>AVERAGE('2024旬別'!G211,'2023旬別'!F211,'2022旬別'!F211,'2021旬別'!F211,'2020旬別'!F211)</f>
        <v>189.96519999999998</v>
      </c>
      <c r="H211" s="2094">
        <f>AVERAGE('2024旬別'!H211,'2023旬別'!G211,'2022旬別'!G211,'2021旬別'!G211,'2020旬別'!G211)</f>
        <v>408.69</v>
      </c>
      <c r="I211" s="2134">
        <f>AVERAGE('2024旬別'!I211,'2023旬別'!H211,'2022旬別'!H211,'2021旬別'!H211,'2020旬別'!H211)</f>
        <v>616.79279999999994</v>
      </c>
      <c r="J211" s="2098">
        <f>AVERAGE('2024旬別'!J211,'2023旬別'!I211,'2022旬別'!I211,'2021旬別'!I211,'2020旬別'!I211)</f>
        <v>757.61320000000001</v>
      </c>
      <c r="K211" s="2094">
        <f>AVERAGE('2024旬別'!K211,'2023旬別'!J211,'2022旬別'!J211,'2021旬別'!J211,'2020旬別'!J211)</f>
        <v>1132.6954000000001</v>
      </c>
      <c r="L211" s="2095">
        <f>AVERAGE('2024旬別'!L211,'2023旬別'!K211,'2022旬別'!K211,'2021旬別'!K211,'2020旬別'!K211)</f>
        <v>1345.9361999999999</v>
      </c>
      <c r="M211" s="2098">
        <f>AVERAGE('2024旬別'!M211,'2023旬別'!L211,'2022旬別'!L211,'2021旬別'!L211,'2020旬別'!L211)</f>
        <v>1488.0046</v>
      </c>
      <c r="N211" s="2094">
        <f>AVERAGE('2024旬別'!N211,'2023旬別'!M211,'2022旬別'!M211,'2021旬別'!M211,'2020旬別'!M211)</f>
        <v>1420.0234</v>
      </c>
      <c r="O211" s="2095">
        <f>AVERAGE('2024旬別'!O211,'2023旬別'!N211,'2022旬別'!N211,'2021旬別'!N211,'2020旬別'!N211)</f>
        <v>1112.0547999999999</v>
      </c>
      <c r="P211" s="2135">
        <f>AVERAGE('2024旬別'!P211,'2023旬別'!O211,'2022旬別'!O211,'2021旬別'!O211,'2020旬別'!O211)</f>
        <v>738.42239999999993</v>
      </c>
      <c r="Q211" s="2094">
        <f>AVERAGE('2024旬別'!Q211,'2023旬別'!P211,'2022旬別'!P211,'2021旬別'!P211,'2020旬別'!P211)</f>
        <v>473.02100000000002</v>
      </c>
      <c r="R211" s="2100">
        <f>AVERAGE('2024旬別'!R211,'2023旬別'!Q211,'2022旬別'!Q211,'2021旬別'!Q211,'2020旬別'!Q211)</f>
        <v>224.91860000000003</v>
      </c>
      <c r="S211" s="2098">
        <f>AVERAGE('2024旬別'!S211,'2023旬別'!R211,'2022旬別'!R211,'2021旬別'!R211,'2020旬別'!R211)</f>
        <v>65.906599999999997</v>
      </c>
      <c r="T211" s="2094">
        <f>AVERAGE('2024旬別'!T211,'2023旬別'!S211,'2022旬別'!S211,'2021旬別'!S211,'2020旬別'!S211)</f>
        <v>35.451799999999999</v>
      </c>
      <c r="U211" s="2136">
        <f>AVERAGE('2024旬別'!U211,'2023旬別'!T211,'2022旬別'!T211,'2021旬別'!T211,'2020旬別'!T211)</f>
        <v>21.743400000000001</v>
      </c>
      <c r="V211" s="2096">
        <f>AVERAGE('2024旬別'!V211,'2023旬別'!U211,'2022旬別'!U211,'2021旬別'!U211,'2020旬別'!U211)</f>
        <v>15.445600000000002</v>
      </c>
      <c r="W211" s="2101">
        <f>AVERAGE('2024旬別'!W211,'2023旬別'!V211,'2022旬別'!V211,'2021旬別'!V211,'2020旬別'!V211)</f>
        <v>19.274999999999999</v>
      </c>
      <c r="X211" s="2100">
        <f>AVERAGE('2024旬別'!X211,'2023旬別'!W211,'2022旬別'!W211,'2021旬別'!W211,'2020旬別'!W211)</f>
        <v>19.220200000000002</v>
      </c>
      <c r="Y211" s="2096">
        <f>AVERAGE('2024旬別'!Y211,'2023旬別'!X211,'2022旬別'!X211,'2021旬別'!X211,'2020旬別'!X211)</f>
        <v>17.850999999999999</v>
      </c>
      <c r="Z211" s="2099">
        <f>AVERAGE('2024旬別'!Z211,'2023旬別'!Y211,'2022旬別'!Y211,'2021旬別'!Y211,'2020旬別'!Y211)</f>
        <v>18.995999999999999</v>
      </c>
      <c r="AA211" s="2100">
        <f>AVERAGE('2024旬別'!AA211,'2023旬別'!Z211,'2022旬別'!Z211,'2021旬別'!Z211,'2020旬別'!Z211)</f>
        <v>22.797999999999998</v>
      </c>
      <c r="AB211" s="2096">
        <f>AVERAGE('2024旬別'!AB211,'2023旬別'!AA211,'2022旬別'!AA211,'2021旬別'!AA211,'2020旬別'!AA211)</f>
        <v>20.283000000000001</v>
      </c>
      <c r="AC211" s="2094">
        <f>AVERAGE('2024旬別'!AC211,'2023旬別'!AB211,'2022旬別'!AB211,'2021旬別'!AB211,'2020旬別'!AB211)</f>
        <v>39.3994</v>
      </c>
      <c r="AD211" s="2095">
        <f>AVERAGE('2024旬別'!AD211,'2023旬別'!AC211,'2022旬別'!AC211,'2021旬別'!AC211,'2020旬別'!AC211)</f>
        <v>230.81400000000002</v>
      </c>
      <c r="AE211" s="2098">
        <f>AVERAGE('2024旬別'!AE211,'2023旬別'!AD211,'2022旬別'!AD211,'2021旬別'!AD211,'2020旬別'!AD211)</f>
        <v>1000.6912</v>
      </c>
      <c r="AF211" s="2099">
        <f>AVERAGE('2024旬別'!AF211,'2023旬別'!AE211,'2022旬別'!AE211,'2021旬別'!AE211,'2020旬別'!AE211)</f>
        <v>1687.7121999999999</v>
      </c>
      <c r="AG211" s="2095">
        <f>AVERAGE('2024旬別'!AG211,'2023旬別'!AF211,'2022旬別'!AF211,'2021旬別'!AF211,'2020旬別'!AF211)</f>
        <v>2234.8967999999995</v>
      </c>
      <c r="AH211" s="2098">
        <f>AVERAGE('2024旬別'!AH211,'2023旬別'!AG211,'2022旬別'!AG211,'2021旬別'!AG211,'2020旬別'!AG211)</f>
        <v>1902.3332000000003</v>
      </c>
      <c r="AI211" s="2094">
        <f>AVERAGE('2024旬別'!AI211,'2023旬別'!AH211,'2022旬別'!AH211,'2021旬別'!AH211,'2020旬別'!AH211)</f>
        <v>1677.479</v>
      </c>
      <c r="AJ211" s="2095">
        <f>AVERAGE('2024旬別'!AJ211,'2023旬別'!AI211,'2022旬別'!AI211,'2021旬別'!AI211,'2020旬別'!AI211)</f>
        <v>838.13719999999989</v>
      </c>
      <c r="AK211" s="2098">
        <f>AVERAGE('2024旬別'!AK211,'2023旬別'!AJ211,'2022旬別'!AJ211,'2021旬別'!AJ211,'2020旬別'!AJ211)</f>
        <v>483.88100000000003</v>
      </c>
      <c r="AL211" s="2094">
        <f>AVERAGE('2024旬別'!AL211,'2023旬別'!AK211,'2022旬別'!AK211,'2021旬別'!AK211,'2020旬別'!AK211)</f>
        <v>281.20680000000004</v>
      </c>
      <c r="AM211" s="2103">
        <f>AVERAGE('2024旬別'!AM211,'2023旬別'!AL211,'2022旬別'!AL211,'2021旬別'!AL211,'2020旬別'!AL211)</f>
        <v>395.44119999999998</v>
      </c>
      <c r="AP211" s="2"/>
      <c r="AQ211" s="2"/>
      <c r="AR211" s="2"/>
      <c r="AS211" s="2"/>
      <c r="AT211" s="2"/>
      <c r="AY211" s="61"/>
      <c r="AZ211" s="61"/>
      <c r="BC211" s="61"/>
      <c r="BD211" s="61"/>
      <c r="BE211" s="61"/>
      <c r="BG211" s="55"/>
      <c r="BH211" s="56"/>
      <c r="BI211" s="56"/>
      <c r="BJ211" s="56"/>
      <c r="BK211" s="61"/>
      <c r="BL211" s="55"/>
      <c r="BM211" s="59"/>
      <c r="BN211" s="59"/>
      <c r="BO211" s="59"/>
      <c r="BR211" s="5"/>
      <c r="BS211" s="5"/>
      <c r="BT211" s="5"/>
      <c r="CA211" s="60"/>
    </row>
    <row r="212" spans="1:84" ht="14.25" customHeight="1" x14ac:dyDescent="0.15">
      <c r="A212" s="2352" t="str">
        <f t="shared" si="0"/>
        <v>レタス類金額</v>
      </c>
      <c r="B212" s="2350" t="str">
        <f>B211</f>
        <v>レタス類</v>
      </c>
      <c r="C212" s="2007" t="s">
        <v>94</v>
      </c>
      <c r="D212" s="2137">
        <f>AVERAGE('2024旬別'!D212,'2023旬別'!C212,'2022旬別'!C212,'2021旬別'!C212,'2020旬別'!C212)</f>
        <v>25269.438000000002</v>
      </c>
      <c r="E212" s="2138">
        <f>AVERAGE('2024旬別'!E212,'2023旬別'!D212,'2022旬別'!D212,'2021旬別'!D212,'2020旬別'!D212)</f>
        <v>30453.716600000003</v>
      </c>
      <c r="F212" s="2108">
        <f>AVERAGE('2024旬別'!F212,'2023旬別'!E212,'2022旬別'!E212,'2021旬別'!E212,'2020旬別'!E212)</f>
        <v>32185.011999999999</v>
      </c>
      <c r="G212" s="2139">
        <f>AVERAGE('2024旬別'!G212,'2023旬別'!F212,'2022旬別'!F212,'2021旬別'!F212,'2020旬別'!F212)</f>
        <v>49164.222399999999</v>
      </c>
      <c r="H212" s="2138">
        <f>AVERAGE('2024旬別'!H212,'2023旬別'!G212,'2022旬別'!G212,'2021旬別'!G212,'2020旬別'!G212)</f>
        <v>89836.93759999999</v>
      </c>
      <c r="I212" s="2140">
        <f>AVERAGE('2024旬別'!I212,'2023旬別'!H212,'2022旬別'!H212,'2021旬別'!H212,'2020旬別'!H212)</f>
        <v>115775.254</v>
      </c>
      <c r="J212" s="2141">
        <f>AVERAGE('2024旬別'!J212,'2023旬別'!I212,'2022旬別'!I212,'2021旬別'!I212,'2020旬別'!I212)</f>
        <v>136771.99779999998</v>
      </c>
      <c r="K212" s="2138">
        <f>AVERAGE('2024旬別'!K212,'2023旬別'!J212,'2022旬別'!J212,'2021旬別'!J212,'2020旬別'!J212)</f>
        <v>208720.22500000001</v>
      </c>
      <c r="L212" s="2108">
        <f>AVERAGE('2024旬別'!L212,'2023旬別'!K212,'2022旬別'!K212,'2021旬別'!K212,'2020旬別'!K212)</f>
        <v>273628.82919999998</v>
      </c>
      <c r="M212" s="2141">
        <f>AVERAGE('2024旬別'!M212,'2023旬別'!L212,'2022旬別'!L212,'2021旬別'!L212,'2020旬別'!L212)</f>
        <v>270853.04200000002</v>
      </c>
      <c r="N212" s="2138">
        <f>AVERAGE('2024旬別'!N212,'2023旬別'!M212,'2022旬別'!M212,'2021旬別'!M212,'2020旬別'!M212)</f>
        <v>288663.7328</v>
      </c>
      <c r="O212" s="2108">
        <f>AVERAGE('2024旬別'!O212,'2023旬別'!N212,'2022旬別'!N212,'2021旬別'!N212,'2020旬別'!N212)</f>
        <v>202859.47659999999</v>
      </c>
      <c r="P212" s="2131">
        <f>AVERAGE('2024旬別'!P212,'2023旬別'!O212,'2022旬別'!O212,'2021旬別'!O212,'2020旬別'!O212)</f>
        <v>130079.63519999999</v>
      </c>
      <c r="Q212" s="2138">
        <f>AVERAGE('2024旬別'!Q212,'2023旬別'!P212,'2022旬別'!P212,'2021旬別'!P212,'2020旬別'!P212)</f>
        <v>66689.306400000001</v>
      </c>
      <c r="R212" s="2132">
        <f>AVERAGE('2024旬別'!R212,'2023旬別'!Q212,'2022旬別'!Q212,'2021旬別'!Q212,'2020旬別'!Q212)</f>
        <v>30734.510600000001</v>
      </c>
      <c r="S212" s="2141">
        <f>AVERAGE('2024旬別'!S212,'2023旬別'!R212,'2022旬別'!R212,'2021旬別'!R212,'2020旬別'!R212)</f>
        <v>12364.415400000002</v>
      </c>
      <c r="T212" s="2138">
        <f>AVERAGE('2024旬別'!T212,'2023旬別'!S212,'2022旬別'!S212,'2021旬別'!S212,'2020旬別'!S212)</f>
        <v>7879.5681999999997</v>
      </c>
      <c r="U212" s="2108">
        <f>AVERAGE('2024旬別'!U212,'2023旬別'!T212,'2022旬別'!T212,'2021旬別'!T212,'2020旬別'!T212)</f>
        <v>6104.0702000000001</v>
      </c>
      <c r="V212" s="2139">
        <f>AVERAGE('2024旬別'!V212,'2023旬別'!U212,'2022旬別'!U212,'2021旬別'!U212,'2020旬別'!U212)</f>
        <v>5254.3428000000004</v>
      </c>
      <c r="W212" s="2130">
        <f>AVERAGE('2024旬別'!W212,'2023旬別'!V212,'2022旬別'!V212,'2021旬別'!V212,'2020旬別'!V212)</f>
        <v>6126.8346000000001</v>
      </c>
      <c r="X212" s="2132">
        <f>AVERAGE('2024旬別'!X212,'2023旬別'!W212,'2022旬別'!W212,'2021旬別'!W212,'2020旬別'!W212)</f>
        <v>6402.6448</v>
      </c>
      <c r="Y212" s="2139">
        <f>AVERAGE('2024旬別'!Y212,'2023旬別'!X212,'2022旬別'!X212,'2021旬別'!X212,'2020旬別'!X212)</f>
        <v>6473.0807999999997</v>
      </c>
      <c r="Z212" s="2142">
        <f>AVERAGE('2024旬別'!Z212,'2023旬別'!Y212,'2022旬別'!Y212,'2021旬別'!Y212,'2020旬別'!Y212)</f>
        <v>6686.2900000000009</v>
      </c>
      <c r="AA212" s="2132">
        <f>AVERAGE('2024旬別'!AA212,'2023旬別'!Z212,'2022旬別'!Z212,'2021旬別'!Z212,'2020旬別'!Z212)</f>
        <v>7630.3792000000003</v>
      </c>
      <c r="AB212" s="2139">
        <f>AVERAGE('2024旬別'!AB212,'2023旬別'!AA212,'2022旬別'!AA212,'2021旬別'!AA212,'2020旬別'!AA212)</f>
        <v>7534.8482000000004</v>
      </c>
      <c r="AC212" s="2138">
        <f>AVERAGE('2024旬別'!AC212,'2023旬別'!AB212,'2022旬別'!AB212,'2021旬別'!AB212,'2020旬別'!AB212)</f>
        <v>13792.4478</v>
      </c>
      <c r="AD212" s="2108">
        <f>AVERAGE('2024旬別'!AD212,'2023旬別'!AC212,'2022旬別'!AC212,'2021旬別'!AC212,'2020旬別'!AC212)</f>
        <v>41187.868000000002</v>
      </c>
      <c r="AE212" s="2141">
        <f>AVERAGE('2024旬別'!AE212,'2023旬別'!AD212,'2022旬別'!AD212,'2021旬別'!AD212,'2020旬別'!AD212)</f>
        <v>168840.93619999997</v>
      </c>
      <c r="AF212" s="2142">
        <f>AVERAGE('2024旬別'!AF212,'2023旬別'!AE212,'2022旬別'!AE212,'2021旬別'!AE212,'2020旬別'!AE212)</f>
        <v>323682.00920000003</v>
      </c>
      <c r="AG212" s="2108">
        <f>AVERAGE('2024旬別'!AG212,'2023旬別'!AF212,'2022旬別'!AF212,'2021旬別'!AF212,'2020旬別'!AF212)</f>
        <v>421928.98159999994</v>
      </c>
      <c r="AH212" s="2141">
        <f>AVERAGE('2024旬別'!AH212,'2023旬別'!AG212,'2022旬別'!AG212,'2021旬別'!AG212,'2020旬別'!AG212)</f>
        <v>344288.43420000002</v>
      </c>
      <c r="AI212" s="2138">
        <f>AVERAGE('2024旬別'!AI212,'2023旬別'!AH212,'2022旬別'!AH212,'2021旬別'!AH212,'2020旬別'!AH212)</f>
        <v>278978.21339999995</v>
      </c>
      <c r="AJ212" s="2108">
        <f>AVERAGE('2024旬別'!AJ212,'2023旬別'!AI212,'2022旬別'!AI212,'2021旬別'!AI212,'2020旬別'!AI212)</f>
        <v>179835.20059999998</v>
      </c>
      <c r="AK212" s="2141">
        <f>AVERAGE('2024旬別'!AK212,'2023旬別'!AJ212,'2022旬別'!AJ212,'2021旬別'!AJ212,'2020旬別'!AJ212)</f>
        <v>92198.718400000012</v>
      </c>
      <c r="AL212" s="2138">
        <f>AVERAGE('2024旬別'!AL212,'2023旬別'!AK212,'2022旬別'!AK212,'2021旬別'!AK212,'2020旬別'!AK212)</f>
        <v>65450.446600000003</v>
      </c>
      <c r="AM212" s="2143">
        <f>AVERAGE('2024旬別'!AM212,'2023旬別'!AL212,'2022旬別'!AL212,'2021旬別'!AL212,'2020旬別'!AL212)</f>
        <v>92549.338600000017</v>
      </c>
      <c r="AP212" s="2"/>
      <c r="AQ212" s="2"/>
      <c r="AR212" s="2"/>
      <c r="AS212" s="2"/>
      <c r="AT212" s="2"/>
      <c r="AY212" s="61"/>
      <c r="AZ212" s="61"/>
      <c r="BC212" s="61"/>
      <c r="BD212" s="61"/>
      <c r="BE212" s="61"/>
      <c r="BG212" s="55"/>
      <c r="BH212" s="56"/>
      <c r="BI212" s="56"/>
      <c r="BJ212" s="56"/>
      <c r="BK212" s="61"/>
      <c r="BL212" s="55"/>
      <c r="BM212" s="59"/>
      <c r="BN212" s="59"/>
      <c r="BO212" s="59"/>
      <c r="BZ212" s="254"/>
      <c r="CA212" s="60"/>
    </row>
    <row r="213" spans="1:84" ht="14.25" customHeight="1" x14ac:dyDescent="0.15">
      <c r="A213" s="2352" t="str">
        <f t="shared" si="0"/>
        <v>レタス類価格</v>
      </c>
      <c r="B213" s="2351" t="str">
        <f>B211</f>
        <v>レタス類</v>
      </c>
      <c r="C213" s="2000" t="s">
        <v>96</v>
      </c>
      <c r="D213" s="2116">
        <f>AVERAGE('2024旬別'!D213,'2023旬別'!C213,'2022旬別'!C213,'2021旬別'!C213,'2020旬別'!C213)</f>
        <v>284.60000000000002</v>
      </c>
      <c r="E213" s="2117">
        <f>AVERAGE('2024旬別'!E213,'2023旬別'!D213,'2022旬別'!D213,'2021旬別'!D213,'2020旬別'!D213)</f>
        <v>246.2</v>
      </c>
      <c r="F213" s="2118">
        <f>AVERAGE('2024旬別'!F213,'2023旬別'!E213,'2022旬別'!E213,'2021旬別'!E213,'2020旬別'!E213)</f>
        <v>272.2</v>
      </c>
      <c r="G213" s="2119">
        <f>AVERAGE('2024旬別'!G213,'2023旬別'!F213,'2022旬別'!F213,'2021旬別'!F213,'2020旬別'!F213)</f>
        <v>268.39999999999998</v>
      </c>
      <c r="H213" s="2117">
        <f>AVERAGE('2024旬別'!H213,'2023旬別'!G213,'2022旬別'!G213,'2021旬別'!G213,'2020旬別'!G213)</f>
        <v>228</v>
      </c>
      <c r="I213" s="2120">
        <f>AVERAGE('2024旬別'!I213,'2023旬別'!H213,'2022旬別'!H213,'2021旬別'!H213,'2020旬別'!H213)</f>
        <v>196.4</v>
      </c>
      <c r="J213" s="2133">
        <f>AVERAGE('2024旬別'!J213,'2023旬別'!I213,'2022旬別'!I213,'2021旬別'!I213,'2020旬別'!I213)</f>
        <v>207.6</v>
      </c>
      <c r="K213" s="2117">
        <f>AVERAGE('2024旬別'!K213,'2023旬別'!J213,'2022旬別'!J213,'2021旬別'!J213,'2020旬別'!J213)</f>
        <v>186.2</v>
      </c>
      <c r="L213" s="2118">
        <f>AVERAGE('2024旬別'!L213,'2023旬別'!K213,'2022旬別'!K213,'2021旬別'!K213,'2020旬別'!K213)</f>
        <v>210.2</v>
      </c>
      <c r="M213" s="2121">
        <f>AVERAGE('2024旬別'!M213,'2023旬別'!L213,'2022旬別'!L213,'2021旬別'!L213,'2020旬別'!L213)</f>
        <v>189.8</v>
      </c>
      <c r="N213" s="2117">
        <f>AVERAGE('2024旬別'!N213,'2023旬別'!M213,'2022旬別'!M213,'2021旬別'!M213,'2020旬別'!M213)</f>
        <v>204</v>
      </c>
      <c r="O213" s="2118">
        <f>AVERAGE('2024旬別'!O213,'2023旬別'!N213,'2022旬別'!N213,'2021旬別'!N213,'2020旬別'!N213)</f>
        <v>196.6</v>
      </c>
      <c r="P213" s="2144">
        <f>AVERAGE('2024旬別'!P213,'2023旬別'!O213,'2022旬別'!O213,'2021旬別'!O213,'2020旬別'!O213)</f>
        <v>172.8</v>
      </c>
      <c r="Q213" s="2117">
        <f>AVERAGE('2024旬別'!Q213,'2023旬別'!P213,'2022旬別'!P213,'2021旬別'!P213,'2020旬別'!P213)</f>
        <v>142.4</v>
      </c>
      <c r="R213" s="2123">
        <f>AVERAGE('2024旬別'!R213,'2023旬別'!Q213,'2022旬別'!Q213,'2021旬別'!Q213,'2020旬別'!Q213)</f>
        <v>142.19999999999999</v>
      </c>
      <c r="S213" s="2121">
        <f>AVERAGE('2024旬別'!S213,'2023旬別'!R213,'2022旬別'!R213,'2021旬別'!R213,'2020旬別'!R213)</f>
        <v>202.4</v>
      </c>
      <c r="T213" s="2117">
        <f>AVERAGE('2024旬別'!T213,'2023旬別'!S213,'2022旬別'!S213,'2021旬別'!S213,'2020旬別'!S213)</f>
        <v>229.2</v>
      </c>
      <c r="U213" s="2118">
        <f>AVERAGE('2024旬別'!U213,'2023旬別'!T213,'2022旬別'!T213,'2021旬別'!T213,'2020旬別'!T213)</f>
        <v>287</v>
      </c>
      <c r="V213" s="2119">
        <f>AVERAGE('2024旬別'!V213,'2023旬別'!U213,'2022旬別'!U213,'2021旬別'!U213,'2020旬別'!U213)</f>
        <v>359.8</v>
      </c>
      <c r="W213" s="2124">
        <f>AVERAGE('2024旬別'!W213,'2023旬別'!V213,'2022旬別'!V213,'2021旬別'!V213,'2020旬別'!V213)</f>
        <v>355.8</v>
      </c>
      <c r="X213" s="2123">
        <f>AVERAGE('2024旬別'!X213,'2023旬別'!W213,'2022旬別'!W213,'2021旬別'!W213,'2020旬別'!W213)</f>
        <v>366.4</v>
      </c>
      <c r="Y213" s="2119">
        <f>AVERAGE('2024旬別'!Y213,'2023旬別'!X213,'2022旬別'!X213,'2021旬別'!X213,'2020旬別'!X213)</f>
        <v>392</v>
      </c>
      <c r="Z213" s="2122">
        <f>AVERAGE('2024旬別'!Z213,'2023旬別'!Y213,'2022旬別'!Y213,'2021旬別'!Y213,'2020旬別'!Y213)</f>
        <v>379</v>
      </c>
      <c r="AA213" s="2123">
        <f>AVERAGE('2024旬別'!AA213,'2023旬別'!Z213,'2022旬別'!Z213,'2021旬別'!Z213,'2020旬別'!Z213)</f>
        <v>363.2</v>
      </c>
      <c r="AB213" s="2119">
        <f>AVERAGE('2024旬別'!AB213,'2023旬別'!AA213,'2022旬別'!AA213,'2021旬別'!AA213,'2020旬別'!AA213)</f>
        <v>380.2</v>
      </c>
      <c r="AC213" s="2117">
        <f>AVERAGE('2024旬別'!AC213,'2023旬別'!AB213,'2022旬別'!AB213,'2021旬別'!AB213,'2020旬別'!AB213)</f>
        <v>352.8</v>
      </c>
      <c r="AD213" s="2118">
        <f>AVERAGE('2024旬別'!AD213,'2023旬別'!AC213,'2022旬別'!AC213,'2021旬別'!AC213,'2020旬別'!AC213)</f>
        <v>183</v>
      </c>
      <c r="AE213" s="2121">
        <f>AVERAGE('2024旬別'!AE213,'2023旬別'!AD213,'2022旬別'!AD213,'2021旬別'!AD213,'2020旬別'!AD213)</f>
        <v>170.6</v>
      </c>
      <c r="AF213" s="2122">
        <f>AVERAGE('2024旬別'!AF213,'2023旬別'!AE213,'2022旬別'!AE213,'2021旬別'!AE213,'2020旬別'!AE213)</f>
        <v>195.4</v>
      </c>
      <c r="AG213" s="2118">
        <f>AVERAGE('2024旬別'!AG213,'2023旬別'!AF213,'2022旬別'!AF213,'2021旬別'!AF213,'2020旬別'!AF213)</f>
        <v>189.4</v>
      </c>
      <c r="AH213" s="2121">
        <f>AVERAGE('2024旬別'!AH213,'2023旬別'!AG213,'2022旬別'!AG213,'2021旬別'!AG213,'2020旬別'!AG213)</f>
        <v>182.4</v>
      </c>
      <c r="AI213" s="2117">
        <f>AVERAGE('2024旬別'!AI213,'2023旬別'!AH213,'2022旬別'!AH213,'2021旬別'!AH213,'2020旬別'!AH213)</f>
        <v>169.6</v>
      </c>
      <c r="AJ213" s="2118">
        <f>AVERAGE('2024旬別'!AJ213,'2023旬別'!AI213,'2022旬別'!AI213,'2021旬別'!AI213,'2020旬別'!AI213)</f>
        <v>173.8</v>
      </c>
      <c r="AK213" s="2121">
        <f>AVERAGE('2024旬別'!AK213,'2023旬別'!AJ213,'2022旬別'!AJ213,'2021旬別'!AJ213,'2020旬別'!AJ213)</f>
        <v>196</v>
      </c>
      <c r="AL213" s="2117">
        <f>AVERAGE('2024旬別'!AL213,'2023旬別'!AK213,'2022旬別'!AK213,'2021旬別'!AK213,'2020旬別'!AK213)</f>
        <v>229.2</v>
      </c>
      <c r="AM213" s="2125">
        <f>AVERAGE('2024旬別'!AM213,'2023旬別'!AL213,'2022旬別'!AL213,'2021旬別'!AL213,'2020旬別'!AL213)</f>
        <v>272</v>
      </c>
      <c r="AP213" s="2"/>
      <c r="AQ213" s="2"/>
      <c r="AR213" s="2"/>
      <c r="AS213" s="2"/>
      <c r="AT213" s="2"/>
      <c r="AY213" s="61"/>
      <c r="AZ213" s="61"/>
      <c r="BC213" s="61"/>
      <c r="BD213" s="61"/>
      <c r="BE213" s="61"/>
      <c r="BH213" s="56"/>
      <c r="BI213" s="56"/>
      <c r="BJ213" s="56"/>
      <c r="BK213" s="61"/>
      <c r="BL213" s="55"/>
      <c r="BM213" s="59"/>
      <c r="BN213" s="59"/>
      <c r="BO213" s="59"/>
      <c r="BR213" s="5"/>
      <c r="BS213" s="5"/>
      <c r="BT213" s="5"/>
      <c r="CA213" s="3"/>
    </row>
    <row r="214" spans="1:84" ht="14.25" customHeight="1" x14ac:dyDescent="0.15">
      <c r="A214" s="2352" t="str">
        <f t="shared" si="0"/>
        <v>レタス数量</v>
      </c>
      <c r="B214" s="250" t="s">
        <v>23</v>
      </c>
      <c r="C214" s="1997" t="s">
        <v>93</v>
      </c>
      <c r="D214" s="2093">
        <f>AVERAGE('2024旬別'!D214,'2023旬別'!C214,'2022旬別'!C214,'2021旬別'!C214,'2020旬別'!C214)</f>
        <v>33.355400000000003</v>
      </c>
      <c r="E214" s="2094">
        <f>AVERAGE('2024旬別'!E214,'2023旬別'!D214,'2022旬別'!D214,'2021旬別'!D214,'2020旬別'!D214)</f>
        <v>47.726999999999997</v>
      </c>
      <c r="F214" s="2095">
        <f>AVERAGE('2024旬別'!F214,'2023旬別'!E214,'2022旬別'!E214,'2021旬別'!E214,'2020旬別'!E214)</f>
        <v>47.409399999999991</v>
      </c>
      <c r="G214" s="2096">
        <f>AVERAGE('2024旬別'!G214,'2023旬別'!F214,'2022旬別'!F214,'2021旬別'!F214,'2020旬別'!F214)</f>
        <v>109.35720000000001</v>
      </c>
      <c r="H214" s="2094">
        <f>AVERAGE('2024旬別'!H214,'2023旬別'!G214,'2022旬別'!G214,'2021旬別'!G214,'2020旬別'!G214)</f>
        <v>310.87420000000003</v>
      </c>
      <c r="I214" s="2134">
        <f>AVERAGE('2024旬別'!I214,'2023旬別'!H214,'2022旬別'!H214,'2021旬別'!H214,'2020旬別'!H214)</f>
        <v>498.39840000000004</v>
      </c>
      <c r="J214" s="2098">
        <f>AVERAGE('2024旬別'!J214,'2023旬別'!I214,'2022旬別'!I214,'2021旬別'!I214,'2020旬別'!I214)</f>
        <v>739.1902</v>
      </c>
      <c r="K214" s="2094">
        <f>AVERAGE('2024旬別'!K214,'2023旬別'!J214,'2022旬別'!J214,'2021旬別'!J214,'2020旬別'!J214)</f>
        <v>936.42840000000001</v>
      </c>
      <c r="L214" s="2095">
        <f>AVERAGE('2024旬別'!L214,'2023旬別'!K214,'2022旬別'!K214,'2021旬別'!K214,'2020旬別'!K214)</f>
        <v>1100.527</v>
      </c>
      <c r="M214" s="2098">
        <f>AVERAGE('2024旬別'!M214,'2023旬別'!L214,'2022旬別'!L214,'2021旬別'!L214,'2020旬別'!L214)</f>
        <v>1238.6933999999999</v>
      </c>
      <c r="N214" s="2099">
        <f>AVERAGE('2024旬別'!N214,'2023旬別'!M214,'2022旬別'!M214,'2021旬別'!M214,'2020旬別'!M214)</f>
        <v>1175.1532000000002</v>
      </c>
      <c r="O214" s="2097">
        <f>AVERAGE('2024旬別'!O214,'2023旬別'!N214,'2022旬別'!N214,'2021旬別'!N214,'2020旬別'!N214)</f>
        <v>900.3306</v>
      </c>
      <c r="P214" s="2098">
        <f>AVERAGE('2024旬別'!P214,'2023旬別'!O214,'2022旬別'!O214,'2021旬別'!O214,'2020旬別'!O214)</f>
        <v>595.83659999999998</v>
      </c>
      <c r="Q214" s="2094">
        <f>AVERAGE('2024旬別'!Q214,'2023旬別'!P214,'2022旬別'!P214,'2021旬別'!P214,'2020旬別'!P214)</f>
        <v>387.14159999999998</v>
      </c>
      <c r="R214" s="2100">
        <f>AVERAGE('2024旬別'!R214,'2023旬別'!Q214,'2022旬別'!Q214,'2021旬別'!Q214,'2020旬別'!Q214)</f>
        <v>182.24979999999999</v>
      </c>
      <c r="S214" s="2096">
        <f>AVERAGE('2024旬別'!S214,'2023旬別'!R214,'2022旬別'!R214,'2021旬別'!R214,'2020旬別'!R214)</f>
        <v>54.044600000000003</v>
      </c>
      <c r="T214" s="2094">
        <f>AVERAGE('2024旬別'!T214,'2023旬別'!S214,'2022旬別'!S214,'2021旬別'!S214,'2020旬別'!S214)</f>
        <v>30.318200000000001</v>
      </c>
      <c r="U214" s="2095">
        <f>AVERAGE('2024旬別'!U214,'2023旬別'!T214,'2022旬別'!T214,'2021旬別'!T214,'2020旬別'!T214)</f>
        <v>17.350199999999997</v>
      </c>
      <c r="V214" s="2096">
        <f>AVERAGE('2024旬別'!V214,'2023旬別'!U214,'2022旬別'!U214,'2021旬別'!U214,'2020旬別'!U214)</f>
        <v>11.743</v>
      </c>
      <c r="W214" s="2101">
        <f>AVERAGE('2024旬別'!W214,'2023旬別'!V214,'2022旬別'!V214,'2021旬別'!V214,'2020旬別'!V214)</f>
        <v>15.717399999999998</v>
      </c>
      <c r="X214" s="2102">
        <f>AVERAGE('2024旬別'!X214,'2023旬別'!W214,'2022旬別'!W214,'2021旬別'!W214,'2020旬別'!W214)</f>
        <v>14.827800000000002</v>
      </c>
      <c r="Y214" s="2096">
        <f>AVERAGE('2024旬別'!Y214,'2023旬別'!X214,'2022旬別'!X214,'2021旬別'!X214,'2020旬別'!X214)</f>
        <v>13.859199999999998</v>
      </c>
      <c r="Z214" s="2099">
        <f>AVERAGE('2024旬別'!Z214,'2023旬別'!Y214,'2022旬別'!Y214,'2021旬別'!Y214,'2020旬別'!Y214)</f>
        <v>14.762799999999999</v>
      </c>
      <c r="AA214" s="2100">
        <f>AVERAGE('2024旬別'!AA214,'2023旬別'!Z214,'2022旬別'!Z214,'2021旬別'!Z214,'2020旬別'!Z214)</f>
        <v>16.924600000000002</v>
      </c>
      <c r="AB214" s="2096">
        <f>AVERAGE('2024旬別'!AB214,'2023旬別'!AA214,'2022旬別'!AA214,'2021旬別'!AA214,'2020旬別'!AA214)</f>
        <v>13.823600000000003</v>
      </c>
      <c r="AC214" s="2099">
        <f>AVERAGE('2024旬別'!AC214,'2023旬別'!AB214,'2022旬別'!AB214,'2021旬別'!AB214,'2020旬別'!AB214)</f>
        <v>25.752199999999998</v>
      </c>
      <c r="AD214" s="2095">
        <f>AVERAGE('2024旬別'!AD214,'2023旬別'!AC214,'2022旬別'!AC214,'2021旬別'!AC214,'2020旬別'!AC214)</f>
        <v>198.88739999999999</v>
      </c>
      <c r="AE214" s="2098">
        <f>AVERAGE('2024旬別'!AE214,'2023旬別'!AD214,'2022旬別'!AD214,'2021旬別'!AD214,'2020旬別'!AD214)</f>
        <v>890.20039999999995</v>
      </c>
      <c r="AF214" s="2099">
        <f>AVERAGE('2024旬別'!AF214,'2023旬別'!AE214,'2022旬別'!AE214,'2021旬別'!AE214,'2020旬別'!AE214)</f>
        <v>1441.3912</v>
      </c>
      <c r="AG214" s="2095">
        <f>AVERAGE('2024旬別'!AG214,'2023旬別'!AF214,'2022旬別'!AF214,'2021旬別'!AF214,'2020旬別'!AF214)</f>
        <v>1875.9737999999998</v>
      </c>
      <c r="AH214" s="2098">
        <f>AVERAGE('2024旬別'!AH214,'2023旬別'!AG214,'2022旬別'!AG214,'2021旬別'!AG214,'2020旬別'!AG214)</f>
        <v>1579.1554000000001</v>
      </c>
      <c r="AI214" s="2094">
        <f>AVERAGE('2024旬別'!AI214,'2023旬別'!AH214,'2022旬別'!AH214,'2021旬別'!AH214,'2020旬別'!AH214)</f>
        <v>1383.9295999999999</v>
      </c>
      <c r="AJ214" s="2095">
        <f>AVERAGE('2024旬別'!AJ214,'2023旬別'!AI214,'2022旬別'!AI214,'2021旬別'!AI214,'2020旬別'!AI214)</f>
        <v>817.52639999999997</v>
      </c>
      <c r="AK214" s="2098">
        <f>AVERAGE('2024旬別'!AK214,'2023旬別'!AJ214,'2022旬別'!AJ214,'2021旬別'!AJ214,'2020旬別'!AJ214)</f>
        <v>339.14080000000001</v>
      </c>
      <c r="AL214" s="2094">
        <f>AVERAGE('2024旬別'!AL214,'2023旬別'!AK214,'2022旬別'!AK214,'2021旬別'!AK214,'2020旬別'!AK214)</f>
        <v>165.34819999999999</v>
      </c>
      <c r="AM214" s="2103">
        <f>AVERAGE('2024旬別'!AM214,'2023旬別'!AL214,'2022旬別'!AL214,'2021旬別'!AL214,'2020旬別'!AL214)</f>
        <v>76.454399999999993</v>
      </c>
      <c r="AP214" s="55"/>
      <c r="AQ214" s="56"/>
      <c r="AR214" s="2"/>
      <c r="AS214" s="2"/>
      <c r="AT214" s="59"/>
      <c r="AY214" s="61"/>
      <c r="AZ214" s="61"/>
      <c r="BC214" s="61"/>
      <c r="BD214" s="61"/>
      <c r="BE214" s="61"/>
      <c r="BG214" s="55"/>
      <c r="BH214" s="56"/>
      <c r="BI214" s="56"/>
      <c r="BJ214" s="56"/>
      <c r="BK214" s="61"/>
      <c r="BL214" s="55"/>
      <c r="BM214" s="59"/>
      <c r="BN214" s="59"/>
      <c r="BO214" s="59"/>
      <c r="BR214" s="5"/>
      <c r="BS214" s="5"/>
      <c r="BT214" s="5"/>
    </row>
    <row r="215" spans="1:84" ht="14.25" customHeight="1" x14ac:dyDescent="0.15">
      <c r="A215" s="2352" t="str">
        <f t="shared" si="0"/>
        <v>レタス金額</v>
      </c>
      <c r="B215" s="2350" t="str">
        <f>B214</f>
        <v>レタス</v>
      </c>
      <c r="C215" s="1998" t="s">
        <v>94</v>
      </c>
      <c r="D215" s="2104">
        <f>AVERAGE('2024旬別'!D215,'2023旬別'!C215,'2022旬別'!C215,'2021旬別'!C215,'2020旬別'!C215)</f>
        <v>7250.1896000000006</v>
      </c>
      <c r="E215" s="2105">
        <f>AVERAGE('2024旬別'!E215,'2023旬別'!D215,'2022旬別'!D215,'2021旬別'!D215,'2020旬別'!D215)</f>
        <v>9959.6172000000006</v>
      </c>
      <c r="F215" s="2106">
        <f>AVERAGE('2024旬別'!F215,'2023旬別'!E215,'2022旬別'!E215,'2021旬別'!E215,'2020旬別'!E215)</f>
        <v>10455.395999999999</v>
      </c>
      <c r="G215" s="2107">
        <f>AVERAGE('2024旬別'!G215,'2023旬別'!F215,'2022旬別'!F215,'2021旬別'!F215,'2020旬別'!F215)</f>
        <v>24931.6666</v>
      </c>
      <c r="H215" s="2105">
        <f>AVERAGE('2024旬別'!H215,'2023旬別'!G215,'2022旬別'!G215,'2021旬別'!G215,'2020旬別'!G215)</f>
        <v>61270.637800000004</v>
      </c>
      <c r="I215" s="2108">
        <f>AVERAGE('2024旬別'!I215,'2023旬別'!H215,'2022旬別'!H215,'2021旬別'!H215,'2020旬別'!H215)</f>
        <v>82487.630600000004</v>
      </c>
      <c r="J215" s="2109">
        <f>AVERAGE('2024旬別'!J215,'2023旬別'!I215,'2022旬別'!I215,'2021旬別'!I215,'2020旬別'!I215)</f>
        <v>130362.01519999999</v>
      </c>
      <c r="K215" s="2105">
        <f>AVERAGE('2024旬別'!K215,'2023旬別'!J215,'2022旬別'!J215,'2021旬別'!J215,'2020旬別'!J215)</f>
        <v>158590.11119999998</v>
      </c>
      <c r="L215" s="2106">
        <f>AVERAGE('2024旬別'!L215,'2023旬別'!K215,'2022旬別'!K215,'2021旬別'!K215,'2020旬別'!K215)</f>
        <v>205103.89940000002</v>
      </c>
      <c r="M215" s="2109">
        <f>AVERAGE('2024旬別'!M215,'2023旬別'!L215,'2022旬別'!L215,'2021旬別'!L215,'2020旬別'!L215)</f>
        <v>197065.9222</v>
      </c>
      <c r="N215" s="2110">
        <f>AVERAGE('2024旬別'!N215,'2023旬別'!M215,'2022旬別'!M215,'2021旬別'!M215,'2020旬別'!M215)</f>
        <v>207960.50079999998</v>
      </c>
      <c r="O215" s="2106">
        <f>AVERAGE('2024旬別'!O215,'2023旬別'!N215,'2022旬別'!N215,'2021旬別'!N215,'2020旬別'!N215)</f>
        <v>154136.82879999996</v>
      </c>
      <c r="P215" s="2111">
        <f>AVERAGE('2024旬別'!P215,'2023旬別'!O215,'2022旬別'!O215,'2021旬別'!O215,'2020旬別'!O215)</f>
        <v>95231.014200000005</v>
      </c>
      <c r="Q215" s="2105">
        <f>AVERAGE('2024旬別'!Q215,'2023旬別'!P215,'2022旬別'!P215,'2021旬別'!P215,'2020旬別'!P215)</f>
        <v>48626.643799999998</v>
      </c>
      <c r="R215" s="2112">
        <f>AVERAGE('2024旬別'!R215,'2023旬別'!Q215,'2022旬別'!Q215,'2021旬別'!Q215,'2020旬別'!Q215)</f>
        <v>21635.125599999999</v>
      </c>
      <c r="S215" s="2107">
        <f>AVERAGE('2024旬別'!S215,'2023旬別'!R215,'2022旬別'!R215,'2021旬別'!R215,'2020旬別'!R215)</f>
        <v>8863.6478000000006</v>
      </c>
      <c r="T215" s="2105">
        <f>AVERAGE('2024旬別'!T215,'2023旬別'!S215,'2022旬別'!S215,'2021旬別'!S215,'2020旬別'!S215)</f>
        <v>5556.0110000000004</v>
      </c>
      <c r="U215" s="2106">
        <f>AVERAGE('2024旬別'!U215,'2023旬別'!T215,'2022旬別'!T215,'2021旬別'!T215,'2020旬別'!T215)</f>
        <v>3978.9230000000002</v>
      </c>
      <c r="V215" s="2107">
        <f>AVERAGE('2024旬別'!V215,'2023旬別'!U215,'2022旬別'!U215,'2021旬別'!U215,'2020旬別'!U215)</f>
        <v>3122.9884000000002</v>
      </c>
      <c r="W215" s="2113">
        <f>AVERAGE('2024旬別'!W215,'2023旬別'!V215,'2022旬別'!V215,'2021旬別'!V215,'2020旬別'!V215)</f>
        <v>3984.4430000000002</v>
      </c>
      <c r="X215" s="2114">
        <f>AVERAGE('2024旬別'!X215,'2023旬別'!W215,'2022旬別'!W215,'2021旬別'!W215,'2020旬別'!W215)</f>
        <v>3995.5423999999998</v>
      </c>
      <c r="Y215" s="2107">
        <f>AVERAGE('2024旬別'!Y215,'2023旬別'!X215,'2022旬別'!X215,'2021旬別'!X215,'2020旬別'!X215)</f>
        <v>4126.683</v>
      </c>
      <c r="Z215" s="2110">
        <f>AVERAGE('2024旬別'!Z215,'2023旬別'!Y215,'2022旬別'!Y215,'2021旬別'!Y215,'2020旬別'!Y215)</f>
        <v>4348.0532000000003</v>
      </c>
      <c r="AA215" s="2112">
        <f>AVERAGE('2024旬別'!AA215,'2023旬別'!Z215,'2022旬別'!Z215,'2021旬別'!Z215,'2020旬別'!Z215)</f>
        <v>4900.1858000000002</v>
      </c>
      <c r="AB215" s="2107">
        <f>AVERAGE('2024旬別'!AB215,'2023旬別'!AA215,'2022旬別'!AA215,'2021旬別'!AA215,'2020旬別'!AA215)</f>
        <v>4083.2622000000001</v>
      </c>
      <c r="AC215" s="2105">
        <f>AVERAGE('2024旬別'!AC215,'2023旬別'!AB215,'2022旬別'!AB215,'2021旬別'!AB215,'2020旬別'!AB215)</f>
        <v>7422.0871999999999</v>
      </c>
      <c r="AD215" s="2106">
        <f>AVERAGE('2024旬別'!AD215,'2023旬別'!AC215,'2022旬別'!AC215,'2021旬別'!AC215,'2020旬別'!AC215)</f>
        <v>31246.749400000001</v>
      </c>
      <c r="AE215" s="2109">
        <f>AVERAGE('2024旬別'!AE215,'2023旬別'!AD215,'2022旬別'!AD215,'2021旬別'!AD215,'2020旬別'!AD215)</f>
        <v>139434.81380000003</v>
      </c>
      <c r="AF215" s="2110">
        <f>AVERAGE('2024旬別'!AF215,'2023旬別'!AE215,'2022旬別'!AE215,'2021旬別'!AE215,'2020旬別'!AE215)</f>
        <v>254714.81</v>
      </c>
      <c r="AG215" s="2106">
        <f>AVERAGE('2024旬別'!AG215,'2023旬別'!AF215,'2022旬別'!AF215,'2021旬別'!AF215,'2020旬別'!AF215)</f>
        <v>308463.98899999994</v>
      </c>
      <c r="AH215" s="2109">
        <f>AVERAGE('2024旬別'!AH215,'2023旬別'!AG215,'2022旬別'!AG215,'2021旬別'!AG215,'2020旬別'!AG215)</f>
        <v>252830.19279999999</v>
      </c>
      <c r="AI215" s="2105">
        <f>AVERAGE('2024旬別'!AI215,'2023旬別'!AH215,'2022旬別'!AH215,'2021旬別'!AH215,'2020旬別'!AH215)</f>
        <v>206174.50660000002</v>
      </c>
      <c r="AJ215" s="2106">
        <f>AVERAGE('2024旬別'!AJ215,'2023旬別'!AI215,'2022旬別'!AI215,'2021旬別'!AI215,'2020旬別'!AI215)</f>
        <v>126094.00519999999</v>
      </c>
      <c r="AK215" s="2109">
        <f>AVERAGE('2024旬別'!AK215,'2023旬別'!AJ215,'2022旬別'!AJ215,'2021旬別'!AJ215,'2020旬別'!AJ215)</f>
        <v>54866.445599999999</v>
      </c>
      <c r="AL215" s="2105">
        <f>AVERAGE('2024旬別'!AL215,'2023旬別'!AK215,'2022旬別'!AK215,'2021旬別'!AK215,'2020旬別'!AK215)</f>
        <v>32030.445799999998</v>
      </c>
      <c r="AM215" s="2115">
        <f>AVERAGE('2024旬別'!AM215,'2023旬別'!AL215,'2022旬別'!AL215,'2021旬別'!AL215,'2020旬別'!AL215)</f>
        <v>22224.032200000001</v>
      </c>
      <c r="AP215" s="2"/>
      <c r="AQ215" s="2"/>
      <c r="AR215" s="56"/>
      <c r="AS215" s="2"/>
      <c r="AT215" s="59"/>
      <c r="AY215" s="61"/>
      <c r="AZ215" s="61"/>
      <c r="BC215" s="61"/>
      <c r="BD215" s="61"/>
      <c r="BE215" s="61"/>
      <c r="BG215" s="55"/>
      <c r="BH215" s="56"/>
      <c r="BI215" s="56"/>
      <c r="BJ215" s="56"/>
      <c r="BK215" s="61"/>
      <c r="BL215" s="55"/>
      <c r="BM215" s="59"/>
      <c r="BN215" s="59"/>
      <c r="BO215" s="59"/>
      <c r="BR215" s="5"/>
      <c r="BS215" s="5"/>
      <c r="BT215" s="5"/>
      <c r="BY215" s="61"/>
      <c r="CA215" s="60"/>
    </row>
    <row r="216" spans="1:84" ht="14.25" customHeight="1" x14ac:dyDescent="0.15">
      <c r="A216" s="2352" t="str">
        <f t="shared" si="0"/>
        <v>レタス価格</v>
      </c>
      <c r="B216" s="2351" t="str">
        <f>B214</f>
        <v>レタス</v>
      </c>
      <c r="C216" s="2000" t="s">
        <v>96</v>
      </c>
      <c r="D216" s="2116">
        <f>AVERAGE('2024旬別'!D216,'2023旬別'!C216,'2022旬別'!C216,'2021旬別'!C216,'2020旬別'!C216)</f>
        <v>220.6</v>
      </c>
      <c r="E216" s="2117">
        <f>AVERAGE('2024旬別'!E216,'2023旬別'!D216,'2022旬別'!D216,'2021旬別'!D216,'2020旬別'!D216)</f>
        <v>212</v>
      </c>
      <c r="F216" s="2118">
        <f>AVERAGE('2024旬別'!F216,'2023旬別'!E216,'2022旬別'!E216,'2021旬別'!E216,'2020旬別'!E216)</f>
        <v>233.4</v>
      </c>
      <c r="G216" s="2119">
        <f>AVERAGE('2024旬別'!G216,'2023旬別'!F216,'2022旬別'!F216,'2021旬別'!F216,'2020旬別'!F216)</f>
        <v>243.6</v>
      </c>
      <c r="H216" s="2117">
        <f>AVERAGE('2024旬別'!H216,'2023旬別'!G216,'2022旬別'!G216,'2021旬別'!G216,'2020旬別'!G216)</f>
        <v>203.8</v>
      </c>
      <c r="I216" s="2120">
        <f>AVERAGE('2024旬別'!I216,'2023旬別'!H216,'2022旬別'!H216,'2021旬別'!H216,'2020旬別'!H216)</f>
        <v>172.8</v>
      </c>
      <c r="J216" s="2121">
        <f>AVERAGE('2024旬別'!J216,'2023旬別'!I216,'2022旬別'!I216,'2021旬別'!I216,'2020旬別'!I216)</f>
        <v>178.8</v>
      </c>
      <c r="K216" s="2117">
        <f>AVERAGE('2024旬別'!K216,'2023旬別'!J216,'2022旬別'!J216,'2021旬別'!J216,'2020旬別'!J216)</f>
        <v>171.8</v>
      </c>
      <c r="L216" s="2118">
        <f>AVERAGE('2024旬別'!L216,'2023旬別'!K216,'2022旬別'!K216,'2021旬別'!K216,'2020旬別'!K216)</f>
        <v>193.2</v>
      </c>
      <c r="M216" s="2121">
        <f>AVERAGE('2024旬別'!M216,'2023旬別'!L216,'2022旬別'!L216,'2021旬別'!L216,'2020旬別'!L216)</f>
        <v>166.2</v>
      </c>
      <c r="N216" s="2117">
        <f>AVERAGE('2024旬別'!N216,'2023旬別'!M216,'2022旬別'!M216,'2021旬別'!M216,'2020旬別'!M216)</f>
        <v>178.8</v>
      </c>
      <c r="O216" s="2118">
        <f>AVERAGE('2024旬別'!O216,'2023旬別'!N216,'2022旬別'!N216,'2021旬別'!N216,'2020旬別'!N216)</f>
        <v>175</v>
      </c>
      <c r="P216" s="2121">
        <f>AVERAGE('2024旬別'!P216,'2023旬別'!O216,'2022旬別'!O216,'2021旬別'!O216,'2020旬別'!O216)</f>
        <v>155.80000000000001</v>
      </c>
      <c r="Q216" s="2117">
        <f>AVERAGE('2024旬別'!Q216,'2023旬別'!P216,'2022旬別'!P216,'2021旬別'!P216,'2020旬別'!P216)</f>
        <v>126.4</v>
      </c>
      <c r="R216" s="2123">
        <f>AVERAGE('2024旬別'!R216,'2023旬別'!Q216,'2022旬別'!Q216,'2021旬別'!Q216,'2020旬別'!Q216)</f>
        <v>122.8</v>
      </c>
      <c r="S216" s="2121">
        <f>AVERAGE('2024旬別'!S216,'2023旬別'!R216,'2022旬別'!R216,'2021旬別'!R216,'2020旬別'!R216)</f>
        <v>177</v>
      </c>
      <c r="T216" s="2117">
        <f>AVERAGE('2024旬別'!T216,'2023旬別'!S216,'2022旬別'!S216,'2021旬別'!S216,'2020旬別'!S216)</f>
        <v>189.6</v>
      </c>
      <c r="U216" s="2118">
        <f>AVERAGE('2024旬別'!U216,'2023旬別'!T216,'2022旬別'!T216,'2021旬別'!T216,'2020旬別'!T216)</f>
        <v>229</v>
      </c>
      <c r="V216" s="2119">
        <f>AVERAGE('2024旬別'!V216,'2023旬別'!U216,'2022旬別'!U216,'2021旬別'!U216,'2020旬別'!U216)</f>
        <v>273.60000000000002</v>
      </c>
      <c r="W216" s="2124">
        <f>AVERAGE('2024旬別'!W216,'2023旬別'!V216,'2022旬別'!V216,'2021旬別'!V216,'2020旬別'!V216)</f>
        <v>276.8</v>
      </c>
      <c r="X216" s="2123">
        <f>AVERAGE('2024旬別'!X216,'2023旬別'!W216,'2022旬別'!W216,'2021旬別'!W216,'2020旬別'!W216)</f>
        <v>295.39999999999998</v>
      </c>
      <c r="Y216" s="2119">
        <f>AVERAGE('2024旬別'!Y216,'2023旬別'!X216,'2022旬別'!X216,'2021旬別'!X216,'2020旬別'!X216)</f>
        <v>400</v>
      </c>
      <c r="Z216" s="2122">
        <f>AVERAGE('2024旬別'!Z216,'2023旬別'!Y216,'2022旬別'!Y216,'2021旬別'!Y216,'2020旬別'!Y216)</f>
        <v>351.8</v>
      </c>
      <c r="AA216" s="2123">
        <f>AVERAGE('2024旬別'!AA216,'2023旬別'!Z216,'2022旬別'!Z216,'2021旬別'!Z216,'2020旬別'!Z216)</f>
        <v>295.8</v>
      </c>
      <c r="AB216" s="2119">
        <f>AVERAGE('2024旬別'!AB216,'2023旬別'!AA216,'2022旬別'!AA216,'2021旬別'!AA216,'2020旬別'!AA216)</f>
        <v>294.60000000000002</v>
      </c>
      <c r="AC216" s="2117">
        <f>AVERAGE('2024旬別'!AC216,'2023旬別'!AB216,'2022旬別'!AB216,'2021旬別'!AB216,'2020旬別'!AB216)</f>
        <v>288</v>
      </c>
      <c r="AD216" s="2118">
        <f>AVERAGE('2024旬別'!AD216,'2023旬別'!AC216,'2022旬別'!AC216,'2021旬別'!AC216,'2020旬別'!AC216)</f>
        <v>163</v>
      </c>
      <c r="AE216" s="2121">
        <f>AVERAGE('2024旬別'!AE216,'2023旬別'!AD216,'2022旬別'!AD216,'2021旬別'!AD216,'2020旬別'!AD216)</f>
        <v>158.80000000000001</v>
      </c>
      <c r="AF216" s="2122">
        <f>AVERAGE('2024旬別'!AF216,'2023旬別'!AE216,'2022旬別'!AE216,'2021旬別'!AE216,'2020旬別'!AE216)</f>
        <v>181.6</v>
      </c>
      <c r="AG216" s="2118">
        <f>AVERAGE('2024旬別'!AG216,'2023旬別'!AF216,'2022旬別'!AF216,'2021旬別'!AF216,'2020旬別'!AF216)</f>
        <v>165.8</v>
      </c>
      <c r="AH216" s="2121">
        <f>AVERAGE('2024旬別'!AH216,'2023旬別'!AG216,'2022旬別'!AG216,'2021旬別'!AG216,'2020旬別'!AG216)</f>
        <v>162.19999999999999</v>
      </c>
      <c r="AI216" s="2117">
        <f>AVERAGE('2024旬別'!AI216,'2023旬別'!AH216,'2022旬別'!AH216,'2021旬別'!AH216,'2020旬別'!AH216)</f>
        <v>153</v>
      </c>
      <c r="AJ216" s="2118">
        <f>AVERAGE('2024旬別'!AJ216,'2023旬別'!AI216,'2022旬別'!AI216,'2021旬別'!AI216,'2020旬別'!AI216)</f>
        <v>160.80000000000001</v>
      </c>
      <c r="AK216" s="2121">
        <f>AVERAGE('2024旬別'!AK216,'2023旬別'!AJ216,'2022旬別'!AJ216,'2021旬別'!AJ216,'2020旬別'!AJ216)</f>
        <v>181</v>
      </c>
      <c r="AL216" s="2117">
        <f>AVERAGE('2024旬別'!AL216,'2023旬別'!AK216,'2022旬別'!AK216,'2021旬別'!AK216,'2020旬別'!AK216)</f>
        <v>204.8</v>
      </c>
      <c r="AM216" s="2125">
        <f>AVERAGE('2024旬別'!AM216,'2023旬別'!AL216,'2022旬別'!AL216,'2021旬別'!AL216,'2020旬別'!AL216)</f>
        <v>253</v>
      </c>
      <c r="AP216" s="2"/>
      <c r="AQ216" s="2"/>
      <c r="AR216" s="2"/>
      <c r="AS216" s="56"/>
      <c r="AT216" s="2044"/>
      <c r="AY216" s="61"/>
      <c r="AZ216" s="61"/>
      <c r="BC216" s="61"/>
      <c r="BD216" s="61"/>
      <c r="BE216" s="61"/>
      <c r="BG216" s="55"/>
      <c r="BH216" s="56"/>
      <c r="BI216" s="56"/>
      <c r="BJ216" s="56"/>
      <c r="BK216" s="61"/>
      <c r="BL216" s="55"/>
      <c r="BM216" s="59"/>
      <c r="BN216" s="59"/>
      <c r="BO216" s="59"/>
      <c r="BZ216" s="256"/>
      <c r="CA216" s="60"/>
    </row>
    <row r="217" spans="1:84" ht="14.25" customHeight="1" x14ac:dyDescent="0.15">
      <c r="A217" s="2352" t="str">
        <f t="shared" si="0"/>
        <v>サニーレタス数量</v>
      </c>
      <c r="B217" s="250" t="s">
        <v>117</v>
      </c>
      <c r="C217" s="1997" t="s">
        <v>93</v>
      </c>
      <c r="D217" s="2093">
        <f>AVERAGE('2024旬別'!D217,'2023旬別'!C217,'2022旬別'!C217,'2021旬別'!C217,'2020旬別'!C217)</f>
        <v>25.147600000000001</v>
      </c>
      <c r="E217" s="2094">
        <f>AVERAGE('2024旬別'!E217,'2023旬別'!D217,'2022旬別'!D217,'2021旬別'!D217,'2020旬別'!D217)</f>
        <v>35.058599999999998</v>
      </c>
      <c r="F217" s="2095">
        <f>AVERAGE('2024旬別'!F217,'2023旬別'!E217,'2022旬別'!E217,'2021旬別'!E217,'2020旬別'!E217)</f>
        <v>34.896799999999999</v>
      </c>
      <c r="G217" s="2096">
        <f>AVERAGE('2024旬別'!G217,'2023旬別'!F217,'2022旬別'!F217,'2021旬別'!F217,'2020旬別'!F217)</f>
        <v>38.623199999999997</v>
      </c>
      <c r="H217" s="2094">
        <f>AVERAGE('2024旬別'!H217,'2023旬別'!G217,'2022旬別'!G217,'2021旬別'!G217,'2020旬別'!G217)</f>
        <v>48.855400000000003</v>
      </c>
      <c r="I217" s="2097">
        <f>AVERAGE('2024旬別'!I217,'2023旬別'!H217,'2022旬別'!H217,'2021旬別'!H217,'2020旬別'!H217)</f>
        <v>67.740200000000002</v>
      </c>
      <c r="J217" s="2098">
        <f>AVERAGE('2024旬別'!J217,'2023旬別'!I217,'2022旬別'!I217,'2021旬別'!I217,'2020旬別'!I217)</f>
        <v>94.66040000000001</v>
      </c>
      <c r="K217" s="2094">
        <f>AVERAGE('2024旬別'!K217,'2023旬別'!J217,'2022旬別'!J217,'2021旬別'!J217,'2020旬別'!J217)</f>
        <v>118.56179999999999</v>
      </c>
      <c r="L217" s="2095">
        <f>AVERAGE('2024旬別'!L217,'2023旬別'!K217,'2022旬別'!K217,'2021旬別'!K217,'2020旬別'!K217)</f>
        <v>149.36599999999999</v>
      </c>
      <c r="M217" s="2098">
        <f>AVERAGE('2024旬別'!M217,'2023旬別'!L217,'2022旬別'!L217,'2021旬別'!L217,'2020旬別'!L217)</f>
        <v>148.72579999999999</v>
      </c>
      <c r="N217" s="2099">
        <f>AVERAGE('2024旬別'!N217,'2023旬別'!M217,'2022旬別'!M217,'2021旬別'!M217,'2020旬別'!M217)</f>
        <v>140.0204</v>
      </c>
      <c r="O217" s="2095">
        <f>AVERAGE('2024旬別'!O217,'2023旬別'!N217,'2022旬別'!N217,'2021旬別'!N217,'2020旬別'!N217)</f>
        <v>122.55499999999999</v>
      </c>
      <c r="P217" s="2098">
        <f>AVERAGE('2024旬別'!P217,'2023旬別'!O217,'2022旬別'!O217,'2021旬別'!O217,'2020旬別'!O217)</f>
        <v>71.390799999999984</v>
      </c>
      <c r="Q217" s="2094">
        <f>AVERAGE('2024旬別'!Q217,'2023旬別'!P217,'2022旬別'!P217,'2021旬別'!P217,'2020旬別'!P217)</f>
        <v>33.318799999999996</v>
      </c>
      <c r="R217" s="2100">
        <f>AVERAGE('2024旬別'!R217,'2023旬別'!Q217,'2022旬別'!Q217,'2021旬別'!Q217,'2020旬別'!Q217)</f>
        <v>18.2422</v>
      </c>
      <c r="S217" s="2096">
        <f>AVERAGE('2024旬別'!S217,'2023旬別'!R217,'2022旬別'!R217,'2021旬別'!R217,'2020旬別'!R217)</f>
        <v>3.629</v>
      </c>
      <c r="T217" s="2094">
        <f>AVERAGE('2024旬別'!T217,'2023旬別'!S217,'2022旬別'!S217,'2021旬別'!S217,'2020旬別'!S217)</f>
        <v>1.2094</v>
      </c>
      <c r="U217" s="2095">
        <f>AVERAGE('2024旬別'!U217,'2023旬別'!T217,'2022旬別'!T217,'2021旬別'!T217,'2020旬別'!T217)</f>
        <v>0.50940000000000007</v>
      </c>
      <c r="V217" s="2096">
        <f>AVERAGE('2024旬別'!V217,'2023旬別'!U217,'2022旬別'!U217,'2021旬別'!U217,'2020旬別'!U217)</f>
        <v>6.4600000000000005E-2</v>
      </c>
      <c r="W217" s="2101">
        <f>AVERAGE('2024旬別'!W217,'2023旬別'!V217,'2022旬別'!V217,'2021旬別'!V217,'2020旬別'!V217)</f>
        <v>9.5799999999999996E-2</v>
      </c>
      <c r="X217" s="2102">
        <f>AVERAGE('2024旬別'!X217,'2023旬別'!W217,'2022旬別'!W217,'2021旬別'!W217,'2020旬別'!W217)</f>
        <v>6.4399999999999985E-2</v>
      </c>
      <c r="Y217" s="2096">
        <f>AVERAGE('2024旬別'!Y217,'2023旬別'!X217,'2022旬別'!X217,'2021旬別'!X217,'2020旬別'!X217)</f>
        <v>9.7999999999999997E-3</v>
      </c>
      <c r="Z217" s="2099">
        <f>AVERAGE('2024旬別'!Z217,'2023旬別'!Y217,'2022旬別'!Y217,'2021旬別'!Y217,'2020旬別'!Y217)</f>
        <v>3.9599999999999996E-2</v>
      </c>
      <c r="AA217" s="2100">
        <f>AVERAGE('2024旬別'!AA217,'2023旬別'!Z217,'2022旬別'!Z217,'2021旬別'!Z217,'2020旬別'!Z217)</f>
        <v>9.5400000000000013E-2</v>
      </c>
      <c r="AB217" s="2096">
        <f>AVERAGE('2024旬別'!AB217,'2023旬別'!AA217,'2022旬別'!AA217,'2021旬別'!AA217,'2020旬別'!AA217)</f>
        <v>0.10880000000000001</v>
      </c>
      <c r="AC217" s="2099">
        <f>AVERAGE('2024旬別'!AC217,'2023旬別'!AB217,'2022旬別'!AB217,'2021旬別'!AB217,'2020旬別'!AB217)</f>
        <v>1.1890000000000001</v>
      </c>
      <c r="AD217" s="2095">
        <f>AVERAGE('2024旬別'!AD217,'2023旬別'!AC217,'2022旬別'!AC217,'2021旬別'!AC217,'2020旬別'!AC217)</f>
        <v>9.095600000000001</v>
      </c>
      <c r="AE217" s="2098">
        <f>AVERAGE('2024旬別'!AE217,'2023旬別'!AD217,'2022旬別'!AD217,'2021旬別'!AD217,'2020旬別'!AD217)</f>
        <v>52.793199999999992</v>
      </c>
      <c r="AF217" s="2099">
        <f>AVERAGE('2024旬別'!AF217,'2023旬別'!AE217,'2022旬別'!AE217,'2021旬別'!AE217,'2020旬別'!AE217)</f>
        <v>130.68260000000001</v>
      </c>
      <c r="AG217" s="2095">
        <f>AVERAGE('2024旬別'!AG217,'2023旬別'!AF217,'2022旬別'!AF217,'2021旬別'!AF217,'2020旬別'!AF217)</f>
        <v>243.19819999999999</v>
      </c>
      <c r="AH217" s="2098">
        <f>AVERAGE('2024旬別'!AH217,'2023旬別'!AG217,'2022旬別'!AG217,'2021旬別'!AG217,'2020旬別'!AG217)</f>
        <v>197.3064</v>
      </c>
      <c r="AI217" s="2094">
        <f>AVERAGE('2024旬別'!AI217,'2023旬別'!AH217,'2022旬別'!AH217,'2021旬別'!AH217,'2020旬別'!AH217)</f>
        <v>178.76279999999997</v>
      </c>
      <c r="AJ217" s="2095">
        <f>AVERAGE('2024旬別'!AJ217,'2023旬別'!AI217,'2022旬別'!AI217,'2021旬別'!AI217,'2020旬別'!AI217)</f>
        <v>138.5566</v>
      </c>
      <c r="AK217" s="2098">
        <f>AVERAGE('2024旬別'!AK217,'2023旬別'!AJ217,'2022旬別'!AJ217,'2021旬別'!AJ217,'2020旬別'!AJ217)</f>
        <v>83.981800000000021</v>
      </c>
      <c r="AL217" s="2094">
        <f>AVERAGE('2024旬別'!AL217,'2023旬別'!AK217,'2022旬別'!AK217,'2021旬別'!AK217,'2020旬別'!AK217)</f>
        <v>59.797600000000003</v>
      </c>
      <c r="AM217" s="2103">
        <f>AVERAGE('2024旬別'!AM217,'2023旬別'!AL217,'2022旬別'!AL217,'2021旬別'!AL217,'2020旬別'!AL217)</f>
        <v>55.999000000000002</v>
      </c>
      <c r="AP217" s="55"/>
      <c r="AQ217" s="56"/>
      <c r="AR217" s="2"/>
      <c r="AS217" s="2"/>
      <c r="AT217" s="59"/>
      <c r="AY217" s="61"/>
      <c r="AZ217" s="61"/>
      <c r="BC217" s="61"/>
      <c r="BD217" s="61"/>
      <c r="BE217" s="61"/>
      <c r="BH217" s="56"/>
      <c r="BI217" s="56"/>
      <c r="BJ217" s="56"/>
      <c r="BK217" s="61"/>
      <c r="BL217" s="55"/>
      <c r="BM217" s="59"/>
      <c r="BN217" s="59"/>
      <c r="BO217" s="59"/>
      <c r="CA217" s="60"/>
    </row>
    <row r="218" spans="1:84" ht="14.25" customHeight="1" x14ac:dyDescent="0.15">
      <c r="A218" s="2352" t="str">
        <f t="shared" si="0"/>
        <v>サニーレタス金額</v>
      </c>
      <c r="B218" s="2350" t="str">
        <f>B217</f>
        <v>サニーレタス</v>
      </c>
      <c r="C218" s="1998" t="s">
        <v>94</v>
      </c>
      <c r="D218" s="2104">
        <f>AVERAGE('2024旬別'!D218,'2023旬別'!C218,'2022旬別'!C218,'2021旬別'!C218,'2020旬別'!C218)</f>
        <v>7701.5673999999999</v>
      </c>
      <c r="E218" s="2105">
        <f>AVERAGE('2024旬別'!E218,'2023旬別'!D218,'2022旬別'!D218,'2021旬別'!D218,'2020旬別'!D218)</f>
        <v>8919.6095999999998</v>
      </c>
      <c r="F218" s="2106">
        <f>AVERAGE('2024旬別'!F218,'2023旬別'!E218,'2022旬別'!E218,'2021旬別'!E218,'2020旬別'!E218)</f>
        <v>9864.1326000000008</v>
      </c>
      <c r="G218" s="2107">
        <f>AVERAGE('2024旬別'!G218,'2023旬別'!F218,'2022旬別'!F218,'2021旬別'!F218,'2020旬別'!F218)</f>
        <v>11657.4756</v>
      </c>
      <c r="H218" s="2105">
        <f>AVERAGE('2024旬別'!H218,'2023旬別'!G218,'2022旬別'!G218,'2021旬別'!G218,'2020旬別'!G218)</f>
        <v>14310.753400000001</v>
      </c>
      <c r="I218" s="2108">
        <f>AVERAGE('2024旬別'!I218,'2023旬別'!H218,'2022旬別'!H218,'2021旬別'!H218,'2020旬別'!H218)</f>
        <v>18555.795000000002</v>
      </c>
      <c r="J218" s="2109">
        <f>AVERAGE('2024旬別'!J218,'2023旬別'!I218,'2022旬別'!I218,'2021旬別'!I218,'2020旬別'!I218)</f>
        <v>25973.790199999999</v>
      </c>
      <c r="K218" s="2105">
        <f>AVERAGE('2024旬別'!K218,'2023旬別'!J218,'2022旬別'!J218,'2021旬別'!J218,'2020旬別'!J218)</f>
        <v>30045.8586</v>
      </c>
      <c r="L218" s="2106">
        <f>AVERAGE('2024旬別'!L218,'2023旬別'!K218,'2022旬別'!K218,'2021旬別'!K218,'2020旬別'!K218)</f>
        <v>42156.926599999999</v>
      </c>
      <c r="M218" s="2109">
        <f>AVERAGE('2024旬別'!M218,'2023旬別'!L218,'2022旬別'!L218,'2021旬別'!L218,'2020旬別'!L218)</f>
        <v>44890.944000000003</v>
      </c>
      <c r="N218" s="2110">
        <f>AVERAGE('2024旬別'!N218,'2023旬別'!M218,'2022旬別'!M218,'2021旬別'!M218,'2020旬別'!M218)</f>
        <v>47622.700599999996</v>
      </c>
      <c r="O218" s="2106">
        <f>AVERAGE('2024旬別'!O218,'2023旬別'!N218,'2022旬別'!N218,'2021旬別'!N218,'2020旬別'!N218)</f>
        <v>35273.1734</v>
      </c>
      <c r="P218" s="2111">
        <f>AVERAGE('2024旬別'!P218,'2023旬別'!O218,'2022旬別'!O218,'2021旬別'!O218,'2020旬別'!O218)</f>
        <v>17048.970600000001</v>
      </c>
      <c r="Q218" s="2105">
        <f>AVERAGE('2024旬別'!Q218,'2023旬別'!P218,'2022旬別'!P218,'2021旬別'!P218,'2020旬別'!P218)</f>
        <v>6151.2161999999998</v>
      </c>
      <c r="R218" s="2112">
        <f>AVERAGE('2024旬別'!R218,'2023旬別'!Q218,'2022旬別'!Q218,'2021旬別'!Q218,'2020旬別'!Q218)</f>
        <v>3001.8766000000005</v>
      </c>
      <c r="S218" s="2107">
        <f>AVERAGE('2024旬別'!S218,'2023旬別'!R218,'2022旬別'!R218,'2021旬別'!R218,'2020旬別'!R218)</f>
        <v>527.16100000000006</v>
      </c>
      <c r="T218" s="2105">
        <f>AVERAGE('2024旬別'!T218,'2023旬別'!S218,'2022旬別'!S218,'2021旬別'!S218,'2020旬別'!S218)</f>
        <v>152.88920000000002</v>
      </c>
      <c r="U218" s="2106">
        <f>AVERAGE('2024旬別'!U218,'2023旬別'!T218,'2022旬別'!T218,'2021旬別'!T218,'2020旬別'!T218)</f>
        <v>36.007199999999997</v>
      </c>
      <c r="V218" s="2107">
        <f>AVERAGE('2024旬別'!V218,'2023旬別'!U218,'2022旬別'!U218,'2021旬別'!U218,'2020旬別'!U218)</f>
        <v>9.0288000000000004</v>
      </c>
      <c r="W218" s="2113">
        <f>AVERAGE('2024旬別'!W218,'2023旬別'!V218,'2022旬別'!V218,'2021旬別'!V218,'2020旬別'!V218)</f>
        <v>31.8276</v>
      </c>
      <c r="X218" s="2114">
        <f>AVERAGE('2024旬別'!X218,'2023旬別'!W218,'2022旬別'!W218,'2021旬別'!W218,'2020旬別'!W218)</f>
        <v>20.779199999999999</v>
      </c>
      <c r="Y218" s="2107">
        <f>AVERAGE('2024旬別'!Y218,'2023旬別'!X218,'2022旬別'!X218,'2021旬別'!X218,'2020旬別'!X218)</f>
        <v>2.16</v>
      </c>
      <c r="Z218" s="2110">
        <f>AVERAGE('2024旬別'!Z218,'2023旬別'!Y218,'2022旬別'!Y218,'2021旬別'!Y218,'2020旬別'!Y218)</f>
        <v>10.022400000000001</v>
      </c>
      <c r="AA218" s="2112">
        <f>AVERAGE('2024旬別'!AA218,'2023旬別'!Z218,'2022旬別'!Z218,'2021旬別'!Z218,'2020旬別'!Z218)</f>
        <v>22.615199999999998</v>
      </c>
      <c r="AB218" s="2107">
        <f>AVERAGE('2024旬別'!AB218,'2023旬別'!AA218,'2022旬別'!AA218,'2021旬別'!AA218,'2020旬別'!AA218)</f>
        <v>57.283200000000001</v>
      </c>
      <c r="AC218" s="2105">
        <f>AVERAGE('2024旬別'!AC218,'2023旬別'!AB218,'2022旬別'!AB218,'2021旬別'!AB218,'2020旬別'!AB218)</f>
        <v>514.71280000000002</v>
      </c>
      <c r="AD218" s="2106">
        <f>AVERAGE('2024旬別'!AD218,'2023旬別'!AC218,'2022旬別'!AC218,'2021旬別'!AC218,'2020旬別'!AC218)</f>
        <v>2755.2312000000002</v>
      </c>
      <c r="AE218" s="2109">
        <f>AVERAGE('2024旬別'!AE218,'2023旬別'!AD218,'2022旬別'!AD218,'2021旬別'!AD218,'2020旬別'!AD218)</f>
        <v>14449.506799999999</v>
      </c>
      <c r="AF218" s="2110">
        <f>AVERAGE('2024旬別'!AF218,'2023旬別'!AE218,'2022旬別'!AE218,'2021旬別'!AE218,'2020旬別'!AE218)</f>
        <v>37168.168799999999</v>
      </c>
      <c r="AG218" s="2106">
        <f>AVERAGE('2024旬別'!AG218,'2023旬別'!AF218,'2022旬別'!AF218,'2021旬別'!AF218,'2020旬別'!AF218)</f>
        <v>75150.565199999997</v>
      </c>
      <c r="AH218" s="2109">
        <f>AVERAGE('2024旬別'!AH218,'2023旬別'!AG218,'2022旬別'!AG218,'2021旬別'!AG218,'2020旬別'!AG218)</f>
        <v>55923.078000000001</v>
      </c>
      <c r="AI218" s="2105">
        <f>AVERAGE('2024旬別'!AI218,'2023旬別'!AH218,'2022旬別'!AH218,'2021旬別'!AH218,'2020旬別'!AH218)</f>
        <v>43851.0864</v>
      </c>
      <c r="AJ218" s="2106">
        <f>AVERAGE('2024旬別'!AJ218,'2023旬別'!AI218,'2022旬別'!AI218,'2021旬別'!AI218,'2020旬別'!AI218)</f>
        <v>31783.325000000001</v>
      </c>
      <c r="AK218" s="2109">
        <f>AVERAGE('2024旬別'!AK218,'2023旬別'!AJ218,'2022旬別'!AJ218,'2021旬別'!AJ218,'2020旬別'!AJ218)</f>
        <v>21027.745999999999</v>
      </c>
      <c r="AL218" s="2105">
        <f>AVERAGE('2024旬別'!AL218,'2023旬別'!AK218,'2022旬別'!AK218,'2021旬別'!AK218,'2020旬別'!AK218)</f>
        <v>16871.637199999997</v>
      </c>
      <c r="AM218" s="2115">
        <f>AVERAGE('2024旬別'!AM218,'2023旬別'!AL218,'2022旬別'!AL218,'2021旬別'!AL218,'2020旬別'!AL218)</f>
        <v>18360.024000000001</v>
      </c>
      <c r="AP218" s="2"/>
      <c r="AQ218" s="2"/>
      <c r="AR218" s="56"/>
      <c r="AS218" s="2"/>
      <c r="AT218" s="59"/>
      <c r="AY218" s="61"/>
      <c r="AZ218" s="61"/>
      <c r="BC218" s="61"/>
      <c r="BD218" s="61"/>
      <c r="BE218" s="61"/>
      <c r="BH218" s="56"/>
      <c r="BI218" s="56"/>
      <c r="BJ218" s="56"/>
      <c r="BL218" s="55"/>
      <c r="BM218" s="59"/>
      <c r="BN218" s="59"/>
      <c r="BO218" s="59"/>
      <c r="BR218" s="5"/>
      <c r="BS218" s="5"/>
      <c r="BT218" s="5"/>
      <c r="CA218" s="3"/>
      <c r="CD218" s="56"/>
      <c r="CE218" s="56"/>
      <c r="CF218" s="56"/>
    </row>
    <row r="219" spans="1:84" ht="14.25" customHeight="1" x14ac:dyDescent="0.15">
      <c r="A219" s="2352" t="str">
        <f t="shared" si="0"/>
        <v>サニーレタス価格</v>
      </c>
      <c r="B219" s="2351" t="str">
        <f>B217</f>
        <v>サニーレタス</v>
      </c>
      <c r="C219" s="2000" t="s">
        <v>96</v>
      </c>
      <c r="D219" s="2116">
        <f>AVERAGE('2024旬別'!D219,'2023旬別'!C219,'2022旬別'!C219,'2021旬別'!C219,'2020旬別'!C219)</f>
        <v>308</v>
      </c>
      <c r="E219" s="2117">
        <f>AVERAGE('2024旬別'!E219,'2023旬別'!D219,'2022旬別'!D219,'2021旬別'!D219,'2020旬別'!D219)</f>
        <v>252</v>
      </c>
      <c r="F219" s="2118">
        <f>AVERAGE('2024旬別'!F219,'2023旬別'!E219,'2022旬別'!E219,'2021旬別'!E219,'2020旬別'!E219)</f>
        <v>286.8</v>
      </c>
      <c r="G219" s="2119">
        <f>AVERAGE('2024旬別'!G219,'2023旬別'!F219,'2022旬別'!F219,'2021旬別'!F219,'2020旬別'!F219)</f>
        <v>302.2</v>
      </c>
      <c r="H219" s="2117">
        <f>AVERAGE('2024旬別'!H219,'2023旬別'!G219,'2022旬別'!G219,'2021旬別'!G219,'2020旬別'!G219)</f>
        <v>305.8</v>
      </c>
      <c r="I219" s="2120">
        <f>AVERAGE('2024旬別'!I219,'2023旬別'!H219,'2022旬別'!H219,'2021旬別'!H219,'2020旬別'!H219)</f>
        <v>287.39999999999998</v>
      </c>
      <c r="J219" s="2121">
        <f>AVERAGE('2024旬別'!J219,'2023旬別'!I219,'2022旬別'!I219,'2021旬別'!I219,'2020旬別'!I219)</f>
        <v>275.60000000000002</v>
      </c>
      <c r="K219" s="2117">
        <f>AVERAGE('2024旬別'!K219,'2023旬別'!J219,'2022旬別'!J219,'2021旬別'!J219,'2020旬別'!J219)</f>
        <v>249.4</v>
      </c>
      <c r="L219" s="2118">
        <f>AVERAGE('2024旬別'!L219,'2023旬別'!K219,'2022旬別'!K219,'2021旬別'!K219,'2020旬別'!K219)</f>
        <v>284.2</v>
      </c>
      <c r="M219" s="2121">
        <f>AVERAGE('2024旬別'!M219,'2023旬別'!L219,'2022旬別'!L219,'2021旬別'!L219,'2020旬別'!L219)</f>
        <v>314.2</v>
      </c>
      <c r="N219" s="2117">
        <f>AVERAGE('2024旬別'!N219,'2023旬別'!M219,'2022旬別'!M219,'2021旬別'!M219,'2020旬別'!M219)</f>
        <v>332.6</v>
      </c>
      <c r="O219" s="2118">
        <f>AVERAGE('2024旬別'!O219,'2023旬別'!N219,'2022旬別'!N219,'2021旬別'!N219,'2020旬別'!N219)</f>
        <v>284.2</v>
      </c>
      <c r="P219" s="2121">
        <f>AVERAGE('2024旬別'!P219,'2023旬別'!O219,'2022旬別'!O219,'2021旬別'!O219,'2020旬別'!O219)</f>
        <v>236</v>
      </c>
      <c r="Q219" s="2117">
        <f>AVERAGE('2024旬別'!Q219,'2023旬別'!P219,'2022旬別'!P219,'2021旬別'!P219,'2020旬別'!P219)</f>
        <v>185.8</v>
      </c>
      <c r="R219" s="2123">
        <f>AVERAGE('2024旬別'!R219,'2023旬別'!Q219,'2022旬別'!Q219,'2021旬別'!Q219,'2020旬別'!Q219)</f>
        <v>169.2</v>
      </c>
      <c r="S219" s="2121">
        <f>AVERAGE('2024旬別'!S219,'2023旬別'!R219,'2022旬別'!R219,'2021旬別'!R219,'2020旬別'!R219)</f>
        <v>187.8</v>
      </c>
      <c r="T219" s="2117">
        <f>AVERAGE('2024旬別'!T219,'2023旬別'!S219,'2022旬別'!S219,'2021旬別'!S219,'2020旬別'!S219)</f>
        <v>102.4</v>
      </c>
      <c r="U219" s="2118">
        <f>AVERAGE('2024旬別'!U219,'2023旬別'!T219,'2022旬別'!T219,'2021旬別'!T219,'2020旬別'!T219)</f>
        <v>65</v>
      </c>
      <c r="V219" s="2119">
        <f>AVERAGE('2024旬別'!V219,'2023旬別'!U219,'2022旬別'!U219,'2021旬別'!U219,'2020旬別'!U219)</f>
        <v>139</v>
      </c>
      <c r="W219" s="2124">
        <f>AVERAGE('2024旬別'!W219,'2023旬別'!V219,'2022旬別'!V219,'2021旬別'!V219,'2020旬別'!V219)</f>
        <v>98.8</v>
      </c>
      <c r="X219" s="2123">
        <f>AVERAGE('2024旬別'!X219,'2023旬別'!W219,'2022旬別'!W219,'2021旬別'!W219,'2020旬別'!W219)</f>
        <v>100.8</v>
      </c>
      <c r="Y219" s="2119">
        <f>AVERAGE('2024旬別'!Y219,'2023旬別'!X219,'2022旬別'!X219,'2021旬別'!X219,'2020旬別'!X219)</f>
        <v>82.8</v>
      </c>
      <c r="Z219" s="2122">
        <f>AVERAGE('2024旬別'!Z219,'2023旬別'!Y219,'2022旬別'!Y219,'2021旬別'!Y219,'2020旬別'!Y219)</f>
        <v>73</v>
      </c>
      <c r="AA219" s="2123">
        <f>AVERAGE('2024旬別'!AA219,'2023旬別'!Z219,'2022旬別'!Z219,'2021旬別'!Z219,'2020旬別'!Z219)</f>
        <v>166.6</v>
      </c>
      <c r="AB219" s="2119">
        <f>AVERAGE('2024旬別'!AB219,'2023旬別'!AA219,'2022旬別'!AA219,'2021旬別'!AA219,'2020旬別'!AA219)</f>
        <v>157.80000000000001</v>
      </c>
      <c r="AC219" s="2117">
        <f>AVERAGE('2024旬別'!AC219,'2023旬別'!AB219,'2022旬別'!AB219,'2021旬別'!AB219,'2020旬別'!AB219)</f>
        <v>414</v>
      </c>
      <c r="AD219" s="2118">
        <f>AVERAGE('2024旬別'!AD219,'2023旬別'!AC219,'2022旬別'!AC219,'2021旬別'!AC219,'2020旬別'!AC219)</f>
        <v>290.2</v>
      </c>
      <c r="AE219" s="2121">
        <f>AVERAGE('2024旬別'!AE219,'2023旬別'!AD219,'2022旬別'!AD219,'2021旬別'!AD219,'2020旬別'!AD219)</f>
        <v>279</v>
      </c>
      <c r="AF219" s="2122">
        <f>AVERAGE('2024旬別'!AF219,'2023旬別'!AE219,'2022旬別'!AE219,'2021旬別'!AE219,'2020旬別'!AE219)</f>
        <v>279.2</v>
      </c>
      <c r="AG219" s="2118">
        <f>AVERAGE('2024旬別'!AG219,'2023旬別'!AF219,'2022旬別'!AF219,'2021旬別'!AF219,'2020旬別'!AF219)</f>
        <v>315.60000000000002</v>
      </c>
      <c r="AH219" s="2121">
        <f>AVERAGE('2024旬別'!AH219,'2023旬別'!AG219,'2022旬別'!AG219,'2021旬別'!AG219,'2020旬別'!AG219)</f>
        <v>281.8</v>
      </c>
      <c r="AI219" s="2145">
        <f>AVERAGE('2024旬別'!AI219,'2023旬別'!AH219,'2022旬別'!AH219,'2021旬別'!AH219,'2020旬別'!AH219)</f>
        <v>243.4</v>
      </c>
      <c r="AJ219" s="2118">
        <f>AVERAGE('2024旬別'!AJ219,'2023旬別'!AI219,'2022旬別'!AI219,'2021旬別'!AI219,'2020旬別'!AI219)</f>
        <v>214.4</v>
      </c>
      <c r="AK219" s="2121">
        <f>AVERAGE('2024旬別'!AK219,'2023旬別'!AJ219,'2022旬別'!AJ219,'2021旬別'!AJ219,'2020旬別'!AJ219)</f>
        <v>225.4</v>
      </c>
      <c r="AL219" s="2117">
        <f>AVERAGE('2024旬別'!AL219,'2023旬別'!AK219,'2022旬別'!AK219,'2021旬別'!AK219,'2020旬別'!AK219)</f>
        <v>249.8</v>
      </c>
      <c r="AM219" s="2125">
        <f>AVERAGE('2024旬別'!AM219,'2023旬別'!AL219,'2022旬別'!AL219,'2021旬別'!AL219,'2020旬別'!AL219)</f>
        <v>297.8</v>
      </c>
      <c r="AP219" s="2"/>
      <c r="AQ219" s="2"/>
      <c r="AR219" s="2"/>
      <c r="AS219" s="56"/>
      <c r="AT219" s="2044"/>
      <c r="AY219" s="61"/>
      <c r="AZ219" s="59"/>
      <c r="BA219" s="59"/>
      <c r="BB219" s="59"/>
      <c r="BC219" s="61"/>
      <c r="BD219" s="59"/>
      <c r="BE219" s="59"/>
      <c r="BF219" s="59"/>
      <c r="BG219" s="55"/>
      <c r="BH219" s="56"/>
      <c r="BI219" s="56"/>
      <c r="BJ219" s="56"/>
      <c r="BK219" s="61"/>
      <c r="BL219" s="55"/>
      <c r="BM219" s="59"/>
      <c r="BN219" s="59"/>
      <c r="BO219" s="59"/>
      <c r="BR219" s="5"/>
      <c r="BS219" s="5"/>
      <c r="BT219" s="5"/>
      <c r="BY219" s="61"/>
      <c r="BZ219" s="252"/>
      <c r="CA219" s="60"/>
      <c r="CB219" s="61"/>
      <c r="CC219" s="61"/>
      <c r="CD219" s="56"/>
      <c r="CE219" s="56"/>
      <c r="CF219" s="56"/>
    </row>
    <row r="220" spans="1:84" ht="14.25" customHeight="1" x14ac:dyDescent="0.15">
      <c r="A220" s="2352" t="str">
        <f t="shared" si="0"/>
        <v>グリーンリーフ数量</v>
      </c>
      <c r="B220" s="250" t="s">
        <v>118</v>
      </c>
      <c r="C220" s="1997" t="s">
        <v>93</v>
      </c>
      <c r="D220" s="2093">
        <f>AVERAGE('2024旬別'!D220,'2023旬別'!C220,'2022旬別'!C220,'2021旬別'!C220,'2020旬別'!C220)</f>
        <v>23.131</v>
      </c>
      <c r="E220" s="2094">
        <f>AVERAGE('2024旬別'!E220,'2023旬別'!D220,'2022旬別'!D220,'2021旬別'!D220,'2020旬別'!D220)</f>
        <v>30.401</v>
      </c>
      <c r="F220" s="2095">
        <f>AVERAGE('2024旬別'!F220,'2023旬別'!E220,'2022旬別'!E220,'2021旬別'!E220,'2020旬別'!E220)</f>
        <v>30.172000000000004</v>
      </c>
      <c r="G220" s="2096">
        <f>AVERAGE('2024旬別'!G220,'2023旬別'!F220,'2022旬別'!F220,'2021旬別'!F220,'2020旬別'!F220)</f>
        <v>31.234799999999996</v>
      </c>
      <c r="H220" s="2094">
        <f>AVERAGE('2024旬別'!H220,'2023旬別'!G220,'2022旬別'!G220,'2021旬別'!G220,'2020旬別'!G220)</f>
        <v>37.6708</v>
      </c>
      <c r="I220" s="2097">
        <f>AVERAGE('2024旬別'!I220,'2023旬別'!H220,'2022旬別'!H220,'2021旬別'!H220,'2020旬別'!H220)</f>
        <v>39.541199999999996</v>
      </c>
      <c r="J220" s="2098">
        <f>AVERAGE('2024旬別'!J220,'2023旬別'!I220,'2022旬別'!I220,'2021旬別'!I220,'2020旬別'!I220)</f>
        <v>46.664199999999994</v>
      </c>
      <c r="K220" s="2094">
        <f>AVERAGE('2024旬別'!K220,'2023旬別'!J220,'2022旬別'!J220,'2021旬別'!J220,'2020旬別'!J220)</f>
        <v>56.936</v>
      </c>
      <c r="L220" s="2095">
        <f>AVERAGE('2024旬別'!L220,'2023旬別'!K220,'2022旬別'!K220,'2021旬別'!K220,'2020旬別'!K220)</f>
        <v>67.517200000000003</v>
      </c>
      <c r="M220" s="2098">
        <f>AVERAGE('2024旬別'!M220,'2023旬別'!L220,'2022旬別'!L220,'2021旬別'!L220,'2020旬別'!L220)</f>
        <v>71.026600000000002</v>
      </c>
      <c r="N220" s="2099">
        <f>AVERAGE('2024旬別'!N220,'2023旬別'!M220,'2022旬別'!M220,'2021旬別'!M220,'2020旬別'!M220)</f>
        <v>71.1768</v>
      </c>
      <c r="O220" s="2095">
        <f>AVERAGE('2024旬別'!O220,'2023旬別'!N220,'2022旬別'!N220,'2021旬別'!N220,'2020旬別'!N220)</f>
        <v>54.642599999999995</v>
      </c>
      <c r="P220" s="2098">
        <f>AVERAGE('2024旬別'!P220,'2023旬別'!O220,'2022旬別'!O220,'2021旬別'!O220,'2020旬別'!O220)</f>
        <v>40.780200000000001</v>
      </c>
      <c r="Q220" s="2094">
        <f>AVERAGE('2024旬別'!Q220,'2023旬別'!P220,'2022旬別'!P220,'2021旬別'!P220,'2020旬別'!P220)</f>
        <v>26.170999999999999</v>
      </c>
      <c r="R220" s="2100">
        <f>AVERAGE('2024旬別'!R220,'2023旬別'!Q220,'2022旬別'!Q220,'2021旬別'!Q220,'2020旬別'!Q220)</f>
        <v>10.2584</v>
      </c>
      <c r="S220" s="2096">
        <f>AVERAGE('2024旬別'!S220,'2023旬別'!R220,'2022旬別'!R220,'2021旬別'!R220,'2020旬別'!R220)</f>
        <v>1.6808000000000001</v>
      </c>
      <c r="T220" s="2094">
        <f>AVERAGE('2024旬別'!T220,'2023旬別'!S220,'2022旬別'!S220,'2021旬別'!S220,'2020旬別'!S220)</f>
        <v>6.5799999999999997E-2</v>
      </c>
      <c r="U220" s="2095">
        <f>AVERAGE('2024旬別'!U220,'2023旬別'!T220,'2022旬別'!T220,'2021旬別'!T220,'2020旬別'!T220)</f>
        <v>7.8200000000000006E-2</v>
      </c>
      <c r="V220" s="2096">
        <f>AVERAGE('2024旬別'!V220,'2023旬別'!U220,'2022旬別'!U220,'2021旬別'!U220,'2020旬別'!U220)</f>
        <v>1.9599999999999999E-2</v>
      </c>
      <c r="W220" s="2101">
        <f>AVERAGE('2024旬別'!W220,'2023旬別'!V220,'2022旬別'!V220,'2021旬別'!V220,'2020旬別'!V220)</f>
        <v>2.4E-2</v>
      </c>
      <c r="X220" s="2102">
        <f>AVERAGE('2024旬別'!X220,'2023旬別'!W220,'2022旬別'!W220,'2021旬別'!W220,'2020旬別'!W220)</f>
        <v>1.8E-3</v>
      </c>
      <c r="Y220" s="2096">
        <f>AVERAGE('2024旬別'!Y220,'2023旬別'!X220,'2022旬別'!X220,'2021旬別'!X220,'2020旬別'!X220)</f>
        <v>4.0000000000000001E-3</v>
      </c>
      <c r="Z220" s="2099">
        <f>AVERAGE('2024旬別'!Z220,'2023旬別'!Y220,'2022旬別'!Y220,'2021旬別'!Y220,'2020旬別'!Y220)</f>
        <v>0</v>
      </c>
      <c r="AA220" s="2100">
        <f>AVERAGE('2024旬別'!AA220,'2023旬別'!Z220,'2022旬別'!Z220,'2021旬別'!Z220,'2020旬別'!Z220)</f>
        <v>2.1000000000000001E-2</v>
      </c>
      <c r="AB220" s="2096">
        <f>AVERAGE('2024旬別'!AB220,'2023旬別'!AA220,'2022旬別'!AA220,'2021旬別'!AA220,'2020旬別'!AA220)</f>
        <v>1.1152000000000002</v>
      </c>
      <c r="AC220" s="2099">
        <f>AVERAGE('2024旬別'!AC220,'2023旬別'!AB220,'2022旬別'!AB220,'2021旬別'!AB220,'2020旬別'!AB220)</f>
        <v>5.5587999999999997</v>
      </c>
      <c r="AD220" s="2095">
        <f>AVERAGE('2024旬別'!AD220,'2023旬別'!AC220,'2022旬別'!AC220,'2021旬別'!AC220,'2020旬別'!AC220)</f>
        <v>12.318199999999999</v>
      </c>
      <c r="AE220" s="2098">
        <f>AVERAGE('2024旬別'!AE220,'2023旬別'!AD220,'2022旬別'!AD220,'2021旬別'!AD220,'2020旬別'!AD220)</f>
        <v>38.469200000000001</v>
      </c>
      <c r="AF220" s="2099">
        <f>AVERAGE('2024旬別'!AF220,'2023旬別'!AE220,'2022旬別'!AE220,'2021旬別'!AE220,'2020旬別'!AE220)</f>
        <v>83.575199999999995</v>
      </c>
      <c r="AG220" s="2095">
        <f>AVERAGE('2024旬別'!AG220,'2023旬別'!AF220,'2022旬別'!AF220,'2021旬別'!AF220,'2020旬別'!AF220)</f>
        <v>128.81139999999999</v>
      </c>
      <c r="AH220" s="2098">
        <f>AVERAGE('2024旬別'!AH220,'2023旬別'!AG220,'2022旬別'!AG220,'2021旬別'!AG220,'2020旬別'!AG220)</f>
        <v>92.884999999999991</v>
      </c>
      <c r="AI220" s="2094">
        <f>AVERAGE('2024旬別'!AI220,'2023旬別'!AH220,'2022旬別'!AH220,'2021旬別'!AH220,'2020旬別'!AH220)</f>
        <v>83.475999999999999</v>
      </c>
      <c r="AJ220" s="2095">
        <f>AVERAGE('2024旬別'!AJ220,'2023旬別'!AI220,'2022旬別'!AI220,'2021旬別'!AI220,'2020旬別'!AI220)</f>
        <v>65.687600000000003</v>
      </c>
      <c r="AK220" s="2098">
        <f>AVERAGE('2024旬別'!AK220,'2023旬別'!AJ220,'2022旬別'!AJ220,'2021旬別'!AJ220,'2020旬別'!AJ220)</f>
        <v>44.583600000000004</v>
      </c>
      <c r="AL220" s="2094">
        <f>AVERAGE('2024旬別'!AL220,'2023旬別'!AK220,'2022旬別'!AK220,'2021旬別'!AK220,'2020旬別'!AK220)</f>
        <v>42.120199999999997</v>
      </c>
      <c r="AM220" s="2103">
        <f>AVERAGE('2024旬別'!AM220,'2023旬別'!AL220,'2022旬別'!AL220,'2021旬別'!AL220,'2020旬別'!AL220)</f>
        <v>49.923199999999994</v>
      </c>
      <c r="AP220" s="55"/>
      <c r="AQ220" s="56"/>
      <c r="AR220" s="2"/>
      <c r="AS220" s="2"/>
      <c r="AT220" s="59"/>
      <c r="AY220" s="55"/>
      <c r="AZ220" s="59"/>
      <c r="BA220" s="59"/>
      <c r="BB220" s="59"/>
      <c r="BC220" s="55"/>
      <c r="BD220" s="59"/>
      <c r="BE220" s="59"/>
      <c r="BF220" s="59"/>
      <c r="BG220" s="55"/>
      <c r="BH220" s="56"/>
      <c r="BI220" s="56"/>
      <c r="BJ220" s="56"/>
      <c r="BK220" s="61"/>
      <c r="BL220" s="55"/>
      <c r="BM220" s="59"/>
      <c r="BN220" s="59"/>
      <c r="BO220" s="59"/>
      <c r="BR220" s="5"/>
      <c r="BS220" s="5"/>
      <c r="BT220" s="5"/>
      <c r="BZ220" s="252"/>
      <c r="CA220" s="3"/>
      <c r="CC220" s="61"/>
      <c r="CD220" s="56"/>
      <c r="CE220" s="56"/>
      <c r="CF220" s="56"/>
    </row>
    <row r="221" spans="1:84" ht="14.25" customHeight="1" x14ac:dyDescent="0.15">
      <c r="A221" s="2352" t="str">
        <f t="shared" si="0"/>
        <v>グリーンリーフ金額</v>
      </c>
      <c r="B221" s="2350" t="str">
        <f>B220</f>
        <v>グリーンリーフ</v>
      </c>
      <c r="C221" s="1998" t="s">
        <v>94</v>
      </c>
      <c r="D221" s="2104">
        <f>AVERAGE('2024旬別'!D221,'2023旬別'!C221,'2022旬別'!C221,'2021旬別'!C221,'2020旬別'!C221)</f>
        <v>7315.3411999999998</v>
      </c>
      <c r="E221" s="2105">
        <f>AVERAGE('2024旬別'!E221,'2023旬別'!D221,'2022旬別'!D221,'2021旬別'!D221,'2020旬別'!D221)</f>
        <v>7478.485999999999</v>
      </c>
      <c r="F221" s="2106">
        <f>AVERAGE('2024旬別'!F221,'2023旬別'!E221,'2022旬別'!E221,'2021旬別'!E221,'2020旬別'!E221)</f>
        <v>8062.3594000000012</v>
      </c>
      <c r="G221" s="2107">
        <f>AVERAGE('2024旬別'!G221,'2023旬別'!F221,'2022旬別'!F221,'2021旬別'!F221,'2020旬別'!F221)</f>
        <v>8563.1190000000006</v>
      </c>
      <c r="H221" s="2105">
        <f>AVERAGE('2024旬別'!H221,'2023旬別'!G221,'2022旬別'!G221,'2021旬別'!G221,'2020旬別'!G221)</f>
        <v>10074.6988</v>
      </c>
      <c r="I221" s="2108">
        <f>AVERAGE('2024旬別'!I221,'2023旬別'!H221,'2022旬別'!H221,'2021旬別'!H221,'2020旬別'!H221)</f>
        <v>10910.9388</v>
      </c>
      <c r="J221" s="2109">
        <f>AVERAGE('2024旬別'!J221,'2023旬別'!I221,'2022旬別'!I221,'2021旬別'!I221,'2020旬別'!I221)</f>
        <v>12293.087799999999</v>
      </c>
      <c r="K221" s="2105">
        <f>AVERAGE('2024旬別'!K221,'2023旬別'!J221,'2022旬別'!J221,'2021旬別'!J221,'2020旬別'!J221)</f>
        <v>14083.3658</v>
      </c>
      <c r="L221" s="2106">
        <f>AVERAGE('2024旬別'!L221,'2023旬別'!K221,'2022旬別'!K221,'2021旬別'!K221,'2020旬別'!K221)</f>
        <v>18570.3812</v>
      </c>
      <c r="M221" s="2109">
        <f>AVERAGE('2024旬別'!M221,'2023旬別'!L221,'2022旬別'!L221,'2021旬別'!L221,'2020旬別'!L221)</f>
        <v>20616.880399999998</v>
      </c>
      <c r="N221" s="2110">
        <f>AVERAGE('2024旬別'!N221,'2023旬別'!M221,'2022旬別'!M221,'2021旬別'!M221,'2020旬別'!M221)</f>
        <v>23398.876399999997</v>
      </c>
      <c r="O221" s="2106">
        <f>AVERAGE('2024旬別'!O221,'2023旬別'!N221,'2022旬別'!N221,'2021旬別'!N221,'2020旬別'!N221)</f>
        <v>15747.675399999998</v>
      </c>
      <c r="P221" s="2111">
        <f>AVERAGE('2024旬別'!P221,'2023旬別'!O221,'2022旬別'!O221,'2021旬別'!O221,'2020旬別'!O221)</f>
        <v>9890.2089999999989</v>
      </c>
      <c r="Q221" s="2105">
        <f>AVERAGE('2024旬別'!Q221,'2023旬別'!P221,'2022旬別'!P221,'2021旬別'!P221,'2020旬別'!P221)</f>
        <v>5464.8680000000004</v>
      </c>
      <c r="R221" s="2112">
        <f>AVERAGE('2024旬別'!R221,'2023旬別'!Q221,'2022旬別'!Q221,'2021旬別'!Q221,'2020旬別'!Q221)</f>
        <v>1737.5745999999999</v>
      </c>
      <c r="S221" s="2107">
        <f>AVERAGE('2024旬別'!S221,'2023旬別'!R221,'2022旬別'!R221,'2021旬別'!R221,'2020旬別'!R221)</f>
        <v>385.92780000000005</v>
      </c>
      <c r="T221" s="2105">
        <f>AVERAGE('2024旬別'!T221,'2023旬別'!S221,'2022旬別'!S221,'2021旬別'!S221,'2020旬別'!S221)</f>
        <v>6.2424000000000008</v>
      </c>
      <c r="U221" s="2106">
        <f>AVERAGE('2024旬別'!U221,'2023旬別'!T221,'2022旬別'!T221,'2021旬別'!T221,'2020旬別'!T221)</f>
        <v>9.3722000000000012</v>
      </c>
      <c r="V221" s="2107">
        <f>AVERAGE('2024旬別'!V221,'2023旬別'!U221,'2022旬別'!U221,'2021旬別'!U221,'2020旬別'!U221)</f>
        <v>3.8016000000000005</v>
      </c>
      <c r="W221" s="2113">
        <f>AVERAGE('2024旬別'!W221,'2023旬別'!V221,'2022旬別'!V221,'2021旬別'!V221,'2020旬別'!V221)</f>
        <v>9.0828000000000007</v>
      </c>
      <c r="X221" s="2114">
        <f>AVERAGE('2024旬別'!X221,'2023旬別'!W221,'2022旬別'!W221,'2021旬別'!W221,'2020旬別'!W221)</f>
        <v>0.54</v>
      </c>
      <c r="Y221" s="2107">
        <f>AVERAGE('2024旬別'!Y221,'2023旬別'!X221,'2022旬別'!X221,'2021旬別'!X221,'2020旬別'!X221)</f>
        <v>0.21600000000000003</v>
      </c>
      <c r="Z221" s="2110">
        <f>AVERAGE('2024旬別'!Z221,'2023旬別'!Y221,'2022旬別'!Y221,'2021旬別'!Y221,'2020旬別'!Y221)</f>
        <v>0</v>
      </c>
      <c r="AA221" s="2112">
        <f>AVERAGE('2024旬別'!AA221,'2023旬別'!Z221,'2022旬別'!Z221,'2021旬別'!Z221,'2020旬別'!Z221)</f>
        <v>0.95040000000000013</v>
      </c>
      <c r="AB221" s="2107">
        <f>AVERAGE('2024旬別'!AB221,'2023旬別'!AA221,'2022旬別'!AA221,'2021旬別'!AA221,'2020旬別'!AA221)</f>
        <v>603.60119999999995</v>
      </c>
      <c r="AC221" s="2105">
        <f>AVERAGE('2024旬別'!AC221,'2023旬別'!AB221,'2022旬別'!AB221,'2021旬別'!AB221,'2020旬別'!AB221)</f>
        <v>2714.3855999999996</v>
      </c>
      <c r="AD221" s="2106">
        <f>AVERAGE('2024旬別'!AD221,'2023旬別'!AC221,'2022旬別'!AC221,'2021旬別'!AC221,'2020旬別'!AC221)</f>
        <v>2950.2754</v>
      </c>
      <c r="AE221" s="2109">
        <f>AVERAGE('2024旬別'!AE221,'2023旬別'!AD221,'2022旬別'!AD221,'2021旬別'!AD221,'2020旬別'!AD221)</f>
        <v>9135.9629999999997</v>
      </c>
      <c r="AF221" s="2110">
        <f>AVERAGE('2024旬別'!AF221,'2023旬別'!AE221,'2022旬別'!AE221,'2021旬別'!AE221,'2020旬別'!AE221)</f>
        <v>22615.272600000004</v>
      </c>
      <c r="AG221" s="2106">
        <f>AVERAGE('2024旬別'!AG221,'2023旬別'!AF221,'2022旬別'!AF221,'2021旬別'!AF221,'2020旬別'!AF221)</f>
        <v>34961.2088</v>
      </c>
      <c r="AH221" s="2109">
        <f>AVERAGE('2024旬別'!AH221,'2023旬別'!AG221,'2022旬別'!AG221,'2021旬別'!AG221,'2020旬別'!AG221)</f>
        <v>25329.996000000003</v>
      </c>
      <c r="AI221" s="2105">
        <f>AVERAGE('2024旬別'!AI221,'2023旬別'!AH221,'2022旬別'!AH221,'2021旬別'!AH221,'2020旬別'!AH221)</f>
        <v>20421.850400000003</v>
      </c>
      <c r="AJ221" s="2106">
        <f>AVERAGE('2024旬別'!AJ221,'2023旬別'!AI221,'2022旬別'!AI221,'2021旬別'!AI221,'2020旬別'!AI221)</f>
        <v>15265.7032</v>
      </c>
      <c r="AK221" s="2109">
        <f>AVERAGE('2024旬別'!AK221,'2023旬別'!AJ221,'2022旬別'!AJ221,'2021旬別'!AJ221,'2020旬別'!AJ221)</f>
        <v>11417.593199999999</v>
      </c>
      <c r="AL221" s="2105">
        <f>AVERAGE('2024旬別'!AL221,'2023旬別'!AK221,'2022旬別'!AK221,'2021旬別'!AK221,'2020旬別'!AK221)</f>
        <v>11960.879199999999</v>
      </c>
      <c r="AM221" s="2115">
        <f>AVERAGE('2024旬別'!AM221,'2023旬別'!AL221,'2022旬別'!AL221,'2021旬別'!AL221,'2020旬別'!AL221)</f>
        <v>18141.6692</v>
      </c>
      <c r="AP221" s="2"/>
      <c r="AQ221" s="2"/>
      <c r="AR221" s="56"/>
      <c r="AS221" s="2"/>
      <c r="AT221" s="59"/>
      <c r="AY221" s="55"/>
      <c r="AZ221" s="59"/>
      <c r="BA221" s="59"/>
      <c r="BB221" s="59"/>
      <c r="BC221" s="55"/>
      <c r="BD221" s="59"/>
      <c r="BE221" s="59"/>
      <c r="BF221" s="59"/>
      <c r="BG221" s="55"/>
      <c r="BH221" s="56"/>
      <c r="BI221" s="56"/>
      <c r="BJ221" s="56"/>
      <c r="BK221" s="61"/>
      <c r="BL221" s="55"/>
      <c r="BM221" s="59"/>
      <c r="BN221" s="59"/>
      <c r="BO221" s="59"/>
      <c r="CA221" s="60"/>
      <c r="CB221" s="61"/>
      <c r="CC221" s="61"/>
      <c r="CD221" s="56"/>
      <c r="CE221" s="56"/>
      <c r="CF221" s="56"/>
    </row>
    <row r="222" spans="1:84" ht="14.25" customHeight="1" x14ac:dyDescent="0.15">
      <c r="A222" s="2352" t="str">
        <f t="shared" si="0"/>
        <v>グリーンリーフ価格</v>
      </c>
      <c r="B222" s="2351" t="str">
        <f>B220</f>
        <v>グリーンリーフ</v>
      </c>
      <c r="C222" s="2000" t="s">
        <v>96</v>
      </c>
      <c r="D222" s="2116">
        <f>AVERAGE('2024旬別'!D222,'2023旬別'!C222,'2022旬別'!C222,'2021旬別'!C222,'2020旬別'!C222)</f>
        <v>320.2</v>
      </c>
      <c r="E222" s="2117">
        <f>AVERAGE('2024旬別'!E222,'2023旬別'!D222,'2022旬別'!D222,'2021旬別'!D222,'2020旬別'!D222)</f>
        <v>245.8</v>
      </c>
      <c r="F222" s="2118">
        <f>AVERAGE('2024旬別'!F222,'2023旬別'!E222,'2022旬別'!E222,'2021旬別'!E222,'2020旬別'!E222)</f>
        <v>273.39999999999998</v>
      </c>
      <c r="G222" s="2119">
        <f>AVERAGE('2024旬別'!G222,'2023旬別'!F222,'2022旬別'!F222,'2021旬別'!F222,'2020旬別'!F222)</f>
        <v>274</v>
      </c>
      <c r="H222" s="2117">
        <f>AVERAGE('2024旬別'!H222,'2023旬別'!G222,'2022旬別'!G222,'2021旬別'!G222,'2020旬別'!G222)</f>
        <v>276.39999999999998</v>
      </c>
      <c r="I222" s="2120">
        <f>AVERAGE('2024旬別'!I222,'2023旬別'!H222,'2022旬別'!H222,'2021旬別'!H222,'2020旬別'!H222)</f>
        <v>278.8</v>
      </c>
      <c r="J222" s="2121">
        <f>AVERAGE('2024旬別'!J222,'2023旬別'!I222,'2022旬別'!I222,'2021旬別'!I222,'2020旬別'!I222)</f>
        <v>264.8</v>
      </c>
      <c r="K222" s="2117">
        <f>AVERAGE('2024旬別'!K222,'2023旬別'!J222,'2022旬別'!J222,'2021旬別'!J222,'2020旬別'!J222)</f>
        <v>243.8</v>
      </c>
      <c r="L222" s="2118">
        <f>AVERAGE('2024旬別'!L222,'2023旬別'!K222,'2022旬別'!K222,'2021旬別'!K222,'2020旬別'!K222)</f>
        <v>276.8</v>
      </c>
      <c r="M222" s="2121">
        <f>AVERAGE('2024旬別'!M222,'2023旬別'!L222,'2022旬別'!L222,'2021旬別'!L222,'2020旬別'!L222)</f>
        <v>300.2</v>
      </c>
      <c r="N222" s="2117">
        <f>AVERAGE('2024旬別'!N222,'2023旬別'!M222,'2022旬別'!M222,'2021旬別'!M222,'2020旬別'!M222)</f>
        <v>321.8</v>
      </c>
      <c r="O222" s="2118">
        <f>AVERAGE('2024旬別'!O222,'2023旬別'!N222,'2022旬別'!N222,'2021旬別'!N222,'2020旬別'!N222)</f>
        <v>287.39999999999998</v>
      </c>
      <c r="P222" s="2121">
        <f>AVERAGE('2024旬別'!P222,'2023旬別'!O222,'2022旬別'!O222,'2021旬別'!O222,'2020旬別'!O222)</f>
        <v>244.4</v>
      </c>
      <c r="Q222" s="2117">
        <f>AVERAGE('2024旬別'!Q222,'2023旬別'!P222,'2022旬別'!P222,'2021旬別'!P222,'2020旬別'!P222)</f>
        <v>213</v>
      </c>
      <c r="R222" s="2123">
        <f>AVERAGE('2024旬別'!R222,'2023旬別'!Q222,'2022旬別'!Q222,'2021旬別'!Q222,'2020旬別'!Q222)</f>
        <v>182.4</v>
      </c>
      <c r="S222" s="2121">
        <f>AVERAGE('2024旬別'!S222,'2023旬別'!R222,'2022旬別'!R222,'2021旬別'!R222,'2020旬別'!R222)</f>
        <v>268.39999999999998</v>
      </c>
      <c r="T222" s="2117">
        <f>AVERAGE('2024旬別'!T222,'2023旬別'!S222,'2022旬別'!S222,'2021旬別'!S222,'2020旬別'!S222)</f>
        <v>38.200000000000003</v>
      </c>
      <c r="U222" s="2118">
        <f>AVERAGE('2024旬別'!U222,'2023旬別'!T222,'2022旬別'!T222,'2021旬別'!T222,'2020旬別'!T222)</f>
        <v>107.4</v>
      </c>
      <c r="V222" s="2119">
        <f>AVERAGE('2024旬別'!V222,'2023旬別'!U222,'2022旬別'!U222,'2021旬別'!U222,'2020旬別'!U222)</f>
        <v>56.8</v>
      </c>
      <c r="W222" s="2124">
        <f>AVERAGE('2024旬別'!W222,'2023旬別'!V222,'2022旬別'!V222,'2021旬別'!V222,'2020旬別'!V222)</f>
        <v>75.599999999999994</v>
      </c>
      <c r="X222" s="2123">
        <f>AVERAGE('2024旬別'!X222,'2023旬別'!W222,'2022旬別'!W222,'2021旬別'!W222,'2020旬別'!W222)</f>
        <v>60</v>
      </c>
      <c r="Y222" s="2119">
        <f>AVERAGE('2024旬別'!Y222,'2023旬別'!X222,'2022旬別'!X222,'2021旬別'!X222,'2020旬別'!X222)</f>
        <v>10.8</v>
      </c>
      <c r="Z222" s="2122">
        <f>AVERAGE('2024旬別'!Z222,'2023旬別'!Y222,'2022旬別'!Y222,'2021旬別'!Y222,'2020旬別'!Y222)</f>
        <v>0</v>
      </c>
      <c r="AA222" s="2123">
        <f>AVERAGE('2024旬別'!AA222,'2023旬別'!Z222,'2022旬別'!Z222,'2021旬別'!Z222,'2020旬別'!Z222)</f>
        <v>25.8</v>
      </c>
      <c r="AB222" s="2119">
        <f>AVERAGE('2024旬別'!AB222,'2023旬別'!AA222,'2022旬別'!AA222,'2021旬別'!AA222,'2020旬別'!AA222)</f>
        <v>450.4</v>
      </c>
      <c r="AC222" s="2117">
        <f>AVERAGE('2024旬別'!AC222,'2023旬別'!AB222,'2022旬別'!AB222,'2021旬別'!AB222,'2020旬別'!AB222)</f>
        <v>404</v>
      </c>
      <c r="AD222" s="2118">
        <f>AVERAGE('2024旬別'!AD222,'2023旬別'!AC222,'2022旬別'!AC222,'2021旬別'!AC222,'2020旬別'!AC222)</f>
        <v>224.6</v>
      </c>
      <c r="AE222" s="2121">
        <f>AVERAGE('2024旬別'!AE222,'2023旬別'!AD222,'2022旬別'!AD222,'2021旬別'!AD222,'2020旬別'!AD222)</f>
        <v>232</v>
      </c>
      <c r="AF222" s="2122">
        <f>AVERAGE('2024旬別'!AF222,'2023旬別'!AE222,'2022旬別'!AE222,'2021旬別'!AE222,'2020旬別'!AE222)</f>
        <v>259.2</v>
      </c>
      <c r="AG222" s="2118">
        <f>AVERAGE('2024旬別'!AG222,'2023旬別'!AF222,'2022旬別'!AF222,'2021旬別'!AF222,'2020旬別'!AF222)</f>
        <v>278.39999999999998</v>
      </c>
      <c r="AH222" s="2121">
        <f>AVERAGE('2024旬別'!AH222,'2023旬別'!AG222,'2022旬別'!AG222,'2021旬別'!AG222,'2020旬別'!AG222)</f>
        <v>270.39999999999998</v>
      </c>
      <c r="AI222" s="2117">
        <f>AVERAGE('2024旬別'!AI222,'2023旬別'!AH222,'2022旬別'!AH222,'2021旬別'!AH222,'2020旬別'!AH222)</f>
        <v>242.2</v>
      </c>
      <c r="AJ222" s="2118">
        <f>AVERAGE('2024旬別'!AJ222,'2023旬別'!AI222,'2022旬別'!AI222,'2021旬別'!AI222,'2020旬別'!AI222)</f>
        <v>216</v>
      </c>
      <c r="AK222" s="2121">
        <f>AVERAGE('2024旬別'!AK222,'2023旬別'!AJ222,'2022旬別'!AJ222,'2021旬別'!AJ222,'2020旬別'!AJ222)</f>
        <v>223.2</v>
      </c>
      <c r="AL222" s="2117">
        <f>AVERAGE('2024旬別'!AL222,'2023旬別'!AK222,'2022旬別'!AK222,'2021旬別'!AK222,'2020旬別'!AK222)</f>
        <v>253.6</v>
      </c>
      <c r="AM222" s="2125">
        <f>AVERAGE('2024旬別'!AM222,'2023旬別'!AL222,'2022旬別'!AL222,'2021旬別'!AL222,'2020旬別'!AL222)</f>
        <v>331.4</v>
      </c>
      <c r="AP222" s="2"/>
      <c r="AQ222" s="2"/>
      <c r="AR222" s="2"/>
      <c r="AS222" s="56"/>
      <c r="AT222" s="2044"/>
      <c r="AY222" s="55"/>
      <c r="AZ222" s="59"/>
      <c r="BA222" s="59"/>
      <c r="BB222" s="59"/>
      <c r="BC222" s="55"/>
      <c r="BD222" s="59"/>
      <c r="BE222" s="59"/>
      <c r="BF222" s="59"/>
      <c r="BG222" s="55"/>
      <c r="BH222" s="56"/>
      <c r="BI222" s="56"/>
      <c r="BJ222" s="56"/>
      <c r="BK222" s="61"/>
      <c r="BL222" s="55"/>
      <c r="BM222" s="59"/>
      <c r="BN222" s="59"/>
      <c r="BO222" s="59"/>
      <c r="BY222" s="61"/>
      <c r="CA222" s="60"/>
      <c r="CB222" s="61"/>
      <c r="CC222" s="61"/>
      <c r="CD222" s="56"/>
      <c r="CE222" s="56"/>
      <c r="CF222" s="56"/>
    </row>
    <row r="223" spans="1:84" ht="14.25" customHeight="1" x14ac:dyDescent="0.15">
      <c r="A223" s="2352" t="str">
        <f t="shared" si="0"/>
        <v>はくさい数量</v>
      </c>
      <c r="B223" s="250" t="s">
        <v>26</v>
      </c>
      <c r="C223" s="1997" t="s">
        <v>93</v>
      </c>
      <c r="D223" s="2093">
        <f>AVERAGE('2024旬別'!D223,'2023旬別'!C223,'2022旬別'!C223,'2021旬別'!C223,'2020旬別'!C223)</f>
        <v>3535.5340000000006</v>
      </c>
      <c r="E223" s="2094">
        <f>AVERAGE('2024旬別'!E223,'2023旬別'!D223,'2022旬別'!D223,'2021旬別'!D223,'2020旬別'!D223)</f>
        <v>4181.0237999999999</v>
      </c>
      <c r="F223" s="2095">
        <f>AVERAGE('2024旬別'!F223,'2023旬別'!E223,'2022旬別'!E223,'2021旬別'!E223,'2020旬別'!E223)</f>
        <v>4068.2563999999998</v>
      </c>
      <c r="G223" s="2096">
        <f>AVERAGE('2024旬別'!G223,'2023旬別'!F223,'2022旬別'!F223,'2021旬別'!F223,'2020旬別'!F223)</f>
        <v>4010.1421999999998</v>
      </c>
      <c r="H223" s="2094">
        <f>AVERAGE('2024旬別'!H223,'2023旬別'!G223,'2022旬別'!G223,'2021旬別'!G223,'2020旬別'!G223)</f>
        <v>3024.9679999999998</v>
      </c>
      <c r="I223" s="2097">
        <f>AVERAGE('2024旬別'!I223,'2023旬別'!H223,'2022旬別'!H223,'2021旬別'!H223,'2020旬別'!H223)</f>
        <v>2331.8095999999996</v>
      </c>
      <c r="J223" s="2098">
        <f>AVERAGE('2024旬別'!J223,'2023旬別'!I223,'2022旬別'!I223,'2021旬別'!I223,'2020旬別'!I223)</f>
        <v>2220.6777999999999</v>
      </c>
      <c r="K223" s="2094">
        <f>AVERAGE('2024旬別'!K223,'2023旬別'!J223,'2022旬別'!J223,'2021旬別'!J223,'2020旬別'!J223)</f>
        <v>1627.3736000000001</v>
      </c>
      <c r="L223" s="2095">
        <f>AVERAGE('2024旬別'!L223,'2023旬別'!K223,'2022旬別'!K223,'2021旬別'!K223,'2020旬別'!K223)</f>
        <v>1679.9387999999999</v>
      </c>
      <c r="M223" s="2098">
        <f>AVERAGE('2024旬別'!M223,'2023旬別'!L223,'2022旬別'!L223,'2021旬別'!L223,'2020旬別'!L223)</f>
        <v>1715.7161999999996</v>
      </c>
      <c r="N223" s="2099">
        <f>AVERAGE('2024旬別'!N223,'2023旬別'!M223,'2022旬別'!M223,'2021旬別'!M223,'2020旬別'!M223)</f>
        <v>1954.6777999999999</v>
      </c>
      <c r="O223" s="2095">
        <f>AVERAGE('2024旬別'!O223,'2023旬別'!N223,'2022旬別'!N223,'2021旬別'!N223,'2020旬別'!N223)</f>
        <v>2033.3353999999999</v>
      </c>
      <c r="P223" s="2098">
        <f>AVERAGE('2024旬別'!P223,'2023旬別'!O223,'2022旬別'!O223,'2021旬別'!O223,'2020旬別'!O223)</f>
        <v>2014.7836</v>
      </c>
      <c r="Q223" s="2094">
        <f>AVERAGE('2024旬別'!Q223,'2023旬別'!P223,'2022旬別'!P223,'2021旬別'!P223,'2020旬別'!P223)</f>
        <v>1995.4515999999999</v>
      </c>
      <c r="R223" s="2100">
        <f>AVERAGE('2024旬別'!R223,'2023旬別'!Q223,'2022旬別'!Q223,'2021旬別'!Q223,'2020旬別'!Q223)</f>
        <v>1928.6748</v>
      </c>
      <c r="S223" s="2096">
        <f>AVERAGE('2024旬別'!S223,'2023旬別'!R223,'2022旬別'!R223,'2021旬別'!R223,'2020旬別'!R223)</f>
        <v>1134.7367999999999</v>
      </c>
      <c r="T223" s="2094">
        <f>AVERAGE('2024旬別'!T223,'2023旬別'!S223,'2022旬別'!S223,'2021旬別'!S223,'2020旬別'!S223)</f>
        <v>316.94260000000003</v>
      </c>
      <c r="U223" s="2095">
        <f>AVERAGE('2024旬別'!U223,'2023旬別'!T223,'2022旬別'!T223,'2021旬別'!T223,'2020旬別'!T223)</f>
        <v>220.62479999999999</v>
      </c>
      <c r="V223" s="2096">
        <f>AVERAGE('2024旬別'!V223,'2023旬別'!U223,'2022旬別'!U223,'2021旬別'!U223,'2020旬別'!U223)</f>
        <v>77.414799999999985</v>
      </c>
      <c r="W223" s="2101">
        <f>AVERAGE('2024旬別'!W223,'2023旬別'!V223,'2022旬別'!V223,'2021旬別'!V223,'2020旬別'!V223)</f>
        <v>26.787799999999997</v>
      </c>
      <c r="X223" s="2102">
        <f>AVERAGE('2024旬別'!X223,'2023旬別'!W223,'2022旬別'!W223,'2021旬別'!W223,'2020旬別'!W223)</f>
        <v>13.824599999999998</v>
      </c>
      <c r="Y223" s="2096">
        <f>AVERAGE('2024旬別'!Y223,'2023旬別'!X223,'2022旬別'!X223,'2021旬別'!X223,'2020旬別'!X223)</f>
        <v>11.053799999999999</v>
      </c>
      <c r="Z223" s="2099">
        <f>AVERAGE('2024旬別'!Z223,'2023旬別'!Y223,'2022旬別'!Y223,'2021旬別'!Y223,'2020旬別'!Y223)</f>
        <v>15.362399999999997</v>
      </c>
      <c r="AA223" s="2100">
        <f>AVERAGE('2024旬別'!AA223,'2023旬別'!Z223,'2022旬別'!Z223,'2021旬別'!Z223,'2020旬別'!Z223)</f>
        <v>21.412400000000002</v>
      </c>
      <c r="AB223" s="2096">
        <f>AVERAGE('2024旬別'!AB223,'2023旬別'!AA223,'2022旬別'!AA223,'2021旬別'!AA223,'2020旬別'!AA223)</f>
        <v>23.966799999999999</v>
      </c>
      <c r="AC223" s="2099">
        <f>AVERAGE('2024旬別'!AC223,'2023旬別'!AB223,'2022旬別'!AB223,'2021旬別'!AB223,'2020旬別'!AB223)</f>
        <v>17.4132</v>
      </c>
      <c r="AD223" s="2095">
        <f>AVERAGE('2024旬別'!AD223,'2023旬別'!AC223,'2022旬別'!AC223,'2021旬別'!AC223,'2020旬別'!AC223)</f>
        <v>35.003200000000007</v>
      </c>
      <c r="AE223" s="2098">
        <f>AVERAGE('2024旬別'!AE223,'2023旬別'!AD223,'2022旬別'!AD223,'2021旬別'!AD223,'2020旬別'!AD223)</f>
        <v>61.042000000000009</v>
      </c>
      <c r="AF223" s="2099">
        <f>AVERAGE('2024旬別'!AF223,'2023旬別'!AE223,'2022旬別'!AE223,'2021旬別'!AE223,'2020旬別'!AE223)</f>
        <v>443.2876</v>
      </c>
      <c r="AG223" s="2095">
        <f>AVERAGE('2024旬別'!AG223,'2023旬別'!AF223,'2022旬別'!AF223,'2021旬別'!AF223,'2020旬別'!AF223)</f>
        <v>1586.6197999999999</v>
      </c>
      <c r="AH223" s="2098">
        <f>AVERAGE('2024旬別'!AH223,'2023旬別'!AG223,'2022旬別'!AG223,'2021旬別'!AG223,'2020旬別'!AG223)</f>
        <v>3077.8534</v>
      </c>
      <c r="AI223" s="2094">
        <f>AVERAGE('2024旬別'!AI223,'2023旬別'!AH223,'2022旬別'!AH223,'2021旬別'!AH223,'2020旬別'!AH223)</f>
        <v>4226.6736000000001</v>
      </c>
      <c r="AJ223" s="2095">
        <f>AVERAGE('2024旬別'!AJ223,'2023旬別'!AI223,'2022旬別'!AI223,'2021旬別'!AI223,'2020旬別'!AI223)</f>
        <v>5035.2883999999995</v>
      </c>
      <c r="AK223" s="2098">
        <f>AVERAGE('2024旬別'!AK223,'2023旬別'!AJ223,'2022旬別'!AJ223,'2021旬別'!AJ223,'2020旬別'!AJ223)</f>
        <v>5029.8224</v>
      </c>
      <c r="AL223" s="2094">
        <f>AVERAGE('2024旬別'!AL223,'2023旬別'!AK223,'2022旬別'!AK223,'2021旬別'!AK223,'2020旬別'!AK223)</f>
        <v>4377.9992000000002</v>
      </c>
      <c r="AM223" s="2103">
        <f>AVERAGE('2024旬別'!AM223,'2023旬別'!AL223,'2022旬別'!AL223,'2021旬別'!AL223,'2020旬別'!AL223)</f>
        <v>4982.8198000000002</v>
      </c>
      <c r="AP223" s="55"/>
      <c r="AQ223" s="56"/>
      <c r="AR223" s="2"/>
      <c r="AS223" s="2"/>
      <c r="AT223" s="59"/>
      <c r="AY223" s="55"/>
      <c r="AZ223" s="59"/>
      <c r="BA223" s="59"/>
      <c r="BB223" s="59"/>
      <c r="BC223" s="55"/>
      <c r="BD223" s="59"/>
      <c r="BE223" s="59"/>
      <c r="BF223" s="59"/>
      <c r="BG223" s="55"/>
      <c r="BH223" s="56"/>
      <c r="BI223" s="56"/>
      <c r="BJ223" s="56"/>
      <c r="BK223" s="61"/>
      <c r="BL223" s="55"/>
      <c r="BM223" s="59"/>
      <c r="BN223" s="59"/>
      <c r="BO223" s="59"/>
      <c r="BZ223" s="252"/>
      <c r="CA223" s="3"/>
      <c r="CC223" s="61"/>
      <c r="CD223" s="56"/>
      <c r="CE223" s="56"/>
      <c r="CF223" s="56"/>
    </row>
    <row r="224" spans="1:84" ht="14.25" customHeight="1" x14ac:dyDescent="0.15">
      <c r="A224" s="2352" t="str">
        <f t="shared" si="0"/>
        <v>はくさい金額</v>
      </c>
      <c r="B224" s="2350" t="str">
        <f>B223</f>
        <v>はくさい</v>
      </c>
      <c r="C224" s="1998" t="s">
        <v>94</v>
      </c>
      <c r="D224" s="2104">
        <f>AVERAGE('2024旬別'!D224,'2023旬別'!C224,'2022旬別'!C224,'2021旬別'!C224,'2020旬別'!C224)</f>
        <v>170040.1538</v>
      </c>
      <c r="E224" s="2105">
        <f>AVERAGE('2024旬別'!E224,'2023旬別'!D224,'2022旬別'!D224,'2021旬別'!D224,'2020旬別'!D224)</f>
        <v>183012.70599999998</v>
      </c>
      <c r="F224" s="2106">
        <f>AVERAGE('2024旬別'!F224,'2023旬別'!E224,'2022旬別'!E224,'2021旬別'!E224,'2020旬別'!E224)</f>
        <v>184768.23139999999</v>
      </c>
      <c r="G224" s="2107">
        <f>AVERAGE('2024旬別'!G224,'2023旬別'!F224,'2022旬別'!F224,'2021旬別'!F224,'2020旬別'!F224)</f>
        <v>170002.51420000003</v>
      </c>
      <c r="H224" s="2105">
        <f>AVERAGE('2024旬別'!H224,'2023旬別'!G224,'2022旬別'!G224,'2021旬別'!G224,'2020旬別'!G224)</f>
        <v>148597.82200000001</v>
      </c>
      <c r="I224" s="2108">
        <f>AVERAGE('2024旬別'!I224,'2023旬別'!H224,'2022旬別'!H224,'2021旬別'!H224,'2020旬別'!H224)</f>
        <v>128987.44099999999</v>
      </c>
      <c r="J224" s="2109">
        <f>AVERAGE('2024旬別'!J224,'2023旬別'!I224,'2022旬別'!I224,'2021旬別'!I224,'2020旬別'!I224)</f>
        <v>128740.58059999999</v>
      </c>
      <c r="K224" s="2105">
        <f>AVERAGE('2024旬別'!K224,'2023旬別'!J224,'2022旬別'!J224,'2021旬別'!J224,'2020旬別'!J224)</f>
        <v>120337.30919999999</v>
      </c>
      <c r="L224" s="2106">
        <f>AVERAGE('2024旬別'!L224,'2023旬別'!K224,'2022旬別'!K224,'2021旬別'!K224,'2020旬別'!K224)</f>
        <v>217883.57280000002</v>
      </c>
      <c r="M224" s="2109">
        <f>AVERAGE('2024旬別'!M224,'2023旬別'!L224,'2022旬別'!L224,'2021旬別'!L224,'2020旬別'!L224)</f>
        <v>180559.94879999998</v>
      </c>
      <c r="N224" s="2110">
        <f>AVERAGE('2024旬別'!N224,'2023旬別'!M224,'2022旬別'!M224,'2021旬別'!M224,'2020旬別'!M224)</f>
        <v>186141.45640000002</v>
      </c>
      <c r="O224" s="2106">
        <f>AVERAGE('2024旬別'!O224,'2023旬別'!N224,'2022旬別'!N224,'2021旬別'!N224,'2020旬別'!N224)</f>
        <v>204775.07680000001</v>
      </c>
      <c r="P224" s="2111">
        <f>AVERAGE('2024旬別'!P224,'2023旬別'!O224,'2022旬別'!O224,'2021旬別'!O224,'2020旬別'!O224)</f>
        <v>198615.86780000001</v>
      </c>
      <c r="Q224" s="2105">
        <f>AVERAGE('2024旬別'!Q224,'2023旬別'!P224,'2022旬別'!P224,'2021旬別'!P224,'2020旬別'!P224)</f>
        <v>155428.63680000004</v>
      </c>
      <c r="R224" s="2112">
        <f>AVERAGE('2024旬別'!R224,'2023旬別'!Q224,'2022旬別'!Q224,'2021旬別'!Q224,'2020旬別'!Q224)</f>
        <v>129984.2188</v>
      </c>
      <c r="S224" s="2107">
        <f>AVERAGE('2024旬別'!S224,'2023旬別'!R224,'2022旬別'!R224,'2021旬別'!R224,'2020旬別'!R224)</f>
        <v>64901.883400000006</v>
      </c>
      <c r="T224" s="2105">
        <f>AVERAGE('2024旬別'!T224,'2023旬別'!S224,'2022旬別'!S224,'2021旬別'!S224,'2020旬別'!S224)</f>
        <v>17381.032199999998</v>
      </c>
      <c r="U224" s="2106">
        <f>AVERAGE('2024旬別'!U224,'2023旬別'!T224,'2022旬別'!T224,'2021旬別'!T224,'2020旬別'!T224)</f>
        <v>13552.083999999999</v>
      </c>
      <c r="V224" s="2107">
        <f>AVERAGE('2024旬別'!V224,'2023旬別'!U224,'2022旬別'!U224,'2021旬別'!U224,'2020旬別'!U224)</f>
        <v>5056.9618</v>
      </c>
      <c r="W224" s="2113">
        <f>AVERAGE('2024旬別'!W224,'2023旬別'!V224,'2022旬別'!V224,'2021旬別'!V224,'2020旬別'!V224)</f>
        <v>1992.9780000000003</v>
      </c>
      <c r="X224" s="2114">
        <f>AVERAGE('2024旬別'!X224,'2023旬別'!W224,'2022旬別'!W224,'2021旬別'!W224,'2020旬別'!W224)</f>
        <v>1499.6853999999998</v>
      </c>
      <c r="Y224" s="2107">
        <f>AVERAGE('2024旬別'!Y224,'2023旬別'!X224,'2022旬別'!X224,'2021旬別'!X224,'2020旬別'!X224)</f>
        <v>938.15260000000001</v>
      </c>
      <c r="Z224" s="2110">
        <f>AVERAGE('2024旬別'!Z224,'2023旬別'!Y224,'2022旬別'!Y224,'2021旬別'!Y224,'2020旬別'!Y224)</f>
        <v>1210.1976</v>
      </c>
      <c r="AA224" s="2112">
        <f>AVERAGE('2024旬別'!AA224,'2023旬別'!Z224,'2022旬別'!Z224,'2021旬別'!Z224,'2020旬別'!Z224)</f>
        <v>1814.9404000000002</v>
      </c>
      <c r="AB224" s="2107">
        <f>AVERAGE('2024旬別'!AB224,'2023旬別'!AA224,'2022旬別'!AA224,'2021旬別'!AA224,'2020旬別'!AA224)</f>
        <v>2239.8303999999998</v>
      </c>
      <c r="AC224" s="2105">
        <f>AVERAGE('2024旬別'!AC224,'2023旬別'!AB224,'2022旬別'!AB224,'2021旬別'!AB224,'2020旬別'!AB224)</f>
        <v>2108.6666</v>
      </c>
      <c r="AD224" s="2106">
        <f>AVERAGE('2024旬別'!AD224,'2023旬別'!AC224,'2022旬別'!AC224,'2021旬別'!AC224,'2020旬別'!AC224)</f>
        <v>3698.6451999999999</v>
      </c>
      <c r="AE224" s="2109">
        <f>AVERAGE('2024旬別'!AE224,'2023旬別'!AD224,'2022旬別'!AD224,'2021旬別'!AD224,'2020旬別'!AD224)</f>
        <v>4926.7525999999998</v>
      </c>
      <c r="AF224" s="2110">
        <f>AVERAGE('2024旬別'!AF224,'2023旬別'!AE224,'2022旬別'!AE224,'2021旬別'!AE224,'2020旬別'!AE224)</f>
        <v>29052.840799999998</v>
      </c>
      <c r="AG224" s="2106">
        <f>AVERAGE('2024旬別'!AG224,'2023旬別'!AF224,'2022旬別'!AF224,'2021旬別'!AF224,'2020旬別'!AF224)</f>
        <v>77845.722600000008</v>
      </c>
      <c r="AH224" s="2109">
        <f>AVERAGE('2024旬別'!AH224,'2023旬別'!AG224,'2022旬別'!AG224,'2021旬別'!AG224,'2020旬別'!AG224)</f>
        <v>173734.5428</v>
      </c>
      <c r="AI224" s="2105">
        <f>AVERAGE('2024旬別'!AI224,'2023旬別'!AH224,'2022旬別'!AH224,'2021旬別'!AH224,'2020旬別'!AH224)</f>
        <v>236882.864</v>
      </c>
      <c r="AJ224" s="2106">
        <f>AVERAGE('2024旬別'!AJ224,'2023旬別'!AI224,'2022旬別'!AI224,'2021旬別'!AI224,'2020旬別'!AI224)</f>
        <v>230195.8198</v>
      </c>
      <c r="AK224" s="2109">
        <f>AVERAGE('2024旬別'!AK224,'2023旬別'!AJ224,'2022旬別'!AJ224,'2021旬別'!AJ224,'2020旬別'!AJ224)</f>
        <v>198575.7408</v>
      </c>
      <c r="AL224" s="2105">
        <f>AVERAGE('2024旬別'!AL224,'2023旬別'!AK224,'2022旬別'!AK224,'2021旬別'!AK224,'2020旬別'!AK224)</f>
        <v>188279.77120000002</v>
      </c>
      <c r="AM224" s="2115">
        <f>AVERAGE('2024旬別'!AM224,'2023旬別'!AL224,'2022旬別'!AL224,'2021旬別'!AL224,'2020旬別'!AL224)</f>
        <v>250064.76260000002</v>
      </c>
      <c r="AP224" s="2"/>
      <c r="AQ224" s="2"/>
      <c r="AR224" s="56"/>
      <c r="AS224" s="2"/>
      <c r="AT224" s="59"/>
      <c r="AY224" s="55"/>
      <c r="AZ224" s="59"/>
      <c r="BA224" s="59"/>
      <c r="BB224" s="59"/>
      <c r="BC224" s="55"/>
      <c r="BD224" s="59"/>
      <c r="BE224" s="59"/>
      <c r="BF224" s="59"/>
      <c r="BG224" s="55"/>
      <c r="BH224" s="56"/>
      <c r="BI224" s="56"/>
      <c r="BJ224" s="56"/>
      <c r="BK224" s="61"/>
      <c r="BL224" s="55"/>
      <c r="BM224" s="59"/>
      <c r="BN224" s="59"/>
      <c r="BO224" s="59"/>
      <c r="BZ224" s="252"/>
      <c r="CA224" s="3"/>
      <c r="CC224" s="61"/>
      <c r="CD224" s="56"/>
      <c r="CE224" s="56"/>
      <c r="CF224" s="56"/>
    </row>
    <row r="225" spans="1:88" ht="14.25" customHeight="1" x14ac:dyDescent="0.15">
      <c r="A225" s="2352" t="str">
        <f t="shared" si="0"/>
        <v>はくさい価格</v>
      </c>
      <c r="B225" s="2351" t="str">
        <f>B223</f>
        <v>はくさい</v>
      </c>
      <c r="C225" s="2000" t="s">
        <v>96</v>
      </c>
      <c r="D225" s="2116">
        <f>AVERAGE('2024旬別'!D225,'2023旬別'!C225,'2022旬別'!C225,'2021旬別'!C225,'2020旬別'!C225)</f>
        <v>48.2</v>
      </c>
      <c r="E225" s="2117">
        <f>AVERAGE('2024旬別'!E225,'2023旬別'!D225,'2022旬別'!D225,'2021旬別'!D225,'2020旬別'!D225)</f>
        <v>44</v>
      </c>
      <c r="F225" s="2118">
        <f>AVERAGE('2024旬別'!F225,'2023旬別'!E225,'2022旬別'!E225,'2021旬別'!E225,'2020旬別'!E225)</f>
        <v>46.6</v>
      </c>
      <c r="G225" s="2119">
        <f>AVERAGE('2024旬別'!G225,'2023旬別'!F225,'2022旬別'!F225,'2021旬別'!F225,'2020旬別'!F225)</f>
        <v>42.8</v>
      </c>
      <c r="H225" s="2117">
        <f>AVERAGE('2024旬別'!H225,'2023旬別'!G225,'2022旬別'!G225,'2021旬別'!G225,'2020旬別'!G225)</f>
        <v>49.2</v>
      </c>
      <c r="I225" s="2120">
        <f>AVERAGE('2024旬別'!I225,'2023旬別'!H225,'2022旬別'!H225,'2021旬別'!H225,'2020旬別'!H225)</f>
        <v>56</v>
      </c>
      <c r="J225" s="2121">
        <f>AVERAGE('2024旬別'!J225,'2023旬別'!I225,'2022旬別'!I225,'2021旬別'!I225,'2020旬別'!I225)</f>
        <v>59.6</v>
      </c>
      <c r="K225" s="2117">
        <f>AVERAGE('2024旬別'!K225,'2023旬別'!J225,'2022旬別'!J225,'2021旬別'!J225,'2020旬別'!J225)</f>
        <v>79.8</v>
      </c>
      <c r="L225" s="2118">
        <f>AVERAGE('2024旬別'!L225,'2023旬別'!K225,'2022旬別'!K225,'2021旬別'!K225,'2020旬別'!K225)</f>
        <v>132.4</v>
      </c>
      <c r="M225" s="2121">
        <f>AVERAGE('2024旬別'!M225,'2023旬別'!L225,'2022旬別'!L225,'2021旬別'!L225,'2020旬別'!L225)</f>
        <v>108.2</v>
      </c>
      <c r="N225" s="2117">
        <f>AVERAGE('2024旬別'!N225,'2023旬別'!M225,'2022旬別'!M225,'2021旬別'!M225,'2020旬別'!M225)</f>
        <v>96.6</v>
      </c>
      <c r="O225" s="2118">
        <f>AVERAGE('2024旬別'!O225,'2023旬別'!N225,'2022旬別'!N225,'2021旬別'!N225,'2020旬別'!N225)</f>
        <v>101.4</v>
      </c>
      <c r="P225" s="2121">
        <f>AVERAGE('2024旬別'!P225,'2023旬別'!O225,'2022旬別'!O225,'2021旬別'!O225,'2020旬別'!O225)</f>
        <v>99</v>
      </c>
      <c r="Q225" s="2117">
        <f>AVERAGE('2024旬別'!Q225,'2023旬別'!P225,'2022旬別'!P225,'2021旬別'!P225,'2020旬別'!P225)</f>
        <v>78.8</v>
      </c>
      <c r="R225" s="2123">
        <f>AVERAGE('2024旬別'!R225,'2023旬別'!Q225,'2022旬別'!Q225,'2021旬別'!Q225,'2020旬別'!Q225)</f>
        <v>66.400000000000006</v>
      </c>
      <c r="S225" s="2121">
        <f>AVERAGE('2024旬別'!S225,'2023旬別'!R225,'2022旬別'!R225,'2021旬別'!R225,'2020旬別'!R225)</f>
        <v>56.8</v>
      </c>
      <c r="T225" s="2117">
        <f>AVERAGE('2024旬別'!T225,'2023旬別'!S225,'2022旬別'!S225,'2021旬別'!S225,'2020旬別'!S225)</f>
        <v>54.8</v>
      </c>
      <c r="U225" s="2118">
        <f>AVERAGE('2024旬別'!U225,'2023旬別'!T225,'2022旬別'!T225,'2021旬別'!T225,'2020旬別'!T225)</f>
        <v>61.8</v>
      </c>
      <c r="V225" s="2119">
        <f>AVERAGE('2024旬別'!V225,'2023旬別'!U225,'2022旬別'!U225,'2021旬別'!U225,'2020旬別'!U225)</f>
        <v>80</v>
      </c>
      <c r="W225" s="2124">
        <f>AVERAGE('2024旬別'!W225,'2023旬別'!V225,'2022旬別'!V225,'2021旬別'!V225,'2020旬別'!V225)</f>
        <v>82</v>
      </c>
      <c r="X225" s="2123">
        <f>AVERAGE('2024旬別'!X225,'2023旬別'!W225,'2022旬別'!W225,'2021旬別'!W225,'2020旬別'!W225)</f>
        <v>105.8</v>
      </c>
      <c r="Y225" s="2119">
        <f>AVERAGE('2024旬別'!Y225,'2023旬別'!X225,'2022旬別'!X225,'2021旬別'!X225,'2020旬別'!X225)</f>
        <v>99</v>
      </c>
      <c r="Z225" s="2122">
        <f>AVERAGE('2024旬別'!Z225,'2023旬別'!Y225,'2022旬別'!Y225,'2021旬別'!Y225,'2020旬別'!Y225)</f>
        <v>84.8</v>
      </c>
      <c r="AA225" s="2123">
        <f>AVERAGE('2024旬別'!AA225,'2023旬別'!Z225,'2022旬別'!Z225,'2021旬別'!Z225,'2020旬別'!Z225)</f>
        <v>84.6</v>
      </c>
      <c r="AB225" s="2119">
        <f>AVERAGE('2024旬別'!AB225,'2023旬別'!AA225,'2022旬別'!AA225,'2021旬別'!AA225,'2020旬別'!AA225)</f>
        <v>95.2</v>
      </c>
      <c r="AC225" s="2117">
        <f>AVERAGE('2024旬別'!AC225,'2023旬別'!AB225,'2022旬別'!AB225,'2021旬別'!AB225,'2020旬別'!AB225)</f>
        <v>121.8</v>
      </c>
      <c r="AD225" s="2118">
        <f>AVERAGE('2024旬別'!AD225,'2023旬別'!AC225,'2022旬別'!AC225,'2021旬別'!AC225,'2020旬別'!AC225)</f>
        <v>143.6</v>
      </c>
      <c r="AE225" s="2121">
        <f>AVERAGE('2024旬別'!AE225,'2023旬別'!AD225,'2022旬別'!AD225,'2021旬別'!AD225,'2020旬別'!AD225)</f>
        <v>91.8</v>
      </c>
      <c r="AF225" s="2122">
        <f>AVERAGE('2024旬別'!AF225,'2023旬別'!AE225,'2022旬別'!AE225,'2021旬別'!AE225,'2020旬別'!AE225)</f>
        <v>62.8</v>
      </c>
      <c r="AG225" s="2118">
        <f>AVERAGE('2024旬別'!AG225,'2023旬別'!AF225,'2022旬別'!AF225,'2021旬別'!AF225,'2020旬別'!AF225)</f>
        <v>52</v>
      </c>
      <c r="AH225" s="2121">
        <f>AVERAGE('2024旬別'!AH225,'2023旬別'!AG225,'2022旬別'!AG225,'2021旬別'!AG225,'2020旬別'!AG225)</f>
        <v>57</v>
      </c>
      <c r="AI225" s="2117">
        <f>AVERAGE('2024旬別'!AI225,'2023旬別'!AH225,'2022旬別'!AH225,'2021旬別'!AH225,'2020旬別'!AH225)</f>
        <v>54</v>
      </c>
      <c r="AJ225" s="2118">
        <f>AVERAGE('2024旬別'!AJ225,'2023旬別'!AI225,'2022旬別'!AI225,'2021旬別'!AI225,'2020旬別'!AI225)</f>
        <v>44.2</v>
      </c>
      <c r="AK225" s="2121">
        <f>AVERAGE('2024旬別'!AK225,'2023旬別'!AJ225,'2022旬別'!AJ225,'2021旬別'!AJ225,'2020旬別'!AJ225)</f>
        <v>39.200000000000003</v>
      </c>
      <c r="AL225" s="2117">
        <f>AVERAGE('2024旬別'!AL225,'2023旬別'!AK225,'2022旬別'!AK225,'2021旬別'!AK225,'2020旬別'!AK225)</f>
        <v>42.6</v>
      </c>
      <c r="AM225" s="2125">
        <f>AVERAGE('2024旬別'!AM225,'2023旬別'!AL225,'2022旬別'!AL225,'2021旬別'!AL225,'2020旬別'!AL225)</f>
        <v>51.2</v>
      </c>
      <c r="AP225" s="2"/>
      <c r="AQ225" s="2"/>
      <c r="AR225" s="2"/>
      <c r="AS225" s="56"/>
      <c r="AT225" s="2044"/>
      <c r="AY225" s="55"/>
      <c r="AZ225" s="59"/>
      <c r="BA225" s="59"/>
      <c r="BB225" s="59"/>
      <c r="BC225" s="55"/>
      <c r="BD225" s="59"/>
      <c r="BE225" s="59"/>
      <c r="BF225" s="59"/>
      <c r="BG225" s="55"/>
      <c r="BH225" s="56"/>
      <c r="BI225" s="56"/>
      <c r="BJ225" s="56"/>
      <c r="BK225" s="61"/>
      <c r="BL225" s="55"/>
      <c r="BM225" s="59"/>
      <c r="BN225" s="59"/>
      <c r="BO225" s="59"/>
      <c r="BZ225" s="252"/>
      <c r="CA225" s="3"/>
      <c r="CC225" s="61"/>
      <c r="CD225" s="56"/>
      <c r="CE225" s="56"/>
      <c r="CF225" s="56"/>
    </row>
    <row r="226" spans="1:88" ht="14.25" customHeight="1" x14ac:dyDescent="0.15">
      <c r="A226" s="2352" t="str">
        <f t="shared" si="0"/>
        <v>こまつな数量</v>
      </c>
      <c r="B226" s="250" t="s">
        <v>27</v>
      </c>
      <c r="C226" s="1997" t="s">
        <v>93</v>
      </c>
      <c r="D226" s="2093">
        <f>AVERAGE('2024旬別'!D226,'2023旬別'!C226,'2022旬別'!C226,'2021旬別'!C226,'2020旬別'!C226)</f>
        <v>212.34380000000002</v>
      </c>
      <c r="E226" s="2094">
        <f>AVERAGE('2024旬別'!E226,'2023旬別'!D226,'2022旬別'!D226,'2021旬別'!D226,'2020旬別'!D226)</f>
        <v>245.51759999999999</v>
      </c>
      <c r="F226" s="2095">
        <f>AVERAGE('2024旬別'!F226,'2023旬別'!E226,'2022旬別'!E226,'2021旬別'!E226,'2020旬別'!E226)</f>
        <v>249.36419999999998</v>
      </c>
      <c r="G226" s="2096">
        <f>AVERAGE('2024旬別'!G226,'2023旬別'!F226,'2022旬別'!F226,'2021旬別'!F226,'2020旬別'!F226)</f>
        <v>247.52560000000003</v>
      </c>
      <c r="H226" s="2094">
        <f>AVERAGE('2024旬別'!H226,'2023旬別'!G226,'2022旬別'!G226,'2021旬別'!G226,'2020旬別'!G226)</f>
        <v>239.7688</v>
      </c>
      <c r="I226" s="2097">
        <f>AVERAGE('2024旬別'!I226,'2023旬別'!H226,'2022旬別'!H226,'2021旬別'!H226,'2020旬別'!H226)</f>
        <v>218.52680000000001</v>
      </c>
      <c r="J226" s="2098">
        <f>AVERAGE('2024旬別'!J226,'2023旬別'!I226,'2022旬別'!I226,'2021旬別'!I226,'2020旬別'!I226)</f>
        <v>242.09879999999998</v>
      </c>
      <c r="K226" s="2094">
        <f>AVERAGE('2024旬別'!K226,'2023旬別'!J226,'2022旬別'!J226,'2021旬別'!J226,'2020旬別'!J226)</f>
        <v>258.52760000000001</v>
      </c>
      <c r="L226" s="2095">
        <f>AVERAGE('2024旬別'!L226,'2023旬別'!K226,'2022旬別'!K226,'2021旬別'!K226,'2020旬別'!K226)</f>
        <v>283.16379999999998</v>
      </c>
      <c r="M226" s="2098">
        <f>AVERAGE('2024旬別'!M226,'2023旬別'!L226,'2022旬別'!L226,'2021旬別'!L226,'2020旬別'!L226)</f>
        <v>250.54859999999999</v>
      </c>
      <c r="N226" s="2099">
        <f>AVERAGE('2024旬別'!N226,'2023旬別'!M226,'2022旬別'!M226,'2021旬別'!M226,'2020旬別'!M226)</f>
        <v>255.65459999999999</v>
      </c>
      <c r="O226" s="2095">
        <f>AVERAGE('2024旬別'!O226,'2023旬別'!N226,'2022旬別'!N226,'2021旬別'!N226,'2020旬別'!N226)</f>
        <v>254.69119999999998</v>
      </c>
      <c r="P226" s="2098">
        <f>AVERAGE('2024旬別'!P226,'2023旬別'!O226,'2022旬別'!O226,'2021旬別'!O226,'2020旬別'!O226)</f>
        <v>253.3792</v>
      </c>
      <c r="Q226" s="2094">
        <f>AVERAGE('2024旬別'!Q226,'2023旬別'!P226,'2022旬別'!P226,'2021旬別'!P226,'2020旬別'!P226)</f>
        <v>273.22659999999996</v>
      </c>
      <c r="R226" s="2100">
        <f>AVERAGE('2024旬別'!R226,'2023旬別'!Q226,'2022旬別'!Q226,'2021旬別'!Q226,'2020旬別'!Q226)</f>
        <v>277.53879999999998</v>
      </c>
      <c r="S226" s="2096">
        <f>AVERAGE('2024旬別'!S226,'2023旬別'!R226,'2022旬別'!R226,'2021旬別'!R226,'2020旬別'!R226)</f>
        <v>258.83500000000004</v>
      </c>
      <c r="T226" s="2094">
        <f>AVERAGE('2024旬別'!T226,'2023旬別'!S226,'2022旬別'!S226,'2021旬別'!S226,'2020旬別'!S226)</f>
        <v>256.73879999999997</v>
      </c>
      <c r="U226" s="2095">
        <f>AVERAGE('2024旬別'!U226,'2023旬別'!T226,'2022旬別'!T226,'2021旬別'!T226,'2020旬別'!T226)</f>
        <v>231.87119999999999</v>
      </c>
      <c r="V226" s="2096">
        <f>AVERAGE('2024旬別'!V226,'2023旬別'!U226,'2022旬別'!U226,'2021旬別'!U226,'2020旬別'!U226)</f>
        <v>246.39119999999997</v>
      </c>
      <c r="W226" s="2101">
        <f>AVERAGE('2024旬別'!W226,'2023旬別'!V226,'2022旬別'!V226,'2021旬別'!V226,'2020旬別'!V226)</f>
        <v>242.43159999999995</v>
      </c>
      <c r="X226" s="2102">
        <f>AVERAGE('2024旬別'!X226,'2023旬別'!W226,'2022旬別'!W226,'2021旬別'!W226,'2020旬別'!W226)</f>
        <v>250.32300000000001</v>
      </c>
      <c r="Y226" s="2096">
        <f>AVERAGE('2024旬別'!Y226,'2023旬別'!X226,'2022旬別'!X226,'2021旬別'!X226,'2020旬別'!X226)</f>
        <v>220.89180000000002</v>
      </c>
      <c r="Z226" s="2099">
        <f>AVERAGE('2024旬別'!Z226,'2023旬別'!Y226,'2022旬別'!Y226,'2021旬別'!Y226,'2020旬別'!Y226)</f>
        <v>227.65540000000001</v>
      </c>
      <c r="AA226" s="2100">
        <f>AVERAGE('2024旬別'!AA226,'2023旬別'!Z226,'2022旬別'!Z226,'2021旬別'!Z226,'2020旬別'!Z226)</f>
        <v>261.37639999999999</v>
      </c>
      <c r="AB226" s="2096">
        <f>AVERAGE('2024旬別'!AB226,'2023旬別'!AA226,'2022旬別'!AA226,'2021旬別'!AA226,'2020旬別'!AA226)</f>
        <v>239.02759999999998</v>
      </c>
      <c r="AC226" s="2099">
        <f>AVERAGE('2024旬別'!AC226,'2023旬別'!AB226,'2022旬別'!AB226,'2021旬別'!AB226,'2020旬別'!AB226)</f>
        <v>224.83620000000002</v>
      </c>
      <c r="AD226" s="2095">
        <f>AVERAGE('2024旬別'!AD226,'2023旬別'!AC226,'2022旬別'!AC226,'2021旬別'!AC226,'2020旬別'!AC226)</f>
        <v>256.1456</v>
      </c>
      <c r="AE226" s="2098">
        <f>AVERAGE('2024旬別'!AE226,'2023旬別'!AD226,'2022旬別'!AD226,'2021旬別'!AD226,'2020旬別'!AD226)</f>
        <v>248.56139999999996</v>
      </c>
      <c r="AF226" s="2099">
        <f>AVERAGE('2024旬別'!AF226,'2023旬別'!AE226,'2022旬別'!AE226,'2021旬別'!AE226,'2020旬別'!AE226)</f>
        <v>258.84839999999997</v>
      </c>
      <c r="AG226" s="2095">
        <f>AVERAGE('2024旬別'!AG226,'2023旬別'!AF226,'2022旬別'!AF226,'2021旬別'!AF226,'2020旬別'!AF226)</f>
        <v>297.74840000000006</v>
      </c>
      <c r="AH226" s="2098">
        <f>AVERAGE('2024旬別'!AH226,'2023旬別'!AG226,'2022旬別'!AG226,'2021旬別'!AG226,'2020旬別'!AG226)</f>
        <v>260.49759999999998</v>
      </c>
      <c r="AI226" s="2094">
        <f>AVERAGE('2024旬別'!AI226,'2023旬別'!AH226,'2022旬別'!AH226,'2021旬別'!AH226,'2020旬別'!AH226)</f>
        <v>252.52500000000001</v>
      </c>
      <c r="AJ226" s="2095">
        <f>AVERAGE('2024旬別'!AJ226,'2023旬別'!AI226,'2022旬別'!AI226,'2021旬別'!AI226,'2020旬別'!AI226)</f>
        <v>239.56620000000004</v>
      </c>
      <c r="AK226" s="2098">
        <f>AVERAGE('2024旬別'!AK226,'2023旬別'!AJ226,'2022旬別'!AJ226,'2021旬別'!AJ226,'2020旬別'!AJ226)</f>
        <v>223.9118</v>
      </c>
      <c r="AL226" s="2094">
        <f>AVERAGE('2024旬別'!AL226,'2023旬別'!AK226,'2022旬別'!AK226,'2021旬別'!AK226,'2020旬別'!AK226)</f>
        <v>212.22579999999999</v>
      </c>
      <c r="AM226" s="2103">
        <f>AVERAGE('2024旬別'!AM226,'2023旬別'!AL226,'2022旬別'!AL226,'2021旬別'!AL226,'2020旬別'!AL226)</f>
        <v>225.70699999999997</v>
      </c>
      <c r="AP226" s="55"/>
      <c r="AQ226" s="56"/>
      <c r="AR226" s="2"/>
      <c r="AS226" s="2"/>
      <c r="AT226" s="59"/>
      <c r="AY226" s="55"/>
      <c r="AZ226" s="59"/>
      <c r="BA226" s="59"/>
      <c r="BB226" s="59"/>
      <c r="BC226" s="55"/>
      <c r="BD226" s="59"/>
      <c r="BE226" s="59"/>
      <c r="BF226" s="59"/>
      <c r="BG226" s="55"/>
      <c r="BH226" s="56"/>
      <c r="BI226" s="56"/>
      <c r="BJ226" s="56"/>
      <c r="BK226" s="61"/>
      <c r="BL226" s="55"/>
      <c r="BM226" s="59"/>
      <c r="BN226" s="59"/>
      <c r="BO226" s="59"/>
      <c r="BR226" s="5"/>
      <c r="BS226" s="5"/>
      <c r="BT226" s="5"/>
      <c r="BV226" s="5"/>
      <c r="BW226" s="5"/>
      <c r="BX226" s="59"/>
      <c r="BY226" s="61"/>
      <c r="BZ226" s="252"/>
      <c r="CA226" s="3"/>
      <c r="CB226" s="61"/>
    </row>
    <row r="227" spans="1:88" ht="14.25" customHeight="1" x14ac:dyDescent="0.15">
      <c r="A227" s="2352" t="str">
        <f t="shared" si="0"/>
        <v>こまつな金額</v>
      </c>
      <c r="B227" s="2350" t="str">
        <f>B226</f>
        <v>こまつな</v>
      </c>
      <c r="C227" s="1998" t="s">
        <v>94</v>
      </c>
      <c r="D227" s="2104">
        <f>AVERAGE('2024旬別'!D227,'2023旬別'!C227,'2022旬別'!C227,'2021旬別'!C227,'2020旬別'!C227)</f>
        <v>94503.107600000018</v>
      </c>
      <c r="E227" s="2105">
        <f>AVERAGE('2024旬別'!E227,'2023旬別'!D227,'2022旬別'!D227,'2021旬別'!D227,'2020旬別'!D227)</f>
        <v>91743.683999999979</v>
      </c>
      <c r="F227" s="2106">
        <f>AVERAGE('2024旬別'!F227,'2023旬別'!E227,'2022旬別'!E227,'2021旬別'!E227,'2020旬別'!E227)</f>
        <v>100030.7154</v>
      </c>
      <c r="G227" s="2107">
        <f>AVERAGE('2024旬別'!G227,'2023旬別'!F227,'2022旬別'!F227,'2021旬別'!F227,'2020旬別'!F227)</f>
        <v>92826.233200000002</v>
      </c>
      <c r="H227" s="2105">
        <f>AVERAGE('2024旬別'!H227,'2023旬別'!G227,'2022旬別'!G227,'2021旬別'!G227,'2020旬別'!G227)</f>
        <v>82248.316200000001</v>
      </c>
      <c r="I227" s="2108">
        <f>AVERAGE('2024旬別'!I227,'2023旬別'!H227,'2022旬別'!H227,'2021旬別'!H227,'2020旬別'!H227)</f>
        <v>58871.798800000004</v>
      </c>
      <c r="J227" s="2109">
        <f>AVERAGE('2024旬別'!J227,'2023旬別'!I227,'2022旬別'!I227,'2021旬別'!I227,'2020旬別'!I227)</f>
        <v>63429.154000000002</v>
      </c>
      <c r="K227" s="2105">
        <f>AVERAGE('2024旬別'!K227,'2023旬別'!J227,'2022旬別'!J227,'2021旬別'!J227,'2020旬別'!J227)</f>
        <v>64356.705399999999</v>
      </c>
      <c r="L227" s="2106">
        <f>AVERAGE('2024旬別'!L227,'2023旬別'!K227,'2022旬別'!K227,'2021旬別'!K227,'2020旬別'!K227)</f>
        <v>74535.176799999987</v>
      </c>
      <c r="M227" s="2109">
        <f>AVERAGE('2024旬別'!M227,'2023旬別'!L227,'2022旬別'!L227,'2021旬別'!L227,'2020旬別'!L227)</f>
        <v>71534.422999999995</v>
      </c>
      <c r="N227" s="2110">
        <f>AVERAGE('2024旬別'!N227,'2023旬別'!M227,'2022旬別'!M227,'2021旬別'!M227,'2020旬別'!M227)</f>
        <v>88868.708599999998</v>
      </c>
      <c r="O227" s="2106">
        <f>AVERAGE('2024旬別'!O227,'2023旬別'!N227,'2022旬別'!N227,'2021旬別'!N227,'2020旬別'!N227)</f>
        <v>77520.884999999995</v>
      </c>
      <c r="P227" s="2111">
        <f>AVERAGE('2024旬別'!P227,'2023旬別'!O227,'2022旬別'!O227,'2021旬別'!O227,'2020旬別'!O227)</f>
        <v>64357.780199999994</v>
      </c>
      <c r="Q227" s="2105">
        <f>AVERAGE('2024旬別'!Q227,'2023旬別'!P227,'2022旬別'!P227,'2021旬別'!P227,'2020旬別'!P227)</f>
        <v>64505.44920000001</v>
      </c>
      <c r="R227" s="2112">
        <f>AVERAGE('2024旬別'!R227,'2023旬別'!Q227,'2022旬別'!Q227,'2021旬別'!Q227,'2020旬別'!Q227)</f>
        <v>69822.214600000007</v>
      </c>
      <c r="S227" s="2107">
        <f>AVERAGE('2024旬別'!S227,'2023旬別'!R227,'2022旬別'!R227,'2021旬別'!R227,'2020旬別'!R227)</f>
        <v>64200.811799999989</v>
      </c>
      <c r="T227" s="2105">
        <f>AVERAGE('2024旬別'!T227,'2023旬別'!S227,'2022旬別'!S227,'2021旬別'!S227,'2020旬別'!S227)</f>
        <v>56996.144400000005</v>
      </c>
      <c r="U227" s="2106">
        <f>AVERAGE('2024旬別'!U227,'2023旬別'!T227,'2022旬別'!T227,'2021旬別'!T227,'2020旬別'!T227)</f>
        <v>57473.326600000008</v>
      </c>
      <c r="V227" s="2107">
        <f>AVERAGE('2024旬別'!V227,'2023旬別'!U227,'2022旬別'!U227,'2021旬別'!U227,'2020旬別'!U227)</f>
        <v>51206.043599999997</v>
      </c>
      <c r="W227" s="2113">
        <f>AVERAGE('2024旬別'!W227,'2023旬別'!V227,'2022旬別'!V227,'2021旬別'!V227,'2020旬別'!V227)</f>
        <v>59643.060600000004</v>
      </c>
      <c r="X227" s="2114">
        <f>AVERAGE('2024旬別'!X227,'2023旬別'!W227,'2022旬別'!W227,'2021旬別'!W227,'2020旬別'!W227)</f>
        <v>67442.458400000003</v>
      </c>
      <c r="Y227" s="2107">
        <f>AVERAGE('2024旬別'!Y227,'2023旬別'!X227,'2022旬別'!X227,'2021旬別'!X227,'2020旬別'!X227)</f>
        <v>63431.769199999995</v>
      </c>
      <c r="Z227" s="2110">
        <f>AVERAGE('2024旬別'!Z227,'2023旬別'!Y227,'2022旬別'!Y227,'2021旬別'!Y227,'2020旬別'!Y227)</f>
        <v>63663.773399999991</v>
      </c>
      <c r="AA227" s="2112">
        <f>AVERAGE('2024旬別'!AA227,'2023旬別'!Z227,'2022旬別'!Z227,'2021旬別'!Z227,'2020旬別'!Z227)</f>
        <v>91995.631800000003</v>
      </c>
      <c r="AB227" s="2107">
        <f>AVERAGE('2024旬別'!AB227,'2023旬別'!AA227,'2022旬別'!AA227,'2021旬別'!AA227,'2020旬別'!AA227)</f>
        <v>96764.4372</v>
      </c>
      <c r="AC227" s="2105">
        <f>AVERAGE('2024旬別'!AC227,'2023旬別'!AB227,'2022旬別'!AB227,'2021旬別'!AB227,'2020旬別'!AB227)</f>
        <v>93713.604200000002</v>
      </c>
      <c r="AD227" s="2106">
        <f>AVERAGE('2024旬別'!AD227,'2023旬別'!AC227,'2022旬別'!AC227,'2021旬別'!AC227,'2020旬別'!AC227)</f>
        <v>91303.686799999996</v>
      </c>
      <c r="AE227" s="2109">
        <f>AVERAGE('2024旬別'!AE227,'2023旬別'!AD227,'2022旬別'!AD227,'2021旬別'!AD227,'2020旬別'!AD227)</f>
        <v>90678.687399999995</v>
      </c>
      <c r="AF227" s="2110">
        <f>AVERAGE('2024旬別'!AF227,'2023旬別'!AE227,'2022旬別'!AE227,'2021旬別'!AE227,'2020旬別'!AE227)</f>
        <v>86325.551999999996</v>
      </c>
      <c r="AG227" s="2106">
        <f>AVERAGE('2024旬別'!AG227,'2023旬別'!AF227,'2022旬別'!AF227,'2021旬別'!AF227,'2020旬別'!AF227)</f>
        <v>102358.04000000001</v>
      </c>
      <c r="AH227" s="2109">
        <f>AVERAGE('2024旬別'!AH227,'2023旬別'!AG227,'2022旬別'!AG227,'2021旬別'!AG227,'2020旬別'!AG227)</f>
        <v>74497.81240000001</v>
      </c>
      <c r="AI227" s="2105">
        <f>AVERAGE('2024旬別'!AI227,'2023旬別'!AH227,'2022旬別'!AH227,'2021旬別'!AH227,'2020旬別'!AH227)</f>
        <v>76951.124199999991</v>
      </c>
      <c r="AJ227" s="2106">
        <f>AVERAGE('2024旬別'!AJ227,'2023旬別'!AI227,'2022旬別'!AI227,'2021旬別'!AI227,'2020旬別'!AI227)</f>
        <v>58340.884199999993</v>
      </c>
      <c r="AK227" s="2109">
        <f>AVERAGE('2024旬別'!AK227,'2023旬別'!AJ227,'2022旬別'!AJ227,'2021旬別'!AJ227,'2020旬別'!AJ227)</f>
        <v>59153.648999999998</v>
      </c>
      <c r="AL227" s="2105">
        <f>AVERAGE('2024旬別'!AL227,'2023旬別'!AK227,'2022旬別'!AK227,'2021旬別'!AK227,'2020旬別'!AK227)</f>
        <v>64070.661999999989</v>
      </c>
      <c r="AM227" s="2115">
        <f>AVERAGE('2024旬別'!AM227,'2023旬別'!AL227,'2022旬別'!AL227,'2021旬別'!AL227,'2020旬別'!AL227)</f>
        <v>91217.762599999987</v>
      </c>
      <c r="AP227" s="2"/>
      <c r="AQ227" s="2"/>
      <c r="AR227" s="56"/>
      <c r="AS227" s="2"/>
      <c r="AT227" s="59"/>
      <c r="AY227" s="55"/>
      <c r="AZ227" s="59"/>
      <c r="BA227" s="59"/>
      <c r="BB227" s="59"/>
      <c r="BC227" s="55"/>
      <c r="BD227" s="59"/>
      <c r="BE227" s="59"/>
      <c r="BF227" s="59"/>
      <c r="BH227" s="56"/>
      <c r="BI227" s="56"/>
      <c r="BJ227" s="56"/>
      <c r="BK227" s="61"/>
      <c r="BL227" s="55"/>
      <c r="BM227" s="59"/>
      <c r="BN227" s="59"/>
      <c r="BO227" s="59"/>
    </row>
    <row r="228" spans="1:88" ht="14.25" customHeight="1" x14ac:dyDescent="0.15">
      <c r="A228" s="2352" t="str">
        <f t="shared" si="0"/>
        <v>こまつな価格</v>
      </c>
      <c r="B228" s="2351" t="str">
        <f>B226</f>
        <v>こまつな</v>
      </c>
      <c r="C228" s="2000" t="s">
        <v>96</v>
      </c>
      <c r="D228" s="2116">
        <f>AVERAGE('2024旬別'!D228,'2023旬別'!C228,'2022旬別'!C228,'2021旬別'!C228,'2020旬別'!C228)</f>
        <v>451.4</v>
      </c>
      <c r="E228" s="2117">
        <f>AVERAGE('2024旬別'!E228,'2023旬別'!D228,'2022旬別'!D228,'2021旬別'!D228,'2020旬別'!D228)</f>
        <v>382.2</v>
      </c>
      <c r="F228" s="2118">
        <f>AVERAGE('2024旬別'!F228,'2023旬別'!E228,'2022旬別'!E228,'2021旬別'!E228,'2020旬別'!E228)</f>
        <v>405</v>
      </c>
      <c r="G228" s="2119">
        <f>AVERAGE('2024旬別'!G228,'2023旬別'!F228,'2022旬別'!F228,'2021旬別'!F228,'2020旬別'!F228)</f>
        <v>382.6</v>
      </c>
      <c r="H228" s="2117">
        <f>AVERAGE('2024旬別'!H228,'2023旬別'!G228,'2022旬別'!G228,'2021旬別'!G228,'2020旬別'!G228)</f>
        <v>353.2</v>
      </c>
      <c r="I228" s="2120">
        <f>AVERAGE('2024旬別'!I228,'2023旬別'!H228,'2022旬別'!H228,'2021旬別'!H228,'2020旬別'!H228)</f>
        <v>275.8</v>
      </c>
      <c r="J228" s="2121">
        <f>AVERAGE('2024旬別'!J228,'2023旬別'!I228,'2022旬別'!I228,'2021旬別'!I228,'2020旬別'!I228)</f>
        <v>263.8</v>
      </c>
      <c r="K228" s="2117">
        <f>AVERAGE('2024旬別'!K228,'2023旬別'!J228,'2022旬別'!J228,'2021旬別'!J228,'2020旬別'!J228)</f>
        <v>247</v>
      </c>
      <c r="L228" s="2118">
        <f>AVERAGE('2024旬別'!L228,'2023旬別'!K228,'2022旬別'!K228,'2021旬別'!K228,'2020旬別'!K228)</f>
        <v>262</v>
      </c>
      <c r="M228" s="2121">
        <f>AVERAGE('2024旬別'!M228,'2023旬別'!L228,'2022旬別'!L228,'2021旬別'!L228,'2020旬別'!L228)</f>
        <v>285.60000000000002</v>
      </c>
      <c r="N228" s="2117">
        <f>AVERAGE('2024旬別'!N228,'2023旬別'!M228,'2022旬別'!M228,'2021旬別'!M228,'2020旬別'!M228)</f>
        <v>343.6</v>
      </c>
      <c r="O228" s="2118">
        <f>AVERAGE('2024旬別'!O228,'2023旬別'!N228,'2022旬別'!N228,'2021旬別'!N228,'2020旬別'!N228)</f>
        <v>302.39999999999998</v>
      </c>
      <c r="P228" s="2121">
        <f>AVERAGE('2024旬別'!P228,'2023旬別'!O228,'2022旬別'!O228,'2021旬別'!O228,'2020旬別'!O228)</f>
        <v>251</v>
      </c>
      <c r="Q228" s="2117">
        <f>AVERAGE('2024旬別'!Q228,'2023旬別'!P228,'2022旬別'!P228,'2021旬別'!P228,'2020旬別'!P228)</f>
        <v>235</v>
      </c>
      <c r="R228" s="2123">
        <f>AVERAGE('2024旬別'!R228,'2023旬別'!Q228,'2022旬別'!Q228,'2021旬別'!Q228,'2020旬別'!Q228)</f>
        <v>247.2</v>
      </c>
      <c r="S228" s="2121">
        <f>AVERAGE('2024旬別'!S228,'2023旬別'!R228,'2022旬別'!R228,'2021旬別'!R228,'2020旬別'!R228)</f>
        <v>251.2</v>
      </c>
      <c r="T228" s="2117">
        <f>AVERAGE('2024旬別'!T228,'2023旬別'!S228,'2022旬別'!S228,'2021旬別'!S228,'2020旬別'!S228)</f>
        <v>223.2</v>
      </c>
      <c r="U228" s="2118">
        <f>AVERAGE('2024旬別'!U228,'2023旬別'!T228,'2022旬別'!T228,'2021旬別'!T228,'2020旬別'!T228)</f>
        <v>252</v>
      </c>
      <c r="V228" s="2119">
        <f>AVERAGE('2024旬別'!V228,'2023旬別'!U228,'2022旬別'!U228,'2021旬別'!U228,'2020旬別'!U228)</f>
        <v>223</v>
      </c>
      <c r="W228" s="2124">
        <f>AVERAGE('2024旬別'!W228,'2023旬別'!V228,'2022旬別'!V228,'2021旬別'!V228,'2020旬別'!V228)</f>
        <v>258.60000000000002</v>
      </c>
      <c r="X228" s="2123">
        <f>AVERAGE('2024旬別'!X228,'2023旬別'!W228,'2022旬別'!W228,'2021旬別'!W228,'2020旬別'!W228)</f>
        <v>274.60000000000002</v>
      </c>
      <c r="Y228" s="2119">
        <f>AVERAGE('2024旬別'!Y228,'2023旬別'!X228,'2022旬別'!X228,'2021旬別'!X228,'2020旬別'!X228)</f>
        <v>287.2</v>
      </c>
      <c r="Z228" s="2122">
        <f>AVERAGE('2024旬別'!Z228,'2023旬別'!Y228,'2022旬別'!Y228,'2021旬別'!Y228,'2020旬別'!Y228)</f>
        <v>280.2</v>
      </c>
      <c r="AA228" s="2123">
        <f>AVERAGE('2024旬別'!AA228,'2023旬別'!Z228,'2022旬別'!Z228,'2021旬別'!Z228,'2020旬別'!Z228)</f>
        <v>354.4</v>
      </c>
      <c r="AB228" s="2119">
        <f>AVERAGE('2024旬別'!AB228,'2023旬別'!AA228,'2022旬別'!AA228,'2021旬別'!AA228,'2020旬別'!AA228)</f>
        <v>412.8</v>
      </c>
      <c r="AC228" s="2117">
        <f>AVERAGE('2024旬別'!AC228,'2023旬別'!AB228,'2022旬別'!AB228,'2021旬別'!AB228,'2020旬別'!AB228)</f>
        <v>421.6</v>
      </c>
      <c r="AD228" s="2118">
        <f>AVERAGE('2024旬別'!AD228,'2023旬別'!AC228,'2022旬別'!AC228,'2021旬別'!AC228,'2020旬別'!AC228)</f>
        <v>361.6</v>
      </c>
      <c r="AE228" s="2121">
        <f>AVERAGE('2024旬別'!AE228,'2023旬別'!AD228,'2022旬別'!AD228,'2021旬別'!AD228,'2020旬別'!AD228)</f>
        <v>365</v>
      </c>
      <c r="AF228" s="2122">
        <f>AVERAGE('2024旬別'!AF228,'2023旬別'!AE228,'2022旬別'!AE228,'2021旬別'!AE228,'2020旬別'!AE228)</f>
        <v>332</v>
      </c>
      <c r="AG228" s="2118">
        <f>AVERAGE('2024旬別'!AG228,'2023旬別'!AF228,'2022旬別'!AF228,'2021旬別'!AF228,'2020旬別'!AF228)</f>
        <v>338.6</v>
      </c>
      <c r="AH228" s="2121">
        <f>AVERAGE('2024旬別'!AH228,'2023旬別'!AG228,'2022旬別'!AG228,'2021旬別'!AG228,'2020旬別'!AG228)</f>
        <v>286.60000000000002</v>
      </c>
      <c r="AI228" s="2117">
        <f>AVERAGE('2024旬別'!AI228,'2023旬別'!AH228,'2022旬別'!AH228,'2021旬別'!AH228,'2020旬別'!AH228)</f>
        <v>300.8</v>
      </c>
      <c r="AJ228" s="2118">
        <f>AVERAGE('2024旬別'!AJ228,'2023旬別'!AI228,'2022旬別'!AI228,'2021旬別'!AI228,'2020旬別'!AI228)</f>
        <v>236.4</v>
      </c>
      <c r="AK228" s="2121">
        <f>AVERAGE('2024旬別'!AK228,'2023旬別'!AJ228,'2022旬別'!AJ228,'2021旬別'!AJ228,'2020旬別'!AJ228)</f>
        <v>253.4</v>
      </c>
      <c r="AL228" s="2117">
        <f>AVERAGE('2024旬別'!AL228,'2023旬別'!AK228,'2022旬別'!AK228,'2021旬別'!AK228,'2020旬別'!AK228)</f>
        <v>296.8</v>
      </c>
      <c r="AM228" s="2125">
        <f>AVERAGE('2024旬別'!AM228,'2023旬別'!AL228,'2022旬別'!AL228,'2021旬別'!AL228,'2020旬別'!AL228)</f>
        <v>409.6</v>
      </c>
      <c r="AP228" s="2"/>
      <c r="AQ228" s="2"/>
      <c r="AR228" s="2"/>
      <c r="AS228" s="56"/>
      <c r="AT228" s="2044"/>
      <c r="AY228" s="55"/>
      <c r="AZ228" s="59"/>
      <c r="BA228" s="59"/>
      <c r="BB228" s="59"/>
      <c r="BC228" s="55"/>
      <c r="BD228" s="59"/>
      <c r="BE228" s="59"/>
      <c r="BF228" s="59"/>
      <c r="BG228" s="55"/>
      <c r="BH228" s="56"/>
      <c r="BI228" s="56"/>
      <c r="BJ228" s="56"/>
      <c r="BK228" s="61"/>
      <c r="BL228" s="55"/>
      <c r="BM228" s="59"/>
      <c r="BN228" s="59"/>
      <c r="BO228" s="59"/>
    </row>
    <row r="229" spans="1:88" ht="14.25" customHeight="1" x14ac:dyDescent="0.15">
      <c r="A229" s="2352" t="str">
        <f t="shared" si="0"/>
        <v>ほうれんそう数量</v>
      </c>
      <c r="B229" s="250" t="s">
        <v>28</v>
      </c>
      <c r="C229" s="1997" t="s">
        <v>93</v>
      </c>
      <c r="D229" s="2093">
        <f>AVERAGE('2024旬別'!D229,'2023旬別'!C229,'2022旬別'!C229,'2021旬別'!C229,'2020旬別'!C229)</f>
        <v>125.62860000000001</v>
      </c>
      <c r="E229" s="2094">
        <f>AVERAGE('2024旬別'!E229,'2023旬別'!D229,'2022旬別'!D229,'2021旬別'!D229,'2020旬別'!D229)</f>
        <v>173.04919999999998</v>
      </c>
      <c r="F229" s="2095">
        <f>AVERAGE('2024旬別'!F229,'2023旬別'!E229,'2022旬別'!E229,'2021旬別'!E229,'2020旬別'!E229)</f>
        <v>189.99079999999998</v>
      </c>
      <c r="G229" s="2096">
        <f>AVERAGE('2024旬別'!G229,'2023旬別'!F229,'2022旬別'!F229,'2021旬別'!F229,'2020旬別'!F229)</f>
        <v>201.70419999999999</v>
      </c>
      <c r="H229" s="2094">
        <f>AVERAGE('2024旬別'!H229,'2023旬別'!G229,'2022旬別'!G229,'2021旬別'!G229,'2020旬別'!G229)</f>
        <v>200.28519999999997</v>
      </c>
      <c r="I229" s="2097">
        <f>AVERAGE('2024旬別'!I229,'2023旬別'!H229,'2022旬別'!H229,'2021旬別'!H229,'2020旬別'!H229)</f>
        <v>194.91419999999999</v>
      </c>
      <c r="J229" s="2098">
        <f>AVERAGE('2024旬別'!J229,'2023旬別'!I229,'2022旬別'!I229,'2021旬別'!I229,'2020旬別'!I229)</f>
        <v>249.22479999999996</v>
      </c>
      <c r="K229" s="2094">
        <f>AVERAGE('2024旬別'!K229,'2023旬別'!J229,'2022旬別'!J229,'2021旬別'!J229,'2020旬別'!J229)</f>
        <v>236.41300000000001</v>
      </c>
      <c r="L229" s="2095">
        <f>AVERAGE('2024旬別'!L229,'2023旬別'!K229,'2022旬別'!K229,'2021旬別'!K229,'2020旬別'!K229)</f>
        <v>221.0574</v>
      </c>
      <c r="M229" s="2098">
        <f>AVERAGE('2024旬別'!M229,'2023旬別'!L229,'2022旬別'!L229,'2021旬別'!L229,'2020旬別'!L229)</f>
        <v>204.18</v>
      </c>
      <c r="N229" s="2099">
        <f>AVERAGE('2024旬別'!N229,'2023旬別'!M229,'2022旬別'!M229,'2021旬別'!M229,'2020旬別'!M229)</f>
        <v>196.57220000000001</v>
      </c>
      <c r="O229" s="2095">
        <f>AVERAGE('2024旬別'!O229,'2023旬別'!N229,'2022旬別'!N229,'2021旬別'!N229,'2020旬別'!N229)</f>
        <v>200.42919999999998</v>
      </c>
      <c r="P229" s="2098">
        <f>AVERAGE('2024旬別'!P229,'2023旬別'!O229,'2022旬別'!O229,'2021旬別'!O229,'2020旬別'!O229)</f>
        <v>176.18439999999998</v>
      </c>
      <c r="Q229" s="2094">
        <f>AVERAGE('2024旬別'!Q229,'2023旬別'!P229,'2022旬別'!P229,'2021旬別'!P229,'2020旬別'!P229)</f>
        <v>193.4776</v>
      </c>
      <c r="R229" s="2100">
        <f>AVERAGE('2024旬別'!R229,'2023旬別'!Q229,'2022旬別'!Q229,'2021旬別'!Q229,'2020旬別'!Q229)</f>
        <v>180.31439999999998</v>
      </c>
      <c r="S229" s="2096">
        <f>AVERAGE('2024旬別'!S229,'2023旬別'!R229,'2022旬別'!R229,'2021旬別'!R229,'2020旬別'!R229)</f>
        <v>154.4308</v>
      </c>
      <c r="T229" s="2094">
        <f>AVERAGE('2024旬別'!T229,'2023旬別'!S229,'2022旬別'!S229,'2021旬別'!S229,'2020旬別'!S229)</f>
        <v>125.4618</v>
      </c>
      <c r="U229" s="2095">
        <f>AVERAGE('2024旬別'!U229,'2023旬別'!T229,'2022旬別'!T229,'2021旬別'!T229,'2020旬別'!T229)</f>
        <v>98.157000000000011</v>
      </c>
      <c r="V229" s="2096">
        <f>AVERAGE('2024旬別'!V229,'2023旬別'!U229,'2022旬別'!U229,'2021旬別'!U229,'2020旬別'!U229)</f>
        <v>73.220600000000005</v>
      </c>
      <c r="W229" s="2101">
        <f>AVERAGE('2024旬別'!W229,'2023旬別'!V229,'2022旬別'!V229,'2021旬別'!V229,'2020旬別'!V229)</f>
        <v>47.597200000000001</v>
      </c>
      <c r="X229" s="2102">
        <f>AVERAGE('2024旬別'!X229,'2023旬別'!W229,'2022旬別'!W229,'2021旬別'!W229,'2020旬別'!W229)</f>
        <v>40.959400000000002</v>
      </c>
      <c r="Y229" s="2096">
        <f>AVERAGE('2024旬別'!Y229,'2023旬別'!X229,'2022旬別'!X229,'2021旬別'!X229,'2020旬別'!X229)</f>
        <v>31.2044</v>
      </c>
      <c r="Z229" s="2099">
        <f>AVERAGE('2024旬別'!Z229,'2023旬別'!Y229,'2022旬別'!Y229,'2021旬別'!Y229,'2020旬別'!Y229)</f>
        <v>23.304200000000002</v>
      </c>
      <c r="AA229" s="2100">
        <f>AVERAGE('2024旬別'!AA229,'2023旬別'!Z229,'2022旬別'!Z229,'2021旬別'!Z229,'2020旬別'!Z229)</f>
        <v>24.154399999999999</v>
      </c>
      <c r="AB229" s="2096">
        <f>AVERAGE('2024旬別'!AB229,'2023旬別'!AA229,'2022旬別'!AA229,'2021旬別'!AA229,'2020旬別'!AA229)</f>
        <v>23.785599999999999</v>
      </c>
      <c r="AC229" s="2099">
        <f>AVERAGE('2024旬別'!AC229,'2023旬別'!AB229,'2022旬別'!AB229,'2021旬別'!AB229,'2020旬別'!AB229)</f>
        <v>28.258600000000001</v>
      </c>
      <c r="AD229" s="2095">
        <f>AVERAGE('2024旬別'!AD229,'2023旬別'!AC229,'2022旬別'!AC229,'2021旬別'!AC229,'2020旬別'!AC229)</f>
        <v>48.795400000000001</v>
      </c>
      <c r="AE229" s="2098">
        <f>AVERAGE('2024旬別'!AE229,'2023旬別'!AD229,'2022旬別'!AD229,'2021旬別'!AD229,'2020旬別'!AD229)</f>
        <v>61.036799999999992</v>
      </c>
      <c r="AF229" s="2099">
        <f>AVERAGE('2024旬別'!AF229,'2023旬別'!AE229,'2022旬別'!AE229,'2021旬別'!AE229,'2020旬別'!AE229)</f>
        <v>88.095400000000012</v>
      </c>
      <c r="AG229" s="2095">
        <f>AVERAGE('2024旬別'!AG229,'2023旬別'!AF229,'2022旬別'!AF229,'2021旬別'!AF229,'2020旬別'!AF229)</f>
        <v>169.81559999999999</v>
      </c>
      <c r="AH229" s="2098">
        <f>AVERAGE('2024旬別'!AH229,'2023旬別'!AG229,'2022旬別'!AG229,'2021旬別'!AG229,'2020旬別'!AG229)</f>
        <v>136.89019999999999</v>
      </c>
      <c r="AI229" s="2094">
        <f>AVERAGE('2024旬別'!AI229,'2023旬別'!AH229,'2022旬別'!AH229,'2021旬別'!AH229,'2020旬別'!AH229)</f>
        <v>145.27179999999998</v>
      </c>
      <c r="AJ229" s="2095">
        <f>AVERAGE('2024旬別'!AJ229,'2023旬別'!AI229,'2022旬別'!AI229,'2021旬別'!AI229,'2020旬別'!AI229)</f>
        <v>167.67180000000002</v>
      </c>
      <c r="AK229" s="2098">
        <f>AVERAGE('2024旬別'!AK229,'2023旬別'!AJ229,'2022旬別'!AJ229,'2021旬別'!AJ229,'2020旬別'!AJ229)</f>
        <v>162.32</v>
      </c>
      <c r="AL229" s="2094">
        <f>AVERAGE('2024旬別'!AL229,'2023旬別'!AK229,'2022旬別'!AK229,'2021旬別'!AK229,'2020旬別'!AK229)</f>
        <v>163.09399999999999</v>
      </c>
      <c r="AM229" s="2103">
        <f>AVERAGE('2024旬別'!AM229,'2023旬別'!AL229,'2022旬別'!AL229,'2021旬別'!AL229,'2020旬別'!AL229)</f>
        <v>172.6806</v>
      </c>
      <c r="AP229" s="55"/>
      <c r="AQ229" s="56"/>
      <c r="AR229" s="2"/>
      <c r="AS229" s="2"/>
      <c r="AT229" s="59"/>
      <c r="AY229" s="59"/>
      <c r="AZ229" s="59"/>
      <c r="BA229" s="59"/>
      <c r="BB229" s="55"/>
      <c r="BC229" s="56"/>
      <c r="BD229" s="56"/>
      <c r="BE229" s="56"/>
      <c r="BF229" s="61"/>
      <c r="BG229" s="55"/>
      <c r="BH229" s="59"/>
      <c r="BI229" s="59"/>
      <c r="BJ229" s="59"/>
      <c r="BM229" s="5"/>
      <c r="BN229" s="5"/>
      <c r="BO229" s="5"/>
      <c r="BQ229" s="5"/>
      <c r="BR229" s="5"/>
      <c r="BS229" s="59"/>
    </row>
    <row r="230" spans="1:88" ht="14.25" customHeight="1" x14ac:dyDescent="0.15">
      <c r="A230" s="2352" t="str">
        <f t="shared" si="0"/>
        <v>ほうれんそう金額</v>
      </c>
      <c r="B230" s="2350" t="str">
        <f>B229</f>
        <v>ほうれんそう</v>
      </c>
      <c r="C230" s="1998" t="s">
        <v>94</v>
      </c>
      <c r="D230" s="2104">
        <f>AVERAGE('2024旬別'!D230,'2023旬別'!C230,'2022旬別'!C230,'2021旬別'!C230,'2020旬別'!C230)</f>
        <v>78670.824400000012</v>
      </c>
      <c r="E230" s="2105">
        <f>AVERAGE('2024旬別'!E230,'2023旬別'!D230,'2022旬別'!D230,'2021旬別'!D230,'2020旬別'!D230)</f>
        <v>90708.463200000013</v>
      </c>
      <c r="F230" s="2106">
        <f>AVERAGE('2024旬別'!F230,'2023旬別'!E230,'2022旬別'!E230,'2021旬別'!E230,'2020旬別'!E230)</f>
        <v>98960.031400000007</v>
      </c>
      <c r="G230" s="2107">
        <f>AVERAGE('2024旬別'!G230,'2023旬別'!F230,'2022旬別'!F230,'2021旬別'!F230,'2020旬別'!F230)</f>
        <v>93916.034799999994</v>
      </c>
      <c r="H230" s="2105">
        <f>AVERAGE('2024旬別'!H230,'2023旬別'!G230,'2022旬別'!G230,'2021旬別'!G230,'2020旬別'!G230)</f>
        <v>88327.3272</v>
      </c>
      <c r="I230" s="2108">
        <f>AVERAGE('2024旬別'!I230,'2023旬別'!H230,'2022旬別'!H230,'2021旬別'!H230,'2020旬別'!H230)</f>
        <v>78413.430800000002</v>
      </c>
      <c r="J230" s="2109">
        <f>AVERAGE('2024旬別'!J230,'2023旬別'!I230,'2022旬別'!I230,'2021旬別'!I230,'2020旬別'!I230)</f>
        <v>107607.4602</v>
      </c>
      <c r="K230" s="2105">
        <f>AVERAGE('2024旬別'!K230,'2023旬別'!J230,'2022旬別'!J230,'2021旬別'!J230,'2020旬別'!J230)</f>
        <v>93809.491800000003</v>
      </c>
      <c r="L230" s="2106">
        <f>AVERAGE('2024旬別'!L230,'2023旬別'!K230,'2022旬別'!K230,'2021旬別'!K230,'2020旬別'!K230)</f>
        <v>107750.11479999998</v>
      </c>
      <c r="M230" s="2109">
        <f>AVERAGE('2024旬別'!M230,'2023旬別'!L230,'2022旬別'!L230,'2021旬別'!L230,'2020旬別'!L230)</f>
        <v>98269.796200000012</v>
      </c>
      <c r="N230" s="2110">
        <f>AVERAGE('2024旬別'!N230,'2023旬別'!M230,'2022旬別'!M230,'2021旬別'!M230,'2020旬別'!M230)</f>
        <v>111118.57000000002</v>
      </c>
      <c r="O230" s="2106">
        <f>AVERAGE('2024旬別'!O230,'2023旬別'!N230,'2022旬別'!N230,'2021旬別'!N230,'2020旬別'!N230)</f>
        <v>96012.750599999999</v>
      </c>
      <c r="P230" s="2111">
        <f>AVERAGE('2024旬別'!P230,'2023旬別'!O230,'2022旬別'!O230,'2021旬別'!O230,'2020旬別'!O230)</f>
        <v>77828.699800000002</v>
      </c>
      <c r="Q230" s="2105">
        <f>AVERAGE('2024旬別'!Q230,'2023旬別'!P230,'2022旬別'!P230,'2021旬別'!P230,'2020旬別'!P230)</f>
        <v>86161.493000000002</v>
      </c>
      <c r="R230" s="2112">
        <f>AVERAGE('2024旬別'!R230,'2023旬別'!Q230,'2022旬別'!Q230,'2021旬別'!Q230,'2020旬別'!Q230)</f>
        <v>79268.876200000013</v>
      </c>
      <c r="S230" s="2107">
        <f>AVERAGE('2024旬別'!S230,'2023旬別'!R230,'2022旬別'!R230,'2021旬別'!R230,'2020旬別'!R230)</f>
        <v>67963.970400000006</v>
      </c>
      <c r="T230" s="2105">
        <f>AVERAGE('2024旬別'!T230,'2023旬別'!S230,'2022旬別'!S230,'2021旬別'!S230,'2020旬別'!S230)</f>
        <v>53671.112599999993</v>
      </c>
      <c r="U230" s="2106">
        <f>AVERAGE('2024旬別'!U230,'2023旬別'!T230,'2022旬別'!T230,'2021旬別'!T230,'2020旬別'!T230)</f>
        <v>43549.7762</v>
      </c>
      <c r="V230" s="2107">
        <f>AVERAGE('2024旬別'!V230,'2023旬別'!U230,'2022旬別'!U230,'2021旬別'!U230,'2020旬別'!U230)</f>
        <v>33508.014599999995</v>
      </c>
      <c r="W230" s="2113">
        <f>AVERAGE('2024旬別'!W230,'2023旬別'!V230,'2022旬別'!V230,'2021旬別'!V230,'2020旬別'!V230)</f>
        <v>29164.975800000004</v>
      </c>
      <c r="X230" s="2114">
        <f>AVERAGE('2024旬別'!X230,'2023旬別'!W230,'2022旬別'!W230,'2021旬別'!W230,'2020旬別'!W230)</f>
        <v>27769.466200000003</v>
      </c>
      <c r="Y230" s="2107">
        <f>AVERAGE('2024旬別'!Y230,'2023旬別'!X230,'2022旬別'!X230,'2021旬別'!X230,'2020旬別'!X230)</f>
        <v>20562.4512</v>
      </c>
      <c r="Z230" s="2110">
        <f>AVERAGE('2024旬別'!Z230,'2023旬別'!Y230,'2022旬別'!Y230,'2021旬別'!Y230,'2020旬別'!Y230)</f>
        <v>17321.301799999997</v>
      </c>
      <c r="AA230" s="2112">
        <f>AVERAGE('2024旬別'!AA230,'2023旬別'!Z230,'2022旬別'!Z230,'2021旬別'!Z230,'2020旬別'!Z230)</f>
        <v>20271.689200000001</v>
      </c>
      <c r="AB230" s="2107">
        <f>AVERAGE('2024旬別'!AB230,'2023旬別'!AA230,'2022旬別'!AA230,'2021旬別'!AA230,'2020旬別'!AA230)</f>
        <v>20040.7402</v>
      </c>
      <c r="AC230" s="2105">
        <f>AVERAGE('2024旬別'!AC230,'2023旬別'!AB230,'2022旬別'!AB230,'2021旬別'!AB230,'2020旬別'!AB230)</f>
        <v>24797.043800000003</v>
      </c>
      <c r="AD230" s="2106">
        <f>AVERAGE('2024旬別'!AD230,'2023旬別'!AC230,'2022旬別'!AC230,'2021旬別'!AC230,'2020旬別'!AC230)</f>
        <v>33942.476799999997</v>
      </c>
      <c r="AE230" s="2109">
        <f>AVERAGE('2024旬別'!AE230,'2023旬別'!AD230,'2022旬別'!AD230,'2021旬別'!AD230,'2020旬別'!AD230)</f>
        <v>39725.767399999997</v>
      </c>
      <c r="AF230" s="2110">
        <f>AVERAGE('2024旬別'!AF230,'2023旬別'!AE230,'2022旬別'!AE230,'2021旬別'!AE230,'2020旬別'!AE230)</f>
        <v>51338.287400000008</v>
      </c>
      <c r="AG230" s="2106">
        <f>AVERAGE('2024旬別'!AG230,'2023旬別'!AF230,'2022旬別'!AF230,'2021旬別'!AF230,'2020旬別'!AF230)</f>
        <v>93117.647599999997</v>
      </c>
      <c r="AH230" s="2109">
        <f>AVERAGE('2024旬別'!AH230,'2023旬別'!AG230,'2022旬別'!AG230,'2021旬別'!AG230,'2020旬別'!AG230)</f>
        <v>65921.292000000001</v>
      </c>
      <c r="AI230" s="2105">
        <f>AVERAGE('2024旬別'!AI230,'2023旬別'!AH230,'2022旬別'!AH230,'2021旬別'!AH230,'2020旬別'!AH230)</f>
        <v>69493.647399999987</v>
      </c>
      <c r="AJ230" s="2106">
        <f>AVERAGE('2024旬別'!AJ230,'2023旬別'!AI230,'2022旬別'!AI230,'2021旬別'!AI230,'2020旬別'!AI230)</f>
        <v>67390.215400000016</v>
      </c>
      <c r="AK230" s="2109">
        <f>AVERAGE('2024旬別'!AK230,'2023旬別'!AJ230,'2022旬別'!AJ230,'2021旬別'!AJ230,'2020旬別'!AJ230)</f>
        <v>71677.292799999996</v>
      </c>
      <c r="AL230" s="2105">
        <f>AVERAGE('2024旬別'!AL230,'2023旬別'!AK230,'2022旬別'!AK230,'2021旬別'!AK230,'2020旬別'!AK230)</f>
        <v>75939.771199999988</v>
      </c>
      <c r="AM230" s="2115">
        <f>AVERAGE('2024旬別'!AM230,'2023旬別'!AL230,'2022旬別'!AL230,'2021旬別'!AL230,'2020旬別'!AL230)</f>
        <v>97215.843200000003</v>
      </c>
      <c r="AR230" s="56"/>
      <c r="AS230" s="2"/>
      <c r="AT230" s="59"/>
      <c r="AY230" s="59"/>
      <c r="AZ230" s="59"/>
      <c r="BA230" s="59"/>
      <c r="BB230" s="55"/>
      <c r="BC230" s="56"/>
      <c r="BD230" s="56"/>
      <c r="BE230" s="56"/>
      <c r="BF230" s="61"/>
      <c r="BG230" s="55"/>
      <c r="BH230" s="59"/>
      <c r="BI230" s="59"/>
      <c r="BJ230" s="59"/>
      <c r="BT230" s="56"/>
      <c r="BU230" s="56"/>
      <c r="BV230" s="56"/>
    </row>
    <row r="231" spans="1:88" ht="14.25" customHeight="1" x14ac:dyDescent="0.15">
      <c r="A231" s="2352" t="str">
        <f t="shared" si="0"/>
        <v>ほうれんそう価格</v>
      </c>
      <c r="B231" s="2351" t="str">
        <f>B229</f>
        <v>ほうれんそう</v>
      </c>
      <c r="C231" s="2000" t="s">
        <v>96</v>
      </c>
      <c r="D231" s="2116">
        <f>AVERAGE('2024旬別'!D231,'2023旬別'!C231,'2022旬別'!C231,'2021旬別'!C231,'2020旬別'!C231)</f>
        <v>635.79999999999995</v>
      </c>
      <c r="E231" s="2117">
        <f>AVERAGE('2024旬別'!E231,'2023旬別'!D231,'2022旬別'!D231,'2021旬別'!D231,'2020旬別'!D231)</f>
        <v>532.4</v>
      </c>
      <c r="F231" s="2118">
        <f>AVERAGE('2024旬別'!F231,'2023旬別'!E231,'2022旬別'!E231,'2021旬別'!E231,'2020旬別'!E231)</f>
        <v>524.79999999999995</v>
      </c>
      <c r="G231" s="2119">
        <f>AVERAGE('2024旬別'!G231,'2023旬別'!F231,'2022旬別'!F231,'2021旬別'!F231,'2020旬別'!F231)</f>
        <v>468.6</v>
      </c>
      <c r="H231" s="2117">
        <f>AVERAGE('2024旬別'!H231,'2023旬別'!G231,'2022旬別'!G231,'2021旬別'!G231,'2020旬別'!G231)</f>
        <v>454.4</v>
      </c>
      <c r="I231" s="2120">
        <f>AVERAGE('2024旬別'!I231,'2023旬別'!H231,'2022旬別'!H231,'2021旬別'!H231,'2020旬別'!H231)</f>
        <v>402.4</v>
      </c>
      <c r="J231" s="2121">
        <f>AVERAGE('2024旬別'!J231,'2023旬別'!I231,'2022旬別'!I231,'2021旬別'!I231,'2020旬別'!I231)</f>
        <v>435</v>
      </c>
      <c r="K231" s="2117">
        <f>AVERAGE('2024旬別'!K231,'2023旬別'!J231,'2022旬別'!J231,'2021旬別'!J231,'2020旬別'!J231)</f>
        <v>408.6</v>
      </c>
      <c r="L231" s="2118">
        <f>AVERAGE('2024旬別'!L231,'2023旬別'!K231,'2022旬別'!K231,'2021旬別'!K231,'2020旬別'!K231)</f>
        <v>496.6</v>
      </c>
      <c r="M231" s="2121">
        <f>AVERAGE('2024旬別'!M231,'2023旬別'!L231,'2022旬別'!L231,'2021旬別'!L231,'2020旬別'!L231)</f>
        <v>485.2</v>
      </c>
      <c r="N231" s="2117">
        <f>AVERAGE('2024旬別'!N231,'2023旬別'!M231,'2022旬別'!M231,'2021旬別'!M231,'2020旬別'!M231)</f>
        <v>565.79999999999995</v>
      </c>
      <c r="O231" s="2118">
        <f>AVERAGE('2024旬別'!O231,'2023旬別'!N231,'2022旬別'!N231,'2021旬別'!N231,'2020旬別'!N231)</f>
        <v>479.8</v>
      </c>
      <c r="P231" s="2121">
        <f>AVERAGE('2024旬別'!P231,'2023旬別'!O231,'2022旬別'!O231,'2021旬別'!O231,'2020旬別'!O231)</f>
        <v>443</v>
      </c>
      <c r="Q231" s="2117">
        <f>AVERAGE('2024旬別'!Q231,'2023旬別'!P231,'2022旬別'!P231,'2021旬別'!P231,'2020旬別'!P231)</f>
        <v>454.2</v>
      </c>
      <c r="R231" s="2123">
        <f>AVERAGE('2024旬別'!R231,'2023旬別'!Q231,'2022旬別'!Q231,'2021旬別'!Q231,'2020旬別'!Q231)</f>
        <v>441.4</v>
      </c>
      <c r="S231" s="2121">
        <f>AVERAGE('2024旬別'!S231,'2023旬別'!R231,'2022旬別'!R231,'2021旬別'!R231,'2020旬別'!R231)</f>
        <v>444.8</v>
      </c>
      <c r="T231" s="2117">
        <f>AVERAGE('2024旬別'!T231,'2023旬別'!S231,'2022旬別'!S231,'2021旬別'!S231,'2020旬別'!S231)</f>
        <v>428.4</v>
      </c>
      <c r="U231" s="2118">
        <f>AVERAGE('2024旬別'!U231,'2023旬別'!T231,'2022旬別'!T231,'2021旬別'!T231,'2020旬別'!T231)</f>
        <v>453.6</v>
      </c>
      <c r="V231" s="2119">
        <f>AVERAGE('2024旬別'!V231,'2023旬別'!U231,'2022旬別'!U231,'2021旬別'!U231,'2020旬別'!U231)</f>
        <v>475</v>
      </c>
      <c r="W231" s="2124">
        <f>AVERAGE('2024旬別'!W231,'2023旬別'!V231,'2022旬別'!V231,'2021旬別'!V231,'2020旬別'!V231)</f>
        <v>612.4</v>
      </c>
      <c r="X231" s="2123">
        <f>AVERAGE('2024旬別'!X231,'2023旬別'!W231,'2022旬別'!W231,'2021旬別'!W231,'2020旬別'!W231)</f>
        <v>689.6</v>
      </c>
      <c r="Y231" s="2119">
        <f>AVERAGE('2024旬別'!Y231,'2023旬別'!X231,'2022旬別'!X231,'2021旬別'!X231,'2020旬別'!X231)</f>
        <v>680.4</v>
      </c>
      <c r="Z231" s="2122">
        <f>AVERAGE('2024旬別'!Z231,'2023旬別'!Y231,'2022旬別'!Y231,'2021旬別'!Y231,'2020旬別'!Y231)</f>
        <v>766.8</v>
      </c>
      <c r="AA231" s="2123">
        <f>AVERAGE('2024旬別'!AA231,'2023旬別'!Z231,'2022旬別'!Z231,'2021旬別'!Z231,'2020旬別'!Z231)</f>
        <v>864.8</v>
      </c>
      <c r="AB231" s="2119">
        <f>AVERAGE('2024旬別'!AB231,'2023旬別'!AA231,'2022旬別'!AA231,'2021旬別'!AA231,'2020旬別'!AA231)</f>
        <v>896.2</v>
      </c>
      <c r="AC231" s="2117">
        <f>AVERAGE('2024旬別'!AC231,'2023旬別'!AB231,'2022旬別'!AB231,'2021旬別'!AB231,'2020旬別'!AB231)</f>
        <v>908.4</v>
      </c>
      <c r="AD231" s="2118">
        <f>AVERAGE('2024旬別'!AD231,'2023旬別'!AC231,'2022旬別'!AC231,'2021旬別'!AC231,'2020旬別'!AC231)</f>
        <v>770.6</v>
      </c>
      <c r="AE231" s="2121">
        <f>AVERAGE('2024旬別'!AE231,'2023旬別'!AD231,'2022旬別'!AD231,'2021旬別'!AD231,'2020旬別'!AD231)</f>
        <v>719.6</v>
      </c>
      <c r="AF231" s="2122">
        <f>AVERAGE('2024旬別'!AF231,'2023旬別'!AE231,'2022旬別'!AE231,'2021旬別'!AE231,'2020旬別'!AE231)</f>
        <v>616.6</v>
      </c>
      <c r="AG231" s="2118">
        <f>AVERAGE('2024旬別'!AG231,'2023旬別'!AF231,'2022旬別'!AF231,'2021旬別'!AF231,'2020旬別'!AF231)</f>
        <v>564.4</v>
      </c>
      <c r="AH231" s="2121">
        <f>AVERAGE('2024旬別'!AH231,'2023旬別'!AG231,'2022旬別'!AG231,'2021旬別'!AG231,'2020旬別'!AG231)</f>
        <v>494.4</v>
      </c>
      <c r="AI231" s="2117">
        <f>AVERAGE('2024旬別'!AI231,'2023旬別'!AH231,'2022旬別'!AH231,'2021旬別'!AH231,'2020旬別'!AH231)</f>
        <v>496.8</v>
      </c>
      <c r="AJ231" s="2118">
        <f>AVERAGE('2024旬別'!AJ231,'2023旬別'!AI231,'2022旬別'!AI231,'2021旬別'!AI231,'2020旬別'!AI231)</f>
        <v>405.8</v>
      </c>
      <c r="AK231" s="2121">
        <f>AVERAGE('2024旬別'!AK231,'2023旬別'!AJ231,'2022旬別'!AJ231,'2021旬別'!AJ231,'2020旬別'!AJ231)</f>
        <v>440</v>
      </c>
      <c r="AL231" s="2117">
        <f>AVERAGE('2024旬別'!AL231,'2023旬別'!AK231,'2022旬別'!AK231,'2021旬別'!AK231,'2020旬別'!AK231)</f>
        <v>468</v>
      </c>
      <c r="AM231" s="2125">
        <f>AVERAGE('2024旬別'!AM231,'2023旬別'!AL231,'2022旬別'!AL231,'2021旬別'!AL231,'2020旬別'!AL231)</f>
        <v>579.79999999999995</v>
      </c>
      <c r="AS231" s="56"/>
      <c r="AT231" s="2044"/>
      <c r="AY231" s="59"/>
      <c r="AZ231" s="59"/>
      <c r="BA231" s="59"/>
    </row>
    <row r="232" spans="1:88" ht="14.25" customHeight="1" x14ac:dyDescent="0.15">
      <c r="A232" s="2352" t="str">
        <f t="shared" si="0"/>
        <v>ねぎ数量</v>
      </c>
      <c r="B232" s="250" t="s">
        <v>29</v>
      </c>
      <c r="C232" s="1997" t="s">
        <v>93</v>
      </c>
      <c r="D232" s="2093">
        <f>AVERAGE('2024旬別'!D232,'2023旬別'!C232,'2022旬別'!C232,'2021旬別'!C232,'2020旬別'!C232)</f>
        <v>298.92380000000003</v>
      </c>
      <c r="E232" s="2094">
        <f>AVERAGE('2024旬別'!E232,'2023旬別'!D232,'2022旬別'!D232,'2021旬別'!D232,'2020旬別'!D232)</f>
        <v>491.19140000000004</v>
      </c>
      <c r="F232" s="2095">
        <f>AVERAGE('2024旬別'!F232,'2023旬別'!E232,'2022旬別'!E232,'2021旬別'!E232,'2020旬別'!E232)</f>
        <v>435.46720000000005</v>
      </c>
      <c r="G232" s="2096">
        <f>AVERAGE('2024旬別'!G232,'2023旬別'!F232,'2022旬別'!F232,'2021旬別'!F232,'2020旬別'!F232)</f>
        <v>322.71519999999998</v>
      </c>
      <c r="H232" s="2094">
        <f>AVERAGE('2024旬別'!H232,'2023旬別'!G232,'2022旬別'!G232,'2021旬別'!G232,'2020旬別'!G232)</f>
        <v>233.54160000000002</v>
      </c>
      <c r="I232" s="2097">
        <f>AVERAGE('2024旬別'!I232,'2023旬別'!H232,'2022旬別'!H232,'2021旬別'!H232,'2020旬別'!H232)</f>
        <v>180.66680000000002</v>
      </c>
      <c r="J232" s="2098">
        <f>AVERAGE('2024旬別'!J232,'2023旬別'!I232,'2022旬別'!I232,'2021旬別'!I232,'2020旬別'!I232)</f>
        <v>217.5076</v>
      </c>
      <c r="K232" s="2094">
        <f>AVERAGE('2024旬別'!K232,'2023旬別'!J232,'2022旬別'!J232,'2021旬別'!J232,'2020旬別'!J232)</f>
        <v>230.56540000000001</v>
      </c>
      <c r="L232" s="2095">
        <f>AVERAGE('2024旬別'!L232,'2023旬別'!K232,'2022旬別'!K232,'2021旬別'!K232,'2020旬別'!K232)</f>
        <v>261.65099999999995</v>
      </c>
      <c r="M232" s="2098">
        <f>AVERAGE('2024旬別'!M232,'2023旬別'!L232,'2022旬別'!L232,'2021旬別'!L232,'2020旬別'!L232)</f>
        <v>219.01519999999999</v>
      </c>
      <c r="N232" s="2099">
        <f>AVERAGE('2024旬別'!N232,'2023旬別'!M232,'2022旬別'!M232,'2021旬別'!M232,'2020旬別'!M232)</f>
        <v>240.76179999999999</v>
      </c>
      <c r="O232" s="2095">
        <f>AVERAGE('2024旬別'!O232,'2023旬別'!N232,'2022旬別'!N232,'2021旬別'!N232,'2020旬別'!N232)</f>
        <v>296.63419999999996</v>
      </c>
      <c r="P232" s="2098">
        <f>AVERAGE('2024旬別'!P232,'2023旬別'!O232,'2022旬別'!O232,'2021旬別'!O232,'2020旬別'!O232)</f>
        <v>428.92839999999995</v>
      </c>
      <c r="Q232" s="2094">
        <f>AVERAGE('2024旬別'!Q232,'2023旬別'!P232,'2022旬別'!P232,'2021旬別'!P232,'2020旬別'!P232)</f>
        <v>700.96859999999992</v>
      </c>
      <c r="R232" s="2100">
        <f>AVERAGE('2024旬別'!R232,'2023旬別'!Q232,'2022旬別'!Q232,'2021旬別'!Q232,'2020旬別'!Q232)</f>
        <v>864.82199999999989</v>
      </c>
      <c r="S232" s="2096">
        <f>AVERAGE('2024旬別'!S232,'2023旬別'!R232,'2022旬別'!R232,'2021旬別'!R232,'2020旬別'!R232)</f>
        <v>853.48520000000008</v>
      </c>
      <c r="T232" s="2094">
        <f>AVERAGE('2024旬別'!T232,'2023旬別'!S232,'2022旬別'!S232,'2021旬別'!S232,'2020旬別'!S232)</f>
        <v>781.89480000000003</v>
      </c>
      <c r="U232" s="2095">
        <f>AVERAGE('2024旬別'!U232,'2023旬別'!T232,'2022旬別'!T232,'2021旬別'!T232,'2020旬別'!T232)</f>
        <v>745.12340000000006</v>
      </c>
      <c r="V232" s="2096">
        <f>AVERAGE('2024旬別'!V232,'2023旬別'!U232,'2022旬別'!U232,'2021旬別'!U232,'2020旬別'!U232)</f>
        <v>690.32119999999998</v>
      </c>
      <c r="W232" s="2101">
        <f>AVERAGE('2024旬別'!W232,'2023旬別'!V232,'2022旬別'!V232,'2021旬別'!V232,'2020旬別'!V232)</f>
        <v>630.3646</v>
      </c>
      <c r="X232" s="2102">
        <f>AVERAGE('2024旬別'!X232,'2023旬別'!W232,'2022旬別'!W232,'2021旬別'!W232,'2020旬別'!W232)</f>
        <v>582.21519999999998</v>
      </c>
      <c r="Y232" s="2096">
        <f>AVERAGE('2024旬別'!Y232,'2023旬別'!X232,'2022旬別'!X232,'2021旬別'!X232,'2020旬別'!X232)</f>
        <v>442.58460000000002</v>
      </c>
      <c r="Z232" s="2099">
        <f>AVERAGE('2024旬別'!Z232,'2023旬別'!Y232,'2022旬別'!Y232,'2021旬別'!Y232,'2020旬別'!Y232)</f>
        <v>278.3646</v>
      </c>
      <c r="AA232" s="2100">
        <f>AVERAGE('2024旬別'!AA232,'2023旬別'!Z232,'2022旬別'!Z232,'2021旬別'!Z232,'2020旬別'!Z232)</f>
        <v>245.72800000000001</v>
      </c>
      <c r="AB232" s="2096">
        <f>AVERAGE('2024旬別'!AB232,'2023旬別'!AA232,'2022旬別'!AA232,'2021旬別'!AA232,'2020旬別'!AA232)</f>
        <v>114.86340000000003</v>
      </c>
      <c r="AC232" s="2099">
        <f>AVERAGE('2024旬別'!AC232,'2023旬別'!AB232,'2022旬別'!AB232,'2021旬別'!AB232,'2020旬別'!AB232)</f>
        <v>107.31020000000001</v>
      </c>
      <c r="AD232" s="2095">
        <f>AVERAGE('2024旬別'!AD232,'2023旬別'!AC232,'2022旬別'!AC232,'2021旬別'!AC232,'2020旬別'!AC232)</f>
        <v>108.39919999999999</v>
      </c>
      <c r="AE232" s="2098">
        <f>AVERAGE('2024旬別'!AE232,'2023旬別'!AD232,'2022旬別'!AD232,'2021旬別'!AD232,'2020旬別'!AD232)</f>
        <v>114.92400000000001</v>
      </c>
      <c r="AF232" s="2099">
        <f>AVERAGE('2024旬別'!AF232,'2023旬別'!AE232,'2022旬別'!AE232,'2021旬別'!AE232,'2020旬別'!AE232)</f>
        <v>114.74300000000001</v>
      </c>
      <c r="AG232" s="2095">
        <f>AVERAGE('2024旬別'!AG232,'2023旬別'!AF232,'2022旬別'!AF232,'2021旬別'!AF232,'2020旬別'!AF232)</f>
        <v>189.41759999999999</v>
      </c>
      <c r="AH232" s="2098">
        <f>AVERAGE('2024旬別'!AH232,'2023旬別'!AG232,'2022旬別'!AG232,'2021旬別'!AG232,'2020旬別'!AG232)</f>
        <v>166.9744</v>
      </c>
      <c r="AI232" s="2094">
        <f>AVERAGE('2024旬別'!AI232,'2023旬別'!AH232,'2022旬別'!AH232,'2021旬別'!AH232,'2020旬別'!AH232)</f>
        <v>212.6054</v>
      </c>
      <c r="AJ232" s="2095">
        <f>AVERAGE('2024旬別'!AJ232,'2023旬別'!AI232,'2022旬別'!AI232,'2021旬別'!AI232,'2020旬別'!AI232)</f>
        <v>279.01480000000004</v>
      </c>
      <c r="AK232" s="2098">
        <f>AVERAGE('2024旬別'!AK232,'2023旬別'!AJ232,'2022旬別'!AJ232,'2021旬別'!AJ232,'2020旬別'!AJ232)</f>
        <v>349.76260000000002</v>
      </c>
      <c r="AL232" s="2094">
        <f>AVERAGE('2024旬別'!AL232,'2023旬別'!AK232,'2022旬別'!AK232,'2021旬別'!AK232,'2020旬別'!AK232)</f>
        <v>443.62740000000002</v>
      </c>
      <c r="AM232" s="2103">
        <f>AVERAGE('2024旬別'!AM232,'2023旬別'!AL232,'2022旬別'!AL232,'2021旬別'!AL232,'2020旬別'!AL232)</f>
        <v>529.6389999999999</v>
      </c>
      <c r="AP232" s="55"/>
      <c r="AQ232" s="56"/>
      <c r="AT232" s="59"/>
      <c r="AY232" s="55"/>
      <c r="AZ232" s="59"/>
      <c r="BA232" s="59"/>
      <c r="BB232" s="59"/>
    </row>
    <row r="233" spans="1:88" ht="14.25" customHeight="1" x14ac:dyDescent="0.15">
      <c r="A233" s="2352" t="str">
        <f t="shared" si="0"/>
        <v>ねぎ金額</v>
      </c>
      <c r="B233" s="2350" t="str">
        <f>B232</f>
        <v>ねぎ</v>
      </c>
      <c r="C233" s="1998" t="s">
        <v>94</v>
      </c>
      <c r="D233" s="2104">
        <f>AVERAGE('2024旬別'!D233,'2023旬別'!C233,'2022旬別'!C233,'2021旬別'!C233,'2020旬別'!C233)</f>
        <v>100509.5912</v>
      </c>
      <c r="E233" s="2105">
        <f>AVERAGE('2024旬別'!E233,'2023旬別'!D233,'2022旬別'!D233,'2021旬別'!D233,'2020旬別'!D233)</f>
        <v>115496.21560000003</v>
      </c>
      <c r="F233" s="2106">
        <f>AVERAGE('2024旬別'!F233,'2023旬別'!E233,'2022旬別'!E233,'2021旬別'!E233,'2020旬別'!E233)</f>
        <v>99710.602400000003</v>
      </c>
      <c r="G233" s="2107">
        <f>AVERAGE('2024旬別'!G233,'2023旬別'!F233,'2022旬別'!F233,'2021旬別'!F233,'2020旬別'!F233)</f>
        <v>83253.016399999993</v>
      </c>
      <c r="H233" s="2105">
        <f>AVERAGE('2024旬別'!H233,'2023旬別'!G233,'2022旬別'!G233,'2021旬別'!G233,'2020旬別'!G233)</f>
        <v>61424.734799999991</v>
      </c>
      <c r="I233" s="2108">
        <f>AVERAGE('2024旬別'!I233,'2023旬別'!H233,'2022旬別'!H233,'2021旬別'!H233,'2020旬別'!H233)</f>
        <v>49106.884999999995</v>
      </c>
      <c r="J233" s="2109">
        <f>AVERAGE('2024旬別'!J233,'2023旬別'!I233,'2022旬別'!I233,'2021旬別'!I233,'2020旬別'!I233)</f>
        <v>62181.998</v>
      </c>
      <c r="K233" s="2105">
        <f>AVERAGE('2024旬別'!K233,'2023旬別'!J233,'2022旬別'!J233,'2021旬別'!J233,'2020旬別'!J233)</f>
        <v>58822.694799999997</v>
      </c>
      <c r="L233" s="2106">
        <f>AVERAGE('2024旬別'!L233,'2023旬別'!K233,'2022旬別'!K233,'2021旬別'!K233,'2020旬別'!K233)</f>
        <v>70555.575600000011</v>
      </c>
      <c r="M233" s="2109">
        <f>AVERAGE('2024旬別'!M233,'2023旬別'!L233,'2022旬別'!L233,'2021旬別'!L233,'2020旬別'!L233)</f>
        <v>66599.638999999996</v>
      </c>
      <c r="N233" s="2110">
        <f>AVERAGE('2024旬別'!N233,'2023旬別'!M233,'2022旬別'!M233,'2021旬別'!M233,'2020旬別'!M233)</f>
        <v>77044.219599999997</v>
      </c>
      <c r="O233" s="2106">
        <f>AVERAGE('2024旬別'!O233,'2023旬別'!N233,'2022旬別'!N233,'2021旬別'!N233,'2020旬別'!N233)</f>
        <v>116225.9984</v>
      </c>
      <c r="P233" s="2111">
        <f>AVERAGE('2024旬別'!P233,'2023旬別'!O233,'2022旬別'!O233,'2021旬別'!O233,'2020旬別'!O233)</f>
        <v>199059.39540000001</v>
      </c>
      <c r="Q233" s="2105">
        <f>AVERAGE('2024旬別'!Q233,'2023旬別'!P233,'2022旬別'!P233,'2021旬別'!P233,'2020旬別'!P233)</f>
        <v>316229.13620000001</v>
      </c>
      <c r="R233" s="2112">
        <f>AVERAGE('2024旬別'!R233,'2023旬別'!Q233,'2022旬別'!Q233,'2021旬別'!Q233,'2020旬別'!Q233)</f>
        <v>381878.31959999999</v>
      </c>
      <c r="S233" s="2107">
        <f>AVERAGE('2024旬別'!S233,'2023旬別'!R233,'2022旬別'!R233,'2021旬別'!R233,'2020旬別'!R233)</f>
        <v>362101.201</v>
      </c>
      <c r="T233" s="2105">
        <f>AVERAGE('2024旬別'!T233,'2023旬別'!S233,'2022旬別'!S233,'2021旬別'!S233,'2020旬別'!S233)</f>
        <v>326807.23259999999</v>
      </c>
      <c r="U233" s="2106">
        <f>AVERAGE('2024旬別'!U233,'2023旬別'!T233,'2022旬別'!T233,'2021旬別'!T233,'2020旬別'!T233)</f>
        <v>304408.4436</v>
      </c>
      <c r="V233" s="2107">
        <f>AVERAGE('2024旬別'!V233,'2023旬別'!U233,'2022旬別'!U233,'2021旬別'!U233,'2020旬別'!U233)</f>
        <v>275722.33280000003</v>
      </c>
      <c r="W233" s="2113">
        <f>AVERAGE('2024旬別'!W233,'2023旬別'!V233,'2022旬別'!V233,'2021旬別'!V233,'2020旬別'!V233)</f>
        <v>250991.27499999999</v>
      </c>
      <c r="X233" s="2114">
        <f>AVERAGE('2024旬別'!X233,'2023旬別'!W233,'2022旬別'!W233,'2021旬別'!W233,'2020旬別'!W233)</f>
        <v>178802.64680000002</v>
      </c>
      <c r="Y233" s="2107">
        <f>AVERAGE('2024旬別'!Y233,'2023旬別'!X233,'2022旬別'!X233,'2021旬別'!X233,'2020旬別'!X233)</f>
        <v>123579.53540000001</v>
      </c>
      <c r="Z233" s="2110">
        <f>AVERAGE('2024旬別'!Z233,'2023旬別'!Y233,'2022旬別'!Y233,'2021旬別'!Y233,'2020旬別'!Y233)</f>
        <v>103286.59580000001</v>
      </c>
      <c r="AA233" s="2112">
        <f>AVERAGE('2024旬別'!AA233,'2023旬別'!Z233,'2022旬別'!Z233,'2021旬別'!Z233,'2020旬別'!Z233)</f>
        <v>67740.334999999992</v>
      </c>
      <c r="AB233" s="2107">
        <f>AVERAGE('2024旬別'!AB233,'2023旬別'!AA233,'2022旬別'!AA233,'2021旬別'!AA233,'2020旬別'!AA233)</f>
        <v>36858.617999999995</v>
      </c>
      <c r="AC233" s="2105">
        <f>AVERAGE('2024旬別'!AC233,'2023旬別'!AB233,'2022旬別'!AB233,'2021旬別'!AB233,'2020旬別'!AB233)</f>
        <v>35354.3534</v>
      </c>
      <c r="AD233" s="2106">
        <f>AVERAGE('2024旬別'!AD233,'2023旬別'!AC233,'2022旬別'!AC233,'2021旬別'!AC233,'2020旬別'!AC233)</f>
        <v>38376.42742</v>
      </c>
      <c r="AE233" s="2109">
        <f>AVERAGE('2024旬別'!AE233,'2023旬別'!AD233,'2022旬別'!AD233,'2021旬別'!AD233,'2020旬別'!AD233)</f>
        <v>41504.976599999995</v>
      </c>
      <c r="AF233" s="2110">
        <f>AVERAGE('2024旬別'!AF233,'2023旬別'!AE233,'2022旬別'!AE233,'2021旬別'!AE233,'2020旬別'!AE233)</f>
        <v>42314.847000000002</v>
      </c>
      <c r="AG233" s="2106">
        <f>AVERAGE('2024旬別'!AG233,'2023旬別'!AF233,'2022旬別'!AF233,'2021旬別'!AF233,'2020旬別'!AF233)</f>
        <v>54220.713400000008</v>
      </c>
      <c r="AH233" s="2109">
        <f>AVERAGE('2024旬別'!AH233,'2023旬別'!AG233,'2022旬別'!AG233,'2021旬別'!AG233,'2020旬別'!AG233)</f>
        <v>47992.513200000001</v>
      </c>
      <c r="AI233" s="2105">
        <f>AVERAGE('2024旬別'!AI233,'2023旬別'!AH233,'2022旬別'!AH233,'2021旬別'!AH233,'2020旬別'!AH233)</f>
        <v>66838.940800000011</v>
      </c>
      <c r="AJ233" s="2106">
        <f>AVERAGE('2024旬別'!AJ233,'2023旬別'!AI233,'2022旬別'!AI233,'2021旬別'!AI233,'2020旬別'!AI233)</f>
        <v>86004.361400000009</v>
      </c>
      <c r="AK233" s="2109">
        <f>AVERAGE('2024旬別'!AK233,'2023旬別'!AJ233,'2022旬別'!AJ233,'2021旬別'!AJ233,'2020旬別'!AJ233)</f>
        <v>102656.033</v>
      </c>
      <c r="AL233" s="2105">
        <f>AVERAGE('2024旬別'!AL233,'2023旬別'!AK233,'2022旬別'!AK233,'2021旬別'!AK233,'2020旬別'!AK233)</f>
        <v>122222.85380000001</v>
      </c>
      <c r="AM233" s="2115">
        <f>AVERAGE('2024旬別'!AM233,'2023旬別'!AL233,'2022旬別'!AL233,'2021旬別'!AL233,'2020旬別'!AL233)</f>
        <v>175339.18340000001</v>
      </c>
      <c r="AP233" s="2"/>
      <c r="AQ233" s="2"/>
      <c r="AR233" s="56"/>
      <c r="AT233" s="59"/>
      <c r="AY233" s="55"/>
      <c r="AZ233" s="59"/>
      <c r="BA233" s="59"/>
      <c r="BB233" s="59"/>
    </row>
    <row r="234" spans="1:88" ht="14.25" customHeight="1" x14ac:dyDescent="0.15">
      <c r="A234" s="2352" t="str">
        <f t="shared" si="0"/>
        <v>ねぎ価格</v>
      </c>
      <c r="B234" s="2351" t="str">
        <f>B232</f>
        <v>ねぎ</v>
      </c>
      <c r="C234" s="2000" t="s">
        <v>96</v>
      </c>
      <c r="D234" s="2116">
        <f>AVERAGE('2024旬別'!D234,'2023旬別'!C234,'2022旬別'!C234,'2021旬別'!C234,'2020旬別'!C234)</f>
        <v>335.4</v>
      </c>
      <c r="E234" s="2117">
        <f>AVERAGE('2024旬別'!E234,'2023旬別'!D234,'2022旬別'!D234,'2021旬別'!D234,'2020旬別'!D234)</f>
        <v>240</v>
      </c>
      <c r="F234" s="2118">
        <f>AVERAGE('2024旬別'!F234,'2023旬別'!E234,'2022旬別'!E234,'2021旬別'!E234,'2020旬別'!E234)</f>
        <v>236.4</v>
      </c>
      <c r="G234" s="2119">
        <f>AVERAGE('2024旬別'!G234,'2023旬別'!F234,'2022旬別'!F234,'2021旬別'!F234,'2020旬別'!F234)</f>
        <v>270.8</v>
      </c>
      <c r="H234" s="2117">
        <f>AVERAGE('2024旬別'!H234,'2023旬別'!G234,'2022旬別'!G234,'2021旬別'!G234,'2020旬別'!G234)</f>
        <v>280.60000000000002</v>
      </c>
      <c r="I234" s="2120">
        <f>AVERAGE('2024旬別'!I234,'2023旬別'!H234,'2022旬別'!H234,'2021旬別'!H234,'2020旬別'!H234)</f>
        <v>294.39999999999998</v>
      </c>
      <c r="J234" s="2121">
        <f>AVERAGE('2024旬別'!J234,'2023旬別'!I234,'2022旬別'!I234,'2021旬別'!I234,'2020旬別'!I234)</f>
        <v>295.2</v>
      </c>
      <c r="K234" s="2117">
        <f>AVERAGE('2024旬別'!K234,'2023旬別'!J234,'2022旬別'!J234,'2021旬別'!J234,'2020旬別'!J234)</f>
        <v>264.2</v>
      </c>
      <c r="L234" s="2118">
        <f>AVERAGE('2024旬別'!L234,'2023旬別'!K234,'2022旬別'!K234,'2021旬別'!K234,'2020旬別'!K234)</f>
        <v>276.60000000000002</v>
      </c>
      <c r="M234" s="2121">
        <f>AVERAGE('2024旬別'!M234,'2023旬別'!L234,'2022旬別'!L234,'2021旬別'!L234,'2020旬別'!L234)</f>
        <v>306.2</v>
      </c>
      <c r="N234" s="2117">
        <f>AVERAGE('2024旬別'!N234,'2023旬別'!M234,'2022旬別'!M234,'2021旬別'!M234,'2020旬別'!M234)</f>
        <v>323.60000000000002</v>
      </c>
      <c r="O234" s="2118">
        <f>AVERAGE('2024旬別'!O234,'2023旬別'!N234,'2022旬別'!N234,'2021旬別'!N234,'2020旬別'!N234)</f>
        <v>395</v>
      </c>
      <c r="P234" s="2121">
        <f>AVERAGE('2024旬別'!P234,'2023旬別'!O234,'2022旬別'!O234,'2021旬別'!O234,'2020旬別'!O234)</f>
        <v>463</v>
      </c>
      <c r="Q234" s="2117">
        <f>AVERAGE('2024旬別'!Q234,'2023旬別'!P234,'2022旬別'!P234,'2021旬別'!P234,'2020旬別'!P234)</f>
        <v>451.8</v>
      </c>
      <c r="R234" s="2123">
        <f>AVERAGE('2024旬別'!R234,'2023旬別'!Q234,'2022旬別'!Q234,'2021旬別'!Q234,'2020旬別'!Q234)</f>
        <v>441.6</v>
      </c>
      <c r="S234" s="2121">
        <f>AVERAGE('2024旬別'!S234,'2023旬別'!R234,'2022旬別'!R234,'2021旬別'!R234,'2020旬別'!R234)</f>
        <v>423.8</v>
      </c>
      <c r="T234" s="2117">
        <f>AVERAGE('2024旬別'!T234,'2023旬別'!S234,'2022旬別'!S234,'2021旬別'!S234,'2020旬別'!S234)</f>
        <v>419.6</v>
      </c>
      <c r="U234" s="2118">
        <f>AVERAGE('2024旬別'!U234,'2023旬別'!T234,'2022旬別'!T234,'2021旬別'!T234,'2020旬別'!T234)</f>
        <v>410.2</v>
      </c>
      <c r="V234" s="2119">
        <f>AVERAGE('2024旬別'!V234,'2023旬別'!U234,'2022旬別'!U234,'2021旬別'!U234,'2020旬別'!U234)</f>
        <v>403.4</v>
      </c>
      <c r="W234" s="2124">
        <f>AVERAGE('2024旬別'!W234,'2023旬別'!V234,'2022旬別'!V234,'2021旬別'!V234,'2020旬別'!V234)</f>
        <v>406</v>
      </c>
      <c r="X234" s="2123">
        <f>AVERAGE('2024旬別'!X234,'2023旬別'!W234,'2022旬別'!W234,'2021旬別'!W234,'2020旬別'!W234)</f>
        <v>314.2</v>
      </c>
      <c r="Y234" s="2119">
        <f>AVERAGE('2024旬別'!Y234,'2023旬別'!X234,'2022旬別'!X234,'2021旬別'!X234,'2020旬別'!X234)</f>
        <v>278</v>
      </c>
      <c r="Z234" s="2122">
        <f>AVERAGE('2024旬別'!Z234,'2023旬別'!Y234,'2022旬別'!Y234,'2021旬別'!Y234,'2020旬別'!Y234)</f>
        <v>366</v>
      </c>
      <c r="AA234" s="2123">
        <f>AVERAGE('2024旬別'!AA234,'2023旬別'!Z234,'2022旬別'!Z234,'2021旬別'!Z234,'2020旬別'!Z234)</f>
        <v>273.8</v>
      </c>
      <c r="AB234" s="2119">
        <f>AVERAGE('2024旬別'!AB234,'2023旬別'!AA234,'2022旬別'!AA234,'2021旬別'!AA234,'2020旬別'!AA234)</f>
        <v>317.39999999999998</v>
      </c>
      <c r="AC234" s="2117">
        <f>AVERAGE('2024旬別'!AC234,'2023旬別'!AB234,'2022旬別'!AB234,'2021旬別'!AB234,'2020旬別'!AB234)</f>
        <v>328.2</v>
      </c>
      <c r="AD234" s="2118">
        <f>AVERAGE('2024旬別'!AD234,'2023旬別'!AC234,'2022旬別'!AC234,'2021旬別'!AC234,'2020旬別'!AC234)</f>
        <v>353.2</v>
      </c>
      <c r="AE234" s="2121">
        <f>AVERAGE('2024旬別'!AE234,'2023旬別'!AD234,'2022旬別'!AD234,'2021旬別'!AD234,'2020旬別'!AD234)</f>
        <v>361</v>
      </c>
      <c r="AF234" s="2122">
        <f>AVERAGE('2024旬別'!AF234,'2023旬別'!AE234,'2022旬別'!AE234,'2021旬別'!AE234,'2020旬別'!AE234)</f>
        <v>366.4</v>
      </c>
      <c r="AG234" s="2118">
        <f>AVERAGE('2024旬別'!AG234,'2023旬別'!AF234,'2022旬別'!AF234,'2021旬別'!AF234,'2020旬別'!AF234)</f>
        <v>308.60000000000002</v>
      </c>
      <c r="AH234" s="2121">
        <f>AVERAGE('2024旬別'!AH234,'2023旬別'!AG234,'2022旬別'!AG234,'2021旬別'!AG234,'2020旬別'!AG234)</f>
        <v>295.60000000000002</v>
      </c>
      <c r="AI234" s="2117">
        <f>AVERAGE('2024旬別'!AI234,'2023旬別'!AH234,'2022旬別'!AH234,'2021旬別'!AH234,'2020旬別'!AH234)</f>
        <v>324</v>
      </c>
      <c r="AJ234" s="2118">
        <f>AVERAGE('2024旬別'!AJ234,'2023旬別'!AI234,'2022旬別'!AI234,'2021旬別'!AI234,'2020旬別'!AI234)</f>
        <v>298.2</v>
      </c>
      <c r="AK234" s="2121">
        <f>AVERAGE('2024旬別'!AK234,'2023旬別'!AJ234,'2022旬別'!AJ234,'2021旬別'!AJ234,'2020旬別'!AJ234)</f>
        <v>294</v>
      </c>
      <c r="AL234" s="2117">
        <f>AVERAGE('2024旬別'!AL234,'2023旬別'!AK234,'2022旬別'!AK234,'2021旬別'!AK234,'2020旬別'!AK234)</f>
        <v>275</v>
      </c>
      <c r="AM234" s="2125">
        <f>AVERAGE('2024旬別'!AM234,'2023旬別'!AL234,'2022旬別'!AL234,'2021旬別'!AL234,'2020旬別'!AL234)</f>
        <v>332.8</v>
      </c>
      <c r="AP234" s="2"/>
      <c r="AQ234" s="2"/>
      <c r="AR234" s="2"/>
      <c r="AS234" s="56"/>
      <c r="AT234" s="2044"/>
      <c r="AY234" s="55"/>
      <c r="AZ234" s="59"/>
      <c r="BA234" s="59"/>
      <c r="BB234" s="59"/>
      <c r="BC234" s="56"/>
      <c r="BD234" s="56"/>
      <c r="BE234" s="56"/>
      <c r="BF234" s="61"/>
      <c r="BG234" s="55"/>
      <c r="BH234" s="59"/>
      <c r="BI234" s="59"/>
      <c r="BJ234" s="59"/>
      <c r="BL234" s="5"/>
      <c r="BM234" s="5"/>
      <c r="BN234" s="5"/>
      <c r="BQ234" s="3"/>
      <c r="BS234" s="61"/>
      <c r="BT234" s="56"/>
      <c r="BU234" s="56"/>
      <c r="BV234" s="56"/>
      <c r="BW234" s="257"/>
      <c r="BX234" s="258"/>
      <c r="BY234" s="258"/>
      <c r="BZ234" s="258"/>
    </row>
    <row r="235" spans="1:88" ht="14.25" customHeight="1" x14ac:dyDescent="0.15">
      <c r="A235" s="2352" t="str">
        <f t="shared" si="0"/>
        <v>にら数量</v>
      </c>
      <c r="B235" s="250" t="s">
        <v>30</v>
      </c>
      <c r="C235" s="1997" t="s">
        <v>93</v>
      </c>
      <c r="D235" s="2093">
        <f>AVERAGE('2024旬別'!D235,'2023旬別'!C235,'2022旬別'!C235,'2021旬別'!C235,'2020旬別'!C235)</f>
        <v>30.6586</v>
      </c>
      <c r="E235" s="2094">
        <f>AVERAGE('2024旬別'!E235,'2023旬別'!D235,'2022旬別'!D235,'2021旬別'!D235,'2020旬別'!D235)</f>
        <v>53.800199999999997</v>
      </c>
      <c r="F235" s="2095">
        <f>AVERAGE('2024旬別'!F235,'2023旬別'!E235,'2022旬別'!E235,'2021旬別'!E235,'2020旬別'!E235)</f>
        <v>54.761199999999995</v>
      </c>
      <c r="G235" s="2096">
        <f>AVERAGE('2024旬別'!G235,'2023旬別'!F235,'2022旬別'!F235,'2021旬別'!F235,'2020旬別'!F235)</f>
        <v>53.604799999999997</v>
      </c>
      <c r="H235" s="2094">
        <f>AVERAGE('2024旬別'!H235,'2023旬別'!G235,'2022旬別'!G235,'2021旬別'!G235,'2020旬別'!G235)</f>
        <v>59.089399999999998</v>
      </c>
      <c r="I235" s="2097">
        <f>AVERAGE('2024旬別'!I235,'2023旬別'!H235,'2022旬別'!H235,'2021旬別'!H235,'2020旬別'!H235)</f>
        <v>57.092799999999997</v>
      </c>
      <c r="J235" s="2098">
        <f>AVERAGE('2024旬別'!J235,'2023旬別'!I235,'2022旬別'!I235,'2021旬別'!I235,'2020旬別'!I235)</f>
        <v>65.09259999999999</v>
      </c>
      <c r="K235" s="2094">
        <f>AVERAGE('2024旬別'!K235,'2023旬別'!J235,'2022旬別'!J235,'2021旬別'!J235,'2020旬別'!J235)</f>
        <v>65.813800000000001</v>
      </c>
      <c r="L235" s="2095">
        <f>AVERAGE('2024旬別'!L235,'2023旬別'!K235,'2022旬別'!K235,'2021旬別'!K235,'2020旬別'!K235)</f>
        <v>73.891599999999997</v>
      </c>
      <c r="M235" s="2098">
        <f>AVERAGE('2024旬別'!M235,'2023旬別'!L235,'2022旬別'!L235,'2021旬別'!L235,'2020旬別'!L235)</f>
        <v>56.4482</v>
      </c>
      <c r="N235" s="2099">
        <f>AVERAGE('2024旬別'!N235,'2023旬別'!M235,'2022旬別'!M235,'2021旬別'!M235,'2020旬別'!M235)</f>
        <v>75.326999999999998</v>
      </c>
      <c r="O235" s="2095">
        <f>AVERAGE('2024旬別'!O235,'2023旬別'!N235,'2022旬別'!N235,'2021旬別'!N235,'2020旬別'!N235)</f>
        <v>80.787999999999997</v>
      </c>
      <c r="P235" s="2098">
        <f>AVERAGE('2024旬別'!P235,'2023旬別'!O235,'2022旬別'!O235,'2021旬別'!O235,'2020旬別'!O235)</f>
        <v>75.138999999999996</v>
      </c>
      <c r="Q235" s="2094">
        <f>AVERAGE('2024旬別'!Q235,'2023旬別'!P235,'2022旬別'!P235,'2021旬別'!P235,'2020旬別'!P235)</f>
        <v>80.824399999999997</v>
      </c>
      <c r="R235" s="2100">
        <f>AVERAGE('2024旬別'!R235,'2023旬別'!Q235,'2022旬別'!Q235,'2021旬別'!Q235,'2020旬別'!Q235)</f>
        <v>93.372600000000006</v>
      </c>
      <c r="S235" s="2096">
        <f>AVERAGE('2024旬別'!S235,'2023旬別'!R235,'2022旬別'!R235,'2021旬別'!R235,'2020旬別'!R235)</f>
        <v>69.011200000000002</v>
      </c>
      <c r="T235" s="2094">
        <f>AVERAGE('2024旬別'!T235,'2023旬別'!S235,'2022旬別'!S235,'2021旬別'!S235,'2020旬別'!S235)</f>
        <v>66.720400000000012</v>
      </c>
      <c r="U235" s="2095">
        <f>AVERAGE('2024旬別'!U235,'2023旬別'!T235,'2022旬別'!T235,'2021旬別'!T235,'2020旬別'!T235)</f>
        <v>57.924599999999998</v>
      </c>
      <c r="V235" s="2096">
        <f>AVERAGE('2024旬別'!V235,'2023旬別'!U235,'2022旬別'!U235,'2021旬別'!U235,'2020旬別'!U235)</f>
        <v>54.577999999999996</v>
      </c>
      <c r="W235" s="2101">
        <f>AVERAGE('2024旬別'!W235,'2023旬別'!V235,'2022旬別'!V235,'2021旬別'!V235,'2020旬別'!V235)</f>
        <v>49.212199999999996</v>
      </c>
      <c r="X235" s="2102">
        <f>AVERAGE('2024旬別'!X235,'2023旬別'!W235,'2022旬別'!W235,'2021旬別'!W235,'2020旬別'!W235)</f>
        <v>54.119000000000007</v>
      </c>
      <c r="Y235" s="2096">
        <f>AVERAGE('2024旬別'!Y235,'2023旬別'!X235,'2022旬別'!X235,'2021旬別'!X235,'2020旬別'!X235)</f>
        <v>57.630399999999995</v>
      </c>
      <c r="Z235" s="2099">
        <f>AVERAGE('2024旬別'!Z235,'2023旬別'!Y235,'2022旬別'!Y235,'2021旬別'!Y235,'2020旬別'!Y235)</f>
        <v>54.208000000000006</v>
      </c>
      <c r="AA235" s="2100">
        <f>AVERAGE('2024旬別'!AA235,'2023旬別'!Z235,'2022旬別'!Z235,'2021旬別'!Z235,'2020旬別'!Z235)</f>
        <v>70.555400000000006</v>
      </c>
      <c r="AB235" s="2096">
        <f>AVERAGE('2024旬別'!AB235,'2023旬別'!AA235,'2022旬別'!AA235,'2021旬別'!AA235,'2020旬別'!AA235)</f>
        <v>57.119399999999999</v>
      </c>
      <c r="AC235" s="2099">
        <f>AVERAGE('2024旬別'!AC235,'2023旬別'!AB235,'2022旬別'!AB235,'2021旬別'!AB235,'2020旬別'!AB235)</f>
        <v>53.404599999999995</v>
      </c>
      <c r="AD235" s="2095">
        <f>AVERAGE('2024旬別'!AD235,'2023旬別'!AC235,'2022旬別'!AC235,'2021旬別'!AC235,'2020旬別'!AC235)</f>
        <v>55.462199999999996</v>
      </c>
      <c r="AE235" s="2098">
        <f>AVERAGE('2024旬別'!AE235,'2023旬別'!AD235,'2022旬別'!AD235,'2021旬別'!AD235,'2020旬別'!AD235)</f>
        <v>57.262600000000006</v>
      </c>
      <c r="AF235" s="2099">
        <f>AVERAGE('2024旬別'!AF235,'2023旬別'!AE235,'2022旬別'!AE235,'2021旬別'!AE235,'2020旬別'!AE235)</f>
        <v>64.278800000000004</v>
      </c>
      <c r="AG235" s="2095">
        <f>AVERAGE('2024旬別'!AG235,'2023旬別'!AF235,'2022旬別'!AF235,'2021旬別'!AF235,'2020旬別'!AF235)</f>
        <v>94.241799999999998</v>
      </c>
      <c r="AH235" s="2098">
        <f>AVERAGE('2024旬別'!AH235,'2023旬別'!AG235,'2022旬別'!AG235,'2021旬別'!AG235,'2020旬別'!AG235)</f>
        <v>65.899200000000022</v>
      </c>
      <c r="AI235" s="2094">
        <f>AVERAGE('2024旬別'!AI235,'2023旬別'!AH235,'2022旬別'!AH235,'2021旬別'!AH235,'2020旬別'!AH235)</f>
        <v>66.820799999999991</v>
      </c>
      <c r="AJ235" s="2095">
        <f>AVERAGE('2024旬別'!AJ235,'2023旬別'!AI235,'2022旬別'!AI235,'2021旬別'!AI235,'2020旬別'!AI235)</f>
        <v>57.752400000000002</v>
      </c>
      <c r="AK235" s="2098">
        <f>AVERAGE('2024旬別'!AK235,'2023旬別'!AJ235,'2022旬別'!AJ235,'2021旬別'!AJ235,'2020旬別'!AJ235)</f>
        <v>48.935600000000008</v>
      </c>
      <c r="AL235" s="2094">
        <f>AVERAGE('2024旬別'!AL235,'2023旬別'!AK235,'2022旬別'!AK235,'2021旬別'!AK235,'2020旬別'!AK235)</f>
        <v>41.719200000000001</v>
      </c>
      <c r="AM235" s="2103">
        <f>AVERAGE('2024旬別'!AM235,'2023旬別'!AL235,'2022旬別'!AL235,'2021旬別'!AL235,'2020旬別'!AL235)</f>
        <v>41.824799999999996</v>
      </c>
      <c r="AP235" s="55"/>
      <c r="AQ235" s="56"/>
      <c r="AR235" s="2"/>
      <c r="AS235" s="2"/>
      <c r="AT235" s="59"/>
      <c r="AY235" s="55"/>
      <c r="AZ235" s="59"/>
      <c r="BA235" s="59"/>
      <c r="BB235" s="59"/>
      <c r="BC235" s="55"/>
      <c r="BD235" s="59"/>
      <c r="BE235" s="59"/>
      <c r="BF235" s="59"/>
      <c r="BG235" s="55"/>
      <c r="BH235" s="56"/>
      <c r="BI235" s="56"/>
      <c r="BJ235" s="56"/>
      <c r="BK235" s="61"/>
      <c r="BL235" s="55"/>
      <c r="BM235" s="59"/>
      <c r="BN235" s="59"/>
      <c r="BO235" s="59"/>
      <c r="BQ235" s="252"/>
      <c r="BR235" s="5"/>
      <c r="BS235" s="5"/>
      <c r="BT235" s="5"/>
      <c r="BU235" s="252"/>
      <c r="BV235" s="5"/>
      <c r="BW235" s="5"/>
      <c r="BX235" s="5"/>
      <c r="BY235" s="61"/>
      <c r="CA235" s="60"/>
      <c r="CB235" s="61"/>
      <c r="CC235" s="61"/>
      <c r="CD235" s="56"/>
      <c r="CE235" s="56"/>
      <c r="CF235" s="56"/>
      <c r="CG235" s="257"/>
      <c r="CH235" s="258"/>
      <c r="CI235" s="258"/>
      <c r="CJ235" s="258"/>
    </row>
    <row r="236" spans="1:88" ht="14.25" customHeight="1" x14ac:dyDescent="0.15">
      <c r="A236" s="2352" t="str">
        <f t="shared" si="0"/>
        <v>にら金額</v>
      </c>
      <c r="B236" s="2350" t="str">
        <f>B235</f>
        <v>にら</v>
      </c>
      <c r="C236" s="1998" t="s">
        <v>94</v>
      </c>
      <c r="D236" s="2104">
        <f>AVERAGE('2024旬別'!D236,'2023旬別'!C236,'2022旬別'!C236,'2021旬別'!C236,'2020旬別'!C236)</f>
        <v>30113.764999999996</v>
      </c>
      <c r="E236" s="2105">
        <f>AVERAGE('2024旬別'!E236,'2023旬別'!D236,'2022旬別'!D236,'2021旬別'!D236,'2020旬別'!D236)</f>
        <v>45979.564800000007</v>
      </c>
      <c r="F236" s="2106">
        <f>AVERAGE('2024旬別'!F236,'2023旬別'!E236,'2022旬別'!E236,'2021旬別'!E236,'2020旬別'!E236)</f>
        <v>45328.896000000001</v>
      </c>
      <c r="G236" s="2107">
        <f>AVERAGE('2024旬別'!G236,'2023旬別'!F236,'2022旬別'!F236,'2021旬別'!F236,'2020旬別'!F236)</f>
        <v>45631.117600000005</v>
      </c>
      <c r="H236" s="2105">
        <f>AVERAGE('2024旬別'!H236,'2023旬別'!G236,'2022旬別'!G236,'2021旬別'!G236,'2020旬別'!G236)</f>
        <v>46198.33159999999</v>
      </c>
      <c r="I236" s="2108">
        <f>AVERAGE('2024旬別'!I236,'2023旬別'!H236,'2022旬別'!H236,'2021旬別'!H236,'2020旬別'!H236)</f>
        <v>35855.645799999998</v>
      </c>
      <c r="J236" s="2109">
        <f>AVERAGE('2024旬別'!J236,'2023旬別'!I236,'2022旬別'!I236,'2021旬別'!I236,'2020旬別'!I236)</f>
        <v>35887.250000000007</v>
      </c>
      <c r="K236" s="2105">
        <f>AVERAGE('2024旬別'!K236,'2023旬別'!J236,'2022旬別'!J236,'2021旬別'!J236,'2020旬別'!J236)</f>
        <v>35247.660599999996</v>
      </c>
      <c r="L236" s="2106">
        <f>AVERAGE('2024旬別'!L236,'2023旬別'!K236,'2022旬別'!K236,'2021旬別'!K236,'2020旬別'!K236)</f>
        <v>38625.448199999999</v>
      </c>
      <c r="M236" s="2109">
        <f>AVERAGE('2024旬別'!M236,'2023旬別'!L236,'2022旬別'!L236,'2021旬別'!L236,'2020旬別'!L236)</f>
        <v>28120.088600000006</v>
      </c>
      <c r="N236" s="2110">
        <f>AVERAGE('2024旬別'!N236,'2023旬別'!M236,'2022旬別'!M236,'2021旬別'!M236,'2020旬別'!M236)</f>
        <v>39152.376199999999</v>
      </c>
      <c r="O236" s="2106">
        <f>AVERAGE('2024旬別'!O236,'2023旬別'!N236,'2022旬別'!N236,'2021旬別'!N236,'2020旬別'!N236)</f>
        <v>38326.166799999992</v>
      </c>
      <c r="P236" s="2111">
        <f>AVERAGE('2024旬別'!P236,'2023旬別'!O236,'2022旬別'!O236,'2021旬別'!O236,'2020旬別'!O236)</f>
        <v>34659.269199999995</v>
      </c>
      <c r="Q236" s="2105">
        <f>AVERAGE('2024旬別'!Q236,'2023旬別'!P236,'2022旬別'!P236,'2021旬別'!P236,'2020旬別'!P236)</f>
        <v>33205.783199999998</v>
      </c>
      <c r="R236" s="2112">
        <f>AVERAGE('2024旬別'!R236,'2023旬別'!Q236,'2022旬別'!Q236,'2021旬別'!Q236,'2020旬別'!Q236)</f>
        <v>31119.195999999996</v>
      </c>
      <c r="S236" s="2107">
        <f>AVERAGE('2024旬別'!S236,'2023旬別'!R236,'2022旬別'!R236,'2021旬別'!R236,'2020旬別'!R236)</f>
        <v>28577.05</v>
      </c>
      <c r="T236" s="2105">
        <f>AVERAGE('2024旬別'!T236,'2023旬別'!S236,'2022旬別'!S236,'2021旬別'!S236,'2020旬別'!S236)</f>
        <v>29214.0098</v>
      </c>
      <c r="U236" s="2106">
        <f>AVERAGE('2024旬別'!U236,'2023旬別'!T236,'2022旬別'!T236,'2021旬別'!T236,'2020旬別'!T236)</f>
        <v>26414.2624</v>
      </c>
      <c r="V236" s="2107">
        <f>AVERAGE('2024旬別'!V236,'2023旬別'!U236,'2022旬別'!U236,'2021旬別'!U236,'2020旬別'!U236)</f>
        <v>25428.034399999997</v>
      </c>
      <c r="W236" s="2113">
        <f>AVERAGE('2024旬別'!W236,'2023旬別'!V236,'2022旬別'!V236,'2021旬別'!V236,'2020旬別'!V236)</f>
        <v>24418.120199999998</v>
      </c>
      <c r="X236" s="2114">
        <f>AVERAGE('2024旬別'!X236,'2023旬別'!W236,'2022旬別'!W236,'2021旬別'!W236,'2020旬別'!W236)</f>
        <v>31636.722999999998</v>
      </c>
      <c r="Y236" s="2107">
        <f>AVERAGE('2024旬別'!Y236,'2023旬別'!X236,'2022旬別'!X236,'2021旬別'!X236,'2020旬別'!X236)</f>
        <v>34193.211200000005</v>
      </c>
      <c r="Z236" s="2110">
        <f>AVERAGE('2024旬別'!Z236,'2023旬別'!Y236,'2022旬別'!Y236,'2021旬別'!Y236,'2020旬別'!Y236)</f>
        <v>37197.304199999999</v>
      </c>
      <c r="AA236" s="2112">
        <f>AVERAGE('2024旬別'!AA236,'2023旬別'!Z236,'2022旬別'!Z236,'2021旬別'!Z236,'2020旬別'!Z236)</f>
        <v>47892.691000000006</v>
      </c>
      <c r="AB236" s="2107">
        <f>AVERAGE('2024旬別'!AB236,'2023旬別'!AA236,'2022旬別'!AA236,'2021旬別'!AA236,'2020旬別'!AA236)</f>
        <v>42010.9542</v>
      </c>
      <c r="AC236" s="2105">
        <f>AVERAGE('2024旬別'!AC236,'2023旬別'!AB236,'2022旬別'!AB236,'2021旬別'!AB236,'2020旬別'!AB236)</f>
        <v>46057.416400000002</v>
      </c>
      <c r="AD236" s="2106">
        <f>AVERAGE('2024旬別'!AD236,'2023旬別'!AC236,'2022旬別'!AC236,'2021旬別'!AC236,'2020旬別'!AC236)</f>
        <v>46893.6826</v>
      </c>
      <c r="AE236" s="2109">
        <f>AVERAGE('2024旬別'!AE236,'2023旬別'!AD236,'2022旬別'!AD236,'2021旬別'!AD236,'2020旬別'!AD236)</f>
        <v>45575.538999999997</v>
      </c>
      <c r="AF236" s="2110">
        <f>AVERAGE('2024旬別'!AF236,'2023旬別'!AE236,'2022旬別'!AE236,'2021旬別'!AE236,'2020旬別'!AE236)</f>
        <v>49567.7304</v>
      </c>
      <c r="AG236" s="2106">
        <f>AVERAGE('2024旬別'!AG236,'2023旬別'!AF236,'2022旬別'!AF236,'2021旬別'!AF236,'2020旬別'!AF236)</f>
        <v>69988.9522</v>
      </c>
      <c r="AH236" s="2109">
        <f>AVERAGE('2024旬別'!AH236,'2023旬別'!AG236,'2022旬別'!AG236,'2021旬別'!AG236,'2020旬別'!AG236)</f>
        <v>50889.669000000009</v>
      </c>
      <c r="AI236" s="2105">
        <f>AVERAGE('2024旬別'!AI236,'2023旬別'!AH236,'2022旬別'!AH236,'2021旬別'!AH236,'2020旬別'!AH236)</f>
        <v>52297.024000000005</v>
      </c>
      <c r="AJ236" s="2106">
        <f>AVERAGE('2024旬別'!AJ236,'2023旬別'!AI236,'2022旬別'!AI236,'2021旬別'!AI236,'2020旬別'!AI236)</f>
        <v>47684.283800000005</v>
      </c>
      <c r="AK236" s="2109">
        <f>AVERAGE('2024旬別'!AK236,'2023旬別'!AJ236,'2022旬別'!AJ236,'2021旬別'!AJ236,'2020旬別'!AJ236)</f>
        <v>41678.947200000002</v>
      </c>
      <c r="AL236" s="2105">
        <f>AVERAGE('2024旬別'!AL236,'2023旬別'!AK236,'2022旬別'!AK236,'2021旬別'!AK236,'2020旬別'!AK236)</f>
        <v>38325.848599999998</v>
      </c>
      <c r="AM236" s="2115">
        <f>AVERAGE('2024旬別'!AM236,'2023旬別'!AL236,'2022旬別'!AL236,'2021旬別'!AL236,'2020旬別'!AL236)</f>
        <v>42390.92</v>
      </c>
      <c r="AP236" s="2"/>
      <c r="AQ236" s="2"/>
      <c r="AR236" s="56"/>
      <c r="AS236" s="2"/>
      <c r="AT236" s="59"/>
      <c r="AY236" s="55"/>
      <c r="AZ236" s="59"/>
      <c r="BA236" s="59"/>
      <c r="BB236" s="59"/>
      <c r="BC236" s="55"/>
      <c r="BD236" s="59"/>
      <c r="BE236" s="59"/>
      <c r="BF236" s="59"/>
      <c r="BG236" s="55"/>
      <c r="BH236" s="56"/>
      <c r="BI236" s="56"/>
      <c r="BJ236" s="56"/>
      <c r="BK236" s="61"/>
      <c r="BL236" s="55"/>
      <c r="BM236" s="59"/>
      <c r="BN236" s="59"/>
      <c r="BO236" s="59"/>
      <c r="BQ236" s="252"/>
      <c r="BR236" s="5"/>
      <c r="BS236" s="5"/>
      <c r="BT236" s="5"/>
      <c r="BV236" s="5"/>
      <c r="BW236" s="59"/>
      <c r="BX236" s="59"/>
      <c r="BZ236" s="41"/>
      <c r="CA236" s="60"/>
      <c r="CC236" s="61"/>
      <c r="CD236" s="56"/>
      <c r="CE236" s="56"/>
      <c r="CF236" s="56"/>
      <c r="CG236" s="257"/>
      <c r="CH236" s="258"/>
      <c r="CI236" s="258"/>
      <c r="CJ236" s="258"/>
    </row>
    <row r="237" spans="1:88" ht="14.25" customHeight="1" x14ac:dyDescent="0.15">
      <c r="A237" s="2352" t="str">
        <f t="shared" si="0"/>
        <v>にら価格</v>
      </c>
      <c r="B237" s="2351" t="str">
        <f>B235</f>
        <v>にら</v>
      </c>
      <c r="C237" s="2000" t="s">
        <v>96</v>
      </c>
      <c r="D237" s="2116">
        <f>AVERAGE('2024旬別'!D237,'2023旬別'!C237,'2022旬別'!C237,'2021旬別'!C237,'2020旬別'!C237)</f>
        <v>1000.6</v>
      </c>
      <c r="E237" s="2117">
        <f>AVERAGE('2024旬別'!E237,'2023旬別'!D237,'2022旬別'!D237,'2021旬別'!D237,'2020旬別'!D237)</f>
        <v>874.6</v>
      </c>
      <c r="F237" s="2118">
        <f>AVERAGE('2024旬別'!F237,'2023旬別'!E237,'2022旬別'!E237,'2021旬別'!E237,'2020旬別'!E237)</f>
        <v>839.4</v>
      </c>
      <c r="G237" s="2119">
        <f>AVERAGE('2024旬別'!G237,'2023旬別'!F237,'2022旬別'!F237,'2021旬別'!F237,'2020旬別'!F237)</f>
        <v>857</v>
      </c>
      <c r="H237" s="2117">
        <f>AVERAGE('2024旬別'!H237,'2023旬別'!G237,'2022旬別'!G237,'2021旬別'!G237,'2020旬別'!G237)</f>
        <v>789.8</v>
      </c>
      <c r="I237" s="2120">
        <f>AVERAGE('2024旬別'!I237,'2023旬別'!H237,'2022旬別'!H237,'2021旬別'!H237,'2020旬別'!H237)</f>
        <v>630</v>
      </c>
      <c r="J237" s="2121">
        <f>AVERAGE('2024旬別'!J237,'2023旬別'!I237,'2022旬別'!I237,'2021旬別'!I237,'2020旬別'!I237)</f>
        <v>559.79999999999995</v>
      </c>
      <c r="K237" s="2117">
        <f>AVERAGE('2024旬別'!K237,'2023旬別'!J237,'2022旬別'!J237,'2021旬別'!J237,'2020旬別'!J237)</f>
        <v>541.20000000000005</v>
      </c>
      <c r="L237" s="2118">
        <f>AVERAGE('2024旬別'!L237,'2023旬別'!K237,'2022旬別'!K237,'2021旬別'!K237,'2020旬別'!K237)</f>
        <v>521.79999999999995</v>
      </c>
      <c r="M237" s="2121">
        <f>AVERAGE('2024旬別'!M237,'2023旬別'!L237,'2022旬別'!L237,'2021旬別'!L237,'2020旬別'!L237)</f>
        <v>531.6</v>
      </c>
      <c r="N237" s="2117">
        <f>AVERAGE('2024旬別'!N237,'2023旬別'!M237,'2022旬別'!M237,'2021旬別'!M237,'2020旬別'!M237)</f>
        <v>517.79999999999995</v>
      </c>
      <c r="O237" s="2118">
        <f>AVERAGE('2024旬別'!O237,'2023旬別'!N237,'2022旬別'!N237,'2021旬別'!N237,'2020旬別'!N237)</f>
        <v>474</v>
      </c>
      <c r="P237" s="2121">
        <f>AVERAGE('2024旬別'!P237,'2023旬別'!O237,'2022旬別'!O237,'2021旬別'!O237,'2020旬別'!O237)</f>
        <v>464</v>
      </c>
      <c r="Q237" s="2117">
        <f>AVERAGE('2024旬別'!Q237,'2023旬別'!P237,'2022旬別'!P237,'2021旬別'!P237,'2020旬別'!P237)</f>
        <v>411.4</v>
      </c>
      <c r="R237" s="2123">
        <f>AVERAGE('2024旬別'!R237,'2023旬別'!Q237,'2022旬別'!Q237,'2021旬別'!Q237,'2020旬別'!Q237)</f>
        <v>339.4</v>
      </c>
      <c r="S237" s="2121">
        <f>AVERAGE('2024旬別'!S237,'2023旬別'!R237,'2022旬別'!R237,'2021旬別'!R237,'2020旬別'!R237)</f>
        <v>420.8</v>
      </c>
      <c r="T237" s="2117">
        <f>AVERAGE('2024旬別'!T237,'2023旬別'!S237,'2022旬別'!S237,'2021旬別'!S237,'2020旬別'!S237)</f>
        <v>442.8</v>
      </c>
      <c r="U237" s="2118">
        <f>AVERAGE('2024旬別'!U237,'2023旬別'!T237,'2022旬別'!T237,'2021旬別'!T237,'2020旬別'!T237)</f>
        <v>463.6</v>
      </c>
      <c r="V237" s="2119">
        <f>AVERAGE('2024旬別'!V237,'2023旬別'!U237,'2022旬別'!U237,'2021旬別'!U237,'2020旬別'!U237)</f>
        <v>468</v>
      </c>
      <c r="W237" s="2124">
        <f>AVERAGE('2024旬別'!W237,'2023旬別'!V237,'2022旬別'!V237,'2021旬別'!V237,'2020旬別'!V237)</f>
        <v>513.4</v>
      </c>
      <c r="X237" s="2123">
        <f>AVERAGE('2024旬別'!X237,'2023旬別'!W237,'2022旬別'!W237,'2021旬別'!W237,'2020旬別'!W237)</f>
        <v>584.6</v>
      </c>
      <c r="Y237" s="2119">
        <f>AVERAGE('2024旬別'!Y237,'2023旬別'!X237,'2022旬別'!X237,'2021旬別'!X237,'2020旬別'!X237)</f>
        <v>602.6</v>
      </c>
      <c r="Z237" s="2122">
        <f>AVERAGE('2024旬別'!Z237,'2023旬別'!Y237,'2022旬別'!Y237,'2021旬別'!Y237,'2020旬別'!Y237)</f>
        <v>686.2</v>
      </c>
      <c r="AA237" s="2123">
        <f>AVERAGE('2024旬別'!AA237,'2023旬別'!Z237,'2022旬別'!Z237,'2021旬別'!Z237,'2020旬別'!Z237)</f>
        <v>672.8</v>
      </c>
      <c r="AB237" s="2119">
        <f>AVERAGE('2024旬別'!AB237,'2023旬別'!AA237,'2022旬別'!AA237,'2021旬別'!AA237,'2020旬別'!AA237)</f>
        <v>732.6</v>
      </c>
      <c r="AC237" s="2117">
        <f>AVERAGE('2024旬別'!AC237,'2023旬別'!AB237,'2022旬別'!AB237,'2021旬別'!AB237,'2020旬別'!AB237)</f>
        <v>863.2</v>
      </c>
      <c r="AD237" s="2118">
        <f>AVERAGE('2024旬別'!AD237,'2023旬別'!AC237,'2022旬別'!AC237,'2021旬別'!AC237,'2020旬別'!AC237)</f>
        <v>843</v>
      </c>
      <c r="AE237" s="2121">
        <f>AVERAGE('2024旬別'!AE237,'2023旬別'!AD237,'2022旬別'!AD237,'2021旬別'!AD237,'2020旬別'!AD237)</f>
        <v>789.4</v>
      </c>
      <c r="AF237" s="2122">
        <f>AVERAGE('2024旬別'!AF237,'2023旬別'!AE237,'2022旬別'!AE237,'2021旬別'!AE237,'2020旬別'!AE237)</f>
        <v>760</v>
      </c>
      <c r="AG237" s="2118">
        <f>AVERAGE('2024旬別'!AG237,'2023旬別'!AF237,'2022旬別'!AF237,'2021旬別'!AF237,'2020旬別'!AF237)</f>
        <v>761.6</v>
      </c>
      <c r="AH237" s="2121">
        <f>AVERAGE('2024旬別'!AH237,'2023旬別'!AG237,'2022旬別'!AG237,'2021旬別'!AG237,'2020旬別'!AG237)</f>
        <v>778.4</v>
      </c>
      <c r="AI237" s="2117">
        <f>AVERAGE('2024旬別'!AI237,'2023旬別'!AH237,'2022旬別'!AH237,'2021旬別'!AH237,'2020旬別'!AH237)</f>
        <v>783.8</v>
      </c>
      <c r="AJ237" s="2118">
        <f>AVERAGE('2024旬別'!AJ237,'2023旬別'!AI237,'2022旬別'!AI237,'2021旬別'!AI237,'2020旬別'!AI237)</f>
        <v>816.4</v>
      </c>
      <c r="AK237" s="2121">
        <f>AVERAGE('2024旬別'!AK237,'2023旬別'!AJ237,'2022旬別'!AJ237,'2021旬別'!AJ237,'2020旬別'!AJ237)</f>
        <v>851.2</v>
      </c>
      <c r="AL237" s="2117">
        <f>AVERAGE('2024旬別'!AL237,'2023旬別'!AK237,'2022旬別'!AK237,'2021旬別'!AK237,'2020旬別'!AK237)</f>
        <v>911.2</v>
      </c>
      <c r="AM237" s="2125">
        <f>AVERAGE('2024旬別'!AM237,'2023旬別'!AL237,'2022旬別'!AL237,'2021旬別'!AL237,'2020旬別'!AL237)</f>
        <v>1015</v>
      </c>
      <c r="AP237" s="2"/>
      <c r="AQ237" s="2"/>
      <c r="AR237" s="2"/>
      <c r="AS237" s="56"/>
      <c r="AT237" s="2044"/>
      <c r="AY237" s="55"/>
      <c r="AZ237" s="59"/>
      <c r="BA237" s="59"/>
      <c r="BB237" s="59"/>
      <c r="BC237" s="55"/>
      <c r="BD237" s="59"/>
      <c r="BE237" s="59"/>
      <c r="BF237" s="59"/>
      <c r="BG237" s="55"/>
      <c r="BH237" s="56"/>
      <c r="BI237" s="56"/>
      <c r="BJ237" s="56"/>
      <c r="BK237" s="61"/>
      <c r="BL237" s="55"/>
      <c r="BM237" s="59"/>
      <c r="BN237" s="59"/>
      <c r="BO237" s="59"/>
      <c r="BR237" s="493"/>
      <c r="BS237" s="493"/>
      <c r="BT237" s="748"/>
      <c r="BV237" s="5"/>
      <c r="BW237" s="5"/>
      <c r="BX237" s="59"/>
      <c r="BY237" s="61"/>
      <c r="CA237" s="60"/>
      <c r="CC237" s="61"/>
      <c r="CD237" s="56"/>
      <c r="CE237" s="56"/>
      <c r="CF237" s="56"/>
      <c r="CG237" s="257"/>
      <c r="CH237" s="258"/>
      <c r="CI237" s="258"/>
      <c r="CJ237" s="258"/>
    </row>
    <row r="238" spans="1:88" ht="14.25" customHeight="1" x14ac:dyDescent="0.15">
      <c r="A238" s="2352" t="str">
        <f t="shared" si="0"/>
        <v>セルリー数量</v>
      </c>
      <c r="B238" s="250" t="s">
        <v>220</v>
      </c>
      <c r="C238" s="1997" t="s">
        <v>93</v>
      </c>
      <c r="D238" s="2093">
        <f>AVERAGE('2024旬別'!D238,'2023旬別'!C238,'2022旬別'!C238,'2021旬別'!C238,'2020旬別'!C238)</f>
        <v>7.2707999999999995</v>
      </c>
      <c r="E238" s="2094">
        <f>AVERAGE('2024旬別'!E238,'2023旬別'!D238,'2022旬別'!D238,'2021旬別'!D238,'2020旬別'!D238)</f>
        <v>24.584800000000001</v>
      </c>
      <c r="F238" s="2095">
        <f>AVERAGE('2024旬別'!F238,'2023旬別'!E238,'2022旬別'!E238,'2021旬別'!E238,'2020旬別'!E238)</f>
        <v>22.113399999999999</v>
      </c>
      <c r="G238" s="2096">
        <f>AVERAGE('2024旬別'!G238,'2023旬別'!F238,'2022旬別'!F238,'2021旬別'!F238,'2020旬別'!F238)</f>
        <v>23.798400000000001</v>
      </c>
      <c r="H238" s="2094">
        <f>AVERAGE('2024旬別'!H238,'2023旬別'!G238,'2022旬別'!G238,'2021旬別'!G238,'2020旬別'!G238)</f>
        <v>24.077999999999999</v>
      </c>
      <c r="I238" s="2097">
        <f>AVERAGE('2024旬別'!I238,'2023旬別'!H238,'2022旬別'!H238,'2021旬別'!H238,'2020旬別'!H238)</f>
        <v>25.446400000000001</v>
      </c>
      <c r="J238" s="2098">
        <f>AVERAGE('2024旬別'!J238,'2023旬別'!I238,'2022旬別'!I238,'2021旬別'!I238,'2020旬別'!I238)</f>
        <v>26.228199999999998</v>
      </c>
      <c r="K238" s="2094">
        <f>AVERAGE('2024旬別'!K238,'2023旬別'!J238,'2022旬別'!J238,'2021旬別'!J238,'2020旬別'!J238)</f>
        <v>33.552199999999999</v>
      </c>
      <c r="L238" s="2095">
        <f>AVERAGE('2024旬別'!L238,'2023旬別'!K238,'2022旬別'!K238,'2021旬別'!K238,'2020旬別'!K238)</f>
        <v>41.3202</v>
      </c>
      <c r="M238" s="2098">
        <f>AVERAGE('2024旬別'!M238,'2023旬別'!L238,'2022旬別'!L238,'2021旬別'!L238,'2020旬別'!L238)</f>
        <v>36.616</v>
      </c>
      <c r="N238" s="2099">
        <f>AVERAGE('2024旬別'!N238,'2023旬別'!M238,'2022旬別'!M238,'2021旬別'!M238,'2020旬別'!M238)</f>
        <v>35.215400000000002</v>
      </c>
      <c r="O238" s="2095">
        <f>AVERAGE('2024旬別'!O238,'2023旬別'!N238,'2022旬別'!N238,'2021旬別'!N238,'2020旬別'!N238)</f>
        <v>35.072800000000001</v>
      </c>
      <c r="P238" s="2098">
        <f>AVERAGE('2024旬別'!P238,'2023旬別'!O238,'2022旬別'!O238,'2021旬別'!O238,'2020旬別'!O238)</f>
        <v>38.915999999999997</v>
      </c>
      <c r="Q238" s="2094">
        <f>AVERAGE('2024旬別'!Q238,'2023旬別'!P238,'2022旬別'!P238,'2021旬別'!P238,'2020旬別'!P238)</f>
        <v>32.773000000000003</v>
      </c>
      <c r="R238" s="2100">
        <f>AVERAGE('2024旬別'!R238,'2023旬別'!Q238,'2022旬別'!Q238,'2021旬別'!Q238,'2020旬別'!Q238)</f>
        <v>30.818400000000004</v>
      </c>
      <c r="S238" s="2096">
        <f>AVERAGE('2024旬別'!S238,'2023旬別'!R238,'2022旬別'!R238,'2021旬別'!R238,'2020旬別'!R238)</f>
        <v>15.869399999999999</v>
      </c>
      <c r="T238" s="2094">
        <f>AVERAGE('2024旬別'!T238,'2023旬別'!S238,'2022旬別'!S238,'2021旬別'!S238,'2020旬別'!S238)</f>
        <v>3.2440000000000007</v>
      </c>
      <c r="U238" s="2095">
        <f>AVERAGE('2024旬別'!U238,'2023旬別'!T238,'2022旬別'!T238,'2021旬別'!T238,'2020旬別'!T238)</f>
        <v>1.0572000000000001</v>
      </c>
      <c r="V238" s="2096">
        <f>AVERAGE('2024旬別'!V238,'2023旬別'!U238,'2022旬別'!U238,'2021旬別'!U238,'2020旬別'!U238)</f>
        <v>0.95640000000000003</v>
      </c>
      <c r="W238" s="2101">
        <f>AVERAGE('2024旬別'!W238,'2023旬別'!V238,'2022旬別'!V238,'2021旬別'!V238,'2020旬別'!V238)</f>
        <v>0.48739999999999994</v>
      </c>
      <c r="X238" s="2102">
        <f>AVERAGE('2024旬別'!X238,'2023旬別'!W238,'2022旬別'!W238,'2021旬別'!W238,'2020旬別'!W238)</f>
        <v>7.8399999999999997E-2</v>
      </c>
      <c r="Y238" s="2096">
        <f>AVERAGE('2024旬別'!Y238,'2023旬別'!X238,'2022旬別'!X238,'2021旬別'!X238,'2020旬別'!X238)</f>
        <v>0.154</v>
      </c>
      <c r="Z238" s="2099">
        <f>AVERAGE('2024旬別'!Z238,'2023旬別'!Y238,'2022旬別'!Y238,'2021旬別'!Y238,'2020旬別'!Y238)</f>
        <v>7.8600000000000003E-2</v>
      </c>
      <c r="AA238" s="2100">
        <f>AVERAGE('2024旬別'!AA238,'2023旬別'!Z238,'2022旬別'!Z238,'2021旬別'!Z238,'2020旬別'!Z238)</f>
        <v>3.8400000000000004E-2</v>
      </c>
      <c r="AB238" s="2096">
        <f>AVERAGE('2024旬別'!AB238,'2023旬別'!AA238,'2022旬別'!AA238,'2021旬別'!AA238,'2020旬別'!AA238)</f>
        <v>4.6600000000000003E-2</v>
      </c>
      <c r="AC238" s="2099">
        <f>AVERAGE('2024旬別'!AC238,'2023旬別'!AB238,'2022旬別'!AB238,'2021旬別'!AB238,'2020旬別'!AB238)</f>
        <v>0.2742</v>
      </c>
      <c r="AD238" s="2095">
        <f>AVERAGE('2024旬別'!AD238,'2023旬別'!AC238,'2022旬別'!AC238,'2021旬別'!AC238,'2020旬別'!AC238)</f>
        <v>0.45939999999999992</v>
      </c>
      <c r="AE238" s="2098">
        <f>AVERAGE('2024旬別'!AE238,'2023旬別'!AD238,'2022旬別'!AD238,'2021旬別'!AD238,'2020旬別'!AD238)</f>
        <v>9.0400000000000008E-2</v>
      </c>
      <c r="AF238" s="2099">
        <f>AVERAGE('2024旬別'!AF238,'2023旬別'!AE238,'2022旬別'!AE238,'2021旬別'!AE238,'2020旬別'!AE238)</f>
        <v>0.32920000000000005</v>
      </c>
      <c r="AG238" s="2095">
        <f>AVERAGE('2024旬別'!AG238,'2023旬別'!AF238,'2022旬別'!AF238,'2021旬別'!AF238,'2020旬別'!AF238)</f>
        <v>0.79499999999999993</v>
      </c>
      <c r="AH238" s="2098">
        <f>AVERAGE('2024旬別'!AH238,'2023旬別'!AG238,'2022旬別'!AG238,'2021旬別'!AG238,'2020旬別'!AG238)</f>
        <v>1.0044</v>
      </c>
      <c r="AI238" s="2094">
        <f>AVERAGE('2024旬別'!AI238,'2023旬別'!AH238,'2022旬別'!AH238,'2021旬別'!AH238,'2020旬別'!AH238)</f>
        <v>1.4896</v>
      </c>
      <c r="AJ238" s="2095">
        <f>AVERAGE('2024旬別'!AJ238,'2023旬別'!AI238,'2022旬別'!AI238,'2021旬別'!AI238,'2020旬別'!AI238)</f>
        <v>2.2095999999999996</v>
      </c>
      <c r="AK238" s="2098">
        <f>AVERAGE('2024旬別'!AK238,'2023旬別'!AJ238,'2022旬別'!AJ238,'2021旬別'!AJ238,'2020旬別'!AJ238)</f>
        <v>1.496</v>
      </c>
      <c r="AL238" s="2094">
        <f>AVERAGE('2024旬別'!AL238,'2023旬別'!AK238,'2022旬別'!AK238,'2021旬別'!AK238,'2020旬別'!AK238)</f>
        <v>3.1252</v>
      </c>
      <c r="AM238" s="2103">
        <f>AVERAGE('2024旬別'!AM238,'2023旬別'!AL238,'2022旬別'!AL238,'2021旬別'!AL238,'2020旬別'!AL238)</f>
        <v>3.9638</v>
      </c>
      <c r="AP238" s="55"/>
      <c r="AQ238" s="56"/>
      <c r="AR238" s="2"/>
      <c r="AS238" s="2"/>
      <c r="AT238" s="59"/>
      <c r="AY238" s="55"/>
      <c r="AZ238" s="59"/>
      <c r="BA238" s="59"/>
      <c r="BB238" s="59"/>
      <c r="BC238" s="55"/>
      <c r="BD238" s="59"/>
      <c r="BE238" s="59"/>
      <c r="BF238" s="59"/>
      <c r="BG238" s="55"/>
      <c r="BH238" s="56"/>
      <c r="BI238" s="56"/>
      <c r="BJ238" s="56"/>
      <c r="BK238" s="61"/>
      <c r="BL238" s="55"/>
      <c r="BM238" s="59"/>
      <c r="BN238" s="59"/>
      <c r="BO238" s="59"/>
      <c r="BV238" s="5"/>
      <c r="BW238" s="5"/>
      <c r="BX238" s="59"/>
      <c r="BZ238" s="252"/>
      <c r="CA238" s="3"/>
      <c r="CC238" s="61"/>
      <c r="CD238" s="56"/>
      <c r="CE238" s="56"/>
      <c r="CF238" s="56"/>
      <c r="CG238" s="257"/>
      <c r="CH238" s="258"/>
      <c r="CI238" s="258"/>
      <c r="CJ238" s="258"/>
    </row>
    <row r="239" spans="1:88" ht="14.25" customHeight="1" x14ac:dyDescent="0.15">
      <c r="A239" s="2352" t="str">
        <f t="shared" si="0"/>
        <v>セルリー金額</v>
      </c>
      <c r="B239" s="2350" t="str">
        <f>B238</f>
        <v>セルリー</v>
      </c>
      <c r="C239" s="1998" t="s">
        <v>94</v>
      </c>
      <c r="D239" s="2104">
        <f>AVERAGE('2024旬別'!D239,'2023旬別'!C239,'2022旬別'!C239,'2021旬別'!C239,'2020旬別'!C239)</f>
        <v>1256.3906000000002</v>
      </c>
      <c r="E239" s="2105">
        <f>AVERAGE('2024旬別'!E239,'2023旬別'!D239,'2022旬別'!D239,'2021旬別'!D239,'2020旬別'!D239)</f>
        <v>4674.8982000000005</v>
      </c>
      <c r="F239" s="2106">
        <f>AVERAGE('2024旬別'!F239,'2023旬別'!E239,'2022旬別'!E239,'2021旬別'!E239,'2020旬別'!E239)</f>
        <v>4438.4659999999994</v>
      </c>
      <c r="G239" s="2107">
        <f>AVERAGE('2024旬別'!G239,'2023旬別'!F239,'2022旬別'!F239,'2021旬別'!F239,'2020旬別'!F239)</f>
        <v>4971.2768000000015</v>
      </c>
      <c r="H239" s="2105">
        <f>AVERAGE('2024旬別'!H239,'2023旬別'!G239,'2022旬別'!G239,'2021旬別'!G239,'2020旬別'!G239)</f>
        <v>5388.2548000000006</v>
      </c>
      <c r="I239" s="2108">
        <f>AVERAGE('2024旬別'!I239,'2023旬別'!H239,'2022旬別'!H239,'2021旬別'!H239,'2020旬別'!H239)</f>
        <v>6203.3458000000001</v>
      </c>
      <c r="J239" s="2109">
        <f>AVERAGE('2024旬別'!J239,'2023旬別'!I239,'2022旬別'!I239,'2021旬別'!I239,'2020旬別'!I239)</f>
        <v>7075.2433999999994</v>
      </c>
      <c r="K239" s="2105">
        <f>AVERAGE('2024旬別'!K239,'2023旬別'!J239,'2022旬別'!J239,'2021旬別'!J239,'2020旬別'!J239)</f>
        <v>10487.1574</v>
      </c>
      <c r="L239" s="2106">
        <f>AVERAGE('2024旬別'!L239,'2023旬別'!K239,'2022旬別'!K239,'2021旬別'!K239,'2020旬別'!K239)</f>
        <v>13306.707200000001</v>
      </c>
      <c r="M239" s="2109">
        <f>AVERAGE('2024旬別'!M239,'2023旬別'!L239,'2022旬別'!L239,'2021旬別'!L239,'2020旬別'!L239)</f>
        <v>10696.598199999999</v>
      </c>
      <c r="N239" s="2110">
        <f>AVERAGE('2024旬別'!N239,'2023旬別'!M239,'2022旬別'!M239,'2021旬別'!M239,'2020旬別'!M239)</f>
        <v>10433.9566</v>
      </c>
      <c r="O239" s="2106">
        <f>AVERAGE('2024旬別'!O239,'2023旬別'!N239,'2022旬別'!N239,'2021旬別'!N239,'2020旬別'!N239)</f>
        <v>11764.952799999999</v>
      </c>
      <c r="P239" s="2111">
        <f>AVERAGE('2024旬別'!P239,'2023旬別'!O239,'2022旬別'!O239,'2021旬別'!O239,'2020旬別'!O239)</f>
        <v>14511.787</v>
      </c>
      <c r="Q239" s="2105">
        <f>AVERAGE('2024旬別'!Q239,'2023旬別'!P239,'2022旬別'!P239,'2021旬別'!P239,'2020旬別'!P239)</f>
        <v>10667.705599999999</v>
      </c>
      <c r="R239" s="2112">
        <f>AVERAGE('2024旬別'!R239,'2023旬別'!Q239,'2022旬別'!Q239,'2021旬別'!Q239,'2020旬別'!Q239)</f>
        <v>7824.5592000000006</v>
      </c>
      <c r="S239" s="2107">
        <f>AVERAGE('2024旬別'!S239,'2023旬別'!R239,'2022旬別'!R239,'2021旬別'!R239,'2020旬別'!R239)</f>
        <v>3376.6397999999999</v>
      </c>
      <c r="T239" s="2105">
        <f>AVERAGE('2024旬別'!T239,'2023旬別'!S239,'2022旬別'!S239,'2021旬別'!S239,'2020旬別'!S239)</f>
        <v>751.35820000000001</v>
      </c>
      <c r="U239" s="2106">
        <f>AVERAGE('2024旬別'!U239,'2023旬別'!T239,'2022旬別'!T239,'2021旬別'!T239,'2020旬別'!T239)</f>
        <v>312.94920000000002</v>
      </c>
      <c r="V239" s="2107">
        <f>AVERAGE('2024旬別'!V239,'2023旬別'!U239,'2022旬別'!U239,'2021旬別'!U239,'2020旬別'!U239)</f>
        <v>326.34739999999999</v>
      </c>
      <c r="W239" s="2113">
        <f>AVERAGE('2024旬別'!W239,'2023旬別'!V239,'2022旬別'!V239,'2021旬別'!V239,'2020旬別'!V239)</f>
        <v>178.42559999999997</v>
      </c>
      <c r="X239" s="2114">
        <f>AVERAGE('2024旬別'!X239,'2023旬別'!W239,'2022旬別'!W239,'2021旬別'!W239,'2020旬別'!W239)</f>
        <v>33.42</v>
      </c>
      <c r="Y239" s="2107">
        <f>AVERAGE('2024旬別'!Y239,'2023旬別'!X239,'2022旬別'!X239,'2021旬別'!X239,'2020旬別'!X239)</f>
        <v>50.494199999999999</v>
      </c>
      <c r="Z239" s="2110">
        <f>AVERAGE('2024旬別'!Z239,'2023旬別'!Y239,'2022旬別'!Y239,'2021旬別'!Y239,'2020旬別'!Y239)</f>
        <v>39.585799999999999</v>
      </c>
      <c r="AA239" s="2112">
        <f>AVERAGE('2024旬別'!AA239,'2023旬別'!Z239,'2022旬別'!Z239,'2021旬別'!Z239,'2020旬別'!Z239)</f>
        <v>19.180600000000002</v>
      </c>
      <c r="AB239" s="2107">
        <f>AVERAGE('2024旬別'!AB239,'2023旬別'!AA239,'2022旬別'!AA239,'2021旬別'!AA239,'2020旬別'!AA239)</f>
        <v>20.016200000000001</v>
      </c>
      <c r="AC239" s="2105">
        <f>AVERAGE('2024旬別'!AC239,'2023旬別'!AB239,'2022旬別'!AB239,'2021旬別'!AB239,'2020旬別'!AB239)</f>
        <v>61.674199999999999</v>
      </c>
      <c r="AD239" s="2106">
        <f>AVERAGE('2024旬別'!AD239,'2023旬別'!AC239,'2022旬別'!AC239,'2021旬別'!AC239,'2020旬別'!AC239)</f>
        <v>84.068599999999989</v>
      </c>
      <c r="AE239" s="2109">
        <f>AVERAGE('2024旬別'!AE239,'2023旬別'!AD239,'2022旬別'!AD239,'2021旬別'!AD239,'2020旬別'!AD239)</f>
        <v>31.522600000000001</v>
      </c>
      <c r="AF239" s="2110">
        <f>AVERAGE('2024旬別'!AF239,'2023旬別'!AE239,'2022旬別'!AE239,'2021旬別'!AE239,'2020旬別'!AE239)</f>
        <v>107.61120000000001</v>
      </c>
      <c r="AG239" s="2106">
        <f>AVERAGE('2024旬別'!AG239,'2023旬別'!AF239,'2022旬別'!AF239,'2021旬別'!AF239,'2020旬別'!AF239)</f>
        <v>283.74719999999996</v>
      </c>
      <c r="AH239" s="2109">
        <f>AVERAGE('2024旬別'!AH239,'2023旬別'!AG239,'2022旬別'!AG239,'2021旬別'!AG239,'2020旬別'!AG239)</f>
        <v>209.32999999999998</v>
      </c>
      <c r="AI239" s="2105">
        <f>AVERAGE('2024旬別'!AI239,'2023旬別'!AH239,'2022旬別'!AH239,'2021旬別'!AH239,'2020旬別'!AH239)</f>
        <v>319.57560000000001</v>
      </c>
      <c r="AJ239" s="2106">
        <f>AVERAGE('2024旬別'!AJ239,'2023旬別'!AI239,'2022旬別'!AI239,'2021旬別'!AI239,'2020旬別'!AI239)</f>
        <v>449.70380000000006</v>
      </c>
      <c r="AK239" s="2109">
        <f>AVERAGE('2024旬別'!AK239,'2023旬別'!AJ239,'2022旬別'!AJ239,'2021旬別'!AJ239,'2020旬別'!AJ239)</f>
        <v>284.59759999999994</v>
      </c>
      <c r="AL239" s="2105">
        <f>AVERAGE('2024旬別'!AL239,'2023旬別'!AK239,'2022旬別'!AK239,'2021旬別'!AK239,'2020旬別'!AK239)</f>
        <v>611.92139999999995</v>
      </c>
      <c r="AM239" s="2115">
        <f>AVERAGE('2024旬別'!AM239,'2023旬別'!AL239,'2022旬別'!AL239,'2021旬別'!AL239,'2020旬別'!AL239)</f>
        <v>694.9348</v>
      </c>
      <c r="AP239" s="2"/>
      <c r="AQ239" s="2"/>
      <c r="AR239" s="56"/>
      <c r="AS239" s="2"/>
      <c r="AT239" s="59"/>
      <c r="AY239" s="55"/>
      <c r="AZ239" s="59"/>
      <c r="BA239" s="59"/>
      <c r="BB239" s="59"/>
      <c r="BC239" s="55"/>
      <c r="BD239" s="59"/>
      <c r="BE239" s="59"/>
      <c r="BF239" s="59"/>
      <c r="BG239" s="55"/>
      <c r="BH239" s="56"/>
      <c r="BI239" s="56"/>
      <c r="BJ239" s="56"/>
      <c r="BK239" s="61"/>
      <c r="BL239" s="55"/>
      <c r="BM239" s="59"/>
      <c r="BN239" s="59"/>
      <c r="BO239" s="59"/>
      <c r="BR239" s="493"/>
      <c r="BS239" s="493"/>
      <c r="BT239" s="748"/>
      <c r="BY239" s="56"/>
      <c r="BZ239" s="56"/>
      <c r="CA239" s="56"/>
      <c r="CB239" s="257"/>
      <c r="CC239" s="258"/>
      <c r="CD239" s="258"/>
      <c r="CE239" s="258"/>
    </row>
    <row r="240" spans="1:88" ht="14.25" customHeight="1" x14ac:dyDescent="0.15">
      <c r="A240" s="2352" t="str">
        <f t="shared" si="0"/>
        <v>セルリー価格</v>
      </c>
      <c r="B240" s="2351" t="str">
        <f>B238</f>
        <v>セルリー</v>
      </c>
      <c r="C240" s="2000" t="s">
        <v>96</v>
      </c>
      <c r="D240" s="2116">
        <f>AVERAGE('2024旬別'!D240,'2023旬別'!C240,'2022旬別'!C240,'2021旬別'!C240,'2020旬別'!C240)</f>
        <v>193.4</v>
      </c>
      <c r="E240" s="2117">
        <f>AVERAGE('2024旬別'!E240,'2023旬別'!D240,'2022旬別'!D240,'2021旬別'!D240,'2020旬別'!D240)</f>
        <v>191.4</v>
      </c>
      <c r="F240" s="2118">
        <f>AVERAGE('2024旬別'!F240,'2023旬別'!E240,'2022旬別'!E240,'2021旬別'!E240,'2020旬別'!E240)</f>
        <v>201.6</v>
      </c>
      <c r="G240" s="2119">
        <f>AVERAGE('2024旬別'!G240,'2023旬別'!F240,'2022旬別'!F240,'2021旬別'!F240,'2020旬別'!F240)</f>
        <v>210.2</v>
      </c>
      <c r="H240" s="2117">
        <f>AVERAGE('2024旬別'!H240,'2023旬別'!G240,'2022旬別'!G240,'2021旬別'!G240,'2020旬別'!G240)</f>
        <v>229.6</v>
      </c>
      <c r="I240" s="2120">
        <f>AVERAGE('2024旬別'!I240,'2023旬別'!H240,'2022旬別'!H240,'2021旬別'!H240,'2020旬別'!H240)</f>
        <v>245.2</v>
      </c>
      <c r="J240" s="2121">
        <f>AVERAGE('2024旬別'!J240,'2023旬別'!I240,'2022旬別'!I240,'2021旬別'!I240,'2020旬別'!I240)</f>
        <v>276.8</v>
      </c>
      <c r="K240" s="2117">
        <f>AVERAGE('2024旬別'!K240,'2023旬別'!J240,'2022旬別'!J240,'2021旬別'!J240,'2020旬別'!J240)</f>
        <v>310.39999999999998</v>
      </c>
      <c r="L240" s="2118">
        <f>AVERAGE('2024旬別'!L240,'2023旬別'!K240,'2022旬別'!K240,'2021旬別'!K240,'2020旬別'!K240)</f>
        <v>316.8</v>
      </c>
      <c r="M240" s="2121">
        <f>AVERAGE('2024旬別'!M240,'2023旬別'!L240,'2022旬別'!L240,'2021旬別'!L240,'2020旬別'!L240)</f>
        <v>294.8</v>
      </c>
      <c r="N240" s="2117">
        <f>AVERAGE('2024旬別'!N240,'2023旬別'!M240,'2022旬別'!M240,'2021旬別'!M240,'2020旬別'!M240)</f>
        <v>298.39999999999998</v>
      </c>
      <c r="O240" s="2118">
        <f>AVERAGE('2024旬別'!O240,'2023旬別'!N240,'2022旬別'!N240,'2021旬別'!N240,'2020旬別'!N240)</f>
        <v>346.4</v>
      </c>
      <c r="P240" s="2121">
        <f>AVERAGE('2024旬別'!P240,'2023旬別'!O240,'2022旬別'!O240,'2021旬別'!O240,'2020旬別'!O240)</f>
        <v>376.6</v>
      </c>
      <c r="Q240" s="2117">
        <f>AVERAGE('2024旬別'!Q240,'2023旬別'!P240,'2022旬別'!P240,'2021旬別'!P240,'2020旬別'!P240)</f>
        <v>332</v>
      </c>
      <c r="R240" s="2123">
        <f>AVERAGE('2024旬別'!R240,'2023旬別'!Q240,'2022旬別'!Q240,'2021旬別'!Q240,'2020旬別'!Q240)</f>
        <v>268.2</v>
      </c>
      <c r="S240" s="2121">
        <f>AVERAGE('2024旬別'!S240,'2023旬別'!R240,'2022旬別'!R240,'2021旬別'!R240,'2020旬別'!R240)</f>
        <v>201.8</v>
      </c>
      <c r="T240" s="2117">
        <f>AVERAGE('2024旬別'!T240,'2023旬別'!S240,'2022旬別'!S240,'2021旬別'!S240,'2020旬別'!S240)</f>
        <v>264</v>
      </c>
      <c r="U240" s="2118">
        <f>AVERAGE('2024旬別'!U240,'2023旬別'!T240,'2022旬別'!T240,'2021旬別'!T240,'2020旬別'!T240)</f>
        <v>300.8</v>
      </c>
      <c r="V240" s="2119">
        <f>AVERAGE('2024旬別'!V240,'2023旬別'!U240,'2022旬別'!U240,'2021旬別'!U240,'2020旬別'!U240)</f>
        <v>302.8</v>
      </c>
      <c r="W240" s="2124">
        <f>AVERAGE('2024旬別'!W240,'2023旬別'!V240,'2022旬別'!V240,'2021旬別'!V240,'2020旬別'!V240)</f>
        <v>431</v>
      </c>
      <c r="X240" s="2123">
        <f>AVERAGE('2024旬別'!X240,'2023旬別'!W240,'2022旬別'!W240,'2021旬別'!W240,'2020旬別'!W240)</f>
        <v>734.8</v>
      </c>
      <c r="Y240" s="2119">
        <f>AVERAGE('2024旬別'!Y240,'2023旬別'!X240,'2022旬別'!X240,'2021旬別'!X240,'2020旬別'!X240)</f>
        <v>283.8</v>
      </c>
      <c r="Z240" s="2122">
        <f>AVERAGE('2024旬別'!Z240,'2023旬別'!Y240,'2022旬別'!Y240,'2021旬別'!Y240,'2020旬別'!Y240)</f>
        <v>412.6</v>
      </c>
      <c r="AA240" s="2123">
        <f>AVERAGE('2024旬別'!AA240,'2023旬別'!Z240,'2022旬別'!Z240,'2021旬別'!Z240,'2020旬別'!Z240)</f>
        <v>358.6</v>
      </c>
      <c r="AB240" s="2119">
        <f>AVERAGE('2024旬別'!AB240,'2023旬別'!AA240,'2022旬別'!AA240,'2021旬別'!AA240,'2020旬別'!AA240)</f>
        <v>556</v>
      </c>
      <c r="AC240" s="2117">
        <f>AVERAGE('2024旬別'!AC240,'2023旬別'!AB240,'2022旬別'!AB240,'2021旬別'!AB240,'2020旬別'!AB240)</f>
        <v>318.60000000000002</v>
      </c>
      <c r="AD240" s="2118">
        <f>AVERAGE('2024旬別'!AD240,'2023旬別'!AC240,'2022旬別'!AC240,'2021旬別'!AC240,'2020旬別'!AC240)</f>
        <v>131</v>
      </c>
      <c r="AE240" s="2121">
        <f>AVERAGE('2024旬別'!AE240,'2023旬別'!AD240,'2022旬別'!AD240,'2021旬別'!AD240,'2020旬別'!AD240)</f>
        <v>408</v>
      </c>
      <c r="AF240" s="2122">
        <f>AVERAGE('2024旬別'!AF240,'2023旬別'!AE240,'2022旬別'!AE240,'2021旬別'!AE240,'2020旬別'!AE240)</f>
        <v>329</v>
      </c>
      <c r="AG240" s="2118">
        <f>AVERAGE('2024旬別'!AG240,'2023旬別'!AF240,'2022旬別'!AF240,'2021旬別'!AF240,'2020旬別'!AF240)</f>
        <v>397.4</v>
      </c>
      <c r="AH240" s="2121">
        <f>AVERAGE('2024旬別'!AH240,'2023旬別'!AG240,'2022旬別'!AG240,'2021旬別'!AG240,'2020旬別'!AG240)</f>
        <v>251.4</v>
      </c>
      <c r="AI240" s="2117">
        <f>AVERAGE('2024旬別'!AI240,'2023旬別'!AH240,'2022旬別'!AH240,'2021旬別'!AH240,'2020旬別'!AH240)</f>
        <v>348.4</v>
      </c>
      <c r="AJ240" s="2118">
        <f>AVERAGE('2024旬別'!AJ240,'2023旬別'!AI240,'2022旬別'!AI240,'2021旬別'!AI240,'2020旬別'!AI240)</f>
        <v>272.60000000000002</v>
      </c>
      <c r="AK240" s="2121">
        <f>AVERAGE('2024旬別'!AK240,'2023旬別'!AJ240,'2022旬別'!AJ240,'2021旬別'!AJ240,'2020旬別'!AJ240)</f>
        <v>231.2</v>
      </c>
      <c r="AL240" s="2117">
        <f>AVERAGE('2024旬別'!AL240,'2023旬別'!AK240,'2022旬別'!AK240,'2021旬別'!AK240,'2020旬別'!AK240)</f>
        <v>203</v>
      </c>
      <c r="AM240" s="2125">
        <f>AVERAGE('2024旬別'!AM240,'2023旬別'!AL240,'2022旬別'!AL240,'2021旬別'!AL240,'2020旬別'!AL240)</f>
        <v>209</v>
      </c>
      <c r="AP240" s="2"/>
      <c r="AQ240" s="2"/>
      <c r="AR240" s="2"/>
      <c r="AS240" s="56"/>
      <c r="AT240" s="2044"/>
      <c r="AY240" s="55"/>
      <c r="AZ240" s="59"/>
      <c r="BA240" s="59"/>
      <c r="BB240" s="59"/>
      <c r="BC240" s="55"/>
      <c r="BD240" s="59"/>
      <c r="BE240" s="59"/>
      <c r="BF240" s="59"/>
      <c r="BG240" s="55"/>
      <c r="BH240" s="56"/>
      <c r="BI240" s="56"/>
      <c r="BJ240" s="56"/>
      <c r="BK240" s="61"/>
      <c r="BL240" s="55"/>
      <c r="BM240" s="59"/>
      <c r="BN240" s="59"/>
      <c r="BO240" s="59"/>
      <c r="BR240" s="493"/>
      <c r="BS240" s="493"/>
      <c r="BT240" s="748"/>
      <c r="BV240" s="5"/>
      <c r="BW240" s="5"/>
      <c r="BX240" s="59"/>
      <c r="BY240" s="258"/>
      <c r="BZ240" s="258"/>
    </row>
    <row r="241" spans="1:76" ht="14.25" customHeight="1" x14ac:dyDescent="0.15">
      <c r="A241" s="2352" t="str">
        <f t="shared" si="0"/>
        <v>ブロッコリー数量</v>
      </c>
      <c r="B241" s="250" t="s">
        <v>120</v>
      </c>
      <c r="C241" s="1997" t="s">
        <v>93</v>
      </c>
      <c r="D241" s="2093">
        <f>AVERAGE('2024旬別'!D241,'2023旬別'!C241,'2022旬別'!C241,'2021旬別'!C241,'2020旬別'!C241)</f>
        <v>2.0177999999999998</v>
      </c>
      <c r="E241" s="2094">
        <f>AVERAGE('2024旬別'!E241,'2023旬別'!D241,'2022旬別'!D241,'2021旬別'!D241,'2020旬別'!D241)</f>
        <v>3.4560000000000004</v>
      </c>
      <c r="F241" s="2095">
        <f>AVERAGE('2024旬別'!F241,'2023旬別'!E241,'2022旬別'!E241,'2021旬別'!E241,'2020旬別'!E241)</f>
        <v>3.7602000000000002</v>
      </c>
      <c r="G241" s="2096">
        <f>AVERAGE('2024旬別'!G241,'2023旬別'!F241,'2022旬別'!F241,'2021旬別'!F241,'2020旬別'!F241)</f>
        <v>4.0147999999999993</v>
      </c>
      <c r="H241" s="2094">
        <f>AVERAGE('2024旬別'!H241,'2023旬別'!G241,'2022旬別'!G241,'2021旬別'!G241,'2020旬別'!G241)</f>
        <v>4.5670000000000002</v>
      </c>
      <c r="I241" s="2097">
        <f>AVERAGE('2024旬別'!I241,'2023旬別'!H241,'2022旬別'!H241,'2021旬別'!H241,'2020旬別'!H241)</f>
        <v>4.4732000000000003</v>
      </c>
      <c r="J241" s="2098">
        <f>AVERAGE('2024旬別'!J241,'2023旬別'!I241,'2022旬別'!I241,'2021旬別'!I241,'2020旬別'!I241)</f>
        <v>4.3116000000000003</v>
      </c>
      <c r="K241" s="2094">
        <f>AVERAGE('2024旬別'!K241,'2023旬別'!J241,'2022旬別'!J241,'2021旬別'!J241,'2020旬別'!J241)</f>
        <v>2.5406</v>
      </c>
      <c r="L241" s="2095">
        <f>AVERAGE('2024旬別'!L241,'2023旬別'!K241,'2022旬別'!K241,'2021旬別'!K241,'2020旬別'!K241)</f>
        <v>0.99400000000000011</v>
      </c>
      <c r="M241" s="2098">
        <f>AVERAGE('2024旬別'!M241,'2023旬別'!L241,'2022旬別'!L241,'2021旬別'!L241,'2020旬別'!L241)</f>
        <v>0.56419999999999992</v>
      </c>
      <c r="N241" s="2099">
        <f>AVERAGE('2024旬別'!N241,'2023旬別'!M241,'2022旬別'!M241,'2021旬別'!M241,'2020旬別'!M241)</f>
        <v>0.78859999999999997</v>
      </c>
      <c r="O241" s="2095">
        <f>AVERAGE('2024旬別'!O241,'2023旬別'!N241,'2022旬別'!N241,'2021旬別'!N241,'2020旬別'!N241)</f>
        <v>0.96240000000000003</v>
      </c>
      <c r="P241" s="2098">
        <f>AVERAGE('2024旬別'!P241,'2023旬別'!O241,'2022旬別'!O241,'2021旬別'!O241,'2020旬別'!O241)</f>
        <v>4.206999999999999</v>
      </c>
      <c r="Q241" s="2094">
        <f>AVERAGE('2024旬別'!Q241,'2023旬別'!P241,'2022旬別'!P241,'2021旬別'!P241,'2020旬別'!P241)</f>
        <v>12.0486</v>
      </c>
      <c r="R241" s="2100">
        <f>AVERAGE('2024旬別'!R241,'2023旬別'!Q241,'2022旬別'!Q241,'2021旬別'!Q241,'2020旬別'!Q241)</f>
        <v>8.8504000000000005</v>
      </c>
      <c r="S241" s="2096">
        <f>AVERAGE('2024旬別'!S241,'2023旬別'!R241,'2022旬別'!R241,'2021旬別'!R241,'2020旬別'!R241)</f>
        <v>5.3369999999999997</v>
      </c>
      <c r="T241" s="2094">
        <f>AVERAGE('2024旬別'!T241,'2023旬別'!S241,'2022旬別'!S241,'2021旬別'!S241,'2020旬別'!S241)</f>
        <v>0.25840000000000002</v>
      </c>
      <c r="U241" s="2095">
        <f>AVERAGE('2024旬別'!U241,'2023旬別'!T241,'2022旬別'!T241,'2021旬別'!T241,'2020旬別'!T241)</f>
        <v>1.1994</v>
      </c>
      <c r="V241" s="2096">
        <f>AVERAGE('2024旬別'!V241,'2023旬別'!U241,'2022旬別'!U241,'2021旬別'!U241,'2020旬別'!U241)</f>
        <v>0.13880000000000001</v>
      </c>
      <c r="W241" s="2101">
        <f>AVERAGE('2024旬別'!W241,'2023旬別'!V241,'2022旬別'!V241,'2021旬別'!V241,'2020旬別'!V241)</f>
        <v>0.27959999999999996</v>
      </c>
      <c r="X241" s="2102">
        <f>AVERAGE('2024旬別'!X241,'2023旬別'!W241,'2022旬別'!W241,'2021旬別'!W241,'2020旬別'!W241)</f>
        <v>1.6399999999999998E-2</v>
      </c>
      <c r="Y241" s="2096">
        <f>AVERAGE('2024旬別'!Y241,'2023旬別'!X241,'2022旬別'!X241,'2021旬別'!X241,'2020旬別'!X241)</f>
        <v>2.7200000000000002E-2</v>
      </c>
      <c r="Z241" s="2099">
        <f>AVERAGE('2024旬別'!Z241,'2023旬別'!Y241,'2022旬別'!Y241,'2021旬別'!Y241,'2020旬別'!Y241)</f>
        <v>0.24</v>
      </c>
      <c r="AA241" s="2100">
        <f>AVERAGE('2024旬別'!AA241,'2023旬別'!Z241,'2022旬別'!Z241,'2021旬別'!Z241,'2020旬別'!Z241)</f>
        <v>7.000000000000001E-3</v>
      </c>
      <c r="AB241" s="2096">
        <f>AVERAGE('2024旬別'!AB241,'2023旬別'!AA241,'2022旬別'!AA241,'2021旬別'!AA241,'2020旬別'!AA241)</f>
        <v>1.4000000000000002E-2</v>
      </c>
      <c r="AC241" s="2099">
        <f>AVERAGE('2024旬別'!AC241,'2023旬別'!AB241,'2022旬別'!AB241,'2021旬別'!AB241,'2020旬別'!AB241)</f>
        <v>9.06E-2</v>
      </c>
      <c r="AD241" s="2095">
        <f>AVERAGE('2024旬別'!AD241,'2023旬別'!AC241,'2022旬別'!AC241,'2021旬別'!AC241,'2020旬別'!AC241)</f>
        <v>0.11839999999999999</v>
      </c>
      <c r="AE241" s="2098">
        <f>AVERAGE('2024旬別'!AE241,'2023旬別'!AD241,'2022旬別'!AD241,'2021旬別'!AD241,'2020旬別'!AD241)</f>
        <v>0.21939999999999998</v>
      </c>
      <c r="AF241" s="2099">
        <f>AVERAGE('2024旬別'!AF241,'2023旬別'!AE241,'2022旬別'!AE241,'2021旬別'!AE241,'2020旬別'!AE241)</f>
        <v>1.9373999999999998</v>
      </c>
      <c r="AG241" s="2095">
        <f>AVERAGE('2024旬別'!AG241,'2023旬別'!AF241,'2022旬別'!AF241,'2021旬別'!AF241,'2020旬別'!AF241)</f>
        <v>5.3721999999999994</v>
      </c>
      <c r="AH241" s="2098">
        <f>AVERAGE('2024旬別'!AH241,'2023旬別'!AG241,'2022旬別'!AG241,'2021旬別'!AG241,'2020旬別'!AG241)</f>
        <v>5.5849999999999991</v>
      </c>
      <c r="AI241" s="2094">
        <f>AVERAGE('2024旬別'!AI241,'2023旬別'!AH241,'2022旬別'!AH241,'2021旬別'!AH241,'2020旬別'!AH241)</f>
        <v>8.8691999999999993</v>
      </c>
      <c r="AJ241" s="2095">
        <f>AVERAGE('2024旬別'!AJ241,'2023旬別'!AI241,'2022旬別'!AI241,'2021旬別'!AI241,'2020旬別'!AI241)</f>
        <v>11.968399999999999</v>
      </c>
      <c r="AK241" s="2098">
        <f>AVERAGE('2024旬別'!AK241,'2023旬別'!AJ241,'2022旬別'!AJ241,'2021旬別'!AJ241,'2020旬別'!AJ241)</f>
        <v>11.1564</v>
      </c>
      <c r="AL241" s="2094">
        <f>AVERAGE('2024旬別'!AL241,'2023旬別'!AK241,'2022旬別'!AK241,'2021旬別'!AK241,'2020旬別'!AK241)</f>
        <v>6.7943999999999987</v>
      </c>
      <c r="AM241" s="2103">
        <f>AVERAGE('2024旬別'!AM241,'2023旬別'!AL241,'2022旬別'!AL241,'2021旬別'!AL241,'2020旬別'!AL241)</f>
        <v>4.4535999999999998</v>
      </c>
      <c r="AP241" s="55"/>
      <c r="AQ241" s="56"/>
      <c r="AR241" s="2"/>
      <c r="AS241" s="2"/>
      <c r="AT241" s="59"/>
      <c r="AY241" s="55"/>
      <c r="AZ241" s="59"/>
      <c r="BA241" s="59"/>
      <c r="BB241" s="59"/>
      <c r="BC241" s="55"/>
      <c r="BD241" s="59"/>
      <c r="BE241" s="59"/>
      <c r="BF241" s="59"/>
      <c r="BG241" s="55"/>
      <c r="BH241" s="56"/>
      <c r="BI241" s="56"/>
      <c r="BJ241" s="56"/>
      <c r="BK241" s="61"/>
      <c r="BL241" s="55"/>
      <c r="BM241" s="59"/>
      <c r="BN241" s="59"/>
      <c r="BO241" s="59"/>
      <c r="BR241" s="493"/>
      <c r="BS241" s="493"/>
      <c r="BT241" s="748"/>
      <c r="BV241" s="5"/>
      <c r="BW241" s="5"/>
      <c r="BX241" s="59"/>
    </row>
    <row r="242" spans="1:76" ht="14.25" customHeight="1" x14ac:dyDescent="0.15">
      <c r="A242" s="2352" t="str">
        <f t="shared" si="0"/>
        <v>ブロッコリー金額</v>
      </c>
      <c r="B242" s="2350" t="str">
        <f>B241</f>
        <v>ブロッコリー</v>
      </c>
      <c r="C242" s="1998" t="s">
        <v>94</v>
      </c>
      <c r="D242" s="2104">
        <f>AVERAGE('2024旬別'!D242,'2023旬別'!C242,'2022旬別'!C242,'2021旬別'!C242,'2020旬別'!C242)</f>
        <v>521.05379999999991</v>
      </c>
      <c r="E242" s="2105">
        <f>AVERAGE('2024旬別'!E242,'2023旬別'!D242,'2022旬別'!D242,'2021旬別'!D242,'2020旬別'!D242)</f>
        <v>863.4248</v>
      </c>
      <c r="F242" s="2106">
        <f>AVERAGE('2024旬別'!F242,'2023旬別'!E242,'2022旬別'!E242,'2021旬別'!E242,'2020旬別'!E242)</f>
        <v>989.40020000000004</v>
      </c>
      <c r="G242" s="2107">
        <f>AVERAGE('2024旬別'!G242,'2023旬別'!F242,'2022旬別'!F242,'2021旬別'!F242,'2020旬別'!F242)</f>
        <v>1049.7526</v>
      </c>
      <c r="H242" s="2105">
        <f>AVERAGE('2024旬別'!H242,'2023旬別'!G242,'2022旬別'!G242,'2021旬別'!G242,'2020旬別'!G242)</f>
        <v>1118.9639999999999</v>
      </c>
      <c r="I242" s="2108">
        <f>AVERAGE('2024旬別'!I242,'2023旬別'!H242,'2022旬別'!H242,'2021旬別'!H242,'2020旬別'!H242)</f>
        <v>975.1</v>
      </c>
      <c r="J242" s="2109">
        <f>AVERAGE('2024旬別'!J242,'2023旬別'!I242,'2022旬別'!I242,'2021旬別'!I242,'2020旬別'!I242)</f>
        <v>978.351</v>
      </c>
      <c r="K242" s="2105">
        <f>AVERAGE('2024旬別'!K242,'2023旬別'!J242,'2022旬別'!J242,'2021旬別'!J242,'2020旬別'!J242)</f>
        <v>419.84499999999997</v>
      </c>
      <c r="L242" s="2106">
        <f>AVERAGE('2024旬別'!L242,'2023旬別'!K242,'2022旬別'!K242,'2021旬別'!K242,'2020旬別'!K242)</f>
        <v>306.56079999999997</v>
      </c>
      <c r="M242" s="2109">
        <f>AVERAGE('2024旬別'!M242,'2023旬別'!L242,'2022旬別'!L242,'2021旬別'!L242,'2020旬別'!L242)</f>
        <v>161.94839999999999</v>
      </c>
      <c r="N242" s="2110">
        <f>AVERAGE('2024旬別'!N242,'2023旬別'!M242,'2022旬別'!M242,'2021旬別'!M242,'2020旬別'!M242)</f>
        <v>289.54200000000003</v>
      </c>
      <c r="O242" s="2106">
        <f>AVERAGE('2024旬別'!O242,'2023旬別'!N242,'2022旬別'!N242,'2021旬別'!N242,'2020旬別'!N242)</f>
        <v>245.31120000000001</v>
      </c>
      <c r="P242" s="2111">
        <f>AVERAGE('2024旬別'!P242,'2023旬別'!O242,'2022旬別'!O242,'2021旬別'!O242,'2020旬別'!O242)</f>
        <v>1390.8342</v>
      </c>
      <c r="Q242" s="2105">
        <f>AVERAGE('2024旬別'!Q242,'2023旬別'!P242,'2022旬別'!P242,'2021旬別'!P242,'2020旬別'!P242)</f>
        <v>4155.8801999999996</v>
      </c>
      <c r="R242" s="2112">
        <f>AVERAGE('2024旬別'!R242,'2023旬別'!Q242,'2022旬別'!Q242,'2021旬別'!Q242,'2020旬別'!Q242)</f>
        <v>2626.8604</v>
      </c>
      <c r="S242" s="2107">
        <f>AVERAGE('2024旬別'!S242,'2023旬別'!R242,'2022旬別'!R242,'2021旬別'!R242,'2020旬別'!R242)</f>
        <v>1879.7958000000003</v>
      </c>
      <c r="T242" s="2105">
        <f>AVERAGE('2024旬別'!T242,'2023旬別'!S242,'2022旬別'!S242,'2021旬別'!S242,'2020旬別'!S242)</f>
        <v>66.354799999999997</v>
      </c>
      <c r="U242" s="2106">
        <f>AVERAGE('2024旬別'!U242,'2023旬別'!T242,'2022旬別'!T242,'2021旬別'!T242,'2020旬別'!T242)</f>
        <v>550.5942</v>
      </c>
      <c r="V242" s="2107">
        <f>AVERAGE('2024旬別'!V242,'2023旬別'!U242,'2022旬別'!U242,'2021旬別'!U242,'2020旬別'!U242)</f>
        <v>37.748800000000003</v>
      </c>
      <c r="W242" s="2113">
        <f>AVERAGE('2024旬別'!W242,'2023旬別'!V242,'2022旬別'!V242,'2021旬別'!V242,'2020旬別'!V242)</f>
        <v>85.289399999999986</v>
      </c>
      <c r="X242" s="2114">
        <f>AVERAGE('2024旬別'!X242,'2023旬別'!W242,'2022旬別'!W242,'2021旬別'!W242,'2020旬別'!W242)</f>
        <v>7.0906000000000002</v>
      </c>
      <c r="Y242" s="2107">
        <f>AVERAGE('2024旬別'!Y242,'2023旬別'!X242,'2022旬別'!X242,'2021旬別'!X242,'2020旬別'!X242)</f>
        <v>14.256</v>
      </c>
      <c r="Z242" s="2110">
        <f>AVERAGE('2024旬別'!Z242,'2023旬別'!Y242,'2022旬別'!Y242,'2021旬別'!Y242,'2020旬別'!Y242)</f>
        <v>160.92000000000002</v>
      </c>
      <c r="AA242" s="2112">
        <f>AVERAGE('2024旬別'!AA242,'2023旬別'!Z242,'2022旬別'!Z242,'2021旬別'!Z242,'2020旬別'!Z242)</f>
        <v>3.0042</v>
      </c>
      <c r="AB242" s="2107">
        <f>AVERAGE('2024旬別'!AB242,'2023旬別'!AA242,'2022旬別'!AA242,'2021旬別'!AA242,'2020旬別'!AA242)</f>
        <v>7.6948000000000008</v>
      </c>
      <c r="AC242" s="2105">
        <f>AVERAGE('2024旬別'!AC242,'2023旬別'!AB242,'2022旬別'!AB242,'2021旬別'!AB242,'2020旬別'!AB242)</f>
        <v>60.515799999999999</v>
      </c>
      <c r="AD242" s="2106">
        <f>AVERAGE('2024旬別'!AD242,'2023旬別'!AC242,'2022旬別'!AC242,'2021旬別'!AC242,'2020旬別'!AC242)</f>
        <v>62.061400000000006</v>
      </c>
      <c r="AE242" s="2109">
        <f>AVERAGE('2024旬別'!AE242,'2023旬別'!AD242,'2022旬別'!AD242,'2021旬別'!AD242,'2020旬別'!AD242)</f>
        <v>58.690800000000003</v>
      </c>
      <c r="AF242" s="2110">
        <f>AVERAGE('2024旬別'!AF242,'2023旬別'!AE242,'2022旬別'!AE242,'2021旬別'!AE242,'2020旬別'!AE242)</f>
        <v>599.79679999999996</v>
      </c>
      <c r="AG242" s="2106">
        <f>AVERAGE('2024旬別'!AG242,'2023旬別'!AF242,'2022旬別'!AF242,'2021旬別'!AF242,'2020旬別'!AF242)</f>
        <v>1685.2414000000001</v>
      </c>
      <c r="AH242" s="2109">
        <f>AVERAGE('2024旬別'!AH242,'2023旬別'!AG242,'2022旬別'!AG242,'2021旬別'!AG242,'2020旬別'!AG242)</f>
        <v>1452.8458000000001</v>
      </c>
      <c r="AI242" s="2105">
        <f>AVERAGE('2024旬別'!AI242,'2023旬別'!AH242,'2022旬別'!AH242,'2021旬別'!AH242,'2020旬別'!AH242)</f>
        <v>2071.3571999999999</v>
      </c>
      <c r="AJ242" s="2106">
        <f>AVERAGE('2024旬別'!AJ242,'2023旬別'!AI242,'2022旬別'!AI242,'2021旬別'!AI242,'2020旬別'!AI242)</f>
        <v>1747.3598000000002</v>
      </c>
      <c r="AK242" s="2109">
        <f>AVERAGE('2024旬別'!AK242,'2023旬別'!AJ242,'2022旬別'!AJ242,'2021旬別'!AJ242,'2020旬別'!AJ242)</f>
        <v>1702.1149999999998</v>
      </c>
      <c r="AL242" s="2105">
        <f>AVERAGE('2024旬別'!AL242,'2023旬別'!AK242,'2022旬別'!AK242,'2021旬別'!AK242,'2020旬別'!AK242)</f>
        <v>1164.0714</v>
      </c>
      <c r="AM242" s="2115">
        <f>AVERAGE('2024旬別'!AM242,'2023旬別'!AL242,'2022旬別'!AL242,'2021旬別'!AL242,'2020旬別'!AL242)</f>
        <v>1205.404</v>
      </c>
      <c r="AP242" s="55"/>
      <c r="AQ242" s="56"/>
      <c r="AR242" s="56"/>
      <c r="AS242" s="2"/>
      <c r="AT242" s="59"/>
      <c r="AY242" s="55"/>
      <c r="AZ242" s="59"/>
      <c r="BA242" s="59"/>
      <c r="BB242" s="59"/>
      <c r="BC242" s="55"/>
      <c r="BD242" s="59"/>
      <c r="BE242" s="59"/>
      <c r="BF242" s="59"/>
      <c r="BG242" s="55"/>
      <c r="BH242" s="56"/>
      <c r="BI242" s="56"/>
      <c r="BJ242" s="56"/>
      <c r="BK242" s="61"/>
      <c r="BL242" s="55"/>
      <c r="BM242" s="59"/>
      <c r="BN242" s="59"/>
      <c r="BO242" s="59"/>
      <c r="BR242" s="493"/>
      <c r="BS242" s="493"/>
      <c r="BT242" s="748"/>
      <c r="BV242" s="5"/>
      <c r="BW242" s="5"/>
      <c r="BX242" s="59"/>
    </row>
    <row r="243" spans="1:76" ht="14.25" customHeight="1" x14ac:dyDescent="0.15">
      <c r="A243" s="2352" t="str">
        <f t="shared" si="0"/>
        <v>ブロッコリー価格</v>
      </c>
      <c r="B243" s="2351" t="str">
        <f>B241</f>
        <v>ブロッコリー</v>
      </c>
      <c r="C243" s="2000" t="s">
        <v>96</v>
      </c>
      <c r="D243" s="2116">
        <f>AVERAGE('2024旬別'!D243,'2023旬別'!C243,'2022旬別'!C243,'2021旬別'!C243,'2020旬別'!C243)</f>
        <v>255.6</v>
      </c>
      <c r="E243" s="2117">
        <f>AVERAGE('2024旬別'!E243,'2023旬別'!D243,'2022旬別'!D243,'2021旬別'!D243,'2020旬別'!D243)</f>
        <v>258.8</v>
      </c>
      <c r="F243" s="2118">
        <f>AVERAGE('2024旬別'!F243,'2023旬別'!E243,'2022旬別'!E243,'2021旬別'!E243,'2020旬別'!E243)</f>
        <v>269.2</v>
      </c>
      <c r="G243" s="2119">
        <f>AVERAGE('2024旬別'!G243,'2023旬別'!F243,'2022旬別'!F243,'2021旬別'!F243,'2020旬別'!F243)</f>
        <v>278.8</v>
      </c>
      <c r="H243" s="2117">
        <f>AVERAGE('2024旬別'!H243,'2023旬別'!G243,'2022旬別'!G243,'2021旬別'!G243,'2020旬別'!G243)</f>
        <v>242</v>
      </c>
      <c r="I243" s="2120">
        <f>AVERAGE('2024旬別'!I243,'2023旬別'!H243,'2022旬別'!H243,'2021旬別'!H243,'2020旬別'!H243)</f>
        <v>217.4</v>
      </c>
      <c r="J243" s="2121">
        <f>AVERAGE('2024旬別'!J243,'2023旬別'!I243,'2022旬別'!I243,'2021旬別'!I243,'2020旬別'!I243)</f>
        <v>236.8</v>
      </c>
      <c r="K243" s="2117">
        <f>AVERAGE('2024旬別'!K243,'2023旬別'!J243,'2022旬別'!J243,'2021旬別'!J243,'2020旬別'!J243)</f>
        <v>225.6</v>
      </c>
      <c r="L243" s="2118">
        <f>AVERAGE('2024旬別'!L243,'2023旬別'!K243,'2022旬別'!K243,'2021旬別'!K243,'2020旬別'!K243)</f>
        <v>328.6</v>
      </c>
      <c r="M243" s="2121">
        <f>AVERAGE('2024旬別'!M243,'2023旬別'!L243,'2022旬別'!L243,'2021旬別'!L243,'2020旬別'!L243)</f>
        <v>259.39999999999998</v>
      </c>
      <c r="N243" s="2117">
        <f>AVERAGE('2024旬別'!N243,'2023旬別'!M243,'2022旬別'!M243,'2021旬別'!M243,'2020旬別'!M243)</f>
        <v>331.2</v>
      </c>
      <c r="O243" s="2118">
        <f>AVERAGE('2024旬別'!O243,'2023旬別'!N243,'2022旬別'!N243,'2021旬別'!N243,'2020旬別'!N243)</f>
        <v>282.60000000000002</v>
      </c>
      <c r="P243" s="2121">
        <f>AVERAGE('2024旬別'!P243,'2023旬別'!O243,'2022旬別'!O243,'2021旬別'!O243,'2020旬別'!O243)</f>
        <v>374.6</v>
      </c>
      <c r="Q243" s="2117">
        <f>AVERAGE('2024旬別'!Q243,'2023旬別'!P243,'2022旬別'!P243,'2021旬別'!P243,'2020旬別'!P243)</f>
        <v>336.8</v>
      </c>
      <c r="R243" s="2123">
        <f>AVERAGE('2024旬別'!R243,'2023旬別'!Q243,'2022旬別'!Q243,'2021旬別'!Q243,'2020旬別'!Q243)</f>
        <v>274.60000000000002</v>
      </c>
      <c r="S243" s="2121">
        <f>AVERAGE('2024旬別'!S243,'2023旬別'!R243,'2022旬別'!R243,'2021旬別'!R243,'2020旬別'!R243)</f>
        <v>308.2</v>
      </c>
      <c r="T243" s="2117">
        <f>AVERAGE('2024旬別'!T243,'2023旬別'!S243,'2022旬別'!S243,'2021旬別'!S243,'2020旬別'!S243)</f>
        <v>564.6</v>
      </c>
      <c r="U243" s="2118">
        <f>AVERAGE('2024旬別'!U243,'2023旬別'!T243,'2022旬別'!T243,'2021旬別'!T243,'2020旬別'!T243)</f>
        <v>340.2</v>
      </c>
      <c r="V243" s="2119">
        <f>AVERAGE('2024旬別'!V243,'2023旬別'!U243,'2022旬別'!U243,'2021旬別'!U243,'2020旬別'!U243)</f>
        <v>140.4</v>
      </c>
      <c r="W243" s="2124">
        <f>AVERAGE('2024旬別'!W243,'2023旬別'!V243,'2022旬別'!V243,'2021旬別'!V243,'2020旬別'!V243)</f>
        <v>182</v>
      </c>
      <c r="X243" s="2123">
        <f>AVERAGE('2024旬別'!X243,'2023旬別'!W243,'2022旬別'!W243,'2021旬別'!W243,'2020旬別'!W243)</f>
        <v>363.2</v>
      </c>
      <c r="Y243" s="2119">
        <f>AVERAGE('2024旬別'!Y243,'2023旬別'!X243,'2022旬別'!X243,'2021旬別'!X243,'2020旬別'!X243)</f>
        <v>219.6</v>
      </c>
      <c r="Z243" s="2122">
        <f>AVERAGE('2024旬別'!Z243,'2023旬別'!Y243,'2022旬別'!Y243,'2021旬別'!Y243,'2020旬別'!Y243)</f>
        <v>134.19999999999999</v>
      </c>
      <c r="AA243" s="2123">
        <f>AVERAGE('2024旬別'!AA243,'2023旬別'!Z243,'2022旬別'!Z243,'2021旬別'!Z243,'2020旬別'!Z243)</f>
        <v>267.60000000000002</v>
      </c>
      <c r="AB243" s="2119">
        <f>AVERAGE('2024旬別'!AB243,'2023旬別'!AA243,'2022旬別'!AA243,'2021旬別'!AA243,'2020旬別'!AA243)</f>
        <v>233.2</v>
      </c>
      <c r="AC243" s="2117">
        <f>AVERAGE('2024旬別'!AC243,'2023旬別'!AB243,'2022旬別'!AB243,'2021旬別'!AB243,'2020旬別'!AB243)</f>
        <v>312.2</v>
      </c>
      <c r="AD243" s="2118">
        <f>AVERAGE('2024旬別'!AD243,'2023旬別'!AC243,'2022旬別'!AC243,'2021旬別'!AC243,'2020旬別'!AC243)</f>
        <v>440.2</v>
      </c>
      <c r="AE243" s="2121">
        <f>AVERAGE('2024旬別'!AE243,'2023旬別'!AD243,'2022旬別'!AD243,'2021旬別'!AD243,'2020旬別'!AD243)</f>
        <v>166.6</v>
      </c>
      <c r="AF243" s="2122">
        <f>AVERAGE('2024旬別'!AF243,'2023旬別'!AE243,'2022旬別'!AE243,'2021旬別'!AE243,'2020旬別'!AE243)</f>
        <v>390.6</v>
      </c>
      <c r="AG243" s="2118">
        <f>AVERAGE('2024旬別'!AG243,'2023旬別'!AF243,'2022旬別'!AF243,'2021旬別'!AF243,'2020旬別'!AF243)</f>
        <v>306.2</v>
      </c>
      <c r="AH243" s="2121">
        <f>AVERAGE('2024旬別'!AH243,'2023旬別'!AG243,'2022旬別'!AG243,'2021旬別'!AG243,'2020旬別'!AG243)</f>
        <v>281</v>
      </c>
      <c r="AI243" s="2117">
        <f>AVERAGE('2024旬別'!AI243,'2023旬別'!AH243,'2022旬別'!AH243,'2021旬別'!AH243,'2020旬別'!AH243)</f>
        <v>267.2</v>
      </c>
      <c r="AJ243" s="2118">
        <f>AVERAGE('2024旬別'!AJ243,'2023旬別'!AI243,'2022旬別'!AI243,'2021旬別'!AI243,'2020旬別'!AI243)</f>
        <v>181.8</v>
      </c>
      <c r="AK243" s="2121">
        <f>AVERAGE('2024旬別'!AK243,'2023旬別'!AJ243,'2022旬別'!AJ243,'2021旬別'!AJ243,'2020旬別'!AJ243)</f>
        <v>189.4</v>
      </c>
      <c r="AL243" s="2117">
        <f>AVERAGE('2024旬別'!AL243,'2023旬別'!AK243,'2022旬別'!AK243,'2021旬別'!AK243,'2020旬別'!AK243)</f>
        <v>213.6</v>
      </c>
      <c r="AM243" s="2125">
        <f>AVERAGE('2024旬別'!AM243,'2023旬別'!AL243,'2022旬別'!AL243,'2021旬別'!AL243,'2020旬別'!AL243)</f>
        <v>320.2</v>
      </c>
      <c r="AP243" s="2"/>
      <c r="AQ243" s="2"/>
      <c r="AR243" s="56"/>
      <c r="AS243" s="56"/>
      <c r="AT243" s="2044"/>
      <c r="AY243" s="59"/>
      <c r="AZ243" s="59"/>
      <c r="BA243" s="59"/>
      <c r="BB243" s="55"/>
      <c r="BC243" s="56"/>
      <c r="BD243" s="56"/>
      <c r="BE243" s="56"/>
      <c r="BF243" s="61"/>
      <c r="BG243" s="55"/>
      <c r="BH243" s="59"/>
      <c r="BI243" s="59"/>
      <c r="BJ243" s="59"/>
    </row>
    <row r="244" spans="1:76" ht="14.25" customHeight="1" x14ac:dyDescent="0.15">
      <c r="A244" s="2352" t="str">
        <f t="shared" si="0"/>
        <v>きゅうり数量</v>
      </c>
      <c r="B244" s="250" t="s">
        <v>33</v>
      </c>
      <c r="C244" s="1997" t="s">
        <v>93</v>
      </c>
      <c r="D244" s="2093">
        <f>AVERAGE('2024旬別'!D244,'2023旬別'!C244,'2022旬別'!C244,'2021旬別'!C244,'2020旬別'!C244)</f>
        <v>58.0884</v>
      </c>
      <c r="E244" s="2094">
        <f>AVERAGE('2024旬別'!E244,'2023旬別'!D244,'2022旬別'!D244,'2021旬別'!D244,'2020旬別'!D244)</f>
        <v>101.25360000000001</v>
      </c>
      <c r="F244" s="2095">
        <f>AVERAGE('2024旬別'!F244,'2023旬別'!E244,'2022旬別'!E244,'2021旬別'!E244,'2020旬別'!E244)</f>
        <v>138.60759999999999</v>
      </c>
      <c r="G244" s="2096">
        <f>AVERAGE('2024旬別'!G244,'2023旬別'!F244,'2022旬別'!F244,'2021旬別'!F244,'2020旬別'!F244)</f>
        <v>160.4632</v>
      </c>
      <c r="H244" s="2094">
        <f>AVERAGE('2024旬別'!H244,'2023旬別'!G244,'2022旬別'!G244,'2021旬別'!G244,'2020旬別'!G244)</f>
        <v>154.5318</v>
      </c>
      <c r="I244" s="2097">
        <f>AVERAGE('2024旬別'!I244,'2023旬別'!H244,'2022旬別'!H244,'2021旬別'!H244,'2020旬別'!H244)</f>
        <v>139.7784</v>
      </c>
      <c r="J244" s="2098">
        <f>AVERAGE('2024旬別'!J244,'2023旬別'!I244,'2022旬別'!I244,'2021旬別'!I244,'2020旬別'!I244)</f>
        <v>193.88399999999999</v>
      </c>
      <c r="K244" s="2094">
        <f>AVERAGE('2024旬別'!K244,'2023旬別'!J244,'2022旬別'!J244,'2021旬別'!J244,'2020旬別'!J244)</f>
        <v>200.6208</v>
      </c>
      <c r="L244" s="2095">
        <f>AVERAGE('2024旬別'!L244,'2023旬別'!K244,'2022旬別'!K244,'2021旬別'!K244,'2020旬別'!K244)</f>
        <v>247.26680000000002</v>
      </c>
      <c r="M244" s="2098">
        <f>AVERAGE('2024旬別'!M244,'2023旬別'!L244,'2022旬別'!L244,'2021旬別'!L244,'2020旬別'!L244)</f>
        <v>219.46940000000001</v>
      </c>
      <c r="N244" s="2099">
        <f>AVERAGE('2024旬別'!N244,'2023旬別'!M244,'2022旬別'!M244,'2021旬別'!M244,'2020旬別'!M244)</f>
        <v>250.88420000000002</v>
      </c>
      <c r="O244" s="2095">
        <f>AVERAGE('2024旬別'!O244,'2023旬別'!N244,'2022旬別'!N244,'2021旬別'!N244,'2020旬別'!N244)</f>
        <v>238.30560000000006</v>
      </c>
      <c r="P244" s="2098">
        <f>AVERAGE('2024旬別'!P244,'2023旬別'!O244,'2022旬別'!O244,'2021旬別'!O244,'2020旬別'!O244)</f>
        <v>253.29879999999997</v>
      </c>
      <c r="Q244" s="2094">
        <f>AVERAGE('2024旬別'!Q244,'2023旬別'!P244,'2022旬別'!P244,'2021旬別'!P244,'2020旬別'!P244)</f>
        <v>257.87180000000001</v>
      </c>
      <c r="R244" s="2100">
        <f>AVERAGE('2024旬別'!R244,'2023旬別'!Q244,'2022旬別'!Q244,'2021旬別'!Q244,'2020旬別'!Q244)</f>
        <v>246.52340000000004</v>
      </c>
      <c r="S244" s="2096">
        <f>AVERAGE('2024旬別'!S244,'2023旬別'!R244,'2022旬別'!R244,'2021旬別'!R244,'2020旬別'!R244)</f>
        <v>222.24200000000002</v>
      </c>
      <c r="T244" s="2094">
        <f>AVERAGE('2024旬別'!T244,'2023旬別'!S244,'2022旬別'!S244,'2021旬別'!S244,'2020旬別'!S244)</f>
        <v>163.22800000000001</v>
      </c>
      <c r="U244" s="2095">
        <f>AVERAGE('2024旬別'!U244,'2023旬別'!T244,'2022旬別'!T244,'2021旬別'!T244,'2020旬別'!T244)</f>
        <v>126.26759999999999</v>
      </c>
      <c r="V244" s="2096">
        <f>AVERAGE('2024旬別'!V244,'2023旬別'!U244,'2022旬別'!U244,'2021旬別'!U244,'2020旬別'!U244)</f>
        <v>88.654200000000003</v>
      </c>
      <c r="W244" s="2101">
        <f>AVERAGE('2024旬別'!W244,'2023旬別'!V244,'2022旬別'!V244,'2021旬別'!V244,'2020旬別'!V244)</f>
        <v>54.188800000000001</v>
      </c>
      <c r="X244" s="2102">
        <f>AVERAGE('2024旬別'!X244,'2023旬別'!W244,'2022旬別'!W244,'2021旬別'!W244,'2020旬別'!W244)</f>
        <v>41.336600000000004</v>
      </c>
      <c r="Y244" s="2096">
        <f>AVERAGE('2024旬別'!Y244,'2023旬別'!X244,'2022旬別'!X244,'2021旬別'!X244,'2020旬別'!X244)</f>
        <v>23.216000000000001</v>
      </c>
      <c r="Z244" s="2099">
        <f>AVERAGE('2024旬別'!Z244,'2023旬別'!Y244,'2022旬別'!Y244,'2021旬別'!Y244,'2020旬別'!Y244)</f>
        <v>26.103600000000007</v>
      </c>
      <c r="AA244" s="2100">
        <f>AVERAGE('2024旬別'!AA244,'2023旬別'!Z244,'2022旬別'!Z244,'2021旬別'!Z244,'2020旬別'!Z244)</f>
        <v>104.17599999999997</v>
      </c>
      <c r="AB244" s="2096">
        <f>AVERAGE('2024旬別'!AB244,'2023旬別'!AA244,'2022旬別'!AA244,'2021旬別'!AA244,'2020旬別'!AA244)</f>
        <v>157.19639999999998</v>
      </c>
      <c r="AC244" s="2099">
        <f>AVERAGE('2024旬別'!AC244,'2023旬別'!AB244,'2022旬別'!AB244,'2021旬別'!AB244,'2020旬別'!AB244)</f>
        <v>183.983</v>
      </c>
      <c r="AD244" s="2095">
        <f>AVERAGE('2024旬別'!AD244,'2023旬別'!AC244,'2022旬別'!AC244,'2021旬別'!AC244,'2020旬別'!AC244)</f>
        <v>190.9716</v>
      </c>
      <c r="AE244" s="2098">
        <f>AVERAGE('2024旬別'!AE244,'2023旬別'!AD244,'2022旬別'!AD244,'2021旬別'!AD244,'2020旬別'!AD244)</f>
        <v>196.05199999999999</v>
      </c>
      <c r="AF244" s="2099">
        <f>AVERAGE('2024旬別'!AF244,'2023旬別'!AE244,'2022旬別'!AE244,'2021旬別'!AE244,'2020旬別'!AE244)</f>
        <v>160.59380000000002</v>
      </c>
      <c r="AG244" s="2095">
        <f>AVERAGE('2024旬別'!AG244,'2023旬別'!AF244,'2022旬別'!AF244,'2021旬別'!AF244,'2020旬別'!AF244)</f>
        <v>214.70839999999998</v>
      </c>
      <c r="AH244" s="2098">
        <f>AVERAGE('2024旬別'!AH244,'2023旬別'!AG244,'2022旬別'!AG244,'2021旬別'!AG244,'2020旬別'!AG244)</f>
        <v>97.339399999999998</v>
      </c>
      <c r="AI244" s="2094">
        <f>AVERAGE('2024旬別'!AI244,'2023旬別'!AH244,'2022旬別'!AH244,'2021旬別'!AH244,'2020旬別'!AH244)</f>
        <v>83.261799999999994</v>
      </c>
      <c r="AJ244" s="2095">
        <f>AVERAGE('2024旬別'!AJ244,'2023旬別'!AI244,'2022旬別'!AI244,'2021旬別'!AI244,'2020旬別'!AI244)</f>
        <v>51.529600000000002</v>
      </c>
      <c r="AK244" s="2098">
        <f>AVERAGE('2024旬別'!AK244,'2023旬別'!AJ244,'2022旬別'!AJ244,'2021旬別'!AJ244,'2020旬別'!AJ244)</f>
        <v>29.840600000000002</v>
      </c>
      <c r="AL244" s="2094">
        <f>AVERAGE('2024旬別'!AL244,'2023旬別'!AK244,'2022旬別'!AK244,'2021旬別'!AK244,'2020旬別'!AK244)</f>
        <v>18.9086</v>
      </c>
      <c r="AM244" s="2103">
        <f>AVERAGE('2024旬別'!AM244,'2023旬別'!AL244,'2022旬別'!AL244,'2021旬別'!AL244,'2020旬別'!AL244)</f>
        <v>26.455399999999997</v>
      </c>
      <c r="AP244" s="55"/>
      <c r="AQ244" s="56"/>
      <c r="AR244" s="2"/>
      <c r="AS244" s="56"/>
      <c r="AT244" s="59"/>
      <c r="AY244" s="59"/>
      <c r="AZ244" s="59"/>
      <c r="BA244" s="59"/>
      <c r="BB244" s="55"/>
      <c r="BC244" s="56"/>
      <c r="BD244" s="56"/>
      <c r="BE244" s="56"/>
      <c r="BF244" s="61"/>
      <c r="BG244" s="55"/>
      <c r="BH244" s="59"/>
      <c r="BI244" s="59"/>
      <c r="BJ244" s="59"/>
    </row>
    <row r="245" spans="1:76" ht="14.25" customHeight="1" x14ac:dyDescent="0.15">
      <c r="A245" s="2352" t="str">
        <f t="shared" si="0"/>
        <v>きゅうり金額</v>
      </c>
      <c r="B245" s="2350" t="str">
        <f>B244</f>
        <v>きゅうり</v>
      </c>
      <c r="C245" s="1998" t="s">
        <v>94</v>
      </c>
      <c r="D245" s="2104">
        <f>AVERAGE('2024旬別'!D245,'2023旬別'!C245,'2022旬別'!C245,'2021旬別'!C245,'2020旬別'!C245)</f>
        <v>23983.916000000001</v>
      </c>
      <c r="E245" s="2105">
        <f>AVERAGE('2024旬別'!E245,'2023旬別'!D245,'2022旬別'!D245,'2021旬別'!D245,'2020旬別'!D245)</f>
        <v>42405.088000000003</v>
      </c>
      <c r="F245" s="2106">
        <f>AVERAGE('2024旬別'!F245,'2023旬別'!E245,'2022旬別'!E245,'2021旬別'!E245,'2020旬別'!E245)</f>
        <v>70446.448999999993</v>
      </c>
      <c r="G245" s="2107">
        <f>AVERAGE('2024旬別'!G245,'2023旬別'!F245,'2022旬別'!F245,'2021旬別'!F245,'2020旬別'!F245)</f>
        <v>78175.118199999997</v>
      </c>
      <c r="H245" s="2105">
        <f>AVERAGE('2024旬別'!H245,'2023旬別'!G245,'2022旬別'!G245,'2021旬別'!G245,'2020旬別'!G245)</f>
        <v>61389.946400000001</v>
      </c>
      <c r="I245" s="2108">
        <f>AVERAGE('2024旬別'!I245,'2023旬別'!H245,'2022旬別'!H245,'2021旬別'!H245,'2020旬別'!H245)</f>
        <v>51934.116600000001</v>
      </c>
      <c r="J245" s="2109">
        <f>AVERAGE('2024旬別'!J245,'2023旬別'!I245,'2022旬別'!I245,'2021旬別'!I245,'2020旬別'!I245)</f>
        <v>69239.724199999997</v>
      </c>
      <c r="K245" s="2105">
        <f>AVERAGE('2024旬別'!K245,'2023旬別'!J245,'2022旬別'!J245,'2021旬別'!J245,'2020旬別'!J245)</f>
        <v>62291.812600000005</v>
      </c>
      <c r="L245" s="2106">
        <f>AVERAGE('2024旬別'!L245,'2023旬別'!K245,'2022旬別'!K245,'2021旬別'!K245,'2020旬別'!K245)</f>
        <v>69629.2114</v>
      </c>
      <c r="M245" s="2109">
        <f>AVERAGE('2024旬別'!M245,'2023旬別'!L245,'2022旬別'!L245,'2021旬別'!L245,'2020旬別'!L245)</f>
        <v>62998.637800000004</v>
      </c>
      <c r="N245" s="2110">
        <f>AVERAGE('2024旬別'!N245,'2023旬別'!M245,'2022旬別'!M245,'2021旬別'!M245,'2020旬別'!M245)</f>
        <v>68383.256599999993</v>
      </c>
      <c r="O245" s="2106">
        <f>AVERAGE('2024旬別'!O245,'2023旬別'!N245,'2022旬別'!N245,'2021旬別'!N245,'2020旬別'!N245)</f>
        <v>60185.849200000011</v>
      </c>
      <c r="P245" s="2111">
        <f>AVERAGE('2024旬別'!P245,'2023旬別'!O245,'2022旬別'!O245,'2021旬別'!O245,'2020旬別'!O245)</f>
        <v>57051.591799999995</v>
      </c>
      <c r="Q245" s="2105">
        <f>AVERAGE('2024旬別'!Q245,'2023旬別'!P245,'2022旬別'!P245,'2021旬別'!P245,'2020旬別'!P245)</f>
        <v>55788.425399999993</v>
      </c>
      <c r="R245" s="2112">
        <f>AVERAGE('2024旬別'!R245,'2023旬別'!Q245,'2022旬別'!Q245,'2021旬別'!Q245,'2020旬別'!Q245)</f>
        <v>60624.6014</v>
      </c>
      <c r="S245" s="2107">
        <f>AVERAGE('2024旬別'!S245,'2023旬別'!R245,'2022旬別'!R245,'2021旬別'!R245,'2020旬別'!R245)</f>
        <v>50719.877799999995</v>
      </c>
      <c r="T245" s="2105">
        <f>AVERAGE('2024旬別'!T245,'2023旬別'!S245,'2022旬別'!S245,'2021旬別'!S245,'2020旬別'!S245)</f>
        <v>34920.072800000002</v>
      </c>
      <c r="U245" s="2106">
        <f>AVERAGE('2024旬別'!U245,'2023旬別'!T245,'2022旬別'!T245,'2021旬別'!T245,'2020旬別'!T245)</f>
        <v>27707.752799999998</v>
      </c>
      <c r="V245" s="2107">
        <f>AVERAGE('2024旬別'!V245,'2023旬別'!U245,'2022旬別'!U245,'2021旬別'!U245,'2020旬別'!U245)</f>
        <v>20014.429600000003</v>
      </c>
      <c r="W245" s="2113">
        <f>AVERAGE('2024旬別'!W245,'2023旬別'!V245,'2022旬別'!V245,'2021旬別'!V245,'2020旬別'!V245)</f>
        <v>13766.4138</v>
      </c>
      <c r="X245" s="2114">
        <f>AVERAGE('2024旬別'!X245,'2023旬別'!W245,'2022旬別'!W245,'2021旬別'!W245,'2020旬別'!W245)</f>
        <v>10406.5254</v>
      </c>
      <c r="Y245" s="2107">
        <f>AVERAGE('2024旬別'!Y245,'2023旬別'!X245,'2022旬別'!X245,'2021旬別'!X245,'2020旬別'!X245)</f>
        <v>5819.9448000000002</v>
      </c>
      <c r="Z245" s="2110">
        <f>AVERAGE('2024旬別'!Z245,'2023旬別'!Y245,'2022旬別'!Y245,'2021旬別'!Y245,'2020旬別'!Y245)</f>
        <v>7753.4957999999997</v>
      </c>
      <c r="AA245" s="2112">
        <f>AVERAGE('2024旬別'!AA245,'2023旬別'!Z245,'2022旬別'!Z245,'2021旬別'!Z245,'2020旬別'!Z245)</f>
        <v>36088.820999999996</v>
      </c>
      <c r="AB245" s="2107">
        <f>AVERAGE('2024旬別'!AB245,'2023旬別'!AA245,'2022旬別'!AA245,'2021旬別'!AA245,'2020旬別'!AA245)</f>
        <v>52792.077399999995</v>
      </c>
      <c r="AC245" s="2105">
        <f>AVERAGE('2024旬別'!AC245,'2023旬別'!AB245,'2022旬別'!AB245,'2021旬別'!AB245,'2020旬別'!AB245)</f>
        <v>61985.472400000006</v>
      </c>
      <c r="AD245" s="2106">
        <f>AVERAGE('2024旬別'!AD245,'2023旬別'!AC245,'2022旬別'!AC245,'2021旬別'!AC245,'2020旬別'!AC245)</f>
        <v>60475.469199999992</v>
      </c>
      <c r="AE245" s="2109">
        <f>AVERAGE('2024旬別'!AE245,'2023旬別'!AD245,'2022旬別'!AD245,'2021旬別'!AD245,'2020旬別'!AD245)</f>
        <v>65241.483800000002</v>
      </c>
      <c r="AF245" s="2110">
        <f>AVERAGE('2024旬別'!AF245,'2023旬別'!AE245,'2022旬別'!AE245,'2021旬別'!AE245,'2020旬別'!AE245)</f>
        <v>55506.865000000005</v>
      </c>
      <c r="AG245" s="2106">
        <f>AVERAGE('2024旬別'!AG245,'2023旬別'!AF245,'2022旬別'!AF245,'2021旬別'!AF245,'2020旬別'!AF245)</f>
        <v>68899.646999999997</v>
      </c>
      <c r="AH245" s="2109">
        <f>AVERAGE('2024旬別'!AH245,'2023旬別'!AG245,'2022旬別'!AG245,'2021旬別'!AG245,'2020旬別'!AG245)</f>
        <v>34899.566800000008</v>
      </c>
      <c r="AI245" s="2105">
        <f>AVERAGE('2024旬別'!AI245,'2023旬別'!AH245,'2022旬別'!AH245,'2021旬別'!AH245,'2020旬別'!AH245)</f>
        <v>31886.166399999998</v>
      </c>
      <c r="AJ245" s="2106">
        <f>AVERAGE('2024旬別'!AJ245,'2023旬別'!AI245,'2022旬別'!AI245,'2021旬別'!AI245,'2020旬別'!AI245)</f>
        <v>15978.5326</v>
      </c>
      <c r="AK245" s="2109">
        <f>AVERAGE('2024旬別'!AK245,'2023旬別'!AJ245,'2022旬別'!AJ245,'2021旬別'!AJ245,'2020旬別'!AJ245)</f>
        <v>9738.4439999999995</v>
      </c>
      <c r="AL245" s="2105">
        <f>AVERAGE('2024旬別'!AL245,'2023旬別'!AK245,'2022旬別'!AK245,'2021旬別'!AK245,'2020旬別'!AK245)</f>
        <v>7388.6819999999989</v>
      </c>
      <c r="AM245" s="2115">
        <f>AVERAGE('2024旬別'!AM245,'2023旬別'!AL245,'2022旬別'!AL245,'2021旬別'!AL245,'2020旬別'!AL245)</f>
        <v>13164.0584</v>
      </c>
      <c r="AP245" s="55"/>
      <c r="AQ245" s="56"/>
      <c r="AR245" s="56"/>
      <c r="AS245" s="2"/>
      <c r="AT245" s="59"/>
      <c r="AY245" s="55"/>
      <c r="AZ245" s="59"/>
      <c r="BA245" s="59"/>
      <c r="BB245" s="59"/>
      <c r="BC245" s="55"/>
      <c r="BD245" s="59"/>
      <c r="BE245" s="59"/>
      <c r="BF245" s="59"/>
      <c r="BL245" s="5"/>
      <c r="BM245" s="5"/>
      <c r="BN245" s="59"/>
      <c r="BQ245" s="60"/>
      <c r="BS245" s="258"/>
      <c r="BT245" s="258"/>
      <c r="BU245" s="258"/>
    </row>
    <row r="246" spans="1:76" ht="14.25" customHeight="1" x14ac:dyDescent="0.15">
      <c r="A246" s="2352" t="str">
        <f t="shared" si="0"/>
        <v>きゅうり価格</v>
      </c>
      <c r="B246" s="2351" t="str">
        <f>B244</f>
        <v>きゅうり</v>
      </c>
      <c r="C246" s="2000" t="s">
        <v>96</v>
      </c>
      <c r="D246" s="2116">
        <f>AVERAGE('2024旬別'!D246,'2023旬別'!C246,'2022旬別'!C246,'2021旬別'!C246,'2020旬別'!C246)</f>
        <v>416</v>
      </c>
      <c r="E246" s="2117">
        <f>AVERAGE('2024旬別'!E246,'2023旬別'!D246,'2022旬別'!D246,'2021旬別'!D246,'2020旬別'!D246)</f>
        <v>424</v>
      </c>
      <c r="F246" s="2118">
        <f>AVERAGE('2024旬別'!F246,'2023旬別'!E246,'2022旬別'!E246,'2021旬別'!E246,'2020旬別'!E246)</f>
        <v>521.20000000000005</v>
      </c>
      <c r="G246" s="2119">
        <f>AVERAGE('2024旬別'!G246,'2023旬別'!F246,'2022旬別'!F246,'2021旬別'!F246,'2020旬別'!F246)</f>
        <v>489</v>
      </c>
      <c r="H246" s="2117">
        <f>AVERAGE('2024旬別'!H246,'2023旬別'!G246,'2022旬別'!G246,'2021旬別'!G246,'2020旬別'!G246)</f>
        <v>401.6</v>
      </c>
      <c r="I246" s="2120">
        <f>AVERAGE('2024旬別'!I246,'2023旬別'!H246,'2022旬別'!H246,'2021旬別'!H246,'2020旬別'!H246)</f>
        <v>376.8</v>
      </c>
      <c r="J246" s="2121">
        <f>AVERAGE('2024旬別'!J246,'2023旬別'!I246,'2022旬別'!I246,'2021旬別'!I246,'2020旬別'!I246)</f>
        <v>377.6</v>
      </c>
      <c r="K246" s="2117">
        <f>AVERAGE('2024旬別'!K246,'2023旬別'!J246,'2022旬別'!J246,'2021旬別'!J246,'2020旬別'!J246)</f>
        <v>316.8</v>
      </c>
      <c r="L246" s="2118">
        <f>AVERAGE('2024旬別'!L246,'2023旬別'!K246,'2022旬別'!K246,'2021旬別'!K246,'2020旬別'!K246)</f>
        <v>287</v>
      </c>
      <c r="M246" s="2121">
        <f>AVERAGE('2024旬別'!M246,'2023旬別'!L246,'2022旬別'!L246,'2021旬別'!L246,'2020旬別'!L246)</f>
        <v>292.8</v>
      </c>
      <c r="N246" s="2117">
        <f>AVERAGE('2024旬別'!N246,'2023旬別'!M246,'2022旬別'!M246,'2021旬別'!M246,'2020旬別'!M246)</f>
        <v>278.2</v>
      </c>
      <c r="O246" s="2118">
        <f>AVERAGE('2024旬別'!O246,'2023旬別'!N246,'2022旬別'!N246,'2021旬別'!N246,'2020旬別'!N246)</f>
        <v>256</v>
      </c>
      <c r="P246" s="2121">
        <f>AVERAGE('2024旬別'!P246,'2023旬別'!O246,'2022旬別'!O246,'2021旬別'!O246,'2020旬別'!O246)</f>
        <v>230.8</v>
      </c>
      <c r="Q246" s="2117">
        <f>AVERAGE('2024旬別'!Q246,'2023旬別'!P246,'2022旬別'!P246,'2021旬別'!P246,'2020旬別'!P246)</f>
        <v>220.2</v>
      </c>
      <c r="R246" s="2123">
        <f>AVERAGE('2024旬別'!R246,'2023旬別'!Q246,'2022旬別'!Q246,'2021旬別'!Q246,'2020旬別'!Q246)</f>
        <v>246</v>
      </c>
      <c r="S246" s="2121">
        <f>AVERAGE('2024旬別'!S246,'2023旬別'!R246,'2022旬別'!R246,'2021旬別'!R246,'2020旬別'!R246)</f>
        <v>225.2</v>
      </c>
      <c r="T246" s="2117">
        <f>AVERAGE('2024旬別'!T246,'2023旬別'!S246,'2022旬別'!S246,'2021旬別'!S246,'2020旬別'!S246)</f>
        <v>217.8</v>
      </c>
      <c r="U246" s="2118">
        <f>AVERAGE('2024旬別'!U246,'2023旬別'!T246,'2022旬別'!T246,'2021旬別'!T246,'2020旬別'!T246)</f>
        <v>226</v>
      </c>
      <c r="V246" s="2119">
        <f>AVERAGE('2024旬別'!V246,'2023旬別'!U246,'2022旬別'!U246,'2021旬別'!U246,'2020旬別'!U246)</f>
        <v>225.6</v>
      </c>
      <c r="W246" s="2124">
        <f>AVERAGE('2024旬別'!W246,'2023旬別'!V246,'2022旬別'!V246,'2021旬別'!V246,'2020旬別'!V246)</f>
        <v>250.6</v>
      </c>
      <c r="X246" s="2123">
        <f>AVERAGE('2024旬別'!X246,'2023旬別'!W246,'2022旬別'!W246,'2021旬別'!W246,'2020旬別'!W246)</f>
        <v>254.2</v>
      </c>
      <c r="Y246" s="2119">
        <f>AVERAGE('2024旬別'!Y246,'2023旬別'!X246,'2022旬別'!X246,'2021旬別'!X246,'2020旬別'!X246)</f>
        <v>240.6</v>
      </c>
      <c r="Z246" s="2122">
        <f>AVERAGE('2024旬別'!Z246,'2023旬別'!Y246,'2022旬別'!Y246,'2021旬別'!Y246,'2020旬別'!Y246)</f>
        <v>297.2</v>
      </c>
      <c r="AA246" s="2123">
        <f>AVERAGE('2024旬別'!AA246,'2023旬別'!Z246,'2022旬別'!Z246,'2021旬別'!Z246,'2020旬別'!Z246)</f>
        <v>348.2</v>
      </c>
      <c r="AB246" s="2119">
        <f>AVERAGE('2024旬別'!AB246,'2023旬別'!AA246,'2022旬別'!AA246,'2021旬別'!AA246,'2020旬別'!AA246)</f>
        <v>348</v>
      </c>
      <c r="AC246" s="2117">
        <f>AVERAGE('2024旬別'!AC246,'2023旬別'!AB246,'2022旬別'!AB246,'2021旬別'!AB246,'2020旬別'!AB246)</f>
        <v>343.4</v>
      </c>
      <c r="AD246" s="2118">
        <f>AVERAGE('2024旬別'!AD246,'2023旬別'!AC246,'2022旬別'!AC246,'2021旬別'!AC246,'2020旬別'!AC246)</f>
        <v>324</v>
      </c>
      <c r="AE246" s="2121">
        <f>AVERAGE('2024旬別'!AE246,'2023旬別'!AD246,'2022旬別'!AD246,'2021旬別'!AD246,'2020旬別'!AD246)</f>
        <v>339.6</v>
      </c>
      <c r="AF246" s="2122">
        <f>AVERAGE('2024旬別'!AF246,'2023旬別'!AE246,'2022旬別'!AE246,'2021旬別'!AE246,'2020旬別'!AE246)</f>
        <v>363.8</v>
      </c>
      <c r="AG246" s="2118">
        <f>AVERAGE('2024旬別'!AG246,'2023旬別'!AF246,'2022旬別'!AF246,'2021旬別'!AF246,'2020旬別'!AF246)</f>
        <v>377</v>
      </c>
      <c r="AH246" s="2121">
        <f>AVERAGE('2024旬別'!AH246,'2023旬別'!AG246,'2022旬別'!AG246,'2021旬別'!AG246,'2020旬別'!AG246)</f>
        <v>388.8</v>
      </c>
      <c r="AI246" s="2117">
        <f>AVERAGE('2024旬別'!AI246,'2023旬別'!AH246,'2022旬別'!AH246,'2021旬別'!AH246,'2020旬別'!AH246)</f>
        <v>376.8</v>
      </c>
      <c r="AJ246" s="2118">
        <f>AVERAGE('2024旬別'!AJ246,'2023旬別'!AI246,'2022旬別'!AI246,'2021旬別'!AI246,'2020旬別'!AI246)</f>
        <v>318.8</v>
      </c>
      <c r="AK246" s="2121">
        <f>AVERAGE('2024旬別'!AK246,'2023旬別'!AJ246,'2022旬別'!AJ246,'2021旬別'!AJ246,'2020旬別'!AJ246)</f>
        <v>315.60000000000002</v>
      </c>
      <c r="AL246" s="2117">
        <f>AVERAGE('2024旬別'!AL246,'2023旬別'!AK246,'2022旬別'!AK246,'2021旬別'!AK246,'2020旬別'!AK246)</f>
        <v>378.2</v>
      </c>
      <c r="AM246" s="2125">
        <f>AVERAGE('2024旬別'!AM246,'2023旬別'!AL246,'2022旬別'!AL246,'2021旬別'!AL246,'2020旬別'!AL246)</f>
        <v>497.6</v>
      </c>
      <c r="AP246" s="2"/>
      <c r="AQ246" s="2"/>
      <c r="AR246" s="56"/>
      <c r="AS246" s="56"/>
      <c r="AT246" s="2044"/>
      <c r="AY246" s="56"/>
      <c r="AZ246" s="56"/>
      <c r="BA246" s="61"/>
      <c r="BB246" s="55"/>
      <c r="BC246" s="59"/>
      <c r="BD246" s="59"/>
      <c r="BE246" s="59"/>
      <c r="BH246" s="5"/>
      <c r="BI246" s="59"/>
      <c r="BJ246" s="5"/>
      <c r="BL246" s="60"/>
      <c r="BN246" s="258"/>
      <c r="BO246" s="258"/>
      <c r="BP246" s="258"/>
    </row>
    <row r="247" spans="1:76" ht="14.25" customHeight="1" x14ac:dyDescent="0.15">
      <c r="A247" s="2352" t="str">
        <f t="shared" si="0"/>
        <v>なす数量</v>
      </c>
      <c r="B247" s="250" t="s">
        <v>34</v>
      </c>
      <c r="C247" s="1997" t="s">
        <v>93</v>
      </c>
      <c r="D247" s="2093">
        <f>AVERAGE('2024旬別'!D247,'2023旬別'!C247,'2022旬別'!C247,'2021旬別'!C247,'2020旬別'!C247)</f>
        <v>4.4182000000000006</v>
      </c>
      <c r="E247" s="2094">
        <f>AVERAGE('2024旬別'!E247,'2023旬別'!D247,'2022旬別'!D247,'2021旬別'!D247,'2020旬別'!D247)</f>
        <v>2.6719999999999997</v>
      </c>
      <c r="F247" s="2095">
        <f>AVERAGE('2024旬別'!F247,'2023旬別'!E247,'2022旬別'!E247,'2021旬別'!E247,'2020旬別'!E247)</f>
        <v>2.7734000000000001</v>
      </c>
      <c r="G247" s="2096">
        <f>AVERAGE('2024旬別'!G247,'2023旬別'!F247,'2022旬別'!F247,'2021旬別'!F247,'2020旬別'!F247)</f>
        <v>3.4668000000000001</v>
      </c>
      <c r="H247" s="2094">
        <f>AVERAGE('2024旬別'!H247,'2023旬別'!G247,'2022旬別'!G247,'2021旬別'!G247,'2020旬別'!G247)</f>
        <v>3.1852000000000005</v>
      </c>
      <c r="I247" s="2097">
        <f>AVERAGE('2024旬別'!I247,'2023旬別'!H247,'2022旬別'!H247,'2021旬別'!H247,'2020旬別'!H247)</f>
        <v>3.4470000000000001</v>
      </c>
      <c r="J247" s="2098">
        <f>AVERAGE('2024旬別'!J247,'2023旬別'!I247,'2022旬別'!I247,'2021旬別'!I247,'2020旬別'!I247)</f>
        <v>3.9752000000000001</v>
      </c>
      <c r="K247" s="2094">
        <f>AVERAGE('2024旬別'!K247,'2023旬別'!J247,'2022旬別'!J247,'2021旬別'!J247,'2020旬別'!J247)</f>
        <v>4.3466000000000005</v>
      </c>
      <c r="L247" s="2095">
        <f>AVERAGE('2024旬別'!L247,'2023旬別'!K247,'2022旬別'!K247,'2021旬別'!K247,'2020旬別'!K247)</f>
        <v>5.4066000000000001</v>
      </c>
      <c r="M247" s="2098">
        <f>AVERAGE('2024旬別'!M247,'2023旬別'!L247,'2022旬別'!L247,'2021旬別'!L247,'2020旬別'!L247)</f>
        <v>4.9582000000000006</v>
      </c>
      <c r="N247" s="2099">
        <f>AVERAGE('2024旬別'!N247,'2023旬別'!M247,'2022旬別'!M247,'2021旬別'!M247,'2020旬別'!M247)</f>
        <v>5.4729999999999999</v>
      </c>
      <c r="O247" s="2095">
        <f>AVERAGE('2024旬別'!O247,'2023旬別'!N247,'2022旬別'!N247,'2021旬別'!N247,'2020旬別'!N247)</f>
        <v>4.9783999999999997</v>
      </c>
      <c r="P247" s="2098">
        <f>AVERAGE('2024旬別'!P247,'2023旬別'!O247,'2022旬別'!O247,'2021旬別'!O247,'2020旬別'!O247)</f>
        <v>6.0175999999999998</v>
      </c>
      <c r="Q247" s="2094">
        <f>AVERAGE('2024旬別'!Q247,'2023旬別'!P247,'2022旬別'!P247,'2021旬別'!P247,'2020旬別'!P247)</f>
        <v>8.8932000000000002</v>
      </c>
      <c r="R247" s="2100">
        <f>AVERAGE('2024旬別'!R247,'2023旬別'!Q247,'2022旬別'!Q247,'2021旬別'!Q247,'2020旬別'!Q247)</f>
        <v>15.597</v>
      </c>
      <c r="S247" s="2096">
        <f>AVERAGE('2024旬別'!S247,'2023旬別'!R247,'2022旬別'!R247,'2021旬別'!R247,'2020旬別'!R247)</f>
        <v>28.580000000000002</v>
      </c>
      <c r="T247" s="2094">
        <f>AVERAGE('2024旬別'!T247,'2023旬別'!S247,'2022旬別'!S247,'2021旬別'!S247,'2020旬別'!S247)</f>
        <v>51.646799999999999</v>
      </c>
      <c r="U247" s="2095">
        <f>AVERAGE('2024旬別'!U247,'2023旬別'!T247,'2022旬別'!T247,'2021旬別'!T247,'2020旬別'!T247)</f>
        <v>82.933800000000005</v>
      </c>
      <c r="V247" s="2096">
        <f>AVERAGE('2024旬別'!V247,'2023旬別'!U247,'2022旬別'!U247,'2021旬別'!U247,'2020旬別'!U247)</f>
        <v>106.3412</v>
      </c>
      <c r="W247" s="2101">
        <f>AVERAGE('2024旬別'!W247,'2023旬別'!V247,'2022旬別'!V247,'2021旬別'!V247,'2020旬別'!V247)</f>
        <v>125.01579999999998</v>
      </c>
      <c r="X247" s="2102">
        <f>AVERAGE('2024旬別'!X247,'2023旬別'!W247,'2022旬別'!W247,'2021旬別'!W247,'2020旬別'!W247)</f>
        <v>163.55120000000002</v>
      </c>
      <c r="Y247" s="2096">
        <f>AVERAGE('2024旬別'!Y247,'2023旬別'!X247,'2022旬別'!X247,'2021旬別'!X247,'2020旬別'!X247)</f>
        <v>157.93960000000001</v>
      </c>
      <c r="Z247" s="2099">
        <f>AVERAGE('2024旬別'!Z247,'2023旬別'!Y247,'2022旬別'!Y247,'2021旬別'!Y247,'2020旬別'!Y247)</f>
        <v>147.90799999999999</v>
      </c>
      <c r="AA247" s="2100">
        <f>AVERAGE('2024旬別'!AA247,'2023旬別'!Z247,'2022旬別'!Z247,'2021旬別'!Z247,'2020旬別'!Z247)</f>
        <v>183.6788</v>
      </c>
      <c r="AB247" s="2096">
        <f>AVERAGE('2024旬別'!AB247,'2023旬別'!AA247,'2022旬別'!AA247,'2021旬別'!AA247,'2020旬別'!AA247)</f>
        <v>133.9708</v>
      </c>
      <c r="AC247" s="2099">
        <f>AVERAGE('2024旬別'!AC247,'2023旬別'!AB247,'2022旬別'!AB247,'2021旬別'!AB247,'2020旬別'!AB247)</f>
        <v>127.68319999999999</v>
      </c>
      <c r="AD247" s="2095">
        <f>AVERAGE('2024旬別'!AD247,'2023旬別'!AC247,'2022旬別'!AC247,'2021旬別'!AC247,'2020旬別'!AC247)</f>
        <v>108.42619999999999</v>
      </c>
      <c r="AE247" s="2098">
        <f>AVERAGE('2024旬別'!AE247,'2023旬別'!AD247,'2022旬別'!AD247,'2021旬別'!AD247,'2020旬別'!AD247)</f>
        <v>86.909599999999998</v>
      </c>
      <c r="AF247" s="2099">
        <f>AVERAGE('2024旬別'!AF247,'2023旬別'!AE247,'2022旬別'!AE247,'2021旬別'!AE247,'2020旬別'!AE247)</f>
        <v>56.689</v>
      </c>
      <c r="AG247" s="2095">
        <f>AVERAGE('2024旬別'!AG247,'2023旬別'!AF247,'2022旬別'!AF247,'2021旬別'!AF247,'2020旬別'!AF247)</f>
        <v>71.975999999999999</v>
      </c>
      <c r="AH247" s="2098">
        <f>AVERAGE('2024旬別'!AH247,'2023旬別'!AG247,'2022旬別'!AG247,'2021旬別'!AG247,'2020旬別'!AG247)</f>
        <v>21.244799999999998</v>
      </c>
      <c r="AI247" s="2094">
        <f>AVERAGE('2024旬別'!AI247,'2023旬別'!AH247,'2022旬別'!AH247,'2021旬別'!AH247,'2020旬別'!AH247)</f>
        <v>16.441800000000001</v>
      </c>
      <c r="AJ247" s="2095">
        <f>AVERAGE('2024旬別'!AJ247,'2023旬別'!AI247,'2022旬別'!AI247,'2021旬別'!AI247,'2020旬別'!AI247)</f>
        <v>5.0073999999999996</v>
      </c>
      <c r="AK247" s="2098">
        <f>AVERAGE('2024旬別'!AK247,'2023旬別'!AJ247,'2022旬別'!AJ247,'2021旬別'!AJ247,'2020旬別'!AJ247)</f>
        <v>3.3468000000000004</v>
      </c>
      <c r="AL247" s="2094">
        <f>AVERAGE('2024旬別'!AL247,'2023旬別'!AK247,'2022旬別'!AK247,'2021旬別'!AK247,'2020旬別'!AK247)</f>
        <v>7.82</v>
      </c>
      <c r="AM247" s="2103">
        <f>AVERAGE('2024旬別'!AM247,'2023旬別'!AL247,'2022旬別'!AL247,'2021旬別'!AL247,'2020旬別'!AL247)</f>
        <v>2.7519999999999998</v>
      </c>
      <c r="AP247" s="55"/>
      <c r="AQ247" s="56"/>
      <c r="AR247" s="2"/>
      <c r="AS247" s="56"/>
      <c r="AT247" s="59"/>
      <c r="AY247" s="56"/>
      <c r="AZ247" s="56"/>
      <c r="BA247" s="61"/>
      <c r="BB247" s="61"/>
      <c r="BC247" s="61"/>
      <c r="BD247" s="61"/>
      <c r="BE247" s="61"/>
    </row>
    <row r="248" spans="1:76" ht="14.25" customHeight="1" x14ac:dyDescent="0.15">
      <c r="A248" s="2352" t="str">
        <f t="shared" si="0"/>
        <v>なす金額</v>
      </c>
      <c r="B248" s="2350" t="str">
        <f>B247</f>
        <v>なす</v>
      </c>
      <c r="C248" s="1998" t="s">
        <v>94</v>
      </c>
      <c r="D248" s="2104">
        <f>AVERAGE('2024旬別'!D248,'2023旬別'!C248,'2022旬別'!C248,'2021旬別'!C248,'2020旬別'!C248)</f>
        <v>2028.3563999999999</v>
      </c>
      <c r="E248" s="2105">
        <f>AVERAGE('2024旬別'!E248,'2023旬別'!D248,'2022旬別'!D248,'2021旬別'!D248,'2020旬別'!D248)</f>
        <v>1263.454</v>
      </c>
      <c r="F248" s="2106">
        <f>AVERAGE('2024旬別'!F248,'2023旬別'!E248,'2022旬別'!E248,'2021旬別'!E248,'2020旬別'!E248)</f>
        <v>1479.2786000000001</v>
      </c>
      <c r="G248" s="2107">
        <f>AVERAGE('2024旬別'!G248,'2023旬別'!F248,'2022旬別'!F248,'2021旬別'!F248,'2020旬別'!F248)</f>
        <v>1903.5189999999998</v>
      </c>
      <c r="H248" s="2105">
        <f>AVERAGE('2024旬別'!H248,'2023旬別'!G248,'2022旬別'!G248,'2021旬別'!G248,'2020旬別'!G248)</f>
        <v>1557.7561999999998</v>
      </c>
      <c r="I248" s="2108">
        <f>AVERAGE('2024旬別'!I248,'2023旬別'!H248,'2022旬別'!H248,'2021旬別'!H248,'2020旬別'!H248)</f>
        <v>1628.5310000000002</v>
      </c>
      <c r="J248" s="2109">
        <f>AVERAGE('2024旬別'!J248,'2023旬別'!I248,'2022旬別'!I248,'2021旬別'!I248,'2020旬別'!I248)</f>
        <v>1839.4015999999999</v>
      </c>
      <c r="K248" s="2105">
        <f>AVERAGE('2024旬別'!K248,'2023旬別'!J248,'2022旬別'!J248,'2021旬別'!J248,'2020旬別'!J248)</f>
        <v>1904.3851999999999</v>
      </c>
      <c r="L248" s="2106">
        <f>AVERAGE('2024旬別'!L248,'2023旬別'!K248,'2022旬別'!K248,'2021旬別'!K248,'2020旬別'!K248)</f>
        <v>2232.9957999999997</v>
      </c>
      <c r="M248" s="2109">
        <f>AVERAGE('2024旬別'!M248,'2023旬別'!L248,'2022旬別'!L248,'2021旬別'!L248,'2020旬別'!L248)</f>
        <v>2008.7015999999999</v>
      </c>
      <c r="N248" s="2110">
        <f>AVERAGE('2024旬別'!N248,'2023旬別'!M248,'2022旬別'!M248,'2021旬別'!M248,'2020旬別'!M248)</f>
        <v>2304.2347999999997</v>
      </c>
      <c r="O248" s="2106">
        <f>AVERAGE('2024旬別'!O248,'2023旬別'!N248,'2022旬別'!N248,'2021旬別'!N248,'2020旬別'!N248)</f>
        <v>2218.1959999999999</v>
      </c>
      <c r="P248" s="2111">
        <f>AVERAGE('2024旬別'!P248,'2023旬別'!O248,'2022旬別'!O248,'2021旬別'!O248,'2020旬別'!O248)</f>
        <v>2471.2266</v>
      </c>
      <c r="Q248" s="2105">
        <f>AVERAGE('2024旬別'!Q248,'2023旬別'!P248,'2022旬別'!P248,'2021旬別'!P248,'2020旬別'!P248)</f>
        <v>3423.9169999999999</v>
      </c>
      <c r="R248" s="2112">
        <f>AVERAGE('2024旬別'!R248,'2023旬別'!Q248,'2022旬別'!Q248,'2021旬別'!Q248,'2020旬別'!Q248)</f>
        <v>6087.26</v>
      </c>
      <c r="S248" s="2107">
        <f>AVERAGE('2024旬別'!S248,'2023旬別'!R248,'2022旬別'!R248,'2021旬別'!R248,'2020旬別'!R248)</f>
        <v>10613.7102</v>
      </c>
      <c r="T248" s="2105">
        <f>AVERAGE('2024旬別'!T248,'2023旬別'!S248,'2022旬別'!S248,'2021旬別'!S248,'2020旬別'!S248)</f>
        <v>18811.757400000002</v>
      </c>
      <c r="U248" s="2106">
        <f>AVERAGE('2024旬別'!U248,'2023旬別'!T248,'2022旬別'!T248,'2021旬別'!T248,'2020旬別'!T248)</f>
        <v>25926.4054</v>
      </c>
      <c r="V248" s="2107">
        <f>AVERAGE('2024旬別'!V248,'2023旬別'!U248,'2022旬別'!U248,'2021旬別'!U248,'2020旬別'!U248)</f>
        <v>30078.963199999998</v>
      </c>
      <c r="W248" s="2113">
        <f>AVERAGE('2024旬別'!W248,'2023旬別'!V248,'2022旬別'!V248,'2021旬別'!V248,'2020旬別'!V248)</f>
        <v>36282.316999999995</v>
      </c>
      <c r="X248" s="2114">
        <f>AVERAGE('2024旬別'!X248,'2023旬別'!W248,'2022旬別'!W248,'2021旬別'!W248,'2020旬別'!W248)</f>
        <v>46789.060599999997</v>
      </c>
      <c r="Y248" s="2107">
        <f>AVERAGE('2024旬別'!Y248,'2023旬別'!X248,'2022旬別'!X248,'2021旬別'!X248,'2020旬別'!X248)</f>
        <v>41537.756999999998</v>
      </c>
      <c r="Z248" s="2110">
        <f>AVERAGE('2024旬別'!Z248,'2023旬別'!Y248,'2022旬別'!Y248,'2021旬別'!Y248,'2020旬別'!Y248)</f>
        <v>42142.688399999999</v>
      </c>
      <c r="AA248" s="2112">
        <f>AVERAGE('2024旬別'!AA248,'2023旬別'!Z248,'2022旬別'!Z248,'2021旬別'!Z248,'2020旬別'!Z248)</f>
        <v>45989.208800000008</v>
      </c>
      <c r="AB248" s="2107">
        <f>AVERAGE('2024旬別'!AB248,'2023旬別'!AA248,'2022旬別'!AA248,'2021旬別'!AA248,'2020旬別'!AA248)</f>
        <v>34845.877199999995</v>
      </c>
      <c r="AC248" s="2105">
        <f>AVERAGE('2024旬別'!AC248,'2023旬別'!AB248,'2022旬別'!AB248,'2021旬別'!AB248,'2020旬別'!AB248)</f>
        <v>39825.94</v>
      </c>
      <c r="AD248" s="2106">
        <f>AVERAGE('2024旬別'!AD248,'2023旬別'!AC248,'2022旬別'!AC248,'2021旬別'!AC248,'2020旬別'!AC248)</f>
        <v>32508.247600000002</v>
      </c>
      <c r="AE248" s="2109">
        <f>AVERAGE('2024旬別'!AE248,'2023旬別'!AD248,'2022旬別'!AD248,'2021旬別'!AD248,'2020旬別'!AD248)</f>
        <v>23576.365400000002</v>
      </c>
      <c r="AF248" s="2110">
        <f>AVERAGE('2024旬別'!AF248,'2023旬別'!AE248,'2022旬別'!AE248,'2021旬別'!AE248,'2020旬別'!AE248)</f>
        <v>13984.159</v>
      </c>
      <c r="AG248" s="2106">
        <f>AVERAGE('2024旬別'!AG248,'2023旬別'!AF248,'2022旬別'!AF248,'2021旬別'!AF248,'2020旬別'!AF248)</f>
        <v>15129.689600000002</v>
      </c>
      <c r="AH248" s="2109">
        <f>AVERAGE('2024旬別'!AH248,'2023旬別'!AG248,'2022旬別'!AG248,'2021旬別'!AG248,'2020旬別'!AG248)</f>
        <v>4941.8652000000002</v>
      </c>
      <c r="AI248" s="2105">
        <f>AVERAGE('2024旬別'!AI248,'2023旬別'!AH248,'2022旬別'!AH248,'2021旬別'!AH248,'2020旬別'!AH248)</f>
        <v>4436.2111999999997</v>
      </c>
      <c r="AJ248" s="2106">
        <f>AVERAGE('2024旬別'!AJ248,'2023旬別'!AI248,'2022旬別'!AI248,'2021旬別'!AI248,'2020旬別'!AI248)</f>
        <v>1761.0398</v>
      </c>
      <c r="AK248" s="2109">
        <f>AVERAGE('2024旬別'!AK248,'2023旬別'!AJ248,'2022旬別'!AJ248,'2021旬別'!AJ248,'2020旬別'!AJ248)</f>
        <v>1468.2258000000002</v>
      </c>
      <c r="AL248" s="2105">
        <f>AVERAGE('2024旬別'!AL248,'2023旬別'!AK248,'2022旬別'!AK248,'2021旬別'!AK248,'2020旬別'!AK248)</f>
        <v>2275.8144000000002</v>
      </c>
      <c r="AM248" s="2115">
        <f>AVERAGE('2024旬別'!AM248,'2023旬別'!AL248,'2022旬別'!AL248,'2021旬別'!AL248,'2020旬別'!AL248)</f>
        <v>1496.3463999999999</v>
      </c>
      <c r="AP248" s="55"/>
      <c r="AQ248" s="56"/>
      <c r="AR248" s="56"/>
      <c r="AS248" s="2"/>
      <c r="AT248" s="59"/>
      <c r="AY248" s="59"/>
      <c r="AZ248" s="59"/>
      <c r="BA248" s="59"/>
      <c r="BC248" s="493"/>
      <c r="BD248" s="493"/>
      <c r="BE248" s="748"/>
      <c r="BG248" s="5"/>
      <c r="BH248" s="5"/>
      <c r="BI248" s="5"/>
      <c r="BL248" s="60"/>
      <c r="BO248" s="56"/>
      <c r="BP248" s="56"/>
      <c r="BQ248" s="56"/>
      <c r="BR248" s="257"/>
      <c r="BS248" s="258"/>
      <c r="BT248" s="258"/>
      <c r="BU248" s="258"/>
    </row>
    <row r="249" spans="1:76" ht="14.25" customHeight="1" x14ac:dyDescent="0.15">
      <c r="A249" s="2352" t="str">
        <f t="shared" si="0"/>
        <v>なす価格</v>
      </c>
      <c r="B249" s="2351" t="str">
        <f>B247</f>
        <v>なす</v>
      </c>
      <c r="C249" s="2000" t="s">
        <v>96</v>
      </c>
      <c r="D249" s="2116">
        <f>AVERAGE('2024旬別'!D249,'2023旬別'!C249,'2022旬別'!C249,'2021旬別'!C249,'2020旬別'!C249)</f>
        <v>448.4</v>
      </c>
      <c r="E249" s="2117">
        <f>AVERAGE('2024旬別'!E249,'2023旬別'!D249,'2022旬別'!D249,'2021旬別'!D249,'2020旬別'!D249)</f>
        <v>478.6</v>
      </c>
      <c r="F249" s="2118">
        <f>AVERAGE('2024旬別'!F249,'2023旬別'!E249,'2022旬別'!E249,'2021旬別'!E249,'2020旬別'!E249)</f>
        <v>535.79999999999995</v>
      </c>
      <c r="G249" s="2119">
        <f>AVERAGE('2024旬別'!G249,'2023旬別'!F249,'2022旬別'!F249,'2021旬別'!F249,'2020旬別'!F249)</f>
        <v>548.4</v>
      </c>
      <c r="H249" s="2117">
        <f>AVERAGE('2024旬別'!H249,'2023旬別'!G249,'2022旬別'!G249,'2021旬別'!G249,'2020旬別'!G249)</f>
        <v>489.6</v>
      </c>
      <c r="I249" s="2120">
        <f>AVERAGE('2024旬別'!I249,'2023旬別'!H249,'2022旬別'!H249,'2021旬別'!H249,'2020旬別'!H249)</f>
        <v>476.2</v>
      </c>
      <c r="J249" s="2121">
        <f>AVERAGE('2024旬別'!J249,'2023旬別'!I249,'2022旬別'!I249,'2021旬別'!I249,'2020旬別'!I249)</f>
        <v>466.2</v>
      </c>
      <c r="K249" s="2117">
        <f>AVERAGE('2024旬別'!K249,'2023旬別'!J249,'2022旬別'!J249,'2021旬別'!J249,'2020旬別'!J249)</f>
        <v>448.2</v>
      </c>
      <c r="L249" s="2118">
        <f>AVERAGE('2024旬別'!L249,'2023旬別'!K249,'2022旬別'!K249,'2021旬別'!K249,'2020旬別'!K249)</f>
        <v>412.6</v>
      </c>
      <c r="M249" s="2121">
        <f>AVERAGE('2024旬別'!M249,'2023旬別'!L249,'2022旬別'!L249,'2021旬別'!L249,'2020旬別'!L249)</f>
        <v>413</v>
      </c>
      <c r="N249" s="2117">
        <f>AVERAGE('2024旬別'!N249,'2023旬別'!M249,'2022旬別'!M249,'2021旬別'!M249,'2020旬別'!M249)</f>
        <v>424.4</v>
      </c>
      <c r="O249" s="2118">
        <f>AVERAGE('2024旬別'!O249,'2023旬別'!N249,'2022旬別'!N249,'2021旬別'!N249,'2020旬別'!N249)</f>
        <v>439</v>
      </c>
      <c r="P249" s="2121">
        <f>AVERAGE('2024旬別'!P249,'2023旬別'!O249,'2022旬別'!O249,'2021旬別'!O249,'2020旬別'!O249)</f>
        <v>408.8</v>
      </c>
      <c r="Q249" s="2117">
        <f>AVERAGE('2024旬別'!Q249,'2023旬別'!P249,'2022旬別'!P249,'2021旬別'!P249,'2020旬別'!P249)</f>
        <v>388.4</v>
      </c>
      <c r="R249" s="2123">
        <f>AVERAGE('2024旬別'!R249,'2023旬別'!Q249,'2022旬別'!Q249,'2021旬別'!Q249,'2020旬別'!Q249)</f>
        <v>387.8</v>
      </c>
      <c r="S249" s="2121">
        <f>AVERAGE('2024旬別'!S249,'2023旬別'!R249,'2022旬別'!R249,'2021旬別'!R249,'2020旬別'!R249)</f>
        <v>370.4</v>
      </c>
      <c r="T249" s="2117">
        <f>AVERAGE('2024旬別'!T249,'2023旬別'!S249,'2022旬別'!S249,'2021旬別'!S249,'2020旬別'!S249)</f>
        <v>363.2</v>
      </c>
      <c r="U249" s="2118">
        <f>AVERAGE('2024旬別'!U249,'2023旬別'!T249,'2022旬別'!T249,'2021旬別'!T249,'2020旬別'!T249)</f>
        <v>308.8</v>
      </c>
      <c r="V249" s="2119">
        <f>AVERAGE('2024旬別'!V249,'2023旬別'!U249,'2022旬別'!U249,'2021旬別'!U249,'2020旬別'!U249)</f>
        <v>283.2</v>
      </c>
      <c r="W249" s="2124">
        <f>AVERAGE('2024旬別'!W249,'2023旬別'!V249,'2022旬別'!V249,'2021旬別'!V249,'2020旬別'!V249)</f>
        <v>301</v>
      </c>
      <c r="X249" s="2123">
        <f>AVERAGE('2024旬別'!X249,'2023旬別'!W249,'2022旬別'!W249,'2021旬別'!W249,'2020旬別'!W249)</f>
        <v>300.60000000000002</v>
      </c>
      <c r="Y249" s="2119">
        <f>AVERAGE('2024旬別'!Y249,'2023旬別'!X249,'2022旬別'!X249,'2021旬別'!X249,'2020旬別'!X249)</f>
        <v>282.2</v>
      </c>
      <c r="Z249" s="2122">
        <f>AVERAGE('2024旬別'!Z249,'2023旬別'!Y249,'2022旬別'!Y249,'2021旬別'!Y249,'2020旬別'!Y249)</f>
        <v>273.39999999999998</v>
      </c>
      <c r="AA249" s="2123">
        <f>AVERAGE('2024旬別'!AA249,'2023旬別'!Z249,'2022旬別'!Z249,'2021旬別'!Z249,'2020旬別'!Z249)</f>
        <v>250.6</v>
      </c>
      <c r="AB249" s="2119">
        <f>AVERAGE('2024旬別'!AB249,'2023旬別'!AA249,'2022旬別'!AA249,'2021旬別'!AA249,'2020旬別'!AA249)</f>
        <v>273.60000000000002</v>
      </c>
      <c r="AC249" s="2117">
        <f>AVERAGE('2024旬別'!AC249,'2023旬別'!AB249,'2022旬別'!AB249,'2021旬別'!AB249,'2020旬別'!AB249)</f>
        <v>330</v>
      </c>
      <c r="AD249" s="2118">
        <f>AVERAGE('2024旬別'!AD249,'2023旬別'!AC249,'2022旬別'!AC249,'2021旬別'!AC249,'2020旬別'!AC249)</f>
        <v>301.8</v>
      </c>
      <c r="AE249" s="2121">
        <f>AVERAGE('2024旬別'!AE249,'2023旬別'!AD249,'2022旬別'!AD249,'2021旬別'!AD249,'2020旬別'!AD249)</f>
        <v>271</v>
      </c>
      <c r="AF249" s="2122">
        <f>AVERAGE('2024旬別'!AF249,'2023旬別'!AE249,'2022旬別'!AE249,'2021旬別'!AE249,'2020旬別'!AE249)</f>
        <v>250.6</v>
      </c>
      <c r="AG249" s="2118">
        <f>AVERAGE('2024旬別'!AG249,'2023旬別'!AF249,'2022旬別'!AF249,'2021旬別'!AF249,'2020旬別'!AF249)</f>
        <v>227.4</v>
      </c>
      <c r="AH249" s="2121">
        <f>AVERAGE('2024旬別'!AH249,'2023旬別'!AG249,'2022旬別'!AG249,'2021旬別'!AG249,'2020旬別'!AG249)</f>
        <v>237.6</v>
      </c>
      <c r="AI249" s="2117">
        <f>AVERAGE('2024旬別'!AI249,'2023旬別'!AH249,'2022旬別'!AH249,'2021旬別'!AH249,'2020旬別'!AH249)</f>
        <v>270</v>
      </c>
      <c r="AJ249" s="2118">
        <f>AVERAGE('2024旬別'!AJ249,'2023旬別'!AI249,'2022旬別'!AI249,'2021旬別'!AI249,'2020旬別'!AI249)</f>
        <v>369.2</v>
      </c>
      <c r="AK249" s="2121">
        <f>AVERAGE('2024旬別'!AK249,'2023旬別'!AJ249,'2022旬別'!AJ249,'2021旬別'!AJ249,'2020旬別'!AJ249)</f>
        <v>461.6</v>
      </c>
      <c r="AL249" s="2117">
        <f>AVERAGE('2024旬別'!AL249,'2023旬別'!AK249,'2022旬別'!AK249,'2021旬別'!AK249,'2020旬別'!AK249)</f>
        <v>482.6</v>
      </c>
      <c r="AM249" s="2125">
        <f>AVERAGE('2024旬別'!AM249,'2023旬別'!AL249,'2022旬別'!AL249,'2021旬別'!AL249,'2020旬別'!AL249)</f>
        <v>557.79999999999995</v>
      </c>
      <c r="AP249" s="55"/>
      <c r="AQ249" s="56"/>
      <c r="AR249" s="56"/>
      <c r="AS249" s="56"/>
      <c r="AT249" s="2044"/>
      <c r="AY249" s="59"/>
      <c r="AZ249" s="59"/>
      <c r="BA249" s="59"/>
      <c r="BB249" s="55"/>
      <c r="BC249" s="56"/>
      <c r="BD249" s="56"/>
      <c r="BE249" s="56"/>
      <c r="BF249" s="61"/>
      <c r="BG249" s="61"/>
      <c r="BH249" s="61"/>
      <c r="BI249" s="61"/>
      <c r="BJ249" s="61"/>
      <c r="BL249" s="3"/>
      <c r="BN249" s="61"/>
      <c r="BO249" s="56"/>
      <c r="BP249" s="56"/>
      <c r="BQ249" s="56"/>
      <c r="BR249" s="257"/>
      <c r="BS249" s="258"/>
      <c r="BT249" s="258"/>
      <c r="BU249" s="258"/>
    </row>
    <row r="250" spans="1:76" ht="14.25" customHeight="1" x14ac:dyDescent="0.15">
      <c r="A250" s="2352" t="str">
        <f t="shared" si="0"/>
        <v>ながなす数量</v>
      </c>
      <c r="B250" s="250" t="s">
        <v>35</v>
      </c>
      <c r="C250" s="1997" t="s">
        <v>93</v>
      </c>
      <c r="D250" s="2093">
        <f>AVERAGE('2024旬別'!D250,'2023旬別'!C250,'2022旬別'!C250,'2021旬別'!C250,'2020旬別'!C250)</f>
        <v>0.24959999999999999</v>
      </c>
      <c r="E250" s="2094">
        <f>AVERAGE('2024旬別'!E250,'2023旬別'!D250,'2022旬別'!D250,'2021旬別'!D250,'2020旬別'!D250)</f>
        <v>0.35799999999999998</v>
      </c>
      <c r="F250" s="2095">
        <f>AVERAGE('2024旬別'!F250,'2023旬別'!E250,'2022旬別'!E250,'2021旬別'!E250,'2020旬別'!E250)</f>
        <v>0.21840000000000001</v>
      </c>
      <c r="G250" s="2096">
        <f>AVERAGE('2024旬別'!G250,'2023旬別'!F250,'2022旬別'!F250,'2021旬別'!F250,'2020旬別'!F250)</f>
        <v>0.16259999999999999</v>
      </c>
      <c r="H250" s="2094">
        <f>AVERAGE('2024旬別'!H250,'2023旬別'!G250,'2022旬別'!G250,'2021旬別'!G250,'2020旬別'!G250)</f>
        <v>0.31120000000000003</v>
      </c>
      <c r="I250" s="2097">
        <f>AVERAGE('2024旬別'!I250,'2023旬別'!H250,'2022旬別'!H250,'2021旬別'!H250,'2020旬別'!H250)</f>
        <v>0.1958</v>
      </c>
      <c r="J250" s="2098">
        <f>AVERAGE('2024旬別'!J250,'2023旬別'!I250,'2022旬別'!I250,'2021旬別'!I250,'2020旬別'!I250)</f>
        <v>0.44139999999999996</v>
      </c>
      <c r="K250" s="2094">
        <f>AVERAGE('2024旬別'!K250,'2023旬別'!J250,'2022旬別'!J250,'2021旬別'!J250,'2020旬別'!J250)</f>
        <v>0.2172</v>
      </c>
      <c r="L250" s="2095">
        <f>AVERAGE('2024旬別'!L250,'2023旬別'!K250,'2022旬別'!K250,'2021旬別'!K250,'2020旬別'!K250)</f>
        <v>0.37380000000000002</v>
      </c>
      <c r="M250" s="2098">
        <f>AVERAGE('2024旬別'!M250,'2023旬別'!L250,'2022旬別'!L250,'2021旬別'!L250,'2020旬別'!L250)</f>
        <v>6.1731999999999996</v>
      </c>
      <c r="N250" s="2099">
        <f>AVERAGE('2024旬別'!N250,'2023旬別'!M250,'2022旬別'!M250,'2021旬別'!M250,'2020旬別'!M250)</f>
        <v>4.0906000000000002</v>
      </c>
      <c r="O250" s="2095">
        <f>AVERAGE('2024旬別'!O250,'2023旬別'!N250,'2022旬別'!N250,'2021旬別'!N250,'2020旬別'!N250)</f>
        <v>2.5007999999999999</v>
      </c>
      <c r="P250" s="2098">
        <f>AVERAGE('2024旬別'!P250,'2023旬別'!O250,'2022旬別'!O250,'2021旬別'!O250,'2020旬別'!O250)</f>
        <v>6.0987999999999998</v>
      </c>
      <c r="Q250" s="2094">
        <f>AVERAGE('2024旬別'!Q250,'2023旬別'!P250,'2022旬別'!P250,'2021旬別'!P250,'2020旬別'!P250)</f>
        <v>4.7730000000000006</v>
      </c>
      <c r="R250" s="2100">
        <f>AVERAGE('2024旬別'!R250,'2023旬別'!Q250,'2022旬別'!Q250,'2021旬別'!Q250,'2020旬別'!Q250)</f>
        <v>15.548000000000002</v>
      </c>
      <c r="S250" s="2096">
        <f>AVERAGE('2024旬別'!S250,'2023旬別'!R250,'2022旬別'!R250,'2021旬別'!R250,'2020旬別'!R250)</f>
        <v>34.686399999999999</v>
      </c>
      <c r="T250" s="2094">
        <f>AVERAGE('2024旬別'!T250,'2023旬別'!S250,'2022旬別'!S250,'2021旬別'!S250,'2020旬別'!S250)</f>
        <v>69.68480000000001</v>
      </c>
      <c r="U250" s="2095">
        <f>AVERAGE('2024旬別'!U250,'2023旬別'!T250,'2022旬別'!T250,'2021旬別'!T250,'2020旬別'!T250)</f>
        <v>120.75339999999998</v>
      </c>
      <c r="V250" s="2096">
        <f>AVERAGE('2024旬別'!V250,'2023旬別'!U250,'2022旬別'!U250,'2021旬別'!U250,'2020旬別'!U250)</f>
        <v>162.10999999999999</v>
      </c>
      <c r="W250" s="2101">
        <f>AVERAGE('2024旬別'!W250,'2023旬別'!V250,'2022旬別'!V250,'2021旬別'!V250,'2020旬別'!V250)</f>
        <v>172.33359999999999</v>
      </c>
      <c r="X250" s="2102">
        <f>AVERAGE('2024旬別'!X250,'2023旬別'!W250,'2022旬別'!W250,'2021旬別'!W250,'2020旬別'!W250)</f>
        <v>196.376</v>
      </c>
      <c r="Y250" s="2096">
        <f>AVERAGE('2024旬別'!Y250,'2023旬別'!X250,'2022旬別'!X250,'2021旬別'!X250,'2020旬別'!X250)</f>
        <v>181.71899999999999</v>
      </c>
      <c r="Z250" s="2099">
        <f>AVERAGE('2024旬別'!Z250,'2023旬別'!Y250,'2022旬別'!Y250,'2021旬別'!Y250,'2020旬別'!Y250)</f>
        <v>161.72019999999998</v>
      </c>
      <c r="AA250" s="2100">
        <f>AVERAGE('2024旬別'!AA250,'2023旬別'!Z250,'2022旬別'!Z250,'2021旬別'!Z250,'2020旬別'!Z250)</f>
        <v>194.05160000000001</v>
      </c>
      <c r="AB250" s="2096">
        <f>AVERAGE('2024旬別'!AB250,'2023旬別'!AA250,'2022旬別'!AA250,'2021旬別'!AA250,'2020旬別'!AA250)</f>
        <v>144.79820000000001</v>
      </c>
      <c r="AC250" s="2099">
        <f>AVERAGE('2024旬別'!AC250,'2023旬別'!AB250,'2022旬別'!AB250,'2021旬別'!AB250,'2020旬別'!AB250)</f>
        <v>152.05879999999999</v>
      </c>
      <c r="AD250" s="2095">
        <f>AVERAGE('2024旬別'!AD250,'2023旬別'!AC250,'2022旬別'!AC250,'2021旬別'!AC250,'2020旬別'!AC250)</f>
        <v>124.8006</v>
      </c>
      <c r="AE250" s="2098">
        <f>AVERAGE('2024旬別'!AE250,'2023旬別'!AD250,'2022旬別'!AD250,'2021旬別'!AD250,'2020旬別'!AD250)</f>
        <v>115.21020000000001</v>
      </c>
      <c r="AF250" s="2099">
        <f>AVERAGE('2024旬別'!AF250,'2023旬別'!AE250,'2022旬別'!AE250,'2021旬別'!AE250,'2020旬別'!AE250)</f>
        <v>75.906399999999991</v>
      </c>
      <c r="AG250" s="2095">
        <f>AVERAGE('2024旬別'!AG250,'2023旬別'!AF250,'2022旬別'!AF250,'2021旬別'!AF250,'2020旬別'!AF250)</f>
        <v>102.9254</v>
      </c>
      <c r="AH250" s="2098">
        <f>AVERAGE('2024旬別'!AH250,'2023旬別'!AG250,'2022旬別'!AG250,'2021旬別'!AG250,'2020旬別'!AG250)</f>
        <v>19.2042</v>
      </c>
      <c r="AI250" s="2094">
        <f>AVERAGE('2024旬別'!AI250,'2023旬別'!AH250,'2022旬別'!AH250,'2021旬別'!AH250,'2020旬別'!AH250)</f>
        <v>12.4758</v>
      </c>
      <c r="AJ250" s="2095">
        <f>AVERAGE('2024旬別'!AJ250,'2023旬別'!AI250,'2022旬別'!AI250,'2021旬別'!AI250,'2020旬別'!AI250)</f>
        <v>2.1990000000000003</v>
      </c>
      <c r="AK250" s="2098">
        <f>AVERAGE('2024旬別'!AK250,'2023旬別'!AJ250,'2022旬別'!AJ250,'2021旬別'!AJ250,'2020旬別'!AJ250)</f>
        <v>0.70740000000000003</v>
      </c>
      <c r="AL250" s="2094">
        <f>AVERAGE('2024旬別'!AL250,'2023旬別'!AK250,'2022旬別'!AK250,'2021旬別'!AK250,'2020旬別'!AK250)</f>
        <v>0.14879999999999999</v>
      </c>
      <c r="AM250" s="2103">
        <f>AVERAGE('2024旬別'!AM250,'2023旬別'!AL250,'2022旬別'!AL250,'2021旬別'!AL250,'2020旬別'!AL250)</f>
        <v>2.4E-2</v>
      </c>
      <c r="AP250" s="55"/>
      <c r="AQ250" s="56"/>
      <c r="AR250" s="56"/>
      <c r="AS250" s="56"/>
      <c r="AT250" s="59"/>
      <c r="AY250" s="59"/>
      <c r="AZ250" s="59"/>
      <c r="BA250" s="59"/>
    </row>
    <row r="251" spans="1:76" ht="14.25" customHeight="1" x14ac:dyDescent="0.15">
      <c r="A251" s="2352" t="str">
        <f t="shared" si="0"/>
        <v>ながなす金額</v>
      </c>
      <c r="B251" s="2350" t="str">
        <f>B250</f>
        <v>ながなす</v>
      </c>
      <c r="C251" s="1998" t="s">
        <v>94</v>
      </c>
      <c r="D251" s="2104">
        <f>AVERAGE('2024旬別'!D251,'2023旬別'!C251,'2022旬別'!C251,'2021旬別'!C251,'2020旬別'!C251)</f>
        <v>65.681399999999996</v>
      </c>
      <c r="E251" s="2105">
        <f>AVERAGE('2024旬別'!E251,'2023旬別'!D251,'2022旬別'!D251,'2021旬別'!D251,'2020旬別'!D251)</f>
        <v>104.72059999999999</v>
      </c>
      <c r="F251" s="2106">
        <f>AVERAGE('2024旬別'!F251,'2023旬別'!E251,'2022旬別'!E251,'2021旬別'!E251,'2020旬別'!E251)</f>
        <v>73.133399999999995</v>
      </c>
      <c r="G251" s="2107">
        <f>AVERAGE('2024旬別'!G251,'2023旬別'!F251,'2022旬別'!F251,'2021旬別'!F251,'2020旬別'!F251)</f>
        <v>52.938599999999994</v>
      </c>
      <c r="H251" s="2105">
        <f>AVERAGE('2024旬別'!H251,'2023旬別'!G251,'2022旬別'!G251,'2021旬別'!G251,'2020旬別'!G251)</f>
        <v>81.53540000000001</v>
      </c>
      <c r="I251" s="2108">
        <f>AVERAGE('2024旬別'!I251,'2023旬別'!H251,'2022旬別'!H251,'2021旬別'!H251,'2020旬別'!H251)</f>
        <v>64.471000000000004</v>
      </c>
      <c r="J251" s="2109">
        <f>AVERAGE('2024旬別'!J251,'2023旬別'!I251,'2022旬別'!I251,'2021旬別'!I251,'2020旬別'!I251)</f>
        <v>180.88720000000001</v>
      </c>
      <c r="K251" s="2105">
        <f>AVERAGE('2024旬別'!K251,'2023旬別'!J251,'2022旬別'!J251,'2021旬別'!J251,'2020旬別'!J251)</f>
        <v>66.830600000000004</v>
      </c>
      <c r="L251" s="2106">
        <f>AVERAGE('2024旬別'!L251,'2023旬別'!K251,'2022旬別'!K251,'2021旬別'!K251,'2020旬別'!K251)</f>
        <v>126.16540000000001</v>
      </c>
      <c r="M251" s="2109">
        <f>AVERAGE('2024旬別'!M251,'2023旬別'!L251,'2022旬別'!L251,'2021旬別'!L251,'2020旬別'!L251)</f>
        <v>756.16520000000003</v>
      </c>
      <c r="N251" s="2110">
        <f>AVERAGE('2024旬別'!N251,'2023旬別'!M251,'2022旬別'!M251,'2021旬別'!M251,'2020旬別'!M251)</f>
        <v>534.08839999999998</v>
      </c>
      <c r="O251" s="2106">
        <f>AVERAGE('2024旬別'!O251,'2023旬別'!N251,'2022旬別'!N251,'2021旬別'!N251,'2020旬別'!N251)</f>
        <v>430.86779999999999</v>
      </c>
      <c r="P251" s="2111">
        <f>AVERAGE('2024旬別'!P251,'2023旬別'!O251,'2022旬別'!O251,'2021旬別'!O251,'2020旬別'!O251)</f>
        <v>1166.4522000000002</v>
      </c>
      <c r="Q251" s="2105">
        <f>AVERAGE('2024旬別'!Q251,'2023旬別'!P251,'2022旬別'!P251,'2021旬別'!P251,'2020旬別'!P251)</f>
        <v>1656.2203999999997</v>
      </c>
      <c r="R251" s="2112">
        <f>AVERAGE('2024旬別'!R251,'2023旬別'!Q251,'2022旬別'!Q251,'2021旬別'!Q251,'2020旬別'!Q251)</f>
        <v>4752.8742000000002</v>
      </c>
      <c r="S251" s="2107">
        <f>AVERAGE('2024旬別'!S251,'2023旬別'!R251,'2022旬別'!R251,'2021旬別'!R251,'2020旬別'!R251)</f>
        <v>9470.9426000000003</v>
      </c>
      <c r="T251" s="2105">
        <f>AVERAGE('2024旬別'!T251,'2023旬別'!S251,'2022旬別'!S251,'2021旬別'!S251,'2020旬別'!S251)</f>
        <v>17598.484399999998</v>
      </c>
      <c r="U251" s="2106">
        <f>AVERAGE('2024旬別'!U251,'2023旬別'!T251,'2022旬別'!T251,'2021旬別'!T251,'2020旬別'!T251)</f>
        <v>26279.139199999998</v>
      </c>
      <c r="V251" s="2107">
        <f>AVERAGE('2024旬別'!V251,'2023旬別'!U251,'2022旬別'!U251,'2021旬別'!U251,'2020旬別'!U251)</f>
        <v>36212.460399999996</v>
      </c>
      <c r="W251" s="2113">
        <f>AVERAGE('2024旬別'!W251,'2023旬別'!V251,'2022旬別'!V251,'2021旬別'!V251,'2020旬別'!V251)</f>
        <v>44453.308600000004</v>
      </c>
      <c r="X251" s="2114">
        <f>AVERAGE('2024旬別'!X251,'2023旬別'!W251,'2022旬別'!W251,'2021旬別'!W251,'2020旬別'!W251)</f>
        <v>51541.398200000003</v>
      </c>
      <c r="Y251" s="2107">
        <f>AVERAGE('2024旬別'!Y251,'2023旬別'!X251,'2022旬別'!X251,'2021旬別'!X251,'2020旬別'!X251)</f>
        <v>41400.175000000003</v>
      </c>
      <c r="Z251" s="2110">
        <f>AVERAGE('2024旬別'!Z251,'2023旬別'!Y251,'2022旬別'!Y251,'2021旬別'!Y251,'2020旬別'!Y251)</f>
        <v>39946.963600000003</v>
      </c>
      <c r="AA251" s="2112">
        <f>AVERAGE('2024旬別'!AA251,'2023旬別'!Z251,'2022旬別'!Z251,'2021旬別'!Z251,'2020旬別'!Z251)</f>
        <v>45420.735200000003</v>
      </c>
      <c r="AB251" s="2107">
        <f>AVERAGE('2024旬別'!AB251,'2023旬別'!AA251,'2022旬別'!AA251,'2021旬別'!AA251,'2020旬別'!AA251)</f>
        <v>34519.624200000006</v>
      </c>
      <c r="AC251" s="2105">
        <f>AVERAGE('2024旬別'!AC251,'2023旬別'!AB251,'2022旬別'!AB251,'2021旬別'!AB251,'2020旬別'!AB251)</f>
        <v>38322.194799999997</v>
      </c>
      <c r="AD251" s="2106">
        <f>AVERAGE('2024旬別'!AD251,'2023旬別'!AC251,'2022旬別'!AC251,'2021旬別'!AC251,'2020旬別'!AC251)</f>
        <v>32432.315999999999</v>
      </c>
      <c r="AE251" s="2109">
        <f>AVERAGE('2024旬別'!AE251,'2023旬別'!AD251,'2022旬別'!AD251,'2021旬別'!AD251,'2020旬別'!AD251)</f>
        <v>26287.712599999999</v>
      </c>
      <c r="AF251" s="2110">
        <f>AVERAGE('2024旬別'!AF251,'2023旬別'!AE251,'2022旬別'!AE251,'2021旬別'!AE251,'2020旬別'!AE251)</f>
        <v>14218.895</v>
      </c>
      <c r="AG251" s="2106">
        <f>AVERAGE('2024旬別'!AG251,'2023旬別'!AF251,'2022旬別'!AF251,'2021旬別'!AF251,'2020旬別'!AF251)</f>
        <v>14835.526199999998</v>
      </c>
      <c r="AH251" s="2109">
        <f>AVERAGE('2024旬別'!AH251,'2023旬別'!AG251,'2022旬別'!AG251,'2021旬別'!AG251,'2020旬別'!AG251)</f>
        <v>2746.6156000000001</v>
      </c>
      <c r="AI251" s="2105">
        <f>AVERAGE('2024旬別'!AI251,'2023旬別'!AH251,'2022旬別'!AH251,'2021旬別'!AH251,'2020旬別'!AH251)</f>
        <v>2439.0279999999998</v>
      </c>
      <c r="AJ251" s="2106">
        <f>AVERAGE('2024旬別'!AJ251,'2023旬別'!AI251,'2022旬別'!AI251,'2021旬別'!AI251,'2020旬別'!AI251)</f>
        <v>318.29319999999996</v>
      </c>
      <c r="AK251" s="2109">
        <f>AVERAGE('2024旬別'!AK251,'2023旬別'!AJ251,'2022旬別'!AJ251,'2021旬別'!AJ251,'2020旬別'!AJ251)</f>
        <v>101.4152</v>
      </c>
      <c r="AL251" s="2105">
        <f>AVERAGE('2024旬別'!AL251,'2023旬別'!AK251,'2022旬別'!AK251,'2021旬別'!AK251,'2020旬別'!AK251)</f>
        <v>34.195</v>
      </c>
      <c r="AM251" s="2115">
        <f>AVERAGE('2024旬別'!AM251,'2023旬別'!AL251,'2022旬別'!AL251,'2021旬別'!AL251,'2020旬別'!AL251)</f>
        <v>7.3439999999999994</v>
      </c>
      <c r="AP251" s="55"/>
      <c r="AQ251" s="56"/>
      <c r="AR251" s="56"/>
      <c r="AS251" s="56"/>
      <c r="AT251" s="59"/>
    </row>
    <row r="252" spans="1:76" ht="14.25" customHeight="1" x14ac:dyDescent="0.15">
      <c r="A252" s="2352" t="str">
        <f t="shared" si="0"/>
        <v>ながなす価格</v>
      </c>
      <c r="B252" s="2351" t="str">
        <f>B250</f>
        <v>ながなす</v>
      </c>
      <c r="C252" s="2000" t="s">
        <v>96</v>
      </c>
      <c r="D252" s="2116">
        <f>AVERAGE('2024旬別'!D252,'2023旬別'!C252,'2022旬別'!C252,'2021旬別'!C252,'2020旬別'!C252)</f>
        <v>52.6</v>
      </c>
      <c r="E252" s="2117">
        <f>AVERAGE('2024旬別'!E252,'2023旬別'!D252,'2022旬別'!D252,'2021旬別'!D252,'2020旬別'!D252)</f>
        <v>58.6</v>
      </c>
      <c r="F252" s="2118">
        <f>AVERAGE('2024旬別'!F252,'2023旬別'!E252,'2022旬別'!E252,'2021旬別'!E252,'2020旬別'!E252)</f>
        <v>67</v>
      </c>
      <c r="G252" s="2119">
        <f>AVERAGE('2024旬別'!G252,'2023旬別'!F252,'2022旬別'!F252,'2021旬別'!F252,'2020旬別'!F252)</f>
        <v>65.2</v>
      </c>
      <c r="H252" s="2117">
        <f>AVERAGE('2024旬別'!H252,'2023旬別'!G252,'2022旬別'!G252,'2021旬別'!G252,'2020旬別'!G252)</f>
        <v>52.4</v>
      </c>
      <c r="I252" s="2120">
        <f>AVERAGE('2024旬別'!I252,'2023旬別'!H252,'2022旬別'!H252,'2021旬別'!H252,'2020旬別'!H252)</f>
        <v>65.8</v>
      </c>
      <c r="J252" s="2121">
        <f>AVERAGE('2024旬別'!J252,'2023旬別'!I252,'2022旬別'!I252,'2021旬別'!I252,'2020旬別'!I252)</f>
        <v>162.80000000000001</v>
      </c>
      <c r="K252" s="2117">
        <f>AVERAGE('2024旬別'!K252,'2023旬別'!J252,'2022旬別'!J252,'2021旬別'!J252,'2020旬別'!J252)</f>
        <v>61.6</v>
      </c>
      <c r="L252" s="2118">
        <f>AVERAGE('2024旬別'!L252,'2023旬別'!K252,'2022旬別'!K252,'2021旬別'!K252,'2020旬別'!K252)</f>
        <v>116.4</v>
      </c>
      <c r="M252" s="2121">
        <f>AVERAGE('2024旬別'!M252,'2023旬別'!L252,'2022旬別'!L252,'2021旬別'!L252,'2020旬別'!L252)</f>
        <v>105.4</v>
      </c>
      <c r="N252" s="2117">
        <f>AVERAGE('2024旬別'!N252,'2023旬別'!M252,'2022旬別'!M252,'2021旬別'!M252,'2020旬別'!M252)</f>
        <v>198.4</v>
      </c>
      <c r="O252" s="2118">
        <f>AVERAGE('2024旬別'!O252,'2023旬別'!N252,'2022旬別'!N252,'2021旬別'!N252,'2020旬別'!N252)</f>
        <v>453.6</v>
      </c>
      <c r="P252" s="2121">
        <f>AVERAGE('2024旬別'!P252,'2023旬別'!O252,'2022旬別'!O252,'2021旬別'!O252,'2020旬別'!O252)</f>
        <v>295</v>
      </c>
      <c r="Q252" s="2117">
        <f>AVERAGE('2024旬別'!Q252,'2023旬別'!P252,'2022旬別'!P252,'2021旬別'!P252,'2020旬別'!P252)</f>
        <v>338</v>
      </c>
      <c r="R252" s="2123">
        <f>AVERAGE('2024旬別'!R252,'2023旬別'!Q252,'2022旬別'!Q252,'2021旬別'!Q252,'2020旬別'!Q252)</f>
        <v>311.60000000000002</v>
      </c>
      <c r="S252" s="2121">
        <f>AVERAGE('2024旬別'!S252,'2023旬別'!R252,'2022旬別'!R252,'2021旬別'!R252,'2020旬別'!R252)</f>
        <v>275.60000000000002</v>
      </c>
      <c r="T252" s="2117">
        <f>AVERAGE('2024旬別'!T252,'2023旬別'!S252,'2022旬別'!S252,'2021旬別'!S252,'2020旬別'!S252)</f>
        <v>253.8</v>
      </c>
      <c r="U252" s="2118">
        <f>AVERAGE('2024旬別'!U252,'2023旬別'!T252,'2022旬別'!T252,'2021旬別'!T252,'2020旬別'!T252)</f>
        <v>222.2</v>
      </c>
      <c r="V252" s="2119">
        <f>AVERAGE('2024旬別'!V252,'2023旬別'!U252,'2022旬別'!U252,'2021旬別'!U252,'2020旬別'!U252)</f>
        <v>223.4</v>
      </c>
      <c r="W252" s="2124">
        <f>AVERAGE('2024旬別'!W252,'2023旬別'!V252,'2022旬別'!V252,'2021旬別'!V252,'2020旬別'!V252)</f>
        <v>262.2</v>
      </c>
      <c r="X252" s="2123">
        <f>AVERAGE('2024旬別'!X252,'2023旬別'!W252,'2022旬別'!W252,'2021旬別'!W252,'2020旬別'!W252)</f>
        <v>274</v>
      </c>
      <c r="Y252" s="2119">
        <f>AVERAGE('2024旬別'!Y252,'2023旬別'!X252,'2022旬別'!X252,'2021旬別'!X252,'2020旬別'!X252)</f>
        <v>240.4</v>
      </c>
      <c r="Z252" s="2122">
        <f>AVERAGE('2024旬別'!Z252,'2023旬別'!Y252,'2022旬別'!Y252,'2021旬別'!Y252,'2020旬別'!Y252)</f>
        <v>243.8</v>
      </c>
      <c r="AA252" s="2123">
        <f>AVERAGE('2024旬別'!AA252,'2023旬別'!Z252,'2022旬別'!Z252,'2021旬別'!Z252,'2020旬別'!Z252)</f>
        <v>237.4</v>
      </c>
      <c r="AB252" s="2119">
        <f>AVERAGE('2024旬別'!AB252,'2023旬別'!AA252,'2022旬別'!AA252,'2021旬別'!AA252,'2020旬別'!AA252)</f>
        <v>247.8</v>
      </c>
      <c r="AC252" s="2117">
        <f>AVERAGE('2024旬別'!AC252,'2023旬別'!AB252,'2022旬別'!AB252,'2021旬別'!AB252,'2020旬別'!AB252)</f>
        <v>265.39999999999998</v>
      </c>
      <c r="AD252" s="2118">
        <f>AVERAGE('2024旬別'!AD252,'2023旬別'!AC252,'2022旬別'!AC252,'2021旬別'!AC252,'2020旬別'!AC252)</f>
        <v>262</v>
      </c>
      <c r="AE252" s="2121">
        <f>AVERAGE('2024旬別'!AE252,'2023旬別'!AD252,'2022旬別'!AD252,'2021旬別'!AD252,'2020旬別'!AD252)</f>
        <v>231.6</v>
      </c>
      <c r="AF252" s="2122">
        <f>AVERAGE('2024旬別'!AF252,'2023旬別'!AE252,'2022旬別'!AE252,'2021旬別'!AE252,'2020旬別'!AE252)</f>
        <v>191.8</v>
      </c>
      <c r="AG252" s="2118">
        <f>AVERAGE('2024旬別'!AG252,'2023旬別'!AF252,'2022旬別'!AF252,'2021旬別'!AF252,'2020旬別'!AF252)</f>
        <v>154.6</v>
      </c>
      <c r="AH252" s="2121">
        <f>AVERAGE('2024旬別'!AH252,'2023旬別'!AG252,'2022旬別'!AG252,'2021旬別'!AG252,'2020旬別'!AG252)</f>
        <v>147</v>
      </c>
      <c r="AI252" s="2117">
        <f>AVERAGE('2024旬別'!AI252,'2023旬別'!AH252,'2022旬別'!AH252,'2021旬別'!AH252,'2020旬別'!AH252)</f>
        <v>173</v>
      </c>
      <c r="AJ252" s="2118">
        <f>AVERAGE('2024旬別'!AJ252,'2023旬別'!AI252,'2022旬別'!AI252,'2021旬別'!AI252,'2020旬別'!AI252)</f>
        <v>152.6</v>
      </c>
      <c r="AK252" s="2121">
        <f>AVERAGE('2024旬別'!AK252,'2023旬別'!AJ252,'2022旬別'!AJ252,'2021旬別'!AJ252,'2020旬別'!AJ252)</f>
        <v>182.4</v>
      </c>
      <c r="AL252" s="2117">
        <f>AVERAGE('2024旬別'!AL252,'2023旬別'!AK252,'2022旬別'!AK252,'2021旬別'!AK252,'2020旬別'!AK252)</f>
        <v>174.2</v>
      </c>
      <c r="AM252" s="2125">
        <f>AVERAGE('2024旬別'!AM252,'2023旬別'!AL252,'2022旬別'!AL252,'2021旬別'!AL252,'2020旬別'!AL252)</f>
        <v>61.2</v>
      </c>
      <c r="AP252" s="55"/>
      <c r="AQ252" s="56"/>
      <c r="AR252" s="56"/>
      <c r="AS252" s="56"/>
      <c r="AT252" s="2044"/>
    </row>
    <row r="253" spans="1:76" ht="14.25" customHeight="1" x14ac:dyDescent="0.15">
      <c r="A253" s="2352" t="str">
        <f t="shared" si="0"/>
        <v>トマト数量</v>
      </c>
      <c r="B253" s="250" t="s">
        <v>170</v>
      </c>
      <c r="C253" s="1997" t="s">
        <v>93</v>
      </c>
      <c r="D253" s="2093">
        <f>AVERAGE('2024旬別'!D253,'2023旬別'!C253,'2022旬別'!C253,'2021旬別'!C253,'2020旬別'!C253)</f>
        <v>35.613600000000005</v>
      </c>
      <c r="E253" s="2094">
        <f>AVERAGE('2024旬別'!E253,'2023旬別'!D253,'2022旬別'!D253,'2021旬別'!D253,'2020旬別'!D253)</f>
        <v>54.146000000000001</v>
      </c>
      <c r="F253" s="2095">
        <f>AVERAGE('2024旬別'!F253,'2023旬別'!E253,'2022旬別'!E253,'2021旬別'!E253,'2020旬別'!E253)</f>
        <v>51.9086</v>
      </c>
      <c r="G253" s="2096">
        <f>AVERAGE('2024旬別'!G253,'2023旬別'!F253,'2022旬別'!F253,'2021旬別'!F253,'2020旬別'!F253)</f>
        <v>67.861399999999989</v>
      </c>
      <c r="H253" s="2094">
        <f>AVERAGE('2024旬別'!H253,'2023旬別'!G253,'2022旬別'!G253,'2021旬別'!G253,'2020旬別'!G253)</f>
        <v>85.702600000000004</v>
      </c>
      <c r="I253" s="2097">
        <f>AVERAGE('2024旬別'!I253,'2023旬別'!H253,'2022旬別'!H253,'2021旬別'!H253,'2020旬別'!H253)</f>
        <v>77.7714</v>
      </c>
      <c r="J253" s="2098">
        <f>AVERAGE('2024旬別'!J253,'2023旬別'!I253,'2022旬別'!I253,'2021旬別'!I253,'2020旬別'!I253)</f>
        <v>98.116399999999999</v>
      </c>
      <c r="K253" s="2094">
        <f>AVERAGE('2024旬別'!K253,'2023旬別'!J253,'2022旬別'!J253,'2021旬別'!J253,'2020旬別'!J253)</f>
        <v>98.022400000000005</v>
      </c>
      <c r="L253" s="2095">
        <f>AVERAGE('2024旬別'!L253,'2023旬別'!K253,'2022旬別'!K253,'2021旬別'!K253,'2020旬別'!K253)</f>
        <v>109.6454</v>
      </c>
      <c r="M253" s="2098">
        <f>AVERAGE('2024旬別'!M253,'2023旬別'!L253,'2022旬別'!L253,'2021旬別'!L253,'2020旬別'!L253)</f>
        <v>109.07159999999999</v>
      </c>
      <c r="N253" s="2099">
        <f>AVERAGE('2024旬別'!N253,'2023旬別'!M253,'2022旬別'!M253,'2021旬別'!M253,'2020旬別'!M253)</f>
        <v>122.553</v>
      </c>
      <c r="O253" s="2097">
        <f>AVERAGE('2024旬別'!O253,'2023旬別'!N253,'2022旬別'!N253,'2021旬別'!N253,'2020旬別'!N253)</f>
        <v>129.91940000000002</v>
      </c>
      <c r="P253" s="2098">
        <f>AVERAGE('2024旬別'!P253,'2023旬別'!O253,'2022旬別'!O253,'2021旬別'!O253,'2020旬別'!O253)</f>
        <v>167.58440000000002</v>
      </c>
      <c r="Q253" s="2094">
        <f>AVERAGE('2024旬別'!Q253,'2023旬別'!P253,'2022旬別'!P253,'2021旬別'!P253,'2020旬別'!P253)</f>
        <v>191.88839999999999</v>
      </c>
      <c r="R253" s="2100">
        <f>AVERAGE('2024旬別'!R253,'2023旬別'!Q253,'2022旬別'!Q253,'2021旬別'!Q253,'2020旬別'!Q253)</f>
        <v>212.91040000000004</v>
      </c>
      <c r="S253" s="2096">
        <f>AVERAGE('2024旬別'!S253,'2023旬別'!R253,'2022旬別'!R253,'2021旬別'!R253,'2020旬別'!R253)</f>
        <v>229.87579999999997</v>
      </c>
      <c r="T253" s="2094">
        <f>AVERAGE('2024旬別'!T253,'2023旬別'!S253,'2022旬別'!S253,'2021旬別'!S253,'2020旬別'!S253)</f>
        <v>222.34679999999997</v>
      </c>
      <c r="U253" s="2095">
        <f>AVERAGE('2024旬別'!U253,'2023旬別'!T253,'2022旬別'!T253,'2021旬別'!T253,'2020旬別'!T253)</f>
        <v>199.9376</v>
      </c>
      <c r="V253" s="2096">
        <f>AVERAGE('2024旬別'!V253,'2023旬別'!U253,'2022旬別'!U253,'2021旬別'!U253,'2020旬別'!U253)</f>
        <v>158.4366</v>
      </c>
      <c r="W253" s="2101">
        <f>AVERAGE('2024旬別'!W253,'2023旬別'!V253,'2022旬別'!V253,'2021旬別'!V253,'2020旬別'!V253)</f>
        <v>120.73599999999999</v>
      </c>
      <c r="X253" s="2102">
        <f>AVERAGE('2024旬別'!X253,'2023旬別'!W253,'2022旬別'!W253,'2021旬別'!W253,'2020旬別'!W253)</f>
        <v>76.379800000000003</v>
      </c>
      <c r="Y253" s="2096">
        <f>AVERAGE('2024旬別'!Y253,'2023旬別'!X253,'2022旬別'!X253,'2021旬別'!X253,'2020旬別'!X253)</f>
        <v>65.232200000000006</v>
      </c>
      <c r="Z253" s="2099">
        <f>AVERAGE('2024旬別'!Z253,'2023旬別'!Y253,'2022旬別'!Y253,'2021旬別'!Y253,'2020旬別'!Y253)</f>
        <v>65.276399999999995</v>
      </c>
      <c r="AA253" s="2100">
        <f>AVERAGE('2024旬別'!AA253,'2023旬別'!Z253,'2022旬別'!Z253,'2021旬別'!Z253,'2020旬別'!Z253)</f>
        <v>117.52120000000002</v>
      </c>
      <c r="AB253" s="2096">
        <f>AVERAGE('2024旬別'!AB253,'2023旬別'!AA253,'2022旬別'!AA253,'2021旬別'!AA253,'2020旬別'!AA253)</f>
        <v>170.82859999999999</v>
      </c>
      <c r="AC253" s="2099">
        <f>AVERAGE('2024旬別'!AC253,'2023旬別'!AB253,'2022旬別'!AB253,'2021旬別'!AB253,'2020旬別'!AB253)</f>
        <v>169.70099999999999</v>
      </c>
      <c r="AD253" s="2095">
        <f>AVERAGE('2024旬別'!AD253,'2023旬別'!AC253,'2022旬別'!AC253,'2021旬別'!AC253,'2020旬別'!AC253)</f>
        <v>174.60559999999998</v>
      </c>
      <c r="AE253" s="2098">
        <f>AVERAGE('2024旬別'!AE253,'2023旬別'!AD253,'2022旬別'!AD253,'2021旬別'!AD253,'2020旬別'!AD253)</f>
        <v>150.8638</v>
      </c>
      <c r="AF253" s="2099">
        <f>AVERAGE('2024旬別'!AF253,'2023旬別'!AE253,'2022旬別'!AE253,'2021旬別'!AE253,'2020旬別'!AE253)</f>
        <v>143.9204</v>
      </c>
      <c r="AG253" s="2095">
        <f>AVERAGE('2024旬別'!AG253,'2023旬別'!AF253,'2022旬別'!AF253,'2021旬別'!AF253,'2020旬別'!AF253)</f>
        <v>216.12959999999998</v>
      </c>
      <c r="AH253" s="2098">
        <f>AVERAGE('2024旬別'!AH253,'2023旬別'!AG253,'2022旬別'!AG253,'2021旬別'!AG253,'2020旬別'!AG253)</f>
        <v>96.364599999999996</v>
      </c>
      <c r="AI253" s="2094">
        <f>AVERAGE('2024旬別'!AI253,'2023旬別'!AH253,'2022旬別'!AH253,'2021旬別'!AH253,'2020旬別'!AH253)</f>
        <v>92.854000000000013</v>
      </c>
      <c r="AJ253" s="2095">
        <f>AVERAGE('2024旬別'!AJ253,'2023旬別'!AI253,'2022旬別'!AI253,'2021旬別'!AI253,'2020旬別'!AI253)</f>
        <v>68.280600000000007</v>
      </c>
      <c r="AK253" s="2098">
        <f>AVERAGE('2024旬別'!AK253,'2023旬別'!AJ253,'2022旬別'!AJ253,'2021旬別'!AJ253,'2020旬別'!AJ253)</f>
        <v>54.475200000000008</v>
      </c>
      <c r="AL253" s="2094">
        <f>AVERAGE('2024旬別'!AL253,'2023旬別'!AK253,'2022旬別'!AK253,'2021旬別'!AK253,'2020旬別'!AK253)</f>
        <v>47.090599999999995</v>
      </c>
      <c r="AM253" s="2103">
        <f>AVERAGE('2024旬別'!AM253,'2023旬別'!AL253,'2022旬別'!AL253,'2021旬別'!AL253,'2020旬別'!AL253)</f>
        <v>40.857800000000005</v>
      </c>
      <c r="AP253" s="55"/>
      <c r="AQ253" s="56"/>
      <c r="AR253" s="56"/>
      <c r="AS253" s="56"/>
      <c r="AT253" s="59"/>
    </row>
    <row r="254" spans="1:76" ht="14.25" customHeight="1" x14ac:dyDescent="0.15">
      <c r="A254" s="2352" t="str">
        <f t="shared" si="0"/>
        <v>トマト金額</v>
      </c>
      <c r="B254" s="2350" t="str">
        <f>B253</f>
        <v>トマト</v>
      </c>
      <c r="C254" s="1998" t="s">
        <v>94</v>
      </c>
      <c r="D254" s="2104">
        <f>AVERAGE('2024旬別'!D254,'2023旬別'!C254,'2022旬別'!C254,'2021旬別'!C254,'2020旬別'!C254)</f>
        <v>11743.903</v>
      </c>
      <c r="E254" s="2105">
        <f>AVERAGE('2024旬別'!E254,'2023旬別'!D254,'2022旬別'!D254,'2021旬別'!D254,'2020旬別'!D254)</f>
        <v>17638.8652</v>
      </c>
      <c r="F254" s="2106">
        <f>AVERAGE('2024旬別'!F254,'2023旬別'!E254,'2022旬別'!E254,'2021旬別'!E254,'2020旬別'!E254)</f>
        <v>18041.298999999999</v>
      </c>
      <c r="G254" s="2107">
        <f>AVERAGE('2024旬別'!G254,'2023旬別'!F254,'2022旬別'!F254,'2021旬別'!F254,'2020旬別'!F254)</f>
        <v>30691.602999999996</v>
      </c>
      <c r="H254" s="2105">
        <f>AVERAGE('2024旬別'!H254,'2023旬別'!G254,'2022旬別'!G254,'2021旬別'!G254,'2020旬別'!G254)</f>
        <v>42210.759000000005</v>
      </c>
      <c r="I254" s="2108">
        <f>AVERAGE('2024旬別'!I254,'2023旬別'!H254,'2022旬別'!H254,'2021旬別'!H254,'2020旬別'!H254)</f>
        <v>38398.665399999998</v>
      </c>
      <c r="J254" s="2109">
        <f>AVERAGE('2024旬別'!J254,'2023旬別'!I254,'2022旬別'!I254,'2021旬別'!I254,'2020旬別'!I254)</f>
        <v>48191.994599999998</v>
      </c>
      <c r="K254" s="2105">
        <f>AVERAGE('2024旬別'!K254,'2023旬別'!J254,'2022旬別'!J254,'2021旬別'!J254,'2020旬別'!J254)</f>
        <v>47597.1492</v>
      </c>
      <c r="L254" s="2106">
        <f>AVERAGE('2024旬別'!L254,'2023旬別'!K254,'2022旬別'!K254,'2021旬別'!K254,'2020旬別'!K254)</f>
        <v>53102.104399999997</v>
      </c>
      <c r="M254" s="2109">
        <f>AVERAGE('2024旬別'!M254,'2023旬別'!L254,'2022旬別'!L254,'2021旬別'!L254,'2020旬別'!L254)</f>
        <v>51164.8802</v>
      </c>
      <c r="N254" s="2110">
        <f>AVERAGE('2024旬別'!N254,'2023旬別'!M254,'2022旬別'!M254,'2021旬別'!M254,'2020旬別'!M254)</f>
        <v>55774.097400000006</v>
      </c>
      <c r="O254" s="2140">
        <f>AVERAGE('2024旬別'!O254,'2023旬別'!N254,'2022旬別'!N254,'2021旬別'!N254,'2020旬別'!N254)</f>
        <v>59567.626400000008</v>
      </c>
      <c r="P254" s="2111">
        <f>AVERAGE('2024旬別'!P254,'2023旬別'!O254,'2022旬別'!O254,'2021旬別'!O254,'2020旬別'!O254)</f>
        <v>69966.50959999999</v>
      </c>
      <c r="Q254" s="2105">
        <f>AVERAGE('2024旬別'!Q254,'2023旬別'!P254,'2022旬別'!P254,'2021旬別'!P254,'2020旬別'!P254)</f>
        <v>66815.027399999992</v>
      </c>
      <c r="R254" s="2112">
        <f>AVERAGE('2024旬別'!R254,'2023旬別'!Q254,'2022旬別'!Q254,'2021旬別'!Q254,'2020旬別'!Q254)</f>
        <v>70930.601999999999</v>
      </c>
      <c r="S254" s="2107">
        <f>AVERAGE('2024旬別'!S254,'2023旬別'!R254,'2022旬別'!R254,'2021旬別'!R254,'2020旬別'!R254)</f>
        <v>73463.830199999997</v>
      </c>
      <c r="T254" s="2105">
        <f>AVERAGE('2024旬別'!T254,'2023旬別'!S254,'2022旬別'!S254,'2021旬別'!S254,'2020旬別'!S254)</f>
        <v>70250.841</v>
      </c>
      <c r="U254" s="2106">
        <f>AVERAGE('2024旬別'!U254,'2023旬別'!T254,'2022旬別'!T254,'2021旬別'!T254,'2020旬別'!T254)</f>
        <v>61876.521000000008</v>
      </c>
      <c r="V254" s="2107">
        <f>AVERAGE('2024旬別'!V254,'2023旬別'!U254,'2022旬別'!U254,'2021旬別'!U254,'2020旬別'!U254)</f>
        <v>46011.140800000008</v>
      </c>
      <c r="W254" s="2113">
        <f>AVERAGE('2024旬別'!W254,'2023旬別'!V254,'2022旬別'!V254,'2021旬別'!V254,'2020旬別'!V254)</f>
        <v>34296.327400000002</v>
      </c>
      <c r="X254" s="2114">
        <f>AVERAGE('2024旬別'!X254,'2023旬別'!W254,'2022旬別'!W254,'2021旬別'!W254,'2020旬別'!W254)</f>
        <v>23010.9</v>
      </c>
      <c r="Y254" s="2107">
        <f>AVERAGE('2024旬別'!Y254,'2023旬別'!X254,'2022旬別'!X254,'2021旬別'!X254,'2020旬別'!X254)</f>
        <v>20222.355800000001</v>
      </c>
      <c r="Z254" s="2110">
        <f>AVERAGE('2024旬別'!Z254,'2023旬別'!Y254,'2022旬別'!Y254,'2021旬別'!Y254,'2020旬別'!Y254)</f>
        <v>20432.889800000001</v>
      </c>
      <c r="AA254" s="2112">
        <f>AVERAGE('2024旬別'!AA254,'2023旬別'!Z254,'2022旬別'!Z254,'2021旬別'!Z254,'2020旬別'!Z254)</f>
        <v>37742.130599999997</v>
      </c>
      <c r="AB254" s="2107">
        <f>AVERAGE('2024旬別'!AB254,'2023旬別'!AA254,'2022旬別'!AA254,'2021旬別'!AA254,'2020旬別'!AA254)</f>
        <v>56716.941599999998</v>
      </c>
      <c r="AC254" s="2105">
        <f>AVERAGE('2024旬別'!AC254,'2023旬別'!AB254,'2022旬別'!AB254,'2021旬別'!AB254,'2020旬別'!AB254)</f>
        <v>63785.16120000001</v>
      </c>
      <c r="AD254" s="2106">
        <f>AVERAGE('2024旬別'!AD254,'2023旬別'!AC254,'2022旬別'!AC254,'2021旬別'!AC254,'2020旬別'!AC254)</f>
        <v>73214.587400000004</v>
      </c>
      <c r="AE254" s="2109">
        <f>AVERAGE('2024旬別'!AE254,'2023旬別'!AD254,'2022旬別'!AD254,'2021旬別'!AD254,'2020旬別'!AD254)</f>
        <v>66951.334000000003</v>
      </c>
      <c r="AF254" s="2110">
        <f>AVERAGE('2024旬別'!AF254,'2023旬別'!AE254,'2022旬別'!AE254,'2021旬別'!AE254,'2020旬別'!AE254)</f>
        <v>63000.855799999998</v>
      </c>
      <c r="AG254" s="2106">
        <f>AVERAGE('2024旬別'!AG254,'2023旬別'!AF254,'2022旬別'!AF254,'2021旬別'!AF254,'2020旬別'!AF254)</f>
        <v>81188.369200000001</v>
      </c>
      <c r="AH254" s="2109">
        <f>AVERAGE('2024旬別'!AH254,'2023旬別'!AG254,'2022旬別'!AG254,'2021旬別'!AG254,'2020旬別'!AG254)</f>
        <v>41821.212199999994</v>
      </c>
      <c r="AI254" s="2105">
        <f>AVERAGE('2024旬別'!AI254,'2023旬別'!AH254,'2022旬別'!AH254,'2021旬別'!AH254,'2020旬別'!AH254)</f>
        <v>34649.373800000001</v>
      </c>
      <c r="AJ254" s="2106">
        <f>AVERAGE('2024旬別'!AJ254,'2023旬別'!AI254,'2022旬別'!AI254,'2021旬別'!AI254,'2020旬別'!AI254)</f>
        <v>24959.295600000001</v>
      </c>
      <c r="AK254" s="2109">
        <f>AVERAGE('2024旬別'!AK254,'2023旬別'!AJ254,'2022旬別'!AJ254,'2021旬別'!AJ254,'2020旬別'!AJ254)</f>
        <v>19050.696</v>
      </c>
      <c r="AL254" s="2105">
        <f>AVERAGE('2024旬別'!AL254,'2023旬別'!AK254,'2022旬別'!AK254,'2021旬別'!AK254,'2020旬別'!AK254)</f>
        <v>16341.270200000003</v>
      </c>
      <c r="AM254" s="2115">
        <f>AVERAGE('2024旬別'!AM254,'2023旬別'!AL254,'2022旬別'!AL254,'2021旬別'!AL254,'2020旬別'!AL254)</f>
        <v>15295.895</v>
      </c>
      <c r="AP254" s="55"/>
      <c r="AQ254" s="56"/>
      <c r="AR254" s="56"/>
      <c r="AS254" s="56"/>
      <c r="AT254" s="59"/>
    </row>
    <row r="255" spans="1:76" ht="14.25" customHeight="1" x14ac:dyDescent="0.15">
      <c r="A255" s="2352" t="str">
        <f t="shared" si="0"/>
        <v>トマト価格</v>
      </c>
      <c r="B255" s="2351" t="str">
        <f>B253</f>
        <v>トマト</v>
      </c>
      <c r="C255" s="2000" t="s">
        <v>96</v>
      </c>
      <c r="D255" s="2116">
        <f>AVERAGE('2024旬別'!D255,'2023旬別'!C255,'2022旬別'!C255,'2021旬別'!C255,'2020旬別'!C255)</f>
        <v>327.2</v>
      </c>
      <c r="E255" s="2117">
        <f>AVERAGE('2024旬別'!E255,'2023旬別'!D255,'2022旬別'!D255,'2021旬別'!D255,'2020旬別'!D255)</f>
        <v>320</v>
      </c>
      <c r="F255" s="2118">
        <f>AVERAGE('2024旬別'!F255,'2023旬別'!E255,'2022旬別'!E255,'2021旬別'!E255,'2020旬別'!E255)</f>
        <v>353.6</v>
      </c>
      <c r="G255" s="2119">
        <f>AVERAGE('2024旬別'!G255,'2023旬別'!F255,'2022旬別'!F255,'2021旬別'!F255,'2020旬別'!F255)</f>
        <v>462.8</v>
      </c>
      <c r="H255" s="2117">
        <f>AVERAGE('2024旬別'!H255,'2023旬別'!G255,'2022旬別'!G255,'2021旬別'!G255,'2020旬別'!G255)</f>
        <v>499.4</v>
      </c>
      <c r="I255" s="2120">
        <f>AVERAGE('2024旬別'!I255,'2023旬別'!H255,'2022旬別'!H255,'2021旬別'!H255,'2020旬別'!H255)</f>
        <v>498.2</v>
      </c>
      <c r="J255" s="2121">
        <f>AVERAGE('2024旬別'!J255,'2023旬別'!I255,'2022旬別'!I255,'2021旬別'!I255,'2020旬別'!I255)</f>
        <v>500</v>
      </c>
      <c r="K255" s="2117">
        <f>AVERAGE('2024旬別'!K255,'2023旬別'!J255,'2022旬別'!J255,'2021旬別'!J255,'2020旬別'!J255)</f>
        <v>494.2</v>
      </c>
      <c r="L255" s="2146">
        <f>AVERAGE('2024旬別'!L255,'2023旬別'!K255,'2022旬別'!K255,'2021旬別'!K255,'2020旬別'!K255)</f>
        <v>488.6</v>
      </c>
      <c r="M255" s="2121">
        <f>AVERAGE('2024旬別'!M255,'2023旬別'!L255,'2022旬別'!L255,'2021旬別'!L255,'2020旬別'!L255)</f>
        <v>478</v>
      </c>
      <c r="N255" s="2117">
        <f>AVERAGE('2024旬別'!N255,'2023旬別'!M255,'2022旬別'!M255,'2021旬別'!M255,'2020旬別'!M255)</f>
        <v>461</v>
      </c>
      <c r="O255" s="2120">
        <f>AVERAGE('2024旬別'!O255,'2023旬別'!N255,'2022旬別'!N255,'2021旬別'!N255,'2020旬別'!N255)</f>
        <v>460.8</v>
      </c>
      <c r="P255" s="2121">
        <f>AVERAGE('2024旬別'!P255,'2023旬別'!O255,'2022旬別'!O255,'2021旬別'!O255,'2020旬別'!O255)</f>
        <v>418.2</v>
      </c>
      <c r="Q255" s="2117">
        <f>AVERAGE('2024旬別'!Q255,'2023旬別'!P255,'2022旬別'!P255,'2021旬別'!P255,'2020旬別'!P255)</f>
        <v>356.6</v>
      </c>
      <c r="R255" s="2123">
        <f>AVERAGE('2024旬別'!R255,'2023旬別'!Q255,'2022旬別'!Q255,'2021旬別'!Q255,'2020旬別'!Q255)</f>
        <v>333.6</v>
      </c>
      <c r="S255" s="2121">
        <f>AVERAGE('2024旬別'!S255,'2023旬別'!R255,'2022旬別'!R255,'2021旬別'!R255,'2020旬別'!R255)</f>
        <v>322.8</v>
      </c>
      <c r="T255" s="2117">
        <f>AVERAGE('2024旬別'!T255,'2023旬別'!S255,'2022旬別'!S255,'2021旬別'!S255,'2020旬別'!S255)</f>
        <v>324.8</v>
      </c>
      <c r="U255" s="2118">
        <f>AVERAGE('2024旬別'!U255,'2023旬別'!T255,'2022旬別'!T255,'2021旬別'!T255,'2020旬別'!T255)</f>
        <v>308.8</v>
      </c>
      <c r="V255" s="2119">
        <f>AVERAGE('2024旬別'!V255,'2023旬別'!U255,'2022旬別'!U255,'2021旬別'!U255,'2020旬別'!U255)</f>
        <v>291.60000000000002</v>
      </c>
      <c r="W255" s="2124">
        <f>AVERAGE('2024旬別'!W255,'2023旬別'!V255,'2022旬別'!V255,'2021旬別'!V255,'2020旬別'!V255)</f>
        <v>283.2</v>
      </c>
      <c r="X255" s="2123">
        <f>AVERAGE('2024旬別'!X255,'2023旬別'!W255,'2022旬別'!W255,'2021旬別'!W255,'2020旬別'!W255)</f>
        <v>303.8</v>
      </c>
      <c r="Y255" s="2119">
        <f>AVERAGE('2024旬別'!Y255,'2023旬別'!X255,'2022旬別'!X255,'2021旬別'!X255,'2020旬別'!X255)</f>
        <v>312.2</v>
      </c>
      <c r="Z255" s="2122">
        <f>AVERAGE('2024旬別'!Z255,'2023旬別'!Y255,'2022旬別'!Y255,'2021旬別'!Y255,'2020旬別'!Y255)</f>
        <v>320.39999999999998</v>
      </c>
      <c r="AA255" s="2123">
        <f>AVERAGE('2024旬別'!AA255,'2023旬別'!Z255,'2022旬別'!Z255,'2021旬別'!Z255,'2020旬別'!Z255)</f>
        <v>323.39999999999998</v>
      </c>
      <c r="AB255" s="2119">
        <f>AVERAGE('2024旬別'!AB255,'2023旬別'!AA255,'2022旬別'!AA255,'2021旬別'!AA255,'2020旬別'!AA255)</f>
        <v>350.2</v>
      </c>
      <c r="AC255" s="2117">
        <f>AVERAGE('2024旬別'!AC255,'2023旬別'!AB255,'2022旬別'!AB255,'2021旬別'!AB255,'2020旬別'!AB255)</f>
        <v>398.2</v>
      </c>
      <c r="AD255" s="2118">
        <f>AVERAGE('2024旬別'!AD255,'2023旬別'!AC255,'2022旬別'!AC255,'2021旬別'!AC255,'2020旬別'!AC255)</f>
        <v>425.8</v>
      </c>
      <c r="AE255" s="2121">
        <f>AVERAGE('2024旬別'!AE255,'2023旬別'!AD255,'2022旬別'!AD255,'2021旬別'!AD255,'2020旬別'!AD255)</f>
        <v>467.2</v>
      </c>
      <c r="AF255" s="2122">
        <f>AVERAGE('2024旬別'!AF255,'2023旬別'!AE255,'2022旬別'!AE255,'2021旬別'!AE255,'2020旬別'!AE255)</f>
        <v>483</v>
      </c>
      <c r="AG255" s="2118">
        <f>AVERAGE('2024旬別'!AG255,'2023旬別'!AF255,'2022旬別'!AF255,'2021旬別'!AF255,'2020旬別'!AF255)</f>
        <v>437.4</v>
      </c>
      <c r="AH255" s="2121">
        <f>AVERAGE('2024旬別'!AH255,'2023旬別'!AG255,'2022旬別'!AG255,'2021旬別'!AG255,'2020旬別'!AG255)</f>
        <v>437</v>
      </c>
      <c r="AI255" s="2117">
        <f>AVERAGE('2024旬別'!AI255,'2023旬別'!AH255,'2022旬別'!AH255,'2021旬別'!AH255,'2020旬別'!AH255)</f>
        <v>377.2</v>
      </c>
      <c r="AJ255" s="2118">
        <f>AVERAGE('2024旬別'!AJ255,'2023旬別'!AI255,'2022旬別'!AI255,'2021旬別'!AI255,'2020旬別'!AI255)</f>
        <v>392.4</v>
      </c>
      <c r="AK255" s="2121">
        <f>AVERAGE('2024旬別'!AK255,'2023旬別'!AJ255,'2022旬別'!AJ255,'2021旬別'!AJ255,'2020旬別'!AJ255)</f>
        <v>354.2</v>
      </c>
      <c r="AL255" s="2117">
        <f>AVERAGE('2024旬別'!AL255,'2023旬別'!AK255,'2022旬別'!AK255,'2021旬別'!AK255,'2020旬別'!AK255)</f>
        <v>348.8</v>
      </c>
      <c r="AM255" s="2125">
        <f>AVERAGE('2024旬別'!AM255,'2023旬別'!AL255,'2022旬別'!AL255,'2021旬別'!AL255,'2020旬別'!AL255)</f>
        <v>378.6</v>
      </c>
      <c r="AP255" s="55"/>
      <c r="AQ255" s="56"/>
      <c r="AR255" s="56"/>
      <c r="AS255" s="56"/>
      <c r="AT255" s="2044"/>
    </row>
    <row r="256" spans="1:76" ht="14.25" customHeight="1" x14ac:dyDescent="0.15">
      <c r="A256" s="2352" t="str">
        <f t="shared" si="0"/>
        <v>ミニトマト数量</v>
      </c>
      <c r="B256" s="250" t="s">
        <v>122</v>
      </c>
      <c r="C256" s="1997" t="s">
        <v>93</v>
      </c>
      <c r="D256" s="2093">
        <f>AVERAGE('2024旬別'!D256,'2023旬別'!C256,'2022旬別'!C256,'2021旬別'!C256,'2020旬別'!C256)</f>
        <v>2.1015999999999999</v>
      </c>
      <c r="E256" s="2094">
        <f>AVERAGE('2024旬別'!E256,'2023旬別'!D256,'2022旬別'!D256,'2021旬別'!D256,'2020旬別'!D256)</f>
        <v>2.5366</v>
      </c>
      <c r="F256" s="2095">
        <f>AVERAGE('2024旬別'!F256,'2023旬別'!E256,'2022旬別'!E256,'2021旬別'!E256,'2020旬別'!E256)</f>
        <v>3.1432000000000002</v>
      </c>
      <c r="G256" s="2096">
        <f>AVERAGE('2024旬別'!G256,'2023旬別'!F256,'2022旬別'!F256,'2021旬別'!F256,'2020旬別'!F256)</f>
        <v>3.9964</v>
      </c>
      <c r="H256" s="2094">
        <f>AVERAGE('2024旬別'!H256,'2023旬別'!G256,'2022旬別'!G256,'2021旬別'!G256,'2020旬別'!G256)</f>
        <v>4.2742000000000004</v>
      </c>
      <c r="I256" s="2097">
        <f>AVERAGE('2024旬別'!I256,'2023旬別'!H256,'2022旬別'!H256,'2021旬別'!H256,'2020旬別'!H256)</f>
        <v>4.0574000000000003</v>
      </c>
      <c r="J256" s="2098">
        <f>AVERAGE('2024旬別'!J256,'2023旬別'!I256,'2022旬別'!I256,'2021旬別'!I256,'2020旬別'!I256)</f>
        <v>6.6151999999999997</v>
      </c>
      <c r="K256" s="2094">
        <f>AVERAGE('2024旬別'!K256,'2023旬別'!J256,'2022旬別'!J256,'2021旬別'!J256,'2020旬別'!J256)</f>
        <v>5.9906000000000006</v>
      </c>
      <c r="L256" s="2095">
        <f>AVERAGE('2024旬別'!L256,'2023旬別'!K256,'2022旬別'!K256,'2021旬別'!K256,'2020旬別'!K256)</f>
        <v>5.6094000000000008</v>
      </c>
      <c r="M256" s="2098">
        <f>AVERAGE('2024旬別'!M256,'2023旬別'!L256,'2022旬別'!L256,'2021旬別'!L256,'2020旬別'!L256)</f>
        <v>6.9251999999999994</v>
      </c>
      <c r="N256" s="2099">
        <f>AVERAGE('2024旬別'!N256,'2023旬別'!M256,'2022旬別'!M256,'2021旬別'!M256,'2020旬別'!M256)</f>
        <v>7.2212000000000005</v>
      </c>
      <c r="O256" s="2097">
        <f>AVERAGE('2024旬別'!O256,'2023旬別'!N256,'2022旬別'!N256,'2021旬別'!N256,'2020旬別'!N256)</f>
        <v>5.3572000000000006</v>
      </c>
      <c r="P256" s="2098">
        <f>AVERAGE('2024旬別'!P256,'2023旬別'!O256,'2022旬別'!O256,'2021旬別'!O256,'2020旬別'!O256)</f>
        <v>5.9478</v>
      </c>
      <c r="Q256" s="2094">
        <f>AVERAGE('2024旬別'!Q256,'2023旬別'!P256,'2022旬別'!P256,'2021旬別'!P256,'2020旬別'!P256)</f>
        <v>8.9757999999999996</v>
      </c>
      <c r="R256" s="2100">
        <f>AVERAGE('2024旬別'!R256,'2023旬別'!Q256,'2022旬別'!Q256,'2021旬別'!Q256,'2020旬別'!Q256)</f>
        <v>18.226800000000001</v>
      </c>
      <c r="S256" s="2096">
        <f>AVERAGE('2024旬別'!S256,'2023旬別'!R256,'2022旬別'!R256,'2021旬別'!R256,'2020旬別'!R256)</f>
        <v>41.0396</v>
      </c>
      <c r="T256" s="2094">
        <f>AVERAGE('2024旬別'!T256,'2023旬別'!S256,'2022旬別'!S256,'2021旬別'!S256,'2020旬別'!S256)</f>
        <v>84.557800000000015</v>
      </c>
      <c r="U256" s="2095">
        <f>AVERAGE('2024旬別'!U256,'2023旬別'!T256,'2022旬別'!T256,'2021旬別'!T256,'2020旬別'!T256)</f>
        <v>137.81379999999999</v>
      </c>
      <c r="V256" s="2096">
        <f>AVERAGE('2024旬別'!V256,'2023旬別'!U256,'2022旬別'!U256,'2021旬別'!U256,'2020旬別'!U256)</f>
        <v>183.0188</v>
      </c>
      <c r="W256" s="2101">
        <f>AVERAGE('2024旬別'!W256,'2023旬別'!V256,'2022旬別'!V256,'2021旬別'!V256,'2020旬別'!V256)</f>
        <v>179.03219999999999</v>
      </c>
      <c r="X256" s="2102">
        <f>AVERAGE('2024旬別'!X256,'2023旬別'!W256,'2022旬別'!W256,'2021旬別'!W256,'2020旬別'!W256)</f>
        <v>137.16059999999999</v>
      </c>
      <c r="Y256" s="2096">
        <f>AVERAGE('2024旬別'!Y256,'2023旬別'!X256,'2022旬別'!X256,'2021旬別'!X256,'2020旬別'!X256)</f>
        <v>65.206400000000002</v>
      </c>
      <c r="Z256" s="2099">
        <f>AVERAGE('2024旬別'!Z256,'2023旬別'!Y256,'2022旬別'!Y256,'2021旬別'!Y256,'2020旬別'!Y256)</f>
        <v>34.573399999999999</v>
      </c>
      <c r="AA256" s="2100">
        <f>AVERAGE('2024旬別'!AA256,'2023旬別'!Z256,'2022旬別'!Z256,'2021旬別'!Z256,'2020旬別'!Z256)</f>
        <v>60.905600000000007</v>
      </c>
      <c r="AB256" s="2096">
        <f>AVERAGE('2024旬別'!AB256,'2023旬別'!AA256,'2022旬別'!AA256,'2021旬別'!AA256,'2020旬別'!AA256)</f>
        <v>98.505600000000001</v>
      </c>
      <c r="AC256" s="2099">
        <f>AVERAGE('2024旬別'!AC256,'2023旬別'!AB256,'2022旬別'!AB256,'2021旬別'!AB256,'2020旬別'!AB256)</f>
        <v>122.39700000000001</v>
      </c>
      <c r="AD256" s="2095">
        <f>AVERAGE('2024旬別'!AD256,'2023旬別'!AC256,'2022旬別'!AC256,'2021旬別'!AC256,'2020旬別'!AC256)</f>
        <v>136.2398</v>
      </c>
      <c r="AE256" s="2098">
        <f>AVERAGE('2024旬別'!AE256,'2023旬別'!AD256,'2022旬別'!AD256,'2021旬別'!AD256,'2020旬別'!AD256)</f>
        <v>105.05840000000001</v>
      </c>
      <c r="AF256" s="2099">
        <f>AVERAGE('2024旬別'!AF256,'2023旬別'!AE256,'2022旬別'!AE256,'2021旬別'!AE256,'2020旬別'!AE256)</f>
        <v>83.429000000000002</v>
      </c>
      <c r="AG256" s="2095">
        <f>AVERAGE('2024旬別'!AG256,'2023旬別'!AF256,'2022旬別'!AF256,'2021旬別'!AF256,'2020旬別'!AF256)</f>
        <v>108.8336</v>
      </c>
      <c r="AH256" s="2098">
        <f>AVERAGE('2024旬別'!AH256,'2023旬別'!AG256,'2022旬別'!AG256,'2021旬別'!AG256,'2020旬別'!AG256)</f>
        <v>40.177600000000005</v>
      </c>
      <c r="AI256" s="2094">
        <f>AVERAGE('2024旬別'!AI256,'2023旬別'!AH256,'2022旬別'!AH256,'2021旬別'!AH256,'2020旬別'!AH256)</f>
        <v>42.097799999999992</v>
      </c>
      <c r="AJ256" s="2095">
        <f>AVERAGE('2024旬別'!AJ256,'2023旬別'!AI256,'2022旬別'!AI256,'2021旬別'!AI256,'2020旬別'!AI256)</f>
        <v>19.141000000000002</v>
      </c>
      <c r="AK256" s="2098">
        <f>AVERAGE('2024旬別'!AK256,'2023旬別'!AJ256,'2022旬別'!AJ256,'2021旬別'!AJ256,'2020旬別'!AJ256)</f>
        <v>12.603999999999999</v>
      </c>
      <c r="AL256" s="2094">
        <f>AVERAGE('2024旬別'!AL256,'2023旬別'!AK256,'2022旬別'!AK256,'2021旬別'!AK256,'2020旬別'!AK256)</f>
        <v>5.2122000000000002</v>
      </c>
      <c r="AM256" s="2103">
        <f>AVERAGE('2024旬別'!AM256,'2023旬別'!AL256,'2022旬別'!AL256,'2021旬別'!AL256,'2020旬別'!AL256)</f>
        <v>4.4737999999999989</v>
      </c>
      <c r="AP256" s="55"/>
      <c r="AQ256" s="56"/>
      <c r="AR256" s="56"/>
      <c r="AS256" s="56"/>
      <c r="AT256" s="59"/>
    </row>
    <row r="257" spans="1:88" ht="14.25" customHeight="1" x14ac:dyDescent="0.15">
      <c r="A257" s="2352" t="str">
        <f t="shared" si="0"/>
        <v>ミニトマト金額</v>
      </c>
      <c r="B257" s="2350" t="str">
        <f>B256</f>
        <v>ミニトマト</v>
      </c>
      <c r="C257" s="1998" t="s">
        <v>94</v>
      </c>
      <c r="D257" s="2104">
        <f>AVERAGE('2024旬別'!D257,'2023旬別'!C257,'2022旬別'!C257,'2021旬別'!C257,'2020旬別'!C257)</f>
        <v>1640.3221999999998</v>
      </c>
      <c r="E257" s="2105">
        <f>AVERAGE('2024旬別'!E257,'2023旬別'!D257,'2022旬別'!D257,'2021旬別'!D257,'2020旬別'!D257)</f>
        <v>2079.3118000000004</v>
      </c>
      <c r="F257" s="2106">
        <f>AVERAGE('2024旬別'!F257,'2023旬別'!E257,'2022旬別'!E257,'2021旬別'!E257,'2020旬別'!E257)</f>
        <v>2363.1078000000002</v>
      </c>
      <c r="G257" s="2107">
        <f>AVERAGE('2024旬別'!G257,'2023旬別'!F257,'2022旬別'!F257,'2021旬別'!F257,'2020旬別'!F257)</f>
        <v>3055.424</v>
      </c>
      <c r="H257" s="2105">
        <f>AVERAGE('2024旬別'!H257,'2023旬別'!G257,'2022旬別'!G257,'2021旬別'!G257,'2020旬別'!G257)</f>
        <v>2988.4026000000003</v>
      </c>
      <c r="I257" s="2108">
        <f>AVERAGE('2024旬別'!I257,'2023旬別'!H257,'2022旬別'!H257,'2021旬別'!H257,'2020旬別'!H257)</f>
        <v>3289.3183999999992</v>
      </c>
      <c r="J257" s="2109">
        <f>AVERAGE('2024旬別'!J257,'2023旬別'!I257,'2022旬別'!I257,'2021旬別'!I257,'2020旬別'!I257)</f>
        <v>4660.2470000000003</v>
      </c>
      <c r="K257" s="2105">
        <f>AVERAGE('2024旬別'!K257,'2023旬別'!J257,'2022旬別'!J257,'2021旬別'!J257,'2020旬別'!J257)</f>
        <v>4199.1203999999998</v>
      </c>
      <c r="L257" s="2106">
        <f>AVERAGE('2024旬別'!L257,'2023旬別'!K257,'2022旬別'!K257,'2021旬別'!K257,'2020旬別'!K257)</f>
        <v>3679.2066000000004</v>
      </c>
      <c r="M257" s="2109">
        <f>AVERAGE('2024旬別'!M257,'2023旬別'!L257,'2022旬別'!L257,'2021旬別'!L257,'2020旬別'!L257)</f>
        <v>4656.8474000000006</v>
      </c>
      <c r="N257" s="2110">
        <f>AVERAGE('2024旬別'!N257,'2023旬別'!M257,'2022旬別'!M257,'2021旬別'!M257,'2020旬別'!M257)</f>
        <v>4895.2586000000001</v>
      </c>
      <c r="O257" s="2140">
        <f>AVERAGE('2024旬別'!O257,'2023旬別'!N257,'2022旬別'!N257,'2021旬別'!N257,'2020旬別'!N257)</f>
        <v>3588.4067999999997</v>
      </c>
      <c r="P257" s="2111">
        <f>AVERAGE('2024旬別'!P257,'2023旬別'!O257,'2022旬別'!O257,'2021旬別'!O257,'2020旬別'!O257)</f>
        <v>3617.8792000000003</v>
      </c>
      <c r="Q257" s="2105">
        <f>AVERAGE('2024旬別'!Q257,'2023旬別'!P257,'2022旬別'!P257,'2021旬別'!P257,'2020旬別'!P257)</f>
        <v>5549.7026000000005</v>
      </c>
      <c r="R257" s="2112">
        <f>AVERAGE('2024旬別'!R257,'2023旬別'!Q257,'2022旬別'!Q257,'2021旬別'!Q257,'2020旬別'!Q257)</f>
        <v>10655.669400000001</v>
      </c>
      <c r="S257" s="2107">
        <f>AVERAGE('2024旬別'!S257,'2023旬別'!R257,'2022旬別'!R257,'2021旬別'!R257,'2020旬別'!R257)</f>
        <v>21250.138999999996</v>
      </c>
      <c r="T257" s="2105">
        <f>AVERAGE('2024旬別'!T257,'2023旬別'!S257,'2022旬別'!S257,'2021旬別'!S257,'2020旬別'!S257)</f>
        <v>41267.469599999997</v>
      </c>
      <c r="U257" s="2106">
        <f>AVERAGE('2024旬別'!U257,'2023旬別'!T257,'2022旬別'!T257,'2021旬別'!T257,'2020旬別'!T257)</f>
        <v>64719.794600000001</v>
      </c>
      <c r="V257" s="2107">
        <f>AVERAGE('2024旬別'!V257,'2023旬別'!U257,'2022旬別'!U257,'2021旬別'!U257,'2020旬別'!U257)</f>
        <v>90932.492599999998</v>
      </c>
      <c r="W257" s="2113">
        <f>AVERAGE('2024旬別'!W257,'2023旬別'!V257,'2022旬別'!V257,'2021旬別'!V257,'2020旬別'!V257)</f>
        <v>92185.530400000003</v>
      </c>
      <c r="X257" s="2114">
        <f>AVERAGE('2024旬別'!X257,'2023旬別'!W257,'2022旬別'!W257,'2021旬別'!W257,'2020旬別'!W257)</f>
        <v>68507.338599999988</v>
      </c>
      <c r="Y257" s="2107">
        <f>AVERAGE('2024旬別'!Y257,'2023旬別'!X257,'2022旬別'!X257,'2021旬別'!X257,'2020旬別'!X257)</f>
        <v>31371.737800000003</v>
      </c>
      <c r="Z257" s="2110">
        <f>AVERAGE('2024旬別'!Z257,'2023旬別'!Y257,'2022旬別'!Y257,'2021旬別'!Y257,'2020旬別'!Y257)</f>
        <v>19999.953799999999</v>
      </c>
      <c r="AA257" s="2112">
        <f>AVERAGE('2024旬別'!AA257,'2023旬別'!Z257,'2022旬別'!Z257,'2021旬別'!Z257,'2020旬別'!Z257)</f>
        <v>37802.572200000002</v>
      </c>
      <c r="AB257" s="2107">
        <f>AVERAGE('2024旬別'!AB257,'2023旬別'!AA257,'2022旬別'!AA257,'2021旬別'!AA257,'2020旬別'!AA257)</f>
        <v>71866.064999999988</v>
      </c>
      <c r="AC257" s="2105">
        <f>AVERAGE('2024旬別'!AC257,'2023旬別'!AB257,'2022旬別'!AB257,'2021旬別'!AB257,'2020旬別'!AB257)</f>
        <v>100063.79740000001</v>
      </c>
      <c r="AD257" s="2106">
        <f>AVERAGE('2024旬別'!AD257,'2023旬別'!AC257,'2022旬別'!AC257,'2021旬別'!AC257,'2020旬別'!AC257)</f>
        <v>129125.05019999998</v>
      </c>
      <c r="AE257" s="2109">
        <f>AVERAGE('2024旬別'!AE257,'2023旬別'!AD257,'2022旬別'!AD257,'2021旬別'!AD257,'2020旬別'!AD257)</f>
        <v>98746.005199999985</v>
      </c>
      <c r="AF257" s="2110">
        <f>AVERAGE('2024旬別'!AF257,'2023旬別'!AE257,'2022旬別'!AE257,'2021旬別'!AE257,'2020旬別'!AE257)</f>
        <v>70413.052200000006</v>
      </c>
      <c r="AG257" s="2106">
        <f>AVERAGE('2024旬別'!AG257,'2023旬別'!AF257,'2022旬別'!AF257,'2021旬別'!AF257,'2020旬別'!AF257)</f>
        <v>72361.957399999999</v>
      </c>
      <c r="AH257" s="2109">
        <f>AVERAGE('2024旬別'!AH257,'2023旬別'!AG257,'2022旬別'!AG257,'2021旬別'!AG257,'2020旬別'!AG257)</f>
        <v>24290.926799999997</v>
      </c>
      <c r="AI257" s="2105">
        <f>AVERAGE('2024旬別'!AI257,'2023旬別'!AH257,'2022旬別'!AH257,'2021旬別'!AH257,'2020旬別'!AH257)</f>
        <v>27200.031800000004</v>
      </c>
      <c r="AJ257" s="2106">
        <f>AVERAGE('2024旬別'!AJ257,'2023旬別'!AI257,'2022旬別'!AI257,'2021旬別'!AI257,'2020旬別'!AI257)</f>
        <v>11596.357800000002</v>
      </c>
      <c r="AK257" s="2109">
        <f>AVERAGE('2024旬別'!AK257,'2023旬別'!AJ257,'2022旬別'!AJ257,'2021旬別'!AJ257,'2020旬別'!AJ257)</f>
        <v>6901.7608000000009</v>
      </c>
      <c r="AL257" s="2105">
        <f>AVERAGE('2024旬別'!AL257,'2023旬別'!AK257,'2022旬別'!AK257,'2021旬別'!AK257,'2020旬別'!AK257)</f>
        <v>3649.9441999999995</v>
      </c>
      <c r="AM257" s="2115">
        <f>AVERAGE('2024旬別'!AM257,'2023旬別'!AL257,'2022旬別'!AL257,'2021旬別'!AL257,'2020旬別'!AL257)</f>
        <v>3372.8892000000005</v>
      </c>
      <c r="AP257" s="55"/>
      <c r="AQ257" s="56"/>
      <c r="AR257" s="56"/>
      <c r="AS257" s="56"/>
      <c r="AT257" s="59"/>
    </row>
    <row r="258" spans="1:88" ht="14.25" customHeight="1" x14ac:dyDescent="0.15">
      <c r="A258" s="2352" t="str">
        <f t="shared" si="0"/>
        <v>ミニトマト価格</v>
      </c>
      <c r="B258" s="2351" t="str">
        <f>B256</f>
        <v>ミニトマト</v>
      </c>
      <c r="C258" s="2000" t="s">
        <v>96</v>
      </c>
      <c r="D258" s="2116">
        <f>AVERAGE('2024旬別'!D258,'2023旬別'!C258,'2022旬別'!C258,'2021旬別'!C258,'2020旬別'!C258)</f>
        <v>796.2</v>
      </c>
      <c r="E258" s="2117">
        <f>AVERAGE('2024旬別'!E258,'2023旬別'!D258,'2022旬別'!D258,'2021旬別'!D258,'2020旬別'!D258)</f>
        <v>796.6</v>
      </c>
      <c r="F258" s="2118">
        <f>AVERAGE('2024旬別'!F258,'2023旬別'!E258,'2022旬別'!E258,'2021旬別'!E258,'2020旬別'!E258)</f>
        <v>806.4</v>
      </c>
      <c r="G258" s="2119">
        <f>AVERAGE('2024旬別'!G258,'2023旬別'!F258,'2022旬別'!F258,'2021旬別'!F258,'2020旬別'!F258)</f>
        <v>808.8</v>
      </c>
      <c r="H258" s="2117">
        <f>AVERAGE('2024旬別'!H258,'2023旬別'!G258,'2022旬別'!G258,'2021旬別'!G258,'2020旬別'!G258)</f>
        <v>780.2</v>
      </c>
      <c r="I258" s="2120">
        <f>AVERAGE('2024旬別'!I258,'2023旬別'!H258,'2022旬別'!H258,'2021旬別'!H258,'2020旬別'!H258)</f>
        <v>853</v>
      </c>
      <c r="J258" s="2121">
        <f>AVERAGE('2024旬別'!J258,'2023旬別'!I258,'2022旬別'!I258,'2021旬別'!I258,'2020旬別'!I258)</f>
        <v>789.8</v>
      </c>
      <c r="K258" s="2117">
        <f>AVERAGE('2024旬別'!K258,'2023旬別'!J258,'2022旬別'!J258,'2021旬別'!J258,'2020旬別'!J258)</f>
        <v>725</v>
      </c>
      <c r="L258" s="2118">
        <f>AVERAGE('2024旬別'!L258,'2023旬別'!K258,'2022旬別'!K258,'2021旬別'!K258,'2020旬別'!K258)</f>
        <v>683.6</v>
      </c>
      <c r="M258" s="2121">
        <f>AVERAGE('2024旬別'!M258,'2023旬別'!L258,'2022旬別'!L258,'2021旬別'!L258,'2020旬別'!L258)</f>
        <v>706.4</v>
      </c>
      <c r="N258" s="2117">
        <f>AVERAGE('2024旬別'!N258,'2023旬別'!M258,'2022旬別'!M258,'2021旬別'!M258,'2020旬別'!M258)</f>
        <v>698</v>
      </c>
      <c r="O258" s="2118">
        <f>AVERAGE('2024旬別'!O258,'2023旬別'!N258,'2022旬別'!N258,'2021旬別'!N258,'2020旬別'!N258)</f>
        <v>714.4</v>
      </c>
      <c r="P258" s="2121">
        <f>AVERAGE('2024旬別'!P258,'2023旬別'!O258,'2022旬別'!O258,'2021旬別'!O258,'2020旬別'!O258)</f>
        <v>646.79999999999995</v>
      </c>
      <c r="Q258" s="2117">
        <f>AVERAGE('2024旬別'!Q258,'2023旬別'!P258,'2022旬別'!P258,'2021旬別'!P258,'2020旬別'!P258)</f>
        <v>636.79999999999995</v>
      </c>
      <c r="R258" s="2123">
        <f>AVERAGE('2024旬別'!R258,'2023旬別'!Q258,'2022旬別'!Q258,'2021旬別'!Q258,'2020旬別'!Q258)</f>
        <v>568.20000000000005</v>
      </c>
      <c r="S258" s="2121">
        <f>AVERAGE('2024旬別'!S258,'2023旬別'!R258,'2022旬別'!R258,'2021旬別'!R258,'2020旬別'!R258)</f>
        <v>506.4</v>
      </c>
      <c r="T258" s="2117">
        <f>AVERAGE('2024旬別'!T258,'2023旬別'!S258,'2022旬別'!S258,'2021旬別'!S258,'2020旬別'!S258)</f>
        <v>493.2</v>
      </c>
      <c r="U258" s="2118">
        <f>AVERAGE('2024旬別'!U258,'2023旬別'!T258,'2022旬別'!T258,'2021旬別'!T258,'2020旬別'!T258)</f>
        <v>473.2</v>
      </c>
      <c r="V258" s="2119">
        <f>AVERAGE('2024旬別'!V258,'2023旬別'!U258,'2022旬別'!U258,'2021旬別'!U258,'2020旬別'!U258)</f>
        <v>501.8</v>
      </c>
      <c r="W258" s="2124">
        <f>AVERAGE('2024旬別'!W258,'2023旬別'!V258,'2022旬別'!V258,'2021旬別'!V258,'2020旬別'!V258)</f>
        <v>523</v>
      </c>
      <c r="X258" s="2123">
        <f>AVERAGE('2024旬別'!X258,'2023旬別'!W258,'2022旬別'!W258,'2021旬別'!W258,'2020旬別'!W258)</f>
        <v>498.8</v>
      </c>
      <c r="Y258" s="2119">
        <f>AVERAGE('2024旬別'!Y258,'2023旬別'!X258,'2022旬別'!X258,'2021旬別'!X258,'2020旬別'!X258)</f>
        <v>477.4</v>
      </c>
      <c r="Z258" s="2122">
        <f>AVERAGE('2024旬別'!Z258,'2023旬別'!Y258,'2022旬別'!Y258,'2021旬別'!Y258,'2020旬別'!Y258)</f>
        <v>566.20000000000005</v>
      </c>
      <c r="AA258" s="2123">
        <f>AVERAGE('2024旬別'!AA258,'2023旬別'!Z258,'2022旬別'!Z258,'2021旬別'!Z258,'2020旬別'!Z258)</f>
        <v>648.79999999999995</v>
      </c>
      <c r="AB258" s="2119">
        <f>AVERAGE('2024旬別'!AB258,'2023旬別'!AA258,'2022旬別'!AA258,'2021旬別'!AA258,'2020旬別'!AA258)</f>
        <v>758</v>
      </c>
      <c r="AC258" s="2117">
        <f>AVERAGE('2024旬別'!AC258,'2023旬別'!AB258,'2022旬別'!AB258,'2021旬別'!AB258,'2020旬別'!AB258)</f>
        <v>846.8</v>
      </c>
      <c r="AD258" s="2118">
        <f>AVERAGE('2024旬別'!AD258,'2023旬別'!AC258,'2022旬別'!AC258,'2021旬別'!AC258,'2020旬別'!AC258)</f>
        <v>983.8</v>
      </c>
      <c r="AE258" s="2121">
        <f>AVERAGE('2024旬別'!AE258,'2023旬別'!AD258,'2022旬別'!AD258,'2021旬別'!AD258,'2020旬別'!AD258)</f>
        <v>971.6</v>
      </c>
      <c r="AF258" s="2122">
        <f>AVERAGE('2024旬別'!AF258,'2023旬別'!AE258,'2022旬別'!AE258,'2021旬別'!AE258,'2020旬別'!AE258)</f>
        <v>883.2</v>
      </c>
      <c r="AG258" s="2118">
        <f>AVERAGE('2024旬別'!AG258,'2023旬別'!AF258,'2022旬別'!AF258,'2021旬別'!AF258,'2020旬別'!AF258)</f>
        <v>754.6</v>
      </c>
      <c r="AH258" s="2121">
        <f>AVERAGE('2024旬別'!AH258,'2023旬別'!AG258,'2022旬別'!AG258,'2021旬別'!AG258,'2020旬別'!AG258)</f>
        <v>601</v>
      </c>
      <c r="AI258" s="2117">
        <f>AVERAGE('2024旬別'!AI258,'2023旬別'!AH258,'2022旬別'!AH258,'2021旬別'!AH258,'2020旬別'!AH258)</f>
        <v>632.79999999999995</v>
      </c>
      <c r="AJ258" s="2118">
        <f>AVERAGE('2024旬別'!AJ258,'2023旬別'!AI258,'2022旬別'!AI258,'2021旬別'!AI258,'2020旬別'!AI258)</f>
        <v>670.4</v>
      </c>
      <c r="AK258" s="2121">
        <f>AVERAGE('2024旬別'!AK258,'2023旬別'!AJ258,'2022旬別'!AJ258,'2021旬別'!AJ258,'2020旬別'!AJ258)</f>
        <v>663.4</v>
      </c>
      <c r="AL258" s="2117">
        <f>AVERAGE('2024旬別'!AL258,'2023旬別'!AK258,'2022旬別'!AK258,'2021旬別'!AK258,'2020旬別'!AK258)</f>
        <v>716.4</v>
      </c>
      <c r="AM258" s="2125">
        <f>AVERAGE('2024旬別'!AM258,'2023旬別'!AL258,'2022旬別'!AL258,'2021旬別'!AL258,'2020旬別'!AL258)</f>
        <v>850.4</v>
      </c>
      <c r="AP258" s="55"/>
      <c r="AQ258" s="56"/>
      <c r="AR258" s="56"/>
      <c r="AS258" s="56"/>
      <c r="AT258" s="2044"/>
    </row>
    <row r="259" spans="1:88" ht="14.25" customHeight="1" x14ac:dyDescent="0.15">
      <c r="A259" s="2352" t="str">
        <f t="shared" si="0"/>
        <v>ピーマン数量</v>
      </c>
      <c r="B259" s="250" t="s">
        <v>173</v>
      </c>
      <c r="C259" s="1997" t="s">
        <v>93</v>
      </c>
      <c r="D259" s="2093">
        <f>AVERAGE('2024旬別'!D259,'2023旬別'!C259,'2022旬別'!C259,'2021旬別'!C259,'2020旬別'!C259)</f>
        <v>43.397000000000006</v>
      </c>
      <c r="E259" s="2094">
        <f>AVERAGE('2024旬別'!E259,'2023旬別'!D259,'2022旬別'!D259,'2021旬別'!D259,'2020旬別'!D259)</f>
        <v>63.113399999999999</v>
      </c>
      <c r="F259" s="2095">
        <f>AVERAGE('2024旬別'!F259,'2023旬別'!E259,'2022旬別'!E259,'2021旬別'!E259,'2020旬別'!E259)</f>
        <v>54.885000000000005</v>
      </c>
      <c r="G259" s="2096">
        <f>AVERAGE('2024旬別'!G259,'2023旬別'!F259,'2022旬別'!F259,'2021旬別'!F259,'2020旬別'!F259)</f>
        <v>78.0642</v>
      </c>
      <c r="H259" s="2094">
        <f>AVERAGE('2024旬別'!H259,'2023旬別'!G259,'2022旬別'!G259,'2021旬別'!G259,'2020旬別'!G259)</f>
        <v>101.5992</v>
      </c>
      <c r="I259" s="2097">
        <f>AVERAGE('2024旬別'!I259,'2023旬別'!H259,'2022旬別'!H259,'2021旬別'!H259,'2020旬別'!H259)</f>
        <v>123.6824</v>
      </c>
      <c r="J259" s="2098">
        <f>AVERAGE('2024旬別'!J259,'2023旬別'!I259,'2022旬別'!I259,'2021旬別'!I259,'2020旬別'!I259)</f>
        <v>178.46800000000002</v>
      </c>
      <c r="K259" s="2094">
        <f>AVERAGE('2024旬別'!K259,'2023旬別'!J259,'2022旬別'!J259,'2021旬別'!J259,'2020旬別'!J259)</f>
        <v>233.98759999999999</v>
      </c>
      <c r="L259" s="2095">
        <f>AVERAGE('2024旬別'!L259,'2023旬別'!K259,'2022旬別'!K259,'2021旬別'!K259,'2020旬別'!K259)</f>
        <v>361.32100000000003</v>
      </c>
      <c r="M259" s="2098">
        <f>AVERAGE('2024旬別'!M259,'2023旬別'!L259,'2022旬別'!L259,'2021旬別'!L259,'2020旬別'!L259)</f>
        <v>364.87799999999999</v>
      </c>
      <c r="N259" s="2099">
        <f>AVERAGE('2024旬別'!N259,'2023旬別'!M259,'2022旬別'!M259,'2021旬別'!M259,'2020旬別'!M259)</f>
        <v>431.14440000000002</v>
      </c>
      <c r="O259" s="2097">
        <f>AVERAGE('2024旬別'!O259,'2023旬別'!N259,'2022旬別'!N259,'2021旬別'!N259,'2020旬別'!N259)</f>
        <v>476.9522</v>
      </c>
      <c r="P259" s="2098">
        <f>AVERAGE('2024旬別'!P259,'2023旬別'!O259,'2022旬別'!O259,'2021旬別'!O259,'2020旬別'!O259)</f>
        <v>533.86500000000001</v>
      </c>
      <c r="Q259" s="2094">
        <f>AVERAGE('2024旬別'!Q259,'2023旬別'!P259,'2022旬別'!P259,'2021旬別'!P259,'2020旬別'!P259)</f>
        <v>589.53980000000001</v>
      </c>
      <c r="R259" s="2100">
        <f>AVERAGE('2024旬別'!R259,'2023旬別'!Q259,'2022旬別'!Q259,'2021旬別'!Q259,'2020旬別'!Q259)</f>
        <v>657.58220000000006</v>
      </c>
      <c r="S259" s="2096">
        <f>AVERAGE('2024旬別'!S259,'2023旬別'!R259,'2022旬別'!R259,'2021旬別'!R259,'2020旬別'!R259)</f>
        <v>663.5136</v>
      </c>
      <c r="T259" s="2094">
        <f>AVERAGE('2024旬別'!T259,'2023旬別'!S259,'2022旬別'!S259,'2021旬別'!S259,'2020旬別'!S259)</f>
        <v>615.95540000000005</v>
      </c>
      <c r="U259" s="2095">
        <f>AVERAGE('2024旬別'!U259,'2023旬別'!T259,'2022旬別'!T259,'2021旬別'!T259,'2020旬別'!T259)</f>
        <v>587.39179999999999</v>
      </c>
      <c r="V259" s="2096">
        <f>AVERAGE('2024旬別'!V259,'2023旬別'!U259,'2022旬別'!U259,'2021旬別'!U259,'2020旬別'!U259)</f>
        <v>496.57780000000002</v>
      </c>
      <c r="W259" s="2101">
        <f>AVERAGE('2024旬別'!W259,'2023旬別'!V259,'2022旬別'!V259,'2021旬別'!V259,'2020旬別'!V259)</f>
        <v>322.94040000000001</v>
      </c>
      <c r="X259" s="2102">
        <f>AVERAGE('2024旬別'!X259,'2023旬別'!W259,'2022旬別'!W259,'2021旬別'!W259,'2020旬別'!W259)</f>
        <v>180.61399999999998</v>
      </c>
      <c r="Y259" s="2096">
        <f>AVERAGE('2024旬別'!Y259,'2023旬別'!X259,'2022旬別'!X259,'2021旬別'!X259,'2020旬別'!X259)</f>
        <v>142.52199999999999</v>
      </c>
      <c r="Z259" s="2099">
        <f>AVERAGE('2024旬別'!Z259,'2023旬別'!Y259,'2022旬別'!Y259,'2021旬別'!Y259,'2020旬別'!Y259)</f>
        <v>130.7278</v>
      </c>
      <c r="AA259" s="2100">
        <f>AVERAGE('2024旬別'!AA259,'2023旬別'!Z259,'2022旬別'!Z259,'2021旬別'!Z259,'2020旬別'!Z259)</f>
        <v>190.49880000000002</v>
      </c>
      <c r="AB259" s="2096">
        <f>AVERAGE('2024旬別'!AB259,'2023旬別'!AA259,'2022旬別'!AA259,'2021旬別'!AA259,'2020旬別'!AA259)</f>
        <v>230.35519999999997</v>
      </c>
      <c r="AC259" s="2099">
        <f>AVERAGE('2024旬別'!AC259,'2023旬別'!AB259,'2022旬別'!AB259,'2021旬別'!AB259,'2020旬別'!AB259)</f>
        <v>285.55420000000004</v>
      </c>
      <c r="AD259" s="2095">
        <f>AVERAGE('2024旬別'!AD259,'2023旬別'!AC259,'2022旬別'!AC259,'2021旬別'!AC259,'2020旬別'!AC259)</f>
        <v>340.52840000000003</v>
      </c>
      <c r="AE259" s="2098">
        <f>AVERAGE('2024旬別'!AE259,'2023旬別'!AD259,'2022旬別'!AD259,'2021旬別'!AD259,'2020旬別'!AD259)</f>
        <v>372.28620000000001</v>
      </c>
      <c r="AF259" s="2099">
        <f>AVERAGE('2024旬別'!AF259,'2023旬別'!AE259,'2022旬別'!AE259,'2021旬別'!AE259,'2020旬別'!AE259)</f>
        <v>356.661</v>
      </c>
      <c r="AG259" s="2095">
        <f>AVERAGE('2024旬別'!AG259,'2023旬別'!AF259,'2022旬別'!AF259,'2021旬別'!AF259,'2020旬別'!AF259)</f>
        <v>410.70820000000003</v>
      </c>
      <c r="AH259" s="2098">
        <f>AVERAGE('2024旬別'!AH259,'2023旬別'!AG259,'2022旬別'!AG259,'2021旬別'!AG259,'2020旬別'!AG259)</f>
        <v>383.44420000000002</v>
      </c>
      <c r="AI259" s="2094">
        <f>AVERAGE('2024旬別'!AI259,'2023旬別'!AH259,'2022旬別'!AH259,'2021旬別'!AH259,'2020旬別'!AH259)</f>
        <v>360.81720000000001</v>
      </c>
      <c r="AJ259" s="2095">
        <f>AVERAGE('2024旬別'!AJ259,'2023旬別'!AI259,'2022旬別'!AI259,'2021旬別'!AI259,'2020旬別'!AI259)</f>
        <v>301.14459999999997</v>
      </c>
      <c r="AK259" s="2098">
        <f>AVERAGE('2024旬別'!AK259,'2023旬別'!AJ259,'2022旬別'!AJ259,'2021旬別'!AJ259,'2020旬別'!AJ259)</f>
        <v>244.90860000000004</v>
      </c>
      <c r="AL259" s="2094">
        <f>AVERAGE('2024旬別'!AL259,'2023旬別'!AK259,'2022旬別'!AK259,'2021旬別'!AK259,'2020旬別'!AK259)</f>
        <v>160.10340000000002</v>
      </c>
      <c r="AM259" s="2103">
        <f>AVERAGE('2024旬別'!AM259,'2023旬別'!AL259,'2022旬別'!AL259,'2021旬別'!AL259,'2020旬別'!AL259)</f>
        <v>95.348400000000012</v>
      </c>
      <c r="AP259" s="55"/>
      <c r="AQ259" s="56"/>
      <c r="AR259" s="56"/>
      <c r="AS259" s="56"/>
      <c r="AT259" s="59"/>
    </row>
    <row r="260" spans="1:88" ht="14.25" customHeight="1" x14ac:dyDescent="0.15">
      <c r="A260" s="2352" t="str">
        <f t="shared" si="0"/>
        <v>ピーマン金額</v>
      </c>
      <c r="B260" s="2350" t="str">
        <f>B259</f>
        <v>ピーマン</v>
      </c>
      <c r="C260" s="1998" t="s">
        <v>94</v>
      </c>
      <c r="D260" s="2104">
        <f>AVERAGE('2024旬別'!D260,'2023旬別'!C260,'2022旬別'!C260,'2021旬別'!C260,'2020旬別'!C260)</f>
        <v>22327.2644</v>
      </c>
      <c r="E260" s="2105">
        <f>AVERAGE('2024旬別'!E260,'2023旬別'!D260,'2022旬別'!D260,'2021旬別'!D260,'2020旬別'!D260)</f>
        <v>33979.808799999999</v>
      </c>
      <c r="F260" s="2106">
        <f>AVERAGE('2024旬別'!F260,'2023旬別'!E260,'2022旬別'!E260,'2021旬別'!E260,'2020旬別'!E260)</f>
        <v>33233.9522</v>
      </c>
      <c r="G260" s="2107">
        <f>AVERAGE('2024旬別'!G260,'2023旬別'!F260,'2022旬別'!F260,'2021旬別'!F260,'2020旬別'!F260)</f>
        <v>57779.378000000004</v>
      </c>
      <c r="H260" s="2105">
        <f>AVERAGE('2024旬別'!H260,'2023旬別'!G260,'2022旬別'!G260,'2021旬別'!G260,'2020旬別'!G260)</f>
        <v>70684.964999999997</v>
      </c>
      <c r="I260" s="2108">
        <f>AVERAGE('2024旬別'!I260,'2023旬別'!H260,'2022旬別'!H260,'2021旬別'!H260,'2020旬別'!H260)</f>
        <v>89065.406200000012</v>
      </c>
      <c r="J260" s="2109">
        <f>AVERAGE('2024旬別'!J260,'2023旬別'!I260,'2022旬別'!I260,'2021旬別'!I260,'2020旬別'!I260)</f>
        <v>127470.54760000001</v>
      </c>
      <c r="K260" s="2105">
        <f>AVERAGE('2024旬別'!K260,'2023旬別'!J260,'2022旬別'!J260,'2021旬別'!J260,'2020旬別'!J260)</f>
        <v>160149.73440000002</v>
      </c>
      <c r="L260" s="2106">
        <f>AVERAGE('2024旬別'!L260,'2023旬別'!K260,'2022旬別'!K260,'2021旬別'!K260,'2020旬別'!K260)</f>
        <v>230683.68160000001</v>
      </c>
      <c r="M260" s="2109">
        <f>AVERAGE('2024旬別'!M260,'2023旬別'!L260,'2022旬別'!L260,'2021旬別'!L260,'2020旬別'!L260)</f>
        <v>221955.8088</v>
      </c>
      <c r="N260" s="2110">
        <f>AVERAGE('2024旬別'!N260,'2023旬別'!M260,'2022旬別'!M260,'2021旬別'!M260,'2020旬別'!M260)</f>
        <v>261692.3492</v>
      </c>
      <c r="O260" s="2106">
        <f>AVERAGE('2024旬別'!O260,'2023旬別'!N260,'2022旬別'!N260,'2021旬別'!N260,'2020旬別'!N260)</f>
        <v>286840.40059999999</v>
      </c>
      <c r="P260" s="2111">
        <f>AVERAGE('2024旬別'!P260,'2023旬別'!O260,'2022旬別'!O260,'2021旬別'!O260,'2020旬別'!O260)</f>
        <v>294705.43180000002</v>
      </c>
      <c r="Q260" s="2105">
        <f>AVERAGE('2024旬別'!Q260,'2023旬別'!P260,'2022旬別'!P260,'2021旬別'!P260,'2020旬別'!P260)</f>
        <v>282421.72119999997</v>
      </c>
      <c r="R260" s="2112">
        <f>AVERAGE('2024旬別'!R260,'2023旬別'!Q260,'2022旬別'!Q260,'2021旬別'!Q260,'2020旬別'!Q260)</f>
        <v>320495.09280000004</v>
      </c>
      <c r="S260" s="2107">
        <f>AVERAGE('2024旬別'!S260,'2023旬別'!R260,'2022旬別'!R260,'2021旬別'!R260,'2020旬別'!R260)</f>
        <v>319466.52799999999</v>
      </c>
      <c r="T260" s="2105">
        <f>AVERAGE('2024旬別'!T260,'2023旬別'!S260,'2022旬別'!S260,'2021旬別'!S260,'2020旬別'!S260)</f>
        <v>304824.60680000001</v>
      </c>
      <c r="U260" s="2106">
        <f>AVERAGE('2024旬別'!U260,'2023旬別'!T260,'2022旬別'!T260,'2021旬別'!T260,'2020旬別'!T260)</f>
        <v>255215.11099999998</v>
      </c>
      <c r="V260" s="2107">
        <f>AVERAGE('2024旬別'!V260,'2023旬別'!U260,'2022旬別'!U260,'2021旬別'!U260,'2020旬別'!U260)</f>
        <v>204191.78679999997</v>
      </c>
      <c r="W260" s="2113">
        <f>AVERAGE('2024旬別'!W260,'2023旬別'!V260,'2022旬別'!V260,'2021旬別'!V260,'2020旬別'!V260)</f>
        <v>139342.89840000001</v>
      </c>
      <c r="X260" s="2114">
        <f>AVERAGE('2024旬別'!X260,'2023旬別'!W260,'2022旬別'!W260,'2021旬別'!W260,'2020旬別'!W260)</f>
        <v>79187.786200000002</v>
      </c>
      <c r="Y260" s="2107">
        <f>AVERAGE('2024旬別'!Y260,'2023旬別'!X260,'2022旬別'!X260,'2021旬別'!X260,'2020旬別'!X260)</f>
        <v>64374.577399999995</v>
      </c>
      <c r="Z260" s="2110">
        <f>AVERAGE('2024旬別'!Z260,'2023旬別'!Y260,'2022旬別'!Y260,'2021旬別'!Y260,'2020旬別'!Y260)</f>
        <v>57160.537199999999</v>
      </c>
      <c r="AA260" s="2112">
        <f>AVERAGE('2024旬別'!AA260,'2023旬別'!Z260,'2022旬別'!Z260,'2021旬別'!Z260,'2020旬別'!Z260)</f>
        <v>87514.925199999998</v>
      </c>
      <c r="AB260" s="2107">
        <f>AVERAGE('2024旬別'!AB260,'2023旬別'!AA260,'2022旬別'!AA260,'2021旬別'!AA260,'2020旬別'!AA260)</f>
        <v>114725.96879999999</v>
      </c>
      <c r="AC260" s="2105">
        <f>AVERAGE('2024旬別'!AC260,'2023旬別'!AB260,'2022旬別'!AB260,'2021旬別'!AB260,'2020旬別'!AB260)</f>
        <v>154770.75940000001</v>
      </c>
      <c r="AD260" s="2106">
        <f>AVERAGE('2024旬別'!AD260,'2023旬別'!AC260,'2022旬別'!AC260,'2021旬別'!AC260,'2020旬別'!AC260)</f>
        <v>183879.573</v>
      </c>
      <c r="AE260" s="2109">
        <f>AVERAGE('2024旬別'!AE260,'2023旬別'!AD260,'2022旬別'!AD260,'2021旬別'!AD260,'2020旬別'!AD260)</f>
        <v>195664.44939999998</v>
      </c>
      <c r="AF260" s="2110">
        <f>AVERAGE('2024旬別'!AF260,'2023旬別'!AE260,'2022旬別'!AE260,'2021旬別'!AE260,'2020旬別'!AE260)</f>
        <v>185977.8162</v>
      </c>
      <c r="AG260" s="2106">
        <f>AVERAGE('2024旬別'!AG260,'2023旬別'!AF260,'2022旬別'!AF260,'2021旬別'!AF260,'2020旬別'!AF260)</f>
        <v>219712.97080000001</v>
      </c>
      <c r="AH260" s="2109">
        <f>AVERAGE('2024旬別'!AH260,'2023旬別'!AG260,'2022旬別'!AG260,'2021旬別'!AG260,'2020旬別'!AG260)</f>
        <v>190771.8034</v>
      </c>
      <c r="AI260" s="2105">
        <f>AVERAGE('2024旬別'!AI260,'2023旬別'!AH260,'2022旬別'!AH260,'2021旬別'!AH260,'2020旬別'!AH260)</f>
        <v>173310.78020000001</v>
      </c>
      <c r="AJ260" s="2106">
        <f>AVERAGE('2024旬別'!AJ260,'2023旬別'!AI260,'2022旬別'!AI260,'2021旬別'!AI260,'2020旬別'!AI260)</f>
        <v>128285.9298</v>
      </c>
      <c r="AK260" s="2109">
        <f>AVERAGE('2024旬別'!AK260,'2023旬別'!AJ260,'2022旬別'!AJ260,'2021旬別'!AJ260,'2020旬別'!AJ260)</f>
        <v>97851.345399999991</v>
      </c>
      <c r="AL260" s="2105">
        <f>AVERAGE('2024旬別'!AL260,'2023旬別'!AK260,'2022旬別'!AK260,'2021旬別'!AK260,'2020旬別'!AK260)</f>
        <v>68404.481600000014</v>
      </c>
      <c r="AM260" s="2115">
        <f>AVERAGE('2024旬別'!AM260,'2023旬別'!AL260,'2022旬別'!AL260,'2021旬別'!AL260,'2020旬別'!AL260)</f>
        <v>43646.770199999999</v>
      </c>
      <c r="AP260" s="2"/>
      <c r="AQ260" s="2"/>
      <c r="AR260" s="56"/>
      <c r="AS260" s="56"/>
      <c r="AT260" s="59"/>
      <c r="AY260" s="55"/>
      <c r="AZ260" s="59"/>
      <c r="BA260" s="59"/>
      <c r="BB260" s="59"/>
      <c r="BC260" s="55"/>
      <c r="BD260" s="59"/>
      <c r="BE260" s="59"/>
      <c r="BF260" s="59"/>
      <c r="BG260" s="61"/>
      <c r="BH260" s="61"/>
      <c r="BI260" s="61"/>
      <c r="BJ260" s="61"/>
      <c r="BK260" s="61"/>
      <c r="BL260" s="61"/>
      <c r="BM260" s="61"/>
      <c r="BN260" s="61"/>
      <c r="BO260" s="61"/>
      <c r="BR260" s="5"/>
      <c r="BS260" s="5"/>
      <c r="BT260" s="5"/>
      <c r="BV260" s="5"/>
      <c r="BW260" s="5"/>
      <c r="BX260" s="5"/>
      <c r="CC260" s="61"/>
      <c r="CD260" s="56"/>
      <c r="CE260" s="56"/>
      <c r="CF260" s="56"/>
      <c r="CG260" s="257"/>
      <c r="CH260" s="258"/>
      <c r="CI260" s="258"/>
      <c r="CJ260" s="258"/>
    </row>
    <row r="261" spans="1:88" ht="14.25" customHeight="1" x14ac:dyDescent="0.15">
      <c r="A261" s="2352" t="str">
        <f t="shared" si="0"/>
        <v>ピーマン価格</v>
      </c>
      <c r="B261" s="2351" t="str">
        <f>B259</f>
        <v>ピーマン</v>
      </c>
      <c r="C261" s="2000" t="s">
        <v>96</v>
      </c>
      <c r="D261" s="2116">
        <f>AVERAGE('2024旬別'!D261,'2023旬別'!C261,'2022旬別'!C261,'2021旬別'!C261,'2020旬別'!C261)</f>
        <v>512.4</v>
      </c>
      <c r="E261" s="2117">
        <f>AVERAGE('2024旬別'!E261,'2023旬別'!D261,'2022旬別'!D261,'2021旬別'!D261,'2020旬別'!D261)</f>
        <v>541.20000000000005</v>
      </c>
      <c r="F261" s="2118">
        <f>AVERAGE('2024旬別'!F261,'2023旬別'!E261,'2022旬別'!E261,'2021旬別'!E261,'2020旬別'!E261)</f>
        <v>614.79999999999995</v>
      </c>
      <c r="G261" s="2119">
        <f>AVERAGE('2024旬別'!G261,'2023旬別'!F261,'2022旬別'!F261,'2021旬別'!F261,'2020旬別'!F261)</f>
        <v>750.8</v>
      </c>
      <c r="H261" s="2117">
        <f>AVERAGE('2024旬別'!H261,'2023旬別'!G261,'2022旬別'!G261,'2021旬別'!G261,'2020旬別'!G261)</f>
        <v>714</v>
      </c>
      <c r="I261" s="2120">
        <f>AVERAGE('2024旬別'!I261,'2023旬別'!H261,'2022旬別'!H261,'2021旬別'!H261,'2020旬別'!H261)</f>
        <v>725</v>
      </c>
      <c r="J261" s="2121">
        <f>AVERAGE('2024旬別'!J261,'2023旬別'!I261,'2022旬別'!I261,'2021旬別'!I261,'2020旬別'!I261)</f>
        <v>716.2</v>
      </c>
      <c r="K261" s="2117">
        <f>AVERAGE('2024旬別'!K261,'2023旬別'!J261,'2022旬別'!J261,'2021旬別'!J261,'2020旬別'!J261)</f>
        <v>691.6</v>
      </c>
      <c r="L261" s="2118">
        <f>AVERAGE('2024旬別'!L261,'2023旬別'!K261,'2022旬別'!K261,'2021旬別'!K261,'2020旬別'!K261)</f>
        <v>632.79999999999995</v>
      </c>
      <c r="M261" s="2121">
        <f>AVERAGE('2024旬別'!M261,'2023旬別'!L261,'2022旬別'!L261,'2021旬別'!L261,'2020旬別'!L261)</f>
        <v>611.6</v>
      </c>
      <c r="N261" s="2117">
        <f>AVERAGE('2024旬別'!N261,'2023旬別'!M261,'2022旬別'!M261,'2021旬別'!M261,'2020旬別'!M261)</f>
        <v>607</v>
      </c>
      <c r="O261" s="2120">
        <f>AVERAGE('2024旬別'!O261,'2023旬別'!N261,'2022旬別'!N261,'2021旬別'!N261,'2020旬別'!N261)</f>
        <v>609.4</v>
      </c>
      <c r="P261" s="2121">
        <f>AVERAGE('2024旬別'!P261,'2023旬別'!O261,'2022旬別'!O261,'2021旬別'!O261,'2020旬別'!O261)</f>
        <v>553.20000000000005</v>
      </c>
      <c r="Q261" s="2117">
        <f>AVERAGE('2024旬別'!Q261,'2023旬別'!P261,'2022旬別'!P261,'2021旬別'!P261,'2020旬別'!P261)</f>
        <v>479.6</v>
      </c>
      <c r="R261" s="2123">
        <f>AVERAGE('2024旬別'!R261,'2023旬別'!Q261,'2022旬別'!Q261,'2021旬別'!Q261,'2020旬別'!Q261)</f>
        <v>485.6</v>
      </c>
      <c r="S261" s="2121">
        <f>AVERAGE('2024旬別'!S261,'2023旬別'!R261,'2022旬別'!R261,'2021旬別'!R261,'2020旬別'!R261)</f>
        <v>483.8</v>
      </c>
      <c r="T261" s="2117">
        <f>AVERAGE('2024旬別'!T261,'2023旬別'!S261,'2022旬別'!S261,'2021旬別'!S261,'2020旬別'!S261)</f>
        <v>495.4</v>
      </c>
      <c r="U261" s="2118">
        <f>AVERAGE('2024旬別'!U261,'2023旬別'!T261,'2022旬別'!T261,'2021旬別'!T261,'2020旬別'!T261)</f>
        <v>434.2</v>
      </c>
      <c r="V261" s="2119">
        <f>AVERAGE('2024旬別'!V261,'2023旬別'!U261,'2022旬別'!U261,'2021旬別'!U261,'2020旬別'!U261)</f>
        <v>417.2</v>
      </c>
      <c r="W261" s="2124">
        <f>AVERAGE('2024旬別'!W261,'2023旬別'!V261,'2022旬別'!V261,'2021旬別'!V261,'2020旬別'!V261)</f>
        <v>427.2</v>
      </c>
      <c r="X261" s="2123">
        <f>AVERAGE('2024旬別'!X261,'2023旬別'!W261,'2022旬別'!W261,'2021旬別'!W261,'2020旬別'!W261)</f>
        <v>434.4</v>
      </c>
      <c r="Y261" s="2119">
        <f>AVERAGE('2024旬別'!Y261,'2023旬別'!X261,'2022旬別'!X261,'2021旬別'!X261,'2020旬別'!X261)</f>
        <v>448.6</v>
      </c>
      <c r="Z261" s="2122">
        <f>AVERAGE('2024旬別'!Z261,'2023旬別'!Y261,'2022旬別'!Y261,'2021旬別'!Y261,'2020旬別'!Y261)</f>
        <v>439.6</v>
      </c>
      <c r="AA261" s="2123">
        <f>AVERAGE('2024旬別'!AA261,'2023旬別'!Z261,'2022旬別'!Z261,'2021旬別'!Z261,'2020旬別'!Z261)</f>
        <v>461</v>
      </c>
      <c r="AB261" s="2119">
        <f>AVERAGE('2024旬別'!AB261,'2023旬別'!AA261,'2022旬別'!AA261,'2021旬別'!AA261,'2020旬別'!AA261)</f>
        <v>506</v>
      </c>
      <c r="AC261" s="2117">
        <f>AVERAGE('2024旬別'!AC261,'2023旬別'!AB261,'2022旬別'!AB261,'2021旬別'!AB261,'2020旬別'!AB261)</f>
        <v>546.20000000000005</v>
      </c>
      <c r="AD261" s="2118">
        <f>AVERAGE('2024旬別'!AD261,'2023旬別'!AC261,'2022旬別'!AC261,'2021旬別'!AC261,'2020旬別'!AC261)</f>
        <v>541.4</v>
      </c>
      <c r="AE261" s="2121">
        <f>AVERAGE('2024旬別'!AE261,'2023旬別'!AD261,'2022旬別'!AD261,'2021旬別'!AD261,'2020旬別'!AD261)</f>
        <v>531.20000000000005</v>
      </c>
      <c r="AF261" s="2122">
        <f>AVERAGE('2024旬別'!AF261,'2023旬別'!AE261,'2022旬別'!AE261,'2021旬別'!AE261,'2020旬別'!AE261)</f>
        <v>553</v>
      </c>
      <c r="AG261" s="2118">
        <f>AVERAGE('2024旬別'!AG261,'2023旬別'!AF261,'2022旬別'!AF261,'2021旬別'!AF261,'2020旬別'!AF261)</f>
        <v>533.4</v>
      </c>
      <c r="AH261" s="2121">
        <f>AVERAGE('2024旬別'!AH261,'2023旬別'!AG261,'2022旬別'!AG261,'2021旬別'!AG261,'2020旬別'!AG261)</f>
        <v>500.8</v>
      </c>
      <c r="AI261" s="2117">
        <f>AVERAGE('2024旬別'!AI261,'2023旬別'!AH261,'2022旬別'!AH261,'2021旬別'!AH261,'2020旬別'!AH261)</f>
        <v>493.2</v>
      </c>
      <c r="AJ261" s="2118">
        <f>AVERAGE('2024旬別'!AJ261,'2023旬別'!AI261,'2022旬別'!AI261,'2021旬別'!AI261,'2020旬別'!AI261)</f>
        <v>433.4</v>
      </c>
      <c r="AK261" s="2121">
        <f>AVERAGE('2024旬別'!AK261,'2023旬別'!AJ261,'2022旬別'!AJ261,'2021旬別'!AJ261,'2020旬別'!AJ261)</f>
        <v>422.4</v>
      </c>
      <c r="AL261" s="2117">
        <f>AVERAGE('2024旬別'!AL261,'2023旬別'!AK261,'2022旬別'!AK261,'2021旬別'!AK261,'2020旬別'!AK261)</f>
        <v>432.6</v>
      </c>
      <c r="AM261" s="2125">
        <f>AVERAGE('2024旬別'!AM261,'2023旬別'!AL261,'2022旬別'!AL261,'2021旬別'!AL261,'2020旬別'!AL261)</f>
        <v>479.6</v>
      </c>
      <c r="AP261" s="2"/>
      <c r="AQ261" s="2"/>
      <c r="AR261" s="2"/>
      <c r="AS261" s="56"/>
      <c r="AT261" s="2044"/>
      <c r="AY261" s="55"/>
      <c r="AZ261" s="59"/>
      <c r="BA261" s="59"/>
      <c r="BB261" s="59"/>
      <c r="BC261" s="55"/>
      <c r="BD261" s="59"/>
      <c r="BE261" s="59"/>
      <c r="BF261" s="59"/>
      <c r="BG261" s="61"/>
      <c r="BH261" s="61"/>
      <c r="BI261" s="61"/>
      <c r="BJ261" s="61"/>
      <c r="BK261" s="61"/>
      <c r="BL261" s="61"/>
      <c r="BM261" s="61"/>
      <c r="BN261" s="61"/>
      <c r="BO261" s="61"/>
      <c r="BR261" s="5"/>
      <c r="BS261" s="5"/>
      <c r="BT261" s="5"/>
      <c r="BV261" s="5"/>
      <c r="BW261" s="5"/>
      <c r="BX261" s="5"/>
      <c r="CC261" s="61"/>
      <c r="CD261" s="56"/>
      <c r="CE261" s="56"/>
      <c r="CF261" s="56"/>
      <c r="CG261" s="257"/>
      <c r="CH261" s="258"/>
      <c r="CI261" s="258"/>
      <c r="CJ261" s="258"/>
    </row>
    <row r="262" spans="1:88" ht="14.25" customHeight="1" x14ac:dyDescent="0.15">
      <c r="A262" s="2352" t="str">
        <f t="shared" si="0"/>
        <v>とうもろこし数量</v>
      </c>
      <c r="B262" s="250" t="s">
        <v>39</v>
      </c>
      <c r="C262" s="1997" t="s">
        <v>93</v>
      </c>
      <c r="D262" s="2093">
        <f>AVERAGE('2024旬別'!D262,'2023旬別'!C262,'2022旬別'!C262,'2021旬別'!C262,'2020旬別'!C262)</f>
        <v>0</v>
      </c>
      <c r="E262" s="2094">
        <f>AVERAGE('2024旬別'!E262,'2023旬別'!D262,'2022旬別'!D262,'2021旬別'!D262,'2020旬別'!D262)</f>
        <v>0</v>
      </c>
      <c r="F262" s="2095">
        <f>AVERAGE('2024旬別'!F262,'2023旬別'!E262,'2022旬別'!E262,'2021旬別'!E262,'2020旬別'!E262)</f>
        <v>0</v>
      </c>
      <c r="G262" s="2096">
        <f>AVERAGE('2024旬別'!G262,'2023旬別'!F262,'2022旬別'!F262,'2021旬別'!F262,'2020旬別'!F262)</f>
        <v>0</v>
      </c>
      <c r="H262" s="2094">
        <f>AVERAGE('2024旬別'!H262,'2023旬別'!G262,'2022旬別'!G262,'2021旬別'!G262,'2020旬別'!G262)</f>
        <v>0</v>
      </c>
      <c r="I262" s="2097">
        <f>AVERAGE('2024旬別'!I262,'2023旬別'!H262,'2022旬別'!H262,'2021旬別'!H262,'2020旬別'!H262)</f>
        <v>0</v>
      </c>
      <c r="J262" s="2098">
        <f>AVERAGE('2024旬別'!J262,'2023旬別'!I262,'2022旬別'!I262,'2021旬別'!I262,'2020旬別'!I262)</f>
        <v>0</v>
      </c>
      <c r="K262" s="2094">
        <f>AVERAGE('2024旬別'!K262,'2023旬別'!J262,'2022旬別'!J262,'2021旬別'!J262,'2020旬別'!J262)</f>
        <v>0</v>
      </c>
      <c r="L262" s="2095">
        <f>AVERAGE('2024旬別'!L262,'2023旬別'!K262,'2022旬別'!K262,'2021旬別'!K262,'2020旬別'!K262)</f>
        <v>0</v>
      </c>
      <c r="M262" s="2098">
        <f>AVERAGE('2024旬別'!M262,'2023旬別'!L262,'2022旬別'!L262,'2021旬別'!L262,'2020旬別'!L262)</f>
        <v>8.9999999999999993E-3</v>
      </c>
      <c r="N262" s="2094">
        <f>AVERAGE('2024旬別'!N262,'2023旬別'!M262,'2022旬別'!M262,'2021旬別'!M262,'2020旬別'!M262)</f>
        <v>0</v>
      </c>
      <c r="O262" s="2097">
        <f>AVERAGE('2024旬別'!O262,'2023旬別'!N262,'2022旬別'!N262,'2021旬別'!N262,'2020旬別'!N262)</f>
        <v>5.4000000000000006E-2</v>
      </c>
      <c r="P262" s="2098">
        <f>AVERAGE('2024旬別'!P262,'2023旬別'!O262,'2022旬別'!O262,'2021旬別'!O262,'2020旬別'!O262)</f>
        <v>4.3999999999999997E-2</v>
      </c>
      <c r="Q262" s="2094">
        <f>AVERAGE('2024旬別'!Q262,'2023旬別'!P262,'2022旬別'!P262,'2021旬別'!P262,'2020旬別'!P262)</f>
        <v>3.0783999999999998</v>
      </c>
      <c r="R262" s="2100">
        <f>AVERAGE('2024旬別'!R262,'2023旬別'!Q262,'2022旬別'!Q262,'2021旬別'!Q262,'2020旬別'!Q262)</f>
        <v>9.6617999999999995</v>
      </c>
      <c r="S262" s="2096">
        <f>AVERAGE('2024旬別'!S262,'2023旬別'!R262,'2022旬別'!R262,'2021旬別'!R262,'2020旬別'!R262)</f>
        <v>44.689599999999999</v>
      </c>
      <c r="T262" s="2094">
        <f>AVERAGE('2024旬別'!T262,'2023旬別'!S262,'2022旬別'!S262,'2021旬別'!S262,'2020旬別'!S262)</f>
        <v>413.84980000000007</v>
      </c>
      <c r="U262" s="2095">
        <f>AVERAGE('2024旬別'!U262,'2023旬別'!T262,'2022旬別'!T262,'2021旬別'!T262,'2020旬別'!T262)</f>
        <v>647.08319999999992</v>
      </c>
      <c r="V262" s="2096">
        <f>AVERAGE('2024旬別'!V262,'2023旬別'!U262,'2022旬別'!U262,'2021旬別'!U262,'2020旬別'!U262)</f>
        <v>844.40620000000001</v>
      </c>
      <c r="W262" s="2101">
        <f>AVERAGE('2024旬別'!W262,'2023旬別'!V262,'2022旬別'!V262,'2021旬別'!V262,'2020旬別'!V262)</f>
        <v>692.06280000000004</v>
      </c>
      <c r="X262" s="2102">
        <f>AVERAGE('2024旬別'!X262,'2023旬別'!W262,'2022旬別'!W262,'2021旬別'!W262,'2020旬別'!W262)</f>
        <v>328.71660000000003</v>
      </c>
      <c r="Y262" s="2096">
        <f>AVERAGE('2024旬別'!Y262,'2023旬別'!X262,'2022旬別'!X262,'2021旬別'!X262,'2020旬別'!X262)</f>
        <v>43.364199999999997</v>
      </c>
      <c r="Z262" s="2099">
        <f>AVERAGE('2024旬別'!Z262,'2023旬別'!Y262,'2022旬別'!Y262,'2021旬別'!Y262,'2020旬別'!Y262)</f>
        <v>6.4367999999999999</v>
      </c>
      <c r="AA262" s="2100">
        <f>AVERAGE('2024旬別'!AA262,'2023旬別'!Z262,'2022旬別'!Z262,'2021旬別'!Z262,'2020旬別'!Z262)</f>
        <v>2.4247999999999998</v>
      </c>
      <c r="AB262" s="2096">
        <f>AVERAGE('2024旬別'!AB262,'2023旬別'!AA262,'2022旬別'!AA262,'2021旬別'!AA262,'2020旬別'!AA262)</f>
        <v>1.0791999999999999</v>
      </c>
      <c r="AC262" s="2094">
        <f>AVERAGE('2024旬別'!AC262,'2023旬別'!AB262,'2022旬別'!AB262,'2021旬別'!AB262,'2020旬別'!AB262)</f>
        <v>0.46639999999999998</v>
      </c>
      <c r="AD262" s="2095">
        <f>AVERAGE('2024旬別'!AD262,'2023旬別'!AC262,'2022旬別'!AC262,'2021旬別'!AC262,'2020旬別'!AC262)</f>
        <v>0.5484</v>
      </c>
      <c r="AE262" s="2098">
        <f>AVERAGE('2024旬別'!AE262,'2023旬別'!AD262,'2022旬別'!AD262,'2021旬別'!AD262,'2020旬別'!AD262)</f>
        <v>0.85600000000000009</v>
      </c>
      <c r="AF262" s="2099">
        <f>AVERAGE('2024旬別'!AF262,'2023旬別'!AE262,'2022旬別'!AE262,'2021旬別'!AE262,'2020旬別'!AE262)</f>
        <v>1.1179999999999999</v>
      </c>
      <c r="AG262" s="2095">
        <f>AVERAGE('2024旬別'!AG262,'2023旬別'!AF262,'2022旬別'!AF262,'2021旬別'!AF262,'2020旬別'!AF262)</f>
        <v>0.32940000000000003</v>
      </c>
      <c r="AH262" s="2098">
        <f>AVERAGE('2024旬別'!AH262,'2023旬別'!AG262,'2022旬別'!AG262,'2021旬別'!AG262,'2020旬別'!AG262)</f>
        <v>8.5999999999999993E-2</v>
      </c>
      <c r="AI262" s="2094">
        <f>AVERAGE('2024旬別'!AI262,'2023旬別'!AH262,'2022旬別'!AH262,'2021旬別'!AH262,'2020旬別'!AH262)</f>
        <v>0.53720000000000001</v>
      </c>
      <c r="AJ262" s="2095">
        <f>AVERAGE('2024旬別'!AJ262,'2023旬別'!AI262,'2022旬別'!AI262,'2021旬別'!AI262,'2020旬別'!AI262)</f>
        <v>0</v>
      </c>
      <c r="AK262" s="2098">
        <f>AVERAGE('2024旬別'!AK262,'2023旬別'!AJ262,'2022旬別'!AJ262,'2021旬別'!AJ262,'2020旬別'!AJ262)</f>
        <v>5.1999999999999998E-3</v>
      </c>
      <c r="AL262" s="2094">
        <f>AVERAGE('2024旬別'!AL262,'2023旬別'!AK262,'2022旬別'!AK262,'2021旬別'!AK262,'2020旬別'!AK262)</f>
        <v>0</v>
      </c>
      <c r="AM262" s="2103">
        <f>AVERAGE('2024旬別'!AM262,'2023旬別'!AL262,'2022旬別'!AL262,'2021旬別'!AL262,'2020旬別'!AL262)</f>
        <v>0</v>
      </c>
      <c r="AP262" s="2"/>
      <c r="AQ262" s="2"/>
      <c r="AR262" s="2"/>
      <c r="AS262" s="2"/>
      <c r="AT262" s="59"/>
      <c r="AY262" s="55"/>
      <c r="AZ262" s="59"/>
      <c r="BA262" s="59"/>
      <c r="BB262" s="59"/>
      <c r="BC262" s="55"/>
      <c r="BD262" s="59"/>
      <c r="BE262" s="59"/>
      <c r="BF262" s="59"/>
      <c r="BG262" s="61"/>
      <c r="BH262" s="61"/>
      <c r="BI262" s="61"/>
      <c r="BJ262" s="61"/>
      <c r="BK262" s="61"/>
      <c r="BL262" s="61"/>
      <c r="BM262" s="61"/>
      <c r="BN262" s="61"/>
      <c r="BO262" s="61"/>
    </row>
    <row r="263" spans="1:88" ht="14.25" customHeight="1" x14ac:dyDescent="0.15">
      <c r="A263" s="2352" t="str">
        <f t="shared" si="0"/>
        <v>とうもろこし金額</v>
      </c>
      <c r="B263" s="2350" t="str">
        <f>B262</f>
        <v>とうもろこし</v>
      </c>
      <c r="C263" s="1998" t="s">
        <v>94</v>
      </c>
      <c r="D263" s="2104">
        <f>AVERAGE('2024旬別'!D263,'2023旬別'!C263,'2022旬別'!C263,'2021旬別'!C263,'2020旬別'!C263)</f>
        <v>0</v>
      </c>
      <c r="E263" s="2105">
        <f>AVERAGE('2024旬別'!E263,'2023旬別'!D263,'2022旬別'!D263,'2021旬別'!D263,'2020旬別'!D263)</f>
        <v>0</v>
      </c>
      <c r="F263" s="2106">
        <f>AVERAGE('2024旬別'!F263,'2023旬別'!E263,'2022旬別'!E263,'2021旬別'!E263,'2020旬別'!E263)</f>
        <v>0</v>
      </c>
      <c r="G263" s="2107">
        <f>AVERAGE('2024旬別'!G263,'2023旬別'!F263,'2022旬別'!F263,'2021旬別'!F263,'2020旬別'!F263)</f>
        <v>0</v>
      </c>
      <c r="H263" s="2105">
        <f>AVERAGE('2024旬別'!H263,'2023旬別'!G263,'2022旬別'!G263,'2021旬別'!G263,'2020旬別'!G263)</f>
        <v>0</v>
      </c>
      <c r="I263" s="2129">
        <f>AVERAGE('2024旬別'!I263,'2023旬別'!H263,'2022旬別'!H263,'2021旬別'!H263,'2020旬別'!H263)</f>
        <v>0</v>
      </c>
      <c r="J263" s="2109">
        <f>AVERAGE('2024旬別'!J263,'2023旬別'!I263,'2022旬別'!I263,'2021旬別'!I263,'2020旬別'!I263)</f>
        <v>0</v>
      </c>
      <c r="K263" s="2105">
        <f>AVERAGE('2024旬別'!K263,'2023旬別'!J263,'2022旬別'!J263,'2021旬別'!J263,'2020旬別'!J263)</f>
        <v>0</v>
      </c>
      <c r="L263" s="2106">
        <f>AVERAGE('2024旬別'!L263,'2023旬別'!K263,'2022旬別'!K263,'2021旬別'!K263,'2020旬別'!K263)</f>
        <v>0</v>
      </c>
      <c r="M263" s="2109">
        <f>AVERAGE('2024旬別'!M263,'2023旬別'!L263,'2022旬別'!L263,'2021旬別'!L263,'2020旬別'!L263)</f>
        <v>2.1772</v>
      </c>
      <c r="N263" s="2105">
        <f>AVERAGE('2024旬別'!N263,'2023旬別'!M263,'2022旬別'!M263,'2021旬別'!M263,'2020旬別'!M263)</f>
        <v>0</v>
      </c>
      <c r="O263" s="2140">
        <f>AVERAGE('2024旬別'!O263,'2023旬別'!N263,'2022旬別'!N263,'2021旬別'!N263,'2020旬別'!N263)</f>
        <v>32.019799999999996</v>
      </c>
      <c r="P263" s="2111">
        <f>AVERAGE('2024旬別'!P263,'2023旬別'!O263,'2022旬別'!O263,'2021旬別'!O263,'2020旬別'!O263)</f>
        <v>19.958400000000001</v>
      </c>
      <c r="Q263" s="2105">
        <f>AVERAGE('2024旬別'!Q263,'2023旬別'!P263,'2022旬別'!P263,'2021旬別'!P263,'2020旬別'!P263)</f>
        <v>1351.3797999999999</v>
      </c>
      <c r="R263" s="2112">
        <f>AVERAGE('2024旬別'!R263,'2023旬別'!Q263,'2022旬別'!Q263,'2021旬別'!Q263,'2020旬別'!Q263)</f>
        <v>4106.1639999999998</v>
      </c>
      <c r="S263" s="2107">
        <f>AVERAGE('2024旬別'!S263,'2023旬別'!R263,'2022旬別'!R263,'2021旬別'!R263,'2020旬別'!R263)</f>
        <v>13886.4892</v>
      </c>
      <c r="T263" s="2105">
        <f>AVERAGE('2024旬別'!T263,'2023旬別'!S263,'2022旬別'!S263,'2021旬別'!S263,'2020旬別'!S263)</f>
        <v>107717.93119999999</v>
      </c>
      <c r="U263" s="2106">
        <f>AVERAGE('2024旬別'!U263,'2023旬別'!T263,'2022旬別'!T263,'2021旬別'!T263,'2020旬別'!T263)</f>
        <v>156178.69580000002</v>
      </c>
      <c r="V263" s="2107">
        <f>AVERAGE('2024旬別'!V263,'2023旬別'!U263,'2022旬別'!U263,'2021旬別'!U263,'2020旬別'!U263)</f>
        <v>184840.63440000001</v>
      </c>
      <c r="W263" s="2113">
        <f>AVERAGE('2024旬別'!W263,'2023旬別'!V263,'2022旬別'!V263,'2021旬別'!V263,'2020旬別'!V263)</f>
        <v>137612.76239999998</v>
      </c>
      <c r="X263" s="2114">
        <f>AVERAGE('2024旬別'!X263,'2023旬別'!W263,'2022旬別'!W263,'2021旬別'!W263,'2020旬別'!W263)</f>
        <v>62878.043599999997</v>
      </c>
      <c r="Y263" s="2107">
        <f>AVERAGE('2024旬別'!Y263,'2023旬別'!X263,'2022旬別'!X263,'2021旬別'!X263,'2020旬別'!X263)</f>
        <v>8677.6047999999992</v>
      </c>
      <c r="Z263" s="2110">
        <f>AVERAGE('2024旬別'!Z263,'2023旬別'!Y263,'2022旬別'!Y263,'2021旬別'!Y263,'2020旬別'!Y263)</f>
        <v>1738.241</v>
      </c>
      <c r="AA263" s="2112">
        <f>AVERAGE('2024旬別'!AA263,'2023旬別'!Z263,'2022旬別'!Z263,'2021旬別'!Z263,'2020旬別'!Z263)</f>
        <v>759.40380000000005</v>
      </c>
      <c r="AB263" s="2107">
        <f>AVERAGE('2024旬別'!AB263,'2023旬別'!AA263,'2022旬別'!AA263,'2021旬別'!AA263,'2020旬別'!AA263)</f>
        <v>331.71800000000002</v>
      </c>
      <c r="AC263" s="2105">
        <f>AVERAGE('2024旬別'!AC263,'2023旬別'!AB263,'2022旬別'!AB263,'2021旬別'!AB263,'2020旬別'!AB263)</f>
        <v>102.6576</v>
      </c>
      <c r="AD263" s="2106">
        <f>AVERAGE('2024旬別'!AD263,'2023旬別'!AC263,'2022旬別'!AC263,'2021旬別'!AC263,'2020旬別'!AC263)</f>
        <v>104.13079999999999</v>
      </c>
      <c r="AE263" s="2109">
        <f>AVERAGE('2024旬別'!AE263,'2023旬別'!AD263,'2022旬別'!AD263,'2021旬別'!AD263,'2020旬別'!AD263)</f>
        <v>227.69840000000005</v>
      </c>
      <c r="AF263" s="2110">
        <f>AVERAGE('2024旬別'!AF263,'2023旬別'!AE263,'2022旬別'!AE263,'2021旬別'!AE263,'2020旬別'!AE263)</f>
        <v>333.89479999999998</v>
      </c>
      <c r="AG263" s="2106">
        <f>AVERAGE('2024旬別'!AG263,'2023旬別'!AF263,'2022旬別'!AF263,'2021旬別'!AF263,'2020旬別'!AF263)</f>
        <v>101.3986</v>
      </c>
      <c r="AH263" s="2109">
        <f>AVERAGE('2024旬別'!AH263,'2023旬別'!AG263,'2022旬別'!AG263,'2021旬別'!AG263,'2020旬別'!AG263)</f>
        <v>25.0776</v>
      </c>
      <c r="AI263" s="2105">
        <f>AVERAGE('2024旬別'!AI263,'2023旬別'!AH263,'2022旬別'!AH263,'2021旬別'!AH263,'2020旬別'!AH263)</f>
        <v>384.98320000000001</v>
      </c>
      <c r="AJ263" s="2106">
        <f>AVERAGE('2024旬別'!AJ263,'2023旬別'!AI263,'2022旬別'!AI263,'2021旬別'!AI263,'2020旬別'!AI263)</f>
        <v>0</v>
      </c>
      <c r="AK263" s="2109">
        <f>AVERAGE('2024旬別'!AK263,'2023旬別'!AJ263,'2022旬別'!AJ263,'2021旬別'!AJ263,'2020旬別'!AJ263)</f>
        <v>1.7634000000000001</v>
      </c>
      <c r="AL263" s="2105">
        <f>AVERAGE('2024旬別'!AL263,'2023旬別'!AK263,'2022旬別'!AK263,'2021旬別'!AK263,'2020旬別'!AK263)</f>
        <v>0</v>
      </c>
      <c r="AM263" s="2115">
        <f>AVERAGE('2024旬別'!AM263,'2023旬別'!AL263,'2022旬別'!AL263,'2021旬別'!AL263,'2020旬別'!AL263)</f>
        <v>0</v>
      </c>
      <c r="AP263" s="2"/>
      <c r="AQ263" s="2"/>
      <c r="AR263" s="2"/>
      <c r="AS263" s="2"/>
      <c r="AT263" s="59"/>
      <c r="AY263" s="55"/>
      <c r="AZ263" s="59"/>
      <c r="BA263" s="59"/>
      <c r="BB263" s="59"/>
      <c r="BC263" s="55"/>
      <c r="BD263" s="59"/>
      <c r="BE263" s="59"/>
      <c r="BF263" s="59"/>
      <c r="BG263" s="61"/>
      <c r="BH263" s="61"/>
      <c r="BI263" s="61"/>
      <c r="BJ263" s="61"/>
      <c r="BK263" s="61"/>
      <c r="BL263" s="61"/>
      <c r="BM263" s="61"/>
      <c r="BN263" s="61"/>
      <c r="BO263" s="61"/>
      <c r="BR263" s="5"/>
      <c r="BS263" s="5"/>
      <c r="BT263" s="5"/>
      <c r="BV263" s="5"/>
      <c r="BW263" s="5"/>
      <c r="BX263" s="5"/>
      <c r="CC263" s="61"/>
      <c r="CD263" s="56"/>
      <c r="CE263" s="56"/>
      <c r="CF263" s="56"/>
      <c r="CG263" s="257"/>
      <c r="CH263" s="258"/>
      <c r="CI263" s="258"/>
      <c r="CJ263" s="258"/>
    </row>
    <row r="264" spans="1:88" ht="14.25" customHeight="1" x14ac:dyDescent="0.15">
      <c r="A264" s="2352" t="str">
        <f t="shared" ref="A264:A324" si="1">B264&amp;C264</f>
        <v>とうもろこし価格</v>
      </c>
      <c r="B264" s="2351" t="str">
        <f>B262</f>
        <v>とうもろこし</v>
      </c>
      <c r="C264" s="2000" t="s">
        <v>96</v>
      </c>
      <c r="D264" s="2116">
        <f>AVERAGE('2024旬別'!D264,'2023旬別'!C264,'2022旬別'!C264,'2021旬別'!C264,'2020旬別'!C264)</f>
        <v>0</v>
      </c>
      <c r="E264" s="2117">
        <f>AVERAGE('2024旬別'!E264,'2023旬別'!D264,'2022旬別'!D264,'2021旬別'!D264,'2020旬別'!D264)</f>
        <v>0</v>
      </c>
      <c r="F264" s="2118">
        <f>AVERAGE('2024旬別'!F264,'2023旬別'!E264,'2022旬別'!E264,'2021旬別'!E264,'2020旬別'!E264)</f>
        <v>0</v>
      </c>
      <c r="G264" s="2119">
        <f>AVERAGE('2024旬別'!G264,'2023旬別'!F264,'2022旬別'!F264,'2021旬別'!F264,'2020旬別'!F264)</f>
        <v>0</v>
      </c>
      <c r="H264" s="2117">
        <f>AVERAGE('2024旬別'!H264,'2023旬別'!G264,'2022旬別'!G264,'2021旬別'!G264,'2020旬別'!G264)</f>
        <v>0</v>
      </c>
      <c r="I264" s="2120">
        <f>AVERAGE('2024旬別'!I264,'2023旬別'!H264,'2022旬別'!H264,'2021旬別'!H264,'2020旬別'!H264)</f>
        <v>0</v>
      </c>
      <c r="J264" s="2121">
        <f>AVERAGE('2024旬別'!J264,'2023旬別'!I264,'2022旬別'!I264,'2021旬別'!I264,'2020旬別'!I264)</f>
        <v>0</v>
      </c>
      <c r="K264" s="2117">
        <f>AVERAGE('2024旬別'!K264,'2023旬別'!J264,'2022旬別'!J264,'2021旬別'!J264,'2020旬別'!J264)</f>
        <v>0</v>
      </c>
      <c r="L264" s="2118">
        <f>AVERAGE('2024旬別'!L264,'2023旬別'!K264,'2022旬別'!K264,'2021旬別'!K264,'2020旬別'!K264)</f>
        <v>0</v>
      </c>
      <c r="M264" s="2121">
        <f>AVERAGE('2024旬別'!M264,'2023旬別'!L264,'2022旬別'!L264,'2021旬別'!L264,'2020旬別'!L264)</f>
        <v>48.4</v>
      </c>
      <c r="N264" s="2117">
        <f>AVERAGE('2024旬別'!N264,'2023旬別'!M264,'2022旬別'!M264,'2021旬別'!M264,'2020旬別'!M264)</f>
        <v>0</v>
      </c>
      <c r="O264" s="2120">
        <f>AVERAGE('2024旬別'!O264,'2023旬別'!N264,'2022旬別'!N264,'2021旬別'!N264,'2020旬別'!N264)</f>
        <v>487.4</v>
      </c>
      <c r="P264" s="2121">
        <f>AVERAGE('2024旬別'!P264,'2023旬別'!O264,'2022旬別'!O264,'2021旬別'!O264,'2020旬別'!O264)</f>
        <v>181.8</v>
      </c>
      <c r="Q264" s="2117">
        <f>AVERAGE('2024旬別'!Q264,'2023旬別'!P264,'2022旬別'!P264,'2021旬別'!P264,'2020旬別'!P264)</f>
        <v>343.6</v>
      </c>
      <c r="R264" s="2123">
        <f>AVERAGE('2024旬別'!R264,'2023旬別'!Q264,'2022旬別'!Q264,'2021旬別'!Q264,'2020旬別'!Q264)</f>
        <v>431.8</v>
      </c>
      <c r="S264" s="2121">
        <f>AVERAGE('2024旬別'!S264,'2023旬別'!R264,'2022旬別'!R264,'2021旬別'!R264,'2020旬別'!R264)</f>
        <v>317</v>
      </c>
      <c r="T264" s="2117">
        <f>AVERAGE('2024旬別'!T264,'2023旬別'!S264,'2022旬別'!S264,'2021旬別'!S264,'2020旬別'!S264)</f>
        <v>271.60000000000002</v>
      </c>
      <c r="U264" s="2118">
        <f>AVERAGE('2024旬別'!U264,'2023旬別'!T264,'2022旬別'!T264,'2021旬別'!T264,'2020旬別'!T264)</f>
        <v>242.8</v>
      </c>
      <c r="V264" s="2119">
        <f>AVERAGE('2024旬別'!V264,'2023旬別'!U264,'2022旬別'!U264,'2021旬別'!U264,'2020旬別'!U264)</f>
        <v>218.8</v>
      </c>
      <c r="W264" s="2124">
        <f>AVERAGE('2024旬別'!W264,'2023旬別'!V264,'2022旬別'!V264,'2021旬別'!V264,'2020旬別'!V264)</f>
        <v>199.4</v>
      </c>
      <c r="X264" s="2123">
        <f>AVERAGE('2024旬別'!X264,'2023旬別'!W264,'2022旬別'!W264,'2021旬別'!W264,'2020旬別'!W264)</f>
        <v>191</v>
      </c>
      <c r="Y264" s="2119">
        <f>AVERAGE('2024旬別'!Y264,'2023旬別'!X264,'2022旬別'!X264,'2021旬別'!X264,'2020旬別'!X264)</f>
        <v>194.8</v>
      </c>
      <c r="Z264" s="2122">
        <f>AVERAGE('2024旬別'!Z264,'2023旬別'!Y264,'2022旬別'!Y264,'2021旬別'!Y264,'2020旬別'!Y264)</f>
        <v>205.8</v>
      </c>
      <c r="AA264" s="2123">
        <f>AVERAGE('2024旬別'!AA264,'2023旬別'!Z264,'2022旬別'!Z264,'2021旬別'!Z264,'2020旬別'!Z264)</f>
        <v>337.6</v>
      </c>
      <c r="AB264" s="2119">
        <f>AVERAGE('2024旬別'!AB264,'2023旬別'!AA264,'2022旬別'!AA264,'2021旬別'!AA264,'2020旬別'!AA264)</f>
        <v>227.6</v>
      </c>
      <c r="AC264" s="2117">
        <f>AVERAGE('2024旬別'!AC264,'2023旬別'!AB264,'2022旬別'!AB264,'2021旬別'!AB264,'2020旬別'!AB264)</f>
        <v>215.6</v>
      </c>
      <c r="AD264" s="2118">
        <f>AVERAGE('2024旬別'!AD264,'2023旬別'!AC264,'2022旬別'!AC264,'2021旬別'!AC264,'2020旬別'!AC264)</f>
        <v>239.8</v>
      </c>
      <c r="AE264" s="2121">
        <f>AVERAGE('2024旬別'!AE264,'2023旬別'!AD264,'2022旬別'!AD264,'2021旬別'!AD264,'2020旬別'!AD264)</f>
        <v>232.6</v>
      </c>
      <c r="AF264" s="2122">
        <f>AVERAGE('2024旬別'!AF264,'2023旬別'!AE264,'2022旬別'!AE264,'2021旬別'!AE264,'2020旬別'!AE264)</f>
        <v>251.6</v>
      </c>
      <c r="AG264" s="2118">
        <f>AVERAGE('2024旬別'!AG264,'2023旬別'!AF264,'2022旬別'!AF264,'2021旬別'!AF264,'2020旬別'!AF264)</f>
        <v>154.19999999999999</v>
      </c>
      <c r="AH264" s="2121">
        <f>AVERAGE('2024旬別'!AH264,'2023旬別'!AG264,'2022旬別'!AG264,'2021旬別'!AG264,'2020旬別'!AG264)</f>
        <v>58.4</v>
      </c>
      <c r="AI264" s="2117">
        <f>AVERAGE('2024旬別'!AI264,'2023旬別'!AH264,'2022旬別'!AH264,'2021旬別'!AH264,'2020旬別'!AH264)</f>
        <v>315</v>
      </c>
      <c r="AJ264" s="2118">
        <f>AVERAGE('2024旬別'!AJ264,'2023旬別'!AI264,'2022旬別'!AI264,'2021旬別'!AI264,'2020旬別'!AI264)</f>
        <v>0</v>
      </c>
      <c r="AK264" s="2121">
        <f>AVERAGE('2024旬別'!AK264,'2023旬別'!AJ264,'2022旬別'!AJ264,'2021旬別'!AJ264,'2020旬別'!AJ264)</f>
        <v>67.8</v>
      </c>
      <c r="AL264" s="2117">
        <f>AVERAGE('2024旬別'!AL264,'2023旬別'!AK264,'2022旬別'!AK264,'2021旬別'!AK264,'2020旬別'!AK264)</f>
        <v>0</v>
      </c>
      <c r="AM264" s="2125">
        <f>AVERAGE('2024旬別'!AM264,'2023旬別'!AL264,'2022旬別'!AL264,'2021旬別'!AL264,'2020旬別'!AL264)</f>
        <v>0</v>
      </c>
      <c r="AN264" s="59"/>
      <c r="AP264" s="2"/>
      <c r="AQ264" s="2"/>
      <c r="AR264" s="2"/>
      <c r="AS264" s="2"/>
      <c r="AT264" s="2044"/>
      <c r="AY264" s="55"/>
      <c r="AZ264" s="59"/>
      <c r="BA264" s="59"/>
      <c r="BB264" s="59"/>
      <c r="BC264" s="55"/>
      <c r="BD264" s="59"/>
      <c r="BE264" s="59"/>
      <c r="BF264" s="59"/>
      <c r="BG264" s="61"/>
      <c r="BH264" s="61"/>
      <c r="BI264" s="61"/>
      <c r="BJ264" s="61"/>
      <c r="BK264" s="61"/>
      <c r="BL264" s="61"/>
      <c r="BM264" s="61"/>
      <c r="BN264" s="61"/>
      <c r="BO264" s="61"/>
      <c r="BV264" s="5"/>
      <c r="BW264" s="5"/>
      <c r="BX264" s="5"/>
      <c r="CC264" s="61"/>
      <c r="CD264" s="56"/>
      <c r="CE264" s="56"/>
      <c r="CF264" s="56"/>
      <c r="CG264" s="257"/>
      <c r="CH264" s="258"/>
      <c r="CI264" s="258"/>
      <c r="CJ264" s="258"/>
    </row>
    <row r="265" spans="1:88" ht="14.25" customHeight="1" x14ac:dyDescent="0.15">
      <c r="A265" s="2352" t="str">
        <f t="shared" si="1"/>
        <v>かぼちゃ数量</v>
      </c>
      <c r="B265" s="250" t="s">
        <v>40</v>
      </c>
      <c r="C265" s="1997" t="s">
        <v>93</v>
      </c>
      <c r="D265" s="2093">
        <f>AVERAGE('2024旬別'!D265,'2023旬別'!C265,'2022旬別'!C265,'2021旬別'!C265,'2020旬別'!C265)</f>
        <v>1.5960000000000001</v>
      </c>
      <c r="E265" s="2094">
        <f>AVERAGE('2024旬別'!E265,'2023旬別'!D265,'2022旬別'!D265,'2021旬別'!D265,'2020旬別'!D265)</f>
        <v>4.3280000000000003</v>
      </c>
      <c r="F265" s="2095">
        <f>AVERAGE('2024旬別'!F265,'2023旬別'!E265,'2022旬別'!E265,'2021旬別'!E265,'2020旬別'!E265)</f>
        <v>1.21</v>
      </c>
      <c r="G265" s="2096">
        <f>AVERAGE('2024旬別'!G265,'2023旬別'!F265,'2022旬別'!F265,'2021旬別'!F265,'2020旬別'!F265)</f>
        <v>1.0951999999999997</v>
      </c>
      <c r="H265" s="2094">
        <f>AVERAGE('2024旬別'!H265,'2023旬別'!G265,'2022旬別'!G265,'2021旬別'!G265,'2020旬別'!G265)</f>
        <v>0.11000000000000001</v>
      </c>
      <c r="I265" s="2134">
        <f>AVERAGE('2024旬別'!I265,'2023旬別'!H265,'2022旬別'!H265,'2021旬別'!H265,'2020旬別'!H265)</f>
        <v>0.33100000000000002</v>
      </c>
      <c r="J265" s="2098">
        <f>AVERAGE('2024旬別'!J265,'2023旬別'!I265,'2022旬別'!I265,'2021旬別'!I265,'2020旬別'!I265)</f>
        <v>0.22400000000000003</v>
      </c>
      <c r="K265" s="2094">
        <f>AVERAGE('2024旬別'!K265,'2023旬別'!J265,'2022旬別'!J265,'2021旬別'!J265,'2020旬別'!J265)</f>
        <v>2.9000000000000005E-2</v>
      </c>
      <c r="L265" s="2095">
        <f>AVERAGE('2024旬別'!L265,'2023旬別'!K265,'2022旬別'!K265,'2021旬別'!K265,'2020旬別'!K265)</f>
        <v>1.3999999999999999E-2</v>
      </c>
      <c r="M265" s="2098">
        <f>AVERAGE('2024旬別'!M265,'2023旬別'!L265,'2022旬別'!L265,'2021旬別'!L265,'2020旬別'!L265)</f>
        <v>1.6E-2</v>
      </c>
      <c r="N265" s="2094">
        <f>AVERAGE('2024旬別'!N265,'2023旬別'!M265,'2022旬別'!M265,'2021旬別'!M265,'2020旬別'!M265)</f>
        <v>3.5999999999999997E-2</v>
      </c>
      <c r="O265" s="2095">
        <f>AVERAGE('2024旬別'!O265,'2023旬別'!N265,'2022旬別'!N265,'2021旬別'!N265,'2020旬別'!N265)</f>
        <v>0.24199999999999999</v>
      </c>
      <c r="P265" s="2098">
        <f>AVERAGE('2024旬別'!P265,'2023旬別'!O265,'2022旬別'!O265,'2021旬別'!O265,'2020旬別'!O265)</f>
        <v>0.44800000000000006</v>
      </c>
      <c r="Q265" s="2094">
        <f>AVERAGE('2024旬別'!Q265,'2023旬別'!P265,'2022旬別'!P265,'2021旬別'!P265,'2020旬別'!P265)</f>
        <v>0.96579999999999999</v>
      </c>
      <c r="R265" s="2100">
        <f>AVERAGE('2024旬別'!R265,'2023旬別'!Q265,'2022旬別'!Q265,'2021旬別'!Q265,'2020旬別'!Q265)</f>
        <v>6.8397999999999994</v>
      </c>
      <c r="S265" s="2096">
        <f>AVERAGE('2024旬別'!S265,'2023旬別'!R265,'2022旬別'!R265,'2021旬別'!R265,'2020旬別'!R265)</f>
        <v>13.8774</v>
      </c>
      <c r="T265" s="2094">
        <f>AVERAGE('2024旬別'!T265,'2023旬別'!S265,'2022旬別'!S265,'2021旬別'!S265,'2020旬別'!S265)</f>
        <v>40.673199999999994</v>
      </c>
      <c r="U265" s="2095">
        <f>AVERAGE('2024旬別'!U265,'2023旬別'!T265,'2022旬別'!T265,'2021旬別'!T265,'2020旬別'!T265)</f>
        <v>63.523199999999996</v>
      </c>
      <c r="V265" s="2096">
        <f>AVERAGE('2024旬別'!V265,'2023旬別'!U265,'2022旬別'!U265,'2021旬別'!U265,'2020旬別'!U265)</f>
        <v>102.67259999999999</v>
      </c>
      <c r="W265" s="2101">
        <f>AVERAGE('2024旬別'!W265,'2023旬別'!V265,'2022旬別'!V265,'2021旬別'!V265,'2020旬別'!V265)</f>
        <v>150.71700000000001</v>
      </c>
      <c r="X265" s="2102">
        <f>AVERAGE('2024旬別'!X265,'2023旬別'!W265,'2022旬別'!W265,'2021旬別'!W265,'2020旬別'!W265)</f>
        <v>151.56940000000003</v>
      </c>
      <c r="Y265" s="2096">
        <f>AVERAGE('2024旬別'!Y265,'2023旬別'!X265,'2022旬別'!X265,'2021旬別'!X265,'2020旬別'!X265)</f>
        <v>82.302800000000005</v>
      </c>
      <c r="Z265" s="2099">
        <f>AVERAGE('2024旬別'!Z265,'2023旬別'!Y265,'2022旬別'!Y265,'2021旬別'!Y265,'2020旬別'!Y265)</f>
        <v>31.967200000000002</v>
      </c>
      <c r="AA265" s="2100">
        <f>AVERAGE('2024旬別'!AA265,'2023旬別'!Z265,'2022旬別'!Z265,'2021旬別'!Z265,'2020旬別'!Z265)</f>
        <v>18.189399999999999</v>
      </c>
      <c r="AB265" s="2096">
        <f>AVERAGE('2024旬別'!AB265,'2023旬別'!AA265,'2022旬別'!AA265,'2021旬別'!AA265,'2020旬別'!AA265)</f>
        <v>10.664999999999999</v>
      </c>
      <c r="AC265" s="2099">
        <f>AVERAGE('2024旬別'!AC265,'2023旬別'!AB265,'2022旬別'!AB265,'2021旬別'!AB265,'2020旬別'!AB265)</f>
        <v>5.5815999999999999</v>
      </c>
      <c r="AD265" s="2095">
        <f>AVERAGE('2024旬別'!AD265,'2023旬別'!AC265,'2022旬別'!AC265,'2021旬別'!AC265,'2020旬別'!AC265)</f>
        <v>5.6606000000000005</v>
      </c>
      <c r="AE265" s="2098">
        <f>AVERAGE('2024旬別'!AE265,'2023旬別'!AD265,'2022旬別'!AD265,'2021旬別'!AD265,'2020旬別'!AD265)</f>
        <v>5.0552000000000001</v>
      </c>
      <c r="AF265" s="2099">
        <f>AVERAGE('2024旬別'!AF265,'2023旬別'!AE265,'2022旬別'!AE265,'2021旬別'!AE265,'2020旬別'!AE265)</f>
        <v>4.2408000000000001</v>
      </c>
      <c r="AG265" s="2095">
        <f>AVERAGE('2024旬別'!AG265,'2023旬別'!AF265,'2022旬別'!AF265,'2021旬別'!AF265,'2020旬別'!AF265)</f>
        <v>4.3770000000000007</v>
      </c>
      <c r="AH265" s="2098">
        <f>AVERAGE('2024旬別'!AH265,'2023旬別'!AG265,'2022旬別'!AG265,'2021旬別'!AG265,'2020旬別'!AG265)</f>
        <v>5.9813999999999998</v>
      </c>
      <c r="AI265" s="2094">
        <f>AVERAGE('2024旬別'!AI265,'2023旬別'!AH265,'2022旬別'!AH265,'2021旬別'!AH265,'2020旬別'!AH265)</f>
        <v>8.1211999999999982</v>
      </c>
      <c r="AJ265" s="2095">
        <f>AVERAGE('2024旬別'!AJ265,'2023旬別'!AI265,'2022旬別'!AI265,'2021旬別'!AI265,'2020旬別'!AI265)</f>
        <v>27.288800000000002</v>
      </c>
      <c r="AK265" s="2098">
        <f>AVERAGE('2024旬別'!AK265,'2023旬別'!AJ265,'2022旬別'!AJ265,'2021旬別'!AJ265,'2020旬別'!AJ265)</f>
        <v>36.580800000000004</v>
      </c>
      <c r="AL265" s="2094">
        <f>AVERAGE('2024旬別'!AL265,'2023旬別'!AK265,'2022旬別'!AK265,'2021旬別'!AK265,'2020旬別'!AK265)</f>
        <v>26.8188</v>
      </c>
      <c r="AM265" s="2103">
        <f>AVERAGE('2024旬別'!AM265,'2023旬別'!AL265,'2022旬別'!AL265,'2021旬別'!AL265,'2020旬別'!AL265)</f>
        <v>12.989599999999999</v>
      </c>
      <c r="AN265" s="41"/>
      <c r="AP265" s="55"/>
      <c r="AQ265" s="56"/>
      <c r="AR265" s="2"/>
      <c r="AS265" s="2"/>
      <c r="AT265" s="59"/>
      <c r="AY265" s="55"/>
      <c r="AZ265" s="59"/>
      <c r="BA265" s="59"/>
      <c r="BB265" s="59"/>
      <c r="BC265" s="55"/>
      <c r="BD265" s="59"/>
      <c r="BE265" s="59"/>
      <c r="BF265" s="59"/>
      <c r="BG265" s="61"/>
      <c r="BH265" s="61"/>
      <c r="BI265" s="61"/>
      <c r="BJ265" s="61"/>
      <c r="BK265" s="61"/>
      <c r="BL265" s="61"/>
      <c r="BM265" s="61"/>
      <c r="BN265" s="61"/>
      <c r="BO265" s="61"/>
      <c r="BR265" s="5"/>
      <c r="BS265" s="5"/>
      <c r="BT265" s="5"/>
      <c r="BV265" s="5"/>
      <c r="BW265" s="5"/>
      <c r="BX265" s="5"/>
      <c r="CC265" s="61"/>
      <c r="CD265" s="56"/>
      <c r="CE265" s="56"/>
      <c r="CF265" s="56"/>
      <c r="CG265" s="257"/>
      <c r="CH265" s="258"/>
      <c r="CI265" s="258"/>
      <c r="CJ265" s="258"/>
    </row>
    <row r="266" spans="1:88" ht="14.25" customHeight="1" x14ac:dyDescent="0.15">
      <c r="A266" s="2352" t="str">
        <f t="shared" si="1"/>
        <v>かぼちゃ金額</v>
      </c>
      <c r="B266" s="2350" t="str">
        <f>B265</f>
        <v>かぼちゃ</v>
      </c>
      <c r="C266" s="1998" t="s">
        <v>94</v>
      </c>
      <c r="D266" s="2104">
        <f>AVERAGE('2024旬別'!D266,'2023旬別'!C266,'2022旬別'!C266,'2021旬別'!C266,'2020旬別'!C266)</f>
        <v>419.14280000000008</v>
      </c>
      <c r="E266" s="2105">
        <f>AVERAGE('2024旬別'!E266,'2023旬別'!D266,'2022旬別'!D266,'2021旬別'!D266,'2020旬別'!D266)</f>
        <v>955.34879999999998</v>
      </c>
      <c r="F266" s="2106">
        <f>AVERAGE('2024旬別'!F266,'2023旬別'!E266,'2022旬別'!E266,'2021旬別'!E266,'2020旬別'!E266)</f>
        <v>343.19060000000002</v>
      </c>
      <c r="G266" s="2107">
        <f>AVERAGE('2024旬別'!G266,'2023旬別'!F266,'2022旬別'!F266,'2021旬別'!F266,'2020旬別'!F266)</f>
        <v>299.07460000000003</v>
      </c>
      <c r="H266" s="2105">
        <f>AVERAGE('2024旬別'!H266,'2023旬別'!G266,'2022旬別'!G266,'2021旬別'!G266,'2020旬別'!G266)</f>
        <v>68.511799999999994</v>
      </c>
      <c r="I266" s="2108">
        <f>AVERAGE('2024旬別'!I266,'2023旬別'!H266,'2022旬別'!H266,'2021旬別'!H266,'2020旬別'!H266)</f>
        <v>98.486599999999996</v>
      </c>
      <c r="J266" s="2109">
        <f>AVERAGE('2024旬別'!J266,'2023旬別'!I266,'2022旬別'!I266,'2021旬別'!I266,'2020旬別'!I266)</f>
        <v>28.602399999999999</v>
      </c>
      <c r="K266" s="2105">
        <f>AVERAGE('2024旬別'!K266,'2023旬別'!J266,'2022旬別'!J266,'2021旬別'!J266,'2020旬別'!J266)</f>
        <v>9.6422000000000008</v>
      </c>
      <c r="L266" s="2106">
        <f>AVERAGE('2024旬別'!L266,'2023旬別'!K266,'2022旬別'!K266,'2021旬別'!K266,'2020旬別'!K266)</f>
        <v>3.2725999999999997</v>
      </c>
      <c r="M266" s="2109">
        <f>AVERAGE('2024旬別'!M266,'2023旬別'!L266,'2022旬別'!L266,'2021旬別'!L266,'2020旬別'!L266)</f>
        <v>3.4972000000000003</v>
      </c>
      <c r="N266" s="2105">
        <f>AVERAGE('2024旬別'!N266,'2023旬別'!M266,'2022旬別'!M266,'2021旬別'!M266,'2020旬別'!M266)</f>
        <v>9.9250000000000007</v>
      </c>
      <c r="O266" s="2106">
        <f>AVERAGE('2024旬別'!O266,'2023旬別'!N266,'2022旬別'!N266,'2021旬別'!N266,'2020旬別'!N266)</f>
        <v>66.797600000000003</v>
      </c>
      <c r="P266" s="2111">
        <f>AVERAGE('2024旬別'!P266,'2023旬別'!O266,'2022旬別'!O266,'2021旬別'!O266,'2020旬別'!O266)</f>
        <v>138.90800000000002</v>
      </c>
      <c r="Q266" s="2105">
        <f>AVERAGE('2024旬別'!Q266,'2023旬別'!P266,'2022旬別'!P266,'2021旬別'!P266,'2020旬別'!P266)</f>
        <v>468.05920000000003</v>
      </c>
      <c r="R266" s="2112">
        <f>AVERAGE('2024旬別'!R266,'2023旬別'!Q266,'2022旬別'!Q266,'2021旬別'!Q266,'2020旬別'!Q266)</f>
        <v>3681.9379999999996</v>
      </c>
      <c r="S266" s="2107">
        <f>AVERAGE('2024旬別'!S266,'2023旬別'!R266,'2022旬別'!R266,'2021旬別'!R266,'2020旬別'!R266)</f>
        <v>5917.6490000000003</v>
      </c>
      <c r="T266" s="2105">
        <f>AVERAGE('2024旬別'!T266,'2023旬別'!S266,'2022旬別'!S266,'2021旬別'!S266,'2020旬別'!S266)</f>
        <v>18054.972000000002</v>
      </c>
      <c r="U266" s="2106">
        <f>AVERAGE('2024旬別'!U266,'2023旬別'!T266,'2022旬別'!T266,'2021旬別'!T266,'2020旬別'!T266)</f>
        <v>23488.556</v>
      </c>
      <c r="V266" s="2107">
        <f>AVERAGE('2024旬別'!V266,'2023旬別'!U266,'2022旬別'!U266,'2021旬別'!U266,'2020旬別'!U266)</f>
        <v>30655.927599999995</v>
      </c>
      <c r="W266" s="2113">
        <f>AVERAGE('2024旬別'!W266,'2023旬別'!V266,'2022旬別'!V266,'2021旬別'!V266,'2020旬別'!V266)</f>
        <v>41223.131800000003</v>
      </c>
      <c r="X266" s="2114">
        <f>AVERAGE('2024旬別'!X266,'2023旬別'!W266,'2022旬別'!W266,'2021旬別'!W266,'2020旬別'!W266)</f>
        <v>38080.540200000003</v>
      </c>
      <c r="Y266" s="2107">
        <f>AVERAGE('2024旬別'!Y266,'2023旬別'!X266,'2022旬別'!X266,'2021旬別'!X266,'2020旬別'!X266)</f>
        <v>16283.6024</v>
      </c>
      <c r="Z266" s="2110">
        <f>AVERAGE('2024旬別'!Z266,'2023旬別'!Y266,'2022旬別'!Y266,'2021旬別'!Y266,'2020旬別'!Y266)</f>
        <v>5498.8490000000002</v>
      </c>
      <c r="AA266" s="2112">
        <f>AVERAGE('2024旬別'!AA266,'2023旬別'!Z266,'2022旬別'!Z266,'2021旬別'!Z266,'2020旬別'!Z266)</f>
        <v>2645.6644000000001</v>
      </c>
      <c r="AB266" s="2107">
        <f>AVERAGE('2024旬別'!AB266,'2023旬別'!AA266,'2022旬別'!AA266,'2021旬別'!AA266,'2020旬別'!AA266)</f>
        <v>1610.8004000000001</v>
      </c>
      <c r="AC266" s="2105">
        <f>AVERAGE('2024旬別'!AC266,'2023旬別'!AB266,'2022旬別'!AB266,'2021旬別'!AB266,'2020旬別'!AB266)</f>
        <v>962.62419999999997</v>
      </c>
      <c r="AD266" s="2106">
        <f>AVERAGE('2024旬別'!AD266,'2023旬別'!AC266,'2022旬別'!AC266,'2021旬別'!AC266,'2020旬別'!AC266)</f>
        <v>1153.0889999999999</v>
      </c>
      <c r="AE266" s="2109">
        <f>AVERAGE('2024旬別'!AE266,'2023旬別'!AD266,'2022旬別'!AD266,'2021旬別'!AD266,'2020旬別'!AD266)</f>
        <v>1011.7626</v>
      </c>
      <c r="AF266" s="2110">
        <f>AVERAGE('2024旬別'!AF266,'2023旬別'!AE266,'2022旬別'!AE266,'2021旬別'!AE266,'2020旬別'!AE266)</f>
        <v>856.91079999999999</v>
      </c>
      <c r="AG266" s="2106">
        <f>AVERAGE('2024旬別'!AG266,'2023旬別'!AF266,'2022旬別'!AF266,'2021旬別'!AF266,'2020旬別'!AF266)</f>
        <v>971.52160000000003</v>
      </c>
      <c r="AH266" s="2109">
        <f>AVERAGE('2024旬別'!AH266,'2023旬別'!AG266,'2022旬別'!AG266,'2021旬別'!AG266,'2020旬別'!AG266)</f>
        <v>1290.5742</v>
      </c>
      <c r="AI266" s="2105">
        <f>AVERAGE('2024旬別'!AI266,'2023旬別'!AH266,'2022旬別'!AH266,'2021旬別'!AH266,'2020旬別'!AH266)</f>
        <v>1851.4062000000001</v>
      </c>
      <c r="AJ266" s="2106">
        <f>AVERAGE('2024旬別'!AJ266,'2023旬別'!AI266,'2022旬別'!AI266,'2021旬別'!AI266,'2020旬別'!AI266)</f>
        <v>7401.8130000000001</v>
      </c>
      <c r="AK266" s="2109">
        <f>AVERAGE('2024旬別'!AK266,'2023旬別'!AJ266,'2022旬別'!AJ266,'2021旬別'!AJ266,'2020旬別'!AJ266)</f>
        <v>9289.6353999999992</v>
      </c>
      <c r="AL266" s="2105">
        <f>AVERAGE('2024旬別'!AL266,'2023旬別'!AK266,'2022旬別'!AK266,'2021旬別'!AK266,'2020旬別'!AK266)</f>
        <v>6167.3141999999998</v>
      </c>
      <c r="AM266" s="2115">
        <f>AVERAGE('2024旬別'!AM266,'2023旬別'!AL266,'2022旬別'!AL266,'2021旬別'!AL266,'2020旬別'!AL266)</f>
        <v>2814.5382</v>
      </c>
      <c r="AN266" s="41"/>
      <c r="AP266" s="2"/>
      <c r="AQ266" s="2"/>
      <c r="AR266" s="56"/>
      <c r="AS266" s="2"/>
      <c r="AT266" s="59"/>
      <c r="AY266" s="55"/>
      <c r="AZ266" s="59"/>
      <c r="BA266" s="59"/>
      <c r="BB266" s="59"/>
      <c r="BC266" s="55"/>
      <c r="BD266" s="61"/>
      <c r="BE266" s="61"/>
      <c r="BG266" s="61"/>
      <c r="BH266" s="61"/>
      <c r="BI266" s="61"/>
      <c r="BJ266" s="61"/>
      <c r="BK266" s="61"/>
      <c r="BL266" s="61"/>
      <c r="BM266" s="61"/>
      <c r="BN266" s="61"/>
      <c r="BO266" s="61"/>
      <c r="BR266" s="5"/>
      <c r="BS266" s="5"/>
      <c r="BT266" s="5"/>
      <c r="BV266" s="5"/>
      <c r="BW266" s="5"/>
      <c r="BX266" s="5"/>
      <c r="CC266" s="61"/>
      <c r="CD266" s="56"/>
      <c r="CE266" s="56"/>
      <c r="CF266" s="56"/>
      <c r="CG266" s="257"/>
      <c r="CH266" s="258"/>
      <c r="CI266" s="258"/>
      <c r="CJ266" s="258"/>
    </row>
    <row r="267" spans="1:88" ht="14.25" customHeight="1" x14ac:dyDescent="0.15">
      <c r="A267" s="2352" t="str">
        <f t="shared" si="1"/>
        <v>かぼちゃ価格</v>
      </c>
      <c r="B267" s="2351" t="str">
        <f>B265</f>
        <v>かぼちゃ</v>
      </c>
      <c r="C267" s="2000" t="s">
        <v>96</v>
      </c>
      <c r="D267" s="2116">
        <f>AVERAGE('2024旬別'!D267,'2023旬別'!C267,'2022旬別'!C267,'2021旬別'!C267,'2020旬別'!C267)</f>
        <v>288</v>
      </c>
      <c r="E267" s="2117">
        <f>AVERAGE('2024旬別'!E267,'2023旬別'!D267,'2022旬別'!D267,'2021旬別'!D267,'2020旬別'!D267)</f>
        <v>214.4</v>
      </c>
      <c r="F267" s="2118">
        <f>AVERAGE('2024旬別'!F267,'2023旬別'!E267,'2022旬別'!E267,'2021旬別'!E267,'2020旬別'!E267)</f>
        <v>211</v>
      </c>
      <c r="G267" s="2119">
        <f>AVERAGE('2024旬別'!G267,'2023旬別'!F267,'2022旬別'!F267,'2021旬別'!F267,'2020旬別'!F267)</f>
        <v>221.2</v>
      </c>
      <c r="H267" s="2117">
        <f>AVERAGE('2024旬別'!H267,'2023旬別'!G267,'2022旬別'!G267,'2021旬別'!G267,'2020旬別'!G267)</f>
        <v>273.39999999999998</v>
      </c>
      <c r="I267" s="2120">
        <f>AVERAGE('2024旬別'!I267,'2023旬別'!H267,'2022旬別'!H267,'2021旬別'!H267,'2020旬別'!H267)</f>
        <v>274.2</v>
      </c>
      <c r="J267" s="2121">
        <f>AVERAGE('2024旬別'!J267,'2023旬別'!I267,'2022旬別'!I267,'2021旬別'!I267,'2020旬別'!I267)</f>
        <v>88.6</v>
      </c>
      <c r="K267" s="2117">
        <f>AVERAGE('2024旬別'!K267,'2023旬別'!J267,'2022旬別'!J267,'2021旬別'!J267,'2020旬別'!J267)</f>
        <v>119.6</v>
      </c>
      <c r="L267" s="2118">
        <f>AVERAGE('2024旬別'!L267,'2023旬別'!K267,'2022旬別'!K267,'2021旬別'!K267,'2020旬別'!K267)</f>
        <v>117.6</v>
      </c>
      <c r="M267" s="2121">
        <f>AVERAGE('2024旬別'!M267,'2023旬別'!L267,'2022旬別'!L267,'2021旬別'!L267,'2020旬別'!L267)</f>
        <v>88.6</v>
      </c>
      <c r="N267" s="2117">
        <f>AVERAGE('2024旬別'!N267,'2023旬別'!M267,'2022旬別'!M267,'2021旬別'!M267,'2020旬別'!M267)</f>
        <v>176.6</v>
      </c>
      <c r="O267" s="2118">
        <f>AVERAGE('2024旬別'!O267,'2023旬別'!N267,'2022旬別'!N267,'2021旬別'!N267,'2020旬別'!N267)</f>
        <v>158</v>
      </c>
      <c r="P267" s="2121">
        <f>AVERAGE('2024旬別'!P267,'2023旬別'!O267,'2022旬別'!O267,'2021旬別'!O267,'2020旬別'!O267)</f>
        <v>161.80000000000001</v>
      </c>
      <c r="Q267" s="2117">
        <f>AVERAGE('2024旬別'!Q267,'2023旬別'!P267,'2022旬別'!P267,'2021旬別'!P267,'2020旬別'!P267)</f>
        <v>410.6</v>
      </c>
      <c r="R267" s="2123">
        <f>AVERAGE('2024旬別'!R267,'2023旬別'!Q267,'2022旬別'!Q267,'2021旬別'!Q267,'2020旬別'!Q267)</f>
        <v>545.20000000000005</v>
      </c>
      <c r="S267" s="2121">
        <f>AVERAGE('2024旬別'!S267,'2023旬別'!R267,'2022旬別'!R267,'2021旬別'!R267,'2020旬別'!R267)</f>
        <v>425.6</v>
      </c>
      <c r="T267" s="2117">
        <f>AVERAGE('2024旬別'!T267,'2023旬別'!S267,'2022旬別'!S267,'2021旬別'!S267,'2020旬別'!S267)</f>
        <v>443.8</v>
      </c>
      <c r="U267" s="2118">
        <f>AVERAGE('2024旬別'!U267,'2023旬別'!T267,'2022旬別'!T267,'2021旬別'!T267,'2020旬別'!T267)</f>
        <v>368.6</v>
      </c>
      <c r="V267" s="2119">
        <f>AVERAGE('2024旬別'!V267,'2023旬別'!U267,'2022旬別'!U267,'2021旬別'!U267,'2020旬別'!U267)</f>
        <v>296.2</v>
      </c>
      <c r="W267" s="2124">
        <f>AVERAGE('2024旬別'!W267,'2023旬別'!V267,'2022旬別'!V267,'2021旬別'!V267,'2020旬別'!V267)</f>
        <v>270.8</v>
      </c>
      <c r="X267" s="2123">
        <f>AVERAGE('2024旬別'!X267,'2023旬別'!W267,'2022旬別'!W267,'2021旬別'!W267,'2020旬別'!W267)</f>
        <v>253.8</v>
      </c>
      <c r="Y267" s="2119">
        <f>AVERAGE('2024旬別'!Y267,'2023旬別'!X267,'2022旬別'!X267,'2021旬別'!X267,'2020旬別'!X267)</f>
        <v>209.4</v>
      </c>
      <c r="Z267" s="2122">
        <f>AVERAGE('2024旬別'!Z267,'2023旬別'!Y267,'2022旬別'!Y267,'2021旬別'!Y267,'2020旬別'!Y267)</f>
        <v>172.6</v>
      </c>
      <c r="AA267" s="2123">
        <f>AVERAGE('2024旬別'!AA267,'2023旬別'!Z267,'2022旬別'!Z267,'2021旬別'!Z267,'2020旬別'!Z267)</f>
        <v>148.4</v>
      </c>
      <c r="AB267" s="2119">
        <f>AVERAGE('2024旬別'!AB267,'2023旬別'!AA267,'2022旬別'!AA267,'2021旬別'!AA267,'2020旬別'!AA267)</f>
        <v>149.19999999999999</v>
      </c>
      <c r="AC267" s="2117">
        <f>AVERAGE('2024旬別'!AC267,'2023旬別'!AB267,'2022旬別'!AB267,'2021旬別'!AB267,'2020旬別'!AB267)</f>
        <v>176.2</v>
      </c>
      <c r="AD267" s="2118">
        <f>AVERAGE('2024旬別'!AD267,'2023旬別'!AC267,'2022旬別'!AC267,'2021旬別'!AC267,'2020旬別'!AC267)</f>
        <v>201</v>
      </c>
      <c r="AE267" s="2121">
        <f>AVERAGE('2024旬別'!AE267,'2023旬別'!AD267,'2022旬別'!AD267,'2021旬別'!AD267,'2020旬別'!AD267)</f>
        <v>215.8</v>
      </c>
      <c r="AF267" s="2122">
        <f>AVERAGE('2024旬別'!AF267,'2023旬別'!AE267,'2022旬別'!AE267,'2021旬別'!AE267,'2020旬別'!AE267)</f>
        <v>217.2</v>
      </c>
      <c r="AG267" s="2118">
        <f>AVERAGE('2024旬別'!AG267,'2023旬別'!AF267,'2022旬別'!AF267,'2021旬別'!AF267,'2020旬別'!AF267)</f>
        <v>223.4</v>
      </c>
      <c r="AH267" s="2121">
        <f>AVERAGE('2024旬別'!AH267,'2023旬別'!AG267,'2022旬別'!AG267,'2021旬別'!AG267,'2020旬別'!AG267)</f>
        <v>226.6</v>
      </c>
      <c r="AI267" s="2117">
        <f>AVERAGE('2024旬別'!AI267,'2023旬別'!AH267,'2022旬別'!AH267,'2021旬別'!AH267,'2020旬別'!AH267)</f>
        <v>245.2</v>
      </c>
      <c r="AJ267" s="2118">
        <f>AVERAGE('2024旬別'!AJ267,'2023旬別'!AI267,'2022旬別'!AI267,'2021旬別'!AI267,'2020旬別'!AI267)</f>
        <v>266.8</v>
      </c>
      <c r="AK267" s="2121">
        <f>AVERAGE('2024旬別'!AK267,'2023旬別'!AJ267,'2022旬別'!AJ267,'2021旬別'!AJ267,'2020旬別'!AJ267)</f>
        <v>253.8</v>
      </c>
      <c r="AL267" s="2117">
        <f>AVERAGE('2024旬別'!AL267,'2023旬別'!AK267,'2022旬別'!AK267,'2021旬別'!AK267,'2020旬別'!AK267)</f>
        <v>184.2</v>
      </c>
      <c r="AM267" s="2125">
        <f>AVERAGE('2024旬別'!AM267,'2023旬別'!AL267,'2022旬別'!AL267,'2021旬別'!AL267,'2020旬別'!AL267)</f>
        <v>219.4</v>
      </c>
      <c r="AN267" s="41"/>
      <c r="AP267" s="2"/>
      <c r="AQ267" s="2"/>
      <c r="AR267" s="2"/>
      <c r="AS267" s="56"/>
      <c r="AT267" s="2044"/>
      <c r="AY267" s="55"/>
      <c r="AZ267" s="59"/>
      <c r="BA267" s="59"/>
      <c r="BB267" s="59"/>
      <c r="BC267" s="59"/>
      <c r="BD267" s="59"/>
      <c r="BE267" s="59"/>
      <c r="BF267" s="61"/>
      <c r="BG267" s="61"/>
      <c r="BH267" s="61"/>
      <c r="BI267" s="61"/>
      <c r="BJ267" s="61"/>
      <c r="BM267" s="5"/>
      <c r="BN267" s="5"/>
      <c r="BO267" s="5"/>
      <c r="BX267" s="61"/>
      <c r="BY267" s="56"/>
      <c r="BZ267" s="56"/>
      <c r="CA267" s="56"/>
      <c r="CB267" s="257"/>
      <c r="CC267" s="258"/>
      <c r="CD267" s="258"/>
      <c r="CE267" s="258"/>
    </row>
    <row r="268" spans="1:88" s="41" customFormat="1" ht="14.25" customHeight="1" x14ac:dyDescent="0.15">
      <c r="A268" s="2352" t="str">
        <f t="shared" si="1"/>
        <v>ばれいしょ類数量</v>
      </c>
      <c r="B268" s="200" t="s">
        <v>42</v>
      </c>
      <c r="C268" s="2001" t="s">
        <v>93</v>
      </c>
      <c r="D268" s="2093">
        <f>AVERAGE('2024旬別'!D268,'2023旬別'!C268,'2022旬別'!C268,'2021旬別'!C268,'2020旬別'!C268)</f>
        <v>0.10200000000000001</v>
      </c>
      <c r="E268" s="2147">
        <f>AVERAGE('2024旬別'!E268,'2023旬別'!D268,'2022旬別'!D268,'2021旬別'!D268,'2020旬別'!D268)</f>
        <v>0.41059999999999997</v>
      </c>
      <c r="F268" s="2136">
        <f>AVERAGE('2024旬別'!F268,'2023旬別'!E268,'2022旬別'!E268,'2021旬別'!E268,'2020旬別'!E268)</f>
        <v>2.9059999999999997</v>
      </c>
      <c r="G268" s="2096">
        <f>AVERAGE('2024旬別'!G268,'2023旬別'!F268,'2022旬別'!F268,'2021旬別'!F268,'2020旬別'!F268)</f>
        <v>0.9</v>
      </c>
      <c r="H268" s="2147">
        <f>AVERAGE('2024旬別'!H268,'2023旬別'!G268,'2022旬別'!G268,'2021旬別'!G268,'2020旬別'!G268)</f>
        <v>1.0215999999999998</v>
      </c>
      <c r="I268" s="2097">
        <f>AVERAGE('2024旬別'!I268,'2023旬別'!H268,'2022旬別'!H268,'2021旬別'!H268,'2020旬別'!H268)</f>
        <v>2.1604000000000001</v>
      </c>
      <c r="J268" s="2148">
        <f>AVERAGE('2024旬別'!J268,'2023旬別'!I268,'2022旬別'!I268,'2021旬別'!I268,'2020旬別'!I268)</f>
        <v>3.7960000000000003</v>
      </c>
      <c r="K268" s="2094">
        <f>AVERAGE('2024旬別'!K268,'2023旬別'!J268,'2022旬別'!J268,'2021旬別'!J268,'2020旬別'!J268)</f>
        <v>5.6000000000000008E-2</v>
      </c>
      <c r="L268" s="2136">
        <f>AVERAGE('2024旬別'!L268,'2023旬別'!K268,'2022旬別'!K268,'2021旬別'!K268,'2020旬別'!K268)</f>
        <v>0.33600000000000002</v>
      </c>
      <c r="M268" s="2098">
        <f>AVERAGE('2024旬別'!M268,'2023旬別'!L268,'2022旬別'!L268,'2021旬別'!L268,'2020旬別'!L268)</f>
        <v>1.46</v>
      </c>
      <c r="N268" s="2147">
        <f>AVERAGE('2024旬別'!N268,'2023旬別'!M268,'2022旬別'!M268,'2021旬別'!M268,'2020旬別'!M268)</f>
        <v>7.0999999999999994E-2</v>
      </c>
      <c r="O268" s="2136">
        <f>AVERAGE('2024旬別'!O268,'2023旬別'!N268,'2022旬別'!N268,'2021旬別'!N268,'2020旬別'!N268)</f>
        <v>0.55599999999999994</v>
      </c>
      <c r="P268" s="2098">
        <f>AVERAGE('2024旬別'!P268,'2023旬別'!O268,'2022旬別'!O268,'2021旬別'!O268,'2020旬別'!O268)</f>
        <v>2.6000000000000002E-2</v>
      </c>
      <c r="Q268" s="2094">
        <f>AVERAGE('2024旬別'!Q268,'2023旬別'!P268,'2022旬別'!P268,'2021旬別'!P268,'2020旬別'!P268)</f>
        <v>2.6729999999999996</v>
      </c>
      <c r="R268" s="2102">
        <f>AVERAGE('2024旬別'!R268,'2023旬別'!Q268,'2022旬別'!Q268,'2021旬別'!Q268,'2020旬別'!Q268)</f>
        <v>24.139800000000001</v>
      </c>
      <c r="S268" s="2098">
        <f>AVERAGE('2024旬別'!S268,'2023旬別'!R268,'2022旬別'!R268,'2021旬別'!R268,'2020旬別'!R268)</f>
        <v>73.077799999999996</v>
      </c>
      <c r="T268" s="2094">
        <f>AVERAGE('2024旬別'!T268,'2023旬別'!S268,'2022旬別'!S268,'2021旬別'!S268,'2020旬別'!S268)</f>
        <v>186.773</v>
      </c>
      <c r="U268" s="2095">
        <f>AVERAGE('2024旬別'!U268,'2023旬別'!T268,'2022旬別'!T268,'2021旬別'!T268,'2020旬別'!T268)</f>
        <v>268.2568</v>
      </c>
      <c r="V268" s="2149">
        <f>AVERAGE('2024旬別'!V268,'2023旬別'!U268,'2022旬別'!U268,'2021旬別'!U268,'2020旬別'!U268)</f>
        <v>471.0684</v>
      </c>
      <c r="W268" s="2101">
        <f>AVERAGE('2024旬別'!W268,'2023旬別'!V268,'2022旬別'!V268,'2021旬別'!V268,'2020旬別'!V268)</f>
        <v>531.34739999999999</v>
      </c>
      <c r="X268" s="2100">
        <f>AVERAGE('2024旬別'!X268,'2023旬別'!W268,'2022旬別'!W268,'2021旬別'!W268,'2020旬別'!W268)</f>
        <v>430.25739999999996</v>
      </c>
      <c r="Y268" s="2149">
        <f>AVERAGE('2024旬別'!Y268,'2023旬別'!X268,'2022旬別'!X268,'2021旬別'!X268,'2020旬別'!X268)</f>
        <v>187.00920000000002</v>
      </c>
      <c r="Z268" s="2150">
        <f>AVERAGE('2024旬別'!Z268,'2023旬別'!Y268,'2022旬別'!Y268,'2021旬別'!Y268,'2020旬別'!Y268)</f>
        <v>79.3536</v>
      </c>
      <c r="AA268" s="2100">
        <f>AVERAGE('2024旬別'!AA268,'2023旬別'!Z268,'2022旬別'!Z268,'2021旬別'!Z268,'2020旬別'!Z268)</f>
        <v>31.913600000000002</v>
      </c>
      <c r="AB268" s="2149">
        <f>AVERAGE('2024旬別'!AB268,'2023旬別'!AA268,'2022旬別'!AA268,'2021旬別'!AA268,'2020旬別'!AA268)</f>
        <v>10.045800000000002</v>
      </c>
      <c r="AC268" s="2094">
        <f>AVERAGE('2024旬別'!AC268,'2023旬別'!AB268,'2022旬別'!AB268,'2021旬別'!AB268,'2020旬別'!AB268)</f>
        <v>2.3247999999999998</v>
      </c>
      <c r="AD268" s="2136">
        <f>AVERAGE('2024旬別'!AD268,'2023旬別'!AC268,'2022旬別'!AC268,'2021旬別'!AC268,'2020旬別'!AC268)</f>
        <v>0.58560000000000001</v>
      </c>
      <c r="AE268" s="2148">
        <f>AVERAGE('2024旬別'!AE268,'2023旬別'!AD268,'2022旬別'!AD268,'2021旬別'!AD268,'2020旬別'!AD268)</f>
        <v>0.33599999999999997</v>
      </c>
      <c r="AF268" s="2150">
        <f>AVERAGE('2024旬別'!AF268,'2023旬別'!AE268,'2022旬別'!AE268,'2021旬別'!AE268,'2020旬別'!AE268)</f>
        <v>0.182</v>
      </c>
      <c r="AG268" s="2136">
        <f>AVERAGE('2024旬別'!AG268,'2023旬別'!AF268,'2022旬別'!AF268,'2021旬別'!AF268,'2020旬別'!AF268)</f>
        <v>0.24300000000000002</v>
      </c>
      <c r="AH268" s="2148">
        <f>AVERAGE('2024旬別'!AH268,'2023旬別'!AG268,'2022旬別'!AG268,'2021旬別'!AG268,'2020旬別'!AG268)</f>
        <v>1.0718000000000001</v>
      </c>
      <c r="AI268" s="2147">
        <f>AVERAGE('2024旬別'!AI268,'2023旬別'!AH268,'2022旬別'!AH268,'2021旬別'!AH268,'2020旬別'!AH268)</f>
        <v>0.44000000000000006</v>
      </c>
      <c r="AJ268" s="2136">
        <f>AVERAGE('2024旬別'!AJ268,'2023旬別'!AI268,'2022旬別'!AI268,'2021旬別'!AI268,'2020旬別'!AI268)</f>
        <v>0.998</v>
      </c>
      <c r="AK268" s="2148">
        <f>AVERAGE('2024旬別'!AK268,'2023旬別'!AJ268,'2022旬別'!AJ268,'2021旬別'!AJ268,'2020旬別'!AJ268)</f>
        <v>1.4019999999999999</v>
      </c>
      <c r="AL268" s="2147">
        <f>AVERAGE('2024旬別'!AL268,'2023旬別'!AK268,'2022旬別'!AK268,'2021旬別'!AK268,'2020旬別'!AK268)</f>
        <v>1.58</v>
      </c>
      <c r="AM268" s="2151">
        <f>AVERAGE('2024旬別'!AM268,'2023旬別'!AL268,'2022旬別'!AL268,'2021旬別'!AL268,'2020旬別'!AL268)</f>
        <v>0.28200000000000003</v>
      </c>
      <c r="AN268" s="2"/>
      <c r="AO268" s="2"/>
      <c r="AP268" s="2"/>
      <c r="AQ268" s="2"/>
      <c r="AR268" s="2"/>
      <c r="AS268" s="2"/>
      <c r="AT268" s="55"/>
      <c r="AU268" s="61"/>
      <c r="AV268" s="2"/>
      <c r="AW268" s="2"/>
      <c r="AX268" s="2"/>
      <c r="AY268" s="59"/>
      <c r="AZ268" s="59"/>
      <c r="BA268" s="61"/>
      <c r="BB268" s="61"/>
      <c r="BC268" s="61"/>
      <c r="BD268" s="61"/>
      <c r="BE268" s="61"/>
      <c r="BF268" s="2"/>
      <c r="BG268" s="2"/>
      <c r="BH268" s="5"/>
      <c r="BI268" s="5"/>
      <c r="BJ268" s="5"/>
      <c r="BK268" s="2"/>
      <c r="BL268" s="5"/>
      <c r="BM268" s="5"/>
      <c r="BN268" s="5"/>
      <c r="BO268" s="56"/>
      <c r="BP268" s="56"/>
      <c r="BQ268" s="56"/>
      <c r="BR268" s="2"/>
      <c r="BS268" s="61"/>
      <c r="BT268" s="56"/>
      <c r="BU268" s="56"/>
      <c r="BV268" s="56"/>
      <c r="BW268" s="257"/>
      <c r="BX268" s="258"/>
      <c r="BY268" s="258"/>
      <c r="BZ268" s="258"/>
      <c r="CA268" s="2"/>
      <c r="CB268" s="2"/>
      <c r="CC268" s="2"/>
      <c r="CD268" s="2"/>
      <c r="CE268" s="2"/>
    </row>
    <row r="269" spans="1:88" s="41" customFormat="1" ht="14.25" customHeight="1" x14ac:dyDescent="0.15">
      <c r="A269" s="2352" t="str">
        <f t="shared" si="1"/>
        <v>ばれいしょ類金額</v>
      </c>
      <c r="B269" s="2350" t="str">
        <f>B268</f>
        <v>ばれいしょ類</v>
      </c>
      <c r="C269" s="2003" t="s">
        <v>94</v>
      </c>
      <c r="D269" s="2104">
        <f>AVERAGE('2024旬別'!D269,'2023旬別'!C269,'2022旬別'!C269,'2021旬別'!C269,'2020旬別'!C269)</f>
        <v>11.642399999999999</v>
      </c>
      <c r="E269" s="2152">
        <f>AVERAGE('2024旬別'!E269,'2023旬別'!D269,'2022旬別'!D269,'2021旬別'!D269,'2020旬別'!D269)</f>
        <v>80.811199999999999</v>
      </c>
      <c r="F269" s="2153">
        <f>AVERAGE('2024旬別'!F269,'2023旬別'!E269,'2022旬別'!E269,'2021旬別'!E269,'2020旬別'!E269)</f>
        <v>524.14979999999991</v>
      </c>
      <c r="G269" s="2107">
        <f>AVERAGE('2024旬別'!G269,'2023旬別'!F269,'2022旬別'!F269,'2021旬別'!F269,'2020旬別'!F269)</f>
        <v>161.072</v>
      </c>
      <c r="H269" s="2152">
        <f>AVERAGE('2024旬別'!H269,'2023旬別'!G269,'2022旬別'!G269,'2021旬別'!G269,'2020旬別'!G269)</f>
        <v>143.70480000000001</v>
      </c>
      <c r="I269" s="2154">
        <f>AVERAGE('2024旬別'!I269,'2023旬別'!H269,'2022旬別'!H269,'2021旬別'!H269,'2020旬別'!H269)</f>
        <v>305.3938</v>
      </c>
      <c r="J269" s="2155">
        <f>AVERAGE('2024旬別'!J269,'2023旬別'!I269,'2022旬別'!I269,'2021旬別'!I269,'2020旬別'!I269)</f>
        <v>646.53300000000002</v>
      </c>
      <c r="K269" s="2105">
        <f>AVERAGE('2024旬別'!K269,'2023旬別'!J269,'2022旬別'!J269,'2021旬別'!J269,'2020旬別'!J269)</f>
        <v>6.4799999999999995</v>
      </c>
      <c r="L269" s="2153">
        <f>AVERAGE('2024旬別'!L269,'2023旬別'!K269,'2022旬別'!K269,'2021旬別'!K269,'2020旬別'!K269)</f>
        <v>53.5914</v>
      </c>
      <c r="M269" s="2109">
        <f>AVERAGE('2024旬別'!M269,'2023旬別'!L269,'2022旬別'!L269,'2021旬別'!L269,'2020旬別'!L269)</f>
        <v>171.16379999999998</v>
      </c>
      <c r="N269" s="2152">
        <f>AVERAGE('2024旬別'!N269,'2023旬別'!M269,'2022旬別'!M269,'2021旬別'!M269,'2020旬別'!M269)</f>
        <v>26.764800000000001</v>
      </c>
      <c r="O269" s="2153">
        <f>AVERAGE('2024旬別'!O269,'2023旬別'!N269,'2022旬別'!N269,'2021旬別'!N269,'2020旬別'!N269)</f>
        <v>141.75640000000001</v>
      </c>
      <c r="P269" s="2109">
        <f>AVERAGE('2024旬別'!P269,'2023旬別'!O269,'2022旬別'!O269,'2021旬別'!O269,'2020旬別'!O269)</f>
        <v>8.2512000000000008</v>
      </c>
      <c r="Q269" s="2105">
        <f>AVERAGE('2024旬別'!Q269,'2023旬別'!P269,'2022旬別'!P269,'2021旬別'!P269,'2020旬別'!P269)</f>
        <v>543.88840000000005</v>
      </c>
      <c r="R269" s="2114">
        <f>AVERAGE('2024旬別'!R269,'2023旬別'!Q269,'2022旬別'!Q269,'2021旬別'!Q269,'2020旬別'!Q269)</f>
        <v>4895.4511999999995</v>
      </c>
      <c r="S269" s="2155">
        <f>AVERAGE('2024旬別'!S269,'2023旬別'!R269,'2022旬別'!R269,'2021旬別'!R269,'2020旬別'!R269)</f>
        <v>14940.5198</v>
      </c>
      <c r="T269" s="2105">
        <f>AVERAGE('2024旬別'!T269,'2023旬別'!S269,'2022旬別'!S269,'2021旬別'!S269,'2020旬別'!S269)</f>
        <v>38690.239600000008</v>
      </c>
      <c r="U269" s="2153">
        <f>AVERAGE('2024旬別'!U269,'2023旬別'!T269,'2022旬別'!T269,'2021旬別'!T269,'2020旬別'!T269)</f>
        <v>58240.951399999998</v>
      </c>
      <c r="V269" s="2107">
        <f>AVERAGE('2024旬別'!V269,'2023旬別'!U269,'2022旬別'!U269,'2021旬別'!U269,'2020旬別'!U269)</f>
        <v>104391.1586</v>
      </c>
      <c r="W269" s="2113">
        <f>AVERAGE('2024旬別'!W269,'2023旬別'!V269,'2022旬別'!V269,'2021旬別'!V269,'2020旬別'!V269)</f>
        <v>106004.19480000001</v>
      </c>
      <c r="X269" s="2114">
        <f>AVERAGE('2024旬別'!X269,'2023旬別'!W269,'2022旬別'!W269,'2021旬別'!W269,'2020旬別'!W269)</f>
        <v>71915.151600000012</v>
      </c>
      <c r="Y269" s="2156">
        <f>AVERAGE('2024旬別'!Y269,'2023旬別'!X269,'2022旬別'!X269,'2021旬別'!X269,'2020旬別'!X269)</f>
        <v>28154.507600000001</v>
      </c>
      <c r="Z269" s="2157">
        <f>AVERAGE('2024旬別'!Z269,'2023旬別'!Y269,'2022旬別'!Y269,'2021旬別'!Y269,'2020旬別'!Y269)</f>
        <v>11165.650400000002</v>
      </c>
      <c r="AA269" s="2114">
        <f>AVERAGE('2024旬別'!AA269,'2023旬別'!Z269,'2022旬別'!Z269,'2021旬別'!Z269,'2020旬別'!Z269)</f>
        <v>4446.6264000000001</v>
      </c>
      <c r="AB269" s="2156">
        <f>AVERAGE('2024旬別'!AB269,'2023旬別'!AA269,'2022旬別'!AA269,'2021旬別'!AA269,'2020旬別'!AA269)</f>
        <v>1050.2220000000002</v>
      </c>
      <c r="AC269" s="2152">
        <f>AVERAGE('2024旬別'!AC269,'2023旬別'!AB269,'2022旬別'!AB269,'2021旬別'!AB269,'2020旬別'!AB269)</f>
        <v>153.8768</v>
      </c>
      <c r="AD269" s="2153">
        <f>AVERAGE('2024旬別'!AD269,'2023旬別'!AC269,'2022旬別'!AC269,'2021旬別'!AC269,'2020旬別'!AC269)</f>
        <v>71.556000000000012</v>
      </c>
      <c r="AE269" s="2155">
        <f>AVERAGE('2024旬別'!AE269,'2023旬別'!AD269,'2022旬別'!AD269,'2021旬別'!AD269,'2020旬別'!AD269)</f>
        <v>27.526999999999997</v>
      </c>
      <c r="AF269" s="2157">
        <f>AVERAGE('2024旬別'!AF269,'2023旬別'!AE269,'2022旬別'!AE269,'2021旬別'!AE269,'2020旬別'!AE269)</f>
        <v>16.502400000000002</v>
      </c>
      <c r="AG269" s="2153">
        <f>AVERAGE('2024旬別'!AG269,'2023旬別'!AF269,'2022旬別'!AF269,'2021旬別'!AF269,'2020旬別'!AF269)</f>
        <v>46.061999999999998</v>
      </c>
      <c r="AH269" s="2155">
        <f>AVERAGE('2024旬別'!AH269,'2023旬別'!AG269,'2022旬別'!AG269,'2021旬別'!AG269,'2020旬別'!AG269)</f>
        <v>172.7304</v>
      </c>
      <c r="AI269" s="2152">
        <f>AVERAGE('2024旬別'!AI269,'2023旬別'!AH269,'2022旬別'!AH269,'2021旬別'!AH269,'2020旬別'!AH269)</f>
        <v>51.386400000000002</v>
      </c>
      <c r="AJ269" s="2153">
        <f>AVERAGE('2024旬別'!AJ269,'2023旬別'!AI269,'2022旬別'!AI269,'2021旬別'!AI269,'2020旬別'!AI269)</f>
        <v>82.166399999999996</v>
      </c>
      <c r="AK269" s="2155">
        <f>AVERAGE('2024旬別'!AK269,'2023旬別'!AJ269,'2022旬別'!AJ269,'2021旬別'!AJ269,'2020旬別'!AJ269)</f>
        <v>156.09440000000001</v>
      </c>
      <c r="AL269" s="2152">
        <f>AVERAGE('2024旬別'!AL269,'2023旬別'!AK269,'2022旬別'!AK269,'2021旬別'!AK269,'2020旬別'!AK269)</f>
        <v>268.45500000000004</v>
      </c>
      <c r="AM269" s="2158">
        <f>AVERAGE('2024旬別'!AM269,'2023旬別'!AL269,'2022旬別'!AL269,'2021旬別'!AL269,'2020旬別'!AL269)</f>
        <v>49.096799999999995</v>
      </c>
      <c r="AN269" s="2"/>
      <c r="AO269" s="2"/>
      <c r="AP269" s="2"/>
      <c r="AQ269" s="2"/>
      <c r="AR269" s="2"/>
      <c r="AS269" s="2"/>
      <c r="AT269" s="55"/>
      <c r="AU269" s="61"/>
      <c r="AV269" s="2"/>
      <c r="AW269" s="2"/>
      <c r="AX269" s="2"/>
      <c r="AY269" s="61"/>
      <c r="AZ269" s="61"/>
      <c r="BA269" s="61"/>
      <c r="BB269" s="61"/>
      <c r="BC269" s="61"/>
      <c r="BD269" s="61"/>
      <c r="BE269" s="61"/>
      <c r="BF269" s="2"/>
      <c r="BK269" s="2"/>
      <c r="BL269" s="5"/>
      <c r="BM269" s="5"/>
      <c r="BN269" s="5"/>
      <c r="BO269" s="56"/>
      <c r="BP269" s="56"/>
      <c r="BQ269" s="56"/>
      <c r="BR269" s="2"/>
      <c r="BS269" s="61"/>
      <c r="BT269" s="56"/>
      <c r="BU269" s="56"/>
      <c r="BV269" s="56"/>
      <c r="BW269" s="257"/>
      <c r="BX269" s="258"/>
      <c r="BY269" s="258"/>
      <c r="BZ269" s="258"/>
      <c r="CA269" s="2"/>
      <c r="CB269" s="2"/>
      <c r="CC269" s="2"/>
      <c r="CD269" s="2"/>
      <c r="CE269" s="2"/>
    </row>
    <row r="270" spans="1:88" s="41" customFormat="1" ht="14.25" customHeight="1" x14ac:dyDescent="0.15">
      <c r="A270" s="2352" t="str">
        <f t="shared" si="1"/>
        <v>ばれいしょ類価格</v>
      </c>
      <c r="B270" s="2351" t="str">
        <f>B268</f>
        <v>ばれいしょ類</v>
      </c>
      <c r="C270" s="2000" t="s">
        <v>96</v>
      </c>
      <c r="D270" s="2116">
        <f>AVERAGE('2024旬別'!D270,'2023旬別'!C270,'2022旬別'!C270,'2021旬別'!C270,'2020旬別'!C270)</f>
        <v>49.8</v>
      </c>
      <c r="E270" s="2117">
        <f>AVERAGE('2024旬別'!E270,'2023旬別'!D270,'2022旬別'!D270,'2021旬別'!D270,'2020旬別'!D270)</f>
        <v>92.8</v>
      </c>
      <c r="F270" s="2118">
        <f>AVERAGE('2024旬別'!F270,'2023旬別'!E270,'2022旬別'!E270,'2021旬別'!E270,'2020旬別'!E270)</f>
        <v>136</v>
      </c>
      <c r="G270" s="2119">
        <f>AVERAGE('2024旬別'!G270,'2023旬別'!F270,'2022旬別'!F270,'2021旬別'!F270,'2020旬別'!F270)</f>
        <v>54.8</v>
      </c>
      <c r="H270" s="2117">
        <f>AVERAGE('2024旬別'!H270,'2023旬別'!G270,'2022旬別'!G270,'2021旬別'!G270,'2020旬別'!G270)</f>
        <v>49.8</v>
      </c>
      <c r="I270" s="2120">
        <f>AVERAGE('2024旬別'!I270,'2023旬別'!H270,'2022旬別'!H270,'2021旬別'!H270,'2020旬別'!H270)</f>
        <v>121.4</v>
      </c>
      <c r="J270" s="2121">
        <f>AVERAGE('2024旬別'!J270,'2023旬別'!I270,'2022旬別'!I270,'2021旬別'!I270,'2020旬別'!I270)</f>
        <v>98.8</v>
      </c>
      <c r="K270" s="2117">
        <f>AVERAGE('2024旬別'!K270,'2023旬別'!J270,'2022旬別'!J270,'2021旬別'!J270,'2020旬別'!J270)</f>
        <v>23.2</v>
      </c>
      <c r="L270" s="2118">
        <f>AVERAGE('2024旬別'!L270,'2023旬別'!K270,'2022旬別'!K270,'2021旬別'!K270,'2020旬別'!K270)</f>
        <v>58.2</v>
      </c>
      <c r="M270" s="2121">
        <f>AVERAGE('2024旬別'!M270,'2023旬別'!L270,'2022旬別'!L270,'2021旬別'!L270,'2020旬別'!L270)</f>
        <v>119</v>
      </c>
      <c r="N270" s="2117">
        <f>AVERAGE('2024旬別'!N270,'2023旬別'!M270,'2022旬別'!M270,'2021旬別'!M270,'2020旬別'!M270)</f>
        <v>219.2</v>
      </c>
      <c r="O270" s="2118">
        <f>AVERAGE('2024旬別'!O270,'2023旬別'!N270,'2022旬別'!N270,'2021旬別'!N270,'2020旬別'!N270)</f>
        <v>51</v>
      </c>
      <c r="P270" s="2121">
        <f>AVERAGE('2024旬別'!P270,'2023旬別'!O270,'2022旬別'!O270,'2021旬別'!O270,'2020旬別'!O270)</f>
        <v>124.4</v>
      </c>
      <c r="Q270" s="2117">
        <f>AVERAGE('2024旬別'!Q270,'2023旬別'!P270,'2022旬別'!P270,'2021旬別'!P270,'2020旬別'!P270)</f>
        <v>240.4</v>
      </c>
      <c r="R270" s="2123">
        <f>AVERAGE('2024旬別'!R270,'2023旬別'!Q270,'2022旬別'!Q270,'2021旬別'!Q270,'2020旬別'!Q270)</f>
        <v>204.2</v>
      </c>
      <c r="S270" s="2121">
        <f>AVERAGE('2024旬別'!S270,'2023旬別'!R270,'2022旬別'!R270,'2021旬別'!R270,'2020旬別'!R270)</f>
        <v>186.8</v>
      </c>
      <c r="T270" s="2117">
        <f>AVERAGE('2024旬別'!T270,'2023旬別'!S270,'2022旬別'!S270,'2021旬別'!S270,'2020旬別'!S270)</f>
        <v>180</v>
      </c>
      <c r="U270" s="2118">
        <f>AVERAGE('2024旬別'!U270,'2023旬別'!T270,'2022旬別'!T270,'2021旬別'!T270,'2020旬別'!T270)</f>
        <v>189.2</v>
      </c>
      <c r="V270" s="2119">
        <f>AVERAGE('2024旬別'!V270,'2023旬別'!U270,'2022旬別'!U270,'2021旬別'!U270,'2020旬別'!U270)</f>
        <v>199.6</v>
      </c>
      <c r="W270" s="2124">
        <f>AVERAGE('2024旬別'!W270,'2023旬別'!V270,'2022旬別'!V270,'2021旬別'!V270,'2020旬別'!V270)</f>
        <v>190.2</v>
      </c>
      <c r="X270" s="2123">
        <f>AVERAGE('2024旬別'!X270,'2023旬別'!W270,'2022旬別'!W270,'2021旬別'!W270,'2020旬別'!W270)</f>
        <v>185.4</v>
      </c>
      <c r="Y270" s="2119">
        <f>AVERAGE('2024旬別'!Y270,'2023旬別'!X270,'2022旬別'!X270,'2021旬別'!X270,'2020旬別'!X270)</f>
        <v>177</v>
      </c>
      <c r="Z270" s="2122">
        <f>AVERAGE('2024旬別'!Z270,'2023旬別'!Y270,'2022旬別'!Y270,'2021旬別'!Y270,'2020旬別'!Y270)</f>
        <v>167.4</v>
      </c>
      <c r="AA270" s="2123">
        <f>AVERAGE('2024旬別'!AA270,'2023旬別'!Z270,'2022旬別'!Z270,'2021旬別'!Z270,'2020旬別'!Z270)</f>
        <v>154.80000000000001</v>
      </c>
      <c r="AB270" s="2119">
        <f>AVERAGE('2024旬別'!AB270,'2023旬別'!AA270,'2022旬別'!AA270,'2021旬別'!AA270,'2020旬別'!AA270)</f>
        <v>135.80000000000001</v>
      </c>
      <c r="AC270" s="2117">
        <f>AVERAGE('2024旬別'!AC270,'2023旬別'!AB270,'2022旬別'!AB270,'2021旬別'!AB270,'2020旬別'!AB270)</f>
        <v>112</v>
      </c>
      <c r="AD270" s="2118">
        <f>AVERAGE('2024旬別'!AD270,'2023旬別'!AC270,'2022旬別'!AC270,'2021旬別'!AC270,'2020旬別'!AC270)</f>
        <v>171.6</v>
      </c>
      <c r="AE270" s="2121">
        <f>AVERAGE('2024旬別'!AE270,'2023旬別'!AD270,'2022旬別'!AD270,'2021旬別'!AD270,'2020旬別'!AD270)</f>
        <v>38.4</v>
      </c>
      <c r="AF270" s="2122">
        <f>AVERAGE('2024旬別'!AF270,'2023旬別'!AE270,'2022旬別'!AE270,'2021旬別'!AE270,'2020旬別'!AE270)</f>
        <v>35.799999999999997</v>
      </c>
      <c r="AG270" s="2118">
        <f>AVERAGE('2024旬別'!AG270,'2023旬別'!AF270,'2022旬別'!AF270,'2021旬別'!AF270,'2020旬別'!AF270)</f>
        <v>123.6</v>
      </c>
      <c r="AH270" s="2121">
        <f>AVERAGE('2024旬別'!AH270,'2023旬別'!AG270,'2022旬別'!AG270,'2021旬別'!AG270,'2020旬別'!AG270)</f>
        <v>52.2</v>
      </c>
      <c r="AI270" s="2117">
        <f>AVERAGE('2024旬別'!AI270,'2023旬別'!AH270,'2022旬別'!AH270,'2021旬別'!AH270,'2020旬別'!AH270)</f>
        <v>54.8</v>
      </c>
      <c r="AJ270" s="2118">
        <f>AVERAGE('2024旬別'!AJ270,'2023旬別'!AI270,'2022旬別'!AI270,'2021旬別'!AI270,'2020旬別'!AI270)</f>
        <v>172.4</v>
      </c>
      <c r="AK270" s="2121">
        <f>AVERAGE('2024旬別'!AK270,'2023旬別'!AJ270,'2022旬別'!AJ270,'2021旬別'!AJ270,'2020旬別'!AJ270)</f>
        <v>85.4</v>
      </c>
      <c r="AL270" s="2117">
        <f>AVERAGE('2024旬別'!AL270,'2023旬別'!AK270,'2022旬別'!AK270,'2021旬別'!AK270,'2020旬別'!AK270)</f>
        <v>137.19999999999999</v>
      </c>
      <c r="AM270" s="2125">
        <f>AVERAGE('2024旬別'!AM270,'2023旬別'!AL270,'2022旬別'!AL270,'2021旬別'!AL270,'2020旬別'!AL270)</f>
        <v>59</v>
      </c>
      <c r="AN270" s="2"/>
      <c r="AO270" s="2"/>
      <c r="AP270" s="2"/>
      <c r="AQ270" s="2"/>
      <c r="AR270" s="2"/>
      <c r="AS270" s="2"/>
      <c r="AT270" s="55"/>
      <c r="AU270" s="61"/>
      <c r="AV270" s="2"/>
      <c r="AW270" s="2"/>
      <c r="AX270" s="2"/>
      <c r="AY270" s="59"/>
      <c r="AZ270" s="59"/>
      <c r="BA270" s="61"/>
      <c r="BB270" s="61"/>
      <c r="BC270" s="61"/>
      <c r="BD270" s="61"/>
      <c r="BE270" s="61"/>
      <c r="BF270" s="2"/>
      <c r="BG270" s="2"/>
      <c r="BH270" s="493"/>
      <c r="BI270" s="493"/>
      <c r="BJ270" s="748"/>
      <c r="BK270" s="2"/>
      <c r="BL270" s="2"/>
    </row>
    <row r="271" spans="1:88" ht="14.25" customHeight="1" x14ac:dyDescent="0.15">
      <c r="A271" s="2352" t="str">
        <f t="shared" si="1"/>
        <v>かんしょ数量</v>
      </c>
      <c r="B271" s="250" t="s">
        <v>43</v>
      </c>
      <c r="C271" s="1997" t="s">
        <v>93</v>
      </c>
      <c r="D271" s="2093">
        <f>AVERAGE('2024旬別'!D271,'2023旬別'!C271,'2022旬別'!C271,'2021旬別'!C271,'2020旬別'!C271)</f>
        <v>131.42519999999999</v>
      </c>
      <c r="E271" s="2094">
        <f>AVERAGE('2024旬別'!E271,'2023旬別'!D271,'2022旬別'!D271,'2021旬別'!D271,'2020旬別'!D271)</f>
        <v>406.74800000000005</v>
      </c>
      <c r="F271" s="2095">
        <f>AVERAGE('2024旬別'!F271,'2023旬別'!E271,'2022旬別'!E271,'2021旬別'!E271,'2020旬別'!E271)</f>
        <v>493.80499999999995</v>
      </c>
      <c r="G271" s="2096">
        <f>AVERAGE('2024旬別'!G271,'2023旬別'!F271,'2022旬別'!F271,'2021旬別'!F271,'2020旬別'!F271)</f>
        <v>414.05339999999995</v>
      </c>
      <c r="H271" s="2094">
        <f>AVERAGE('2024旬別'!H271,'2023旬別'!G271,'2022旬別'!G271,'2021旬別'!G271,'2020旬別'!G271)</f>
        <v>394.82260000000002</v>
      </c>
      <c r="I271" s="2159">
        <f>AVERAGE('2024旬別'!I271,'2023旬別'!H271,'2022旬別'!H271,'2021旬別'!H271,'2020旬別'!H271)</f>
        <v>342.63099999999997</v>
      </c>
      <c r="J271" s="2098">
        <f>AVERAGE('2024旬別'!J271,'2023旬別'!I271,'2022旬別'!I271,'2021旬別'!I271,'2020旬別'!I271)</f>
        <v>374.4556</v>
      </c>
      <c r="K271" s="2094">
        <f>AVERAGE('2024旬別'!K271,'2023旬別'!J271,'2022旬別'!J271,'2021旬別'!J271,'2020旬別'!J271)</f>
        <v>326.15719999999999</v>
      </c>
      <c r="L271" s="2095">
        <f>AVERAGE('2024旬別'!L271,'2023旬別'!K271,'2022旬別'!K271,'2021旬別'!K271,'2020旬別'!K271)</f>
        <v>340.7912</v>
      </c>
      <c r="M271" s="2098">
        <f>AVERAGE('2024旬別'!M271,'2023旬別'!L271,'2022旬別'!L271,'2021旬別'!L271,'2020旬別'!L271)</f>
        <v>321.89180000000005</v>
      </c>
      <c r="N271" s="2099">
        <f>AVERAGE('2024旬別'!N271,'2023旬別'!M271,'2022旬別'!M271,'2021旬別'!M271,'2020旬別'!M271)</f>
        <v>288.69019999999995</v>
      </c>
      <c r="O271" s="2095">
        <f>AVERAGE('2024旬別'!O271,'2023旬別'!N271,'2022旬別'!N271,'2021旬別'!N271,'2020旬別'!N271)</f>
        <v>221.24020000000002</v>
      </c>
      <c r="P271" s="2098">
        <f>AVERAGE('2024旬別'!P271,'2023旬別'!O271,'2022旬別'!O271,'2021旬別'!O271,'2020旬別'!O271)</f>
        <v>145.322</v>
      </c>
      <c r="Q271" s="2094">
        <f>AVERAGE('2024旬別'!Q271,'2023旬別'!P271,'2022旬別'!P271,'2021旬別'!P271,'2020旬別'!P271)</f>
        <v>169.9682</v>
      </c>
      <c r="R271" s="2100">
        <f>AVERAGE('2024旬別'!R271,'2023旬別'!Q271,'2022旬別'!Q271,'2021旬別'!Q271,'2020旬別'!Q271)</f>
        <v>182.98179999999999</v>
      </c>
      <c r="S271" s="2160">
        <f>AVERAGE('2024旬別'!S271,'2023旬別'!R271,'2022旬別'!R271,'2021旬別'!R271,'2020旬別'!R271)</f>
        <v>159.44120000000001</v>
      </c>
      <c r="T271" s="2094">
        <f>AVERAGE('2024旬別'!T271,'2023旬別'!S271,'2022旬別'!S271,'2021旬別'!S271,'2020旬別'!S271)</f>
        <v>166.72959999999998</v>
      </c>
      <c r="U271" s="2095">
        <f>AVERAGE('2024旬別'!U271,'2023旬別'!T271,'2022旬別'!T271,'2021旬別'!T271,'2020旬別'!T271)</f>
        <v>142.12479999999999</v>
      </c>
      <c r="V271" s="2096">
        <f>AVERAGE('2024旬別'!V271,'2023旬別'!U271,'2022旬別'!U271,'2021旬別'!U271,'2020旬別'!U271)</f>
        <v>174.92419999999998</v>
      </c>
      <c r="W271" s="2101">
        <f>AVERAGE('2024旬別'!W271,'2023旬別'!V271,'2022旬別'!V271,'2021旬別'!V271,'2020旬別'!V271)</f>
        <v>141.60499999999999</v>
      </c>
      <c r="X271" s="2102">
        <f>AVERAGE('2024旬別'!X271,'2023旬別'!W271,'2022旬別'!W271,'2021旬別'!W271,'2020旬別'!W271)</f>
        <v>177.81700000000001</v>
      </c>
      <c r="Y271" s="2096">
        <f>AVERAGE('2024旬別'!Y271,'2023旬別'!X271,'2022旬別'!X271,'2021旬別'!X271,'2020旬別'!X271)</f>
        <v>156.22380000000001</v>
      </c>
      <c r="Z271" s="2099">
        <f>AVERAGE('2024旬別'!Z271,'2023旬別'!Y271,'2022旬別'!Y271,'2021旬別'!Y271,'2020旬別'!Y271)</f>
        <v>153.37040000000002</v>
      </c>
      <c r="AA271" s="2100">
        <f>AVERAGE('2024旬別'!AA271,'2023旬別'!Z271,'2022旬別'!Z271,'2021旬別'!Z271,'2020旬別'!Z271)</f>
        <v>262.55319999999995</v>
      </c>
      <c r="AB271" s="2096">
        <f>AVERAGE('2024旬別'!AB271,'2023旬別'!AA271,'2022旬別'!AA271,'2021旬別'!AA271,'2020旬別'!AA271)</f>
        <v>317.05259999999998</v>
      </c>
      <c r="AC271" s="2099">
        <f>AVERAGE('2024旬別'!AC271,'2023旬別'!AB271,'2022旬別'!AB271,'2021旬別'!AB271,'2020旬別'!AB271)</f>
        <v>365.29740000000004</v>
      </c>
      <c r="AD271" s="2095">
        <f>AVERAGE('2024旬別'!AD271,'2023旬別'!AC271,'2022旬別'!AC271,'2021旬別'!AC271,'2020旬別'!AC271)</f>
        <v>463.22359999999998</v>
      </c>
      <c r="AE271" s="2098">
        <f>AVERAGE('2024旬別'!AE271,'2023旬別'!AD271,'2022旬別'!AD271,'2021旬別'!AD271,'2020旬別'!AD271)</f>
        <v>397.49919999999997</v>
      </c>
      <c r="AF271" s="2099">
        <f>AVERAGE('2024旬別'!AF271,'2023旬別'!AE271,'2022旬別'!AE271,'2021旬別'!AE271,'2020旬別'!AE271)</f>
        <v>375.79879999999997</v>
      </c>
      <c r="AG271" s="2095">
        <f>AVERAGE('2024旬別'!AG271,'2023旬別'!AF271,'2022旬別'!AF271,'2021旬別'!AF271,'2020旬別'!AF271)</f>
        <v>335.6352</v>
      </c>
      <c r="AH271" s="2098">
        <f>AVERAGE('2024旬別'!AH271,'2023旬別'!AG271,'2022旬別'!AG271,'2021旬別'!AG271,'2020旬別'!AG271)</f>
        <v>295.8886</v>
      </c>
      <c r="AI271" s="2094">
        <f>AVERAGE('2024旬別'!AI271,'2023旬別'!AH271,'2022旬別'!AH271,'2021旬別'!AH271,'2020旬別'!AH271)</f>
        <v>334.90300000000002</v>
      </c>
      <c r="AJ271" s="2095">
        <f>AVERAGE('2024旬別'!AJ271,'2023旬別'!AI271,'2022旬別'!AI271,'2021旬別'!AI271,'2020旬別'!AI271)</f>
        <v>362.66780000000006</v>
      </c>
      <c r="AK271" s="2098">
        <f>AVERAGE('2024旬別'!AK271,'2023旬別'!AJ271,'2022旬別'!AJ271,'2021旬別'!AJ271,'2020旬別'!AJ271)</f>
        <v>483.87580000000008</v>
      </c>
      <c r="AL271" s="2094">
        <f>AVERAGE('2024旬別'!AL271,'2023旬別'!AK271,'2022旬別'!AK271,'2021旬別'!AK271,'2020旬別'!AK271)</f>
        <v>468.52040000000005</v>
      </c>
      <c r="AM271" s="2103">
        <f>AVERAGE('2024旬別'!AM271,'2023旬別'!AL271,'2022旬別'!AL271,'2021旬別'!AL271,'2020旬別'!AL271)</f>
        <v>446.94240000000002</v>
      </c>
      <c r="AP271" s="55"/>
      <c r="AQ271" s="56"/>
      <c r="AR271" s="2"/>
      <c r="AS271" s="2"/>
      <c r="AT271" s="59"/>
      <c r="AU271" s="55"/>
      <c r="AV271" s="56"/>
      <c r="AW271" s="56"/>
      <c r="AX271" s="56"/>
      <c r="AY271" s="61"/>
      <c r="AZ271" s="61"/>
      <c r="BA271" s="61"/>
      <c r="BB271" s="61"/>
      <c r="BC271" s="840"/>
      <c r="BD271" s="840"/>
      <c r="BE271" s="774"/>
    </row>
    <row r="272" spans="1:88" ht="14.25" customHeight="1" x14ac:dyDescent="0.15">
      <c r="A272" s="2352" t="str">
        <f t="shared" si="1"/>
        <v>かんしょ金額</v>
      </c>
      <c r="B272" s="2350" t="str">
        <f>B271</f>
        <v>かんしょ</v>
      </c>
      <c r="C272" s="1998" t="s">
        <v>94</v>
      </c>
      <c r="D272" s="2104">
        <f>AVERAGE('2024旬別'!D272,'2023旬別'!C272,'2022旬別'!C272,'2021旬別'!C272,'2020旬別'!C272)</f>
        <v>33118.474999999999</v>
      </c>
      <c r="E272" s="2105">
        <f>AVERAGE('2024旬別'!E272,'2023旬別'!D272,'2022旬別'!D272,'2021旬別'!D272,'2020旬別'!D272)</f>
        <v>104285.47339999999</v>
      </c>
      <c r="F272" s="2106">
        <f>AVERAGE('2024旬別'!F272,'2023旬別'!E272,'2022旬別'!E272,'2021旬別'!E272,'2020旬別'!E272)</f>
        <v>124629.1338</v>
      </c>
      <c r="G272" s="2107">
        <f>AVERAGE('2024旬別'!G272,'2023旬別'!F272,'2022旬別'!F272,'2021旬別'!F272,'2020旬別'!F272)</f>
        <v>102035.0784</v>
      </c>
      <c r="H272" s="2105">
        <f>AVERAGE('2024旬別'!H272,'2023旬別'!G272,'2022旬別'!G272,'2021旬別'!G272,'2020旬別'!G272)</f>
        <v>99111.65400000001</v>
      </c>
      <c r="I272" s="2108">
        <f>AVERAGE('2024旬別'!I272,'2023旬別'!H272,'2022旬別'!H272,'2021旬別'!H272,'2020旬別'!H272)</f>
        <v>85530.357599999988</v>
      </c>
      <c r="J272" s="2109">
        <f>AVERAGE('2024旬別'!J272,'2023旬別'!I272,'2022旬別'!I272,'2021旬別'!I272,'2020旬別'!I272)</f>
        <v>93989.638000000006</v>
      </c>
      <c r="K272" s="2105">
        <f>AVERAGE('2024旬別'!K272,'2023旬別'!J272,'2022旬別'!J272,'2021旬別'!J272,'2020旬別'!J272)</f>
        <v>83772.9902</v>
      </c>
      <c r="L272" s="2106">
        <f>AVERAGE('2024旬別'!L272,'2023旬別'!K272,'2022旬別'!K272,'2021旬別'!K272,'2020旬別'!K272)</f>
        <v>87025.186599999986</v>
      </c>
      <c r="M272" s="2109">
        <f>AVERAGE('2024旬別'!M272,'2023旬別'!L272,'2022旬別'!L272,'2021旬別'!L272,'2020旬別'!L272)</f>
        <v>80374.565000000002</v>
      </c>
      <c r="N272" s="2110">
        <f>AVERAGE('2024旬別'!N272,'2023旬別'!M272,'2022旬別'!M272,'2021旬別'!M272,'2020旬別'!M272)</f>
        <v>73915.09580000001</v>
      </c>
      <c r="O272" s="2106">
        <f>AVERAGE('2024旬別'!O272,'2023旬別'!N272,'2022旬別'!N272,'2021旬別'!N272,'2020旬別'!N272)</f>
        <v>59140.140800000008</v>
      </c>
      <c r="P272" s="2111">
        <f>AVERAGE('2024旬別'!P272,'2023旬別'!O272,'2022旬別'!O272,'2021旬別'!O272,'2020旬別'!O272)</f>
        <v>41646.889800000004</v>
      </c>
      <c r="Q272" s="2105">
        <f>AVERAGE('2024旬別'!Q272,'2023旬別'!P272,'2022旬別'!P272,'2021旬別'!P272,'2020旬別'!P272)</f>
        <v>52296.5628</v>
      </c>
      <c r="R272" s="2112">
        <f>AVERAGE('2024旬別'!R272,'2023旬別'!Q272,'2022旬別'!Q272,'2021旬別'!Q272,'2020旬別'!Q272)</f>
        <v>58623.063999999998</v>
      </c>
      <c r="S272" s="2107">
        <f>AVERAGE('2024旬別'!S272,'2023旬別'!R272,'2022旬別'!R272,'2021旬別'!R272,'2020旬別'!R272)</f>
        <v>51178.289199999999</v>
      </c>
      <c r="T272" s="2105">
        <f>AVERAGE('2024旬別'!T272,'2023旬別'!S272,'2022旬別'!S272,'2021旬別'!S272,'2020旬別'!S272)</f>
        <v>51184.796600000001</v>
      </c>
      <c r="U272" s="2106">
        <f>AVERAGE('2024旬別'!U272,'2023旬別'!T272,'2022旬別'!T272,'2021旬別'!T272,'2020旬別'!T272)</f>
        <v>48563.905800000008</v>
      </c>
      <c r="V272" s="2107">
        <f>AVERAGE('2024旬別'!V272,'2023旬別'!U272,'2022旬別'!U272,'2021旬別'!U272,'2020旬別'!U272)</f>
        <v>47068.210399999996</v>
      </c>
      <c r="W272" s="2113">
        <f>AVERAGE('2024旬別'!W272,'2023旬別'!V272,'2022旬別'!V272,'2021旬別'!V272,'2020旬別'!V272)</f>
        <v>44179.025600000001</v>
      </c>
      <c r="X272" s="2114">
        <f>AVERAGE('2024旬別'!X272,'2023旬別'!W272,'2022旬別'!W272,'2021旬別'!W272,'2020旬別'!W272)</f>
        <v>47223.542999999998</v>
      </c>
      <c r="Y272" s="2107">
        <f>AVERAGE('2024旬別'!Y272,'2023旬別'!X272,'2022旬別'!X272,'2021旬別'!X272,'2020旬別'!X272)</f>
        <v>41268.009000000005</v>
      </c>
      <c r="Z272" s="2110">
        <f>AVERAGE('2024旬別'!Z272,'2023旬別'!Y272,'2022旬別'!Y272,'2021旬別'!Y272,'2020旬別'!Y272)</f>
        <v>41165.426200000002</v>
      </c>
      <c r="AA272" s="2112">
        <f>AVERAGE('2024旬別'!AA272,'2023旬別'!Z272,'2022旬別'!Z272,'2021旬別'!Z272,'2020旬別'!Z272)</f>
        <v>64630.292999999991</v>
      </c>
      <c r="AB272" s="2107">
        <f>AVERAGE('2024旬別'!AB272,'2023旬別'!AA272,'2022旬別'!AA272,'2021旬別'!AA272,'2020旬別'!AA272)</f>
        <v>79114.796199999997</v>
      </c>
      <c r="AC272" s="2105">
        <f>AVERAGE('2024旬別'!AC272,'2023旬別'!AB272,'2022旬別'!AB272,'2021旬別'!AB272,'2020旬別'!AB272)</f>
        <v>93282.717600000004</v>
      </c>
      <c r="AD272" s="2106">
        <f>AVERAGE('2024旬別'!AD272,'2023旬別'!AC272,'2022旬別'!AC272,'2021旬別'!AC272,'2020旬別'!AC272)</f>
        <v>121974.64819999998</v>
      </c>
      <c r="AE272" s="2109">
        <f>AVERAGE('2024旬別'!AE272,'2023旬別'!AD272,'2022旬別'!AD272,'2021旬別'!AD272,'2020旬別'!AD272)</f>
        <v>102390.18700000001</v>
      </c>
      <c r="AF272" s="2110">
        <f>AVERAGE('2024旬別'!AF272,'2023旬別'!AE272,'2022旬別'!AE272,'2021旬別'!AE272,'2020旬別'!AE272)</f>
        <v>100371.24620000001</v>
      </c>
      <c r="AG272" s="2106">
        <f>AVERAGE('2024旬別'!AG272,'2023旬別'!AF272,'2022旬別'!AF272,'2021旬別'!AF272,'2020旬別'!AF272)</f>
        <v>85752.212800000008</v>
      </c>
      <c r="AH272" s="2109">
        <f>AVERAGE('2024旬別'!AH272,'2023旬別'!AG272,'2022旬別'!AG272,'2021旬別'!AG272,'2020旬別'!AG272)</f>
        <v>74164.493199999997</v>
      </c>
      <c r="AI272" s="2105">
        <f>AVERAGE('2024旬別'!AI272,'2023旬別'!AH272,'2022旬別'!AH272,'2021旬別'!AH272,'2020旬別'!AH272)</f>
        <v>82362.067200000005</v>
      </c>
      <c r="AJ272" s="2106">
        <f>AVERAGE('2024旬別'!AJ272,'2023旬別'!AI272,'2022旬別'!AI272,'2021旬別'!AI272,'2020旬別'!AI272)</f>
        <v>85822.633799999996</v>
      </c>
      <c r="AK272" s="2109">
        <f>AVERAGE('2024旬別'!AK272,'2023旬別'!AJ272,'2022旬別'!AJ272,'2021旬別'!AJ272,'2020旬別'!AJ272)</f>
        <v>119682.75519999999</v>
      </c>
      <c r="AL272" s="2105">
        <f>AVERAGE('2024旬別'!AL272,'2023旬別'!AK272,'2022旬別'!AK272,'2021旬別'!AK272,'2020旬別'!AK272)</f>
        <v>115715.16219999999</v>
      </c>
      <c r="AM272" s="2115">
        <f>AVERAGE('2024旬別'!AM272,'2023旬別'!AL272,'2022旬別'!AL272,'2021旬別'!AL272,'2020旬別'!AL272)</f>
        <v>113061.88759999999</v>
      </c>
      <c r="AP272" s="2"/>
      <c r="AQ272" s="2"/>
      <c r="AR272" s="56"/>
      <c r="AS272" s="2"/>
      <c r="AT272" s="59"/>
      <c r="AU272" s="55"/>
      <c r="AV272" s="56"/>
      <c r="AW272" s="56"/>
      <c r="AX272" s="56"/>
      <c r="AY272" s="55"/>
      <c r="AZ272" s="59"/>
      <c r="BA272" s="59"/>
      <c r="BB272" s="59"/>
      <c r="BC272" s="56"/>
      <c r="BD272" s="61"/>
      <c r="BE272" s="61"/>
      <c r="BG272" s="61"/>
      <c r="BH272" s="61"/>
      <c r="BI272" s="61"/>
      <c r="BJ272" s="61"/>
      <c r="BK272" s="61"/>
      <c r="BL272" s="61"/>
      <c r="BM272" s="61"/>
      <c r="BN272" s="61"/>
      <c r="BO272" s="61"/>
      <c r="BQ272" s="5"/>
      <c r="BR272" s="5"/>
      <c r="BS272" s="59"/>
      <c r="BW272" s="257"/>
      <c r="BX272" s="258"/>
      <c r="BY272" s="258"/>
      <c r="BZ272" s="258"/>
      <c r="CE272" s="41"/>
    </row>
    <row r="273" spans="1:83" ht="14.25" customHeight="1" x14ac:dyDescent="0.15">
      <c r="A273" s="2352" t="str">
        <f t="shared" si="1"/>
        <v>かんしょ価格</v>
      </c>
      <c r="B273" s="2351" t="str">
        <f>B271</f>
        <v>かんしょ</v>
      </c>
      <c r="C273" s="2000" t="s">
        <v>96</v>
      </c>
      <c r="D273" s="2116">
        <f>AVERAGE('2024旬別'!D273,'2023旬別'!C273,'2022旬別'!C273,'2021旬別'!C273,'2020旬別'!C273)</f>
        <v>252.2</v>
      </c>
      <c r="E273" s="2117">
        <f>AVERAGE('2024旬別'!E273,'2023旬別'!D273,'2022旬別'!D273,'2021旬別'!D273,'2020旬別'!D273)</f>
        <v>255.2</v>
      </c>
      <c r="F273" s="2118">
        <f>AVERAGE('2024旬別'!F273,'2023旬別'!E273,'2022旬別'!E273,'2021旬別'!E273,'2020旬別'!E273)</f>
        <v>249.4</v>
      </c>
      <c r="G273" s="2119">
        <f>AVERAGE('2024旬別'!G273,'2023旬別'!F273,'2022旬別'!F273,'2021旬別'!F273,'2020旬別'!F273)</f>
        <v>243.4</v>
      </c>
      <c r="H273" s="2117">
        <f>AVERAGE('2024旬別'!H273,'2023旬別'!G273,'2022旬別'!G273,'2021旬別'!G273,'2020旬別'!G273)</f>
        <v>248.2</v>
      </c>
      <c r="I273" s="2120">
        <f>AVERAGE('2024旬別'!I273,'2023旬別'!H273,'2022旬別'!H273,'2021旬別'!H273,'2020旬別'!H273)</f>
        <v>246.6</v>
      </c>
      <c r="J273" s="2121">
        <f>AVERAGE('2024旬別'!J273,'2023旬別'!I273,'2022旬別'!I273,'2021旬別'!I273,'2020旬別'!I273)</f>
        <v>248</v>
      </c>
      <c r="K273" s="2117">
        <f>AVERAGE('2024旬別'!K273,'2023旬別'!J273,'2022旬別'!J273,'2021旬別'!J273,'2020旬別'!J273)</f>
        <v>254.2</v>
      </c>
      <c r="L273" s="2118">
        <f>AVERAGE('2024旬別'!L273,'2023旬別'!K273,'2022旬別'!K273,'2021旬別'!K273,'2020旬別'!K273)</f>
        <v>255.2</v>
      </c>
      <c r="M273" s="2121">
        <f>AVERAGE('2024旬別'!M273,'2023旬別'!L273,'2022旬別'!L273,'2021旬別'!L273,'2020旬別'!L273)</f>
        <v>250.2</v>
      </c>
      <c r="N273" s="2117">
        <f>AVERAGE('2024旬別'!N273,'2023旬別'!M273,'2022旬別'!M273,'2021旬別'!M273,'2020旬別'!M273)</f>
        <v>256.60000000000002</v>
      </c>
      <c r="O273" s="2118">
        <f>AVERAGE('2024旬別'!O273,'2023旬別'!N273,'2022旬別'!N273,'2021旬別'!N273,'2020旬別'!N273)</f>
        <v>266.60000000000002</v>
      </c>
      <c r="P273" s="2121">
        <f>AVERAGE('2024旬別'!P273,'2023旬別'!O273,'2022旬別'!O273,'2021旬別'!O273,'2020旬別'!O273)</f>
        <v>288.8</v>
      </c>
      <c r="Q273" s="2117">
        <f>AVERAGE('2024旬別'!Q273,'2023旬別'!P273,'2022旬別'!P273,'2021旬別'!P273,'2020旬別'!P273)</f>
        <v>311.60000000000002</v>
      </c>
      <c r="R273" s="2123">
        <f>AVERAGE('2024旬別'!R273,'2023旬別'!Q273,'2022旬別'!Q273,'2021旬別'!Q273,'2020旬別'!Q273)</f>
        <v>322</v>
      </c>
      <c r="S273" s="2121">
        <f>AVERAGE('2024旬別'!S273,'2023旬別'!R273,'2022旬別'!R273,'2021旬別'!R273,'2020旬別'!R273)</f>
        <v>325.39999999999998</v>
      </c>
      <c r="T273" s="2117">
        <f>AVERAGE('2024旬別'!T273,'2023旬別'!S273,'2022旬別'!S273,'2021旬別'!S273,'2020旬別'!S273)</f>
        <v>310</v>
      </c>
      <c r="U273" s="2118">
        <f>AVERAGE('2024旬別'!U273,'2023旬別'!T273,'2022旬別'!T273,'2021旬別'!T273,'2020旬別'!T273)</f>
        <v>288.60000000000002</v>
      </c>
      <c r="V273" s="2119">
        <f>AVERAGE('2024旬別'!V273,'2023旬別'!U273,'2022旬別'!U273,'2021旬別'!U273,'2020旬別'!U273)</f>
        <v>270.8</v>
      </c>
      <c r="W273" s="2124">
        <f>AVERAGE('2024旬別'!W273,'2023旬別'!V273,'2022旬別'!V273,'2021旬別'!V273,'2020旬別'!V273)</f>
        <v>262</v>
      </c>
      <c r="X273" s="2123">
        <f>AVERAGE('2024旬別'!X273,'2023旬別'!W273,'2022旬別'!W273,'2021旬別'!W273,'2020旬別'!W273)</f>
        <v>266.8</v>
      </c>
      <c r="Y273" s="2119">
        <f>AVERAGE('2024旬別'!Y273,'2023旬別'!X273,'2022旬別'!X273,'2021旬別'!X273,'2020旬別'!X273)</f>
        <v>266.2</v>
      </c>
      <c r="Z273" s="2122">
        <f>AVERAGE('2024旬別'!Z273,'2023旬別'!Y273,'2022旬別'!Y273,'2021旬別'!Y273,'2020旬別'!Y273)</f>
        <v>270.8</v>
      </c>
      <c r="AA273" s="2123">
        <f>AVERAGE('2024旬別'!AA273,'2023旬別'!Z273,'2022旬別'!Z273,'2021旬別'!Z273,'2020旬別'!Z273)</f>
        <v>246</v>
      </c>
      <c r="AB273" s="2119">
        <f>AVERAGE('2024旬別'!AB273,'2023旬別'!AA273,'2022旬別'!AA273,'2021旬別'!AA273,'2020旬別'!AA273)</f>
        <v>246.8</v>
      </c>
      <c r="AC273" s="2117">
        <f>AVERAGE('2024旬別'!AC273,'2023旬別'!AB273,'2022旬別'!AB273,'2021旬別'!AB273,'2020旬別'!AB273)</f>
        <v>254</v>
      </c>
      <c r="AD273" s="2118">
        <f>AVERAGE('2024旬別'!AD273,'2023旬別'!AC273,'2022旬別'!AC273,'2021旬別'!AC273,'2020旬別'!AC273)</f>
        <v>259</v>
      </c>
      <c r="AE273" s="2121">
        <f>AVERAGE('2024旬別'!AE273,'2023旬別'!AD273,'2022旬別'!AD273,'2021旬別'!AD273,'2020旬別'!AD273)</f>
        <v>257.8</v>
      </c>
      <c r="AF273" s="2122">
        <f>AVERAGE('2024旬別'!AF273,'2023旬別'!AE273,'2022旬別'!AE273,'2021旬別'!AE273,'2020旬別'!AE273)</f>
        <v>266</v>
      </c>
      <c r="AG273" s="2118">
        <f>AVERAGE('2024旬別'!AG273,'2023旬別'!AF273,'2022旬別'!AF273,'2021旬別'!AF273,'2020旬別'!AF273)</f>
        <v>255.6</v>
      </c>
      <c r="AH273" s="2121">
        <f>AVERAGE('2024旬別'!AH273,'2023旬別'!AG273,'2022旬別'!AG273,'2021旬別'!AG273,'2020旬別'!AG273)</f>
        <v>249.8</v>
      </c>
      <c r="AI273" s="2117">
        <f>AVERAGE('2024旬別'!AI273,'2023旬別'!AH273,'2022旬別'!AH273,'2021旬別'!AH273,'2020旬別'!AH273)</f>
        <v>245.8</v>
      </c>
      <c r="AJ273" s="2118">
        <f>AVERAGE('2024旬別'!AJ273,'2023旬別'!AI273,'2022旬別'!AI273,'2021旬別'!AI273,'2020旬別'!AI273)</f>
        <v>236</v>
      </c>
      <c r="AK273" s="2121">
        <f>AVERAGE('2024旬別'!AK273,'2023旬別'!AJ273,'2022旬別'!AJ273,'2021旬別'!AJ273,'2020旬別'!AJ273)</f>
        <v>244.6</v>
      </c>
      <c r="AL273" s="2117">
        <f>AVERAGE('2024旬別'!AL273,'2023旬別'!AK273,'2022旬別'!AK273,'2021旬別'!AK273,'2020旬別'!AK273)</f>
        <v>246</v>
      </c>
      <c r="AM273" s="2125">
        <f>AVERAGE('2024旬別'!AM273,'2023旬別'!AL273,'2022旬別'!AL273,'2021旬別'!AL273,'2020旬別'!AL273)</f>
        <v>253</v>
      </c>
      <c r="AP273" s="2"/>
      <c r="AQ273" s="2"/>
      <c r="AR273" s="2"/>
      <c r="AS273" s="56"/>
      <c r="AT273" s="2044"/>
      <c r="AU273" s="55"/>
      <c r="AV273" s="56"/>
      <c r="AW273" s="56"/>
      <c r="AX273" s="56"/>
      <c r="AY273" s="55"/>
      <c r="AZ273" s="59"/>
      <c r="BA273" s="59"/>
      <c r="BB273" s="59"/>
      <c r="BC273" s="61"/>
      <c r="BD273" s="56"/>
      <c r="BE273" s="56"/>
      <c r="BG273" s="61"/>
      <c r="BH273" s="61"/>
      <c r="BI273" s="61"/>
      <c r="BJ273" s="61"/>
      <c r="BK273" s="61"/>
      <c r="BL273" s="61"/>
      <c r="BM273" s="61"/>
      <c r="BN273" s="61"/>
      <c r="BO273" s="61"/>
      <c r="BP273" s="252"/>
      <c r="BQ273" s="5"/>
      <c r="BR273" s="5"/>
      <c r="BS273" s="5"/>
      <c r="BT273" s="56"/>
      <c r="BU273" s="56"/>
      <c r="BV273" s="56"/>
      <c r="BW273" s="257"/>
      <c r="CB273" s="257"/>
      <c r="CC273" s="258"/>
      <c r="CD273" s="258"/>
      <c r="CE273" s="258"/>
    </row>
    <row r="274" spans="1:83" ht="14.25" customHeight="1" x14ac:dyDescent="0.15">
      <c r="A274" s="2352" t="str">
        <f t="shared" si="1"/>
        <v>たまねぎ数量</v>
      </c>
      <c r="B274" s="250" t="s">
        <v>44</v>
      </c>
      <c r="C274" s="1997" t="s">
        <v>93</v>
      </c>
      <c r="D274" s="2093">
        <f>AVERAGE('2024旬別'!D274,'2023旬別'!C274,'2022旬別'!C274,'2021旬別'!C274,'2020旬別'!C274)</f>
        <v>2.8600000000000004E-2</v>
      </c>
      <c r="E274" s="2094">
        <f>AVERAGE('2024旬別'!E274,'2023旬別'!D274,'2022旬別'!D274,'2021旬別'!D274,'2020旬別'!D274)</f>
        <v>5.7400000000000007E-2</v>
      </c>
      <c r="F274" s="2095">
        <f>AVERAGE('2024旬別'!F274,'2023旬別'!E274,'2022旬別'!E274,'2021旬別'!E274,'2020旬別'!E274)</f>
        <v>8.9999999999999993E-3</v>
      </c>
      <c r="G274" s="2096">
        <f>AVERAGE('2024旬別'!G274,'2023旬別'!F274,'2022旬別'!F274,'2021旬別'!F274,'2020旬別'!F274)</f>
        <v>0</v>
      </c>
      <c r="H274" s="2094">
        <f>AVERAGE('2024旬別'!H274,'2023旬別'!G274,'2022旬別'!G274,'2021旬別'!G274,'2020旬別'!G274)</f>
        <v>0</v>
      </c>
      <c r="I274" s="2097">
        <f>AVERAGE('2024旬別'!I274,'2023旬別'!H274,'2022旬別'!H274,'2021旬別'!H274,'2020旬別'!H274)</f>
        <v>4.2999999999999997E-2</v>
      </c>
      <c r="J274" s="2098">
        <f>AVERAGE('2024旬別'!J274,'2023旬別'!I274,'2022旬別'!I274,'2021旬別'!I274,'2020旬別'!I274)</f>
        <v>2.06E-2</v>
      </c>
      <c r="K274" s="2094">
        <f>AVERAGE('2024旬別'!K274,'2023旬別'!J274,'2022旬別'!J274,'2021旬別'!J274,'2020旬別'!J274)</f>
        <v>0</v>
      </c>
      <c r="L274" s="2095">
        <f>AVERAGE('2024旬別'!L274,'2023旬別'!K274,'2022旬別'!K274,'2021旬別'!K274,'2020旬別'!K274)</f>
        <v>0.192</v>
      </c>
      <c r="M274" s="2098">
        <f>AVERAGE('2024旬別'!M274,'2023旬別'!L274,'2022旬別'!L274,'2021旬別'!L274,'2020旬別'!L274)</f>
        <v>1.95</v>
      </c>
      <c r="N274" s="2099">
        <f>AVERAGE('2024旬別'!N274,'2023旬別'!M274,'2022旬別'!M274,'2021旬別'!M274,'2020旬別'!M274)</f>
        <v>5.8604000000000003</v>
      </c>
      <c r="O274" s="2095">
        <f>AVERAGE('2024旬別'!O274,'2023旬別'!N274,'2022旬別'!N274,'2021旬別'!N274,'2020旬別'!N274)</f>
        <v>11.288</v>
      </c>
      <c r="P274" s="2098">
        <f>AVERAGE('2024旬別'!P274,'2023旬別'!O274,'2022旬別'!O274,'2021旬別'!O274,'2020旬別'!O274)</f>
        <v>16.143000000000001</v>
      </c>
      <c r="Q274" s="2094">
        <f>AVERAGE('2024旬別'!Q274,'2023旬別'!P274,'2022旬別'!P274,'2021旬別'!P274,'2020旬別'!P274)</f>
        <v>21.565799999999999</v>
      </c>
      <c r="R274" s="2100">
        <f>AVERAGE('2024旬別'!R274,'2023旬別'!Q274,'2022旬別'!Q274,'2021旬別'!Q274,'2020旬別'!Q274)</f>
        <v>44.378399999999999</v>
      </c>
      <c r="S274" s="2096">
        <f>AVERAGE('2024旬別'!S274,'2023旬別'!R274,'2022旬別'!R274,'2021旬別'!R274,'2020旬別'!R274)</f>
        <v>71.156800000000004</v>
      </c>
      <c r="T274" s="2094">
        <f>AVERAGE('2024旬別'!T274,'2023旬別'!S274,'2022旬別'!S274,'2021旬別'!S274,'2020旬別'!S274)</f>
        <v>74.055599999999998</v>
      </c>
      <c r="U274" s="2095">
        <f>AVERAGE('2024旬別'!U274,'2023旬別'!T274,'2022旬別'!T274,'2021旬別'!T274,'2020旬別'!T274)</f>
        <v>74.053799999999995</v>
      </c>
      <c r="V274" s="2096">
        <f>AVERAGE('2024旬別'!V274,'2023旬別'!U274,'2022旬別'!U274,'2021旬別'!U274,'2020旬別'!U274)</f>
        <v>64.879199999999997</v>
      </c>
      <c r="W274" s="2101">
        <f>AVERAGE('2024旬別'!W274,'2023旬別'!V274,'2022旬別'!V274,'2021旬別'!V274,'2020旬別'!V274)</f>
        <v>50.814999999999998</v>
      </c>
      <c r="X274" s="2102">
        <f>AVERAGE('2024旬別'!X274,'2023旬別'!W274,'2022旬別'!W274,'2021旬別'!W274,'2020旬別'!W274)</f>
        <v>25.822199999999999</v>
      </c>
      <c r="Y274" s="2096">
        <f>AVERAGE('2024旬別'!Y274,'2023旬別'!X274,'2022旬別'!X274,'2021旬別'!X274,'2020旬別'!X274)</f>
        <v>8.5006000000000004</v>
      </c>
      <c r="Z274" s="2099">
        <f>AVERAGE('2024旬別'!Z274,'2023旬別'!Y274,'2022旬別'!Y274,'2021旬別'!Y274,'2020旬別'!Y274)</f>
        <v>3.6719999999999997</v>
      </c>
      <c r="AA274" s="2100">
        <f>AVERAGE('2024旬別'!AA274,'2023旬別'!Z274,'2022旬別'!Z274,'2021旬別'!Z274,'2020旬別'!Z274)</f>
        <v>0.53379999999999994</v>
      </c>
      <c r="AB274" s="2096">
        <f>AVERAGE('2024旬別'!AB274,'2023旬別'!AA274,'2022旬別'!AA274,'2021旬別'!AA274,'2020旬別'!AA274)</f>
        <v>0.35160000000000002</v>
      </c>
      <c r="AC274" s="2099">
        <f>AVERAGE('2024旬別'!AC274,'2023旬別'!AB274,'2022旬別'!AB274,'2021旬別'!AB274,'2020旬別'!AB274)</f>
        <v>3.4000000000000002E-2</v>
      </c>
      <c r="AD274" s="2095">
        <f>AVERAGE('2024旬別'!AD274,'2023旬別'!AC274,'2022旬別'!AC274,'2021旬別'!AC274,'2020旬別'!AC274)</f>
        <v>0</v>
      </c>
      <c r="AE274" s="2098">
        <f>AVERAGE('2024旬別'!AE274,'2023旬別'!AD274,'2022旬別'!AD274,'2021旬別'!AD274,'2020旬別'!AD274)</f>
        <v>0</v>
      </c>
      <c r="AF274" s="2099">
        <f>AVERAGE('2024旬別'!AF274,'2023旬別'!AE274,'2022旬別'!AE274,'2021旬別'!AE274,'2020旬別'!AE274)</f>
        <v>1.7999999999999999E-2</v>
      </c>
      <c r="AG274" s="2095">
        <f>AVERAGE('2024旬別'!AG274,'2023旬別'!AF274,'2022旬別'!AF274,'2021旬別'!AF274,'2020旬別'!AF274)</f>
        <v>0.223</v>
      </c>
      <c r="AH274" s="2098">
        <f>AVERAGE('2024旬別'!AH274,'2023旬別'!AG274,'2022旬別'!AG274,'2021旬別'!AG274,'2020旬別'!AG274)</f>
        <v>0.28320000000000001</v>
      </c>
      <c r="AI274" s="2094">
        <f>AVERAGE('2024旬別'!AI274,'2023旬別'!AH274,'2022旬別'!AH274,'2021旬別'!AH274,'2020旬別'!AH274)</f>
        <v>9.1199999999999989E-2</v>
      </c>
      <c r="AJ274" s="2095">
        <f>AVERAGE('2024旬別'!AJ274,'2023旬別'!AI274,'2022旬別'!AI274,'2021旬別'!AI274,'2020旬別'!AI274)</f>
        <v>9.2600000000000002E-2</v>
      </c>
      <c r="AK274" s="2098">
        <f>AVERAGE('2024旬別'!AK274,'2023旬別'!AJ274,'2022旬別'!AJ274,'2021旬別'!AJ274,'2020旬別'!AJ274)</f>
        <v>0.11020000000000001</v>
      </c>
      <c r="AL274" s="2094">
        <f>AVERAGE('2024旬別'!AL274,'2023旬別'!AK274,'2022旬別'!AK274,'2021旬別'!AK274,'2020旬別'!AK274)</f>
        <v>0.24580000000000002</v>
      </c>
      <c r="AM274" s="2103">
        <f>AVERAGE('2024旬別'!AM274,'2023旬別'!AL274,'2022旬別'!AL274,'2021旬別'!AL274,'2020旬別'!AL274)</f>
        <v>0.25419999999999998</v>
      </c>
      <c r="AP274" s="55"/>
      <c r="AQ274" s="56"/>
      <c r="AR274" s="2"/>
      <c r="AS274" s="2"/>
      <c r="AT274" s="59"/>
      <c r="AU274" s="55"/>
      <c r="AV274" s="56"/>
      <c r="AW274" s="56"/>
      <c r="AX274" s="56"/>
      <c r="AY274" s="55"/>
      <c r="AZ274" s="59"/>
      <c r="BA274" s="59"/>
      <c r="BB274" s="59"/>
      <c r="BC274" s="56"/>
      <c r="BD274" s="56"/>
      <c r="BE274" s="56"/>
      <c r="BG274" s="61"/>
      <c r="BH274" s="61"/>
      <c r="BI274" s="61"/>
      <c r="BJ274" s="61"/>
      <c r="BL274" s="5"/>
      <c r="BM274" s="5"/>
      <c r="BN274" s="59"/>
      <c r="BO274" s="56"/>
      <c r="BP274" s="56"/>
      <c r="BQ274" s="56"/>
      <c r="BT274" s="258"/>
      <c r="BU274" s="258"/>
      <c r="BW274" s="257"/>
      <c r="BX274" s="258"/>
      <c r="BY274" s="258"/>
      <c r="BZ274" s="258"/>
    </row>
    <row r="275" spans="1:83" ht="14.25" customHeight="1" x14ac:dyDescent="0.15">
      <c r="A275" s="2352" t="str">
        <f t="shared" si="1"/>
        <v>たまねぎ金額</v>
      </c>
      <c r="B275" s="2350" t="str">
        <f>B274</f>
        <v>たまねぎ</v>
      </c>
      <c r="C275" s="1998" t="s">
        <v>94</v>
      </c>
      <c r="D275" s="2104">
        <f>AVERAGE('2024旬別'!D275,'2023旬別'!C275,'2022旬別'!C275,'2021旬別'!C275,'2020旬別'!C275)</f>
        <v>9.4283999999999999</v>
      </c>
      <c r="E275" s="2105">
        <f>AVERAGE('2024旬別'!E275,'2023旬別'!D275,'2022旬別'!D275,'2021旬別'!D275,'2020旬別'!D275)</f>
        <v>15.849399999999999</v>
      </c>
      <c r="F275" s="2106">
        <f>AVERAGE('2024旬別'!F275,'2023旬別'!E275,'2022旬別'!E275,'2021旬別'!E275,'2020旬別'!E275)</f>
        <v>2.0952000000000002</v>
      </c>
      <c r="G275" s="2107">
        <f>AVERAGE('2024旬別'!G275,'2023旬別'!F275,'2022旬別'!F275,'2021旬別'!F275,'2020旬別'!F275)</f>
        <v>0</v>
      </c>
      <c r="H275" s="2105">
        <f>AVERAGE('2024旬別'!H275,'2023旬別'!G275,'2022旬別'!G275,'2021旬別'!G275,'2020旬別'!G275)</f>
        <v>0</v>
      </c>
      <c r="I275" s="2129">
        <f>AVERAGE('2024旬別'!I275,'2023旬別'!H275,'2022旬別'!H275,'2021旬別'!H275,'2020旬別'!H275)</f>
        <v>7.9488000000000003</v>
      </c>
      <c r="J275" s="2109">
        <f>AVERAGE('2024旬別'!J275,'2023旬別'!I275,'2022旬別'!I275,'2021旬別'!I275,'2020旬別'!I275)</f>
        <v>5.8621999999999996</v>
      </c>
      <c r="K275" s="2105">
        <f>AVERAGE('2024旬別'!K275,'2023旬別'!J275,'2022旬別'!J275,'2021旬別'!J275,'2020旬別'!J275)</f>
        <v>0</v>
      </c>
      <c r="L275" s="2106">
        <f>AVERAGE('2024旬別'!L275,'2023旬別'!K275,'2022旬別'!K275,'2021旬別'!K275,'2020旬別'!K275)</f>
        <v>36.015000000000001</v>
      </c>
      <c r="M275" s="2109">
        <f>AVERAGE('2024旬別'!M275,'2023旬別'!L275,'2022旬別'!L275,'2021旬別'!L275,'2020旬別'!L275)</f>
        <v>208.26300000000001</v>
      </c>
      <c r="N275" s="2110">
        <f>AVERAGE('2024旬別'!N275,'2023旬別'!M275,'2022旬別'!M275,'2021旬別'!M275,'2020旬別'!M275)</f>
        <v>582.03840000000002</v>
      </c>
      <c r="O275" s="2106">
        <f>AVERAGE('2024旬別'!O275,'2023旬別'!N275,'2022旬別'!N275,'2021旬別'!N275,'2020旬別'!N275)</f>
        <v>1123.9014</v>
      </c>
      <c r="P275" s="2111">
        <f>AVERAGE('2024旬別'!P275,'2023旬別'!O275,'2022旬別'!O275,'2021旬別'!O275,'2020旬別'!O275)</f>
        <v>1706.8625999999999</v>
      </c>
      <c r="Q275" s="2105">
        <f>AVERAGE('2024旬別'!Q275,'2023旬別'!P275,'2022旬別'!P275,'2021旬別'!P275,'2020旬別'!P275)</f>
        <v>2146.8442000000005</v>
      </c>
      <c r="R275" s="2112">
        <f>AVERAGE('2024旬別'!R275,'2023旬別'!Q275,'2022旬別'!Q275,'2021旬別'!Q275,'2020旬別'!Q275)</f>
        <v>5113.9694</v>
      </c>
      <c r="S275" s="2107">
        <f>AVERAGE('2024旬別'!S275,'2023旬別'!R275,'2022旬別'!R275,'2021旬別'!R275,'2020旬別'!R275)</f>
        <v>8888.6916000000001</v>
      </c>
      <c r="T275" s="2105">
        <f>AVERAGE('2024旬別'!T275,'2023旬別'!S275,'2022旬別'!S275,'2021旬別'!S275,'2020旬別'!S275)</f>
        <v>8064.3984</v>
      </c>
      <c r="U275" s="2106">
        <f>AVERAGE('2024旬別'!U275,'2023旬別'!T275,'2022旬別'!T275,'2021旬別'!T275,'2020旬別'!T275)</f>
        <v>8511.3171999999995</v>
      </c>
      <c r="V275" s="2107">
        <f>AVERAGE('2024旬別'!V275,'2023旬別'!U275,'2022旬別'!U275,'2021旬別'!U275,'2020旬別'!U275)</f>
        <v>7949.5180000000009</v>
      </c>
      <c r="W275" s="2113">
        <f>AVERAGE('2024旬別'!W275,'2023旬別'!V275,'2022旬別'!V275,'2021旬別'!V275,'2020旬別'!V275)</f>
        <v>6152.4267999999993</v>
      </c>
      <c r="X275" s="2114">
        <f>AVERAGE('2024旬別'!X275,'2023旬別'!W275,'2022旬別'!W275,'2021旬別'!W275,'2020旬別'!W275)</f>
        <v>2638.8372000000004</v>
      </c>
      <c r="Y275" s="2107">
        <f>AVERAGE('2024旬別'!Y275,'2023旬別'!X275,'2022旬別'!X275,'2021旬別'!X275,'2020旬別'!X275)</f>
        <v>756.23580000000004</v>
      </c>
      <c r="Z275" s="2110">
        <f>AVERAGE('2024旬別'!Z275,'2023旬別'!Y275,'2022旬別'!Y275,'2021旬別'!Y275,'2020旬別'!Y275)</f>
        <v>315.05119999999999</v>
      </c>
      <c r="AA275" s="2112">
        <f>AVERAGE('2024旬別'!AA275,'2023旬別'!Z275,'2022旬別'!Z275,'2021旬別'!Z275,'2020旬別'!Z275)</f>
        <v>40.057000000000002</v>
      </c>
      <c r="AB275" s="2107">
        <f>AVERAGE('2024旬別'!AB275,'2023旬別'!AA275,'2022旬別'!AA275,'2021旬別'!AA275,'2020旬別'!AA275)</f>
        <v>18.8598</v>
      </c>
      <c r="AC275" s="2105">
        <f>AVERAGE('2024旬別'!AC275,'2023旬別'!AB275,'2022旬別'!AB275,'2021旬別'!AB275,'2020旬別'!AB275)</f>
        <v>1.7280000000000002</v>
      </c>
      <c r="AD275" s="2106">
        <f>AVERAGE('2024旬別'!AD275,'2023旬別'!AC275,'2022旬別'!AC275,'2021旬別'!AC275,'2020旬別'!AC275)</f>
        <v>0</v>
      </c>
      <c r="AE275" s="2109">
        <f>AVERAGE('2024旬別'!AE275,'2023旬別'!AD275,'2022旬別'!AD275,'2021旬別'!AD275,'2020旬別'!AD275)</f>
        <v>0</v>
      </c>
      <c r="AF275" s="2104">
        <f>AVERAGE('2024旬別'!AF275,'2023旬別'!AE275,'2022旬別'!AE275,'2021旬別'!AE275,'2020旬別'!AE275)</f>
        <v>7.7867999999999995</v>
      </c>
      <c r="AG275" s="2106">
        <f>AVERAGE('2024旬別'!AG275,'2023旬別'!AF275,'2022旬別'!AF275,'2021旬別'!AF275,'2020旬別'!AF275)</f>
        <v>40.3596</v>
      </c>
      <c r="AH275" s="2109">
        <f>AVERAGE('2024旬別'!AH275,'2023旬別'!AG275,'2022旬別'!AG275,'2021旬別'!AG275,'2020旬別'!AG275)</f>
        <v>47.358000000000004</v>
      </c>
      <c r="AI275" s="2105">
        <f>AVERAGE('2024旬別'!AI275,'2023旬別'!AH275,'2022旬別'!AH275,'2021旬別'!AH275,'2020旬別'!AH275)</f>
        <v>33.3872</v>
      </c>
      <c r="AJ275" s="2106">
        <f>AVERAGE('2024旬別'!AJ275,'2023旬別'!AI275,'2022旬別'!AI275,'2021旬別'!AI275,'2020旬別'!AI275)</f>
        <v>28.941800000000001</v>
      </c>
      <c r="AK275" s="2109">
        <f>AVERAGE('2024旬別'!AK275,'2023旬別'!AJ275,'2022旬別'!AJ275,'2021旬別'!AJ275,'2020旬別'!AJ275)</f>
        <v>23.598000000000003</v>
      </c>
      <c r="AL275" s="2105">
        <f>AVERAGE('2024旬別'!AL275,'2023旬別'!AK275,'2022旬別'!AK275,'2021旬別'!AK275,'2020旬別'!AK275)</f>
        <v>58.728199999999994</v>
      </c>
      <c r="AM275" s="2115">
        <f>AVERAGE('2024旬別'!AM275,'2023旬別'!AL275,'2022旬別'!AL275,'2021旬別'!AL275,'2020旬別'!AL275)</f>
        <v>61.084600000000002</v>
      </c>
      <c r="AP275" s="2"/>
      <c r="AQ275" s="2"/>
      <c r="AR275" s="56"/>
      <c r="AS275" s="2"/>
      <c r="AT275" s="59"/>
      <c r="AU275" s="55"/>
      <c r="AV275" s="56"/>
      <c r="AW275" s="56"/>
      <c r="AX275" s="56"/>
      <c r="AY275" s="55"/>
      <c r="AZ275" s="59"/>
      <c r="BA275" s="59"/>
      <c r="BB275" s="59"/>
      <c r="BC275" s="56"/>
      <c r="BD275" s="56"/>
      <c r="BE275" s="56"/>
      <c r="BG275" s="61"/>
      <c r="BH275" s="61"/>
      <c r="BI275" s="61"/>
      <c r="BJ275" s="61"/>
      <c r="BL275" s="56"/>
      <c r="BN275" s="252"/>
      <c r="BO275" s="258"/>
      <c r="BP275" s="258"/>
      <c r="BR275" s="257"/>
      <c r="BS275" s="258"/>
      <c r="BT275" s="258"/>
      <c r="BU275" s="258"/>
    </row>
    <row r="276" spans="1:83" ht="14.25" customHeight="1" x14ac:dyDescent="0.15">
      <c r="A276" s="2352" t="str">
        <f t="shared" si="1"/>
        <v>たまねぎ価格</v>
      </c>
      <c r="B276" s="2351" t="str">
        <f>B274</f>
        <v>たまねぎ</v>
      </c>
      <c r="C276" s="2000" t="s">
        <v>96</v>
      </c>
      <c r="D276" s="2116">
        <f>AVERAGE('2024旬別'!D276,'2023旬別'!C276,'2022旬別'!C276,'2021旬別'!C276,'2020旬別'!C276)</f>
        <v>132.4</v>
      </c>
      <c r="E276" s="2117">
        <f>AVERAGE('2024旬別'!E276,'2023旬別'!D276,'2022旬別'!D276,'2021旬別'!D276,'2020旬別'!D276)</f>
        <v>157.4</v>
      </c>
      <c r="F276" s="2118">
        <f>AVERAGE('2024旬別'!F276,'2023旬別'!E276,'2022旬別'!E276,'2021旬別'!E276,'2020旬別'!E276)</f>
        <v>46.6</v>
      </c>
      <c r="G276" s="2119">
        <f>AVERAGE('2024旬別'!G276,'2023旬別'!F276,'2022旬別'!F276,'2021旬別'!F276,'2020旬別'!F276)</f>
        <v>0</v>
      </c>
      <c r="H276" s="2117">
        <f>AVERAGE('2024旬別'!H276,'2023旬別'!G276,'2022旬別'!G276,'2021旬別'!G276,'2020旬別'!G276)</f>
        <v>0</v>
      </c>
      <c r="I276" s="2120">
        <f>AVERAGE('2024旬別'!I276,'2023旬別'!H276,'2022旬別'!H276,'2021旬別'!H276,'2020旬別'!H276)</f>
        <v>37</v>
      </c>
      <c r="J276" s="2121">
        <f>AVERAGE('2024旬別'!J276,'2023旬別'!I276,'2022旬別'!I276,'2021旬別'!I276,'2020旬別'!I276)</f>
        <v>57</v>
      </c>
      <c r="K276" s="2117">
        <f>AVERAGE('2024旬別'!K276,'2023旬別'!J276,'2022旬別'!J276,'2021旬別'!J276,'2020旬別'!J276)</f>
        <v>0</v>
      </c>
      <c r="L276" s="2118">
        <f>AVERAGE('2024旬別'!L276,'2023旬別'!K276,'2022旬別'!K276,'2021旬別'!K276,'2020旬別'!K276)</f>
        <v>127</v>
      </c>
      <c r="M276" s="2121">
        <f>AVERAGE('2024旬別'!M276,'2023旬別'!L276,'2022旬別'!L276,'2021旬別'!L276,'2020旬別'!L276)</f>
        <v>133</v>
      </c>
      <c r="N276" s="2117">
        <f>AVERAGE('2024旬別'!N276,'2023旬別'!M276,'2022旬別'!M276,'2021旬別'!M276,'2020旬別'!M276)</f>
        <v>111.4</v>
      </c>
      <c r="O276" s="2118">
        <f>AVERAGE('2024旬別'!O276,'2023旬別'!N276,'2022旬別'!N276,'2021旬別'!N276,'2020旬別'!N276)</f>
        <v>120</v>
      </c>
      <c r="P276" s="2121">
        <f>AVERAGE('2024旬別'!P276,'2023旬別'!O276,'2022旬別'!O276,'2021旬別'!O276,'2020旬別'!O276)</f>
        <v>103.4</v>
      </c>
      <c r="Q276" s="2117">
        <f>AVERAGE('2024旬別'!Q276,'2023旬別'!P276,'2022旬別'!P276,'2021旬別'!P276,'2020旬別'!P276)</f>
        <v>108.6</v>
      </c>
      <c r="R276" s="2123">
        <f>AVERAGE('2024旬別'!R276,'2023旬別'!Q276,'2022旬別'!Q276,'2021旬別'!Q276,'2020旬別'!Q276)</f>
        <v>119.2</v>
      </c>
      <c r="S276" s="2121">
        <f>AVERAGE('2024旬別'!S276,'2023旬別'!R276,'2022旬別'!R276,'2021旬別'!R276,'2020旬別'!R276)</f>
        <v>114</v>
      </c>
      <c r="T276" s="2117">
        <f>AVERAGE('2024旬別'!T276,'2023旬別'!S276,'2022旬別'!S276,'2021旬別'!S276,'2020旬別'!S276)</f>
        <v>118.2</v>
      </c>
      <c r="U276" s="2118">
        <f>AVERAGE('2024旬別'!U276,'2023旬別'!T276,'2022旬別'!T276,'2021旬別'!T276,'2020旬別'!T276)</f>
        <v>124</v>
      </c>
      <c r="V276" s="2119">
        <f>AVERAGE('2024旬別'!V276,'2023旬別'!U276,'2022旬別'!U276,'2021旬別'!U276,'2020旬別'!U276)</f>
        <v>122.4</v>
      </c>
      <c r="W276" s="2124">
        <f>AVERAGE('2024旬別'!W276,'2023旬別'!V276,'2022旬別'!V276,'2021旬別'!V276,'2020旬別'!V276)</f>
        <v>114</v>
      </c>
      <c r="X276" s="2123">
        <f>AVERAGE('2024旬別'!X276,'2023旬別'!W276,'2022旬別'!W276,'2021旬別'!W276,'2020旬別'!W276)</f>
        <v>108</v>
      </c>
      <c r="Y276" s="2119">
        <f>AVERAGE('2024旬別'!Y276,'2023旬別'!X276,'2022旬別'!X276,'2021旬別'!X276,'2020旬別'!X276)</f>
        <v>100.4</v>
      </c>
      <c r="Z276" s="2122">
        <f>AVERAGE('2024旬別'!Z276,'2023旬別'!Y276,'2022旬別'!Y276,'2021旬別'!Y276,'2020旬別'!Y276)</f>
        <v>53.2</v>
      </c>
      <c r="AA276" s="2123">
        <f>AVERAGE('2024旬別'!AA276,'2023旬別'!Z276,'2022旬別'!Z276,'2021旬別'!Z276,'2020旬別'!Z276)</f>
        <v>61.2</v>
      </c>
      <c r="AB276" s="2119">
        <f>AVERAGE('2024旬別'!AB276,'2023旬別'!AA276,'2022旬別'!AA276,'2021旬別'!AA276,'2020旬別'!AA276)</f>
        <v>134.4</v>
      </c>
      <c r="AC276" s="2117">
        <f>AVERAGE('2024旬別'!AC276,'2023旬別'!AB276,'2022旬別'!AB276,'2021旬別'!AB276,'2020旬別'!AB276)</f>
        <v>10.199999999999999</v>
      </c>
      <c r="AD276" s="2118">
        <f>AVERAGE('2024旬別'!AD276,'2023旬別'!AC276,'2022旬別'!AC276,'2021旬別'!AC276,'2020旬別'!AC276)</f>
        <v>0</v>
      </c>
      <c r="AE276" s="2121">
        <f>AVERAGE('2024旬別'!AE276,'2023旬別'!AD276,'2022旬別'!AD276,'2021旬別'!AD276,'2020旬別'!AD276)</f>
        <v>0</v>
      </c>
      <c r="AF276" s="2116">
        <f>AVERAGE('2024旬別'!AF276,'2023旬別'!AE276,'2022旬別'!AE276,'2021旬別'!AE276,'2020旬別'!AE276)</f>
        <v>86.6</v>
      </c>
      <c r="AG276" s="2118">
        <f>AVERAGE('2024旬別'!AG276,'2023旬別'!AF276,'2022旬別'!AF276,'2021旬別'!AF276,'2020旬別'!AF276)</f>
        <v>227.4</v>
      </c>
      <c r="AH276" s="2121">
        <f>AVERAGE('2024旬別'!AH276,'2023旬別'!AG276,'2022旬別'!AG276,'2021旬別'!AG276,'2020旬別'!AG276)</f>
        <v>173</v>
      </c>
      <c r="AI276" s="2117">
        <f>AVERAGE('2024旬別'!AI276,'2023旬別'!AH276,'2022旬別'!AH276,'2021旬別'!AH276,'2020旬別'!AH276)</f>
        <v>147.4</v>
      </c>
      <c r="AJ276" s="2118">
        <f>AVERAGE('2024旬別'!AJ276,'2023旬別'!AI276,'2022旬別'!AI276,'2021旬別'!AI276,'2020旬別'!AI276)</f>
        <v>191.4</v>
      </c>
      <c r="AK276" s="2121">
        <f>AVERAGE('2024旬別'!AK276,'2023旬別'!AJ276,'2022旬別'!AJ276,'2021旬別'!AJ276,'2020旬別'!AJ276)</f>
        <v>158.19999999999999</v>
      </c>
      <c r="AL276" s="2117">
        <f>AVERAGE('2024旬別'!AL276,'2023旬別'!AK276,'2022旬別'!AK276,'2021旬別'!AK276,'2020旬別'!AK276)</f>
        <v>248.2</v>
      </c>
      <c r="AM276" s="2125">
        <f>AVERAGE('2024旬別'!AM276,'2023旬別'!AL276,'2022旬別'!AL276,'2021旬別'!AL276,'2020旬別'!AL276)</f>
        <v>224.6</v>
      </c>
      <c r="AP276" s="2"/>
      <c r="AQ276" s="2"/>
      <c r="AR276" s="2"/>
      <c r="AS276" s="56"/>
      <c r="AT276" s="2044"/>
      <c r="AU276" s="55"/>
      <c r="AV276" s="56"/>
      <c r="AW276" s="56"/>
      <c r="AX276" s="56"/>
      <c r="AY276" s="55"/>
      <c r="AZ276" s="61"/>
      <c r="BC276" s="56"/>
      <c r="BD276" s="56"/>
      <c r="BE276" s="56"/>
      <c r="BG276" s="61"/>
      <c r="BH276" s="61"/>
      <c r="BI276" s="61"/>
      <c r="BJ276" s="61"/>
      <c r="BK276" s="252"/>
      <c r="BL276" s="61"/>
      <c r="BM276" s="61"/>
      <c r="BN276" s="61"/>
      <c r="BO276" s="61"/>
      <c r="BR276" s="493"/>
      <c r="BS276" s="493"/>
      <c r="BT276" s="748"/>
    </row>
    <row r="277" spans="1:83" ht="14.25" customHeight="1" x14ac:dyDescent="0.15">
      <c r="A277" s="2352" t="str">
        <f t="shared" si="1"/>
        <v>れんこん数量</v>
      </c>
      <c r="B277" s="250" t="s">
        <v>45</v>
      </c>
      <c r="C277" s="1997" t="s">
        <v>93</v>
      </c>
      <c r="D277" s="2093">
        <f>AVERAGE('2024旬別'!D277,'2023旬別'!C277,'2022旬別'!C277,'2021旬別'!C277,'2020旬別'!C277)</f>
        <v>171.27680000000001</v>
      </c>
      <c r="E277" s="2094">
        <f>AVERAGE('2024旬別'!E277,'2023旬別'!D277,'2022旬別'!D277,'2021旬別'!D277,'2020旬別'!D277)</f>
        <v>293.42579999999998</v>
      </c>
      <c r="F277" s="2095">
        <f>AVERAGE('2024旬別'!F277,'2023旬別'!E277,'2022旬別'!E277,'2021旬別'!E277,'2020旬別'!E277)</f>
        <v>301.82460000000003</v>
      </c>
      <c r="G277" s="2096">
        <f>AVERAGE('2024旬別'!G277,'2023旬別'!F277,'2022旬別'!F277,'2021旬別'!F277,'2020旬別'!F277)</f>
        <v>292.31600000000003</v>
      </c>
      <c r="H277" s="2094">
        <f>AVERAGE('2024旬別'!H277,'2023旬別'!G277,'2022旬別'!G277,'2021旬別'!G277,'2020旬別'!G277)</f>
        <v>249.119</v>
      </c>
      <c r="I277" s="2134">
        <f>AVERAGE('2024旬別'!I277,'2023旬別'!H277,'2022旬別'!H277,'2021旬別'!H277,'2020旬別'!H277)</f>
        <v>219.4502</v>
      </c>
      <c r="J277" s="2098">
        <f>AVERAGE('2024旬別'!J277,'2023旬別'!I277,'2022旬別'!I277,'2021旬別'!I277,'2020旬別'!I277)</f>
        <v>250.34399999999999</v>
      </c>
      <c r="K277" s="2094">
        <f>AVERAGE('2024旬別'!K277,'2023旬別'!J277,'2022旬別'!J277,'2021旬別'!J277,'2020旬別'!J277)</f>
        <v>228.66019999999997</v>
      </c>
      <c r="L277" s="2095">
        <f>AVERAGE('2024旬別'!L277,'2023旬別'!K277,'2022旬別'!K277,'2021旬別'!K277,'2020旬別'!K277)</f>
        <v>195.21380000000002</v>
      </c>
      <c r="M277" s="2098">
        <f>AVERAGE('2024旬別'!M277,'2023旬別'!L277,'2022旬別'!L277,'2021旬別'!L277,'2020旬別'!L277)</f>
        <v>149.27860000000001</v>
      </c>
      <c r="N277" s="2099">
        <f>AVERAGE('2024旬別'!N277,'2023旬別'!M277,'2022旬別'!M277,'2021旬別'!M277,'2020旬別'!M277)</f>
        <v>141.37960000000004</v>
      </c>
      <c r="O277" s="2095">
        <f>AVERAGE('2024旬別'!O277,'2023旬別'!N277,'2022旬別'!N277,'2021旬別'!N277,'2020旬別'!N277)</f>
        <v>117.46679999999999</v>
      </c>
      <c r="P277" s="2098">
        <f>AVERAGE('2024旬別'!P277,'2023旬別'!O277,'2022旬別'!O277,'2021旬別'!O277,'2020旬別'!O277)</f>
        <v>97.048399999999987</v>
      </c>
      <c r="Q277" s="2094">
        <f>AVERAGE('2024旬別'!Q277,'2023旬別'!P277,'2022旬別'!P277,'2021旬別'!P277,'2020旬別'!P277)</f>
        <v>102.24719999999999</v>
      </c>
      <c r="R277" s="2102">
        <f>AVERAGE('2024旬別'!R277,'2023旬別'!Q277,'2022旬別'!Q277,'2021旬別'!Q277,'2020旬別'!Q277)</f>
        <v>76.243000000000009</v>
      </c>
      <c r="S277" s="2096">
        <f>AVERAGE('2024旬別'!S277,'2023旬別'!R277,'2022旬別'!R277,'2021旬別'!R277,'2020旬別'!R277)</f>
        <v>36.571000000000005</v>
      </c>
      <c r="T277" s="2094">
        <f>AVERAGE('2024旬別'!T277,'2023旬別'!S277,'2022旬別'!S277,'2021旬別'!S277,'2020旬別'!S277)</f>
        <v>31.757600000000004</v>
      </c>
      <c r="U277" s="2095">
        <f>AVERAGE('2024旬別'!U277,'2023旬別'!T277,'2022旬別'!T277,'2021旬別'!T277,'2020旬別'!T277)</f>
        <v>34.380800000000001</v>
      </c>
      <c r="V277" s="2096">
        <f>AVERAGE('2024旬別'!V277,'2023旬別'!U277,'2022旬別'!U277,'2021旬別'!U277,'2020旬別'!U277)</f>
        <v>55.768200000000014</v>
      </c>
      <c r="W277" s="2101">
        <f>AVERAGE('2024旬別'!W277,'2023旬別'!V277,'2022旬別'!V277,'2021旬別'!V277,'2020旬別'!V277)</f>
        <v>91.117199999999997</v>
      </c>
      <c r="X277" s="2102">
        <f>AVERAGE('2024旬別'!X277,'2023旬別'!W277,'2022旬別'!W277,'2021旬別'!W277,'2020旬別'!W277)</f>
        <v>118.83200000000002</v>
      </c>
      <c r="Y277" s="2096">
        <f>AVERAGE('2024旬別'!Y277,'2023旬別'!X277,'2022旬別'!X277,'2021旬別'!X277,'2020旬別'!X277)</f>
        <v>149.40719999999999</v>
      </c>
      <c r="Z277" s="2099">
        <f>AVERAGE('2024旬別'!Z277,'2023旬別'!Y277,'2022旬別'!Y277,'2021旬別'!Y277,'2020旬別'!Y277)</f>
        <v>157.93619999999999</v>
      </c>
      <c r="AA277" s="2100">
        <f>AVERAGE('2024旬別'!AA277,'2023旬別'!Z277,'2022旬別'!Z277,'2021旬別'!Z277,'2020旬別'!Z277)</f>
        <v>257.37080000000003</v>
      </c>
      <c r="AB277" s="2096">
        <f>AVERAGE('2024旬別'!AB277,'2023旬別'!AA277,'2022旬別'!AA277,'2021旬別'!AA277,'2020旬別'!AA277)</f>
        <v>288.86160000000007</v>
      </c>
      <c r="AC277" s="2099">
        <f>AVERAGE('2024旬別'!AC277,'2023旬別'!AB277,'2022旬別'!AB277,'2021旬別'!AB277,'2020旬別'!AB277)</f>
        <v>311.51519999999999</v>
      </c>
      <c r="AD277" s="2095">
        <f>AVERAGE('2024旬別'!AD277,'2023旬別'!AC277,'2022旬別'!AC277,'2021旬別'!AC277,'2020旬別'!AC277)</f>
        <v>318.43779999999998</v>
      </c>
      <c r="AE277" s="2098">
        <f>AVERAGE('2024旬別'!AE277,'2023旬別'!AD277,'2022旬別'!AD277,'2021旬別'!AD277,'2020旬別'!AD277)</f>
        <v>311.3442</v>
      </c>
      <c r="AF277" s="2093">
        <f>AVERAGE('2024旬別'!AF277,'2023旬別'!AE277,'2022旬別'!AE277,'2021旬別'!AE277,'2020旬別'!AE277)</f>
        <v>340.39240000000007</v>
      </c>
      <c r="AG277" s="2095">
        <f>AVERAGE('2024旬別'!AG277,'2023旬別'!AF277,'2022旬別'!AF277,'2021旬別'!AF277,'2020旬別'!AF277)</f>
        <v>371.61419999999998</v>
      </c>
      <c r="AH277" s="2098">
        <f>AVERAGE('2024旬別'!AH277,'2023旬別'!AG277,'2022旬別'!AG277,'2021旬別'!AG277,'2020旬別'!AG277)</f>
        <v>330.19260000000003</v>
      </c>
      <c r="AI277" s="2094">
        <f>AVERAGE('2024旬別'!AI277,'2023旬別'!AH277,'2022旬別'!AH277,'2021旬別'!AH277,'2020旬別'!AH277)</f>
        <v>335.22699999999998</v>
      </c>
      <c r="AJ277" s="2095">
        <f>AVERAGE('2024旬別'!AJ277,'2023旬別'!AI277,'2022旬別'!AI277,'2021旬別'!AI277,'2020旬別'!AI277)</f>
        <v>315.1318</v>
      </c>
      <c r="AK277" s="2098">
        <f>AVERAGE('2024旬別'!AK277,'2023旬別'!AJ277,'2022旬別'!AJ277,'2021旬別'!AJ277,'2020旬別'!AJ277)</f>
        <v>323.786</v>
      </c>
      <c r="AL277" s="2094">
        <f>AVERAGE('2024旬別'!AL277,'2023旬別'!AK277,'2022旬別'!AK277,'2021旬別'!AK277,'2020旬別'!AK277)</f>
        <v>323.0804</v>
      </c>
      <c r="AM277" s="2103">
        <f>AVERAGE('2024旬別'!AM277,'2023旬別'!AL277,'2022旬別'!AL277,'2021旬別'!AL277,'2020旬別'!AL277)</f>
        <v>632.53060000000005</v>
      </c>
      <c r="AP277" s="55"/>
      <c r="AQ277" s="56"/>
      <c r="AR277" s="2"/>
      <c r="AS277" s="2"/>
      <c r="AT277" s="59"/>
      <c r="AU277" s="55"/>
      <c r="AV277" s="56"/>
      <c r="AW277" s="56"/>
      <c r="AX277" s="56"/>
      <c r="AY277" s="55"/>
      <c r="AZ277" s="61"/>
      <c r="BC277" s="61"/>
      <c r="BD277" s="61"/>
      <c r="BE277" s="61"/>
      <c r="BF277" s="61"/>
      <c r="BG277" s="61"/>
      <c r="BH277" s="61"/>
      <c r="BI277" s="61"/>
      <c r="BJ277" s="61"/>
      <c r="BM277" s="493"/>
      <c r="BN277" s="493"/>
      <c r="BO277" s="748"/>
      <c r="BP277" s="56"/>
      <c r="BW277" s="257"/>
      <c r="BX277" s="258"/>
      <c r="BY277" s="258"/>
      <c r="BZ277" s="258"/>
    </row>
    <row r="278" spans="1:83" ht="14.25" customHeight="1" x14ac:dyDescent="0.15">
      <c r="A278" s="2352" t="str">
        <f t="shared" si="1"/>
        <v>れんこん金額</v>
      </c>
      <c r="B278" s="2350" t="str">
        <f>B277</f>
        <v>れんこん</v>
      </c>
      <c r="C278" s="1998" t="s">
        <v>94</v>
      </c>
      <c r="D278" s="2104">
        <f>AVERAGE('2024旬別'!D278,'2023旬別'!C278,'2022旬別'!C278,'2021旬別'!C278,'2020旬別'!C278)</f>
        <v>78182.714000000007</v>
      </c>
      <c r="E278" s="2105">
        <f>AVERAGE('2024旬別'!E278,'2023旬別'!D278,'2022旬別'!D278,'2021旬別'!D278,'2020旬別'!D278)</f>
        <v>102574.5356</v>
      </c>
      <c r="F278" s="2106">
        <f>AVERAGE('2024旬別'!F278,'2023旬別'!E278,'2022旬別'!E278,'2021旬別'!E278,'2020旬別'!E278)</f>
        <v>110665.84539999999</v>
      </c>
      <c r="G278" s="2107">
        <f>AVERAGE('2024旬別'!G278,'2023旬別'!F278,'2022旬別'!F278,'2021旬別'!F278,'2020旬別'!F278)</f>
        <v>119520.1112</v>
      </c>
      <c r="H278" s="2105">
        <f>AVERAGE('2024旬別'!H278,'2023旬別'!G278,'2022旬別'!G278,'2021旬別'!G278,'2020旬別'!G278)</f>
        <v>106353.598</v>
      </c>
      <c r="I278" s="2108">
        <f>AVERAGE('2024旬別'!I278,'2023旬別'!H278,'2022旬別'!H278,'2021旬別'!H278,'2020旬別'!H278)</f>
        <v>97865.680199999988</v>
      </c>
      <c r="J278" s="2109">
        <f>AVERAGE('2024旬別'!J278,'2023旬別'!I278,'2022旬別'!I278,'2021旬別'!I278,'2020旬別'!I278)</f>
        <v>109643.82519999999</v>
      </c>
      <c r="K278" s="2105">
        <f>AVERAGE('2024旬別'!K278,'2023旬別'!J278,'2022旬別'!J278,'2021旬別'!J278,'2020旬別'!J278)</f>
        <v>95609.738800000006</v>
      </c>
      <c r="L278" s="2106">
        <f>AVERAGE('2024旬別'!L278,'2023旬別'!K278,'2022旬別'!K278,'2021旬別'!K278,'2020旬別'!K278)</f>
        <v>91043.373200000002</v>
      </c>
      <c r="M278" s="2109">
        <f>AVERAGE('2024旬別'!M278,'2023旬別'!L278,'2022旬別'!L278,'2021旬別'!L278,'2020旬別'!L278)</f>
        <v>86717.669400000013</v>
      </c>
      <c r="N278" s="2110">
        <f>AVERAGE('2024旬別'!N278,'2023旬別'!M278,'2022旬別'!M278,'2021旬別'!M278,'2020旬別'!M278)</f>
        <v>93161.933799999984</v>
      </c>
      <c r="O278" s="2106">
        <f>AVERAGE('2024旬別'!O278,'2023旬別'!N278,'2022旬別'!N278,'2021旬別'!N278,'2020旬別'!N278)</f>
        <v>78862.771999999997</v>
      </c>
      <c r="P278" s="2111">
        <f>AVERAGE('2024旬別'!P278,'2023旬別'!O278,'2022旬別'!O278,'2021旬別'!O278,'2020旬別'!O278)</f>
        <v>65395.902600000009</v>
      </c>
      <c r="Q278" s="2105">
        <f>AVERAGE('2024旬別'!Q278,'2023旬別'!P278,'2022旬別'!P278,'2021旬別'!P278,'2020旬別'!P278)</f>
        <v>65511.147200000007</v>
      </c>
      <c r="R278" s="2114">
        <f>AVERAGE('2024旬別'!R278,'2023旬別'!Q278,'2022旬別'!Q278,'2021旬別'!Q278,'2020旬別'!Q278)</f>
        <v>51696.299399999996</v>
      </c>
      <c r="S278" s="2107">
        <f>AVERAGE('2024旬別'!S278,'2023旬別'!R278,'2022旬別'!R278,'2021旬別'!R278,'2020旬別'!R278)</f>
        <v>42960.381400000006</v>
      </c>
      <c r="T278" s="2105">
        <f>AVERAGE('2024旬別'!T278,'2023旬別'!S278,'2022旬別'!S278,'2021旬別'!S278,'2020旬別'!S278)</f>
        <v>44397.278000000006</v>
      </c>
      <c r="U278" s="2106">
        <f>AVERAGE('2024旬別'!U278,'2023旬別'!T278,'2022旬別'!T278,'2021旬別'!T278,'2020旬別'!T278)</f>
        <v>38583.946800000005</v>
      </c>
      <c r="V278" s="2107">
        <f>AVERAGE('2024旬別'!V278,'2023旬別'!U278,'2022旬別'!U278,'2021旬別'!U278,'2020旬別'!U278)</f>
        <v>47083.7592</v>
      </c>
      <c r="W278" s="2113">
        <f>AVERAGE('2024旬別'!W278,'2023旬別'!V278,'2022旬別'!V278,'2021旬別'!V278,'2020旬別'!V278)</f>
        <v>54177.288599999993</v>
      </c>
      <c r="X278" s="2114">
        <f>AVERAGE('2024旬別'!X278,'2023旬別'!W278,'2022旬別'!W278,'2021旬別'!W278,'2020旬別'!W278)</f>
        <v>61690.145600000003</v>
      </c>
      <c r="Y278" s="2107">
        <f>AVERAGE('2024旬別'!Y278,'2023旬別'!X278,'2022旬別'!X278,'2021旬別'!X278,'2020旬別'!X278)</f>
        <v>72956.306599999996</v>
      </c>
      <c r="Z278" s="2110">
        <f>AVERAGE('2024旬別'!Z278,'2023旬別'!Y278,'2022旬別'!Y278,'2021旬別'!Y278,'2020旬別'!Y278)</f>
        <v>70396.51920000001</v>
      </c>
      <c r="AA278" s="2112">
        <f>AVERAGE('2024旬別'!AA278,'2023旬別'!Z278,'2022旬別'!Z278,'2021旬別'!Z278,'2020旬別'!Z278)</f>
        <v>93295.202399999995</v>
      </c>
      <c r="AB278" s="2107">
        <f>AVERAGE('2024旬別'!AB278,'2023旬別'!AA278,'2022旬別'!AA278,'2021旬別'!AA278,'2020旬別'!AA278)</f>
        <v>115640.41620000001</v>
      </c>
      <c r="AC278" s="2105">
        <f>AVERAGE('2024旬別'!AC278,'2023旬別'!AB278,'2022旬別'!AB278,'2021旬別'!AB278,'2020旬別'!AB278)</f>
        <v>138186.18280000001</v>
      </c>
      <c r="AD278" s="2106">
        <f>AVERAGE('2024旬別'!AD278,'2023旬別'!AC278,'2022旬別'!AC278,'2021旬別'!AC278,'2020旬別'!AC278)</f>
        <v>126658.25779999999</v>
      </c>
      <c r="AE278" s="2109">
        <f>AVERAGE('2024旬別'!AE278,'2023旬別'!AD278,'2022旬別'!AD278,'2021旬別'!AD278,'2020旬別'!AD278)</f>
        <v>117040.8906</v>
      </c>
      <c r="AF278" s="2104">
        <f>AVERAGE('2024旬別'!AF278,'2023旬別'!AE278,'2022旬別'!AE278,'2021旬別'!AE278,'2020旬別'!AE278)</f>
        <v>119934.2338</v>
      </c>
      <c r="AG278" s="2106">
        <f>AVERAGE('2024旬別'!AG278,'2023旬別'!AF278,'2022旬別'!AF278,'2021旬別'!AF278,'2020旬別'!AF278)</f>
        <v>164887.5442</v>
      </c>
      <c r="AH278" s="2109">
        <f>AVERAGE('2024旬別'!AH278,'2023旬別'!AG278,'2022旬別'!AG278,'2021旬別'!AG278,'2020旬別'!AG278)</f>
        <v>110984.01059999999</v>
      </c>
      <c r="AI278" s="2105">
        <f>AVERAGE('2024旬別'!AI278,'2023旬別'!AH278,'2022旬別'!AH278,'2021旬別'!AH278,'2020旬別'!AH278)</f>
        <v>114373.58839999998</v>
      </c>
      <c r="AJ278" s="2106">
        <f>AVERAGE('2024旬別'!AJ278,'2023旬別'!AI278,'2022旬別'!AI278,'2021旬別'!AI278,'2020旬別'!AI278)</f>
        <v>106810.74220000001</v>
      </c>
      <c r="AK278" s="2109">
        <f>AVERAGE('2024旬別'!AK278,'2023旬別'!AJ278,'2022旬別'!AJ278,'2021旬別'!AJ278,'2020旬別'!AJ278)</f>
        <v>103245.80619999999</v>
      </c>
      <c r="AL278" s="2105">
        <f>AVERAGE('2024旬別'!AL278,'2023旬別'!AK278,'2022旬別'!AK278,'2021旬別'!AK278,'2020旬別'!AK278)</f>
        <v>111939.35639999998</v>
      </c>
      <c r="AM278" s="2115">
        <f>AVERAGE('2024旬別'!AM278,'2023旬別'!AL278,'2022旬別'!AL278,'2021旬別'!AL278,'2020旬別'!AL278)</f>
        <v>306886.3026</v>
      </c>
      <c r="AO278" s="59"/>
      <c r="AR278" s="56"/>
      <c r="AS278" s="2"/>
      <c r="AT278" s="59"/>
      <c r="AU278" s="55"/>
      <c r="AV278" s="56"/>
      <c r="AW278" s="56"/>
      <c r="AX278" s="56"/>
      <c r="AY278" s="61"/>
      <c r="AZ278" s="61"/>
      <c r="BB278" s="61"/>
      <c r="BC278" s="61"/>
      <c r="BD278" s="61"/>
      <c r="BE278" s="61"/>
      <c r="BF278" s="61"/>
      <c r="BG278" s="61"/>
      <c r="BH278" s="61"/>
      <c r="BI278" s="61"/>
      <c r="BJ278" s="61"/>
      <c r="BT278" s="56"/>
      <c r="BU278" s="56"/>
      <c r="BV278" s="56"/>
      <c r="BW278" s="257"/>
      <c r="BY278" s="258"/>
      <c r="BZ278" s="258"/>
    </row>
    <row r="279" spans="1:83" ht="14.25" customHeight="1" x14ac:dyDescent="0.15">
      <c r="A279" s="2352" t="str">
        <f t="shared" si="1"/>
        <v>れんこん価格</v>
      </c>
      <c r="B279" s="2351" t="str">
        <f>B277</f>
        <v>れんこん</v>
      </c>
      <c r="C279" s="2000" t="s">
        <v>96</v>
      </c>
      <c r="D279" s="2116">
        <f>AVERAGE('2024旬別'!D279,'2023旬別'!C279,'2022旬別'!C279,'2021旬別'!C279,'2020旬別'!C279)</f>
        <v>470.4</v>
      </c>
      <c r="E279" s="2117">
        <f>AVERAGE('2024旬別'!E279,'2023旬別'!D279,'2022旬別'!D279,'2021旬別'!D279,'2020旬別'!D279)</f>
        <v>366.8</v>
      </c>
      <c r="F279" s="2118">
        <f>AVERAGE('2024旬別'!F279,'2023旬別'!E279,'2022旬別'!E279,'2021旬別'!E279,'2020旬別'!E279)</f>
        <v>376.6</v>
      </c>
      <c r="G279" s="2119">
        <f>AVERAGE('2024旬別'!G279,'2023旬別'!F279,'2022旬別'!F279,'2021旬別'!F279,'2020旬別'!F279)</f>
        <v>430.4</v>
      </c>
      <c r="H279" s="2117">
        <f>AVERAGE('2024旬別'!H279,'2023旬別'!G279,'2022旬別'!G279,'2021旬別'!G279,'2020旬別'!G279)</f>
        <v>453</v>
      </c>
      <c r="I279" s="2120">
        <f>AVERAGE('2024旬別'!I279,'2023旬別'!H279,'2022旬別'!H279,'2021旬別'!H279,'2020旬別'!H279)</f>
        <v>466.8</v>
      </c>
      <c r="J279" s="2121">
        <f>AVERAGE('2024旬別'!J279,'2023旬別'!I279,'2022旬別'!I279,'2021旬別'!I279,'2020旬別'!I279)</f>
        <v>469.8</v>
      </c>
      <c r="K279" s="2117">
        <f>AVERAGE('2024旬別'!K279,'2023旬別'!J279,'2022旬別'!J279,'2021旬別'!J279,'2020旬別'!J279)</f>
        <v>456.4</v>
      </c>
      <c r="L279" s="2118">
        <f>AVERAGE('2024旬別'!L279,'2023旬別'!K279,'2022旬別'!K279,'2021旬別'!K279,'2020旬別'!K279)</f>
        <v>512.79999999999995</v>
      </c>
      <c r="M279" s="2121">
        <f>AVERAGE('2024旬別'!M279,'2023旬別'!L279,'2022旬別'!L279,'2021旬別'!L279,'2020旬別'!L279)</f>
        <v>639.20000000000005</v>
      </c>
      <c r="N279" s="2117">
        <f>AVERAGE('2024旬別'!N279,'2023旬別'!M279,'2022旬別'!M279,'2021旬別'!M279,'2020旬別'!M279)</f>
        <v>719.4</v>
      </c>
      <c r="O279" s="2118">
        <f>AVERAGE('2024旬別'!O279,'2023旬別'!N279,'2022旬別'!N279,'2021旬別'!N279,'2020旬別'!N279)</f>
        <v>709.4</v>
      </c>
      <c r="P279" s="2121">
        <f>AVERAGE('2024旬別'!P279,'2023旬別'!O279,'2022旬別'!O279,'2021旬別'!O279,'2020旬別'!O279)</f>
        <v>719.4</v>
      </c>
      <c r="Q279" s="2117">
        <f>AVERAGE('2024旬別'!Q279,'2023旬別'!P279,'2022旬別'!P279,'2021旬別'!P279,'2020旬別'!P279)</f>
        <v>708.4</v>
      </c>
      <c r="R279" s="2123">
        <f>AVERAGE('2024旬別'!R279,'2023旬別'!Q279,'2022旬別'!Q279,'2021旬別'!Q279,'2020旬別'!Q279)</f>
        <v>765</v>
      </c>
      <c r="S279" s="2121">
        <f>AVERAGE('2024旬別'!S279,'2023旬別'!R279,'2022旬別'!R279,'2021旬別'!R279,'2020旬別'!R279)</f>
        <v>1304.5999999999999</v>
      </c>
      <c r="T279" s="2117">
        <f>AVERAGE('2024旬別'!T279,'2023旬別'!S279,'2022旬別'!S279,'2021旬別'!S279,'2020旬別'!S279)</f>
        <v>1433.8</v>
      </c>
      <c r="U279" s="2118">
        <f>AVERAGE('2024旬別'!U279,'2023旬別'!T279,'2022旬別'!T279,'2021旬別'!T279,'2020旬別'!T279)</f>
        <v>1136.5999999999999</v>
      </c>
      <c r="V279" s="2119">
        <f>AVERAGE('2024旬別'!V279,'2023旬別'!U279,'2022旬別'!U279,'2021旬別'!U279,'2020旬別'!U279)</f>
        <v>934</v>
      </c>
      <c r="W279" s="2124">
        <f>AVERAGE('2024旬別'!W279,'2023旬別'!V279,'2022旬別'!V279,'2021旬別'!V279,'2020旬別'!V279)</f>
        <v>659.8</v>
      </c>
      <c r="X279" s="2123">
        <f>AVERAGE('2024旬別'!X279,'2023旬別'!W279,'2022旬別'!W279,'2021旬別'!W279,'2020旬別'!W279)</f>
        <v>569</v>
      </c>
      <c r="Y279" s="2119">
        <f>AVERAGE('2024旬別'!Y279,'2023旬別'!X279,'2022旬別'!X279,'2021旬別'!X279,'2020旬別'!X279)</f>
        <v>556.20000000000005</v>
      </c>
      <c r="Z279" s="2122">
        <f>AVERAGE('2024旬別'!Z279,'2023旬別'!Y279,'2022旬別'!Y279,'2021旬別'!Y279,'2020旬別'!Y279)</f>
        <v>473</v>
      </c>
      <c r="AA279" s="2123">
        <f>AVERAGE('2024旬別'!AA279,'2023旬別'!Z279,'2022旬別'!Z279,'2021旬別'!Z279,'2020旬別'!Z279)</f>
        <v>368.6</v>
      </c>
      <c r="AB279" s="2119">
        <f>AVERAGE('2024旬別'!AB279,'2023旬別'!AA279,'2022旬別'!AA279,'2021旬別'!AA279,'2020旬別'!AA279)</f>
        <v>404.4</v>
      </c>
      <c r="AC279" s="2117">
        <f>AVERAGE('2024旬別'!AC279,'2023旬別'!AB279,'2022旬別'!AB279,'2021旬別'!AB279,'2020旬別'!AB279)</f>
        <v>447.6</v>
      </c>
      <c r="AD279" s="2118">
        <f>AVERAGE('2024旬別'!AD279,'2023旬別'!AC279,'2022旬別'!AC279,'2021旬別'!AC279,'2020旬別'!AC279)</f>
        <v>400.6</v>
      </c>
      <c r="AE279" s="2121">
        <f>AVERAGE('2024旬別'!AE279,'2023旬別'!AD279,'2022旬別'!AD279,'2021旬別'!AD279,'2020旬別'!AD279)</f>
        <v>374</v>
      </c>
      <c r="AF279" s="2116">
        <f>AVERAGE('2024旬別'!AF279,'2023旬別'!AE279,'2022旬別'!AE279,'2021旬別'!AE279,'2020旬別'!AE279)</f>
        <v>354.4</v>
      </c>
      <c r="AG279" s="2118">
        <f>AVERAGE('2024旬別'!AG279,'2023旬別'!AF279,'2022旬別'!AF279,'2021旬別'!AF279,'2020旬別'!AF279)</f>
        <v>333.4</v>
      </c>
      <c r="AH279" s="2121">
        <f>AVERAGE('2024旬別'!AH279,'2023旬別'!AG279,'2022旬別'!AG279,'2021旬別'!AG279,'2020旬別'!AG279)</f>
        <v>339.6</v>
      </c>
      <c r="AI279" s="2117">
        <f>AVERAGE('2024旬別'!AI279,'2023旬別'!AH279,'2022旬別'!AH279,'2021旬別'!AH279,'2020旬別'!AH279)</f>
        <v>341.8</v>
      </c>
      <c r="AJ279" s="2118">
        <f>AVERAGE('2024旬別'!AJ279,'2023旬別'!AI279,'2022旬別'!AI279,'2021旬別'!AI279,'2020旬別'!AI279)</f>
        <v>340</v>
      </c>
      <c r="AK279" s="2121">
        <f>AVERAGE('2024旬別'!AK279,'2023旬別'!AJ279,'2022旬別'!AJ279,'2021旬別'!AJ279,'2020旬別'!AJ279)</f>
        <v>327.8</v>
      </c>
      <c r="AL279" s="2117">
        <f>AVERAGE('2024旬別'!AL279,'2023旬別'!AK279,'2022旬別'!AK279,'2021旬別'!AK279,'2020旬別'!AK279)</f>
        <v>353.6</v>
      </c>
      <c r="AM279" s="2125">
        <f>AVERAGE('2024旬別'!AM279,'2023旬別'!AL279,'2022旬別'!AL279,'2021旬別'!AL279,'2020旬別'!AL279)</f>
        <v>490.8</v>
      </c>
      <c r="AP279" s="2"/>
      <c r="AQ279" s="2"/>
      <c r="AS279" s="56"/>
      <c r="AT279" s="2044"/>
      <c r="AU279" s="55"/>
      <c r="AV279" s="56"/>
      <c r="AW279" s="56"/>
      <c r="AX279" s="56"/>
      <c r="AY279" s="55"/>
      <c r="AZ279" s="61"/>
      <c r="BC279" s="61"/>
      <c r="BD279" s="61"/>
      <c r="BE279" s="61"/>
      <c r="BG279" s="61"/>
      <c r="BH279" s="61"/>
      <c r="BI279" s="61"/>
      <c r="BJ279" s="61"/>
      <c r="BK279" s="59"/>
      <c r="BL279" s="61"/>
      <c r="BM279" s="61"/>
      <c r="BN279" s="61"/>
      <c r="BO279" s="61"/>
      <c r="BP279" s="59"/>
      <c r="BU279" s="258"/>
      <c r="BY279" s="258"/>
      <c r="BZ279" s="258"/>
      <c r="CB279" s="257"/>
      <c r="CC279" s="258"/>
      <c r="CD279" s="258"/>
      <c r="CE279" s="258"/>
    </row>
    <row r="280" spans="1:83" ht="14.25" customHeight="1" x14ac:dyDescent="0.15">
      <c r="A280" s="2352" t="str">
        <f t="shared" si="1"/>
        <v>みず菜数量</v>
      </c>
      <c r="B280" s="250" t="s">
        <v>47</v>
      </c>
      <c r="C280" s="1997" t="s">
        <v>93</v>
      </c>
      <c r="D280" s="2093">
        <f>AVERAGE('2024旬別'!D280,'2023旬別'!C280,'2022旬別'!C280,'2021旬別'!C280,'2020旬別'!C280)</f>
        <v>123.6442</v>
      </c>
      <c r="E280" s="2094">
        <f>AVERAGE('2024旬別'!E280,'2023旬別'!D280,'2022旬別'!D280,'2021旬別'!D280,'2020旬別'!D280)</f>
        <v>151.053</v>
      </c>
      <c r="F280" s="2095">
        <f>AVERAGE('2024旬別'!F280,'2023旬別'!E280,'2022旬別'!E280,'2021旬別'!E280,'2020旬別'!E280)</f>
        <v>148.46080000000001</v>
      </c>
      <c r="G280" s="2096">
        <f>AVERAGE('2024旬別'!G280,'2023旬別'!F280,'2022旬別'!F280,'2021旬別'!F280,'2020旬別'!F280)</f>
        <v>144.53640000000001</v>
      </c>
      <c r="H280" s="2094">
        <f>AVERAGE('2024旬別'!H280,'2023旬別'!G280,'2022旬別'!G280,'2021旬別'!G280,'2020旬別'!G280)</f>
        <v>147.37020000000001</v>
      </c>
      <c r="I280" s="2097">
        <f>AVERAGE('2024旬別'!I280,'2023旬別'!H280,'2022旬別'!H280,'2021旬別'!H280,'2020旬別'!H280)</f>
        <v>133.0342</v>
      </c>
      <c r="J280" s="2098">
        <f>AVERAGE('2024旬別'!J280,'2023旬別'!I280,'2022旬別'!I280,'2021旬別'!I280,'2020旬別'!I280)</f>
        <v>136.08799999999999</v>
      </c>
      <c r="K280" s="2094">
        <f>AVERAGE('2024旬別'!K280,'2023旬別'!J280,'2022旬別'!J280,'2021旬別'!J280,'2020旬別'!J280)</f>
        <v>131.55220000000003</v>
      </c>
      <c r="L280" s="2095">
        <f>AVERAGE('2024旬別'!L280,'2023旬別'!K280,'2022旬別'!K280,'2021旬別'!K280,'2020旬別'!K280)</f>
        <v>152.071</v>
      </c>
      <c r="M280" s="2098">
        <f>AVERAGE('2024旬別'!M280,'2023旬別'!L280,'2022旬別'!L280,'2021旬別'!L280,'2020旬別'!L280)</f>
        <v>138.54419999999999</v>
      </c>
      <c r="N280" s="2099">
        <f>AVERAGE('2024旬別'!N280,'2023旬別'!M280,'2022旬別'!M280,'2021旬別'!M280,'2020旬別'!M280)</f>
        <v>135.51780000000002</v>
      </c>
      <c r="O280" s="2095">
        <f>AVERAGE('2024旬別'!O280,'2023旬別'!N280,'2022旬別'!N280,'2021旬別'!N280,'2020旬別'!N280)</f>
        <v>132.71099999999998</v>
      </c>
      <c r="P280" s="2098">
        <f>AVERAGE('2024旬別'!P280,'2023旬別'!O280,'2022旬別'!O280,'2021旬別'!O280,'2020旬別'!O280)</f>
        <v>131.137</v>
      </c>
      <c r="Q280" s="2094">
        <f>AVERAGE('2024旬別'!Q280,'2023旬別'!P280,'2022旬別'!P280,'2021旬別'!P280,'2020旬別'!P280)</f>
        <v>136.21079999999998</v>
      </c>
      <c r="R280" s="2100">
        <f>AVERAGE('2024旬別'!R280,'2023旬別'!Q280,'2022旬別'!Q280,'2021旬別'!Q280,'2020旬別'!Q280)</f>
        <v>132.40219999999999</v>
      </c>
      <c r="S280" s="2096">
        <f>AVERAGE('2024旬別'!S280,'2023旬別'!R280,'2022旬別'!R280,'2021旬別'!R280,'2020旬別'!R280)</f>
        <v>120.5124</v>
      </c>
      <c r="T280" s="2094">
        <f>AVERAGE('2024旬別'!T280,'2023旬別'!S280,'2022旬別'!S280,'2021旬別'!S280,'2020旬別'!S280)</f>
        <v>116.2544</v>
      </c>
      <c r="U280" s="2095">
        <f>AVERAGE('2024旬別'!U280,'2023旬別'!T280,'2022旬別'!T280,'2021旬別'!T280,'2020旬別'!T280)</f>
        <v>105.96499999999999</v>
      </c>
      <c r="V280" s="2096">
        <f>AVERAGE('2024旬別'!V280,'2023旬別'!U280,'2022旬別'!U280,'2021旬別'!U280,'2020旬別'!U280)</f>
        <v>104.92059999999999</v>
      </c>
      <c r="W280" s="2101">
        <f>AVERAGE('2024旬別'!W280,'2023旬別'!V280,'2022旬別'!V280,'2021旬別'!V280,'2020旬別'!V280)</f>
        <v>100.60900000000001</v>
      </c>
      <c r="X280" s="2102">
        <f>AVERAGE('2024旬別'!X280,'2023旬別'!W280,'2022旬別'!W280,'2021旬別'!W280,'2020旬別'!W280)</f>
        <v>109.825</v>
      </c>
      <c r="Y280" s="2096">
        <f>AVERAGE('2024旬別'!Y280,'2023旬別'!X280,'2022旬別'!X280,'2021旬別'!X280,'2020旬別'!X280)</f>
        <v>97.975399999999993</v>
      </c>
      <c r="Z280" s="2099">
        <f>AVERAGE('2024旬別'!Z280,'2023旬別'!Y280,'2022旬別'!Y280,'2021旬別'!Y280,'2020旬別'!Y280)</f>
        <v>103.15779999999999</v>
      </c>
      <c r="AA280" s="2100">
        <f>AVERAGE('2024旬別'!AA280,'2023旬別'!Z280,'2022旬別'!Z280,'2021旬別'!Z280,'2020旬別'!Z280)</f>
        <v>114.72079999999998</v>
      </c>
      <c r="AB280" s="2096">
        <f>AVERAGE('2024旬別'!AB280,'2023旬別'!AA280,'2022旬別'!AA280,'2021旬別'!AA280,'2020旬別'!AA280)</f>
        <v>107.73479999999999</v>
      </c>
      <c r="AC280" s="2099">
        <f>AVERAGE('2024旬別'!AC280,'2023旬別'!AB280,'2022旬別'!AB280,'2021旬別'!AB280,'2020旬別'!AB280)</f>
        <v>102.14360000000001</v>
      </c>
      <c r="AD280" s="2095">
        <f>AVERAGE('2024旬別'!AD280,'2023旬別'!AC280,'2022旬別'!AC280,'2021旬別'!AC280,'2020旬別'!AC280)</f>
        <v>109.73779999999999</v>
      </c>
      <c r="AE280" s="2098">
        <f>AVERAGE('2024旬別'!AE280,'2023旬別'!AD280,'2022旬別'!AD280,'2021旬別'!AD280,'2020旬別'!AD280)</f>
        <v>112.00920000000001</v>
      </c>
      <c r="AF280" s="2093">
        <f>AVERAGE('2024旬別'!AF280,'2023旬別'!AE280,'2022旬別'!AE280,'2021旬別'!AE280,'2020旬別'!AE280)</f>
        <v>116.63799999999999</v>
      </c>
      <c r="AG280" s="2095">
        <f>AVERAGE('2024旬別'!AG280,'2023旬別'!AF280,'2022旬別'!AF280,'2021旬別'!AF280,'2020旬別'!AF280)</f>
        <v>168.10660000000001</v>
      </c>
      <c r="AH280" s="2098">
        <f>AVERAGE('2024旬別'!AH280,'2023旬別'!AG280,'2022旬別'!AG280,'2021旬別'!AG280,'2020旬別'!AG280)</f>
        <v>123.19179999999999</v>
      </c>
      <c r="AI280" s="2094">
        <f>AVERAGE('2024旬別'!AI280,'2023旬別'!AH280,'2022旬別'!AH280,'2021旬別'!AH280,'2020旬別'!AH280)</f>
        <v>116.72319999999999</v>
      </c>
      <c r="AJ280" s="2095">
        <f>AVERAGE('2024旬別'!AJ280,'2023旬別'!AI280,'2022旬別'!AI280,'2021旬別'!AI280,'2020旬別'!AI280)</f>
        <v>129.43279999999999</v>
      </c>
      <c r="AK280" s="2098">
        <f>AVERAGE('2024旬別'!AK280,'2023旬別'!AJ280,'2022旬別'!AJ280,'2021旬別'!AJ280,'2020旬別'!AJ280)</f>
        <v>121.78320000000001</v>
      </c>
      <c r="AL280" s="2094">
        <f>AVERAGE('2024旬別'!AL280,'2023旬別'!AK280,'2022旬別'!AK280,'2021旬別'!AK280,'2020旬別'!AK280)</f>
        <v>121.9766</v>
      </c>
      <c r="AM280" s="2103">
        <f>AVERAGE('2024旬別'!AM280,'2023旬別'!AL280,'2022旬別'!AL280,'2021旬別'!AL280,'2020旬別'!AL280)</f>
        <v>127.4752</v>
      </c>
      <c r="AO280" s="59"/>
      <c r="AP280" s="55"/>
      <c r="AQ280" s="56"/>
      <c r="AR280" s="2"/>
      <c r="AT280" s="59"/>
      <c r="AU280" s="55"/>
      <c r="AV280" s="56"/>
      <c r="AW280" s="56"/>
      <c r="AX280" s="56"/>
      <c r="AY280" s="61"/>
      <c r="AZ280" s="61"/>
      <c r="BC280" s="61"/>
      <c r="BD280" s="61"/>
      <c r="BE280" s="61"/>
      <c r="BG280" s="61"/>
      <c r="BH280" s="61"/>
      <c r="BI280" s="61"/>
      <c r="BJ280" s="61"/>
      <c r="BK280" s="61"/>
      <c r="BL280" s="61"/>
      <c r="BM280" s="61"/>
      <c r="BN280" s="61"/>
      <c r="BO280" s="61"/>
      <c r="BR280" s="493"/>
      <c r="BS280" s="493"/>
      <c r="BT280" s="748"/>
      <c r="BU280" s="258"/>
      <c r="BW280" s="257"/>
      <c r="BX280" s="258"/>
      <c r="BY280" s="258"/>
      <c r="BZ280" s="258"/>
    </row>
    <row r="281" spans="1:83" ht="14.25" customHeight="1" x14ac:dyDescent="0.15">
      <c r="A281" s="2352" t="str">
        <f t="shared" si="1"/>
        <v>みず菜金額</v>
      </c>
      <c r="B281" s="2350" t="str">
        <f>B280</f>
        <v>みず菜</v>
      </c>
      <c r="C281" s="1998" t="s">
        <v>94</v>
      </c>
      <c r="D281" s="2104">
        <f>AVERAGE('2024旬別'!D281,'2023旬別'!C281,'2022旬別'!C281,'2021旬別'!C281,'2020旬別'!C281)</f>
        <v>68350.323399999994</v>
      </c>
      <c r="E281" s="2105">
        <f>AVERAGE('2024旬別'!E281,'2023旬別'!D281,'2022旬別'!D281,'2021旬別'!D281,'2020旬別'!D281)</f>
        <v>52140.536</v>
      </c>
      <c r="F281" s="2106">
        <f>AVERAGE('2024旬別'!F281,'2023旬別'!E281,'2022旬別'!E281,'2021旬別'!E281,'2020旬別'!E281)</f>
        <v>53484.119399999989</v>
      </c>
      <c r="G281" s="2107">
        <f>AVERAGE('2024旬別'!G281,'2023旬別'!F281,'2022旬別'!F281,'2021旬別'!F281,'2020旬別'!F281)</f>
        <v>50924.785000000003</v>
      </c>
      <c r="H281" s="2105">
        <f>AVERAGE('2024旬別'!H281,'2023旬別'!G281,'2022旬別'!G281,'2021旬別'!G281,'2020旬別'!G281)</f>
        <v>46556.617600000005</v>
      </c>
      <c r="I281" s="2108">
        <f>AVERAGE('2024旬別'!I281,'2023旬別'!H281,'2022旬別'!H281,'2021旬別'!H281,'2020旬別'!H281)</f>
        <v>32817.758999999998</v>
      </c>
      <c r="J281" s="2109">
        <f>AVERAGE('2024旬別'!J281,'2023旬別'!I281,'2022旬別'!I281,'2021旬別'!I281,'2020旬別'!I281)</f>
        <v>33537.293799999999</v>
      </c>
      <c r="K281" s="2105">
        <f>AVERAGE('2024旬別'!K281,'2023旬別'!J281,'2022旬別'!J281,'2021旬別'!J281,'2020旬別'!J281)</f>
        <v>34780.089399999997</v>
      </c>
      <c r="L281" s="2106">
        <f>AVERAGE('2024旬別'!L281,'2023旬別'!K281,'2022旬別'!K281,'2021旬別'!K281,'2020旬別'!K281)</f>
        <v>41646.890200000002</v>
      </c>
      <c r="M281" s="2109">
        <f>AVERAGE('2024旬別'!M281,'2023旬別'!L281,'2022旬別'!L281,'2021旬別'!L281,'2020旬別'!L281)</f>
        <v>35592.203799999996</v>
      </c>
      <c r="N281" s="2110">
        <f>AVERAGE('2024旬別'!N281,'2023旬別'!M281,'2022旬別'!M281,'2021旬別'!M281,'2020旬別'!M281)</f>
        <v>38171.122799999997</v>
      </c>
      <c r="O281" s="2106">
        <f>AVERAGE('2024旬別'!O281,'2023旬別'!N281,'2022旬別'!N281,'2021旬別'!N281,'2020旬別'!N281)</f>
        <v>35785.494200000001</v>
      </c>
      <c r="P281" s="2111">
        <f>AVERAGE('2024旬別'!P281,'2023旬別'!O281,'2022旬別'!O281,'2021旬別'!O281,'2020旬別'!O281)</f>
        <v>32278.8914</v>
      </c>
      <c r="Q281" s="2105">
        <f>AVERAGE('2024旬別'!Q281,'2023旬別'!P281,'2022旬別'!P281,'2021旬別'!P281,'2020旬別'!P281)</f>
        <v>29228.318000000007</v>
      </c>
      <c r="R281" s="2112">
        <f>AVERAGE('2024旬別'!R281,'2023旬別'!Q281,'2022旬別'!Q281,'2021旬別'!Q281,'2020旬別'!Q281)</f>
        <v>31723.696199999998</v>
      </c>
      <c r="S281" s="2107">
        <f>AVERAGE('2024旬別'!S281,'2023旬別'!R281,'2022旬別'!R281,'2021旬別'!R281,'2020旬別'!R281)</f>
        <v>32201.494200000005</v>
      </c>
      <c r="T281" s="2105">
        <f>AVERAGE('2024旬別'!T281,'2023旬別'!S281,'2022旬別'!S281,'2021旬別'!S281,'2020旬別'!S281)</f>
        <v>28841.99</v>
      </c>
      <c r="U281" s="2106">
        <f>AVERAGE('2024旬別'!U281,'2023旬別'!T281,'2022旬別'!T281,'2021旬別'!T281,'2020旬別'!T281)</f>
        <v>31455.639399999996</v>
      </c>
      <c r="V281" s="2107">
        <f>AVERAGE('2024旬別'!V281,'2023旬別'!U281,'2022旬別'!U281,'2021旬別'!U281,'2020旬別'!U281)</f>
        <v>30968.047399999999</v>
      </c>
      <c r="W281" s="2113">
        <f>AVERAGE('2024旬別'!W281,'2023旬別'!V281,'2022旬別'!V281,'2021旬別'!V281,'2020旬別'!V281)</f>
        <v>39835.336799999997</v>
      </c>
      <c r="X281" s="2114">
        <f>AVERAGE('2024旬別'!X281,'2023旬別'!W281,'2022旬別'!W281,'2021旬別'!W281,'2020旬別'!W281)</f>
        <v>39625.746000000006</v>
      </c>
      <c r="Y281" s="2107">
        <f>AVERAGE('2024旬別'!Y281,'2023旬別'!X281,'2022旬別'!X281,'2021旬別'!X281,'2020旬別'!X281)</f>
        <v>36809.510999999999</v>
      </c>
      <c r="Z281" s="2110">
        <f>AVERAGE('2024旬別'!Z281,'2023旬別'!Y281,'2022旬別'!Y281,'2021旬別'!Y281,'2020旬別'!Y281)</f>
        <v>38242.292999999998</v>
      </c>
      <c r="AA281" s="2112">
        <f>AVERAGE('2024旬別'!AA281,'2023旬別'!Z281,'2022旬別'!Z281,'2021旬別'!Z281,'2020旬別'!Z281)</f>
        <v>43348.238800000006</v>
      </c>
      <c r="AB281" s="2107">
        <f>AVERAGE('2024旬別'!AB281,'2023旬別'!AA281,'2022旬別'!AA281,'2021旬別'!AA281,'2020旬別'!AA281)</f>
        <v>42342.187599999997</v>
      </c>
      <c r="AC281" s="2105">
        <f>AVERAGE('2024旬別'!AC281,'2023旬別'!AB281,'2022旬別'!AB281,'2021旬別'!AB281,'2020旬別'!AB281)</f>
        <v>45489.053399999997</v>
      </c>
      <c r="AD281" s="2106">
        <f>AVERAGE('2024旬別'!AD281,'2023旬別'!AC281,'2022旬別'!AC281,'2021旬別'!AC281,'2020旬別'!AC281)</f>
        <v>47631.580800000003</v>
      </c>
      <c r="AE281" s="2109">
        <f>AVERAGE('2024旬別'!AE281,'2023旬別'!AD281,'2022旬別'!AD281,'2021旬別'!AD281,'2020旬別'!AD281)</f>
        <v>49050.439200000008</v>
      </c>
      <c r="AF281" s="2104">
        <f>AVERAGE('2024旬別'!AF281,'2023旬別'!AE281,'2022旬別'!AE281,'2021旬別'!AE281,'2020旬別'!AE281)</f>
        <v>46101.521400000005</v>
      </c>
      <c r="AG281" s="2106">
        <f>AVERAGE('2024旬別'!AG281,'2023旬別'!AF281,'2022旬別'!AF281,'2021旬別'!AF281,'2020旬別'!AF281)</f>
        <v>71489.485000000001</v>
      </c>
      <c r="AH281" s="2109">
        <f>AVERAGE('2024旬別'!AH281,'2023旬別'!AG281,'2022旬別'!AG281,'2021旬別'!AG281,'2020旬別'!AG281)</f>
        <v>47778.2238</v>
      </c>
      <c r="AI281" s="2105">
        <f>AVERAGE('2024旬別'!AI281,'2023旬別'!AH281,'2022旬別'!AH281,'2021旬別'!AH281,'2020旬別'!AH281)</f>
        <v>47967.425600000002</v>
      </c>
      <c r="AJ281" s="2106">
        <f>AVERAGE('2024旬別'!AJ281,'2023旬別'!AI281,'2022旬別'!AI281,'2021旬別'!AI281,'2020旬別'!AI281)</f>
        <v>41159.107399999994</v>
      </c>
      <c r="AK281" s="2109">
        <f>AVERAGE('2024旬別'!AK281,'2023旬別'!AJ281,'2022旬別'!AJ281,'2021旬別'!AJ281,'2020旬別'!AJ281)</f>
        <v>38964.286800000002</v>
      </c>
      <c r="AL281" s="2105">
        <f>AVERAGE('2024旬別'!AL281,'2023旬別'!AK281,'2022旬別'!AK281,'2021旬別'!AK281,'2020旬別'!AK281)</f>
        <v>42084.156600000002</v>
      </c>
      <c r="AM281" s="2115">
        <f>AVERAGE('2024旬別'!AM281,'2023旬別'!AL281,'2022旬別'!AL281,'2021旬別'!AL281,'2020旬別'!AL281)</f>
        <v>61692.793599999997</v>
      </c>
      <c r="AP281" s="2"/>
      <c r="AQ281" s="2"/>
      <c r="AR281" s="56"/>
      <c r="AS281" s="2"/>
      <c r="AT281" s="59"/>
      <c r="AU281" s="55"/>
      <c r="AV281" s="56"/>
      <c r="AW281" s="56"/>
      <c r="AX281" s="56"/>
      <c r="AY281" s="61"/>
      <c r="AZ281" s="59"/>
      <c r="BA281" s="59"/>
      <c r="BB281" s="55"/>
      <c r="BC281" s="61"/>
      <c r="BD281" s="61"/>
      <c r="BE281" s="61"/>
      <c r="BF281" s="59"/>
      <c r="BG281" s="61"/>
      <c r="BH281" s="61"/>
      <c r="BI281" s="61"/>
      <c r="BJ281" s="61"/>
      <c r="BK281" s="59"/>
      <c r="BM281" s="493"/>
      <c r="BN281" s="493"/>
      <c r="BO281" s="748"/>
      <c r="BP281" s="258"/>
      <c r="BT281" s="258"/>
      <c r="BU281" s="258"/>
      <c r="BW281" s="257"/>
      <c r="BX281" s="258"/>
      <c r="BY281" s="258"/>
      <c r="BZ281" s="258"/>
    </row>
    <row r="282" spans="1:83" ht="14.25" customHeight="1" x14ac:dyDescent="0.15">
      <c r="A282" s="2352" t="str">
        <f t="shared" si="1"/>
        <v>みず菜価格</v>
      </c>
      <c r="B282" s="2351" t="str">
        <f>B280</f>
        <v>みず菜</v>
      </c>
      <c r="C282" s="2000" t="s">
        <v>96</v>
      </c>
      <c r="D282" s="2116">
        <f>AVERAGE('2024旬別'!D282,'2023旬別'!C282,'2022旬別'!C282,'2021旬別'!C282,'2020旬別'!C282)</f>
        <v>550</v>
      </c>
      <c r="E282" s="2117">
        <f>AVERAGE('2024旬別'!E282,'2023旬別'!D282,'2022旬別'!D282,'2021旬別'!D282,'2020旬別'!D282)</f>
        <v>346</v>
      </c>
      <c r="F282" s="2118">
        <f>AVERAGE('2024旬別'!F282,'2023旬別'!E282,'2022旬別'!E282,'2021旬別'!E282,'2020旬別'!E282)</f>
        <v>361.8</v>
      </c>
      <c r="G282" s="2119">
        <f>AVERAGE('2024旬別'!G282,'2023旬別'!F282,'2022旬別'!F282,'2021旬別'!F282,'2020旬別'!F282)</f>
        <v>358.6</v>
      </c>
      <c r="H282" s="2117">
        <f>AVERAGE('2024旬別'!H282,'2023旬別'!G282,'2022旬別'!G282,'2021旬別'!G282,'2020旬別'!G282)</f>
        <v>322</v>
      </c>
      <c r="I282" s="2120">
        <f>AVERAGE('2024旬別'!I282,'2023旬別'!H282,'2022旬別'!H282,'2021旬別'!H282,'2020旬別'!H282)</f>
        <v>252.4</v>
      </c>
      <c r="J282" s="2121">
        <f>AVERAGE('2024旬別'!J282,'2023旬別'!I282,'2022旬別'!I282,'2021旬別'!I282,'2020旬別'!I282)</f>
        <v>250</v>
      </c>
      <c r="K282" s="2117">
        <f>AVERAGE('2024旬別'!K282,'2023旬別'!J282,'2022旬別'!J282,'2021旬別'!J282,'2020旬別'!J282)</f>
        <v>267.60000000000002</v>
      </c>
      <c r="L282" s="2118">
        <f>AVERAGE('2024旬別'!L282,'2023旬別'!K282,'2022旬別'!K282,'2021旬別'!K282,'2020旬別'!K282)</f>
        <v>272</v>
      </c>
      <c r="M282" s="2121">
        <f>AVERAGE('2024旬別'!M282,'2023旬別'!L282,'2022旬別'!L282,'2021旬別'!L282,'2020旬別'!L282)</f>
        <v>259.2</v>
      </c>
      <c r="N282" s="2117">
        <f>AVERAGE('2024旬別'!N282,'2023旬別'!M282,'2022旬別'!M282,'2021旬別'!M282,'2020旬別'!M282)</f>
        <v>280.39999999999998</v>
      </c>
      <c r="O282" s="2118">
        <f>AVERAGE('2024旬別'!O282,'2023旬別'!N282,'2022旬別'!N282,'2021旬別'!N282,'2020旬別'!N282)</f>
        <v>269.60000000000002</v>
      </c>
      <c r="P282" s="2121">
        <f>AVERAGE('2024旬別'!P282,'2023旬別'!O282,'2022旬別'!O282,'2021旬別'!O282,'2020旬別'!O282)</f>
        <v>245.6</v>
      </c>
      <c r="Q282" s="2117">
        <f>AVERAGE('2024旬別'!Q282,'2023旬別'!P282,'2022旬別'!P282,'2021旬別'!P282,'2020旬別'!P282)</f>
        <v>217</v>
      </c>
      <c r="R282" s="2123">
        <f>AVERAGE('2024旬別'!R282,'2023旬別'!Q282,'2022旬別'!Q282,'2021旬別'!Q282,'2020旬別'!Q282)</f>
        <v>238</v>
      </c>
      <c r="S282" s="2121">
        <f>AVERAGE('2024旬別'!S282,'2023旬別'!R282,'2022旬別'!R282,'2021旬別'!R282,'2020旬別'!R282)</f>
        <v>269.2</v>
      </c>
      <c r="T282" s="2117">
        <f>AVERAGE('2024旬別'!T282,'2023旬別'!S282,'2022旬別'!S282,'2021旬別'!S282,'2020旬別'!S282)</f>
        <v>249.2</v>
      </c>
      <c r="U282" s="2118">
        <f>AVERAGE('2024旬別'!U282,'2023旬別'!T282,'2022旬別'!T282,'2021旬別'!T282,'2020旬別'!T282)</f>
        <v>308.60000000000002</v>
      </c>
      <c r="V282" s="2119">
        <f>AVERAGE('2024旬別'!V282,'2023旬別'!U282,'2022旬別'!U282,'2021旬別'!U282,'2020旬別'!U282)</f>
        <v>298</v>
      </c>
      <c r="W282" s="2124">
        <f>AVERAGE('2024旬別'!W282,'2023旬別'!V282,'2022旬別'!V282,'2021旬別'!V282,'2020旬別'!V282)</f>
        <v>397.8</v>
      </c>
      <c r="X282" s="2123">
        <f>AVERAGE('2024旬別'!X282,'2023旬別'!W282,'2022旬別'!W282,'2021旬別'!W282,'2020旬別'!W282)</f>
        <v>358.8</v>
      </c>
      <c r="Y282" s="2119">
        <f>AVERAGE('2024旬別'!Y282,'2023旬別'!X282,'2022旬別'!X282,'2021旬別'!X282,'2020旬別'!X282)</f>
        <v>388.6</v>
      </c>
      <c r="Z282" s="2122">
        <f>AVERAGE('2024旬別'!Z282,'2023旬別'!Y282,'2022旬別'!Y282,'2021旬別'!Y282,'2020旬別'!Y282)</f>
        <v>369.2</v>
      </c>
      <c r="AA282" s="2123">
        <f>AVERAGE('2024旬別'!AA282,'2023旬別'!Z282,'2022旬別'!Z282,'2021旬別'!Z282,'2020旬別'!Z282)</f>
        <v>381.6</v>
      </c>
      <c r="AB282" s="2119">
        <f>AVERAGE('2024旬別'!AB282,'2023旬別'!AA282,'2022旬別'!AA282,'2021旬別'!AA282,'2020旬別'!AA282)</f>
        <v>404.4</v>
      </c>
      <c r="AC282" s="2117">
        <f>AVERAGE('2024旬別'!AC282,'2023旬別'!AB282,'2022旬別'!AB282,'2021旬別'!AB282,'2020旬別'!AB282)</f>
        <v>453.6</v>
      </c>
      <c r="AD282" s="2118">
        <f>AVERAGE('2024旬別'!AD282,'2023旬別'!AC282,'2022旬別'!AC282,'2021旬別'!AC282,'2020旬別'!AC282)</f>
        <v>441</v>
      </c>
      <c r="AE282" s="2121">
        <f>AVERAGE('2024旬別'!AE282,'2023旬別'!AD282,'2022旬別'!AD282,'2021旬別'!AD282,'2020旬別'!AD282)</f>
        <v>439.6</v>
      </c>
      <c r="AF282" s="2116">
        <f>AVERAGE('2024旬別'!AF282,'2023旬別'!AE282,'2022旬別'!AE282,'2021旬別'!AE282,'2020旬別'!AE282)</f>
        <v>397.4</v>
      </c>
      <c r="AG282" s="2118">
        <f>AVERAGE('2024旬別'!AG282,'2023旬別'!AF282,'2022旬別'!AF282,'2021旬別'!AF282,'2020旬別'!AF282)</f>
        <v>452.8</v>
      </c>
      <c r="AH282" s="2121">
        <f>AVERAGE('2024旬別'!AH282,'2023旬別'!AG282,'2022旬別'!AG282,'2021旬別'!AG282,'2020旬別'!AG282)</f>
        <v>400.8</v>
      </c>
      <c r="AI282" s="2117">
        <f>AVERAGE('2024旬別'!AI282,'2023旬別'!AH282,'2022旬別'!AH282,'2021旬別'!AH282,'2020旬別'!AH282)</f>
        <v>423</v>
      </c>
      <c r="AJ282" s="2118">
        <f>AVERAGE('2024旬別'!AJ282,'2023旬別'!AI282,'2022旬別'!AI282,'2021旬別'!AI282,'2020旬別'!AI282)</f>
        <v>333.8</v>
      </c>
      <c r="AK282" s="2121">
        <f>AVERAGE('2024旬別'!AK282,'2023旬別'!AJ282,'2022旬別'!AJ282,'2021旬別'!AJ282,'2020旬別'!AJ282)</f>
        <v>329.6</v>
      </c>
      <c r="AL282" s="2117">
        <f>AVERAGE('2024旬別'!AL282,'2023旬別'!AK282,'2022旬別'!AK282,'2021旬別'!AK282,'2020旬別'!AK282)</f>
        <v>350.2</v>
      </c>
      <c r="AM282" s="2125">
        <f>AVERAGE('2024旬別'!AM282,'2023旬別'!AL282,'2022旬別'!AL282,'2021旬別'!AL282,'2020旬別'!AL282)</f>
        <v>486.8</v>
      </c>
      <c r="AO282" s="59"/>
      <c r="AP282" s="59"/>
      <c r="AR282" s="2"/>
      <c r="AS282" s="56"/>
      <c r="AT282" s="2044"/>
      <c r="AU282" s="55"/>
      <c r="AV282" s="56"/>
      <c r="AW282" s="56"/>
      <c r="AX282" s="56"/>
      <c r="AY282" s="61"/>
      <c r="AZ282" s="59"/>
      <c r="BA282" s="59"/>
      <c r="BB282" s="55"/>
      <c r="BC282" s="61"/>
      <c r="BD282" s="61"/>
      <c r="BE282" s="61"/>
      <c r="BF282" s="61"/>
      <c r="BG282" s="61"/>
      <c r="BH282" s="61"/>
      <c r="BI282" s="61"/>
      <c r="BJ282" s="61"/>
      <c r="BP282" s="258"/>
      <c r="BR282" s="257"/>
      <c r="BS282" s="258"/>
      <c r="BT282" s="258"/>
      <c r="BU282" s="258"/>
    </row>
    <row r="283" spans="1:83" ht="14.25" customHeight="1" x14ac:dyDescent="0.15">
      <c r="A283" s="2352" t="str">
        <f t="shared" si="1"/>
        <v>根みつば数量</v>
      </c>
      <c r="B283" s="250" t="s">
        <v>49</v>
      </c>
      <c r="C283" s="1997" t="s">
        <v>93</v>
      </c>
      <c r="D283" s="2093">
        <f>AVERAGE('2024旬別'!D283,'2023旬別'!C283,'2022旬別'!C283,'2021旬別'!C283,'2020旬別'!C283)</f>
        <v>4.9219999999999997</v>
      </c>
      <c r="E283" s="2094">
        <f>AVERAGE('2024旬別'!E283,'2023旬別'!D283,'2022旬別'!D283,'2021旬別'!D283,'2020旬別'!D283)</f>
        <v>0.11379999999999998</v>
      </c>
      <c r="F283" s="2095">
        <f>AVERAGE('2024旬別'!F283,'2023旬別'!E283,'2022旬別'!E283,'2021旬別'!E283,'2020旬別'!E283)</f>
        <v>5.4200000000000005E-2</v>
      </c>
      <c r="G283" s="2096">
        <f>AVERAGE('2024旬別'!G283,'2023旬別'!F283,'2022旬別'!F283,'2021旬別'!F283,'2020旬別'!F283)</f>
        <v>8.4000000000000005E-2</v>
      </c>
      <c r="H283" s="2094">
        <f>AVERAGE('2024旬別'!H283,'2023旬別'!G283,'2022旬別'!G283,'2021旬別'!G283,'2020旬別'!G283)</f>
        <v>0.25060000000000004</v>
      </c>
      <c r="I283" s="2097">
        <f>AVERAGE('2024旬別'!I283,'2023旬別'!H283,'2022旬別'!H283,'2021旬別'!H283,'2020旬別'!H283)</f>
        <v>0.77159999999999995</v>
      </c>
      <c r="J283" s="2098">
        <f>AVERAGE('2024旬別'!J283,'2023旬別'!I283,'2022旬別'!I283,'2021旬別'!I283,'2020旬別'!I283)</f>
        <v>1.3404</v>
      </c>
      <c r="K283" s="2094">
        <f>AVERAGE('2024旬別'!K283,'2023旬別'!J283,'2022旬別'!J283,'2021旬別'!J283,'2020旬別'!J283)</f>
        <v>1.8376000000000001</v>
      </c>
      <c r="L283" s="2095">
        <f>AVERAGE('2024旬別'!L283,'2023旬別'!K283,'2022旬別'!K283,'2021旬別'!K283,'2020旬別'!K283)</f>
        <v>2.375</v>
      </c>
      <c r="M283" s="2098">
        <f>AVERAGE('2024旬別'!M283,'2023旬別'!L283,'2022旬別'!L283,'2021旬別'!L283,'2020旬別'!L283)</f>
        <v>3.4903999999999997</v>
      </c>
      <c r="N283" s="2099">
        <f>AVERAGE('2024旬別'!N283,'2023旬別'!M283,'2022旬別'!M283,'2021旬別'!M283,'2020旬別'!M283)</f>
        <v>3.3969999999999998</v>
      </c>
      <c r="O283" s="2095">
        <f>AVERAGE('2024旬別'!O283,'2023旬別'!N283,'2022旬別'!N283,'2021旬別'!N283,'2020旬別'!N283)</f>
        <v>1.6431999999999998</v>
      </c>
      <c r="P283" s="2098">
        <f>AVERAGE('2024旬別'!P283,'2023旬別'!O283,'2022旬別'!O283,'2021旬別'!O283,'2020旬別'!O283)</f>
        <v>0.34720000000000001</v>
      </c>
      <c r="Q283" s="2094">
        <f>AVERAGE('2024旬別'!Q283,'2023旬別'!P283,'2022旬別'!P283,'2021旬別'!P283,'2020旬別'!P283)</f>
        <v>1.6199999999999999E-2</v>
      </c>
      <c r="R283" s="2100">
        <f>AVERAGE('2024旬別'!R283,'2023旬別'!Q283,'2022旬別'!Q283,'2021旬別'!Q283,'2020旬別'!Q283)</f>
        <v>1.26E-2</v>
      </c>
      <c r="S283" s="2096">
        <f>AVERAGE('2024旬別'!S283,'2023旬別'!R283,'2022旬別'!R283,'2021旬別'!R283,'2020旬別'!R283)</f>
        <v>4.0599999999999997E-2</v>
      </c>
      <c r="T283" s="2161">
        <f>AVERAGE('2024旬別'!T283,'2023旬別'!S283,'2022旬別'!S283,'2021旬別'!S283,'2020旬別'!S283)</f>
        <v>1.3799999999999998E-2</v>
      </c>
      <c r="U283" s="2095">
        <f>AVERAGE('2024旬別'!U283,'2023旬別'!T283,'2022旬別'!T283,'2021旬別'!T283,'2020旬別'!T283)</f>
        <v>4.0000000000000001E-3</v>
      </c>
      <c r="V283" s="2096">
        <f>AVERAGE('2024旬別'!V283,'2023旬別'!U283,'2022旬別'!U283,'2021旬別'!U283,'2020旬別'!U283)</f>
        <v>0.12139999999999999</v>
      </c>
      <c r="W283" s="2101">
        <f>AVERAGE('2024旬別'!W283,'2023旬別'!V283,'2022旬別'!V283,'2021旬別'!V283,'2020旬別'!V283)</f>
        <v>0.3448</v>
      </c>
      <c r="X283" s="2102">
        <f>AVERAGE('2024旬別'!X283,'2023旬別'!W283,'2022旬別'!W283,'2021旬別'!W283,'2020旬別'!W283)</f>
        <v>0.3322</v>
      </c>
      <c r="Y283" s="2096">
        <f>AVERAGE('2024旬別'!Y283,'2023旬別'!X283,'2022旬別'!X283,'2021旬別'!X283,'2020旬別'!X283)</f>
        <v>0.24059999999999998</v>
      </c>
      <c r="Z283" s="2099">
        <f>AVERAGE('2024旬別'!Z283,'2023旬別'!Y283,'2022旬別'!Y283,'2021旬別'!Y283,'2020旬別'!Y283)</f>
        <v>0.13040000000000002</v>
      </c>
      <c r="AA283" s="2100">
        <f>AVERAGE('2024旬別'!AA283,'2023旬別'!Z283,'2022旬別'!Z283,'2021旬別'!Z283,'2020旬別'!Z283)</f>
        <v>0.1706</v>
      </c>
      <c r="AB283" s="2096">
        <f>AVERAGE('2024旬別'!AB283,'2023旬別'!AA283,'2022旬別'!AA283,'2021旬別'!AA283,'2020旬別'!AA283)</f>
        <v>0.18140000000000001</v>
      </c>
      <c r="AC283" s="2099">
        <f>AVERAGE('2024旬別'!AC283,'2023旬別'!AB283,'2022旬別'!AB283,'2021旬別'!AB283,'2020旬別'!AB283)</f>
        <v>0.49359999999999998</v>
      </c>
      <c r="AD283" s="2095">
        <f>AVERAGE('2024旬別'!AD283,'2023旬別'!AC283,'2022旬別'!AC283,'2021旬別'!AC283,'2020旬別'!AC283)</f>
        <v>1.3974</v>
      </c>
      <c r="AE283" s="2098">
        <f>AVERAGE('2024旬別'!AE283,'2023旬別'!AD283,'2022旬別'!AD283,'2021旬別'!AD283,'2020旬別'!AD283)</f>
        <v>2.6162000000000001</v>
      </c>
      <c r="AF283" s="2093">
        <f>AVERAGE('2024旬別'!AF283,'2023旬別'!AE283,'2022旬別'!AE283,'2021旬別'!AE283,'2020旬別'!AE283)</f>
        <v>4.0262000000000002</v>
      </c>
      <c r="AG283" s="2095">
        <f>AVERAGE('2024旬別'!AG283,'2023旬別'!AF283,'2022旬別'!AF283,'2021旬別'!AF283,'2020旬別'!AF283)</f>
        <v>6.9652000000000003</v>
      </c>
      <c r="AH283" s="2098">
        <f>AVERAGE('2024旬別'!AH283,'2023旬別'!AG283,'2022旬別'!AG283,'2021旬別'!AG283,'2020旬別'!AG283)</f>
        <v>3.9129999999999994</v>
      </c>
      <c r="AI283" s="2094">
        <f>AVERAGE('2024旬別'!AI283,'2023旬別'!AH283,'2022旬別'!AH283,'2021旬別'!AH283,'2020旬別'!AH283)</f>
        <v>3.5091999999999999</v>
      </c>
      <c r="AJ283" s="2095">
        <f>AVERAGE('2024旬別'!AJ283,'2023旬別'!AI283,'2022旬別'!AI283,'2021旬別'!AI283,'2020旬別'!AI283)</f>
        <v>2.0823999999999998</v>
      </c>
      <c r="AK283" s="2098">
        <f>AVERAGE('2024旬別'!AK283,'2023旬別'!AJ283,'2022旬別'!AJ283,'2021旬別'!AJ283,'2020旬別'!AJ283)</f>
        <v>1.0326</v>
      </c>
      <c r="AL283" s="2094">
        <f>AVERAGE('2024旬別'!AL283,'2023旬別'!AK283,'2022旬別'!AK283,'2021旬別'!AK283,'2020旬別'!AK283)</f>
        <v>0.38139999999999996</v>
      </c>
      <c r="AM283" s="2103">
        <f>AVERAGE('2024旬別'!AM283,'2023旬別'!AL283,'2022旬別'!AL283,'2021旬別'!AL283,'2020旬別'!AL283)</f>
        <v>2.6104000000000003</v>
      </c>
      <c r="AO283" s="59"/>
      <c r="AP283" s="55"/>
      <c r="AQ283" s="56"/>
      <c r="AS283" s="2"/>
      <c r="AT283" s="59"/>
      <c r="AU283" s="55"/>
      <c r="AV283" s="56"/>
      <c r="AW283" s="56"/>
      <c r="AX283" s="56"/>
      <c r="AY283" s="61"/>
      <c r="AZ283" s="59"/>
      <c r="BA283" s="59"/>
      <c r="BC283" s="61"/>
      <c r="BD283" s="61"/>
      <c r="BE283" s="61"/>
      <c r="BF283" s="59"/>
      <c r="BH283" s="5"/>
      <c r="BI283" s="5"/>
      <c r="BJ283" s="5"/>
      <c r="BK283" s="258"/>
      <c r="BO283" s="258"/>
      <c r="BP283" s="258"/>
      <c r="BR283" s="257"/>
      <c r="BS283" s="258"/>
      <c r="BT283" s="258"/>
      <c r="BU283" s="258"/>
    </row>
    <row r="284" spans="1:83" ht="14.25" customHeight="1" x14ac:dyDescent="0.15">
      <c r="A284" s="2352" t="str">
        <f t="shared" si="1"/>
        <v>根みつば金額</v>
      </c>
      <c r="B284" s="2350" t="str">
        <f>B283</f>
        <v>根みつば</v>
      </c>
      <c r="C284" s="1998" t="s">
        <v>94</v>
      </c>
      <c r="D284" s="2104">
        <f>AVERAGE('2024旬別'!D284,'2023旬別'!C284,'2022旬別'!C284,'2021旬別'!C284,'2020旬別'!C284)</f>
        <v>4540.3698000000004</v>
      </c>
      <c r="E284" s="2105">
        <f>AVERAGE('2024旬別'!E284,'2023旬別'!D284,'2022旬別'!D284,'2021旬別'!D284,'2020旬別'!D284)</f>
        <v>100.1224</v>
      </c>
      <c r="F284" s="2106">
        <f>AVERAGE('2024旬別'!F284,'2023旬別'!E284,'2022旬別'!E284,'2021旬別'!E284,'2020旬別'!E284)</f>
        <v>49.552</v>
      </c>
      <c r="G284" s="2107">
        <f>AVERAGE('2024旬別'!G284,'2023旬別'!F284,'2022旬別'!F284,'2021旬別'!F284,'2020旬別'!F284)</f>
        <v>70.215000000000003</v>
      </c>
      <c r="H284" s="2105">
        <f>AVERAGE('2024旬別'!H284,'2023旬別'!G284,'2022旬別'!G284,'2021旬別'!G284,'2020旬別'!G284)</f>
        <v>286.84800000000007</v>
      </c>
      <c r="I284" s="2108">
        <f>AVERAGE('2024旬別'!I284,'2023旬別'!H284,'2022旬別'!H284,'2021旬別'!H284,'2020旬別'!H284)</f>
        <v>679.61959999999999</v>
      </c>
      <c r="J284" s="2109">
        <f>AVERAGE('2024旬別'!J284,'2023旬別'!I284,'2022旬別'!I284,'2021旬別'!I284,'2020旬別'!I284)</f>
        <v>1151.0754000000002</v>
      </c>
      <c r="K284" s="2105">
        <f>AVERAGE('2024旬別'!K284,'2023旬別'!J284,'2022旬別'!J284,'2021旬別'!J284,'2020旬別'!J284)</f>
        <v>1538.6025999999999</v>
      </c>
      <c r="L284" s="2106">
        <f>AVERAGE('2024旬別'!L284,'2023旬別'!K284,'2022旬別'!K284,'2021旬別'!K284,'2020旬別'!K284)</f>
        <v>1944.9563999999998</v>
      </c>
      <c r="M284" s="2109">
        <f>AVERAGE('2024旬別'!M284,'2023旬別'!L284,'2022旬別'!L284,'2021旬別'!L284,'2020旬別'!L284)</f>
        <v>2531.5483999999997</v>
      </c>
      <c r="N284" s="2110">
        <f>AVERAGE('2024旬別'!N284,'2023旬別'!M284,'2022旬別'!M284,'2021旬別'!M284,'2020旬別'!M284)</f>
        <v>2305.5857999999998</v>
      </c>
      <c r="O284" s="2106">
        <f>AVERAGE('2024旬別'!O284,'2023旬別'!N284,'2022旬別'!N284,'2021旬別'!N284,'2020旬別'!N284)</f>
        <v>1030.95</v>
      </c>
      <c r="P284" s="2111">
        <f>AVERAGE('2024旬別'!P284,'2023旬別'!O284,'2022旬別'!O284,'2021旬別'!O284,'2020旬別'!O284)</f>
        <v>187.73180000000002</v>
      </c>
      <c r="Q284" s="2105">
        <f>AVERAGE('2024旬別'!Q284,'2023旬別'!P284,'2022旬別'!P284,'2021旬別'!P284,'2020旬別'!P284)</f>
        <v>3.7042000000000002</v>
      </c>
      <c r="R284" s="2112">
        <f>AVERAGE('2024旬別'!R284,'2023旬別'!Q284,'2022旬別'!Q284,'2021旬別'!Q284,'2020旬別'!Q284)</f>
        <v>2.2408000000000001</v>
      </c>
      <c r="S284" s="2107">
        <f>AVERAGE('2024旬別'!S284,'2023旬別'!R284,'2022旬別'!R284,'2021旬別'!R284,'2020旬別'!R284)</f>
        <v>28.311800000000005</v>
      </c>
      <c r="T284" s="2138">
        <f>AVERAGE('2024旬別'!T284,'2023旬別'!S284,'2022旬別'!S284,'2021旬別'!S284,'2020旬別'!S284)</f>
        <v>10.5916</v>
      </c>
      <c r="U284" s="2106">
        <f>AVERAGE('2024旬別'!U284,'2023旬別'!T284,'2022旬別'!T284,'2021旬別'!T284,'2020旬別'!T284)</f>
        <v>1.6771999999999998</v>
      </c>
      <c r="V284" s="2107">
        <f>AVERAGE('2024旬別'!V284,'2023旬別'!U284,'2022旬別'!U284,'2021旬別'!U284,'2020旬別'!U284)</f>
        <v>102.4654</v>
      </c>
      <c r="W284" s="2113">
        <f>AVERAGE('2024旬別'!W284,'2023旬別'!V284,'2022旬別'!V284,'2021旬別'!V284,'2020旬別'!V284)</f>
        <v>301.60839999999996</v>
      </c>
      <c r="X284" s="2114">
        <f>AVERAGE('2024旬別'!X284,'2023旬別'!W284,'2022旬別'!W284,'2021旬別'!W284,'2020旬別'!W284)</f>
        <v>293.16359999999997</v>
      </c>
      <c r="Y284" s="2107">
        <f>AVERAGE('2024旬別'!Y284,'2023旬別'!X284,'2022旬別'!X284,'2021旬別'!X284,'2020旬別'!X284)</f>
        <v>221.38479999999998</v>
      </c>
      <c r="Z284" s="2110">
        <f>AVERAGE('2024旬別'!Z284,'2023旬別'!Y284,'2022旬別'!Y284,'2021旬別'!Y284,'2020旬別'!Y284)</f>
        <v>115.6872</v>
      </c>
      <c r="AA284" s="2112">
        <f>AVERAGE('2024旬別'!AA284,'2023旬別'!Z284,'2022旬別'!Z284,'2021旬別'!Z284,'2020旬別'!Z284)</f>
        <v>159.7954</v>
      </c>
      <c r="AB284" s="2107">
        <f>AVERAGE('2024旬別'!AB284,'2023旬別'!AA284,'2022旬別'!AA284,'2021旬別'!AA284,'2020旬別'!AA284)</f>
        <v>181.08599999999998</v>
      </c>
      <c r="AC284" s="2105">
        <f>AVERAGE('2024旬別'!AC284,'2023旬別'!AB284,'2022旬別'!AB284,'2021旬別'!AB284,'2020旬別'!AB284)</f>
        <v>459.40719999999999</v>
      </c>
      <c r="AD284" s="2106">
        <f>AVERAGE('2024旬別'!AD284,'2023旬別'!AC284,'2022旬別'!AC284,'2021旬別'!AC284,'2020旬別'!AC284)</f>
        <v>1133.8992000000001</v>
      </c>
      <c r="AE284" s="2109">
        <f>AVERAGE('2024旬別'!AE284,'2023旬別'!AD284,'2022旬別'!AD284,'2021旬別'!AD284,'2020旬別'!AD284)</f>
        <v>2027.5217999999998</v>
      </c>
      <c r="AF284" s="2104">
        <f>AVERAGE('2024旬別'!AF284,'2023旬別'!AE284,'2022旬別'!AE284,'2021旬別'!AE284,'2020旬別'!AE284)</f>
        <v>2970.9272000000001</v>
      </c>
      <c r="AG284" s="2106">
        <f>AVERAGE('2024旬別'!AG284,'2023旬別'!AF284,'2022旬別'!AF284,'2021旬別'!AF284,'2020旬別'!AF284)</f>
        <v>4824.4096000000009</v>
      </c>
      <c r="AH284" s="2109">
        <f>AVERAGE('2024旬別'!AH284,'2023旬別'!AG284,'2022旬別'!AG284,'2021旬別'!AG284,'2020旬別'!AG284)</f>
        <v>2834.6518000000001</v>
      </c>
      <c r="AI284" s="2105">
        <f>AVERAGE('2024旬別'!AI284,'2023旬別'!AH284,'2022旬別'!AH284,'2021旬別'!AH284,'2020旬別'!AH284)</f>
        <v>2604.703</v>
      </c>
      <c r="AJ284" s="2106">
        <f>AVERAGE('2024旬別'!AJ284,'2023旬別'!AI284,'2022旬別'!AI284,'2021旬別'!AI284,'2020旬別'!AI284)</f>
        <v>1592.6299999999999</v>
      </c>
      <c r="AK284" s="2109">
        <f>AVERAGE('2024旬別'!AK284,'2023旬別'!AJ284,'2022旬別'!AJ284,'2021旬別'!AJ284,'2020旬別'!AJ284)</f>
        <v>800.45740000000001</v>
      </c>
      <c r="AL284" s="2105">
        <f>AVERAGE('2024旬別'!AL284,'2023旬別'!AK284,'2022旬別'!AK284,'2021旬別'!AK284,'2020旬別'!AK284)</f>
        <v>302.34640000000002</v>
      </c>
      <c r="AM284" s="2115">
        <f>AVERAGE('2024旬別'!AM284,'2023旬別'!AL284,'2022旬別'!AL284,'2021旬別'!AL284,'2020旬別'!AL284)</f>
        <v>2473.3822</v>
      </c>
      <c r="AO284" s="59"/>
      <c r="AP284" s="59"/>
      <c r="AR284" s="56"/>
      <c r="AT284" s="59"/>
      <c r="AU284" s="55"/>
      <c r="AV284" s="56"/>
      <c r="AW284" s="56"/>
      <c r="AX284" s="56"/>
      <c r="AY284" s="61"/>
      <c r="AZ284" s="59"/>
      <c r="BA284" s="59"/>
      <c r="BC284" s="41"/>
      <c r="BD284" s="41"/>
      <c r="BE284" s="41"/>
      <c r="BF284" s="59"/>
      <c r="BG284" s="61"/>
      <c r="BH284" s="61"/>
      <c r="BI284" s="61"/>
      <c r="BJ284" s="61"/>
      <c r="BK284" s="59"/>
      <c r="BL284" s="252"/>
      <c r="BM284" s="493"/>
      <c r="BN284" s="493"/>
      <c r="BO284" s="252"/>
      <c r="BP284" s="258"/>
      <c r="BT284" s="258"/>
      <c r="BU284" s="258"/>
      <c r="BW284" s="257"/>
      <c r="BX284" s="258"/>
      <c r="BY284" s="258"/>
      <c r="BZ284" s="258"/>
    </row>
    <row r="285" spans="1:83" ht="14.25" customHeight="1" x14ac:dyDescent="0.15">
      <c r="A285" s="2352" t="str">
        <f t="shared" si="1"/>
        <v>根みつば価格</v>
      </c>
      <c r="B285" s="2351" t="str">
        <f>B283</f>
        <v>根みつば</v>
      </c>
      <c r="C285" s="2000" t="s">
        <v>96</v>
      </c>
      <c r="D285" s="2116">
        <f>AVERAGE('2024旬別'!D285,'2023旬別'!C285,'2022旬別'!C285,'2021旬別'!C285,'2020旬別'!C285)</f>
        <v>921.8</v>
      </c>
      <c r="E285" s="2117">
        <f>AVERAGE('2024旬別'!E285,'2023旬別'!D285,'2022旬別'!D285,'2021旬別'!D285,'2020旬別'!D285)</f>
        <v>829.6</v>
      </c>
      <c r="F285" s="2118">
        <f>AVERAGE('2024旬別'!F285,'2023旬別'!E285,'2022旬別'!E285,'2021旬別'!E285,'2020旬別'!E285)</f>
        <v>604.4</v>
      </c>
      <c r="G285" s="2119">
        <f>AVERAGE('2024旬別'!G285,'2023旬別'!F285,'2022旬別'!F285,'2021旬別'!F285,'2020旬別'!F285)</f>
        <v>749.4</v>
      </c>
      <c r="H285" s="2117">
        <f>AVERAGE('2024旬別'!H285,'2023旬別'!G285,'2022旬別'!G285,'2021旬別'!G285,'2020旬別'!G285)</f>
        <v>1018.4</v>
      </c>
      <c r="I285" s="2120">
        <f>AVERAGE('2024旬別'!I285,'2023旬別'!H285,'2022旬別'!H285,'2021旬別'!H285,'2020旬別'!H285)</f>
        <v>927.4</v>
      </c>
      <c r="J285" s="2121">
        <f>AVERAGE('2024旬別'!J285,'2023旬別'!I285,'2022旬別'!I285,'2021旬別'!I285,'2020旬別'!I285)</f>
        <v>906</v>
      </c>
      <c r="K285" s="2117">
        <f>AVERAGE('2024旬別'!K285,'2023旬別'!J285,'2022旬別'!J285,'2021旬別'!J285,'2020旬別'!J285)</f>
        <v>873</v>
      </c>
      <c r="L285" s="2118">
        <f>AVERAGE('2024旬別'!L285,'2023旬別'!K285,'2022旬別'!K285,'2021旬別'!K285,'2020旬別'!K285)</f>
        <v>861.4</v>
      </c>
      <c r="M285" s="2121">
        <f>AVERAGE('2024旬別'!M285,'2023旬別'!L285,'2022旬別'!L285,'2021旬別'!L285,'2020旬別'!L285)</f>
        <v>783.8</v>
      </c>
      <c r="N285" s="2117">
        <f>AVERAGE('2024旬別'!N285,'2023旬別'!M285,'2022旬別'!M285,'2021旬別'!M285,'2020旬別'!M285)</f>
        <v>687.6</v>
      </c>
      <c r="O285" s="2118">
        <f>AVERAGE('2024旬別'!O285,'2023旬別'!N285,'2022旬別'!N285,'2021旬別'!N285,'2020旬別'!N285)</f>
        <v>633.6</v>
      </c>
      <c r="P285" s="2121">
        <f>AVERAGE('2024旬別'!P285,'2023旬別'!O285,'2022旬別'!O285,'2021旬別'!O285,'2020旬別'!O285)</f>
        <v>567.6</v>
      </c>
      <c r="Q285" s="2117">
        <f>AVERAGE('2024旬別'!Q285,'2023旬別'!P285,'2022旬別'!P285,'2021旬別'!P285,'2020旬別'!P285)</f>
        <v>293</v>
      </c>
      <c r="R285" s="2123">
        <f>AVERAGE('2024旬別'!R285,'2023旬別'!Q285,'2022旬別'!Q285,'2021旬別'!Q285,'2020旬別'!Q285)</f>
        <v>247</v>
      </c>
      <c r="S285" s="2121">
        <f>AVERAGE('2024旬別'!S285,'2023旬別'!R285,'2022旬別'!R285,'2021旬別'!R285,'2020旬別'!R285)</f>
        <v>495.8</v>
      </c>
      <c r="T285" s="2117">
        <f>AVERAGE('2024旬別'!T285,'2023旬別'!S285,'2022旬別'!S285,'2021旬別'!S285,'2020旬別'!S285)</f>
        <v>355.8</v>
      </c>
      <c r="U285" s="2118">
        <f>AVERAGE('2024旬別'!U285,'2023旬別'!T285,'2022旬別'!T285,'2021旬別'!T285,'2020旬別'!T285)</f>
        <v>250.2</v>
      </c>
      <c r="V285" s="2119">
        <f>AVERAGE('2024旬別'!V285,'2023旬別'!U285,'2022旬別'!U285,'2021旬別'!U285,'2020旬別'!U285)</f>
        <v>705</v>
      </c>
      <c r="W285" s="2124">
        <f>AVERAGE('2024旬別'!W285,'2023旬別'!V285,'2022旬別'!V285,'2021旬別'!V285,'2020旬別'!V285)</f>
        <v>766.6</v>
      </c>
      <c r="X285" s="2123">
        <f>AVERAGE('2024旬別'!X285,'2023旬別'!W285,'2022旬別'!W285,'2021旬別'!W285,'2020旬別'!W285)</f>
        <v>906.4</v>
      </c>
      <c r="Y285" s="2119">
        <f>AVERAGE('2024旬別'!Y285,'2023旬別'!X285,'2022旬別'!X285,'2021旬別'!X285,'2020旬別'!X285)</f>
        <v>942.8</v>
      </c>
      <c r="Z285" s="2122">
        <f>AVERAGE('2024旬別'!Z285,'2023旬別'!Y285,'2022旬別'!Y285,'2021旬別'!Y285,'2020旬別'!Y285)</f>
        <v>861.6</v>
      </c>
      <c r="AA285" s="2123">
        <f>AVERAGE('2024旬別'!AA285,'2023旬別'!Z285,'2022旬別'!Z285,'2021旬別'!Z285,'2020旬別'!Z285)</f>
        <v>959</v>
      </c>
      <c r="AB285" s="2119">
        <f>AVERAGE('2024旬別'!AB285,'2023旬別'!AA285,'2022旬別'!AA285,'2021旬別'!AA285,'2020旬別'!AA285)</f>
        <v>1073.5999999999999</v>
      </c>
      <c r="AC285" s="2117">
        <f>AVERAGE('2024旬別'!AC285,'2023旬別'!AB285,'2022旬別'!AB285,'2021旬別'!AB285,'2020旬別'!AB285)</f>
        <v>1045.5999999999999</v>
      </c>
      <c r="AD285" s="2118">
        <f>AVERAGE('2024旬別'!AD285,'2023旬別'!AC285,'2022旬別'!AC285,'2021旬別'!AC285,'2020旬別'!AC285)</f>
        <v>865.2</v>
      </c>
      <c r="AE285" s="2121">
        <f>AVERAGE('2024旬別'!AE285,'2023旬別'!AD285,'2022旬別'!AD285,'2021旬別'!AD285,'2020旬別'!AD285)</f>
        <v>813.4</v>
      </c>
      <c r="AF285" s="2116">
        <f>AVERAGE('2024旬別'!AF285,'2023旬別'!AE285,'2022旬別'!AE285,'2021旬別'!AE285,'2020旬別'!AE285)</f>
        <v>763.4</v>
      </c>
      <c r="AG285" s="2118">
        <f>AVERAGE('2024旬別'!AG285,'2023旬別'!AF285,'2022旬別'!AF285,'2021旬別'!AF285,'2020旬別'!AF285)</f>
        <v>736.8</v>
      </c>
      <c r="AH285" s="2121">
        <f>AVERAGE('2024旬別'!AH285,'2023旬別'!AG285,'2022旬別'!AG285,'2021旬別'!AG285,'2020旬別'!AG285)</f>
        <v>750.4</v>
      </c>
      <c r="AI285" s="2117">
        <f>AVERAGE('2024旬別'!AI285,'2023旬別'!AH285,'2022旬別'!AH285,'2021旬別'!AH285,'2020旬別'!AH285)</f>
        <v>780.4</v>
      </c>
      <c r="AJ285" s="2118">
        <f>AVERAGE('2024旬別'!AJ285,'2023旬別'!AI285,'2022旬別'!AI285,'2021旬別'!AI285,'2020旬別'!AI285)</f>
        <v>786.4</v>
      </c>
      <c r="AK285" s="2121">
        <f>AVERAGE('2024旬別'!AK285,'2023旬別'!AJ285,'2022旬別'!AJ285,'2021旬別'!AJ285,'2020旬別'!AJ285)</f>
        <v>801.4</v>
      </c>
      <c r="AL285" s="2117">
        <f>AVERAGE('2024旬別'!AL285,'2023旬別'!AK285,'2022旬別'!AK285,'2021旬別'!AK285,'2020旬別'!AK285)</f>
        <v>814.4</v>
      </c>
      <c r="AM285" s="2125">
        <f>AVERAGE('2024旬別'!AM285,'2023旬別'!AL285,'2022旬別'!AL285,'2021旬別'!AL285,'2020旬別'!AL285)</f>
        <v>759.4</v>
      </c>
      <c r="AP285" s="59"/>
      <c r="AS285" s="56"/>
      <c r="AT285" s="2044"/>
      <c r="AU285" s="55"/>
      <c r="AV285" s="56"/>
      <c r="AW285" s="56"/>
      <c r="AX285" s="56"/>
      <c r="AY285" s="61"/>
      <c r="AZ285" s="61"/>
      <c r="BA285" s="59"/>
      <c r="BB285" s="61"/>
      <c r="BC285" s="59"/>
      <c r="BD285" s="59"/>
      <c r="BE285" s="59"/>
      <c r="BF285" s="59"/>
      <c r="BH285" s="493"/>
      <c r="BI285" s="493"/>
      <c r="BJ285" s="748"/>
      <c r="BK285" s="258"/>
      <c r="BO285" s="258"/>
      <c r="BP285" s="258"/>
      <c r="BR285" s="257"/>
      <c r="BS285" s="258"/>
      <c r="BT285" s="258"/>
      <c r="BU285" s="258"/>
    </row>
    <row r="286" spans="1:83" ht="14.25" customHeight="1" x14ac:dyDescent="0.15">
      <c r="A286" s="2352" t="str">
        <f t="shared" si="1"/>
        <v>切みつば数量</v>
      </c>
      <c r="B286" s="250" t="s">
        <v>51</v>
      </c>
      <c r="C286" s="1997" t="s">
        <v>93</v>
      </c>
      <c r="D286" s="2093">
        <f>AVERAGE('2024旬別'!D286,'2023旬別'!C286,'2022旬別'!C286,'2021旬別'!C286,'2020旬別'!C286)</f>
        <v>1.1442000000000001</v>
      </c>
      <c r="E286" s="2094">
        <f>AVERAGE('2024旬別'!E286,'2023旬別'!D286,'2022旬別'!D286,'2021旬別'!D286,'2020旬別'!D286)</f>
        <v>1.4887999999999999</v>
      </c>
      <c r="F286" s="2095">
        <f>AVERAGE('2024旬別'!F286,'2023旬別'!E286,'2022旬別'!E286,'2021旬別'!E286,'2020旬別'!E286)</f>
        <v>0.96400000000000008</v>
      </c>
      <c r="G286" s="2096">
        <f>AVERAGE('2024旬別'!G286,'2023旬別'!F286,'2022旬別'!F286,'2021旬別'!F286,'2020旬別'!F286)</f>
        <v>0.56340000000000001</v>
      </c>
      <c r="H286" s="2094">
        <f>AVERAGE('2024旬別'!H286,'2023旬別'!G286,'2022旬別'!G286,'2021旬別'!G286,'2020旬別'!G286)</f>
        <v>0.49919999999999998</v>
      </c>
      <c r="I286" s="2097">
        <f>AVERAGE('2024旬別'!I286,'2023旬別'!H286,'2022旬別'!H286,'2021旬別'!H286,'2020旬別'!H286)</f>
        <v>0.27879999999999999</v>
      </c>
      <c r="J286" s="2098">
        <f>AVERAGE('2024旬別'!J286,'2023旬別'!I286,'2022旬別'!I286,'2021旬別'!I286,'2020旬別'!I286)</f>
        <v>0.30759999999999998</v>
      </c>
      <c r="K286" s="2094">
        <f>AVERAGE('2024旬別'!K286,'2023旬別'!J286,'2022旬別'!J286,'2021旬別'!J286,'2020旬別'!J286)</f>
        <v>0.17839999999999998</v>
      </c>
      <c r="L286" s="2095">
        <f>AVERAGE('2024旬別'!L286,'2023旬別'!K286,'2022旬別'!K286,'2021旬別'!K286,'2020旬別'!K286)</f>
        <v>0.21159999999999995</v>
      </c>
      <c r="M286" s="2098">
        <f>AVERAGE('2024旬別'!M286,'2023旬別'!L286,'2022旬別'!L286,'2021旬別'!L286,'2020旬別'!L286)</f>
        <v>9.4E-2</v>
      </c>
      <c r="N286" s="2099">
        <f>AVERAGE('2024旬別'!N286,'2023旬別'!M286,'2022旬別'!M286,'2021旬別'!M286,'2020旬別'!M286)</f>
        <v>7.6800000000000007E-2</v>
      </c>
      <c r="O286" s="2095">
        <f>AVERAGE('2024旬別'!O286,'2023旬別'!N286,'2022旬別'!N286,'2021旬別'!N286,'2020旬別'!N286)</f>
        <v>8.5599999999999996E-2</v>
      </c>
      <c r="P286" s="2098">
        <f>AVERAGE('2024旬別'!P286,'2023旬別'!O286,'2022旬別'!O286,'2021旬別'!O286,'2020旬別'!O286)</f>
        <v>5.5200000000000006E-2</v>
      </c>
      <c r="Q286" s="2094">
        <f>AVERAGE('2024旬別'!Q286,'2023旬別'!P286,'2022旬別'!P286,'2021旬別'!P286,'2020旬別'!P286)</f>
        <v>0.04</v>
      </c>
      <c r="R286" s="2100">
        <f>AVERAGE('2024旬別'!R286,'2023旬別'!Q286,'2022旬別'!Q286,'2021旬別'!Q286,'2020旬別'!Q286)</f>
        <v>3.2000000000000001E-2</v>
      </c>
      <c r="S286" s="2096">
        <f>AVERAGE('2024旬別'!S286,'2023旬別'!R286,'2022旬別'!R286,'2021旬別'!R286,'2020旬別'!R286)</f>
        <v>4.0400000000000005E-2</v>
      </c>
      <c r="T286" s="2094">
        <f>AVERAGE('2024旬別'!T286,'2023旬別'!S286,'2022旬別'!S286,'2021旬別'!S286,'2020旬別'!S286)</f>
        <v>4.8799999999999996E-2</v>
      </c>
      <c r="U286" s="2095">
        <f>AVERAGE('2024旬別'!U286,'2023旬別'!T286,'2022旬別'!T286,'2021旬別'!T286,'2020旬別'!T286)</f>
        <v>5.0799999999999998E-2</v>
      </c>
      <c r="V286" s="2096">
        <f>AVERAGE('2024旬別'!V286,'2023旬別'!U286,'2022旬別'!U286,'2021旬別'!U286,'2020旬別'!U286)</f>
        <v>4.1800000000000004E-2</v>
      </c>
      <c r="W286" s="2101">
        <f>AVERAGE('2024旬別'!W286,'2023旬別'!V286,'2022旬別'!V286,'2021旬別'!V286,'2020旬別'!V286)</f>
        <v>0.03</v>
      </c>
      <c r="X286" s="2102">
        <f>AVERAGE('2024旬別'!X286,'2023旬別'!W286,'2022旬別'!W286,'2021旬別'!W286,'2020旬別'!W286)</f>
        <v>2.2439999999999998E-2</v>
      </c>
      <c r="Y286" s="2096">
        <f>AVERAGE('2024旬別'!Y286,'2023旬別'!X286,'2022旬別'!X286,'2021旬別'!X286,'2020旬別'!X286)</f>
        <v>1.84E-2</v>
      </c>
      <c r="Z286" s="2099">
        <f>AVERAGE('2024旬別'!Z286,'2023旬別'!Y286,'2022旬別'!Y286,'2021旬別'!Y286,'2020旬別'!Y286)</f>
        <v>2.2800000000000001E-2</v>
      </c>
      <c r="AA286" s="2100">
        <f>AVERAGE('2024旬別'!AA286,'2023旬別'!Z286,'2022旬別'!Z286,'2021旬別'!Z286,'2020旬別'!Z286)</f>
        <v>2.6200000000000001E-2</v>
      </c>
      <c r="AB286" s="2096">
        <f>AVERAGE('2024旬別'!AB286,'2023旬別'!AA286,'2022旬別'!AA286,'2021旬別'!AA286,'2020旬別'!AA286)</f>
        <v>1.3000000000000001E-2</v>
      </c>
      <c r="AC286" s="2099">
        <f>AVERAGE('2024旬別'!AC286,'2023旬別'!AB286,'2022旬別'!AB286,'2021旬別'!AB286,'2020旬別'!AB286)</f>
        <v>2.2400000000000003E-2</v>
      </c>
      <c r="AD286" s="2095">
        <f>AVERAGE('2024旬別'!AD286,'2023旬別'!AC286,'2022旬別'!AC286,'2021旬別'!AC286,'2020旬別'!AC286)</f>
        <v>2.64E-2</v>
      </c>
      <c r="AE286" s="2098">
        <f>AVERAGE('2024旬別'!AE286,'2023旬別'!AD286,'2022旬別'!AD286,'2021旬別'!AD286,'2020旬別'!AD286)</f>
        <v>2.7200000000000002E-2</v>
      </c>
      <c r="AF286" s="2093">
        <f>AVERAGE('2024旬別'!AF286,'2023旬別'!AE286,'2022旬別'!AE286,'2021旬別'!AE286,'2020旬別'!AE286)</f>
        <v>4.9799999999999997E-2</v>
      </c>
      <c r="AG286" s="2095">
        <f>AVERAGE('2024旬別'!AG286,'2023旬別'!AF286,'2022旬別'!AF286,'2021旬別'!AF286,'2020旬別'!AF286)</f>
        <v>0.15119999999999997</v>
      </c>
      <c r="AH286" s="2098">
        <f>AVERAGE('2024旬別'!AH286,'2023旬別'!AG286,'2022旬別'!AG286,'2021旬別'!AG286,'2020旬別'!AG286)</f>
        <v>0.1484</v>
      </c>
      <c r="AI286" s="2094">
        <f>AVERAGE('2024旬別'!AI286,'2023旬別'!AH286,'2022旬別'!AH286,'2021旬別'!AH286,'2020旬別'!AH286)</f>
        <v>0.14020000000000002</v>
      </c>
      <c r="AJ286" s="2095">
        <f>AVERAGE('2024旬別'!AJ286,'2023旬別'!AI286,'2022旬別'!AI286,'2021旬別'!AI286,'2020旬別'!AI286)</f>
        <v>0.24139999999999998</v>
      </c>
      <c r="AK286" s="2098">
        <f>AVERAGE('2024旬別'!AK286,'2023旬別'!AJ286,'2022旬別'!AJ286,'2021旬別'!AJ286,'2020旬別'!AJ286)</f>
        <v>0.20519999999999999</v>
      </c>
      <c r="AL286" s="2094">
        <f>AVERAGE('2024旬別'!AL286,'2023旬別'!AK286,'2022旬別'!AK286,'2021旬別'!AK286,'2020旬別'!AK286)</f>
        <v>0.38219999999999998</v>
      </c>
      <c r="AM286" s="2103">
        <f>AVERAGE('2024旬別'!AM286,'2023旬別'!AL286,'2022旬別'!AL286,'2021旬別'!AL286,'2020旬別'!AL286)</f>
        <v>5.3868</v>
      </c>
      <c r="AO286" s="59"/>
      <c r="AP286" s="55"/>
      <c r="AQ286" s="56"/>
      <c r="AT286" s="59"/>
      <c r="AU286" s="55"/>
      <c r="AV286" s="56"/>
      <c r="AW286" s="56"/>
      <c r="AX286" s="56"/>
      <c r="AY286" s="61"/>
      <c r="AZ286" s="61"/>
      <c r="BA286" s="61"/>
      <c r="BB286" s="61"/>
      <c r="BC286" s="61"/>
      <c r="BD286" s="61"/>
      <c r="BE286" s="61"/>
      <c r="BH286" s="493"/>
      <c r="BI286" s="493"/>
      <c r="BJ286" s="252"/>
      <c r="BK286" s="258"/>
      <c r="BO286" s="258"/>
      <c r="BP286" s="258"/>
    </row>
    <row r="287" spans="1:83" ht="14.25" customHeight="1" x14ac:dyDescent="0.15">
      <c r="A287" s="2352" t="str">
        <f t="shared" si="1"/>
        <v>切みつば金額</v>
      </c>
      <c r="B287" s="2350" t="str">
        <f>B286</f>
        <v>切みつば</v>
      </c>
      <c r="C287" s="1998" t="s">
        <v>94</v>
      </c>
      <c r="D287" s="2104">
        <f>AVERAGE('2024旬別'!D287,'2023旬別'!C287,'2022旬別'!C287,'2021旬別'!C287,'2020旬別'!C287)</f>
        <v>5386.0002000000004</v>
      </c>
      <c r="E287" s="2105">
        <f>AVERAGE('2024旬別'!E287,'2023旬別'!D287,'2022旬別'!D287,'2021旬別'!D287,'2020旬別'!D287)</f>
        <v>2440.6188000000002</v>
      </c>
      <c r="F287" s="2106">
        <f>AVERAGE('2024旬別'!F287,'2023旬別'!E287,'2022旬別'!E287,'2021旬別'!E287,'2020旬別'!E287)</f>
        <v>1568.8317999999999</v>
      </c>
      <c r="G287" s="2107">
        <f>AVERAGE('2024旬別'!G287,'2023旬別'!F287,'2022旬別'!F287,'2021旬別'!F287,'2020旬別'!F287)</f>
        <v>1278.3571999999999</v>
      </c>
      <c r="H287" s="2105">
        <f>AVERAGE('2024旬別'!H287,'2023旬別'!G287,'2022旬別'!G287,'2021旬別'!G287,'2020旬別'!G287)</f>
        <v>942.49680000000012</v>
      </c>
      <c r="I287" s="2108">
        <f>AVERAGE('2024旬別'!I287,'2023旬別'!H287,'2022旬別'!H287,'2021旬別'!H287,'2020旬別'!H287)</f>
        <v>695.35720000000003</v>
      </c>
      <c r="J287" s="2109">
        <f>AVERAGE('2024旬別'!J287,'2023旬別'!I287,'2022旬別'!I287,'2021旬別'!I287,'2020旬別'!I287)</f>
        <v>932.37520000000006</v>
      </c>
      <c r="K287" s="2105">
        <f>AVERAGE('2024旬別'!K287,'2023旬別'!J287,'2022旬別'!J287,'2021旬別'!J287,'2020旬別'!J287)</f>
        <v>606.85840000000007</v>
      </c>
      <c r="L287" s="2106">
        <f>AVERAGE('2024旬別'!L287,'2023旬別'!K287,'2022旬別'!K287,'2021旬別'!K287,'2020旬別'!K287)</f>
        <v>915.90479999999991</v>
      </c>
      <c r="M287" s="2109">
        <f>AVERAGE('2024旬別'!M287,'2023旬別'!L287,'2022旬別'!L287,'2021旬別'!L287,'2020旬別'!L287)</f>
        <v>713.91240000000005</v>
      </c>
      <c r="N287" s="2110">
        <f>AVERAGE('2024旬別'!N287,'2023旬別'!M287,'2022旬別'!M287,'2021旬別'!M287,'2020旬別'!M287)</f>
        <v>842.53960000000006</v>
      </c>
      <c r="O287" s="2106">
        <f>AVERAGE('2024旬別'!O287,'2023旬別'!N287,'2022旬別'!N287,'2021旬別'!N287,'2020旬別'!N287)</f>
        <v>666.99900000000002</v>
      </c>
      <c r="P287" s="2111">
        <f>AVERAGE('2024旬別'!P287,'2023旬別'!O287,'2022旬別'!O287,'2021旬別'!O287,'2020旬別'!O287)</f>
        <v>378.1728</v>
      </c>
      <c r="Q287" s="2105">
        <f>AVERAGE('2024旬別'!Q287,'2023旬別'!P287,'2022旬別'!P287,'2021旬別'!P287,'2020旬別'!P287)</f>
        <v>310.4042</v>
      </c>
      <c r="R287" s="2112">
        <f>AVERAGE('2024旬別'!R287,'2023旬別'!Q287,'2022旬別'!Q287,'2021旬別'!Q287,'2020旬別'!Q287)</f>
        <v>247.959</v>
      </c>
      <c r="S287" s="2107">
        <f>AVERAGE('2024旬別'!S287,'2023旬別'!R287,'2022旬別'!R287,'2021旬別'!R287,'2020旬別'!R287)</f>
        <v>333.33119999999997</v>
      </c>
      <c r="T287" s="2105">
        <f>AVERAGE('2024旬別'!T287,'2023旬別'!S287,'2022旬別'!S287,'2021旬別'!S287,'2020旬別'!S287)</f>
        <v>247.7174</v>
      </c>
      <c r="U287" s="2106">
        <f>AVERAGE('2024旬別'!U287,'2023旬別'!T287,'2022旬別'!T287,'2021旬別'!T287,'2020旬別'!T287)</f>
        <v>195.7824</v>
      </c>
      <c r="V287" s="2107">
        <f>AVERAGE('2024旬別'!V287,'2023旬別'!U287,'2022旬別'!U287,'2021旬別'!U287,'2020旬別'!U287)</f>
        <v>156.6516</v>
      </c>
      <c r="W287" s="2113">
        <f>AVERAGE('2024旬別'!W287,'2023旬別'!V287,'2022旬別'!V287,'2021旬別'!V287,'2020旬別'!V287)</f>
        <v>131.21119999999999</v>
      </c>
      <c r="X287" s="2114">
        <f>AVERAGE('2024旬別'!X287,'2023旬別'!W287,'2022旬別'!W287,'2021旬別'!W287,'2020旬別'!W287)</f>
        <v>154.58679999999998</v>
      </c>
      <c r="Y287" s="2107">
        <f>AVERAGE('2024旬別'!Y287,'2023旬別'!X287,'2022旬別'!X287,'2021旬別'!X287,'2020旬別'!X287)</f>
        <v>182.4126</v>
      </c>
      <c r="Z287" s="2110">
        <f>AVERAGE('2024旬別'!Z287,'2023旬別'!Y287,'2022旬別'!Y287,'2021旬別'!Y287,'2020旬別'!Y287)</f>
        <v>247.52719999999999</v>
      </c>
      <c r="AA287" s="2112">
        <f>AVERAGE('2024旬別'!AA287,'2023旬別'!Z287,'2022旬別'!Z287,'2021旬別'!Z287,'2020旬別'!Z287)</f>
        <v>309.7398</v>
      </c>
      <c r="AB287" s="2107">
        <f>AVERAGE('2024旬別'!AB287,'2023旬別'!AA287,'2022旬別'!AA287,'2021旬別'!AA287,'2020旬別'!AA287)</f>
        <v>325.94400000000002</v>
      </c>
      <c r="AC287" s="2105">
        <f>AVERAGE('2024旬別'!AC287,'2023旬別'!AB287,'2022旬別'!AB287,'2021旬別'!AB287,'2020旬別'!AB287)</f>
        <v>590.99840000000006</v>
      </c>
      <c r="AD287" s="2106">
        <f>AVERAGE('2024旬別'!AD287,'2023旬別'!AC287,'2022旬別'!AC287,'2021旬別'!AC287,'2020旬別'!AC287)</f>
        <v>447.6764</v>
      </c>
      <c r="AE287" s="2109">
        <f>AVERAGE('2024旬別'!AE287,'2023旬別'!AD287,'2022旬別'!AD287,'2021旬別'!AD287,'2020旬別'!AD287)</f>
        <v>522.50380000000007</v>
      </c>
      <c r="AF287" s="2104">
        <f>AVERAGE('2024旬別'!AF287,'2023旬別'!AE287,'2022旬別'!AE287,'2021旬別'!AE287,'2020旬別'!AE287)</f>
        <v>695.04459999999995</v>
      </c>
      <c r="AG287" s="2106">
        <f>AVERAGE('2024旬別'!AG287,'2023旬別'!AF287,'2022旬別'!AF287,'2021旬別'!AF287,'2020旬別'!AF287)</f>
        <v>1243.6183999999998</v>
      </c>
      <c r="AH287" s="2109">
        <f>AVERAGE('2024旬別'!AH287,'2023旬別'!AG287,'2022旬別'!AG287,'2021旬別'!AG287,'2020旬別'!AG287)</f>
        <v>713.45900000000006</v>
      </c>
      <c r="AI287" s="2105">
        <f>AVERAGE('2024旬別'!AI287,'2023旬別'!AH287,'2022旬別'!AH287,'2021旬別'!AH287,'2020旬別'!AH287)</f>
        <v>758.52720000000011</v>
      </c>
      <c r="AJ287" s="2106">
        <f>AVERAGE('2024旬別'!AJ287,'2023旬別'!AI287,'2022旬別'!AI287,'2021旬別'!AI287,'2020旬別'!AI287)</f>
        <v>884.45799999999997</v>
      </c>
      <c r="AK287" s="2109">
        <f>AVERAGE('2024旬別'!AK287,'2023旬別'!AJ287,'2022旬別'!AJ287,'2021旬別'!AJ287,'2020旬別'!AJ287)</f>
        <v>1252.2724000000001</v>
      </c>
      <c r="AL287" s="2105">
        <f>AVERAGE('2024旬別'!AL287,'2023旬別'!AK287,'2022旬別'!AK287,'2021旬別'!AK287,'2020旬別'!AK287)</f>
        <v>1743.3470000000002</v>
      </c>
      <c r="AM287" s="2115">
        <f>AVERAGE('2024旬別'!AM287,'2023旬別'!AL287,'2022旬別'!AL287,'2021旬別'!AL287,'2020旬別'!AL287)</f>
        <v>45887.902399999999</v>
      </c>
      <c r="AO287" s="59"/>
      <c r="AR287" s="56"/>
      <c r="AT287" s="59"/>
      <c r="AU287" s="55"/>
      <c r="AV287" s="56"/>
      <c r="AW287" s="56"/>
      <c r="AX287" s="56"/>
      <c r="AY287" s="61"/>
      <c r="AZ287" s="61"/>
      <c r="BA287" s="59"/>
      <c r="BB287" s="61"/>
      <c r="BC287" s="61"/>
      <c r="BD287" s="61"/>
      <c r="BE287" s="61"/>
      <c r="BF287" s="59"/>
      <c r="BH287" s="5"/>
      <c r="BI287" s="5"/>
      <c r="BJ287" s="56"/>
      <c r="BK287" s="258"/>
      <c r="BO287" s="258"/>
      <c r="BP287" s="258"/>
    </row>
    <row r="288" spans="1:83" ht="14.25" customHeight="1" x14ac:dyDescent="0.15">
      <c r="A288" s="2352" t="str">
        <f t="shared" si="1"/>
        <v>切みつば価格</v>
      </c>
      <c r="B288" s="2351" t="str">
        <f>B286</f>
        <v>切みつば</v>
      </c>
      <c r="C288" s="2000" t="s">
        <v>96</v>
      </c>
      <c r="D288" s="2116">
        <f>AVERAGE('2024旬別'!D288,'2023旬別'!C288,'2022旬別'!C288,'2021旬別'!C288,'2020旬別'!C288)</f>
        <v>4942.3999999999996</v>
      </c>
      <c r="E288" s="2117">
        <f>AVERAGE('2024旬別'!E288,'2023旬別'!D288,'2022旬別'!D288,'2021旬別'!D288,'2020旬別'!D288)</f>
        <v>1640.2</v>
      </c>
      <c r="F288" s="2118">
        <f>AVERAGE('2024旬別'!F288,'2023旬別'!E288,'2022旬別'!E288,'2021旬別'!E288,'2020旬別'!E288)</f>
        <v>1631.6</v>
      </c>
      <c r="G288" s="2119">
        <f>AVERAGE('2024旬別'!G288,'2023旬別'!F288,'2022旬別'!F288,'2021旬別'!F288,'2020旬別'!F288)</f>
        <v>2438.4</v>
      </c>
      <c r="H288" s="2117">
        <f>AVERAGE('2024旬別'!H288,'2023旬別'!G288,'2022旬別'!G288,'2021旬別'!G288,'2020旬別'!G288)</f>
        <v>3003.2</v>
      </c>
      <c r="I288" s="2120">
        <f>AVERAGE('2024旬別'!I288,'2023旬別'!H288,'2022旬別'!H288,'2021旬別'!H288,'2020旬別'!H288)</f>
        <v>2923.2</v>
      </c>
      <c r="J288" s="2121">
        <f>AVERAGE('2024旬別'!J288,'2023旬別'!I288,'2022旬別'!I288,'2021旬別'!I288,'2020旬別'!I288)</f>
        <v>3362.8</v>
      </c>
      <c r="K288" s="2117">
        <f>AVERAGE('2024旬別'!K288,'2023旬別'!J288,'2022旬別'!J288,'2021旬別'!J288,'2020旬別'!J288)</f>
        <v>3536</v>
      </c>
      <c r="L288" s="2118">
        <f>AVERAGE('2024旬別'!L288,'2023旬別'!K288,'2022旬別'!K288,'2021旬別'!K288,'2020旬別'!K288)</f>
        <v>4769.3999999999996</v>
      </c>
      <c r="M288" s="2121">
        <f>AVERAGE('2024旬別'!M288,'2023旬別'!L288,'2022旬別'!L288,'2021旬別'!L288,'2020旬別'!L288)</f>
        <v>10540.6</v>
      </c>
      <c r="N288" s="2117">
        <f>AVERAGE('2024旬別'!N288,'2023旬別'!M288,'2022旬別'!M288,'2021旬別'!M288,'2020旬別'!M288)</f>
        <v>17010.599999999999</v>
      </c>
      <c r="O288" s="2118">
        <f>AVERAGE('2024旬別'!O288,'2023旬別'!N288,'2022旬別'!N288,'2021旬別'!N288,'2020旬別'!N288)</f>
        <v>11313.4</v>
      </c>
      <c r="P288" s="2121">
        <f>AVERAGE('2024旬別'!P288,'2023旬別'!O288,'2022旬別'!O288,'2021旬別'!O288,'2020旬別'!O288)</f>
        <v>10539.4</v>
      </c>
      <c r="Q288" s="2117">
        <f>AVERAGE('2024旬別'!Q288,'2023旬別'!P288,'2022旬別'!P288,'2021旬別'!P288,'2020旬別'!P288)</f>
        <v>16090</v>
      </c>
      <c r="R288" s="2123">
        <f>AVERAGE('2024旬別'!R288,'2023旬別'!Q288,'2022旬別'!Q288,'2021旬別'!Q288,'2020旬別'!Q288)</f>
        <v>16497.2</v>
      </c>
      <c r="S288" s="2121">
        <f>AVERAGE('2024旬別'!S288,'2023旬別'!R288,'2022旬別'!R288,'2021旬別'!R288,'2020旬別'!R288)</f>
        <v>7903.6</v>
      </c>
      <c r="T288" s="2117">
        <f>AVERAGE('2024旬別'!T288,'2023旬別'!S288,'2022旬別'!S288,'2021旬別'!S288,'2020旬別'!S288)</f>
        <v>6493.8</v>
      </c>
      <c r="U288" s="2118">
        <f>AVERAGE('2024旬別'!U288,'2023旬別'!T288,'2022旬別'!T288,'2021旬別'!T288,'2020旬別'!T288)</f>
        <v>6387.2</v>
      </c>
      <c r="V288" s="2119">
        <f>AVERAGE('2024旬別'!V288,'2023旬別'!U288,'2022旬別'!U288,'2021旬別'!U288,'2020旬別'!U288)</f>
        <v>6424</v>
      </c>
      <c r="W288" s="2124">
        <f>AVERAGE('2024旬別'!W288,'2023旬別'!V288,'2022旬別'!V288,'2021旬別'!V288,'2020旬別'!V288)</f>
        <v>6715.4</v>
      </c>
      <c r="X288" s="2123">
        <f>AVERAGE('2024旬別'!X288,'2023旬別'!W288,'2022旬別'!W288,'2021旬別'!W288,'2020旬別'!W288)</f>
        <v>10833.6</v>
      </c>
      <c r="Y288" s="2119">
        <f>AVERAGE('2024旬別'!Y288,'2023旬別'!X288,'2022旬別'!X288,'2021旬別'!X288,'2020旬別'!X288)</f>
        <v>9391.4</v>
      </c>
      <c r="Z288" s="2122">
        <f>AVERAGE('2024旬別'!Z288,'2023旬別'!Y288,'2022旬別'!Y288,'2021旬別'!Y288,'2020旬別'!Y288)</f>
        <v>14560.2</v>
      </c>
      <c r="AA288" s="2123">
        <f>AVERAGE('2024旬別'!AA288,'2023旬別'!Z288,'2022旬別'!Z288,'2021旬別'!Z288,'2020旬別'!Z288)</f>
        <v>14253.6</v>
      </c>
      <c r="AB288" s="2119">
        <f>AVERAGE('2024旬別'!AB288,'2023旬別'!AA288,'2022旬別'!AA288,'2021旬別'!AA288,'2020旬別'!AA288)</f>
        <v>14558.4</v>
      </c>
      <c r="AC288" s="2117">
        <f>AVERAGE('2024旬別'!AC288,'2023旬別'!AB288,'2022旬別'!AB288,'2021旬別'!AB288,'2020旬別'!AB288)</f>
        <v>23797.4</v>
      </c>
      <c r="AD288" s="2118">
        <f>AVERAGE('2024旬別'!AD288,'2023旬別'!AC288,'2022旬別'!AC288,'2021旬別'!AC288,'2020旬別'!AC288)</f>
        <v>13646.4</v>
      </c>
      <c r="AE288" s="2121">
        <f>AVERAGE('2024旬別'!AE288,'2023旬別'!AD288,'2022旬別'!AD288,'2021旬別'!AD288,'2020旬別'!AD288)</f>
        <v>13802.720000000001</v>
      </c>
      <c r="AF288" s="2116">
        <f>AVERAGE('2024旬別'!AF288,'2023旬別'!AE288,'2022旬別'!AE288,'2021旬別'!AE288,'2020旬別'!AE288)</f>
        <v>13045.8</v>
      </c>
      <c r="AG288" s="2118">
        <f>AVERAGE('2024旬別'!AG288,'2023旬別'!AF288,'2022旬別'!AF288,'2021旬別'!AF288,'2020旬別'!AF288)</f>
        <v>8107.6</v>
      </c>
      <c r="AH288" s="2121">
        <f>AVERAGE('2024旬別'!AH288,'2023旬別'!AG288,'2022旬別'!AG288,'2021旬別'!AG288,'2020旬別'!AG288)</f>
        <v>4967.2</v>
      </c>
      <c r="AI288" s="2117">
        <f>AVERAGE('2024旬別'!AI288,'2023旬別'!AH288,'2022旬別'!AH288,'2021旬別'!AH288,'2020旬別'!AH288)</f>
        <v>5487.6</v>
      </c>
      <c r="AJ288" s="2118">
        <f>AVERAGE('2024旬別'!AJ288,'2023旬別'!AI288,'2022旬別'!AI288,'2021旬別'!AI288,'2020旬別'!AI288)</f>
        <v>4212.8</v>
      </c>
      <c r="AK288" s="2121">
        <f>AVERAGE('2024旬別'!AK288,'2023旬別'!AJ288,'2022旬別'!AJ288,'2021旬別'!AJ288,'2020旬別'!AJ288)</f>
        <v>6672.8</v>
      </c>
      <c r="AL288" s="2117">
        <f>AVERAGE('2024旬別'!AL288,'2023旬別'!AK288,'2022旬別'!AK288,'2021旬別'!AK288,'2020旬別'!AK288)</f>
        <v>4809.6000000000004</v>
      </c>
      <c r="AM288" s="2125">
        <f>AVERAGE('2024旬別'!AM288,'2023旬別'!AL288,'2022旬別'!AL288,'2021旬別'!AL288,'2020旬別'!AL288)</f>
        <v>8667.2000000000007</v>
      </c>
      <c r="AS288" s="56"/>
      <c r="AT288" s="2044"/>
      <c r="AU288" s="55"/>
      <c r="AV288" s="56"/>
      <c r="AW288" s="56"/>
      <c r="AX288" s="56"/>
      <c r="AY288" s="61"/>
      <c r="AZ288" s="61"/>
      <c r="BA288" s="59"/>
      <c r="BB288" s="61"/>
      <c r="BC288" s="61"/>
      <c r="BD288" s="61"/>
      <c r="BE288" s="61"/>
      <c r="BF288" s="59"/>
      <c r="BH288" s="493"/>
      <c r="BI288" s="840"/>
      <c r="BJ288" s="748"/>
      <c r="BK288" s="258"/>
      <c r="BO288" s="258"/>
      <c r="BP288" s="258"/>
    </row>
    <row r="289" spans="1:69" ht="14.25" customHeight="1" x14ac:dyDescent="0.15">
      <c r="A289" s="2352" t="str">
        <f t="shared" si="1"/>
        <v>糸みつば数量</v>
      </c>
      <c r="B289" s="250" t="s">
        <v>53</v>
      </c>
      <c r="C289" s="1997" t="s">
        <v>93</v>
      </c>
      <c r="D289" s="2093">
        <f>AVERAGE('2024旬別'!D289,'2023旬別'!C289,'2022旬別'!C289,'2021旬別'!C289,'2020旬別'!C289)</f>
        <v>7.3115999999999985</v>
      </c>
      <c r="E289" s="2094">
        <f>AVERAGE('2024旬別'!E289,'2023旬別'!D289,'2022旬別'!D289,'2021旬別'!D289,'2020旬別'!D289)</f>
        <v>5.7081999999999997</v>
      </c>
      <c r="F289" s="2095">
        <f>AVERAGE('2024旬別'!F289,'2023旬別'!E289,'2022旬別'!E289,'2021旬別'!E289,'2020旬別'!E289)</f>
        <v>5.7981999999999996</v>
      </c>
      <c r="G289" s="2096">
        <f>AVERAGE('2024旬別'!G289,'2023旬別'!F289,'2022旬別'!F289,'2021旬別'!F289,'2020旬別'!F289)</f>
        <v>6.0129999999999999</v>
      </c>
      <c r="H289" s="2094">
        <f>AVERAGE('2024旬別'!H289,'2023旬別'!G289,'2022旬別'!G289,'2021旬別'!G289,'2020旬別'!G289)</f>
        <v>6.1121999999999996</v>
      </c>
      <c r="I289" s="2097">
        <f>AVERAGE('2024旬別'!I289,'2023旬別'!H289,'2022旬別'!H289,'2021旬別'!H289,'2020旬別'!H289)</f>
        <v>5.7713999999999999</v>
      </c>
      <c r="J289" s="2098">
        <f>AVERAGE('2024旬別'!J289,'2023旬別'!I289,'2022旬別'!I289,'2021旬別'!I289,'2020旬別'!I289)</f>
        <v>7.944</v>
      </c>
      <c r="K289" s="2094">
        <f>AVERAGE('2024旬別'!K289,'2023旬別'!J289,'2022旬別'!J289,'2021旬別'!J289,'2020旬別'!J289)</f>
        <v>7.0245999999999995</v>
      </c>
      <c r="L289" s="2095">
        <f>AVERAGE('2024旬別'!L289,'2023旬別'!K289,'2022旬別'!K289,'2021旬別'!K289,'2020旬別'!K289)</f>
        <v>7.2922000000000011</v>
      </c>
      <c r="M289" s="2098">
        <f>AVERAGE('2024旬別'!M289,'2023旬別'!L289,'2022旬別'!L289,'2021旬別'!L289,'2020旬別'!L289)</f>
        <v>6.6111999999999993</v>
      </c>
      <c r="N289" s="2099">
        <f>AVERAGE('2024旬別'!N289,'2023旬別'!M289,'2022旬別'!M289,'2021旬別'!M289,'2020旬別'!M289)</f>
        <v>6.3407999999999998</v>
      </c>
      <c r="O289" s="2095">
        <f>AVERAGE('2024旬別'!O289,'2023旬別'!N289,'2022旬別'!N289,'2021旬別'!N289,'2020旬別'!N289)</f>
        <v>6.1845999999999997</v>
      </c>
      <c r="P289" s="2098">
        <f>AVERAGE('2024旬別'!P289,'2023旬別'!O289,'2022旬別'!O289,'2021旬別'!O289,'2020旬別'!O289)</f>
        <v>5.3920000000000003</v>
      </c>
      <c r="Q289" s="2094">
        <f>AVERAGE('2024旬別'!Q289,'2023旬別'!P289,'2022旬別'!P289,'2021旬別'!P289,'2020旬別'!P289)</f>
        <v>6.3565999999999994</v>
      </c>
      <c r="R289" s="2100">
        <f>AVERAGE('2024旬別'!R289,'2023旬別'!Q289,'2022旬別'!Q289,'2021旬別'!Q289,'2020旬別'!Q289)</f>
        <v>6.9122000000000003</v>
      </c>
      <c r="S289" s="2096">
        <f>AVERAGE('2024旬別'!S289,'2023旬別'!R289,'2022旬別'!R289,'2021旬別'!R289,'2020旬別'!R289)</f>
        <v>6.5704000000000011</v>
      </c>
      <c r="T289" s="2094">
        <f>AVERAGE('2024旬別'!T289,'2023旬別'!S289,'2022旬別'!S289,'2021旬別'!S289,'2020旬別'!S289)</f>
        <v>6.5975999999999999</v>
      </c>
      <c r="U289" s="2095">
        <f>AVERAGE('2024旬別'!U289,'2023旬別'!T289,'2022旬別'!T289,'2021旬別'!T289,'2020旬別'!T289)</f>
        <v>6.1896000000000004</v>
      </c>
      <c r="V289" s="2096">
        <f>AVERAGE('2024旬別'!V289,'2023旬別'!U289,'2022旬別'!U289,'2021旬別'!U289,'2020旬別'!U289)</f>
        <v>5.9592000000000001</v>
      </c>
      <c r="W289" s="2101">
        <f>AVERAGE('2024旬別'!W289,'2023旬別'!V289,'2022旬別'!V289,'2021旬別'!V289,'2020旬別'!V289)</f>
        <v>5.9958</v>
      </c>
      <c r="X289" s="2102">
        <f>AVERAGE('2024旬別'!X289,'2023旬別'!W289,'2022旬別'!W289,'2021旬別'!W289,'2020旬別'!W289)</f>
        <v>6.6577999999999999</v>
      </c>
      <c r="Y289" s="2096">
        <f>AVERAGE('2024旬別'!Y289,'2023旬別'!X289,'2022旬別'!X289,'2021旬別'!X289,'2020旬別'!X289)</f>
        <v>4.6839999999999993</v>
      </c>
      <c r="Z289" s="2099">
        <f>AVERAGE('2024旬別'!Z289,'2023旬別'!Y289,'2022旬別'!Y289,'2021旬別'!Y289,'2020旬別'!Y289)</f>
        <v>4.2691999999999997</v>
      </c>
      <c r="AA289" s="2100">
        <f>AVERAGE('2024旬別'!AA289,'2023旬別'!Z289,'2022旬別'!Z289,'2021旬別'!Z289,'2020旬別'!Z289)</f>
        <v>4.9977999999999998</v>
      </c>
      <c r="AB289" s="2096">
        <f>AVERAGE('2024旬別'!AB289,'2023旬別'!AA289,'2022旬別'!AA289,'2021旬別'!AA289,'2020旬別'!AA289)</f>
        <v>4.7054</v>
      </c>
      <c r="AC289" s="2099">
        <f>AVERAGE('2024旬別'!AC289,'2023旬別'!AB289,'2022旬別'!AB289,'2021旬別'!AB289,'2020旬別'!AB289)</f>
        <v>4.1555999999999997</v>
      </c>
      <c r="AD289" s="2095">
        <f>AVERAGE('2024旬別'!AD289,'2023旬別'!AC289,'2022旬別'!AC289,'2021旬別'!AC289,'2020旬別'!AC289)</f>
        <v>4.5815999999999999</v>
      </c>
      <c r="AE289" s="2098">
        <f>AVERAGE('2024旬別'!AE289,'2023旬別'!AD289,'2022旬別'!AD289,'2021旬別'!AD289,'2020旬別'!AD289)</f>
        <v>5.3208000000000002</v>
      </c>
      <c r="AF289" s="2093">
        <f>AVERAGE('2024旬別'!AF289,'2023旬別'!AE289,'2022旬別'!AE289,'2021旬別'!AE289,'2020旬別'!AE289)</f>
        <v>6.5060000000000002</v>
      </c>
      <c r="AG289" s="2095">
        <f>AVERAGE('2024旬別'!AG289,'2023旬別'!AF289,'2022旬別'!AF289,'2021旬別'!AF289,'2020旬別'!AF289)</f>
        <v>6.7511999999999999</v>
      </c>
      <c r="AH289" s="2098">
        <f>AVERAGE('2024旬別'!AH289,'2023旬別'!AG289,'2022旬別'!AG289,'2021旬別'!AG289,'2020旬別'!AG289)</f>
        <v>6.1476000000000006</v>
      </c>
      <c r="AI289" s="2094">
        <f>AVERAGE('2024旬別'!AI289,'2023旬別'!AH289,'2022旬別'!AH289,'2021旬別'!AH289,'2020旬別'!AH289)</f>
        <v>6.4323999999999995</v>
      </c>
      <c r="AJ289" s="2095">
        <f>AVERAGE('2024旬別'!AJ289,'2023旬別'!AI289,'2022旬別'!AI289,'2021旬別'!AI289,'2020旬別'!AI289)</f>
        <v>6.2333999999999987</v>
      </c>
      <c r="AK289" s="2098">
        <f>AVERAGE('2024旬別'!AK289,'2023旬別'!AJ289,'2022旬別'!AJ289,'2021旬別'!AJ289,'2020旬別'!AJ289)</f>
        <v>6.1569999999999991</v>
      </c>
      <c r="AL289" s="2094">
        <f>AVERAGE('2024旬別'!AL289,'2023旬別'!AK289,'2022旬別'!AK289,'2021旬別'!AK289,'2020旬別'!AK289)</f>
        <v>5.3033999999999999</v>
      </c>
      <c r="AM289" s="2103">
        <f>AVERAGE('2024旬別'!AM289,'2023旬別'!AL289,'2022旬別'!AL289,'2021旬別'!AL289,'2020旬別'!AL289)</f>
        <v>14.672800000000001</v>
      </c>
      <c r="AP289" s="55"/>
      <c r="AQ289" s="56"/>
      <c r="AT289" s="59"/>
      <c r="AU289" s="55"/>
      <c r="AV289" s="56"/>
      <c r="AW289" s="56"/>
      <c r="AX289" s="56"/>
      <c r="AY289" s="61"/>
      <c r="AZ289" s="61"/>
      <c r="BA289" s="61"/>
      <c r="BB289" s="61"/>
      <c r="BC289" s="61"/>
      <c r="BD289" s="61"/>
      <c r="BE289" s="61"/>
      <c r="BH289" s="493"/>
      <c r="BI289" s="493"/>
      <c r="BJ289" s="774"/>
      <c r="BK289" s="258"/>
      <c r="BO289" s="258"/>
      <c r="BP289" s="258"/>
    </row>
    <row r="290" spans="1:69" ht="14.25" customHeight="1" x14ac:dyDescent="0.15">
      <c r="A290" s="2352" t="str">
        <f t="shared" si="1"/>
        <v>糸みつば金額</v>
      </c>
      <c r="B290" s="2350" t="str">
        <f>B289</f>
        <v>糸みつば</v>
      </c>
      <c r="C290" s="1998" t="s">
        <v>94</v>
      </c>
      <c r="D290" s="2104">
        <f>AVERAGE('2024旬別'!D290,'2023旬別'!C290,'2022旬別'!C290,'2021旬別'!C290,'2020旬別'!C290)</f>
        <v>9020.9488000000019</v>
      </c>
      <c r="E290" s="2105">
        <f>AVERAGE('2024旬別'!E290,'2023旬別'!D290,'2022旬別'!D290,'2021旬別'!D290,'2020旬別'!D290)</f>
        <v>2686.8846000000003</v>
      </c>
      <c r="F290" s="2106">
        <f>AVERAGE('2024旬別'!F290,'2023旬別'!E290,'2022旬別'!E290,'2021旬別'!E290,'2020旬別'!E290)</f>
        <v>2589.4564</v>
      </c>
      <c r="G290" s="2107">
        <f>AVERAGE('2024旬別'!G290,'2023旬別'!F290,'2022旬別'!F290,'2021旬別'!F290,'2020旬別'!F290)</f>
        <v>2665.4670000000001</v>
      </c>
      <c r="H290" s="2105">
        <f>AVERAGE('2024旬別'!H290,'2023旬別'!G290,'2022旬別'!G290,'2021旬別'!G290,'2020旬別'!G290)</f>
        <v>2261.4497999999999</v>
      </c>
      <c r="I290" s="2108">
        <f>AVERAGE('2024旬別'!I290,'2023旬別'!H290,'2022旬別'!H290,'2021旬別'!H290,'2020旬別'!H290)</f>
        <v>2463.3894</v>
      </c>
      <c r="J290" s="2109">
        <f>AVERAGE('2024旬別'!J290,'2023旬別'!I290,'2022旬別'!I290,'2021旬別'!I290,'2020旬別'!I290)</f>
        <v>3322.6126000000004</v>
      </c>
      <c r="K290" s="2105">
        <f>AVERAGE('2024旬別'!K290,'2023旬別'!J290,'2022旬別'!J290,'2021旬別'!J290,'2020旬別'!J290)</f>
        <v>2124.7066</v>
      </c>
      <c r="L290" s="2106">
        <f>AVERAGE('2024旬別'!L290,'2023旬別'!K290,'2022旬別'!K290,'2021旬別'!K290,'2020旬別'!K290)</f>
        <v>2270.857</v>
      </c>
      <c r="M290" s="2109">
        <f>AVERAGE('2024旬別'!M290,'2023旬別'!L290,'2022旬別'!L290,'2021旬別'!L290,'2020旬別'!L290)</f>
        <v>2051.7510000000002</v>
      </c>
      <c r="N290" s="2110">
        <f>AVERAGE('2024旬別'!N290,'2023旬別'!M290,'2022旬別'!M290,'2021旬別'!M290,'2020旬別'!M290)</f>
        <v>2030.0558000000001</v>
      </c>
      <c r="O290" s="2106">
        <f>AVERAGE('2024旬別'!O290,'2023旬別'!N290,'2022旬別'!N290,'2021旬別'!N290,'2020旬別'!N290)</f>
        <v>1982.2955999999999</v>
      </c>
      <c r="P290" s="2111">
        <f>AVERAGE('2024旬別'!P290,'2023旬別'!O290,'2022旬別'!O290,'2021旬別'!O290,'2020旬別'!O290)</f>
        <v>1844.0491999999999</v>
      </c>
      <c r="Q290" s="2105">
        <f>AVERAGE('2024旬別'!Q290,'2023旬別'!P290,'2022旬別'!P290,'2021旬別'!P290,'2020旬別'!P290)</f>
        <v>2070.2986000000001</v>
      </c>
      <c r="R290" s="2112">
        <f>AVERAGE('2024旬別'!R290,'2023旬別'!Q290,'2022旬別'!Q290,'2021旬別'!Q290,'2020旬別'!Q290)</f>
        <v>2131.8392000000003</v>
      </c>
      <c r="S290" s="2107">
        <f>AVERAGE('2024旬別'!S290,'2023旬別'!R290,'2022旬別'!R290,'2021旬別'!R290,'2020旬別'!R290)</f>
        <v>2008.8380000000002</v>
      </c>
      <c r="T290" s="2105">
        <f>AVERAGE('2024旬別'!T290,'2023旬別'!S290,'2022旬別'!S290,'2021旬別'!S290,'2020旬別'!S290)</f>
        <v>1887.8433999999997</v>
      </c>
      <c r="U290" s="2106">
        <f>AVERAGE('2024旬別'!U290,'2023旬別'!T290,'2022旬別'!T290,'2021旬別'!T290,'2020旬別'!T290)</f>
        <v>1806.2914000000001</v>
      </c>
      <c r="V290" s="2107">
        <f>AVERAGE('2024旬別'!V290,'2023旬別'!U290,'2022旬別'!U290,'2021旬別'!U290,'2020旬別'!U290)</f>
        <v>1850.4545999999998</v>
      </c>
      <c r="W290" s="2113">
        <f>AVERAGE('2024旬別'!W290,'2023旬別'!V290,'2022旬別'!V290,'2021旬別'!V290,'2020旬別'!V290)</f>
        <v>2236.8627999999999</v>
      </c>
      <c r="X290" s="2114">
        <f>AVERAGE('2024旬別'!X290,'2023旬別'!W290,'2022旬別'!W290,'2021旬別'!W290,'2020旬別'!W290)</f>
        <v>3030.7383999999997</v>
      </c>
      <c r="Y290" s="2107">
        <f>AVERAGE('2024旬別'!Y290,'2023旬別'!X290,'2022旬別'!X290,'2021旬別'!X290,'2020旬別'!X290)</f>
        <v>2149.7078000000001</v>
      </c>
      <c r="Z290" s="2110">
        <f>AVERAGE('2024旬別'!Z290,'2023旬別'!Y290,'2022旬別'!Y290,'2021旬別'!Y290,'2020旬別'!Y290)</f>
        <v>2338.1922</v>
      </c>
      <c r="AA290" s="2112">
        <f>AVERAGE('2024旬別'!AA290,'2023旬別'!Z290,'2022旬別'!Z290,'2021旬別'!Z290,'2020旬別'!Z290)</f>
        <v>2982.6214</v>
      </c>
      <c r="AB290" s="2107">
        <f>AVERAGE('2024旬別'!AB290,'2023旬別'!AA290,'2022旬別'!AA290,'2021旬別'!AA290,'2020旬別'!AA290)</f>
        <v>3078.866</v>
      </c>
      <c r="AC290" s="2105">
        <f>AVERAGE('2024旬別'!AC290,'2023旬別'!AB290,'2022旬別'!AB290,'2021旬別'!AB290,'2020旬別'!AB290)</f>
        <v>3079.7292000000002</v>
      </c>
      <c r="AD290" s="2106">
        <f>AVERAGE('2024旬別'!AD290,'2023旬別'!AC290,'2022旬別'!AC290,'2021旬別'!AC290,'2020旬別'!AC290)</f>
        <v>3244.4976000000001</v>
      </c>
      <c r="AE290" s="2109">
        <f>AVERAGE('2024旬別'!AE290,'2023旬別'!AD290,'2022旬別'!AD290,'2021旬別'!AD290,'2020旬別'!AD290)</f>
        <v>3128.83</v>
      </c>
      <c r="AF290" s="2104">
        <f>AVERAGE('2024旬別'!AF290,'2023旬別'!AE290,'2022旬別'!AE290,'2021旬別'!AE290,'2020旬別'!AE290)</f>
        <v>2878.3824</v>
      </c>
      <c r="AG290" s="2106">
        <f>AVERAGE('2024旬別'!AG290,'2023旬別'!AF290,'2022旬別'!AF290,'2021旬別'!AF290,'2020旬別'!AF290)</f>
        <v>2792.5442000000003</v>
      </c>
      <c r="AH290" s="2109">
        <f>AVERAGE('2024旬別'!AH290,'2023旬別'!AG290,'2022旬別'!AG290,'2021旬別'!AG290,'2020旬別'!AG290)</f>
        <v>2357.2730000000001</v>
      </c>
      <c r="AI290" s="2105">
        <f>AVERAGE('2024旬別'!AI290,'2023旬別'!AH290,'2022旬別'!AH290,'2021旬別'!AH290,'2020旬別'!AH290)</f>
        <v>2444.0379999999996</v>
      </c>
      <c r="AJ290" s="2106">
        <f>AVERAGE('2024旬別'!AJ290,'2023旬別'!AI290,'2022旬別'!AI290,'2021旬別'!AI290,'2020旬別'!AI290)</f>
        <v>2342.1322</v>
      </c>
      <c r="AK290" s="2109">
        <f>AVERAGE('2024旬別'!AK290,'2023旬別'!AJ290,'2022旬別'!AJ290,'2021旬別'!AJ290,'2020旬別'!AJ290)</f>
        <v>2568.8484000000003</v>
      </c>
      <c r="AL290" s="2105">
        <f>AVERAGE('2024旬別'!AL290,'2023旬別'!AK290,'2022旬別'!AK290,'2021旬別'!AK290,'2020旬別'!AK290)</f>
        <v>3028.9184</v>
      </c>
      <c r="AM290" s="2115">
        <f>AVERAGE('2024旬別'!AM290,'2023旬別'!AL290,'2022旬別'!AL290,'2021旬別'!AL290,'2020旬別'!AL290)</f>
        <v>22289.889199999998</v>
      </c>
      <c r="AP290" s="59"/>
      <c r="AR290" s="56"/>
      <c r="AT290" s="59"/>
      <c r="AU290" s="55"/>
      <c r="AV290" s="56"/>
      <c r="AW290" s="56"/>
      <c r="AX290" s="56"/>
      <c r="AY290" s="61"/>
      <c r="AZ290" s="61"/>
      <c r="BA290" s="61"/>
      <c r="BB290" s="61"/>
      <c r="BC290" s="61"/>
      <c r="BD290" s="61"/>
      <c r="BE290" s="61"/>
      <c r="BH290" s="493"/>
      <c r="BI290" s="493"/>
      <c r="BJ290" s="748"/>
      <c r="BK290" s="258"/>
      <c r="BO290" s="41"/>
      <c r="BP290" s="41"/>
      <c r="BQ290" s="41"/>
    </row>
    <row r="291" spans="1:69" ht="14.25" customHeight="1" x14ac:dyDescent="0.15">
      <c r="A291" s="2352" t="str">
        <f t="shared" si="1"/>
        <v>糸みつば価格</v>
      </c>
      <c r="B291" s="2351" t="str">
        <f>B289</f>
        <v>糸みつば</v>
      </c>
      <c r="C291" s="2000" t="s">
        <v>96</v>
      </c>
      <c r="D291" s="2116">
        <f>AVERAGE('2024旬別'!D291,'2023旬別'!C291,'2022旬別'!C291,'2021旬別'!C291,'2020旬別'!C291)</f>
        <v>1234</v>
      </c>
      <c r="E291" s="2117">
        <f>AVERAGE('2024旬別'!E291,'2023旬別'!D291,'2022旬別'!D291,'2021旬別'!D291,'2020旬別'!D291)</f>
        <v>471.4</v>
      </c>
      <c r="F291" s="2118">
        <f>AVERAGE('2024旬別'!F291,'2023旬別'!E291,'2022旬別'!E291,'2021旬別'!E291,'2020旬別'!E291)</f>
        <v>447.6</v>
      </c>
      <c r="G291" s="2119">
        <f>AVERAGE('2024旬別'!G291,'2023旬別'!F291,'2022旬別'!F291,'2021旬別'!F291,'2020旬別'!F291)</f>
        <v>445.6</v>
      </c>
      <c r="H291" s="2117">
        <f>AVERAGE('2024旬別'!H291,'2023旬別'!G291,'2022旬別'!G291,'2021旬別'!G291,'2020旬別'!G291)</f>
        <v>375.6</v>
      </c>
      <c r="I291" s="2120">
        <f>AVERAGE('2024旬別'!I291,'2023旬別'!H291,'2022旬別'!H291,'2021旬別'!H291,'2020旬別'!H291)</f>
        <v>422.4</v>
      </c>
      <c r="J291" s="2121">
        <f>AVERAGE('2024旬別'!J291,'2023旬別'!I291,'2022旬別'!I291,'2021旬別'!I291,'2020旬別'!I291)</f>
        <v>421.2</v>
      </c>
      <c r="K291" s="2117">
        <f>AVERAGE('2024旬別'!K291,'2023旬別'!J291,'2022旬別'!J291,'2021旬別'!J291,'2020旬別'!J291)</f>
        <v>310.2</v>
      </c>
      <c r="L291" s="2118">
        <f>AVERAGE('2024旬別'!L291,'2023旬別'!K291,'2022旬別'!K291,'2021旬別'!K291,'2020旬別'!K291)</f>
        <v>312.60000000000002</v>
      </c>
      <c r="M291" s="2121">
        <f>AVERAGE('2024旬別'!M291,'2023旬別'!L291,'2022旬別'!L291,'2021旬別'!L291,'2020旬別'!L291)</f>
        <v>317.8</v>
      </c>
      <c r="N291" s="2117">
        <f>AVERAGE('2024旬別'!N291,'2023旬別'!M291,'2022旬別'!M291,'2021旬別'!M291,'2020旬別'!M291)</f>
        <v>323.2</v>
      </c>
      <c r="O291" s="2118">
        <f>AVERAGE('2024旬別'!O291,'2023旬別'!N291,'2022旬別'!N291,'2021旬別'!N291,'2020旬別'!N291)</f>
        <v>327.8</v>
      </c>
      <c r="P291" s="2121">
        <f>AVERAGE('2024旬別'!P291,'2023旬別'!O291,'2022旬別'!O291,'2021旬別'!O291,'2020旬別'!O291)</f>
        <v>350</v>
      </c>
      <c r="Q291" s="2117">
        <f>AVERAGE('2024旬別'!Q291,'2023旬別'!P291,'2022旬別'!P291,'2021旬別'!P291,'2020旬別'!P291)</f>
        <v>326.39999999999998</v>
      </c>
      <c r="R291" s="2123">
        <f>AVERAGE('2024旬別'!R291,'2023旬別'!Q291,'2022旬別'!Q291,'2021旬別'!Q291,'2020旬別'!Q291)</f>
        <v>311.60000000000002</v>
      </c>
      <c r="S291" s="2121">
        <f>AVERAGE('2024旬別'!S291,'2023旬別'!R291,'2022旬別'!R291,'2021旬別'!R291,'2020旬別'!R291)</f>
        <v>306.60000000000002</v>
      </c>
      <c r="T291" s="2117">
        <f>AVERAGE('2024旬別'!T291,'2023旬別'!S291,'2022旬別'!S291,'2021旬別'!S291,'2020旬別'!S291)</f>
        <v>289.8</v>
      </c>
      <c r="U291" s="2118">
        <f>AVERAGE('2024旬別'!U291,'2023旬別'!T291,'2022旬別'!T291,'2021旬別'!T291,'2020旬別'!T291)</f>
        <v>294</v>
      </c>
      <c r="V291" s="2119">
        <f>AVERAGE('2024旬別'!V291,'2023旬別'!U291,'2022旬別'!U291,'2021旬別'!U291,'2020旬別'!U291)</f>
        <v>314.2</v>
      </c>
      <c r="W291" s="2124">
        <f>AVERAGE('2024旬別'!W291,'2023旬別'!V291,'2022旬別'!V291,'2021旬別'!V291,'2020旬別'!V291)</f>
        <v>375.8</v>
      </c>
      <c r="X291" s="2123">
        <f>AVERAGE('2024旬別'!X291,'2023旬別'!W291,'2022旬別'!W291,'2021旬別'!W291,'2020旬別'!W291)</f>
        <v>461.4</v>
      </c>
      <c r="Y291" s="2119">
        <f>AVERAGE('2024旬別'!Y291,'2023旬別'!X291,'2022旬別'!X291,'2021旬別'!X291,'2020旬別'!X291)</f>
        <v>468.8</v>
      </c>
      <c r="Z291" s="2122">
        <f>AVERAGE('2024旬別'!Z291,'2023旬別'!Y291,'2022旬別'!Y291,'2021旬別'!Y291,'2020旬別'!Y291)</f>
        <v>602.6</v>
      </c>
      <c r="AA291" s="2123">
        <f>AVERAGE('2024旬別'!AA291,'2023旬別'!Z291,'2022旬別'!Z291,'2021旬別'!Z291,'2020旬別'!Z291)</f>
        <v>652.79999999999995</v>
      </c>
      <c r="AB291" s="2119">
        <f>AVERAGE('2024旬別'!AB291,'2023旬別'!AA291,'2022旬別'!AA291,'2021旬別'!AA291,'2020旬別'!AA291)</f>
        <v>716.2</v>
      </c>
      <c r="AC291" s="2117">
        <f>AVERAGE('2024旬別'!AC291,'2023旬別'!AB291,'2022旬別'!AB291,'2021旬別'!AB291,'2020旬別'!AB291)</f>
        <v>769.8</v>
      </c>
      <c r="AD291" s="2118">
        <f>AVERAGE('2024旬別'!AD291,'2023旬別'!AC291,'2022旬別'!AC291,'2021旬別'!AC291,'2020旬別'!AC291)</f>
        <v>752.2</v>
      </c>
      <c r="AE291" s="2121">
        <f>AVERAGE('2024旬別'!AE291,'2023旬別'!AD291,'2022旬別'!AD291,'2021旬別'!AD291,'2020旬別'!AD291)</f>
        <v>638.4</v>
      </c>
      <c r="AF291" s="2116">
        <f>AVERAGE('2024旬別'!AF291,'2023旬別'!AE291,'2022旬別'!AE291,'2021旬別'!AE291,'2020旬別'!AE291)</f>
        <v>455.2</v>
      </c>
      <c r="AG291" s="2118">
        <f>AVERAGE('2024旬別'!AG291,'2023旬別'!AF291,'2022旬別'!AF291,'2021旬別'!AF291,'2020旬別'!AF291)</f>
        <v>415.8</v>
      </c>
      <c r="AH291" s="2121">
        <f>AVERAGE('2024旬別'!AH291,'2023旬別'!AG291,'2022旬別'!AG291,'2021旬別'!AG291,'2020旬別'!AG291)</f>
        <v>387.2</v>
      </c>
      <c r="AI291" s="2117">
        <f>AVERAGE('2024旬別'!AI291,'2023旬別'!AH291,'2022旬別'!AH291,'2021旬別'!AH291,'2020旬別'!AH291)</f>
        <v>384.6</v>
      </c>
      <c r="AJ291" s="2118">
        <f>AVERAGE('2024旬別'!AJ291,'2023旬別'!AI291,'2022旬別'!AI291,'2021旬別'!AI291,'2020旬別'!AI291)</f>
        <v>382</v>
      </c>
      <c r="AK291" s="2121">
        <f>AVERAGE('2024旬別'!AK291,'2023旬別'!AJ291,'2022旬別'!AJ291,'2021旬別'!AJ291,'2020旬別'!AJ291)</f>
        <v>423.8</v>
      </c>
      <c r="AL291" s="2117">
        <f>AVERAGE('2024旬別'!AL291,'2023旬別'!AK291,'2022旬別'!AK291,'2021旬別'!AK291,'2020旬別'!AK291)</f>
        <v>572.20000000000005</v>
      </c>
      <c r="AM291" s="2125">
        <f>AVERAGE('2024旬別'!AM291,'2023旬別'!AL291,'2022旬別'!AL291,'2021旬別'!AL291,'2020旬別'!AL291)</f>
        <v>1513.8</v>
      </c>
      <c r="AP291" s="59"/>
      <c r="AS291" s="56"/>
      <c r="AT291" s="2044"/>
      <c r="AU291" s="55"/>
      <c r="AV291" s="56"/>
      <c r="AW291" s="56"/>
      <c r="AX291" s="56"/>
      <c r="AY291" s="56"/>
      <c r="AZ291" s="56"/>
      <c r="BA291" s="61"/>
      <c r="BB291" s="61"/>
      <c r="BC291" s="61"/>
      <c r="BD291" s="61"/>
      <c r="BE291" s="61"/>
    </row>
    <row r="292" spans="1:69" ht="14.25" customHeight="1" x14ac:dyDescent="0.15">
      <c r="A292" s="2352" t="str">
        <f t="shared" si="1"/>
        <v>しゅんぎく数量</v>
      </c>
      <c r="B292" s="250" t="s">
        <v>54</v>
      </c>
      <c r="C292" s="1997" t="s">
        <v>93</v>
      </c>
      <c r="D292" s="2093">
        <f>AVERAGE('2024旬別'!D292,'2023旬別'!C292,'2022旬別'!C292,'2021旬別'!C292,'2020旬別'!C292)</f>
        <v>16.616</v>
      </c>
      <c r="E292" s="2094">
        <f>AVERAGE('2024旬別'!E292,'2023旬別'!D292,'2022旬別'!D292,'2021旬別'!D292,'2020旬別'!D292)</f>
        <v>12.5792</v>
      </c>
      <c r="F292" s="2095">
        <f>AVERAGE('2024旬別'!F292,'2023旬別'!E292,'2022旬別'!E292,'2021旬別'!E292,'2020旬別'!E292)</f>
        <v>12.9506</v>
      </c>
      <c r="G292" s="2096">
        <f>AVERAGE('2024旬別'!G292,'2023旬別'!F292,'2022旬別'!F292,'2021旬別'!F292,'2020旬別'!F292)</f>
        <v>12.7232</v>
      </c>
      <c r="H292" s="2094">
        <f>AVERAGE('2024旬別'!H292,'2023旬別'!G292,'2022旬別'!G292,'2021旬別'!G292,'2020旬別'!G292)</f>
        <v>12.1264</v>
      </c>
      <c r="I292" s="2097">
        <f>AVERAGE('2024旬別'!I292,'2023旬別'!H292,'2022旬別'!H292,'2021旬別'!H292,'2020旬別'!H292)</f>
        <v>9.5771999999999995</v>
      </c>
      <c r="J292" s="2098">
        <f>AVERAGE('2024旬別'!J292,'2023旬別'!I292,'2022旬別'!I292,'2021旬別'!I292,'2020旬別'!I292)</f>
        <v>9.9732000000000003</v>
      </c>
      <c r="K292" s="2094">
        <f>AVERAGE('2024旬別'!K292,'2023旬別'!J292,'2022旬別'!J292,'2021旬別'!J292,'2020旬別'!J292)</f>
        <v>9.3186</v>
      </c>
      <c r="L292" s="2095">
        <f>AVERAGE('2024旬別'!L292,'2023旬別'!K292,'2022旬別'!K292,'2021旬別'!K292,'2020旬別'!K292)</f>
        <v>9.3621999999999979</v>
      </c>
      <c r="M292" s="2098">
        <f>AVERAGE('2024旬別'!M292,'2023旬別'!L292,'2022旬別'!L292,'2021旬別'!L292,'2020旬別'!L292)</f>
        <v>7.8116000000000003</v>
      </c>
      <c r="N292" s="2099">
        <f>AVERAGE('2024旬別'!N292,'2023旬別'!M292,'2022旬別'!M292,'2021旬別'!M292,'2020旬別'!M292)</f>
        <v>7.625</v>
      </c>
      <c r="O292" s="2095">
        <f>AVERAGE('2024旬別'!O292,'2023旬別'!N292,'2022旬別'!N292,'2021旬別'!N292,'2020旬別'!N292)</f>
        <v>8.3765999999999998</v>
      </c>
      <c r="P292" s="2098">
        <f>AVERAGE('2024旬別'!P292,'2023旬別'!O292,'2022旬別'!O292,'2021旬別'!O292,'2020旬別'!O292)</f>
        <v>9.7868000000000013</v>
      </c>
      <c r="Q292" s="2094">
        <f>AVERAGE('2024旬別'!Q292,'2023旬別'!P292,'2022旬別'!P292,'2021旬別'!P292,'2020旬別'!P292)</f>
        <v>12.078800000000001</v>
      </c>
      <c r="R292" s="2100">
        <f>AVERAGE('2024旬別'!R292,'2023旬別'!Q292,'2022旬別'!Q292,'2021旬別'!Q292,'2020旬別'!Q292)</f>
        <v>11.538</v>
      </c>
      <c r="S292" s="2096">
        <f>AVERAGE('2024旬別'!S292,'2023旬別'!R292,'2022旬別'!R292,'2021旬別'!R292,'2020旬別'!R292)</f>
        <v>10.2722</v>
      </c>
      <c r="T292" s="2094">
        <f>AVERAGE('2024旬別'!T292,'2023旬別'!S292,'2022旬別'!S292,'2021旬別'!S292,'2020旬別'!S292)</f>
        <v>8.0942000000000007</v>
      </c>
      <c r="U292" s="2095">
        <f>AVERAGE('2024旬別'!U292,'2023旬別'!T292,'2022旬別'!T292,'2021旬別'!T292,'2020旬別'!T292)</f>
        <v>6.5518000000000018</v>
      </c>
      <c r="V292" s="2096">
        <f>AVERAGE('2024旬別'!V292,'2023旬別'!U292,'2022旬別'!U292,'2021旬別'!U292,'2020旬別'!U292)</f>
        <v>4.5518000000000001</v>
      </c>
      <c r="W292" s="2101">
        <f>AVERAGE('2024旬別'!W292,'2023旬別'!V292,'2022旬別'!V292,'2021旬別'!V292,'2020旬別'!V292)</f>
        <v>3.4090000000000003</v>
      </c>
      <c r="X292" s="2102">
        <f>AVERAGE('2024旬別'!X292,'2023旬別'!W292,'2022旬別'!W292,'2021旬別'!W292,'2020旬別'!W292)</f>
        <v>3.2185999999999999</v>
      </c>
      <c r="Y292" s="2096">
        <f>AVERAGE('2024旬別'!Y292,'2023旬別'!X292,'2022旬別'!X292,'2021旬別'!X292,'2020旬別'!X292)</f>
        <v>2.6168</v>
      </c>
      <c r="Z292" s="2099">
        <f>AVERAGE('2024旬別'!Z292,'2023旬別'!Y292,'2022旬別'!Y292,'2021旬別'!Y292,'2020旬別'!Y292)</f>
        <v>1.778</v>
      </c>
      <c r="AA292" s="2100">
        <f>AVERAGE('2024旬別'!AA292,'2023旬別'!Z292,'2022旬別'!Z292,'2021旬別'!Z292,'2020旬別'!Z292)</f>
        <v>1.7076</v>
      </c>
      <c r="AB292" s="2096">
        <f>AVERAGE('2024旬別'!AB292,'2023旬別'!AA292,'2022旬別'!AA292,'2021旬別'!AA292,'2020旬別'!AA292)</f>
        <v>0.99059999999999993</v>
      </c>
      <c r="AC292" s="2099">
        <f>AVERAGE('2024旬別'!AC292,'2023旬別'!AB292,'2022旬別'!AB292,'2021旬別'!AB292,'2020旬別'!AB292)</f>
        <v>1.3981999999999999</v>
      </c>
      <c r="AD292" s="2095">
        <f>AVERAGE('2024旬別'!AD292,'2023旬別'!AC292,'2022旬別'!AC292,'2021旬別'!AC292,'2020旬別'!AC292)</f>
        <v>2.0536000000000003</v>
      </c>
      <c r="AE292" s="2098">
        <f>AVERAGE('2024旬別'!AE292,'2023旬別'!AD292,'2022旬別'!AD292,'2021旬別'!AD292,'2020旬別'!AD292)</f>
        <v>3.7469999999999999</v>
      </c>
      <c r="AF292" s="2093">
        <f>AVERAGE('2024旬別'!AF292,'2023旬別'!AE292,'2022旬別'!AE292,'2021旬別'!AE292,'2020旬別'!AE292)</f>
        <v>7.2879999999999994</v>
      </c>
      <c r="AG292" s="2095">
        <f>AVERAGE('2024旬別'!AG292,'2023旬別'!AF292,'2022旬別'!AF292,'2021旬別'!AF292,'2020旬別'!AF292)</f>
        <v>15.098999999999998</v>
      </c>
      <c r="AH292" s="2098">
        <f>AVERAGE('2024旬別'!AH292,'2023旬別'!AG292,'2022旬別'!AG292,'2021旬別'!AG292,'2020旬別'!AG292)</f>
        <v>16.808199999999999</v>
      </c>
      <c r="AI292" s="2094">
        <f>AVERAGE('2024旬別'!AI292,'2023旬別'!AH292,'2022旬別'!AH292,'2021旬別'!AH292,'2020旬別'!AH292)</f>
        <v>17.419199999999996</v>
      </c>
      <c r="AJ292" s="2095">
        <f>AVERAGE('2024旬別'!AJ292,'2023旬別'!AI292,'2022旬別'!AI292,'2021旬別'!AI292,'2020旬別'!AI292)</f>
        <v>20.721799999999998</v>
      </c>
      <c r="AK292" s="2098">
        <f>AVERAGE('2024旬別'!AK292,'2023旬別'!AJ292,'2022旬別'!AJ292,'2021旬別'!AJ292,'2020旬別'!AJ292)</f>
        <v>19.748799999999999</v>
      </c>
      <c r="AL292" s="2094">
        <f>AVERAGE('2024旬別'!AL292,'2023旬別'!AK292,'2022旬別'!AK292,'2021旬別'!AK292,'2020旬別'!AK292)</f>
        <v>17.309999999999999</v>
      </c>
      <c r="AM292" s="2103">
        <f>AVERAGE('2024旬別'!AM292,'2023旬別'!AL292,'2022旬別'!AL292,'2021旬別'!AL292,'2020旬別'!AL292)</f>
        <v>24.298399999999997</v>
      </c>
      <c r="AP292" s="55"/>
      <c r="AQ292" s="56"/>
      <c r="AT292" s="59"/>
      <c r="AU292" s="55"/>
      <c r="AV292" s="56"/>
      <c r="AW292" s="56"/>
      <c r="AX292" s="56"/>
      <c r="AY292" s="61"/>
      <c r="AZ292" s="61"/>
      <c r="BA292" s="252"/>
    </row>
    <row r="293" spans="1:69" ht="14.25" customHeight="1" x14ac:dyDescent="0.15">
      <c r="A293" s="2352" t="str">
        <f t="shared" si="1"/>
        <v>しゅんぎく金額</v>
      </c>
      <c r="B293" s="2350" t="str">
        <f>B292</f>
        <v>しゅんぎく</v>
      </c>
      <c r="C293" s="1998" t="s">
        <v>94</v>
      </c>
      <c r="D293" s="2104">
        <f>AVERAGE('2024旬別'!D293,'2023旬別'!C293,'2022旬別'!C293,'2021旬別'!C293,'2020旬別'!C293)</f>
        <v>21167.920600000001</v>
      </c>
      <c r="E293" s="2105">
        <f>AVERAGE('2024旬別'!E293,'2023旬別'!D293,'2022旬別'!D293,'2021旬別'!D293,'2020旬別'!D293)</f>
        <v>7689.2775999999994</v>
      </c>
      <c r="F293" s="2106">
        <f>AVERAGE('2024旬別'!F293,'2023旬別'!E293,'2022旬別'!E293,'2021旬別'!E293,'2020旬別'!E293)</f>
        <v>9306.3816000000006</v>
      </c>
      <c r="G293" s="2107">
        <f>AVERAGE('2024旬別'!G293,'2023旬別'!F293,'2022旬別'!F293,'2021旬別'!F293,'2020旬別'!F293)</f>
        <v>8172.4279999999999</v>
      </c>
      <c r="H293" s="2105">
        <f>AVERAGE('2024旬別'!H293,'2023旬別'!G293,'2022旬別'!G293,'2021旬別'!G293,'2020旬別'!G293)</f>
        <v>6775.9141999999993</v>
      </c>
      <c r="I293" s="2108">
        <f>AVERAGE('2024旬別'!I293,'2023旬別'!H293,'2022旬別'!H293,'2021旬別'!H293,'2020旬別'!H293)</f>
        <v>4350.0546000000004</v>
      </c>
      <c r="J293" s="2109">
        <f>AVERAGE('2024旬別'!J293,'2023旬別'!I293,'2022旬別'!I293,'2021旬別'!I293,'2020旬別'!I293)</f>
        <v>4492.6545999999998</v>
      </c>
      <c r="K293" s="2105">
        <f>AVERAGE('2024旬別'!K293,'2023旬別'!J293,'2022旬別'!J293,'2021旬別'!J293,'2020旬別'!J293)</f>
        <v>4135.2385999999997</v>
      </c>
      <c r="L293" s="2106">
        <f>AVERAGE('2024旬別'!L293,'2023旬別'!K293,'2022旬別'!K293,'2021旬別'!K293,'2020旬別'!K293)</f>
        <v>5537.6921999999995</v>
      </c>
      <c r="M293" s="2109">
        <f>AVERAGE('2024旬別'!M293,'2023旬別'!L293,'2022旬別'!L293,'2021旬別'!L293,'2020旬別'!L293)</f>
        <v>4644.6248000000005</v>
      </c>
      <c r="N293" s="2110">
        <f>AVERAGE('2024旬別'!N293,'2023旬別'!M293,'2022旬別'!M293,'2021旬別'!M293,'2020旬別'!M293)</f>
        <v>5215.8123999999998</v>
      </c>
      <c r="O293" s="2106">
        <f>AVERAGE('2024旬別'!O293,'2023旬別'!N293,'2022旬別'!N293,'2021旬別'!N293,'2020旬別'!N293)</f>
        <v>5501.0169999999998</v>
      </c>
      <c r="P293" s="2111">
        <f>AVERAGE('2024旬別'!P293,'2023旬別'!O293,'2022旬別'!O293,'2021旬別'!O293,'2020旬別'!O293)</f>
        <v>5777.2915999999996</v>
      </c>
      <c r="Q293" s="2105">
        <f>AVERAGE('2024旬別'!Q293,'2023旬別'!P293,'2022旬別'!P293,'2021旬別'!P293,'2020旬別'!P293)</f>
        <v>5150.8523999999998</v>
      </c>
      <c r="R293" s="2112">
        <f>AVERAGE('2024旬別'!R293,'2023旬別'!Q293,'2022旬別'!Q293,'2021旬別'!Q293,'2020旬別'!Q293)</f>
        <v>4616.5222000000003</v>
      </c>
      <c r="S293" s="2107">
        <f>AVERAGE('2024旬別'!S293,'2023旬別'!R293,'2022旬別'!R293,'2021旬別'!R293,'2020旬別'!R293)</f>
        <v>4113.2175999999999</v>
      </c>
      <c r="T293" s="2105">
        <f>AVERAGE('2024旬別'!T293,'2023旬別'!S293,'2022旬別'!S293,'2021旬別'!S293,'2020旬別'!S293)</f>
        <v>3266.3540000000003</v>
      </c>
      <c r="U293" s="2106">
        <f>AVERAGE('2024旬別'!U293,'2023旬別'!T293,'2022旬別'!T293,'2021旬別'!T293,'2020旬別'!T293)</f>
        <v>2796.5578</v>
      </c>
      <c r="V293" s="2107">
        <f>AVERAGE('2024旬別'!V293,'2023旬別'!U293,'2022旬別'!U293,'2021旬別'!U293,'2020旬別'!U293)</f>
        <v>2047.9275999999998</v>
      </c>
      <c r="W293" s="2113">
        <f>AVERAGE('2024旬別'!W293,'2023旬別'!V293,'2022旬別'!V293,'2021旬別'!V293,'2020旬別'!V293)</f>
        <v>2401.9609999999998</v>
      </c>
      <c r="X293" s="2114">
        <f>AVERAGE('2024旬別'!X293,'2023旬別'!W293,'2022旬別'!W293,'2021旬別'!W293,'2020旬別'!W293)</f>
        <v>2636.6157999999996</v>
      </c>
      <c r="Y293" s="2107">
        <f>AVERAGE('2024旬別'!Y293,'2023旬別'!X293,'2022旬別'!X293,'2021旬別'!X293,'2020旬別'!X293)</f>
        <v>2264.2470000000003</v>
      </c>
      <c r="Z293" s="2110">
        <f>AVERAGE('2024旬別'!Z293,'2023旬別'!Y293,'2022旬別'!Y293,'2021旬別'!Y293,'2020旬別'!Y293)</f>
        <v>2061.6330000000003</v>
      </c>
      <c r="AA293" s="2112">
        <f>AVERAGE('2024旬別'!AA293,'2023旬別'!Z293,'2022旬別'!Z293,'2021旬別'!Z293,'2020旬別'!Z293)</f>
        <v>1931.5386000000003</v>
      </c>
      <c r="AB293" s="2107">
        <f>AVERAGE('2024旬別'!AB293,'2023旬別'!AA293,'2022旬別'!AA293,'2021旬別'!AA293,'2020旬別'!AA293)</f>
        <v>1329.654</v>
      </c>
      <c r="AC293" s="2105">
        <f>AVERAGE('2024旬別'!AC293,'2023旬別'!AB293,'2022旬別'!AB293,'2021旬別'!AB293,'2020旬別'!AB293)</f>
        <v>1522.3938000000001</v>
      </c>
      <c r="AD293" s="2106">
        <f>AVERAGE('2024旬別'!AD293,'2023旬別'!AC293,'2022旬別'!AC293,'2021旬別'!AC293,'2020旬別'!AC293)</f>
        <v>1976.9324000000001</v>
      </c>
      <c r="AE293" s="2109">
        <f>AVERAGE('2024旬別'!AE293,'2023旬別'!AD293,'2022旬別'!AD293,'2021旬別'!AD293,'2020旬別'!AD293)</f>
        <v>3249.1419999999998</v>
      </c>
      <c r="AF293" s="2104">
        <f>AVERAGE('2024旬別'!AF293,'2023旬別'!AE293,'2022旬別'!AE293,'2021旬別'!AE293,'2020旬別'!AE293)</f>
        <v>5237.6229999999996</v>
      </c>
      <c r="AG293" s="2106">
        <f>AVERAGE('2024旬別'!AG293,'2023旬別'!AF293,'2022旬別'!AF293,'2021旬別'!AF293,'2020旬別'!AF293)</f>
        <v>9254.3883999999998</v>
      </c>
      <c r="AH293" s="2109">
        <f>AVERAGE('2024旬別'!AH293,'2023旬別'!AG293,'2022旬別'!AG293,'2021旬別'!AG293,'2020旬別'!AG293)</f>
        <v>8005.9365999999991</v>
      </c>
      <c r="AI293" s="2105">
        <f>AVERAGE('2024旬別'!AI293,'2023旬別'!AH293,'2022旬別'!AH293,'2021旬別'!AH293,'2020旬別'!AH293)</f>
        <v>8662.6470000000008</v>
      </c>
      <c r="AJ293" s="2106">
        <f>AVERAGE('2024旬別'!AJ293,'2023旬別'!AI293,'2022旬別'!AI293,'2021旬別'!AI293,'2020旬別'!AI293)</f>
        <v>8851.6898000000001</v>
      </c>
      <c r="AK293" s="2109">
        <f>AVERAGE('2024旬別'!AK293,'2023旬別'!AJ293,'2022旬別'!AJ293,'2021旬別'!AJ293,'2020旬別'!AJ293)</f>
        <v>8576.1919999999991</v>
      </c>
      <c r="AL293" s="2105">
        <f>AVERAGE('2024旬別'!AL293,'2023旬別'!AK293,'2022旬別'!AK293,'2021旬別'!AK293,'2020旬別'!AK293)</f>
        <v>9225.9836000000014</v>
      </c>
      <c r="AM293" s="2115">
        <f>AVERAGE('2024旬別'!AM293,'2023旬別'!AL293,'2022旬別'!AL293,'2021旬別'!AL293,'2020旬別'!AL293)</f>
        <v>30168.011399999999</v>
      </c>
      <c r="AO293" s="59"/>
      <c r="AP293" s="59"/>
      <c r="AR293" s="56"/>
      <c r="AT293" s="59"/>
      <c r="AU293" s="55"/>
      <c r="AV293" s="56"/>
      <c r="AW293" s="56"/>
      <c r="AX293" s="56"/>
      <c r="AY293" s="61"/>
      <c r="AZ293" s="61"/>
    </row>
    <row r="294" spans="1:69" ht="14.25" customHeight="1" x14ac:dyDescent="0.15">
      <c r="A294" s="2352" t="str">
        <f t="shared" si="1"/>
        <v>しゅんぎく価格</v>
      </c>
      <c r="B294" s="2351" t="str">
        <f>B292</f>
        <v>しゅんぎく</v>
      </c>
      <c r="C294" s="2000" t="s">
        <v>96</v>
      </c>
      <c r="D294" s="2116">
        <f>AVERAGE('2024旬別'!D294,'2023旬別'!C294,'2022旬別'!C294,'2021旬別'!C294,'2020旬別'!C294)</f>
        <v>1283</v>
      </c>
      <c r="E294" s="2117">
        <f>AVERAGE('2024旬別'!E294,'2023旬別'!D294,'2022旬別'!D294,'2021旬別'!D294,'2020旬別'!D294)</f>
        <v>617</v>
      </c>
      <c r="F294" s="2118">
        <f>AVERAGE('2024旬別'!F294,'2023旬別'!E294,'2022旬別'!E294,'2021旬別'!E294,'2020旬別'!E294)</f>
        <v>713.4</v>
      </c>
      <c r="G294" s="2119">
        <f>AVERAGE('2024旬別'!G294,'2023旬別'!F294,'2022旬別'!F294,'2021旬別'!F294,'2020旬別'!F294)</f>
        <v>648.4</v>
      </c>
      <c r="H294" s="2117">
        <f>AVERAGE('2024旬別'!H294,'2023旬別'!G294,'2022旬別'!G294,'2021旬別'!G294,'2020旬別'!G294)</f>
        <v>555.4</v>
      </c>
      <c r="I294" s="2120">
        <f>AVERAGE('2024旬別'!I294,'2023旬別'!H294,'2022旬別'!H294,'2021旬別'!H294,'2020旬別'!H294)</f>
        <v>449.4</v>
      </c>
      <c r="J294" s="2121">
        <f>AVERAGE('2024旬別'!J294,'2023旬別'!I294,'2022旬別'!I294,'2021旬別'!I294,'2020旬別'!I294)</f>
        <v>453.4</v>
      </c>
      <c r="K294" s="2117">
        <f>AVERAGE('2024旬別'!K294,'2023旬別'!J294,'2022旬別'!J294,'2021旬別'!J294,'2020旬別'!J294)</f>
        <v>451.2</v>
      </c>
      <c r="L294" s="2118">
        <f>AVERAGE('2024旬別'!L294,'2023旬別'!K294,'2022旬別'!K294,'2021旬別'!K294,'2020旬別'!K294)</f>
        <v>586.20000000000005</v>
      </c>
      <c r="M294" s="2121">
        <f>AVERAGE('2024旬別'!M294,'2023旬別'!L294,'2022旬別'!L294,'2021旬別'!L294,'2020旬別'!L294)</f>
        <v>612</v>
      </c>
      <c r="N294" s="2117">
        <f>AVERAGE('2024旬別'!N294,'2023旬別'!M294,'2022旬別'!M294,'2021旬別'!M294,'2020旬別'!M294)</f>
        <v>682.2</v>
      </c>
      <c r="O294" s="2118">
        <f>AVERAGE('2024旬別'!O294,'2023旬別'!N294,'2022旬別'!N294,'2021旬別'!N294,'2020旬別'!N294)</f>
        <v>669.6</v>
      </c>
      <c r="P294" s="2121">
        <f>AVERAGE('2024旬別'!P294,'2023旬別'!O294,'2022旬別'!O294,'2021旬別'!O294,'2020旬別'!O294)</f>
        <v>629.79999999999995</v>
      </c>
      <c r="Q294" s="2117">
        <f>AVERAGE('2024旬別'!Q294,'2023旬別'!P294,'2022旬別'!P294,'2021旬別'!P294,'2020旬別'!P294)</f>
        <v>441.8</v>
      </c>
      <c r="R294" s="2123">
        <f>AVERAGE('2024旬別'!R294,'2023旬別'!Q294,'2022旬別'!Q294,'2021旬別'!Q294,'2020旬別'!Q294)</f>
        <v>400.4</v>
      </c>
      <c r="S294" s="2121">
        <f>AVERAGE('2024旬別'!S294,'2023旬別'!R294,'2022旬別'!R294,'2021旬別'!R294,'2020旬別'!R294)</f>
        <v>406.2</v>
      </c>
      <c r="T294" s="2117">
        <f>AVERAGE('2024旬別'!T294,'2023旬別'!S294,'2022旬別'!S294,'2021旬別'!S294,'2020旬別'!S294)</f>
        <v>418.4</v>
      </c>
      <c r="U294" s="2118">
        <f>AVERAGE('2024旬別'!U294,'2023旬別'!T294,'2022旬別'!T294,'2021旬別'!T294,'2020旬別'!T294)</f>
        <v>444.4</v>
      </c>
      <c r="V294" s="2119">
        <f>AVERAGE('2024旬別'!V294,'2023旬別'!U294,'2022旬別'!U294,'2021旬別'!U294,'2020旬別'!U294)</f>
        <v>464.2</v>
      </c>
      <c r="W294" s="2124">
        <f>AVERAGE('2024旬別'!W294,'2023旬別'!V294,'2022旬別'!V294,'2021旬別'!V294,'2020旬別'!V294)</f>
        <v>698.2</v>
      </c>
      <c r="X294" s="2123">
        <f>AVERAGE('2024旬別'!X294,'2023旬別'!W294,'2022旬別'!W294,'2021旬別'!W294,'2020旬別'!W294)</f>
        <v>872</v>
      </c>
      <c r="Y294" s="2119">
        <f>AVERAGE('2024旬別'!Y294,'2023旬別'!X294,'2022旬別'!X294,'2021旬別'!X294,'2020旬別'!X294)</f>
        <v>1013.8</v>
      </c>
      <c r="Z294" s="2122">
        <f>AVERAGE('2024旬別'!Z294,'2023旬別'!Y294,'2022旬別'!Y294,'2021旬別'!Y294,'2020旬別'!Y294)</f>
        <v>1256.2</v>
      </c>
      <c r="AA294" s="2123">
        <f>AVERAGE('2024旬別'!AA294,'2023旬別'!Z294,'2022旬別'!Z294,'2021旬別'!Z294,'2020旬別'!Z294)</f>
        <v>1287.2</v>
      </c>
      <c r="AB294" s="2119">
        <f>AVERAGE('2024旬別'!AB294,'2023旬別'!AA294,'2022旬別'!AA294,'2021旬別'!AA294,'2020旬別'!AA294)</f>
        <v>1339.2</v>
      </c>
      <c r="AC294" s="2117">
        <f>AVERAGE('2024旬別'!AC294,'2023旬別'!AB294,'2022旬別'!AB294,'2021旬別'!AB294,'2020旬別'!AB294)</f>
        <v>1168.5999999999999</v>
      </c>
      <c r="AD294" s="2118">
        <f>AVERAGE('2024旬別'!AD294,'2023旬別'!AC294,'2022旬別'!AC294,'2021旬別'!AC294,'2020旬別'!AC294)</f>
        <v>1278.8</v>
      </c>
      <c r="AE294" s="2121">
        <f>AVERAGE('2024旬別'!AE294,'2023旬別'!AD294,'2022旬別'!AD294,'2021旬別'!AD294,'2020旬別'!AD294)</f>
        <v>1086.8</v>
      </c>
      <c r="AF294" s="2116">
        <f>AVERAGE('2024旬別'!AF294,'2023旬別'!AE294,'2022旬別'!AE294,'2021旬別'!AE294,'2020旬別'!AE294)</f>
        <v>795.4</v>
      </c>
      <c r="AG294" s="2118">
        <f>AVERAGE('2024旬別'!AG294,'2023旬別'!AF294,'2022旬別'!AF294,'2021旬別'!AF294,'2020旬別'!AF294)</f>
        <v>658.8</v>
      </c>
      <c r="AH294" s="2121">
        <f>AVERAGE('2024旬別'!AH294,'2023旬別'!AG294,'2022旬別'!AG294,'2021旬別'!AG294,'2020旬別'!AG294)</f>
        <v>486.4</v>
      </c>
      <c r="AI294" s="2117">
        <f>AVERAGE('2024旬別'!AI294,'2023旬別'!AH294,'2022旬別'!AH294,'2021旬別'!AH294,'2020旬別'!AH294)</f>
        <v>517.6</v>
      </c>
      <c r="AJ294" s="2118">
        <f>AVERAGE('2024旬別'!AJ294,'2023旬別'!AI294,'2022旬別'!AI294,'2021旬別'!AI294,'2020旬別'!AI294)</f>
        <v>422.6</v>
      </c>
      <c r="AK294" s="2121">
        <f>AVERAGE('2024旬別'!AK294,'2023旬別'!AJ294,'2022旬別'!AJ294,'2021旬別'!AJ294,'2020旬別'!AJ294)</f>
        <v>442</v>
      </c>
      <c r="AL294" s="2117">
        <f>AVERAGE('2024旬別'!AL294,'2023旬別'!AK294,'2022旬別'!AK294,'2021旬別'!AK294,'2020旬別'!AK294)</f>
        <v>552.79999999999995</v>
      </c>
      <c r="AM294" s="2125">
        <f>AVERAGE('2024旬別'!AM294,'2023旬別'!AL294,'2022旬別'!AL294,'2021旬別'!AL294,'2020旬別'!AL294)</f>
        <v>1244</v>
      </c>
      <c r="AP294" s="59"/>
      <c r="AS294" s="56"/>
      <c r="AT294" s="2044"/>
      <c r="AU294" s="55"/>
      <c r="AV294" s="56"/>
      <c r="AW294" s="56"/>
      <c r="AX294" s="56"/>
      <c r="AY294" s="61"/>
      <c r="AZ294" s="61"/>
    </row>
    <row r="295" spans="1:69" ht="14.25" customHeight="1" x14ac:dyDescent="0.15">
      <c r="A295" s="2352" t="str">
        <f t="shared" si="1"/>
        <v>せり数量</v>
      </c>
      <c r="B295" s="250" t="s">
        <v>55</v>
      </c>
      <c r="C295" s="1997" t="s">
        <v>93</v>
      </c>
      <c r="D295" s="2093">
        <f>AVERAGE('2024旬別'!D295,'2023旬別'!C295,'2022旬別'!C295,'2021旬別'!C295,'2020旬別'!C295)</f>
        <v>19.859400000000001</v>
      </c>
      <c r="E295" s="2094">
        <f>AVERAGE('2024旬別'!E295,'2023旬別'!D295,'2022旬別'!D295,'2021旬別'!D295,'2020旬別'!D295)</f>
        <v>14.943800000000001</v>
      </c>
      <c r="F295" s="2095">
        <f>AVERAGE('2024旬別'!F295,'2023旬別'!E295,'2022旬別'!E295,'2021旬別'!E295,'2020旬別'!E295)</f>
        <v>13.494</v>
      </c>
      <c r="G295" s="2096">
        <f>AVERAGE('2024旬別'!G295,'2023旬別'!F295,'2022旬別'!F295,'2021旬別'!F295,'2020旬別'!F295)</f>
        <v>13.3614</v>
      </c>
      <c r="H295" s="2094">
        <f>AVERAGE('2024旬別'!H295,'2023旬別'!G295,'2022旬別'!G295,'2021旬別'!G295,'2020旬別'!G295)</f>
        <v>11.798399999999999</v>
      </c>
      <c r="I295" s="2097">
        <f>AVERAGE('2024旬別'!I295,'2023旬別'!H295,'2022旬別'!H295,'2021旬別'!H295,'2020旬別'!H295)</f>
        <v>9.6511999999999993</v>
      </c>
      <c r="J295" s="2098">
        <f>AVERAGE('2024旬別'!J295,'2023旬別'!I295,'2022旬別'!I295,'2021旬別'!I295,'2020旬別'!I295)</f>
        <v>10.457399999999998</v>
      </c>
      <c r="K295" s="2094">
        <f>AVERAGE('2024旬別'!K295,'2023旬別'!J295,'2022旬別'!J295,'2021旬別'!J295,'2020旬別'!J295)</f>
        <v>8.8933999999999997</v>
      </c>
      <c r="L295" s="2095">
        <f>AVERAGE('2024旬別'!L295,'2023旬別'!K295,'2022旬別'!K295,'2021旬別'!K295,'2020旬別'!K295)</f>
        <v>8.35</v>
      </c>
      <c r="M295" s="2098">
        <f>AVERAGE('2024旬別'!M295,'2023旬別'!L295,'2022旬別'!L295,'2021旬別'!L295,'2020旬別'!L295)</f>
        <v>6.8044000000000011</v>
      </c>
      <c r="N295" s="2099">
        <f>AVERAGE('2024旬別'!N295,'2023旬別'!M295,'2022旬別'!M295,'2021旬別'!M295,'2020旬別'!M295)</f>
        <v>6.8462000000000005</v>
      </c>
      <c r="O295" s="2095">
        <f>AVERAGE('2024旬別'!O295,'2023旬別'!N295,'2022旬別'!N295,'2021旬別'!N295,'2020旬別'!N295)</f>
        <v>4.6408000000000005</v>
      </c>
      <c r="P295" s="2098">
        <f>AVERAGE('2024旬別'!P295,'2023旬別'!O295,'2022旬別'!O295,'2021旬別'!O295,'2020旬別'!O295)</f>
        <v>3.2092000000000001</v>
      </c>
      <c r="Q295" s="2094">
        <f>AVERAGE('2024旬別'!Q295,'2023旬別'!P295,'2022旬別'!P295,'2021旬別'!P295,'2020旬別'!P295)</f>
        <v>2.9612000000000003</v>
      </c>
      <c r="R295" s="2100">
        <f>AVERAGE('2024旬別'!R295,'2023旬別'!Q295,'2022旬別'!Q295,'2021旬別'!Q295,'2020旬別'!Q295)</f>
        <v>0.86239999999999983</v>
      </c>
      <c r="S295" s="2096">
        <f>AVERAGE('2024旬別'!S295,'2023旬別'!R295,'2022旬別'!R295,'2021旬別'!R295,'2020旬別'!R295)</f>
        <v>8.1200000000000008E-2</v>
      </c>
      <c r="T295" s="2161">
        <f>AVERAGE('2024旬別'!T295,'2023旬別'!S295,'2022旬別'!S295,'2021旬別'!S295,'2020旬別'!S295)</f>
        <v>2.1399999999999999E-2</v>
      </c>
      <c r="U295" s="2095">
        <f>AVERAGE('2024旬別'!U295,'2023旬別'!T295,'2022旬別'!T295,'2021旬別'!T295,'2020旬別'!T295)</f>
        <v>8.4000000000000012E-3</v>
      </c>
      <c r="V295" s="2096">
        <f>AVERAGE('2024旬別'!V295,'2023旬別'!U295,'2022旬別'!U295,'2021旬別'!U295,'2020旬別'!U295)</f>
        <v>1.2000000000000001E-3</v>
      </c>
      <c r="W295" s="2101">
        <f>AVERAGE('2024旬別'!W295,'2023旬別'!V295,'2022旬別'!V295,'2021旬別'!V295,'2020旬別'!V295)</f>
        <v>0</v>
      </c>
      <c r="X295" s="2102">
        <f>AVERAGE('2024旬別'!X295,'2023旬別'!W295,'2022旬別'!W295,'2021旬別'!W295,'2020旬別'!W295)</f>
        <v>1.2000000000000001E-3</v>
      </c>
      <c r="Y295" s="2096">
        <f>AVERAGE('2024旬別'!Y295,'2023旬別'!X295,'2022旬別'!X295,'2021旬別'!X295,'2020旬別'!X295)</f>
        <v>0</v>
      </c>
      <c r="Z295" s="2099">
        <f>AVERAGE('2024旬別'!Z295,'2023旬別'!Y295,'2022旬別'!Y295,'2021旬別'!Y295,'2020旬別'!Y295)</f>
        <v>0</v>
      </c>
      <c r="AA295" s="2102">
        <f>AVERAGE('2024旬別'!AA295,'2023旬別'!Z295,'2022旬別'!Z295,'2021旬別'!Z295,'2020旬別'!Z295)</f>
        <v>0</v>
      </c>
      <c r="AB295" s="2096">
        <f>AVERAGE('2024旬別'!AB295,'2023旬別'!AA295,'2022旬別'!AA295,'2021旬別'!AA295,'2020旬別'!AA295)</f>
        <v>0</v>
      </c>
      <c r="AC295" s="2099">
        <f>AVERAGE('2024旬別'!AC295,'2023旬別'!AB295,'2022旬別'!AB295,'2021旬別'!AB295,'2020旬別'!AB295)</f>
        <v>2.1999999999999997E-3</v>
      </c>
      <c r="AD295" s="2095">
        <f>AVERAGE('2024旬別'!AD295,'2023旬別'!AC295,'2022旬別'!AC295,'2021旬別'!AC295,'2020旬別'!AC295)</f>
        <v>0</v>
      </c>
      <c r="AE295" s="2098">
        <f>AVERAGE('2024旬別'!AE295,'2023旬別'!AD295,'2022旬別'!AD295,'2021旬別'!AD295,'2020旬別'!AD295)</f>
        <v>0.31740000000000002</v>
      </c>
      <c r="AF295" s="2093">
        <f>AVERAGE('2024旬別'!AF295,'2023旬別'!AE295,'2022旬別'!AE295,'2021旬別'!AE295,'2020旬別'!AE295)</f>
        <v>1.3370000000000002</v>
      </c>
      <c r="AG295" s="2095">
        <f>AVERAGE('2024旬別'!AG295,'2023旬別'!AF295,'2022旬別'!AF295,'2021旬別'!AF295,'2020旬別'!AF295)</f>
        <v>4.2880000000000003</v>
      </c>
      <c r="AH295" s="2098">
        <f>AVERAGE('2024旬別'!AH295,'2023旬別'!AG295,'2022旬別'!AG295,'2021旬別'!AG295,'2020旬別'!AG295)</f>
        <v>6.8151999999999999</v>
      </c>
      <c r="AI295" s="2094">
        <f>AVERAGE('2024旬別'!AI295,'2023旬別'!AH295,'2022旬別'!AH295,'2021旬別'!AH295,'2020旬別'!AH295)</f>
        <v>6.7543999999999995</v>
      </c>
      <c r="AJ295" s="2095">
        <f>AVERAGE('2024旬別'!AJ295,'2023旬別'!AI295,'2022旬別'!AI295,'2021旬別'!AI295,'2020旬別'!AI295)</f>
        <v>8.6348000000000003</v>
      </c>
      <c r="AK295" s="2098">
        <f>AVERAGE('2024旬別'!AK295,'2023旬別'!AJ295,'2022旬別'!AJ295,'2021旬別'!AJ295,'2020旬別'!AJ295)</f>
        <v>10.001999999999999</v>
      </c>
      <c r="AL295" s="2126">
        <f>AVERAGE('2024旬別'!AL295,'2023旬別'!AK295,'2022旬別'!AK295,'2021旬別'!AK295,'2020旬別'!AK295)</f>
        <v>11.196999999999999</v>
      </c>
      <c r="AM295" s="2103">
        <f>AVERAGE('2024旬別'!AM295,'2023旬別'!AL295,'2022旬別'!AL295,'2021旬別'!AL295,'2020旬別'!AL295)</f>
        <v>18.259399999999999</v>
      </c>
      <c r="AP295" s="55"/>
      <c r="AQ295" s="56"/>
      <c r="AT295" s="59"/>
      <c r="AU295" s="55"/>
      <c r="AV295" s="56"/>
      <c r="AW295" s="56"/>
      <c r="AX295" s="56"/>
      <c r="AY295" s="61"/>
      <c r="AZ295" s="61"/>
    </row>
    <row r="296" spans="1:69" ht="14.25" customHeight="1" x14ac:dyDescent="0.15">
      <c r="A296" s="2352" t="str">
        <f t="shared" si="1"/>
        <v>せり金額</v>
      </c>
      <c r="B296" s="2350" t="str">
        <f>B295</f>
        <v>せり</v>
      </c>
      <c r="C296" s="1998" t="s">
        <v>94</v>
      </c>
      <c r="D296" s="2104">
        <f>AVERAGE('2024旬別'!D296,'2023旬別'!C296,'2022旬別'!C296,'2021旬別'!C296,'2020旬別'!C296)</f>
        <v>41324.797600000005</v>
      </c>
      <c r="E296" s="2105">
        <f>AVERAGE('2024旬別'!E296,'2023旬別'!D296,'2022旬別'!D296,'2021旬別'!D296,'2020旬別'!D296)</f>
        <v>15860.111799999999</v>
      </c>
      <c r="F296" s="2106">
        <f>AVERAGE('2024旬別'!F296,'2023旬別'!E296,'2022旬別'!E296,'2021旬別'!E296,'2020旬別'!E296)</f>
        <v>13942.311000000002</v>
      </c>
      <c r="G296" s="2107">
        <f>AVERAGE('2024旬別'!G296,'2023旬別'!F296,'2022旬別'!F296,'2021旬別'!F296,'2020旬別'!F296)</f>
        <v>14440.941800000001</v>
      </c>
      <c r="H296" s="2105">
        <f>AVERAGE('2024旬別'!H296,'2023旬別'!G296,'2022旬別'!G296,'2021旬別'!G296,'2020旬別'!G296)</f>
        <v>12312.775000000001</v>
      </c>
      <c r="I296" s="2108">
        <f>AVERAGE('2024旬別'!I296,'2023旬別'!H296,'2022旬別'!H296,'2021旬別'!H296,'2020旬別'!H296)</f>
        <v>9399.9013999999988</v>
      </c>
      <c r="J296" s="2109">
        <f>AVERAGE('2024旬別'!J296,'2023旬別'!I296,'2022旬別'!I296,'2021旬別'!I296,'2020旬別'!I296)</f>
        <v>9850.0453999999991</v>
      </c>
      <c r="K296" s="2105">
        <f>AVERAGE('2024旬別'!K296,'2023旬別'!J296,'2022旬別'!J296,'2021旬別'!J296,'2020旬別'!J296)</f>
        <v>7569.0814</v>
      </c>
      <c r="L296" s="2106">
        <f>AVERAGE('2024旬別'!L296,'2023旬別'!K296,'2022旬別'!K296,'2021旬別'!K296,'2020旬別'!K296)</f>
        <v>6369.6759999999995</v>
      </c>
      <c r="M296" s="2109">
        <f>AVERAGE('2024旬別'!M296,'2023旬別'!L296,'2022旬別'!L296,'2021旬別'!L296,'2020旬別'!L296)</f>
        <v>4102.4772000000003</v>
      </c>
      <c r="N296" s="2110">
        <f>AVERAGE('2024旬別'!N296,'2023旬別'!M296,'2022旬別'!M296,'2021旬別'!M296,'2020旬別'!M296)</f>
        <v>4033.3660000000004</v>
      </c>
      <c r="O296" s="2106">
        <f>AVERAGE('2024旬別'!O296,'2023旬別'!N296,'2022旬別'!N296,'2021旬別'!N296,'2020旬別'!N296)</f>
        <v>2761.0392000000002</v>
      </c>
      <c r="P296" s="2111">
        <f>AVERAGE('2024旬別'!P296,'2023旬別'!O296,'2022旬別'!O296,'2021旬別'!O296,'2020旬別'!O296)</f>
        <v>1859.0300000000002</v>
      </c>
      <c r="Q296" s="2105">
        <f>AVERAGE('2024旬別'!Q296,'2023旬別'!P296,'2022旬別'!P296,'2021旬別'!P296,'2020旬別'!P296)</f>
        <v>1469.1779999999999</v>
      </c>
      <c r="R296" s="2112">
        <f>AVERAGE('2024旬別'!R296,'2023旬別'!Q296,'2022旬別'!Q296,'2021旬別'!Q296,'2020旬別'!Q296)</f>
        <v>465.21420000000001</v>
      </c>
      <c r="S296" s="2107">
        <f>AVERAGE('2024旬別'!S296,'2023旬別'!R296,'2022旬別'!R296,'2021旬別'!R296,'2020旬別'!R296)</f>
        <v>41.910399999999996</v>
      </c>
      <c r="T296" s="2138">
        <f>AVERAGE('2024旬別'!T296,'2023旬別'!S296,'2022旬別'!S296,'2021旬別'!S296,'2020旬別'!S296)</f>
        <v>9.5039999999999996</v>
      </c>
      <c r="U296" s="2106">
        <f>AVERAGE('2024旬別'!U296,'2023旬別'!T296,'2022旬別'!T296,'2021旬別'!T296,'2020旬別'!T296)</f>
        <v>3.5640000000000001</v>
      </c>
      <c r="V296" s="2107">
        <f>AVERAGE('2024旬別'!V296,'2023旬別'!U296,'2022旬別'!U296,'2021旬別'!U296,'2020旬別'!U296)</f>
        <v>0.12959999999999999</v>
      </c>
      <c r="W296" s="2113">
        <f>AVERAGE('2024旬別'!W296,'2023旬別'!V296,'2022旬別'!V296,'2021旬別'!V296,'2020旬別'!V296)</f>
        <v>0</v>
      </c>
      <c r="X296" s="2114">
        <f>AVERAGE('2024旬別'!X296,'2023旬別'!W296,'2022旬別'!W296,'2021旬別'!W296,'2020旬別'!W296)</f>
        <v>0.622</v>
      </c>
      <c r="Y296" s="2107">
        <f>AVERAGE('2024旬別'!Y296,'2023旬別'!X296,'2022旬別'!X296,'2021旬別'!X296,'2020旬別'!X296)</f>
        <v>0</v>
      </c>
      <c r="Z296" s="2110">
        <f>AVERAGE('2024旬別'!Z296,'2023旬別'!Y296,'2022旬別'!Y296,'2021旬別'!Y296,'2020旬別'!Y296)</f>
        <v>0</v>
      </c>
      <c r="AA296" s="2114">
        <f>AVERAGE('2024旬別'!AA296,'2023旬別'!Z296,'2022旬別'!Z296,'2021旬別'!Z296,'2020旬別'!Z296)</f>
        <v>0</v>
      </c>
      <c r="AB296" s="2107">
        <f>AVERAGE('2024旬別'!AB296,'2023旬別'!AA296,'2022旬別'!AA296,'2021旬別'!AA296,'2020旬別'!AA296)</f>
        <v>0</v>
      </c>
      <c r="AC296" s="2105">
        <f>AVERAGE('2024旬別'!AC296,'2023旬別'!AB296,'2022旬別'!AB296,'2021旬別'!AB296,'2020旬別'!AB296)</f>
        <v>0.97200000000000009</v>
      </c>
      <c r="AD296" s="2106">
        <f>AVERAGE('2024旬別'!AD296,'2023旬別'!AC296,'2022旬別'!AC296,'2021旬別'!AC296,'2020旬別'!AC296)</f>
        <v>0</v>
      </c>
      <c r="AE296" s="2109">
        <f>AVERAGE('2024旬別'!AE296,'2023旬別'!AD296,'2022旬別'!AD296,'2021旬別'!AD296,'2020旬別'!AD296)</f>
        <v>518.16240000000005</v>
      </c>
      <c r="AF296" s="2104">
        <f>AVERAGE('2024旬別'!AF296,'2023旬別'!AE296,'2022旬別'!AE296,'2021旬別'!AE296,'2020旬別'!AE296)</f>
        <v>2216.7090000000003</v>
      </c>
      <c r="AG296" s="2106">
        <f>AVERAGE('2024旬別'!AG296,'2023旬別'!AF296,'2022旬別'!AF296,'2021旬別'!AF296,'2020旬別'!AF296)</f>
        <v>7404.0821999999998</v>
      </c>
      <c r="AH296" s="2109">
        <f>AVERAGE('2024旬別'!AH296,'2023旬別'!AG296,'2022旬別'!AG296,'2021旬別'!AG296,'2020旬別'!AG296)</f>
        <v>9229.4992000000002</v>
      </c>
      <c r="AI296" s="2105">
        <f>AVERAGE('2024旬別'!AI296,'2023旬別'!AH296,'2022旬別'!AH296,'2021旬別'!AH296,'2020旬別'!AH296)</f>
        <v>9846.4040000000005</v>
      </c>
      <c r="AJ296" s="2106">
        <f>AVERAGE('2024旬別'!AJ296,'2023旬別'!AI296,'2022旬別'!AI296,'2021旬別'!AI296,'2020旬別'!AI296)</f>
        <v>11331.1654</v>
      </c>
      <c r="AK296" s="2109">
        <f>AVERAGE('2024旬別'!AK296,'2023旬別'!AJ296,'2022旬別'!AJ296,'2021旬別'!AJ296,'2020旬別'!AJ296)</f>
        <v>12342.2248</v>
      </c>
      <c r="AL296" s="2130">
        <f>AVERAGE('2024旬別'!AL296,'2023旬別'!AK296,'2022旬別'!AK296,'2021旬別'!AK296,'2020旬別'!AK296)</f>
        <v>14431.225399999999</v>
      </c>
      <c r="AM296" s="2115">
        <f>AVERAGE('2024旬別'!AM296,'2023旬別'!AL296,'2022旬別'!AL296,'2021旬別'!AL296,'2020旬別'!AL296)</f>
        <v>42545.017800000001</v>
      </c>
      <c r="AO296" s="59"/>
      <c r="AP296" s="59"/>
      <c r="AR296" s="56"/>
      <c r="AT296" s="59"/>
      <c r="AU296" s="55"/>
      <c r="AV296" s="56"/>
      <c r="AW296" s="56"/>
      <c r="AX296" s="56"/>
      <c r="AY296" s="61"/>
      <c r="AZ296" s="61"/>
    </row>
    <row r="297" spans="1:69" ht="14.25" customHeight="1" x14ac:dyDescent="0.15">
      <c r="A297" s="2352" t="str">
        <f t="shared" si="1"/>
        <v>せり価格</v>
      </c>
      <c r="B297" s="2351" t="str">
        <f>B295</f>
        <v>せり</v>
      </c>
      <c r="C297" s="2000" t="s">
        <v>96</v>
      </c>
      <c r="D297" s="2116">
        <f>AVERAGE('2024旬別'!D297,'2023旬別'!C297,'2022旬別'!C297,'2021旬別'!C297,'2020旬別'!C297)</f>
        <v>2084.4</v>
      </c>
      <c r="E297" s="2117">
        <f>AVERAGE('2024旬別'!E297,'2023旬別'!D297,'2022旬別'!D297,'2021旬別'!D297,'2020旬別'!D297)</f>
        <v>1060.4000000000001</v>
      </c>
      <c r="F297" s="2118">
        <f>AVERAGE('2024旬別'!F297,'2023旬別'!E297,'2022旬別'!E297,'2021旬別'!E297,'2020旬別'!E297)</f>
        <v>1043.4000000000001</v>
      </c>
      <c r="G297" s="2119">
        <f>AVERAGE('2024旬別'!G297,'2023旬別'!F297,'2022旬別'!F297,'2021旬別'!F297,'2020旬別'!F297)</f>
        <v>1095.8</v>
      </c>
      <c r="H297" s="2117">
        <f>AVERAGE('2024旬別'!H297,'2023旬別'!G297,'2022旬別'!G297,'2021旬別'!G297,'2020旬別'!G297)</f>
        <v>1046.2</v>
      </c>
      <c r="I297" s="2120">
        <f>AVERAGE('2024旬別'!I297,'2023旬別'!H297,'2022旬別'!H297,'2021旬別'!H297,'2020旬別'!H297)</f>
        <v>975.4</v>
      </c>
      <c r="J297" s="2121">
        <f>AVERAGE('2024旬別'!J297,'2023旬別'!I297,'2022旬別'!I297,'2021旬別'!I297,'2020旬別'!I297)</f>
        <v>939.8</v>
      </c>
      <c r="K297" s="2117">
        <f>AVERAGE('2024旬別'!K297,'2023旬別'!J297,'2022旬別'!J297,'2021旬別'!J297,'2020旬別'!J297)</f>
        <v>852.2</v>
      </c>
      <c r="L297" s="2118">
        <f>AVERAGE('2024旬別'!L297,'2023旬別'!K297,'2022旬別'!K297,'2021旬別'!K297,'2020旬別'!K297)</f>
        <v>780.2</v>
      </c>
      <c r="M297" s="2121">
        <f>AVERAGE('2024旬別'!M297,'2023旬別'!L297,'2022旬別'!L297,'2021旬別'!L297,'2020旬別'!L297)</f>
        <v>609</v>
      </c>
      <c r="N297" s="2117">
        <f>AVERAGE('2024旬別'!N297,'2023旬別'!M297,'2022旬別'!M297,'2021旬別'!M297,'2020旬別'!M297)</f>
        <v>584.79999999999995</v>
      </c>
      <c r="O297" s="2118">
        <f>AVERAGE('2024旬別'!O297,'2023旬別'!N297,'2022旬別'!N297,'2021旬別'!N297,'2020旬別'!N297)</f>
        <v>592.6</v>
      </c>
      <c r="P297" s="2121">
        <f>AVERAGE('2024旬別'!P297,'2023旬別'!O297,'2022旬別'!O297,'2021旬別'!O297,'2020旬別'!O297)</f>
        <v>593</v>
      </c>
      <c r="Q297" s="2117">
        <f>AVERAGE('2024旬別'!Q297,'2023旬別'!P297,'2022旬別'!P297,'2021旬別'!P297,'2020旬別'!P297)</f>
        <v>515.4</v>
      </c>
      <c r="R297" s="2123">
        <f>AVERAGE('2024旬別'!R297,'2023旬別'!Q297,'2022旬別'!Q297,'2021旬別'!Q297,'2020旬別'!Q297)</f>
        <v>521.6</v>
      </c>
      <c r="S297" s="2121">
        <f>AVERAGE('2024旬別'!S297,'2023旬別'!R297,'2022旬別'!R297,'2021旬別'!R297,'2020旬別'!R297)</f>
        <v>463</v>
      </c>
      <c r="T297" s="2117">
        <f>AVERAGE('2024旬別'!T297,'2023旬別'!S297,'2022旬別'!S297,'2021旬別'!S297,'2020旬別'!S297)</f>
        <v>176.8</v>
      </c>
      <c r="U297" s="2118">
        <f>AVERAGE('2024旬別'!U297,'2023旬別'!T297,'2022旬別'!T297,'2021旬別'!T297,'2020旬別'!T297)</f>
        <v>84.8</v>
      </c>
      <c r="V297" s="2119">
        <f>AVERAGE('2024旬別'!V297,'2023旬別'!U297,'2022旬別'!U297,'2021旬別'!U297,'2020旬別'!U297)</f>
        <v>21.6</v>
      </c>
      <c r="W297" s="2124">
        <f>AVERAGE('2024旬別'!W297,'2023旬別'!V297,'2022旬別'!V297,'2021旬別'!V297,'2020旬別'!V297)</f>
        <v>0</v>
      </c>
      <c r="X297" s="2123">
        <f>AVERAGE('2024旬別'!X297,'2023旬別'!W297,'2022旬別'!W297,'2021旬別'!W297,'2020旬別'!W297)</f>
        <v>103.6</v>
      </c>
      <c r="Y297" s="2119">
        <f>AVERAGE('2024旬別'!Y297,'2023旬別'!X297,'2022旬別'!X297,'2021旬別'!X297,'2020旬別'!X297)</f>
        <v>0</v>
      </c>
      <c r="Z297" s="2122">
        <f>AVERAGE('2024旬別'!Z297,'2023旬別'!Y297,'2022旬別'!Y297,'2021旬別'!Y297,'2020旬別'!Y297)</f>
        <v>0</v>
      </c>
      <c r="AA297" s="2123">
        <f>AVERAGE('2024旬別'!AA297,'2023旬別'!Z297,'2022旬別'!Z297,'2021旬別'!Z297,'2020旬別'!Z297)</f>
        <v>0</v>
      </c>
      <c r="AB297" s="2119">
        <f>AVERAGE('2024旬別'!AB297,'2023旬別'!AA297,'2022旬別'!AA297,'2021旬別'!AA297,'2020旬別'!AA297)</f>
        <v>0</v>
      </c>
      <c r="AC297" s="2117">
        <f>AVERAGE('2024旬別'!AC297,'2023旬別'!AB297,'2022旬別'!AB297,'2021旬別'!AB297,'2020旬別'!AB297)</f>
        <v>88.4</v>
      </c>
      <c r="AD297" s="2118">
        <f>AVERAGE('2024旬別'!AD297,'2023旬別'!AC297,'2022旬別'!AC297,'2021旬別'!AC297,'2020旬別'!AC297)</f>
        <v>0</v>
      </c>
      <c r="AE297" s="2121">
        <f>AVERAGE('2024旬別'!AE297,'2023旬別'!AD297,'2022旬別'!AD297,'2021旬別'!AD297,'2020旬別'!AD297)</f>
        <v>898.27319999999997</v>
      </c>
      <c r="AF297" s="2116">
        <f>AVERAGE('2024旬別'!AF297,'2023旬別'!AE297,'2022旬別'!AE297,'2021旬別'!AE297,'2020旬別'!AE297)</f>
        <v>1844.4</v>
      </c>
      <c r="AG297" s="2118">
        <f>AVERAGE('2024旬別'!AG297,'2023旬別'!AF297,'2022旬別'!AF297,'2021旬別'!AF297,'2020旬別'!AF297)</f>
        <v>1779.2</v>
      </c>
      <c r="AH297" s="2121">
        <f>AVERAGE('2024旬別'!AH297,'2023旬別'!AG297,'2022旬別'!AG297,'2021旬別'!AG297,'2020旬別'!AG297)</f>
        <v>1669.4</v>
      </c>
      <c r="AI297" s="2117">
        <f>AVERAGE('2024旬別'!AI297,'2023旬別'!AH297,'2022旬別'!AH297,'2021旬別'!AH297,'2020旬別'!AH297)</f>
        <v>1499.4</v>
      </c>
      <c r="AJ297" s="2118">
        <f>AVERAGE('2024旬別'!AJ297,'2023旬別'!AI297,'2022旬別'!AI297,'2021旬別'!AI297,'2020旬別'!AI297)</f>
        <v>1323.4</v>
      </c>
      <c r="AK297" s="2121">
        <f>AVERAGE('2024旬別'!AK297,'2023旬別'!AJ297,'2022旬別'!AJ297,'2021旬別'!AJ297,'2020旬別'!AJ297)</f>
        <v>1245.5999999999999</v>
      </c>
      <c r="AL297" s="2124">
        <f>AVERAGE('2024旬別'!AL297,'2023旬別'!AK297,'2022旬別'!AK297,'2021旬別'!AK297,'2020旬別'!AK297)</f>
        <v>1304.2</v>
      </c>
      <c r="AM297" s="2125">
        <f>AVERAGE('2024旬別'!AM297,'2023旬別'!AL297,'2022旬別'!AL297,'2021旬別'!AL297,'2020旬別'!AL297)</f>
        <v>2345.6</v>
      </c>
      <c r="AP297" s="59"/>
      <c r="AS297" s="56"/>
      <c r="AT297" s="2044"/>
      <c r="AU297" s="55"/>
      <c r="AV297" s="56"/>
      <c r="AW297" s="56"/>
      <c r="AX297" s="56"/>
      <c r="AY297" s="61"/>
      <c r="AZ297" s="61"/>
    </row>
    <row r="298" spans="1:69" ht="14.25" customHeight="1" x14ac:dyDescent="0.15">
      <c r="A298" s="2352" t="str">
        <f t="shared" si="1"/>
        <v>カリフラワー数量</v>
      </c>
      <c r="B298" s="250" t="s">
        <v>130</v>
      </c>
      <c r="C298" s="1997" t="s">
        <v>93</v>
      </c>
      <c r="D298" s="2093">
        <f>AVERAGE('2024旬別'!D298,'2023旬別'!C298,'2022旬別'!C298,'2021旬別'!C298,'2020旬別'!C298)</f>
        <v>1.9554000000000002</v>
      </c>
      <c r="E298" s="2094">
        <f>AVERAGE('2024旬別'!E298,'2023旬別'!D298,'2022旬別'!D298,'2021旬別'!D298,'2020旬別'!D298)</f>
        <v>2.7421999999999995</v>
      </c>
      <c r="F298" s="2095">
        <f>AVERAGE('2024旬別'!F298,'2023旬別'!E298,'2022旬別'!E298,'2021旬別'!E298,'2020旬別'!E298)</f>
        <v>2.0713999999999997</v>
      </c>
      <c r="G298" s="2096">
        <f>AVERAGE('2024旬別'!G298,'2023旬別'!F298,'2022旬別'!F298,'2021旬別'!F298,'2020旬別'!F298)</f>
        <v>1.6624000000000003</v>
      </c>
      <c r="H298" s="2094">
        <f>AVERAGE('2024旬別'!H298,'2023旬別'!G298,'2022旬別'!G298,'2021旬別'!G298,'2020旬別'!G298)</f>
        <v>1.0879999999999999</v>
      </c>
      <c r="I298" s="2097">
        <f>AVERAGE('2024旬別'!I298,'2023旬別'!H298,'2022旬別'!H298,'2021旬別'!H298,'2020旬別'!H298)</f>
        <v>1.5548</v>
      </c>
      <c r="J298" s="2098">
        <f>AVERAGE('2024旬別'!J298,'2023旬別'!I298,'2022旬別'!I298,'2021旬別'!I298,'2020旬別'!I298)</f>
        <v>1.8839999999999999</v>
      </c>
      <c r="K298" s="2094">
        <f>AVERAGE('2024旬別'!K298,'2023旬別'!J298,'2022旬別'!J298,'2021旬別'!J298,'2020旬別'!J298)</f>
        <v>3.2398000000000002</v>
      </c>
      <c r="L298" s="2095">
        <f>AVERAGE('2024旬別'!L298,'2023旬別'!K298,'2022旬別'!K298,'2021旬別'!K298,'2020旬別'!K298)</f>
        <v>10.436400000000001</v>
      </c>
      <c r="M298" s="2098">
        <f>AVERAGE('2024旬別'!M298,'2023旬別'!L298,'2022旬別'!L298,'2021旬別'!L298,'2020旬別'!L298)</f>
        <v>25.728199999999998</v>
      </c>
      <c r="N298" s="2099">
        <f>AVERAGE('2024旬別'!N298,'2023旬別'!M298,'2022旬別'!M298,'2021旬別'!M298,'2020旬別'!M298)</f>
        <v>42.180199999999999</v>
      </c>
      <c r="O298" s="2095">
        <f>AVERAGE('2024旬別'!O298,'2023旬別'!N298,'2022旬別'!N298,'2021旬別'!N298,'2020旬別'!N298)</f>
        <v>54.956999999999994</v>
      </c>
      <c r="P298" s="2098">
        <f>AVERAGE('2024旬別'!P298,'2023旬別'!O298,'2022旬別'!O298,'2021旬別'!O298,'2020旬別'!O298)</f>
        <v>70.3994</v>
      </c>
      <c r="Q298" s="2094">
        <f>AVERAGE('2024旬別'!Q298,'2023旬別'!P298,'2022旬別'!P298,'2021旬別'!P298,'2020旬別'!P298)</f>
        <v>73.961000000000013</v>
      </c>
      <c r="R298" s="2100">
        <f>AVERAGE('2024旬別'!R298,'2023旬別'!Q298,'2022旬別'!Q298,'2021旬別'!Q298,'2020旬別'!Q298)</f>
        <v>71.478800000000007</v>
      </c>
      <c r="S298" s="2096">
        <f>AVERAGE('2024旬別'!S298,'2023旬別'!R298,'2022旬別'!R298,'2021旬別'!R298,'2020旬別'!R298)</f>
        <v>56.4024</v>
      </c>
      <c r="T298" s="2094">
        <f>AVERAGE('2024旬別'!T298,'2023旬別'!S298,'2022旬別'!S298,'2021旬別'!S298,'2020旬別'!S298)</f>
        <v>32.3748</v>
      </c>
      <c r="U298" s="2095">
        <f>AVERAGE('2024旬別'!U298,'2023旬別'!T298,'2022旬別'!T298,'2021旬別'!T298,'2020旬別'!T298)</f>
        <v>8.9385999999999992</v>
      </c>
      <c r="V298" s="2096">
        <f>AVERAGE('2024旬別'!V298,'2023旬別'!U298,'2022旬別'!U298,'2021旬別'!U298,'2020旬別'!U298)</f>
        <v>1.3691999999999998</v>
      </c>
      <c r="W298" s="2101">
        <f>AVERAGE('2024旬別'!W298,'2023旬別'!V298,'2022旬別'!V298,'2021旬別'!V298,'2020旬別'!V298)</f>
        <v>0.17119999999999996</v>
      </c>
      <c r="X298" s="2102">
        <f>AVERAGE('2024旬別'!X298,'2023旬別'!W298,'2022旬別'!W298,'2021旬別'!W298,'2020旬別'!W298)</f>
        <v>2.7000000000000003E-2</v>
      </c>
      <c r="Y298" s="2096">
        <f>AVERAGE('2024旬別'!Y298,'2023旬別'!X298,'2022旬別'!X298,'2021旬別'!X298,'2020旬別'!X298)</f>
        <v>1.0800000000000001E-2</v>
      </c>
      <c r="Z298" s="2099">
        <f>AVERAGE('2024旬別'!Z298,'2023旬別'!Y298,'2022旬別'!Y298,'2021旬別'!Y298,'2020旬別'!Y298)</f>
        <v>0</v>
      </c>
      <c r="AA298" s="2102">
        <f>AVERAGE('2024旬別'!AA298,'2023旬別'!Z298,'2022旬別'!Z298,'2021旬別'!Z298,'2020旬別'!Z298)</f>
        <v>4.3200000000000002E-2</v>
      </c>
      <c r="AB298" s="2096">
        <f>AVERAGE('2024旬別'!AB298,'2023旬別'!AA298,'2022旬別'!AA298,'2021旬別'!AA298,'2020旬別'!AA298)</f>
        <v>0.2472</v>
      </c>
      <c r="AC298" s="2099">
        <f>AVERAGE('2024旬別'!AC298,'2023旬別'!AB298,'2022旬別'!AB298,'2021旬別'!AB298,'2020旬別'!AB298)</f>
        <v>3.3999999999999996E-2</v>
      </c>
      <c r="AD298" s="2095">
        <f>AVERAGE('2024旬別'!AD298,'2023旬別'!AC298,'2022旬別'!AC298,'2021旬別'!AC298,'2020旬別'!AC298)</f>
        <v>3.5369999999999999</v>
      </c>
      <c r="AE298" s="2098">
        <f>AVERAGE('2024旬別'!AE298,'2023旬別'!AD298,'2022旬別'!AD298,'2021旬別'!AD298,'2020旬別'!AD298)</f>
        <v>12.885</v>
      </c>
      <c r="AF298" s="2093">
        <f>AVERAGE('2024旬別'!AF298,'2023旬別'!AE298,'2022旬別'!AE298,'2021旬別'!AE298,'2020旬別'!AE298)</f>
        <v>21.623799999999999</v>
      </c>
      <c r="AG298" s="2095">
        <f>AVERAGE('2024旬別'!AG298,'2023旬別'!AF298,'2022旬別'!AF298,'2021旬別'!AF298,'2020旬別'!AF298)</f>
        <v>37.198599999999999</v>
      </c>
      <c r="AH298" s="2098">
        <f>AVERAGE('2024旬別'!AH298,'2023旬別'!AG298,'2022旬別'!AG298,'2021旬別'!AG298,'2020旬別'!AG298)</f>
        <v>37.253000000000007</v>
      </c>
      <c r="AI298" s="2094">
        <f>AVERAGE('2024旬別'!AI298,'2023旬別'!AH298,'2022旬別'!AH298,'2021旬別'!AH298,'2020旬別'!AH298)</f>
        <v>31.6998</v>
      </c>
      <c r="AJ298" s="2095">
        <f>AVERAGE('2024旬別'!AJ298,'2023旬別'!AI298,'2022旬別'!AI298,'2021旬別'!AI298,'2020旬別'!AI298)</f>
        <v>21.356399999999997</v>
      </c>
      <c r="AK298" s="2098">
        <f>AVERAGE('2024旬別'!AK298,'2023旬別'!AJ298,'2022旬別'!AJ298,'2021旬別'!AJ298,'2020旬別'!AJ298)</f>
        <v>16.063200000000002</v>
      </c>
      <c r="AL298" s="2094">
        <f>AVERAGE('2024旬別'!AL298,'2023旬別'!AK298,'2022旬別'!AK298,'2021旬別'!AK298,'2020旬別'!AK298)</f>
        <v>13.491399999999999</v>
      </c>
      <c r="AM298" s="2103">
        <f>AVERAGE('2024旬別'!AM298,'2023旬別'!AL298,'2022旬別'!AL298,'2021旬別'!AL298,'2020旬別'!AL298)</f>
        <v>10.7522</v>
      </c>
      <c r="AP298" s="55"/>
      <c r="AQ298" s="56"/>
      <c r="AT298" s="59"/>
      <c r="AU298" s="55"/>
      <c r="AV298" s="56"/>
      <c r="AW298" s="56"/>
      <c r="AX298" s="56"/>
      <c r="AY298" s="61"/>
      <c r="AZ298" s="61"/>
    </row>
    <row r="299" spans="1:69" ht="14.25" customHeight="1" x14ac:dyDescent="0.15">
      <c r="A299" s="2352" t="str">
        <f t="shared" si="1"/>
        <v>カリフラワー金額</v>
      </c>
      <c r="B299" s="2350" t="str">
        <f>B298</f>
        <v>カリフラワー</v>
      </c>
      <c r="C299" s="1998" t="s">
        <v>94</v>
      </c>
      <c r="D299" s="2104">
        <f>AVERAGE('2024旬別'!D299,'2023旬別'!C299,'2022旬別'!C299,'2021旬別'!C299,'2020旬別'!C299)</f>
        <v>470.93419999999998</v>
      </c>
      <c r="E299" s="2105">
        <f>AVERAGE('2024旬別'!E299,'2023旬別'!D299,'2022旬別'!D299,'2021旬別'!D299,'2020旬別'!D299)</f>
        <v>644.07060000000001</v>
      </c>
      <c r="F299" s="2106">
        <f>AVERAGE('2024旬別'!F299,'2023旬別'!E299,'2022旬別'!E299,'2021旬別'!E299,'2020旬別'!E299)</f>
        <v>508.58080000000001</v>
      </c>
      <c r="G299" s="2107">
        <f>AVERAGE('2024旬別'!G299,'2023旬別'!F299,'2022旬別'!F299,'2021旬別'!F299,'2020旬別'!F299)</f>
        <v>454.36660000000001</v>
      </c>
      <c r="H299" s="2105">
        <f>AVERAGE('2024旬別'!H299,'2023旬別'!G299,'2022旬別'!G299,'2021旬別'!G299,'2020旬別'!G299)</f>
        <v>258.19560000000001</v>
      </c>
      <c r="I299" s="2108">
        <f>AVERAGE('2024旬別'!I299,'2023旬別'!H299,'2022旬別'!H299,'2021旬別'!H299,'2020旬別'!H299)</f>
        <v>415.49160000000001</v>
      </c>
      <c r="J299" s="2109">
        <f>AVERAGE('2024旬別'!J299,'2023旬別'!I299,'2022旬別'!I299,'2021旬別'!I299,'2020旬別'!I299)</f>
        <v>542.27</v>
      </c>
      <c r="K299" s="2105">
        <f>AVERAGE('2024旬別'!K299,'2023旬別'!J299,'2022旬別'!J299,'2021旬別'!J299,'2020旬別'!J299)</f>
        <v>931.82279999999992</v>
      </c>
      <c r="L299" s="2106">
        <f>AVERAGE('2024旬別'!L299,'2023旬別'!K299,'2022旬別'!K299,'2021旬別'!K299,'2020旬別'!K299)</f>
        <v>3410.4262000000003</v>
      </c>
      <c r="M299" s="2109">
        <f>AVERAGE('2024旬別'!M299,'2023旬別'!L299,'2022旬別'!L299,'2021旬別'!L299,'2020旬別'!L299)</f>
        <v>7779.5666000000001</v>
      </c>
      <c r="N299" s="2110">
        <f>AVERAGE('2024旬別'!N299,'2023旬別'!M299,'2022旬別'!M299,'2021旬別'!M299,'2020旬別'!M299)</f>
        <v>11739.696199999998</v>
      </c>
      <c r="O299" s="2106">
        <f>AVERAGE('2024旬別'!O299,'2023旬別'!N299,'2022旬別'!N299,'2021旬別'!N299,'2020旬別'!N299)</f>
        <v>14456.1726</v>
      </c>
      <c r="P299" s="2111">
        <f>AVERAGE('2024旬別'!P299,'2023旬別'!O299,'2022旬別'!O299,'2021旬別'!O299,'2020旬別'!O299)</f>
        <v>16882.881600000001</v>
      </c>
      <c r="Q299" s="2105">
        <f>AVERAGE('2024旬別'!Q299,'2023旬別'!P299,'2022旬別'!P299,'2021旬別'!P299,'2020旬別'!P299)</f>
        <v>17550.885399999999</v>
      </c>
      <c r="R299" s="2112">
        <f>AVERAGE('2024旬別'!R299,'2023旬別'!Q299,'2022旬別'!Q299,'2021旬別'!Q299,'2020旬別'!Q299)</f>
        <v>17859.022799999999</v>
      </c>
      <c r="S299" s="2107">
        <f>AVERAGE('2024旬別'!S299,'2023旬別'!R299,'2022旬別'!R299,'2021旬別'!R299,'2020旬別'!R299)</f>
        <v>13289.0196</v>
      </c>
      <c r="T299" s="2105">
        <f>AVERAGE('2024旬別'!T299,'2023旬別'!S299,'2022旬別'!S299,'2021旬別'!S299,'2020旬別'!S299)</f>
        <v>7343.4543999999996</v>
      </c>
      <c r="U299" s="2106">
        <f>AVERAGE('2024旬別'!U299,'2023旬別'!T299,'2022旬別'!T299,'2021旬別'!T299,'2020旬別'!T299)</f>
        <v>2072.4567999999999</v>
      </c>
      <c r="V299" s="2107">
        <f>AVERAGE('2024旬別'!V299,'2023旬別'!U299,'2022旬別'!U299,'2021旬別'!U299,'2020旬別'!U299)</f>
        <v>387.74580000000003</v>
      </c>
      <c r="W299" s="2113">
        <f>AVERAGE('2024旬別'!W299,'2023旬別'!V299,'2022旬別'!V299,'2021旬別'!V299,'2020旬別'!V299)</f>
        <v>49.924199999999999</v>
      </c>
      <c r="X299" s="2114">
        <f>AVERAGE('2024旬別'!X299,'2023旬別'!W299,'2022旬別'!W299,'2021旬別'!W299,'2020旬別'!W299)</f>
        <v>22.5246</v>
      </c>
      <c r="Y299" s="2107">
        <f>AVERAGE('2024旬別'!Y299,'2023旬別'!X299,'2022旬別'!X299,'2021旬別'!X299,'2020旬別'!X299)</f>
        <v>6.8690000000000015</v>
      </c>
      <c r="Z299" s="2110">
        <f>AVERAGE('2024旬別'!Z299,'2023旬別'!Y299,'2022旬別'!Y299,'2021旬別'!Y299,'2020旬別'!Y299)</f>
        <v>0</v>
      </c>
      <c r="AA299" s="2114">
        <f>AVERAGE('2024旬別'!AA299,'2023旬別'!Z299,'2022旬別'!Z299,'2021旬別'!Z299,'2020旬別'!Z299)</f>
        <v>2.4623999999999997</v>
      </c>
      <c r="AB299" s="2107">
        <f>AVERAGE('2024旬別'!AB299,'2023旬別'!AA299,'2022旬別'!AA299,'2021旬別'!AA299,'2020旬別'!AA299)</f>
        <v>41.58</v>
      </c>
      <c r="AC299" s="2105">
        <f>AVERAGE('2024旬別'!AC299,'2023旬別'!AB299,'2022旬別'!AB299,'2021旬別'!AB299,'2020旬別'!AB299)</f>
        <v>6.3719999999999999</v>
      </c>
      <c r="AD299" s="2106">
        <f>AVERAGE('2024旬別'!AD299,'2023旬別'!AC299,'2022旬別'!AC299,'2021旬別'!AC299,'2020旬別'!AC299)</f>
        <v>4957.7485999999999</v>
      </c>
      <c r="AE299" s="2109">
        <f>AVERAGE('2024旬別'!AE299,'2023旬別'!AD299,'2022旬別'!AD299,'2021旬別'!AD299,'2020旬別'!AD299)</f>
        <v>2981.8519999999999</v>
      </c>
      <c r="AF299" s="2110">
        <f>AVERAGE('2024旬別'!AF299,'2023旬別'!AE299,'2022旬別'!AE299,'2021旬別'!AE299,'2020旬別'!AE299)</f>
        <v>4853.5442000000003</v>
      </c>
      <c r="AG299" s="2106">
        <f>AVERAGE('2024旬別'!AG299,'2023旬別'!AF299,'2022旬別'!AF299,'2021旬別'!AF299,'2020旬別'!AF299)</f>
        <v>7864.9462000000003</v>
      </c>
      <c r="AH299" s="2109">
        <f>AVERAGE('2024旬別'!AH299,'2023旬別'!AG299,'2022旬別'!AG299,'2021旬別'!AG299,'2020旬別'!AG299)</f>
        <v>6805.7959999999994</v>
      </c>
      <c r="AI299" s="2105">
        <f>AVERAGE('2024旬別'!AI299,'2023旬別'!AH299,'2022旬別'!AH299,'2021旬別'!AH299,'2020旬別'!AH299)</f>
        <v>6246.9661999999998</v>
      </c>
      <c r="AJ299" s="2106">
        <f>AVERAGE('2024旬別'!AJ299,'2023旬別'!AI299,'2022旬別'!AI299,'2021旬別'!AI299,'2020旬別'!AI299)</f>
        <v>4603.97</v>
      </c>
      <c r="AK299" s="2109">
        <f>AVERAGE('2024旬別'!AK299,'2023旬別'!AJ299,'2022旬別'!AJ299,'2021旬別'!AJ299,'2020旬別'!AJ299)</f>
        <v>3569.2256000000002</v>
      </c>
      <c r="AL299" s="2105">
        <f>AVERAGE('2024旬別'!AL299,'2023旬別'!AK299,'2022旬別'!AK299,'2021旬別'!AK299,'2020旬別'!AK299)</f>
        <v>3349.6728000000003</v>
      </c>
      <c r="AM299" s="2115">
        <f>AVERAGE('2024旬別'!AM299,'2023旬別'!AL299,'2022旬別'!AL299,'2021旬別'!AL299,'2020旬別'!AL299)</f>
        <v>3142.5378000000001</v>
      </c>
      <c r="AO299" s="61"/>
      <c r="AP299" s="59"/>
      <c r="AR299" s="56"/>
      <c r="AT299" s="59"/>
      <c r="AU299" s="55"/>
      <c r="AV299" s="56"/>
      <c r="AW299" s="56"/>
      <c r="AX299" s="56"/>
      <c r="AY299" s="61"/>
      <c r="AZ299" s="61"/>
    </row>
    <row r="300" spans="1:69" ht="14.25" customHeight="1" x14ac:dyDescent="0.15">
      <c r="A300" s="2352" t="str">
        <f t="shared" si="1"/>
        <v>カリフラワー価格</v>
      </c>
      <c r="B300" s="2351" t="str">
        <f>B298</f>
        <v>カリフラワー</v>
      </c>
      <c r="C300" s="2000" t="s">
        <v>96</v>
      </c>
      <c r="D300" s="2116">
        <f>AVERAGE('2024旬別'!D300,'2023旬別'!C300,'2022旬別'!C300,'2021旬別'!C300,'2020旬別'!C300)</f>
        <v>244.8</v>
      </c>
      <c r="E300" s="2117">
        <f>AVERAGE('2024旬別'!E300,'2023旬別'!D300,'2022旬別'!D300,'2021旬別'!D300,'2020旬別'!D300)</f>
        <v>238.6</v>
      </c>
      <c r="F300" s="2118">
        <f>AVERAGE('2024旬別'!F300,'2023旬別'!E300,'2022旬別'!E300,'2021旬別'!E300,'2020旬別'!E300)</f>
        <v>253.6</v>
      </c>
      <c r="G300" s="2119">
        <f>AVERAGE('2024旬別'!G300,'2023旬別'!F300,'2022旬別'!F300,'2021旬別'!F300,'2020旬別'!F300)</f>
        <v>250.8</v>
      </c>
      <c r="H300" s="2117">
        <f>AVERAGE('2024旬別'!H300,'2023旬別'!G300,'2022旬別'!G300,'2021旬別'!G300,'2020旬別'!G300)</f>
        <v>235.4</v>
      </c>
      <c r="I300" s="2120">
        <f>AVERAGE('2024旬別'!I300,'2023旬別'!H300,'2022旬別'!H300,'2021旬別'!H300,'2020旬別'!H300)</f>
        <v>283.39999999999998</v>
      </c>
      <c r="J300" s="2121">
        <f>AVERAGE('2024旬別'!J300,'2023旬別'!I300,'2022旬別'!I300,'2021旬別'!I300,'2020旬別'!I300)</f>
        <v>290</v>
      </c>
      <c r="K300" s="2117">
        <f>AVERAGE('2024旬別'!K300,'2023旬別'!J300,'2022旬別'!J300,'2021旬別'!J300,'2020旬別'!J300)</f>
        <v>302.2</v>
      </c>
      <c r="L300" s="2118">
        <f>AVERAGE('2024旬別'!L300,'2023旬別'!K300,'2022旬別'!K300,'2021旬別'!K300,'2020旬別'!K300)</f>
        <v>328.6</v>
      </c>
      <c r="M300" s="2121">
        <f>AVERAGE('2024旬別'!M300,'2023旬別'!L300,'2022旬別'!L300,'2021旬別'!L300,'2020旬別'!L300)</f>
        <v>303.60000000000002</v>
      </c>
      <c r="N300" s="2117">
        <f>AVERAGE('2024旬別'!N300,'2023旬別'!M300,'2022旬別'!M300,'2021旬別'!M300,'2020旬別'!M300)</f>
        <v>283.2</v>
      </c>
      <c r="O300" s="2118">
        <f>AVERAGE('2024旬別'!O300,'2023旬別'!N300,'2022旬別'!N300,'2021旬別'!N300,'2020旬別'!N300)</f>
        <v>265.39999999999998</v>
      </c>
      <c r="P300" s="2121">
        <f>AVERAGE('2024旬別'!P300,'2023旬別'!O300,'2022旬別'!O300,'2021旬別'!O300,'2020旬別'!O300)</f>
        <v>241.6</v>
      </c>
      <c r="Q300" s="2117">
        <f>AVERAGE('2024旬別'!Q300,'2023旬別'!P300,'2022旬別'!P300,'2021旬別'!P300,'2020旬別'!P300)</f>
        <v>240.2</v>
      </c>
      <c r="R300" s="2123">
        <f>AVERAGE('2024旬別'!R300,'2023旬別'!Q300,'2022旬別'!Q300,'2021旬別'!Q300,'2020旬別'!Q300)</f>
        <v>252.8</v>
      </c>
      <c r="S300" s="2121">
        <f>AVERAGE('2024旬別'!S300,'2023旬別'!R300,'2022旬別'!R300,'2021旬別'!R300,'2020旬別'!R300)</f>
        <v>238</v>
      </c>
      <c r="T300" s="2117">
        <f>AVERAGE('2024旬別'!T300,'2023旬別'!S300,'2022旬別'!S300,'2021旬別'!S300,'2020旬別'!S300)</f>
        <v>227</v>
      </c>
      <c r="U300" s="2118">
        <f>AVERAGE('2024旬別'!U300,'2023旬別'!T300,'2022旬別'!T300,'2021旬別'!T300,'2020旬別'!T300)</f>
        <v>247</v>
      </c>
      <c r="V300" s="2119">
        <f>AVERAGE('2024旬別'!V300,'2023旬別'!U300,'2022旬別'!U300,'2021旬別'!U300,'2020旬別'!U300)</f>
        <v>291.39999999999998</v>
      </c>
      <c r="W300" s="2124">
        <f>AVERAGE('2024旬別'!W300,'2023旬別'!V300,'2022旬別'!V300,'2021旬別'!V300,'2020旬別'!V300)</f>
        <v>384</v>
      </c>
      <c r="X300" s="2123">
        <f>AVERAGE('2024旬別'!X300,'2023旬別'!W300,'2022旬別'!W300,'2021旬別'!W300,'2020旬別'!W300)</f>
        <v>859</v>
      </c>
      <c r="Y300" s="2119">
        <f>AVERAGE('2024旬別'!Y300,'2023旬別'!X300,'2022旬別'!X300,'2021旬別'!X300,'2020旬別'!X300)</f>
        <v>280.60000000000002</v>
      </c>
      <c r="Z300" s="2122">
        <f>AVERAGE('2024旬別'!Z300,'2023旬別'!Y300,'2022旬別'!Y300,'2021旬別'!Y300,'2020旬別'!Y300)</f>
        <v>0</v>
      </c>
      <c r="AA300" s="2123">
        <f>AVERAGE('2024旬別'!AA300,'2023旬別'!Z300,'2022旬別'!Z300,'2021旬別'!Z300,'2020旬別'!Z300)</f>
        <v>11.4</v>
      </c>
      <c r="AB300" s="2119">
        <f>AVERAGE('2024旬別'!AB300,'2023旬別'!AA300,'2022旬別'!AA300,'2021旬別'!AA300,'2020旬別'!AA300)</f>
        <v>33.6</v>
      </c>
      <c r="AC300" s="2117">
        <f>AVERAGE('2024旬別'!AC300,'2023旬別'!AB300,'2022旬別'!AB300,'2021旬別'!AB300,'2020旬別'!AB300)</f>
        <v>91</v>
      </c>
      <c r="AD300" s="2118">
        <f>AVERAGE('2024旬別'!AD300,'2023旬別'!AC300,'2022旬別'!AC300,'2021旬別'!AC300,'2020旬別'!AC300)</f>
        <v>253.8</v>
      </c>
      <c r="AE300" s="2121">
        <f>AVERAGE('2024旬別'!AE300,'2023旬別'!AD300,'2022旬別'!AD300,'2021旬別'!AD300,'2020旬別'!AD300)</f>
        <v>245</v>
      </c>
      <c r="AF300" s="2122">
        <f>AVERAGE('2024旬別'!AF300,'2023旬別'!AE300,'2022旬別'!AE300,'2021旬別'!AE300,'2020旬別'!AE300)</f>
        <v>240.8</v>
      </c>
      <c r="AG300" s="2118">
        <f>AVERAGE('2024旬別'!AG300,'2023旬別'!AF300,'2022旬別'!AF300,'2021旬別'!AF300,'2020旬別'!AF300)</f>
        <v>222.6</v>
      </c>
      <c r="AH300" s="2121">
        <f>AVERAGE('2024旬別'!AH300,'2023旬別'!AG300,'2022旬別'!AG300,'2021旬別'!AG300,'2020旬別'!AG300)</f>
        <v>185.2</v>
      </c>
      <c r="AI300" s="2117">
        <f>AVERAGE('2024旬別'!AI300,'2023旬別'!AH300,'2022旬別'!AH300,'2021旬別'!AH300,'2020旬別'!AH300)</f>
        <v>201.8</v>
      </c>
      <c r="AJ300" s="2118">
        <f>AVERAGE('2024旬別'!AJ300,'2023旬別'!AI300,'2022旬別'!AI300,'2021旬別'!AI300,'2020旬別'!AI300)</f>
        <v>222.8</v>
      </c>
      <c r="AK300" s="2121">
        <f>AVERAGE('2024旬別'!AK300,'2023旬別'!AJ300,'2022旬別'!AJ300,'2021旬別'!AJ300,'2020旬別'!AJ300)</f>
        <v>236.4</v>
      </c>
      <c r="AL300" s="2117">
        <f>AVERAGE('2024旬別'!AL300,'2023旬別'!AK300,'2022旬別'!AK300,'2021旬別'!AK300,'2020旬別'!AK300)</f>
        <v>255.2</v>
      </c>
      <c r="AM300" s="2125">
        <f>AVERAGE('2024旬別'!AM300,'2023旬別'!AL300,'2022旬別'!AL300,'2021旬別'!AL300,'2020旬別'!AL300)</f>
        <v>293</v>
      </c>
      <c r="AO300" s="59"/>
      <c r="AP300" s="59"/>
      <c r="AS300" s="56"/>
      <c r="AT300" s="2044"/>
      <c r="AU300" s="55"/>
      <c r="AV300" s="56"/>
      <c r="AW300" s="56"/>
      <c r="AX300" s="56"/>
      <c r="AY300" s="61"/>
      <c r="AZ300" s="61"/>
    </row>
    <row r="301" spans="1:69" ht="14.25" customHeight="1" x14ac:dyDescent="0.15">
      <c r="A301" s="2352" t="str">
        <f t="shared" si="1"/>
        <v>チンゲンサイ数量</v>
      </c>
      <c r="B301" s="250" t="s">
        <v>131</v>
      </c>
      <c r="C301" s="1997" t="s">
        <v>93</v>
      </c>
      <c r="D301" s="2093">
        <f>AVERAGE('2024旬別'!D301,'2023旬別'!C301,'2022旬別'!C301,'2021旬別'!C301,'2020旬別'!C301)</f>
        <v>47.980399999999996</v>
      </c>
      <c r="E301" s="2094">
        <f>AVERAGE('2024旬別'!E301,'2023旬別'!D301,'2022旬別'!D301,'2021旬別'!D301,'2020旬別'!D301)</f>
        <v>92.099799999999988</v>
      </c>
      <c r="F301" s="2095">
        <f>AVERAGE('2024旬別'!F301,'2023旬別'!E301,'2022旬別'!E301,'2021旬別'!E301,'2020旬別'!E301)</f>
        <v>93.794599999999988</v>
      </c>
      <c r="G301" s="2096">
        <f>AVERAGE('2024旬別'!G301,'2023旬別'!F301,'2022旬別'!F301,'2021旬別'!F301,'2020旬別'!F301)</f>
        <v>90.211399999999998</v>
      </c>
      <c r="H301" s="2094">
        <f>AVERAGE('2024旬別'!H301,'2023旬別'!G301,'2022旬別'!G301,'2021旬別'!G301,'2020旬別'!G301)</f>
        <v>87.013199999999998</v>
      </c>
      <c r="I301" s="2097">
        <f>AVERAGE('2024旬別'!I301,'2023旬別'!H301,'2022旬別'!H301,'2021旬別'!H301,'2020旬別'!H301)</f>
        <v>77.370400000000004</v>
      </c>
      <c r="J301" s="2098">
        <f>AVERAGE('2024旬別'!J301,'2023旬別'!I301,'2022旬別'!I301,'2021旬別'!I301,'2020旬別'!I301)</f>
        <v>97.381400000000014</v>
      </c>
      <c r="K301" s="2094">
        <f>AVERAGE('2024旬別'!K301,'2023旬別'!J301,'2022旬別'!J301,'2021旬別'!J301,'2020旬別'!J301)</f>
        <v>98.523599999999988</v>
      </c>
      <c r="L301" s="2162">
        <f>AVERAGE('2024旬別'!L301,'2023旬別'!K301,'2022旬別'!K301,'2021旬別'!K301,'2020旬別'!K301)</f>
        <v>112.21379999999999</v>
      </c>
      <c r="M301" s="2098">
        <f>AVERAGE('2024旬別'!M301,'2023旬別'!L301,'2022旬別'!L301,'2021旬別'!L301,'2020旬別'!L301)</f>
        <v>99.003200000000007</v>
      </c>
      <c r="N301" s="2099">
        <f>AVERAGE('2024旬別'!N301,'2023旬別'!M301,'2022旬別'!M301,'2021旬別'!M301,'2020旬別'!M301)</f>
        <v>99.347000000000008</v>
      </c>
      <c r="O301" s="2095">
        <f>AVERAGE('2024旬別'!O301,'2023旬別'!N301,'2022旬別'!N301,'2021旬別'!N301,'2020旬別'!N301)</f>
        <v>97.371999999999986</v>
      </c>
      <c r="P301" s="2163">
        <f>AVERAGE('2024旬別'!P301,'2023旬別'!O301,'2022旬別'!O301,'2021旬別'!O301,'2020旬別'!O301)</f>
        <v>95.302199999999999</v>
      </c>
      <c r="Q301" s="2094">
        <f>AVERAGE('2024旬別'!Q301,'2023旬別'!P301,'2022旬別'!P301,'2021旬別'!P301,'2020旬別'!P301)</f>
        <v>102.08320000000001</v>
      </c>
      <c r="R301" s="2100">
        <f>AVERAGE('2024旬別'!R301,'2023旬別'!Q301,'2022旬別'!Q301,'2021旬別'!Q301,'2020旬別'!Q301)</f>
        <v>105.18620000000001</v>
      </c>
      <c r="S301" s="2096">
        <f>AVERAGE('2024旬別'!S301,'2023旬別'!R301,'2022旬別'!R301,'2021旬別'!R301,'2020旬別'!R301)</f>
        <v>98.511600000000001</v>
      </c>
      <c r="T301" s="2094">
        <f>AVERAGE('2024旬別'!T301,'2023旬別'!S301,'2022旬別'!S301,'2021旬別'!S301,'2020旬別'!S301)</f>
        <v>92.626000000000005</v>
      </c>
      <c r="U301" s="2095">
        <f>AVERAGE('2024旬別'!U301,'2023旬別'!T301,'2022旬別'!T301,'2021旬別'!T301,'2020旬別'!T301)</f>
        <v>87.552999999999997</v>
      </c>
      <c r="V301" s="2096">
        <f>AVERAGE('2024旬別'!V301,'2023旬別'!U301,'2022旬別'!U301,'2021旬別'!U301,'2020旬別'!U301)</f>
        <v>78.452600000000004</v>
      </c>
      <c r="W301" s="2101">
        <f>AVERAGE('2024旬別'!W301,'2023旬別'!V301,'2022旬別'!V301,'2021旬別'!V301,'2020旬別'!V301)</f>
        <v>71.277999999999992</v>
      </c>
      <c r="X301" s="2102">
        <f>AVERAGE('2024旬別'!X301,'2023旬別'!W301,'2022旬別'!W301,'2021旬別'!W301,'2020旬別'!W301)</f>
        <v>69.87660000000001</v>
      </c>
      <c r="Y301" s="2096">
        <f>AVERAGE('2024旬別'!Y301,'2023旬別'!X301,'2022旬別'!X301,'2021旬別'!X301,'2020旬別'!X301)</f>
        <v>60.56600000000001</v>
      </c>
      <c r="Z301" s="2099">
        <f>AVERAGE('2024旬別'!Z301,'2023旬別'!Y301,'2022旬別'!Y301,'2021旬別'!Y301,'2020旬別'!Y301)</f>
        <v>58.000200000000007</v>
      </c>
      <c r="AA301" s="2100">
        <f>AVERAGE('2024旬別'!AA301,'2023旬別'!Z301,'2022旬別'!Z301,'2021旬別'!Z301,'2020旬別'!Z301)</f>
        <v>69.018599999999992</v>
      </c>
      <c r="AB301" s="2096">
        <f>AVERAGE('2024旬別'!AB301,'2023旬別'!AA301,'2022旬別'!AA301,'2021旬別'!AA301,'2020旬別'!AA301)</f>
        <v>57.215599999999995</v>
      </c>
      <c r="AC301" s="2099">
        <f>AVERAGE('2024旬別'!AC301,'2023旬別'!AB301,'2022旬別'!AB301,'2021旬別'!AB301,'2020旬別'!AB301)</f>
        <v>67.8202</v>
      </c>
      <c r="AD301" s="2095">
        <f>AVERAGE('2024旬別'!AD301,'2023旬別'!AC301,'2022旬別'!AC301,'2021旬別'!AC301,'2020旬別'!AC301)</f>
        <v>77.377600000000001</v>
      </c>
      <c r="AE301" s="2098">
        <f>AVERAGE('2024旬別'!AE301,'2023旬別'!AD301,'2022旬別'!AD301,'2021旬別'!AD301,'2020旬別'!AD301)</f>
        <v>80.839399999999998</v>
      </c>
      <c r="AF301" s="2099">
        <f>AVERAGE('2024旬別'!AF301,'2023旬別'!AE301,'2022旬別'!AE301,'2021旬別'!AE301,'2020旬別'!AE301)</f>
        <v>90.390000000000015</v>
      </c>
      <c r="AG301" s="2095">
        <f>AVERAGE('2024旬別'!AG301,'2023旬別'!AF301,'2022旬別'!AF301,'2021旬別'!AF301,'2020旬別'!AF301)</f>
        <v>97.706400000000002</v>
      </c>
      <c r="AH301" s="2098">
        <f>AVERAGE('2024旬別'!AH301,'2023旬別'!AG301,'2022旬別'!AG301,'2021旬別'!AG301,'2020旬別'!AG301)</f>
        <v>92.530999999999992</v>
      </c>
      <c r="AI301" s="2094">
        <f>AVERAGE('2024旬別'!AI301,'2023旬別'!AH301,'2022旬別'!AH301,'2021旬別'!AH301,'2020旬別'!AH301)</f>
        <v>89.077600000000004</v>
      </c>
      <c r="AJ301" s="2095">
        <f>AVERAGE('2024旬別'!AJ301,'2023旬別'!AI301,'2022旬別'!AI301,'2021旬別'!AI301,'2020旬別'!AI301)</f>
        <v>69.692599999999999</v>
      </c>
      <c r="AK301" s="2098">
        <f>AVERAGE('2024旬別'!AK301,'2023旬別'!AJ301,'2022旬別'!AJ301,'2021旬別'!AJ301,'2020旬別'!AJ301)</f>
        <v>84.053799999999995</v>
      </c>
      <c r="AL301" s="2094">
        <f>AVERAGE('2024旬別'!AL301,'2023旬別'!AK301,'2022旬別'!AK301,'2021旬別'!AK301,'2020旬別'!AK301)</f>
        <v>77.023200000000003</v>
      </c>
      <c r="AM301" s="2103">
        <f>AVERAGE('2024旬別'!AM301,'2023旬別'!AL301,'2022旬別'!AL301,'2021旬別'!AL301,'2020旬別'!AL301)</f>
        <v>75.756200000000007</v>
      </c>
      <c r="AO301" s="59"/>
      <c r="AP301" s="55"/>
      <c r="AQ301" s="56"/>
      <c r="AT301" s="59"/>
      <c r="AU301" s="55"/>
      <c r="AV301" s="56"/>
      <c r="AW301" s="56"/>
      <c r="AX301" s="56"/>
      <c r="AY301" s="61"/>
      <c r="AZ301" s="61"/>
    </row>
    <row r="302" spans="1:69" ht="14.25" customHeight="1" x14ac:dyDescent="0.15">
      <c r="A302" s="2352" t="str">
        <f t="shared" si="1"/>
        <v>チンゲンサイ金額</v>
      </c>
      <c r="B302" s="2350" t="str">
        <f>B301</f>
        <v>チンゲンサイ</v>
      </c>
      <c r="C302" s="1998" t="s">
        <v>94</v>
      </c>
      <c r="D302" s="2104">
        <f>AVERAGE('2024旬別'!D302,'2023旬別'!C302,'2022旬別'!C302,'2021旬別'!C302,'2020旬別'!C302)</f>
        <v>14572.098399999999</v>
      </c>
      <c r="E302" s="2105">
        <f>AVERAGE('2024旬別'!E302,'2023旬別'!D302,'2022旬別'!D302,'2021旬別'!D302,'2020旬別'!D302)</f>
        <v>27345.867399999999</v>
      </c>
      <c r="F302" s="2106">
        <f>AVERAGE('2024旬別'!F302,'2023旬別'!E302,'2022旬別'!E302,'2021旬別'!E302,'2020旬別'!E302)</f>
        <v>30565.49</v>
      </c>
      <c r="G302" s="2107">
        <f>AVERAGE('2024旬別'!G302,'2023旬別'!F302,'2022旬別'!F302,'2021旬別'!F302,'2020旬別'!F302)</f>
        <v>28581.889800000004</v>
      </c>
      <c r="H302" s="2105">
        <f>AVERAGE('2024旬別'!H302,'2023旬別'!G302,'2022旬別'!G302,'2021旬別'!G302,'2020旬別'!G302)</f>
        <v>25904.1626</v>
      </c>
      <c r="I302" s="2108">
        <f>AVERAGE('2024旬別'!I302,'2023旬別'!H302,'2022旬別'!H302,'2021旬別'!H302,'2020旬別'!H302)</f>
        <v>20706.139600000002</v>
      </c>
      <c r="J302" s="2109">
        <f>AVERAGE('2024旬別'!J302,'2023旬別'!I302,'2022旬別'!I302,'2021旬別'!I302,'2020旬別'!I302)</f>
        <v>22986.720799999999</v>
      </c>
      <c r="K302" s="2105">
        <f>AVERAGE('2024旬別'!K302,'2023旬別'!J302,'2022旬別'!J302,'2021旬別'!J302,'2020旬別'!J302)</f>
        <v>22076.981400000001</v>
      </c>
      <c r="L302" s="2164">
        <f>AVERAGE('2024旬別'!L302,'2023旬別'!K302,'2022旬別'!K302,'2021旬別'!K302,'2020旬別'!K302)</f>
        <v>25828.099399999999</v>
      </c>
      <c r="M302" s="2109">
        <f>AVERAGE('2024旬別'!M302,'2023旬別'!L302,'2022旬別'!L302,'2021旬別'!L302,'2020旬別'!L302)</f>
        <v>24375.734000000004</v>
      </c>
      <c r="N302" s="2110">
        <f>AVERAGE('2024旬別'!N302,'2023旬別'!M302,'2022旬別'!M302,'2021旬別'!M302,'2020旬別'!M302)</f>
        <v>28439.120199999998</v>
      </c>
      <c r="O302" s="2106">
        <f>AVERAGE('2024旬別'!O302,'2023旬別'!N302,'2022旬別'!N302,'2021旬別'!N302,'2020旬別'!N302)</f>
        <v>27296.274199999996</v>
      </c>
      <c r="P302" s="2165">
        <f>AVERAGE('2024旬別'!P302,'2023旬別'!O302,'2022旬別'!O302,'2021旬別'!O302,'2020旬別'!O302)</f>
        <v>24801.789000000001</v>
      </c>
      <c r="Q302" s="2105">
        <f>AVERAGE('2024旬別'!Q302,'2023旬別'!P302,'2022旬別'!P302,'2021旬別'!P302,'2020旬別'!P302)</f>
        <v>23636.55</v>
      </c>
      <c r="R302" s="2112">
        <f>AVERAGE('2024旬別'!R302,'2023旬別'!Q302,'2022旬別'!Q302,'2021旬別'!Q302,'2020旬別'!Q302)</f>
        <v>25516.822800000002</v>
      </c>
      <c r="S302" s="2107">
        <f>AVERAGE('2024旬別'!S302,'2023旬別'!R302,'2022旬別'!R302,'2021旬別'!R302,'2020旬別'!R302)</f>
        <v>23500.964799999998</v>
      </c>
      <c r="T302" s="2105">
        <f>AVERAGE('2024旬別'!T302,'2023旬別'!S302,'2022旬別'!S302,'2021旬別'!S302,'2020旬別'!S302)</f>
        <v>21464.959600000002</v>
      </c>
      <c r="U302" s="2106">
        <f>AVERAGE('2024旬別'!U302,'2023旬別'!T302,'2022旬別'!T302,'2021旬別'!T302,'2020旬別'!T302)</f>
        <v>22030.846799999999</v>
      </c>
      <c r="V302" s="2107">
        <f>AVERAGE('2024旬別'!V302,'2023旬別'!U302,'2022旬別'!U302,'2021旬別'!U302,'2020旬別'!U302)</f>
        <v>19866.124</v>
      </c>
      <c r="W302" s="2113">
        <f>AVERAGE('2024旬別'!W302,'2023旬別'!V302,'2022旬別'!V302,'2021旬別'!V302,'2020旬別'!V302)</f>
        <v>22123.2418</v>
      </c>
      <c r="X302" s="2114">
        <f>AVERAGE('2024旬別'!X302,'2023旬別'!W302,'2022旬別'!W302,'2021旬別'!W302,'2020旬別'!W302)</f>
        <v>22809.116399999999</v>
      </c>
      <c r="Y302" s="2107">
        <f>AVERAGE('2024旬別'!Y302,'2023旬別'!X302,'2022旬別'!X302,'2021旬別'!X302,'2020旬別'!X302)</f>
        <v>19734.507399999999</v>
      </c>
      <c r="Z302" s="2110">
        <f>AVERAGE('2024旬別'!Z302,'2023旬別'!Y302,'2022旬別'!Y302,'2021旬別'!Y302,'2020旬別'!Y302)</f>
        <v>18901.512599999998</v>
      </c>
      <c r="AA302" s="2112">
        <f>AVERAGE('2024旬別'!AA302,'2023旬別'!Z302,'2022旬別'!Z302,'2021旬別'!Z302,'2020旬別'!Z302)</f>
        <v>27028.645199999999</v>
      </c>
      <c r="AB302" s="2107">
        <f>AVERAGE('2024旬別'!AB302,'2023旬別'!AA302,'2022旬別'!AA302,'2021旬別'!AA302,'2020旬別'!AA302)</f>
        <v>24588.944</v>
      </c>
      <c r="AC302" s="2105">
        <f>AVERAGE('2024旬別'!AC302,'2023旬別'!AB302,'2022旬別'!AB302,'2021旬別'!AB302,'2020旬別'!AB302)</f>
        <v>30433.532799999997</v>
      </c>
      <c r="AD302" s="2106">
        <f>AVERAGE('2024旬別'!AD302,'2023旬別'!AC302,'2022旬別'!AC302,'2021旬別'!AC302,'2020旬別'!AC302)</f>
        <v>28949.227200000001</v>
      </c>
      <c r="AE302" s="2109">
        <f>AVERAGE('2024旬別'!AE302,'2023旬別'!AD302,'2022旬別'!AD302,'2021旬別'!AD302,'2020旬別'!AD302)</f>
        <v>26868.047600000002</v>
      </c>
      <c r="AF302" s="2110">
        <f>AVERAGE('2024旬別'!AF302,'2023旬別'!AE302,'2022旬別'!AE302,'2021旬別'!AE302,'2020旬別'!AE302)</f>
        <v>27065.170999999995</v>
      </c>
      <c r="AG302" s="2106">
        <f>AVERAGE('2024旬別'!AG302,'2023旬別'!AF302,'2022旬別'!AF302,'2021旬別'!AF302,'2020旬別'!AF302)</f>
        <v>29320.309999999998</v>
      </c>
      <c r="AH302" s="2109">
        <f>AVERAGE('2024旬別'!AH302,'2023旬別'!AG302,'2022旬別'!AG302,'2021旬別'!AG302,'2020旬別'!AG302)</f>
        <v>24820.669000000002</v>
      </c>
      <c r="AI302" s="2105">
        <f>AVERAGE('2024旬別'!AI302,'2023旬別'!AH302,'2022旬別'!AH302,'2021旬別'!AH302,'2020旬別'!AH302)</f>
        <v>24675.699199999999</v>
      </c>
      <c r="AJ302" s="2106">
        <f>AVERAGE('2024旬別'!AJ302,'2023旬別'!AI302,'2022旬別'!AI302,'2021旬別'!AI302,'2020旬別'!AI302)</f>
        <v>16863.420600000001</v>
      </c>
      <c r="AK302" s="2109">
        <f>AVERAGE('2024旬別'!AK302,'2023旬別'!AJ302,'2022旬別'!AJ302,'2021旬別'!AJ302,'2020旬別'!AJ302)</f>
        <v>20941.135199999997</v>
      </c>
      <c r="AL302" s="2105">
        <f>AVERAGE('2024旬別'!AL302,'2023旬別'!AK302,'2022旬別'!AK302,'2021旬別'!AK302,'2020旬別'!AK302)</f>
        <v>20448.505000000001</v>
      </c>
      <c r="AM302" s="2115">
        <f>AVERAGE('2024旬別'!AM302,'2023旬別'!AL302,'2022旬別'!AL302,'2021旬別'!AL302,'2020旬別'!AL302)</f>
        <v>22002.692999999999</v>
      </c>
      <c r="AO302" s="59"/>
      <c r="AP302" s="59"/>
      <c r="AR302" s="56"/>
      <c r="AT302" s="59"/>
      <c r="AU302" s="55"/>
      <c r="AV302" s="56"/>
      <c r="AW302" s="56"/>
      <c r="AX302" s="56"/>
      <c r="AY302" s="61"/>
      <c r="AZ302" s="61"/>
    </row>
    <row r="303" spans="1:69" ht="14.25" customHeight="1" x14ac:dyDescent="0.15">
      <c r="A303" s="2352" t="str">
        <f t="shared" si="1"/>
        <v>チンゲンサイ価格</v>
      </c>
      <c r="B303" s="2351" t="str">
        <f>B301</f>
        <v>チンゲンサイ</v>
      </c>
      <c r="C303" s="2000" t="s">
        <v>96</v>
      </c>
      <c r="D303" s="2116">
        <f>AVERAGE('2024旬別'!D303,'2023旬別'!C303,'2022旬別'!C303,'2021旬別'!C303,'2020旬別'!C303)</f>
        <v>298.60000000000002</v>
      </c>
      <c r="E303" s="2117">
        <f>AVERAGE('2024旬別'!E303,'2023旬別'!D303,'2022旬別'!D303,'2021旬別'!D303,'2020旬別'!D303)</f>
        <v>297.39999999999998</v>
      </c>
      <c r="F303" s="2118">
        <f>AVERAGE('2024旬別'!F303,'2023旬別'!E303,'2022旬別'!E303,'2021旬別'!E303,'2020旬別'!E303)</f>
        <v>327.60000000000002</v>
      </c>
      <c r="G303" s="2119">
        <f>AVERAGE('2024旬別'!G303,'2023旬別'!F303,'2022旬別'!F303,'2021旬別'!F303,'2020旬別'!F303)</f>
        <v>319.8</v>
      </c>
      <c r="H303" s="2117">
        <f>AVERAGE('2024旬別'!H303,'2023旬別'!G303,'2022旬別'!G303,'2021旬別'!G303,'2020旬別'!G303)</f>
        <v>302.60000000000002</v>
      </c>
      <c r="I303" s="2120">
        <f>AVERAGE('2024旬別'!I303,'2023旬別'!H303,'2022旬別'!H303,'2021旬別'!H303,'2020旬別'!H303)</f>
        <v>272</v>
      </c>
      <c r="J303" s="2121">
        <f>AVERAGE('2024旬別'!J303,'2023旬別'!I303,'2022旬別'!I303,'2021旬別'!I303,'2020旬別'!I303)</f>
        <v>243</v>
      </c>
      <c r="K303" s="2117">
        <f>AVERAGE('2024旬別'!K303,'2023旬別'!J303,'2022旬別'!J303,'2021旬別'!J303,'2020旬別'!J303)</f>
        <v>226.2</v>
      </c>
      <c r="L303" s="2166">
        <f>AVERAGE('2024旬別'!L303,'2023旬別'!K303,'2022旬別'!K303,'2021旬別'!K303,'2020旬別'!K303)</f>
        <v>228.6</v>
      </c>
      <c r="M303" s="2121">
        <f>AVERAGE('2024旬別'!M303,'2023旬別'!L303,'2022旬別'!L303,'2021旬別'!L303,'2020旬別'!L303)</f>
        <v>247.8</v>
      </c>
      <c r="N303" s="2117">
        <f>AVERAGE('2024旬別'!N303,'2023旬別'!M303,'2022旬別'!M303,'2021旬別'!M303,'2020旬別'!M303)</f>
        <v>286.2</v>
      </c>
      <c r="O303" s="2118">
        <f>AVERAGE('2024旬別'!O303,'2023旬別'!N303,'2022旬別'!N303,'2021旬別'!N303,'2020旬別'!N303)</f>
        <v>281.60000000000002</v>
      </c>
      <c r="P303" s="2121">
        <f>AVERAGE('2024旬別'!P303,'2023旬別'!O303,'2022旬別'!O303,'2021旬別'!O303,'2020旬別'!O303)</f>
        <v>260.8</v>
      </c>
      <c r="Q303" s="2117">
        <f>AVERAGE('2024旬別'!Q303,'2023旬別'!P303,'2022旬別'!P303,'2021旬別'!P303,'2020旬別'!P303)</f>
        <v>232.8</v>
      </c>
      <c r="R303" s="2123">
        <f>AVERAGE('2024旬別'!R303,'2023旬別'!Q303,'2022旬別'!Q303,'2021旬別'!Q303,'2020旬別'!Q303)</f>
        <v>242.8</v>
      </c>
      <c r="S303" s="2121">
        <f>AVERAGE('2024旬別'!S303,'2023旬別'!R303,'2022旬別'!R303,'2021旬別'!R303,'2020旬別'!R303)</f>
        <v>240.6</v>
      </c>
      <c r="T303" s="2117">
        <f>AVERAGE('2024旬別'!T303,'2023旬別'!S303,'2022旬別'!S303,'2021旬別'!S303,'2020旬別'!S303)</f>
        <v>233.4</v>
      </c>
      <c r="U303" s="2118">
        <f>AVERAGE('2024旬別'!U303,'2023旬別'!T303,'2022旬別'!T303,'2021旬別'!T303,'2020旬別'!T303)</f>
        <v>254</v>
      </c>
      <c r="V303" s="2119">
        <f>AVERAGE('2024旬別'!V303,'2023旬別'!U303,'2022旬別'!U303,'2021旬別'!U303,'2020旬別'!U303)</f>
        <v>255</v>
      </c>
      <c r="W303" s="2124">
        <f>AVERAGE('2024旬別'!W303,'2023旬別'!V303,'2022旬別'!V303,'2021旬別'!V303,'2020旬別'!V303)</f>
        <v>308.2</v>
      </c>
      <c r="X303" s="2123">
        <f>AVERAGE('2024旬別'!X303,'2023旬別'!W303,'2022旬別'!W303,'2021旬別'!W303,'2020旬別'!W303)</f>
        <v>322</v>
      </c>
      <c r="Y303" s="2119">
        <f>AVERAGE('2024旬別'!Y303,'2023旬別'!X303,'2022旬別'!X303,'2021旬別'!X303,'2020旬別'!X303)</f>
        <v>324.60000000000002</v>
      </c>
      <c r="Z303" s="2122">
        <f>AVERAGE('2024旬別'!Z303,'2023旬別'!Y303,'2022旬別'!Y303,'2021旬別'!Y303,'2020旬別'!Y303)</f>
        <v>345.4</v>
      </c>
      <c r="AA303" s="2123">
        <f>AVERAGE('2024旬別'!AA303,'2023旬別'!Z303,'2022旬別'!Z303,'2021旬別'!Z303,'2020旬別'!Z303)</f>
        <v>399.8</v>
      </c>
      <c r="AB303" s="2119">
        <f>AVERAGE('2024旬別'!AB303,'2023旬別'!AA303,'2022旬別'!AA303,'2021旬別'!AA303,'2020旬別'!AA303)</f>
        <v>350</v>
      </c>
      <c r="AC303" s="2117">
        <f>AVERAGE('2024旬別'!AC303,'2023旬別'!AB303,'2022旬別'!AB303,'2021旬別'!AB303,'2020旬別'!AB303)</f>
        <v>452.6</v>
      </c>
      <c r="AD303" s="2118">
        <f>AVERAGE('2024旬別'!AD303,'2023旬別'!AC303,'2022旬別'!AC303,'2021旬別'!AC303,'2020旬別'!AC303)</f>
        <v>380.2</v>
      </c>
      <c r="AE303" s="2121">
        <f>AVERAGE('2024旬別'!AE303,'2023旬別'!AD303,'2022旬別'!AD303,'2021旬別'!AD303,'2020旬別'!AD303)</f>
        <v>337.8</v>
      </c>
      <c r="AF303" s="2122">
        <f>AVERAGE('2024旬別'!AF303,'2023旬別'!AE303,'2022旬別'!AE303,'2021旬別'!AE303,'2020旬別'!AE303)</f>
        <v>300.60000000000002</v>
      </c>
      <c r="AG303" s="2118">
        <f>AVERAGE('2024旬別'!AG303,'2023旬別'!AF303,'2022旬別'!AF303,'2021旬別'!AF303,'2020旬別'!AF303)</f>
        <v>297.60000000000002</v>
      </c>
      <c r="AH303" s="2121">
        <f>AVERAGE('2024旬別'!AH303,'2023旬別'!AG303,'2022旬別'!AG303,'2021旬別'!AG303,'2020旬別'!AG303)</f>
        <v>268.8</v>
      </c>
      <c r="AI303" s="2117">
        <f>AVERAGE('2024旬別'!AI303,'2023旬別'!AH303,'2022旬別'!AH303,'2021旬別'!AH303,'2020旬別'!AH303)</f>
        <v>276</v>
      </c>
      <c r="AJ303" s="2118">
        <f>AVERAGE('2024旬別'!AJ303,'2023旬別'!AI303,'2022旬別'!AI303,'2021旬別'!AI303,'2020旬別'!AI303)</f>
        <v>297.39999999999998</v>
      </c>
      <c r="AK303" s="2121">
        <f>AVERAGE('2024旬別'!AK303,'2023旬別'!AJ303,'2022旬別'!AJ303,'2021旬別'!AJ303,'2020旬別'!AJ303)</f>
        <v>248</v>
      </c>
      <c r="AL303" s="2117">
        <f>AVERAGE('2024旬別'!AL303,'2023旬別'!AK303,'2022旬別'!AK303,'2021旬別'!AK303,'2020旬別'!AK303)</f>
        <v>264.60000000000002</v>
      </c>
      <c r="AM303" s="2125">
        <f>AVERAGE('2024旬別'!AM303,'2023旬別'!AL303,'2022旬別'!AL303,'2021旬別'!AL303,'2020旬別'!AL303)</f>
        <v>290.60000000000002</v>
      </c>
      <c r="AO303" s="59"/>
      <c r="AP303" s="59"/>
      <c r="AS303" s="56"/>
      <c r="AT303" s="2044"/>
      <c r="AU303" s="55"/>
      <c r="AV303" s="56"/>
      <c r="AW303" s="56"/>
      <c r="AX303" s="56"/>
      <c r="AY303" s="61"/>
      <c r="AZ303" s="61"/>
    </row>
    <row r="304" spans="1:69" ht="14.25" customHeight="1" x14ac:dyDescent="0.15">
      <c r="A304" s="2352" t="str">
        <f t="shared" si="1"/>
        <v>いんげん数量</v>
      </c>
      <c r="B304" s="250" t="s">
        <v>58</v>
      </c>
      <c r="C304" s="1997" t="s">
        <v>93</v>
      </c>
      <c r="D304" s="2093">
        <f>AVERAGE('2024旬別'!D304,'2023旬別'!C304,'2022旬別'!C304,'2021旬別'!C304,'2020旬別'!C304)</f>
        <v>0.01</v>
      </c>
      <c r="E304" s="2094">
        <f>AVERAGE('2024旬別'!E304,'2023旬別'!D304,'2022旬別'!D304,'2021旬別'!D304,'2020旬別'!D304)</f>
        <v>2.6000000000000002E-2</v>
      </c>
      <c r="F304" s="2095">
        <f>AVERAGE('2024旬別'!F304,'2023旬別'!E304,'2022旬別'!E304,'2021旬別'!E304,'2020旬別'!E304)</f>
        <v>9.1999999999999998E-3</v>
      </c>
      <c r="G304" s="2096">
        <f>AVERAGE('2024旬別'!G304,'2023旬別'!F304,'2022旬別'!F304,'2021旬別'!F304,'2020旬別'!F304)</f>
        <v>2.4000000000000002E-3</v>
      </c>
      <c r="H304" s="2094">
        <f>AVERAGE('2024旬別'!H304,'2023旬別'!G304,'2022旬別'!G304,'2021旬別'!G304,'2020旬別'!G304)</f>
        <v>0</v>
      </c>
      <c r="I304" s="2134">
        <f>AVERAGE('2024旬別'!I304,'2023旬別'!H304,'2022旬別'!H304,'2021旬別'!H304,'2020旬別'!H304)</f>
        <v>2.0000000000000001E-4</v>
      </c>
      <c r="J304" s="2098">
        <f>AVERAGE('2024旬別'!J304,'2023旬別'!I304,'2022旬別'!I304,'2021旬別'!I304,'2020旬別'!I304)</f>
        <v>0</v>
      </c>
      <c r="K304" s="2094">
        <f>AVERAGE('2024旬別'!K304,'2023旬別'!J304,'2022旬別'!J304,'2021旬別'!J304,'2020旬別'!J304)</f>
        <v>1.6000000000000001E-3</v>
      </c>
      <c r="L304" s="2095">
        <f>AVERAGE('2024旬別'!L304,'2023旬別'!K304,'2022旬別'!K304,'2021旬別'!K304,'2020旬別'!K304)</f>
        <v>2.8200000000000003E-2</v>
      </c>
      <c r="M304" s="2098">
        <f>AVERAGE('2024旬別'!M304,'2023旬別'!L304,'2022旬別'!L304,'2021旬別'!L304,'2020旬別'!L304)</f>
        <v>0.16139999999999999</v>
      </c>
      <c r="N304" s="2099">
        <f>AVERAGE('2024旬別'!N304,'2023旬別'!M304,'2022旬別'!M304,'2021旬別'!M304,'2020旬別'!M304)</f>
        <v>0.4877999999999999</v>
      </c>
      <c r="O304" s="2095">
        <f>AVERAGE('2024旬別'!O304,'2023旬別'!N304,'2022旬別'!N304,'2021旬別'!N304,'2020旬別'!N304)</f>
        <v>0.90439999999999987</v>
      </c>
      <c r="P304" s="2098">
        <f>AVERAGE('2024旬別'!P304,'2023旬別'!O304,'2022旬別'!O304,'2021旬別'!O304,'2020旬別'!O304)</f>
        <v>1.645</v>
      </c>
      <c r="Q304" s="2094">
        <f>AVERAGE('2024旬別'!Q304,'2023旬別'!P304,'2022旬別'!P304,'2021旬別'!P304,'2020旬別'!P304)</f>
        <v>4.6029999999999998</v>
      </c>
      <c r="R304" s="2100">
        <f>AVERAGE('2024旬別'!R304,'2023旬別'!Q304,'2022旬別'!Q304,'2021旬別'!Q304,'2020旬別'!Q304)</f>
        <v>10.141</v>
      </c>
      <c r="S304" s="2096">
        <f>AVERAGE('2024旬別'!S304,'2023旬別'!R304,'2022旬別'!R304,'2021旬別'!R304,'2020旬別'!R304)</f>
        <v>15.0654</v>
      </c>
      <c r="T304" s="2094">
        <f>AVERAGE('2024旬別'!T304,'2023旬別'!S304,'2022旬別'!S304,'2021旬別'!S304,'2020旬別'!S304)</f>
        <v>24.028799999999997</v>
      </c>
      <c r="U304" s="2095">
        <f>AVERAGE('2024旬別'!U304,'2023旬別'!T304,'2022旬別'!T304,'2021旬別'!T304,'2020旬別'!T304)</f>
        <v>32.1008</v>
      </c>
      <c r="V304" s="2096">
        <f>AVERAGE('2024旬別'!V304,'2023旬別'!U304,'2022旬別'!U304,'2021旬別'!U304,'2020旬別'!U304)</f>
        <v>26.119600000000002</v>
      </c>
      <c r="W304" s="2101">
        <f>AVERAGE('2024旬別'!W304,'2023旬別'!V304,'2022旬別'!V304,'2021旬別'!V304,'2020旬別'!V304)</f>
        <v>13.5078</v>
      </c>
      <c r="X304" s="2102">
        <f>AVERAGE('2024旬別'!X304,'2023旬別'!W304,'2022旬別'!W304,'2021旬別'!W304,'2020旬別'!W304)</f>
        <v>7.3616000000000001</v>
      </c>
      <c r="Y304" s="2096">
        <f>AVERAGE('2024旬別'!Y304,'2023旬別'!X304,'2022旬別'!X304,'2021旬別'!X304,'2020旬別'!X304)</f>
        <v>3.5667999999999997</v>
      </c>
      <c r="Z304" s="2099">
        <f>AVERAGE('2024旬別'!Z304,'2023旬別'!Y304,'2022旬別'!Y304,'2021旬別'!Y304,'2020旬別'!Y304)</f>
        <v>1.3386</v>
      </c>
      <c r="AA304" s="2100">
        <f>AVERAGE('2024旬別'!AA304,'2023旬別'!Z304,'2022旬別'!Z304,'2021旬別'!Z304,'2020旬別'!Z304)</f>
        <v>0.68179999999999996</v>
      </c>
      <c r="AB304" s="2096">
        <f>AVERAGE('2024旬別'!AB304,'2023旬別'!AA304,'2022旬別'!AA304,'2021旬別'!AA304,'2020旬別'!AA304)</f>
        <v>0.89879999999999993</v>
      </c>
      <c r="AC304" s="2099">
        <f>AVERAGE('2024旬別'!AC304,'2023旬別'!AB304,'2022旬別'!AB304,'2021旬別'!AB304,'2020旬別'!AB304)</f>
        <v>1.7829999999999999</v>
      </c>
      <c r="AD304" s="2095">
        <f>AVERAGE('2024旬別'!AD304,'2023旬別'!AC304,'2022旬別'!AC304,'2021旬別'!AC304,'2020旬別'!AC304)</f>
        <v>4.1707999999999998</v>
      </c>
      <c r="AE304" s="2098">
        <f>AVERAGE('2024旬別'!AE304,'2023旬別'!AD304,'2022旬別'!AD304,'2021旬別'!AD304,'2020旬別'!AD304)</f>
        <v>7.3628</v>
      </c>
      <c r="AF304" s="2099">
        <f>AVERAGE('2024旬別'!AF304,'2023旬別'!AE304,'2022旬別'!AE304,'2021旬別'!AE304,'2020旬別'!AE304)</f>
        <v>10.99766</v>
      </c>
      <c r="AG304" s="2095">
        <f>AVERAGE('2024旬別'!AG304,'2023旬別'!AF304,'2022旬別'!AF304,'2021旬別'!AF304,'2020旬別'!AF304)</f>
        <v>16.747999999999998</v>
      </c>
      <c r="AH304" s="2098">
        <f>AVERAGE('2024旬別'!AH304,'2023旬別'!AG304,'2022旬別'!AG304,'2021旬別'!AG304,'2020旬別'!AG304)</f>
        <v>6.9068000000000014</v>
      </c>
      <c r="AI304" s="2094">
        <f>AVERAGE('2024旬別'!AI304,'2023旬別'!AH304,'2022旬別'!AH304,'2021旬別'!AH304,'2020旬別'!AH304)</f>
        <v>5.7382000000000009</v>
      </c>
      <c r="AJ304" s="2095">
        <f>AVERAGE('2024旬別'!AJ304,'2023旬別'!AI304,'2022旬別'!AI304,'2021旬別'!AI304,'2020旬別'!AI304)</f>
        <v>2.0484</v>
      </c>
      <c r="AK304" s="2098">
        <f>AVERAGE('2024旬別'!AK304,'2023旬別'!AJ304,'2022旬別'!AJ304,'2021旬別'!AJ304,'2020旬別'!AJ304)</f>
        <v>0.89339999999999997</v>
      </c>
      <c r="AL304" s="2094">
        <f>AVERAGE('2024旬別'!AL304,'2023旬別'!AK304,'2022旬別'!AK304,'2021旬別'!AK304,'2020旬別'!AK304)</f>
        <v>0.43220000000000003</v>
      </c>
      <c r="AM304" s="2103">
        <f>AVERAGE('2024旬別'!AM304,'2023旬別'!AL304,'2022旬別'!AL304,'2021旬別'!AL304,'2020旬別'!AL304)</f>
        <v>0.1492</v>
      </c>
      <c r="AO304" s="59"/>
      <c r="AP304" s="55"/>
      <c r="AQ304" s="56"/>
      <c r="AT304" s="59"/>
      <c r="AU304" s="55"/>
      <c r="AV304" s="56"/>
      <c r="AW304" s="56"/>
      <c r="AX304" s="56"/>
    </row>
    <row r="305" spans="1:52" ht="14.25" customHeight="1" x14ac:dyDescent="0.15">
      <c r="A305" s="2352" t="str">
        <f t="shared" si="1"/>
        <v>いんげん金額</v>
      </c>
      <c r="B305" s="2350" t="str">
        <f>B304</f>
        <v>いんげん</v>
      </c>
      <c r="C305" s="1998" t="s">
        <v>94</v>
      </c>
      <c r="D305" s="2104">
        <f>AVERAGE('2024旬別'!D305,'2023旬別'!C305,'2022旬別'!C305,'2021旬別'!C305,'2020旬別'!C305)</f>
        <v>13.452000000000002</v>
      </c>
      <c r="E305" s="2105">
        <f>AVERAGE('2024旬別'!E305,'2023旬別'!D305,'2022旬別'!D305,'2021旬別'!D305,'2020旬別'!D305)</f>
        <v>29.306999999999999</v>
      </c>
      <c r="F305" s="2106">
        <f>AVERAGE('2024旬別'!F305,'2023旬別'!E305,'2022旬別'!E305,'2021旬別'!E305,'2020旬別'!E305)</f>
        <v>9.5843999999999987</v>
      </c>
      <c r="G305" s="2107">
        <f>AVERAGE('2024旬別'!G305,'2023旬別'!F305,'2022旬別'!F305,'2021旬別'!F305,'2020旬別'!F305)</f>
        <v>1.296</v>
      </c>
      <c r="H305" s="2105">
        <f>AVERAGE('2024旬別'!H305,'2023旬別'!G305,'2022旬別'!G305,'2021旬別'!G305,'2020旬別'!G305)</f>
        <v>0</v>
      </c>
      <c r="I305" s="2129">
        <f>AVERAGE('2024旬別'!I305,'2023旬別'!H305,'2022旬別'!H305,'2021旬別'!H305,'2020旬別'!H305)</f>
        <v>0.48600000000000004</v>
      </c>
      <c r="J305" s="2109">
        <f>AVERAGE('2024旬別'!J305,'2023旬別'!I305,'2022旬別'!I305,'2021旬別'!I305,'2020旬別'!I305)</f>
        <v>0</v>
      </c>
      <c r="K305" s="2105">
        <f>AVERAGE('2024旬別'!K305,'2023旬別'!J305,'2022旬別'!J305,'2021旬別'!J305,'2020旬別'!J305)</f>
        <v>0.64800000000000002</v>
      </c>
      <c r="L305" s="2106">
        <f>AVERAGE('2024旬別'!L305,'2023旬別'!K305,'2022旬別'!K305,'2021旬別'!K305,'2020旬別'!K305)</f>
        <v>42.858799999999995</v>
      </c>
      <c r="M305" s="2109">
        <f>AVERAGE('2024旬別'!M305,'2023旬別'!L305,'2022旬別'!L305,'2021旬別'!L305,'2020旬別'!L305)</f>
        <v>227.58939999999998</v>
      </c>
      <c r="N305" s="2110">
        <f>AVERAGE('2024旬別'!N305,'2023旬別'!M305,'2022旬別'!M305,'2021旬別'!M305,'2020旬別'!M305)</f>
        <v>739.16120000000001</v>
      </c>
      <c r="O305" s="2106">
        <f>AVERAGE('2024旬別'!O305,'2023旬別'!N305,'2022旬別'!N305,'2021旬別'!N305,'2020旬別'!N305)</f>
        <v>1247.83</v>
      </c>
      <c r="P305" s="2111">
        <f>AVERAGE('2024旬別'!P305,'2023旬別'!O305,'2022旬別'!O305,'2021旬別'!O305,'2020旬別'!O305)</f>
        <v>1864.0794000000001</v>
      </c>
      <c r="Q305" s="2105">
        <f>AVERAGE('2024旬別'!Q305,'2023旬別'!P305,'2022旬別'!P305,'2021旬別'!P305,'2020旬別'!P305)</f>
        <v>4134.9742000000006</v>
      </c>
      <c r="R305" s="2112">
        <f>AVERAGE('2024旬別'!R305,'2023旬別'!Q305,'2022旬別'!Q305,'2021旬別'!Q305,'2020旬別'!Q305)</f>
        <v>8095.1183999999994</v>
      </c>
      <c r="S305" s="2107">
        <f>AVERAGE('2024旬別'!S305,'2023旬別'!R305,'2022旬別'!R305,'2021旬別'!R305,'2020旬別'!R305)</f>
        <v>11642.153200000001</v>
      </c>
      <c r="T305" s="2105">
        <f>AVERAGE('2024旬別'!T305,'2023旬別'!S305,'2022旬別'!S305,'2021旬別'!S305,'2020旬別'!S305)</f>
        <v>17093.0334</v>
      </c>
      <c r="U305" s="2106">
        <f>AVERAGE('2024旬別'!U305,'2023旬別'!T305,'2022旬別'!T305,'2021旬別'!T305,'2020旬別'!T305)</f>
        <v>19769.105799999998</v>
      </c>
      <c r="V305" s="2107">
        <f>AVERAGE('2024旬別'!V305,'2023旬別'!U305,'2022旬別'!U305,'2021旬別'!U305,'2020旬別'!U305)</f>
        <v>14106.608600000001</v>
      </c>
      <c r="W305" s="2113">
        <f>AVERAGE('2024旬別'!W305,'2023旬別'!V305,'2022旬別'!V305,'2021旬別'!V305,'2020旬別'!V305)</f>
        <v>6128.9187999999995</v>
      </c>
      <c r="X305" s="2114">
        <f>AVERAGE('2024旬別'!X305,'2023旬別'!W305,'2022旬別'!W305,'2021旬別'!W305,'2020旬別'!W305)</f>
        <v>2984.9564</v>
      </c>
      <c r="Y305" s="2107">
        <f>AVERAGE('2024旬別'!Y305,'2023旬別'!X305,'2022旬別'!X305,'2021旬別'!X305,'2020旬別'!X305)</f>
        <v>1487.7608</v>
      </c>
      <c r="Z305" s="2110">
        <f>AVERAGE('2024旬別'!Z305,'2023旬別'!Y305,'2022旬別'!Y305,'2021旬別'!Y305,'2020旬別'!Y305)</f>
        <v>635.90820000000008</v>
      </c>
      <c r="AA305" s="2112">
        <f>AVERAGE('2024旬別'!AA305,'2023旬別'!Z305,'2022旬別'!Z305,'2021旬別'!Z305,'2020旬別'!Z305)</f>
        <v>434.52280000000002</v>
      </c>
      <c r="AB305" s="2107">
        <f>AVERAGE('2024旬別'!AB305,'2023旬別'!AA305,'2022旬別'!AA305,'2021旬別'!AA305,'2020旬別'!AA305)</f>
        <v>603.06299999999999</v>
      </c>
      <c r="AC305" s="2105">
        <f>AVERAGE('2024旬別'!AC305,'2023旬別'!AB305,'2022旬別'!AB305,'2021旬別'!AB305,'2020旬別'!AB305)</f>
        <v>1346.1358</v>
      </c>
      <c r="AD305" s="2106">
        <f>AVERAGE('2024旬別'!AD305,'2023旬別'!AC305,'2022旬別'!AC305,'2021旬別'!AC305,'2020旬別'!AC305)</f>
        <v>179954.889</v>
      </c>
      <c r="AE305" s="2109">
        <f>AVERAGE('2024旬別'!AE305,'2023旬別'!AD305,'2022旬別'!AD305,'2021旬別'!AD305,'2020旬別'!AD305)</f>
        <v>6288.2691999999997</v>
      </c>
      <c r="AF305" s="2110">
        <f>AVERAGE('2024旬別'!AF305,'2023旬別'!AE305,'2022旬別'!AE305,'2021旬別'!AE305,'2020旬別'!AE305)</f>
        <v>10492.949799999999</v>
      </c>
      <c r="AG305" s="2106">
        <f>AVERAGE('2024旬別'!AG305,'2023旬別'!AF305,'2022旬別'!AF305,'2021旬別'!AF305,'2020旬別'!AF305)</f>
        <v>13784.866400000003</v>
      </c>
      <c r="AH305" s="2109">
        <f>AVERAGE('2024旬別'!AH305,'2023旬別'!AG305,'2022旬別'!AG305,'2021旬別'!AG305,'2020旬別'!AG305)</f>
        <v>4459.4218000000001</v>
      </c>
      <c r="AI305" s="2105">
        <f>AVERAGE('2024旬別'!AI305,'2023旬別'!AH305,'2022旬別'!AH305,'2021旬別'!AH305,'2020旬別'!AH305)</f>
        <v>4245.2765999999992</v>
      </c>
      <c r="AJ305" s="2106">
        <f>AVERAGE('2024旬別'!AJ305,'2023旬別'!AI305,'2022旬別'!AI305,'2021旬別'!AI305,'2020旬別'!AI305)</f>
        <v>1477.277</v>
      </c>
      <c r="AK305" s="2109">
        <f>AVERAGE('2024旬別'!AK305,'2023旬別'!AJ305,'2022旬別'!AJ305,'2021旬別'!AJ305,'2020旬別'!AJ305)</f>
        <v>735.88940000000002</v>
      </c>
      <c r="AL305" s="2105">
        <f>AVERAGE('2024旬別'!AL305,'2023旬別'!AK305,'2022旬別'!AK305,'2021旬別'!AK305,'2020旬別'!AK305)</f>
        <v>390.8048</v>
      </c>
      <c r="AM305" s="2115">
        <f>AVERAGE('2024旬別'!AM305,'2023旬別'!AL305,'2022旬別'!AL305,'2021旬別'!AL305,'2020旬別'!AL305)</f>
        <v>157.57439999999997</v>
      </c>
      <c r="AP305" s="59"/>
      <c r="AR305" s="56"/>
      <c r="AT305" s="59"/>
      <c r="AU305" s="55"/>
      <c r="AV305" s="56"/>
      <c r="AW305" s="56"/>
      <c r="AX305" s="56"/>
    </row>
    <row r="306" spans="1:52" ht="14.25" customHeight="1" x14ac:dyDescent="0.15">
      <c r="A306" s="2352" t="str">
        <f t="shared" si="1"/>
        <v>いんげん価格</v>
      </c>
      <c r="B306" s="2351" t="str">
        <f>B304</f>
        <v>いんげん</v>
      </c>
      <c r="C306" s="2000" t="s">
        <v>96</v>
      </c>
      <c r="D306" s="2116">
        <f>AVERAGE('2024旬別'!D306,'2023旬別'!C306,'2022旬別'!C306,'2021旬別'!C306,'2020旬別'!C306)</f>
        <v>269</v>
      </c>
      <c r="E306" s="2117">
        <f>AVERAGE('2024旬別'!E306,'2023旬別'!D306,'2022旬別'!D306,'2021旬別'!D306,'2020旬別'!D306)</f>
        <v>384.4</v>
      </c>
      <c r="F306" s="2118">
        <f>AVERAGE('2024旬別'!F306,'2023旬別'!E306,'2022旬別'!E306,'2021旬別'!E306,'2020旬別'!E306)</f>
        <v>208.4</v>
      </c>
      <c r="G306" s="2119">
        <f>AVERAGE('2024旬別'!G306,'2023旬別'!F306,'2022旬別'!F306,'2021旬別'!F306,'2020旬別'!F306)</f>
        <v>108</v>
      </c>
      <c r="H306" s="2117">
        <f>AVERAGE('2024旬別'!H306,'2023旬別'!G306,'2022旬別'!G306,'2021旬別'!G306,'2020旬別'!G306)</f>
        <v>0</v>
      </c>
      <c r="I306" s="2120">
        <f>AVERAGE('2024旬別'!I306,'2023旬別'!H306,'2022旬別'!H306,'2021旬別'!H306,'2020旬別'!H306)</f>
        <v>486</v>
      </c>
      <c r="J306" s="2121">
        <f>AVERAGE('2024旬別'!J306,'2023旬別'!I306,'2022旬別'!I306,'2021旬別'!I306,'2020旬別'!I306)</f>
        <v>0</v>
      </c>
      <c r="K306" s="2117">
        <f>AVERAGE('2024旬別'!K306,'2023旬別'!J306,'2022旬別'!J306,'2021旬別'!J306,'2020旬別'!J306)</f>
        <v>81</v>
      </c>
      <c r="L306" s="2118">
        <f>AVERAGE('2024旬別'!L306,'2023旬別'!K306,'2022旬別'!K306,'2021旬別'!K306,'2020旬別'!K306)</f>
        <v>1097.2</v>
      </c>
      <c r="M306" s="2121">
        <f>AVERAGE('2024旬別'!M306,'2023旬別'!L306,'2022旬別'!L306,'2021旬別'!L306,'2020旬別'!L306)</f>
        <v>1281.4000000000001</v>
      </c>
      <c r="N306" s="2117">
        <f>AVERAGE('2024旬別'!N306,'2023旬別'!M306,'2022旬別'!M306,'2021旬別'!M306,'2020旬別'!M306)</f>
        <v>1501.4</v>
      </c>
      <c r="O306" s="2118">
        <f>AVERAGE('2024旬別'!O306,'2023旬別'!N306,'2022旬別'!N306,'2021旬別'!N306,'2020旬別'!N306)</f>
        <v>1341.6</v>
      </c>
      <c r="P306" s="2121">
        <f>AVERAGE('2024旬別'!P306,'2023旬別'!O306,'2022旬別'!O306,'2021旬別'!O306,'2020旬別'!O306)</f>
        <v>1112.8</v>
      </c>
      <c r="Q306" s="2117">
        <f>AVERAGE('2024旬別'!Q306,'2023旬別'!P306,'2022旬別'!P306,'2021旬別'!P306,'2020旬別'!P306)</f>
        <v>892.6</v>
      </c>
      <c r="R306" s="2123">
        <f>AVERAGE('2024旬別'!R306,'2023旬別'!Q306,'2022旬別'!Q306,'2021旬別'!Q306,'2020旬別'!Q306)</f>
        <v>793.8</v>
      </c>
      <c r="S306" s="2121">
        <f>AVERAGE('2024旬別'!S306,'2023旬別'!R306,'2022旬別'!R306,'2021旬別'!R306,'2020旬別'!R306)</f>
        <v>764.8</v>
      </c>
      <c r="T306" s="2117">
        <f>AVERAGE('2024旬別'!T306,'2023旬別'!S306,'2022旬別'!S306,'2021旬別'!S306,'2020旬別'!S306)</f>
        <v>722.6</v>
      </c>
      <c r="U306" s="2118">
        <f>AVERAGE('2024旬別'!U306,'2023旬別'!T306,'2022旬別'!T306,'2021旬別'!T306,'2020旬別'!T306)</f>
        <v>635</v>
      </c>
      <c r="V306" s="2119">
        <f>AVERAGE('2024旬別'!V306,'2023旬別'!U306,'2022旬別'!U306,'2021旬別'!U306,'2020旬別'!U306)</f>
        <v>548.20000000000005</v>
      </c>
      <c r="W306" s="2124">
        <f>AVERAGE('2024旬別'!W306,'2023旬別'!V306,'2022旬別'!V306,'2021旬別'!V306,'2020旬別'!V306)</f>
        <v>446.8</v>
      </c>
      <c r="X306" s="2123">
        <f>AVERAGE('2024旬別'!X306,'2023旬別'!W306,'2022旬別'!W306,'2021旬別'!W306,'2020旬別'!W306)</f>
        <v>384.4</v>
      </c>
      <c r="Y306" s="2119">
        <f>AVERAGE('2024旬別'!Y306,'2023旬別'!X306,'2022旬別'!X306,'2021旬別'!X306,'2020旬別'!X306)</f>
        <v>409.4</v>
      </c>
      <c r="Z306" s="2122">
        <f>AVERAGE('2024旬別'!Z306,'2023旬別'!Y306,'2022旬別'!Y306,'2021旬別'!Y306,'2020旬別'!Y306)</f>
        <v>445.6</v>
      </c>
      <c r="AA306" s="2123">
        <f>AVERAGE('2024旬別'!AA306,'2023旬別'!Z306,'2022旬別'!Z306,'2021旬別'!Z306,'2020旬別'!Z306)</f>
        <v>580</v>
      </c>
      <c r="AB306" s="2119">
        <f>AVERAGE('2024旬別'!AB306,'2023旬別'!AA306,'2022旬別'!AA306,'2021旬別'!AA306,'2020旬別'!AA306)</f>
        <v>715</v>
      </c>
      <c r="AC306" s="2117">
        <f>AVERAGE('2024旬別'!AC306,'2023旬別'!AB306,'2022旬別'!AB306,'2021旬別'!AB306,'2020旬別'!AB306)</f>
        <v>816.8</v>
      </c>
      <c r="AD306" s="2118">
        <f>AVERAGE('2024旬別'!AD306,'2023旬別'!AC306,'2022旬別'!AC306,'2021旬別'!AC306,'2020旬別'!AC306)</f>
        <v>871</v>
      </c>
      <c r="AE306" s="2121">
        <f>AVERAGE('2024旬別'!AE306,'2023旬別'!AD306,'2022旬別'!AD306,'2021旬別'!AD306,'2020旬別'!AD306)</f>
        <v>948.2</v>
      </c>
      <c r="AF306" s="2122">
        <f>AVERAGE('2024旬別'!AF306,'2023旬別'!AE306,'2022旬別'!AE306,'2021旬別'!AE306,'2020旬別'!AE306)</f>
        <v>1023.6</v>
      </c>
      <c r="AG306" s="2118">
        <f>AVERAGE('2024旬別'!AG306,'2023旬別'!AF306,'2022旬別'!AF306,'2021旬別'!AF306,'2020旬別'!AF306)</f>
        <v>898</v>
      </c>
      <c r="AH306" s="2121">
        <f>AVERAGE('2024旬別'!AH306,'2023旬別'!AG306,'2022旬別'!AG306,'2021旬別'!AG306,'2020旬別'!AG306)</f>
        <v>625.20000000000005</v>
      </c>
      <c r="AI306" s="2117">
        <f>AVERAGE('2024旬別'!AI306,'2023旬別'!AH306,'2022旬別'!AH306,'2021旬別'!AH306,'2020旬別'!AH306)</f>
        <v>777.2</v>
      </c>
      <c r="AJ306" s="2118">
        <f>AVERAGE('2024旬別'!AJ306,'2023旬別'!AI306,'2022旬別'!AI306,'2021旬別'!AI306,'2020旬別'!AI306)</f>
        <v>764.4</v>
      </c>
      <c r="AK306" s="2121">
        <f>AVERAGE('2024旬別'!AK306,'2023旬別'!AJ306,'2022旬別'!AJ306,'2021旬別'!AJ306,'2020旬別'!AJ306)</f>
        <v>875.8</v>
      </c>
      <c r="AL306" s="2117">
        <f>AVERAGE('2024旬別'!AL306,'2023旬別'!AK306,'2022旬別'!AK306,'2021旬別'!AK306,'2020旬別'!AK306)</f>
        <v>937</v>
      </c>
      <c r="AM306" s="2125">
        <f>AVERAGE('2024旬別'!AM306,'2023旬別'!AL306,'2022旬別'!AL306,'2021旬別'!AL306,'2020旬別'!AL306)</f>
        <v>849.2</v>
      </c>
      <c r="AO306" s="59"/>
      <c r="AP306" s="59"/>
      <c r="AS306" s="56"/>
      <c r="AT306" s="2044"/>
      <c r="AU306" s="55"/>
      <c r="AV306" s="56"/>
      <c r="AW306" s="56"/>
      <c r="AX306" s="56"/>
    </row>
    <row r="307" spans="1:52" ht="14.25" customHeight="1" x14ac:dyDescent="0.15">
      <c r="A307" s="2352" t="str">
        <f t="shared" si="1"/>
        <v>そらまめ数量</v>
      </c>
      <c r="B307" s="250" t="s">
        <v>59</v>
      </c>
      <c r="C307" s="1997" t="s">
        <v>93</v>
      </c>
      <c r="D307" s="2093">
        <f>AVERAGE('2024旬別'!D307,'2023旬別'!C307,'2022旬別'!C307,'2021旬別'!C307,'2020旬別'!C307)</f>
        <v>0</v>
      </c>
      <c r="E307" s="2094">
        <f>AVERAGE('2024旬別'!E307,'2023旬別'!D307,'2022旬別'!D307,'2021旬別'!D307,'2020旬別'!D307)</f>
        <v>8.0000000000000004E-4</v>
      </c>
      <c r="F307" s="2095">
        <f>AVERAGE('2024旬別'!F307,'2023旬別'!E307,'2022旬別'!E307,'2021旬別'!E307,'2020旬別'!E307)</f>
        <v>0</v>
      </c>
      <c r="G307" s="2096">
        <f>AVERAGE('2024旬別'!G307,'2023旬別'!F307,'2022旬別'!F307,'2021旬別'!F307,'2020旬別'!F307)</f>
        <v>0</v>
      </c>
      <c r="H307" s="2094">
        <f>AVERAGE('2024旬別'!H307,'2023旬別'!G307,'2022旬別'!G307,'2021旬別'!G307,'2020旬別'!G307)</f>
        <v>1.2E-2</v>
      </c>
      <c r="I307" s="2134">
        <f>AVERAGE('2024旬別'!I307,'2023旬別'!H307,'2022旬別'!H307,'2021旬別'!H307,'2020旬別'!H307)</f>
        <v>8.0000000000000004E-4</v>
      </c>
      <c r="J307" s="2098">
        <f>AVERAGE('2024旬別'!J307,'2023旬別'!I307,'2022旬別'!I307,'2021旬別'!I307,'2020旬別'!I307)</f>
        <v>0</v>
      </c>
      <c r="K307" s="2094">
        <f>AVERAGE('2024旬別'!K307,'2023旬別'!J307,'2022旬別'!J307,'2021旬別'!J307,'2020旬別'!J307)</f>
        <v>0</v>
      </c>
      <c r="L307" s="2095">
        <f>AVERAGE('2024旬別'!L307,'2023旬別'!K307,'2022旬別'!K307,'2021旬別'!K307,'2020旬別'!K307)</f>
        <v>0</v>
      </c>
      <c r="M307" s="2098">
        <f>AVERAGE('2024旬別'!M307,'2023旬別'!L307,'2022旬別'!L307,'2021旬別'!L307,'2020旬別'!L307)</f>
        <v>0</v>
      </c>
      <c r="N307" s="2094">
        <f>AVERAGE('2024旬別'!N307,'2023旬別'!M307,'2022旬別'!M307,'2021旬別'!M307,'2020旬別'!M307)</f>
        <v>8.7999999999999988E-3</v>
      </c>
      <c r="O307" s="2095">
        <f>AVERAGE('2024旬別'!O307,'2023旬別'!N307,'2022旬別'!N307,'2021旬別'!N307,'2020旬別'!N307)</f>
        <v>5.8600000000000006E-2</v>
      </c>
      <c r="P307" s="2098">
        <f>AVERAGE('2024旬別'!P307,'2023旬別'!O307,'2022旬別'!O307,'2021旬別'!O307,'2020旬別'!O307)</f>
        <v>2.0289999999999999</v>
      </c>
      <c r="Q307" s="2094">
        <f>AVERAGE('2024旬別'!Q307,'2023旬別'!P307,'2022旬別'!P307,'2021旬別'!P307,'2020旬別'!P307)</f>
        <v>34.297600000000003</v>
      </c>
      <c r="R307" s="2100">
        <f>AVERAGE('2024旬別'!R307,'2023旬別'!Q307,'2022旬別'!Q307,'2021旬別'!Q307,'2020旬別'!Q307)</f>
        <v>95.0642</v>
      </c>
      <c r="S307" s="2096">
        <f>AVERAGE('2024旬別'!S307,'2023旬別'!R307,'2022旬別'!R307,'2021旬別'!R307,'2020旬別'!R307)</f>
        <v>42.443399999999997</v>
      </c>
      <c r="T307" s="2094">
        <f>AVERAGE('2024旬別'!T307,'2023旬別'!S307,'2022旬別'!S307,'2021旬別'!S307,'2020旬別'!S307)</f>
        <v>2.4981999999999998</v>
      </c>
      <c r="U307" s="2095">
        <f>AVERAGE('2024旬別'!U307,'2023旬別'!T307,'2022旬別'!T307,'2021旬別'!T307,'2020旬別'!T307)</f>
        <v>0.1142</v>
      </c>
      <c r="V307" s="2096">
        <f>AVERAGE('2024旬別'!V307,'2023旬別'!U307,'2022旬別'!U307,'2021旬別'!U307,'2020旬別'!U307)</f>
        <v>4.2000000000000006E-3</v>
      </c>
      <c r="W307" s="2101">
        <f>AVERAGE('2024旬別'!W307,'2023旬別'!V307,'2022旬別'!V307,'2021旬別'!V307,'2020旬別'!V307)</f>
        <v>0</v>
      </c>
      <c r="X307" s="2102">
        <f>AVERAGE('2024旬別'!X307,'2023旬別'!W307,'2022旬別'!W307,'2021旬別'!W307,'2020旬別'!W307)</f>
        <v>0</v>
      </c>
      <c r="Y307" s="2096">
        <f>AVERAGE('2024旬別'!Y307,'2023旬別'!X307,'2022旬別'!X307,'2021旬別'!X307,'2020旬別'!X307)</f>
        <v>0</v>
      </c>
      <c r="Z307" s="2099">
        <f>AVERAGE('2024旬別'!Z307,'2023旬別'!Y307,'2022旬別'!Y307,'2021旬別'!Y307,'2020旬別'!Y307)</f>
        <v>0</v>
      </c>
      <c r="AA307" s="2100">
        <f>AVERAGE('2024旬別'!AA307,'2023旬別'!Z307,'2022旬別'!Z307,'2021旬別'!Z307,'2020旬別'!Z307)</f>
        <v>0</v>
      </c>
      <c r="AB307" s="2096">
        <f>AVERAGE('2024旬別'!AB307,'2023旬別'!AA307,'2022旬別'!AA307,'2021旬別'!AA307,'2020旬別'!AA307)</f>
        <v>0</v>
      </c>
      <c r="AC307" s="2094">
        <f>AVERAGE('2024旬別'!AC307,'2023旬別'!AB307,'2022旬別'!AB307,'2021旬別'!AB307,'2020旬別'!AB307)</f>
        <v>0</v>
      </c>
      <c r="AD307" s="2095">
        <f>AVERAGE('2024旬別'!AD307,'2023旬別'!AC307,'2022旬別'!AC307,'2021旬別'!AC307,'2020旬別'!AC307)</f>
        <v>0</v>
      </c>
      <c r="AE307" s="2098">
        <f>AVERAGE('2024旬別'!AE307,'2023旬別'!AD307,'2022旬別'!AD307,'2021旬別'!AD307,'2020旬別'!AD307)</f>
        <v>0</v>
      </c>
      <c r="AF307" s="2099">
        <f>AVERAGE('2024旬別'!AF307,'2023旬別'!AE307,'2022旬別'!AE307,'2021旬別'!AE307,'2020旬別'!AE307)</f>
        <v>0</v>
      </c>
      <c r="AG307" s="2095">
        <f>AVERAGE('2024旬別'!AG307,'2023旬別'!AF307,'2022旬別'!AF307,'2021旬別'!AF307,'2020旬別'!AF307)</f>
        <v>0</v>
      </c>
      <c r="AH307" s="2098">
        <f>AVERAGE('2024旬別'!AH307,'2023旬別'!AG307,'2022旬別'!AG307,'2021旬別'!AG307,'2020旬別'!AG307)</f>
        <v>0</v>
      </c>
      <c r="AI307" s="2094">
        <f>AVERAGE('2024旬別'!AI307,'2023旬別'!AH307,'2022旬別'!AH307,'2021旬別'!AH307,'2020旬別'!AH307)</f>
        <v>0</v>
      </c>
      <c r="AJ307" s="2095">
        <f>AVERAGE('2024旬別'!AJ307,'2023旬別'!AI307,'2022旬別'!AI307,'2021旬別'!AI307,'2020旬別'!AI307)</f>
        <v>0</v>
      </c>
      <c r="AK307" s="2098">
        <f>AVERAGE('2024旬別'!AK307,'2023旬別'!AJ307,'2022旬別'!AJ307,'2021旬別'!AJ307,'2020旬別'!AJ307)</f>
        <v>0</v>
      </c>
      <c r="AL307" s="2094">
        <f>AVERAGE('2024旬別'!AL307,'2023旬別'!AK307,'2022旬別'!AK307,'2021旬別'!AK307,'2020旬別'!AK307)</f>
        <v>1.4E-3</v>
      </c>
      <c r="AM307" s="2103">
        <f>AVERAGE('2024旬別'!AM307,'2023旬別'!AL307,'2022旬別'!AL307,'2021旬別'!AL307,'2020旬別'!AL307)</f>
        <v>1.6000000000000001E-3</v>
      </c>
      <c r="AO307" s="59"/>
      <c r="AP307" s="59"/>
      <c r="AU307" s="55"/>
      <c r="AV307" s="56"/>
      <c r="AW307" s="56"/>
      <c r="AX307" s="56"/>
    </row>
    <row r="308" spans="1:52" ht="14.25" customHeight="1" x14ac:dyDescent="0.15">
      <c r="A308" s="2352" t="str">
        <f t="shared" si="1"/>
        <v>そらまめ金額</v>
      </c>
      <c r="B308" s="2350" t="str">
        <f>B307</f>
        <v>そらまめ</v>
      </c>
      <c r="C308" s="1998" t="s">
        <v>94</v>
      </c>
      <c r="D308" s="2104">
        <f>AVERAGE('2024旬別'!D308,'2023旬別'!C308,'2022旬別'!C308,'2021旬別'!C308,'2020旬別'!C308)</f>
        <v>0</v>
      </c>
      <c r="E308" s="2105">
        <f>AVERAGE('2024旬別'!E308,'2023旬別'!D308,'2022旬別'!D308,'2021旬別'!D308,'2020旬別'!D308)</f>
        <v>0.8869999999999999</v>
      </c>
      <c r="F308" s="2106">
        <f>AVERAGE('2024旬別'!F308,'2023旬別'!E308,'2022旬別'!E308,'2021旬別'!E308,'2020旬別'!E308)</f>
        <v>0</v>
      </c>
      <c r="G308" s="2107">
        <f>AVERAGE('2024旬別'!G308,'2023旬別'!F308,'2022旬別'!F308,'2021旬別'!F308,'2020旬別'!F308)</f>
        <v>0</v>
      </c>
      <c r="H308" s="2105">
        <f>AVERAGE('2024旬別'!H308,'2023旬別'!G308,'2022旬別'!G308,'2021旬別'!G308,'2020旬別'!G308)</f>
        <v>4.5212000000000003</v>
      </c>
      <c r="I308" s="2129">
        <f>AVERAGE('2024旬別'!I308,'2023旬別'!H308,'2022旬別'!H308,'2021旬別'!H308,'2020旬別'!H308)</f>
        <v>0.89559999999999995</v>
      </c>
      <c r="J308" s="2109">
        <f>AVERAGE('2024旬別'!J308,'2023旬別'!I308,'2022旬別'!I308,'2021旬別'!I308,'2020旬別'!I308)</f>
        <v>0</v>
      </c>
      <c r="K308" s="2105">
        <f>AVERAGE('2024旬別'!K308,'2023旬別'!J308,'2022旬別'!J308,'2021旬別'!J308,'2020旬別'!J308)</f>
        <v>0</v>
      </c>
      <c r="L308" s="2106">
        <f>AVERAGE('2024旬別'!L308,'2023旬別'!K308,'2022旬別'!K308,'2021旬別'!K308,'2020旬別'!K308)</f>
        <v>0</v>
      </c>
      <c r="M308" s="2109">
        <f>AVERAGE('2024旬別'!M308,'2023旬別'!L308,'2022旬別'!L308,'2021旬別'!L308,'2020旬別'!L308)</f>
        <v>0</v>
      </c>
      <c r="N308" s="2105">
        <f>AVERAGE('2024旬別'!N308,'2023旬別'!M308,'2022旬別'!M308,'2021旬別'!M308,'2020旬別'!M308)</f>
        <v>6.4799999999999995</v>
      </c>
      <c r="O308" s="2106">
        <f>AVERAGE('2024旬別'!O308,'2023旬別'!N308,'2022旬別'!N308,'2021旬別'!N308,'2020旬別'!N308)</f>
        <v>47.0274</v>
      </c>
      <c r="P308" s="2111">
        <f>AVERAGE('2024旬別'!P308,'2023旬別'!O308,'2022旬別'!O308,'2021旬別'!O308,'2020旬別'!O308)</f>
        <v>1479.2458000000001</v>
      </c>
      <c r="Q308" s="2105">
        <f>AVERAGE('2024旬別'!Q308,'2023旬別'!P308,'2022旬別'!P308,'2021旬別'!P308,'2020旬別'!P308)</f>
        <v>19030.1106</v>
      </c>
      <c r="R308" s="2112">
        <f>AVERAGE('2024旬別'!R308,'2023旬別'!Q308,'2022旬別'!Q308,'2021旬別'!Q308,'2020旬別'!Q308)</f>
        <v>41979.892400000004</v>
      </c>
      <c r="S308" s="2107">
        <f>AVERAGE('2024旬別'!S308,'2023旬別'!R308,'2022旬別'!R308,'2021旬別'!R308,'2020旬別'!R308)</f>
        <v>14158.1782</v>
      </c>
      <c r="T308" s="2105">
        <f>AVERAGE('2024旬別'!T308,'2023旬別'!S308,'2022旬別'!S308,'2021旬別'!S308,'2020旬別'!S308)</f>
        <v>673.09280000000001</v>
      </c>
      <c r="U308" s="2106">
        <f>AVERAGE('2024旬別'!U308,'2023旬別'!T308,'2022旬別'!T308,'2021旬別'!T308,'2020旬別'!T308)</f>
        <v>45.5242</v>
      </c>
      <c r="V308" s="2107">
        <f>AVERAGE('2024旬別'!V308,'2023旬別'!U308,'2022旬別'!U308,'2021旬別'!U308,'2020旬別'!U308)</f>
        <v>1.5378000000000001</v>
      </c>
      <c r="W308" s="2113">
        <f>AVERAGE('2024旬別'!W308,'2023旬別'!V308,'2022旬別'!V308,'2021旬別'!V308,'2020旬別'!V308)</f>
        <v>0</v>
      </c>
      <c r="X308" s="2114">
        <f>AVERAGE('2024旬別'!X308,'2023旬別'!W308,'2022旬別'!W308,'2021旬別'!W308,'2020旬別'!W308)</f>
        <v>0</v>
      </c>
      <c r="Y308" s="2107">
        <f>AVERAGE('2024旬別'!Y308,'2023旬別'!X308,'2022旬別'!X308,'2021旬別'!X308,'2020旬別'!X308)</f>
        <v>0</v>
      </c>
      <c r="Z308" s="2110">
        <f>AVERAGE('2024旬別'!Z308,'2023旬別'!Y308,'2022旬別'!Y308,'2021旬別'!Y308,'2020旬別'!Y308)</f>
        <v>0</v>
      </c>
      <c r="AA308" s="2112">
        <f>AVERAGE('2024旬別'!AA308,'2023旬別'!Z308,'2022旬別'!Z308,'2021旬別'!Z308,'2020旬別'!Z308)</f>
        <v>0</v>
      </c>
      <c r="AB308" s="2107">
        <f>AVERAGE('2024旬別'!AB308,'2023旬別'!AA308,'2022旬別'!AA308,'2021旬別'!AA308,'2020旬別'!AA308)</f>
        <v>0</v>
      </c>
      <c r="AC308" s="2105">
        <f>AVERAGE('2024旬別'!AC308,'2023旬別'!AB308,'2022旬別'!AB308,'2021旬別'!AB308,'2020旬別'!AB308)</f>
        <v>0</v>
      </c>
      <c r="AD308" s="2106">
        <f>AVERAGE('2024旬別'!AD308,'2023旬別'!AC308,'2022旬別'!AC308,'2021旬別'!AC308,'2020旬別'!AC308)</f>
        <v>0</v>
      </c>
      <c r="AE308" s="2109">
        <f>AVERAGE('2024旬別'!AE308,'2023旬別'!AD308,'2022旬別'!AD308,'2021旬別'!AD308,'2020旬別'!AD308)</f>
        <v>0</v>
      </c>
      <c r="AF308" s="2110">
        <f>AVERAGE('2024旬別'!AF308,'2023旬別'!AE308,'2022旬別'!AE308,'2021旬別'!AE308,'2020旬別'!AE308)</f>
        <v>0</v>
      </c>
      <c r="AG308" s="2106">
        <f>AVERAGE('2024旬別'!AG308,'2023旬別'!AF308,'2022旬別'!AF308,'2021旬別'!AF308,'2020旬別'!AF308)</f>
        <v>0</v>
      </c>
      <c r="AH308" s="2109">
        <f>AVERAGE('2024旬別'!AH308,'2023旬別'!AG308,'2022旬別'!AG308,'2021旬別'!AG308,'2020旬別'!AG308)</f>
        <v>0</v>
      </c>
      <c r="AI308" s="2105">
        <f>AVERAGE('2024旬別'!AI308,'2023旬別'!AH308,'2022旬別'!AH308,'2021旬別'!AH308,'2020旬別'!AH308)</f>
        <v>0</v>
      </c>
      <c r="AJ308" s="2106">
        <f>AVERAGE('2024旬別'!AJ308,'2023旬別'!AI308,'2022旬別'!AI308,'2021旬別'!AI308,'2020旬別'!AI308)</f>
        <v>0</v>
      </c>
      <c r="AK308" s="2109">
        <f>AVERAGE('2024旬別'!AK308,'2023旬別'!AJ308,'2022旬別'!AJ308,'2021旬別'!AJ308,'2020旬別'!AJ308)</f>
        <v>0</v>
      </c>
      <c r="AL308" s="2105">
        <f>AVERAGE('2024旬別'!AL308,'2023旬別'!AK308,'2022旬別'!AK308,'2021旬別'!AK308,'2020旬別'!AK308)</f>
        <v>3.4991999999999996</v>
      </c>
      <c r="AM308" s="2115">
        <f>AVERAGE('2024旬別'!AM308,'2023旬別'!AL308,'2022旬別'!AL308,'2021旬別'!AL308,'2020旬別'!AL308)</f>
        <v>4.3308</v>
      </c>
      <c r="AO308" s="59"/>
      <c r="AP308" s="59"/>
      <c r="AT308" s="41"/>
      <c r="AU308" s="55"/>
      <c r="AV308" s="56"/>
      <c r="AW308" s="56"/>
      <c r="AX308" s="56"/>
    </row>
    <row r="309" spans="1:52" ht="14.25" customHeight="1" x14ac:dyDescent="0.15">
      <c r="A309" s="2352" t="str">
        <f t="shared" si="1"/>
        <v>そらまめ価格</v>
      </c>
      <c r="B309" s="2351" t="str">
        <f>B307</f>
        <v>そらまめ</v>
      </c>
      <c r="C309" s="2000" t="s">
        <v>96</v>
      </c>
      <c r="D309" s="2116">
        <f>AVERAGE('2024旬別'!D309,'2023旬別'!C309,'2022旬別'!C309,'2021旬別'!C309,'2020旬別'!C309)</f>
        <v>0</v>
      </c>
      <c r="E309" s="2117">
        <f>AVERAGE('2024旬別'!E309,'2023旬別'!D309,'2022旬別'!D309,'2021旬別'!D309,'2020旬別'!D309)</f>
        <v>221.8</v>
      </c>
      <c r="F309" s="2118">
        <f>AVERAGE('2024旬別'!F309,'2023旬別'!E309,'2022旬別'!E309,'2021旬別'!E309,'2020旬別'!E309)</f>
        <v>0</v>
      </c>
      <c r="G309" s="2119">
        <f>AVERAGE('2024旬別'!G309,'2023旬別'!F309,'2022旬別'!F309,'2021旬別'!F309,'2020旬別'!F309)</f>
        <v>0</v>
      </c>
      <c r="H309" s="2117">
        <f>AVERAGE('2024旬別'!H309,'2023旬別'!G309,'2022旬別'!G309,'2021旬別'!G309,'2020旬別'!G309)</f>
        <v>292.60000000000002</v>
      </c>
      <c r="I309" s="2120">
        <f>AVERAGE('2024旬別'!I309,'2023旬別'!H309,'2022旬別'!H309,'2021旬別'!H309,'2020旬別'!H309)</f>
        <v>224</v>
      </c>
      <c r="J309" s="2121">
        <f>AVERAGE('2024旬別'!J309,'2023旬別'!I309,'2022旬別'!I309,'2021旬別'!I309,'2020旬別'!I309)</f>
        <v>0</v>
      </c>
      <c r="K309" s="2117">
        <f>AVERAGE('2024旬別'!K309,'2023旬別'!J309,'2022旬別'!J309,'2021旬別'!J309,'2020旬別'!J309)</f>
        <v>0</v>
      </c>
      <c r="L309" s="2118">
        <f>AVERAGE('2024旬別'!L309,'2023旬別'!K309,'2022旬別'!K309,'2021旬別'!K309,'2020旬別'!K309)</f>
        <v>0</v>
      </c>
      <c r="M309" s="2121">
        <f>AVERAGE('2024旬別'!M309,'2023旬別'!L309,'2022旬別'!L309,'2021旬別'!L309,'2020旬別'!L309)</f>
        <v>0</v>
      </c>
      <c r="N309" s="2117">
        <f>AVERAGE('2024旬別'!N309,'2023旬別'!M309,'2022旬別'!M309,'2021旬別'!M309,'2020旬別'!M309)</f>
        <v>147.19999999999999</v>
      </c>
      <c r="O309" s="2118">
        <f>AVERAGE('2024旬別'!O309,'2023旬別'!N309,'2022旬別'!N309,'2021旬別'!N309,'2020旬別'!N309)</f>
        <v>752.4</v>
      </c>
      <c r="P309" s="2121">
        <f>AVERAGE('2024旬別'!P309,'2023旬別'!O309,'2022旬別'!O309,'2021旬別'!O309,'2020旬別'!O309)</f>
        <v>698</v>
      </c>
      <c r="Q309" s="2117">
        <f>AVERAGE('2024旬別'!Q309,'2023旬別'!P309,'2022旬別'!P309,'2021旬別'!P309,'2020旬別'!P309)</f>
        <v>541.6</v>
      </c>
      <c r="R309" s="2123">
        <f>AVERAGE('2024旬別'!R309,'2023旬別'!Q309,'2022旬別'!Q309,'2021旬別'!Q309,'2020旬別'!Q309)</f>
        <v>451.8</v>
      </c>
      <c r="S309" s="2121">
        <f>AVERAGE('2024旬別'!S309,'2023旬別'!R309,'2022旬別'!R309,'2021旬別'!R309,'2020旬別'!R309)</f>
        <v>342</v>
      </c>
      <c r="T309" s="2117">
        <f>AVERAGE('2024旬別'!T309,'2023旬別'!S309,'2022旬別'!S309,'2021旬別'!S309,'2020旬別'!S309)</f>
        <v>287.60000000000002</v>
      </c>
      <c r="U309" s="2118">
        <f>AVERAGE('2024旬別'!U309,'2023旬別'!T309,'2022旬別'!T309,'2021旬別'!T309,'2020旬別'!T309)</f>
        <v>201.8</v>
      </c>
      <c r="V309" s="2119">
        <f>AVERAGE('2024旬別'!V309,'2023旬別'!U309,'2022旬別'!U309,'2021旬別'!U309,'2020旬別'!U309)</f>
        <v>73.2</v>
      </c>
      <c r="W309" s="2124">
        <f>AVERAGE('2024旬別'!W309,'2023旬別'!V309,'2022旬別'!V309,'2021旬別'!V309,'2020旬別'!V309)</f>
        <v>0</v>
      </c>
      <c r="X309" s="2123">
        <f>AVERAGE('2024旬別'!X309,'2023旬別'!W309,'2022旬別'!W309,'2021旬別'!W309,'2020旬別'!W309)</f>
        <v>0</v>
      </c>
      <c r="Y309" s="2119">
        <f>AVERAGE('2024旬別'!Y309,'2023旬別'!X309,'2022旬別'!X309,'2021旬別'!X309,'2020旬別'!X309)</f>
        <v>0</v>
      </c>
      <c r="Z309" s="2122">
        <f>AVERAGE('2024旬別'!Z309,'2023旬別'!Y309,'2022旬別'!Y309,'2021旬別'!Y309,'2020旬別'!Y309)</f>
        <v>0</v>
      </c>
      <c r="AA309" s="2123">
        <f>AVERAGE('2024旬別'!AA309,'2023旬別'!Z309,'2022旬別'!Z309,'2021旬別'!Z309,'2020旬別'!Z309)</f>
        <v>0</v>
      </c>
      <c r="AB309" s="2119">
        <f>AVERAGE('2024旬別'!AB309,'2023旬別'!AA309,'2022旬別'!AA309,'2021旬別'!AA309,'2020旬別'!AA309)</f>
        <v>0</v>
      </c>
      <c r="AC309" s="2117">
        <f>AVERAGE('2024旬別'!AC309,'2023旬別'!AB309,'2022旬別'!AB309,'2021旬別'!AB309,'2020旬別'!AB309)</f>
        <v>0</v>
      </c>
      <c r="AD309" s="2118">
        <f>AVERAGE('2024旬別'!AD309,'2023旬別'!AC309,'2022旬別'!AC309,'2021旬別'!AC309,'2020旬別'!AC309)</f>
        <v>0</v>
      </c>
      <c r="AE309" s="2121">
        <f>AVERAGE('2024旬別'!AE309,'2023旬別'!AD309,'2022旬別'!AD309,'2021旬別'!AD309,'2020旬別'!AD309)</f>
        <v>0</v>
      </c>
      <c r="AF309" s="2122">
        <f>AVERAGE('2024旬別'!AF309,'2023旬別'!AE309,'2022旬別'!AE309,'2021旬別'!AE309,'2020旬別'!AE309)</f>
        <v>0</v>
      </c>
      <c r="AG309" s="2118">
        <f>AVERAGE('2024旬別'!AG309,'2023旬別'!AF309,'2022旬別'!AF309,'2021旬別'!AF309,'2020旬別'!AF309)</f>
        <v>0</v>
      </c>
      <c r="AH309" s="2121">
        <f>AVERAGE('2024旬別'!AH309,'2023旬別'!AG309,'2022旬別'!AG309,'2021旬別'!AG309,'2020旬別'!AG309)</f>
        <v>0</v>
      </c>
      <c r="AI309" s="2117">
        <f>AVERAGE('2024旬別'!AI309,'2023旬別'!AH309,'2022旬別'!AH309,'2021旬別'!AH309,'2020旬別'!AH309)</f>
        <v>0</v>
      </c>
      <c r="AJ309" s="2118">
        <f>AVERAGE('2024旬別'!AJ309,'2023旬別'!AI309,'2022旬別'!AI309,'2021旬別'!AI309,'2020旬別'!AI309)</f>
        <v>0</v>
      </c>
      <c r="AK309" s="2121">
        <f>AVERAGE('2024旬別'!AK309,'2023旬別'!AJ309,'2022旬別'!AJ309,'2021旬別'!AJ309,'2020旬別'!AJ309)</f>
        <v>0</v>
      </c>
      <c r="AL309" s="2117">
        <f>AVERAGE('2024旬別'!AL309,'2023旬別'!AK309,'2022旬別'!AK309,'2021旬別'!AK309,'2020旬別'!AK309)</f>
        <v>499.8</v>
      </c>
      <c r="AM309" s="2125">
        <f>AVERAGE('2024旬別'!AM309,'2023旬別'!AL309,'2022旬別'!AL309,'2021旬別'!AL309,'2020旬別'!AL309)</f>
        <v>541.4</v>
      </c>
      <c r="AO309" s="59"/>
      <c r="AP309" s="59"/>
      <c r="AU309" s="55"/>
      <c r="AV309" s="56"/>
      <c r="AW309" s="56"/>
      <c r="AX309" s="56"/>
    </row>
    <row r="310" spans="1:52" ht="14.25" customHeight="1" x14ac:dyDescent="0.15">
      <c r="A310" s="2352" t="str">
        <f t="shared" si="1"/>
        <v>ながいも数量</v>
      </c>
      <c r="B310" s="250" t="s">
        <v>60</v>
      </c>
      <c r="C310" s="1997" t="s">
        <v>93</v>
      </c>
      <c r="D310" s="2093">
        <f>AVERAGE('2024旬別'!D310,'2023旬別'!C310,'2022旬別'!C310,'2021旬別'!C310,'2020旬別'!C310)</f>
        <v>5.7603999999999997</v>
      </c>
      <c r="E310" s="2094">
        <f>AVERAGE('2024旬別'!E310,'2023旬別'!D310,'2022旬別'!D310,'2021旬別'!D310,'2020旬別'!D310)</f>
        <v>15.057799999999997</v>
      </c>
      <c r="F310" s="2095">
        <f>AVERAGE('2024旬別'!F310,'2023旬別'!E310,'2022旬別'!E310,'2021旬別'!E310,'2020旬別'!E310)</f>
        <v>19.3812</v>
      </c>
      <c r="G310" s="2096">
        <f>AVERAGE('2024旬別'!G310,'2023旬別'!F310,'2022旬別'!F310,'2021旬別'!F310,'2020旬別'!F310)</f>
        <v>18.211599999999997</v>
      </c>
      <c r="H310" s="2094">
        <f>AVERAGE('2024旬別'!H310,'2023旬別'!G310,'2022旬別'!G310,'2021旬別'!G310,'2020旬別'!G310)</f>
        <v>15.536000000000001</v>
      </c>
      <c r="I310" s="2134">
        <f>AVERAGE('2024旬別'!I310,'2023旬別'!H310,'2022旬別'!H310,'2021旬別'!H310,'2020旬別'!H310)</f>
        <v>14.276400000000001</v>
      </c>
      <c r="J310" s="2098">
        <f>AVERAGE('2024旬別'!J310,'2023旬別'!I310,'2022旬別'!I310,'2021旬別'!I310,'2020旬別'!I310)</f>
        <v>14.0458</v>
      </c>
      <c r="K310" s="2147">
        <f>AVERAGE('2024旬別'!K310,'2023旬別'!J310,'2022旬別'!J310,'2021旬別'!J310,'2020旬別'!J310)</f>
        <v>11.7994</v>
      </c>
      <c r="L310" s="2095">
        <f>AVERAGE('2024旬別'!L310,'2023旬別'!K310,'2022旬別'!K310,'2021旬別'!K310,'2020旬別'!K310)</f>
        <v>8.7299999999999986</v>
      </c>
      <c r="M310" s="2098">
        <f>AVERAGE('2024旬別'!M310,'2023旬別'!L310,'2022旬別'!L310,'2021旬別'!L310,'2020旬別'!L310)</f>
        <v>8.9398</v>
      </c>
      <c r="N310" s="2099">
        <f>AVERAGE('2024旬別'!N310,'2023旬別'!M310,'2022旬別'!M310,'2021旬別'!M310,'2020旬別'!M310)</f>
        <v>8.340799999999998</v>
      </c>
      <c r="O310" s="2095">
        <f>AVERAGE('2024旬別'!O310,'2023旬別'!N310,'2022旬別'!N310,'2021旬別'!N310,'2020旬別'!N310)</f>
        <v>6.3325999999999993</v>
      </c>
      <c r="P310" s="2098">
        <f>AVERAGE('2024旬別'!P310,'2023旬別'!O310,'2022旬別'!O310,'2021旬別'!O310,'2020旬別'!O310)</f>
        <v>4.9488000000000003</v>
      </c>
      <c r="Q310" s="2094">
        <f>AVERAGE('2024旬別'!Q310,'2023旬別'!P310,'2022旬別'!P310,'2021旬別'!P310,'2020旬別'!P310)</f>
        <v>4.7782</v>
      </c>
      <c r="R310" s="2100">
        <f>AVERAGE('2024旬別'!R310,'2023旬別'!Q310,'2022旬別'!Q310,'2021旬別'!Q310,'2020旬別'!Q310)</f>
        <v>3.1095999999999999</v>
      </c>
      <c r="S310" s="2096">
        <f>AVERAGE('2024旬別'!S310,'2023旬別'!R310,'2022旬別'!R310,'2021旬別'!R310,'2020旬別'!R310)</f>
        <v>6.1332000000000004</v>
      </c>
      <c r="T310" s="2094">
        <f>AVERAGE('2024旬別'!T310,'2023旬別'!S310,'2022旬別'!S310,'2021旬別'!S310,'2020旬別'!S310)</f>
        <v>7.8864000000000001</v>
      </c>
      <c r="U310" s="2095">
        <f>AVERAGE('2024旬別'!U310,'2023旬別'!T310,'2022旬別'!T310,'2021旬別'!T310,'2020旬別'!T310)</f>
        <v>7.5476000000000001</v>
      </c>
      <c r="V310" s="2096">
        <f>AVERAGE('2024旬別'!V310,'2023旬別'!U310,'2022旬別'!U310,'2021旬別'!U310,'2020旬別'!U310)</f>
        <v>6.9641999999999999</v>
      </c>
      <c r="W310" s="2101">
        <f>AVERAGE('2024旬別'!W310,'2023旬別'!V310,'2022旬別'!V310,'2021旬別'!V310,'2020旬別'!V310)</f>
        <v>8.0468000000000011</v>
      </c>
      <c r="X310" s="2102">
        <f>AVERAGE('2024旬別'!X310,'2023旬別'!W310,'2022旬別'!W310,'2021旬別'!W310,'2020旬別'!W310)</f>
        <v>8.2148000000000003</v>
      </c>
      <c r="Y310" s="2096">
        <f>AVERAGE('2024旬別'!Y310,'2023旬別'!X310,'2022旬別'!X310,'2021旬別'!X310,'2020旬別'!X310)</f>
        <v>9.2486000000000015</v>
      </c>
      <c r="Z310" s="2099">
        <f>AVERAGE('2024旬別'!Z310,'2023旬別'!Y310,'2022旬別'!Y310,'2021旬別'!Y310,'2020旬別'!Y310)</f>
        <v>5.4753999999999996</v>
      </c>
      <c r="AA310" s="2100">
        <f>AVERAGE('2024旬別'!AA310,'2023旬別'!Z310,'2022旬別'!Z310,'2021旬別'!Z310,'2020旬別'!Z310)</f>
        <v>9.9028000000000009</v>
      </c>
      <c r="AB310" s="2096">
        <f>AVERAGE('2024旬別'!AB310,'2023旬別'!AA310,'2022旬別'!AA310,'2021旬別'!AA310,'2020旬別'!AA310)</f>
        <v>8.5402000000000005</v>
      </c>
      <c r="AC310" s="2099">
        <f>AVERAGE('2024旬別'!AC310,'2023旬別'!AB310,'2022旬別'!AB310,'2021旬別'!AB310,'2020旬別'!AB310)</f>
        <v>8.6478000000000002</v>
      </c>
      <c r="AD310" s="2095">
        <f>AVERAGE('2024旬別'!AD310,'2023旬別'!AC310,'2022旬別'!AC310,'2021旬別'!AC310,'2020旬別'!AC310)</f>
        <v>6.7301999999999991</v>
      </c>
      <c r="AE310" s="2098">
        <f>AVERAGE('2024旬別'!AE310,'2023旬別'!AD310,'2022旬別'!AD310,'2021旬別'!AD310,'2020旬別'!AD310)</f>
        <v>4.7356000000000007</v>
      </c>
      <c r="AF310" s="2099">
        <f>AVERAGE('2024旬別'!AF310,'2023旬別'!AE310,'2022旬別'!AE310,'2021旬別'!AE310,'2020旬別'!AE310)</f>
        <v>4.2942</v>
      </c>
      <c r="AG310" s="2095">
        <f>AVERAGE('2024旬別'!AG310,'2023旬別'!AF310,'2022旬別'!AF310,'2021旬別'!AF310,'2020旬別'!AF310)</f>
        <v>7.5267999999999997</v>
      </c>
      <c r="AH310" s="2098">
        <f>AVERAGE('2024旬別'!AH310,'2023旬別'!AG310,'2022旬別'!AG310,'2021旬別'!AG310,'2020旬別'!AG310)</f>
        <v>8.2403999999999993</v>
      </c>
      <c r="AI310" s="2094">
        <f>AVERAGE('2024旬別'!AI310,'2023旬別'!AH310,'2022旬別'!AH310,'2021旬別'!AH310,'2020旬別'!AH310)</f>
        <v>9.3908000000000005</v>
      </c>
      <c r="AJ310" s="2095">
        <f>AVERAGE('2024旬別'!AJ310,'2023旬別'!AI310,'2022旬別'!AI310,'2021旬別'!AI310,'2020旬別'!AI310)</f>
        <v>12.594800000000001</v>
      </c>
      <c r="AK310" s="2098">
        <f>AVERAGE('2024旬別'!AK310,'2023旬別'!AJ310,'2022旬別'!AJ310,'2021旬別'!AJ310,'2020旬別'!AJ310)</f>
        <v>13.459199999999999</v>
      </c>
      <c r="AL310" s="2094">
        <f>AVERAGE('2024旬別'!AL310,'2023旬別'!AK310,'2022旬別'!AK310,'2021旬別'!AK310,'2020旬別'!AK310)</f>
        <v>14.164000000000001</v>
      </c>
      <c r="AM310" s="2103">
        <f>AVERAGE('2024旬別'!AM310,'2023旬別'!AL310,'2022旬別'!AL310,'2021旬別'!AL310,'2020旬別'!AL310)</f>
        <v>11.6812</v>
      </c>
      <c r="AO310" s="61"/>
      <c r="AP310" s="55"/>
      <c r="AQ310" s="56"/>
      <c r="AT310" s="59"/>
      <c r="AU310" s="55"/>
      <c r="AV310" s="56"/>
      <c r="AW310" s="56"/>
      <c r="AX310" s="56"/>
    </row>
    <row r="311" spans="1:52" ht="14.25" customHeight="1" x14ac:dyDescent="0.15">
      <c r="A311" s="2352" t="str">
        <f t="shared" si="1"/>
        <v>ながいも金額</v>
      </c>
      <c r="B311" s="2350" t="str">
        <f>B310</f>
        <v>ながいも</v>
      </c>
      <c r="C311" s="1998" t="s">
        <v>94</v>
      </c>
      <c r="D311" s="2104">
        <f>AVERAGE('2024旬別'!D311,'2023旬別'!C311,'2022旬別'!C311,'2021旬別'!C311,'2020旬別'!C311)</f>
        <v>1819.0842</v>
      </c>
      <c r="E311" s="2105">
        <f>AVERAGE('2024旬別'!E311,'2023旬別'!D311,'2022旬別'!D311,'2021旬別'!D311,'2020旬別'!D311)</f>
        <v>4792.7084000000004</v>
      </c>
      <c r="F311" s="2106">
        <f>AVERAGE('2024旬別'!F311,'2023旬別'!E311,'2022旬別'!E311,'2021旬別'!E311,'2020旬別'!E311)</f>
        <v>5645.7936</v>
      </c>
      <c r="G311" s="2107">
        <f>AVERAGE('2024旬別'!G311,'2023旬別'!F311,'2022旬別'!F311,'2021旬別'!F311,'2020旬別'!F311)</f>
        <v>5499.0024000000003</v>
      </c>
      <c r="H311" s="2105">
        <f>AVERAGE('2024旬別'!H311,'2023旬別'!G311,'2022旬別'!G311,'2021旬別'!G311,'2020旬別'!G311)</f>
        <v>4609.3407999999999</v>
      </c>
      <c r="I311" s="2108">
        <f>AVERAGE('2024旬別'!I311,'2023旬別'!H311,'2022旬別'!H311,'2021旬別'!H311,'2020旬別'!H311)</f>
        <v>4130.3339999999998</v>
      </c>
      <c r="J311" s="2109">
        <f>AVERAGE('2024旬別'!J311,'2023旬別'!I311,'2022旬別'!I311,'2021旬別'!I311,'2020旬別'!I311)</f>
        <v>4162.529199999999</v>
      </c>
      <c r="K311" s="2105">
        <f>AVERAGE('2024旬別'!K311,'2023旬別'!J311,'2022旬別'!J311,'2021旬別'!J311,'2020旬別'!J311)</f>
        <v>3562.7421999999997</v>
      </c>
      <c r="L311" s="2106">
        <f>AVERAGE('2024旬別'!L311,'2023旬別'!K311,'2022旬別'!K311,'2021旬別'!K311,'2020旬別'!K311)</f>
        <v>3457.6987999999997</v>
      </c>
      <c r="M311" s="2109">
        <f>AVERAGE('2024旬別'!M311,'2023旬別'!L311,'2022旬別'!L311,'2021旬別'!L311,'2020旬別'!L311)</f>
        <v>2703.6318000000001</v>
      </c>
      <c r="N311" s="2110">
        <f>AVERAGE('2024旬別'!N311,'2023旬別'!M311,'2022旬別'!M311,'2021旬別'!M311,'2020旬別'!M311)</f>
        <v>2575.7910000000002</v>
      </c>
      <c r="O311" s="2106">
        <f>AVERAGE('2024旬別'!O311,'2023旬別'!N311,'2022旬別'!N311,'2021旬別'!N311,'2020旬別'!N311)</f>
        <v>2024.1652000000001</v>
      </c>
      <c r="P311" s="2111">
        <f>AVERAGE('2024旬別'!P311,'2023旬別'!O311,'2022旬別'!O311,'2021旬別'!O311,'2020旬別'!O311)</f>
        <v>1545.2747999999999</v>
      </c>
      <c r="Q311" s="2105">
        <f>AVERAGE('2024旬別'!Q311,'2023旬別'!P311,'2022旬別'!P311,'2021旬別'!P311,'2020旬別'!P311)</f>
        <v>1356.5502000000001</v>
      </c>
      <c r="R311" s="2112">
        <f>AVERAGE('2024旬別'!R311,'2023旬別'!Q311,'2022旬別'!Q311,'2021旬別'!Q311,'2020旬別'!Q311)</f>
        <v>914.51119999999992</v>
      </c>
      <c r="S311" s="2107">
        <f>AVERAGE('2024旬別'!S311,'2023旬別'!R311,'2022旬別'!R311,'2021旬別'!R311,'2020旬別'!R311)</f>
        <v>1866.8586</v>
      </c>
      <c r="T311" s="2138">
        <f>AVERAGE('2024旬別'!T311,'2023旬別'!S311,'2022旬別'!S311,'2021旬別'!S311,'2020旬別'!S311)</f>
        <v>2261.6505999999999</v>
      </c>
      <c r="U311" s="2106">
        <f>AVERAGE('2024旬別'!U311,'2023旬別'!T311,'2022旬別'!T311,'2021旬別'!T311,'2020旬別'!T311)</f>
        <v>2179.7676000000001</v>
      </c>
      <c r="V311" s="2107">
        <f>AVERAGE('2024旬別'!V311,'2023旬別'!U311,'2022旬別'!U311,'2021旬別'!U311,'2020旬別'!U311)</f>
        <v>1961.6905999999999</v>
      </c>
      <c r="W311" s="2113">
        <f>AVERAGE('2024旬別'!W311,'2023旬別'!V311,'2022旬別'!V311,'2021旬別'!V311,'2020旬別'!V311)</f>
        <v>2278.5504000000001</v>
      </c>
      <c r="X311" s="2114">
        <f>AVERAGE('2024旬別'!X311,'2023旬別'!W311,'2022旬別'!W311,'2021旬別'!W311,'2020旬別'!W311)</f>
        <v>2229.0074</v>
      </c>
      <c r="Y311" s="2107">
        <f>AVERAGE('2024旬別'!Y311,'2023旬別'!X311,'2022旬別'!X311,'2021旬別'!X311,'2020旬別'!X311)</f>
        <v>2556.8360000000002</v>
      </c>
      <c r="Z311" s="2110">
        <f>AVERAGE('2024旬別'!Z311,'2023旬別'!Y311,'2022旬別'!Y311,'2021旬別'!Y311,'2020旬別'!Y311)</f>
        <v>1493.6353999999999</v>
      </c>
      <c r="AA311" s="2112">
        <f>AVERAGE('2024旬別'!AA311,'2023旬別'!Z311,'2022旬別'!Z311,'2021旬別'!Z311,'2020旬別'!Z311)</f>
        <v>2751.3645999999999</v>
      </c>
      <c r="AB311" s="2107">
        <f>AVERAGE('2024旬別'!AB311,'2023旬別'!AA311,'2022旬別'!AA311,'2021旬別'!AA311,'2020旬別'!AA311)</f>
        <v>2313.8040000000001</v>
      </c>
      <c r="AC311" s="2105">
        <f>AVERAGE('2024旬別'!AC311,'2023旬別'!AB311,'2022旬別'!AB311,'2021旬別'!AB311,'2020旬別'!AB311)</f>
        <v>2372.5794000000001</v>
      </c>
      <c r="AD311" s="2106">
        <f>AVERAGE('2024旬別'!AD311,'2023旬別'!AC311,'2022旬別'!AC311,'2021旬別'!AC311,'2020旬別'!AC311)</f>
        <v>1823.1496</v>
      </c>
      <c r="AE311" s="2109">
        <f>AVERAGE('2024旬別'!AE311,'2023旬別'!AD311,'2022旬別'!AD311,'2021旬別'!AD311,'2020旬別'!AD311)</f>
        <v>1302.0891999999999</v>
      </c>
      <c r="AF311" s="2110">
        <f>AVERAGE('2024旬別'!AF311,'2023旬別'!AE311,'2022旬別'!AE311,'2021旬別'!AE311,'2020旬別'!AE311)</f>
        <v>1149.9968000000001</v>
      </c>
      <c r="AG311" s="2106">
        <f>AVERAGE('2024旬別'!AG311,'2023旬別'!AF311,'2022旬別'!AF311,'2021旬別'!AF311,'2020旬別'!AF311)</f>
        <v>1991.1251999999999</v>
      </c>
      <c r="AH311" s="2109">
        <f>AVERAGE('2024旬別'!AH311,'2023旬別'!AG311,'2022旬別'!AG311,'2021旬別'!AG311,'2020旬別'!AG311)</f>
        <v>2481.4597999999996</v>
      </c>
      <c r="AI311" s="2105">
        <f>AVERAGE('2024旬別'!AI311,'2023旬別'!AH311,'2022旬別'!AH311,'2021旬別'!AH311,'2020旬別'!AH311)</f>
        <v>2707.0673999999999</v>
      </c>
      <c r="AJ311" s="2106">
        <f>AVERAGE('2024旬別'!AJ311,'2023旬別'!AI311,'2022旬別'!AI311,'2021旬別'!AI311,'2020旬別'!AI311)</f>
        <v>3433.3158000000003</v>
      </c>
      <c r="AK311" s="2109">
        <f>AVERAGE('2024旬別'!AK311,'2023旬別'!AJ311,'2022旬別'!AJ311,'2021旬別'!AJ311,'2020旬別'!AJ311)</f>
        <v>3898.0550000000003</v>
      </c>
      <c r="AL311" s="2105">
        <f>AVERAGE('2024旬別'!AL311,'2023旬別'!AK311,'2022旬別'!AK311,'2021旬別'!AK311,'2020旬別'!AK311)</f>
        <v>4222.4201999999996</v>
      </c>
      <c r="AM311" s="2115">
        <f>AVERAGE('2024旬別'!AM311,'2023旬別'!AL311,'2022旬別'!AL311,'2021旬別'!AL311,'2020旬別'!AL311)</f>
        <v>3403.5068000000001</v>
      </c>
      <c r="AO311" s="258"/>
      <c r="AP311" s="59"/>
      <c r="AR311" s="56"/>
      <c r="AT311" s="59"/>
      <c r="AU311" s="55"/>
      <c r="AV311" s="56"/>
      <c r="AW311" s="56"/>
      <c r="AX311" s="56"/>
    </row>
    <row r="312" spans="1:52" ht="14.25" customHeight="1" x14ac:dyDescent="0.15">
      <c r="A312" s="2352" t="str">
        <f t="shared" si="1"/>
        <v>ながいも価格</v>
      </c>
      <c r="B312" s="2351" t="str">
        <f>B310</f>
        <v>ながいも</v>
      </c>
      <c r="C312" s="2000" t="s">
        <v>96</v>
      </c>
      <c r="D312" s="2116">
        <f>AVERAGE('2024旬別'!D312,'2023旬別'!C312,'2022旬別'!C312,'2021旬別'!C312,'2020旬別'!C312)</f>
        <v>293.60000000000002</v>
      </c>
      <c r="E312" s="2117">
        <f>AVERAGE('2024旬別'!E312,'2023旬別'!D312,'2022旬別'!D312,'2021旬別'!D312,'2020旬別'!D312)</f>
        <v>316.60000000000002</v>
      </c>
      <c r="F312" s="2118">
        <f>AVERAGE('2024旬別'!F312,'2023旬別'!E312,'2022旬別'!E312,'2021旬別'!E312,'2020旬別'!E312)</f>
        <v>289.60000000000002</v>
      </c>
      <c r="G312" s="2119">
        <f>AVERAGE('2024旬別'!G312,'2023旬別'!F312,'2022旬別'!F312,'2021旬別'!F312,'2020旬別'!F312)</f>
        <v>296.2</v>
      </c>
      <c r="H312" s="2117">
        <f>AVERAGE('2024旬別'!H312,'2023旬別'!G312,'2022旬別'!G312,'2021旬別'!G312,'2020旬別'!G312)</f>
        <v>297.2</v>
      </c>
      <c r="I312" s="2120">
        <f>AVERAGE('2024旬別'!I312,'2023旬別'!H312,'2022旬別'!H312,'2021旬別'!H312,'2020旬別'!H312)</f>
        <v>282</v>
      </c>
      <c r="J312" s="2121">
        <f>AVERAGE('2024旬別'!J312,'2023旬別'!I312,'2022旬別'!I312,'2021旬別'!I312,'2020旬別'!I312)</f>
        <v>290.2</v>
      </c>
      <c r="K312" s="2117">
        <f>AVERAGE('2024旬別'!K312,'2023旬別'!J312,'2022旬別'!J312,'2021旬別'!J312,'2020旬別'!J312)</f>
        <v>295.2</v>
      </c>
      <c r="L312" s="2118">
        <f>AVERAGE('2024旬別'!L312,'2023旬別'!K312,'2022旬別'!K312,'2021旬別'!K312,'2020旬別'!K312)</f>
        <v>290.39999999999998</v>
      </c>
      <c r="M312" s="2121">
        <f>AVERAGE('2024旬別'!M312,'2023旬別'!L312,'2022旬別'!L312,'2021旬別'!L312,'2020旬別'!L312)</f>
        <v>292.60000000000002</v>
      </c>
      <c r="N312" s="2117">
        <f>AVERAGE('2024旬別'!N312,'2023旬別'!M312,'2022旬別'!M312,'2021旬別'!M312,'2020旬別'!M312)</f>
        <v>296.2</v>
      </c>
      <c r="O312" s="2118">
        <f>AVERAGE('2024旬別'!O312,'2023旬別'!N312,'2022旬別'!N312,'2021旬別'!N312,'2020旬別'!N312)</f>
        <v>301</v>
      </c>
      <c r="P312" s="2121">
        <f>AVERAGE('2024旬別'!P312,'2023旬別'!O312,'2022旬別'!O312,'2021旬別'!O312,'2020旬別'!O312)</f>
        <v>289.39999999999998</v>
      </c>
      <c r="Q312" s="2117">
        <f>AVERAGE('2024旬別'!Q312,'2023旬別'!P312,'2022旬別'!P312,'2021旬別'!P312,'2020旬別'!P312)</f>
        <v>282.39999999999998</v>
      </c>
      <c r="R312" s="2123">
        <f>AVERAGE('2024旬別'!R312,'2023旬別'!Q312,'2022旬別'!Q312,'2021旬別'!Q312,'2020旬別'!Q312)</f>
        <v>293.2</v>
      </c>
      <c r="S312" s="2121">
        <f>AVERAGE('2024旬別'!S312,'2023旬別'!R312,'2022旬別'!R312,'2021旬別'!R312,'2020旬別'!R312)</f>
        <v>308.39999999999998</v>
      </c>
      <c r="T312" s="2117">
        <f>AVERAGE('2024旬別'!T312,'2023旬別'!S312,'2022旬別'!S312,'2021旬別'!S312,'2020旬別'!S312)</f>
        <v>292.8</v>
      </c>
      <c r="U312" s="2118">
        <f>AVERAGE('2024旬別'!U312,'2023旬別'!T312,'2022旬別'!T312,'2021旬別'!T312,'2020旬別'!T312)</f>
        <v>291.8</v>
      </c>
      <c r="V312" s="2119">
        <f>AVERAGE('2024旬別'!V312,'2023旬別'!U312,'2022旬別'!U312,'2021旬別'!U312,'2020旬別'!U312)</f>
        <v>283.39999999999998</v>
      </c>
      <c r="W312" s="2124">
        <f>AVERAGE('2024旬別'!W312,'2023旬別'!V312,'2022旬別'!V312,'2021旬別'!V312,'2020旬別'!V312)</f>
        <v>280.60000000000002</v>
      </c>
      <c r="X312" s="2123">
        <f>AVERAGE('2024旬別'!X312,'2023旬別'!W312,'2022旬別'!W312,'2021旬別'!W312,'2020旬別'!W312)</f>
        <v>273.2</v>
      </c>
      <c r="Y312" s="2119">
        <f>AVERAGE('2024旬別'!Y312,'2023旬別'!X312,'2022旬別'!X312,'2021旬別'!X312,'2020旬別'!X312)</f>
        <v>272</v>
      </c>
      <c r="Z312" s="2122">
        <f>AVERAGE('2024旬別'!Z312,'2023旬別'!Y312,'2022旬別'!Y312,'2021旬別'!Y312,'2020旬別'!Y312)</f>
        <v>272.39999999999998</v>
      </c>
      <c r="AA312" s="2123">
        <f>AVERAGE('2024旬別'!AA312,'2023旬別'!Z312,'2022旬別'!Z312,'2021旬別'!Z312,'2020旬別'!Z312)</f>
        <v>281.2</v>
      </c>
      <c r="AB312" s="2119">
        <f>AVERAGE('2024旬別'!AB312,'2023旬別'!AA312,'2022旬別'!AA312,'2021旬別'!AA312,'2020旬別'!AA312)</f>
        <v>274.39999999999998</v>
      </c>
      <c r="AC312" s="2117">
        <f>AVERAGE('2024旬別'!AC312,'2023旬別'!AB312,'2022旬別'!AB312,'2021旬別'!AB312,'2020旬別'!AB312)</f>
        <v>272.8</v>
      </c>
      <c r="AD312" s="2118">
        <f>AVERAGE('2024旬別'!AD312,'2023旬別'!AC312,'2022旬別'!AC312,'2021旬別'!AC312,'2020旬別'!AC312)</f>
        <v>293.60000000000002</v>
      </c>
      <c r="AE312" s="2121">
        <f>AVERAGE('2024旬別'!AE312,'2023旬別'!AD312,'2022旬別'!AD312,'2021旬別'!AD312,'2020旬別'!AD312)</f>
        <v>278.2</v>
      </c>
      <c r="AF312" s="2122">
        <f>AVERAGE('2024旬別'!AF312,'2023旬別'!AE312,'2022旬別'!AE312,'2021旬別'!AE312,'2020旬別'!AE312)</f>
        <v>267.39999999999998</v>
      </c>
      <c r="AG312" s="2118">
        <f>AVERAGE('2024旬別'!AG312,'2023旬別'!AF312,'2022旬別'!AF312,'2021旬別'!AF312,'2020旬別'!AF312)</f>
        <v>267.2</v>
      </c>
      <c r="AH312" s="2121">
        <f>AVERAGE('2024旬別'!AH312,'2023旬別'!AG312,'2022旬別'!AG312,'2021旬別'!AG312,'2020旬別'!AG312)</f>
        <v>301.39999999999998</v>
      </c>
      <c r="AI312" s="2117">
        <f>AVERAGE('2024旬別'!AI312,'2023旬別'!AH312,'2022旬別'!AH312,'2021旬別'!AH312,'2020旬別'!AH312)</f>
        <v>288.60000000000002</v>
      </c>
      <c r="AJ312" s="2118">
        <f>AVERAGE('2024旬別'!AJ312,'2023旬別'!AI312,'2022旬別'!AI312,'2021旬別'!AI312,'2020旬別'!AI312)</f>
        <v>272.2</v>
      </c>
      <c r="AK312" s="2121">
        <f>AVERAGE('2024旬別'!AK312,'2023旬別'!AJ312,'2022旬別'!AJ312,'2021旬別'!AJ312,'2020旬別'!AJ312)</f>
        <v>288.8</v>
      </c>
      <c r="AL312" s="2117">
        <f>AVERAGE('2024旬別'!AL312,'2023旬別'!AK312,'2022旬別'!AK312,'2021旬別'!AK312,'2020旬別'!AK312)</f>
        <v>299.39999999999998</v>
      </c>
      <c r="AM312" s="2125">
        <f>AVERAGE('2024旬別'!AM312,'2023旬別'!AL312,'2022旬別'!AL312,'2021旬別'!AL312,'2020旬別'!AL312)</f>
        <v>290.8</v>
      </c>
      <c r="AP312" s="59"/>
      <c r="AS312" s="56"/>
      <c r="AT312" s="2044"/>
      <c r="AU312" s="55"/>
      <c r="AV312" s="56"/>
      <c r="AW312" s="56"/>
      <c r="AX312" s="56"/>
    </row>
    <row r="313" spans="1:52" ht="14.25" customHeight="1" x14ac:dyDescent="0.15">
      <c r="A313" s="2352" t="str">
        <f t="shared" si="1"/>
        <v>エシャレット数量</v>
      </c>
      <c r="B313" s="250" t="s">
        <v>228</v>
      </c>
      <c r="C313" s="1997" t="s">
        <v>93</v>
      </c>
      <c r="D313" s="2093">
        <f>AVERAGE('2024旬別'!D313,'2023旬別'!C313,'2022旬別'!C313,'2021旬別'!C313,'2020旬別'!C313)</f>
        <v>2.153</v>
      </c>
      <c r="E313" s="2094">
        <f>AVERAGE('2024旬別'!E313,'2023旬別'!D313,'2022旬別'!D313,'2021旬別'!D313,'2020旬別'!D313)</f>
        <v>3.8078000000000003</v>
      </c>
      <c r="F313" s="2095">
        <f>AVERAGE('2024旬別'!F313,'2023旬別'!E313,'2022旬別'!E313,'2021旬別'!E313,'2020旬別'!E313)</f>
        <v>4.0068000000000001</v>
      </c>
      <c r="G313" s="2096">
        <f>AVERAGE('2024旬別'!G313,'2023旬別'!F313,'2022旬別'!F313,'2021旬別'!F313,'2020旬別'!F313)</f>
        <v>2.9880000000000004</v>
      </c>
      <c r="H313" s="2094">
        <f>AVERAGE('2024旬別'!H313,'2023旬別'!G313,'2022旬別'!G313,'2021旬別'!G313,'2020旬別'!G313)</f>
        <v>1.9790000000000003</v>
      </c>
      <c r="I313" s="2097">
        <f>AVERAGE('2024旬別'!I313,'2023旬別'!H313,'2022旬別'!H313,'2021旬別'!H313,'2020旬別'!H313)</f>
        <v>1.8509999999999998</v>
      </c>
      <c r="J313" s="2098">
        <f>AVERAGE('2024旬別'!J313,'2023旬別'!I313,'2022旬別'!I313,'2021旬別'!I313,'2020旬別'!I313)</f>
        <v>2.3395999999999999</v>
      </c>
      <c r="K313" s="2094">
        <f>AVERAGE('2024旬別'!K313,'2023旬別'!J313,'2022旬別'!J313,'2021旬別'!J313,'2020旬別'!J313)</f>
        <v>2.3839999999999999</v>
      </c>
      <c r="L313" s="2095">
        <f>AVERAGE('2024旬別'!L313,'2023旬別'!K313,'2022旬別'!K313,'2021旬別'!K313,'2020旬別'!K313)</f>
        <v>2.5379999999999998</v>
      </c>
      <c r="M313" s="2098">
        <f>AVERAGE('2024旬別'!M313,'2023旬別'!L313,'2022旬別'!L313,'2021旬別'!L313,'2020旬別'!L313)</f>
        <v>2.8662000000000001</v>
      </c>
      <c r="N313" s="2099">
        <f>AVERAGE('2024旬別'!N313,'2023旬別'!M313,'2022旬別'!M313,'2021旬別'!M313,'2020旬別'!M313)</f>
        <v>3.6031999999999997</v>
      </c>
      <c r="O313" s="2095">
        <f>AVERAGE('2024旬別'!O313,'2023旬別'!N313,'2022旬別'!N313,'2021旬別'!N313,'2020旬別'!N313)</f>
        <v>3.7792000000000003</v>
      </c>
      <c r="P313" s="2098">
        <f>AVERAGE('2024旬別'!P313,'2023旬別'!O313,'2022旬別'!O313,'2021旬別'!O313,'2020旬別'!O313)</f>
        <v>5.0520000000000005</v>
      </c>
      <c r="Q313" s="2094">
        <f>AVERAGE('2024旬別'!Q313,'2023旬別'!P313,'2022旬別'!P313,'2021旬別'!P313,'2020旬別'!P313)</f>
        <v>8.0648</v>
      </c>
      <c r="R313" s="2100">
        <f>AVERAGE('2024旬別'!R313,'2023旬別'!Q313,'2022旬別'!Q313,'2021旬別'!Q313,'2020旬別'!Q313)</f>
        <v>10.125800000000002</v>
      </c>
      <c r="S313" s="2096">
        <f>AVERAGE('2024旬別'!S313,'2023旬別'!R313,'2022旬別'!R313,'2021旬別'!R313,'2020旬別'!R313)</f>
        <v>10.3226</v>
      </c>
      <c r="T313" s="2094">
        <f>AVERAGE('2024旬別'!T313,'2023旬別'!S313,'2022旬別'!S313,'2021旬別'!S313,'2020旬別'!S313)</f>
        <v>11.629200000000001</v>
      </c>
      <c r="U313" s="2095">
        <f>AVERAGE('2024旬別'!U313,'2023旬別'!T313,'2022旬別'!T313,'2021旬別'!T313,'2020旬別'!T313)</f>
        <v>9.6449999999999996</v>
      </c>
      <c r="V313" s="2096">
        <f>AVERAGE('2024旬別'!V313,'2023旬別'!U313,'2022旬別'!U313,'2021旬別'!U313,'2020旬別'!U313)</f>
        <v>9.3772000000000002</v>
      </c>
      <c r="W313" s="2101">
        <f>AVERAGE('2024旬別'!W313,'2023旬別'!V313,'2022旬別'!V313,'2021旬別'!V313,'2020旬別'!V313)</f>
        <v>9.7544000000000004</v>
      </c>
      <c r="X313" s="2102">
        <f>AVERAGE('2024旬別'!X313,'2023旬別'!W313,'2022旬別'!W313,'2021旬別'!W313,'2020旬別'!W313)</f>
        <v>11.784200000000002</v>
      </c>
      <c r="Y313" s="2096">
        <f>AVERAGE('2024旬別'!Y313,'2023旬別'!X313,'2022旬別'!X313,'2021旬別'!X313,'2020旬別'!X313)</f>
        <v>11.167599999999998</v>
      </c>
      <c r="Z313" s="2099">
        <f>AVERAGE('2024旬別'!Z313,'2023旬別'!Y313,'2022旬別'!Y313,'2021旬別'!Y313,'2020旬別'!Y313)</f>
        <v>8.6441999999999997</v>
      </c>
      <c r="AA313" s="2100">
        <f>AVERAGE('2024旬別'!AA313,'2023旬別'!Z313,'2022旬別'!Z313,'2021旬別'!Z313,'2020旬別'!Z313)</f>
        <v>12.392799999999999</v>
      </c>
      <c r="AB313" s="2096">
        <f>AVERAGE('2024旬別'!AB313,'2023旬別'!AA313,'2022旬別'!AA313,'2021旬別'!AA313,'2020旬別'!AA313)</f>
        <v>9.5594000000000001</v>
      </c>
      <c r="AC313" s="2099">
        <f>AVERAGE('2024旬別'!AC313,'2023旬別'!AB313,'2022旬別'!AB313,'2021旬別'!AB313,'2020旬別'!AB313)</f>
        <v>6.9537999999999993</v>
      </c>
      <c r="AD313" s="2095">
        <f>AVERAGE('2024旬別'!AD313,'2023旬別'!AC313,'2022旬別'!AC313,'2021旬別'!AC313,'2020旬別'!AC313)</f>
        <v>6.0465999999999998</v>
      </c>
      <c r="AE313" s="2098">
        <f>AVERAGE('2024旬別'!AE313,'2023旬別'!AD313,'2022旬別'!AD313,'2021旬別'!AD313,'2020旬別'!AD313)</f>
        <v>5.3426</v>
      </c>
      <c r="AF313" s="2099">
        <f>AVERAGE('2024旬別'!AF313,'2023旬別'!AE313,'2022旬別'!AE313,'2021旬別'!AE313,'2020旬別'!AE313)</f>
        <v>7.3466000000000005</v>
      </c>
      <c r="AG313" s="2095">
        <f>AVERAGE('2024旬別'!AG313,'2023旬別'!AF313,'2022旬別'!AF313,'2021旬別'!AF313,'2020旬別'!AF313)</f>
        <v>10.4756</v>
      </c>
      <c r="AH313" s="2098">
        <f>AVERAGE('2024旬別'!AH313,'2023旬別'!AG313,'2022旬別'!AG313,'2021旬別'!AG313,'2020旬別'!AG313)</f>
        <v>5.8729999999999993</v>
      </c>
      <c r="AI313" s="2094">
        <f>AVERAGE('2024旬別'!AI313,'2023旬別'!AH313,'2022旬別'!AH313,'2021旬別'!AH313,'2020旬別'!AH313)</f>
        <v>5.8632</v>
      </c>
      <c r="AJ313" s="2095">
        <f>AVERAGE('2024旬別'!AJ313,'2023旬別'!AI313,'2022旬別'!AI313,'2021旬別'!AI313,'2020旬別'!AI313)</f>
        <v>5.1676000000000002</v>
      </c>
      <c r="AK313" s="2098">
        <f>AVERAGE('2024旬別'!AK313,'2023旬別'!AJ313,'2022旬別'!AJ313,'2021旬別'!AJ313,'2020旬別'!AJ313)</f>
        <v>5.0793999999999997</v>
      </c>
      <c r="AL313" s="2094">
        <f>AVERAGE('2024旬別'!AL313,'2023旬別'!AK313,'2022旬別'!AK313,'2021旬別'!AK313,'2020旬別'!AK313)</f>
        <v>4.5888</v>
      </c>
      <c r="AM313" s="2103">
        <f>AVERAGE('2024旬別'!AM313,'2023旬別'!AL313,'2022旬別'!AL313,'2021旬別'!AL313,'2020旬別'!AL313)</f>
        <v>3.5640000000000001</v>
      </c>
      <c r="AP313" s="55"/>
      <c r="AQ313" s="56"/>
      <c r="AT313" s="59"/>
      <c r="AU313" s="55"/>
      <c r="AV313" s="56"/>
      <c r="AW313" s="56"/>
      <c r="AX313" s="56"/>
    </row>
    <row r="314" spans="1:52" ht="14.25" customHeight="1" x14ac:dyDescent="0.15">
      <c r="A314" s="2352" t="str">
        <f t="shared" si="1"/>
        <v>エシャレット金額</v>
      </c>
      <c r="B314" s="2350" t="str">
        <f>B313</f>
        <v>エシャレット</v>
      </c>
      <c r="C314" s="1998" t="s">
        <v>94</v>
      </c>
      <c r="D314" s="2104">
        <f>AVERAGE('2024旬別'!D314,'2023旬別'!C314,'2022旬別'!C314,'2021旬別'!C314,'2020旬別'!C314)</f>
        <v>2981.8669999999997</v>
      </c>
      <c r="E314" s="2105">
        <f>AVERAGE('2024旬別'!E314,'2023旬別'!D314,'2022旬別'!D314,'2021旬別'!D314,'2020旬別'!D314)</f>
        <v>4971.8320000000003</v>
      </c>
      <c r="F314" s="2106">
        <f>AVERAGE('2024旬別'!F314,'2023旬別'!E314,'2022旬別'!E314,'2021旬別'!E314,'2020旬別'!E314)</f>
        <v>4687.2452000000003</v>
      </c>
      <c r="G314" s="2107">
        <f>AVERAGE('2024旬別'!G314,'2023旬別'!F314,'2022旬別'!F314,'2021旬別'!F314,'2020旬別'!F314)</f>
        <v>3535.3465999999999</v>
      </c>
      <c r="H314" s="2105">
        <f>AVERAGE('2024旬別'!H314,'2023旬別'!G314,'2022旬別'!G314,'2021旬別'!G314,'2020旬別'!G314)</f>
        <v>2744.5468000000001</v>
      </c>
      <c r="I314" s="2108">
        <f>AVERAGE('2024旬別'!I314,'2023旬別'!H314,'2022旬別'!H314,'2021旬別'!H314,'2020旬別'!H314)</f>
        <v>2639.6864</v>
      </c>
      <c r="J314" s="2109">
        <f>AVERAGE('2024旬別'!J314,'2023旬別'!I314,'2022旬別'!I314,'2021旬別'!I314,'2020旬別'!I314)</f>
        <v>3484.2462</v>
      </c>
      <c r="K314" s="2105">
        <f>AVERAGE('2024旬別'!K314,'2023旬別'!J314,'2022旬別'!J314,'2021旬別'!J314,'2020旬別'!J314)</f>
        <v>3349.3846000000003</v>
      </c>
      <c r="L314" s="2106">
        <f>AVERAGE('2024旬別'!L314,'2023旬別'!K314,'2022旬別'!K314,'2021旬別'!K314,'2020旬別'!K314)</f>
        <v>3617.3305999999998</v>
      </c>
      <c r="M314" s="2109">
        <f>AVERAGE('2024旬別'!M314,'2023旬別'!L314,'2022旬別'!L314,'2021旬別'!L314,'2020旬別'!L314)</f>
        <v>4024.8121999999994</v>
      </c>
      <c r="N314" s="2110">
        <f>AVERAGE('2024旬別'!N314,'2023旬別'!M314,'2022旬別'!M314,'2021旬別'!M314,'2020旬別'!M314)</f>
        <v>4886.1531999999997</v>
      </c>
      <c r="O314" s="2106">
        <f>AVERAGE('2024旬別'!O314,'2023旬別'!N314,'2022旬別'!N314,'2021旬別'!N314,'2020旬別'!N314)</f>
        <v>4774.1697999999997</v>
      </c>
      <c r="P314" s="2111">
        <f>AVERAGE('2024旬別'!P314,'2023旬別'!O314,'2022旬別'!O314,'2021旬別'!O314,'2020旬別'!O314)</f>
        <v>6126.7889999999998</v>
      </c>
      <c r="Q314" s="2105">
        <f>AVERAGE('2024旬別'!Q314,'2023旬別'!P314,'2022旬別'!P314,'2021旬別'!P314,'2020旬別'!P314)</f>
        <v>8706.1712000000007</v>
      </c>
      <c r="R314" s="2112">
        <f>AVERAGE('2024旬別'!R314,'2023旬別'!Q314,'2022旬別'!Q314,'2021旬別'!Q314,'2020旬別'!Q314)</f>
        <v>10420.681200000001</v>
      </c>
      <c r="S314" s="2107">
        <f>AVERAGE('2024旬別'!S314,'2023旬別'!R314,'2022旬別'!R314,'2021旬別'!R314,'2020旬別'!R314)</f>
        <v>10560.360199999999</v>
      </c>
      <c r="T314" s="2105">
        <f>AVERAGE('2024旬別'!T314,'2023旬別'!S314,'2022旬別'!S314,'2021旬別'!S314,'2020旬別'!S314)</f>
        <v>12073.942999999999</v>
      </c>
      <c r="U314" s="2106">
        <f>AVERAGE('2024旬別'!U314,'2023旬別'!T314,'2022旬別'!T314,'2021旬別'!T314,'2020旬別'!T314)</f>
        <v>9004.1414000000004</v>
      </c>
      <c r="V314" s="2107">
        <f>AVERAGE('2024旬別'!V314,'2023旬別'!U314,'2022旬別'!U314,'2021旬別'!U314,'2020旬別'!U314)</f>
        <v>8845.4635999999991</v>
      </c>
      <c r="W314" s="2113">
        <f>AVERAGE('2024旬別'!W314,'2023旬別'!V314,'2022旬別'!V314,'2021旬別'!V314,'2020旬別'!V314)</f>
        <v>9569.09</v>
      </c>
      <c r="X314" s="2114">
        <f>AVERAGE('2024旬別'!X314,'2023旬別'!W314,'2022旬別'!W314,'2021旬別'!W314,'2020旬別'!W314)</f>
        <v>11178.163199999999</v>
      </c>
      <c r="Y314" s="2107">
        <f>AVERAGE('2024旬別'!Y314,'2023旬別'!X314,'2022旬別'!X314,'2021旬別'!X314,'2020旬別'!X314)</f>
        <v>10390.638799999999</v>
      </c>
      <c r="Z314" s="2110">
        <f>AVERAGE('2024旬別'!Z314,'2023旬別'!Y314,'2022旬別'!Y314,'2021旬別'!Y314,'2020旬別'!Y314)</f>
        <v>8975.2482</v>
      </c>
      <c r="AA314" s="2112">
        <f>AVERAGE('2024旬別'!AA314,'2023旬別'!Z314,'2022旬別'!Z314,'2021旬別'!Z314,'2020旬別'!Z314)</f>
        <v>11872.7876</v>
      </c>
      <c r="AB314" s="2107">
        <f>AVERAGE('2024旬別'!AB314,'2023旬別'!AA314,'2022旬別'!AA314,'2021旬別'!AA314,'2020旬別'!AA314)</f>
        <v>9044.6208000000006</v>
      </c>
      <c r="AC314" s="2105">
        <f>AVERAGE('2024旬別'!AC314,'2023旬別'!AB314,'2022旬別'!AB314,'2021旬別'!AB314,'2020旬別'!AB314)</f>
        <v>7455.9872000000005</v>
      </c>
      <c r="AD314" s="2106">
        <f>AVERAGE('2024旬別'!AD314,'2023旬別'!AC314,'2022旬別'!AC314,'2021旬別'!AC314,'2020旬別'!AC314)</f>
        <v>7045.371799999999</v>
      </c>
      <c r="AE314" s="2109">
        <f>AVERAGE('2024旬別'!AE314,'2023旬別'!AD314,'2022旬別'!AD314,'2021旬別'!AD314,'2020旬別'!AD314)</f>
        <v>6950.6983999999993</v>
      </c>
      <c r="AF314" s="2110">
        <f>AVERAGE('2024旬別'!AF314,'2023旬別'!AE314,'2022旬別'!AE314,'2021旬別'!AE314,'2020旬別'!AE314)</f>
        <v>8723.8279999999995</v>
      </c>
      <c r="AG314" s="2106">
        <f>AVERAGE('2024旬別'!AG314,'2023旬別'!AF314,'2022旬別'!AF314,'2021旬別'!AF314,'2020旬別'!AF314)</f>
        <v>10985.5216</v>
      </c>
      <c r="AH314" s="2109">
        <f>AVERAGE('2024旬別'!AH314,'2023旬別'!AG314,'2022旬別'!AG314,'2021旬別'!AG314,'2020旬別'!AG314)</f>
        <v>6137.6004000000003</v>
      </c>
      <c r="AI314" s="2105">
        <f>AVERAGE('2024旬別'!AI314,'2023旬別'!AH314,'2022旬別'!AH314,'2021旬別'!AH314,'2020旬別'!AH314)</f>
        <v>6375.5075999999999</v>
      </c>
      <c r="AJ314" s="2106">
        <f>AVERAGE('2024旬別'!AJ314,'2023旬別'!AI314,'2022旬別'!AI314,'2021旬別'!AI314,'2020旬別'!AI314)</f>
        <v>5629.2151999999987</v>
      </c>
      <c r="AK314" s="2109">
        <f>AVERAGE('2024旬別'!AK314,'2023旬別'!AJ314,'2022旬別'!AJ314,'2021旬別'!AJ314,'2020旬別'!AJ314)</f>
        <v>5398.7604000000001</v>
      </c>
      <c r="AL314" s="2105">
        <f>AVERAGE('2024旬別'!AL314,'2023旬別'!AK314,'2022旬別'!AK314,'2021旬別'!AK314,'2020旬別'!AK314)</f>
        <v>4842.7565999999997</v>
      </c>
      <c r="AM314" s="2115">
        <f>AVERAGE('2024旬別'!AM314,'2023旬別'!AL314,'2022旬別'!AL314,'2021旬別'!AL314,'2020旬別'!AL314)</f>
        <v>4386.7547999999997</v>
      </c>
      <c r="AR314" s="56"/>
      <c r="AT314" s="59"/>
      <c r="AU314" s="55"/>
      <c r="AV314" s="56"/>
      <c r="AW314" s="56"/>
      <c r="AX314" s="56"/>
    </row>
    <row r="315" spans="1:52" ht="14.25" customHeight="1" x14ac:dyDescent="0.15">
      <c r="A315" s="2352" t="str">
        <f t="shared" si="1"/>
        <v>エシャレット価格</v>
      </c>
      <c r="B315" s="2351" t="str">
        <f>B313</f>
        <v>エシャレット</v>
      </c>
      <c r="C315" s="2000" t="s">
        <v>96</v>
      </c>
      <c r="D315" s="2116">
        <f>AVERAGE('2024旬別'!D315,'2023旬別'!C315,'2022旬別'!C315,'2021旬別'!C315,'2020旬別'!C315)</f>
        <v>1388.2</v>
      </c>
      <c r="E315" s="2117">
        <f>AVERAGE('2024旬別'!E315,'2023旬別'!D315,'2022旬別'!D315,'2021旬別'!D315,'2020旬別'!D315)</f>
        <v>1308.2</v>
      </c>
      <c r="F315" s="2118">
        <f>AVERAGE('2024旬別'!F315,'2023旬別'!E315,'2022旬別'!E315,'2021旬別'!E315,'2020旬別'!E315)</f>
        <v>1186.5999999999999</v>
      </c>
      <c r="G315" s="2119">
        <f>AVERAGE('2024旬別'!G315,'2023旬別'!F315,'2022旬別'!F315,'2021旬別'!F315,'2020旬別'!F315)</f>
        <v>1196.8</v>
      </c>
      <c r="H315" s="2117">
        <f>AVERAGE('2024旬別'!H315,'2023旬別'!G315,'2022旬別'!G315,'2021旬別'!G315,'2020旬別'!G315)</f>
        <v>1348</v>
      </c>
      <c r="I315" s="2120">
        <f>AVERAGE('2024旬別'!I315,'2023旬別'!H315,'2022旬別'!H315,'2021旬別'!H315,'2020旬別'!H315)</f>
        <v>1467</v>
      </c>
      <c r="J315" s="2121">
        <f>AVERAGE('2024旬別'!J315,'2023旬別'!I315,'2022旬別'!I315,'2021旬別'!I315,'2020旬別'!I315)</f>
        <v>1516</v>
      </c>
      <c r="K315" s="2117">
        <f>AVERAGE('2024旬別'!K315,'2023旬別'!J315,'2022旬別'!J315,'2021旬別'!J315,'2020旬別'!J315)</f>
        <v>1411.2</v>
      </c>
      <c r="L315" s="2118">
        <f>AVERAGE('2024旬別'!L315,'2023旬別'!K315,'2022旬別'!K315,'2021旬別'!K315,'2020旬別'!K315)</f>
        <v>1448</v>
      </c>
      <c r="M315" s="2121">
        <f>AVERAGE('2024旬別'!M315,'2023旬別'!L315,'2022旬別'!L315,'2021旬別'!L315,'2020旬別'!L315)</f>
        <v>1430.2</v>
      </c>
      <c r="N315" s="2117">
        <f>AVERAGE('2024旬別'!N315,'2023旬別'!M315,'2022旬別'!M315,'2021旬別'!M315,'2020旬別'!M315)</f>
        <v>1380.8</v>
      </c>
      <c r="O315" s="2118">
        <f>AVERAGE('2024旬別'!O315,'2023旬別'!N315,'2022旬別'!N315,'2021旬別'!N315,'2020旬別'!N315)</f>
        <v>1293</v>
      </c>
      <c r="P315" s="2121">
        <f>AVERAGE('2024旬別'!P315,'2023旬別'!O315,'2022旬別'!O315,'2021旬別'!O315,'2020旬別'!O315)</f>
        <v>1219</v>
      </c>
      <c r="Q315" s="2117">
        <f>AVERAGE('2024旬別'!Q315,'2023旬別'!P315,'2022旬別'!P315,'2021旬別'!P315,'2020旬別'!P315)</f>
        <v>1084.4000000000001</v>
      </c>
      <c r="R315" s="2123">
        <f>AVERAGE('2024旬別'!R315,'2023旬別'!Q315,'2022旬別'!Q315,'2021旬別'!Q315,'2020旬別'!Q315)</f>
        <v>1030.5999999999999</v>
      </c>
      <c r="S315" s="2121">
        <f>AVERAGE('2024旬別'!S315,'2023旬別'!R315,'2022旬別'!R315,'2021旬別'!R315,'2020旬別'!R315)</f>
        <v>1025.8</v>
      </c>
      <c r="T315" s="2117">
        <f>AVERAGE('2024旬別'!T315,'2023旬別'!S315,'2022旬別'!S315,'2021旬別'!S315,'2020旬別'!S315)</f>
        <v>1043</v>
      </c>
      <c r="U315" s="2118">
        <f>AVERAGE('2024旬別'!U315,'2023旬別'!T315,'2022旬別'!T315,'2021旬別'!T315,'2020旬別'!T315)</f>
        <v>931.8</v>
      </c>
      <c r="V315" s="2119">
        <f>AVERAGE('2024旬別'!V315,'2023旬別'!U315,'2022旬別'!U315,'2021旬別'!U315,'2020旬別'!U315)</f>
        <v>961.4</v>
      </c>
      <c r="W315" s="2124">
        <f>AVERAGE('2024旬別'!W315,'2023旬別'!V315,'2022旬別'!V315,'2021旬別'!V315,'2020旬別'!V315)</f>
        <v>983.2</v>
      </c>
      <c r="X315" s="2123">
        <f>AVERAGE('2024旬別'!X315,'2023旬別'!W315,'2022旬別'!W315,'2021旬別'!W315,'2020旬別'!W315)</f>
        <v>951.6</v>
      </c>
      <c r="Y315" s="2119">
        <f>AVERAGE('2024旬別'!Y315,'2023旬別'!X315,'2022旬別'!X315,'2021旬別'!X315,'2020旬別'!X315)</f>
        <v>937.6</v>
      </c>
      <c r="Z315" s="2122">
        <f>AVERAGE('2024旬別'!Z315,'2023旬別'!Y315,'2022旬別'!Y315,'2021旬別'!Y315,'2020旬別'!Y315)</f>
        <v>1032.8</v>
      </c>
      <c r="AA315" s="2123">
        <f>AVERAGE('2024旬別'!AA315,'2023旬別'!Z315,'2022旬別'!Z315,'2021旬別'!Z315,'2020旬別'!Z315)</f>
        <v>955.2</v>
      </c>
      <c r="AB315" s="2119">
        <f>AVERAGE('2024旬別'!AB315,'2023旬別'!AA315,'2022旬別'!AA315,'2021旬別'!AA315,'2020旬別'!AA315)</f>
        <v>948</v>
      </c>
      <c r="AC315" s="2117">
        <f>AVERAGE('2024旬別'!AC315,'2023旬別'!AB315,'2022旬別'!AB315,'2021旬別'!AB315,'2020旬別'!AB315)</f>
        <v>1069.5999999999999</v>
      </c>
      <c r="AD315" s="2118">
        <f>AVERAGE('2024旬別'!AD315,'2023旬別'!AC315,'2022旬別'!AC315,'2021旬別'!AC315,'2020旬別'!AC315)</f>
        <v>1167.2</v>
      </c>
      <c r="AE315" s="2121">
        <f>AVERAGE('2024旬別'!AE315,'2023旬別'!AD315,'2022旬別'!AD315,'2021旬別'!AD315,'2020旬別'!AD315)</f>
        <v>1314.2</v>
      </c>
      <c r="AF315" s="2122">
        <f>AVERAGE('2024旬別'!AF315,'2023旬別'!AE315,'2022旬別'!AE315,'2021旬別'!AE315,'2020旬別'!AE315)</f>
        <v>1195</v>
      </c>
      <c r="AG315" s="2118">
        <f>AVERAGE('2024旬別'!AG315,'2023旬別'!AF315,'2022旬別'!AF315,'2021旬別'!AF315,'2020旬別'!AF315)</f>
        <v>1065.8</v>
      </c>
      <c r="AH315" s="2121">
        <f>AVERAGE('2024旬別'!AH315,'2023旬別'!AG315,'2022旬別'!AG315,'2021旬別'!AG315,'2020旬別'!AG315)</f>
        <v>1034</v>
      </c>
      <c r="AI315" s="2117">
        <f>AVERAGE('2024旬別'!AI315,'2023旬別'!AH315,'2022旬別'!AH315,'2021旬別'!AH315,'2020旬別'!AH315)</f>
        <v>1099.5999999999999</v>
      </c>
      <c r="AJ315" s="2118">
        <f>AVERAGE('2024旬別'!AJ315,'2023旬別'!AI315,'2022旬別'!AI315,'2021旬別'!AI315,'2020旬別'!AI315)</f>
        <v>1090.5999999999999</v>
      </c>
      <c r="AK315" s="2121">
        <f>AVERAGE('2024旬別'!AK315,'2023旬別'!AJ315,'2022旬別'!AJ315,'2021旬別'!AJ315,'2020旬別'!AJ315)</f>
        <v>1066.5999999999999</v>
      </c>
      <c r="AL315" s="2117">
        <f>AVERAGE('2024旬別'!AL315,'2023旬別'!AK315,'2022旬別'!AK315,'2021旬別'!AK315,'2020旬別'!AK315)</f>
        <v>1052.5999999999999</v>
      </c>
      <c r="AM315" s="2125">
        <f>AVERAGE('2024旬別'!AM315,'2023旬別'!AL315,'2022旬別'!AL315,'2021旬別'!AL315,'2020旬別'!AL315)</f>
        <v>1233.5999999999999</v>
      </c>
      <c r="AP315" s="59"/>
      <c r="AS315" s="56"/>
      <c r="AT315" s="2044"/>
      <c r="AU315" s="55"/>
      <c r="AV315" s="56"/>
      <c r="AW315" s="56"/>
      <c r="AX315" s="56"/>
    </row>
    <row r="316" spans="1:52" ht="14.25" customHeight="1" x14ac:dyDescent="0.15">
      <c r="A316" s="2352" t="str">
        <f t="shared" si="1"/>
        <v>根しょうが数量</v>
      </c>
      <c r="B316" s="250" t="s">
        <v>135</v>
      </c>
      <c r="C316" s="1997" t="s">
        <v>93</v>
      </c>
      <c r="D316" s="2093">
        <f>AVERAGE('2024旬別'!D316,'2023旬別'!C316,'2022旬別'!C316,'2021旬別'!C316,'2020旬別'!C316)</f>
        <v>1.2090000000000001</v>
      </c>
      <c r="E316" s="2094">
        <f>AVERAGE('2024旬別'!E316,'2023旬別'!D316,'2022旬別'!D316,'2021旬別'!D316,'2020旬別'!D316)</f>
        <v>1.2609999999999999</v>
      </c>
      <c r="F316" s="2095">
        <f>AVERAGE('2024旬別'!F316,'2023旬別'!E316,'2022旬別'!E316,'2021旬別'!E316,'2020旬別'!E316)</f>
        <v>1.0766</v>
      </c>
      <c r="G316" s="2096">
        <f>AVERAGE('2024旬別'!G316,'2023旬別'!F316,'2022旬別'!F316,'2021旬別'!F316,'2020旬別'!F316)</f>
        <v>1.2694000000000001</v>
      </c>
      <c r="H316" s="2094">
        <f>AVERAGE('2024旬別'!H316,'2023旬別'!G316,'2022旬別'!G316,'2021旬別'!G316,'2020旬別'!G316)</f>
        <v>1.2556</v>
      </c>
      <c r="I316" s="2097">
        <f>AVERAGE('2024旬別'!I316,'2023旬別'!H316,'2022旬別'!H316,'2021旬別'!H316,'2020旬別'!H316)</f>
        <v>1.0771999999999999</v>
      </c>
      <c r="J316" s="2098">
        <f>AVERAGE('2024旬別'!J316,'2023旬別'!I316,'2022旬別'!I316,'2021旬別'!I316,'2020旬別'!I316)</f>
        <v>1.2604</v>
      </c>
      <c r="K316" s="2094">
        <f>AVERAGE('2024旬別'!K316,'2023旬別'!J316,'2022旬別'!J316,'2021旬別'!J316,'2020旬別'!J316)</f>
        <v>1.3202</v>
      </c>
      <c r="L316" s="2095">
        <f>AVERAGE('2024旬別'!L316,'2023旬別'!K316,'2022旬別'!K316,'2021旬別'!K316,'2020旬別'!K316)</f>
        <v>1.3492000000000002</v>
      </c>
      <c r="M316" s="2098">
        <f>AVERAGE('2024旬別'!M316,'2023旬別'!L316,'2022旬別'!L316,'2021旬別'!L316,'2020旬別'!L316)</f>
        <v>1.3626</v>
      </c>
      <c r="N316" s="2099">
        <f>AVERAGE('2024旬別'!N316,'2023旬別'!M316,'2022旬別'!M316,'2021旬別'!M316,'2020旬別'!M316)</f>
        <v>1.3935999999999999</v>
      </c>
      <c r="O316" s="2095">
        <f>AVERAGE('2024旬別'!O316,'2023旬別'!N316,'2022旬別'!N316,'2021旬別'!N316,'2020旬別'!N316)</f>
        <v>1.6862000000000001</v>
      </c>
      <c r="P316" s="2098">
        <f>AVERAGE('2024旬別'!P316,'2023旬別'!O316,'2022旬別'!O316,'2021旬別'!O316,'2020旬別'!O316)</f>
        <v>1.4026000000000001</v>
      </c>
      <c r="Q316" s="2094">
        <f>AVERAGE('2024旬別'!Q316,'2023旬別'!P316,'2022旬別'!P316,'2021旬別'!P316,'2020旬別'!P316)</f>
        <v>1.6277999999999999</v>
      </c>
      <c r="R316" s="2100">
        <f>AVERAGE('2024旬別'!R316,'2023旬別'!Q316,'2022旬別'!Q316,'2021旬別'!Q316,'2020旬別'!Q316)</f>
        <v>1.5921999999999998</v>
      </c>
      <c r="S316" s="2096">
        <f>AVERAGE('2024旬別'!S316,'2023旬別'!R316,'2022旬別'!R316,'2021旬別'!R316,'2020旬別'!R316)</f>
        <v>1.6599999999999997</v>
      </c>
      <c r="T316" s="2094">
        <f>AVERAGE('2024旬別'!T316,'2023旬別'!S316,'2022旬別'!S316,'2021旬別'!S316,'2020旬別'!S316)</f>
        <v>1.4827999999999999</v>
      </c>
      <c r="U316" s="2095">
        <f>AVERAGE('2024旬別'!U316,'2023旬別'!T316,'2022旬別'!T316,'2021旬別'!T316,'2020旬別'!T316)</f>
        <v>1.3844000000000001</v>
      </c>
      <c r="V316" s="2096">
        <f>AVERAGE('2024旬別'!V316,'2023旬別'!U316,'2022旬別'!U316,'2021旬別'!U316,'2020旬別'!U316)</f>
        <v>1.5668</v>
      </c>
      <c r="W316" s="2101">
        <f>AVERAGE('2024旬別'!W316,'2023旬別'!V316,'2022旬別'!V316,'2021旬別'!V316,'2020旬別'!V316)</f>
        <v>1.3824000000000001</v>
      </c>
      <c r="X316" s="2102">
        <f>AVERAGE('2024旬別'!X316,'2023旬別'!W316,'2022旬別'!W316,'2021旬別'!W316,'2020旬別'!W316)</f>
        <v>1.5353999999999999</v>
      </c>
      <c r="Y316" s="2096">
        <f>AVERAGE('2024旬別'!Y316,'2023旬別'!X316,'2022旬別'!X316,'2021旬別'!X316,'2020旬別'!X316)</f>
        <v>1.1421999999999999</v>
      </c>
      <c r="Z316" s="2099">
        <f>AVERAGE('2024旬別'!Z316,'2023旬別'!Y316,'2022旬別'!Y316,'2021旬別'!Y316,'2020旬別'!Y316)</f>
        <v>0.9516</v>
      </c>
      <c r="AA316" s="2100">
        <f>AVERAGE('2024旬別'!AA316,'2023旬別'!Z316,'2022旬別'!Z316,'2021旬別'!Z316,'2020旬別'!Z316)</f>
        <v>1.4461999999999999</v>
      </c>
      <c r="AB316" s="2096">
        <f>AVERAGE('2024旬別'!AB316,'2023旬別'!AA316,'2022旬別'!AA316,'2021旬別'!AA316,'2020旬別'!AA316)</f>
        <v>1.2042000000000002</v>
      </c>
      <c r="AC316" s="2099">
        <f>AVERAGE('2024旬別'!AC316,'2023旬別'!AB316,'2022旬別'!AB316,'2021旬別'!AB316,'2020旬別'!AB316)</f>
        <v>1.23</v>
      </c>
      <c r="AD316" s="2095">
        <f>AVERAGE('2024旬別'!AD316,'2023旬別'!AC316,'2022旬別'!AC316,'2021旬別'!AC316,'2020旬別'!AC316)</f>
        <v>1.3078000000000001</v>
      </c>
      <c r="AE316" s="2098">
        <f>AVERAGE('2024旬別'!AE316,'2023旬別'!AD316,'2022旬別'!AD316,'2021旬別'!AD316,'2020旬別'!AD316)</f>
        <v>1.4440000000000002</v>
      </c>
      <c r="AF316" s="2099">
        <f>AVERAGE('2024旬別'!AF316,'2023旬別'!AE316,'2022旬別'!AE316,'2021旬別'!AE316,'2020旬別'!AE316)</f>
        <v>1.5147999999999999</v>
      </c>
      <c r="AG316" s="2095">
        <f>AVERAGE('2024旬別'!AG316,'2023旬別'!AF316,'2022旬別'!AF316,'2021旬別'!AF316,'2020旬別'!AF316)</f>
        <v>2.4396</v>
      </c>
      <c r="AH316" s="2098">
        <f>AVERAGE('2024旬別'!AH316,'2023旬別'!AG316,'2022旬別'!AG316,'2021旬別'!AG316,'2020旬別'!AG316)</f>
        <v>1.3824000000000001</v>
      </c>
      <c r="AI316" s="2094">
        <f>AVERAGE('2024旬別'!AI316,'2023旬別'!AH316,'2022旬別'!AH316,'2021旬別'!AH316,'2020旬別'!AH316)</f>
        <v>1.3211999999999999</v>
      </c>
      <c r="AJ316" s="2095">
        <f>AVERAGE('2024旬別'!AJ316,'2023旬別'!AI316,'2022旬別'!AI316,'2021旬別'!AI316,'2020旬別'!AI316)</f>
        <v>1.0618000000000001</v>
      </c>
      <c r="AK316" s="2098">
        <f>AVERAGE('2024旬別'!AK316,'2023旬別'!AJ316,'2022旬別'!AJ316,'2021旬別'!AJ316,'2020旬別'!AJ316)</f>
        <v>1.1596</v>
      </c>
      <c r="AL316" s="2094">
        <f>AVERAGE('2024旬別'!AL316,'2023旬別'!AK316,'2022旬別'!AK316,'2021旬別'!AK316,'2020旬別'!AK316)</f>
        <v>0.97420000000000007</v>
      </c>
      <c r="AM316" s="2103">
        <f>AVERAGE('2024旬別'!AM316,'2023旬別'!AL316,'2022旬別'!AL316,'2021旬別'!AL316,'2020旬別'!AL316)</f>
        <v>1.4060000000000001</v>
      </c>
      <c r="AO316" s="59"/>
      <c r="AP316" s="55"/>
      <c r="AQ316" s="56"/>
      <c r="AT316" s="59"/>
      <c r="AU316" s="55"/>
      <c r="AV316" s="56"/>
      <c r="AW316" s="56"/>
      <c r="AX316" s="56"/>
    </row>
    <row r="317" spans="1:52" ht="14.25" customHeight="1" x14ac:dyDescent="0.15">
      <c r="A317" s="2352" t="str">
        <f t="shared" si="1"/>
        <v>根しょうが金額</v>
      </c>
      <c r="B317" s="2350" t="str">
        <f>B316</f>
        <v>根しょうが</v>
      </c>
      <c r="C317" s="1998" t="s">
        <v>94</v>
      </c>
      <c r="D317" s="2104">
        <f>AVERAGE('2024旬別'!D317,'2023旬別'!C317,'2022旬別'!C317,'2021旬別'!C317,'2020旬別'!C317)</f>
        <v>515.5458000000001</v>
      </c>
      <c r="E317" s="2105">
        <f>AVERAGE('2024旬別'!E317,'2023旬別'!D317,'2022旬別'!D317,'2021旬別'!D317,'2020旬別'!D317)</f>
        <v>636.34220000000005</v>
      </c>
      <c r="F317" s="2106">
        <f>AVERAGE('2024旬別'!F317,'2023旬別'!E317,'2022旬別'!E317,'2021旬別'!E317,'2020旬別'!E317)</f>
        <v>496.20479999999998</v>
      </c>
      <c r="G317" s="2107">
        <f>AVERAGE('2024旬別'!G317,'2023旬別'!F317,'2022旬別'!F317,'2021旬別'!F317,'2020旬別'!F317)</f>
        <v>543.8273999999999</v>
      </c>
      <c r="H317" s="2105">
        <f>AVERAGE('2024旬別'!H317,'2023旬別'!G317,'2022旬別'!G317,'2021旬別'!G317,'2020旬別'!G317)</f>
        <v>528.52520000000004</v>
      </c>
      <c r="I317" s="2108">
        <f>AVERAGE('2024旬別'!I317,'2023旬別'!H317,'2022旬別'!H317,'2021旬別'!H317,'2020旬別'!H317)</f>
        <v>496.72979999999995</v>
      </c>
      <c r="J317" s="2109">
        <f>AVERAGE('2024旬別'!J317,'2023旬別'!I317,'2022旬別'!I317,'2021旬別'!I317,'2020旬別'!I317)</f>
        <v>539.29</v>
      </c>
      <c r="K317" s="2105">
        <f>AVERAGE('2024旬別'!K317,'2023旬別'!J317,'2022旬別'!J317,'2021旬別'!J317,'2020旬別'!J317)</f>
        <v>550.53559999999993</v>
      </c>
      <c r="L317" s="2106">
        <f>AVERAGE('2024旬別'!L317,'2023旬別'!K317,'2022旬別'!K317,'2021旬別'!K317,'2020旬別'!K317)</f>
        <v>588.8531999999999</v>
      </c>
      <c r="M317" s="2109">
        <f>AVERAGE('2024旬別'!M317,'2023旬別'!L317,'2022旬別'!L317,'2021旬別'!L317,'2020旬別'!L317)</f>
        <v>565.24540000000002</v>
      </c>
      <c r="N317" s="2110">
        <f>AVERAGE('2024旬別'!N317,'2023旬別'!M317,'2022旬別'!M317,'2021旬別'!M317,'2020旬別'!M317)</f>
        <v>676.6694</v>
      </c>
      <c r="O317" s="2106">
        <f>AVERAGE('2024旬別'!O317,'2023旬別'!N317,'2022旬別'!N317,'2021旬別'!N317,'2020旬別'!N317)</f>
        <v>801.06819999999993</v>
      </c>
      <c r="P317" s="2111">
        <f>AVERAGE('2024旬別'!P317,'2023旬別'!O317,'2022旬別'!O317,'2021旬別'!O317,'2020旬別'!O317)</f>
        <v>696.3152</v>
      </c>
      <c r="Q317" s="2105">
        <f>AVERAGE('2024旬別'!Q317,'2023旬別'!P317,'2022旬別'!P317,'2021旬別'!P317,'2020旬別'!P317)</f>
        <v>739.47160000000008</v>
      </c>
      <c r="R317" s="2112">
        <f>AVERAGE('2024旬別'!R317,'2023旬別'!Q317,'2022旬別'!Q317,'2021旬別'!Q317,'2020旬別'!Q317)</f>
        <v>704.87880000000007</v>
      </c>
      <c r="S317" s="2107">
        <f>AVERAGE('2024旬別'!S317,'2023旬別'!R317,'2022旬別'!R317,'2021旬別'!R317,'2020旬別'!R317)</f>
        <v>709.39279999999997</v>
      </c>
      <c r="T317" s="2105">
        <f>AVERAGE('2024旬別'!T317,'2023旬別'!S317,'2022旬別'!S317,'2021旬別'!S317,'2020旬別'!S317)</f>
        <v>636.27420000000006</v>
      </c>
      <c r="U317" s="2106">
        <f>AVERAGE('2024旬別'!U317,'2023旬別'!T317,'2022旬別'!T317,'2021旬別'!T317,'2020旬別'!T317)</f>
        <v>615.71339999999998</v>
      </c>
      <c r="V317" s="2107">
        <f>AVERAGE('2024旬別'!V317,'2023旬別'!U317,'2022旬別'!U317,'2021旬別'!U317,'2020旬別'!U317)</f>
        <v>670.91239999999993</v>
      </c>
      <c r="W317" s="2113">
        <f>AVERAGE('2024旬別'!W317,'2023旬別'!V317,'2022旬別'!V317,'2021旬別'!V317,'2020旬別'!V317)</f>
        <v>592.42679999999996</v>
      </c>
      <c r="X317" s="2114">
        <f>AVERAGE('2024旬別'!X317,'2023旬別'!W317,'2022旬別'!W317,'2021旬別'!W317,'2020旬別'!W317)</f>
        <v>658.36620000000005</v>
      </c>
      <c r="Y317" s="2107">
        <f>AVERAGE('2024旬別'!Y317,'2023旬別'!X317,'2022旬別'!X317,'2021旬別'!X317,'2020旬別'!X317)</f>
        <v>459.30519999999996</v>
      </c>
      <c r="Z317" s="2110">
        <f>AVERAGE('2024旬別'!Z317,'2023旬別'!Y317,'2022旬別'!Y317,'2021旬別'!Y317,'2020旬別'!Y317)</f>
        <v>381.26879999999994</v>
      </c>
      <c r="AA317" s="2112">
        <f>AVERAGE('2024旬別'!AA317,'2023旬別'!Z317,'2022旬別'!Z317,'2021旬別'!Z317,'2020旬別'!Z317)</f>
        <v>620.31759999999997</v>
      </c>
      <c r="AB317" s="2107">
        <f>AVERAGE('2024旬別'!AB317,'2023旬別'!AA317,'2022旬別'!AA317,'2021旬別'!AA317,'2020旬別'!AA317)</f>
        <v>507.39260000000002</v>
      </c>
      <c r="AC317" s="2105">
        <f>AVERAGE('2024旬別'!AC317,'2023旬別'!AB317,'2022旬別'!AB317,'2021旬別'!AB317,'2020旬別'!AB317)</f>
        <v>515.89979999999991</v>
      </c>
      <c r="AD317" s="2106">
        <f>AVERAGE('2024旬別'!AD317,'2023旬別'!AC317,'2022旬別'!AC317,'2021旬別'!AC317,'2020旬別'!AC317)</f>
        <v>529.31859999999995</v>
      </c>
      <c r="AE317" s="2109">
        <f>AVERAGE('2024旬別'!AE317,'2023旬別'!AD317,'2022旬別'!AD317,'2021旬別'!AD317,'2020旬別'!AD317)</f>
        <v>553.202</v>
      </c>
      <c r="AF317" s="2110">
        <f>AVERAGE('2024旬別'!AF317,'2023旬別'!AE317,'2022旬別'!AE317,'2021旬別'!AE317,'2020旬別'!AE317)</f>
        <v>542.62860000000001</v>
      </c>
      <c r="AG317" s="2106">
        <f>AVERAGE('2024旬別'!AG317,'2023旬別'!AF317,'2022旬別'!AF317,'2021旬別'!AF317,'2020旬別'!AF317)</f>
        <v>794.00299999999993</v>
      </c>
      <c r="AH317" s="2109">
        <f>AVERAGE('2024旬別'!AH317,'2023旬別'!AG317,'2022旬別'!AG317,'2021旬別'!AG317,'2020旬別'!AG317)</f>
        <v>416.11220000000003</v>
      </c>
      <c r="AI317" s="2105">
        <f>AVERAGE('2024旬別'!AI317,'2023旬別'!AH317,'2022旬別'!AH317,'2021旬別'!AH317,'2020旬別'!AH317)</f>
        <v>452.26859999999999</v>
      </c>
      <c r="AJ317" s="2106">
        <f>AVERAGE('2024旬別'!AJ317,'2023旬別'!AI317,'2022旬別'!AI317,'2021旬別'!AI317,'2020旬別'!AI317)</f>
        <v>341.274</v>
      </c>
      <c r="AK317" s="2109">
        <f>AVERAGE('2024旬別'!AK317,'2023旬別'!AJ317,'2022旬別'!AJ317,'2021旬別'!AJ317,'2020旬別'!AJ317)</f>
        <v>413.20400000000001</v>
      </c>
      <c r="AL317" s="2105">
        <f>AVERAGE('2024旬別'!AL317,'2023旬別'!AK317,'2022旬別'!AK317,'2021旬別'!AK317,'2020旬別'!AK317)</f>
        <v>379.28499999999997</v>
      </c>
      <c r="AM317" s="2115">
        <f>AVERAGE('2024旬別'!AM317,'2023旬別'!AL317,'2022旬別'!AL317,'2021旬別'!AL317,'2020旬別'!AL317)</f>
        <v>572.33459999999991</v>
      </c>
      <c r="AP317" s="59"/>
      <c r="AR317" s="56"/>
      <c r="AT317" s="59"/>
      <c r="AU317" s="55"/>
      <c r="AV317" s="56"/>
      <c r="AW317" s="56"/>
      <c r="AX317" s="56"/>
      <c r="AY317" s="61"/>
      <c r="AZ317" s="61"/>
    </row>
    <row r="318" spans="1:52" ht="14.25" customHeight="1" x14ac:dyDescent="0.15">
      <c r="A318" s="2352" t="str">
        <f t="shared" si="1"/>
        <v>根しょうが価格</v>
      </c>
      <c r="B318" s="2351" t="str">
        <f>B316</f>
        <v>根しょうが</v>
      </c>
      <c r="C318" s="2000" t="s">
        <v>96</v>
      </c>
      <c r="D318" s="2116">
        <f>AVERAGE('2024旬別'!D318,'2023旬別'!C318,'2022旬別'!C318,'2021旬別'!C318,'2020旬別'!C318)</f>
        <v>417.2</v>
      </c>
      <c r="E318" s="2117">
        <f>AVERAGE('2024旬別'!E318,'2023旬別'!D318,'2022旬別'!D318,'2021旬別'!D318,'2020旬別'!D318)</f>
        <v>471.6</v>
      </c>
      <c r="F318" s="2118">
        <f>AVERAGE('2024旬別'!F318,'2023旬別'!E318,'2022旬別'!E318,'2021旬別'!E318,'2020旬別'!E318)</f>
        <v>463.4</v>
      </c>
      <c r="G318" s="2119">
        <f>AVERAGE('2024旬別'!G318,'2023旬別'!F318,'2022旬別'!F318,'2021旬別'!F318,'2020旬別'!F318)</f>
        <v>422.6</v>
      </c>
      <c r="H318" s="2117">
        <f>AVERAGE('2024旬別'!H318,'2023旬別'!G318,'2022旬別'!G318,'2021旬別'!G318,'2020旬別'!G318)</f>
        <v>420.6</v>
      </c>
      <c r="I318" s="2120">
        <f>AVERAGE('2024旬別'!I318,'2023旬別'!H318,'2022旬別'!H318,'2021旬別'!H318,'2020旬別'!H318)</f>
        <v>449.8</v>
      </c>
      <c r="J318" s="2121">
        <f>AVERAGE('2024旬別'!J318,'2023旬別'!I318,'2022旬別'!I318,'2021旬別'!I318,'2020旬別'!I318)</f>
        <v>419.2</v>
      </c>
      <c r="K318" s="2117">
        <f>AVERAGE('2024旬別'!K318,'2023旬別'!J318,'2022旬別'!J318,'2021旬別'!J318,'2020旬別'!J318)</f>
        <v>430.8</v>
      </c>
      <c r="L318" s="2118">
        <f>AVERAGE('2024旬別'!L318,'2023旬別'!K318,'2022旬別'!K318,'2021旬別'!K318,'2020旬別'!K318)</f>
        <v>433</v>
      </c>
      <c r="M318" s="2121">
        <f>AVERAGE('2024旬別'!M318,'2023旬別'!L318,'2022旬別'!L318,'2021旬別'!L318,'2020旬別'!L318)</f>
        <v>429.6</v>
      </c>
      <c r="N318" s="2117">
        <f>AVERAGE('2024旬別'!N318,'2023旬別'!M318,'2022旬別'!M318,'2021旬別'!M318,'2020旬別'!M318)</f>
        <v>498</v>
      </c>
      <c r="O318" s="2118">
        <f>AVERAGE('2024旬別'!O318,'2023旬別'!N318,'2022旬別'!N318,'2021旬別'!N318,'2020旬別'!N318)</f>
        <v>467.4</v>
      </c>
      <c r="P318" s="2121">
        <f>AVERAGE('2024旬別'!P318,'2023旬別'!O318,'2022旬別'!O318,'2021旬別'!O318,'2020旬別'!O318)</f>
        <v>478.2</v>
      </c>
      <c r="Q318" s="2117">
        <f>AVERAGE('2024旬別'!Q318,'2023旬別'!P318,'2022旬別'!P318,'2021旬別'!P318,'2020旬別'!P318)</f>
        <v>435.6</v>
      </c>
      <c r="R318" s="2123">
        <f>AVERAGE('2024旬別'!R318,'2023旬別'!Q318,'2022旬別'!Q318,'2021旬別'!Q318,'2020旬別'!Q318)</f>
        <v>436.6</v>
      </c>
      <c r="S318" s="2121">
        <f>AVERAGE('2024旬別'!S318,'2023旬別'!R318,'2022旬別'!R318,'2021旬別'!R318,'2020旬別'!R318)</f>
        <v>425.6</v>
      </c>
      <c r="T318" s="2117">
        <f>AVERAGE('2024旬別'!T318,'2023旬別'!S318,'2022旬別'!S318,'2021旬別'!S318,'2020旬別'!S318)</f>
        <v>427.2</v>
      </c>
      <c r="U318" s="2118">
        <f>AVERAGE('2024旬別'!U318,'2023旬別'!T318,'2022旬別'!T318,'2021旬別'!T318,'2020旬別'!T318)</f>
        <v>436.2</v>
      </c>
      <c r="V318" s="2119">
        <f>AVERAGE('2024旬別'!V318,'2023旬別'!U318,'2022旬別'!U318,'2021旬別'!U318,'2020旬別'!U318)</f>
        <v>426</v>
      </c>
      <c r="W318" s="2124">
        <f>AVERAGE('2024旬別'!W318,'2023旬別'!V318,'2022旬別'!V318,'2021旬別'!V318,'2020旬別'!V318)</f>
        <v>425.2</v>
      </c>
      <c r="X318" s="2123">
        <f>AVERAGE('2024旬別'!X318,'2023旬別'!W318,'2022旬別'!W318,'2021旬別'!W318,'2020旬別'!W318)</f>
        <v>413.2</v>
      </c>
      <c r="Y318" s="2119">
        <f>AVERAGE('2024旬別'!Y318,'2023旬別'!X318,'2022旬別'!X318,'2021旬別'!X318,'2020旬別'!X318)</f>
        <v>394.8</v>
      </c>
      <c r="Z318" s="2122">
        <f>AVERAGE('2024旬別'!Z318,'2023旬別'!Y318,'2022旬別'!Y318,'2021旬別'!Y318,'2020旬別'!Y318)</f>
        <v>392.4</v>
      </c>
      <c r="AA318" s="2123">
        <f>AVERAGE('2024旬別'!AA318,'2023旬別'!Z318,'2022旬別'!Z318,'2021旬別'!Z318,'2020旬別'!Z318)</f>
        <v>422</v>
      </c>
      <c r="AB318" s="2119">
        <f>AVERAGE('2024旬別'!AB318,'2023旬別'!AA318,'2022旬別'!AA318,'2021旬別'!AA318,'2020旬別'!AA318)</f>
        <v>418.4</v>
      </c>
      <c r="AC318" s="2117">
        <f>AVERAGE('2024旬別'!AC318,'2023旬別'!AB318,'2022旬別'!AB318,'2021旬別'!AB318,'2020旬別'!AB318)</f>
        <v>417.4</v>
      </c>
      <c r="AD318" s="2118">
        <f>AVERAGE('2024旬別'!AD318,'2023旬別'!AC318,'2022旬別'!AC318,'2021旬別'!AC318,'2020旬別'!AC318)</f>
        <v>399.2</v>
      </c>
      <c r="AE318" s="2121">
        <f>AVERAGE('2024旬別'!AE318,'2023旬別'!AD318,'2022旬別'!AD318,'2021旬別'!AD318,'2020旬別'!AD318)</f>
        <v>379.4</v>
      </c>
      <c r="AF318" s="2122">
        <f>AVERAGE('2024旬別'!AF318,'2023旬別'!AE318,'2022旬別'!AE318,'2021旬別'!AE318,'2020旬別'!AE318)</f>
        <v>356.6</v>
      </c>
      <c r="AG318" s="2118">
        <f>AVERAGE('2024旬別'!AG318,'2023旬別'!AF318,'2022旬別'!AF318,'2021旬別'!AF318,'2020旬別'!AF318)</f>
        <v>334.8</v>
      </c>
      <c r="AH318" s="2121">
        <f>AVERAGE('2024旬別'!AH318,'2023旬別'!AG318,'2022旬別'!AG318,'2021旬別'!AG318,'2020旬別'!AG318)</f>
        <v>332.4</v>
      </c>
      <c r="AI318" s="2117">
        <f>AVERAGE('2024旬別'!AI318,'2023旬別'!AH318,'2022旬別'!AH318,'2021旬別'!AH318,'2020旬別'!AH318)</f>
        <v>345.2</v>
      </c>
      <c r="AJ318" s="2118">
        <f>AVERAGE('2024旬別'!AJ318,'2023旬別'!AI318,'2022旬別'!AI318,'2021旬別'!AI318,'2020旬別'!AI318)</f>
        <v>338.6</v>
      </c>
      <c r="AK318" s="2121">
        <f>AVERAGE('2024旬別'!AK318,'2023旬別'!AJ318,'2022旬別'!AJ318,'2021旬別'!AJ318,'2020旬別'!AJ318)</f>
        <v>376.2</v>
      </c>
      <c r="AL318" s="2117">
        <f>AVERAGE('2024旬別'!AL318,'2023旬別'!AK318,'2022旬別'!AK318,'2021旬別'!AK318,'2020旬別'!AK318)</f>
        <v>405</v>
      </c>
      <c r="AM318" s="2125">
        <f>AVERAGE('2024旬別'!AM318,'2023旬別'!AL318,'2022旬別'!AL318,'2021旬別'!AL318,'2020旬別'!AL318)</f>
        <v>416</v>
      </c>
      <c r="AO318" s="59"/>
      <c r="AP318" s="59"/>
      <c r="AS318" s="56"/>
      <c r="AT318" s="2044"/>
      <c r="AU318" s="55"/>
      <c r="AV318" s="56"/>
      <c r="AW318" s="56"/>
      <c r="AX318" s="56"/>
      <c r="AY318" s="61"/>
      <c r="AZ318" s="61"/>
    </row>
    <row r="319" spans="1:52" ht="14.25" customHeight="1" x14ac:dyDescent="0.15">
      <c r="A319" s="2352" t="str">
        <f t="shared" si="1"/>
        <v>おおば数量</v>
      </c>
      <c r="B319" s="250" t="s">
        <v>63</v>
      </c>
      <c r="C319" s="1997" t="s">
        <v>93</v>
      </c>
      <c r="D319" s="2093">
        <f>AVERAGE('2024旬別'!D319,'2023旬別'!C319,'2022旬別'!C319,'2021旬別'!C319,'2020旬別'!C319)</f>
        <v>2.8989999999999996</v>
      </c>
      <c r="E319" s="2094">
        <f>AVERAGE('2024旬別'!E319,'2023旬別'!D319,'2022旬別'!D319,'2021旬別'!D319,'2020旬別'!D319)</f>
        <v>3.3069999999999999</v>
      </c>
      <c r="F319" s="2095">
        <f>AVERAGE('2024旬別'!F319,'2023旬別'!E319,'2022旬別'!E319,'2021旬別'!E319,'2020旬別'!E319)</f>
        <v>3.5120000000000005</v>
      </c>
      <c r="G319" s="2096">
        <f>AVERAGE('2024旬別'!G319,'2023旬別'!F319,'2022旬別'!F319,'2021旬別'!F319,'2020旬別'!F319)</f>
        <v>3.4631999999999996</v>
      </c>
      <c r="H319" s="2094">
        <f>AVERAGE('2024旬別'!H319,'2023旬別'!G319,'2022旬別'!G319,'2021旬別'!G319,'2020旬別'!G319)</f>
        <v>3.3128000000000002</v>
      </c>
      <c r="I319" s="2097">
        <f>AVERAGE('2024旬別'!I319,'2023旬別'!H319,'2022旬別'!H319,'2021旬別'!H319,'2020旬別'!H319)</f>
        <v>3.0118</v>
      </c>
      <c r="J319" s="2098">
        <f>AVERAGE('2024旬別'!J319,'2023旬別'!I319,'2022旬別'!I319,'2021旬別'!I319,'2020旬別'!I319)</f>
        <v>3.5821999999999994</v>
      </c>
      <c r="K319" s="2094">
        <f>AVERAGE('2024旬別'!K319,'2023旬別'!J319,'2022旬別'!J319,'2021旬別'!J319,'2020旬別'!J319)</f>
        <v>3.7403999999999997</v>
      </c>
      <c r="L319" s="2095">
        <f>AVERAGE('2024旬別'!L319,'2023旬別'!K319,'2022旬別'!K319,'2021旬別'!K319,'2020旬別'!K319)</f>
        <v>4.1776</v>
      </c>
      <c r="M319" s="2098">
        <f>AVERAGE('2024旬別'!M319,'2023旬別'!L319,'2022旬別'!L319,'2021旬別'!L319,'2020旬別'!L319)</f>
        <v>3.7382</v>
      </c>
      <c r="N319" s="2099">
        <f>AVERAGE('2024旬別'!N319,'2023旬別'!M319,'2022旬別'!M319,'2021旬別'!M319,'2020旬別'!M319)</f>
        <v>3.6987999999999999</v>
      </c>
      <c r="O319" s="2095">
        <f>AVERAGE('2024旬別'!O319,'2023旬別'!N319,'2022旬別'!N319,'2021旬別'!N319,'2020旬別'!N319)</f>
        <v>3.867</v>
      </c>
      <c r="P319" s="2098">
        <f>AVERAGE('2024旬別'!P319,'2023旬別'!O319,'2022旬別'!O319,'2021旬別'!O319,'2020旬別'!O319)</f>
        <v>3.9905999999999997</v>
      </c>
      <c r="Q319" s="2094">
        <f>AVERAGE('2024旬別'!Q319,'2023旬別'!P319,'2022旬別'!P319,'2021旬別'!P319,'2020旬別'!P319)</f>
        <v>3.7852000000000006</v>
      </c>
      <c r="R319" s="2100">
        <f>AVERAGE('2024旬別'!R319,'2023旬別'!Q319,'2022旬別'!Q319,'2021旬別'!Q319,'2020旬別'!Q319)</f>
        <v>4.08</v>
      </c>
      <c r="S319" s="2096">
        <f>AVERAGE('2024旬別'!S319,'2023旬別'!R319,'2022旬別'!R319,'2021旬別'!R319,'2020旬別'!R319)</f>
        <v>3.8062000000000005</v>
      </c>
      <c r="T319" s="2094">
        <f>AVERAGE('2024旬別'!T319,'2023旬別'!S319,'2022旬別'!S319,'2021旬別'!S319,'2020旬別'!S319)</f>
        <v>4.0506000000000002</v>
      </c>
      <c r="U319" s="2095">
        <f>AVERAGE('2024旬別'!U319,'2023旬別'!T319,'2022旬別'!T319,'2021旬別'!T319,'2020旬別'!T319)</f>
        <v>4.1282000000000005</v>
      </c>
      <c r="V319" s="2096">
        <f>AVERAGE('2024旬別'!V319,'2023旬別'!U319,'2022旬別'!U319,'2021旬別'!U319,'2020旬別'!U319)</f>
        <v>4.7198000000000002</v>
      </c>
      <c r="W319" s="2101">
        <f>AVERAGE('2024旬別'!W319,'2023旬別'!V319,'2022旬別'!V319,'2021旬別'!V319,'2020旬別'!V319)</f>
        <v>4.7117999999999993</v>
      </c>
      <c r="X319" s="2102">
        <f>AVERAGE('2024旬別'!X319,'2023旬別'!W319,'2022旬別'!W319,'2021旬別'!W319,'2020旬別'!W319)</f>
        <v>5.1801999999999992</v>
      </c>
      <c r="Y319" s="2096">
        <f>AVERAGE('2024旬別'!Y319,'2023旬別'!X319,'2022旬別'!X319,'2021旬別'!X319,'2020旬別'!X319)</f>
        <v>4.9969999999999999</v>
      </c>
      <c r="Z319" s="2099">
        <f>AVERAGE('2024旬別'!Z319,'2023旬別'!Y319,'2022旬別'!Y319,'2021旬別'!Y319,'2020旬別'!Y319)</f>
        <v>4.6852</v>
      </c>
      <c r="AA319" s="2100">
        <f>AVERAGE('2024旬別'!AA319,'2023旬別'!Z319,'2022旬別'!Z319,'2021旬別'!Z319,'2020旬別'!Z319)</f>
        <v>4.3328000000000007</v>
      </c>
      <c r="AB319" s="2096">
        <f>AVERAGE('2024旬別'!AB319,'2023旬別'!AA319,'2022旬別'!AA319,'2021旬別'!AA319,'2020旬別'!AA319)</f>
        <v>3.9369999999999998</v>
      </c>
      <c r="AC319" s="2099">
        <f>AVERAGE('2024旬別'!AC319,'2023旬別'!AB319,'2022旬別'!AB319,'2021旬別'!AB319,'2020旬別'!AB319)</f>
        <v>3.5942000000000007</v>
      </c>
      <c r="AD319" s="2095">
        <f>AVERAGE('2024旬別'!AD319,'2023旬別'!AC319,'2022旬別'!AC319,'2021旬別'!AC319,'2020旬別'!AC319)</f>
        <v>4.0578000000000003</v>
      </c>
      <c r="AE319" s="2098">
        <f>AVERAGE('2024旬別'!AE319,'2023旬別'!AD319,'2022旬別'!AD319,'2021旬別'!AD319,'2020旬別'!AD319)</f>
        <v>3.5723999999999996</v>
      </c>
      <c r="AF319" s="2099">
        <f>AVERAGE('2024旬別'!AF319,'2023旬別'!AE319,'2022旬別'!AE319,'2021旬別'!AE319,'2020旬別'!AE319)</f>
        <v>3.1041999999999996</v>
      </c>
      <c r="AG319" s="2095">
        <f>AVERAGE('2024旬別'!AG319,'2023旬別'!AF319,'2022旬別'!AF319,'2021旬別'!AF319,'2020旬別'!AF319)</f>
        <v>4.6793999999999993</v>
      </c>
      <c r="AH319" s="2098">
        <f>AVERAGE('2024旬別'!AH319,'2023旬別'!AG319,'2022旬別'!AG319,'2021旬別'!AG319,'2020旬別'!AG319)</f>
        <v>3.1656</v>
      </c>
      <c r="AI319" s="2094">
        <f>AVERAGE('2024旬別'!AI319,'2023旬別'!AH319,'2022旬別'!AH319,'2021旬別'!AH319,'2020旬別'!AH319)</f>
        <v>3.2473999999999998</v>
      </c>
      <c r="AJ319" s="2095">
        <f>AVERAGE('2024旬別'!AJ319,'2023旬別'!AI319,'2022旬別'!AI319,'2021旬別'!AI319,'2020旬別'!AI319)</f>
        <v>3.3324000000000007</v>
      </c>
      <c r="AK319" s="2098">
        <f>AVERAGE('2024旬別'!AK319,'2023旬別'!AJ319,'2022旬別'!AJ319,'2021旬別'!AJ319,'2020旬別'!AJ319)</f>
        <v>3.1970000000000001</v>
      </c>
      <c r="AL319" s="2094">
        <f>AVERAGE('2024旬別'!AL319,'2023旬別'!AK319,'2022旬別'!AK319,'2021旬別'!AK319,'2020旬別'!AK319)</f>
        <v>3.2885999999999997</v>
      </c>
      <c r="AM319" s="2103">
        <f>AVERAGE('2024旬別'!AM319,'2023旬別'!AL319,'2022旬別'!AL319,'2021旬別'!AL319,'2020旬別'!AL319)</f>
        <v>4.5607999999999995</v>
      </c>
      <c r="AO319" s="59"/>
      <c r="AP319" s="55"/>
      <c r="AQ319" s="56"/>
      <c r="AT319" s="59"/>
      <c r="AU319" s="55"/>
      <c r="AV319" s="56"/>
      <c r="AW319" s="56"/>
      <c r="AX319" s="56"/>
    </row>
    <row r="320" spans="1:52" ht="14.25" customHeight="1" x14ac:dyDescent="0.15">
      <c r="A320" s="2352" t="str">
        <f t="shared" si="1"/>
        <v>おおば金額</v>
      </c>
      <c r="B320" s="2350" t="str">
        <f>B319</f>
        <v>おおば</v>
      </c>
      <c r="C320" s="1998" t="s">
        <v>94</v>
      </c>
      <c r="D320" s="2104">
        <f>AVERAGE('2024旬別'!D320,'2023旬別'!C320,'2022旬別'!C320,'2021旬別'!C320,'2020旬別'!C320)</f>
        <v>8620.0301999999992</v>
      </c>
      <c r="E320" s="2105">
        <f>AVERAGE('2024旬別'!E320,'2023旬別'!D320,'2022旬別'!D320,'2021旬別'!D320,'2020旬別'!D320)</f>
        <v>6827.9456000000009</v>
      </c>
      <c r="F320" s="2106">
        <f>AVERAGE('2024旬別'!F320,'2023旬別'!E320,'2022旬別'!E320,'2021旬別'!E320,'2020旬別'!E320)</f>
        <v>6905.9134000000004</v>
      </c>
      <c r="G320" s="2107">
        <f>AVERAGE('2024旬別'!G320,'2023旬別'!F320,'2022旬別'!F320,'2021旬別'!F320,'2020旬別'!F320)</f>
        <v>7446.5683999999992</v>
      </c>
      <c r="H320" s="2105">
        <f>AVERAGE('2024旬別'!H320,'2023旬別'!G320,'2022旬別'!G320,'2021旬別'!G320,'2020旬別'!G320)</f>
        <v>6427.9139999999998</v>
      </c>
      <c r="I320" s="2108">
        <f>AVERAGE('2024旬別'!I320,'2023旬別'!H320,'2022旬別'!H320,'2021旬別'!H320,'2020旬別'!H320)</f>
        <v>5891.0907999999999</v>
      </c>
      <c r="J320" s="2109">
        <f>AVERAGE('2024旬別'!J320,'2023旬別'!I320,'2022旬別'!I320,'2021旬別'!I320,'2020旬別'!I320)</f>
        <v>7172.4793999999993</v>
      </c>
      <c r="K320" s="2105">
        <f>AVERAGE('2024旬別'!K320,'2023旬別'!J320,'2022旬別'!J320,'2021旬別'!J320,'2020旬別'!J320)</f>
        <v>7017.9021999999995</v>
      </c>
      <c r="L320" s="2106">
        <f>AVERAGE('2024旬別'!L320,'2023旬別'!K320,'2022旬別'!K320,'2021旬別'!K320,'2020旬別'!K320)</f>
        <v>7894.4255999999996</v>
      </c>
      <c r="M320" s="2109">
        <f>AVERAGE('2024旬別'!M320,'2023旬別'!L320,'2022旬別'!L320,'2021旬別'!L320,'2020旬別'!L320)</f>
        <v>7169.8592000000008</v>
      </c>
      <c r="N320" s="2110">
        <f>AVERAGE('2024旬別'!N320,'2023旬別'!M320,'2022旬別'!M320,'2021旬別'!M320,'2020旬別'!M320)</f>
        <v>7826.4015999999992</v>
      </c>
      <c r="O320" s="2106">
        <f>AVERAGE('2024旬別'!O320,'2023旬別'!N320,'2022旬別'!N320,'2021旬別'!N320,'2020旬別'!N320)</f>
        <v>9497.2434000000012</v>
      </c>
      <c r="P320" s="2111">
        <f>AVERAGE('2024旬別'!P320,'2023旬別'!O320,'2022旬別'!O320,'2021旬別'!O320,'2020旬別'!O320)</f>
        <v>9838.7999999999993</v>
      </c>
      <c r="Q320" s="2105">
        <f>AVERAGE('2024旬別'!Q320,'2023旬別'!P320,'2022旬別'!P320,'2021旬別'!P320,'2020旬別'!P320)</f>
        <v>8262.7178000000004</v>
      </c>
      <c r="R320" s="2112">
        <f>AVERAGE('2024旬別'!R320,'2023旬別'!Q320,'2022旬別'!Q320,'2021旬別'!Q320,'2020旬別'!Q320)</f>
        <v>8808.8875999999982</v>
      </c>
      <c r="S320" s="2107">
        <f>AVERAGE('2024旬別'!S320,'2023旬別'!R320,'2022旬別'!R320,'2021旬別'!R320,'2020旬別'!R320)</f>
        <v>8428.6965999999993</v>
      </c>
      <c r="T320" s="2105">
        <f>AVERAGE('2024旬別'!T320,'2023旬別'!S320,'2022旬別'!S320,'2021旬別'!S320,'2020旬別'!S320)</f>
        <v>9121.1530000000002</v>
      </c>
      <c r="U320" s="2106">
        <f>AVERAGE('2024旬別'!U320,'2023旬別'!T320,'2022旬別'!T320,'2021旬別'!T320,'2020旬別'!T320)</f>
        <v>9941.6457999999984</v>
      </c>
      <c r="V320" s="2107">
        <f>AVERAGE('2024旬別'!V320,'2023旬別'!U320,'2022旬別'!U320,'2021旬別'!U320,'2020旬別'!U320)</f>
        <v>11831.8128</v>
      </c>
      <c r="W320" s="2113">
        <f>AVERAGE('2024旬別'!W320,'2023旬別'!V320,'2022旬別'!V320,'2021旬別'!V320,'2020旬別'!V320)</f>
        <v>14373.083999999999</v>
      </c>
      <c r="X320" s="2114">
        <f>AVERAGE('2024旬別'!X320,'2023旬別'!W320,'2022旬別'!W320,'2021旬別'!W320,'2020旬別'!W320)</f>
        <v>20194.534</v>
      </c>
      <c r="Y320" s="2107">
        <f>AVERAGE('2024旬別'!Y320,'2023旬別'!X320,'2022旬別'!X320,'2021旬別'!X320,'2020旬別'!X320)</f>
        <v>23434.8534</v>
      </c>
      <c r="Z320" s="2110">
        <f>AVERAGE('2024旬別'!Z320,'2023旬別'!Y320,'2022旬別'!Y320,'2021旬別'!Y320,'2020旬別'!Y320)</f>
        <v>19150.850599999998</v>
      </c>
      <c r="AA320" s="2112">
        <f>AVERAGE('2024旬別'!AA320,'2023旬別'!Z320,'2022旬別'!Z320,'2021旬別'!Z320,'2020旬別'!Z320)</f>
        <v>11840.875400000001</v>
      </c>
      <c r="AB320" s="2107">
        <f>AVERAGE('2024旬別'!AB320,'2023旬別'!AA320,'2022旬別'!AA320,'2021旬別'!AA320,'2020旬別'!AA320)</f>
        <v>11875.498600000001</v>
      </c>
      <c r="AC320" s="2105">
        <f>AVERAGE('2024旬別'!AC320,'2023旬別'!AB320,'2022旬別'!AB320,'2021旬別'!AB320,'2020旬別'!AB320)</f>
        <v>11910.9822</v>
      </c>
      <c r="AD320" s="2106">
        <f>AVERAGE('2024旬別'!AD320,'2023旬別'!AC320,'2022旬別'!AC320,'2021旬別'!AC320,'2020旬別'!AC320)</f>
        <v>11349.3406</v>
      </c>
      <c r="AE320" s="2109">
        <f>AVERAGE('2024旬別'!AE320,'2023旬別'!AD320,'2022旬別'!AD320,'2021旬別'!AD320,'2020旬別'!AD320)</f>
        <v>8750.3300000000017</v>
      </c>
      <c r="AF320" s="2110">
        <f>AVERAGE('2024旬別'!AF320,'2023旬別'!AE320,'2022旬別'!AE320,'2021旬別'!AE320,'2020旬別'!AE320)</f>
        <v>8114.0133999999989</v>
      </c>
      <c r="AG320" s="2106">
        <f>AVERAGE('2024旬別'!AG320,'2023旬別'!AF320,'2022旬別'!AF320,'2021旬別'!AF320,'2020旬別'!AF320)</f>
        <v>11844.204400000001</v>
      </c>
      <c r="AH320" s="2109">
        <f>AVERAGE('2024旬別'!AH320,'2023旬別'!AG320,'2022旬別'!AG320,'2021旬別'!AG320,'2020旬別'!AG320)</f>
        <v>8326.4</v>
      </c>
      <c r="AI320" s="2105">
        <f>AVERAGE('2024旬別'!AI320,'2023旬別'!AH320,'2022旬別'!AH320,'2021旬別'!AH320,'2020旬別'!AH320)</f>
        <v>8279.2896000000001</v>
      </c>
      <c r="AJ320" s="2106">
        <f>AVERAGE('2024旬別'!AJ320,'2023旬別'!AI320,'2022旬別'!AI320,'2021旬別'!AI320,'2020旬別'!AI320)</f>
        <v>8393.6857999999993</v>
      </c>
      <c r="AK320" s="2109">
        <f>AVERAGE('2024旬別'!AK320,'2023旬別'!AJ320,'2022旬別'!AJ320,'2021旬別'!AJ320,'2020旬別'!AJ320)</f>
        <v>8603.3716000000004</v>
      </c>
      <c r="AL320" s="2105">
        <f>AVERAGE('2024旬別'!AL320,'2023旬別'!AK320,'2022旬別'!AK320,'2021旬別'!AK320,'2020旬別'!AK320)</f>
        <v>11336.6188</v>
      </c>
      <c r="AM320" s="2115">
        <f>AVERAGE('2024旬別'!AM320,'2023旬別'!AL320,'2022旬別'!AL320,'2021旬別'!AL320,'2020旬別'!AL320)</f>
        <v>21698.547599999998</v>
      </c>
      <c r="AO320" s="59"/>
      <c r="AR320" s="56"/>
      <c r="AT320" s="59"/>
      <c r="AU320" s="55"/>
      <c r="AV320" s="56"/>
      <c r="AW320" s="56"/>
      <c r="AX320" s="56"/>
      <c r="AY320" s="61"/>
      <c r="AZ320" s="61"/>
    </row>
    <row r="321" spans="1:61" ht="14.25" customHeight="1" x14ac:dyDescent="0.15">
      <c r="A321" s="2352" t="str">
        <f t="shared" si="1"/>
        <v>おおば価格</v>
      </c>
      <c r="B321" s="2351" t="str">
        <f>B319</f>
        <v>おおば</v>
      </c>
      <c r="C321" s="2000" t="s">
        <v>96</v>
      </c>
      <c r="D321" s="2116">
        <f>AVERAGE('2024旬別'!D321,'2023旬別'!C321,'2022旬別'!C321,'2021旬別'!C321,'2020旬別'!C321)</f>
        <v>2985.2</v>
      </c>
      <c r="E321" s="2117">
        <f>AVERAGE('2024旬別'!E321,'2023旬別'!D321,'2022旬別'!D321,'2021旬別'!D321,'2020旬別'!D321)</f>
        <v>2056</v>
      </c>
      <c r="F321" s="2118">
        <f>AVERAGE('2024旬別'!F321,'2023旬別'!E321,'2022旬別'!E321,'2021旬別'!E321,'2020旬別'!E321)</f>
        <v>1967.4</v>
      </c>
      <c r="G321" s="2119">
        <f>AVERAGE('2024旬別'!G321,'2023旬別'!F321,'2022旬別'!F321,'2021旬別'!F321,'2020旬別'!F321)</f>
        <v>2132.1999999999998</v>
      </c>
      <c r="H321" s="2117">
        <f>AVERAGE('2024旬別'!H321,'2023旬別'!G321,'2022旬別'!G321,'2021旬別'!G321,'2020旬別'!G321)</f>
        <v>1978.2</v>
      </c>
      <c r="I321" s="2120">
        <f>AVERAGE('2024旬別'!I321,'2023旬別'!H321,'2022旬別'!H321,'2021旬別'!H321,'2020旬別'!H321)</f>
        <v>1953.4</v>
      </c>
      <c r="J321" s="2121">
        <f>AVERAGE('2024旬別'!J321,'2023旬別'!I321,'2022旬別'!I321,'2021旬別'!I321,'2020旬別'!I321)</f>
        <v>1969.4</v>
      </c>
      <c r="K321" s="2117">
        <f>AVERAGE('2024旬別'!K321,'2023旬別'!J321,'2022旬別'!J321,'2021旬別'!J321,'2020旬別'!J321)</f>
        <v>1864.8</v>
      </c>
      <c r="L321" s="2118">
        <f>AVERAGE('2024旬別'!L321,'2023旬別'!K321,'2022旬別'!K321,'2021旬別'!K321,'2020旬別'!K321)</f>
        <v>1879.2</v>
      </c>
      <c r="M321" s="2121">
        <f>AVERAGE('2024旬別'!M321,'2023旬別'!L321,'2022旬別'!L321,'2021旬別'!L321,'2020旬別'!L321)</f>
        <v>1904.8</v>
      </c>
      <c r="N321" s="2117">
        <f>AVERAGE('2024旬別'!N321,'2023旬別'!M321,'2022旬別'!M321,'2021旬別'!M321,'2020旬別'!M321)</f>
        <v>2073</v>
      </c>
      <c r="O321" s="2118">
        <f>AVERAGE('2024旬別'!O321,'2023旬別'!N321,'2022旬別'!N321,'2021旬別'!N321,'2020旬別'!N321)</f>
        <v>2357.1999999999998</v>
      </c>
      <c r="P321" s="2121">
        <f>AVERAGE('2024旬別'!P321,'2023旬別'!O321,'2022旬別'!O321,'2021旬別'!O321,'2020旬別'!O321)</f>
        <v>2414.6</v>
      </c>
      <c r="Q321" s="2117">
        <f>AVERAGE('2024旬別'!Q321,'2023旬別'!P321,'2022旬別'!P321,'2021旬別'!P321,'2020旬別'!P321)</f>
        <v>2170</v>
      </c>
      <c r="R321" s="2123">
        <f>AVERAGE('2024旬別'!R321,'2023旬別'!Q321,'2022旬別'!Q321,'2021旬別'!Q321,'2020旬別'!Q321)</f>
        <v>2111</v>
      </c>
      <c r="S321" s="2121">
        <f>AVERAGE('2024旬別'!S321,'2023旬別'!R321,'2022旬別'!R321,'2021旬別'!R321,'2020旬別'!R321)</f>
        <v>2207.8000000000002</v>
      </c>
      <c r="T321" s="2117">
        <f>AVERAGE('2024旬別'!T321,'2023旬別'!S321,'2022旬別'!S321,'2021旬別'!S321,'2020旬別'!S321)</f>
        <v>2256</v>
      </c>
      <c r="U321" s="2118">
        <f>AVERAGE('2024旬別'!U321,'2023旬別'!T321,'2022旬別'!T321,'2021旬別'!T321,'2020旬別'!T321)</f>
        <v>2408.6</v>
      </c>
      <c r="V321" s="2119">
        <f>AVERAGE('2024旬別'!V321,'2023旬別'!U321,'2022旬別'!U321,'2021旬別'!U321,'2020旬別'!U321)</f>
        <v>2521.8000000000002</v>
      </c>
      <c r="W321" s="2124">
        <f>AVERAGE('2024旬別'!W321,'2023旬別'!V321,'2022旬別'!V321,'2021旬別'!V321,'2020旬別'!V321)</f>
        <v>3019.6</v>
      </c>
      <c r="X321" s="2123">
        <f>AVERAGE('2024旬別'!X321,'2023旬別'!W321,'2022旬別'!W321,'2021旬別'!W321,'2020旬別'!W321)</f>
        <v>3945.6</v>
      </c>
      <c r="Y321" s="2119">
        <f>AVERAGE('2024旬別'!Y321,'2023旬別'!X321,'2022旬別'!X321,'2021旬別'!X321,'2020旬別'!X321)</f>
        <v>4620.2</v>
      </c>
      <c r="Z321" s="2122">
        <f>AVERAGE('2024旬別'!Z321,'2023旬別'!Y321,'2022旬別'!Y321,'2021旬別'!Y321,'2020旬別'!Y321)</f>
        <v>4031.2</v>
      </c>
      <c r="AA321" s="2123">
        <f>AVERAGE('2024旬別'!AA321,'2023旬別'!Z321,'2022旬別'!Z321,'2021旬別'!Z321,'2020旬別'!Z321)</f>
        <v>2679.4</v>
      </c>
      <c r="AB321" s="2119">
        <f>AVERAGE('2024旬別'!AB321,'2023旬別'!AA321,'2022旬別'!AA321,'2021旬別'!AA321,'2020旬別'!AA321)</f>
        <v>2968.4</v>
      </c>
      <c r="AC321" s="2117">
        <f>AVERAGE('2024旬別'!AC321,'2023旬別'!AB321,'2022旬別'!AB321,'2021旬別'!AB321,'2020旬別'!AB321)</f>
        <v>3204</v>
      </c>
      <c r="AD321" s="2118">
        <f>AVERAGE('2024旬別'!AD321,'2023旬別'!AC321,'2022旬別'!AC321,'2021旬別'!AC321,'2020旬別'!AC321)</f>
        <v>2802</v>
      </c>
      <c r="AE321" s="2121">
        <f>AVERAGE('2024旬別'!AE321,'2023旬別'!AD321,'2022旬別'!AD321,'2021旬別'!AD321,'2020旬別'!AD321)</f>
        <v>2503.1999999999998</v>
      </c>
      <c r="AF321" s="2122">
        <f>AVERAGE('2024旬別'!AF321,'2023旬別'!AE321,'2022旬別'!AE321,'2021旬別'!AE321,'2020旬別'!AE321)</f>
        <v>2573.8000000000002</v>
      </c>
      <c r="AG321" s="2118">
        <f>AVERAGE('2024旬別'!AG321,'2023旬別'!AF321,'2022旬別'!AF321,'2021旬別'!AF321,'2020旬別'!AF321)</f>
        <v>2579.8000000000002</v>
      </c>
      <c r="AH321" s="2121">
        <f>AVERAGE('2024旬別'!AH321,'2023旬別'!AG321,'2022旬別'!AG321,'2021旬別'!AG321,'2020旬別'!AG321)</f>
        <v>2624.6</v>
      </c>
      <c r="AI321" s="2117">
        <f>AVERAGE('2024旬別'!AI321,'2023旬別'!AH321,'2022旬別'!AH321,'2021旬別'!AH321,'2020旬別'!AH321)</f>
        <v>2521.8000000000002</v>
      </c>
      <c r="AJ321" s="2118">
        <f>AVERAGE('2024旬別'!AJ321,'2023旬別'!AI321,'2022旬別'!AI321,'2021旬別'!AI321,'2020旬別'!AI321)</f>
        <v>2399.8000000000002</v>
      </c>
      <c r="AK321" s="2121">
        <f>AVERAGE('2024旬別'!AK321,'2023旬別'!AJ321,'2022旬別'!AJ321,'2021旬別'!AJ321,'2020旬別'!AJ321)</f>
        <v>2590.8000000000002</v>
      </c>
      <c r="AL321" s="2117">
        <f>AVERAGE('2024旬別'!AL321,'2023旬別'!AK321,'2022旬別'!AK321,'2021旬別'!AK321,'2020旬別'!AK321)</f>
        <v>3372.2</v>
      </c>
      <c r="AM321" s="2125">
        <f>AVERAGE('2024旬別'!AM321,'2023旬別'!AL321,'2022旬別'!AL321,'2021旬別'!AL321,'2020旬別'!AL321)</f>
        <v>4777.2</v>
      </c>
      <c r="AO321" s="59"/>
      <c r="AS321" s="56"/>
      <c r="AT321" s="2044"/>
      <c r="AU321" s="55"/>
      <c r="AV321" s="56"/>
      <c r="AW321" s="56"/>
      <c r="AX321" s="56"/>
      <c r="AY321" s="61"/>
      <c r="AZ321" s="61"/>
    </row>
    <row r="322" spans="1:61" ht="14.25" customHeight="1" x14ac:dyDescent="0.15">
      <c r="A322" s="2352" t="str">
        <f t="shared" si="1"/>
        <v>マッシュルーム数量</v>
      </c>
      <c r="B322" s="250" t="s">
        <v>137</v>
      </c>
      <c r="C322" s="1997" t="s">
        <v>93</v>
      </c>
      <c r="D322" s="2093">
        <f>AVERAGE('2024旬別'!D322,'2023旬別'!C322,'2022旬別'!C322,'2021旬別'!C322,'2020旬別'!C322)</f>
        <v>10.079800000000001</v>
      </c>
      <c r="E322" s="2094">
        <f>AVERAGE('2024旬別'!E322,'2023旬別'!D322,'2022旬別'!D322,'2021旬別'!D322,'2020旬別'!D322)</f>
        <v>14.925800000000001</v>
      </c>
      <c r="F322" s="2095">
        <f>AVERAGE('2024旬別'!F322,'2023旬別'!E322,'2022旬別'!E322,'2021旬別'!E322,'2020旬別'!E322)</f>
        <v>15.5618</v>
      </c>
      <c r="G322" s="2096">
        <f>AVERAGE('2024旬別'!G322,'2023旬別'!F322,'2022旬別'!F322,'2021旬別'!F322,'2020旬別'!F322)</f>
        <v>15.666799999999999</v>
      </c>
      <c r="H322" s="2094">
        <f>AVERAGE('2024旬別'!H322,'2023旬別'!G322,'2022旬別'!G322,'2021旬別'!G322,'2020旬別'!G322)</f>
        <v>13.710599999999999</v>
      </c>
      <c r="I322" s="2097">
        <f>AVERAGE('2024旬別'!I322,'2023旬別'!H322,'2022旬別'!H322,'2021旬別'!H322,'2020旬別'!H322)</f>
        <v>12.504999999999999</v>
      </c>
      <c r="J322" s="2098">
        <f>AVERAGE('2024旬別'!J322,'2023旬別'!I322,'2022旬別'!I322,'2021旬別'!I322,'2020旬別'!I322)</f>
        <v>14.510999999999999</v>
      </c>
      <c r="K322" s="2094">
        <f>AVERAGE('2024旬別'!K322,'2023旬別'!J322,'2022旬別'!J322,'2021旬別'!J322,'2020旬別'!J322)</f>
        <v>15.375999999999999</v>
      </c>
      <c r="L322" s="2095">
        <f>AVERAGE('2024旬別'!L322,'2023旬別'!K322,'2022旬別'!K322,'2021旬別'!K322,'2020旬別'!K322)</f>
        <v>16.532399999999999</v>
      </c>
      <c r="M322" s="2098">
        <f>AVERAGE('2024旬別'!M322,'2023旬別'!L322,'2022旬別'!L322,'2021旬別'!L322,'2020旬別'!L322)</f>
        <v>14.931000000000001</v>
      </c>
      <c r="N322" s="2099">
        <f>AVERAGE('2024旬別'!N322,'2023旬別'!M322,'2022旬別'!M322,'2021旬別'!M322,'2020旬別'!M322)</f>
        <v>15.018799999999999</v>
      </c>
      <c r="O322" s="2095">
        <f>AVERAGE('2024旬別'!O322,'2023旬別'!N322,'2022旬別'!N322,'2021旬別'!N322,'2020旬別'!N322)</f>
        <v>14.106999999999999</v>
      </c>
      <c r="P322" s="2098">
        <f>AVERAGE('2024旬別'!P322,'2023旬別'!O322,'2022旬別'!O322,'2021旬別'!O322,'2020旬別'!O322)</f>
        <v>12.646599999999999</v>
      </c>
      <c r="Q322" s="2094">
        <f>AVERAGE('2024旬別'!Q322,'2023旬別'!P322,'2022旬別'!P322,'2021旬別'!P322,'2020旬別'!P322)</f>
        <v>14.764800000000003</v>
      </c>
      <c r="R322" s="2100">
        <f>AVERAGE('2024旬別'!R322,'2023旬別'!Q322,'2022旬別'!Q322,'2021旬別'!Q322,'2020旬別'!Q322)</f>
        <v>16.623000000000001</v>
      </c>
      <c r="S322" s="2096">
        <f>AVERAGE('2024旬別'!S322,'2023旬別'!R322,'2022旬別'!R322,'2021旬別'!R322,'2020旬別'!R322)</f>
        <v>15.610399999999998</v>
      </c>
      <c r="T322" s="2094">
        <f>AVERAGE('2024旬別'!T322,'2023旬別'!S322,'2022旬別'!S322,'2021旬別'!S322,'2020旬別'!S322)</f>
        <v>15.509800000000002</v>
      </c>
      <c r="U322" s="2095">
        <f>AVERAGE('2024旬別'!U322,'2023旬別'!T322,'2022旬別'!T322,'2021旬別'!T322,'2020旬別'!T322)</f>
        <v>15.348399999999998</v>
      </c>
      <c r="V322" s="2096">
        <f>AVERAGE('2024旬別'!V322,'2023旬別'!U322,'2022旬別'!U322,'2021旬別'!U322,'2020旬別'!U322)</f>
        <v>15.265800000000002</v>
      </c>
      <c r="W322" s="2101">
        <f>AVERAGE('2024旬別'!W322,'2023旬別'!V322,'2022旬別'!V322,'2021旬別'!V322,'2020旬別'!V322)</f>
        <v>15.026399999999999</v>
      </c>
      <c r="X322" s="2102">
        <f>AVERAGE('2024旬別'!X322,'2023旬別'!W322,'2022旬別'!W322,'2021旬別'!W322,'2020旬別'!W322)</f>
        <v>16.233800000000002</v>
      </c>
      <c r="Y322" s="2096">
        <f>AVERAGE('2024旬別'!Y322,'2023旬別'!X322,'2022旬別'!X322,'2021旬別'!X322,'2020旬別'!X322)</f>
        <v>14.165400000000002</v>
      </c>
      <c r="Z322" s="2099">
        <f>AVERAGE('2024旬別'!Z322,'2023旬別'!Y322,'2022旬別'!Y322,'2021旬別'!Y322,'2020旬別'!Y322)</f>
        <v>12.881</v>
      </c>
      <c r="AA322" s="2100">
        <f>AVERAGE('2024旬別'!AA322,'2023旬別'!Z322,'2022旬別'!Z322,'2021旬別'!Z322,'2020旬別'!Z322)</f>
        <v>15.793200000000002</v>
      </c>
      <c r="AB322" s="2096">
        <f>AVERAGE('2024旬別'!AB322,'2023旬別'!AA322,'2022旬別'!AA322,'2021旬別'!AA322,'2020旬別'!AA322)</f>
        <v>15.3392</v>
      </c>
      <c r="AC322" s="2099">
        <f>AVERAGE('2024旬別'!AC322,'2023旬別'!AB322,'2022旬別'!AB322,'2021旬別'!AB322,'2020旬別'!AB322)</f>
        <v>14.277599999999998</v>
      </c>
      <c r="AD322" s="2095">
        <f>AVERAGE('2024旬別'!AD322,'2023旬別'!AC322,'2022旬別'!AC322,'2021旬別'!AC322,'2020旬別'!AC322)</f>
        <v>15.2918</v>
      </c>
      <c r="AE322" s="2098">
        <f>AVERAGE('2024旬別'!AE322,'2023旬別'!AD322,'2022旬別'!AD322,'2021旬別'!AD322,'2020旬別'!AD322)</f>
        <v>14.2494</v>
      </c>
      <c r="AF322" s="2099">
        <f>AVERAGE('2024旬別'!AF322,'2023旬別'!AE322,'2022旬別'!AE322,'2021旬別'!AE322,'2020旬別'!AE322)</f>
        <v>14.712999999999999</v>
      </c>
      <c r="AG322" s="2095">
        <f>AVERAGE('2024旬別'!AG322,'2023旬別'!AF322,'2022旬別'!AF322,'2021旬別'!AF322,'2020旬別'!AF322)</f>
        <v>21.567199999999996</v>
      </c>
      <c r="AH322" s="2098">
        <f>AVERAGE('2024旬別'!AH322,'2023旬別'!AG322,'2022旬別'!AG322,'2021旬別'!AG322,'2020旬別'!AG322)</f>
        <v>14.4298</v>
      </c>
      <c r="AI322" s="2094">
        <f>AVERAGE('2024旬別'!AI322,'2023旬別'!AH322,'2022旬別'!AH322,'2021旬別'!AH322,'2020旬別'!AH322)</f>
        <v>15.181800000000001</v>
      </c>
      <c r="AJ322" s="2095">
        <f>AVERAGE('2024旬別'!AJ322,'2023旬別'!AI322,'2022旬別'!AI322,'2021旬別'!AI322,'2020旬別'!AI322)</f>
        <v>15.037200000000002</v>
      </c>
      <c r="AK322" s="2098">
        <f>AVERAGE('2024旬別'!AK322,'2023旬別'!AJ322,'2022旬別'!AJ322,'2021旬別'!AJ322,'2020旬別'!AJ322)</f>
        <v>14.6568</v>
      </c>
      <c r="AL322" s="2094">
        <f>AVERAGE('2024旬別'!AL322,'2023旬別'!AK322,'2022旬別'!AK322,'2021旬別'!AK322,'2020旬別'!AK322)</f>
        <v>15.175599999999998</v>
      </c>
      <c r="AM322" s="2103">
        <f>AVERAGE('2024旬別'!AM322,'2023旬別'!AL322,'2022旬別'!AL322,'2021旬別'!AL322,'2020旬別'!AL322)</f>
        <v>15.555200000000003</v>
      </c>
      <c r="AN322" s="20"/>
      <c r="AO322" s="59"/>
      <c r="AP322" s="55"/>
      <c r="AQ322" s="56"/>
      <c r="AT322" s="59"/>
      <c r="AU322" s="55"/>
      <c r="AV322" s="56"/>
      <c r="AW322" s="56"/>
      <c r="AX322" s="56"/>
      <c r="AY322" s="61"/>
      <c r="AZ322" s="61"/>
    </row>
    <row r="323" spans="1:61" ht="14.25" customHeight="1" x14ac:dyDescent="0.15">
      <c r="A323" s="2352" t="str">
        <f t="shared" si="1"/>
        <v>マッシュルーム金額</v>
      </c>
      <c r="B323" s="2350" t="str">
        <f>B322</f>
        <v>マッシュルーム</v>
      </c>
      <c r="C323" s="2003" t="s">
        <v>94</v>
      </c>
      <c r="D323" s="2104">
        <f>AVERAGE('2024旬別'!D323,'2023旬別'!C323,'2022旬別'!C323,'2021旬別'!C323,'2020旬別'!C323)</f>
        <v>10062.969399999998</v>
      </c>
      <c r="E323" s="2152">
        <f>AVERAGE('2024旬別'!E323,'2023旬別'!D323,'2022旬別'!D323,'2021旬別'!D323,'2020旬別'!D323)</f>
        <v>14315.519</v>
      </c>
      <c r="F323" s="2153">
        <f>AVERAGE('2024旬別'!F323,'2023旬別'!E323,'2022旬別'!E323,'2021旬別'!E323,'2020旬別'!E323)</f>
        <v>14658.6248</v>
      </c>
      <c r="G323" s="2107">
        <f>AVERAGE('2024旬別'!G323,'2023旬別'!F323,'2022旬別'!F323,'2021旬別'!F323,'2020旬別'!F323)</f>
        <v>14524.3714</v>
      </c>
      <c r="H323" s="2105">
        <f>AVERAGE('2024旬別'!H323,'2023旬別'!G323,'2022旬別'!G323,'2021旬別'!G323,'2020旬別'!G323)</f>
        <v>12812.496999999999</v>
      </c>
      <c r="I323" s="2108">
        <f>AVERAGE('2024旬別'!I323,'2023旬別'!H323,'2022旬別'!H323,'2021旬別'!H323,'2020旬別'!H323)</f>
        <v>11076.7754</v>
      </c>
      <c r="J323" s="2109">
        <f>AVERAGE('2024旬別'!J323,'2023旬別'!I323,'2022旬別'!I323,'2021旬別'!I323,'2020旬別'!I323)</f>
        <v>13020.284799999999</v>
      </c>
      <c r="K323" s="2105">
        <f>AVERAGE('2024旬別'!K323,'2023旬別'!J323,'2022旬別'!J323,'2021旬別'!J323,'2020旬別'!J323)</f>
        <v>13975.765799999999</v>
      </c>
      <c r="L323" s="2106">
        <f>AVERAGE('2024旬別'!L323,'2023旬別'!K323,'2022旬別'!K323,'2021旬別'!K323,'2020旬別'!K323)</f>
        <v>14955.530199999999</v>
      </c>
      <c r="M323" s="2109">
        <f>AVERAGE('2024旬別'!M323,'2023旬別'!L323,'2022旬別'!L323,'2021旬別'!L323,'2020旬別'!L323)</f>
        <v>13273.066400000002</v>
      </c>
      <c r="N323" s="2110">
        <f>AVERAGE('2024旬別'!N323,'2023旬別'!M323,'2022旬別'!M323,'2021旬別'!M323,'2020旬別'!M323)</f>
        <v>13417.164799999999</v>
      </c>
      <c r="O323" s="2106">
        <f>AVERAGE('2024旬別'!O323,'2023旬別'!N323,'2022旬別'!N323,'2021旬別'!N323,'2020旬別'!N323)</f>
        <v>12598.089199999999</v>
      </c>
      <c r="P323" s="2111">
        <f>AVERAGE('2024旬別'!P323,'2023旬別'!O323,'2022旬別'!O323,'2021旬別'!O323,'2020旬別'!O323)</f>
        <v>11583.3424</v>
      </c>
      <c r="Q323" s="2105">
        <f>AVERAGE('2024旬別'!Q323,'2023旬別'!P323,'2022旬別'!P323,'2021旬別'!P323,'2020旬別'!P323)</f>
        <v>13275.463599999999</v>
      </c>
      <c r="R323" s="2112">
        <f>AVERAGE('2024旬別'!R323,'2023旬別'!Q323,'2022旬別'!Q323,'2021旬別'!Q323,'2020旬別'!Q323)</f>
        <v>14528.963199999998</v>
      </c>
      <c r="S323" s="2107">
        <f>AVERAGE('2024旬別'!S323,'2023旬別'!R323,'2022旬別'!R323,'2021旬別'!R323,'2020旬別'!R323)</f>
        <v>13259.991399999999</v>
      </c>
      <c r="T323" s="2105">
        <f>AVERAGE('2024旬別'!T323,'2023旬別'!S323,'2022旬別'!S323,'2021旬別'!S323,'2020旬別'!S323)</f>
        <v>12774.130599999999</v>
      </c>
      <c r="U323" s="2106">
        <f>AVERAGE('2024旬別'!U323,'2023旬別'!T323,'2022旬別'!T323,'2021旬別'!T323,'2020旬別'!T323)</f>
        <v>12431.451000000001</v>
      </c>
      <c r="V323" s="2107">
        <f>AVERAGE('2024旬別'!V323,'2023旬別'!U323,'2022旬別'!U323,'2021旬別'!U323,'2020旬別'!U323)</f>
        <v>12023.653199999999</v>
      </c>
      <c r="W323" s="2113">
        <f>AVERAGE('2024旬別'!W323,'2023旬別'!V323,'2022旬別'!V323,'2021旬別'!V323,'2020旬別'!V323)</f>
        <v>11946.081399999999</v>
      </c>
      <c r="X323" s="2114">
        <f>AVERAGE('2024旬別'!X323,'2023旬別'!W323,'2022旬別'!W323,'2021旬別'!W323,'2020旬別'!W323)</f>
        <v>12465.297</v>
      </c>
      <c r="Y323" s="2107">
        <f>AVERAGE('2024旬別'!Y323,'2023旬別'!X323,'2022旬別'!X323,'2021旬別'!X323,'2020旬別'!X323)</f>
        <v>10976.053599999999</v>
      </c>
      <c r="Z323" s="2110">
        <f>AVERAGE('2024旬別'!Z323,'2023旬別'!Y323,'2022旬別'!Y323,'2021旬別'!Y323,'2020旬別'!Y323)</f>
        <v>10159.279200000001</v>
      </c>
      <c r="AA323" s="2112">
        <f>AVERAGE('2024旬別'!AA323,'2023旬別'!Z323,'2022旬別'!Z323,'2021旬別'!Z323,'2020旬別'!Z323)</f>
        <v>12631.604800000001</v>
      </c>
      <c r="AB323" s="2107">
        <f>AVERAGE('2024旬別'!AB323,'2023旬別'!AA323,'2022旬別'!AA323,'2021旬別'!AA323,'2020旬別'!AA323)</f>
        <v>12750.467000000001</v>
      </c>
      <c r="AC323" s="2105">
        <f>AVERAGE('2024旬別'!AC323,'2023旬別'!AB323,'2022旬別'!AB323,'2021旬別'!AB323,'2020旬別'!AB323)</f>
        <v>12191.122400000002</v>
      </c>
      <c r="AD323" s="2106">
        <f>AVERAGE('2024旬別'!AD323,'2023旬別'!AC323,'2022旬別'!AC323,'2021旬別'!AC323,'2020旬別'!AC323)</f>
        <v>13435.6332</v>
      </c>
      <c r="AE323" s="2109">
        <f>AVERAGE('2024旬別'!AE323,'2023旬別'!AD323,'2022旬別'!AD323,'2021旬別'!AD323,'2020旬別'!AD323)</f>
        <v>12850.643</v>
      </c>
      <c r="AF323" s="2110">
        <f>AVERAGE('2024旬別'!AF323,'2023旬別'!AE323,'2022旬別'!AE323,'2021旬別'!AE323,'2020旬別'!AE323)</f>
        <v>13750.861999999999</v>
      </c>
      <c r="AG323" s="2106">
        <f>AVERAGE('2024旬別'!AG323,'2023旬別'!AF323,'2022旬別'!AF323,'2021旬別'!AF323,'2020旬別'!AF323)</f>
        <v>20281.241600000001</v>
      </c>
      <c r="AH323" s="2109">
        <f>AVERAGE('2024旬別'!AH323,'2023旬別'!AG323,'2022旬別'!AG323,'2021旬別'!AG323,'2020旬別'!AG323)</f>
        <v>14017.348599999998</v>
      </c>
      <c r="AI323" s="2105">
        <f>AVERAGE('2024旬別'!AI323,'2023旬別'!AH323,'2022旬別'!AH323,'2021旬別'!AH323,'2020旬別'!AH323)</f>
        <v>14589.686400000001</v>
      </c>
      <c r="AJ323" s="2106">
        <f>AVERAGE('2024旬別'!AJ323,'2023旬別'!AI323,'2022旬別'!AI323,'2021旬別'!AI323,'2020旬別'!AI323)</f>
        <v>15048.4336</v>
      </c>
      <c r="AK323" s="2109">
        <f>AVERAGE('2024旬別'!AK323,'2023旬別'!AJ323,'2022旬別'!AJ323,'2021旬別'!AJ323,'2020旬別'!AJ323)</f>
        <v>14767.162200000001</v>
      </c>
      <c r="AL323" s="2105">
        <f>AVERAGE('2024旬別'!AL323,'2023旬別'!AK323,'2022旬別'!AK323,'2021旬別'!AK323,'2020旬別'!AK323)</f>
        <v>16192.538799999998</v>
      </c>
      <c r="AM323" s="2115">
        <f>AVERAGE('2024旬別'!AM323,'2023旬別'!AL323,'2022旬別'!AL323,'2021旬別'!AL323,'2020旬別'!AL323)</f>
        <v>17545.557799999999</v>
      </c>
      <c r="AN323" s="20"/>
      <c r="AR323" s="56"/>
      <c r="AT323" s="59"/>
      <c r="AU323" s="55"/>
      <c r="AV323" s="56"/>
      <c r="AW323" s="56"/>
      <c r="AX323" s="56"/>
      <c r="AY323" s="59"/>
      <c r="AZ323" s="59"/>
      <c r="BB323" s="252"/>
      <c r="BC323" s="5"/>
      <c r="BD323" s="5"/>
      <c r="BE323" s="252"/>
    </row>
    <row r="324" spans="1:61" ht="14.25" customHeight="1" thickBot="1" x14ac:dyDescent="0.2">
      <c r="A324" s="2352" t="str">
        <f t="shared" si="1"/>
        <v>マッシュルーム価格</v>
      </c>
      <c r="B324" s="2351" t="str">
        <f>B322</f>
        <v>マッシュルーム</v>
      </c>
      <c r="C324" s="2009" t="s">
        <v>96</v>
      </c>
      <c r="D324" s="2167">
        <f>AVERAGE('2024旬別'!D324,'2023旬別'!C324,'2022旬別'!C324,'2021旬別'!C324,'2020旬別'!C324)</f>
        <v>999.4</v>
      </c>
      <c r="E324" s="2168">
        <f>AVERAGE('2024旬別'!E324,'2023旬別'!D324,'2022旬別'!D324,'2021旬別'!D324,'2020旬別'!D324)</f>
        <v>956</v>
      </c>
      <c r="F324" s="2169">
        <f>AVERAGE('2024旬別'!F324,'2023旬別'!E324,'2022旬別'!E324,'2021旬別'!E324,'2020旬別'!E324)</f>
        <v>941.4</v>
      </c>
      <c r="G324" s="2170">
        <f>AVERAGE('2024旬別'!G324,'2023旬別'!F324,'2022旬別'!F324,'2021旬別'!F324,'2020旬別'!F324)</f>
        <v>923.4</v>
      </c>
      <c r="H324" s="2168">
        <f>AVERAGE('2024旬別'!H324,'2023旬別'!G324,'2022旬別'!G324,'2021旬別'!G324,'2020旬別'!G324)</f>
        <v>932.8</v>
      </c>
      <c r="I324" s="2171">
        <f>AVERAGE('2024旬別'!I324,'2023旬別'!H324,'2022旬別'!H324,'2021旬別'!H324,'2020旬別'!H324)</f>
        <v>892.6</v>
      </c>
      <c r="J324" s="2172">
        <f>AVERAGE('2024旬別'!J324,'2023旬別'!I324,'2022旬別'!I324,'2021旬別'!I324,'2020旬別'!I324)</f>
        <v>897</v>
      </c>
      <c r="K324" s="2168">
        <f>AVERAGE('2024旬別'!K324,'2023旬別'!J324,'2022旬別'!J324,'2021旬別'!J324,'2020旬別'!J324)</f>
        <v>907.6</v>
      </c>
      <c r="L324" s="2169">
        <f>AVERAGE('2024旬別'!L324,'2023旬別'!K324,'2022旬別'!K324,'2021旬別'!K324,'2020旬別'!K324)</f>
        <v>901.8</v>
      </c>
      <c r="M324" s="2172">
        <f>AVERAGE('2024旬別'!M324,'2023旬別'!L324,'2022旬別'!L324,'2021旬別'!L324,'2020旬別'!L324)</f>
        <v>883.8</v>
      </c>
      <c r="N324" s="2168">
        <f>AVERAGE('2024旬別'!N324,'2023旬別'!M324,'2022旬別'!M324,'2021旬別'!M324,'2020旬別'!M324)</f>
        <v>886</v>
      </c>
      <c r="O324" s="2169">
        <f>AVERAGE('2024旬別'!O324,'2023旬別'!N324,'2022旬別'!N324,'2021旬別'!N324,'2020旬別'!N324)</f>
        <v>891</v>
      </c>
      <c r="P324" s="2172">
        <f>AVERAGE('2024旬別'!P324,'2023旬別'!O324,'2022旬別'!O324,'2021旬別'!O324,'2020旬別'!O324)</f>
        <v>913.4</v>
      </c>
      <c r="Q324" s="2168">
        <f>AVERAGE('2024旬別'!Q324,'2023旬別'!P324,'2022旬別'!P324,'2021旬別'!P324,'2020旬別'!P324)</f>
        <v>895.2</v>
      </c>
      <c r="R324" s="2173">
        <f>AVERAGE('2024旬別'!R324,'2023旬別'!Q324,'2022旬別'!Q324,'2021旬別'!Q324,'2020旬別'!Q324)</f>
        <v>871.4</v>
      </c>
      <c r="S324" s="2172">
        <f>AVERAGE('2024旬別'!S324,'2023旬別'!R324,'2022旬別'!R324,'2021旬別'!R324,'2020旬別'!R324)</f>
        <v>846.4</v>
      </c>
      <c r="T324" s="2168">
        <f>AVERAGE('2024旬別'!T324,'2023旬別'!S324,'2022旬別'!S324,'2021旬別'!S324,'2020旬別'!S324)</f>
        <v>822.4</v>
      </c>
      <c r="U324" s="2169">
        <f>AVERAGE('2024旬別'!U324,'2023旬別'!T324,'2022旬別'!T324,'2021旬別'!T324,'2020旬別'!T324)</f>
        <v>807.4</v>
      </c>
      <c r="V324" s="2170">
        <f>AVERAGE('2024旬別'!V324,'2023旬別'!U324,'2022旬別'!U324,'2021旬別'!U324,'2020旬別'!U324)</f>
        <v>785.2</v>
      </c>
      <c r="W324" s="2174">
        <f>AVERAGE('2024旬別'!W324,'2023旬別'!V324,'2022旬別'!V324,'2021旬別'!V324,'2020旬別'!V324)</f>
        <v>791</v>
      </c>
      <c r="X324" s="2173">
        <f>AVERAGE('2024旬別'!X324,'2023旬別'!W324,'2022旬別'!W324,'2021旬別'!W324,'2020旬別'!W324)</f>
        <v>768</v>
      </c>
      <c r="Y324" s="2170">
        <f>AVERAGE('2024旬別'!Y324,'2023旬別'!X324,'2022旬別'!X324,'2021旬別'!X324,'2020旬別'!X324)</f>
        <v>768.6</v>
      </c>
      <c r="Z324" s="2175">
        <f>AVERAGE('2024旬別'!Z324,'2023旬別'!Y324,'2022旬別'!Y324,'2021旬別'!Y324,'2020旬別'!Y324)</f>
        <v>788.2</v>
      </c>
      <c r="AA324" s="2173">
        <f>AVERAGE('2024旬別'!AA324,'2023旬別'!Z324,'2022旬別'!Z324,'2021旬別'!Z324,'2020旬別'!Z324)</f>
        <v>795.8</v>
      </c>
      <c r="AB324" s="2170">
        <f>AVERAGE('2024旬別'!AB324,'2023旬別'!AA324,'2022旬別'!AA324,'2021旬別'!AA324,'2020旬別'!AA324)</f>
        <v>826.8</v>
      </c>
      <c r="AC324" s="2168">
        <f>AVERAGE('2024旬別'!AC324,'2023旬別'!AB324,'2022旬別'!AB324,'2021旬別'!AB324,'2020旬別'!AB324)</f>
        <v>852</v>
      </c>
      <c r="AD324" s="2169">
        <f>AVERAGE('2024旬別'!AD324,'2023旬別'!AC324,'2022旬別'!AC324,'2021旬別'!AC324,'2020旬別'!AC324)</f>
        <v>874.8</v>
      </c>
      <c r="AE324" s="2172">
        <f>AVERAGE('2024旬別'!AE324,'2023旬別'!AD324,'2022旬別'!AD324,'2021旬別'!AD324,'2020旬別'!AD324)</f>
        <v>899.6</v>
      </c>
      <c r="AF324" s="2175">
        <f>AVERAGE('2024旬別'!AF324,'2023旬別'!AE324,'2022旬別'!AE324,'2021旬別'!AE324,'2020旬別'!AE324)</f>
        <v>932.2</v>
      </c>
      <c r="AG324" s="2169">
        <f>AVERAGE('2024旬別'!AG324,'2023旬別'!AF324,'2022旬別'!AF324,'2021旬別'!AF324,'2020旬別'!AF324)</f>
        <v>950.2</v>
      </c>
      <c r="AH324" s="2172">
        <f>AVERAGE('2024旬別'!AH324,'2023旬別'!AG324,'2022旬別'!AG324,'2021旬別'!AG324,'2020旬別'!AG324)</f>
        <v>969.6</v>
      </c>
      <c r="AI324" s="2168">
        <f>AVERAGE('2024旬別'!AI324,'2023旬別'!AH324,'2022旬別'!AH324,'2021旬別'!AH324,'2020旬別'!AH324)</f>
        <v>960.4</v>
      </c>
      <c r="AJ324" s="2169">
        <f>AVERAGE('2024旬別'!AJ324,'2023旬別'!AI324,'2022旬別'!AI324,'2021旬別'!AI324,'2020旬別'!AI324)</f>
        <v>995.4</v>
      </c>
      <c r="AK324" s="2172">
        <f>AVERAGE('2024旬別'!AK324,'2023旬別'!AJ324,'2022旬別'!AJ324,'2021旬別'!AJ324,'2020旬別'!AJ324)</f>
        <v>1006.2</v>
      </c>
      <c r="AL324" s="2168">
        <f>AVERAGE('2024旬別'!AL324,'2023旬別'!AK324,'2022旬別'!AK324,'2021旬別'!AK324,'2020旬別'!AK324)</f>
        <v>1066.4000000000001</v>
      </c>
      <c r="AM324" s="2176">
        <f>AVERAGE('2024旬別'!AM324,'2023旬別'!AL324,'2022旬別'!AL324,'2021旬別'!AL324,'2020旬別'!AL324)</f>
        <v>1128.8</v>
      </c>
      <c r="AN324" s="20"/>
      <c r="AS324" s="56"/>
      <c r="AT324" s="2044"/>
      <c r="AU324" s="55"/>
      <c r="AV324" s="56"/>
      <c r="AW324" s="56"/>
      <c r="AX324" s="56"/>
      <c r="AY324" s="59"/>
      <c r="AZ324" s="59"/>
      <c r="BB324" s="252"/>
      <c r="BC324" s="5"/>
      <c r="BD324" s="5"/>
      <c r="BE324" s="5"/>
    </row>
    <row r="325" spans="1:61" s="20" customFormat="1" ht="14.25" customHeight="1" x14ac:dyDescent="0.15">
      <c r="A325" s="2352" t="s">
        <v>451</v>
      </c>
      <c r="B325" s="2046" t="s">
        <v>196</v>
      </c>
      <c r="C325" s="1994" t="s">
        <v>281</v>
      </c>
      <c r="D325" s="2177">
        <f>AVERAGE('2024旬別'!D325,'2023旬別'!C325,'2022旬別'!C325,'2021旬別'!C325,'2020旬別'!C325)</f>
        <v>121.9058</v>
      </c>
      <c r="E325" s="2178">
        <f>AVERAGE('2024旬別'!E325,'2023旬別'!D325,'2022旬別'!D325,'2021旬別'!D325,'2020旬別'!D325)</f>
        <v>144.48759999999999</v>
      </c>
      <c r="F325" s="2179">
        <f>AVERAGE('2024旬別'!F325,'2023旬別'!E325,'2022旬別'!E325,'2021旬別'!E325,'2020旬別'!E325)</f>
        <v>163.2064</v>
      </c>
      <c r="G325" s="2180">
        <f>AVERAGE('2024旬別'!G325,'2023旬別'!F325,'2022旬別'!F325,'2021旬別'!F325,'2020旬別'!F325)</f>
        <v>186.0438</v>
      </c>
      <c r="H325" s="2178">
        <f>AVERAGE('2024旬別'!H325,'2023旬別'!G325,'2022旬別'!G325,'2021旬別'!G325,'2020旬別'!G325)</f>
        <v>187.078</v>
      </c>
      <c r="I325" s="2179">
        <f>AVERAGE('2024旬別'!I325,'2023旬別'!H325,'2022旬別'!H325,'2021旬別'!H325,'2020旬別'!H325)</f>
        <v>164.05459999999999</v>
      </c>
      <c r="J325" s="2180">
        <f>AVERAGE('2024旬別'!J325,'2023旬別'!I325,'2022旬別'!I325,'2021旬別'!I325,'2020旬別'!I325)</f>
        <v>220.07559999999998</v>
      </c>
      <c r="K325" s="2178">
        <f>AVERAGE('2024旬別'!K325,'2023旬別'!J325,'2022旬別'!J325,'2021旬別'!J325,'2020旬別'!J325)</f>
        <v>221.87979999999999</v>
      </c>
      <c r="L325" s="2179">
        <f>AVERAGE('2024旬別'!L325,'2023旬別'!K325,'2022旬別'!K325,'2021旬別'!K325,'2020旬別'!K325)</f>
        <v>273.767</v>
      </c>
      <c r="M325" s="2180">
        <f>AVERAGE('2024旬別'!M325,'2023旬別'!L325,'2022旬別'!L325,'2021旬別'!L325,'2020旬別'!L325)</f>
        <v>291.38379999999995</v>
      </c>
      <c r="N325" s="2178">
        <f>AVERAGE('2024旬別'!N325,'2023旬別'!M325,'2022旬別'!M325,'2021旬別'!M325,'2020旬別'!M325)</f>
        <v>389.7654</v>
      </c>
      <c r="O325" s="2179">
        <f>AVERAGE('2024旬別'!O325,'2023旬別'!N325,'2022旬別'!N325,'2021旬別'!N325,'2020旬別'!N325)</f>
        <v>492.07039999999995</v>
      </c>
      <c r="P325" s="2180">
        <f>AVERAGE('2024旬別'!P325,'2023旬別'!O325,'2022旬別'!O325,'2021旬別'!O325,'2020旬別'!O325)</f>
        <v>638.87099999999998</v>
      </c>
      <c r="Q325" s="2178">
        <f>AVERAGE('2024旬別'!Q325,'2023旬別'!P325,'2022旬別'!P325,'2021旬別'!P325,'2020旬別'!P325)</f>
        <v>952.19380000000001</v>
      </c>
      <c r="R325" s="2181">
        <f>AVERAGE('2024旬別'!R325,'2023旬別'!Q325,'2022旬別'!Q325,'2021旬別'!Q325,'2020旬別'!Q325)</f>
        <v>1345.1489999999999</v>
      </c>
      <c r="S325" s="2180">
        <f>AVERAGE('2024旬別'!S325,'2023旬別'!R325,'2022旬別'!R325,'2021旬別'!R325,'2020旬別'!R325)</f>
        <v>1548.9608000000001</v>
      </c>
      <c r="T325" s="2182">
        <f>AVERAGE('2024旬別'!T325,'2023旬別'!S325,'2022旬別'!S325,'2021旬別'!S325,'2020旬別'!S325)</f>
        <v>1717.2819999999999</v>
      </c>
      <c r="U325" s="2181">
        <f>AVERAGE('2024旬別'!U325,'2023旬別'!T325,'2022旬別'!T325,'2021旬別'!T325,'2020旬別'!T325)</f>
        <v>1247.6950000000002</v>
      </c>
      <c r="V325" s="2183">
        <f>AVERAGE('2024旬別'!V325,'2023旬別'!U325,'2022旬別'!U325,'2021旬別'!U325,'2020旬別'!U325)</f>
        <v>720.25240000000008</v>
      </c>
      <c r="W325" s="2182">
        <f>AVERAGE('2024旬別'!W325,'2023旬別'!V325,'2022旬別'!V325,'2021旬別'!V325,'2020旬別'!V325)</f>
        <v>515.68119999999999</v>
      </c>
      <c r="X325" s="2181">
        <f>AVERAGE('2024旬別'!X325,'2023旬別'!W325,'2022旬別'!W325,'2021旬別'!W325,'2020旬別'!W325)</f>
        <v>435.12960000000004</v>
      </c>
      <c r="Y325" s="2183">
        <f>AVERAGE('2024旬別'!Y325,'2023旬別'!X325,'2022旬別'!X325,'2021旬別'!X325,'2020旬別'!X325)</f>
        <v>981.13639999999998</v>
      </c>
      <c r="Z325" s="2184">
        <f>AVERAGE('2024旬別'!Z325,'2023旬別'!Y325,'2022旬別'!Y325,'2021旬別'!Y325,'2020旬別'!Y325)</f>
        <v>517.87120000000004</v>
      </c>
      <c r="AA325" s="2181">
        <f>AVERAGE('2024旬別'!AA325,'2023旬別'!Z325,'2022旬別'!Z325,'2021旬別'!Z325,'2020旬別'!Z325)</f>
        <v>518.04559999999992</v>
      </c>
      <c r="AB325" s="2183">
        <f>AVERAGE('2024旬別'!AB325,'2023旬別'!AA325,'2022旬別'!AA325,'2021旬別'!AA325,'2020旬別'!AA325)</f>
        <v>747.55140000000006</v>
      </c>
      <c r="AC325" s="2184">
        <f>AVERAGE('2024旬別'!AC325,'2023旬別'!AB325,'2022旬別'!AB325,'2021旬別'!AB325,'2020旬別'!AB325)</f>
        <v>616.68119999999999</v>
      </c>
      <c r="AD325" s="2179">
        <f>AVERAGE('2024旬別'!AD325,'2023旬別'!AC325,'2022旬別'!AC325,'2021旬別'!AC325,'2020旬別'!AC325)</f>
        <v>485.91800000000001</v>
      </c>
      <c r="AE325" s="2180">
        <f>AVERAGE('2024旬別'!AE325,'2023旬別'!AD325,'2022旬別'!AD325,'2021旬別'!AD325,'2020旬別'!AD325)</f>
        <v>327.76840000000004</v>
      </c>
      <c r="AF325" s="2184">
        <f>AVERAGE('2024旬別'!AF325,'2023旬別'!AE325,'2022旬別'!AE325,'2021旬別'!AE325,'2020旬別'!AE325)</f>
        <v>237.12539999999998</v>
      </c>
      <c r="AG325" s="2179">
        <f>AVERAGE('2024旬別'!AG325,'2023旬別'!AF325,'2022旬別'!AF325,'2021旬別'!AF325,'2020旬別'!AF325)</f>
        <v>156.1266</v>
      </c>
      <c r="AH325" s="2180">
        <f>AVERAGE('2024旬別'!AH325,'2023旬別'!AG325,'2022旬別'!AG325,'2021旬別'!AG325,'2020旬別'!AG325)</f>
        <v>80.569000000000003</v>
      </c>
      <c r="AI325" s="2178">
        <f>AVERAGE('2024旬別'!AI325,'2023旬別'!AH325,'2022旬別'!AH325,'2021旬別'!AH325,'2020旬別'!AH325)</f>
        <v>90.679000000000002</v>
      </c>
      <c r="AJ325" s="2179">
        <f>AVERAGE('2024旬別'!AJ325,'2023旬別'!AI325,'2022旬別'!AI325,'2021旬別'!AI325,'2020旬別'!AI325)</f>
        <v>74.797800000000009</v>
      </c>
      <c r="AK325" s="2180">
        <f>AVERAGE('2024旬別'!AK325,'2023旬別'!AJ325,'2022旬別'!AJ325,'2021旬別'!AJ325,'2020旬別'!AJ325)</f>
        <v>77.258800000000008</v>
      </c>
      <c r="AL325" s="2178">
        <f>AVERAGE('2024旬別'!AL325,'2023旬別'!AK325,'2022旬別'!AK325,'2021旬別'!AK325,'2020旬別'!AK325)</f>
        <v>84.297600000000017</v>
      </c>
      <c r="AM325" s="2185">
        <f>AVERAGE('2024旬別'!AM325,'2023旬別'!AL325,'2022旬別'!AL325,'2021旬別'!AL325,'2020旬別'!AL325)</f>
        <v>95.120800000000003</v>
      </c>
      <c r="AN325" s="2"/>
      <c r="AO325" s="2"/>
      <c r="AR325" s="59"/>
      <c r="AS325" s="59"/>
      <c r="AT325" s="59"/>
      <c r="AU325" s="55"/>
      <c r="AV325" s="56"/>
      <c r="AW325" s="56"/>
      <c r="AX325" s="56"/>
      <c r="AY325" s="59"/>
      <c r="AZ325" s="59"/>
      <c r="BA325" s="2"/>
      <c r="BB325" s="2"/>
      <c r="BC325" s="5"/>
      <c r="BD325" s="5"/>
      <c r="BE325" s="252"/>
      <c r="BF325" s="2"/>
      <c r="BG325" s="2"/>
      <c r="BH325" s="2"/>
      <c r="BI325" s="2"/>
    </row>
    <row r="326" spans="1:61" s="20" customFormat="1" ht="14.25" customHeight="1" x14ac:dyDescent="0.15">
      <c r="A326" s="2352" t="s">
        <v>453</v>
      </c>
      <c r="B326" s="2047" t="s">
        <v>138</v>
      </c>
      <c r="C326" s="1995" t="s">
        <v>282</v>
      </c>
      <c r="D326" s="2075">
        <f>AVERAGE('2024旬別'!D326,'2023旬別'!C326,'2022旬別'!C326,'2021旬別'!C326,'2020旬別'!C326)</f>
        <v>193293.68979999999</v>
      </c>
      <c r="E326" s="2076">
        <f>AVERAGE('2024旬別'!E326,'2023旬別'!D326,'2022旬別'!D326,'2021旬別'!D326,'2020旬別'!D326)</f>
        <v>208337.07280000002</v>
      </c>
      <c r="F326" s="2077">
        <f>AVERAGE('2024旬別'!F326,'2023旬別'!E326,'2022旬別'!E326,'2021旬別'!E326,'2020旬別'!E326)</f>
        <v>239377.40460000001</v>
      </c>
      <c r="G326" s="2078">
        <f>AVERAGE('2024旬別'!G326,'2023旬別'!F326,'2022旬別'!F326,'2021旬別'!F326,'2020旬別'!F326)</f>
        <v>267233.74180000002</v>
      </c>
      <c r="H326" s="2076">
        <f>AVERAGE('2024旬別'!H326,'2023旬別'!G326,'2022旬別'!G326,'2021旬別'!G326,'2020旬別'!G326)</f>
        <v>253629.34760000004</v>
      </c>
      <c r="I326" s="2077">
        <f>AVERAGE('2024旬別'!I326,'2023旬別'!H326,'2022旬別'!H326,'2021旬別'!H326,'2020旬別'!H326)</f>
        <v>213724.66820000001</v>
      </c>
      <c r="J326" s="2078">
        <f>AVERAGE('2024旬別'!J326,'2023旬別'!I326,'2022旬別'!I326,'2021旬別'!I326,'2020旬別'!I326)</f>
        <v>271061.17899999995</v>
      </c>
      <c r="K326" s="2076">
        <f>AVERAGE('2024旬別'!K326,'2023旬別'!J326,'2022旬別'!J326,'2021旬別'!J326,'2020旬別'!J326)</f>
        <v>254703.33439999999</v>
      </c>
      <c r="L326" s="2077">
        <f>AVERAGE('2024旬別'!L326,'2023旬別'!K326,'2022旬別'!K326,'2021旬別'!K326,'2020旬別'!K326)</f>
        <v>290509.70080000005</v>
      </c>
      <c r="M326" s="2078">
        <f>AVERAGE('2024旬別'!M326,'2023旬別'!L326,'2022旬別'!L326,'2021旬別'!L326,'2020旬別'!L326)</f>
        <v>273697.97639999999</v>
      </c>
      <c r="N326" s="2076">
        <f>AVERAGE('2024旬別'!N326,'2023旬別'!M326,'2022旬別'!M326,'2021旬別'!M326,'2020旬別'!M326)</f>
        <v>313244.49580000003</v>
      </c>
      <c r="O326" s="2077">
        <f>AVERAGE('2024旬別'!O326,'2023旬別'!N326,'2022旬別'!N326,'2021旬別'!N326,'2020旬別'!N326)</f>
        <v>346144.86060000001</v>
      </c>
      <c r="P326" s="2078">
        <f>AVERAGE('2024旬別'!P326,'2023旬別'!O326,'2022旬別'!O326,'2021旬別'!O326,'2020旬別'!O326)</f>
        <v>408945.0526</v>
      </c>
      <c r="Q326" s="2076">
        <f>AVERAGE('2024旬別'!Q326,'2023旬別'!P326,'2022旬別'!P326,'2021旬別'!P326,'2020旬別'!P326)</f>
        <v>527285.37920000008</v>
      </c>
      <c r="R326" s="2079">
        <f>AVERAGE('2024旬別'!R326,'2023旬別'!Q326,'2022旬別'!Q326,'2021旬別'!Q326,'2020旬別'!Q326)</f>
        <v>631324.33679999993</v>
      </c>
      <c r="S326" s="2078">
        <f>AVERAGE('2024旬別'!S326,'2023旬別'!R326,'2022旬別'!R326,'2021旬別'!R326,'2020旬別'!R326)</f>
        <v>643449.56200000003</v>
      </c>
      <c r="T326" s="2081">
        <f>AVERAGE('2024旬別'!T326,'2023旬別'!S326,'2022旬別'!S326,'2021旬別'!S326,'2020旬別'!S326)</f>
        <v>634475.5094000001</v>
      </c>
      <c r="U326" s="2079">
        <f>AVERAGE('2024旬別'!U326,'2023旬別'!T326,'2022旬別'!T326,'2021旬別'!T326,'2020旬別'!T326)</f>
        <v>393081.9682</v>
      </c>
      <c r="V326" s="2080">
        <f>AVERAGE('2024旬別'!V326,'2023旬別'!U326,'2022旬別'!U326,'2021旬別'!U326,'2020旬別'!U326)</f>
        <v>196713.95240000001</v>
      </c>
      <c r="W326" s="2081">
        <f>AVERAGE('2024旬別'!W326,'2023旬別'!V326,'2022旬別'!V326,'2021旬別'!V326,'2020旬別'!V326)</f>
        <v>153119.36840000001</v>
      </c>
      <c r="X326" s="2079">
        <f>AVERAGE('2024旬別'!X326,'2023旬別'!W326,'2022旬別'!W326,'2021旬別'!W326,'2020旬別'!W326)</f>
        <v>168480.5422</v>
      </c>
      <c r="Y326" s="2080">
        <f>AVERAGE('2024旬別'!Y326,'2023旬別'!X326,'2022旬別'!X326,'2021旬別'!X326,'2020旬別'!X326)</f>
        <v>497266.16979999992</v>
      </c>
      <c r="Z326" s="2082">
        <f>AVERAGE('2024旬別'!Z326,'2023旬別'!Y326,'2022旬別'!Y326,'2021旬別'!Y326,'2020旬別'!Y326)</f>
        <v>255302.07620000001</v>
      </c>
      <c r="AA326" s="2079">
        <f>AVERAGE('2024旬別'!AA326,'2023旬別'!Z326,'2022旬別'!Z326,'2021旬別'!Z326,'2020旬別'!Z326)</f>
        <v>224676.96860000002</v>
      </c>
      <c r="AB326" s="2080">
        <f>AVERAGE('2024旬別'!AB326,'2023旬別'!AA326,'2022旬別'!AA326,'2021旬別'!AA326,'2020旬別'!AA326)</f>
        <v>338620.04359999998</v>
      </c>
      <c r="AC326" s="2082">
        <f>AVERAGE('2024旬別'!AC326,'2023旬別'!AB326,'2022旬別'!AB326,'2021旬別'!AB326,'2020旬別'!AB326)</f>
        <v>281875.04500000004</v>
      </c>
      <c r="AD326" s="2077">
        <f>AVERAGE('2024旬別'!AD326,'2023旬別'!AC326,'2022旬別'!AC326,'2021旬別'!AC326,'2020旬別'!AC326)</f>
        <v>233628.06320000003</v>
      </c>
      <c r="AE326" s="2078">
        <f>AVERAGE('2024旬別'!AE326,'2023旬別'!AD326,'2022旬別'!AD326,'2021旬別'!AD326,'2020旬別'!AD326)</f>
        <v>187030.01739999998</v>
      </c>
      <c r="AF326" s="2082">
        <f>AVERAGE('2024旬別'!AF326,'2023旬別'!AE326,'2022旬別'!AE326,'2021旬別'!AE326,'2020旬別'!AE326)</f>
        <v>145859.1378</v>
      </c>
      <c r="AG326" s="2077">
        <f>AVERAGE('2024旬別'!AG326,'2023旬別'!AF326,'2022旬別'!AF326,'2021旬別'!AF326,'2020旬別'!AF326)</f>
        <v>106691.25779999999</v>
      </c>
      <c r="AH326" s="2078">
        <f>AVERAGE('2024旬別'!AH326,'2023旬別'!AG326,'2022旬別'!AG326,'2021旬別'!AG326,'2020旬別'!AG326)</f>
        <v>68989.123199999987</v>
      </c>
      <c r="AI326" s="2076">
        <f>AVERAGE('2024旬別'!AI326,'2023旬別'!AH326,'2022旬別'!AH326,'2021旬別'!AH326,'2020旬別'!AH326)</f>
        <v>81455.209999999992</v>
      </c>
      <c r="AJ326" s="2077">
        <f>AVERAGE('2024旬別'!AJ326,'2023旬別'!AI326,'2022旬別'!AI326,'2021旬別'!AI326,'2020旬別'!AI326)</f>
        <v>101531.0888</v>
      </c>
      <c r="AK326" s="2078">
        <f>AVERAGE('2024旬別'!AK326,'2023旬別'!AJ326,'2022旬別'!AJ326,'2021旬別'!AJ326,'2020旬別'!AJ326)</f>
        <v>126792.02280000001</v>
      </c>
      <c r="AL326" s="2076">
        <f>AVERAGE('2024旬別'!AL326,'2023旬別'!AK326,'2022旬別'!AK326,'2021旬別'!AK326,'2020旬別'!AK326)</f>
        <v>177434.77340000001</v>
      </c>
      <c r="AM326" s="2083">
        <f>AVERAGE('2024旬別'!AM326,'2023旬別'!AL326,'2022旬別'!AL326,'2021旬別'!AL326,'2020旬別'!AL326)</f>
        <v>214479.53100000002</v>
      </c>
      <c r="AN326" s="2"/>
      <c r="AO326" s="2"/>
      <c r="AS326" s="59"/>
      <c r="AT326" s="59"/>
      <c r="AU326" s="55"/>
      <c r="AV326" s="56"/>
      <c r="AW326" s="56"/>
      <c r="AX326" s="56"/>
      <c r="AY326" s="59"/>
      <c r="AZ326" s="59"/>
      <c r="BA326" s="2"/>
      <c r="BB326" s="252"/>
      <c r="BC326" s="5"/>
      <c r="BD326" s="59"/>
      <c r="BE326" s="59"/>
      <c r="BF326" s="2"/>
      <c r="BG326" s="2"/>
      <c r="BH326" s="2"/>
      <c r="BI326" s="2"/>
    </row>
    <row r="327" spans="1:61" s="20" customFormat="1" ht="14.25" customHeight="1" x14ac:dyDescent="0.15">
      <c r="A327" s="2352" t="s">
        <v>455</v>
      </c>
      <c r="B327" s="2048" t="s">
        <v>138</v>
      </c>
      <c r="C327" s="2049" t="s">
        <v>110</v>
      </c>
      <c r="D327" s="2186">
        <f>AVERAGE('2024旬別'!D327,'2023旬別'!C327,'2022旬別'!C327,'2021旬別'!C327,'2020旬別'!C327)</f>
        <v>1607.6</v>
      </c>
      <c r="E327" s="2187">
        <f>AVERAGE('2024旬別'!E327,'2023旬別'!D327,'2022旬別'!D327,'2021旬別'!D327,'2020旬別'!D327)</f>
        <v>1458.4</v>
      </c>
      <c r="F327" s="2188">
        <f>AVERAGE('2024旬別'!F327,'2023旬別'!E327,'2022旬別'!E327,'2021旬別'!E327,'2020旬別'!E327)</f>
        <v>1480.4</v>
      </c>
      <c r="G327" s="2189">
        <f>AVERAGE('2024旬別'!G327,'2023旬別'!F327,'2022旬別'!F327,'2021旬別'!F327,'2020旬別'!F327)</f>
        <v>1442.8</v>
      </c>
      <c r="H327" s="2187">
        <f>AVERAGE('2024旬別'!H327,'2023旬別'!G327,'2022旬別'!G327,'2021旬別'!G327,'2020旬別'!G327)</f>
        <v>1356.4</v>
      </c>
      <c r="I327" s="2188">
        <f>AVERAGE('2024旬別'!I327,'2023旬別'!H327,'2022旬別'!H327,'2021旬別'!H327,'2020旬別'!H327)</f>
        <v>1308.5999999999999</v>
      </c>
      <c r="J327" s="2189">
        <f>AVERAGE('2024旬別'!J327,'2023旬別'!I327,'2022旬別'!I327,'2021旬別'!I327,'2020旬別'!I327)</f>
        <v>1233.8</v>
      </c>
      <c r="K327" s="2187">
        <f>AVERAGE('2024旬別'!K327,'2023旬別'!J327,'2022旬別'!J327,'2021旬別'!J327,'2020旬別'!J327)</f>
        <v>1148.5999999999999</v>
      </c>
      <c r="L327" s="2188">
        <f>AVERAGE('2024旬別'!L327,'2023旬別'!K327,'2022旬別'!K327,'2021旬別'!K327,'2020旬別'!K327)</f>
        <v>1061.5999999999999</v>
      </c>
      <c r="M327" s="2189">
        <f>AVERAGE('2024旬別'!M327,'2023旬別'!L327,'2022旬別'!L327,'2021旬別'!L327,'2020旬別'!L327)</f>
        <v>944</v>
      </c>
      <c r="N327" s="2187">
        <f>AVERAGE('2024旬別'!N327,'2023旬別'!M327,'2022旬別'!M327,'2021旬別'!M327,'2020旬別'!M327)</f>
        <v>801.4</v>
      </c>
      <c r="O327" s="2188">
        <f>AVERAGE('2024旬別'!O327,'2023旬別'!N327,'2022旬別'!N327,'2021旬別'!N327,'2020旬別'!N327)</f>
        <v>706.2</v>
      </c>
      <c r="P327" s="2189">
        <f>AVERAGE('2024旬別'!P327,'2023旬別'!O327,'2022旬別'!O327,'2021旬別'!O327,'2020旬別'!O327)</f>
        <v>646</v>
      </c>
      <c r="Q327" s="2187">
        <f>AVERAGE('2024旬別'!Q327,'2023旬別'!P327,'2022旬別'!P327,'2021旬別'!P327,'2020旬別'!P327)</f>
        <v>562.20000000000005</v>
      </c>
      <c r="R327" s="2190">
        <f>AVERAGE('2024旬別'!R327,'2023旬別'!Q327,'2022旬別'!Q327,'2021旬別'!Q327,'2020旬別'!Q327)</f>
        <v>472.2</v>
      </c>
      <c r="S327" s="2189">
        <f>AVERAGE('2024旬別'!S327,'2023旬別'!R327,'2022旬別'!R327,'2021旬別'!R327,'2020旬別'!R327)</f>
        <v>417.6</v>
      </c>
      <c r="T327" s="2191">
        <f>AVERAGE('2024旬別'!T327,'2023旬別'!S327,'2022旬別'!S327,'2021旬別'!S327,'2020旬別'!S327)</f>
        <v>370</v>
      </c>
      <c r="U327" s="2190">
        <f>AVERAGE('2024旬別'!U327,'2023旬別'!T327,'2022旬別'!T327,'2021旬別'!T327,'2020旬別'!T327)</f>
        <v>315.2</v>
      </c>
      <c r="V327" s="2192">
        <f>AVERAGE('2024旬別'!V327,'2023旬別'!U327,'2022旬別'!U327,'2021旬別'!U327,'2020旬別'!U327)</f>
        <v>274.60000000000002</v>
      </c>
      <c r="W327" s="2191">
        <f>AVERAGE('2024旬別'!W327,'2023旬別'!V327,'2022旬別'!V327,'2021旬別'!V327,'2020旬別'!V327)</f>
        <v>302</v>
      </c>
      <c r="X327" s="2190">
        <f>AVERAGE('2024旬別'!X327,'2023旬別'!W327,'2022旬別'!W327,'2021旬別'!W327,'2020旬別'!W327)</f>
        <v>373.4</v>
      </c>
      <c r="Y327" s="2192">
        <f>AVERAGE('2024旬別'!Y327,'2023旬別'!X327,'2022旬別'!X327,'2021旬別'!X327,'2020旬別'!X327)</f>
        <v>505.2</v>
      </c>
      <c r="Z327" s="2193">
        <f>AVERAGE('2024旬別'!Z327,'2023旬別'!Y327,'2022旬別'!Y327,'2021旬別'!Y327,'2020旬別'!Y327)</f>
        <v>486.6</v>
      </c>
      <c r="AA327" s="2190">
        <f>AVERAGE('2024旬別'!AA327,'2023旬別'!Z327,'2022旬別'!Z327,'2021旬別'!Z327,'2020旬別'!Z327)</f>
        <v>437.8</v>
      </c>
      <c r="AB327" s="2192">
        <f>AVERAGE('2024旬別'!AB327,'2023旬別'!AA327,'2022旬別'!AA327,'2021旬別'!AA327,'2020旬別'!AA327)</f>
        <v>457</v>
      </c>
      <c r="AC327" s="2193">
        <f>AVERAGE('2024旬別'!AC327,'2023旬別'!AB327,'2022旬別'!AB327,'2021旬別'!AB327,'2020旬別'!AB327)</f>
        <v>460.4</v>
      </c>
      <c r="AD327" s="2188">
        <f>AVERAGE('2024旬別'!AD327,'2023旬別'!AC327,'2022旬別'!AC327,'2021旬別'!AC327,'2020旬別'!AC327)</f>
        <v>492.2</v>
      </c>
      <c r="AE327" s="2189">
        <f>AVERAGE('2024旬別'!AE327,'2023旬別'!AD327,'2022旬別'!AD327,'2021旬別'!AD327,'2020旬別'!AD327)</f>
        <v>577.6</v>
      </c>
      <c r="AF327" s="2193">
        <f>AVERAGE('2024旬別'!AF327,'2023旬別'!AE327,'2022旬別'!AE327,'2021旬別'!AE327,'2020旬別'!AE327)</f>
        <v>612.6</v>
      </c>
      <c r="AG327" s="2188">
        <f>AVERAGE('2024旬別'!AG327,'2023旬別'!AF327,'2022旬別'!AF327,'2021旬別'!AF327,'2020旬別'!AF327)</f>
        <v>687</v>
      </c>
      <c r="AH327" s="2189">
        <f>AVERAGE('2024旬別'!AH327,'2023旬別'!AG327,'2022旬別'!AG327,'2021旬別'!AG327,'2020旬別'!AG327)</f>
        <v>866.2</v>
      </c>
      <c r="AI327" s="2187">
        <f>AVERAGE('2024旬別'!AI327,'2023旬別'!AH327,'2022旬別'!AH327,'2021旬別'!AH327,'2020旬別'!AH327)</f>
        <v>1016</v>
      </c>
      <c r="AJ327" s="2188">
        <f>AVERAGE('2024旬別'!AJ327,'2023旬別'!AI327,'2022旬別'!AI327,'2021旬別'!AI327,'2020旬別'!AI327)</f>
        <v>1356.4</v>
      </c>
      <c r="AK327" s="2189">
        <f>AVERAGE('2024旬別'!AK327,'2023旬別'!AJ327,'2022旬別'!AJ327,'2021旬別'!AJ327,'2020旬別'!AJ327)</f>
        <v>1649.8</v>
      </c>
      <c r="AL327" s="2187">
        <f>AVERAGE('2024旬別'!AL327,'2023旬別'!AK327,'2022旬別'!AK327,'2021旬別'!AK327,'2020旬別'!AK327)</f>
        <v>2092.1999999999998</v>
      </c>
      <c r="AM327" s="2194">
        <f>AVERAGE('2024旬別'!AM327,'2023旬別'!AL327,'2022旬別'!AL327,'2021旬別'!AL327,'2020旬別'!AL327)</f>
        <v>2270.4</v>
      </c>
      <c r="AN327" s="2"/>
      <c r="AO327" s="2"/>
      <c r="AT327" s="2044"/>
      <c r="AU327" s="61"/>
      <c r="AV327" s="2"/>
      <c r="AW327" s="2"/>
      <c r="AX327" s="2"/>
      <c r="AY327" s="2"/>
    </row>
    <row r="328" spans="1:61" ht="14.25" customHeight="1" x14ac:dyDescent="0.15">
      <c r="A328" s="2352" t="str">
        <f t="shared" ref="A328:A373" si="2">B328&amp;C328</f>
        <v>日本なし類数量</v>
      </c>
      <c r="B328" s="182" t="s">
        <v>141</v>
      </c>
      <c r="C328" s="1997" t="s">
        <v>93</v>
      </c>
      <c r="D328" s="2093">
        <f>AVERAGE('2024旬別'!D328,'2023旬別'!C328,'2022旬別'!C328,'2021旬別'!C328,'2020旬別'!C328)</f>
        <v>0.10400000000000001</v>
      </c>
      <c r="E328" s="2147">
        <f>AVERAGE('2024旬別'!E328,'2023旬別'!D328,'2022旬別'!D328,'2021旬別'!D328,'2020旬別'!D328)</f>
        <v>0.52800000000000002</v>
      </c>
      <c r="F328" s="2095">
        <f>AVERAGE('2024旬別'!F328,'2023旬別'!E328,'2022旬別'!E328,'2021旬別'!E328,'2020旬別'!E328)</f>
        <v>0.27100000000000002</v>
      </c>
      <c r="G328" s="2098">
        <f>AVERAGE('2024旬別'!G328,'2023旬別'!F328,'2022旬別'!F328,'2021旬別'!F328,'2020旬別'!F328)</f>
        <v>0</v>
      </c>
      <c r="H328" s="2094">
        <f>AVERAGE('2024旬別'!H328,'2023旬別'!G328,'2022旬別'!G328,'2021旬別'!G328,'2020旬別'!G328)</f>
        <v>0</v>
      </c>
      <c r="I328" s="2100">
        <f>AVERAGE('2024旬別'!I328,'2023旬別'!H328,'2022旬別'!H328,'2021旬別'!H328,'2020旬別'!H328)</f>
        <v>0</v>
      </c>
      <c r="J328" s="2098">
        <f>AVERAGE('2024旬別'!J328,'2023旬別'!I328,'2022旬別'!I328,'2021旬別'!I328,'2020旬別'!I328)</f>
        <v>0</v>
      </c>
      <c r="K328" s="2094">
        <f>AVERAGE('2024旬別'!K328,'2023旬別'!J328,'2022旬別'!J328,'2021旬別'!J328,'2020旬別'!J328)</f>
        <v>0</v>
      </c>
      <c r="L328" s="2100">
        <f>AVERAGE('2024旬別'!L328,'2023旬別'!K328,'2022旬別'!K328,'2021旬別'!K328,'2020旬別'!K328)</f>
        <v>0</v>
      </c>
      <c r="M328" s="2098">
        <f>AVERAGE('2024旬別'!M328,'2023旬別'!L328,'2022旬別'!L328,'2021旬別'!L328,'2020旬別'!L328)</f>
        <v>0</v>
      </c>
      <c r="N328" s="2094">
        <f>AVERAGE('2024旬別'!N328,'2023旬別'!M328,'2022旬別'!M328,'2021旬別'!M328,'2020旬別'!M328)</f>
        <v>0</v>
      </c>
      <c r="O328" s="2100">
        <f>AVERAGE('2024旬別'!O328,'2023旬別'!N328,'2022旬別'!N328,'2021旬別'!N328,'2020旬別'!N328)</f>
        <v>0</v>
      </c>
      <c r="P328" s="2098">
        <f>AVERAGE('2024旬別'!P328,'2023旬別'!O328,'2022旬別'!O328,'2021旬別'!O328,'2020旬別'!O328)</f>
        <v>0</v>
      </c>
      <c r="Q328" s="2094">
        <f>AVERAGE('2024旬別'!Q328,'2023旬別'!P328,'2022旬別'!P328,'2021旬別'!P328,'2020旬別'!P328)</f>
        <v>0</v>
      </c>
      <c r="R328" s="2095">
        <f>AVERAGE('2024旬別'!R328,'2023旬別'!Q328,'2022旬別'!Q328,'2021旬別'!Q328,'2020旬別'!Q328)</f>
        <v>0</v>
      </c>
      <c r="S328" s="2098">
        <f>AVERAGE('2024旬別'!S328,'2023旬別'!R328,'2022旬別'!R328,'2021旬別'!R328,'2020旬別'!R328)</f>
        <v>0</v>
      </c>
      <c r="T328" s="2094">
        <f>AVERAGE('2024旬別'!T328,'2023旬別'!S328,'2022旬別'!S328,'2021旬別'!S328,'2020旬別'!S328)</f>
        <v>0</v>
      </c>
      <c r="U328" s="2095">
        <f>AVERAGE('2024旬別'!U328,'2023旬別'!T328,'2022旬別'!T328,'2021旬別'!T328,'2020旬別'!T328)</f>
        <v>3.0000000000000001E-3</v>
      </c>
      <c r="V328" s="2096">
        <f>AVERAGE('2024旬別'!V328,'2023旬別'!U328,'2022旬別'!U328,'2021旬別'!U328,'2020旬別'!U328)</f>
        <v>0.67300000000000004</v>
      </c>
      <c r="W328" s="2101">
        <f>AVERAGE('2024旬別'!W328,'2023旬別'!V328,'2022旬別'!V328,'2021旬別'!V328,'2020旬別'!V328)</f>
        <v>39.3384</v>
      </c>
      <c r="X328" s="2100">
        <f>AVERAGE('2024旬別'!X328,'2023旬別'!W328,'2022旬別'!W328,'2021旬別'!W328,'2020旬別'!W328)</f>
        <v>155.81739999999999</v>
      </c>
      <c r="Y328" s="2096">
        <f>AVERAGE('2024旬別'!Y328,'2023旬別'!X328,'2022旬別'!X328,'2021旬別'!X328,'2020旬別'!X328)</f>
        <v>769.9624</v>
      </c>
      <c r="Z328" s="2099">
        <f>AVERAGE('2024旬別'!Z328,'2023旬別'!Y328,'2022旬別'!Y328,'2021旬別'!Y328,'2020旬別'!Y328)</f>
        <v>409.76840000000004</v>
      </c>
      <c r="AA328" s="2100">
        <f>AVERAGE('2024旬別'!AA328,'2023旬別'!Z328,'2022旬別'!Z328,'2021旬別'!Z328,'2020旬別'!Z328)</f>
        <v>417.04300000000001</v>
      </c>
      <c r="AB328" s="2096">
        <f>AVERAGE('2024旬別'!AB328,'2023旬別'!AA328,'2022旬別'!AA328,'2021旬別'!AA328,'2020旬別'!AA328)</f>
        <v>568.62860000000001</v>
      </c>
      <c r="AC328" s="2099">
        <f>AVERAGE('2024旬別'!AC328,'2023旬別'!AB328,'2022旬別'!AB328,'2021旬別'!AB328,'2020旬別'!AB328)</f>
        <v>368.8546</v>
      </c>
      <c r="AD328" s="2095">
        <f>AVERAGE('2024旬別'!AD328,'2023旬別'!AC328,'2022旬別'!AC328,'2021旬別'!AC328,'2020旬別'!AC328)</f>
        <v>237.19519999999997</v>
      </c>
      <c r="AE328" s="2098">
        <f>AVERAGE('2024旬別'!AE328,'2023旬別'!AD328,'2022旬別'!AD328,'2021旬別'!AD328,'2020旬別'!AD328)</f>
        <v>84.304600000000008</v>
      </c>
      <c r="AF328" s="2099">
        <f>AVERAGE('2024旬別'!AF328,'2023旬別'!AE328,'2022旬別'!AE328,'2021旬別'!AE328,'2020旬別'!AE328)</f>
        <v>36.136400000000002</v>
      </c>
      <c r="AG328" s="2095">
        <f>AVERAGE('2024旬別'!AG328,'2023旬別'!AF328,'2022旬別'!AF328,'2021旬別'!AF328,'2020旬別'!AF328)</f>
        <v>11.265199999999998</v>
      </c>
      <c r="AH328" s="2195">
        <f>AVERAGE('2024旬別'!AH328,'2023旬別'!AG328,'2022旬別'!AG328,'2021旬別'!AG328,'2020旬別'!AG328)</f>
        <v>3.6119999999999997</v>
      </c>
      <c r="AI328" s="2094">
        <f>AVERAGE('2024旬別'!AI328,'2023旬別'!AH328,'2022旬別'!AH328,'2021旬別'!AH328,'2020旬別'!AH328)</f>
        <v>3.1968000000000005</v>
      </c>
      <c r="AJ328" s="2100">
        <f>AVERAGE('2024旬別'!AJ328,'2023旬別'!AI328,'2022旬別'!AI328,'2021旬別'!AI328,'2020旬別'!AI328)</f>
        <v>1.5779999999999998</v>
      </c>
      <c r="AK328" s="2098">
        <f>AVERAGE('2024旬別'!AK328,'2023旬別'!AJ328,'2022旬別'!AJ328,'2021旬別'!AJ328,'2020旬別'!AJ328)</f>
        <v>1.0575999999999999</v>
      </c>
      <c r="AL328" s="2094">
        <f>AVERAGE('2024旬別'!AL328,'2023旬別'!AK328,'2022旬別'!AK328,'2021旬別'!AK328,'2020旬別'!AK328)</f>
        <v>0.87799999999999989</v>
      </c>
      <c r="AM328" s="2103">
        <f>AVERAGE('2024旬別'!AM328,'2023旬別'!AL328,'2022旬別'!AL328,'2021旬別'!AL328,'2020旬別'!AL328)</f>
        <v>0.84460000000000002</v>
      </c>
      <c r="AR328" s="20"/>
      <c r="AS328" s="20"/>
      <c r="AY328" s="59"/>
      <c r="AZ328" s="59"/>
      <c r="BA328" s="59"/>
      <c r="BB328" s="55"/>
      <c r="BC328" s="59"/>
      <c r="BD328" s="59"/>
      <c r="BE328" s="59"/>
    </row>
    <row r="329" spans="1:61" ht="14.25" customHeight="1" x14ac:dyDescent="0.15">
      <c r="A329" s="2352" t="str">
        <f t="shared" si="2"/>
        <v>日本なし類金額</v>
      </c>
      <c r="B329" s="2350" t="str">
        <f>B328</f>
        <v>日本なし類</v>
      </c>
      <c r="C329" s="1998" t="s">
        <v>94</v>
      </c>
      <c r="D329" s="2104">
        <f>AVERAGE('2024旬別'!D329,'2023旬別'!C329,'2022旬別'!C329,'2021旬別'!C329,'2020旬別'!C329)</f>
        <v>34.430399999999999</v>
      </c>
      <c r="E329" s="2152">
        <f>AVERAGE('2024旬別'!E329,'2023旬別'!D329,'2022旬別'!D329,'2021旬別'!D329,'2020旬別'!D329)</f>
        <v>174.98159999999999</v>
      </c>
      <c r="F329" s="2106">
        <f>AVERAGE('2024旬別'!F329,'2023旬別'!E329,'2022旬別'!E329,'2021旬別'!E329,'2020旬別'!E329)</f>
        <v>90.957599999999999</v>
      </c>
      <c r="G329" s="2109">
        <f>AVERAGE('2024旬別'!G329,'2023旬別'!F329,'2022旬別'!F329,'2021旬別'!F329,'2020旬別'!F329)</f>
        <v>0</v>
      </c>
      <c r="H329" s="2105">
        <f>AVERAGE('2024旬別'!H329,'2023旬別'!G329,'2022旬別'!G329,'2021旬別'!G329,'2020旬別'!G329)</f>
        <v>0</v>
      </c>
      <c r="I329" s="2112">
        <f>AVERAGE('2024旬別'!I329,'2023旬別'!H329,'2022旬別'!H329,'2021旬別'!H329,'2020旬別'!H329)</f>
        <v>0</v>
      </c>
      <c r="J329" s="2109">
        <f>AVERAGE('2024旬別'!J329,'2023旬別'!I329,'2022旬別'!I329,'2021旬別'!I329,'2020旬別'!I329)</f>
        <v>0</v>
      </c>
      <c r="K329" s="2105">
        <f>AVERAGE('2024旬別'!K329,'2023旬別'!J329,'2022旬別'!J329,'2021旬別'!J329,'2020旬別'!J329)</f>
        <v>0</v>
      </c>
      <c r="L329" s="2112">
        <f>AVERAGE('2024旬別'!L329,'2023旬別'!K329,'2022旬別'!K329,'2021旬別'!K329,'2020旬別'!K329)</f>
        <v>0</v>
      </c>
      <c r="M329" s="2109">
        <f>AVERAGE('2024旬別'!M329,'2023旬別'!L329,'2022旬別'!L329,'2021旬別'!L329,'2020旬別'!L329)</f>
        <v>0</v>
      </c>
      <c r="N329" s="2105">
        <f>AVERAGE('2024旬別'!N329,'2023旬別'!M329,'2022旬別'!M329,'2021旬別'!M329,'2020旬別'!M329)</f>
        <v>0</v>
      </c>
      <c r="O329" s="2112">
        <f>AVERAGE('2024旬別'!O329,'2023旬別'!N329,'2022旬別'!N329,'2021旬別'!N329,'2020旬別'!N329)</f>
        <v>0</v>
      </c>
      <c r="P329" s="2109">
        <f>AVERAGE('2024旬別'!P329,'2023旬別'!O329,'2022旬別'!O329,'2021旬別'!O329,'2020旬別'!O329)</f>
        <v>0</v>
      </c>
      <c r="Q329" s="2105">
        <f>AVERAGE('2024旬別'!Q329,'2023旬別'!P329,'2022旬別'!P329,'2021旬別'!P329,'2020旬別'!P329)</f>
        <v>0</v>
      </c>
      <c r="R329" s="2106">
        <f>AVERAGE('2024旬別'!R329,'2023旬別'!Q329,'2022旬別'!Q329,'2021旬別'!Q329,'2020旬別'!Q329)</f>
        <v>0</v>
      </c>
      <c r="S329" s="2109">
        <f>AVERAGE('2024旬別'!S329,'2023旬別'!R329,'2022旬別'!R329,'2021旬別'!R329,'2020旬別'!R329)</f>
        <v>0</v>
      </c>
      <c r="T329" s="2105">
        <f>AVERAGE('2024旬別'!T329,'2023旬別'!S329,'2022旬別'!S329,'2021旬別'!S329,'2020旬別'!S329)</f>
        <v>0</v>
      </c>
      <c r="U329" s="2106">
        <f>AVERAGE('2024旬別'!U329,'2023旬別'!T329,'2022旬別'!T329,'2021旬別'!T329,'2020旬別'!T329)</f>
        <v>2.7648000000000001</v>
      </c>
      <c r="V329" s="2107">
        <f>AVERAGE('2024旬別'!V329,'2023旬別'!U329,'2022旬別'!U329,'2021旬別'!U329,'2020旬別'!U329)</f>
        <v>570.73680000000013</v>
      </c>
      <c r="W329" s="2113">
        <f>AVERAGE('2024旬別'!W329,'2023旬別'!V329,'2022旬別'!V329,'2021旬別'!V329,'2020旬別'!V329)</f>
        <v>33272.748000000007</v>
      </c>
      <c r="X329" s="2112">
        <f>AVERAGE('2024旬別'!X329,'2023旬別'!W329,'2022旬別'!W329,'2021旬別'!W329,'2020旬別'!W329)</f>
        <v>88448.249199999991</v>
      </c>
      <c r="Y329" s="2107">
        <f>AVERAGE('2024旬別'!Y329,'2023旬別'!X329,'2022旬別'!X329,'2021旬別'!X329,'2020旬別'!X329)</f>
        <v>422844.60120000003</v>
      </c>
      <c r="Z329" s="2110">
        <f>AVERAGE('2024旬別'!Z329,'2023旬別'!Y329,'2022旬別'!Y329,'2021旬別'!Y329,'2020旬別'!Y329)</f>
        <v>210691.35499999998</v>
      </c>
      <c r="AA329" s="2112">
        <f>AVERAGE('2024旬別'!AA329,'2023旬別'!Z329,'2022旬別'!Z329,'2021旬別'!Z329,'2020旬別'!Z329)</f>
        <v>177992.41140000001</v>
      </c>
      <c r="AB329" s="2107">
        <f>AVERAGE('2024旬別'!AB329,'2023旬別'!AA329,'2022旬別'!AA329,'2021旬別'!AA329,'2020旬別'!AA329)</f>
        <v>228696.15040000001</v>
      </c>
      <c r="AC329" s="2110">
        <f>AVERAGE('2024旬別'!AC329,'2023旬別'!AB329,'2022旬別'!AB329,'2021旬別'!AB329,'2020旬別'!AB329)</f>
        <v>138091.65939999997</v>
      </c>
      <c r="AD329" s="2106">
        <f>AVERAGE('2024旬別'!AD329,'2023旬別'!AC329,'2022旬別'!AC329,'2021旬別'!AC329,'2020旬別'!AC329)</f>
        <v>81591.766399999993</v>
      </c>
      <c r="AE329" s="2109">
        <f>AVERAGE('2024旬別'!AE329,'2023旬別'!AD329,'2022旬別'!AD329,'2021旬別'!AD329,'2020旬別'!AD329)</f>
        <v>31613.317800000001</v>
      </c>
      <c r="AF329" s="2110">
        <f>AVERAGE('2024旬別'!AF329,'2023旬別'!AE329,'2022旬別'!AE329,'2021旬別'!AE329,'2020旬別'!AE329)</f>
        <v>14267.314399999999</v>
      </c>
      <c r="AG329" s="2106">
        <f>AVERAGE('2024旬別'!AG329,'2023旬別'!AF329,'2022旬別'!AF329,'2021旬別'!AF329,'2020旬別'!AF329)</f>
        <v>4271.0688</v>
      </c>
      <c r="AH329" s="2196">
        <f>AVERAGE('2024旬別'!AH329,'2023旬別'!AG329,'2022旬別'!AG329,'2021旬別'!AG329,'2020旬別'!AG329)</f>
        <v>1492.7586000000001</v>
      </c>
      <c r="AI329" s="2105">
        <f>AVERAGE('2024旬別'!AI329,'2023旬別'!AH329,'2022旬別'!AH329,'2021旬別'!AH329,'2020旬別'!AH329)</f>
        <v>1159.0398</v>
      </c>
      <c r="AJ329" s="2112">
        <f>AVERAGE('2024旬別'!AJ329,'2023旬別'!AI329,'2022旬別'!AI329,'2021旬別'!AI329,'2020旬別'!AI329)</f>
        <v>688.06799999999998</v>
      </c>
      <c r="AK329" s="2109">
        <f>AVERAGE('2024旬別'!AK329,'2023旬別'!AJ329,'2022旬別'!AJ329,'2021旬別'!AJ329,'2020旬別'!AJ329)</f>
        <v>435.3048</v>
      </c>
      <c r="AL329" s="2152">
        <f>AVERAGE('2024旬別'!AL329,'2023旬別'!AK329,'2022旬別'!AK329,'2021旬別'!AK329,'2020旬別'!AK329)</f>
        <v>358.86260000000004</v>
      </c>
      <c r="AM329" s="2115">
        <f>AVERAGE('2024旬別'!AM329,'2023旬別'!AL329,'2022旬別'!AL329,'2021旬別'!AL329,'2020旬別'!AL329)</f>
        <v>377.28719999999998</v>
      </c>
      <c r="AS329" s="20"/>
      <c r="AY329" s="59"/>
      <c r="AZ329" s="59"/>
      <c r="BA329" s="59"/>
      <c r="BB329" s="55"/>
      <c r="BC329" s="59"/>
      <c r="BD329" s="59"/>
      <c r="BE329" s="59"/>
    </row>
    <row r="330" spans="1:61" ht="14.25" customHeight="1" x14ac:dyDescent="0.15">
      <c r="A330" s="2352" t="str">
        <f t="shared" si="2"/>
        <v>日本なし類価格</v>
      </c>
      <c r="B330" s="2351" t="str">
        <f>B328</f>
        <v>日本なし類</v>
      </c>
      <c r="C330" s="2000" t="s">
        <v>96</v>
      </c>
      <c r="D330" s="2116">
        <f>AVERAGE('2024旬別'!D330,'2023旬別'!C330,'2022旬別'!C330,'2021旬別'!C330,'2020旬別'!C330)</f>
        <v>66.2</v>
      </c>
      <c r="E330" s="2117">
        <f>AVERAGE('2024旬別'!E330,'2023旬別'!D330,'2022旬別'!D330,'2021旬別'!D330,'2020旬別'!D330)</f>
        <v>130.80000000000001</v>
      </c>
      <c r="F330" s="2118">
        <f>AVERAGE('2024旬別'!F330,'2023旬別'!E330,'2022旬別'!E330,'2021旬別'!E330,'2020旬別'!E330)</f>
        <v>67.2</v>
      </c>
      <c r="G330" s="2121">
        <f>AVERAGE('2024旬別'!G330,'2023旬別'!F330,'2022旬別'!F330,'2021旬別'!F330,'2020旬別'!F330)</f>
        <v>0</v>
      </c>
      <c r="H330" s="2117">
        <f>AVERAGE('2024旬別'!H330,'2023旬別'!G330,'2022旬別'!G330,'2021旬別'!G330,'2020旬別'!G330)</f>
        <v>0</v>
      </c>
      <c r="I330" s="2123">
        <f>AVERAGE('2024旬別'!I330,'2023旬別'!H330,'2022旬別'!H330,'2021旬別'!H330,'2020旬別'!H330)</f>
        <v>0</v>
      </c>
      <c r="J330" s="2121">
        <f>AVERAGE('2024旬別'!J330,'2023旬別'!I330,'2022旬別'!I330,'2021旬別'!I330,'2020旬別'!I330)</f>
        <v>0</v>
      </c>
      <c r="K330" s="2117">
        <f>AVERAGE('2024旬別'!K330,'2023旬別'!J330,'2022旬別'!J330,'2021旬別'!J330,'2020旬別'!J330)</f>
        <v>0</v>
      </c>
      <c r="L330" s="2123">
        <f>AVERAGE('2024旬別'!L330,'2023旬別'!K330,'2022旬別'!K330,'2021旬別'!K330,'2020旬別'!K330)</f>
        <v>0</v>
      </c>
      <c r="M330" s="2121">
        <f>AVERAGE('2024旬別'!M330,'2023旬別'!L330,'2022旬別'!L330,'2021旬別'!L330,'2020旬別'!L330)</f>
        <v>0</v>
      </c>
      <c r="N330" s="2117">
        <f>AVERAGE('2024旬別'!N330,'2023旬別'!M330,'2022旬別'!M330,'2021旬別'!M330,'2020旬別'!M330)</f>
        <v>0</v>
      </c>
      <c r="O330" s="2123">
        <f>AVERAGE('2024旬別'!O330,'2023旬別'!N330,'2022旬別'!N330,'2021旬別'!N330,'2020旬別'!N330)</f>
        <v>0</v>
      </c>
      <c r="P330" s="2121">
        <f>AVERAGE('2024旬別'!P330,'2023旬別'!O330,'2022旬別'!O330,'2021旬別'!O330,'2020旬別'!O330)</f>
        <v>0</v>
      </c>
      <c r="Q330" s="2117">
        <f>AVERAGE('2024旬別'!Q330,'2023旬別'!P330,'2022旬別'!P330,'2021旬別'!P330,'2020旬別'!P330)</f>
        <v>0</v>
      </c>
      <c r="R330" s="2118">
        <f>AVERAGE('2024旬別'!R330,'2023旬別'!Q330,'2022旬別'!Q330,'2021旬別'!Q330,'2020旬別'!Q330)</f>
        <v>0</v>
      </c>
      <c r="S330" s="2121">
        <f>AVERAGE('2024旬別'!S330,'2023旬別'!R330,'2022旬別'!R330,'2021旬別'!R330,'2020旬別'!R330)</f>
        <v>0</v>
      </c>
      <c r="T330" s="2117">
        <f>AVERAGE('2024旬別'!T330,'2023旬別'!S330,'2022旬別'!S330,'2021旬別'!S330,'2020旬別'!S330)</f>
        <v>0</v>
      </c>
      <c r="U330" s="2118">
        <f>AVERAGE('2024旬別'!U330,'2023旬別'!T330,'2022旬別'!T330,'2021旬別'!T330,'2020旬別'!T330)</f>
        <v>184.4</v>
      </c>
      <c r="V330" s="2119">
        <f>AVERAGE('2024旬別'!V330,'2023旬別'!U330,'2022旬別'!U330,'2021旬別'!U330,'2020旬別'!U330)</f>
        <v>657.2</v>
      </c>
      <c r="W330" s="2124">
        <f>AVERAGE('2024旬別'!W330,'2023旬別'!V330,'2022旬別'!V330,'2021旬別'!V330,'2020旬別'!V330)</f>
        <v>880.8</v>
      </c>
      <c r="X330" s="2123">
        <f>AVERAGE('2024旬別'!X330,'2023旬別'!W330,'2022旬別'!W330,'2021旬別'!W330,'2020旬別'!W330)</f>
        <v>628.20000000000005</v>
      </c>
      <c r="Y330" s="2119">
        <f>AVERAGE('2024旬別'!Y330,'2023旬別'!X330,'2022旬別'!X330,'2021旬別'!X330,'2020旬別'!X330)</f>
        <v>548.79999999999995</v>
      </c>
      <c r="Z330" s="2122">
        <f>AVERAGE('2024旬別'!Z330,'2023旬別'!Y330,'2022旬別'!Y330,'2021旬別'!Y330,'2020旬別'!Y330)</f>
        <v>506.8</v>
      </c>
      <c r="AA330" s="2123">
        <f>AVERAGE('2024旬別'!AA330,'2023旬別'!Z330,'2022旬別'!Z330,'2021旬別'!Z330,'2020旬別'!Z330)</f>
        <v>430.4</v>
      </c>
      <c r="AB330" s="2119">
        <f>AVERAGE('2024旬別'!AB330,'2023旬別'!AA330,'2022旬別'!AA330,'2021旬別'!AA330,'2020旬別'!AA330)</f>
        <v>407.8</v>
      </c>
      <c r="AC330" s="2122">
        <f>AVERAGE('2024旬別'!AC330,'2023旬別'!AB330,'2022旬別'!AB330,'2021旬別'!AB330,'2020旬別'!AB330)</f>
        <v>383.2</v>
      </c>
      <c r="AD330" s="2118">
        <f>AVERAGE('2024旬別'!AD330,'2023旬別'!AC330,'2022旬別'!AC330,'2021旬別'!AC330,'2020旬別'!AC330)</f>
        <v>361.8</v>
      </c>
      <c r="AE330" s="2121">
        <f>AVERAGE('2024旬別'!AE330,'2023旬別'!AD330,'2022旬別'!AD330,'2021旬別'!AD330,'2020旬別'!AD330)</f>
        <v>392.8</v>
      </c>
      <c r="AF330" s="2122">
        <f>AVERAGE('2024旬別'!AF330,'2023旬別'!AE330,'2022旬別'!AE330,'2021旬別'!AE330,'2020旬別'!AE330)</f>
        <v>424.6</v>
      </c>
      <c r="AG330" s="2118">
        <f>AVERAGE('2024旬別'!AG330,'2023旬別'!AF330,'2022旬別'!AF330,'2021旬別'!AF330,'2020旬別'!AF330)</f>
        <v>376.8</v>
      </c>
      <c r="AH330" s="2133">
        <f>AVERAGE('2024旬別'!AH330,'2023旬別'!AG330,'2022旬別'!AG330,'2021旬別'!AG330,'2020旬別'!AG330)</f>
        <v>418.2</v>
      </c>
      <c r="AI330" s="2117">
        <f>AVERAGE('2024旬別'!AI330,'2023旬別'!AH330,'2022旬別'!AH330,'2021旬別'!AH330,'2020旬別'!AH330)</f>
        <v>394</v>
      </c>
      <c r="AJ330" s="2123">
        <f>AVERAGE('2024旬別'!AJ330,'2023旬別'!AI330,'2022旬別'!AI330,'2021旬別'!AI330,'2020旬別'!AI330)</f>
        <v>388.2</v>
      </c>
      <c r="AK330" s="2121">
        <f>AVERAGE('2024旬別'!AK330,'2023旬別'!AJ330,'2022旬別'!AJ330,'2021旬別'!AJ330,'2020旬別'!AJ330)</f>
        <v>414.6</v>
      </c>
      <c r="AL330" s="2117">
        <f>AVERAGE('2024旬別'!AL330,'2023旬別'!AK330,'2022旬別'!AK330,'2021旬別'!AK330,'2020旬別'!AK330)</f>
        <v>309.39999999999998</v>
      </c>
      <c r="AM330" s="2125">
        <f>AVERAGE('2024旬別'!AM330,'2023旬別'!AL330,'2022旬別'!AL330,'2021旬別'!AL330,'2020旬別'!AL330)</f>
        <v>89.4</v>
      </c>
      <c r="AO330" s="59"/>
      <c r="AY330" s="59"/>
      <c r="AZ330" s="59"/>
      <c r="BA330" s="59"/>
      <c r="BB330" s="61"/>
      <c r="BC330" s="61"/>
      <c r="BD330" s="61"/>
      <c r="BE330" s="61"/>
    </row>
    <row r="331" spans="1:61" ht="14.25" customHeight="1" x14ac:dyDescent="0.15">
      <c r="A331" s="2352" t="str">
        <f t="shared" si="2"/>
        <v>幸水数量</v>
      </c>
      <c r="B331" s="250" t="s">
        <v>70</v>
      </c>
      <c r="C331" s="1997" t="s">
        <v>93</v>
      </c>
      <c r="D331" s="2093">
        <f>AVERAGE('2024旬別'!D331,'2023旬別'!C331,'2022旬別'!C331,'2021旬別'!C331,'2020旬別'!C331)</f>
        <v>0</v>
      </c>
      <c r="E331" s="2099">
        <f>AVERAGE('2024旬別'!E331,'2023旬別'!D331,'2022旬別'!D331,'2021旬別'!D331,'2020旬別'!D331)</f>
        <v>0</v>
      </c>
      <c r="F331" s="2100">
        <f>AVERAGE('2024旬別'!F331,'2023旬別'!E331,'2022旬別'!E331,'2021旬別'!E331,'2020旬別'!E331)</f>
        <v>0</v>
      </c>
      <c r="G331" s="2096">
        <f>AVERAGE('2024旬別'!G331,'2023旬別'!F331,'2022旬別'!F331,'2021旬別'!F331,'2020旬別'!F331)</f>
        <v>0</v>
      </c>
      <c r="H331" s="2099">
        <f>AVERAGE('2024旬別'!H331,'2023旬別'!G331,'2022旬別'!G331,'2021旬別'!G331,'2020旬別'!G331)</f>
        <v>0</v>
      </c>
      <c r="I331" s="2100">
        <f>AVERAGE('2024旬別'!I331,'2023旬別'!H331,'2022旬別'!H331,'2021旬別'!H331,'2020旬別'!H331)</f>
        <v>0</v>
      </c>
      <c r="J331" s="2096">
        <f>AVERAGE('2024旬別'!J331,'2023旬別'!I331,'2022旬別'!I331,'2021旬別'!I331,'2020旬別'!I331)</f>
        <v>0</v>
      </c>
      <c r="K331" s="2099">
        <f>AVERAGE('2024旬別'!K331,'2023旬別'!J331,'2022旬別'!J331,'2021旬別'!J331,'2020旬別'!J331)</f>
        <v>0</v>
      </c>
      <c r="L331" s="2100">
        <f>AVERAGE('2024旬別'!L331,'2023旬別'!K331,'2022旬別'!K331,'2021旬別'!K331,'2020旬別'!K331)</f>
        <v>0</v>
      </c>
      <c r="M331" s="2096">
        <f>AVERAGE('2024旬別'!M331,'2023旬別'!L331,'2022旬別'!L331,'2021旬別'!L331,'2020旬別'!L331)</f>
        <v>0</v>
      </c>
      <c r="N331" s="2099">
        <f>AVERAGE('2024旬別'!N331,'2023旬別'!M331,'2022旬別'!M331,'2021旬別'!M331,'2020旬別'!M331)</f>
        <v>0</v>
      </c>
      <c r="O331" s="2100">
        <f>AVERAGE('2024旬別'!O331,'2023旬別'!N331,'2022旬別'!N331,'2021旬別'!N331,'2020旬別'!N331)</f>
        <v>0</v>
      </c>
      <c r="P331" s="2096">
        <f>AVERAGE('2024旬別'!P331,'2023旬別'!O331,'2022旬別'!O331,'2021旬別'!O331,'2020旬別'!O331)</f>
        <v>0</v>
      </c>
      <c r="Q331" s="2099">
        <f>AVERAGE('2024旬別'!Q331,'2023旬別'!P331,'2022旬別'!P331,'2021旬別'!P331,'2020旬別'!P331)</f>
        <v>0</v>
      </c>
      <c r="R331" s="2100">
        <f>AVERAGE('2024旬別'!R331,'2023旬別'!Q331,'2022旬別'!Q331,'2021旬別'!Q331,'2020旬別'!Q331)</f>
        <v>0</v>
      </c>
      <c r="S331" s="2096">
        <f>AVERAGE('2024旬別'!S331,'2023旬別'!R331,'2022旬別'!R331,'2021旬別'!R331,'2020旬別'!R331)</f>
        <v>0</v>
      </c>
      <c r="T331" s="2099">
        <f>AVERAGE('2024旬別'!T331,'2023旬別'!S331,'2022旬別'!S331,'2021旬別'!S331,'2020旬別'!S331)</f>
        <v>0</v>
      </c>
      <c r="U331" s="2100">
        <f>AVERAGE('2024旬別'!U331,'2023旬別'!T331,'2022旬別'!T331,'2021旬別'!T331,'2020旬別'!T331)</f>
        <v>3.0000000000000001E-3</v>
      </c>
      <c r="V331" s="2096">
        <f>AVERAGE('2024旬別'!V331,'2023旬別'!U331,'2022旬別'!U331,'2021旬別'!U331,'2020旬別'!U331)</f>
        <v>0.377</v>
      </c>
      <c r="W331" s="2101">
        <f>AVERAGE('2024旬別'!W331,'2023旬別'!V331,'2022旬別'!V331,'2021旬別'!V331,'2020旬別'!V331)</f>
        <v>38.744399999999999</v>
      </c>
      <c r="X331" s="2102">
        <f>AVERAGE('2024旬別'!X331,'2023旬別'!W331,'2022旬別'!W331,'2021旬別'!W331,'2020旬別'!W331)</f>
        <v>152.48840000000001</v>
      </c>
      <c r="Y331" s="2096">
        <f>AVERAGE('2024旬別'!Y331,'2023旬別'!X331,'2022旬別'!X331,'2021旬別'!X331,'2020旬別'!X331)</f>
        <v>761.17440000000011</v>
      </c>
      <c r="Z331" s="2099">
        <f>AVERAGE('2024旬別'!Z331,'2023旬別'!Y331,'2022旬別'!Y331,'2021旬別'!Y331,'2020旬別'!Y331)</f>
        <v>403.57740000000001</v>
      </c>
      <c r="AA331" s="2100">
        <f>AVERAGE('2024旬別'!AA331,'2023旬別'!Z331,'2022旬別'!Z331,'2021旬別'!Z331,'2020旬別'!Z331)</f>
        <v>97.277799999999999</v>
      </c>
      <c r="AB331" s="2096">
        <f>AVERAGE('2024旬別'!AB331,'2023旬別'!AA331,'2022旬別'!AA331,'2021旬別'!AA331,'2020旬別'!AA331)</f>
        <v>1.5468</v>
      </c>
      <c r="AC331" s="2099">
        <f>AVERAGE('2024旬別'!AC331,'2023旬別'!AB331,'2022旬別'!AB331,'2021旬別'!AB331,'2020旬別'!AB331)</f>
        <v>0.50319999999999998</v>
      </c>
      <c r="AD331" s="2095">
        <f>AVERAGE('2024旬別'!AD331,'2023旬別'!AC331,'2022旬別'!AC331,'2021旬別'!AC331,'2020旬別'!AC331)</f>
        <v>2.6600000000000002E-2</v>
      </c>
      <c r="AE331" s="2098">
        <f>AVERAGE('2024旬別'!AE331,'2023旬別'!AD331,'2022旬別'!AD331,'2021旬別'!AD331,'2020旬別'!AD331)</f>
        <v>0</v>
      </c>
      <c r="AF331" s="2099">
        <f>AVERAGE('2024旬別'!AF331,'2023旬別'!AE331,'2022旬別'!AE331,'2021旬別'!AE331,'2020旬別'!AE331)</f>
        <v>0</v>
      </c>
      <c r="AG331" s="2095">
        <f>AVERAGE('2024旬別'!AG331,'2023旬別'!AF331,'2022旬別'!AF331,'2021旬別'!AF331,'2020旬別'!AF331)</f>
        <v>0</v>
      </c>
      <c r="AH331" s="2096">
        <f>AVERAGE('2024旬別'!AH331,'2023旬別'!AG331,'2022旬別'!AG331,'2021旬別'!AG331,'2020旬別'!AG331)</f>
        <v>0</v>
      </c>
      <c r="AI331" s="2099">
        <f>AVERAGE('2024旬別'!AI331,'2023旬別'!AH331,'2022旬別'!AH331,'2021旬別'!AH331,'2020旬別'!AH331)</f>
        <v>0</v>
      </c>
      <c r="AJ331" s="2095">
        <f>AVERAGE('2024旬別'!AJ331,'2023旬別'!AI331,'2022旬別'!AI331,'2021旬別'!AI331,'2020旬別'!AI331)</f>
        <v>0</v>
      </c>
      <c r="AK331" s="2096">
        <f>AVERAGE('2024旬別'!AK331,'2023旬別'!AJ331,'2022旬別'!AJ331,'2021旬別'!AJ331,'2020旬別'!AJ331)</f>
        <v>0</v>
      </c>
      <c r="AL331" s="2099">
        <f>AVERAGE('2024旬別'!AL331,'2023旬別'!AK331,'2022旬別'!AK331,'2021旬別'!AK331,'2020旬別'!AK331)</f>
        <v>0</v>
      </c>
      <c r="AM331" s="2103">
        <f>AVERAGE('2024旬別'!AM331,'2023旬別'!AL331,'2022旬別'!AL331,'2021旬別'!AL331,'2020旬別'!AL331)</f>
        <v>0</v>
      </c>
      <c r="AO331" s="59"/>
      <c r="AT331" s="59"/>
      <c r="AY331" s="59"/>
      <c r="AZ331" s="59"/>
      <c r="BA331" s="59"/>
      <c r="BB331" s="55"/>
      <c r="BC331" s="59"/>
      <c r="BD331" s="59"/>
      <c r="BE331" s="59"/>
    </row>
    <row r="332" spans="1:61" ht="14.25" customHeight="1" x14ac:dyDescent="0.15">
      <c r="A332" s="2352" t="str">
        <f t="shared" si="2"/>
        <v>幸水金額</v>
      </c>
      <c r="B332" s="2350" t="str">
        <f>B331</f>
        <v>幸水</v>
      </c>
      <c r="C332" s="1998" t="s">
        <v>94</v>
      </c>
      <c r="D332" s="2104">
        <f>AVERAGE('2024旬別'!D332,'2023旬別'!C332,'2022旬別'!C332,'2021旬別'!C332,'2020旬別'!C332)</f>
        <v>0</v>
      </c>
      <c r="E332" s="2110">
        <f>AVERAGE('2024旬別'!E332,'2023旬別'!D332,'2022旬別'!D332,'2021旬別'!D332,'2020旬別'!D332)</f>
        <v>0</v>
      </c>
      <c r="F332" s="2112">
        <f>AVERAGE('2024旬別'!F332,'2023旬別'!E332,'2022旬別'!E332,'2021旬別'!E332,'2020旬別'!E332)</f>
        <v>0</v>
      </c>
      <c r="G332" s="2107">
        <f>AVERAGE('2024旬別'!G332,'2023旬別'!F332,'2022旬別'!F332,'2021旬別'!F332,'2020旬別'!F332)</f>
        <v>0</v>
      </c>
      <c r="H332" s="2110">
        <f>AVERAGE('2024旬別'!H332,'2023旬別'!G332,'2022旬別'!G332,'2021旬別'!G332,'2020旬別'!G332)</f>
        <v>0</v>
      </c>
      <c r="I332" s="2112">
        <f>AVERAGE('2024旬別'!I332,'2023旬別'!H332,'2022旬別'!H332,'2021旬別'!H332,'2020旬別'!H332)</f>
        <v>0</v>
      </c>
      <c r="J332" s="2107">
        <f>AVERAGE('2024旬別'!J332,'2023旬別'!I332,'2022旬別'!I332,'2021旬別'!I332,'2020旬別'!I332)</f>
        <v>0</v>
      </c>
      <c r="K332" s="2110">
        <f>AVERAGE('2024旬別'!K332,'2023旬別'!J332,'2022旬別'!J332,'2021旬別'!J332,'2020旬別'!J332)</f>
        <v>0</v>
      </c>
      <c r="L332" s="2112">
        <f>AVERAGE('2024旬別'!L332,'2023旬別'!K332,'2022旬別'!K332,'2021旬別'!K332,'2020旬別'!K332)</f>
        <v>0</v>
      </c>
      <c r="M332" s="2107">
        <f>AVERAGE('2024旬別'!M332,'2023旬別'!L332,'2022旬別'!L332,'2021旬別'!L332,'2020旬別'!L332)</f>
        <v>0</v>
      </c>
      <c r="N332" s="2110">
        <f>AVERAGE('2024旬別'!N332,'2023旬別'!M332,'2022旬別'!M332,'2021旬別'!M332,'2020旬別'!M332)</f>
        <v>0</v>
      </c>
      <c r="O332" s="2112">
        <f>AVERAGE('2024旬別'!O332,'2023旬別'!N332,'2022旬別'!N332,'2021旬別'!N332,'2020旬別'!N332)</f>
        <v>0</v>
      </c>
      <c r="P332" s="2107">
        <f>AVERAGE('2024旬別'!P332,'2023旬別'!O332,'2022旬別'!O332,'2021旬別'!O332,'2020旬別'!O332)</f>
        <v>0</v>
      </c>
      <c r="Q332" s="2110">
        <f>AVERAGE('2024旬別'!Q332,'2023旬別'!P332,'2022旬別'!P332,'2021旬別'!P332,'2020旬別'!P332)</f>
        <v>0</v>
      </c>
      <c r="R332" s="2112">
        <f>AVERAGE('2024旬別'!R332,'2023旬別'!Q332,'2022旬別'!Q332,'2021旬別'!Q332,'2020旬別'!Q332)</f>
        <v>0</v>
      </c>
      <c r="S332" s="2107">
        <f>AVERAGE('2024旬別'!S332,'2023旬別'!R332,'2022旬別'!R332,'2021旬別'!R332,'2020旬別'!R332)</f>
        <v>0</v>
      </c>
      <c r="T332" s="2110">
        <f>AVERAGE('2024旬別'!T332,'2023旬別'!S332,'2022旬別'!S332,'2021旬別'!S332,'2020旬別'!S332)</f>
        <v>0</v>
      </c>
      <c r="U332" s="2112">
        <f>AVERAGE('2024旬別'!U332,'2023旬別'!T332,'2022旬別'!T332,'2021旬別'!T332,'2020旬別'!T332)</f>
        <v>2.7648000000000001</v>
      </c>
      <c r="V332" s="2107">
        <f>AVERAGE('2024旬別'!V332,'2023旬別'!U332,'2022旬別'!U332,'2021旬別'!U332,'2020旬別'!U332)</f>
        <v>284.83920000000001</v>
      </c>
      <c r="W332" s="2113">
        <f>AVERAGE('2024旬別'!W332,'2023旬別'!V332,'2022旬別'!V332,'2021旬別'!V332,'2020旬別'!V332)</f>
        <v>33002.618399999999</v>
      </c>
      <c r="X332" s="2114">
        <f>AVERAGE('2024旬別'!X332,'2023旬別'!W332,'2022旬別'!W332,'2021旬別'!W332,'2020旬別'!W332)</f>
        <v>87148.722999999998</v>
      </c>
      <c r="Y332" s="2107">
        <f>AVERAGE('2024旬別'!Y332,'2023旬別'!X332,'2022旬別'!X332,'2021旬別'!X332,'2020旬別'!X332)</f>
        <v>420803.94099999999</v>
      </c>
      <c r="Z332" s="2110">
        <f>AVERAGE('2024旬別'!Z332,'2023旬別'!Y332,'2022旬別'!Y332,'2021旬別'!Y332,'2020旬別'!Y332)</f>
        <v>208897.32379999998</v>
      </c>
      <c r="AA332" s="2112">
        <f>AVERAGE('2024旬別'!AA332,'2023旬別'!Z332,'2022旬別'!Z332,'2021旬別'!Z332,'2020旬別'!Z332)</f>
        <v>40759.608399999997</v>
      </c>
      <c r="AB332" s="2107">
        <f>AVERAGE('2024旬別'!AB332,'2023旬別'!AA332,'2022旬別'!AA332,'2021旬別'!AA332,'2020旬別'!AA332)</f>
        <v>482.47700000000003</v>
      </c>
      <c r="AC332" s="2105">
        <f>AVERAGE('2024旬別'!AC332,'2023旬別'!AB332,'2022旬別'!AB332,'2021旬別'!AB332,'2020旬別'!AB332)</f>
        <v>270.41039999999998</v>
      </c>
      <c r="AD332" s="2106">
        <f>AVERAGE('2024旬別'!AD332,'2023旬別'!AC332,'2022旬別'!AC332,'2021旬別'!AC332,'2020旬別'!AC332)</f>
        <v>17.581600000000002</v>
      </c>
      <c r="AE332" s="2109">
        <f>AVERAGE('2024旬別'!AE332,'2023旬別'!AD332,'2022旬別'!AD332,'2021旬別'!AD332,'2020旬別'!AD332)</f>
        <v>0</v>
      </c>
      <c r="AF332" s="2110">
        <f>AVERAGE('2024旬別'!AF332,'2023旬別'!AE332,'2022旬別'!AE332,'2021旬別'!AE332,'2020旬別'!AE332)</f>
        <v>0</v>
      </c>
      <c r="AG332" s="2106">
        <f>AVERAGE('2024旬別'!AG332,'2023旬別'!AF332,'2022旬別'!AF332,'2021旬別'!AF332,'2020旬別'!AF332)</f>
        <v>0</v>
      </c>
      <c r="AH332" s="2107">
        <f>AVERAGE('2024旬別'!AH332,'2023旬別'!AG332,'2022旬別'!AG332,'2021旬別'!AG332,'2020旬別'!AG332)</f>
        <v>0</v>
      </c>
      <c r="AI332" s="2110">
        <f>AVERAGE('2024旬別'!AI332,'2023旬別'!AH332,'2022旬別'!AH332,'2021旬別'!AH332,'2020旬別'!AH332)</f>
        <v>0</v>
      </c>
      <c r="AJ332" s="2106">
        <f>AVERAGE('2024旬別'!AJ332,'2023旬別'!AI332,'2022旬別'!AI332,'2021旬別'!AI332,'2020旬別'!AI332)</f>
        <v>0</v>
      </c>
      <c r="AK332" s="2107">
        <f>AVERAGE('2024旬別'!AK332,'2023旬別'!AJ332,'2022旬別'!AJ332,'2021旬別'!AJ332,'2020旬別'!AJ332)</f>
        <v>0</v>
      </c>
      <c r="AL332" s="2110">
        <f>AVERAGE('2024旬別'!AL332,'2023旬別'!AK332,'2022旬別'!AK332,'2021旬別'!AK332,'2020旬別'!AK332)</f>
        <v>0</v>
      </c>
      <c r="AM332" s="2115">
        <f>AVERAGE('2024旬別'!AM332,'2023旬別'!AL332,'2022旬別'!AL332,'2021旬別'!AL332,'2020旬別'!AL332)</f>
        <v>0</v>
      </c>
      <c r="AT332" s="59"/>
      <c r="AY332" s="59"/>
      <c r="AZ332" s="59"/>
      <c r="BA332" s="59"/>
      <c r="BB332" s="55"/>
      <c r="BC332" s="59"/>
      <c r="BD332" s="59"/>
      <c r="BE332" s="59"/>
    </row>
    <row r="333" spans="1:61" ht="14.25" customHeight="1" x14ac:dyDescent="0.15">
      <c r="A333" s="2352" t="str">
        <f t="shared" si="2"/>
        <v>幸水価格</v>
      </c>
      <c r="B333" s="2351" t="str">
        <f>B331</f>
        <v>幸水</v>
      </c>
      <c r="C333" s="2000" t="s">
        <v>96</v>
      </c>
      <c r="D333" s="2116">
        <f>AVERAGE('2024旬別'!D333,'2023旬別'!C333,'2022旬別'!C333,'2021旬別'!C333,'2020旬別'!C333)</f>
        <v>0</v>
      </c>
      <c r="E333" s="2122">
        <f>AVERAGE('2024旬別'!E333,'2023旬別'!D333,'2022旬別'!D333,'2021旬別'!D333,'2020旬別'!D333)</f>
        <v>0</v>
      </c>
      <c r="F333" s="2123">
        <f>AVERAGE('2024旬別'!F333,'2023旬別'!E333,'2022旬別'!E333,'2021旬別'!E333,'2020旬別'!E333)</f>
        <v>0</v>
      </c>
      <c r="G333" s="2119">
        <f>AVERAGE('2024旬別'!G333,'2023旬別'!F333,'2022旬別'!F333,'2021旬別'!F333,'2020旬別'!F333)</f>
        <v>0</v>
      </c>
      <c r="H333" s="2122">
        <f>AVERAGE('2024旬別'!H333,'2023旬別'!G333,'2022旬別'!G333,'2021旬別'!G333,'2020旬別'!G333)</f>
        <v>0</v>
      </c>
      <c r="I333" s="2123">
        <f>AVERAGE('2024旬別'!I333,'2023旬別'!H333,'2022旬別'!H333,'2021旬別'!H333,'2020旬別'!H333)</f>
        <v>0</v>
      </c>
      <c r="J333" s="2119">
        <f>AVERAGE('2024旬別'!J333,'2023旬別'!I333,'2022旬別'!I333,'2021旬別'!I333,'2020旬別'!I333)</f>
        <v>0</v>
      </c>
      <c r="K333" s="2122">
        <f>AVERAGE('2024旬別'!K333,'2023旬別'!J333,'2022旬別'!J333,'2021旬別'!J333,'2020旬別'!J333)</f>
        <v>0</v>
      </c>
      <c r="L333" s="2123">
        <f>AVERAGE('2024旬別'!L333,'2023旬別'!K333,'2022旬別'!K333,'2021旬別'!K333,'2020旬別'!K333)</f>
        <v>0</v>
      </c>
      <c r="M333" s="2119">
        <f>AVERAGE('2024旬別'!M333,'2023旬別'!L333,'2022旬別'!L333,'2021旬別'!L333,'2020旬別'!L333)</f>
        <v>0</v>
      </c>
      <c r="N333" s="2122">
        <f>AVERAGE('2024旬別'!N333,'2023旬別'!M333,'2022旬別'!M333,'2021旬別'!M333,'2020旬別'!M333)</f>
        <v>0</v>
      </c>
      <c r="O333" s="2123">
        <f>AVERAGE('2024旬別'!O333,'2023旬別'!N333,'2022旬別'!N333,'2021旬別'!N333,'2020旬別'!N333)</f>
        <v>0</v>
      </c>
      <c r="P333" s="2119">
        <f>AVERAGE('2024旬別'!P333,'2023旬別'!O333,'2022旬別'!O333,'2021旬別'!O333,'2020旬別'!O333)</f>
        <v>0</v>
      </c>
      <c r="Q333" s="2122">
        <f>AVERAGE('2024旬別'!Q333,'2023旬別'!P333,'2022旬別'!P333,'2021旬別'!P333,'2020旬別'!P333)</f>
        <v>0</v>
      </c>
      <c r="R333" s="2123">
        <f>AVERAGE('2024旬別'!R333,'2023旬別'!Q333,'2022旬別'!Q333,'2021旬別'!Q333,'2020旬別'!Q333)</f>
        <v>0</v>
      </c>
      <c r="S333" s="2119">
        <f>AVERAGE('2024旬別'!S333,'2023旬別'!R333,'2022旬別'!R333,'2021旬別'!R333,'2020旬別'!R333)</f>
        <v>0</v>
      </c>
      <c r="T333" s="2122">
        <f>AVERAGE('2024旬別'!T333,'2023旬別'!S333,'2022旬別'!S333,'2021旬別'!S333,'2020旬別'!S333)</f>
        <v>0</v>
      </c>
      <c r="U333" s="2123">
        <f>AVERAGE('2024旬別'!U333,'2023旬別'!T333,'2022旬別'!T333,'2021旬別'!T333,'2020旬別'!T333)</f>
        <v>184.4</v>
      </c>
      <c r="V333" s="2119">
        <f>AVERAGE('2024旬別'!V333,'2023旬別'!U333,'2022旬別'!U333,'2021旬別'!U333,'2020旬別'!U333)</f>
        <v>634</v>
      </c>
      <c r="W333" s="2124">
        <f>AVERAGE('2024旬別'!W333,'2023旬別'!V333,'2022旬別'!V333,'2021旬別'!V333,'2020旬別'!V333)</f>
        <v>885.6</v>
      </c>
      <c r="X333" s="2197">
        <f>AVERAGE('2024旬別'!X333,'2023旬別'!W333,'2022旬別'!W333,'2021旬別'!W333,'2020旬別'!W333)</f>
        <v>638.79999999999995</v>
      </c>
      <c r="Y333" s="2119">
        <f>AVERAGE('2024旬別'!Y333,'2023旬別'!X333,'2022旬別'!X333,'2021旬別'!X333,'2020旬別'!X333)</f>
        <v>552.79999999999995</v>
      </c>
      <c r="Z333" s="2122">
        <f>AVERAGE('2024旬別'!Z333,'2023旬別'!Y333,'2022旬別'!Y333,'2021旬別'!Y333,'2020旬別'!Y333)</f>
        <v>510</v>
      </c>
      <c r="AA333" s="2123">
        <f>AVERAGE('2024旬別'!AA333,'2023旬別'!Z333,'2022旬別'!Z333,'2021旬別'!Z333,'2020旬別'!Z333)</f>
        <v>432.2</v>
      </c>
      <c r="AB333" s="2119">
        <f>AVERAGE('2024旬別'!AB333,'2023旬別'!AA333,'2022旬別'!AA333,'2021旬別'!AA333,'2020旬別'!AA333)</f>
        <v>196</v>
      </c>
      <c r="AC333" s="2117">
        <f>AVERAGE('2024旬別'!AC333,'2023旬別'!AB333,'2022旬別'!AB333,'2021旬別'!AB333,'2020旬別'!AB333)</f>
        <v>212</v>
      </c>
      <c r="AD333" s="2118">
        <f>AVERAGE('2024旬別'!AD333,'2023旬別'!AC333,'2022旬別'!AC333,'2021旬別'!AC333,'2020旬別'!AC333)</f>
        <v>132.19999999999999</v>
      </c>
      <c r="AE333" s="2121">
        <f>AVERAGE('2024旬別'!AE333,'2023旬別'!AD333,'2022旬別'!AD333,'2021旬別'!AD333,'2020旬別'!AD333)</f>
        <v>0</v>
      </c>
      <c r="AF333" s="2122">
        <f>AVERAGE('2024旬別'!AF333,'2023旬別'!AE333,'2022旬別'!AE333,'2021旬別'!AE333,'2020旬別'!AE333)</f>
        <v>0</v>
      </c>
      <c r="AG333" s="2118">
        <f>AVERAGE('2024旬別'!AG333,'2023旬別'!AF333,'2022旬別'!AF333,'2021旬別'!AF333,'2020旬別'!AF333)</f>
        <v>0</v>
      </c>
      <c r="AH333" s="2119">
        <f>AVERAGE('2024旬別'!AH333,'2023旬別'!AG333,'2022旬別'!AG333,'2021旬別'!AG333,'2020旬別'!AG333)</f>
        <v>0</v>
      </c>
      <c r="AI333" s="2122">
        <f>AVERAGE('2024旬別'!AI333,'2023旬別'!AH333,'2022旬別'!AH333,'2021旬別'!AH333,'2020旬別'!AH333)</f>
        <v>0</v>
      </c>
      <c r="AJ333" s="2118">
        <f>AVERAGE('2024旬別'!AJ333,'2023旬別'!AI333,'2022旬別'!AI333,'2021旬別'!AI333,'2020旬別'!AI333)</f>
        <v>0</v>
      </c>
      <c r="AK333" s="2119">
        <f>AVERAGE('2024旬別'!AK333,'2023旬別'!AJ333,'2022旬別'!AJ333,'2021旬別'!AJ333,'2020旬別'!AJ333)</f>
        <v>0</v>
      </c>
      <c r="AL333" s="2122">
        <f>AVERAGE('2024旬別'!AL333,'2023旬別'!AK333,'2022旬別'!AK333,'2021旬別'!AK333,'2020旬別'!AK333)</f>
        <v>0</v>
      </c>
      <c r="AM333" s="2125">
        <f>AVERAGE('2024旬別'!AM333,'2023旬別'!AL333,'2022旬別'!AL333,'2021旬別'!AL333,'2020旬別'!AL333)</f>
        <v>0</v>
      </c>
      <c r="AO333" s="59"/>
      <c r="AT333" s="59"/>
      <c r="AY333" s="59"/>
      <c r="AZ333" s="59"/>
      <c r="BA333" s="59"/>
      <c r="BB333" s="55"/>
      <c r="BC333" s="59"/>
      <c r="BD333" s="59"/>
      <c r="BE333" s="59"/>
    </row>
    <row r="334" spans="1:61" ht="14.25" customHeight="1" x14ac:dyDescent="0.15">
      <c r="A334" s="2352" t="str">
        <f t="shared" si="2"/>
        <v>豊水数量</v>
      </c>
      <c r="B334" s="250" t="s">
        <v>72</v>
      </c>
      <c r="C334" s="1997" t="s">
        <v>93</v>
      </c>
      <c r="D334" s="2093">
        <f>AVERAGE('2024旬別'!D334,'2023旬別'!C334,'2022旬別'!C334,'2021旬別'!C334,'2020旬別'!C334)</f>
        <v>0</v>
      </c>
      <c r="E334" s="2099">
        <f>AVERAGE('2024旬別'!E334,'2023旬別'!D334,'2022旬別'!D334,'2021旬別'!D334,'2020旬別'!D334)</f>
        <v>0</v>
      </c>
      <c r="F334" s="2100">
        <f>AVERAGE('2024旬別'!F334,'2023旬別'!E334,'2022旬別'!E334,'2021旬別'!E334,'2020旬別'!E334)</f>
        <v>0</v>
      </c>
      <c r="G334" s="2096">
        <f>AVERAGE('2024旬別'!G334,'2023旬別'!F334,'2022旬別'!F334,'2021旬別'!F334,'2020旬別'!F334)</f>
        <v>0</v>
      </c>
      <c r="H334" s="2099">
        <f>AVERAGE('2024旬別'!H334,'2023旬別'!G334,'2022旬別'!G334,'2021旬別'!G334,'2020旬別'!G334)</f>
        <v>0</v>
      </c>
      <c r="I334" s="2100">
        <f>AVERAGE('2024旬別'!I334,'2023旬別'!H334,'2022旬別'!H334,'2021旬別'!H334,'2020旬別'!H334)</f>
        <v>0</v>
      </c>
      <c r="J334" s="2096">
        <f>AVERAGE('2024旬別'!J334,'2023旬別'!I334,'2022旬別'!I334,'2021旬別'!I334,'2020旬別'!I334)</f>
        <v>0</v>
      </c>
      <c r="K334" s="2099">
        <f>AVERAGE('2024旬別'!K334,'2023旬別'!J334,'2022旬別'!J334,'2021旬別'!J334,'2020旬別'!J334)</f>
        <v>0</v>
      </c>
      <c r="L334" s="2100">
        <f>AVERAGE('2024旬別'!L334,'2023旬別'!K334,'2022旬別'!K334,'2021旬別'!K334,'2020旬別'!K334)</f>
        <v>0</v>
      </c>
      <c r="M334" s="2096">
        <f>AVERAGE('2024旬別'!M334,'2023旬別'!L334,'2022旬別'!L334,'2021旬別'!L334,'2020旬別'!L334)</f>
        <v>0</v>
      </c>
      <c r="N334" s="2099">
        <f>AVERAGE('2024旬別'!N334,'2023旬別'!M334,'2022旬別'!M334,'2021旬別'!M334,'2020旬別'!M334)</f>
        <v>0</v>
      </c>
      <c r="O334" s="2100">
        <f>AVERAGE('2024旬別'!O334,'2023旬別'!N334,'2022旬別'!N334,'2021旬別'!N334,'2020旬別'!N334)</f>
        <v>0</v>
      </c>
      <c r="P334" s="2096">
        <f>AVERAGE('2024旬別'!P334,'2023旬別'!O334,'2022旬別'!O334,'2021旬別'!O334,'2020旬別'!O334)</f>
        <v>0</v>
      </c>
      <c r="Q334" s="2099">
        <f>AVERAGE('2024旬別'!Q334,'2023旬別'!P334,'2022旬別'!P334,'2021旬別'!P334,'2020旬別'!P334)</f>
        <v>0</v>
      </c>
      <c r="R334" s="2100">
        <f>AVERAGE('2024旬別'!R334,'2023旬別'!Q334,'2022旬別'!Q334,'2021旬別'!Q334,'2020旬別'!Q334)</f>
        <v>0</v>
      </c>
      <c r="S334" s="2096">
        <f>AVERAGE('2024旬別'!S334,'2023旬別'!R334,'2022旬別'!R334,'2021旬別'!R334,'2020旬別'!R334)</f>
        <v>0</v>
      </c>
      <c r="T334" s="2099">
        <f>AVERAGE('2024旬別'!T334,'2023旬別'!S334,'2022旬別'!S334,'2021旬別'!S334,'2020旬別'!S334)</f>
        <v>0</v>
      </c>
      <c r="U334" s="2100">
        <f>AVERAGE('2024旬別'!U334,'2023旬別'!T334,'2022旬別'!T334,'2021旬別'!T334,'2020旬別'!T334)</f>
        <v>2.0999999999999998E-2</v>
      </c>
      <c r="V334" s="2096">
        <f>AVERAGE('2024旬別'!V334,'2023旬別'!U334,'2022旬別'!U334,'2021旬別'!U334,'2020旬別'!U334)</f>
        <v>0.26</v>
      </c>
      <c r="W334" s="2099">
        <f>AVERAGE('2024旬別'!W334,'2023旬別'!V334,'2022旬別'!V334,'2021旬別'!V334,'2020旬別'!V334)</f>
        <v>0</v>
      </c>
      <c r="X334" s="2198">
        <f>AVERAGE('2024旬別'!X334,'2023旬別'!W334,'2022旬別'!W334,'2021旬別'!W334,'2020旬別'!W334)</f>
        <v>0</v>
      </c>
      <c r="Y334" s="2096">
        <f>AVERAGE('2024旬別'!Y334,'2023旬別'!X334,'2022旬別'!X334,'2021旬別'!X334,'2020旬別'!X334)</f>
        <v>0</v>
      </c>
      <c r="Z334" s="2099">
        <f>AVERAGE('2024旬別'!Z334,'2023旬別'!Y334,'2022旬別'!Y334,'2021旬別'!Y334,'2020旬別'!Y334)</f>
        <v>1.4915999999999998</v>
      </c>
      <c r="AA334" s="2100">
        <f>AVERAGE('2024旬別'!AA334,'2023旬別'!Z334,'2022旬別'!Z334,'2021旬別'!Z334,'2020旬別'!Z334)</f>
        <v>306.68760000000003</v>
      </c>
      <c r="AB334" s="2096">
        <f>AVERAGE('2024旬別'!AB334,'2023旬別'!AA334,'2022旬別'!AA334,'2021旬別'!AA334,'2020旬別'!AA334)</f>
        <v>472.29920000000004</v>
      </c>
      <c r="AC334" s="2099">
        <f>AVERAGE('2024旬別'!AC334,'2023旬別'!AB334,'2022旬別'!AB334,'2021旬別'!AB334,'2020旬別'!AB334)</f>
        <v>140.9734</v>
      </c>
      <c r="AD334" s="2095">
        <f>AVERAGE('2024旬別'!AD334,'2023旬別'!AC334,'2022旬別'!AC334,'2021旬別'!AC334,'2020旬別'!AC334)</f>
        <v>6.5399999999999991</v>
      </c>
      <c r="AE334" s="2098">
        <f>AVERAGE('2024旬別'!AE334,'2023旬別'!AD334,'2022旬別'!AD334,'2021旬別'!AD334,'2020旬別'!AD334)</f>
        <v>0.11000000000000001</v>
      </c>
      <c r="AF334" s="2099">
        <f>AVERAGE('2024旬別'!AF334,'2023旬別'!AE334,'2022旬別'!AE334,'2021旬別'!AE334,'2020旬別'!AE334)</f>
        <v>0</v>
      </c>
      <c r="AG334" s="2095">
        <f>AVERAGE('2024旬別'!AG334,'2023旬別'!AF334,'2022旬別'!AF334,'2021旬別'!AF334,'2020旬別'!AF334)</f>
        <v>0</v>
      </c>
      <c r="AH334" s="2096">
        <f>AVERAGE('2024旬別'!AH334,'2023旬別'!AG334,'2022旬別'!AG334,'2021旬別'!AG334,'2020旬別'!AG334)</f>
        <v>0</v>
      </c>
      <c r="AI334" s="2099">
        <f>AVERAGE('2024旬別'!AI334,'2023旬別'!AH334,'2022旬別'!AH334,'2021旬別'!AH334,'2020旬別'!AH334)</f>
        <v>0</v>
      </c>
      <c r="AJ334" s="2095">
        <f>AVERAGE('2024旬別'!AJ334,'2023旬別'!AI334,'2022旬別'!AI334,'2021旬別'!AI334,'2020旬別'!AI334)</f>
        <v>0</v>
      </c>
      <c r="AK334" s="2096">
        <f>AVERAGE('2024旬別'!AK334,'2023旬別'!AJ334,'2022旬別'!AJ334,'2021旬別'!AJ334,'2020旬別'!AJ334)</f>
        <v>0</v>
      </c>
      <c r="AL334" s="2099">
        <f>AVERAGE('2024旬別'!AL334,'2023旬別'!AK334,'2022旬別'!AK334,'2021旬別'!AK334,'2020旬別'!AK334)</f>
        <v>0</v>
      </c>
      <c r="AM334" s="2103">
        <f>AVERAGE('2024旬別'!AM334,'2023旬別'!AL334,'2022旬別'!AL334,'2021旬別'!AL334,'2020旬別'!AL334)</f>
        <v>0</v>
      </c>
      <c r="AO334" s="59"/>
      <c r="AT334" s="59"/>
      <c r="AY334" s="59"/>
      <c r="AZ334" s="59"/>
      <c r="BA334" s="59"/>
      <c r="BB334" s="55"/>
      <c r="BC334" s="59"/>
      <c r="BD334" s="59"/>
      <c r="BE334" s="59"/>
    </row>
    <row r="335" spans="1:61" ht="14.25" customHeight="1" x14ac:dyDescent="0.15">
      <c r="A335" s="2352" t="str">
        <f t="shared" si="2"/>
        <v>豊水金額</v>
      </c>
      <c r="B335" s="2350" t="str">
        <f>B334</f>
        <v>豊水</v>
      </c>
      <c r="C335" s="1998" t="s">
        <v>94</v>
      </c>
      <c r="D335" s="2104">
        <f>AVERAGE('2024旬別'!D335,'2023旬別'!C335,'2022旬別'!C335,'2021旬別'!C335,'2020旬別'!C335)</f>
        <v>0</v>
      </c>
      <c r="E335" s="2110">
        <f>AVERAGE('2024旬別'!E335,'2023旬別'!D335,'2022旬別'!D335,'2021旬別'!D335,'2020旬別'!D335)</f>
        <v>0</v>
      </c>
      <c r="F335" s="2112">
        <f>AVERAGE('2024旬別'!F335,'2023旬別'!E335,'2022旬別'!E335,'2021旬別'!E335,'2020旬別'!E335)</f>
        <v>0</v>
      </c>
      <c r="G335" s="2107">
        <f>AVERAGE('2024旬別'!G335,'2023旬別'!F335,'2022旬別'!F335,'2021旬別'!F335,'2020旬別'!F335)</f>
        <v>0</v>
      </c>
      <c r="H335" s="2110">
        <f>AVERAGE('2024旬別'!H335,'2023旬別'!G335,'2022旬別'!G335,'2021旬別'!G335,'2020旬別'!G335)</f>
        <v>0</v>
      </c>
      <c r="I335" s="2112">
        <f>AVERAGE('2024旬別'!I335,'2023旬別'!H335,'2022旬別'!H335,'2021旬別'!H335,'2020旬別'!H335)</f>
        <v>0</v>
      </c>
      <c r="J335" s="2107">
        <f>AVERAGE('2024旬別'!J335,'2023旬別'!I335,'2022旬別'!I335,'2021旬別'!I335,'2020旬別'!I335)</f>
        <v>0</v>
      </c>
      <c r="K335" s="2110">
        <f>AVERAGE('2024旬別'!K335,'2023旬別'!J335,'2022旬別'!J335,'2021旬別'!J335,'2020旬別'!J335)</f>
        <v>0</v>
      </c>
      <c r="L335" s="2112">
        <f>AVERAGE('2024旬別'!L335,'2023旬別'!K335,'2022旬別'!K335,'2021旬別'!K335,'2020旬別'!K335)</f>
        <v>0</v>
      </c>
      <c r="M335" s="2107">
        <f>AVERAGE('2024旬別'!M335,'2023旬別'!L335,'2022旬別'!L335,'2021旬別'!L335,'2020旬別'!L335)</f>
        <v>0</v>
      </c>
      <c r="N335" s="2110">
        <f>AVERAGE('2024旬別'!N335,'2023旬別'!M335,'2022旬別'!M335,'2021旬別'!M335,'2020旬別'!M335)</f>
        <v>0</v>
      </c>
      <c r="O335" s="2112">
        <f>AVERAGE('2024旬別'!O335,'2023旬別'!N335,'2022旬別'!N335,'2021旬別'!N335,'2020旬別'!N335)</f>
        <v>0</v>
      </c>
      <c r="P335" s="2107">
        <f>AVERAGE('2024旬別'!P335,'2023旬別'!O335,'2022旬別'!O335,'2021旬別'!O335,'2020旬別'!O335)</f>
        <v>0</v>
      </c>
      <c r="Q335" s="2110">
        <f>AVERAGE('2024旬別'!Q335,'2023旬別'!P335,'2022旬別'!P335,'2021旬別'!P335,'2020旬別'!P335)</f>
        <v>0</v>
      </c>
      <c r="R335" s="2112">
        <f>AVERAGE('2024旬別'!R335,'2023旬別'!Q335,'2022旬別'!Q335,'2021旬別'!Q335,'2020旬別'!Q335)</f>
        <v>0</v>
      </c>
      <c r="S335" s="2107">
        <f>AVERAGE('2024旬別'!S335,'2023旬別'!R335,'2022旬別'!R335,'2021旬別'!R335,'2020旬別'!R335)</f>
        <v>0</v>
      </c>
      <c r="T335" s="2110">
        <f>AVERAGE('2024旬別'!T335,'2023旬別'!S335,'2022旬別'!S335,'2021旬別'!S335,'2020旬別'!S335)</f>
        <v>0</v>
      </c>
      <c r="U335" s="2112">
        <f>AVERAGE('2024旬別'!U335,'2023旬別'!T335,'2022旬別'!T335,'2021旬別'!T335,'2020旬別'!T335)</f>
        <v>0</v>
      </c>
      <c r="V335" s="2107">
        <f>AVERAGE('2024旬別'!V335,'2023旬別'!U335,'2022旬別'!U335,'2021旬別'!U335,'2020旬別'!U335)</f>
        <v>265.59360000000004</v>
      </c>
      <c r="W335" s="2110">
        <f>AVERAGE('2024旬別'!W335,'2023旬別'!V335,'2022旬別'!V335,'2021旬別'!V335,'2020旬別'!V335)</f>
        <v>0</v>
      </c>
      <c r="X335" s="2199">
        <f>AVERAGE('2024旬別'!X335,'2023旬別'!W335,'2022旬別'!W335,'2021旬別'!W335,'2020旬別'!W335)</f>
        <v>0</v>
      </c>
      <c r="Y335" s="2107">
        <f>AVERAGE('2024旬別'!Y335,'2023旬別'!X335,'2022旬別'!X335,'2021旬別'!X335,'2020旬別'!X335)</f>
        <v>0</v>
      </c>
      <c r="Z335" s="2110">
        <f>AVERAGE('2024旬別'!Z335,'2023旬別'!Y335,'2022旬別'!Y335,'2021旬別'!Y335,'2020旬別'!Y335)</f>
        <v>691.57800000000009</v>
      </c>
      <c r="AA335" s="2112">
        <f>AVERAGE('2024旬別'!AA335,'2023旬別'!Z335,'2022旬別'!Z335,'2021旬別'!Z335,'2020旬別'!Z335)</f>
        <v>129851.25600000001</v>
      </c>
      <c r="AB335" s="2107">
        <f>AVERAGE('2024旬別'!AB335,'2023旬別'!AA335,'2022旬別'!AA335,'2021旬別'!AA335,'2020旬別'!AA335)</f>
        <v>182663.65479999999</v>
      </c>
      <c r="AC335" s="2105">
        <f>AVERAGE('2024旬別'!AC335,'2023旬別'!AB335,'2022旬別'!AB335,'2021旬別'!AB335,'2020旬別'!AB335)</f>
        <v>47066.697</v>
      </c>
      <c r="AD335" s="2106">
        <f>AVERAGE('2024旬別'!AD335,'2023旬別'!AC335,'2022旬別'!AC335,'2021旬別'!AC335,'2020旬別'!AC335)</f>
        <v>1811.8144</v>
      </c>
      <c r="AE335" s="2109">
        <f>AVERAGE('2024旬別'!AE335,'2023旬別'!AD335,'2022旬別'!AD335,'2021旬別'!AD335,'2020旬別'!AD335)</f>
        <v>31.363199999999999</v>
      </c>
      <c r="AF335" s="2110">
        <f>AVERAGE('2024旬別'!AF335,'2023旬別'!AE335,'2022旬別'!AE335,'2021旬別'!AE335,'2020旬別'!AE335)</f>
        <v>0</v>
      </c>
      <c r="AG335" s="2106">
        <f>AVERAGE('2024旬別'!AG335,'2023旬別'!AF335,'2022旬別'!AF335,'2021旬別'!AF335,'2020旬別'!AF335)</f>
        <v>0</v>
      </c>
      <c r="AH335" s="2107">
        <f>AVERAGE('2024旬別'!AH335,'2023旬別'!AG335,'2022旬別'!AG335,'2021旬別'!AG335,'2020旬別'!AG335)</f>
        <v>0</v>
      </c>
      <c r="AI335" s="2110">
        <f>AVERAGE('2024旬別'!AI335,'2023旬別'!AH335,'2022旬別'!AH335,'2021旬別'!AH335,'2020旬別'!AH335)</f>
        <v>0</v>
      </c>
      <c r="AJ335" s="2106">
        <f>AVERAGE('2024旬別'!AJ335,'2023旬別'!AI335,'2022旬別'!AI335,'2021旬別'!AI335,'2020旬別'!AI335)</f>
        <v>0</v>
      </c>
      <c r="AK335" s="2107">
        <f>AVERAGE('2024旬別'!AK335,'2023旬別'!AJ335,'2022旬別'!AJ335,'2021旬別'!AJ335,'2020旬別'!AJ335)</f>
        <v>0</v>
      </c>
      <c r="AL335" s="2110">
        <f>AVERAGE('2024旬別'!AL335,'2023旬別'!AK335,'2022旬別'!AK335,'2021旬別'!AK335,'2020旬別'!AK335)</f>
        <v>0</v>
      </c>
      <c r="AM335" s="2115">
        <f>AVERAGE('2024旬別'!AM335,'2023旬別'!AL335,'2022旬別'!AL335,'2021旬別'!AL335,'2020旬別'!AL335)</f>
        <v>0</v>
      </c>
      <c r="AO335" s="59"/>
      <c r="AT335" s="59"/>
      <c r="AY335" s="59"/>
      <c r="AZ335" s="59"/>
      <c r="BA335" s="59"/>
      <c r="BB335" s="55"/>
      <c r="BC335" s="59"/>
      <c r="BD335" s="59"/>
      <c r="BE335" s="59"/>
    </row>
    <row r="336" spans="1:61" ht="14.25" customHeight="1" x14ac:dyDescent="0.15">
      <c r="A336" s="2352" t="str">
        <f t="shared" si="2"/>
        <v>豊水価格</v>
      </c>
      <c r="B336" s="2351" t="str">
        <f>B334</f>
        <v>豊水</v>
      </c>
      <c r="C336" s="2000" t="s">
        <v>96</v>
      </c>
      <c r="D336" s="2116">
        <f>AVERAGE('2024旬別'!D336,'2023旬別'!C336,'2022旬別'!C336,'2021旬別'!C336,'2020旬別'!C336)</f>
        <v>0</v>
      </c>
      <c r="E336" s="2122">
        <f>AVERAGE('2024旬別'!E336,'2023旬別'!D336,'2022旬別'!D336,'2021旬別'!D336,'2020旬別'!D336)</f>
        <v>0</v>
      </c>
      <c r="F336" s="2123">
        <f>AVERAGE('2024旬別'!F336,'2023旬別'!E336,'2022旬別'!E336,'2021旬別'!E336,'2020旬別'!E336)</f>
        <v>0</v>
      </c>
      <c r="G336" s="2119">
        <f>AVERAGE('2024旬別'!G336,'2023旬別'!F336,'2022旬別'!F336,'2021旬別'!F336,'2020旬別'!F336)</f>
        <v>0</v>
      </c>
      <c r="H336" s="2122">
        <f>AVERAGE('2024旬別'!H336,'2023旬別'!G336,'2022旬別'!G336,'2021旬別'!G336,'2020旬別'!G336)</f>
        <v>0</v>
      </c>
      <c r="I336" s="2123">
        <f>AVERAGE('2024旬別'!I336,'2023旬別'!H336,'2022旬別'!H336,'2021旬別'!H336,'2020旬別'!H336)</f>
        <v>0</v>
      </c>
      <c r="J336" s="2119">
        <f>AVERAGE('2024旬別'!J336,'2023旬別'!I336,'2022旬別'!I336,'2021旬別'!I336,'2020旬別'!I336)</f>
        <v>0</v>
      </c>
      <c r="K336" s="2122">
        <f>AVERAGE('2024旬別'!K336,'2023旬別'!J336,'2022旬別'!J336,'2021旬別'!J336,'2020旬別'!J336)</f>
        <v>0</v>
      </c>
      <c r="L336" s="2123">
        <f>AVERAGE('2024旬別'!L336,'2023旬別'!K336,'2022旬別'!K336,'2021旬別'!K336,'2020旬別'!K336)</f>
        <v>0</v>
      </c>
      <c r="M336" s="2119">
        <f>AVERAGE('2024旬別'!M336,'2023旬別'!L336,'2022旬別'!L336,'2021旬別'!L336,'2020旬別'!L336)</f>
        <v>0</v>
      </c>
      <c r="N336" s="2122">
        <f>AVERAGE('2024旬別'!N336,'2023旬別'!M336,'2022旬別'!M336,'2021旬別'!M336,'2020旬別'!M336)</f>
        <v>0</v>
      </c>
      <c r="O336" s="2123">
        <f>AVERAGE('2024旬別'!O336,'2023旬別'!N336,'2022旬別'!N336,'2021旬別'!N336,'2020旬別'!N336)</f>
        <v>0</v>
      </c>
      <c r="P336" s="2119">
        <f>AVERAGE('2024旬別'!P336,'2023旬別'!O336,'2022旬別'!O336,'2021旬別'!O336,'2020旬別'!O336)</f>
        <v>0</v>
      </c>
      <c r="Q336" s="2122">
        <f>AVERAGE('2024旬別'!Q336,'2023旬別'!P336,'2022旬別'!P336,'2021旬別'!P336,'2020旬別'!P336)</f>
        <v>0</v>
      </c>
      <c r="R336" s="2123">
        <f>AVERAGE('2024旬別'!R336,'2023旬別'!Q336,'2022旬別'!Q336,'2021旬別'!Q336,'2020旬別'!Q336)</f>
        <v>0</v>
      </c>
      <c r="S336" s="2119">
        <f>AVERAGE('2024旬別'!S336,'2023旬別'!R336,'2022旬別'!R336,'2021旬別'!R336,'2020旬別'!R336)</f>
        <v>0</v>
      </c>
      <c r="T336" s="2122">
        <f>AVERAGE('2024旬別'!T336,'2023旬別'!S336,'2022旬別'!S336,'2021旬別'!S336,'2020旬別'!S336)</f>
        <v>0</v>
      </c>
      <c r="U336" s="2123">
        <f>AVERAGE('2024旬別'!U336,'2023旬別'!T336,'2022旬別'!T336,'2021旬別'!T336,'2020旬別'!T336)</f>
        <v>0</v>
      </c>
      <c r="V336" s="2119">
        <f>AVERAGE('2024旬別'!V336,'2023旬別'!U336,'2022旬別'!U336,'2021旬別'!U336,'2020旬別'!U336)</f>
        <v>204.4</v>
      </c>
      <c r="W336" s="2122">
        <f>AVERAGE('2024旬別'!W336,'2023旬別'!V336,'2022旬別'!V336,'2021旬別'!V336,'2020旬別'!V336)</f>
        <v>0</v>
      </c>
      <c r="X336" s="2197">
        <f>AVERAGE('2024旬別'!X336,'2023旬別'!W336,'2022旬別'!W336,'2021旬別'!W336,'2020旬別'!W336)</f>
        <v>0</v>
      </c>
      <c r="Y336" s="2119">
        <f>AVERAGE('2024旬別'!Y336,'2023旬別'!X336,'2022旬別'!X336,'2021旬別'!X336,'2020旬別'!X336)</f>
        <v>0</v>
      </c>
      <c r="Z336" s="2122">
        <f>AVERAGE('2024旬別'!Z336,'2023旬別'!Y336,'2022旬別'!Y336,'2021旬別'!Y336,'2020旬別'!Y336)</f>
        <v>423</v>
      </c>
      <c r="AA336" s="2123">
        <f>AVERAGE('2024旬別'!AA336,'2023旬別'!Z336,'2022旬別'!Z336,'2021旬別'!Z336,'2020旬別'!Z336)</f>
        <v>420.8</v>
      </c>
      <c r="AB336" s="2119">
        <f>AVERAGE('2024旬別'!AB336,'2023旬別'!AA336,'2022旬別'!AA336,'2021旬別'!AA336,'2020旬別'!AA336)</f>
        <v>394.4</v>
      </c>
      <c r="AC336" s="2117">
        <f>AVERAGE('2024旬別'!AC336,'2023旬別'!AB336,'2022旬別'!AB336,'2021旬別'!AB336,'2020旬別'!AB336)</f>
        <v>368.2</v>
      </c>
      <c r="AD336" s="2118">
        <f>AVERAGE('2024旬別'!AD336,'2023旬別'!AC336,'2022旬別'!AC336,'2021旬別'!AC336,'2020旬別'!AC336)</f>
        <v>346.6</v>
      </c>
      <c r="AE336" s="2121">
        <f>AVERAGE('2024旬別'!AE336,'2023旬別'!AD336,'2022旬別'!AD336,'2021旬別'!AD336,'2020旬別'!AD336)</f>
        <v>121.4</v>
      </c>
      <c r="AF336" s="2122">
        <f>AVERAGE('2024旬別'!AF336,'2023旬別'!AE336,'2022旬別'!AE336,'2021旬別'!AE336,'2020旬別'!AE336)</f>
        <v>0</v>
      </c>
      <c r="AG336" s="2118">
        <f>AVERAGE('2024旬別'!AG336,'2023旬別'!AF336,'2022旬別'!AF336,'2021旬別'!AF336,'2020旬別'!AF336)</f>
        <v>0</v>
      </c>
      <c r="AH336" s="2119">
        <f>AVERAGE('2024旬別'!AH336,'2023旬別'!AG336,'2022旬別'!AG336,'2021旬別'!AG336,'2020旬別'!AG336)</f>
        <v>0</v>
      </c>
      <c r="AI336" s="2122">
        <f>AVERAGE('2024旬別'!AI336,'2023旬別'!AH336,'2022旬別'!AH336,'2021旬別'!AH336,'2020旬別'!AH336)</f>
        <v>0</v>
      </c>
      <c r="AJ336" s="2118">
        <f>AVERAGE('2024旬別'!AJ336,'2023旬別'!AI336,'2022旬別'!AI336,'2021旬別'!AI336,'2020旬別'!AI336)</f>
        <v>0</v>
      </c>
      <c r="AK336" s="2119">
        <f>AVERAGE('2024旬別'!AK336,'2023旬別'!AJ336,'2022旬別'!AJ336,'2021旬別'!AJ336,'2020旬別'!AJ336)</f>
        <v>0</v>
      </c>
      <c r="AL336" s="2122">
        <f>AVERAGE('2024旬別'!AL336,'2023旬別'!AK336,'2022旬別'!AK336,'2021旬別'!AK336,'2020旬別'!AK336)</f>
        <v>0</v>
      </c>
      <c r="AM336" s="2125">
        <f>AVERAGE('2024旬別'!AM336,'2023旬別'!AL336,'2022旬別'!AL336,'2021旬別'!AL336,'2020旬別'!AL336)</f>
        <v>0</v>
      </c>
      <c r="AO336" s="59"/>
      <c r="AT336" s="59"/>
      <c r="AY336" s="59"/>
      <c r="AZ336" s="59"/>
      <c r="BA336" s="59"/>
      <c r="BB336" s="61"/>
      <c r="BC336" s="61"/>
      <c r="BD336" s="61"/>
      <c r="BE336" s="61"/>
    </row>
    <row r="337" spans="1:67" ht="14.25" customHeight="1" x14ac:dyDescent="0.15">
      <c r="A337" s="2352" t="str">
        <f t="shared" si="2"/>
        <v>新高数量</v>
      </c>
      <c r="B337" s="250" t="s">
        <v>74</v>
      </c>
      <c r="C337" s="1997" t="s">
        <v>93</v>
      </c>
      <c r="D337" s="2093">
        <f>AVERAGE('2024旬別'!D337,'2023旬別'!C337,'2022旬別'!C337,'2021旬別'!C337,'2020旬別'!C337)</f>
        <v>0</v>
      </c>
      <c r="E337" s="2099">
        <f>AVERAGE('2024旬別'!E337,'2023旬別'!D337,'2022旬別'!D337,'2021旬別'!D337,'2020旬別'!D337)</f>
        <v>0</v>
      </c>
      <c r="F337" s="2100">
        <f>AVERAGE('2024旬別'!F337,'2023旬別'!E337,'2022旬別'!E337,'2021旬別'!E337,'2020旬別'!E337)</f>
        <v>0</v>
      </c>
      <c r="G337" s="2096">
        <f>AVERAGE('2024旬別'!G337,'2023旬別'!F337,'2022旬別'!F337,'2021旬別'!F337,'2020旬別'!F337)</f>
        <v>0</v>
      </c>
      <c r="H337" s="2099">
        <f>AVERAGE('2024旬別'!H337,'2023旬別'!G337,'2022旬別'!G337,'2021旬別'!G337,'2020旬別'!G337)</f>
        <v>0</v>
      </c>
      <c r="I337" s="2100">
        <f>AVERAGE('2024旬別'!I337,'2023旬別'!H337,'2022旬別'!H337,'2021旬別'!H337,'2020旬別'!H337)</f>
        <v>0</v>
      </c>
      <c r="J337" s="2096">
        <f>AVERAGE('2024旬別'!J337,'2023旬別'!I337,'2022旬別'!I337,'2021旬別'!I337,'2020旬別'!I337)</f>
        <v>0</v>
      </c>
      <c r="K337" s="2099">
        <f>AVERAGE('2024旬別'!K337,'2023旬別'!J337,'2022旬別'!J337,'2021旬別'!J337,'2020旬別'!J337)</f>
        <v>0</v>
      </c>
      <c r="L337" s="2100">
        <f>AVERAGE('2024旬別'!L337,'2023旬別'!K337,'2022旬別'!K337,'2021旬別'!K337,'2020旬別'!K337)</f>
        <v>0</v>
      </c>
      <c r="M337" s="2096">
        <f>AVERAGE('2024旬別'!M337,'2023旬別'!L337,'2022旬別'!L337,'2021旬別'!L337,'2020旬別'!L337)</f>
        <v>0</v>
      </c>
      <c r="N337" s="2099">
        <f>AVERAGE('2024旬別'!N337,'2023旬別'!M337,'2022旬別'!M337,'2021旬別'!M337,'2020旬別'!M337)</f>
        <v>0</v>
      </c>
      <c r="O337" s="2100">
        <f>AVERAGE('2024旬別'!O337,'2023旬別'!N337,'2022旬別'!N337,'2021旬別'!N337,'2020旬別'!N337)</f>
        <v>0</v>
      </c>
      <c r="P337" s="2096">
        <f>AVERAGE('2024旬別'!P337,'2023旬別'!O337,'2022旬別'!O337,'2021旬別'!O337,'2020旬別'!O337)</f>
        <v>0</v>
      </c>
      <c r="Q337" s="2099">
        <f>AVERAGE('2024旬別'!Q337,'2023旬別'!P337,'2022旬別'!P337,'2021旬別'!P337,'2020旬別'!P337)</f>
        <v>0</v>
      </c>
      <c r="R337" s="2100">
        <f>AVERAGE('2024旬別'!R337,'2023旬別'!Q337,'2022旬別'!Q337,'2021旬別'!Q337,'2020旬別'!Q337)</f>
        <v>0</v>
      </c>
      <c r="S337" s="2096">
        <f>AVERAGE('2024旬別'!S337,'2023旬別'!R337,'2022旬別'!R337,'2021旬別'!R337,'2020旬別'!R337)</f>
        <v>0</v>
      </c>
      <c r="T337" s="2099">
        <f>AVERAGE('2024旬別'!T337,'2023旬別'!S337,'2022旬別'!S337,'2021旬別'!S337,'2020旬別'!S337)</f>
        <v>0</v>
      </c>
      <c r="U337" s="2100">
        <f>AVERAGE('2024旬別'!U337,'2023旬別'!T337,'2022旬別'!T337,'2021旬別'!T337,'2020旬別'!T337)</f>
        <v>0</v>
      </c>
      <c r="V337" s="2096">
        <f>AVERAGE('2024旬別'!V337,'2023旬別'!U337,'2022旬別'!U337,'2021旬別'!U337,'2020旬別'!U337)</f>
        <v>0</v>
      </c>
      <c r="W337" s="2099">
        <f>AVERAGE('2024旬別'!W337,'2023旬別'!V337,'2022旬別'!V337,'2021旬別'!V337,'2020旬別'!V337)</f>
        <v>0</v>
      </c>
      <c r="X337" s="2198">
        <f>AVERAGE('2024旬別'!X337,'2023旬別'!W337,'2022旬別'!W337,'2021旬別'!W337,'2020旬別'!W337)</f>
        <v>0</v>
      </c>
      <c r="Y337" s="2096">
        <f>AVERAGE('2024旬別'!Y337,'2023旬別'!X337,'2022旬別'!X337,'2021旬別'!X337,'2020旬別'!X337)</f>
        <v>0</v>
      </c>
      <c r="Z337" s="2099">
        <f>AVERAGE('2024旬別'!Z337,'2023旬別'!Y337,'2022旬別'!Y337,'2021旬別'!Y337,'2020旬別'!Y337)</f>
        <v>0</v>
      </c>
      <c r="AA337" s="2198">
        <f>AVERAGE('2024旬別'!AA337,'2023旬別'!Z337,'2022旬別'!Z337,'2021旬別'!Z337,'2020旬別'!Z337)</f>
        <v>0.39</v>
      </c>
      <c r="AB337" s="2096">
        <f>AVERAGE('2024旬別'!AB337,'2023旬別'!AA337,'2022旬別'!AA337,'2021旬別'!AA337,'2020旬別'!AA337)</f>
        <v>8.0869999999999997</v>
      </c>
      <c r="AC337" s="2099">
        <f>AVERAGE('2024旬別'!AC337,'2023旬別'!AB337,'2022旬別'!AB337,'2021旬別'!AB337,'2020旬別'!AB337)</f>
        <v>91.718600000000009</v>
      </c>
      <c r="AD337" s="2095">
        <f>AVERAGE('2024旬別'!AD337,'2023旬別'!AC337,'2022旬別'!AC337,'2021旬別'!AC337,'2020旬別'!AC337)</f>
        <v>163.6558</v>
      </c>
      <c r="AE337" s="2098">
        <f>AVERAGE('2024旬別'!AE337,'2023旬別'!AD337,'2022旬別'!AD337,'2021旬別'!AD337,'2020旬別'!AD337)</f>
        <v>47.515599999999992</v>
      </c>
      <c r="AF337" s="2099">
        <f>AVERAGE('2024旬別'!AF337,'2023旬別'!AE337,'2022旬別'!AE337,'2021旬別'!AE337,'2020旬別'!AE337)</f>
        <v>5.7509999999999994</v>
      </c>
      <c r="AG337" s="2095">
        <f>AVERAGE('2024旬別'!AG337,'2023旬別'!AF337,'2022旬別'!AF337,'2021旬別'!AF337,'2020旬別'!AF337)</f>
        <v>0.21200000000000002</v>
      </c>
      <c r="AH337" s="2098">
        <f>AVERAGE('2024旬別'!AH337,'2023旬別'!AG337,'2022旬別'!AG337,'2021旬別'!AG337,'2020旬別'!AG337)</f>
        <v>1.2E-2</v>
      </c>
      <c r="AI337" s="2099">
        <f>AVERAGE('2024旬別'!AI337,'2023旬別'!AH337,'2022旬別'!AH337,'2021旬別'!AH337,'2020旬別'!AH337)</f>
        <v>0</v>
      </c>
      <c r="AJ337" s="2095">
        <f>AVERAGE('2024旬別'!AJ337,'2023旬別'!AI337,'2022旬別'!AI337,'2021旬別'!AI337,'2020旬別'!AI337)</f>
        <v>0</v>
      </c>
      <c r="AK337" s="2096">
        <f>AVERAGE('2024旬別'!AK337,'2023旬別'!AJ337,'2022旬別'!AJ337,'2021旬別'!AJ337,'2020旬別'!AJ337)</f>
        <v>0</v>
      </c>
      <c r="AL337" s="2099">
        <f>AVERAGE('2024旬別'!AL337,'2023旬別'!AK337,'2022旬別'!AK337,'2021旬別'!AK337,'2020旬別'!AK337)</f>
        <v>0</v>
      </c>
      <c r="AM337" s="2103">
        <f>AVERAGE('2024旬別'!AM337,'2023旬別'!AL337,'2022旬別'!AL337,'2021旬別'!AL337,'2020旬別'!AL337)</f>
        <v>0</v>
      </c>
      <c r="AO337" s="59"/>
      <c r="AT337" s="59"/>
      <c r="AY337" s="59"/>
      <c r="AZ337" s="59"/>
      <c r="BA337" s="59"/>
      <c r="BB337" s="55"/>
      <c r="BC337" s="59"/>
      <c r="BD337" s="59"/>
      <c r="BE337" s="59"/>
    </row>
    <row r="338" spans="1:67" ht="14.25" customHeight="1" x14ac:dyDescent="0.15">
      <c r="A338" s="2352" t="str">
        <f t="shared" si="2"/>
        <v>新高金額</v>
      </c>
      <c r="B338" s="2350" t="str">
        <f>B337</f>
        <v>新高</v>
      </c>
      <c r="C338" s="1998" t="s">
        <v>94</v>
      </c>
      <c r="D338" s="2104">
        <f>AVERAGE('2024旬別'!D338,'2023旬別'!C338,'2022旬別'!C338,'2021旬別'!C338,'2020旬別'!C338)</f>
        <v>0</v>
      </c>
      <c r="E338" s="2110">
        <f>AVERAGE('2024旬別'!E338,'2023旬別'!D338,'2022旬別'!D338,'2021旬別'!D338,'2020旬別'!D338)</f>
        <v>0</v>
      </c>
      <c r="F338" s="2112">
        <f>AVERAGE('2024旬別'!F338,'2023旬別'!E338,'2022旬別'!E338,'2021旬別'!E338,'2020旬別'!E338)</f>
        <v>0</v>
      </c>
      <c r="G338" s="2107">
        <f>AVERAGE('2024旬別'!G338,'2023旬別'!F338,'2022旬別'!F338,'2021旬別'!F338,'2020旬別'!F338)</f>
        <v>0</v>
      </c>
      <c r="H338" s="2110">
        <f>AVERAGE('2024旬別'!H338,'2023旬別'!G338,'2022旬別'!G338,'2021旬別'!G338,'2020旬別'!G338)</f>
        <v>0</v>
      </c>
      <c r="I338" s="2112">
        <f>AVERAGE('2024旬別'!I338,'2023旬別'!H338,'2022旬別'!H338,'2021旬別'!H338,'2020旬別'!H338)</f>
        <v>0</v>
      </c>
      <c r="J338" s="2107">
        <f>AVERAGE('2024旬別'!J338,'2023旬別'!I338,'2022旬別'!I338,'2021旬別'!I338,'2020旬別'!I338)</f>
        <v>0</v>
      </c>
      <c r="K338" s="2110">
        <f>AVERAGE('2024旬別'!K338,'2023旬別'!J338,'2022旬別'!J338,'2021旬別'!J338,'2020旬別'!J338)</f>
        <v>0</v>
      </c>
      <c r="L338" s="2112">
        <f>AVERAGE('2024旬別'!L338,'2023旬別'!K338,'2022旬別'!K338,'2021旬別'!K338,'2020旬別'!K338)</f>
        <v>0</v>
      </c>
      <c r="M338" s="2107">
        <f>AVERAGE('2024旬別'!M338,'2023旬別'!L338,'2022旬別'!L338,'2021旬別'!L338,'2020旬別'!L338)</f>
        <v>0</v>
      </c>
      <c r="N338" s="2110">
        <f>AVERAGE('2024旬別'!N338,'2023旬別'!M338,'2022旬別'!M338,'2021旬別'!M338,'2020旬別'!M338)</f>
        <v>0</v>
      </c>
      <c r="O338" s="2112">
        <f>AVERAGE('2024旬別'!O338,'2023旬別'!N338,'2022旬別'!N338,'2021旬別'!N338,'2020旬別'!N338)</f>
        <v>0</v>
      </c>
      <c r="P338" s="2107">
        <f>AVERAGE('2024旬別'!P338,'2023旬別'!O338,'2022旬別'!O338,'2021旬別'!O338,'2020旬別'!O338)</f>
        <v>0</v>
      </c>
      <c r="Q338" s="2110">
        <f>AVERAGE('2024旬別'!Q338,'2023旬別'!P338,'2022旬別'!P338,'2021旬別'!P338,'2020旬別'!P338)</f>
        <v>0</v>
      </c>
      <c r="R338" s="2112">
        <f>AVERAGE('2024旬別'!R338,'2023旬別'!Q338,'2022旬別'!Q338,'2021旬別'!Q338,'2020旬別'!Q338)</f>
        <v>0</v>
      </c>
      <c r="S338" s="2107">
        <f>AVERAGE('2024旬別'!S338,'2023旬別'!R338,'2022旬別'!R338,'2021旬別'!R338,'2020旬別'!R338)</f>
        <v>0</v>
      </c>
      <c r="T338" s="2110">
        <f>AVERAGE('2024旬別'!T338,'2023旬別'!S338,'2022旬別'!S338,'2021旬別'!S338,'2020旬別'!S338)</f>
        <v>0</v>
      </c>
      <c r="U338" s="2112">
        <f>AVERAGE('2024旬別'!U338,'2023旬別'!T338,'2022旬別'!T338,'2021旬別'!T338,'2020旬別'!T338)</f>
        <v>0</v>
      </c>
      <c r="V338" s="2107">
        <f>AVERAGE('2024旬別'!V338,'2023旬別'!U338,'2022旬別'!U338,'2021旬別'!U338,'2020旬別'!U338)</f>
        <v>0</v>
      </c>
      <c r="W338" s="2110">
        <f>AVERAGE('2024旬別'!W338,'2023旬別'!V338,'2022旬別'!V338,'2021旬別'!V338,'2020旬別'!V338)</f>
        <v>0</v>
      </c>
      <c r="X338" s="2199">
        <f>AVERAGE('2024旬別'!X338,'2023旬別'!W338,'2022旬別'!W338,'2021旬別'!W338,'2020旬別'!W338)</f>
        <v>0</v>
      </c>
      <c r="Y338" s="2107">
        <f>AVERAGE('2024旬別'!Y338,'2023旬別'!X338,'2022旬別'!X338,'2021旬別'!X338,'2020旬別'!X338)</f>
        <v>0</v>
      </c>
      <c r="Z338" s="2110">
        <f>AVERAGE('2024旬別'!Z338,'2023旬別'!Y338,'2022旬別'!Y338,'2021旬別'!Y338,'2020旬別'!Y338)</f>
        <v>0</v>
      </c>
      <c r="AA338" s="2199">
        <f>AVERAGE('2024旬別'!AA338,'2023旬別'!Z338,'2022旬別'!Z338,'2021旬別'!Z338,'2020旬別'!Z338)</f>
        <v>112.53599999999999</v>
      </c>
      <c r="AB338" s="2107">
        <f>AVERAGE('2024旬別'!AB338,'2023旬別'!AA338,'2022旬別'!AA338,'2021旬別'!AA338,'2020旬別'!AA338)</f>
        <v>2775.1248000000001</v>
      </c>
      <c r="AC338" s="2105">
        <f>AVERAGE('2024旬別'!AC338,'2023旬別'!AB338,'2022旬別'!AB338,'2021旬別'!AB338,'2020旬別'!AB338)</f>
        <v>30875.029399999999</v>
      </c>
      <c r="AD338" s="2106">
        <f>AVERAGE('2024旬別'!AD338,'2023旬別'!AC338,'2022旬別'!AC338,'2021旬別'!AC338,'2020旬別'!AC338)</f>
        <v>53151.071400000001</v>
      </c>
      <c r="AE338" s="2109">
        <f>AVERAGE('2024旬別'!AE338,'2023旬別'!AD338,'2022旬別'!AD338,'2021旬別'!AD338,'2020旬別'!AD338)</f>
        <v>15976.635</v>
      </c>
      <c r="AF338" s="2110">
        <f>AVERAGE('2024旬別'!AF338,'2023旬別'!AE338,'2022旬別'!AE338,'2021旬別'!AE338,'2020旬別'!AE338)</f>
        <v>1792.0302000000004</v>
      </c>
      <c r="AG338" s="2106">
        <f>AVERAGE('2024旬別'!AG338,'2023旬別'!AF338,'2022旬別'!AF338,'2021旬別'!AF338,'2020旬別'!AF338)</f>
        <v>65.426400000000001</v>
      </c>
      <c r="AH338" s="2109">
        <f>AVERAGE('2024旬別'!AH338,'2023旬別'!AG338,'2022旬別'!AG338,'2021旬別'!AG338,'2020旬別'!AG338)</f>
        <v>3.8880000000000003</v>
      </c>
      <c r="AI338" s="2110">
        <f>AVERAGE('2024旬別'!AI338,'2023旬別'!AH338,'2022旬別'!AH338,'2021旬別'!AH338,'2020旬別'!AH338)</f>
        <v>0</v>
      </c>
      <c r="AJ338" s="2106">
        <f>AVERAGE('2024旬別'!AJ338,'2023旬別'!AI338,'2022旬別'!AI338,'2021旬別'!AI338,'2020旬別'!AI338)</f>
        <v>0</v>
      </c>
      <c r="AK338" s="2107">
        <f>AVERAGE('2024旬別'!AK338,'2023旬別'!AJ338,'2022旬別'!AJ338,'2021旬別'!AJ338,'2020旬別'!AJ338)</f>
        <v>0</v>
      </c>
      <c r="AL338" s="2110">
        <f>AVERAGE('2024旬別'!AL338,'2023旬別'!AK338,'2022旬別'!AK338,'2021旬別'!AK338,'2020旬別'!AK338)</f>
        <v>0</v>
      </c>
      <c r="AM338" s="2115">
        <f>AVERAGE('2024旬別'!AM338,'2023旬別'!AL338,'2022旬別'!AL338,'2021旬別'!AL338,'2020旬別'!AL338)</f>
        <v>0</v>
      </c>
      <c r="AT338" s="59"/>
      <c r="AY338" s="59"/>
      <c r="AZ338" s="59"/>
      <c r="BA338" s="59"/>
      <c r="BB338" s="55"/>
      <c r="BC338" s="59"/>
      <c r="BD338" s="59"/>
      <c r="BE338" s="59"/>
      <c r="BH338" s="5"/>
      <c r="BI338" s="5"/>
      <c r="BJ338" s="5"/>
      <c r="BL338" s="5"/>
      <c r="BM338" s="4"/>
      <c r="BN338" s="4"/>
      <c r="BO338" s="258"/>
    </row>
    <row r="339" spans="1:67" ht="14.25" customHeight="1" x14ac:dyDescent="0.15">
      <c r="A339" s="2352" t="str">
        <f t="shared" si="2"/>
        <v>新高価格</v>
      </c>
      <c r="B339" s="2351" t="str">
        <f>B337</f>
        <v>新高</v>
      </c>
      <c r="C339" s="2000" t="s">
        <v>96</v>
      </c>
      <c r="D339" s="2116">
        <f>AVERAGE('2024旬別'!D339,'2023旬別'!C339,'2022旬別'!C339,'2021旬別'!C339,'2020旬別'!C339)</f>
        <v>0</v>
      </c>
      <c r="E339" s="2122">
        <f>AVERAGE('2024旬別'!E339,'2023旬別'!D339,'2022旬別'!D339,'2021旬別'!D339,'2020旬別'!D339)</f>
        <v>0</v>
      </c>
      <c r="F339" s="2123">
        <f>AVERAGE('2024旬別'!F339,'2023旬別'!E339,'2022旬別'!E339,'2021旬別'!E339,'2020旬別'!E339)</f>
        <v>0</v>
      </c>
      <c r="G339" s="2119">
        <f>AVERAGE('2024旬別'!G339,'2023旬別'!F339,'2022旬別'!F339,'2021旬別'!F339,'2020旬別'!F339)</f>
        <v>0</v>
      </c>
      <c r="H339" s="2122">
        <f>AVERAGE('2024旬別'!H339,'2023旬別'!G339,'2022旬別'!G339,'2021旬別'!G339,'2020旬別'!G339)</f>
        <v>0</v>
      </c>
      <c r="I339" s="2123">
        <f>AVERAGE('2024旬別'!I339,'2023旬別'!H339,'2022旬別'!H339,'2021旬別'!H339,'2020旬別'!H339)</f>
        <v>0</v>
      </c>
      <c r="J339" s="2119">
        <f>AVERAGE('2024旬別'!J339,'2023旬別'!I339,'2022旬別'!I339,'2021旬別'!I339,'2020旬別'!I339)</f>
        <v>0</v>
      </c>
      <c r="K339" s="2122">
        <f>AVERAGE('2024旬別'!K339,'2023旬別'!J339,'2022旬別'!J339,'2021旬別'!J339,'2020旬別'!J339)</f>
        <v>0</v>
      </c>
      <c r="L339" s="2123">
        <f>AVERAGE('2024旬別'!L339,'2023旬別'!K339,'2022旬別'!K339,'2021旬別'!K339,'2020旬別'!K339)</f>
        <v>0</v>
      </c>
      <c r="M339" s="2119">
        <f>AVERAGE('2024旬別'!M339,'2023旬別'!L339,'2022旬別'!L339,'2021旬別'!L339,'2020旬別'!L339)</f>
        <v>0</v>
      </c>
      <c r="N339" s="2122">
        <f>AVERAGE('2024旬別'!N339,'2023旬別'!M339,'2022旬別'!M339,'2021旬別'!M339,'2020旬別'!M339)</f>
        <v>0</v>
      </c>
      <c r="O339" s="2123">
        <f>AVERAGE('2024旬別'!O339,'2023旬別'!N339,'2022旬別'!N339,'2021旬別'!N339,'2020旬別'!N339)</f>
        <v>0</v>
      </c>
      <c r="P339" s="2119">
        <f>AVERAGE('2024旬別'!P339,'2023旬別'!O339,'2022旬別'!O339,'2021旬別'!O339,'2020旬別'!O339)</f>
        <v>0</v>
      </c>
      <c r="Q339" s="2122">
        <f>AVERAGE('2024旬別'!Q339,'2023旬別'!P339,'2022旬別'!P339,'2021旬別'!P339,'2020旬別'!P339)</f>
        <v>0</v>
      </c>
      <c r="R339" s="2123">
        <f>AVERAGE('2024旬別'!R339,'2023旬別'!Q339,'2022旬別'!Q339,'2021旬別'!Q339,'2020旬別'!Q339)</f>
        <v>0</v>
      </c>
      <c r="S339" s="2119">
        <f>AVERAGE('2024旬別'!S339,'2023旬別'!R339,'2022旬別'!R339,'2021旬別'!R339,'2020旬別'!R339)</f>
        <v>0</v>
      </c>
      <c r="T339" s="2122">
        <f>AVERAGE('2024旬別'!T339,'2023旬別'!S339,'2022旬別'!S339,'2021旬別'!S339,'2020旬別'!S339)</f>
        <v>0</v>
      </c>
      <c r="U339" s="2123">
        <f>AVERAGE('2024旬別'!U339,'2023旬別'!T339,'2022旬別'!T339,'2021旬別'!T339,'2020旬別'!T339)</f>
        <v>0</v>
      </c>
      <c r="V339" s="2119">
        <f>AVERAGE('2024旬別'!V339,'2023旬別'!U339,'2022旬別'!U339,'2021旬別'!U339,'2020旬別'!U339)</f>
        <v>0</v>
      </c>
      <c r="W339" s="2122">
        <f>AVERAGE('2024旬別'!W339,'2023旬別'!V339,'2022旬別'!V339,'2021旬別'!V339,'2020旬別'!V339)</f>
        <v>0</v>
      </c>
      <c r="X339" s="2197">
        <f>AVERAGE('2024旬別'!X339,'2023旬別'!W339,'2022旬別'!W339,'2021旬別'!W339,'2020旬別'!W339)</f>
        <v>0</v>
      </c>
      <c r="Y339" s="2119">
        <f>AVERAGE('2024旬別'!Y339,'2023旬別'!X339,'2022旬別'!X339,'2021旬別'!X339,'2020旬別'!X339)</f>
        <v>0</v>
      </c>
      <c r="Z339" s="2122">
        <f>AVERAGE('2024旬別'!Z339,'2023旬別'!Y339,'2022旬別'!Y339,'2021旬別'!Y339,'2020旬別'!Y339)</f>
        <v>0</v>
      </c>
      <c r="AA339" s="2197">
        <f>AVERAGE('2024旬別'!AA339,'2023旬別'!Z339,'2022旬別'!Z339,'2021旬別'!Z339,'2020旬別'!Z339)</f>
        <v>57.8</v>
      </c>
      <c r="AB339" s="2119">
        <f>AVERAGE('2024旬別'!AB339,'2023旬別'!AA339,'2022旬別'!AA339,'2021旬別'!AA339,'2020旬別'!AA339)</f>
        <v>323.60000000000002</v>
      </c>
      <c r="AC339" s="2117">
        <f>AVERAGE('2024旬別'!AC339,'2023旬別'!AB339,'2022旬別'!AB339,'2021旬別'!AB339,'2020旬別'!AB339)</f>
        <v>314.2</v>
      </c>
      <c r="AD339" s="2118">
        <f>AVERAGE('2024旬別'!AD339,'2023旬別'!AC339,'2022旬別'!AC339,'2021旬別'!AC339,'2020旬別'!AC339)</f>
        <v>343</v>
      </c>
      <c r="AE339" s="2121">
        <f>AVERAGE('2024旬別'!AE339,'2023旬別'!AD339,'2022旬別'!AD339,'2021旬別'!AD339,'2020旬別'!AD339)</f>
        <v>360.8</v>
      </c>
      <c r="AF339" s="2122">
        <f>AVERAGE('2024旬別'!AF339,'2023旬別'!AE339,'2022旬別'!AE339,'2021旬別'!AE339,'2020旬別'!AE339)</f>
        <v>359.2</v>
      </c>
      <c r="AG339" s="2118">
        <f>AVERAGE('2024旬別'!AG339,'2023旬別'!AF339,'2022旬別'!AF339,'2021旬別'!AF339,'2020旬別'!AF339)</f>
        <v>61.8</v>
      </c>
      <c r="AH339" s="2121">
        <f>AVERAGE('2024旬別'!AH339,'2023旬別'!AG339,'2022旬別'!AG339,'2021旬別'!AG339,'2020旬別'!AG339)</f>
        <v>64.8</v>
      </c>
      <c r="AI339" s="2122">
        <f>AVERAGE('2024旬別'!AI339,'2023旬別'!AH339,'2022旬別'!AH339,'2021旬別'!AH339,'2020旬別'!AH339)</f>
        <v>0</v>
      </c>
      <c r="AJ339" s="2118">
        <f>AVERAGE('2024旬別'!AJ339,'2023旬別'!AI339,'2022旬別'!AI339,'2021旬別'!AI339,'2020旬別'!AI339)</f>
        <v>0</v>
      </c>
      <c r="AK339" s="2119">
        <f>AVERAGE('2024旬別'!AK339,'2023旬別'!AJ339,'2022旬別'!AJ339,'2021旬別'!AJ339,'2020旬別'!AJ339)</f>
        <v>0</v>
      </c>
      <c r="AL339" s="2122">
        <f>AVERAGE('2024旬別'!AL339,'2023旬別'!AK339,'2022旬別'!AK339,'2021旬別'!AK339,'2020旬別'!AK339)</f>
        <v>0</v>
      </c>
      <c r="AM339" s="2125">
        <f>AVERAGE('2024旬別'!AM339,'2023旬別'!AL339,'2022旬別'!AL339,'2021旬別'!AL339,'2020旬別'!AL339)</f>
        <v>0</v>
      </c>
      <c r="AO339" s="59"/>
      <c r="AT339" s="59"/>
      <c r="AY339" s="59"/>
      <c r="AZ339" s="59"/>
      <c r="BB339" s="5"/>
      <c r="BC339" s="2050"/>
      <c r="BD339" s="5"/>
      <c r="BE339" s="258"/>
    </row>
    <row r="340" spans="1:67" ht="14.25" customHeight="1" x14ac:dyDescent="0.15">
      <c r="A340" s="2352" t="str">
        <f t="shared" si="2"/>
        <v>かき類数量</v>
      </c>
      <c r="B340" s="182" t="s">
        <v>76</v>
      </c>
      <c r="C340" s="1997" t="s">
        <v>93</v>
      </c>
      <c r="D340" s="2093">
        <f>AVERAGE('2024旬別'!D340,'2023旬別'!C340,'2022旬別'!C340,'2021旬別'!C340,'2020旬別'!C340)</f>
        <v>0</v>
      </c>
      <c r="E340" s="2099">
        <f>AVERAGE('2024旬別'!E340,'2023旬別'!D340,'2022旬別'!D340,'2021旬別'!D340,'2020旬別'!D340)</f>
        <v>0</v>
      </c>
      <c r="F340" s="2100">
        <f>AVERAGE('2024旬別'!F340,'2023旬別'!E340,'2022旬別'!E340,'2021旬別'!E340,'2020旬別'!E340)</f>
        <v>1.6000000000000001E-3</v>
      </c>
      <c r="G340" s="2096">
        <f>AVERAGE('2024旬別'!G340,'2023旬別'!F340,'2022旬別'!F340,'2021旬別'!F340,'2020旬別'!F340)</f>
        <v>0</v>
      </c>
      <c r="H340" s="2099">
        <f>AVERAGE('2024旬別'!H340,'2023旬別'!G340,'2022旬別'!G340,'2021旬別'!G340,'2020旬別'!G340)</f>
        <v>0</v>
      </c>
      <c r="I340" s="2100">
        <f>AVERAGE('2024旬別'!I340,'2023旬別'!H340,'2022旬別'!H340,'2021旬別'!H340,'2020旬別'!H340)</f>
        <v>0</v>
      </c>
      <c r="J340" s="2096">
        <f>AVERAGE('2024旬別'!J340,'2023旬別'!I340,'2022旬別'!I340,'2021旬別'!I340,'2020旬別'!I340)</f>
        <v>0</v>
      </c>
      <c r="K340" s="2099">
        <f>AVERAGE('2024旬別'!K340,'2023旬別'!J340,'2022旬別'!J340,'2021旬別'!J340,'2020旬別'!J340)</f>
        <v>0</v>
      </c>
      <c r="L340" s="2100">
        <f>AVERAGE('2024旬別'!L340,'2023旬別'!K340,'2022旬別'!K340,'2021旬別'!K340,'2020旬別'!K340)</f>
        <v>0</v>
      </c>
      <c r="M340" s="2096">
        <f>AVERAGE('2024旬別'!M340,'2023旬別'!L340,'2022旬別'!L340,'2021旬別'!L340,'2020旬別'!L340)</f>
        <v>0</v>
      </c>
      <c r="N340" s="2099">
        <f>AVERAGE('2024旬別'!N340,'2023旬別'!M340,'2022旬別'!M340,'2021旬別'!M340,'2020旬別'!M340)</f>
        <v>0</v>
      </c>
      <c r="O340" s="2100">
        <f>AVERAGE('2024旬別'!O340,'2023旬別'!N340,'2022旬別'!N340,'2021旬別'!N340,'2020旬別'!N340)</f>
        <v>0</v>
      </c>
      <c r="P340" s="2096">
        <f>AVERAGE('2024旬別'!P340,'2023旬別'!O340,'2022旬別'!O340,'2021旬別'!O340,'2020旬別'!O340)</f>
        <v>0</v>
      </c>
      <c r="Q340" s="2099">
        <f>AVERAGE('2024旬別'!Q340,'2023旬別'!P340,'2022旬別'!P340,'2021旬別'!P340,'2020旬別'!P340)</f>
        <v>0</v>
      </c>
      <c r="R340" s="2100">
        <f>AVERAGE('2024旬別'!R340,'2023旬別'!Q340,'2022旬別'!Q340,'2021旬別'!Q340,'2020旬別'!Q340)</f>
        <v>0</v>
      </c>
      <c r="S340" s="2096">
        <f>AVERAGE('2024旬別'!S340,'2023旬別'!R340,'2022旬別'!R340,'2021旬別'!R340,'2020旬別'!R340)</f>
        <v>0</v>
      </c>
      <c r="T340" s="2099">
        <f>AVERAGE('2024旬別'!T340,'2023旬別'!S340,'2022旬別'!S340,'2021旬別'!S340,'2020旬別'!S340)</f>
        <v>0</v>
      </c>
      <c r="U340" s="2100">
        <f>AVERAGE('2024旬別'!U340,'2023旬別'!T340,'2022旬別'!T340,'2021旬別'!T340,'2020旬別'!T340)</f>
        <v>0</v>
      </c>
      <c r="V340" s="2096">
        <f>AVERAGE('2024旬別'!V340,'2023旬別'!U340,'2022旬別'!U340,'2021旬別'!U340,'2020旬別'!U340)</f>
        <v>0</v>
      </c>
      <c r="W340" s="2099">
        <f>AVERAGE('2024旬別'!W340,'2023旬別'!V340,'2022旬別'!V340,'2021旬別'!V340,'2020旬別'!V340)</f>
        <v>0</v>
      </c>
      <c r="X340" s="2198">
        <f>AVERAGE('2024旬別'!X340,'2023旬別'!W340,'2022旬別'!W340,'2021旬別'!W340,'2020旬別'!W340)</f>
        <v>0</v>
      </c>
      <c r="Y340" s="2096">
        <f>AVERAGE('2024旬別'!Y340,'2023旬別'!X340,'2022旬別'!X340,'2021旬別'!X340,'2020旬別'!X340)</f>
        <v>0</v>
      </c>
      <c r="Z340" s="2099">
        <f>AVERAGE('2024旬別'!Z340,'2023旬別'!Y340,'2022旬別'!Y340,'2021旬別'!Y340,'2020旬別'!Y340)</f>
        <v>0</v>
      </c>
      <c r="AA340" s="2198">
        <f>AVERAGE('2024旬別'!AA340,'2023旬別'!Z340,'2022旬別'!Z340,'2021旬別'!Z340,'2020旬別'!Z340)</f>
        <v>0</v>
      </c>
      <c r="AB340" s="2096">
        <f>AVERAGE('2024旬別'!AB340,'2023旬別'!AA340,'2022旬別'!AA340,'2021旬別'!AA340,'2020旬別'!AA340)</f>
        <v>0.15760000000000002</v>
      </c>
      <c r="AC340" s="2094">
        <f>AVERAGE('2024旬別'!AC340,'2023旬別'!AB340,'2022旬別'!AB340,'2021旬別'!AB340,'2020旬別'!AB340)</f>
        <v>3.1006</v>
      </c>
      <c r="AD340" s="2095">
        <f>AVERAGE('2024旬別'!AD340,'2023旬別'!AC340,'2022旬別'!AC340,'2021旬別'!AC340,'2020旬別'!AC340)</f>
        <v>9.1159999999999997</v>
      </c>
      <c r="AE340" s="2148">
        <f>AVERAGE('2024旬別'!AE340,'2023旬別'!AD340,'2022旬別'!AD340,'2021旬別'!AD340,'2020旬別'!AD340)</f>
        <v>10.895600000000002</v>
      </c>
      <c r="AF340" s="2099">
        <f>AVERAGE('2024旬別'!AF340,'2023旬別'!AE340,'2022旬別'!AE340,'2021旬別'!AE340,'2020旬別'!AE340)</f>
        <v>9.3313999999999986</v>
      </c>
      <c r="AG340" s="2095">
        <f>AVERAGE('2024旬別'!AG340,'2023旬別'!AF340,'2022旬別'!AF340,'2021旬別'!AF340,'2020旬別'!AF340)</f>
        <v>11.161199999999999</v>
      </c>
      <c r="AH340" s="2096">
        <f>AVERAGE('2024旬別'!AH340,'2023旬別'!AG340,'2022旬別'!AG340,'2021旬別'!AG340,'2020旬別'!AG340)</f>
        <v>14.534599999999998</v>
      </c>
      <c r="AI340" s="2094">
        <f>AVERAGE('2024旬別'!AI340,'2023旬別'!AH340,'2022旬別'!AH340,'2021旬別'!AH340,'2020旬別'!AH340)</f>
        <v>14.235199999999997</v>
      </c>
      <c r="AJ340" s="2100">
        <f>AVERAGE('2024旬別'!AJ340,'2023旬別'!AI340,'2022旬別'!AI340,'2021旬別'!AI340,'2020旬別'!AI340)</f>
        <v>16.070799999999998</v>
      </c>
      <c r="AK340" s="2096">
        <f>AVERAGE('2024旬別'!AK340,'2023旬別'!AJ340,'2022旬別'!AJ340,'2021旬別'!AJ340,'2020旬別'!AJ340)</f>
        <v>8.6717999999999993</v>
      </c>
      <c r="AL340" s="2147">
        <f>AVERAGE('2024旬別'!AL340,'2023旬別'!AK340,'2022旬別'!AK340,'2021旬別'!AK340,'2020旬別'!AK340)</f>
        <v>2.3630000000000004</v>
      </c>
      <c r="AM340" s="2103">
        <f>AVERAGE('2024旬別'!AM340,'2023旬別'!AL340,'2022旬別'!AL340,'2021旬別'!AL340,'2020旬別'!AL340)</f>
        <v>0.95579999999999998</v>
      </c>
      <c r="AO340" s="59"/>
      <c r="AU340" s="59"/>
      <c r="AV340" s="59"/>
      <c r="AW340" s="59"/>
      <c r="AX340" s="55"/>
      <c r="AY340" s="59"/>
      <c r="AZ340" s="59"/>
      <c r="BA340" s="59"/>
      <c r="BC340" s="5"/>
      <c r="BD340" s="59"/>
      <c r="BE340" s="59"/>
      <c r="BG340" s="5"/>
      <c r="BH340" s="5"/>
      <c r="BI340" s="5"/>
    </row>
    <row r="341" spans="1:67" ht="14.25" customHeight="1" x14ac:dyDescent="0.15">
      <c r="A341" s="2352" t="str">
        <f t="shared" si="2"/>
        <v>かき類金額</v>
      </c>
      <c r="B341" s="2350" t="str">
        <f>B340</f>
        <v>かき類</v>
      </c>
      <c r="C341" s="1998" t="s">
        <v>94</v>
      </c>
      <c r="D341" s="2104">
        <f>AVERAGE('2024旬別'!D341,'2023旬別'!C341,'2022旬別'!C341,'2021旬別'!C341,'2020旬別'!C341)</f>
        <v>0</v>
      </c>
      <c r="E341" s="2110">
        <f>AVERAGE('2024旬別'!E341,'2023旬別'!D341,'2022旬別'!D341,'2021旬別'!D341,'2020旬別'!D341)</f>
        <v>0</v>
      </c>
      <c r="F341" s="2112">
        <f>AVERAGE('2024旬別'!F341,'2023旬別'!E341,'2022旬別'!E341,'2021旬別'!E341,'2020旬別'!E341)</f>
        <v>0.47519999999999996</v>
      </c>
      <c r="G341" s="2107">
        <f>AVERAGE('2024旬別'!G341,'2023旬別'!F341,'2022旬別'!F341,'2021旬別'!F341,'2020旬別'!F341)</f>
        <v>0</v>
      </c>
      <c r="H341" s="2110">
        <f>AVERAGE('2024旬別'!H341,'2023旬別'!G341,'2022旬別'!G341,'2021旬別'!G341,'2020旬別'!G341)</f>
        <v>1.2</v>
      </c>
      <c r="I341" s="2112">
        <f>AVERAGE('2024旬別'!I341,'2023旬別'!H341,'2022旬別'!H341,'2021旬別'!H341,'2020旬別'!H341)</f>
        <v>0</v>
      </c>
      <c r="J341" s="2107">
        <f>AVERAGE('2024旬別'!J341,'2023旬別'!I341,'2022旬別'!I341,'2021旬別'!I341,'2020旬別'!I341)</f>
        <v>0</v>
      </c>
      <c r="K341" s="2110">
        <f>AVERAGE('2024旬別'!K341,'2023旬別'!J341,'2022旬別'!J341,'2021旬別'!J341,'2020旬別'!J341)</f>
        <v>0</v>
      </c>
      <c r="L341" s="2112">
        <f>AVERAGE('2024旬別'!L341,'2023旬別'!K341,'2022旬別'!K341,'2021旬別'!K341,'2020旬別'!K341)</f>
        <v>0</v>
      </c>
      <c r="M341" s="2107">
        <f>AVERAGE('2024旬別'!M341,'2023旬別'!L341,'2022旬別'!L341,'2021旬別'!L341,'2020旬別'!L341)</f>
        <v>0</v>
      </c>
      <c r="N341" s="2110">
        <f>AVERAGE('2024旬別'!N341,'2023旬別'!M341,'2022旬別'!M341,'2021旬別'!M341,'2020旬別'!M341)</f>
        <v>0</v>
      </c>
      <c r="O341" s="2112">
        <f>AVERAGE('2024旬別'!O341,'2023旬別'!N341,'2022旬別'!N341,'2021旬別'!N341,'2020旬別'!N341)</f>
        <v>0</v>
      </c>
      <c r="P341" s="2107">
        <f>AVERAGE('2024旬別'!P341,'2023旬別'!O341,'2022旬別'!O341,'2021旬別'!O341,'2020旬別'!O341)</f>
        <v>0</v>
      </c>
      <c r="Q341" s="2110">
        <f>AVERAGE('2024旬別'!Q341,'2023旬別'!P341,'2022旬別'!P341,'2021旬別'!P341,'2020旬別'!P341)</f>
        <v>0</v>
      </c>
      <c r="R341" s="2112">
        <f>AVERAGE('2024旬別'!R341,'2023旬別'!Q341,'2022旬別'!Q341,'2021旬別'!Q341,'2020旬別'!Q341)</f>
        <v>0</v>
      </c>
      <c r="S341" s="2107">
        <f>AVERAGE('2024旬別'!S341,'2023旬別'!R341,'2022旬別'!R341,'2021旬別'!R341,'2020旬別'!R341)</f>
        <v>0</v>
      </c>
      <c r="T341" s="2110">
        <f>AVERAGE('2024旬別'!T341,'2023旬別'!S341,'2022旬別'!S341,'2021旬別'!S341,'2020旬別'!S341)</f>
        <v>0</v>
      </c>
      <c r="U341" s="2112">
        <f>AVERAGE('2024旬別'!U341,'2023旬別'!T341,'2022旬別'!T341,'2021旬別'!T341,'2020旬別'!T341)</f>
        <v>0</v>
      </c>
      <c r="V341" s="2107">
        <f>AVERAGE('2024旬別'!V341,'2023旬別'!U341,'2022旬別'!U341,'2021旬別'!U341,'2020旬別'!U341)</f>
        <v>0</v>
      </c>
      <c r="W341" s="2110">
        <f>AVERAGE('2024旬別'!W341,'2023旬別'!V341,'2022旬別'!V341,'2021旬別'!V341,'2020旬別'!V341)</f>
        <v>0</v>
      </c>
      <c r="X341" s="2199">
        <f>AVERAGE('2024旬別'!X341,'2023旬別'!W341,'2022旬別'!W341,'2021旬別'!W341,'2020旬別'!W341)</f>
        <v>0</v>
      </c>
      <c r="Y341" s="2107">
        <f>AVERAGE('2024旬別'!Y341,'2023旬別'!X341,'2022旬別'!X341,'2021旬別'!X341,'2020旬別'!X341)</f>
        <v>0</v>
      </c>
      <c r="Z341" s="2110">
        <f>AVERAGE('2024旬別'!Z341,'2023旬別'!Y341,'2022旬別'!Y341,'2021旬別'!Y341,'2020旬別'!Y341)</f>
        <v>0</v>
      </c>
      <c r="AA341" s="2199">
        <f>AVERAGE('2024旬別'!AA341,'2023旬別'!Z341,'2022旬別'!Z341,'2021旬別'!Z341,'2020旬別'!Z341)</f>
        <v>0</v>
      </c>
      <c r="AB341" s="2107">
        <f>AVERAGE('2024旬別'!AB341,'2023旬別'!AA341,'2022旬別'!AA341,'2021旬別'!AA341,'2020旬別'!AA341)</f>
        <v>34.376400000000004</v>
      </c>
      <c r="AC341" s="2105">
        <f>AVERAGE('2024旬別'!AC341,'2023旬別'!AB341,'2022旬別'!AB341,'2021旬別'!AB341,'2020旬別'!AB341)</f>
        <v>841.26980000000003</v>
      </c>
      <c r="AD341" s="2106">
        <f>AVERAGE('2024旬別'!AD341,'2023旬別'!AC341,'2022旬別'!AC341,'2021旬別'!AC341,'2020旬別'!AC341)</f>
        <v>2832.7179999999998</v>
      </c>
      <c r="AE341" s="2155">
        <f>AVERAGE('2024旬別'!AE341,'2023旬別'!AD341,'2022旬別'!AD341,'2021旬別'!AD341,'2020旬別'!AD341)</f>
        <v>2855.0614</v>
      </c>
      <c r="AF341" s="2110">
        <f>AVERAGE('2024旬別'!AF341,'2023旬別'!AE341,'2022旬別'!AE341,'2021旬別'!AE341,'2020旬別'!AE341)</f>
        <v>2175.0450000000001</v>
      </c>
      <c r="AG341" s="2106">
        <f>AVERAGE('2024旬別'!AG341,'2023旬別'!AF341,'2022旬別'!AF341,'2021旬別'!AF341,'2020旬別'!AF341)</f>
        <v>2576.4535999999998</v>
      </c>
      <c r="AH341" s="2107">
        <f>AVERAGE('2024旬別'!AH341,'2023旬別'!AG341,'2022旬別'!AG341,'2021旬別'!AG341,'2020旬別'!AG341)</f>
        <v>3297.9974000000002</v>
      </c>
      <c r="AI341" s="2105">
        <f>AVERAGE('2024旬別'!AI341,'2023旬別'!AH341,'2022旬別'!AH341,'2021旬別'!AH341,'2020旬別'!AH341)</f>
        <v>3395.7447999999995</v>
      </c>
      <c r="AJ341" s="2112">
        <f>AVERAGE('2024旬別'!AJ341,'2023旬別'!AI341,'2022旬別'!AI341,'2021旬別'!AI341,'2020旬別'!AI341)</f>
        <v>4025.8722000000002</v>
      </c>
      <c r="AK341" s="2107">
        <f>AVERAGE('2024旬別'!AK341,'2023旬別'!AJ341,'2022旬別'!AJ341,'2021旬別'!AJ341,'2020旬別'!AJ341)</f>
        <v>2328.2867999999999</v>
      </c>
      <c r="AL341" s="2152">
        <f>AVERAGE('2024旬別'!AL341,'2023旬別'!AK341,'2022旬別'!AK341,'2021旬別'!AK341,'2020旬別'!AK341)</f>
        <v>656.24360000000001</v>
      </c>
      <c r="AM341" s="2115">
        <f>AVERAGE('2024旬別'!AM341,'2023旬別'!AL341,'2022旬別'!AL341,'2021旬別'!AL341,'2020旬別'!AL341)</f>
        <v>185.55420000000004</v>
      </c>
      <c r="AO341" s="59"/>
      <c r="AT341" s="59"/>
      <c r="AU341" s="59"/>
      <c r="AV341" s="59"/>
      <c r="AW341" s="59"/>
      <c r="AX341" s="55"/>
      <c r="AY341" s="59"/>
      <c r="AZ341" s="59"/>
      <c r="BB341" s="5"/>
      <c r="BC341" s="2050"/>
      <c r="BD341" s="252"/>
      <c r="BE341" s="258"/>
    </row>
    <row r="342" spans="1:67" ht="14.25" customHeight="1" x14ac:dyDescent="0.15">
      <c r="A342" s="2352" t="str">
        <f t="shared" si="2"/>
        <v>かき類価格</v>
      </c>
      <c r="B342" s="2351" t="str">
        <f>B340</f>
        <v>かき類</v>
      </c>
      <c r="C342" s="2000" t="s">
        <v>96</v>
      </c>
      <c r="D342" s="2116">
        <f>AVERAGE('2024旬別'!D342,'2023旬別'!C342,'2022旬別'!C342,'2021旬別'!C342,'2020旬別'!C342)</f>
        <v>0</v>
      </c>
      <c r="E342" s="2122">
        <f>AVERAGE('2024旬別'!E342,'2023旬別'!D342,'2022旬別'!D342,'2021旬別'!D342,'2020旬別'!D342)</f>
        <v>0</v>
      </c>
      <c r="F342" s="2123">
        <f>AVERAGE('2024旬別'!F342,'2023旬別'!E342,'2022旬別'!E342,'2021旬別'!E342,'2020旬別'!E342)</f>
        <v>59.4</v>
      </c>
      <c r="G342" s="2119">
        <f>AVERAGE('2024旬別'!G342,'2023旬別'!F342,'2022旬別'!F342,'2021旬別'!F342,'2020旬別'!F342)</f>
        <v>0</v>
      </c>
      <c r="H342" s="2122">
        <f>AVERAGE('2024旬別'!H342,'2023旬別'!G342,'2022旬別'!G342,'2021旬別'!G342,'2020旬別'!G342)</f>
        <v>40.6</v>
      </c>
      <c r="I342" s="2123">
        <f>AVERAGE('2024旬別'!I342,'2023旬別'!H342,'2022旬別'!H342,'2021旬別'!H342,'2020旬別'!H342)</f>
        <v>0</v>
      </c>
      <c r="J342" s="2119">
        <f>AVERAGE('2024旬別'!J342,'2023旬別'!I342,'2022旬別'!I342,'2021旬別'!I342,'2020旬別'!I342)</f>
        <v>0</v>
      </c>
      <c r="K342" s="2122">
        <f>AVERAGE('2024旬別'!K342,'2023旬別'!J342,'2022旬別'!J342,'2021旬別'!J342,'2020旬別'!J342)</f>
        <v>0</v>
      </c>
      <c r="L342" s="2123">
        <f>AVERAGE('2024旬別'!L342,'2023旬別'!K342,'2022旬別'!K342,'2021旬別'!K342,'2020旬別'!K342)</f>
        <v>0</v>
      </c>
      <c r="M342" s="2119">
        <f>AVERAGE('2024旬別'!M342,'2023旬別'!L342,'2022旬別'!L342,'2021旬別'!L342,'2020旬別'!L342)</f>
        <v>0</v>
      </c>
      <c r="N342" s="2122">
        <f>AVERAGE('2024旬別'!N342,'2023旬別'!M342,'2022旬別'!M342,'2021旬別'!M342,'2020旬別'!M342)</f>
        <v>0</v>
      </c>
      <c r="O342" s="2123">
        <f>AVERAGE('2024旬別'!O342,'2023旬別'!N342,'2022旬別'!N342,'2021旬別'!N342,'2020旬別'!N342)</f>
        <v>0</v>
      </c>
      <c r="P342" s="2119">
        <f>AVERAGE('2024旬別'!P342,'2023旬別'!O342,'2022旬別'!O342,'2021旬別'!O342,'2020旬別'!O342)</f>
        <v>0</v>
      </c>
      <c r="Q342" s="2122">
        <f>AVERAGE('2024旬別'!Q342,'2023旬別'!P342,'2022旬別'!P342,'2021旬別'!P342,'2020旬別'!P342)</f>
        <v>0</v>
      </c>
      <c r="R342" s="2123">
        <f>AVERAGE('2024旬別'!R342,'2023旬別'!Q342,'2022旬別'!Q342,'2021旬別'!Q342,'2020旬別'!Q342)</f>
        <v>0</v>
      </c>
      <c r="S342" s="2119">
        <f>AVERAGE('2024旬別'!S342,'2023旬別'!R342,'2022旬別'!R342,'2021旬別'!R342,'2020旬別'!R342)</f>
        <v>0</v>
      </c>
      <c r="T342" s="2122">
        <f>AVERAGE('2024旬別'!T342,'2023旬別'!S342,'2022旬別'!S342,'2021旬別'!S342,'2020旬別'!S342)</f>
        <v>0</v>
      </c>
      <c r="U342" s="2123">
        <f>AVERAGE('2024旬別'!U342,'2023旬別'!T342,'2022旬別'!T342,'2021旬別'!T342,'2020旬別'!T342)</f>
        <v>0</v>
      </c>
      <c r="V342" s="2119">
        <f>AVERAGE('2024旬別'!V342,'2023旬別'!U342,'2022旬別'!U342,'2021旬別'!U342,'2020旬別'!U342)</f>
        <v>0</v>
      </c>
      <c r="W342" s="2122">
        <f>AVERAGE('2024旬別'!W342,'2023旬別'!V342,'2022旬別'!V342,'2021旬別'!V342,'2020旬別'!V342)</f>
        <v>0</v>
      </c>
      <c r="X342" s="2197">
        <f>AVERAGE('2024旬別'!X342,'2023旬別'!W342,'2022旬別'!W342,'2021旬別'!W342,'2020旬別'!W342)</f>
        <v>0</v>
      </c>
      <c r="Y342" s="2119">
        <f>AVERAGE('2024旬別'!Y342,'2023旬別'!X342,'2022旬別'!X342,'2021旬別'!X342,'2020旬別'!X342)</f>
        <v>0</v>
      </c>
      <c r="Z342" s="2122">
        <f>AVERAGE('2024旬別'!Z342,'2023旬別'!Y342,'2022旬別'!Y342,'2021旬別'!Y342,'2020旬別'!Y342)</f>
        <v>0</v>
      </c>
      <c r="AA342" s="2197">
        <f>AVERAGE('2024旬別'!AA342,'2023旬別'!Z342,'2022旬別'!Z342,'2021旬別'!Z342,'2020旬別'!Z342)</f>
        <v>0</v>
      </c>
      <c r="AB342" s="2119">
        <f>AVERAGE('2024旬別'!AB342,'2023旬別'!AA342,'2022旬別'!AA342,'2021旬別'!AA342,'2020旬別'!AA342)</f>
        <v>92.8</v>
      </c>
      <c r="AC342" s="2117">
        <f>AVERAGE('2024旬別'!AC342,'2023旬別'!AB342,'2022旬別'!AB342,'2021旬別'!AB342,'2020旬別'!AB342)</f>
        <v>279</v>
      </c>
      <c r="AD342" s="2118">
        <f>AVERAGE('2024旬別'!AD342,'2023旬別'!AC342,'2022旬別'!AC342,'2021旬別'!AC342,'2020旬別'!AC342)</f>
        <v>307.2</v>
      </c>
      <c r="AE342" s="2121">
        <f>AVERAGE('2024旬別'!AE342,'2023旬別'!AD342,'2022旬別'!AD342,'2021旬別'!AD342,'2020旬別'!AD342)</f>
        <v>278.8</v>
      </c>
      <c r="AF342" s="2122">
        <f>AVERAGE('2024旬別'!AF342,'2023旬別'!AE342,'2022旬別'!AE342,'2021旬別'!AE342,'2020旬別'!AE342)</f>
        <v>236.6</v>
      </c>
      <c r="AG342" s="2118">
        <f>AVERAGE('2024旬別'!AG342,'2023旬別'!AF342,'2022旬別'!AF342,'2021旬別'!AF342,'2020旬別'!AF342)</f>
        <v>237</v>
      </c>
      <c r="AH342" s="2119">
        <f>AVERAGE('2024旬別'!AH342,'2023旬別'!AG342,'2022旬別'!AG342,'2021旬別'!AG342,'2020旬別'!AG342)</f>
        <v>230.6</v>
      </c>
      <c r="AI342" s="2117">
        <f>AVERAGE('2024旬別'!AI342,'2023旬別'!AH342,'2022旬別'!AH342,'2021旬別'!AH342,'2020旬別'!AH342)</f>
        <v>240.8</v>
      </c>
      <c r="AJ342" s="2123">
        <f>AVERAGE('2024旬別'!AJ342,'2023旬別'!AI342,'2022旬別'!AI342,'2021旬別'!AI342,'2020旬別'!AI342)</f>
        <v>248.6</v>
      </c>
      <c r="AK342" s="2119">
        <f>AVERAGE('2024旬別'!AK342,'2023旬別'!AJ342,'2022旬別'!AJ342,'2021旬別'!AJ342,'2020旬別'!AJ342)</f>
        <v>247.8</v>
      </c>
      <c r="AL342" s="2117">
        <f>AVERAGE('2024旬別'!AL342,'2023旬別'!AK342,'2022旬別'!AK342,'2021旬別'!AK342,'2020旬別'!AK342)</f>
        <v>223.4</v>
      </c>
      <c r="AM342" s="2125">
        <f>AVERAGE('2024旬別'!AM342,'2023旬別'!AL342,'2022旬別'!AL342,'2021旬別'!AL342,'2020旬別'!AL342)</f>
        <v>223.4</v>
      </c>
      <c r="AO342" s="59"/>
      <c r="AY342" s="59"/>
      <c r="AZ342" s="61"/>
    </row>
    <row r="343" spans="1:67" ht="14.25" customHeight="1" x14ac:dyDescent="0.15">
      <c r="A343" s="2352" t="str">
        <f t="shared" si="2"/>
        <v>ぶどう類数量</v>
      </c>
      <c r="B343" s="182" t="s">
        <v>78</v>
      </c>
      <c r="C343" s="1997" t="s">
        <v>93</v>
      </c>
      <c r="D343" s="2093">
        <f>AVERAGE('2024旬別'!D343,'2023旬別'!C343,'2022旬別'!C343,'2021旬別'!C343,'2020旬別'!C343)</f>
        <v>0</v>
      </c>
      <c r="E343" s="2099">
        <f>AVERAGE('2024旬別'!E343,'2023旬別'!D343,'2022旬別'!D343,'2021旬別'!D343,'2020旬別'!D343)</f>
        <v>0</v>
      </c>
      <c r="F343" s="2100">
        <f>AVERAGE('2024旬別'!F343,'2023旬別'!E343,'2022旬別'!E343,'2021旬別'!E343,'2020旬別'!E343)</f>
        <v>0</v>
      </c>
      <c r="G343" s="2096">
        <f>AVERAGE('2024旬別'!G343,'2023旬別'!F343,'2022旬別'!F343,'2021旬別'!F343,'2020旬別'!F343)</f>
        <v>0</v>
      </c>
      <c r="H343" s="2099">
        <f>AVERAGE('2024旬別'!H343,'2023旬別'!G343,'2022旬別'!G343,'2021旬別'!G343,'2020旬別'!G343)</f>
        <v>0</v>
      </c>
      <c r="I343" s="2100">
        <f>AVERAGE('2024旬別'!I343,'2023旬別'!H343,'2022旬別'!H343,'2021旬別'!H343,'2020旬別'!H343)</f>
        <v>0</v>
      </c>
      <c r="J343" s="2096">
        <f>AVERAGE('2024旬別'!J343,'2023旬別'!I343,'2022旬別'!I343,'2021旬別'!I343,'2020旬別'!I343)</f>
        <v>0</v>
      </c>
      <c r="K343" s="2099">
        <f>AVERAGE('2024旬別'!K343,'2023旬別'!J343,'2022旬別'!J343,'2021旬別'!J343,'2020旬別'!J343)</f>
        <v>0</v>
      </c>
      <c r="L343" s="2100">
        <f>AVERAGE('2024旬別'!L343,'2023旬別'!K343,'2022旬別'!K343,'2021旬別'!K343,'2020旬別'!K343)</f>
        <v>0</v>
      </c>
      <c r="M343" s="2096">
        <f>AVERAGE('2024旬別'!M343,'2023旬別'!L343,'2022旬別'!L343,'2021旬別'!L343,'2020旬別'!L343)</f>
        <v>0</v>
      </c>
      <c r="N343" s="2099">
        <f>AVERAGE('2024旬別'!N343,'2023旬別'!M343,'2022旬別'!M343,'2021旬別'!M343,'2020旬別'!M343)</f>
        <v>0</v>
      </c>
      <c r="O343" s="2100">
        <f>AVERAGE('2024旬別'!O343,'2023旬別'!N343,'2022旬別'!N343,'2021旬別'!N343,'2020旬別'!N343)</f>
        <v>0</v>
      </c>
      <c r="P343" s="2096">
        <f>AVERAGE('2024旬別'!P343,'2023旬別'!O343,'2022旬別'!O343,'2021旬別'!O343,'2020旬別'!O343)</f>
        <v>0</v>
      </c>
      <c r="Q343" s="2099">
        <f>AVERAGE('2024旬別'!Q343,'2023旬別'!P343,'2022旬別'!P343,'2021旬別'!P343,'2020旬別'!P343)</f>
        <v>0</v>
      </c>
      <c r="R343" s="2100">
        <f>AVERAGE('2024旬別'!R343,'2023旬別'!Q343,'2022旬別'!Q343,'2021旬別'!Q343,'2020旬別'!Q343)</f>
        <v>0</v>
      </c>
      <c r="S343" s="2096">
        <f>AVERAGE('2024旬別'!S343,'2023旬別'!R343,'2022旬別'!R343,'2021旬別'!R343,'2020旬別'!R343)</f>
        <v>0</v>
      </c>
      <c r="T343" s="2099">
        <f>AVERAGE('2024旬別'!T343,'2023旬別'!S343,'2022旬別'!S343,'2021旬別'!S343,'2020旬別'!S343)</f>
        <v>0</v>
      </c>
      <c r="U343" s="2100">
        <f>AVERAGE('2024旬別'!U343,'2023旬別'!T343,'2022旬別'!T343,'2021旬別'!T343,'2020旬別'!T343)</f>
        <v>3.7600000000000001E-2</v>
      </c>
      <c r="V343" s="2096">
        <f>AVERAGE('2024旬別'!V343,'2023旬別'!U343,'2022旬別'!U343,'2021旬別'!U343,'2020旬別'!U343)</f>
        <v>0.39740000000000003</v>
      </c>
      <c r="W343" s="2099">
        <f>AVERAGE('2024旬別'!W343,'2023旬別'!V343,'2022旬別'!V343,'2021旬別'!V343,'2020旬別'!V343)</f>
        <v>0.92900000000000005</v>
      </c>
      <c r="X343" s="2198">
        <f>AVERAGE('2024旬別'!X343,'2023旬別'!W343,'2022旬別'!W343,'2021旬別'!W343,'2020旬別'!W343)</f>
        <v>0.90900000000000003</v>
      </c>
      <c r="Y343" s="2096">
        <f>AVERAGE('2024旬別'!Y343,'2023旬別'!X343,'2022旬別'!X343,'2021旬別'!X343,'2020旬別'!X343)</f>
        <v>0.52980000000000005</v>
      </c>
      <c r="Z343" s="2099">
        <f>AVERAGE('2024旬別'!Z343,'2023旬別'!Y343,'2022旬別'!Y343,'2021旬別'!Y343,'2020旬別'!Y343)</f>
        <v>0.35839999999999994</v>
      </c>
      <c r="AA343" s="2100">
        <f>AVERAGE('2024旬別'!AA343,'2023旬別'!Z343,'2022旬別'!Z343,'2021旬別'!Z343,'2020旬別'!Z343)</f>
        <v>1.1821999999999999</v>
      </c>
      <c r="AB343" s="2096">
        <f>AVERAGE('2024旬別'!AB343,'2023旬別'!AA343,'2022旬別'!AA343,'2021旬別'!AA343,'2020旬別'!AA343)</f>
        <v>1.3557999999999999</v>
      </c>
      <c r="AC343" s="2094">
        <f>AVERAGE('2024旬別'!AC343,'2023旬別'!AB343,'2022旬別'!AB343,'2021旬別'!AB343,'2020旬別'!AB343)</f>
        <v>0.57720000000000005</v>
      </c>
      <c r="AD343" s="2095">
        <f>AVERAGE('2024旬別'!AD343,'2023旬別'!AC343,'2022旬別'!AC343,'2021旬別'!AC343,'2020旬別'!AC343)</f>
        <v>0.4612</v>
      </c>
      <c r="AE343" s="2098">
        <f>AVERAGE('2024旬別'!AE343,'2023旬別'!AD343,'2022旬別'!AD343,'2021旬別'!AD343,'2020旬別'!AD343)</f>
        <v>0.21820000000000001</v>
      </c>
      <c r="AF343" s="2099">
        <f>AVERAGE('2024旬別'!AF343,'2023旬別'!AE343,'2022旬別'!AE343,'2021旬別'!AE343,'2020旬別'!AE343)</f>
        <v>4.0600000000000004E-2</v>
      </c>
      <c r="AG343" s="2095">
        <f>AVERAGE('2024旬別'!AG343,'2023旬別'!AF343,'2022旬別'!AF343,'2021旬別'!AF343,'2020旬別'!AF343)</f>
        <v>0.14860000000000001</v>
      </c>
      <c r="AH343" s="2096">
        <f>AVERAGE('2024旬別'!AH343,'2023旬別'!AG343,'2022旬別'!AG343,'2021旬別'!AG343,'2020旬別'!AG343)</f>
        <v>0</v>
      </c>
      <c r="AI343" s="2094">
        <f>AVERAGE('2024旬別'!AI343,'2023旬別'!AH343,'2022旬別'!AH343,'2021旬別'!AH343,'2020旬別'!AH343)</f>
        <v>0</v>
      </c>
      <c r="AJ343" s="2100">
        <f>AVERAGE('2024旬別'!AJ343,'2023旬別'!AI343,'2022旬別'!AI343,'2021旬別'!AI343,'2020旬別'!AI343)</f>
        <v>0</v>
      </c>
      <c r="AK343" s="2096">
        <f>AVERAGE('2024旬別'!AK343,'2023旬別'!AJ343,'2022旬別'!AJ343,'2021旬別'!AJ343,'2020旬別'!AJ343)</f>
        <v>0</v>
      </c>
      <c r="AL343" s="2147">
        <f>AVERAGE('2024旬別'!AL343,'2023旬別'!AK343,'2022旬別'!AK343,'2021旬別'!AK343,'2020旬別'!AK343)</f>
        <v>0</v>
      </c>
      <c r="AM343" s="2103">
        <f>AVERAGE('2024旬別'!AM343,'2023旬別'!AL343,'2022旬別'!AL343,'2021旬別'!AL343,'2020旬別'!AL343)</f>
        <v>0</v>
      </c>
      <c r="AO343" s="59"/>
      <c r="AT343" s="59"/>
      <c r="AU343" s="59"/>
      <c r="AV343" s="59"/>
      <c r="AW343" s="59"/>
      <c r="AX343" s="56"/>
      <c r="AY343" s="59"/>
      <c r="AZ343" s="59"/>
      <c r="BA343" s="59"/>
      <c r="BB343" s="5"/>
      <c r="BC343" s="5"/>
      <c r="BD343" s="5"/>
    </row>
    <row r="344" spans="1:67" ht="14.25" customHeight="1" x14ac:dyDescent="0.15">
      <c r="A344" s="2352" t="str">
        <f t="shared" si="2"/>
        <v>ぶどう類金額</v>
      </c>
      <c r="B344" s="2350" t="str">
        <f>B343</f>
        <v>ぶどう類</v>
      </c>
      <c r="C344" s="1998" t="s">
        <v>94</v>
      </c>
      <c r="D344" s="2104">
        <f>AVERAGE('2024旬別'!D344,'2023旬別'!C344,'2022旬別'!C344,'2021旬別'!C344,'2020旬別'!C344)</f>
        <v>0</v>
      </c>
      <c r="E344" s="2110">
        <f>AVERAGE('2024旬別'!E344,'2023旬別'!D344,'2022旬別'!D344,'2021旬別'!D344,'2020旬別'!D344)</f>
        <v>0</v>
      </c>
      <c r="F344" s="2112">
        <f>AVERAGE('2024旬別'!F344,'2023旬別'!E344,'2022旬別'!E344,'2021旬別'!E344,'2020旬別'!E344)</f>
        <v>0</v>
      </c>
      <c r="G344" s="2107">
        <f>AVERAGE('2024旬別'!G344,'2023旬別'!F344,'2022旬別'!F344,'2021旬別'!F344,'2020旬別'!F344)</f>
        <v>0</v>
      </c>
      <c r="H344" s="2110">
        <f>AVERAGE('2024旬別'!H344,'2023旬別'!G344,'2022旬別'!G344,'2021旬別'!G344,'2020旬別'!G344)</f>
        <v>0</v>
      </c>
      <c r="I344" s="2112">
        <f>AVERAGE('2024旬別'!I344,'2023旬別'!H344,'2022旬別'!H344,'2021旬別'!H344,'2020旬別'!H344)</f>
        <v>0</v>
      </c>
      <c r="J344" s="2107">
        <f>AVERAGE('2024旬別'!J344,'2023旬別'!I344,'2022旬別'!I344,'2021旬別'!I344,'2020旬別'!I344)</f>
        <v>0</v>
      </c>
      <c r="K344" s="2110">
        <f>AVERAGE('2024旬別'!K344,'2023旬別'!J344,'2022旬別'!J344,'2021旬別'!J344,'2020旬別'!J344)</f>
        <v>0</v>
      </c>
      <c r="L344" s="2112">
        <f>AVERAGE('2024旬別'!L344,'2023旬別'!K344,'2022旬別'!K344,'2021旬別'!K344,'2020旬別'!K344)</f>
        <v>0</v>
      </c>
      <c r="M344" s="2107">
        <f>AVERAGE('2024旬別'!M344,'2023旬別'!L344,'2022旬別'!L344,'2021旬別'!L344,'2020旬別'!L344)</f>
        <v>0</v>
      </c>
      <c r="N344" s="2110">
        <f>AVERAGE('2024旬別'!N344,'2023旬別'!M344,'2022旬別'!M344,'2021旬別'!M344,'2020旬別'!M344)</f>
        <v>0</v>
      </c>
      <c r="O344" s="2112">
        <f>AVERAGE('2024旬別'!O344,'2023旬別'!N344,'2022旬別'!N344,'2021旬別'!N344,'2020旬別'!N344)</f>
        <v>0</v>
      </c>
      <c r="P344" s="2107">
        <f>AVERAGE('2024旬別'!P344,'2023旬別'!O344,'2022旬別'!O344,'2021旬別'!O344,'2020旬別'!O344)</f>
        <v>0</v>
      </c>
      <c r="Q344" s="2110">
        <f>AVERAGE('2024旬別'!Q344,'2023旬別'!P344,'2022旬別'!P344,'2021旬別'!P344,'2020旬別'!P344)</f>
        <v>0</v>
      </c>
      <c r="R344" s="2112">
        <f>AVERAGE('2024旬別'!R344,'2023旬別'!Q344,'2022旬別'!Q344,'2021旬別'!Q344,'2020旬別'!Q344)</f>
        <v>0</v>
      </c>
      <c r="S344" s="2107">
        <f>AVERAGE('2024旬別'!S344,'2023旬別'!R344,'2022旬別'!R344,'2021旬別'!R344,'2020旬別'!R344)</f>
        <v>0</v>
      </c>
      <c r="T344" s="2110">
        <f>AVERAGE('2024旬別'!T344,'2023旬別'!S344,'2022旬別'!S344,'2021旬別'!S344,'2020旬別'!S344)</f>
        <v>0</v>
      </c>
      <c r="U344" s="2112">
        <f>AVERAGE('2024旬別'!U344,'2023旬別'!T344,'2022旬別'!T344,'2021旬別'!T344,'2020旬別'!T344)</f>
        <v>75.232799999999997</v>
      </c>
      <c r="V344" s="2107">
        <f>AVERAGE('2024旬別'!V344,'2023旬別'!U344,'2022旬別'!U344,'2021旬別'!U344,'2020旬別'!U344)</f>
        <v>814.25559999999996</v>
      </c>
      <c r="W344" s="2110">
        <f>AVERAGE('2024旬別'!W344,'2023旬別'!V344,'2022旬別'!V344,'2021旬別'!V344,'2020旬別'!V344)</f>
        <v>1646.173</v>
      </c>
      <c r="X344" s="2112">
        <f>AVERAGE('2024旬別'!X344,'2023旬別'!W344,'2022旬別'!W344,'2021旬別'!W344,'2020旬別'!W344)</f>
        <v>1391.4266</v>
      </c>
      <c r="Y344" s="2107">
        <f>AVERAGE('2024旬別'!Y344,'2023旬別'!X344,'2022旬別'!X344,'2021旬別'!X344,'2020旬別'!X344)</f>
        <v>577.82619999999997</v>
      </c>
      <c r="Z344" s="2110">
        <f>AVERAGE('2024旬別'!Z344,'2023旬別'!Y344,'2022旬別'!Y344,'2021旬別'!Y344,'2020旬別'!Y344)</f>
        <v>275.81080000000003</v>
      </c>
      <c r="AA344" s="2112">
        <f>AVERAGE('2024旬別'!AA344,'2023旬別'!Z344,'2022旬別'!Z344,'2021旬別'!Z344,'2020旬別'!Z344)</f>
        <v>892.87599999999998</v>
      </c>
      <c r="AB344" s="2107">
        <f>AVERAGE('2024旬別'!AB344,'2023旬別'!AA344,'2022旬別'!AA344,'2021旬別'!AA344,'2020旬別'!AA344)</f>
        <v>1081.6011999999998</v>
      </c>
      <c r="AC344" s="2105">
        <f>AVERAGE('2024旬別'!AC344,'2023旬別'!AB344,'2022旬別'!AB344,'2021旬別'!AB344,'2020旬別'!AB344)</f>
        <v>515.84480000000008</v>
      </c>
      <c r="AD344" s="2106">
        <f>AVERAGE('2024旬別'!AD344,'2023旬別'!AC344,'2022旬別'!AC344,'2021旬別'!AC344,'2020旬別'!AC344)</f>
        <v>897.41520000000003</v>
      </c>
      <c r="AE344" s="2109">
        <f>AVERAGE('2024旬別'!AE344,'2023旬別'!AD344,'2022旬別'!AD344,'2021旬別'!AD344,'2020旬別'!AD344)</f>
        <v>286.66679999999997</v>
      </c>
      <c r="AF344" s="2110">
        <f>AVERAGE('2024旬別'!AF344,'2023旬別'!AE344,'2022旬別'!AE344,'2021旬別'!AE344,'2020旬別'!AE344)</f>
        <v>50752.151800000007</v>
      </c>
      <c r="AG344" s="2106">
        <f>AVERAGE('2024旬別'!AG344,'2023旬別'!AF344,'2022旬別'!AF344,'2021旬別'!AF344,'2020旬別'!AF344)</f>
        <v>210.79479999999998</v>
      </c>
      <c r="AH344" s="2107">
        <f>AVERAGE('2024旬別'!AH344,'2023旬別'!AG344,'2022旬別'!AG344,'2021旬別'!AG344,'2020旬別'!AG344)</f>
        <v>0</v>
      </c>
      <c r="AI344" s="2105">
        <f>AVERAGE('2024旬別'!AI344,'2023旬別'!AH344,'2022旬別'!AH344,'2021旬別'!AH344,'2020旬別'!AH344)</f>
        <v>0</v>
      </c>
      <c r="AJ344" s="2112">
        <f>AVERAGE('2024旬別'!AJ344,'2023旬別'!AI344,'2022旬別'!AI344,'2021旬別'!AI344,'2020旬別'!AI344)</f>
        <v>0</v>
      </c>
      <c r="AK344" s="2107">
        <f>AVERAGE('2024旬別'!AK344,'2023旬別'!AJ344,'2022旬別'!AJ344,'2021旬別'!AJ344,'2020旬別'!AJ344)</f>
        <v>0</v>
      </c>
      <c r="AL344" s="2105">
        <f>AVERAGE('2024旬別'!AL344,'2023旬別'!AK344,'2022旬別'!AK344,'2021旬別'!AK344,'2020旬別'!AK344)</f>
        <v>0</v>
      </c>
      <c r="AM344" s="2115">
        <f>AVERAGE('2024旬別'!AM344,'2023旬別'!AL344,'2022旬別'!AL344,'2021旬別'!AL344,'2020旬別'!AL344)</f>
        <v>0</v>
      </c>
      <c r="AO344" s="59"/>
      <c r="AT344" s="59"/>
      <c r="AU344" s="59"/>
      <c r="AV344" s="59"/>
      <c r="AW344" s="59"/>
      <c r="AX344" s="56"/>
      <c r="AY344" s="5"/>
      <c r="BA344" s="20"/>
      <c r="BB344" s="20"/>
      <c r="BC344" s="20"/>
      <c r="BD344" s="20"/>
    </row>
    <row r="345" spans="1:67" ht="14.25" customHeight="1" x14ac:dyDescent="0.15">
      <c r="A345" s="2352" t="str">
        <f t="shared" si="2"/>
        <v>ぶどう類価格</v>
      </c>
      <c r="B345" s="2351" t="str">
        <f>B343</f>
        <v>ぶどう類</v>
      </c>
      <c r="C345" s="2000" t="s">
        <v>96</v>
      </c>
      <c r="D345" s="2116">
        <f>AVERAGE('2024旬別'!D345,'2023旬別'!C345,'2022旬別'!C345,'2021旬別'!C345,'2020旬別'!C345)</f>
        <v>0</v>
      </c>
      <c r="E345" s="2122">
        <f>AVERAGE('2024旬別'!E345,'2023旬別'!D345,'2022旬別'!D345,'2021旬別'!D345,'2020旬別'!D345)</f>
        <v>0</v>
      </c>
      <c r="F345" s="2123">
        <f>AVERAGE('2024旬別'!F345,'2023旬別'!E345,'2022旬別'!E345,'2021旬別'!E345,'2020旬別'!E345)</f>
        <v>0</v>
      </c>
      <c r="G345" s="2119">
        <f>AVERAGE('2024旬別'!G345,'2023旬別'!F345,'2022旬別'!F345,'2021旬別'!F345,'2020旬別'!F345)</f>
        <v>0</v>
      </c>
      <c r="H345" s="2122">
        <f>AVERAGE('2024旬別'!H345,'2023旬別'!G345,'2022旬別'!G345,'2021旬別'!G345,'2020旬別'!G345)</f>
        <v>0</v>
      </c>
      <c r="I345" s="2123">
        <f>AVERAGE('2024旬別'!I345,'2023旬別'!H345,'2022旬別'!H345,'2021旬別'!H345,'2020旬別'!H345)</f>
        <v>0</v>
      </c>
      <c r="J345" s="2119">
        <f>AVERAGE('2024旬別'!J345,'2023旬別'!I345,'2022旬別'!I345,'2021旬別'!I345,'2020旬別'!I345)</f>
        <v>0</v>
      </c>
      <c r="K345" s="2122">
        <f>AVERAGE('2024旬別'!K345,'2023旬別'!J345,'2022旬別'!J345,'2021旬別'!J345,'2020旬別'!J345)</f>
        <v>0</v>
      </c>
      <c r="L345" s="2123">
        <f>AVERAGE('2024旬別'!L345,'2023旬別'!K345,'2022旬別'!K345,'2021旬別'!K345,'2020旬別'!K345)</f>
        <v>0</v>
      </c>
      <c r="M345" s="2119">
        <f>AVERAGE('2024旬別'!M345,'2023旬別'!L345,'2022旬別'!L345,'2021旬別'!L345,'2020旬別'!L345)</f>
        <v>0</v>
      </c>
      <c r="N345" s="2122">
        <f>AVERAGE('2024旬別'!N345,'2023旬別'!M345,'2022旬別'!M345,'2021旬別'!M345,'2020旬別'!M345)</f>
        <v>0</v>
      </c>
      <c r="O345" s="2123">
        <f>AVERAGE('2024旬別'!O345,'2023旬別'!N345,'2022旬別'!N345,'2021旬別'!N345,'2020旬別'!N345)</f>
        <v>0</v>
      </c>
      <c r="P345" s="2119">
        <f>AVERAGE('2024旬別'!P345,'2023旬別'!O345,'2022旬別'!O345,'2021旬別'!O345,'2020旬別'!O345)</f>
        <v>0</v>
      </c>
      <c r="Q345" s="2122">
        <f>AVERAGE('2024旬別'!Q345,'2023旬別'!P345,'2022旬別'!P345,'2021旬別'!P345,'2020旬別'!P345)</f>
        <v>0</v>
      </c>
      <c r="R345" s="2123">
        <f>AVERAGE('2024旬別'!R345,'2023旬別'!Q345,'2022旬別'!Q345,'2021旬別'!Q345,'2020旬別'!Q345)</f>
        <v>0</v>
      </c>
      <c r="S345" s="2119">
        <f>AVERAGE('2024旬別'!S345,'2023旬別'!R345,'2022旬別'!R345,'2021旬別'!R345,'2020旬別'!R345)</f>
        <v>0</v>
      </c>
      <c r="T345" s="2122">
        <f>AVERAGE('2024旬別'!T345,'2023旬別'!S345,'2022旬別'!S345,'2021旬別'!S345,'2020旬別'!S345)</f>
        <v>0</v>
      </c>
      <c r="U345" s="2123">
        <f>AVERAGE('2024旬別'!U345,'2023旬別'!T345,'2022旬別'!T345,'2021旬別'!T345,'2020旬別'!T345)</f>
        <v>797.6</v>
      </c>
      <c r="V345" s="2119">
        <f>AVERAGE('2024旬別'!V345,'2023旬別'!U345,'2022旬別'!U345,'2021旬別'!U345,'2020旬別'!U345)</f>
        <v>1984.9644000000001</v>
      </c>
      <c r="W345" s="2122">
        <f>AVERAGE('2024旬別'!W345,'2023旬別'!V345,'2022旬別'!V345,'2021旬別'!V345,'2020旬別'!V345)</f>
        <v>1728.2</v>
      </c>
      <c r="X345" s="2123">
        <f>AVERAGE('2024旬別'!X345,'2023旬別'!W345,'2022旬別'!W345,'2021旬別'!W345,'2020旬別'!W345)</f>
        <v>1507.6</v>
      </c>
      <c r="Y345" s="2119">
        <f>AVERAGE('2024旬別'!Y345,'2023旬別'!X345,'2022旬別'!X345,'2021旬別'!X345,'2020旬別'!X345)</f>
        <v>1052</v>
      </c>
      <c r="Z345" s="2122">
        <f>AVERAGE('2024旬別'!Z345,'2023旬別'!Y345,'2022旬別'!Y345,'2021旬別'!Y345,'2020旬別'!Y345)</f>
        <v>912.2</v>
      </c>
      <c r="AA345" s="2123">
        <f>AVERAGE('2024旬別'!AA345,'2023旬別'!Z345,'2022旬別'!Z345,'2021旬別'!Z345,'2020旬別'!Z345)</f>
        <v>743.6</v>
      </c>
      <c r="AB345" s="2119">
        <f>AVERAGE('2024旬別'!AB345,'2023旬別'!AA345,'2022旬別'!AA345,'2021旬別'!AA345,'2020旬別'!AA345)</f>
        <v>798.8</v>
      </c>
      <c r="AC345" s="2117">
        <f>AVERAGE('2024旬別'!AC345,'2023旬別'!AB345,'2022旬別'!AB345,'2021旬別'!AB345,'2020旬別'!AB345)</f>
        <v>839.4</v>
      </c>
      <c r="AD345" s="2118">
        <f>AVERAGE('2024旬別'!AD345,'2023旬別'!AC345,'2022旬別'!AC345,'2021旬別'!AC345,'2020旬別'!AC345)</f>
        <v>1088.4000000000001</v>
      </c>
      <c r="AE345" s="2121">
        <f>AVERAGE('2024旬別'!AE345,'2023旬別'!AD345,'2022旬別'!AD345,'2021旬別'!AD345,'2020旬別'!AD345)</f>
        <v>1730.2</v>
      </c>
      <c r="AF345" s="2122">
        <f>AVERAGE('2024旬別'!AF345,'2023旬別'!AE345,'2022旬別'!AE345,'2021旬別'!AE345,'2020旬別'!AE345)</f>
        <v>1361.6</v>
      </c>
      <c r="AG345" s="2118">
        <f>AVERAGE('2024旬別'!AG345,'2023旬別'!AF345,'2022旬別'!AF345,'2021旬別'!AF345,'2020旬別'!AF345)</f>
        <v>500.8</v>
      </c>
      <c r="AH345" s="2119">
        <f>AVERAGE('2024旬別'!AH345,'2023旬別'!AG345,'2022旬別'!AG345,'2021旬別'!AG345,'2020旬別'!AG345)</f>
        <v>0</v>
      </c>
      <c r="AI345" s="2117">
        <f>AVERAGE('2024旬別'!AI345,'2023旬別'!AH345,'2022旬別'!AH345,'2021旬別'!AH345,'2020旬別'!AH345)</f>
        <v>0</v>
      </c>
      <c r="AJ345" s="2123">
        <f>AVERAGE('2024旬別'!AJ345,'2023旬別'!AI345,'2022旬別'!AI345,'2021旬別'!AI345,'2020旬別'!AI345)</f>
        <v>0</v>
      </c>
      <c r="AK345" s="2119">
        <f>AVERAGE('2024旬別'!AK345,'2023旬別'!AJ345,'2022旬別'!AJ345,'2021旬別'!AJ345,'2020旬別'!AJ345)</f>
        <v>0</v>
      </c>
      <c r="AL345" s="2117">
        <f>AVERAGE('2024旬別'!AL345,'2023旬別'!AK345,'2022旬別'!AK345,'2021旬別'!AK345,'2020旬別'!AK345)</f>
        <v>0</v>
      </c>
      <c r="AM345" s="2125">
        <f>AVERAGE('2024旬別'!AM345,'2023旬別'!AL345,'2022旬別'!AL345,'2021旬別'!AL345,'2020旬別'!AL345)</f>
        <v>0</v>
      </c>
      <c r="AP345" s="55"/>
      <c r="AT345" s="59"/>
      <c r="AU345" s="59"/>
      <c r="AV345" s="59"/>
      <c r="AW345" s="59"/>
      <c r="AX345" s="55"/>
      <c r="AY345" s="20"/>
    </row>
    <row r="346" spans="1:67" ht="14.25" customHeight="1" x14ac:dyDescent="0.15">
      <c r="A346" s="2352" t="str">
        <f t="shared" si="2"/>
        <v>いちご類数量</v>
      </c>
      <c r="B346" s="182" t="s">
        <v>80</v>
      </c>
      <c r="C346" s="1997" t="s">
        <v>93</v>
      </c>
      <c r="D346" s="2093">
        <f>AVERAGE('2024旬別'!D346,'2023旬別'!C346,'2022旬別'!C346,'2021旬別'!C346,'2020旬別'!C346)</f>
        <v>120.57159999999999</v>
      </c>
      <c r="E346" s="2094">
        <f>AVERAGE('2024旬別'!E346,'2023旬別'!D346,'2022旬別'!D346,'2021旬別'!D346,'2020旬別'!D346)</f>
        <v>139.43239999999997</v>
      </c>
      <c r="F346" s="2095">
        <f>AVERAGE('2024旬別'!F346,'2023旬別'!E346,'2022旬別'!E346,'2021旬別'!E346,'2020旬別'!E346)</f>
        <v>160.3056</v>
      </c>
      <c r="G346" s="2098">
        <f>AVERAGE('2024旬別'!G346,'2023旬別'!F346,'2022旬別'!F346,'2021旬別'!F346,'2020旬別'!F346)</f>
        <v>184.53900000000002</v>
      </c>
      <c r="H346" s="2200">
        <f>AVERAGE('2024旬別'!H346,'2023旬別'!G346,'2022旬別'!G346,'2021旬別'!G346,'2020旬別'!G346)</f>
        <v>185.53179999999998</v>
      </c>
      <c r="I346" s="2134">
        <f>AVERAGE('2024旬別'!I346,'2023旬別'!H346,'2022旬別'!H346,'2021旬別'!H346,'2020旬別'!H346)</f>
        <v>161.48480000000001</v>
      </c>
      <c r="J346" s="2098">
        <f>AVERAGE('2024旬別'!J346,'2023旬別'!I346,'2022旬別'!I346,'2021旬別'!I346,'2020旬別'!I346)</f>
        <v>203.58439999999999</v>
      </c>
      <c r="K346" s="2094">
        <f>AVERAGE('2024旬別'!K346,'2023旬別'!J346,'2022旬別'!J346,'2021旬別'!J346,'2020旬別'!J346)</f>
        <v>193.2542</v>
      </c>
      <c r="L346" s="2095">
        <f>AVERAGE('2024旬別'!L346,'2023旬別'!K346,'2022旬別'!K346,'2021旬別'!K346,'2020旬別'!K346)</f>
        <v>213.68879999999999</v>
      </c>
      <c r="M346" s="2098">
        <f>AVERAGE('2024旬別'!M346,'2023旬別'!L346,'2022旬別'!L346,'2021旬別'!L346,'2020旬別'!L346)</f>
        <v>190.66000000000003</v>
      </c>
      <c r="N346" s="2094">
        <f>AVERAGE('2024旬別'!N346,'2023旬別'!M346,'2022旬別'!M346,'2021旬別'!M346,'2020旬別'!M346)</f>
        <v>179.48920000000004</v>
      </c>
      <c r="O346" s="2095">
        <f>AVERAGE('2024旬別'!O346,'2023旬別'!N346,'2022旬別'!N346,'2021旬別'!N346,'2020旬別'!N346)</f>
        <v>138.97819999999999</v>
      </c>
      <c r="P346" s="2127">
        <f>AVERAGE('2024旬別'!P346,'2023旬別'!O346,'2022旬別'!O346,'2021旬別'!O346,'2020旬別'!O346)</f>
        <v>129.85299999999998</v>
      </c>
      <c r="Q346" s="2201">
        <f>AVERAGE('2024旬別'!Q346,'2023旬別'!P346,'2022旬別'!P346,'2021旬別'!P346,'2020旬別'!P346)</f>
        <v>108.23780000000002</v>
      </c>
      <c r="R346" s="2100">
        <f>AVERAGE('2024旬別'!R346,'2023旬別'!Q346,'2022旬別'!Q346,'2021旬別'!Q346,'2020旬別'!Q346)</f>
        <v>64.174399999999991</v>
      </c>
      <c r="S346" s="2148">
        <f>AVERAGE('2024旬別'!S346,'2023旬別'!R346,'2022旬別'!R346,'2021旬別'!R346,'2020旬別'!R346)</f>
        <v>14.825200000000001</v>
      </c>
      <c r="T346" s="2094">
        <f>AVERAGE('2024旬別'!T346,'2023旬別'!S346,'2022旬別'!S346,'2021旬別'!S346,'2020旬別'!S346)</f>
        <v>2.0773999999999999</v>
      </c>
      <c r="U346" s="2095">
        <f>AVERAGE('2024旬別'!U346,'2023旬別'!T346,'2022旬別'!T346,'2021旬別'!T346,'2020旬別'!T346)</f>
        <v>9.64E-2</v>
      </c>
      <c r="V346" s="2096">
        <f>AVERAGE('2024旬別'!V346,'2023旬別'!U346,'2022旬別'!U346,'2021旬別'!U346,'2020旬別'!U346)</f>
        <v>6.6600000000000006E-2</v>
      </c>
      <c r="W346" s="2101">
        <f>AVERAGE('2024旬別'!W346,'2023旬別'!V346,'2022旬別'!V346,'2021旬別'!V346,'2020旬別'!V346)</f>
        <v>4.3799999999999999E-2</v>
      </c>
      <c r="X346" s="2100">
        <f>AVERAGE('2024旬別'!X346,'2023旬別'!W346,'2022旬別'!W346,'2021旬別'!W346,'2020旬別'!W346)</f>
        <v>3.0599999999999999E-2</v>
      </c>
      <c r="Y346" s="2096">
        <f>AVERAGE('2024旬別'!Y346,'2023旬別'!X346,'2022旬別'!X346,'2021旬別'!X346,'2020旬別'!X346)</f>
        <v>1.9E-2</v>
      </c>
      <c r="Z346" s="2099">
        <f>AVERAGE('2024旬別'!Z346,'2023旬別'!Y346,'2022旬別'!Y346,'2021旬別'!Y346,'2020旬別'!Y346)</f>
        <v>0</v>
      </c>
      <c r="AA346" s="2100">
        <f>AVERAGE('2024旬別'!AA346,'2023旬別'!Z346,'2022旬別'!Z346,'2021旬別'!Z346,'2020旬別'!Z346)</f>
        <v>0</v>
      </c>
      <c r="AB346" s="2096">
        <f>AVERAGE('2024旬別'!AB346,'2023旬別'!AA346,'2022旬別'!AA346,'2021旬別'!AA346,'2020旬別'!AA346)</f>
        <v>0</v>
      </c>
      <c r="AC346" s="2094">
        <f>AVERAGE('2024旬別'!AC346,'2023旬別'!AB346,'2022旬別'!AB346,'2021旬別'!AB346,'2020旬別'!AB346)</f>
        <v>0</v>
      </c>
      <c r="AD346" s="2095">
        <f>AVERAGE('2024旬別'!AD346,'2023旬別'!AC346,'2022旬別'!AC346,'2021旬別'!AC346,'2020旬別'!AC346)</f>
        <v>0</v>
      </c>
      <c r="AE346" s="2098">
        <f>AVERAGE('2024旬別'!AE346,'2023旬別'!AD346,'2022旬別'!AD346,'2021旬別'!AD346,'2020旬別'!AD346)</f>
        <v>0</v>
      </c>
      <c r="AF346" s="2099">
        <f>AVERAGE('2024旬別'!AF346,'2023旬別'!AE346,'2022旬別'!AE346,'2021旬別'!AE346,'2020旬別'!AE346)</f>
        <v>9.9400000000000002E-2</v>
      </c>
      <c r="AG346" s="2095">
        <f>AVERAGE('2024旬別'!AG346,'2023旬別'!AF346,'2022旬別'!AF346,'2021旬別'!AF346,'2020旬別'!AF346)</f>
        <v>1.0287999999999999</v>
      </c>
      <c r="AH346" s="2096">
        <f>AVERAGE('2024旬別'!AH346,'2023旬別'!AG346,'2022旬別'!AG346,'2021旬別'!AG346,'2020旬別'!AG346)</f>
        <v>5.4051999999999989</v>
      </c>
      <c r="AI346" s="2101">
        <f>AVERAGE('2024旬別'!AI346,'2023旬別'!AH346,'2022旬別'!AH346,'2021旬別'!AH346,'2020旬別'!AH346)</f>
        <v>19.4148</v>
      </c>
      <c r="AJ346" s="2095">
        <f>AVERAGE('2024旬別'!AJ346,'2023旬別'!AI346,'2022旬別'!AI346,'2021旬別'!AI346,'2020旬別'!AI346)</f>
        <v>44.75419999999999</v>
      </c>
      <c r="AK346" s="2098">
        <f>AVERAGE('2024旬別'!AK346,'2023旬別'!AJ346,'2022旬別'!AJ346,'2021旬別'!AJ346,'2020旬別'!AJ346)</f>
        <v>62.539600000000007</v>
      </c>
      <c r="AL346" s="2094">
        <f>AVERAGE('2024旬別'!AL346,'2023旬別'!AK346,'2022旬別'!AK346,'2021旬別'!AK346,'2020旬別'!AK346)</f>
        <v>64.877399999999994</v>
      </c>
      <c r="AM346" s="2103">
        <f>AVERAGE('2024旬別'!AM346,'2023旬別'!AL346,'2022旬別'!AL346,'2021旬別'!AL346,'2020旬別'!AL346)</f>
        <v>120.41800000000001</v>
      </c>
      <c r="AO346" s="59"/>
      <c r="AP346" s="59"/>
      <c r="AT346" s="59"/>
      <c r="AU346" s="59"/>
      <c r="AV346" s="59"/>
      <c r="AW346" s="59"/>
      <c r="AX346" s="55"/>
      <c r="AY346" s="5"/>
      <c r="BA346" s="20"/>
      <c r="BB346" s="20"/>
      <c r="BC346" s="20"/>
      <c r="BD346" s="20"/>
    </row>
    <row r="347" spans="1:67" ht="14.25" customHeight="1" x14ac:dyDescent="0.15">
      <c r="A347" s="2352" t="str">
        <f t="shared" si="2"/>
        <v>いちご類金額</v>
      </c>
      <c r="B347" s="2350" t="str">
        <f>B346</f>
        <v>いちご類</v>
      </c>
      <c r="C347" s="1998" t="s">
        <v>94</v>
      </c>
      <c r="D347" s="2104">
        <f>AVERAGE('2024旬別'!D347,'2023旬別'!C347,'2022旬別'!C347,'2021旬別'!C347,'2020旬別'!C347)</f>
        <v>192090.8406</v>
      </c>
      <c r="E347" s="2105">
        <f>AVERAGE('2024旬別'!E347,'2023旬別'!D347,'2022旬別'!D347,'2021旬別'!D347,'2020旬別'!D347)</f>
        <v>204847.3548</v>
      </c>
      <c r="F347" s="2106">
        <f>AVERAGE('2024旬別'!F347,'2023旬別'!E347,'2022旬別'!E347,'2021旬別'!E347,'2020旬別'!E347)</f>
        <v>236747.98260000005</v>
      </c>
      <c r="G347" s="2109">
        <f>AVERAGE('2024旬別'!G347,'2023旬別'!F347,'2022旬別'!F347,'2021旬別'!F347,'2020旬別'!F347)</f>
        <v>265458.0784</v>
      </c>
      <c r="H347" s="2142">
        <f>AVERAGE('2024旬別'!H347,'2023旬別'!G347,'2022旬別'!G347,'2021旬別'!G347,'2020旬別'!G347)</f>
        <v>252100.74660000001</v>
      </c>
      <c r="I347" s="2129">
        <f>AVERAGE('2024旬別'!I347,'2023旬別'!H347,'2022旬別'!H347,'2021旬別'!H347,'2020旬別'!H347)</f>
        <v>211663.45380000002</v>
      </c>
      <c r="J347" s="2109">
        <f>AVERAGE('2024旬別'!J347,'2023旬別'!I347,'2022旬別'!I347,'2021旬別'!I347,'2020旬別'!I347)</f>
        <v>261243.08379999999</v>
      </c>
      <c r="K347" s="2130">
        <f>AVERAGE('2024旬別'!K347,'2023旬別'!J347,'2022旬別'!J347,'2021旬別'!J347,'2020旬別'!J347)</f>
        <v>238592.87319999997</v>
      </c>
      <c r="L347" s="2106">
        <f>AVERAGE('2024旬別'!L347,'2023旬別'!K347,'2022旬別'!K347,'2021旬別'!K347,'2020旬別'!K347)</f>
        <v>255880.4866</v>
      </c>
      <c r="M347" s="2109">
        <f>AVERAGE('2024旬別'!M347,'2023旬別'!L347,'2022旬別'!L347,'2021旬別'!L347,'2020旬別'!L347)</f>
        <v>212486.00380000001</v>
      </c>
      <c r="N347" s="2105">
        <f>AVERAGE('2024旬別'!N347,'2023旬別'!M347,'2022旬別'!M347,'2021旬別'!M347,'2020旬別'!M347)</f>
        <v>189697.55660000001</v>
      </c>
      <c r="O347" s="2106">
        <f>AVERAGE('2024旬別'!O347,'2023旬別'!N347,'2022旬別'!N347,'2021旬別'!N347,'2020旬別'!N347)</f>
        <v>142254.61020000002</v>
      </c>
      <c r="P347" s="2111">
        <f>AVERAGE('2024旬別'!P347,'2023旬別'!O347,'2022旬別'!O347,'2021旬別'!O347,'2020旬別'!O347)</f>
        <v>130337.9868</v>
      </c>
      <c r="Q347" s="2105">
        <f>AVERAGE('2024旬別'!Q347,'2023旬別'!P347,'2022旬別'!P347,'2021旬別'!P347,'2020旬別'!P347)</f>
        <v>98789.280800000022</v>
      </c>
      <c r="R347" s="2112">
        <f>AVERAGE('2024旬別'!R347,'2023旬別'!Q347,'2022旬別'!Q347,'2021旬別'!Q347,'2020旬別'!Q347)</f>
        <v>54521.766199999998</v>
      </c>
      <c r="S347" s="2155">
        <f>AVERAGE('2024旬別'!S347,'2023旬別'!R347,'2022旬別'!R347,'2021旬別'!R347,'2020旬別'!R347)</f>
        <v>12433.7752</v>
      </c>
      <c r="T347" s="2105">
        <f>AVERAGE('2024旬別'!T347,'2023旬別'!S347,'2022旬別'!S347,'2021旬別'!S347,'2020旬別'!S347)</f>
        <v>1858.7220000000002</v>
      </c>
      <c r="U347" s="2153">
        <f>AVERAGE('2024旬別'!U347,'2023旬別'!T347,'2022旬別'!T347,'2021旬別'!T347,'2020旬別'!T347)</f>
        <v>118.06779999999999</v>
      </c>
      <c r="V347" s="2107">
        <f>AVERAGE('2024旬別'!V347,'2023旬別'!U347,'2022旬別'!U347,'2021旬別'!U347,'2020旬別'!U347)</f>
        <v>114.42819999999999</v>
      </c>
      <c r="W347" s="2113">
        <f>AVERAGE('2024旬別'!W347,'2023旬別'!V347,'2022旬別'!V347,'2021旬別'!V347,'2020旬別'!V347)</f>
        <v>68.601599999999991</v>
      </c>
      <c r="X347" s="2112">
        <f>AVERAGE('2024旬別'!X347,'2023旬別'!W347,'2022旬別'!W347,'2021旬別'!W347,'2020旬別'!W347)</f>
        <v>41.472000000000001</v>
      </c>
      <c r="Y347" s="2107">
        <f>AVERAGE('2024旬別'!Y347,'2023旬別'!X347,'2022旬別'!X347,'2021旬別'!X347,'2020旬別'!X347)</f>
        <v>21.7944</v>
      </c>
      <c r="Z347" s="2110">
        <f>AVERAGE('2024旬別'!Z347,'2023旬別'!Y347,'2022旬別'!Y347,'2021旬別'!Y347,'2020旬別'!Y347)</f>
        <v>0</v>
      </c>
      <c r="AA347" s="2112">
        <f>AVERAGE('2024旬別'!AA347,'2023旬別'!Z347,'2022旬別'!Z347,'2021旬別'!Z347,'2020旬別'!Z347)</f>
        <v>0</v>
      </c>
      <c r="AB347" s="2107">
        <f>AVERAGE('2024旬別'!AB347,'2023旬別'!AA347,'2022旬別'!AA347,'2021旬別'!AA347,'2020旬別'!AA347)</f>
        <v>0</v>
      </c>
      <c r="AC347" s="2105">
        <f>AVERAGE('2024旬別'!AC347,'2023旬別'!AB347,'2022旬別'!AB347,'2021旬別'!AB347,'2020旬別'!AB347)</f>
        <v>0</v>
      </c>
      <c r="AD347" s="2106">
        <f>AVERAGE('2024旬別'!AD347,'2023旬別'!AC347,'2022旬別'!AC347,'2021旬別'!AC347,'2020旬別'!AC347)</f>
        <v>0</v>
      </c>
      <c r="AE347" s="2109">
        <f>AVERAGE('2024旬別'!AE347,'2023旬別'!AD347,'2022旬別'!AD347,'2021旬別'!AD347,'2020旬別'!AD347)</f>
        <v>0</v>
      </c>
      <c r="AF347" s="2110">
        <f>AVERAGE('2024旬別'!AF347,'2023旬別'!AE347,'2022旬別'!AE347,'2021旬別'!AE347,'2020旬別'!AE347)</f>
        <v>282.54959999999994</v>
      </c>
      <c r="AG347" s="2106">
        <f>AVERAGE('2024旬別'!AG347,'2023旬別'!AF347,'2022旬別'!AF347,'2021旬別'!AF347,'2020旬別'!AF347)</f>
        <v>3595.6368000000002</v>
      </c>
      <c r="AH347" s="2107">
        <f>AVERAGE('2024旬別'!AH347,'2023旬別'!AG347,'2022旬別'!AG347,'2021旬別'!AG347,'2020旬別'!AG347)</f>
        <v>15254.605800000001</v>
      </c>
      <c r="AI347" s="2113">
        <f>AVERAGE('2024旬別'!AI347,'2023旬別'!AH347,'2022旬別'!AH347,'2021旬別'!AH347,'2020旬別'!AH347)</f>
        <v>40438.204999999994</v>
      </c>
      <c r="AJ347" s="2106">
        <f>AVERAGE('2024旬別'!AJ347,'2023旬別'!AI347,'2022旬別'!AI347,'2021旬別'!AI347,'2020旬別'!AI347)</f>
        <v>89009.280599999984</v>
      </c>
      <c r="AK347" s="2109">
        <f>AVERAGE('2024旬別'!AK347,'2023旬別'!AJ347,'2022旬別'!AJ347,'2021旬別'!AJ347,'2020旬別'!AJ347)</f>
        <v>119581.8388</v>
      </c>
      <c r="AL347" s="2105">
        <f>AVERAGE('2024旬別'!AL347,'2023旬別'!AK347,'2022旬別'!AK347,'2021旬別'!AK347,'2020旬別'!AK347)</f>
        <v>148854.34419999999</v>
      </c>
      <c r="AM347" s="2115">
        <f>AVERAGE('2024旬別'!AM347,'2023旬別'!AL347,'2022旬別'!AL347,'2021旬別'!AL347,'2020旬別'!AL347)</f>
        <v>290224.8798</v>
      </c>
      <c r="AO347" s="59"/>
      <c r="AP347" s="59"/>
      <c r="AT347" s="59"/>
      <c r="AU347" s="59"/>
      <c r="AV347" s="59"/>
      <c r="AW347" s="59"/>
    </row>
    <row r="348" spans="1:67" ht="14.25" customHeight="1" x14ac:dyDescent="0.15">
      <c r="A348" s="2352" t="str">
        <f t="shared" si="2"/>
        <v>いちご類価格</v>
      </c>
      <c r="B348" s="2351" t="str">
        <f>B346</f>
        <v>いちご類</v>
      </c>
      <c r="C348" s="2000" t="s">
        <v>96</v>
      </c>
      <c r="D348" s="2116">
        <f>AVERAGE('2024旬別'!D348,'2023旬別'!C348,'2022旬別'!C348,'2021旬別'!C348,'2020旬別'!C348)</f>
        <v>1617.2</v>
      </c>
      <c r="E348" s="2117">
        <f>AVERAGE('2024旬別'!E348,'2023旬別'!D348,'2022旬別'!D348,'2021旬別'!D348,'2020旬別'!D348)</f>
        <v>1484.8</v>
      </c>
      <c r="F348" s="2118">
        <f>AVERAGE('2024旬別'!F348,'2023旬別'!E348,'2022旬別'!E348,'2021旬別'!E348,'2020旬別'!E348)</f>
        <v>1489.4</v>
      </c>
      <c r="G348" s="2121">
        <f>AVERAGE('2024旬別'!G348,'2023旬別'!F348,'2022旬別'!F348,'2021旬別'!F348,'2020旬別'!F348)</f>
        <v>1444.8</v>
      </c>
      <c r="H348" s="2122">
        <f>AVERAGE('2024旬別'!H348,'2023旬別'!G348,'2022旬別'!G348,'2021旬別'!G348,'2020旬別'!G348)</f>
        <v>1360.2</v>
      </c>
      <c r="I348" s="2120">
        <f>AVERAGE('2024旬別'!I348,'2023旬別'!H348,'2022旬別'!H348,'2021旬別'!H348,'2020旬別'!H348)</f>
        <v>1317.4</v>
      </c>
      <c r="J348" s="2121">
        <f>AVERAGE('2024旬別'!J348,'2023旬別'!I348,'2022旬別'!I348,'2021旬別'!I348,'2020旬別'!I348)</f>
        <v>1289.4000000000001</v>
      </c>
      <c r="K348" s="2117">
        <f>AVERAGE('2024旬別'!K348,'2023旬別'!J348,'2022旬別'!J348,'2021旬別'!J348,'2020旬別'!J348)</f>
        <v>1236</v>
      </c>
      <c r="L348" s="2118">
        <f>AVERAGE('2024旬別'!L348,'2023旬別'!K348,'2022旬別'!K348,'2021旬別'!K348,'2020旬別'!K348)</f>
        <v>1200.5999999999999</v>
      </c>
      <c r="M348" s="2121">
        <f>AVERAGE('2024旬別'!M348,'2023旬別'!L348,'2022旬別'!L348,'2021旬別'!L348,'2020旬別'!L348)</f>
        <v>1114.2</v>
      </c>
      <c r="N348" s="2117">
        <f>AVERAGE('2024旬別'!N348,'2023旬別'!M348,'2022旬別'!M348,'2021旬別'!M348,'2020旬別'!M348)</f>
        <v>1054</v>
      </c>
      <c r="O348" s="2118">
        <f>AVERAGE('2024旬別'!O348,'2023旬別'!N348,'2022旬別'!N348,'2021旬別'!N348,'2020旬別'!N348)</f>
        <v>1026.5999999999999</v>
      </c>
      <c r="P348" s="2133">
        <f>AVERAGE('2024旬別'!P348,'2023旬別'!O348,'2022旬別'!O348,'2021旬別'!O348,'2020旬別'!O348)</f>
        <v>1004</v>
      </c>
      <c r="Q348" s="2117">
        <f>AVERAGE('2024旬別'!Q348,'2023旬別'!P348,'2022旬別'!P348,'2021旬別'!P348,'2020旬別'!P348)</f>
        <v>916.8</v>
      </c>
      <c r="R348" s="2123">
        <f>AVERAGE('2024旬別'!R348,'2023旬別'!Q348,'2022旬別'!Q348,'2021旬別'!Q348,'2020旬別'!Q348)</f>
        <v>852.4</v>
      </c>
      <c r="S348" s="2121">
        <f>AVERAGE('2024旬別'!S348,'2023旬別'!R348,'2022旬別'!R348,'2021旬別'!R348,'2020旬別'!R348)</f>
        <v>843.2</v>
      </c>
      <c r="T348" s="2117">
        <f>AVERAGE('2024旬別'!T348,'2023旬別'!S348,'2022旬別'!S348,'2021旬別'!S348,'2020旬別'!S348)</f>
        <v>707.8</v>
      </c>
      <c r="U348" s="2118">
        <f>AVERAGE('2024旬別'!U348,'2023旬別'!T348,'2022旬別'!T348,'2021旬別'!T348,'2020旬別'!T348)</f>
        <v>447</v>
      </c>
      <c r="V348" s="2119">
        <f>AVERAGE('2024旬別'!V348,'2023旬別'!U348,'2022旬別'!U348,'2021旬別'!U348,'2020旬別'!U348)</f>
        <v>343.6</v>
      </c>
      <c r="W348" s="2124">
        <f>AVERAGE('2024旬別'!W348,'2023旬別'!V348,'2022旬別'!V348,'2021旬別'!V348,'2020旬別'!V348)</f>
        <v>313.2</v>
      </c>
      <c r="X348" s="2123">
        <f>AVERAGE('2024旬別'!X348,'2023旬別'!W348,'2022旬別'!W348,'2021旬別'!W348,'2020旬別'!W348)</f>
        <v>271</v>
      </c>
      <c r="Y348" s="2119">
        <f>AVERAGE('2024旬別'!Y348,'2023旬別'!X348,'2022旬別'!X348,'2021旬別'!X348,'2020旬別'!X348)</f>
        <v>229.4</v>
      </c>
      <c r="Z348" s="2122">
        <f>AVERAGE('2024旬別'!Z348,'2023旬別'!Y348,'2022旬別'!Y348,'2021旬別'!Y348,'2020旬別'!Y348)</f>
        <v>0</v>
      </c>
      <c r="AA348" s="2123">
        <f>AVERAGE('2024旬別'!AA348,'2023旬別'!Z348,'2022旬別'!Z348,'2021旬別'!Z348,'2020旬別'!Z348)</f>
        <v>0</v>
      </c>
      <c r="AB348" s="2119">
        <f>AVERAGE('2024旬別'!AB348,'2023旬別'!AA348,'2022旬別'!AA348,'2021旬別'!AA348,'2020旬別'!AA348)</f>
        <v>0</v>
      </c>
      <c r="AC348" s="2117">
        <f>AVERAGE('2024旬別'!AC348,'2023旬別'!AB348,'2022旬別'!AB348,'2021旬別'!AB348,'2020旬別'!AB348)</f>
        <v>0</v>
      </c>
      <c r="AD348" s="2118">
        <f>AVERAGE('2024旬別'!AD348,'2023旬別'!AC348,'2022旬別'!AC348,'2021旬別'!AC348,'2020旬別'!AC348)</f>
        <v>0</v>
      </c>
      <c r="AE348" s="2121">
        <f>AVERAGE('2024旬別'!AE348,'2023旬別'!AD348,'2022旬別'!AD348,'2021旬別'!AD348,'2020旬別'!AD348)</f>
        <v>0</v>
      </c>
      <c r="AF348" s="2122">
        <f>AVERAGE('2024旬別'!AF348,'2023旬別'!AE348,'2022旬別'!AE348,'2021旬別'!AE348,'2020旬別'!AE348)</f>
        <v>2812.2</v>
      </c>
      <c r="AG348" s="2118">
        <f>AVERAGE('2024旬別'!AG348,'2023旬別'!AF348,'2022旬別'!AF348,'2021旬別'!AF348,'2020旬別'!AF348)</f>
        <v>3651.6</v>
      </c>
      <c r="AH348" s="2119">
        <f>AVERAGE('2024旬別'!AH348,'2023旬別'!AG348,'2022旬別'!AG348,'2021旬別'!AG348,'2020旬別'!AG348)</f>
        <v>3038.2</v>
      </c>
      <c r="AI348" s="2124">
        <f>AVERAGE('2024旬別'!AI348,'2023旬別'!AH348,'2022旬別'!AH348,'2021旬別'!AH348,'2020旬別'!AH348)</f>
        <v>2307</v>
      </c>
      <c r="AJ348" s="2118">
        <f>AVERAGE('2024旬別'!AJ348,'2023旬別'!AI348,'2022旬別'!AI348,'2021旬別'!AI348,'2020旬別'!AI348)</f>
        <v>2058.6</v>
      </c>
      <c r="AK348" s="2121">
        <f>AVERAGE('2024旬別'!AK348,'2023旬別'!AJ348,'2022旬別'!AJ348,'2021旬別'!AJ348,'2020旬別'!AJ348)</f>
        <v>2014.2</v>
      </c>
      <c r="AL348" s="2117">
        <f>AVERAGE('2024旬別'!AL348,'2023旬別'!AK348,'2022旬別'!AK348,'2021旬別'!AK348,'2020旬別'!AK348)</f>
        <v>1958.6</v>
      </c>
      <c r="AM348" s="2125">
        <f>AVERAGE('2024旬別'!AM348,'2023旬別'!AL348,'2022旬別'!AL348,'2021旬別'!AL348,'2020旬別'!AL348)</f>
        <v>2269.6</v>
      </c>
      <c r="AO348" s="59"/>
      <c r="AP348" s="55"/>
      <c r="AT348" s="59"/>
      <c r="AU348" s="59"/>
      <c r="AV348" s="59"/>
      <c r="AW348" s="59"/>
      <c r="AY348" s="5"/>
    </row>
    <row r="349" spans="1:67" ht="14.25" customHeight="1" x14ac:dyDescent="0.15">
      <c r="A349" s="2352" t="str">
        <f t="shared" si="2"/>
        <v>とちおとめ数量</v>
      </c>
      <c r="B349" s="250" t="s">
        <v>81</v>
      </c>
      <c r="C349" s="1997" t="s">
        <v>93</v>
      </c>
      <c r="D349" s="2093">
        <f>AVERAGE('2024旬別'!D349,'2023旬別'!C349,'2022旬別'!C349,'2021旬別'!C349,'2020旬別'!C349)</f>
        <v>82.40740000000001</v>
      </c>
      <c r="E349" s="2094">
        <f>AVERAGE('2024旬別'!E349,'2023旬別'!D349,'2022旬別'!D349,'2021旬別'!D349,'2020旬別'!D349)</f>
        <v>86.172200000000004</v>
      </c>
      <c r="F349" s="2095">
        <f>AVERAGE('2024旬別'!F349,'2023旬別'!E349,'2022旬別'!E349,'2021旬別'!E349,'2020旬別'!E349)</f>
        <v>98.688800000000001</v>
      </c>
      <c r="G349" s="2098">
        <f>AVERAGE('2024旬別'!G349,'2023旬別'!F349,'2022旬別'!F349,'2021旬別'!F349,'2020旬別'!F349)</f>
        <v>110.50140000000002</v>
      </c>
      <c r="H349" s="2094">
        <f>AVERAGE('2024旬別'!H349,'2023旬別'!G349,'2022旬別'!G349,'2021旬別'!G349,'2020旬別'!G349)</f>
        <v>105.83960000000002</v>
      </c>
      <c r="I349" s="2134">
        <f>AVERAGE('2024旬別'!I349,'2023旬別'!H349,'2022旬別'!H349,'2021旬別'!H349,'2020旬別'!H349)</f>
        <v>89.433799999999991</v>
      </c>
      <c r="J349" s="2098">
        <f>AVERAGE('2024旬別'!J349,'2023旬別'!I349,'2022旬別'!I349,'2021旬別'!I349,'2020旬別'!I349)</f>
        <v>113.46</v>
      </c>
      <c r="K349" s="2094">
        <f>AVERAGE('2024旬別'!K349,'2023旬別'!J349,'2022旬別'!J349,'2021旬別'!J349,'2020旬別'!J349)</f>
        <v>115.0056</v>
      </c>
      <c r="L349" s="2095">
        <f>AVERAGE('2024旬別'!L349,'2023旬別'!K349,'2022旬別'!K349,'2021旬別'!K349,'2020旬別'!K349)</f>
        <v>135.13759999999999</v>
      </c>
      <c r="M349" s="2098">
        <f>AVERAGE('2024旬別'!M349,'2023旬別'!L349,'2022旬別'!L349,'2021旬別'!L349,'2020旬別'!L349)</f>
        <v>121.9598</v>
      </c>
      <c r="N349" s="2094">
        <f>AVERAGE('2024旬別'!N349,'2023旬別'!M349,'2022旬別'!M349,'2021旬別'!M349,'2020旬別'!M349)</f>
        <v>118.15260000000001</v>
      </c>
      <c r="O349" s="2095">
        <f>AVERAGE('2024旬別'!O349,'2023旬別'!N349,'2022旬別'!N349,'2021旬別'!N349,'2020旬別'!N349)</f>
        <v>100.7616</v>
      </c>
      <c r="P349" s="2098">
        <f>AVERAGE('2024旬別'!P349,'2023旬別'!O349,'2022旬別'!O349,'2021旬別'!O349,'2020旬別'!O349)</f>
        <v>87.876000000000005</v>
      </c>
      <c r="Q349" s="2094">
        <f>AVERAGE('2024旬別'!Q349,'2023旬別'!P349,'2022旬別'!P349,'2021旬別'!P349,'2020旬別'!P349)</f>
        <v>55.934799999999996</v>
      </c>
      <c r="R349" s="2100">
        <f>AVERAGE('2024旬別'!R349,'2023旬別'!Q349,'2022旬別'!Q349,'2021旬別'!Q349,'2020旬別'!Q349)</f>
        <v>36.512800000000006</v>
      </c>
      <c r="S349" s="2098">
        <f>AVERAGE('2024旬別'!S349,'2023旬別'!R349,'2022旬別'!R349,'2021旬別'!R349,'2020旬別'!R349)</f>
        <v>5.0327999999999999</v>
      </c>
      <c r="T349" s="2094">
        <f>AVERAGE('2024旬別'!T349,'2023旬別'!S349,'2022旬別'!S349,'2021旬別'!S349,'2020旬別'!S349)</f>
        <v>0.1618</v>
      </c>
      <c r="U349" s="2095">
        <f>AVERAGE('2024旬別'!U349,'2023旬別'!T349,'2022旬別'!T349,'2021旬別'!T349,'2020旬別'!T349)</f>
        <v>0</v>
      </c>
      <c r="V349" s="2096">
        <f>AVERAGE('2024旬別'!V349,'2023旬別'!U349,'2022旬別'!U349,'2021旬別'!U349,'2020旬別'!U349)</f>
        <v>0</v>
      </c>
      <c r="W349" s="2101">
        <f>AVERAGE('2024旬別'!W349,'2023旬別'!V349,'2022旬別'!V349,'2021旬別'!V349,'2020旬別'!V349)</f>
        <v>0</v>
      </c>
      <c r="X349" s="2100">
        <f>AVERAGE('2024旬別'!X349,'2023旬別'!W349,'2022旬別'!W349,'2021旬別'!W349,'2020旬別'!W349)</f>
        <v>0</v>
      </c>
      <c r="Y349" s="2096">
        <f>AVERAGE('2024旬別'!Y349,'2023旬別'!X349,'2022旬別'!X349,'2021旬別'!X349,'2020旬別'!X349)</f>
        <v>0</v>
      </c>
      <c r="Z349" s="2101">
        <f>AVERAGE('2024旬別'!Z349,'2023旬別'!Y349,'2022旬別'!Y349,'2021旬別'!Y349,'2020旬別'!Y349)</f>
        <v>0</v>
      </c>
      <c r="AA349" s="2100">
        <f>AVERAGE('2024旬別'!AA349,'2023旬別'!Z349,'2022旬別'!Z349,'2021旬別'!Z349,'2020旬別'!Z349)</f>
        <v>0</v>
      </c>
      <c r="AB349" s="2096">
        <f>AVERAGE('2024旬別'!AB349,'2023旬別'!AA349,'2022旬別'!AA349,'2021旬別'!AA349,'2020旬別'!AA349)</f>
        <v>0</v>
      </c>
      <c r="AC349" s="2094">
        <f>AVERAGE('2024旬別'!AC349,'2023旬別'!AB349,'2022旬別'!AB349,'2021旬別'!AB349,'2020旬別'!AB349)</f>
        <v>0</v>
      </c>
      <c r="AD349" s="2095">
        <f>AVERAGE('2024旬別'!AD349,'2023旬別'!AC349,'2022旬別'!AC349,'2021旬別'!AC349,'2020旬別'!AC349)</f>
        <v>0</v>
      </c>
      <c r="AE349" s="2098">
        <f>AVERAGE('2024旬別'!AE349,'2023旬別'!AD349,'2022旬別'!AD349,'2021旬別'!AD349,'2020旬別'!AD349)</f>
        <v>0</v>
      </c>
      <c r="AF349" s="2099">
        <f>AVERAGE('2024旬別'!AF349,'2023旬別'!AE349,'2022旬別'!AE349,'2021旬別'!AE349,'2020旬別'!AE349)</f>
        <v>3.0199999999999998E-2</v>
      </c>
      <c r="AG349" s="2095">
        <f>AVERAGE('2024旬別'!AG349,'2023旬別'!AF349,'2022旬別'!AF349,'2021旬別'!AF349,'2020旬別'!AF349)</f>
        <v>0.4356000000000001</v>
      </c>
      <c r="AH349" s="2098">
        <f>AVERAGE('2024旬別'!AH349,'2023旬別'!AG349,'2022旬別'!AG349,'2021旬別'!AG349,'2020旬別'!AG349)</f>
        <v>3.0289999999999999</v>
      </c>
      <c r="AI349" s="2094">
        <f>AVERAGE('2024旬別'!AI349,'2023旬別'!AH349,'2022旬別'!AH349,'2021旬別'!AH349,'2020旬別'!AH349)</f>
        <v>12.897200000000002</v>
      </c>
      <c r="AJ349" s="2095">
        <f>AVERAGE('2024旬別'!AJ349,'2023旬別'!AI349,'2022旬別'!AI349,'2021旬別'!AI349,'2020旬別'!AI349)</f>
        <v>29.118600000000004</v>
      </c>
      <c r="AK349" s="2098">
        <f>AVERAGE('2024旬別'!AK349,'2023旬別'!AJ349,'2022旬別'!AJ349,'2021旬別'!AJ349,'2020旬別'!AJ349)</f>
        <v>38.6738</v>
      </c>
      <c r="AL349" s="2094">
        <f>AVERAGE('2024旬別'!AL349,'2023旬別'!AK349,'2022旬別'!AK349,'2021旬別'!AK349,'2020旬別'!AK349)</f>
        <v>58.935000000000002</v>
      </c>
      <c r="AM349" s="2103">
        <f>AVERAGE('2024旬別'!AM349,'2023旬別'!AL349,'2022旬別'!AL349,'2021旬別'!AL349,'2020旬別'!AL349)</f>
        <v>66.921999999999997</v>
      </c>
      <c r="AN349" s="5"/>
      <c r="AO349" s="59"/>
      <c r="AP349" s="55"/>
      <c r="AQ349" s="56"/>
      <c r="AS349" s="101"/>
      <c r="AT349" s="59"/>
    </row>
    <row r="350" spans="1:67" ht="14.25" customHeight="1" x14ac:dyDescent="0.15">
      <c r="A350" s="2352" t="str">
        <f t="shared" si="2"/>
        <v>とちおとめ金額</v>
      </c>
      <c r="B350" s="2350" t="str">
        <f>B349</f>
        <v>とちおとめ</v>
      </c>
      <c r="C350" s="1998" t="s">
        <v>94</v>
      </c>
      <c r="D350" s="2104">
        <f>AVERAGE('2024旬別'!D350,'2023旬別'!C350,'2022旬別'!C350,'2021旬別'!C350,'2020旬別'!C350)</f>
        <v>132030.04979999998</v>
      </c>
      <c r="E350" s="2105">
        <f>AVERAGE('2024旬別'!E350,'2023旬別'!D350,'2022旬別'!D350,'2021旬別'!D350,'2020旬別'!D350)</f>
        <v>127209.5588</v>
      </c>
      <c r="F350" s="2106">
        <f>AVERAGE('2024旬別'!F350,'2023旬別'!E350,'2022旬別'!E350,'2021旬別'!E350,'2020旬別'!E350)</f>
        <v>147467.66680000001</v>
      </c>
      <c r="G350" s="2109">
        <f>AVERAGE('2024旬別'!G350,'2023旬別'!F350,'2022旬別'!F350,'2021旬別'!F350,'2020旬別'!F350)</f>
        <v>160874.62400000001</v>
      </c>
      <c r="H350" s="2105">
        <f>AVERAGE('2024旬別'!H350,'2023旬別'!G350,'2022旬別'!G350,'2021旬別'!G350,'2020旬別'!G350)</f>
        <v>147050.78659999999</v>
      </c>
      <c r="I350" s="2154">
        <f>AVERAGE('2024旬別'!I350,'2023旬別'!H350,'2022旬別'!H350,'2021旬別'!H350,'2020旬別'!H350)</f>
        <v>119751.44099999999</v>
      </c>
      <c r="J350" s="2109">
        <f>AVERAGE('2024旬別'!J350,'2023旬別'!I350,'2022旬別'!I350,'2021旬別'!I350,'2020旬別'!I350)</f>
        <v>147448.4774</v>
      </c>
      <c r="K350" s="2105">
        <f>AVERAGE('2024旬別'!K350,'2023旬別'!J350,'2022旬別'!J350,'2021旬別'!J350,'2020旬別'!J350)</f>
        <v>143207.83000000002</v>
      </c>
      <c r="L350" s="2106">
        <f>AVERAGE('2024旬別'!L350,'2023旬別'!K350,'2022旬別'!K350,'2021旬別'!K350,'2020旬別'!K350)</f>
        <v>163136.62319999997</v>
      </c>
      <c r="M350" s="2109">
        <f>AVERAGE('2024旬別'!M350,'2023旬別'!L350,'2022旬別'!L350,'2021旬別'!L350,'2020旬別'!L350)</f>
        <v>135986.272</v>
      </c>
      <c r="N350" s="2105">
        <f>AVERAGE('2024旬別'!N350,'2023旬別'!M350,'2022旬別'!M350,'2021旬別'!M350,'2020旬別'!M350)</f>
        <v>123676.80519999999</v>
      </c>
      <c r="O350" s="2106">
        <f>AVERAGE('2024旬別'!O350,'2023旬別'!N350,'2022旬別'!N350,'2021旬別'!N350,'2020旬別'!N350)</f>
        <v>103468.44219999999</v>
      </c>
      <c r="P350" s="2111">
        <f>AVERAGE('2024旬別'!P350,'2023旬別'!O350,'2022旬別'!O350,'2021旬別'!O350,'2020旬別'!O350)</f>
        <v>86024.657000000007</v>
      </c>
      <c r="Q350" s="2105">
        <f>AVERAGE('2024旬別'!Q350,'2023旬別'!P350,'2022旬別'!P350,'2021旬別'!P350,'2020旬別'!P350)</f>
        <v>49153.602200000001</v>
      </c>
      <c r="R350" s="2112">
        <f>AVERAGE('2024旬別'!R350,'2023旬別'!Q350,'2022旬別'!Q350,'2021旬別'!Q350,'2020旬別'!Q350)</f>
        <v>29949.537</v>
      </c>
      <c r="S350" s="2109">
        <f>AVERAGE('2024旬別'!S350,'2023旬別'!R350,'2022旬別'!R350,'2021旬別'!R350,'2020旬別'!R350)</f>
        <v>3965.4924000000001</v>
      </c>
      <c r="T350" s="2105">
        <f>AVERAGE('2024旬別'!T350,'2023旬別'!S350,'2022旬別'!S350,'2021旬別'!S350,'2020旬別'!S350)</f>
        <v>129.64320000000001</v>
      </c>
      <c r="U350" s="2106">
        <f>AVERAGE('2024旬別'!U350,'2023旬別'!T350,'2022旬別'!T350,'2021旬別'!T350,'2020旬別'!T350)</f>
        <v>0</v>
      </c>
      <c r="V350" s="2107">
        <f>AVERAGE('2024旬別'!V350,'2023旬別'!U350,'2022旬別'!U350,'2021旬別'!U350,'2020旬別'!U350)</f>
        <v>0</v>
      </c>
      <c r="W350" s="2113">
        <f>AVERAGE('2024旬別'!W350,'2023旬別'!V350,'2022旬別'!V350,'2021旬別'!V350,'2020旬別'!V350)</f>
        <v>0</v>
      </c>
      <c r="X350" s="2112">
        <f>AVERAGE('2024旬別'!X350,'2023旬別'!W350,'2022旬別'!W350,'2021旬別'!W350,'2020旬別'!W350)</f>
        <v>0</v>
      </c>
      <c r="Y350" s="2107">
        <f>AVERAGE('2024旬別'!Y350,'2023旬別'!X350,'2022旬別'!X350,'2021旬別'!X350,'2020旬別'!X350)</f>
        <v>0</v>
      </c>
      <c r="Z350" s="2113">
        <f>AVERAGE('2024旬別'!Z350,'2023旬別'!Y350,'2022旬別'!Y350,'2021旬別'!Y350,'2020旬別'!Y350)</f>
        <v>0</v>
      </c>
      <c r="AA350" s="2112">
        <f>AVERAGE('2024旬別'!AA350,'2023旬別'!Z350,'2022旬別'!Z350,'2021旬別'!Z350,'2020旬別'!Z350)</f>
        <v>0</v>
      </c>
      <c r="AB350" s="2107">
        <f>AVERAGE('2024旬別'!AB350,'2023旬別'!AA350,'2022旬別'!AA350,'2021旬別'!AA350,'2020旬別'!AA350)</f>
        <v>0</v>
      </c>
      <c r="AC350" s="2105">
        <f>AVERAGE('2024旬別'!AC350,'2023旬別'!AB350,'2022旬別'!AB350,'2021旬別'!AB350,'2020旬別'!AB350)</f>
        <v>0</v>
      </c>
      <c r="AD350" s="2106">
        <f>AVERAGE('2024旬別'!AD350,'2023旬別'!AC350,'2022旬別'!AC350,'2021旬別'!AC350,'2020旬別'!AC350)</f>
        <v>0</v>
      </c>
      <c r="AE350" s="2109">
        <f>AVERAGE('2024旬別'!AE350,'2023旬別'!AD350,'2022旬別'!AD350,'2021旬別'!AD350,'2020旬別'!AD350)</f>
        <v>0</v>
      </c>
      <c r="AF350" s="2110">
        <f>AVERAGE('2024旬別'!AF350,'2023旬別'!AE350,'2022旬別'!AE350,'2021旬別'!AE350,'2020旬別'!AE350)</f>
        <v>113.6808</v>
      </c>
      <c r="AG350" s="2106">
        <f>AVERAGE('2024旬別'!AG350,'2023旬別'!AF350,'2022旬別'!AF350,'2021旬別'!AF350,'2020旬別'!AF350)</f>
        <v>1758.5916000000002</v>
      </c>
      <c r="AH350" s="2109">
        <f>AVERAGE('2024旬別'!AH350,'2023旬別'!AG350,'2022旬別'!AG350,'2021旬別'!AG350,'2020旬別'!AG350)</f>
        <v>8553.5358000000015</v>
      </c>
      <c r="AI350" s="2105">
        <f>AVERAGE('2024旬別'!AI350,'2023旬別'!AH350,'2022旬別'!AH350,'2021旬別'!AH350,'2020旬別'!AH350)</f>
        <v>27558.298399999992</v>
      </c>
      <c r="AJ350" s="2106">
        <f>AVERAGE('2024旬別'!AJ350,'2023旬別'!AI350,'2022旬別'!AI350,'2021旬別'!AI350,'2020旬別'!AI350)</f>
        <v>56074.350200000001</v>
      </c>
      <c r="AK350" s="2109">
        <f>AVERAGE('2024旬別'!AK350,'2023旬別'!AJ350,'2022旬別'!AJ350,'2021旬別'!AJ350,'2020旬別'!AJ350)</f>
        <v>72711.097199999989</v>
      </c>
      <c r="AL350" s="2105">
        <f>AVERAGE('2024旬別'!AL350,'2023旬別'!AK350,'2022旬別'!AK350,'2021旬別'!AK350,'2020旬別'!AK350)</f>
        <v>131966.83780000004</v>
      </c>
      <c r="AM350" s="2115">
        <f>AVERAGE('2024旬別'!AM350,'2023旬別'!AL350,'2022旬別'!AL350,'2021旬別'!AL350,'2020旬別'!AL350)</f>
        <v>156036.462</v>
      </c>
      <c r="AN350" s="5"/>
      <c r="AO350" s="59"/>
      <c r="AP350" s="59"/>
      <c r="AR350" s="56"/>
      <c r="AT350" s="59"/>
      <c r="AU350" s="59"/>
      <c r="AV350" s="59"/>
      <c r="AW350" s="59"/>
      <c r="AX350" s="59"/>
      <c r="AY350" s="56"/>
      <c r="AZ350" s="56"/>
      <c r="BA350" s="59"/>
      <c r="BB350" s="61"/>
      <c r="BC350" s="61"/>
      <c r="BD350" s="61"/>
      <c r="BE350" s="61"/>
    </row>
    <row r="351" spans="1:67" ht="14.25" customHeight="1" x14ac:dyDescent="0.15">
      <c r="A351" s="2352" t="str">
        <f t="shared" si="2"/>
        <v>とちおとめ価格</v>
      </c>
      <c r="B351" s="2351" t="str">
        <f>B349</f>
        <v>とちおとめ</v>
      </c>
      <c r="C351" s="2000" t="s">
        <v>96</v>
      </c>
      <c r="D351" s="2116">
        <f>AVERAGE('2024旬別'!D351,'2023旬別'!C351,'2022旬別'!C351,'2021旬別'!C351,'2020旬別'!C351)</f>
        <v>1623.4</v>
      </c>
      <c r="E351" s="2117">
        <f>AVERAGE('2024旬別'!E351,'2023旬別'!D351,'2022旬別'!D351,'2021旬別'!D351,'2020旬別'!D351)</f>
        <v>1490.6</v>
      </c>
      <c r="F351" s="2118">
        <f>AVERAGE('2024旬別'!F351,'2023旬別'!E351,'2022旬別'!E351,'2021旬別'!E351,'2020旬別'!E351)</f>
        <v>1505.8</v>
      </c>
      <c r="G351" s="2121">
        <f>AVERAGE('2024旬別'!G351,'2023旬別'!F351,'2022旬別'!F351,'2021旬別'!F351,'2020旬別'!F351)</f>
        <v>1462</v>
      </c>
      <c r="H351" s="2117">
        <f>AVERAGE('2024旬別'!H351,'2023旬別'!G351,'2022旬別'!G351,'2021旬別'!G351,'2020旬別'!G351)</f>
        <v>1390.8</v>
      </c>
      <c r="I351" s="2120">
        <f>AVERAGE('2024旬別'!I351,'2023旬別'!H351,'2022旬別'!H351,'2021旬別'!H351,'2020旬別'!H351)</f>
        <v>1347</v>
      </c>
      <c r="J351" s="2121">
        <f>AVERAGE('2024旬別'!J351,'2023旬別'!I351,'2022旬別'!I351,'2021旬別'!I351,'2020旬別'!I351)</f>
        <v>1307</v>
      </c>
      <c r="K351" s="2117">
        <f>AVERAGE('2024旬別'!K351,'2023旬別'!J351,'2022旬別'!J351,'2021旬別'!J351,'2020旬別'!J351)</f>
        <v>1251</v>
      </c>
      <c r="L351" s="2118">
        <f>AVERAGE('2024旬別'!L351,'2023旬別'!K351,'2022旬別'!K351,'2021旬別'!K351,'2020旬別'!K351)</f>
        <v>1212</v>
      </c>
      <c r="M351" s="2145">
        <f>AVERAGE('2024旬別'!M351,'2023旬別'!L351,'2022旬別'!L351,'2021旬別'!L351,'2020旬別'!L351)</f>
        <v>1114.8</v>
      </c>
      <c r="N351" s="2117">
        <f>AVERAGE('2024旬別'!N351,'2023旬別'!M351,'2022旬別'!M351,'2021旬別'!M351,'2020旬別'!M351)</f>
        <v>1046</v>
      </c>
      <c r="O351" s="2118">
        <f>AVERAGE('2024旬別'!O351,'2023旬別'!N351,'2022旬別'!N351,'2021旬別'!N351,'2020旬別'!N351)</f>
        <v>1030.5999999999999</v>
      </c>
      <c r="P351" s="2121">
        <f>AVERAGE('2024旬別'!P351,'2023旬別'!O351,'2022旬別'!O351,'2021旬別'!O351,'2020旬別'!O351)</f>
        <v>979.8</v>
      </c>
      <c r="Q351" s="2117">
        <f>AVERAGE('2024旬別'!Q351,'2023旬別'!P351,'2022旬別'!P351,'2021旬別'!P351,'2020旬別'!P351)</f>
        <v>788.4</v>
      </c>
      <c r="R351" s="2123">
        <f>AVERAGE('2024旬別'!R351,'2023旬別'!Q351,'2022旬別'!Q351,'2021旬別'!Q351,'2020旬別'!Q351)</f>
        <v>825.4</v>
      </c>
      <c r="S351" s="2121">
        <f>AVERAGE('2024旬別'!S351,'2023旬別'!R351,'2022旬別'!R351,'2021旬別'!R351,'2020旬別'!R351)</f>
        <v>802</v>
      </c>
      <c r="T351" s="2117">
        <f>AVERAGE('2024旬別'!T351,'2023旬別'!S351,'2022旬別'!S351,'2021旬別'!S351,'2020旬別'!S351)</f>
        <v>481.6</v>
      </c>
      <c r="U351" s="2118">
        <f>AVERAGE('2024旬別'!U351,'2023旬別'!T351,'2022旬別'!T351,'2021旬別'!T351,'2020旬別'!T351)</f>
        <v>0</v>
      </c>
      <c r="V351" s="2119">
        <f>AVERAGE('2024旬別'!V351,'2023旬別'!U351,'2022旬別'!U351,'2021旬別'!U351,'2020旬別'!U351)</f>
        <v>0</v>
      </c>
      <c r="W351" s="2202">
        <f>AVERAGE('2024旬別'!W351,'2023旬別'!V351,'2022旬別'!V351,'2021旬別'!V351,'2020旬別'!V351)</f>
        <v>0</v>
      </c>
      <c r="X351" s="2123">
        <f>AVERAGE('2024旬別'!X351,'2023旬別'!W351,'2022旬別'!W351,'2021旬別'!W351,'2020旬別'!W351)</f>
        <v>0</v>
      </c>
      <c r="Y351" s="2119">
        <f>AVERAGE('2024旬別'!Y351,'2023旬別'!X351,'2022旬別'!X351,'2021旬別'!X351,'2020旬別'!X351)</f>
        <v>0</v>
      </c>
      <c r="Z351" s="2203">
        <f>AVERAGE('2024旬別'!Z351,'2023旬別'!Y351,'2022旬別'!Y351,'2021旬別'!Y351,'2020旬別'!Y351)</f>
        <v>0</v>
      </c>
      <c r="AA351" s="2123">
        <f>AVERAGE('2024旬別'!AA351,'2023旬別'!Z351,'2022旬別'!Z351,'2021旬別'!Z351,'2020旬別'!Z351)</f>
        <v>0</v>
      </c>
      <c r="AB351" s="2119">
        <f>AVERAGE('2024旬別'!AB351,'2023旬別'!AA351,'2022旬別'!AA351,'2021旬別'!AA351,'2020旬別'!AA351)</f>
        <v>0</v>
      </c>
      <c r="AC351" s="2117">
        <f>AVERAGE('2024旬別'!AC351,'2023旬別'!AB351,'2022旬別'!AB351,'2021旬別'!AB351,'2020旬別'!AB351)</f>
        <v>0</v>
      </c>
      <c r="AD351" s="2118">
        <f>AVERAGE('2024旬別'!AD351,'2023旬別'!AC351,'2022旬別'!AC351,'2021旬別'!AC351,'2020旬別'!AC351)</f>
        <v>0</v>
      </c>
      <c r="AE351" s="2121">
        <f>AVERAGE('2024旬別'!AE351,'2023旬別'!AD351,'2022旬別'!AD351,'2021旬別'!AD351,'2020旬別'!AD351)</f>
        <v>0</v>
      </c>
      <c r="AF351" s="2122">
        <f>AVERAGE('2024旬別'!AF351,'2023旬別'!AE351,'2022旬別'!AE351,'2021旬別'!AE351,'2020旬別'!AE351)</f>
        <v>752.8</v>
      </c>
      <c r="AG351" s="2204">
        <f>AVERAGE('2024旬別'!AG351,'2023旬別'!AF351,'2022旬別'!AF351,'2021旬別'!AF351,'2020旬別'!AF351)</f>
        <v>4012.4</v>
      </c>
      <c r="AH351" s="2121">
        <f>AVERAGE('2024旬別'!AH351,'2023旬別'!AG351,'2022旬別'!AG351,'2021旬別'!AG351,'2020旬別'!AG351)</f>
        <v>2952.8</v>
      </c>
      <c r="AI351" s="2145">
        <f>AVERAGE('2024旬別'!AI351,'2023旬別'!AH351,'2022旬別'!AH351,'2021旬別'!AH351,'2020旬別'!AH351)</f>
        <v>2257</v>
      </c>
      <c r="AJ351" s="2118">
        <f>AVERAGE('2024旬別'!AJ351,'2023旬別'!AI351,'2022旬別'!AI351,'2021旬別'!AI351,'2020旬別'!AI351)</f>
        <v>1567.8</v>
      </c>
      <c r="AK351" s="2145">
        <f>AVERAGE('2024旬別'!AK351,'2023旬別'!AJ351,'2022旬別'!AJ351,'2021旬別'!AJ351,'2020旬別'!AJ351)</f>
        <v>1518.2</v>
      </c>
      <c r="AL351" s="2117">
        <f>AVERAGE('2024旬別'!AL351,'2023旬別'!AK351,'2022旬別'!AK351,'2021旬別'!AK351,'2020旬別'!AK351)</f>
        <v>2223.6</v>
      </c>
      <c r="AM351" s="2125">
        <f>AVERAGE('2024旬別'!AM351,'2023旬別'!AL351,'2022旬別'!AL351,'2021旬別'!AL351,'2020旬別'!AL351)</f>
        <v>1902.6</v>
      </c>
      <c r="AN351" s="5"/>
      <c r="AO351" s="59"/>
      <c r="AP351" s="55"/>
      <c r="AS351" s="56"/>
      <c r="AT351" s="2044"/>
      <c r="AU351" s="59"/>
      <c r="AV351" s="59"/>
      <c r="AW351" s="59"/>
      <c r="AX351" s="61"/>
      <c r="AY351" s="61"/>
      <c r="AZ351" s="61"/>
    </row>
    <row r="352" spans="1:67" s="5" customFormat="1" ht="14.25" customHeight="1" x14ac:dyDescent="0.15">
      <c r="A352" s="2352" t="str">
        <f t="shared" si="2"/>
        <v>メロン類数量</v>
      </c>
      <c r="B352" s="745" t="s">
        <v>146</v>
      </c>
      <c r="C352" s="2051" t="s">
        <v>93</v>
      </c>
      <c r="D352" s="2205">
        <f>AVERAGE('2024旬別'!D352,'2023旬別'!C352,'2022旬別'!C352,'2021旬別'!C352,'2020旬別'!C352)</f>
        <v>0.63919999999999999</v>
      </c>
      <c r="E352" s="2206">
        <f>AVERAGE('2024旬別'!E352,'2023旬別'!D352,'2022旬別'!D352,'2021旬別'!D352,'2020旬別'!D352)</f>
        <v>1.2682</v>
      </c>
      <c r="F352" s="2207">
        <f>AVERAGE('2024旬別'!F352,'2023旬別'!E352,'2022旬別'!E352,'2021旬別'!E352,'2020旬別'!E352)</f>
        <v>0.26280000000000003</v>
      </c>
      <c r="G352" s="2208">
        <f>AVERAGE('2024旬別'!G352,'2023旬別'!F352,'2022旬別'!F352,'2021旬別'!F352,'2020旬別'!F352)</f>
        <v>0.55999999999999994</v>
      </c>
      <c r="H352" s="2209">
        <f>AVERAGE('2024旬別'!H352,'2023旬別'!G352,'2022旬別'!G352,'2021旬別'!G352,'2020旬別'!G352)</f>
        <v>0.40499999999999997</v>
      </c>
      <c r="I352" s="2210">
        <f>AVERAGE('2024旬別'!I352,'2023旬別'!H352,'2022旬別'!H352,'2021旬別'!H352,'2020旬別'!H352)</f>
        <v>0.30599999999999999</v>
      </c>
      <c r="J352" s="2208">
        <f>AVERAGE('2024旬別'!J352,'2023旬別'!I352,'2022旬別'!I352,'2021旬別'!I352,'2020旬別'!I352)</f>
        <v>0.29859999999999998</v>
      </c>
      <c r="K352" s="2206">
        <f>AVERAGE('2024旬別'!K352,'2023旬別'!J352,'2022旬別'!J352,'2021旬別'!J352,'2020旬別'!J352)</f>
        <v>1.8566000000000003</v>
      </c>
      <c r="L352" s="2207">
        <f>AVERAGE('2024旬別'!L352,'2023旬別'!K352,'2022旬別'!K352,'2021旬別'!K352,'2020旬別'!K352)</f>
        <v>13.9178</v>
      </c>
      <c r="M352" s="2211">
        <f>AVERAGE('2024旬別'!M352,'2023旬別'!L352,'2022旬別'!L352,'2021旬別'!L352,'2020旬別'!L352)</f>
        <v>41.7774</v>
      </c>
      <c r="N352" s="2206">
        <f>AVERAGE('2024旬別'!N352,'2023旬別'!M352,'2022旬別'!M352,'2021旬別'!M352,'2020旬別'!M352)</f>
        <v>108.2876</v>
      </c>
      <c r="O352" s="2207">
        <f>AVERAGE('2024旬別'!O352,'2023旬別'!N352,'2022旬別'!N352,'2021旬別'!N352,'2020旬別'!N352)</f>
        <v>210.196</v>
      </c>
      <c r="P352" s="2212">
        <f>AVERAGE('2024旬別'!P352,'2023旬別'!O352,'2022旬別'!O352,'2021旬別'!O352,'2020旬別'!O352)</f>
        <v>366.524</v>
      </c>
      <c r="Q352" s="2213">
        <f>AVERAGE('2024旬別'!Q352,'2023旬別'!P352,'2022旬別'!P352,'2021旬別'!P352,'2020旬別'!P352)</f>
        <v>471.50760000000008</v>
      </c>
      <c r="R352" s="2214">
        <f>AVERAGE('2024旬別'!R352,'2023旬別'!Q352,'2022旬別'!Q352,'2021旬別'!Q352,'2020旬別'!Q352)</f>
        <v>884.50660000000005</v>
      </c>
      <c r="S352" s="2215">
        <f>AVERAGE('2024旬別'!S352,'2023旬別'!R352,'2022旬別'!R352,'2021旬別'!R352,'2020旬別'!R352)</f>
        <v>1021.7307999999999</v>
      </c>
      <c r="T352" s="2206">
        <f>AVERAGE('2024旬別'!T352,'2023旬別'!S352,'2022旬別'!S352,'2021旬別'!S352,'2020旬別'!S352)</f>
        <v>1078.3054</v>
      </c>
      <c r="U352" s="2207">
        <f>AVERAGE('2024旬別'!U352,'2023旬別'!T352,'2022旬別'!T352,'2021旬別'!T352,'2020旬別'!T352)</f>
        <v>639.27140000000009</v>
      </c>
      <c r="V352" s="2216">
        <f>AVERAGE('2024旬別'!V352,'2023旬別'!U352,'2022旬別'!U352,'2021旬別'!U352,'2020旬別'!U352)</f>
        <v>245.10599999999999</v>
      </c>
      <c r="W352" s="2213">
        <f>AVERAGE('2024旬別'!W352,'2023旬別'!V352,'2022旬別'!V352,'2021旬別'!V352,'2020旬別'!V352)</f>
        <v>85.824600000000004</v>
      </c>
      <c r="X352" s="2214">
        <f>AVERAGE('2024旬別'!X352,'2023旬別'!W352,'2022旬別'!W352,'2021旬別'!W352,'2020旬別'!W352)</f>
        <v>54.520200000000003</v>
      </c>
      <c r="Y352" s="2216">
        <f>AVERAGE('2024旬別'!Y352,'2023旬別'!X352,'2022旬別'!X352,'2021旬別'!X352,'2020旬別'!X352)</f>
        <v>79.019199999999998</v>
      </c>
      <c r="Z352" s="2209">
        <f>AVERAGE('2024旬別'!Z352,'2023旬別'!Y352,'2022旬別'!Y352,'2021旬別'!Y352,'2020旬別'!Y352)</f>
        <v>58.836800000000004</v>
      </c>
      <c r="AA352" s="2214">
        <f>AVERAGE('2024旬別'!AA352,'2023旬別'!Z352,'2022旬別'!Z352,'2021旬別'!Z352,'2020旬別'!Z352)</f>
        <v>56.321199999999997</v>
      </c>
      <c r="AB352" s="2205">
        <f>AVERAGE('2024旬別'!AB352,'2023旬別'!AA352,'2022旬別'!AA352,'2021旬別'!AA352,'2020旬別'!AA352)</f>
        <v>60.498200000000011</v>
      </c>
      <c r="AC352" s="2206">
        <f>AVERAGE('2024旬別'!AC352,'2023旬別'!AB352,'2022旬別'!AB352,'2021旬別'!AB352,'2020旬別'!AB352)</f>
        <v>81.601799999999997</v>
      </c>
      <c r="AD352" s="2207">
        <f>AVERAGE('2024旬別'!AD352,'2023旬別'!AC352,'2022旬別'!AC352,'2021旬別'!AC352,'2020旬別'!AC352)</f>
        <v>70.746400000000008</v>
      </c>
      <c r="AE352" s="2208">
        <f>AVERAGE('2024旬別'!AE352,'2023旬別'!AD352,'2022旬別'!AD352,'2021旬別'!AD352,'2020旬別'!AD352)</f>
        <v>62.727399999999989</v>
      </c>
      <c r="AF352" s="2217">
        <f>AVERAGE('2024旬別'!AF352,'2023旬別'!AE352,'2022旬別'!AE352,'2021旬別'!AE352,'2020旬別'!AE352)</f>
        <v>46.349800000000002</v>
      </c>
      <c r="AG352" s="2207">
        <f>AVERAGE('2024旬別'!AG352,'2023旬別'!AF352,'2022旬別'!AF352,'2021旬別'!AF352,'2020旬別'!AF352)</f>
        <v>31.6236</v>
      </c>
      <c r="AH352" s="2211">
        <f>AVERAGE('2024旬別'!AH352,'2023旬別'!AG352,'2022旬別'!AG352,'2021旬別'!AG352,'2020旬別'!AG352)</f>
        <v>13.669</v>
      </c>
      <c r="AI352" s="2206">
        <f>AVERAGE('2024旬別'!AI352,'2023旬別'!AH352,'2022旬別'!AH352,'2021旬別'!AH352,'2020旬別'!AH352)</f>
        <v>14.303199999999999</v>
      </c>
      <c r="AJ352" s="2218">
        <f>AVERAGE('2024旬別'!AJ352,'2023旬別'!AI352,'2022旬別'!AI352,'2021旬別'!AI352,'2020旬別'!AI352)</f>
        <v>5.6143999999999998</v>
      </c>
      <c r="AK352" s="2208">
        <f>AVERAGE('2024旬別'!AK352,'2023旬別'!AJ352,'2022旬別'!AJ352,'2021旬別'!AJ352,'2020旬別'!AJ352)</f>
        <v>2.3256000000000001</v>
      </c>
      <c r="AL352" s="2206">
        <f>AVERAGE('2024旬別'!AL352,'2023旬別'!AK352,'2022旬別'!AK352,'2021旬別'!AK352,'2020旬別'!AK352)</f>
        <v>0.99519999999999997</v>
      </c>
      <c r="AM352" s="2219">
        <f>AVERAGE('2024旬別'!AM352,'2023旬別'!AL352,'2022旬別'!AL352,'2021旬別'!AL352,'2020旬別'!AL352)</f>
        <v>1.9164000000000001</v>
      </c>
      <c r="AN352" s="41"/>
      <c r="AO352" s="59"/>
      <c r="AP352" s="59"/>
      <c r="AQ352" s="59"/>
      <c r="AR352" s="59"/>
      <c r="AS352" s="101"/>
      <c r="AT352" s="59"/>
      <c r="AU352" s="59"/>
      <c r="AV352" s="59"/>
      <c r="AW352" s="59"/>
      <c r="AX352" s="59"/>
      <c r="AY352" s="59"/>
      <c r="AZ352" s="59"/>
    </row>
    <row r="353" spans="1:53" s="5" customFormat="1" ht="14.25" customHeight="1" x14ac:dyDescent="0.15">
      <c r="A353" s="2352" t="str">
        <f t="shared" si="2"/>
        <v>メロン類金額</v>
      </c>
      <c r="B353" s="2350" t="str">
        <f>B352</f>
        <v>メロン類</v>
      </c>
      <c r="C353" s="1998" t="s">
        <v>94</v>
      </c>
      <c r="D353" s="2104">
        <f>AVERAGE('2024旬別'!D353,'2023旬別'!C353,'2022旬別'!C353,'2021旬別'!C353,'2020旬別'!C353)</f>
        <v>17590.861799999999</v>
      </c>
      <c r="E353" s="2105">
        <f>AVERAGE('2024旬別'!E353,'2023旬別'!D353,'2022旬別'!D353,'2021旬別'!D353,'2020旬別'!D353)</f>
        <v>576.52420000000006</v>
      </c>
      <c r="F353" s="2106">
        <f>AVERAGE('2024旬別'!F353,'2023旬別'!E353,'2022旬別'!E353,'2021旬別'!E353,'2020旬別'!E353)</f>
        <v>133.47319999999999</v>
      </c>
      <c r="G353" s="2220">
        <f>AVERAGE('2024旬別'!G353,'2023旬別'!F353,'2022旬別'!F353,'2021旬別'!F353,'2020旬別'!F353)</f>
        <v>266.90780000000001</v>
      </c>
      <c r="H353" s="2110">
        <f>AVERAGE('2024旬別'!H353,'2023旬別'!G353,'2022旬別'!G353,'2021旬別'!G353,'2020旬別'!G353)</f>
        <v>221.7252</v>
      </c>
      <c r="I353" s="2154">
        <f>AVERAGE('2024旬別'!I353,'2023旬別'!H353,'2022旬別'!H353,'2021旬別'!H353,'2020旬別'!H353)</f>
        <v>148.654</v>
      </c>
      <c r="J353" s="2220">
        <f>AVERAGE('2024旬別'!J353,'2023旬別'!I353,'2022旬別'!I353,'2021旬別'!I353,'2020旬別'!I353)</f>
        <v>141.01979999999998</v>
      </c>
      <c r="K353" s="2105">
        <f>AVERAGE('2024旬別'!K353,'2023旬別'!J353,'2022旬別'!J353,'2021旬別'!J353,'2020旬別'!J353)</f>
        <v>1569.6100000000001</v>
      </c>
      <c r="L353" s="2106">
        <f>AVERAGE('2024旬別'!L353,'2023旬別'!K353,'2022旬別'!K353,'2021旬別'!K353,'2020旬別'!K353)</f>
        <v>39168.841399999998</v>
      </c>
      <c r="M353" s="2220">
        <f>AVERAGE('2024旬別'!M353,'2023旬別'!L353,'2022旬別'!L353,'2021旬別'!L353,'2020旬別'!L353)</f>
        <v>32768.256600000001</v>
      </c>
      <c r="N353" s="2105">
        <f>AVERAGE('2024旬別'!N353,'2023旬別'!M353,'2022旬別'!M353,'2021旬別'!M353,'2020旬別'!M353)</f>
        <v>75243.703200000004</v>
      </c>
      <c r="O353" s="2106">
        <f>AVERAGE('2024旬別'!O353,'2023旬別'!N353,'2022旬別'!N353,'2021旬別'!N353,'2020旬別'!N353)</f>
        <v>131751.2126</v>
      </c>
      <c r="P353" s="2220">
        <f>AVERAGE('2024旬別'!P353,'2023旬別'!O353,'2022旬別'!O353,'2021旬別'!O353,'2020旬別'!O353)</f>
        <v>217481.34620000003</v>
      </c>
      <c r="Q353" s="2130">
        <f>AVERAGE('2024旬別'!Q353,'2023旬別'!P353,'2022旬別'!P353,'2021旬別'!P353,'2020旬別'!P353)</f>
        <v>269969.56399999995</v>
      </c>
      <c r="R353" s="2114">
        <f>AVERAGE('2024旬別'!R353,'2023旬別'!Q353,'2022旬別'!Q353,'2021旬別'!Q353,'2020旬別'!Q353)</f>
        <v>437268.51919999998</v>
      </c>
      <c r="S353" s="2109">
        <f>AVERAGE('2024旬別'!S353,'2023旬別'!R353,'2022旬別'!R353,'2021旬別'!R353,'2020旬別'!R353)</f>
        <v>475296.5808</v>
      </c>
      <c r="T353" s="2105">
        <f>AVERAGE('2024旬別'!T353,'2023旬別'!S353,'2022旬別'!S353,'2021旬別'!S353,'2020旬別'!S353)</f>
        <v>458962.42079999996</v>
      </c>
      <c r="U353" s="2106">
        <f>AVERAGE('2024旬別'!U353,'2023旬別'!T353,'2022旬別'!T353,'2021旬別'!T353,'2020旬別'!T353)</f>
        <v>243339.42880000002</v>
      </c>
      <c r="V353" s="2104">
        <f>AVERAGE('2024旬別'!V353,'2023旬別'!U353,'2022旬別'!U353,'2021旬別'!U353,'2020旬別'!U353)</f>
        <v>83080.357600000003</v>
      </c>
      <c r="W353" s="2113">
        <f>AVERAGE('2024旬別'!W353,'2023旬別'!V353,'2022旬別'!V353,'2021旬別'!V353,'2020旬別'!V353)</f>
        <v>30863.773600000004</v>
      </c>
      <c r="X353" s="2112">
        <f>AVERAGE('2024旬別'!X353,'2023旬別'!W353,'2022旬別'!W353,'2021旬別'!W353,'2020旬別'!W353)</f>
        <v>24979.858800000002</v>
      </c>
      <c r="Y353" s="2104">
        <f>AVERAGE('2024旬別'!Y353,'2023旬別'!X353,'2022旬別'!X353,'2021旬別'!X353,'2020旬別'!X353)</f>
        <v>39014.374400000001</v>
      </c>
      <c r="Z353" s="2110">
        <f>AVERAGE('2024旬別'!Z353,'2023旬別'!Y353,'2022旬別'!Y353,'2021旬別'!Y353,'2020旬別'!Y353)</f>
        <v>28739.507600000001</v>
      </c>
      <c r="AA353" s="2112">
        <f>AVERAGE('2024旬別'!AA353,'2023旬別'!Z353,'2022旬別'!Z353,'2021旬別'!Z353,'2020旬別'!Z353)</f>
        <v>25254.035199999998</v>
      </c>
      <c r="AB353" s="2104">
        <f>AVERAGE('2024旬別'!AB353,'2023旬別'!AA353,'2022旬別'!AA353,'2021旬別'!AA353,'2020旬別'!AA353)</f>
        <v>26840.688799999996</v>
      </c>
      <c r="AC353" s="2105">
        <f>AVERAGE('2024旬別'!AC353,'2023旬別'!AB353,'2022旬別'!AB353,'2021旬別'!AB353,'2020旬別'!AB353)</f>
        <v>37240.600600000005</v>
      </c>
      <c r="AD353" s="2106">
        <f>AVERAGE('2024旬別'!AD353,'2023旬別'!AC353,'2022旬別'!AC353,'2021旬別'!AC353,'2020旬別'!AC353)</f>
        <v>32817.230200000005</v>
      </c>
      <c r="AE353" s="2220">
        <f>AVERAGE('2024旬別'!AE353,'2023旬別'!AD353,'2022旬別'!AD353,'2021旬別'!AD353,'2020旬別'!AD353)</f>
        <v>27729.559200000007</v>
      </c>
      <c r="AF353" s="2110">
        <f>AVERAGE('2024旬別'!AF353,'2023旬別'!AE353,'2022旬別'!AE353,'2021旬別'!AE353,'2020旬別'!AE353)</f>
        <v>22061.081600000001</v>
      </c>
      <c r="AG353" s="2106">
        <f>AVERAGE('2024旬別'!AG353,'2023旬別'!AF353,'2022旬別'!AF353,'2021旬別'!AF353,'2020旬別'!AF353)</f>
        <v>14431.895999999999</v>
      </c>
      <c r="AH353" s="2220">
        <f>AVERAGE('2024旬別'!AH353,'2023旬別'!AG353,'2022旬別'!AG353,'2021旬別'!AG353,'2020旬別'!AG353)</f>
        <v>6675.4557999999988</v>
      </c>
      <c r="AI353" s="2105">
        <f>AVERAGE('2024旬別'!AI353,'2023旬別'!AH353,'2022旬別'!AH353,'2021旬別'!AH353,'2020旬別'!AH353)</f>
        <v>6368.2998000000007</v>
      </c>
      <c r="AJ353" s="2106">
        <f>AVERAGE('2024旬別'!AJ353,'2023旬別'!AI353,'2022旬別'!AI353,'2021旬別'!AI353,'2020旬別'!AI353)</f>
        <v>2354.1480000000001</v>
      </c>
      <c r="AK353" s="2220">
        <f>AVERAGE('2024旬別'!AK353,'2023旬別'!AJ353,'2022旬別'!AJ353,'2021旬別'!AJ353,'2020旬別'!AJ353)</f>
        <v>1001.6114000000001</v>
      </c>
      <c r="AL353" s="2105">
        <f>AVERAGE('2024旬別'!AL353,'2023旬別'!AK353,'2022旬別'!AK353,'2021旬別'!AK353,'2020旬別'!AK353)</f>
        <v>498.67279999999994</v>
      </c>
      <c r="AM353" s="2115">
        <f>AVERAGE('2024旬別'!AM353,'2023旬別'!AL353,'2022旬別'!AL353,'2021旬別'!AL353,'2020旬別'!AL353)</f>
        <v>927.19079999999997</v>
      </c>
      <c r="AN353" s="41"/>
      <c r="AO353" s="59"/>
      <c r="AP353" s="59"/>
      <c r="AQ353" s="59"/>
      <c r="AR353" s="59"/>
      <c r="AS353" s="59"/>
      <c r="AT353" s="59"/>
      <c r="AU353" s="59"/>
      <c r="AV353" s="59"/>
      <c r="AW353" s="59"/>
      <c r="AX353" s="61"/>
    </row>
    <row r="354" spans="1:53" s="5" customFormat="1" ht="14.25" customHeight="1" x14ac:dyDescent="0.15">
      <c r="A354" s="2352" t="str">
        <f t="shared" si="2"/>
        <v>メロン類価格</v>
      </c>
      <c r="B354" s="2351" t="str">
        <f>B352</f>
        <v>メロン類</v>
      </c>
      <c r="C354" s="2000" t="s">
        <v>96</v>
      </c>
      <c r="D354" s="2221">
        <f>AVERAGE('2024旬別'!D354,'2023旬別'!C354,'2022旬別'!C354,'2021旬別'!C354,'2020旬別'!C354)</f>
        <v>576.6</v>
      </c>
      <c r="E354" s="2222">
        <f>AVERAGE('2024旬別'!E354,'2023旬別'!D354,'2022旬別'!D354,'2021旬別'!D354,'2020旬別'!D354)</f>
        <v>513</v>
      </c>
      <c r="F354" s="2223">
        <f>AVERAGE('2024旬別'!F354,'2023旬別'!E354,'2022旬別'!E354,'2021旬別'!E354,'2020旬別'!E354)</f>
        <v>433</v>
      </c>
      <c r="G354" s="2224">
        <f>AVERAGE('2024旬別'!G354,'2023旬別'!F354,'2022旬別'!F354,'2021旬別'!F354,'2020旬別'!F354)</f>
        <v>504.4</v>
      </c>
      <c r="H354" s="2225">
        <f>AVERAGE('2024旬別'!H354,'2023旬別'!G354,'2022旬別'!G354,'2021旬別'!G354,'2020旬別'!G354)</f>
        <v>480.2</v>
      </c>
      <c r="I354" s="2226">
        <f>AVERAGE('2024旬別'!I354,'2023旬別'!H354,'2022旬別'!H354,'2021旬別'!H354,'2020旬別'!H354)</f>
        <v>376.8</v>
      </c>
      <c r="J354" s="2224">
        <f>AVERAGE('2024旬別'!J354,'2023旬別'!I354,'2022旬別'!I354,'2021旬別'!I354,'2020旬別'!I354)</f>
        <v>376</v>
      </c>
      <c r="K354" s="2222">
        <f>AVERAGE('2024旬別'!K354,'2023旬別'!J354,'2022旬別'!J354,'2021旬別'!J354,'2020旬別'!J354)</f>
        <v>789.8</v>
      </c>
      <c r="L354" s="2223">
        <f>AVERAGE('2024旬別'!L354,'2023旬別'!K354,'2022旬別'!K354,'2021旬別'!K354,'2020旬別'!K354)</f>
        <v>799.6</v>
      </c>
      <c r="M354" s="2224">
        <f>AVERAGE('2024旬別'!M354,'2023旬別'!L354,'2022旬別'!L354,'2021旬別'!L354,'2020旬別'!L354)</f>
        <v>784.4</v>
      </c>
      <c r="N354" s="2222">
        <f>AVERAGE('2024旬別'!N354,'2023旬別'!M354,'2022旬別'!M354,'2021旬別'!M354,'2020旬別'!M354)</f>
        <v>686.6</v>
      </c>
      <c r="O354" s="2223">
        <f>AVERAGE('2024旬別'!O354,'2023旬別'!N354,'2022旬別'!N354,'2021旬別'!N354,'2020旬別'!N354)</f>
        <v>630</v>
      </c>
      <c r="P354" s="2227">
        <f>AVERAGE('2024旬別'!P354,'2023旬別'!O354,'2022旬別'!O354,'2021旬別'!O354,'2020旬別'!O354)</f>
        <v>633.20000000000005</v>
      </c>
      <c r="Q354" s="2228">
        <f>AVERAGE('2024旬別'!Q354,'2023旬別'!P354,'2022旬別'!P354,'2021旬別'!P354,'2020旬別'!P354)</f>
        <v>624.79999999999995</v>
      </c>
      <c r="R354" s="2229">
        <f>AVERAGE('2024旬別'!R354,'2023旬別'!Q354,'2022旬別'!Q354,'2021旬別'!Q354,'2020旬別'!Q354)</f>
        <v>500.6</v>
      </c>
      <c r="S354" s="2230">
        <f>AVERAGE('2024旬別'!S354,'2023旬別'!R354,'2022旬別'!R354,'2021旬別'!R354,'2020旬別'!R354)</f>
        <v>469.4</v>
      </c>
      <c r="T354" s="2222">
        <f>AVERAGE('2024旬別'!T354,'2023旬別'!S354,'2022旬別'!S354,'2021旬別'!S354,'2020旬別'!S354)</f>
        <v>426.4</v>
      </c>
      <c r="U354" s="2223">
        <f>AVERAGE('2024旬別'!U354,'2023旬別'!T354,'2022旬別'!T354,'2021旬別'!T354,'2020旬別'!T354)</f>
        <v>381.6</v>
      </c>
      <c r="V354" s="2221">
        <f>AVERAGE('2024旬別'!V354,'2023旬別'!U354,'2022旬別'!U354,'2021旬別'!U354,'2020旬別'!U354)</f>
        <v>342.2</v>
      </c>
      <c r="W354" s="2228">
        <f>AVERAGE('2024旬別'!W354,'2023旬別'!V354,'2022旬別'!V354,'2021旬別'!V354,'2020旬別'!V354)</f>
        <v>360.2</v>
      </c>
      <c r="X354" s="2229">
        <f>AVERAGE('2024旬別'!X354,'2023旬別'!W354,'2022旬別'!W354,'2021旬別'!W354,'2020旬別'!W354)</f>
        <v>454.4</v>
      </c>
      <c r="Y354" s="2221">
        <f>AVERAGE('2024旬別'!Y354,'2023旬別'!X354,'2022旬別'!X354,'2021旬別'!X354,'2020旬別'!X354)</f>
        <v>497</v>
      </c>
      <c r="Z354" s="2225">
        <f>AVERAGE('2024旬別'!Z354,'2023旬別'!Y354,'2022旬別'!Y354,'2021旬別'!Y354,'2020旬別'!Y354)</f>
        <v>490</v>
      </c>
      <c r="AA354" s="2229">
        <f>AVERAGE('2024旬別'!AA354,'2023旬別'!Z354,'2022旬別'!Z354,'2021旬別'!Z354,'2020旬別'!Z354)</f>
        <v>451.6</v>
      </c>
      <c r="AB354" s="2221">
        <f>AVERAGE('2024旬別'!AB354,'2023旬別'!AA354,'2022旬別'!AA354,'2021旬別'!AA354,'2020旬別'!AA354)</f>
        <v>444</v>
      </c>
      <c r="AC354" s="2231">
        <f>AVERAGE('2024旬別'!AC354,'2023旬別'!AB354,'2022旬別'!AB354,'2021旬別'!AB354,'2020旬別'!AB354)</f>
        <v>458.6</v>
      </c>
      <c r="AD354" s="2232">
        <f>AVERAGE('2024旬別'!AD354,'2023旬別'!AC354,'2022旬別'!AC354,'2021旬別'!AC354,'2020旬別'!AC354)</f>
        <v>464.2</v>
      </c>
      <c r="AE354" s="2224">
        <f>AVERAGE('2024旬別'!AE354,'2023旬別'!AD354,'2022旬別'!AD354,'2021旬別'!AD354,'2020旬別'!AD354)</f>
        <v>455.4</v>
      </c>
      <c r="AF354" s="2225">
        <f>AVERAGE('2024旬別'!AF354,'2023旬別'!AE354,'2022旬別'!AE354,'2021旬別'!AE354,'2020旬別'!AE354)</f>
        <v>477.6</v>
      </c>
      <c r="AG354" s="2223">
        <f>AVERAGE('2024旬別'!AG354,'2023旬別'!AF354,'2022旬別'!AF354,'2021旬別'!AF354,'2020旬別'!AF354)</f>
        <v>459.6</v>
      </c>
      <c r="AH354" s="2224">
        <f>AVERAGE('2024旬別'!AH354,'2023旬別'!AG354,'2022旬別'!AG354,'2021旬別'!AG354,'2020旬別'!AG354)</f>
        <v>497</v>
      </c>
      <c r="AI354" s="2222">
        <f>AVERAGE('2024旬別'!AI354,'2023旬別'!AH354,'2022旬別'!AH354,'2021旬別'!AH354,'2020旬別'!AH354)</f>
        <v>455.4</v>
      </c>
      <c r="AJ354" s="2223">
        <f>AVERAGE('2024旬別'!AJ354,'2023旬別'!AI354,'2022旬別'!AI354,'2021旬別'!AI354,'2020旬別'!AI354)</f>
        <v>420.4</v>
      </c>
      <c r="AK354" s="2224">
        <f>AVERAGE('2024旬別'!AK354,'2023旬別'!AJ354,'2022旬別'!AJ354,'2021旬別'!AJ354,'2020旬別'!AJ354)</f>
        <v>347.2</v>
      </c>
      <c r="AL354" s="2222">
        <f>AVERAGE('2024旬別'!AL354,'2023旬別'!AK354,'2022旬別'!AK354,'2021旬別'!AK354,'2020旬別'!AK354)</f>
        <v>496.4</v>
      </c>
      <c r="AM354" s="2233">
        <f>AVERAGE('2024旬別'!AM354,'2023旬別'!AL354,'2022旬別'!AL354,'2021旬別'!AL354,'2020旬別'!AL354)</f>
        <v>521.79999999999995</v>
      </c>
      <c r="AN354" s="41"/>
      <c r="AO354" s="59"/>
      <c r="AP354" s="55"/>
      <c r="AQ354" s="59"/>
      <c r="AR354" s="59"/>
      <c r="AS354" s="59"/>
      <c r="AT354" s="2044"/>
      <c r="AU354" s="61"/>
      <c r="AV354" s="2"/>
      <c r="AW354" s="2"/>
      <c r="AX354" s="2"/>
    </row>
    <row r="355" spans="1:53" s="41" customFormat="1" ht="14.25" customHeight="1" x14ac:dyDescent="0.15">
      <c r="A355" s="2352" t="str">
        <f t="shared" si="2"/>
        <v>アールスメロン数量</v>
      </c>
      <c r="B355" s="273" t="s">
        <v>206</v>
      </c>
      <c r="C355" s="2001" t="s">
        <v>93</v>
      </c>
      <c r="D355" s="2093">
        <f>AVERAGE('2024旬別'!D355,'2023旬別'!C355,'2022旬別'!C355,'2021旬別'!C355,'2020旬別'!C355)</f>
        <v>0</v>
      </c>
      <c r="E355" s="2099">
        <f>AVERAGE('2024旬別'!E355,'2023旬別'!D355,'2022旬別'!D355,'2021旬別'!D355,'2020旬別'!D355)</f>
        <v>0</v>
      </c>
      <c r="F355" s="2100">
        <f>AVERAGE('2024旬別'!F355,'2023旬別'!E355,'2022旬別'!E355,'2021旬別'!E355,'2020旬別'!E355)</f>
        <v>9.7599999999999992E-2</v>
      </c>
      <c r="G355" s="2096">
        <f>AVERAGE('2024旬別'!G355,'2023旬別'!F355,'2022旬別'!F355,'2021旬別'!F355,'2020旬別'!F355)</f>
        <v>0</v>
      </c>
      <c r="H355" s="2099">
        <f>AVERAGE('2024旬別'!H355,'2023旬別'!G355,'2022旬別'!G355,'2021旬別'!G355,'2020旬別'!G355)</f>
        <v>0</v>
      </c>
      <c r="I355" s="2100">
        <f>AVERAGE('2024旬別'!I355,'2023旬別'!H355,'2022旬別'!H355,'2021旬別'!H355,'2020旬別'!H355)</f>
        <v>0</v>
      </c>
      <c r="J355" s="2096">
        <f>AVERAGE('2024旬別'!J355,'2023旬別'!I355,'2022旬別'!I355,'2021旬別'!I355,'2020旬別'!I355)</f>
        <v>0</v>
      </c>
      <c r="K355" s="2147">
        <f>AVERAGE('2024旬別'!K355,'2023旬別'!J355,'2022旬別'!J355,'2021旬別'!J355,'2020旬別'!J355)</f>
        <v>0</v>
      </c>
      <c r="L355" s="2100">
        <f>AVERAGE('2024旬別'!L355,'2023旬別'!K355,'2022旬別'!K355,'2021旬別'!K355,'2020旬別'!K355)</f>
        <v>0</v>
      </c>
      <c r="M355" s="2096">
        <f>AVERAGE('2024旬別'!M355,'2023旬別'!L355,'2022旬別'!L355,'2021旬別'!L355,'2020旬別'!L355)</f>
        <v>0</v>
      </c>
      <c r="N355" s="2147">
        <f>AVERAGE('2024旬別'!N355,'2023旬別'!M355,'2022旬別'!M355,'2021旬別'!M355,'2020旬別'!M355)</f>
        <v>0</v>
      </c>
      <c r="O355" s="2136">
        <f>AVERAGE('2024旬別'!O355,'2023旬別'!N355,'2022旬別'!N355,'2021旬別'!N355,'2020旬別'!N355)</f>
        <v>0</v>
      </c>
      <c r="P355" s="2098">
        <f>AVERAGE('2024旬別'!P355,'2023旬別'!O355,'2022旬別'!O355,'2021旬別'!O355,'2020旬別'!O355)</f>
        <v>0.80899999999999994</v>
      </c>
      <c r="Q355" s="2094">
        <f>AVERAGE('2024旬別'!Q355,'2023旬別'!P355,'2022旬別'!P355,'2021旬別'!P355,'2020旬別'!P355)</f>
        <v>2.4940000000000002</v>
      </c>
      <c r="R355" s="2102">
        <f>AVERAGE('2024旬別'!R355,'2023旬別'!Q355,'2022旬別'!Q355,'2021旬別'!Q355,'2020旬別'!Q355)</f>
        <v>5.4942000000000011</v>
      </c>
      <c r="S355" s="2148">
        <f>AVERAGE('2024旬別'!S355,'2023旬別'!R355,'2022旬別'!R355,'2021旬別'!R355,'2020旬別'!R355)</f>
        <v>5.2549999999999999</v>
      </c>
      <c r="T355" s="2094">
        <f>AVERAGE('2024旬別'!T355,'2023旬別'!S355,'2022旬別'!S355,'2021旬別'!S355,'2020旬別'!S355)</f>
        <v>6.8880000000000008</v>
      </c>
      <c r="U355" s="2095">
        <f>AVERAGE('2024旬別'!U355,'2023旬別'!T355,'2022旬別'!T355,'2021旬別'!T355,'2020旬別'!T355)</f>
        <v>9.1374000000000013</v>
      </c>
      <c r="V355" s="2096">
        <f>AVERAGE('2024旬別'!V355,'2023旬別'!U355,'2022旬別'!U355,'2021旬別'!U355,'2020旬別'!U355)</f>
        <v>14.685999999999998</v>
      </c>
      <c r="W355" s="2101">
        <f>AVERAGE('2024旬別'!W355,'2023旬別'!V355,'2022旬別'!V355,'2021旬別'!V355,'2020旬別'!V355)</f>
        <v>19.996199999999998</v>
      </c>
      <c r="X355" s="2102">
        <f>AVERAGE('2024旬別'!X355,'2023旬別'!W355,'2022旬別'!W355,'2021旬別'!W355,'2020旬別'!W355)</f>
        <v>38.475000000000001</v>
      </c>
      <c r="Y355" s="2234">
        <f>AVERAGE('2024旬別'!Y355,'2023旬別'!X355,'2022旬別'!X355,'2021旬別'!X355,'2020旬別'!X355)</f>
        <v>69.536600000000007</v>
      </c>
      <c r="Z355" s="2150">
        <f>AVERAGE('2024旬別'!Z355,'2023旬別'!Y355,'2022旬別'!Y355,'2021旬別'!Y355,'2020旬別'!Y355)</f>
        <v>51.938200000000009</v>
      </c>
      <c r="AA355" s="2100">
        <f>AVERAGE('2024旬別'!AA355,'2023旬別'!Z355,'2022旬別'!Z355,'2021旬別'!Z355,'2020旬別'!Z355)</f>
        <v>50.735800000000005</v>
      </c>
      <c r="AB355" s="2149">
        <f>AVERAGE('2024旬別'!AB355,'2023旬別'!AA355,'2022旬別'!AA355,'2021旬別'!AA355,'2020旬別'!AA355)</f>
        <v>56.369400000000006</v>
      </c>
      <c r="AC355" s="2099">
        <f>AVERAGE('2024旬別'!AC355,'2023旬別'!AB355,'2022旬別'!AB355,'2021旬別'!AB355,'2020旬別'!AB355)</f>
        <v>78.554999999999993</v>
      </c>
      <c r="AD355" s="2136">
        <f>AVERAGE('2024旬別'!AD355,'2023旬別'!AC355,'2022旬別'!AC355,'2021旬別'!AC355,'2020旬別'!AC355)</f>
        <v>68.809200000000004</v>
      </c>
      <c r="AE355" s="2235">
        <f>AVERAGE('2024旬別'!AE355,'2023旬別'!AD355,'2022旬別'!AD355,'2021旬別'!AD355,'2020旬別'!AD355)</f>
        <v>61.093399999999995</v>
      </c>
      <c r="AF355" s="2150">
        <f>AVERAGE('2024旬別'!AF355,'2023旬別'!AE355,'2022旬別'!AE355,'2021旬別'!AE355,'2020旬別'!AE355)</f>
        <v>44.396999999999998</v>
      </c>
      <c r="AG355" s="2136">
        <f>AVERAGE('2024旬別'!AG355,'2023旬別'!AF355,'2022旬別'!AF355,'2021旬別'!AF355,'2020旬別'!AF355)</f>
        <v>48.464200000000005</v>
      </c>
      <c r="AH355" s="2148">
        <f>AVERAGE('2024旬別'!AH355,'2023旬別'!AG355,'2022旬別'!AG355,'2021旬別'!AG355,'2020旬別'!AG355)</f>
        <v>13.113799999999998</v>
      </c>
      <c r="AI355" s="2099">
        <f>AVERAGE('2024旬別'!AI355,'2023旬別'!AH355,'2022旬別'!AH355,'2021旬別'!AH355,'2020旬別'!AH355)</f>
        <v>13.604000000000003</v>
      </c>
      <c r="AJ355" s="2136">
        <f>AVERAGE('2024旬別'!AJ355,'2023旬別'!AI355,'2022旬別'!AI355,'2021旬別'!AI355,'2020旬別'!AI355)</f>
        <v>5.2010000000000005</v>
      </c>
      <c r="AK355" s="2148">
        <f>AVERAGE('2024旬別'!AK355,'2023旬別'!AJ355,'2022旬別'!AJ355,'2021旬別'!AJ355,'2020旬別'!AJ355)</f>
        <v>2.302</v>
      </c>
      <c r="AL355" s="2147">
        <f>AVERAGE('2024旬別'!AL355,'2023旬別'!AK355,'2022旬別'!AK355,'2021旬別'!AK355,'2020旬別'!AK355)</f>
        <v>0.57700000000000007</v>
      </c>
      <c r="AM355" s="2151">
        <f>AVERAGE('2024旬別'!AM355,'2023旬別'!AL355,'2022旬別'!AL355,'2021旬別'!AL355,'2020旬別'!AL355)</f>
        <v>0.24379999999999996</v>
      </c>
      <c r="AN355" s="2"/>
      <c r="AO355" s="59"/>
      <c r="AP355" s="55"/>
      <c r="AQ355" s="56"/>
      <c r="AR355" s="59"/>
      <c r="AS355" s="101"/>
      <c r="AT355" s="59"/>
      <c r="AU355" s="61"/>
      <c r="AV355" s="2"/>
      <c r="AW355" s="2"/>
      <c r="AX355" s="61"/>
    </row>
    <row r="356" spans="1:53" s="41" customFormat="1" ht="14.25" customHeight="1" x14ac:dyDescent="0.15">
      <c r="A356" s="2352" t="str">
        <f t="shared" si="2"/>
        <v>アールスメロン金額</v>
      </c>
      <c r="B356" s="2350" t="str">
        <f>B355</f>
        <v>アールスメロン</v>
      </c>
      <c r="C356" s="2003" t="s">
        <v>94</v>
      </c>
      <c r="D356" s="2104">
        <f>AVERAGE('2024旬別'!D356,'2023旬別'!C356,'2022旬別'!C356,'2021旬別'!C356,'2020旬別'!C356)</f>
        <v>0</v>
      </c>
      <c r="E356" s="2110">
        <f>AVERAGE('2024旬別'!E356,'2023旬別'!D356,'2022旬別'!D356,'2021旬別'!D356,'2020旬別'!D356)</f>
        <v>0</v>
      </c>
      <c r="F356" s="2112">
        <f>AVERAGE('2024旬別'!F356,'2023旬別'!E356,'2022旬別'!E356,'2021旬別'!E356,'2020旬別'!E356)</f>
        <v>23.716799999999999</v>
      </c>
      <c r="G356" s="2107">
        <f>AVERAGE('2024旬別'!G356,'2023旬別'!F356,'2022旬別'!F356,'2021旬別'!F356,'2020旬別'!F356)</f>
        <v>0</v>
      </c>
      <c r="H356" s="2110">
        <f>AVERAGE('2024旬別'!H356,'2023旬別'!G356,'2022旬別'!G356,'2021旬別'!G356,'2020旬別'!G356)</f>
        <v>0</v>
      </c>
      <c r="I356" s="2112">
        <f>AVERAGE('2024旬別'!I356,'2023旬別'!H356,'2022旬別'!H356,'2021旬別'!H356,'2020旬別'!H356)</f>
        <v>0</v>
      </c>
      <c r="J356" s="2107">
        <f>AVERAGE('2024旬別'!J356,'2023旬別'!I356,'2022旬別'!I356,'2021旬別'!I356,'2020旬別'!I356)</f>
        <v>0</v>
      </c>
      <c r="K356" s="2152">
        <f>AVERAGE('2024旬別'!K356,'2023旬別'!J356,'2022旬別'!J356,'2021旬別'!J356,'2020旬別'!J356)</f>
        <v>0</v>
      </c>
      <c r="L356" s="2112">
        <f>AVERAGE('2024旬別'!L356,'2023旬別'!K356,'2022旬別'!K356,'2021旬別'!K356,'2020旬別'!K356)</f>
        <v>0</v>
      </c>
      <c r="M356" s="2107">
        <f>AVERAGE('2024旬別'!M356,'2023旬別'!L356,'2022旬別'!L356,'2021旬別'!L356,'2020旬別'!L356)</f>
        <v>0</v>
      </c>
      <c r="N356" s="2152">
        <f>AVERAGE('2024旬別'!N356,'2023旬別'!M356,'2022旬別'!M356,'2021旬別'!M356,'2020旬別'!M356)</f>
        <v>0</v>
      </c>
      <c r="O356" s="2153">
        <f>AVERAGE('2024旬別'!O356,'2023旬別'!N356,'2022旬別'!N356,'2021旬別'!N356,'2020旬別'!N356)</f>
        <v>0</v>
      </c>
      <c r="P356" s="2111">
        <f>AVERAGE('2024旬別'!P356,'2023旬別'!O356,'2022旬別'!O356,'2021旬別'!O356,'2020旬別'!O356)</f>
        <v>564.99120000000005</v>
      </c>
      <c r="Q356" s="2105">
        <f>AVERAGE('2024旬別'!Q356,'2023旬別'!P356,'2022旬別'!P356,'2021旬別'!P356,'2020旬別'!P356)</f>
        <v>1256.2775999999999</v>
      </c>
      <c r="R356" s="2114">
        <f>AVERAGE('2024旬別'!R356,'2023旬別'!Q356,'2022旬別'!Q356,'2021旬別'!Q356,'2020旬別'!Q356)</f>
        <v>2377.4470000000001</v>
      </c>
      <c r="S356" s="2155">
        <f>AVERAGE('2024旬別'!S356,'2023旬別'!R356,'2022旬別'!R356,'2021旬別'!R356,'2020旬別'!R356)</f>
        <v>2249.7912000000001</v>
      </c>
      <c r="T356" s="2105">
        <f>AVERAGE('2024旬別'!T356,'2023旬別'!S356,'2022旬別'!S356,'2021旬別'!S356,'2020旬別'!S356)</f>
        <v>2856.9872</v>
      </c>
      <c r="U356" s="2106">
        <f>AVERAGE('2024旬別'!U356,'2023旬別'!T356,'2022旬別'!T356,'2021旬別'!T356,'2020旬別'!T356)</f>
        <v>3328.0163999999995</v>
      </c>
      <c r="V356" s="2107">
        <f>AVERAGE('2024旬別'!V356,'2023旬別'!U356,'2022旬別'!U356,'2021旬別'!U356,'2020旬別'!U356)</f>
        <v>7199.712199999999</v>
      </c>
      <c r="W356" s="2113">
        <f>AVERAGE('2024旬別'!W356,'2023旬別'!V356,'2022旬別'!V356,'2021旬別'!V356,'2020旬別'!V356)</f>
        <v>10588.207600000002</v>
      </c>
      <c r="X356" s="2114">
        <f>AVERAGE('2024旬別'!X356,'2023旬別'!W356,'2022旬別'!W356,'2021旬別'!W356,'2020旬別'!W356)</f>
        <v>17895.891800000001</v>
      </c>
      <c r="Y356" s="2156">
        <f>AVERAGE('2024旬別'!Y356,'2023旬別'!X356,'2022旬別'!X356,'2021旬別'!X356,'2020旬別'!X356)</f>
        <v>35092.324799999995</v>
      </c>
      <c r="Z356" s="2157">
        <f>AVERAGE('2024旬別'!Z356,'2023旬別'!Y356,'2022旬別'!Y356,'2021旬別'!Y356,'2020旬別'!Y356)</f>
        <v>25795.831400000003</v>
      </c>
      <c r="AA356" s="2112">
        <f>AVERAGE('2024旬別'!AA356,'2023旬別'!Z356,'2022旬別'!Z356,'2021旬別'!Z356,'2020旬別'!Z356)</f>
        <v>22841.843000000001</v>
      </c>
      <c r="AB356" s="2156">
        <f>AVERAGE('2024旬別'!AB356,'2023旬別'!AA356,'2022旬別'!AA356,'2021旬別'!AA356,'2020旬別'!AA356)</f>
        <v>24900.3262</v>
      </c>
      <c r="AC356" s="2105">
        <f>AVERAGE('2024旬別'!AC356,'2023旬別'!AB356,'2022旬別'!AB356,'2021旬別'!AB356,'2020旬別'!AB356)</f>
        <v>35782.040200000003</v>
      </c>
      <c r="AD356" s="2153">
        <f>AVERAGE('2024旬別'!AD356,'2023旬別'!AC356,'2022旬別'!AC356,'2021旬別'!AC356,'2020旬別'!AC356)</f>
        <v>31958.779599999998</v>
      </c>
      <c r="AE356" s="2155">
        <f>AVERAGE('2024旬別'!AE356,'2023旬別'!AD356,'2022旬別'!AD356,'2021旬別'!AD356,'2020旬別'!AD356)</f>
        <v>27020.912</v>
      </c>
      <c r="AF356" s="2157">
        <f>AVERAGE('2024旬別'!AF356,'2023旬別'!AE356,'2022旬別'!AE356,'2021旬別'!AE356,'2020旬別'!AE356)</f>
        <v>21171.4738</v>
      </c>
      <c r="AG356" s="2153">
        <f>AVERAGE('2024旬別'!AG356,'2023旬別'!AF356,'2022旬別'!AF356,'2021旬別'!AF356,'2020旬別'!AF356)</f>
        <v>22146.947200000002</v>
      </c>
      <c r="AH356" s="2155">
        <f>AVERAGE('2024旬別'!AH356,'2023旬別'!AG356,'2022旬別'!AG356,'2021旬別'!AG356,'2020旬別'!AG356)</f>
        <v>6382.2384000000002</v>
      </c>
      <c r="AI356" s="2110">
        <f>AVERAGE('2024旬別'!AI356,'2023旬別'!AH356,'2022旬別'!AH356,'2021旬別'!AH356,'2020旬別'!AH356)</f>
        <v>6041.8224</v>
      </c>
      <c r="AJ356" s="2153">
        <f>AVERAGE('2024旬別'!AJ356,'2023旬別'!AI356,'2022旬別'!AI356,'2021旬別'!AI356,'2020旬別'!AI356)</f>
        <v>2166.3719999999998</v>
      </c>
      <c r="AK356" s="2155">
        <f>AVERAGE('2024旬別'!AK356,'2023旬別'!AJ356,'2022旬別'!AJ356,'2021旬別'!AJ356,'2020旬別'!AJ356)</f>
        <v>981.46080000000006</v>
      </c>
      <c r="AL356" s="2152">
        <f>AVERAGE('2024旬別'!AL356,'2023旬別'!AK356,'2022旬別'!AK356,'2021旬別'!AK356,'2020旬別'!AK356)</f>
        <v>294.21359999999999</v>
      </c>
      <c r="AM356" s="2158">
        <f>AVERAGE('2024旬別'!AM356,'2023旬別'!AL356,'2022旬別'!AL356,'2021旬別'!AL356,'2020旬別'!AL356)</f>
        <v>114.11279999999999</v>
      </c>
      <c r="AN356" s="2"/>
      <c r="AO356" s="59"/>
      <c r="AP356" s="59"/>
      <c r="AQ356" s="59"/>
      <c r="AR356" s="56"/>
      <c r="AS356" s="59"/>
      <c r="AT356" s="59"/>
      <c r="AU356" s="61"/>
      <c r="AV356" s="2"/>
      <c r="AW356" s="2"/>
      <c r="AX356" s="2"/>
      <c r="AY356" s="59"/>
      <c r="AZ356" s="59"/>
      <c r="BA356" s="5"/>
    </row>
    <row r="357" spans="1:53" s="41" customFormat="1" ht="14.25" customHeight="1" x14ac:dyDescent="0.15">
      <c r="A357" s="2352" t="str">
        <f t="shared" si="2"/>
        <v>アールスメロン価格</v>
      </c>
      <c r="B357" s="2351" t="str">
        <f>B355</f>
        <v>アールスメロン</v>
      </c>
      <c r="C357" s="2000" t="s">
        <v>96</v>
      </c>
      <c r="D357" s="2116">
        <f>AVERAGE('2024旬別'!D357,'2023旬別'!C357,'2022旬別'!C357,'2021旬別'!C357,'2020旬別'!C357)</f>
        <v>0</v>
      </c>
      <c r="E357" s="2122">
        <f>AVERAGE('2024旬別'!E357,'2023旬別'!D357,'2022旬別'!D357,'2021旬別'!D357,'2020旬別'!D357)</f>
        <v>0</v>
      </c>
      <c r="F357" s="2123">
        <f>AVERAGE('2024旬別'!F357,'2023旬別'!E357,'2022旬別'!E357,'2021旬別'!E357,'2020旬別'!E357)</f>
        <v>48.6</v>
      </c>
      <c r="G357" s="2119">
        <f>AVERAGE('2024旬別'!G357,'2023旬別'!F357,'2022旬別'!F357,'2021旬別'!F357,'2020旬別'!F357)</f>
        <v>0</v>
      </c>
      <c r="H357" s="2122">
        <f>AVERAGE('2024旬別'!H357,'2023旬別'!G357,'2022旬別'!G357,'2021旬別'!G357,'2020旬別'!G357)</f>
        <v>0</v>
      </c>
      <c r="I357" s="2123">
        <f>AVERAGE('2024旬別'!I357,'2023旬別'!H357,'2022旬別'!H357,'2021旬別'!H357,'2020旬別'!H357)</f>
        <v>0</v>
      </c>
      <c r="J357" s="2119">
        <f>AVERAGE('2024旬別'!J357,'2023旬別'!I357,'2022旬別'!I357,'2021旬別'!I357,'2020旬別'!I357)</f>
        <v>0</v>
      </c>
      <c r="K357" s="2117">
        <f>AVERAGE('2024旬別'!K357,'2023旬別'!J357,'2022旬別'!J357,'2021旬別'!J357,'2020旬別'!J357)</f>
        <v>0</v>
      </c>
      <c r="L357" s="2123">
        <f>AVERAGE('2024旬別'!L357,'2023旬別'!K357,'2022旬別'!K357,'2021旬別'!K357,'2020旬別'!K357)</f>
        <v>0</v>
      </c>
      <c r="M357" s="2119">
        <f>AVERAGE('2024旬別'!M357,'2023旬別'!L357,'2022旬別'!L357,'2021旬別'!L357,'2020旬別'!L357)</f>
        <v>0</v>
      </c>
      <c r="N357" s="2117">
        <f>AVERAGE('2024旬別'!N357,'2023旬別'!M357,'2022旬別'!M357,'2021旬別'!M357,'2020旬別'!M357)</f>
        <v>0</v>
      </c>
      <c r="O357" s="2118">
        <f>AVERAGE('2024旬別'!O357,'2023旬別'!N357,'2022旬別'!N357,'2021旬別'!N357,'2020旬別'!N357)</f>
        <v>0</v>
      </c>
      <c r="P357" s="2133">
        <f>AVERAGE('2024旬別'!P357,'2023旬別'!O357,'2022旬別'!O357,'2021旬別'!O357,'2020旬別'!O357)</f>
        <v>430</v>
      </c>
      <c r="Q357" s="2117">
        <f>AVERAGE('2024旬別'!Q357,'2023旬別'!P357,'2022旬別'!P357,'2021旬別'!P357,'2020旬別'!P357)</f>
        <v>405.8</v>
      </c>
      <c r="R357" s="2123">
        <f>AVERAGE('2024旬別'!R357,'2023旬別'!Q357,'2022旬別'!Q357,'2021旬別'!Q357,'2020旬別'!Q357)</f>
        <v>465.8</v>
      </c>
      <c r="S357" s="2121">
        <f>AVERAGE('2024旬別'!S357,'2023旬別'!R357,'2022旬別'!R357,'2021旬別'!R357,'2020旬別'!R357)</f>
        <v>439</v>
      </c>
      <c r="T357" s="2117">
        <f>AVERAGE('2024旬別'!T357,'2023旬別'!S357,'2022旬別'!S357,'2021旬別'!S357,'2020旬別'!S357)</f>
        <v>412.4</v>
      </c>
      <c r="U357" s="2118">
        <f>AVERAGE('2024旬別'!U357,'2023旬別'!T357,'2022旬別'!T357,'2021旬別'!T357,'2020旬別'!T357)</f>
        <v>382.6</v>
      </c>
      <c r="V357" s="2119">
        <f>AVERAGE('2024旬別'!V357,'2023旬別'!U357,'2022旬別'!U357,'2021旬別'!U357,'2020旬別'!U357)</f>
        <v>497.6</v>
      </c>
      <c r="W357" s="2124">
        <f>AVERAGE('2024旬別'!W357,'2023旬別'!V357,'2022旬別'!V357,'2021旬別'!V357,'2020旬別'!V357)</f>
        <v>519</v>
      </c>
      <c r="X357" s="2123">
        <f>AVERAGE('2024旬別'!X357,'2023旬別'!W357,'2022旬別'!W357,'2021旬別'!W357,'2020旬別'!W357)</f>
        <v>522.79999999999995</v>
      </c>
      <c r="Y357" s="2119">
        <f>AVERAGE('2024旬別'!Y357,'2023旬別'!X357,'2022旬別'!X357,'2021旬別'!X357,'2020旬別'!X357)</f>
        <v>507.4</v>
      </c>
      <c r="Z357" s="2122">
        <f>AVERAGE('2024旬別'!Z357,'2023旬別'!Y357,'2022旬別'!Y357,'2021旬別'!Y357,'2020旬別'!Y357)</f>
        <v>498.4</v>
      </c>
      <c r="AA357" s="2123">
        <f>AVERAGE('2024旬別'!AA357,'2023旬別'!Z357,'2022旬別'!Z357,'2021旬別'!Z357,'2020旬別'!Z357)</f>
        <v>453.4</v>
      </c>
      <c r="AB357" s="2119">
        <f>AVERAGE('2024旬別'!AB357,'2023旬別'!AA357,'2022旬別'!AA357,'2021旬別'!AA357,'2020旬別'!AA357)</f>
        <v>442.2</v>
      </c>
      <c r="AC357" s="2117">
        <f>AVERAGE('2024旬別'!AC357,'2023旬別'!AB357,'2022旬別'!AB357,'2021旬別'!AB357,'2020旬別'!AB357)</f>
        <v>457.6</v>
      </c>
      <c r="AD357" s="2118">
        <f>AVERAGE('2024旬別'!AD357,'2023旬別'!AC357,'2022旬別'!AC357,'2021旬別'!AC357,'2020旬別'!AC357)</f>
        <v>464.8</v>
      </c>
      <c r="AE357" s="2121">
        <f>AVERAGE('2024旬別'!AE357,'2023旬別'!AD357,'2022旬別'!AD357,'2021旬別'!AD357,'2020旬別'!AD357)</f>
        <v>455.6</v>
      </c>
      <c r="AF357" s="2122">
        <f>AVERAGE('2024旬別'!AF357,'2023旬別'!AE357,'2022旬別'!AE357,'2021旬別'!AE357,'2020旬別'!AE357)</f>
        <v>478.6</v>
      </c>
      <c r="AG357" s="2118">
        <f>AVERAGE('2024旬別'!AG357,'2023旬別'!AF357,'2022旬別'!AF357,'2021旬別'!AF357,'2020旬別'!AF357)</f>
        <v>459.2</v>
      </c>
      <c r="AH357" s="2121">
        <f>AVERAGE('2024旬別'!AH357,'2023旬別'!AG357,'2022旬別'!AG357,'2021旬別'!AG357,'2020旬別'!AG357)</f>
        <v>495.8</v>
      </c>
      <c r="AI357" s="2122">
        <f>AVERAGE('2024旬別'!AI357,'2023旬別'!AH357,'2022旬別'!AH357,'2021旬別'!AH357,'2020旬別'!AH357)</f>
        <v>454.6</v>
      </c>
      <c r="AJ357" s="2118">
        <f>AVERAGE('2024旬別'!AJ357,'2023旬別'!AI357,'2022旬別'!AI357,'2021旬別'!AI357,'2020旬別'!AI357)</f>
        <v>417.2</v>
      </c>
      <c r="AK357" s="2121">
        <f>AVERAGE('2024旬別'!AK357,'2023旬別'!AJ357,'2022旬別'!AJ357,'2021旬別'!AJ357,'2020旬別'!AJ357)</f>
        <v>432.6</v>
      </c>
      <c r="AL357" s="2117">
        <f>AVERAGE('2024旬別'!AL357,'2023旬別'!AK357,'2022旬別'!AK357,'2021旬別'!AK357,'2020旬別'!AK357)</f>
        <v>410.4</v>
      </c>
      <c r="AM357" s="2125">
        <f>AVERAGE('2024旬別'!AM357,'2023旬別'!AL357,'2022旬別'!AL357,'2021旬別'!AL357,'2020旬別'!AL357)</f>
        <v>249.6</v>
      </c>
      <c r="AN357" s="2"/>
      <c r="AO357" s="59"/>
      <c r="AP357" s="59"/>
      <c r="AQ357" s="59"/>
      <c r="AR357" s="59"/>
      <c r="AS357" s="56"/>
      <c r="AT357" s="2044"/>
      <c r="AU357" s="61"/>
      <c r="AV357" s="2"/>
      <c r="AW357" s="2"/>
      <c r="AX357" s="2"/>
    </row>
    <row r="358" spans="1:53" ht="14.25" customHeight="1" x14ac:dyDescent="0.15">
      <c r="A358" s="2352" t="str">
        <f t="shared" si="2"/>
        <v>アンデスメロン数量</v>
      </c>
      <c r="B358" s="250" t="s">
        <v>230</v>
      </c>
      <c r="C358" s="1997" t="s">
        <v>93</v>
      </c>
      <c r="D358" s="2093">
        <f>AVERAGE('2024旬別'!D358,'2023旬別'!C358,'2022旬別'!C358,'2021旬別'!C358,'2020旬別'!C358)</f>
        <v>0</v>
      </c>
      <c r="E358" s="2099">
        <f>AVERAGE('2024旬別'!E358,'2023旬別'!D358,'2022旬別'!D358,'2021旬別'!D358,'2020旬別'!D358)</f>
        <v>0</v>
      </c>
      <c r="F358" s="2100">
        <f>AVERAGE('2024旬別'!F358,'2023旬別'!E358,'2022旬別'!E358,'2021旬別'!E358,'2020旬別'!E358)</f>
        <v>7.0999999999999994E-2</v>
      </c>
      <c r="G358" s="2096">
        <f>AVERAGE('2024旬別'!G358,'2023旬別'!F358,'2022旬別'!F358,'2021旬別'!F358,'2020旬別'!F358)</f>
        <v>7.4999999999999997E-2</v>
      </c>
      <c r="H358" s="2099">
        <f>AVERAGE('2024旬別'!H358,'2023旬別'!G358,'2022旬別'!G358,'2021旬別'!G358,'2020旬別'!G358)</f>
        <v>0</v>
      </c>
      <c r="I358" s="2100">
        <f>AVERAGE('2024旬別'!I358,'2023旬別'!H358,'2022旬別'!H358,'2021旬別'!H358,'2020旬別'!H358)</f>
        <v>0</v>
      </c>
      <c r="J358" s="2096">
        <f>AVERAGE('2024旬別'!J358,'2023旬別'!I358,'2022旬別'!I358,'2021旬別'!I358,'2020旬別'!I358)</f>
        <v>0</v>
      </c>
      <c r="K358" s="2099">
        <f>AVERAGE('2024旬別'!K358,'2023旬別'!J358,'2022旬別'!J358,'2021旬別'!J358,'2020旬別'!J358)</f>
        <v>0</v>
      </c>
      <c r="L358" s="2100">
        <f>AVERAGE('2024旬別'!L358,'2023旬別'!K358,'2022旬別'!K358,'2021旬別'!K358,'2020旬別'!K358)</f>
        <v>0.84700000000000009</v>
      </c>
      <c r="M358" s="2098">
        <f>AVERAGE('2024旬別'!M358,'2023旬別'!L358,'2022旬別'!L358,'2021旬別'!L358,'2020旬別'!L358)</f>
        <v>3.4170000000000003</v>
      </c>
      <c r="N358" s="2094">
        <f>AVERAGE('2024旬別'!N358,'2023旬別'!M358,'2022旬別'!M358,'2021旬別'!M358,'2020旬別'!M358)</f>
        <v>19.352799999999998</v>
      </c>
      <c r="O358" s="2095">
        <f>AVERAGE('2024旬別'!O358,'2023旬別'!N358,'2022旬別'!N358,'2021旬別'!N358,'2020旬別'!N358)</f>
        <v>42.636200000000002</v>
      </c>
      <c r="P358" s="2098">
        <f>AVERAGE('2024旬別'!P358,'2023旬別'!O358,'2022旬別'!O358,'2021旬別'!O358,'2020旬別'!O358)</f>
        <v>92.458200000000005</v>
      </c>
      <c r="Q358" s="2094">
        <f>AVERAGE('2024旬別'!Q358,'2023旬別'!P358,'2022旬別'!P358,'2021旬別'!P358,'2020旬別'!P358)</f>
        <v>212.45499999999998</v>
      </c>
      <c r="R358" s="2100">
        <f>AVERAGE('2024旬別'!R358,'2023旬別'!Q358,'2022旬別'!Q358,'2021旬別'!Q358,'2020旬別'!Q358)</f>
        <v>295.50079999999997</v>
      </c>
      <c r="S358" s="2098">
        <f>AVERAGE('2024旬別'!S358,'2023旬別'!R358,'2022旬別'!R358,'2021旬別'!R358,'2020旬別'!R358)</f>
        <v>256.53480000000002</v>
      </c>
      <c r="T358" s="2094">
        <f>AVERAGE('2024旬別'!T358,'2023旬別'!S358,'2022旬別'!S358,'2021旬別'!S358,'2020旬別'!S358)</f>
        <v>214.74300000000002</v>
      </c>
      <c r="U358" s="2095">
        <f>AVERAGE('2024旬別'!U358,'2023旬別'!T358,'2022旬別'!T358,'2021旬別'!T358,'2020旬別'!T358)</f>
        <v>117.5076</v>
      </c>
      <c r="V358" s="2096">
        <f>AVERAGE('2024旬別'!V358,'2023旬別'!U358,'2022旬別'!U358,'2021旬別'!U358,'2020旬別'!U358)</f>
        <v>52.565399999999997</v>
      </c>
      <c r="W358" s="2101">
        <f>AVERAGE('2024旬別'!W358,'2023旬別'!V358,'2022旬別'!V358,'2021旬別'!V358,'2020旬別'!V358)</f>
        <v>9.8099999999999987</v>
      </c>
      <c r="X358" s="2102">
        <f>AVERAGE('2024旬別'!X358,'2023旬別'!W358,'2022旬別'!W358,'2021旬別'!W358,'2020旬別'!W358)</f>
        <v>2.7229999999999999</v>
      </c>
      <c r="Y358" s="2096">
        <f>AVERAGE('2024旬別'!Y358,'2023旬別'!X358,'2022旬別'!X358,'2021旬別'!X358,'2020旬別'!X358)</f>
        <v>0.47699999999999998</v>
      </c>
      <c r="Z358" s="2099">
        <f>AVERAGE('2024旬別'!Z358,'2023旬別'!Y358,'2022旬別'!Y358,'2021旬別'!Y358,'2020旬別'!Y358)</f>
        <v>0.123</v>
      </c>
      <c r="AA358" s="2100">
        <f>AVERAGE('2024旬別'!AA358,'2023旬別'!Z358,'2022旬別'!Z358,'2021旬別'!Z358,'2020旬別'!Z358)</f>
        <v>0.29799999999999999</v>
      </c>
      <c r="AB358" s="2096">
        <f>AVERAGE('2024旬別'!AB358,'2023旬別'!AA358,'2022旬別'!AA358,'2021旬別'!AA358,'2020旬別'!AA358)</f>
        <v>0</v>
      </c>
      <c r="AC358" s="2099">
        <f>AVERAGE('2024旬別'!AC358,'2023旬別'!AB358,'2022旬別'!AB358,'2021旬別'!AB358,'2020旬別'!AB358)</f>
        <v>1.7999999999999999E-2</v>
      </c>
      <c r="AD358" s="2100">
        <f>AVERAGE('2024旬別'!AD358,'2023旬別'!AC358,'2022旬別'!AC358,'2021旬別'!AC358,'2020旬別'!AC358)</f>
        <v>5.6000000000000008E-2</v>
      </c>
      <c r="AE358" s="2096">
        <f>AVERAGE('2024旬別'!AE358,'2023旬別'!AD358,'2022旬別'!AD358,'2021旬別'!AD358,'2020旬別'!AD358)</f>
        <v>0</v>
      </c>
      <c r="AF358" s="2099">
        <f>AVERAGE('2024旬別'!AF358,'2023旬別'!AE358,'2022旬別'!AE358,'2021旬別'!AE358,'2020旬別'!AE358)</f>
        <v>0</v>
      </c>
      <c r="AG358" s="2095">
        <f>AVERAGE('2024旬別'!AG358,'2023旬別'!AF358,'2022旬別'!AF358,'2021旬別'!AF358,'2020旬別'!AF358)</f>
        <v>0</v>
      </c>
      <c r="AH358" s="2096">
        <f>AVERAGE('2024旬別'!AH358,'2023旬別'!AG358,'2022旬別'!AG358,'2021旬別'!AG358,'2020旬別'!AG358)</f>
        <v>0</v>
      </c>
      <c r="AI358" s="2099">
        <f>AVERAGE('2024旬別'!AI358,'2023旬別'!AH358,'2022旬別'!AH358,'2021旬別'!AH358,'2020旬別'!AH358)</f>
        <v>0</v>
      </c>
      <c r="AJ358" s="2100">
        <f>AVERAGE('2024旬別'!AJ358,'2023旬別'!AI358,'2022旬別'!AI358,'2021旬別'!AI358,'2020旬別'!AI358)</f>
        <v>0</v>
      </c>
      <c r="AK358" s="2096">
        <f>AVERAGE('2024旬別'!AK358,'2023旬別'!AJ358,'2022旬別'!AJ358,'2021旬別'!AJ358,'2020旬別'!AJ358)</f>
        <v>0</v>
      </c>
      <c r="AL358" s="2099">
        <f>AVERAGE('2024旬別'!AL358,'2023旬別'!AK358,'2022旬別'!AK358,'2021旬別'!AK358,'2020旬別'!AK358)</f>
        <v>0</v>
      </c>
      <c r="AM358" s="2103">
        <f>AVERAGE('2024旬別'!AM358,'2023旬別'!AL358,'2022旬別'!AL358,'2021旬別'!AL358,'2020旬別'!AL358)</f>
        <v>5.0000000000000001E-3</v>
      </c>
      <c r="AO358" s="59"/>
      <c r="AP358" s="59"/>
      <c r="AS358" s="101"/>
      <c r="AT358" s="59"/>
      <c r="AU358" s="59"/>
      <c r="AV358" s="59"/>
      <c r="AX358" s="61"/>
    </row>
    <row r="359" spans="1:53" ht="14.25" customHeight="1" x14ac:dyDescent="0.15">
      <c r="A359" s="2352" t="str">
        <f t="shared" si="2"/>
        <v>アンデスメロン金額</v>
      </c>
      <c r="B359" s="2350" t="str">
        <f>B358</f>
        <v>アンデスメロン</v>
      </c>
      <c r="C359" s="1998" t="s">
        <v>94</v>
      </c>
      <c r="D359" s="2104">
        <f>AVERAGE('2024旬別'!D359,'2023旬別'!C359,'2022旬別'!C359,'2021旬別'!C359,'2020旬別'!C359)</f>
        <v>0</v>
      </c>
      <c r="E359" s="2110">
        <f>AVERAGE('2024旬別'!E359,'2023旬別'!D359,'2022旬別'!D359,'2021旬別'!D359,'2020旬別'!D359)</f>
        <v>0</v>
      </c>
      <c r="F359" s="2112">
        <f>AVERAGE('2024旬別'!F359,'2023旬別'!E359,'2022旬別'!E359,'2021旬別'!E359,'2020旬別'!E359)</f>
        <v>43.524000000000001</v>
      </c>
      <c r="G359" s="2107">
        <f>AVERAGE('2024旬別'!G359,'2023旬別'!F359,'2022旬別'!F359,'2021旬別'!F359,'2020旬別'!F359)</f>
        <v>39.938400000000001</v>
      </c>
      <c r="H359" s="2110">
        <f>AVERAGE('2024旬別'!H359,'2023旬別'!G359,'2022旬別'!G359,'2021旬別'!G359,'2020旬別'!G359)</f>
        <v>0</v>
      </c>
      <c r="I359" s="2112">
        <f>AVERAGE('2024旬別'!I359,'2023旬別'!H359,'2022旬別'!H359,'2021旬別'!H359,'2020旬別'!H359)</f>
        <v>0</v>
      </c>
      <c r="J359" s="2107">
        <f>AVERAGE('2024旬別'!J359,'2023旬別'!I359,'2022旬別'!I359,'2021旬別'!I359,'2020旬別'!I359)</f>
        <v>0</v>
      </c>
      <c r="K359" s="2110">
        <f>AVERAGE('2024旬別'!K359,'2023旬別'!J359,'2022旬別'!J359,'2021旬別'!J359,'2020旬別'!J359)</f>
        <v>0</v>
      </c>
      <c r="L359" s="2112">
        <f>AVERAGE('2024旬別'!L359,'2023旬別'!K359,'2022旬別'!K359,'2021旬別'!K359,'2020旬別'!K359)</f>
        <v>782.00639999999999</v>
      </c>
      <c r="M359" s="2109">
        <f>AVERAGE('2024旬別'!M359,'2023旬別'!L359,'2022旬別'!L359,'2021旬別'!L359,'2020旬別'!L359)</f>
        <v>2630.3831999999998</v>
      </c>
      <c r="N359" s="2105">
        <f>AVERAGE('2024旬別'!N359,'2023旬別'!M359,'2022旬別'!M359,'2021旬別'!M359,'2020旬別'!M359)</f>
        <v>12951.2562</v>
      </c>
      <c r="O359" s="2106">
        <f>AVERAGE('2024旬別'!O359,'2023旬別'!N359,'2022旬別'!N359,'2021旬別'!N359,'2020旬別'!N359)</f>
        <v>25994.872799999997</v>
      </c>
      <c r="P359" s="2111">
        <f>AVERAGE('2024旬別'!P359,'2023旬別'!O359,'2022旬別'!O359,'2021旬別'!O359,'2020旬別'!O359)</f>
        <v>59776.999800000005</v>
      </c>
      <c r="Q359" s="2105">
        <f>AVERAGE('2024旬別'!Q359,'2023旬別'!P359,'2022旬別'!P359,'2021旬別'!P359,'2020旬別'!P359)</f>
        <v>122947.44080000001</v>
      </c>
      <c r="R359" s="2112">
        <f>AVERAGE('2024旬別'!R359,'2023旬別'!Q359,'2022旬別'!Q359,'2021旬別'!Q359,'2020旬別'!Q359)</f>
        <v>150713.97099999999</v>
      </c>
      <c r="S359" s="2109">
        <f>AVERAGE('2024旬別'!S359,'2023旬別'!R359,'2022旬別'!R359,'2021旬別'!R359,'2020旬別'!R359)</f>
        <v>122935.8094</v>
      </c>
      <c r="T359" s="2105">
        <f>AVERAGE('2024旬別'!T359,'2023旬別'!S359,'2022旬別'!S359,'2021旬別'!S359,'2020旬別'!S359)</f>
        <v>91908.306799999991</v>
      </c>
      <c r="U359" s="2106">
        <f>AVERAGE('2024旬別'!U359,'2023旬別'!T359,'2022旬別'!T359,'2021旬別'!T359,'2020旬別'!T359)</f>
        <v>43130.302600000003</v>
      </c>
      <c r="V359" s="2107">
        <f>AVERAGE('2024旬別'!V359,'2023旬別'!U359,'2022旬別'!U359,'2021旬別'!U359,'2020旬別'!U359)</f>
        <v>16531.345800000003</v>
      </c>
      <c r="W359" s="2113">
        <f>AVERAGE('2024旬別'!W359,'2023旬別'!V359,'2022旬別'!V359,'2021旬別'!V359,'2020旬別'!V359)</f>
        <v>2564.8068000000003</v>
      </c>
      <c r="X359" s="2114">
        <f>AVERAGE('2024旬別'!X359,'2023旬別'!W359,'2022旬別'!W359,'2021旬別'!W359,'2020旬別'!W359)</f>
        <v>685.60120000000006</v>
      </c>
      <c r="Y359" s="2107">
        <f>AVERAGE('2024旬別'!Y359,'2023旬別'!X359,'2022旬別'!X359,'2021旬別'!X359,'2020旬別'!X359)</f>
        <v>85.212000000000018</v>
      </c>
      <c r="Z359" s="2110">
        <f>AVERAGE('2024旬別'!Z359,'2023旬別'!Y359,'2022旬別'!Y359,'2021旬別'!Y359,'2020旬別'!Y359)</f>
        <v>26.006400000000003</v>
      </c>
      <c r="AA359" s="2112">
        <f>AVERAGE('2024旬別'!AA359,'2023旬別'!Z359,'2022旬別'!Z359,'2021旬別'!Z359,'2020旬別'!Z359)</f>
        <v>74.044800000000009</v>
      </c>
      <c r="AB359" s="2107">
        <f>AVERAGE('2024旬別'!AB359,'2023旬別'!AA359,'2022旬別'!AA359,'2021旬別'!AA359,'2020旬別'!AA359)</f>
        <v>0</v>
      </c>
      <c r="AC359" s="2110">
        <f>AVERAGE('2024旬別'!AC359,'2023旬別'!AB359,'2022旬別'!AB359,'2021旬別'!AB359,'2020旬別'!AB359)</f>
        <v>3.8880000000000003</v>
      </c>
      <c r="AD359" s="2112">
        <f>AVERAGE('2024旬別'!AD359,'2023旬別'!AC359,'2022旬別'!AC359,'2021旬別'!AC359,'2020旬別'!AC359)</f>
        <v>12.096</v>
      </c>
      <c r="AE359" s="2107">
        <f>AVERAGE('2024旬別'!AE359,'2023旬別'!AD359,'2022旬別'!AD359,'2021旬別'!AD359,'2020旬別'!AD359)</f>
        <v>0</v>
      </c>
      <c r="AF359" s="2110">
        <f>AVERAGE('2024旬別'!AF359,'2023旬別'!AE359,'2022旬別'!AE359,'2021旬別'!AE359,'2020旬別'!AE359)</f>
        <v>0</v>
      </c>
      <c r="AG359" s="2106">
        <f>AVERAGE('2024旬別'!AG359,'2023旬別'!AF359,'2022旬別'!AF359,'2021旬別'!AF359,'2020旬別'!AF359)</f>
        <v>0</v>
      </c>
      <c r="AH359" s="2107">
        <f>AVERAGE('2024旬別'!AH359,'2023旬別'!AG359,'2022旬別'!AG359,'2021旬別'!AG359,'2020旬別'!AG359)</f>
        <v>0</v>
      </c>
      <c r="AI359" s="2110">
        <f>AVERAGE('2024旬別'!AI359,'2023旬別'!AH359,'2022旬別'!AH359,'2021旬別'!AH359,'2020旬別'!AH359)</f>
        <v>0</v>
      </c>
      <c r="AJ359" s="2112">
        <f>AVERAGE('2024旬別'!AJ359,'2023旬別'!AI359,'2022旬別'!AI359,'2021旬別'!AI359,'2020旬別'!AI359)</f>
        <v>0</v>
      </c>
      <c r="AK359" s="2107">
        <f>AVERAGE('2024旬別'!AK359,'2023旬別'!AJ359,'2022旬別'!AJ359,'2021旬別'!AJ359,'2020旬別'!AJ359)</f>
        <v>0</v>
      </c>
      <c r="AL359" s="2110">
        <f>AVERAGE('2024旬別'!AL359,'2023旬別'!AK359,'2022旬別'!AK359,'2021旬別'!AK359,'2020旬別'!AK359)</f>
        <v>0</v>
      </c>
      <c r="AM359" s="2115">
        <f>AVERAGE('2024旬別'!AM359,'2023旬別'!AL359,'2022旬別'!AL359,'2021旬別'!AL359,'2020旬別'!AL359)</f>
        <v>2.7</v>
      </c>
      <c r="AO359" s="59"/>
      <c r="AP359" s="59"/>
      <c r="AT359" s="59"/>
      <c r="AU359" s="41"/>
      <c r="AV359" s="41"/>
      <c r="AW359" s="41"/>
      <c r="AX359" s="41"/>
    </row>
    <row r="360" spans="1:53" ht="14.25" customHeight="1" x14ac:dyDescent="0.15">
      <c r="A360" s="2352" t="str">
        <f t="shared" si="2"/>
        <v>アンデスメロン価格</v>
      </c>
      <c r="B360" s="2351" t="str">
        <f>B358</f>
        <v>アンデスメロン</v>
      </c>
      <c r="C360" s="2000" t="s">
        <v>96</v>
      </c>
      <c r="D360" s="2116">
        <f>AVERAGE('2024旬別'!D360,'2023旬別'!C360,'2022旬別'!C360,'2021旬別'!C360,'2020旬別'!C360)</f>
        <v>0</v>
      </c>
      <c r="E360" s="2122">
        <f>AVERAGE('2024旬別'!E360,'2023旬別'!D360,'2022旬別'!D360,'2021旬別'!D360,'2020旬別'!D360)</f>
        <v>0</v>
      </c>
      <c r="F360" s="2123">
        <f>AVERAGE('2024旬別'!F360,'2023旬別'!E360,'2022旬別'!E360,'2021旬別'!E360,'2020旬別'!E360)</f>
        <v>253.2</v>
      </c>
      <c r="G360" s="2119">
        <f>AVERAGE('2024旬別'!G360,'2023旬別'!F360,'2022旬別'!F360,'2021旬別'!F360,'2020旬別'!F360)</f>
        <v>106.6</v>
      </c>
      <c r="H360" s="2122">
        <f>AVERAGE('2024旬別'!H360,'2023旬別'!G360,'2022旬別'!G360,'2021旬別'!G360,'2020旬別'!G360)</f>
        <v>0</v>
      </c>
      <c r="I360" s="2123">
        <f>AVERAGE('2024旬別'!I360,'2023旬別'!H360,'2022旬別'!H360,'2021旬別'!H360,'2020旬別'!H360)</f>
        <v>0</v>
      </c>
      <c r="J360" s="2119">
        <f>AVERAGE('2024旬別'!J360,'2023旬別'!I360,'2022旬別'!I360,'2021旬別'!I360,'2020旬別'!I360)</f>
        <v>0</v>
      </c>
      <c r="K360" s="2122">
        <f>AVERAGE('2024旬別'!K360,'2023旬別'!J360,'2022旬別'!J360,'2021旬別'!J360,'2020旬別'!J360)</f>
        <v>0</v>
      </c>
      <c r="L360" s="2123">
        <f>AVERAGE('2024旬別'!L360,'2023旬別'!K360,'2022旬別'!K360,'2021旬別'!K360,'2020旬別'!K360)</f>
        <v>749</v>
      </c>
      <c r="M360" s="2121">
        <f>AVERAGE('2024旬別'!M360,'2023旬別'!L360,'2022旬別'!L360,'2021旬別'!L360,'2020旬別'!L360)</f>
        <v>784</v>
      </c>
      <c r="N360" s="2117">
        <f>AVERAGE('2024旬別'!N360,'2023旬別'!M360,'2022旬別'!M360,'2021旬別'!M360,'2020旬別'!M360)</f>
        <v>660.8</v>
      </c>
      <c r="O360" s="2118">
        <f>AVERAGE('2024旬別'!O360,'2023旬別'!N360,'2022旬別'!N360,'2021旬別'!N360,'2020旬別'!N360)</f>
        <v>609.20000000000005</v>
      </c>
      <c r="P360" s="2121">
        <f>AVERAGE('2024旬別'!P360,'2023旬別'!O360,'2022旬別'!O360,'2021旬別'!O360,'2020旬別'!O360)</f>
        <v>643.20000000000005</v>
      </c>
      <c r="Q360" s="2117">
        <f>AVERAGE('2024旬別'!Q360,'2023旬別'!P360,'2022旬別'!P360,'2021旬別'!P360,'2020旬別'!P360)</f>
        <v>584.79999999999995</v>
      </c>
      <c r="R360" s="2123">
        <f>AVERAGE('2024旬別'!R360,'2023旬別'!Q360,'2022旬別'!Q360,'2021旬別'!Q360,'2020旬別'!Q360)</f>
        <v>519.4</v>
      </c>
      <c r="S360" s="2121">
        <f>AVERAGE('2024旬別'!S360,'2023旬別'!R360,'2022旬別'!R360,'2021旬別'!R360,'2020旬別'!R360)</f>
        <v>483.4</v>
      </c>
      <c r="T360" s="2117">
        <f>AVERAGE('2024旬別'!T360,'2023旬別'!S360,'2022旬別'!S360,'2021旬別'!S360,'2020旬別'!S360)</f>
        <v>428.2</v>
      </c>
      <c r="U360" s="2118">
        <f>AVERAGE('2024旬別'!U360,'2023旬別'!T360,'2022旬別'!T360,'2021旬別'!T360,'2020旬別'!T360)</f>
        <v>368</v>
      </c>
      <c r="V360" s="2119">
        <f>AVERAGE('2024旬別'!V360,'2023旬別'!U360,'2022旬別'!U360,'2021旬別'!U360,'2020旬別'!U360)</f>
        <v>313.2</v>
      </c>
      <c r="W360" s="2124">
        <f>AVERAGE('2024旬別'!W360,'2023旬別'!V360,'2022旬別'!V360,'2021旬別'!V360,'2020旬別'!V360)</f>
        <v>271.60000000000002</v>
      </c>
      <c r="X360" s="2123">
        <f>AVERAGE('2024旬別'!X360,'2023旬別'!W360,'2022旬別'!W360,'2021旬別'!W360,'2020旬別'!W360)</f>
        <v>256.60000000000002</v>
      </c>
      <c r="Y360" s="2119">
        <f>AVERAGE('2024旬別'!Y360,'2023旬別'!X360,'2022旬別'!X360,'2021旬別'!X360,'2020旬別'!X360)</f>
        <v>128.80000000000001</v>
      </c>
      <c r="Z360" s="2122">
        <f>AVERAGE('2024旬別'!Z360,'2023旬別'!Y360,'2022旬別'!Y360,'2021旬別'!Y360,'2020旬別'!Y360)</f>
        <v>42.2</v>
      </c>
      <c r="AA360" s="2123">
        <f>AVERAGE('2024旬別'!AA360,'2023旬別'!Z360,'2022旬別'!Z360,'2021旬別'!Z360,'2020旬別'!Z360)</f>
        <v>97.4</v>
      </c>
      <c r="AB360" s="2119">
        <f>AVERAGE('2024旬別'!AB360,'2023旬別'!AA360,'2022旬別'!AA360,'2021旬別'!AA360,'2020旬別'!AA360)</f>
        <v>0</v>
      </c>
      <c r="AC360" s="2122">
        <f>AVERAGE('2024旬別'!AC360,'2023旬別'!AB360,'2022旬別'!AB360,'2021旬別'!AB360,'2020旬別'!AB360)</f>
        <v>43.2</v>
      </c>
      <c r="AD360" s="2123">
        <f>AVERAGE('2024旬別'!AD360,'2023旬別'!AC360,'2022旬別'!AC360,'2021旬別'!AC360,'2020旬別'!AC360)</f>
        <v>43.2</v>
      </c>
      <c r="AE360" s="2119">
        <f>AVERAGE('2024旬別'!AE360,'2023旬別'!AD360,'2022旬別'!AD360,'2021旬別'!AD360,'2020旬別'!AD360)</f>
        <v>0</v>
      </c>
      <c r="AF360" s="2122">
        <f>AVERAGE('2024旬別'!AF360,'2023旬別'!AE360,'2022旬別'!AE360,'2021旬別'!AE360,'2020旬別'!AE360)</f>
        <v>0</v>
      </c>
      <c r="AG360" s="2118">
        <f>AVERAGE('2024旬別'!AG360,'2023旬別'!AF360,'2022旬別'!AF360,'2021旬別'!AF360,'2020旬別'!AF360)</f>
        <v>0</v>
      </c>
      <c r="AH360" s="2119">
        <f>AVERAGE('2024旬別'!AH360,'2023旬別'!AG360,'2022旬別'!AG360,'2021旬別'!AG360,'2020旬別'!AG360)</f>
        <v>0</v>
      </c>
      <c r="AI360" s="2122">
        <f>AVERAGE('2024旬別'!AI360,'2023旬別'!AH360,'2022旬別'!AH360,'2021旬別'!AH360,'2020旬別'!AH360)</f>
        <v>0</v>
      </c>
      <c r="AJ360" s="2123">
        <f>AVERAGE('2024旬別'!AJ360,'2023旬別'!AI360,'2022旬別'!AI360,'2021旬別'!AI360,'2020旬別'!AI360)</f>
        <v>0</v>
      </c>
      <c r="AK360" s="2119">
        <f>AVERAGE('2024旬別'!AK360,'2023旬別'!AJ360,'2022旬別'!AJ360,'2021旬別'!AJ360,'2020旬別'!AJ360)</f>
        <v>0</v>
      </c>
      <c r="AL360" s="2122">
        <f>AVERAGE('2024旬別'!AL360,'2023旬別'!AK360,'2022旬別'!AK360,'2021旬別'!AK360,'2020旬別'!AK360)</f>
        <v>0</v>
      </c>
      <c r="AM360" s="2125">
        <f>AVERAGE('2024旬別'!AM360,'2023旬別'!AL360,'2022旬別'!AL360,'2021旬別'!AL360,'2020旬別'!AL360)</f>
        <v>108</v>
      </c>
      <c r="AO360" s="59"/>
      <c r="AP360" s="55"/>
      <c r="AT360" s="2044"/>
    </row>
    <row r="361" spans="1:53" ht="14.25" customHeight="1" x14ac:dyDescent="0.15">
      <c r="A361" s="2352" t="str">
        <f t="shared" si="2"/>
        <v>クインシーメロン数量</v>
      </c>
      <c r="B361" s="250" t="s">
        <v>209</v>
      </c>
      <c r="C361" s="1997" t="s">
        <v>93</v>
      </c>
      <c r="D361" s="2093">
        <f>AVERAGE('2024旬別'!D361,'2023旬別'!C361,'2022旬別'!C361,'2021旬別'!C361,'2020旬別'!C361)</f>
        <v>2.3200000000000002E-2</v>
      </c>
      <c r="E361" s="2099">
        <f>AVERAGE('2024旬別'!E361,'2023旬別'!D361,'2022旬別'!D361,'2021旬別'!D361,'2020旬別'!D361)</f>
        <v>0</v>
      </c>
      <c r="F361" s="2100">
        <f>AVERAGE('2024旬別'!F361,'2023旬別'!E361,'2022旬別'!E361,'2021旬別'!E361,'2020旬別'!E361)</f>
        <v>0</v>
      </c>
      <c r="G361" s="2096">
        <f>AVERAGE('2024旬別'!G361,'2023旬別'!F361,'2022旬別'!F361,'2021旬別'!F361,'2020旬別'!F361)</f>
        <v>0</v>
      </c>
      <c r="H361" s="2099">
        <f>AVERAGE('2024旬別'!H361,'2023旬別'!G361,'2022旬別'!G361,'2021旬別'!G361,'2020旬別'!G361)</f>
        <v>0</v>
      </c>
      <c r="I361" s="2100">
        <f>AVERAGE('2024旬別'!I361,'2023旬別'!H361,'2022旬別'!H361,'2021旬別'!H361,'2020旬別'!H361)</f>
        <v>0</v>
      </c>
      <c r="J361" s="2096">
        <f>AVERAGE('2024旬別'!J361,'2023旬別'!I361,'2022旬別'!I361,'2021旬別'!I361,'2020旬別'!I361)</f>
        <v>0</v>
      </c>
      <c r="K361" s="2099">
        <f>AVERAGE('2024旬別'!K361,'2023旬別'!J361,'2022旬別'!J361,'2021旬別'!J361,'2020旬別'!J361)</f>
        <v>0</v>
      </c>
      <c r="L361" s="2100">
        <f>AVERAGE('2024旬別'!L361,'2023旬別'!K361,'2022旬別'!K361,'2021旬別'!K361,'2020旬別'!K361)</f>
        <v>0</v>
      </c>
      <c r="M361" s="2096">
        <f>AVERAGE('2024旬別'!M361,'2023旬別'!L361,'2022旬別'!L361,'2021旬別'!L361,'2020旬別'!L361)</f>
        <v>3.1600000000000003E-2</v>
      </c>
      <c r="N361" s="2094">
        <f>AVERAGE('2024旬別'!N361,'2023旬別'!M361,'2022旬別'!M361,'2021旬別'!M361,'2020旬別'!M361)</f>
        <v>1.1725999999999999</v>
      </c>
      <c r="O361" s="2095">
        <f>AVERAGE('2024旬別'!O361,'2023旬別'!N361,'2022旬別'!N361,'2021旬別'!N361,'2020旬別'!N361)</f>
        <v>16.14</v>
      </c>
      <c r="P361" s="2098">
        <f>AVERAGE('2024旬別'!P361,'2023旬別'!O361,'2022旬別'!O361,'2021旬別'!O361,'2020旬別'!O361)</f>
        <v>48.7682</v>
      </c>
      <c r="Q361" s="2094">
        <f>AVERAGE('2024旬別'!Q361,'2023旬別'!P361,'2022旬別'!P361,'2021旬別'!P361,'2020旬別'!P361)</f>
        <v>135.67000000000002</v>
      </c>
      <c r="R361" s="2100">
        <f>AVERAGE('2024旬別'!R361,'2023旬別'!Q361,'2022旬別'!Q361,'2021旬別'!Q361,'2020旬別'!Q361)</f>
        <v>245.05360000000002</v>
      </c>
      <c r="S361" s="2098">
        <f>AVERAGE('2024旬別'!S361,'2023旬別'!R361,'2022旬別'!R361,'2021旬別'!R361,'2020旬別'!R361)</f>
        <v>255.99459999999999</v>
      </c>
      <c r="T361" s="2094">
        <f>AVERAGE('2024旬別'!T361,'2023旬別'!S361,'2022旬別'!S361,'2021旬別'!S361,'2020旬別'!S361)</f>
        <v>209.06720000000001</v>
      </c>
      <c r="U361" s="2095">
        <f>AVERAGE('2024旬別'!U361,'2023旬別'!T361,'2022旬別'!T361,'2021旬別'!T361,'2020旬別'!T361)</f>
        <v>109.6422</v>
      </c>
      <c r="V361" s="2096">
        <f>AVERAGE('2024旬別'!V361,'2023旬別'!U361,'2022旬別'!U361,'2021旬別'!U361,'2020旬別'!U361)</f>
        <v>28.359999999999996</v>
      </c>
      <c r="W361" s="2101">
        <f>AVERAGE('2024旬別'!W361,'2023旬別'!V361,'2022旬別'!V361,'2021旬別'!V361,'2020旬別'!V361)</f>
        <v>9.9269999999999996</v>
      </c>
      <c r="X361" s="2100">
        <f>AVERAGE('2024旬別'!X361,'2023旬別'!W361,'2022旬別'!W361,'2021旬別'!W361,'2020旬別'!W361)</f>
        <v>3.0293999999999999</v>
      </c>
      <c r="Y361" s="2096">
        <f>AVERAGE('2024旬別'!Y361,'2023旬別'!X361,'2022旬別'!X361,'2021旬別'!X361,'2020旬別'!X361)</f>
        <v>2.0246</v>
      </c>
      <c r="Z361" s="2099">
        <f>AVERAGE('2024旬別'!Z361,'2023旬別'!Y361,'2022旬別'!Y361,'2021旬別'!Y361,'2020旬別'!Y361)</f>
        <v>1.2954000000000001</v>
      </c>
      <c r="AA361" s="2100">
        <f>AVERAGE('2024旬別'!AA361,'2023旬別'!Z361,'2022旬別'!Z361,'2021旬別'!Z361,'2020旬別'!Z361)</f>
        <v>1.2933999999999999</v>
      </c>
      <c r="AB361" s="2096">
        <f>AVERAGE('2024旬別'!AB361,'2023旬別'!AA361,'2022旬別'!AA361,'2021旬別'!AA361,'2020旬別'!AA361)</f>
        <v>0.91980000000000006</v>
      </c>
      <c r="AC361" s="2099">
        <f>AVERAGE('2024旬別'!AC361,'2023旬別'!AB361,'2022旬別'!AB361,'2021旬別'!AB361,'2020旬別'!AB361)</f>
        <v>0.26619999999999999</v>
      </c>
      <c r="AD361" s="2100">
        <f>AVERAGE('2024旬別'!AD361,'2023旬別'!AC361,'2022旬別'!AC361,'2021旬別'!AC361,'2020旬別'!AC361)</f>
        <v>4.8436000000000003</v>
      </c>
      <c r="AE361" s="2096">
        <f>AVERAGE('2024旬別'!AE361,'2023旬別'!AD361,'2022旬別'!AD361,'2021旬別'!AD361,'2020旬別'!AD361)</f>
        <v>8.6000000000000007E-2</v>
      </c>
      <c r="AF361" s="2099">
        <f>AVERAGE('2024旬別'!AF361,'2023旬別'!AE361,'2022旬別'!AE361,'2021旬別'!AE361,'2020旬別'!AE361)</f>
        <v>0.12279999999999999</v>
      </c>
      <c r="AG361" s="2095">
        <f>AVERAGE('2024旬別'!AG361,'2023旬別'!AF361,'2022旬別'!AF361,'2021旬別'!AF361,'2020旬別'!AF361)</f>
        <v>0.2432</v>
      </c>
      <c r="AH361" s="2096">
        <f>AVERAGE('2024旬別'!AH361,'2023旬別'!AG361,'2022旬別'!AG361,'2021旬別'!AG361,'2020旬別'!AG361)</f>
        <v>0.11260000000000001</v>
      </c>
      <c r="AI361" s="2099">
        <f>AVERAGE('2024旬別'!AI361,'2023旬別'!AH361,'2022旬別'!AH361,'2021旬別'!AH361,'2020旬別'!AH361)</f>
        <v>8.9999999999999993E-3</v>
      </c>
      <c r="AJ361" s="2100">
        <f>AVERAGE('2024旬別'!AJ361,'2023旬別'!AI361,'2022旬別'!AI361,'2021旬別'!AI361,'2020旬別'!AI361)</f>
        <v>0</v>
      </c>
      <c r="AK361" s="2096">
        <f>AVERAGE('2024旬別'!AK361,'2023旬別'!AJ361,'2022旬別'!AJ361,'2021旬別'!AJ361,'2020旬別'!AJ361)</f>
        <v>2.1999999999999999E-2</v>
      </c>
      <c r="AL361" s="2099">
        <f>AVERAGE('2024旬別'!AL361,'2023旬別'!AK361,'2022旬別'!AK361,'2021旬別'!AK361,'2020旬別'!AK361)</f>
        <v>8.879999999999999E-2</v>
      </c>
      <c r="AM361" s="2103">
        <f>AVERAGE('2024旬別'!AM361,'2023旬別'!AL361,'2022旬別'!AL361,'2021旬別'!AL361,'2020旬別'!AL361)</f>
        <v>8.7999999999999995E-2</v>
      </c>
      <c r="AO361" s="59"/>
      <c r="AP361" s="59"/>
      <c r="AS361" s="101"/>
      <c r="AT361" s="59"/>
    </row>
    <row r="362" spans="1:53" ht="14.25" customHeight="1" x14ac:dyDescent="0.15">
      <c r="A362" s="2352" t="str">
        <f t="shared" si="2"/>
        <v>クインシーメロン金額</v>
      </c>
      <c r="B362" s="2350" t="str">
        <f>B361</f>
        <v>クインシーメロン</v>
      </c>
      <c r="C362" s="1998" t="s">
        <v>94</v>
      </c>
      <c r="D362" s="2104">
        <f>AVERAGE('2024旬別'!D362,'2023旬別'!C362,'2022旬別'!C362,'2021旬別'!C362,'2020旬別'!C362)</f>
        <v>17.7622</v>
      </c>
      <c r="E362" s="2110">
        <f>AVERAGE('2024旬別'!E362,'2023旬別'!D362,'2022旬別'!D362,'2021旬別'!D362,'2020旬別'!D362)</f>
        <v>0</v>
      </c>
      <c r="F362" s="2112">
        <f>AVERAGE('2024旬別'!F362,'2023旬別'!E362,'2022旬別'!E362,'2021旬別'!E362,'2020旬別'!E362)</f>
        <v>0</v>
      </c>
      <c r="G362" s="2107">
        <f>AVERAGE('2024旬別'!G362,'2023旬別'!F362,'2022旬別'!F362,'2021旬別'!F362,'2020旬別'!F362)</f>
        <v>0</v>
      </c>
      <c r="H362" s="2110">
        <f>AVERAGE('2024旬別'!H362,'2023旬別'!G362,'2022旬別'!G362,'2021旬別'!G362,'2020旬別'!G362)</f>
        <v>0</v>
      </c>
      <c r="I362" s="2112">
        <f>AVERAGE('2024旬別'!I362,'2023旬別'!H362,'2022旬別'!H362,'2021旬別'!H362,'2020旬別'!H362)</f>
        <v>0</v>
      </c>
      <c r="J362" s="2107">
        <f>AVERAGE('2024旬別'!J362,'2023旬別'!I362,'2022旬別'!I362,'2021旬別'!I362,'2020旬別'!I362)</f>
        <v>0</v>
      </c>
      <c r="K362" s="2110">
        <f>AVERAGE('2024旬別'!K362,'2023旬別'!J362,'2022旬別'!J362,'2021旬別'!J362,'2020旬別'!J362)</f>
        <v>0</v>
      </c>
      <c r="L362" s="2112">
        <f>AVERAGE('2024旬別'!L362,'2023旬別'!K362,'2022旬別'!K362,'2021旬別'!K362,'2020旬別'!K362)</f>
        <v>0</v>
      </c>
      <c r="M362" s="2107">
        <f>AVERAGE('2024旬別'!M362,'2023旬別'!L362,'2022旬別'!L362,'2021旬別'!L362,'2020旬別'!L362)</f>
        <v>21.282</v>
      </c>
      <c r="N362" s="2105">
        <f>AVERAGE('2024旬別'!N362,'2023旬別'!M362,'2022旬別'!M362,'2021旬別'!M362,'2020旬別'!M362)</f>
        <v>1032.1615999999999</v>
      </c>
      <c r="O362" s="2106">
        <f>AVERAGE('2024旬別'!O362,'2023旬別'!N362,'2022旬別'!N362,'2021旬別'!N362,'2020旬別'!N362)</f>
        <v>10918.611000000001</v>
      </c>
      <c r="P362" s="2111">
        <f>AVERAGE('2024旬別'!P362,'2023旬別'!O362,'2022旬別'!O362,'2021旬別'!O362,'2020旬別'!O362)</f>
        <v>29560.6158</v>
      </c>
      <c r="Q362" s="2105">
        <f>AVERAGE('2024旬別'!Q362,'2023旬別'!P362,'2022旬別'!P362,'2021旬別'!P362,'2020旬別'!P362)</f>
        <v>73452.134999999995</v>
      </c>
      <c r="R362" s="2112">
        <f>AVERAGE('2024旬別'!R362,'2023旬別'!Q362,'2022旬別'!Q362,'2021旬別'!Q362,'2020旬別'!Q362)</f>
        <v>123219.3138</v>
      </c>
      <c r="S362" s="2109">
        <f>AVERAGE('2024旬別'!S362,'2023旬別'!R362,'2022旬別'!R362,'2021旬別'!R362,'2020旬別'!R362)</f>
        <v>124015.45060000001</v>
      </c>
      <c r="T362" s="2105">
        <f>AVERAGE('2024旬別'!T362,'2023旬別'!S362,'2022旬別'!S362,'2021旬別'!S362,'2020旬別'!S362)</f>
        <v>94869.652800000011</v>
      </c>
      <c r="U362" s="2106">
        <f>AVERAGE('2024旬別'!U362,'2023旬別'!T362,'2022旬別'!T362,'2021旬別'!T362,'2020旬別'!T362)</f>
        <v>45158.665200000003</v>
      </c>
      <c r="V362" s="2107">
        <f>AVERAGE('2024旬別'!V362,'2023旬別'!U362,'2022旬別'!U362,'2021旬別'!U362,'2020旬別'!U362)</f>
        <v>10255.4604</v>
      </c>
      <c r="W362" s="2113">
        <f>AVERAGE('2024旬別'!W362,'2023旬別'!V362,'2022旬別'!V362,'2021旬別'!V362,'2020旬別'!V362)</f>
        <v>3288.7776000000003</v>
      </c>
      <c r="X362" s="2236">
        <f>AVERAGE('2024旬別'!X362,'2023旬別'!W362,'2022旬別'!W362,'2021旬別'!W362,'2020旬別'!W362)</f>
        <v>1276.8645999999999</v>
      </c>
      <c r="Y362" s="2107">
        <f>AVERAGE('2024旬別'!Y362,'2023旬別'!X362,'2022旬別'!X362,'2021旬別'!X362,'2020旬別'!X362)</f>
        <v>807.11480000000006</v>
      </c>
      <c r="Z362" s="2110">
        <f>AVERAGE('2024旬別'!Z362,'2023旬別'!Y362,'2022旬別'!Y362,'2021旬別'!Y362,'2020旬別'!Y362)</f>
        <v>558.36059999999998</v>
      </c>
      <c r="AA362" s="2112">
        <f>AVERAGE('2024旬別'!AA362,'2023旬別'!Z362,'2022旬別'!Z362,'2021旬別'!Z362,'2020旬別'!Z362)</f>
        <v>565.87139999999999</v>
      </c>
      <c r="AB362" s="2107">
        <f>AVERAGE('2024旬別'!AB362,'2023旬別'!AA362,'2022旬別'!AA362,'2021旬別'!AA362,'2020旬別'!AA362)</f>
        <v>410.17440000000005</v>
      </c>
      <c r="AC362" s="2110">
        <f>AVERAGE('2024旬別'!AC362,'2023旬別'!AB362,'2022旬別'!AB362,'2021旬別'!AB362,'2020旬別'!AB362)</f>
        <v>82.372800000000012</v>
      </c>
      <c r="AD362" s="2112">
        <f>AVERAGE('2024旬別'!AD362,'2023旬別'!AC362,'2022旬別'!AC362,'2021旬別'!AC362,'2020旬別'!AC362)</f>
        <v>34.263800000000003</v>
      </c>
      <c r="AE362" s="2107">
        <f>AVERAGE('2024旬別'!AE362,'2023旬別'!AD362,'2022旬別'!AD362,'2021旬別'!AD362,'2020旬別'!AD362)</f>
        <v>48.25180000000001</v>
      </c>
      <c r="AF362" s="2110">
        <f>AVERAGE('2024旬別'!AF362,'2023旬別'!AE362,'2022旬別'!AE362,'2021旬別'!AE362,'2020旬別'!AE362)</f>
        <v>66.897800000000004</v>
      </c>
      <c r="AG362" s="2106">
        <f>AVERAGE('2024旬別'!AG362,'2023旬別'!AF362,'2022旬別'!AF362,'2021旬別'!AF362,'2020旬別'!AF362)</f>
        <v>115.91040000000001</v>
      </c>
      <c r="AH362" s="2107">
        <f>AVERAGE('2024旬別'!AH362,'2023旬別'!AG362,'2022旬別'!AG362,'2021旬別'!AG362,'2020旬別'!AG362)</f>
        <v>52.208199999999998</v>
      </c>
      <c r="AI362" s="2110">
        <f>AVERAGE('2024旬別'!AI362,'2023旬別'!AH362,'2022旬別'!AH362,'2021旬別'!AH362,'2020旬別'!AH362)</f>
        <v>3.6255999999999999</v>
      </c>
      <c r="AJ362" s="2112">
        <f>AVERAGE('2024旬別'!AJ362,'2023旬別'!AI362,'2022旬別'!AI362,'2021旬別'!AI362,'2020旬別'!AI362)</f>
        <v>0</v>
      </c>
      <c r="AK362" s="2107">
        <f>AVERAGE('2024旬別'!AK362,'2023旬別'!AJ362,'2022旬別'!AJ362,'2021旬別'!AJ362,'2020旬別'!AJ362)</f>
        <v>14.493600000000001</v>
      </c>
      <c r="AL362" s="2110">
        <f>AVERAGE('2024旬別'!AL362,'2023旬別'!AK362,'2022旬別'!AK362,'2021旬別'!AK362,'2020旬別'!AK362)</f>
        <v>57.398399999999995</v>
      </c>
      <c r="AM362" s="2115">
        <f>AVERAGE('2024旬別'!AM362,'2023旬別'!AL362,'2022旬別'!AL362,'2021旬別'!AL362,'2020旬別'!AL362)</f>
        <v>68.151199999999989</v>
      </c>
      <c r="AO362" s="59"/>
      <c r="AP362" s="59"/>
      <c r="AT362" s="59"/>
      <c r="AW362" s="61"/>
      <c r="AX362" s="61"/>
    </row>
    <row r="363" spans="1:53" ht="14.25" customHeight="1" x14ac:dyDescent="0.15">
      <c r="A363" s="2352" t="str">
        <f t="shared" si="2"/>
        <v>クインシーメロン価格</v>
      </c>
      <c r="B363" s="2351" t="str">
        <f>B361</f>
        <v>クインシーメロン</v>
      </c>
      <c r="C363" s="2000" t="s">
        <v>96</v>
      </c>
      <c r="D363" s="2116">
        <f>AVERAGE('2024旬別'!D363,'2023旬別'!C363,'2022旬別'!C363,'2021旬別'!C363,'2020旬別'!C363)</f>
        <v>306.60000000000002</v>
      </c>
      <c r="E363" s="2122">
        <f>AVERAGE('2024旬別'!E363,'2023旬別'!D363,'2022旬別'!D363,'2021旬別'!D363,'2020旬別'!D363)</f>
        <v>0</v>
      </c>
      <c r="F363" s="2123">
        <f>AVERAGE('2024旬別'!F363,'2023旬別'!E363,'2022旬別'!E363,'2021旬別'!E363,'2020旬別'!E363)</f>
        <v>0</v>
      </c>
      <c r="G363" s="2119">
        <f>AVERAGE('2024旬別'!G363,'2023旬別'!F363,'2022旬別'!F363,'2021旬別'!F363,'2020旬別'!F363)</f>
        <v>0</v>
      </c>
      <c r="H363" s="2122">
        <f>AVERAGE('2024旬別'!H363,'2023旬別'!G363,'2022旬別'!G363,'2021旬別'!G363,'2020旬別'!G363)</f>
        <v>0</v>
      </c>
      <c r="I363" s="2123">
        <f>AVERAGE('2024旬別'!I363,'2023旬別'!H363,'2022旬別'!H363,'2021旬別'!H363,'2020旬別'!H363)</f>
        <v>0</v>
      </c>
      <c r="J363" s="2119">
        <f>AVERAGE('2024旬別'!J363,'2023旬別'!I363,'2022旬別'!I363,'2021旬別'!I363,'2020旬別'!I363)</f>
        <v>0</v>
      </c>
      <c r="K363" s="2122">
        <f>AVERAGE('2024旬別'!K363,'2023旬別'!J363,'2022旬別'!J363,'2021旬別'!J363,'2020旬別'!J363)</f>
        <v>0</v>
      </c>
      <c r="L363" s="2123">
        <f>AVERAGE('2024旬別'!L363,'2023旬別'!K363,'2022旬別'!K363,'2021旬別'!K363,'2020旬別'!K363)</f>
        <v>0</v>
      </c>
      <c r="M363" s="2119">
        <f>AVERAGE('2024旬別'!M363,'2023旬別'!L363,'2022旬別'!L363,'2021旬別'!L363,'2020旬別'!L363)</f>
        <v>273.60000000000002</v>
      </c>
      <c r="N363" s="2117">
        <f>AVERAGE('2024旬別'!N363,'2023旬別'!M363,'2022旬別'!M363,'2021旬別'!M363,'2020旬別'!M363)</f>
        <v>626.79999999999995</v>
      </c>
      <c r="O363" s="2118">
        <f>AVERAGE('2024旬別'!O363,'2023旬別'!N363,'2022旬別'!N363,'2021旬別'!N363,'2020旬別'!N363)</f>
        <v>698</v>
      </c>
      <c r="P363" s="2121">
        <f>AVERAGE('2024旬別'!P363,'2023旬別'!O363,'2022旬別'!O363,'2021旬別'!O363,'2020旬別'!O363)</f>
        <v>605.20000000000005</v>
      </c>
      <c r="Q363" s="2117">
        <f>AVERAGE('2024旬別'!Q363,'2023旬別'!P363,'2022旬別'!P363,'2021旬別'!P363,'2020旬別'!P363)</f>
        <v>555.20000000000005</v>
      </c>
      <c r="R363" s="2123">
        <f>AVERAGE('2024旬別'!R363,'2023旬別'!Q363,'2022旬別'!Q363,'2021旬別'!Q363,'2020旬別'!Q363)</f>
        <v>508.4</v>
      </c>
      <c r="S363" s="2121">
        <f>AVERAGE('2024旬別'!S363,'2023旬別'!R363,'2022旬別'!R363,'2021旬別'!R363,'2020旬別'!R363)</f>
        <v>490.8</v>
      </c>
      <c r="T363" s="2117">
        <f>AVERAGE('2024旬別'!T363,'2023旬別'!S363,'2022旬別'!S363,'2021旬別'!S363,'2020旬別'!S363)</f>
        <v>454.8</v>
      </c>
      <c r="U363" s="2118">
        <f>AVERAGE('2024旬別'!U363,'2023旬別'!T363,'2022旬別'!T363,'2021旬別'!T363,'2020旬別'!T363)</f>
        <v>412.6</v>
      </c>
      <c r="V363" s="2119">
        <f>AVERAGE('2024旬別'!V363,'2023旬別'!U363,'2022旬別'!U363,'2021旬別'!U363,'2020旬別'!U363)</f>
        <v>369.8</v>
      </c>
      <c r="W363" s="2124">
        <f>AVERAGE('2024旬別'!W363,'2023旬別'!V363,'2022旬別'!V363,'2021旬別'!V363,'2020旬別'!V363)</f>
        <v>333</v>
      </c>
      <c r="X363" s="2123">
        <f>AVERAGE('2024旬別'!X363,'2023旬別'!W363,'2022旬別'!W363,'2021旬別'!W363,'2020旬別'!W363)</f>
        <v>383.4</v>
      </c>
      <c r="Y363" s="2119">
        <f>AVERAGE('2024旬別'!Y363,'2023旬別'!X363,'2022旬別'!X363,'2021旬別'!X363,'2020旬別'!X363)</f>
        <v>310.60000000000002</v>
      </c>
      <c r="Z363" s="2122">
        <f>AVERAGE('2024旬別'!Z363,'2023旬別'!Y363,'2022旬別'!Y363,'2021旬別'!Y363,'2020旬別'!Y363)</f>
        <v>283.2</v>
      </c>
      <c r="AA363" s="2123">
        <f>AVERAGE('2024旬別'!AA363,'2023旬別'!Z363,'2022旬別'!Z363,'2021旬別'!Z363,'2020旬別'!Z363)</f>
        <v>278</v>
      </c>
      <c r="AB363" s="2119">
        <f>AVERAGE('2024旬別'!AB363,'2023旬別'!AA363,'2022旬別'!AA363,'2021旬別'!AA363,'2020旬別'!AA363)</f>
        <v>273.39999999999998</v>
      </c>
      <c r="AC363" s="2122">
        <f>AVERAGE('2024旬別'!AC363,'2023旬別'!AB363,'2022旬別'!AB363,'2021旬別'!AB363,'2020旬別'!AB363)</f>
        <v>289.8</v>
      </c>
      <c r="AD363" s="2123">
        <f>AVERAGE('2024旬別'!AD363,'2023旬別'!AC363,'2022旬別'!AC363,'2021旬別'!AC363,'2020旬別'!AC363)</f>
        <v>262.8</v>
      </c>
      <c r="AE363" s="2119">
        <f>AVERAGE('2024旬別'!AE363,'2023旬別'!AD363,'2022旬別'!AD363,'2021旬別'!AD363,'2020旬別'!AD363)</f>
        <v>278.8</v>
      </c>
      <c r="AF363" s="2122">
        <f>AVERAGE('2024旬別'!AF363,'2023旬別'!AE363,'2022旬別'!AE363,'2021旬別'!AE363,'2020旬別'!AE363)</f>
        <v>219.6</v>
      </c>
      <c r="AG363" s="2118">
        <f>AVERAGE('2024旬別'!AG363,'2023旬別'!AF363,'2022旬別'!AF363,'2021旬別'!AF363,'2020旬別'!AF363)</f>
        <v>231.8</v>
      </c>
      <c r="AH363" s="2119">
        <f>AVERAGE('2024旬別'!AH363,'2023旬別'!AG363,'2022旬別'!AG363,'2021旬別'!AG363,'2020旬別'!AG363)</f>
        <v>186.6</v>
      </c>
      <c r="AI363" s="2122">
        <f>AVERAGE('2024旬別'!AI363,'2023旬別'!AH363,'2022旬別'!AH363,'2021旬別'!AH363,'2020旬別'!AH363)</f>
        <v>80.599999999999994</v>
      </c>
      <c r="AJ363" s="2123">
        <f>AVERAGE('2024旬別'!AJ363,'2023旬別'!AI363,'2022旬別'!AI363,'2021旬別'!AI363,'2020旬別'!AI363)</f>
        <v>0</v>
      </c>
      <c r="AK363" s="2119">
        <f>AVERAGE('2024旬別'!AK363,'2023旬別'!AJ363,'2022旬別'!AJ363,'2021旬別'!AJ363,'2020旬別'!AJ363)</f>
        <v>131.80000000000001</v>
      </c>
      <c r="AL363" s="2122">
        <f>AVERAGE('2024旬別'!AL363,'2023旬別'!AK363,'2022旬別'!AK363,'2021旬別'!AK363,'2020旬別'!AK363)</f>
        <v>402.2</v>
      </c>
      <c r="AM363" s="2125">
        <f>AVERAGE('2024旬別'!AM363,'2023旬別'!AL363,'2022旬別'!AL363,'2021旬別'!AL363,'2020旬別'!AL363)</f>
        <v>312.60000000000002</v>
      </c>
      <c r="AO363" s="59"/>
      <c r="AP363" s="55"/>
      <c r="AT363" s="2044"/>
      <c r="AW363" s="41"/>
      <c r="AX363" s="61"/>
    </row>
    <row r="364" spans="1:53" ht="14.25" customHeight="1" x14ac:dyDescent="0.15">
      <c r="A364" s="2352" t="str">
        <f t="shared" si="2"/>
        <v>すいか数量</v>
      </c>
      <c r="B364" s="250" t="s">
        <v>211</v>
      </c>
      <c r="C364" s="1997" t="s">
        <v>93</v>
      </c>
      <c r="D364" s="2093">
        <f>AVERAGE('2024旬別'!D364,'2023旬別'!C364,'2022旬別'!C364,'2021旬別'!C364,'2020旬別'!C364)</f>
        <v>3.0000000000000001E-3</v>
      </c>
      <c r="E364" s="2099">
        <f>AVERAGE('2024旬別'!E364,'2023旬別'!D364,'2022旬別'!D364,'2021旬別'!D364,'2020旬別'!D364)</f>
        <v>6.0000000000000001E-3</v>
      </c>
      <c r="F364" s="2100">
        <f>AVERAGE('2024旬別'!F364,'2023旬別'!E364,'2022旬別'!E364,'2021旬別'!E364,'2020旬別'!E364)</f>
        <v>3.0000000000000001E-3</v>
      </c>
      <c r="G364" s="2096">
        <f>AVERAGE('2024旬別'!G364,'2023旬別'!F364,'2022旬別'!F364,'2021旬別'!F364,'2020旬別'!F364)</f>
        <v>0</v>
      </c>
      <c r="H364" s="2099">
        <f>AVERAGE('2024旬別'!H364,'2023旬別'!G364,'2022旬別'!G364,'2021旬別'!G364,'2020旬別'!G364)</f>
        <v>0</v>
      </c>
      <c r="I364" s="2100">
        <f>AVERAGE('2024旬別'!I364,'2023旬別'!H364,'2022旬別'!H364,'2021旬別'!H364,'2020旬別'!H364)</f>
        <v>0</v>
      </c>
      <c r="J364" s="2096">
        <f>AVERAGE('2024旬別'!J364,'2023旬別'!I364,'2022旬別'!I364,'2021旬別'!I364,'2020旬別'!I364)</f>
        <v>0</v>
      </c>
      <c r="K364" s="2099">
        <f>AVERAGE('2024旬別'!K364,'2023旬別'!J364,'2022旬別'!J364,'2021旬別'!J364,'2020旬別'!J364)</f>
        <v>0</v>
      </c>
      <c r="L364" s="2100">
        <f>AVERAGE('2024旬別'!L364,'2023旬別'!K364,'2022旬別'!K364,'2021旬別'!K364,'2020旬別'!K364)</f>
        <v>0.10800000000000001</v>
      </c>
      <c r="M364" s="2096">
        <f>AVERAGE('2024旬別'!M364,'2023旬別'!L364,'2022旬別'!L364,'2021旬別'!L364,'2020旬別'!L364)</f>
        <v>1.3451999999999997</v>
      </c>
      <c r="N364" s="2094">
        <f>AVERAGE('2024旬別'!N364,'2023旬別'!M364,'2022旬別'!M364,'2021旬別'!M364,'2020旬別'!M364)</f>
        <v>1.7372000000000001</v>
      </c>
      <c r="O364" s="2095">
        <f>AVERAGE('2024旬別'!O364,'2023旬別'!N364,'2022旬別'!N364,'2021旬別'!N364,'2020旬別'!N364)</f>
        <v>3.1383999999999999</v>
      </c>
      <c r="P364" s="2098">
        <f>AVERAGE('2024旬別'!P364,'2023旬別'!O364,'2022旬別'!O364,'2021旬別'!O364,'2020旬別'!O364)</f>
        <v>4.3594000000000008</v>
      </c>
      <c r="Q364" s="2094">
        <f>AVERAGE('2024旬別'!Q364,'2023旬別'!P364,'2022旬別'!P364,'2021旬別'!P364,'2020旬別'!P364)</f>
        <v>38.668199999999999</v>
      </c>
      <c r="R364" s="2100">
        <f>AVERAGE('2024旬別'!R364,'2023旬別'!Q364,'2022旬別'!Q364,'2021旬別'!Q364,'2020旬別'!Q364)</f>
        <v>106.1114</v>
      </c>
      <c r="S364" s="2098">
        <f>AVERAGE('2024旬別'!S364,'2023旬別'!R364,'2022旬別'!R364,'2021旬別'!R364,'2020旬別'!R364)</f>
        <v>129.488</v>
      </c>
      <c r="T364" s="2094">
        <f>AVERAGE('2024旬別'!T364,'2023旬別'!S364,'2022旬別'!S364,'2021旬別'!S364,'2020旬別'!S364)</f>
        <v>205.2482</v>
      </c>
      <c r="U364" s="2095">
        <f>AVERAGE('2024旬別'!U364,'2023旬別'!T364,'2022旬別'!T364,'2021旬別'!T364,'2020旬別'!T364)</f>
        <v>254.28800000000001</v>
      </c>
      <c r="V364" s="2096">
        <f>AVERAGE('2024旬別'!V364,'2023旬別'!U364,'2022旬別'!U364,'2021旬別'!U364,'2020旬別'!U364)</f>
        <v>188.97000000000003</v>
      </c>
      <c r="W364" s="2101">
        <f>AVERAGE('2024旬別'!W364,'2023旬別'!V364,'2022旬別'!V364,'2021旬別'!V364,'2020旬別'!V364)</f>
        <v>181.5316</v>
      </c>
      <c r="X364" s="2102">
        <f>AVERAGE('2024旬別'!X364,'2023旬別'!W364,'2022旬別'!W364,'2021旬別'!W364,'2020旬別'!W364)</f>
        <v>92.706400000000002</v>
      </c>
      <c r="Y364" s="2096">
        <f>AVERAGE('2024旬別'!Y364,'2023旬別'!X364,'2022旬別'!X364,'2021旬別'!X364,'2020旬別'!X364)</f>
        <v>35.134</v>
      </c>
      <c r="Z364" s="2099">
        <f>AVERAGE('2024旬別'!Z364,'2023旬別'!Y364,'2022旬別'!Y364,'2021旬別'!Y364,'2020旬別'!Y364)</f>
        <v>8.5122</v>
      </c>
      <c r="AA364" s="2100">
        <f>AVERAGE('2024旬別'!AA364,'2023旬別'!Z364,'2022旬別'!Z364,'2021旬別'!Z364,'2020旬別'!Z364)</f>
        <v>2.4758000000000004</v>
      </c>
      <c r="AB364" s="2096">
        <f>AVERAGE('2024旬別'!AB364,'2023旬別'!AA364,'2022旬別'!AA364,'2021旬別'!AA364,'2020旬別'!AA364)</f>
        <v>0.504</v>
      </c>
      <c r="AC364" s="2147">
        <f>AVERAGE('2024旬別'!AC364,'2023旬別'!AB364,'2022旬別'!AB364,'2021旬別'!AB364,'2020旬別'!AB364)</f>
        <v>5.2919999999999998</v>
      </c>
      <c r="AD364" s="2095">
        <f>AVERAGE('2024旬別'!AD364,'2023旬別'!AC364,'2022旬別'!AC364,'2021旬別'!AC364,'2020旬別'!AC364)</f>
        <v>3.0151999999999997</v>
      </c>
      <c r="AE364" s="2098">
        <f>AVERAGE('2024旬別'!AE364,'2023旬別'!AD364,'2022旬別'!AD364,'2021旬別'!AD364,'2020旬別'!AD364)</f>
        <v>1.5269999999999999</v>
      </c>
      <c r="AF364" s="2099">
        <f>AVERAGE('2024旬別'!AF364,'2023旬別'!AE364,'2022旬別'!AE364,'2021旬別'!AE364,'2020旬別'!AE364)</f>
        <v>0.54080000000000006</v>
      </c>
      <c r="AG364" s="2095">
        <f>AVERAGE('2024旬別'!AG364,'2023旬別'!AF364,'2022旬別'!AF364,'2021旬別'!AF364,'2020旬別'!AF364)</f>
        <v>0</v>
      </c>
      <c r="AH364" s="2096">
        <f>AVERAGE('2024旬別'!AH364,'2023旬別'!AG364,'2022旬別'!AG364,'2021旬別'!AG364,'2020旬別'!AG364)</f>
        <v>6.7600000000000007E-2</v>
      </c>
      <c r="AI364" s="2099">
        <f>AVERAGE('2024旬別'!AI364,'2023旬別'!AH364,'2022旬別'!AH364,'2021旬別'!AH364,'2020旬別'!AH364)</f>
        <v>0.26719999999999999</v>
      </c>
      <c r="AJ364" s="2100">
        <f>AVERAGE('2024旬別'!AJ364,'2023旬別'!AI364,'2022旬別'!AI364,'2021旬別'!AI364,'2020旬別'!AI364)</f>
        <v>0</v>
      </c>
      <c r="AK364" s="2096">
        <f>AVERAGE('2024旬別'!AK364,'2023旬別'!AJ364,'2022旬別'!AJ364,'2021旬別'!AJ364,'2020旬別'!AJ364)</f>
        <v>0</v>
      </c>
      <c r="AL364" s="2099">
        <f>AVERAGE('2024旬別'!AL364,'2023旬別'!AK364,'2022旬別'!AK364,'2021旬別'!AK364,'2020旬別'!AK364)</f>
        <v>2.6000000000000002E-2</v>
      </c>
      <c r="AM364" s="2103">
        <f>AVERAGE('2024旬別'!AM364,'2023旬別'!AL364,'2022旬別'!AL364,'2021旬別'!AL364,'2020旬別'!AL364)</f>
        <v>0</v>
      </c>
      <c r="AO364" s="59"/>
      <c r="AP364" s="55"/>
      <c r="AS364" s="101"/>
      <c r="AT364" s="59"/>
      <c r="AU364" s="41"/>
      <c r="AV364" s="41"/>
      <c r="AW364" s="61"/>
    </row>
    <row r="365" spans="1:53" ht="14.25" customHeight="1" x14ac:dyDescent="0.15">
      <c r="A365" s="2352" t="str">
        <f t="shared" si="2"/>
        <v>すいか金額</v>
      </c>
      <c r="B365" s="2350" t="str">
        <f>B364</f>
        <v>すいか</v>
      </c>
      <c r="C365" s="1998" t="s">
        <v>94</v>
      </c>
      <c r="D365" s="2104">
        <f>AVERAGE('2024旬別'!D365,'2023旬別'!C365,'2022旬別'!C365,'2021旬別'!C365,'2020旬別'!C365)</f>
        <v>0.40700000000000003</v>
      </c>
      <c r="E365" s="2110">
        <f>AVERAGE('2024旬別'!E365,'2023旬別'!D365,'2022旬別'!D365,'2021旬別'!D365,'2020旬別'!D365)</f>
        <v>0.81440000000000001</v>
      </c>
      <c r="F365" s="2112">
        <f>AVERAGE('2024旬別'!F365,'2023旬別'!E365,'2022旬別'!E365,'2021旬別'!E365,'2020旬別'!E365)</f>
        <v>0.40720000000000001</v>
      </c>
      <c r="G365" s="2107">
        <f>AVERAGE('2024旬別'!G365,'2023旬別'!F365,'2022旬別'!F365,'2021旬別'!F365,'2020旬別'!F365)</f>
        <v>0</v>
      </c>
      <c r="H365" s="2110">
        <f>AVERAGE('2024旬別'!H365,'2023旬別'!G365,'2022旬別'!G365,'2021旬別'!G365,'2020旬別'!G365)</f>
        <v>0</v>
      </c>
      <c r="I365" s="2112">
        <f>AVERAGE('2024旬別'!I365,'2023旬別'!H365,'2022旬別'!H365,'2021旬別'!H365,'2020旬別'!H365)</f>
        <v>0</v>
      </c>
      <c r="J365" s="2107">
        <f>AVERAGE('2024旬別'!J365,'2023旬別'!I365,'2022旬別'!I365,'2021旬別'!I365,'2020旬別'!I365)</f>
        <v>0</v>
      </c>
      <c r="K365" s="2110">
        <f>AVERAGE('2024旬別'!K365,'2023旬別'!J365,'2022旬別'!J365,'2021旬別'!J365,'2020旬別'!J365)</f>
        <v>0</v>
      </c>
      <c r="L365" s="2112">
        <f>AVERAGE('2024旬別'!L365,'2023旬別'!K365,'2022旬別'!K365,'2021旬別'!K365,'2020旬別'!K365)</f>
        <v>40.761000000000003</v>
      </c>
      <c r="M365" s="2107">
        <f>AVERAGE('2024旬別'!M365,'2023旬別'!L365,'2022旬別'!L365,'2021旬別'!L365,'2020旬別'!L365)</f>
        <v>669.98160000000007</v>
      </c>
      <c r="N365" s="2105">
        <f>AVERAGE('2024旬別'!N365,'2023旬別'!M365,'2022旬別'!M365,'2021旬別'!M365,'2020旬別'!M365)</f>
        <v>996.25300000000004</v>
      </c>
      <c r="O365" s="2106">
        <f>AVERAGE('2024旬別'!O365,'2023旬別'!N365,'2022旬別'!N365,'2021旬別'!N365,'2020旬別'!N365)</f>
        <v>1249.9404</v>
      </c>
      <c r="P365" s="2111">
        <f>AVERAGE('2024旬別'!P365,'2023旬別'!O365,'2022旬別'!O365,'2021旬別'!O365,'2020旬別'!O365)</f>
        <v>1522.44</v>
      </c>
      <c r="Q365" s="2105">
        <f>AVERAGE('2024旬別'!Q365,'2023旬別'!P365,'2022旬別'!P365,'2021旬別'!P365,'2020旬別'!P365)</f>
        <v>10988.2484</v>
      </c>
      <c r="R365" s="2112">
        <f>AVERAGE('2024旬別'!R365,'2023旬別'!Q365,'2022旬別'!Q365,'2021旬別'!Q365,'2020旬別'!Q365)</f>
        <v>27025.884999999998</v>
      </c>
      <c r="S365" s="2109">
        <f>AVERAGE('2024旬別'!S365,'2023旬別'!R365,'2022旬別'!R365,'2021旬別'!R365,'2020旬別'!R365)</f>
        <v>28026.703600000001</v>
      </c>
      <c r="T365" s="2105">
        <f>AVERAGE('2024旬別'!T365,'2023旬別'!S365,'2022旬別'!S365,'2021旬別'!S365,'2020旬別'!S365)</f>
        <v>44493.462199999994</v>
      </c>
      <c r="U365" s="2106">
        <f>AVERAGE('2024旬別'!U365,'2023旬別'!T365,'2022旬別'!T365,'2021旬別'!T365,'2020旬別'!T365)</f>
        <v>51621.9326</v>
      </c>
      <c r="V365" s="2107">
        <f>AVERAGE('2024旬別'!V365,'2023旬別'!U365,'2022旬別'!U365,'2021旬別'!U365,'2020旬別'!U365)</f>
        <v>39167.374800000005</v>
      </c>
      <c r="W365" s="2113">
        <f>AVERAGE('2024旬別'!W365,'2023旬別'!V365,'2022旬別'!V365,'2021旬別'!V365,'2020旬別'!V365)</f>
        <v>32037.103599999995</v>
      </c>
      <c r="X365" s="2114">
        <f>AVERAGE('2024旬別'!X365,'2023旬別'!W365,'2022旬別'!W365,'2021旬別'!W365,'2020旬別'!W365)</f>
        <v>16213.004999999999</v>
      </c>
      <c r="Y365" s="2107">
        <f>AVERAGE('2024旬別'!Y365,'2023旬別'!X365,'2022旬別'!X365,'2021旬別'!X365,'2020旬別'!X365)</f>
        <v>5831.5057999999999</v>
      </c>
      <c r="Z365" s="2110">
        <f>AVERAGE('2024旬別'!Z365,'2023旬別'!Y365,'2022旬別'!Y365,'2021旬別'!Y365,'2020旬別'!Y365)</f>
        <v>2198.3175999999999</v>
      </c>
      <c r="AA365" s="2112">
        <f>AVERAGE('2024旬別'!AA365,'2023旬別'!Z365,'2022旬別'!Z365,'2021旬別'!Z365,'2020旬別'!Z365)</f>
        <v>754.68899999999996</v>
      </c>
      <c r="AB365" s="2107">
        <f>AVERAGE('2024旬別'!AB365,'2023旬別'!AA365,'2022旬別'!AA365,'2021旬別'!AA365,'2020旬別'!AA365)</f>
        <v>125.5166</v>
      </c>
      <c r="AC365" s="2152">
        <f>AVERAGE('2024旬別'!AC365,'2023旬別'!AB365,'2022旬別'!AB365,'2021旬別'!AB365,'2020旬別'!AB365)</f>
        <v>990.61639999999989</v>
      </c>
      <c r="AD365" s="2106">
        <f>AVERAGE('2024旬別'!AD365,'2023旬別'!AC365,'2022旬別'!AC365,'2021旬別'!AC365,'2020旬別'!AC365)</f>
        <v>680.18340000000001</v>
      </c>
      <c r="AE365" s="2109">
        <f>AVERAGE('2024旬別'!AE365,'2023旬別'!AD365,'2022旬別'!AD365,'2021旬別'!AD365,'2020旬別'!AD365)</f>
        <v>348.68900000000002</v>
      </c>
      <c r="AF365" s="2110">
        <f>AVERAGE('2024旬別'!AF365,'2023旬別'!AE365,'2022旬別'!AE365,'2021旬別'!AE365,'2020旬別'!AE365)</f>
        <v>105.4188</v>
      </c>
      <c r="AG365" s="2106">
        <f>AVERAGE('2024旬別'!AG365,'2023旬別'!AF365,'2022旬別'!AF365,'2021旬別'!AF365,'2020旬別'!AF365)</f>
        <v>0</v>
      </c>
      <c r="AH365" s="2107">
        <f>AVERAGE('2024旬別'!AH365,'2023旬別'!AG365,'2022旬別'!AG365,'2021旬別'!AG365,'2020旬別'!AG365)</f>
        <v>15.984</v>
      </c>
      <c r="AI365" s="2110">
        <f>AVERAGE('2024旬別'!AI365,'2023旬別'!AH365,'2022旬別'!AH365,'2021旬別'!AH365,'2020旬別'!AH365)</f>
        <v>78.423599999999993</v>
      </c>
      <c r="AJ365" s="2112">
        <f>AVERAGE('2024旬別'!AJ365,'2023旬別'!AI365,'2022旬別'!AI365,'2021旬別'!AI365,'2020旬別'!AI365)</f>
        <v>0</v>
      </c>
      <c r="AK365" s="2107">
        <f>AVERAGE('2024旬別'!AK365,'2023旬別'!AJ365,'2022旬別'!AJ365,'2021旬別'!AJ365,'2020旬別'!AJ365)</f>
        <v>0</v>
      </c>
      <c r="AL365" s="2110">
        <f>AVERAGE('2024旬別'!AL365,'2023旬別'!AK365,'2022旬別'!AK365,'2021旬別'!AK365,'2020旬別'!AK365)</f>
        <v>11.016</v>
      </c>
      <c r="AM365" s="2115">
        <f>AVERAGE('2024旬別'!AM365,'2023旬別'!AL365,'2022旬別'!AL365,'2021旬別'!AL365,'2020旬別'!AL365)</f>
        <v>0</v>
      </c>
      <c r="AO365" s="59"/>
      <c r="AP365" s="55"/>
      <c r="AT365" s="59"/>
      <c r="AW365" s="61"/>
    </row>
    <row r="366" spans="1:53" ht="14.25" customHeight="1" x14ac:dyDescent="0.15">
      <c r="A366" s="2352" t="str">
        <f t="shared" si="2"/>
        <v>すいか価格</v>
      </c>
      <c r="B366" s="2351" t="str">
        <f>B364</f>
        <v>すいか</v>
      </c>
      <c r="C366" s="2000" t="s">
        <v>96</v>
      </c>
      <c r="D366" s="2116">
        <f>AVERAGE('2024旬別'!D366,'2023旬別'!C366,'2022旬別'!C366,'2021旬別'!C366,'2020旬別'!C366)</f>
        <v>27.2</v>
      </c>
      <c r="E366" s="2122">
        <f>AVERAGE('2024旬別'!E366,'2023旬別'!D366,'2022旬別'!D366,'2021旬別'!D366,'2020旬別'!D366)</f>
        <v>27.2</v>
      </c>
      <c r="F366" s="2123">
        <f>AVERAGE('2024旬別'!F366,'2023旬別'!E366,'2022旬別'!E366,'2021旬別'!E366,'2020旬別'!E366)</f>
        <v>27.2</v>
      </c>
      <c r="G366" s="2119">
        <f>AVERAGE('2024旬別'!G366,'2023旬別'!F366,'2022旬別'!F366,'2021旬別'!F366,'2020旬別'!F366)</f>
        <v>0</v>
      </c>
      <c r="H366" s="2122">
        <f>AVERAGE('2024旬別'!H366,'2023旬別'!G366,'2022旬別'!G366,'2021旬別'!G366,'2020旬別'!G366)</f>
        <v>0</v>
      </c>
      <c r="I366" s="2123">
        <f>AVERAGE('2024旬別'!I366,'2023旬別'!H366,'2022旬別'!H366,'2021旬別'!H366,'2020旬別'!H366)</f>
        <v>0</v>
      </c>
      <c r="J366" s="2119">
        <f>AVERAGE('2024旬別'!J366,'2023旬別'!I366,'2022旬別'!I366,'2021旬別'!I366,'2020旬別'!I366)</f>
        <v>0</v>
      </c>
      <c r="K366" s="2122">
        <f>AVERAGE('2024旬別'!K366,'2023旬別'!J366,'2022旬別'!J366,'2021旬別'!J366,'2020旬別'!J366)</f>
        <v>0</v>
      </c>
      <c r="L366" s="2123">
        <f>AVERAGE('2024旬別'!L366,'2023旬別'!K366,'2022旬別'!K366,'2021旬別'!K366,'2020旬別'!K366)</f>
        <v>157</v>
      </c>
      <c r="M366" s="2119">
        <f>AVERAGE('2024旬別'!M366,'2023旬別'!L366,'2022旬別'!L366,'2021旬別'!L366,'2020旬別'!L366)</f>
        <v>401.2</v>
      </c>
      <c r="N366" s="2117">
        <f>AVERAGE('2024旬別'!N366,'2023旬別'!M366,'2022旬別'!M366,'2021旬別'!M366,'2020旬別'!M366)</f>
        <v>453</v>
      </c>
      <c r="O366" s="2118">
        <f>AVERAGE('2024旬別'!O366,'2023旬別'!N366,'2022旬別'!N366,'2021旬別'!N366,'2020旬別'!N366)</f>
        <v>413</v>
      </c>
      <c r="P366" s="2121">
        <f>AVERAGE('2024旬別'!P366,'2023旬別'!O366,'2022旬別'!O366,'2021旬別'!O366,'2020旬別'!O366)</f>
        <v>372</v>
      </c>
      <c r="Q366" s="2117">
        <f>AVERAGE('2024旬別'!Q366,'2023旬別'!P366,'2022旬別'!P366,'2021旬別'!P366,'2020旬別'!P366)</f>
        <v>288.60000000000002</v>
      </c>
      <c r="R366" s="2123">
        <f>AVERAGE('2024旬別'!R366,'2023旬別'!Q366,'2022旬別'!Q366,'2021旬別'!Q366,'2020旬別'!Q366)</f>
        <v>256.8</v>
      </c>
      <c r="S366" s="2121">
        <f>AVERAGE('2024旬別'!S366,'2023旬別'!R366,'2022旬別'!R366,'2021旬別'!R366,'2020旬別'!R366)</f>
        <v>218.6</v>
      </c>
      <c r="T366" s="2117">
        <f>AVERAGE('2024旬別'!T366,'2023旬別'!S366,'2022旬別'!S366,'2021旬別'!S366,'2020旬別'!S366)</f>
        <v>210.8</v>
      </c>
      <c r="U366" s="2118">
        <f>AVERAGE('2024旬別'!U366,'2023旬別'!T366,'2022旬別'!T366,'2021旬別'!T366,'2020旬別'!T366)</f>
        <v>205</v>
      </c>
      <c r="V366" s="2119">
        <f>AVERAGE('2024旬別'!V366,'2023旬別'!U366,'2022旬別'!U366,'2021旬別'!U366,'2020旬別'!U366)</f>
        <v>210</v>
      </c>
      <c r="W366" s="2124">
        <f>AVERAGE('2024旬別'!W366,'2023旬別'!V366,'2022旬別'!V366,'2021旬別'!V366,'2020旬別'!V366)</f>
        <v>185</v>
      </c>
      <c r="X366" s="2123">
        <f>AVERAGE('2024旬別'!X366,'2023旬別'!W366,'2022旬別'!W366,'2021旬別'!W366,'2020旬別'!W366)</f>
        <v>176.6</v>
      </c>
      <c r="Y366" s="2119">
        <f>AVERAGE('2024旬別'!Y366,'2023旬別'!X366,'2022旬別'!X366,'2021旬別'!X366,'2020旬別'!X366)</f>
        <v>167.4</v>
      </c>
      <c r="Z366" s="2122">
        <f>AVERAGE('2024旬別'!Z366,'2023旬別'!Y366,'2022旬別'!Y366,'2021旬別'!Y366,'2020旬別'!Y366)</f>
        <v>269.39999999999998</v>
      </c>
      <c r="AA366" s="2123">
        <f>AVERAGE('2024旬別'!AA366,'2023旬別'!Z366,'2022旬別'!Z366,'2021旬別'!Z366,'2020旬別'!Z366)</f>
        <v>305.2</v>
      </c>
      <c r="AB366" s="2119">
        <f>AVERAGE('2024旬別'!AB366,'2023旬別'!AA366,'2022旬別'!AA366,'2021旬別'!AA366,'2020旬別'!AA366)</f>
        <v>95</v>
      </c>
      <c r="AC366" s="2117">
        <f>AVERAGE('2024旬別'!AC366,'2023旬別'!AB366,'2022旬別'!AB366,'2021旬別'!AB366,'2020旬別'!AB366)</f>
        <v>193.2</v>
      </c>
      <c r="AD366" s="2118">
        <f>AVERAGE('2024旬別'!AD366,'2023旬別'!AC366,'2022旬別'!AC366,'2021旬別'!AC366,'2020旬別'!AC366)</f>
        <v>228.6</v>
      </c>
      <c r="AE366" s="2121">
        <f>AVERAGE('2024旬別'!AE366,'2023旬別'!AD366,'2022旬別'!AD366,'2021旬別'!AD366,'2020旬別'!AD366)</f>
        <v>88</v>
      </c>
      <c r="AF366" s="2122">
        <f>AVERAGE('2024旬別'!AF366,'2023旬別'!AE366,'2022旬別'!AE366,'2021旬別'!AE366,'2020旬別'!AE366)</f>
        <v>39</v>
      </c>
      <c r="AG366" s="2118">
        <f>AVERAGE('2024旬別'!AG366,'2023旬別'!AF366,'2022旬別'!AF366,'2021旬別'!AF366,'2020旬別'!AF366)</f>
        <v>0</v>
      </c>
      <c r="AH366" s="2119">
        <f>AVERAGE('2024旬別'!AH366,'2023旬別'!AG366,'2022旬別'!AG366,'2021旬別'!AG366,'2020旬別'!AG366)</f>
        <v>47.2</v>
      </c>
      <c r="AI366" s="2122">
        <f>AVERAGE('2024旬別'!AI366,'2023旬別'!AH366,'2022旬別'!AH366,'2021旬別'!AH366,'2020旬別'!AH366)</f>
        <v>58.8</v>
      </c>
      <c r="AJ366" s="2123">
        <f>AVERAGE('2024旬別'!AJ366,'2023旬別'!AI366,'2022旬別'!AI366,'2021旬別'!AI366,'2020旬別'!AI366)</f>
        <v>0</v>
      </c>
      <c r="AK366" s="2119">
        <f>AVERAGE('2024旬別'!AK366,'2023旬別'!AJ366,'2022旬別'!AJ366,'2021旬別'!AJ366,'2020旬別'!AJ366)</f>
        <v>0</v>
      </c>
      <c r="AL366" s="2122">
        <f>AVERAGE('2024旬別'!AL366,'2023旬別'!AK366,'2022旬別'!AK366,'2021旬別'!AK366,'2020旬別'!AK366)</f>
        <v>84.8</v>
      </c>
      <c r="AM366" s="2125">
        <f>AVERAGE('2024旬別'!AM366,'2023旬別'!AL366,'2022旬別'!AL366,'2021旬別'!AL366,'2020旬別'!AL366)</f>
        <v>0</v>
      </c>
      <c r="AO366" s="59"/>
      <c r="AP366" s="55"/>
      <c r="AT366" s="2044"/>
      <c r="AW366" s="61"/>
    </row>
    <row r="367" spans="1:53" ht="14.25" customHeight="1" x14ac:dyDescent="0.15">
      <c r="A367" s="2352" t="str">
        <f t="shared" si="2"/>
        <v>こだますいか数量</v>
      </c>
      <c r="B367" s="250" t="s">
        <v>88</v>
      </c>
      <c r="C367" s="1997" t="s">
        <v>93</v>
      </c>
      <c r="D367" s="2093">
        <f>AVERAGE('2024旬別'!D367,'2023旬別'!C367,'2022旬別'!C367,'2021旬別'!C367,'2020旬別'!C367)</f>
        <v>0</v>
      </c>
      <c r="E367" s="2099">
        <f>AVERAGE('2024旬別'!E367,'2023旬別'!D367,'2022旬別'!D367,'2021旬別'!D367,'2020旬別'!D367)</f>
        <v>0.9536</v>
      </c>
      <c r="F367" s="2100">
        <f>AVERAGE('2024旬別'!F367,'2023旬別'!E367,'2022旬別'!E367,'2021旬別'!E367,'2020旬別'!E367)</f>
        <v>0</v>
      </c>
      <c r="G367" s="2096">
        <f>AVERAGE('2024旬別'!G367,'2023旬別'!F367,'2022旬別'!F367,'2021旬別'!F367,'2020旬別'!F367)</f>
        <v>0</v>
      </c>
      <c r="H367" s="2099">
        <f>AVERAGE('2024旬別'!H367,'2023旬別'!G367,'2022旬別'!G367,'2021旬別'!G367,'2020旬別'!G367)</f>
        <v>0</v>
      </c>
      <c r="I367" s="2100">
        <f>AVERAGE('2024旬別'!I367,'2023旬別'!H367,'2022旬別'!H367,'2021旬別'!H367,'2020旬別'!H367)</f>
        <v>0.18480000000000002</v>
      </c>
      <c r="J367" s="2096">
        <f>AVERAGE('2024旬別'!J367,'2023旬別'!I367,'2022旬別'!I367,'2021旬別'!I367,'2020旬別'!I367)</f>
        <v>12.292</v>
      </c>
      <c r="K367" s="2094">
        <f>AVERAGE('2024旬別'!K367,'2023旬別'!J367,'2022旬別'!J367,'2021旬別'!J367,'2020旬別'!J367)</f>
        <v>23.25</v>
      </c>
      <c r="L367" s="2095">
        <f>AVERAGE('2024旬別'!L367,'2023旬別'!K367,'2022旬別'!K367,'2021旬別'!K367,'2020旬別'!K367)</f>
        <v>39.549599999999998</v>
      </c>
      <c r="M367" s="2098">
        <f>AVERAGE('2024旬別'!M367,'2023旬別'!L367,'2022旬別'!L367,'2021旬別'!L367,'2020旬別'!L367)</f>
        <v>53.190399999999997</v>
      </c>
      <c r="N367" s="2094">
        <f>AVERAGE('2024旬別'!N367,'2023旬別'!M367,'2022旬別'!M367,'2021旬別'!M367,'2020旬別'!M367)</f>
        <v>96.329599999999999</v>
      </c>
      <c r="O367" s="2095">
        <f>AVERAGE('2024旬別'!O367,'2023旬別'!N367,'2022旬別'!N367,'2021旬別'!N367,'2020旬別'!N367)</f>
        <v>127.0522</v>
      </c>
      <c r="P367" s="2098">
        <f>AVERAGE('2024旬別'!P367,'2023旬別'!O367,'2022旬別'!O367,'2021旬別'!O367,'2020旬別'!O367)</f>
        <v>133.21440000000001</v>
      </c>
      <c r="Q367" s="2094">
        <f>AVERAGE('2024旬別'!Q367,'2023旬別'!P367,'2022旬別'!P367,'2021旬別'!P367,'2020旬別'!P367)</f>
        <v>197.239</v>
      </c>
      <c r="R367" s="2100">
        <f>AVERAGE('2024旬別'!R367,'2023旬別'!Q367,'2022旬別'!Q367,'2021旬別'!Q367,'2020旬別'!Q367)</f>
        <v>289.17559999999997</v>
      </c>
      <c r="S367" s="2098">
        <f>AVERAGE('2024旬別'!S367,'2023旬別'!R367,'2022旬別'!R367,'2021旬別'!R367,'2020旬別'!R367)</f>
        <v>377.07460000000003</v>
      </c>
      <c r="T367" s="2094">
        <f>AVERAGE('2024旬別'!T367,'2023旬別'!S367,'2022旬別'!S367,'2021旬別'!S367,'2020旬別'!S367)</f>
        <v>426.56700000000001</v>
      </c>
      <c r="U367" s="2095">
        <f>AVERAGE('2024旬別'!U367,'2023旬別'!T367,'2022旬別'!T367,'2021旬別'!T367,'2020旬別'!T367)</f>
        <v>350.64499999999998</v>
      </c>
      <c r="V367" s="2096">
        <f>AVERAGE('2024旬別'!V367,'2023旬別'!U367,'2022旬別'!U367,'2021旬別'!U367,'2020旬別'!U367)</f>
        <v>281.87939999999998</v>
      </c>
      <c r="W367" s="2101">
        <f>AVERAGE('2024旬別'!W367,'2023旬別'!V367,'2022旬別'!V367,'2021旬別'!V367,'2020旬別'!V367)</f>
        <v>205.00720000000001</v>
      </c>
      <c r="X367" s="2102">
        <f>AVERAGE('2024旬別'!X367,'2023旬別'!W367,'2022旬別'!W367,'2021旬別'!W367,'2020旬別'!W367)</f>
        <v>128.4522</v>
      </c>
      <c r="Y367" s="2096">
        <f>AVERAGE('2024旬別'!Y367,'2023旬別'!X367,'2022旬別'!X367,'2021旬別'!X367,'2020旬別'!X367)</f>
        <v>89.060400000000001</v>
      </c>
      <c r="Z367" s="2099">
        <f>AVERAGE('2024旬別'!Z367,'2023旬別'!Y367,'2022旬別'!Y367,'2021旬別'!Y367,'2020旬別'!Y367)</f>
        <v>36.715000000000003</v>
      </c>
      <c r="AA367" s="2100">
        <f>AVERAGE('2024旬別'!AA367,'2023旬別'!Z367,'2022旬別'!Z367,'2021旬別'!Z367,'2020旬別'!Z367)</f>
        <v>23.994999999999997</v>
      </c>
      <c r="AB367" s="2096">
        <f>AVERAGE('2024旬別'!AB367,'2023旬別'!AA367,'2022旬別'!AA367,'2021旬別'!AA367,'2020旬別'!AA367)</f>
        <v>9.3068000000000008</v>
      </c>
      <c r="AC367" s="2099">
        <f>AVERAGE('2024旬別'!AC367,'2023旬別'!AB367,'2022旬別'!AB367,'2021旬別'!AB367,'2020旬別'!AB367)</f>
        <v>8.5301999999999989</v>
      </c>
      <c r="AD367" s="2095">
        <f>AVERAGE('2024旬別'!AD367,'2023旬別'!AC367,'2022旬別'!AC367,'2021旬別'!AC367,'2020旬別'!AC367)</f>
        <v>9.6611999999999991</v>
      </c>
      <c r="AE367" s="2098">
        <f>AVERAGE('2024旬別'!AE367,'2023旬別'!AD367,'2022旬別'!AD367,'2021旬別'!AD367,'2020旬別'!AD367)</f>
        <v>6.6917999999999989</v>
      </c>
      <c r="AF367" s="2099">
        <f>AVERAGE('2024旬別'!AF367,'2023旬別'!AE367,'2022旬別'!AE367,'2021旬別'!AE367,'2020旬別'!AE367)</f>
        <v>11.271399999999998</v>
      </c>
      <c r="AG367" s="2095">
        <f>AVERAGE('2024旬別'!AG367,'2023旬別'!AF367,'2022旬別'!AF367,'2021旬別'!AF367,'2020旬別'!AF367)</f>
        <v>13.861600000000001</v>
      </c>
      <c r="AH367" s="2098">
        <f>AVERAGE('2024旬別'!AH367,'2023旬別'!AG367,'2022旬別'!AG367,'2021旬別'!AG367,'2020旬別'!AG367)</f>
        <v>2.9047999999999998</v>
      </c>
      <c r="AI367" s="2099">
        <f>AVERAGE('2024旬別'!AI367,'2023旬別'!AH367,'2022旬別'!AH367,'2021旬別'!AH367,'2020旬別'!AH367)</f>
        <v>4.0781999999999998</v>
      </c>
      <c r="AJ367" s="2100">
        <f>AVERAGE('2024旬別'!AJ367,'2023旬別'!AI367,'2022旬別'!AI367,'2021旬別'!AI367,'2020旬別'!AI367)</f>
        <v>0.40839999999999999</v>
      </c>
      <c r="AK367" s="2096">
        <f>AVERAGE('2024旬別'!AK367,'2023旬別'!AJ367,'2022旬別'!AJ367,'2021旬別'!AJ367,'2020旬別'!AJ367)</f>
        <v>6.8000000000000005E-2</v>
      </c>
      <c r="AL367" s="2099">
        <f>AVERAGE('2024旬別'!AL367,'2023旬別'!AK367,'2022旬別'!AK367,'2021旬別'!AK367,'2020旬別'!AK367)</f>
        <v>0.2344</v>
      </c>
      <c r="AM367" s="2103">
        <f>AVERAGE('2024旬別'!AM367,'2023旬別'!AL367,'2022旬別'!AL367,'2021旬別'!AL367,'2020旬別'!AL367)</f>
        <v>0</v>
      </c>
      <c r="AO367" s="59"/>
      <c r="AP367" s="2"/>
      <c r="AS367" s="101"/>
      <c r="AT367" s="59"/>
      <c r="AW367" s="61"/>
    </row>
    <row r="368" spans="1:53" ht="14.25" customHeight="1" x14ac:dyDescent="0.15">
      <c r="A368" s="2352" t="str">
        <f t="shared" si="2"/>
        <v>こだますいか金額</v>
      </c>
      <c r="B368" s="2350" t="str">
        <f>B367</f>
        <v>こだますいか</v>
      </c>
      <c r="C368" s="1998" t="s">
        <v>94</v>
      </c>
      <c r="D368" s="2104">
        <f>AVERAGE('2024旬別'!D368,'2023旬別'!C368,'2022旬別'!C368,'2021旬別'!C368,'2020旬別'!C368)</f>
        <v>0</v>
      </c>
      <c r="E368" s="2110">
        <f>AVERAGE('2024旬別'!E368,'2023旬別'!D368,'2022旬別'!D368,'2021旬別'!D368,'2020旬別'!D368)</f>
        <v>321.51599999999996</v>
      </c>
      <c r="F368" s="2112">
        <f>AVERAGE('2024旬別'!F368,'2023旬別'!E368,'2022旬別'!E368,'2021旬別'!E368,'2020旬別'!E368)</f>
        <v>0</v>
      </c>
      <c r="G368" s="2107">
        <f>AVERAGE('2024旬別'!G368,'2023旬別'!F368,'2022旬別'!F368,'2021旬別'!F368,'2020旬別'!F368)</f>
        <v>0</v>
      </c>
      <c r="H368" s="2110">
        <f>AVERAGE('2024旬別'!H368,'2023旬別'!G368,'2022旬別'!G368,'2021旬別'!G368,'2020旬別'!G368)</f>
        <v>0</v>
      </c>
      <c r="I368" s="2112">
        <f>AVERAGE('2024旬別'!I368,'2023旬別'!H368,'2022旬別'!H368,'2021旬別'!H368,'2020旬別'!H368)</f>
        <v>100.3302</v>
      </c>
      <c r="J368" s="2107">
        <f>AVERAGE('2024旬別'!J368,'2023旬別'!I368,'2022旬別'!I368,'2021旬別'!I368,'2020旬別'!I368)</f>
        <v>7034.1658000000007</v>
      </c>
      <c r="K368" s="2105">
        <f>AVERAGE('2024旬別'!K368,'2023旬別'!J368,'2022旬別'!J368,'2021旬別'!J368,'2020旬別'!J368)</f>
        <v>12648.129199999999</v>
      </c>
      <c r="L368" s="2106">
        <f>AVERAGE('2024旬別'!L368,'2023旬別'!K368,'2022旬別'!K368,'2021旬別'!K368,'2020旬別'!K368)</f>
        <v>20930.306799999998</v>
      </c>
      <c r="M368" s="2109">
        <f>AVERAGE('2024旬別'!M368,'2023旬別'!L368,'2022旬別'!L368,'2021旬別'!L368,'2020旬別'!L368)</f>
        <v>26674.202999999998</v>
      </c>
      <c r="N368" s="2105">
        <f>AVERAGE('2024旬別'!N368,'2023旬別'!M368,'2022旬別'!M368,'2021旬別'!M368,'2020旬別'!M368)</f>
        <v>46245.682199999996</v>
      </c>
      <c r="O368" s="2106">
        <f>AVERAGE('2024旬別'!O368,'2023旬別'!N368,'2022旬別'!N368,'2021旬別'!N368,'2020旬別'!N368)</f>
        <v>57317.563599999994</v>
      </c>
      <c r="P368" s="2111">
        <f>AVERAGE('2024旬別'!P368,'2023旬別'!O368,'2022旬別'!O368,'2021旬別'!O368,'2020旬別'!O368)</f>
        <v>58818.975200000001</v>
      </c>
      <c r="Q368" s="2105">
        <f>AVERAGE('2024旬別'!Q368,'2023旬別'!P368,'2022旬別'!P368,'2021旬別'!P368,'2020旬別'!P368)</f>
        <v>84634.657800000001</v>
      </c>
      <c r="R368" s="2112">
        <f>AVERAGE('2024旬別'!R368,'2023旬別'!Q368,'2022旬別'!Q368,'2021旬別'!Q368,'2020旬別'!Q368)</f>
        <v>111089.5246</v>
      </c>
      <c r="S368" s="2109">
        <f>AVERAGE('2024旬別'!S368,'2023旬別'!R368,'2022旬別'!R368,'2021旬別'!R368,'2020旬別'!R368)</f>
        <v>118202.1054</v>
      </c>
      <c r="T368" s="2105">
        <f>AVERAGE('2024旬別'!T368,'2023旬別'!S368,'2022旬別'!S368,'2021旬別'!S368,'2020旬別'!S368)</f>
        <v>117618.64739999999</v>
      </c>
      <c r="U368" s="2106">
        <f>AVERAGE('2024旬別'!U368,'2023旬別'!T368,'2022旬別'!T368,'2021旬別'!T368,'2020旬別'!T368)</f>
        <v>90958.010800000004</v>
      </c>
      <c r="V368" s="2107">
        <f>AVERAGE('2024旬別'!V368,'2023旬別'!U368,'2022旬別'!U368,'2021旬別'!U368,'2020旬別'!U368)</f>
        <v>68628.486999999994</v>
      </c>
      <c r="W368" s="2113">
        <f>AVERAGE('2024旬別'!W368,'2023旬別'!V368,'2022旬別'!V368,'2021旬別'!V368,'2020旬別'!V368)</f>
        <v>50900.370999999999</v>
      </c>
      <c r="X368" s="2114">
        <f>AVERAGE('2024旬別'!X368,'2023旬別'!W368,'2022旬別'!W368,'2021旬別'!W368,'2020旬別'!W368)</f>
        <v>33703.906199999998</v>
      </c>
      <c r="Y368" s="2107">
        <f>AVERAGE('2024旬別'!Y368,'2023旬別'!X368,'2022旬別'!X368,'2021旬別'!X368,'2020旬別'!X368)</f>
        <v>24416.718800000002</v>
      </c>
      <c r="Z368" s="2110">
        <f>AVERAGE('2024旬別'!Z368,'2023旬別'!Y368,'2022旬別'!Y368,'2021旬別'!Y368,'2020旬別'!Y368)</f>
        <v>10584.858000000002</v>
      </c>
      <c r="AA368" s="2112">
        <f>AVERAGE('2024旬別'!AA368,'2023旬別'!Z368,'2022旬別'!Z368,'2021旬別'!Z368,'2020旬別'!Z368)</f>
        <v>6536.0293999999994</v>
      </c>
      <c r="AB368" s="2107">
        <f>AVERAGE('2024旬別'!AB368,'2023旬別'!AA368,'2022旬別'!AA368,'2021旬別'!AA368,'2020旬別'!AA368)</f>
        <v>2512.3222000000001</v>
      </c>
      <c r="AC368" s="2105">
        <f>AVERAGE('2024旬別'!AC368,'2023旬別'!AB368,'2022旬別'!AB368,'2021旬別'!AB368,'2020旬別'!AB368)</f>
        <v>2436.5176000000001</v>
      </c>
      <c r="AD368" s="2106">
        <f>AVERAGE('2024旬別'!AD368,'2023旬別'!AC368,'2022旬別'!AC368,'2021旬別'!AC368,'2020旬別'!AC368)</f>
        <v>2638.2226000000001</v>
      </c>
      <c r="AE368" s="2109">
        <f>AVERAGE('2024旬別'!AE368,'2023旬別'!AD368,'2022旬別'!AD368,'2021旬別'!AD368,'2020旬別'!AD368)</f>
        <v>1854.7574</v>
      </c>
      <c r="AF368" s="2110">
        <f>AVERAGE('2024旬別'!AF368,'2023旬別'!AE368,'2022旬別'!AE368,'2021旬別'!AE368,'2020旬別'!AE368)</f>
        <v>3599.0122000000001</v>
      </c>
      <c r="AG368" s="2106">
        <f>AVERAGE('2024旬別'!AG368,'2023旬別'!AF368,'2022旬別'!AF368,'2021旬別'!AF368,'2020旬別'!AF368)</f>
        <v>4221.3991999999998</v>
      </c>
      <c r="AH368" s="2109">
        <f>AVERAGE('2024旬別'!AH368,'2023旬別'!AG368,'2022旬別'!AG368,'2021旬別'!AG368,'2020旬別'!AG368)</f>
        <v>851.25080000000003</v>
      </c>
      <c r="AI368" s="2110">
        <f>AVERAGE('2024旬別'!AI368,'2023旬別'!AH368,'2022旬別'!AH368,'2021旬別'!AH368,'2020旬別'!AH368)</f>
        <v>1021.6092000000001</v>
      </c>
      <c r="AJ368" s="2112">
        <f>AVERAGE('2024旬別'!AJ368,'2023旬別'!AI368,'2022旬別'!AI368,'2021旬別'!AI368,'2020旬別'!AI368)</f>
        <v>114.39359999999999</v>
      </c>
      <c r="AK368" s="2107">
        <f>AVERAGE('2024旬別'!AK368,'2023旬別'!AJ368,'2022旬別'!AJ368,'2021旬別'!AJ368,'2020旬別'!AJ368)</f>
        <v>15.2928</v>
      </c>
      <c r="AL368" s="2110">
        <f>AVERAGE('2024旬別'!AL368,'2023旬別'!AK368,'2022旬別'!AK368,'2021旬別'!AK368,'2020旬別'!AK368)</f>
        <v>83.216399999999993</v>
      </c>
      <c r="AM368" s="2115">
        <f>AVERAGE('2024旬別'!AM368,'2023旬別'!AL368,'2022旬別'!AL368,'2021旬別'!AL368,'2020旬別'!AL368)</f>
        <v>0</v>
      </c>
      <c r="AO368" s="59"/>
      <c r="AP368" s="59"/>
      <c r="AQ368" s="2"/>
      <c r="AT368" s="59"/>
      <c r="AW368" s="61"/>
    </row>
    <row r="369" spans="1:50" ht="14.25" customHeight="1" x14ac:dyDescent="0.15">
      <c r="A369" s="2352" t="str">
        <f t="shared" si="2"/>
        <v>こだますいか価格</v>
      </c>
      <c r="B369" s="2351" t="str">
        <f>B367</f>
        <v>こだますいか</v>
      </c>
      <c r="C369" s="2000" t="s">
        <v>96</v>
      </c>
      <c r="D369" s="2116">
        <f>AVERAGE('2024旬別'!D369,'2023旬別'!C369,'2022旬別'!C369,'2021旬別'!C369,'2020旬別'!C369)</f>
        <v>0</v>
      </c>
      <c r="E369" s="2122">
        <f>AVERAGE('2024旬別'!E369,'2023旬別'!D369,'2022旬別'!D369,'2021旬別'!D369,'2020旬別'!D369)</f>
        <v>67.400000000000006</v>
      </c>
      <c r="F369" s="2123">
        <f>AVERAGE('2024旬別'!F369,'2023旬別'!E369,'2022旬別'!E369,'2021旬別'!E369,'2020旬別'!E369)</f>
        <v>0</v>
      </c>
      <c r="G369" s="2119">
        <f>AVERAGE('2024旬別'!G369,'2023旬別'!F369,'2022旬別'!F369,'2021旬別'!F369,'2020旬別'!F369)</f>
        <v>0</v>
      </c>
      <c r="H369" s="2122">
        <f>AVERAGE('2024旬別'!H369,'2023旬別'!G369,'2022旬別'!G369,'2021旬別'!G369,'2020旬別'!G369)</f>
        <v>0</v>
      </c>
      <c r="I369" s="2123">
        <f>AVERAGE('2024旬別'!I369,'2023旬別'!H369,'2022旬別'!H369,'2021旬別'!H369,'2020旬別'!H369)</f>
        <v>287.8</v>
      </c>
      <c r="J369" s="2119">
        <f>AVERAGE('2024旬別'!J369,'2023旬別'!I369,'2022旬別'!I369,'2021旬別'!I369,'2020旬別'!I369)</f>
        <v>561.4</v>
      </c>
      <c r="K369" s="2117">
        <f>AVERAGE('2024旬別'!K369,'2023旬別'!J369,'2022旬別'!J369,'2021旬別'!J369,'2020旬別'!J369)</f>
        <v>541.20000000000005</v>
      </c>
      <c r="L369" s="2118">
        <f>AVERAGE('2024旬別'!L369,'2023旬別'!K369,'2022旬別'!K369,'2021旬別'!K369,'2020旬別'!K369)</f>
        <v>528</v>
      </c>
      <c r="M369" s="2121">
        <f>AVERAGE('2024旬別'!M369,'2023旬別'!L369,'2022旬別'!L369,'2021旬別'!L369,'2020旬別'!L369)</f>
        <v>500.2</v>
      </c>
      <c r="N369" s="2117">
        <f>AVERAGE('2024旬別'!N369,'2023旬別'!M369,'2022旬別'!M369,'2021旬別'!M369,'2020旬別'!M369)</f>
        <v>474.4</v>
      </c>
      <c r="O369" s="2118">
        <f>AVERAGE('2024旬別'!O369,'2023旬別'!N369,'2022旬別'!N369,'2021旬別'!N369,'2020旬別'!N369)</f>
        <v>455.2</v>
      </c>
      <c r="P369" s="2121">
        <f>AVERAGE('2024旬別'!P369,'2023旬別'!O369,'2022旬別'!O369,'2021旬別'!O369,'2020旬別'!O369)</f>
        <v>447.8</v>
      </c>
      <c r="Q369" s="2117">
        <f>AVERAGE('2024旬別'!Q369,'2023旬別'!P369,'2022旬別'!P369,'2021旬別'!P369,'2020旬別'!P369)</f>
        <v>432.6</v>
      </c>
      <c r="R369" s="2123">
        <f>AVERAGE('2024旬別'!R369,'2023旬別'!Q369,'2022旬別'!Q369,'2021旬別'!Q369,'2020旬別'!Q369)</f>
        <v>381.4</v>
      </c>
      <c r="S369" s="2121">
        <f>AVERAGE('2024旬別'!S369,'2023旬別'!R369,'2022旬別'!R369,'2021旬別'!R369,'2020旬別'!R369)</f>
        <v>314</v>
      </c>
      <c r="T369" s="2117">
        <f>AVERAGE('2024旬別'!T369,'2023旬別'!S369,'2022旬別'!S369,'2021旬別'!S369,'2020旬別'!S369)</f>
        <v>275.8</v>
      </c>
      <c r="U369" s="2118">
        <f>AVERAGE('2024旬別'!U369,'2023旬別'!T369,'2022旬別'!T369,'2021旬別'!T369,'2020旬別'!T369)</f>
        <v>261.39999999999998</v>
      </c>
      <c r="V369" s="2119">
        <f>AVERAGE('2024旬別'!V369,'2023旬別'!U369,'2022旬別'!U369,'2021旬別'!U369,'2020旬別'!U369)</f>
        <v>245.4</v>
      </c>
      <c r="W369" s="2124">
        <f>AVERAGE('2024旬別'!W369,'2023旬別'!V369,'2022旬別'!V369,'2021旬別'!V369,'2020旬別'!V369)</f>
        <v>249.2</v>
      </c>
      <c r="X369" s="2123">
        <f>AVERAGE('2024旬別'!X369,'2023旬別'!W369,'2022旬別'!W369,'2021旬別'!W369,'2020旬別'!W369)</f>
        <v>258</v>
      </c>
      <c r="Y369" s="2119">
        <f>AVERAGE('2024旬別'!Y369,'2023旬別'!X369,'2022旬別'!X369,'2021旬別'!X369,'2020旬別'!X369)</f>
        <v>277.60000000000002</v>
      </c>
      <c r="Z369" s="2122">
        <f>AVERAGE('2024旬別'!Z369,'2023旬別'!Y369,'2022旬別'!Y369,'2021旬別'!Y369,'2020旬別'!Y369)</f>
        <v>302.8</v>
      </c>
      <c r="AA369" s="2123">
        <f>AVERAGE('2024旬別'!AA369,'2023旬別'!Z369,'2022旬別'!Z369,'2021旬別'!Z369,'2020旬別'!Z369)</f>
        <v>280.39999999999998</v>
      </c>
      <c r="AB369" s="2119">
        <f>AVERAGE('2024旬別'!AB369,'2023旬別'!AA369,'2022旬別'!AA369,'2021旬別'!AA369,'2020旬別'!AA369)</f>
        <v>266.2</v>
      </c>
      <c r="AC369" s="2117">
        <f>AVERAGE('2024旬別'!AC369,'2023旬別'!AB369,'2022旬別'!AB369,'2021旬別'!AB369,'2020旬別'!AB369)</f>
        <v>279.39999999999998</v>
      </c>
      <c r="AD369" s="2118">
        <f>AVERAGE('2024旬別'!AD369,'2023旬別'!AC369,'2022旬別'!AC369,'2021旬別'!AC369,'2020旬別'!AC369)</f>
        <v>284.60000000000002</v>
      </c>
      <c r="AE369" s="2121">
        <f>AVERAGE('2024旬別'!AE369,'2023旬別'!AD369,'2022旬別'!AD369,'2021旬別'!AD369,'2020旬別'!AD369)</f>
        <v>280.39999999999998</v>
      </c>
      <c r="AF369" s="2122">
        <f>AVERAGE('2024旬別'!AF369,'2023旬別'!AE369,'2022旬別'!AE369,'2021旬別'!AE369,'2020旬別'!AE369)</f>
        <v>320.2</v>
      </c>
      <c r="AG369" s="2118">
        <f>AVERAGE('2024旬別'!AG369,'2023旬別'!AF369,'2022旬別'!AF369,'2021旬別'!AF369,'2020旬別'!AF369)</f>
        <v>296.2</v>
      </c>
      <c r="AH369" s="2121">
        <f>AVERAGE('2024旬別'!AH369,'2023旬別'!AG369,'2022旬別'!AG369,'2021旬別'!AG369,'2020旬別'!AG369)</f>
        <v>218.4</v>
      </c>
      <c r="AI369" s="2122">
        <f>AVERAGE('2024旬別'!AI369,'2023旬別'!AH369,'2022旬別'!AH369,'2021旬別'!AH369,'2020旬別'!AH369)</f>
        <v>264.8</v>
      </c>
      <c r="AJ369" s="2123">
        <f>AVERAGE('2024旬別'!AJ369,'2023旬別'!AI369,'2022旬別'!AI369,'2021旬別'!AI369,'2020旬別'!AI369)</f>
        <v>170.6</v>
      </c>
      <c r="AK369" s="2119">
        <f>AVERAGE('2024旬別'!AK369,'2023旬別'!AJ369,'2022旬別'!AJ369,'2021旬別'!AJ369,'2020旬別'!AJ369)</f>
        <v>45</v>
      </c>
      <c r="AL369" s="2122">
        <f>AVERAGE('2024旬別'!AL369,'2023旬別'!AK369,'2022旬別'!AK369,'2021旬別'!AK369,'2020旬別'!AK369)</f>
        <v>71</v>
      </c>
      <c r="AM369" s="2125">
        <f>AVERAGE('2024旬別'!AM369,'2023旬別'!AL369,'2022旬別'!AL369,'2021旬別'!AL369,'2020旬別'!AL369)</f>
        <v>0</v>
      </c>
      <c r="AO369" s="59"/>
      <c r="AP369" s="55"/>
      <c r="AT369" s="2044"/>
      <c r="AW369" s="61"/>
    </row>
    <row r="370" spans="1:50" ht="14.25" customHeight="1" x14ac:dyDescent="0.15">
      <c r="A370" s="2352" t="str">
        <f t="shared" si="2"/>
        <v>くり数量</v>
      </c>
      <c r="B370" s="250" t="s">
        <v>89</v>
      </c>
      <c r="C370" s="1997" t="s">
        <v>93</v>
      </c>
      <c r="D370" s="2093">
        <f>AVERAGE('2024旬別'!D370,'2023旬別'!C370,'2022旬別'!C370,'2021旬別'!C370,'2020旬別'!C370)</f>
        <v>0</v>
      </c>
      <c r="E370" s="2099">
        <f>AVERAGE('2024旬別'!E370,'2023旬別'!D370,'2022旬別'!D370,'2021旬別'!D370,'2020旬別'!D370)</f>
        <v>1.1384000000000001</v>
      </c>
      <c r="F370" s="2100">
        <f>AVERAGE('2024旬別'!F370,'2023旬別'!E370,'2022旬別'!E370,'2021旬別'!E370,'2020旬別'!E370)</f>
        <v>1.224</v>
      </c>
      <c r="G370" s="2096">
        <f>AVERAGE('2024旬別'!G370,'2023旬別'!F370,'2022旬別'!F370,'2021旬別'!F370,'2020旬別'!F370)</f>
        <v>1.0999999999999999E-2</v>
      </c>
      <c r="H370" s="2099">
        <f>AVERAGE('2024旬別'!H370,'2023旬別'!G370,'2022旬別'!G370,'2021旬別'!G370,'2020旬別'!G370)</f>
        <v>0.1618</v>
      </c>
      <c r="I370" s="2100">
        <f>AVERAGE('2024旬別'!I370,'2023旬別'!H370,'2022旬別'!H370,'2021旬別'!H370,'2020旬別'!H370)</f>
        <v>0</v>
      </c>
      <c r="J370" s="2096">
        <f>AVERAGE('2024旬別'!J370,'2023旬別'!I370,'2022旬別'!I370,'2021旬別'!I370,'2020旬別'!I370)</f>
        <v>0</v>
      </c>
      <c r="K370" s="2094">
        <f>AVERAGE('2024旬別'!K370,'2023旬別'!J370,'2022旬別'!J370,'2021旬別'!J370,'2020旬別'!J370)</f>
        <v>0</v>
      </c>
      <c r="L370" s="2095">
        <f>AVERAGE('2024旬別'!L370,'2023旬別'!K370,'2022旬別'!K370,'2021旬別'!K370,'2020旬別'!K370)</f>
        <v>0</v>
      </c>
      <c r="M370" s="2096">
        <f>AVERAGE('2024旬別'!M370,'2023旬別'!L370,'2022旬別'!L370,'2021旬別'!L370,'2020旬別'!L370)</f>
        <v>0</v>
      </c>
      <c r="N370" s="2094">
        <f>AVERAGE('2024旬別'!N370,'2023旬別'!M370,'2022旬別'!M370,'2021旬別'!M370,'2020旬別'!M370)</f>
        <v>1.4E-3</v>
      </c>
      <c r="O370" s="2095">
        <f>AVERAGE('2024旬別'!O370,'2023旬別'!N370,'2022旬別'!N370,'2021旬別'!N370,'2020旬別'!N370)</f>
        <v>1.6000000000000001E-3</v>
      </c>
      <c r="P370" s="2098">
        <f>AVERAGE('2024旬別'!P370,'2023旬別'!O370,'2022旬別'!O370,'2021旬別'!O370,'2020旬別'!O370)</f>
        <v>2E-3</v>
      </c>
      <c r="Q370" s="2094">
        <f>AVERAGE('2024旬別'!Q370,'2023旬別'!P370,'2022旬別'!P370,'2021旬別'!P370,'2020旬別'!P370)</f>
        <v>3.6000000000000003E-3</v>
      </c>
      <c r="R370" s="2100">
        <f>AVERAGE('2024旬別'!R370,'2023旬別'!Q370,'2022旬別'!Q370,'2021旬別'!Q370,'2020旬別'!Q370)</f>
        <v>0</v>
      </c>
      <c r="S370" s="2098">
        <f>AVERAGE('2024旬別'!S370,'2023旬別'!R370,'2022旬別'!R370,'2021旬別'!R370,'2020旬別'!R370)</f>
        <v>3.2000000000000002E-3</v>
      </c>
      <c r="T370" s="2094">
        <f>AVERAGE('2024旬別'!T370,'2023旬別'!S370,'2022旬別'!S370,'2021旬別'!S370,'2020旬別'!S370)</f>
        <v>2.1999999999999997E-3</v>
      </c>
      <c r="U370" s="2100">
        <f>AVERAGE('2024旬別'!U370,'2023旬別'!T370,'2022旬別'!T370,'2021旬別'!T370,'2020旬別'!T370)</f>
        <v>1E-3</v>
      </c>
      <c r="V370" s="2096">
        <f>AVERAGE('2024旬別'!V370,'2023旬別'!U370,'2022旬別'!U370,'2021旬別'!U370,'2020旬別'!U370)</f>
        <v>2.0799999999999999E-2</v>
      </c>
      <c r="W370" s="2101">
        <f>AVERAGE('2024旬別'!W370,'2023旬別'!V370,'2022旬別'!V370,'2021旬別'!V370,'2020旬別'!V370)</f>
        <v>2E-3</v>
      </c>
      <c r="X370" s="2102">
        <f>AVERAGE('2024旬別'!X370,'2023旬別'!W370,'2022旬別'!W370,'2021旬別'!W370,'2020旬別'!W370)</f>
        <v>2E-3</v>
      </c>
      <c r="Y370" s="2096">
        <f>AVERAGE('2024旬別'!Y370,'2023旬別'!X370,'2022旬別'!X370,'2021旬別'!X370,'2020旬別'!X370)</f>
        <v>0</v>
      </c>
      <c r="Z370" s="2099">
        <f>AVERAGE('2024旬別'!Z370,'2023旬別'!Y370,'2022旬別'!Y370,'2021旬別'!Y370,'2020旬別'!Y370)</f>
        <v>0</v>
      </c>
      <c r="AA370" s="2100">
        <f>AVERAGE('2024旬別'!AA370,'2023旬別'!Z370,'2022旬別'!Z370,'2021旬別'!Z370,'2020旬別'!Z370)</f>
        <v>15.976999999999999</v>
      </c>
      <c r="AB370" s="2096">
        <f>AVERAGE('2024旬別'!AB370,'2023旬別'!AA370,'2022旬別'!AA370,'2021旬別'!AA370,'2020旬別'!AA370)</f>
        <v>106.45439999999999</v>
      </c>
      <c r="AC370" s="2099">
        <f>AVERAGE('2024旬別'!AC370,'2023旬別'!AB370,'2022旬別'!AB370,'2021旬別'!AB370,'2020旬別'!AB370)</f>
        <v>148.14519999999999</v>
      </c>
      <c r="AD370" s="2095">
        <f>AVERAGE('2024旬別'!AD370,'2023旬別'!AC370,'2022旬別'!AC370,'2021旬別'!AC370,'2020旬別'!AC370)</f>
        <v>154.92779999999999</v>
      </c>
      <c r="AE370" s="2098">
        <f>AVERAGE('2024旬別'!AE370,'2023旬別'!AD370,'2022旬別'!AD370,'2021旬別'!AD370,'2020旬別'!AD370)</f>
        <v>160.74700000000001</v>
      </c>
      <c r="AF370" s="2099">
        <f>AVERAGE('2024旬別'!AF370,'2023旬別'!AE370,'2022旬別'!AE370,'2021旬別'!AE370,'2020旬別'!AE370)</f>
        <v>132.47319999999999</v>
      </c>
      <c r="AG370" s="2095">
        <f>AVERAGE('2024旬別'!AG370,'2023旬別'!AF370,'2022旬別'!AF370,'2021旬別'!AF370,'2020旬別'!AF370)</f>
        <v>136.80799999999999</v>
      </c>
      <c r="AH370" s="2098">
        <f>AVERAGE('2024旬別'!AH370,'2023旬別'!AG370,'2022旬別'!AG370,'2021旬別'!AG370,'2020旬別'!AG370)</f>
        <v>39.060600000000001</v>
      </c>
      <c r="AI370" s="2094">
        <f>AVERAGE('2024旬別'!AI370,'2023旬別'!AH370,'2022旬別'!AH370,'2021旬別'!AH370,'2020旬別'!AH370)</f>
        <v>32.838200000000001</v>
      </c>
      <c r="AJ370" s="2095">
        <f>AVERAGE('2024旬別'!AJ370,'2023旬別'!AI370,'2022旬別'!AI370,'2021旬別'!AI370,'2020旬別'!AI370)</f>
        <v>4.6290000000000004</v>
      </c>
      <c r="AK370" s="2098">
        <f>AVERAGE('2024旬別'!AK370,'2023旬別'!AJ370,'2022旬別'!AJ370,'2021旬別'!AJ370,'2020旬別'!AJ370)</f>
        <v>1.5124</v>
      </c>
      <c r="AL370" s="2094">
        <f>AVERAGE('2024旬別'!AL370,'2023旬別'!AK370,'2022旬別'!AK370,'2021旬別'!AK370,'2020旬別'!AK370)</f>
        <v>8.6999999999999994E-2</v>
      </c>
      <c r="AM370" s="2103">
        <f>AVERAGE('2024旬別'!AM370,'2023旬別'!AL370,'2022旬別'!AL370,'2021旬別'!AL370,'2020旬別'!AL370)</f>
        <v>0.27799999999999997</v>
      </c>
      <c r="AO370" s="59"/>
      <c r="AP370" s="55"/>
      <c r="AQ370" s="56"/>
      <c r="AR370" s="2"/>
      <c r="AS370" s="101"/>
      <c r="AT370" s="59"/>
      <c r="AV370" s="59"/>
      <c r="AW370" s="55"/>
    </row>
    <row r="371" spans="1:50" ht="14.25" customHeight="1" x14ac:dyDescent="0.15">
      <c r="A371" s="2352" t="str">
        <f t="shared" si="2"/>
        <v>くり金額</v>
      </c>
      <c r="B371" s="2350" t="str">
        <f>B370</f>
        <v>くり</v>
      </c>
      <c r="C371" s="2053" t="s">
        <v>94</v>
      </c>
      <c r="D371" s="2104">
        <f>AVERAGE('2024旬別'!D371,'2023旬別'!C371,'2022旬別'!C371,'2021旬別'!C371,'2020旬別'!C371)</f>
        <v>0</v>
      </c>
      <c r="E371" s="2237">
        <f>AVERAGE('2024旬別'!E371,'2023旬別'!D371,'2022旬別'!D371,'2021旬別'!D371,'2020旬別'!D371)</f>
        <v>1042.8155999999999</v>
      </c>
      <c r="F371" s="2236">
        <f>AVERAGE('2024旬別'!F371,'2023旬別'!E371,'2022旬別'!E371,'2021旬別'!E371,'2020旬別'!E371)</f>
        <v>1091.7719999999999</v>
      </c>
      <c r="G371" s="2107">
        <f>AVERAGE('2024旬別'!G371,'2023旬別'!F371,'2022旬別'!F371,'2021旬別'!F371,'2020旬別'!F371)</f>
        <v>7.1280000000000001</v>
      </c>
      <c r="H371" s="2237">
        <f>AVERAGE('2024旬別'!H371,'2023旬別'!G371,'2022旬別'!G371,'2021旬別'!G371,'2020旬別'!G371)</f>
        <v>102.81500000000001</v>
      </c>
      <c r="I371" s="2236">
        <f>AVERAGE('2024旬別'!I371,'2023旬別'!H371,'2022旬別'!H371,'2021旬別'!H371,'2020旬別'!H371)</f>
        <v>0</v>
      </c>
      <c r="J371" s="2107">
        <f>AVERAGE('2024旬別'!J371,'2023旬別'!I371,'2022旬別'!I371,'2021旬別'!I371,'2020旬別'!I371)</f>
        <v>0</v>
      </c>
      <c r="K371" s="2238">
        <f>AVERAGE('2024旬別'!K371,'2023旬別'!J371,'2022旬別'!J371,'2021旬別'!J371,'2020旬別'!J371)</f>
        <v>0</v>
      </c>
      <c r="L371" s="2239">
        <f>AVERAGE('2024旬別'!L371,'2023旬別'!K371,'2022旬別'!K371,'2021旬別'!K371,'2020旬別'!K371)</f>
        <v>0</v>
      </c>
      <c r="M371" s="2107">
        <f>AVERAGE('2024旬別'!M371,'2023旬別'!L371,'2022旬別'!L371,'2021旬別'!L371,'2020旬別'!L371)</f>
        <v>0</v>
      </c>
      <c r="N371" s="2238">
        <f>AVERAGE('2024旬別'!N371,'2023旬別'!M371,'2022旬別'!M371,'2021旬別'!M371,'2020旬別'!M371)</f>
        <v>4.4063999999999997</v>
      </c>
      <c r="O371" s="2239">
        <f>AVERAGE('2024旬別'!O371,'2023旬別'!N371,'2022旬別'!N371,'2021旬別'!N371,'2020旬別'!N371)</f>
        <v>4.4063999999999997</v>
      </c>
      <c r="P371" s="2240">
        <f>AVERAGE('2024旬別'!P371,'2023旬別'!O371,'2022旬別'!O371,'2021旬別'!O371,'2020旬別'!O371)</f>
        <v>5.8752000000000004</v>
      </c>
      <c r="Q371" s="2241">
        <f>AVERAGE('2024旬別'!Q371,'2023旬別'!P371,'2022旬別'!P371,'2021旬別'!P371,'2020旬別'!P371)</f>
        <v>7.0091999999999999</v>
      </c>
      <c r="R371" s="2236">
        <f>AVERAGE('2024旬別'!R371,'2023旬別'!Q371,'2022旬別'!Q371,'2021旬別'!Q371,'2020旬別'!Q371)</f>
        <v>0</v>
      </c>
      <c r="S371" s="2240">
        <f>AVERAGE('2024旬別'!S371,'2023旬別'!R371,'2022旬別'!R371,'2021旬別'!R371,'2020旬別'!R371)</f>
        <v>8.6508000000000003</v>
      </c>
      <c r="T371" s="2238">
        <f>AVERAGE('2024旬別'!T371,'2023旬別'!S371,'2022旬別'!S371,'2021旬別'!S371,'2020旬別'!S371)</f>
        <v>5.9184000000000001</v>
      </c>
      <c r="U371" s="2236">
        <f>AVERAGE('2024旬別'!U371,'2023旬別'!T371,'2022旬別'!T371,'2021旬別'!T371,'2020旬別'!T371)</f>
        <v>2.9376000000000002</v>
      </c>
      <c r="V371" s="2242">
        <f>AVERAGE('2024旬別'!V371,'2023旬別'!U371,'2022旬別'!U371,'2021旬別'!U371,'2020旬別'!U371)</f>
        <v>3.3695999999999997</v>
      </c>
      <c r="W371" s="2243">
        <f>AVERAGE('2024旬別'!W371,'2023旬別'!V371,'2022旬別'!V371,'2021旬別'!V371,'2020旬別'!V371)</f>
        <v>6.4799999999999995</v>
      </c>
      <c r="X371" s="2244">
        <f>AVERAGE('2024旬別'!X371,'2023旬別'!W371,'2022旬別'!W371,'2021旬別'!W371,'2020旬別'!W371)</f>
        <v>5.8752000000000004</v>
      </c>
      <c r="Y371" s="2242">
        <f>AVERAGE('2024旬別'!Y371,'2023旬別'!X371,'2022旬別'!X371,'2021旬別'!X371,'2020旬別'!X371)</f>
        <v>0</v>
      </c>
      <c r="Z371" s="2237">
        <f>AVERAGE('2024旬別'!Z371,'2023旬別'!Y371,'2022旬別'!Y371,'2021旬別'!Y371,'2020旬別'!Y371)</f>
        <v>0</v>
      </c>
      <c r="AA371" s="2236">
        <f>AVERAGE('2024旬別'!AA371,'2023旬別'!Z371,'2022旬別'!Z371,'2021旬別'!Z371,'2020旬別'!Z371)</f>
        <v>12013.706</v>
      </c>
      <c r="AB371" s="2242">
        <f>AVERAGE('2024旬別'!AB371,'2023旬別'!AA371,'2022旬別'!AA371,'2021旬別'!AA371,'2020旬別'!AA371)</f>
        <v>78551.845200000011</v>
      </c>
      <c r="AC371" s="2238">
        <f>AVERAGE('2024旬別'!AC371,'2023旬別'!AB371,'2022旬別'!AB371,'2021旬別'!AB371,'2020旬別'!AB371)</f>
        <v>101143.1084</v>
      </c>
      <c r="AD371" s="2239">
        <f>AVERAGE('2024旬別'!AD371,'2023旬別'!AC371,'2022旬別'!AC371,'2021旬別'!AC371,'2020旬別'!AC371)</f>
        <v>111731.19739999999</v>
      </c>
      <c r="AE371" s="2240">
        <f>AVERAGE('2024旬別'!AE371,'2023旬別'!AD371,'2022旬別'!AD371,'2021旬別'!AD371,'2020旬別'!AD371)</f>
        <v>119008.8435</v>
      </c>
      <c r="AF371" s="2237">
        <f>AVERAGE('2024旬別'!AF371,'2023旬別'!AE371,'2022旬別'!AE371,'2021旬別'!AE371,'2020旬別'!AE371)</f>
        <v>102358.2588</v>
      </c>
      <c r="AG371" s="2239">
        <f>AVERAGE('2024旬別'!AG371,'2023旬別'!AF371,'2022旬別'!AF371,'2021旬別'!AF371,'2020旬別'!AF371)</f>
        <v>108878.9746</v>
      </c>
      <c r="AH371" s="2240">
        <f>AVERAGE('2024旬別'!AH371,'2023旬別'!AG371,'2022旬別'!AG371,'2021旬別'!AG371,'2020旬別'!AG371)</f>
        <v>40611.627999999997</v>
      </c>
      <c r="AI371" s="2238">
        <f>AVERAGE('2024旬別'!AI371,'2023旬別'!AH371,'2022旬別'!AH371,'2021旬別'!AH371,'2020旬別'!AH371)</f>
        <v>27035.622200000002</v>
      </c>
      <c r="AJ371" s="2239">
        <f>AVERAGE('2024旬別'!AJ371,'2023旬別'!AI371,'2022旬別'!AI371,'2021旬別'!AI371,'2020旬別'!AI371)</f>
        <v>3644.0392000000006</v>
      </c>
      <c r="AK371" s="2240">
        <f>AVERAGE('2024旬別'!AK371,'2023旬別'!AJ371,'2022旬別'!AJ371,'2021旬別'!AJ371,'2020旬別'!AJ371)</f>
        <v>1166.654</v>
      </c>
      <c r="AL371" s="2238">
        <f>AVERAGE('2024旬別'!AL371,'2023旬別'!AK371,'2022旬別'!AK371,'2021旬別'!AK371,'2020旬別'!AK371)</f>
        <v>74.999400000000009</v>
      </c>
      <c r="AM371" s="2245">
        <f>AVERAGE('2024旬別'!AM371,'2023旬別'!AL371,'2022旬別'!AL371,'2021旬別'!AL371,'2020旬別'!AL371)</f>
        <v>242.92439999999996</v>
      </c>
      <c r="AN371" s="274"/>
      <c r="AO371" s="59"/>
      <c r="AP371" s="59"/>
      <c r="AR371" s="56"/>
      <c r="AT371" s="59"/>
      <c r="AU371" s="56"/>
      <c r="AV371" s="61"/>
      <c r="AW371" s="61"/>
    </row>
    <row r="372" spans="1:50" ht="14.25" customHeight="1" thickBot="1" x14ac:dyDescent="0.2">
      <c r="A372" s="2352" t="str">
        <f t="shared" si="2"/>
        <v>くり価格</v>
      </c>
      <c r="B372" s="2351" t="str">
        <f>B370</f>
        <v>くり</v>
      </c>
      <c r="C372" s="2009" t="s">
        <v>96</v>
      </c>
      <c r="D372" s="2246">
        <f>AVERAGE('2024旬別'!D372,'2023旬別'!C372,'2022旬別'!C372,'2021旬別'!C372,'2020旬別'!C372)</f>
        <v>0</v>
      </c>
      <c r="E372" s="2247">
        <f>AVERAGE('2024旬別'!E372,'2023旬別'!D372,'2022旬別'!D372,'2021旬別'!D372,'2020旬別'!D372)</f>
        <v>726</v>
      </c>
      <c r="F372" s="2248">
        <f>AVERAGE('2024旬別'!F372,'2023旬別'!E372,'2022旬別'!E372,'2021旬別'!E372,'2020旬別'!E372)</f>
        <v>178.4</v>
      </c>
      <c r="G372" s="2249">
        <f>AVERAGE('2024旬別'!G372,'2023旬別'!F372,'2022旬別'!F372,'2021旬別'!F372,'2020旬別'!F372)</f>
        <v>129.6</v>
      </c>
      <c r="H372" s="2247">
        <f>AVERAGE('2024旬別'!H372,'2023旬別'!G372,'2022旬別'!G372,'2021旬別'!G372,'2020旬別'!G372)</f>
        <v>127</v>
      </c>
      <c r="I372" s="2248">
        <f>AVERAGE('2024旬別'!I372,'2023旬別'!H372,'2022旬別'!H372,'2021旬別'!H372,'2020旬別'!H372)</f>
        <v>0</v>
      </c>
      <c r="J372" s="2249">
        <f>AVERAGE('2024旬別'!J372,'2023旬別'!I372,'2022旬別'!I372,'2021旬別'!I372,'2020旬別'!I372)</f>
        <v>0</v>
      </c>
      <c r="K372" s="2250">
        <f>AVERAGE('2024旬別'!K372,'2023旬別'!J372,'2022旬別'!J372,'2021旬別'!J372,'2020旬別'!J372)</f>
        <v>0</v>
      </c>
      <c r="L372" s="2251">
        <f>AVERAGE('2024旬別'!L372,'2023旬別'!K372,'2022旬別'!K372,'2021旬別'!K372,'2020旬別'!K372)</f>
        <v>0</v>
      </c>
      <c r="M372" s="2249">
        <f>AVERAGE('2024旬別'!M372,'2023旬別'!L372,'2022旬別'!L372,'2021旬別'!L372,'2020旬別'!L372)</f>
        <v>0</v>
      </c>
      <c r="N372" s="2250">
        <f>AVERAGE('2024旬別'!N372,'2023旬別'!M372,'2022旬別'!M372,'2021旬別'!M372,'2020旬別'!M372)</f>
        <v>629.4</v>
      </c>
      <c r="O372" s="2251">
        <f>AVERAGE('2024旬別'!O372,'2023旬別'!N372,'2022旬別'!N372,'2021旬別'!N372,'2020旬別'!N372)</f>
        <v>550.79999999999995</v>
      </c>
      <c r="P372" s="2252">
        <f>AVERAGE('2024旬別'!P372,'2023旬別'!O372,'2022旬別'!O372,'2021旬別'!O372,'2020旬別'!O372)</f>
        <v>587.6</v>
      </c>
      <c r="Q372" s="2253">
        <f>AVERAGE('2024旬別'!Q372,'2023旬別'!P372,'2022旬別'!P372,'2021旬別'!P372,'2020旬別'!P372)</f>
        <v>814.4</v>
      </c>
      <c r="R372" s="2248">
        <f>AVERAGE('2024旬別'!R372,'2023旬別'!Q372,'2022旬別'!Q372,'2021旬別'!Q372,'2020旬別'!Q372)</f>
        <v>0</v>
      </c>
      <c r="S372" s="2252">
        <f>AVERAGE('2024旬別'!S372,'2023旬別'!R372,'2022旬別'!R372,'2021旬別'!R372,'2020旬別'!R372)</f>
        <v>540.6</v>
      </c>
      <c r="T372" s="2250">
        <f>AVERAGE('2024旬別'!T372,'2023旬別'!S372,'2022旬別'!S372,'2021旬別'!S372,'2020旬別'!S372)</f>
        <v>538</v>
      </c>
      <c r="U372" s="2248">
        <f>AVERAGE('2024旬別'!U372,'2023旬別'!T372,'2022旬別'!T372,'2021旬別'!T372,'2020旬別'!T372)</f>
        <v>587.6</v>
      </c>
      <c r="V372" s="2249">
        <f>AVERAGE('2024旬別'!V372,'2023旬別'!U372,'2022旬別'!U372,'2021旬別'!U372,'2020旬別'!U372)</f>
        <v>32.4</v>
      </c>
      <c r="W372" s="2254">
        <f>AVERAGE('2024旬別'!W372,'2023旬別'!V372,'2022旬別'!V372,'2021旬別'!V372,'2020旬別'!V372)</f>
        <v>648</v>
      </c>
      <c r="X372" s="2248">
        <f>AVERAGE('2024旬別'!X372,'2023旬別'!W372,'2022旬別'!W372,'2021旬別'!W372,'2020旬別'!W372)</f>
        <v>587.6</v>
      </c>
      <c r="Y372" s="2249">
        <f>AVERAGE('2024旬別'!Y372,'2023旬別'!X372,'2022旬別'!X372,'2021旬別'!X372,'2020旬別'!X372)</f>
        <v>0</v>
      </c>
      <c r="Z372" s="2247">
        <f>AVERAGE('2024旬別'!Z372,'2023旬別'!Y372,'2022旬別'!Y372,'2021旬別'!Y372,'2020旬別'!Y372)</f>
        <v>0</v>
      </c>
      <c r="AA372" s="2248">
        <f>AVERAGE('2024旬別'!AA372,'2023旬別'!Z372,'2022旬別'!Z372,'2021旬別'!Z372,'2020旬別'!Z372)</f>
        <v>825.6</v>
      </c>
      <c r="AB372" s="2249">
        <f>AVERAGE('2024旬別'!AB372,'2023旬別'!AA372,'2022旬別'!AA372,'2021旬別'!AA372,'2020旬別'!AA372)</f>
        <v>744.4</v>
      </c>
      <c r="AC372" s="2250">
        <f>AVERAGE('2024旬別'!AC372,'2023旬別'!AB372,'2022旬別'!AB372,'2021旬別'!AB372,'2020旬別'!AB372)</f>
        <v>693.8</v>
      </c>
      <c r="AD372" s="2251">
        <f>AVERAGE('2024旬別'!AD372,'2023旬別'!AC372,'2022旬別'!AC372,'2021旬別'!AC372,'2020旬別'!AC372)</f>
        <v>747.4</v>
      </c>
      <c r="AE372" s="2252">
        <f>AVERAGE('2024旬別'!AE372,'2023旬別'!AD372,'2022旬別'!AD372,'2021旬別'!AD372,'2020旬別'!AD372)</f>
        <v>771.2</v>
      </c>
      <c r="AF372" s="2247">
        <f>AVERAGE('2024旬別'!AF372,'2023旬別'!AE372,'2022旬別'!AE372,'2021旬別'!AE372,'2020旬別'!AE372)</f>
        <v>773.2</v>
      </c>
      <c r="AG372" s="2251">
        <f>AVERAGE('2024旬別'!AG372,'2023旬別'!AF372,'2022旬別'!AF372,'2021旬別'!AF372,'2020旬別'!AF372)</f>
        <v>831.2</v>
      </c>
      <c r="AH372" s="2252">
        <f>AVERAGE('2024旬別'!AH372,'2023旬別'!AG372,'2022旬別'!AG372,'2021旬別'!AG372,'2020旬別'!AG372)</f>
        <v>1067.8</v>
      </c>
      <c r="AI372" s="2250">
        <f>AVERAGE('2024旬別'!AI372,'2023旬別'!AH372,'2022旬別'!AH372,'2021旬別'!AH372,'2020旬別'!AH372)</f>
        <v>946</v>
      </c>
      <c r="AJ372" s="2251">
        <f>AVERAGE('2024旬別'!AJ372,'2023旬別'!AI372,'2022旬別'!AI372,'2021旬別'!AI372,'2020旬別'!AI372)</f>
        <v>853</v>
      </c>
      <c r="AK372" s="2252">
        <f>AVERAGE('2024旬別'!AK372,'2023旬別'!AJ372,'2022旬別'!AJ372,'2021旬別'!AJ372,'2020旬別'!AJ372)</f>
        <v>904.2</v>
      </c>
      <c r="AL372" s="2250">
        <f>AVERAGE('2024旬別'!AL372,'2023旬別'!AK372,'2022旬別'!AK372,'2021旬別'!AK372,'2020旬別'!AK372)</f>
        <v>533.20000000000005</v>
      </c>
      <c r="AM372" s="2255">
        <f>AVERAGE('2024旬別'!AM372,'2023旬別'!AL372,'2022旬別'!AL372,'2021旬別'!AL372,'2020旬別'!AL372)</f>
        <v>440.4</v>
      </c>
      <c r="AN372" s="274"/>
      <c r="AP372" s="55"/>
      <c r="AS372" s="56"/>
      <c r="AT372" s="2044"/>
      <c r="AU372" s="56"/>
      <c r="AV372" s="61"/>
      <c r="AW372" s="61"/>
    </row>
    <row r="373" spans="1:50" ht="14.25" customHeight="1" x14ac:dyDescent="0.15">
      <c r="A373" s="2352" t="str">
        <f t="shared" si="2"/>
        <v/>
      </c>
      <c r="AM373" s="236" t="s">
        <v>149</v>
      </c>
      <c r="AN373" s="5"/>
      <c r="AO373" s="59"/>
      <c r="AP373" s="2"/>
      <c r="AS373" s="101"/>
      <c r="AT373" s="59"/>
      <c r="AU373" s="56"/>
      <c r="AV373" s="252"/>
      <c r="AW373" s="61"/>
    </row>
    <row r="374" spans="1:50" ht="14.25" customHeight="1" x14ac:dyDescent="0.15">
      <c r="AM374" s="236"/>
      <c r="AN374" s="5"/>
      <c r="AO374" s="59"/>
      <c r="AP374" s="2"/>
      <c r="AQ374" s="2"/>
      <c r="AT374" s="59"/>
      <c r="AU374" s="56"/>
      <c r="AV374" s="61"/>
      <c r="AW374" s="61"/>
    </row>
    <row r="375" spans="1:50" ht="14.25" customHeight="1" x14ac:dyDescent="0.15">
      <c r="AM375" s="236"/>
      <c r="AN375" s="5"/>
      <c r="AO375" s="59"/>
      <c r="AP375" s="2"/>
      <c r="AQ375" s="2"/>
      <c r="AT375" s="2044"/>
      <c r="AU375" s="56"/>
      <c r="AV375" s="61"/>
      <c r="AW375" s="61"/>
    </row>
    <row r="376" spans="1:50" ht="14.25" customHeight="1" x14ac:dyDescent="0.15">
      <c r="AP376" s="59"/>
      <c r="AT376" s="2054"/>
    </row>
    <row r="377" spans="1:50" ht="14.25" customHeight="1" x14ac:dyDescent="0.15">
      <c r="AP377" s="2"/>
      <c r="AS377" s="101"/>
      <c r="AT377" s="2054"/>
      <c r="AX377" s="59"/>
    </row>
    <row r="378" spans="1:50" ht="14.25" customHeight="1" x14ac:dyDescent="0.15">
      <c r="AP378" s="2"/>
      <c r="AQ378" s="2"/>
      <c r="AT378" s="59"/>
      <c r="AX378" s="55"/>
    </row>
    <row r="379" spans="1:50" ht="14.25" customHeight="1" x14ac:dyDescent="0.15">
      <c r="AP379" s="2"/>
      <c r="AQ379" s="2"/>
      <c r="AX379" s="55"/>
    </row>
    <row r="380" spans="1:50" ht="14.25" customHeight="1" x14ac:dyDescent="0.15">
      <c r="AP380" s="2"/>
      <c r="AQ380" s="2"/>
      <c r="AR380" s="2"/>
      <c r="AS380" s="101"/>
      <c r="AX380" s="55"/>
    </row>
    <row r="381" spans="1:50" ht="14.25" customHeight="1" x14ac:dyDescent="0.15">
      <c r="AP381" s="2"/>
      <c r="AQ381" s="2"/>
      <c r="AR381" s="2"/>
      <c r="AX381" s="55"/>
    </row>
    <row r="382" spans="1:50" ht="14.25" customHeight="1" x14ac:dyDescent="0.15">
      <c r="AP382" s="2"/>
      <c r="AQ382" s="2"/>
      <c r="AR382" s="2"/>
      <c r="AX382" s="55"/>
    </row>
    <row r="383" spans="1:50" ht="14.25" customHeight="1" x14ac:dyDescent="0.15">
      <c r="AP383" s="2"/>
      <c r="AQ383" s="2"/>
      <c r="AR383" s="2"/>
      <c r="AS383" s="101"/>
      <c r="AX383" s="55"/>
    </row>
    <row r="384" spans="1:50" ht="14.25" customHeight="1" x14ac:dyDescent="0.15">
      <c r="AP384" s="2"/>
      <c r="AQ384" s="2"/>
      <c r="AR384" s="2"/>
      <c r="AX384" s="55"/>
    </row>
    <row r="385" spans="41:50" ht="14.25" customHeight="1" x14ac:dyDescent="0.15">
      <c r="AP385" s="2"/>
      <c r="AQ385" s="2"/>
      <c r="AR385" s="2"/>
      <c r="AX385" s="55"/>
    </row>
    <row r="386" spans="41:50" ht="14.25" customHeight="1" x14ac:dyDescent="0.15">
      <c r="AP386" s="2"/>
      <c r="AQ386" s="2"/>
      <c r="AR386" s="2"/>
      <c r="AS386" s="101"/>
      <c r="AU386" s="59"/>
      <c r="AX386" s="55"/>
    </row>
    <row r="387" spans="41:50" ht="14.25" customHeight="1" x14ac:dyDescent="0.15">
      <c r="AO387" s="20"/>
      <c r="AP387" s="2"/>
      <c r="AQ387" s="2"/>
      <c r="AR387" s="2"/>
      <c r="AX387" s="55"/>
    </row>
    <row r="388" spans="41:50" ht="14.25" customHeight="1" x14ac:dyDescent="0.15">
      <c r="AO388" s="20"/>
      <c r="AP388" s="55"/>
      <c r="AQ388" s="2"/>
      <c r="AR388" s="2"/>
      <c r="AU388" s="59"/>
      <c r="AV388" s="59"/>
      <c r="AW388" s="61"/>
      <c r="AX388" s="59"/>
    </row>
    <row r="389" spans="41:50" ht="18" customHeight="1" x14ac:dyDescent="0.15">
      <c r="AP389" s="59"/>
      <c r="AR389" s="2"/>
      <c r="AS389" s="101"/>
      <c r="AU389" s="59"/>
      <c r="AV389" s="59"/>
      <c r="AW389" s="55"/>
      <c r="AX389" s="59"/>
    </row>
    <row r="390" spans="41:50" ht="18" customHeight="1" x14ac:dyDescent="0.15">
      <c r="AP390" s="59"/>
      <c r="AR390" s="2"/>
      <c r="AU390" s="59"/>
      <c r="AV390" s="59"/>
      <c r="AW390" s="61"/>
      <c r="AX390" s="59"/>
    </row>
    <row r="391" spans="41:50" ht="18" customHeight="1" x14ac:dyDescent="0.15">
      <c r="AP391" s="59"/>
      <c r="AU391" s="59"/>
      <c r="AV391" s="59"/>
      <c r="AW391" s="59"/>
      <c r="AX391" s="59"/>
    </row>
    <row r="392" spans="41:50" ht="18" customHeight="1" x14ac:dyDescent="0.15">
      <c r="AP392" s="59"/>
      <c r="AS392" s="101"/>
      <c r="AU392" s="59"/>
      <c r="AV392" s="59"/>
      <c r="AW392" s="61"/>
      <c r="AX392" s="59"/>
    </row>
    <row r="393" spans="41:50" ht="18" customHeight="1" x14ac:dyDescent="0.15">
      <c r="AP393" s="55"/>
      <c r="AU393" s="59"/>
      <c r="AW393" s="5"/>
      <c r="AX393" s="5"/>
    </row>
    <row r="394" spans="41:50" ht="18" customHeight="1" x14ac:dyDescent="0.15">
      <c r="AP394" s="55"/>
      <c r="AU394" s="59"/>
      <c r="AW394" s="20"/>
      <c r="AX394" s="20"/>
    </row>
    <row r="395" spans="41:50" ht="18" customHeight="1" x14ac:dyDescent="0.15">
      <c r="AP395" s="59"/>
      <c r="AR395" s="71"/>
      <c r="AS395" s="101"/>
      <c r="AU395" s="252"/>
      <c r="AV395" s="59"/>
      <c r="AW395" s="252"/>
      <c r="AX395" s="5"/>
    </row>
    <row r="396" spans="41:50" ht="18" customHeight="1" x14ac:dyDescent="0.15">
      <c r="AO396" s="258"/>
      <c r="AP396" s="55"/>
    </row>
    <row r="397" spans="41:50" ht="18" customHeight="1" x14ac:dyDescent="0.15">
      <c r="AO397" s="258"/>
      <c r="AP397" s="59"/>
      <c r="AU397" s="100"/>
      <c r="AW397" s="60"/>
      <c r="AX397" s="5"/>
    </row>
    <row r="398" spans="41:50" ht="18" customHeight="1" x14ac:dyDescent="0.15">
      <c r="AO398" s="258"/>
      <c r="AP398" s="59"/>
      <c r="AR398" s="71"/>
      <c r="AS398" s="101"/>
    </row>
    <row r="399" spans="41:50" ht="18" customHeight="1" x14ac:dyDescent="0.15">
      <c r="AP399" s="55"/>
      <c r="AU399" s="59"/>
      <c r="AV399" s="59"/>
      <c r="AW399" s="59"/>
      <c r="AX399" s="61"/>
    </row>
    <row r="400" spans="41:50" ht="18" customHeight="1" x14ac:dyDescent="0.15">
      <c r="AO400" s="61"/>
      <c r="AP400" s="59"/>
      <c r="AR400" s="5"/>
      <c r="AU400" s="59"/>
      <c r="AV400" s="59"/>
      <c r="AW400" s="59"/>
      <c r="AX400" s="56"/>
    </row>
    <row r="401" spans="41:50" ht="18" customHeight="1" x14ac:dyDescent="0.15">
      <c r="AO401" s="61"/>
      <c r="AP401" s="59"/>
      <c r="AR401" s="71"/>
      <c r="AS401" s="101"/>
      <c r="AU401" s="59"/>
      <c r="AV401" s="59"/>
      <c r="AW401" s="59"/>
      <c r="AX401" s="61"/>
    </row>
    <row r="402" spans="41:50" ht="18" customHeight="1" x14ac:dyDescent="0.15">
      <c r="AO402" s="61"/>
      <c r="AU402" s="59"/>
      <c r="AV402" s="5"/>
      <c r="AW402" s="5"/>
      <c r="AX402" s="5"/>
    </row>
    <row r="403" spans="41:50" ht="18" customHeight="1" x14ac:dyDescent="0.15">
      <c r="AO403" s="61"/>
      <c r="AR403" s="5"/>
      <c r="AU403" s="59"/>
      <c r="AV403" s="5"/>
      <c r="AW403" s="5"/>
      <c r="AX403" s="5"/>
    </row>
    <row r="404" spans="41:50" ht="18" customHeight="1" x14ac:dyDescent="0.15">
      <c r="AO404" s="61"/>
      <c r="AR404" s="71"/>
      <c r="AS404" s="101"/>
      <c r="AU404" s="99"/>
      <c r="AV404" s="41"/>
      <c r="AW404" s="41"/>
      <c r="AX404" s="41"/>
    </row>
    <row r="405" spans="41:50" ht="18" customHeight="1" x14ac:dyDescent="0.15">
      <c r="AO405" s="61"/>
      <c r="AP405" s="55"/>
      <c r="AU405" s="56"/>
      <c r="AV405" s="59"/>
      <c r="AW405" s="55"/>
      <c r="AX405" s="59"/>
    </row>
    <row r="406" spans="41:50" ht="18" customHeight="1" x14ac:dyDescent="0.15">
      <c r="AO406" s="61"/>
      <c r="AP406" s="59"/>
      <c r="AR406" s="5"/>
      <c r="AU406" s="99"/>
      <c r="AV406" s="41"/>
      <c r="AW406" s="41"/>
      <c r="AX406" s="41"/>
    </row>
    <row r="407" spans="41:50" ht="18" customHeight="1" x14ac:dyDescent="0.15">
      <c r="AO407" s="61"/>
      <c r="AP407" s="59"/>
      <c r="AR407" s="71"/>
      <c r="AS407" s="101"/>
    </row>
    <row r="408" spans="41:50" ht="18" customHeight="1" x14ac:dyDescent="0.15">
      <c r="AO408" s="61"/>
      <c r="AP408" s="55"/>
    </row>
    <row r="409" spans="41:50" ht="18" customHeight="1" x14ac:dyDescent="0.15">
      <c r="AO409" s="61"/>
      <c r="AP409" s="55"/>
      <c r="AR409" s="5"/>
    </row>
    <row r="410" spans="41:50" ht="18" customHeight="1" x14ac:dyDescent="0.15">
      <c r="AP410" s="59"/>
      <c r="AR410" s="71"/>
      <c r="AS410" s="101"/>
    </row>
    <row r="411" spans="41:50" ht="18" customHeight="1" x14ac:dyDescent="0.15">
      <c r="AP411" s="55"/>
    </row>
    <row r="412" spans="41:50" ht="18" customHeight="1" x14ac:dyDescent="0.15">
      <c r="AP412" s="59"/>
    </row>
    <row r="413" spans="41:50" ht="18" customHeight="1" x14ac:dyDescent="0.15">
      <c r="AO413" s="61"/>
      <c r="AR413" s="71"/>
      <c r="AS413" s="101"/>
    </row>
    <row r="414" spans="41:50" ht="18" customHeight="1" x14ac:dyDescent="0.15">
      <c r="AP414" s="55"/>
    </row>
    <row r="415" spans="41:50" ht="18" customHeight="1" x14ac:dyDescent="0.15">
      <c r="AP415" s="2"/>
      <c r="AR415" s="5"/>
    </row>
    <row r="416" spans="41:50" ht="18" customHeight="1" x14ac:dyDescent="0.15">
      <c r="AP416" s="59"/>
      <c r="AR416" s="71"/>
      <c r="AS416" s="101"/>
    </row>
    <row r="417" spans="42:50" ht="18" customHeight="1" x14ac:dyDescent="0.15">
      <c r="AP417" s="55"/>
    </row>
    <row r="418" spans="42:50" ht="18" customHeight="1" x14ac:dyDescent="0.15">
      <c r="AP418" s="2"/>
      <c r="AQ418" s="2"/>
      <c r="AR418" s="5"/>
      <c r="AS418" s="2055"/>
    </row>
    <row r="419" spans="42:50" ht="18" customHeight="1" x14ac:dyDescent="0.15">
      <c r="AP419" s="2"/>
      <c r="AR419" s="71"/>
      <c r="AS419" s="2055"/>
    </row>
    <row r="420" spans="42:50" ht="18" customHeight="1" x14ac:dyDescent="0.15">
      <c r="AP420" s="2"/>
      <c r="AS420" s="2056"/>
    </row>
    <row r="421" spans="42:50" ht="18" customHeight="1" x14ac:dyDescent="0.15">
      <c r="AP421" s="2"/>
      <c r="AQ421" s="2"/>
      <c r="AR421" s="5"/>
      <c r="AS421" s="2056"/>
    </row>
    <row r="422" spans="42:50" ht="18" customHeight="1" x14ac:dyDescent="0.15">
      <c r="AP422" s="20"/>
      <c r="AQ422" s="2"/>
      <c r="AR422" s="71"/>
      <c r="AS422" s="2056"/>
    </row>
    <row r="423" spans="42:50" ht="18" customHeight="1" x14ac:dyDescent="0.15">
      <c r="AP423" s="2"/>
      <c r="AQ423" s="2"/>
      <c r="AS423" s="2056"/>
    </row>
    <row r="424" spans="42:50" ht="18" customHeight="1" x14ac:dyDescent="0.15">
      <c r="AP424" s="2"/>
      <c r="AQ424" s="2"/>
      <c r="AR424" s="5"/>
      <c r="AS424" s="2056"/>
    </row>
    <row r="425" spans="42:50" ht="18" customHeight="1" x14ac:dyDescent="0.15">
      <c r="AP425" s="59"/>
      <c r="AQ425" s="20"/>
      <c r="AR425" s="71"/>
      <c r="AS425" s="2054"/>
      <c r="AU425" s="2055"/>
      <c r="AV425" s="2057"/>
      <c r="AW425" s="2057"/>
      <c r="AX425" s="2057"/>
    </row>
    <row r="426" spans="42:50" ht="18" customHeight="1" x14ac:dyDescent="0.15">
      <c r="AP426" s="59"/>
      <c r="AQ426" s="2"/>
      <c r="AR426" s="5"/>
      <c r="AS426" s="2054"/>
      <c r="AU426" s="2055"/>
      <c r="AV426" s="2057"/>
      <c r="AW426" s="2057"/>
      <c r="AX426" s="2057"/>
    </row>
    <row r="427" spans="42:50" ht="18" customHeight="1" x14ac:dyDescent="0.15">
      <c r="AP427" s="2"/>
      <c r="AQ427" s="2"/>
      <c r="AR427" s="5"/>
      <c r="AU427" s="2056"/>
      <c r="AV427" s="1861"/>
      <c r="AW427" s="1861"/>
      <c r="AX427" s="1861"/>
    </row>
    <row r="428" spans="42:50" ht="18" customHeight="1" x14ac:dyDescent="0.15">
      <c r="AP428" s="59"/>
      <c r="AU428" s="2056"/>
      <c r="AV428" s="1861"/>
      <c r="AW428" s="1861"/>
      <c r="AX428" s="1861"/>
    </row>
    <row r="429" spans="42:50" ht="18" customHeight="1" x14ac:dyDescent="0.15">
      <c r="AP429" s="59"/>
      <c r="AU429" s="2056"/>
      <c r="AV429" s="1861"/>
      <c r="AW429" s="1861"/>
      <c r="AX429" s="1861"/>
    </row>
    <row r="430" spans="42:50" ht="18" customHeight="1" x14ac:dyDescent="0.15">
      <c r="AP430" s="59"/>
      <c r="AQ430" s="2"/>
      <c r="AR430" s="5"/>
      <c r="AU430" s="2056"/>
      <c r="AV430" s="1861"/>
      <c r="AW430" s="1861"/>
      <c r="AX430" s="1861"/>
    </row>
    <row r="431" spans="42:50" ht="18" customHeight="1" x14ac:dyDescent="0.15">
      <c r="AP431" s="59"/>
      <c r="AU431" s="2056"/>
      <c r="AV431" s="1861"/>
      <c r="AW431" s="1861"/>
      <c r="AX431" s="1861"/>
    </row>
    <row r="432" spans="42:50" ht="18" customHeight="1" x14ac:dyDescent="0.15">
      <c r="AP432" s="59"/>
      <c r="AU432" s="2054"/>
      <c r="AV432" s="2058"/>
      <c r="AW432" s="2058"/>
      <c r="AX432" s="2058"/>
    </row>
    <row r="433" spans="41:50" ht="18" customHeight="1" x14ac:dyDescent="0.15">
      <c r="AP433" s="2"/>
      <c r="AU433" s="2054"/>
      <c r="AV433" s="2058"/>
      <c r="AW433" s="2058"/>
      <c r="AX433" s="2058"/>
    </row>
    <row r="434" spans="41:50" ht="18" customHeight="1" x14ac:dyDescent="0.15">
      <c r="AP434" s="59"/>
      <c r="AU434" s="59"/>
      <c r="AV434" s="5"/>
      <c r="AW434" s="5"/>
      <c r="AX434" s="5"/>
    </row>
    <row r="435" spans="41:50" ht="18" customHeight="1" x14ac:dyDescent="0.15">
      <c r="AO435" s="274"/>
      <c r="AP435" s="59"/>
    </row>
    <row r="436" spans="41:50" ht="18" customHeight="1" x14ac:dyDescent="0.15">
      <c r="AO436" s="274"/>
      <c r="AP436" s="59"/>
      <c r="AQ436" s="2"/>
      <c r="AR436" s="5"/>
    </row>
    <row r="437" spans="41:50" ht="18" customHeight="1" x14ac:dyDescent="0.15">
      <c r="AO437" s="5"/>
      <c r="AP437" s="59"/>
    </row>
    <row r="438" spans="41:50" ht="18" customHeight="1" x14ac:dyDescent="0.15">
      <c r="AO438" s="5"/>
      <c r="AP438" s="59"/>
    </row>
    <row r="439" spans="41:50" ht="18" customHeight="1" x14ac:dyDescent="0.15">
      <c r="AO439" s="5"/>
      <c r="AP439" s="55"/>
    </row>
    <row r="440" spans="41:50" ht="18" customHeight="1" x14ac:dyDescent="0.15">
      <c r="AO440" s="5"/>
      <c r="AP440" s="55"/>
    </row>
    <row r="441" spans="41:50" ht="18" customHeight="1" x14ac:dyDescent="0.15">
      <c r="AO441" s="5"/>
      <c r="AP441" s="55"/>
    </row>
    <row r="442" spans="41:50" ht="18" customHeight="1" x14ac:dyDescent="0.15">
      <c r="AO442" s="2059"/>
      <c r="AP442" s="55"/>
      <c r="AQ442" s="101"/>
    </row>
    <row r="443" spans="41:50" ht="18" customHeight="1" x14ac:dyDescent="0.15">
      <c r="AO443" s="2059"/>
      <c r="AP443" s="55"/>
    </row>
    <row r="444" spans="41:50" ht="18" customHeight="1" x14ac:dyDescent="0.15">
      <c r="AO444" s="5"/>
      <c r="AP444" s="55"/>
    </row>
    <row r="445" spans="41:50" ht="18" customHeight="1" x14ac:dyDescent="0.15">
      <c r="AP445" s="59"/>
      <c r="AQ445" s="101"/>
    </row>
    <row r="446" spans="41:50" ht="18" customHeight="1" x14ac:dyDescent="0.15">
      <c r="AP446" s="59"/>
      <c r="AR446" s="252"/>
    </row>
    <row r="447" spans="41:50" ht="18" customHeight="1" x14ac:dyDescent="0.15">
      <c r="AP447" s="59"/>
    </row>
    <row r="448" spans="41:50" ht="18" customHeight="1" x14ac:dyDescent="0.15">
      <c r="AP448" s="59"/>
      <c r="AQ448" s="101"/>
      <c r="AR448" s="5"/>
    </row>
    <row r="449" spans="42:44" ht="18" customHeight="1" x14ac:dyDescent="0.15">
      <c r="AP449" s="55"/>
      <c r="AR449" s="71"/>
    </row>
    <row r="450" spans="42:44" ht="18" customHeight="1" x14ac:dyDescent="0.15">
      <c r="AP450" s="55"/>
    </row>
    <row r="451" spans="42:44" ht="18" customHeight="1" x14ac:dyDescent="0.15">
      <c r="AP451" s="59"/>
      <c r="AR451" s="5"/>
    </row>
    <row r="452" spans="42:44" ht="18" customHeight="1" x14ac:dyDescent="0.15">
      <c r="AP452" s="55"/>
      <c r="AR452" s="71"/>
    </row>
    <row r="453" spans="42:44" ht="18" customHeight="1" x14ac:dyDescent="0.15">
      <c r="AP453" s="59"/>
    </row>
    <row r="454" spans="42:44" ht="18" customHeight="1" x14ac:dyDescent="0.15">
      <c r="AP454" s="59"/>
      <c r="AQ454" s="101"/>
      <c r="AR454" s="5"/>
    </row>
    <row r="455" spans="42:44" ht="18" customHeight="1" x14ac:dyDescent="0.15">
      <c r="AP455" s="55"/>
      <c r="AR455" s="71"/>
    </row>
    <row r="456" spans="42:44" ht="18" customHeight="1" x14ac:dyDescent="0.15">
      <c r="AP456" s="59"/>
    </row>
    <row r="457" spans="42:44" ht="18" customHeight="1" x14ac:dyDescent="0.15">
      <c r="AP457" s="59"/>
      <c r="AQ457" s="101"/>
      <c r="AR457" s="5"/>
    </row>
    <row r="458" spans="42:44" ht="18" customHeight="1" x14ac:dyDescent="0.15">
      <c r="AP458" s="55"/>
      <c r="AR458" s="71"/>
    </row>
    <row r="459" spans="42:44" ht="18" customHeight="1" x14ac:dyDescent="0.15">
      <c r="AP459" s="59"/>
    </row>
    <row r="460" spans="42:44" ht="18" customHeight="1" x14ac:dyDescent="0.15">
      <c r="AP460" s="59"/>
      <c r="AQ460" s="101"/>
      <c r="AR460" s="5"/>
    </row>
    <row r="461" spans="42:44" ht="18" customHeight="1" x14ac:dyDescent="0.15">
      <c r="AP461" s="55"/>
      <c r="AR461" s="71"/>
    </row>
    <row r="462" spans="42:44" ht="18" customHeight="1" x14ac:dyDescent="0.15">
      <c r="AP462" s="59"/>
    </row>
    <row r="463" spans="42:44" ht="18" customHeight="1" x14ac:dyDescent="0.15">
      <c r="AP463" s="59"/>
      <c r="AQ463" s="101"/>
      <c r="AR463" s="5"/>
    </row>
    <row r="464" spans="42:44" ht="18" customHeight="1" x14ac:dyDescent="0.15">
      <c r="AP464" s="59"/>
      <c r="AR464" s="71"/>
    </row>
    <row r="465" spans="42:44" ht="18" customHeight="1" x14ac:dyDescent="0.15">
      <c r="AP465" s="55"/>
    </row>
    <row r="466" spans="42:44" ht="18" customHeight="1" x14ac:dyDescent="0.15">
      <c r="AP466" s="59"/>
      <c r="AQ466" s="101"/>
      <c r="AR466" s="5"/>
    </row>
    <row r="467" spans="42:44" ht="18" customHeight="1" x14ac:dyDescent="0.15">
      <c r="AP467" s="59"/>
      <c r="AR467" s="71"/>
    </row>
    <row r="468" spans="42:44" ht="18" customHeight="1" x14ac:dyDescent="0.15">
      <c r="AP468" s="59"/>
    </row>
    <row r="469" spans="42:44" ht="18" customHeight="1" x14ac:dyDescent="0.15">
      <c r="AP469" s="59"/>
      <c r="AQ469" s="101"/>
      <c r="AR469" s="5"/>
    </row>
    <row r="470" spans="42:44" ht="18" customHeight="1" x14ac:dyDescent="0.15">
      <c r="AP470" s="59"/>
      <c r="AR470" s="71"/>
    </row>
    <row r="471" spans="42:44" ht="18" customHeight="1" x14ac:dyDescent="0.15">
      <c r="AP471" s="59"/>
    </row>
    <row r="472" spans="42:44" ht="18" customHeight="1" x14ac:dyDescent="0.15">
      <c r="AP472" s="59"/>
      <c r="AR472" s="5"/>
    </row>
    <row r="473" spans="42:44" ht="18" customHeight="1" x14ac:dyDescent="0.15">
      <c r="AP473" s="59"/>
      <c r="AR473" s="71"/>
    </row>
    <row r="474" spans="42:44" ht="18" customHeight="1" x14ac:dyDescent="0.15">
      <c r="AP474" s="59"/>
    </row>
    <row r="475" spans="42:44" ht="18" customHeight="1" x14ac:dyDescent="0.15">
      <c r="AP475" s="59"/>
      <c r="AR475" s="5"/>
    </row>
    <row r="476" spans="42:44" ht="18" customHeight="1" x14ac:dyDescent="0.15">
      <c r="AP476" s="59"/>
      <c r="AR476" s="71"/>
    </row>
    <row r="477" spans="42:44" ht="18" customHeight="1" x14ac:dyDescent="0.15">
      <c r="AP477" s="59"/>
      <c r="AR477" s="2056"/>
    </row>
    <row r="478" spans="42:44" ht="18" customHeight="1" x14ac:dyDescent="0.15">
      <c r="AP478" s="59"/>
      <c r="AR478" s="2056"/>
    </row>
    <row r="479" spans="42:44" ht="18" customHeight="1" x14ac:dyDescent="0.15">
      <c r="AP479" s="59"/>
      <c r="AR479" s="2056"/>
    </row>
    <row r="480" spans="42:44" ht="18" customHeight="1" x14ac:dyDescent="0.15">
      <c r="AP480" s="59"/>
      <c r="AR480" s="2056"/>
    </row>
    <row r="481" spans="42:44" ht="18" customHeight="1" x14ac:dyDescent="0.15">
      <c r="AP481" s="59"/>
      <c r="AR481" s="2056"/>
    </row>
    <row r="482" spans="42:44" ht="18" customHeight="1" x14ac:dyDescent="0.15">
      <c r="AP482" s="59"/>
      <c r="AR482" s="2056"/>
    </row>
    <row r="483" spans="42:44" ht="18" customHeight="1" x14ac:dyDescent="0.15">
      <c r="AP483" s="59"/>
    </row>
    <row r="484" spans="42:44" ht="18" customHeight="1" x14ac:dyDescent="0.15">
      <c r="AP484" s="59"/>
    </row>
    <row r="485" spans="42:44" ht="18" customHeight="1" x14ac:dyDescent="0.15">
      <c r="AP485" s="59"/>
    </row>
    <row r="486" spans="42:44" ht="18" customHeight="1" x14ac:dyDescent="0.15">
      <c r="AP486" s="59"/>
    </row>
    <row r="487" spans="42:44" ht="18" customHeight="1" x14ac:dyDescent="0.15">
      <c r="AP487" s="59"/>
    </row>
    <row r="488" spans="42:44" ht="18" customHeight="1" x14ac:dyDescent="0.15">
      <c r="AP488" s="55"/>
    </row>
    <row r="489" spans="42:44" ht="18" customHeight="1" x14ac:dyDescent="0.15">
      <c r="AP489" s="59"/>
    </row>
    <row r="490" spans="42:44" ht="18" customHeight="1" x14ac:dyDescent="0.15">
      <c r="AP490" s="59"/>
    </row>
    <row r="491" spans="42:44" ht="18" customHeight="1" x14ac:dyDescent="0.15">
      <c r="AP491" s="59"/>
    </row>
    <row r="492" spans="42:44" ht="18" customHeight="1" x14ac:dyDescent="0.15">
      <c r="AP492" s="59"/>
    </row>
    <row r="493" spans="42:44" ht="18" customHeight="1" x14ac:dyDescent="0.15">
      <c r="AP493" s="59"/>
      <c r="AQ493" s="101"/>
    </row>
    <row r="494" spans="42:44" ht="18" customHeight="1" x14ac:dyDescent="0.15">
      <c r="AP494" s="55"/>
    </row>
    <row r="495" spans="42:44" ht="18" customHeight="1" x14ac:dyDescent="0.15">
      <c r="AP495" s="59"/>
    </row>
    <row r="496" spans="42:44" ht="18" customHeight="1" x14ac:dyDescent="0.15">
      <c r="AP496" s="59"/>
      <c r="AQ496" s="101"/>
    </row>
    <row r="497" spans="42:43" ht="18" customHeight="1" x14ac:dyDescent="0.15">
      <c r="AP497" s="59"/>
    </row>
    <row r="498" spans="42:43" ht="18" customHeight="1" x14ac:dyDescent="0.15">
      <c r="AP498" s="59"/>
    </row>
    <row r="499" spans="42:43" ht="18" customHeight="1" x14ac:dyDescent="0.15">
      <c r="AP499" s="59"/>
      <c r="AQ499" s="101"/>
    </row>
    <row r="500" spans="42:43" ht="18" customHeight="1" x14ac:dyDescent="0.15">
      <c r="AP500" s="59"/>
    </row>
    <row r="501" spans="42:43" ht="18" customHeight="1" x14ac:dyDescent="0.15">
      <c r="AP501" s="59"/>
    </row>
    <row r="502" spans="42:43" ht="18" customHeight="1" x14ac:dyDescent="0.15">
      <c r="AP502" s="59"/>
      <c r="AQ502" s="101"/>
    </row>
    <row r="503" spans="42:43" ht="18" customHeight="1" x14ac:dyDescent="0.15">
      <c r="AP503" s="59"/>
    </row>
    <row r="504" spans="42:43" ht="18" customHeight="1" x14ac:dyDescent="0.15">
      <c r="AP504" s="59"/>
    </row>
    <row r="505" spans="42:43" ht="18" customHeight="1" x14ac:dyDescent="0.15">
      <c r="AP505" s="59"/>
      <c r="AQ505" s="101"/>
    </row>
    <row r="506" spans="42:43" ht="18" customHeight="1" x14ac:dyDescent="0.15">
      <c r="AP506" s="55"/>
    </row>
    <row r="508" spans="42:43" ht="18" customHeight="1" x14ac:dyDescent="0.15">
      <c r="AQ508" s="101"/>
    </row>
    <row r="509" spans="42:43" ht="18" customHeight="1" x14ac:dyDescent="0.15">
      <c r="AP509" s="55"/>
    </row>
    <row r="511" spans="42:43" ht="18" customHeight="1" x14ac:dyDescent="0.15">
      <c r="AQ511" s="101"/>
    </row>
    <row r="514" spans="43:43" ht="18" customHeight="1" x14ac:dyDescent="0.15">
      <c r="AQ514" s="101"/>
    </row>
    <row r="517" spans="43:43" ht="18" customHeight="1" x14ac:dyDescent="0.15">
      <c r="AQ517" s="101"/>
    </row>
    <row r="520" spans="43:43" ht="18" customHeight="1" x14ac:dyDescent="0.15">
      <c r="AQ520" s="101"/>
    </row>
    <row r="522" spans="43:43" ht="18" customHeight="1" x14ac:dyDescent="0.15">
      <c r="AQ522" s="2060"/>
    </row>
    <row r="523" spans="43:43" ht="18" customHeight="1" x14ac:dyDescent="0.15">
      <c r="AQ523" s="2060"/>
    </row>
    <row r="524" spans="43:43" ht="18" customHeight="1" x14ac:dyDescent="0.15">
      <c r="AQ524" s="2056"/>
    </row>
    <row r="525" spans="43:43" ht="18" customHeight="1" x14ac:dyDescent="0.15">
      <c r="AQ525" s="2056"/>
    </row>
    <row r="526" spans="43:43" ht="18" customHeight="1" x14ac:dyDescent="0.15">
      <c r="AQ526" s="2056"/>
    </row>
    <row r="527" spans="43:43" ht="18" customHeight="1" x14ac:dyDescent="0.15">
      <c r="AQ527" s="2056"/>
    </row>
    <row r="528" spans="43:43" ht="18" customHeight="1" x14ac:dyDescent="0.15">
      <c r="AQ528" s="2056"/>
    </row>
    <row r="529" spans="43:43" ht="18" customHeight="1" x14ac:dyDescent="0.15">
      <c r="AQ529" s="2056"/>
    </row>
    <row r="530" spans="43:43" ht="18" customHeight="1" x14ac:dyDescent="0.15">
      <c r="AQ530" s="2056"/>
    </row>
    <row r="545" spans="42:42" ht="18" customHeight="1" x14ac:dyDescent="0.15">
      <c r="AP545" s="59"/>
    </row>
    <row r="547" spans="42:42" ht="18" customHeight="1" x14ac:dyDescent="0.15">
      <c r="AP547" s="59"/>
    </row>
    <row r="548" spans="42:42" ht="18" customHeight="1" x14ac:dyDescent="0.15">
      <c r="AP548" s="59"/>
    </row>
    <row r="549" spans="42:42" ht="18" customHeight="1" x14ac:dyDescent="0.15">
      <c r="AP549" s="59"/>
    </row>
    <row r="550" spans="42:42" ht="18" customHeight="1" x14ac:dyDescent="0.15">
      <c r="AP550" s="59"/>
    </row>
    <row r="551" spans="42:42" ht="18" customHeight="1" x14ac:dyDescent="0.15">
      <c r="AP551" s="59"/>
    </row>
    <row r="557" spans="42:42" ht="18" customHeight="1" x14ac:dyDescent="0.15">
      <c r="AP557" s="59"/>
    </row>
    <row r="558" spans="42:42" ht="18" customHeight="1" x14ac:dyDescent="0.15">
      <c r="AP558" s="59"/>
    </row>
    <row r="559" spans="42:42" ht="18" customHeight="1" x14ac:dyDescent="0.15">
      <c r="AP559" s="59"/>
    </row>
    <row r="560" spans="42:42" ht="18" customHeight="1" x14ac:dyDescent="0.15">
      <c r="AP560" s="59"/>
    </row>
    <row r="561" spans="42:42" ht="18" customHeight="1" x14ac:dyDescent="0.15">
      <c r="AP561" s="59"/>
    </row>
    <row r="563" spans="42:42" ht="18" customHeight="1" x14ac:dyDescent="0.15">
      <c r="AP563" s="59"/>
    </row>
    <row r="595" spans="42:42" ht="18" customHeight="1" x14ac:dyDescent="0.15">
      <c r="AP595" s="59"/>
    </row>
    <row r="612" spans="42:42" ht="18" customHeight="1" x14ac:dyDescent="0.15">
      <c r="AP612" s="59"/>
    </row>
    <row r="613" spans="42:42" ht="18" customHeight="1" x14ac:dyDescent="0.15">
      <c r="AP613" s="59"/>
    </row>
    <row r="614" spans="42:42" ht="18" customHeight="1" x14ac:dyDescent="0.15">
      <c r="AP614" s="59"/>
    </row>
    <row r="616" spans="42:42" ht="18" customHeight="1" x14ac:dyDescent="0.15">
      <c r="AP616" s="59"/>
    </row>
    <row r="617" spans="42:42" ht="18" customHeight="1" x14ac:dyDescent="0.15">
      <c r="AP617" s="59"/>
    </row>
    <row r="619" spans="42:42" ht="18" customHeight="1" x14ac:dyDescent="0.15">
      <c r="AP619" s="59"/>
    </row>
    <row r="621" spans="42:42" ht="18" customHeight="1" x14ac:dyDescent="0.15">
      <c r="AP621" s="59"/>
    </row>
    <row r="622" spans="42:42" ht="18" customHeight="1" x14ac:dyDescent="0.15">
      <c r="AP622" s="252"/>
    </row>
    <row r="628" spans="42:42" ht="18" customHeight="1" x14ac:dyDescent="0.15">
      <c r="AP628" s="252"/>
    </row>
    <row r="640" spans="42:42" ht="18" customHeight="1" x14ac:dyDescent="0.15">
      <c r="AP640" s="252"/>
    </row>
    <row r="651" spans="42:42" ht="18" customHeight="1" x14ac:dyDescent="0.15">
      <c r="AP651" s="59"/>
    </row>
    <row r="653" spans="42:42" ht="18" customHeight="1" x14ac:dyDescent="0.15">
      <c r="AP653" s="59"/>
    </row>
    <row r="654" spans="42:42" ht="18" customHeight="1" x14ac:dyDescent="0.15">
      <c r="AP654" s="59"/>
    </row>
    <row r="666" spans="42:42" ht="18" customHeight="1" x14ac:dyDescent="0.15">
      <c r="AP666" s="59"/>
    </row>
    <row r="667" spans="42:42" ht="18" customHeight="1" x14ac:dyDescent="0.15">
      <c r="AP667" s="59"/>
    </row>
    <row r="668" spans="42:42" ht="18" customHeight="1" x14ac:dyDescent="0.15">
      <c r="AP668" s="59"/>
    </row>
    <row r="669" spans="42:42" ht="18" customHeight="1" x14ac:dyDescent="0.15">
      <c r="AP669" s="59"/>
    </row>
    <row r="670" spans="42:42" ht="18" customHeight="1" x14ac:dyDescent="0.15">
      <c r="AP670" s="59"/>
    </row>
    <row r="673" spans="42:42" ht="18" customHeight="1" x14ac:dyDescent="0.15">
      <c r="AP673" s="59"/>
    </row>
    <row r="674" spans="42:42" ht="18" customHeight="1" x14ac:dyDescent="0.15">
      <c r="AP674" s="59"/>
    </row>
    <row r="675" spans="42:42" ht="18" customHeight="1" x14ac:dyDescent="0.15">
      <c r="AP675" s="59"/>
    </row>
    <row r="676" spans="42:42" ht="18" customHeight="1" x14ac:dyDescent="0.15">
      <c r="AP676" s="59"/>
    </row>
    <row r="680" spans="42:42" ht="18" customHeight="1" x14ac:dyDescent="0.15">
      <c r="AP680" s="59"/>
    </row>
    <row r="682" spans="42:42" ht="18" customHeight="1" x14ac:dyDescent="0.15">
      <c r="AP682" s="99"/>
    </row>
    <row r="702" spans="42:42" ht="18" customHeight="1" x14ac:dyDescent="0.15">
      <c r="AP702" s="2060"/>
    </row>
    <row r="703" spans="42:42" ht="18" customHeight="1" x14ac:dyDescent="0.15">
      <c r="AP703" s="2060"/>
    </row>
    <row r="704" spans="42:42" ht="18" customHeight="1" x14ac:dyDescent="0.15">
      <c r="AP704" s="2056"/>
    </row>
    <row r="705" spans="42:42" ht="18" customHeight="1" x14ac:dyDescent="0.15">
      <c r="AP705" s="2056"/>
    </row>
    <row r="706" spans="42:42" ht="18" customHeight="1" x14ac:dyDescent="0.15">
      <c r="AP706" s="2056"/>
    </row>
    <row r="707" spans="42:42" ht="18" customHeight="1" x14ac:dyDescent="0.15">
      <c r="AP707" s="2056"/>
    </row>
    <row r="708" spans="42:42" ht="18" customHeight="1" x14ac:dyDescent="0.15">
      <c r="AP708" s="2056"/>
    </row>
    <row r="709" spans="42:42" ht="18" customHeight="1" x14ac:dyDescent="0.15">
      <c r="AP709" s="2056"/>
    </row>
    <row r="710" spans="42:42" ht="18" customHeight="1" x14ac:dyDescent="0.15">
      <c r="AP710" s="2056"/>
    </row>
    <row r="711" spans="42:42" ht="18" customHeight="1" x14ac:dyDescent="0.15">
      <c r="AP711" s="59"/>
    </row>
  </sheetData>
  <phoneticPr fontId="4"/>
  <hyperlinks>
    <hyperlink ref="D195" r:id="rId1" display="=@average('2024旬別'!C195)"/>
  </hyperlinks>
  <pageMargins left="0.7" right="0.7" top="0.75" bottom="0.75" header="0.3" footer="0.3"/>
  <pageSetup paperSize="9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81"/>
  <sheetViews>
    <sheetView showZeros="0" tabSelected="1" topLeftCell="D1" zoomScale="80" zoomScaleNormal="80" workbookViewId="0">
      <selection activeCell="R2" sqref="R2:Z2"/>
    </sheetView>
  </sheetViews>
  <sheetFormatPr defaultRowHeight="10.5" x14ac:dyDescent="0.15"/>
  <cols>
    <col min="1" max="1" width="4.875" style="2332" hidden="1" customWidth="1"/>
    <col min="2" max="2" width="3.75" style="2332" hidden="1" customWidth="1"/>
    <col min="3" max="3" width="7.125" style="2332" hidden="1" customWidth="1"/>
    <col min="4" max="4" width="10.625" style="2347" bestFit="1" customWidth="1"/>
    <col min="5" max="36" width="5.75" style="2332" customWidth="1"/>
    <col min="37" max="37" width="6.5" style="2332" customWidth="1"/>
    <col min="38" max="40" width="5.75" style="2332" customWidth="1"/>
    <col min="41" max="41" width="7.375" style="2332" customWidth="1"/>
    <col min="42" max="42" width="4.875" style="2332" customWidth="1"/>
    <col min="43" max="43" width="9.875" style="2339" customWidth="1"/>
    <col min="44" max="49" width="8.375" style="2339" customWidth="1"/>
    <col min="50" max="63" width="8.375" style="2332" customWidth="1"/>
    <col min="64" max="16384" width="9" style="2332"/>
  </cols>
  <sheetData>
    <row r="1" spans="1:49" ht="20.25" customHeight="1" thickBot="1" x14ac:dyDescent="0.2">
      <c r="D1" s="2419" t="s">
        <v>433</v>
      </c>
      <c r="E1" s="2420"/>
      <c r="F1" s="2420"/>
      <c r="G1" s="2420"/>
      <c r="H1" s="2420"/>
      <c r="I1" s="2420"/>
      <c r="J1" s="2420"/>
      <c r="K1" s="2420"/>
      <c r="L1" s="2420"/>
      <c r="M1" s="2420"/>
      <c r="N1" s="2420"/>
      <c r="O1" s="2420"/>
      <c r="P1" s="2420"/>
      <c r="Q1" s="2420"/>
      <c r="R1" s="2420"/>
      <c r="S1" s="2420"/>
      <c r="T1" s="2420"/>
      <c r="U1" s="2420"/>
      <c r="V1" s="2420"/>
      <c r="W1" s="2420"/>
      <c r="X1" s="2420"/>
      <c r="Y1" s="2420"/>
      <c r="Z1" s="2420"/>
      <c r="AA1" s="2420"/>
      <c r="AB1" s="2420"/>
      <c r="AC1" s="2420"/>
      <c r="AD1" s="2420"/>
      <c r="AE1" s="2420"/>
      <c r="AF1" s="2420"/>
      <c r="AG1" s="2420"/>
      <c r="AH1" s="2420"/>
      <c r="AI1" s="2420"/>
      <c r="AJ1" s="2420"/>
      <c r="AK1" s="2420"/>
      <c r="AL1" s="2420"/>
      <c r="AM1" s="2420"/>
      <c r="AN1" s="2420"/>
    </row>
    <row r="2" spans="1:49" ht="23.25" customHeight="1" thickBot="1" x14ac:dyDescent="0.2">
      <c r="D2" s="2337"/>
      <c r="E2" s="2337"/>
      <c r="F2" s="2337"/>
      <c r="G2" s="2337"/>
      <c r="H2" s="2337"/>
      <c r="I2" s="2337"/>
      <c r="J2" s="2337"/>
      <c r="K2" s="2337"/>
      <c r="L2" s="2337"/>
      <c r="M2" s="2337"/>
      <c r="N2" s="2337"/>
      <c r="O2" s="2337"/>
      <c r="P2" s="2337"/>
      <c r="Q2" s="2354" t="s">
        <v>643</v>
      </c>
      <c r="R2" s="2435" t="s">
        <v>443</v>
      </c>
      <c r="S2" s="2436"/>
      <c r="T2" s="2436"/>
      <c r="U2" s="2436"/>
      <c r="V2" s="2436"/>
      <c r="W2" s="2436"/>
      <c r="X2" s="2436"/>
      <c r="Y2" s="2436"/>
      <c r="Z2" s="2437"/>
      <c r="AA2" s="2337"/>
      <c r="AB2" s="2337"/>
      <c r="AC2" s="2337"/>
      <c r="AD2" s="2337"/>
      <c r="AE2" s="2337"/>
      <c r="AF2" s="2337"/>
      <c r="AG2" s="2337"/>
      <c r="AH2" s="2337"/>
      <c r="AI2" s="2337"/>
      <c r="AJ2" s="2337"/>
      <c r="AK2" s="2337"/>
      <c r="AL2" s="2337"/>
      <c r="AM2" s="2337"/>
      <c r="AN2" s="2337"/>
    </row>
    <row r="3" spans="1:49" ht="19.5" customHeight="1" x14ac:dyDescent="0.15">
      <c r="AF3" s="2333"/>
      <c r="AG3" s="2333"/>
      <c r="AH3" s="2333"/>
      <c r="AI3" s="2333"/>
      <c r="AJ3" s="2333"/>
      <c r="AK3" s="2333"/>
      <c r="AL3" s="2333"/>
      <c r="AM3" s="2333"/>
      <c r="AN3" s="2333"/>
      <c r="AO3" s="2418" t="s">
        <v>434</v>
      </c>
    </row>
    <row r="4" spans="1:49" ht="323.25" customHeight="1" thickBot="1" x14ac:dyDescent="0.2"/>
    <row r="5" spans="1:49" s="2347" customFormat="1" ht="15.75" customHeight="1" thickBot="1" x14ac:dyDescent="0.2">
      <c r="A5" s="2348"/>
      <c r="B5" s="2348"/>
      <c r="C5" s="2348"/>
      <c r="D5" s="2396"/>
      <c r="E5" s="2397" t="s">
        <v>390</v>
      </c>
      <c r="F5" s="2398" t="s">
        <v>389</v>
      </c>
      <c r="G5" s="2398" t="s">
        <v>388</v>
      </c>
      <c r="H5" s="2398" t="s">
        <v>387</v>
      </c>
      <c r="I5" s="2398" t="s">
        <v>386</v>
      </c>
      <c r="J5" s="2398" t="s">
        <v>385</v>
      </c>
      <c r="K5" s="2398" t="s">
        <v>384</v>
      </c>
      <c r="L5" s="2398" t="s">
        <v>383</v>
      </c>
      <c r="M5" s="2398" t="s">
        <v>382</v>
      </c>
      <c r="N5" s="2398" t="s">
        <v>381</v>
      </c>
      <c r="O5" s="2398" t="s">
        <v>380</v>
      </c>
      <c r="P5" s="2398" t="s">
        <v>379</v>
      </c>
      <c r="Q5" s="2398" t="s">
        <v>378</v>
      </c>
      <c r="R5" s="2398" t="s">
        <v>377</v>
      </c>
      <c r="S5" s="2398" t="s">
        <v>376</v>
      </c>
      <c r="T5" s="2398" t="s">
        <v>375</v>
      </c>
      <c r="U5" s="2398" t="s">
        <v>374</v>
      </c>
      <c r="V5" s="2398" t="s">
        <v>373</v>
      </c>
      <c r="W5" s="2398" t="s">
        <v>372</v>
      </c>
      <c r="X5" s="2398" t="s">
        <v>371</v>
      </c>
      <c r="Y5" s="2398" t="s">
        <v>370</v>
      </c>
      <c r="Z5" s="2398" t="s">
        <v>369</v>
      </c>
      <c r="AA5" s="2398" t="s">
        <v>368</v>
      </c>
      <c r="AB5" s="2398" t="s">
        <v>367</v>
      </c>
      <c r="AC5" s="2398" t="s">
        <v>366</v>
      </c>
      <c r="AD5" s="2398" t="s">
        <v>365</v>
      </c>
      <c r="AE5" s="2398" t="s">
        <v>364</v>
      </c>
      <c r="AF5" s="2398" t="s">
        <v>363</v>
      </c>
      <c r="AG5" s="2398" t="s">
        <v>362</v>
      </c>
      <c r="AH5" s="2398" t="s">
        <v>361</v>
      </c>
      <c r="AI5" s="2398" t="s">
        <v>360</v>
      </c>
      <c r="AJ5" s="2398" t="s">
        <v>359</v>
      </c>
      <c r="AK5" s="2398" t="s">
        <v>358</v>
      </c>
      <c r="AL5" s="2398" t="s">
        <v>357</v>
      </c>
      <c r="AM5" s="2398" t="s">
        <v>356</v>
      </c>
      <c r="AN5" s="2399" t="s">
        <v>355</v>
      </c>
      <c r="AO5" s="2396" t="s">
        <v>636</v>
      </c>
      <c r="AQ5" s="2340"/>
      <c r="AR5" s="2340"/>
      <c r="AS5" s="2340"/>
      <c r="AT5" s="2340"/>
      <c r="AU5" s="2340"/>
      <c r="AV5" s="2340"/>
      <c r="AW5" s="2340"/>
    </row>
    <row r="6" spans="1:49" ht="20.25" customHeight="1" x14ac:dyDescent="0.15">
      <c r="A6" s="2332" t="str">
        <f>$R$2</f>
        <v>野菜総数</v>
      </c>
      <c r="B6" s="2332" t="s">
        <v>436</v>
      </c>
      <c r="C6" s="2332" t="str">
        <f>A6&amp;B6</f>
        <v>野菜総数数量</v>
      </c>
      <c r="D6" s="2400" t="s">
        <v>441</v>
      </c>
      <c r="E6" s="2405">
        <f>VLOOKUP($C$6,'2020ｰ24旬別平均'!$A$196:$AM$372,4,FALSE)</f>
        <v>5291.5252</v>
      </c>
      <c r="F6" s="2406">
        <f>VLOOKUP($C$6,'2020ｰ24旬別平均'!$A$196:$AM$372,5,FALSE)</f>
        <v>7029.1951999999992</v>
      </c>
      <c r="G6" s="2406">
        <f>VLOOKUP($C$6,'2020ｰ24旬別平均'!$A$196:$AM$372,6,FALSE)</f>
        <v>6947.9865999999993</v>
      </c>
      <c r="H6" s="2406">
        <f>VLOOKUP($C$6,'2020ｰ24旬別平均'!$A$196:$AM$372,7,FALSE)</f>
        <v>6764.0465999999997</v>
      </c>
      <c r="I6" s="2406">
        <f>VLOOKUP($C$6,'2020ｰ24旬別平均'!$A$196:$AM$372,8,FALSE)</f>
        <v>5759.6975999999995</v>
      </c>
      <c r="J6" s="2406">
        <f>VLOOKUP($C$6,'2020ｰ24旬別平均'!$A$196:$AM$372,9,FALSE)</f>
        <v>5031.6360000000004</v>
      </c>
      <c r="K6" s="2406">
        <f>VLOOKUP($C$6,'2020ｰ24旬別平均'!$A$196:$AM$372,10,FALSE)</f>
        <v>5565.8369999999995</v>
      </c>
      <c r="L6" s="2406">
        <f>VLOOKUP($C$6,'2020ｰ24旬別平均'!$A$196:$AM$372,11,FALSE)</f>
        <v>5200.3572000000004</v>
      </c>
      <c r="M6" s="2406">
        <f>VLOOKUP($C$6,'2020ｰ24旬別平均'!$A$196:$AM$372,12,FALSE)</f>
        <v>5818.8330000000005</v>
      </c>
      <c r="N6" s="2406">
        <f>VLOOKUP($C$6,'2020ｰ24旬別平均'!$A$196:$AM$372,13,FALSE)</f>
        <v>5993.532400000001</v>
      </c>
      <c r="O6" s="2406">
        <f>VLOOKUP($C$6,'2020ｰ24旬別平均'!$A$196:$AM$372,14,FALSE)</f>
        <v>6324.2964000000002</v>
      </c>
      <c r="P6" s="2406">
        <f>VLOOKUP($C$6,'2020ｰ24旬別平均'!$A$196:$AM$372,15,FALSE)</f>
        <v>6283.3274000000001</v>
      </c>
      <c r="Q6" s="2406">
        <f>VLOOKUP($C$6,'2020ｰ24旬別平均'!$A$196:$AM$372,16,FALSE)</f>
        <v>6218.3917999999994</v>
      </c>
      <c r="R6" s="2406">
        <f>VLOOKUP($C$6,'2020ｰ24旬別平均'!$A$196:$AM$372,17,FALSE)</f>
        <v>6856.2005999999992</v>
      </c>
      <c r="S6" s="2406">
        <f>VLOOKUP($C$6,'2020ｰ24旬別平均'!$A$196:$AM$372,18,FALSE)</f>
        <v>7492.9776000000002</v>
      </c>
      <c r="T6" s="2406">
        <f>VLOOKUP($C$6,'2020ｰ24旬別平均'!$A$196:$AM$372,19,FALSE)</f>
        <v>6731.0130000000008</v>
      </c>
      <c r="U6" s="2406">
        <f>VLOOKUP($C$6,'2020ｰ24旬別平均'!$A$196:$AM$372,20,FALSE)</f>
        <v>6102.6243999999997</v>
      </c>
      <c r="V6" s="2406">
        <f>VLOOKUP($C$6,'2020ｰ24旬別平均'!$A$196:$AM$372,21,FALSE)</f>
        <v>5611.5127999999995</v>
      </c>
      <c r="W6" s="2406">
        <f>VLOOKUP($C$6,'2020ｰ24旬別平均'!$A$196:$AM$372,22,FALSE)</f>
        <v>5025.6379999999999</v>
      </c>
      <c r="X6" s="2406">
        <f>VLOOKUP($C$6,'2020ｰ24旬別平均'!$A$196:$AM$372,23,FALSE)</f>
        <v>4223.1404000000002</v>
      </c>
      <c r="Y6" s="2406">
        <f>VLOOKUP($C$6,'2020ｰ24旬別平均'!$A$196:$AM$372,24,FALSE)</f>
        <v>3455.4983999999995</v>
      </c>
      <c r="Z6" s="2406">
        <f>VLOOKUP($C$6,'2020ｰ24旬別平均'!$A$196:$AM$372,25,FALSE)</f>
        <v>2460.0693999999999</v>
      </c>
      <c r="AA6" s="2406">
        <f>VLOOKUP($C$6,'2020ｰ24旬別平均'!$A$196:$AM$372,26,FALSE)</f>
        <v>2017.155</v>
      </c>
      <c r="AB6" s="2406">
        <f>VLOOKUP($C$6,'2020ｰ24旬別平均'!$A$196:$AM$372,27,FALSE)</f>
        <v>2534.0698000000002</v>
      </c>
      <c r="AC6" s="2406">
        <f>VLOOKUP($C$6,'2020ｰ24旬別平均'!$A$196:$AM$372,28,FALSE)</f>
        <v>2451.6800000000003</v>
      </c>
      <c r="AD6" s="2406">
        <f>VLOOKUP($C$6,'2020ｰ24旬別平均'!$A$196:$AM$372,29,FALSE)</f>
        <v>2587.7946000000002</v>
      </c>
      <c r="AE6" s="2406">
        <f>VLOOKUP($C$6,'2020ｰ24旬別平均'!$A$196:$AM$372,30,FALSE)</f>
        <v>3143.9976000000001</v>
      </c>
      <c r="AF6" s="2406">
        <f>VLOOKUP($C$6,'2020ｰ24旬別平均'!$A$196:$AM$372,31,FALSE)</f>
        <v>3986.6756</v>
      </c>
      <c r="AG6" s="2406">
        <f>VLOOKUP($C$6,'2020ｰ24旬別平均'!$A$196:$AM$372,32,FALSE)</f>
        <v>5285.0411999999997</v>
      </c>
      <c r="AH6" s="2406">
        <f>VLOOKUP($C$6,'2020ｰ24旬別平均'!$A$196:$AM$372,33,FALSE)</f>
        <v>7438.7578000000012</v>
      </c>
      <c r="AI6" s="2406">
        <f>VLOOKUP($C$6,'2020ｰ24旬別平均'!$A$196:$AM$372,34,FALSE)</f>
        <v>8739.5214000000014</v>
      </c>
      <c r="AJ6" s="2406">
        <f>VLOOKUP($C$6,'2020ｰ24旬別平均'!$A$196:$AM$372,35,FALSE)</f>
        <v>9563.1859999999997</v>
      </c>
      <c r="AK6" s="2406">
        <f>VLOOKUP($C$6,'2020ｰ24旬別平均'!$A$196:$AM$372,36,FALSE)</f>
        <v>9530.1988000000019</v>
      </c>
      <c r="AL6" s="2406">
        <f>VLOOKUP($C$6,'2020ｰ24旬別平均'!$A$196:$AM$372,37,FALSE)</f>
        <v>8624.1752000000015</v>
      </c>
      <c r="AM6" s="2406">
        <f>VLOOKUP($C$6,'2020ｰ24旬別平均'!$A$196:$AM$372,38,FALSE)</f>
        <v>7556.9097999999994</v>
      </c>
      <c r="AN6" s="2407">
        <f>VLOOKUP($C$6,'2020ｰ24旬別平均'!$A$196:$AM$372,39,FALSE)</f>
        <v>8458.3122000000003</v>
      </c>
      <c r="AO6" s="2408">
        <f>SUM(E6:AN6)</f>
        <v>208104.81199999998</v>
      </c>
    </row>
    <row r="7" spans="1:49" ht="20.25" customHeight="1" x14ac:dyDescent="0.15">
      <c r="A7" s="2332" t="str">
        <f t="shared" ref="A7:A13" si="0">$R$2</f>
        <v>野菜総数</v>
      </c>
      <c r="B7" s="2332" t="s">
        <v>436</v>
      </c>
      <c r="C7" s="2332" t="str">
        <f t="shared" ref="C7:C13" si="1">A7&amp;B7</f>
        <v>野菜総数数量</v>
      </c>
      <c r="D7" s="2401" t="s">
        <v>354</v>
      </c>
      <c r="E7" s="2409">
        <f>VLOOKUP($C$7,'2024旬別'!$A$196:$AM$372,4,FALSE)</f>
        <v>4856.4369999999999</v>
      </c>
      <c r="F7" s="2410">
        <f>VLOOKUP($C$7,'2024旬別'!$A$196:$AM$372,5,FALSE)</f>
        <v>7168.5619999999999</v>
      </c>
      <c r="G7" s="2410">
        <f>VLOOKUP($C$7,'2024旬別'!$A$196:$AM$372,6,FALSE)</f>
        <v>6127.674</v>
      </c>
      <c r="H7" s="2410">
        <f>VLOOKUP($C$7,'2024旬別'!$A$196:$AM$372,7,FALSE)</f>
        <v>7062.5690000000004</v>
      </c>
      <c r="I7" s="2410">
        <f>VLOOKUP($C$7,'2024旬別'!$A$196:$AM$372,8,FALSE)</f>
        <v>5938.1549999999997</v>
      </c>
      <c r="J7" s="2410">
        <f>VLOOKUP($C$7,'2024旬別'!$A$196:$AM$372,9,FALSE)</f>
        <v>4989.0720000000001</v>
      </c>
      <c r="K7" s="2410">
        <f>VLOOKUP($C$7,'2024旬別'!$A$196:$AM$372,10,FALSE)</f>
        <v>5345.3069999999998</v>
      </c>
      <c r="L7" s="2410">
        <f>VLOOKUP($C$7,'2024旬別'!$A$196:$AM$372,11,FALSE)</f>
        <v>4675.0249999999996</v>
      </c>
      <c r="M7" s="2410">
        <f>VLOOKUP($C$7,'2024旬別'!$A$196:$AM$372,12,FALSE)</f>
        <v>5234.0020000000004</v>
      </c>
      <c r="N7" s="2410">
        <f>VLOOKUP($C$7,'2024旬別'!$A$196:$AM$372,13,FALSE)</f>
        <v>5396.009</v>
      </c>
      <c r="O7" s="2410">
        <f>VLOOKUP($C$7,'2024旬別'!$A$196:$AM$372,14,FALSE)</f>
        <v>6915.2690000000002</v>
      </c>
      <c r="P7" s="2410">
        <f>VLOOKUP($C$7,'2024旬別'!$A$196:$AM$372,15,FALSE)</f>
        <v>5839.5529999999999</v>
      </c>
      <c r="Q7" s="2410">
        <f>VLOOKUP($C$7,'2024旬別'!$A$196:$AM$372,16,FALSE)</f>
        <v>6408.5929999999998</v>
      </c>
      <c r="R7" s="2410">
        <f>VLOOKUP($C$7,'2024旬別'!$A$196:$AM$372,17,FALSE)</f>
        <v>6388.8050000000003</v>
      </c>
      <c r="S7" s="2410">
        <f>VLOOKUP($C$7,'2024旬別'!$A$196:$AM$372,18,FALSE)</f>
        <v>7488.4560000000001</v>
      </c>
      <c r="T7" s="2410">
        <f>VLOOKUP($C$7,'2024旬別'!$A$196:$AM$372,19,FALSE)</f>
        <v>6560.9859999999999</v>
      </c>
      <c r="U7" s="2410">
        <f>VLOOKUP($C$7,'2024旬別'!$A$196:$AM$372,20,FALSE)</f>
        <v>6074.7</v>
      </c>
      <c r="V7" s="2410">
        <f>VLOOKUP($C$7,'2024旬別'!$A$196:$AM$372,21,FALSE)</f>
        <v>5793.9340000000002</v>
      </c>
      <c r="W7" s="2410">
        <f>VLOOKUP($C$7,'2024旬別'!$A$196:$AM$372,22,FALSE)</f>
        <v>5154.5219999999999</v>
      </c>
      <c r="X7" s="2410">
        <f>VLOOKUP($C$7,'2024旬別'!$A$196:$AM$372,23,FALSE)</f>
        <v>4592.2290000000003</v>
      </c>
      <c r="Y7" s="2410">
        <f>VLOOKUP($C$7,'2024旬別'!$A$196:$AM$372,24,FALSE)</f>
        <v>2881.8589999999999</v>
      </c>
      <c r="Z7" s="2410">
        <f>VLOOKUP($C$7,'2024旬別'!$A$196:$AM$372,25,FALSE)</f>
        <v>2680.2890000000002</v>
      </c>
      <c r="AA7" s="2410">
        <f>VLOOKUP($C$7,'2024旬別'!$A$196:$AM$372,26,FALSE)</f>
        <v>1733.8209999999999</v>
      </c>
      <c r="AB7" s="2410">
        <f>VLOOKUP($C$7,'2024旬別'!$A$196:$AM$372,27,FALSE)</f>
        <v>2438.5250000000001</v>
      </c>
      <c r="AC7" s="2410">
        <f>VLOOKUP($C$7,'2024旬別'!$A$196:$AM$372,28,FALSE)</f>
        <v>2271.078</v>
      </c>
      <c r="AD7" s="2410">
        <f>VLOOKUP($C$7,'2024旬別'!$A$196:$AM$372,29,FALSE)</f>
        <v>2569.0569999999998</v>
      </c>
      <c r="AE7" s="2410">
        <f>VLOOKUP($C$7,'2024旬別'!$A$196:$AM$372,30,FALSE)</f>
        <v>2923.4679999999998</v>
      </c>
      <c r="AF7" s="2410">
        <f>VLOOKUP($C$7,'2024旬別'!$A$196:$AM$372,31,FALSE)</f>
        <v>3616.846</v>
      </c>
      <c r="AG7" s="2410">
        <f>VLOOKUP($C$7,'2024旬別'!$A$196:$AM$372,32,FALSE)</f>
        <v>4153.24</v>
      </c>
      <c r="AH7" s="2410">
        <f>VLOOKUP($C$7,'2024旬別'!$A$196:$AM$372,33,FALSE)</f>
        <v>6891.335</v>
      </c>
      <c r="AI7" s="2410">
        <f>VLOOKUP($C$7,'2024旬別'!$A$196:$AM$372,34,FALSE)</f>
        <v>8271.0380000000005</v>
      </c>
      <c r="AJ7" s="2410">
        <f>VLOOKUP($C$7,'2024旬別'!$A$196:$AM$372,35,FALSE)</f>
        <v>9955.2579999999998</v>
      </c>
      <c r="AK7" s="2410">
        <f>VLOOKUP($C$7,'2024旬別'!$A$196:$AM$372,36,FALSE)</f>
        <v>10861.065000000001</v>
      </c>
      <c r="AL7" s="2410">
        <f>VLOOKUP($C$7,'2024旬別'!$A$196:$AM$372,37,FALSE)</f>
        <v>8765.732</v>
      </c>
      <c r="AM7" s="2410">
        <f>VLOOKUP($C$7,'2024旬別'!$A$196:$AM$372,38,FALSE)</f>
        <v>8197.7170000000006</v>
      </c>
      <c r="AN7" s="2411">
        <f>VLOOKUP($C$7,'2024旬別'!$A$196:$AM$372,39,FALSE)</f>
        <v>8143.2839999999997</v>
      </c>
      <c r="AO7" s="2412">
        <f t="shared" ref="AO7:AO8" si="2">SUM(E7:AN7)</f>
        <v>204363.4709999999</v>
      </c>
    </row>
    <row r="8" spans="1:49" ht="20.25" customHeight="1" x14ac:dyDescent="0.15">
      <c r="A8" s="2332" t="str">
        <f t="shared" si="0"/>
        <v>野菜総数</v>
      </c>
      <c r="B8" s="2332" t="s">
        <v>436</v>
      </c>
      <c r="C8" s="2332" t="str">
        <f t="shared" si="1"/>
        <v>野菜総数数量</v>
      </c>
      <c r="D8" s="2402" t="s">
        <v>353</v>
      </c>
      <c r="E8" s="2413">
        <f>VLOOKUP($C$8,'2025旬別'!$A$196:$AM$372,4,FALSE)</f>
        <v>5205.1509999999998</v>
      </c>
      <c r="F8" s="2414">
        <f>VLOOKUP($C$8,'2025旬別'!$A$196:$AM$372,5,FALSE)</f>
        <v>2965.386</v>
      </c>
      <c r="G8" s="2414">
        <f>VLOOKUP($C$8,'2025旬別'!$A$196:$AM$372,6,FALSE)</f>
        <v>6132.491</v>
      </c>
      <c r="H8" s="2414">
        <f>VLOOKUP($C$8,'2025旬別'!$A$196:$AM$372,7,FALSE)</f>
        <v>5584.7740000000003</v>
      </c>
      <c r="I8" s="2414">
        <f>VLOOKUP($C$8,'2025旬別'!$A$196:$AM$372,8,FALSE)</f>
        <v>4992.58</v>
      </c>
      <c r="J8" s="2414">
        <f>VLOOKUP($C$8,'2025旬別'!$A$196:$AM$372,9,FALSE)</f>
        <v>3842.6880000000001</v>
      </c>
      <c r="K8" s="2414">
        <f>VLOOKUP($C$8,'2025旬別'!$A$196:$AM$372,10,FALSE)</f>
        <v>4806.4049999999997</v>
      </c>
      <c r="L8" s="2414">
        <f>VLOOKUP($C$8,'2025旬別'!$A$196:$AM$372,11,FALSE)</f>
        <v>3862.8389999999999</v>
      </c>
      <c r="M8" s="2414">
        <f>VLOOKUP($C$8,'2025旬別'!$A$196:$AM$372,12,FALSE)</f>
        <v>6076.4530000000004</v>
      </c>
      <c r="N8" s="2414">
        <f>VLOOKUP($C$8,'2025旬別'!$A$196:$AM$372,13,FALSE)</f>
        <v>5541.6880000000001</v>
      </c>
      <c r="O8" s="2414">
        <f>VLOOKUP($C$8,'2025旬別'!$A$196:$AM$372,14,FALSE)</f>
        <v>6108.375</v>
      </c>
      <c r="P8" s="2414">
        <f>VLOOKUP($C$8,'2025旬別'!$A$196:$AM$372,15,FALSE)</f>
        <v>6511.3450000000003</v>
      </c>
      <c r="Q8" s="2414">
        <f>VLOOKUP($C$8,'2025旬別'!$A$196:$AM$372,16,FALSE)</f>
        <v>6719.8509999999987</v>
      </c>
      <c r="R8" s="2414">
        <f>VLOOKUP($C$8,'2025旬別'!$A$196:$AM$372,17,FALSE)</f>
        <v>6245.7500000000027</v>
      </c>
      <c r="S8" s="2414">
        <f>VLOOKUP($C$8,'2025旬別'!$A$196:$AM$372,18,FALSE)</f>
        <v>7236.3849999999975</v>
      </c>
      <c r="T8" s="2414">
        <f>VLOOKUP($C$8,'2025旬別'!$A$196:$AM$372,19,FALSE)</f>
        <v>6013.8830000000016</v>
      </c>
      <c r="U8" s="2414">
        <f>VLOOKUP($C$8,'2025旬別'!$A$196:$AM$372,20,FALSE)</f>
        <v>5651.0210000000015</v>
      </c>
      <c r="V8" s="2414">
        <f>VLOOKUP($C$8,'2025旬別'!$A$196:$AM$372,21,FALSE)</f>
        <v>0</v>
      </c>
      <c r="W8" s="2414">
        <f>VLOOKUP($C$8,'2025旬別'!$A$196:$AM$372,22,FALSE)</f>
        <v>0</v>
      </c>
      <c r="X8" s="2414">
        <f>VLOOKUP($C$8,'2025旬別'!$A$196:$AM$372,23,FALSE)</f>
        <v>0</v>
      </c>
      <c r="Y8" s="2414">
        <f>VLOOKUP($C$8,'2025旬別'!$A$196:$AM$372,24,FALSE)</f>
        <v>0</v>
      </c>
      <c r="Z8" s="2414">
        <f>VLOOKUP($C$8,'2025旬別'!$A$196:$AM$372,25,FALSE)</f>
        <v>0</v>
      </c>
      <c r="AA8" s="2414">
        <f>VLOOKUP($C$8,'2025旬別'!$A$196:$AM$372,26,FALSE)</f>
        <v>0</v>
      </c>
      <c r="AB8" s="2414">
        <f>VLOOKUP($C$8,'2025旬別'!$A$196:$AM$372,27,FALSE)</f>
        <v>0</v>
      </c>
      <c r="AC8" s="2414">
        <f>VLOOKUP($C$8,'2025旬別'!$A$196:$AM$372,28,FALSE)</f>
        <v>0</v>
      </c>
      <c r="AD8" s="2414">
        <f>VLOOKUP($C$8,'2025旬別'!$A$196:$AM$372,29,FALSE)</f>
        <v>0</v>
      </c>
      <c r="AE8" s="2414">
        <f>VLOOKUP($C$8,'2025旬別'!$A$196:$AM$372,30,FALSE)</f>
        <v>0</v>
      </c>
      <c r="AF8" s="2414">
        <f>VLOOKUP($C$8,'2025旬別'!$A$196:$AM$372,31,FALSE)</f>
        <v>0</v>
      </c>
      <c r="AG8" s="2414">
        <f>VLOOKUP($C$8,'2025旬別'!$A$196:$AM$372,32,FALSE)</f>
        <v>0</v>
      </c>
      <c r="AH8" s="2414">
        <f>VLOOKUP($C$8,'2025旬別'!$A$196:$AM$372,33,FALSE)</f>
        <v>0</v>
      </c>
      <c r="AI8" s="2414">
        <f>VLOOKUP($C$8,'2025旬別'!$A$196:$AM$372,34,FALSE)</f>
        <v>0</v>
      </c>
      <c r="AJ8" s="2414">
        <f>VLOOKUP($C$8,'2025旬別'!$A$196:$AM$372,35,FALSE)</f>
        <v>0</v>
      </c>
      <c r="AK8" s="2414">
        <f>VLOOKUP($C$8,'2025旬別'!$A$196:$AM$372,36,FALSE)</f>
        <v>0</v>
      </c>
      <c r="AL8" s="2414">
        <f>VLOOKUP($C$8,'2025旬別'!$A$196:$AM$372,37,FALSE)</f>
        <v>0</v>
      </c>
      <c r="AM8" s="2414">
        <f>VLOOKUP($C$8,'2025旬別'!$A$196:$AM$372,38,FALSE)</f>
        <v>0</v>
      </c>
      <c r="AN8" s="2415">
        <f>VLOOKUP($C$8,'2025旬別'!$A$196:$AM$372,39,FALSE)</f>
        <v>0</v>
      </c>
      <c r="AO8" s="2416">
        <f t="shared" si="2"/>
        <v>93497.065000000002</v>
      </c>
    </row>
    <row r="9" spans="1:49" ht="20.25" customHeight="1" x14ac:dyDescent="0.15">
      <c r="D9" s="2403" t="s">
        <v>438</v>
      </c>
      <c r="E9" s="2422">
        <f>IFERROR(E8/E6," ")</f>
        <v>0.98367688015546062</v>
      </c>
      <c r="F9" s="2423">
        <f t="shared" ref="F9:AO9" si="3">IFERROR(F8/F6," ")</f>
        <v>0.42186707234990434</v>
      </c>
      <c r="G9" s="2423">
        <f t="shared" si="3"/>
        <v>0.88262850132727666</v>
      </c>
      <c r="H9" s="2423">
        <f t="shared" si="3"/>
        <v>0.82565575464840835</v>
      </c>
      <c r="I9" s="2423">
        <f t="shared" si="3"/>
        <v>0.86681286878672248</v>
      </c>
      <c r="J9" s="2423">
        <f t="shared" si="3"/>
        <v>0.76370548267005001</v>
      </c>
      <c r="K9" s="2423">
        <f t="shared" si="3"/>
        <v>0.8635547537594076</v>
      </c>
      <c r="L9" s="2423">
        <f t="shared" si="3"/>
        <v>0.74280262901940652</v>
      </c>
      <c r="M9" s="2423">
        <f t="shared" si="3"/>
        <v>1.0442734823288449</v>
      </c>
      <c r="N9" s="2423">
        <f t="shared" si="3"/>
        <v>0.92461133604616852</v>
      </c>
      <c r="O9" s="2423">
        <f t="shared" si="3"/>
        <v>0.96585843130312488</v>
      </c>
      <c r="P9" s="2423">
        <f t="shared" si="3"/>
        <v>1.0362893074774362</v>
      </c>
      <c r="Q9" s="2423">
        <f t="shared" si="3"/>
        <v>1.0806413002152742</v>
      </c>
      <c r="R9" s="2423">
        <f>IFERROR(R8/R6," ")</f>
        <v>0.91096371946876864</v>
      </c>
      <c r="S9" s="2423">
        <f t="shared" si="3"/>
        <v>0.96575558960699381</v>
      </c>
      <c r="T9" s="2423">
        <f t="shared" si="3"/>
        <v>0.89345883004534399</v>
      </c>
      <c r="U9" s="2423">
        <f t="shared" si="3"/>
        <v>0.92599849336950868</v>
      </c>
      <c r="V9" s="2423">
        <f t="shared" si="3"/>
        <v>0</v>
      </c>
      <c r="W9" s="2423">
        <f t="shared" si="3"/>
        <v>0</v>
      </c>
      <c r="X9" s="2423">
        <f t="shared" si="3"/>
        <v>0</v>
      </c>
      <c r="Y9" s="2423">
        <f t="shared" si="3"/>
        <v>0</v>
      </c>
      <c r="Z9" s="2423">
        <f t="shared" si="3"/>
        <v>0</v>
      </c>
      <c r="AA9" s="2423">
        <f t="shared" si="3"/>
        <v>0</v>
      </c>
      <c r="AB9" s="2423">
        <f t="shared" si="3"/>
        <v>0</v>
      </c>
      <c r="AC9" s="2423">
        <f t="shared" si="3"/>
        <v>0</v>
      </c>
      <c r="AD9" s="2423">
        <f t="shared" si="3"/>
        <v>0</v>
      </c>
      <c r="AE9" s="2423">
        <f t="shared" si="3"/>
        <v>0</v>
      </c>
      <c r="AF9" s="2423">
        <f t="shared" si="3"/>
        <v>0</v>
      </c>
      <c r="AG9" s="2423">
        <f t="shared" si="3"/>
        <v>0</v>
      </c>
      <c r="AH9" s="2423">
        <f t="shared" si="3"/>
        <v>0</v>
      </c>
      <c r="AI9" s="2423">
        <f t="shared" si="3"/>
        <v>0</v>
      </c>
      <c r="AJ9" s="2423">
        <f t="shared" si="3"/>
        <v>0</v>
      </c>
      <c r="AK9" s="2423">
        <f t="shared" si="3"/>
        <v>0</v>
      </c>
      <c r="AL9" s="2423">
        <f t="shared" si="3"/>
        <v>0</v>
      </c>
      <c r="AM9" s="2423">
        <f t="shared" si="3"/>
        <v>0</v>
      </c>
      <c r="AN9" s="2424">
        <f t="shared" si="3"/>
        <v>0</v>
      </c>
      <c r="AO9" s="2425">
        <f t="shared" si="3"/>
        <v>0.44927872691382076</v>
      </c>
    </row>
    <row r="10" spans="1:49" ht="20.25" customHeight="1" thickBot="1" x14ac:dyDescent="0.2">
      <c r="D10" s="2404" t="s">
        <v>439</v>
      </c>
      <c r="E10" s="2426">
        <f>IFERROR(E8/E7," ")</f>
        <v>1.0718044937059823</v>
      </c>
      <c r="F10" s="2427">
        <f t="shared" ref="F10:AO10" si="4">IFERROR(F8/F7," ")</f>
        <v>0.41366539063204028</v>
      </c>
      <c r="G10" s="2427">
        <f t="shared" si="4"/>
        <v>1.0007861057882648</v>
      </c>
      <c r="H10" s="2427">
        <f t="shared" si="4"/>
        <v>0.79075673455367301</v>
      </c>
      <c r="I10" s="2427">
        <f t="shared" si="4"/>
        <v>0.84076282953206849</v>
      </c>
      <c r="J10" s="2427">
        <f t="shared" si="4"/>
        <v>0.77022099500668662</v>
      </c>
      <c r="K10" s="2427">
        <f t="shared" si="4"/>
        <v>0.89918221722344482</v>
      </c>
      <c r="L10" s="2427">
        <f t="shared" si="4"/>
        <v>0.82627130336201415</v>
      </c>
      <c r="M10" s="2427">
        <f t="shared" si="4"/>
        <v>1.1609573324580311</v>
      </c>
      <c r="N10" s="2427">
        <f t="shared" si="4"/>
        <v>1.0269975457787412</v>
      </c>
      <c r="O10" s="2427">
        <f t="shared" si="4"/>
        <v>0.88331704811483103</v>
      </c>
      <c r="P10" s="2427">
        <f t="shared" si="4"/>
        <v>1.1150416821287521</v>
      </c>
      <c r="Q10" s="2427">
        <f t="shared" si="4"/>
        <v>1.0485688512283429</v>
      </c>
      <c r="R10" s="2427">
        <f t="shared" si="4"/>
        <v>0.97760848859841587</v>
      </c>
      <c r="S10" s="2427">
        <f t="shared" si="4"/>
        <v>0.96633872189407233</v>
      </c>
      <c r="T10" s="2427">
        <f t="shared" si="4"/>
        <v>0.9166126859590924</v>
      </c>
      <c r="U10" s="2427">
        <f t="shared" si="4"/>
        <v>0.93025515663324965</v>
      </c>
      <c r="V10" s="2427">
        <f t="shared" si="4"/>
        <v>0</v>
      </c>
      <c r="W10" s="2427">
        <f t="shared" si="4"/>
        <v>0</v>
      </c>
      <c r="X10" s="2427">
        <f t="shared" si="4"/>
        <v>0</v>
      </c>
      <c r="Y10" s="2427">
        <f t="shared" si="4"/>
        <v>0</v>
      </c>
      <c r="Z10" s="2427">
        <f t="shared" si="4"/>
        <v>0</v>
      </c>
      <c r="AA10" s="2427">
        <f t="shared" si="4"/>
        <v>0</v>
      </c>
      <c r="AB10" s="2427">
        <f t="shared" si="4"/>
        <v>0</v>
      </c>
      <c r="AC10" s="2427">
        <f t="shared" si="4"/>
        <v>0</v>
      </c>
      <c r="AD10" s="2427">
        <f t="shared" si="4"/>
        <v>0</v>
      </c>
      <c r="AE10" s="2427">
        <f t="shared" si="4"/>
        <v>0</v>
      </c>
      <c r="AF10" s="2427">
        <f t="shared" si="4"/>
        <v>0</v>
      </c>
      <c r="AG10" s="2427">
        <f t="shared" si="4"/>
        <v>0</v>
      </c>
      <c r="AH10" s="2427">
        <f t="shared" si="4"/>
        <v>0</v>
      </c>
      <c r="AI10" s="2427">
        <f t="shared" si="4"/>
        <v>0</v>
      </c>
      <c r="AJ10" s="2427">
        <f t="shared" si="4"/>
        <v>0</v>
      </c>
      <c r="AK10" s="2427">
        <f t="shared" si="4"/>
        <v>0</v>
      </c>
      <c r="AL10" s="2427">
        <f t="shared" si="4"/>
        <v>0</v>
      </c>
      <c r="AM10" s="2427">
        <f t="shared" si="4"/>
        <v>0</v>
      </c>
      <c r="AN10" s="2428">
        <f t="shared" si="4"/>
        <v>0</v>
      </c>
      <c r="AO10" s="2429">
        <f t="shared" si="4"/>
        <v>0.45750380213497177</v>
      </c>
    </row>
    <row r="11" spans="1:49" ht="20.25" customHeight="1" x14ac:dyDescent="0.15">
      <c r="A11" s="2332" t="str">
        <f t="shared" si="0"/>
        <v>野菜総数</v>
      </c>
      <c r="B11" s="2332" t="s">
        <v>437</v>
      </c>
      <c r="C11" s="2332" t="str">
        <f t="shared" si="1"/>
        <v>野菜総数価格</v>
      </c>
      <c r="D11" s="2400" t="s">
        <v>440</v>
      </c>
      <c r="E11" s="2405">
        <f>VLOOKUP($C$11,'2020ｰ24旬別平均'!$A$196:$AM$372,4,FALSE)</f>
        <v>176.8</v>
      </c>
      <c r="F11" s="2406">
        <f>VLOOKUP($C$11,'2020ｰ24旬別平均'!$A$196:$AM$372,5,FALSE)</f>
        <v>158</v>
      </c>
      <c r="G11" s="2406">
        <f>VLOOKUP($C$11,'2020ｰ24旬別平均'!$A$196:$AM$372,6,FALSE)</f>
        <v>169.2</v>
      </c>
      <c r="H11" s="2406">
        <f>VLOOKUP($C$11,'2020ｰ24旬別平均'!$A$196:$AM$372,7,FALSE)</f>
        <v>173.4</v>
      </c>
      <c r="I11" s="2406">
        <f>VLOOKUP($C$11,'2020ｰ24旬別平均'!$A$196:$AM$372,8,FALSE)</f>
        <v>194.4</v>
      </c>
      <c r="J11" s="2406">
        <f>VLOOKUP($C$11,'2020ｰ24旬別平均'!$A$196:$AM$372,9,FALSE)</f>
        <v>201.2</v>
      </c>
      <c r="K11" s="2406">
        <f>VLOOKUP($C$11,'2020ｰ24旬別平均'!$A$196:$AM$372,10,FALSE)</f>
        <v>222.2</v>
      </c>
      <c r="L11" s="2406">
        <f>VLOOKUP($C$11,'2020ｰ24旬別平均'!$A$196:$AM$372,11,FALSE)</f>
        <v>241</v>
      </c>
      <c r="M11" s="2406">
        <f>VLOOKUP($C$11,'2020ｰ24旬別平均'!$A$196:$AM$372,12,FALSE)</f>
        <v>270.2</v>
      </c>
      <c r="N11" s="2406">
        <f>VLOOKUP($C$11,'2020ｰ24旬別平均'!$A$196:$AM$372,13,FALSE)</f>
        <v>251</v>
      </c>
      <c r="O11" s="2406">
        <f>VLOOKUP($C$11,'2020ｰ24旬別平均'!$A$196:$AM$372,14,FALSE)</f>
        <v>257.2</v>
      </c>
      <c r="P11" s="2406">
        <f>VLOOKUP($C$11,'2020ｰ24旬別平均'!$A$196:$AM$372,15,FALSE)</f>
        <v>258.39999999999998</v>
      </c>
      <c r="Q11" s="2406">
        <f>VLOOKUP($C$11,'2020ｰ24旬別平均'!$A$196:$AM$372,16,FALSE)</f>
        <v>259.60000000000002</v>
      </c>
      <c r="R11" s="2406">
        <f>VLOOKUP($C$11,'2020ｰ24旬別平均'!$A$196:$AM$372,17,FALSE)</f>
        <v>244</v>
      </c>
      <c r="S11" s="2406">
        <f>VLOOKUP($C$11,'2020ｰ24旬別平均'!$A$196:$AM$372,18,FALSE)</f>
        <v>240</v>
      </c>
      <c r="T11" s="2406">
        <f>VLOOKUP($C$11,'2020ｰ24旬別平均'!$A$196:$AM$372,19,FALSE)</f>
        <v>248.2</v>
      </c>
      <c r="U11" s="2406">
        <f>VLOOKUP($C$11,'2020ｰ24旬別平均'!$A$196:$AM$372,20,FALSE)</f>
        <v>270.39999999999998</v>
      </c>
      <c r="V11" s="2406">
        <f>VLOOKUP($C$11,'2020ｰ24旬別平均'!$A$196:$AM$372,21,FALSE)</f>
        <v>279.8</v>
      </c>
      <c r="W11" s="2406">
        <f>VLOOKUP($C$11,'2020ｰ24旬別平均'!$A$196:$AM$372,22,FALSE)</f>
        <v>295.39999999999998</v>
      </c>
      <c r="X11" s="2406">
        <f>VLOOKUP($C$11,'2020ｰ24旬別平均'!$A$196:$AM$372,23,FALSE)</f>
        <v>317.60000000000002</v>
      </c>
      <c r="Y11" s="2406">
        <f>VLOOKUP($C$11,'2020ｰ24旬別平均'!$A$196:$AM$372,24,FALSE)</f>
        <v>325</v>
      </c>
      <c r="Z11" s="2406">
        <f>VLOOKUP($C$11,'2020ｰ24旬別平均'!$A$196:$AM$372,25,FALSE)</f>
        <v>345.2</v>
      </c>
      <c r="AA11" s="2406">
        <f>VLOOKUP($C$11,'2020ｰ24旬別平均'!$A$196:$AM$372,26,FALSE)</f>
        <v>370</v>
      </c>
      <c r="AB11" s="2406">
        <f>VLOOKUP($C$11,'2020ｰ24旬別平均'!$A$196:$AM$372,27,FALSE)</f>
        <v>364.4</v>
      </c>
      <c r="AC11" s="2406">
        <f>VLOOKUP($C$11,'2020ｰ24旬別平均'!$A$196:$AM$372,28,FALSE)</f>
        <v>406.2</v>
      </c>
      <c r="AD11" s="2406">
        <f>VLOOKUP($C$11,'2020ｰ24旬別平均'!$A$196:$AM$372,29,FALSE)</f>
        <v>437.4</v>
      </c>
      <c r="AE11" s="2406">
        <f>VLOOKUP($C$11,'2020ｰ24旬別平均'!$A$196:$AM$372,30,FALSE)</f>
        <v>403</v>
      </c>
      <c r="AF11" s="2406">
        <f>VLOOKUP($C$11,'2020ｰ24旬別平均'!$A$196:$AM$372,31,FALSE)</f>
        <v>338.8</v>
      </c>
      <c r="AG11" s="2406">
        <f>VLOOKUP($C$11,'2020ｰ24旬別平均'!$A$196:$AM$372,32,FALSE)</f>
        <v>290.2</v>
      </c>
      <c r="AH11" s="2406">
        <f>VLOOKUP($C$11,'2020ｰ24旬別平均'!$A$196:$AM$372,33,FALSE)</f>
        <v>234</v>
      </c>
      <c r="AI11" s="2406">
        <f>VLOOKUP($C$11,'2020ｰ24旬別平均'!$A$196:$AM$372,34,FALSE)</f>
        <v>183.8</v>
      </c>
      <c r="AJ11" s="2406">
        <f>VLOOKUP($C$11,'2020ｰ24旬別平均'!$A$196:$AM$372,35,FALSE)</f>
        <v>169.8</v>
      </c>
      <c r="AK11" s="2406">
        <f>VLOOKUP($C$11,'2020ｰ24旬別平均'!$A$196:$AM$372,36,FALSE)</f>
        <v>140.19999999999999</v>
      </c>
      <c r="AL11" s="2406">
        <f>VLOOKUP($C$11,'2020ｰ24旬別平均'!$A$196:$AM$372,37,FALSE)</f>
        <v>139.19999999999999</v>
      </c>
      <c r="AM11" s="2406">
        <f>VLOOKUP($C$11,'2020ｰ24旬別平均'!$A$196:$AM$372,38,FALSE)</f>
        <v>154.4</v>
      </c>
      <c r="AN11" s="2407">
        <f>VLOOKUP($C$11,'2020ｰ24旬別平均'!$A$196:$AM$372,39,FALSE)</f>
        <v>201.4</v>
      </c>
      <c r="AO11" s="2408">
        <f>AO16/AO6</f>
        <v>232.79020337982385</v>
      </c>
    </row>
    <row r="12" spans="1:49" ht="20.25" customHeight="1" x14ac:dyDescent="0.15">
      <c r="A12" s="2332" t="str">
        <f t="shared" si="0"/>
        <v>野菜総数</v>
      </c>
      <c r="B12" s="2332" t="s">
        <v>437</v>
      </c>
      <c r="C12" s="2332" t="str">
        <f t="shared" si="1"/>
        <v>野菜総数価格</v>
      </c>
      <c r="D12" s="2401" t="s">
        <v>352</v>
      </c>
      <c r="E12" s="2409">
        <f>VLOOKUP($C$12,'2024旬別'!$A$196:$AM$372,4,FALSE)</f>
        <v>177</v>
      </c>
      <c r="F12" s="2410">
        <f>VLOOKUP($C$12,'2024旬別'!$A$196:$AM$372,5,FALSE)</f>
        <v>169</v>
      </c>
      <c r="G12" s="2410">
        <f>VLOOKUP($C$12,'2024旬別'!$A$196:$AM$372,6,FALSE)</f>
        <v>177</v>
      </c>
      <c r="H12" s="2410">
        <f>VLOOKUP($C$12,'2024旬別'!$A$196:$AM$372,7,FALSE)</f>
        <v>192</v>
      </c>
      <c r="I12" s="2410">
        <f>VLOOKUP($C$12,'2024旬別'!$A$196:$AM$372,8,FALSE)</f>
        <v>204</v>
      </c>
      <c r="J12" s="2410">
        <f>VLOOKUP($C$12,'2024旬別'!$A$196:$AM$372,9,FALSE)</f>
        <v>225</v>
      </c>
      <c r="K12" s="2410">
        <f>VLOOKUP($C$12,'2024旬別'!$A$196:$AM$372,10,FALSE)</f>
        <v>246</v>
      </c>
      <c r="L12" s="2410">
        <f>VLOOKUP($C$12,'2024旬別'!$A$196:$AM$372,11,FALSE)</f>
        <v>313</v>
      </c>
      <c r="M12" s="2410">
        <f>VLOOKUP($C$12,'2024旬別'!$A$196:$AM$372,12,FALSE)</f>
        <v>374</v>
      </c>
      <c r="N12" s="2410">
        <f>VLOOKUP($C$12,'2024旬別'!$A$196:$AM$372,13,FALSE)</f>
        <v>326</v>
      </c>
      <c r="O12" s="2410">
        <f>VLOOKUP($C$12,'2024旬別'!$A$196:$AM$372,14,FALSE)</f>
        <v>296</v>
      </c>
      <c r="P12" s="2410">
        <f>VLOOKUP($C$12,'2024旬別'!$A$196:$AM$372,15,FALSE)</f>
        <v>302</v>
      </c>
      <c r="Q12" s="2410">
        <f>VLOOKUP($C$12,'2024旬別'!$A$196:$AM$372,16,FALSE)</f>
        <v>286</v>
      </c>
      <c r="R12" s="2410">
        <f>VLOOKUP($C$12,'2024旬別'!$A$196:$AM$372,17,FALSE)</f>
        <v>308</v>
      </c>
      <c r="S12" s="2410">
        <f>VLOOKUP($C$12,'2024旬別'!$A$196:$AM$372,18,FALSE)</f>
        <v>282</v>
      </c>
      <c r="T12" s="2410">
        <f>VLOOKUP($C$12,'2024旬別'!$A$196:$AM$372,19,FALSE)</f>
        <v>262</v>
      </c>
      <c r="U12" s="2410">
        <f>VLOOKUP($C$12,'2024旬別'!$A$196:$AM$372,20,FALSE)</f>
        <v>272</v>
      </c>
      <c r="V12" s="2410">
        <f>VLOOKUP($C$12,'2024旬別'!$A$196:$AM$372,21,FALSE)</f>
        <v>241</v>
      </c>
      <c r="W12" s="2410">
        <f>VLOOKUP($C$12,'2024旬別'!$A$196:$AM$372,22,FALSE)</f>
        <v>270</v>
      </c>
      <c r="X12" s="2410">
        <f>VLOOKUP($C$12,'2024旬別'!$A$196:$AM$372,23,FALSE)</f>
        <v>315</v>
      </c>
      <c r="Y12" s="2410">
        <f>VLOOKUP($C$12,'2024旬別'!$A$196:$AM$372,24,FALSE)</f>
        <v>359</v>
      </c>
      <c r="Z12" s="2410">
        <f>VLOOKUP($C$12,'2024旬別'!$A$196:$AM$372,25,FALSE)</f>
        <v>386</v>
      </c>
      <c r="AA12" s="2410">
        <f>VLOOKUP($C$12,'2024旬別'!$A$196:$AM$372,26,FALSE)</f>
        <v>417</v>
      </c>
      <c r="AB12" s="2410">
        <f>VLOOKUP($C$12,'2024旬別'!$A$196:$AM$372,27,FALSE)</f>
        <v>412</v>
      </c>
      <c r="AC12" s="2410">
        <f>VLOOKUP($C$12,'2024旬別'!$A$196:$AM$372,28,FALSE)</f>
        <v>454</v>
      </c>
      <c r="AD12" s="2410">
        <f>VLOOKUP($C$12,'2024旬別'!$A$196:$AM$372,29,FALSE)</f>
        <v>496</v>
      </c>
      <c r="AE12" s="2410">
        <f>VLOOKUP($C$12,'2024旬別'!$A$196:$AM$372,30,FALSE)</f>
        <v>459</v>
      </c>
      <c r="AF12" s="2410">
        <f>VLOOKUP($C$12,'2024旬別'!$A$196:$AM$372,31,FALSE)</f>
        <v>411</v>
      </c>
      <c r="AG12" s="2410">
        <f>VLOOKUP($C$12,'2024旬別'!$A$196:$AM$372,32,FALSE)</f>
        <v>391</v>
      </c>
      <c r="AH12" s="2410">
        <f>VLOOKUP($C$12,'2024旬別'!$A$196:$AM$372,33,FALSE)</f>
        <v>287</v>
      </c>
      <c r="AI12" s="2410">
        <f>VLOOKUP($C$12,'2024旬別'!$A$196:$AM$372,34,FALSE)</f>
        <v>225</v>
      </c>
      <c r="AJ12" s="2410">
        <f>VLOOKUP($C$12,'2024旬別'!$A$196:$AM$372,35,FALSE)</f>
        <v>218</v>
      </c>
      <c r="AK12" s="2410">
        <f>VLOOKUP($C$12,'2024旬別'!$A$196:$AM$372,36,FALSE)</f>
        <v>203</v>
      </c>
      <c r="AL12" s="2410">
        <f>VLOOKUP($C$12,'2024旬別'!$A$196:$AM$372,37,FALSE)</f>
        <v>203</v>
      </c>
      <c r="AM12" s="2410">
        <f>VLOOKUP($C$12,'2024旬別'!$A$196:$AM$372,38,FALSE)</f>
        <v>213</v>
      </c>
      <c r="AN12" s="2411">
        <f>VLOOKUP($C$12,'2024旬別'!$A$196:$AM$372,39,FALSE)</f>
        <v>289</v>
      </c>
      <c r="AO12" s="2412">
        <f t="shared" ref="AO12:AO13" si="5">AO17/AO7</f>
        <v>270.67693298280312</v>
      </c>
    </row>
    <row r="13" spans="1:49" ht="20.25" customHeight="1" x14ac:dyDescent="0.15">
      <c r="A13" s="2332" t="str">
        <f t="shared" si="0"/>
        <v>野菜総数</v>
      </c>
      <c r="B13" s="2332" t="s">
        <v>437</v>
      </c>
      <c r="C13" s="2332" t="str">
        <f t="shared" si="1"/>
        <v>野菜総数価格</v>
      </c>
      <c r="D13" s="2402" t="s">
        <v>351</v>
      </c>
      <c r="E13" s="2413">
        <f>VLOOKUP($C$13,'2025旬別'!$A$196:$AM$372,4,FALSE)</f>
        <v>288</v>
      </c>
      <c r="F13" s="2414">
        <f>VLOOKUP($C$13,'2025旬別'!$A$196:$AM$372,5,FALSE)</f>
        <v>283</v>
      </c>
      <c r="G13" s="2414">
        <f>VLOOKUP($C$13,'2025旬別'!$A$196:$AM$372,6,FALSE)</f>
        <v>283</v>
      </c>
      <c r="H13" s="2414">
        <f>VLOOKUP($C$13,'2025旬別'!$A$196:$AM$372,7,FALSE)</f>
        <v>290</v>
      </c>
      <c r="I13" s="2414">
        <f>VLOOKUP($C$13,'2025旬別'!$A$196:$AM$372,8,FALSE)</f>
        <v>334</v>
      </c>
      <c r="J13" s="2414">
        <f>VLOOKUP($C$13,'2025旬別'!$A$196:$AM$372,9,FALSE)</f>
        <v>362</v>
      </c>
      <c r="K13" s="2414">
        <f>VLOOKUP($C$13,'2025旬別'!$A$196:$AM$372,10,FALSE)</f>
        <v>359</v>
      </c>
      <c r="L13" s="2414">
        <f>VLOOKUP($C$13,'2025旬別'!$A$196:$AM$372,11,FALSE)</f>
        <v>337</v>
      </c>
      <c r="M13" s="2414">
        <f>VLOOKUP($C$13,'2025旬別'!$A$196:$AM$372,12,FALSE)</f>
        <v>306</v>
      </c>
      <c r="N13" s="2414">
        <f>VLOOKUP($C$13,'2025旬別'!$A$196:$AM$372,13,FALSE)</f>
        <v>277</v>
      </c>
      <c r="O13" s="2414">
        <f>VLOOKUP($C$13,'2025旬別'!$A$196:$AM$372,14,FALSE)</f>
        <v>271</v>
      </c>
      <c r="P13" s="2414">
        <f>VLOOKUP($C$13,'2025旬別'!$A$196:$AM$372,15,FALSE)</f>
        <v>256</v>
      </c>
      <c r="Q13" s="2414">
        <f>VLOOKUP($C$13,'2025旬別'!$A$196:$AM$372,16,FALSE)</f>
        <v>243.05834697822931</v>
      </c>
      <c r="R13" s="2414">
        <f>VLOOKUP($C$13,'2025旬別'!$A$196:$AM$372,17,FALSE)</f>
        <v>239.90422127046369</v>
      </c>
      <c r="S13" s="2414">
        <f>VLOOKUP($C$13,'2025旬別'!$A$196:$AM$372,18,FALSE)</f>
        <v>226.88618488375067</v>
      </c>
      <c r="T13" s="2414">
        <f>VLOOKUP($C$13,'2025旬別'!$A$196:$AM$372,19,FALSE)</f>
        <v>244.42880647993971</v>
      </c>
      <c r="U13" s="2414">
        <f>VLOOKUP($C$13,'2025旬別'!$A$196:$AM$372,20,FALSE)</f>
        <v>285.23876340222392</v>
      </c>
      <c r="V13" s="2414">
        <f>VLOOKUP($C$13,'2025旬別'!$A$196:$AM$372,21,FALSE)</f>
        <v>0</v>
      </c>
      <c r="W13" s="2414">
        <f>VLOOKUP($C$13,'2025旬別'!$A$196:$AM$372,22,FALSE)</f>
        <v>0</v>
      </c>
      <c r="X13" s="2414">
        <f>VLOOKUP($C$13,'2025旬別'!$A$196:$AM$372,23,FALSE)</f>
        <v>0</v>
      </c>
      <c r="Y13" s="2414">
        <f>VLOOKUP($C$13,'2025旬別'!$A$196:$AM$372,24,FALSE)</f>
        <v>0</v>
      </c>
      <c r="Z13" s="2414">
        <f>VLOOKUP($C$13,'2025旬別'!$A$196:$AM$372,25,FALSE)</f>
        <v>0</v>
      </c>
      <c r="AA13" s="2414">
        <f>VLOOKUP($C$13,'2025旬別'!$A$196:$AM$372,26,FALSE)</f>
        <v>0</v>
      </c>
      <c r="AB13" s="2414">
        <f>VLOOKUP($C$13,'2025旬別'!$A$196:$AM$372,27,FALSE)</f>
        <v>0</v>
      </c>
      <c r="AC13" s="2414">
        <f>VLOOKUP($C$13,'2025旬別'!$A$196:$AM$372,28,FALSE)</f>
        <v>0</v>
      </c>
      <c r="AD13" s="2414">
        <f>VLOOKUP($C$13,'2025旬別'!$A$196:$AM$372,29,FALSE)</f>
        <v>0</v>
      </c>
      <c r="AE13" s="2414">
        <f>VLOOKUP($C$13,'2025旬別'!$A$196:$AM$372,30,FALSE)</f>
        <v>0</v>
      </c>
      <c r="AF13" s="2414">
        <f>VLOOKUP($C$13,'2025旬別'!$A$196:$AM$372,31,FALSE)</f>
        <v>0</v>
      </c>
      <c r="AG13" s="2414">
        <f>VLOOKUP($C$13,'2025旬別'!$A$196:$AM$372,32,FALSE)</f>
        <v>0</v>
      </c>
      <c r="AH13" s="2414">
        <f>VLOOKUP($C$13,'2025旬別'!$A$196:$AM$372,33,FALSE)</f>
        <v>0</v>
      </c>
      <c r="AI13" s="2414">
        <f>VLOOKUP($C$13,'2025旬別'!$A$196:$AM$372,34,FALSE)</f>
        <v>0</v>
      </c>
      <c r="AJ13" s="2414">
        <f>VLOOKUP($C$13,'2025旬別'!$A$196:$AM$372,35,FALSE)</f>
        <v>0</v>
      </c>
      <c r="AK13" s="2414">
        <f>VLOOKUP($C$13,'2025旬別'!$A$196:$AM$372,36,FALSE)</f>
        <v>0</v>
      </c>
      <c r="AL13" s="2414">
        <f>VLOOKUP($C$13,'2025旬別'!$A$196:$AM$372,37,FALSE)</f>
        <v>0</v>
      </c>
      <c r="AM13" s="2414">
        <f>VLOOKUP($C$13,'2025旬別'!$A$196:$AM$372,38,FALSE)</f>
        <v>0</v>
      </c>
      <c r="AN13" s="2415">
        <f>VLOOKUP($C$13,'2025旬別'!$A$196:$AM$372,39,FALSE)</f>
        <v>0</v>
      </c>
      <c r="AO13" s="2416">
        <f t="shared" si="5"/>
        <v>281.84119072614737</v>
      </c>
    </row>
    <row r="14" spans="1:49" ht="20.25" customHeight="1" x14ac:dyDescent="0.15">
      <c r="D14" s="2403" t="s">
        <v>438</v>
      </c>
      <c r="E14" s="2422">
        <f>IFERROR(E13/E11," ")</f>
        <v>1.6289592760180995</v>
      </c>
      <c r="F14" s="2423">
        <f t="shared" ref="F14:AO14" si="6">IFERROR(F13/F11," ")</f>
        <v>1.7911392405063291</v>
      </c>
      <c r="G14" s="2423">
        <f t="shared" si="6"/>
        <v>1.6725768321513004</v>
      </c>
      <c r="H14" s="2423">
        <f t="shared" si="6"/>
        <v>1.6724336793540946</v>
      </c>
      <c r="I14" s="2423">
        <f t="shared" si="6"/>
        <v>1.7181069958847737</v>
      </c>
      <c r="J14" s="2423">
        <f t="shared" si="6"/>
        <v>1.7992047713717696</v>
      </c>
      <c r="K14" s="2423">
        <f t="shared" si="6"/>
        <v>1.6156615661566158</v>
      </c>
      <c r="L14" s="2423">
        <f t="shared" si="6"/>
        <v>1.3983402489626555</v>
      </c>
      <c r="M14" s="2423">
        <f t="shared" si="6"/>
        <v>1.1324944485566248</v>
      </c>
      <c r="N14" s="2423">
        <f t="shared" si="6"/>
        <v>1.1035856573705178</v>
      </c>
      <c r="O14" s="2423">
        <f t="shared" si="6"/>
        <v>1.0536547433903578</v>
      </c>
      <c r="P14" s="2423">
        <f t="shared" si="6"/>
        <v>0.99071207430340569</v>
      </c>
      <c r="Q14" s="2423">
        <f t="shared" si="6"/>
        <v>0.93628022718886472</v>
      </c>
      <c r="R14" s="2423">
        <f t="shared" si="6"/>
        <v>0.98321402160026106</v>
      </c>
      <c r="S14" s="2423">
        <f t="shared" si="6"/>
        <v>0.94535910368229448</v>
      </c>
      <c r="T14" s="2423">
        <f t="shared" si="6"/>
        <v>0.98480582788049842</v>
      </c>
      <c r="U14" s="2423">
        <f t="shared" si="6"/>
        <v>1.0548770835881063</v>
      </c>
      <c r="V14" s="2423">
        <f t="shared" si="6"/>
        <v>0</v>
      </c>
      <c r="W14" s="2423">
        <f t="shared" si="6"/>
        <v>0</v>
      </c>
      <c r="X14" s="2423">
        <f t="shared" si="6"/>
        <v>0</v>
      </c>
      <c r="Y14" s="2423">
        <f t="shared" si="6"/>
        <v>0</v>
      </c>
      <c r="Z14" s="2423">
        <f t="shared" si="6"/>
        <v>0</v>
      </c>
      <c r="AA14" s="2423">
        <f t="shared" si="6"/>
        <v>0</v>
      </c>
      <c r="AB14" s="2423">
        <f t="shared" si="6"/>
        <v>0</v>
      </c>
      <c r="AC14" s="2423">
        <f t="shared" si="6"/>
        <v>0</v>
      </c>
      <c r="AD14" s="2423">
        <f t="shared" si="6"/>
        <v>0</v>
      </c>
      <c r="AE14" s="2423">
        <f t="shared" si="6"/>
        <v>0</v>
      </c>
      <c r="AF14" s="2423">
        <f t="shared" si="6"/>
        <v>0</v>
      </c>
      <c r="AG14" s="2423">
        <f t="shared" si="6"/>
        <v>0</v>
      </c>
      <c r="AH14" s="2423">
        <f t="shared" si="6"/>
        <v>0</v>
      </c>
      <c r="AI14" s="2423">
        <f t="shared" si="6"/>
        <v>0</v>
      </c>
      <c r="AJ14" s="2423">
        <f t="shared" si="6"/>
        <v>0</v>
      </c>
      <c r="AK14" s="2423">
        <f t="shared" si="6"/>
        <v>0</v>
      </c>
      <c r="AL14" s="2423">
        <f t="shared" si="6"/>
        <v>0</v>
      </c>
      <c r="AM14" s="2423">
        <f t="shared" si="6"/>
        <v>0</v>
      </c>
      <c r="AN14" s="2424">
        <f t="shared" si="6"/>
        <v>0</v>
      </c>
      <c r="AO14" s="2425">
        <f t="shared" si="6"/>
        <v>1.2107089844596735</v>
      </c>
    </row>
    <row r="15" spans="1:49" ht="19.5" customHeight="1" thickBot="1" x14ac:dyDescent="0.2">
      <c r="D15" s="2404" t="s">
        <v>439</v>
      </c>
      <c r="E15" s="2426">
        <f>IFERROR(E13/E12," ")</f>
        <v>1.6271186440677967</v>
      </c>
      <c r="F15" s="2427">
        <f t="shared" ref="F15:AO15" si="7">IFERROR(F13/F12," ")</f>
        <v>1.6745562130177514</v>
      </c>
      <c r="G15" s="2427">
        <f t="shared" si="7"/>
        <v>1.5988700564971752</v>
      </c>
      <c r="H15" s="2427">
        <f t="shared" si="7"/>
        <v>1.5104166666666667</v>
      </c>
      <c r="I15" s="2427">
        <f t="shared" si="7"/>
        <v>1.6372549019607843</v>
      </c>
      <c r="J15" s="2427">
        <f t="shared" si="7"/>
        <v>1.6088888888888888</v>
      </c>
      <c r="K15" s="2427">
        <f t="shared" si="7"/>
        <v>1.4593495934959348</v>
      </c>
      <c r="L15" s="2427">
        <f t="shared" si="7"/>
        <v>1.0766773162939298</v>
      </c>
      <c r="M15" s="2427">
        <f t="shared" si="7"/>
        <v>0.81818181818181823</v>
      </c>
      <c r="N15" s="2427">
        <f t="shared" si="7"/>
        <v>0.84969325153374231</v>
      </c>
      <c r="O15" s="2427">
        <f t="shared" si="7"/>
        <v>0.91554054054054057</v>
      </c>
      <c r="P15" s="2427">
        <f t="shared" si="7"/>
        <v>0.84768211920529801</v>
      </c>
      <c r="Q15" s="2427">
        <f t="shared" si="7"/>
        <v>0.84985436006373882</v>
      </c>
      <c r="R15" s="2427">
        <f t="shared" si="7"/>
        <v>0.77890980931968734</v>
      </c>
      <c r="S15" s="2427">
        <f t="shared" si="7"/>
        <v>0.80456093930408035</v>
      </c>
      <c r="T15" s="2427">
        <f t="shared" si="7"/>
        <v>0.9329343758776325</v>
      </c>
      <c r="U15" s="2427">
        <f t="shared" si="7"/>
        <v>1.0486719242728821</v>
      </c>
      <c r="V15" s="2427">
        <f t="shared" si="7"/>
        <v>0</v>
      </c>
      <c r="W15" s="2427">
        <f t="shared" si="7"/>
        <v>0</v>
      </c>
      <c r="X15" s="2427">
        <f t="shared" si="7"/>
        <v>0</v>
      </c>
      <c r="Y15" s="2427">
        <f t="shared" si="7"/>
        <v>0</v>
      </c>
      <c r="Z15" s="2427">
        <f t="shared" si="7"/>
        <v>0</v>
      </c>
      <c r="AA15" s="2427">
        <f t="shared" si="7"/>
        <v>0</v>
      </c>
      <c r="AB15" s="2427">
        <f t="shared" si="7"/>
        <v>0</v>
      </c>
      <c r="AC15" s="2427">
        <f t="shared" si="7"/>
        <v>0</v>
      </c>
      <c r="AD15" s="2427">
        <f t="shared" si="7"/>
        <v>0</v>
      </c>
      <c r="AE15" s="2427">
        <f t="shared" si="7"/>
        <v>0</v>
      </c>
      <c r="AF15" s="2427">
        <f t="shared" si="7"/>
        <v>0</v>
      </c>
      <c r="AG15" s="2427">
        <f t="shared" si="7"/>
        <v>0</v>
      </c>
      <c r="AH15" s="2427">
        <f t="shared" si="7"/>
        <v>0</v>
      </c>
      <c r="AI15" s="2427">
        <f t="shared" si="7"/>
        <v>0</v>
      </c>
      <c r="AJ15" s="2427">
        <f t="shared" si="7"/>
        <v>0</v>
      </c>
      <c r="AK15" s="2427">
        <f t="shared" si="7"/>
        <v>0</v>
      </c>
      <c r="AL15" s="2427">
        <f t="shared" si="7"/>
        <v>0</v>
      </c>
      <c r="AM15" s="2427">
        <f t="shared" si="7"/>
        <v>0</v>
      </c>
      <c r="AN15" s="2428">
        <f t="shared" si="7"/>
        <v>0</v>
      </c>
      <c r="AO15" s="2429">
        <f t="shared" si="7"/>
        <v>1.0412456932340575</v>
      </c>
    </row>
    <row r="16" spans="1:49" ht="20.25" hidden="1" customHeight="1" x14ac:dyDescent="0.15">
      <c r="D16" s="2374" t="s">
        <v>640</v>
      </c>
      <c r="E16" s="2375">
        <f>E6*E11</f>
        <v>935541.65536000009</v>
      </c>
      <c r="F16" s="2375">
        <f t="shared" ref="F16:AN18" si="8">F6*F11</f>
        <v>1110612.8415999999</v>
      </c>
      <c r="G16" s="2375">
        <f t="shared" si="8"/>
        <v>1175599.3327199998</v>
      </c>
      <c r="H16" s="2375">
        <f t="shared" si="8"/>
        <v>1172885.68044</v>
      </c>
      <c r="I16" s="2375">
        <f t="shared" si="8"/>
        <v>1119685.2134399998</v>
      </c>
      <c r="J16" s="2375">
        <f t="shared" si="8"/>
        <v>1012365.1632000001</v>
      </c>
      <c r="K16" s="2375">
        <f t="shared" si="8"/>
        <v>1236728.9813999999</v>
      </c>
      <c r="L16" s="2375">
        <f t="shared" si="8"/>
        <v>1253286.0852000001</v>
      </c>
      <c r="M16" s="2375">
        <f t="shared" si="8"/>
        <v>1572248.6766000001</v>
      </c>
      <c r="N16" s="2375">
        <f t="shared" si="8"/>
        <v>1504376.6324000002</v>
      </c>
      <c r="O16" s="2375">
        <f t="shared" si="8"/>
        <v>1626609.0340799999</v>
      </c>
      <c r="P16" s="2375">
        <f t="shared" si="8"/>
        <v>1623611.8001599999</v>
      </c>
      <c r="Q16" s="2375">
        <f t="shared" si="8"/>
        <v>1614294.51128</v>
      </c>
      <c r="R16" s="2375">
        <f t="shared" si="8"/>
        <v>1672912.9463999998</v>
      </c>
      <c r="S16" s="2375">
        <f t="shared" si="8"/>
        <v>1798314.6240000001</v>
      </c>
      <c r="T16" s="2375">
        <f t="shared" si="8"/>
        <v>1670637.4266000001</v>
      </c>
      <c r="U16" s="2375">
        <f t="shared" si="8"/>
        <v>1650149.6377599998</v>
      </c>
      <c r="V16" s="2375">
        <f t="shared" si="8"/>
        <v>1570101.2814399998</v>
      </c>
      <c r="W16" s="2375">
        <f t="shared" si="8"/>
        <v>1484573.4652</v>
      </c>
      <c r="X16" s="2375">
        <f t="shared" si="8"/>
        <v>1341269.3910400001</v>
      </c>
      <c r="Y16" s="2375">
        <f t="shared" si="8"/>
        <v>1123036.9799999997</v>
      </c>
      <c r="Z16" s="2375">
        <f t="shared" si="8"/>
        <v>849215.95687999995</v>
      </c>
      <c r="AA16" s="2375">
        <f t="shared" si="8"/>
        <v>746347.35</v>
      </c>
      <c r="AB16" s="2375">
        <f t="shared" si="8"/>
        <v>923415.03512000002</v>
      </c>
      <c r="AC16" s="2375">
        <f t="shared" si="8"/>
        <v>995872.41600000008</v>
      </c>
      <c r="AD16" s="2375">
        <f t="shared" si="8"/>
        <v>1131901.3580400001</v>
      </c>
      <c r="AE16" s="2375">
        <f t="shared" si="8"/>
        <v>1267031.0328000002</v>
      </c>
      <c r="AF16" s="2375">
        <f t="shared" si="8"/>
        <v>1350685.69328</v>
      </c>
      <c r="AG16" s="2375">
        <f t="shared" si="8"/>
        <v>1533718.9562399997</v>
      </c>
      <c r="AH16" s="2375">
        <f t="shared" si="8"/>
        <v>1740669.3252000003</v>
      </c>
      <c r="AI16" s="2375">
        <f t="shared" si="8"/>
        <v>1606324.0333200004</v>
      </c>
      <c r="AJ16" s="2375">
        <f t="shared" si="8"/>
        <v>1623828.9828000001</v>
      </c>
      <c r="AK16" s="2375">
        <f t="shared" si="8"/>
        <v>1336133.8717600002</v>
      </c>
      <c r="AL16" s="2375">
        <f t="shared" si="8"/>
        <v>1200485.18784</v>
      </c>
      <c r="AM16" s="2375">
        <f t="shared" si="8"/>
        <v>1166786.8731199999</v>
      </c>
      <c r="AN16" s="2375">
        <f t="shared" si="8"/>
        <v>1703504.0770800002</v>
      </c>
      <c r="AO16" s="2375">
        <f>SUM(E16:AN16)</f>
        <v>48444761.509800002</v>
      </c>
    </row>
    <row r="17" spans="4:43" ht="20.25" hidden="1" customHeight="1" x14ac:dyDescent="0.15">
      <c r="D17" s="2341" t="s">
        <v>641</v>
      </c>
      <c r="E17" s="2338">
        <f t="shared" ref="E17:T18" si="9">E7*E12</f>
        <v>859589.34899999993</v>
      </c>
      <c r="F17" s="2338">
        <f t="shared" si="9"/>
        <v>1211486.9779999999</v>
      </c>
      <c r="G17" s="2338">
        <f t="shared" si="9"/>
        <v>1084598.298</v>
      </c>
      <c r="H17" s="2338">
        <f t="shared" si="9"/>
        <v>1356013.2480000001</v>
      </c>
      <c r="I17" s="2338">
        <f t="shared" si="9"/>
        <v>1211383.6199999999</v>
      </c>
      <c r="J17" s="2338">
        <f t="shared" si="9"/>
        <v>1122541.2</v>
      </c>
      <c r="K17" s="2338">
        <f t="shared" si="9"/>
        <v>1314945.5219999999</v>
      </c>
      <c r="L17" s="2338">
        <f t="shared" si="9"/>
        <v>1463282.825</v>
      </c>
      <c r="M17" s="2338">
        <f t="shared" si="9"/>
        <v>1957516.7480000001</v>
      </c>
      <c r="N17" s="2338">
        <f t="shared" si="9"/>
        <v>1759098.9339999999</v>
      </c>
      <c r="O17" s="2338">
        <f t="shared" si="9"/>
        <v>2046919.6240000001</v>
      </c>
      <c r="P17" s="2338">
        <f t="shared" si="9"/>
        <v>1763545.0060000001</v>
      </c>
      <c r="Q17" s="2338">
        <f t="shared" si="9"/>
        <v>1832857.598</v>
      </c>
      <c r="R17" s="2338">
        <f t="shared" si="9"/>
        <v>1967751.9400000002</v>
      </c>
      <c r="S17" s="2338">
        <f t="shared" si="9"/>
        <v>2111744.5920000002</v>
      </c>
      <c r="T17" s="2338">
        <f t="shared" si="9"/>
        <v>1718978.3319999999</v>
      </c>
      <c r="U17" s="2338">
        <f t="shared" si="8"/>
        <v>1652318.4</v>
      </c>
      <c r="V17" s="2338">
        <f t="shared" si="8"/>
        <v>1396338.094</v>
      </c>
      <c r="W17" s="2338">
        <f t="shared" si="8"/>
        <v>1391720.94</v>
      </c>
      <c r="X17" s="2338">
        <f t="shared" si="8"/>
        <v>1446552.135</v>
      </c>
      <c r="Y17" s="2338">
        <f t="shared" si="8"/>
        <v>1034587.3809999999</v>
      </c>
      <c r="Z17" s="2338">
        <f t="shared" si="8"/>
        <v>1034591.5540000001</v>
      </c>
      <c r="AA17" s="2338">
        <f t="shared" si="8"/>
        <v>723003.35699999996</v>
      </c>
      <c r="AB17" s="2338">
        <f t="shared" si="8"/>
        <v>1004672.3</v>
      </c>
      <c r="AC17" s="2338">
        <f t="shared" si="8"/>
        <v>1031069.412</v>
      </c>
      <c r="AD17" s="2338">
        <f t="shared" si="8"/>
        <v>1274252.2719999999</v>
      </c>
      <c r="AE17" s="2338">
        <f t="shared" si="8"/>
        <v>1341871.8119999999</v>
      </c>
      <c r="AF17" s="2338">
        <f t="shared" si="8"/>
        <v>1486523.706</v>
      </c>
      <c r="AG17" s="2338">
        <f t="shared" si="8"/>
        <v>1623916.8399999999</v>
      </c>
      <c r="AH17" s="2338">
        <f t="shared" si="8"/>
        <v>1977813.145</v>
      </c>
      <c r="AI17" s="2338">
        <f t="shared" si="8"/>
        <v>1860983.55</v>
      </c>
      <c r="AJ17" s="2338">
        <f t="shared" si="8"/>
        <v>2170246.2439999999</v>
      </c>
      <c r="AK17" s="2338">
        <f t="shared" si="8"/>
        <v>2204796.1950000003</v>
      </c>
      <c r="AL17" s="2338">
        <f t="shared" si="8"/>
        <v>1779443.5959999999</v>
      </c>
      <c r="AM17" s="2338">
        <f t="shared" si="8"/>
        <v>1746113.7210000001</v>
      </c>
      <c r="AN17" s="2338">
        <f t="shared" si="8"/>
        <v>2353409.0759999999</v>
      </c>
      <c r="AO17" s="2338">
        <f t="shared" ref="AO17:AO18" si="10">SUM(E17:AN17)</f>
        <v>55316477.544000007</v>
      </c>
    </row>
    <row r="18" spans="4:43" ht="20.25" hidden="1" customHeight="1" x14ac:dyDescent="0.15">
      <c r="D18" s="2341" t="s">
        <v>642</v>
      </c>
      <c r="E18" s="2338">
        <f t="shared" si="9"/>
        <v>1499083.4879999999</v>
      </c>
      <c r="F18" s="2338">
        <f t="shared" si="8"/>
        <v>839204.23800000001</v>
      </c>
      <c r="G18" s="2338">
        <f t="shared" si="8"/>
        <v>1735494.953</v>
      </c>
      <c r="H18" s="2338">
        <f t="shared" si="8"/>
        <v>1619584.4600000002</v>
      </c>
      <c r="I18" s="2338">
        <f t="shared" si="8"/>
        <v>1667521.72</v>
      </c>
      <c r="J18" s="2338">
        <f t="shared" si="8"/>
        <v>1391053.0560000001</v>
      </c>
      <c r="K18" s="2338">
        <f t="shared" si="8"/>
        <v>1725499.395</v>
      </c>
      <c r="L18" s="2338">
        <f t="shared" si="8"/>
        <v>1301776.743</v>
      </c>
      <c r="M18" s="2338">
        <f t="shared" si="8"/>
        <v>1859394.618</v>
      </c>
      <c r="N18" s="2338">
        <f t="shared" si="8"/>
        <v>1535047.5760000001</v>
      </c>
      <c r="O18" s="2338">
        <f t="shared" si="8"/>
        <v>1655369.625</v>
      </c>
      <c r="P18" s="2338">
        <f t="shared" si="8"/>
        <v>1666904.32</v>
      </c>
      <c r="Q18" s="2338">
        <f t="shared" si="8"/>
        <v>1633315.8760000009</v>
      </c>
      <c r="R18" s="2338">
        <f t="shared" si="8"/>
        <v>1498381.7899999993</v>
      </c>
      <c r="S18" s="2338">
        <f t="shared" si="8"/>
        <v>1641835.7849999995</v>
      </c>
      <c r="T18" s="2338">
        <f t="shared" si="8"/>
        <v>1469966.2439999997</v>
      </c>
      <c r="U18" s="2338">
        <f t="shared" si="8"/>
        <v>1611890.2419999994</v>
      </c>
      <c r="V18" s="2338">
        <f t="shared" si="8"/>
        <v>0</v>
      </c>
      <c r="W18" s="2338">
        <f t="shared" si="8"/>
        <v>0</v>
      </c>
      <c r="X18" s="2338">
        <f t="shared" si="8"/>
        <v>0</v>
      </c>
      <c r="Y18" s="2338">
        <f t="shared" si="8"/>
        <v>0</v>
      </c>
      <c r="Z18" s="2338">
        <f t="shared" si="8"/>
        <v>0</v>
      </c>
      <c r="AA18" s="2338">
        <f t="shared" si="8"/>
        <v>0</v>
      </c>
      <c r="AB18" s="2338">
        <f t="shared" si="8"/>
        <v>0</v>
      </c>
      <c r="AC18" s="2338">
        <f t="shared" si="8"/>
        <v>0</v>
      </c>
      <c r="AD18" s="2338">
        <f t="shared" si="8"/>
        <v>0</v>
      </c>
      <c r="AE18" s="2338">
        <f t="shared" si="8"/>
        <v>0</v>
      </c>
      <c r="AF18" s="2338">
        <f t="shared" si="8"/>
        <v>0</v>
      </c>
      <c r="AG18" s="2338">
        <f t="shared" si="8"/>
        <v>0</v>
      </c>
      <c r="AH18" s="2338">
        <f t="shared" si="8"/>
        <v>0</v>
      </c>
      <c r="AI18" s="2338">
        <f t="shared" si="8"/>
        <v>0</v>
      </c>
      <c r="AJ18" s="2338">
        <f t="shared" si="8"/>
        <v>0</v>
      </c>
      <c r="AK18" s="2338">
        <f t="shared" si="8"/>
        <v>0</v>
      </c>
      <c r="AL18" s="2338">
        <f t="shared" si="8"/>
        <v>0</v>
      </c>
      <c r="AM18" s="2338">
        <f t="shared" si="8"/>
        <v>0</v>
      </c>
      <c r="AN18" s="2338">
        <f t="shared" si="8"/>
        <v>0</v>
      </c>
      <c r="AO18" s="2338">
        <f t="shared" si="10"/>
        <v>26351324.129000001</v>
      </c>
    </row>
    <row r="19" spans="4:43" ht="20.25" hidden="1" customHeight="1" x14ac:dyDescent="0.15">
      <c r="D19" s="2341" t="s">
        <v>438</v>
      </c>
      <c r="E19" s="2376">
        <f>E18/E16</f>
        <v>1.6023695785337817</v>
      </c>
      <c r="F19" s="2376">
        <f t="shared" ref="F19:AO19" si="11">F18/F16</f>
        <v>0.75562266756343621</v>
      </c>
      <c r="G19" s="2376">
        <f t="shared" si="11"/>
        <v>1.4762639827164261</v>
      </c>
      <c r="H19" s="2376">
        <f t="shared" si="11"/>
        <v>1.3808544916265191</v>
      </c>
      <c r="I19" s="2376">
        <f t="shared" si="11"/>
        <v>1.4892772539854182</v>
      </c>
      <c r="J19" s="2376">
        <f t="shared" si="11"/>
        <v>1.3740625483427342</v>
      </c>
      <c r="K19" s="2376">
        <f t="shared" si="11"/>
        <v>1.3952122259209152</v>
      </c>
      <c r="L19" s="2376">
        <f t="shared" si="11"/>
        <v>1.0386908131931121</v>
      </c>
      <c r="M19" s="2376">
        <f t="shared" si="11"/>
        <v>1.1826339215123114</v>
      </c>
      <c r="N19" s="2376">
        <f t="shared" si="11"/>
        <v>1.0203878091027438</v>
      </c>
      <c r="O19" s="2376">
        <f t="shared" si="11"/>
        <v>1.0176813175861075</v>
      </c>
      <c r="P19" s="2376">
        <f t="shared" si="11"/>
        <v>1.0266643293894107</v>
      </c>
      <c r="Q19" s="2376">
        <f t="shared" si="11"/>
        <v>1.0117830820752272</v>
      </c>
      <c r="R19" s="2376">
        <f t="shared" si="11"/>
        <v>0.89567230215082017</v>
      </c>
      <c r="S19" s="2376">
        <f t="shared" si="11"/>
        <v>0.91298583856703341</v>
      </c>
      <c r="T19" s="2376">
        <f t="shared" si="11"/>
        <v>0.87988346279994656</v>
      </c>
      <c r="U19" s="2376">
        <f t="shared" si="11"/>
        <v>0.97681459009260774</v>
      </c>
      <c r="V19" s="2376">
        <f t="shared" si="11"/>
        <v>0</v>
      </c>
      <c r="W19" s="2376">
        <f t="shared" si="11"/>
        <v>0</v>
      </c>
      <c r="X19" s="2376">
        <f t="shared" si="11"/>
        <v>0</v>
      </c>
      <c r="Y19" s="2376">
        <f t="shared" si="11"/>
        <v>0</v>
      </c>
      <c r="Z19" s="2376">
        <f t="shared" si="11"/>
        <v>0</v>
      </c>
      <c r="AA19" s="2376">
        <f t="shared" si="11"/>
        <v>0</v>
      </c>
      <c r="AB19" s="2376">
        <f t="shared" si="11"/>
        <v>0</v>
      </c>
      <c r="AC19" s="2376">
        <f t="shared" si="11"/>
        <v>0</v>
      </c>
      <c r="AD19" s="2376">
        <f t="shared" si="11"/>
        <v>0</v>
      </c>
      <c r="AE19" s="2376">
        <f t="shared" si="11"/>
        <v>0</v>
      </c>
      <c r="AF19" s="2376">
        <f t="shared" si="11"/>
        <v>0</v>
      </c>
      <c r="AG19" s="2376">
        <f t="shared" si="11"/>
        <v>0</v>
      </c>
      <c r="AH19" s="2376">
        <f t="shared" si="11"/>
        <v>0</v>
      </c>
      <c r="AI19" s="2376">
        <f t="shared" si="11"/>
        <v>0</v>
      </c>
      <c r="AJ19" s="2376">
        <f t="shared" si="11"/>
        <v>0</v>
      </c>
      <c r="AK19" s="2376">
        <f t="shared" si="11"/>
        <v>0</v>
      </c>
      <c r="AL19" s="2376">
        <f t="shared" si="11"/>
        <v>0</v>
      </c>
      <c r="AM19" s="2376">
        <f t="shared" si="11"/>
        <v>0</v>
      </c>
      <c r="AN19" s="2376">
        <f t="shared" si="11"/>
        <v>0</v>
      </c>
      <c r="AO19" s="2376">
        <f t="shared" si="11"/>
        <v>0.54394579120116693</v>
      </c>
    </row>
    <row r="20" spans="4:43" ht="20.25" hidden="1" customHeight="1" x14ac:dyDescent="0.15">
      <c r="D20" s="2341" t="s">
        <v>439</v>
      </c>
      <c r="E20" s="2376">
        <f>E18/E17</f>
        <v>1.7439530745046494</v>
      </c>
      <c r="F20" s="2376">
        <f t="shared" ref="F20:AO20" si="12">F18/F17</f>
        <v>0.69270594999329826</v>
      </c>
      <c r="G20" s="2376">
        <f t="shared" si="12"/>
        <v>1.600126937503271</v>
      </c>
      <c r="H20" s="2376">
        <f t="shared" si="12"/>
        <v>1.194372151148777</v>
      </c>
      <c r="I20" s="2376">
        <f t="shared" si="12"/>
        <v>1.3765430640377985</v>
      </c>
      <c r="J20" s="2376">
        <f t="shared" si="12"/>
        <v>1.2392000008552027</v>
      </c>
      <c r="K20" s="2376">
        <f t="shared" si="12"/>
        <v>1.3122212031838079</v>
      </c>
      <c r="L20" s="2376">
        <f t="shared" si="12"/>
        <v>0.88962756943450083</v>
      </c>
      <c r="M20" s="2376">
        <f t="shared" si="12"/>
        <v>0.94987418110202548</v>
      </c>
      <c r="N20" s="2376">
        <f t="shared" si="12"/>
        <v>0.87263288398991223</v>
      </c>
      <c r="O20" s="2376">
        <f t="shared" si="12"/>
        <v>0.8087125676997271</v>
      </c>
      <c r="P20" s="2376">
        <f t="shared" si="12"/>
        <v>0.94520089610914071</v>
      </c>
      <c r="Q20" s="2376">
        <f t="shared" si="12"/>
        <v>0.89113081004343297</v>
      </c>
      <c r="R20" s="2376">
        <f t="shared" si="12"/>
        <v>0.7614688414434998</v>
      </c>
      <c r="S20" s="2376">
        <f t="shared" si="12"/>
        <v>0.77747838977299932</v>
      </c>
      <c r="T20" s="2376">
        <f t="shared" si="12"/>
        <v>0.85513948409676621</v>
      </c>
      <c r="U20" s="2376">
        <f t="shared" si="12"/>
        <v>0.97553246517136138</v>
      </c>
      <c r="V20" s="2376">
        <f t="shared" si="12"/>
        <v>0</v>
      </c>
      <c r="W20" s="2376">
        <f t="shared" si="12"/>
        <v>0</v>
      </c>
      <c r="X20" s="2376">
        <f t="shared" si="12"/>
        <v>0</v>
      </c>
      <c r="Y20" s="2376">
        <f t="shared" si="12"/>
        <v>0</v>
      </c>
      <c r="Z20" s="2376">
        <f t="shared" si="12"/>
        <v>0</v>
      </c>
      <c r="AA20" s="2376">
        <f t="shared" si="12"/>
        <v>0</v>
      </c>
      <c r="AB20" s="2376">
        <f t="shared" si="12"/>
        <v>0</v>
      </c>
      <c r="AC20" s="2376">
        <f t="shared" si="12"/>
        <v>0</v>
      </c>
      <c r="AD20" s="2376">
        <f t="shared" si="12"/>
        <v>0</v>
      </c>
      <c r="AE20" s="2376">
        <f t="shared" si="12"/>
        <v>0</v>
      </c>
      <c r="AF20" s="2376">
        <f t="shared" si="12"/>
        <v>0</v>
      </c>
      <c r="AG20" s="2376">
        <f t="shared" si="12"/>
        <v>0</v>
      </c>
      <c r="AH20" s="2376">
        <f t="shared" si="12"/>
        <v>0</v>
      </c>
      <c r="AI20" s="2376">
        <f t="shared" si="12"/>
        <v>0</v>
      </c>
      <c r="AJ20" s="2376">
        <f t="shared" si="12"/>
        <v>0</v>
      </c>
      <c r="AK20" s="2376">
        <f t="shared" si="12"/>
        <v>0</v>
      </c>
      <c r="AL20" s="2376">
        <f t="shared" si="12"/>
        <v>0</v>
      </c>
      <c r="AM20" s="2376">
        <f t="shared" si="12"/>
        <v>0</v>
      </c>
      <c r="AN20" s="2376">
        <f t="shared" si="12"/>
        <v>0</v>
      </c>
      <c r="AO20" s="2376">
        <f t="shared" si="12"/>
        <v>0.47637386361124578</v>
      </c>
    </row>
    <row r="21" spans="4:43" ht="16.5" customHeight="1" x14ac:dyDescent="0.15">
      <c r="D21" s="2335"/>
      <c r="E21" s="2334"/>
      <c r="F21" s="2334"/>
      <c r="G21" s="2334"/>
      <c r="H21" s="2334"/>
      <c r="I21" s="2334"/>
      <c r="J21" s="2334"/>
      <c r="K21" s="2334"/>
      <c r="L21" s="2334"/>
      <c r="M21" s="2334"/>
      <c r="N21" s="2334"/>
      <c r="O21" s="2334"/>
      <c r="P21" s="2334"/>
      <c r="Q21" s="2345" t="s">
        <v>644</v>
      </c>
      <c r="S21" s="2334"/>
      <c r="T21" s="2334"/>
      <c r="V21" s="2334"/>
      <c r="W21" s="2334"/>
      <c r="X21" s="2334"/>
      <c r="Y21" s="2334"/>
      <c r="Z21" s="2334"/>
      <c r="AA21" s="2334"/>
      <c r="AB21" s="2334"/>
      <c r="AD21" s="2334"/>
      <c r="AF21" s="2334"/>
      <c r="AG21" s="2334"/>
      <c r="AH21" s="2334"/>
      <c r="AI21" s="2334"/>
      <c r="AJ21" s="2334"/>
      <c r="AK21" s="2334"/>
      <c r="AL21" s="2334"/>
      <c r="AM21" s="2334"/>
      <c r="AN21" s="2334"/>
    </row>
    <row r="22" spans="4:43" ht="12" hidden="1" x14ac:dyDescent="0.15">
      <c r="D22" s="2335"/>
      <c r="E22" s="2334"/>
      <c r="F22" s="2334"/>
      <c r="G22" s="2334"/>
      <c r="H22" s="2334"/>
      <c r="I22" s="2334"/>
      <c r="J22" s="2334"/>
      <c r="K22" s="2334"/>
      <c r="L22" s="2334"/>
      <c r="M22" s="2334"/>
      <c r="N22" s="2334"/>
      <c r="O22" s="2334"/>
      <c r="P22" s="2334"/>
      <c r="Q22" s="2345"/>
      <c r="S22" s="2334"/>
      <c r="T22" s="2334"/>
      <c r="V22" s="2334"/>
      <c r="W22" s="2334"/>
      <c r="X22" s="2334"/>
      <c r="Y22" s="2334"/>
      <c r="Z22" s="2334"/>
      <c r="AA22" s="2334"/>
      <c r="AB22" s="2334"/>
      <c r="AD22" s="2334"/>
      <c r="AF22" s="2334"/>
      <c r="AG22" s="2334"/>
      <c r="AH22" s="2334"/>
      <c r="AI22" s="2334"/>
      <c r="AJ22" s="2334"/>
      <c r="AK22" s="2334"/>
      <c r="AL22" s="2334"/>
      <c r="AM22" s="2334"/>
      <c r="AN22" s="2334"/>
      <c r="AQ22" s="2339" t="s">
        <v>435</v>
      </c>
    </row>
    <row r="23" spans="4:43" hidden="1" x14ac:dyDescent="0.15">
      <c r="AQ23" s="2339" t="s">
        <v>445</v>
      </c>
    </row>
    <row r="24" spans="4:43" hidden="1" x14ac:dyDescent="0.15">
      <c r="D24" s="2353"/>
      <c r="AQ24" s="2339" t="s">
        <v>16</v>
      </c>
    </row>
    <row r="25" spans="4:43" hidden="1" x14ac:dyDescent="0.15">
      <c r="AQ25" s="2339" t="s">
        <v>17</v>
      </c>
    </row>
    <row r="26" spans="4:43" hidden="1" x14ac:dyDescent="0.15">
      <c r="AQ26" s="2339" t="s">
        <v>18</v>
      </c>
    </row>
    <row r="27" spans="4:43" hidden="1" x14ac:dyDescent="0.15">
      <c r="AQ27" s="2339" t="s">
        <v>20</v>
      </c>
    </row>
    <row r="28" spans="4:43" hidden="1" x14ac:dyDescent="0.15">
      <c r="AQ28" s="2339" t="s">
        <v>22</v>
      </c>
    </row>
    <row r="29" spans="4:43" hidden="1" x14ac:dyDescent="0.15">
      <c r="AQ29" s="2339" t="s">
        <v>23</v>
      </c>
    </row>
    <row r="30" spans="4:43" hidden="1" x14ac:dyDescent="0.15">
      <c r="AQ30" s="2339" t="s">
        <v>24</v>
      </c>
    </row>
    <row r="31" spans="4:43" hidden="1" x14ac:dyDescent="0.15">
      <c r="AQ31" s="2339" t="s">
        <v>25</v>
      </c>
    </row>
    <row r="32" spans="4:43" hidden="1" x14ac:dyDescent="0.15">
      <c r="AQ32" s="2339" t="s">
        <v>26</v>
      </c>
    </row>
    <row r="33" spans="43:43" hidden="1" x14ac:dyDescent="0.15">
      <c r="AQ33" s="2339" t="s">
        <v>27</v>
      </c>
    </row>
    <row r="34" spans="43:43" hidden="1" x14ac:dyDescent="0.15">
      <c r="AQ34" s="2339" t="s">
        <v>28</v>
      </c>
    </row>
    <row r="35" spans="43:43" hidden="1" x14ac:dyDescent="0.15">
      <c r="AQ35" s="2339" t="s">
        <v>29</v>
      </c>
    </row>
    <row r="36" spans="43:43" hidden="1" x14ac:dyDescent="0.15">
      <c r="AQ36" s="2339" t="s">
        <v>30</v>
      </c>
    </row>
    <row r="37" spans="43:43" hidden="1" x14ac:dyDescent="0.15">
      <c r="AQ37" s="2339" t="s">
        <v>31</v>
      </c>
    </row>
    <row r="38" spans="43:43" hidden="1" x14ac:dyDescent="0.15">
      <c r="AQ38" s="2339" t="s">
        <v>32</v>
      </c>
    </row>
    <row r="39" spans="43:43" hidden="1" x14ac:dyDescent="0.15">
      <c r="AQ39" s="2339" t="s">
        <v>33</v>
      </c>
    </row>
    <row r="40" spans="43:43" hidden="1" x14ac:dyDescent="0.15">
      <c r="AQ40" s="2339" t="s">
        <v>34</v>
      </c>
    </row>
    <row r="41" spans="43:43" hidden="1" x14ac:dyDescent="0.15">
      <c r="AQ41" s="2339" t="s">
        <v>35</v>
      </c>
    </row>
    <row r="42" spans="43:43" hidden="1" x14ac:dyDescent="0.15">
      <c r="AQ42" s="2339" t="s">
        <v>36</v>
      </c>
    </row>
    <row r="43" spans="43:43" hidden="1" x14ac:dyDescent="0.15">
      <c r="AQ43" s="2339" t="s">
        <v>37</v>
      </c>
    </row>
    <row r="44" spans="43:43" hidden="1" x14ac:dyDescent="0.15">
      <c r="AQ44" s="2339" t="s">
        <v>38</v>
      </c>
    </row>
    <row r="45" spans="43:43" hidden="1" x14ac:dyDescent="0.15">
      <c r="AQ45" s="2339" t="s">
        <v>39</v>
      </c>
    </row>
    <row r="46" spans="43:43" hidden="1" x14ac:dyDescent="0.15">
      <c r="AQ46" s="2339" t="s">
        <v>40</v>
      </c>
    </row>
    <row r="47" spans="43:43" hidden="1" x14ac:dyDescent="0.15">
      <c r="AQ47" s="2339" t="s">
        <v>42</v>
      </c>
    </row>
    <row r="48" spans="43:43" hidden="1" x14ac:dyDescent="0.15">
      <c r="AQ48" s="2339" t="s">
        <v>43</v>
      </c>
    </row>
    <row r="49" spans="43:43" hidden="1" x14ac:dyDescent="0.15">
      <c r="AQ49" s="2339" t="s">
        <v>44</v>
      </c>
    </row>
    <row r="50" spans="43:43" hidden="1" x14ac:dyDescent="0.15">
      <c r="AQ50" s="2339" t="s">
        <v>45</v>
      </c>
    </row>
    <row r="51" spans="43:43" hidden="1" x14ac:dyDescent="0.15">
      <c r="AQ51" s="2339" t="s">
        <v>47</v>
      </c>
    </row>
    <row r="52" spans="43:43" hidden="1" x14ac:dyDescent="0.15">
      <c r="AQ52" s="2339" t="s">
        <v>49</v>
      </c>
    </row>
    <row r="53" spans="43:43" hidden="1" x14ac:dyDescent="0.15">
      <c r="AQ53" s="2339" t="s">
        <v>51</v>
      </c>
    </row>
    <row r="54" spans="43:43" hidden="1" x14ac:dyDescent="0.15">
      <c r="AQ54" s="2339" t="s">
        <v>53</v>
      </c>
    </row>
    <row r="55" spans="43:43" hidden="1" x14ac:dyDescent="0.15">
      <c r="AQ55" s="2339" t="s">
        <v>54</v>
      </c>
    </row>
    <row r="56" spans="43:43" hidden="1" x14ac:dyDescent="0.15">
      <c r="AQ56" s="2339" t="s">
        <v>55</v>
      </c>
    </row>
    <row r="57" spans="43:43" hidden="1" x14ac:dyDescent="0.15">
      <c r="AQ57" s="2339" t="s">
        <v>56</v>
      </c>
    </row>
    <row r="58" spans="43:43" hidden="1" x14ac:dyDescent="0.15">
      <c r="AQ58" s="2339" t="s">
        <v>57</v>
      </c>
    </row>
    <row r="59" spans="43:43" hidden="1" x14ac:dyDescent="0.15">
      <c r="AQ59" s="2339" t="s">
        <v>58</v>
      </c>
    </row>
    <row r="60" spans="43:43" hidden="1" x14ac:dyDescent="0.15">
      <c r="AQ60" s="2339" t="s">
        <v>59</v>
      </c>
    </row>
    <row r="61" spans="43:43" hidden="1" x14ac:dyDescent="0.15">
      <c r="AQ61" s="2339" t="s">
        <v>60</v>
      </c>
    </row>
    <row r="62" spans="43:43" hidden="1" x14ac:dyDescent="0.15">
      <c r="AQ62" s="2339" t="s">
        <v>61</v>
      </c>
    </row>
    <row r="63" spans="43:43" hidden="1" x14ac:dyDescent="0.15">
      <c r="AQ63" s="2339" t="s">
        <v>135</v>
      </c>
    </row>
    <row r="64" spans="43:43" hidden="1" x14ac:dyDescent="0.15">
      <c r="AQ64" s="2339" t="s">
        <v>63</v>
      </c>
    </row>
    <row r="65" spans="4:43" hidden="1" x14ac:dyDescent="0.15">
      <c r="AQ65" s="2339" t="s">
        <v>64</v>
      </c>
    </row>
    <row r="66" spans="4:43" hidden="1" x14ac:dyDescent="0.15">
      <c r="D66" s="2353"/>
      <c r="AQ66" s="2339" t="s">
        <v>446</v>
      </c>
    </row>
    <row r="67" spans="4:43" hidden="1" x14ac:dyDescent="0.15">
      <c r="AQ67" s="2339" t="s">
        <v>141</v>
      </c>
    </row>
    <row r="68" spans="4:43" hidden="1" x14ac:dyDescent="0.15">
      <c r="AQ68" s="2339" t="s">
        <v>70</v>
      </c>
    </row>
    <row r="69" spans="4:43" hidden="1" x14ac:dyDescent="0.15">
      <c r="AQ69" s="2339" t="s">
        <v>72</v>
      </c>
    </row>
    <row r="70" spans="4:43" hidden="1" x14ac:dyDescent="0.15">
      <c r="AQ70" s="2339" t="s">
        <v>74</v>
      </c>
    </row>
    <row r="71" spans="4:43" hidden="1" x14ac:dyDescent="0.15">
      <c r="AQ71" s="2339" t="s">
        <v>76</v>
      </c>
    </row>
    <row r="72" spans="4:43" hidden="1" x14ac:dyDescent="0.15">
      <c r="AQ72" s="2339" t="s">
        <v>78</v>
      </c>
    </row>
    <row r="73" spans="4:43" hidden="1" x14ac:dyDescent="0.15">
      <c r="AQ73" s="2339" t="s">
        <v>80</v>
      </c>
    </row>
    <row r="74" spans="4:43" hidden="1" x14ac:dyDescent="0.15">
      <c r="AQ74" s="2339" t="s">
        <v>81</v>
      </c>
    </row>
    <row r="75" spans="4:43" hidden="1" x14ac:dyDescent="0.15">
      <c r="AQ75" s="2339" t="s">
        <v>146</v>
      </c>
    </row>
    <row r="76" spans="4:43" hidden="1" x14ac:dyDescent="0.15">
      <c r="AQ76" s="2339" t="s">
        <v>84</v>
      </c>
    </row>
    <row r="77" spans="4:43" hidden="1" x14ac:dyDescent="0.15">
      <c r="AQ77" s="2339" t="s">
        <v>85</v>
      </c>
    </row>
    <row r="78" spans="4:43" hidden="1" x14ac:dyDescent="0.15">
      <c r="AQ78" s="2339" t="s">
        <v>86</v>
      </c>
    </row>
    <row r="79" spans="4:43" hidden="1" x14ac:dyDescent="0.15">
      <c r="AQ79" s="2339" t="s">
        <v>87</v>
      </c>
    </row>
    <row r="80" spans="4:43" hidden="1" x14ac:dyDescent="0.15">
      <c r="AQ80" s="2339" t="s">
        <v>88</v>
      </c>
    </row>
    <row r="81" spans="43:43" hidden="1" x14ac:dyDescent="0.15">
      <c r="AQ81" s="2339" t="s">
        <v>89</v>
      </c>
    </row>
  </sheetData>
  <mergeCells count="1">
    <mergeCell ref="R2:Z2"/>
  </mergeCells>
  <phoneticPr fontId="4"/>
  <dataValidations count="1">
    <dataValidation type="list" allowBlank="1" showInputMessage="1" showErrorMessage="1" sqref="R2">
      <formula1>$AQ$23:$AQ$81</formula1>
    </dataValidation>
  </dataValidations>
  <pageMargins left="0.35433070866141736" right="0.19685039370078741" top="0.94488188976377963" bottom="0.74803149606299213" header="0.31496062992125984" footer="0.31496062992125984"/>
  <pageSetup paperSize="9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963"/>
  <sheetViews>
    <sheetView showGridLines="0" zoomScaleNormal="100" workbookViewId="0">
      <pane xSplit="4" ySplit="3" topLeftCell="E276" activePane="bottomRight" state="frozen"/>
      <selection activeCell="A187" sqref="A187"/>
      <selection pane="topRight" activeCell="A187" sqref="A187"/>
      <selection pane="bottomLeft" activeCell="A187" sqref="A187"/>
      <selection pane="bottomRight" activeCell="A187" sqref="A187"/>
    </sheetView>
  </sheetViews>
  <sheetFormatPr defaultColWidth="9" defaultRowHeight="14.25" x14ac:dyDescent="0.15"/>
  <cols>
    <col min="1" max="1" width="9" style="1170"/>
    <col min="2" max="2" width="18.5" style="275" customWidth="1"/>
    <col min="3" max="3" width="11.375" style="1170" customWidth="1"/>
    <col min="4" max="4" width="15.25" style="1181" customWidth="1"/>
    <col min="5" max="9" width="13.75" style="1171" customWidth="1"/>
    <col min="10" max="10" width="13.75" style="293" customWidth="1"/>
    <col min="11" max="11" width="13.75" style="1172" customWidth="1"/>
    <col min="12" max="13" width="13.75" style="1171" customWidth="1"/>
    <col min="14" max="15" width="13.75" style="1174" customWidth="1"/>
    <col min="16" max="16" width="13.75" style="1170" customWidth="1"/>
    <col min="17" max="17" width="6.125" style="2" customWidth="1"/>
    <col min="18" max="18" width="2.25" style="2" customWidth="1"/>
    <col min="19" max="19" width="2.25" style="6" customWidth="1"/>
    <col min="20" max="20" width="6.125" style="780" customWidth="1"/>
    <col min="21" max="21" width="14.875" style="755" customWidth="1"/>
    <col min="22" max="24" width="3.75" style="757" customWidth="1"/>
    <col min="25" max="25" width="6.125" style="758" customWidth="1"/>
    <col min="26" max="26" width="12.375" style="1569" customWidth="1"/>
    <col min="27" max="30" width="4.125" style="1569" customWidth="1"/>
    <col min="31" max="31" width="6.125" style="758" customWidth="1"/>
    <col min="32" max="32" width="8.875" style="1179" customWidth="1"/>
    <col min="33" max="33" width="10.625" style="1180" customWidth="1"/>
    <col min="34" max="39" width="9" style="1180"/>
    <col min="40" max="16384" width="9" style="1170"/>
  </cols>
  <sheetData>
    <row r="1" spans="2:32" ht="18.75" x14ac:dyDescent="0.15">
      <c r="B1" s="1701" t="s">
        <v>424</v>
      </c>
      <c r="C1" s="1702"/>
      <c r="D1" s="1701" t="s">
        <v>319</v>
      </c>
      <c r="E1" s="1342"/>
      <c r="F1" s="1342"/>
      <c r="H1" s="1692"/>
      <c r="I1" s="1692" t="s">
        <v>312</v>
      </c>
      <c r="J1" s="2432" t="s">
        <v>311</v>
      </c>
      <c r="K1" s="1693" t="s">
        <v>313</v>
      </c>
      <c r="L1" s="2432" t="s">
        <v>314</v>
      </c>
      <c r="M1" s="1694" t="s">
        <v>317</v>
      </c>
      <c r="N1" s="2432" t="s">
        <v>315</v>
      </c>
    </row>
    <row r="2" spans="2:32" ht="17.25" customHeight="1" thickBot="1" x14ac:dyDescent="0.2">
      <c r="B2" s="1564" t="s">
        <v>0</v>
      </c>
      <c r="H2" s="586"/>
      <c r="I2" s="586"/>
      <c r="J2" s="2433"/>
      <c r="K2" s="493"/>
      <c r="L2" s="2433"/>
      <c r="M2" s="586"/>
      <c r="N2" s="2433"/>
      <c r="P2" s="1360" t="s">
        <v>265</v>
      </c>
    </row>
    <row r="3" spans="2:32" s="75" customFormat="1" ht="17.25" customHeight="1" thickBot="1" x14ac:dyDescent="0.2">
      <c r="B3" s="1550"/>
      <c r="C3" s="1551"/>
      <c r="D3" s="1552" t="s">
        <v>1</v>
      </c>
      <c r="E3" s="1553" t="s">
        <v>2</v>
      </c>
      <c r="F3" s="1554" t="s">
        <v>3</v>
      </c>
      <c r="G3" s="1554" t="s">
        <v>4</v>
      </c>
      <c r="H3" s="1554" t="s">
        <v>5</v>
      </c>
      <c r="I3" s="1554" t="s">
        <v>6</v>
      </c>
      <c r="J3" s="1554" t="s">
        <v>7</v>
      </c>
      <c r="K3" s="1554" t="s">
        <v>8</v>
      </c>
      <c r="L3" s="1554" t="s">
        <v>9</v>
      </c>
      <c r="M3" s="1554" t="s">
        <v>10</v>
      </c>
      <c r="N3" s="1554" t="s">
        <v>11</v>
      </c>
      <c r="O3" s="1554" t="s">
        <v>12</v>
      </c>
      <c r="P3" s="1555" t="s">
        <v>13</v>
      </c>
      <c r="Q3" s="20"/>
      <c r="R3" s="20"/>
      <c r="S3" s="6"/>
      <c r="T3" s="781"/>
      <c r="U3" s="759"/>
      <c r="V3" s="757"/>
      <c r="W3" s="757"/>
      <c r="X3" s="757"/>
      <c r="Y3" s="812"/>
      <c r="Z3" s="1570"/>
      <c r="AA3" s="1570"/>
      <c r="AB3" s="1570"/>
      <c r="AC3" s="1570"/>
      <c r="AD3" s="1570"/>
      <c r="AE3" s="812"/>
      <c r="AF3" s="1185"/>
    </row>
    <row r="4" spans="2:32" s="294" customFormat="1" ht="17.25" customHeight="1" thickBot="1" x14ac:dyDescent="0.2">
      <c r="B4" s="286" t="s">
        <v>237</v>
      </c>
      <c r="C4" s="1471" t="s">
        <v>283</v>
      </c>
      <c r="D4" s="287"/>
      <c r="E4" s="288">
        <f>AVERAGE('2024月別'!E4,'2023月別 '!D4,'2022月別'!D4,'2021月別'!D4,'2020月別'!D4)</f>
        <v>19.399999999999999</v>
      </c>
      <c r="F4" s="289">
        <f>AVERAGE('2024月別'!F4,'2023月別 '!E4,'2022月別'!E4,'2021月別'!E4,'2020月別'!E4)</f>
        <v>20.2</v>
      </c>
      <c r="G4" s="289">
        <f>AVERAGE('2024月別'!G4,'2023月別 '!F4,'2022月別'!F4,'2021月別'!F4,'2020月別'!F4)</f>
        <v>22</v>
      </c>
      <c r="H4" s="289">
        <f>AVERAGE('2024月別'!H4,'2023月別 '!G4,'2022月別'!G4,'2021月別'!G4,'2020月別'!G4)</f>
        <v>21.2</v>
      </c>
      <c r="I4" s="289">
        <f>AVERAGE('2024月別'!I4,'2023月別 '!H4,'2022月別'!H4,'2021月別'!H4,'2020月別'!H4)</f>
        <v>20.6</v>
      </c>
      <c r="J4" s="289">
        <f>AVERAGE('2024月別'!J4,'2023月別 '!I4,'2022月別'!I4,'2021月別'!I4,'2020月別'!I4)</f>
        <v>21.4</v>
      </c>
      <c r="K4" s="290">
        <f>AVERAGE('2024月別'!K4,'2023月別 '!J4,'2022月別'!J4,'2021月別'!J4,'2020月別'!J4)</f>
        <v>22</v>
      </c>
      <c r="L4" s="289">
        <f>AVERAGE('2024月別'!L4,'2023月別 '!K4,'2022月別'!K4,'2021月別'!K4,'2020月別'!K4)</f>
        <v>20.8</v>
      </c>
      <c r="M4" s="289">
        <f>AVERAGE('2024月別'!M4,'2023月別 '!L4,'2022月別'!L4,'2021月別'!L4,'2020月別'!L4)</f>
        <v>20.6</v>
      </c>
      <c r="N4" s="289">
        <f>AVERAGE('2024月別'!N4,'2023月別 '!M4,'2022月別'!M4,'2021月別'!M4,'2020月別'!M4)</f>
        <v>22</v>
      </c>
      <c r="O4" s="289">
        <f>AVERAGE('2024月別'!O4,'2023月別 '!N4,'2022月別'!N4,'2021月別'!N4,'2020月別'!N4)</f>
        <v>21.2</v>
      </c>
      <c r="P4" s="291">
        <f>AVERAGE('2024月別'!P4,'2023月別 '!O4,'2022月別'!O4,'2021月別'!O4,'2020月別'!O4)</f>
        <v>21.6</v>
      </c>
      <c r="Q4" s="20"/>
      <c r="R4" s="20"/>
      <c r="S4" s="6"/>
      <c r="T4" s="781"/>
      <c r="U4" s="759"/>
      <c r="V4" s="757"/>
      <c r="W4" s="757"/>
      <c r="X4" s="757"/>
      <c r="Y4" s="812"/>
      <c r="Z4" s="1570"/>
      <c r="AA4" s="1570"/>
      <c r="AB4" s="1570"/>
      <c r="AC4" s="1570"/>
      <c r="AD4" s="1570"/>
      <c r="AE4" s="812"/>
      <c r="AF4" s="1185"/>
    </row>
    <row r="5" spans="2:32" s="275" customFormat="1" ht="17.25" customHeight="1" x14ac:dyDescent="0.15">
      <c r="B5" s="1186" t="s">
        <v>14</v>
      </c>
      <c r="C5" s="1468" t="s">
        <v>243</v>
      </c>
      <c r="D5" s="1464">
        <f>AVERAGE('2024月別'!D5,'2023月別 '!C5,'2022月別'!C5,'2021月別'!C5,'2020月別'!C5)</f>
        <v>1402762.2</v>
      </c>
      <c r="E5" s="1188">
        <f>AVERAGE('2024月別'!E5,'2023月別 '!D5,'2022月別'!D5,'2021月別'!D5,'2020月別'!D5)</f>
        <v>112544.8</v>
      </c>
      <c r="F5" s="1189">
        <f>AVERAGE('2024月別'!F5,'2023月別 '!E5,'2022月別'!E5,'2021月別'!E5,'2020月別'!E5)</f>
        <v>110758.8</v>
      </c>
      <c r="G5" s="1189">
        <f>AVERAGE('2024月別'!G5,'2023月別 '!F5,'2022月別'!F5,'2021月別'!F5,'2020月別'!F5)</f>
        <v>115789</v>
      </c>
      <c r="H5" s="1189">
        <f>AVERAGE('2024月別'!H5,'2023月別 '!G5,'2022月別'!G5,'2021月別'!G5,'2020月別'!G5)</f>
        <v>118467.8</v>
      </c>
      <c r="I5" s="1189">
        <f>AVERAGE('2024月別'!I5,'2023月別 '!H5,'2022月別'!H5,'2021月別'!H5,'2020月別'!H5)</f>
        <v>121024.6</v>
      </c>
      <c r="J5" s="1189">
        <f>AVERAGE('2024月別'!J5,'2023月別 '!I5,'2022月別'!I5,'2021月別'!I5,'2020月別'!I5)</f>
        <v>116138.8</v>
      </c>
      <c r="K5" s="1189">
        <f>AVERAGE('2024月別'!K5,'2023月別 '!J5,'2022月別'!J5,'2021月別'!J5,'2020月別'!J5)</f>
        <v>112592</v>
      </c>
      <c r="L5" s="1189">
        <f>AVERAGE('2024月別'!L5,'2023月別 '!K5,'2022月別'!K5,'2021月別'!K5,'2020月別'!K5)</f>
        <v>118012.4</v>
      </c>
      <c r="M5" s="1189">
        <f>AVERAGE('2024月別'!M5,'2023月別 '!L5,'2022月別'!L5,'2021月別'!L5,'2020月別'!L5)</f>
        <v>114857.2</v>
      </c>
      <c r="N5" s="1189">
        <f>AVERAGE('2024月別'!N5,'2023月別 '!M5,'2022月別'!M5,'2021月別'!M5,'2020月別'!M5)</f>
        <v>124931.2</v>
      </c>
      <c r="O5" s="1189">
        <f>AVERAGE('2024月別'!O5,'2023月別 '!N5,'2022月別'!N5,'2021月別'!N5,'2020月別'!N5)</f>
        <v>116858.8</v>
      </c>
      <c r="P5" s="1190">
        <f>AVERAGE('2024月別'!P5,'2023月別 '!O5,'2022月別'!O5,'2021月別'!O5,'2020月別'!O5)</f>
        <v>120786.8</v>
      </c>
      <c r="Q5" s="2"/>
      <c r="R5" s="2"/>
      <c r="S5" s="6"/>
      <c r="T5" s="780"/>
      <c r="U5" s="755"/>
      <c r="V5" s="757"/>
      <c r="W5" s="757"/>
      <c r="X5" s="757"/>
      <c r="Y5" s="758"/>
      <c r="Z5" s="1569"/>
      <c r="AA5" s="1569"/>
      <c r="AB5" s="1569"/>
      <c r="AC5" s="1569"/>
      <c r="AD5" s="1569"/>
      <c r="AE5" s="758"/>
      <c r="AF5" s="1179"/>
    </row>
    <row r="6" spans="2:32" s="275" customFormat="1" ht="17.25" customHeight="1" x14ac:dyDescent="0.15">
      <c r="B6" s="1191" t="s">
        <v>14</v>
      </c>
      <c r="C6" s="1469" t="s">
        <v>244</v>
      </c>
      <c r="D6" s="1465">
        <f>AVERAGE('2024月別'!D6,'2023月別 '!C6,'2022月別'!C6,'2021月別'!C6,'2020月別'!C6)</f>
        <v>367503253.80000001</v>
      </c>
      <c r="E6" s="1194">
        <f>AVERAGE('2024月別'!E6,'2023月別 '!D6,'2022月別'!D6,'2021月別'!D6,'2020月別'!D6)</f>
        <v>27880757.399999999</v>
      </c>
      <c r="F6" s="1195">
        <f>AVERAGE('2024月別'!F6,'2023月別 '!E6,'2022月別'!E6,'2021月別'!E6,'2020月別'!E6)</f>
        <v>27377437.399999999</v>
      </c>
      <c r="G6" s="1195">
        <f>AVERAGE('2024月別'!G6,'2023月別 '!F6,'2022月別'!F6,'2021月別'!F6,'2020月別'!F6)</f>
        <v>30445127.199999999</v>
      </c>
      <c r="H6" s="1195">
        <f>AVERAGE('2024月別'!H6,'2023月別 '!G6,'2022月別'!G6,'2021月別'!G6,'2020月別'!G6)</f>
        <v>32063275.199999999</v>
      </c>
      <c r="I6" s="1195">
        <f>AVERAGE('2024月別'!I6,'2023月別 '!H6,'2022月別'!H6,'2021月別'!H6,'2020月別'!H6)</f>
        <v>32333363.800000001</v>
      </c>
      <c r="J6" s="1195">
        <f>AVERAGE('2024月別'!J6,'2023月別 '!I6,'2022月別'!I6,'2021月別'!I6,'2020月別'!I6)</f>
        <v>31133979.600000001</v>
      </c>
      <c r="K6" s="1195">
        <f>AVERAGE('2024月別'!K6,'2023月別 '!J6,'2022月別'!J6,'2021月別'!J6,'2020月別'!J6)</f>
        <v>30169147.800000001</v>
      </c>
      <c r="L6" s="1195">
        <f>AVERAGE('2024月別'!L6,'2023月別 '!K6,'2022月別'!K6,'2021月別'!K6,'2020月別'!K6)</f>
        <v>31835672</v>
      </c>
      <c r="M6" s="1195">
        <f>AVERAGE('2024月別'!M6,'2023月別 '!L6,'2022月別'!L6,'2021月別'!L6,'2020月別'!L6)</f>
        <v>32753376.800000001</v>
      </c>
      <c r="N6" s="1195">
        <f>AVERAGE('2024月別'!N6,'2023月別 '!M6,'2022月別'!M6,'2021月別'!M6,'2020月別'!M6)</f>
        <v>32578147</v>
      </c>
      <c r="O6" s="1195">
        <f>AVERAGE('2024月別'!O6,'2023月別 '!N6,'2022月別'!N6,'2021月別'!N6,'2020月別'!N6)</f>
        <v>27919353.199999999</v>
      </c>
      <c r="P6" s="1196">
        <f>AVERAGE('2024月別'!P6,'2023月別 '!O6,'2022月別'!O6,'2021月別'!O6,'2020月別'!O6)</f>
        <v>31013616.399999999</v>
      </c>
      <c r="Q6" s="20"/>
      <c r="R6" s="20"/>
      <c r="S6" s="6"/>
      <c r="T6" s="781"/>
      <c r="U6" s="759"/>
      <c r="V6" s="757"/>
      <c r="W6" s="757"/>
      <c r="X6" s="757"/>
      <c r="Y6" s="812"/>
      <c r="Z6" s="1570"/>
      <c r="AA6" s="1570"/>
      <c r="AB6" s="1570"/>
      <c r="AC6" s="1570"/>
      <c r="AD6" s="1570"/>
      <c r="AE6" s="812"/>
      <c r="AF6" s="1185"/>
    </row>
    <row r="7" spans="2:32" s="275" customFormat="1" ht="17.25" customHeight="1" thickBot="1" x14ac:dyDescent="0.2">
      <c r="B7" s="1197" t="s">
        <v>14</v>
      </c>
      <c r="C7" s="1470" t="s">
        <v>110</v>
      </c>
      <c r="D7" s="1466">
        <f>AVERAGE('2024月別'!D7,'2023月別 '!C7,'2022月別'!C7,'2021月別'!C7,'2020月別'!C7)</f>
        <v>262.90977289640813</v>
      </c>
      <c r="E7" s="1199">
        <f>AVERAGE('2024月別'!E7,'2023月別 '!D7,'2022月別'!D7,'2021月別'!D7,'2020月別'!D7)</f>
        <v>248</v>
      </c>
      <c r="F7" s="1200">
        <f>AVERAGE('2024月別'!F7,'2023月別 '!E7,'2022月別'!E7,'2021月別'!E7,'2020月別'!E7)</f>
        <v>248.4</v>
      </c>
      <c r="G7" s="1200">
        <f>AVERAGE('2024月別'!G7,'2023月別 '!F7,'2022月別'!F7,'2021月別'!F7,'2020月別'!F7)</f>
        <v>264.39999999999998</v>
      </c>
      <c r="H7" s="1200">
        <f>AVERAGE('2024月別'!H7,'2023月別 '!G7,'2022月別'!G7,'2021月別'!G7,'2020月別'!G7)</f>
        <v>272.2</v>
      </c>
      <c r="I7" s="1200">
        <f>AVERAGE('2024月別'!I7,'2023月別 '!H7,'2022月別'!H7,'2021月別'!H7,'2020月別'!H7)</f>
        <v>268.2</v>
      </c>
      <c r="J7" s="1200">
        <f>AVERAGE('2024月別'!J7,'2023月別 '!I7,'2022月別'!I7,'2021月別'!I7,'2020月別'!I7)</f>
        <v>268.2</v>
      </c>
      <c r="K7" s="1200">
        <f>AVERAGE('2024月別'!K7,'2023月別 '!J7,'2022月別'!J7,'2021月別'!J7,'2020月別'!J7)</f>
        <v>268.60000000000002</v>
      </c>
      <c r="L7" s="1200">
        <f>AVERAGE('2024月別'!L7,'2023月別 '!K7,'2022月別'!K7,'2021月別'!K7,'2020月別'!K7)</f>
        <v>278.2</v>
      </c>
      <c r="M7" s="1200">
        <f>AVERAGE('2024月別'!M7,'2023月別 '!L7,'2022月別'!L7,'2021月別'!L7,'2020月別'!L7)</f>
        <v>286.2</v>
      </c>
      <c r="N7" s="1200">
        <f>AVERAGE('2024月別'!N7,'2023月別 '!M7,'2022月別'!M7,'2021月別'!M7,'2020月別'!M7)</f>
        <v>262.60000000000002</v>
      </c>
      <c r="O7" s="1200">
        <f>AVERAGE('2024月別'!O7,'2023月別 '!N7,'2022月別'!N7,'2021月別'!N7,'2020月別'!N7)</f>
        <v>240.6</v>
      </c>
      <c r="P7" s="1201">
        <f>AVERAGE('2024月別'!P7,'2023月別 '!O7,'2022月別'!O7,'2021月別'!O7,'2020月別'!O7)</f>
        <v>259.60000000000002</v>
      </c>
      <c r="Q7" s="20"/>
      <c r="R7" s="20"/>
      <c r="S7" s="6"/>
      <c r="T7" s="781"/>
      <c r="U7" s="759"/>
      <c r="V7" s="757"/>
      <c r="W7" s="757"/>
      <c r="X7" s="757"/>
      <c r="Y7" s="812"/>
      <c r="Z7" s="1570"/>
      <c r="AA7" s="1570"/>
      <c r="AB7" s="1570"/>
      <c r="AC7" s="1570"/>
      <c r="AD7" s="1570"/>
      <c r="AE7" s="812"/>
      <c r="AF7" s="1185"/>
    </row>
    <row r="8" spans="2:32" ht="17.25" customHeight="1" x14ac:dyDescent="0.15">
      <c r="B8" s="1202" t="s">
        <v>16</v>
      </c>
      <c r="C8" s="1203" t="s">
        <v>239</v>
      </c>
      <c r="D8" s="1467">
        <f>AVERAGE('2024月別'!D8,'2023月別 '!C8,'2022月別'!C8,'2021月別'!C8,'2020月別'!C8)</f>
        <v>105995.8</v>
      </c>
      <c r="E8" s="1204">
        <f>AVERAGE('2024月別'!E8,'2023月別 '!D8,'2022月別'!D8,'2021月別'!D8,'2020月別'!D8)</f>
        <v>10409.4</v>
      </c>
      <c r="F8" s="1205">
        <f>AVERAGE('2024月別'!F8,'2023月別 '!E8,'2022月別'!E8,'2021月別'!E8,'2020月別'!E8)</f>
        <v>9322.4</v>
      </c>
      <c r="G8" s="1205">
        <f>AVERAGE('2024月別'!G8,'2023月別 '!F8,'2022月別'!F8,'2021月別'!F8,'2020月別'!F8)</f>
        <v>9277.6</v>
      </c>
      <c r="H8" s="1205">
        <f>AVERAGE('2024月別'!H8,'2023月別 '!G8,'2022月別'!G8,'2021月別'!G8,'2020月別'!G8)</f>
        <v>9121</v>
      </c>
      <c r="I8" s="1205">
        <f>AVERAGE('2024月別'!I8,'2023月別 '!H8,'2022月別'!H8,'2021月別'!H8,'2020月別'!H8)</f>
        <v>7783.8</v>
      </c>
      <c r="J8" s="1206">
        <f>AVERAGE('2024月別'!J8,'2023月別 '!I8,'2022月別'!I8,'2021月別'!I8,'2020月別'!I8)</f>
        <v>5870.4</v>
      </c>
      <c r="K8" s="1207">
        <f>AVERAGE('2024月別'!K8,'2023月別 '!J8,'2022月別'!J8,'2021月別'!J8,'2020月別'!J8)</f>
        <v>7007.2</v>
      </c>
      <c r="L8" s="1205">
        <f>AVERAGE('2024月別'!L8,'2023月別 '!K8,'2022月別'!K8,'2021月別'!K8,'2020月別'!K8)</f>
        <v>6852.4</v>
      </c>
      <c r="M8" s="1205">
        <f>AVERAGE('2024月別'!M8,'2023月別 '!L8,'2022月別'!L8,'2021月別'!L8,'2020月別'!L8)</f>
        <v>7911</v>
      </c>
      <c r="N8" s="1205">
        <f>AVERAGE('2024月別'!N8,'2023月別 '!M8,'2022月別'!M8,'2021月別'!M8,'2020月別'!M8)</f>
        <v>10751.2</v>
      </c>
      <c r="O8" s="1205">
        <f>AVERAGE('2024月別'!O8,'2023月別 '!N8,'2022月別'!N8,'2021月別'!N8,'2020月別'!N8)</f>
        <v>11059.4</v>
      </c>
      <c r="P8" s="1208">
        <f>AVERAGE('2024月別'!P8,'2023月別 '!O8,'2022月別'!O8,'2021月別'!O8,'2020月別'!O8)</f>
        <v>10630</v>
      </c>
      <c r="Q8" s="20"/>
      <c r="R8" s="20"/>
      <c r="T8" s="781"/>
      <c r="U8" s="759"/>
      <c r="Y8" s="812"/>
      <c r="Z8" s="1570"/>
      <c r="AA8" s="1570"/>
      <c r="AB8" s="1570"/>
      <c r="AC8" s="1570"/>
      <c r="AD8" s="1570"/>
      <c r="AE8" s="812"/>
      <c r="AF8" s="1185"/>
    </row>
    <row r="9" spans="2:32" ht="17.25" customHeight="1" x14ac:dyDescent="0.15">
      <c r="B9" s="1210" t="s">
        <v>16</v>
      </c>
      <c r="C9" s="1211" t="s">
        <v>15</v>
      </c>
      <c r="D9" s="1212">
        <f>AVERAGE('2024月別'!D9,'2023月別 '!C9,'2022月別'!C9,'2021月別'!C9,'2020月別'!C9)</f>
        <v>10254786.6</v>
      </c>
      <c r="E9" s="1213">
        <f>AVERAGE('2024月別'!E9,'2023月別 '!D9,'2022月別'!D9,'2021月別'!D9,'2020月別'!D9)</f>
        <v>867977.8</v>
      </c>
      <c r="F9" s="1214">
        <f>AVERAGE('2024月別'!F9,'2023月別 '!E9,'2022月別'!E9,'2021月別'!E9,'2020月別'!E9)</f>
        <v>824039.6</v>
      </c>
      <c r="G9" s="1214">
        <f>AVERAGE('2024月別'!G9,'2023月別 '!F9,'2022月別'!F9,'2021月別'!F9,'2020月別'!F9)</f>
        <v>839520</v>
      </c>
      <c r="H9" s="1214">
        <f>AVERAGE('2024月別'!H9,'2023月別 '!G9,'2022月別'!G9,'2021月別'!G9,'2020月別'!G9)</f>
        <v>914579.2</v>
      </c>
      <c r="I9" s="1214">
        <f>AVERAGE('2024月別'!I9,'2023月別 '!H9,'2022月別'!H9,'2021月別'!H9,'2020月別'!H9)</f>
        <v>825470.8</v>
      </c>
      <c r="J9" s="1215">
        <f>AVERAGE('2024月別'!J9,'2023月別 '!I9,'2022月別'!I9,'2021月別'!I9,'2020月別'!I9)</f>
        <v>666145.6</v>
      </c>
      <c r="K9" s="1216">
        <f>AVERAGE('2024月別'!K9,'2023月別 '!J9,'2022月別'!J9,'2021月別'!J9,'2020月別'!J9)</f>
        <v>729675.6</v>
      </c>
      <c r="L9" s="1214">
        <f>AVERAGE('2024月別'!L9,'2023月別 '!K9,'2022月別'!K9,'2021月別'!K9,'2020月別'!K9)</f>
        <v>791450.6</v>
      </c>
      <c r="M9" s="1214">
        <f>AVERAGE('2024月別'!M9,'2023月別 '!L9,'2022月別'!L9,'2021月別'!L9,'2020月別'!L9)</f>
        <v>1026670.6</v>
      </c>
      <c r="N9" s="1214">
        <f>AVERAGE('2024月別'!N9,'2023月別 '!M9,'2022月別'!M9,'2021月別'!M9,'2020月別'!M9)</f>
        <v>1158371.8</v>
      </c>
      <c r="O9" s="1214">
        <f>AVERAGE('2024月別'!O9,'2023月別 '!N9,'2022月別'!N9,'2021月別'!N9,'2020月別'!N9)</f>
        <v>815588.6</v>
      </c>
      <c r="P9" s="1217">
        <f>AVERAGE('2024月別'!P9,'2023月別 '!O9,'2022月別'!O9,'2021月別'!O9,'2020月別'!O9)</f>
        <v>795296.4</v>
      </c>
      <c r="Q9" s="20"/>
      <c r="R9" s="20"/>
      <c r="T9" s="781"/>
      <c r="U9" s="759"/>
      <c r="Y9" s="812"/>
      <c r="Z9" s="1570"/>
      <c r="AA9" s="1570"/>
      <c r="AB9" s="1570"/>
      <c r="AC9" s="1570"/>
      <c r="AD9" s="1570"/>
      <c r="AE9" s="812"/>
      <c r="AF9" s="1185"/>
    </row>
    <row r="10" spans="2:32" ht="17.25" customHeight="1" x14ac:dyDescent="0.15">
      <c r="B10" s="1218" t="s">
        <v>16</v>
      </c>
      <c r="C10" s="1219" t="s">
        <v>240</v>
      </c>
      <c r="D10" s="1220">
        <f>AVERAGE('2024月別'!D10,'2023月別 '!C10,'2022月別'!C10,'2021月別'!C10,'2020月別'!C10)</f>
        <v>97.328813068692256</v>
      </c>
      <c r="E10" s="1221">
        <f>AVERAGE('2024月別'!E10,'2023月別 '!D10,'2022月別'!D10,'2021月別'!D10,'2020月別'!D10)</f>
        <v>83.4</v>
      </c>
      <c r="F10" s="1222">
        <f>AVERAGE('2024月別'!F10,'2023月別 '!E10,'2022月別'!E10,'2021月別'!E10,'2020月別'!E10)</f>
        <v>89.8</v>
      </c>
      <c r="G10" s="1222">
        <f>AVERAGE('2024月別'!G10,'2023月別 '!F10,'2022月別'!F10,'2021月別'!F10,'2020月別'!F10)</f>
        <v>91.6</v>
      </c>
      <c r="H10" s="1222">
        <f>AVERAGE('2024月別'!H10,'2023月別 '!G10,'2022月別'!G10,'2021月別'!G10,'2020月別'!G10)</f>
        <v>101.8</v>
      </c>
      <c r="I10" s="1222">
        <f>AVERAGE('2024月別'!I10,'2023月別 '!H10,'2022月別'!H10,'2021月別'!H10,'2020月別'!H10)</f>
        <v>106.6</v>
      </c>
      <c r="J10" s="1223">
        <f>AVERAGE('2024月別'!J10,'2023月別 '!I10,'2022月別'!I10,'2021月別'!I10,'2020月別'!I10)</f>
        <v>100</v>
      </c>
      <c r="K10" s="1222">
        <f>AVERAGE('2024月別'!K10,'2023月別 '!J10,'2022月別'!J10,'2021月別'!J10,'2020月別'!J10)</f>
        <v>104.8</v>
      </c>
      <c r="L10" s="1222">
        <f>AVERAGE('2024月別'!L10,'2023月別 '!K10,'2022月別'!K10,'2021月別'!K10,'2020月別'!K10)</f>
        <v>115.8</v>
      </c>
      <c r="M10" s="1222">
        <f>AVERAGE('2024月別'!M10,'2023月別 '!L10,'2022月別'!L10,'2021月別'!L10,'2020月別'!L10)</f>
        <v>131.4</v>
      </c>
      <c r="N10" s="1222">
        <f>AVERAGE('2024月別'!N10,'2023月別 '!M10,'2022月別'!M10,'2021月別'!M10,'2020月別'!M10)</f>
        <v>108.6</v>
      </c>
      <c r="O10" s="1222">
        <f>AVERAGE('2024月別'!O10,'2023月別 '!N10,'2022月別'!N10,'2021月別'!N10,'2020月別'!N10)</f>
        <v>75.2</v>
      </c>
      <c r="P10" s="1224">
        <f>AVERAGE('2024月別'!P10,'2023月別 '!O10,'2022月別'!O10,'2021月別'!O10,'2020月別'!O10)</f>
        <v>75.8</v>
      </c>
      <c r="Q10" s="20"/>
      <c r="R10" s="20"/>
      <c r="T10" s="781"/>
      <c r="U10" s="759"/>
      <c r="Y10" s="812"/>
      <c r="Z10" s="1570"/>
      <c r="AA10" s="1570"/>
      <c r="AB10" s="1570"/>
      <c r="AC10" s="1570"/>
      <c r="AD10" s="1570"/>
      <c r="AE10" s="812"/>
      <c r="AF10" s="1185"/>
    </row>
    <row r="11" spans="2:32" ht="17.25" customHeight="1" x14ac:dyDescent="0.15">
      <c r="B11" s="1225" t="s">
        <v>17</v>
      </c>
      <c r="C11" s="1226" t="s">
        <v>239</v>
      </c>
      <c r="D11" s="1227">
        <f>AVERAGE('2024月別'!D11,'2023月別 '!C11,'2022月別'!C11,'2021月別'!C11,'2020月別'!C11)</f>
        <v>81429.8</v>
      </c>
      <c r="E11" s="1228">
        <f>AVERAGE('2024月別'!E11,'2023月別 '!D11,'2022月別'!D11,'2021月別'!D11,'2020月別'!D11)</f>
        <v>6464.2</v>
      </c>
      <c r="F11" s="1229">
        <f>AVERAGE('2024月別'!F11,'2023月別 '!E11,'2022月別'!E11,'2021月別'!E11,'2020月別'!E11)</f>
        <v>5817.8</v>
      </c>
      <c r="G11" s="1229">
        <f>AVERAGE('2024月別'!G11,'2023月別 '!F11,'2022月別'!F11,'2021月別'!F11,'2020月別'!F11)</f>
        <v>6360</v>
      </c>
      <c r="H11" s="1229">
        <f>AVERAGE('2024月別'!H11,'2023月別 '!G11,'2022月別'!G11,'2021月別'!G11,'2020月別'!G11)</f>
        <v>7646.6</v>
      </c>
      <c r="I11" s="1229">
        <f>AVERAGE('2024月別'!I11,'2023月別 '!H11,'2022月別'!H11,'2021月別'!H11,'2020月別'!H11)</f>
        <v>7495.2</v>
      </c>
      <c r="J11" s="1230">
        <f>AVERAGE('2024月別'!J11,'2023月別 '!I11,'2022月別'!I11,'2021月別'!I11,'2020月別'!I11)</f>
        <v>5867</v>
      </c>
      <c r="K11" s="1231">
        <f>AVERAGE('2024月別'!K11,'2023月別 '!J11,'2022月別'!J11,'2021月別'!J11,'2020月別'!J11)</f>
        <v>5441.4</v>
      </c>
      <c r="L11" s="1229">
        <f>AVERAGE('2024月別'!L11,'2023月別 '!K11,'2022月別'!K11,'2021月別'!K11,'2020月別'!K11)</f>
        <v>6075.2</v>
      </c>
      <c r="M11" s="1229">
        <f>AVERAGE('2024月別'!M11,'2023月別 '!L11,'2022月別'!L11,'2021月別'!L11,'2020月別'!L11)</f>
        <v>6604.2</v>
      </c>
      <c r="N11" s="1229">
        <f>AVERAGE('2024月別'!N11,'2023月別 '!M11,'2022月別'!M11,'2021月別'!M11,'2020月別'!M11)</f>
        <v>8151.8</v>
      </c>
      <c r="O11" s="1229">
        <f>AVERAGE('2024月別'!O11,'2023月別 '!N11,'2022月別'!N11,'2021月別'!N11,'2020月別'!N11)</f>
        <v>7250</v>
      </c>
      <c r="P11" s="1232">
        <f>AVERAGE('2024月別'!P11,'2023月別 '!O11,'2022月別'!O11,'2021月別'!O11,'2020月別'!O11)</f>
        <v>8256.4</v>
      </c>
      <c r="Q11" s="20"/>
      <c r="R11" s="20"/>
      <c r="T11" s="781"/>
      <c r="U11" s="759"/>
      <c r="Y11" s="812"/>
      <c r="Z11" s="1570"/>
      <c r="AA11" s="1570"/>
      <c r="AB11" s="1570"/>
      <c r="AC11" s="1570"/>
      <c r="AD11" s="1570"/>
      <c r="AE11" s="812"/>
      <c r="AF11" s="1185"/>
    </row>
    <row r="12" spans="2:32" ht="17.25" customHeight="1" x14ac:dyDescent="0.15">
      <c r="B12" s="1210" t="s">
        <v>17</v>
      </c>
      <c r="C12" s="1211" t="s">
        <v>15</v>
      </c>
      <c r="D12" s="1212">
        <f>AVERAGE('2024月別'!D12,'2023月別 '!C12,'2022月別'!C12,'2021月別'!C12,'2020月別'!C12)</f>
        <v>12034779.199999999</v>
      </c>
      <c r="E12" s="1213">
        <f>AVERAGE('2024月別'!E12,'2023月別 '!D12,'2022月別'!D12,'2021月別'!D12,'2020月別'!D12)</f>
        <v>780325.6</v>
      </c>
      <c r="F12" s="1214">
        <f>AVERAGE('2024月別'!F12,'2023月別 '!E12,'2022月別'!E12,'2021月別'!E12,'2020月別'!E12)</f>
        <v>724558.6</v>
      </c>
      <c r="G12" s="1214">
        <f>AVERAGE('2024月別'!G12,'2023月別 '!F12,'2022月別'!F12,'2021月別'!F12,'2020月別'!F12)</f>
        <v>1073099.6000000001</v>
      </c>
      <c r="H12" s="1214">
        <f>AVERAGE('2024月別'!H12,'2023月別 '!G12,'2022月別'!G12,'2021月別'!G12,'2020月別'!G12)</f>
        <v>1338802</v>
      </c>
      <c r="I12" s="1214">
        <f>AVERAGE('2024月別'!I12,'2023月別 '!H12,'2022月別'!H12,'2021月別'!H12,'2020月別'!H12)</f>
        <v>1192503.6000000001</v>
      </c>
      <c r="J12" s="1215">
        <f>AVERAGE('2024月別'!J12,'2023月別 '!I12,'2022月別'!I12,'2021月別'!I12,'2020月別'!I12)</f>
        <v>946141</v>
      </c>
      <c r="K12" s="1216">
        <f>AVERAGE('2024月別'!K12,'2023月別 '!J12,'2022月別'!J12,'2021月別'!J12,'2020月別'!J12)</f>
        <v>948473.6</v>
      </c>
      <c r="L12" s="1214">
        <f>AVERAGE('2024月別'!L12,'2023月別 '!K12,'2022月別'!K12,'2021月別'!K12,'2020月別'!K12)</f>
        <v>853285.2</v>
      </c>
      <c r="M12" s="1214">
        <f>AVERAGE('2024月別'!M12,'2023月別 '!L12,'2022月別'!L12,'2021月別'!L12,'2020月別'!L12)</f>
        <v>1028232.2</v>
      </c>
      <c r="N12" s="1214">
        <f>AVERAGE('2024月別'!N12,'2023月別 '!M12,'2022月別'!M12,'2021月別'!M12,'2020月別'!M12)</f>
        <v>1111742.8</v>
      </c>
      <c r="O12" s="1214">
        <f>AVERAGE('2024月別'!O12,'2023月別 '!N12,'2022月別'!N12,'2021月別'!N12,'2020月別'!N12)</f>
        <v>974784.8</v>
      </c>
      <c r="P12" s="1217">
        <f>AVERAGE('2024月別'!P12,'2023月別 '!O12,'2022月別'!O12,'2021月別'!O12,'2020月別'!O12)</f>
        <v>1062830.2</v>
      </c>
    </row>
    <row r="13" spans="2:32" ht="17.25" customHeight="1" x14ac:dyDescent="0.15">
      <c r="B13" s="1218" t="s">
        <v>17</v>
      </c>
      <c r="C13" s="1219" t="s">
        <v>240</v>
      </c>
      <c r="D13" s="1220">
        <f>AVERAGE('2024月別'!D13,'2023月別 '!C13,'2022月別'!C13,'2021月別'!C13,'2020月別'!C13)</f>
        <v>148.50168071629918</v>
      </c>
      <c r="E13" s="1221">
        <f>AVERAGE('2024月別'!E13,'2023月別 '!D13,'2022月別'!D13,'2021月別'!D13,'2020月別'!D13)</f>
        <v>120.6</v>
      </c>
      <c r="F13" s="1222">
        <f>AVERAGE('2024月別'!F13,'2023月別 '!E13,'2022月別'!E13,'2021月別'!E13,'2020月別'!E13)</f>
        <v>125</v>
      </c>
      <c r="G13" s="1222">
        <f>AVERAGE('2024月別'!G13,'2023月別 '!F13,'2022月別'!F13,'2021月別'!F13,'2020月別'!F13)</f>
        <v>170</v>
      </c>
      <c r="H13" s="1222">
        <f>AVERAGE('2024月別'!H13,'2023月別 '!G13,'2022月別'!G13,'2021月別'!G13,'2020月別'!G13)</f>
        <v>178.8</v>
      </c>
      <c r="I13" s="1222">
        <f>AVERAGE('2024月別'!I13,'2023月別 '!H13,'2022月別'!H13,'2021月別'!H13,'2020月別'!H13)</f>
        <v>160.4</v>
      </c>
      <c r="J13" s="1223">
        <f>AVERAGE('2024月別'!J13,'2023月別 '!I13,'2022月別'!I13,'2021月別'!I13,'2020月別'!I13)</f>
        <v>163.6</v>
      </c>
      <c r="K13" s="1222">
        <f>AVERAGE('2024月別'!K13,'2023月別 '!J13,'2022月別'!J13,'2021月別'!J13,'2020月別'!J13)</f>
        <v>174.4</v>
      </c>
      <c r="L13" s="1222">
        <f>AVERAGE('2024月別'!L13,'2023月別 '!K13,'2022月別'!K13,'2021月別'!K13,'2020月別'!K13)</f>
        <v>140.80000000000001</v>
      </c>
      <c r="M13" s="1222">
        <f>AVERAGE('2024月別'!M13,'2023月別 '!L13,'2022月別'!L13,'2021月別'!L13,'2020月別'!L13)</f>
        <v>160.6</v>
      </c>
      <c r="N13" s="1222">
        <f>AVERAGE('2024月別'!N13,'2023月別 '!M13,'2022月別'!M13,'2021月別'!M13,'2020月別'!M13)</f>
        <v>141.19999999999999</v>
      </c>
      <c r="O13" s="1222">
        <f>AVERAGE('2024月別'!O13,'2023月別 '!N13,'2022月別'!N13,'2021月別'!N13,'2020月別'!N13)</f>
        <v>136</v>
      </c>
      <c r="P13" s="1224">
        <f>AVERAGE('2024月別'!P13,'2023月別 '!O13,'2022月別'!O13,'2021月別'!O13,'2020月別'!O13)</f>
        <v>131</v>
      </c>
    </row>
    <row r="14" spans="2:32" ht="17.25" customHeight="1" x14ac:dyDescent="0.15">
      <c r="B14" s="1225" t="s">
        <v>18</v>
      </c>
      <c r="C14" s="1226" t="s">
        <v>239</v>
      </c>
      <c r="D14" s="1233">
        <f>AVERAGE('2024月別'!D14,'2023月別 '!C14,'2022月別'!C14,'2021月別'!C14,'2020月別'!C14)</f>
        <v>6577.2</v>
      </c>
      <c r="E14" s="1234">
        <f>AVERAGE('2024月別'!E14,'2023月別 '!D14,'2022月別'!D14,'2021月別'!D14,'2020月別'!D14)</f>
        <v>544</v>
      </c>
      <c r="F14" s="1235">
        <f>AVERAGE('2024月別'!F14,'2023月別 '!E14,'2022月別'!E14,'2021月別'!E14,'2020月別'!E14)</f>
        <v>588.6</v>
      </c>
      <c r="G14" s="1235">
        <f>AVERAGE('2024月別'!G14,'2023月別 '!F14,'2022月別'!F14,'2021月別'!F14,'2020月別'!F14)</f>
        <v>511.8</v>
      </c>
      <c r="H14" s="1235">
        <f>AVERAGE('2024月別'!H14,'2023月別 '!G14,'2022月別'!G14,'2021月別'!G14,'2020月別'!G14)</f>
        <v>528.79999999999995</v>
      </c>
      <c r="I14" s="1235">
        <f>AVERAGE('2024月別'!I14,'2023月別 '!H14,'2022月別'!H14,'2021月別'!H14,'2020月別'!H14)</f>
        <v>489.2</v>
      </c>
      <c r="J14" s="1236">
        <f>AVERAGE('2024月別'!J14,'2023月別 '!I14,'2022月別'!I14,'2021月別'!I14,'2020月別'!I14)</f>
        <v>397.6</v>
      </c>
      <c r="K14" s="1237">
        <f>AVERAGE('2024月別'!K14,'2023月別 '!J14,'2022月別'!J14,'2021月別'!J14,'2020月別'!J14)</f>
        <v>319.8</v>
      </c>
      <c r="L14" s="1235">
        <f>AVERAGE('2024月別'!L14,'2023月別 '!K14,'2022月別'!K14,'2021月別'!K14,'2020月別'!K14)</f>
        <v>291</v>
      </c>
      <c r="M14" s="1235">
        <f>AVERAGE('2024月別'!M14,'2023月別 '!L14,'2022月別'!L14,'2021月別'!L14,'2020月別'!L14)</f>
        <v>451.8</v>
      </c>
      <c r="N14" s="1235">
        <f>AVERAGE('2024月別'!N14,'2023月別 '!M14,'2022月別'!M14,'2021月別'!M14,'2020月別'!M14)</f>
        <v>681.8</v>
      </c>
      <c r="O14" s="1235">
        <f>AVERAGE('2024月別'!O14,'2023月別 '!N14,'2022月別'!N14,'2021月別'!N14,'2020月別'!N14)</f>
        <v>811</v>
      </c>
      <c r="P14" s="1238">
        <f>AVERAGE('2024月別'!P14,'2023月別 '!O14,'2022月別'!O14,'2021月別'!O14,'2020月別'!O14)</f>
        <v>961.8</v>
      </c>
    </row>
    <row r="15" spans="2:32" ht="17.25" customHeight="1" x14ac:dyDescent="0.15">
      <c r="B15" s="1210" t="s">
        <v>18</v>
      </c>
      <c r="C15" s="1211" t="s">
        <v>15</v>
      </c>
      <c r="D15" s="1212">
        <f>AVERAGE('2024月別'!D15,'2023月別 '!C15,'2022月別'!C15,'2021月別'!C15,'2020月別'!C15)</f>
        <v>2266122.6</v>
      </c>
      <c r="E15" s="1213">
        <f>AVERAGE('2024月別'!E15,'2023月別 '!D15,'2022月別'!D15,'2021月別'!D15,'2020月別'!D15)</f>
        <v>184969.60000000001</v>
      </c>
      <c r="F15" s="1214">
        <f>AVERAGE('2024月別'!F15,'2023月別 '!E15,'2022月別'!E15,'2021月別'!E15,'2020月別'!E15)</f>
        <v>193635.20000000001</v>
      </c>
      <c r="G15" s="1214">
        <f>AVERAGE('2024月別'!G15,'2023月別 '!F15,'2022月別'!F15,'2021月別'!F15,'2020月別'!F15)</f>
        <v>174989.6</v>
      </c>
      <c r="H15" s="1214">
        <f>AVERAGE('2024月別'!H15,'2023月別 '!G15,'2022月別'!G15,'2021月別'!G15,'2020月別'!G15)</f>
        <v>199051.8</v>
      </c>
      <c r="I15" s="1214">
        <f>AVERAGE('2024月別'!I15,'2023月別 '!H15,'2022月別'!H15,'2021月別'!H15,'2020月別'!H15)</f>
        <v>184353</v>
      </c>
      <c r="J15" s="1215">
        <f>AVERAGE('2024月別'!J15,'2023月別 '!I15,'2022月別'!I15,'2021月別'!I15,'2020月別'!I15)</f>
        <v>168474</v>
      </c>
      <c r="K15" s="1216">
        <f>AVERAGE('2024月別'!K15,'2023月別 '!J15,'2022月別'!J15,'2021月別'!J15,'2020月別'!J15)</f>
        <v>125726.2</v>
      </c>
      <c r="L15" s="1214">
        <f>AVERAGE('2024月別'!L15,'2023月別 '!K15,'2022月別'!K15,'2021月別'!K15,'2020月別'!K15)</f>
        <v>111048.8</v>
      </c>
      <c r="M15" s="1214">
        <f>AVERAGE('2024月別'!M15,'2023月別 '!L15,'2022月別'!L15,'2021月別'!L15,'2020月別'!L15)</f>
        <v>165793.60000000001</v>
      </c>
      <c r="N15" s="1214">
        <f>AVERAGE('2024月別'!N15,'2023月別 '!M15,'2022月別'!M15,'2021月別'!M15,'2020月別'!M15)</f>
        <v>217525.2</v>
      </c>
      <c r="O15" s="1214">
        <f>AVERAGE('2024月別'!O15,'2023月別 '!N15,'2022月別'!N15,'2021月別'!N15,'2020月別'!N15)</f>
        <v>218525.8</v>
      </c>
      <c r="P15" s="1217">
        <f>AVERAGE('2024月別'!P15,'2023月別 '!O15,'2022月別'!O15,'2021月別'!O15,'2020月別'!O15)</f>
        <v>322029.8</v>
      </c>
    </row>
    <row r="16" spans="2:32" ht="17.25" customHeight="1" x14ac:dyDescent="0.15">
      <c r="B16" s="1218" t="s">
        <v>18</v>
      </c>
      <c r="C16" s="1219" t="s">
        <v>240</v>
      </c>
      <c r="D16" s="1220">
        <f>AVERAGE('2024月別'!D16,'2023月別 '!C16,'2022月別'!C16,'2021月別'!C16,'2020月別'!C16)</f>
        <v>347.84079874104941</v>
      </c>
      <c r="E16" s="1221">
        <f>AVERAGE('2024月別'!E16,'2023月別 '!D16,'2022月別'!D16,'2021月別'!D16,'2020月別'!D16)</f>
        <v>350</v>
      </c>
      <c r="F16" s="1222">
        <f>AVERAGE('2024月別'!F16,'2023月別 '!E16,'2022月別'!E16,'2021月別'!E16,'2020月別'!E16)</f>
        <v>351.4</v>
      </c>
      <c r="G16" s="1222">
        <f>AVERAGE('2024月別'!G16,'2023月別 '!F16,'2022月別'!F16,'2021月別'!F16,'2020月別'!F16)</f>
        <v>365.2</v>
      </c>
      <c r="H16" s="1222">
        <f>AVERAGE('2024月別'!H16,'2023月別 '!G16,'2022月別'!G16,'2021月別'!G16,'2020月別'!G16)</f>
        <v>394</v>
      </c>
      <c r="I16" s="1222">
        <f>AVERAGE('2024月別'!I16,'2023月別 '!H16,'2022月別'!H16,'2021月別'!H16,'2020月別'!H16)</f>
        <v>386.8</v>
      </c>
      <c r="J16" s="1223">
        <f>AVERAGE('2024月別'!J16,'2023月別 '!I16,'2022月別'!I16,'2021月別'!I16,'2020月別'!I16)</f>
        <v>428.6</v>
      </c>
      <c r="K16" s="1222">
        <f>AVERAGE('2024月別'!K16,'2023月別 '!J16,'2022月別'!J16,'2021月別'!J16,'2020月別'!J16)</f>
        <v>391.8</v>
      </c>
      <c r="L16" s="1222">
        <f>AVERAGE('2024月別'!L16,'2023月別 '!K16,'2022月別'!K16,'2021月別'!K16,'2020月別'!K16)</f>
        <v>383</v>
      </c>
      <c r="M16" s="1222">
        <f>AVERAGE('2024月別'!M16,'2023月別 '!L16,'2022月別'!L16,'2021月別'!L16,'2020月別'!L16)</f>
        <v>368.4</v>
      </c>
      <c r="N16" s="1222">
        <f>AVERAGE('2024月別'!N16,'2023月別 '!M16,'2022月別'!M16,'2021月別'!M16,'2020月別'!M16)</f>
        <v>322.8</v>
      </c>
      <c r="O16" s="1222">
        <f>AVERAGE('2024月別'!O16,'2023月別 '!N16,'2022月別'!N16,'2021月別'!N16,'2020月別'!N16)</f>
        <v>274.60000000000002</v>
      </c>
      <c r="P16" s="1224">
        <f>AVERAGE('2024月別'!P16,'2023月別 '!O16,'2022月別'!O16,'2021月別'!O16,'2020月別'!O16)</f>
        <v>344.4</v>
      </c>
    </row>
    <row r="17" spans="2:39" s="1244" customFormat="1" ht="17.25" customHeight="1" x14ac:dyDescent="0.15">
      <c r="B17" s="1689" t="s">
        <v>19</v>
      </c>
      <c r="C17" s="1226" t="s">
        <v>239</v>
      </c>
      <c r="D17" s="1212">
        <f>AVERAGE('2024月別'!D17,'2023月別 '!C17,'2022月別'!C17,'2021月別'!C17,'2020月別'!C17)</f>
        <v>189755.4</v>
      </c>
      <c r="E17" s="1213">
        <f>AVERAGE('2024月別'!E17,'2023月別 '!D17,'2022月別'!D17,'2021月別'!D17,'2020月別'!D17)</f>
        <v>14114</v>
      </c>
      <c r="F17" s="1216">
        <f>AVERAGE('2024月別'!F17,'2023月別 '!E17,'2022月別'!E17,'2021月別'!E17,'2020月別'!E17)</f>
        <v>15382.4</v>
      </c>
      <c r="G17" s="1214">
        <f>AVERAGE('2024月別'!G17,'2023月別 '!F17,'2022月別'!F17,'2021月別'!F17,'2020月別'!F17)</f>
        <v>17612</v>
      </c>
      <c r="H17" s="1216">
        <f>AVERAGE('2024月別'!H17,'2023月別 '!G17,'2022月別'!G17,'2021月別'!G17,'2020月別'!G17)</f>
        <v>18116.2</v>
      </c>
      <c r="I17" s="1216">
        <f>AVERAGE('2024月別'!I17,'2023月別 '!H17,'2022月別'!H17,'2021月別'!H17,'2020月別'!H17)</f>
        <v>16903.2</v>
      </c>
      <c r="J17" s="1240">
        <f>AVERAGE('2024月別'!J17,'2023月別 '!I17,'2022月別'!I17,'2021月別'!I17,'2020月別'!I17)</f>
        <v>15570.4</v>
      </c>
      <c r="K17" s="1216">
        <f>AVERAGE('2024月別'!K17,'2023月別 '!J17,'2022月別'!J17,'2021月別'!J17,'2020月別'!J17)</f>
        <v>16261.6</v>
      </c>
      <c r="L17" s="1216">
        <f>AVERAGE('2024月別'!L17,'2023月別 '!K17,'2022月別'!K17,'2021月別'!K17,'2020月別'!K17)</f>
        <v>16232.8</v>
      </c>
      <c r="M17" s="1216">
        <f>AVERAGE('2024月別'!M17,'2023月別 '!L17,'2022月別'!L17,'2021月別'!L17,'2020月別'!L17)</f>
        <v>16130.2</v>
      </c>
      <c r="N17" s="1216">
        <f>AVERAGE('2024月別'!N17,'2023月別 '!M17,'2022月別'!M17,'2021月別'!M17,'2020月別'!M17)</f>
        <v>16626</v>
      </c>
      <c r="O17" s="1216">
        <f>AVERAGE('2024月別'!O17,'2023月別 '!N17,'2022月別'!N17,'2021月別'!N17,'2020月別'!N17)</f>
        <v>13962.6</v>
      </c>
      <c r="P17" s="1241">
        <f>AVERAGE('2024月別'!P17,'2023月別 '!O17,'2022月別'!O17,'2021月別'!O17,'2020月別'!O17)</f>
        <v>12844</v>
      </c>
      <c r="Q17" s="2"/>
      <c r="R17" s="2"/>
      <c r="S17" s="6"/>
      <c r="T17" s="780"/>
      <c r="U17" s="755"/>
      <c r="V17" s="757"/>
      <c r="W17" s="757"/>
      <c r="X17" s="757"/>
      <c r="Y17" s="758"/>
      <c r="Z17" s="1569"/>
      <c r="AA17" s="1569"/>
      <c r="AB17" s="1569"/>
      <c r="AC17" s="1569"/>
      <c r="AD17" s="1569"/>
      <c r="AE17" s="758"/>
      <c r="AF17" s="1179"/>
      <c r="AG17" s="1243"/>
      <c r="AH17" s="1243"/>
      <c r="AI17" s="1243"/>
      <c r="AJ17" s="1243"/>
      <c r="AK17" s="1243"/>
      <c r="AL17" s="1243"/>
      <c r="AM17" s="1243"/>
    </row>
    <row r="18" spans="2:39" s="1244" customFormat="1" ht="17.25" customHeight="1" x14ac:dyDescent="0.15">
      <c r="B18" s="1245" t="s">
        <v>20</v>
      </c>
      <c r="C18" s="1211" t="s">
        <v>15</v>
      </c>
      <c r="D18" s="1212">
        <f>AVERAGE('2024月別'!D18,'2023月別 '!C18,'2022月別'!C18,'2021月別'!C18,'2020月別'!C18)</f>
        <v>17869481.800000001</v>
      </c>
      <c r="E18" s="1213">
        <f>AVERAGE('2024月別'!E18,'2023月別 '!D18,'2022月別'!D18,'2021月別'!D18,'2020月別'!D18)</f>
        <v>1177154.3999999999</v>
      </c>
      <c r="F18" s="1216">
        <f>AVERAGE('2024月別'!F18,'2023月別 '!E18,'2022月別'!E18,'2021月別'!E18,'2020月別'!E18)</f>
        <v>1214200</v>
      </c>
      <c r="G18" s="1214">
        <f>AVERAGE('2024月別'!G18,'2023月別 '!F18,'2022月別'!F18,'2021月別'!F18,'2020月別'!F18)</f>
        <v>1619936</v>
      </c>
      <c r="H18" s="1216">
        <f>AVERAGE('2024月別'!H18,'2023月別 '!G18,'2022月別'!G18,'2021月別'!G18,'2020月別'!G18)</f>
        <v>2024456.4</v>
      </c>
      <c r="I18" s="1216">
        <f>AVERAGE('2024月別'!I18,'2023月別 '!H18,'2022月別'!H18,'2021月別'!H18,'2020月別'!H18)</f>
        <v>1804864.8</v>
      </c>
      <c r="J18" s="1240">
        <f>AVERAGE('2024月別'!J18,'2023月別 '!I18,'2022月別'!I18,'2021月別'!I18,'2020月別'!I18)</f>
        <v>1363036.4</v>
      </c>
      <c r="K18" s="1216">
        <f>AVERAGE('2024月別'!K18,'2023月別 '!J18,'2022月別'!J18,'2021月別'!J18,'2020月別'!J18)</f>
        <v>1370451</v>
      </c>
      <c r="L18" s="1216">
        <f>AVERAGE('2024月別'!L18,'2023月別 '!K18,'2022月別'!K18,'2021月別'!K18,'2020月別'!K18)</f>
        <v>1547233.2</v>
      </c>
      <c r="M18" s="1216">
        <f>AVERAGE('2024月別'!M18,'2023月別 '!L18,'2022月別'!L18,'2021月別'!L18,'2020月別'!L18)</f>
        <v>1556518.8</v>
      </c>
      <c r="N18" s="1216">
        <f>AVERAGE('2024月別'!N18,'2023月別 '!M18,'2022月別'!M18,'2021月別'!M18,'2020月別'!M18)</f>
        <v>1602735.6</v>
      </c>
      <c r="O18" s="1216">
        <f>AVERAGE('2024月別'!O18,'2023月別 '!N18,'2022月別'!N18,'2021月別'!N18,'2020月別'!N18)</f>
        <v>1384439.6</v>
      </c>
      <c r="P18" s="1241">
        <f>AVERAGE('2024月別'!P18,'2023月別 '!O18,'2022月別'!O18,'2021月別'!O18,'2020月別'!O18)</f>
        <v>1204455.6000000001</v>
      </c>
      <c r="Q18" s="2"/>
      <c r="R18" s="2"/>
      <c r="S18" s="6"/>
      <c r="T18" s="780"/>
      <c r="U18" s="755"/>
      <c r="V18" s="757"/>
      <c r="W18" s="757"/>
      <c r="X18" s="757"/>
      <c r="Y18" s="758"/>
      <c r="Z18" s="1569"/>
      <c r="AA18" s="1569"/>
      <c r="AB18" s="1569"/>
      <c r="AC18" s="1569"/>
      <c r="AD18" s="1569"/>
      <c r="AE18" s="758"/>
      <c r="AF18" s="1179"/>
      <c r="AG18" s="1243"/>
      <c r="AH18" s="1243"/>
      <c r="AI18" s="1243"/>
      <c r="AJ18" s="1243"/>
      <c r="AK18" s="1243"/>
      <c r="AL18" s="1243"/>
      <c r="AM18" s="1243"/>
    </row>
    <row r="19" spans="2:39" s="1244" customFormat="1" ht="17.25" customHeight="1" x14ac:dyDescent="0.15">
      <c r="B19" s="1246" t="s">
        <v>20</v>
      </c>
      <c r="C19" s="1219" t="s">
        <v>240</v>
      </c>
      <c r="D19" s="1220">
        <f>AVERAGE('2024月別'!D19,'2023月別 '!C19,'2022月別'!C19,'2021月別'!C19,'2020月別'!C19)</f>
        <v>94.906591949975052</v>
      </c>
      <c r="E19" s="1221">
        <f>AVERAGE('2024月別'!E19,'2023月別 '!D19,'2022月別'!D19,'2021月別'!D19,'2020月別'!D19)</f>
        <v>84</v>
      </c>
      <c r="F19" s="1222">
        <f>AVERAGE('2024月別'!F19,'2023月別 '!E19,'2022月別'!E19,'2021月別'!E19,'2020月別'!E19)</f>
        <v>80</v>
      </c>
      <c r="G19" s="1222">
        <f>AVERAGE('2024月別'!G19,'2023月別 '!F19,'2022月別'!F19,'2021月別'!F19,'2020月別'!F19)</f>
        <v>92.8</v>
      </c>
      <c r="H19" s="1222">
        <f>AVERAGE('2024月別'!H19,'2023月別 '!G19,'2022月別'!G19,'2021月別'!G19,'2020月別'!G19)</f>
        <v>113.6</v>
      </c>
      <c r="I19" s="1222">
        <f>AVERAGE('2024月別'!I19,'2023月別 '!H19,'2022月別'!H19,'2021月別'!H19,'2020月別'!H19)</f>
        <v>109.2</v>
      </c>
      <c r="J19" s="1223">
        <f>AVERAGE('2024月別'!J19,'2023月別 '!I19,'2022月別'!I19,'2021月別'!I19,'2020月別'!I19)</f>
        <v>87.8</v>
      </c>
      <c r="K19" s="1222">
        <f>AVERAGE('2024月別'!K19,'2023月別 '!J19,'2022月別'!J19,'2021月別'!J19,'2020月別'!J19)</f>
        <v>84.4</v>
      </c>
      <c r="L19" s="1222">
        <f>AVERAGE('2024月別'!L19,'2023月別 '!K19,'2022月別'!K19,'2021月別'!K19,'2020月別'!K19)</f>
        <v>96.2</v>
      </c>
      <c r="M19" s="1222">
        <f>AVERAGE('2024月別'!M19,'2023月別 '!L19,'2022月別'!L19,'2021月別'!L19,'2020月別'!L19)</f>
        <v>97.2</v>
      </c>
      <c r="N19" s="1222">
        <f>AVERAGE('2024月別'!N19,'2023月別 '!M19,'2022月別'!M19,'2021月別'!M19,'2020月別'!M19)</f>
        <v>97.6</v>
      </c>
      <c r="O19" s="1222">
        <f>AVERAGE('2024月別'!O19,'2023月別 '!N19,'2022月別'!N19,'2021月別'!N19,'2020月別'!N19)</f>
        <v>104.4</v>
      </c>
      <c r="P19" s="1224">
        <f>AVERAGE('2024月別'!P19,'2023月別 '!O19,'2022月別'!O19,'2021月別'!O19,'2020月別'!O19)</f>
        <v>101.2</v>
      </c>
      <c r="Q19" s="2"/>
      <c r="R19" s="2"/>
      <c r="S19" s="6"/>
      <c r="T19" s="780"/>
      <c r="U19" s="755"/>
      <c r="V19" s="757"/>
      <c r="W19" s="757"/>
      <c r="X19" s="757"/>
      <c r="Y19" s="758"/>
      <c r="Z19" s="1569"/>
      <c r="AA19" s="1569"/>
      <c r="AB19" s="1569"/>
      <c r="AC19" s="1569"/>
      <c r="AD19" s="1569"/>
      <c r="AE19" s="758"/>
      <c r="AF19" s="1179"/>
      <c r="AG19" s="1243"/>
      <c r="AH19" s="1243"/>
      <c r="AI19" s="1243"/>
      <c r="AJ19" s="1243"/>
      <c r="AK19" s="1243"/>
      <c r="AL19" s="1243"/>
      <c r="AM19" s="1243"/>
    </row>
    <row r="20" spans="2:39" s="1244" customFormat="1" ht="17.25" customHeight="1" x14ac:dyDescent="0.15">
      <c r="B20" s="1689" t="s">
        <v>21</v>
      </c>
      <c r="C20" s="1226" t="s">
        <v>239</v>
      </c>
      <c r="D20" s="1212">
        <f>AVERAGE('2024月別'!D20,'2023月別 '!C20,'2022月別'!C20,'2021月別'!C20,'2020月別'!C20)</f>
        <v>89472.8</v>
      </c>
      <c r="E20" s="1213">
        <f>AVERAGE('2024月別'!E20,'2023月別 '!D20,'2022月別'!D20,'2021月別'!D20,'2020月別'!D20)</f>
        <v>6423.8</v>
      </c>
      <c r="F20" s="1216">
        <f>AVERAGE('2024月別'!F20,'2023月別 '!E20,'2022月別'!E20,'2021月別'!E20,'2020月別'!E20)</f>
        <v>6560.4</v>
      </c>
      <c r="G20" s="1214">
        <f>AVERAGE('2024月別'!G20,'2023月別 '!F20,'2022月別'!F20,'2021月別'!F20,'2020月別'!F20)</f>
        <v>6823.4</v>
      </c>
      <c r="H20" s="1216">
        <f>AVERAGE('2024月別'!H20,'2023月別 '!G20,'2022月別'!G20,'2021月別'!G20,'2020月別'!G20)</f>
        <v>6422.4</v>
      </c>
      <c r="I20" s="1216">
        <f>AVERAGE('2024月別'!I20,'2023月別 '!H20,'2022月別'!H20,'2021月別'!H20,'2020月別'!H20)</f>
        <v>6796.6</v>
      </c>
      <c r="J20" s="1240">
        <f>AVERAGE('2024月別'!J20,'2023月別 '!I20,'2022月別'!I20,'2021月別'!I20,'2020月別'!I20)</f>
        <v>7994.6</v>
      </c>
      <c r="K20" s="1216">
        <f>AVERAGE('2024月別'!K20,'2023月別 '!J20,'2022月別'!J20,'2021月別'!J20,'2020月別'!J20)</f>
        <v>9163.2000000000007</v>
      </c>
      <c r="L20" s="1216">
        <f>AVERAGE('2024月別'!L20,'2023月別 '!K20,'2022月別'!K20,'2021月別'!K20,'2020月別'!K20)</f>
        <v>9132.7999999999993</v>
      </c>
      <c r="M20" s="1216">
        <f>AVERAGE('2024月別'!M20,'2023月別 '!L20,'2022月別'!L20,'2021月別'!L20,'2020月別'!L20)</f>
        <v>8760.4</v>
      </c>
      <c r="N20" s="1216">
        <f>AVERAGE('2024月別'!N20,'2023月別 '!M20,'2022月別'!M20,'2021月別'!M20,'2020月別'!M20)</f>
        <v>8230.4</v>
      </c>
      <c r="O20" s="1216">
        <f>AVERAGE('2024月別'!O20,'2023月別 '!N20,'2022月別'!N20,'2021月別'!N20,'2020月別'!N20)</f>
        <v>6696.4</v>
      </c>
      <c r="P20" s="1241">
        <f>AVERAGE('2024月別'!P20,'2023月別 '!O20,'2022月別'!O20,'2021月別'!O20,'2020月別'!O20)</f>
        <v>6468.4</v>
      </c>
      <c r="Q20" s="2"/>
      <c r="R20" s="2"/>
      <c r="S20" s="6"/>
      <c r="T20" s="780"/>
      <c r="U20" s="755"/>
      <c r="V20" s="757"/>
      <c r="W20" s="757"/>
      <c r="X20" s="757"/>
      <c r="Y20" s="758"/>
      <c r="Z20" s="1569"/>
      <c r="AA20" s="1569"/>
      <c r="AB20" s="1569"/>
      <c r="AC20" s="1569"/>
      <c r="AD20" s="1569"/>
      <c r="AE20" s="758"/>
      <c r="AF20" s="1179"/>
      <c r="AG20" s="1243"/>
      <c r="AH20" s="1243"/>
      <c r="AI20" s="1243"/>
      <c r="AJ20" s="1243"/>
      <c r="AK20" s="1243"/>
      <c r="AL20" s="1243"/>
      <c r="AM20" s="1243"/>
    </row>
    <row r="21" spans="2:39" s="1244" customFormat="1" ht="17.25" customHeight="1" x14ac:dyDescent="0.15">
      <c r="B21" s="1245" t="s">
        <v>22</v>
      </c>
      <c r="C21" s="1211" t="s">
        <v>15</v>
      </c>
      <c r="D21" s="1212">
        <f>AVERAGE('2024月別'!D21,'2023月別 '!C21,'2022月別'!C21,'2021月別'!C21,'2020月別'!C21)</f>
        <v>16524662.385400001</v>
      </c>
      <c r="E21" s="1213">
        <f>AVERAGE('2024月別'!E21,'2023月別 '!D21,'2022月別'!D21,'2021月別'!D21,'2020月別'!D21)</f>
        <v>1552934.2</v>
      </c>
      <c r="F21" s="1216">
        <f>AVERAGE('2024月別'!F21,'2023月別 '!E21,'2022月別'!E21,'2021月別'!E21,'2020月別'!E21)</f>
        <v>1397078.4</v>
      </c>
      <c r="G21" s="1214">
        <f>AVERAGE('2024月別'!G21,'2023月別 '!F21,'2022月別'!F21,'2021月別'!F21,'2020月別'!F21)</f>
        <v>1327356.2</v>
      </c>
      <c r="H21" s="1216">
        <f>AVERAGE('2024月別'!H21,'2023月別 '!G21,'2022月別'!G21,'2021月別'!G21,'2020月別'!G21)</f>
        <v>1257834.3999999999</v>
      </c>
      <c r="I21" s="1216">
        <f>AVERAGE('2024月別'!I21,'2023月別 '!H21,'2022月別'!H21,'2021月別'!H21,'2020月別'!H21)</f>
        <v>1113578</v>
      </c>
      <c r="J21" s="1240">
        <f>AVERAGE('2024月別'!J21,'2023月別 '!I21,'2022月別'!I21,'2021月別'!I21,'2020月別'!I21)</f>
        <v>1080828.2</v>
      </c>
      <c r="K21" s="1216">
        <f>AVERAGE('2024月別'!K21,'2023月別 '!J21,'2022月別'!J21,'2021月別'!J21,'2020月別'!J21)</f>
        <v>1262096</v>
      </c>
      <c r="L21" s="1216">
        <f>AVERAGE('2024月別'!L21,'2023月別 '!K21,'2022月別'!K21,'2021月別'!K21,'2020月別'!K21)</f>
        <v>1654349.2</v>
      </c>
      <c r="M21" s="1216">
        <f>AVERAGE('2024月別'!M21,'2023月別 '!L21,'2022月別'!L21,'2021月別'!L21,'2020月別'!L21)</f>
        <v>1891763</v>
      </c>
      <c r="N21" s="1216">
        <f>AVERAGE('2024月別'!N21,'2023月別 '!M21,'2022月別'!M21,'2021月別'!M21,'2020月別'!M21)</f>
        <v>1553706.4</v>
      </c>
      <c r="O21" s="1216">
        <f>AVERAGE('2024月別'!O21,'2023月別 '!N21,'2022月別'!N21,'2021月別'!N21,'2020月別'!N21)</f>
        <v>1189437.3999999999</v>
      </c>
      <c r="P21" s="1241">
        <f>AVERAGE('2024月別'!P21,'2023月別 '!O21,'2022月別'!O21,'2021月別'!O21,'2020月別'!O21)</f>
        <v>1243700.9854000001</v>
      </c>
      <c r="Q21" s="2"/>
      <c r="R21" s="2"/>
      <c r="S21" s="6"/>
      <c r="T21" s="780"/>
      <c r="U21" s="755"/>
      <c r="V21" s="757"/>
      <c r="W21" s="757"/>
      <c r="X21" s="757"/>
      <c r="Y21" s="758"/>
      <c r="Z21" s="1569"/>
      <c r="AA21" s="1569"/>
      <c r="AB21" s="1569"/>
      <c r="AC21" s="1569"/>
      <c r="AD21" s="1569"/>
      <c r="AE21" s="758"/>
      <c r="AF21" s="1179"/>
      <c r="AG21" s="1243"/>
      <c r="AH21" s="1243"/>
      <c r="AI21" s="1243"/>
      <c r="AJ21" s="1243"/>
      <c r="AK21" s="1243"/>
      <c r="AL21" s="1243"/>
      <c r="AM21" s="1243"/>
    </row>
    <row r="22" spans="2:39" s="1244" customFormat="1" ht="17.25" customHeight="1" x14ac:dyDescent="0.15">
      <c r="B22" s="1246" t="s">
        <v>22</v>
      </c>
      <c r="C22" s="1219" t="s">
        <v>240</v>
      </c>
      <c r="D22" s="1220">
        <f>AVERAGE('2024月別'!D22,'2023月別 '!C22,'2022月別'!C22,'2021月別'!C22,'2020月別'!C22)</f>
        <v>184.92752815321319</v>
      </c>
      <c r="E22" s="1221">
        <f>AVERAGE('2024月別'!E22,'2023月別 '!D22,'2022月別'!D22,'2021月別'!D22,'2020月別'!D22)</f>
        <v>243.2</v>
      </c>
      <c r="F22" s="1222">
        <f>AVERAGE('2024月別'!F22,'2023月別 '!E22,'2022月別'!E22,'2021月別'!E22,'2020月別'!E22)</f>
        <v>218.8</v>
      </c>
      <c r="G22" s="1222">
        <f>AVERAGE('2024月別'!G22,'2023月別 '!F22,'2022月別'!F22,'2021月別'!F22,'2020月別'!F22)</f>
        <v>196.2</v>
      </c>
      <c r="H22" s="1222">
        <f>AVERAGE('2024月別'!H22,'2023月別 '!G22,'2022月別'!G22,'2021月別'!G22,'2020月別'!G22)</f>
        <v>198.4</v>
      </c>
      <c r="I22" s="1222">
        <f>AVERAGE('2024月別'!I22,'2023月別 '!H22,'2022月別'!H22,'2021月別'!H22,'2020月別'!H22)</f>
        <v>163.6</v>
      </c>
      <c r="J22" s="1223">
        <f>AVERAGE('2024月別'!J22,'2023月別 '!I22,'2022月別'!I22,'2021月別'!I22,'2020月別'!I22)</f>
        <v>135.6</v>
      </c>
      <c r="K22" s="1222">
        <f>AVERAGE('2024月別'!K22,'2023月別 '!J22,'2022月別'!J22,'2021月別'!J22,'2020月別'!J22)</f>
        <v>139</v>
      </c>
      <c r="L22" s="1222">
        <f>AVERAGE('2024月別'!L22,'2023月別 '!K22,'2022月別'!K22,'2021月別'!K22,'2020月別'!K22)</f>
        <v>185.6</v>
      </c>
      <c r="M22" s="1222">
        <f>AVERAGE('2024月別'!M22,'2023月別 '!L22,'2022月別'!L22,'2021月別'!L22,'2020月別'!L22)</f>
        <v>222</v>
      </c>
      <c r="N22" s="1222">
        <f>AVERAGE('2024月別'!N22,'2023月別 '!M22,'2022月別'!M22,'2021月別'!M22,'2020月別'!M22)</f>
        <v>190.6</v>
      </c>
      <c r="O22" s="1222">
        <f>AVERAGE('2024月別'!O22,'2023月別 '!N22,'2022月別'!N22,'2021月別'!N22,'2020月別'!N22)</f>
        <v>180.2</v>
      </c>
      <c r="P22" s="1224">
        <f>AVERAGE('2024月別'!P22,'2023月別 '!O22,'2022月別'!O22,'2021月別'!O22,'2020月別'!O22)</f>
        <v>240.2</v>
      </c>
      <c r="Q22" s="2"/>
      <c r="R22" s="2"/>
      <c r="S22" s="6"/>
      <c r="T22" s="780"/>
      <c r="U22" s="755"/>
      <c r="V22" s="757"/>
      <c r="W22" s="757"/>
      <c r="X22" s="757"/>
      <c r="Y22" s="758"/>
      <c r="Z22" s="1569"/>
      <c r="AA22" s="1569"/>
      <c r="AB22" s="1569"/>
      <c r="AC22" s="1569"/>
      <c r="AD22" s="1569"/>
      <c r="AE22" s="758"/>
      <c r="AF22" s="1179"/>
      <c r="AG22" s="1243"/>
      <c r="AH22" s="1243"/>
      <c r="AI22" s="1243"/>
      <c r="AJ22" s="1243"/>
      <c r="AK22" s="1243"/>
      <c r="AL22" s="1243"/>
      <c r="AM22" s="1243"/>
    </row>
    <row r="23" spans="2:39" s="1244" customFormat="1" ht="17.25" customHeight="1" x14ac:dyDescent="0.15">
      <c r="B23" s="1247" t="s">
        <v>23</v>
      </c>
      <c r="C23" s="1226" t="s">
        <v>239</v>
      </c>
      <c r="D23" s="1212">
        <f>AVERAGE('2024月別'!D23,'2023月別 '!C23,'2022月別'!C23,'2021月別'!C23,'2020月別'!C23)</f>
        <v>71624.928400000004</v>
      </c>
      <c r="E23" s="1213">
        <f>AVERAGE('2024月別'!E23,'2023月別 '!D23,'2022月別'!D23,'2021月別'!D23,'2020月別'!D23)</f>
        <v>5035.6052</v>
      </c>
      <c r="F23" s="1216">
        <f>AVERAGE('2024月別'!F23,'2023月別 '!E23,'2022月別'!E23,'2021月別'!E23,'2020月別'!E23)</f>
        <v>5259.2823999999991</v>
      </c>
      <c r="G23" s="1214">
        <f>AVERAGE('2024月別'!G23,'2023月別 '!F23,'2022月別'!F23,'2021月別'!F23,'2020月別'!F23)</f>
        <v>5449.7248</v>
      </c>
      <c r="H23" s="1216">
        <f>AVERAGE('2024月別'!H23,'2023月別 '!G23,'2022月別'!G23,'2021月別'!G23,'2020月別'!G23)</f>
        <v>5145.6530000000002</v>
      </c>
      <c r="I23" s="1216">
        <f>AVERAGE('2024月別'!I23,'2023月別 '!H23,'2022月別'!H23,'2021月別'!H23,'2020月別'!H23)</f>
        <v>5397.1783999999998</v>
      </c>
      <c r="J23" s="1240">
        <f>AVERAGE('2024月別'!J23,'2023月別 '!I23,'2022月別'!I23,'2021月別'!I23,'2020月別'!I23)</f>
        <v>6450.0101999999997</v>
      </c>
      <c r="K23" s="1216">
        <f>AVERAGE('2024月別'!K23,'2023月別 '!J23,'2022月別'!J23,'2021月別'!J23,'2020月別'!J23)</f>
        <v>7456.5926000000009</v>
      </c>
      <c r="L23" s="1237">
        <f>AVERAGE('2024月別'!L23,'2023月別 '!K23,'2022月別'!K23,'2021月別'!K23,'2020月別'!K23)</f>
        <v>7431.7009999999991</v>
      </c>
      <c r="M23" s="1216">
        <f>AVERAGE('2024月別'!M23,'2023月別 '!L23,'2022月別'!L23,'2021月別'!L23,'2020月別'!L23)</f>
        <v>7060.0009999999993</v>
      </c>
      <c r="N23" s="1216">
        <f>AVERAGE('2024月別'!N23,'2023月別 '!M23,'2022月別'!M23,'2021月別'!M23,'2020月別'!M23)</f>
        <v>6594.5457999999999</v>
      </c>
      <c r="O23" s="1216">
        <f>AVERAGE('2024月別'!O23,'2023月別 '!N23,'2022月別'!N23,'2021月別'!N23,'2020月別'!N23)</f>
        <v>5346.6851999999999</v>
      </c>
      <c r="P23" s="1241">
        <f>AVERAGE('2024月別'!P23,'2023月別 '!O23,'2022月別'!O23,'2021月別'!O23,'2020月別'!O23)</f>
        <v>4997.9488000000001</v>
      </c>
      <c r="Q23" s="2"/>
      <c r="R23" s="2"/>
      <c r="S23" s="6"/>
      <c r="T23" s="780"/>
      <c r="U23" s="755"/>
      <c r="V23" s="757"/>
      <c r="W23" s="757"/>
      <c r="X23" s="757"/>
      <c r="Y23" s="758"/>
      <c r="Z23" s="1569"/>
      <c r="AA23" s="1569"/>
      <c r="AB23" s="1569"/>
      <c r="AC23" s="1569"/>
      <c r="AD23" s="1569"/>
      <c r="AE23" s="758"/>
      <c r="AF23" s="1179"/>
      <c r="AG23" s="1243"/>
      <c r="AH23" s="1243"/>
      <c r="AI23" s="1243"/>
      <c r="AJ23" s="1243"/>
      <c r="AK23" s="1243"/>
      <c r="AL23" s="1243"/>
      <c r="AM23" s="1243"/>
    </row>
    <row r="24" spans="2:39" s="1244" customFormat="1" ht="17.25" customHeight="1" x14ac:dyDescent="0.15">
      <c r="B24" s="1245" t="s">
        <v>23</v>
      </c>
      <c r="C24" s="1211" t="s">
        <v>15</v>
      </c>
      <c r="D24" s="1212">
        <f>AVERAGE('2024月別'!D24,'2023月別 '!C24,'2022月別'!C24,'2021月別'!C24,'2020月別'!C24)</f>
        <v>11480614.749200001</v>
      </c>
      <c r="E24" s="1213">
        <f>AVERAGE('2024月別'!E24,'2023月別 '!D24,'2022月別'!D24,'2021月別'!D24,'2020月別'!D24)</f>
        <v>1132940.8718000001</v>
      </c>
      <c r="F24" s="1216">
        <f>AVERAGE('2024月別'!F24,'2023月別 '!E24,'2022月別'!E24,'2021月別'!E24,'2020月別'!E24)</f>
        <v>1003803.1280000001</v>
      </c>
      <c r="G24" s="1214">
        <f>AVERAGE('2024月別'!G24,'2023月別 '!F24,'2022月別'!F24,'2021月別'!F24,'2020月別'!F24)</f>
        <v>957018.58000000007</v>
      </c>
      <c r="H24" s="1216">
        <f>AVERAGE('2024月別'!H24,'2023月別 '!G24,'2022月別'!G24,'2021月別'!G24,'2020月別'!G24)</f>
        <v>865664.70819999999</v>
      </c>
      <c r="I24" s="1216">
        <f>AVERAGE('2024月別'!I24,'2023月別 '!H24,'2022月別'!H24,'2021月別'!H24,'2020月別'!H24)</f>
        <v>730800.81599999988</v>
      </c>
      <c r="J24" s="1240">
        <f>AVERAGE('2024月別'!J24,'2023月別 '!I24,'2022月別'!I24,'2021月別'!I24,'2020月別'!I24)</f>
        <v>710678.01380000007</v>
      </c>
      <c r="K24" s="1216">
        <f>AVERAGE('2024月別'!K24,'2023月別 '!J24,'2022月別'!J24,'2021月別'!J24,'2020月別'!J24)</f>
        <v>821135.46640000003</v>
      </c>
      <c r="L24" s="1216">
        <f>AVERAGE('2024月別'!L24,'2023月別 '!K24,'2022月別'!K24,'2021月別'!K24,'2020月別'!K24)</f>
        <v>1062663.5044</v>
      </c>
      <c r="M24" s="1216">
        <f>AVERAGE('2024月別'!M24,'2023月別 '!L24,'2022月別'!L24,'2021月別'!L24,'2020月別'!L24)</f>
        <v>1229987.2096000002</v>
      </c>
      <c r="N24" s="1216">
        <f>AVERAGE('2024月別'!N24,'2023月別 '!M24,'2022月別'!M24,'2021月別'!M24,'2020月別'!M24)</f>
        <v>1062917.7327999999</v>
      </c>
      <c r="O24" s="1216">
        <f>AVERAGE('2024月別'!O24,'2023月別 '!N24,'2022月別'!N24,'2021月別'!N24,'2020月別'!N24)</f>
        <v>839397.45199999993</v>
      </c>
      <c r="P24" s="1241">
        <f>AVERAGE('2024月別'!P24,'2023月別 '!O24,'2022月別'!O24,'2021月別'!O24,'2020月別'!O24)</f>
        <v>1063607.2662</v>
      </c>
      <c r="Q24" s="2"/>
      <c r="R24" s="2"/>
      <c r="S24" s="6"/>
      <c r="T24" s="780"/>
      <c r="U24" s="755"/>
      <c r="V24" s="757"/>
      <c r="W24" s="757"/>
      <c r="X24" s="757"/>
      <c r="Y24" s="758"/>
      <c r="Z24" s="1569"/>
      <c r="AA24" s="1569"/>
      <c r="AB24" s="1569"/>
      <c r="AC24" s="1569"/>
      <c r="AD24" s="1569"/>
      <c r="AE24" s="758"/>
      <c r="AF24" s="1179"/>
      <c r="AG24" s="1243"/>
      <c r="AH24" s="1243"/>
      <c r="AI24" s="1243"/>
      <c r="AJ24" s="1243"/>
      <c r="AK24" s="1243"/>
      <c r="AL24" s="1243"/>
      <c r="AM24" s="1243"/>
    </row>
    <row r="25" spans="2:39" s="1244" customFormat="1" ht="17.25" customHeight="1" x14ac:dyDescent="0.15">
      <c r="B25" s="1246" t="s">
        <v>23</v>
      </c>
      <c r="C25" s="1219" t="s">
        <v>240</v>
      </c>
      <c r="D25" s="1220">
        <f>AVERAGE('2024月別'!D25,'2023月別 '!C25,'2022月別'!C25,'2021月別'!C25,'2020月別'!C25)</f>
        <v>160.6034615400884</v>
      </c>
      <c r="E25" s="1221">
        <f>AVERAGE('2024月別'!E25,'2023月別 '!D25,'2022月別'!D25,'2021月別'!D25,'2020月別'!D25)</f>
        <v>226.2</v>
      </c>
      <c r="F25" s="1222">
        <f>AVERAGE('2024月別'!F25,'2023月別 '!E25,'2022月別'!E25,'2021月別'!E25,'2020月別'!E25)</f>
        <v>196</v>
      </c>
      <c r="G25" s="1222">
        <f>AVERAGE('2024月別'!G25,'2023月別 '!F25,'2022月別'!F25,'2021月別'!F25,'2020月別'!F25)</f>
        <v>177.4</v>
      </c>
      <c r="H25" s="1222">
        <f>AVERAGE('2024月別'!H25,'2023月別 '!G25,'2022月別'!G25,'2021月別'!G25,'2020月別'!G25)</f>
        <v>170.6</v>
      </c>
      <c r="I25" s="1222">
        <f>AVERAGE('2024月別'!I25,'2023月別 '!H25,'2022月別'!H25,'2021月別'!H25,'2020月別'!H25)</f>
        <v>135.4</v>
      </c>
      <c r="J25" s="1223">
        <f>AVERAGE('2024月別'!J25,'2023月別 '!I25,'2022月別'!I25,'2021月別'!I25,'2020月別'!I25)</f>
        <v>110.6</v>
      </c>
      <c r="K25" s="1222">
        <f>AVERAGE('2024月別'!K25,'2023月別 '!J25,'2022月別'!J25,'2021月別'!J25,'2020月別'!J25)</f>
        <v>111</v>
      </c>
      <c r="L25" s="1222">
        <f>AVERAGE('2024月別'!L25,'2023月別 '!K25,'2022月別'!K25,'2021月別'!K25,'2020月別'!K25)</f>
        <v>148.19999999999999</v>
      </c>
      <c r="M25" s="1222">
        <f>AVERAGE('2024月別'!M25,'2023月別 '!L25,'2022月別'!L25,'2021月別'!L25,'2020月別'!L25)</f>
        <v>180.4</v>
      </c>
      <c r="N25" s="1222">
        <f>AVERAGE('2024月別'!N25,'2023月別 '!M25,'2022月別'!M25,'2021月別'!M25,'2020月別'!M25)</f>
        <v>163.6</v>
      </c>
      <c r="O25" s="1222">
        <f>AVERAGE('2024月別'!O25,'2023月別 '!N25,'2022月別'!N25,'2021月別'!N25,'2020月別'!N25)</f>
        <v>160.6</v>
      </c>
      <c r="P25" s="1224">
        <f>AVERAGE('2024月別'!P25,'2023月別 '!O25,'2022月別'!O25,'2021月別'!O25,'2020月別'!O25)</f>
        <v>223.8</v>
      </c>
      <c r="Q25" s="2"/>
      <c r="R25" s="2"/>
      <c r="S25" s="6"/>
      <c r="T25" s="780"/>
      <c r="U25" s="755"/>
      <c r="V25" s="757"/>
      <c r="W25" s="757"/>
      <c r="X25" s="757"/>
      <c r="Y25" s="758"/>
      <c r="Z25" s="1569"/>
      <c r="AA25" s="1569"/>
      <c r="AB25" s="1569"/>
      <c r="AC25" s="1569"/>
      <c r="AD25" s="1569"/>
      <c r="AE25" s="758"/>
      <c r="AF25" s="1179"/>
      <c r="AG25" s="1243"/>
      <c r="AH25" s="1243"/>
      <c r="AI25" s="1243"/>
      <c r="AJ25" s="1243"/>
      <c r="AK25" s="1243"/>
      <c r="AL25" s="1243"/>
      <c r="AM25" s="1243"/>
    </row>
    <row r="26" spans="2:39" s="1244" customFormat="1" ht="17.25" customHeight="1" x14ac:dyDescent="0.15">
      <c r="B26" s="1247" t="s">
        <v>24</v>
      </c>
      <c r="C26" s="1226" t="s">
        <v>239</v>
      </c>
      <c r="D26" s="1212">
        <f>AVERAGE('2024月別'!D26,'2023月別 '!C26,'2022月別'!C26,'2021月別'!C26,'2020月別'!C26)</f>
        <v>9868.7466000000004</v>
      </c>
      <c r="E26" s="1213">
        <f>AVERAGE('2024月別'!E26,'2023月別 '!D26,'2022月別'!D26,'2021月別'!D26,'2020月別'!D26)</f>
        <v>801.27940000000012</v>
      </c>
      <c r="F26" s="1216">
        <f>AVERAGE('2024月別'!F26,'2023月別 '!E26,'2022月別'!E26,'2021月別'!E26,'2020月別'!E26)</f>
        <v>756.72159999999997</v>
      </c>
      <c r="G26" s="1214">
        <f>AVERAGE('2024月別'!G26,'2023月別 '!F26,'2022月別'!F26,'2021月別'!F26,'2020月別'!F26)</f>
        <v>780.17619999999999</v>
      </c>
      <c r="H26" s="1216">
        <f>AVERAGE('2024月別'!H26,'2023月別 '!G26,'2022月別'!G26,'2021月別'!G26,'2020月別'!G26)</f>
        <v>734.39200000000005</v>
      </c>
      <c r="I26" s="1216">
        <f>AVERAGE('2024月別'!I26,'2023月別 '!H26,'2022月別'!H26,'2021月別'!H26,'2020月別'!H26)</f>
        <v>822.05539999999996</v>
      </c>
      <c r="J26" s="1240">
        <f>AVERAGE('2024月別'!J26,'2023月別 '!I26,'2022月別'!I26,'2021月別'!I26,'2020月別'!I26)</f>
        <v>892.29279999999994</v>
      </c>
      <c r="K26" s="1216">
        <f>AVERAGE('2024月別'!K26,'2023月別 '!J26,'2022月別'!J26,'2021月別'!J26,'2020月別'!J26)</f>
        <v>927.05400000000009</v>
      </c>
      <c r="L26" s="1216">
        <f>AVERAGE('2024月別'!L26,'2023月別 '!K26,'2022月別'!K26,'2021月別'!K26,'2020月別'!K26)</f>
        <v>907.54939999999988</v>
      </c>
      <c r="M26" s="1216">
        <f>AVERAGE('2024月別'!M26,'2023月別 '!L26,'2022月別'!L26,'2021月別'!L26,'2020月別'!L26)</f>
        <v>728.90380000000005</v>
      </c>
      <c r="N26" s="1216">
        <f>AVERAGE('2024月別'!N26,'2023月別 '!M26,'2022月別'!M26,'2021月別'!M26,'2020月別'!M26)</f>
        <v>899.89519999999993</v>
      </c>
      <c r="O26" s="1216">
        <f>AVERAGE('2024月別'!O26,'2023月別 '!N26,'2022月別'!N26,'2021月別'!N26,'2020月別'!N26)</f>
        <v>778.63319999999999</v>
      </c>
      <c r="P26" s="1241">
        <f>AVERAGE('2024月別'!P26,'2023月別 '!O26,'2022月別'!O26,'2021月別'!O26,'2020月別'!O26)</f>
        <v>839.79359999999997</v>
      </c>
      <c r="Q26" s="2"/>
      <c r="R26" s="2"/>
      <c r="S26" s="6"/>
      <c r="T26" s="780"/>
      <c r="U26" s="755"/>
      <c r="V26" s="757"/>
      <c r="W26" s="757"/>
      <c r="X26" s="757"/>
      <c r="Y26" s="758"/>
      <c r="Z26" s="1569"/>
      <c r="AA26" s="1569"/>
      <c r="AB26" s="1569"/>
      <c r="AC26" s="1569"/>
      <c r="AD26" s="1569"/>
      <c r="AE26" s="758"/>
      <c r="AF26" s="1179"/>
      <c r="AG26" s="1243"/>
      <c r="AH26" s="1243"/>
      <c r="AI26" s="1243"/>
      <c r="AJ26" s="1243"/>
      <c r="AK26" s="1243"/>
      <c r="AL26" s="1243"/>
      <c r="AM26" s="1243"/>
    </row>
    <row r="27" spans="2:39" s="1244" customFormat="1" ht="17.25" customHeight="1" x14ac:dyDescent="0.15">
      <c r="B27" s="1245" t="s">
        <v>24</v>
      </c>
      <c r="C27" s="1211" t="s">
        <v>15</v>
      </c>
      <c r="D27" s="1212">
        <f>AVERAGE('2024月別'!D27,'2023月別 '!C27,'2022月別'!C27,'2021月別'!C27,'2020月別'!C27)</f>
        <v>2877281.9645999996</v>
      </c>
      <c r="E27" s="1213">
        <f>AVERAGE('2024月別'!E27,'2023月別 '!D27,'2022月別'!D27,'2021月別'!D27,'2020月別'!D27)</f>
        <v>249734.62820000001</v>
      </c>
      <c r="F27" s="1216">
        <f>AVERAGE('2024月別'!F27,'2023月別 '!E27,'2022月別'!E27,'2021月別'!E27,'2020月別'!E27)</f>
        <v>236189.14300000001</v>
      </c>
      <c r="G27" s="1214">
        <f>AVERAGE('2024月別'!G27,'2023月別 '!F27,'2022月別'!F27,'2021月別'!F27,'2020月別'!F27)</f>
        <v>215255.4798</v>
      </c>
      <c r="H27" s="1216">
        <f>AVERAGE('2024月別'!H27,'2023月別 '!G27,'2022月別'!G27,'2021月別'!G27,'2020月別'!G27)</f>
        <v>229286.29900000003</v>
      </c>
      <c r="I27" s="1216">
        <f>AVERAGE('2024月別'!I27,'2023月別 '!H27,'2022月別'!H27,'2021月別'!H27,'2020月別'!H27)</f>
        <v>224409.11979999999</v>
      </c>
      <c r="J27" s="1240">
        <f>AVERAGE('2024月別'!J27,'2023月別 '!I27,'2022月別'!I27,'2021月別'!I27,'2020月別'!I27)</f>
        <v>213862.09460000001</v>
      </c>
      <c r="K27" s="1216">
        <f>AVERAGE('2024月別'!K27,'2023月別 '!J27,'2022月別'!J27,'2021月別'!J27,'2020月別'!J27)</f>
        <v>241066.66600000003</v>
      </c>
      <c r="L27" s="1216">
        <f>AVERAGE('2024月別'!L27,'2023月別 '!K27,'2022月別'!K27,'2021月別'!K27,'2020月別'!K27)</f>
        <v>321706.9498</v>
      </c>
      <c r="M27" s="1216">
        <f>AVERAGE('2024月別'!M27,'2023月別 '!L27,'2022月別'!L27,'2021月別'!L27,'2020月別'!L27)</f>
        <v>271516.516</v>
      </c>
      <c r="N27" s="1216">
        <f>AVERAGE('2024月別'!N27,'2023月別 '!M27,'2022月別'!M27,'2021月別'!M27,'2020月別'!M27)</f>
        <v>285086.50160000002</v>
      </c>
      <c r="O27" s="1216">
        <f>AVERAGE('2024月別'!O27,'2023月別 '!N27,'2022月別'!N27,'2021月別'!N27,'2020月別'!N27)</f>
        <v>173955.4535</v>
      </c>
      <c r="P27" s="1241">
        <f>AVERAGE('2024月別'!P27,'2023月別 '!O27,'2022月別'!O27,'2021月別'!O27,'2020月別'!O27)</f>
        <v>250004.204</v>
      </c>
      <c r="Q27" s="41"/>
      <c r="R27" s="41"/>
      <c r="S27" s="3"/>
      <c r="T27" s="782"/>
      <c r="U27" s="760"/>
      <c r="V27" s="816"/>
      <c r="W27" s="816"/>
      <c r="X27" s="816"/>
      <c r="Y27" s="813"/>
      <c r="Z27" s="1571"/>
      <c r="AA27" s="1571"/>
      <c r="AB27" s="1571"/>
      <c r="AC27" s="1571"/>
      <c r="AD27" s="1571"/>
      <c r="AE27" s="813"/>
      <c r="AF27" s="1249"/>
      <c r="AG27" s="1243"/>
      <c r="AH27" s="1243"/>
      <c r="AI27" s="1243"/>
      <c r="AJ27" s="1243"/>
      <c r="AK27" s="1243"/>
      <c r="AL27" s="1243"/>
      <c r="AM27" s="1243"/>
    </row>
    <row r="28" spans="2:39" s="1244" customFormat="1" ht="17.25" customHeight="1" x14ac:dyDescent="0.15">
      <c r="B28" s="1246" t="s">
        <v>24</v>
      </c>
      <c r="C28" s="1219" t="s">
        <v>240</v>
      </c>
      <c r="D28" s="1220">
        <f>AVERAGE('2024月別'!D28,'2023月別 '!C28,'2022月別'!C28,'2021月別'!C28,'2020月別'!C28)</f>
        <v>290.9029583179435</v>
      </c>
      <c r="E28" s="1221">
        <f>AVERAGE('2024月別'!E28,'2023月別 '!D28,'2022月別'!D28,'2021月別'!D28,'2020月別'!D28)</f>
        <v>311.39999999999998</v>
      </c>
      <c r="F28" s="1222">
        <f>AVERAGE('2024月別'!F28,'2023月別 '!E28,'2022月別'!E28,'2021月別'!E28,'2020月別'!E28)</f>
        <v>318.8</v>
      </c>
      <c r="G28" s="1222">
        <f>AVERAGE('2024月別'!G28,'2023月別 '!F28,'2022月別'!F28,'2021月別'!F28,'2020月別'!F28)</f>
        <v>275.2</v>
      </c>
      <c r="H28" s="1222">
        <f>AVERAGE('2024月別'!H28,'2023月別 '!G28,'2022月別'!G28,'2021月別'!G28,'2020月別'!G28)</f>
        <v>312.2</v>
      </c>
      <c r="I28" s="1222">
        <f>AVERAGE('2024月別'!I28,'2023月別 '!H28,'2022月別'!H28,'2021月別'!H28,'2020月別'!H28)</f>
        <v>272.8</v>
      </c>
      <c r="J28" s="1223">
        <f>AVERAGE('2024月別'!J28,'2023月別 '!I28,'2022月別'!I28,'2021月別'!I28,'2020月別'!I28)</f>
        <v>240</v>
      </c>
      <c r="K28" s="1222">
        <f>AVERAGE('2024月別'!K28,'2023月別 '!J28,'2022月別'!J28,'2021月別'!J28,'2020月別'!J28)</f>
        <v>263.60000000000002</v>
      </c>
      <c r="L28" s="1222">
        <f>AVERAGE('2024月別'!L28,'2023月別 '!K28,'2022月別'!K28,'2021月別'!K28,'2020月別'!K28)</f>
        <v>355.8</v>
      </c>
      <c r="M28" s="1222">
        <f>AVERAGE('2024月別'!M28,'2023月別 '!L28,'2022月別'!L28,'2021月別'!L28,'2020月別'!L28)</f>
        <v>376.6</v>
      </c>
      <c r="N28" s="1222">
        <f>AVERAGE('2024月別'!N28,'2023月別 '!M28,'2022月別'!M28,'2021月別'!M28,'2020月別'!M28)</f>
        <v>314</v>
      </c>
      <c r="O28" s="1222">
        <f>AVERAGE('2024月別'!O28,'2023月別 '!N28,'2022月別'!N28,'2021月別'!N28,'2020月別'!N28)</f>
        <v>252.4</v>
      </c>
      <c r="P28" s="1224">
        <f>AVERAGE('2024月別'!P28,'2023月別 '!O28,'2022月別'!O28,'2021月別'!O28,'2020月別'!O28)</f>
        <v>292</v>
      </c>
      <c r="Q28" s="41"/>
      <c r="R28" s="41"/>
      <c r="S28" s="3"/>
      <c r="T28" s="782"/>
      <c r="U28" s="760"/>
      <c r="V28" s="816"/>
      <c r="W28" s="816"/>
      <c r="X28" s="816"/>
      <c r="Y28" s="813"/>
      <c r="Z28" s="1571"/>
      <c r="AA28" s="1571"/>
      <c r="AB28" s="1571"/>
      <c r="AC28" s="1571"/>
      <c r="AD28" s="1571"/>
      <c r="AE28" s="813"/>
      <c r="AF28" s="1249"/>
      <c r="AG28" s="1243"/>
      <c r="AH28" s="1243"/>
      <c r="AI28" s="1243"/>
      <c r="AJ28" s="1243"/>
      <c r="AK28" s="1243"/>
      <c r="AL28" s="1243"/>
      <c r="AM28" s="1243"/>
    </row>
    <row r="29" spans="2:39" s="1244" customFormat="1" ht="17.25" customHeight="1" x14ac:dyDescent="0.15">
      <c r="B29" s="1247" t="s">
        <v>25</v>
      </c>
      <c r="C29" s="1226" t="s">
        <v>239</v>
      </c>
      <c r="D29" s="1212">
        <f>AVERAGE('2024月別'!D29,'2023月別 '!C29,'2022月別'!C29,'2021月別'!C29,'2020月別'!C29)</f>
        <v>5129.1077999999998</v>
      </c>
      <c r="E29" s="1213">
        <f>AVERAGE('2024月別'!E29,'2023月別 '!D29,'2022月別'!D29,'2021月別'!D29,'2020月別'!D29)</f>
        <v>381.50739999999996</v>
      </c>
      <c r="F29" s="1216">
        <f>AVERAGE('2024月別'!F29,'2023月別 '!E29,'2022月別'!E29,'2021月別'!E29,'2020月別'!E29)</f>
        <v>345.86520000000002</v>
      </c>
      <c r="G29" s="1214">
        <f>AVERAGE('2024月別'!G29,'2023月別 '!F29,'2022月別'!F29,'2021月別'!F29,'2020月別'!F29)</f>
        <v>356.79059999999993</v>
      </c>
      <c r="H29" s="1216">
        <f>AVERAGE('2024月別'!H29,'2023月別 '!G29,'2022月別'!G29,'2021月別'!G29,'2020月別'!G29)</f>
        <v>343.58600000000001</v>
      </c>
      <c r="I29" s="1216">
        <f>AVERAGE('2024月別'!I29,'2023月別 '!H29,'2022月別'!H29,'2021月別'!H29,'2020月別'!H29)</f>
        <v>386.37360000000001</v>
      </c>
      <c r="J29" s="1240">
        <f>AVERAGE('2024月別'!J29,'2023月別 '!I29,'2022月別'!I29,'2021月別'!I29,'2020月別'!I29)</f>
        <v>424.72080000000005</v>
      </c>
      <c r="K29" s="1216">
        <f>AVERAGE('2024月別'!K29,'2023月別 '!J29,'2022月別'!J29,'2021月別'!J29,'2020月別'!J29)</f>
        <v>511.87559999999996</v>
      </c>
      <c r="L29" s="1216">
        <f>AVERAGE('2024月別'!L29,'2023月別 '!K29,'2022月別'!K29,'2021月別'!K29,'2020月別'!K29)</f>
        <v>547.55239999999992</v>
      </c>
      <c r="M29" s="1216">
        <f>AVERAGE('2024月別'!M29,'2023月別 '!L29,'2022月別'!L29,'2021月別'!L29,'2020月別'!L29)</f>
        <v>555.59100000000001</v>
      </c>
      <c r="N29" s="1216">
        <f>AVERAGE('2024月別'!N29,'2023月別 '!M29,'2022月別'!M29,'2021月別'!M29,'2020月別'!M29)</f>
        <v>500.9862</v>
      </c>
      <c r="O29" s="1216">
        <f>AVERAGE('2024月別'!O29,'2023月別 '!N29,'2022月別'!N29,'2021月別'!N29,'2020月別'!N29)</f>
        <v>369.72720000000004</v>
      </c>
      <c r="P29" s="1241">
        <f>AVERAGE('2024月別'!P29,'2023月別 '!O29,'2022月別'!O29,'2021月別'!O29,'2020月別'!O29)</f>
        <v>404.53179999999998</v>
      </c>
      <c r="Q29" s="41"/>
      <c r="R29" s="41"/>
      <c r="S29" s="3"/>
      <c r="T29" s="782"/>
      <c r="U29" s="760"/>
      <c r="V29" s="816"/>
      <c r="W29" s="816"/>
      <c r="X29" s="816"/>
      <c r="Y29" s="813"/>
      <c r="Z29" s="1571"/>
      <c r="AA29" s="1571"/>
      <c r="AB29" s="1571"/>
      <c r="AC29" s="1571"/>
      <c r="AD29" s="1571"/>
      <c r="AE29" s="813"/>
      <c r="AF29" s="1249"/>
      <c r="AG29" s="1243"/>
      <c r="AH29" s="1243"/>
      <c r="AI29" s="1243"/>
      <c r="AJ29" s="1243"/>
      <c r="AK29" s="1243"/>
      <c r="AL29" s="1243"/>
      <c r="AM29" s="1243"/>
    </row>
    <row r="30" spans="2:39" s="1244" customFormat="1" ht="17.25" customHeight="1" x14ac:dyDescent="0.15">
      <c r="B30" s="1245" t="s">
        <v>25</v>
      </c>
      <c r="C30" s="1211" t="s">
        <v>15</v>
      </c>
      <c r="D30" s="1212">
        <f>AVERAGE('2024月別'!D30,'2023月別 '!C30,'2022月別'!C30,'2021月別'!C30,'2020月別'!C30)</f>
        <v>1530973.1986000002</v>
      </c>
      <c r="E30" s="1213">
        <f>AVERAGE('2024月別'!E30,'2023月別 '!D30,'2022月別'!D30,'2021月別'!D30,'2020月別'!D30)</f>
        <v>118621.82139999999</v>
      </c>
      <c r="F30" s="1216">
        <f>AVERAGE('2024月別'!F30,'2023月別 '!E30,'2022月別'!E30,'2021月別'!E30,'2020月別'!E30)</f>
        <v>105296.16939999998</v>
      </c>
      <c r="G30" s="1214">
        <f>AVERAGE('2024月別'!G30,'2023月別 '!F30,'2022月別'!F30,'2021月別'!F30,'2020月別'!F30)</f>
        <v>97917.812999999995</v>
      </c>
      <c r="H30" s="1216">
        <f>AVERAGE('2024月別'!H30,'2023月別 '!G30,'2022月別'!G30,'2021月別'!G30,'2020月別'!G30)</f>
        <v>105871.73880000001</v>
      </c>
      <c r="I30" s="1216">
        <f>AVERAGE('2024月別'!I30,'2023月別 '!H30,'2022月別'!H30,'2021月別'!H30,'2020月別'!H30)</f>
        <v>105431.68639999998</v>
      </c>
      <c r="J30" s="1240">
        <f>AVERAGE('2024月別'!J30,'2023月別 '!I30,'2022月別'!I30,'2021月別'!I30,'2020月別'!I30)</f>
        <v>99873.799599999998</v>
      </c>
      <c r="K30" s="1216">
        <f>AVERAGE('2024月別'!K30,'2023月別 '!J30,'2022月別'!J30,'2021月別'!J30,'2020月別'!J30)</f>
        <v>136280.49859999999</v>
      </c>
      <c r="L30" s="1216">
        <f>AVERAGE('2024月別'!L30,'2023月別 '!K30,'2022月別'!K30,'2021月別'!K30,'2020月別'!K30)</f>
        <v>193842.04120000001</v>
      </c>
      <c r="M30" s="1216">
        <f>AVERAGE('2024月別'!M30,'2023月別 '!L30,'2022月別'!L30,'2021月別'!L30,'2020月別'!L30)</f>
        <v>215983.9466</v>
      </c>
      <c r="N30" s="1216">
        <f>AVERAGE('2024月別'!N30,'2023月別 '!M30,'2022月別'!M30,'2021月別'!M30,'2020月別'!M30)</f>
        <v>135405.77299999999</v>
      </c>
      <c r="O30" s="1216">
        <f>AVERAGE('2024月別'!O30,'2023月別 '!N30,'2022月別'!N30,'2021月別'!N30,'2020月別'!N30)</f>
        <v>93443.708199999994</v>
      </c>
      <c r="P30" s="1241">
        <f>AVERAGE('2024月別'!P30,'2023月別 '!O30,'2022月別'!O30,'2021月別'!O30,'2020月別'!O30)</f>
        <v>123004.20239999999</v>
      </c>
      <c r="Q30" s="41"/>
      <c r="R30" s="41"/>
      <c r="S30" s="3"/>
      <c r="T30" s="782"/>
      <c r="U30" s="760"/>
      <c r="V30" s="816"/>
      <c r="W30" s="816"/>
      <c r="X30" s="816"/>
      <c r="Y30" s="813"/>
      <c r="Z30" s="1571"/>
      <c r="AA30" s="1571"/>
      <c r="AB30" s="1571"/>
      <c r="AC30" s="1571"/>
      <c r="AD30" s="1571"/>
      <c r="AE30" s="813"/>
      <c r="AF30" s="1249"/>
      <c r="AG30" s="1243"/>
      <c r="AH30" s="1243"/>
      <c r="AI30" s="1243"/>
      <c r="AJ30" s="1243"/>
      <c r="AK30" s="1243"/>
      <c r="AL30" s="1243"/>
      <c r="AM30" s="1243"/>
    </row>
    <row r="31" spans="2:39" s="1244" customFormat="1" ht="17.25" customHeight="1" x14ac:dyDescent="0.15">
      <c r="B31" s="1246" t="s">
        <v>25</v>
      </c>
      <c r="C31" s="1219" t="s">
        <v>240</v>
      </c>
      <c r="D31" s="1220">
        <f>AVERAGE('2024月別'!D31,'2023月別 '!C31,'2022月別'!C31,'2021月別'!C31,'2020月別'!C31)</f>
        <v>297.553162554457</v>
      </c>
      <c r="E31" s="1221">
        <f>AVERAGE('2024月別'!E31,'2023月別 '!D31,'2022月別'!D31,'2021月別'!D31,'2020月別'!D31)</f>
        <v>311.8</v>
      </c>
      <c r="F31" s="1222">
        <f>AVERAGE('2024月別'!F31,'2023月別 '!E31,'2022月別'!E31,'2021月別'!E31,'2020月別'!E31)</f>
        <v>309.39999999999998</v>
      </c>
      <c r="G31" s="1222">
        <f>AVERAGE('2024月別'!G31,'2023月別 '!F31,'2022月別'!F31,'2021月別'!F31,'2020月別'!F31)</f>
        <v>274</v>
      </c>
      <c r="H31" s="1222">
        <f>AVERAGE('2024月別'!H31,'2023月別 '!G31,'2022月別'!G31,'2021月別'!G31,'2020月別'!G31)</f>
        <v>307.60000000000002</v>
      </c>
      <c r="I31" s="1222">
        <f>AVERAGE('2024月別'!I31,'2023月別 '!H31,'2022月別'!H31,'2021月別'!H31,'2020月別'!H31)</f>
        <v>277.8</v>
      </c>
      <c r="J31" s="1223">
        <f>AVERAGE('2024月別'!J31,'2023月別 '!I31,'2022月別'!I31,'2021月別'!I31,'2020月別'!I31)</f>
        <v>238</v>
      </c>
      <c r="K31" s="1222">
        <f>AVERAGE('2024月別'!K31,'2023月別 '!J31,'2022月別'!J31,'2021月別'!J31,'2020月別'!J31)</f>
        <v>270.60000000000002</v>
      </c>
      <c r="L31" s="1222">
        <f>AVERAGE('2024月別'!L31,'2023月別 '!K31,'2022月別'!K31,'2021月別'!K31,'2020月別'!K31)</f>
        <v>355.4</v>
      </c>
      <c r="M31" s="1222">
        <f>AVERAGE('2024月別'!M31,'2023月別 '!L31,'2022月別'!L31,'2021月別'!L31,'2020月別'!L31)</f>
        <v>392.6</v>
      </c>
      <c r="N31" s="1222">
        <f>AVERAGE('2024月別'!N31,'2023月別 '!M31,'2022月別'!M31,'2021月別'!M31,'2020月別'!M31)</f>
        <v>270</v>
      </c>
      <c r="O31" s="1222">
        <f>AVERAGE('2024月別'!O31,'2023月別 '!N31,'2022月別'!N31,'2021月別'!N31,'2020月別'!N31)</f>
        <v>250.8</v>
      </c>
      <c r="P31" s="1224">
        <f>AVERAGE('2024月別'!P31,'2023月別 '!O31,'2022月別'!O31,'2021月別'!O31,'2020月別'!O31)</f>
        <v>297.39999999999998</v>
      </c>
      <c r="Q31" s="41"/>
      <c r="R31" s="41"/>
      <c r="S31" s="3"/>
      <c r="T31" s="782"/>
      <c r="U31" s="760"/>
      <c r="V31" s="816"/>
      <c r="W31" s="816"/>
      <c r="X31" s="816"/>
      <c r="Y31" s="813"/>
      <c r="Z31" s="1571"/>
      <c r="AA31" s="1571"/>
      <c r="AB31" s="1571"/>
      <c r="AC31" s="1571"/>
      <c r="AD31" s="1571"/>
      <c r="AE31" s="813"/>
      <c r="AF31" s="1249"/>
      <c r="AG31" s="1243"/>
      <c r="AH31" s="1243"/>
      <c r="AI31" s="1243"/>
      <c r="AJ31" s="1243"/>
      <c r="AK31" s="1243"/>
      <c r="AL31" s="1243"/>
      <c r="AM31" s="1243"/>
    </row>
    <row r="32" spans="2:39" ht="17.25" customHeight="1" x14ac:dyDescent="0.15">
      <c r="B32" s="1689" t="s">
        <v>26</v>
      </c>
      <c r="C32" s="1226" t="s">
        <v>239</v>
      </c>
      <c r="D32" s="1212">
        <f>AVERAGE('2024月別'!D32,'2023月別 '!C32,'2022月別'!C32,'2021月別'!C32,'2020月別'!C32)</f>
        <v>118898.2</v>
      </c>
      <c r="E32" s="1213">
        <f>AVERAGE('2024月別'!E32,'2023月別 '!D32,'2022月別'!D32,'2021月別'!D32,'2020月別'!D32)</f>
        <v>13630.4</v>
      </c>
      <c r="F32" s="1214">
        <f>AVERAGE('2024月別'!F32,'2023月別 '!E32,'2022月別'!E32,'2021月別'!E32,'2020月別'!E32)</f>
        <v>11849</v>
      </c>
      <c r="G32" s="1214">
        <f>AVERAGE('2024月別'!G32,'2023月別 '!F32,'2022月別'!F32,'2021月別'!F32,'2020月別'!F32)</f>
        <v>7540</v>
      </c>
      <c r="H32" s="1214">
        <f>AVERAGE('2024月別'!H32,'2023月別 '!G32,'2022月別'!G32,'2021月別'!G32,'2020月別'!G32)</f>
        <v>5917.6</v>
      </c>
      <c r="I32" s="1214">
        <f>AVERAGE('2024月別'!I32,'2023月別 '!H32,'2022月別'!H32,'2021月別'!H32,'2020月別'!H32)</f>
        <v>6376.2</v>
      </c>
      <c r="J32" s="1215">
        <f>AVERAGE('2024月別'!J32,'2023月別 '!I32,'2022月別'!I32,'2021月別'!I32,'2020月別'!I32)</f>
        <v>6298.6</v>
      </c>
      <c r="K32" s="1216">
        <f>AVERAGE('2024月別'!K32,'2023月別 '!J32,'2022月別'!J32,'2021月別'!J32,'2020月別'!J32)</f>
        <v>6168.2</v>
      </c>
      <c r="L32" s="1214">
        <f>AVERAGE('2024月別'!L32,'2023月別 '!K32,'2022月別'!K32,'2021月別'!K32,'2020月別'!K32)</f>
        <v>6127.8</v>
      </c>
      <c r="M32" s="1214">
        <f>AVERAGE('2024月別'!M32,'2023月別 '!L32,'2022月別'!L32,'2021月別'!L32,'2020月別'!L32)</f>
        <v>8817.2000000000007</v>
      </c>
      <c r="N32" s="1251">
        <f>AVERAGE('2024月別'!N32,'2023月別 '!M32,'2022月別'!M32,'2021月別'!M32,'2020月別'!M32)</f>
        <v>15226.6</v>
      </c>
      <c r="O32" s="1214">
        <f>AVERAGE('2024月別'!O32,'2023月別 '!N32,'2022月別'!N32,'2021月別'!N32,'2020月別'!N32)</f>
        <v>15345.2</v>
      </c>
      <c r="P32" s="1217">
        <f>AVERAGE('2024月別'!P32,'2023月別 '!O32,'2022月別'!O32,'2021月別'!O32,'2020月別'!O32)</f>
        <v>15601.4</v>
      </c>
      <c r="Q32" s="41"/>
      <c r="R32" s="41"/>
      <c r="S32" s="3"/>
      <c r="T32" s="782"/>
      <c r="U32" s="760"/>
      <c r="V32" s="816"/>
      <c r="W32" s="816"/>
      <c r="X32" s="816"/>
      <c r="Y32" s="813"/>
      <c r="Z32" s="1571"/>
      <c r="AA32" s="1571"/>
      <c r="AB32" s="1571"/>
      <c r="AC32" s="1571"/>
      <c r="AD32" s="1571"/>
      <c r="AE32" s="813"/>
      <c r="AF32" s="1249"/>
    </row>
    <row r="33" spans="2:32" ht="17.25" customHeight="1" x14ac:dyDescent="0.15">
      <c r="B33" s="1210" t="s">
        <v>26</v>
      </c>
      <c r="C33" s="1211" t="s">
        <v>15</v>
      </c>
      <c r="D33" s="1212">
        <f>AVERAGE('2024月別'!D33,'2023月別 '!C33,'2022月別'!C33,'2021月別'!C33,'2020月別'!C33)</f>
        <v>8284109.4000000004</v>
      </c>
      <c r="E33" s="1213">
        <f>AVERAGE('2024月別'!E33,'2023月別 '!D33,'2022月別'!D33,'2021月別'!D33,'2020月別'!D33)</f>
        <v>661398.6</v>
      </c>
      <c r="F33" s="1214">
        <f>AVERAGE('2024月別'!F33,'2023月別 '!E33,'2022月別'!E33,'2021月別'!E33,'2020月別'!E33)</f>
        <v>615668.19999999995</v>
      </c>
      <c r="G33" s="1214">
        <f>AVERAGE('2024月別'!G33,'2023月別 '!F33,'2022月別'!F33,'2021月別'!F33,'2020月別'!F33)</f>
        <v>663572.19999999995</v>
      </c>
      <c r="H33" s="1214">
        <f>AVERAGE('2024月別'!H33,'2023月別 '!G33,'2022月別'!G33,'2021月別'!G33,'2020月別'!G33)</f>
        <v>600744.4</v>
      </c>
      <c r="I33" s="1214">
        <f>AVERAGE('2024月別'!I33,'2023月別 '!H33,'2022月別'!H33,'2021月別'!H33,'2020月別'!H33)</f>
        <v>527171.80000000005</v>
      </c>
      <c r="J33" s="1215">
        <f>AVERAGE('2024月別'!J33,'2023月別 '!I33,'2022月別'!I33,'2021月別'!I33,'2020月別'!I33)</f>
        <v>434261.4</v>
      </c>
      <c r="K33" s="1216">
        <f>AVERAGE('2024月別'!K33,'2023月別 '!J33,'2022月別'!J33,'2021月別'!J33,'2020月別'!J33)</f>
        <v>460098.2</v>
      </c>
      <c r="L33" s="1214">
        <f>AVERAGE('2024月別'!L33,'2023月別 '!K33,'2022月別'!K33,'2021月別'!K33,'2020月別'!K33)</f>
        <v>585045.19999999995</v>
      </c>
      <c r="M33" s="1214">
        <f>AVERAGE('2024月別'!M33,'2023月別 '!L33,'2022月別'!L33,'2021月別'!L33,'2020月別'!L33)</f>
        <v>931203.6</v>
      </c>
      <c r="N33" s="1214">
        <f>AVERAGE('2024月別'!N33,'2023月別 '!M33,'2022月別'!M33,'2021月別'!M33,'2020月別'!M33)</f>
        <v>1259373.6000000001</v>
      </c>
      <c r="O33" s="1214">
        <f>AVERAGE('2024月別'!O33,'2023月別 '!N33,'2022月別'!N33,'2021月別'!N33,'2020月別'!N33)</f>
        <v>827612.2</v>
      </c>
      <c r="P33" s="1217">
        <f>AVERAGE('2024月別'!P33,'2023月別 '!O33,'2022月別'!O33,'2021月別'!O33,'2020月別'!O33)</f>
        <v>717960</v>
      </c>
      <c r="Q33" s="41"/>
      <c r="R33" s="41"/>
      <c r="S33" s="3"/>
      <c r="T33" s="782"/>
      <c r="U33" s="760"/>
      <c r="V33" s="816"/>
      <c r="W33" s="816"/>
      <c r="X33" s="816"/>
      <c r="Y33" s="813"/>
      <c r="Z33" s="1571"/>
      <c r="AA33" s="1571"/>
      <c r="AB33" s="1571"/>
      <c r="AC33" s="1571"/>
      <c r="AD33" s="1571"/>
      <c r="AE33" s="813"/>
      <c r="AF33" s="1249"/>
    </row>
    <row r="34" spans="2:32" ht="17.25" customHeight="1" x14ac:dyDescent="0.15">
      <c r="B34" s="1218" t="s">
        <v>26</v>
      </c>
      <c r="C34" s="1219" t="s">
        <v>240</v>
      </c>
      <c r="D34" s="1220">
        <f>AVERAGE('2024月別'!D34,'2023月別 '!C34,'2022月別'!C34,'2021月別'!C34,'2020月別'!C34)</f>
        <v>69.984062118581662</v>
      </c>
      <c r="E34" s="1221">
        <f>AVERAGE('2024月別'!E34,'2023月別 '!D34,'2022月別'!D34,'2021月別'!D34,'2020月別'!D34)</f>
        <v>49</v>
      </c>
      <c r="F34" s="1222">
        <f>AVERAGE('2024月別'!F34,'2023月別 '!E34,'2022月別'!E34,'2021月別'!E34,'2020月別'!E34)</f>
        <v>52.6</v>
      </c>
      <c r="G34" s="1222">
        <f>AVERAGE('2024月別'!G34,'2023月別 '!F34,'2022月別'!F34,'2021月別'!F34,'2020月別'!F34)</f>
        <v>90.8</v>
      </c>
      <c r="H34" s="1222">
        <f>AVERAGE('2024月別'!H34,'2023月別 '!G34,'2022月別'!G34,'2021月別'!G34,'2020月別'!G34)</f>
        <v>101</v>
      </c>
      <c r="I34" s="1222">
        <f>AVERAGE('2024月別'!I34,'2023月別 '!H34,'2022月別'!H34,'2021月別'!H34,'2020月別'!H34)</f>
        <v>82.6</v>
      </c>
      <c r="J34" s="1223">
        <f>AVERAGE('2024月別'!J34,'2023月別 '!I34,'2022月別'!I34,'2021月別'!I34,'2020月別'!I34)</f>
        <v>69</v>
      </c>
      <c r="K34" s="1222">
        <f>AVERAGE('2024月別'!K34,'2023月別 '!J34,'2022月別'!J34,'2021月別'!J34,'2020月別'!J34)</f>
        <v>74</v>
      </c>
      <c r="L34" s="1222">
        <f>AVERAGE('2024月別'!L34,'2023月別 '!K34,'2022月別'!K34,'2021月別'!K34,'2020月別'!K34)</f>
        <v>97.4</v>
      </c>
      <c r="M34" s="1222">
        <f>AVERAGE('2024月別'!M34,'2023月別 '!L34,'2022月別'!L34,'2021月別'!L34,'2020月別'!L34)</f>
        <v>107</v>
      </c>
      <c r="N34" s="1222">
        <f>AVERAGE('2024月別'!N34,'2023月別 '!M34,'2022月別'!M34,'2021月別'!M34,'2020月別'!M34)</f>
        <v>84.6</v>
      </c>
      <c r="O34" s="1222">
        <f>AVERAGE('2024月別'!O34,'2023月別 '!N34,'2022月別'!N34,'2021月別'!N34,'2020月別'!N34)</f>
        <v>53.8</v>
      </c>
      <c r="P34" s="1224">
        <f>AVERAGE('2024月別'!P34,'2023月別 '!O34,'2022月別'!O34,'2021月別'!O34,'2020月別'!O34)</f>
        <v>46.2</v>
      </c>
      <c r="Q34" s="41"/>
      <c r="R34" s="41"/>
      <c r="S34" s="3"/>
      <c r="T34" s="782"/>
      <c r="U34" s="760"/>
      <c r="V34" s="816"/>
      <c r="W34" s="816"/>
      <c r="X34" s="816"/>
      <c r="Y34" s="813"/>
      <c r="Z34" s="1571"/>
      <c r="AA34" s="1571"/>
      <c r="AB34" s="1571"/>
      <c r="AC34" s="1571"/>
      <c r="AD34" s="1571"/>
      <c r="AE34" s="813"/>
      <c r="AF34" s="1249"/>
    </row>
    <row r="35" spans="2:32" ht="17.25" customHeight="1" x14ac:dyDescent="0.15">
      <c r="B35" s="1225" t="s">
        <v>27</v>
      </c>
      <c r="C35" s="1226" t="s">
        <v>239</v>
      </c>
      <c r="D35" s="1212">
        <f>AVERAGE('2024月別'!D35,'2023月別 '!C35,'2022月別'!C35,'2021月別'!C35,'2020月別'!C35)</f>
        <v>14212.8</v>
      </c>
      <c r="E35" s="1213">
        <f>AVERAGE('2024月別'!E35,'2023月別 '!D35,'2022月別'!D35,'2021月別'!D35,'2020月別'!D35)</f>
        <v>1102.8</v>
      </c>
      <c r="F35" s="1214">
        <f>AVERAGE('2024月別'!F35,'2023月別 '!E35,'2022月別'!E35,'2021月別'!E35,'2020月別'!E35)</f>
        <v>1096</v>
      </c>
      <c r="G35" s="1214">
        <f>AVERAGE('2024月別'!G35,'2023月別 '!F35,'2022月別'!F35,'2021月別'!F35,'2020月別'!F35)</f>
        <v>1218.2</v>
      </c>
      <c r="H35" s="1214">
        <f>AVERAGE('2024月別'!H35,'2023月別 '!G35,'2022月別'!G35,'2021月別'!G35,'2020月別'!G35)</f>
        <v>1178.2</v>
      </c>
      <c r="I35" s="1214">
        <f>AVERAGE('2024月別'!I35,'2023月別 '!H35,'2022月別'!H35,'2021月別'!H35,'2020月別'!H35)</f>
        <v>1223</v>
      </c>
      <c r="J35" s="1215">
        <f>AVERAGE('2024月別'!J35,'2023月別 '!I35,'2022月別'!I35,'2021月別'!I35,'2020月別'!I35)</f>
        <v>1158.8</v>
      </c>
      <c r="K35" s="1216">
        <f>AVERAGE('2024月別'!K35,'2023月別 '!J35,'2022月別'!J35,'2021月別'!J35,'2020月別'!J35)</f>
        <v>1189.5999999999999</v>
      </c>
      <c r="L35" s="1214">
        <f>AVERAGE('2024月別'!L35,'2023月別 '!K35,'2022月別'!K35,'2021月別'!K35,'2020月別'!K35)</f>
        <v>1150.5999999999999</v>
      </c>
      <c r="M35" s="1214">
        <f>AVERAGE('2024月別'!M35,'2023月別 '!L35,'2022月別'!L35,'2021月別'!L35,'2020月別'!L35)</f>
        <v>1292.2</v>
      </c>
      <c r="N35" s="1214">
        <f>AVERAGE('2024月別'!N35,'2023月別 '!M35,'2022月別'!M35,'2021月別'!M35,'2020月別'!M35)</f>
        <v>1322.4</v>
      </c>
      <c r="O35" s="1214">
        <f>AVERAGE('2024月別'!O35,'2023月別 '!N35,'2022月別'!N35,'2021月別'!N35,'2020月別'!N35)</f>
        <v>1162</v>
      </c>
      <c r="P35" s="1217">
        <f>AVERAGE('2024月別'!P35,'2023月別 '!O35,'2022月別'!O35,'2021月別'!O35,'2020月別'!O35)</f>
        <v>1119</v>
      </c>
      <c r="Q35" s="41"/>
      <c r="R35" s="41"/>
      <c r="S35" s="3"/>
      <c r="T35" s="782"/>
      <c r="U35" s="760"/>
      <c r="V35" s="816"/>
      <c r="W35" s="816"/>
      <c r="X35" s="816"/>
      <c r="Y35" s="813"/>
      <c r="Z35" s="1571"/>
      <c r="AA35" s="1571"/>
      <c r="AB35" s="1571"/>
      <c r="AC35" s="1571"/>
      <c r="AD35" s="1571"/>
      <c r="AE35" s="813"/>
      <c r="AF35" s="1249"/>
    </row>
    <row r="36" spans="2:32" ht="17.25" customHeight="1" x14ac:dyDescent="0.15">
      <c r="B36" s="1210" t="s">
        <v>27</v>
      </c>
      <c r="C36" s="1211" t="s">
        <v>15</v>
      </c>
      <c r="D36" s="1212">
        <f>AVERAGE('2024月別'!D36,'2023月別 '!C36,'2022月別'!C36,'2021月別'!C36,'2020月別'!C36)</f>
        <v>4321014</v>
      </c>
      <c r="E36" s="1213">
        <f>AVERAGE('2024月別'!E36,'2023月別 '!D36,'2022月別'!D36,'2021月別'!D36,'2020月別'!D36)</f>
        <v>432602.8</v>
      </c>
      <c r="F36" s="1214">
        <f>AVERAGE('2024月別'!F36,'2023月別 '!E36,'2022月別'!E36,'2021月別'!E36,'2020月別'!E36)</f>
        <v>350574.2</v>
      </c>
      <c r="G36" s="1214">
        <f>AVERAGE('2024月別'!G36,'2023月別 '!F36,'2022月別'!F36,'2021月別'!F36,'2020月別'!F36)</f>
        <v>310699</v>
      </c>
      <c r="H36" s="1214">
        <f>AVERAGE('2024月別'!H36,'2023月別 '!G36,'2022月別'!G36,'2021月別'!G36,'2020月別'!G36)</f>
        <v>362845.4</v>
      </c>
      <c r="I36" s="1214">
        <f>AVERAGE('2024月別'!I36,'2023月別 '!H36,'2022月別'!H36,'2021月別'!H36,'2020月別'!H36)</f>
        <v>310846.40000000002</v>
      </c>
      <c r="J36" s="1215">
        <f>AVERAGE('2024月別'!J36,'2023月別 '!I36,'2022月別'!I36,'2021月別'!I36,'2020月別'!I36)</f>
        <v>290786.59999999998</v>
      </c>
      <c r="K36" s="1216">
        <f>AVERAGE('2024月別'!K36,'2023月別 '!J36,'2022月別'!J36,'2021月別'!J36,'2020月別'!J36)</f>
        <v>302267.59999999998</v>
      </c>
      <c r="L36" s="1214">
        <f>AVERAGE('2024月別'!L36,'2023月別 '!K36,'2022月別'!K36,'2021月別'!K36,'2020月別'!K36)</f>
        <v>355081.2</v>
      </c>
      <c r="M36" s="1214">
        <f>AVERAGE('2024月別'!M36,'2023月別 '!L36,'2022月別'!L36,'2021月別'!L36,'2020月別'!L36)</f>
        <v>495593.4</v>
      </c>
      <c r="N36" s="1214">
        <f>AVERAGE('2024月別'!N36,'2023月別 '!M36,'2022月別'!M36,'2021月別'!M36,'2020月別'!M36)</f>
        <v>451233.6</v>
      </c>
      <c r="O36" s="1214">
        <f>AVERAGE('2024月別'!O36,'2023月別 '!N36,'2022月別'!N36,'2021月別'!N36,'2020月別'!N36)</f>
        <v>302163.20000000001</v>
      </c>
      <c r="P36" s="1217">
        <f>AVERAGE('2024月別'!P36,'2023月別 '!O36,'2022月別'!O36,'2021月別'!O36,'2020月別'!O36)</f>
        <v>356320.6</v>
      </c>
      <c r="S36" s="283"/>
    </row>
    <row r="37" spans="2:32" ht="17.25" customHeight="1" x14ac:dyDescent="0.15">
      <c r="B37" s="1218" t="s">
        <v>27</v>
      </c>
      <c r="C37" s="1219" t="s">
        <v>240</v>
      </c>
      <c r="D37" s="1220">
        <f>AVERAGE('2024月別'!D37,'2023月別 '!C37,'2022月別'!C37,'2021月別'!C37,'2020月別'!C37)</f>
        <v>303.5251598364556</v>
      </c>
      <c r="E37" s="1221">
        <f>AVERAGE('2024月別'!E37,'2023月別 '!D37,'2022月別'!D37,'2021月別'!D37,'2020月別'!D37)</f>
        <v>395.8</v>
      </c>
      <c r="F37" s="1222">
        <f>AVERAGE('2024月別'!F37,'2023月別 '!E37,'2022月別'!E37,'2021月別'!E37,'2020月別'!E37)</f>
        <v>328.2</v>
      </c>
      <c r="G37" s="1222">
        <f>AVERAGE('2024月別'!G37,'2023月別 '!F37,'2022月別'!F37,'2021月別'!F37,'2020月別'!F37)</f>
        <v>256.2</v>
      </c>
      <c r="H37" s="1222">
        <f>AVERAGE('2024月別'!H37,'2023月別 '!G37,'2022月別'!G37,'2021月別'!G37,'2020月別'!G37)</f>
        <v>307</v>
      </c>
      <c r="I37" s="1222">
        <f>AVERAGE('2024月別'!I37,'2023月別 '!H37,'2022月別'!H37,'2021月別'!H37,'2020月別'!H37)</f>
        <v>253.6</v>
      </c>
      <c r="J37" s="1223">
        <f>AVERAGE('2024月別'!J37,'2023月別 '!I37,'2022月別'!I37,'2021月別'!I37,'2020月別'!I37)</f>
        <v>311.60000000000002</v>
      </c>
      <c r="K37" s="1222">
        <f>AVERAGE('2024月別'!K37,'2023月別 '!J37,'2022月別'!J37,'2021月別'!J37,'2020月別'!J37)</f>
        <v>260</v>
      </c>
      <c r="L37" s="1222">
        <f>AVERAGE('2024月別'!L37,'2023月別 '!K37,'2022月別'!K37,'2021月別'!K37,'2020月別'!K37)</f>
        <v>308.60000000000002</v>
      </c>
      <c r="M37" s="1222">
        <f>AVERAGE('2024月別'!M37,'2023月別 '!L37,'2022月別'!L37,'2021月別'!L37,'2020月別'!L37)</f>
        <v>387.8</v>
      </c>
      <c r="N37" s="1222">
        <f>AVERAGE('2024月別'!N37,'2023月別 '!M37,'2022月別'!M37,'2021月別'!M37,'2020月別'!M37)</f>
        <v>341.4</v>
      </c>
      <c r="O37" s="1222">
        <f>AVERAGE('2024月別'!O37,'2023月別 '!N37,'2022月別'!N37,'2021月別'!N37,'2020月別'!N37)</f>
        <v>262.8</v>
      </c>
      <c r="P37" s="1224">
        <f>AVERAGE('2024月別'!P37,'2023月別 '!O37,'2022月別'!O37,'2021月別'!O37,'2020月別'!O37)</f>
        <v>318</v>
      </c>
      <c r="S37" s="283"/>
    </row>
    <row r="38" spans="2:32" ht="17.25" customHeight="1" x14ac:dyDescent="0.15">
      <c r="B38" s="1225" t="s">
        <v>28</v>
      </c>
      <c r="C38" s="1226" t="s">
        <v>239</v>
      </c>
      <c r="D38" s="1212">
        <f>AVERAGE('2024月別'!D38,'2023月別 '!C38,'2022月別'!C38,'2021月別'!C38,'2020月別'!C38)</f>
        <v>15582.4</v>
      </c>
      <c r="E38" s="1213">
        <f>AVERAGE('2024月別'!E38,'2023月別 '!D38,'2022月別'!D38,'2021月別'!D38,'2020月別'!D38)</f>
        <v>1475.6</v>
      </c>
      <c r="F38" s="1214">
        <f>AVERAGE('2024月別'!F38,'2023月別 '!E38,'2022月別'!E38,'2021月別'!E38,'2020月別'!E38)</f>
        <v>1593.6</v>
      </c>
      <c r="G38" s="1214">
        <f>AVERAGE('2024月別'!G38,'2023月別 '!F38,'2022月別'!F38,'2021月別'!F38,'2020月別'!F38)</f>
        <v>1524.6</v>
      </c>
      <c r="H38" s="1214">
        <f>AVERAGE('2024月別'!H38,'2023月別 '!G38,'2022月別'!G38,'2021月別'!G38,'2020月別'!G38)</f>
        <v>1352.6</v>
      </c>
      <c r="I38" s="1214">
        <f>AVERAGE('2024月別'!I38,'2023月別 '!H38,'2022月別'!H38,'2021月別'!H38,'2020月別'!H38)</f>
        <v>1481.2</v>
      </c>
      <c r="J38" s="1215">
        <f>AVERAGE('2024月別'!J38,'2023月別 '!I38,'2022月別'!I38,'2021月別'!I38,'2020月別'!I38)</f>
        <v>1324.6</v>
      </c>
      <c r="K38" s="1216">
        <f>AVERAGE('2024月別'!K38,'2023月別 '!J38,'2022月別'!J38,'2021月別'!J38,'2020月別'!J38)</f>
        <v>849.4</v>
      </c>
      <c r="L38" s="1214">
        <f>AVERAGE('2024月別'!L38,'2023月別 '!K38,'2022月別'!K38,'2021月別'!K38,'2020月別'!K38)</f>
        <v>637.6</v>
      </c>
      <c r="M38" s="1214">
        <f>AVERAGE('2024月別'!M38,'2023月別 '!L38,'2022月別'!L38,'2021月別'!L38,'2020月別'!L38)</f>
        <v>715.8</v>
      </c>
      <c r="N38" s="1214">
        <f>AVERAGE('2024月別'!N38,'2023月別 '!M38,'2022月別'!M38,'2021月別'!M38,'2020月別'!M38)</f>
        <v>1321.2</v>
      </c>
      <c r="O38" s="1214">
        <f>AVERAGE('2024月別'!O38,'2023月別 '!N38,'2022月別'!N38,'2021月別'!N38,'2020月別'!N38)</f>
        <v>1734.6</v>
      </c>
      <c r="P38" s="1217">
        <f>AVERAGE('2024月別'!P38,'2023月別 '!O38,'2022月別'!O38,'2021月別'!O38,'2020月別'!O38)</f>
        <v>1571.6</v>
      </c>
    </row>
    <row r="39" spans="2:32" ht="17.25" customHeight="1" x14ac:dyDescent="0.15">
      <c r="B39" s="1210" t="s">
        <v>28</v>
      </c>
      <c r="C39" s="1211" t="s">
        <v>15</v>
      </c>
      <c r="D39" s="1212">
        <f>AVERAGE('2024月別'!D39,'2023月別 '!C39,'2022月別'!C39,'2021月別'!C39,'2020月別'!C39)</f>
        <v>8183590.2000000002</v>
      </c>
      <c r="E39" s="1213">
        <f>AVERAGE('2024月別'!E39,'2023月別 '!D39,'2022月別'!D39,'2021月別'!D39,'2020月別'!D39)</f>
        <v>811309.4</v>
      </c>
      <c r="F39" s="1214">
        <f>AVERAGE('2024月別'!F39,'2023月別 '!E39,'2022月別'!E39,'2021月別'!E39,'2020月別'!E39)</f>
        <v>700175</v>
      </c>
      <c r="G39" s="1214">
        <f>AVERAGE('2024月別'!G39,'2023月別 '!F39,'2022月別'!F39,'2021月別'!F39,'2020月別'!F39)</f>
        <v>660280.19999999995</v>
      </c>
      <c r="H39" s="1214">
        <f>AVERAGE('2024月別'!H39,'2023月別 '!G39,'2022月別'!G39,'2021月別'!G39,'2020月別'!G39)</f>
        <v>669972</v>
      </c>
      <c r="I39" s="1214">
        <f>AVERAGE('2024月別'!I39,'2023月別 '!H39,'2022月別'!H39,'2021月別'!H39,'2020月別'!H39)</f>
        <v>655599.80000000005</v>
      </c>
      <c r="J39" s="1215">
        <f>AVERAGE('2024月別'!J39,'2023月別 '!I39,'2022月別'!I39,'2021月別'!I39,'2020月別'!I39)</f>
        <v>624094.19999999995</v>
      </c>
      <c r="K39" s="1216">
        <f>AVERAGE('2024月別'!K39,'2023月別 '!J39,'2022月別'!J39,'2021月別'!J39,'2020月別'!J39)</f>
        <v>550302.4</v>
      </c>
      <c r="L39" s="1214">
        <f>AVERAGE('2024月別'!L39,'2023月別 '!K39,'2022月別'!K39,'2021月別'!K39,'2020月別'!K39)</f>
        <v>547738.80000000005</v>
      </c>
      <c r="M39" s="1214">
        <f>AVERAGE('2024月別'!M39,'2023月別 '!L39,'2022月別'!L39,'2021月別'!L39,'2020月別'!L39)</f>
        <v>644895</v>
      </c>
      <c r="N39" s="1214">
        <f>AVERAGE('2024月別'!N39,'2023月別 '!M39,'2022月別'!M39,'2021月別'!M39,'2020月別'!M39)</f>
        <v>817861</v>
      </c>
      <c r="O39" s="1214">
        <f>AVERAGE('2024月別'!O39,'2023月別 '!N39,'2022月別'!N39,'2021月別'!N39,'2020月別'!N39)</f>
        <v>751212.4</v>
      </c>
      <c r="P39" s="1217">
        <f>AVERAGE('2024月別'!P39,'2023月別 '!O39,'2022月別'!O39,'2021月別'!O39,'2020月別'!O39)</f>
        <v>750150</v>
      </c>
    </row>
    <row r="40" spans="2:32" ht="17.25" customHeight="1" x14ac:dyDescent="0.15">
      <c r="B40" s="1218" t="s">
        <v>28</v>
      </c>
      <c r="C40" s="1219" t="s">
        <v>240</v>
      </c>
      <c r="D40" s="1220">
        <f>AVERAGE('2024月別'!D40,'2023月別 '!C40,'2022月別'!C40,'2021月別'!C40,'2020月別'!C40)</f>
        <v>526.2246604231334</v>
      </c>
      <c r="E40" s="1221">
        <f>AVERAGE('2024月別'!E40,'2023月別 '!D40,'2022月別'!D40,'2021月別'!D40,'2020月別'!D40)</f>
        <v>552.79999999999995</v>
      </c>
      <c r="F40" s="1222">
        <f>AVERAGE('2024月別'!F40,'2023月別 '!E40,'2022月別'!E40,'2021月別'!E40,'2020月別'!E40)</f>
        <v>444.8</v>
      </c>
      <c r="G40" s="1222">
        <f>AVERAGE('2024月別'!G40,'2023月別 '!F40,'2022月別'!F40,'2021月別'!F40,'2020月別'!F40)</f>
        <v>439</v>
      </c>
      <c r="H40" s="1222">
        <f>AVERAGE('2024月別'!H40,'2023月別 '!G40,'2022月別'!G40,'2021月別'!G40,'2020月別'!G40)</f>
        <v>497.2</v>
      </c>
      <c r="I40" s="1222">
        <f>AVERAGE('2024月別'!I40,'2023月別 '!H40,'2022月別'!H40,'2021月別'!H40,'2020月別'!H40)</f>
        <v>445.4</v>
      </c>
      <c r="J40" s="1223">
        <f>AVERAGE('2024月別'!J40,'2023月別 '!I40,'2022月別'!I40,'2021月別'!I40,'2020月別'!I40)</f>
        <v>470.6</v>
      </c>
      <c r="K40" s="1222">
        <f>AVERAGE('2024月別'!K40,'2023月別 '!J40,'2022月別'!J40,'2021月別'!J40,'2020月別'!J40)</f>
        <v>650.4</v>
      </c>
      <c r="L40" s="1222">
        <f>AVERAGE('2024月別'!L40,'2023月別 '!K40,'2022月別'!K40,'2021月別'!K40,'2020月別'!K40)</f>
        <v>864.2</v>
      </c>
      <c r="M40" s="1222">
        <f>AVERAGE('2024月別'!M40,'2023月別 '!L40,'2022月別'!L40,'2021月別'!L40,'2020月別'!L40)</f>
        <v>1522</v>
      </c>
      <c r="N40" s="1222">
        <f>AVERAGE('2024月別'!N40,'2023月別 '!M40,'2022月別'!M40,'2021月別'!M40,'2020月別'!M40)</f>
        <v>623.6</v>
      </c>
      <c r="O40" s="1222">
        <f>AVERAGE('2024月別'!O40,'2023月別 '!N40,'2022月別'!N40,'2021月別'!N40,'2020月別'!N40)</f>
        <v>435.4</v>
      </c>
      <c r="P40" s="1224">
        <f>AVERAGE('2024月別'!P40,'2023月別 '!O40,'2022月別'!O40,'2021月別'!O40,'2020月別'!O40)</f>
        <v>481.8</v>
      </c>
    </row>
    <row r="41" spans="2:32" ht="17.25" customHeight="1" x14ac:dyDescent="0.15">
      <c r="B41" s="1689" t="s">
        <v>29</v>
      </c>
      <c r="C41" s="1226" t="s">
        <v>239</v>
      </c>
      <c r="D41" s="1212">
        <f>AVERAGE('2024月別'!D41,'2023月別 '!C41,'2022月別'!C41,'2021月別'!C41,'2020月別'!C41)</f>
        <v>50367.4</v>
      </c>
      <c r="E41" s="1213">
        <f>AVERAGE('2024月別'!E41,'2023月別 '!D41,'2022月別'!D41,'2021月別'!D41,'2020月別'!D41)</f>
        <v>5033.3999999999996</v>
      </c>
      <c r="F41" s="1214">
        <f>AVERAGE('2024月別'!F41,'2023月別 '!E41,'2022月別'!E41,'2021月別'!E41,'2020月別'!E41)</f>
        <v>4133.3999999999996</v>
      </c>
      <c r="G41" s="1214">
        <f>AVERAGE('2024月別'!G41,'2023月別 '!F41,'2022月別'!F41,'2021月別'!F41,'2020月別'!F41)</f>
        <v>3957.4</v>
      </c>
      <c r="H41" s="1214">
        <f>AVERAGE('2024月別'!H41,'2023月別 '!G41,'2022月別'!G41,'2021月別'!G41,'2020月別'!G41)</f>
        <v>3530</v>
      </c>
      <c r="I41" s="1214">
        <f>AVERAGE('2024月別'!I41,'2023月別 '!H41,'2022月別'!H41,'2021月別'!H41,'2020月別'!H41)</f>
        <v>3653.8</v>
      </c>
      <c r="J41" s="1215">
        <f>AVERAGE('2024月別'!J41,'2023月別 '!I41,'2022月別'!I41,'2021月別'!I41,'2020月別'!I41)</f>
        <v>3578.6</v>
      </c>
      <c r="K41" s="1216">
        <f>AVERAGE('2024月別'!K41,'2023月別 '!J41,'2022月別'!J41,'2021月別'!J41,'2020月別'!J41)</f>
        <v>3350.6</v>
      </c>
      <c r="L41" s="1214">
        <f>AVERAGE('2024月別'!L41,'2023月別 '!K41,'2022月別'!K41,'2021月別'!K41,'2020月別'!K41)</f>
        <v>3589</v>
      </c>
      <c r="M41" s="1252">
        <f>AVERAGE('2024月別'!M41,'2023月別 '!L41,'2022月別'!L41,'2021月別'!L41,'2020月別'!L41)</f>
        <v>3938.4</v>
      </c>
      <c r="N41" s="1214">
        <f>AVERAGE('2024月別'!N41,'2023月別 '!M41,'2022月別'!M41,'2021月別'!M41,'2020月別'!M41)</f>
        <v>5004</v>
      </c>
      <c r="O41" s="1214">
        <f>AVERAGE('2024月別'!O41,'2023月別 '!N41,'2022月別'!N41,'2021月別'!N41,'2020月別'!N41)</f>
        <v>5015.3999999999996</v>
      </c>
      <c r="P41" s="1217">
        <f>AVERAGE('2024月別'!P41,'2023月別 '!O41,'2022月別'!O41,'2021月別'!O41,'2020月別'!O41)</f>
        <v>5583.4</v>
      </c>
    </row>
    <row r="42" spans="2:32" ht="17.25" customHeight="1" x14ac:dyDescent="0.15">
      <c r="B42" s="1210" t="s">
        <v>29</v>
      </c>
      <c r="C42" s="1211" t="s">
        <v>15</v>
      </c>
      <c r="D42" s="1212">
        <f>AVERAGE('2024月別'!D42,'2023月別 '!C42,'2022月別'!C42,'2021月別'!C42,'2020月別'!C42)</f>
        <v>17850511.800000001</v>
      </c>
      <c r="E42" s="1213">
        <f>AVERAGE('2024月別'!E42,'2023月別 '!D42,'2022月別'!D42,'2021月別'!D42,'2020月別'!D42)</f>
        <v>1517598.8</v>
      </c>
      <c r="F42" s="1214">
        <f>AVERAGE('2024月別'!F42,'2023月別 '!E42,'2022月別'!E42,'2021月別'!E42,'2020月別'!E42)</f>
        <v>1280190.3999999999</v>
      </c>
      <c r="G42" s="1214">
        <f>AVERAGE('2024月別'!G42,'2023月別 '!F42,'2022月別'!F42,'2021月別'!F42,'2020月別'!F42)</f>
        <v>1225080.2</v>
      </c>
      <c r="H42" s="1214">
        <f>AVERAGE('2024月別'!H42,'2023月別 '!G42,'2022月別'!G42,'2021月別'!G42,'2020月別'!G42)</f>
        <v>1219286.3999999999</v>
      </c>
      <c r="I42" s="1214">
        <f>AVERAGE('2024月別'!I42,'2023月別 '!H42,'2022月別'!H42,'2021月別'!H42,'2020月別'!H42)</f>
        <v>1512717.8</v>
      </c>
      <c r="J42" s="1215">
        <f>AVERAGE('2024月別'!J42,'2023月別 '!I42,'2022月別'!I42,'2021月別'!I42,'2020月別'!I42)</f>
        <v>1452340.6</v>
      </c>
      <c r="K42" s="1216">
        <f>AVERAGE('2024月別'!K42,'2023月別 '!J42,'2022月別'!J42,'2021月別'!J42,'2020月別'!J42)</f>
        <v>1245195</v>
      </c>
      <c r="L42" s="1214">
        <f>AVERAGE('2024月別'!L42,'2023月別 '!K42,'2022月別'!K42,'2021月別'!K42,'2020月別'!K42)</f>
        <v>1276660.8</v>
      </c>
      <c r="M42" s="1214">
        <f>AVERAGE('2024月別'!M42,'2023月別 '!L42,'2022月別'!L42,'2021月別'!L42,'2020月別'!L42)</f>
        <v>1559512.4</v>
      </c>
      <c r="N42" s="1214">
        <f>AVERAGE('2024月別'!N42,'2023月別 '!M42,'2022月別'!M42,'2021月別'!M42,'2020月別'!M42)</f>
        <v>1992975</v>
      </c>
      <c r="O42" s="1214">
        <f>AVERAGE('2024月別'!O42,'2023月別 '!N42,'2022月別'!N42,'2021月別'!N42,'2020月別'!N42)</f>
        <v>1665789.2</v>
      </c>
      <c r="P42" s="1217">
        <f>AVERAGE('2024月別'!P42,'2023月別 '!O42,'2022月別'!O42,'2021月別'!O42,'2020月別'!O42)</f>
        <v>1903165.2</v>
      </c>
    </row>
    <row r="43" spans="2:32" ht="17.25" customHeight="1" x14ac:dyDescent="0.15">
      <c r="B43" s="1218" t="s">
        <v>29</v>
      </c>
      <c r="C43" s="1219" t="s">
        <v>240</v>
      </c>
      <c r="D43" s="1220">
        <f>AVERAGE('2024月別'!D43,'2023月別 '!C43,'2022月別'!C43,'2021月別'!C43,'2020月別'!C43)</f>
        <v>354.92573473156921</v>
      </c>
      <c r="E43" s="1221">
        <f>AVERAGE('2024月別'!E43,'2023月別 '!D43,'2022月別'!D43,'2021月別'!D43,'2020月別'!D43)</f>
        <v>305.2</v>
      </c>
      <c r="F43" s="1222">
        <f>AVERAGE('2024月別'!F43,'2023月別 '!E43,'2022月別'!E43,'2021月別'!E43,'2020月別'!E43)</f>
        <v>318.39999999999998</v>
      </c>
      <c r="G43" s="1222">
        <f>AVERAGE('2024月別'!G43,'2023月別 '!F43,'2022月別'!F43,'2021月別'!F43,'2020月別'!F43)</f>
        <v>316.2</v>
      </c>
      <c r="H43" s="1222">
        <f>AVERAGE('2024月別'!H43,'2023月別 '!G43,'2022月別'!G43,'2021月別'!G43,'2020月別'!G43)</f>
        <v>347.8</v>
      </c>
      <c r="I43" s="1222">
        <f>AVERAGE('2024月別'!I43,'2023月別 '!H43,'2022月別'!H43,'2021月別'!H43,'2020月別'!H43)</f>
        <v>413.8</v>
      </c>
      <c r="J43" s="1223">
        <f>AVERAGE('2024月別'!J43,'2023月別 '!I43,'2022月別'!I43,'2021月別'!I43,'2020月別'!I43)</f>
        <v>405.4</v>
      </c>
      <c r="K43" s="1222">
        <f>AVERAGE('2024月別'!K43,'2023月別 '!J43,'2022月別'!J43,'2021月別'!J43,'2020月別'!J43)</f>
        <v>373.6</v>
      </c>
      <c r="L43" s="1222">
        <f>AVERAGE('2024月別'!L43,'2023月別 '!K43,'2022月別'!K43,'2021月別'!K43,'2020月別'!K43)</f>
        <v>356</v>
      </c>
      <c r="M43" s="1222">
        <f>AVERAGE('2024月別'!M43,'2023月別 '!L43,'2022月別'!L43,'2021月別'!L43,'2020月別'!L43)</f>
        <v>399.4</v>
      </c>
      <c r="N43" s="1222">
        <f>AVERAGE('2024月別'!N43,'2023月別 '!M43,'2022月別'!M43,'2021月別'!M43,'2020月別'!M43)</f>
        <v>403.4</v>
      </c>
      <c r="O43" s="1222">
        <f>AVERAGE('2024月別'!O43,'2023月別 '!N43,'2022月別'!N43,'2021月別'!N43,'2020月別'!N43)</f>
        <v>336.8</v>
      </c>
      <c r="P43" s="1224">
        <f>AVERAGE('2024月別'!P43,'2023月別 '!O43,'2022月別'!O43,'2021月別'!O43,'2020月別'!O43)</f>
        <v>344</v>
      </c>
    </row>
    <row r="44" spans="2:32" ht="17.25" customHeight="1" x14ac:dyDescent="0.15">
      <c r="B44" s="1225" t="s">
        <v>30</v>
      </c>
      <c r="C44" s="1226" t="s">
        <v>239</v>
      </c>
      <c r="D44" s="1212">
        <f>AVERAGE('2024月別'!D44,'2023月別 '!C44,'2022月別'!C44,'2021月別'!C44,'2020月別'!C44)</f>
        <v>8193.7999999999993</v>
      </c>
      <c r="E44" s="1213">
        <f>AVERAGE('2024月別'!E44,'2023月別 '!D44,'2022月別'!D44,'2021月別'!D44,'2020月別'!D44)</f>
        <v>630.6</v>
      </c>
      <c r="F44" s="1214">
        <f>AVERAGE('2024月別'!F44,'2023月別 '!E44,'2022月別'!E44,'2021月別'!E44,'2020月別'!E44)</f>
        <v>699.8</v>
      </c>
      <c r="G44" s="1214">
        <f>AVERAGE('2024月別'!G44,'2023月別 '!F44,'2022月別'!F44,'2021月別'!F44,'2020月別'!F44)</f>
        <v>812.4</v>
      </c>
      <c r="H44" s="1214">
        <f>AVERAGE('2024月別'!H44,'2023月別 '!G44,'2022月別'!G44,'2021月別'!G44,'2020月別'!G44)</f>
        <v>812.6</v>
      </c>
      <c r="I44" s="1214">
        <f>AVERAGE('2024月別'!I44,'2023月別 '!H44,'2022月別'!H44,'2021月別'!H44,'2020月別'!H44)</f>
        <v>829.8</v>
      </c>
      <c r="J44" s="1215">
        <f>AVERAGE('2024月別'!J44,'2023月別 '!I44,'2022月別'!I44,'2021月別'!I44,'2020月別'!I44)</f>
        <v>695</v>
      </c>
      <c r="K44" s="1216">
        <f>AVERAGE('2024月別'!K44,'2023月別 '!J44,'2022月別'!J44,'2021月別'!J44,'2020月別'!J44)</f>
        <v>655.8</v>
      </c>
      <c r="L44" s="1214">
        <f>AVERAGE('2024月別'!L44,'2023月別 '!K44,'2022月別'!K44,'2021月別'!K44,'2020月別'!K44)</f>
        <v>602.4</v>
      </c>
      <c r="M44" s="1214">
        <f>AVERAGE('2024月別'!M44,'2023月別 '!L44,'2022月別'!L44,'2021月別'!L44,'2020月別'!L44)</f>
        <v>580</v>
      </c>
      <c r="N44" s="1214">
        <f>AVERAGE('2024月別'!N44,'2023月別 '!M44,'2022月別'!M44,'2021月別'!M44,'2020月別'!M44)</f>
        <v>668.4</v>
      </c>
      <c r="O44" s="1214">
        <f>AVERAGE('2024月別'!O44,'2023月別 '!N44,'2022月別'!N44,'2021月別'!N44,'2020月別'!N44)</f>
        <v>626.4</v>
      </c>
      <c r="P44" s="1217">
        <f>AVERAGE('2024月別'!P44,'2023月別 '!O44,'2022月別'!O44,'2021月別'!O44,'2020月別'!O44)</f>
        <v>580.6</v>
      </c>
    </row>
    <row r="45" spans="2:32" ht="18" customHeight="1" x14ac:dyDescent="0.15">
      <c r="B45" s="1210" t="s">
        <v>30</v>
      </c>
      <c r="C45" s="1211" t="s">
        <v>15</v>
      </c>
      <c r="D45" s="1212">
        <f>AVERAGE('2024月別'!D45,'2023月別 '!C45,'2022月別'!C45,'2021月別'!C45,'2020月別'!C45)</f>
        <v>5828968.4000000004</v>
      </c>
      <c r="E45" s="1213">
        <f>AVERAGE('2024月別'!E45,'2023月別 '!D45,'2022月別'!D45,'2021月別'!D45,'2020月別'!D45)</f>
        <v>601109.80000000005</v>
      </c>
      <c r="F45" s="1214">
        <f>AVERAGE('2024月別'!F45,'2023月別 '!E45,'2022月別'!E45,'2021月別'!E45,'2020月別'!E45)</f>
        <v>576440.6</v>
      </c>
      <c r="G45" s="1214">
        <f>AVERAGE('2024月別'!G45,'2023月別 '!F45,'2022月別'!F45,'2021月別'!F45,'2020月別'!F45)</f>
        <v>485434.2</v>
      </c>
      <c r="H45" s="1214">
        <f>AVERAGE('2024月別'!H45,'2023月別 '!G45,'2022月別'!G45,'2021月別'!G45,'2020月別'!G45)</f>
        <v>452258.2</v>
      </c>
      <c r="I45" s="1214">
        <f>AVERAGE('2024月別'!I45,'2023月別 '!H45,'2022月別'!H45,'2021月別'!H45,'2020月別'!H45)</f>
        <v>392798.6</v>
      </c>
      <c r="J45" s="1215">
        <f>AVERAGE('2024月別'!J45,'2023月別 '!I45,'2022月別'!I45,'2021月別'!I45,'2020月別'!I45)</f>
        <v>352746</v>
      </c>
      <c r="K45" s="1216">
        <f>AVERAGE('2024月別'!K45,'2023月別 '!J45,'2022月別'!J45,'2021月別'!J45,'2020月別'!J45)</f>
        <v>361265.6</v>
      </c>
      <c r="L45" s="1214">
        <f>AVERAGE('2024月別'!L45,'2023月別 '!K45,'2022月別'!K45,'2021月別'!K45,'2020月別'!K45)</f>
        <v>443370.4</v>
      </c>
      <c r="M45" s="1214">
        <f>AVERAGE('2024月別'!M45,'2023月別 '!L45,'2022月別'!L45,'2021月別'!L45,'2020月別'!L45)</f>
        <v>510163</v>
      </c>
      <c r="N45" s="1214">
        <f>AVERAGE('2024月別'!N45,'2023月別 '!M45,'2022月別'!M45,'2021月別'!M45,'2020月別'!M45)</f>
        <v>554410.19999999995</v>
      </c>
      <c r="O45" s="1214">
        <f>AVERAGE('2024月別'!O45,'2023月別 '!N45,'2022月別'!N45,'2021月別'!N45,'2020月別'!N45)</f>
        <v>540490</v>
      </c>
      <c r="P45" s="1217">
        <f>AVERAGE('2024月別'!P45,'2023月別 '!O45,'2022月別'!O45,'2021月別'!O45,'2020月別'!O45)</f>
        <v>558481.80000000005</v>
      </c>
    </row>
    <row r="46" spans="2:32" ht="18" customHeight="1" x14ac:dyDescent="0.15">
      <c r="B46" s="1218" t="s">
        <v>30</v>
      </c>
      <c r="C46" s="1219" t="s">
        <v>240</v>
      </c>
      <c r="D46" s="1220">
        <f>AVERAGE('2024月別'!D46,'2023月別 '!C46,'2022月別'!C46,'2021月別'!C46,'2020月別'!C46)</f>
        <v>712.10622848556386</v>
      </c>
      <c r="E46" s="1221">
        <f>AVERAGE('2024月別'!E46,'2023月別 '!D46,'2022月別'!D46,'2021月別'!D46,'2020月別'!D46)</f>
        <v>956</v>
      </c>
      <c r="F46" s="1222">
        <f>AVERAGE('2024月別'!F46,'2023月別 '!E46,'2022月別'!E46,'2021月別'!E46,'2020月別'!E46)</f>
        <v>829.8</v>
      </c>
      <c r="G46" s="1222">
        <f>AVERAGE('2024月別'!G46,'2023月別 '!F46,'2022月別'!F46,'2021月別'!F46,'2020月別'!F46)</f>
        <v>600.4</v>
      </c>
      <c r="H46" s="1222">
        <f>AVERAGE('2024月別'!H46,'2023月別 '!G46,'2022月別'!G46,'2021月別'!G46,'2020月別'!G46)</f>
        <v>556.6</v>
      </c>
      <c r="I46" s="1222">
        <f>AVERAGE('2024月別'!I46,'2023月別 '!H46,'2022月別'!H46,'2021月別'!H46,'2020月別'!H46)</f>
        <v>473.4</v>
      </c>
      <c r="J46" s="1223">
        <f>AVERAGE('2024月別'!J46,'2023月別 '!I46,'2022月別'!I46,'2021月別'!I46,'2020月別'!I46)</f>
        <v>508.4</v>
      </c>
      <c r="K46" s="1222">
        <f>AVERAGE('2024月別'!K46,'2023月別 '!J46,'2022月別'!J46,'2021月別'!J46,'2020月別'!J46)</f>
        <v>585.20000000000005</v>
      </c>
      <c r="L46" s="1222">
        <f>AVERAGE('2024月別'!L46,'2023月別 '!K46,'2022月別'!K46,'2021月別'!K46,'2020月別'!K46)</f>
        <v>738.4</v>
      </c>
      <c r="M46" s="1222">
        <f>AVERAGE('2024月別'!M46,'2023月別 '!L46,'2022月別'!L46,'2021月別'!L46,'2020月別'!L46)</f>
        <v>879.4</v>
      </c>
      <c r="N46" s="1222">
        <f>AVERAGE('2024月別'!N46,'2023月別 '!M46,'2022月別'!M46,'2021月別'!M46,'2020月別'!M46)</f>
        <v>831.4</v>
      </c>
      <c r="O46" s="1222">
        <f>AVERAGE('2024月別'!O46,'2023月別 '!N46,'2022月別'!N46,'2021月別'!N46,'2020月別'!N46)</f>
        <v>865.6</v>
      </c>
      <c r="P46" s="1224">
        <f>AVERAGE('2024月別'!P46,'2023月別 '!O46,'2022月別'!O46,'2021月別'!O46,'2020月別'!O46)</f>
        <v>970.6</v>
      </c>
    </row>
    <row r="47" spans="2:32" ht="17.25" customHeight="1" x14ac:dyDescent="0.15">
      <c r="B47" s="1225" t="s">
        <v>31</v>
      </c>
      <c r="C47" s="1226" t="s">
        <v>239</v>
      </c>
      <c r="D47" s="1212">
        <f>AVERAGE('2024月別'!D47,'2023月別 '!C47,'2022月別'!C47,'2021月別'!C47,'2020月別'!C47)</f>
        <v>7566.6</v>
      </c>
      <c r="E47" s="1213">
        <f>AVERAGE('2024月別'!E47,'2023月別 '!D47,'2022月別'!D47,'2021月別'!D47,'2020月別'!D47)</f>
        <v>660</v>
      </c>
      <c r="F47" s="1214">
        <f>AVERAGE('2024月別'!F47,'2023月別 '!E47,'2022月別'!E47,'2021月別'!E47,'2020月別'!E47)</f>
        <v>734.4</v>
      </c>
      <c r="G47" s="1214">
        <f>AVERAGE('2024月別'!G47,'2023月別 '!F47,'2022月別'!F47,'2021月別'!F47,'2020月別'!F47)</f>
        <v>756.4</v>
      </c>
      <c r="H47" s="1214">
        <f>AVERAGE('2024月別'!H47,'2023月別 '!G47,'2022月別'!G47,'2021月別'!G47,'2020月別'!G47)</f>
        <v>703</v>
      </c>
      <c r="I47" s="1214">
        <f>AVERAGE('2024月別'!I47,'2023月別 '!H47,'2022月別'!H47,'2021月別'!H47,'2020月別'!H47)</f>
        <v>652.79999999999995</v>
      </c>
      <c r="J47" s="1215">
        <f>AVERAGE('2024月別'!J47,'2023月別 '!I47,'2022月別'!I47,'2021月別'!I47,'2020月別'!I47)</f>
        <v>626.20000000000005</v>
      </c>
      <c r="K47" s="1216">
        <f>AVERAGE('2024月別'!K47,'2023月別 '!J47,'2022月別'!J47,'2021月別'!J47,'2020月別'!J47)</f>
        <v>596.79999999999995</v>
      </c>
      <c r="L47" s="1214">
        <f>AVERAGE('2024月別'!L47,'2023月別 '!K47,'2022月別'!K47,'2021月別'!K47,'2020月別'!K47)</f>
        <v>497.8</v>
      </c>
      <c r="M47" s="1214">
        <f>AVERAGE('2024月別'!M47,'2023月別 '!L47,'2022月別'!L47,'2021月別'!L47,'2020月別'!L47)</f>
        <v>502.2</v>
      </c>
      <c r="N47" s="1214">
        <f>AVERAGE('2024月別'!N47,'2023月別 '!M47,'2022月別'!M47,'2021月別'!M47,'2020月別'!M47)</f>
        <v>569.4</v>
      </c>
      <c r="O47" s="1214">
        <f>AVERAGE('2024月別'!O47,'2023月別 '!N47,'2022月別'!N47,'2021月別'!N47,'2020月別'!N47)</f>
        <v>591.20000000000005</v>
      </c>
      <c r="P47" s="1217">
        <f>AVERAGE('2024月別'!P47,'2023月別 '!O47,'2022月別'!O47,'2021月別'!O47,'2020月別'!O47)</f>
        <v>676.4</v>
      </c>
    </row>
    <row r="48" spans="2:32" ht="17.25" customHeight="1" x14ac:dyDescent="0.15">
      <c r="B48" s="1210" t="s">
        <v>31</v>
      </c>
      <c r="C48" s="1211" t="s">
        <v>15</v>
      </c>
      <c r="D48" s="1212">
        <f>AVERAGE('2024月別'!D48,'2023月別 '!C48,'2022月別'!C48,'2021月別'!C48,'2020月別'!C48)</f>
        <v>2017037</v>
      </c>
      <c r="E48" s="1213">
        <f>AVERAGE('2024月別'!E48,'2023月別 '!D48,'2022月別'!D48,'2021月別'!D48,'2020月別'!D48)</f>
        <v>132965.4</v>
      </c>
      <c r="F48" s="1214">
        <f>AVERAGE('2024月別'!F48,'2023月別 '!E48,'2022月別'!E48,'2021月別'!E48,'2020月別'!E48)</f>
        <v>161020.4</v>
      </c>
      <c r="G48" s="1214">
        <f>AVERAGE('2024月別'!G48,'2023月別 '!F48,'2022月別'!F48,'2021月別'!F48,'2020月別'!F48)</f>
        <v>217963.6</v>
      </c>
      <c r="H48" s="1214">
        <f>AVERAGE('2024月別'!H48,'2023月別 '!G48,'2022月別'!G48,'2021月別'!G48,'2020月別'!G48)</f>
        <v>170913</v>
      </c>
      <c r="I48" s="1214">
        <f>AVERAGE('2024月別'!I48,'2023月別 '!H48,'2022月別'!H48,'2021月別'!H48,'2020月別'!H48)</f>
        <v>218809.8</v>
      </c>
      <c r="J48" s="1215">
        <f>AVERAGE('2024月別'!J48,'2023月別 '!I48,'2022月別'!I48,'2021月別'!I48,'2020月別'!I48)</f>
        <v>174094.6</v>
      </c>
      <c r="K48" s="1216">
        <f>AVERAGE('2024月別'!K48,'2023月別 '!J48,'2022月別'!J48,'2021月別'!J48,'2020月別'!J48)</f>
        <v>158535.79999999999</v>
      </c>
      <c r="L48" s="1214">
        <f>AVERAGE('2024月別'!L48,'2023月別 '!K48,'2022月別'!K48,'2021月別'!K48,'2020月別'!K48)</f>
        <v>168629.8</v>
      </c>
      <c r="M48" s="1214">
        <f>AVERAGE('2024月別'!M48,'2023月別 '!L48,'2022月別'!L48,'2021月別'!L48,'2020月別'!L48)</f>
        <v>161457.60000000001</v>
      </c>
      <c r="N48" s="1214">
        <f>AVERAGE('2024月別'!N48,'2023月別 '!M48,'2022月別'!M48,'2021月別'!M48,'2020月別'!M48)</f>
        <v>153933.20000000001</v>
      </c>
      <c r="O48" s="1214">
        <f>AVERAGE('2024月別'!O48,'2023月別 '!N48,'2022月別'!N48,'2021月別'!N48,'2020月別'!N48)</f>
        <v>156455.4</v>
      </c>
      <c r="P48" s="1217">
        <f>AVERAGE('2024月別'!P48,'2023月別 '!O48,'2022月別'!O48,'2021月別'!O48,'2020月別'!O48)</f>
        <v>142258.4</v>
      </c>
    </row>
    <row r="49" spans="2:16" ht="17.25" customHeight="1" x14ac:dyDescent="0.15">
      <c r="B49" s="1218" t="s">
        <v>31</v>
      </c>
      <c r="C49" s="1219" t="s">
        <v>240</v>
      </c>
      <c r="D49" s="1220">
        <f>AVERAGE('2024月別'!D49,'2023月別 '!C49,'2022月別'!C49,'2021月別'!C49,'2020月別'!C49)</f>
        <v>267.8815821895148</v>
      </c>
      <c r="E49" s="1221">
        <f>AVERAGE('2024月別'!E49,'2023月別 '!D49,'2022月別'!D49,'2021月別'!D49,'2020月別'!D49)</f>
        <v>203.6</v>
      </c>
      <c r="F49" s="1222">
        <f>AVERAGE('2024月別'!F49,'2023月別 '!E49,'2022月別'!E49,'2021月別'!E49,'2020月別'!E49)</f>
        <v>224.6</v>
      </c>
      <c r="G49" s="1222">
        <f>AVERAGE('2024月別'!G49,'2023月別 '!F49,'2022月別'!F49,'2021月別'!F49,'2020月別'!F49)</f>
        <v>287.60000000000002</v>
      </c>
      <c r="H49" s="1222">
        <f>AVERAGE('2024月別'!H49,'2023月別 '!G49,'2022月別'!G49,'2021月別'!G49,'2020月別'!G49)</f>
        <v>302.2</v>
      </c>
      <c r="I49" s="1222">
        <f>AVERAGE('2024月別'!I49,'2023月別 '!H49,'2022月別'!H49,'2021月別'!H49,'2020月別'!H49)</f>
        <v>340.4</v>
      </c>
      <c r="J49" s="1223">
        <f>AVERAGE('2024月別'!J49,'2023月別 '!I49,'2022月別'!I49,'2021月別'!I49,'2020月別'!I49)</f>
        <v>278.2</v>
      </c>
      <c r="K49" s="1222">
        <f>AVERAGE('2024月別'!K49,'2023月別 '!J49,'2022月別'!J49,'2021月別'!J49,'2020月別'!J49)</f>
        <v>265.8</v>
      </c>
      <c r="L49" s="1222">
        <f>AVERAGE('2024月別'!L49,'2023月別 '!K49,'2022月別'!K49,'2021月別'!K49,'2020月別'!K49)</f>
        <v>343.6</v>
      </c>
      <c r="M49" s="1222">
        <f>AVERAGE('2024月別'!M49,'2023月別 '!L49,'2022月別'!L49,'2021月別'!L49,'2020月別'!L49)</f>
        <v>323.60000000000002</v>
      </c>
      <c r="N49" s="1222">
        <f>AVERAGE('2024月別'!N49,'2023月別 '!M49,'2022月別'!M49,'2021月別'!M49,'2020月別'!M49)</f>
        <v>273.2</v>
      </c>
      <c r="O49" s="1222">
        <f>AVERAGE('2024月別'!O49,'2023月別 '!N49,'2022月別'!N49,'2021月別'!N49,'2020月別'!N49)</f>
        <v>272.8</v>
      </c>
      <c r="P49" s="1224">
        <f>AVERAGE('2024月別'!P49,'2023月別 '!O49,'2022月別'!O49,'2021月別'!O49,'2020月別'!O49)</f>
        <v>218.2</v>
      </c>
    </row>
    <row r="50" spans="2:16" ht="17.25" customHeight="1" x14ac:dyDescent="0.15">
      <c r="B50" s="1225" t="s">
        <v>32</v>
      </c>
      <c r="C50" s="1226" t="s">
        <v>239</v>
      </c>
      <c r="D50" s="1212">
        <f>AVERAGE('2024月別'!D50,'2023月別 '!C50,'2022月別'!C50,'2021月別'!C50,'2020月別'!C50)</f>
        <v>34847.199999999997</v>
      </c>
      <c r="E50" s="1213">
        <f>AVERAGE('2024月別'!E50,'2023月別 '!D50,'2022月別'!D50,'2021月別'!D50,'2020月別'!D50)</f>
        <v>3338</v>
      </c>
      <c r="F50" s="1214">
        <f>AVERAGE('2024月別'!F50,'2023月別 '!E50,'2022月別'!E50,'2021月別'!E50,'2020月別'!E50)</f>
        <v>3446.8</v>
      </c>
      <c r="G50" s="1214">
        <f>AVERAGE('2024月別'!G50,'2023月別 '!F50,'2022月別'!F50,'2021月別'!F50,'2020月別'!F50)</f>
        <v>3690.2</v>
      </c>
      <c r="H50" s="1214">
        <f>AVERAGE('2024月別'!H50,'2023月別 '!G50,'2022月別'!G50,'2021月別'!G50,'2020月別'!G50)</f>
        <v>3054.2</v>
      </c>
      <c r="I50" s="1214">
        <f>AVERAGE('2024月別'!I50,'2023月別 '!H50,'2022月別'!H50,'2021月別'!H50,'2020月別'!H50)</f>
        <v>3006.8</v>
      </c>
      <c r="J50" s="1215">
        <f>AVERAGE('2024月別'!J50,'2023月別 '!I50,'2022月別'!I50,'2021月別'!I50,'2020月別'!I50)</f>
        <v>2450.6</v>
      </c>
      <c r="K50" s="1216">
        <f>AVERAGE('2024月別'!K50,'2023月別 '!J50,'2022月別'!J50,'2021月別'!J50,'2020月別'!J50)</f>
        <v>2732</v>
      </c>
      <c r="L50" s="1214">
        <f>AVERAGE('2024月別'!L50,'2023月別 '!K50,'2022月別'!K50,'2021月別'!K50,'2020月別'!K50)</f>
        <v>1988.2</v>
      </c>
      <c r="M50" s="1214">
        <f>AVERAGE('2024月別'!M50,'2023月別 '!L50,'2022月別'!L50,'2021月別'!L50,'2020月別'!L50)</f>
        <v>1829.4</v>
      </c>
      <c r="N50" s="1214">
        <f>AVERAGE('2024月別'!N50,'2023月別 '!M50,'2022月別'!M50,'2021月別'!M50,'2020月別'!M50)</f>
        <v>2394.8000000000002</v>
      </c>
      <c r="O50" s="1214">
        <f>AVERAGE('2024月別'!O50,'2023月別 '!N50,'2022月別'!N50,'2021月別'!N50,'2020月別'!N50)</f>
        <v>3457.2</v>
      </c>
      <c r="P50" s="1217">
        <f>AVERAGE('2024月別'!P50,'2023月別 '!O50,'2022月別'!O50,'2021月別'!O50,'2020月別'!O50)</f>
        <v>3459</v>
      </c>
    </row>
    <row r="51" spans="2:16" ht="17.25" customHeight="1" x14ac:dyDescent="0.15">
      <c r="B51" s="1210" t="s">
        <v>32</v>
      </c>
      <c r="C51" s="1211" t="s">
        <v>15</v>
      </c>
      <c r="D51" s="1212">
        <f>AVERAGE('2024月別'!D51,'2023月別 '!C51,'2022月別'!C51,'2021月別'!C51,'2020月別'!C51)</f>
        <v>16173622.199999999</v>
      </c>
      <c r="E51" s="1213">
        <f>AVERAGE('2024月別'!E51,'2023月別 '!D51,'2022月別'!D51,'2021月別'!D51,'2020月別'!D51)</f>
        <v>3220013.2</v>
      </c>
      <c r="F51" s="1214">
        <f>AVERAGE('2024月別'!F51,'2023月別 '!E51,'2022月別'!E51,'2021月別'!E51,'2020月別'!E51)</f>
        <v>1210082.8</v>
      </c>
      <c r="G51" s="1214">
        <f>AVERAGE('2024月別'!G51,'2023月別 '!F51,'2022月別'!F51,'2021月別'!F51,'2020月別'!F51)</f>
        <v>1291226.3999999999</v>
      </c>
      <c r="H51" s="1214">
        <f>AVERAGE('2024月別'!H51,'2023月別 '!G51,'2022月別'!G51,'2021月別'!G51,'2020月別'!G51)</f>
        <v>1343229.4</v>
      </c>
      <c r="I51" s="1214">
        <f>AVERAGE('2024月別'!I51,'2023月別 '!H51,'2022月別'!H51,'2021月別'!H51,'2020月別'!H51)</f>
        <v>1233668.6000000001</v>
      </c>
      <c r="J51" s="1215">
        <f>AVERAGE('2024月別'!J51,'2023月別 '!I51,'2022月別'!I51,'2021月別'!I51,'2020月別'!I51)</f>
        <v>1114301</v>
      </c>
      <c r="K51" s="1216">
        <f>AVERAGE('2024月別'!K51,'2023月別 '!J51,'2022月別'!J51,'2021月別'!J51,'2020月別'!J51)</f>
        <v>1085339.6000000001</v>
      </c>
      <c r="L51" s="1214">
        <f>AVERAGE('2024月別'!L51,'2023月別 '!K51,'2022月別'!K51,'2021月別'!K51,'2020月別'!K51)</f>
        <v>967827.2</v>
      </c>
      <c r="M51" s="1214">
        <f>AVERAGE('2024月別'!M51,'2023月別 '!L51,'2022月別'!L51,'2021月別'!L51,'2020月別'!L51)</f>
        <v>1078216.3999999999</v>
      </c>
      <c r="N51" s="1214">
        <f>AVERAGE('2024月別'!N51,'2023月別 '!M51,'2022月別'!M51,'2021月別'!M51,'2020月別'!M51)</f>
        <v>1177868.2</v>
      </c>
      <c r="O51" s="1214">
        <f>AVERAGE('2024月別'!O51,'2023月別 '!N51,'2022月別'!N51,'2021月別'!N51,'2020月別'!N51)</f>
        <v>1223790.8</v>
      </c>
      <c r="P51" s="1217">
        <f>AVERAGE('2024月別'!P51,'2023月別 '!O51,'2022月別'!O51,'2021月別'!O51,'2020月別'!O51)</f>
        <v>1228058.6000000001</v>
      </c>
    </row>
    <row r="52" spans="2:16" ht="17.25" customHeight="1" x14ac:dyDescent="0.15">
      <c r="B52" s="1218" t="s">
        <v>32</v>
      </c>
      <c r="C52" s="1219" t="s">
        <v>240</v>
      </c>
      <c r="D52" s="1220">
        <f>AVERAGE('2024月別'!D52,'2023月別 '!C52,'2022月別'!C52,'2021月別'!C52,'2020月別'!C52)</f>
        <v>465.9396455513708</v>
      </c>
      <c r="E52" s="1221">
        <f>AVERAGE('2024月別'!E52,'2023月別 '!D52,'2022月別'!D52,'2021月別'!D52,'2020月別'!D52)</f>
        <v>371.6</v>
      </c>
      <c r="F52" s="1222">
        <f>AVERAGE('2024月別'!F52,'2023月別 '!E52,'2022月別'!E52,'2021月別'!E52,'2020月別'!E52)</f>
        <v>353.8</v>
      </c>
      <c r="G52" s="1222">
        <f>AVERAGE('2024月別'!G52,'2023月別 '!F52,'2022月別'!F52,'2021月別'!F52,'2020月別'!F52)</f>
        <v>363</v>
      </c>
      <c r="H52" s="1222">
        <f>AVERAGE('2024月別'!H52,'2023月別 '!G52,'2022月別'!G52,'2021月別'!G52,'2020月別'!G52)</f>
        <v>447</v>
      </c>
      <c r="I52" s="1222">
        <f>AVERAGE('2024月別'!I52,'2023月別 '!H52,'2022月別'!H52,'2021月別'!H52,'2020月別'!H52)</f>
        <v>422</v>
      </c>
      <c r="J52" s="1223">
        <f>AVERAGE('2024月別'!J52,'2023月別 '!I52,'2022月別'!I52,'2021月別'!I52,'2020月別'!I52)</f>
        <v>455.6</v>
      </c>
      <c r="K52" s="1222">
        <f>AVERAGE('2024月別'!K52,'2023月別 '!J52,'2022月別'!J52,'2021月別'!J52,'2020月別'!J52)</f>
        <v>397</v>
      </c>
      <c r="L52" s="1222">
        <f>AVERAGE('2024月別'!L52,'2023月別 '!K52,'2022月別'!K52,'2021月別'!K52,'2020月別'!K52)</f>
        <v>430.4</v>
      </c>
      <c r="M52" s="1222">
        <f>AVERAGE('2024月別'!M52,'2023月別 '!L52,'2022月別'!L52,'2021月別'!L52,'2020月別'!L52)</f>
        <v>594</v>
      </c>
      <c r="N52" s="1222">
        <f>AVERAGE('2024月別'!N52,'2023月別 '!M52,'2022月別'!M52,'2021月別'!M52,'2020月別'!M52)</f>
        <v>496</v>
      </c>
      <c r="O52" s="1222">
        <f>AVERAGE('2024月別'!O52,'2023月別 '!N52,'2022月別'!N52,'2021月別'!N52,'2020月別'!N52)</f>
        <v>363.6</v>
      </c>
      <c r="P52" s="1224">
        <f>AVERAGE('2024月別'!P52,'2023月別 '!O52,'2022月別'!O52,'2021月別'!O52,'2020月別'!O52)</f>
        <v>369.6</v>
      </c>
    </row>
    <row r="53" spans="2:16" ht="17.25" customHeight="1" x14ac:dyDescent="0.15">
      <c r="B53" s="1225" t="s">
        <v>33</v>
      </c>
      <c r="C53" s="1226" t="s">
        <v>239</v>
      </c>
      <c r="D53" s="1212">
        <f>AVERAGE('2024月別'!D53,'2023月別 '!C53,'2022月別'!C53,'2021月別'!C53,'2020月別'!C53)</f>
        <v>71221.600000000006</v>
      </c>
      <c r="E53" s="1213">
        <f>AVERAGE('2024月別'!E53,'2023月別 '!D53,'2022月別'!D53,'2021月別'!D53,'2020月別'!D53)</f>
        <v>4339.3999999999996</v>
      </c>
      <c r="F53" s="1214">
        <f>AVERAGE('2024月別'!F53,'2023月別 '!E53,'2022月別'!E53,'2021月別'!E53,'2020月別'!E53)</f>
        <v>4357</v>
      </c>
      <c r="G53" s="1214">
        <f>AVERAGE('2024月別'!G53,'2023月別 '!F53,'2022月別'!F53,'2021月別'!F53,'2020月別'!F53)</f>
        <v>5835.2</v>
      </c>
      <c r="H53" s="1214">
        <f>AVERAGE('2024月別'!H53,'2023月別 '!G53,'2022月別'!G53,'2021月別'!G53,'2020月別'!G53)</f>
        <v>5913.4</v>
      </c>
      <c r="I53" s="1214">
        <f>AVERAGE('2024月別'!I53,'2023月別 '!H53,'2022月別'!H53,'2021月別'!H53,'2020月別'!H53)</f>
        <v>7776.6</v>
      </c>
      <c r="J53" s="1215">
        <f>AVERAGE('2024月別'!J53,'2023月別 '!I53,'2022月別'!I53,'2021月別'!I53,'2020月別'!I53)</f>
        <v>7077</v>
      </c>
      <c r="K53" s="1216">
        <f>AVERAGE('2024月別'!K53,'2023月別 '!J53,'2022月別'!J53,'2021月別'!J53,'2020月別'!J53)</f>
        <v>6982.6</v>
      </c>
      <c r="L53" s="1214">
        <f>AVERAGE('2024月別'!L53,'2023月別 '!K53,'2022月別'!K53,'2021月別'!K53,'2020月別'!K53)</f>
        <v>7991.8</v>
      </c>
      <c r="M53" s="1214">
        <f>AVERAGE('2024月別'!M53,'2023月別 '!L53,'2022月別'!L53,'2021月別'!L53,'2020月別'!L53)</f>
        <v>6993.2</v>
      </c>
      <c r="N53" s="1214">
        <f>AVERAGE('2024月別'!N53,'2023月別 '!M53,'2022月別'!M53,'2021月別'!M53,'2020月別'!M53)</f>
        <v>5216.2</v>
      </c>
      <c r="O53" s="1214">
        <f>AVERAGE('2024月別'!O53,'2023月別 '!N53,'2022月別'!N53,'2021月別'!N53,'2020月別'!N53)</f>
        <v>4620.6000000000004</v>
      </c>
      <c r="P53" s="1217">
        <f>AVERAGE('2024月別'!P53,'2023月別 '!O53,'2022月別'!O53,'2021月別'!O53,'2020月別'!O53)</f>
        <v>4118.6000000000004</v>
      </c>
    </row>
    <row r="54" spans="2:16" ht="17.25" customHeight="1" x14ac:dyDescent="0.15">
      <c r="B54" s="1210" t="s">
        <v>33</v>
      </c>
      <c r="C54" s="1211" t="s">
        <v>15</v>
      </c>
      <c r="D54" s="1212">
        <f>AVERAGE('2024月別'!D54,'2023月別 '!C54,'2022月別'!C54,'2021月別'!C54,'2020月別'!C54)</f>
        <v>24670926.199999999</v>
      </c>
      <c r="E54" s="1213">
        <f>AVERAGE('2024月別'!E54,'2023月別 '!D54,'2022月別'!D54,'2021月別'!D54,'2020月別'!D54)</f>
        <v>2023101</v>
      </c>
      <c r="F54" s="1214">
        <f>AVERAGE('2024月別'!F54,'2023月別 '!E54,'2022月別'!E54,'2021月別'!E54,'2020月別'!E54)</f>
        <v>1921708.6</v>
      </c>
      <c r="G54" s="1214">
        <f>AVERAGE('2024月別'!G54,'2023月別 '!F54,'2022月別'!F54,'2021月別'!F54,'2020月別'!F54)</f>
        <v>2021167.8</v>
      </c>
      <c r="H54" s="1214">
        <f>AVERAGE('2024月別'!H54,'2023月別 '!G54,'2022月別'!G54,'2021月別'!G54,'2020月別'!G54)</f>
        <v>2032427</v>
      </c>
      <c r="I54" s="1214">
        <f>AVERAGE('2024月別'!I54,'2023月別 '!H54,'2022月別'!H54,'2021月別'!H54,'2020月別'!H54)</f>
        <v>2034112</v>
      </c>
      <c r="J54" s="1215">
        <f>AVERAGE('2024月別'!J54,'2023月別 '!I54,'2022月別'!I54,'2021月別'!I54,'2020月別'!I54)</f>
        <v>1817772.8</v>
      </c>
      <c r="K54" s="1216">
        <f>AVERAGE('2024月別'!K54,'2023月別 '!J54,'2022月別'!J54,'2021月別'!J54,'2020月別'!J54)</f>
        <v>2104480.4</v>
      </c>
      <c r="L54" s="1214">
        <f>AVERAGE('2024月別'!L54,'2023月別 '!K54,'2022月別'!K54,'2021月別'!K54,'2020月別'!K54)</f>
        <v>2683452.7999999998</v>
      </c>
      <c r="M54" s="1214">
        <f>AVERAGE('2024月別'!M54,'2023月別 '!L54,'2022月別'!L54,'2021月別'!L54,'2020月別'!L54)</f>
        <v>2467460.6</v>
      </c>
      <c r="N54" s="1214">
        <f>AVERAGE('2024月別'!N54,'2023月別 '!M54,'2022月別'!M54,'2021月別'!M54,'2020月別'!M54)</f>
        <v>2073428</v>
      </c>
      <c r="O54" s="1214">
        <f>AVERAGE('2024月別'!O54,'2023月別 '!N54,'2022月別'!N54,'2021月別'!N54,'2020月別'!N54)</f>
        <v>1731879.2</v>
      </c>
      <c r="P54" s="1217">
        <f>AVERAGE('2024月別'!P54,'2023月別 '!O54,'2022月別'!O54,'2021月別'!O54,'2020月別'!O54)</f>
        <v>1759936</v>
      </c>
    </row>
    <row r="55" spans="2:16" ht="17.25" customHeight="1" x14ac:dyDescent="0.15">
      <c r="B55" s="1218" t="s">
        <v>33</v>
      </c>
      <c r="C55" s="1219" t="s">
        <v>240</v>
      </c>
      <c r="D55" s="1220">
        <f>AVERAGE('2024月別'!D55,'2023月別 '!C55,'2022月別'!C55,'2021月別'!C55,'2020月別'!C55)</f>
        <v>348.53598228424272</v>
      </c>
      <c r="E55" s="1221">
        <f>AVERAGE('2024月別'!E55,'2023月別 '!D55,'2022月別'!D55,'2021月別'!D55,'2020月別'!D55)</f>
        <v>471</v>
      </c>
      <c r="F55" s="1222">
        <f>AVERAGE('2024月別'!F55,'2023月別 '!E55,'2022月別'!E55,'2021月別'!E55,'2020月別'!E55)</f>
        <v>442.4</v>
      </c>
      <c r="G55" s="1222">
        <f>AVERAGE('2024月別'!G55,'2023月別 '!F55,'2022月別'!F55,'2021月別'!F55,'2020月別'!F55)</f>
        <v>350.8</v>
      </c>
      <c r="H55" s="1222">
        <f>AVERAGE('2024月別'!H55,'2023月別 '!G55,'2022月別'!G55,'2021月別'!G55,'2020月別'!G55)</f>
        <v>305</v>
      </c>
      <c r="I55" s="1222">
        <f>AVERAGE('2024月別'!I55,'2023月別 '!H55,'2022月別'!H55,'2021月別'!H55,'2020月別'!H55)</f>
        <v>262.39999999999998</v>
      </c>
      <c r="J55" s="1223">
        <f>AVERAGE('2024月別'!J55,'2023月別 '!I55,'2022月別'!I55,'2021月別'!I55,'2020月別'!I55)</f>
        <v>256</v>
      </c>
      <c r="K55" s="1222">
        <f>AVERAGE('2024月別'!K55,'2023月別 '!J55,'2022月別'!J55,'2021月別'!J55,'2020月別'!J55)</f>
        <v>306.8</v>
      </c>
      <c r="L55" s="1222">
        <f>AVERAGE('2024月別'!L55,'2023月別 '!K55,'2022月別'!K55,'2021月別'!K55,'2020月別'!K55)</f>
        <v>335.4</v>
      </c>
      <c r="M55" s="1222">
        <f>AVERAGE('2024月別'!M55,'2023月別 '!L55,'2022月別'!L55,'2021月別'!L55,'2020月別'!L55)</f>
        <v>356.4</v>
      </c>
      <c r="N55" s="1222">
        <f>AVERAGE('2024月別'!N55,'2023月別 '!M55,'2022月別'!M55,'2021月別'!M55,'2020月別'!M55)</f>
        <v>403.2</v>
      </c>
      <c r="O55" s="1222">
        <f>AVERAGE('2024月別'!O55,'2023月別 '!N55,'2022月別'!N55,'2021月別'!N55,'2020月別'!N55)</f>
        <v>392.8</v>
      </c>
      <c r="P55" s="1224">
        <f>AVERAGE('2024月別'!P55,'2023月別 '!O55,'2022月別'!O55,'2021月別'!O55,'2020月別'!O55)</f>
        <v>434.8</v>
      </c>
    </row>
    <row r="56" spans="2:16" ht="17.25" customHeight="1" x14ac:dyDescent="0.15">
      <c r="B56" s="1225" t="s">
        <v>34</v>
      </c>
      <c r="C56" s="1226" t="s">
        <v>239</v>
      </c>
      <c r="D56" s="1212">
        <f>AVERAGE('2024月別'!D56,'2023月別 '!C56,'2022月別'!C56,'2021月別'!C56,'2020月別'!C56)</f>
        <v>29346.799999999999</v>
      </c>
      <c r="E56" s="1213">
        <f>AVERAGE('2024月別'!E56,'2023月別 '!D56,'2022月別'!D56,'2021月別'!D56,'2020月別'!D56)</f>
        <v>1466.8</v>
      </c>
      <c r="F56" s="1214">
        <f>AVERAGE('2024月別'!F56,'2023月別 '!E56,'2022月別'!E56,'2021月別'!E56,'2020月別'!E56)</f>
        <v>1481.4</v>
      </c>
      <c r="G56" s="1214">
        <f>AVERAGE('2024月別'!G56,'2023月別 '!F56,'2022月別'!F56,'2021月別'!F56,'2020月別'!F56)</f>
        <v>2172.1999999999998</v>
      </c>
      <c r="H56" s="1214">
        <f>AVERAGE('2024月別'!H56,'2023月別 '!G56,'2022月別'!G56,'2021月別'!G56,'2020月別'!G56)</f>
        <v>2498</v>
      </c>
      <c r="I56" s="1214">
        <f>AVERAGE('2024月別'!I56,'2023月別 '!H56,'2022月別'!H56,'2021月別'!H56,'2020月別'!H56)</f>
        <v>3005.8</v>
      </c>
      <c r="J56" s="1215">
        <f>AVERAGE('2024月別'!J56,'2023月別 '!I56,'2022月別'!I56,'2021月別'!I56,'2020月別'!I56)</f>
        <v>3161</v>
      </c>
      <c r="K56" s="1216">
        <f>AVERAGE('2024月別'!K56,'2023月別 '!J56,'2022月別'!J56,'2021月別'!J56,'2020月別'!J56)</f>
        <v>3283.6</v>
      </c>
      <c r="L56" s="1214">
        <f>AVERAGE('2024月別'!L56,'2023月別 '!K56,'2022月別'!K56,'2021月別'!K56,'2020月別'!K56)</f>
        <v>3637.8</v>
      </c>
      <c r="M56" s="1214">
        <f>AVERAGE('2024月別'!M56,'2023月別 '!L56,'2022月別'!L56,'2021月別'!L56,'2020月別'!L56)</f>
        <v>2921</v>
      </c>
      <c r="N56" s="1214">
        <f>AVERAGE('2024月別'!N56,'2023月別 '!M56,'2022月別'!M56,'2021月別'!M56,'2020月別'!M56)</f>
        <v>2670.6</v>
      </c>
      <c r="O56" s="1214">
        <f>AVERAGE('2024月別'!O56,'2023月別 '!N56,'2022月別'!N56,'2021月別'!N56,'2020月別'!N56)</f>
        <v>1803.4</v>
      </c>
      <c r="P56" s="1217">
        <f>AVERAGE('2024月別'!P56,'2023月別 '!O56,'2022月別'!O56,'2021月別'!O56,'2020月別'!O56)</f>
        <v>1245.2</v>
      </c>
    </row>
    <row r="57" spans="2:16" ht="17.25" customHeight="1" x14ac:dyDescent="0.15">
      <c r="B57" s="1210" t="s">
        <v>34</v>
      </c>
      <c r="C57" s="1211" t="s">
        <v>15</v>
      </c>
      <c r="D57" s="1212">
        <f>AVERAGE('2024月別'!D57,'2023月別 '!C57,'2022月別'!C57,'2021月別'!C57,'2020月別'!C57)</f>
        <v>11552925</v>
      </c>
      <c r="E57" s="1213">
        <f>AVERAGE('2024月別'!E57,'2023月別 '!D57,'2022月別'!D57,'2021月別'!D57,'2020月別'!D57)</f>
        <v>656692.80000000005</v>
      </c>
      <c r="F57" s="1214">
        <f>AVERAGE('2024月別'!F57,'2023月別 '!E57,'2022月別'!E57,'2021月別'!E57,'2020月別'!E57)</f>
        <v>720328</v>
      </c>
      <c r="G57" s="1214">
        <f>AVERAGE('2024月別'!G57,'2023月別 '!F57,'2022月別'!F57,'2021月別'!F57,'2020月別'!F57)</f>
        <v>908717.4</v>
      </c>
      <c r="H57" s="1214">
        <f>AVERAGE('2024月別'!H57,'2023月別 '!G57,'2022月別'!G57,'2021月別'!G57,'2020月別'!G57)</f>
        <v>1044448</v>
      </c>
      <c r="I57" s="1214">
        <f>AVERAGE('2024月別'!I57,'2023月別 '!H57,'2022月別'!H57,'2021月別'!H57,'2020月別'!H57)</f>
        <v>1195965</v>
      </c>
      <c r="J57" s="1215">
        <f>AVERAGE('2024月別'!J57,'2023月別 '!I57,'2022月別'!I57,'2021月別'!I57,'2020月別'!I57)</f>
        <v>1212070.8</v>
      </c>
      <c r="K57" s="1216">
        <f>AVERAGE('2024月別'!K57,'2023月別 '!J57,'2022月別'!J57,'2021月別'!J57,'2020月別'!J57)</f>
        <v>1210511.8</v>
      </c>
      <c r="L57" s="1214">
        <f>AVERAGE('2024月別'!L57,'2023月別 '!K57,'2022月別'!K57,'2021月別'!K57,'2020月別'!K57)</f>
        <v>1252246.3999999999</v>
      </c>
      <c r="M57" s="1214">
        <f>AVERAGE('2024月別'!M57,'2023月別 '!L57,'2022月別'!L57,'2021月別'!L57,'2020月別'!L57)</f>
        <v>1081078</v>
      </c>
      <c r="N57" s="1214">
        <f>AVERAGE('2024月別'!N57,'2023月別 '!M57,'2022月別'!M57,'2021月別'!M57,'2020月別'!M57)</f>
        <v>955647.8</v>
      </c>
      <c r="O57" s="1214">
        <f>AVERAGE('2024月別'!O57,'2023月別 '!N57,'2022月別'!N57,'2021月別'!N57,'2020月別'!N57)</f>
        <v>716478.8</v>
      </c>
      <c r="P57" s="1217">
        <f>AVERAGE('2024月別'!P57,'2023月別 '!O57,'2022月別'!O57,'2021月別'!O57,'2020月別'!O57)</f>
        <v>598740.19999999995</v>
      </c>
    </row>
    <row r="58" spans="2:16" ht="17.25" customHeight="1" x14ac:dyDescent="0.15">
      <c r="B58" s="1218" t="s">
        <v>34</v>
      </c>
      <c r="C58" s="1219" t="s">
        <v>240</v>
      </c>
      <c r="D58" s="1220">
        <f>AVERAGE('2024月別'!D58,'2023月別 '!C58,'2022月別'!C58,'2021月別'!C58,'2020月別'!C58)</f>
        <v>394.54044048574764</v>
      </c>
      <c r="E58" s="1221">
        <f>AVERAGE('2024月別'!E58,'2023月別 '!D58,'2022月別'!D58,'2021月別'!D58,'2020月別'!D58)</f>
        <v>447.8</v>
      </c>
      <c r="F58" s="1222">
        <f>AVERAGE('2024月別'!F58,'2023月別 '!E58,'2022月別'!E58,'2021月別'!E58,'2020月別'!E58)</f>
        <v>486.4</v>
      </c>
      <c r="G58" s="1222">
        <f>AVERAGE('2024月別'!G58,'2023月別 '!F58,'2022月別'!F58,'2021月別'!F58,'2020月別'!F58)</f>
        <v>420.2</v>
      </c>
      <c r="H58" s="1222">
        <f>AVERAGE('2024月別'!H58,'2023月別 '!G58,'2022月別'!G58,'2021月別'!G58,'2020月別'!G58)</f>
        <v>422</v>
      </c>
      <c r="I58" s="1222">
        <f>AVERAGE('2024月別'!I58,'2023月別 '!H58,'2022月別'!H58,'2021月別'!H58,'2020月別'!H58)</f>
        <v>399</v>
      </c>
      <c r="J58" s="1223">
        <f>AVERAGE('2024月別'!J58,'2023月別 '!I58,'2022月別'!I58,'2021月別'!I58,'2020月別'!I58)</f>
        <v>383.6</v>
      </c>
      <c r="K58" s="1222">
        <f>AVERAGE('2024月別'!K58,'2023月別 '!J58,'2022月別'!J58,'2021月別'!J58,'2020月別'!J58)</f>
        <v>373.6</v>
      </c>
      <c r="L58" s="1222">
        <f>AVERAGE('2024月別'!L58,'2023月別 '!K58,'2022月別'!K58,'2021月別'!K58,'2020月別'!K58)</f>
        <v>345</v>
      </c>
      <c r="M58" s="1222">
        <f>AVERAGE('2024月別'!M58,'2023月別 '!L58,'2022月別'!L58,'2021月別'!L58,'2020月別'!L58)</f>
        <v>374.2</v>
      </c>
      <c r="N58" s="1222">
        <f>AVERAGE('2024月別'!N58,'2023月別 '!M58,'2022月別'!M58,'2021月別'!M58,'2020月別'!M58)</f>
        <v>359.2</v>
      </c>
      <c r="O58" s="1222">
        <f>AVERAGE('2024月別'!O58,'2023月別 '!N58,'2022月別'!N58,'2021月別'!N58,'2020月別'!N58)</f>
        <v>400</v>
      </c>
      <c r="P58" s="1224">
        <f>AVERAGE('2024月別'!P58,'2023月別 '!O58,'2022月別'!O58,'2021月別'!O58,'2020月別'!O58)</f>
        <v>490.8</v>
      </c>
    </row>
    <row r="59" spans="2:16" ht="17.25" customHeight="1" x14ac:dyDescent="0.15">
      <c r="B59" s="1225" t="s">
        <v>35</v>
      </c>
      <c r="C59" s="1226" t="s">
        <v>239</v>
      </c>
      <c r="D59" s="1212">
        <f>AVERAGE('2024月別'!D59,'2023月別 '!C59,'2022月別'!C59,'2021月別'!C59,'2020月別'!C59)</f>
        <v>9026.7999999999993</v>
      </c>
      <c r="E59" s="1213">
        <f>AVERAGE('2024月別'!E59,'2023月別 '!D59,'2022月別'!D59,'2021月別'!D59,'2020月別'!D59)</f>
        <v>490.8</v>
      </c>
      <c r="F59" s="1214">
        <f>AVERAGE('2024月別'!F59,'2023月別 '!E59,'2022月別'!E59,'2021月別'!E59,'2020月別'!E59)</f>
        <v>587.79999999999995</v>
      </c>
      <c r="G59" s="1214">
        <f>AVERAGE('2024月別'!G59,'2023月別 '!F59,'2022月別'!F59,'2021月別'!F59,'2020月別'!F59)</f>
        <v>853.2</v>
      </c>
      <c r="H59" s="1214">
        <f>AVERAGE('2024月別'!H59,'2023月別 '!G59,'2022月別'!G59,'2021月別'!G59,'2020月別'!G59)</f>
        <v>873.2</v>
      </c>
      <c r="I59" s="1214">
        <f>AVERAGE('2024月別'!I59,'2023月別 '!H59,'2022月別'!H59,'2021月別'!H59,'2020月別'!H59)</f>
        <v>1085.2</v>
      </c>
      <c r="J59" s="1215">
        <f>AVERAGE('2024月別'!J59,'2023月別 '!I59,'2022月別'!I59,'2021月別'!I59,'2020月別'!I59)</f>
        <v>1280.2</v>
      </c>
      <c r="K59" s="1216">
        <f>AVERAGE('2024月別'!K59,'2023月別 '!J59,'2022月別'!J59,'2021月別'!J59,'2020月別'!J59)</f>
        <v>994.6</v>
      </c>
      <c r="L59" s="1214">
        <f>AVERAGE('2024月別'!L59,'2023月別 '!K59,'2022月別'!K59,'2021月別'!K59,'2020月別'!K59)</f>
        <v>724.8</v>
      </c>
      <c r="M59" s="1214">
        <f>AVERAGE('2024月別'!M59,'2023月別 '!L59,'2022月別'!L59,'2021月別'!L59,'2020月別'!L59)</f>
        <v>555.4</v>
      </c>
      <c r="N59" s="1214">
        <f>AVERAGE('2024月別'!N59,'2023月別 '!M59,'2022月別'!M59,'2021月別'!M59,'2020月別'!M59)</f>
        <v>547.79999999999995</v>
      </c>
      <c r="O59" s="1214">
        <f>AVERAGE('2024月別'!O59,'2023月別 '!N59,'2022月別'!N59,'2021月別'!N59,'2020月別'!N59)</f>
        <v>535.6</v>
      </c>
      <c r="P59" s="1217">
        <f>AVERAGE('2024月別'!P59,'2023月別 '!O59,'2022月別'!O59,'2021月別'!O59,'2020月別'!O59)</f>
        <v>498.2</v>
      </c>
    </row>
    <row r="60" spans="2:16" ht="17.25" customHeight="1" x14ac:dyDescent="0.15">
      <c r="B60" s="1210" t="s">
        <v>35</v>
      </c>
      <c r="C60" s="1211" t="s">
        <v>15</v>
      </c>
      <c r="D60" s="1212">
        <f>AVERAGE('2024月別'!D60,'2023月別 '!C60,'2022月別'!C60,'2021月別'!C60,'2020月別'!C60)</f>
        <v>4038089.8</v>
      </c>
      <c r="E60" s="1213">
        <f>AVERAGE('2024月別'!E60,'2023月別 '!D60,'2022月別'!D60,'2021月別'!D60,'2020月別'!D60)</f>
        <v>217841</v>
      </c>
      <c r="F60" s="1214">
        <f>AVERAGE('2024月別'!F60,'2023月別 '!E60,'2022月別'!E60,'2021月別'!E60,'2020月別'!E60)</f>
        <v>276275.59999999998</v>
      </c>
      <c r="G60" s="1214">
        <f>AVERAGE('2024月別'!G60,'2023月別 '!F60,'2022月別'!F60,'2021月別'!F60,'2020月別'!F60)</f>
        <v>349016</v>
      </c>
      <c r="H60" s="1214">
        <f>AVERAGE('2024月別'!H60,'2023月別 '!G60,'2022月別'!G60,'2021月別'!G60,'2020月別'!G60)</f>
        <v>352826.6</v>
      </c>
      <c r="I60" s="1214">
        <f>AVERAGE('2024月別'!I60,'2023月別 '!H60,'2022月別'!H60,'2021月別'!H60,'2020月別'!H60)</f>
        <v>1146572.2</v>
      </c>
      <c r="J60" s="1215">
        <f>AVERAGE('2024月別'!J60,'2023月別 '!I60,'2022月別'!I60,'2021月別'!I60,'2020月別'!I60)</f>
        <v>438716.6</v>
      </c>
      <c r="K60" s="1216">
        <f>AVERAGE('2024月別'!K60,'2023月別 '!J60,'2022月別'!J60,'2021月別'!J60,'2020月別'!J60)</f>
        <v>275282.59999999998</v>
      </c>
      <c r="L60" s="1214">
        <f>AVERAGE('2024月別'!L60,'2023月別 '!K60,'2022月別'!K60,'2021月別'!K60,'2020月別'!K60)</f>
        <v>186105.2</v>
      </c>
      <c r="M60" s="1214">
        <f>AVERAGE('2024月別'!M60,'2023月別 '!L60,'2022月別'!L60,'2021月別'!L60,'2020月別'!L60)</f>
        <v>151944.79999999999</v>
      </c>
      <c r="N60" s="1214">
        <f>AVERAGE('2024月別'!N60,'2023月別 '!M60,'2022月別'!M60,'2021月別'!M60,'2020月別'!M60)</f>
        <v>188496.8</v>
      </c>
      <c r="O60" s="1214">
        <f>AVERAGE('2024月別'!O60,'2023月別 '!N60,'2022月別'!N60,'2021月別'!N60,'2020月別'!N60)</f>
        <v>233142.2</v>
      </c>
      <c r="P60" s="1217">
        <f>AVERAGE('2024月別'!P60,'2023月別 '!O60,'2022月別'!O60,'2021月別'!O60,'2020月別'!O60)</f>
        <v>221870.2</v>
      </c>
    </row>
    <row r="61" spans="2:16" ht="17.25" customHeight="1" x14ac:dyDescent="0.15">
      <c r="B61" s="1218" t="s">
        <v>35</v>
      </c>
      <c r="C61" s="1219" t="s">
        <v>240</v>
      </c>
      <c r="D61" s="1220">
        <f>AVERAGE('2024月別'!D61,'2023月別 '!C61,'2022月別'!C61,'2021月別'!C61,'2020月別'!C61)</f>
        <v>448.28556102868225</v>
      </c>
      <c r="E61" s="1221">
        <f>AVERAGE('2024月別'!E61,'2023月別 '!D61,'2022月別'!D61,'2021月別'!D61,'2020月別'!D61)</f>
        <v>445</v>
      </c>
      <c r="F61" s="1222">
        <f>AVERAGE('2024月別'!F61,'2023月別 '!E61,'2022月別'!E61,'2021月別'!E61,'2020月別'!E61)</f>
        <v>471.2</v>
      </c>
      <c r="G61" s="1222">
        <f>AVERAGE('2024月別'!G61,'2023月別 '!F61,'2022月別'!F61,'2021月別'!F61,'2020月別'!F61)</f>
        <v>409.8</v>
      </c>
      <c r="H61" s="1222">
        <f>AVERAGE('2024月別'!H61,'2023月別 '!G61,'2022月別'!G61,'2021月別'!G61,'2020月別'!G61)</f>
        <v>407.2</v>
      </c>
      <c r="I61" s="1222">
        <f>AVERAGE('2024月別'!I61,'2023月別 '!H61,'2022月別'!H61,'2021月別'!H61,'2020月別'!H61)</f>
        <v>382.2</v>
      </c>
      <c r="J61" s="1223">
        <f>AVERAGE('2024月別'!J61,'2023月別 '!I61,'2022月別'!I61,'2021月別'!I61,'2020月別'!I61)</f>
        <v>343.4</v>
      </c>
      <c r="K61" s="1222">
        <f>AVERAGE('2024月別'!K61,'2023月別 '!J61,'2022月別'!J61,'2021月別'!J61,'2020月別'!J61)</f>
        <v>281.39999999999998</v>
      </c>
      <c r="L61" s="1222">
        <f>AVERAGE('2024月別'!L61,'2023月別 '!K61,'2022月別'!K61,'2021月別'!K61,'2020月別'!K61)</f>
        <v>256.2</v>
      </c>
      <c r="M61" s="1222">
        <f>AVERAGE('2024月別'!M61,'2023月別 '!L61,'2022月別'!L61,'2021月別'!L61,'2020月別'!L61)</f>
        <v>275.60000000000002</v>
      </c>
      <c r="N61" s="1222">
        <f>AVERAGE('2024月別'!N61,'2023月別 '!M61,'2022月別'!M61,'2021月別'!M61,'2020月別'!M61)</f>
        <v>345.8</v>
      </c>
      <c r="O61" s="1222">
        <f>AVERAGE('2024月別'!O61,'2023月別 '!N61,'2022月別'!N61,'2021月別'!N61,'2020月別'!N61)</f>
        <v>436.8</v>
      </c>
      <c r="P61" s="1224">
        <f>AVERAGE('2024月別'!P61,'2023月別 '!O61,'2022月別'!O61,'2021月別'!O61,'2020月別'!O61)</f>
        <v>452</v>
      </c>
    </row>
    <row r="62" spans="2:16" ht="17.25" customHeight="1" x14ac:dyDescent="0.15">
      <c r="B62" s="1689" t="s">
        <v>36</v>
      </c>
      <c r="C62" s="1226" t="s">
        <v>239</v>
      </c>
      <c r="D62" s="1212">
        <f>AVERAGE('2024月別'!D62,'2023月別 '!C62,'2022月別'!C62,'2021月別'!C62,'2020月別'!C62)</f>
        <v>71716.2</v>
      </c>
      <c r="E62" s="1213">
        <f>AVERAGE('2024月別'!E62,'2023月別 '!D62,'2022月別'!D62,'2021月別'!D62,'2020月別'!D62)</f>
        <v>5270</v>
      </c>
      <c r="F62" s="1214">
        <f>AVERAGE('2024月別'!F62,'2023月別 '!E62,'2022月別'!E62,'2021月別'!E62,'2020月別'!E62)</f>
        <v>4845.2</v>
      </c>
      <c r="G62" s="1214">
        <f>AVERAGE('2024月別'!G62,'2023月別 '!F62,'2022月別'!F62,'2021月別'!F62,'2020月別'!F62)</f>
        <v>5505.2</v>
      </c>
      <c r="H62" s="1214">
        <f>AVERAGE('2024月別'!H62,'2023月別 '!G62,'2022月別'!G62,'2021月別'!G62,'2020月別'!G62)</f>
        <v>6433.4</v>
      </c>
      <c r="I62" s="1214">
        <f>AVERAGE('2024月別'!I62,'2023月別 '!H62,'2022月別'!H62,'2021月別'!H62,'2020月別'!H62)</f>
        <v>8226.6</v>
      </c>
      <c r="J62" s="1215">
        <f>AVERAGE('2024月別'!J62,'2023月別 '!I62,'2022月別'!I62,'2021月別'!I62,'2020月別'!I62)</f>
        <v>7455.6</v>
      </c>
      <c r="K62" s="1216">
        <f>AVERAGE('2024月別'!K62,'2023月別 '!J62,'2022月別'!J62,'2021月別'!J62,'2020月別'!J62)</f>
        <v>6996.8</v>
      </c>
      <c r="L62" s="1214">
        <f>AVERAGE('2024月別'!L62,'2023月別 '!K62,'2022月別'!K62,'2021月別'!K62,'2020月別'!K62)</f>
        <v>8029</v>
      </c>
      <c r="M62" s="1214">
        <f>AVERAGE('2024月別'!M62,'2023月別 '!L62,'2022月別'!L62,'2021月別'!L62,'2020月別'!L62)</f>
        <v>5940.8</v>
      </c>
      <c r="N62" s="1214">
        <f>AVERAGE('2024月別'!N62,'2023月別 '!M62,'2022月別'!M62,'2021月別'!M62,'2020月別'!M62)</f>
        <v>4620.3999999999996</v>
      </c>
      <c r="O62" s="1214">
        <f>AVERAGE('2024月別'!O62,'2023月別 '!N62,'2022月別'!N62,'2021月別'!N62,'2020月別'!N62)</f>
        <v>4070.6</v>
      </c>
      <c r="P62" s="1217">
        <f>AVERAGE('2024月別'!P62,'2023月別 '!O62,'2022月別'!O62,'2021月別'!O62,'2020月別'!O62)</f>
        <v>4322.6000000000004</v>
      </c>
    </row>
    <row r="63" spans="2:16" ht="17.25" customHeight="1" x14ac:dyDescent="0.15">
      <c r="B63" s="1210" t="s">
        <v>36</v>
      </c>
      <c r="C63" s="1211" t="s">
        <v>15</v>
      </c>
      <c r="D63" s="1212">
        <f>AVERAGE('2024月別'!D63,'2023月別 '!C63,'2022月別'!C63,'2021月別'!C63,'2020月別'!C63)</f>
        <v>28311976.600000001</v>
      </c>
      <c r="E63" s="1213">
        <f>AVERAGE('2024月別'!E63,'2023月別 '!D63,'2022月別'!D63,'2021月別'!D63,'2020月別'!D63)</f>
        <v>1719261.8</v>
      </c>
      <c r="F63" s="1214">
        <f>AVERAGE('2024月別'!F63,'2023月別 '!E63,'2022月別'!E63,'2021月別'!E63,'2020月別'!E63)</f>
        <v>1818864.8</v>
      </c>
      <c r="G63" s="1214">
        <f>AVERAGE('2024月別'!G63,'2023月別 '!F63,'2022月別'!F63,'2021月別'!F63,'2020月別'!F63)</f>
        <v>2268698.2000000002</v>
      </c>
      <c r="H63" s="1214">
        <f>AVERAGE('2024月別'!H63,'2023月別 '!G63,'2022月別'!G63,'2021月別'!G63,'2020月別'!G63)</f>
        <v>2501522.2000000002</v>
      </c>
      <c r="I63" s="1214">
        <f>AVERAGE('2024月別'!I63,'2023月別 '!H63,'2022月別'!H63,'2021月別'!H63,'2020月別'!H63)</f>
        <v>2568459.2000000002</v>
      </c>
      <c r="J63" s="1215">
        <f>AVERAGE('2024月別'!J63,'2023月別 '!I63,'2022月別'!I63,'2021月別'!I63,'2020月別'!I63)</f>
        <v>2280798</v>
      </c>
      <c r="K63" s="1216">
        <f>AVERAGE('2024月別'!K63,'2023月別 '!J63,'2022月別'!J63,'2021月別'!J63,'2020月別'!J63)</f>
        <v>2438786.6</v>
      </c>
      <c r="L63" s="1214">
        <f>AVERAGE('2024月別'!L63,'2023月別 '!K63,'2022月別'!K63,'2021月別'!K63,'2020月別'!K63)</f>
        <v>2924923.4</v>
      </c>
      <c r="M63" s="1214">
        <f>AVERAGE('2024月別'!M63,'2023月別 '!L63,'2022月別'!L63,'2021月別'!L63,'2020月別'!L63)</f>
        <v>2997953.8</v>
      </c>
      <c r="N63" s="1214">
        <f>AVERAGE('2024月別'!N63,'2023月別 '!M63,'2022月別'!M63,'2021月別'!M63,'2020月別'!M63)</f>
        <v>2708593.8</v>
      </c>
      <c r="O63" s="1214">
        <f>AVERAGE('2024月別'!O63,'2023月別 '!N63,'2022月別'!N63,'2021月別'!N63,'2020月別'!N63)</f>
        <v>2184922</v>
      </c>
      <c r="P63" s="1217">
        <f>AVERAGE('2024月別'!P63,'2023月別 '!O63,'2022月別'!O63,'2021月別'!O63,'2020月別'!O63)</f>
        <v>1899192.8</v>
      </c>
    </row>
    <row r="64" spans="2:16" ht="17.25" customHeight="1" x14ac:dyDescent="0.15">
      <c r="B64" s="1218" t="s">
        <v>36</v>
      </c>
      <c r="C64" s="1219" t="s">
        <v>240</v>
      </c>
      <c r="D64" s="1220">
        <f>AVERAGE('2024月別'!D64,'2023月別 '!C64,'2022月別'!C64,'2021月別'!C64,'2020月別'!C64)</f>
        <v>397.60423359372771</v>
      </c>
      <c r="E64" s="1221">
        <f>AVERAGE('2024月別'!E64,'2023月別 '!D64,'2022月別'!D64,'2021月別'!D64,'2020月別'!D64)</f>
        <v>326.60000000000002</v>
      </c>
      <c r="F64" s="1222">
        <f>AVERAGE('2024月別'!F64,'2023月別 '!E64,'2022月別'!E64,'2021月別'!E64,'2020月別'!E64)</f>
        <v>377.2</v>
      </c>
      <c r="G64" s="1222">
        <f>AVERAGE('2024月別'!G64,'2023月別 '!F64,'2022月別'!F64,'2021月別'!F64,'2020月別'!F64)</f>
        <v>416.4</v>
      </c>
      <c r="H64" s="1222">
        <f>AVERAGE('2024月別'!H64,'2023月別 '!G64,'2022月別'!G64,'2021月別'!G64,'2020月別'!G64)</f>
        <v>391.6</v>
      </c>
      <c r="I64" s="1222">
        <f>AVERAGE('2024月別'!I64,'2023月別 '!H64,'2022月別'!H64,'2021月別'!H64,'2020月別'!H64)</f>
        <v>316.60000000000002</v>
      </c>
      <c r="J64" s="1223">
        <f>AVERAGE('2024月別'!J64,'2023月別 '!I64,'2022月別'!I64,'2021月別'!I64,'2020月別'!I64)</f>
        <v>307</v>
      </c>
      <c r="K64" s="1222">
        <f>AVERAGE('2024月別'!K64,'2023月別 '!J64,'2022月別'!J64,'2021月別'!J64,'2020月別'!J64)</f>
        <v>349.8</v>
      </c>
      <c r="L64" s="1222">
        <f>AVERAGE('2024月別'!L64,'2023月別 '!K64,'2022月別'!K64,'2021月別'!K64,'2020月別'!K64)</f>
        <v>366.4</v>
      </c>
      <c r="M64" s="1222">
        <f>AVERAGE('2024月別'!M64,'2023月別 '!L64,'2022月別'!L64,'2021月別'!L64,'2020月別'!L64)</f>
        <v>515.6</v>
      </c>
      <c r="N64" s="1222">
        <f>AVERAGE('2024月別'!N64,'2023月別 '!M64,'2022月別'!M64,'2021月別'!M64,'2020月別'!M64)</f>
        <v>617.20000000000005</v>
      </c>
      <c r="O64" s="1222">
        <f>AVERAGE('2024月別'!O64,'2023月別 '!N64,'2022月別'!N64,'2021月別'!N64,'2020月別'!N64)</f>
        <v>551.6</v>
      </c>
      <c r="P64" s="1224">
        <f>AVERAGE('2024月別'!P64,'2023月別 '!O64,'2022月別'!O64,'2021月別'!O64,'2020月別'!O64)</f>
        <v>454.4</v>
      </c>
    </row>
    <row r="65" spans="2:39" ht="17.25" customHeight="1" x14ac:dyDescent="0.15">
      <c r="B65" s="1225" t="s">
        <v>37</v>
      </c>
      <c r="C65" s="1226" t="s">
        <v>239</v>
      </c>
      <c r="D65" s="1212">
        <f>AVERAGE('2024月別'!D65,'2023月別 '!C65,'2022月別'!C65,'2021月別'!C65,'2020月別'!C65)</f>
        <v>23521.4</v>
      </c>
      <c r="E65" s="1213">
        <f>AVERAGE('2024月別'!E65,'2023月別 '!D65,'2022月別'!D65,'2021月別'!D65,'2020月別'!D65)</f>
        <v>1935</v>
      </c>
      <c r="F65" s="1214">
        <f>AVERAGE('2024月別'!F65,'2023月別 '!E65,'2022月別'!E65,'2021月別'!E65,'2020月別'!E65)</f>
        <v>1598.8</v>
      </c>
      <c r="G65" s="1214">
        <f>AVERAGE('2024月別'!G65,'2023月別 '!F65,'2022月別'!F65,'2021月別'!F65,'2020月別'!F65)</f>
        <v>1813.8</v>
      </c>
      <c r="H65" s="1214">
        <f>AVERAGE('2024月別'!H65,'2023月別 '!G65,'2022月別'!G65,'2021月別'!G65,'2020月別'!G65)</f>
        <v>2177</v>
      </c>
      <c r="I65" s="1214">
        <f>AVERAGE('2024月別'!I65,'2023月別 '!H65,'2022月別'!H65,'2021月別'!H65,'2020月別'!H65)</f>
        <v>2561</v>
      </c>
      <c r="J65" s="1215">
        <f>AVERAGE('2024月別'!J65,'2023月別 '!I65,'2022月別'!I65,'2021月別'!I65,'2020月別'!I65)</f>
        <v>2145.1999999999998</v>
      </c>
      <c r="K65" s="1216">
        <f>AVERAGE('2024月別'!K65,'2023月別 '!J65,'2022月別'!J65,'2021月別'!J65,'2020月別'!J65)</f>
        <v>1955.6</v>
      </c>
      <c r="L65" s="1214">
        <f>AVERAGE('2024月別'!L65,'2023月別 '!K65,'2022月別'!K65,'2021月別'!K65,'2020月別'!K65)</f>
        <v>2181.4</v>
      </c>
      <c r="M65" s="1214">
        <f>AVERAGE('2024月別'!M65,'2023月別 '!L65,'2022月別'!L65,'2021月別'!L65,'2020月別'!L65)</f>
        <v>1883</v>
      </c>
      <c r="N65" s="1214">
        <f>AVERAGE('2024月別'!N65,'2023月別 '!M65,'2022月別'!M65,'2021月別'!M65,'2020月別'!M65)</f>
        <v>1721.6</v>
      </c>
      <c r="O65" s="1214">
        <f>AVERAGE('2024月別'!O65,'2023月別 '!N65,'2022月別'!N65,'2021月別'!N65,'2020月別'!N65)</f>
        <v>1677.8</v>
      </c>
      <c r="P65" s="1217">
        <f>AVERAGE('2024月別'!P65,'2023月別 '!O65,'2022月別'!O65,'2021月別'!O65,'2020月別'!O65)</f>
        <v>1871.2</v>
      </c>
    </row>
    <row r="66" spans="2:39" ht="17.25" customHeight="1" x14ac:dyDescent="0.15">
      <c r="B66" s="1210" t="s">
        <v>37</v>
      </c>
      <c r="C66" s="1211" t="s">
        <v>15</v>
      </c>
      <c r="D66" s="1212">
        <f>AVERAGE('2024月別'!D66,'2023月別 '!C66,'2022月別'!C66,'2021月別'!C66,'2020月別'!C66)</f>
        <v>15233795.800000001</v>
      </c>
      <c r="E66" s="1213">
        <f>AVERAGE('2024月別'!E66,'2023月別 '!D66,'2022月別'!D66,'2021月別'!D66,'2020月別'!D66)</f>
        <v>1021802.4</v>
      </c>
      <c r="F66" s="1214">
        <f>AVERAGE('2024月別'!F66,'2023月別 '!E66,'2022月別'!E66,'2021月別'!E66,'2020月別'!E66)</f>
        <v>1053466</v>
      </c>
      <c r="G66" s="1214">
        <f>AVERAGE('2024月別'!G66,'2023月別 '!F66,'2022月別'!F66,'2021月別'!F66,'2020月別'!F66)</f>
        <v>1255218.6000000001</v>
      </c>
      <c r="H66" s="1214">
        <f>AVERAGE('2024月別'!H66,'2023月別 '!G66,'2022月別'!G66,'2021月別'!G66,'2020月別'!G66)</f>
        <v>1303178.6000000001</v>
      </c>
      <c r="I66" s="1214">
        <f>AVERAGE('2024月別'!I66,'2023月別 '!H66,'2022月別'!H66,'2021月別'!H66,'2020月別'!H66)</f>
        <v>1047863.4</v>
      </c>
      <c r="J66" s="1215">
        <f>AVERAGE('2024月別'!J66,'2023月別 '!I66,'2022月別'!I66,'2021月別'!I66,'2020月別'!I66)</f>
        <v>1107530.2</v>
      </c>
      <c r="K66" s="1216">
        <f>AVERAGE('2024月別'!K66,'2023月別 '!J66,'2022月別'!J66,'2021月別'!J66,'2020月別'!J66)</f>
        <v>1212621.8</v>
      </c>
      <c r="L66" s="1214">
        <f>AVERAGE('2024月別'!L66,'2023月別 '!K66,'2022月別'!K66,'2021月別'!K66,'2020月別'!K66)</f>
        <v>1483080</v>
      </c>
      <c r="M66" s="1214">
        <f>AVERAGE('2024月別'!M66,'2023月別 '!L66,'2022月別'!L66,'2021月別'!L66,'2020月別'!L66)</f>
        <v>1703014.3999999999</v>
      </c>
      <c r="N66" s="1214">
        <f>AVERAGE('2024月別'!N66,'2023月別 '!M66,'2022月別'!M66,'2021月別'!M66,'2020月別'!M66)</f>
        <v>1653999.4</v>
      </c>
      <c r="O66" s="1214">
        <f>AVERAGE('2024月別'!O66,'2023月別 '!N66,'2022月別'!N66,'2021月別'!N66,'2020月別'!N66)</f>
        <v>1258370.8</v>
      </c>
      <c r="P66" s="1217">
        <f>AVERAGE('2024月別'!P66,'2023月別 '!O66,'2022月別'!O66,'2021月別'!O66,'2020月別'!O66)</f>
        <v>1133650.2</v>
      </c>
    </row>
    <row r="67" spans="2:39" ht="17.25" customHeight="1" x14ac:dyDescent="0.15">
      <c r="B67" s="1218" t="s">
        <v>37</v>
      </c>
      <c r="C67" s="1219" t="s">
        <v>240</v>
      </c>
      <c r="D67" s="1220">
        <f>AVERAGE('2024月別'!D67,'2023月別 '!C67,'2022月別'!C67,'2021月別'!C67,'2020月別'!C67)</f>
        <v>650.37761728436999</v>
      </c>
      <c r="E67" s="1221">
        <f>AVERAGE('2024月別'!E67,'2023月別 '!D67,'2022月別'!D67,'2021月別'!D67,'2020月別'!D67)</f>
        <v>530.20000000000005</v>
      </c>
      <c r="F67" s="1222">
        <f>AVERAGE('2024月別'!F67,'2023月別 '!E67,'2022月別'!E67,'2021月別'!E67,'2020月別'!E67)</f>
        <v>662.4</v>
      </c>
      <c r="G67" s="1222">
        <f>AVERAGE('2024月別'!G67,'2023月別 '!F67,'2022月別'!F67,'2021月別'!F67,'2020月別'!F67)</f>
        <v>698.6</v>
      </c>
      <c r="H67" s="1222">
        <f>AVERAGE('2024月別'!H67,'2023月別 '!G67,'2022月別'!G67,'2021月別'!G67,'2020月別'!G67)</f>
        <v>601.4</v>
      </c>
      <c r="I67" s="1222">
        <f>AVERAGE('2024月別'!I67,'2023月別 '!H67,'2022月別'!H67,'2021月別'!H67,'2020月別'!H67)</f>
        <v>491.8</v>
      </c>
      <c r="J67" s="1223">
        <f>AVERAGE('2024月別'!J67,'2023月別 '!I67,'2022月別'!I67,'2021月別'!I67,'2020月別'!I67)</f>
        <v>520.4</v>
      </c>
      <c r="K67" s="1222">
        <f>AVERAGE('2024月別'!K67,'2023月別 '!J67,'2022月別'!J67,'2021月別'!J67,'2020月別'!J67)</f>
        <v>620.79999999999995</v>
      </c>
      <c r="L67" s="1222">
        <f>AVERAGE('2024月別'!L67,'2023月別 '!K67,'2022月別'!K67,'2021月別'!K67,'2020月別'!K67)</f>
        <v>680.6</v>
      </c>
      <c r="M67" s="1222">
        <f>AVERAGE('2024月別'!M67,'2023月別 '!L67,'2022月別'!L67,'2021月別'!L67,'2020月別'!L67)</f>
        <v>918.2</v>
      </c>
      <c r="N67" s="1222">
        <f>AVERAGE('2024月別'!N67,'2023月別 '!M67,'2022月別'!M67,'2021月別'!M67,'2020月別'!M67)</f>
        <v>980.4</v>
      </c>
      <c r="O67" s="1222">
        <f>AVERAGE('2024月別'!O67,'2023月別 '!N67,'2022月別'!N67,'2021月別'!N67,'2020月別'!N67)</f>
        <v>761</v>
      </c>
      <c r="P67" s="1224">
        <f>AVERAGE('2024月別'!P67,'2023月別 '!O67,'2022月別'!O67,'2021月別'!O67,'2020月別'!O67)</f>
        <v>626</v>
      </c>
    </row>
    <row r="68" spans="2:39" ht="17.25" customHeight="1" x14ac:dyDescent="0.15">
      <c r="B68" s="1689" t="s">
        <v>38</v>
      </c>
      <c r="C68" s="1226" t="s">
        <v>239</v>
      </c>
      <c r="D68" s="1212">
        <f>AVERAGE('2024月別'!D68,'2023月別 '!C68,'2022月別'!C68,'2021月別'!C68,'2020月別'!C68)</f>
        <v>25066</v>
      </c>
      <c r="E68" s="1213">
        <f>AVERAGE('2024月別'!E68,'2023月別 '!D68,'2022月別'!D68,'2021月別'!D68,'2020月別'!D68)</f>
        <v>1519</v>
      </c>
      <c r="F68" s="1214">
        <f>AVERAGE('2024月別'!F68,'2023月別 '!E68,'2022月別'!E68,'2021月別'!E68,'2020月別'!E68)</f>
        <v>1432.6</v>
      </c>
      <c r="G68" s="1214">
        <f>AVERAGE('2024月別'!G68,'2023月別 '!F68,'2022月別'!F68,'2021月別'!F68,'2020月別'!F68)</f>
        <v>2048.6</v>
      </c>
      <c r="H68" s="1214">
        <f>AVERAGE('2024月別'!H68,'2023月別 '!G68,'2022月別'!G68,'2021月別'!G68,'2020月別'!G68)</f>
        <v>2452</v>
      </c>
      <c r="I68" s="1214">
        <f>AVERAGE('2024月別'!I68,'2023月別 '!H68,'2022月別'!H68,'2021月別'!H68,'2020月別'!H68)</f>
        <v>2722</v>
      </c>
      <c r="J68" s="1215">
        <f>AVERAGE('2024月別'!J68,'2023月別 '!I68,'2022月別'!I68,'2021月別'!I68,'2020月別'!I68)</f>
        <v>2396.1999999999998</v>
      </c>
      <c r="K68" s="1216">
        <f>AVERAGE('2024月別'!K68,'2023月別 '!J68,'2022月別'!J68,'2021月別'!J68,'2020月別'!J68)</f>
        <v>2041</v>
      </c>
      <c r="L68" s="1214">
        <f>AVERAGE('2024月別'!L68,'2023月別 '!K68,'2022月別'!K68,'2021月別'!K68,'2020月別'!K68)</f>
        <v>2366.8000000000002</v>
      </c>
      <c r="M68" s="1214">
        <f>AVERAGE('2024月別'!M68,'2023月別 '!L68,'2022月別'!L68,'2021月別'!L68,'2020月別'!L68)</f>
        <v>2432.1999999999998</v>
      </c>
      <c r="N68" s="1214">
        <f>AVERAGE('2024月別'!N68,'2023月別 '!M68,'2022月別'!M68,'2021月別'!M68,'2020月別'!M68)</f>
        <v>2069.6</v>
      </c>
      <c r="O68" s="1214">
        <f>AVERAGE('2024月別'!O68,'2023月別 '!N68,'2022月別'!N68,'2021月別'!N68,'2020月別'!N68)</f>
        <v>1915.4</v>
      </c>
      <c r="P68" s="1217">
        <f>AVERAGE('2024月別'!P68,'2023月別 '!O68,'2022月別'!O68,'2021月別'!O68,'2020月別'!O68)</f>
        <v>1670.6</v>
      </c>
    </row>
    <row r="69" spans="2:39" ht="17.25" customHeight="1" x14ac:dyDescent="0.15">
      <c r="B69" s="1210" t="s">
        <v>38</v>
      </c>
      <c r="C69" s="1211" t="s">
        <v>15</v>
      </c>
      <c r="D69" s="1212">
        <f>AVERAGE('2024月別'!D69,'2023月別 '!C69,'2022月別'!C69,'2021月別'!C69,'2020月別'!C69)</f>
        <v>13069623.4</v>
      </c>
      <c r="E69" s="1213">
        <f>AVERAGE('2024月別'!E69,'2023月別 '!D69,'2022月別'!D69,'2021月別'!D69,'2020月別'!D69)</f>
        <v>967600.6</v>
      </c>
      <c r="F69" s="1214">
        <f>AVERAGE('2024月別'!F69,'2023月別 '!E69,'2022月別'!E69,'2021月別'!E69,'2020月別'!E69)</f>
        <v>1131043.2</v>
      </c>
      <c r="G69" s="1214">
        <f>AVERAGE('2024月別'!G69,'2023月別 '!F69,'2022月別'!F69,'2021月別'!F69,'2020月別'!F69)</f>
        <v>1375068.4</v>
      </c>
      <c r="H69" s="1214">
        <f>AVERAGE('2024月別'!H69,'2023月別 '!G69,'2022月別'!G69,'2021月別'!G69,'2020月別'!G69)</f>
        <v>1431929</v>
      </c>
      <c r="I69" s="1214">
        <f>AVERAGE('2024月別'!I69,'2023月別 '!H69,'2022月別'!H69,'2021月別'!H69,'2020月別'!H69)</f>
        <v>1320015</v>
      </c>
      <c r="J69" s="1215">
        <f>AVERAGE('2024月別'!J69,'2023月別 '!I69,'2022月別'!I69,'2021月別'!I69,'2020月別'!I69)</f>
        <v>1109558.8</v>
      </c>
      <c r="K69" s="1216">
        <f>AVERAGE('2024月別'!K69,'2023月別 '!J69,'2022月別'!J69,'2021月別'!J69,'2020月別'!J69)</f>
        <v>938783.6</v>
      </c>
      <c r="L69" s="1214">
        <f>AVERAGE('2024月別'!L69,'2023月別 '!K69,'2022月別'!K69,'2021月別'!K69,'2020月別'!K69)</f>
        <v>1026821.8</v>
      </c>
      <c r="M69" s="1214">
        <f>AVERAGE('2024月別'!M69,'2023月別 '!L69,'2022月別'!L69,'2021月別'!L69,'2020月別'!L69)</f>
        <v>1140871.6000000001</v>
      </c>
      <c r="N69" s="1214">
        <f>AVERAGE('2024月別'!N69,'2023月別 '!M69,'2022月別'!M69,'2021月別'!M69,'2020月別'!M69)</f>
        <v>966517</v>
      </c>
      <c r="O69" s="1214">
        <f>AVERAGE('2024月別'!O69,'2023月別 '!N69,'2022月別'!N69,'2021月別'!N69,'2020月別'!N69)</f>
        <v>883999.8</v>
      </c>
      <c r="P69" s="1217">
        <f>AVERAGE('2024月別'!P69,'2023月別 '!O69,'2022月別'!O69,'2021月別'!O69,'2020月別'!O69)</f>
        <v>777414.6</v>
      </c>
    </row>
    <row r="70" spans="2:39" ht="17.25" customHeight="1" x14ac:dyDescent="0.15">
      <c r="B70" s="1218" t="s">
        <v>38</v>
      </c>
      <c r="C70" s="1219" t="s">
        <v>240</v>
      </c>
      <c r="D70" s="1220">
        <f>AVERAGE('2024月別'!D70,'2023月別 '!C70,'2022月別'!C70,'2021月別'!C70,'2020月別'!C70)</f>
        <v>522.83689936044084</v>
      </c>
      <c r="E70" s="1221">
        <f>AVERAGE('2024月別'!E70,'2023月別 '!D70,'2022月別'!D70,'2021月別'!D70,'2020月別'!D70)</f>
        <v>641</v>
      </c>
      <c r="F70" s="1222">
        <f>AVERAGE('2024月別'!F70,'2023月別 '!E70,'2022月別'!E70,'2021月別'!E70,'2020月別'!E70)</f>
        <v>791.6</v>
      </c>
      <c r="G70" s="1222">
        <f>AVERAGE('2024月別'!G70,'2023月別 '!F70,'2022月別'!F70,'2021月別'!F70,'2020月別'!F70)</f>
        <v>673.6</v>
      </c>
      <c r="H70" s="1222">
        <f>AVERAGE('2024月別'!H70,'2023月別 '!G70,'2022月別'!G70,'2021月別'!G70,'2020月別'!G70)</f>
        <v>585.6</v>
      </c>
      <c r="I70" s="1222">
        <f>AVERAGE('2024月別'!I70,'2023月別 '!H70,'2022月別'!H70,'2021月別'!H70,'2020月別'!H70)</f>
        <v>485.2</v>
      </c>
      <c r="J70" s="1223">
        <f>AVERAGE('2024月別'!J70,'2023月別 '!I70,'2022月別'!I70,'2021月別'!I70,'2020月別'!I70)</f>
        <v>463</v>
      </c>
      <c r="K70" s="1222">
        <f>AVERAGE('2024月別'!K70,'2023月別 '!J70,'2022月別'!J70,'2021月別'!J70,'2020月別'!J70)</f>
        <v>462.2</v>
      </c>
      <c r="L70" s="1222">
        <f>AVERAGE('2024月別'!L70,'2023月別 '!K70,'2022月別'!K70,'2021月別'!K70,'2020月別'!K70)</f>
        <v>433.2</v>
      </c>
      <c r="M70" s="1222">
        <f>AVERAGE('2024月別'!M70,'2023月別 '!L70,'2022月別'!L70,'2021月別'!L70,'2020月別'!L70)</f>
        <v>477</v>
      </c>
      <c r="N70" s="1222">
        <f>AVERAGE('2024月別'!N70,'2023月別 '!M70,'2022月別'!M70,'2021月別'!M70,'2020月別'!M70)</f>
        <v>481.2</v>
      </c>
      <c r="O70" s="1222">
        <f>AVERAGE('2024月別'!O70,'2023月別 '!N70,'2022月別'!N70,'2021月別'!N70,'2020月別'!N70)</f>
        <v>475</v>
      </c>
      <c r="P70" s="1224">
        <f>AVERAGE('2024月別'!P70,'2023月別 '!O70,'2022月別'!O70,'2021月別'!O70,'2020月別'!O70)</f>
        <v>476.8</v>
      </c>
    </row>
    <row r="71" spans="2:39" ht="17.25" customHeight="1" x14ac:dyDescent="0.15">
      <c r="B71" s="1225" t="s">
        <v>39</v>
      </c>
      <c r="C71" s="1226" t="s">
        <v>239</v>
      </c>
      <c r="D71" s="1212">
        <f>AVERAGE('2024月別'!D71,'2023月別 '!C71,'2022月別'!C71,'2021月別'!C71,'2020月別'!C71)</f>
        <v>13400.6</v>
      </c>
      <c r="E71" s="1213">
        <f>AVERAGE('2024月別'!E71,'2023月別 '!D71,'2022月別'!D71,'2021月別'!D71,'2020月別'!D71)</f>
        <v>3</v>
      </c>
      <c r="F71" s="1214">
        <f>AVERAGE('2024月別'!F71,'2023月別 '!E71,'2022月別'!E71,'2021月別'!E71,'2020月別'!E71)</f>
        <v>6.4</v>
      </c>
      <c r="G71" s="1214">
        <f>AVERAGE('2024月別'!G71,'2023月別 '!F71,'2022月別'!F71,'2021月別'!F71,'2020月別'!F71)</f>
        <v>8.6</v>
      </c>
      <c r="H71" s="1214">
        <f>AVERAGE('2024月別'!H71,'2023月別 '!G71,'2022月別'!G71,'2021月別'!G71,'2020月別'!G71)</f>
        <v>69.400000000000006</v>
      </c>
      <c r="I71" s="1235">
        <f>AVERAGE('2024月別'!I71,'2023月別 '!H71,'2022月別'!H71,'2021月別'!H71,'2020月別'!H71)</f>
        <v>851</v>
      </c>
      <c r="J71" s="1215">
        <f>AVERAGE('2024月別'!J71,'2023月別 '!I71,'2022月別'!I71,'2021月別'!I71,'2020月別'!I71)</f>
        <v>3903</v>
      </c>
      <c r="K71" s="1216">
        <f>AVERAGE('2024月別'!K71,'2023月別 '!J71,'2022月別'!J71,'2021月別'!J71,'2020月別'!J71)</f>
        <v>4641.8</v>
      </c>
      <c r="L71" s="1214">
        <f>AVERAGE('2024月別'!L71,'2023月別 '!K71,'2022月別'!K71,'2021月別'!K71,'2020月別'!K71)</f>
        <v>2988.6</v>
      </c>
      <c r="M71" s="1214">
        <f>AVERAGE('2024月別'!M71,'2023月別 '!L71,'2022月別'!L71,'2021月別'!L71,'2020月別'!L71)</f>
        <v>842.8</v>
      </c>
      <c r="N71" s="1214">
        <f>AVERAGE('2024月別'!N71,'2023月別 '!M71,'2022月別'!M71,'2021月別'!M71,'2020月別'!M71)</f>
        <v>56.6</v>
      </c>
      <c r="O71" s="1214">
        <f>AVERAGE('2024月別'!O71,'2023月別 '!N71,'2022月別'!N71,'2021月別'!N71,'2020月別'!N71)</f>
        <v>20.8</v>
      </c>
      <c r="P71" s="1217">
        <f>AVERAGE('2024月別'!P71,'2023月別 '!O71,'2022月別'!O71,'2021月別'!O71,'2020月別'!O71)</f>
        <v>8.6</v>
      </c>
    </row>
    <row r="72" spans="2:39" ht="17.25" customHeight="1" x14ac:dyDescent="0.15">
      <c r="B72" s="1210" t="s">
        <v>39</v>
      </c>
      <c r="C72" s="1211" t="s">
        <v>15</v>
      </c>
      <c r="D72" s="1212">
        <f>AVERAGE('2024月別'!D72,'2023月別 '!C72,'2022月別'!C72,'2021月別'!C72,'2020月別'!C72)</f>
        <v>3632701.2</v>
      </c>
      <c r="E72" s="1213">
        <f>AVERAGE('2024月別'!E72,'2023月別 '!D72,'2022月別'!D72,'2021月別'!D72,'2020月別'!D72)</f>
        <v>1461.8</v>
      </c>
      <c r="F72" s="1214">
        <f>AVERAGE('2024月別'!F72,'2023月別 '!E72,'2022月別'!E72,'2021月別'!E72,'2020月別'!E72)</f>
        <v>3142.4</v>
      </c>
      <c r="G72" s="1214">
        <f>AVERAGE('2024月別'!G72,'2023月別 '!F72,'2022月別'!F72,'2021月別'!F72,'2020月別'!F72)</f>
        <v>5032.2</v>
      </c>
      <c r="H72" s="1214">
        <f>AVERAGE('2024月別'!H72,'2023月別 '!G72,'2022月別'!G72,'2021月別'!G72,'2020月別'!G72)</f>
        <v>43158.2</v>
      </c>
      <c r="I72" s="1214">
        <f>AVERAGE('2024月別'!I72,'2023月別 '!H72,'2022月別'!H72,'2021月別'!H72,'2020月別'!H72)</f>
        <v>357910</v>
      </c>
      <c r="J72" s="1215">
        <f>AVERAGE('2024月別'!J72,'2023月別 '!I72,'2022月別'!I72,'2021月別'!I72,'2020月別'!I72)</f>
        <v>1111046.2</v>
      </c>
      <c r="K72" s="1216">
        <f>AVERAGE('2024月別'!K72,'2023月別 '!J72,'2022月別'!J72,'2021月別'!J72,'2020月別'!J72)</f>
        <v>1077255.2</v>
      </c>
      <c r="L72" s="1214">
        <f>AVERAGE('2024月別'!L72,'2023月別 '!K72,'2022月別'!K72,'2021月別'!K72,'2020月別'!K72)</f>
        <v>783893.2</v>
      </c>
      <c r="M72" s="1214">
        <f>AVERAGE('2024月別'!M72,'2023月別 '!L72,'2022月別'!L72,'2021月別'!L72,'2020月別'!L72)</f>
        <v>223541</v>
      </c>
      <c r="N72" s="1214">
        <f>AVERAGE('2024月別'!N72,'2023月別 '!M72,'2022月別'!M72,'2021月別'!M72,'2020月別'!M72)</f>
        <v>15310.6</v>
      </c>
      <c r="O72" s="1214">
        <f>AVERAGE('2024月別'!O72,'2023月別 '!N72,'2022月別'!N72,'2021月別'!N72,'2020月別'!N72)</f>
        <v>7387.2</v>
      </c>
      <c r="P72" s="1217">
        <f>AVERAGE('2024月別'!P72,'2023月別 '!O72,'2022月別'!O72,'2021月別'!O72,'2020月別'!O72)</f>
        <v>3563.2</v>
      </c>
    </row>
    <row r="73" spans="2:39" ht="17.25" customHeight="1" x14ac:dyDescent="0.15">
      <c r="B73" s="1218" t="s">
        <v>39</v>
      </c>
      <c r="C73" s="1219" t="s">
        <v>240</v>
      </c>
      <c r="D73" s="1220">
        <f>AVERAGE('2024月別'!D73,'2023月別 '!C73,'2022月別'!C73,'2021月別'!C73,'2020月別'!C73)</f>
        <v>271.14186564091023</v>
      </c>
      <c r="E73" s="1221">
        <f>AVERAGE('2024月別'!E73,'2023月別 '!D73,'2022月別'!D73,'2021月別'!D73,'2020月別'!D73)</f>
        <v>383.4</v>
      </c>
      <c r="F73" s="1222">
        <f>AVERAGE('2024月別'!F73,'2023月別 '!E73,'2022月別'!E73,'2021月別'!E73,'2020月別'!E73)</f>
        <v>510.6</v>
      </c>
      <c r="G73" s="1222">
        <f>AVERAGE('2024月別'!G73,'2023月別 '!F73,'2022月別'!F73,'2021月別'!F73,'2020月別'!F73)</f>
        <v>592.79999999999995</v>
      </c>
      <c r="H73" s="1222">
        <f>AVERAGE('2024月別'!H73,'2023月別 '!G73,'2022月別'!G73,'2021月別'!G73,'2020月別'!G73)</f>
        <v>620.20000000000005</v>
      </c>
      <c r="I73" s="1222">
        <f>AVERAGE('2024月別'!I73,'2023月別 '!H73,'2022月別'!H73,'2021月別'!H73,'2020月別'!H73)</f>
        <v>425.4</v>
      </c>
      <c r="J73" s="1223">
        <f>AVERAGE('2024月別'!J73,'2023月別 '!I73,'2022月別'!I73,'2021月別'!I73,'2020月別'!I73)</f>
        <v>286.39999999999998</v>
      </c>
      <c r="K73" s="1222">
        <f>AVERAGE('2024月別'!K73,'2023月別 '!J73,'2022月別'!J73,'2021月別'!J73,'2020月別'!J73)</f>
        <v>232.4</v>
      </c>
      <c r="L73" s="1222">
        <f>AVERAGE('2024月別'!L73,'2023月別 '!K73,'2022月別'!K73,'2021月別'!K73,'2020月別'!K73)</f>
        <v>262.39999999999998</v>
      </c>
      <c r="M73" s="1222">
        <f>AVERAGE('2024月別'!M73,'2023月別 '!L73,'2022月別'!L73,'2021月別'!L73,'2020月別'!L73)</f>
        <v>268.8</v>
      </c>
      <c r="N73" s="1222">
        <f>AVERAGE('2024月別'!N73,'2023月別 '!M73,'2022月別'!M73,'2021月別'!M73,'2020月別'!M73)</f>
        <v>276.2</v>
      </c>
      <c r="O73" s="1222">
        <f>AVERAGE('2024月別'!O73,'2023月別 '!N73,'2022月別'!N73,'2021月別'!N73,'2020月別'!N73)</f>
        <v>359.8</v>
      </c>
      <c r="P73" s="1224">
        <f>AVERAGE('2024月別'!P73,'2023月別 '!O73,'2022月別'!O73,'2021月別'!O73,'2020月別'!O73)</f>
        <v>448.6</v>
      </c>
    </row>
    <row r="74" spans="2:39" ht="17.25" customHeight="1" x14ac:dyDescent="0.15">
      <c r="B74" s="1225" t="s">
        <v>40</v>
      </c>
      <c r="C74" s="1226" t="s">
        <v>239</v>
      </c>
      <c r="D74" s="1212">
        <f>AVERAGE('2024月別'!D74,'2023月別 '!C74,'2022月別'!C74,'2021月別'!C74,'2020月別'!C74)</f>
        <v>24597.200000000001</v>
      </c>
      <c r="E74" s="1213">
        <f>AVERAGE('2024月別'!E74,'2023月別 '!D74,'2022月別'!D74,'2021月別'!D74,'2020月別'!D74)</f>
        <v>1589.6</v>
      </c>
      <c r="F74" s="1214">
        <f>AVERAGE('2024月別'!F74,'2023月別 '!E74,'2022月別'!E74,'2021月別'!E74,'2020月別'!E74)</f>
        <v>1682.8</v>
      </c>
      <c r="G74" s="1214">
        <f>AVERAGE('2024月別'!G74,'2023月別 '!F74,'2022月別'!F74,'2021月別'!F74,'2020月別'!F74)</f>
        <v>1879.2</v>
      </c>
      <c r="H74" s="1214">
        <f>AVERAGE('2024月別'!H74,'2023月別 '!G74,'2022月別'!G74,'2021月別'!G74,'2020月別'!G74)</f>
        <v>1846.2</v>
      </c>
      <c r="I74" s="1214">
        <f>AVERAGE('2024月別'!I74,'2023月別 '!H74,'2022月別'!H74,'2021月別'!H74,'2020月別'!H74)</f>
        <v>1794.6</v>
      </c>
      <c r="J74" s="1215">
        <f>AVERAGE('2024月別'!J74,'2023月別 '!I74,'2022月別'!I74,'2021月別'!I74,'2020月別'!I74)</f>
        <v>2145</v>
      </c>
      <c r="K74" s="1216">
        <f>AVERAGE('2024月別'!K74,'2023月別 '!J74,'2022月別'!J74,'2021月別'!J74,'2020月別'!J74)</f>
        <v>1657.8</v>
      </c>
      <c r="L74" s="1214">
        <f>AVERAGE('2024月別'!L74,'2023月別 '!K74,'2022月別'!K74,'2021月別'!K74,'2020月別'!K74)</f>
        <v>2077.8000000000002</v>
      </c>
      <c r="M74" s="1214">
        <f>AVERAGE('2024月別'!M74,'2023月別 '!L74,'2022月別'!L74,'2021月別'!L74,'2020月別'!L74)</f>
        <v>2786.8</v>
      </c>
      <c r="N74" s="1214">
        <f>AVERAGE('2024月別'!N74,'2023月別 '!M74,'2022月別'!M74,'2021月別'!M74,'2020月別'!M74)</f>
        <v>2837.8</v>
      </c>
      <c r="O74" s="1214">
        <f>AVERAGE('2024月別'!O74,'2023月別 '!N74,'2022月別'!N74,'2021月別'!N74,'2020月別'!N74)</f>
        <v>2060</v>
      </c>
      <c r="P74" s="1217">
        <f>AVERAGE('2024月別'!P74,'2023月別 '!O74,'2022月別'!O74,'2021月別'!O74,'2020月別'!O74)</f>
        <v>2239.6</v>
      </c>
    </row>
    <row r="75" spans="2:39" ht="17.25" customHeight="1" x14ac:dyDescent="0.15">
      <c r="B75" s="1210" t="s">
        <v>40</v>
      </c>
      <c r="C75" s="1211" t="s">
        <v>15</v>
      </c>
      <c r="D75" s="1212">
        <f>AVERAGE('2024月別'!D75,'2023月別 '!C75,'2022月別'!C75,'2021月別'!C75,'2020月別'!C75)</f>
        <v>5236997.5999999996</v>
      </c>
      <c r="E75" s="1213">
        <f>AVERAGE('2024月別'!E75,'2023月別 '!D75,'2022月別'!D75,'2021月別'!D75,'2020月別'!D75)</f>
        <v>348756.6</v>
      </c>
      <c r="F75" s="1214">
        <f>AVERAGE('2024月別'!F75,'2023月別 '!E75,'2022月別'!E75,'2021月別'!E75,'2020月別'!E75)</f>
        <v>358650.4</v>
      </c>
      <c r="G75" s="1214">
        <f>AVERAGE('2024月別'!G75,'2023月別 '!F75,'2022月別'!F75,'2021月別'!F75,'2020月別'!F75)</f>
        <v>375429.2</v>
      </c>
      <c r="H75" s="1214">
        <f>AVERAGE('2024月別'!H75,'2023月別 '!G75,'2022月別'!G75,'2021月別'!G75,'2020月別'!G75)</f>
        <v>424340.2</v>
      </c>
      <c r="I75" s="1214">
        <f>AVERAGE('2024月別'!I75,'2023月別 '!H75,'2022月別'!H75,'2021月別'!H75,'2020月別'!H75)</f>
        <v>477823.6</v>
      </c>
      <c r="J75" s="1215">
        <f>AVERAGE('2024月別'!J75,'2023月別 '!I75,'2022月別'!I75,'2021月別'!I75,'2020月別'!I75)</f>
        <v>536098</v>
      </c>
      <c r="K75" s="1216">
        <f>AVERAGE('2024月別'!K75,'2023月別 '!J75,'2022月別'!J75,'2021月別'!J75,'2020月別'!J75)</f>
        <v>379297.6</v>
      </c>
      <c r="L75" s="1214">
        <f>AVERAGE('2024月別'!L75,'2023月別 '!K75,'2022月別'!K75,'2021月別'!K75,'2020月別'!K75)</f>
        <v>437453.8</v>
      </c>
      <c r="M75" s="1214">
        <f>AVERAGE('2024月別'!M75,'2023月別 '!L75,'2022月別'!L75,'2021月別'!L75,'2020月別'!L75)</f>
        <v>451967.4</v>
      </c>
      <c r="N75" s="1214">
        <f>AVERAGE('2024月別'!N75,'2023月別 '!M75,'2022月別'!M75,'2021月別'!M75,'2020月別'!M75)</f>
        <v>475876.4</v>
      </c>
      <c r="O75" s="1214">
        <f>AVERAGE('2024月別'!O75,'2023月別 '!N75,'2022月別'!N75,'2021月別'!N75,'2020月別'!N75)</f>
        <v>400177.2</v>
      </c>
      <c r="P75" s="1217">
        <f>AVERAGE('2024月別'!P75,'2023月別 '!O75,'2022月別'!O75,'2021月別'!O75,'2020月別'!O75)</f>
        <v>571127.19999999995</v>
      </c>
    </row>
    <row r="76" spans="2:39" ht="17.25" customHeight="1" x14ac:dyDescent="0.15">
      <c r="B76" s="1218" t="s">
        <v>40</v>
      </c>
      <c r="C76" s="1219" t="s">
        <v>240</v>
      </c>
      <c r="D76" s="1220">
        <f>AVERAGE('2024月別'!D76,'2023月別 '!C76,'2022月別'!C76,'2021月別'!C76,'2020月別'!C76)</f>
        <v>217.78222279871906</v>
      </c>
      <c r="E76" s="1221">
        <f>AVERAGE('2024月別'!E76,'2023月別 '!D76,'2022月別'!D76,'2021月別'!D76,'2020月別'!D76)</f>
        <v>226.2</v>
      </c>
      <c r="F76" s="1222">
        <f>AVERAGE('2024月別'!F76,'2023月別 '!E76,'2022月別'!E76,'2021月別'!E76,'2020月別'!E76)</f>
        <v>243.8</v>
      </c>
      <c r="G76" s="1222">
        <f>AVERAGE('2024月別'!G76,'2023月別 '!F76,'2022月別'!F76,'2021月別'!F76,'2020月別'!F76)</f>
        <v>229</v>
      </c>
      <c r="H76" s="1222">
        <f>AVERAGE('2024月別'!H76,'2023月別 '!G76,'2022月別'!G76,'2021月別'!G76,'2020月別'!G76)</f>
        <v>271.60000000000002</v>
      </c>
      <c r="I76" s="1222">
        <f>AVERAGE('2024月別'!I76,'2023月別 '!H76,'2022月別'!H76,'2021月別'!H76,'2020月別'!H76)</f>
        <v>288.39999999999998</v>
      </c>
      <c r="J76" s="1223">
        <f>AVERAGE('2024月別'!J76,'2023月別 '!I76,'2022月別'!I76,'2021月別'!I76,'2020月別'!I76)</f>
        <v>252</v>
      </c>
      <c r="K76" s="1222">
        <f>AVERAGE('2024月別'!K76,'2023月別 '!J76,'2022月別'!J76,'2021月別'!J76,'2020月別'!J76)</f>
        <v>257.60000000000002</v>
      </c>
      <c r="L76" s="1222">
        <f>AVERAGE('2024月別'!L76,'2023月別 '!K76,'2022月別'!K76,'2021月別'!K76,'2020月別'!K76)</f>
        <v>212</v>
      </c>
      <c r="M76" s="1222">
        <f>AVERAGE('2024月別'!M76,'2023月別 '!L76,'2022月別'!L76,'2021月別'!L76,'2020月別'!L76)</f>
        <v>164.8</v>
      </c>
      <c r="N76" s="1222">
        <f>AVERAGE('2024月別'!N76,'2023月別 '!M76,'2022月別'!M76,'2021月別'!M76,'2020月別'!M76)</f>
        <v>174.2</v>
      </c>
      <c r="O76" s="1222">
        <f>AVERAGE('2024月別'!O76,'2023月別 '!N76,'2022月別'!N76,'2021月別'!N76,'2020月別'!N76)</f>
        <v>202.8</v>
      </c>
      <c r="P76" s="1224">
        <f>AVERAGE('2024月別'!P76,'2023月別 '!O76,'2022月別'!O76,'2021月別'!O76,'2020月別'!O76)</f>
        <v>257.60000000000002</v>
      </c>
    </row>
    <row r="77" spans="2:39" s="1244" customFormat="1" ht="17.25" customHeight="1" x14ac:dyDescent="0.15">
      <c r="B77" s="1253" t="s">
        <v>41</v>
      </c>
      <c r="C77" s="1226" t="s">
        <v>239</v>
      </c>
      <c r="D77" s="1212">
        <f>AVERAGE('2024月別'!D77,'2023月別 '!C77,'2022月別'!C77,'2021月別'!C77,'2020月別'!C77)</f>
        <v>82168.800000000003</v>
      </c>
      <c r="E77" s="1213">
        <f>AVERAGE('2024月別'!E77,'2023月別 '!D77,'2022月別'!D77,'2021月別'!D77,'2020月別'!D77)</f>
        <v>7108.8</v>
      </c>
      <c r="F77" s="1216">
        <f>AVERAGE('2024月別'!F77,'2023月別 '!E77,'2022月別'!E77,'2021月別'!E77,'2020月別'!E77)</f>
        <v>7089</v>
      </c>
      <c r="G77" s="1214">
        <f>AVERAGE('2024月別'!G77,'2023月別 '!F77,'2022月別'!F77,'2021月別'!F77,'2020月別'!F77)</f>
        <v>7269.6</v>
      </c>
      <c r="H77" s="1216">
        <f>AVERAGE('2024月別'!H77,'2023月別 '!G77,'2022月別'!G77,'2021月別'!G77,'2020月別'!G77)</f>
        <v>7835.8</v>
      </c>
      <c r="I77" s="1216">
        <f>AVERAGE('2024月別'!I77,'2023月別 '!H77,'2022月別'!H77,'2021月別'!H77,'2020月別'!H77)</f>
        <v>8574.2000000000007</v>
      </c>
      <c r="J77" s="1240">
        <f>AVERAGE('2024月別'!J77,'2023月別 '!I77,'2022月別'!I77,'2021月別'!I77,'2020月別'!I77)</f>
        <v>6884</v>
      </c>
      <c r="K77" s="1216">
        <f>AVERAGE('2024月別'!K77,'2023月別 '!J77,'2022月別'!J77,'2021月別'!J77,'2020月別'!J77)</f>
        <v>4275.6000000000004</v>
      </c>
      <c r="L77" s="1216">
        <f>AVERAGE('2024月別'!L77,'2023月別 '!K77,'2022月別'!K77,'2021月別'!K77,'2020月別'!K77)</f>
        <v>5430.8</v>
      </c>
      <c r="M77" s="1216">
        <f>AVERAGE('2024月別'!M77,'2023月別 '!L77,'2022月別'!L77,'2021月別'!L77,'2020月別'!L77)</f>
        <v>6505.6</v>
      </c>
      <c r="N77" s="1216">
        <f>AVERAGE('2024月別'!N77,'2023月別 '!M77,'2022月別'!M77,'2021月別'!M77,'2020月別'!M77)</f>
        <v>7123.8</v>
      </c>
      <c r="O77" s="1216">
        <f>AVERAGE('2024月別'!O77,'2023月別 '!N77,'2022月別'!N77,'2021月別'!N77,'2020月別'!N77)</f>
        <v>6469.4</v>
      </c>
      <c r="P77" s="1241">
        <f>AVERAGE('2024月別'!P77,'2023月別 '!O77,'2022月別'!O77,'2021月別'!O77,'2020月別'!O77)</f>
        <v>7602.2</v>
      </c>
      <c r="Q77" s="2"/>
      <c r="R77" s="2"/>
      <c r="S77" s="6"/>
      <c r="T77" s="780"/>
      <c r="U77" s="755"/>
      <c r="V77" s="757"/>
      <c r="W77" s="757"/>
      <c r="X77" s="757"/>
      <c r="Y77" s="758"/>
      <c r="Z77" s="1569"/>
      <c r="AA77" s="1569"/>
      <c r="AB77" s="1569"/>
      <c r="AC77" s="1569"/>
      <c r="AD77" s="1569"/>
      <c r="AE77" s="758"/>
      <c r="AF77" s="1179"/>
      <c r="AG77" s="1243"/>
      <c r="AH77" s="1243"/>
      <c r="AI77" s="1243"/>
      <c r="AJ77" s="1243"/>
      <c r="AK77" s="1243"/>
      <c r="AL77" s="1243"/>
      <c r="AM77" s="1243"/>
    </row>
    <row r="78" spans="2:39" s="1244" customFormat="1" ht="17.25" customHeight="1" x14ac:dyDescent="0.15">
      <c r="B78" s="1245" t="s">
        <v>42</v>
      </c>
      <c r="C78" s="1211" t="s">
        <v>15</v>
      </c>
      <c r="D78" s="1212">
        <f>AVERAGE('2024月別'!D78,'2023月別 '!C78,'2022月別'!C78,'2021月別'!C78,'2020月別'!C78)</f>
        <v>14211633.4</v>
      </c>
      <c r="E78" s="1213">
        <f>AVERAGE('2024月別'!E78,'2023月別 '!D78,'2022月別'!D78,'2021月別'!D78,'2020月別'!D78)</f>
        <v>1096538.2</v>
      </c>
      <c r="F78" s="1216">
        <f>AVERAGE('2024月別'!F78,'2023月別 '!E78,'2022月別'!E78,'2021月別'!E78,'2020月別'!E78)</f>
        <v>1184916.8</v>
      </c>
      <c r="G78" s="1214">
        <f>AVERAGE('2024月別'!G78,'2023月別 '!F78,'2022月別'!F78,'2021月別'!F78,'2020月別'!F78)</f>
        <v>1316386.8</v>
      </c>
      <c r="H78" s="1216">
        <f>AVERAGE('2024月別'!H78,'2023月別 '!G78,'2022月別'!G78,'2021月別'!G78,'2020月別'!G78)</f>
        <v>1683822.2</v>
      </c>
      <c r="I78" s="1216">
        <f>AVERAGE('2024月別'!I78,'2023月別 '!H78,'2022月別'!H78,'2021月別'!H78,'2020月別'!H78)</f>
        <v>1827683.8</v>
      </c>
      <c r="J78" s="1240">
        <f>AVERAGE('2024月別'!J78,'2023月別 '!I78,'2022月別'!I78,'2021月別'!I78,'2020月別'!I78)</f>
        <v>1389369.2</v>
      </c>
      <c r="K78" s="1216">
        <f>AVERAGE('2024月別'!K78,'2023月別 '!J78,'2022月別'!J78,'2021月別'!J78,'2020月別'!J78)</f>
        <v>849355.2</v>
      </c>
      <c r="L78" s="1216">
        <f>AVERAGE('2024月別'!L78,'2023月別 '!K78,'2022月別'!K78,'2021月別'!K78,'2020月別'!K78)</f>
        <v>934562</v>
      </c>
      <c r="M78" s="1216">
        <f>AVERAGE('2024月別'!M78,'2023月別 '!L78,'2022月別'!L78,'2021月別'!L78,'2020月別'!L78)</f>
        <v>945885.2</v>
      </c>
      <c r="N78" s="1216">
        <f>AVERAGE('2024月別'!N78,'2023月別 '!M78,'2022月別'!M78,'2021月別'!M78,'2020月別'!M78)</f>
        <v>928537.59999999998</v>
      </c>
      <c r="O78" s="1216">
        <f>AVERAGE('2024月別'!O78,'2023月別 '!N78,'2022月別'!N78,'2021月別'!N78,'2020月別'!N78)</f>
        <v>895912.4</v>
      </c>
      <c r="P78" s="1241">
        <f>AVERAGE('2024月別'!P78,'2023月別 '!O78,'2022月別'!O78,'2021月別'!O78,'2020月別'!O78)</f>
        <v>1158664</v>
      </c>
      <c r="Q78" s="2"/>
      <c r="R78" s="2"/>
      <c r="S78" s="6"/>
      <c r="T78" s="780"/>
      <c r="U78" s="755"/>
      <c r="V78" s="757"/>
      <c r="W78" s="757"/>
      <c r="X78" s="757"/>
      <c r="Y78" s="758"/>
      <c r="Z78" s="1569"/>
      <c r="AA78" s="1569"/>
      <c r="AB78" s="1569"/>
      <c r="AC78" s="1569"/>
      <c r="AD78" s="1569"/>
      <c r="AE78" s="758"/>
      <c r="AF78" s="1179"/>
      <c r="AG78" s="1243"/>
      <c r="AH78" s="1243"/>
      <c r="AI78" s="1243"/>
      <c r="AJ78" s="1243"/>
      <c r="AK78" s="1243"/>
      <c r="AL78" s="1243"/>
      <c r="AM78" s="1243"/>
    </row>
    <row r="79" spans="2:39" s="1244" customFormat="1" ht="17.25" customHeight="1" x14ac:dyDescent="0.15">
      <c r="B79" s="1246" t="s">
        <v>42</v>
      </c>
      <c r="C79" s="1219" t="s">
        <v>240</v>
      </c>
      <c r="D79" s="1220">
        <f>AVERAGE('2024月別'!D79,'2023月別 '!C79,'2022月別'!C79,'2021月別'!C79,'2020月別'!C79)</f>
        <v>173.70619477717551</v>
      </c>
      <c r="E79" s="1221">
        <f>AVERAGE('2024月別'!E79,'2023月別 '!D79,'2022月別'!D79,'2021月別'!D79,'2020月別'!D79)</f>
        <v>158.6</v>
      </c>
      <c r="F79" s="1222">
        <f>AVERAGE('2024月別'!F79,'2023月別 '!E79,'2022月別'!E79,'2021月別'!E79,'2020月別'!E79)</f>
        <v>173.4</v>
      </c>
      <c r="G79" s="1222">
        <f>AVERAGE('2024月別'!G79,'2023月別 '!F79,'2022月別'!F79,'2021月別'!F79,'2020月別'!F79)</f>
        <v>186.2</v>
      </c>
      <c r="H79" s="1222">
        <f>AVERAGE('2024月別'!H79,'2023月別 '!G79,'2022月別'!G79,'2021月別'!G79,'2020月別'!G79)</f>
        <v>219.4</v>
      </c>
      <c r="I79" s="1222">
        <f>AVERAGE('2024月別'!I79,'2023月別 '!H79,'2022月別'!H79,'2021月別'!H79,'2020月別'!H79)</f>
        <v>215.4</v>
      </c>
      <c r="J79" s="1223">
        <f>AVERAGE('2024月別'!J79,'2023月別 '!I79,'2022月別'!I79,'2021月別'!I79,'2020月別'!I79)</f>
        <v>209.2</v>
      </c>
      <c r="K79" s="1222">
        <f>AVERAGE('2024月別'!K79,'2023月別 '!J79,'2022月別'!J79,'2021月別'!J79,'2020月別'!J79)</f>
        <v>200.4</v>
      </c>
      <c r="L79" s="1222">
        <f>AVERAGE('2024月別'!L79,'2023月別 '!K79,'2022月別'!K79,'2021月別'!K79,'2020月別'!K79)</f>
        <v>172.4</v>
      </c>
      <c r="M79" s="1222">
        <f>AVERAGE('2024月別'!M79,'2023月別 '!L79,'2022月別'!L79,'2021月別'!L79,'2020月別'!L79)</f>
        <v>146.80000000000001</v>
      </c>
      <c r="N79" s="1222">
        <f>AVERAGE('2024月別'!N79,'2023月別 '!M79,'2022月別'!M79,'2021月別'!M79,'2020月別'!M79)</f>
        <v>132.19999999999999</v>
      </c>
      <c r="O79" s="1222">
        <f>AVERAGE('2024月別'!O79,'2023月別 '!N79,'2022月別'!N79,'2021月別'!N79,'2020月別'!N79)</f>
        <v>139.19999999999999</v>
      </c>
      <c r="P79" s="1224">
        <f>AVERAGE('2024月別'!P79,'2023月別 '!O79,'2022月別'!O79,'2021月別'!O79,'2020月別'!O79)</f>
        <v>154.6</v>
      </c>
      <c r="Q79" s="2"/>
      <c r="R79" s="2"/>
      <c r="S79" s="6"/>
      <c r="T79" s="780"/>
      <c r="U79" s="755"/>
      <c r="V79" s="757"/>
      <c r="W79" s="757"/>
      <c r="X79" s="757"/>
      <c r="Y79" s="758"/>
      <c r="Z79" s="1569"/>
      <c r="AA79" s="1569"/>
      <c r="AB79" s="1569"/>
      <c r="AC79" s="1569"/>
      <c r="AD79" s="1569"/>
      <c r="AE79" s="758"/>
      <c r="AF79" s="1179"/>
      <c r="AG79" s="1243"/>
      <c r="AH79" s="1243"/>
      <c r="AI79" s="1243"/>
      <c r="AJ79" s="1243"/>
      <c r="AK79" s="1243"/>
      <c r="AL79" s="1243"/>
      <c r="AM79" s="1243"/>
    </row>
    <row r="80" spans="2:39" ht="17.25" customHeight="1" x14ac:dyDescent="0.15">
      <c r="B80" s="1689" t="s">
        <v>43</v>
      </c>
      <c r="C80" s="1226" t="s">
        <v>239</v>
      </c>
      <c r="D80" s="1212">
        <f>AVERAGE('2024月別'!D80,'2023月別 '!C80,'2022月別'!C80,'2021月別'!C80,'2020月別'!C80)</f>
        <v>29019.599999999999</v>
      </c>
      <c r="E80" s="1213">
        <f>AVERAGE('2024月別'!E80,'2023月別 '!D80,'2022月別'!D80,'2021月別'!D80,'2020月別'!D80)</f>
        <v>2788</v>
      </c>
      <c r="F80" s="1214">
        <f>AVERAGE('2024月別'!F80,'2023月別 '!E80,'2022月別'!E80,'2021月別'!E80,'2020月別'!E80)</f>
        <v>3049.8</v>
      </c>
      <c r="G80" s="1214">
        <f>AVERAGE('2024月別'!G80,'2023月別 '!F80,'2022月別'!F80,'2021月別'!F80,'2020月別'!F80)</f>
        <v>2711.8</v>
      </c>
      <c r="H80" s="1214">
        <f>AVERAGE('2024月別'!H80,'2023月別 '!G80,'2022月別'!G80,'2021月別'!G80,'2020月別'!G80)</f>
        <v>2152.1999999999998</v>
      </c>
      <c r="I80" s="1214">
        <f>AVERAGE('2024月別'!I80,'2023月別 '!H80,'2022月別'!H80,'2021月別'!H80,'2020月別'!H80)</f>
        <v>1343.4</v>
      </c>
      <c r="J80" s="1215">
        <f>AVERAGE('2024月別'!J80,'2023月別 '!I80,'2022月別'!I80,'2021月別'!I80,'2020月別'!I80)</f>
        <v>1342.4</v>
      </c>
      <c r="K80" s="1216">
        <f>AVERAGE('2024月別'!K80,'2023月別 '!J80,'2022月別'!J80,'2021月別'!J80,'2020月別'!J80)</f>
        <v>1542.8</v>
      </c>
      <c r="L80" s="1214">
        <f>AVERAGE('2024月別'!L80,'2023月別 '!K80,'2022月別'!K80,'2021月別'!K80,'2020月別'!K80)</f>
        <v>1645.8</v>
      </c>
      <c r="M80" s="1214">
        <f>AVERAGE('2024月別'!M80,'2023月別 '!L80,'2022月別'!L80,'2021月別'!L80,'2020月別'!L80)</f>
        <v>2998</v>
      </c>
      <c r="N80" s="1214">
        <f>AVERAGE('2024月別'!N80,'2023月別 '!M80,'2022月別'!M80,'2021月別'!M80,'2020月別'!M80)</f>
        <v>3056.2</v>
      </c>
      <c r="O80" s="1214">
        <f>AVERAGE('2024月別'!O80,'2023月別 '!N80,'2022月別'!N80,'2021月別'!N80,'2020月別'!N80)</f>
        <v>2828.6</v>
      </c>
      <c r="P80" s="1217">
        <f>AVERAGE('2024月別'!P80,'2023月別 '!O80,'2022月別'!O80,'2021月別'!O80,'2020月別'!O80)</f>
        <v>3560.6</v>
      </c>
    </row>
    <row r="81" spans="2:39" ht="17.25" customHeight="1" x14ac:dyDescent="0.15">
      <c r="B81" s="1313" t="s">
        <v>43</v>
      </c>
      <c r="C81" s="1211" t="s">
        <v>15</v>
      </c>
      <c r="D81" s="1212">
        <f>AVERAGE('2024月別'!D81,'2023月別 '!C81,'2022月別'!C81,'2021月別'!C81,'2020月別'!C81)</f>
        <v>8120485.2000000002</v>
      </c>
      <c r="E81" s="1213">
        <f>AVERAGE('2024月別'!E81,'2023月別 '!D81,'2022月別'!D81,'2021月別'!D81,'2020月別'!D81)</f>
        <v>739889.2</v>
      </c>
      <c r="F81" s="1214">
        <f>AVERAGE('2024月別'!F81,'2023月別 '!E81,'2022月別'!E81,'2021月別'!E81,'2020月別'!E81)</f>
        <v>790784.8</v>
      </c>
      <c r="G81" s="1214">
        <f>AVERAGE('2024月別'!G81,'2023月別 '!F81,'2022月別'!F81,'2021月別'!F81,'2020月別'!F81)</f>
        <v>727255.2</v>
      </c>
      <c r="H81" s="1214">
        <f>AVERAGE('2024月別'!H81,'2023月別 '!G81,'2022月別'!G81,'2021月別'!G81,'2020月別'!G81)</f>
        <v>591719.19999999995</v>
      </c>
      <c r="I81" s="1214">
        <f>AVERAGE('2024月別'!I81,'2023月別 '!H81,'2022月別'!H81,'2021月別'!H81,'2020月別'!H81)</f>
        <v>437684.4</v>
      </c>
      <c r="J81" s="1215">
        <f>AVERAGE('2024月別'!J81,'2023月別 '!I81,'2022月別'!I81,'2021月別'!I81,'2020月別'!I81)</f>
        <v>447651.2</v>
      </c>
      <c r="K81" s="1216">
        <f>AVERAGE('2024月別'!K81,'2023月別 '!J81,'2022月別'!J81,'2021月別'!J81,'2020月別'!J81)</f>
        <v>443636.2</v>
      </c>
      <c r="L81" s="1214">
        <f>AVERAGE('2024月別'!L81,'2023月別 '!K81,'2022月別'!K81,'2021月別'!K81,'2020月別'!K81)</f>
        <v>485017.8</v>
      </c>
      <c r="M81" s="1214">
        <f>AVERAGE('2024月別'!M81,'2023月別 '!L81,'2022月別'!L81,'2021月別'!L81,'2020月別'!L81)</f>
        <v>825404.4</v>
      </c>
      <c r="N81" s="1214">
        <f>AVERAGE('2024月別'!N81,'2023月別 '!M81,'2022月別'!M81,'2021月別'!M81,'2020月別'!M81)</f>
        <v>879770.2</v>
      </c>
      <c r="O81" s="1214">
        <f>AVERAGE('2024月別'!O81,'2023月別 '!N81,'2022月別'!N81,'2021月別'!N81,'2020月別'!N81)</f>
        <v>782032.4</v>
      </c>
      <c r="P81" s="1217">
        <f>AVERAGE('2024月別'!P81,'2023月別 '!O81,'2022月別'!O81,'2021月別'!O81,'2020月別'!O81)</f>
        <v>969640.2</v>
      </c>
    </row>
    <row r="82" spans="2:39" ht="17.25" customHeight="1" x14ac:dyDescent="0.15">
      <c r="B82" s="1218" t="s">
        <v>43</v>
      </c>
      <c r="C82" s="1219" t="s">
        <v>240</v>
      </c>
      <c r="D82" s="1220">
        <f>AVERAGE('2024月別'!D82,'2023月別 '!C82,'2022月別'!C82,'2021月別'!C82,'2020月別'!C82)</f>
        <v>279.69464295885166</v>
      </c>
      <c r="E82" s="1221">
        <f>AVERAGE('2024月別'!E82,'2023月別 '!D82,'2022月別'!D82,'2021月別'!D82,'2020月別'!D82)</f>
        <v>265</v>
      </c>
      <c r="F82" s="1222">
        <f>AVERAGE('2024月別'!F82,'2023月別 '!E82,'2022月別'!E82,'2021月別'!E82,'2020月別'!E82)</f>
        <v>258.8</v>
      </c>
      <c r="G82" s="1222">
        <f>AVERAGE('2024月別'!G82,'2023月別 '!F82,'2022月別'!F82,'2021月別'!F82,'2020月別'!F82)</f>
        <v>268</v>
      </c>
      <c r="H82" s="1222">
        <f>AVERAGE('2024月別'!H82,'2023月別 '!G82,'2022月別'!G82,'2021月別'!G82,'2020月別'!G82)</f>
        <v>275.2</v>
      </c>
      <c r="I82" s="1222">
        <f>AVERAGE('2024月別'!I82,'2023月別 '!H82,'2022月別'!H82,'2021月別'!H82,'2020月別'!H82)</f>
        <v>328</v>
      </c>
      <c r="J82" s="1223">
        <f>AVERAGE('2024月別'!J82,'2023月別 '!I82,'2022月別'!I82,'2021月別'!I82,'2020月別'!I82)</f>
        <v>337</v>
      </c>
      <c r="K82" s="1222">
        <f>AVERAGE('2024月別'!K82,'2023月別 '!J82,'2022月別'!J82,'2021月別'!J82,'2020月別'!J82)</f>
        <v>289</v>
      </c>
      <c r="L82" s="1222">
        <f>AVERAGE('2024月別'!L82,'2023月別 '!K82,'2022月別'!K82,'2021月別'!K82,'2020月別'!K82)</f>
        <v>296.39999999999998</v>
      </c>
      <c r="M82" s="1222">
        <f>AVERAGE('2024月別'!M82,'2023月別 '!L82,'2022月別'!L82,'2021月別'!L82,'2020月別'!L82)</f>
        <v>274.39999999999998</v>
      </c>
      <c r="N82" s="1222">
        <f>AVERAGE('2024月別'!N82,'2023月別 '!M82,'2022月別'!M82,'2021月別'!M82,'2020月別'!M82)</f>
        <v>288</v>
      </c>
      <c r="O82" s="1222">
        <f>AVERAGE('2024月別'!O82,'2023月別 '!N82,'2022月別'!N82,'2021月別'!N82,'2020月別'!N82)</f>
        <v>276.39999999999998</v>
      </c>
      <c r="P82" s="1224">
        <f>AVERAGE('2024月別'!P82,'2023月別 '!O82,'2022月別'!O82,'2021月別'!O82,'2020月別'!O82)</f>
        <v>272.2</v>
      </c>
    </row>
    <row r="83" spans="2:39" ht="17.25" customHeight="1" x14ac:dyDescent="0.15">
      <c r="B83" s="1225" t="s">
        <v>44</v>
      </c>
      <c r="C83" s="1226" t="s">
        <v>239</v>
      </c>
      <c r="D83" s="1212">
        <f>AVERAGE('2024月別'!D83,'2023月別 '!C83,'2022月別'!C83,'2021月別'!C83,'2020月別'!C83)</f>
        <v>113040.6</v>
      </c>
      <c r="E83" s="1213">
        <f>AVERAGE('2024月別'!E83,'2023月別 '!D83,'2022月別'!D83,'2021月別'!D83,'2020月別'!D83)</f>
        <v>8433</v>
      </c>
      <c r="F83" s="1214">
        <f>AVERAGE('2024月別'!F83,'2023月別 '!E83,'2022月別'!E83,'2021月別'!E83,'2020月別'!E83)</f>
        <v>9536.2000000000007</v>
      </c>
      <c r="G83" s="1214">
        <f>AVERAGE('2024月別'!G83,'2023月別 '!F83,'2022月別'!F83,'2021月別'!F83,'2020月別'!F83)</f>
        <v>10504.4</v>
      </c>
      <c r="H83" s="1214">
        <f>AVERAGE('2024月別'!H83,'2023月別 '!G83,'2022月別'!G83,'2021月別'!G83,'2020月別'!G83)</f>
        <v>12105.6</v>
      </c>
      <c r="I83" s="1214">
        <f>AVERAGE('2024月別'!I83,'2023月別 '!H83,'2022月別'!H83,'2021月別'!H83,'2020月別'!H83)</f>
        <v>11139.6</v>
      </c>
      <c r="J83" s="1215">
        <f>AVERAGE('2024月別'!J83,'2023月別 '!I83,'2022月別'!I83,'2021月別'!I83,'2020月別'!I83)</f>
        <v>8952.6</v>
      </c>
      <c r="K83" s="1216">
        <f>AVERAGE('2024月別'!K83,'2023月別 '!J83,'2022月別'!J83,'2021月別'!J83,'2020月別'!J83)</f>
        <v>8576.2000000000007</v>
      </c>
      <c r="L83" s="1214">
        <f>AVERAGE('2024月別'!L83,'2023月別 '!K83,'2022月別'!K83,'2021月別'!K83,'2020月別'!K83)</f>
        <v>9591.7999999999993</v>
      </c>
      <c r="M83" s="1214">
        <f>AVERAGE('2024月別'!M83,'2023月別 '!L83,'2022月別'!L83,'2021月別'!L83,'2020月別'!L83)</f>
        <v>7751.8</v>
      </c>
      <c r="N83" s="1214">
        <f>AVERAGE('2024月別'!N83,'2023月別 '!M83,'2022月別'!M83,'2021月別'!M83,'2020月別'!M83)</f>
        <v>9338.6</v>
      </c>
      <c r="O83" s="1214">
        <f>AVERAGE('2024月別'!O83,'2023月別 '!N83,'2022月別'!N83,'2021月別'!N83,'2020月別'!N83)</f>
        <v>8391.6</v>
      </c>
      <c r="P83" s="1217">
        <f>AVERAGE('2024月別'!P83,'2023月別 '!O83,'2022月別'!O83,'2021月別'!O83,'2020月別'!O83)</f>
        <v>8719.2000000000007</v>
      </c>
    </row>
    <row r="84" spans="2:39" ht="17.25" customHeight="1" x14ac:dyDescent="0.15">
      <c r="B84" s="1210" t="s">
        <v>44</v>
      </c>
      <c r="C84" s="1211" t="s">
        <v>15</v>
      </c>
      <c r="D84" s="1212">
        <f>AVERAGE('2024月別'!D84,'2023月別 '!C84,'2022月別'!C84,'2021月別'!C84,'2020月別'!C84)</f>
        <v>14530892</v>
      </c>
      <c r="E84" s="1213">
        <f>AVERAGE('2024月別'!E84,'2023月別 '!D84,'2022月別'!D84,'2021月別'!D84,'2020月別'!D84)</f>
        <v>1172847</v>
      </c>
      <c r="F84" s="1214">
        <f>AVERAGE('2024月別'!F84,'2023月別 '!E84,'2022月別'!E84,'2021月別'!E84,'2020月別'!E84)</f>
        <v>1325791.8</v>
      </c>
      <c r="G84" s="1214">
        <f>AVERAGE('2024月別'!G84,'2023月別 '!F84,'2022月別'!F84,'2021月別'!F84,'2020月別'!F84)</f>
        <v>1417053.4</v>
      </c>
      <c r="H84" s="1214">
        <f>AVERAGE('2024月別'!H84,'2023月別 '!G84,'2022月別'!G84,'2021月別'!G84,'2020月別'!G84)</f>
        <v>1471084.2</v>
      </c>
      <c r="I84" s="1214">
        <f>AVERAGE('2024月別'!I84,'2023月別 '!H84,'2022月別'!H84,'2021月別'!H84,'2020月別'!H84)</f>
        <v>1335041</v>
      </c>
      <c r="J84" s="1215">
        <f>AVERAGE('2024月別'!J84,'2023月別 '!I84,'2022月別'!I84,'2021月別'!I84,'2020月別'!I84)</f>
        <v>1169613.3999999999</v>
      </c>
      <c r="K84" s="1216">
        <f>AVERAGE('2024月別'!K84,'2023月別 '!J84,'2022月別'!J84,'2021月別'!J84,'2020月別'!J84)</f>
        <v>1212878.2</v>
      </c>
      <c r="L84" s="1214">
        <f>AVERAGE('2024月別'!L84,'2023月別 '!K84,'2022月別'!K84,'2021月別'!K84,'2020月別'!K84)</f>
        <v>1161594.3999999999</v>
      </c>
      <c r="M84" s="1214">
        <f>AVERAGE('2024月別'!M84,'2023月別 '!L84,'2022月別'!L84,'2021月別'!L84,'2020月別'!L84)</f>
        <v>1012926</v>
      </c>
      <c r="N84" s="1214">
        <f>AVERAGE('2024月別'!N84,'2023月別 '!M84,'2022月別'!M84,'2021月別'!M84,'2020月別'!M84)</f>
        <v>984264.8</v>
      </c>
      <c r="O84" s="1214">
        <f>AVERAGE('2024月別'!O84,'2023月別 '!N84,'2022月別'!N84,'2021月別'!N84,'2020月別'!N84)</f>
        <v>1079290.3999999999</v>
      </c>
      <c r="P84" s="1217">
        <f>AVERAGE('2024月別'!P84,'2023月別 '!O84,'2022月別'!O84,'2021月別'!O84,'2020月別'!O84)</f>
        <v>1188507.3999999999</v>
      </c>
    </row>
    <row r="85" spans="2:39" ht="17.25" customHeight="1" x14ac:dyDescent="0.15">
      <c r="B85" s="1218" t="s">
        <v>44</v>
      </c>
      <c r="C85" s="1219" t="s">
        <v>240</v>
      </c>
      <c r="D85" s="1220">
        <f>AVERAGE('2024月別'!D85,'2023月別 '!C85,'2022月別'!C85,'2021月別'!C85,'2020月別'!C85)</f>
        <v>131.20084701777776</v>
      </c>
      <c r="E85" s="1221">
        <f>AVERAGE('2024月別'!E85,'2023月別 '!D85,'2022月別'!D85,'2021月別'!D85,'2020月別'!D85)</f>
        <v>141.4</v>
      </c>
      <c r="F85" s="1222">
        <f>AVERAGE('2024月別'!F85,'2023月別 '!E85,'2022月別'!E85,'2021月別'!E85,'2020月別'!E85)</f>
        <v>143.6</v>
      </c>
      <c r="G85" s="1222">
        <f>AVERAGE('2024月別'!G85,'2023月別 '!F85,'2022月別'!F85,'2021月別'!F85,'2020月別'!F85)</f>
        <v>139.80000000000001</v>
      </c>
      <c r="H85" s="1222">
        <f>AVERAGE('2024月別'!H85,'2023月別 '!G85,'2022月別'!G85,'2021月別'!G85,'2020月別'!G85)</f>
        <v>132.80000000000001</v>
      </c>
      <c r="I85" s="1222">
        <f>AVERAGE('2024月別'!I85,'2023月別 '!H85,'2022月別'!H85,'2021月別'!H85,'2020月別'!H85)</f>
        <v>125.6</v>
      </c>
      <c r="J85" s="1223">
        <f>AVERAGE('2024月別'!J85,'2023月別 '!I85,'2022月別'!I85,'2021月別'!I85,'2020月別'!I85)</f>
        <v>133.80000000000001</v>
      </c>
      <c r="K85" s="1222">
        <f>AVERAGE('2024月別'!K85,'2023月別 '!J85,'2022月別'!J85,'2021月別'!J85,'2020月別'!J85)</f>
        <v>143.4</v>
      </c>
      <c r="L85" s="1222">
        <f>AVERAGE('2024月別'!L85,'2023月別 '!K85,'2022月別'!K85,'2021月別'!K85,'2020月別'!K85)</f>
        <v>121.6</v>
      </c>
      <c r="M85" s="1222">
        <f>AVERAGE('2024月別'!M85,'2023月別 '!L85,'2022月別'!L85,'2021月別'!L85,'2020月別'!L85)</f>
        <v>106.2</v>
      </c>
      <c r="N85" s="1222">
        <f>AVERAGE('2024月別'!N85,'2023月別 '!M85,'2022月別'!M85,'2021月別'!M85,'2020月別'!M85)</f>
        <v>106.6</v>
      </c>
      <c r="O85" s="1222">
        <f>AVERAGE('2024月別'!O85,'2023月別 '!N85,'2022月別'!N85,'2021月別'!N85,'2020月別'!N85)</f>
        <v>132.19999999999999</v>
      </c>
      <c r="P85" s="1224">
        <f>AVERAGE('2024月別'!P85,'2023月別 '!O85,'2022月別'!O85,'2021月別'!O85,'2020月別'!O85)</f>
        <v>140.4</v>
      </c>
    </row>
    <row r="86" spans="2:39" ht="17.25" customHeight="1" x14ac:dyDescent="0.15">
      <c r="B86" s="1689" t="s">
        <v>45</v>
      </c>
      <c r="C86" s="1226" t="s">
        <v>239</v>
      </c>
      <c r="D86" s="1212">
        <f>AVERAGE('2024月別'!D86,'2023月別 '!C86,'2022月別'!C86,'2021月別'!C86,'2020月別'!C86)</f>
        <v>8508.4</v>
      </c>
      <c r="E86" s="1213">
        <f>AVERAGE('2024月別'!E86,'2023月別 '!D86,'2022月別'!D86,'2021月別'!D86,'2020月別'!D86)</f>
        <v>802</v>
      </c>
      <c r="F86" s="1214">
        <f>AVERAGE('2024月別'!F86,'2023月別 '!E86,'2022月別'!E86,'2021月別'!E86,'2020月別'!E86)</f>
        <v>803</v>
      </c>
      <c r="G86" s="1214">
        <f>AVERAGE('2024月別'!G86,'2023月別 '!F86,'2022月別'!F86,'2021月別'!F86,'2020月別'!F86)</f>
        <v>715.2</v>
      </c>
      <c r="H86" s="1214">
        <f>AVERAGE('2024月別'!H86,'2023月別 '!G86,'2022月別'!G86,'2021月別'!G86,'2020月別'!G86)</f>
        <v>439.6</v>
      </c>
      <c r="I86" s="1214">
        <f>AVERAGE('2024月別'!I86,'2023月別 '!H86,'2022月別'!H86,'2021月別'!H86,'2020月別'!H86)</f>
        <v>299</v>
      </c>
      <c r="J86" s="1215">
        <f>AVERAGE('2024月別'!J86,'2023月別 '!I86,'2022月別'!I86,'2021月別'!I86,'2020月別'!I86)</f>
        <v>143.6</v>
      </c>
      <c r="K86" s="1216">
        <f>AVERAGE('2024月別'!K86,'2023月別 '!J86,'2022月別'!J86,'2021月別'!J86,'2020月別'!J86)</f>
        <v>298.8</v>
      </c>
      <c r="L86" s="1214">
        <f>AVERAGE('2024月別'!L86,'2023月別 '!K86,'2022月別'!K86,'2021月別'!K86,'2020月別'!K86)</f>
        <v>598</v>
      </c>
      <c r="M86" s="1214">
        <f>AVERAGE('2024月別'!M86,'2023月別 '!L86,'2022月別'!L86,'2021月別'!L86,'2020月別'!L86)</f>
        <v>968</v>
      </c>
      <c r="N86" s="1214">
        <f>AVERAGE('2024月別'!N86,'2023月別 '!M86,'2022月別'!M86,'2021月別'!M86,'2020月別'!M86)</f>
        <v>1075.5999999999999</v>
      </c>
      <c r="O86" s="1214">
        <f>AVERAGE('2024月別'!O86,'2023月別 '!N86,'2022月別'!N86,'2021月別'!N86,'2020月別'!N86)</f>
        <v>1021.6</v>
      </c>
      <c r="P86" s="1217">
        <f>AVERAGE('2024月別'!P86,'2023月別 '!O86,'2022月別'!O86,'2021月別'!O86,'2020月別'!O86)</f>
        <v>1344</v>
      </c>
    </row>
    <row r="87" spans="2:39" ht="17.25" customHeight="1" x14ac:dyDescent="0.15">
      <c r="B87" s="1210" t="s">
        <v>45</v>
      </c>
      <c r="C87" s="1211" t="s">
        <v>15</v>
      </c>
      <c r="D87" s="1212">
        <f>AVERAGE('2024月別'!D87,'2023月別 '!C87,'2022月別'!C87,'2021月別'!C87,'2020月別'!C87)</f>
        <v>3635279.2</v>
      </c>
      <c r="E87" s="1213">
        <f>AVERAGE('2024月別'!E87,'2023月別 '!D87,'2022月別'!D87,'2021月別'!D87,'2020月別'!D87)</f>
        <v>308580</v>
      </c>
      <c r="F87" s="1214">
        <f>AVERAGE('2024月別'!F87,'2023月別 '!E87,'2022月別'!E87,'2021月別'!E87,'2020月別'!E87)</f>
        <v>345520.8</v>
      </c>
      <c r="G87" s="1214">
        <f>AVERAGE('2024月別'!G87,'2023月別 '!F87,'2022月別'!F87,'2021月別'!F87,'2020月別'!F87)</f>
        <v>319265.2</v>
      </c>
      <c r="H87" s="1214">
        <f>AVERAGE('2024月別'!H87,'2023月別 '!G87,'2022月別'!G87,'2021月別'!G87,'2020月別'!G87)</f>
        <v>280543.59999999998</v>
      </c>
      <c r="I87" s="1214">
        <f>AVERAGE('2024月別'!I87,'2023月別 '!H87,'2022月別'!H87,'2021月別'!H87,'2020月別'!H87)</f>
        <v>203643.6</v>
      </c>
      <c r="J87" s="1215">
        <f>AVERAGE('2024月別'!J87,'2023月別 '!I87,'2022月別'!I87,'2021月別'!I87,'2020月別'!I87)</f>
        <v>174095.8</v>
      </c>
      <c r="K87" s="1216">
        <f>AVERAGE('2024月別'!K87,'2023月別 '!J87,'2022月別'!J87,'2021月別'!J87,'2020月別'!J87)</f>
        <v>185366</v>
      </c>
      <c r="L87" s="1214">
        <f>AVERAGE('2024月別'!L87,'2023月別 '!K87,'2022月別'!K87,'2021月別'!K87,'2020月別'!K87)</f>
        <v>251970.8</v>
      </c>
      <c r="M87" s="1214">
        <f>AVERAGE('2024月別'!M87,'2023月別 '!L87,'2022月別'!L87,'2021月別'!L87,'2020月別'!L87)</f>
        <v>402807.8</v>
      </c>
      <c r="N87" s="1214">
        <f>AVERAGE('2024月別'!N87,'2023月別 '!M87,'2022月別'!M87,'2021月別'!M87,'2020月別'!M87)</f>
        <v>382871</v>
      </c>
      <c r="O87" s="1214">
        <f>AVERAGE('2024月別'!O87,'2023月別 '!N87,'2022月別'!N87,'2021月別'!N87,'2020月別'!N87)</f>
        <v>351067.2</v>
      </c>
      <c r="P87" s="1217">
        <f>AVERAGE('2024月別'!P87,'2023月別 '!O87,'2022月別'!O87,'2021月別'!O87,'2020月別'!O87)</f>
        <v>429547.4</v>
      </c>
    </row>
    <row r="88" spans="2:39" ht="17.25" customHeight="1" x14ac:dyDescent="0.15">
      <c r="B88" s="1218" t="s">
        <v>45</v>
      </c>
      <c r="C88" s="1219" t="s">
        <v>240</v>
      </c>
      <c r="D88" s="1220">
        <f>AVERAGE('2024月別'!D88,'2023月別 '!C88,'2022月別'!C88,'2021月別'!C88,'2020月別'!C88)</f>
        <v>431.44336183164785</v>
      </c>
      <c r="E88" s="1221">
        <f>AVERAGE('2024月別'!E88,'2023月別 '!D88,'2022月別'!D88,'2021月別'!D88,'2020月別'!D88)</f>
        <v>397.6</v>
      </c>
      <c r="F88" s="1222">
        <f>AVERAGE('2024月別'!F88,'2023月別 '!E88,'2022月別'!E88,'2021月別'!E88,'2020月別'!E88)</f>
        <v>452.2</v>
      </c>
      <c r="G88" s="1222">
        <f>AVERAGE('2024月別'!G88,'2023月別 '!F88,'2022月別'!F88,'2021月別'!F88,'2020月別'!F88)</f>
        <v>482.6</v>
      </c>
      <c r="H88" s="1222">
        <f>AVERAGE('2024月別'!H88,'2023月別 '!G88,'2022月別'!G88,'2021月別'!G88,'2020月別'!G88)</f>
        <v>688.2</v>
      </c>
      <c r="I88" s="1222">
        <f>AVERAGE('2024月別'!I88,'2023月別 '!H88,'2022月別'!H88,'2021月別'!H88,'2020月別'!H88)</f>
        <v>750.2</v>
      </c>
      <c r="J88" s="1223">
        <f>AVERAGE('2024月別'!J88,'2023月別 '!I88,'2022月別'!I88,'2021月別'!I88,'2020月別'!I88)</f>
        <v>1245.5999999999999</v>
      </c>
      <c r="K88" s="1222">
        <f>AVERAGE('2024月別'!K88,'2023月別 '!J88,'2022月別'!J88,'2021月別'!J88,'2020月別'!J88)</f>
        <v>675</v>
      </c>
      <c r="L88" s="1222">
        <f>AVERAGE('2024月別'!L88,'2023月別 '!K88,'2022月別'!K88,'2021月別'!K88,'2020月別'!K88)</f>
        <v>440.8</v>
      </c>
      <c r="M88" s="1222">
        <f>AVERAGE('2024月別'!M88,'2023月別 '!L88,'2022月別'!L88,'2021月別'!L88,'2020月別'!L88)</f>
        <v>419.4</v>
      </c>
      <c r="N88" s="1222">
        <f>AVERAGE('2024月別'!N88,'2023月別 '!M88,'2022月別'!M88,'2021月別'!M88,'2020月別'!M88)</f>
        <v>356.4</v>
      </c>
      <c r="O88" s="1222">
        <f>AVERAGE('2024月別'!O88,'2023月別 '!N88,'2022月別'!N88,'2021月別'!N88,'2020月別'!N88)</f>
        <v>345.2</v>
      </c>
      <c r="P88" s="1224">
        <f>AVERAGE('2024月別'!P88,'2023月別 '!O88,'2022月別'!O88,'2021月別'!O88,'2020月別'!O88)</f>
        <v>419.4</v>
      </c>
    </row>
    <row r="89" spans="2:39" s="1244" customFormat="1" ht="17.25" customHeight="1" x14ac:dyDescent="0.15">
      <c r="B89" s="1247" t="s">
        <v>46</v>
      </c>
      <c r="C89" s="1226" t="s">
        <v>239</v>
      </c>
      <c r="D89" s="1212">
        <f>AVERAGE('2024月別'!D89,'2023月別 '!C89,'2022月別'!C89,'2021月別'!C89,'2020月別'!C89)</f>
        <v>4684.4692000000005</v>
      </c>
      <c r="E89" s="1213">
        <f>AVERAGE('2024月別'!E89,'2023月別 '!D89,'2022月別'!D89,'2021月別'!D89,'2020月別'!D89)</f>
        <v>448.26360000000005</v>
      </c>
      <c r="F89" s="1216">
        <f>AVERAGE('2024月別'!F89,'2023月別 '!E89,'2022月別'!E89,'2021月別'!E89,'2020月別'!E89)</f>
        <v>444.7706</v>
      </c>
      <c r="G89" s="1214">
        <f>AVERAGE('2024月別'!G89,'2023月別 '!F89,'2022月別'!F89,'2021月別'!F89,'2020月別'!F89)</f>
        <v>439.87939999999998</v>
      </c>
      <c r="H89" s="1216">
        <f>AVERAGE('2024月別'!H89,'2023月別 '!G89,'2022月別'!G89,'2021月別'!G89,'2020月別'!G89)</f>
        <v>425.1782</v>
      </c>
      <c r="I89" s="1216">
        <f>AVERAGE('2024月別'!I89,'2023月別 '!H89,'2022月別'!H89,'2021月別'!H89,'2020月別'!H89)</f>
        <v>416.24160000000001</v>
      </c>
      <c r="J89" s="1240">
        <f>AVERAGE('2024月別'!J89,'2023月別 '!I89,'2022月別'!I89,'2021月別'!I89,'2020月別'!I89)</f>
        <v>355.46679999999998</v>
      </c>
      <c r="K89" s="1216">
        <f>AVERAGE('2024月別'!K89,'2023月別 '!J89,'2022月別'!J89,'2021月別'!J89,'2020月別'!J89)</f>
        <v>325.29820000000001</v>
      </c>
      <c r="L89" s="1216">
        <f>AVERAGE('2024月別'!L89,'2023月別 '!K89,'2022月別'!K89,'2021月別'!K89,'2020月別'!K89)</f>
        <v>324.53840000000002</v>
      </c>
      <c r="M89" s="1216">
        <f>AVERAGE('2024月別'!M89,'2023月別 '!L89,'2022月別'!L89,'2021月別'!L89,'2020月別'!L89)</f>
        <v>333.96639999999996</v>
      </c>
      <c r="N89" s="1216">
        <f>AVERAGE('2024月別'!N89,'2023月別 '!M89,'2022月別'!M89,'2021月別'!M89,'2020月別'!M89)</f>
        <v>372.36919999999998</v>
      </c>
      <c r="O89" s="1216">
        <f>AVERAGE('2024月別'!O89,'2023月別 '!N89,'2022月別'!N89,'2021月別'!N89,'2020月別'!N89)</f>
        <v>399.75100000000003</v>
      </c>
      <c r="P89" s="1241">
        <f>AVERAGE('2024月別'!P89,'2023月別 '!O89,'2022月別'!O89,'2021月別'!O89,'2020月別'!O89)</f>
        <v>398.74580000000003</v>
      </c>
      <c r="Q89" s="2"/>
      <c r="R89" s="2"/>
      <c r="S89" s="6"/>
      <c r="T89" s="780"/>
      <c r="U89" s="755"/>
      <c r="V89" s="757"/>
      <c r="W89" s="757"/>
      <c r="X89" s="757"/>
      <c r="Y89" s="758"/>
      <c r="Z89" s="1569"/>
      <c r="AA89" s="1569"/>
      <c r="AB89" s="1569"/>
      <c r="AC89" s="1569"/>
      <c r="AD89" s="1569"/>
      <c r="AE89" s="758"/>
      <c r="AF89" s="1179"/>
      <c r="AG89" s="1243"/>
      <c r="AH89" s="1243"/>
      <c r="AI89" s="1243"/>
      <c r="AJ89" s="1243"/>
      <c r="AK89" s="1243"/>
      <c r="AL89" s="1243"/>
      <c r="AM89" s="1243"/>
    </row>
    <row r="90" spans="2:39" s="1244" customFormat="1" ht="17.25" customHeight="1" x14ac:dyDescent="0.15">
      <c r="B90" s="1245" t="s">
        <v>47</v>
      </c>
      <c r="C90" s="1211" t="s">
        <v>15</v>
      </c>
      <c r="D90" s="1212">
        <f>AVERAGE('2024月別'!D90,'2023月別 '!C90,'2022月別'!C90,'2021月別'!C90,'2020月別'!C90)</f>
        <v>1556378.3881999999</v>
      </c>
      <c r="E90" s="1213">
        <f>AVERAGE('2024月別'!E90,'2023月別 '!D90,'2022月別'!D90,'2021月別'!D90,'2020月別'!D90)</f>
        <v>186281.99320000003</v>
      </c>
      <c r="F90" s="1216">
        <f>AVERAGE('2024月別'!F90,'2023月別 '!E90,'2022月別'!E90,'2021月別'!E90,'2020月別'!E90)</f>
        <v>139080.04300000001</v>
      </c>
      <c r="G90" s="1214">
        <f>AVERAGE('2024月別'!G90,'2023月別 '!F90,'2022月別'!F90,'2021月別'!F90,'2020月別'!F90)</f>
        <v>118530.0278</v>
      </c>
      <c r="H90" s="1216">
        <f>AVERAGE('2024月別'!H90,'2023月別 '!G90,'2022月別'!G90,'2021月別'!G90,'2020月別'!G90)</f>
        <v>97356.214999999997</v>
      </c>
      <c r="I90" s="1216">
        <f>AVERAGE('2024月別'!I90,'2023月別 '!H90,'2022月別'!H90,'2021月別'!H90,'2020月別'!H90)</f>
        <v>99954.886999999988</v>
      </c>
      <c r="J90" s="1240">
        <f>AVERAGE('2024月別'!J90,'2023月別 '!I90,'2022月別'!I90,'2021月別'!I90,'2020月別'!I90)</f>
        <v>98582.563999999984</v>
      </c>
      <c r="K90" s="1216">
        <f>AVERAGE('2024月別'!K90,'2023月別 '!J90,'2022月別'!J90,'2021月別'!J90,'2020月別'!J90)</f>
        <v>86079.080999999991</v>
      </c>
      <c r="L90" s="1216">
        <f>AVERAGE('2024月別'!L90,'2023月別 '!K90,'2022月別'!K90,'2021月別'!K90,'2020月別'!K90)</f>
        <v>123621.95580000003</v>
      </c>
      <c r="M90" s="1251">
        <f>AVERAGE('2024月別'!M90,'2023月別 '!L90,'2022月別'!L90,'2021月別'!L90,'2020月別'!L90)</f>
        <v>144105.19379999998</v>
      </c>
      <c r="N90" s="1216">
        <f>AVERAGE('2024月別'!N90,'2023月別 '!M90,'2022月別'!M90,'2021月別'!M90,'2020月別'!M90)</f>
        <v>166205.96860000002</v>
      </c>
      <c r="O90" s="1216">
        <f>AVERAGE('2024月別'!O90,'2023月別 '!N90,'2022月別'!N90,'2021月別'!N90,'2020月別'!N90)</f>
        <v>141405.99400000001</v>
      </c>
      <c r="P90" s="1241">
        <f>AVERAGE('2024月別'!P90,'2023月別 '!O90,'2022月別'!O90,'2021月別'!O90,'2020月別'!O90)</f>
        <v>155174.465</v>
      </c>
      <c r="Q90" s="2"/>
      <c r="R90" s="2"/>
      <c r="S90" s="6"/>
      <c r="T90" s="780"/>
      <c r="U90" s="755"/>
      <c r="V90" s="757"/>
      <c r="W90" s="757"/>
      <c r="X90" s="757"/>
      <c r="Y90" s="758"/>
      <c r="Z90" s="1569"/>
      <c r="AA90" s="1569"/>
      <c r="AB90" s="1569"/>
      <c r="AC90" s="1569"/>
      <c r="AD90" s="1569"/>
      <c r="AE90" s="758"/>
      <c r="AF90" s="1179"/>
      <c r="AG90" s="1243"/>
      <c r="AH90" s="1243"/>
      <c r="AI90" s="1243"/>
      <c r="AJ90" s="1243"/>
      <c r="AK90" s="1243"/>
      <c r="AL90" s="1243"/>
      <c r="AM90" s="1243"/>
    </row>
    <row r="91" spans="2:39" s="1244" customFormat="1" ht="17.25" customHeight="1" x14ac:dyDescent="0.15">
      <c r="B91" s="1246" t="s">
        <v>47</v>
      </c>
      <c r="C91" s="1219" t="s">
        <v>240</v>
      </c>
      <c r="D91" s="1220">
        <f>AVERAGE('2024月別'!D91,'2023月別 '!C91,'2022月別'!C91,'2021月別'!C91,'2020月別'!C91)</f>
        <v>333.31752500515643</v>
      </c>
      <c r="E91" s="1221">
        <f>AVERAGE('2024月別'!E91,'2023月別 '!D91,'2022月別'!D91,'2021月別'!D91,'2020月別'!D91)</f>
        <v>415.6</v>
      </c>
      <c r="F91" s="1222">
        <f>AVERAGE('2024月別'!F91,'2023月別 '!E91,'2022月別'!E91,'2021月別'!E91,'2020月別'!E91)</f>
        <v>318</v>
      </c>
      <c r="G91" s="1222">
        <f>AVERAGE('2024月別'!G91,'2023月別 '!F91,'2022月別'!F91,'2021月別'!F91,'2020月別'!F91)</f>
        <v>271.2</v>
      </c>
      <c r="H91" s="1222">
        <f>AVERAGE('2024月別'!H91,'2023月別 '!G91,'2022月別'!G91,'2021月別'!G91,'2020月別'!G91)</f>
        <v>276.60000000000002</v>
      </c>
      <c r="I91" s="1222">
        <f>AVERAGE('2024月別'!I91,'2023月別 '!H91,'2022月別'!H91,'2021月別'!H91,'2020月別'!H91)</f>
        <v>240.4</v>
      </c>
      <c r="J91" s="1223">
        <f>AVERAGE('2024月別'!J91,'2023月別 '!I91,'2022月別'!I91,'2021月別'!I91,'2020月別'!I91)</f>
        <v>278.60000000000002</v>
      </c>
      <c r="K91" s="1222">
        <f>AVERAGE('2024月別'!K91,'2023月別 '!J91,'2022月別'!J91,'2021月別'!J91,'2020月別'!J91)</f>
        <v>355.8</v>
      </c>
      <c r="L91" s="1222">
        <f>AVERAGE('2024月別'!L91,'2023月別 '!K91,'2022月別'!K91,'2021月別'!K91,'2020月別'!K91)</f>
        <v>381.2</v>
      </c>
      <c r="M91" s="1222">
        <f>AVERAGE('2024月別'!M91,'2023月別 '!L91,'2022月別'!L91,'2021月別'!L91,'2020月別'!L91)</f>
        <v>438.4</v>
      </c>
      <c r="N91" s="1222">
        <f>AVERAGE('2024月別'!N91,'2023月別 '!M91,'2022月別'!M91,'2021月別'!M91,'2020月別'!M91)</f>
        <v>9219.4195999999993</v>
      </c>
      <c r="O91" s="1222">
        <f>AVERAGE('2024月別'!O91,'2023月別 '!N91,'2022月別'!N91,'2021月別'!N91,'2020月別'!N91)</f>
        <v>363.8</v>
      </c>
      <c r="P91" s="1224">
        <f>AVERAGE('2024月別'!P91,'2023月別 '!O91,'2022月別'!O91,'2021月別'!O91,'2020月別'!O91)</f>
        <v>392.2</v>
      </c>
      <c r="Q91" s="2"/>
      <c r="R91" s="2"/>
      <c r="S91" s="6"/>
      <c r="T91" s="780"/>
      <c r="U91" s="755"/>
      <c r="V91" s="757"/>
      <c r="W91" s="757"/>
      <c r="X91" s="757"/>
      <c r="Y91" s="758"/>
      <c r="Z91" s="1569"/>
      <c r="AA91" s="1569"/>
      <c r="AB91" s="1569"/>
      <c r="AC91" s="1569"/>
      <c r="AD91" s="1569"/>
      <c r="AE91" s="758"/>
      <c r="AF91" s="1179"/>
      <c r="AG91" s="1243"/>
      <c r="AH91" s="1243"/>
      <c r="AI91" s="1243"/>
      <c r="AJ91" s="1243"/>
      <c r="AK91" s="1243"/>
      <c r="AL91" s="1243"/>
      <c r="AM91" s="1243"/>
    </row>
    <row r="92" spans="2:39" s="1244" customFormat="1" ht="17.25" customHeight="1" x14ac:dyDescent="0.15">
      <c r="B92" s="1247" t="s">
        <v>48</v>
      </c>
      <c r="C92" s="1226" t="s">
        <v>239</v>
      </c>
      <c r="D92" s="1212">
        <f>AVERAGE('2024月別'!D92,'2023月別 '!C92,'2022月別'!C92,'2021月別'!C92,'2020月別'!C92)</f>
        <v>1757.6592000000001</v>
      </c>
      <c r="E92" s="1213">
        <f>AVERAGE('2024月別'!E92,'2023月別 '!D92,'2022月別'!D92,'2021月別'!D92,'2020月別'!D92)</f>
        <v>12.1074</v>
      </c>
      <c r="F92" s="1216">
        <f>AVERAGE('2024月別'!F92,'2023月別 '!E92,'2022月別'!E92,'2021月別'!E92,'2020月別'!E92)</f>
        <v>5.8740000000000006</v>
      </c>
      <c r="G92" s="1214">
        <f>AVERAGE('2024月別'!G92,'2023月別 '!F92,'2022月別'!F92,'2021月別'!F92,'2020月別'!F92)</f>
        <v>10.5464</v>
      </c>
      <c r="H92" s="1216">
        <f>AVERAGE('2024月別'!H92,'2023月別 '!G92,'2022月別'!G92,'2021月別'!G92,'2020月別'!G92)</f>
        <v>15.830400000000001</v>
      </c>
      <c r="I92" s="1216">
        <f>AVERAGE('2024月別'!I92,'2023月別 '!H92,'2022月別'!H92,'2021月別'!H92,'2020月別'!H92)</f>
        <v>2.0962000000000001</v>
      </c>
      <c r="J92" s="1240">
        <f>AVERAGE('2024月別'!J92,'2023月別 '!I92,'2022月別'!I92,'2021月別'!I92,'2020月別'!I92)</f>
        <v>0.95320000000000005</v>
      </c>
      <c r="K92" s="1254">
        <f>AVERAGE('2024月別'!K92,'2023月別 '!J92,'2022月別'!J92,'2021月別'!J92,'2020月別'!J92)</f>
        <v>1.7687999999999999</v>
      </c>
      <c r="L92" s="1216">
        <f>AVERAGE('2024月別'!L92,'2023月別 '!K92,'2022月別'!K92,'2021月別'!K92,'2020月別'!K92)</f>
        <v>1.4178000000000002</v>
      </c>
      <c r="M92" s="1216">
        <f>AVERAGE('2024月別'!M92,'2023月別 '!L92,'2022月別'!L92,'2021月別'!L92,'2020月別'!L92)</f>
        <v>2.88</v>
      </c>
      <c r="N92" s="1216">
        <f>AVERAGE('2024月別'!N92,'2023月別 '!M92,'2022月別'!M92,'2021月別'!M92,'2020月別'!M92)</f>
        <v>1687.1654000000003</v>
      </c>
      <c r="O92" s="1216">
        <f>AVERAGE('2024月別'!O92,'2023月別 '!N92,'2022月別'!N92,'2021月別'!N92,'2020月別'!N92)</f>
        <v>9.9282000000000004</v>
      </c>
      <c r="P92" s="1241">
        <f>AVERAGE('2024月別'!P92,'2023月別 '!O92,'2022月別'!O92,'2021月別'!O92,'2020月別'!O92)</f>
        <v>7.0914000000000001</v>
      </c>
      <c r="Q92" s="2"/>
      <c r="R92" s="2"/>
      <c r="S92" s="6"/>
      <c r="T92" s="780"/>
      <c r="U92" s="755"/>
      <c r="V92" s="757"/>
      <c r="W92" s="757"/>
      <c r="X92" s="757"/>
      <c r="Y92" s="758"/>
      <c r="Z92" s="1569"/>
      <c r="AA92" s="1569"/>
      <c r="AB92" s="1569"/>
      <c r="AC92" s="1569"/>
      <c r="AD92" s="1569"/>
      <c r="AE92" s="758"/>
      <c r="AF92" s="1179"/>
      <c r="AG92" s="1243"/>
      <c r="AH92" s="1243"/>
      <c r="AI92" s="1243"/>
      <c r="AJ92" s="1243"/>
      <c r="AK92" s="1243"/>
      <c r="AL92" s="1243"/>
      <c r="AM92" s="1243"/>
    </row>
    <row r="93" spans="2:39" s="1244" customFormat="1" ht="17.25" customHeight="1" x14ac:dyDescent="0.15">
      <c r="B93" s="1245" t="s">
        <v>49</v>
      </c>
      <c r="C93" s="1211" t="s">
        <v>15</v>
      </c>
      <c r="D93" s="1212">
        <f>AVERAGE('2024月別'!D93,'2023月別 '!C93,'2022月別'!C93,'2021月別'!C93,'2020月別'!C93)</f>
        <v>216371.44640000002</v>
      </c>
      <c r="E93" s="1213">
        <f>AVERAGE('2024月別'!E93,'2023月別 '!D93,'2022月別'!D93,'2021月別'!D93,'2020月別'!D93)</f>
        <v>12143.969000000001</v>
      </c>
      <c r="F93" s="1216">
        <f>AVERAGE('2024月別'!F93,'2023月別 '!E93,'2022月別'!E93,'2021月別'!E93,'2020月別'!E93)</f>
        <v>5104.7085999999999</v>
      </c>
      <c r="G93" s="1214">
        <f>AVERAGE('2024月別'!G93,'2023月別 '!F93,'2022月別'!F93,'2021月別'!F93,'2020月別'!F93)</f>
        <v>8283.2623999999996</v>
      </c>
      <c r="H93" s="1216">
        <f>AVERAGE('2024月別'!H93,'2023月別 '!G93,'2022月別'!G93,'2021月別'!G93,'2020月別'!G93)</f>
        <v>10476.210800000001</v>
      </c>
      <c r="I93" s="1216">
        <f>AVERAGE('2024月別'!I93,'2023月別 '!H93,'2022月別'!H93,'2021月別'!H93,'2020月別'!H93)</f>
        <v>1503.0548000000001</v>
      </c>
      <c r="J93" s="1240">
        <f>AVERAGE('2024月別'!J93,'2023月別 '!I93,'2022月別'!I93,'2021月別'!I93,'2020月別'!I93)</f>
        <v>814.69440000000009</v>
      </c>
      <c r="K93" s="1216">
        <f>AVERAGE('2024月別'!K93,'2023月別 '!J93,'2022月別'!J93,'2021月別'!J93,'2020月別'!J93)</f>
        <v>1551.2721999999999</v>
      </c>
      <c r="L93" s="1216">
        <f>AVERAGE('2024月別'!L93,'2023月別 '!K93,'2022月別'!K93,'2021月別'!K93,'2020月別'!K93)</f>
        <v>151901.68239999999</v>
      </c>
      <c r="M93" s="1216">
        <f>AVERAGE('2024月別'!M93,'2023月別 '!L93,'2022月別'!L93,'2021月別'!L93,'2020月別'!L93)</f>
        <v>2620.3002000000006</v>
      </c>
      <c r="N93" s="1216">
        <f>AVERAGE('2024月別'!N93,'2023月別 '!M93,'2022月別'!M93,'2021月別'!M93,'2020月別'!M93)</f>
        <v>7928.7107999999989</v>
      </c>
      <c r="O93" s="1216">
        <f>AVERAGE('2024月別'!O93,'2023月別 '!N93,'2022月別'!N93,'2021月別'!N93,'2020月別'!N93)</f>
        <v>7458.5944</v>
      </c>
      <c r="P93" s="1241">
        <f>AVERAGE('2024月別'!P93,'2023月別 '!O93,'2022月別'!O93,'2021月別'!O93,'2020月別'!O93)</f>
        <v>6584.9863999999998</v>
      </c>
      <c r="Q93" s="41"/>
      <c r="R93" s="41"/>
      <c r="S93" s="3"/>
      <c r="T93" s="782"/>
      <c r="U93" s="760"/>
      <c r="V93" s="816"/>
      <c r="W93" s="816"/>
      <c r="X93" s="816"/>
      <c r="Y93" s="813"/>
      <c r="Z93" s="1571"/>
      <c r="AA93" s="1571"/>
      <c r="AB93" s="1571"/>
      <c r="AC93" s="1571"/>
      <c r="AD93" s="1571"/>
      <c r="AE93" s="813"/>
      <c r="AF93" s="1249"/>
      <c r="AG93" s="1243"/>
      <c r="AH93" s="1243"/>
      <c r="AI93" s="1243"/>
      <c r="AJ93" s="1243"/>
      <c r="AK93" s="1243"/>
      <c r="AL93" s="1243"/>
      <c r="AM93" s="1243"/>
    </row>
    <row r="94" spans="2:39" s="1244" customFormat="1" ht="17.25" customHeight="1" x14ac:dyDescent="0.15">
      <c r="B94" s="1246" t="s">
        <v>49</v>
      </c>
      <c r="C94" s="1219" t="s">
        <v>240</v>
      </c>
      <c r="D94" s="1220">
        <f>AVERAGE('2024月別'!D94,'2023月別 '!C94,'2022月別'!C94,'2021月別'!C94,'2020月別'!C94)</f>
        <v>668.56511713796704</v>
      </c>
      <c r="E94" s="1221">
        <f>AVERAGE('2024月別'!E94,'2023月別 '!D94,'2022月別'!D94,'2021月別'!D94,'2020月別'!D94)</f>
        <v>1010.8</v>
      </c>
      <c r="F94" s="1222">
        <f>AVERAGE('2024月別'!F94,'2023月別 '!E94,'2022月別'!E94,'2021月別'!E94,'2020月別'!E94)</f>
        <v>883</v>
      </c>
      <c r="G94" s="1222">
        <f>AVERAGE('2024月別'!G94,'2023月別 '!F94,'2022月別'!F94,'2021月別'!F94,'2020月別'!F94)</f>
        <v>845.2</v>
      </c>
      <c r="H94" s="1222">
        <f>AVERAGE('2024月別'!H94,'2023月別 '!G94,'2022月別'!G94,'2021月別'!G94,'2020月別'!G94)</f>
        <v>685.8</v>
      </c>
      <c r="I94" s="1222">
        <f>AVERAGE('2024月別'!I94,'2023月別 '!H94,'2022月別'!H94,'2021月別'!H94,'2020月別'!H94)</f>
        <v>732.2</v>
      </c>
      <c r="J94" s="1223">
        <f>AVERAGE('2024月別'!J94,'2023月別 '!I94,'2022月別'!I94,'2021月別'!I94,'2020月別'!I94)</f>
        <v>1294.5999999999999</v>
      </c>
      <c r="K94" s="1222">
        <f>AVERAGE('2024月別'!K94,'2023月別 '!J94,'2022月別'!J94,'2021月別'!J94,'2020月別'!J94)</f>
        <v>881</v>
      </c>
      <c r="L94" s="1222">
        <f>AVERAGE('2024月別'!L94,'2023月別 '!K94,'2022月別'!K94,'2021月別'!K94,'2020月別'!K94)</f>
        <v>983.2</v>
      </c>
      <c r="M94" s="1222">
        <f>AVERAGE('2024月別'!M94,'2023月別 '!L94,'2022月別'!L94,'2021月別'!L94,'2020月別'!L94)</f>
        <v>951.4</v>
      </c>
      <c r="N94" s="1222">
        <f>AVERAGE('2024月別'!N94,'2023月別 '!M94,'2022月別'!M94,'2021月別'!M94,'2020月別'!M94)</f>
        <v>619.9226000000001</v>
      </c>
      <c r="O94" s="1222">
        <f>AVERAGE('2024月別'!O94,'2023月別 '!N94,'2022月別'!N94,'2021月別'!N94,'2020月別'!N94)</f>
        <v>772.4</v>
      </c>
      <c r="P94" s="1224">
        <f>AVERAGE('2024月別'!P94,'2023月別 '!O94,'2022月別'!O94,'2021月別'!O94,'2020月別'!O94)</f>
        <v>939.2</v>
      </c>
      <c r="Q94" s="41"/>
      <c r="R94" s="41"/>
      <c r="S94" s="3"/>
      <c r="T94" s="782"/>
      <c r="U94" s="760"/>
      <c r="V94" s="816"/>
      <c r="W94" s="816"/>
      <c r="X94" s="816"/>
      <c r="Y94" s="813"/>
      <c r="Z94" s="1571"/>
      <c r="AA94" s="1571"/>
      <c r="AB94" s="1571"/>
      <c r="AC94" s="1571"/>
      <c r="AD94" s="1571"/>
      <c r="AE94" s="813"/>
      <c r="AF94" s="1249"/>
      <c r="AG94" s="1243"/>
      <c r="AH94" s="1243"/>
      <c r="AI94" s="1243"/>
      <c r="AJ94" s="1243"/>
      <c r="AK94" s="1243"/>
      <c r="AL94" s="1243"/>
      <c r="AM94" s="1243"/>
    </row>
    <row r="95" spans="2:39" s="1244" customFormat="1" ht="17.25" customHeight="1" x14ac:dyDescent="0.15">
      <c r="B95" s="1247" t="s">
        <v>50</v>
      </c>
      <c r="C95" s="1226" t="s">
        <v>239</v>
      </c>
      <c r="D95" s="1212">
        <f>AVERAGE('2024月別'!D95,'2023月別 '!C95,'2022月別'!C95,'2021月別'!C95,'2020月別'!C95)</f>
        <v>679.85259999999994</v>
      </c>
      <c r="E95" s="1213">
        <f>AVERAGE('2024月別'!E95,'2023月別 '!D95,'2022月別'!D95,'2021月別'!D95,'2020月別'!D95)</f>
        <v>4.8899999999999997</v>
      </c>
      <c r="F95" s="1216">
        <f>AVERAGE('2024月別'!F95,'2023月別 '!E95,'2022月別'!E95,'2021月別'!E95,'2020月別'!E95)</f>
        <v>1.5114000000000001</v>
      </c>
      <c r="G95" s="1214">
        <f>AVERAGE('2024月別'!G95,'2023月別 '!F95,'2022月別'!F95,'2021月別'!F95,'2020月別'!F95)</f>
        <v>0.82179999999999997</v>
      </c>
      <c r="H95" s="1216">
        <f>AVERAGE('2024月別'!H95,'2023月別 '!G95,'2022月別'!G95,'2021月別'!G95,'2020月別'!G95)</f>
        <v>0.46239999999999998</v>
      </c>
      <c r="I95" s="1216">
        <f>AVERAGE('2024月別'!I95,'2023月別 '!H95,'2022月別'!H95,'2021月別'!H95,'2020月別'!H95)</f>
        <v>0.46319999999999995</v>
      </c>
      <c r="J95" s="1240">
        <f>AVERAGE('2024月別'!J95,'2023月別 '!I95,'2022月別'!I95,'2021月別'!I95,'2020月別'!I95)</f>
        <v>0.52379999999999993</v>
      </c>
      <c r="K95" s="1216">
        <f>AVERAGE('2024月別'!K95,'2023月別 '!J95,'2022月別'!J95,'2021月別'!J95,'2020月別'!J95)</f>
        <v>0.48939999999999995</v>
      </c>
      <c r="L95" s="1216">
        <f>AVERAGE('2024月別'!L95,'2023月別 '!K95,'2022月別'!K95,'2021月別'!K95,'2020月別'!K95)</f>
        <v>0.4022</v>
      </c>
      <c r="M95" s="1216">
        <f>AVERAGE('2024月別'!M95,'2023月別 '!L95,'2022月別'!L95,'2021月別'!L95,'2020月別'!L95)</f>
        <v>0.36199999999999999</v>
      </c>
      <c r="N95" s="1216">
        <f>AVERAGE('2024月別'!N95,'2023月別 '!M95,'2022月別'!M95,'2021月別'!M95,'2020月別'!M95)</f>
        <v>657.33859999999993</v>
      </c>
      <c r="O95" s="1216">
        <f>AVERAGE('2024月別'!O95,'2023月別 '!N95,'2022月別'!N95,'2021月別'!N95,'2020月別'!N95)</f>
        <v>0.82740000000000014</v>
      </c>
      <c r="P95" s="1241">
        <f>AVERAGE('2024月別'!P95,'2023月別 '!O95,'2022月別'!O95,'2021月別'!O95,'2020月別'!O95)</f>
        <v>11.760399999999999</v>
      </c>
      <c r="Q95" s="41"/>
      <c r="R95" s="41"/>
      <c r="S95" s="3"/>
      <c r="T95" s="782"/>
      <c r="U95" s="760"/>
      <c r="V95" s="816"/>
      <c r="W95" s="816"/>
      <c r="X95" s="816"/>
      <c r="Y95" s="813"/>
      <c r="Z95" s="1571"/>
      <c r="AA95" s="1571"/>
      <c r="AB95" s="1571"/>
      <c r="AC95" s="1571"/>
      <c r="AD95" s="1571"/>
      <c r="AE95" s="813"/>
      <c r="AF95" s="1249"/>
      <c r="AG95" s="1243"/>
      <c r="AH95" s="1243"/>
      <c r="AI95" s="1243"/>
      <c r="AJ95" s="1243"/>
      <c r="AK95" s="1243"/>
      <c r="AL95" s="1243"/>
      <c r="AM95" s="1243"/>
    </row>
    <row r="96" spans="2:39" s="1244" customFormat="1" ht="17.25" customHeight="1" x14ac:dyDescent="0.15">
      <c r="B96" s="1245" t="s">
        <v>51</v>
      </c>
      <c r="C96" s="1211" t="s">
        <v>15</v>
      </c>
      <c r="D96" s="1212">
        <f>AVERAGE('2024月別'!D96,'2023月別 '!C96,'2022月別'!C96,'2021月別'!C96,'2020月別'!C96)</f>
        <v>131735.40660000002</v>
      </c>
      <c r="E96" s="1213">
        <f>AVERAGE('2024月別'!E96,'2023月別 '!D96,'2022月別'!D96,'2021月別'!D96,'2020月別'!D96)</f>
        <v>17038.075000000001</v>
      </c>
      <c r="F96" s="1216">
        <f>AVERAGE('2024月別'!F96,'2023月別 '!E96,'2022月別'!E96,'2021月別'!E96,'2020月別'!E96)</f>
        <v>3221.0909999999994</v>
      </c>
      <c r="G96" s="1214">
        <f>AVERAGE('2024月別'!G96,'2023月別 '!F96,'2022月別'!F96,'2021月別'!F96,'2020月別'!F96)</f>
        <v>2580.0092</v>
      </c>
      <c r="H96" s="1216">
        <f>AVERAGE('2024月別'!H96,'2023月別 '!G96,'2022月別'!G96,'2021月別'!G96,'2020月別'!G96)</f>
        <v>2423.6637999999994</v>
      </c>
      <c r="I96" s="1216">
        <f>AVERAGE('2024月別'!I96,'2023月別 '!H96,'2022月別'!H96,'2021月別'!H96,'2020月別'!H96)</f>
        <v>2331.4378000000006</v>
      </c>
      <c r="J96" s="1240">
        <f>AVERAGE('2024月別'!J96,'2023月別 '!I96,'2022月別'!I96,'2021月別'!I96,'2020月別'!I96)</f>
        <v>1828.0740000000001</v>
      </c>
      <c r="K96" s="1216">
        <f>AVERAGE('2024月別'!K96,'2023月別 '!J96,'2022月別'!J96,'2021月別'!J96,'2020月別'!J96)</f>
        <v>1516.8665999999998</v>
      </c>
      <c r="L96" s="1216">
        <f>AVERAGE('2024月別'!L96,'2023月別 '!K96,'2022月別'!K96,'2021月別'!K96,'2020月別'!K96)</f>
        <v>2590.7590000000005</v>
      </c>
      <c r="M96" s="1216">
        <f>AVERAGE('2024月別'!M96,'2023月別 '!L96,'2022月別'!L96,'2021月別'!L96,'2020月別'!L96)</f>
        <v>3953.8448000000003</v>
      </c>
      <c r="N96" s="1216">
        <f>AVERAGE('2024月別'!N96,'2023月別 '!M96,'2022月別'!M96,'2021月別'!M96,'2020月別'!M96)</f>
        <v>4762.9441999999999</v>
      </c>
      <c r="O96" s="1216">
        <f>AVERAGE('2024月別'!O96,'2023月別 '!N96,'2022月別'!N96,'2021月別'!N96,'2020月別'!N96)</f>
        <v>3378.0190000000002</v>
      </c>
      <c r="P96" s="1241">
        <f>AVERAGE('2024月別'!P96,'2023月別 '!O96,'2022月別'!O96,'2021月別'!O96,'2020月別'!O96)</f>
        <v>86110.622200000013</v>
      </c>
      <c r="Q96" s="41"/>
      <c r="R96" s="41"/>
      <c r="S96" s="3"/>
      <c r="T96" s="782"/>
      <c r="U96" s="760"/>
      <c r="V96" s="816"/>
      <c r="W96" s="816"/>
      <c r="X96" s="816"/>
      <c r="Y96" s="813"/>
      <c r="Z96" s="1571"/>
      <c r="AA96" s="1571"/>
      <c r="AB96" s="1571"/>
      <c r="AC96" s="1571"/>
      <c r="AD96" s="1571"/>
      <c r="AE96" s="813"/>
      <c r="AF96" s="1249"/>
      <c r="AG96" s="1243"/>
      <c r="AH96" s="1243"/>
      <c r="AI96" s="1243"/>
      <c r="AJ96" s="1243"/>
      <c r="AK96" s="1243"/>
      <c r="AL96" s="1243"/>
      <c r="AM96" s="1243"/>
    </row>
    <row r="97" spans="2:39" s="1244" customFormat="1" ht="17.25" customHeight="1" x14ac:dyDescent="0.15">
      <c r="B97" s="1246" t="s">
        <v>51</v>
      </c>
      <c r="C97" s="1219" t="s">
        <v>240</v>
      </c>
      <c r="D97" s="1220">
        <f>AVERAGE('2024月別'!D97,'2023月別 '!C97,'2022月別'!C97,'2021月別'!C97,'2020月別'!C97)</f>
        <v>4632.2285835831062</v>
      </c>
      <c r="E97" s="1221">
        <f>AVERAGE('2024月別'!E97,'2023月別 '!D97,'2022月別'!D97,'2021月別'!D97,'2020月別'!D97)</f>
        <v>3479.4</v>
      </c>
      <c r="F97" s="1222">
        <f>AVERAGE('2024月別'!F97,'2023月別 '!E97,'2022月別'!E97,'2021月別'!E97,'2020月別'!E97)</f>
        <v>2304</v>
      </c>
      <c r="G97" s="1222">
        <f>AVERAGE('2024月別'!G97,'2023月別 '!F97,'2022月別'!F97,'2021月別'!F97,'2020月別'!F97)</f>
        <v>3316.4</v>
      </c>
      <c r="H97" s="1222">
        <f>AVERAGE('2024月別'!H97,'2023月別 '!G97,'2022月別'!G97,'2021月別'!G97,'2020月別'!G97)</f>
        <v>3669.1527999999998</v>
      </c>
      <c r="I97" s="1222">
        <f>AVERAGE('2024月別'!I97,'2023月別 '!H97,'2022月別'!H97,'2021月別'!H97,'2020月別'!H97)</f>
        <v>6931</v>
      </c>
      <c r="J97" s="1223">
        <f>AVERAGE('2024月別'!J97,'2023月別 '!I97,'2022月別'!I97,'2021月別'!I97,'2020月別'!I97)</f>
        <v>4047</v>
      </c>
      <c r="K97" s="1222">
        <f>AVERAGE('2024月別'!K97,'2023月別 '!J97,'2022月別'!J97,'2021月別'!J97,'2020月別'!J97)</f>
        <v>3262.6</v>
      </c>
      <c r="L97" s="1222">
        <f>AVERAGE('2024月別'!L97,'2023月別 '!K97,'2022月別'!K97,'2021月別'!K97,'2020月別'!K97)</f>
        <v>7325</v>
      </c>
      <c r="M97" s="1222">
        <f>AVERAGE('2024月別'!M97,'2023月別 '!L97,'2022月別'!L97,'2021月別'!L97,'2020月別'!L97)</f>
        <v>12385.016599999999</v>
      </c>
      <c r="N97" s="1222">
        <f>AVERAGE('2024月別'!N97,'2023月別 '!M97,'2022月別'!M97,'2021月別'!M97,'2020月別'!M97)</f>
        <v>7562.2</v>
      </c>
      <c r="O97" s="1222">
        <f>AVERAGE('2024月別'!O97,'2023月別 '!N97,'2022月別'!N97,'2021月別'!N97,'2020月別'!N97)</f>
        <v>4137</v>
      </c>
      <c r="P97" s="1224">
        <f>AVERAGE('2024月別'!P97,'2023月別 '!O97,'2022月別'!O97,'2021月別'!O97,'2020月別'!O97)</f>
        <v>7475.8</v>
      </c>
      <c r="Q97" s="41"/>
      <c r="R97" s="41"/>
      <c r="S97" s="3"/>
      <c r="T97" s="782"/>
      <c r="U97" s="760"/>
      <c r="V97" s="816"/>
      <c r="W97" s="816"/>
      <c r="X97" s="816"/>
      <c r="Y97" s="813"/>
      <c r="Z97" s="1571"/>
      <c r="AA97" s="1571"/>
      <c r="AB97" s="1571"/>
      <c r="AC97" s="1571"/>
      <c r="AD97" s="1571"/>
      <c r="AE97" s="813"/>
      <c r="AF97" s="1249"/>
      <c r="AG97" s="1243"/>
      <c r="AH97" s="1243"/>
      <c r="AI97" s="1243"/>
      <c r="AJ97" s="1243"/>
      <c r="AK97" s="1243"/>
      <c r="AL97" s="1243"/>
      <c r="AM97" s="1243"/>
    </row>
    <row r="98" spans="2:39" ht="17.25" customHeight="1" x14ac:dyDescent="0.15">
      <c r="B98" s="1225" t="s">
        <v>52</v>
      </c>
      <c r="C98" s="1226" t="s">
        <v>239</v>
      </c>
      <c r="D98" s="1212">
        <f>AVERAGE('2024月別'!D98,'2023月別 '!C98,'2022月別'!C98,'2021月別'!C98,'2020月別'!C98)</f>
        <v>16002.8</v>
      </c>
      <c r="E98" s="1213">
        <f>AVERAGE('2024月別'!E98,'2023月別 '!D98,'2022月別'!D98,'2021月別'!D98,'2020月別'!D98)</f>
        <v>139.19999999999999</v>
      </c>
      <c r="F98" s="1214">
        <f>AVERAGE('2024月別'!F98,'2023月別 '!E98,'2022月別'!E98,'2021月別'!E98,'2020月別'!E98)</f>
        <v>127</v>
      </c>
      <c r="G98" s="1214">
        <f>AVERAGE('2024月別'!G98,'2023月別 '!F98,'2022月別'!F98,'2021月別'!F98,'2020月別'!F98)</f>
        <v>152.80000000000001</v>
      </c>
      <c r="H98" s="1214">
        <f>AVERAGE('2024月別'!H98,'2023月別 '!G98,'2022月別'!G98,'2021月別'!G98,'2020月別'!G98)</f>
        <v>131.4</v>
      </c>
      <c r="I98" s="1214">
        <f>AVERAGE('2024月別'!I98,'2023月別 '!H98,'2022月別'!H98,'2021月別'!H98,'2020月別'!H98)</f>
        <v>122.8</v>
      </c>
      <c r="J98" s="1215">
        <f>AVERAGE('2024月別'!J98,'2023月別 '!I98,'2022月別'!I98,'2021月別'!I98,'2020月別'!I98)</f>
        <v>116.8</v>
      </c>
      <c r="K98" s="1216">
        <f>AVERAGE('2024月別'!K98,'2023月別 '!J98,'2022月別'!J98,'2021月別'!J98,'2020月別'!J98)</f>
        <v>113.6</v>
      </c>
      <c r="L98" s="1214">
        <f>AVERAGE('2024月別'!L98,'2023月別 '!K98,'2022月別'!K98,'2021月別'!K98,'2020月別'!K98)</f>
        <v>89.4</v>
      </c>
      <c r="M98" s="1214">
        <f>AVERAGE('2024月別'!M98,'2023月別 '!L98,'2022月別'!L98,'2021月別'!L98,'2020月別'!L98)</f>
        <v>87</v>
      </c>
      <c r="N98" s="1214">
        <f>AVERAGE('2024月別'!N98,'2023月別 '!M98,'2022月別'!M98,'2021月別'!M98,'2020月別'!M98)</f>
        <v>14620.2</v>
      </c>
      <c r="O98" s="1214">
        <f>AVERAGE('2024月別'!O98,'2023月別 '!N98,'2022月別'!N98,'2021月別'!N98,'2020月別'!N98)</f>
        <v>111.2</v>
      </c>
      <c r="P98" s="1217">
        <f>AVERAGE('2024月別'!P98,'2023月別 '!O98,'2022月別'!O98,'2021月別'!O98,'2020月別'!O98)</f>
        <v>191.4</v>
      </c>
      <c r="Q98" s="41"/>
      <c r="R98" s="41"/>
      <c r="S98" s="3"/>
      <c r="T98" s="782"/>
      <c r="U98" s="760"/>
      <c r="V98" s="816"/>
      <c r="W98" s="816"/>
      <c r="X98" s="816"/>
      <c r="Y98" s="813"/>
      <c r="Z98" s="1571"/>
      <c r="AA98" s="1571"/>
      <c r="AB98" s="1571"/>
      <c r="AC98" s="1571"/>
      <c r="AD98" s="1571"/>
      <c r="AE98" s="813"/>
      <c r="AF98" s="1249"/>
    </row>
    <row r="99" spans="2:39" ht="17.25" customHeight="1" x14ac:dyDescent="0.15">
      <c r="B99" s="1210" t="s">
        <v>53</v>
      </c>
      <c r="C99" s="1211" t="s">
        <v>15</v>
      </c>
      <c r="D99" s="1212">
        <f>AVERAGE('2024月別'!D99,'2023月別 '!C99,'2022月別'!C99,'2021月別'!C99,'2020月別'!C99)</f>
        <v>876469</v>
      </c>
      <c r="E99" s="1213">
        <f>AVERAGE('2024月別'!E99,'2023月別 '!D99,'2022月別'!D99,'2021月別'!D99,'2020月別'!D99)</f>
        <v>120962</v>
      </c>
      <c r="F99" s="1214">
        <f>AVERAGE('2024月別'!F99,'2023月別 '!E99,'2022月別'!E99,'2021月別'!E99,'2020月別'!E99)</f>
        <v>53577.2</v>
      </c>
      <c r="G99" s="1214">
        <f>AVERAGE('2024月別'!G99,'2023月別 '!F99,'2022月別'!F99,'2021月別'!F99,'2020月別'!F99)</f>
        <v>56243.6</v>
      </c>
      <c r="H99" s="1214">
        <f>AVERAGE('2024月別'!H99,'2023月別 '!G99,'2022月別'!G99,'2021月別'!G99,'2020月別'!G99)</f>
        <v>45441.599999999999</v>
      </c>
      <c r="I99" s="1214">
        <f>AVERAGE('2024月別'!I99,'2023月別 '!H99,'2022月別'!H99,'2021月別'!H99,'2020月別'!H99)</f>
        <v>45341</v>
      </c>
      <c r="J99" s="1215">
        <f>AVERAGE('2024月別'!J99,'2023月別 '!I99,'2022月別'!I99,'2021月別'!I99,'2020月別'!I99)</f>
        <v>40896.400000000001</v>
      </c>
      <c r="K99" s="1216">
        <f>AVERAGE('2024月別'!K99,'2023月別 '!J99,'2022月別'!J99,'2021月別'!J99,'2020月別'!J99)</f>
        <v>49572.6</v>
      </c>
      <c r="L99" s="1214">
        <f>AVERAGE('2024月別'!L99,'2023月別 '!K99,'2022月別'!K99,'2021月別'!K99,'2020月別'!K99)</f>
        <v>54891</v>
      </c>
      <c r="M99" s="1214">
        <f>AVERAGE('2024月別'!M99,'2023月別 '!L99,'2022月別'!L99,'2021月別'!L99,'2020月別'!L99)</f>
        <v>68092</v>
      </c>
      <c r="N99" s="1214">
        <f>AVERAGE('2024月別'!N99,'2023月別 '!M99,'2022月別'!M99,'2021月別'!M99,'2020月別'!M99)</f>
        <v>45007.8</v>
      </c>
      <c r="O99" s="1214">
        <f>AVERAGE('2024月別'!O99,'2023月別 '!N99,'2022月別'!N99,'2021月別'!N99,'2020月別'!N99)</f>
        <v>47547.8</v>
      </c>
      <c r="P99" s="1217">
        <f>AVERAGE('2024月別'!P99,'2023月別 '!O99,'2022月別'!O99,'2021月別'!O99,'2020月別'!O99)</f>
        <v>248896</v>
      </c>
      <c r="Q99" s="41"/>
      <c r="R99" s="41"/>
      <c r="S99" s="3"/>
      <c r="T99" s="782"/>
      <c r="U99" s="760"/>
      <c r="V99" s="816"/>
      <c r="W99" s="816"/>
      <c r="X99" s="816"/>
      <c r="Y99" s="813"/>
      <c r="Z99" s="1571"/>
      <c r="AA99" s="1571"/>
      <c r="AB99" s="1571"/>
      <c r="AC99" s="1571"/>
      <c r="AD99" s="1571"/>
      <c r="AE99" s="813"/>
      <c r="AF99" s="1249"/>
    </row>
    <row r="100" spans="2:39" ht="17.25" customHeight="1" x14ac:dyDescent="0.15">
      <c r="B100" s="1218" t="s">
        <v>53</v>
      </c>
      <c r="C100" s="1219" t="s">
        <v>240</v>
      </c>
      <c r="D100" s="1220">
        <f>AVERAGE('2024月別'!D100,'2023月別 '!C100,'2022月別'!C100,'2021月別'!C100,'2020月別'!C100)</f>
        <v>467.61939466994744</v>
      </c>
      <c r="E100" s="1221">
        <f>AVERAGE('2024月別'!E100,'2023月別 '!D100,'2022月別'!D100,'2021月別'!D100,'2020月別'!D100)</f>
        <v>873</v>
      </c>
      <c r="F100" s="1222">
        <f>AVERAGE('2024月別'!F100,'2023月別 '!E100,'2022月別'!E100,'2021月別'!E100,'2020月別'!E100)</f>
        <v>427.6</v>
      </c>
      <c r="G100" s="1222">
        <f>AVERAGE('2024月別'!G100,'2023月別 '!F100,'2022月別'!F100,'2021月別'!F100,'2020月別'!F100)</f>
        <v>370.8</v>
      </c>
      <c r="H100" s="1222">
        <f>AVERAGE('2024月別'!H100,'2023月別 '!G100,'2022月別'!G100,'2021月別'!G100,'2020月別'!G100)</f>
        <v>348.6</v>
      </c>
      <c r="I100" s="1222">
        <f>AVERAGE('2024月別'!I100,'2023月別 '!H100,'2022月別'!H100,'2021月別'!H100,'2020月別'!H100)</f>
        <v>371</v>
      </c>
      <c r="J100" s="1223">
        <f>AVERAGE('2024月別'!J100,'2023月別 '!I100,'2022月別'!I100,'2021月別'!I100,'2020月別'!I100)</f>
        <v>352</v>
      </c>
      <c r="K100" s="1222">
        <f>AVERAGE('2024月別'!K100,'2023月別 '!J100,'2022月別'!J100,'2021月別'!J100,'2020月別'!J100)</f>
        <v>441.6</v>
      </c>
      <c r="L100" s="1222">
        <f>AVERAGE('2024月別'!L100,'2023月別 '!K100,'2022月別'!K100,'2021月別'!K100,'2020月別'!K100)</f>
        <v>634.20000000000005</v>
      </c>
      <c r="M100" s="1222">
        <f>AVERAGE('2024月別'!M100,'2023月別 '!L100,'2022月別'!L100,'2021月別'!L100,'2020月別'!L100)</f>
        <v>809.2</v>
      </c>
      <c r="N100" s="1222">
        <f>AVERAGE('2024月別'!N100,'2023月別 '!M100,'2022月別'!M100,'2021月別'!M100,'2020月別'!M100)</f>
        <v>430.8</v>
      </c>
      <c r="O100" s="1222">
        <f>AVERAGE('2024月別'!O100,'2023月別 '!N100,'2022月別'!N100,'2021月別'!N100,'2020月別'!N100)</f>
        <v>432.8</v>
      </c>
      <c r="P100" s="1224">
        <f>AVERAGE('2024月別'!P100,'2023月別 '!O100,'2022月別'!O100,'2021月別'!O100,'2020月別'!O100)</f>
        <v>1303.5999999999999</v>
      </c>
      <c r="Q100" s="41"/>
      <c r="R100" s="41"/>
      <c r="S100" s="3"/>
      <c r="T100" s="782"/>
      <c r="U100" s="760"/>
      <c r="V100" s="816"/>
      <c r="W100" s="816"/>
      <c r="X100" s="816"/>
      <c r="Y100" s="813"/>
      <c r="Z100" s="1571"/>
      <c r="AA100" s="1571"/>
      <c r="AB100" s="1571"/>
      <c r="AC100" s="1571"/>
      <c r="AD100" s="1571"/>
      <c r="AE100" s="813"/>
      <c r="AF100" s="1249"/>
    </row>
    <row r="101" spans="2:39" ht="17.25" customHeight="1" x14ac:dyDescent="0.15">
      <c r="B101" s="1225" t="s">
        <v>54</v>
      </c>
      <c r="C101" s="1226" t="s">
        <v>239</v>
      </c>
      <c r="D101" s="1212">
        <f>AVERAGE('2024月別'!D101,'2023月別 '!C101,'2022月別'!C101,'2021月別'!C101,'2020月別'!C101)</f>
        <v>20814.599999999999</v>
      </c>
      <c r="E101" s="1213">
        <f>AVERAGE('2024月別'!E101,'2023月別 '!D101,'2022月別'!D101,'2021月別'!D101,'2020月別'!D101)</f>
        <v>274.2</v>
      </c>
      <c r="F101" s="1214">
        <f>AVERAGE('2024月別'!F101,'2023月別 '!E101,'2022月別'!E101,'2021月別'!E101,'2020月別'!E101)</f>
        <v>228.8</v>
      </c>
      <c r="G101" s="1214">
        <f>AVERAGE('2024月別'!G101,'2023月別 '!F101,'2022月別'!F101,'2021月別'!F101,'2020月別'!F101)</f>
        <v>168.2</v>
      </c>
      <c r="H101" s="1214">
        <f>AVERAGE('2024月別'!H101,'2023月別 '!G101,'2022月別'!G101,'2021月別'!G101,'2020月別'!G101)</f>
        <v>93.6</v>
      </c>
      <c r="I101" s="1214">
        <f>AVERAGE('2024月別'!I101,'2023月別 '!H101,'2022月別'!H101,'2021月別'!H101,'2020月別'!H101)</f>
        <v>86.4</v>
      </c>
      <c r="J101" s="1215">
        <f>AVERAGE('2024月別'!J101,'2023月別 '!I101,'2022月別'!I101,'2021月別'!I101,'2020月別'!I101)</f>
        <v>73</v>
      </c>
      <c r="K101" s="1216">
        <f>AVERAGE('2024月別'!K101,'2023月別 '!J101,'2022月別'!J101,'2021月別'!J101,'2020月別'!J101)</f>
        <v>50.8</v>
      </c>
      <c r="L101" s="1214">
        <f>AVERAGE('2024月別'!L101,'2023月別 '!K101,'2022月別'!K101,'2021月別'!K101,'2020月別'!K101)</f>
        <v>31.8</v>
      </c>
      <c r="M101" s="1214">
        <f>AVERAGE('2024月別'!M101,'2023月別 '!L101,'2022月別'!L101,'2021月別'!L101,'2020月別'!L101)</f>
        <v>41.8</v>
      </c>
      <c r="N101" s="1214">
        <f>AVERAGE('2024月別'!N101,'2023月別 '!M101,'2022月別'!M101,'2021月別'!M101,'2020月別'!M101)</f>
        <v>19178</v>
      </c>
      <c r="O101" s="1214">
        <f>AVERAGE('2024月別'!O101,'2023月別 '!N101,'2022月別'!N101,'2021月別'!N101,'2020月別'!N101)</f>
        <v>269.60000000000002</v>
      </c>
      <c r="P101" s="1217">
        <f>AVERAGE('2024月別'!P101,'2023月別 '!O101,'2022月別'!O101,'2021月別'!O101,'2020月別'!O101)</f>
        <v>318.39999999999998</v>
      </c>
      <c r="Q101" s="41"/>
      <c r="R101" s="41"/>
      <c r="S101" s="3"/>
      <c r="T101" s="782"/>
      <c r="U101" s="760"/>
      <c r="V101" s="816"/>
      <c r="W101" s="816"/>
      <c r="X101" s="816"/>
      <c r="Y101" s="813"/>
      <c r="Z101" s="1571"/>
      <c r="AA101" s="1571"/>
      <c r="AB101" s="1571"/>
      <c r="AC101" s="1571"/>
      <c r="AD101" s="1571"/>
      <c r="AE101" s="813"/>
      <c r="AF101" s="1249"/>
    </row>
    <row r="102" spans="2:39" ht="17.25" customHeight="1" x14ac:dyDescent="0.15">
      <c r="B102" s="1210" t="s">
        <v>54</v>
      </c>
      <c r="C102" s="1211" t="s">
        <v>15</v>
      </c>
      <c r="D102" s="1212">
        <f>AVERAGE('2024月別'!D102,'2023月別 '!C102,'2022月別'!C102,'2021月別'!C102,'2020月別'!C102)</f>
        <v>1311998.3999999999</v>
      </c>
      <c r="E102" s="1213">
        <f>AVERAGE('2024月別'!E102,'2023月別 '!D102,'2022月別'!D102,'2021月別'!D102,'2020月別'!D102)</f>
        <v>244630.8</v>
      </c>
      <c r="F102" s="1214">
        <f>AVERAGE('2024月別'!F102,'2023月別 '!E102,'2022月別'!E102,'2021月別'!E102,'2020月別'!E102)</f>
        <v>139084.20000000001</v>
      </c>
      <c r="G102" s="1214">
        <f>AVERAGE('2024月別'!G102,'2023月別 '!F102,'2022月別'!F102,'2021月別'!F102,'2020月別'!F102)</f>
        <v>93874</v>
      </c>
      <c r="H102" s="1214">
        <f>AVERAGE('2024月別'!H102,'2023月別 '!G102,'2022月別'!G102,'2021月別'!G102,'2020月別'!G102)</f>
        <v>72979</v>
      </c>
      <c r="I102" s="1214">
        <f>AVERAGE('2024月別'!I102,'2023月別 '!H102,'2022月別'!H102,'2021月別'!H102,'2020月別'!H102)</f>
        <v>56346.8</v>
      </c>
      <c r="J102" s="1215">
        <f>AVERAGE('2024月別'!J102,'2023月別 '!I102,'2022月別'!I102,'2021月別'!I102,'2020月別'!I102)</f>
        <v>43777.599999999999</v>
      </c>
      <c r="K102" s="1216">
        <f>AVERAGE('2024月別'!K102,'2023月別 '!J102,'2022月別'!J102,'2021月別'!J102,'2020月別'!J102)</f>
        <v>45799</v>
      </c>
      <c r="L102" s="1214">
        <f>AVERAGE('2024月別'!L102,'2023月別 '!K102,'2022月別'!K102,'2021月別'!K102,'2020月別'!K102)</f>
        <v>45803</v>
      </c>
      <c r="M102" s="1214">
        <f>AVERAGE('2024月別'!M102,'2023月別 '!L102,'2022月別'!L102,'2021月別'!L102,'2020月別'!L102)</f>
        <v>59766.400000000001</v>
      </c>
      <c r="N102" s="1214">
        <f>AVERAGE('2024月別'!N102,'2023月別 '!M102,'2022月別'!M102,'2021月別'!M102,'2020月別'!M102)</f>
        <v>88543.6</v>
      </c>
      <c r="O102" s="1214">
        <f>AVERAGE('2024月別'!O102,'2023月別 '!N102,'2022月別'!N102,'2021月別'!N102,'2020月別'!N102)</f>
        <v>146331.6</v>
      </c>
      <c r="P102" s="1217">
        <f>AVERAGE('2024月別'!P102,'2023月別 '!O102,'2022月別'!O102,'2021月別'!O102,'2020月別'!O102)</f>
        <v>275062.40000000002</v>
      </c>
      <c r="Q102" s="41"/>
      <c r="R102" s="41"/>
      <c r="T102" s="782"/>
      <c r="U102" s="760"/>
      <c r="V102" s="816"/>
      <c r="W102" s="816"/>
      <c r="X102" s="816"/>
      <c r="Y102" s="813"/>
      <c r="Z102" s="1571"/>
      <c r="AA102" s="1571"/>
      <c r="AB102" s="1571"/>
      <c r="AC102" s="1571"/>
      <c r="AD102" s="1571"/>
      <c r="AE102" s="813"/>
      <c r="AF102" s="1249"/>
    </row>
    <row r="103" spans="2:39" ht="17.25" customHeight="1" x14ac:dyDescent="0.15">
      <c r="B103" s="1218" t="s">
        <v>54</v>
      </c>
      <c r="C103" s="1219" t="s">
        <v>240</v>
      </c>
      <c r="D103" s="1220">
        <f>AVERAGE('2024月別'!D103,'2023月別 '!C103,'2022月別'!C103,'2021月別'!C103,'2020月別'!C103)</f>
        <v>589.51207339692496</v>
      </c>
      <c r="E103" s="1221">
        <f>AVERAGE('2024月別'!E103,'2023月別 '!D103,'2022月別'!D103,'2021月別'!D103,'2020月別'!D103)</f>
        <v>893.8</v>
      </c>
      <c r="F103" s="1222">
        <f>AVERAGE('2024月別'!F103,'2023月別 '!E103,'2022月別'!E103,'2021月別'!E103,'2020月別'!E103)</f>
        <v>615</v>
      </c>
      <c r="G103" s="1222">
        <f>AVERAGE('2024月別'!G103,'2023月別 '!F103,'2022月別'!F103,'2021月別'!F103,'2020月別'!F103)</f>
        <v>566.4</v>
      </c>
      <c r="H103" s="1222">
        <f>AVERAGE('2024月別'!H103,'2023月別 '!G103,'2022月別'!G103,'2021月別'!G103,'2020月別'!G103)</f>
        <v>787.6</v>
      </c>
      <c r="I103" s="1222">
        <f>AVERAGE('2024月別'!I103,'2023月別 '!H103,'2022月別'!H103,'2021月別'!H103,'2020月別'!H103)</f>
        <v>662.2</v>
      </c>
      <c r="J103" s="1223">
        <f>AVERAGE('2024月別'!J103,'2023月別 '!I103,'2022月別'!I103,'2021月別'!I103,'2020月別'!I103)</f>
        <v>600.20000000000005</v>
      </c>
      <c r="K103" s="1222">
        <f>AVERAGE('2024月別'!K103,'2023月別 '!J103,'2022月別'!J103,'2021月別'!J103,'2020月別'!J103)</f>
        <v>911.2</v>
      </c>
      <c r="L103" s="1222">
        <f>AVERAGE('2024月別'!L103,'2023月別 '!K103,'2022月別'!K103,'2021月別'!K103,'2020月別'!K103)</f>
        <v>1542.2</v>
      </c>
      <c r="M103" s="1222">
        <f>AVERAGE('2024月別'!M103,'2023月別 '!L103,'2022月別'!L103,'2021月別'!L103,'2020月別'!L103)</f>
        <v>1627.2</v>
      </c>
      <c r="N103" s="1222">
        <f>AVERAGE('2024月別'!N103,'2023月別 '!M103,'2022月別'!M103,'2021月別'!M103,'2020月別'!M103)</f>
        <v>683.35500000000002</v>
      </c>
      <c r="O103" s="1222">
        <f>AVERAGE('2024月別'!O103,'2023月別 '!N103,'2022月別'!N103,'2021月別'!N103,'2020月別'!N103)</f>
        <v>553.6</v>
      </c>
      <c r="P103" s="1224">
        <f>AVERAGE('2024月別'!P103,'2023月別 '!O103,'2022月別'!O103,'2021月別'!O103,'2020月別'!O103)</f>
        <v>872.4</v>
      </c>
      <c r="Q103" s="41"/>
      <c r="R103" s="41"/>
      <c r="T103" s="782"/>
      <c r="U103" s="760"/>
      <c r="V103" s="816"/>
      <c r="W103" s="816"/>
      <c r="X103" s="816"/>
      <c r="Y103" s="813"/>
      <c r="Z103" s="1571"/>
      <c r="AA103" s="1571"/>
      <c r="AB103" s="1571"/>
      <c r="AC103" s="1571"/>
      <c r="AD103" s="1571"/>
      <c r="AE103" s="813"/>
      <c r="AF103" s="1249"/>
    </row>
    <row r="104" spans="2:39" s="1244" customFormat="1" ht="17.25" customHeight="1" x14ac:dyDescent="0.15">
      <c r="B104" s="1247" t="s">
        <v>55</v>
      </c>
      <c r="C104" s="1226" t="s">
        <v>239</v>
      </c>
      <c r="D104" s="1212">
        <f>AVERAGE('2024月別'!D104,'2023月別 '!C104,'2022月別'!C104,'2021月別'!C104,'2020月別'!C104)</f>
        <v>6543.0882000000001</v>
      </c>
      <c r="E104" s="1213">
        <f>AVERAGE('2024月別'!E104,'2023月別 '!D104,'2022月別'!D104,'2021月別'!D104,'2020月別'!D104)</f>
        <v>74.969200000000001</v>
      </c>
      <c r="F104" s="1216">
        <f>AVERAGE('2024月別'!F104,'2023月別 '!E104,'2022月別'!E104,'2021月別'!E104,'2020月別'!E104)</f>
        <v>53.871200000000002</v>
      </c>
      <c r="G104" s="1214">
        <f>AVERAGE('2024月別'!G104,'2023月別 '!F104,'2022月別'!F104,'2021月別'!F104,'2020月別'!F104)</f>
        <v>48.851599999999998</v>
      </c>
      <c r="H104" s="1216">
        <f>AVERAGE('2024月別'!H104,'2023月別 '!G104,'2022月別'!G104,'2021月別'!G104,'2020月別'!G104)</f>
        <v>32.327399999999997</v>
      </c>
      <c r="I104" s="1216">
        <f>AVERAGE('2024月別'!I104,'2023月別 '!H104,'2022月別'!H104,'2021月別'!H104,'2020月別'!H104)</f>
        <v>11.475</v>
      </c>
      <c r="J104" s="1240">
        <f>AVERAGE('2024月別'!J104,'2023月別 '!I104,'2022月別'!I104,'2021月別'!I104,'2020月別'!I104)</f>
        <v>3.8679999999999999</v>
      </c>
      <c r="K104" s="1216">
        <f>AVERAGE('2024月別'!K104,'2023月別 '!J104,'2022月別'!J104,'2021月別'!J104,'2020月別'!J104)</f>
        <v>3.1122000000000001</v>
      </c>
      <c r="L104" s="1216">
        <f>AVERAGE('2024月別'!L104,'2023月別 '!K104,'2022月別'!K104,'2021月別'!K104,'2020月別'!K104)</f>
        <v>3.0741999999999998</v>
      </c>
      <c r="M104" s="1216">
        <f>AVERAGE('2024月別'!M104,'2023月別 '!L104,'2022月別'!L104,'2021月別'!L104,'2020月別'!L104)</f>
        <v>5.7762000000000002</v>
      </c>
      <c r="N104" s="1216">
        <f>AVERAGE('2024月別'!N104,'2023月別 '!M104,'2022月別'!M104,'2021月別'!M104,'2020月別'!M104)</f>
        <v>6197.1208000000006</v>
      </c>
      <c r="O104" s="1216">
        <f>AVERAGE('2024月別'!O104,'2023月別 '!N104,'2022月別'!N104,'2021月別'!N104,'2020月別'!N104)</f>
        <v>40.8294</v>
      </c>
      <c r="P104" s="1241">
        <f>AVERAGE('2024月別'!P104,'2023月別 '!O104,'2022月別'!O104,'2021月別'!O104,'2020月別'!O104)</f>
        <v>67.813000000000017</v>
      </c>
      <c r="Q104" s="41"/>
      <c r="R104" s="41"/>
      <c r="S104" s="6"/>
      <c r="T104" s="782"/>
      <c r="U104" s="760"/>
      <c r="V104" s="816"/>
      <c r="W104" s="816"/>
      <c r="X104" s="816"/>
      <c r="Y104" s="813"/>
      <c r="Z104" s="1571"/>
      <c r="AA104" s="1571"/>
      <c r="AB104" s="1571"/>
      <c r="AC104" s="1571"/>
      <c r="AD104" s="1571"/>
      <c r="AE104" s="813"/>
      <c r="AF104" s="1249"/>
      <c r="AG104" s="1243"/>
      <c r="AH104" s="1243"/>
      <c r="AI104" s="1243"/>
      <c r="AJ104" s="1243"/>
      <c r="AK104" s="1243"/>
      <c r="AL104" s="1243"/>
      <c r="AM104" s="1243"/>
    </row>
    <row r="105" spans="2:39" s="1244" customFormat="1" ht="17.25" customHeight="1" x14ac:dyDescent="0.15">
      <c r="B105" s="1245" t="s">
        <v>55</v>
      </c>
      <c r="C105" s="1211" t="s">
        <v>15</v>
      </c>
      <c r="D105" s="1212">
        <f>AVERAGE('2024月別'!D105,'2023月別 '!C105,'2022月別'!C105,'2021月別'!C105,'2020月別'!C105)</f>
        <v>532878.18425999989</v>
      </c>
      <c r="E105" s="1213">
        <f>AVERAGE('2024月別'!E105,'2023月別 '!D105,'2022月別'!D105,'2021月別'!D105,'2020月別'!D105)</f>
        <v>123409.226</v>
      </c>
      <c r="F105" s="1216">
        <f>AVERAGE('2024月別'!F105,'2023月別 '!E105,'2022月別'!E105,'2021月別'!E105,'2020月別'!E105)</f>
        <v>68147.479399999997</v>
      </c>
      <c r="G105" s="1214">
        <f>AVERAGE('2024月別'!G105,'2023月別 '!F105,'2022月別'!F105,'2021月別'!F105,'2020月別'!F105)</f>
        <v>52881.447059999999</v>
      </c>
      <c r="H105" s="1216">
        <f>AVERAGE('2024月別'!H105,'2023月別 '!G105,'2022月別'!G105,'2021月別'!G105,'2020月別'!G105)</f>
        <v>26156.9202</v>
      </c>
      <c r="I105" s="1216">
        <f>AVERAGE('2024月別'!I105,'2023月別 '!H105,'2022月別'!H105,'2021月別'!H105,'2020月別'!H105)</f>
        <v>8482.6486000000004</v>
      </c>
      <c r="J105" s="1240">
        <f>AVERAGE('2024月別'!J105,'2023月別 '!I105,'2022月別'!I105,'2021月別'!I105,'2020月別'!I105)</f>
        <v>3783.547</v>
      </c>
      <c r="K105" s="1216">
        <f>AVERAGE('2024月別'!K105,'2023月別 '!J105,'2022月別'!J105,'2021月別'!J105,'2020月別'!J105)</f>
        <v>3266.5613999999996</v>
      </c>
      <c r="L105" s="1216">
        <f>AVERAGE('2024月別'!L105,'2023月別 '!K105,'2022月別'!K105,'2021月別'!K105,'2020月別'!K105)</f>
        <v>3376.9766000000004</v>
      </c>
      <c r="M105" s="1216">
        <f>AVERAGE('2024月別'!M105,'2023月別 '!L105,'2022月別'!L105,'2021月別'!L105,'2020月別'!L105)</f>
        <v>8282.3328000000001</v>
      </c>
      <c r="N105" s="1216">
        <f>AVERAGE('2024月別'!N105,'2023月別 '!M105,'2022月別'!M105,'2021月別'!M105,'2020月別'!M105)</f>
        <v>22960.1178</v>
      </c>
      <c r="O105" s="1216">
        <f>AVERAGE('2024月別'!O105,'2023月別 '!N105,'2022月別'!N105,'2021月別'!N105,'2020月別'!N105)</f>
        <v>68458.764599999995</v>
      </c>
      <c r="P105" s="1241">
        <f>AVERAGE('2024月別'!P105,'2023月別 '!O105,'2022月別'!O105,'2021月別'!O105,'2020月別'!O105)</f>
        <v>143672.16279999999</v>
      </c>
      <c r="Q105" s="41"/>
      <c r="R105" s="41"/>
      <c r="S105" s="6"/>
      <c r="T105" s="782"/>
      <c r="U105" s="760"/>
      <c r="V105" s="816"/>
      <c r="W105" s="816"/>
      <c r="X105" s="816"/>
      <c r="Y105" s="813"/>
      <c r="Z105" s="1571"/>
      <c r="AA105" s="1571"/>
      <c r="AB105" s="1571"/>
      <c r="AC105" s="1571"/>
      <c r="AD105" s="1571"/>
      <c r="AE105" s="813"/>
      <c r="AF105" s="1249"/>
      <c r="AG105" s="1243"/>
      <c r="AH105" s="1243"/>
      <c r="AI105" s="1243"/>
      <c r="AJ105" s="1243"/>
      <c r="AK105" s="1243"/>
      <c r="AL105" s="1243"/>
      <c r="AM105" s="1243"/>
    </row>
    <row r="106" spans="2:39" s="1244" customFormat="1" ht="17.25" customHeight="1" x14ac:dyDescent="0.15">
      <c r="B106" s="1246" t="s">
        <v>55</v>
      </c>
      <c r="C106" s="1219" t="s">
        <v>240</v>
      </c>
      <c r="D106" s="1220">
        <f>AVERAGE('2024月別'!D106,'2023月別 '!C106,'2022月別'!C106,'2021月別'!C106,'2020月別'!C106)</f>
        <v>1138.4368358566833</v>
      </c>
      <c r="E106" s="1221">
        <f>AVERAGE('2024月別'!E106,'2023月別 '!D106,'2022月別'!D106,'2021月別'!D106,'2020月別'!D106)</f>
        <v>1645.4</v>
      </c>
      <c r="F106" s="1222">
        <f>AVERAGE('2024月別'!F106,'2023月別 '!E106,'2022月別'!E106,'2021月別'!E106,'2020月別'!E106)</f>
        <v>1269.4000000000001</v>
      </c>
      <c r="G106" s="1222">
        <f>AVERAGE('2024月別'!G106,'2023月別 '!F106,'2022月別'!F106,'2021月別'!F106,'2020月別'!F106)</f>
        <v>1087.2</v>
      </c>
      <c r="H106" s="1222">
        <f>AVERAGE('2024月別'!H106,'2023月別 '!G106,'2022月別'!G106,'2021月別'!G106,'2020月別'!G106)</f>
        <v>804</v>
      </c>
      <c r="I106" s="1222">
        <f>AVERAGE('2024月別'!I106,'2023月別 '!H106,'2022月別'!H106,'2021月別'!H106,'2020月別'!H106)</f>
        <v>753.4</v>
      </c>
      <c r="J106" s="1223">
        <f>AVERAGE('2024月別'!J106,'2023月別 '!I106,'2022月別'!I106,'2021月別'!I106,'2020月別'!I106)</f>
        <v>983.8</v>
      </c>
      <c r="K106" s="1222">
        <f>AVERAGE('2024月別'!K106,'2023月別 '!J106,'2022月別'!J106,'2021月別'!J106,'2020月別'!J106)</f>
        <v>1055.4000000000001</v>
      </c>
      <c r="L106" s="1222">
        <f>AVERAGE('2024月別'!L106,'2023月別 '!K106,'2022月別'!K106,'2021月別'!K106,'2020月別'!K106)</f>
        <v>1125.8</v>
      </c>
      <c r="M106" s="1222">
        <f>AVERAGE('2024月別'!M106,'2023月別 '!L106,'2022月別'!L106,'2021月別'!L106,'2020月別'!L106)</f>
        <v>1454</v>
      </c>
      <c r="N106" s="1222">
        <f>AVERAGE('2024月別'!N106,'2023月別 '!M106,'2022月別'!M106,'2021月別'!M106,'2020月別'!M106)</f>
        <v>1487</v>
      </c>
      <c r="O106" s="1222">
        <f>AVERAGE('2024月別'!O106,'2023月別 '!N106,'2022月別'!N106,'2021月別'!N106,'2020月別'!N106)</f>
        <v>1691</v>
      </c>
      <c r="P106" s="1224">
        <f>AVERAGE('2024月別'!P106,'2023月別 '!O106,'2022月別'!O106,'2021月別'!O106,'2020月別'!O106)</f>
        <v>2121.6</v>
      </c>
      <c r="Q106" s="41"/>
      <c r="R106" s="41"/>
      <c r="S106" s="6"/>
      <c r="T106" s="782"/>
      <c r="U106" s="760"/>
      <c r="V106" s="816"/>
      <c r="W106" s="816"/>
      <c r="X106" s="816"/>
      <c r="Y106" s="813"/>
      <c r="Z106" s="1571"/>
      <c r="AA106" s="1571"/>
      <c r="AB106" s="1571"/>
      <c r="AC106" s="1571"/>
      <c r="AD106" s="1571"/>
      <c r="AE106" s="813"/>
      <c r="AF106" s="1249"/>
      <c r="AG106" s="1243"/>
      <c r="AH106" s="1243"/>
      <c r="AI106" s="1243"/>
      <c r="AJ106" s="1243"/>
      <c r="AK106" s="1243"/>
      <c r="AL106" s="1243"/>
      <c r="AM106" s="1243"/>
    </row>
    <row r="107" spans="2:39" ht="17.25" customHeight="1" x14ac:dyDescent="0.15">
      <c r="B107" s="1225" t="s">
        <v>56</v>
      </c>
      <c r="C107" s="1226" t="s">
        <v>239</v>
      </c>
      <c r="D107" s="1212">
        <f>AVERAGE('2024月別'!D107,'2023月別 '!C107,'2022月別'!C107,'2021月別'!C107,'2020月別'!C107)</f>
        <v>20959.400000000001</v>
      </c>
      <c r="E107" s="1213">
        <f>AVERAGE('2024月別'!E107,'2023月別 '!D107,'2022月別'!D107,'2021月別'!D107,'2020月別'!D107)</f>
        <v>486.4</v>
      </c>
      <c r="F107" s="1214">
        <f>AVERAGE('2024月別'!F107,'2023月別 '!E107,'2022月別'!E107,'2021月別'!E107,'2020月別'!E107)</f>
        <v>451.6</v>
      </c>
      <c r="G107" s="1214">
        <f>AVERAGE('2024月別'!G107,'2023月別 '!F107,'2022月別'!F107,'2021月別'!F107,'2020月別'!F107)</f>
        <v>334.2</v>
      </c>
      <c r="H107" s="1214">
        <f>AVERAGE('2024月別'!H107,'2023月別 '!G107,'2022月別'!G107,'2021月別'!G107,'2020月別'!G107)</f>
        <v>287.8</v>
      </c>
      <c r="I107" s="1214">
        <f>AVERAGE('2024月別'!I107,'2023月別 '!H107,'2022月別'!H107,'2021月別'!H107,'2020月別'!H107)</f>
        <v>319.2</v>
      </c>
      <c r="J107" s="1215">
        <f>AVERAGE('2024月別'!J107,'2023月別 '!I107,'2022月別'!I107,'2021月別'!I107,'2020月別'!I107)</f>
        <v>242.2</v>
      </c>
      <c r="K107" s="1216">
        <f>AVERAGE('2024月別'!K107,'2023月別 '!J107,'2022月別'!J107,'2021月別'!J107,'2020月別'!J107)</f>
        <v>186.4</v>
      </c>
      <c r="L107" s="1214">
        <f>AVERAGE('2024月別'!L107,'2023月別 '!K107,'2022月別'!K107,'2021月別'!K107,'2020月別'!K107)</f>
        <v>161.4</v>
      </c>
      <c r="M107" s="1214">
        <f>AVERAGE('2024月別'!M107,'2023月別 '!L107,'2022月別'!L107,'2021月別'!L107,'2020月別'!L107)</f>
        <v>209.2</v>
      </c>
      <c r="N107" s="1214">
        <f>AVERAGE('2024月別'!N107,'2023月別 '!M107,'2022月別'!M107,'2021月別'!M107,'2020月別'!M107)</f>
        <v>17157.599999999999</v>
      </c>
      <c r="O107" s="1214">
        <f>AVERAGE('2024月別'!O107,'2023月別 '!N107,'2022月別'!N107,'2021月別'!N107,'2020月別'!N107)</f>
        <v>592</v>
      </c>
      <c r="P107" s="1217">
        <f>AVERAGE('2024月別'!P107,'2023月別 '!O107,'2022月別'!O107,'2021月別'!O107,'2020月別'!O107)</f>
        <v>531.4</v>
      </c>
      <c r="Q107" s="41"/>
      <c r="R107" s="41"/>
      <c r="T107" s="782"/>
      <c r="U107" s="760"/>
      <c r="V107" s="816"/>
      <c r="W107" s="816"/>
      <c r="X107" s="816"/>
      <c r="Y107" s="813"/>
      <c r="Z107" s="1571"/>
      <c r="AA107" s="1571"/>
      <c r="AB107" s="1571"/>
      <c r="AC107" s="1571"/>
      <c r="AD107" s="1571"/>
      <c r="AE107" s="813"/>
      <c r="AF107" s="1249"/>
    </row>
    <row r="108" spans="2:39" ht="17.25" customHeight="1" x14ac:dyDescent="0.15">
      <c r="B108" s="1210" t="s">
        <v>56</v>
      </c>
      <c r="C108" s="1211" t="s">
        <v>15</v>
      </c>
      <c r="D108" s="1212">
        <f>AVERAGE('2024月別'!D108,'2023月別 '!C108,'2022月別'!C108,'2021月別'!C108,'2020月別'!C108)</f>
        <v>961263.8</v>
      </c>
      <c r="E108" s="1213">
        <f>AVERAGE('2024月別'!E108,'2023月別 '!D108,'2022月別'!D108,'2021月別'!D108,'2020月別'!D108)</f>
        <v>101545.2</v>
      </c>
      <c r="F108" s="1214">
        <f>AVERAGE('2024月別'!F108,'2023月別 '!E108,'2022月別'!E108,'2021月別'!E108,'2020月別'!E108)</f>
        <v>97522.6</v>
      </c>
      <c r="G108" s="1214">
        <f>AVERAGE('2024月別'!G108,'2023月別 '!F108,'2022月別'!F108,'2021月別'!F108,'2020月別'!F108)</f>
        <v>82109</v>
      </c>
      <c r="H108" s="1214">
        <f>AVERAGE('2024月別'!H108,'2023月別 '!G108,'2022月別'!G108,'2021月別'!G108,'2020月別'!G108)</f>
        <v>72835.399999999994</v>
      </c>
      <c r="I108" s="1214">
        <f>AVERAGE('2024月別'!I108,'2023月別 '!H108,'2022月別'!H108,'2021月別'!H108,'2020月別'!H108)</f>
        <v>75907.399999999994</v>
      </c>
      <c r="J108" s="1215">
        <f>AVERAGE('2024月別'!J108,'2023月別 '!I108,'2022月別'!I108,'2021月別'!I108,'2020月別'!I108)</f>
        <v>64042.400000000001</v>
      </c>
      <c r="K108" s="1216">
        <f>AVERAGE('2024月別'!K108,'2023月別 '!J108,'2022月別'!J108,'2021月別'!J108,'2020月別'!J108)</f>
        <v>52471.4</v>
      </c>
      <c r="L108" s="1214">
        <f>AVERAGE('2024月別'!L108,'2023月別 '!K108,'2022月別'!K108,'2021月別'!K108,'2020月別'!K108)</f>
        <v>50570.2</v>
      </c>
      <c r="M108" s="1214">
        <f>AVERAGE('2024月別'!M108,'2023月別 '!L108,'2022月別'!L108,'2021月別'!L108,'2020月別'!L108)</f>
        <v>62392.6</v>
      </c>
      <c r="N108" s="1214">
        <f>AVERAGE('2024月別'!N108,'2023月別 '!M108,'2022月別'!M108,'2021月別'!M108,'2020月別'!M108)</f>
        <v>69252.800000000003</v>
      </c>
      <c r="O108" s="1214">
        <f>AVERAGE('2024月別'!O108,'2023月別 '!N108,'2022月別'!N108,'2021月別'!N108,'2020月別'!N108)</f>
        <v>116937.8</v>
      </c>
      <c r="P108" s="1217">
        <f>AVERAGE('2024月別'!P108,'2023月別 '!O108,'2022月別'!O108,'2021月別'!O108,'2020月別'!O108)</f>
        <v>115677</v>
      </c>
      <c r="Q108" s="41"/>
      <c r="R108" s="41"/>
      <c r="S108" s="3"/>
      <c r="T108" s="782"/>
      <c r="U108" s="760"/>
      <c r="V108" s="816"/>
      <c r="W108" s="816"/>
      <c r="X108" s="816"/>
      <c r="Y108" s="813"/>
      <c r="Z108" s="1571"/>
      <c r="AA108" s="1571"/>
      <c r="AB108" s="1571"/>
      <c r="AC108" s="1571"/>
      <c r="AD108" s="1571"/>
      <c r="AE108" s="813"/>
      <c r="AF108" s="1249"/>
    </row>
    <row r="109" spans="2:39" ht="17.25" customHeight="1" x14ac:dyDescent="0.15">
      <c r="B109" s="1218" t="s">
        <v>56</v>
      </c>
      <c r="C109" s="1219" t="s">
        <v>240</v>
      </c>
      <c r="D109" s="1220">
        <f>AVERAGE('2024月別'!D109,'2023月別 '!C109,'2022月別'!C109,'2021月別'!C109,'2020月別'!C109)</f>
        <v>185.74415544862592</v>
      </c>
      <c r="E109" s="1221">
        <f>AVERAGE('2024月別'!E109,'2023月別 '!D109,'2022月別'!D109,'2021月別'!D109,'2020月別'!D109)</f>
        <v>214.8</v>
      </c>
      <c r="F109" s="1222">
        <f>AVERAGE('2024月別'!F109,'2023月別 '!E109,'2022月別'!E109,'2021月別'!E109,'2020月別'!E109)</f>
        <v>217.4</v>
      </c>
      <c r="G109" s="1222">
        <f>AVERAGE('2024月別'!G109,'2023月別 '!F109,'2022月別'!F109,'2021月別'!F109,'2020月別'!F109)</f>
        <v>261.39999999999998</v>
      </c>
      <c r="H109" s="1222">
        <f>AVERAGE('2024月別'!H109,'2023月別 '!G109,'2022月別'!G109,'2021月別'!G109,'2020月別'!G109)</f>
        <v>254.8</v>
      </c>
      <c r="I109" s="1222">
        <f>AVERAGE('2024月別'!I109,'2023月別 '!H109,'2022月別'!H109,'2021月別'!H109,'2020月別'!H109)</f>
        <v>242</v>
      </c>
      <c r="J109" s="1223">
        <f>AVERAGE('2024月別'!J109,'2023月別 '!I109,'2022月別'!I109,'2021月別'!I109,'2020月別'!I109)</f>
        <v>265</v>
      </c>
      <c r="K109" s="1222">
        <f>AVERAGE('2024月別'!K109,'2023月別 '!J109,'2022月別'!J109,'2021月別'!J109,'2020月別'!J109)</f>
        <v>283.60000000000002</v>
      </c>
      <c r="L109" s="1222">
        <f>AVERAGE('2024月別'!L109,'2023月別 '!K109,'2022月別'!K109,'2021月別'!K109,'2020月別'!K109)</f>
        <v>319.8</v>
      </c>
      <c r="M109" s="1222">
        <f>AVERAGE('2024月別'!M109,'2023月別 '!L109,'2022月別'!L109,'2021月別'!L109,'2020月別'!L109)</f>
        <v>305.39999999999998</v>
      </c>
      <c r="N109" s="1222">
        <f>AVERAGE('2024月別'!N109,'2023月別 '!M109,'2022月別'!M109,'2021月別'!M109,'2020月別'!M109)</f>
        <v>278.39999999999998</v>
      </c>
      <c r="O109" s="1222">
        <f>AVERAGE('2024月別'!O109,'2023月別 '!N109,'2022月別'!N109,'2021月別'!N109,'2020月別'!N109)</f>
        <v>201.6</v>
      </c>
      <c r="P109" s="1224">
        <f>AVERAGE('2024月別'!P109,'2023月別 '!O109,'2022月別'!O109,'2021月別'!O109,'2020月別'!O109)</f>
        <v>236</v>
      </c>
      <c r="Q109" s="41"/>
      <c r="R109" s="41"/>
      <c r="S109" s="3"/>
      <c r="T109" s="782"/>
      <c r="U109" s="760"/>
      <c r="V109" s="816"/>
      <c r="W109" s="816"/>
      <c r="X109" s="816"/>
      <c r="Y109" s="813"/>
      <c r="Z109" s="1571"/>
      <c r="AA109" s="1571"/>
      <c r="AB109" s="1571"/>
      <c r="AC109" s="1571"/>
      <c r="AD109" s="1571"/>
      <c r="AE109" s="813"/>
      <c r="AF109" s="1249"/>
    </row>
    <row r="110" spans="2:39" ht="17.25" customHeight="1" x14ac:dyDescent="0.15">
      <c r="B110" s="1225" t="s">
        <v>57</v>
      </c>
      <c r="C110" s="1226" t="s">
        <v>239</v>
      </c>
      <c r="D110" s="1212">
        <f>AVERAGE('2024月別'!D110,'2023月別 '!C110,'2022月別'!C110,'2021月別'!C110,'2020月別'!C110)</f>
        <v>4127.6000000000004</v>
      </c>
      <c r="E110" s="1213">
        <f>AVERAGE('2024月別'!E110,'2023月別 '!D110,'2022月別'!D110,'2021月別'!D110,'2020月別'!D110)</f>
        <v>317.39999999999998</v>
      </c>
      <c r="F110" s="1214">
        <f>AVERAGE('2024月別'!F110,'2023月別 '!E110,'2022月別'!E110,'2021月別'!E110,'2020月別'!E110)</f>
        <v>332.4</v>
      </c>
      <c r="G110" s="1214">
        <f>AVERAGE('2024月別'!G110,'2023月別 '!F110,'2022月別'!F110,'2021月別'!F110,'2020月別'!F110)</f>
        <v>396.4</v>
      </c>
      <c r="H110" s="1214">
        <f>AVERAGE('2024月別'!H110,'2023月別 '!G110,'2022月別'!G110,'2021月別'!G110,'2020月別'!G110)</f>
        <v>384.6</v>
      </c>
      <c r="I110" s="1214">
        <f>AVERAGE('2024月別'!I110,'2023月別 '!H110,'2022月別'!H110,'2021月別'!H110,'2020月別'!H110)</f>
        <v>398</v>
      </c>
      <c r="J110" s="1215">
        <f>AVERAGE('2024月別'!J110,'2023月別 '!I110,'2022月別'!I110,'2021月別'!I110,'2020月別'!I110)</f>
        <v>373.6</v>
      </c>
      <c r="K110" s="1216">
        <f>AVERAGE('2024月別'!K110,'2023月別 '!J110,'2022月別'!J110,'2021月別'!J110,'2020月別'!J110)</f>
        <v>306.2</v>
      </c>
      <c r="L110" s="1214">
        <f>AVERAGE('2024月別'!L110,'2023月別 '!K110,'2022月別'!K110,'2021月別'!K110,'2020月別'!K110)</f>
        <v>266.60000000000002</v>
      </c>
      <c r="M110" s="1214">
        <f>AVERAGE('2024月別'!M110,'2023月別 '!L110,'2022月別'!L110,'2021月別'!L110,'2020月別'!L110)</f>
        <v>303</v>
      </c>
      <c r="N110" s="1214">
        <f>AVERAGE('2024月別'!N110,'2023月別 '!M110,'2022月別'!M110,'2021月別'!M110,'2020月別'!M110)</f>
        <v>372</v>
      </c>
      <c r="O110" s="1214">
        <f>AVERAGE('2024月別'!O110,'2023月別 '!N110,'2022月別'!N110,'2021月別'!N110,'2020月別'!N110)</f>
        <v>363.2</v>
      </c>
      <c r="P110" s="1217">
        <f>AVERAGE('2024月別'!P110,'2023月別 '!O110,'2022月別'!O110,'2021月別'!O110,'2020月別'!O110)</f>
        <v>314.2</v>
      </c>
      <c r="Q110" s="41"/>
      <c r="R110" s="41"/>
      <c r="S110" s="3"/>
      <c r="T110" s="782"/>
      <c r="U110" s="760"/>
      <c r="V110" s="816"/>
      <c r="W110" s="816"/>
      <c r="X110" s="816"/>
      <c r="Y110" s="813"/>
      <c r="Z110" s="1571"/>
      <c r="AA110" s="1571"/>
      <c r="AB110" s="1571"/>
      <c r="AC110" s="1571"/>
      <c r="AD110" s="1571"/>
      <c r="AE110" s="813"/>
      <c r="AF110" s="1249"/>
    </row>
    <row r="111" spans="2:39" ht="17.25" customHeight="1" x14ac:dyDescent="0.15">
      <c r="B111" s="1210" t="s">
        <v>57</v>
      </c>
      <c r="C111" s="1211" t="s">
        <v>15</v>
      </c>
      <c r="D111" s="1212">
        <f>AVERAGE('2024月別'!D111,'2023月別 '!C111,'2022月別'!C111,'2021月別'!C111,'2020月別'!C111)</f>
        <v>1232861</v>
      </c>
      <c r="E111" s="1213">
        <f>AVERAGE('2024月別'!E111,'2023月別 '!D111,'2022月別'!D111,'2021月別'!D111,'2020月別'!D111)</f>
        <v>102483.6</v>
      </c>
      <c r="F111" s="1214">
        <f>AVERAGE('2024月別'!F111,'2023月別 '!E111,'2022月別'!E111,'2021月別'!E111,'2020月別'!E111)</f>
        <v>102217.8</v>
      </c>
      <c r="G111" s="1214">
        <f>AVERAGE('2024月別'!G111,'2023月別 '!F111,'2022月別'!F111,'2021月別'!F111,'2020月別'!F111)</f>
        <v>97286</v>
      </c>
      <c r="H111" s="1214">
        <f>AVERAGE('2024月別'!H111,'2023月別 '!G111,'2022月別'!G111,'2021月別'!G111,'2020月別'!G111)</f>
        <v>108117</v>
      </c>
      <c r="I111" s="1214">
        <f>AVERAGE('2024月別'!I111,'2023月別 '!H111,'2022月別'!H111,'2021月別'!H111,'2020月別'!H111)</f>
        <v>102276.6</v>
      </c>
      <c r="J111" s="1215">
        <f>AVERAGE('2024月別'!J111,'2023月別 '!I111,'2022月別'!I111,'2021月別'!I111,'2020月別'!I111)</f>
        <v>94874.6</v>
      </c>
      <c r="K111" s="1216">
        <f>AVERAGE('2024月別'!K111,'2023月別 '!J111,'2022月別'!J111,'2021月別'!J111,'2020月別'!J111)</f>
        <v>93567.6</v>
      </c>
      <c r="L111" s="1214">
        <f>AVERAGE('2024月別'!L111,'2023月別 '!K111,'2022月別'!K111,'2021月別'!K111,'2020月別'!K111)</f>
        <v>95866.6</v>
      </c>
      <c r="M111" s="1214">
        <f>AVERAGE('2024月別'!M111,'2023月別 '!L111,'2022月別'!L111,'2021月別'!L111,'2020月別'!L111)</f>
        <v>128429.8</v>
      </c>
      <c r="N111" s="1214">
        <f>AVERAGE('2024月別'!N111,'2023月別 '!M111,'2022月別'!M111,'2021月別'!M111,'2020月別'!M111)</f>
        <v>119460.8</v>
      </c>
      <c r="O111" s="1214">
        <f>AVERAGE('2024月別'!O111,'2023月別 '!N111,'2022月別'!N111,'2021月別'!N111,'2020月別'!N111)</f>
        <v>98885</v>
      </c>
      <c r="P111" s="1217">
        <f>AVERAGE('2024月別'!P111,'2023月別 '!O111,'2022月別'!O111,'2021月別'!O111,'2020月別'!O111)</f>
        <v>89395.6</v>
      </c>
      <c r="S111" s="3"/>
    </row>
    <row r="112" spans="2:39" ht="17.25" customHeight="1" x14ac:dyDescent="0.15">
      <c r="B112" s="1218" t="s">
        <v>57</v>
      </c>
      <c r="C112" s="1219" t="s">
        <v>240</v>
      </c>
      <c r="D112" s="1220">
        <f>AVERAGE('2024月別'!D112,'2023月別 '!C112,'2022月別'!C112,'2021月別'!C112,'2020月別'!C112)</f>
        <v>299.14408401887022</v>
      </c>
      <c r="E112" s="1221">
        <f>AVERAGE('2024月別'!E112,'2023月別 '!D112,'2022月別'!D112,'2021月別'!D112,'2020月別'!D112)</f>
        <v>323.2</v>
      </c>
      <c r="F112" s="1222">
        <f>AVERAGE('2024月別'!F112,'2023月別 '!E112,'2022月別'!E112,'2021月別'!E112,'2020月別'!E112)</f>
        <v>310.60000000000002</v>
      </c>
      <c r="G112" s="1222">
        <f>AVERAGE('2024月別'!G112,'2023月別 '!F112,'2022月別'!F112,'2021月別'!F112,'2020月別'!F112)</f>
        <v>247.2</v>
      </c>
      <c r="H112" s="1222">
        <f>AVERAGE('2024月別'!H112,'2023月別 '!G112,'2022月別'!G112,'2021月別'!G112,'2020月別'!G112)</f>
        <v>282</v>
      </c>
      <c r="I112" s="1222">
        <f>AVERAGE('2024月別'!I112,'2023月別 '!H112,'2022月別'!H112,'2021月別'!H112,'2020月別'!H112)</f>
        <v>256.39999999999998</v>
      </c>
      <c r="J112" s="1223">
        <f>AVERAGE('2024月別'!J112,'2023月別 '!I112,'2022月別'!I112,'2021月別'!I112,'2020月別'!I112)</f>
        <v>254.4</v>
      </c>
      <c r="K112" s="1222">
        <f>AVERAGE('2024月別'!K112,'2023月別 '!J112,'2022月別'!J112,'2021月別'!J112,'2020月別'!J112)</f>
        <v>304.60000000000002</v>
      </c>
      <c r="L112" s="1222">
        <f>AVERAGE('2024月別'!L112,'2023月別 '!K112,'2022月別'!K112,'2021月別'!K112,'2020月別'!K112)</f>
        <v>364.6</v>
      </c>
      <c r="M112" s="1222">
        <f>AVERAGE('2024月別'!M112,'2023月別 '!L112,'2022月別'!L112,'2021月別'!L112,'2020月別'!L112)</f>
        <v>427.8</v>
      </c>
      <c r="N112" s="1222">
        <f>AVERAGE('2024月別'!N112,'2023月別 '!M112,'2022月別'!M112,'2021月別'!M112,'2020月別'!M112)</f>
        <v>320.39999999999998</v>
      </c>
      <c r="O112" s="1222">
        <f>AVERAGE('2024月別'!O112,'2023月別 '!N112,'2022月別'!N112,'2021月別'!N112,'2020月別'!N112)</f>
        <v>273</v>
      </c>
      <c r="P112" s="1224">
        <f>AVERAGE('2024月別'!P112,'2023月別 '!O112,'2022月別'!O112,'2021月別'!O112,'2020月別'!O112)</f>
        <v>284</v>
      </c>
      <c r="S112" s="3"/>
    </row>
    <row r="113" spans="2:39" ht="17.25" customHeight="1" x14ac:dyDescent="0.15">
      <c r="B113" s="1225" t="s">
        <v>58</v>
      </c>
      <c r="C113" s="1226" t="s">
        <v>239</v>
      </c>
      <c r="D113" s="1212">
        <f>AVERAGE('2024月別'!D113,'2023月別 '!C113,'2022月別'!C113,'2021月別'!C113,'2020月別'!C113)</f>
        <v>2342.4</v>
      </c>
      <c r="E113" s="1213">
        <f>AVERAGE('2024月別'!E113,'2023月別 '!D113,'2022月別'!D113,'2021月別'!D113,'2020月別'!D113)</f>
        <v>177.4</v>
      </c>
      <c r="F113" s="1214">
        <f>AVERAGE('2024月別'!F113,'2023月別 '!E113,'2022月別'!E113,'2021月別'!E113,'2020月別'!E113)</f>
        <v>173.2</v>
      </c>
      <c r="G113" s="1214">
        <f>AVERAGE('2024月別'!G113,'2023月別 '!F113,'2022月別'!F113,'2021月別'!F113,'2020月別'!F113)</f>
        <v>212.6</v>
      </c>
      <c r="H113" s="1214">
        <f>AVERAGE('2024月別'!H113,'2023月別 '!G113,'2022月別'!G113,'2021月別'!G113,'2020月別'!G113)</f>
        <v>168</v>
      </c>
      <c r="I113" s="1214">
        <f>AVERAGE('2024月別'!I113,'2023月別 '!H113,'2022月別'!H113,'2021月別'!H113,'2020月別'!H113)</f>
        <v>215.6</v>
      </c>
      <c r="J113" s="1215">
        <f>AVERAGE('2024月別'!J113,'2023月別 '!I113,'2022月別'!I113,'2021月別'!I113,'2020月別'!I113)</f>
        <v>254.6</v>
      </c>
      <c r="K113" s="1216">
        <f>AVERAGE('2024月別'!K113,'2023月別 '!J113,'2022月別'!J113,'2021月別'!J113,'2020月別'!J113)</f>
        <v>262.60000000000002</v>
      </c>
      <c r="L113" s="1214">
        <f>AVERAGE('2024月別'!L113,'2023月別 '!K113,'2022月別'!K113,'2021月別'!K113,'2020月別'!K113)</f>
        <v>179.6</v>
      </c>
      <c r="M113" s="1214">
        <f>AVERAGE('2024月別'!M113,'2023月別 '!L113,'2022月別'!L113,'2021月別'!L113,'2020月別'!L113)</f>
        <v>152</v>
      </c>
      <c r="N113" s="1214">
        <f>AVERAGE('2024月別'!N113,'2023月別 '!M113,'2022月別'!M113,'2021月別'!M113,'2020月別'!M113)</f>
        <v>173.4</v>
      </c>
      <c r="O113" s="1214">
        <f>AVERAGE('2024月別'!O113,'2023月別 '!N113,'2022月別'!N113,'2021月別'!N113,'2020月別'!N113)</f>
        <v>202.6</v>
      </c>
      <c r="P113" s="1217">
        <f>AVERAGE('2024月別'!P113,'2023月別 '!O113,'2022月別'!O113,'2021月別'!O113,'2020月別'!O113)</f>
        <v>170.8</v>
      </c>
      <c r="S113" s="3"/>
    </row>
    <row r="114" spans="2:39" ht="17.25" customHeight="1" x14ac:dyDescent="0.15">
      <c r="B114" s="1210" t="s">
        <v>58</v>
      </c>
      <c r="C114" s="1211" t="s">
        <v>15</v>
      </c>
      <c r="D114" s="1212">
        <f>AVERAGE('2024月別'!D114,'2023月別 '!C114,'2022月別'!C114,'2021月別'!C114,'2020月別'!C114)</f>
        <v>2231304.7999999998</v>
      </c>
      <c r="E114" s="1213">
        <f>AVERAGE('2024月別'!E114,'2023月別 '!D114,'2022月別'!D114,'2021月別'!D114,'2020月別'!D114)</f>
        <v>170250.8</v>
      </c>
      <c r="F114" s="1214">
        <f>AVERAGE('2024月別'!F114,'2023月別 '!E114,'2022月別'!E114,'2021月別'!E114,'2020月別'!E114)</f>
        <v>171894.8</v>
      </c>
      <c r="G114" s="1214">
        <f>AVERAGE('2024月別'!G114,'2023月別 '!F114,'2022月別'!F114,'2021月別'!F114,'2020月別'!F114)</f>
        <v>202614.8</v>
      </c>
      <c r="H114" s="1214">
        <f>AVERAGE('2024月別'!H114,'2023月別 '!G114,'2022月別'!G114,'2021月別'!G114,'2020月別'!G114)</f>
        <v>183581.8</v>
      </c>
      <c r="I114" s="1214">
        <f>AVERAGE('2024月別'!I114,'2023月別 '!H114,'2022月別'!H114,'2021月別'!H114,'2020月別'!H114)</f>
        <v>209083</v>
      </c>
      <c r="J114" s="1215">
        <f>AVERAGE('2024月別'!J114,'2023月別 '!I114,'2022月別'!I114,'2021月別'!I114,'2020月別'!I114)</f>
        <v>206309.4</v>
      </c>
      <c r="K114" s="1216">
        <f>AVERAGE('2024月別'!K114,'2023月別 '!J114,'2022月別'!J114,'2021月別'!J114,'2020月別'!J114)</f>
        <v>203480.6</v>
      </c>
      <c r="L114" s="1214">
        <f>AVERAGE('2024月別'!L114,'2023月別 '!K114,'2022月別'!K114,'2021月別'!K114,'2020月別'!K114)</f>
        <v>171242.8</v>
      </c>
      <c r="M114" s="1214">
        <f>AVERAGE('2024月別'!M114,'2023月別 '!L114,'2022月別'!L114,'2021月別'!L114,'2020月別'!L114)</f>
        <v>180800</v>
      </c>
      <c r="N114" s="1214">
        <f>AVERAGE('2024月別'!N114,'2023月別 '!M114,'2022月別'!M114,'2021月別'!M114,'2020月別'!M114)</f>
        <v>187430.2</v>
      </c>
      <c r="O114" s="1214">
        <f>AVERAGE('2024月別'!O114,'2023月別 '!N114,'2022月別'!N114,'2021月別'!N114,'2020月別'!N114)</f>
        <v>175078</v>
      </c>
      <c r="P114" s="1217">
        <f>AVERAGE('2024月別'!P114,'2023月別 '!O114,'2022月別'!O114,'2021月別'!O114,'2020月別'!O114)</f>
        <v>169538.6</v>
      </c>
      <c r="S114" s="3"/>
    </row>
    <row r="115" spans="2:39" ht="17.25" customHeight="1" x14ac:dyDescent="0.15">
      <c r="B115" s="1218" t="s">
        <v>58</v>
      </c>
      <c r="C115" s="1219" t="s">
        <v>240</v>
      </c>
      <c r="D115" s="1220">
        <f>AVERAGE('2024月別'!D115,'2023月別 '!C115,'2022月別'!C115,'2021月別'!C115,'2020月別'!C115)</f>
        <v>961.35671908843631</v>
      </c>
      <c r="E115" s="1221">
        <f>AVERAGE('2024月別'!E115,'2023月別 '!D115,'2022月別'!D115,'2021月別'!D115,'2020月別'!D115)</f>
        <v>980.8</v>
      </c>
      <c r="F115" s="1222">
        <f>AVERAGE('2024月別'!F115,'2023月別 '!E115,'2022月別'!E115,'2021月別'!E115,'2020月別'!E115)</f>
        <v>1008.8</v>
      </c>
      <c r="G115" s="1222">
        <f>AVERAGE('2024月別'!G115,'2023月別 '!F115,'2022月別'!F115,'2021月別'!F115,'2020月別'!F115)</f>
        <v>968.2</v>
      </c>
      <c r="H115" s="1222">
        <f>AVERAGE('2024月別'!H115,'2023月別 '!G115,'2022月別'!G115,'2021月別'!G115,'2020月別'!G115)</f>
        <v>1123.5999999999999</v>
      </c>
      <c r="I115" s="1222">
        <f>AVERAGE('2024月別'!I115,'2023月別 '!H115,'2022月別'!H115,'2021月別'!H115,'2020月別'!H115)</f>
        <v>972.2</v>
      </c>
      <c r="J115" s="1223">
        <f>AVERAGE('2024月別'!J115,'2023月別 '!I115,'2022月別'!I115,'2021月別'!I115,'2020月別'!I115)</f>
        <v>813</v>
      </c>
      <c r="K115" s="1222">
        <f>AVERAGE('2024月別'!K115,'2023月別 '!J115,'2022月別'!J115,'2021月別'!J115,'2020月別'!J115)</f>
        <v>790.4</v>
      </c>
      <c r="L115" s="1222">
        <f>AVERAGE('2024月別'!L115,'2023月別 '!K115,'2022月別'!K115,'2021月別'!K115,'2020月別'!K115)</f>
        <v>1002.2</v>
      </c>
      <c r="M115" s="1222">
        <f>AVERAGE('2024月別'!M115,'2023月別 '!L115,'2022月別'!L115,'2021月別'!L115,'2020月別'!L115)</f>
        <v>1268</v>
      </c>
      <c r="N115" s="1222">
        <f>AVERAGE('2024月別'!N115,'2023月別 '!M115,'2022月別'!M115,'2021月別'!M115,'2020月別'!M115)</f>
        <v>1108</v>
      </c>
      <c r="O115" s="1222">
        <f>AVERAGE('2024月別'!O115,'2023月別 '!N115,'2022月別'!N115,'2021月別'!N115,'2020月別'!N115)</f>
        <v>880.6</v>
      </c>
      <c r="P115" s="1224">
        <f>AVERAGE('2024月別'!P115,'2023月別 '!O115,'2022月別'!O115,'2021月別'!O115,'2020月別'!O115)</f>
        <v>1046.4000000000001</v>
      </c>
      <c r="S115" s="3"/>
    </row>
    <row r="116" spans="2:39" ht="17.25" customHeight="1" x14ac:dyDescent="0.15">
      <c r="B116" s="1225" t="s">
        <v>59</v>
      </c>
      <c r="C116" s="1226" t="s">
        <v>239</v>
      </c>
      <c r="D116" s="1212">
        <f>AVERAGE('2024月別'!D116,'2023月別 '!C116,'2022月別'!C116,'2021月別'!C116,'2020月別'!C116)</f>
        <v>2042.4</v>
      </c>
      <c r="E116" s="1213">
        <f>AVERAGE('2024月別'!E116,'2023月別 '!D116,'2022月別'!D116,'2021月別'!D116,'2020月別'!D116)</f>
        <v>109.4</v>
      </c>
      <c r="F116" s="1214">
        <f>AVERAGE('2024月別'!F116,'2023月別 '!E116,'2022月別'!E116,'2021月別'!E116,'2020月別'!E116)</f>
        <v>146.4</v>
      </c>
      <c r="G116" s="1214">
        <f>AVERAGE('2024月別'!G116,'2023月別 '!F116,'2022月別'!F116,'2021月別'!F116,'2020月別'!F116)</f>
        <v>381.2</v>
      </c>
      <c r="H116" s="1214">
        <f>AVERAGE('2024月別'!H116,'2023月別 '!G116,'2022月別'!G116,'2021月別'!G116,'2020月別'!G116)</f>
        <v>482.8</v>
      </c>
      <c r="I116" s="1214">
        <f>AVERAGE('2024月別'!I116,'2023月別 '!H116,'2022月別'!H116,'2021月別'!H116,'2020月別'!H116)</f>
        <v>539.6</v>
      </c>
      <c r="J116" s="1215">
        <f>AVERAGE('2024月別'!J116,'2023月別 '!I116,'2022月別'!I116,'2021月別'!I116,'2020月別'!I116)</f>
        <v>304</v>
      </c>
      <c r="K116" s="1216">
        <f>AVERAGE('2024月別'!K116,'2023月別 '!J116,'2022月別'!J116,'2021月別'!J116,'2020月別'!J116)</f>
        <v>20</v>
      </c>
      <c r="L116" s="1214">
        <f>AVERAGE('2024月別'!L116,'2023月別 '!K116,'2022月別'!K116,'2021月別'!K116,'2020月別'!K116)</f>
        <v>0</v>
      </c>
      <c r="M116" s="1214">
        <f>AVERAGE('2024月別'!M116,'2023月別 '!L116,'2022月別'!L116,'2021月別'!L116,'2020月別'!L116)</f>
        <v>0</v>
      </c>
      <c r="N116" s="1214">
        <f>AVERAGE('2024月別'!N116,'2023月別 '!M116,'2022月別'!M116,'2021月別'!M116,'2020月別'!M116)</f>
        <v>0</v>
      </c>
      <c r="O116" s="1214">
        <f>AVERAGE('2024月別'!O116,'2023月別 '!N116,'2022月別'!N116,'2021月別'!N116,'2020月別'!N116)</f>
        <v>0.6</v>
      </c>
      <c r="P116" s="1217">
        <f>AVERAGE('2024月別'!P116,'2023月別 '!O116,'2022月別'!O116,'2021月別'!O116,'2020月別'!O116)</f>
        <v>58.4</v>
      </c>
      <c r="S116" s="3"/>
    </row>
    <row r="117" spans="2:39" ht="17.25" customHeight="1" x14ac:dyDescent="0.15">
      <c r="B117" s="1210" t="s">
        <v>59</v>
      </c>
      <c r="C117" s="1211" t="s">
        <v>15</v>
      </c>
      <c r="D117" s="1212">
        <f>AVERAGE('2024月別'!D117,'2023月別 '!C117,'2022月別'!C117,'2021月別'!C117,'2020月別'!C117)</f>
        <v>1110129.3999999999</v>
      </c>
      <c r="E117" s="1213">
        <f>AVERAGE('2024月別'!E117,'2023月別 '!D117,'2022月別'!D117,'2021月別'!D117,'2020月別'!D117)</f>
        <v>69811.399999999994</v>
      </c>
      <c r="F117" s="1214">
        <f>AVERAGE('2024月別'!F117,'2023月別 '!E117,'2022月別'!E117,'2021月別'!E117,'2020月別'!E117)</f>
        <v>98537.8</v>
      </c>
      <c r="G117" s="1214">
        <f>AVERAGE('2024月別'!G117,'2023月別 '!F117,'2022月別'!F117,'2021月別'!F117,'2020月別'!F117)</f>
        <v>215145.8</v>
      </c>
      <c r="H117" s="1214">
        <f>AVERAGE('2024月別'!H117,'2023月別 '!G117,'2022月別'!G117,'2021月別'!G117,'2020月別'!G117)</f>
        <v>265002</v>
      </c>
      <c r="I117" s="1214">
        <f>AVERAGE('2024月別'!I117,'2023月別 '!H117,'2022月別'!H117,'2021月別'!H117,'2020月別'!H117)</f>
        <v>269459.40000000002</v>
      </c>
      <c r="J117" s="1215">
        <f>AVERAGE('2024月別'!J117,'2023月別 '!I117,'2022月別'!I117,'2021月別'!I117,'2020月別'!I117)</f>
        <v>144737.60000000001</v>
      </c>
      <c r="K117" s="1216">
        <f>AVERAGE('2024月別'!K117,'2023月別 '!J117,'2022月別'!J117,'2021月別'!J117,'2020月別'!J117)</f>
        <v>7472.4</v>
      </c>
      <c r="L117" s="1214">
        <f>AVERAGE('2024月別'!L117,'2023月別 '!K117,'2022月別'!K117,'2021月別'!K117,'2020月別'!K117)</f>
        <v>8.1999999999999993</v>
      </c>
      <c r="M117" s="1214">
        <f>AVERAGE('2024月別'!M117,'2023月別 '!L117,'2022月別'!L117,'2021月別'!L117,'2020月別'!L117)</f>
        <v>3</v>
      </c>
      <c r="N117" s="1214">
        <f>AVERAGE('2024月別'!N117,'2023月別 '!M117,'2022月別'!M117,'2021月別'!M117,'2020月別'!M117)</f>
        <v>0</v>
      </c>
      <c r="O117" s="1214">
        <f>AVERAGE('2024月別'!O117,'2023月別 '!N117,'2022月別'!N117,'2021月別'!N117,'2020月別'!N117)</f>
        <v>631.4</v>
      </c>
      <c r="P117" s="1217">
        <f>AVERAGE('2024月別'!P117,'2023月別 '!O117,'2022月別'!O117,'2021月別'!O117,'2020月別'!O117)</f>
        <v>39320.400000000001</v>
      </c>
      <c r="S117" s="3"/>
    </row>
    <row r="118" spans="2:39" ht="17.25" customHeight="1" x14ac:dyDescent="0.15">
      <c r="B118" s="1218" t="s">
        <v>59</v>
      </c>
      <c r="C118" s="1219" t="s">
        <v>240</v>
      </c>
      <c r="D118" s="1220">
        <f>AVERAGE('2024月別'!D118,'2023月別 '!C118,'2022月別'!C118,'2021月別'!C118,'2020月別'!C118)</f>
        <v>558.36057594956537</v>
      </c>
      <c r="E118" s="1221">
        <f>AVERAGE('2024月別'!E118,'2023月別 '!D118,'2022月別'!D118,'2021月別'!D118,'2020月別'!D118)</f>
        <v>655.8</v>
      </c>
      <c r="F118" s="1222">
        <f>AVERAGE('2024月別'!F118,'2023月別 '!E118,'2022月別'!E118,'2021月別'!E118,'2020月別'!E118)</f>
        <v>824</v>
      </c>
      <c r="G118" s="1222">
        <f>AVERAGE('2024月別'!G118,'2023月別 '!F118,'2022月別'!F118,'2021月別'!F118,'2020月別'!F118)</f>
        <v>648.4</v>
      </c>
      <c r="H118" s="1222">
        <f>AVERAGE('2024月別'!H118,'2023月別 '!G118,'2022月別'!G118,'2021月別'!G118,'2020月別'!G118)</f>
        <v>577.79999999999995</v>
      </c>
      <c r="I118" s="1222">
        <f>AVERAGE('2024月別'!I118,'2023月別 '!H118,'2022月別'!H118,'2021月別'!H118,'2020月別'!H118)</f>
        <v>511.2</v>
      </c>
      <c r="J118" s="1223">
        <f>AVERAGE('2024月別'!J118,'2023月別 '!I118,'2022月別'!I118,'2021月別'!I118,'2020月別'!I118)</f>
        <v>490.4</v>
      </c>
      <c r="K118" s="1222">
        <f>AVERAGE('2024月別'!K118,'2023月別 '!J118,'2022月別'!J118,'2021月別'!J118,'2020月別'!J118)</f>
        <v>418.4</v>
      </c>
      <c r="L118" s="1222">
        <f>AVERAGE('2024月別'!L118,'2023月別 '!K118,'2022月別'!K118,'2021月別'!K118,'2020月別'!K118)</f>
        <v>186</v>
      </c>
      <c r="M118" s="1222">
        <f>AVERAGE('2024月別'!M118,'2023月別 '!L118,'2022月別'!L118,'2021月別'!L118,'2020月別'!L118)</f>
        <v>118</v>
      </c>
      <c r="N118" s="1222">
        <f>AVERAGE('2024月別'!N118,'2023月別 '!M118,'2022月別'!M118,'2021月別'!M118,'2020月別'!M118)</f>
        <v>0</v>
      </c>
      <c r="O118" s="1222">
        <f>AVERAGE('2024月別'!O118,'2023月別 '!N118,'2022月別'!N118,'2021月別'!N118,'2020月別'!N118)</f>
        <v>680.2</v>
      </c>
      <c r="P118" s="1224">
        <f>AVERAGE('2024月別'!P118,'2023月別 '!O118,'2022月別'!O118,'2021月別'!O118,'2020月別'!O118)</f>
        <v>836.2</v>
      </c>
      <c r="S118" s="3"/>
    </row>
    <row r="119" spans="2:39" ht="17.25" customHeight="1" x14ac:dyDescent="0.15">
      <c r="B119" s="1225" t="s">
        <v>60</v>
      </c>
      <c r="C119" s="1226" t="s">
        <v>239</v>
      </c>
      <c r="D119" s="1212">
        <f>AVERAGE('2024月別'!D119,'2023月別 '!C119,'2022月別'!C119,'2021月別'!C119,'2020月別'!C119)</f>
        <v>9520</v>
      </c>
      <c r="E119" s="1213">
        <f>AVERAGE('2024月別'!E119,'2023月別 '!D119,'2022月別'!D119,'2021月別'!D119,'2020月別'!D119)</f>
        <v>660.8</v>
      </c>
      <c r="F119" s="1214">
        <f>AVERAGE('2024月別'!F119,'2023月別 '!E119,'2022月別'!E119,'2021月別'!E119,'2020月別'!E119)</f>
        <v>779.8</v>
      </c>
      <c r="G119" s="1214">
        <f>AVERAGE('2024月別'!G119,'2023月別 '!F119,'2022月別'!F119,'2021月別'!F119,'2020月別'!F119)</f>
        <v>856.2</v>
      </c>
      <c r="H119" s="1214">
        <f>AVERAGE('2024月別'!H119,'2023月別 '!G119,'2022月別'!G119,'2021月別'!G119,'2020月別'!G119)</f>
        <v>876</v>
      </c>
      <c r="I119" s="1214">
        <f>AVERAGE('2024月別'!I119,'2023月別 '!H119,'2022月別'!H119,'2021月別'!H119,'2020月別'!H119)</f>
        <v>855.4</v>
      </c>
      <c r="J119" s="1215">
        <f>AVERAGE('2024月別'!J119,'2023月別 '!I119,'2022月別'!I119,'2021月別'!I119,'2020月別'!I119)</f>
        <v>898.6</v>
      </c>
      <c r="K119" s="1216">
        <f>AVERAGE('2024月別'!K119,'2023月別 '!J119,'2022月別'!J119,'2021月別'!J119,'2020月別'!J119)</f>
        <v>909.4</v>
      </c>
      <c r="L119" s="1214">
        <f>AVERAGE('2024月別'!L119,'2023月別 '!K119,'2022月別'!K119,'2021月別'!K119,'2020月別'!K119)</f>
        <v>789</v>
      </c>
      <c r="M119" s="1214">
        <f>AVERAGE('2024月別'!M119,'2023月別 '!L119,'2022月別'!L119,'2021月別'!L119,'2020月別'!L119)</f>
        <v>789</v>
      </c>
      <c r="N119" s="1214">
        <f>AVERAGE('2024月別'!N119,'2023月別 '!M119,'2022月別'!M119,'2021月別'!M119,'2020月別'!M119)</f>
        <v>712.4</v>
      </c>
      <c r="O119" s="1214">
        <f>AVERAGE('2024月別'!O119,'2023月別 '!N119,'2022月別'!N119,'2021月別'!N119,'2020月別'!N119)</f>
        <v>622.20000000000005</v>
      </c>
      <c r="P119" s="1217">
        <f>AVERAGE('2024月別'!P119,'2023月別 '!O119,'2022月別'!O119,'2021月別'!O119,'2020月別'!O119)</f>
        <v>771.2</v>
      </c>
      <c r="S119" s="3"/>
    </row>
    <row r="120" spans="2:39" ht="17.25" customHeight="1" x14ac:dyDescent="0.15">
      <c r="B120" s="1210" t="s">
        <v>60</v>
      </c>
      <c r="C120" s="1211" t="s">
        <v>15</v>
      </c>
      <c r="D120" s="1212">
        <f>AVERAGE('2024月別'!D120,'2023月別 '!C120,'2022月別'!C120,'2021月別'!C120,'2020月別'!C120)</f>
        <v>3833864.2</v>
      </c>
      <c r="E120" s="1213">
        <f>AVERAGE('2024月別'!E120,'2023月別 '!D120,'2022月別'!D120,'2021月別'!D120,'2020月別'!D120)</f>
        <v>205605.6</v>
      </c>
      <c r="F120" s="1214">
        <f>AVERAGE('2024月別'!F120,'2023月別 '!E120,'2022月別'!E120,'2021月別'!E120,'2020月別'!E120)</f>
        <v>240660.2</v>
      </c>
      <c r="G120" s="1214">
        <f>AVERAGE('2024月別'!G120,'2023月別 '!F120,'2022月別'!F120,'2021月別'!F120,'2020月別'!F120)</f>
        <v>274638.2</v>
      </c>
      <c r="H120" s="1214">
        <f>AVERAGE('2024月別'!H120,'2023月別 '!G120,'2022月別'!G120,'2021月別'!G120,'2020月別'!G120)</f>
        <v>281598.8</v>
      </c>
      <c r="I120" s="1214">
        <f>AVERAGE('2024月別'!I120,'2023月別 '!H120,'2022月別'!H120,'2021月別'!H120,'2020月別'!H120)</f>
        <v>284364.79999999999</v>
      </c>
      <c r="J120" s="1215">
        <f>AVERAGE('2024月別'!J120,'2023月別 '!I120,'2022月別'!I120,'2021月別'!I120,'2020月別'!I120)</f>
        <v>300513.2</v>
      </c>
      <c r="K120" s="1216">
        <f>AVERAGE('2024月別'!K120,'2023月別 '!J120,'2022月別'!J120,'2021月別'!J120,'2020月別'!J120)</f>
        <v>311115.40000000002</v>
      </c>
      <c r="L120" s="1214">
        <f>AVERAGE('2024月別'!L120,'2023月別 '!K120,'2022月別'!K120,'2021月別'!K120,'2020月別'!K120)</f>
        <v>290113.59999999998</v>
      </c>
      <c r="M120" s="1214">
        <f>AVERAGE('2024月別'!M120,'2023月別 '!L120,'2022月別'!L120,'2021月別'!L120,'2020月別'!L120)</f>
        <v>292550.2</v>
      </c>
      <c r="N120" s="1214">
        <f>AVERAGE('2024月別'!N120,'2023月別 '!M120,'2022月別'!M120,'2021月別'!M120,'2020月別'!M120)</f>
        <v>257090</v>
      </c>
      <c r="O120" s="1214">
        <f>AVERAGE('2024月別'!O120,'2023月別 '!N120,'2022月別'!N120,'2021月別'!N120,'2020月別'!N120)</f>
        <v>228182.2</v>
      </c>
      <c r="P120" s="1217">
        <f>AVERAGE('2024月別'!P120,'2023月別 '!O120,'2022月別'!O120,'2021月別'!O120,'2020月別'!O120)</f>
        <v>867432</v>
      </c>
      <c r="S120" s="3"/>
    </row>
    <row r="121" spans="2:39" ht="17.25" customHeight="1" x14ac:dyDescent="0.15">
      <c r="B121" s="1218" t="s">
        <v>60</v>
      </c>
      <c r="C121" s="1219" t="s">
        <v>240</v>
      </c>
      <c r="D121" s="1220">
        <f>AVERAGE('2024月別'!D121,'2023月別 '!C121,'2022月別'!C121,'2021月別'!C121,'2020月別'!C121)</f>
        <v>420.36789349771789</v>
      </c>
      <c r="E121" s="1221">
        <f>AVERAGE('2024月別'!E121,'2023月別 '!D121,'2022月別'!D121,'2021月別'!D121,'2020月別'!D121)</f>
        <v>317</v>
      </c>
      <c r="F121" s="1222">
        <f>AVERAGE('2024月別'!F121,'2023月別 '!E121,'2022月別'!E121,'2021月別'!E121,'2020月別'!E121)</f>
        <v>312.8</v>
      </c>
      <c r="G121" s="1222">
        <f>AVERAGE('2024月別'!G121,'2023月別 '!F121,'2022月別'!F121,'2021月別'!F121,'2020月別'!F121)</f>
        <v>324.60000000000002</v>
      </c>
      <c r="H121" s="1222">
        <f>AVERAGE('2024月別'!H121,'2023月別 '!G121,'2022月別'!G121,'2021月別'!G121,'2020月別'!G121)</f>
        <v>329.2</v>
      </c>
      <c r="I121" s="1222">
        <f>AVERAGE('2024月別'!I121,'2023月別 '!H121,'2022月別'!H121,'2021月別'!H121,'2020月別'!H121)</f>
        <v>341.2</v>
      </c>
      <c r="J121" s="1223">
        <f>AVERAGE('2024月別'!J121,'2023月別 '!I121,'2022月別'!I121,'2021月別'!I121,'2020月別'!I121)</f>
        <v>344</v>
      </c>
      <c r="K121" s="1222">
        <f>AVERAGE('2024月別'!K121,'2023月別 '!J121,'2022月別'!J121,'2021月別'!J121,'2020月別'!J121)</f>
        <v>348.6</v>
      </c>
      <c r="L121" s="1222">
        <f>AVERAGE('2024月別'!L121,'2023月別 '!K121,'2022月別'!K121,'2021月別'!K121,'2020月別'!K121)</f>
        <v>373.8</v>
      </c>
      <c r="M121" s="1222">
        <f>AVERAGE('2024月別'!M121,'2023月別 '!L121,'2022月別'!L121,'2021月別'!L121,'2020月別'!L121)</f>
        <v>380.4</v>
      </c>
      <c r="N121" s="1222">
        <f>AVERAGE('2024月別'!N121,'2023月別 '!M121,'2022月別'!M121,'2021月別'!M121,'2020月別'!M121)</f>
        <v>378.8</v>
      </c>
      <c r="O121" s="1222">
        <f>AVERAGE('2024月別'!O121,'2023月別 '!N121,'2022月別'!N121,'2021月別'!N121,'2020月別'!N121)</f>
        <v>382.2</v>
      </c>
      <c r="P121" s="1224">
        <f>AVERAGE('2024月別'!P121,'2023月別 '!O121,'2022月別'!O121,'2021月別'!O121,'2020月別'!O121)</f>
        <v>372.2</v>
      </c>
      <c r="S121" s="3"/>
    </row>
    <row r="122" spans="2:39" s="1244" customFormat="1" ht="17.25" customHeight="1" x14ac:dyDescent="0.15">
      <c r="B122" s="1247" t="s">
        <v>61</v>
      </c>
      <c r="C122" s="1226" t="s">
        <v>239</v>
      </c>
      <c r="D122" s="1212">
        <f>AVERAGE('2024月別'!D122,'2023月別 '!C122,'2022月別'!C122,'2021月別'!C122,'2020月別'!C122)</f>
        <v>357.58440000000002</v>
      </c>
      <c r="E122" s="1213">
        <f>AVERAGE('2024月別'!E122,'2023月別 '!D122,'2022月別'!D122,'2021月別'!D122,'2020月別'!D122)</f>
        <v>21.389799999999997</v>
      </c>
      <c r="F122" s="1216">
        <f>AVERAGE('2024月別'!F122,'2023月別 '!E122,'2022月別'!E122,'2021月別'!E122,'2020月別'!E122)</f>
        <v>20.004200000000004</v>
      </c>
      <c r="G122" s="1214">
        <f>AVERAGE('2024月別'!G122,'2023月別 '!F122,'2022月別'!F122,'2021月別'!F122,'2020月別'!F122)</f>
        <v>24.169399999999996</v>
      </c>
      <c r="H122" s="1216">
        <f>AVERAGE('2024月別'!H122,'2023月別 '!G122,'2022月別'!G122,'2021月別'!G122,'2020月別'!G122)</f>
        <v>26.965399999999999</v>
      </c>
      <c r="I122" s="1216">
        <f>AVERAGE('2024月別'!I122,'2023月別 '!H122,'2022月別'!H122,'2021月別'!H122,'2020月別'!H122)</f>
        <v>33.450800000000001</v>
      </c>
      <c r="J122" s="1240">
        <f>AVERAGE('2024月別'!J122,'2023月別 '!I122,'2022月別'!I122,'2021月別'!I122,'2020月別'!I122)</f>
        <v>42.226399999999998</v>
      </c>
      <c r="K122" s="1216">
        <f>AVERAGE('2024月別'!K122,'2023月別 '!J122,'2022月別'!J122,'2021月別'!J122,'2020月別'!J122)</f>
        <v>40.379999999999995</v>
      </c>
      <c r="L122" s="1216">
        <f>AVERAGE('2024月別'!L122,'2023月別 '!K122,'2022月別'!K122,'2021月別'!K122,'2020月別'!K122)</f>
        <v>37.866</v>
      </c>
      <c r="M122" s="1216">
        <f>AVERAGE('2024月別'!M122,'2023月別 '!L122,'2022月別'!L122,'2021月別'!L122,'2020月別'!L122)</f>
        <v>29.244400000000002</v>
      </c>
      <c r="N122" s="1216">
        <f>AVERAGE('2024月別'!N122,'2023月別 '!M122,'2022月別'!M122,'2021月別'!M122,'2020月別'!M122)</f>
        <v>28.643000000000001</v>
      </c>
      <c r="O122" s="1216">
        <f>AVERAGE('2024月別'!O122,'2023月別 '!N122,'2022月別'!N122,'2021月別'!N122,'2020月別'!N122)</f>
        <v>25.834199999999999</v>
      </c>
      <c r="P122" s="1241">
        <f>AVERAGE('2024月別'!P122,'2023月別 '!O122,'2022月別'!O122,'2021月別'!O122,'2020月別'!O122)</f>
        <v>27.410800000000002</v>
      </c>
      <c r="Q122" s="2"/>
      <c r="R122" s="2"/>
      <c r="S122" s="3"/>
      <c r="T122" s="780"/>
      <c r="U122" s="755"/>
      <c r="V122" s="757"/>
      <c r="W122" s="757"/>
      <c r="X122" s="757"/>
      <c r="Y122" s="758"/>
      <c r="Z122" s="1569"/>
      <c r="AA122" s="1569"/>
      <c r="AB122" s="1569"/>
      <c r="AC122" s="1569"/>
      <c r="AD122" s="1569"/>
      <c r="AE122" s="758"/>
      <c r="AF122" s="1179"/>
      <c r="AG122" s="1243"/>
      <c r="AH122" s="1243"/>
      <c r="AI122" s="1243"/>
      <c r="AJ122" s="1243"/>
      <c r="AK122" s="1243"/>
      <c r="AL122" s="1243"/>
      <c r="AM122" s="1243"/>
    </row>
    <row r="123" spans="2:39" s="1244" customFormat="1" ht="17.25" customHeight="1" x14ac:dyDescent="0.15">
      <c r="B123" s="1245" t="s">
        <v>61</v>
      </c>
      <c r="C123" s="1211" t="s">
        <v>15</v>
      </c>
      <c r="D123" s="1212">
        <f>AVERAGE('2024月別'!D123,'2023月別 '!C123,'2022月別'!C123,'2021月別'!C123,'2020月別'!C123)</f>
        <v>375243.07559999998</v>
      </c>
      <c r="E123" s="1213">
        <f>AVERAGE('2024月別'!E123,'2023月別 '!D123,'2022月別'!D123,'2021月別'!D123,'2020月別'!D123)</f>
        <v>24808.024800000003</v>
      </c>
      <c r="F123" s="1216">
        <f>AVERAGE('2024月別'!F123,'2023月別 '!E123,'2022月別'!E123,'2021月別'!E123,'2020月別'!E123)</f>
        <v>22870.085199999998</v>
      </c>
      <c r="G123" s="1214">
        <f>AVERAGE('2024月別'!G123,'2023月別 '!F123,'2022月別'!F123,'2021月別'!F123,'2020月別'!F123)</f>
        <v>29970.174199999998</v>
      </c>
      <c r="H123" s="1216">
        <f>AVERAGE('2024月別'!H123,'2023月別 '!G123,'2022月別'!G123,'2021月別'!G123,'2020月別'!G123)</f>
        <v>32126.717800000002</v>
      </c>
      <c r="I123" s="1216">
        <f>AVERAGE('2024月別'!I123,'2023月別 '!H123,'2022月別'!H123,'2021月別'!H123,'2020月別'!H123)</f>
        <v>35102.464800000002</v>
      </c>
      <c r="J123" s="1240">
        <f>AVERAGE('2024月別'!J123,'2023月別 '!I123,'2022月別'!I123,'2021月別'!I123,'2020月別'!I123)</f>
        <v>40638.239799999996</v>
      </c>
      <c r="K123" s="1216">
        <f>AVERAGE('2024月別'!K123,'2023月別 '!J123,'2022月別'!J123,'2021月別'!J123,'2020月別'!J123)</f>
        <v>37998.375599999999</v>
      </c>
      <c r="L123" s="1216">
        <f>AVERAGE('2024月別'!L123,'2023月別 '!K123,'2022月別'!K123,'2021月別'!K123,'2020月別'!K123)</f>
        <v>36365.474399999992</v>
      </c>
      <c r="M123" s="1216">
        <f>AVERAGE('2024月別'!M123,'2023月別 '!L123,'2022月別'!L123,'2021月別'!L123,'2020月別'!L123)</f>
        <v>29678.892599999999</v>
      </c>
      <c r="N123" s="1216">
        <f>AVERAGE('2024月別'!N123,'2023月別 '!M123,'2022月別'!M123,'2021月別'!M123,'2020月別'!M123)</f>
        <v>31386.653200000001</v>
      </c>
      <c r="O123" s="1216">
        <f>AVERAGE('2024月別'!O123,'2023月別 '!N123,'2022月別'!N123,'2021月別'!N123,'2020月別'!N123)</f>
        <v>26190.769</v>
      </c>
      <c r="P123" s="1241">
        <f>AVERAGE('2024月別'!P123,'2023月別 '!O123,'2022月別'!O123,'2021月別'!O123,'2020月別'!O123)</f>
        <v>28107.2042</v>
      </c>
      <c r="Q123" s="2"/>
      <c r="R123" s="2"/>
      <c r="S123" s="3"/>
      <c r="T123" s="780"/>
      <c r="U123" s="755"/>
      <c r="V123" s="757"/>
      <c r="W123" s="757"/>
      <c r="X123" s="757"/>
      <c r="Y123" s="758"/>
      <c r="Z123" s="1569"/>
      <c r="AA123" s="1569"/>
      <c r="AB123" s="1569"/>
      <c r="AC123" s="1569"/>
      <c r="AD123" s="1569"/>
      <c r="AE123" s="758"/>
      <c r="AF123" s="1179"/>
      <c r="AG123" s="1243"/>
      <c r="AH123" s="1243"/>
      <c r="AI123" s="1243"/>
      <c r="AJ123" s="1243"/>
      <c r="AK123" s="1243"/>
      <c r="AL123" s="1243"/>
      <c r="AM123" s="1243"/>
    </row>
    <row r="124" spans="2:39" s="1244" customFormat="1" ht="17.25" customHeight="1" x14ac:dyDescent="0.15">
      <c r="B124" s="1246" t="s">
        <v>61</v>
      </c>
      <c r="C124" s="1219" t="s">
        <v>240</v>
      </c>
      <c r="D124" s="1220">
        <f>AVERAGE('2024月別'!D124,'2023月別 '!C124,'2022月別'!C124,'2021月別'!C124,'2020月別'!C124)</f>
        <v>1051.9631283421834</v>
      </c>
      <c r="E124" s="1221">
        <f>AVERAGE('2024月別'!E124,'2023月別 '!D124,'2022月別'!D124,'2021月別'!D124,'2020月別'!D124)</f>
        <v>1164.8</v>
      </c>
      <c r="F124" s="1222">
        <f>AVERAGE('2024月別'!F124,'2023月別 '!E124,'2022月別'!E124,'2021月別'!E124,'2020月別'!E124)</f>
        <v>1153.8</v>
      </c>
      <c r="G124" s="1222">
        <f>AVERAGE('2024月別'!G124,'2023月別 '!F124,'2022月別'!F124,'2021月別'!F124,'2020月別'!F124)</f>
        <v>1248.4000000000001</v>
      </c>
      <c r="H124" s="1222">
        <f>AVERAGE('2024月別'!H124,'2023月別 '!G124,'2022月別'!G124,'2021月別'!G124,'2020月別'!G124)</f>
        <v>1202</v>
      </c>
      <c r="I124" s="1222">
        <f>AVERAGE('2024月別'!I124,'2023月別 '!H124,'2022月別'!H124,'2021月別'!H124,'2020月別'!H124)</f>
        <v>1053</v>
      </c>
      <c r="J124" s="1223">
        <f>AVERAGE('2024月別'!J124,'2023月別 '!I124,'2022月別'!I124,'2021月別'!I124,'2020月別'!I124)</f>
        <v>969.6</v>
      </c>
      <c r="K124" s="1222">
        <f>AVERAGE('2024月別'!K124,'2023月別 '!J124,'2022月別'!J124,'2021月別'!J124,'2020月別'!J124)</f>
        <v>943.4</v>
      </c>
      <c r="L124" s="1222">
        <f>AVERAGE('2024月別'!L124,'2023月別 '!K124,'2022月別'!K124,'2021月別'!K124,'2020月別'!K124)</f>
        <v>959.8</v>
      </c>
      <c r="M124" s="1222">
        <f>AVERAGE('2024月別'!M124,'2023月別 '!L124,'2022月別'!L124,'2021月別'!L124,'2020月別'!L124)</f>
        <v>1014.8</v>
      </c>
      <c r="N124" s="1222">
        <f>AVERAGE('2024月別'!N124,'2023月別 '!M124,'2022月別'!M124,'2021月別'!M124,'2020月別'!M124)</f>
        <v>1101.2</v>
      </c>
      <c r="O124" s="1222">
        <f>AVERAGE('2024月別'!O124,'2023月別 '!N124,'2022月別'!N124,'2021月別'!N124,'2020月別'!N124)</f>
        <v>1018.4</v>
      </c>
      <c r="P124" s="1224">
        <f>AVERAGE('2024月別'!P124,'2023月別 '!O124,'2022月別'!O124,'2021月別'!O124,'2020月別'!O124)</f>
        <v>1026.8</v>
      </c>
      <c r="Q124" s="2"/>
      <c r="R124" s="2"/>
      <c r="S124" s="3"/>
      <c r="T124" s="780"/>
      <c r="U124" s="755"/>
      <c r="V124" s="757"/>
      <c r="W124" s="757"/>
      <c r="X124" s="757"/>
      <c r="Y124" s="758"/>
      <c r="Z124" s="1569"/>
      <c r="AA124" s="1569"/>
      <c r="AB124" s="1569"/>
      <c r="AC124" s="1569"/>
      <c r="AD124" s="1569"/>
      <c r="AE124" s="758"/>
      <c r="AF124" s="1179"/>
      <c r="AG124" s="1243"/>
      <c r="AH124" s="1243"/>
      <c r="AI124" s="1243"/>
      <c r="AJ124" s="1243"/>
      <c r="AK124" s="1243"/>
      <c r="AL124" s="1243"/>
      <c r="AM124" s="1243"/>
    </row>
    <row r="125" spans="2:39" s="1244" customFormat="1" ht="17.25" customHeight="1" x14ac:dyDescent="0.15">
      <c r="B125" s="1253" t="s">
        <v>258</v>
      </c>
      <c r="C125" s="1226" t="s">
        <v>239</v>
      </c>
      <c r="D125" s="1212">
        <f>AVERAGE('2024月別'!D125,'2023月別 '!C125,'2022月別'!C125,'2021月別'!C125,'2020月別'!C125)</f>
        <v>3410.6</v>
      </c>
      <c r="E125" s="1213">
        <f>AVERAGE('2024月別'!E125,'2023月別 '!D125,'2022月別'!D125,'2021月別'!D125,'2020月別'!D125)</f>
        <v>172.8</v>
      </c>
      <c r="F125" s="1216">
        <f>AVERAGE('2024月別'!F125,'2023月別 '!E125,'2022月別'!E125,'2021月別'!E125,'2020月別'!E125)</f>
        <v>168</v>
      </c>
      <c r="G125" s="1214">
        <f>AVERAGE('2024月別'!G125,'2023月別 '!F125,'2022月別'!F125,'2021月別'!F125,'2020月別'!F125)</f>
        <v>215.2</v>
      </c>
      <c r="H125" s="1216">
        <f>AVERAGE('2024月別'!H125,'2023月別 '!G125,'2022月別'!G125,'2021月別'!G125,'2020月別'!G125)</f>
        <v>274.8</v>
      </c>
      <c r="I125" s="1216">
        <f>AVERAGE('2024月別'!I125,'2023月別 '!H125,'2022月別'!H125,'2021月別'!H125,'2020月別'!H125)</f>
        <v>380.4</v>
      </c>
      <c r="J125" s="1240">
        <f>AVERAGE('2024月別'!J125,'2023月別 '!I125,'2022月別'!I125,'2021月別'!I125,'2020月別'!I125)</f>
        <v>508.2</v>
      </c>
      <c r="K125" s="1216">
        <f>AVERAGE('2024月別'!K125,'2023月別 '!J125,'2022月別'!J125,'2021月別'!J125,'2020月別'!J125)</f>
        <v>499.2</v>
      </c>
      <c r="L125" s="1216">
        <f>AVERAGE('2024月別'!L125,'2023月別 '!K125,'2022月別'!K125,'2021月別'!K125,'2020月別'!K125)</f>
        <v>356.6</v>
      </c>
      <c r="M125" s="1216">
        <f>AVERAGE('2024月別'!M125,'2023月別 '!L125,'2022月別'!L125,'2021月別'!L125,'2020月別'!L125)</f>
        <v>256.60000000000002</v>
      </c>
      <c r="N125" s="1251">
        <f>AVERAGE('2024月別'!N125,'2023月別 '!M125,'2022月別'!M125,'2021月別'!M125,'2020月別'!M125)</f>
        <v>230.2</v>
      </c>
      <c r="O125" s="1251">
        <f>AVERAGE('2024月別'!O125,'2023月別 '!N125,'2022月別'!N125,'2021月別'!N125,'2020月別'!N125)</f>
        <v>177.4</v>
      </c>
      <c r="P125" s="1241">
        <f>AVERAGE('2024月別'!P125,'2023月別 '!O125,'2022月別'!O125,'2021月別'!O125,'2020月別'!O125)</f>
        <v>171.2</v>
      </c>
      <c r="Q125" s="2"/>
      <c r="R125" s="2"/>
      <c r="S125" s="3"/>
      <c r="T125" s="780"/>
      <c r="U125" s="755"/>
      <c r="V125" s="757"/>
      <c r="W125" s="757"/>
      <c r="X125" s="757"/>
      <c r="Y125" s="758"/>
      <c r="Z125" s="1569"/>
      <c r="AA125" s="1569"/>
      <c r="AB125" s="1569"/>
      <c r="AC125" s="1569"/>
      <c r="AD125" s="1569"/>
      <c r="AE125" s="758"/>
      <c r="AF125" s="1179"/>
      <c r="AG125" s="1243"/>
      <c r="AH125" s="1243"/>
      <c r="AI125" s="1243"/>
      <c r="AJ125" s="1243"/>
      <c r="AK125" s="1243"/>
      <c r="AL125" s="1243"/>
      <c r="AM125" s="1243"/>
    </row>
    <row r="126" spans="2:39" s="1244" customFormat="1" ht="17.25" customHeight="1" x14ac:dyDescent="0.15">
      <c r="B126" s="1245" t="s">
        <v>63</v>
      </c>
      <c r="C126" s="1211" t="s">
        <v>15</v>
      </c>
      <c r="D126" s="1212">
        <f>AVERAGE('2024月別'!D126,'2023月別 '!C126,'2022月別'!C126,'2021月別'!C126,'2020月別'!C126)</f>
        <v>2203980.7999999998</v>
      </c>
      <c r="E126" s="1213">
        <f>AVERAGE('2024月別'!E126,'2023月別 '!D126,'2022月別'!D126,'2021月別'!D126,'2020月別'!D126)</f>
        <v>102219.2</v>
      </c>
      <c r="F126" s="1216">
        <f>AVERAGE('2024月別'!F126,'2023月別 '!E126,'2022月別'!E126,'2021月別'!E126,'2020月別'!E126)</f>
        <v>101085.2</v>
      </c>
      <c r="G126" s="1214">
        <f>AVERAGE('2024月別'!G126,'2023月別 '!F126,'2022月別'!F126,'2021月別'!F126,'2020月別'!F126)</f>
        <v>159998.39999999999</v>
      </c>
      <c r="H126" s="1216">
        <f>AVERAGE('2024月別'!H126,'2023月別 '!G126,'2022月別'!G126,'2021月別'!G126,'2020月別'!G126)</f>
        <v>215244.79999999999</v>
      </c>
      <c r="I126" s="1216">
        <f>AVERAGE('2024月別'!I126,'2023月別 '!H126,'2022月別'!H126,'2021月別'!H126,'2020月別'!H126)</f>
        <v>308994.40000000002</v>
      </c>
      <c r="J126" s="1240">
        <f>AVERAGE('2024月別'!J126,'2023月別 '!I126,'2022月別'!I126,'2021月別'!I126,'2020月別'!I126)</f>
        <v>337340</v>
      </c>
      <c r="K126" s="1216">
        <f>AVERAGE('2024月別'!K126,'2023月別 '!J126,'2022月別'!J126,'2021月別'!J126,'2020月別'!J126)</f>
        <v>280566</v>
      </c>
      <c r="L126" s="1216">
        <f>AVERAGE('2024月別'!L126,'2023月別 '!K126,'2022月別'!K126,'2021月別'!K126,'2020月別'!K126)</f>
        <v>207707.2</v>
      </c>
      <c r="M126" s="1216">
        <f>AVERAGE('2024月別'!M126,'2023月別 '!L126,'2022月別'!L126,'2021月別'!L126,'2020月別'!L126)</f>
        <v>150416.6</v>
      </c>
      <c r="N126" s="1251">
        <f>AVERAGE('2024月別'!N126,'2023月別 '!M126,'2022月別'!M126,'2021月別'!M126,'2020月別'!M126)</f>
        <v>132522.79999999999</v>
      </c>
      <c r="O126" s="1251">
        <f>AVERAGE('2024月別'!O126,'2023月別 '!N126,'2022月別'!N126,'2021月別'!N126,'2020月別'!N126)</f>
        <v>104287</v>
      </c>
      <c r="P126" s="1241">
        <f>AVERAGE('2024月別'!P126,'2023月別 '!O126,'2022月別'!O126,'2021月別'!O126,'2020月別'!O126)</f>
        <v>103599.2</v>
      </c>
      <c r="Q126" s="41"/>
      <c r="R126" s="41"/>
      <c r="S126" s="3"/>
      <c r="T126" s="782"/>
      <c r="U126" s="760"/>
      <c r="V126" s="816"/>
      <c r="W126" s="816"/>
      <c r="X126" s="816"/>
      <c r="Y126" s="813"/>
      <c r="Z126" s="1571"/>
      <c r="AA126" s="1571"/>
      <c r="AB126" s="1571"/>
      <c r="AC126" s="1571"/>
      <c r="AD126" s="1571"/>
      <c r="AE126" s="813"/>
      <c r="AF126" s="1249"/>
      <c r="AG126" s="1243"/>
      <c r="AH126" s="1243"/>
      <c r="AI126" s="1243"/>
      <c r="AJ126" s="1243"/>
      <c r="AK126" s="1243"/>
      <c r="AL126" s="1243"/>
      <c r="AM126" s="1243"/>
    </row>
    <row r="127" spans="2:39" s="1244" customFormat="1" ht="17.25" customHeight="1" x14ac:dyDescent="0.15">
      <c r="B127" s="1246" t="s">
        <v>63</v>
      </c>
      <c r="C127" s="1219" t="s">
        <v>240</v>
      </c>
      <c r="D127" s="1220">
        <f>AVERAGE('2024月別'!D127,'2023月別 '!C127,'2022月別'!C127,'2021月別'!C127,'2020月別'!C127)</f>
        <v>646.46879285427895</v>
      </c>
      <c r="E127" s="1221">
        <f>AVERAGE('2024月別'!E127,'2023月別 '!D127,'2022月別'!D127,'2021月別'!D127,'2020月別'!D127)</f>
        <v>592.4</v>
      </c>
      <c r="F127" s="1222">
        <f>AVERAGE('2024月別'!F127,'2023月別 '!E127,'2022月別'!E127,'2021月別'!E127,'2020月別'!E127)</f>
        <v>602.4</v>
      </c>
      <c r="G127" s="1222">
        <f>AVERAGE('2024月別'!G127,'2023月別 '!F127,'2022月別'!F127,'2021月別'!F127,'2020月別'!F127)</f>
        <v>750.8</v>
      </c>
      <c r="H127" s="1222">
        <f>AVERAGE('2024月別'!H127,'2023月別 '!G127,'2022月別'!G127,'2021月別'!G127,'2020月別'!G127)</f>
        <v>784</v>
      </c>
      <c r="I127" s="1222">
        <f>AVERAGE('2024月別'!I127,'2023月別 '!H127,'2022月別'!H127,'2021月別'!H127,'2020月別'!H127)</f>
        <v>813.2</v>
      </c>
      <c r="J127" s="1223">
        <f>AVERAGE('2024月別'!J127,'2023月別 '!I127,'2022月別'!I127,'2021月別'!I127,'2020月別'!I127)</f>
        <v>667</v>
      </c>
      <c r="K127" s="1222">
        <f>AVERAGE('2024月別'!K127,'2023月別 '!J127,'2022月別'!J127,'2021月別'!J127,'2020月別'!J127)</f>
        <v>561.4</v>
      </c>
      <c r="L127" s="1222">
        <f>AVERAGE('2024月別'!L127,'2023月別 '!K127,'2022月別'!K127,'2021月別'!K127,'2020月別'!K127)</f>
        <v>582</v>
      </c>
      <c r="M127" s="1222">
        <f>AVERAGE('2024月別'!M127,'2023月別 '!L127,'2022月別'!L127,'2021月別'!L127,'2020月別'!L127)</f>
        <v>586</v>
      </c>
      <c r="N127" s="1222">
        <f>AVERAGE('2024月別'!N127,'2023月別 '!M127,'2022月別'!M127,'2021月別'!M127,'2020月別'!M127)</f>
        <v>575.20000000000005</v>
      </c>
      <c r="O127" s="1222">
        <f>AVERAGE('2024月別'!O127,'2023月別 '!N127,'2022月別'!N127,'2021月別'!N127,'2020月別'!N127)</f>
        <v>587.20000000000005</v>
      </c>
      <c r="P127" s="1224">
        <f>AVERAGE('2024月別'!P127,'2023月別 '!O127,'2022月別'!O127,'2021月別'!O127,'2020月別'!O127)</f>
        <v>610.20000000000005</v>
      </c>
      <c r="Q127" s="41"/>
      <c r="R127" s="41"/>
      <c r="S127" s="3"/>
      <c r="T127" s="782"/>
      <c r="U127" s="760"/>
      <c r="V127" s="816"/>
      <c r="W127" s="816"/>
      <c r="X127" s="816"/>
      <c r="Y127" s="813"/>
      <c r="Z127" s="1571"/>
      <c r="AA127" s="1571"/>
      <c r="AB127" s="1571"/>
      <c r="AC127" s="1571"/>
      <c r="AD127" s="1571"/>
      <c r="AE127" s="813"/>
      <c r="AF127" s="1249"/>
      <c r="AG127" s="1243"/>
      <c r="AH127" s="1243"/>
      <c r="AI127" s="1243"/>
      <c r="AJ127" s="1243"/>
      <c r="AK127" s="1243"/>
      <c r="AL127" s="1243"/>
      <c r="AM127" s="1243"/>
    </row>
    <row r="128" spans="2:39" s="1244" customFormat="1" ht="17.25" customHeight="1" x14ac:dyDescent="0.15">
      <c r="B128" s="1253" t="s">
        <v>63</v>
      </c>
      <c r="C128" s="1226" t="s">
        <v>239</v>
      </c>
      <c r="D128" s="1212">
        <f>AVERAGE('2024月別'!D128,'2023月別 '!C128,'2022月別'!C128,'2021月別'!C128,'2020月別'!C128)</f>
        <v>1310.5999999999999</v>
      </c>
      <c r="E128" s="1213">
        <f>AVERAGE('2024月別'!E128,'2023月別 '!D128,'2022月別'!D128,'2021月別'!D128,'2020月別'!D128)</f>
        <v>98.4</v>
      </c>
      <c r="F128" s="1216">
        <f>AVERAGE('2024月別'!F128,'2023月別 '!E128,'2022月別'!E128,'2021月別'!E128,'2020月別'!E128)</f>
        <v>97</v>
      </c>
      <c r="G128" s="1214">
        <f>AVERAGE('2024月別'!G128,'2023月別 '!F128,'2022月別'!F128,'2021月別'!F128,'2020月別'!F128)</f>
        <v>114.4</v>
      </c>
      <c r="H128" s="1216">
        <f>AVERAGE('2024月別'!H128,'2023月別 '!G128,'2022月別'!G128,'2021月別'!G128,'2020月別'!G128)</f>
        <v>112.6</v>
      </c>
      <c r="I128" s="1216">
        <f>AVERAGE('2024月別'!I128,'2023月別 '!H128,'2022月別'!H128,'2021月別'!H128,'2020月別'!H128)</f>
        <v>120.4</v>
      </c>
      <c r="J128" s="1240">
        <f>AVERAGE('2024月別'!J128,'2023月別 '!I128,'2022月別'!I128,'2021月別'!I128,'2020月別'!I128)</f>
        <v>123.2</v>
      </c>
      <c r="K128" s="1216">
        <f>AVERAGE('2024月別'!K128,'2023月別 '!J128,'2022月別'!J128,'2021月別'!J128,'2020月別'!J128)</f>
        <v>123.6</v>
      </c>
      <c r="L128" s="1216">
        <f>AVERAGE('2024月別'!L128,'2023月別 '!K128,'2022月別'!K128,'2021月別'!K128,'2020月別'!K128)</f>
        <v>117.6</v>
      </c>
      <c r="M128" s="1216">
        <f>AVERAGE('2024月別'!M128,'2023月別 '!L128,'2022月別'!L128,'2021月別'!L128,'2020月別'!L128)</f>
        <v>104.2</v>
      </c>
      <c r="N128" s="1216">
        <f>AVERAGE('2024月別'!N128,'2023月別 '!M128,'2022月別'!M128,'2021月別'!M128,'2020月別'!M128)</f>
        <v>100.8</v>
      </c>
      <c r="O128" s="1216">
        <f>AVERAGE('2024月別'!O128,'2023月別 '!N128,'2022月別'!N128,'2021月別'!N128,'2020月別'!N128)</f>
        <v>94.8</v>
      </c>
      <c r="P128" s="1241">
        <f>AVERAGE('2024月別'!P128,'2023月別 '!O128,'2022月別'!O128,'2021月別'!O128,'2020月別'!O128)</f>
        <v>103.6</v>
      </c>
      <c r="Q128" s="41"/>
      <c r="R128" s="41"/>
      <c r="S128" s="3"/>
      <c r="T128" s="782"/>
      <c r="U128" s="760"/>
      <c r="V128" s="816"/>
      <c r="W128" s="816"/>
      <c r="X128" s="816"/>
      <c r="Y128" s="813"/>
      <c r="Z128" s="1571"/>
      <c r="AA128" s="1571"/>
      <c r="AB128" s="1571"/>
      <c r="AC128" s="1571"/>
      <c r="AD128" s="1571"/>
      <c r="AE128" s="813"/>
      <c r="AF128" s="1249"/>
      <c r="AG128" s="1243"/>
      <c r="AH128" s="1243"/>
      <c r="AI128" s="1243"/>
      <c r="AJ128" s="1243"/>
      <c r="AK128" s="1243"/>
      <c r="AL128" s="1243"/>
      <c r="AM128" s="1243"/>
    </row>
    <row r="129" spans="2:39" s="1244" customFormat="1" ht="17.25" customHeight="1" x14ac:dyDescent="0.15">
      <c r="B129" s="1245" t="s">
        <v>63</v>
      </c>
      <c r="C129" s="1211" t="s">
        <v>15</v>
      </c>
      <c r="D129" s="1212">
        <f>AVERAGE('2024月別'!D129,'2023月別 '!C129,'2022月別'!C129,'2021月別'!C129,'2020月別'!C129)</f>
        <v>3534416.8</v>
      </c>
      <c r="E129" s="1213">
        <f>AVERAGE('2024月別'!E129,'2023月別 '!D129,'2022月別'!D129,'2021月別'!D129,'2020月別'!D129)</f>
        <v>236759</v>
      </c>
      <c r="F129" s="1216">
        <f>AVERAGE('2024月別'!F129,'2023月別 '!E129,'2022月別'!E129,'2021月別'!E129,'2020月別'!E129)</f>
        <v>207769.60000000001</v>
      </c>
      <c r="G129" s="1214">
        <f>AVERAGE('2024月別'!G129,'2023月別 '!F129,'2022月別'!F129,'2021月別'!F129,'2020月別'!F129)</f>
        <v>233844</v>
      </c>
      <c r="H129" s="1216">
        <f>AVERAGE('2024月別'!H129,'2023月別 '!G129,'2022月別'!G129,'2021月別'!G129,'2020月別'!G129)</f>
        <v>254965.8</v>
      </c>
      <c r="I129" s="1216">
        <f>AVERAGE('2024月別'!I129,'2023月別 '!H129,'2022月別'!H129,'2021月別'!H129,'2020月別'!H129)</f>
        <v>271815</v>
      </c>
      <c r="J129" s="1240">
        <f>AVERAGE('2024月別'!J129,'2023月別 '!I129,'2022月別'!I129,'2021月別'!I129,'2020月別'!I129)</f>
        <v>285083</v>
      </c>
      <c r="K129" s="1216">
        <f>AVERAGE('2024月別'!K129,'2023月別 '!J129,'2022月別'!J129,'2021月別'!J129,'2020月別'!J129)</f>
        <v>391355.8</v>
      </c>
      <c r="L129" s="1216">
        <f>AVERAGE('2024月別'!L129,'2023月別 '!K129,'2022月別'!K129,'2021月別'!K129,'2020月別'!K129)</f>
        <v>436122.8</v>
      </c>
      <c r="M129" s="1216">
        <f>AVERAGE('2024月別'!M129,'2023月別 '!L129,'2022月別'!L129,'2021月別'!L129,'2020月別'!L129)</f>
        <v>323367.8</v>
      </c>
      <c r="N129" s="1216">
        <f>AVERAGE('2024月別'!N129,'2023月別 '!M129,'2022月別'!M129,'2021月別'!M129,'2020月別'!M129)</f>
        <v>266500</v>
      </c>
      <c r="O129" s="1216">
        <f>AVERAGE('2024月別'!O129,'2023月別 '!N129,'2022月別'!N129,'2021月別'!N129,'2020月別'!N129)</f>
        <v>243567</v>
      </c>
      <c r="P129" s="1241">
        <f>AVERAGE('2024月別'!P129,'2023月別 '!O129,'2022月別'!O129,'2021月別'!O129,'2020月別'!O129)</f>
        <v>383267</v>
      </c>
      <c r="Q129" s="41"/>
      <c r="R129" s="41"/>
      <c r="S129" s="6"/>
      <c r="T129" s="782"/>
      <c r="U129" s="760"/>
      <c r="V129" s="816"/>
      <c r="W129" s="816"/>
      <c r="X129" s="816"/>
      <c r="Y129" s="813"/>
      <c r="Z129" s="1571"/>
      <c r="AA129" s="1571"/>
      <c r="AB129" s="1571"/>
      <c r="AC129" s="1571"/>
      <c r="AD129" s="1571"/>
      <c r="AE129" s="813"/>
      <c r="AF129" s="1249"/>
      <c r="AG129" s="1243"/>
      <c r="AH129" s="1243"/>
      <c r="AI129" s="1243"/>
      <c r="AJ129" s="1243"/>
      <c r="AK129" s="1243"/>
      <c r="AL129" s="1243"/>
      <c r="AM129" s="1243"/>
    </row>
    <row r="130" spans="2:39" s="1244" customFormat="1" ht="17.25" customHeight="1" x14ac:dyDescent="0.15">
      <c r="B130" s="1246" t="s">
        <v>63</v>
      </c>
      <c r="C130" s="1219" t="s">
        <v>240</v>
      </c>
      <c r="D130" s="1220">
        <f>AVERAGE('2024月別'!D130,'2023月別 '!C130,'2022月別'!C130,'2021月別'!C130,'2020月別'!C130)</f>
        <v>2698.0974284882814</v>
      </c>
      <c r="E130" s="1221">
        <f>AVERAGE('2024月別'!E130,'2023月別 '!D130,'2022月別'!D130,'2021月別'!D130,'2020月別'!D130)</f>
        <v>2414.4</v>
      </c>
      <c r="F130" s="1222">
        <f>AVERAGE('2024月別'!F130,'2023月別 '!E130,'2022月別'!E130,'2021月別'!E130,'2020月別'!E130)</f>
        <v>2159.1999999999998</v>
      </c>
      <c r="G130" s="1222">
        <f>AVERAGE('2024月別'!G130,'2023月別 '!F130,'2022月別'!F130,'2021月別'!F130,'2020月別'!F130)</f>
        <v>2049.8000000000002</v>
      </c>
      <c r="H130" s="1222">
        <f>AVERAGE('2024月別'!H130,'2023月別 '!G130,'2022月別'!G130,'2021月別'!G130,'2020月別'!G130)</f>
        <v>2260.6</v>
      </c>
      <c r="I130" s="1222">
        <f>AVERAGE('2024月別'!I130,'2023月別 '!H130,'2022月別'!H130,'2021月別'!H130,'2020月別'!H130)</f>
        <v>2276.8000000000002</v>
      </c>
      <c r="J130" s="1223">
        <f>AVERAGE('2024月別'!J130,'2023月別 '!I130,'2022月別'!I130,'2021月別'!I130,'2020月別'!I130)</f>
        <v>2321.6</v>
      </c>
      <c r="K130" s="1222">
        <f>AVERAGE('2024月別'!K130,'2023月別 '!J130,'2022月別'!J130,'2021月別'!J130,'2020月別'!J130)</f>
        <v>3164.8</v>
      </c>
      <c r="L130" s="1222">
        <f>AVERAGE('2024月別'!L130,'2023月別 '!K130,'2022月別'!K130,'2021月別'!K130,'2020月別'!K130)</f>
        <v>3702.6</v>
      </c>
      <c r="M130" s="1222">
        <f>AVERAGE('2024月別'!M130,'2023月別 '!L130,'2022月別'!L130,'2021月別'!L130,'2020月別'!L130)</f>
        <v>3088</v>
      </c>
      <c r="N130" s="1222">
        <f>AVERAGE('2024月別'!N130,'2023月別 '!M130,'2022月別'!M130,'2021月別'!M130,'2020月別'!M130)</f>
        <v>2649.6</v>
      </c>
      <c r="O130" s="1222">
        <f>AVERAGE('2024月別'!O130,'2023月別 '!N130,'2022月別'!N130,'2021月別'!N130,'2020月別'!N130)</f>
        <v>2598.1999999999998</v>
      </c>
      <c r="P130" s="1224">
        <f>AVERAGE('2024月別'!P130,'2023月別 '!O130,'2022月別'!O130,'2021月別'!O130,'2020月別'!O130)</f>
        <v>3701.2</v>
      </c>
      <c r="Q130" s="41"/>
      <c r="R130" s="41"/>
      <c r="S130" s="6"/>
      <c r="T130" s="782"/>
      <c r="U130" s="760"/>
      <c r="V130" s="816"/>
      <c r="W130" s="816"/>
      <c r="X130" s="816"/>
      <c r="Y130" s="813"/>
      <c r="Z130" s="1571"/>
      <c r="AA130" s="1571"/>
      <c r="AB130" s="1571"/>
      <c r="AC130" s="1571"/>
      <c r="AD130" s="1571"/>
      <c r="AE130" s="813"/>
      <c r="AF130" s="1249"/>
      <c r="AG130" s="1243"/>
      <c r="AH130" s="1243"/>
      <c r="AI130" s="1243"/>
      <c r="AJ130" s="1243"/>
      <c r="AK130" s="1243"/>
      <c r="AL130" s="1243"/>
      <c r="AM130" s="1243"/>
    </row>
    <row r="131" spans="2:39" s="1244" customFormat="1" ht="17.25" customHeight="1" x14ac:dyDescent="0.15">
      <c r="B131" s="1247" t="s">
        <v>64</v>
      </c>
      <c r="C131" s="1226" t="s">
        <v>239</v>
      </c>
      <c r="D131" s="1212">
        <f>AVERAGE('2024月別'!D131,'2023月別 '!C131,'2022月別'!C131,'2021月別'!C131,'2020月別'!C131)</f>
        <v>1423.3352</v>
      </c>
      <c r="E131" s="1213">
        <f>AVERAGE('2024月別'!E131,'2023月別 '!D131,'2022月別'!D131,'2021月別'!D131,'2020月別'!D131)</f>
        <v>108.99179999999998</v>
      </c>
      <c r="F131" s="1216">
        <f>AVERAGE('2024月別'!F131,'2023月別 '!E131,'2022月別'!E131,'2021月別'!E131,'2020月別'!E131)</f>
        <v>111.74480000000001</v>
      </c>
      <c r="G131" s="1214">
        <f>AVERAGE('2024月別'!G131,'2023月別 '!F131,'2022月別'!F131,'2021月別'!F131,'2020月別'!F131)</f>
        <v>129.47539999999998</v>
      </c>
      <c r="H131" s="1216">
        <f>AVERAGE('2024月別'!H131,'2023月別 '!G131,'2022月別'!G131,'2021月別'!G131,'2020月別'!G131)</f>
        <v>129.1412</v>
      </c>
      <c r="I131" s="1216">
        <f>AVERAGE('2024月別'!I131,'2023月別 '!H131,'2022月別'!H131,'2021月別'!H131,'2020月別'!H131)</f>
        <v>126.59179999999999</v>
      </c>
      <c r="J131" s="1240">
        <f>AVERAGE('2024月別'!J131,'2023月別 '!I131,'2022月別'!I131,'2021月別'!I131,'2020月別'!I131)</f>
        <v>127.7336</v>
      </c>
      <c r="K131" s="1216">
        <f>AVERAGE('2024月別'!K131,'2023月別 '!J131,'2022月別'!J131,'2021月別'!J131,'2020月別'!J131)</f>
        <v>122.02140000000001</v>
      </c>
      <c r="L131" s="1216">
        <f>AVERAGE('2024月別'!L131,'2023月別 '!K131,'2022月別'!K131,'2021月別'!K131,'2020月別'!K131)</f>
        <v>109.75619999999999</v>
      </c>
      <c r="M131" s="1216">
        <f>AVERAGE('2024月別'!M131,'2023月別 '!L131,'2022月別'!L131,'2021月別'!L131,'2020月別'!L131)</f>
        <v>112.22640000000001</v>
      </c>
      <c r="N131" s="1216">
        <f>AVERAGE('2024月別'!N131,'2023月別 '!M131,'2022月別'!M131,'2021月別'!M131,'2020月別'!M131)</f>
        <v>116.6212</v>
      </c>
      <c r="O131" s="1216">
        <f>AVERAGE('2024月別'!O131,'2023月別 '!N131,'2022月別'!N131,'2021月別'!N131,'2020月別'!N131)</f>
        <v>112.5838</v>
      </c>
      <c r="P131" s="1241">
        <f>AVERAGE('2024月別'!P131,'2023月別 '!O131,'2022月別'!O131,'2021月別'!O131,'2020月別'!O131)</f>
        <v>116.44760000000001</v>
      </c>
      <c r="Q131" s="41"/>
      <c r="R131" s="41"/>
      <c r="S131" s="6"/>
      <c r="T131" s="782"/>
      <c r="U131" s="760"/>
      <c r="V131" s="816"/>
      <c r="W131" s="816"/>
      <c r="X131" s="816"/>
      <c r="Y131" s="813"/>
      <c r="Z131" s="1571"/>
      <c r="AA131" s="1571"/>
      <c r="AB131" s="1571"/>
      <c r="AC131" s="1571"/>
      <c r="AD131" s="1571"/>
      <c r="AE131" s="813"/>
      <c r="AF131" s="1249"/>
      <c r="AG131" s="1243"/>
      <c r="AH131" s="1243"/>
      <c r="AI131" s="1243"/>
      <c r="AJ131" s="1243"/>
      <c r="AK131" s="1243"/>
      <c r="AL131" s="1243"/>
      <c r="AM131" s="1243"/>
    </row>
    <row r="132" spans="2:39" s="1244" customFormat="1" ht="17.25" customHeight="1" x14ac:dyDescent="0.15">
      <c r="B132" s="1245" t="s">
        <v>64</v>
      </c>
      <c r="C132" s="1211" t="s">
        <v>15</v>
      </c>
      <c r="D132" s="1212">
        <f>AVERAGE('2024月別'!D132,'2023月別 '!C132,'2022月別'!C132,'2021月別'!C132,'2020月別'!C132)</f>
        <v>1342287.4835999999</v>
      </c>
      <c r="E132" s="1213">
        <f>AVERAGE('2024月別'!E132,'2023月別 '!D132,'2022月別'!D132,'2021月別'!D132,'2020月別'!D132)</f>
        <v>109595.0074</v>
      </c>
      <c r="F132" s="1216">
        <f>AVERAGE('2024月別'!F132,'2023月別 '!E132,'2022月別'!E132,'2021月別'!E132,'2020月別'!E132)</f>
        <v>107971.36500000002</v>
      </c>
      <c r="G132" s="1214">
        <f>AVERAGE('2024月別'!G132,'2023月別 '!F132,'2022月別'!F132,'2021月別'!F132,'2020月別'!F132)</f>
        <v>116687.53419999999</v>
      </c>
      <c r="H132" s="1216">
        <f>AVERAGE('2024月別'!H132,'2023月別 '!G132,'2022月別'!G132,'2021月別'!G132,'2020月別'!G132)</f>
        <v>112453.5408</v>
      </c>
      <c r="I132" s="1216">
        <f>AVERAGE('2024月別'!I132,'2023月別 '!H132,'2022月別'!H132,'2021月別'!H132,'2020月別'!H132)</f>
        <v>111519.02399999998</v>
      </c>
      <c r="J132" s="1240">
        <f>AVERAGE('2024月別'!J132,'2023月別 '!I132,'2022月別'!I132,'2021月別'!I132,'2020月別'!I132)</f>
        <v>104701.56580000001</v>
      </c>
      <c r="K132" s="1216">
        <f>AVERAGE('2024月別'!K132,'2023月別 '!J132,'2022月別'!J132,'2021月別'!J132,'2020月別'!J132)</f>
        <v>98467.584600000002</v>
      </c>
      <c r="L132" s="1216">
        <f>AVERAGE('2024月別'!L132,'2023月別 '!K132,'2022月別'!K132,'2021月別'!K132,'2020月別'!K132)</f>
        <v>92610.367400000017</v>
      </c>
      <c r="M132" s="1216">
        <f>AVERAGE('2024月別'!M132,'2023月別 '!L132,'2022月別'!L132,'2021月別'!L132,'2020月別'!L132)</f>
        <v>105303.1024</v>
      </c>
      <c r="N132" s="1216">
        <f>AVERAGE('2024月別'!N132,'2023月別 '!M132,'2022月別'!M132,'2021月別'!M132,'2020月別'!M132)</f>
        <v>121859.28400000001</v>
      </c>
      <c r="O132" s="1216">
        <f>AVERAGE('2024月別'!O132,'2023月別 '!N132,'2022月別'!N132,'2021月別'!N132,'2020月別'!N132)</f>
        <v>122463.73480000001</v>
      </c>
      <c r="P132" s="1241">
        <f>AVERAGE('2024月別'!P132,'2023月別 '!O132,'2022月別'!O132,'2021月別'!O132,'2020月別'!O132)</f>
        <v>138655.3732</v>
      </c>
      <c r="Q132" s="41"/>
      <c r="R132" s="41"/>
      <c r="S132" s="6"/>
      <c r="T132" s="782"/>
      <c r="U132" s="760"/>
      <c r="V132" s="816"/>
      <c r="W132" s="816"/>
      <c r="X132" s="816"/>
      <c r="Y132" s="813"/>
      <c r="Z132" s="1571"/>
      <c r="AA132" s="1571"/>
      <c r="AB132" s="1571"/>
      <c r="AC132" s="1571"/>
      <c r="AD132" s="1571"/>
      <c r="AE132" s="813"/>
      <c r="AF132" s="1249"/>
      <c r="AG132" s="1243"/>
      <c r="AH132" s="1243"/>
      <c r="AI132" s="1243"/>
      <c r="AJ132" s="1243"/>
      <c r="AK132" s="1243"/>
      <c r="AL132" s="1243"/>
      <c r="AM132" s="1243"/>
    </row>
    <row r="133" spans="2:39" s="1244" customFormat="1" ht="17.25" customHeight="1" thickBot="1" x14ac:dyDescent="0.2">
      <c r="B133" s="1245" t="s">
        <v>64</v>
      </c>
      <c r="C133" s="1472" t="s">
        <v>240</v>
      </c>
      <c r="D133" s="1473">
        <f>AVERAGE('2024月別'!D133,'2023月別 '!C133,'2022月別'!C133,'2021月別'!C133,'2020月別'!C133)</f>
        <v>944.97466382567495</v>
      </c>
      <c r="E133" s="1474">
        <f>AVERAGE('2024月別'!E133,'2023月別 '!D133,'2022月別'!D133,'2021月別'!D133,'2020月別'!D133)</f>
        <v>1007.6</v>
      </c>
      <c r="F133" s="1475">
        <f>AVERAGE('2024月別'!F133,'2023月別 '!E133,'2022月別'!E133,'2021月別'!E133,'2020月別'!E133)</f>
        <v>968.4</v>
      </c>
      <c r="G133" s="1475">
        <f>AVERAGE('2024月別'!G133,'2023月別 '!F133,'2022月別'!F133,'2021月別'!F133,'2020月別'!F133)</f>
        <v>884</v>
      </c>
      <c r="H133" s="1475">
        <f>AVERAGE('2024月別'!H133,'2023月別 '!G133,'2022月別'!G133,'2021月別'!G133,'2020月別'!G133)</f>
        <v>875.6</v>
      </c>
      <c r="I133" s="1475">
        <f>AVERAGE('2024月別'!I133,'2023月別 '!H133,'2022月別'!H133,'2021月別'!H133,'2020月別'!H133)</f>
        <v>873.75</v>
      </c>
      <c r="J133" s="1476">
        <f>AVERAGE('2024月別'!J133,'2023月別 '!I133,'2022月別'!I133,'2021月別'!I133,'2020月別'!I133)</f>
        <v>823.8</v>
      </c>
      <c r="K133" s="1475">
        <f>AVERAGE('2024月別'!K133,'2023月別 '!J133,'2022月別'!J133,'2021月別'!J133,'2020月別'!J133)</f>
        <v>804.4</v>
      </c>
      <c r="L133" s="1475">
        <f>AVERAGE('2024月別'!L133,'2023月別 '!K133,'2022月別'!K133,'2021月別'!K133,'2020月別'!K133)</f>
        <v>845.2</v>
      </c>
      <c r="M133" s="1475">
        <f>AVERAGE('2024月別'!M133,'2023月別 '!L133,'2022月別'!L133,'2021月別'!L133,'2020月別'!L133)</f>
        <v>939</v>
      </c>
      <c r="N133" s="1475">
        <f>AVERAGE('2024月別'!N133,'2023月別 '!M133,'2022月別'!M133,'2021月別'!M133,'2020月別'!M133)</f>
        <v>1046.2</v>
      </c>
      <c r="O133" s="1475">
        <f>AVERAGE('2024月別'!O133,'2023月別 '!N133,'2022月別'!N133,'2021月別'!N133,'2020月別'!N133)</f>
        <v>1088.2</v>
      </c>
      <c r="P133" s="1477">
        <f>AVERAGE('2024月別'!P133,'2023月別 '!O133,'2022月別'!O133,'2021月別'!O133,'2020月別'!O133)</f>
        <v>1192.2</v>
      </c>
      <c r="Q133" s="41"/>
      <c r="R133" s="41"/>
      <c r="S133" s="6"/>
      <c r="T133" s="782"/>
      <c r="U133" s="760"/>
      <c r="V133" s="816"/>
      <c r="W133" s="816"/>
      <c r="X133" s="816"/>
      <c r="Y133" s="813"/>
      <c r="Z133" s="1571"/>
      <c r="AA133" s="1571"/>
      <c r="AB133" s="1571"/>
      <c r="AC133" s="1571"/>
      <c r="AD133" s="1571"/>
      <c r="AE133" s="813"/>
      <c r="AF133" s="1249"/>
      <c r="AG133" s="1243"/>
      <c r="AH133" s="1243"/>
      <c r="AI133" s="1243"/>
      <c r="AJ133" s="1243"/>
      <c r="AK133" s="1243"/>
      <c r="AL133" s="1243"/>
      <c r="AM133" s="1243"/>
    </row>
    <row r="134" spans="2:39" s="275" customFormat="1" ht="17.25" customHeight="1" x14ac:dyDescent="0.15">
      <c r="B134" s="1259" t="s">
        <v>65</v>
      </c>
      <c r="C134" s="1479" t="s">
        <v>243</v>
      </c>
      <c r="D134" s="1187">
        <f>AVERAGE('2024月別'!D134,'2023月別 '!C134,'2022月別'!C134,'2021月別'!C134,'2020月別'!C134)</f>
        <v>380434.4</v>
      </c>
      <c r="E134" s="1188">
        <f>AVERAGE('2024月別'!E134,'2023月別 '!D134,'2022月別'!D134,'2021月別'!D134,'2020月別'!D134)</f>
        <v>32913.599999999999</v>
      </c>
      <c r="F134" s="1189">
        <f>AVERAGE('2024月別'!F134,'2023月別 '!E134,'2022月別'!E134,'2021月別'!E134,'2020月別'!E134)</f>
        <v>31542</v>
      </c>
      <c r="G134" s="1189">
        <f>AVERAGE('2024月別'!G134,'2023月別 '!F134,'2022月別'!F134,'2021月別'!F134,'2020月別'!F134)</f>
        <v>28174</v>
      </c>
      <c r="H134" s="1189">
        <f>AVERAGE('2024月別'!H134,'2023月別 '!G134,'2022月別'!G134,'2021月別'!G134,'2020月別'!G134)</f>
        <v>24139.4</v>
      </c>
      <c r="I134" s="1189">
        <f>AVERAGE('2024月別'!I134,'2023月別 '!H134,'2022月別'!H134,'2021月別'!H134,'2020月別'!H134)</f>
        <v>22983.200000000001</v>
      </c>
      <c r="J134" s="1189">
        <f>AVERAGE('2024月別'!J134,'2023月別 '!I134,'2022月別'!I134,'2021月別'!I134,'2020月別'!I134)</f>
        <v>24397.599999999999</v>
      </c>
      <c r="K134" s="1189">
        <f>AVERAGE('2024月別'!K134,'2023月別 '!J134,'2022月別'!J134,'2021月別'!J134,'2020月別'!J134)</f>
        <v>31701.4</v>
      </c>
      <c r="L134" s="1189">
        <f>AVERAGE('2024月別'!L134,'2023月別 '!K134,'2022月別'!K134,'2021月別'!K134,'2020月別'!K134)</f>
        <v>30885.8</v>
      </c>
      <c r="M134" s="1189">
        <f>AVERAGE('2024月別'!M134,'2023月別 '!L134,'2022月別'!L134,'2021月別'!L134,'2020月別'!L134)</f>
        <v>29765.200000000001</v>
      </c>
      <c r="N134" s="1189">
        <f>AVERAGE('2024月別'!N134,'2023月別 '!M134,'2022月別'!M134,'2021月別'!M134,'2020月別'!M134)</f>
        <v>36656.800000000003</v>
      </c>
      <c r="O134" s="1189">
        <f>AVERAGE('2024月別'!O134,'2023月別 '!N134,'2022月別'!N134,'2021月別'!N134,'2020月別'!N134)</f>
        <v>40195</v>
      </c>
      <c r="P134" s="1190">
        <f>AVERAGE('2024月別'!P134,'2023月別 '!O134,'2022月別'!O134,'2021月別'!O134,'2020月別'!O134)</f>
        <v>47080.4</v>
      </c>
      <c r="Q134" s="41"/>
      <c r="R134" s="41"/>
      <c r="S134" s="6"/>
      <c r="T134" s="782"/>
      <c r="U134" s="760"/>
      <c r="V134" s="816"/>
      <c r="W134" s="816"/>
      <c r="X134" s="816"/>
      <c r="Y134" s="813"/>
      <c r="Z134" s="1571"/>
      <c r="AA134" s="1571"/>
      <c r="AB134" s="1571"/>
      <c r="AC134" s="1571"/>
      <c r="AD134" s="1571"/>
      <c r="AE134" s="813"/>
      <c r="AF134" s="1249"/>
    </row>
    <row r="135" spans="2:39" s="275" customFormat="1" ht="17.25" customHeight="1" x14ac:dyDescent="0.15">
      <c r="B135" s="1260" t="s">
        <v>66</v>
      </c>
      <c r="C135" s="1469" t="s">
        <v>244</v>
      </c>
      <c r="D135" s="1193">
        <f>AVERAGE('2024月別'!D135,'2023月別 '!C135,'2022月別'!C135,'2021月別'!C135,'2020月別'!C135)</f>
        <v>192069220.80000001</v>
      </c>
      <c r="E135" s="1194">
        <f>AVERAGE('2024月別'!E135,'2023月別 '!D135,'2022月別'!D135,'2021月別'!D135,'2020月別'!D135)</f>
        <v>16513265.800000001</v>
      </c>
      <c r="F135" s="1195">
        <f>AVERAGE('2024月別'!F135,'2023月別 '!E135,'2022月別'!E135,'2021月別'!E135,'2020月別'!E135)</f>
        <v>16554320.800000001</v>
      </c>
      <c r="G135" s="1195">
        <f>AVERAGE('2024月別'!G135,'2023月別 '!F135,'2022月別'!F135,'2021月別'!F135,'2020月別'!F135)</f>
        <v>15740384</v>
      </c>
      <c r="H135" s="1195">
        <f>AVERAGE('2024月別'!H135,'2023月別 '!G135,'2022月別'!G135,'2021月別'!G135,'2020月別'!G135)</f>
        <v>12827542.199999999</v>
      </c>
      <c r="I135" s="1195">
        <f>AVERAGE('2024月別'!I135,'2023月別 '!H135,'2022月別'!H135,'2021月別'!H135,'2020月別'!H135)</f>
        <v>11719515.800000001</v>
      </c>
      <c r="J135" s="1195">
        <f>AVERAGE('2024月別'!J135,'2023月別 '!I135,'2022月別'!I135,'2021月別'!I135,'2020月別'!I135)</f>
        <v>13028474.199999999</v>
      </c>
      <c r="K135" s="1195">
        <f>AVERAGE('2024月別'!K135,'2023月別 '!J135,'2022月別'!J135,'2021月別'!J135,'2020月別'!J135)</f>
        <v>16709100</v>
      </c>
      <c r="L135" s="1195">
        <f>AVERAGE('2024月別'!L135,'2023月別 '!K135,'2022月別'!K135,'2021月別'!K135,'2020月別'!K135)</f>
        <v>17751547.600000001</v>
      </c>
      <c r="M135" s="1195">
        <f>AVERAGE('2024月別'!M135,'2023月別 '!L135,'2022月別'!L135,'2021月別'!L135,'2020月別'!L135)</f>
        <v>16710199</v>
      </c>
      <c r="N135" s="1195">
        <f>AVERAGE('2024月別'!N135,'2023月別 '!M135,'2022月別'!M135,'2021月別'!M135,'2020月別'!M135)</f>
        <v>15539689</v>
      </c>
      <c r="O135" s="1195">
        <f>AVERAGE('2024月別'!O135,'2023月別 '!N135,'2022月別'!N135,'2021月別'!N135,'2020月別'!N135)</f>
        <v>15881143.4</v>
      </c>
      <c r="P135" s="1196">
        <f>AVERAGE('2024月別'!P135,'2023月別 '!O135,'2022月別'!O135,'2021月別'!O135,'2020月別'!O135)</f>
        <v>23094039</v>
      </c>
      <c r="Q135" s="41"/>
      <c r="R135" s="41"/>
      <c r="S135" s="3"/>
      <c r="T135" s="782"/>
      <c r="U135" s="760"/>
      <c r="V135" s="816"/>
      <c r="W135" s="816"/>
      <c r="X135" s="816"/>
      <c r="Y135" s="813"/>
      <c r="Z135" s="1571"/>
      <c r="AA135" s="1571"/>
      <c r="AB135" s="1571"/>
      <c r="AC135" s="1571"/>
      <c r="AD135" s="1571"/>
      <c r="AE135" s="813"/>
      <c r="AF135" s="1249"/>
    </row>
    <row r="136" spans="2:39" s="275" customFormat="1" ht="17.25" customHeight="1" thickBot="1" x14ac:dyDescent="0.2">
      <c r="B136" s="1261" t="s">
        <v>66</v>
      </c>
      <c r="C136" s="1480" t="s">
        <v>110</v>
      </c>
      <c r="D136" s="1262">
        <f>AVERAGE('2024月別'!D136,'2023月別 '!C136,'2022月別'!C136,'2021月別'!C136,'2020月別'!C136)</f>
        <v>507.21192904234283</v>
      </c>
      <c r="E136" s="1263">
        <f>AVERAGE('2024月別'!E136,'2023月別 '!D136,'2022月別'!D136,'2021月別'!D136,'2020月別'!D136)</f>
        <v>504</v>
      </c>
      <c r="F136" s="1264">
        <f>AVERAGE('2024月別'!F136,'2023月別 '!E136,'2022月別'!E136,'2021月別'!E136,'2020月別'!E136)</f>
        <v>529.79999999999995</v>
      </c>
      <c r="G136" s="1264">
        <f>AVERAGE('2024月別'!G136,'2023月別 '!F136,'2022月別'!F136,'2021月別'!F136,'2020月別'!F136)</f>
        <v>562.20000000000005</v>
      </c>
      <c r="H136" s="1264">
        <f>AVERAGE('2024月別'!H136,'2023月別 '!G136,'2022月別'!G136,'2021月別'!G136,'2020月別'!G136)</f>
        <v>535.4</v>
      </c>
      <c r="I136" s="1264">
        <f>AVERAGE('2024月別'!I136,'2023月別 '!H136,'2022月別'!H136,'2021月別'!H136,'2020月別'!H136)</f>
        <v>513.4</v>
      </c>
      <c r="J136" s="1264">
        <f>AVERAGE('2024月別'!J136,'2023月別 '!I136,'2022月別'!I136,'2021月別'!I136,'2020月別'!I136)</f>
        <v>534.6</v>
      </c>
      <c r="K136" s="1264">
        <f>AVERAGE('2024月別'!K136,'2023月別 '!J136,'2022月別'!J136,'2021月別'!J136,'2020月別'!J136)</f>
        <v>527.6</v>
      </c>
      <c r="L136" s="1264">
        <f>AVERAGE('2024月別'!L136,'2023月別 '!K136,'2022月別'!K136,'2021月別'!K136,'2020月別'!K136)</f>
        <v>574.79999999999995</v>
      </c>
      <c r="M136" s="1264">
        <f>AVERAGE('2024月別'!M136,'2023月別 '!L136,'2022月別'!L136,'2021月別'!L136,'2020月別'!L136)</f>
        <v>564.6</v>
      </c>
      <c r="N136" s="1264">
        <f>AVERAGE('2024月別'!N136,'2023月別 '!M136,'2022月別'!M136,'2021月別'!M136,'2020月別'!M136)</f>
        <v>428.6</v>
      </c>
      <c r="O136" s="1264">
        <f>AVERAGE('2024月別'!O136,'2023月別 '!N136,'2022月別'!N136,'2021月別'!N136,'2020月別'!N136)</f>
        <v>400.8</v>
      </c>
      <c r="P136" s="1265">
        <f>AVERAGE('2024月別'!P136,'2023月別 '!O136,'2022月別'!O136,'2021月別'!O136,'2020月別'!O136)</f>
        <v>496.4</v>
      </c>
      <c r="Q136" s="41"/>
      <c r="R136" s="41"/>
      <c r="S136" s="3"/>
      <c r="T136" s="782"/>
      <c r="U136" s="760"/>
      <c r="V136" s="816"/>
      <c r="W136" s="816"/>
      <c r="X136" s="816"/>
      <c r="Y136" s="813"/>
      <c r="Z136" s="1571"/>
      <c r="AA136" s="1571"/>
      <c r="AB136" s="1571"/>
      <c r="AC136" s="1571"/>
      <c r="AD136" s="1571"/>
      <c r="AE136" s="813"/>
      <c r="AF136" s="1249"/>
    </row>
    <row r="137" spans="2:39" ht="17.25" customHeight="1" x14ac:dyDescent="0.15">
      <c r="B137" s="1478" t="s">
        <v>67</v>
      </c>
      <c r="C137" s="1266" t="s">
        <v>239</v>
      </c>
      <c r="D137" s="1233">
        <f>AVERAGE('2024月別'!D137,'2023月別 '!C137,'2022月別'!C137,'2021月別'!C137,'2020月別'!C137)</f>
        <v>18178.2</v>
      </c>
      <c r="E137" s="1234">
        <f>AVERAGE('2024月別'!E137,'2023月別 '!D137,'2022月別'!D137,'2021月別'!D137,'2020月別'!D137)</f>
        <v>20</v>
      </c>
      <c r="F137" s="1235">
        <f>AVERAGE('2024月別'!F137,'2023月別 '!E137,'2022月別'!E137,'2021月別'!E137,'2020月別'!E137)</f>
        <v>2.4</v>
      </c>
      <c r="G137" s="1235">
        <f>AVERAGE('2024月別'!G137,'2023月別 '!F137,'2022月別'!F137,'2021月別'!F137,'2020月別'!F137)</f>
        <v>4.2</v>
      </c>
      <c r="H137" s="1235">
        <f>AVERAGE('2024月別'!H137,'2023月別 '!G137,'2022月別'!G137,'2021月別'!G137,'2020月別'!G137)</f>
        <v>0.2</v>
      </c>
      <c r="I137" s="1235">
        <f>AVERAGE('2024月別'!I137,'2023月別 '!H137,'2022月別'!H137,'2021月別'!H137,'2020月別'!H137)</f>
        <v>1.6</v>
      </c>
      <c r="J137" s="1236">
        <f>AVERAGE('2024月別'!J137,'2023月別 '!I137,'2022月別'!I137,'2021月別'!I137,'2020月別'!I137)</f>
        <v>13.2</v>
      </c>
      <c r="K137" s="1237">
        <f>AVERAGE('2024月別'!K137,'2023月別 '!J137,'2022月別'!J137,'2021月別'!J137,'2020月別'!J137)</f>
        <v>983.4</v>
      </c>
      <c r="L137" s="1235">
        <f>AVERAGE('2024月別'!L137,'2023月別 '!K137,'2022月別'!K137,'2021月別'!K137,'2020月別'!K137)</f>
        <v>6699.6</v>
      </c>
      <c r="M137" s="1235">
        <f>AVERAGE('2024月別'!M137,'2023月別 '!L137,'2022月別'!L137,'2021月別'!L137,'2020月別'!L137)</f>
        <v>7550.4</v>
      </c>
      <c r="N137" s="1235">
        <f>AVERAGE('2024月別'!N137,'2023月別 '!M137,'2022月別'!M137,'2021月別'!M137,'2020月別'!M137)</f>
        <v>2414.8000000000002</v>
      </c>
      <c r="O137" s="1235">
        <f>AVERAGE('2024月別'!O137,'2023月別 '!N137,'2022月別'!N137,'2021月別'!N137,'2020月別'!N137)</f>
        <v>406.6</v>
      </c>
      <c r="P137" s="1238">
        <f>AVERAGE('2024月別'!P137,'2023月別 '!O137,'2022月別'!O137,'2021月別'!O137,'2020月別'!O137)</f>
        <v>81.8</v>
      </c>
      <c r="Q137" s="41"/>
      <c r="R137" s="41"/>
      <c r="S137" s="3"/>
      <c r="T137" s="782"/>
      <c r="U137" s="760"/>
      <c r="V137" s="816"/>
      <c r="W137" s="816"/>
      <c r="X137" s="816"/>
      <c r="Y137" s="813"/>
      <c r="Z137" s="1571"/>
      <c r="AA137" s="1571"/>
      <c r="AB137" s="1571"/>
      <c r="AC137" s="1571"/>
      <c r="AD137" s="1571"/>
      <c r="AE137" s="813"/>
      <c r="AF137" s="1249"/>
    </row>
    <row r="138" spans="2:39" ht="17.25" customHeight="1" x14ac:dyDescent="0.15">
      <c r="B138" s="1210" t="s">
        <v>68</v>
      </c>
      <c r="C138" s="1211" t="s">
        <v>15</v>
      </c>
      <c r="D138" s="1212">
        <f>AVERAGE('2024月別'!D138,'2023月別 '!C138,'2022月別'!C138,'2021月別'!C138,'2020月別'!C138)</f>
        <v>8244924.5999999996</v>
      </c>
      <c r="E138" s="1213">
        <f>AVERAGE('2024月別'!E138,'2023月別 '!D138,'2022月別'!D138,'2021月別'!D138,'2020月別'!D138)</f>
        <v>6009.2</v>
      </c>
      <c r="F138" s="1214">
        <f>AVERAGE('2024月別'!F138,'2023月別 '!E138,'2022月別'!E138,'2021月別'!E138,'2020月別'!E138)</f>
        <v>749.2</v>
      </c>
      <c r="G138" s="1214">
        <f>AVERAGE('2024月別'!G138,'2023月別 '!F138,'2022月別'!F138,'2021月別'!F138,'2020月別'!F138)</f>
        <v>1165.2</v>
      </c>
      <c r="H138" s="1214">
        <f>AVERAGE('2024月別'!H138,'2023月別 '!G138,'2022月別'!G138,'2021月別'!G138,'2020月別'!G138)</f>
        <v>40.4</v>
      </c>
      <c r="I138" s="1214">
        <f>AVERAGE('2024月別'!I138,'2023月別 '!H138,'2022月別'!H138,'2021月別'!H138,'2020月別'!H138)</f>
        <v>273.60000000000002</v>
      </c>
      <c r="J138" s="1215">
        <f>AVERAGE('2024月別'!J138,'2023月別 '!I138,'2022月別'!I138,'2021月別'!I138,'2020月別'!I138)</f>
        <v>15973.2</v>
      </c>
      <c r="K138" s="1216">
        <f>AVERAGE('2024月別'!K138,'2023月別 '!J138,'2022月別'!J138,'2021月別'!J138,'2020月別'!J138)</f>
        <v>639848</v>
      </c>
      <c r="L138" s="1214">
        <f>AVERAGE('2024月別'!L138,'2023月別 '!K138,'2022月別'!K138,'2021月別'!K138,'2020月別'!K138)</f>
        <v>3300255.4</v>
      </c>
      <c r="M138" s="1214">
        <f>AVERAGE('2024月別'!M138,'2023月別 '!L138,'2022月別'!L138,'2021月別'!L138,'2020月別'!L138)</f>
        <v>3038523.6</v>
      </c>
      <c r="N138" s="1214">
        <f>AVERAGE('2024月別'!N138,'2023月別 '!M138,'2022月別'!M138,'2021月別'!M138,'2020月別'!M138)</f>
        <v>1033537.6</v>
      </c>
      <c r="O138" s="1214">
        <f>AVERAGE('2024月別'!O138,'2023月別 '!N138,'2022月別'!N138,'2021月別'!N138,'2020月別'!N138)</f>
        <v>168845</v>
      </c>
      <c r="P138" s="1217">
        <f>AVERAGE('2024月別'!P138,'2023月別 '!O138,'2022月別'!O138,'2021月別'!O138,'2020月別'!O138)</f>
        <v>39704.199999999997</v>
      </c>
      <c r="Q138" s="20"/>
      <c r="R138" s="20"/>
      <c r="T138" s="781"/>
      <c r="U138" s="759"/>
      <c r="Y138" s="812"/>
      <c r="Z138" s="1570"/>
      <c r="AA138" s="1570"/>
      <c r="AB138" s="1570"/>
      <c r="AC138" s="1570"/>
      <c r="AD138" s="1570"/>
      <c r="AE138" s="812"/>
      <c r="AF138" s="1185"/>
    </row>
    <row r="139" spans="2:39" ht="17.25" customHeight="1" x14ac:dyDescent="0.15">
      <c r="B139" s="1218" t="s">
        <v>68</v>
      </c>
      <c r="C139" s="1219" t="s">
        <v>240</v>
      </c>
      <c r="D139" s="1220">
        <f>AVERAGE('2024月別'!D139,'2023月別 '!C139,'2022月別'!C139,'2021月別'!C139,'2020月別'!C139)</f>
        <v>457.00512306860247</v>
      </c>
      <c r="E139" s="1221">
        <f>AVERAGE('2024月別'!E139,'2023月別 '!D139,'2022月別'!D139,'2021月別'!D139,'2020月別'!D139)</f>
        <v>305.8</v>
      </c>
      <c r="F139" s="1222">
        <f>AVERAGE('2024月別'!F139,'2023月別 '!E139,'2022月別'!E139,'2021月別'!E139,'2020月別'!E139)</f>
        <v>255.8</v>
      </c>
      <c r="G139" s="1222">
        <f>AVERAGE('2024月別'!G139,'2023月別 '!F139,'2022月別'!F139,'2021月別'!F139,'2020月別'!F139)</f>
        <v>315.39999999999998</v>
      </c>
      <c r="H139" s="1222">
        <f>AVERAGE('2024月別'!H139,'2023月別 '!G139,'2022月別'!G139,'2021月別'!G139,'2020月別'!G139)</f>
        <v>42.8</v>
      </c>
      <c r="I139" s="1222">
        <f>AVERAGE('2024月別'!I139,'2023月別 '!H139,'2022月別'!H139,'2021月別'!H139,'2020月別'!H139)</f>
        <v>33.200000000000003</v>
      </c>
      <c r="J139" s="1223">
        <f>AVERAGE('2024月別'!J139,'2023月別 '!I139,'2022月別'!I139,'2021月別'!I139,'2020月別'!I139)</f>
        <v>1225.4000000000001</v>
      </c>
      <c r="K139" s="1222">
        <f>AVERAGE('2024月別'!K139,'2023月別 '!J139,'2022月別'!J139,'2021月別'!J139,'2020月別'!J139)</f>
        <v>681.6</v>
      </c>
      <c r="L139" s="1222">
        <f>AVERAGE('2024月別'!L139,'2023月別 '!K139,'2022月別'!K139,'2021月別'!K139,'2020月別'!K139)</f>
        <v>493.2</v>
      </c>
      <c r="M139" s="1222">
        <f>AVERAGE('2024月別'!M139,'2023月別 '!L139,'2022月別'!L139,'2021月別'!L139,'2020月別'!L139)</f>
        <v>411</v>
      </c>
      <c r="N139" s="1222">
        <f>AVERAGE('2024月別'!N139,'2023月別 '!M139,'2022月別'!M139,'2021月別'!M139,'2020月別'!M139)</f>
        <v>436</v>
      </c>
      <c r="O139" s="1222">
        <f>AVERAGE('2024月別'!O139,'2023月別 '!N139,'2022月別'!N139,'2021月別'!N139,'2020月別'!N139)</f>
        <v>456</v>
      </c>
      <c r="P139" s="1224">
        <f>AVERAGE('2024月別'!P139,'2023月別 '!O139,'2022月別'!O139,'2021月別'!O139,'2020月別'!O139)</f>
        <v>513.4</v>
      </c>
      <c r="Q139" s="20"/>
      <c r="R139" s="20"/>
      <c r="T139" s="781"/>
      <c r="U139" s="759"/>
      <c r="Y139" s="812"/>
      <c r="Z139" s="1570"/>
      <c r="AA139" s="1570"/>
      <c r="AB139" s="1570"/>
      <c r="AC139" s="1570"/>
      <c r="AD139" s="1570"/>
      <c r="AE139" s="812"/>
      <c r="AF139" s="1185"/>
    </row>
    <row r="140" spans="2:39" ht="17.25" customHeight="1" x14ac:dyDescent="0.15">
      <c r="B140" s="1225" t="s">
        <v>69</v>
      </c>
      <c r="C140" s="1226" t="s">
        <v>239</v>
      </c>
      <c r="D140" s="1212">
        <f>AVERAGE('2024月別'!D140,'2023月別 '!C140,'2022月別'!C140,'2021月別'!C140,'2020月別'!C140)</f>
        <v>6914.4</v>
      </c>
      <c r="E140" s="1213">
        <f>AVERAGE('2024月別'!E140,'2023月別 '!D140,'2022月別'!D140,'2021月別'!D140,'2020月別'!D140)</f>
        <v>0</v>
      </c>
      <c r="F140" s="1267">
        <f>AVERAGE('2024月別'!F140,'2023月別 '!E140,'2022月別'!E140,'2021月別'!E140,'2020月別'!E140)</f>
        <v>0</v>
      </c>
      <c r="G140" s="1267">
        <f>AVERAGE('2024月別'!G140,'2023月別 '!F140,'2022月別'!F140,'2021月別'!F140,'2020月別'!F140)</f>
        <v>0</v>
      </c>
      <c r="H140" s="1267">
        <f>AVERAGE('2024月別'!H140,'2023月別 '!G140,'2022月別'!G140,'2021月別'!G140,'2020月別'!G140)</f>
        <v>0</v>
      </c>
      <c r="I140" s="1267">
        <f>AVERAGE('2024月別'!I140,'2023月別 '!H140,'2022月別'!H140,'2021月別'!H140,'2020月別'!H140)</f>
        <v>0</v>
      </c>
      <c r="J140" s="1236">
        <f>AVERAGE('2024月別'!J140,'2023月別 '!I140,'2022月別'!I140,'2021月別'!I140,'2020月別'!I140)</f>
        <v>13.2</v>
      </c>
      <c r="K140" s="1216">
        <f>AVERAGE('2024月別'!K140,'2023月別 '!J140,'2022月別'!J140,'2021月別'!J140,'2020月別'!J140)</f>
        <v>970.8</v>
      </c>
      <c r="L140" s="1214">
        <f>AVERAGE('2024月別'!L140,'2023月別 '!K140,'2022月別'!K140,'2021月別'!K140,'2020月別'!K140)</f>
        <v>5479.4</v>
      </c>
      <c r="M140" s="1214">
        <f>AVERAGE('2024月別'!M140,'2023月別 '!L140,'2022月別'!L140,'2021月別'!L140,'2020月別'!L140)</f>
        <v>450.4</v>
      </c>
      <c r="N140" s="1214">
        <f>AVERAGE('2024月別'!N140,'2023月別 '!M140,'2022月別'!M140,'2021月別'!M140,'2020月別'!M140)</f>
        <v>0.6</v>
      </c>
      <c r="O140" s="1214">
        <f>AVERAGE('2024月別'!O140,'2023月別 '!N140,'2022月別'!N140,'2021月別'!N140,'2020月別'!N140)</f>
        <v>0</v>
      </c>
      <c r="P140" s="1217">
        <f>AVERAGE('2024月別'!P140,'2023月別 '!O140,'2022月別'!O140,'2021月別'!O140,'2020月別'!O140)</f>
        <v>0</v>
      </c>
      <c r="Q140" s="20"/>
      <c r="R140" s="20"/>
      <c r="T140" s="781"/>
      <c r="U140" s="759"/>
      <c r="Y140" s="812"/>
      <c r="Z140" s="1570"/>
      <c r="AA140" s="1570"/>
      <c r="AB140" s="1570"/>
      <c r="AC140" s="1570"/>
      <c r="AD140" s="1570"/>
      <c r="AE140" s="812"/>
      <c r="AF140" s="1185"/>
    </row>
    <row r="141" spans="2:39" ht="17.25" customHeight="1" x14ac:dyDescent="0.15">
      <c r="B141" s="1210" t="s">
        <v>70</v>
      </c>
      <c r="C141" s="1211" t="s">
        <v>15</v>
      </c>
      <c r="D141" s="1212">
        <f>AVERAGE('2024月別'!D141,'2023月別 '!C141,'2022月別'!C141,'2021月別'!C141,'2020月別'!C141)</f>
        <v>3487441</v>
      </c>
      <c r="E141" s="1213">
        <f>AVERAGE('2024月別'!E141,'2023月別 '!D141,'2022月別'!D141,'2021月別'!D141,'2020月別'!D141)</f>
        <v>0</v>
      </c>
      <c r="F141" s="1267">
        <f>AVERAGE('2024月別'!F141,'2023月別 '!E141,'2022月別'!E141,'2021月別'!E141,'2020月別'!E141)</f>
        <v>0</v>
      </c>
      <c r="G141" s="1267">
        <f>AVERAGE('2024月別'!G141,'2023月別 '!F141,'2022月別'!F141,'2021月別'!F141,'2020月別'!F141)</f>
        <v>0</v>
      </c>
      <c r="H141" s="1267">
        <f>AVERAGE('2024月別'!H141,'2023月別 '!G141,'2022月別'!G141,'2021月別'!G141,'2020月別'!G141)</f>
        <v>0</v>
      </c>
      <c r="I141" s="1267">
        <f>AVERAGE('2024月別'!I141,'2023月別 '!H141,'2022月別'!H141,'2021月別'!H141,'2020月別'!H141)</f>
        <v>0</v>
      </c>
      <c r="J141" s="1215">
        <f>AVERAGE('2024月別'!J141,'2023月別 '!I141,'2022月別'!I141,'2021月別'!I141,'2020月別'!I141)</f>
        <v>15947</v>
      </c>
      <c r="K141" s="1216">
        <f>AVERAGE('2024月別'!K141,'2023月別 '!J141,'2022月別'!J141,'2021月別'!J141,'2020月別'!J141)</f>
        <v>633836</v>
      </c>
      <c r="L141" s="1214">
        <f>AVERAGE('2024月別'!L141,'2023月別 '!K141,'2022月別'!K141,'2021月別'!K141,'2020月別'!K141)</f>
        <v>2675900.6</v>
      </c>
      <c r="M141" s="1214">
        <f>AVERAGE('2024月別'!M141,'2023月別 '!L141,'2022月別'!L141,'2021月別'!L141,'2020月別'!L141)</f>
        <v>161598.79999999999</v>
      </c>
      <c r="N141" s="1214">
        <f>AVERAGE('2024月別'!N141,'2023月別 '!M141,'2022月別'!M141,'2021月別'!M141,'2020月別'!M141)</f>
        <v>156.6</v>
      </c>
      <c r="O141" s="1214">
        <f>AVERAGE('2024月別'!O141,'2023月別 '!N141,'2022月別'!N141,'2021月別'!N141,'2020月別'!N141)</f>
        <v>2</v>
      </c>
      <c r="P141" s="1217">
        <f>AVERAGE('2024月別'!P141,'2023月別 '!O141,'2022月別'!O141,'2021月別'!O141,'2020月別'!O141)</f>
        <v>0</v>
      </c>
      <c r="Q141" s="20"/>
      <c r="R141" s="20"/>
      <c r="T141" s="781"/>
      <c r="U141" s="759"/>
      <c r="Y141" s="812"/>
      <c r="Z141" s="1570"/>
      <c r="AA141" s="1570"/>
      <c r="AB141" s="1570"/>
      <c r="AC141" s="1570"/>
      <c r="AD141" s="1570"/>
      <c r="AE141" s="812"/>
      <c r="AF141" s="1185"/>
    </row>
    <row r="142" spans="2:39" ht="17.25" customHeight="1" x14ac:dyDescent="0.15">
      <c r="B142" s="1218" t="s">
        <v>70</v>
      </c>
      <c r="C142" s="1219" t="s">
        <v>240</v>
      </c>
      <c r="D142" s="1220">
        <f>AVERAGE('2024月別'!D142,'2023月別 '!C142,'2022月別'!C142,'2021月別'!C142,'2020月別'!C142)</f>
        <v>504.98368302483323</v>
      </c>
      <c r="E142" s="1221">
        <f>AVERAGE('2024月別'!E142,'2023月別 '!D142,'2022月別'!D142,'2021月別'!D142,'2020月別'!D142)</f>
        <v>0</v>
      </c>
      <c r="F142" s="1268">
        <f>AVERAGE('2024月別'!F142,'2023月別 '!E142,'2022月別'!E142,'2021月別'!E142,'2020月別'!E142)</f>
        <v>0</v>
      </c>
      <c r="G142" s="1268">
        <f>AVERAGE('2024月別'!G142,'2023月別 '!F142,'2022月別'!F142,'2021月別'!F142,'2020月別'!F142)</f>
        <v>0</v>
      </c>
      <c r="H142" s="1268">
        <f>AVERAGE('2024月別'!H142,'2023月別 '!G142,'2022月別'!G142,'2021月別'!G142,'2020月別'!G142)</f>
        <v>0</v>
      </c>
      <c r="I142" s="1268">
        <f>AVERAGE('2024月別'!I142,'2023月別 '!H142,'2022月別'!H142,'2021月別'!H142,'2020月別'!H142)</f>
        <v>0</v>
      </c>
      <c r="J142" s="1223">
        <f>AVERAGE('2024月別'!J142,'2023月別 '!I142,'2022月別'!I142,'2021月別'!I142,'2020月別'!I142)</f>
        <v>1238.8</v>
      </c>
      <c r="K142" s="1222">
        <f>AVERAGE('2024月別'!K142,'2023月別 '!J142,'2022月別'!J142,'2021月別'!J142,'2020月別'!J142)</f>
        <v>684</v>
      </c>
      <c r="L142" s="1222">
        <f>AVERAGE('2024月別'!L142,'2023月別 '!K142,'2022月別'!K142,'2021月別'!K142,'2020月別'!K142)</f>
        <v>495</v>
      </c>
      <c r="M142" s="1222">
        <f>AVERAGE('2024月別'!M142,'2023月別 '!L142,'2022月別'!L142,'2021月別'!L142,'2020月別'!L142)</f>
        <v>369.6</v>
      </c>
      <c r="N142" s="1222">
        <f>AVERAGE('2024月別'!N142,'2023月別 '!M142,'2022月別'!M142,'2021月別'!M142,'2020月別'!M142)</f>
        <v>234.6</v>
      </c>
      <c r="O142" s="1222">
        <f>AVERAGE('2024月別'!O142,'2023月別 '!N142,'2022月別'!N142,'2021月別'!N142,'2020月別'!N142)</f>
        <v>38.799999999999997</v>
      </c>
      <c r="P142" s="1224">
        <f>AVERAGE('2024月別'!P142,'2023月別 '!O142,'2022月別'!O142,'2021月別'!O142,'2020月別'!O142)</f>
        <v>0</v>
      </c>
      <c r="Q142" s="20"/>
      <c r="R142" s="20"/>
      <c r="T142" s="781"/>
      <c r="U142" s="759"/>
      <c r="Y142" s="812"/>
      <c r="Z142" s="1570"/>
      <c r="AA142" s="1570"/>
      <c r="AB142" s="1570"/>
      <c r="AC142" s="1570"/>
      <c r="AD142" s="1570"/>
      <c r="AE142" s="812"/>
      <c r="AF142" s="1185"/>
    </row>
    <row r="143" spans="2:39" ht="17.25" customHeight="1" x14ac:dyDescent="0.15">
      <c r="B143" s="1225" t="s">
        <v>71</v>
      </c>
      <c r="C143" s="1226" t="s">
        <v>239</v>
      </c>
      <c r="D143" s="1212">
        <f>AVERAGE('2024月別'!D143,'2023月別 '!C143,'2022月別'!C143,'2021月別'!C143,'2020月別'!C143)</f>
        <v>5468</v>
      </c>
      <c r="E143" s="1213">
        <f>AVERAGE('2024月別'!E143,'2023月別 '!D143,'2022月別'!D143,'2021月別'!D143,'2020月別'!D143)</f>
        <v>0</v>
      </c>
      <c r="F143" s="1267">
        <f>AVERAGE('2024月別'!F143,'2023月別 '!E143,'2022月別'!E143,'2021月別'!E143,'2020月別'!E143)</f>
        <v>0</v>
      </c>
      <c r="G143" s="1267">
        <f>AVERAGE('2024月別'!G143,'2023月別 '!F143,'2022月別'!F143,'2021月別'!F143,'2020月別'!F143)</f>
        <v>0</v>
      </c>
      <c r="H143" s="1267">
        <f>AVERAGE('2024月別'!H143,'2023月別 '!G143,'2022月別'!G143,'2021月別'!G143,'2020月別'!G143)</f>
        <v>0</v>
      </c>
      <c r="I143" s="1267">
        <f>AVERAGE('2024月別'!I143,'2023月別 '!H143,'2022月別'!H143,'2021月別'!H143,'2020月別'!H143)</f>
        <v>0</v>
      </c>
      <c r="J143" s="1267">
        <f>AVERAGE('2024月別'!J143,'2023月別 '!I143,'2022月別'!I143,'2021月別'!I143,'2020月別'!I143)</f>
        <v>0</v>
      </c>
      <c r="K143" s="1267">
        <f>AVERAGE('2024月別'!K143,'2023月別 '!J143,'2022月別'!J143,'2021月別'!J143,'2020月別'!J143)</f>
        <v>0</v>
      </c>
      <c r="L143" s="1214">
        <f>AVERAGE('2024月別'!L143,'2023月別 '!K143,'2022月別'!K143,'2021月別'!K143,'2020月別'!K143)</f>
        <v>981.6</v>
      </c>
      <c r="M143" s="1214">
        <f>AVERAGE('2024月別'!M143,'2023月別 '!L143,'2022月別'!L143,'2021月別'!L143,'2020月別'!L143)</f>
        <v>4423.8</v>
      </c>
      <c r="N143" s="1214">
        <f>AVERAGE('2024月別'!N143,'2023月別 '!M143,'2022月別'!M143,'2021月別'!M143,'2020月別'!M143)</f>
        <v>62.6</v>
      </c>
      <c r="O143" s="1214">
        <f>AVERAGE('2024月別'!O143,'2023月別 '!N143,'2022月別'!N143,'2021月別'!N143,'2020月別'!N143)</f>
        <v>0</v>
      </c>
      <c r="P143" s="1217">
        <f>AVERAGE('2024月別'!P143,'2023月別 '!O143,'2022月別'!O143,'2021月別'!O143,'2020月別'!O143)</f>
        <v>0</v>
      </c>
      <c r="Q143" s="20"/>
      <c r="R143" s="20"/>
      <c r="T143" s="781"/>
      <c r="U143" s="759"/>
      <c r="Y143" s="812"/>
      <c r="Z143" s="1570"/>
      <c r="AA143" s="1570"/>
      <c r="AB143" s="1570"/>
      <c r="AC143" s="1570"/>
      <c r="AD143" s="1570"/>
      <c r="AE143" s="812"/>
      <c r="AF143" s="1185"/>
    </row>
    <row r="144" spans="2:39" ht="17.25" customHeight="1" x14ac:dyDescent="0.15">
      <c r="B144" s="1210" t="s">
        <v>72</v>
      </c>
      <c r="C144" s="1211" t="s">
        <v>15</v>
      </c>
      <c r="D144" s="1212">
        <f>AVERAGE('2024月別'!D144,'2023月別 '!C144,'2022月別'!C144,'2021月別'!C144,'2020月別'!C144)</f>
        <v>2156326</v>
      </c>
      <c r="E144" s="1213">
        <f>AVERAGE('2024月別'!E144,'2023月別 '!D144,'2022月別'!D144,'2021月別'!D144,'2020月別'!D144)</f>
        <v>0</v>
      </c>
      <c r="F144" s="1267">
        <f>AVERAGE('2024月別'!F144,'2023月別 '!E144,'2022月別'!E144,'2021月別'!E144,'2020月別'!E144)</f>
        <v>0</v>
      </c>
      <c r="G144" s="1267">
        <f>AVERAGE('2024月別'!G144,'2023月別 '!F144,'2022月別'!F144,'2021月別'!F144,'2020月別'!F144)</f>
        <v>0</v>
      </c>
      <c r="H144" s="1267">
        <f>AVERAGE('2024月別'!H144,'2023月別 '!G144,'2022月別'!G144,'2021月別'!G144,'2020月別'!G144)</f>
        <v>0</v>
      </c>
      <c r="I144" s="1267">
        <f>AVERAGE('2024月別'!I144,'2023月別 '!H144,'2022月別'!H144,'2021月別'!H144,'2020月別'!H144)</f>
        <v>0</v>
      </c>
      <c r="J144" s="1267">
        <f>AVERAGE('2024月別'!J144,'2023月別 '!I144,'2022月別'!I144,'2021月別'!I144,'2020月別'!I144)</f>
        <v>1.2</v>
      </c>
      <c r="K144" s="1267">
        <f>AVERAGE('2024月別'!K144,'2023月別 '!J144,'2022月別'!J144,'2021月別'!J144,'2020月別'!J144)</f>
        <v>19.600000000000001</v>
      </c>
      <c r="L144" s="1214">
        <f>AVERAGE('2024月別'!L144,'2023月別 '!K144,'2022月別'!K144,'2021月別'!K144,'2020月別'!K144)</f>
        <v>439691</v>
      </c>
      <c r="M144" s="1214">
        <f>AVERAGE('2024月別'!M144,'2023月別 '!L144,'2022月別'!L144,'2021月別'!L144,'2020月別'!L144)</f>
        <v>1695638.4</v>
      </c>
      <c r="N144" s="1214">
        <f>AVERAGE('2024月別'!N144,'2023月別 '!M144,'2022月別'!M144,'2021月別'!M144,'2020月別'!M144)</f>
        <v>20975.8</v>
      </c>
      <c r="O144" s="1214">
        <f>AVERAGE('2024月別'!O144,'2023月別 '!N144,'2022月別'!N144,'2021月別'!N144,'2020月別'!N144)</f>
        <v>0</v>
      </c>
      <c r="P144" s="1217">
        <f>AVERAGE('2024月別'!P144,'2023月別 '!O144,'2022月別'!O144,'2021月別'!O144,'2020月別'!O144)</f>
        <v>0</v>
      </c>
    </row>
    <row r="145" spans="2:16" ht="17.25" customHeight="1" x14ac:dyDescent="0.15">
      <c r="B145" s="1218" t="s">
        <v>72</v>
      </c>
      <c r="C145" s="1219" t="s">
        <v>240</v>
      </c>
      <c r="D145" s="1220">
        <f>AVERAGE('2024月別'!D145,'2023月別 '!C145,'2022月別'!C145,'2021月別'!C145,'2020月別'!C145)</f>
        <v>403.37385648064463</v>
      </c>
      <c r="E145" s="1221">
        <f>AVERAGE('2024月別'!E145,'2023月別 '!D145,'2022月別'!D145,'2021月別'!D145,'2020月別'!D145)</f>
        <v>0</v>
      </c>
      <c r="F145" s="1268">
        <f>AVERAGE('2024月別'!F145,'2023月別 '!E145,'2022月別'!E145,'2021月別'!E145,'2020月別'!E145)</f>
        <v>0</v>
      </c>
      <c r="G145" s="1268">
        <f>AVERAGE('2024月別'!G145,'2023月別 '!F145,'2022月別'!F145,'2021月別'!F145,'2020月別'!F145)</f>
        <v>0</v>
      </c>
      <c r="H145" s="1268">
        <f>AVERAGE('2024月別'!H145,'2023月別 '!G145,'2022月別'!G145,'2021月別'!G145,'2020月別'!G145)</f>
        <v>0</v>
      </c>
      <c r="I145" s="1268">
        <f>AVERAGE('2024月別'!I145,'2023月別 '!H145,'2022月別'!H145,'2021月別'!H145,'2020月別'!H145)</f>
        <v>0</v>
      </c>
      <c r="J145" s="1268">
        <f>AVERAGE('2024月別'!J145,'2023月別 '!I145,'2022月別'!I145,'2021月別'!I145,'2020月別'!I145)</f>
        <v>185.2</v>
      </c>
      <c r="K145" s="1268">
        <f>AVERAGE('2024月別'!K145,'2023月別 '!J145,'2022月別'!J145,'2021月別'!J145,'2020月別'!J145)</f>
        <v>120.6</v>
      </c>
      <c r="L145" s="1222">
        <f>AVERAGE('2024月別'!L145,'2023月別 '!K145,'2022月別'!K145,'2021月別'!K145,'2020月別'!K145)</f>
        <v>449.4</v>
      </c>
      <c r="M145" s="1222">
        <f>AVERAGE('2024月別'!M145,'2023月別 '!L145,'2022月別'!L145,'2021月別'!L145,'2020月別'!L145)</f>
        <v>394.2</v>
      </c>
      <c r="N145" s="1222">
        <f>AVERAGE('2024月別'!N145,'2023月別 '!M145,'2022月別'!M145,'2021月別'!M145,'2020月別'!M145)</f>
        <v>386.4</v>
      </c>
      <c r="O145" s="1222">
        <f>AVERAGE('2024月別'!O145,'2023月別 '!N145,'2022月別'!N145,'2021月別'!N145,'2020月別'!N145)</f>
        <v>0</v>
      </c>
      <c r="P145" s="1224">
        <f>AVERAGE('2024月別'!P145,'2023月別 '!O145,'2022月別'!O145,'2021月別'!O145,'2020月別'!O145)</f>
        <v>0</v>
      </c>
    </row>
    <row r="146" spans="2:16" ht="17.25" customHeight="1" x14ac:dyDescent="0.15">
      <c r="B146" s="1225" t="s">
        <v>73</v>
      </c>
      <c r="C146" s="1226" t="s">
        <v>239</v>
      </c>
      <c r="D146" s="1212">
        <f>AVERAGE('2024月別'!D146,'2023月別 '!C146,'2022月別'!C146,'2021月別'!C146,'2020月別'!C146)</f>
        <v>1436.4</v>
      </c>
      <c r="E146" s="1213">
        <f>AVERAGE('2024月別'!E146,'2023月別 '!D146,'2022月別'!D146,'2021月別'!D146,'2020月別'!D146)</f>
        <v>0</v>
      </c>
      <c r="F146" s="1267">
        <f>AVERAGE('2024月別'!F146,'2023月別 '!E146,'2022月別'!E146,'2021月別'!E146,'2020月別'!E146)</f>
        <v>0.2</v>
      </c>
      <c r="G146" s="1267">
        <f>AVERAGE('2024月別'!G146,'2023月別 '!F146,'2022月別'!F146,'2021月別'!F146,'2020月別'!F146)</f>
        <v>0.2</v>
      </c>
      <c r="H146" s="1267">
        <f>AVERAGE('2024月別'!H146,'2023月別 '!G146,'2022月別'!G146,'2021月別'!G146,'2020月別'!G146)</f>
        <v>0</v>
      </c>
      <c r="I146" s="1267">
        <f>AVERAGE('2024月別'!I146,'2023月別 '!H146,'2022月別'!H146,'2021月別'!H146,'2020月別'!H146)</f>
        <v>0</v>
      </c>
      <c r="J146" s="1267">
        <f>AVERAGE('2024月別'!J146,'2023月別 '!I146,'2022月別'!I146,'2021月別'!I146,'2020月別'!I146)</f>
        <v>0</v>
      </c>
      <c r="K146" s="1267">
        <f>AVERAGE('2024月別'!K146,'2023月別 '!J146,'2022月別'!J146,'2021月別'!J146,'2020月別'!J146)</f>
        <v>0</v>
      </c>
      <c r="L146" s="1214">
        <f>AVERAGE('2024月別'!L146,'2023月別 '!K146,'2022月別'!K146,'2021月別'!K146,'2020月別'!K146)</f>
        <v>2</v>
      </c>
      <c r="M146" s="1214">
        <f>AVERAGE('2024月別'!M146,'2023月別 '!L146,'2022月別'!L146,'2021月別'!L146,'2020月別'!L146)</f>
        <v>692.8</v>
      </c>
      <c r="N146" s="1214">
        <f>AVERAGE('2024月別'!N146,'2023月別 '!M146,'2022月別'!M146,'2021月別'!M146,'2020月別'!M146)</f>
        <v>719.8</v>
      </c>
      <c r="O146" s="1214">
        <f>AVERAGE('2024月別'!O146,'2023月別 '!N146,'2022月別'!N146,'2021月別'!N146,'2020月別'!N146)</f>
        <v>18.600000000000001</v>
      </c>
      <c r="P146" s="1217">
        <f>AVERAGE('2024月別'!P146,'2023月別 '!O146,'2022月別'!O146,'2021月別'!O146,'2020月別'!O146)</f>
        <v>2.8</v>
      </c>
    </row>
    <row r="147" spans="2:16" ht="17.25" customHeight="1" x14ac:dyDescent="0.15">
      <c r="B147" s="1210" t="s">
        <v>74</v>
      </c>
      <c r="C147" s="1211" t="s">
        <v>15</v>
      </c>
      <c r="D147" s="1212">
        <f>AVERAGE('2024月別'!D147,'2023月別 '!C147,'2022月別'!C147,'2021月別'!C147,'2020月別'!C147)</f>
        <v>507316.8</v>
      </c>
      <c r="E147" s="1213">
        <f>AVERAGE('2024月別'!E147,'2023月別 '!D147,'2022月別'!D147,'2021月別'!D147,'2020月別'!D147)</f>
        <v>1</v>
      </c>
      <c r="F147" s="1267">
        <f>AVERAGE('2024月別'!F147,'2023月別 '!E147,'2022月別'!E147,'2021月別'!E147,'2020月別'!E147)</f>
        <v>79.599999999999994</v>
      </c>
      <c r="G147" s="1267">
        <f>AVERAGE('2024月別'!G147,'2023月別 '!F147,'2022月別'!F147,'2021月別'!F147,'2020月別'!F147)</f>
        <v>39.6</v>
      </c>
      <c r="H147" s="1267">
        <f>AVERAGE('2024月別'!H147,'2023月別 '!G147,'2022月別'!G147,'2021月別'!G147,'2020月別'!G147)</f>
        <v>0</v>
      </c>
      <c r="I147" s="1267">
        <f>AVERAGE('2024月別'!I147,'2023月別 '!H147,'2022月別'!H147,'2021月別'!H147,'2020月別'!H147)</f>
        <v>0</v>
      </c>
      <c r="J147" s="1267">
        <f>AVERAGE('2024月別'!J147,'2023月別 '!I147,'2022月別'!I147,'2021月別'!I147,'2020月別'!I147)</f>
        <v>0</v>
      </c>
      <c r="K147" s="1267">
        <f>AVERAGE('2024月別'!K147,'2023月別 '!J147,'2022月別'!J147,'2021月別'!J147,'2020月別'!J147)</f>
        <v>0</v>
      </c>
      <c r="L147" s="1214">
        <f>AVERAGE('2024月別'!L147,'2023月別 '!K147,'2022月別'!K147,'2021月別'!K147,'2020月別'!K147)</f>
        <v>856.4</v>
      </c>
      <c r="M147" s="1214">
        <f>AVERAGE('2024月別'!M147,'2023月別 '!L147,'2022月別'!L147,'2021月別'!L147,'2020月別'!L147)</f>
        <v>229301.8</v>
      </c>
      <c r="N147" s="1214">
        <f>AVERAGE('2024月別'!N147,'2023月別 '!M147,'2022月別'!M147,'2021月別'!M147,'2020月別'!M147)</f>
        <v>269011.20000000001</v>
      </c>
      <c r="O147" s="1214">
        <f>AVERAGE('2024月別'!O147,'2023月別 '!N147,'2022月別'!N147,'2021月別'!N147,'2020月別'!N147)</f>
        <v>6314</v>
      </c>
      <c r="P147" s="1217">
        <f>AVERAGE('2024月別'!P147,'2023月別 '!O147,'2022月別'!O147,'2021月別'!O147,'2020月別'!O147)</f>
        <v>1713.2</v>
      </c>
    </row>
    <row r="148" spans="2:16" ht="17.25" customHeight="1" x14ac:dyDescent="0.15">
      <c r="B148" s="1218" t="s">
        <v>74</v>
      </c>
      <c r="C148" s="1219" t="s">
        <v>240</v>
      </c>
      <c r="D148" s="1220">
        <f>AVERAGE('2024月別'!D148,'2023月別 '!C148,'2022月別'!C148,'2021月別'!C148,'2020月別'!C148)</f>
        <v>360.33661068919611</v>
      </c>
      <c r="E148" s="1221">
        <f>AVERAGE('2024月別'!E148,'2023月別 '!D148,'2022月別'!D148,'2021月別'!D148,'2020月別'!D148)</f>
        <v>41.4</v>
      </c>
      <c r="F148" s="1268">
        <f>AVERAGE('2024月別'!F148,'2023月別 '!E148,'2022月別'!E148,'2021月別'!E148,'2020月別'!E148)</f>
        <v>79.599999999999994</v>
      </c>
      <c r="G148" s="1268">
        <f>AVERAGE('2024月別'!G148,'2023月別 '!F148,'2022月別'!F148,'2021月別'!F148,'2020月別'!F148)</f>
        <v>77.8</v>
      </c>
      <c r="H148" s="1268">
        <f>AVERAGE('2024月別'!H148,'2023月別 '!G148,'2022月別'!G148,'2021月別'!G148,'2020月別'!G148)</f>
        <v>0</v>
      </c>
      <c r="I148" s="1268">
        <f>AVERAGE('2024月別'!I148,'2023月別 '!H148,'2022月別'!H148,'2021月別'!H148,'2020月別'!H148)</f>
        <v>0</v>
      </c>
      <c r="J148" s="1268">
        <f>AVERAGE('2024月別'!J148,'2023月別 '!I148,'2022月別'!I148,'2021月別'!I148,'2020月別'!I148)</f>
        <v>0</v>
      </c>
      <c r="K148" s="1268">
        <f>AVERAGE('2024月別'!K148,'2023月別 '!J148,'2022月別'!J148,'2021月別'!J148,'2020月別'!J148)</f>
        <v>0</v>
      </c>
      <c r="L148" s="1222">
        <f>AVERAGE('2024月別'!L148,'2023月別 '!K148,'2022月別'!K148,'2021月別'!K148,'2020月別'!K148)</f>
        <v>419.6</v>
      </c>
      <c r="M148" s="1222">
        <f>AVERAGE('2024月別'!M148,'2023月別 '!L148,'2022月別'!L148,'2021月別'!L148,'2020月別'!L148)</f>
        <v>333.2</v>
      </c>
      <c r="N148" s="1222">
        <f>AVERAGE('2024月別'!N148,'2023月別 '!M148,'2022月別'!M148,'2021月別'!M148,'2020月別'!M148)</f>
        <v>389.6</v>
      </c>
      <c r="O148" s="1222">
        <f>AVERAGE('2024月別'!O148,'2023月別 '!N148,'2022月別'!N148,'2021月別'!N148,'2020月別'!N148)</f>
        <v>381</v>
      </c>
      <c r="P148" s="1224">
        <f>AVERAGE('2024月別'!P148,'2023月別 '!O148,'2022月別'!O148,'2021月別'!O148,'2020月別'!O148)</f>
        <v>375.4</v>
      </c>
    </row>
    <row r="149" spans="2:16" ht="17.25" customHeight="1" x14ac:dyDescent="0.15">
      <c r="B149" s="1225" t="s">
        <v>75</v>
      </c>
      <c r="C149" s="1226" t="s">
        <v>239</v>
      </c>
      <c r="D149" s="1212">
        <f>AVERAGE('2024月別'!D149,'2023月別 '!C149,'2022月別'!C149,'2021月別'!C149,'2020月別'!C149)</f>
        <v>19328.2</v>
      </c>
      <c r="E149" s="1213">
        <f>AVERAGE('2024月別'!E149,'2023月別 '!D149,'2022月別'!D149,'2021月別'!D149,'2020月別'!D149)</f>
        <v>415.8</v>
      </c>
      <c r="F149" s="1267">
        <f>AVERAGE('2024月別'!F149,'2023月別 '!E149,'2022月別'!E149,'2021月別'!E149,'2020月別'!E149)</f>
        <v>122.2</v>
      </c>
      <c r="G149" s="1214">
        <f>AVERAGE('2024月別'!G149,'2023月別 '!F149,'2022月別'!F149,'2021月別'!F149,'2020月別'!F149)</f>
        <v>9.4</v>
      </c>
      <c r="H149" s="1214">
        <f>AVERAGE('2024月別'!H149,'2023月別 '!G149,'2022月別'!G149,'2021月別'!G149,'2020月別'!G149)</f>
        <v>1</v>
      </c>
      <c r="I149" s="1214">
        <f>AVERAGE('2024月別'!I149,'2023月別 '!H149,'2022月別'!H149,'2021月別'!H149,'2020月別'!H149)</f>
        <v>0.2</v>
      </c>
      <c r="J149" s="1215">
        <f>AVERAGE('2024月別'!J149,'2023月別 '!I149,'2022月別'!I149,'2021月別'!I149,'2020月別'!I149)</f>
        <v>0</v>
      </c>
      <c r="K149" s="1216">
        <f>AVERAGE('2024月別'!K149,'2023月別 '!J149,'2022月別'!J149,'2021月別'!J149,'2020月別'!J149)</f>
        <v>16.2</v>
      </c>
      <c r="L149" s="1214">
        <f>AVERAGE('2024月別'!L149,'2023月別 '!K149,'2022月別'!K149,'2021月別'!K149,'2020月別'!K149)</f>
        <v>60.2</v>
      </c>
      <c r="M149" s="1214">
        <f>AVERAGE('2024月別'!M149,'2023月別 '!L149,'2022月別'!L149,'2021月別'!L149,'2020月別'!L149)</f>
        <v>2627.8</v>
      </c>
      <c r="N149" s="1214">
        <f>AVERAGE('2024月別'!N149,'2023月別 '!M149,'2022月別'!M149,'2021月別'!M149,'2020月別'!M149)</f>
        <v>8758.4</v>
      </c>
      <c r="O149" s="1214">
        <f>AVERAGE('2024月別'!O149,'2023月別 '!N149,'2022月別'!N149,'2021月別'!N149,'2020月別'!N149)</f>
        <v>5325.4</v>
      </c>
      <c r="P149" s="1217">
        <f>AVERAGE('2024月別'!P149,'2023月別 '!O149,'2022月別'!O149,'2021月別'!O149,'2020月別'!O149)</f>
        <v>1991.6</v>
      </c>
    </row>
    <row r="150" spans="2:16" ht="17.25" customHeight="1" x14ac:dyDescent="0.15">
      <c r="B150" s="1210" t="s">
        <v>76</v>
      </c>
      <c r="C150" s="1211" t="s">
        <v>15</v>
      </c>
      <c r="D150" s="1212">
        <f>AVERAGE('2024月別'!D150,'2023月別 '!C150,'2022月別'!C150,'2021月別'!C150,'2020月別'!C150)</f>
        <v>6861716</v>
      </c>
      <c r="E150" s="1213">
        <f>AVERAGE('2024月別'!E150,'2023月別 '!D150,'2022月別'!D150,'2021月別'!D150,'2020月別'!D150)</f>
        <v>178136</v>
      </c>
      <c r="F150" s="1267">
        <f>AVERAGE('2024月別'!F150,'2023月別 '!E150,'2022月別'!E150,'2021月別'!E150,'2020月別'!E150)</f>
        <v>56507.4</v>
      </c>
      <c r="G150" s="1214">
        <f>AVERAGE('2024月別'!G150,'2023月別 '!F150,'2022月別'!F150,'2021月別'!F150,'2020月別'!F150)</f>
        <v>6486.8</v>
      </c>
      <c r="H150" s="1214">
        <f>AVERAGE('2024月別'!H150,'2023月別 '!G150,'2022月別'!G150,'2021月別'!G150,'2020月別'!G150)</f>
        <v>2314.1999999999998</v>
      </c>
      <c r="I150" s="1214">
        <f>AVERAGE('2024月別'!I150,'2023月別 '!H150,'2022月別'!H150,'2021月別'!H150,'2020月別'!H150)</f>
        <v>50.6</v>
      </c>
      <c r="J150" s="1215">
        <f>AVERAGE('2024月別'!J150,'2023月別 '!I150,'2022月別'!I150,'2021月別'!I150,'2020月別'!I150)</f>
        <v>65</v>
      </c>
      <c r="K150" s="1216">
        <f>AVERAGE('2024月別'!K150,'2023月別 '!J150,'2022月別'!J150,'2021月別'!J150,'2020月別'!J150)</f>
        <v>11177</v>
      </c>
      <c r="L150" s="1214">
        <f>AVERAGE('2024月別'!L150,'2023月別 '!K150,'2022月別'!K150,'2021月別'!K150,'2020月別'!K150)</f>
        <v>43839</v>
      </c>
      <c r="M150" s="1214">
        <f>AVERAGE('2024月別'!M150,'2023月別 '!L150,'2022月別'!L150,'2021月別'!L150,'2020月別'!L150)</f>
        <v>1045965</v>
      </c>
      <c r="N150" s="1214">
        <f>AVERAGE('2024月別'!N150,'2023月別 '!M150,'2022月別'!M150,'2021月別'!M150,'2020月別'!M150)</f>
        <v>2710968</v>
      </c>
      <c r="O150" s="1214">
        <f>AVERAGE('2024月別'!O150,'2023月別 '!N150,'2022月別'!N150,'2021月別'!N150,'2020月別'!N150)</f>
        <v>2100874.4</v>
      </c>
      <c r="P150" s="1217">
        <f>AVERAGE('2024月別'!P150,'2023月別 '!O150,'2022月別'!O150,'2021月別'!O150,'2020月別'!O150)</f>
        <v>705332.6</v>
      </c>
    </row>
    <row r="151" spans="2:16" ht="17.25" customHeight="1" x14ac:dyDescent="0.15">
      <c r="B151" s="1218" t="s">
        <v>76</v>
      </c>
      <c r="C151" s="1219" t="s">
        <v>240</v>
      </c>
      <c r="D151" s="1220">
        <f>AVERAGE('2024月別'!D151,'2023月別 '!C151,'2022月別'!C151,'2021月別'!C151,'2020月別'!C151)</f>
        <v>365.8647765401189</v>
      </c>
      <c r="E151" s="1221">
        <f>AVERAGE('2024月別'!E151,'2023月別 '!D151,'2022月別'!D151,'2021月別'!D151,'2020月別'!D151)</f>
        <v>439.6</v>
      </c>
      <c r="F151" s="1268">
        <f>AVERAGE('2024月別'!F151,'2023月別 '!E151,'2022月別'!E151,'2021月別'!E151,'2020月別'!E151)</f>
        <v>478.2</v>
      </c>
      <c r="G151" s="1222">
        <f>AVERAGE('2024月別'!G151,'2023月別 '!F151,'2022月別'!F151,'2021月別'!F151,'2020月別'!F151)</f>
        <v>632.4</v>
      </c>
      <c r="H151" s="1222">
        <f>AVERAGE('2024月別'!H151,'2023月別 '!G151,'2022月別'!G151,'2021月別'!G151,'2020月別'!G151)</f>
        <v>691.2</v>
      </c>
      <c r="I151" s="1222">
        <f>AVERAGE('2024月別'!I151,'2023月別 '!H151,'2022月別'!H151,'2021月別'!H151,'2020月別'!H151)</f>
        <v>41.8</v>
      </c>
      <c r="J151" s="1223">
        <f>AVERAGE('2024月別'!J151,'2023月別 '!I151,'2022月別'!I151,'2021月別'!I151,'2020月別'!I151)</f>
        <v>284.39999999999998</v>
      </c>
      <c r="K151" s="1222">
        <f>AVERAGE('2024月別'!K151,'2023月別 '!J151,'2022月別'!J151,'2021月別'!J151,'2020月別'!J151)</f>
        <v>707.6</v>
      </c>
      <c r="L151" s="1222">
        <f>AVERAGE('2024月別'!L151,'2023月別 '!K151,'2022月別'!K151,'2021月別'!K151,'2020月別'!K151)</f>
        <v>743.4</v>
      </c>
      <c r="M151" s="1222">
        <f>AVERAGE('2024月別'!M151,'2023月別 '!L151,'2022月別'!L151,'2021月別'!L151,'2020月別'!L151)</f>
        <v>399.6</v>
      </c>
      <c r="N151" s="1222">
        <f>AVERAGE('2024月別'!N151,'2023月別 '!M151,'2022月別'!M151,'2021月別'!M151,'2020月別'!M151)</f>
        <v>311.60000000000002</v>
      </c>
      <c r="O151" s="1222">
        <f>AVERAGE('2024月別'!O151,'2023月別 '!N151,'2022月別'!N151,'2021月別'!N151,'2020月別'!N151)</f>
        <v>328.8</v>
      </c>
      <c r="P151" s="1224">
        <f>AVERAGE('2024月別'!P151,'2023月別 '!O151,'2022月別'!O151,'2021月別'!O151,'2020月別'!O151)</f>
        <v>368.4</v>
      </c>
    </row>
    <row r="152" spans="2:16" ht="17.25" customHeight="1" x14ac:dyDescent="0.15">
      <c r="B152" s="1225" t="s">
        <v>77</v>
      </c>
      <c r="C152" s="1226" t="s">
        <v>239</v>
      </c>
      <c r="D152" s="1212">
        <f>AVERAGE('2024月別'!D152,'2023月別 '!C152,'2022月別'!C152,'2021月別'!C152,'2020月別'!C152)</f>
        <v>13464.4</v>
      </c>
      <c r="E152" s="1213">
        <f>AVERAGE('2024月別'!E152,'2023月別 '!D152,'2022月別'!D152,'2021月別'!D152,'2020月別'!D152)</f>
        <v>103.8</v>
      </c>
      <c r="F152" s="1214">
        <f>AVERAGE('2024月別'!F152,'2023月別 '!E152,'2022月別'!E152,'2021月別'!E152,'2020月別'!E152)</f>
        <v>37.200000000000003</v>
      </c>
      <c r="G152" s="1214">
        <f>AVERAGE('2024月別'!G152,'2023月別 '!F152,'2022月別'!F152,'2021月別'!F152,'2020月別'!F152)</f>
        <v>2.4</v>
      </c>
      <c r="H152" s="1214">
        <f>AVERAGE('2024月別'!H152,'2023月別 '!G152,'2022月別'!G152,'2021月別'!G152,'2020月別'!G152)</f>
        <v>3</v>
      </c>
      <c r="I152" s="1214">
        <f>AVERAGE('2024月別'!I152,'2023月別 '!H152,'2022月別'!H152,'2021月別'!H152,'2020月別'!H152)</f>
        <v>86</v>
      </c>
      <c r="J152" s="1215">
        <f>AVERAGE('2024月別'!J152,'2023月別 '!I152,'2022月別'!I152,'2021月別'!I152,'2020月別'!I152)</f>
        <v>447</v>
      </c>
      <c r="K152" s="1216">
        <f>AVERAGE('2024月別'!K152,'2023月別 '!J152,'2022月別'!J152,'2021月別'!J152,'2020月別'!J152)</f>
        <v>1195</v>
      </c>
      <c r="L152" s="1214">
        <f>AVERAGE('2024月別'!L152,'2023月別 '!K152,'2022月別'!K152,'2021月別'!K152,'2020月別'!K152)</f>
        <v>3286</v>
      </c>
      <c r="M152" s="1214">
        <f>AVERAGE('2024月別'!M152,'2023月別 '!L152,'2022月別'!L152,'2021月別'!L152,'2020月別'!L152)</f>
        <v>4536.2</v>
      </c>
      <c r="N152" s="1214">
        <f>AVERAGE('2024月別'!N152,'2023月別 '!M152,'2022月別'!M152,'2021月別'!M152,'2020月別'!M152)</f>
        <v>2677.4</v>
      </c>
      <c r="O152" s="1214">
        <f>AVERAGE('2024月別'!O152,'2023月別 '!N152,'2022月別'!N152,'2021月別'!N152,'2020月別'!N152)</f>
        <v>706.2</v>
      </c>
      <c r="P152" s="1217">
        <f>AVERAGE('2024月別'!P152,'2023月別 '!O152,'2022月別'!O152,'2021月別'!O152,'2020月別'!O152)</f>
        <v>384.2</v>
      </c>
    </row>
    <row r="153" spans="2:16" ht="17.25" customHeight="1" x14ac:dyDescent="0.15">
      <c r="B153" s="1210" t="s">
        <v>78</v>
      </c>
      <c r="C153" s="1211" t="s">
        <v>15</v>
      </c>
      <c r="D153" s="1212">
        <f>AVERAGE('2024月別'!D153,'2023月別 '!C153,'2022月別'!C153,'2021月別'!C153,'2020月別'!C153)</f>
        <v>22198625.399999999</v>
      </c>
      <c r="E153" s="1213">
        <f>AVERAGE('2024月別'!E153,'2023月別 '!D153,'2022月別'!D153,'2021月別'!D153,'2020月別'!D153)</f>
        <v>190927.2</v>
      </c>
      <c r="F153" s="1214">
        <f>AVERAGE('2024月別'!F153,'2023月別 '!E153,'2022月別'!E153,'2021月別'!E153,'2020月別'!E153)</f>
        <v>27116.799999999999</v>
      </c>
      <c r="G153" s="1214">
        <f>AVERAGE('2024月別'!G153,'2023月別 '!F153,'2022月別'!F153,'2021月別'!F153,'2020月別'!F153)</f>
        <v>1628.6</v>
      </c>
      <c r="H153" s="1214">
        <f>AVERAGE('2024月別'!H153,'2023月別 '!G153,'2022月別'!G153,'2021月別'!G153,'2020月別'!G153)</f>
        <v>14853.2</v>
      </c>
      <c r="I153" s="1214">
        <f>AVERAGE('2024月別'!I153,'2023月別 '!H153,'2022月別'!H153,'2021月別'!H153,'2020月別'!H153)</f>
        <v>296741</v>
      </c>
      <c r="J153" s="1215">
        <f>AVERAGE('2024月別'!J153,'2023月別 '!I153,'2022月別'!I153,'2021月別'!I153,'2020月別'!I153)</f>
        <v>1011517.2</v>
      </c>
      <c r="K153" s="1216">
        <f>AVERAGE('2024月別'!K153,'2023月別 '!J153,'2022月別'!J153,'2021月別'!J153,'2020月別'!J153)</f>
        <v>2248052.7999999998</v>
      </c>
      <c r="L153" s="1214">
        <f>AVERAGE('2024月別'!L153,'2023月別 '!K153,'2022月別'!K153,'2021月別'!K153,'2020月別'!K153)</f>
        <v>5139394.4000000004</v>
      </c>
      <c r="M153" s="1214">
        <f>AVERAGE('2024月別'!M153,'2023月別 '!L153,'2022月別'!L153,'2021月別'!L153,'2020月別'!L153)</f>
        <v>6793959.7999999998</v>
      </c>
      <c r="N153" s="1214">
        <f>AVERAGE('2024月別'!N153,'2023月別 '!M153,'2022月別'!M153,'2021月別'!M153,'2020月別'!M153)</f>
        <v>4264284.5999999996</v>
      </c>
      <c r="O153" s="1214">
        <f>AVERAGE('2024月別'!O153,'2023月別 '!N153,'2022月別'!N153,'2021月別'!N153,'2020月別'!N153)</f>
        <v>1332159.6000000001</v>
      </c>
      <c r="P153" s="1217">
        <f>AVERAGE('2024月別'!P153,'2023月別 '!O153,'2022月別'!O153,'2021月別'!O153,'2020月別'!O153)</f>
        <v>877990.2</v>
      </c>
    </row>
    <row r="154" spans="2:16" ht="17.25" customHeight="1" x14ac:dyDescent="0.15">
      <c r="B154" s="1218" t="s">
        <v>78</v>
      </c>
      <c r="C154" s="1219" t="s">
        <v>240</v>
      </c>
      <c r="D154" s="1220">
        <f>AVERAGE('2024月別'!D154,'2023月別 '!C154,'2022月別'!C154,'2021月別'!C154,'2020月別'!C154)</f>
        <v>1644.9130281619414</v>
      </c>
      <c r="E154" s="1221">
        <f>AVERAGE('2024月別'!E154,'2023月別 '!D154,'2022月別'!D154,'2021月別'!D154,'2020月別'!D154)</f>
        <v>1846.2</v>
      </c>
      <c r="F154" s="1222">
        <f>AVERAGE('2024月別'!F154,'2023月別 '!E154,'2022月別'!E154,'2021月別'!E154,'2020月別'!E154)</f>
        <v>771.4</v>
      </c>
      <c r="G154" s="1222">
        <f>AVERAGE('2024月別'!G154,'2023月別 '!F154,'2022月別'!F154,'2021月別'!F154,'2020月別'!F154)</f>
        <v>841</v>
      </c>
      <c r="H154" s="1222">
        <f>AVERAGE('2024月別'!H154,'2023月別 '!G154,'2022月別'!G154,'2021月別'!G154,'2020月別'!G154)</f>
        <v>5472.8</v>
      </c>
      <c r="I154" s="1222">
        <f>AVERAGE('2024月別'!I154,'2023月別 '!H154,'2022月別'!H154,'2021月別'!H154,'2020月別'!H154)</f>
        <v>3526.8</v>
      </c>
      <c r="J154" s="1223">
        <f>AVERAGE('2024月別'!J154,'2023月別 '!I154,'2022月別'!I154,'2021月別'!I154,'2020月別'!I154)</f>
        <v>2264</v>
      </c>
      <c r="K154" s="1222">
        <f>AVERAGE('2024月別'!K154,'2023月別 '!J154,'2022月別'!J154,'2021月別'!J154,'2020月別'!J154)</f>
        <v>1950.75</v>
      </c>
      <c r="L154" s="1222">
        <f>AVERAGE('2024月別'!L154,'2023月別 '!K154,'2022月別'!K154,'2021月別'!K154,'2020月別'!K154)</f>
        <v>1561.4</v>
      </c>
      <c r="M154" s="1222">
        <f>AVERAGE('2024月別'!M154,'2023月別 '!L154,'2022月別'!L154,'2021月別'!L154,'2020月別'!L154)</f>
        <v>1495.4</v>
      </c>
      <c r="N154" s="1222">
        <f>AVERAGE('2024月別'!N154,'2023月別 '!M154,'2022月別'!M154,'2021月別'!M154,'2020月別'!M154)</f>
        <v>1593.8</v>
      </c>
      <c r="O154" s="1222">
        <f>AVERAGE('2024月別'!O154,'2023月別 '!N154,'2022月別'!N154,'2021月別'!N154,'2020月別'!N154)</f>
        <v>1894</v>
      </c>
      <c r="P154" s="1224">
        <f>AVERAGE('2024月別'!P154,'2023月別 '!O154,'2022月別'!O154,'2021月別'!O154,'2020月別'!O154)</f>
        <v>2281</v>
      </c>
    </row>
    <row r="155" spans="2:16" ht="17.25" customHeight="1" x14ac:dyDescent="0.15">
      <c r="B155" s="1225" t="s">
        <v>79</v>
      </c>
      <c r="C155" s="1226" t="s">
        <v>239</v>
      </c>
      <c r="D155" s="1212">
        <f>AVERAGE('2024月別'!D155,'2023月別 '!C155,'2022月別'!C155,'2021月別'!C155,'2020月別'!C155)</f>
        <v>23893.4</v>
      </c>
      <c r="E155" s="1213">
        <f>AVERAGE('2024月別'!E155,'2023月別 '!D155,'2022月別'!D155,'2021月別'!D155,'2020月別'!D155)</f>
        <v>3801.4</v>
      </c>
      <c r="F155" s="1214">
        <f>AVERAGE('2024月別'!F155,'2023月別 '!E155,'2022月別'!E155,'2021月別'!E155,'2020月別'!E155)</f>
        <v>4513</v>
      </c>
      <c r="G155" s="1214">
        <f>AVERAGE('2024月別'!G155,'2023月別 '!F155,'2022月別'!F155,'2021月別'!F155,'2020月別'!F155)</f>
        <v>5419.8</v>
      </c>
      <c r="H155" s="1214">
        <f>AVERAGE('2024月別'!H155,'2023月別 '!G155,'2022月別'!G155,'2021月別'!G155,'2020月別'!G155)</f>
        <v>4595.6000000000004</v>
      </c>
      <c r="I155" s="1214">
        <f>AVERAGE('2024月別'!I155,'2023月別 '!H155,'2022月別'!H155,'2021月別'!H155,'2020月別'!H155)</f>
        <v>2655</v>
      </c>
      <c r="J155" s="1215">
        <f>AVERAGE('2024月別'!J155,'2023月別 '!I155,'2022月別'!I155,'2021月別'!I155,'2020月別'!I155)</f>
        <v>260</v>
      </c>
      <c r="K155" s="1216">
        <f>AVERAGE('2024月別'!K155,'2023月別 '!J155,'2022月別'!J155,'2021月別'!J155,'2020月別'!J155)</f>
        <v>37.799999999999997</v>
      </c>
      <c r="L155" s="1214">
        <f>AVERAGE('2024月別'!L155,'2023月別 '!K155,'2022月別'!K155,'2021月別'!K155,'2020月別'!K155)</f>
        <v>23.6</v>
      </c>
      <c r="M155" s="1214">
        <f>AVERAGE('2024月別'!M155,'2023月別 '!L155,'2022月別'!L155,'2021月別'!L155,'2020月別'!L155)</f>
        <v>17.2</v>
      </c>
      <c r="N155" s="1214">
        <f>AVERAGE('2024月別'!N155,'2023月別 '!M155,'2022月別'!M155,'2021月別'!M155,'2020月別'!M155)</f>
        <v>28.8</v>
      </c>
      <c r="O155" s="1214">
        <f>AVERAGE('2024月別'!O155,'2023月別 '!N155,'2022月別'!N155,'2021月別'!N155,'2020月別'!N155)</f>
        <v>607</v>
      </c>
      <c r="P155" s="1217">
        <f>AVERAGE('2024月別'!P155,'2023月別 '!O155,'2022月別'!O155,'2021月別'!O155,'2020月別'!O155)</f>
        <v>1934.2</v>
      </c>
    </row>
    <row r="156" spans="2:16" ht="17.25" customHeight="1" x14ac:dyDescent="0.15">
      <c r="B156" s="1210" t="s">
        <v>80</v>
      </c>
      <c r="C156" s="1211" t="s">
        <v>15</v>
      </c>
      <c r="D156" s="1212">
        <f>AVERAGE('2024月別'!D156,'2023月別 '!C156,'2022月別'!C156,'2021月別'!C156,'2020月別'!C156)</f>
        <v>34874152.200000003</v>
      </c>
      <c r="E156" s="1213">
        <f>AVERAGE('2024月別'!E156,'2023月別 '!D156,'2022月別'!D156,'2021月別'!D156,'2020月別'!D156)</f>
        <v>6393676.5999999996</v>
      </c>
      <c r="F156" s="1214">
        <f>AVERAGE('2024月別'!F156,'2023月別 '!E156,'2022月別'!E156,'2021月別'!E156,'2020月別'!E156)</f>
        <v>6817358.5999999996</v>
      </c>
      <c r="G156" s="1214">
        <f>AVERAGE('2024月別'!G156,'2023月別 '!F156,'2022月別'!F156,'2021月別'!F156,'2020月別'!F156)</f>
        <v>7322586</v>
      </c>
      <c r="H156" s="1214">
        <f>AVERAGE('2024月別'!H156,'2023月別 '!G156,'2022月別'!G156,'2021月別'!G156,'2020月別'!G156)</f>
        <v>5185366.2</v>
      </c>
      <c r="I156" s="1214">
        <f>AVERAGE('2024月別'!I156,'2023月別 '!H156,'2022月別'!H156,'2021月別'!H156,'2020月別'!H156)</f>
        <v>2577677.4</v>
      </c>
      <c r="J156" s="1215">
        <f>AVERAGE('2024月別'!J156,'2023月別 '!I156,'2022月別'!I156,'2021月別'!I156,'2020月別'!I156)</f>
        <v>310961.8</v>
      </c>
      <c r="K156" s="1216">
        <f>AVERAGE('2024月別'!K156,'2023月別 '!J156,'2022月別'!J156,'2021月別'!J156,'2020月別'!J156)</f>
        <v>82042.600000000006</v>
      </c>
      <c r="L156" s="1214">
        <f>AVERAGE('2024月別'!L156,'2023月別 '!K156,'2022月別'!K156,'2021月別'!K156,'2020月別'!K156)</f>
        <v>53829.2</v>
      </c>
      <c r="M156" s="1214">
        <f>AVERAGE('2024月別'!M156,'2023月別 '!L156,'2022月別'!L156,'2021月別'!L156,'2020月別'!L156)</f>
        <v>45208.800000000003</v>
      </c>
      <c r="N156" s="1214">
        <f>AVERAGE('2024月別'!N156,'2023月別 '!M156,'2022月別'!M156,'2021月別'!M156,'2020月別'!M156)</f>
        <v>93627.199999999997</v>
      </c>
      <c r="O156" s="1214">
        <f>AVERAGE('2024月別'!O156,'2023月別 '!N156,'2022月別'!N156,'2021月別'!N156,'2020月別'!N156)</f>
        <v>1358562.4</v>
      </c>
      <c r="P156" s="1217">
        <f>AVERAGE('2024月別'!P156,'2023月別 '!O156,'2022月別'!O156,'2021月別'!O156,'2020月別'!O156)</f>
        <v>4633255.4000000004</v>
      </c>
    </row>
    <row r="157" spans="2:16" ht="17.25" customHeight="1" x14ac:dyDescent="0.15">
      <c r="B157" s="1218" t="s">
        <v>80</v>
      </c>
      <c r="C157" s="1219" t="s">
        <v>240</v>
      </c>
      <c r="D157" s="1220">
        <f>AVERAGE('2024月別'!D157,'2023月別 '!C157,'2022月別'!C157,'2021月別'!C157,'2020月別'!C157)</f>
        <v>1457.8292333219902</v>
      </c>
      <c r="E157" s="1221">
        <f>AVERAGE('2024月別'!E157,'2023月別 '!D157,'2022月別'!D157,'2021月別'!D157,'2020月別'!D157)</f>
        <v>1695</v>
      </c>
      <c r="F157" s="1222">
        <f>AVERAGE('2024月別'!F157,'2023月別 '!E157,'2022月別'!E157,'2021月別'!E157,'2020月別'!E157)</f>
        <v>1512.2</v>
      </c>
      <c r="G157" s="1222">
        <f>AVERAGE('2024月別'!G157,'2023月別 '!F157,'2022月別'!F157,'2021月別'!F157,'2020月別'!F157)</f>
        <v>1356.6</v>
      </c>
      <c r="H157" s="1222">
        <f>AVERAGE('2024月別'!H157,'2023月別 '!G157,'2022月別'!G157,'2021月別'!G157,'2020月別'!G157)</f>
        <v>1130.2</v>
      </c>
      <c r="I157" s="1222">
        <f>AVERAGE('2024月別'!I157,'2023月別 '!H157,'2022月別'!H157,'2021月別'!H157,'2020月別'!H157)</f>
        <v>972</v>
      </c>
      <c r="J157" s="1223">
        <f>AVERAGE('2024月別'!J157,'2023月別 '!I157,'2022月別'!I157,'2021月別'!I157,'2020月別'!I157)</f>
        <v>1214.8</v>
      </c>
      <c r="K157" s="1222">
        <f>AVERAGE('2024月別'!K157,'2023月別 '!J157,'2022月別'!J157,'2021月別'!J157,'2020月別'!J157)</f>
        <v>2191.6</v>
      </c>
      <c r="L157" s="1222">
        <f>AVERAGE('2024月別'!L157,'2023月別 '!K157,'2022月別'!K157,'2021月別'!K157,'2020月別'!K157)</f>
        <v>2323.8000000000002</v>
      </c>
      <c r="M157" s="1222">
        <f>AVERAGE('2024月別'!M157,'2023月別 '!L157,'2022月別'!L157,'2021月別'!L157,'2020月別'!L157)</f>
        <v>2608</v>
      </c>
      <c r="N157" s="1222">
        <f>AVERAGE('2024月別'!N157,'2023月別 '!M157,'2022月別'!M157,'2021月別'!M157,'2020月別'!M157)</f>
        <v>3389.4</v>
      </c>
      <c r="O157" s="1222">
        <f>AVERAGE('2024月別'!O157,'2023月別 '!N157,'2022月別'!N157,'2021月別'!N157,'2020月別'!N157)</f>
        <v>2266.6</v>
      </c>
      <c r="P157" s="1224">
        <f>AVERAGE('2024月別'!P157,'2023月別 '!O157,'2022月別'!O157,'2021月別'!O157,'2020月別'!O157)</f>
        <v>2367.6</v>
      </c>
    </row>
    <row r="158" spans="2:16" ht="17.25" customHeight="1" x14ac:dyDescent="0.15">
      <c r="B158" s="1225" t="s">
        <v>81</v>
      </c>
      <c r="C158" s="1226" t="s">
        <v>239</v>
      </c>
      <c r="D158" s="1212">
        <f>AVERAGE('2024月別'!D158,'2023月別 '!C158,'2022月別'!C158,'2021月別'!C158,'2020月別'!C158)</f>
        <v>9899.7999999999993</v>
      </c>
      <c r="E158" s="1213">
        <f>AVERAGE('2024月別'!E158,'2023月別 '!D158,'2022月別'!D158,'2021月別'!D158,'2020月別'!D158)</f>
        <v>1406.6</v>
      </c>
      <c r="F158" s="1214">
        <f>AVERAGE('2024月別'!F158,'2023月別 '!E158,'2022月別'!E158,'2021月別'!E158,'2020月別'!E158)</f>
        <v>1839.8</v>
      </c>
      <c r="G158" s="1214">
        <f>AVERAGE('2024月別'!G158,'2023月別 '!F158,'2022月別'!F158,'2021月別'!F158,'2020月別'!F158)</f>
        <v>2100.8000000000002</v>
      </c>
      <c r="H158" s="1214">
        <f>AVERAGE('2024月別'!H158,'2023月別 '!G158,'2022月別'!G158,'2021月別'!G158,'2020月別'!G158)</f>
        <v>1988.6</v>
      </c>
      <c r="I158" s="1214">
        <f>AVERAGE('2024月別'!I158,'2023月別 '!H158,'2022月別'!H158,'2021月別'!H158,'2020月別'!H158)</f>
        <v>1335.8</v>
      </c>
      <c r="J158" s="1215">
        <f>AVERAGE('2024月別'!J158,'2023月別 '!I158,'2022月別'!I158,'2021月別'!I158,'2020月別'!I158)</f>
        <v>67.599999999999994</v>
      </c>
      <c r="K158" s="1216">
        <f>AVERAGE('2024月別'!K158,'2023月別 '!J158,'2022月別'!J158,'2021月別'!J158,'2020月別'!J158)</f>
        <v>0</v>
      </c>
      <c r="L158" s="1214">
        <f>AVERAGE('2024月別'!L158,'2023月別 '!K158,'2022月別'!K158,'2021月別'!K158,'2020月別'!K158)</f>
        <v>0</v>
      </c>
      <c r="M158" s="1214">
        <f>AVERAGE('2024月別'!M158,'2023月別 '!L158,'2022月別'!L158,'2021月別'!L158,'2020月別'!L158)</f>
        <v>0</v>
      </c>
      <c r="N158" s="1214">
        <f>AVERAGE('2024月別'!N158,'2023月別 '!M158,'2022月別'!M158,'2021月別'!M158,'2020月別'!M158)</f>
        <v>4.5999999999999996</v>
      </c>
      <c r="O158" s="1214">
        <f>AVERAGE('2024月別'!O158,'2023月別 '!N158,'2022月別'!N158,'2021月別'!N158,'2020月別'!N158)</f>
        <v>259</v>
      </c>
      <c r="P158" s="1217">
        <f>AVERAGE('2024月別'!P158,'2023月別 '!O158,'2022月別'!O158,'2021月別'!O158,'2020月別'!O158)</f>
        <v>897</v>
      </c>
    </row>
    <row r="159" spans="2:16" ht="17.25" customHeight="1" x14ac:dyDescent="0.15">
      <c r="B159" s="1210" t="s">
        <v>81</v>
      </c>
      <c r="C159" s="1211" t="s">
        <v>15</v>
      </c>
      <c r="D159" s="1212">
        <f>AVERAGE('2024月別'!D159,'2023月別 '!C159,'2022月別'!C159,'2021月別'!C159,'2020月別'!C159)</f>
        <v>13448570.6</v>
      </c>
      <c r="E159" s="1213">
        <f>AVERAGE('2024月別'!E159,'2023月別 '!D159,'2022月別'!D159,'2021月別'!D159,'2020月別'!D159)</f>
        <v>2420416.2000000002</v>
      </c>
      <c r="F159" s="1214">
        <f>AVERAGE('2024月別'!F159,'2023月別 '!E159,'2022月別'!E159,'2021月別'!E159,'2020月別'!E159)</f>
        <v>2552483.2000000002</v>
      </c>
      <c r="G159" s="1214">
        <f>AVERAGE('2024月別'!G159,'2023月別 '!F159,'2022月別'!F159,'2021月別'!F159,'2020月別'!F159)</f>
        <v>2591443.6</v>
      </c>
      <c r="H159" s="1214">
        <f>AVERAGE('2024月別'!H159,'2023月別 '!G159,'2022月別'!G159,'2021月別'!G159,'2020月別'!G159)</f>
        <v>2107858.2000000002</v>
      </c>
      <c r="I159" s="1214">
        <f>AVERAGE('2024月別'!I159,'2023月別 '!H159,'2022月別'!H159,'2021月別'!H159,'2020月別'!H159)</f>
        <v>1205484.8</v>
      </c>
      <c r="J159" s="1215">
        <f>AVERAGE('2024月別'!J159,'2023月別 '!I159,'2022月別'!I159,'2021月別'!I159,'2020月別'!I159)</f>
        <v>59181</v>
      </c>
      <c r="K159" s="1216">
        <f>AVERAGE('2024月別'!K159,'2023月別 '!J159,'2022月別'!J159,'2021月別'!J159,'2020月別'!J159)</f>
        <v>48.4</v>
      </c>
      <c r="L159" s="1214">
        <f>AVERAGE('2024月別'!L159,'2023月別 '!K159,'2022月別'!K159,'2021月別'!K159,'2020月別'!K159)</f>
        <v>12.8</v>
      </c>
      <c r="M159" s="1214">
        <f>AVERAGE('2024月別'!M159,'2023月別 '!L159,'2022月別'!L159,'2021月別'!L159,'2020月別'!L159)</f>
        <v>0</v>
      </c>
      <c r="N159" s="1214">
        <f>AVERAGE('2024月別'!N159,'2023月別 '!M159,'2022月別'!M159,'2021月別'!M159,'2020月別'!M159)</f>
        <v>17750.599999999999</v>
      </c>
      <c r="O159" s="1214">
        <f>AVERAGE('2024月別'!O159,'2023月別 '!N159,'2022月別'!N159,'2021月別'!N159,'2020月別'!N159)</f>
        <v>533609.80000000005</v>
      </c>
      <c r="P159" s="1217">
        <f>AVERAGE('2024月別'!P159,'2023月別 '!O159,'2022月別'!O159,'2021月別'!O159,'2020月別'!O159)</f>
        <v>1960282</v>
      </c>
    </row>
    <row r="160" spans="2:16" ht="17.25" customHeight="1" x14ac:dyDescent="0.15">
      <c r="B160" s="1218" t="s">
        <v>81</v>
      </c>
      <c r="C160" s="1219" t="s">
        <v>240</v>
      </c>
      <c r="D160" s="1220">
        <f>AVERAGE('2024月別'!D160,'2023月別 '!C160,'2022月別'!C160,'2021月別'!C160,'2020月別'!C160)</f>
        <v>1362.1899150452268</v>
      </c>
      <c r="E160" s="1221">
        <f>AVERAGE('2024月別'!E160,'2023月別 '!D160,'2022月別'!D160,'2021月別'!D160,'2020月別'!D160)</f>
        <v>1522</v>
      </c>
      <c r="F160" s="1222">
        <f>AVERAGE('2024月別'!F160,'2023月別 '!E160,'2022月別'!E160,'2021月別'!E160,'2020月別'!E160)</f>
        <v>1398.8</v>
      </c>
      <c r="G160" s="1222">
        <f>AVERAGE('2024月別'!G160,'2023月別 '!F160,'2022月別'!F160,'2021月別'!F160,'2020月別'!F160)</f>
        <v>1257.4000000000001</v>
      </c>
      <c r="H160" s="1222">
        <f>AVERAGE('2024月別'!H160,'2023月別 '!G160,'2022月別'!G160,'2021月別'!G160,'2020月別'!G160)</f>
        <v>1057.8</v>
      </c>
      <c r="I160" s="1222">
        <f>AVERAGE('2024月別'!I160,'2023月別 '!H160,'2022月別'!H160,'2021月別'!H160,'2020月別'!H160)</f>
        <v>908.2</v>
      </c>
      <c r="J160" s="1223">
        <f>AVERAGE('2024月別'!J160,'2023月別 '!I160,'2022月別'!I160,'2021月別'!I160,'2020月別'!I160)</f>
        <v>904</v>
      </c>
      <c r="K160" s="1222">
        <f>AVERAGE('2024月別'!K160,'2023月別 '!J160,'2022月別'!J160,'2021月別'!J160,'2020月別'!J160)</f>
        <v>1149.8</v>
      </c>
      <c r="L160" s="1222">
        <f>AVERAGE('2024月別'!L160,'2023月別 '!K160,'2022月別'!K160,'2021月別'!K160,'2020月別'!K160)</f>
        <v>216.8</v>
      </c>
      <c r="M160" s="1222">
        <f>AVERAGE('2024月別'!M160,'2023月別 '!L160,'2022月別'!L160,'2021月別'!L160,'2020月別'!L160)</f>
        <v>0</v>
      </c>
      <c r="N160" s="1222">
        <f>AVERAGE('2024月別'!N160,'2023月別 '!M160,'2022月別'!M160,'2021月別'!M160,'2020月別'!M160)</f>
        <v>4282.3999999999996</v>
      </c>
      <c r="O160" s="1222">
        <f>AVERAGE('2024月別'!O160,'2023月別 '!N160,'2022月別'!N160,'2021月別'!N160,'2020月別'!N160)</f>
        <v>2167</v>
      </c>
      <c r="P160" s="1224">
        <f>AVERAGE('2024月別'!P160,'2023月別 '!O160,'2022月別'!O160,'2021月別'!O160,'2020月別'!O160)</f>
        <v>2234.1999999999998</v>
      </c>
    </row>
    <row r="161" spans="2:16" ht="17.25" customHeight="1" x14ac:dyDescent="0.15">
      <c r="B161" s="1225" t="s">
        <v>82</v>
      </c>
      <c r="C161" s="1226" t="s">
        <v>239</v>
      </c>
      <c r="D161" s="1212">
        <f>AVERAGE('2024月別'!D161,'2023月別 '!C161,'2022月別'!C161,'2021月別'!C161,'2020月別'!C161)</f>
        <v>16349.4</v>
      </c>
      <c r="E161" s="1213">
        <f>AVERAGE('2024月別'!E161,'2023月別 '!D161,'2022月別'!D161,'2021月別'!D161,'2020月別'!D161)</f>
        <v>279</v>
      </c>
      <c r="F161" s="1214">
        <f>AVERAGE('2024月別'!F161,'2023月別 '!E161,'2022月別'!E161,'2021月別'!E161,'2020月別'!E161)</f>
        <v>250</v>
      </c>
      <c r="G161" s="1214">
        <f>AVERAGE('2024月別'!G161,'2023月別 '!F161,'2022月別'!F161,'2021月別'!F161,'2020月別'!F161)</f>
        <v>266</v>
      </c>
      <c r="H161" s="1214">
        <f>AVERAGE('2024月別'!H161,'2023月別 '!G161,'2022月別'!G161,'2021月別'!G161,'2020月別'!G161)</f>
        <v>863.8</v>
      </c>
      <c r="I161" s="1214">
        <f>AVERAGE('2024月別'!I161,'2023月別 '!H161,'2022月別'!H161,'2021月別'!H161,'2020月別'!H161)</f>
        <v>3001.2</v>
      </c>
      <c r="J161" s="1215">
        <f>AVERAGE('2024月別'!J161,'2023月別 '!I161,'2022月別'!I161,'2021月別'!I161,'2020月別'!I161)</f>
        <v>4144.8</v>
      </c>
      <c r="K161" s="1216">
        <f>AVERAGE('2024月別'!K161,'2023月別 '!J161,'2022月別'!J161,'2021月別'!J161,'2020月別'!J161)</f>
        <v>3144</v>
      </c>
      <c r="L161" s="1214">
        <f>AVERAGE('2024月別'!L161,'2023月別 '!K161,'2022月別'!K161,'2021月別'!K161,'2020月別'!K161)</f>
        <v>1941.6</v>
      </c>
      <c r="M161" s="1214">
        <f>AVERAGE('2024月別'!M161,'2023月別 '!L161,'2022月別'!L161,'2021月別'!L161,'2020月別'!L161)</f>
        <v>892.8</v>
      </c>
      <c r="N161" s="1214">
        <f>AVERAGE('2024月別'!N161,'2023月別 '!M161,'2022月別'!M161,'2021月別'!M161,'2020月別'!M161)</f>
        <v>663</v>
      </c>
      <c r="O161" s="1214">
        <f>AVERAGE('2024月別'!O161,'2023月別 '!N161,'2022月別'!N161,'2021月別'!N161,'2020月別'!N161)</f>
        <v>386.2</v>
      </c>
      <c r="P161" s="1217">
        <f>AVERAGE('2024月別'!P161,'2023月別 '!O161,'2022月別'!O161,'2021月別'!O161,'2020月別'!O161)</f>
        <v>517</v>
      </c>
    </row>
    <row r="162" spans="2:16" ht="17.25" customHeight="1" x14ac:dyDescent="0.15">
      <c r="B162" s="1210" t="s">
        <v>83</v>
      </c>
      <c r="C162" s="1211" t="s">
        <v>15</v>
      </c>
      <c r="D162" s="1212">
        <f>AVERAGE('2024月別'!D162,'2023月別 '!C162,'2022月別'!C162,'2021月別'!C162,'2020月別'!C162)</f>
        <v>9763772.8000000007</v>
      </c>
      <c r="E162" s="1213">
        <f>AVERAGE('2024月別'!E162,'2023月別 '!D162,'2022月別'!D162,'2021月別'!D162,'2020月別'!D162)</f>
        <v>323975.8</v>
      </c>
      <c r="F162" s="1214">
        <f>AVERAGE('2024月別'!F162,'2023月別 '!E162,'2022月別'!E162,'2021月別'!E162,'2020月別'!E162)</f>
        <v>293984.59999999998</v>
      </c>
      <c r="G162" s="1214">
        <f>AVERAGE('2024月別'!G162,'2023月別 '!F162,'2022月別'!F162,'2021月別'!F162,'2020月別'!F162)</f>
        <v>356746</v>
      </c>
      <c r="H162" s="1214">
        <f>AVERAGE('2024月別'!H162,'2023月別 '!G162,'2022月別'!G162,'2021月別'!G162,'2020月別'!G162)</f>
        <v>713045.4</v>
      </c>
      <c r="I162" s="1214">
        <f>AVERAGE('2024月別'!I162,'2023月別 '!H162,'2022月別'!H162,'2021月別'!H162,'2020月別'!H162)</f>
        <v>1754365.8</v>
      </c>
      <c r="J162" s="1215">
        <f>AVERAGE('2024月別'!J162,'2023月別 '!I162,'2022月別'!I162,'2021月別'!I162,'2020月別'!I162)</f>
        <v>2027120</v>
      </c>
      <c r="K162" s="1216">
        <f>AVERAGE('2024月別'!K162,'2023月別 '!J162,'2022月別'!J162,'2021月別'!J162,'2020月別'!J162)</f>
        <v>1343056.4</v>
      </c>
      <c r="L162" s="1214">
        <f>AVERAGE('2024月別'!L162,'2023月別 '!K162,'2022月別'!K162,'2021月別'!K162,'2020月別'!K162)</f>
        <v>1035437.8</v>
      </c>
      <c r="M162" s="1214">
        <f>AVERAGE('2024月別'!M162,'2023月別 '!L162,'2022月別'!L162,'2021月別'!L162,'2020月別'!L162)</f>
        <v>525004.6</v>
      </c>
      <c r="N162" s="1214">
        <f>AVERAGE('2024月別'!N162,'2023月別 '!M162,'2022月別'!M162,'2021月別'!M162,'2020月別'!M162)</f>
        <v>427448.4</v>
      </c>
      <c r="O162" s="1214">
        <f>AVERAGE('2024月別'!O162,'2023月別 '!N162,'2022月別'!N162,'2021月別'!N162,'2020月別'!N162)</f>
        <v>359285.2</v>
      </c>
      <c r="P162" s="1217">
        <f>AVERAGE('2024月別'!P162,'2023月別 '!O162,'2022月別'!O162,'2021月別'!O162,'2020月別'!O162)</f>
        <v>604302.80000000005</v>
      </c>
    </row>
    <row r="163" spans="2:16" ht="17.25" customHeight="1" x14ac:dyDescent="0.15">
      <c r="B163" s="1218" t="s">
        <v>83</v>
      </c>
      <c r="C163" s="1219" t="s">
        <v>240</v>
      </c>
      <c r="D163" s="1220">
        <f>AVERAGE('2024月別'!D163,'2023月別 '!C163,'2022月別'!C163,'2021月別'!C163,'2020月別'!C163)</f>
        <v>599.75823275399296</v>
      </c>
      <c r="E163" s="1221">
        <f>AVERAGE('2024月別'!E163,'2023月別 '!D163,'2022月別'!D163,'2021月別'!D163,'2020月別'!D163)</f>
        <v>1172.5999999999999</v>
      </c>
      <c r="F163" s="1222">
        <f>AVERAGE('2024月別'!F163,'2023月別 '!E163,'2022月別'!E163,'2021月別'!E163,'2020月別'!E163)</f>
        <v>1199.2</v>
      </c>
      <c r="G163" s="1222">
        <f>AVERAGE('2024月別'!G163,'2023月別 '!F163,'2022月別'!F163,'2021月別'!F163,'2020月別'!F163)</f>
        <v>1349.2</v>
      </c>
      <c r="H163" s="1222">
        <f>AVERAGE('2024月別'!H163,'2023月別 '!G163,'2022月別'!G163,'2021月別'!G163,'2020月別'!G163)</f>
        <v>833.8</v>
      </c>
      <c r="I163" s="1222">
        <f>AVERAGE('2024月別'!I163,'2023月別 '!H163,'2022月別'!H163,'2021月別'!H163,'2020月別'!H163)</f>
        <v>591.20000000000005</v>
      </c>
      <c r="J163" s="1223">
        <f>AVERAGE('2024月別'!J163,'2023月別 '!I163,'2022月別'!I163,'2021月別'!I163,'2020月別'!I163)</f>
        <v>490</v>
      </c>
      <c r="K163" s="1222">
        <f>AVERAGE('2024月別'!K163,'2023月別 '!J163,'2022月別'!J163,'2021月別'!J163,'2020月別'!J163)</f>
        <v>519.79999999999995</v>
      </c>
      <c r="L163" s="1222">
        <f>AVERAGE('2024月別'!L163,'2023月別 '!K163,'2022月別'!K163,'2021月別'!K163,'2020月別'!K163)</f>
        <v>535</v>
      </c>
      <c r="M163" s="1222">
        <f>AVERAGE('2024月別'!M163,'2023月別 '!L163,'2022月別'!L163,'2021月別'!L163,'2020月別'!L163)</f>
        <v>588.20000000000005</v>
      </c>
      <c r="N163" s="1222">
        <f>AVERAGE('2024月別'!N163,'2023月別 '!M163,'2022月別'!M163,'2021月別'!M163,'2020月別'!M163)</f>
        <v>656.8</v>
      </c>
      <c r="O163" s="1222">
        <f>AVERAGE('2024月別'!O163,'2023月別 '!N163,'2022月別'!N163,'2021月別'!N163,'2020月別'!N163)</f>
        <v>937.4</v>
      </c>
      <c r="P163" s="1224">
        <f>AVERAGE('2024月別'!P163,'2023月別 '!O163,'2022月別'!O163,'2021月別'!O163,'2020月別'!O163)</f>
        <v>1179.8</v>
      </c>
    </row>
    <row r="164" spans="2:16" ht="17.25" customHeight="1" x14ac:dyDescent="0.15">
      <c r="B164" s="1225" t="s">
        <v>84</v>
      </c>
      <c r="C164" s="1226" t="s">
        <v>239</v>
      </c>
      <c r="D164" s="1212">
        <f>AVERAGE('2024月別'!D164,'2023月別 '!C164,'2022月別'!C164,'2021月別'!C164,'2020月別'!C164)</f>
        <v>3905.2</v>
      </c>
      <c r="E164" s="1213">
        <f>AVERAGE('2024月別'!E164,'2023月別 '!D164,'2022月別'!D164,'2021月別'!D164,'2020月別'!D164)</f>
        <v>174.4</v>
      </c>
      <c r="F164" s="1214">
        <f>AVERAGE('2024月別'!F164,'2023月別 '!E164,'2022月別'!E164,'2021月別'!E164,'2020月別'!E164)</f>
        <v>144.6</v>
      </c>
      <c r="G164" s="1214">
        <f>AVERAGE('2024月別'!G164,'2023月別 '!F164,'2022月別'!F164,'2021月別'!F164,'2020月別'!F164)</f>
        <v>183.2</v>
      </c>
      <c r="H164" s="1214">
        <f>AVERAGE('2024月別'!H164,'2023月別 '!G164,'2022月別'!G164,'2021月別'!G164,'2020月別'!G164)</f>
        <v>224.6</v>
      </c>
      <c r="I164" s="1214">
        <f>AVERAGE('2024月別'!I164,'2023月別 '!H164,'2022月別'!H164,'2021月別'!H164,'2020月別'!H164)</f>
        <v>296.60000000000002</v>
      </c>
      <c r="J164" s="1215">
        <f>AVERAGE('2024月別'!J164,'2023月別 '!I164,'2022月別'!I164,'2021月別'!I164,'2020月別'!I164)</f>
        <v>381.2</v>
      </c>
      <c r="K164" s="1216">
        <f>AVERAGE('2024月別'!K164,'2023月別 '!J164,'2022月別'!J164,'2021月別'!J164,'2020月別'!J164)</f>
        <v>490.2</v>
      </c>
      <c r="L164" s="1214">
        <f>AVERAGE('2024月別'!L164,'2023月別 '!K164,'2022月別'!K164,'2021月別'!K164,'2020月別'!K164)</f>
        <v>561.6</v>
      </c>
      <c r="M164" s="1214">
        <f>AVERAGE('2024月別'!M164,'2023月別 '!L164,'2022月別'!L164,'2021月別'!L164,'2020月別'!L164)</f>
        <v>426.6</v>
      </c>
      <c r="N164" s="1214">
        <f>AVERAGE('2024月別'!N164,'2023月別 '!M164,'2022月別'!M164,'2021月別'!M164,'2020月別'!M164)</f>
        <v>309.8</v>
      </c>
      <c r="O164" s="1214">
        <f>AVERAGE('2024月別'!O164,'2023月別 '!N164,'2022月別'!N164,'2021月別'!N164,'2020月別'!N164)</f>
        <v>315.60000000000002</v>
      </c>
      <c r="P164" s="1217">
        <f>AVERAGE('2024月別'!P164,'2023月別 '!O164,'2022月別'!O164,'2021月別'!O164,'2020月別'!O164)</f>
        <v>396.8</v>
      </c>
    </row>
    <row r="165" spans="2:16" ht="17.25" customHeight="1" x14ac:dyDescent="0.15">
      <c r="B165" s="1210" t="s">
        <v>84</v>
      </c>
      <c r="C165" s="1211" t="s">
        <v>15</v>
      </c>
      <c r="D165" s="1212">
        <f>AVERAGE('2024月別'!D165,'2023月別 '!C165,'2022月別'!C165,'2021月別'!C165,'2020月別'!C165)</f>
        <v>3835827.2</v>
      </c>
      <c r="E165" s="1213">
        <f>AVERAGE('2024月別'!E165,'2023月別 '!D165,'2022月別'!D165,'2021月別'!D165,'2020月別'!D165)</f>
        <v>252627</v>
      </c>
      <c r="F165" s="1214">
        <f>AVERAGE('2024月別'!F165,'2023月別 '!E165,'2022月別'!E165,'2021月別'!E165,'2020月別'!E165)</f>
        <v>217989.6</v>
      </c>
      <c r="G165" s="1214">
        <f>AVERAGE('2024月別'!G165,'2023月別 '!F165,'2022月別'!F165,'2021月別'!F165,'2020月別'!F165)</f>
        <v>282139.40000000002</v>
      </c>
      <c r="H165" s="1214">
        <f>AVERAGE('2024月別'!H165,'2023月別 '!G165,'2022月別'!G165,'2021月別'!G165,'2020月別'!G165)</f>
        <v>282333</v>
      </c>
      <c r="I165" s="1214">
        <f>AVERAGE('2024月別'!I165,'2023月別 '!H165,'2022月別'!H165,'2021月別'!H165,'2020月別'!H165)</f>
        <v>297543</v>
      </c>
      <c r="J165" s="1215">
        <f>AVERAGE('2024月別'!J165,'2023月別 '!I165,'2022月別'!I165,'2021月別'!I165,'2020月別'!I165)</f>
        <v>334544.8</v>
      </c>
      <c r="K165" s="1216">
        <f>AVERAGE('2024月別'!K165,'2023月別 '!J165,'2022月別'!J165,'2021月別'!J165,'2020月別'!J165)</f>
        <v>412309.4</v>
      </c>
      <c r="L165" s="1214">
        <f>AVERAGE('2024月別'!L165,'2023月別 '!K165,'2022月別'!K165,'2021月別'!K165,'2020月別'!K165)</f>
        <v>380325.6</v>
      </c>
      <c r="M165" s="1214">
        <f>AVERAGE('2024月別'!M165,'2023月別 '!L165,'2022月別'!L165,'2021月別'!L165,'2020月別'!L165)</f>
        <v>295898.2</v>
      </c>
      <c r="N165" s="1214">
        <f>AVERAGE('2024月別'!N165,'2023月別 '!M165,'2022月別'!M165,'2021月別'!M165,'2020月別'!M165)</f>
        <v>254511.4</v>
      </c>
      <c r="O165" s="1214">
        <f>AVERAGE('2024月別'!O165,'2023月別 '!N165,'2022月別'!N165,'2021月別'!N165,'2020月別'!N165)</f>
        <v>313869</v>
      </c>
      <c r="P165" s="1217">
        <f>AVERAGE('2024月別'!P165,'2023月別 '!O165,'2022月別'!O165,'2021月別'!O165,'2020月別'!O165)</f>
        <v>511736.8</v>
      </c>
    </row>
    <row r="166" spans="2:16" ht="17.25" customHeight="1" x14ac:dyDescent="0.15">
      <c r="B166" s="1218" t="s">
        <v>84</v>
      </c>
      <c r="C166" s="1219" t="s">
        <v>240</v>
      </c>
      <c r="D166" s="1220">
        <f>AVERAGE('2024月別'!D166,'2023月別 '!C166,'2022月別'!C166,'2021月別'!C166,'2020月別'!C166)</f>
        <v>987.24604095477662</v>
      </c>
      <c r="E166" s="1221">
        <f>AVERAGE('2024月別'!E166,'2023月別 '!D166,'2022月別'!D166,'2021月別'!D166,'2020月別'!D166)</f>
        <v>1458</v>
      </c>
      <c r="F166" s="1222">
        <f>AVERAGE('2024月別'!F166,'2023月別 '!E166,'2022月別'!E166,'2021月別'!E166,'2020月別'!E166)</f>
        <v>1536.4</v>
      </c>
      <c r="G166" s="1222">
        <f>AVERAGE('2024月別'!G166,'2023月別 '!F166,'2022月別'!F166,'2021月別'!F166,'2020月別'!F166)</f>
        <v>1559.2</v>
      </c>
      <c r="H166" s="1222">
        <f>AVERAGE('2024月別'!H166,'2023月別 '!G166,'2022月別'!G166,'2021月別'!G166,'2020月別'!G166)</f>
        <v>1241.4000000000001</v>
      </c>
      <c r="I166" s="1222">
        <f>AVERAGE('2024月別'!I166,'2023月別 '!H166,'2022月別'!H166,'2021月別'!H166,'2020月別'!H166)</f>
        <v>1007</v>
      </c>
      <c r="J166" s="1223">
        <f>AVERAGE('2024月別'!J166,'2023月別 '!I166,'2022月別'!I166,'2021月別'!I166,'2020月別'!I166)</f>
        <v>881.4</v>
      </c>
      <c r="K166" s="1222">
        <f>AVERAGE('2024月別'!K166,'2023月別 '!J166,'2022月別'!J166,'2021月別'!J166,'2020月別'!J166)</f>
        <v>844.2</v>
      </c>
      <c r="L166" s="1222">
        <f>AVERAGE('2024月別'!L166,'2023月別 '!K166,'2022月別'!K166,'2021月別'!K166,'2020月別'!K166)</f>
        <v>682.2</v>
      </c>
      <c r="M166" s="1222">
        <f>AVERAGE('2024月別'!M166,'2023月別 '!L166,'2022月別'!L166,'2021月別'!L166,'2020月別'!L166)</f>
        <v>695.8</v>
      </c>
      <c r="N166" s="1222">
        <f>AVERAGE('2024月別'!N166,'2023月別 '!M166,'2022月別'!M166,'2021月別'!M166,'2020月別'!M166)</f>
        <v>838</v>
      </c>
      <c r="O166" s="1222">
        <f>AVERAGE('2024月別'!O166,'2023月別 '!N166,'2022月別'!N166,'2021月別'!N166,'2020月別'!N166)</f>
        <v>999.4</v>
      </c>
      <c r="P166" s="1224">
        <f>AVERAGE('2024月別'!P166,'2023月別 '!O166,'2022月別'!O166,'2021月別'!O166,'2020月別'!O166)</f>
        <v>1301.2</v>
      </c>
    </row>
    <row r="167" spans="2:16" ht="17.25" customHeight="1" x14ac:dyDescent="0.15">
      <c r="B167" s="1225" t="s">
        <v>85</v>
      </c>
      <c r="C167" s="1226" t="s">
        <v>239</v>
      </c>
      <c r="D167" s="1212">
        <f>AVERAGE('2024月別'!D167,'2023月別 '!C167,'2022月別'!C167,'2021月別'!C167,'2020月別'!C167)</f>
        <v>2503.1999999999998</v>
      </c>
      <c r="E167" s="1213">
        <f>AVERAGE('2024月別'!E167,'2023月別 '!D167,'2022月別'!D167,'2021月別'!D167,'2020月別'!D167)</f>
        <v>81</v>
      </c>
      <c r="F167" s="1214">
        <f>AVERAGE('2024月別'!F167,'2023月別 '!E167,'2022月別'!E167,'2021月別'!E167,'2020月別'!E167)</f>
        <v>62.4</v>
      </c>
      <c r="G167" s="1214">
        <f>AVERAGE('2024月別'!G167,'2023月別 '!F167,'2022月別'!F167,'2021月別'!F167,'2020月別'!F167)</f>
        <v>30.2</v>
      </c>
      <c r="H167" s="1214">
        <f>AVERAGE('2024月別'!H167,'2023月別 '!G167,'2022月別'!G167,'2021月別'!G167,'2020月別'!G167)</f>
        <v>182.6</v>
      </c>
      <c r="I167" s="1214">
        <f>AVERAGE('2024月別'!I167,'2023月別 '!H167,'2022月別'!H167,'2021月別'!H167,'2020月別'!H167)</f>
        <v>692</v>
      </c>
      <c r="J167" s="1215">
        <f>AVERAGE('2024月別'!J167,'2023月別 '!I167,'2022月別'!I167,'2021月別'!I167,'2020月別'!I167)</f>
        <v>706.4</v>
      </c>
      <c r="K167" s="1216">
        <f>AVERAGE('2024月別'!K167,'2023月別 '!J167,'2022月別'!J167,'2021月別'!J167,'2020月別'!J167)</f>
        <v>522.20000000000005</v>
      </c>
      <c r="L167" s="1214">
        <f>AVERAGE('2024月別'!L167,'2023月別 '!K167,'2022月別'!K167,'2021月別'!K167,'2020月別'!K167)</f>
        <v>113.8</v>
      </c>
      <c r="M167" s="1214">
        <f>AVERAGE('2024月別'!M167,'2023月別 '!L167,'2022月別'!L167,'2021月別'!L167,'2020月別'!L167)</f>
        <v>22</v>
      </c>
      <c r="N167" s="1214">
        <f>AVERAGE('2024月別'!N167,'2023月別 '!M167,'2022月別'!M167,'2021月別'!M167,'2020月別'!M167)</f>
        <v>24.8</v>
      </c>
      <c r="O167" s="1214">
        <f>AVERAGE('2024月別'!O167,'2023月別 '!N167,'2022月別'!N167,'2021月別'!N167,'2020月別'!N167)</f>
        <v>26.4</v>
      </c>
      <c r="P167" s="1217">
        <f>AVERAGE('2024月別'!P167,'2023月別 '!O167,'2022月別'!O167,'2021月別'!O167,'2020月別'!O167)</f>
        <v>39.4</v>
      </c>
    </row>
    <row r="168" spans="2:16" ht="17.25" customHeight="1" x14ac:dyDescent="0.15">
      <c r="B168" s="1210" t="s">
        <v>85</v>
      </c>
      <c r="C168" s="1211" t="s">
        <v>15</v>
      </c>
      <c r="D168" s="1212">
        <f>AVERAGE('2024月別'!D168,'2023月別 '!C168,'2022月別'!C168,'2021月別'!C168,'2020月別'!C168)</f>
        <v>1275745.6000000001</v>
      </c>
      <c r="E168" s="1213">
        <f>AVERAGE('2024月別'!E168,'2023月別 '!D168,'2022月別'!D168,'2021月別'!D168,'2020月別'!D168)</f>
        <v>51039.4</v>
      </c>
      <c r="F168" s="1214">
        <f>AVERAGE('2024月別'!F168,'2023月別 '!E168,'2022月別'!E168,'2021月別'!E168,'2020月別'!E168)</f>
        <v>39769.599999999999</v>
      </c>
      <c r="G168" s="1214">
        <f>AVERAGE('2024月別'!G168,'2023月別 '!F168,'2022月別'!F168,'2021月別'!F168,'2020月別'!F168)</f>
        <v>26372</v>
      </c>
      <c r="H168" s="1214">
        <f>AVERAGE('2024月別'!H168,'2023月別 '!G168,'2022月別'!G168,'2021月別'!G168,'2020月別'!G168)</f>
        <v>124210</v>
      </c>
      <c r="I168" s="1214">
        <f>AVERAGE('2024月別'!I168,'2023月別 '!H168,'2022月別'!H168,'2021月別'!H168,'2020月別'!H168)</f>
        <v>384650.6</v>
      </c>
      <c r="J168" s="1215">
        <f>AVERAGE('2024月別'!J168,'2023月別 '!I168,'2022月別'!I168,'2021月別'!I168,'2020月別'!I168)</f>
        <v>314092.59999999998</v>
      </c>
      <c r="K168" s="1216">
        <f>AVERAGE('2024月別'!K168,'2023月別 '!J168,'2022月別'!J168,'2021月別'!J168,'2020月別'!J168)</f>
        <v>229791.2</v>
      </c>
      <c r="L168" s="1214">
        <f>AVERAGE('2024月別'!L168,'2023月別 '!K168,'2022月別'!K168,'2021月別'!K168,'2020月別'!K168)</f>
        <v>43106.400000000001</v>
      </c>
      <c r="M168" s="1214">
        <f>AVERAGE('2024月別'!M168,'2023月別 '!L168,'2022月別'!L168,'2021月別'!L168,'2020月別'!L168)</f>
        <v>9258.7999999999993</v>
      </c>
      <c r="N168" s="1214">
        <f>AVERAGE('2024月別'!N168,'2023月別 '!M168,'2022月別'!M168,'2021月別'!M168,'2020月別'!M168)</f>
        <v>10618</v>
      </c>
      <c r="O168" s="1214">
        <f>AVERAGE('2024月別'!O168,'2023月別 '!N168,'2022月別'!N168,'2021月別'!N168,'2020月別'!N168)</f>
        <v>15394.4</v>
      </c>
      <c r="P168" s="1217">
        <f>AVERAGE('2024月別'!P168,'2023月別 '!O168,'2022月別'!O168,'2021月別'!O168,'2020月別'!O168)</f>
        <v>27442.6</v>
      </c>
    </row>
    <row r="169" spans="2:16" ht="17.25" customHeight="1" x14ac:dyDescent="0.15">
      <c r="B169" s="1218" t="s">
        <v>85</v>
      </c>
      <c r="C169" s="1219" t="s">
        <v>240</v>
      </c>
      <c r="D169" s="1220">
        <f>AVERAGE('2024月別'!D169,'2023月別 '!C169,'2022月別'!C169,'2021月別'!C169,'2020月別'!C169)</f>
        <v>512.46519202220793</v>
      </c>
      <c r="E169" s="1221">
        <f>AVERAGE('2024月別'!E169,'2023月別 '!D169,'2022月別'!D169,'2021月別'!D169,'2020月別'!D169)</f>
        <v>634.79999999999995</v>
      </c>
      <c r="F169" s="1222">
        <f>AVERAGE('2024月別'!F169,'2023月別 '!E169,'2022月別'!E169,'2021月別'!E169,'2020月別'!E169)</f>
        <v>663.4</v>
      </c>
      <c r="G169" s="1222">
        <f>AVERAGE('2024月別'!G169,'2023月別 '!F169,'2022月別'!F169,'2021月別'!F169,'2020月別'!F169)</f>
        <v>870.6</v>
      </c>
      <c r="H169" s="1222">
        <f>AVERAGE('2024月別'!H169,'2023月別 '!G169,'2022月別'!G169,'2021月別'!G169,'2020月別'!G169)</f>
        <v>681.4</v>
      </c>
      <c r="I169" s="1222">
        <f>AVERAGE('2024月別'!I169,'2023月別 '!H169,'2022月別'!H169,'2021月別'!H169,'2020月別'!H169)</f>
        <v>564.6</v>
      </c>
      <c r="J169" s="1223">
        <f>AVERAGE('2024月別'!J169,'2023月別 '!I169,'2022月別'!I169,'2021月別'!I169,'2020月別'!I169)</f>
        <v>445.6</v>
      </c>
      <c r="K169" s="1222">
        <f>AVERAGE('2024月別'!K169,'2023月別 '!J169,'2022月別'!J169,'2021月別'!J169,'2020月別'!J169)</f>
        <v>443.6</v>
      </c>
      <c r="L169" s="1222">
        <f>AVERAGE('2024月別'!L169,'2023月別 '!K169,'2022月別'!K169,'2021月別'!K169,'2020月別'!K169)</f>
        <v>377.2</v>
      </c>
      <c r="M169" s="1222">
        <f>AVERAGE('2024月別'!M169,'2023月別 '!L169,'2022月別'!L169,'2021月別'!L169,'2020月別'!L169)</f>
        <v>419</v>
      </c>
      <c r="N169" s="1222">
        <f>AVERAGE('2024月別'!N169,'2023月別 '!M169,'2022月別'!M169,'2021月別'!M169,'2020月別'!M169)</f>
        <v>451.2</v>
      </c>
      <c r="O169" s="1222">
        <f>AVERAGE('2024月別'!O169,'2023月別 '!N169,'2022月別'!N169,'2021月別'!N169,'2020月別'!N169)</f>
        <v>596</v>
      </c>
      <c r="P169" s="1224">
        <f>AVERAGE('2024月別'!P169,'2023月別 '!O169,'2022月別'!O169,'2021月別'!O169,'2020月別'!O169)</f>
        <v>701.8</v>
      </c>
    </row>
    <row r="170" spans="2:16" ht="17.25" customHeight="1" x14ac:dyDescent="0.15">
      <c r="B170" s="1225" t="s">
        <v>86</v>
      </c>
      <c r="C170" s="1226" t="s">
        <v>239</v>
      </c>
      <c r="D170" s="1212">
        <f>AVERAGE('2024月別'!D170,'2023月別 '!C170,'2022月別'!C170,'2021月別'!C170,'2020月別'!C170)</f>
        <v>1965</v>
      </c>
      <c r="E170" s="1213">
        <f>AVERAGE('2024月別'!E170,'2023月別 '!D170,'2022月別'!D170,'2021月別'!D170,'2020月別'!D170)</f>
        <v>2.8</v>
      </c>
      <c r="F170" s="1214">
        <f>AVERAGE('2024月別'!F170,'2023月別 '!E170,'2022月別'!E170,'2021月別'!E170,'2020月別'!E170)</f>
        <v>3.8</v>
      </c>
      <c r="G170" s="1214">
        <f>AVERAGE('2024月別'!G170,'2023月別 '!F170,'2022月別'!F170,'2021月別'!F170,'2020月別'!F170)</f>
        <v>4.8</v>
      </c>
      <c r="H170" s="1214">
        <f>AVERAGE('2024月別'!H170,'2023月別 '!G170,'2022月別'!G170,'2021月別'!G170,'2020月別'!G170)</f>
        <v>96.8</v>
      </c>
      <c r="I170" s="1214">
        <f>AVERAGE('2024月別'!I170,'2023月別 '!H170,'2022月別'!H170,'2021月別'!H170,'2020月別'!H170)</f>
        <v>870.8</v>
      </c>
      <c r="J170" s="1215">
        <f>AVERAGE('2024月別'!J170,'2023月別 '!I170,'2022月別'!I170,'2021月別'!I170,'2020月別'!I170)</f>
        <v>679</v>
      </c>
      <c r="K170" s="1216">
        <f>AVERAGE('2024月別'!K170,'2023月別 '!J170,'2022月別'!J170,'2021月別'!J170,'2020月別'!J170)</f>
        <v>204.4</v>
      </c>
      <c r="L170" s="1214">
        <f>AVERAGE('2024月別'!L170,'2023月別 '!K170,'2022月別'!K170,'2021月別'!K170,'2020月別'!K170)</f>
        <v>56.6</v>
      </c>
      <c r="M170" s="1214">
        <f>AVERAGE('2024月別'!M170,'2023月別 '!L170,'2022月別'!L170,'2021月別'!L170,'2020月別'!L170)</f>
        <v>3.2</v>
      </c>
      <c r="N170" s="1214">
        <f>AVERAGE('2024月別'!N170,'2023月別 '!M170,'2022月別'!M170,'2021月別'!M170,'2020月別'!M170)</f>
        <v>6.6</v>
      </c>
      <c r="O170" s="1214">
        <f>AVERAGE('2024月別'!O170,'2023月別 '!N170,'2022月別'!N170,'2021月別'!N170,'2020月別'!N170)</f>
        <v>1.2</v>
      </c>
      <c r="P170" s="1217">
        <f>AVERAGE('2024月別'!P170,'2023月別 '!O170,'2022月別'!O170,'2021月別'!O170,'2020月別'!O170)</f>
        <v>35</v>
      </c>
    </row>
    <row r="171" spans="2:16" ht="17.25" customHeight="1" x14ac:dyDescent="0.15">
      <c r="B171" s="1210" t="s">
        <v>86</v>
      </c>
      <c r="C171" s="1211" t="s">
        <v>15</v>
      </c>
      <c r="D171" s="1212">
        <f>AVERAGE('2024月別'!D171,'2023月別 '!C171,'2022月別'!C171,'2021月別'!C171,'2020月別'!C171)</f>
        <v>1018157.8</v>
      </c>
      <c r="E171" s="1213">
        <f>AVERAGE('2024月別'!E171,'2023月別 '!D171,'2022月別'!D171,'2021月別'!D171,'2020月別'!D171)</f>
        <v>1991.6</v>
      </c>
      <c r="F171" s="1214">
        <f>AVERAGE('2024月別'!F171,'2023月別 '!E171,'2022月別'!E171,'2021月別'!E171,'2020月別'!E171)</f>
        <v>3071</v>
      </c>
      <c r="G171" s="1214">
        <f>AVERAGE('2024月別'!G171,'2023月別 '!F171,'2022月別'!F171,'2021月別'!F171,'2020月別'!F171)</f>
        <v>4105.6000000000004</v>
      </c>
      <c r="H171" s="1214">
        <f>AVERAGE('2024月別'!H171,'2023月別 '!G171,'2022月別'!G171,'2021月別'!G171,'2020月別'!G171)</f>
        <v>67249</v>
      </c>
      <c r="I171" s="1214">
        <f>AVERAGE('2024月別'!I171,'2023月別 '!H171,'2022月別'!H171,'2021月別'!H171,'2020月別'!H171)</f>
        <v>475694.4</v>
      </c>
      <c r="J171" s="1215">
        <f>AVERAGE('2024月別'!J171,'2023月別 '!I171,'2022月別'!I171,'2021月別'!I171,'2020月別'!I171)</f>
        <v>310490.40000000002</v>
      </c>
      <c r="K171" s="1216">
        <f>AVERAGE('2024月別'!K171,'2023月別 '!J171,'2022月別'!J171,'2021月別'!J171,'2020月別'!J171)</f>
        <v>97857.2</v>
      </c>
      <c r="L171" s="1214">
        <f>AVERAGE('2024月別'!L171,'2023月別 '!K171,'2022月別'!K171,'2021月別'!K171,'2020月別'!K171)</f>
        <v>24173.200000000001</v>
      </c>
      <c r="M171" s="1214">
        <f>AVERAGE('2024月別'!M171,'2023月別 '!L171,'2022月別'!L171,'2021月別'!L171,'2020月別'!L171)</f>
        <v>1582.2</v>
      </c>
      <c r="N171" s="1214">
        <f>AVERAGE('2024月別'!N171,'2023月別 '!M171,'2022月別'!M171,'2021月別'!M171,'2020月別'!M171)</f>
        <v>2972.2</v>
      </c>
      <c r="O171" s="1214">
        <f>AVERAGE('2024月別'!O171,'2023月別 '!N171,'2022月別'!N171,'2021月別'!N171,'2020月別'!N171)</f>
        <v>550.4</v>
      </c>
      <c r="P171" s="1217">
        <f>AVERAGE('2024月別'!P171,'2023月別 '!O171,'2022月別'!O171,'2021月別'!O171,'2020月別'!O171)</f>
        <v>28420.6</v>
      </c>
    </row>
    <row r="172" spans="2:16" ht="17.25" customHeight="1" x14ac:dyDescent="0.15">
      <c r="B172" s="1218" t="s">
        <v>86</v>
      </c>
      <c r="C172" s="1219" t="s">
        <v>240</v>
      </c>
      <c r="D172" s="1220">
        <f>AVERAGE('2024月別'!D172,'2023月別 '!C172,'2022月別'!C172,'2021月別'!C172,'2020月別'!C172)</f>
        <v>520.82858312293172</v>
      </c>
      <c r="E172" s="1221">
        <f>AVERAGE('2024月別'!E172,'2023月別 '!D172,'2022月別'!D172,'2021月別'!D172,'2020月別'!D172)</f>
        <v>615.79999999999995</v>
      </c>
      <c r="F172" s="1222">
        <f>AVERAGE('2024月別'!F172,'2023月別 '!E172,'2022月別'!E172,'2021月別'!E172,'2020月別'!E172)</f>
        <v>735</v>
      </c>
      <c r="G172" s="1222">
        <f>AVERAGE('2024月別'!G172,'2023月別 '!F172,'2022月別'!F172,'2021月別'!F172,'2020月別'!F172)</f>
        <v>843</v>
      </c>
      <c r="H172" s="1222">
        <f>AVERAGE('2024月別'!H172,'2023月別 '!G172,'2022月別'!G172,'2021月別'!G172,'2020月別'!G172)</f>
        <v>715.2</v>
      </c>
      <c r="I172" s="1222">
        <f>AVERAGE('2024月別'!I172,'2023月別 '!H172,'2022月別'!H172,'2021月別'!H172,'2020月別'!H172)</f>
        <v>551.79999999999995</v>
      </c>
      <c r="J172" s="1223">
        <f>AVERAGE('2024月別'!J172,'2023月別 '!I172,'2022月別'!I172,'2021月別'!I172,'2020月別'!I172)</f>
        <v>460</v>
      </c>
      <c r="K172" s="1222">
        <f>AVERAGE('2024月別'!K172,'2023月別 '!J172,'2022月別'!J172,'2021月別'!J172,'2020月別'!J172)</f>
        <v>478.2</v>
      </c>
      <c r="L172" s="1222">
        <f>AVERAGE('2024月別'!L172,'2023月別 '!K172,'2022月別'!K172,'2021月別'!K172,'2020月別'!K172)</f>
        <v>425.6</v>
      </c>
      <c r="M172" s="1222">
        <f>AVERAGE('2024月別'!M172,'2023月別 '!L172,'2022月別'!L172,'2021月別'!L172,'2020月別'!L172)</f>
        <v>495.6</v>
      </c>
      <c r="N172" s="1222">
        <f>AVERAGE('2024月別'!N172,'2023月別 '!M172,'2022月別'!M172,'2021月別'!M172,'2020月別'!M172)</f>
        <v>458.6</v>
      </c>
      <c r="O172" s="1222">
        <f>AVERAGE('2024月別'!O172,'2023月別 '!N172,'2022月別'!N172,'2021月別'!N172,'2020月別'!N172)</f>
        <v>470.2</v>
      </c>
      <c r="P172" s="1224">
        <f>AVERAGE('2024月別'!P172,'2023月別 '!O172,'2022月別'!O172,'2021月別'!O172,'2020月別'!O172)</f>
        <v>815.2</v>
      </c>
    </row>
    <row r="173" spans="2:16" ht="17.25" customHeight="1" x14ac:dyDescent="0.15">
      <c r="B173" s="1225" t="s">
        <v>87</v>
      </c>
      <c r="C173" s="1226" t="s">
        <v>239</v>
      </c>
      <c r="D173" s="1212">
        <f>AVERAGE('2024月別'!D173,'2023月別 '!C173,'2022月別'!C173,'2021月別'!C173,'2020月別'!C173)</f>
        <v>31837.200000000001</v>
      </c>
      <c r="E173" s="1213">
        <f>AVERAGE('2024月別'!E173,'2023月別 '!D173,'2022月別'!D173,'2021月別'!D173,'2020月別'!D173)</f>
        <v>39.799999999999997</v>
      </c>
      <c r="F173" s="1214">
        <f>AVERAGE('2024月別'!F173,'2023月別 '!E173,'2022月別'!E173,'2021月別'!E173,'2020月別'!E173)</f>
        <v>68.599999999999994</v>
      </c>
      <c r="G173" s="1214">
        <f>AVERAGE('2024月別'!G173,'2023月別 '!F173,'2022月別'!F173,'2021月別'!F173,'2020月別'!F173)</f>
        <v>352</v>
      </c>
      <c r="H173" s="1214">
        <f>AVERAGE('2024月別'!H173,'2023月別 '!G173,'2022月別'!G173,'2021月別'!G173,'2020月別'!G173)</f>
        <v>2099.4</v>
      </c>
      <c r="I173" s="1214">
        <f>AVERAGE('2024月別'!I173,'2023月別 '!H173,'2022月別'!H173,'2021月別'!H173,'2020月別'!H173)</f>
        <v>4941</v>
      </c>
      <c r="J173" s="1215">
        <f>AVERAGE('2024月別'!J173,'2023月別 '!I173,'2022月別'!I173,'2021月別'!I173,'2020月別'!I173)</f>
        <v>6789.2</v>
      </c>
      <c r="K173" s="1216">
        <f>AVERAGE('2024月別'!K173,'2023月別 '!J173,'2022月別'!J173,'2021月別'!J173,'2020月別'!J173)</f>
        <v>10167</v>
      </c>
      <c r="L173" s="1214">
        <f>AVERAGE('2024月別'!L173,'2023月別 '!K173,'2022月別'!K173,'2021月別'!K173,'2020月別'!K173)</f>
        <v>6357.2</v>
      </c>
      <c r="M173" s="1214">
        <f>AVERAGE('2024月別'!M173,'2023月別 '!L173,'2022月別'!L173,'2021月別'!L173,'2020月別'!L173)</f>
        <v>649.79999999999995</v>
      </c>
      <c r="N173" s="1214">
        <f>AVERAGE('2024月別'!N173,'2023月別 '!M173,'2022月別'!M173,'2021月別'!M173,'2020月別'!M173)</f>
        <v>147.4</v>
      </c>
      <c r="O173" s="1214">
        <f>AVERAGE('2024月別'!O173,'2023月別 '!N173,'2022月別'!N173,'2021月別'!N173,'2020月別'!N173)</f>
        <v>117</v>
      </c>
      <c r="P173" s="1217">
        <f>AVERAGE('2024月別'!P173,'2023月別 '!O173,'2022月別'!O173,'2021月別'!O173,'2020月別'!O173)</f>
        <v>108.8</v>
      </c>
    </row>
    <row r="174" spans="2:16" ht="17.25" customHeight="1" x14ac:dyDescent="0.15">
      <c r="B174" s="1210" t="s">
        <v>87</v>
      </c>
      <c r="C174" s="1211" t="s">
        <v>15</v>
      </c>
      <c r="D174" s="1212">
        <f>AVERAGE('2024月別'!D174,'2023月別 '!C174,'2022月別'!C174,'2021月別'!C174,'2020月別'!C174)</f>
        <v>8260211.2000000002</v>
      </c>
      <c r="E174" s="1213">
        <f>AVERAGE('2024月別'!E174,'2023月別 '!D174,'2022月別'!D174,'2021月別'!D174,'2020月別'!D174)</f>
        <v>12786</v>
      </c>
      <c r="F174" s="1214">
        <f>AVERAGE('2024月別'!F174,'2023月別 '!E174,'2022月別'!E174,'2021月別'!E174,'2020月別'!E174)</f>
        <v>21754.2</v>
      </c>
      <c r="G174" s="1214">
        <f>AVERAGE('2024月別'!G174,'2023月別 '!F174,'2022月別'!F174,'2021月別'!F174,'2020月別'!F174)</f>
        <v>120416.2</v>
      </c>
      <c r="H174" s="1214">
        <f>AVERAGE('2024月別'!H174,'2023月別 '!G174,'2022月別'!G174,'2021月別'!G174,'2020月別'!G174)</f>
        <v>680250.2</v>
      </c>
      <c r="I174" s="1214">
        <f>AVERAGE('2024月別'!I174,'2023月別 '!H174,'2022月別'!H174,'2021月別'!H174,'2020月別'!H174)</f>
        <v>1493587.8</v>
      </c>
      <c r="J174" s="1215">
        <f>AVERAGE('2024月別'!J174,'2023月別 '!I174,'2022月別'!I174,'2021月別'!I174,'2020月別'!I174)</f>
        <v>1680639</v>
      </c>
      <c r="K174" s="1216">
        <f>AVERAGE('2024月別'!K174,'2023月別 '!J174,'2022月別'!J174,'2021月別'!J174,'2020月別'!J174)</f>
        <v>2350260.7999999998</v>
      </c>
      <c r="L174" s="1214">
        <f>AVERAGE('2024月別'!L174,'2023月別 '!K174,'2022月別'!K174,'2021月別'!K174,'2020月別'!K174)</f>
        <v>1602220.6</v>
      </c>
      <c r="M174" s="1214">
        <f>AVERAGE('2024月別'!M174,'2023月別 '!L174,'2022月別'!L174,'2021月別'!L174,'2020月別'!L174)</f>
        <v>188156</v>
      </c>
      <c r="N174" s="1214">
        <f>AVERAGE('2024月別'!N174,'2023月別 '!M174,'2022月別'!M174,'2021月別'!M174,'2020月別'!M174)</f>
        <v>44971.4</v>
      </c>
      <c r="O174" s="1214">
        <f>AVERAGE('2024月別'!O174,'2023月別 '!N174,'2022月別'!N174,'2021月別'!N174,'2020月別'!N174)</f>
        <v>33393</v>
      </c>
      <c r="P174" s="1217">
        <f>AVERAGE('2024月別'!P174,'2023月別 '!O174,'2022月別'!O174,'2021月別'!O174,'2020月別'!O174)</f>
        <v>31776</v>
      </c>
    </row>
    <row r="175" spans="2:16" ht="17.25" customHeight="1" x14ac:dyDescent="0.15">
      <c r="B175" s="1218" t="s">
        <v>87</v>
      </c>
      <c r="C175" s="1219" t="s">
        <v>240</v>
      </c>
      <c r="D175" s="1220">
        <f>AVERAGE('2024月別'!D175,'2023月別 '!C175,'2022月別'!C175,'2021月別'!C175,'2020月別'!C175)</f>
        <v>259.38309216389837</v>
      </c>
      <c r="E175" s="1221">
        <f>AVERAGE('2024月別'!E175,'2023月別 '!D175,'2022月別'!D175,'2021月別'!D175,'2020月別'!D175)</f>
        <v>340.6</v>
      </c>
      <c r="F175" s="1222">
        <f>AVERAGE('2024月別'!F175,'2023月別 '!E175,'2022月別'!E175,'2021月別'!E175,'2020月別'!E175)</f>
        <v>317.2</v>
      </c>
      <c r="G175" s="1222">
        <f>AVERAGE('2024月別'!G175,'2023月別 '!F175,'2022月別'!F175,'2021月別'!F175,'2020月別'!F175)</f>
        <v>342</v>
      </c>
      <c r="H175" s="1222">
        <f>AVERAGE('2024月別'!H175,'2023月別 '!G175,'2022月別'!G175,'2021月別'!G175,'2020月別'!G175)</f>
        <v>323.60000000000002</v>
      </c>
      <c r="I175" s="1222">
        <f>AVERAGE('2024月別'!I175,'2023月別 '!H175,'2022月別'!H175,'2021月別'!H175,'2020月別'!H175)</f>
        <v>305.60000000000002</v>
      </c>
      <c r="J175" s="1223">
        <f>AVERAGE('2024月別'!J175,'2023月別 '!I175,'2022月別'!I175,'2021月別'!I175,'2020月別'!I175)</f>
        <v>247.4</v>
      </c>
      <c r="K175" s="1222">
        <f>AVERAGE('2024月別'!K175,'2023月別 '!J175,'2022月別'!J175,'2021月別'!J175,'2020月別'!J175)</f>
        <v>230.4</v>
      </c>
      <c r="L175" s="1222">
        <f>AVERAGE('2024月別'!L175,'2023月別 '!K175,'2022月別'!K175,'2021月別'!K175,'2020月別'!K175)</f>
        <v>253.4</v>
      </c>
      <c r="M175" s="1222">
        <f>AVERAGE('2024月別'!M175,'2023月別 '!L175,'2022月別'!L175,'2021月別'!L175,'2020月別'!L175)</f>
        <v>289.39999999999998</v>
      </c>
      <c r="N175" s="1222">
        <f>AVERAGE('2024月別'!N175,'2023月別 '!M175,'2022月別'!M175,'2021月別'!M175,'2020月別'!M175)</f>
        <v>306.60000000000002</v>
      </c>
      <c r="O175" s="1222">
        <f>AVERAGE('2024月別'!O175,'2023月別 '!N175,'2022月別'!N175,'2021月別'!N175,'2020月別'!N175)</f>
        <v>285.8</v>
      </c>
      <c r="P175" s="1224">
        <f>AVERAGE('2024月別'!P175,'2023月別 '!O175,'2022月別'!O175,'2021月別'!O175,'2020月別'!O175)</f>
        <v>301</v>
      </c>
    </row>
    <row r="176" spans="2:16" ht="17.25" customHeight="1" x14ac:dyDescent="0.15">
      <c r="B176" s="1225" t="s">
        <v>88</v>
      </c>
      <c r="C176" s="1211" t="s">
        <v>239</v>
      </c>
      <c r="D176" s="1212">
        <f>AVERAGE('2024月別'!D176,'2023月別 '!C176,'2022月別'!C176,'2021月別'!C176,'2020月別'!C176)</f>
        <v>7412.4</v>
      </c>
      <c r="E176" s="1213">
        <f>AVERAGE('2024月別'!E176,'2023月別 '!D176,'2022月別'!D176,'2021月別'!D176,'2020月別'!D176)</f>
        <v>1.6</v>
      </c>
      <c r="F176" s="1214">
        <f>AVERAGE('2024月別'!F176,'2023月別 '!E176,'2022月別'!E176,'2021月別'!E176,'2020月別'!E176)</f>
        <v>22.2</v>
      </c>
      <c r="G176" s="1214">
        <f>AVERAGE('2024月別'!G176,'2023月別 '!F176,'2022月別'!F176,'2021月別'!F176,'2020月別'!F176)</f>
        <v>180.8</v>
      </c>
      <c r="H176" s="1214">
        <f>AVERAGE('2024月別'!H176,'2023月別 '!G176,'2022月別'!G176,'2021月別'!G176,'2020月別'!G176)</f>
        <v>499.2</v>
      </c>
      <c r="I176" s="1214">
        <f>AVERAGE('2024月別'!I176,'2023月別 '!H176,'2022月別'!H176,'2021月別'!H176,'2020月別'!H176)</f>
        <v>1160.5999999999999</v>
      </c>
      <c r="J176" s="1215">
        <f>AVERAGE('2024月別'!J176,'2023月別 '!I176,'2022月別'!I176,'2021月別'!I176,'2020月別'!I176)</f>
        <v>2198</v>
      </c>
      <c r="K176" s="1216">
        <f>AVERAGE('2024月別'!K176,'2023月別 '!J176,'2022月別'!J176,'2021月別'!J176,'2020月別'!J176)</f>
        <v>2390.4</v>
      </c>
      <c r="L176" s="1214">
        <f>AVERAGE('2024月別'!L176,'2023月別 '!K176,'2022月別'!K176,'2021月別'!K176,'2020月別'!K176)</f>
        <v>822.6</v>
      </c>
      <c r="M176" s="1214">
        <f>AVERAGE('2024月別'!M176,'2023月別 '!L176,'2022月別'!L176,'2021月別'!L176,'2020月別'!L176)</f>
        <v>78.8</v>
      </c>
      <c r="N176" s="1214">
        <f>AVERAGE('2024月別'!N176,'2023月別 '!M176,'2022月別'!M176,'2021月別'!M176,'2020月別'!M176)</f>
        <v>41.4</v>
      </c>
      <c r="O176" s="1214">
        <f>AVERAGE('2024月別'!O176,'2023月別 '!N176,'2022月別'!N176,'2021月別'!N176,'2020月別'!N176)</f>
        <v>14</v>
      </c>
      <c r="P176" s="1217">
        <f>AVERAGE('2024月別'!P176,'2023月別 '!O176,'2022月別'!O176,'2021月別'!O176,'2020月別'!O176)</f>
        <v>2.8</v>
      </c>
    </row>
    <row r="177" spans="1:161" ht="17.25" customHeight="1" x14ac:dyDescent="0.15">
      <c r="B177" s="1210" t="s">
        <v>88</v>
      </c>
      <c r="C177" s="1211" t="s">
        <v>15</v>
      </c>
      <c r="D177" s="1212">
        <f>AVERAGE('2024月別'!D177,'2023月別 '!C177,'2022月別'!C177,'2021月別'!C177,'2020月別'!C177)</f>
        <v>2486668</v>
      </c>
      <c r="E177" s="1213">
        <f>AVERAGE('2024月別'!E177,'2023月別 '!D177,'2022月別'!D177,'2021月別'!D177,'2020月別'!D177)</f>
        <v>878.2</v>
      </c>
      <c r="F177" s="1214">
        <f>AVERAGE('2024月別'!F177,'2023月別 '!E177,'2022月別'!E177,'2021月別'!E177,'2020月別'!E177)</f>
        <v>15794.6</v>
      </c>
      <c r="G177" s="1214">
        <f>AVERAGE('2024月別'!G177,'2023月別 '!F177,'2022月別'!F177,'2021月別'!F177,'2020月別'!F177)</f>
        <v>106357.4</v>
      </c>
      <c r="H177" s="1214">
        <f>AVERAGE('2024月別'!H177,'2023月別 '!G177,'2022月別'!G177,'2021月別'!G177,'2020月別'!G177)</f>
        <v>246537.4</v>
      </c>
      <c r="I177" s="1214">
        <f>AVERAGE('2024月別'!I177,'2023月別 '!H177,'2022月別'!H177,'2021月別'!H177,'2020月別'!H177)</f>
        <v>492996.6</v>
      </c>
      <c r="J177" s="1215">
        <f>AVERAGE('2024月別'!J177,'2023月別 '!I177,'2022月別'!I177,'2021月別'!I177,'2020月別'!I177)</f>
        <v>656211.80000000005</v>
      </c>
      <c r="K177" s="1269">
        <f>AVERAGE('2024月別'!K177,'2023月別 '!J177,'2022月別'!J177,'2021月別'!J177,'2020月別'!J177)</f>
        <v>651394.80000000005</v>
      </c>
      <c r="L177" s="1214">
        <f>AVERAGE('2024月別'!L177,'2023月別 '!K177,'2022月別'!K177,'2021月別'!K177,'2020月別'!K177)</f>
        <v>271666.59999999998</v>
      </c>
      <c r="M177" s="1214">
        <f>AVERAGE('2024月別'!M177,'2023月別 '!L177,'2022月別'!L177,'2021月別'!L177,'2020月別'!L177)</f>
        <v>24817.599999999999</v>
      </c>
      <c r="N177" s="1214">
        <f>AVERAGE('2024月別'!N177,'2023月別 '!M177,'2022月別'!M177,'2021月別'!M177,'2020月別'!M177)</f>
        <v>14144.8</v>
      </c>
      <c r="O177" s="1214">
        <f>AVERAGE('2024月別'!O177,'2023月別 '!N177,'2022月別'!N177,'2021月別'!N177,'2020月別'!N177)</f>
        <v>4640</v>
      </c>
      <c r="P177" s="1217">
        <f>AVERAGE('2024月別'!P177,'2023月別 '!O177,'2022月別'!O177,'2021月別'!O177,'2020月別'!O177)</f>
        <v>1228.2</v>
      </c>
    </row>
    <row r="178" spans="1:161" ht="17.25" customHeight="1" x14ac:dyDescent="0.15">
      <c r="B178" s="1218" t="s">
        <v>88</v>
      </c>
      <c r="C178" s="1219" t="s">
        <v>240</v>
      </c>
      <c r="D178" s="1220">
        <f>AVERAGE('2024月別'!D178,'2023月別 '!C178,'2022月別'!C178,'2021月別'!C178,'2020月別'!C178)</f>
        <v>334.87675754464823</v>
      </c>
      <c r="E178" s="1221">
        <f>AVERAGE('2024月別'!E178,'2023月別 '!D178,'2022月別'!D178,'2021月別'!D178,'2020月別'!D178)</f>
        <v>617.20000000000005</v>
      </c>
      <c r="F178" s="1222">
        <f>AVERAGE('2024月別'!F178,'2023月別 '!E178,'2022月別'!E178,'2021月別'!E178,'2020月別'!E178)</f>
        <v>716.8</v>
      </c>
      <c r="G178" s="1222">
        <f>AVERAGE('2024月別'!G178,'2023月別 '!F178,'2022月別'!F178,'2021月別'!F178,'2020月別'!F178)</f>
        <v>587.6</v>
      </c>
      <c r="H178" s="1222">
        <f>AVERAGE('2024月別'!H178,'2023月別 '!G178,'2022月別'!G178,'2021月別'!G178,'2020月別'!G178)</f>
        <v>495.2</v>
      </c>
      <c r="I178" s="1222">
        <f>AVERAGE('2024月別'!I178,'2023月別 '!H178,'2022月別'!H178,'2021月別'!H178,'2020月別'!H178)</f>
        <v>426</v>
      </c>
      <c r="J178" s="1223">
        <f>AVERAGE('2024月別'!J178,'2023月別 '!I178,'2022月別'!I178,'2021月別'!I178,'2020月別'!I178)</f>
        <v>299.8</v>
      </c>
      <c r="K178" s="1270">
        <f>AVERAGE('2024月別'!K178,'2023月別 '!J178,'2022月別'!J178,'2021月別'!J178,'2020月別'!J178)</f>
        <v>271.8</v>
      </c>
      <c r="L178" s="1222">
        <f>AVERAGE('2024月別'!L178,'2023月別 '!K178,'2022月別'!K178,'2021月別'!K178,'2020月別'!K178)</f>
        <v>332</v>
      </c>
      <c r="M178" s="1222">
        <f>AVERAGE('2024月別'!M178,'2023月別 '!L178,'2022月別'!L178,'2021月別'!L178,'2020月別'!L178)</f>
        <v>324</v>
      </c>
      <c r="N178" s="1222">
        <f>AVERAGE('2024月別'!N178,'2023月別 '!M178,'2022月別'!M178,'2021月別'!M178,'2020月別'!M178)</f>
        <v>343</v>
      </c>
      <c r="O178" s="1222">
        <f>AVERAGE('2024月別'!O178,'2023月別 '!N178,'2022月別'!N178,'2021月別'!N178,'2020月別'!N178)</f>
        <v>353.4</v>
      </c>
      <c r="P178" s="1224">
        <f>AVERAGE('2024月別'!P178,'2023月別 '!O178,'2022月別'!O178,'2021月別'!O178,'2020月別'!O178)</f>
        <v>310</v>
      </c>
    </row>
    <row r="179" spans="1:161" ht="17.25" customHeight="1" x14ac:dyDescent="0.15">
      <c r="B179" s="1225" t="s">
        <v>89</v>
      </c>
      <c r="C179" s="1211" t="s">
        <v>239</v>
      </c>
      <c r="D179" s="1212">
        <f>AVERAGE('2024月別'!D179,'2023月別 '!C179,'2022月別'!C179,'2021月別'!C179,'2020月別'!C179)</f>
        <v>933</v>
      </c>
      <c r="E179" s="1213">
        <f>AVERAGE('2024月別'!E179,'2023月別 '!D179,'2022月別'!D179,'2021月別'!D179,'2020月別'!D179)</f>
        <v>2.4</v>
      </c>
      <c r="F179" s="1267">
        <f>AVERAGE('2024月別'!F179,'2023月別 '!E179,'2022月別'!E179,'2021月別'!E179,'2020月別'!E179)</f>
        <v>0</v>
      </c>
      <c r="G179" s="1214">
        <f>AVERAGE('2024月別'!G179,'2023月別 '!F179,'2022月別'!F179,'2021月別'!F179,'2020月別'!F179)</f>
        <v>0</v>
      </c>
      <c r="H179" s="1216">
        <f>AVERAGE('2024月別'!H179,'2023月別 '!G179,'2022月別'!G179,'2021月別'!G179,'2020月別'!G179)</f>
        <v>0</v>
      </c>
      <c r="I179" s="1214">
        <f>AVERAGE('2024月別'!I179,'2023月別 '!H179,'2022月別'!H179,'2021月別'!H179,'2020月別'!H179)</f>
        <v>0</v>
      </c>
      <c r="J179" s="1215">
        <f>AVERAGE('2024月別'!J179,'2023月別 '!I179,'2022月別'!I179,'2021月別'!I179,'2020月別'!I179)</f>
        <v>0</v>
      </c>
      <c r="K179" s="1237">
        <f>AVERAGE('2024月別'!K179,'2023月別 '!J179,'2022月別'!J179,'2021月別'!J179,'2020月別'!J179)</f>
        <v>0</v>
      </c>
      <c r="L179" s="1214">
        <f>AVERAGE('2024月別'!L179,'2023月別 '!K179,'2022月別'!K179,'2021月別'!K179,'2020月別'!K179)</f>
        <v>22.6</v>
      </c>
      <c r="M179" s="1214">
        <f>AVERAGE('2024月別'!M179,'2023月別 '!L179,'2022月別'!L179,'2021月別'!L179,'2020月別'!L179)</f>
        <v>438</v>
      </c>
      <c r="N179" s="1214">
        <f>AVERAGE('2024月別'!N179,'2023月別 '!M179,'2022月別'!M179,'2021月別'!M179,'2020月別'!M179)</f>
        <v>400.4</v>
      </c>
      <c r="O179" s="1214">
        <f>AVERAGE('2024月別'!O179,'2023月別 '!N179,'2022月別'!N179,'2021月別'!N179,'2020月別'!N179)</f>
        <v>65.8</v>
      </c>
      <c r="P179" s="1217">
        <f>AVERAGE('2024月別'!P179,'2023月別 '!O179,'2022月別'!O179,'2021月別'!O179,'2020月別'!O179)</f>
        <v>3.8</v>
      </c>
    </row>
    <row r="180" spans="1:161" ht="17.25" customHeight="1" x14ac:dyDescent="0.15">
      <c r="B180" s="1210" t="s">
        <v>89</v>
      </c>
      <c r="C180" s="1271" t="s">
        <v>15</v>
      </c>
      <c r="D180" s="1272">
        <f>AVERAGE('2024月別'!D180,'2023月別 '!C180,'2022月別'!C180,'2021月別'!C180,'2020月別'!C180)</f>
        <v>732531</v>
      </c>
      <c r="E180" s="1273">
        <f>AVERAGE('2024月別'!E180,'2023月別 '!D180,'2022月別'!D180,'2021月別'!D180,'2020月別'!D180)</f>
        <v>2134.6</v>
      </c>
      <c r="F180" s="1274">
        <f>AVERAGE('2024月別'!F180,'2023月別 '!E180,'2022月別'!E180,'2021月別'!E180,'2020月別'!E180)</f>
        <v>5.6</v>
      </c>
      <c r="G180" s="1275">
        <f>AVERAGE('2024月別'!G180,'2023月別 '!F180,'2022月別'!F180,'2021月別'!F180,'2020月別'!F180)</f>
        <v>5.4</v>
      </c>
      <c r="H180" s="1275">
        <f>AVERAGE('2024月別'!H180,'2023月別 '!G180,'2022月別'!G180,'2021月別'!G180,'2020月別'!G180)</f>
        <v>15</v>
      </c>
      <c r="I180" s="1275">
        <f>AVERAGE('2024月別'!I180,'2023月別 '!H180,'2022月別'!H180,'2021月別'!H180,'2020月別'!H180)</f>
        <v>19.600000000000001</v>
      </c>
      <c r="J180" s="1276">
        <f>AVERAGE('2024月別'!J180,'2023月別 '!I180,'2022月別'!I180,'2021月別'!I180,'2020月別'!I180)</f>
        <v>18</v>
      </c>
      <c r="K180" s="1277">
        <f>AVERAGE('2024月別'!K180,'2023月別 '!J180,'2022月別'!J180,'2021月別'!J180,'2020月別'!J180)</f>
        <v>17.2</v>
      </c>
      <c r="L180" s="1275">
        <f>AVERAGE('2024月別'!L180,'2023月別 '!K180,'2022月別'!K180,'2021月別'!K180,'2020月別'!K180)</f>
        <v>18098.400000000001</v>
      </c>
      <c r="M180" s="1275">
        <f>AVERAGE('2024月別'!M180,'2023月別 '!L180,'2022月別'!L180,'2021月別'!L180,'2020月別'!L180)</f>
        <v>319956</v>
      </c>
      <c r="N180" s="1275">
        <f>AVERAGE('2024月別'!N180,'2023月別 '!M180,'2022月別'!M180,'2021月別'!M180,'2020月別'!M180)</f>
        <v>321892.2</v>
      </c>
      <c r="O180" s="1275">
        <f>AVERAGE('2024月別'!O180,'2023月別 '!N180,'2022月別'!N180,'2021月別'!N180,'2020月別'!N180)</f>
        <v>66002.600000000006</v>
      </c>
      <c r="P180" s="1278">
        <f>AVERAGE('2024月別'!P180,'2023月別 '!O180,'2022月別'!O180,'2021月別'!O180,'2020月別'!O180)</f>
        <v>4366.3999999999996</v>
      </c>
    </row>
    <row r="181" spans="1:161" ht="17.25" customHeight="1" thickBot="1" x14ac:dyDescent="0.2">
      <c r="B181" s="1279" t="s">
        <v>89</v>
      </c>
      <c r="C181" s="1280" t="s">
        <v>240</v>
      </c>
      <c r="D181" s="1281">
        <f>AVERAGE('2024月別'!D181,'2023月別 '!C181,'2022月別'!C181,'2021月別'!C181,'2020月別'!C181)</f>
        <v>794.08019680009943</v>
      </c>
      <c r="E181" s="1255">
        <f>AVERAGE('2024月別'!E181,'2023月別 '!D181,'2022月別'!D181,'2021月別'!D181,'2020月別'!D181)</f>
        <v>724.8</v>
      </c>
      <c r="F181" s="1282">
        <f>AVERAGE('2024月別'!F181,'2023月別 '!E181,'2022月別'!E181,'2021月別'!E181,'2020月別'!E181)</f>
        <v>219</v>
      </c>
      <c r="G181" s="1256">
        <f>AVERAGE('2024月別'!G181,'2023月別 '!F181,'2022月別'!F181,'2021月別'!F181,'2020月別'!F181)</f>
        <v>178.2</v>
      </c>
      <c r="H181" s="1256">
        <f>AVERAGE('2024月別'!H181,'2023月別 '!G181,'2022月別'!G181,'2021月別'!G181,'2020月別'!G181)</f>
        <v>331.4</v>
      </c>
      <c r="I181" s="1256">
        <f>AVERAGE('2024月別'!I181,'2023月別 '!H181,'2022月別'!H181,'2021月別'!H181,'2020月別'!H181)</f>
        <v>552.79999999999995</v>
      </c>
      <c r="J181" s="1257">
        <f>AVERAGE('2024月別'!J181,'2023月別 '!I181,'2022月別'!I181,'2021月別'!I181,'2020月別'!I181)</f>
        <v>514.4</v>
      </c>
      <c r="K181" s="1256">
        <f>AVERAGE('2024月別'!K181,'2023月別 '!J181,'2022月別'!J181,'2021月別'!J181,'2020月別'!J181)</f>
        <v>1405.6</v>
      </c>
      <c r="L181" s="1256">
        <f>AVERAGE('2024月別'!L181,'2023月別 '!K181,'2022月別'!K181,'2021月別'!K181,'2020月別'!K181)</f>
        <v>919.4</v>
      </c>
      <c r="M181" s="1256">
        <f>AVERAGE('2024月別'!M181,'2023月別 '!L181,'2022月別'!L181,'2021月別'!L181,'2020月別'!L181)</f>
        <v>742.6</v>
      </c>
      <c r="N181" s="1256">
        <f>AVERAGE('2024月別'!N181,'2023月別 '!M181,'2022月別'!M181,'2021月別'!M181,'2020月別'!M181)</f>
        <v>810.6</v>
      </c>
      <c r="O181" s="1256">
        <f>AVERAGE('2024月別'!O181,'2023月別 '!N181,'2022月別'!N181,'2021月別'!N181,'2020月別'!N181)</f>
        <v>1045.8</v>
      </c>
      <c r="P181" s="1258">
        <f>AVERAGE('2024月別'!P181,'2023月別 '!O181,'2022月別'!O181,'2021月別'!O181,'2020月別'!O181)</f>
        <v>1350</v>
      </c>
    </row>
    <row r="182" spans="1:161" ht="17.25" customHeight="1" x14ac:dyDescent="0.15">
      <c r="B182" s="1562" t="s">
        <v>308</v>
      </c>
      <c r="P182" s="821" t="s">
        <v>90</v>
      </c>
    </row>
    <row r="183" spans="1:161" x14ac:dyDescent="0.15">
      <c r="P183" s="1283"/>
    </row>
    <row r="184" spans="1:161" ht="18.75" x14ac:dyDescent="0.15">
      <c r="B184" s="1701" t="str">
        <f>B1</f>
        <v>2020-2024年平均</v>
      </c>
      <c r="C184" s="1702"/>
      <c r="D184" s="1703" t="s">
        <v>318</v>
      </c>
      <c r="H184" s="1691"/>
      <c r="I184" s="1692" t="s">
        <v>312</v>
      </c>
      <c r="J184" s="2432" t="s">
        <v>316</v>
      </c>
      <c r="K184" s="1693" t="s">
        <v>313</v>
      </c>
      <c r="L184" s="2432" t="s">
        <v>314</v>
      </c>
      <c r="M184" s="1694" t="s">
        <v>317</v>
      </c>
      <c r="N184" s="2432" t="s">
        <v>315</v>
      </c>
    </row>
    <row r="185" spans="1:161" ht="17.25" customHeight="1" thickBot="1" x14ac:dyDescent="0.2">
      <c r="B185" s="1564" t="s">
        <v>0</v>
      </c>
      <c r="I185" s="586"/>
      <c r="J185" s="2433"/>
      <c r="K185" s="493"/>
      <c r="L185" s="2433"/>
      <c r="M185" s="586"/>
      <c r="N185" s="2433"/>
      <c r="P185" s="1360" t="s">
        <v>265</v>
      </c>
    </row>
    <row r="186" spans="1:161" s="75" customFormat="1" ht="17.25" customHeight="1" thickBot="1" x14ac:dyDescent="0.2">
      <c r="B186" s="1556"/>
      <c r="C186" s="1557"/>
      <c r="D186" s="1558" t="s">
        <v>1</v>
      </c>
      <c r="E186" s="1559" t="s">
        <v>2</v>
      </c>
      <c r="F186" s="1560" t="s">
        <v>3</v>
      </c>
      <c r="G186" s="1560" t="s">
        <v>4</v>
      </c>
      <c r="H186" s="1560" t="s">
        <v>5</v>
      </c>
      <c r="I186" s="1560" t="s">
        <v>259</v>
      </c>
      <c r="J186" s="1560" t="s">
        <v>7</v>
      </c>
      <c r="K186" s="1560" t="s">
        <v>8</v>
      </c>
      <c r="L186" s="1560" t="s">
        <v>9</v>
      </c>
      <c r="M186" s="1560" t="s">
        <v>10</v>
      </c>
      <c r="N186" s="1560" t="s">
        <v>11</v>
      </c>
      <c r="O186" s="1560" t="s">
        <v>12</v>
      </c>
      <c r="P186" s="1561" t="s">
        <v>13</v>
      </c>
      <c r="Q186" s="2"/>
      <c r="R186" s="2"/>
      <c r="S186" s="6"/>
      <c r="T186" s="780"/>
      <c r="U186" s="755"/>
      <c r="V186" s="757"/>
      <c r="W186" s="757"/>
      <c r="X186" s="757"/>
      <c r="Y186" s="758"/>
      <c r="Z186" s="1569"/>
      <c r="AA186" s="1569"/>
      <c r="AB186" s="1569"/>
      <c r="AC186" s="1569"/>
      <c r="AD186" s="1569"/>
      <c r="AE186" s="758"/>
      <c r="AF186" s="1179"/>
    </row>
    <row r="187" spans="1:161" s="275" customFormat="1" ht="17.25" customHeight="1" x14ac:dyDescent="0.15">
      <c r="A187" s="275" t="s">
        <v>447</v>
      </c>
      <c r="B187" s="1186" t="s">
        <v>14</v>
      </c>
      <c r="C187" s="1479" t="s">
        <v>243</v>
      </c>
      <c r="D187" s="1187">
        <f>AVERAGE('2024月別'!D187,'2023月別 '!C187,'2022月別'!C187,'2021月別'!C187,'2020月別'!C188)</f>
        <v>208501.67400000003</v>
      </c>
      <c r="E187" s="1188">
        <f>AVERAGE('2024月別'!E187,'2023月別 '!D187,'2022月別'!D187,'2021月別'!D187,'2020月別'!D188)</f>
        <v>19268.631799999999</v>
      </c>
      <c r="F187" s="1189">
        <f>AVERAGE('2024月別'!F187,'2023月別 '!E187,'2022月別'!E187,'2021月別'!E187,'2020月別'!E188)</f>
        <v>17555.442999999999</v>
      </c>
      <c r="G187" s="1189">
        <f>AVERAGE('2024月別'!G187,'2023月別 '!F187,'2022月別'!F187,'2021月別'!F187,'2020月別'!F188)</f>
        <v>16581.0792</v>
      </c>
      <c r="H187" s="1189">
        <f>AVERAGE('2024月別'!H187,'2023月別 '!G187,'2022月別'!G187,'2021月別'!G187,'2020月別'!G188)</f>
        <v>18601.144800000002</v>
      </c>
      <c r="I187" s="1189">
        <f>AVERAGE('2024月別'!I187,'2023月別 '!H187,'2022月別'!H187,'2021月別'!H187,'2020月別'!H188)</f>
        <v>20567.567199999998</v>
      </c>
      <c r="J187" s="1189">
        <f>AVERAGE('2024月別'!J187,'2023月別 '!I187,'2022月別'!I187,'2021月別'!I187,'2020月別'!I188)</f>
        <v>18445.149599999997</v>
      </c>
      <c r="K187" s="1189">
        <f>AVERAGE('2024月別'!K187,'2023月別 '!J187,'2022月別'!J187,'2021月別'!J187,'2020月別'!J188)</f>
        <v>12704.036799999998</v>
      </c>
      <c r="L187" s="1189">
        <f>AVERAGE('2024月別'!L187,'2023月別 '!K187,'2022月別'!K187,'2021月別'!K187,'2020月別'!K188)</f>
        <v>7010.3101999999999</v>
      </c>
      <c r="M187" s="1189">
        <f>AVERAGE('2024月別'!M187,'2023月別 '!L187,'2022月別'!L187,'2021月別'!L187,'2020月別'!L188)</f>
        <v>8183.4030000000002</v>
      </c>
      <c r="N187" s="1189">
        <f>AVERAGE('2024月別'!N187,'2023月別 '!M187,'2022月別'!M187,'2021月別'!M187,'2020月別'!M188)</f>
        <v>16708.8374</v>
      </c>
      <c r="O187" s="1189">
        <f>AVERAGE('2024月別'!O187,'2023月別 '!N187,'2022月別'!N187,'2021月別'!N187,'2020月別'!N188)</f>
        <v>28236.5396</v>
      </c>
      <c r="P187" s="1190">
        <f>AVERAGE('2024月別'!P187,'2023月別 '!O187,'2022月別'!O187,'2021月別'!O187,'2020月別'!O188)</f>
        <v>24639.5314</v>
      </c>
      <c r="Q187" s="61"/>
      <c r="R187" s="61"/>
      <c r="S187" s="6"/>
      <c r="T187" s="783"/>
      <c r="U187" s="761"/>
      <c r="V187" s="763"/>
      <c r="W187" s="763"/>
      <c r="X187" s="763"/>
      <c r="Y187" s="764"/>
      <c r="Z187" s="1572"/>
      <c r="AA187" s="1572"/>
      <c r="AB187" s="1572"/>
      <c r="AC187" s="1572"/>
      <c r="AD187" s="1572"/>
      <c r="AE187" s="764"/>
      <c r="AF187" s="1285"/>
    </row>
    <row r="188" spans="1:161" s="275" customFormat="1" ht="17.25" customHeight="1" x14ac:dyDescent="0.15">
      <c r="A188" s="275" t="s">
        <v>448</v>
      </c>
      <c r="B188" s="1191" t="s">
        <v>14</v>
      </c>
      <c r="C188" s="1469" t="s">
        <v>244</v>
      </c>
      <c r="D188" s="1193">
        <f>AVERAGE('2024月別'!D188,'2023月別 '!C188,'2022月別'!C188,'2021月別'!C188,'2020月別'!C189)</f>
        <v>48129026.008200005</v>
      </c>
      <c r="E188" s="1194">
        <f>AVERAGE('2024月別'!E188,'2023月別 '!D188,'2022月別'!D188,'2021月別'!D188,'2020月別'!D189)</f>
        <v>3219951.085</v>
      </c>
      <c r="F188" s="1195">
        <f>AVERAGE('2024月別'!F188,'2023月別 '!E188,'2022月別'!E188,'2021月別'!E188,'2020月別'!E189)</f>
        <v>3309639.7856000001</v>
      </c>
      <c r="G188" s="1195">
        <f>AVERAGE('2024月別'!G188,'2023月別 '!F188,'2022月別'!F188,'2021月別'!F188,'2020月別'!F189)</f>
        <v>4028580.6872</v>
      </c>
      <c r="H188" s="1195">
        <f>AVERAGE('2024月別'!H188,'2023月別 '!G188,'2022月別'!G188,'2021月別'!G188,'2020月別'!G189)</f>
        <v>4710437.5706000002</v>
      </c>
      <c r="I188" s="1195">
        <f>AVERAGE('2024月別'!I188,'2023月別 '!H188,'2022月別'!H188,'2021月別'!H188,'2020月別'!H189)</f>
        <v>5076016.7882000003</v>
      </c>
      <c r="J188" s="1195">
        <f>AVERAGE('2024月別'!J188,'2023月別 '!I188,'2022月別'!I188,'2021月別'!I188,'2020月別'!I189)</f>
        <v>4882000.3789999988</v>
      </c>
      <c r="K188" s="1195">
        <f>AVERAGE('2024月別'!K188,'2023月別 '!J188,'2022月別'!J188,'2021月別'!J188,'2020月別'!J189)</f>
        <v>3936852.5603999994</v>
      </c>
      <c r="L188" s="1195">
        <f>AVERAGE('2024月別'!L188,'2023月別 '!K188,'2022月別'!K188,'2021月別'!K188,'2020月別'!K189)</f>
        <v>2504332.7341999998</v>
      </c>
      <c r="M188" s="1195">
        <f>AVERAGE('2024月別'!M188,'2023月別 '!L188,'2022月別'!L188,'2021月別'!L188,'2020月別'!L189)</f>
        <v>3361932.4293999998</v>
      </c>
      <c r="N188" s="1195">
        <f>AVERAGE('2024月別'!N188,'2023月別 '!M188,'2022月別'!M188,'2021月別'!M188,'2020月別'!M189)</f>
        <v>4550991.2863999996</v>
      </c>
      <c r="O188" s="1195">
        <f>AVERAGE('2024月別'!O188,'2023月別 '!N188,'2022月別'!N188,'2021月別'!N188,'2020月別'!N189)</f>
        <v>4482226.1141999997</v>
      </c>
      <c r="P188" s="1196">
        <f>AVERAGE('2024月別'!P188,'2023月別 '!O188,'2022月別'!O188,'2021月別'!O188,'2020月別'!O189)</f>
        <v>4066064.5880000005</v>
      </c>
      <c r="Q188" s="2"/>
      <c r="R188" s="2"/>
      <c r="S188" s="6"/>
      <c r="T188" s="780"/>
      <c r="U188" s="755"/>
      <c r="V188" s="757"/>
      <c r="W188" s="757"/>
      <c r="X188" s="757"/>
      <c r="Y188" s="758"/>
      <c r="Z188" s="1569"/>
      <c r="AA188" s="1569"/>
      <c r="AB188" s="1569"/>
      <c r="AC188" s="1569"/>
      <c r="AD188" s="1572"/>
      <c r="AE188" s="758"/>
      <c r="AF188" s="1179"/>
    </row>
    <row r="189" spans="1:161" s="275" customFormat="1" ht="17.25" customHeight="1" thickBot="1" x14ac:dyDescent="0.2">
      <c r="A189" s="275" t="s">
        <v>449</v>
      </c>
      <c r="B189" s="1197" t="s">
        <v>14</v>
      </c>
      <c r="C189" s="1481" t="s">
        <v>110</v>
      </c>
      <c r="D189" s="1198">
        <f>AVERAGE('2024月別'!D189,'2023月別 '!C189,'2022月別'!C189,'2021月別'!C189,'2020月別'!C190)</f>
        <v>231.18948344376363</v>
      </c>
      <c r="E189" s="1199">
        <f>AVERAGE('2024月別'!E189,'2023月別 '!D189,'2022月別'!D189,'2021月別'!D189,'2020月別'!D190)</f>
        <v>167.2</v>
      </c>
      <c r="F189" s="1200">
        <f>AVERAGE('2024月別'!F189,'2023月別 '!E189,'2022月別'!E189,'2021月別'!E189,'2020月別'!E190)</f>
        <v>188.4</v>
      </c>
      <c r="G189" s="1200">
        <f>AVERAGE('2024月別'!G189,'2023月別 '!F189,'2022月別'!F189,'2021月別'!F189,'2020月別'!F190)</f>
        <v>245</v>
      </c>
      <c r="H189" s="1200">
        <f>AVERAGE('2024月別'!H189,'2023月別 '!G189,'2022月別'!G189,'2021月別'!G189,'2020月別'!G190)</f>
        <v>254.8</v>
      </c>
      <c r="I189" s="1200">
        <f>AVERAGE('2024月別'!I189,'2023月別 '!H189,'2022月別'!H189,'2021月別'!H189,'2020月別'!H190)</f>
        <v>247.4</v>
      </c>
      <c r="J189" s="1200">
        <f>AVERAGE('2024月別'!J189,'2023月別 '!I189,'2022月別'!I189,'2021月別'!I189,'2020月別'!I190)</f>
        <v>265</v>
      </c>
      <c r="K189" s="1200">
        <f>AVERAGE('2024月別'!K189,'2023月別 '!J189,'2022月別'!J189,'2021月別'!J189,'2020月別'!J190)</f>
        <v>310</v>
      </c>
      <c r="L189" s="1200">
        <f>AVERAGE('2024月別'!L189,'2023月別 '!K189,'2022月別'!K189,'2021月別'!K189,'2020月別'!K190)</f>
        <v>357.6</v>
      </c>
      <c r="M189" s="1200">
        <f>AVERAGE('2024月別'!M189,'2023月別 '!L189,'2022月別'!L189,'2021月別'!L189,'2020月別'!L190)</f>
        <v>413.8</v>
      </c>
      <c r="N189" s="1200">
        <f>AVERAGE('2024月別'!N189,'2023月別 '!M189,'2022月別'!M189,'2021月別'!M189,'2020月別'!M190)</f>
        <v>276.39999999999998</v>
      </c>
      <c r="O189" s="1200">
        <f>AVERAGE('2024月別'!O189,'2023月別 '!N189,'2022月別'!N189,'2021月別'!N189,'2020月別'!N190)</f>
        <v>158.4</v>
      </c>
      <c r="P189" s="1201">
        <f>AVERAGE('2024月別'!P189,'2023月別 '!O189,'2022月別'!O189,'2021月別'!O189,'2020月別'!O190)</f>
        <v>164.8</v>
      </c>
      <c r="Q189" s="2"/>
      <c r="R189" s="2"/>
      <c r="S189" s="55"/>
      <c r="T189" s="1652"/>
      <c r="U189" s="813"/>
      <c r="V189" s="813"/>
      <c r="W189" s="1653"/>
      <c r="X189" s="1653"/>
      <c r="Y189" s="815"/>
      <c r="Z189" s="1646"/>
      <c r="AA189" s="1646"/>
      <c r="AB189" s="1646"/>
      <c r="AC189" s="1571"/>
      <c r="AD189" s="1573"/>
      <c r="AE189" s="815"/>
      <c r="AF189" s="1292"/>
      <c r="AG189" s="1179"/>
      <c r="AH189" s="1179"/>
    </row>
    <row r="190" spans="1:161" ht="17.25" customHeight="1" x14ac:dyDescent="0.15">
      <c r="A190" s="1170" t="s">
        <v>465</v>
      </c>
      <c r="B190" s="1478" t="s">
        <v>16</v>
      </c>
      <c r="C190" s="1266" t="s">
        <v>239</v>
      </c>
      <c r="D190" s="1233">
        <f>AVERAGE('2024月別'!D190,'2023月別 '!C190,'2022月別'!C190,'2021月別'!C190,'2020月別'!C191)</f>
        <v>3543.576</v>
      </c>
      <c r="E190" s="1234">
        <f>AVERAGE('2024月別'!E190,'2023月別 '!D190,'2022月別'!D190,'2021月別'!D190,'2020月別'!D191)</f>
        <v>18.951600000000003</v>
      </c>
      <c r="F190" s="1235">
        <f>AVERAGE('2024月別'!F190,'2023月別 '!E190,'2022月別'!E190,'2021月別'!E190,'2020月別'!E191)</f>
        <v>4.7549999999999999</v>
      </c>
      <c r="G190" s="1235">
        <f>AVERAGE('2024月別'!G190,'2023月別 '!F190,'2022月別'!F190,'2021月別'!F190,'2020月別'!F191)</f>
        <v>85.956400000000002</v>
      </c>
      <c r="H190" s="1235">
        <f>AVERAGE('2024月別'!H190,'2023月別 '!G190,'2022月別'!G190,'2021月別'!G190,'2020月別'!G191)</f>
        <v>1010.359</v>
      </c>
      <c r="I190" s="1235">
        <f>AVERAGE('2024月別'!I190,'2023月別 '!H190,'2022月別'!H190,'2021月別'!H190,'2020月別'!H191)</f>
        <v>872.56560000000013</v>
      </c>
      <c r="J190" s="1236">
        <f>AVERAGE('2024月別'!J190,'2023月別 '!I190,'2022月別'!I190,'2021月別'!I190,'2020月別'!I191)</f>
        <v>166.23840000000001</v>
      </c>
      <c r="K190" s="1237">
        <f>AVERAGE('2024月別'!K190,'2023月別 '!J190,'2022月別'!J190,'2021月別'!J190,'2020月別'!J191)</f>
        <v>1.7909999999999999</v>
      </c>
      <c r="L190" s="1235">
        <f>AVERAGE('2024月別'!L190,'2023月別 '!K190,'2022月別'!K190,'2021月別'!K190,'2020月別'!K191)</f>
        <v>0.21480000000000002</v>
      </c>
      <c r="M190" s="1235">
        <f>AVERAGE('2024月別'!M190,'2023月別 '!L190,'2022月別'!L190,'2021月別'!L190,'2020月別'!L191)</f>
        <v>29.702400000000001</v>
      </c>
      <c r="N190" s="1235">
        <f>AVERAGE('2024月別'!N190,'2023月別 '!M190,'2022月別'!M190,'2021月別'!M190,'2020月別'!M191)</f>
        <v>516.71219999999994</v>
      </c>
      <c r="O190" s="1235">
        <f>AVERAGE('2024月別'!O190,'2023月別 '!N190,'2022月別'!N190,'2021月別'!N190,'2020月別'!N191)</f>
        <v>683.4402</v>
      </c>
      <c r="P190" s="1238">
        <f>AVERAGE('2024月別'!P190,'2023月別 '!O190,'2022月別'!O190,'2021月別'!O190,'2020月別'!O191)</f>
        <v>152.88940000000002</v>
      </c>
      <c r="S190" s="55"/>
      <c r="U190" s="758"/>
      <c r="V190" s="758"/>
      <c r="W190" s="768"/>
      <c r="X190" s="768"/>
      <c r="Z190" s="1574"/>
      <c r="AA190" s="1574"/>
      <c r="AB190" s="1574"/>
      <c r="AC190" s="1584"/>
      <c r="AG190" s="1179"/>
      <c r="AH190" s="1292"/>
    </row>
    <row r="191" spans="1:161" ht="17.25" customHeight="1" x14ac:dyDescent="0.15">
      <c r="A191" s="1170" t="s">
        <v>466</v>
      </c>
      <c r="B191" s="1210" t="s">
        <v>16</v>
      </c>
      <c r="C191" s="1211" t="s">
        <v>15</v>
      </c>
      <c r="D191" s="1212">
        <f>AVERAGE('2024月別'!D191,'2023月別 '!C191,'2022月別'!C191,'2021月別'!C191,'2020月別'!C192)</f>
        <v>318440.99800000002</v>
      </c>
      <c r="E191" s="1213">
        <f>AVERAGE('2024月別'!E191,'2023月別 '!D191,'2022月別'!D191,'2021月別'!D191,'2020月別'!D192)</f>
        <v>1465.0650000000001</v>
      </c>
      <c r="F191" s="1214">
        <f>AVERAGE('2024月別'!F191,'2023月別 '!E191,'2022月別'!E191,'2021月別'!E191,'2020月別'!E192)</f>
        <v>420.24340000000001</v>
      </c>
      <c r="G191" s="1214">
        <f>AVERAGE('2024月別'!G191,'2023月別 '!F191,'2022月別'!F191,'2021月別'!F191,'2020月別'!F192)</f>
        <v>9137.3366000000005</v>
      </c>
      <c r="H191" s="1214">
        <f>AVERAGE('2024月別'!H191,'2023月別 '!G191,'2022月別'!G191,'2021月別'!G191,'2020月別'!G192)</f>
        <v>101887.5012</v>
      </c>
      <c r="I191" s="1214">
        <f>AVERAGE('2024月別'!I191,'2023月別 '!H191,'2022月別'!H191,'2021月別'!H191,'2020月別'!H192)</f>
        <v>92063.06779999999</v>
      </c>
      <c r="J191" s="1215">
        <f>AVERAGE('2024月別'!J191,'2023月別 '!I191,'2022月別'!I191,'2021月別'!I191,'2020月別'!I192)</f>
        <v>13157.238999999998</v>
      </c>
      <c r="K191" s="1216">
        <f>AVERAGE('2024月別'!K191,'2023月別 '!J191,'2022月別'!J191,'2021月別'!J191,'2020月別'!J192)</f>
        <v>104.62199999999999</v>
      </c>
      <c r="L191" s="1214">
        <f>AVERAGE('2024月別'!L191,'2023月別 '!K191,'2022月別'!K191,'2021月別'!K191,'2020月別'!K192)</f>
        <v>24.058199999999999</v>
      </c>
      <c r="M191" s="1214">
        <f>AVERAGE('2024月別'!M191,'2023月別 '!L191,'2022月別'!L191,'2021月別'!L191,'2020月別'!L192)</f>
        <v>3170.7606000000001</v>
      </c>
      <c r="N191" s="1214">
        <f>AVERAGE('2024月別'!N191,'2023月別 '!M191,'2022月別'!M191,'2021月別'!M191,'2020月別'!M192)</f>
        <v>44258.17300000001</v>
      </c>
      <c r="O191" s="1214">
        <f>AVERAGE('2024月別'!O191,'2023月別 '!N191,'2022月別'!N191,'2021月別'!N191,'2020月別'!N192)</f>
        <v>44501.351799999997</v>
      </c>
      <c r="P191" s="1217">
        <f>AVERAGE('2024月別'!P191,'2023月別 '!O191,'2022月別'!O191,'2021月別'!O191,'2020月別'!O192)</f>
        <v>8251.5794000000005</v>
      </c>
      <c r="Q191" s="99"/>
      <c r="R191" s="99"/>
      <c r="S191" s="55"/>
      <c r="U191" s="758"/>
      <c r="V191" s="758"/>
      <c r="W191" s="768"/>
      <c r="X191" s="768"/>
      <c r="AC191" s="1574"/>
      <c r="AD191" s="1584"/>
      <c r="AG191" s="1179"/>
      <c r="AH191" s="1292"/>
      <c r="AI191" s="1292"/>
      <c r="AJ191" s="1179"/>
      <c r="AK191" s="1179"/>
      <c r="AL191" s="1179"/>
      <c r="AM191" s="1179"/>
      <c r="AN191" s="1179"/>
      <c r="AO191" s="1179"/>
      <c r="AP191" s="1179"/>
      <c r="AQ191" s="1179"/>
      <c r="AR191" s="1179"/>
      <c r="AS191" s="1286"/>
      <c r="AT191" s="1177"/>
      <c r="AU191" s="1287"/>
      <c r="AV191" s="1248"/>
      <c r="AW191" s="1248"/>
      <c r="AX191" s="1179"/>
      <c r="AY191" s="1176"/>
      <c r="AZ191" s="1176"/>
      <c r="BA191" s="1176"/>
      <c r="BB191" s="1176"/>
      <c r="BC191" s="1176"/>
      <c r="BD191" s="1179"/>
      <c r="BE191" s="1286"/>
      <c r="BF191" s="1177"/>
      <c r="BG191" s="1287"/>
      <c r="BH191" s="1248"/>
      <c r="BI191" s="1248"/>
      <c r="BJ191" s="1179"/>
      <c r="BK191" s="1176"/>
      <c r="BL191" s="1176"/>
      <c r="BM191" s="1176"/>
      <c r="BN191" s="1176"/>
      <c r="BO191" s="1176"/>
      <c r="BP191" s="1179"/>
      <c r="BQ191" s="1176"/>
      <c r="BR191" s="1176"/>
      <c r="BS191" s="1176"/>
      <c r="BT191" s="1176"/>
      <c r="BU191" s="1176"/>
      <c r="BV191" s="1179"/>
      <c r="BW191" s="1286"/>
      <c r="BX191" s="1177"/>
      <c r="BY191" s="1287"/>
      <c r="BZ191" s="1248"/>
      <c r="CA191" s="1248"/>
      <c r="CB191" s="1179"/>
      <c r="CC191" s="1179"/>
      <c r="CD191" s="1179"/>
      <c r="CE191" s="1179"/>
      <c r="CF191" s="1179"/>
      <c r="CG191" s="1179"/>
      <c r="CH191" s="1179"/>
      <c r="CI191" s="1284"/>
      <c r="CJ191" s="1284"/>
      <c r="CK191" s="1284"/>
      <c r="CL191" s="1284"/>
      <c r="CM191" s="1284"/>
      <c r="CN191" s="1174"/>
      <c r="CO191" s="1284"/>
      <c r="CP191" s="1284"/>
      <c r="CQ191" s="1284"/>
      <c r="CR191" s="1284"/>
      <c r="CS191" s="1284"/>
      <c r="CT191" s="1174"/>
      <c r="CU191" s="1176"/>
      <c r="CV191" s="1176"/>
      <c r="CW191" s="1176"/>
      <c r="CX191" s="1176"/>
      <c r="CY191" s="1176"/>
      <c r="CZ191" s="1179"/>
      <c r="DA191" s="1176"/>
      <c r="DB191" s="1176"/>
      <c r="DC191" s="1176"/>
      <c r="DD191" s="1176"/>
      <c r="DE191" s="1176"/>
      <c r="DF191" s="1179"/>
      <c r="DG191" s="1286"/>
      <c r="DH191" s="1177"/>
      <c r="DI191" s="1286"/>
      <c r="DJ191" s="1288"/>
      <c r="DK191" s="1288"/>
      <c r="DL191" s="1179"/>
      <c r="DM191" s="1286"/>
      <c r="DN191" s="1177"/>
      <c r="DO191" s="1286"/>
      <c r="DP191" s="1286"/>
      <c r="DQ191" s="1288"/>
      <c r="DR191" s="1179"/>
      <c r="DS191" s="1286"/>
      <c r="DT191" s="1177"/>
      <c r="DU191" s="1286"/>
      <c r="DV191" s="1286"/>
      <c r="DW191" s="1286"/>
      <c r="DX191" s="1179"/>
      <c r="DY191" s="1180"/>
      <c r="DZ191" s="1180"/>
      <c r="EA191" s="1180"/>
      <c r="EB191" s="1180"/>
      <c r="EC191" s="1180"/>
      <c r="ED191" s="1179"/>
      <c r="EE191" s="1180"/>
      <c r="EJ191" s="1174"/>
      <c r="EK191" s="1289"/>
      <c r="EL191" s="1284"/>
      <c r="EM191" s="1290"/>
      <c r="EN191" s="1290"/>
      <c r="EO191" s="1290"/>
      <c r="EP191" s="1291"/>
      <c r="EQ191" s="1289"/>
      <c r="ER191" s="1289"/>
      <c r="ES191" s="1171"/>
      <c r="ET191" s="1171"/>
      <c r="FC191" s="1290"/>
      <c r="FD191" s="1290"/>
      <c r="FE191" s="1290"/>
    </row>
    <row r="192" spans="1:161" ht="17.25" customHeight="1" x14ac:dyDescent="0.15">
      <c r="A192" s="1170" t="s">
        <v>467</v>
      </c>
      <c r="B192" s="1218" t="s">
        <v>16</v>
      </c>
      <c r="C192" s="1219" t="s">
        <v>240</v>
      </c>
      <c r="D192" s="1220">
        <f>AVERAGE('2024月別'!D192,'2023月別 '!C192,'2022月別'!C192,'2021月別'!C192,'2020月別'!C193)</f>
        <v>90.977608577881753</v>
      </c>
      <c r="E192" s="1221">
        <f>AVERAGE('2024月別'!E192,'2023月別 '!D192,'2022月別'!D192,'2021月別'!D192,'2020月別'!D193)</f>
        <v>78.400000000000006</v>
      </c>
      <c r="F192" s="1222">
        <f>AVERAGE('2024月別'!F192,'2023月別 '!E192,'2022月別'!E192,'2021月別'!E192,'2020月別'!E193)</f>
        <v>98.6</v>
      </c>
      <c r="G192" s="1222">
        <f>AVERAGE('2024月別'!G192,'2023月別 '!F192,'2022月別'!F192,'2021月別'!F192,'2020月別'!F193)</f>
        <v>103.6</v>
      </c>
      <c r="H192" s="1222">
        <f>AVERAGE('2024月別'!H192,'2023月別 '!G192,'2022月別'!G192,'2021月別'!G192,'2020月別'!G193)</f>
        <v>102.2</v>
      </c>
      <c r="I192" s="1222">
        <f>AVERAGE('2024月別'!I192,'2023月別 '!H192,'2022月別'!H192,'2021月別'!H192,'2020月別'!H193)</f>
        <v>105.2</v>
      </c>
      <c r="J192" s="1223">
        <f>AVERAGE('2024月別'!J192,'2023月別 '!I192,'2022月別'!I192,'2021月別'!I192,'2020月別'!I193)</f>
        <v>80.400000000000006</v>
      </c>
      <c r="K192" s="1222">
        <f>AVERAGE('2024月別'!K192,'2023月別 '!J192,'2022月別'!J192,'2021月別'!J192,'2020月別'!J193)</f>
        <v>123.8</v>
      </c>
      <c r="L192" s="1222">
        <f>AVERAGE('2024月別'!L192,'2023月別 '!K192,'2022月別'!K192,'2021月別'!K192,'2020月別'!K193)</f>
        <v>294</v>
      </c>
      <c r="M192" s="1222">
        <f>AVERAGE('2024月別'!M192,'2023月別 '!L192,'2022月別'!L192,'2021月別'!L192,'2020月別'!L193)</f>
        <v>103.6</v>
      </c>
      <c r="N192" s="1222">
        <f>AVERAGE('2024月別'!N192,'2023月別 '!M192,'2022月別'!M192,'2021月別'!M192,'2020月別'!M193)</f>
        <v>86.2</v>
      </c>
      <c r="O192" s="1222">
        <f>AVERAGE('2024月別'!O192,'2023月別 '!N192,'2022月別'!N192,'2021月別'!N192,'2020月別'!N193)</f>
        <v>67</v>
      </c>
      <c r="P192" s="1224">
        <f>AVERAGE('2024月別'!P192,'2023月別 '!O192,'2022月別'!O192,'2021月別'!O192,'2020月別'!O193)</f>
        <v>58.4</v>
      </c>
      <c r="Q192" s="61"/>
      <c r="R192" s="61"/>
      <c r="S192" s="55"/>
      <c r="T192" s="825"/>
      <c r="U192" s="767"/>
      <c r="V192" s="767"/>
      <c r="W192" s="768"/>
      <c r="X192" s="768"/>
      <c r="Y192" s="787"/>
      <c r="Z192" s="1575"/>
      <c r="AA192" s="1575"/>
      <c r="AB192" s="1575"/>
      <c r="AD192" s="1574"/>
      <c r="AE192" s="787"/>
      <c r="AF192" s="1292"/>
      <c r="AG192" s="1292"/>
      <c r="AH192" s="1285"/>
    </row>
    <row r="193" spans="1:161" ht="17.25" customHeight="1" x14ac:dyDescent="0.15">
      <c r="A193" s="1170" t="s">
        <v>468</v>
      </c>
      <c r="B193" s="1225" t="s">
        <v>17</v>
      </c>
      <c r="C193" s="1226" t="s">
        <v>239</v>
      </c>
      <c r="D193" s="1212">
        <f>AVERAGE('2024月別'!D193,'2023月別 '!C193,'2022月別'!C193,'2021月別'!C193,'2020月別'!C194)</f>
        <v>2024.5262000000002</v>
      </c>
      <c r="E193" s="1213">
        <f>AVERAGE('2024月別'!E193,'2023月別 '!D193,'2022月別'!D193,'2021月別'!D193,'2020月別'!D194)</f>
        <v>254.39180000000002</v>
      </c>
      <c r="F193" s="1214">
        <f>AVERAGE('2024月別'!F193,'2023月別 '!E193,'2022月別'!E193,'2021月別'!E193,'2020月別'!E194)</f>
        <v>341.83800000000002</v>
      </c>
      <c r="G193" s="1214">
        <f>AVERAGE('2024月別'!G193,'2023月別 '!F193,'2022月別'!F193,'2021月別'!F193,'2020月別'!F194)</f>
        <v>219.65540000000001</v>
      </c>
      <c r="H193" s="1214">
        <f>AVERAGE('2024月別'!H193,'2023月別 '!G193,'2022月別'!G193,'2021月別'!G193,'2020月別'!G194)</f>
        <v>37.511399999999995</v>
      </c>
      <c r="I193" s="1214">
        <f>AVERAGE('2024月別'!I193,'2023月別 '!H193,'2022月別'!H193,'2021月別'!H193,'2020月別'!H194)</f>
        <v>293.10579999999999</v>
      </c>
      <c r="J193" s="1215">
        <f>AVERAGE('2024月別'!J193,'2023月別 '!I193,'2022月別'!I193,'2021月別'!I193,'2020月別'!I194)</f>
        <v>549.59739999999999</v>
      </c>
      <c r="K193" s="1216">
        <f>AVERAGE('2024月別'!K193,'2023月別 '!J193,'2022月別'!J193,'2021月別'!J193,'2020月別'!J194)</f>
        <v>21.632800000000003</v>
      </c>
      <c r="L193" s="1214">
        <f>AVERAGE('2024月別'!L193,'2023月別 '!K193,'2022月別'!K193,'2021月別'!K193,'2020月別'!K194)</f>
        <v>1.0428000000000002</v>
      </c>
      <c r="M193" s="1214">
        <f>AVERAGE('2024月別'!M193,'2023月別 '!L193,'2022月別'!L193,'2021月別'!L193,'2020月別'!L194)</f>
        <v>7.1199999999999999E-2</v>
      </c>
      <c r="N193" s="1214">
        <f>AVERAGE('2024月別'!N193,'2023月別 '!M193,'2022月別'!M193,'2021月別'!M193,'2020月別'!M194)</f>
        <v>0.82300000000000006</v>
      </c>
      <c r="O193" s="1214">
        <f>AVERAGE('2024月別'!O193,'2023月別 '!N193,'2022月別'!N193,'2021月別'!N193,'2020月別'!N194)</f>
        <v>76.218199999999996</v>
      </c>
      <c r="P193" s="1217">
        <f>AVERAGE('2024月別'!P193,'2023月別 '!O193,'2022月別'!O193,'2021月別'!O193,'2020月別'!O194)</f>
        <v>228.63839999999999</v>
      </c>
      <c r="Q193" s="20"/>
      <c r="R193" s="20"/>
      <c r="S193" s="55"/>
      <c r="U193" s="767"/>
      <c r="V193" s="767"/>
      <c r="W193" s="767"/>
      <c r="X193" s="768"/>
      <c r="Z193" s="1576"/>
      <c r="AA193" s="1576"/>
      <c r="AB193" s="1576"/>
      <c r="AC193" s="1575"/>
      <c r="AG193" s="1179"/>
      <c r="AH193" s="1285"/>
    </row>
    <row r="194" spans="1:161" ht="17.25" customHeight="1" x14ac:dyDescent="0.15">
      <c r="A194" s="1170" t="s">
        <v>469</v>
      </c>
      <c r="B194" s="1210" t="s">
        <v>17</v>
      </c>
      <c r="C194" s="1211" t="s">
        <v>15</v>
      </c>
      <c r="D194" s="1212">
        <f>AVERAGE('2024月別'!D194,'2023月別 '!C194,'2022月別'!C194,'2021月別'!C194,'2020月別'!C195)</f>
        <v>262212.92859999998</v>
      </c>
      <c r="E194" s="1213">
        <f>AVERAGE('2024月別'!E194,'2023月別 '!D194,'2022月別'!D194,'2021月別'!D194,'2020月別'!D195)</f>
        <v>25665.772399999998</v>
      </c>
      <c r="F194" s="1214">
        <f>AVERAGE('2024月別'!F194,'2023月別 '!E194,'2022月別'!E194,'2021月別'!E194,'2020月別'!E195)</f>
        <v>35437.702000000005</v>
      </c>
      <c r="G194" s="1214">
        <f>AVERAGE('2024月別'!G194,'2023月別 '!F194,'2022月別'!F194,'2021月別'!F194,'2020月別'!F195)</f>
        <v>26571.590600000003</v>
      </c>
      <c r="H194" s="1214">
        <f>AVERAGE('2024月別'!H194,'2023月別 '!G194,'2022月別'!G194,'2021月別'!G194,'2020月別'!G195)</f>
        <v>3870.9544000000001</v>
      </c>
      <c r="I194" s="1214">
        <f>AVERAGE('2024月別'!I194,'2023月別 '!H194,'2022月別'!H194,'2021月別'!H194,'2020月別'!H195)</f>
        <v>48132.087999999996</v>
      </c>
      <c r="J194" s="1215">
        <f>AVERAGE('2024月別'!J194,'2023月別 '!I194,'2022月別'!I194,'2021月別'!I194,'2020月別'!I195)</f>
        <v>86183.746399999989</v>
      </c>
      <c r="K194" s="1216">
        <f>AVERAGE('2024月別'!K194,'2023月別 '!J194,'2022月別'!J194,'2021月別'!J194,'2020月別'!J195)</f>
        <v>2731.4796000000001</v>
      </c>
      <c r="L194" s="1214">
        <f>AVERAGE('2024月別'!L194,'2023月別 '!K194,'2022月別'!K194,'2021月別'!K194,'2020月別'!K195)</f>
        <v>189.7602</v>
      </c>
      <c r="M194" s="1214">
        <f>AVERAGE('2024月別'!M194,'2023月別 '!L194,'2022月別'!L194,'2021月別'!L194,'2020月別'!L195)</f>
        <v>28.102599999999995</v>
      </c>
      <c r="N194" s="1214">
        <f>AVERAGE('2024月別'!N194,'2023月別 '!M194,'2022月別'!M194,'2021月別'!M194,'2020月別'!M195)</f>
        <v>139.71539999999999</v>
      </c>
      <c r="O194" s="1214">
        <f>AVERAGE('2024月別'!O194,'2023月別 '!N194,'2022月別'!N194,'2021月別'!N194,'2020月別'!N195)</f>
        <v>8610.738800000001</v>
      </c>
      <c r="P194" s="1217">
        <f>AVERAGE('2024月別'!P194,'2023月別 '!O194,'2022月別'!O194,'2021月別'!O194,'2020月別'!O195)</f>
        <v>24651.278200000001</v>
      </c>
      <c r="Q194" s="20"/>
      <c r="R194" s="20"/>
      <c r="S194" s="55"/>
      <c r="U194" s="767"/>
      <c r="V194" s="767"/>
      <c r="W194" s="768"/>
      <c r="X194" s="767"/>
      <c r="Z194" s="1576"/>
      <c r="AA194" s="1576"/>
      <c r="AB194" s="1576"/>
      <c r="AC194" s="1576"/>
      <c r="AD194" s="1575"/>
      <c r="AG194" s="1292"/>
      <c r="AH194" s="1292"/>
    </row>
    <row r="195" spans="1:161" ht="17.25" customHeight="1" x14ac:dyDescent="0.15">
      <c r="A195" s="1170" t="s">
        <v>470</v>
      </c>
      <c r="B195" s="1218" t="s">
        <v>17</v>
      </c>
      <c r="C195" s="1219" t="s">
        <v>240</v>
      </c>
      <c r="D195" s="1220">
        <f>AVERAGE('2024月別'!D195,'2023月別 '!C195,'2022月別'!C195,'2021月別'!C195,'2020月別'!C196)</f>
        <v>130.94485097008419</v>
      </c>
      <c r="E195" s="1221">
        <f>AVERAGE('2024月別'!E195,'2023月別 '!D195,'2022月別'!D195,'2021月別'!D195,'2020月別'!D196)</f>
        <v>104.2</v>
      </c>
      <c r="F195" s="1222">
        <f>AVERAGE('2024月別'!F195,'2023月別 '!E195,'2022月別'!E195,'2021月別'!E195,'2020月別'!E196)</f>
        <v>107.4</v>
      </c>
      <c r="G195" s="1222">
        <f>AVERAGE('2024月別'!G195,'2023月別 '!F195,'2022月別'!F195,'2021月別'!F195,'2020月別'!F196)</f>
        <v>132</v>
      </c>
      <c r="H195" s="1222">
        <f>AVERAGE('2024月別'!H195,'2023月別 '!G195,'2022月別'!G195,'2021月別'!G195,'2020月別'!G196)</f>
        <v>109.4</v>
      </c>
      <c r="I195" s="1222">
        <f>AVERAGE('2024月別'!I195,'2023月別 '!H195,'2022月別'!H195,'2021月別'!H195,'2020月別'!H196)</f>
        <v>156.4</v>
      </c>
      <c r="J195" s="1223">
        <f>AVERAGE('2024月別'!J195,'2023月別 '!I195,'2022月別'!I195,'2021月別'!I195,'2020月別'!I196)</f>
        <v>155</v>
      </c>
      <c r="K195" s="1222">
        <f>AVERAGE('2024月別'!K195,'2023月別 '!J195,'2022月別'!J195,'2021月別'!J195,'2020月別'!J196)</f>
        <v>126.2</v>
      </c>
      <c r="L195" s="1222">
        <f>AVERAGE('2024月別'!L195,'2023月別 '!K195,'2022月別'!K195,'2021月別'!K195,'2020月別'!K196)</f>
        <v>242.8</v>
      </c>
      <c r="M195" s="1222">
        <f>AVERAGE('2024月別'!M195,'2023月別 '!L195,'2022月別'!L195,'2021月別'!L195,'2020月別'!L196)</f>
        <v>311.2</v>
      </c>
      <c r="N195" s="1222">
        <f>AVERAGE('2024月別'!N195,'2023月別 '!M195,'2022月別'!M195,'2021月別'!M195,'2020月別'!M196)</f>
        <v>175.4</v>
      </c>
      <c r="O195" s="1222">
        <f>AVERAGE('2024月別'!O195,'2023月別 '!N195,'2022月別'!N195,'2021月別'!N195,'2020月別'!N196)</f>
        <v>128.19999999999999</v>
      </c>
      <c r="P195" s="1224">
        <f>AVERAGE('2024月別'!P195,'2023月別 '!O195,'2022月別'!O195,'2021月別'!O195,'2020月別'!O196)</f>
        <v>111.8</v>
      </c>
      <c r="Q195" s="238"/>
      <c r="R195" s="6"/>
      <c r="S195" s="55"/>
      <c r="T195" s="825"/>
      <c r="U195" s="767"/>
      <c r="V195" s="767"/>
      <c r="W195" s="768"/>
      <c r="X195" s="768"/>
      <c r="Y195" s="787"/>
      <c r="Z195" s="1575"/>
      <c r="AA195" s="1575"/>
      <c r="AB195" s="1575"/>
      <c r="AC195" s="1576"/>
      <c r="AD195" s="1576"/>
      <c r="AE195" s="787"/>
      <c r="AF195" s="1292"/>
      <c r="AG195" s="1292"/>
      <c r="AH195" s="1177"/>
    </row>
    <row r="196" spans="1:161" ht="17.25" customHeight="1" x14ac:dyDescent="0.15">
      <c r="A196" s="1170" t="s">
        <v>471</v>
      </c>
      <c r="B196" s="1225" t="s">
        <v>18</v>
      </c>
      <c r="C196" s="1226" t="s">
        <v>239</v>
      </c>
      <c r="D196" s="1212">
        <f>AVERAGE('2024月別'!D196,'2023月別 '!C196,'2022月別'!C196,'2021月別'!C196,'2020月別'!C197)</f>
        <v>414.75820000000004</v>
      </c>
      <c r="E196" s="1213">
        <f>AVERAGE('2024月別'!E196,'2023月別 '!D196,'2022月別'!D196,'2021月別'!D196,'2020月別'!D197)</f>
        <v>39.684399999999997</v>
      </c>
      <c r="F196" s="1214">
        <f>AVERAGE('2024月別'!F196,'2023月別 '!E196,'2022月別'!E196,'2021月別'!E196,'2020月別'!E197)</f>
        <v>51.727200000000003</v>
      </c>
      <c r="G196" s="1214">
        <f>AVERAGE('2024月別'!G196,'2023月別 '!F196,'2022月別'!F196,'2021月別'!F196,'2020月別'!F197)</f>
        <v>44.703800000000001</v>
      </c>
      <c r="H196" s="1214">
        <f>AVERAGE('2024月別'!H196,'2023月別 '!G196,'2022月別'!G196,'2021月別'!G196,'2020月別'!G197)</f>
        <v>23.4542</v>
      </c>
      <c r="I196" s="1214">
        <f>AVERAGE('2024月別'!I196,'2023月別 '!H196,'2022月別'!H196,'2021月別'!H196,'2020月別'!H197)</f>
        <v>14.163999999999998</v>
      </c>
      <c r="J196" s="1215">
        <f>AVERAGE('2024月別'!J196,'2023月別 '!I196,'2022月別'!I196,'2021月別'!I196,'2020月別'!I197)</f>
        <v>7.678399999999999</v>
      </c>
      <c r="K196" s="1216">
        <f>AVERAGE('2024月別'!K196,'2023月別 '!J196,'2022月別'!J196,'2021月別'!J196,'2020月別'!J197)</f>
        <v>9.3974000000000011</v>
      </c>
      <c r="L196" s="1214">
        <f>AVERAGE('2024月別'!L196,'2023月別 '!K196,'2022月別'!K196,'2021月別'!K196,'2020月別'!K197)</f>
        <v>30.626200000000001</v>
      </c>
      <c r="M196" s="1214">
        <f>AVERAGE('2024月別'!M196,'2023月別 '!L196,'2022月別'!L196,'2021月別'!L196,'2020月別'!L197)</f>
        <v>39.0428</v>
      </c>
      <c r="N196" s="1214">
        <f>AVERAGE('2024月別'!N196,'2023月別 '!M196,'2022月別'!M196,'2021月別'!M196,'2020月別'!M197)</f>
        <v>38.802999999999997</v>
      </c>
      <c r="O196" s="1214">
        <f>AVERAGE('2024月別'!O196,'2023月別 '!N196,'2022月別'!N196,'2021月別'!N196,'2020月別'!N197)</f>
        <v>37.658599999999993</v>
      </c>
      <c r="P196" s="1217">
        <f>AVERAGE('2024月別'!P196,'2023月別 '!O196,'2022月別'!O196,'2021月別'!O196,'2020月別'!O197)</f>
        <v>77.818200000000004</v>
      </c>
      <c r="Q196" s="20"/>
      <c r="R196" s="6"/>
      <c r="S196" s="55"/>
      <c r="U196" s="767"/>
      <c r="V196" s="767"/>
      <c r="W196" s="768"/>
      <c r="X196" s="768"/>
      <c r="Z196" s="1576"/>
      <c r="AA196" s="1576"/>
      <c r="AB196" s="1576"/>
      <c r="AC196" s="1575"/>
      <c r="AD196" s="1576"/>
      <c r="AG196" s="1176"/>
      <c r="AH196" s="1292"/>
    </row>
    <row r="197" spans="1:161" ht="17.25" customHeight="1" x14ac:dyDescent="0.15">
      <c r="A197" s="1170" t="s">
        <v>472</v>
      </c>
      <c r="B197" s="1210" t="s">
        <v>18</v>
      </c>
      <c r="C197" s="1211" t="s">
        <v>15</v>
      </c>
      <c r="D197" s="1212">
        <f>AVERAGE('2024月別'!D197,'2023月別 '!C197,'2022月別'!C197,'2021月別'!C197,'2020月別'!C198)</f>
        <v>105373.7368</v>
      </c>
      <c r="E197" s="1213">
        <f>AVERAGE('2024月別'!E197,'2023月別 '!D197,'2022月別'!D197,'2021月別'!D197,'2020月別'!D198)</f>
        <v>6989.4394000000002</v>
      </c>
      <c r="F197" s="1214">
        <f>AVERAGE('2024月別'!F197,'2023月別 '!E197,'2022月別'!E197,'2021月別'!E197,'2020月別'!E198)</f>
        <v>10316.3192</v>
      </c>
      <c r="G197" s="1214">
        <f>AVERAGE('2024月別'!G197,'2023月別 '!F197,'2022月別'!F197,'2021月別'!F197,'2020月別'!F198)</f>
        <v>8440.8590000000004</v>
      </c>
      <c r="H197" s="1214">
        <f>AVERAGE('2024月別'!H197,'2023月別 '!G197,'2022月別'!G197,'2021月別'!G197,'2020月別'!G198)</f>
        <v>5182.6597999999994</v>
      </c>
      <c r="I197" s="1214">
        <f>AVERAGE('2024月別'!I197,'2023月別 '!H197,'2022月別'!H197,'2021月別'!H197,'2020月別'!H198)</f>
        <v>3352.2455999999997</v>
      </c>
      <c r="J197" s="1215">
        <f>AVERAGE('2024月別'!J197,'2023月別 '!I197,'2022月別'!I197,'2021月別'!I197,'2020月別'!I198)</f>
        <v>1649.1599999999999</v>
      </c>
      <c r="K197" s="1216">
        <f>AVERAGE('2024月別'!K197,'2023月別 '!J197,'2022月別'!J197,'2021月別'!J197,'2020月別'!J198)</f>
        <v>2498.0099999999998</v>
      </c>
      <c r="L197" s="1214">
        <f>AVERAGE('2024月別'!L197,'2023月別 '!K197,'2022月別'!K197,'2021月別'!K197,'2020月別'!K198)</f>
        <v>7633.1100000000006</v>
      </c>
      <c r="M197" s="1214">
        <f>AVERAGE('2024月別'!M197,'2023月別 '!L197,'2022月別'!L197,'2021月別'!L197,'2020月別'!L198)</f>
        <v>20655.111400000002</v>
      </c>
      <c r="N197" s="1214">
        <f>AVERAGE('2024月別'!N197,'2023月別 '!M197,'2022月別'!M197,'2021月別'!M197,'2020月別'!M198)</f>
        <v>8918.7452000000012</v>
      </c>
      <c r="O197" s="1214">
        <f>AVERAGE('2024月別'!O197,'2023月別 '!N197,'2022月別'!N197,'2021月別'!N197,'2020月別'!N198)</f>
        <v>9475.8161999999993</v>
      </c>
      <c r="P197" s="1217">
        <f>AVERAGE('2024月別'!P197,'2023月別 '!O197,'2022月別'!O197,'2021月別'!O197,'2020月別'!O198)</f>
        <v>20262.260999999999</v>
      </c>
      <c r="Q197" s="20"/>
      <c r="R197" s="6"/>
      <c r="S197" s="55"/>
      <c r="U197" s="767"/>
      <c r="V197" s="767"/>
      <c r="W197" s="767"/>
      <c r="X197" s="768"/>
      <c r="AC197" s="1576"/>
      <c r="AD197" s="1575"/>
      <c r="AG197" s="1179"/>
      <c r="AH197" s="1292"/>
      <c r="AI197" s="1285"/>
      <c r="AJ197" s="1285"/>
      <c r="AK197" s="1285"/>
      <c r="AL197" s="1179"/>
      <c r="AM197" s="1285"/>
      <c r="AN197" s="1285"/>
      <c r="AO197" s="1285"/>
      <c r="AP197" s="1179"/>
      <c r="AQ197" s="1179"/>
      <c r="AR197" s="1179"/>
      <c r="AS197" s="1179"/>
      <c r="AT197" s="1179"/>
      <c r="AU197" s="1179"/>
      <c r="AV197" s="1248"/>
      <c r="AW197" s="1179"/>
      <c r="AX197" s="1179"/>
      <c r="AY197" s="1179"/>
      <c r="AZ197" s="1179"/>
      <c r="BA197" s="1179"/>
      <c r="BB197" s="1292"/>
      <c r="BC197" s="1179"/>
      <c r="BD197" s="1179"/>
      <c r="BE197" s="1179"/>
      <c r="BF197" s="1179"/>
      <c r="BG197" s="1179"/>
      <c r="BH197" s="1248"/>
      <c r="BI197" s="1179"/>
      <c r="BJ197" s="1179"/>
      <c r="BK197" s="1176"/>
      <c r="BL197" s="1176"/>
      <c r="BM197" s="1176"/>
      <c r="BN197" s="1176"/>
      <c r="BO197" s="1176"/>
      <c r="BP197" s="1179"/>
      <c r="BQ197" s="1176"/>
      <c r="BR197" s="1176"/>
      <c r="BS197" s="1176"/>
      <c r="BT197" s="1176"/>
      <c r="BU197" s="1176"/>
      <c r="BV197" s="1179"/>
      <c r="BW197" s="1176"/>
      <c r="BX197" s="1176"/>
      <c r="BY197" s="1176"/>
      <c r="BZ197" s="1176"/>
      <c r="CA197" s="1176"/>
      <c r="CB197" s="1179"/>
      <c r="CC197" s="1286"/>
      <c r="CD197" s="1177"/>
      <c r="CE197" s="1287"/>
      <c r="CF197" s="1248"/>
      <c r="CG197" s="1248"/>
      <c r="CH197" s="1179"/>
      <c r="CI197" s="1284"/>
      <c r="CJ197" s="1284"/>
      <c r="CK197" s="1284"/>
      <c r="CL197" s="1284"/>
      <c r="CM197" s="1284"/>
      <c r="CN197" s="1174"/>
      <c r="CO197" s="1284"/>
      <c r="CP197" s="1284"/>
      <c r="CQ197" s="1284"/>
      <c r="CR197" s="1284"/>
      <c r="CS197" s="1284"/>
      <c r="CT197" s="1174"/>
      <c r="CU197" s="1176"/>
      <c r="CV197" s="1176"/>
      <c r="CW197" s="1176"/>
      <c r="CX197" s="1176"/>
      <c r="CY197" s="1176"/>
      <c r="CZ197" s="1179"/>
      <c r="DA197" s="1179"/>
      <c r="DB197" s="1179"/>
      <c r="DC197" s="1293"/>
      <c r="DD197" s="1293"/>
      <c r="DE197" s="1293"/>
      <c r="DF197" s="1179"/>
      <c r="DG197" s="1285"/>
      <c r="DH197" s="1285"/>
      <c r="DI197" s="1285"/>
      <c r="DJ197" s="1286"/>
      <c r="DK197" s="1179"/>
      <c r="DL197" s="1179"/>
      <c r="DM197" s="1286"/>
      <c r="DN197" s="1177"/>
      <c r="DO197" s="1286"/>
      <c r="DP197" s="1286"/>
      <c r="DQ197" s="1285"/>
      <c r="DR197" s="1179"/>
      <c r="DS197" s="1286"/>
      <c r="DT197" s="1177"/>
      <c r="DU197" s="1286"/>
      <c r="DV197" s="1286"/>
      <c r="DW197" s="1286"/>
      <c r="DX197" s="1285"/>
      <c r="DY197" s="1176"/>
      <c r="DZ197" s="1176"/>
      <c r="EA197" s="1176"/>
      <c r="EB197" s="1176"/>
      <c r="EC197" s="1176"/>
      <c r="ED197" s="1179"/>
      <c r="EE197" s="1180"/>
      <c r="EJ197" s="1174"/>
      <c r="EK197" s="1174"/>
      <c r="EL197" s="1284"/>
      <c r="EM197" s="1290"/>
      <c r="EN197" s="1290"/>
      <c r="EO197" s="1290"/>
      <c r="EP197" s="1294"/>
      <c r="EQ197" s="1289"/>
      <c r="ER197" s="1289"/>
      <c r="ES197" s="1289"/>
      <c r="ET197" s="1171"/>
      <c r="FD197" s="1290"/>
      <c r="FE197" s="1290"/>
    </row>
    <row r="198" spans="1:161" ht="17.25" customHeight="1" x14ac:dyDescent="0.15">
      <c r="A198" s="1170" t="s">
        <v>473</v>
      </c>
      <c r="B198" s="1218" t="s">
        <v>18</v>
      </c>
      <c r="C198" s="1219" t="s">
        <v>240</v>
      </c>
      <c r="D198" s="1220">
        <f>AVERAGE('2024月別'!D198,'2023月別 '!C198,'2022月別'!C198,'2021月別'!C198,'2020月別'!C199)</f>
        <v>268.50768200824666</v>
      </c>
      <c r="E198" s="1221">
        <f>AVERAGE('2024月別'!E198,'2023月別 '!D198,'2022月別'!D198,'2021月別'!D198,'2020月別'!D199)</f>
        <v>178.4</v>
      </c>
      <c r="F198" s="1222">
        <f>AVERAGE('2024月別'!F198,'2023月別 '!E198,'2022月別'!E198,'2021月別'!E198,'2020月別'!E199)</f>
        <v>189.4</v>
      </c>
      <c r="G198" s="1222">
        <f>AVERAGE('2024月別'!G198,'2023月別 '!F198,'2022月別'!F198,'2021月別'!F198,'2020月別'!F199)</f>
        <v>191.6</v>
      </c>
      <c r="H198" s="1222">
        <f>AVERAGE('2024月別'!H198,'2023月別 '!G198,'2022月別'!G198,'2021月別'!G198,'2020月別'!G199)</f>
        <v>225</v>
      </c>
      <c r="I198" s="1222">
        <f>AVERAGE('2024月別'!I198,'2023月別 '!H198,'2022月別'!H198,'2021月別'!H198,'2020月別'!H199)</f>
        <v>245.2</v>
      </c>
      <c r="J198" s="1223">
        <f>AVERAGE('2024月別'!J198,'2023月別 '!I198,'2022月別'!I198,'2021月別'!I198,'2020月別'!I199)</f>
        <v>244.6</v>
      </c>
      <c r="K198" s="1222">
        <f>AVERAGE('2024月別'!K198,'2023月別 '!J198,'2022月別'!J198,'2021月別'!J198,'2020月別'!J199)</f>
        <v>259.8</v>
      </c>
      <c r="L198" s="1222">
        <f>AVERAGE('2024月別'!L198,'2023月別 '!K198,'2022月別'!K198,'2021月別'!K198,'2020月別'!K199)</f>
        <v>253</v>
      </c>
      <c r="M198" s="1222">
        <f>AVERAGE('2024月別'!M198,'2023月別 '!L198,'2022月別'!L198,'2021月別'!L198,'2020月別'!L199)</f>
        <v>258.60000000000002</v>
      </c>
      <c r="N198" s="1222">
        <f>AVERAGE('2024月別'!N198,'2023月別 '!M198,'2022月別'!M198,'2021月別'!M198,'2020月別'!M199)</f>
        <v>230.2</v>
      </c>
      <c r="O198" s="1222">
        <f>AVERAGE('2024月別'!O198,'2023月別 '!N198,'2022月別'!N198,'2021月別'!N198,'2020月別'!N199)</f>
        <v>255.8</v>
      </c>
      <c r="P198" s="1224">
        <f>AVERAGE('2024月別'!P198,'2023月別 '!O198,'2022月別'!O198,'2021月別'!O198,'2020月別'!O199)</f>
        <v>265.2</v>
      </c>
      <c r="Q198" s="20"/>
      <c r="R198" s="20"/>
      <c r="S198" s="55"/>
      <c r="T198" s="825"/>
      <c r="U198" s="748"/>
      <c r="V198" s="748"/>
      <c r="W198" s="767"/>
      <c r="X198" s="768"/>
      <c r="Y198" s="787"/>
      <c r="Z198" s="1576"/>
      <c r="AA198" s="1576"/>
      <c r="AB198" s="1576"/>
      <c r="AD198" s="1576"/>
      <c r="AE198" s="787"/>
      <c r="AF198" s="1292"/>
      <c r="AG198" s="1179"/>
      <c r="AH198" s="1179"/>
      <c r="AI198" s="1179"/>
      <c r="AJ198" s="1179"/>
      <c r="AK198" s="1285"/>
      <c r="AL198" s="1179"/>
      <c r="AM198" s="1292"/>
      <c r="AN198" s="1292"/>
      <c r="AO198" s="1292"/>
      <c r="AP198" s="1178"/>
      <c r="AQ198" s="1178"/>
      <c r="AR198" s="1179"/>
      <c r="AS198" s="1176"/>
      <c r="AT198" s="1176"/>
      <c r="AU198" s="1176"/>
      <c r="AV198" s="1176"/>
      <c r="AW198" s="1176"/>
      <c r="AX198" s="1292"/>
      <c r="AY198" s="1179"/>
      <c r="AZ198" s="1179"/>
      <c r="BA198" s="1179"/>
      <c r="BB198" s="1292"/>
      <c r="BC198" s="1179"/>
      <c r="BD198" s="1292"/>
      <c r="BE198" s="1176"/>
      <c r="BF198" s="1176"/>
      <c r="BG198" s="1176"/>
      <c r="BH198" s="1176"/>
      <c r="BI198" s="1176"/>
      <c r="BJ198" s="1179"/>
      <c r="BK198" s="1176"/>
      <c r="BL198" s="1176"/>
      <c r="BM198" s="1176"/>
      <c r="BN198" s="1176"/>
      <c r="BO198" s="1176"/>
      <c r="BP198" s="1179"/>
      <c r="BQ198" s="1179"/>
      <c r="BR198" s="1179"/>
      <c r="BS198" s="1179"/>
      <c r="BT198" s="1179"/>
      <c r="BU198" s="1285"/>
      <c r="BV198" s="1179"/>
      <c r="BW198" s="1179"/>
      <c r="BX198" s="1179"/>
      <c r="BY198" s="1179"/>
      <c r="BZ198" s="1248"/>
      <c r="CA198" s="1248"/>
      <c r="CB198" s="1179"/>
      <c r="CC198" s="1176"/>
      <c r="CD198" s="1176"/>
      <c r="CE198" s="1176"/>
      <c r="CF198" s="1176"/>
      <c r="CG198" s="1176"/>
      <c r="CH198" s="1179"/>
      <c r="CI198" s="1290"/>
      <c r="CJ198" s="1290"/>
      <c r="CK198" s="1290"/>
      <c r="CL198" s="1295"/>
      <c r="CM198" s="1290"/>
      <c r="CN198" s="1174"/>
      <c r="CO198" s="1290"/>
      <c r="CP198" s="1290"/>
      <c r="CQ198" s="1289"/>
      <c r="CR198" s="1295"/>
      <c r="CS198" s="1174"/>
      <c r="CT198" s="1174"/>
      <c r="CU198" s="1176"/>
      <c r="CV198" s="1176"/>
      <c r="CW198" s="1176"/>
      <c r="CX198" s="1176"/>
      <c r="CY198" s="1176"/>
      <c r="CZ198" s="1180"/>
      <c r="DA198" s="1292"/>
      <c r="DB198" s="1292"/>
      <c r="DC198" s="293"/>
      <c r="DD198" s="1293"/>
      <c r="DE198" s="1293"/>
      <c r="DF198" s="1292"/>
      <c r="DG198" s="1176"/>
      <c r="DH198" s="1176"/>
      <c r="DI198" s="1176"/>
      <c r="DJ198" s="1176"/>
      <c r="DK198" s="1176"/>
      <c r="DL198" s="1179"/>
      <c r="DM198" s="1176"/>
      <c r="DN198" s="1176"/>
      <c r="DO198" s="1176"/>
      <c r="DP198" s="1176"/>
      <c r="DQ198" s="1176"/>
      <c r="DR198" s="1179"/>
      <c r="DS198" s="1176"/>
      <c r="DT198" s="1176"/>
      <c r="DU198" s="1176"/>
      <c r="DV198" s="1176"/>
      <c r="DW198" s="1176"/>
      <c r="DX198" s="1285"/>
      <c r="DY198" s="1176"/>
      <c r="DZ198" s="1176"/>
      <c r="EA198" s="1176"/>
      <c r="EB198" s="1176"/>
      <c r="EC198" s="1176"/>
      <c r="ED198" s="1292"/>
      <c r="EE198" s="1180"/>
      <c r="EJ198" s="1174"/>
      <c r="EK198" s="1174"/>
      <c r="EP198" s="1291"/>
      <c r="EQ198" s="1289"/>
      <c r="ER198" s="1289"/>
      <c r="ES198" s="1171"/>
      <c r="ET198" s="1171"/>
    </row>
    <row r="199" spans="1:161" ht="17.25" customHeight="1" x14ac:dyDescent="0.15">
      <c r="A199" s="1170" t="s">
        <v>474</v>
      </c>
      <c r="B199" s="1690" t="s">
        <v>19</v>
      </c>
      <c r="C199" s="1226" t="s">
        <v>239</v>
      </c>
      <c r="D199" s="1212">
        <f>AVERAGE('2024月別'!D199,'2023月別 '!C199,'2022月別'!C199,'2021月別'!C199,'2020月別'!C200)</f>
        <v>14361.680400000001</v>
      </c>
      <c r="E199" s="1213">
        <f>AVERAGE('2024月別'!E199,'2023月別 '!D199,'2022月別'!D199,'2021月別'!D199,'2020月別'!D200)</f>
        <v>648.70619999999985</v>
      </c>
      <c r="F199" s="1214">
        <f>AVERAGE('2024月別'!F199,'2023月別 '!E199,'2022月別'!E199,'2021月別'!E199,'2020月別'!E200)</f>
        <v>216.19239999999999</v>
      </c>
      <c r="G199" s="1214">
        <f>AVERAGE('2024月別'!G199,'2023月別 '!F199,'2022月別'!F199,'2021月別'!F199,'2020月別'!F200)</f>
        <v>105.37039999999999</v>
      </c>
      <c r="H199" s="1214">
        <f>AVERAGE('2024月別'!H199,'2023月別 '!G199,'2022月別'!G199,'2021月別'!G199,'2020月別'!G200)</f>
        <v>305.17899999999997</v>
      </c>
      <c r="I199" s="1214">
        <f>AVERAGE('2024月別'!I199,'2023月別 '!H199,'2022月別'!H199,'2021月別'!H199,'2020月別'!H200)</f>
        <v>2256.8432000000003</v>
      </c>
      <c r="J199" s="1215">
        <f>AVERAGE('2024月別'!J199,'2023月別 '!I199,'2022月別'!I199,'2021月別'!I199,'2020月別'!I200)</f>
        <v>4133.7928000000002</v>
      </c>
      <c r="K199" s="1216">
        <f>AVERAGE('2024月別'!K199,'2023月別 '!J199,'2022月別'!J199,'2021月別'!J199,'2020月別'!J200)</f>
        <v>628.86320000000001</v>
      </c>
      <c r="L199" s="1214">
        <f>AVERAGE('2024月別'!L199,'2023月別 '!K199,'2022月別'!K199,'2021月別'!K199,'2020月別'!K200)</f>
        <v>26.354399999999998</v>
      </c>
      <c r="M199" s="1214">
        <f>AVERAGE('2024月別'!M199,'2023月別 '!L199,'2022月別'!L199,'2021月別'!L199,'2020月別'!L200)</f>
        <v>184.49799999999999</v>
      </c>
      <c r="N199" s="1214">
        <f>AVERAGE('2024月別'!N199,'2023月別 '!M199,'2022月別'!M199,'2021月別'!M199,'2020月別'!M200)</f>
        <v>1440.7432000000001</v>
      </c>
      <c r="O199" s="1214">
        <f>AVERAGE('2024月別'!O199,'2023月別 '!N199,'2022月別'!N199,'2021月別'!N199,'2020月別'!N200)</f>
        <v>3020.5162000000005</v>
      </c>
      <c r="P199" s="1217">
        <f>AVERAGE('2024月別'!P199,'2023月別 '!O199,'2022月別'!O199,'2021月別'!O199,'2020月別'!O200)</f>
        <v>1394.6214</v>
      </c>
      <c r="S199" s="55"/>
      <c r="T199" s="783"/>
      <c r="U199" s="748"/>
      <c r="V199" s="748"/>
      <c r="W199" s="748"/>
      <c r="X199" s="767"/>
      <c r="Y199" s="764"/>
      <c r="Z199" s="1576"/>
      <c r="AA199" s="1576"/>
      <c r="AB199" s="1576"/>
      <c r="AC199" s="1576"/>
      <c r="AE199" s="764"/>
      <c r="AG199" s="1179"/>
      <c r="AH199" s="1179"/>
      <c r="AI199" s="1292"/>
      <c r="AJ199" s="1179"/>
      <c r="AK199" s="1285"/>
      <c r="AL199" s="1292"/>
      <c r="AM199" s="1286"/>
      <c r="AN199" s="1177"/>
      <c r="AO199" s="1287"/>
      <c r="AP199" s="1248"/>
      <c r="AQ199" s="1248"/>
      <c r="AR199" s="1292"/>
      <c r="AS199" s="1179"/>
      <c r="AT199" s="1179"/>
      <c r="AU199" s="1179"/>
      <c r="AV199" s="1248"/>
      <c r="AW199" s="1248"/>
      <c r="AX199" s="1179"/>
      <c r="AY199" s="1179"/>
      <c r="AZ199" s="1179"/>
      <c r="BA199" s="1179"/>
      <c r="BB199" s="1292"/>
      <c r="BC199" s="1179"/>
      <c r="BD199" s="1179"/>
      <c r="BE199" s="1179"/>
      <c r="BF199" s="1179"/>
      <c r="BG199" s="1179"/>
      <c r="BH199" s="1248"/>
      <c r="BI199" s="1248"/>
      <c r="BJ199" s="1292"/>
      <c r="BK199" s="1176"/>
      <c r="BL199" s="1176"/>
      <c r="BM199" s="1176"/>
      <c r="BN199" s="1176"/>
      <c r="BO199" s="1176"/>
      <c r="BP199" s="1292"/>
      <c r="BQ199" s="1179"/>
      <c r="BR199" s="1179"/>
      <c r="BS199" s="1179"/>
      <c r="BT199" s="1179"/>
      <c r="BU199" s="1248"/>
      <c r="BV199" s="1292"/>
      <c r="BW199" s="1179"/>
      <c r="BX199" s="1179"/>
      <c r="BY199" s="1179"/>
      <c r="BZ199" s="1248"/>
      <c r="CA199" s="1248"/>
      <c r="CB199" s="1292"/>
      <c r="CC199" s="1285"/>
      <c r="CD199" s="1285"/>
      <c r="CE199" s="1285"/>
      <c r="CF199" s="1285"/>
      <c r="CG199" s="1285"/>
      <c r="CH199" s="1292"/>
      <c r="CI199" s="1290"/>
      <c r="CJ199" s="1290"/>
      <c r="CK199" s="1290"/>
      <c r="CL199" s="1171"/>
      <c r="CM199" s="1290"/>
      <c r="CN199" s="1295"/>
      <c r="CO199" s="1290"/>
      <c r="CP199" s="1290"/>
      <c r="CQ199" s="1289"/>
      <c r="CR199" s="1171"/>
      <c r="CS199" s="1174"/>
      <c r="CT199" s="1295"/>
      <c r="CU199" s="1176"/>
      <c r="CV199" s="1176"/>
      <c r="CW199" s="1176"/>
      <c r="CX199" s="1176"/>
      <c r="CY199" s="1176"/>
      <c r="CZ199" s="1180"/>
      <c r="DA199" s="1179"/>
      <c r="DB199" s="1179"/>
      <c r="DC199" s="1293"/>
      <c r="DD199" s="1293"/>
      <c r="DE199" s="1287"/>
      <c r="DF199" s="1285"/>
      <c r="DG199" s="1286"/>
      <c r="DH199" s="1177"/>
      <c r="DI199" s="1286"/>
      <c r="DJ199" s="1286"/>
      <c r="DK199" s="1286"/>
      <c r="DL199" s="1292"/>
      <c r="DM199" s="1286"/>
      <c r="DN199" s="1177"/>
      <c r="DO199" s="1286"/>
      <c r="DP199" s="1286"/>
      <c r="DQ199" s="1286"/>
      <c r="DR199" s="1292"/>
      <c r="DS199" s="1286"/>
      <c r="DT199" s="1177"/>
      <c r="DU199" s="1286"/>
      <c r="DV199" s="1286"/>
      <c r="DW199" s="1286"/>
      <c r="DX199" s="1297"/>
      <c r="DY199" s="1176"/>
      <c r="DZ199" s="1176"/>
      <c r="EA199" s="1176"/>
      <c r="EB199" s="1176"/>
      <c r="EC199" s="1176"/>
      <c r="ED199" s="1285"/>
      <c r="EE199" s="1180"/>
      <c r="EJ199" s="1298"/>
      <c r="EK199" s="1289"/>
      <c r="EL199" s="1284"/>
      <c r="EM199" s="1290"/>
      <c r="EN199" s="1290"/>
      <c r="EO199" s="1290"/>
      <c r="EP199" s="1294"/>
      <c r="EQ199" s="1289"/>
      <c r="ER199" s="1289"/>
      <c r="ES199" s="1289"/>
      <c r="ET199" s="1289"/>
      <c r="FC199" s="1290"/>
      <c r="FD199" s="1290"/>
      <c r="FE199" s="1290"/>
    </row>
    <row r="200" spans="1:161" ht="17.25" customHeight="1" x14ac:dyDescent="0.15">
      <c r="A200" s="1170" t="s">
        <v>475</v>
      </c>
      <c r="B200" s="1210" t="s">
        <v>20</v>
      </c>
      <c r="C200" s="1211" t="s">
        <v>15</v>
      </c>
      <c r="D200" s="1212">
        <f>AVERAGE('2024月別'!D200,'2023月別 '!C200,'2022月別'!C200,'2021月別'!C200,'2020月別'!C201)</f>
        <v>1239526.3914000001</v>
      </c>
      <c r="E200" s="1213">
        <f>AVERAGE('2024月別'!E200,'2023月別 '!D200,'2022月別'!D200,'2021月別'!D200,'2020月別'!D201)</f>
        <v>42169.457199999997</v>
      </c>
      <c r="F200" s="1214">
        <f>AVERAGE('2024月別'!F200,'2023月別 '!E200,'2022月別'!E200,'2021月別'!E200,'2020月別'!E201)</f>
        <v>13911.336799999999</v>
      </c>
      <c r="G200" s="1214">
        <f>AVERAGE('2024月別'!G200,'2023月別 '!F200,'2022月別'!F200,'2021月別'!F200,'2020月別'!F201)</f>
        <v>7835.6401999999998</v>
      </c>
      <c r="H200" s="1214">
        <f>AVERAGE('2024月別'!H200,'2023月別 '!G200,'2022月別'!G200,'2021月別'!G200,'2020月別'!G201)</f>
        <v>33238.675199999998</v>
      </c>
      <c r="I200" s="1214">
        <f>AVERAGE('2024月別'!I200,'2023月別 '!H200,'2022月別'!H200,'2021月別'!H200,'2020月別'!H201)</f>
        <v>225224.68080000003</v>
      </c>
      <c r="J200" s="1215">
        <f>AVERAGE('2024月別'!J200,'2023月別 '!I200,'2022月別'!I200,'2021月別'!I200,'2020月別'!I201)</f>
        <v>325767.24660000001</v>
      </c>
      <c r="K200" s="1216">
        <f>AVERAGE('2024月別'!K200,'2023月別 '!J200,'2022月別'!J200,'2021月別'!J200,'2020月別'!J201)</f>
        <v>39560.350799999993</v>
      </c>
      <c r="L200" s="1214">
        <f>AVERAGE('2024月別'!L200,'2023月別 '!K200,'2022月別'!K200,'2021月別'!K200,'2020月別'!K201)</f>
        <v>1770.4203999999997</v>
      </c>
      <c r="M200" s="1214">
        <f>AVERAGE('2024月別'!M200,'2023月別 '!L200,'2022月別'!L200,'2021月別'!L200,'2020月別'!L201)</f>
        <v>17946.496399999996</v>
      </c>
      <c r="N200" s="1214">
        <f>AVERAGE('2024月別'!N200,'2023月別 '!M200,'2022月別'!M200,'2021月別'!M200,'2020月別'!M201)</f>
        <v>119263.98259999999</v>
      </c>
      <c r="O200" s="1214">
        <f>AVERAGE('2024月別'!O200,'2023月別 '!N200,'2022月別'!N200,'2021月別'!N200,'2020月別'!N201)</f>
        <v>280516.9804</v>
      </c>
      <c r="P200" s="1217">
        <f>AVERAGE('2024月別'!P200,'2023月別 '!O200,'2022月別'!O200,'2021月別'!O200,'2020月別'!O201)</f>
        <v>132321.12400000001</v>
      </c>
      <c r="S200" s="55"/>
      <c r="T200" s="783"/>
      <c r="U200" s="748"/>
      <c r="V200" s="748"/>
      <c r="W200" s="748"/>
      <c r="X200" s="748"/>
      <c r="Y200" s="764"/>
      <c r="Z200" s="1577"/>
      <c r="AA200" s="1577"/>
      <c r="AB200" s="1577"/>
      <c r="AC200" s="1576"/>
      <c r="AD200" s="1576"/>
      <c r="AE200" s="764"/>
      <c r="AG200" s="1179"/>
      <c r="AH200" s="1179"/>
      <c r="AI200" s="1292"/>
      <c r="AJ200" s="1179"/>
      <c r="AK200" s="1179"/>
      <c r="AL200" s="1285"/>
      <c r="AM200" s="1179"/>
      <c r="AN200" s="1179"/>
      <c r="AO200" s="1179"/>
      <c r="AP200" s="1248"/>
      <c r="AQ200" s="1292"/>
      <c r="AR200" s="1285"/>
      <c r="AS200" s="1179"/>
      <c r="AT200" s="1179"/>
      <c r="AU200" s="1179"/>
      <c r="AV200" s="1179"/>
      <c r="AW200" s="1248"/>
      <c r="AX200" s="1179"/>
      <c r="AY200" s="1179"/>
      <c r="AZ200" s="1179"/>
      <c r="BA200" s="1179"/>
      <c r="BB200" s="1292"/>
      <c r="BC200" s="1179"/>
      <c r="BD200" s="1179"/>
      <c r="BE200" s="1179"/>
      <c r="BF200" s="1179"/>
      <c r="BG200" s="1179"/>
      <c r="BH200" s="1179"/>
      <c r="BI200" s="1248"/>
      <c r="BJ200" s="1285"/>
      <c r="BK200" s="1176"/>
      <c r="BL200" s="1176"/>
      <c r="BM200" s="1176"/>
      <c r="BN200" s="1176"/>
      <c r="BO200" s="1176"/>
      <c r="BP200" s="1285"/>
      <c r="BQ200" s="1285"/>
      <c r="BR200" s="1285"/>
      <c r="BS200" s="1285"/>
      <c r="BT200" s="1179"/>
      <c r="BU200" s="1179"/>
      <c r="BV200" s="1285"/>
      <c r="BW200" s="1179"/>
      <c r="BX200" s="1179"/>
      <c r="BY200" s="1179"/>
      <c r="BZ200" s="1179"/>
      <c r="CA200" s="1248"/>
      <c r="CB200" s="1285"/>
      <c r="CC200" s="1285"/>
      <c r="CD200" s="1285"/>
      <c r="CE200" s="1285"/>
      <c r="CF200" s="1285"/>
      <c r="CG200" s="1285"/>
      <c r="CH200" s="1285"/>
      <c r="CI200" s="1290"/>
      <c r="CJ200" s="1290"/>
      <c r="CK200" s="1290"/>
      <c r="CL200" s="1290"/>
      <c r="CM200" s="1290"/>
      <c r="CN200" s="1290"/>
      <c r="CO200" s="1295"/>
      <c r="CP200" s="1295"/>
      <c r="CQ200" s="1295"/>
      <c r="CR200" s="1174"/>
      <c r="CS200" s="1290"/>
      <c r="CT200" s="1290"/>
      <c r="CU200" s="1176"/>
      <c r="CV200" s="1176"/>
      <c r="CW200" s="1176"/>
      <c r="CX200" s="1176"/>
      <c r="CY200" s="1176"/>
      <c r="CZ200" s="1180"/>
      <c r="DA200" s="1179"/>
      <c r="DB200" s="1179"/>
      <c r="DC200" s="1293"/>
      <c r="DD200" s="1293"/>
      <c r="DE200" s="1178"/>
      <c r="DF200" s="1285"/>
      <c r="DG200" s="1179"/>
      <c r="DH200" s="1179"/>
      <c r="DI200" s="1179"/>
      <c r="DJ200" s="1285"/>
      <c r="DK200" s="1286"/>
      <c r="DL200" s="1285"/>
      <c r="DM200" s="1179"/>
      <c r="DN200" s="1179"/>
      <c r="DO200" s="1179"/>
      <c r="DP200" s="1286"/>
      <c r="DQ200" s="1286"/>
      <c r="DR200" s="1285"/>
      <c r="DS200" s="1286"/>
      <c r="DT200" s="1177"/>
      <c r="DU200" s="1286"/>
      <c r="DV200" s="1286"/>
      <c r="DW200" s="1286"/>
      <c r="DX200" s="1285"/>
      <c r="DY200" s="1176"/>
      <c r="DZ200" s="1176"/>
      <c r="EA200" s="1176"/>
      <c r="EB200" s="1176"/>
      <c r="EC200" s="1176"/>
      <c r="ED200" s="1285"/>
      <c r="EE200" s="1180"/>
      <c r="EJ200" s="1290"/>
      <c r="EK200" s="1174"/>
      <c r="EL200" s="1284"/>
      <c r="EM200" s="1290"/>
      <c r="EN200" s="1290"/>
      <c r="EO200" s="1290"/>
      <c r="EP200" s="1294"/>
      <c r="EQ200" s="1289"/>
      <c r="ER200" s="1289"/>
      <c r="ES200" s="1289"/>
      <c r="ET200" s="1289"/>
      <c r="FD200" s="1290"/>
      <c r="FE200" s="1290"/>
    </row>
    <row r="201" spans="1:161" ht="17.25" customHeight="1" x14ac:dyDescent="0.15">
      <c r="A201" s="1170" t="s">
        <v>476</v>
      </c>
      <c r="B201" s="1218" t="s">
        <v>20</v>
      </c>
      <c r="C201" s="1219" t="s">
        <v>240</v>
      </c>
      <c r="D201" s="1220">
        <f>AVERAGE('2024月別'!D201,'2023月別 '!C201,'2022月別'!C201,'2021月別'!C201,'2020月別'!C202)</f>
        <v>87.611821038592254</v>
      </c>
      <c r="E201" s="1221">
        <f>AVERAGE('2024月別'!E201,'2023月別 '!D201,'2022月別'!D201,'2021月別'!D201,'2020月別'!D202)</f>
        <v>62</v>
      </c>
      <c r="F201" s="1222">
        <f>AVERAGE('2024月別'!F201,'2023月別 '!E201,'2022月別'!E201,'2021月別'!E201,'2020月別'!E202)</f>
        <v>60.2</v>
      </c>
      <c r="G201" s="1222">
        <f>AVERAGE('2024月別'!G201,'2023月別 '!F201,'2022月別'!F201,'2021月別'!F201,'2020月別'!F202)</f>
        <v>70.599999999999994</v>
      </c>
      <c r="H201" s="1222">
        <f>AVERAGE('2024月別'!H201,'2023月別 '!G201,'2022月別'!G201,'2021月別'!G201,'2020月別'!G202)</f>
        <v>109.6</v>
      </c>
      <c r="I201" s="1222">
        <f>AVERAGE('2024月別'!I201,'2023月別 '!H201,'2022月別'!H201,'2021月別'!H201,'2020月別'!H202)</f>
        <v>105.4</v>
      </c>
      <c r="J201" s="1223">
        <f>AVERAGE('2024月別'!J201,'2023月別 '!I201,'2022月別'!I201,'2021月別'!I201,'2020月別'!I202)</f>
        <v>78.599999999999994</v>
      </c>
      <c r="K201" s="1222">
        <f>AVERAGE('2024月別'!K201,'2023月別 '!J201,'2022月別'!J201,'2021月別'!J201,'2020月別'!J202)</f>
        <v>63.4</v>
      </c>
      <c r="L201" s="1222">
        <f>AVERAGE('2024月別'!L201,'2023月別 '!K201,'2022月別'!K201,'2021月別'!K201,'2020月別'!K202)</f>
        <v>71.599999999999994</v>
      </c>
      <c r="M201" s="1222">
        <f>AVERAGE('2024月別'!M201,'2023月別 '!L201,'2022月別'!L201,'2021月別'!L201,'2020月別'!L202)</f>
        <v>98.6</v>
      </c>
      <c r="N201" s="1222">
        <f>AVERAGE('2024月別'!N201,'2023月別 '!M201,'2022月別'!M201,'2021月別'!M201,'2020月別'!M202)</f>
        <v>89.4</v>
      </c>
      <c r="O201" s="1222">
        <f>AVERAGE('2024月別'!O201,'2023月別 '!N201,'2022月別'!N201,'2021月別'!N201,'2020月別'!N202)</f>
        <v>93</v>
      </c>
      <c r="P201" s="1224">
        <f>AVERAGE('2024月別'!P201,'2023月別 '!O201,'2022月別'!O201,'2021月別'!O201,'2020月別'!O202)</f>
        <v>90.4</v>
      </c>
      <c r="S201" s="55"/>
      <c r="T201" s="783"/>
      <c r="U201" s="748"/>
      <c r="V201" s="748"/>
      <c r="W201" s="748"/>
      <c r="X201" s="748"/>
      <c r="Y201" s="764"/>
      <c r="Z201" s="1575"/>
      <c r="AA201" s="1575"/>
      <c r="AB201" s="1575"/>
      <c r="AC201" s="1577"/>
      <c r="AD201" s="1576"/>
      <c r="AE201" s="764"/>
      <c r="AF201" s="1292"/>
      <c r="AG201" s="1285"/>
      <c r="AH201" s="1292"/>
      <c r="AI201" s="1285"/>
      <c r="AJ201" s="1285"/>
      <c r="AK201" s="1285"/>
      <c r="AL201" s="1285"/>
      <c r="AM201" s="1285"/>
      <c r="AN201" s="1285"/>
      <c r="AO201" s="1285"/>
      <c r="AP201" s="1285"/>
      <c r="AQ201" s="1285"/>
      <c r="AR201" s="1285"/>
      <c r="AS201" s="1176"/>
      <c r="AT201" s="1176"/>
      <c r="AU201" s="1176"/>
      <c r="AV201" s="1176"/>
      <c r="AW201" s="1176"/>
      <c r="AX201" s="1292"/>
      <c r="AY201" s="1179"/>
      <c r="AZ201" s="1179"/>
      <c r="BA201" s="1179"/>
      <c r="BB201" s="1292"/>
      <c r="BC201" s="1179"/>
      <c r="BD201" s="1292"/>
      <c r="BE201" s="1176"/>
      <c r="BF201" s="1176"/>
      <c r="BG201" s="1176"/>
      <c r="BH201" s="1176"/>
      <c r="BI201" s="1176"/>
      <c r="BJ201" s="1285"/>
      <c r="BK201" s="1176"/>
      <c r="BL201" s="1176"/>
      <c r="BM201" s="1176"/>
      <c r="BN201" s="1176"/>
      <c r="BO201" s="1176"/>
      <c r="BP201" s="1285"/>
      <c r="BQ201" s="1179"/>
      <c r="BR201" s="1179"/>
      <c r="BS201" s="1179"/>
      <c r="BT201" s="1179"/>
      <c r="BU201" s="1179"/>
      <c r="BV201" s="1285"/>
      <c r="BW201" s="1176"/>
      <c r="BX201" s="1176"/>
      <c r="BY201" s="1176"/>
      <c r="BZ201" s="1176"/>
      <c r="CA201" s="1176"/>
      <c r="CB201" s="1285"/>
      <c r="CC201" s="1292"/>
      <c r="CD201" s="1292"/>
      <c r="CE201" s="1292"/>
      <c r="CF201" s="1179"/>
      <c r="CG201" s="1285"/>
      <c r="CH201" s="1285"/>
      <c r="CI201" s="1295"/>
      <c r="CJ201" s="1295"/>
      <c r="CK201" s="1295"/>
      <c r="CL201" s="1295"/>
      <c r="CM201" s="1295"/>
      <c r="CN201" s="1290"/>
      <c r="CO201" s="1174"/>
      <c r="CP201" s="1174"/>
      <c r="CQ201" s="1174"/>
      <c r="CR201" s="1295"/>
      <c r="CS201" s="1174"/>
      <c r="CT201" s="1290"/>
      <c r="CU201" s="1176"/>
      <c r="CV201" s="1176"/>
      <c r="CW201" s="1176"/>
      <c r="CX201" s="1176"/>
      <c r="CY201" s="1176"/>
      <c r="CZ201" s="1180"/>
      <c r="DA201" s="1292"/>
      <c r="DB201" s="1292"/>
      <c r="DC201" s="293"/>
      <c r="DD201" s="1293"/>
      <c r="DE201" s="1293"/>
      <c r="DF201" s="1285"/>
      <c r="DG201" s="1176"/>
      <c r="DH201" s="1176"/>
      <c r="DI201" s="1176"/>
      <c r="DJ201" s="1176"/>
      <c r="DK201" s="1176"/>
      <c r="DL201" s="1285"/>
      <c r="DM201" s="1176"/>
      <c r="DN201" s="1176"/>
      <c r="DO201" s="1176"/>
      <c r="DP201" s="1176"/>
      <c r="DQ201" s="1176"/>
      <c r="DR201" s="1285"/>
      <c r="DS201" s="1176"/>
      <c r="DT201" s="1176"/>
      <c r="DU201" s="1176"/>
      <c r="DV201" s="1176"/>
      <c r="DW201" s="1176"/>
      <c r="DX201" s="1285"/>
      <c r="DY201" s="1176"/>
      <c r="DZ201" s="1176"/>
      <c r="EA201" s="1176"/>
      <c r="EB201" s="1176"/>
      <c r="EC201" s="1176"/>
      <c r="ED201" s="1285"/>
      <c r="EE201" s="1180"/>
      <c r="EJ201" s="1290"/>
      <c r="EK201" s="1174"/>
      <c r="EP201" s="1291"/>
      <c r="EQ201" s="1289"/>
      <c r="ER201" s="1289"/>
      <c r="ES201" s="1171"/>
      <c r="ET201" s="1289"/>
      <c r="FC201" s="1290"/>
    </row>
    <row r="202" spans="1:161" ht="17.25" customHeight="1" x14ac:dyDescent="0.15">
      <c r="A202" s="1170" t="s">
        <v>477</v>
      </c>
      <c r="B202" s="1690" t="s">
        <v>21</v>
      </c>
      <c r="C202" s="1226" t="s">
        <v>239</v>
      </c>
      <c r="D202" s="1212">
        <f>AVERAGE('2024月別'!D202,'2023月別 '!C202,'2022月別'!C202,'2021月別'!C202,'2020月別'!C203)</f>
        <v>21272.484799999998</v>
      </c>
      <c r="E202" s="1213">
        <f>AVERAGE('2024月別'!E202,'2023月別 '!D202,'2022月別'!D202,'2021月別'!D202,'2020月別'!D203)</f>
        <v>336.20140000000004</v>
      </c>
      <c r="F202" s="1214">
        <f>AVERAGE('2024月別'!F202,'2023月別 '!E202,'2022月別'!E202,'2021月別'!E202,'2020月別'!E203)</f>
        <v>1215.4335999999998</v>
      </c>
      <c r="G202" s="1214">
        <f>AVERAGE('2024月別'!G202,'2023月別 '!F202,'2022月別'!F202,'2021月別'!F202,'2020月別'!F203)</f>
        <v>3374.3779999999997</v>
      </c>
      <c r="H202" s="1215">
        <f>AVERAGE('2024月別'!H202,'2023月別 '!G202,'2022月別'!G202,'2021月別'!G202,'2020月別'!G203)</f>
        <v>4020.0828000000001</v>
      </c>
      <c r="I202" s="1214">
        <f>AVERAGE('2024月別'!I202,'2023月別 '!H202,'2022月別'!H202,'2021月別'!H202,'2020月別'!H203)</f>
        <v>1436.3620000000001</v>
      </c>
      <c r="J202" s="1215">
        <f>AVERAGE('2024月別'!J202,'2023月別 '!I202,'2022月別'!I202,'2021月別'!I202,'2020月別'!I203)</f>
        <v>123.1058</v>
      </c>
      <c r="K202" s="1216">
        <f>AVERAGE('2024月別'!K202,'2023月別 '!J202,'2022月別'!J202,'2021月別'!J202,'2020月別'!J203)</f>
        <v>53.940799999999989</v>
      </c>
      <c r="L202" s="1214">
        <f>AVERAGE('2024月別'!L202,'2023月別 '!K202,'2022月別'!K202,'2021月別'!K202,'2020月別'!K203)</f>
        <v>59.044999999999995</v>
      </c>
      <c r="M202" s="1214">
        <f>AVERAGE('2024月別'!M202,'2023月別 '!L202,'2022月別'!L202,'2021月別'!L202,'2020月別'!L203)</f>
        <v>290.49639999999999</v>
      </c>
      <c r="N202" s="1214">
        <f>AVERAGE('2024月別'!N202,'2023月別 '!M202,'2022月別'!M202,'2021月別'!M202,'2020月別'!M203)</f>
        <v>4923.3468000000003</v>
      </c>
      <c r="O202" s="1214">
        <f>AVERAGE('2024月別'!O202,'2023月別 '!N202,'2022月別'!N202,'2021月別'!N202,'2020月別'!N203)</f>
        <v>4459.6648000000005</v>
      </c>
      <c r="P202" s="1217">
        <f>AVERAGE('2024月別'!P202,'2023月別 '!O202,'2022月別'!O202,'2021月別'!O202,'2020月別'!O203)</f>
        <v>980.42740000000015</v>
      </c>
      <c r="S202" s="55"/>
      <c r="T202" s="783"/>
      <c r="U202" s="748"/>
      <c r="V202" s="748"/>
      <c r="W202" s="748"/>
      <c r="X202" s="748"/>
      <c r="Y202" s="764"/>
      <c r="Z202" s="1576"/>
      <c r="AA202" s="1576"/>
      <c r="AB202" s="1576"/>
      <c r="AC202" s="1575"/>
      <c r="AD202" s="1577"/>
      <c r="AE202" s="764"/>
      <c r="AG202" s="1292"/>
      <c r="AH202" s="1179"/>
      <c r="AI202" s="1285"/>
      <c r="AJ202" s="1179"/>
      <c r="AK202" s="1292"/>
      <c r="AL202" s="1285"/>
      <c r="AM202" s="1179"/>
      <c r="AN202" s="1179"/>
      <c r="AO202" s="1179"/>
      <c r="AP202" s="1178"/>
      <c r="AQ202" s="1179"/>
      <c r="AR202" s="1285"/>
      <c r="AS202" s="1176"/>
      <c r="AT202" s="1176"/>
      <c r="AU202" s="1176"/>
      <c r="AV202" s="1176"/>
      <c r="AW202" s="1176"/>
      <c r="AX202" s="1285"/>
      <c r="AY202" s="1179"/>
      <c r="AZ202" s="1179"/>
      <c r="BA202" s="1179"/>
      <c r="BB202" s="1292"/>
      <c r="BC202" s="1179"/>
      <c r="BD202" s="1285"/>
      <c r="BE202" s="1285"/>
      <c r="BF202" s="1285"/>
      <c r="BG202" s="1285"/>
      <c r="BH202" s="1292"/>
      <c r="BI202" s="1179"/>
      <c r="BJ202" s="1285"/>
      <c r="BK202" s="1176"/>
      <c r="BL202" s="1176"/>
      <c r="BM202" s="1176"/>
      <c r="BN202" s="1176"/>
      <c r="BO202" s="1176"/>
      <c r="BP202" s="1285"/>
      <c r="BQ202" s="1286"/>
      <c r="BR202" s="1177"/>
      <c r="BS202" s="1287"/>
      <c r="BT202" s="1248"/>
      <c r="BU202" s="1248"/>
      <c r="BV202" s="1285"/>
      <c r="BW202" s="1176"/>
      <c r="BX202" s="1176"/>
      <c r="BY202" s="1176"/>
      <c r="BZ202" s="1176"/>
      <c r="CA202" s="1176"/>
      <c r="CB202" s="1285"/>
      <c r="CC202" s="1179"/>
      <c r="CD202" s="1179"/>
      <c r="CE202" s="1179"/>
      <c r="CF202" s="1248"/>
      <c r="CG202" s="1248"/>
      <c r="CH202" s="1285"/>
      <c r="CI202" s="1290"/>
      <c r="CJ202" s="1290"/>
      <c r="CK202" s="1289"/>
      <c r="CL202" s="1295"/>
      <c r="CM202" s="1174"/>
      <c r="CN202" s="1290"/>
      <c r="CO202" s="1174"/>
      <c r="CP202" s="1174"/>
      <c r="CQ202" s="1171"/>
      <c r="CR202" s="1295"/>
      <c r="CS202" s="1174"/>
      <c r="CT202" s="1290"/>
      <c r="CU202" s="1176"/>
      <c r="CV202" s="1176"/>
      <c r="CW202" s="1176"/>
      <c r="CX202" s="1176"/>
      <c r="CY202" s="1176"/>
      <c r="CZ202" s="1180"/>
      <c r="DA202" s="1292"/>
      <c r="DB202" s="1292"/>
      <c r="DC202" s="293"/>
      <c r="DD202" s="1293"/>
      <c r="DE202" s="1293"/>
      <c r="DF202" s="1285"/>
      <c r="DG202" s="1176"/>
      <c r="DH202" s="1176"/>
      <c r="DI202" s="1176"/>
      <c r="DJ202" s="1176"/>
      <c r="DK202" s="1176"/>
      <c r="DL202" s="1285"/>
      <c r="DM202" s="1285"/>
      <c r="DN202" s="1285"/>
      <c r="DO202" s="1285"/>
      <c r="DP202" s="1292"/>
      <c r="DQ202" s="1179"/>
      <c r="DR202" s="1285"/>
      <c r="DS202" s="1286"/>
      <c r="DT202" s="1177"/>
      <c r="DU202" s="1286"/>
      <c r="DV202" s="1286"/>
      <c r="DW202" s="1286"/>
      <c r="DX202" s="1285"/>
      <c r="DY202" s="1176"/>
      <c r="DZ202" s="1176"/>
      <c r="EA202" s="1176"/>
      <c r="EB202" s="1176"/>
      <c r="EC202" s="1176"/>
      <c r="ED202" s="1285"/>
      <c r="EE202" s="1180"/>
      <c r="EJ202" s="1290"/>
      <c r="EK202" s="1289"/>
      <c r="EL202" s="1284"/>
      <c r="EM202" s="1290"/>
      <c r="EN202" s="1290"/>
      <c r="EO202" s="1290"/>
      <c r="EP202" s="1291"/>
      <c r="EQ202" s="1289"/>
      <c r="ER202" s="1289"/>
      <c r="ES202" s="1171"/>
      <c r="ET202" s="1289"/>
      <c r="FC202" s="1290"/>
      <c r="FD202" s="1290"/>
      <c r="FE202" s="1290"/>
    </row>
    <row r="203" spans="1:161" ht="17.25" customHeight="1" x14ac:dyDescent="0.15">
      <c r="A203" s="1170" t="s">
        <v>478</v>
      </c>
      <c r="B203" s="1210" t="s">
        <v>22</v>
      </c>
      <c r="C203" s="1211" t="s">
        <v>15</v>
      </c>
      <c r="D203" s="1212">
        <f>AVERAGE('2024月別'!D203,'2023月別 '!C203,'2022月別'!C203,'2021月別'!C203,'2020月別'!C204)</f>
        <v>4005741.5406000004</v>
      </c>
      <c r="E203" s="1213">
        <f>AVERAGE('2024月別'!E203,'2023月別 '!D203,'2022月別'!D203,'2021月別'!D203,'2020月別'!D204)</f>
        <v>87908.166599999997</v>
      </c>
      <c r="F203" s="1214">
        <f>AVERAGE('2024月別'!F203,'2023月別 '!E203,'2022月別'!E203,'2021月別'!E203,'2020月別'!E204)</f>
        <v>214776.48499999996</v>
      </c>
      <c r="G203" s="1214">
        <f>AVERAGE('2024月別'!G203,'2023月別 '!F203,'2022月別'!F203,'2021月別'!F203,'2020月別'!F204)</f>
        <v>655950.99340000004</v>
      </c>
      <c r="H203" s="1299">
        <f>AVERAGE('2024月別'!H203,'2023月別 '!G203,'2022月別'!G203,'2021月別'!G203,'2020月別'!G204)</f>
        <v>774976.25140000007</v>
      </c>
      <c r="I203" s="1214">
        <f>AVERAGE('2024月別'!I203,'2023月別 '!H203,'2022月別'!H203,'2021月別'!H203,'2020月別'!H204)</f>
        <v>227503.4522</v>
      </c>
      <c r="J203" s="1215">
        <f>AVERAGE('2024月別'!J203,'2023月別 '!I203,'2022月別'!I203,'2021月別'!I203,'2020月別'!I204)</f>
        <v>26348.053799999994</v>
      </c>
      <c r="K203" s="1216">
        <f>AVERAGE('2024月別'!K203,'2023月別 '!J203,'2022月別'!J203,'2021月別'!J203,'2020月別'!J204)</f>
        <v>17783.822200000002</v>
      </c>
      <c r="L203" s="1214">
        <f>AVERAGE('2024月別'!L203,'2023月別 '!K203,'2022月別'!K203,'2021月別'!K203,'2020月別'!K204)</f>
        <v>20789.750000000004</v>
      </c>
      <c r="M203" s="1214">
        <f>AVERAGE('2024月別'!M203,'2023月別 '!L203,'2022月別'!L203,'2021月別'!L203,'2020月別'!L204)</f>
        <v>63115.164000000004</v>
      </c>
      <c r="N203" s="1214">
        <f>AVERAGE('2024月別'!N203,'2023月別 '!M203,'2022月別'!M203,'2021月別'!M203,'2020月別'!M204)</f>
        <v>914451.92699999991</v>
      </c>
      <c r="O203" s="1214">
        <f>AVERAGE('2024月別'!O203,'2023月別 '!N203,'2022月別'!N203,'2021月別'!N203,'2020月別'!N204)</f>
        <v>776367.78040000005</v>
      </c>
      <c r="P203" s="1217">
        <f>AVERAGE('2024月別'!P203,'2023月別 '!O203,'2022月別'!O203,'2021月別'!O203,'2020月別'!O204)</f>
        <v>225769.69459999999</v>
      </c>
      <c r="S203" s="55"/>
      <c r="T203" s="783"/>
      <c r="U203" s="748"/>
      <c r="V203" s="748"/>
      <c r="W203" s="748"/>
      <c r="X203" s="748"/>
      <c r="Y203" s="764"/>
      <c r="Z203" s="1575"/>
      <c r="AA203" s="1575"/>
      <c r="AB203" s="1575"/>
      <c r="AC203" s="1576"/>
      <c r="AD203" s="1575"/>
      <c r="AE203" s="764"/>
      <c r="AG203" s="1176"/>
      <c r="AH203" s="1292"/>
      <c r="AI203" s="1292"/>
      <c r="AJ203" s="1179"/>
      <c r="AK203" s="1179"/>
      <c r="AL203" s="1285"/>
      <c r="AM203" s="1179"/>
      <c r="AN203" s="1179"/>
      <c r="AO203" s="1179"/>
      <c r="AP203" s="1179"/>
      <c r="AQ203" s="1179"/>
      <c r="AR203" s="1285"/>
      <c r="AS203" s="1285"/>
      <c r="AT203" s="1285"/>
      <c r="AU203" s="1285"/>
      <c r="AV203" s="1285"/>
      <c r="AW203" s="1292"/>
      <c r="AX203" s="1285"/>
      <c r="AY203" s="1179"/>
      <c r="AZ203" s="1179"/>
      <c r="BA203" s="1179"/>
      <c r="BB203" s="1292"/>
      <c r="BC203" s="1179"/>
      <c r="BD203" s="1285"/>
      <c r="BE203" s="1176"/>
      <c r="BF203" s="1176"/>
      <c r="BG203" s="1176"/>
      <c r="BH203" s="1176"/>
      <c r="BI203" s="1176"/>
      <c r="BJ203" s="1285"/>
      <c r="BK203" s="1176"/>
      <c r="BL203" s="1176"/>
      <c r="BM203" s="1176"/>
      <c r="BN203" s="1176"/>
      <c r="BO203" s="1176"/>
      <c r="BP203" s="1285"/>
      <c r="BQ203" s="1285"/>
      <c r="BR203" s="1285"/>
      <c r="BS203" s="1285"/>
      <c r="BT203" s="1285"/>
      <c r="BU203" s="1285"/>
      <c r="BV203" s="1285"/>
      <c r="BW203" s="1285"/>
      <c r="BX203" s="1285"/>
      <c r="BY203" s="1285"/>
      <c r="BZ203" s="1285"/>
      <c r="CA203" s="1292"/>
      <c r="CB203" s="1285"/>
      <c r="CC203" s="1285"/>
      <c r="CD203" s="1285"/>
      <c r="CE203" s="1285"/>
      <c r="CF203" s="1285"/>
      <c r="CG203" s="1285"/>
      <c r="CH203" s="1285"/>
      <c r="CI203" s="1290"/>
      <c r="CJ203" s="1290"/>
      <c r="CK203" s="1289"/>
      <c r="CL203" s="1174"/>
      <c r="CM203" s="1289"/>
      <c r="CN203" s="1290"/>
      <c r="CO203" s="1290"/>
      <c r="CP203" s="1290"/>
      <c r="CQ203" s="1289"/>
      <c r="CR203" s="1174"/>
      <c r="CS203" s="1289"/>
      <c r="CT203" s="1290"/>
      <c r="CU203" s="1176"/>
      <c r="CV203" s="1176"/>
      <c r="CW203" s="1176"/>
      <c r="CX203" s="1176"/>
      <c r="CY203" s="1176"/>
      <c r="CZ203" s="1180"/>
      <c r="DA203" s="1285"/>
      <c r="DB203" s="1285"/>
      <c r="DC203" s="1178"/>
      <c r="DD203" s="1293"/>
      <c r="DE203" s="293"/>
      <c r="DF203" s="1285"/>
      <c r="DG203" s="1285"/>
      <c r="DH203" s="1285"/>
      <c r="DI203" s="1285"/>
      <c r="DJ203" s="1285"/>
      <c r="DK203" s="1292"/>
      <c r="DL203" s="1285"/>
      <c r="DM203" s="1176"/>
      <c r="DN203" s="1176"/>
      <c r="DO203" s="1176"/>
      <c r="DP203" s="1176"/>
      <c r="DQ203" s="1176"/>
      <c r="DR203" s="1285"/>
      <c r="DS203" s="1176"/>
      <c r="DT203" s="1176"/>
      <c r="DU203" s="1176"/>
      <c r="DV203" s="1176"/>
      <c r="DW203" s="1176"/>
      <c r="DX203" s="1285"/>
      <c r="DY203" s="1286"/>
      <c r="DZ203" s="1177"/>
      <c r="EA203" s="1300"/>
      <c r="EB203" s="1300"/>
      <c r="EC203" s="1300"/>
      <c r="ED203" s="1285"/>
      <c r="EE203" s="1180"/>
      <c r="EJ203" s="1290"/>
      <c r="EK203" s="1174"/>
      <c r="EP203" s="1291"/>
      <c r="EQ203" s="1171"/>
      <c r="ER203" s="1171"/>
      <c r="ES203" s="1171"/>
      <c r="ET203" s="1289"/>
    </row>
    <row r="204" spans="1:161" ht="17.25" customHeight="1" x14ac:dyDescent="0.15">
      <c r="A204" s="1170" t="s">
        <v>479</v>
      </c>
      <c r="B204" s="1218" t="s">
        <v>22</v>
      </c>
      <c r="C204" s="1219" t="s">
        <v>240</v>
      </c>
      <c r="D204" s="1220">
        <f>AVERAGE('2024月別'!D204,'2023月別 '!C204,'2022月別'!C204,'2021月別'!C204,'2020月別'!C205)</f>
        <v>188.48484803303481</v>
      </c>
      <c r="E204" s="1221">
        <f>AVERAGE('2024月別'!E204,'2023月別 '!D204,'2022月別'!D204,'2021月別'!D204,'2020月別'!D205)</f>
        <v>265.2</v>
      </c>
      <c r="F204" s="1222">
        <f>AVERAGE('2024月別'!F204,'2023月別 '!E204,'2022月別'!E204,'2021月別'!E204,'2020月別'!E205)</f>
        <v>218.2</v>
      </c>
      <c r="G204" s="1222">
        <f>AVERAGE('2024月別'!G204,'2023月別 '!F204,'2022月別'!F204,'2021月別'!F204,'2020月別'!F205)</f>
        <v>197.2</v>
      </c>
      <c r="H204" s="1223">
        <f>AVERAGE('2024月別'!H204,'2023月別 '!G204,'2022月別'!G204,'2021月別'!G204,'2020月別'!G205)</f>
        <v>195.4</v>
      </c>
      <c r="I204" s="1222">
        <f>AVERAGE('2024月別'!I204,'2023月別 '!H204,'2022月別'!H204,'2021月別'!H204,'2020月別'!H205)</f>
        <v>157.19999999999999</v>
      </c>
      <c r="J204" s="1223">
        <f>AVERAGE('2024月別'!J204,'2023月別 '!I204,'2022月別'!I204,'2021月別'!I204,'2020月別'!I205)</f>
        <v>225.8</v>
      </c>
      <c r="K204" s="1222">
        <f>AVERAGE('2024月別'!K204,'2023月別 '!J204,'2022月別'!J204,'2021月別'!J204,'2020月別'!J205)</f>
        <v>356.8</v>
      </c>
      <c r="L204" s="1222">
        <f>AVERAGE('2024月別'!L204,'2023月別 '!K204,'2022月別'!K204,'2021月別'!K204,'2020月別'!K205)</f>
        <v>375.2</v>
      </c>
      <c r="M204" s="1222">
        <f>AVERAGE('2024月別'!M204,'2023月別 '!L204,'2022月別'!L204,'2021月別'!L204,'2020月別'!L205)</f>
        <v>220.6</v>
      </c>
      <c r="N204" s="1222">
        <f>AVERAGE('2024月別'!N204,'2023月別 '!M204,'2022月別'!M204,'2021月別'!M204,'2020月別'!M205)</f>
        <v>186.6</v>
      </c>
      <c r="O204" s="1222">
        <f>AVERAGE('2024月別'!O204,'2023月別 '!N204,'2022月別'!N204,'2021月別'!N204,'2020月別'!N205)</f>
        <v>174.4</v>
      </c>
      <c r="P204" s="1224">
        <f>AVERAGE('2024月別'!P204,'2023月別 '!O204,'2022月別'!O204,'2021月別'!O204,'2020月別'!O205)</f>
        <v>225.8</v>
      </c>
      <c r="S204" s="55"/>
      <c r="T204" s="783"/>
      <c r="U204" s="748"/>
      <c r="V204" s="748"/>
      <c r="W204" s="748"/>
      <c r="X204" s="748"/>
      <c r="Y204" s="764"/>
      <c r="Z204" s="1575"/>
      <c r="AA204" s="1575"/>
      <c r="AB204" s="1575"/>
      <c r="AC204" s="1575"/>
      <c r="AD204" s="1576"/>
      <c r="AE204" s="764"/>
      <c r="AF204" s="1292"/>
      <c r="AG204" s="1285"/>
      <c r="AH204" s="1292"/>
      <c r="AI204" s="1178"/>
      <c r="AJ204" s="1248"/>
      <c r="AK204" s="1292"/>
      <c r="AL204" s="1285"/>
      <c r="AM204" s="1176"/>
      <c r="AN204" s="1177"/>
      <c r="AO204" s="1178"/>
      <c r="AP204" s="1292"/>
      <c r="AQ204" s="1179"/>
      <c r="AR204" s="1285"/>
      <c r="AS204" s="1176"/>
      <c r="AT204" s="1176"/>
      <c r="AU204" s="1176"/>
      <c r="AV204" s="1176"/>
      <c r="AW204" s="1176"/>
      <c r="AX204" s="1285"/>
      <c r="AY204" s="1179"/>
      <c r="AZ204" s="1179"/>
      <c r="BA204" s="1179"/>
      <c r="BB204" s="1292"/>
      <c r="BC204" s="1179"/>
      <c r="BD204" s="1285"/>
      <c r="BE204" s="1285"/>
      <c r="BF204" s="1285"/>
      <c r="BG204" s="1285"/>
      <c r="BH204" s="1285"/>
      <c r="BI204" s="1285"/>
      <c r="BJ204" s="1285"/>
      <c r="BK204" s="1176"/>
      <c r="BL204" s="1176"/>
      <c r="BM204" s="1176"/>
      <c r="BN204" s="1176"/>
      <c r="BO204" s="1176"/>
      <c r="BP204" s="1285"/>
      <c r="BQ204" s="1179"/>
      <c r="BR204" s="1179"/>
      <c r="BS204" s="1179"/>
      <c r="BT204" s="1179"/>
      <c r="BU204" s="1179"/>
      <c r="BV204" s="1285"/>
      <c r="BW204" s="1176"/>
      <c r="BX204" s="1176"/>
      <c r="BY204" s="1176"/>
      <c r="BZ204" s="1176"/>
      <c r="CA204" s="1176"/>
      <c r="CB204" s="1285"/>
      <c r="CC204" s="1285"/>
      <c r="CD204" s="1285"/>
      <c r="CE204" s="1285"/>
      <c r="CF204" s="1285"/>
      <c r="CG204" s="1285"/>
      <c r="CH204" s="1285"/>
      <c r="CI204" s="1174"/>
      <c r="CJ204" s="1174"/>
      <c r="CK204" s="1174"/>
      <c r="CL204" s="1174"/>
      <c r="CM204" s="1171"/>
      <c r="CN204" s="1290"/>
      <c r="CO204" s="1174"/>
      <c r="CP204" s="1174"/>
      <c r="CQ204" s="1171"/>
      <c r="CR204" s="1295"/>
      <c r="CS204" s="1171"/>
      <c r="CT204" s="1290"/>
      <c r="CU204" s="1176"/>
      <c r="CV204" s="1176"/>
      <c r="CW204" s="1176"/>
      <c r="CX204" s="1176"/>
      <c r="CY204" s="1176"/>
      <c r="CZ204" s="1285"/>
      <c r="DA204" s="1176"/>
      <c r="DB204" s="1176"/>
      <c r="DC204" s="1176"/>
      <c r="DD204" s="1176"/>
      <c r="DE204" s="1176"/>
      <c r="DF204" s="1285"/>
      <c r="DG204" s="1176"/>
      <c r="DH204" s="1176"/>
      <c r="DI204" s="1176"/>
      <c r="DJ204" s="1176"/>
      <c r="DK204" s="1176"/>
      <c r="DL204" s="1285"/>
      <c r="DM204" s="1285"/>
      <c r="DN204" s="1285"/>
      <c r="DO204" s="1285"/>
      <c r="DP204" s="1285"/>
      <c r="DQ204" s="1285"/>
      <c r="DR204" s="1285"/>
      <c r="DS204" s="1286"/>
      <c r="DT204" s="1177"/>
      <c r="DU204" s="1286"/>
      <c r="DV204" s="1286"/>
      <c r="DW204" s="1286"/>
      <c r="DX204" s="1285"/>
      <c r="DY204" s="1286"/>
      <c r="DZ204" s="1177"/>
      <c r="EA204" s="1300"/>
      <c r="EB204" s="1300"/>
      <c r="EC204" s="1300"/>
      <c r="ED204" s="1285"/>
      <c r="EE204" s="1180"/>
      <c r="EJ204" s="1290"/>
      <c r="EK204" s="1174"/>
      <c r="EL204" s="1284"/>
      <c r="EM204" s="1290"/>
      <c r="EN204" s="1290"/>
      <c r="EO204" s="1290"/>
      <c r="EP204" s="1294"/>
      <c r="EQ204" s="1289"/>
      <c r="ER204" s="1289"/>
      <c r="ES204" s="1171"/>
      <c r="ET204" s="1289"/>
      <c r="FC204" s="1290"/>
      <c r="FD204" s="1290"/>
      <c r="FE204" s="1290"/>
    </row>
    <row r="205" spans="1:161" ht="17.25" customHeight="1" x14ac:dyDescent="0.15">
      <c r="A205" s="1170" t="s">
        <v>480</v>
      </c>
      <c r="B205" s="1225" t="s">
        <v>23</v>
      </c>
      <c r="C205" s="1226" t="s">
        <v>239</v>
      </c>
      <c r="D205" s="1212">
        <f>AVERAGE('2024月別'!D205,'2023月別 '!C205,'2022月別'!C205,'2021月別'!C205,'2020月別'!C206)</f>
        <v>17164.493599999998</v>
      </c>
      <c r="E205" s="1213">
        <f>AVERAGE('2024月別'!E205,'2023月別 '!D205,'2022月別'!D205,'2021月別'!D205,'2020月別'!D206)</f>
        <v>128.49179999999998</v>
      </c>
      <c r="F205" s="1214">
        <f>AVERAGE('2024月別'!F205,'2023月別 '!E205,'2022月別'!E205,'2021月別'!E205,'2020月別'!E206)</f>
        <v>918.59899999999993</v>
      </c>
      <c r="G205" s="1214">
        <f>AVERAGE('2024月別'!G205,'2023月別 '!F205,'2022月別'!F205,'2021月別'!F205,'2020月別'!F206)</f>
        <v>2776.1456000000003</v>
      </c>
      <c r="H205" s="1214">
        <f>AVERAGE('2024月別'!H205,'2023月別 '!G205,'2022月別'!G205,'2021月別'!G205,'2020月別'!G206)</f>
        <v>3314.1771999999996</v>
      </c>
      <c r="I205" s="1214">
        <f>AVERAGE('2024月別'!I205,'2023月別 '!H205,'2022月別'!H205,'2021月別'!H205,'2020月別'!H206)</f>
        <v>1165.2280000000001</v>
      </c>
      <c r="J205" s="1215">
        <f>AVERAGE('2024月別'!J205,'2023月別 '!I205,'2022月別'!I205,'2021月別'!I205,'2020月別'!I206)</f>
        <v>101.7132</v>
      </c>
      <c r="K205" s="1216">
        <f>AVERAGE('2024月別'!K205,'2023月別 '!J205,'2022月別'!J205,'2021月別'!J205,'2020月別'!J206)</f>
        <v>42.288200000000003</v>
      </c>
      <c r="L205" s="1214">
        <f>AVERAGE('2024月別'!L205,'2023月別 '!K205,'2022月別'!K205,'2021月別'!K205,'2020月別'!K206)</f>
        <v>45.546599999999998</v>
      </c>
      <c r="M205" s="1214">
        <f>AVERAGE('2024月別'!M205,'2023月別 '!L205,'2022月別'!L205,'2021月別'!L205,'2020月別'!L206)</f>
        <v>238.4632</v>
      </c>
      <c r="N205" s="1214">
        <f>AVERAGE('2024月別'!N205,'2023月別 '!M205,'2022月別'!M205,'2021月別'!M205,'2020月別'!M206)</f>
        <v>4207.5653999999995</v>
      </c>
      <c r="O205" s="1214">
        <f>AVERAGE('2024月別'!O205,'2023月別 '!N205,'2022月別'!N205,'2021月別'!N205,'2020月別'!N206)</f>
        <v>3628.5958000000001</v>
      </c>
      <c r="P205" s="1217">
        <f>AVERAGE('2024月別'!P205,'2023月別 '!O205,'2022月別'!O205,'2021月別'!O205,'2020月別'!O206)</f>
        <v>597.67960000000005</v>
      </c>
      <c r="S205" s="55"/>
      <c r="U205" s="767"/>
      <c r="V205" s="767"/>
      <c r="W205" s="748"/>
      <c r="X205" s="748"/>
      <c r="Z205" s="1575"/>
      <c r="AA205" s="1575"/>
      <c r="AB205" s="1575"/>
      <c r="AC205" s="1575"/>
      <c r="AD205" s="1575"/>
      <c r="AG205" s="1285"/>
      <c r="AH205" s="1177"/>
      <c r="AI205" s="1292"/>
      <c r="AJ205" s="1178"/>
      <c r="AK205" s="1178"/>
      <c r="AL205" s="1285"/>
      <c r="AM205" s="1285"/>
      <c r="AN205" s="1285"/>
      <c r="AO205" s="1285"/>
      <c r="AP205" s="1285"/>
      <c r="AQ205" s="1285"/>
      <c r="AR205" s="1285"/>
      <c r="AS205" s="1285"/>
      <c r="AT205" s="1285"/>
      <c r="AU205" s="1285"/>
      <c r="AV205" s="1285"/>
      <c r="AW205" s="1285"/>
      <c r="AX205" s="1285"/>
      <c r="AY205" s="1179"/>
      <c r="AZ205" s="1179"/>
      <c r="BA205" s="1179"/>
      <c r="BB205" s="1292"/>
      <c r="BC205" s="1179"/>
      <c r="BD205" s="1285"/>
      <c r="BE205" s="1176"/>
      <c r="BF205" s="1176"/>
      <c r="BG205" s="1176"/>
      <c r="BH205" s="1176"/>
      <c r="BI205" s="1176"/>
      <c r="BJ205" s="1285"/>
      <c r="BK205" s="1176"/>
      <c r="BL205" s="1176"/>
      <c r="BM205" s="1176"/>
      <c r="BN205" s="1176"/>
      <c r="BO205" s="1176"/>
      <c r="BP205" s="1285"/>
      <c r="BQ205" s="1179"/>
      <c r="BR205" s="1179"/>
      <c r="BS205" s="1179"/>
      <c r="BT205" s="1178"/>
      <c r="BU205" s="1178"/>
      <c r="BV205" s="1285"/>
      <c r="BW205" s="1285"/>
      <c r="BX205" s="1285"/>
      <c r="BY205" s="1285"/>
      <c r="BZ205" s="1285"/>
      <c r="CA205" s="1285"/>
      <c r="CB205" s="1285"/>
      <c r="CC205" s="1179"/>
      <c r="CD205" s="1179"/>
      <c r="CE205" s="1179"/>
      <c r="CF205" s="1292"/>
      <c r="CG205" s="1179"/>
      <c r="CH205" s="1285"/>
      <c r="CI205" s="1301"/>
      <c r="CJ205" s="1209"/>
      <c r="CK205" s="1302"/>
      <c r="CL205" s="1269"/>
      <c r="CM205" s="1269"/>
      <c r="CN205" s="1290"/>
      <c r="CO205" s="1301"/>
      <c r="CP205" s="1209"/>
      <c r="CQ205" s="1302"/>
      <c r="CR205" s="1269"/>
      <c r="CS205" s="1269"/>
      <c r="CT205" s="1290"/>
      <c r="CU205" s="1176"/>
      <c r="CV205" s="1176"/>
      <c r="CW205" s="1176"/>
      <c r="CX205" s="1176"/>
      <c r="CY205" s="1176"/>
      <c r="CZ205" s="1285"/>
      <c r="DA205" s="1286"/>
      <c r="DB205" s="1177"/>
      <c r="DC205" s="1287"/>
      <c r="DD205" s="1293"/>
      <c r="DE205" s="1287"/>
      <c r="DF205" s="1179"/>
      <c r="DG205" s="1285"/>
      <c r="DH205" s="1285"/>
      <c r="DI205" s="1285"/>
      <c r="DJ205" s="1285"/>
      <c r="DK205" s="1285"/>
      <c r="DL205" s="1285"/>
      <c r="DM205" s="1176"/>
      <c r="DN205" s="1176"/>
      <c r="DO205" s="1176"/>
      <c r="DP205" s="1176"/>
      <c r="DQ205" s="1176"/>
      <c r="DR205" s="1285"/>
      <c r="DS205" s="1176"/>
      <c r="DT205" s="1176"/>
      <c r="DU205" s="1176"/>
      <c r="DV205" s="1176"/>
      <c r="DW205" s="1176"/>
      <c r="DX205" s="1285"/>
      <c r="DY205" s="1286"/>
      <c r="DZ205" s="1177"/>
      <c r="EA205" s="1300"/>
      <c r="EB205" s="1300"/>
      <c r="EC205" s="1300"/>
      <c r="ED205" s="1179"/>
      <c r="EE205" s="1180"/>
      <c r="EJ205" s="1290"/>
      <c r="EK205" s="1289"/>
      <c r="EP205" s="1294"/>
      <c r="EQ205" s="1289"/>
      <c r="ER205" s="1289"/>
      <c r="ES205" s="1171"/>
      <c r="ET205" s="1289"/>
    </row>
    <row r="206" spans="1:161" ht="17.25" customHeight="1" x14ac:dyDescent="0.15">
      <c r="A206" s="1170" t="s">
        <v>481</v>
      </c>
      <c r="B206" s="1210" t="s">
        <v>23</v>
      </c>
      <c r="C206" s="1211" t="s">
        <v>15</v>
      </c>
      <c r="D206" s="1212">
        <f>AVERAGE('2024月別'!D206,'2023月別 '!C206,'2022月別'!C206,'2021月別'!C206,'2020月別'!C207)</f>
        <v>2879680.2988</v>
      </c>
      <c r="E206" s="1213">
        <f>AVERAGE('2024月別'!E206,'2023月別 '!D206,'2022月別'!D206,'2021月別'!D206,'2020月別'!D207)</f>
        <v>27665.202800000006</v>
      </c>
      <c r="F206" s="1214">
        <f>AVERAGE('2024月別'!F206,'2023月別 '!E206,'2022月別'!E206,'2021月別'!E206,'2020月別'!E207)</f>
        <v>168689.90680000003</v>
      </c>
      <c r="G206" s="1214">
        <f>AVERAGE('2024月別'!G206,'2023月別 '!F206,'2022月別'!F206,'2021月別'!F206,'2020月別'!F207)</f>
        <v>494057.82579999993</v>
      </c>
      <c r="H206" s="1214">
        <f>AVERAGE('2024月別'!H206,'2023月別 '!G206,'2022月別'!G206,'2021月別'!G206,'2020月別'!G207)</f>
        <v>559163.25179999997</v>
      </c>
      <c r="I206" s="1214">
        <f>AVERAGE('2024月別'!I206,'2023月別 '!H206,'2022月別'!H206,'2021月別'!H206,'2020月別'!H207)</f>
        <v>165492.7836</v>
      </c>
      <c r="J206" s="1215">
        <f>AVERAGE('2024月別'!J206,'2023月別 '!I206,'2022月別'!I206,'2021月別'!I206,'2020月別'!I207)</f>
        <v>18398.414400000001</v>
      </c>
      <c r="K206" s="1216">
        <f>AVERAGE('2024月別'!K206,'2023月別 '!J206,'2022月別'!J206,'2021月別'!J206,'2020月別'!J207)</f>
        <v>11102.9738</v>
      </c>
      <c r="L206" s="1214">
        <f>AVERAGE('2024月別'!L206,'2023月別 '!K206,'2022月別'!K206,'2021月別'!K206,'2020月別'!K207)</f>
        <v>13374.922</v>
      </c>
      <c r="M206" s="1214">
        <f>AVERAGE('2024月別'!M206,'2023月別 '!L206,'2022月別'!L206,'2021月別'!L206,'2020月別'!L207)</f>
        <v>42752.0988</v>
      </c>
      <c r="N206" s="1214">
        <f>AVERAGE('2024月別'!N206,'2023月別 '!M206,'2022月別'!M206,'2021月別'!M206,'2020月別'!M207)</f>
        <v>702613.6128</v>
      </c>
      <c r="O206" s="1214">
        <f>AVERAGE('2024月別'!O206,'2023月別 '!N206,'2022月別'!N206,'2021月別'!N206,'2020月別'!N207)</f>
        <v>563751.9706</v>
      </c>
      <c r="P206" s="1217">
        <f>AVERAGE('2024月別'!P206,'2023月別 '!O206,'2022月別'!O206,'2021月別'!O206,'2020月別'!O207)</f>
        <v>112617.33559999999</v>
      </c>
      <c r="S206" s="55"/>
      <c r="U206" s="767"/>
      <c r="V206" s="767"/>
      <c r="W206" s="252"/>
      <c r="X206" s="748"/>
      <c r="Z206" s="1575"/>
      <c r="AA206" s="1575"/>
      <c r="AB206" s="1575"/>
      <c r="AC206" s="1575"/>
      <c r="AD206" s="1575"/>
      <c r="AG206" s="1176"/>
      <c r="AH206" s="1179"/>
      <c r="AI206" s="1292"/>
      <c r="AJ206" s="1292"/>
      <c r="AK206" s="1179"/>
      <c r="AL206" s="1179"/>
      <c r="AM206" s="1285"/>
      <c r="AN206" s="1285"/>
      <c r="AO206" s="1285"/>
      <c r="AP206" s="1285"/>
      <c r="AQ206" s="1292"/>
      <c r="AR206" s="1179"/>
      <c r="AS206" s="1285"/>
      <c r="AT206" s="1285"/>
      <c r="AU206" s="1285"/>
      <c r="AV206" s="1285"/>
      <c r="AW206" s="1285"/>
      <c r="AX206" s="1285"/>
      <c r="AY206" s="1179"/>
      <c r="AZ206" s="1179"/>
      <c r="BA206" s="1179"/>
      <c r="BB206" s="1292"/>
      <c r="BC206" s="1179"/>
      <c r="BD206" s="1285"/>
      <c r="BE206" s="1285"/>
      <c r="BF206" s="1285"/>
      <c r="BG206" s="1285"/>
      <c r="BH206" s="1285"/>
      <c r="BI206" s="1285"/>
      <c r="BJ206" s="1179"/>
      <c r="BK206" s="1176"/>
      <c r="BL206" s="1176"/>
      <c r="BM206" s="1176"/>
      <c r="BN206" s="1176"/>
      <c r="BO206" s="1176"/>
      <c r="BP206" s="1179"/>
      <c r="BQ206" s="1179"/>
      <c r="BR206" s="1179"/>
      <c r="BS206" s="1179"/>
      <c r="BT206" s="1248"/>
      <c r="BU206" s="1248"/>
      <c r="BV206" s="1179"/>
      <c r="BW206" s="1285"/>
      <c r="BX206" s="1285"/>
      <c r="BY206" s="1285"/>
      <c r="BZ206" s="1285"/>
      <c r="CA206" s="1285"/>
      <c r="CB206" s="1179"/>
      <c r="CC206" s="1285"/>
      <c r="CD206" s="1285"/>
      <c r="CE206" s="1285"/>
      <c r="CF206" s="1178"/>
      <c r="CG206" s="1179"/>
      <c r="CH206" s="1179"/>
      <c r="CI206" s="1290"/>
      <c r="CJ206" s="1290"/>
      <c r="CK206" s="1290"/>
      <c r="CL206" s="1290"/>
      <c r="CM206" s="1290"/>
      <c r="CN206" s="1174"/>
      <c r="CO206" s="1290"/>
      <c r="CP206" s="1290"/>
      <c r="CQ206" s="1290"/>
      <c r="CR206" s="1290"/>
      <c r="CS206" s="1290"/>
      <c r="CT206" s="1174"/>
      <c r="CU206" s="1176"/>
      <c r="CV206" s="1176"/>
      <c r="CW206" s="1176"/>
      <c r="CX206" s="1176"/>
      <c r="CY206" s="1176"/>
      <c r="CZ206" s="1179"/>
      <c r="DA206" s="1286"/>
      <c r="DB206" s="1177"/>
      <c r="DC206" s="1286"/>
      <c r="DD206" s="1288"/>
      <c r="DE206" s="1288"/>
      <c r="DF206" s="1179"/>
      <c r="DG206" s="1285"/>
      <c r="DH206" s="1285"/>
      <c r="DI206" s="1285"/>
      <c r="DJ206" s="1285"/>
      <c r="DK206" s="1285"/>
      <c r="DL206" s="1179"/>
      <c r="DM206" s="1285"/>
      <c r="DN206" s="1285"/>
      <c r="DO206" s="1285"/>
      <c r="DP206" s="1285"/>
      <c r="DQ206" s="1285"/>
      <c r="DR206" s="1179"/>
      <c r="DS206" s="1286"/>
      <c r="DT206" s="1177"/>
      <c r="DU206" s="1286"/>
      <c r="DV206" s="1286"/>
      <c r="DW206" s="1286"/>
      <c r="DX206" s="1285"/>
      <c r="DY206" s="1286"/>
      <c r="DZ206" s="1177"/>
      <c r="EA206" s="1300"/>
      <c r="EB206" s="1300"/>
      <c r="EC206" s="1300"/>
      <c r="ED206" s="1179"/>
      <c r="EE206" s="1180"/>
      <c r="EJ206" s="1174"/>
      <c r="EK206" s="1174"/>
      <c r="EL206" s="1284"/>
      <c r="EM206" s="1290"/>
      <c r="EN206" s="1290"/>
      <c r="EO206" s="1290"/>
      <c r="EP206" s="1294"/>
      <c r="EQ206" s="1289"/>
      <c r="ER206" s="1289"/>
      <c r="ES206" s="1289"/>
      <c r="ET206" s="1171"/>
      <c r="FC206" s="1290"/>
      <c r="FD206" s="1290"/>
      <c r="FE206" s="1290"/>
    </row>
    <row r="207" spans="1:161" ht="17.25" customHeight="1" x14ac:dyDescent="0.15">
      <c r="A207" s="1170" t="s">
        <v>482</v>
      </c>
      <c r="B207" s="1218" t="s">
        <v>23</v>
      </c>
      <c r="C207" s="1219" t="s">
        <v>240</v>
      </c>
      <c r="D207" s="1220">
        <f>AVERAGE('2024月別'!D207,'2023月別 '!C207,'2022月別'!C207,'2021月別'!C207,'2020月別'!C208)</f>
        <v>168.39895312843137</v>
      </c>
      <c r="E207" s="1221">
        <f>AVERAGE('2024月別'!E207,'2023月別 '!D207,'2022月別'!D207,'2021月別'!D207,'2020月別'!D208)</f>
        <v>221.2</v>
      </c>
      <c r="F207" s="1222">
        <f>AVERAGE('2024月別'!F207,'2023月別 '!E207,'2022月別'!E207,'2021月別'!E207,'2020月別'!E208)</f>
        <v>191.6</v>
      </c>
      <c r="G207" s="1222">
        <f>AVERAGE('2024月別'!G207,'2023月別 '!F207,'2022月別'!F207,'2021月別'!F207,'2020月別'!F208)</f>
        <v>179.6</v>
      </c>
      <c r="H207" s="1222">
        <f>AVERAGE('2024月別'!H207,'2023月別 '!G207,'2022月別'!G207,'2021月別'!G207,'2020月別'!G208)</f>
        <v>171.8</v>
      </c>
      <c r="I207" s="1222">
        <f>AVERAGE('2024月別'!I207,'2023月別 '!H207,'2022月別'!H207,'2021月別'!H207,'2020月別'!H208)</f>
        <v>140</v>
      </c>
      <c r="J207" s="1223">
        <f>AVERAGE('2024月別'!J207,'2023月別 '!I207,'2022月別'!I207,'2021月別'!I207,'2020月別'!I208)</f>
        <v>190.2</v>
      </c>
      <c r="K207" s="1222">
        <f>AVERAGE('2024月別'!K207,'2023月別 '!J207,'2022月別'!J207,'2021月別'!J207,'2020月別'!J208)</f>
        <v>277.39999999999998</v>
      </c>
      <c r="L207" s="1222">
        <f>AVERAGE('2024月別'!L207,'2023月別 '!K207,'2022月別'!K207,'2021月別'!K207,'2020月別'!K208)</f>
        <v>325.39999999999998</v>
      </c>
      <c r="M207" s="1222">
        <f>AVERAGE('2024月別'!M207,'2023月別 '!L207,'2022月別'!L207,'2021月別'!L207,'2020月別'!L208)</f>
        <v>184.4</v>
      </c>
      <c r="N207" s="1222">
        <f>AVERAGE('2024月別'!N207,'2023月別 '!M207,'2022月別'!M207,'2021月別'!M207,'2020月別'!M208)</f>
        <v>168.2</v>
      </c>
      <c r="O207" s="1222">
        <f>AVERAGE('2024月別'!O207,'2023月別 '!N207,'2022月別'!N207,'2021月別'!N207,'2020月別'!N208)</f>
        <v>156.4</v>
      </c>
      <c r="P207" s="1224">
        <f>AVERAGE('2024月別'!P207,'2023月別 '!O207,'2022月別'!O207,'2021月別'!O207,'2020月別'!O208)</f>
        <v>197</v>
      </c>
      <c r="S207" s="55"/>
      <c r="T207" s="825"/>
      <c r="U207" s="767"/>
      <c r="V207" s="767"/>
      <c r="W207" s="252"/>
      <c r="X207" s="767"/>
      <c r="Y207" s="787"/>
      <c r="Z207" s="1575"/>
      <c r="AA207" s="1575"/>
      <c r="AB207" s="1575"/>
      <c r="AC207" s="1575"/>
      <c r="AD207" s="1575"/>
      <c r="AE207" s="787"/>
      <c r="AF207" s="1292"/>
      <c r="AG207" s="1176"/>
      <c r="AH207" s="1179"/>
      <c r="AI207" s="1179"/>
      <c r="AJ207" s="1179"/>
      <c r="AK207" s="1292"/>
      <c r="AL207" s="1179"/>
      <c r="AM207" s="1179"/>
      <c r="AN207" s="1179"/>
      <c r="AO207" s="1179"/>
      <c r="AP207" s="1178"/>
      <c r="AQ207" s="1292"/>
      <c r="AR207" s="1179"/>
      <c r="AS207" s="1176"/>
      <c r="AT207" s="1176"/>
      <c r="AU207" s="1176"/>
      <c r="AV207" s="1176"/>
      <c r="AW207" s="1176"/>
      <c r="AX207" s="1285"/>
      <c r="AY207" s="1179"/>
      <c r="AZ207" s="1179"/>
      <c r="BA207" s="1179"/>
      <c r="BB207" s="1292"/>
      <c r="BC207" s="1179"/>
      <c r="BD207" s="1285"/>
      <c r="BE207" s="1285"/>
      <c r="BF207" s="1285"/>
      <c r="BG207" s="1285"/>
      <c r="BH207" s="1285"/>
      <c r="BI207" s="1285"/>
      <c r="BJ207" s="1179"/>
      <c r="BK207" s="1176"/>
      <c r="BL207" s="1176"/>
      <c r="BM207" s="1176"/>
      <c r="BN207" s="1176"/>
      <c r="BO207" s="1176"/>
      <c r="BP207" s="1179"/>
      <c r="BQ207" s="1285"/>
      <c r="BR207" s="1285"/>
      <c r="BS207" s="1285"/>
      <c r="BT207" s="1179"/>
      <c r="BU207" s="1285"/>
      <c r="BV207" s="1179"/>
      <c r="BW207" s="1285"/>
      <c r="BX207" s="1285"/>
      <c r="BY207" s="1285"/>
      <c r="BZ207" s="1285"/>
      <c r="CA207" s="1285"/>
      <c r="CB207" s="1179"/>
      <c r="CC207" s="1285"/>
      <c r="CD207" s="1285"/>
      <c r="CE207" s="1285"/>
      <c r="CF207" s="1292"/>
      <c r="CG207" s="1179"/>
      <c r="CH207" s="1179"/>
      <c r="CI207" s="1174"/>
      <c r="CJ207" s="1174"/>
      <c r="CK207" s="1174"/>
      <c r="CL207" s="1295"/>
      <c r="CM207" s="1174"/>
      <c r="CN207" s="1174"/>
      <c r="CO207" s="1174"/>
      <c r="CP207" s="1174"/>
      <c r="CQ207" s="1174"/>
      <c r="CR207" s="1295"/>
      <c r="CS207" s="1174"/>
      <c r="CT207" s="1174"/>
      <c r="CU207" s="1176"/>
      <c r="CV207" s="1176"/>
      <c r="CW207" s="1176"/>
      <c r="CX207" s="1176"/>
      <c r="CY207" s="1176"/>
      <c r="CZ207" s="1179"/>
      <c r="DA207" s="1292"/>
      <c r="DB207" s="1292"/>
      <c r="DC207" s="293"/>
      <c r="DD207" s="1293"/>
      <c r="DE207" s="1287"/>
      <c r="DF207" s="1292"/>
      <c r="DG207" s="1176"/>
      <c r="DH207" s="1176"/>
      <c r="DI207" s="1176"/>
      <c r="DJ207" s="1176"/>
      <c r="DK207" s="1176"/>
      <c r="DL207" s="1179"/>
      <c r="DM207" s="1285"/>
      <c r="DN207" s="1285"/>
      <c r="DO207" s="1285"/>
      <c r="DP207" s="1285"/>
      <c r="DQ207" s="1285"/>
      <c r="DR207" s="1179"/>
      <c r="DS207" s="1286"/>
      <c r="DT207" s="1177"/>
      <c r="DU207" s="1286"/>
      <c r="DV207" s="1286"/>
      <c r="DW207" s="1286"/>
      <c r="DX207" s="1285"/>
      <c r="DY207" s="1286"/>
      <c r="DZ207" s="1177"/>
      <c r="EA207" s="1300"/>
      <c r="EB207" s="1300"/>
      <c r="EC207" s="1300"/>
      <c r="ED207" s="1292"/>
      <c r="EE207" s="1180"/>
      <c r="EJ207" s="1174"/>
      <c r="EK207" s="1174"/>
      <c r="EL207" s="1284"/>
      <c r="EM207" s="1290"/>
      <c r="EN207" s="1290"/>
      <c r="EO207" s="1290"/>
      <c r="EP207" s="1291"/>
      <c r="EQ207" s="1289"/>
      <c r="ER207" s="1289"/>
      <c r="ES207" s="1289"/>
      <c r="ET207" s="1171"/>
      <c r="FD207" s="1290"/>
      <c r="FE207" s="1290"/>
    </row>
    <row r="208" spans="1:161" ht="17.25" customHeight="1" x14ac:dyDescent="0.15">
      <c r="A208" s="1170" t="s">
        <v>483</v>
      </c>
      <c r="B208" s="1225" t="s">
        <v>24</v>
      </c>
      <c r="C208" s="1226" t="s">
        <v>239</v>
      </c>
      <c r="D208" s="1212">
        <f>AVERAGE('2024月別'!D208,'2023月別 '!C208,'2022月別'!C208,'2021月別'!C208,'2020月別'!C209)</f>
        <v>2264.3396000000002</v>
      </c>
      <c r="E208" s="1213">
        <f>AVERAGE('2024月別'!E208,'2023月別 '!D208,'2022月別'!D208,'2021月別'!D208,'2020月別'!D209)</f>
        <v>95.102999999999994</v>
      </c>
      <c r="F208" s="1214">
        <f>AVERAGE('2024月別'!F208,'2023月別 '!E208,'2022月別'!E208,'2021月別'!E208,'2020月別'!E209)</f>
        <v>155.21300000000002</v>
      </c>
      <c r="G208" s="1214">
        <f>AVERAGE('2024月別'!G208,'2023月別 '!F208,'2022月別'!F208,'2021月別'!F208,'2020月別'!F209)</f>
        <v>362.58820000000003</v>
      </c>
      <c r="H208" s="1214">
        <f>AVERAGE('2024月別'!H208,'2023月別 '!G208,'2022月別'!G208,'2021月別'!G208,'2020月別'!G209)</f>
        <v>411.30120000000005</v>
      </c>
      <c r="I208" s="1214">
        <f>AVERAGE('2024月別'!I208,'2023月別 '!H208,'2022月別'!H208,'2021月別'!H208,'2020月別'!H209)</f>
        <v>122.95180000000001</v>
      </c>
      <c r="J208" s="1215">
        <f>AVERAGE('2024月別'!J208,'2023月別 '!I208,'2022月別'!I208,'2021月別'!I208,'2020月別'!I209)</f>
        <v>5.3477999999999994</v>
      </c>
      <c r="K208" s="1216">
        <f>AVERAGE('2024月別'!K208,'2023月別 '!J208,'2022月別'!J208,'2021月別'!J208,'2020月別'!J209)</f>
        <v>0.22480000000000003</v>
      </c>
      <c r="L208" s="1214">
        <f>AVERAGE('2024月別'!L208,'2023月別 '!K208,'2022月別'!K208,'2021月別'!K208,'2020月別'!K209)</f>
        <v>0.14479999999999998</v>
      </c>
      <c r="M208" s="1214">
        <f>AVERAGE('2024月別'!M208,'2023月別 '!L208,'2022月別'!L208,'2021月別'!L208,'2020月別'!L209)</f>
        <v>10.3934</v>
      </c>
      <c r="N208" s="1214">
        <f>AVERAGE('2024月別'!N208,'2023月別 '!M208,'2022月別'!M208,'2021月別'!M208,'2020月別'!M209)</f>
        <v>394.37</v>
      </c>
      <c r="O208" s="1214">
        <f>AVERAGE('2024月別'!O208,'2023月別 '!N208,'2022月別'!N208,'2021月別'!N208,'2020月別'!N209)</f>
        <v>506.92320000000001</v>
      </c>
      <c r="P208" s="1217">
        <f>AVERAGE('2024月別'!P208,'2023月別 '!O208,'2022月別'!O208,'2021月別'!O208,'2020月別'!O209)</f>
        <v>199.7784</v>
      </c>
      <c r="S208" s="55"/>
      <c r="U208" s="767"/>
      <c r="V208" s="767"/>
      <c r="W208" s="252"/>
      <c r="X208" s="767"/>
      <c r="Z208" s="1577"/>
      <c r="AA208" s="1577"/>
      <c r="AB208" s="1577"/>
      <c r="AC208" s="1575"/>
      <c r="AD208" s="1575"/>
      <c r="AG208" s="1176"/>
      <c r="AH208" s="1179"/>
      <c r="AI208" s="1179"/>
      <c r="AJ208" s="1292"/>
      <c r="AK208" s="1179"/>
      <c r="AL208" s="1292"/>
      <c r="AM208" s="1179"/>
      <c r="AN208" s="1179"/>
      <c r="AO208" s="1179"/>
      <c r="AP208" s="1179"/>
      <c r="AQ208" s="1179"/>
      <c r="AR208" s="1292"/>
      <c r="AS208" s="1176"/>
      <c r="AT208" s="1176"/>
      <c r="AU208" s="1176"/>
      <c r="AV208" s="1176"/>
      <c r="AW208" s="1176"/>
      <c r="AX208" s="1179"/>
      <c r="AY208" s="1179"/>
      <c r="AZ208" s="1179"/>
      <c r="BA208" s="1179"/>
      <c r="BB208" s="1292"/>
      <c r="BC208" s="1179"/>
      <c r="BD208" s="1179"/>
      <c r="BE208" s="1176"/>
      <c r="BF208" s="1176"/>
      <c r="BG208" s="1176"/>
      <c r="BH208" s="1176"/>
      <c r="BI208" s="1176"/>
      <c r="BJ208" s="1292"/>
      <c r="BK208" s="1176"/>
      <c r="BL208" s="1176"/>
      <c r="BM208" s="1176"/>
      <c r="BN208" s="1176"/>
      <c r="BO208" s="1176"/>
      <c r="BP208" s="1292"/>
      <c r="BQ208" s="1176"/>
      <c r="BR208" s="1177"/>
      <c r="BS208" s="1178"/>
      <c r="BT208" s="1179"/>
      <c r="BU208" s="1179"/>
      <c r="BV208" s="1180"/>
      <c r="BW208" s="1176"/>
      <c r="BX208" s="1176"/>
      <c r="BY208" s="1176"/>
      <c r="BZ208" s="1176"/>
      <c r="CA208" s="1176"/>
      <c r="CB208" s="1292"/>
      <c r="CC208" s="1292"/>
      <c r="CD208" s="1292"/>
      <c r="CE208" s="1292"/>
      <c r="CF208" s="1179"/>
      <c r="CG208" s="1292"/>
      <c r="CH208" s="1292"/>
      <c r="CI208" s="1290"/>
      <c r="CJ208" s="1290"/>
      <c r="CK208" s="1290"/>
      <c r="CL208" s="1290"/>
      <c r="CM208" s="1290"/>
      <c r="CN208" s="1295"/>
      <c r="CO208" s="1295"/>
      <c r="CP208" s="1295"/>
      <c r="CQ208" s="1303"/>
      <c r="CR208" s="1174"/>
      <c r="CS208" s="1174"/>
      <c r="CT208" s="1295"/>
      <c r="CU208" s="1292"/>
      <c r="CV208" s="1292"/>
      <c r="CW208" s="293"/>
      <c r="CX208" s="1293"/>
      <c r="CY208" s="1293"/>
      <c r="CZ208" s="1179"/>
      <c r="DA208" s="1285"/>
      <c r="DB208" s="1285"/>
      <c r="DC208" s="1178"/>
      <c r="DD208" s="1178"/>
      <c r="DE208" s="1178"/>
      <c r="DF208" s="1179"/>
      <c r="DG208" s="1176"/>
      <c r="DH208" s="1176"/>
      <c r="DI208" s="1176"/>
      <c r="DJ208" s="1176"/>
      <c r="DK208" s="1176"/>
      <c r="DL208" s="1292"/>
      <c r="DM208" s="1286"/>
      <c r="DN208" s="1177"/>
      <c r="DO208" s="1286"/>
      <c r="DP208" s="1285"/>
      <c r="DQ208" s="1285"/>
      <c r="DR208" s="1292"/>
      <c r="DS208" s="1286"/>
      <c r="DT208" s="1177"/>
      <c r="DU208" s="1286"/>
      <c r="DV208" s="1286"/>
      <c r="DW208" s="1286"/>
      <c r="DX208" s="1297"/>
      <c r="DY208" s="1286"/>
      <c r="DZ208" s="1177"/>
      <c r="EA208" s="1300"/>
      <c r="EB208" s="1300"/>
      <c r="EC208" s="1300"/>
      <c r="ED208" s="1179"/>
      <c r="EE208" s="1180"/>
      <c r="EJ208" s="1298"/>
      <c r="EK208" s="1289"/>
      <c r="EL208" s="1284"/>
      <c r="EM208" s="1290"/>
      <c r="EN208" s="1290"/>
      <c r="EO208" s="1290"/>
      <c r="EP208" s="1291"/>
      <c r="EQ208" s="1289"/>
      <c r="ER208" s="1289"/>
      <c r="ES208" s="1171"/>
      <c r="ET208" s="1289"/>
      <c r="FC208" s="1290"/>
      <c r="FD208" s="1290"/>
      <c r="FE208" s="1290"/>
    </row>
    <row r="209" spans="1:161" ht="17.25" customHeight="1" x14ac:dyDescent="0.15">
      <c r="A209" s="1170" t="s">
        <v>484</v>
      </c>
      <c r="B209" s="1210" t="s">
        <v>24</v>
      </c>
      <c r="C209" s="1211" t="s">
        <v>15</v>
      </c>
      <c r="D209" s="1212">
        <f>AVERAGE('2024月別'!D209,'2023月別 '!C209,'2022月別'!C209,'2021月別'!C209,'2020月別'!C210)</f>
        <v>640260.29399999999</v>
      </c>
      <c r="E209" s="1213">
        <f>AVERAGE('2024月別'!E209,'2023月別 '!D209,'2022月別'!D209,'2021月別'!D209,'2020月別'!D210)</f>
        <v>26485.309600000001</v>
      </c>
      <c r="F209" s="1214">
        <f>AVERAGE('2024月別'!F209,'2023月別 '!E209,'2022月別'!E209,'2021月別'!E209,'2020月別'!E210)</f>
        <v>44524.091</v>
      </c>
      <c r="G209" s="1214">
        <f>AVERAGE('2024月別'!G209,'2023月別 '!F209,'2022月別'!F209,'2021月別'!F209,'2020月別'!F210)</f>
        <v>98176.575400000002</v>
      </c>
      <c r="H209" s="1214">
        <f>AVERAGE('2024月別'!H209,'2023月別 '!G209,'2022月別'!G209,'2021月別'!G209,'2020月別'!G210)</f>
        <v>127786.818</v>
      </c>
      <c r="I209" s="1214">
        <f>AVERAGE('2024月別'!I209,'2023月別 '!H209,'2022月別'!H209,'2021月別'!H209,'2020月別'!H210)</f>
        <v>26202.063399999999</v>
      </c>
      <c r="J209" s="1215">
        <f>AVERAGE('2024月別'!J209,'2023月別 '!I209,'2022月別'!I209,'2021月別'!I209,'2020月別'!I210)</f>
        <v>716.05739999999992</v>
      </c>
      <c r="K209" s="1216">
        <f>AVERAGE('2024月別'!K209,'2023月別 '!J209,'2022月別'!J209,'2021月別'!J209,'2020月別'!J210)</f>
        <v>61.635599999999997</v>
      </c>
      <c r="L209" s="1214">
        <f>AVERAGE('2024月別'!L209,'2023月別 '!K209,'2022月別'!K209,'2021月別'!K209,'2020月別'!K210)</f>
        <v>34.797600000000003</v>
      </c>
      <c r="M209" s="1214">
        <f>AVERAGE('2024月別'!M209,'2023月別 '!L209,'2022月別'!L209,'2021月別'!L209,'2020月別'!L210)</f>
        <v>11079.627199999999</v>
      </c>
      <c r="N209" s="1214">
        <f>AVERAGE('2024月別'!N209,'2023月別 '!M209,'2022月別'!M209,'2021月別'!M209,'2020月別'!M210)</f>
        <v>121053.70800000001</v>
      </c>
      <c r="O209" s="1214">
        <f>AVERAGE('2024月別'!O209,'2023月別 '!N209,'2022月別'!N209,'2021月別'!N209,'2020月別'!N210)</f>
        <v>127880.20359999998</v>
      </c>
      <c r="P209" s="1217">
        <f>AVERAGE('2024月別'!P209,'2023月別 '!O209,'2022月別'!O209,'2021月別'!O209,'2020月別'!O210)</f>
        <v>56259.407199999994</v>
      </c>
      <c r="S209" s="55"/>
      <c r="U209" s="767"/>
      <c r="V209" s="767"/>
      <c r="W209" s="767"/>
      <c r="X209" s="767"/>
      <c r="Z209" s="1577"/>
      <c r="AA209" s="1577"/>
      <c r="AB209" s="1577"/>
      <c r="AC209" s="1577"/>
      <c r="AD209" s="1575"/>
      <c r="AG209" s="1176"/>
      <c r="AH209" s="1179"/>
      <c r="AI209" s="1179"/>
      <c r="AJ209" s="1179"/>
      <c r="AK209" s="1285"/>
      <c r="AL209" s="1179"/>
      <c r="AM209" s="1285"/>
      <c r="AN209" s="1285"/>
      <c r="AO209" s="1285"/>
      <c r="AP209" s="1179"/>
      <c r="AQ209" s="1179"/>
      <c r="AR209" s="1179"/>
      <c r="AS209" s="1179"/>
      <c r="AT209" s="1179"/>
      <c r="AU209" s="1179"/>
      <c r="AV209" s="1179"/>
      <c r="AW209" s="1285"/>
      <c r="AX209" s="1179"/>
      <c r="AY209" s="1179"/>
      <c r="AZ209" s="1179"/>
      <c r="BA209" s="1179"/>
      <c r="BB209" s="1292"/>
      <c r="BC209" s="1179"/>
      <c r="BD209" s="1179"/>
      <c r="BE209" s="1176"/>
      <c r="BF209" s="1176"/>
      <c r="BG209" s="1176"/>
      <c r="BH209" s="1176"/>
      <c r="BI209" s="1176"/>
      <c r="BJ209" s="1179"/>
      <c r="BK209" s="1176"/>
      <c r="BL209" s="1176"/>
      <c r="BM209" s="1176"/>
      <c r="BN209" s="1176"/>
      <c r="BO209" s="1176"/>
      <c r="BP209" s="1179"/>
      <c r="BQ209" s="1179"/>
      <c r="BR209" s="1179"/>
      <c r="BS209" s="1179"/>
      <c r="BT209" s="1285"/>
      <c r="BU209" s="1179"/>
      <c r="BV209" s="1179"/>
      <c r="BW209" s="1176"/>
      <c r="BX209" s="1176"/>
      <c r="BY209" s="1176"/>
      <c r="BZ209" s="1176"/>
      <c r="CA209" s="1176"/>
      <c r="CB209" s="1179"/>
      <c r="CC209" s="1285"/>
      <c r="CD209" s="1285"/>
      <c r="CE209" s="1178"/>
      <c r="CF209" s="1285"/>
      <c r="CG209" s="1179"/>
      <c r="CH209" s="1179"/>
      <c r="CI209" s="1174"/>
      <c r="CJ209" s="1174"/>
      <c r="CK209" s="1174"/>
      <c r="CL209" s="1295"/>
      <c r="CM209" s="1295"/>
      <c r="CN209" s="1174"/>
      <c r="CO209" s="1290"/>
      <c r="CP209" s="1290"/>
      <c r="CQ209" s="1290"/>
      <c r="CR209" s="1290"/>
      <c r="CS209" s="1290"/>
      <c r="CT209" s="1174"/>
      <c r="CU209" s="1292"/>
      <c r="CV209" s="1292"/>
      <c r="CW209" s="1292"/>
      <c r="CX209" s="1179"/>
      <c r="CY209" s="1293"/>
      <c r="CZ209" s="1179"/>
      <c r="DA209" s="1292"/>
      <c r="DB209" s="1292"/>
      <c r="DC209" s="293"/>
      <c r="DD209" s="293"/>
      <c r="DE209" s="1293"/>
      <c r="DF209" s="1179"/>
      <c r="DG209" s="1286"/>
      <c r="DH209" s="1177"/>
      <c r="DI209" s="1286"/>
      <c r="DJ209" s="1292"/>
      <c r="DK209" s="1285"/>
      <c r="DL209" s="1179"/>
      <c r="DM209" s="1176"/>
      <c r="DN209" s="1176"/>
      <c r="DO209" s="1176"/>
      <c r="DP209" s="1176"/>
      <c r="DQ209" s="1176"/>
      <c r="DR209" s="1179"/>
      <c r="DS209" s="1176"/>
      <c r="DT209" s="1176"/>
      <c r="DU209" s="1176"/>
      <c r="DV209" s="1176"/>
      <c r="DW209" s="1176"/>
      <c r="DX209" s="1285"/>
      <c r="DY209" s="1286"/>
      <c r="DZ209" s="1177"/>
      <c r="EA209" s="1300"/>
      <c r="EB209" s="1300"/>
      <c r="EC209" s="1300"/>
      <c r="ED209" s="1179"/>
      <c r="EE209" s="1180"/>
      <c r="EJ209" s="1174"/>
      <c r="EK209" s="1174"/>
      <c r="EP209" s="1291"/>
      <c r="EQ209" s="1289"/>
      <c r="ER209" s="1289"/>
      <c r="ES209" s="1171"/>
      <c r="ET209" s="1171"/>
      <c r="EZ209" s="1290"/>
      <c r="FA209" s="1290"/>
      <c r="FB209" s="1290"/>
      <c r="FC209" s="1290"/>
    </row>
    <row r="210" spans="1:161" ht="17.25" customHeight="1" x14ac:dyDescent="0.15">
      <c r="A210" s="1170" t="s">
        <v>485</v>
      </c>
      <c r="B210" s="1218" t="s">
        <v>24</v>
      </c>
      <c r="C210" s="1219" t="s">
        <v>240</v>
      </c>
      <c r="D210" s="1220">
        <f>AVERAGE('2024月別'!D210,'2023月別 '!C210,'2022月別'!C210,'2021月別'!C210,'2020月別'!C211)</f>
        <v>277.36246180280278</v>
      </c>
      <c r="E210" s="1221">
        <f>AVERAGE('2024月別'!E210,'2023月別 '!D210,'2022月別'!D210,'2021月別'!D210,'2020月別'!D211)</f>
        <v>279.60000000000002</v>
      </c>
      <c r="F210" s="1222">
        <f>AVERAGE('2024月別'!F210,'2023月別 '!E210,'2022月別'!E210,'2021月別'!E210,'2020月別'!E211)</f>
        <v>296.39999999999998</v>
      </c>
      <c r="G210" s="1222">
        <f>AVERAGE('2024月別'!G210,'2023月別 '!F210,'2022月別'!F210,'2021月別'!F210,'2020月別'!F211)</f>
        <v>269</v>
      </c>
      <c r="H210" s="1222">
        <f>AVERAGE('2024月別'!H210,'2023月別 '!G210,'2022月別'!G210,'2021月別'!G210,'2020月別'!G211)</f>
        <v>311.2</v>
      </c>
      <c r="I210" s="1222">
        <f>AVERAGE('2024月別'!I210,'2023月別 '!H210,'2022月別'!H210,'2021月別'!H210,'2020月別'!H211)</f>
        <v>212.8</v>
      </c>
      <c r="J210" s="1223">
        <f>AVERAGE('2024月別'!J210,'2023月別 '!I210,'2022月別'!I210,'2021月別'!I210,'2020月別'!I211)</f>
        <v>158.6</v>
      </c>
      <c r="K210" s="1222">
        <f>AVERAGE('2024月別'!K210,'2023月別 '!J210,'2022月別'!J210,'2021月別'!J210,'2020月別'!J211)</f>
        <v>256.2</v>
      </c>
      <c r="L210" s="1222">
        <f>AVERAGE('2024月別'!L210,'2023月別 '!K210,'2022月別'!K210,'2021月別'!K210,'2020月別'!K211)</f>
        <v>225.8</v>
      </c>
      <c r="M210" s="1222">
        <f>AVERAGE('2024月別'!M210,'2023月別 '!L210,'2022月別'!L210,'2021月別'!L210,'2020月別'!L211)</f>
        <v>311.60000000000002</v>
      </c>
      <c r="N210" s="1222">
        <f>AVERAGE('2024月別'!N210,'2023月別 '!M210,'2022月別'!M210,'2021月別'!M210,'2020月別'!M211)</f>
        <v>301.8</v>
      </c>
      <c r="O210" s="1222">
        <f>AVERAGE('2024月別'!O210,'2023月別 '!N210,'2022月別'!N210,'2021月別'!N210,'2020月別'!N211)</f>
        <v>247.2</v>
      </c>
      <c r="P210" s="1224">
        <f>AVERAGE('2024月別'!P210,'2023月別 '!O210,'2022月別'!O210,'2021月別'!O210,'2020月別'!O211)</f>
        <v>252.6</v>
      </c>
      <c r="S210" s="55"/>
      <c r="T210" s="825"/>
      <c r="U210" s="767"/>
      <c r="V210" s="767"/>
      <c r="W210" s="767"/>
      <c r="X210" s="748"/>
      <c r="Y210" s="787"/>
      <c r="Z210" s="1576"/>
      <c r="AA210" s="1576"/>
      <c r="AB210" s="1576"/>
      <c r="AC210" s="1577"/>
      <c r="AD210" s="1577"/>
      <c r="AE210" s="787"/>
      <c r="AF210" s="1292"/>
      <c r="AG210" s="1292"/>
      <c r="AH210" s="1285"/>
      <c r="AI210" s="1292"/>
      <c r="AJ210" s="1178"/>
      <c r="AK210" s="1179"/>
      <c r="AL210" s="1179"/>
      <c r="AM210" s="1292"/>
      <c r="AN210" s="1292"/>
      <c r="AO210" s="1292"/>
      <c r="AP210" s="1178"/>
      <c r="AQ210" s="1292"/>
      <c r="AR210" s="1179"/>
      <c r="AS210" s="1179"/>
      <c r="AT210" s="1179"/>
      <c r="AU210" s="1179"/>
      <c r="AV210" s="1179"/>
      <c r="AW210" s="1179"/>
      <c r="AX210" s="1292"/>
      <c r="AY210" s="1179"/>
      <c r="AZ210" s="1179"/>
      <c r="BA210" s="1179"/>
      <c r="BB210" s="1292"/>
      <c r="BC210" s="1179"/>
      <c r="BD210" s="1292"/>
      <c r="BE210" s="1179"/>
      <c r="BF210" s="1179"/>
      <c r="BG210" s="1179"/>
      <c r="BH210" s="1179"/>
      <c r="BI210" s="1248"/>
      <c r="BJ210" s="1179"/>
      <c r="BK210" s="1176"/>
      <c r="BL210" s="1176"/>
      <c r="BM210" s="1176"/>
      <c r="BN210" s="1176"/>
      <c r="BO210" s="1176"/>
      <c r="BP210" s="1179"/>
      <c r="BQ210" s="1179"/>
      <c r="BR210" s="1179"/>
      <c r="BS210" s="1179"/>
      <c r="BT210" s="1179"/>
      <c r="BU210" s="1292"/>
      <c r="BV210" s="1179"/>
      <c r="BW210" s="1179"/>
      <c r="BX210" s="1179"/>
      <c r="BY210" s="1179"/>
      <c r="BZ210" s="1285"/>
      <c r="CA210" s="1179"/>
      <c r="CB210" s="1179"/>
      <c r="CC210" s="1179"/>
      <c r="CD210" s="1179"/>
      <c r="CE210" s="1179"/>
      <c r="CF210" s="1292"/>
      <c r="CG210" s="1292"/>
      <c r="CH210" s="1179"/>
      <c r="CI210" s="1290"/>
      <c r="CJ210" s="1290"/>
      <c r="CK210" s="1290"/>
      <c r="CL210" s="1290"/>
      <c r="CM210" s="1290"/>
      <c r="CN210" s="1174"/>
      <c r="CO210" s="1174"/>
      <c r="CP210" s="1174"/>
      <c r="CQ210" s="1174"/>
      <c r="CR210" s="1171"/>
      <c r="CS210" s="1295"/>
      <c r="CT210" s="1174"/>
      <c r="CU210" s="1292"/>
      <c r="CV210" s="1292"/>
      <c r="CW210" s="1292"/>
      <c r="CX210" s="1179"/>
      <c r="CY210" s="1293"/>
      <c r="CZ210" s="1179"/>
      <c r="DA210" s="1292"/>
      <c r="DB210" s="1292"/>
      <c r="DC210" s="293"/>
      <c r="DD210" s="1178"/>
      <c r="DE210" s="1293"/>
      <c r="DF210" s="1292"/>
      <c r="DG210" s="1286"/>
      <c r="DH210" s="1177"/>
      <c r="DI210" s="1286"/>
      <c r="DJ210" s="1292"/>
      <c r="DK210" s="1179"/>
      <c r="DL210" s="1179"/>
      <c r="DM210" s="1176"/>
      <c r="DN210" s="1176"/>
      <c r="DO210" s="1176"/>
      <c r="DP210" s="1176"/>
      <c r="DQ210" s="1176"/>
      <c r="DR210" s="1179"/>
      <c r="DS210" s="1176"/>
      <c r="DT210" s="1176"/>
      <c r="DU210" s="1176"/>
      <c r="DV210" s="1176"/>
      <c r="DW210" s="1176"/>
      <c r="DX210" s="1285"/>
      <c r="DY210" s="1286"/>
      <c r="DZ210" s="1177"/>
      <c r="EA210" s="1300"/>
      <c r="EB210" s="1300"/>
      <c r="EC210" s="1300"/>
      <c r="ED210" s="1292"/>
      <c r="EE210" s="1180"/>
      <c r="EJ210" s="1174"/>
      <c r="EK210" s="1174"/>
      <c r="EP210" s="1294"/>
      <c r="EQ210" s="1289"/>
      <c r="ER210" s="1289"/>
      <c r="ES210" s="1171"/>
      <c r="ET210" s="1171"/>
      <c r="EU210" s="1284"/>
      <c r="EV210" s="1290"/>
      <c r="EW210" s="1290"/>
      <c r="EX210" s="1290"/>
      <c r="EY210" s="1291"/>
      <c r="FC210" s="1290"/>
    </row>
    <row r="211" spans="1:161" ht="17.25" customHeight="1" x14ac:dyDescent="0.15">
      <c r="A211" s="1170" t="s">
        <v>486</v>
      </c>
      <c r="B211" s="1225" t="s">
        <v>25</v>
      </c>
      <c r="C211" s="1226" t="s">
        <v>239</v>
      </c>
      <c r="D211" s="1212">
        <f>AVERAGE('2024月別'!D211,'2023月別 '!C211,'2022月別'!C211,'2021月別'!C211,'2020月別'!C212)</f>
        <v>1263.8529999999998</v>
      </c>
      <c r="E211" s="1213">
        <f>AVERAGE('2024月別'!E211,'2023月別 '!D211,'2022月別'!D211,'2021月別'!D211,'2020月別'!D212)</f>
        <v>83.703999999999994</v>
      </c>
      <c r="F211" s="1214">
        <f>AVERAGE('2024月別'!F211,'2023月別 '!E211,'2022月別'!E211,'2021月別'!E211,'2020月別'!E212)</f>
        <v>108.506</v>
      </c>
      <c r="G211" s="1214">
        <f>AVERAGE('2024月別'!G211,'2023月別 '!F211,'2022月別'!F211,'2021月別'!F211,'2020月別'!F212)</f>
        <v>171.1174</v>
      </c>
      <c r="H211" s="1214">
        <f>AVERAGE('2024月別'!H211,'2023月別 '!G211,'2022月別'!G211,'2021月別'!G211,'2020月別'!G212)</f>
        <v>196.846</v>
      </c>
      <c r="I211" s="1214">
        <f>AVERAGE('2024月別'!I211,'2023月別 '!H211,'2022月別'!H211,'2021月別'!H211,'2020月別'!H212)</f>
        <v>77.209599999999995</v>
      </c>
      <c r="J211" s="1215">
        <f>AVERAGE('2024月別'!J211,'2023月別 '!I211,'2022月別'!I211,'2021月別'!I211,'2020月別'!I212)</f>
        <v>1.8248000000000002</v>
      </c>
      <c r="K211" s="1216">
        <f>AVERAGE('2024月別'!K211,'2023月別 '!J211,'2022月別'!J211,'2021月別'!J211,'2020月別'!J212)</f>
        <v>4.5400000000000003E-2</v>
      </c>
      <c r="L211" s="1214">
        <f>AVERAGE('2024月別'!L211,'2023月別 '!K211,'2022月別'!K211,'2021月別'!K211,'2020月別'!K212)</f>
        <v>2.5000000000000001E-2</v>
      </c>
      <c r="M211" s="1214">
        <f>AVERAGE('2024月別'!M211,'2023月別 '!L211,'2022月別'!L211,'2021月別'!L211,'2020月別'!L212)</f>
        <v>18.9922</v>
      </c>
      <c r="N211" s="1214">
        <f>AVERAGE('2024月別'!N211,'2023月別 '!M211,'2022月別'!M211,'2021月別'!M211,'2020月別'!M212)</f>
        <v>231.07660000000001</v>
      </c>
      <c r="O211" s="1214">
        <f>AVERAGE('2024月別'!O211,'2023月別 '!N211,'2022月別'!N211,'2021月別'!N211,'2020月別'!N212)</f>
        <v>237.87899999999999</v>
      </c>
      <c r="P211" s="1217">
        <f>AVERAGE('2024月別'!P211,'2023月別 '!O211,'2022月別'!O211,'2021月別'!O211,'2020月別'!O212)</f>
        <v>136.62700000000001</v>
      </c>
      <c r="S211" s="55"/>
      <c r="U211" s="252"/>
      <c r="V211" s="252"/>
      <c r="W211" s="767"/>
      <c r="X211" s="748"/>
      <c r="Z211" s="1577"/>
      <c r="AA211" s="1577"/>
      <c r="AB211" s="1577"/>
      <c r="AC211" s="1576"/>
      <c r="AD211" s="1577"/>
      <c r="AG211" s="1292"/>
      <c r="AH211" s="1292"/>
      <c r="AI211" s="1179"/>
      <c r="AJ211" s="1179"/>
      <c r="AK211" s="1292"/>
      <c r="AL211" s="1292"/>
      <c r="AM211" s="1179"/>
      <c r="AN211" s="1179"/>
      <c r="AO211" s="1179"/>
      <c r="AP211" s="1248"/>
      <c r="AQ211" s="1248"/>
      <c r="AR211" s="1292"/>
      <c r="AS211" s="1179"/>
      <c r="AT211" s="1179"/>
      <c r="AU211" s="1179"/>
      <c r="AV211" s="1179"/>
      <c r="AW211" s="1179"/>
      <c r="AX211" s="1179"/>
      <c r="AY211" s="1179"/>
      <c r="AZ211" s="1179"/>
      <c r="BA211" s="1179"/>
      <c r="BB211" s="1292"/>
      <c r="BC211" s="1179"/>
      <c r="BD211" s="1179"/>
      <c r="BE211" s="1285"/>
      <c r="BF211" s="1285"/>
      <c r="BG211" s="1285"/>
      <c r="BH211" s="1179"/>
      <c r="BI211" s="1248"/>
      <c r="BJ211" s="1292"/>
      <c r="BK211" s="1176"/>
      <c r="BL211" s="1176"/>
      <c r="BM211" s="1176"/>
      <c r="BN211" s="1176"/>
      <c r="BO211" s="1176"/>
      <c r="BP211" s="1292"/>
      <c r="BQ211" s="1179"/>
      <c r="BR211" s="1179"/>
      <c r="BS211" s="1179"/>
      <c r="BT211" s="1248"/>
      <c r="BU211" s="1292"/>
      <c r="BV211" s="1292"/>
      <c r="BW211" s="1179"/>
      <c r="BX211" s="1179"/>
      <c r="BY211" s="1179"/>
      <c r="BZ211" s="1285"/>
      <c r="CA211" s="1179"/>
      <c r="CB211" s="1292"/>
      <c r="CC211" s="1292"/>
      <c r="CD211" s="1292"/>
      <c r="CE211" s="1292"/>
      <c r="CF211" s="1179"/>
      <c r="CG211" s="1179"/>
      <c r="CH211" s="1292"/>
      <c r="CI211" s="1295"/>
      <c r="CJ211" s="1295"/>
      <c r="CK211" s="1295"/>
      <c r="CL211" s="1174"/>
      <c r="CM211" s="1171"/>
      <c r="CN211" s="1295"/>
      <c r="CO211" s="1290"/>
      <c r="CP211" s="1290"/>
      <c r="CQ211" s="1290"/>
      <c r="CR211" s="1295"/>
      <c r="CS211" s="1174"/>
      <c r="CT211" s="1295"/>
      <c r="CU211" s="1176"/>
      <c r="CV211" s="1176"/>
      <c r="CW211" s="1176"/>
      <c r="CX211" s="1293"/>
      <c r="CY211" s="1178"/>
      <c r="CZ211" s="1292"/>
      <c r="DA211" s="1292"/>
      <c r="DB211" s="1292"/>
      <c r="DC211" s="293"/>
      <c r="DD211" s="1293"/>
      <c r="DE211" s="1293"/>
      <c r="DF211" s="1179"/>
      <c r="DG211" s="1179"/>
      <c r="DH211" s="1179"/>
      <c r="DI211" s="1179"/>
      <c r="DJ211" s="1292"/>
      <c r="DK211" s="1179"/>
      <c r="DL211" s="1292"/>
      <c r="DM211" s="1286"/>
      <c r="DN211" s="1177"/>
      <c r="DO211" s="1286"/>
      <c r="DP211" s="1292"/>
      <c r="DQ211" s="1179"/>
      <c r="DR211" s="1292"/>
      <c r="DS211" s="1286"/>
      <c r="DT211" s="1177"/>
      <c r="DU211" s="1286"/>
      <c r="DV211" s="1286"/>
      <c r="DW211" s="1286"/>
      <c r="DX211" s="1297"/>
      <c r="DY211" s="1286"/>
      <c r="DZ211" s="1177"/>
      <c r="EA211" s="1300"/>
      <c r="EB211" s="1300"/>
      <c r="EC211" s="1300"/>
      <c r="ED211" s="1179"/>
      <c r="EE211" s="1180"/>
      <c r="EJ211" s="1298"/>
      <c r="EK211" s="1289"/>
      <c r="EL211" s="1284"/>
      <c r="EM211" s="1290"/>
      <c r="EN211" s="1290"/>
      <c r="EO211" s="1290"/>
      <c r="EP211" s="1175"/>
      <c r="EQ211" s="1289"/>
      <c r="ER211" s="1289"/>
      <c r="ES211" s="1289"/>
      <c r="ET211" s="1289"/>
      <c r="EU211" s="1284"/>
      <c r="EV211" s="1290"/>
      <c r="EW211" s="1290"/>
      <c r="EX211" s="1290"/>
      <c r="EY211" s="1291"/>
      <c r="EZ211" s="1290"/>
      <c r="FA211" s="1290"/>
      <c r="FB211" s="1290"/>
      <c r="FD211" s="1290"/>
      <c r="FE211" s="1290"/>
    </row>
    <row r="212" spans="1:161" ht="17.25" customHeight="1" x14ac:dyDescent="0.15">
      <c r="A212" s="1170" t="s">
        <v>487</v>
      </c>
      <c r="B212" s="1210" t="s">
        <v>25</v>
      </c>
      <c r="C212" s="1211" t="s">
        <v>15</v>
      </c>
      <c r="D212" s="1212">
        <f>AVERAGE('2024月別'!D212,'2023月別 '!C212,'2022月別'!C212,'2021月別'!C212,'2020月別'!C213)</f>
        <v>346007.20980000001</v>
      </c>
      <c r="E212" s="1213">
        <f>AVERAGE('2024月別'!E212,'2023月別 '!D212,'2022月別'!D212,'2021月別'!D212,'2020月別'!D213)</f>
        <v>22856.186600000001</v>
      </c>
      <c r="F212" s="1214">
        <f>AVERAGE('2024月別'!F212,'2023月別 '!E212,'2022月別'!E212,'2021月別'!E212,'2020月別'!E213)</f>
        <v>29548.740600000001</v>
      </c>
      <c r="G212" s="1214">
        <f>AVERAGE('2024月別'!G212,'2023月別 '!F212,'2022月別'!F212,'2021月別'!F212,'2020月別'!F213)</f>
        <v>44946.834799999997</v>
      </c>
      <c r="H212" s="1214">
        <f>AVERAGE('2024月別'!H212,'2023月別 '!G212,'2022月別'!G212,'2021月別'!G212,'2020月別'!G213)</f>
        <v>59763.432200000003</v>
      </c>
      <c r="I212" s="1214">
        <f>AVERAGE('2024月別'!I212,'2023月別 '!H212,'2022月別'!H212,'2021月別'!H212,'2020月別'!H213)</f>
        <v>17092.651600000005</v>
      </c>
      <c r="J212" s="1215">
        <f>AVERAGE('2024月別'!J212,'2023月別 '!I212,'2022月別'!I212,'2021月別'!I212,'2020月別'!I213)</f>
        <v>401.54239999999999</v>
      </c>
      <c r="K212" s="1216">
        <f>AVERAGE('2024月別'!K212,'2023月別 '!J212,'2022月別'!J212,'2021月別'!J212,'2020月別'!J213)</f>
        <v>13.4244</v>
      </c>
      <c r="L212" s="1214">
        <f>AVERAGE('2024月別'!L212,'2023月別 '!K212,'2022月別'!K212,'2021月別'!K212,'2020月別'!K213)</f>
        <v>1.1664000000000001</v>
      </c>
      <c r="M212" s="1214">
        <f>AVERAGE('2024月別'!M212,'2023月別 '!L212,'2022月別'!L212,'2021月別'!L212,'2020月別'!L213)</f>
        <v>6268.2421999999997</v>
      </c>
      <c r="N212" s="1214">
        <f>AVERAGE('2024月別'!N212,'2023月別 '!M212,'2022月別'!M212,'2021月別'!M212,'2020月別'!M213)</f>
        <v>63637.182199999996</v>
      </c>
      <c r="O212" s="1214">
        <f>AVERAGE('2024月別'!O212,'2023月別 '!N212,'2022月別'!N212,'2021月別'!N212,'2020月別'!N213)</f>
        <v>59957.664800000006</v>
      </c>
      <c r="P212" s="1217">
        <f>AVERAGE('2024月別'!P212,'2023月別 '!O212,'2022月別'!O212,'2021月別'!O212,'2020月別'!O213)</f>
        <v>41520.141599999995</v>
      </c>
      <c r="S212" s="55"/>
      <c r="U212" s="252"/>
      <c r="V212" s="252"/>
      <c r="W212" s="767"/>
      <c r="X212" s="748"/>
      <c r="Z212" s="1575"/>
      <c r="AA212" s="1575"/>
      <c r="AB212" s="1575"/>
      <c r="AC212" s="1577"/>
      <c r="AD212" s="1576"/>
      <c r="AG212" s="1179"/>
      <c r="AH212" s="1176"/>
      <c r="AI212" s="1292"/>
      <c r="AJ212" s="1285"/>
      <c r="AK212" s="1179"/>
      <c r="AL212" s="1179"/>
      <c r="AM212" s="1179"/>
      <c r="AN212" s="1179"/>
      <c r="AO212" s="1179"/>
      <c r="AP212" s="1179"/>
      <c r="AQ212" s="1179"/>
      <c r="AR212" s="1179"/>
      <c r="AS212" s="1179"/>
      <c r="AT212" s="1179"/>
      <c r="AU212" s="1179"/>
      <c r="AV212" s="1179"/>
      <c r="AW212" s="1179"/>
      <c r="AX212" s="1179"/>
      <c r="AY212" s="1179"/>
      <c r="AZ212" s="1179"/>
      <c r="BA212" s="1179"/>
      <c r="BB212" s="1292"/>
      <c r="BC212" s="1179"/>
      <c r="BD212" s="1179"/>
      <c r="BE212" s="1285"/>
      <c r="BF212" s="1285"/>
      <c r="BG212" s="1285"/>
      <c r="BH212" s="1179"/>
      <c r="BI212" s="1248"/>
      <c r="BJ212" s="1179"/>
      <c r="BK212" s="1176"/>
      <c r="BL212" s="1176"/>
      <c r="BM212" s="1176"/>
      <c r="BN212" s="1176"/>
      <c r="BO212" s="1176"/>
      <c r="BP212" s="1179"/>
      <c r="BQ212" s="1292"/>
      <c r="BR212" s="1292"/>
      <c r="BS212" s="1292"/>
      <c r="BT212" s="1292"/>
      <c r="BU212" s="1179"/>
      <c r="BV212" s="1179"/>
      <c r="BW212" s="1176"/>
      <c r="BX212" s="1176"/>
      <c r="BY212" s="1176"/>
      <c r="BZ212" s="1176"/>
      <c r="CA212" s="1176"/>
      <c r="CB212" s="1179"/>
      <c r="CC212" s="1179"/>
      <c r="CD212" s="1179"/>
      <c r="CE212" s="1179"/>
      <c r="CF212" s="1179"/>
      <c r="CG212" s="1292"/>
      <c r="CH212" s="1179"/>
      <c r="CI212" s="1290"/>
      <c r="CJ212" s="1290"/>
      <c r="CK212" s="1290"/>
      <c r="CL212" s="1295"/>
      <c r="CM212" s="1290"/>
      <c r="CN212" s="1174"/>
      <c r="CO212" s="1284"/>
      <c r="CP212" s="1209"/>
      <c r="CQ212" s="1289"/>
      <c r="CR212" s="1171"/>
      <c r="CS212" s="1174"/>
      <c r="CT212" s="1174"/>
      <c r="CU212" s="1179"/>
      <c r="CV212" s="1179"/>
      <c r="CW212" s="1179"/>
      <c r="CX212" s="1293"/>
      <c r="CY212" s="1285"/>
      <c r="CZ212" s="1179"/>
      <c r="DA212" s="1179"/>
      <c r="DB212" s="1179"/>
      <c r="DC212" s="1293"/>
      <c r="DD212" s="1178"/>
      <c r="DE212" s="1178"/>
      <c r="DF212" s="1179"/>
      <c r="DG212" s="1179"/>
      <c r="DH212" s="1179"/>
      <c r="DI212" s="1179"/>
      <c r="DJ212" s="1286"/>
      <c r="DK212" s="1179"/>
      <c r="DL212" s="1179"/>
      <c r="DM212" s="1179"/>
      <c r="DN212" s="1179"/>
      <c r="DO212" s="1179"/>
      <c r="DP212" s="1286"/>
      <c r="DQ212" s="1292"/>
      <c r="DR212" s="1179"/>
      <c r="DS212" s="1286"/>
      <c r="DT212" s="1177"/>
      <c r="DU212" s="1286"/>
      <c r="DV212" s="1286"/>
      <c r="DW212" s="1286"/>
      <c r="DX212" s="1285"/>
      <c r="DY212" s="1286"/>
      <c r="DZ212" s="1177"/>
      <c r="EA212" s="1300"/>
      <c r="EB212" s="1300"/>
      <c r="EC212" s="1300"/>
      <c r="ED212" s="1179"/>
      <c r="EE212" s="1180"/>
      <c r="EJ212" s="1174"/>
      <c r="EK212" s="1174"/>
      <c r="EL212" s="1284"/>
      <c r="EM212" s="1290"/>
      <c r="EN212" s="1290"/>
      <c r="EO212" s="1290"/>
      <c r="EP212" s="1291"/>
      <c r="EQ212" s="1289"/>
      <c r="ER212" s="1289"/>
      <c r="ES212" s="1289"/>
      <c r="ET212" s="1171"/>
      <c r="EU212" s="1284"/>
      <c r="EV212" s="1290"/>
      <c r="EW212" s="1290"/>
      <c r="EX212" s="1290"/>
      <c r="EY212" s="1291"/>
      <c r="FD212" s="1290"/>
      <c r="FE212" s="1290"/>
    </row>
    <row r="213" spans="1:161" ht="17.25" customHeight="1" x14ac:dyDescent="0.15">
      <c r="A213" s="1170" t="s">
        <v>488</v>
      </c>
      <c r="B213" s="1218" t="s">
        <v>25</v>
      </c>
      <c r="C213" s="1219" t="s">
        <v>240</v>
      </c>
      <c r="D213" s="1220">
        <f>AVERAGE('2024月別'!D213,'2023月別 '!C213,'2022月別'!C213,'2021月別'!C213,'2020月別'!C214)</f>
        <v>268.93749817521223</v>
      </c>
      <c r="E213" s="1221">
        <f>AVERAGE('2024月別'!E213,'2023月別 '!D213,'2022月別'!D213,'2021月別'!D213,'2020月別'!D214)</f>
        <v>274.39999999999998</v>
      </c>
      <c r="F213" s="1222">
        <f>AVERAGE('2024月別'!F213,'2023月別 '!E213,'2022月別'!E213,'2021月別'!E213,'2020月別'!E214)</f>
        <v>277.60000000000002</v>
      </c>
      <c r="G213" s="1222">
        <f>AVERAGE('2024月別'!G213,'2023月別 '!F213,'2022月別'!F213,'2021月別'!F213,'2020月別'!F214)</f>
        <v>261.2</v>
      </c>
      <c r="H213" s="1222">
        <f>AVERAGE('2024月別'!H213,'2023月別 '!G213,'2022月別'!G213,'2021月別'!G213,'2020月別'!G214)</f>
        <v>304.60000000000002</v>
      </c>
      <c r="I213" s="1222">
        <f>AVERAGE('2024月別'!I213,'2023月別 '!H213,'2022月別'!H213,'2021月別'!H213,'2020月別'!H214)</f>
        <v>224.6</v>
      </c>
      <c r="J213" s="1223">
        <f>AVERAGE('2024月別'!J213,'2023月別 '!I213,'2022月別'!I213,'2021月別'!I213,'2020月別'!I214)</f>
        <v>261.39999999999998</v>
      </c>
      <c r="K213" s="1222">
        <f>AVERAGE('2024月別'!K213,'2023月別 '!J213,'2022月別'!J213,'2021月別'!J213,'2020月別'!J214)</f>
        <v>90</v>
      </c>
      <c r="L213" s="1222">
        <f>AVERAGE('2024月別'!L213,'2023月別 '!K213,'2022月別'!K213,'2021月別'!K213,'2020月別'!K214)</f>
        <v>36.6</v>
      </c>
      <c r="M213" s="1222">
        <f>AVERAGE('2024月別'!M213,'2023月別 '!L213,'2022月別'!L213,'2021月別'!L213,'2020月別'!L214)</f>
        <v>297</v>
      </c>
      <c r="N213" s="1222">
        <f>AVERAGE('2024月別'!N213,'2023月別 '!M213,'2022月別'!M213,'2021月別'!M213,'2020月別'!M214)</f>
        <v>267.60000000000002</v>
      </c>
      <c r="O213" s="1222">
        <f>AVERAGE('2024月別'!O213,'2023月別 '!N213,'2022月別'!N213,'2021月別'!N213,'2020月別'!N214)</f>
        <v>246.8</v>
      </c>
      <c r="P213" s="1224">
        <f>AVERAGE('2024月別'!P213,'2023月別 '!O213,'2022月別'!O213,'2021月別'!O213,'2020月別'!O214)</f>
        <v>271.2</v>
      </c>
      <c r="S213" s="55"/>
      <c r="T213" s="825"/>
      <c r="U213" s="252"/>
      <c r="V213" s="252"/>
      <c r="W213" s="252"/>
      <c r="X213" s="767"/>
      <c r="Y213" s="787"/>
      <c r="Z213" s="1576"/>
      <c r="AA213" s="1576"/>
      <c r="AB213" s="1576"/>
      <c r="AC213" s="1575"/>
      <c r="AD213" s="1577"/>
      <c r="AE213" s="787"/>
      <c r="AF213" s="1292"/>
      <c r="AG213" s="1179"/>
      <c r="AH213" s="1285"/>
      <c r="AI213" s="1292"/>
      <c r="AJ213" s="1179"/>
      <c r="AK213" s="1248"/>
      <c r="AL213" s="1179"/>
      <c r="AM213" s="1292"/>
      <c r="AN213" s="1292"/>
      <c r="AO213" s="1292"/>
      <c r="AP213" s="1178"/>
      <c r="AQ213" s="1178"/>
      <c r="AR213" s="1179"/>
      <c r="AS213" s="1179"/>
      <c r="AT213" s="1179"/>
      <c r="AU213" s="1179"/>
      <c r="AV213" s="1179"/>
      <c r="AW213" s="1179"/>
      <c r="AX213" s="1292"/>
      <c r="AY213" s="1179"/>
      <c r="AZ213" s="1179"/>
      <c r="BA213" s="1179"/>
      <c r="BB213" s="1248"/>
      <c r="BC213" s="1179"/>
      <c r="BD213" s="1292"/>
      <c r="BE213" s="1176"/>
      <c r="BF213" s="1176"/>
      <c r="BG213" s="1176"/>
      <c r="BH213" s="1176"/>
      <c r="BI213" s="1176"/>
      <c r="BJ213" s="1179"/>
      <c r="BK213" s="1176"/>
      <c r="BL213" s="1176"/>
      <c r="BM213" s="1176"/>
      <c r="BN213" s="1176"/>
      <c r="BO213" s="1176"/>
      <c r="BP213" s="1179"/>
      <c r="BQ213" s="1179"/>
      <c r="BR213" s="1179"/>
      <c r="BS213" s="1179"/>
      <c r="BT213" s="1179"/>
      <c r="BU213" s="1179"/>
      <c r="BV213" s="1179"/>
      <c r="BW213" s="1176"/>
      <c r="BX213" s="1176"/>
      <c r="BY213" s="1176"/>
      <c r="BZ213" s="1176"/>
      <c r="CA213" s="1176"/>
      <c r="CB213" s="1179"/>
      <c r="CC213" s="1285"/>
      <c r="CD213" s="1285"/>
      <c r="CE213" s="1178"/>
      <c r="CF213" s="1285"/>
      <c r="CG213" s="1179"/>
      <c r="CH213" s="1179"/>
      <c r="CI213" s="1174"/>
      <c r="CJ213" s="1174"/>
      <c r="CK213" s="1174"/>
      <c r="CL213" s="1295"/>
      <c r="CM213" s="1295"/>
      <c r="CN213" s="1174"/>
      <c r="CO213" s="1174"/>
      <c r="CP213" s="1174"/>
      <c r="CQ213" s="1174"/>
      <c r="CR213" s="1171"/>
      <c r="CS213" s="1295"/>
      <c r="CT213" s="1174"/>
      <c r="CU213" s="1292"/>
      <c r="CV213" s="1292"/>
      <c r="CW213" s="293"/>
      <c r="CX213" s="1293"/>
      <c r="CY213" s="1293"/>
      <c r="CZ213" s="1179"/>
      <c r="DA213" s="1292"/>
      <c r="DB213" s="1292"/>
      <c r="DC213" s="293"/>
      <c r="DD213" s="1293"/>
      <c r="DE213" s="1293"/>
      <c r="DF213" s="1292"/>
      <c r="DG213" s="1179"/>
      <c r="DH213" s="1179"/>
      <c r="DI213" s="1179"/>
      <c r="DJ213" s="1286"/>
      <c r="DK213" s="1292"/>
      <c r="DL213" s="1179"/>
      <c r="DM213" s="1292"/>
      <c r="DN213" s="1292"/>
      <c r="DO213" s="1292"/>
      <c r="DP213" s="1179"/>
      <c r="DQ213" s="1286"/>
      <c r="DR213" s="1179"/>
      <c r="DS213" s="1286"/>
      <c r="DT213" s="1177"/>
      <c r="DU213" s="1286"/>
      <c r="DV213" s="1286"/>
      <c r="DW213" s="1286"/>
      <c r="DX213" s="1285"/>
      <c r="DY213" s="1286"/>
      <c r="DZ213" s="1177"/>
      <c r="EA213" s="1300"/>
      <c r="EB213" s="1300"/>
      <c r="EC213" s="1300"/>
      <c r="ED213" s="1292"/>
      <c r="EE213" s="1180"/>
      <c r="EJ213" s="1174"/>
      <c r="EK213" s="1174"/>
      <c r="EL213" s="1284"/>
      <c r="EM213" s="1290"/>
      <c r="EN213" s="1290"/>
      <c r="EO213" s="1290"/>
      <c r="EP213" s="1291"/>
      <c r="EQ213" s="1289"/>
      <c r="ER213" s="1289"/>
      <c r="ES213" s="1171"/>
      <c r="ET213" s="1171"/>
      <c r="EU213" s="1284"/>
      <c r="EV213" s="1290"/>
      <c r="EW213" s="1290"/>
      <c r="EX213" s="1290"/>
      <c r="EY213" s="1304"/>
      <c r="FC213" s="1290"/>
      <c r="FD213" s="1290"/>
      <c r="FE213" s="1290"/>
    </row>
    <row r="214" spans="1:161" ht="17.25" customHeight="1" x14ac:dyDescent="0.15">
      <c r="A214" s="1170" t="s">
        <v>489</v>
      </c>
      <c r="B214" s="1689" t="s">
        <v>26</v>
      </c>
      <c r="C214" s="1226" t="s">
        <v>239</v>
      </c>
      <c r="D214" s="1212">
        <f>AVERAGE('2024月別'!D214,'2023月別 '!C214,'2022月別'!C214,'2021月別'!C214,'2020月別'!C215)</f>
        <v>69517.487999999983</v>
      </c>
      <c r="E214" s="1213">
        <f>AVERAGE('2024月別'!E214,'2023月別 '!D214,'2022月別'!D214,'2021月別'!D214,'2020月別'!D215)</f>
        <v>11784.814199999999</v>
      </c>
      <c r="F214" s="1214">
        <f>AVERAGE('2024月別'!F214,'2023月別 '!E214,'2022月別'!E214,'2021月別'!E214,'2020月別'!E215)</f>
        <v>9366.8261999999995</v>
      </c>
      <c r="G214" s="1214">
        <f>AVERAGE('2024月別'!G214,'2023月別 '!F214,'2022月別'!F214,'2021月別'!F214,'2020月別'!F215)</f>
        <v>5527.9901999999993</v>
      </c>
      <c r="H214" s="1214">
        <f>AVERAGE('2024月別'!H214,'2023月別 '!G214,'2022月別'!G214,'2021月別'!G214,'2020月別'!G215)</f>
        <v>5703.7293999999993</v>
      </c>
      <c r="I214" s="1214">
        <f>AVERAGE('2024月別'!I214,'2023月別 '!H214,'2022月別'!H214,'2021月別'!H214,'2020月別'!H215)</f>
        <v>5938.91</v>
      </c>
      <c r="J214" s="1215">
        <f>AVERAGE('2024月別'!J214,'2023月別 '!I214,'2022月別'!I214,'2021月別'!I214,'2020月別'!I215)</f>
        <v>1672.3042</v>
      </c>
      <c r="K214" s="1216">
        <f>AVERAGE('2024月別'!K214,'2023月別 '!J214,'2022月別'!J214,'2021月別'!J214,'2020月別'!J215)</f>
        <v>118.02719999999999</v>
      </c>
      <c r="L214" s="1214">
        <f>AVERAGE('2024月別'!L214,'2023月別 '!K214,'2022月別'!K214,'2021月別'!K214,'2020月別'!K215)</f>
        <v>47.828600000000009</v>
      </c>
      <c r="M214" s="1214">
        <f>AVERAGE('2024月別'!M214,'2023月別 '!L214,'2022月別'!L214,'2021月別'!L214,'2020月別'!L215)</f>
        <v>76.383200000000002</v>
      </c>
      <c r="N214" s="1214">
        <f>AVERAGE('2024月別'!N214,'2023月別 '!M214,'2022月別'!M214,'2021月別'!M214,'2020月別'!M215)</f>
        <v>2001.5432000000001</v>
      </c>
      <c r="O214" s="1214">
        <f>AVERAGE('2024月別'!O214,'2023月別 '!N214,'2022月別'!N214,'2021月別'!N214,'2020月別'!N215)</f>
        <v>12888.4902</v>
      </c>
      <c r="P214" s="1217">
        <f>AVERAGE('2024月別'!P214,'2023月別 '!O214,'2022月別'!O214,'2021月別'!O214,'2020月別'!O215)</f>
        <v>14390.641399999999</v>
      </c>
      <c r="S214" s="55"/>
      <c r="U214" s="767"/>
      <c r="V214" s="767"/>
      <c r="W214" s="252"/>
      <c r="X214" s="252"/>
      <c r="Z214" s="1576"/>
      <c r="AA214" s="1576"/>
      <c r="AB214" s="1576"/>
      <c r="AC214" s="1576"/>
      <c r="AD214" s="1575"/>
      <c r="AG214" s="1176"/>
      <c r="AH214" s="1285"/>
      <c r="AI214" s="1178"/>
      <c r="AJ214" s="1292"/>
      <c r="AK214" s="1178"/>
      <c r="AL214" s="1292"/>
      <c r="AM214" s="1292"/>
      <c r="AN214" s="1292"/>
      <c r="AO214" s="1292"/>
      <c r="AP214" s="1178"/>
      <c r="AQ214" s="1292"/>
      <c r="AR214" s="1292"/>
      <c r="AS214" s="1176"/>
      <c r="AT214" s="1176"/>
      <c r="AU214" s="1176"/>
      <c r="AV214" s="1176"/>
      <c r="AW214" s="1176"/>
      <c r="AX214" s="1179"/>
      <c r="AY214" s="1176"/>
      <c r="AZ214" s="1176"/>
      <c r="BA214" s="1176"/>
      <c r="BB214" s="1176"/>
      <c r="BC214" s="1176"/>
      <c r="BD214" s="1179"/>
      <c r="BE214" s="1176"/>
      <c r="BF214" s="1176"/>
      <c r="BG214" s="1176"/>
      <c r="BH214" s="1176"/>
      <c r="BI214" s="1176"/>
      <c r="BJ214" s="1292"/>
      <c r="BK214" s="1176"/>
      <c r="BL214" s="1176"/>
      <c r="BM214" s="1176"/>
      <c r="BN214" s="1176"/>
      <c r="BO214" s="1176"/>
      <c r="BP214" s="1292"/>
      <c r="BQ214" s="1292"/>
      <c r="BR214" s="1292"/>
      <c r="BS214" s="1292"/>
      <c r="BT214" s="1179"/>
      <c r="BU214" s="1179"/>
      <c r="BV214" s="1292"/>
      <c r="BW214" s="1176"/>
      <c r="BX214" s="1176"/>
      <c r="BY214" s="1176"/>
      <c r="BZ214" s="1176"/>
      <c r="CA214" s="1176"/>
      <c r="CB214" s="1292"/>
      <c r="CC214" s="1292"/>
      <c r="CD214" s="1292"/>
      <c r="CE214" s="1292"/>
      <c r="CF214" s="1179"/>
      <c r="CG214" s="1179"/>
      <c r="CH214" s="1292"/>
      <c r="CI214" s="1174"/>
      <c r="CJ214" s="1174"/>
      <c r="CK214" s="1174"/>
      <c r="CL214" s="1289"/>
      <c r="CM214" s="1295"/>
      <c r="CN214" s="1295"/>
      <c r="CO214" s="1290"/>
      <c r="CP214" s="1290"/>
      <c r="CQ214" s="1289"/>
      <c r="CR214" s="1295"/>
      <c r="CS214" s="1289"/>
      <c r="CT214" s="1295"/>
      <c r="CU214" s="1285"/>
      <c r="CV214" s="1285"/>
      <c r="CW214" s="1178"/>
      <c r="CX214" s="1178"/>
      <c r="CY214" s="1179"/>
      <c r="CZ214" s="1179"/>
      <c r="DA214" s="1179"/>
      <c r="DB214" s="1179"/>
      <c r="DC214" s="1293"/>
      <c r="DD214" s="1178"/>
      <c r="DE214" s="1293"/>
      <c r="DF214" s="1179"/>
      <c r="DG214" s="1176"/>
      <c r="DH214" s="1176"/>
      <c r="DI214" s="1176"/>
      <c r="DJ214" s="1176"/>
      <c r="DK214" s="1176"/>
      <c r="DL214" s="1292"/>
      <c r="DM214" s="1286"/>
      <c r="DN214" s="1177"/>
      <c r="DO214" s="1286"/>
      <c r="DP214" s="1292"/>
      <c r="DQ214" s="1179"/>
      <c r="DR214" s="1292"/>
      <c r="DS214" s="1286"/>
      <c r="DT214" s="1177"/>
      <c r="DU214" s="1286"/>
      <c r="DV214" s="1286"/>
      <c r="DW214" s="1286"/>
      <c r="DX214" s="1297"/>
      <c r="DY214" s="1286"/>
      <c r="DZ214" s="1177"/>
      <c r="EA214" s="1300"/>
      <c r="EB214" s="1300"/>
      <c r="EC214" s="1300"/>
      <c r="ED214" s="1179"/>
      <c r="EE214" s="1180"/>
      <c r="EJ214" s="1298"/>
      <c r="EK214" s="1289"/>
      <c r="EL214" s="1284"/>
      <c r="EM214" s="1290"/>
      <c r="EN214" s="1290"/>
      <c r="EO214" s="1290"/>
      <c r="EP214" s="1294"/>
      <c r="EQ214" s="1289"/>
      <c r="ER214" s="1289"/>
      <c r="ES214" s="1171"/>
      <c r="ET214" s="1289"/>
      <c r="EU214" s="1284"/>
      <c r="EV214" s="1290"/>
      <c r="EW214" s="1290"/>
      <c r="EX214" s="1290"/>
      <c r="EY214" s="1175"/>
      <c r="FC214" s="1290"/>
      <c r="FD214" s="1290"/>
      <c r="FE214" s="1290"/>
    </row>
    <row r="215" spans="1:161" ht="17.25" customHeight="1" x14ac:dyDescent="0.15">
      <c r="A215" s="1170" t="s">
        <v>490</v>
      </c>
      <c r="B215" s="1210" t="s">
        <v>26</v>
      </c>
      <c r="C215" s="1211" t="s">
        <v>15</v>
      </c>
      <c r="D215" s="1212">
        <f>AVERAGE('2024月別'!D215,'2023月別 '!C215,'2022月別'!C215,'2021月別'!C215,'2020月別'!C216)</f>
        <v>4024808.4495999999</v>
      </c>
      <c r="E215" s="1213">
        <f>AVERAGE('2024月別'!E215,'2023月別 '!D215,'2022月別'!D215,'2021月別'!D215,'2020月別'!D216)</f>
        <v>537821.09120000002</v>
      </c>
      <c r="F215" s="1214">
        <f>AVERAGE('2024月別'!F215,'2023月別 '!E215,'2022月別'!E215,'2021月別'!E215,'2020月別'!E216)</f>
        <v>447587.71659999993</v>
      </c>
      <c r="G215" s="1214">
        <f>AVERAGE('2024月別'!G215,'2023月別 '!F215,'2022月別'!F215,'2021月別'!F215,'2020月別'!F216)</f>
        <v>466961.46260000003</v>
      </c>
      <c r="H215" s="1214">
        <f>AVERAGE('2024月別'!H215,'2023月別 '!G215,'2022月別'!G215,'2021月別'!G215,'2020月別'!G216)</f>
        <v>571476.48200000008</v>
      </c>
      <c r="I215" s="1214">
        <f>AVERAGE('2024月別'!I215,'2023月別 '!H215,'2022月別'!H215,'2021月別'!H215,'2020月別'!H216)</f>
        <v>484028.72340000002</v>
      </c>
      <c r="J215" s="1215">
        <f>AVERAGE('2024月別'!J215,'2023月別 '!I215,'2022月別'!I215,'2021月別'!I215,'2020月別'!I216)</f>
        <v>95834.99960000001</v>
      </c>
      <c r="K215" s="1216">
        <f>AVERAGE('2024月別'!K215,'2023月別 '!J215,'2022月別'!J215,'2021月別'!J215,'2020月別'!J216)</f>
        <v>8549.6252000000004</v>
      </c>
      <c r="L215" s="1214">
        <f>AVERAGE('2024月別'!L215,'2023月別 '!K215,'2022月別'!K215,'2021月別'!K215,'2020月別'!K216)</f>
        <v>3963.2905999999994</v>
      </c>
      <c r="M215" s="1214">
        <f>AVERAGE('2024月別'!M215,'2023月別 '!L215,'2022月別'!L215,'2021月別'!L215,'2020月別'!L216)</f>
        <v>8047.1422000000002</v>
      </c>
      <c r="N215" s="1214">
        <f>AVERAGE('2024月別'!N215,'2023月別 '!M215,'2022月別'!M215,'2021月別'!M215,'2020月別'!M216)</f>
        <v>107624.5704</v>
      </c>
      <c r="O215" s="1214">
        <f>AVERAGE('2024月別'!O215,'2023月別 '!N215,'2022月別'!N215,'2021月別'!N215,'2020月別'!N216)</f>
        <v>655993.07119999989</v>
      </c>
      <c r="P215" s="1217">
        <f>AVERAGE('2024月別'!P215,'2023月別 '!O215,'2022月別'!O215,'2021月別'!O215,'2020月別'!O216)</f>
        <v>636920.27459999989</v>
      </c>
      <c r="S215" s="55"/>
      <c r="U215" s="767"/>
      <c r="V215" s="767"/>
      <c r="W215" s="767"/>
      <c r="X215" s="252"/>
      <c r="Z215" s="1576"/>
      <c r="AA215" s="1576"/>
      <c r="AB215" s="1576"/>
      <c r="AC215" s="1576"/>
      <c r="AD215" s="1576"/>
      <c r="AG215" s="1179"/>
      <c r="AH215" s="1176"/>
      <c r="AI215" s="1179"/>
      <c r="AJ215" s="1248"/>
      <c r="AK215" s="1248"/>
      <c r="AL215" s="1179"/>
      <c r="AM215" s="1179"/>
      <c r="AN215" s="1179"/>
      <c r="AO215" s="1179"/>
      <c r="AP215" s="1285"/>
      <c r="AQ215" s="1178"/>
      <c r="AR215" s="1179"/>
      <c r="AS215" s="1176"/>
      <c r="AT215" s="1176"/>
      <c r="AU215" s="1176"/>
      <c r="AV215" s="1176"/>
      <c r="AW215" s="1176"/>
      <c r="AX215" s="1179"/>
      <c r="AY215" s="1179"/>
      <c r="AZ215" s="1179"/>
      <c r="BA215" s="1179"/>
      <c r="BB215" s="1248"/>
      <c r="BC215" s="1248"/>
      <c r="BD215" s="1179"/>
      <c r="BE215" s="1176"/>
      <c r="BF215" s="1176"/>
      <c r="BG215" s="1176"/>
      <c r="BH215" s="1176"/>
      <c r="BI215" s="1176"/>
      <c r="BJ215" s="1179"/>
      <c r="BK215" s="1176"/>
      <c r="BL215" s="1176"/>
      <c r="BM215" s="1176"/>
      <c r="BN215" s="1176"/>
      <c r="BO215" s="1176"/>
      <c r="BP215" s="1179"/>
      <c r="BQ215" s="1176"/>
      <c r="BR215" s="1177"/>
      <c r="BS215" s="1178"/>
      <c r="BT215" s="1292"/>
      <c r="BU215" s="1179"/>
      <c r="BV215" s="1179"/>
      <c r="BW215" s="1176"/>
      <c r="BX215" s="1176"/>
      <c r="BY215" s="1176"/>
      <c r="BZ215" s="1176"/>
      <c r="CA215" s="1176"/>
      <c r="CB215" s="1179"/>
      <c r="CC215" s="1179"/>
      <c r="CD215" s="1179"/>
      <c r="CE215" s="1179"/>
      <c r="CF215" s="1285"/>
      <c r="CG215" s="1179"/>
      <c r="CH215" s="1179"/>
      <c r="CI215" s="1290"/>
      <c r="CJ215" s="1290"/>
      <c r="CK215" s="1289"/>
      <c r="CL215" s="1295"/>
      <c r="CM215" s="1289"/>
      <c r="CN215" s="1174"/>
      <c r="CO215" s="1295"/>
      <c r="CP215" s="1295"/>
      <c r="CQ215" s="1295"/>
      <c r="CR215" s="1174"/>
      <c r="CS215" s="1295"/>
      <c r="CT215" s="1174"/>
      <c r="CU215" s="1292"/>
      <c r="CV215" s="1292"/>
      <c r="CW215" s="293"/>
      <c r="CX215" s="1178"/>
      <c r="CY215" s="1178"/>
      <c r="CZ215" s="1179"/>
      <c r="DA215" s="1179"/>
      <c r="DB215" s="1179"/>
      <c r="DC215" s="1293"/>
      <c r="DD215" s="293"/>
      <c r="DE215" s="1287"/>
      <c r="DF215" s="1179"/>
      <c r="DG215" s="1176"/>
      <c r="DH215" s="1176"/>
      <c r="DI215" s="1176"/>
      <c r="DJ215" s="1176"/>
      <c r="DK215" s="1176"/>
      <c r="DL215" s="1179"/>
      <c r="DM215" s="1176"/>
      <c r="DN215" s="1176"/>
      <c r="DO215" s="1176"/>
      <c r="DP215" s="1176"/>
      <c r="DQ215" s="1176"/>
      <c r="DR215" s="1179"/>
      <c r="DS215" s="1176"/>
      <c r="DT215" s="1176"/>
      <c r="DU215" s="1176"/>
      <c r="DV215" s="1176"/>
      <c r="DW215" s="1176"/>
      <c r="DX215" s="1285"/>
      <c r="DY215" s="1286"/>
      <c r="DZ215" s="1177"/>
      <c r="EA215" s="1300"/>
      <c r="EB215" s="1300"/>
      <c r="EC215" s="1300"/>
      <c r="ED215" s="1179"/>
      <c r="EE215" s="1180"/>
      <c r="EJ215" s="1174"/>
      <c r="EK215" s="1174"/>
      <c r="EL215" s="1284"/>
      <c r="EM215" s="1290"/>
      <c r="EN215" s="1290"/>
      <c r="EO215" s="1290"/>
      <c r="EP215" s="1294"/>
      <c r="EQ215" s="1289"/>
      <c r="ER215" s="1289"/>
      <c r="ES215" s="1171"/>
      <c r="ET215" s="1171"/>
      <c r="EU215" s="1284"/>
      <c r="EV215" s="1290"/>
      <c r="EW215" s="1290"/>
      <c r="EX215" s="1290"/>
      <c r="EY215" s="1291"/>
      <c r="EZ215" s="1290"/>
      <c r="FA215" s="1290"/>
      <c r="FB215" s="1290"/>
      <c r="FC215" s="1290"/>
    </row>
    <row r="216" spans="1:161" ht="17.25" customHeight="1" x14ac:dyDescent="0.15">
      <c r="A216" s="1170" t="s">
        <v>491</v>
      </c>
      <c r="B216" s="1218" t="s">
        <v>26</v>
      </c>
      <c r="C216" s="1219" t="s">
        <v>240</v>
      </c>
      <c r="D216" s="1220">
        <f>AVERAGE('2024月別'!D216,'2023月別 '!C216,'2022月別'!C216,'2021月別'!C216,'2020月別'!C217)</f>
        <v>58.244870061905637</v>
      </c>
      <c r="E216" s="1221">
        <f>AVERAGE('2024月別'!E216,'2023月別 '!D216,'2022月別'!D216,'2021月別'!D216,'2020月別'!D217)</f>
        <v>46.2</v>
      </c>
      <c r="F216" s="1222">
        <f>AVERAGE('2024月別'!F216,'2023月別 '!E216,'2022月別'!E216,'2021月別'!E216,'2020月別'!E217)</f>
        <v>48.4</v>
      </c>
      <c r="G216" s="1222">
        <f>AVERAGE('2024月別'!G216,'2023月別 '!F216,'2022月別'!F216,'2021月別'!F216,'2020月別'!F217)</f>
        <v>87.8</v>
      </c>
      <c r="H216" s="1222">
        <f>AVERAGE('2024月別'!H216,'2023月別 '!G216,'2022月別'!G216,'2021月別'!G216,'2020月別'!G217)</f>
        <v>100.4</v>
      </c>
      <c r="I216" s="1222">
        <f>AVERAGE('2024月別'!I216,'2023月別 '!H216,'2022月別'!H216,'2021月別'!H216,'2020月別'!H217)</f>
        <v>81.2</v>
      </c>
      <c r="J216" s="1223">
        <f>AVERAGE('2024月別'!J216,'2023月別 '!I216,'2022月別'!I216,'2021月別'!I216,'2020月別'!I217)</f>
        <v>57</v>
      </c>
      <c r="K216" s="1222">
        <f>AVERAGE('2024月別'!K216,'2023月別 '!J216,'2022月別'!J216,'2021月別'!J216,'2020月別'!J217)</f>
        <v>80.599999999999994</v>
      </c>
      <c r="L216" s="1222">
        <f>AVERAGE('2024月別'!L216,'2023月別 '!K216,'2022月別'!K216,'2021月別'!K216,'2020月別'!K217)</f>
        <v>85</v>
      </c>
      <c r="M216" s="1222">
        <f>AVERAGE('2024月別'!M216,'2023月別 '!L216,'2022月別'!L216,'2021月別'!L216,'2020月別'!L217)</f>
        <v>111.2</v>
      </c>
      <c r="N216" s="1222">
        <f>AVERAGE('2024月別'!N216,'2023月別 '!M216,'2022月別'!M216,'2021月別'!M216,'2020月別'!M217)</f>
        <v>55.4</v>
      </c>
      <c r="O216" s="1222">
        <f>AVERAGE('2024月別'!O216,'2023月別 '!N216,'2022月別'!N216,'2021月別'!N216,'2020月別'!N217)</f>
        <v>50.6</v>
      </c>
      <c r="P216" s="1224">
        <f>AVERAGE('2024月別'!P216,'2023月別 '!O216,'2022月別'!O216,'2021月別'!O216,'2020月別'!O217)</f>
        <v>44.4</v>
      </c>
      <c r="S216" s="55"/>
      <c r="T216" s="825"/>
      <c r="U216" s="767"/>
      <c r="V216" s="767"/>
      <c r="W216" s="767"/>
      <c r="X216" s="768"/>
      <c r="Y216" s="787"/>
      <c r="Z216" s="1576"/>
      <c r="AA216" s="1576"/>
      <c r="AB216" s="1576"/>
      <c r="AC216" s="1576"/>
      <c r="AD216" s="1576"/>
      <c r="AE216" s="787"/>
      <c r="AF216" s="1292"/>
      <c r="AG216" s="1292"/>
      <c r="AH216" s="1176"/>
      <c r="AI216" s="1179"/>
      <c r="AJ216" s="1292"/>
      <c r="AK216" s="1178"/>
      <c r="AL216" s="1179"/>
      <c r="AM216" s="1179"/>
      <c r="AN216" s="1179"/>
      <c r="AO216" s="1179"/>
      <c r="AP216" s="1179"/>
      <c r="AQ216" s="1179"/>
      <c r="AR216" s="1179"/>
      <c r="AS216" s="1176"/>
      <c r="AT216" s="1176"/>
      <c r="AU216" s="1176"/>
      <c r="AV216" s="1176"/>
      <c r="AW216" s="1176"/>
      <c r="AX216" s="1292"/>
      <c r="AY216" s="1179"/>
      <c r="AZ216" s="1179"/>
      <c r="BA216" s="1179"/>
      <c r="BB216" s="1179"/>
      <c r="BC216" s="1248"/>
      <c r="BD216" s="1292"/>
      <c r="BE216" s="1176"/>
      <c r="BF216" s="1176"/>
      <c r="BG216" s="1176"/>
      <c r="BH216" s="1176"/>
      <c r="BI216" s="1176"/>
      <c r="BJ216" s="1179"/>
      <c r="BK216" s="1179"/>
      <c r="BL216" s="1179"/>
      <c r="BM216" s="1179"/>
      <c r="BN216" s="1179"/>
      <c r="BO216" s="1179"/>
      <c r="BP216" s="1179"/>
      <c r="BQ216" s="1179"/>
      <c r="BR216" s="1179"/>
      <c r="BS216" s="1179"/>
      <c r="BT216" s="1179"/>
      <c r="BU216" s="1285"/>
      <c r="BV216" s="1179"/>
      <c r="BW216" s="1176"/>
      <c r="BX216" s="1176"/>
      <c r="BY216" s="1176"/>
      <c r="BZ216" s="1176"/>
      <c r="CA216" s="1176"/>
      <c r="CB216" s="1179"/>
      <c r="CC216" s="1285"/>
      <c r="CD216" s="1285"/>
      <c r="CE216" s="1178"/>
      <c r="CF216" s="1285"/>
      <c r="CG216" s="1179"/>
      <c r="CH216" s="1179"/>
      <c r="CI216" s="1295"/>
      <c r="CJ216" s="1295"/>
      <c r="CK216" s="1295"/>
      <c r="CL216" s="1174"/>
      <c r="CM216" s="1295"/>
      <c r="CN216" s="1174"/>
      <c r="CO216" s="1174"/>
      <c r="CP216" s="1174"/>
      <c r="CQ216" s="1174"/>
      <c r="CR216" s="1295"/>
      <c r="CS216" s="1295"/>
      <c r="CT216" s="1174"/>
      <c r="CU216" s="1286"/>
      <c r="CV216" s="1177"/>
      <c r="CW216" s="1287"/>
      <c r="CX216" s="1178"/>
      <c r="CY216" s="1248"/>
      <c r="CZ216" s="1285"/>
      <c r="DA216" s="1285"/>
      <c r="DB216" s="1285"/>
      <c r="DC216" s="1178"/>
      <c r="DD216" s="293"/>
      <c r="DE216" s="1293"/>
      <c r="DF216" s="1292"/>
      <c r="DG216" s="1176"/>
      <c r="DH216" s="1176"/>
      <c r="DI216" s="1176"/>
      <c r="DJ216" s="1176"/>
      <c r="DK216" s="1176"/>
      <c r="DL216" s="1179"/>
      <c r="DM216" s="1176"/>
      <c r="DN216" s="1176"/>
      <c r="DO216" s="1176"/>
      <c r="DP216" s="1176"/>
      <c r="DQ216" s="1176"/>
      <c r="DR216" s="1179"/>
      <c r="DS216" s="1176"/>
      <c r="DT216" s="1176"/>
      <c r="DU216" s="1176"/>
      <c r="DV216" s="1176"/>
      <c r="DW216" s="1176"/>
      <c r="DX216" s="1285"/>
      <c r="DY216" s="1286"/>
      <c r="DZ216" s="1177"/>
      <c r="EA216" s="1300"/>
      <c r="EB216" s="1300"/>
      <c r="EC216" s="1300"/>
      <c r="ED216" s="1292"/>
      <c r="EE216" s="1179"/>
      <c r="EF216" s="1174"/>
      <c r="EG216" s="1174"/>
      <c r="EH216" s="1174"/>
      <c r="EI216" s="1174"/>
      <c r="EJ216" s="1174"/>
      <c r="EK216" s="1174"/>
      <c r="EP216" s="1294"/>
      <c r="EQ216" s="1289"/>
      <c r="ER216" s="1289"/>
      <c r="ES216" s="1171"/>
      <c r="ET216" s="1171"/>
      <c r="EU216" s="1284"/>
      <c r="EV216" s="1290"/>
      <c r="EW216" s="1290"/>
      <c r="EX216" s="1290"/>
      <c r="EY216" s="1291"/>
      <c r="FC216" s="1290"/>
    </row>
    <row r="217" spans="1:161" ht="17.25" customHeight="1" x14ac:dyDescent="0.15">
      <c r="A217" s="1170" t="s">
        <v>492</v>
      </c>
      <c r="B217" s="1225" t="s">
        <v>27</v>
      </c>
      <c r="C217" s="1226" t="s">
        <v>239</v>
      </c>
      <c r="D217" s="1212">
        <f>AVERAGE('2024月別'!D217,'2023月別 '!C217,'2022月別'!C217,'2021月別'!C217,'2020月別'!C218)</f>
        <v>8897.5608000000011</v>
      </c>
      <c r="E217" s="1213">
        <f>AVERAGE('2024月別'!E217,'2023月別 '!D217,'2022月別'!D217,'2021月別'!D217,'2020月別'!D218)</f>
        <v>707.22559999999999</v>
      </c>
      <c r="F217" s="1214">
        <f>AVERAGE('2024月別'!F217,'2023月別 '!E217,'2022月別'!E217,'2021月別'!E217,'2020月別'!E218)</f>
        <v>705.89940000000001</v>
      </c>
      <c r="G217" s="1214">
        <f>AVERAGE('2024月別'!G217,'2023月別 '!F217,'2022月別'!F217,'2021月別'!F217,'2020月別'!F218)</f>
        <v>783.79020000000003</v>
      </c>
      <c r="H217" s="1214">
        <f>AVERAGE('2024月別'!H217,'2023月別 '!G217,'2022月別'!G217,'2021月別'!G217,'2020月別'!G218)</f>
        <v>760.89439999999991</v>
      </c>
      <c r="I217" s="1214">
        <f>AVERAGE('2024月別'!I217,'2023月別 '!H217,'2022月別'!H217,'2021月別'!H217,'2020月別'!H218)</f>
        <v>804.14459999999997</v>
      </c>
      <c r="J217" s="1215">
        <f>AVERAGE('2024月別'!J217,'2023月別 '!I217,'2022月別'!I217,'2021月別'!I217,'2020月別'!I218)</f>
        <v>747.44499999999994</v>
      </c>
      <c r="K217" s="1216">
        <f>AVERAGE('2024月別'!K217,'2023月別 '!J217,'2022月別'!J217,'2021月別'!J217,'2020月別'!J218)</f>
        <v>739.14580000000001</v>
      </c>
      <c r="L217" s="1214">
        <f>AVERAGE('2024月別'!L217,'2023月別 '!K217,'2022月別'!K217,'2021月別'!K217,'2020月別'!K218)</f>
        <v>709.92359999999985</v>
      </c>
      <c r="M217" s="1214">
        <f>AVERAGE('2024月別'!M217,'2023月別 '!L217,'2022月別'!L217,'2021月別'!L217,'2020月別'!L218)</f>
        <v>720.00940000000003</v>
      </c>
      <c r="N217" s="1214">
        <f>AVERAGE('2024月別'!N217,'2023月別 '!M217,'2022月別'!M217,'2021月別'!M217,'2020月別'!M218)</f>
        <v>805.15820000000008</v>
      </c>
      <c r="O217" s="1214">
        <f>AVERAGE('2024月別'!O217,'2023月別 '!N217,'2022月別'!N217,'2021月別'!N217,'2020月別'!N218)</f>
        <v>752.08</v>
      </c>
      <c r="P217" s="1217">
        <f>AVERAGE('2024月別'!P217,'2023月別 '!O217,'2022月別'!O217,'2021月別'!O217,'2020月別'!O218)</f>
        <v>661.84460000000001</v>
      </c>
      <c r="S217" s="55"/>
      <c r="U217" s="252"/>
      <c r="V217" s="252"/>
      <c r="W217" s="767"/>
      <c r="X217" s="767"/>
      <c r="Z217" s="1575"/>
      <c r="AA217" s="1575"/>
      <c r="AB217" s="1575"/>
      <c r="AC217" s="1576"/>
      <c r="AD217" s="1576"/>
      <c r="AG217" s="1179"/>
      <c r="AH217" s="1176"/>
      <c r="AI217" s="1179"/>
      <c r="AJ217" s="1285"/>
      <c r="AK217" s="1179"/>
      <c r="AL217" s="1292"/>
      <c r="AM217" s="1176"/>
      <c r="AN217" s="1177"/>
      <c r="AO217" s="1178"/>
      <c r="AP217" s="1178"/>
      <c r="AQ217" s="1292"/>
      <c r="AR217" s="1292"/>
      <c r="AS217" s="1176"/>
      <c r="AT217" s="1176"/>
      <c r="AU217" s="1176"/>
      <c r="AV217" s="1176"/>
      <c r="AW217" s="1176"/>
      <c r="AX217" s="1179"/>
      <c r="AY217" s="1176"/>
      <c r="AZ217" s="1176"/>
      <c r="BA217" s="1176"/>
      <c r="BB217" s="1176"/>
      <c r="BC217" s="1176"/>
      <c r="BD217" s="1179"/>
      <c r="BE217" s="1176"/>
      <c r="BF217" s="1176"/>
      <c r="BG217" s="1176"/>
      <c r="BH217" s="1176"/>
      <c r="BI217" s="1176"/>
      <c r="BJ217" s="1292"/>
      <c r="BK217" s="1179"/>
      <c r="BL217" s="1179"/>
      <c r="BM217" s="1179"/>
      <c r="BN217" s="1285"/>
      <c r="BO217" s="1285"/>
      <c r="BP217" s="1292"/>
      <c r="BQ217" s="1179"/>
      <c r="BR217" s="1179"/>
      <c r="BS217" s="1179"/>
      <c r="BT217" s="1179"/>
      <c r="BU217" s="1292"/>
      <c r="BV217" s="1292"/>
      <c r="BW217" s="1292"/>
      <c r="BX217" s="1292"/>
      <c r="BY217" s="1292"/>
      <c r="BZ217" s="1179"/>
      <c r="CA217" s="1179"/>
      <c r="CB217" s="1292"/>
      <c r="CC217" s="1292"/>
      <c r="CD217" s="1292"/>
      <c r="CE217" s="1292"/>
      <c r="CF217" s="1292"/>
      <c r="CG217" s="1285"/>
      <c r="CH217" s="1292"/>
      <c r="CI217" s="1295"/>
      <c r="CJ217" s="1295"/>
      <c r="CK217" s="1295"/>
      <c r="CL217" s="1295"/>
      <c r="CM217" s="1295"/>
      <c r="CN217" s="1295"/>
      <c r="CO217" s="1174"/>
      <c r="CP217" s="1174"/>
      <c r="CQ217" s="1174"/>
      <c r="CR217" s="1171"/>
      <c r="CS217" s="1174"/>
      <c r="CT217" s="1295"/>
      <c r="CU217" s="1285"/>
      <c r="CV217" s="1285"/>
      <c r="CW217" s="1285"/>
      <c r="CX217" s="1285"/>
      <c r="CY217" s="1285"/>
      <c r="CZ217" s="1285"/>
      <c r="DA217" s="1179"/>
      <c r="DB217" s="1179"/>
      <c r="DC217" s="1293"/>
      <c r="DD217" s="1293"/>
      <c r="DE217" s="293"/>
      <c r="DF217" s="1179"/>
      <c r="DG217" s="1176"/>
      <c r="DH217" s="1176"/>
      <c r="DI217" s="1176"/>
      <c r="DJ217" s="1176"/>
      <c r="DK217" s="1176"/>
      <c r="DL217" s="1292"/>
      <c r="DM217" s="1176"/>
      <c r="DN217" s="1176"/>
      <c r="DO217" s="1176"/>
      <c r="DP217" s="1176"/>
      <c r="DQ217" s="1176"/>
      <c r="DR217" s="1292"/>
      <c r="DS217" s="1176"/>
      <c r="DT217" s="1176"/>
      <c r="DU217" s="1176"/>
      <c r="DV217" s="1176"/>
      <c r="DW217" s="1176"/>
      <c r="DX217" s="1297"/>
      <c r="DY217" s="1286"/>
      <c r="DZ217" s="1177"/>
      <c r="EA217" s="1300"/>
      <c r="EB217" s="1300"/>
      <c r="EC217" s="1300"/>
      <c r="ED217" s="1179"/>
      <c r="EE217" s="1179"/>
      <c r="EF217" s="1174"/>
      <c r="EG217" s="1174"/>
      <c r="EH217" s="1174"/>
      <c r="EI217" s="1174"/>
      <c r="EJ217" s="1174"/>
      <c r="EK217" s="1291"/>
      <c r="EP217" s="1294"/>
      <c r="EQ217" s="1289"/>
      <c r="ER217" s="1289"/>
      <c r="ES217" s="1171"/>
      <c r="ET217" s="1289"/>
      <c r="EU217" s="1284"/>
      <c r="EV217" s="1290"/>
      <c r="EW217" s="1290"/>
      <c r="EX217" s="1290"/>
      <c r="EY217" s="1175"/>
    </row>
    <row r="218" spans="1:161" ht="17.25" customHeight="1" x14ac:dyDescent="0.15">
      <c r="A218" s="1170" t="s">
        <v>493</v>
      </c>
      <c r="B218" s="1210" t="s">
        <v>27</v>
      </c>
      <c r="C218" s="1211" t="s">
        <v>15</v>
      </c>
      <c r="D218" s="1212">
        <f>AVERAGE('2024月別'!D218,'2023月別 '!C218,'2022月別'!C218,'2021月別'!C218,'2020月別'!C219)</f>
        <v>2711363.449</v>
      </c>
      <c r="E218" s="1213">
        <f>AVERAGE('2024月別'!E218,'2023月別 '!D218,'2022月別'!D218,'2021月別'!D218,'2020月別'!D219)</f>
        <v>286277.50699999998</v>
      </c>
      <c r="F218" s="1214">
        <f>AVERAGE('2024月別'!F218,'2023月別 '!E218,'2022月別'!E218,'2021月別'!E218,'2020月別'!E219)</f>
        <v>233946.26</v>
      </c>
      <c r="G218" s="1214">
        <f>AVERAGE('2024月別'!G218,'2023月別 '!F218,'2022月別'!F218,'2021月別'!F218,'2020月別'!F219)</f>
        <v>202321.0362</v>
      </c>
      <c r="H218" s="1214">
        <f>AVERAGE('2024月別'!H218,'2023月別 '!G218,'2022月別'!G218,'2021月別'!G218,'2020月別'!G219)</f>
        <v>237924.01660000003</v>
      </c>
      <c r="I218" s="1214">
        <f>AVERAGE('2024月別'!I218,'2023月別 '!H218,'2022月別'!H218,'2021月別'!H218,'2020月別'!H219)</f>
        <v>198685.44400000002</v>
      </c>
      <c r="J218" s="1215">
        <f>AVERAGE('2024月別'!J218,'2023月別 '!I218,'2022月別'!I218,'2021月別'!I218,'2020月別'!I219)</f>
        <v>178670.28279999999</v>
      </c>
      <c r="K218" s="1216">
        <f>AVERAGE('2024月別'!K218,'2023月別 '!J218,'2022月別'!J218,'2021月別'!J218,'2020月別'!J219)</f>
        <v>178291.5626</v>
      </c>
      <c r="L218" s="1214">
        <f>AVERAGE('2024月別'!L218,'2023月別 '!K218,'2022月別'!K218,'2021月別'!K218,'2020月別'!K219)</f>
        <v>219091.17440000005</v>
      </c>
      <c r="M218" s="1214">
        <f>AVERAGE('2024月別'!M218,'2023月別 '!L218,'2022月別'!L218,'2021月別'!L218,'2020月別'!L219)</f>
        <v>281781.72820000001</v>
      </c>
      <c r="N218" s="1214">
        <f>AVERAGE('2024月別'!N218,'2023月別 '!M218,'2022月別'!M218,'2021月別'!M218,'2020月別'!M219)</f>
        <v>279362.2794</v>
      </c>
      <c r="O218" s="1214">
        <f>AVERAGE('2024月別'!O218,'2023月別 '!N218,'2022月別'!N218,'2021月別'!N218,'2020月別'!N219)</f>
        <v>200570.08420000001</v>
      </c>
      <c r="P218" s="1217">
        <f>AVERAGE('2024月別'!P218,'2023月別 '!O218,'2022月別'!O218,'2021月別'!O218,'2020月別'!O219)</f>
        <v>214442.0736</v>
      </c>
      <c r="S218" s="55"/>
      <c r="U218" s="767"/>
      <c r="V218" s="767"/>
      <c r="W218" s="252"/>
      <c r="X218" s="767"/>
      <c r="Z218" s="1575"/>
      <c r="AA218" s="1575"/>
      <c r="AB218" s="1575"/>
      <c r="AC218" s="1575"/>
      <c r="AD218" s="1576"/>
      <c r="AG218" s="1292"/>
      <c r="AH218" s="1176"/>
      <c r="AI218" s="1179"/>
      <c r="AJ218" s="1292"/>
      <c r="AK218" s="1285"/>
      <c r="AL218" s="1179"/>
      <c r="AM218" s="1176"/>
      <c r="AN218" s="1176"/>
      <c r="AO218" s="1176"/>
      <c r="AP218" s="1176"/>
      <c r="AQ218" s="1176"/>
      <c r="AR218" s="1179"/>
      <c r="AS218" s="1285"/>
      <c r="AT218" s="1285"/>
      <c r="AU218" s="1285"/>
      <c r="AV218" s="1292"/>
      <c r="AW218" s="1179"/>
      <c r="AX218" s="1179"/>
      <c r="AY218" s="1179"/>
      <c r="AZ218" s="1179"/>
      <c r="BA218" s="1179"/>
      <c r="BB218" s="1179"/>
      <c r="BC218" s="1179"/>
      <c r="BD218" s="1179"/>
      <c r="BE218" s="1179"/>
      <c r="BF218" s="1179"/>
      <c r="BG218" s="1179"/>
      <c r="BH218" s="1179"/>
      <c r="BI218" s="1285"/>
      <c r="BJ218" s="1179"/>
      <c r="BK218" s="1285"/>
      <c r="BL218" s="1285"/>
      <c r="BM218" s="1285"/>
      <c r="BN218" s="1179"/>
      <c r="BO218" s="1285"/>
      <c r="BP218" s="1179"/>
      <c r="BQ218" s="1176"/>
      <c r="BR218" s="1176"/>
      <c r="BS218" s="1176"/>
      <c r="BT218" s="1176"/>
      <c r="BU218" s="1176"/>
      <c r="BV218" s="1179"/>
      <c r="BW218" s="1285"/>
      <c r="BX218" s="1285"/>
      <c r="BY218" s="1285"/>
      <c r="BZ218" s="1292"/>
      <c r="CA218" s="1179"/>
      <c r="CB218" s="1179"/>
      <c r="CC218" s="1290"/>
      <c r="CD218" s="1290"/>
      <c r="CE218" s="1289"/>
      <c r="CF218" s="1295"/>
      <c r="CG218" s="1289"/>
      <c r="CH218" s="1174"/>
      <c r="CI218" s="1290"/>
      <c r="CJ218" s="1290"/>
      <c r="CK218" s="1289"/>
      <c r="CL218" s="1295"/>
      <c r="CM218" s="1174"/>
      <c r="CN218" s="1174"/>
      <c r="CO218" s="1292"/>
      <c r="CP218" s="1292"/>
      <c r="CQ218" s="293"/>
      <c r="CR218" s="1293"/>
      <c r="CS218" s="1178"/>
      <c r="CT218" s="1179"/>
      <c r="CU218" s="1286"/>
      <c r="CV218" s="1177"/>
      <c r="CW218" s="1287"/>
      <c r="CX218" s="293"/>
      <c r="CY218" s="1287"/>
      <c r="CZ218" s="1179"/>
      <c r="DA218" s="1176"/>
      <c r="DB218" s="1176"/>
      <c r="DC218" s="1176"/>
      <c r="DD218" s="1176"/>
      <c r="DE218" s="1176"/>
      <c r="DF218" s="1179"/>
      <c r="DG218" s="1176"/>
      <c r="DH218" s="1176"/>
      <c r="DI218" s="1176"/>
      <c r="DJ218" s="1176"/>
      <c r="DK218" s="1176"/>
      <c r="DL218" s="1179"/>
      <c r="DM218" s="1176"/>
      <c r="DN218" s="1176"/>
      <c r="DO218" s="1176"/>
      <c r="DP218" s="1176"/>
      <c r="DQ218" s="1176"/>
      <c r="DR218" s="1285"/>
      <c r="DS218" s="1286"/>
      <c r="DT218" s="1177"/>
      <c r="DU218" s="1300"/>
      <c r="DV218" s="1300"/>
      <c r="DW218" s="1300"/>
      <c r="DX218" s="1179"/>
      <c r="DY218" s="1179"/>
      <c r="DZ218" s="1174"/>
      <c r="EA218" s="1174"/>
      <c r="EB218" s="1174"/>
      <c r="EC218" s="1285"/>
      <c r="ED218" s="1174"/>
      <c r="EE218" s="1284"/>
      <c r="EJ218" s="1294"/>
      <c r="EK218" s="1289"/>
      <c r="EL218" s="1289"/>
      <c r="EM218" s="1171"/>
      <c r="EN218" s="1171"/>
      <c r="EO218" s="1284"/>
      <c r="EP218" s="1290"/>
      <c r="EQ218" s="1290"/>
      <c r="ER218" s="1290"/>
      <c r="ES218" s="1291"/>
    </row>
    <row r="219" spans="1:161" ht="17.25" customHeight="1" x14ac:dyDescent="0.15">
      <c r="A219" s="1170" t="s">
        <v>494</v>
      </c>
      <c r="B219" s="1218" t="s">
        <v>27</v>
      </c>
      <c r="C219" s="1219" t="s">
        <v>240</v>
      </c>
      <c r="D219" s="1220">
        <f>AVERAGE('2024月別'!D219,'2023月別 '!C219,'2022月別'!C219,'2021月別'!C219,'2020月別'!C220)</f>
        <v>302.59947145614569</v>
      </c>
      <c r="E219" s="1221">
        <f>AVERAGE('2024月別'!E219,'2023月別 '!D219,'2022月別'!D219,'2021月別'!D219,'2020月別'!D220)</f>
        <v>411.2</v>
      </c>
      <c r="F219" s="1222">
        <f>AVERAGE('2024月別'!F219,'2023月別 '!E219,'2022月別'!E219,'2021月別'!E219,'2020月別'!E220)</f>
        <v>339.8</v>
      </c>
      <c r="G219" s="1222">
        <f>AVERAGE('2024月別'!G219,'2023月別 '!F219,'2022月別'!F219,'2021月別'!F219,'2020月別'!F220)</f>
        <v>258</v>
      </c>
      <c r="H219" s="1222">
        <f>AVERAGE('2024月別'!H219,'2023月別 '!G219,'2022月別'!G219,'2021月別'!G219,'2020月別'!G220)</f>
        <v>309.8</v>
      </c>
      <c r="I219" s="1222">
        <f>AVERAGE('2024月別'!I219,'2023月別 '!H219,'2022月別'!H219,'2021月別'!H219,'2020月別'!H220)</f>
        <v>244.8</v>
      </c>
      <c r="J219" s="1223">
        <f>AVERAGE('2024月別'!J219,'2023月別 '!I219,'2022月別'!I219,'2021月別'!I219,'2020月別'!I220)</f>
        <v>239.6</v>
      </c>
      <c r="K219" s="1222">
        <f>AVERAGE('2024月別'!K219,'2023月別 '!J219,'2022月別'!J219,'2021月別'!J219,'2020月別'!J220)</f>
        <v>252</v>
      </c>
      <c r="L219" s="1222">
        <f>AVERAGE('2024月別'!L219,'2023月別 '!K219,'2022月別'!K219,'2021月別'!K219,'2020月別'!K220)</f>
        <v>307.60000000000002</v>
      </c>
      <c r="M219" s="1222">
        <f>AVERAGE('2024月別'!M219,'2023月別 '!L219,'2022月別'!L219,'2021月別'!L219,'2020月別'!L220)</f>
        <v>394.4</v>
      </c>
      <c r="N219" s="1222">
        <f>AVERAGE('2024月別'!N219,'2023月別 '!M219,'2022月別'!M219,'2021月別'!M219,'2020月別'!M220)</f>
        <v>343.6</v>
      </c>
      <c r="O219" s="1222">
        <f>AVERAGE('2024月別'!O219,'2023月別 '!N219,'2022月別'!N219,'2021月別'!N219,'2020月別'!N220)</f>
        <v>264</v>
      </c>
      <c r="P219" s="1224">
        <f>AVERAGE('2024月別'!P219,'2023月別 '!O219,'2022月別'!O219,'2021月別'!O219,'2020月別'!O220)</f>
        <v>318.8</v>
      </c>
      <c r="S219" s="55"/>
      <c r="T219" s="825"/>
      <c r="U219" s="767"/>
      <c r="V219" s="767"/>
      <c r="W219" s="767"/>
      <c r="X219" s="748"/>
      <c r="Y219" s="787"/>
      <c r="Z219" s="1576"/>
      <c r="AA219" s="1576"/>
      <c r="AB219" s="1576"/>
      <c r="AC219" s="1575"/>
      <c r="AD219" s="1575"/>
      <c r="AE219" s="787"/>
      <c r="AF219" s="1292"/>
      <c r="AG219" s="1179"/>
      <c r="AH219" s="1292"/>
      <c r="AI219" s="1285"/>
      <c r="AJ219" s="1292"/>
      <c r="AK219" s="1179"/>
      <c r="AL219" s="1179"/>
      <c r="AM219" s="1176"/>
      <c r="AN219" s="1176"/>
      <c r="AO219" s="1176"/>
      <c r="AP219" s="1176"/>
      <c r="AQ219" s="1176"/>
      <c r="AR219" s="1292"/>
      <c r="AS219" s="1176"/>
      <c r="AT219" s="1176"/>
      <c r="AU219" s="1176"/>
      <c r="AV219" s="1176"/>
      <c r="AW219" s="1176"/>
      <c r="AX219" s="1292"/>
      <c r="AY219" s="1176"/>
      <c r="AZ219" s="1176"/>
      <c r="BA219" s="1176"/>
      <c r="BB219" s="1176"/>
      <c r="BC219" s="1176"/>
      <c r="BD219" s="1179"/>
      <c r="BE219" s="1286"/>
      <c r="BF219" s="1177"/>
      <c r="BG219" s="1287"/>
      <c r="BH219" s="1248"/>
      <c r="BI219" s="1248"/>
      <c r="BJ219" s="1179"/>
      <c r="BK219" s="1176"/>
      <c r="BL219" s="1176"/>
      <c r="BM219" s="1176"/>
      <c r="BN219" s="1176"/>
      <c r="BO219" s="1176"/>
      <c r="BP219" s="1179"/>
      <c r="BQ219" s="1179"/>
      <c r="BR219" s="1179"/>
      <c r="BS219" s="1179"/>
      <c r="BT219" s="1248"/>
      <c r="BU219" s="1248"/>
      <c r="BV219" s="1179"/>
      <c r="BW219" s="1174"/>
      <c r="BX219" s="1174"/>
      <c r="BY219" s="1174"/>
      <c r="BZ219" s="1295"/>
      <c r="CA219" s="1295"/>
      <c r="CB219" s="1174"/>
      <c r="CC219" s="1174"/>
      <c r="CD219" s="1174"/>
      <c r="CE219" s="1171"/>
      <c r="CF219" s="1295"/>
      <c r="CG219" s="1174"/>
      <c r="CH219" s="1174"/>
      <c r="CI219" s="1292"/>
      <c r="CJ219" s="1292"/>
      <c r="CK219" s="293"/>
      <c r="CL219" s="1292"/>
      <c r="CM219" s="1178"/>
      <c r="CN219" s="1179"/>
      <c r="CO219" s="1179"/>
      <c r="CP219" s="1179"/>
      <c r="CQ219" s="1179"/>
      <c r="CR219" s="1179"/>
      <c r="CS219" s="1286"/>
      <c r="CT219" s="1179"/>
      <c r="CU219" s="1176"/>
      <c r="CV219" s="1176"/>
      <c r="CW219" s="1176"/>
      <c r="CX219" s="1176"/>
      <c r="CY219" s="1176"/>
      <c r="CZ219" s="1179"/>
      <c r="DA219" s="1176"/>
      <c r="DB219" s="1176"/>
      <c r="DC219" s="1176"/>
      <c r="DD219" s="1176"/>
      <c r="DE219" s="1176"/>
      <c r="DF219" s="1285"/>
      <c r="DG219" s="1286"/>
      <c r="DH219" s="1177"/>
      <c r="DI219" s="1300"/>
      <c r="DJ219" s="1300"/>
      <c r="DK219" s="1300"/>
      <c r="DL219" s="1292"/>
      <c r="DM219" s="1179"/>
      <c r="DN219" s="1174"/>
      <c r="DO219" s="1174"/>
      <c r="DP219" s="1174"/>
      <c r="DQ219" s="1174"/>
      <c r="DR219" s="1174"/>
      <c r="DS219" s="1284"/>
      <c r="DX219" s="1291"/>
      <c r="DY219" s="1289"/>
      <c r="DZ219" s="1289"/>
      <c r="EA219" s="1289"/>
      <c r="EB219" s="1171"/>
      <c r="EC219" s="1284"/>
      <c r="ED219" s="1290"/>
      <c r="EE219" s="1290"/>
      <c r="EF219" s="1290"/>
      <c r="EG219" s="1175"/>
    </row>
    <row r="220" spans="1:161" ht="17.25" customHeight="1" x14ac:dyDescent="0.15">
      <c r="A220" s="1170" t="s">
        <v>495</v>
      </c>
      <c r="B220" s="1225" t="s">
        <v>28</v>
      </c>
      <c r="C220" s="1226" t="s">
        <v>239</v>
      </c>
      <c r="D220" s="1212">
        <f>AVERAGE('2024月別'!D220,'2023月別 '!C220,'2022月別'!C220,'2021月別'!C220,'2020月別'!C221)</f>
        <v>4889.1993999999995</v>
      </c>
      <c r="E220" s="1213">
        <f>AVERAGE('2024月別'!E220,'2023月別 '!D220,'2022月別'!D220,'2021月別'!D220,'2020月別'!D221)</f>
        <v>488.66859999999997</v>
      </c>
      <c r="F220" s="1214">
        <f>AVERAGE('2024月別'!F220,'2023月別 '!E220,'2022月別'!E220,'2021月別'!E220,'2020月別'!E221)</f>
        <v>596.89319999999998</v>
      </c>
      <c r="G220" s="1214">
        <f>AVERAGE('2024月別'!G220,'2023月別 '!F220,'2022月別'!F220,'2021月別'!F220,'2020月別'!F221)</f>
        <v>706.6952</v>
      </c>
      <c r="H220" s="1214">
        <f>AVERAGE('2024月別'!H220,'2023月別 '!G220,'2022月別'!G220,'2021月別'!G220,'2020月別'!G221)</f>
        <v>601.18140000000005</v>
      </c>
      <c r="I220" s="1214">
        <f>AVERAGE('2024月別'!I220,'2023月別 '!H220,'2022月別'!H220,'2021月別'!H220,'2020月別'!H221)</f>
        <v>549.9763999999999</v>
      </c>
      <c r="J220" s="1215">
        <f>AVERAGE('2024月別'!J220,'2023月別 '!I220,'2022月別'!I220,'2021月別'!I220,'2020月別'!I221)</f>
        <v>378.0496</v>
      </c>
      <c r="K220" s="1216">
        <f>AVERAGE('2024月別'!K220,'2023月別 '!J220,'2022月別'!J220,'2021月別'!J220,'2020月別'!J221)</f>
        <v>161.77719999999999</v>
      </c>
      <c r="L220" s="1214">
        <f>AVERAGE('2024月別'!L220,'2023月別 '!K220,'2022月別'!K220,'2021月別'!K220,'2020月別'!K221)</f>
        <v>78.662999999999982</v>
      </c>
      <c r="M220" s="1214">
        <f>AVERAGE('2024月別'!M220,'2023月別 '!L220,'2022月別'!L220,'2021月別'!L220,'2020月別'!L221)</f>
        <v>100.83959999999999</v>
      </c>
      <c r="N220" s="1214">
        <f>AVERAGE('2024月別'!N220,'2023月別 '!M220,'2022月別'!M220,'2021月別'!M220,'2020月別'!M221)</f>
        <v>272.98799999999994</v>
      </c>
      <c r="O220" s="1214">
        <f>AVERAGE('2024月別'!O220,'2023月別 '!N220,'2022月別'!N220,'2021月別'!N220,'2020月別'!N221)</f>
        <v>455.37260000000003</v>
      </c>
      <c r="P220" s="1217">
        <f>AVERAGE('2024月別'!P220,'2023月別 '!O220,'2022月別'!O220,'2021月別'!O220,'2020月別'!O221)</f>
        <v>498.0945999999999</v>
      </c>
      <c r="S220" s="55"/>
      <c r="U220" s="252"/>
      <c r="V220" s="252"/>
      <c r="W220" s="767"/>
      <c r="X220" s="767"/>
      <c r="Z220" s="1575"/>
      <c r="AA220" s="1575"/>
      <c r="AB220" s="1575"/>
      <c r="AC220" s="1576"/>
      <c r="AD220" s="1575"/>
      <c r="AG220" s="1176"/>
      <c r="AH220" s="1292"/>
      <c r="AI220" s="1292"/>
      <c r="AJ220" s="1178"/>
      <c r="AK220" s="1292"/>
      <c r="AL220" s="1292"/>
      <c r="AM220" s="1179"/>
      <c r="AN220" s="1179"/>
      <c r="AO220" s="1179"/>
      <c r="AP220" s="1179"/>
      <c r="AQ220" s="1248"/>
      <c r="AR220" s="1179"/>
      <c r="AS220" s="1285"/>
      <c r="AT220" s="1285"/>
      <c r="AU220" s="1285"/>
      <c r="AV220" s="1285"/>
      <c r="AW220" s="1285"/>
      <c r="AX220" s="1179"/>
      <c r="AY220" s="1176"/>
      <c r="AZ220" s="1176"/>
      <c r="BA220" s="1176"/>
      <c r="BB220" s="1176"/>
      <c r="BC220" s="1176"/>
      <c r="BD220" s="1292"/>
      <c r="BE220" s="1292"/>
      <c r="BF220" s="1292"/>
      <c r="BG220" s="1292"/>
      <c r="BH220" s="1292"/>
      <c r="BI220" s="1285"/>
      <c r="BJ220" s="1179"/>
      <c r="BK220" s="1285"/>
      <c r="BL220" s="1285"/>
      <c r="BM220" s="1285"/>
      <c r="BN220" s="1179"/>
      <c r="BO220" s="1179"/>
      <c r="BP220" s="1292"/>
      <c r="BQ220" s="1285"/>
      <c r="BR220" s="1285"/>
      <c r="BS220" s="1178"/>
      <c r="BT220" s="1285"/>
      <c r="BU220" s="1179"/>
      <c r="BV220" s="1292"/>
      <c r="BW220" s="1290"/>
      <c r="BX220" s="1290"/>
      <c r="BY220" s="1290"/>
      <c r="BZ220" s="1290"/>
      <c r="CA220" s="1290"/>
      <c r="CB220" s="1295"/>
      <c r="CC220" s="1174"/>
      <c r="CD220" s="1174"/>
      <c r="CE220" s="1174"/>
      <c r="CF220" s="1290"/>
      <c r="CG220" s="1174"/>
      <c r="CH220" s="1295"/>
      <c r="CI220" s="1179"/>
      <c r="CJ220" s="1179"/>
      <c r="CK220" s="1293"/>
      <c r="CL220" s="1179"/>
      <c r="CM220" s="1292"/>
      <c r="CN220" s="1179"/>
      <c r="CO220" s="1176"/>
      <c r="CP220" s="1176"/>
      <c r="CQ220" s="1176"/>
      <c r="CR220" s="1176"/>
      <c r="CS220" s="1176"/>
      <c r="CT220" s="1292"/>
      <c r="CU220" s="1286"/>
      <c r="CV220" s="1177"/>
      <c r="CW220" s="1286"/>
      <c r="CX220" s="1292"/>
      <c r="CY220" s="1179"/>
      <c r="CZ220" s="1292"/>
      <c r="DA220" s="1286"/>
      <c r="DB220" s="1177"/>
      <c r="DC220" s="1286"/>
      <c r="DD220" s="1286"/>
      <c r="DE220" s="1286"/>
      <c r="DF220" s="1297"/>
      <c r="DG220" s="1286"/>
      <c r="DH220" s="1177"/>
      <c r="DI220" s="1300"/>
      <c r="DJ220" s="1300"/>
      <c r="DK220" s="1300"/>
      <c r="DL220" s="1180"/>
      <c r="DM220" s="1180"/>
      <c r="DN220" s="1305"/>
      <c r="DO220" s="1174"/>
      <c r="DP220" s="1174"/>
      <c r="DQ220" s="1174"/>
      <c r="DR220" s="1174"/>
      <c r="DS220" s="1289"/>
      <c r="DX220" s="1291"/>
      <c r="DY220" s="1289"/>
      <c r="DZ220" s="1289"/>
      <c r="EA220" s="1171"/>
      <c r="EB220" s="1289"/>
      <c r="EC220" s="1284"/>
      <c r="ED220" s="1290"/>
      <c r="EE220" s="1290"/>
      <c r="EF220" s="1290"/>
      <c r="EG220" s="1175"/>
    </row>
    <row r="221" spans="1:161" ht="17.25" customHeight="1" x14ac:dyDescent="0.15">
      <c r="A221" s="1170" t="s">
        <v>496</v>
      </c>
      <c r="B221" s="1210" t="s">
        <v>28</v>
      </c>
      <c r="C221" s="1211" t="s">
        <v>15</v>
      </c>
      <c r="D221" s="1212">
        <f>AVERAGE('2024月別'!D221,'2023月別 '!C221,'2022月別'!C221,'2021月別'!C221,'2020月別'!C222)</f>
        <v>2389428.4753999999</v>
      </c>
      <c r="E221" s="1213">
        <f>AVERAGE('2024月別'!E221,'2023月別 '!D221,'2022月別'!D221,'2021月別'!D221,'2020月別'!D222)</f>
        <v>268339.31900000002</v>
      </c>
      <c r="F221" s="1214">
        <f>AVERAGE('2024月別'!F221,'2023月別 '!E221,'2022月別'!E221,'2021月別'!E221,'2020月別'!E222)</f>
        <v>260656.80959999998</v>
      </c>
      <c r="G221" s="1214">
        <f>AVERAGE('2024月別'!G221,'2023月別 '!F221,'2022月別'!F221,'2021月別'!F221,'2020月別'!F222)</f>
        <v>309167.06679999997</v>
      </c>
      <c r="H221" s="1214">
        <f>AVERAGE('2024月別'!H221,'2023月別 '!G221,'2022月別'!G221,'2021月別'!G221,'2020月別'!G222)</f>
        <v>305401.11680000002</v>
      </c>
      <c r="I221" s="1214">
        <f>AVERAGE('2024月別'!I221,'2023月別 '!H221,'2022月別'!H221,'2021月別'!H221,'2020月別'!H222)</f>
        <v>243259.06899999999</v>
      </c>
      <c r="J221" s="1215">
        <f>AVERAGE('2024月別'!J221,'2023月別 '!I221,'2022月別'!I221,'2021月別'!I221,'2020月別'!I222)</f>
        <v>165184.85920000001</v>
      </c>
      <c r="K221" s="1216">
        <f>AVERAGE('2024月別'!K221,'2023月別 '!J221,'2022月別'!J221,'2021月別'!J221,'2020月別'!J222)</f>
        <v>90442.45659999999</v>
      </c>
      <c r="L221" s="1214">
        <f>AVERAGE('2024月別'!L221,'2023月別 '!K221,'2022月別'!K221,'2021月別'!K221,'2020月別'!K222)</f>
        <v>58155.442200000005</v>
      </c>
      <c r="M221" s="1214">
        <f>AVERAGE('2024月別'!M221,'2023月別 '!L221,'2022月別'!L221,'2021月別'!L221,'2020月別'!L222)</f>
        <v>78780.260800000004</v>
      </c>
      <c r="N221" s="1214">
        <f>AVERAGE('2024月別'!N221,'2023月別 '!M221,'2022月別'!M221,'2021月別'!M221,'2020月別'!M222)</f>
        <v>163065.42800000001</v>
      </c>
      <c r="O221" s="1214">
        <f>AVERAGE('2024月別'!O221,'2023月別 '!N221,'2022月別'!N221,'2021月別'!N221,'2020月別'!N222)</f>
        <v>202148.14019999997</v>
      </c>
      <c r="P221" s="1217">
        <f>AVERAGE('2024月別'!P221,'2023月別 '!O221,'2022月別'!O221,'2021月別'!O221,'2020月別'!O222)</f>
        <v>244828.50719999996</v>
      </c>
      <c r="S221" s="55"/>
      <c r="U221" s="767"/>
      <c r="V221" s="767"/>
      <c r="W221" s="252"/>
      <c r="X221" s="767"/>
      <c r="Z221" s="1575"/>
      <c r="AA221" s="1575"/>
      <c r="AB221" s="1575"/>
      <c r="AC221" s="1575"/>
      <c r="AD221" s="1576"/>
      <c r="AG221" s="1292"/>
      <c r="AH221" s="1179"/>
      <c r="AI221" s="1176"/>
      <c r="AJ221" s="1176"/>
      <c r="AK221" s="1176"/>
      <c r="AL221" s="1179"/>
      <c r="AM221" s="1176"/>
      <c r="AN221" s="1176"/>
      <c r="AO221" s="1176"/>
      <c r="AP221" s="1176"/>
      <c r="AQ221" s="1176"/>
      <c r="AR221" s="1179"/>
      <c r="AS221" s="1179"/>
      <c r="AT221" s="1179"/>
      <c r="AU221" s="1179"/>
      <c r="AV221" s="1285"/>
      <c r="AW221" s="1179"/>
      <c r="AX221" s="1179"/>
      <c r="AY221" s="1285"/>
      <c r="AZ221" s="1285"/>
      <c r="BA221" s="1285"/>
      <c r="BB221" s="1285"/>
      <c r="BC221" s="1285"/>
      <c r="BD221" s="1179"/>
      <c r="BE221" s="1176"/>
      <c r="BF221" s="1176"/>
      <c r="BG221" s="1176"/>
      <c r="BH221" s="1176"/>
      <c r="BI221" s="1176"/>
      <c r="BJ221" s="1179"/>
      <c r="BK221" s="1179"/>
      <c r="BL221" s="1179"/>
      <c r="BM221" s="1179"/>
      <c r="BN221" s="1292"/>
      <c r="BO221" s="1292"/>
      <c r="BP221" s="1179"/>
      <c r="BQ221" s="1174"/>
      <c r="BR221" s="1174"/>
      <c r="BS221" s="1174"/>
      <c r="BT221" s="1174"/>
      <c r="BU221" s="1295"/>
      <c r="BV221" s="1295"/>
      <c r="BW221" s="1179"/>
      <c r="BX221" s="1179"/>
      <c r="BY221" s="1293"/>
      <c r="BZ221" s="1293"/>
      <c r="CA221" s="1287"/>
      <c r="CB221" s="1179"/>
      <c r="CC221" s="1176"/>
      <c r="CD221" s="1176"/>
      <c r="CE221" s="1176"/>
      <c r="CF221" s="1176"/>
      <c r="CG221" s="1176"/>
      <c r="CH221" s="1179"/>
      <c r="CI221" s="1176"/>
      <c r="CJ221" s="1176"/>
      <c r="CK221" s="1176"/>
      <c r="CL221" s="1176"/>
      <c r="CM221" s="1176"/>
      <c r="CN221" s="1179"/>
      <c r="CO221" s="1176"/>
      <c r="CP221" s="1176"/>
      <c r="CQ221" s="1176"/>
      <c r="CR221" s="1176"/>
      <c r="CS221" s="1176"/>
      <c r="CT221" s="1285"/>
      <c r="CU221" s="1286"/>
      <c r="CV221" s="1177"/>
      <c r="CW221" s="1300"/>
      <c r="CX221" s="1300"/>
      <c r="CY221" s="1300"/>
      <c r="CZ221" s="1179"/>
      <c r="DA221" s="1180"/>
      <c r="DB221" s="1305"/>
      <c r="DC221" s="1174"/>
      <c r="DD221" s="1174"/>
      <c r="DE221" s="1185"/>
      <c r="DF221" s="1291"/>
      <c r="DG221" s="1174"/>
      <c r="DH221" s="1284"/>
      <c r="DI221" s="1290"/>
      <c r="DJ221" s="1290"/>
      <c r="DK221" s="1290"/>
      <c r="DL221" s="1294"/>
      <c r="DM221" s="1289"/>
      <c r="DN221" s="1289"/>
      <c r="DO221" s="1171"/>
      <c r="DP221" s="1171"/>
      <c r="DQ221" s="1284"/>
      <c r="DR221" s="1290"/>
      <c r="DS221" s="1290"/>
      <c r="DT221" s="1290"/>
      <c r="DU221" s="1304"/>
      <c r="DV221" s="1290"/>
      <c r="DW221" s="1290"/>
      <c r="DX221" s="1290"/>
    </row>
    <row r="222" spans="1:161" ht="17.25" customHeight="1" x14ac:dyDescent="0.15">
      <c r="A222" s="1170" t="s">
        <v>497</v>
      </c>
      <c r="B222" s="1218" t="s">
        <v>28</v>
      </c>
      <c r="C222" s="1219" t="s">
        <v>240</v>
      </c>
      <c r="D222" s="1220">
        <f>AVERAGE('2024月別'!D222,'2023月別 '!C222,'2022月別'!C222,'2021月別'!C222,'2020月別'!C223)</f>
        <v>489.98478812687108</v>
      </c>
      <c r="E222" s="1221">
        <f>AVERAGE('2024月別'!E222,'2023月別 '!D222,'2022月別'!D222,'2021月別'!D222,'2020月別'!D223)</f>
        <v>555.20000000000005</v>
      </c>
      <c r="F222" s="1222">
        <f>AVERAGE('2024月別'!F222,'2023月別 '!E222,'2022月別'!E222,'2021月別'!E222,'2020月別'!E223)</f>
        <v>440.2</v>
      </c>
      <c r="G222" s="1222">
        <f>AVERAGE('2024月別'!G222,'2023月別 '!F222,'2022月別'!F222,'2021月別'!F222,'2020月別'!F223)</f>
        <v>446.6</v>
      </c>
      <c r="H222" s="1222">
        <f>AVERAGE('2024月別'!H222,'2023月別 '!G222,'2022月別'!G222,'2021月別'!G222,'2020月別'!G223)</f>
        <v>509.6</v>
      </c>
      <c r="I222" s="1222">
        <f>AVERAGE('2024月別'!I222,'2023月別 '!H222,'2022月別'!H222,'2021月別'!H222,'2020月別'!H223)</f>
        <v>445</v>
      </c>
      <c r="J222" s="1223">
        <f>AVERAGE('2024月別'!J222,'2023月別 '!I222,'2022月別'!I222,'2021月別'!I222,'2020月別'!I223)</f>
        <v>437.4</v>
      </c>
      <c r="K222" s="1222">
        <f>AVERAGE('2024月別'!K222,'2023月別 '!J222,'2022月別'!J222,'2021月別'!J222,'2020月別'!J223)</f>
        <v>567.6</v>
      </c>
      <c r="L222" s="1222">
        <f>AVERAGE('2024月別'!L222,'2023月別 '!K222,'2022月別'!K222,'2021月別'!K222,'2020月別'!K223)</f>
        <v>758.8</v>
      </c>
      <c r="M222" s="1222">
        <f>AVERAGE('2024月別'!M222,'2023月別 '!L222,'2022月別'!L222,'2021月別'!L222,'2020月別'!L223)</f>
        <v>832.4</v>
      </c>
      <c r="N222" s="1222">
        <f>AVERAGE('2024月別'!N222,'2023月別 '!M222,'2022月別'!M222,'2021月別'!M222,'2020月別'!M223)</f>
        <v>605.20000000000005</v>
      </c>
      <c r="O222" s="1222">
        <f>AVERAGE('2024月別'!O222,'2023月別 '!N222,'2022月別'!N222,'2021月別'!N222,'2020月別'!N223)</f>
        <v>451.4</v>
      </c>
      <c r="P222" s="1224">
        <f>AVERAGE('2024月別'!P222,'2023月別 '!O222,'2022月別'!O222,'2021月別'!O222,'2020月別'!O223)</f>
        <v>496</v>
      </c>
      <c r="S222" s="55"/>
      <c r="T222" s="825"/>
      <c r="U222" s="767"/>
      <c r="V222" s="767"/>
      <c r="W222" s="767"/>
      <c r="X222" s="252"/>
      <c r="Y222" s="787"/>
      <c r="Z222" s="1575"/>
      <c r="AA222" s="1575"/>
      <c r="AB222" s="1575"/>
      <c r="AC222" s="1575"/>
      <c r="AD222" s="1575"/>
      <c r="AE222" s="787"/>
      <c r="AF222" s="1292"/>
      <c r="AG222" s="1292"/>
      <c r="AH222" s="1179"/>
      <c r="AI222" s="1285"/>
      <c r="AJ222" s="1285"/>
      <c r="AK222" s="1285"/>
      <c r="AL222" s="1292"/>
      <c r="AM222" s="1176"/>
      <c r="AN222" s="1176"/>
      <c r="AO222" s="1176"/>
      <c r="AP222" s="1176"/>
      <c r="AQ222" s="1176"/>
      <c r="AR222" s="1179"/>
      <c r="AS222" s="1179"/>
      <c r="AT222" s="1179"/>
      <c r="AU222" s="1179"/>
      <c r="AV222" s="1179"/>
      <c r="AW222" s="1178"/>
      <c r="AX222" s="1292"/>
      <c r="AY222" s="1292"/>
      <c r="AZ222" s="1292"/>
      <c r="BA222" s="1292"/>
      <c r="BB222" s="1179"/>
      <c r="BC222" s="1293"/>
      <c r="BD222" s="1179"/>
      <c r="BE222" s="1174"/>
      <c r="BF222" s="1174"/>
      <c r="BG222" s="1174"/>
      <c r="BH222" s="1269"/>
      <c r="BI222" s="1269"/>
      <c r="BJ222" s="1174"/>
      <c r="BK222" s="1285"/>
      <c r="BL222" s="1285"/>
      <c r="BM222" s="1178"/>
      <c r="BN222" s="1292"/>
      <c r="BO222" s="1179"/>
      <c r="BP222" s="1292"/>
      <c r="BQ222" s="1179"/>
      <c r="BR222" s="1179"/>
      <c r="BS222" s="1293"/>
      <c r="BT222" s="293"/>
      <c r="BU222" s="293"/>
      <c r="BV222" s="1179"/>
      <c r="BW222" s="1176"/>
      <c r="BX222" s="1176"/>
      <c r="BY222" s="1176"/>
      <c r="BZ222" s="1176"/>
      <c r="CA222" s="1176"/>
      <c r="CB222" s="1179"/>
      <c r="CC222" s="1176"/>
      <c r="CD222" s="1176"/>
      <c r="CE222" s="1176"/>
      <c r="CF222" s="1176"/>
      <c r="CG222" s="1176"/>
      <c r="CH222" s="1285"/>
      <c r="CI222" s="1286"/>
      <c r="CJ222" s="1177"/>
      <c r="CK222" s="1300"/>
      <c r="CL222" s="1300"/>
      <c r="CM222" s="1300"/>
      <c r="CN222" s="1292"/>
      <c r="CO222" s="1285"/>
      <c r="CP222" s="1290"/>
      <c r="CQ222" s="1290"/>
      <c r="CR222" s="1290"/>
      <c r="CS222" s="1290"/>
      <c r="CT222" s="1174"/>
      <c r="CU222" s="1289"/>
      <c r="CV222" s="1289"/>
      <c r="CW222" s="1289"/>
      <c r="CX222" s="1171"/>
      <c r="CY222" s="1284"/>
      <c r="CZ222" s="1290"/>
      <c r="DA222" s="1290"/>
      <c r="DB222" s="1290"/>
      <c r="DC222" s="1291"/>
      <c r="DD222" s="1290"/>
      <c r="DE222" s="1290"/>
      <c r="DF222" s="1290"/>
    </row>
    <row r="223" spans="1:161" ht="17.25" customHeight="1" x14ac:dyDescent="0.15">
      <c r="A223" s="1170" t="s">
        <v>498</v>
      </c>
      <c r="B223" s="1689" t="s">
        <v>29</v>
      </c>
      <c r="C223" s="1226" t="s">
        <v>239</v>
      </c>
      <c r="D223" s="1212">
        <f>AVERAGE('2024月別'!D223,'2023月別 '!C223,'2022月別'!C223,'2021月別'!C223,'2020月別'!C224)</f>
        <v>13369.573999999999</v>
      </c>
      <c r="E223" s="1213">
        <f>AVERAGE('2024月別'!E223,'2023月別 '!D223,'2022月別'!D223,'2021月別'!D223,'2020月別'!D224)</f>
        <v>1225.5824</v>
      </c>
      <c r="F223" s="1214">
        <f>AVERAGE('2024月別'!F223,'2023月別 '!E223,'2022月別'!E223,'2021月別'!E223,'2020月別'!E224)</f>
        <v>736.98619999999994</v>
      </c>
      <c r="G223" s="1214">
        <f>AVERAGE('2024月別'!G223,'2023月別 '!F223,'2022月別'!F223,'2021月別'!F223,'2020月別'!F224)</f>
        <v>709.72400000000005</v>
      </c>
      <c r="H223" s="1214">
        <f>AVERAGE('2024月別'!H223,'2023月別 '!G223,'2022月別'!G223,'2021月別'!G223,'2020月別'!G224)</f>
        <v>756.41120000000001</v>
      </c>
      <c r="I223" s="1214">
        <f>AVERAGE('2024月別'!I223,'2023月別 '!H223,'2022月別'!H223,'2021月別'!H223,'2020月別'!H224)</f>
        <v>1994.7190000000003</v>
      </c>
      <c r="J223" s="1215">
        <f>AVERAGE('2024月別'!J223,'2023月別 '!I223,'2022月別'!I223,'2021月別'!I223,'2020月別'!I224)</f>
        <v>2380.5034000000005</v>
      </c>
      <c r="K223" s="1216">
        <f>AVERAGE('2024月別'!K223,'2023月別 '!J223,'2022月別'!J223,'2021月別'!J223,'2020月別'!J224)</f>
        <v>1902.9010000000003</v>
      </c>
      <c r="L223" s="1214">
        <f>AVERAGE('2024月別'!L223,'2023月別 '!K223,'2022月別'!K223,'2021月別'!K223,'2020月別'!K224)</f>
        <v>966.67720000000008</v>
      </c>
      <c r="M223" s="1214">
        <f>AVERAGE('2024月別'!M223,'2023月別 '!L223,'2022月別'!L223,'2021月別'!L223,'2020月別'!L224)</f>
        <v>330.57280000000003</v>
      </c>
      <c r="N223" s="1214">
        <f>AVERAGE('2024月別'!N223,'2023月別 '!M223,'2022月別'!M223,'2021月別'!M223,'2020月別'!M224)</f>
        <v>382.58100000000002</v>
      </c>
      <c r="O223" s="1214">
        <f>AVERAGE('2024月別'!O223,'2023月別 '!N223,'2022月別'!N223,'2021月別'!N223,'2020月別'!N224)</f>
        <v>659.88679999999999</v>
      </c>
      <c r="P223" s="1217">
        <f>AVERAGE('2024月別'!P223,'2023月別 '!O223,'2022月別'!O223,'2021月別'!O223,'2020月別'!O224)</f>
        <v>1323.029</v>
      </c>
      <c r="S223" s="55"/>
      <c r="U223" s="252"/>
      <c r="V223" s="252"/>
      <c r="W223" s="767"/>
      <c r="X223" s="767"/>
      <c r="Z223" s="1575"/>
      <c r="AA223" s="1575"/>
      <c r="AB223" s="1575"/>
      <c r="AC223" s="1575"/>
      <c r="AD223" s="1575"/>
      <c r="AG223" s="1292"/>
      <c r="AH223" s="1177"/>
      <c r="AI223" s="1285"/>
      <c r="AJ223" s="1285"/>
      <c r="AK223" s="1285"/>
      <c r="AL223" s="1179"/>
      <c r="AM223" s="1176"/>
      <c r="AN223" s="1176"/>
      <c r="AO223" s="1176"/>
      <c r="AP223" s="1176"/>
      <c r="AQ223" s="1176"/>
      <c r="AR223" s="1292"/>
      <c r="AS223" s="1285"/>
      <c r="AT223" s="1285"/>
      <c r="AU223" s="1285"/>
      <c r="AV223" s="1285"/>
      <c r="AW223" s="1285"/>
      <c r="AX223" s="1179"/>
      <c r="AY223" s="1284"/>
      <c r="AZ223" s="1209"/>
      <c r="BA223" s="1289"/>
      <c r="BB223" s="1295"/>
      <c r="BC223" s="1174"/>
      <c r="BD223" s="1295"/>
      <c r="BE223" s="1292"/>
      <c r="BF223" s="1292"/>
      <c r="BG223" s="1292"/>
      <c r="BH223" s="1179"/>
      <c r="BI223" s="1178"/>
      <c r="BJ223" s="1285"/>
      <c r="BK223" s="1179"/>
      <c r="BL223" s="1179"/>
      <c r="BM223" s="1293"/>
      <c r="BN223" s="1293"/>
      <c r="BO223" s="1178"/>
      <c r="BP223" s="1292"/>
      <c r="BQ223" s="1286"/>
      <c r="BR223" s="1177"/>
      <c r="BS223" s="1286"/>
      <c r="BT223" s="1292"/>
      <c r="BU223" s="1179"/>
      <c r="BV223" s="1292"/>
      <c r="BW223" s="1286"/>
      <c r="BX223" s="1177"/>
      <c r="BY223" s="1286"/>
      <c r="BZ223" s="1286"/>
      <c r="CA223" s="1286"/>
      <c r="CB223" s="1297"/>
      <c r="CC223" s="1286"/>
      <c r="CD223" s="1177"/>
      <c r="CE223" s="1300"/>
      <c r="CF223" s="1300"/>
      <c r="CG223" s="1300"/>
      <c r="CH223" s="1179"/>
      <c r="CI223" s="1180"/>
      <c r="CJ223" s="1305"/>
      <c r="CK223" s="1290"/>
      <c r="CL223" s="1174"/>
      <c r="CM223" s="1174"/>
      <c r="CN223" s="1174"/>
      <c r="CO223" s="1289"/>
      <c r="CP223" s="1289"/>
      <c r="CQ223" s="1289"/>
      <c r="CR223" s="1289"/>
      <c r="CS223" s="1284"/>
      <c r="CT223" s="1290"/>
      <c r="CU223" s="1290"/>
      <c r="CV223" s="1290"/>
    </row>
    <row r="224" spans="1:161" ht="17.25" customHeight="1" x14ac:dyDescent="0.15">
      <c r="A224" s="1170" t="s">
        <v>499</v>
      </c>
      <c r="B224" s="1210" t="s">
        <v>29</v>
      </c>
      <c r="C224" s="1211" t="s">
        <v>15</v>
      </c>
      <c r="D224" s="1212">
        <f>AVERAGE('2024月別'!D224,'2023月別 '!C224,'2022月別'!C224,'2021月別'!C224,'2020月別'!C225)</f>
        <v>4693663.4929999989</v>
      </c>
      <c r="E224" s="1213">
        <f>AVERAGE('2024月別'!E224,'2023月別 '!D224,'2022月別'!D224,'2021月別'!D224,'2020月別'!D225)</f>
        <v>315716.40919999999</v>
      </c>
      <c r="F224" s="1214">
        <f>AVERAGE('2024月別'!F224,'2023月別 '!E224,'2022月別'!E224,'2021月別'!E224,'2020月別'!E225)</f>
        <v>193784.61719999998</v>
      </c>
      <c r="G224" s="1214">
        <f>AVERAGE('2024月別'!G224,'2023月別 '!F224,'2022月別'!F224,'2021月別'!F224,'2020月別'!F225)</f>
        <v>191560.2684</v>
      </c>
      <c r="H224" s="1214">
        <f>AVERAGE('2024月別'!H224,'2023月別 '!G224,'2022月別'!G224,'2021月別'!G224,'2020月別'!G225)</f>
        <v>259869.85700000002</v>
      </c>
      <c r="I224" s="1214">
        <f>AVERAGE('2024月別'!I224,'2023月別 '!H224,'2022月別'!H224,'2021月別'!H224,'2020月別'!H225)</f>
        <v>897166.85120000015</v>
      </c>
      <c r="J224" s="1215">
        <f>AVERAGE('2024月別'!J224,'2023月別 '!I224,'2022月別'!I224,'2021月別'!I224,'2020月別'!I225)</f>
        <v>993316.87719999999</v>
      </c>
      <c r="K224" s="1216">
        <f>AVERAGE('2024月別'!K224,'2023月別 '!J224,'2022月別'!J224,'2021月別'!J224,'2020月別'!J225)</f>
        <v>705516.25459999999</v>
      </c>
      <c r="L224" s="1214">
        <f>AVERAGE('2024月別'!L224,'2023月別 '!K224,'2022月別'!K224,'2021月別'!K224,'2020月別'!K225)</f>
        <v>294606.46620000002</v>
      </c>
      <c r="M224" s="1214">
        <f>AVERAGE('2024月別'!M224,'2023月別 '!L224,'2022月別'!L224,'2021月別'!L224,'2020月別'!L225)</f>
        <v>110589.3988</v>
      </c>
      <c r="N224" s="1214">
        <f>AVERAGE('2024月別'!N224,'2023月別 '!M224,'2022月別'!M224,'2021月別'!M224,'2020月別'!M225)</f>
        <v>131085.47200000001</v>
      </c>
      <c r="O224" s="1214">
        <f>AVERAGE('2024月別'!O224,'2023月別 '!N224,'2022月別'!N224,'2021月別'!N224,'2020月別'!N225)</f>
        <v>200232.9228</v>
      </c>
      <c r="P224" s="1217">
        <f>AVERAGE('2024月別'!P224,'2023月別 '!O224,'2022月別'!O224,'2021月別'!O224,'2020月別'!O225)</f>
        <v>400218.09840000002</v>
      </c>
      <c r="S224" s="55"/>
      <c r="U224" s="767"/>
      <c r="V224" s="767"/>
      <c r="W224" s="252"/>
      <c r="X224" s="767"/>
      <c r="AC224" s="1575"/>
      <c r="AD224" s="1575"/>
      <c r="AG224" s="1176"/>
      <c r="AH224" s="1179"/>
      <c r="AI224" s="1176"/>
      <c r="AJ224" s="1176"/>
      <c r="AK224" s="1176"/>
      <c r="AL224" s="1179"/>
      <c r="AM224" s="1179"/>
      <c r="AN224" s="1179"/>
      <c r="AO224" s="1179"/>
      <c r="AP224" s="1285"/>
      <c r="AQ224" s="1285"/>
      <c r="AR224" s="1179"/>
      <c r="AS224" s="1292"/>
      <c r="AT224" s="1292"/>
      <c r="AU224" s="1292"/>
      <c r="AV224" s="1179"/>
      <c r="AW224" s="1179"/>
      <c r="AX224" s="1292"/>
      <c r="AY224" s="1292"/>
      <c r="AZ224" s="1292"/>
      <c r="BA224" s="1292"/>
      <c r="BB224" s="1178"/>
      <c r="BC224" s="293"/>
      <c r="BD224" s="1292"/>
      <c r="BE224" s="1179"/>
      <c r="BF224" s="1179"/>
      <c r="BG224" s="1293"/>
      <c r="BH224" s="1293"/>
      <c r="BI224" s="1293"/>
      <c r="BJ224" s="1179"/>
      <c r="BK224" s="1176"/>
      <c r="BL224" s="1176"/>
      <c r="BM224" s="1176"/>
      <c r="BN224" s="1176"/>
      <c r="BO224" s="1176"/>
      <c r="BP224" s="1179"/>
      <c r="BQ224" s="1176"/>
      <c r="BR224" s="1176"/>
      <c r="BS224" s="1176"/>
      <c r="BT224" s="1176"/>
      <c r="BU224" s="1176"/>
      <c r="BV224" s="1285"/>
      <c r="BW224" s="1286"/>
      <c r="BX224" s="1177"/>
      <c r="BY224" s="1300"/>
      <c r="BZ224" s="1300"/>
      <c r="CA224" s="1300"/>
      <c r="CB224" s="1179"/>
      <c r="CC224" s="1180"/>
      <c r="CD224" s="1305"/>
      <c r="CE224" s="1290"/>
      <c r="CF224" s="1174"/>
      <c r="CG224" s="1174"/>
      <c r="CH224" s="1298"/>
      <c r="CI224" s="1289"/>
      <c r="CJ224" s="1289"/>
      <c r="CK224" s="1171"/>
    </row>
    <row r="225" spans="1:137" ht="17.25" customHeight="1" x14ac:dyDescent="0.15">
      <c r="A225" s="1170" t="s">
        <v>500</v>
      </c>
      <c r="B225" s="1218" t="s">
        <v>29</v>
      </c>
      <c r="C225" s="1219" t="s">
        <v>240</v>
      </c>
      <c r="D225" s="1220">
        <f>AVERAGE('2024月別'!D225,'2023月別 '!C225,'2022月別'!C225,'2021月別'!C225,'2020月別'!C226)</f>
        <v>351.25815323899496</v>
      </c>
      <c r="E225" s="1221">
        <f>AVERAGE('2024月別'!E225,'2023月別 '!D225,'2022月別'!D225,'2021月別'!D225,'2020月別'!D226)</f>
        <v>261.8</v>
      </c>
      <c r="F225" s="1222">
        <f>AVERAGE('2024月別'!F225,'2023月別 '!E225,'2022月別'!E225,'2021月別'!E225,'2020月別'!E226)</f>
        <v>279.60000000000002</v>
      </c>
      <c r="G225" s="1222">
        <f>AVERAGE('2024月別'!G225,'2023月別 '!F225,'2022月別'!F225,'2021月別'!F225,'2020月別'!F226)</f>
        <v>278.60000000000002</v>
      </c>
      <c r="H225" s="1222">
        <f>AVERAGE('2024月別'!H225,'2023月別 '!G225,'2022月別'!G225,'2021月別'!G225,'2020月別'!G226)</f>
        <v>344.8</v>
      </c>
      <c r="I225" s="1222">
        <f>AVERAGE('2024月別'!I225,'2023月別 '!H225,'2022月別'!H225,'2021月別'!H225,'2020月別'!H226)</f>
        <v>450.4</v>
      </c>
      <c r="J225" s="1223">
        <f>AVERAGE('2024月別'!J225,'2023月別 '!I225,'2022月別'!I225,'2021月別'!I225,'2020月別'!I226)</f>
        <v>417.2</v>
      </c>
      <c r="K225" s="1222">
        <f>AVERAGE('2024月別'!K225,'2023月別 '!J225,'2022月別'!J225,'2021月別'!J225,'2020月別'!J226)</f>
        <v>376.8</v>
      </c>
      <c r="L225" s="1222">
        <f>AVERAGE('2024月別'!L225,'2023月別 '!K225,'2022月別'!K225,'2021月別'!K225,'2020月別'!K226)</f>
        <v>301</v>
      </c>
      <c r="M225" s="1222">
        <f>AVERAGE('2024月別'!M225,'2023月別 '!L225,'2022月別'!L225,'2021月別'!L225,'2020月別'!L226)</f>
        <v>330.4</v>
      </c>
      <c r="N225" s="1222">
        <f>AVERAGE('2024月別'!N225,'2023月別 '!M225,'2022月別'!M225,'2021月別'!M225,'2020月別'!M226)</f>
        <v>343.8</v>
      </c>
      <c r="O225" s="1222">
        <f>AVERAGE('2024月別'!O225,'2023月別 '!N225,'2022月別'!N225,'2021月別'!N225,'2020月別'!N226)</f>
        <v>305.2</v>
      </c>
      <c r="P225" s="1224">
        <f>AVERAGE('2024月別'!P225,'2023月別 '!O225,'2022月別'!O225,'2021月別'!O225,'2020月別'!O226)</f>
        <v>303.2</v>
      </c>
      <c r="S225" s="55"/>
      <c r="T225" s="825"/>
      <c r="U225" s="767"/>
      <c r="V225" s="767"/>
      <c r="W225" s="767"/>
      <c r="X225" s="252"/>
      <c r="Y225" s="787"/>
      <c r="Z225" s="1575"/>
      <c r="AA225" s="1575"/>
      <c r="AB225" s="1575"/>
      <c r="AD225" s="1575"/>
      <c r="AE225" s="787"/>
      <c r="AF225" s="1292"/>
      <c r="AG225" s="1292"/>
      <c r="AH225" s="1292"/>
      <c r="AI225" s="1176"/>
      <c r="AJ225" s="1176"/>
      <c r="AK225" s="1176"/>
      <c r="AL225" s="1292"/>
      <c r="AM225" s="1285"/>
      <c r="AN225" s="1285"/>
      <c r="AO225" s="1285"/>
      <c r="AP225" s="1179"/>
      <c r="AQ225" s="1179"/>
      <c r="AR225" s="1179"/>
      <c r="AS225" s="1285"/>
      <c r="AT225" s="1285"/>
      <c r="AU225" s="1178"/>
      <c r="AV225" s="293"/>
      <c r="AW225" s="1292"/>
      <c r="AX225" s="1179"/>
      <c r="AY225" s="1292"/>
      <c r="AZ225" s="1292"/>
      <c r="BA225" s="293"/>
      <c r="BB225" s="1287"/>
      <c r="BC225" s="293"/>
      <c r="BD225" s="1292"/>
      <c r="BE225" s="1179"/>
      <c r="BF225" s="1179"/>
      <c r="BG225" s="1179"/>
      <c r="BH225" s="1179"/>
      <c r="BI225" s="1286"/>
      <c r="BJ225" s="1179"/>
      <c r="BK225" s="1176"/>
      <c r="BL225" s="1176"/>
      <c r="BM225" s="1176"/>
      <c r="BN225" s="1176"/>
      <c r="BO225" s="1176"/>
      <c r="BP225" s="1179"/>
      <c r="BQ225" s="1176"/>
      <c r="BR225" s="1176"/>
      <c r="BS225" s="1176"/>
      <c r="BT225" s="1176"/>
      <c r="BU225" s="1176"/>
      <c r="BV225" s="1285"/>
      <c r="BW225" s="1286"/>
      <c r="BX225" s="1177"/>
      <c r="BY225" s="1300"/>
      <c r="BZ225" s="1300"/>
      <c r="CA225" s="1300"/>
      <c r="CB225" s="1306"/>
      <c r="CC225" s="1179"/>
      <c r="CH225" s="1294"/>
      <c r="CI225" s="1289"/>
      <c r="CJ225" s="1289"/>
      <c r="CK225" s="1289"/>
    </row>
    <row r="226" spans="1:137" ht="17.25" customHeight="1" x14ac:dyDescent="0.15">
      <c r="A226" s="1170" t="s">
        <v>501</v>
      </c>
      <c r="B226" s="1225" t="s">
        <v>30</v>
      </c>
      <c r="C226" s="1226" t="s">
        <v>239</v>
      </c>
      <c r="D226" s="1212">
        <f>AVERAGE('2024月別'!D226,'2023月別 '!C226,'2022月別'!C226,'2021月別'!C226,'2020月別'!C227)</f>
        <v>2201.8946000000001</v>
      </c>
      <c r="E226" s="1213">
        <f>AVERAGE('2024月別'!E226,'2023月別 '!D226,'2022月別'!D226,'2021月別'!D226,'2020月別'!D227)</f>
        <v>139.21999999999997</v>
      </c>
      <c r="F226" s="1214">
        <f>AVERAGE('2024月別'!F226,'2023月別 '!E226,'2022月別'!E226,'2021月別'!E226,'2020月別'!E227)</f>
        <v>169.77519999999998</v>
      </c>
      <c r="G226" s="1214">
        <f>AVERAGE('2024月別'!G226,'2023月別 '!F226,'2022月別'!F226,'2021月別'!F226,'2020月別'!F227)</f>
        <v>204.798</v>
      </c>
      <c r="H226" s="1214">
        <f>AVERAGE('2024月別'!H226,'2023月別 '!G226,'2022月別'!G226,'2021月別'!G226,'2020月別'!G227)</f>
        <v>223.83859999999999</v>
      </c>
      <c r="I226" s="1214">
        <f>AVERAGE('2024月別'!I226,'2023月別 '!H226,'2022月別'!H226,'2021月別'!H226,'2020月別'!H227)</f>
        <v>249.33599999999996</v>
      </c>
      <c r="J226" s="1215">
        <f>AVERAGE('2024月別'!J226,'2023月別 '!I226,'2022月別'!I226,'2021月別'!I226,'2020月別'!I227)</f>
        <v>193.65619999999998</v>
      </c>
      <c r="K226" s="1216">
        <f>AVERAGE('2024月別'!K226,'2023月別 '!J226,'2022月別'!J226,'2021月別'!J226,'2020月別'!J227)</f>
        <v>157.9092</v>
      </c>
      <c r="L226" s="1214">
        <f>AVERAGE('2024月別'!L226,'2023月別 '!K226,'2022月別'!K226,'2021月別'!K226,'2020月別'!K227)</f>
        <v>182.3938</v>
      </c>
      <c r="M226" s="1214">
        <f>AVERAGE('2024月別'!M226,'2023月別 '!L226,'2022月別'!L226,'2021月別'!L226,'2020月別'!L227)</f>
        <v>165.9862</v>
      </c>
      <c r="N226" s="1214">
        <f>AVERAGE('2024月別'!N226,'2023月別 '!M226,'2022月別'!M226,'2021月別'!M226,'2020月別'!M227)</f>
        <v>195.5806</v>
      </c>
      <c r="O226" s="1214">
        <f>AVERAGE('2024月別'!O226,'2023月別 '!N226,'2022月別'!N226,'2021月別'!N226,'2020月別'!N227)</f>
        <v>186.9212</v>
      </c>
      <c r="P226" s="1217">
        <f>AVERAGE('2024月別'!P226,'2023月別 '!O226,'2022月別'!O226,'2021月別'!O226,'2020月別'!O227)</f>
        <v>132.4796</v>
      </c>
      <c r="S226" s="55"/>
      <c r="U226" s="767"/>
      <c r="V226" s="767"/>
      <c r="W226" s="767"/>
      <c r="X226" s="767"/>
      <c r="Z226" s="1577"/>
      <c r="AA226" s="1577"/>
      <c r="AB226" s="1577"/>
      <c r="AC226" s="1575"/>
      <c r="AG226" s="1179"/>
      <c r="AH226" s="1179"/>
      <c r="AI226" s="1176"/>
      <c r="AJ226" s="1176"/>
      <c r="AK226" s="1176"/>
      <c r="AL226" s="1179"/>
      <c r="AM226" s="1176"/>
      <c r="AN226" s="1177"/>
      <c r="AO226" s="1178"/>
      <c r="AP226" s="1293"/>
      <c r="AQ226" s="293"/>
      <c r="AR226" s="1179"/>
      <c r="AS226" s="1285"/>
      <c r="AT226" s="1285"/>
      <c r="AU226" s="1178"/>
      <c r="AV226" s="1178"/>
      <c r="AW226" s="1178"/>
      <c r="AX226" s="1179"/>
      <c r="AY226" s="1179"/>
      <c r="AZ226" s="1179"/>
      <c r="BA226" s="1179"/>
      <c r="BB226" s="1179"/>
      <c r="BC226" s="1179"/>
      <c r="BD226" s="1292"/>
      <c r="BE226" s="1176"/>
      <c r="BF226" s="1176"/>
      <c r="BG226" s="1176"/>
      <c r="BH226" s="1176"/>
      <c r="BI226" s="1176"/>
      <c r="BJ226" s="1292"/>
      <c r="BK226" s="1178"/>
      <c r="BL226" s="1178"/>
      <c r="BM226" s="1178"/>
      <c r="BN226" s="1178"/>
      <c r="BO226" s="1307"/>
      <c r="BP226" s="1180"/>
      <c r="BQ226" s="1180"/>
    </row>
    <row r="227" spans="1:137" ht="17.25" customHeight="1" x14ac:dyDescent="0.15">
      <c r="A227" s="1170" t="s">
        <v>502</v>
      </c>
      <c r="B227" s="1210" t="s">
        <v>30</v>
      </c>
      <c r="C227" s="1211" t="s">
        <v>15</v>
      </c>
      <c r="D227" s="1212">
        <f>AVERAGE('2024月別'!D227,'2023月別 '!C227,'2022月別'!C227,'2021月別'!C227,'2020月別'!C228)</f>
        <v>1413728.514</v>
      </c>
      <c r="E227" s="1213">
        <f>AVERAGE('2024月別'!E227,'2023月別 '!D227,'2022月別'!D227,'2021月別'!D227,'2020月別'!D228)</f>
        <v>121422.22580000001</v>
      </c>
      <c r="F227" s="1214">
        <f>AVERAGE('2024月別'!F227,'2023月別 '!E227,'2022月別'!E227,'2021月別'!E227,'2020月別'!E228)</f>
        <v>127685.18019999999</v>
      </c>
      <c r="G227" s="1214">
        <f>AVERAGE('2024月別'!G227,'2023月別 '!F227,'2022月別'!F227,'2021月別'!F227,'2020月別'!F228)</f>
        <v>109760.3588</v>
      </c>
      <c r="H227" s="1214">
        <f>AVERAGE('2024月別'!H227,'2023月別 '!G227,'2022月別'!G227,'2021月別'!G227,'2020月別'!G228)</f>
        <v>112074.38499999998</v>
      </c>
      <c r="I227" s="1214">
        <f>AVERAGE('2024月別'!I227,'2023月別 '!H227,'2022月別'!H227,'2021月別'!H227,'2020月別'!H228)</f>
        <v>98984.248400000011</v>
      </c>
      <c r="J227" s="1215">
        <f>AVERAGE('2024月別'!J227,'2023月別 '!I227,'2022月別'!I227,'2021月別'!I227,'2020月別'!I228)</f>
        <v>84205.32220000001</v>
      </c>
      <c r="K227" s="1216">
        <f>AVERAGE('2024月別'!K227,'2023月別 '!J227,'2022月別'!J227,'2021月別'!J227,'2020月別'!J228)</f>
        <v>81482.877599999993</v>
      </c>
      <c r="L227" s="1214">
        <f>AVERAGE('2024月別'!L227,'2023月別 '!K227,'2022月別'!K227,'2021月別'!K227,'2020月別'!K228)</f>
        <v>119283.20639999998</v>
      </c>
      <c r="M227" s="1214">
        <f>AVERAGE('2024月別'!M227,'2023月別 '!L227,'2022月別'!L227,'2021月別'!L227,'2020月別'!L228)</f>
        <v>134962.05319999999</v>
      </c>
      <c r="N227" s="1214">
        <f>AVERAGE('2024月別'!N227,'2023月別 '!M227,'2022月別'!M227,'2021月別'!M227,'2020月別'!M228)</f>
        <v>152421.2236</v>
      </c>
      <c r="O227" s="1214">
        <f>AVERAGE('2024月別'!O227,'2023月別 '!N227,'2022月別'!N227,'2021月別'!N227,'2020月別'!N228)</f>
        <v>149051.717</v>
      </c>
      <c r="P227" s="1217">
        <f>AVERAGE('2024月別'!P227,'2023月別 '!O227,'2022月別'!O227,'2021月別'!O227,'2020月別'!O228)</f>
        <v>122395.71580000001</v>
      </c>
      <c r="S227" s="55"/>
      <c r="U227" s="767"/>
      <c r="V227" s="767"/>
      <c r="W227" s="767"/>
      <c r="X227" s="767"/>
      <c r="Z227" s="1576"/>
      <c r="AA227" s="1576"/>
      <c r="AB227" s="1576"/>
      <c r="AC227" s="1577"/>
      <c r="AD227" s="1575"/>
      <c r="AG227" s="1179"/>
      <c r="AH227" s="1292"/>
      <c r="AI227" s="1176"/>
      <c r="AJ227" s="1176"/>
      <c r="AK227" s="1176"/>
      <c r="AL227" s="1292"/>
      <c r="AM227" s="1285"/>
      <c r="AN227" s="1285"/>
      <c r="AO227" s="1285"/>
      <c r="AP227" s="1285"/>
      <c r="AQ227" s="1285"/>
      <c r="AR227" s="1179"/>
      <c r="AS227" s="1176"/>
      <c r="AT227" s="1177"/>
      <c r="AU227" s="1178"/>
      <c r="AV227" s="1293"/>
      <c r="AW227" s="1178"/>
      <c r="AX227" s="1179"/>
      <c r="AY227" s="1292"/>
      <c r="AZ227" s="1292"/>
      <c r="BA227" s="293"/>
      <c r="BB227" s="1293"/>
      <c r="BC227" s="1293"/>
      <c r="BD227" s="1179"/>
      <c r="BE227" s="1179"/>
      <c r="BF227" s="1179"/>
      <c r="BG227" s="1179"/>
      <c r="BH227" s="1286"/>
      <c r="BI227" s="1179"/>
      <c r="BJ227" s="1179"/>
      <c r="BK227" s="1176"/>
      <c r="BL227" s="1176"/>
      <c r="BM227" s="1176"/>
      <c r="BN227" s="1176"/>
      <c r="BO227" s="1176"/>
      <c r="BP227" s="1179"/>
      <c r="BQ227" s="1179"/>
      <c r="BR227" s="1285"/>
      <c r="BS227" s="1285"/>
      <c r="BT227" s="1285"/>
      <c r="BU227" s="1307"/>
      <c r="BV227" s="1285"/>
      <c r="BW227" s="1285"/>
      <c r="BX227" s="1290"/>
    </row>
    <row r="228" spans="1:137" ht="17.25" customHeight="1" x14ac:dyDescent="0.15">
      <c r="A228" s="1170" t="s">
        <v>503</v>
      </c>
      <c r="B228" s="1218" t="s">
        <v>30</v>
      </c>
      <c r="C228" s="1219" t="s">
        <v>240</v>
      </c>
      <c r="D228" s="1220">
        <f>AVERAGE('2024月別'!D228,'2023月別 '!C228,'2022月別'!C228,'2021月別'!C228,'2020月別'!C229)</f>
        <v>640.35655426703102</v>
      </c>
      <c r="E228" s="1221">
        <f>AVERAGE('2024月別'!E228,'2023月別 '!D228,'2022月別'!D228,'2021月別'!D228,'2020月別'!D229)</f>
        <v>886.2</v>
      </c>
      <c r="F228" s="1222">
        <f>AVERAGE('2024月別'!F228,'2023月別 '!E228,'2022月別'!E228,'2021月別'!E228,'2020月別'!E229)</f>
        <v>757.2</v>
      </c>
      <c r="G228" s="1222">
        <f>AVERAGE('2024月別'!G228,'2023月別 '!F228,'2022月別'!F228,'2021月別'!F228,'2020月別'!F229)</f>
        <v>537.6</v>
      </c>
      <c r="H228" s="1222">
        <f>AVERAGE('2024月別'!H228,'2023月別 '!G228,'2022月別'!G228,'2021月別'!G228,'2020月別'!G229)</f>
        <v>501</v>
      </c>
      <c r="I228" s="1222">
        <f>AVERAGE('2024月別'!I228,'2023月別 '!H228,'2022月別'!H228,'2021月別'!H228,'2020月別'!H229)</f>
        <v>397.4</v>
      </c>
      <c r="J228" s="1223">
        <f>AVERAGE('2024月別'!J228,'2023月別 '!I228,'2022月別'!I228,'2021月別'!I228,'2020月別'!I229)</f>
        <v>439</v>
      </c>
      <c r="K228" s="1222">
        <f>AVERAGE('2024月別'!K228,'2023月別 '!J228,'2022月別'!J228,'2021月別'!J228,'2020月別'!J229)</f>
        <v>521</v>
      </c>
      <c r="L228" s="1222">
        <f>AVERAGE('2024月別'!L228,'2023月別 '!K228,'2022月別'!K228,'2021月別'!K228,'2020月別'!K229)</f>
        <v>653.6</v>
      </c>
      <c r="M228" s="1222">
        <f>AVERAGE('2024月別'!M228,'2023月別 '!L228,'2022月別'!L228,'2021月別'!L228,'2020月別'!L229)</f>
        <v>811.4</v>
      </c>
      <c r="N228" s="1222">
        <f>AVERAGE('2024月別'!N228,'2023月別 '!M228,'2022月別'!M228,'2021月別'!M228,'2020月別'!M229)</f>
        <v>771.8</v>
      </c>
      <c r="O228" s="1222">
        <f>AVERAGE('2024月別'!O228,'2023月別 '!N228,'2022月別'!N228,'2021月別'!N228,'2020月別'!N229)</f>
        <v>796.4</v>
      </c>
      <c r="P228" s="1224">
        <f>AVERAGE('2024月別'!P228,'2023月別 '!O228,'2022月別'!O228,'2021月別'!O228,'2020月別'!O229)</f>
        <v>919.2</v>
      </c>
      <c r="S228" s="55"/>
      <c r="T228" s="825"/>
      <c r="U228" s="767"/>
      <c r="V228" s="767"/>
      <c r="W228" s="767"/>
      <c r="X228" s="748"/>
      <c r="Y228" s="787"/>
      <c r="Z228" s="1576"/>
      <c r="AA228" s="1576"/>
      <c r="AB228" s="1576"/>
      <c r="AC228" s="1576"/>
      <c r="AD228" s="1577"/>
      <c r="AE228" s="787"/>
      <c r="AF228" s="1292"/>
      <c r="AG228" s="1179"/>
      <c r="AH228" s="1179"/>
      <c r="AI228" s="1292"/>
      <c r="AJ228" s="1178"/>
      <c r="AK228" s="1178"/>
      <c r="AL228" s="1179"/>
      <c r="AM228" s="1179"/>
      <c r="AN228" s="1179"/>
      <c r="AO228" s="1179"/>
      <c r="AP228" s="1285"/>
      <c r="AQ228" s="1179"/>
      <c r="AR228" s="1179"/>
      <c r="AS228" s="1179"/>
      <c r="AT228" s="1179"/>
      <c r="AU228" s="1179"/>
      <c r="AV228" s="1292"/>
      <c r="AW228" s="1179"/>
      <c r="AX228" s="1179"/>
      <c r="AY228" s="1179"/>
      <c r="AZ228" s="1179"/>
      <c r="BA228" s="1293"/>
      <c r="BB228" s="1293"/>
      <c r="BC228" s="1293"/>
      <c r="BD228" s="1179"/>
      <c r="BE228" s="1176"/>
      <c r="BF228" s="1177"/>
      <c r="BG228" s="1178"/>
      <c r="BH228" s="293"/>
      <c r="BI228" s="1293"/>
      <c r="BJ228" s="1292"/>
      <c r="BK228" s="1179"/>
      <c r="BL228" s="1179"/>
      <c r="BM228" s="1179"/>
      <c r="BN228" s="1286"/>
      <c r="BO228" s="1292"/>
      <c r="BP228" s="1179"/>
      <c r="BQ228" s="1176"/>
      <c r="BR228" s="1176"/>
      <c r="BS228" s="1176"/>
      <c r="BT228" s="1176"/>
      <c r="BU228" s="1176"/>
      <c r="BV228" s="1292"/>
      <c r="BW228" s="1179"/>
      <c r="BX228" s="1179"/>
      <c r="BY228" s="1179"/>
      <c r="BZ228" s="1179"/>
      <c r="CA228" s="1179"/>
      <c r="CB228" s="1179"/>
      <c r="CC228" s="1179"/>
      <c r="CD228" s="1290"/>
      <c r="CE228" s="1290"/>
      <c r="CF228" s="1290"/>
      <c r="CG228" s="1291"/>
    </row>
    <row r="229" spans="1:137" ht="17.25" customHeight="1" x14ac:dyDescent="0.15">
      <c r="A229" s="1170" t="s">
        <v>504</v>
      </c>
      <c r="B229" s="1225" t="s">
        <v>31</v>
      </c>
      <c r="C229" s="1226" t="s">
        <v>239</v>
      </c>
      <c r="D229" s="1212">
        <f>AVERAGE('2024月別'!D229,'2023月別 '!C229,'2022月別'!C229,'2021月別'!C229,'2020月別'!C230)</f>
        <v>474.79019999999991</v>
      </c>
      <c r="E229" s="1213">
        <f>AVERAGE('2024月別'!E229,'2023月別 '!D229,'2022月別'!D229,'2021月別'!D229,'2020月別'!D230)</f>
        <v>53.969000000000008</v>
      </c>
      <c r="F229" s="1214">
        <f>AVERAGE('2024月別'!F229,'2023月別 '!E229,'2022月別'!E229,'2021月別'!E229,'2020月別'!E230)</f>
        <v>73.350800000000007</v>
      </c>
      <c r="G229" s="1214">
        <f>AVERAGE('2024月別'!G229,'2023月別 '!F229,'2022月別'!F229,'2021月別'!F229,'2020月別'!F230)</f>
        <v>101.1006</v>
      </c>
      <c r="H229" s="1214">
        <f>AVERAGE('2024月別'!H229,'2023月別 '!G229,'2022月別'!G229,'2021月別'!G229,'2020月別'!G230)</f>
        <v>106.90419999999999</v>
      </c>
      <c r="I229" s="1214">
        <f>AVERAGE('2024月別'!I229,'2023月別 '!H229,'2022月別'!H229,'2021月別'!H229,'2020月別'!H230)</f>
        <v>102.5074</v>
      </c>
      <c r="J229" s="1215">
        <f>AVERAGE('2024月別'!J229,'2023月別 '!I229,'2022月別'!I229,'2021月別'!I229,'2020月別'!I230)</f>
        <v>20.1706</v>
      </c>
      <c r="K229" s="1216">
        <f>AVERAGE('2024月別'!K229,'2023月別 '!J229,'2022月別'!J229,'2021月別'!J229,'2020月別'!J230)</f>
        <v>1.5222000000000002</v>
      </c>
      <c r="L229" s="1214">
        <f>AVERAGE('2024月別'!L229,'2023月別 '!K229,'2022月別'!K229,'2021月別'!K229,'2020月別'!K230)</f>
        <v>0.27100000000000002</v>
      </c>
      <c r="M229" s="1214">
        <f>AVERAGE('2024月別'!M229,'2023月別 '!L229,'2022月別'!L229,'2021月別'!L229,'2020月別'!L230)</f>
        <v>0.7802</v>
      </c>
      <c r="N229" s="1214">
        <f>AVERAGE('2024月別'!N229,'2023月別 '!M229,'2022月別'!M229,'2021月別'!M229,'2020月別'!M230)</f>
        <v>0.93179999999999996</v>
      </c>
      <c r="O229" s="1214">
        <f>AVERAGE('2024月別'!O229,'2023月別 '!N229,'2022月別'!N229,'2021月別'!N229,'2020月別'!N230)</f>
        <v>4.6974</v>
      </c>
      <c r="P229" s="1217">
        <f>AVERAGE('2024月別'!P229,'2023月別 '!O229,'2022月別'!O229,'2021月別'!O229,'2020月別'!O230)</f>
        <v>8.5849999999999991</v>
      </c>
      <c r="S229" s="55"/>
      <c r="U229" s="767"/>
      <c r="V229" s="767"/>
      <c r="W229" s="767"/>
      <c r="X229" s="767"/>
      <c r="Z229" s="1574"/>
      <c r="AA229" s="1574"/>
      <c r="AB229" s="1574"/>
      <c r="AC229" s="1576"/>
      <c r="AD229" s="1576"/>
      <c r="AG229" s="1179"/>
      <c r="AH229" s="1177"/>
      <c r="AI229" s="1292"/>
      <c r="AJ229" s="1178"/>
      <c r="AK229" s="1179"/>
      <c r="AL229" s="1292"/>
      <c r="AM229" s="1179"/>
      <c r="AN229" s="1179"/>
      <c r="AO229" s="1179"/>
      <c r="AP229" s="1179"/>
      <c r="AQ229" s="1179"/>
      <c r="AR229" s="1292"/>
      <c r="AS229" s="1179"/>
      <c r="AT229" s="1179"/>
      <c r="AU229" s="1179"/>
      <c r="AV229" s="1179"/>
      <c r="AW229" s="1179"/>
      <c r="AX229" s="1292"/>
      <c r="AY229" s="1292"/>
      <c r="AZ229" s="1292"/>
      <c r="BA229" s="1292"/>
      <c r="BB229" s="1178"/>
      <c r="BC229" s="1285"/>
      <c r="BD229" s="1292"/>
      <c r="BE229" s="1292"/>
      <c r="BF229" s="1292"/>
      <c r="BG229" s="1292"/>
      <c r="BH229" s="1293"/>
      <c r="BI229" s="1293"/>
      <c r="BJ229" s="1179"/>
      <c r="BK229" s="1285"/>
      <c r="BL229" s="1285"/>
      <c r="BM229" s="1178"/>
      <c r="BN229" s="1293"/>
      <c r="BO229" s="1293"/>
      <c r="BP229" s="1179"/>
      <c r="BQ229" s="1292"/>
      <c r="BR229" s="1292"/>
      <c r="BS229" s="1292"/>
      <c r="BT229" s="1286"/>
      <c r="BU229" s="1292"/>
      <c r="BV229" s="1292"/>
      <c r="BW229" s="1176"/>
      <c r="BX229" s="1176"/>
      <c r="BY229" s="1176"/>
      <c r="BZ229" s="1176"/>
      <c r="CA229" s="1176"/>
      <c r="CB229" s="1297"/>
      <c r="CC229" s="1286"/>
      <c r="CD229" s="1177"/>
      <c r="CE229" s="1300"/>
      <c r="CF229" s="1300"/>
      <c r="CG229" s="1300"/>
      <c r="CH229" s="1179"/>
      <c r="CI229" s="1180"/>
      <c r="CJ229" s="1305"/>
      <c r="CK229" s="1174"/>
      <c r="CL229" s="1174"/>
      <c r="CM229" s="1174"/>
      <c r="CN229" s="1174"/>
      <c r="CO229" s="1289"/>
      <c r="CP229" s="1171"/>
      <c r="CQ229" s="1289"/>
      <c r="CR229" s="1289"/>
      <c r="CS229" s="1289"/>
      <c r="CT229" s="1284"/>
      <c r="CU229" s="1290"/>
      <c r="CV229" s="1290"/>
      <c r="CW229" s="1290"/>
      <c r="CX229" s="1175"/>
      <c r="CY229" s="1290"/>
      <c r="CZ229" s="1290"/>
      <c r="DA229" s="1290"/>
      <c r="DC229" s="1290"/>
      <c r="DD229" s="1290"/>
    </row>
    <row r="230" spans="1:137" ht="17.25" customHeight="1" x14ac:dyDescent="0.15">
      <c r="A230" s="1170" t="s">
        <v>505</v>
      </c>
      <c r="B230" s="1210" t="s">
        <v>31</v>
      </c>
      <c r="C230" s="1211" t="s">
        <v>15</v>
      </c>
      <c r="D230" s="1212">
        <f>AVERAGE('2024月別'!D230,'2023月別 '!C230,'2022月別'!C230,'2021月別'!C230,'2020月別'!C231)</f>
        <v>131848.23640000002</v>
      </c>
      <c r="E230" s="1213">
        <f>AVERAGE('2024月別'!E230,'2023月別 '!D230,'2022月別'!D230,'2021月別'!D230,'2020月別'!D231)</f>
        <v>10369.754800000001</v>
      </c>
      <c r="F230" s="1214">
        <f>AVERAGE('2024月別'!F230,'2023月別 '!E230,'2022月別'!E230,'2021月別'!E230,'2020月別'!E231)</f>
        <v>16562.809600000001</v>
      </c>
      <c r="G230" s="1214">
        <f>AVERAGE('2024月別'!G230,'2023月別 '!F230,'2022月別'!F230,'2021月別'!F230,'2020月別'!F231)</f>
        <v>30869.108</v>
      </c>
      <c r="H230" s="1214">
        <f>AVERAGE('2024月別'!H230,'2023月別 '!G230,'2022月別'!G230,'2021月別'!G230,'2020月別'!G231)</f>
        <v>32895.507599999997</v>
      </c>
      <c r="I230" s="1214">
        <f>AVERAGE('2024月別'!I230,'2023月別 '!H230,'2022月別'!H230,'2021月別'!H230,'2020月別'!H231)</f>
        <v>33004.051800000001</v>
      </c>
      <c r="J230" s="1215">
        <f>AVERAGE('2024月別'!J230,'2023月別 '!I230,'2022月別'!I230,'2021月別'!I230,'2020月別'!I231)</f>
        <v>4440.9472000000005</v>
      </c>
      <c r="K230" s="1216">
        <f>AVERAGE('2024月別'!K230,'2023月別 '!J230,'2022月別'!J230,'2021月別'!J230,'2020月別'!J231)</f>
        <v>538.19299999999998</v>
      </c>
      <c r="L230" s="1214">
        <f>AVERAGE('2024月別'!L230,'2023月別 '!K230,'2022月別'!K230,'2021月別'!K230,'2020月別'!K231)</f>
        <v>109.2606</v>
      </c>
      <c r="M230" s="1214">
        <f>AVERAGE('2024月別'!M230,'2023月別 '!L230,'2022月別'!L230,'2021月別'!L230,'2020月別'!L231)</f>
        <v>165.75900000000001</v>
      </c>
      <c r="N230" s="1214">
        <f>AVERAGE('2024月別'!N230,'2023月別 '!M230,'2022月別'!M230,'2021月別'!M230,'2020月別'!M231)</f>
        <v>333.60320000000002</v>
      </c>
      <c r="O230" s="1214">
        <f>AVERAGE('2024月別'!O230,'2023月別 '!N230,'2022月別'!N230,'2021月別'!N230,'2020月別'!N231)</f>
        <v>967.78780000000006</v>
      </c>
      <c r="P230" s="1217">
        <f>AVERAGE('2024月別'!P230,'2023月別 '!O230,'2022月別'!O230,'2021月別'!O230,'2020月別'!O231)</f>
        <v>1591.4538</v>
      </c>
      <c r="S230" s="55"/>
      <c r="U230" s="767"/>
      <c r="V230" s="767"/>
      <c r="W230" s="767"/>
      <c r="X230" s="767"/>
      <c r="Z230" s="1575"/>
      <c r="AA230" s="1575"/>
      <c r="AB230" s="1575"/>
      <c r="AC230" s="1574"/>
      <c r="AD230" s="1576"/>
      <c r="AG230" s="1292"/>
      <c r="AH230" s="1292"/>
      <c r="AI230" s="1179"/>
      <c r="AJ230" s="1179"/>
      <c r="AK230" s="1179"/>
      <c r="AL230" s="1179"/>
      <c r="AM230" s="1179"/>
      <c r="AN230" s="1179"/>
      <c r="AO230" s="1179"/>
      <c r="AP230" s="1179"/>
      <c r="AQ230" s="1285"/>
      <c r="AR230" s="1179"/>
      <c r="AS230" s="1179"/>
      <c r="AT230" s="1179"/>
      <c r="AU230" s="1179"/>
      <c r="AV230" s="1292"/>
      <c r="AW230" s="1179"/>
      <c r="AX230" s="1179"/>
      <c r="AY230" s="1285"/>
      <c r="AZ230" s="1285"/>
      <c r="BA230" s="1178"/>
      <c r="BB230" s="1285"/>
      <c r="BC230" s="1179"/>
      <c r="BD230" s="1179"/>
      <c r="BE230" s="1285"/>
      <c r="BF230" s="1285"/>
      <c r="BG230" s="1178"/>
      <c r="BH230" s="293"/>
      <c r="BI230" s="1293"/>
      <c r="BJ230" s="1179"/>
      <c r="BK230" s="1285"/>
      <c r="BL230" s="1285"/>
      <c r="BM230" s="1178"/>
      <c r="BN230" s="293"/>
      <c r="BO230" s="1293"/>
      <c r="BP230" s="1179"/>
      <c r="BQ230" s="1176"/>
      <c r="BR230" s="1176"/>
      <c r="BS230" s="1176"/>
      <c r="BT230" s="1176"/>
      <c r="BU230" s="1176"/>
      <c r="BV230" s="1179"/>
      <c r="BW230" s="1176"/>
      <c r="BX230" s="1176"/>
      <c r="BY230" s="1176"/>
      <c r="BZ230" s="1176"/>
      <c r="CA230" s="1176"/>
      <c r="CB230" s="1285"/>
      <c r="CC230" s="1286"/>
      <c r="CD230" s="1177"/>
      <c r="CE230" s="1300"/>
      <c r="CF230" s="1300"/>
      <c r="CG230" s="1300"/>
      <c r="CH230" s="1179"/>
      <c r="CI230" s="1179"/>
      <c r="CJ230" s="1174"/>
      <c r="CK230" s="1174"/>
      <c r="CL230" s="1174"/>
      <c r="CM230" s="1174"/>
      <c r="CN230" s="1290"/>
      <c r="CO230" s="1174"/>
      <c r="CP230" s="1284"/>
      <c r="CQ230" s="1290"/>
      <c r="CR230" s="1290"/>
      <c r="CS230" s="1290"/>
      <c r="CT230" s="1175"/>
      <c r="CU230" s="1289"/>
      <c r="CV230" s="1289"/>
      <c r="CW230" s="1289"/>
      <c r="CX230" s="1171"/>
      <c r="CY230" s="1284"/>
      <c r="CZ230" s="1290"/>
      <c r="DA230" s="1290"/>
      <c r="DB230" s="1290"/>
      <c r="DC230" s="1291"/>
      <c r="DH230" s="1290"/>
      <c r="DI230" s="1290"/>
    </row>
    <row r="231" spans="1:137" ht="17.25" customHeight="1" x14ac:dyDescent="0.15">
      <c r="A231" s="1170" t="s">
        <v>506</v>
      </c>
      <c r="B231" s="1218" t="s">
        <v>31</v>
      </c>
      <c r="C231" s="1219" t="s">
        <v>240</v>
      </c>
      <c r="D231" s="1220">
        <f>AVERAGE('2024月別'!D231,'2023月別 '!C231,'2022月別'!C231,'2021月別'!C231,'2020月別'!C232)</f>
        <v>279.47025804242185</v>
      </c>
      <c r="E231" s="1221">
        <f>AVERAGE('2024月別'!E231,'2023月別 '!D231,'2022月別'!D231,'2021月別'!D231,'2020月別'!D232)</f>
        <v>196.2</v>
      </c>
      <c r="F231" s="1222">
        <f>AVERAGE('2024月別'!F231,'2023月別 '!E231,'2022月別'!E231,'2021月別'!E231,'2020月別'!E232)</f>
        <v>228.2</v>
      </c>
      <c r="G231" s="1222">
        <f>AVERAGE('2024月別'!G231,'2023月別 '!F231,'2022月別'!F231,'2021月別'!F231,'2020月別'!F232)</f>
        <v>304</v>
      </c>
      <c r="H231" s="1222">
        <f>AVERAGE('2024月別'!H231,'2023月別 '!G231,'2022月別'!G231,'2021月別'!G231,'2020月別'!G232)</f>
        <v>311.39999999999998</v>
      </c>
      <c r="I231" s="1222">
        <f>AVERAGE('2024月別'!I231,'2023月別 '!H231,'2022月別'!H231,'2021月別'!H231,'2020月別'!H232)</f>
        <v>329.2</v>
      </c>
      <c r="J231" s="1223">
        <f>AVERAGE('2024月別'!J231,'2023月別 '!I231,'2022月別'!I231,'2021月別'!I231,'2020月別'!I232)</f>
        <v>207.4</v>
      </c>
      <c r="K231" s="1222">
        <f>AVERAGE('2024月別'!K231,'2023月別 '!J231,'2022月別'!J231,'2021月別'!J231,'2020月別'!J232)</f>
        <v>354.8</v>
      </c>
      <c r="L231" s="1222">
        <f>AVERAGE('2024月別'!L231,'2023月別 '!K231,'2022月別'!K231,'2021月別'!K231,'2020月別'!K232)</f>
        <v>324.39999999999998</v>
      </c>
      <c r="M231" s="1222">
        <f>AVERAGE('2024月別'!M231,'2023月別 '!L231,'2022月別'!L231,'2021月別'!L231,'2020月別'!L232)</f>
        <v>211.4</v>
      </c>
      <c r="N231" s="1222">
        <f>AVERAGE('2024月別'!N231,'2023月別 '!M231,'2022月別'!M231,'2021月別'!M231,'2020月別'!M232)</f>
        <v>411.4</v>
      </c>
      <c r="O231" s="1222">
        <f>AVERAGE('2024月別'!O231,'2023月別 '!N231,'2022月別'!N231,'2021月別'!N231,'2020月別'!N232)</f>
        <v>279.2</v>
      </c>
      <c r="P231" s="1224">
        <f>AVERAGE('2024月別'!P231,'2023月別 '!O231,'2022月別'!O231,'2021月別'!O231,'2020月別'!O232)</f>
        <v>201.4</v>
      </c>
      <c r="S231" s="55"/>
      <c r="T231" s="825"/>
      <c r="U231" s="770"/>
      <c r="V231" s="768"/>
      <c r="W231" s="767"/>
      <c r="X231" s="767"/>
      <c r="Y231" s="787"/>
      <c r="Z231" s="1575"/>
      <c r="AA231" s="1575"/>
      <c r="AB231" s="1575"/>
      <c r="AC231" s="1575"/>
      <c r="AD231" s="1574"/>
      <c r="AE231" s="787"/>
      <c r="AF231" s="1292"/>
      <c r="AG231" s="1292"/>
      <c r="AH231" s="1292"/>
      <c r="AI231" s="1179"/>
      <c r="AJ231" s="1179"/>
      <c r="AK231" s="1179"/>
      <c r="AL231" s="1179"/>
      <c r="AM231" s="1285"/>
      <c r="AN231" s="1285"/>
      <c r="AO231" s="1285"/>
      <c r="AP231" s="1179"/>
      <c r="AQ231" s="1285"/>
      <c r="AR231" s="1292"/>
      <c r="AS231" s="1292"/>
      <c r="AT231" s="1292"/>
      <c r="AU231" s="1292"/>
      <c r="AV231" s="1179"/>
      <c r="AW231" s="1179"/>
      <c r="AX231" s="1179"/>
      <c r="AY231" s="1285"/>
      <c r="AZ231" s="1285"/>
      <c r="BA231" s="1178"/>
      <c r="BB231" s="1285"/>
      <c r="BC231" s="1179"/>
      <c r="BD231" s="1179"/>
      <c r="BE231" s="1290"/>
      <c r="BF231" s="1290"/>
      <c r="BG231" s="1289"/>
      <c r="BH231" s="1174"/>
      <c r="BI231" s="1295"/>
      <c r="BJ231" s="1174"/>
      <c r="BK231" s="1174"/>
      <c r="BL231" s="1174"/>
      <c r="BM231" s="1174"/>
      <c r="BN231" s="1295"/>
      <c r="BO231" s="1174"/>
      <c r="BP231" s="1174"/>
      <c r="BQ231" s="1292"/>
      <c r="BR231" s="1292"/>
      <c r="BS231" s="1292"/>
      <c r="BT231" s="1179"/>
      <c r="BU231" s="1178"/>
      <c r="BV231" s="1292"/>
      <c r="BW231" s="1292"/>
      <c r="BX231" s="1292"/>
      <c r="BY231" s="1292"/>
      <c r="BZ231" s="1179"/>
      <c r="CA231" s="1286"/>
      <c r="CB231" s="1179"/>
      <c r="CC231" s="1176"/>
      <c r="CD231" s="1176"/>
      <c r="CE231" s="1176"/>
      <c r="CF231" s="1176"/>
      <c r="CG231" s="1176"/>
      <c r="CH231" s="1285"/>
      <c r="CI231" s="1286"/>
      <c r="CJ231" s="1177"/>
      <c r="CK231" s="1300"/>
      <c r="CL231" s="1300"/>
      <c r="CM231" s="1300"/>
      <c r="CN231" s="1292"/>
      <c r="CO231" s="1180"/>
      <c r="CP231" s="1305"/>
      <c r="CQ231" s="1290"/>
      <c r="CR231" s="1174"/>
      <c r="CS231" s="1174"/>
      <c r="CT231" s="1298"/>
      <c r="CU231" s="1174"/>
      <c r="CV231" s="1284"/>
      <c r="CW231" s="1290"/>
      <c r="CX231" s="1290"/>
      <c r="CY231" s="1290"/>
      <c r="CZ231" s="1294"/>
      <c r="DA231" s="1289"/>
      <c r="DB231" s="1289"/>
      <c r="DC231" s="1289"/>
      <c r="DD231" s="1171"/>
      <c r="DE231" s="1284"/>
      <c r="DF231" s="1290"/>
      <c r="DG231" s="1290"/>
      <c r="DH231" s="1290"/>
      <c r="DI231" s="1291"/>
      <c r="DJ231" s="1290"/>
      <c r="DK231" s="1290"/>
      <c r="DL231" s="1290"/>
      <c r="DM231" s="1290"/>
      <c r="DN231" s="1290"/>
      <c r="DO231" s="1290"/>
    </row>
    <row r="232" spans="1:137" ht="17.25" customHeight="1" x14ac:dyDescent="0.15">
      <c r="A232" s="1170" t="s">
        <v>507</v>
      </c>
      <c r="B232" s="1225" t="s">
        <v>32</v>
      </c>
      <c r="C232" s="1226" t="s">
        <v>239</v>
      </c>
      <c r="D232" s="1212">
        <f>AVERAGE('2024月別'!D232,'2023月別 '!C232,'2022月別'!C232,'2021月別'!C232,'2020月別'!C233)</f>
        <v>120.84759999999999</v>
      </c>
      <c r="E232" s="1213">
        <f>AVERAGE('2024月別'!E232,'2023月別 '!D232,'2022月別'!D232,'2021月別'!D232,'2020月別'!D233)</f>
        <v>9.234</v>
      </c>
      <c r="F232" s="1214">
        <f>AVERAGE('2024月別'!F232,'2023月別 '!E232,'2022月別'!E232,'2021月別'!E232,'2020月別'!E233)</f>
        <v>13.094400000000002</v>
      </c>
      <c r="G232" s="1214">
        <f>AVERAGE('2024月別'!G232,'2023月別 '!F232,'2022月別'!F232,'2021月別'!F232,'2020月別'!F233)</f>
        <v>7.8462000000000005</v>
      </c>
      <c r="H232" s="1214">
        <f>AVERAGE('2024月別'!H232,'2023月別 '!G232,'2022月別'!G232,'2021月別'!G232,'2020月別'!G233)</f>
        <v>2.3151999999999999</v>
      </c>
      <c r="I232" s="1214">
        <f>AVERAGE('2024月別'!I232,'2023月別 '!H232,'2022月別'!H232,'2021月別'!H232,'2020月別'!H233)</f>
        <v>25.106000000000002</v>
      </c>
      <c r="J232" s="1240">
        <f>AVERAGE('2024月別'!J232,'2023月別 '!I232,'2022月別'!I232,'2021月別'!I232,'2020月別'!I233)</f>
        <v>6.7947999999999995</v>
      </c>
      <c r="K232" s="1216">
        <f>AVERAGE('2024月別'!K232,'2023月別 '!J232,'2022月別'!J232,'2021月別'!J232,'2020月別'!J233)</f>
        <v>0.43479999999999996</v>
      </c>
      <c r="L232" s="1214">
        <f>AVERAGE('2024月別'!L232,'2023月別 '!K232,'2022月別'!K232,'2021月別'!K232,'2020月別'!K233)</f>
        <v>0.2742</v>
      </c>
      <c r="M232" s="1214">
        <f>AVERAGE('2024月別'!M232,'2023月別 '!L232,'2022月別'!L232,'2021月別'!L232,'2020月別'!L233)</f>
        <v>0.22679999999999997</v>
      </c>
      <c r="N232" s="1214">
        <f>AVERAGE('2024月別'!N232,'2023月別 '!M232,'2022月別'!M232,'2021月別'!M232,'2020月別'!M233)</f>
        <v>6.8832000000000004</v>
      </c>
      <c r="O232" s="1214">
        <f>AVERAGE('2024月別'!O232,'2023月別 '!N232,'2022月別'!N232,'2021月別'!N232,'2020月別'!N233)</f>
        <v>26.233600000000003</v>
      </c>
      <c r="P232" s="1217">
        <f>AVERAGE('2024月別'!P232,'2023月別 '!O232,'2022月別'!O232,'2021月別'!O232,'2020月別'!O233)</f>
        <v>22.404399999999999</v>
      </c>
      <c r="S232" s="55"/>
      <c r="U232" s="252"/>
      <c r="V232" s="252"/>
      <c r="W232" s="768"/>
      <c r="X232" s="767"/>
      <c r="Z232" s="1575"/>
      <c r="AA232" s="1575"/>
      <c r="AB232" s="1575"/>
      <c r="AC232" s="1575"/>
      <c r="AD232" s="1575"/>
      <c r="AG232" s="1292"/>
      <c r="AH232" s="1292"/>
      <c r="AI232" s="1178"/>
      <c r="AJ232" s="1178"/>
      <c r="AK232" s="1178"/>
      <c r="AL232" s="1292"/>
      <c r="AM232" s="1176"/>
      <c r="AN232" s="1176"/>
      <c r="AO232" s="1176"/>
      <c r="AP232" s="1176"/>
      <c r="AQ232" s="1176"/>
      <c r="AR232" s="1179"/>
      <c r="AS232" s="1176"/>
      <c r="AT232" s="1176"/>
      <c r="AU232" s="1176"/>
      <c r="AV232" s="1176"/>
      <c r="AW232" s="1176"/>
      <c r="AX232" s="1179"/>
      <c r="AY232" s="1176"/>
      <c r="AZ232" s="1177"/>
      <c r="BA232" s="1178"/>
      <c r="BB232" s="1178"/>
      <c r="BC232" s="1292"/>
      <c r="BD232" s="1292"/>
      <c r="BE232" s="1179"/>
      <c r="BF232" s="1179"/>
      <c r="BG232" s="1179"/>
      <c r="BH232" s="1292"/>
      <c r="BI232" s="1179"/>
      <c r="BJ232" s="1292"/>
      <c r="BK232" s="1174"/>
      <c r="BL232" s="1174"/>
      <c r="BM232" s="1174"/>
      <c r="BN232" s="1174"/>
      <c r="BO232" s="1295"/>
      <c r="BP232" s="1295"/>
      <c r="BQ232" s="1295"/>
      <c r="BR232" s="1295"/>
      <c r="BS232" s="1295"/>
      <c r="BT232" s="1174"/>
      <c r="BU232" s="1290"/>
      <c r="BV232" s="1174"/>
      <c r="BW232" s="1292"/>
      <c r="BX232" s="1292"/>
      <c r="BY232" s="1292"/>
      <c r="BZ232" s="1292"/>
      <c r="CA232" s="1179"/>
      <c r="CB232" s="1292"/>
      <c r="CC232" s="1286"/>
      <c r="CD232" s="1177"/>
      <c r="CE232" s="1286"/>
      <c r="CF232" s="1286"/>
      <c r="CG232" s="1286"/>
      <c r="CH232" s="1297"/>
      <c r="CI232" s="1286"/>
      <c r="CJ232" s="1177"/>
      <c r="CK232" s="1300"/>
      <c r="CL232" s="1300"/>
      <c r="CM232" s="1300"/>
      <c r="CN232" s="1179"/>
      <c r="CO232" s="1180"/>
      <c r="CP232" s="1305"/>
      <c r="CQ232" s="1174"/>
      <c r="CR232" s="1174"/>
      <c r="CS232" s="1174"/>
      <c r="CT232" s="1298"/>
      <c r="CU232" s="1291"/>
      <c r="CV232" s="1284"/>
      <c r="CW232" s="1290"/>
      <c r="CX232" s="1290"/>
      <c r="CY232" s="1290"/>
      <c r="CZ232" s="1291"/>
      <c r="DA232" s="1289"/>
      <c r="DB232" s="1289"/>
      <c r="DC232" s="1171"/>
      <c r="DD232" s="1289"/>
      <c r="DE232" s="1284"/>
      <c r="DF232" s="1290"/>
      <c r="DG232" s="1290"/>
      <c r="DH232" s="1290"/>
      <c r="DI232" s="1291"/>
      <c r="DJ232" s="1290"/>
      <c r="DK232" s="1290"/>
      <c r="DL232" s="1290"/>
      <c r="DM232" s="1290"/>
      <c r="DN232" s="1290"/>
      <c r="DO232" s="1290"/>
    </row>
    <row r="233" spans="1:137" ht="17.25" customHeight="1" x14ac:dyDescent="0.15">
      <c r="A233" s="1170" t="s">
        <v>508</v>
      </c>
      <c r="B233" s="1210" t="s">
        <v>32</v>
      </c>
      <c r="C233" s="1211" t="s">
        <v>15</v>
      </c>
      <c r="D233" s="1212">
        <f>AVERAGE('2024月別'!D233,'2023月別 '!C233,'2022月別'!C233,'2021月別'!C233,'2020月別'!C234)</f>
        <v>30414.244200000005</v>
      </c>
      <c r="E233" s="1213">
        <f>AVERAGE('2024月別'!E233,'2023月別 '!D233,'2022月別'!D233,'2021月別'!D233,'2020月別'!D234)</f>
        <v>2373.8788</v>
      </c>
      <c r="F233" s="1214">
        <f>AVERAGE('2024月別'!F233,'2023月別 '!E233,'2022月別'!E233,'2021月別'!E233,'2020月別'!E234)</f>
        <v>3143.8622</v>
      </c>
      <c r="G233" s="1214">
        <f>AVERAGE('2024月別'!G233,'2023月別 '!F233,'2022月別'!F233,'2021月別'!F233,'2020月別'!F234)</f>
        <v>1704.7567999999999</v>
      </c>
      <c r="H233" s="1214">
        <f>AVERAGE('2024月別'!H233,'2023月別 '!G233,'2022月別'!G233,'2021月別'!G233,'2020月別'!G234)</f>
        <v>696.80160000000001</v>
      </c>
      <c r="I233" s="1214">
        <f>AVERAGE('2024月別'!I233,'2023月別 '!H233,'2022月別'!H233,'2021月別'!H233,'2020月別'!H234)</f>
        <v>8173.5748000000003</v>
      </c>
      <c r="J233" s="1240">
        <f>AVERAGE('2024月別'!J233,'2023月別 '!I233,'2022月別'!I233,'2021月別'!I233,'2020月別'!I234)</f>
        <v>2496.7447999999999</v>
      </c>
      <c r="K233" s="1216">
        <f>AVERAGE('2024月別'!K233,'2023月別 '!J233,'2022月別'!J233,'2021月別'!J233,'2020月別'!J234)</f>
        <v>130.12880000000001</v>
      </c>
      <c r="L233" s="1214">
        <f>AVERAGE('2024月別'!L233,'2023月別 '!K233,'2022月別'!K233,'2021月別'!K233,'2020月別'!K234)</f>
        <v>178.18019999999999</v>
      </c>
      <c r="M233" s="1214">
        <f>AVERAGE('2024月別'!M233,'2023月別 '!L233,'2022月別'!L233,'2021月別'!L233,'2020月別'!L234)</f>
        <v>132.69820000000001</v>
      </c>
      <c r="N233" s="1214">
        <f>AVERAGE('2024月別'!N233,'2023月別 '!M233,'2022月別'!M233,'2021月別'!M233,'2020月別'!M234)</f>
        <v>2184.6241999999997</v>
      </c>
      <c r="O233" s="1214">
        <f>AVERAGE('2024月別'!O233,'2023月別 '!N233,'2022月別'!N233,'2021月別'!N233,'2020月別'!N234)</f>
        <v>5127.4034000000001</v>
      </c>
      <c r="P233" s="1217">
        <f>AVERAGE('2024月別'!P233,'2023月別 '!O233,'2022月別'!O233,'2021月別'!O233,'2020月別'!O234)</f>
        <v>4071.5904</v>
      </c>
      <c r="S233" s="55"/>
      <c r="U233" s="770"/>
      <c r="V233" s="768"/>
      <c r="W233" s="767"/>
      <c r="X233" s="768"/>
      <c r="Z233" s="1575"/>
      <c r="AA233" s="1575"/>
      <c r="AB233" s="1575"/>
      <c r="AC233" s="1575"/>
      <c r="AD233" s="1575"/>
      <c r="AG233" s="1179"/>
      <c r="AH233" s="1177"/>
      <c r="AI233" s="1179"/>
      <c r="AJ233" s="1179"/>
      <c r="AK233" s="1292"/>
      <c r="AL233" s="1179"/>
      <c r="AM233" s="1179"/>
      <c r="AN233" s="1179"/>
      <c r="AO233" s="1179"/>
      <c r="AP233" s="1179"/>
      <c r="AQ233" s="1248"/>
      <c r="AR233" s="1179"/>
      <c r="AS233" s="1179"/>
      <c r="AT233" s="1179"/>
      <c r="AU233" s="1179"/>
      <c r="AV233" s="1179"/>
      <c r="AW233" s="1179"/>
      <c r="AX233" s="1179"/>
      <c r="AY233" s="1176"/>
      <c r="AZ233" s="1176"/>
      <c r="BA233" s="1176"/>
      <c r="BB233" s="1176"/>
      <c r="BC233" s="1176"/>
      <c r="BD233" s="1179"/>
      <c r="BE233" s="1179"/>
      <c r="BF233" s="1179"/>
      <c r="BG233" s="1179"/>
      <c r="BH233" s="1179"/>
      <c r="BI233" s="1179"/>
      <c r="BJ233" s="1179"/>
      <c r="BK233" s="1285"/>
      <c r="BL233" s="1285"/>
      <c r="BM233" s="1285"/>
      <c r="BN233" s="1179"/>
      <c r="BO233" s="1179"/>
      <c r="BP233" s="1179"/>
      <c r="BQ233" s="1176"/>
      <c r="BR233" s="1177"/>
      <c r="BS233" s="1178"/>
      <c r="BT233" s="1179"/>
      <c r="BU233" s="1285"/>
      <c r="BV233" s="1179"/>
      <c r="BW233" s="1295"/>
      <c r="BX233" s="1295"/>
      <c r="BY233" s="1295"/>
      <c r="BZ233" s="1295"/>
      <c r="CA233" s="1290"/>
      <c r="CB233" s="1174"/>
      <c r="CC233" s="1174"/>
      <c r="CD233" s="1174"/>
      <c r="CE233" s="1174"/>
      <c r="CF233" s="1295"/>
      <c r="CG233" s="1174"/>
      <c r="CH233" s="1174"/>
      <c r="CI233" s="1176"/>
      <c r="CJ233" s="1177"/>
      <c r="CK233" s="1285"/>
      <c r="CL233" s="1179"/>
      <c r="CM233" s="1292"/>
      <c r="CN233" s="1179"/>
      <c r="CO233" s="1176"/>
      <c r="CP233" s="1176"/>
      <c r="CQ233" s="1176"/>
      <c r="CR233" s="1176"/>
      <c r="CS233" s="1176"/>
      <c r="CT233" s="1285"/>
      <c r="CU233" s="1286"/>
      <c r="CV233" s="1177"/>
      <c r="CW233" s="1300"/>
      <c r="CX233" s="1300"/>
      <c r="CY233" s="1300"/>
      <c r="CZ233" s="1179"/>
      <c r="DA233" s="1180"/>
      <c r="DB233" s="1305"/>
      <c r="DC233" s="1174"/>
      <c r="DD233" s="1174"/>
      <c r="DE233" s="1174"/>
      <c r="DF233" s="1290"/>
      <c r="DG233" s="1174"/>
      <c r="DH233" s="1284"/>
      <c r="DI233" s="1290"/>
      <c r="DJ233" s="1290"/>
      <c r="DK233" s="1290"/>
      <c r="DL233" s="1294"/>
      <c r="DM233" s="1289"/>
      <c r="DN233" s="1289"/>
      <c r="DO233" s="1171"/>
      <c r="DP233" s="1171"/>
      <c r="DQ233" s="1284"/>
      <c r="DR233" s="1290"/>
      <c r="DS233" s="1290"/>
      <c r="DT233" s="1290"/>
      <c r="DU233" s="1291"/>
      <c r="DV233" s="1290"/>
      <c r="DW233" s="1290"/>
      <c r="DX233" s="1290"/>
      <c r="DY233" s="1290"/>
    </row>
    <row r="234" spans="1:137" ht="17.25" customHeight="1" x14ac:dyDescent="0.15">
      <c r="A234" s="1170" t="s">
        <v>509</v>
      </c>
      <c r="B234" s="1218" t="s">
        <v>32</v>
      </c>
      <c r="C234" s="1219" t="s">
        <v>240</v>
      </c>
      <c r="D234" s="1220">
        <f>AVERAGE('2024月別'!D234,'2023月別 '!C234,'2022月別'!C234,'2021月別'!C234,'2020月別'!C235)</f>
        <v>261.51084334616144</v>
      </c>
      <c r="E234" s="1221">
        <f>AVERAGE('2024月別'!E234,'2023月別 '!D234,'2022月別'!D234,'2021月別'!D234,'2020月別'!D235)</f>
        <v>261.8</v>
      </c>
      <c r="F234" s="1222">
        <f>AVERAGE('2024月別'!F234,'2023月別 '!E234,'2022月別'!E234,'2021月別'!E234,'2020月別'!E235)</f>
        <v>244.4</v>
      </c>
      <c r="G234" s="1222">
        <f>AVERAGE('2024月別'!G234,'2023月別 '!F234,'2022月別'!F234,'2021月別'!F234,'2020月別'!F235)</f>
        <v>235.6</v>
      </c>
      <c r="H234" s="1222">
        <f>AVERAGE('2024月別'!H234,'2023月別 '!G234,'2022月別'!G234,'2021月別'!G234,'2020月別'!G235)</f>
        <v>315.39999999999998</v>
      </c>
      <c r="I234" s="1222">
        <f>AVERAGE('2024月別'!I234,'2023月別 '!H234,'2022月別'!H234,'2021月別'!H234,'2020月別'!H235)</f>
        <v>322.2</v>
      </c>
      <c r="J234" s="1223">
        <f>AVERAGE('2024月別'!J234,'2023月別 '!I234,'2022月別'!I234,'2021月別'!I234,'2020月別'!I235)</f>
        <v>325</v>
      </c>
      <c r="K234" s="1222">
        <f>AVERAGE('2024月別'!K234,'2023月別 '!J234,'2022月別'!J234,'2021月別'!J234,'2020月別'!J235)</f>
        <v>256.8</v>
      </c>
      <c r="L234" s="1222">
        <f>AVERAGE('2024月別'!L234,'2023月別 '!K234,'2022月別'!K234,'2021月別'!K234,'2020月別'!K235)</f>
        <v>350.8</v>
      </c>
      <c r="M234" s="1222">
        <f>AVERAGE('2024月別'!M234,'2023月別 '!L234,'2022月別'!L234,'2021月別'!L234,'2020月別'!L235)</f>
        <v>447</v>
      </c>
      <c r="N234" s="1222">
        <f>AVERAGE('2024月別'!N234,'2023月別 '!M234,'2022月別'!M234,'2021月別'!M234,'2020月別'!M235)</f>
        <v>321</v>
      </c>
      <c r="O234" s="1222">
        <f>AVERAGE('2024月別'!O234,'2023月別 '!N234,'2022月別'!N234,'2021月別'!N234,'2020月別'!N235)</f>
        <v>222.4</v>
      </c>
      <c r="P234" s="1224">
        <f>AVERAGE('2024月別'!P234,'2023月別 '!O234,'2022月別'!O234,'2021月別'!O234,'2020月別'!O235)</f>
        <v>220.8</v>
      </c>
      <c r="S234" s="55"/>
      <c r="T234" s="825"/>
      <c r="U234" s="748"/>
      <c r="V234" s="748"/>
      <c r="W234" s="768"/>
      <c r="X234" s="767"/>
      <c r="Y234" s="787"/>
      <c r="Z234" s="1575"/>
      <c r="AA234" s="1575"/>
      <c r="AB234" s="1575"/>
      <c r="AC234" s="1575"/>
      <c r="AD234" s="1575"/>
      <c r="AE234" s="787"/>
      <c r="AF234" s="1292"/>
      <c r="AG234" s="1179"/>
      <c r="AH234" s="1292"/>
      <c r="AI234" s="1292"/>
      <c r="AJ234" s="1292"/>
      <c r="AK234" s="1179"/>
      <c r="AL234" s="1179"/>
      <c r="AM234" s="1179"/>
      <c r="AN234" s="1179"/>
      <c r="AO234" s="1179"/>
      <c r="AP234" s="1179"/>
      <c r="AQ234" s="1285"/>
      <c r="AR234" s="1179"/>
      <c r="AS234" s="1179"/>
      <c r="AT234" s="1179"/>
      <c r="AU234" s="1179"/>
      <c r="AV234" s="1179"/>
      <c r="AW234" s="1179"/>
      <c r="AX234" s="1292"/>
      <c r="AY234" s="1176"/>
      <c r="AZ234" s="1176"/>
      <c r="BA234" s="1176"/>
      <c r="BB234" s="1176"/>
      <c r="BC234" s="1176"/>
      <c r="BD234" s="1179"/>
      <c r="BE234" s="1292"/>
      <c r="BF234" s="1292"/>
      <c r="BG234" s="1292"/>
      <c r="BH234" s="1179"/>
      <c r="BI234" s="1179"/>
      <c r="BJ234" s="1179"/>
      <c r="BK234" s="1179"/>
      <c r="BL234" s="1179"/>
      <c r="BM234" s="1179"/>
      <c r="BN234" s="1285"/>
      <c r="BO234" s="1179"/>
      <c r="BP234" s="1179"/>
      <c r="BQ234" s="1179"/>
      <c r="BR234" s="1179"/>
      <c r="BS234" s="1179"/>
      <c r="BT234" s="1292"/>
      <c r="BU234" s="1179"/>
      <c r="BV234" s="1179"/>
      <c r="BW234" s="1295"/>
      <c r="BX234" s="1295"/>
      <c r="BY234" s="1295"/>
      <c r="BZ234" s="1295"/>
      <c r="CA234" s="1174"/>
      <c r="CB234" s="1174"/>
      <c r="CC234" s="1174"/>
      <c r="CD234" s="1174"/>
      <c r="CE234" s="1174"/>
      <c r="CF234" s="1295"/>
      <c r="CG234" s="1295"/>
      <c r="CH234" s="1290"/>
      <c r="CI234" s="1176"/>
      <c r="CJ234" s="1177"/>
      <c r="CK234" s="1285"/>
      <c r="CL234" s="1285"/>
      <c r="CM234" s="1286"/>
      <c r="CN234" s="1179"/>
      <c r="CO234" s="1286"/>
      <c r="CP234" s="1177"/>
      <c r="CQ234" s="1286"/>
      <c r="CR234" s="1286"/>
      <c r="CS234" s="1286"/>
      <c r="CT234" s="1285"/>
      <c r="CU234" s="1286"/>
      <c r="CV234" s="1177"/>
      <c r="CW234" s="1300"/>
      <c r="CX234" s="1300"/>
      <c r="CY234" s="1300"/>
      <c r="CZ234" s="1292"/>
      <c r="DA234" s="1180"/>
      <c r="DB234" s="1305"/>
      <c r="DC234" s="1174"/>
      <c r="DD234" s="1174"/>
      <c r="DE234" s="1174"/>
      <c r="DF234" s="1174"/>
      <c r="DG234" s="1174"/>
      <c r="DL234" s="1294"/>
      <c r="DM234" s="1171"/>
      <c r="DN234" s="1289"/>
      <c r="DO234" s="1289"/>
      <c r="DP234" s="1171"/>
      <c r="DQ234" s="1284"/>
      <c r="DR234" s="1290"/>
      <c r="DS234" s="1290"/>
      <c r="DT234" s="1290"/>
      <c r="DU234" s="1291"/>
      <c r="DV234" s="1290"/>
      <c r="DW234" s="1290"/>
      <c r="DX234" s="1290"/>
    </row>
    <row r="235" spans="1:137" ht="17.25" customHeight="1" x14ac:dyDescent="0.15">
      <c r="A235" s="1170" t="s">
        <v>510</v>
      </c>
      <c r="B235" s="1225" t="s">
        <v>33</v>
      </c>
      <c r="C235" s="1226" t="s">
        <v>239</v>
      </c>
      <c r="D235" s="1212">
        <f>AVERAGE('2024月別'!D235,'2023月別 '!C235,'2022月別'!C235,'2021月別'!C235,'2020月別'!C236)</f>
        <v>5023.1839999999993</v>
      </c>
      <c r="E235" s="1213">
        <f>AVERAGE('2024月別'!E235,'2023月別 '!D235,'2022月別'!D235,'2021月別'!D235,'2020月別'!D236)</f>
        <v>297.94960000000003</v>
      </c>
      <c r="F235" s="1214">
        <f>AVERAGE('2024月別'!F235,'2023月別 '!E235,'2022月別'!E235,'2021月別'!E235,'2020月別'!E236)</f>
        <v>454.82039999999995</v>
      </c>
      <c r="G235" s="1214">
        <f>AVERAGE('2024月別'!G235,'2023月別 '!F235,'2022月別'!F235,'2021月別'!F235,'2020月別'!F236)</f>
        <v>641.77160000000003</v>
      </c>
      <c r="H235" s="1214">
        <f>AVERAGE('2024月別'!H235,'2023月別 '!G235,'2022月別'!G235,'2021月別'!G235,'2020月別'!G236)</f>
        <v>708.65919999999994</v>
      </c>
      <c r="I235" s="1214">
        <f>AVERAGE('2024月別'!I235,'2023月別 '!H235,'2022月別'!H235,'2021月別'!H235,'2020月別'!H236)</f>
        <v>757.71600000000001</v>
      </c>
      <c r="J235" s="1215">
        <f>AVERAGE('2024月別'!J235,'2023月別 '!I235,'2022月別'!I235,'2021月別'!I235,'2020月別'!I236)</f>
        <v>511.73760000000004</v>
      </c>
      <c r="K235" s="1216">
        <f>AVERAGE('2024月別'!K235,'2023月別 '!J235,'2022月別'!J235,'2021月別'!J235,'2020月別'!J236)</f>
        <v>184.17959999999999</v>
      </c>
      <c r="L235" s="1214">
        <f>AVERAGE('2024月別'!L235,'2023月別 '!K235,'2022月別'!K235,'2021月別'!K235,'2020月別'!K236)</f>
        <v>153.4956</v>
      </c>
      <c r="M235" s="1214">
        <f>AVERAGE('2024月別'!M235,'2023月別 '!L235,'2022月別'!L235,'2021月別'!L235,'2020月別'!L236)</f>
        <v>532.15100000000007</v>
      </c>
      <c r="N235" s="1214">
        <f>AVERAGE('2024月別'!N235,'2023月別 '!M235,'2022月別'!M235,'2021月別'!M235,'2020月別'!M236)</f>
        <v>485.52439999999996</v>
      </c>
      <c r="O235" s="1214">
        <f>AVERAGE('2024月別'!O235,'2023月別 '!N235,'2022月別'!N235,'2021月別'!N235,'2020月別'!N236)</f>
        <v>219.9744</v>
      </c>
      <c r="P235" s="1217">
        <f>AVERAGE('2024月別'!P235,'2023月別 '!O235,'2022月別'!O235,'2021月別'!O235,'2020月別'!O236)</f>
        <v>75.204599999999999</v>
      </c>
      <c r="S235" s="55"/>
      <c r="U235" s="748"/>
      <c r="V235" s="748"/>
      <c r="W235" s="748"/>
      <c r="X235" s="768"/>
      <c r="Z235" s="1575"/>
      <c r="AA235" s="1575"/>
      <c r="AB235" s="1575"/>
      <c r="AC235" s="1575"/>
      <c r="AD235" s="1575"/>
      <c r="AG235" s="1179"/>
      <c r="AH235" s="1179"/>
      <c r="AI235" s="1179"/>
      <c r="AJ235" s="1292"/>
      <c r="AK235" s="1179"/>
      <c r="AL235" s="1292"/>
      <c r="AM235" s="1292"/>
      <c r="AN235" s="1292"/>
      <c r="AO235" s="1292"/>
      <c r="AP235" s="1292"/>
      <c r="AQ235" s="1179"/>
      <c r="AR235" s="1292"/>
      <c r="AS235" s="1179"/>
      <c r="AT235" s="1179"/>
      <c r="AU235" s="1179"/>
      <c r="AV235" s="1285"/>
      <c r="AW235" s="1179"/>
      <c r="AX235" s="1179"/>
      <c r="AY235" s="1176"/>
      <c r="AZ235" s="1176"/>
      <c r="BA235" s="1176"/>
      <c r="BB235" s="1176"/>
      <c r="BC235" s="1176"/>
      <c r="BD235" s="1292"/>
      <c r="BE235" s="1179"/>
      <c r="BF235" s="1179"/>
      <c r="BG235" s="1179"/>
      <c r="BH235" s="1292"/>
      <c r="BI235" s="1179"/>
      <c r="BJ235" s="1292"/>
      <c r="BK235" s="1179"/>
      <c r="BL235" s="1179"/>
      <c r="BM235" s="1179"/>
      <c r="BN235" s="1179"/>
      <c r="BO235" s="1285"/>
      <c r="BP235" s="1292"/>
      <c r="BQ235" s="1292"/>
      <c r="BR235" s="1292"/>
      <c r="BS235" s="1292"/>
      <c r="BT235" s="1179"/>
      <c r="BU235" s="1248"/>
      <c r="BV235" s="1292"/>
      <c r="BW235" s="1295"/>
      <c r="BX235" s="1295"/>
      <c r="BY235" s="1295"/>
      <c r="BZ235" s="1295"/>
      <c r="CA235" s="1174"/>
      <c r="CB235" s="1295"/>
      <c r="CC235" s="1174"/>
      <c r="CD235" s="1174"/>
      <c r="CE235" s="1174"/>
      <c r="CF235" s="1171"/>
      <c r="CG235" s="1174"/>
      <c r="CH235" s="1295"/>
      <c r="CI235" s="1286"/>
      <c r="CJ235" s="1177"/>
      <c r="CK235" s="1286"/>
      <c r="CL235" s="1292"/>
      <c r="CM235" s="1179"/>
      <c r="CN235" s="1292"/>
      <c r="CO235" s="1286"/>
      <c r="CP235" s="1177"/>
      <c r="CQ235" s="1286"/>
      <c r="CR235" s="1286"/>
      <c r="CS235" s="1286"/>
      <c r="CT235" s="1297"/>
      <c r="CU235" s="1286"/>
      <c r="CV235" s="1177"/>
      <c r="CW235" s="1300"/>
      <c r="CX235" s="1300"/>
      <c r="CY235" s="1300"/>
      <c r="CZ235" s="1179"/>
      <c r="DA235" s="1179"/>
      <c r="DB235" s="1174"/>
      <c r="DC235" s="1174"/>
      <c r="DD235" s="1174"/>
      <c r="DE235" s="1174"/>
      <c r="DF235" s="1174"/>
      <c r="DG235" s="1289"/>
      <c r="DH235" s="1284"/>
      <c r="DI235" s="1290"/>
      <c r="DJ235" s="1290"/>
      <c r="DK235" s="1290"/>
      <c r="DL235" s="1294"/>
      <c r="DM235" s="1289"/>
      <c r="DN235" s="1171"/>
      <c r="DO235" s="1171"/>
      <c r="DP235" s="1289"/>
      <c r="DU235" s="1291"/>
      <c r="DV235" s="1290"/>
      <c r="DW235" s="1290"/>
      <c r="DX235" s="1290"/>
    </row>
    <row r="236" spans="1:137" ht="17.25" customHeight="1" x14ac:dyDescent="0.15">
      <c r="A236" s="1170" t="s">
        <v>511</v>
      </c>
      <c r="B236" s="1210" t="s">
        <v>33</v>
      </c>
      <c r="C236" s="1211" t="s">
        <v>15</v>
      </c>
      <c r="D236" s="1212">
        <f>AVERAGE('2024月別'!D236,'2023月別 '!C236,'2022月別'!C236,'2021月別'!C236,'2020月別'!C237)</f>
        <v>1555145.9342</v>
      </c>
      <c r="E236" s="1213">
        <f>AVERAGE('2024月別'!E236,'2023月別 '!D236,'2022月別'!D236,'2021月別'!D236,'2020月別'!D237)</f>
        <v>136835.45300000001</v>
      </c>
      <c r="F236" s="1214">
        <f>AVERAGE('2024月別'!F236,'2023月別 '!E236,'2022月別'!E236,'2021月別'!E236,'2020月別'!E237)</f>
        <v>191499.15279999998</v>
      </c>
      <c r="G236" s="1214">
        <f>AVERAGE('2024月別'!G236,'2023月別 '!F236,'2022月別'!F236,'2021月別'!F236,'2020月別'!F237)</f>
        <v>201160.74819999997</v>
      </c>
      <c r="H236" s="1214">
        <f>AVERAGE('2024月別'!H236,'2023月別 '!G236,'2022月別'!G236,'2021月別'!G236,'2020月別'!G237)</f>
        <v>191567.74359999999</v>
      </c>
      <c r="I236" s="1214">
        <f>AVERAGE('2024月別'!I236,'2023月別 '!H236,'2022月別'!H236,'2021月別'!H236,'2020月別'!H237)</f>
        <v>173464.61859999999</v>
      </c>
      <c r="J236" s="1215">
        <f>AVERAGE('2024月別'!J236,'2023月別 '!I236,'2022月別'!I236,'2021月別'!I236,'2020月別'!I237)</f>
        <v>113347.7034</v>
      </c>
      <c r="K236" s="1216">
        <f>AVERAGE('2024月別'!K236,'2023月別 '!J236,'2022月別'!J236,'2021月別'!J236,'2020月別'!J237)</f>
        <v>44187.368800000004</v>
      </c>
      <c r="L236" s="1214">
        <f>AVERAGE('2024月別'!L236,'2023月別 '!K236,'2022月別'!K236,'2021月別'!K236,'2020月別'!K237)</f>
        <v>49662.261600000005</v>
      </c>
      <c r="M236" s="1214">
        <f>AVERAGE('2024月別'!M236,'2023月別 '!L236,'2022月別'!L236,'2021月別'!L236,'2020月別'!L237)</f>
        <v>175253.01899999997</v>
      </c>
      <c r="N236" s="1214">
        <f>AVERAGE('2024月別'!N236,'2023月別 '!M236,'2022月別'!M236,'2021月別'!M236,'2020月別'!M237)</f>
        <v>172707.61220000003</v>
      </c>
      <c r="O236" s="1214">
        <f>AVERAGE('2024月別'!O236,'2023月別 '!N236,'2022月別'!N236,'2021月別'!N236,'2020月別'!N237)</f>
        <v>75169.068599999999</v>
      </c>
      <c r="P236" s="1217">
        <f>AVERAGE('2024月別'!P236,'2023月別 '!O236,'2022月別'!O236,'2021月別'!O236,'2020月別'!O237)</f>
        <v>30291.184399999998</v>
      </c>
      <c r="S236" s="55"/>
      <c r="U236" s="767"/>
      <c r="V236" s="767"/>
      <c r="W236" s="767"/>
      <c r="X236" s="748"/>
      <c r="Z236" s="1577"/>
      <c r="AA236" s="1577"/>
      <c r="AB236" s="1577"/>
      <c r="AC236" s="1575"/>
      <c r="AD236" s="1575"/>
      <c r="AG236" s="1292"/>
      <c r="AH236" s="1179"/>
      <c r="AI236" s="1292"/>
      <c r="AJ236" s="1179"/>
      <c r="AK236" s="1178"/>
      <c r="AL236" s="1179"/>
      <c r="AM236" s="1179"/>
      <c r="AN236" s="1179"/>
      <c r="AO236" s="1179"/>
      <c r="AP236" s="1292"/>
      <c r="AQ236" s="1179"/>
      <c r="AR236" s="1179"/>
      <c r="AS236" s="1179"/>
      <c r="AT236" s="1179"/>
      <c r="AU236" s="1179"/>
      <c r="AV236" s="1179"/>
      <c r="AW236" s="1179"/>
      <c r="AX236" s="1179"/>
      <c r="AY236" s="1179"/>
      <c r="AZ236" s="1179"/>
      <c r="BA236" s="1179"/>
      <c r="BB236" s="1292"/>
      <c r="BC236" s="1179"/>
      <c r="BD236" s="1179"/>
      <c r="BE236" s="1285"/>
      <c r="BF236" s="1285"/>
      <c r="BG236" s="1285"/>
      <c r="BH236" s="1292"/>
      <c r="BI236" s="1179"/>
      <c r="BJ236" s="1179"/>
      <c r="BK236" s="1179"/>
      <c r="BL236" s="1179"/>
      <c r="BM236" s="1179"/>
      <c r="BN236" s="1179"/>
      <c r="BO236" s="1179"/>
      <c r="BP236" s="1179"/>
      <c r="BQ236" s="1292"/>
      <c r="BR236" s="1292"/>
      <c r="BS236" s="1292"/>
      <c r="BT236" s="1292"/>
      <c r="BU236" s="1179"/>
      <c r="BV236" s="1179"/>
      <c r="BW236" s="1174"/>
      <c r="BX236" s="1174"/>
      <c r="BY236" s="1174"/>
      <c r="BZ236" s="1174"/>
      <c r="CA236" s="1295"/>
      <c r="CB236" s="1174"/>
      <c r="CC236" s="1295"/>
      <c r="CD236" s="1295"/>
      <c r="CE236" s="1295"/>
      <c r="CF236" s="1295"/>
      <c r="CG236" s="1174"/>
      <c r="CH236" s="1174"/>
      <c r="CI236" s="1179"/>
      <c r="CJ236" s="1179"/>
      <c r="CK236" s="1179"/>
      <c r="CL236" s="1293"/>
      <c r="CM236" s="1285"/>
      <c r="CN236" s="1292"/>
      <c r="CO236" s="1179"/>
      <c r="CP236" s="1179"/>
      <c r="CQ236" s="1293"/>
      <c r="CR236" s="1293"/>
      <c r="CS236" s="293"/>
      <c r="CT236" s="1179"/>
      <c r="CU236" s="1176"/>
      <c r="CV236" s="1177"/>
      <c r="CW236" s="1285"/>
      <c r="CX236" s="1286"/>
      <c r="CY236" s="1292"/>
      <c r="CZ236" s="1179"/>
      <c r="DA236" s="1286"/>
      <c r="DB236" s="1177"/>
      <c r="DC236" s="1286"/>
      <c r="DD236" s="1286"/>
      <c r="DE236" s="1286"/>
      <c r="DF236" s="1285"/>
      <c r="DG236" s="1286"/>
      <c r="DH236" s="1177"/>
      <c r="DI236" s="1300"/>
      <c r="DJ236" s="1300"/>
      <c r="DK236" s="1300"/>
      <c r="DL236" s="1179"/>
      <c r="DM236" s="1180"/>
      <c r="DN236" s="1305"/>
      <c r="DO236" s="1174"/>
      <c r="DP236" s="1174"/>
      <c r="DQ236" s="1174"/>
      <c r="DR236" s="1174"/>
      <c r="DS236" s="1289"/>
      <c r="DT236" s="1289"/>
      <c r="DU236" s="1171"/>
      <c r="DV236" s="1171"/>
      <c r="DW236" s="1284"/>
      <c r="DX236" s="1290"/>
      <c r="DY236" s="1290"/>
      <c r="DZ236" s="1290"/>
      <c r="EA236" s="1308"/>
      <c r="EB236" s="1290"/>
      <c r="EC236" s="1290"/>
      <c r="ED236" s="1290"/>
      <c r="EF236" s="1290"/>
      <c r="EG236" s="1290"/>
    </row>
    <row r="237" spans="1:137" ht="17.25" customHeight="1" x14ac:dyDescent="0.15">
      <c r="A237" s="1170" t="s">
        <v>512</v>
      </c>
      <c r="B237" s="1218" t="s">
        <v>33</v>
      </c>
      <c r="C237" s="1219" t="s">
        <v>240</v>
      </c>
      <c r="D237" s="1220">
        <f>AVERAGE('2024月別'!D237,'2023月別 '!C237,'2022月別'!C237,'2021月別'!C237,'2020月別'!C238)</f>
        <v>312.96321664233949</v>
      </c>
      <c r="E237" s="1221">
        <f>AVERAGE('2024月別'!E237,'2023月別 '!D237,'2022月別'!D237,'2021月別'!D237,'2020月別'!D238)</f>
        <v>467.4</v>
      </c>
      <c r="F237" s="1222">
        <f>AVERAGE('2024月別'!F237,'2023月別 '!E237,'2022月別'!E237,'2021月別'!E237,'2020月別'!E238)</f>
        <v>424.4</v>
      </c>
      <c r="G237" s="1222">
        <f>AVERAGE('2024月別'!G237,'2023月別 '!F237,'2022月別'!F237,'2021月別'!F237,'2020月別'!F238)</f>
        <v>322.39999999999998</v>
      </c>
      <c r="H237" s="1222">
        <f>AVERAGE('2024月別'!H237,'2023月別 '!G237,'2022月別'!G237,'2021月別'!G237,'2020月別'!G238)</f>
        <v>275.39999999999998</v>
      </c>
      <c r="I237" s="1222">
        <f>AVERAGE('2024月別'!I237,'2023月別 '!H237,'2022月別'!H237,'2021月別'!H237,'2020月別'!H238)</f>
        <v>230.2</v>
      </c>
      <c r="J237" s="1223">
        <f>AVERAGE('2024月別'!J237,'2023月別 '!I237,'2022月別'!I237,'2021月別'!I237,'2020月別'!I238)</f>
        <v>220.6</v>
      </c>
      <c r="K237" s="1222">
        <f>AVERAGE('2024月別'!K237,'2023月別 '!J237,'2022月別'!J237,'2021月別'!J237,'2020月別'!J238)</f>
        <v>239.4</v>
      </c>
      <c r="L237" s="1222">
        <f>AVERAGE('2024月別'!L237,'2023月別 '!K237,'2022月別'!K237,'2021月別'!K237,'2020月別'!K238)</f>
        <v>324.60000000000002</v>
      </c>
      <c r="M237" s="1222">
        <f>AVERAGE('2024月別'!M237,'2023月別 '!L237,'2022月別'!L237,'2021月別'!L237,'2020月別'!L238)</f>
        <v>334.2</v>
      </c>
      <c r="N237" s="1222">
        <f>AVERAGE('2024月別'!N237,'2023月別 '!M237,'2022月別'!M237,'2021月別'!M237,'2020月別'!M238)</f>
        <v>361.6</v>
      </c>
      <c r="O237" s="1222">
        <f>AVERAGE('2024月別'!O237,'2023月別 '!N237,'2022月別'!N237,'2021月別'!N237,'2020月別'!N238)</f>
        <v>357.2</v>
      </c>
      <c r="P237" s="1224">
        <f>AVERAGE('2024月別'!P237,'2023月別 '!O237,'2022月別'!O237,'2021月別'!O237,'2020月別'!O238)</f>
        <v>393.4</v>
      </c>
      <c r="S237" s="55"/>
      <c r="T237" s="825"/>
      <c r="U237" s="748"/>
      <c r="V237" s="748"/>
      <c r="W237" s="767"/>
      <c r="X237" s="748"/>
      <c r="Y237" s="787"/>
      <c r="Z237" s="1575"/>
      <c r="AA237" s="1575"/>
      <c r="AB237" s="1575"/>
      <c r="AC237" s="1577"/>
      <c r="AD237" s="1575"/>
      <c r="AE237" s="787"/>
      <c r="AF237" s="1292"/>
      <c r="AG237" s="1176"/>
      <c r="AH237" s="1179"/>
      <c r="AI237" s="1179"/>
      <c r="AJ237" s="1248"/>
      <c r="AK237" s="1248"/>
      <c r="AL237" s="1179"/>
      <c r="AM237" s="1285"/>
      <c r="AN237" s="1285"/>
      <c r="AO237" s="1285"/>
      <c r="AP237" s="1179"/>
      <c r="AQ237" s="1179"/>
      <c r="AR237" s="1292"/>
      <c r="AS237" s="1176"/>
      <c r="AT237" s="1176"/>
      <c r="AU237" s="1176"/>
      <c r="AV237" s="1176"/>
      <c r="AW237" s="1176"/>
      <c r="AX237" s="1179"/>
      <c r="AY237" s="1179"/>
      <c r="AZ237" s="1179"/>
      <c r="BA237" s="1179"/>
      <c r="BB237" s="1179"/>
      <c r="BC237" s="1178"/>
      <c r="BD237" s="1179"/>
      <c r="BE237" s="1179"/>
      <c r="BF237" s="1179"/>
      <c r="BG237" s="1179"/>
      <c r="BH237" s="1292"/>
      <c r="BI237" s="1292"/>
      <c r="BJ237" s="1179"/>
      <c r="BK237" s="1176"/>
      <c r="BL237" s="1176"/>
      <c r="BM237" s="1176"/>
      <c r="BN237" s="1176"/>
      <c r="BO237" s="1176"/>
      <c r="BP237" s="1179"/>
      <c r="BQ237" s="1292"/>
      <c r="BR237" s="1292"/>
      <c r="BS237" s="1292"/>
      <c r="BT237" s="1285"/>
      <c r="BU237" s="1285"/>
      <c r="BV237" s="1179"/>
      <c r="BW237" s="1290"/>
      <c r="BX237" s="1290"/>
      <c r="BY237" s="1289"/>
      <c r="BZ237" s="1295"/>
      <c r="CA237" s="1174"/>
      <c r="CB237" s="1174"/>
      <c r="CC237" s="1174"/>
      <c r="CD237" s="1174"/>
      <c r="CE237" s="1174"/>
      <c r="CF237" s="1289"/>
      <c r="CG237" s="1295"/>
      <c r="CH237" s="1174"/>
      <c r="CI237" s="1179"/>
      <c r="CJ237" s="1179"/>
      <c r="CK237" s="1293"/>
      <c r="CL237" s="1292"/>
      <c r="CM237" s="1179"/>
      <c r="CN237" s="1292"/>
      <c r="CO237" s="1179"/>
      <c r="CP237" s="1179"/>
      <c r="CQ237" s="1293"/>
      <c r="CR237" s="1293"/>
      <c r="CS237" s="293"/>
      <c r="CT237" s="1179"/>
      <c r="CU237" s="1286"/>
      <c r="CV237" s="1177"/>
      <c r="CW237" s="1286"/>
      <c r="CX237" s="1286"/>
      <c r="CY237" s="1286"/>
      <c r="CZ237" s="1285"/>
      <c r="DA237" s="1286"/>
      <c r="DB237" s="1177"/>
      <c r="DC237" s="1300"/>
      <c r="DD237" s="1300"/>
      <c r="DE237" s="1300"/>
      <c r="DF237" s="1292"/>
      <c r="DG237" s="1180"/>
      <c r="DJ237" s="1174"/>
      <c r="DK237" s="1174"/>
      <c r="DL237" s="1174"/>
      <c r="DM237" s="1174"/>
      <c r="DN237" s="1284"/>
      <c r="DO237" s="1290"/>
      <c r="DP237" s="1290"/>
      <c r="DQ237" s="1290"/>
      <c r="DR237" s="1175"/>
      <c r="DS237" s="1289"/>
      <c r="DT237" s="1289"/>
      <c r="DU237" s="1171"/>
      <c r="DV237" s="1171"/>
      <c r="DW237" s="1284"/>
      <c r="DX237" s="1290"/>
      <c r="DY237" s="1290"/>
      <c r="DZ237" s="1290"/>
      <c r="EA237" s="1308"/>
    </row>
    <row r="238" spans="1:137" ht="17.25" customHeight="1" x14ac:dyDescent="0.15">
      <c r="A238" s="1170" t="s">
        <v>513</v>
      </c>
      <c r="B238" s="1225" t="s">
        <v>34</v>
      </c>
      <c r="C238" s="1226" t="s">
        <v>239</v>
      </c>
      <c r="D238" s="1212">
        <f>AVERAGE('2024月別'!D238,'2023月別 '!C238,'2022月別'!C238,'2021月別'!C238,'2020月別'!C239)</f>
        <v>1726.4882000000002</v>
      </c>
      <c r="E238" s="1213">
        <f>AVERAGE('2024月別'!E238,'2023月別 '!D238,'2022月別'!D238,'2021月別'!D238,'2020月別'!D239)</f>
        <v>9.8636000000000017</v>
      </c>
      <c r="F238" s="1214">
        <f>AVERAGE('2024月別'!F238,'2023月別 '!E238,'2022月別'!E238,'2021月別'!E238,'2020月別'!E239)</f>
        <v>10.1104</v>
      </c>
      <c r="G238" s="1214">
        <f>AVERAGE('2024月別'!G238,'2023月別 '!F238,'2022月別'!F238,'2021月別'!F238,'2020月別'!F239)</f>
        <v>13.728399999999999</v>
      </c>
      <c r="H238" s="1214">
        <f>AVERAGE('2024月別'!H238,'2023月別 '!G238,'2022月別'!G238,'2021月別'!G238,'2020月別'!G239)</f>
        <v>15.409600000000001</v>
      </c>
      <c r="I238" s="1214">
        <f>AVERAGE('2024月別'!I238,'2023月別 '!H238,'2022月別'!H238,'2021月別'!H238,'2020月別'!H239)</f>
        <v>30.507799999999996</v>
      </c>
      <c r="J238" s="1215">
        <f>AVERAGE('2024月別'!J238,'2023月別 '!I238,'2022月別'!I238,'2021月別'!I238,'2020月別'!I239)</f>
        <v>163.16059999999999</v>
      </c>
      <c r="K238" s="1216">
        <f>AVERAGE('2024月別'!K238,'2023月別 '!J238,'2022月別'!J238,'2021月別'!J238,'2020月別'!J239)</f>
        <v>394.90820000000002</v>
      </c>
      <c r="L238" s="1214">
        <f>AVERAGE('2024月別'!L238,'2023月別 '!K238,'2022月別'!K238,'2021月別'!K238,'2020月別'!K239)</f>
        <v>489.52640000000002</v>
      </c>
      <c r="M238" s="1214">
        <f>AVERAGE('2024月別'!M238,'2023月別 '!L238,'2022月別'!L238,'2021月別'!L238,'2020月別'!L239)</f>
        <v>370.08019999999999</v>
      </c>
      <c r="N238" s="1214">
        <f>AVERAGE('2024月別'!N238,'2023月別 '!M238,'2022月別'!M238,'2021月別'!M238,'2020月別'!M239)</f>
        <v>184.06120000000001</v>
      </c>
      <c r="O238" s="1214">
        <f>AVERAGE('2024月別'!O238,'2023月別 '!N238,'2022月別'!N238,'2021月別'!N238,'2020月別'!N239)</f>
        <v>36.410400000000003</v>
      </c>
      <c r="P238" s="1217">
        <f>AVERAGE('2024月別'!P238,'2023月別 '!O238,'2022月別'!O238,'2021月別'!O238,'2020月別'!O239)</f>
        <v>8.7213999999999992</v>
      </c>
      <c r="S238" s="55"/>
      <c r="U238" s="748"/>
      <c r="V238" s="748"/>
      <c r="W238" s="748"/>
      <c r="X238" s="767"/>
      <c r="Z238" s="1576"/>
      <c r="AA238" s="1576"/>
      <c r="AB238" s="1576"/>
      <c r="AC238" s="1575"/>
      <c r="AD238" s="1577"/>
      <c r="AG238" s="1179"/>
      <c r="AH238" s="1179"/>
      <c r="AI238" s="1178"/>
      <c r="AJ238" s="1178"/>
      <c r="AK238" s="1178"/>
      <c r="AL238" s="1292"/>
      <c r="AM238" s="1179"/>
      <c r="AN238" s="1179"/>
      <c r="AO238" s="1179"/>
      <c r="AP238" s="1179"/>
      <c r="AQ238" s="1285"/>
      <c r="AR238" s="1292"/>
      <c r="AS238" s="1179"/>
      <c r="AT238" s="1179"/>
      <c r="AU238" s="1179"/>
      <c r="AV238" s="1179"/>
      <c r="AW238" s="1179"/>
      <c r="AX238" s="1179"/>
      <c r="AY238" s="1176"/>
      <c r="AZ238" s="1176"/>
      <c r="BA238" s="1176"/>
      <c r="BB238" s="1176"/>
      <c r="BC238" s="1176"/>
      <c r="BD238" s="1292"/>
      <c r="BE238" s="1292"/>
      <c r="BF238" s="1292"/>
      <c r="BG238" s="1292"/>
      <c r="BH238" s="1179"/>
      <c r="BI238" s="1179"/>
      <c r="BJ238" s="1179"/>
      <c r="BK238" s="1292"/>
      <c r="BL238" s="1292"/>
      <c r="BM238" s="1292"/>
      <c r="BN238" s="1179"/>
      <c r="BO238" s="1292"/>
      <c r="BP238" s="1292"/>
      <c r="BQ238" s="1176"/>
      <c r="BR238" s="1177"/>
      <c r="BS238" s="1178"/>
      <c r="BT238" s="1179"/>
      <c r="BU238" s="1248"/>
      <c r="BV238" s="1292"/>
      <c r="BW238" s="1179"/>
      <c r="BX238" s="1179"/>
      <c r="BY238" s="1179"/>
      <c r="BZ238" s="1292"/>
      <c r="CA238" s="1292"/>
      <c r="CB238" s="1292"/>
      <c r="CC238" s="1295"/>
      <c r="CD238" s="1295"/>
      <c r="CE238" s="1295"/>
      <c r="CF238" s="1289"/>
      <c r="CG238" s="1174"/>
      <c r="CH238" s="1295"/>
      <c r="CI238" s="1174"/>
      <c r="CJ238" s="1174"/>
      <c r="CK238" s="1174"/>
      <c r="CL238" s="1171"/>
      <c r="CM238" s="1171"/>
      <c r="CN238" s="1174"/>
      <c r="CO238" s="1286"/>
      <c r="CP238" s="1177"/>
      <c r="CQ238" s="1286"/>
      <c r="CR238" s="1285"/>
      <c r="CS238" s="1285"/>
      <c r="CT238" s="1292"/>
      <c r="CU238" s="1286"/>
      <c r="CV238" s="1177"/>
      <c r="CW238" s="1286"/>
      <c r="CX238" s="1286"/>
      <c r="CY238" s="1286"/>
      <c r="CZ238" s="1297"/>
      <c r="DA238" s="1286"/>
      <c r="DB238" s="1177"/>
      <c r="DC238" s="1300"/>
      <c r="DD238" s="1300"/>
      <c r="DE238" s="1300"/>
      <c r="DF238" s="1179"/>
      <c r="DG238" s="1179"/>
      <c r="DH238" s="1174"/>
      <c r="DI238" s="1174"/>
      <c r="DJ238" s="1174"/>
      <c r="DK238" s="1174"/>
      <c r="DL238" s="1174"/>
      <c r="DN238" s="1284"/>
      <c r="DO238" s="1290"/>
      <c r="DP238" s="1290"/>
      <c r="DQ238" s="1290"/>
      <c r="DR238" s="1294"/>
      <c r="DS238" s="1289"/>
      <c r="DT238" s="1289"/>
      <c r="DU238" s="1171"/>
    </row>
    <row r="239" spans="1:137" ht="17.25" customHeight="1" x14ac:dyDescent="0.15">
      <c r="A239" s="1170" t="s">
        <v>514</v>
      </c>
      <c r="B239" s="1210" t="s">
        <v>34</v>
      </c>
      <c r="C239" s="1211" t="s">
        <v>15</v>
      </c>
      <c r="D239" s="1212">
        <f>AVERAGE('2024月別'!D239,'2023月別 '!C239,'2022月別'!C239,'2021月別'!C239,'2020月別'!C240)</f>
        <v>500410.95319999999</v>
      </c>
      <c r="E239" s="1213">
        <f>AVERAGE('2024月別'!E239,'2023月別 '!D239,'2022月別'!D239,'2021月別'!D239,'2020月別'!D240)</f>
        <v>4771.0889999999999</v>
      </c>
      <c r="F239" s="1214">
        <f>AVERAGE('2024月別'!F239,'2023月別 '!E239,'2022月別'!E239,'2021月別'!E239,'2020月別'!E240)</f>
        <v>5089.79</v>
      </c>
      <c r="G239" s="1214">
        <f>AVERAGE('2024月別'!G239,'2023月別 '!F239,'2022月別'!F239,'2021月別'!F239,'2020月別'!F240)</f>
        <v>5976.7825999999995</v>
      </c>
      <c r="H239" s="1214">
        <f>AVERAGE('2024月別'!H239,'2023月別 '!G239,'2022月別'!G239,'2021月別'!G239,'2020月別'!G240)</f>
        <v>6531.1324000000004</v>
      </c>
      <c r="I239" s="1214">
        <f>AVERAGE('2024月別'!I239,'2023月別 '!H239,'2022月別'!H239,'2021月別'!H239,'2020月別'!H240)</f>
        <v>11982.4036</v>
      </c>
      <c r="J239" s="1215">
        <f>AVERAGE('2024月別'!J239,'2023月別 '!I239,'2022月別'!I239,'2021月別'!I239,'2020月別'!I240)</f>
        <v>55351.873</v>
      </c>
      <c r="K239" s="1216">
        <f>AVERAGE('2024月別'!K239,'2023月別 '!J239,'2022月別'!J239,'2021月別'!J239,'2020月別'!J240)</f>
        <v>113150.34080000001</v>
      </c>
      <c r="L239" s="1214">
        <f>AVERAGE('2024月別'!L239,'2023月別 '!K239,'2022月別'!K239,'2021月別'!K239,'2020月別'!K240)</f>
        <v>129669.65420000002</v>
      </c>
      <c r="M239" s="1214">
        <f>AVERAGE('2024月別'!M239,'2023月別 '!L239,'2022月別'!L239,'2021月別'!L239,'2020月別'!L240)</f>
        <v>107180.06480000001</v>
      </c>
      <c r="N239" s="1214">
        <f>AVERAGE('2024月別'!N239,'2023月別 '!M239,'2022月別'!M239,'2021月別'!M239,'2020月別'!M240)</f>
        <v>47009.810400000002</v>
      </c>
      <c r="O239" s="1214">
        <f>AVERAGE('2024月別'!O239,'2023月別 '!N239,'2022月別'!N239,'2021月別'!N239,'2020月別'!N240)</f>
        <v>9367.0911999999989</v>
      </c>
      <c r="P239" s="1217">
        <f>AVERAGE('2024月別'!P239,'2023月別 '!O239,'2022月別'!O239,'2021月別'!O239,'2020月別'!O240)</f>
        <v>4330.9211999999998</v>
      </c>
      <c r="S239" s="55"/>
      <c r="U239" s="767"/>
      <c r="V239" s="767"/>
      <c r="W239" s="767"/>
      <c r="X239" s="748"/>
      <c r="Z239" s="1576"/>
      <c r="AA239" s="1576"/>
      <c r="AB239" s="1576"/>
      <c r="AC239" s="1576"/>
      <c r="AD239" s="1575"/>
      <c r="AG239" s="1176"/>
      <c r="AH239" s="1292"/>
      <c r="AI239" s="1292"/>
      <c r="AJ239" s="1292"/>
      <c r="AK239" s="1179"/>
      <c r="AL239" s="1179"/>
      <c r="AM239" s="1176"/>
      <c r="AN239" s="1177"/>
      <c r="AO239" s="1178"/>
      <c r="AP239" s="1292"/>
      <c r="AQ239" s="1292"/>
      <c r="AR239" s="1179"/>
      <c r="AS239" s="1179"/>
      <c r="AT239" s="1179"/>
      <c r="AU239" s="1179"/>
      <c r="AV239" s="1179"/>
      <c r="AW239" s="1285"/>
      <c r="AX239" s="1179"/>
      <c r="AY239" s="1179"/>
      <c r="AZ239" s="1179"/>
      <c r="BA239" s="1179"/>
      <c r="BB239" s="1179"/>
      <c r="BC239" s="1179"/>
      <c r="BD239" s="1179"/>
      <c r="BE239" s="1179"/>
      <c r="BF239" s="1179"/>
      <c r="BG239" s="1179"/>
      <c r="BH239" s="1285"/>
      <c r="BI239" s="1179"/>
      <c r="BJ239" s="1292"/>
      <c r="BK239" s="1285"/>
      <c r="BL239" s="1285"/>
      <c r="BM239" s="1285"/>
      <c r="BN239" s="1178"/>
      <c r="BO239" s="1179"/>
      <c r="BP239" s="1179"/>
      <c r="BQ239" s="1285"/>
      <c r="BR239" s="1285"/>
      <c r="BS239" s="1285"/>
      <c r="BT239" s="1285"/>
      <c r="BU239" s="1179"/>
      <c r="BV239" s="1179"/>
      <c r="BW239" s="1174"/>
      <c r="BX239" s="1174"/>
      <c r="BY239" s="1174"/>
      <c r="BZ239" s="1174"/>
      <c r="CA239" s="1289"/>
      <c r="CB239" s="1174"/>
      <c r="CC239" s="1290"/>
      <c r="CD239" s="1290"/>
      <c r="CE239" s="1290"/>
      <c r="CF239" s="1171"/>
      <c r="CG239" s="1295"/>
      <c r="CH239" s="1174"/>
      <c r="CI239" s="1292"/>
      <c r="CJ239" s="1292"/>
      <c r="CK239" s="293"/>
      <c r="CL239" s="1293"/>
      <c r="CM239" s="1178"/>
      <c r="CN239" s="1285"/>
      <c r="CO239" s="1286"/>
      <c r="CP239" s="1177"/>
      <c r="CQ239" s="1287"/>
      <c r="CR239" s="1293"/>
      <c r="CS239" s="1293"/>
      <c r="CT239" s="1179"/>
      <c r="CU239" s="1176"/>
      <c r="CV239" s="1176"/>
      <c r="CW239" s="1176"/>
      <c r="CX239" s="1176"/>
      <c r="CY239" s="1176"/>
      <c r="CZ239" s="1179"/>
      <c r="DA239" s="1286"/>
      <c r="DB239" s="1177"/>
      <c r="DC239" s="1286"/>
      <c r="DD239" s="1286"/>
      <c r="DE239" s="1286"/>
      <c r="DF239" s="1285"/>
      <c r="DG239" s="1286"/>
      <c r="DH239" s="1177"/>
      <c r="DI239" s="1300"/>
      <c r="DJ239" s="1300"/>
      <c r="DK239" s="1300"/>
      <c r="DL239" s="1180"/>
      <c r="DM239" s="1178"/>
      <c r="DN239" s="1289"/>
      <c r="DO239" s="1171"/>
      <c r="DP239" s="1171"/>
      <c r="DQ239" s="1284"/>
      <c r="DR239" s="1290"/>
      <c r="DS239" s="1290"/>
      <c r="DT239" s="1290"/>
      <c r="DU239" s="1175"/>
      <c r="DV239" s="1290"/>
      <c r="DW239" s="1290"/>
      <c r="DX239" s="1290"/>
    </row>
    <row r="240" spans="1:137" ht="17.25" customHeight="1" x14ac:dyDescent="0.15">
      <c r="A240" s="1170" t="s">
        <v>515</v>
      </c>
      <c r="B240" s="1218" t="s">
        <v>34</v>
      </c>
      <c r="C240" s="1219" t="s">
        <v>240</v>
      </c>
      <c r="D240" s="1220">
        <f>AVERAGE('2024月別'!D240,'2023月別 '!C240,'2022月別'!C240,'2021月別'!C240,'2020月別'!C241)</f>
        <v>290.37605791286421</v>
      </c>
      <c r="E240" s="1221">
        <f>AVERAGE('2024月別'!E240,'2023月別 '!D240,'2022月別'!D240,'2021月別'!D240,'2020月別'!D241)</f>
        <v>479.2</v>
      </c>
      <c r="F240" s="1222">
        <f>AVERAGE('2024月別'!F240,'2023月別 '!E240,'2022月別'!E240,'2021月別'!E240,'2020月別'!E241)</f>
        <v>503.2</v>
      </c>
      <c r="G240" s="1222">
        <f>AVERAGE('2024月別'!G240,'2023月別 '!F240,'2022月別'!F240,'2021月別'!F240,'2020月別'!F241)</f>
        <v>439.2</v>
      </c>
      <c r="H240" s="1222">
        <f>AVERAGE('2024月別'!H240,'2023月別 '!G240,'2022月別'!G240,'2021月別'!G240,'2020月別'!G241)</f>
        <v>424.8</v>
      </c>
      <c r="I240" s="1222">
        <f>AVERAGE('2024月別'!I240,'2023月別 '!H240,'2022月別'!H240,'2021月別'!H240,'2020月別'!H241)</f>
        <v>391.6</v>
      </c>
      <c r="J240" s="1223">
        <f>AVERAGE('2024月別'!J240,'2023月別 '!I240,'2022月別'!I240,'2021月別'!I240,'2020月別'!I241)</f>
        <v>335.2</v>
      </c>
      <c r="K240" s="1222">
        <f>AVERAGE('2024月別'!K240,'2023月別 '!J240,'2022月別'!J240,'2021月別'!J240,'2020月別'!J241)</f>
        <v>295.39999999999998</v>
      </c>
      <c r="L240" s="1222">
        <f>AVERAGE('2024月別'!L240,'2023月別 '!K240,'2022月別'!K240,'2021月別'!K240,'2020月別'!K241)</f>
        <v>263.2</v>
      </c>
      <c r="M240" s="1222">
        <f>AVERAGE('2024月別'!M240,'2023月別 '!L240,'2022月別'!L240,'2021月別'!L240,'2020月別'!L241)</f>
        <v>296.60000000000002</v>
      </c>
      <c r="N240" s="1222">
        <f>AVERAGE('2024月別'!N240,'2023月別 '!M240,'2022月別'!M240,'2021月別'!M240,'2020月別'!M241)</f>
        <v>253.8</v>
      </c>
      <c r="O240" s="1222">
        <f>AVERAGE('2024月別'!O240,'2023月別 '!N240,'2022月別'!N240,'2021月別'!N240,'2020月別'!N241)</f>
        <v>263</v>
      </c>
      <c r="P240" s="1224">
        <f>AVERAGE('2024月別'!P240,'2023月別 '!O240,'2022月別'!O240,'2021月別'!O240,'2020月別'!O241)</f>
        <v>513.20000000000005</v>
      </c>
      <c r="S240" s="55"/>
      <c r="T240" s="825"/>
      <c r="U240" s="748"/>
      <c r="V240" s="748"/>
      <c r="W240" s="767"/>
      <c r="X240" s="768"/>
      <c r="Y240" s="787"/>
      <c r="Z240" s="1575"/>
      <c r="AA240" s="1575"/>
      <c r="AB240" s="1575"/>
      <c r="AC240" s="1576"/>
      <c r="AD240" s="1576"/>
      <c r="AE240" s="787"/>
      <c r="AF240" s="1292"/>
      <c r="AG240" s="1176"/>
      <c r="AH240" s="1292"/>
      <c r="AI240" s="1292"/>
      <c r="AJ240" s="1179"/>
      <c r="AK240" s="1292"/>
      <c r="AL240" s="1179"/>
      <c r="AM240" s="1179"/>
      <c r="AN240" s="1179"/>
      <c r="AO240" s="1179"/>
      <c r="AP240" s="1179"/>
      <c r="AQ240" s="1179"/>
      <c r="AR240" s="1292"/>
      <c r="AS240" s="1176"/>
      <c r="AT240" s="1176"/>
      <c r="AU240" s="1176"/>
      <c r="AV240" s="1176"/>
      <c r="AW240" s="1176"/>
      <c r="AX240" s="1179"/>
      <c r="AY240" s="1285"/>
      <c r="AZ240" s="1285"/>
      <c r="BA240" s="1285"/>
      <c r="BB240" s="1292"/>
      <c r="BC240" s="1179"/>
      <c r="BD240" s="1292"/>
      <c r="BE240" s="1179"/>
      <c r="BF240" s="1179"/>
      <c r="BG240" s="1179"/>
      <c r="BH240" s="1179"/>
      <c r="BI240" s="1292"/>
      <c r="BJ240" s="1179"/>
      <c r="BK240" s="1285"/>
      <c r="BL240" s="1285"/>
      <c r="BM240" s="1178"/>
      <c r="BN240" s="1285"/>
      <c r="BO240" s="1179"/>
      <c r="BP240" s="1179"/>
      <c r="BQ240" s="1295"/>
      <c r="BR240" s="1295"/>
      <c r="BS240" s="1295"/>
      <c r="BT240" s="1174"/>
      <c r="BU240" s="1289"/>
      <c r="BV240" s="1174"/>
      <c r="BW240" s="1292"/>
      <c r="BX240" s="1292"/>
      <c r="BY240" s="293"/>
      <c r="BZ240" s="1178"/>
      <c r="CA240" s="1293"/>
      <c r="CB240" s="1179"/>
      <c r="CC240" s="1292"/>
      <c r="CD240" s="1292"/>
      <c r="CE240" s="293"/>
      <c r="CF240" s="1293"/>
      <c r="CG240" s="293"/>
      <c r="CH240" s="1179"/>
      <c r="CI240" s="1292"/>
      <c r="CJ240" s="1292"/>
      <c r="CK240" s="1292"/>
      <c r="CL240" s="1179"/>
      <c r="CM240" s="1286"/>
      <c r="CN240" s="1179"/>
      <c r="CO240" s="1286"/>
      <c r="CP240" s="1177"/>
      <c r="CQ240" s="1286"/>
      <c r="CR240" s="1286"/>
      <c r="CS240" s="1286"/>
      <c r="CT240" s="1285"/>
      <c r="CU240" s="1286"/>
      <c r="CV240" s="1177"/>
      <c r="CW240" s="1300"/>
      <c r="CX240" s="1300"/>
      <c r="CY240" s="1300"/>
      <c r="CZ240" s="1292"/>
      <c r="DA240" s="1180"/>
      <c r="DB240" s="1305"/>
      <c r="DC240" s="1290"/>
      <c r="DD240" s="1174"/>
      <c r="DE240" s="1174"/>
      <c r="DF240" s="1174"/>
      <c r="DG240" s="1289"/>
      <c r="DH240" s="1289"/>
      <c r="DI240" s="1171"/>
      <c r="DJ240" s="1171"/>
      <c r="DK240" s="1284"/>
      <c r="DL240" s="1290"/>
      <c r="DM240" s="1290"/>
      <c r="DN240" s="1290"/>
    </row>
    <row r="241" spans="1:137" ht="17.25" customHeight="1" x14ac:dyDescent="0.15">
      <c r="A241" s="1170" t="s">
        <v>516</v>
      </c>
      <c r="B241" s="1225" t="s">
        <v>35</v>
      </c>
      <c r="C241" s="1226" t="s">
        <v>239</v>
      </c>
      <c r="D241" s="1212">
        <f>AVERAGE('2024月別'!D241,'2023月別 '!C241,'2022月別'!C241,'2021月別'!C241,'2020月別'!C242)</f>
        <v>2033.1412</v>
      </c>
      <c r="E241" s="1213">
        <f>AVERAGE('2024月別'!E241,'2023月別 '!D241,'2022月別'!D241,'2021月別'!D241,'2020月別'!D242)</f>
        <v>0.82599999999999996</v>
      </c>
      <c r="F241" s="1214">
        <f>AVERAGE('2024月別'!F241,'2023月別 '!E241,'2022月別'!E241,'2021月別'!E241,'2020月別'!E242)</f>
        <v>0.66959999999999997</v>
      </c>
      <c r="G241" s="1214">
        <f>AVERAGE('2024月別'!G241,'2023月別 '!F241,'2022月別'!F241,'2021月別'!F241,'2020月別'!F242)</f>
        <v>1.0323999999999998</v>
      </c>
      <c r="H241" s="1214">
        <f>AVERAGE('2024月別'!H241,'2023月別 '!G241,'2022月別'!G241,'2021月別'!G241,'2020月別'!G242)</f>
        <v>12.764599999999998</v>
      </c>
      <c r="I241" s="1214">
        <f>AVERAGE('2024月別'!I241,'2023月別 '!H241,'2022月別'!H241,'2021月別'!H241,'2020月別'!H242)</f>
        <v>26.419800000000002</v>
      </c>
      <c r="J241" s="1215">
        <f>AVERAGE('2024月別'!J241,'2023月別 '!I241,'2022月別'!I241,'2021月別'!I241,'2020月別'!I242)</f>
        <v>225.12460000000002</v>
      </c>
      <c r="K241" s="1216">
        <f>AVERAGE('2024月別'!K241,'2023月別 '!J241,'2022月別'!J241,'2021月別'!J241,'2020月別'!J242)</f>
        <v>530.81960000000004</v>
      </c>
      <c r="L241" s="1214">
        <f>AVERAGE('2024月別'!L241,'2023月別 '!K241,'2022月別'!K241,'2021月別'!K241,'2020月別'!K242)</f>
        <v>539.29079999999999</v>
      </c>
      <c r="M241" s="1214">
        <f>AVERAGE('2024月別'!M241,'2023月別 '!L241,'2022月別'!L241,'2021月別'!L241,'2020月別'!L242)</f>
        <v>421.6576</v>
      </c>
      <c r="N241" s="1214">
        <f>AVERAGE('2024月別'!N241,'2023月別 '!M241,'2022月別'!M241,'2021月別'!M241,'2020月別'!M242)</f>
        <v>247.96420000000003</v>
      </c>
      <c r="O241" s="1214">
        <f>AVERAGE('2024月別'!O241,'2023月別 '!N241,'2022月別'!N241,'2021月別'!N241,'2020月別'!N242)</f>
        <v>25.691800000000001</v>
      </c>
      <c r="P241" s="1217">
        <f>AVERAGE('2024月別'!P241,'2023月別 '!O241,'2022月別'!O241,'2021月別'!O241,'2020月別'!O242)</f>
        <v>0.88019999999999998</v>
      </c>
      <c r="S241" s="55"/>
      <c r="U241" s="767"/>
      <c r="V241" s="767"/>
      <c r="W241" s="748"/>
      <c r="X241" s="767"/>
      <c r="Z241" s="1575"/>
      <c r="AA241" s="1575"/>
      <c r="AB241" s="1575"/>
      <c r="AC241" s="1575"/>
      <c r="AD241" s="1576"/>
      <c r="AG241" s="1176"/>
      <c r="AH241" s="1292"/>
      <c r="AI241" s="1292"/>
      <c r="AJ241" s="1179"/>
      <c r="AK241" s="1178"/>
      <c r="AL241" s="1292"/>
      <c r="AM241" s="1285"/>
      <c r="AN241" s="1285"/>
      <c r="AO241" s="1285"/>
      <c r="AP241" s="1292"/>
      <c r="AQ241" s="1248"/>
      <c r="AR241" s="1292"/>
      <c r="AS241" s="1176"/>
      <c r="AT241" s="1177"/>
      <c r="AU241" s="1178"/>
      <c r="AV241" s="1179"/>
      <c r="AW241" s="1179"/>
      <c r="AX241" s="1179"/>
      <c r="AY241" s="1176"/>
      <c r="AZ241" s="1176"/>
      <c r="BA241" s="1176"/>
      <c r="BB241" s="1176"/>
      <c r="BC241" s="1176"/>
      <c r="BD241" s="1292"/>
      <c r="BE241" s="1292"/>
      <c r="BF241" s="1292"/>
      <c r="BG241" s="1292"/>
      <c r="BH241" s="1292"/>
      <c r="BI241" s="1179"/>
      <c r="BJ241" s="1179"/>
      <c r="BK241" s="1176"/>
      <c r="BL241" s="1177"/>
      <c r="BM241" s="1178"/>
      <c r="BN241" s="1178"/>
      <c r="BO241" s="1248"/>
      <c r="BP241" s="1292"/>
      <c r="BQ241" s="1292"/>
      <c r="BR241" s="1292"/>
      <c r="BS241" s="1292"/>
      <c r="BT241" s="1178"/>
      <c r="BU241" s="1179"/>
      <c r="BV241" s="1292"/>
      <c r="BW241" s="1292"/>
      <c r="BX241" s="1292"/>
      <c r="BY241" s="1292"/>
      <c r="BZ241" s="1292"/>
      <c r="CA241" s="1178"/>
      <c r="CB241" s="1292"/>
      <c r="CC241" s="1174"/>
      <c r="CD241" s="1174"/>
      <c r="CE241" s="1171"/>
      <c r="CF241" s="1295"/>
      <c r="CG241" s="1174"/>
      <c r="CH241" s="1295"/>
      <c r="CI241" s="1286"/>
      <c r="CJ241" s="1177"/>
      <c r="CK241" s="1286"/>
      <c r="CL241" s="1292"/>
      <c r="CM241" s="1179"/>
      <c r="CN241" s="1292"/>
      <c r="CO241" s="1286"/>
      <c r="CP241" s="1177"/>
      <c r="CQ241" s="1300"/>
      <c r="CR241" s="1300"/>
      <c r="CS241" s="1300"/>
      <c r="CT241" s="1179"/>
      <c r="CU241" s="1179"/>
      <c r="CV241" s="1179"/>
      <c r="CW241" s="1179"/>
      <c r="CX241" s="1179"/>
      <c r="CY241" s="1179"/>
      <c r="CZ241" s="1292"/>
      <c r="DA241" s="1180"/>
    </row>
    <row r="242" spans="1:137" ht="17.25" customHeight="1" x14ac:dyDescent="0.15">
      <c r="A242" s="1170" t="s">
        <v>517</v>
      </c>
      <c r="B242" s="1210" t="s">
        <v>35</v>
      </c>
      <c r="C242" s="1211" t="s">
        <v>15</v>
      </c>
      <c r="D242" s="1212">
        <f>AVERAGE('2024月別'!D242,'2023月別 '!C242,'2022月別'!C242,'2021月別'!C242,'2020月別'!C243)</f>
        <v>480720.55639999994</v>
      </c>
      <c r="E242" s="1213">
        <f>AVERAGE('2024月別'!E242,'2023月別 '!D242,'2022月別'!D242,'2021月別'!D242,'2020月別'!D243)</f>
        <v>243.53539999999998</v>
      </c>
      <c r="F242" s="1214">
        <f>AVERAGE('2024月別'!F242,'2023月別 '!E242,'2022月別'!E242,'2021月別'!E242,'2020月別'!E243)</f>
        <v>198.94499999999999</v>
      </c>
      <c r="G242" s="1214">
        <f>AVERAGE('2024月別'!G242,'2023月別 '!F242,'2022月別'!F242,'2021月別'!F242,'2020月別'!F243)</f>
        <v>373.88320000000004</v>
      </c>
      <c r="H242" s="1214">
        <f>AVERAGE('2024月別'!H242,'2023月別 '!G242,'2022月別'!G242,'2021月別'!G242,'2020月別'!G243)</f>
        <v>1721.1214</v>
      </c>
      <c r="I242" s="1214">
        <f>AVERAGE('2024月別'!I242,'2023月別 '!H242,'2022月別'!H242,'2021月別'!H242,'2020月別'!H243)</f>
        <v>7575.546800000001</v>
      </c>
      <c r="J242" s="1215">
        <f>AVERAGE('2024月別'!J242,'2023月別 '!I242,'2022月別'!I242,'2021月別'!I242,'2020月別'!I243)</f>
        <v>53348.566200000001</v>
      </c>
      <c r="K242" s="1216">
        <f>AVERAGE('2024月別'!K242,'2023月別 '!J242,'2022月別'!J242,'2021月別'!J242,'2020月別'!J243)</f>
        <v>132207.1672</v>
      </c>
      <c r="L242" s="1214">
        <f>AVERAGE('2024月別'!L242,'2023月別 '!K242,'2022月別'!K242,'2021月別'!K242,'2020月別'!K243)</f>
        <v>126767.87379999999</v>
      </c>
      <c r="M242" s="1214">
        <f>AVERAGE('2024月別'!M242,'2023月別 '!L242,'2022月別'!L242,'2021月別'!L242,'2020月別'!L243)</f>
        <v>105274.13500000001</v>
      </c>
      <c r="N242" s="1214">
        <f>AVERAGE('2024月別'!N242,'2023月別 '!M242,'2022月別'!M242,'2021月別'!M242,'2020月別'!M243)</f>
        <v>49126.842199999999</v>
      </c>
      <c r="O242" s="1214">
        <f>AVERAGE('2024月別'!O242,'2023月別 '!N242,'2022月別'!N242,'2021月別'!N242,'2020月別'!N243)</f>
        <v>3739.9859999999999</v>
      </c>
      <c r="P242" s="1217">
        <f>AVERAGE('2024月別'!P242,'2023月別 '!O242,'2022月別'!O242,'2021月別'!O242,'2020月別'!O243)</f>
        <v>142.95419999999999</v>
      </c>
      <c r="S242" s="55"/>
      <c r="U242" s="767"/>
      <c r="V242" s="767"/>
      <c r="W242" s="252"/>
      <c r="X242" s="748"/>
      <c r="Z242" s="1575"/>
      <c r="AA242" s="1575"/>
      <c r="AB242" s="1575"/>
      <c r="AC242" s="1575"/>
      <c r="AD242" s="1575"/>
      <c r="AG242" s="1176"/>
      <c r="AH242" s="1179"/>
      <c r="AI242" s="1178"/>
      <c r="AJ242" s="1178"/>
      <c r="AK242" s="1179"/>
      <c r="AL242" s="1179"/>
      <c r="AM242" s="1179"/>
      <c r="AN242" s="1179"/>
      <c r="AO242" s="1179"/>
      <c r="AP242" s="1179"/>
      <c r="AQ242" s="1285"/>
      <c r="AR242" s="1179"/>
      <c r="AS242" s="1286"/>
      <c r="AT242" s="1177"/>
      <c r="AU242" s="1287"/>
      <c r="AV242" s="1248"/>
      <c r="AW242" s="1248"/>
      <c r="AX242" s="1179"/>
      <c r="AY242" s="1176"/>
      <c r="AZ242" s="1177"/>
      <c r="BA242" s="1178"/>
      <c r="BB242" s="1179"/>
      <c r="BC242" s="1179"/>
      <c r="BD242" s="1292"/>
      <c r="BE242" s="1292"/>
      <c r="BF242" s="1292"/>
      <c r="BG242" s="1292"/>
      <c r="BH242" s="1179"/>
      <c r="BI242" s="1292"/>
      <c r="BJ242" s="1179"/>
      <c r="BK242" s="1285"/>
      <c r="BL242" s="1285"/>
      <c r="BM242" s="1285"/>
      <c r="BN242" s="1292"/>
      <c r="BO242" s="1178"/>
      <c r="BP242" s="1179"/>
      <c r="BQ242" s="1179"/>
      <c r="BR242" s="1179"/>
      <c r="BS242" s="1179"/>
      <c r="BT242" s="1292"/>
      <c r="BU242" s="1292"/>
      <c r="BV242" s="1179"/>
      <c r="BW242" s="1174"/>
      <c r="BX242" s="1174"/>
      <c r="BY242" s="1174"/>
      <c r="BZ242" s="1289"/>
      <c r="CA242" s="1295"/>
      <c r="CB242" s="1174"/>
      <c r="CC242" s="1179"/>
      <c r="CD242" s="1179"/>
      <c r="CE242" s="1179"/>
      <c r="CF242" s="1286"/>
      <c r="CG242" s="1292"/>
      <c r="CH242" s="1179"/>
      <c r="CI242" s="1176"/>
      <c r="CJ242" s="1176"/>
      <c r="CK242" s="1176"/>
      <c r="CL242" s="1176"/>
      <c r="CM242" s="1176"/>
      <c r="CN242" s="1180"/>
      <c r="CO242" s="1286"/>
      <c r="CP242" s="1177"/>
      <c r="CQ242" s="1300"/>
      <c r="CR242" s="1300"/>
      <c r="CS242" s="1300"/>
      <c r="CT242" s="1179"/>
      <c r="CU242" s="1180"/>
    </row>
    <row r="243" spans="1:137" ht="17.25" customHeight="1" x14ac:dyDescent="0.15">
      <c r="A243" s="1170" t="s">
        <v>518</v>
      </c>
      <c r="B243" s="1218" t="s">
        <v>35</v>
      </c>
      <c r="C243" s="1219" t="s">
        <v>240</v>
      </c>
      <c r="D243" s="1220">
        <f>AVERAGE('2024月別'!D243,'2023月別 '!C243,'2022月別'!C243,'2021月別'!C243,'2020月別'!C244)</f>
        <v>236.0662360911918</v>
      </c>
      <c r="E243" s="1221">
        <f>AVERAGE('2024月別'!E243,'2023月別 '!D243,'2022月別'!D243,'2021月別'!D243,'2020月別'!D244)</f>
        <v>59</v>
      </c>
      <c r="F243" s="1222">
        <f>AVERAGE('2024月別'!F243,'2023月別 '!E243,'2022月別'!E243,'2021月別'!E243,'2020月別'!E244)</f>
        <v>59.4</v>
      </c>
      <c r="G243" s="1222">
        <f>AVERAGE('2024月別'!G243,'2023月別 '!F243,'2022月別'!F243,'2021月別'!F243,'2020月別'!F244)</f>
        <v>209.8</v>
      </c>
      <c r="H243" s="1222">
        <f>AVERAGE('2024月別'!H243,'2023月別 '!G243,'2022月別'!G243,'2021月別'!G243,'2020月別'!G244)</f>
        <v>408.4</v>
      </c>
      <c r="I243" s="1222">
        <f>AVERAGE('2024月別'!I243,'2023月別 '!H243,'2022月別'!H243,'2021月別'!H243,'2020月別'!H244)</f>
        <v>296</v>
      </c>
      <c r="J243" s="1223">
        <f>AVERAGE('2024月別'!J243,'2023月別 '!I243,'2022月別'!I243,'2021月別'!I243,'2020月別'!I244)</f>
        <v>239.6</v>
      </c>
      <c r="K243" s="1222">
        <f>AVERAGE('2024月別'!K243,'2023月別 '!J243,'2022月別'!J243,'2021月別'!J243,'2020月別'!J244)</f>
        <v>252.8</v>
      </c>
      <c r="L243" s="1222">
        <f>AVERAGE('2024月別'!L243,'2023月別 '!K243,'2022月別'!K243,'2021月別'!K243,'2020月別'!K244)</f>
        <v>235</v>
      </c>
      <c r="M243" s="1222">
        <f>AVERAGE('2024月別'!M243,'2023月別 '!L243,'2022月別'!L243,'2021月別'!L243,'2020月別'!L244)</f>
        <v>252.6</v>
      </c>
      <c r="N243" s="1222">
        <f>AVERAGE('2024月別'!N243,'2023月別 '!M243,'2022月別'!M243,'2021月別'!M243,'2020月別'!M244)</f>
        <v>198.8</v>
      </c>
      <c r="O243" s="1222">
        <f>AVERAGE('2024月別'!O243,'2023月別 '!N243,'2022月別'!N243,'2021月別'!N243,'2020月別'!N244)</f>
        <v>149</v>
      </c>
      <c r="P243" s="1224">
        <f>AVERAGE('2024月別'!P243,'2023月別 '!O243,'2022月別'!O243,'2021月別'!O243,'2020月別'!O244)</f>
        <v>182</v>
      </c>
      <c r="S243" s="55"/>
      <c r="T243" s="825"/>
      <c r="U243" s="767"/>
      <c r="V243" s="767"/>
      <c r="W243" s="252"/>
      <c r="X243" s="748"/>
      <c r="Y243" s="787"/>
      <c r="Z243" s="1575"/>
      <c r="AA243" s="1575"/>
      <c r="AB243" s="1575"/>
      <c r="AC243" s="1575"/>
      <c r="AD243" s="1575"/>
      <c r="AE243" s="787"/>
      <c r="AF243" s="1292"/>
      <c r="AG243" s="1176"/>
      <c r="AH243" s="1179"/>
      <c r="AI243" s="1292"/>
      <c r="AJ243" s="1179"/>
      <c r="AK243" s="1292"/>
      <c r="AL243" s="1179"/>
      <c r="AM243" s="1292"/>
      <c r="AN243" s="1292"/>
      <c r="AO243" s="1292"/>
      <c r="AP243" s="1292"/>
      <c r="AQ243" s="1179"/>
      <c r="AR243" s="1179"/>
      <c r="AS243" s="1174"/>
      <c r="AT243" s="1174"/>
      <c r="AU243" s="1174"/>
      <c r="AV243" s="1295"/>
      <c r="AW243" s="1174"/>
      <c r="AX243" s="1174"/>
      <c r="AY243" s="1174"/>
      <c r="AZ243" s="1174"/>
      <c r="BA243" s="1174"/>
      <c r="BB243" s="1174"/>
      <c r="BC243" s="1295"/>
      <c r="BD243" s="1290"/>
      <c r="BE243" s="1292"/>
      <c r="BF243" s="1292"/>
      <c r="BG243" s="1292"/>
      <c r="BH243" s="1179"/>
      <c r="BI243" s="1286"/>
      <c r="BJ243" s="1179"/>
      <c r="BK243" s="1286"/>
      <c r="BL243" s="1177"/>
      <c r="BM243" s="1286"/>
      <c r="BN243" s="1286"/>
      <c r="BO243" s="1286"/>
      <c r="BP243" s="1285"/>
      <c r="BQ243" s="1286"/>
      <c r="BR243" s="1177"/>
      <c r="BS243" s="1300"/>
      <c r="BT243" s="1300"/>
      <c r="BU243" s="1300"/>
      <c r="BV243" s="1179"/>
      <c r="BW243" s="1178"/>
      <c r="BX243" s="1289"/>
      <c r="BY243" s="1289"/>
    </row>
    <row r="244" spans="1:137" ht="17.25" customHeight="1" x14ac:dyDescent="0.15">
      <c r="A244" s="1170" t="s">
        <v>519</v>
      </c>
      <c r="B244" s="1689" t="s">
        <v>36</v>
      </c>
      <c r="C244" s="1226" t="s">
        <v>239</v>
      </c>
      <c r="D244" s="1212">
        <f>AVERAGE('2024月別'!D244,'2023月別 '!C244,'2022月別'!C244,'2021月別'!C244,'2020月別'!C245)</f>
        <v>4209.3613999999998</v>
      </c>
      <c r="E244" s="1213">
        <f>AVERAGE('2024月別'!E244,'2023月別 '!D244,'2022月別'!D244,'2021月別'!D244,'2020月別'!D245)</f>
        <v>141.66820000000001</v>
      </c>
      <c r="F244" s="1214">
        <f>AVERAGE('2024月別'!F244,'2023月別 '!E244,'2022月別'!E244,'2021月別'!E244,'2020月別'!E245)</f>
        <v>231.33519999999999</v>
      </c>
      <c r="G244" s="1214">
        <f>AVERAGE('2024月別'!G244,'2023月別 '!F244,'2022月別'!F244,'2021月別'!F244,'2020月別'!F245)</f>
        <v>305.7842</v>
      </c>
      <c r="H244" s="1214">
        <f>AVERAGE('2024月別'!H244,'2023月別 '!G244,'2022月別'!G244,'2021月別'!G244,'2020月別'!G245)</f>
        <v>361.54400000000004</v>
      </c>
      <c r="I244" s="1214">
        <f>AVERAGE('2024月別'!I244,'2023月別 '!H244,'2022月別'!H244,'2021月別'!H244,'2020月別'!H245)</f>
        <v>572.38319999999999</v>
      </c>
      <c r="J244" s="1215">
        <f>AVERAGE('2024月別'!J244,'2023月別 '!I244,'2022月別'!I244,'2021月別'!I244,'2020月別'!I245)</f>
        <v>652.16020000000003</v>
      </c>
      <c r="K244" s="1216">
        <f>AVERAGE('2024月別'!K244,'2023月別 '!J244,'2022月別'!J244,'2021月別'!J244,'2020月別'!J245)</f>
        <v>355.55240000000003</v>
      </c>
      <c r="L244" s="1214">
        <f>AVERAGE('2024月別'!L244,'2023月別 '!K244,'2022月別'!K244,'2021月別'!K244,'2020月別'!K245)</f>
        <v>248.02979999999997</v>
      </c>
      <c r="M244" s="1214">
        <f>AVERAGE('2024月別'!M244,'2023月別 '!L244,'2022月別'!L244,'2021月別'!L244,'2020月別'!L245)</f>
        <v>515.13519999999994</v>
      </c>
      <c r="N244" s="1214">
        <f>AVERAGE('2024月別'!N244,'2023月別 '!M244,'2022月別'!M244,'2021月別'!M244,'2020月別'!M245)</f>
        <v>426.36219999999992</v>
      </c>
      <c r="O244" s="1214">
        <f>AVERAGE('2024月別'!O244,'2023月別 '!N244,'2022月別'!N244,'2021月別'!N244,'2020月別'!N245)</f>
        <v>256.98320000000001</v>
      </c>
      <c r="P244" s="1217">
        <f>AVERAGE('2024月別'!P244,'2023月別 '!O244,'2022月別'!O244,'2021月別'!O244,'2020月別'!O245)</f>
        <v>142.42359999999999</v>
      </c>
      <c r="S244" s="55"/>
      <c r="U244" s="748"/>
      <c r="V244" s="748"/>
      <c r="W244" s="252"/>
      <c r="X244" s="748"/>
      <c r="Z244" s="1576"/>
      <c r="AA244" s="1576"/>
      <c r="AB244" s="1576"/>
      <c r="AC244" s="1575"/>
      <c r="AD244" s="1575"/>
      <c r="AG244" s="1176"/>
      <c r="AH244" s="1179"/>
      <c r="AI244" s="1179"/>
      <c r="AJ244" s="1179"/>
      <c r="AK244" s="1292"/>
      <c r="AL244" s="1292"/>
      <c r="AM244" s="1285"/>
      <c r="AN244" s="1285"/>
      <c r="AO244" s="1178"/>
      <c r="AP244" s="1285"/>
      <c r="AQ244" s="1285"/>
      <c r="AR244" s="1292"/>
      <c r="AS244" s="1295"/>
      <c r="AT244" s="1295"/>
      <c r="AU244" s="1295"/>
      <c r="AV244" s="1174"/>
      <c r="AW244" s="1174"/>
      <c r="AX244" s="1295"/>
      <c r="AY244" s="1174"/>
      <c r="AZ244" s="1174"/>
      <c r="BA244" s="1171"/>
      <c r="BB244" s="1289"/>
      <c r="BC244" s="1289"/>
      <c r="BD244" s="1295"/>
      <c r="BE244" s="1286"/>
      <c r="BF244" s="1177"/>
      <c r="BG244" s="1286"/>
      <c r="BH244" s="1292"/>
      <c r="BI244" s="1179"/>
      <c r="BJ244" s="1292"/>
      <c r="BK244" s="1286"/>
      <c r="BL244" s="1177"/>
      <c r="BM244" s="1300"/>
      <c r="BN244" s="1300"/>
      <c r="BO244" s="1300"/>
      <c r="BP244" s="1292"/>
      <c r="BQ244" s="1178"/>
      <c r="BR244" s="1178"/>
      <c r="BS244" s="1178"/>
      <c r="BT244" s="1180"/>
      <c r="BU244" s="1180"/>
      <c r="BV244" s="1180"/>
      <c r="BW244" s="1180"/>
    </row>
    <row r="245" spans="1:137" ht="17.25" customHeight="1" x14ac:dyDescent="0.15">
      <c r="A245" s="1170" t="s">
        <v>520</v>
      </c>
      <c r="B245" s="1210" t="s">
        <v>36</v>
      </c>
      <c r="C245" s="1211" t="s">
        <v>15</v>
      </c>
      <c r="D245" s="1212">
        <f>AVERAGE('2024月別'!D245,'2023月別 '!C245,'2022月別'!C245,'2021月別'!C245,'2020月別'!C246)</f>
        <v>1597708.3966000001</v>
      </c>
      <c r="E245" s="1213">
        <f>AVERAGE('2024月別'!E245,'2023月別 '!D245,'2022月別'!D245,'2021月別'!D245,'2020月別'!D246)</f>
        <v>47424.067200000005</v>
      </c>
      <c r="F245" s="1214">
        <f>AVERAGE('2024月別'!F245,'2023月別 '!E245,'2022月別'!E245,'2021月別'!E245,'2020月別'!E246)</f>
        <v>111300.9966</v>
      </c>
      <c r="G245" s="1214">
        <f>AVERAGE('2024月別'!G245,'2023月別 '!F245,'2022月別'!F245,'2021月別'!F245,'2020月別'!F246)</f>
        <v>148891.24820000003</v>
      </c>
      <c r="H245" s="1214">
        <f>AVERAGE('2024月別'!H245,'2023月別 '!G245,'2022月別'!G245,'2021月別'!G245,'2020月別'!G246)</f>
        <v>166506.60399999999</v>
      </c>
      <c r="I245" s="1214">
        <f>AVERAGE('2024月別'!I245,'2023月別 '!H245,'2022月別'!H245,'2021月別'!H245,'2020月別'!H246)</f>
        <v>207712.13900000002</v>
      </c>
      <c r="J245" s="1215">
        <f>AVERAGE('2024月別'!J245,'2023月別 '!I245,'2022月別'!I245,'2021月別'!I245,'2020月別'!I246)</f>
        <v>205591.19219999999</v>
      </c>
      <c r="K245" s="1216">
        <f>AVERAGE('2024月別'!K245,'2023月別 '!J245,'2022月別'!J245,'2021月別'!J245,'2020月別'!J246)</f>
        <v>103318.36859999999</v>
      </c>
      <c r="L245" s="1214">
        <f>AVERAGE('2024月別'!L245,'2023月別 '!K245,'2022月別'!K245,'2021月別'!K245,'2020月別'!K246)</f>
        <v>78397.376200000013</v>
      </c>
      <c r="M245" s="1214">
        <f>AVERAGE('2024月別'!M245,'2023月別 '!L245,'2022月別'!L245,'2021月別'!L245,'2020月別'!L246)</f>
        <v>193716.69020000001</v>
      </c>
      <c r="N245" s="1214">
        <f>AVERAGE('2024月別'!N245,'2023月別 '!M245,'2022月別'!M245,'2021月別'!M245,'2020月別'!M246)</f>
        <v>184473.31100000002</v>
      </c>
      <c r="O245" s="1214">
        <f>AVERAGE('2024月別'!O245,'2023月別 '!N245,'2022月別'!N245,'2021月別'!N245,'2020月別'!N246)</f>
        <v>99688.542199999996</v>
      </c>
      <c r="P245" s="1217">
        <f>AVERAGE('2024月別'!P245,'2023月別 '!O245,'2022月別'!O245,'2021月別'!O245,'2020月別'!O246)</f>
        <v>50687.861199999999</v>
      </c>
      <c r="S245" s="55"/>
      <c r="U245" s="748"/>
      <c r="V245" s="748"/>
      <c r="W245" s="767"/>
      <c r="X245" s="748"/>
      <c r="Z245" s="1576"/>
      <c r="AA245" s="1576"/>
      <c r="AB245" s="1576"/>
      <c r="AC245" s="1576"/>
      <c r="AD245" s="1575"/>
      <c r="AG245" s="1179"/>
      <c r="AH245" s="1292"/>
      <c r="AI245" s="1179"/>
      <c r="AJ245" s="1179"/>
      <c r="AK245" s="1248"/>
      <c r="AL245" s="1179"/>
      <c r="AM245" s="1179"/>
      <c r="AN245" s="1179"/>
      <c r="AO245" s="1179"/>
      <c r="AP245" s="1292"/>
      <c r="AQ245" s="1179"/>
      <c r="AR245" s="1179"/>
      <c r="AS245" s="1295"/>
      <c r="AT245" s="1295"/>
      <c r="AU245" s="1295"/>
      <c r="AV245" s="1171"/>
      <c r="AW245" s="1295"/>
      <c r="AX245" s="1174"/>
      <c r="AY245" s="1286"/>
      <c r="AZ245" s="1177"/>
      <c r="BA245" s="1300"/>
      <c r="BB245" s="1300"/>
      <c r="BC245" s="1300"/>
      <c r="BD245" s="1292"/>
      <c r="BE245" s="1180"/>
      <c r="BF245" s="1180"/>
      <c r="BG245" s="1180"/>
      <c r="BH245" s="1180"/>
      <c r="BI245" s="1180"/>
      <c r="BJ245" s="1180"/>
      <c r="BK245" s="1180"/>
    </row>
    <row r="246" spans="1:137" ht="17.25" customHeight="1" x14ac:dyDescent="0.15">
      <c r="A246" s="1170" t="s">
        <v>521</v>
      </c>
      <c r="B246" s="1218" t="s">
        <v>36</v>
      </c>
      <c r="C246" s="1219" t="s">
        <v>240</v>
      </c>
      <c r="D246" s="1220">
        <f>AVERAGE('2024月別'!D246,'2023月別 '!C246,'2022月別'!C246,'2021月別'!C246,'2020月別'!C247)</f>
        <v>381.39705786497484</v>
      </c>
      <c r="E246" s="1221">
        <f>AVERAGE('2024月別'!E246,'2023月別 '!D246,'2022月別'!D246,'2021月別'!D246,'2020月別'!D247)</f>
        <v>337.8</v>
      </c>
      <c r="F246" s="1222">
        <f>AVERAGE('2024月別'!F246,'2023月別 '!E246,'2022月別'!E246,'2021月別'!E246,'2020月別'!E247)</f>
        <v>488.6</v>
      </c>
      <c r="G246" s="1222">
        <f>AVERAGE('2024月別'!G246,'2023月別 '!F246,'2022月別'!F246,'2021月別'!F246,'2020月別'!F247)</f>
        <v>494.2</v>
      </c>
      <c r="H246" s="1222">
        <f>AVERAGE('2024月別'!H246,'2023月別 '!G246,'2022月別'!G246,'2021月別'!G246,'2020月別'!G247)</f>
        <v>466.6</v>
      </c>
      <c r="I246" s="1222">
        <f>AVERAGE('2024月別'!I246,'2023月別 '!H246,'2022月別'!H246,'2021月別'!H246,'2020月別'!H247)</f>
        <v>365.2</v>
      </c>
      <c r="J246" s="1223">
        <f>AVERAGE('2024月別'!J246,'2023月別 '!I246,'2022月別'!I246,'2021月別'!I246,'2020月別'!I247)</f>
        <v>316.39999999999998</v>
      </c>
      <c r="K246" s="1222">
        <f>AVERAGE('2024月別'!K246,'2023月別 '!J246,'2022月別'!J246,'2021月別'!J246,'2020月別'!J247)</f>
        <v>290.8</v>
      </c>
      <c r="L246" s="1222">
        <f>AVERAGE('2024月別'!L246,'2023月別 '!K246,'2022月別'!K246,'2021月別'!K246,'2020月別'!K247)</f>
        <v>315.8</v>
      </c>
      <c r="M246" s="1222">
        <f>AVERAGE('2024月別'!M246,'2023月別 '!L246,'2022月別'!L246,'2021月別'!L246,'2020月別'!L247)</f>
        <v>388.8</v>
      </c>
      <c r="N246" s="1222">
        <f>AVERAGE('2024月別'!N246,'2023月別 '!M246,'2022月別'!M246,'2021月別'!M246,'2020月別'!M247)</f>
        <v>462.4</v>
      </c>
      <c r="O246" s="1222">
        <f>AVERAGE('2024月別'!O246,'2023月別 '!N246,'2022月別'!N246,'2021月別'!N246,'2020月別'!N247)</f>
        <v>392</v>
      </c>
      <c r="P246" s="1224">
        <f>AVERAGE('2024月別'!P246,'2023月別 '!O246,'2022月別'!O246,'2021月別'!O246,'2020月別'!O247)</f>
        <v>359.2</v>
      </c>
      <c r="T246" s="825"/>
      <c r="U246" s="748"/>
      <c r="V246" s="748"/>
      <c r="W246" s="767"/>
      <c r="X246" s="767"/>
      <c r="Y246" s="787"/>
      <c r="Z246" s="1576"/>
      <c r="AA246" s="1576"/>
      <c r="AB246" s="1576"/>
      <c r="AC246" s="1576"/>
      <c r="AD246" s="1576"/>
      <c r="AE246" s="787"/>
      <c r="AF246" s="1292"/>
      <c r="AG246" s="1179"/>
      <c r="AH246" s="1177"/>
      <c r="AI246" s="1179"/>
      <c r="AJ246" s="1285"/>
      <c r="AK246" s="1179"/>
      <c r="AL246" s="1292"/>
      <c r="AM246" s="1174"/>
      <c r="AN246" s="1174"/>
      <c r="AO246" s="1171"/>
      <c r="AP246" s="1269"/>
      <c r="AQ246" s="1269"/>
      <c r="AR246" s="1174"/>
      <c r="AS246" s="1295"/>
      <c r="AT246" s="1295"/>
      <c r="AU246" s="1295"/>
      <c r="AV246" s="1174"/>
      <c r="AW246" s="1174"/>
      <c r="AX246" s="1295"/>
      <c r="AY246" s="1180"/>
      <c r="AZ246" s="1180"/>
      <c r="BA246" s="1180"/>
      <c r="BB246" s="1180"/>
      <c r="BC246" s="1180"/>
      <c r="BD246" s="1180"/>
      <c r="BE246" s="1180"/>
    </row>
    <row r="247" spans="1:137" ht="17.25" customHeight="1" x14ac:dyDescent="0.15">
      <c r="A247" s="1170" t="s">
        <v>522</v>
      </c>
      <c r="B247" s="1225" t="s">
        <v>37</v>
      </c>
      <c r="C247" s="1226" t="s">
        <v>239</v>
      </c>
      <c r="D247" s="1212">
        <f>AVERAGE('2024月別'!D247,'2023月別 '!C247,'2022月別'!C247,'2021月別'!C247,'2020月別'!C248)</f>
        <v>1740.3601999999998</v>
      </c>
      <c r="E247" s="1213">
        <f>AVERAGE('2024月別'!E247,'2023月別 '!D247,'2022月別'!D247,'2021月別'!D247,'2020月別'!D248)</f>
        <v>7.7814000000000005</v>
      </c>
      <c r="F247" s="1214">
        <f>AVERAGE('2024月別'!F247,'2023月別 '!E247,'2022月別'!E247,'2021月別'!E247,'2020月別'!E248)</f>
        <v>12.255399999999998</v>
      </c>
      <c r="G247" s="1214">
        <f>AVERAGE('2024月別'!G247,'2023月別 '!F247,'2022月別'!F247,'2021月別'!F247,'2020月別'!F248)</f>
        <v>18.215200000000003</v>
      </c>
      <c r="H247" s="1214">
        <f>AVERAGE('2024月別'!H247,'2023月別 '!G247,'2022月別'!G247,'2021月別'!G247,'2020月別'!G248)</f>
        <v>19.503599999999999</v>
      </c>
      <c r="I247" s="1214">
        <f>AVERAGE('2024月別'!I247,'2023月別 '!H247,'2022月別'!H247,'2021月別'!H247,'2020月別'!H248)</f>
        <v>33.150400000000005</v>
      </c>
      <c r="J247" s="1215">
        <f>AVERAGE('2024月別'!J247,'2023月別 '!I247,'2022月別'!I247,'2021月別'!I247,'2020月別'!I248)</f>
        <v>263.41120000000001</v>
      </c>
      <c r="K247" s="1216">
        <f>AVERAGE('2024月別'!K247,'2023月別 '!J247,'2022月別'!J247,'2021月別'!J247,'2020月別'!J248)</f>
        <v>499.21159999999998</v>
      </c>
      <c r="L247" s="1214">
        <f>AVERAGE('2024月別'!L247,'2023月別 '!K247,'2022月別'!K247,'2021月別'!K247,'2020月別'!K248)</f>
        <v>160.68540000000002</v>
      </c>
      <c r="M247" s="1214">
        <f>AVERAGE('2024月別'!M247,'2023月別 '!L247,'2022月別'!L247,'2021月別'!L247,'2020月別'!L248)</f>
        <v>357.14240000000001</v>
      </c>
      <c r="N247" s="1214">
        <f>AVERAGE('2024月別'!N247,'2023月別 '!M247,'2022月別'!M247,'2021月別'!M247,'2020月別'!M248)</f>
        <v>257.39099999999996</v>
      </c>
      <c r="O247" s="1214">
        <f>AVERAGE('2024月別'!O247,'2023月別 '!N247,'2022月別'!N247,'2021月別'!N247,'2020月別'!N248)</f>
        <v>89.322599999999994</v>
      </c>
      <c r="P247" s="1217">
        <f>AVERAGE('2024月別'!P247,'2023月別 '!O247,'2022月別'!O247,'2021月別'!O247,'2020月別'!O248)</f>
        <v>22.29</v>
      </c>
      <c r="S247" s="55"/>
      <c r="U247" s="767"/>
      <c r="V247" s="767"/>
      <c r="W247" s="767"/>
      <c r="X247" s="767"/>
      <c r="Z247" s="1576"/>
      <c r="AA247" s="1576"/>
      <c r="AB247" s="1576"/>
      <c r="AC247" s="1576"/>
      <c r="AD247" s="1576"/>
      <c r="AG247" s="1292"/>
      <c r="AH247" s="1179"/>
      <c r="AI247" s="1179"/>
      <c r="AJ247" s="1179"/>
      <c r="AK247" s="1248"/>
      <c r="AL247" s="1179"/>
      <c r="AM247" s="1295"/>
      <c r="AN247" s="1295"/>
      <c r="AO247" s="1295"/>
      <c r="AP247" s="1290"/>
      <c r="AQ247" s="1290"/>
      <c r="AR247" s="1174"/>
      <c r="AS247" s="1286"/>
      <c r="AT247" s="1177"/>
      <c r="AU247" s="1300"/>
      <c r="AV247" s="1300"/>
      <c r="AW247" s="1300"/>
      <c r="AX247" s="1292"/>
      <c r="AY247" s="1180"/>
      <c r="AZ247" s="1180"/>
      <c r="BA247" s="1180"/>
      <c r="BB247" s="1180"/>
      <c r="BC247" s="1180"/>
      <c r="BD247" s="1180"/>
      <c r="BE247" s="1180"/>
    </row>
    <row r="248" spans="1:137" ht="17.25" customHeight="1" x14ac:dyDescent="0.15">
      <c r="A248" s="1170" t="s">
        <v>523</v>
      </c>
      <c r="B248" s="1210" t="s">
        <v>37</v>
      </c>
      <c r="C248" s="1211" t="s">
        <v>15</v>
      </c>
      <c r="D248" s="1212">
        <f>AVERAGE('2024月別'!D248,'2023月別 '!C248,'2022月別'!C248,'2021月別'!C248,'2020月別'!C249)</f>
        <v>1111743.1310000001</v>
      </c>
      <c r="E248" s="1213">
        <f>AVERAGE('2024月別'!E248,'2023月別 '!D248,'2022月別'!D248,'2021月別'!D248,'2020月別'!D249)</f>
        <v>6082.7417999999989</v>
      </c>
      <c r="F248" s="1214">
        <f>AVERAGE('2024月別'!F248,'2023月別 '!E248,'2022月別'!E248,'2021月別'!E248,'2020月別'!E249)</f>
        <v>9333.1302000000014</v>
      </c>
      <c r="G248" s="1214">
        <f>AVERAGE('2024月別'!G248,'2023月別 '!F248,'2022月別'!F248,'2021月別'!F248,'2020月別'!F249)</f>
        <v>12538.573999999999</v>
      </c>
      <c r="H248" s="1214">
        <f>AVERAGE('2024月別'!H248,'2023月別 '!G248,'2022月別'!G248,'2021月別'!G248,'2020月別'!G249)</f>
        <v>13140.5128</v>
      </c>
      <c r="I248" s="1214">
        <f>AVERAGE('2024月別'!I248,'2023月別 '!H248,'2022月別'!H248,'2021月別'!H248,'2020月別'!H249)</f>
        <v>19823.251200000002</v>
      </c>
      <c r="J248" s="1215">
        <f>AVERAGE('2024月別'!J248,'2023月別 '!I248,'2022月別'!I248,'2021月別'!I248,'2020月別'!I249)</f>
        <v>127237.40320000002</v>
      </c>
      <c r="K248" s="1216">
        <f>AVERAGE('2024月別'!K248,'2023月別 '!J248,'2022月別'!J248,'2021月別'!J248,'2020月別'!J249)</f>
        <v>251625.3616</v>
      </c>
      <c r="L248" s="1214">
        <f>AVERAGE('2024月別'!L248,'2023月別 '!K248,'2022月別'!K248,'2021月別'!K248,'2020月別'!K249)</f>
        <v>89174.263800000001</v>
      </c>
      <c r="M248" s="1214">
        <f>AVERAGE('2024月別'!M248,'2023月別 '!L248,'2022月別'!L248,'2021月別'!L248,'2020月別'!L249)</f>
        <v>301054.91260000004</v>
      </c>
      <c r="N248" s="1214">
        <f>AVERAGE('2024月別'!N248,'2023月別 '!M248,'2022月別'!M248,'2021月別'!M248,'2020月別'!M249)</f>
        <v>213315.4326</v>
      </c>
      <c r="O248" s="1214">
        <f>AVERAGE('2024月別'!O248,'2023月別 '!N248,'2022月別'!N248,'2021月別'!N248,'2020月別'!N249)</f>
        <v>54492.953000000001</v>
      </c>
      <c r="P248" s="1217">
        <f>AVERAGE('2024月別'!P248,'2023月別 '!O248,'2022月別'!O248,'2021月別'!O248,'2020月別'!O249)</f>
        <v>13924.594200000001</v>
      </c>
      <c r="S248" s="55"/>
      <c r="U248" s="767"/>
      <c r="V248" s="767"/>
      <c r="W248" s="748"/>
      <c r="X248" s="767"/>
      <c r="AC248" s="1576"/>
      <c r="AD248" s="1576"/>
      <c r="AG248" s="1179"/>
      <c r="AH248" s="1176"/>
      <c r="AI248" s="1292"/>
      <c r="AJ248" s="1292"/>
      <c r="AK248" s="1292"/>
      <c r="AL248" s="1179"/>
      <c r="AM248" s="1286"/>
      <c r="AN248" s="1177"/>
      <c r="AO248" s="1300"/>
      <c r="AP248" s="1300"/>
      <c r="AQ248" s="1300"/>
      <c r="AR248" s="1179"/>
      <c r="AS248" s="1180"/>
      <c r="AT248" s="1180"/>
      <c r="AU248" s="1180"/>
      <c r="AV248" s="1180"/>
      <c r="AW248" s="1180"/>
      <c r="AX248" s="1180"/>
      <c r="AY248" s="1180"/>
    </row>
    <row r="249" spans="1:137" ht="17.25" customHeight="1" x14ac:dyDescent="0.15">
      <c r="A249" s="1170" t="s">
        <v>524</v>
      </c>
      <c r="B249" s="1218" t="s">
        <v>37</v>
      </c>
      <c r="C249" s="1219" t="s">
        <v>240</v>
      </c>
      <c r="D249" s="1220">
        <f>AVERAGE('2024月別'!D249,'2023月別 '!C249,'2022月別'!C249,'2021月別'!C249,'2020月別'!C250)</f>
        <v>642.86582592183095</v>
      </c>
      <c r="E249" s="1221">
        <f>AVERAGE('2024月別'!E249,'2023月別 '!D249,'2022月別'!D249,'2021月別'!D249,'2020月別'!D250)</f>
        <v>792.4</v>
      </c>
      <c r="F249" s="1222">
        <f>AVERAGE('2024月別'!F249,'2023月別 '!E249,'2022月別'!E249,'2021月別'!E249,'2020月別'!E250)</f>
        <v>815.8</v>
      </c>
      <c r="G249" s="1222">
        <f>AVERAGE('2024月別'!G249,'2023月別 '!F249,'2022月別'!F249,'2021月別'!F249,'2020月別'!F250)</f>
        <v>732</v>
      </c>
      <c r="H249" s="1222">
        <f>AVERAGE('2024月別'!H249,'2023月別 '!G249,'2022月別'!G249,'2021月別'!G249,'2020月別'!G250)</f>
        <v>703.8</v>
      </c>
      <c r="I249" s="1222">
        <f>AVERAGE('2024月別'!I249,'2023月別 '!H249,'2022月別'!H249,'2021月別'!H249,'2020月別'!H250)</f>
        <v>591.4</v>
      </c>
      <c r="J249" s="1223">
        <f>AVERAGE('2024月別'!J249,'2023月別 '!I249,'2022月別'!I249,'2021月別'!I249,'2020月別'!I250)</f>
        <v>484.6</v>
      </c>
      <c r="K249" s="1222">
        <f>AVERAGE('2024月別'!K249,'2023月別 '!J249,'2022月別'!J249,'2021月別'!J249,'2020月別'!J250)</f>
        <v>506.4</v>
      </c>
      <c r="L249" s="1222">
        <f>AVERAGE('2024月別'!L249,'2023月別 '!K249,'2022月別'!K249,'2021月別'!K249,'2020月別'!K250)</f>
        <v>555.79999999999995</v>
      </c>
      <c r="M249" s="1222">
        <f>AVERAGE('2024月別'!M249,'2023月別 '!L249,'2022月別'!L249,'2021月別'!L249,'2020月別'!L250)</f>
        <v>871</v>
      </c>
      <c r="N249" s="1222">
        <f>AVERAGE('2024月別'!N249,'2023月別 '!M249,'2022月別'!M249,'2021月別'!M249,'2020月別'!M250)</f>
        <v>870.8</v>
      </c>
      <c r="O249" s="1222">
        <f>AVERAGE('2024月別'!O249,'2023月別 '!N249,'2022月別'!N249,'2021月別'!N249,'2020月別'!N250)</f>
        <v>619.6</v>
      </c>
      <c r="P249" s="1224">
        <f>AVERAGE('2024月別'!P249,'2023月別 '!O249,'2022月別'!O249,'2021月別'!O249,'2020月別'!O250)</f>
        <v>678.4</v>
      </c>
      <c r="S249" s="55"/>
      <c r="T249" s="825"/>
      <c r="U249" s="767"/>
      <c r="V249" s="767"/>
      <c r="W249" s="748"/>
      <c r="X249" s="767"/>
      <c r="Y249" s="787"/>
      <c r="Z249" s="1576"/>
      <c r="AA249" s="1576"/>
      <c r="AB249" s="1576"/>
      <c r="AD249" s="1576"/>
      <c r="AE249" s="787"/>
      <c r="AF249" s="1292"/>
      <c r="AG249" s="1292"/>
      <c r="AH249" s="1176"/>
      <c r="AI249" s="1292"/>
      <c r="AJ249" s="1179"/>
      <c r="AK249" s="1292"/>
      <c r="AL249" s="1179"/>
      <c r="AM249" s="1286"/>
      <c r="AN249" s="1177"/>
      <c r="AO249" s="1300"/>
      <c r="AP249" s="1300"/>
      <c r="AQ249" s="1300"/>
      <c r="AR249" s="1292"/>
      <c r="AS249" s="1180"/>
      <c r="AT249" s="1180"/>
      <c r="AU249" s="1180"/>
      <c r="AV249" s="1180"/>
      <c r="AW249" s="1180"/>
      <c r="AX249" s="1180"/>
      <c r="AY249" s="1180"/>
    </row>
    <row r="250" spans="1:137" ht="17.25" customHeight="1" x14ac:dyDescent="0.15">
      <c r="A250" s="1170" t="s">
        <v>525</v>
      </c>
      <c r="B250" s="1689" t="s">
        <v>38</v>
      </c>
      <c r="C250" s="1226" t="s">
        <v>239</v>
      </c>
      <c r="D250" s="1212">
        <f>AVERAGE('2024月別'!D250,'2023月別 '!C250,'2022月別'!C250,'2021月別'!C250,'2020月別'!C251)</f>
        <v>11155.031200000001</v>
      </c>
      <c r="E250" s="1213">
        <f>AVERAGE('2024月別'!E250,'2023月別 '!D250,'2022月別'!D250,'2021月別'!D250,'2020月別'!D251)</f>
        <v>161.3954</v>
      </c>
      <c r="F250" s="1214">
        <f>AVERAGE('2024月別'!F250,'2023月別 '!E250,'2022月別'!E250,'2021月別'!E250,'2020月別'!E251)</f>
        <v>303.40819999999997</v>
      </c>
      <c r="G250" s="1214">
        <f>AVERAGE('2024月別'!G250,'2023月別 '!F250,'2022月別'!F250,'2021月別'!F250,'2020月別'!F251)</f>
        <v>773.77660000000014</v>
      </c>
      <c r="H250" s="1214">
        <f>AVERAGE('2024月別'!H250,'2023月別 '!G250,'2022月別'!G250,'2021月別'!G250,'2020月別'!G251)</f>
        <v>1272.9746</v>
      </c>
      <c r="I250" s="1214">
        <f>AVERAGE('2024月別'!I250,'2023月別 '!H250,'2022月別'!H250,'2021月別'!H250,'2020月別'!H251)</f>
        <v>1780.9869999999999</v>
      </c>
      <c r="J250" s="1215">
        <f>AVERAGE('2024月別'!J250,'2023月別 '!I250,'2022月別'!I250,'2021月別'!I250,'2020月別'!I251)</f>
        <v>1866.8607999999999</v>
      </c>
      <c r="K250" s="1216">
        <f>AVERAGE('2024月別'!K250,'2023月別 '!J250,'2022月別'!J250,'2021月別'!J250,'2020月別'!J251)</f>
        <v>1000.1322</v>
      </c>
      <c r="L250" s="1214">
        <f>AVERAGE('2024月別'!L250,'2023月別 '!K250,'2022月別'!K250,'2021月別'!K250,'2020月別'!K251)</f>
        <v>463.74860000000007</v>
      </c>
      <c r="M250" s="1214">
        <f>AVERAGE('2024月別'!M250,'2023月別 '!L250,'2022月別'!L250,'2021月別'!L250,'2020月別'!L251)</f>
        <v>856.43780000000004</v>
      </c>
      <c r="N250" s="1214">
        <f>AVERAGE('2024月別'!N250,'2023月別 '!M250,'2022月別'!M250,'2021月別'!M250,'2020月別'!M251)</f>
        <v>1139.6553999999999</v>
      </c>
      <c r="O250" s="1214">
        <f>AVERAGE('2024月別'!O250,'2023月別 '!N250,'2022月別'!N250,'2021月別'!N250,'2020月別'!N251)</f>
        <v>1035.2941999999998</v>
      </c>
      <c r="P250" s="1217">
        <f>AVERAGE('2024月別'!P250,'2023月別 '!O250,'2022月別'!O250,'2021月別'!O250,'2020月別'!O251)</f>
        <v>500.36040000000003</v>
      </c>
      <c r="S250" s="55"/>
      <c r="U250" s="770"/>
      <c r="V250" s="768"/>
      <c r="W250" s="748"/>
      <c r="X250" s="767"/>
      <c r="Z250" s="1575"/>
      <c r="AA250" s="1575"/>
      <c r="AB250" s="1575"/>
      <c r="AC250" s="1576"/>
      <c r="AG250" s="1179"/>
      <c r="AH250" s="1176"/>
      <c r="AI250" s="1292"/>
      <c r="AJ250" s="1292"/>
      <c r="AK250" s="1179"/>
      <c r="AL250" s="1179"/>
      <c r="AM250" s="1286"/>
      <c r="AN250" s="1177"/>
      <c r="AO250" s="1300"/>
      <c r="AP250" s="1300"/>
      <c r="AQ250" s="1300"/>
      <c r="AR250" s="1179"/>
      <c r="AS250" s="1180"/>
      <c r="AT250" s="1180"/>
      <c r="AU250" s="1180"/>
      <c r="AV250" s="1180"/>
      <c r="AW250" s="1180"/>
      <c r="AX250" s="1180"/>
      <c r="AY250" s="1180"/>
    </row>
    <row r="251" spans="1:137" ht="17.25" customHeight="1" x14ac:dyDescent="0.15">
      <c r="A251" s="1170" t="s">
        <v>526</v>
      </c>
      <c r="B251" s="1210" t="s">
        <v>38</v>
      </c>
      <c r="C251" s="1211" t="s">
        <v>15</v>
      </c>
      <c r="D251" s="1212">
        <f>AVERAGE('2024月別'!D251,'2023月別 '!C251,'2022月別'!C251,'2021月別'!C251,'2020月別'!C252)</f>
        <v>5745022.2936000004</v>
      </c>
      <c r="E251" s="1213">
        <f>AVERAGE('2024月別'!E251,'2023月別 '!D251,'2022月別'!D251,'2021月別'!D251,'2020月別'!D252)</f>
        <v>89541.025400000013</v>
      </c>
      <c r="F251" s="1214">
        <f>AVERAGE('2024月別'!F251,'2023月別 '!E251,'2022月別'!E251,'2021月別'!E251,'2020月別'!E252)</f>
        <v>217529.83319999999</v>
      </c>
      <c r="G251" s="1214">
        <f>AVERAGE('2024月別'!G251,'2023月別 '!F251,'2022月別'!F251,'2021月別'!F251,'2020月別'!F252)</f>
        <v>518303.96360000002</v>
      </c>
      <c r="H251" s="1214">
        <f>AVERAGE('2024月別'!H251,'2023月別 '!G251,'2022月別'!G251,'2021月別'!G251,'2020月別'!G252)</f>
        <v>770488.55859999999</v>
      </c>
      <c r="I251" s="1214">
        <f>AVERAGE('2024月別'!I251,'2023月別 '!H251,'2022月別'!H251,'2021月別'!H251,'2020月別'!H252)</f>
        <v>897622.24580000003</v>
      </c>
      <c r="J251" s="1215">
        <f>AVERAGE('2024月別'!J251,'2023月別 '!I251,'2022月別'!I251,'2021月別'!I251,'2020月別'!I252)</f>
        <v>879506.24580000003</v>
      </c>
      <c r="K251" s="1216">
        <f>AVERAGE('2024月別'!K251,'2023月別 '!J251,'2022月別'!J251,'2021月別'!J251,'2020月別'!J252)</f>
        <v>422722.47139999998</v>
      </c>
      <c r="L251" s="1214">
        <f>AVERAGE('2024月別'!L251,'2023月別 '!K251,'2022月別'!K251,'2021月別'!K251,'2020月別'!K252)</f>
        <v>209050.03979999997</v>
      </c>
      <c r="M251" s="1214">
        <f>AVERAGE('2024月別'!M251,'2023月別 '!L251,'2022月別'!L251,'2021月別'!L251,'2020月別'!L252)</f>
        <v>453376.30119999999</v>
      </c>
      <c r="N251" s="1214">
        <f>AVERAGE('2024月別'!N251,'2023月別 '!M251,'2022月別'!M251,'2021月別'!M251,'2020月別'!M252)</f>
        <v>601355.23640000005</v>
      </c>
      <c r="O251" s="1214">
        <f>AVERAGE('2024月別'!O251,'2023月別 '!N251,'2022月別'!N251,'2021月別'!N251,'2020月別'!N252)</f>
        <v>475623.77519999992</v>
      </c>
      <c r="P251" s="1217">
        <f>AVERAGE('2024月別'!P251,'2023月別 '!O251,'2022月別'!O251,'2021月別'!O251,'2020月別'!O252)</f>
        <v>209902.59720000002</v>
      </c>
      <c r="S251" s="55"/>
      <c r="U251" s="770"/>
      <c r="V251" s="768"/>
      <c r="W251" s="767"/>
      <c r="X251" s="767"/>
      <c r="Z251" s="1576"/>
      <c r="AA251" s="1576"/>
      <c r="AB251" s="1576"/>
      <c r="AC251" s="1575"/>
      <c r="AD251" s="1576"/>
      <c r="AG251" s="1179"/>
      <c r="AH251" s="1176"/>
      <c r="AI251" s="1179"/>
      <c r="AJ251" s="1179"/>
      <c r="AK251" s="1179"/>
      <c r="AL251" s="1179"/>
      <c r="AM251" s="1176"/>
      <c r="AN251" s="1177"/>
      <c r="AO251" s="1178"/>
      <c r="AP251" s="1179"/>
      <c r="AQ251" s="1292"/>
      <c r="AR251" s="1292"/>
      <c r="AS251" s="1176"/>
      <c r="AT251" s="1176"/>
      <c r="AU251" s="1176"/>
      <c r="AV251" s="1176"/>
      <c r="AW251" s="1176"/>
      <c r="AX251" s="1179"/>
      <c r="AY251" s="1176"/>
      <c r="AZ251" s="1177"/>
      <c r="BA251" s="1178"/>
      <c r="BB251" s="1179"/>
      <c r="BC251" s="1292"/>
      <c r="BD251" s="1179"/>
      <c r="BE251" s="1174"/>
      <c r="BF251" s="1174"/>
      <c r="BG251" s="1174"/>
      <c r="BH251" s="1295"/>
      <c r="BI251" s="1171"/>
      <c r="BJ251" s="1174"/>
      <c r="BK251" s="1295"/>
      <c r="BL251" s="1295"/>
      <c r="BM251" s="1295"/>
      <c r="BN251" s="1174"/>
      <c r="BO251" s="1302"/>
      <c r="BP251" s="1174"/>
      <c r="BQ251" s="1292"/>
      <c r="BR251" s="1292"/>
      <c r="BS251" s="1292"/>
      <c r="BT251" s="1179"/>
      <c r="BU251" s="293"/>
      <c r="BV251" s="1179"/>
      <c r="BW251" s="1179"/>
      <c r="BX251" s="1179"/>
      <c r="BY251" s="1293"/>
      <c r="BZ251" s="293"/>
      <c r="CA251" s="1293"/>
      <c r="CB251" s="1179"/>
      <c r="CC251" s="1176"/>
      <c r="CD251" s="1177"/>
      <c r="CE251" s="1285"/>
      <c r="CF251" s="1292"/>
      <c r="CG251" s="1179"/>
      <c r="CH251" s="1179"/>
      <c r="CI251" s="1286"/>
      <c r="CJ251" s="1177"/>
      <c r="CK251" s="1286"/>
      <c r="CL251" s="1285"/>
      <c r="CM251" s="1285"/>
      <c r="CN251" s="1179"/>
      <c r="CO251" s="1286"/>
      <c r="CP251" s="1177"/>
      <c r="CQ251" s="1286"/>
      <c r="CR251" s="1286"/>
      <c r="CS251" s="1286"/>
      <c r="CT251" s="1179"/>
      <c r="CU251" s="1286"/>
      <c r="CV251" s="1177"/>
      <c r="CW251" s="1286"/>
      <c r="CX251" s="1286"/>
      <c r="CY251" s="1286"/>
      <c r="CZ251" s="1285"/>
      <c r="DA251" s="1286"/>
      <c r="DB251" s="1177"/>
      <c r="DC251" s="1300"/>
      <c r="DD251" s="1300"/>
      <c r="DE251" s="1300"/>
      <c r="DF251" s="1179"/>
      <c r="DG251" s="1179"/>
      <c r="DH251" s="1174"/>
      <c r="DI251" s="1174"/>
      <c r="DJ251" s="1174"/>
      <c r="DK251" s="1174"/>
      <c r="DL251" s="1298"/>
      <c r="DM251" s="1289"/>
      <c r="DN251" s="1284"/>
      <c r="DO251" s="1290"/>
      <c r="DP251" s="1290"/>
      <c r="DQ251" s="1290"/>
      <c r="DR251" s="1291"/>
      <c r="DS251" s="1289"/>
      <c r="DT251" s="1289"/>
      <c r="DU251" s="1289"/>
      <c r="DV251" s="1171"/>
      <c r="EF251" s="1290"/>
      <c r="EG251" s="1290"/>
    </row>
    <row r="252" spans="1:137" ht="17.25" customHeight="1" x14ac:dyDescent="0.15">
      <c r="A252" s="1170" t="s">
        <v>527</v>
      </c>
      <c r="B252" s="1218" t="s">
        <v>38</v>
      </c>
      <c r="C252" s="1219" t="s">
        <v>240</v>
      </c>
      <c r="D252" s="1220">
        <f>AVERAGE('2024月別'!D252,'2023月別 '!C252,'2022月別'!C252,'2021月別'!C252,'2020月別'!C253)</f>
        <v>516.07311754118609</v>
      </c>
      <c r="E252" s="1221">
        <f>AVERAGE('2024月別'!E252,'2023月別 '!D252,'2022月別'!D252,'2021月別'!D252,'2020月別'!D253)</f>
        <v>559</v>
      </c>
      <c r="F252" s="1222">
        <f>AVERAGE('2024月別'!F252,'2023月別 '!E252,'2022月別'!E252,'2021月別'!E252,'2020月別'!E253)</f>
        <v>727.8</v>
      </c>
      <c r="G252" s="1222">
        <f>AVERAGE('2024月別'!G252,'2023月別 '!F252,'2022月別'!F252,'2021月別'!F252,'2020月別'!F253)</f>
        <v>670.4</v>
      </c>
      <c r="H252" s="1222">
        <f>AVERAGE('2024月別'!H252,'2023月別 '!G252,'2022月別'!G252,'2021月別'!G252,'2020月別'!G253)</f>
        <v>609</v>
      </c>
      <c r="I252" s="1222">
        <f>AVERAGE('2024月別'!I252,'2023月別 '!H252,'2022月別'!H252,'2021月別'!H252,'2020月別'!H253)</f>
        <v>504.2</v>
      </c>
      <c r="J252" s="1223">
        <f>AVERAGE('2024月別'!J252,'2023月別 '!I252,'2022月別'!I252,'2021月別'!I252,'2020月別'!I253)</f>
        <v>471</v>
      </c>
      <c r="K252" s="1222">
        <f>AVERAGE('2024月別'!K252,'2023月別 '!J252,'2022月別'!J252,'2021月別'!J252,'2020月別'!J253)</f>
        <v>423.4</v>
      </c>
      <c r="L252" s="1222">
        <f>AVERAGE('2024月別'!L252,'2023月別 '!K252,'2022月別'!K252,'2021月別'!K252,'2020月別'!K253)</f>
        <v>451.6</v>
      </c>
      <c r="M252" s="1222">
        <f>AVERAGE('2024月別'!M252,'2023月別 '!L252,'2022月別'!L252,'2021月別'!L252,'2020月別'!L253)</f>
        <v>533.4</v>
      </c>
      <c r="N252" s="1222">
        <f>AVERAGE('2024月別'!N252,'2023月別 '!M252,'2022月別'!M252,'2021月別'!M252,'2020月別'!M253)</f>
        <v>537.4</v>
      </c>
      <c r="O252" s="1222">
        <f>AVERAGE('2024月別'!O252,'2023月別 '!N252,'2022月別'!N252,'2021月別'!N252,'2020月別'!N253)</f>
        <v>467.2</v>
      </c>
      <c r="P252" s="1224">
        <f>AVERAGE('2024月別'!P252,'2023月別 '!O252,'2022月別'!O252,'2021月別'!O252,'2020月別'!O253)</f>
        <v>435.2</v>
      </c>
      <c r="T252" s="825"/>
      <c r="U252" s="770"/>
      <c r="V252" s="768"/>
      <c r="W252" s="767"/>
      <c r="X252" s="748"/>
      <c r="Y252" s="787"/>
      <c r="AC252" s="1576"/>
      <c r="AD252" s="1575"/>
      <c r="AE252" s="787"/>
      <c r="AF252" s="1292"/>
      <c r="AG252" s="1285"/>
      <c r="AH252" s="1176"/>
      <c r="AI252" s="1179"/>
      <c r="AJ252" s="1285"/>
      <c r="AK252" s="1285"/>
      <c r="AL252" s="1179"/>
      <c r="AM252" s="1176"/>
      <c r="AN252" s="1177"/>
      <c r="AO252" s="1178"/>
      <c r="AP252" s="1178"/>
      <c r="AQ252" s="1179"/>
      <c r="AR252" s="1292"/>
      <c r="AS252" s="1292"/>
      <c r="AT252" s="1292"/>
      <c r="AU252" s="1292"/>
      <c r="AV252" s="1178"/>
      <c r="AW252" s="1178"/>
      <c r="AX252" s="1292"/>
      <c r="AY252" s="1176"/>
      <c r="AZ252" s="1176"/>
      <c r="BA252" s="1176"/>
      <c r="BB252" s="1176"/>
      <c r="BC252" s="1176"/>
      <c r="BD252" s="1179"/>
      <c r="BE252" s="1179"/>
      <c r="BF252" s="1179"/>
      <c r="BG252" s="1179"/>
      <c r="BH252" s="1292"/>
      <c r="BI252" s="1292"/>
      <c r="BJ252" s="1179"/>
      <c r="BK252" s="1174"/>
      <c r="BL252" s="1174"/>
      <c r="BM252" s="1174"/>
      <c r="BN252" s="1295"/>
      <c r="BO252" s="1174"/>
      <c r="BP252" s="1174"/>
      <c r="BQ252" s="1284"/>
      <c r="BR252" s="1284"/>
      <c r="BS252" s="1284"/>
      <c r="BT252" s="1284"/>
      <c r="BU252" s="1284"/>
      <c r="BV252" s="1174"/>
      <c r="BW252" s="1176"/>
      <c r="BX252" s="1177"/>
      <c r="BY252" s="1178"/>
      <c r="BZ252" s="1179"/>
      <c r="CA252" s="1293"/>
      <c r="CB252" s="1179"/>
      <c r="CC252" s="1292"/>
      <c r="CD252" s="1292"/>
      <c r="CE252" s="293"/>
      <c r="CF252" s="293"/>
      <c r="CG252" s="293"/>
      <c r="CH252" s="1292"/>
      <c r="CI252" s="1176"/>
      <c r="CJ252" s="1177"/>
      <c r="CK252" s="1285"/>
      <c r="CL252" s="1286"/>
      <c r="CM252" s="1179"/>
      <c r="CN252" s="1179"/>
      <c r="CO252" s="1286"/>
      <c r="CP252" s="1177"/>
      <c r="CQ252" s="1286"/>
      <c r="CR252" s="1286"/>
      <c r="CS252" s="1285"/>
      <c r="CT252" s="1179"/>
      <c r="CU252" s="1176"/>
      <c r="CV252" s="1176"/>
      <c r="CW252" s="1176"/>
      <c r="CX252" s="1176"/>
      <c r="CY252" s="1176"/>
      <c r="CZ252" s="1285"/>
      <c r="DA252" s="1286"/>
      <c r="DB252" s="1177"/>
      <c r="DC252" s="1300"/>
      <c r="DD252" s="1300"/>
      <c r="DE252" s="1300"/>
      <c r="DF252" s="1292"/>
      <c r="DG252" s="1179"/>
      <c r="DH252" s="1174"/>
      <c r="DI252" s="1174"/>
      <c r="DJ252" s="1174"/>
      <c r="DK252" s="1174"/>
      <c r="DL252" s="1174"/>
      <c r="DM252" s="1269"/>
      <c r="DN252" s="1284"/>
      <c r="DO252" s="1290"/>
      <c r="DP252" s="1290"/>
      <c r="DQ252" s="1290"/>
      <c r="DR252" s="1291"/>
      <c r="DS252" s="1289"/>
      <c r="DT252" s="1289"/>
      <c r="DU252" s="1171"/>
      <c r="DV252" s="1171"/>
      <c r="EF252" s="1290"/>
      <c r="EG252" s="1290"/>
    </row>
    <row r="253" spans="1:137" ht="17.25" customHeight="1" x14ac:dyDescent="0.15">
      <c r="A253" s="1170" t="s">
        <v>528</v>
      </c>
      <c r="B253" s="1225" t="s">
        <v>39</v>
      </c>
      <c r="C253" s="1226" t="s">
        <v>239</v>
      </c>
      <c r="D253" s="1212">
        <f>AVERAGE('2024月別'!D253,'2023月別 '!C253,'2022月別'!C253,'2021月別'!C253,'2020月別'!C254)</f>
        <v>3039.8357999999998</v>
      </c>
      <c r="E253" s="1213">
        <f>AVERAGE('2024月別'!E253,'2023月別 '!D253,'2022月別'!D253,'2021月別'!D253,'2020月別'!D254)</f>
        <v>0</v>
      </c>
      <c r="F253" s="1267">
        <f>AVERAGE('2024月別'!F253,'2023月別 '!E253,'2022月別'!E253,'2021月別'!E253,'2020月別'!E254)</f>
        <v>0</v>
      </c>
      <c r="G253" s="1267">
        <f>AVERAGE('2024月別'!G253,'2023月別 '!F253,'2022月別'!F253,'2021月別'!F253,'2020月別'!F254)</f>
        <v>0</v>
      </c>
      <c r="H253" s="1214">
        <f>AVERAGE('2024月別'!H253,'2023月別 '!G253,'2022月別'!G253,'2021月別'!G253,'2020月別'!G254)</f>
        <v>6.3E-2</v>
      </c>
      <c r="I253" s="1214">
        <f>AVERAGE('2024月別'!I253,'2023月別 '!H253,'2022月別'!H253,'2021月別'!H253,'2020月別'!H254)</f>
        <v>12.7842</v>
      </c>
      <c r="J253" s="1215">
        <f>AVERAGE('2024月別'!J253,'2023月別 '!I253,'2022月別'!I253,'2021月別'!I253,'2020月別'!I254)</f>
        <v>1105.6225999999999</v>
      </c>
      <c r="K253" s="1216">
        <f>AVERAGE('2024月別'!K253,'2023月別 '!J253,'2022月別'!J253,'2021月別'!J253,'2020月別'!J254)</f>
        <v>1865.1856</v>
      </c>
      <c r="L253" s="1214">
        <f>AVERAGE('2024月別'!L253,'2023月別 '!K253,'2022月別'!K253,'2021月別'!K253,'2020月別'!K254)</f>
        <v>52.225800000000007</v>
      </c>
      <c r="M253" s="1214">
        <f>AVERAGE('2024月別'!M253,'2023月別 '!L253,'2022月別'!L253,'2021月別'!L253,'2020月別'!L254)</f>
        <v>2.0940000000000003</v>
      </c>
      <c r="N253" s="1214">
        <f>AVERAGE('2024月別'!N253,'2023月別 '!M253,'2022月別'!M253,'2021月別'!M253,'2020月別'!M254)</f>
        <v>1.7044000000000001</v>
      </c>
      <c r="O253" s="1214">
        <f>AVERAGE('2024月別'!O253,'2023月別 '!N253,'2022月別'!N253,'2021月別'!N253,'2020月別'!N254)</f>
        <v>0.151</v>
      </c>
      <c r="P253" s="1217">
        <f>AVERAGE('2024月別'!P253,'2023月別 '!O253,'2022月別'!O253,'2021月別'!O253,'2020月別'!O254)</f>
        <v>5.1999999999999998E-3</v>
      </c>
      <c r="S253" s="55"/>
      <c r="U253" s="748"/>
      <c r="V253" s="748"/>
      <c r="W253" s="767"/>
      <c r="X253" s="748"/>
      <c r="Z253" s="1574"/>
      <c r="AA253" s="1574"/>
      <c r="AB253" s="1574"/>
      <c r="AD253" s="1576"/>
      <c r="AG253" s="1176"/>
      <c r="AH253" s="1176"/>
      <c r="AI253" s="1179"/>
      <c r="AJ253" s="1292"/>
      <c r="AK253" s="1178"/>
      <c r="AL253" s="1292"/>
      <c r="AM253" s="1176"/>
      <c r="AN253" s="1176"/>
      <c r="AO253" s="1176"/>
      <c r="AP253" s="1176"/>
      <c r="AQ253" s="1176"/>
      <c r="AR253" s="1292"/>
      <c r="AS253" s="1178"/>
      <c r="AT253" s="1176"/>
      <c r="AU253" s="1176"/>
      <c r="AV253" s="1176"/>
      <c r="AW253" s="1176"/>
      <c r="AX253" s="1179"/>
      <c r="AY253" s="1286"/>
      <c r="AZ253" s="1177"/>
      <c r="BA253" s="1300"/>
      <c r="BB253" s="1300"/>
      <c r="BC253" s="1300"/>
      <c r="BD253" s="1179"/>
      <c r="BE253" s="1180"/>
      <c r="BF253" s="1305"/>
      <c r="BG253" s="1290"/>
      <c r="BH253" s="1174"/>
      <c r="BI253" s="1174"/>
      <c r="BJ253" s="1298"/>
      <c r="BK253" s="1269"/>
    </row>
    <row r="254" spans="1:137" ht="17.25" customHeight="1" x14ac:dyDescent="0.15">
      <c r="A254" s="1170" t="s">
        <v>529</v>
      </c>
      <c r="B254" s="1210" t="s">
        <v>39</v>
      </c>
      <c r="C254" s="1211" t="s">
        <v>15</v>
      </c>
      <c r="D254" s="1212">
        <f>AVERAGE('2024月別'!D254,'2023月別 '!C254,'2022月別'!C254,'2021月別'!C254,'2020月別'!C255)</f>
        <v>680875.88859999995</v>
      </c>
      <c r="E254" s="1213">
        <f>AVERAGE('2024月別'!E254,'2023月別 '!D254,'2022月別'!D254,'2021月別'!D254,'2020月別'!D255)</f>
        <v>0</v>
      </c>
      <c r="F254" s="1267">
        <f>AVERAGE('2024月別'!F254,'2023月別 '!E254,'2022月別'!E254,'2021月別'!E254,'2020月別'!E255)</f>
        <v>0</v>
      </c>
      <c r="G254" s="1267">
        <f>AVERAGE('2024月別'!G254,'2023月別 '!F254,'2022月別'!F254,'2021月別'!F254,'2020月別'!F255)</f>
        <v>0</v>
      </c>
      <c r="H254" s="1214">
        <f>AVERAGE('2024月別'!H254,'2023月別 '!G254,'2022月別'!G254,'2021月別'!G254,'2020月別'!G255)</f>
        <v>34.197000000000003</v>
      </c>
      <c r="I254" s="1214">
        <f>AVERAGE('2024月別'!I254,'2023月別 '!H254,'2022月別'!H254,'2021月別'!H254,'2020月別'!H255)</f>
        <v>5477.5022000000008</v>
      </c>
      <c r="J254" s="1215">
        <f>AVERAGE('2024月別'!J254,'2023月別 '!I254,'2022月別'!I254,'2021月別'!I254,'2020月別'!I255)</f>
        <v>277783.11619999999</v>
      </c>
      <c r="K254" s="1216">
        <f>AVERAGE('2024月別'!K254,'2023月別 '!J254,'2022月別'!J254,'2021月別'!J254,'2020月別'!J255)</f>
        <v>385331.44039999996</v>
      </c>
      <c r="L254" s="1214">
        <f>AVERAGE('2024月別'!L254,'2023月別 '!K254,'2022月別'!K254,'2021月別'!K254,'2020月別'!K255)</f>
        <v>11175.249599999999</v>
      </c>
      <c r="M254" s="1214">
        <f>AVERAGE('2024月別'!M254,'2023月別 '!L254,'2022月別'!L254,'2021月別'!L254,'2020月別'!L255)</f>
        <v>538.50639999999999</v>
      </c>
      <c r="N254" s="1214">
        <f>AVERAGE('2024月別'!N254,'2023月別 '!M254,'2022月別'!M254,'2021月別'!M254,'2020月別'!M255)</f>
        <v>487.85900000000004</v>
      </c>
      <c r="O254" s="1214">
        <f>AVERAGE('2024月別'!O254,'2023月別 '!N254,'2022月別'!N254,'2021月別'!N254,'2020月別'!N255)</f>
        <v>46.254399999999997</v>
      </c>
      <c r="P254" s="1217">
        <f>AVERAGE('2024月別'!P254,'2023月別 '!O254,'2022月別'!O254,'2021月別'!O254,'2020月別'!O255)</f>
        <v>1.7634000000000001</v>
      </c>
      <c r="S254" s="55"/>
      <c r="U254" s="770"/>
      <c r="V254" s="768"/>
      <c r="W254" s="748"/>
      <c r="X254" s="748"/>
      <c r="AC254" s="1574"/>
      <c r="AG254" s="1179"/>
      <c r="AH254" s="1179"/>
      <c r="AI254" s="1292"/>
      <c r="AJ254" s="1178"/>
      <c r="AK254" s="1179"/>
      <c r="AL254" s="1179"/>
      <c r="AM254" s="1292"/>
      <c r="AN254" s="1292"/>
      <c r="AO254" s="1292"/>
      <c r="AP254" s="1178"/>
      <c r="AQ254" s="1179"/>
      <c r="AR254" s="1179"/>
      <c r="AS254" s="1176"/>
      <c r="AT254" s="1176"/>
      <c r="AU254" s="1176"/>
      <c r="AV254" s="1176"/>
      <c r="AW254" s="1176"/>
      <c r="AX254" s="1179"/>
      <c r="AY254" s="1178"/>
      <c r="AZ254" s="1176"/>
      <c r="BA254" s="1176"/>
      <c r="BB254" s="1176"/>
      <c r="BC254" s="1176"/>
      <c r="BD254" s="1179"/>
      <c r="BE254" s="1284"/>
      <c r="BF254" s="1284"/>
      <c r="BG254" s="1284"/>
      <c r="BH254" s="1284"/>
      <c r="BI254" s="1284"/>
      <c r="BJ254" s="1174"/>
      <c r="BK254" s="1284"/>
      <c r="BL254" s="1284"/>
      <c r="BM254" s="1284"/>
      <c r="BN254" s="1284"/>
      <c r="BO254" s="1284"/>
      <c r="BP254" s="1174"/>
      <c r="BQ254" s="1292"/>
      <c r="BR254" s="1292"/>
      <c r="BS254" s="1292"/>
      <c r="BT254" s="1178"/>
      <c r="BU254" s="1179"/>
      <c r="BV254" s="1179"/>
      <c r="BW254" s="1286"/>
      <c r="BX254" s="1177"/>
      <c r="BY254" s="1287"/>
      <c r="BZ254" s="293"/>
      <c r="CA254" s="1287"/>
      <c r="CB254" s="1179"/>
      <c r="CC254" s="1176"/>
      <c r="CD254" s="1177"/>
      <c r="CE254" s="1285"/>
      <c r="CF254" s="1286"/>
      <c r="CG254" s="1292"/>
      <c r="CH254" s="1179"/>
      <c r="CI254" s="1286"/>
      <c r="CJ254" s="1177"/>
      <c r="CK254" s="1286"/>
      <c r="CL254" s="1286"/>
      <c r="CM254" s="1286"/>
      <c r="CN254" s="1179"/>
      <c r="CO254" s="1176"/>
      <c r="CP254" s="1176"/>
      <c r="CQ254" s="1176"/>
      <c r="CR254" s="1176"/>
      <c r="CS254" s="1176"/>
      <c r="CT254" s="1285"/>
      <c r="CU254" s="1286"/>
      <c r="CV254" s="1177"/>
      <c r="CW254" s="1300"/>
      <c r="CX254" s="1300"/>
      <c r="CY254" s="1300"/>
      <c r="CZ254" s="1179"/>
      <c r="DA254" s="1180"/>
      <c r="DB254" s="1305"/>
      <c r="DC254" s="1174"/>
      <c r="DD254" s="1174"/>
      <c r="DE254" s="1174"/>
      <c r="DF254" s="1174"/>
      <c r="DG254" s="1174"/>
      <c r="DH254" s="1284"/>
      <c r="DI254" s="1290"/>
      <c r="DJ254" s="1290"/>
      <c r="DK254" s="1290"/>
      <c r="DP254" s="1171"/>
      <c r="DQ254" s="1290"/>
      <c r="DR254" s="1290"/>
      <c r="DS254" s="1290"/>
      <c r="DY254" s="1290"/>
      <c r="DZ254" s="1290"/>
      <c r="EA254" s="1290"/>
    </row>
    <row r="255" spans="1:137" ht="18.75" customHeight="1" x14ac:dyDescent="0.15">
      <c r="A255" s="1170" t="s">
        <v>530</v>
      </c>
      <c r="B255" s="1218" t="s">
        <v>39</v>
      </c>
      <c r="C255" s="1219" t="s">
        <v>240</v>
      </c>
      <c r="D255" s="1220">
        <f>AVERAGE('2024月別'!D255,'2023月別 '!C255,'2022月別'!C255,'2021月別'!C255,'2020月別'!C256)</f>
        <v>223.8878352392484</v>
      </c>
      <c r="E255" s="1221">
        <f>AVERAGE('2024月別'!E255,'2023月別 '!D255,'2022月別'!D255,'2021月別'!D255,'2020月別'!D256)</f>
        <v>0</v>
      </c>
      <c r="F255" s="1268">
        <f>AVERAGE('2024月別'!F255,'2023月別 '!E255,'2022月別'!E255,'2021月別'!E255,'2020月別'!E256)</f>
        <v>0</v>
      </c>
      <c r="G255" s="1268">
        <f>AVERAGE('2024月別'!G255,'2023月別 '!F255,'2022月別'!F255,'2021月別'!F255,'2020月別'!F256)</f>
        <v>0</v>
      </c>
      <c r="H255" s="1222">
        <f>AVERAGE('2024月別'!H255,'2023月別 '!G255,'2022月別'!G255,'2021月別'!G255,'2020月別'!G256)</f>
        <v>448</v>
      </c>
      <c r="I255" s="1222">
        <f>AVERAGE('2024月別'!I255,'2023月別 '!H255,'2022月別'!H255,'2021月別'!H255,'2020月別'!H256)</f>
        <v>434.2</v>
      </c>
      <c r="J255" s="1223">
        <f>AVERAGE('2024月別'!J255,'2023月別 '!I255,'2022月別'!I255,'2021月別'!I255,'2020月別'!I256)</f>
        <v>254.2</v>
      </c>
      <c r="K255" s="1222">
        <f>AVERAGE('2024月別'!K255,'2023月別 '!J255,'2022月別'!J255,'2021月別'!J255,'2020月別'!J256)</f>
        <v>207</v>
      </c>
      <c r="L255" s="1222">
        <f>AVERAGE('2024月別'!L255,'2023月別 '!K255,'2022月別'!K255,'2021月別'!K255,'2020月別'!K256)</f>
        <v>198.8</v>
      </c>
      <c r="M255" s="1222">
        <f>AVERAGE('2024月別'!M255,'2023月別 '!L255,'2022月別'!L255,'2021月別'!L255,'2020月別'!L256)</f>
        <v>270.8</v>
      </c>
      <c r="N255" s="1222">
        <f>AVERAGE('2024月別'!N255,'2023月別 '!M255,'2022月別'!M255,'2021月別'!M255,'2020月別'!M256)</f>
        <v>249.4</v>
      </c>
      <c r="O255" s="1222">
        <f>AVERAGE('2024月別'!O255,'2023月別 '!N255,'2022月別'!N255,'2021月別'!N255,'2020月別'!N256)</f>
        <v>123.6</v>
      </c>
      <c r="P255" s="1224">
        <f>AVERAGE('2024月別'!P255,'2023月別 '!O255,'2022月別'!O255,'2021月別'!O255,'2020月別'!O256)</f>
        <v>67.8</v>
      </c>
      <c r="S255" s="55"/>
      <c r="T255" s="825"/>
      <c r="U255" s="770"/>
      <c r="V255" s="768"/>
      <c r="W255" s="767"/>
      <c r="X255" s="748"/>
      <c r="Y255" s="787"/>
      <c r="AD255" s="1574"/>
      <c r="AE255" s="787"/>
      <c r="AF255" s="1292"/>
      <c r="AG255" s="1176"/>
      <c r="AH255" s="1179"/>
      <c r="AI255" s="1178"/>
      <c r="AJ255" s="1179"/>
      <c r="AK255" s="1178"/>
      <c r="AL255" s="1179"/>
      <c r="AM255" s="1292"/>
      <c r="AN255" s="1292"/>
      <c r="AO255" s="1292"/>
      <c r="AP255" s="1179"/>
      <c r="AQ255" s="1179"/>
      <c r="AR255" s="1292"/>
      <c r="AS255" s="1292"/>
      <c r="AT255" s="1292"/>
      <c r="AU255" s="1292"/>
      <c r="AV255" s="1292"/>
      <c r="AW255" s="1179"/>
      <c r="AX255" s="1292"/>
      <c r="AY255" s="1176"/>
      <c r="AZ255" s="1176"/>
      <c r="BA255" s="1176"/>
      <c r="BB255" s="1176"/>
      <c r="BC255" s="1176"/>
      <c r="BD255" s="1179"/>
      <c r="BE255" s="1178"/>
      <c r="BF255" s="1176"/>
      <c r="BG255" s="1176"/>
      <c r="BH255" s="1176"/>
      <c r="BI255" s="1176"/>
      <c r="BJ255" s="1179"/>
      <c r="BK255" s="1284"/>
      <c r="BL255" s="1284"/>
      <c r="BM255" s="1284"/>
      <c r="BN255" s="1284"/>
      <c r="BO255" s="1284"/>
      <c r="BP255" s="1174"/>
      <c r="BQ255" s="1284"/>
      <c r="BR255" s="1284"/>
      <c r="BS255" s="1284"/>
      <c r="BT255" s="1284"/>
      <c r="BU255" s="1284"/>
      <c r="BV255" s="1174"/>
      <c r="BW255" s="1176"/>
      <c r="BX255" s="1177"/>
      <c r="BY255" s="1178"/>
      <c r="BZ255" s="1178"/>
      <c r="CA255" s="1292"/>
      <c r="CB255" s="1179"/>
      <c r="CC255" s="1179"/>
      <c r="CD255" s="1179"/>
      <c r="CE255" s="1293"/>
      <c r="CF255" s="1293"/>
      <c r="CG255" s="1293"/>
      <c r="CH255" s="1292"/>
      <c r="CI255" s="1179"/>
      <c r="CJ255" s="1179"/>
      <c r="CK255" s="1179"/>
      <c r="CL255" s="1285"/>
      <c r="CM255" s="1292"/>
      <c r="CN255" s="1179"/>
      <c r="CO255" s="1179"/>
      <c r="CP255" s="1179"/>
      <c r="CQ255" s="1179"/>
      <c r="CR255" s="1286"/>
      <c r="CS255" s="1286"/>
      <c r="CT255" s="1179"/>
      <c r="CU255" s="1286"/>
      <c r="CV255" s="1177"/>
      <c r="CW255" s="1286"/>
      <c r="CX255" s="1286"/>
      <c r="CY255" s="1286"/>
      <c r="CZ255" s="1285"/>
      <c r="DA255" s="1286"/>
      <c r="DB255" s="1177"/>
      <c r="DC255" s="1300"/>
      <c r="DD255" s="1300"/>
      <c r="DE255" s="1300"/>
      <c r="DF255" s="1292"/>
      <c r="DG255" s="1179"/>
      <c r="DH255" s="1174"/>
      <c r="DI255" s="1174"/>
      <c r="DJ255" s="1174"/>
      <c r="DK255" s="1285"/>
      <c r="DL255" s="1174"/>
      <c r="DP255" s="1171"/>
      <c r="DZ255" s="1290"/>
      <c r="EA255" s="1290"/>
    </row>
    <row r="256" spans="1:137" ht="17.25" customHeight="1" x14ac:dyDescent="0.15">
      <c r="A256" s="1170" t="s">
        <v>531</v>
      </c>
      <c r="B256" s="1225" t="s">
        <v>40</v>
      </c>
      <c r="C256" s="1226" t="s">
        <v>239</v>
      </c>
      <c r="D256" s="1212">
        <f>AVERAGE('2024月別'!D256,'2023月別 '!C256,'2022月別'!C256,'2021月別'!C256,'2020月別'!C257)</f>
        <v>834.34220000000005</v>
      </c>
      <c r="E256" s="1213">
        <f>AVERAGE('2024月別'!E256,'2023月別 '!D256,'2022月別'!D256,'2021月別'!D256,'2020月別'!D257)</f>
        <v>7.1340000000000003</v>
      </c>
      <c r="F256" s="1214">
        <f>AVERAGE('2024月別'!F256,'2023月別 '!E256,'2022月別'!E256,'2021月別'!E256,'2020月別'!E257)</f>
        <v>1.6102000000000001</v>
      </c>
      <c r="G256" s="1214">
        <f>AVERAGE('2024月別'!G256,'2023月別 '!F256,'2022月別'!F256,'2021月別'!F256,'2020月別'!F257)</f>
        <v>0.32500000000000001</v>
      </c>
      <c r="H256" s="1214">
        <f>AVERAGE('2024月別'!H256,'2023月別 '!G256,'2022月別'!G256,'2021月別'!G256,'2020月別'!G257)</f>
        <v>0.29400000000000004</v>
      </c>
      <c r="I256" s="1214">
        <f>AVERAGE('2024月別'!I256,'2023月別 '!H256,'2022月別'!H256,'2021月別'!H256,'2020月別'!H257)</f>
        <v>8.2536000000000005</v>
      </c>
      <c r="J256" s="1215">
        <f>AVERAGE('2024月別'!J256,'2023月別 '!I256,'2022月別'!I256,'2021月別'!I256,'2020月別'!I257)</f>
        <v>118.07379999999998</v>
      </c>
      <c r="K256" s="1216">
        <f>AVERAGE('2024月別'!K256,'2023月別 '!J256,'2022月別'!J256,'2021月別'!J256,'2020月別'!J257)</f>
        <v>404.95700000000005</v>
      </c>
      <c r="L256" s="1214">
        <f>AVERAGE('2024月別'!L256,'2023月別 '!K256,'2022月別'!K256,'2021月別'!K256,'2020月別'!K257)</f>
        <v>132.45940000000002</v>
      </c>
      <c r="M256" s="1214">
        <f>AVERAGE('2024月別'!M256,'2023月別 '!L256,'2022月別'!L256,'2021月別'!L256,'2020月別'!L257)</f>
        <v>21.9072</v>
      </c>
      <c r="N256" s="1214">
        <f>AVERAGE('2024月別'!N256,'2023月別 '!M256,'2022月別'!M256,'2021月別'!M256,'2020月別'!M257)</f>
        <v>12.668800000000001</v>
      </c>
      <c r="O256" s="1214">
        <f>AVERAGE('2024月別'!O256,'2023月別 '!N256,'2022月別'!N256,'2021月別'!N256,'2020月別'!N257)</f>
        <v>44.460599999999999</v>
      </c>
      <c r="P256" s="1217">
        <f>AVERAGE('2024月別'!P256,'2023月別 '!O256,'2022月別'!O256,'2021月別'!O256,'2020月別'!O257)</f>
        <v>82.198599999999999</v>
      </c>
      <c r="S256" s="55"/>
      <c r="U256" s="767"/>
      <c r="V256" s="767"/>
      <c r="W256" s="767"/>
      <c r="X256" s="748"/>
      <c r="Z256" s="1574"/>
      <c r="AA256" s="1574"/>
      <c r="AB256" s="1574"/>
      <c r="AG256" s="1179"/>
      <c r="AH256" s="1292"/>
      <c r="AI256" s="1179"/>
      <c r="AJ256" s="1285"/>
      <c r="AK256" s="1179"/>
      <c r="AL256" s="1292"/>
      <c r="AM256" s="1179"/>
      <c r="AN256" s="1179"/>
      <c r="AO256" s="1179"/>
      <c r="AP256" s="1178"/>
      <c r="AQ256" s="1179"/>
      <c r="AR256" s="1179"/>
      <c r="AS256" s="1292"/>
      <c r="AT256" s="1292"/>
      <c r="AU256" s="1292"/>
      <c r="AV256" s="1179"/>
      <c r="AW256" s="1179"/>
      <c r="AX256" s="1292"/>
      <c r="AY256" s="1284"/>
      <c r="AZ256" s="1284"/>
      <c r="BA256" s="1284"/>
      <c r="BB256" s="1284"/>
      <c r="BC256" s="1284"/>
      <c r="BD256" s="1295"/>
      <c r="BE256" s="1284"/>
      <c r="BF256" s="1284"/>
      <c r="BG256" s="1284"/>
      <c r="BH256" s="1284"/>
      <c r="BI256" s="1284"/>
      <c r="BJ256" s="1295"/>
      <c r="BK256" s="1292"/>
      <c r="BL256" s="1292"/>
      <c r="BM256" s="293"/>
      <c r="BN256" s="1293"/>
      <c r="BO256" s="1293"/>
      <c r="BP256" s="1285"/>
      <c r="BQ256" s="1292"/>
      <c r="BR256" s="1292"/>
      <c r="BS256" s="293"/>
      <c r="BT256" s="293"/>
      <c r="BU256" s="1293"/>
      <c r="BV256" s="1179"/>
      <c r="BW256" s="1292"/>
      <c r="BX256" s="1292"/>
      <c r="BY256" s="1292"/>
      <c r="BZ256" s="1179"/>
      <c r="CA256" s="1286"/>
      <c r="CB256" s="1292"/>
      <c r="CC256" s="1176"/>
      <c r="CD256" s="1176"/>
      <c r="CE256" s="1176"/>
      <c r="CF256" s="1176"/>
      <c r="CG256" s="1176"/>
      <c r="CH256" s="1292"/>
      <c r="CI256" s="1286"/>
      <c r="CJ256" s="1177"/>
      <c r="CK256" s="1286"/>
      <c r="CL256" s="1286"/>
      <c r="CM256" s="1286"/>
      <c r="CN256" s="1297"/>
      <c r="CO256" s="1286"/>
      <c r="CP256" s="1177"/>
      <c r="CQ256" s="1300"/>
      <c r="CR256" s="1300"/>
      <c r="CS256" s="1300"/>
      <c r="CT256" s="1179"/>
      <c r="CU256" s="1179"/>
      <c r="CV256" s="1174"/>
      <c r="CW256" s="1174"/>
      <c r="CX256" s="1174"/>
      <c r="CY256" s="1174"/>
      <c r="CZ256" s="1174"/>
      <c r="DD256" s="1289"/>
      <c r="DN256" s="1290"/>
      <c r="DO256" s="1290"/>
    </row>
    <row r="257" spans="1:144" ht="17.25" customHeight="1" x14ac:dyDescent="0.15">
      <c r="A257" s="1170" t="s">
        <v>532</v>
      </c>
      <c r="B257" s="1210" t="s">
        <v>40</v>
      </c>
      <c r="C257" s="1211" t="s">
        <v>15</v>
      </c>
      <c r="D257" s="1212">
        <f>AVERAGE('2024月別'!D257,'2023月別 '!C257,'2022月別'!C257,'2021月別'!C257,'2020月別'!C258)</f>
        <v>225281.55440000002</v>
      </c>
      <c r="E257" s="1213">
        <f>AVERAGE('2024月別'!E257,'2023月別 '!D257,'2022月別'!D257,'2021月別'!D257,'2020月別'!D258)</f>
        <v>1717.6822</v>
      </c>
      <c r="F257" s="1214">
        <f>AVERAGE('2024月別'!F257,'2023月別 '!E257,'2022月別'!E257,'2021月別'!E257,'2020月別'!E258)</f>
        <v>466.17099999999999</v>
      </c>
      <c r="G257" s="1214">
        <f>AVERAGE('2024月別'!G257,'2023月別 '!F257,'2022月別'!F257,'2021月別'!F257,'2020月別'!F258)</f>
        <v>51.644799999999996</v>
      </c>
      <c r="H257" s="1214">
        <f>AVERAGE('2024月別'!H257,'2023月別 '!G257,'2022月別'!G257,'2021月別'!G257,'2020月別'!G258)</f>
        <v>80.219799999999992</v>
      </c>
      <c r="I257" s="1214">
        <f>AVERAGE('2024月別'!I257,'2023月別 '!H257,'2022月別'!H257,'2021月別'!H257,'2020月別'!H258)</f>
        <v>4288.9052000000001</v>
      </c>
      <c r="J257" s="1215">
        <f>AVERAGE('2024月別'!J257,'2023月別 '!I257,'2022月別'!I257,'2021月別'!I257,'2020月別'!I258)</f>
        <v>47461.177000000003</v>
      </c>
      <c r="K257" s="1216">
        <f>AVERAGE('2024月別'!K257,'2023月別 '!J257,'2022月別'!J257,'2021月別'!J257,'2020月別'!J258)</f>
        <v>109959.5996</v>
      </c>
      <c r="L257" s="1214">
        <f>AVERAGE('2024月別'!L257,'2023月別 '!K257,'2022月別'!K257,'2021月別'!K257,'2020月別'!K258)</f>
        <v>24428.115800000003</v>
      </c>
      <c r="M257" s="1214">
        <f>AVERAGE('2024月別'!M257,'2023月別 '!L257,'2022月別'!L257,'2021月別'!L257,'2020月別'!L258)</f>
        <v>3726.5135999999998</v>
      </c>
      <c r="N257" s="1214">
        <f>AVERAGE('2024月別'!N257,'2023月別 '!M257,'2022月別'!M257,'2021月別'!M257,'2020月別'!M258)</f>
        <v>2559.2258000000002</v>
      </c>
      <c r="O257" s="1214">
        <f>AVERAGE('2024月別'!O257,'2023月別 '!N257,'2022月別'!N257,'2021月別'!N257,'2020月別'!N258)</f>
        <v>11057.941199999999</v>
      </c>
      <c r="P257" s="1217">
        <f>AVERAGE('2024月別'!P257,'2023月別 '!O257,'2022月別'!O257,'2021月別'!O257,'2020月別'!O258)</f>
        <v>19484.358400000001</v>
      </c>
      <c r="U257" s="767"/>
      <c r="V257" s="767"/>
      <c r="W257" s="748"/>
      <c r="X257" s="748"/>
      <c r="AC257" s="1574"/>
      <c r="AG257" s="1285"/>
      <c r="AH257" s="1179"/>
      <c r="AI257" s="1176"/>
      <c r="AJ257" s="1176"/>
      <c r="AK257" s="1176"/>
      <c r="AL257" s="1179"/>
      <c r="AM257" s="1285"/>
      <c r="AN257" s="1285"/>
      <c r="AO257" s="1285"/>
      <c r="AP257" s="1292"/>
      <c r="AQ257" s="1285"/>
      <c r="AR257" s="1179"/>
      <c r="AS257" s="1179"/>
      <c r="AT257" s="1179"/>
      <c r="AU257" s="1179"/>
      <c r="AV257" s="1178"/>
      <c r="AW257" s="1179"/>
      <c r="AX257" s="1179"/>
      <c r="AY257" s="1176"/>
      <c r="AZ257" s="1177"/>
      <c r="BA257" s="1178"/>
      <c r="BB257" s="1292"/>
      <c r="BC257" s="1179"/>
      <c r="BD257" s="1179"/>
      <c r="BE257" s="1179"/>
      <c r="BF257" s="1179"/>
      <c r="BG257" s="1179"/>
      <c r="BH257" s="1292"/>
      <c r="BI257" s="1179"/>
      <c r="BJ257" s="1179"/>
      <c r="BK257" s="1179"/>
      <c r="BL257" s="1179"/>
      <c r="BM257" s="1179"/>
      <c r="BN257" s="1248"/>
      <c r="BO257" s="1248"/>
      <c r="BP257" s="1179"/>
      <c r="BQ257" s="1178"/>
      <c r="BR257" s="1176"/>
      <c r="BS257" s="1176"/>
      <c r="BT257" s="1176"/>
      <c r="BU257" s="1176"/>
      <c r="BV257" s="1179"/>
      <c r="BW257" s="1284"/>
      <c r="BX257" s="1284"/>
      <c r="BY257" s="1284"/>
      <c r="BZ257" s="1284"/>
      <c r="CA257" s="1284"/>
      <c r="CB257" s="1174"/>
      <c r="CC257" s="1284"/>
      <c r="CD257" s="1284"/>
      <c r="CE257" s="1284"/>
      <c r="CF257" s="1284"/>
      <c r="CG257" s="1284"/>
      <c r="CH257" s="1174"/>
      <c r="CI257" s="1179"/>
      <c r="CJ257" s="1179"/>
      <c r="CK257" s="1179"/>
      <c r="CL257" s="293"/>
      <c r="CM257" s="1292"/>
      <c r="CN257" s="1179"/>
      <c r="CO257" s="1176"/>
      <c r="CP257" s="1176"/>
      <c r="CQ257" s="1176"/>
      <c r="CR257" s="1176"/>
      <c r="CS257" s="1176"/>
      <c r="CT257" s="1179"/>
      <c r="CU257" s="1286"/>
      <c r="CV257" s="1177"/>
      <c r="CW257" s="1286"/>
      <c r="CX257" s="1292"/>
      <c r="CY257" s="1179"/>
      <c r="CZ257" s="1179"/>
      <c r="DA257" s="1286"/>
      <c r="DB257" s="1177"/>
      <c r="DC257" s="1286"/>
      <c r="DD257" s="1292"/>
      <c r="DE257" s="1179"/>
      <c r="DF257" s="1179"/>
      <c r="DG257" s="1286"/>
      <c r="DH257" s="1177"/>
      <c r="DI257" s="1286"/>
      <c r="DJ257" s="1286"/>
      <c r="DK257" s="1286"/>
      <c r="DL257" s="1285"/>
      <c r="DM257" s="1286"/>
      <c r="DN257" s="1177"/>
      <c r="DO257" s="1300"/>
      <c r="DP257" s="1300"/>
      <c r="DQ257" s="1300"/>
      <c r="DR257" s="1179"/>
      <c r="DS257" s="1180"/>
      <c r="DT257" s="1305"/>
      <c r="DU257" s="1174"/>
      <c r="DV257" s="1174"/>
      <c r="DW257" s="1174"/>
      <c r="DX257" s="1174"/>
    </row>
    <row r="258" spans="1:144" ht="17.25" customHeight="1" x14ac:dyDescent="0.15">
      <c r="A258" s="1170" t="s">
        <v>533</v>
      </c>
      <c r="B258" s="1218" t="s">
        <v>40</v>
      </c>
      <c r="C258" s="1219" t="s">
        <v>240</v>
      </c>
      <c r="D258" s="1220">
        <f>AVERAGE('2024月別'!D258,'2023月別 '!C258,'2022月別'!C258,'2021月別'!C258,'2020月別'!C259)</f>
        <v>269.7390594838115</v>
      </c>
      <c r="E258" s="1221">
        <f>AVERAGE('2024月別'!E258,'2023月別 '!D258,'2022月別'!D258,'2021月別'!D258,'2020月別'!D259)</f>
        <v>237.2</v>
      </c>
      <c r="F258" s="1222">
        <f>AVERAGE('2024月別'!F258,'2023月別 '!E258,'2022月別'!E258,'2021月別'!E258,'2020月別'!E259)</f>
        <v>315.2</v>
      </c>
      <c r="G258" s="1222">
        <f>AVERAGE('2024月別'!G258,'2023月別 '!F258,'2022月別'!F258,'2021月別'!F258,'2020月別'!F259)</f>
        <v>105.8</v>
      </c>
      <c r="H258" s="1222">
        <f>AVERAGE('2024月別'!H258,'2023月別 '!G258,'2022月別'!G258,'2021月別'!G258,'2020月別'!G259)</f>
        <v>149</v>
      </c>
      <c r="I258" s="1222">
        <f>AVERAGE('2024月別'!I258,'2023月別 '!H258,'2022月別'!H258,'2021月別'!H258,'2020月別'!H259)</f>
        <v>521.79999999999995</v>
      </c>
      <c r="J258" s="1223">
        <f>AVERAGE('2024月別'!J258,'2023月別 '!I258,'2022月別'!I258,'2021月別'!I258,'2020月別'!I259)</f>
        <v>403.2</v>
      </c>
      <c r="K258" s="1222">
        <f>AVERAGE('2024月別'!K258,'2023月別 '!J258,'2022月別'!J258,'2021月別'!J258,'2020月別'!J259)</f>
        <v>269.8</v>
      </c>
      <c r="L258" s="1222">
        <f>AVERAGE('2024月別'!L258,'2023月別 '!K258,'2022月別'!K258,'2021月別'!K258,'2020月別'!K259)</f>
        <v>188.4</v>
      </c>
      <c r="M258" s="1222">
        <f>AVERAGE('2024月別'!M258,'2023月別 '!L258,'2022月別'!L258,'2021月別'!L258,'2020月別'!L259)</f>
        <v>175</v>
      </c>
      <c r="N258" s="1222">
        <f>AVERAGE('2024月別'!N258,'2023月別 '!M258,'2022月別'!M258,'2021月別'!M258,'2020月別'!M259)</f>
        <v>213.2</v>
      </c>
      <c r="O258" s="1222">
        <f>AVERAGE('2024月別'!O258,'2023月別 '!N258,'2022月別'!N258,'2021月別'!N258,'2020月別'!N259)</f>
        <v>247.8</v>
      </c>
      <c r="P258" s="1224">
        <f>AVERAGE('2024月別'!P258,'2023月別 '!O258,'2022月別'!O258,'2021月別'!O258,'2020月別'!O259)</f>
        <v>236.4</v>
      </c>
      <c r="T258" s="825"/>
      <c r="U258" s="748"/>
      <c r="V258" s="748"/>
      <c r="W258" s="767"/>
      <c r="X258" s="767"/>
      <c r="Y258" s="787"/>
      <c r="AD258" s="1574"/>
      <c r="AE258" s="787"/>
      <c r="AF258" s="1292"/>
      <c r="AG258" s="1179"/>
      <c r="AH258" s="1292"/>
      <c r="AI258" s="1176"/>
      <c r="AJ258" s="1176"/>
      <c r="AK258" s="1176"/>
      <c r="AL258" s="1179"/>
      <c r="AM258" s="1179"/>
      <c r="AN258" s="1179"/>
      <c r="AO258" s="1179"/>
      <c r="AP258" s="1179"/>
      <c r="AQ258" s="1292"/>
      <c r="AR258" s="1179"/>
      <c r="AS258" s="1292"/>
      <c r="AT258" s="1292"/>
      <c r="AU258" s="1292"/>
      <c r="AV258" s="1178"/>
      <c r="AW258" s="1179"/>
      <c r="AX258" s="1292"/>
      <c r="AY258" s="1176"/>
      <c r="AZ258" s="1177"/>
      <c r="BA258" s="1178"/>
      <c r="BB258" s="1178"/>
      <c r="BC258" s="1178"/>
      <c r="BD258" s="1292"/>
      <c r="BE258" s="1179"/>
      <c r="BF258" s="1179"/>
      <c r="BG258" s="1179"/>
      <c r="BH258" s="1285"/>
      <c r="BI258" s="1292"/>
      <c r="BJ258" s="1179"/>
      <c r="BK258" s="1176"/>
      <c r="BL258" s="1177"/>
      <c r="BM258" s="1178"/>
      <c r="BN258" s="1178"/>
      <c r="BO258" s="1179"/>
      <c r="BP258" s="1179"/>
      <c r="BQ258" s="1176"/>
      <c r="BR258" s="1176"/>
      <c r="BS258" s="1176"/>
      <c r="BT258" s="1176"/>
      <c r="BU258" s="1176"/>
      <c r="BV258" s="1179"/>
      <c r="BW258" s="1284"/>
      <c r="BX258" s="1284"/>
      <c r="BY258" s="1284"/>
      <c r="BZ258" s="1284"/>
      <c r="CA258" s="1284"/>
      <c r="CB258" s="1174"/>
      <c r="CC258" s="1284"/>
      <c r="CD258" s="1284"/>
      <c r="CE258" s="1284"/>
      <c r="CF258" s="1284"/>
      <c r="CG258" s="1284"/>
      <c r="CH258" s="1174"/>
      <c r="CI258" s="1176"/>
      <c r="CJ258" s="1177"/>
      <c r="CK258" s="1178"/>
      <c r="CL258" s="1287"/>
      <c r="CM258" s="1292"/>
      <c r="CN258" s="1179"/>
      <c r="CO258" s="1286"/>
      <c r="CP258" s="1177"/>
      <c r="CQ258" s="1287"/>
      <c r="CR258" s="1293"/>
      <c r="CS258" s="1287"/>
      <c r="CT258" s="1292"/>
      <c r="CU258" s="1176"/>
      <c r="CV258" s="1176"/>
      <c r="CW258" s="1176"/>
      <c r="CX258" s="1176"/>
      <c r="CY258" s="1176"/>
      <c r="CZ258" s="1179"/>
      <c r="DA258" s="1179"/>
      <c r="DB258" s="1179"/>
      <c r="DC258" s="1179"/>
      <c r="DD258" s="1286"/>
      <c r="DE258" s="1292"/>
      <c r="DF258" s="1179"/>
      <c r="DG258" s="1243"/>
      <c r="DH258" s="1243"/>
      <c r="DI258" s="1243"/>
      <c r="DJ258" s="1243"/>
      <c r="DK258" s="1243"/>
      <c r="DL258" s="1285"/>
      <c r="DM258" s="1286"/>
      <c r="DN258" s="1177"/>
      <c r="DO258" s="1300"/>
      <c r="DP258" s="1300"/>
      <c r="DQ258" s="1300"/>
      <c r="DR258" s="1292"/>
      <c r="DS258" s="1180"/>
      <c r="DV258" s="1290"/>
      <c r="DW258" s="1290"/>
    </row>
    <row r="259" spans="1:144" s="1244" customFormat="1" ht="17.25" customHeight="1" x14ac:dyDescent="0.15">
      <c r="A259" s="1244" t="s">
        <v>534</v>
      </c>
      <c r="B259" s="1247" t="s">
        <v>41</v>
      </c>
      <c r="C259" s="1226" t="s">
        <v>239</v>
      </c>
      <c r="D259" s="1212">
        <f>AVERAGE('2024月別'!D259,'2023月別 '!C259,'2022月別'!C259,'2021月別'!C259,'2020月別'!C260)</f>
        <v>2319.0455999999999</v>
      </c>
      <c r="E259" s="1213">
        <f>AVERAGE('2024月別'!E259,'2023月別 '!D259,'2022月別'!D259,'2021月別'!D259,'2020月別'!D260)</f>
        <v>3.4186000000000001</v>
      </c>
      <c r="F259" s="1267">
        <f>AVERAGE('2024月別'!F259,'2023月別 '!E259,'2022月別'!E259,'2021月別'!E259,'2020月別'!E260)</f>
        <v>4.0819999999999999</v>
      </c>
      <c r="G259" s="1216">
        <f>AVERAGE('2024月別'!G259,'2023月別 '!F259,'2022月別'!F259,'2021月別'!F259,'2020月別'!F260)</f>
        <v>4.1880000000000006</v>
      </c>
      <c r="H259" s="1216">
        <f>AVERAGE('2024月別'!H259,'2023月別 '!G259,'2022月別'!G259,'2021月別'!G259,'2020月別'!G260)</f>
        <v>2.0460000000000003</v>
      </c>
      <c r="I259" s="1216">
        <f>AVERAGE('2024月別'!I259,'2023月別 '!H259,'2022月別'!H259,'2021月別'!H259,'2020月別'!H260)</f>
        <v>26.838800000000003</v>
      </c>
      <c r="J259" s="1240">
        <f>AVERAGE('2024月別'!J259,'2023月別 '!I259,'2022月別'!I259,'2021月別'!I259,'2020月別'!I260)</f>
        <v>528.10760000000005</v>
      </c>
      <c r="K259" s="1216">
        <f>AVERAGE('2024月別'!K259,'2023月別 '!J259,'2022月別'!J259,'2021月別'!J259,'2020月別'!J260)</f>
        <v>1432.6732</v>
      </c>
      <c r="L259" s="1214">
        <f>AVERAGE('2024月別'!L259,'2023月別 '!K259,'2022月別'!K259,'2021月別'!K259,'2020月別'!K260)</f>
        <v>298.27640000000002</v>
      </c>
      <c r="M259" s="1216">
        <f>AVERAGE('2024月別'!M259,'2023月別 '!L259,'2022月別'!L259,'2021月別'!L259,'2020月別'!L260)</f>
        <v>12.956200000000001</v>
      </c>
      <c r="N259" s="1216">
        <f>AVERAGE('2024月別'!N259,'2023月別 '!M259,'2022月別'!M259,'2021月別'!M259,'2020月別'!M260)</f>
        <v>0.76100000000000001</v>
      </c>
      <c r="O259" s="1216">
        <f>AVERAGE('2024月別'!O259,'2023月別 '!N259,'2022月別'!N259,'2021月別'!N259,'2020月別'!N260)</f>
        <v>2.5097999999999998</v>
      </c>
      <c r="P259" s="1241">
        <f>AVERAGE('2024月別'!P259,'2023月別 '!O259,'2022月別'!O259,'2021月別'!O259,'2020月別'!O260)</f>
        <v>3.1880000000000002</v>
      </c>
      <c r="Q259" s="2"/>
      <c r="R259" s="2"/>
      <c r="S259" s="55"/>
      <c r="T259" s="780"/>
      <c r="U259" s="769"/>
      <c r="V259" s="769"/>
      <c r="W259" s="748"/>
      <c r="X259" s="767"/>
      <c r="Y259" s="758"/>
      <c r="Z259" s="1574"/>
      <c r="AA259" s="1574"/>
      <c r="AB259" s="1574"/>
      <c r="AC259" s="1569"/>
      <c r="AD259" s="1569"/>
      <c r="AE259" s="758"/>
      <c r="AF259" s="1179"/>
      <c r="AG259" s="1292"/>
      <c r="AH259" s="1179"/>
      <c r="AI259" s="1176"/>
      <c r="AJ259" s="1176"/>
      <c r="AK259" s="1176"/>
      <c r="AL259" s="1292"/>
      <c r="AM259" s="1179"/>
      <c r="AN259" s="1179"/>
      <c r="AO259" s="1179"/>
      <c r="AP259" s="1292"/>
      <c r="AQ259" s="1285"/>
      <c r="AR259" s="1292"/>
      <c r="AS259" s="1176"/>
      <c r="AT259" s="1177"/>
      <c r="AU259" s="1178"/>
      <c r="AV259" s="1292"/>
      <c r="AW259" s="1179"/>
      <c r="AX259" s="1179"/>
      <c r="AY259" s="1292"/>
      <c r="AZ259" s="1292"/>
      <c r="BA259" s="1292"/>
      <c r="BB259" s="1179"/>
      <c r="BC259" s="1179"/>
      <c r="BD259" s="1292"/>
      <c r="BE259" s="1292"/>
      <c r="BF259" s="1292"/>
      <c r="BG259" s="1292"/>
      <c r="BH259" s="1179"/>
      <c r="BI259" s="1179"/>
      <c r="BJ259" s="1179"/>
      <c r="BK259" s="1176"/>
      <c r="BL259" s="1176"/>
      <c r="BM259" s="1176"/>
      <c r="BN259" s="1176"/>
      <c r="BO259" s="1176"/>
      <c r="BP259" s="1292"/>
      <c r="BQ259" s="1284"/>
      <c r="BR259" s="1284"/>
      <c r="BS259" s="1284"/>
      <c r="BT259" s="1284"/>
      <c r="BU259" s="1284"/>
      <c r="BV259" s="1295"/>
      <c r="BW259" s="1284"/>
      <c r="BX259" s="1284"/>
      <c r="BY259" s="1284"/>
      <c r="BZ259" s="1284"/>
      <c r="CA259" s="1284"/>
      <c r="CB259" s="1295"/>
      <c r="CC259" s="1292"/>
      <c r="CD259" s="1292"/>
      <c r="CE259" s="293"/>
      <c r="CF259" s="1178"/>
      <c r="CG259" s="1287"/>
      <c r="CH259" s="1180"/>
      <c r="CI259" s="1292"/>
      <c r="CJ259" s="1292"/>
      <c r="CK259" s="293"/>
      <c r="CL259" s="293"/>
      <c r="CM259" s="1293"/>
      <c r="CN259" s="1179"/>
      <c r="CO259" s="1292"/>
      <c r="CP259" s="1292"/>
      <c r="CQ259" s="1292"/>
      <c r="CR259" s="1179"/>
      <c r="CS259" s="1286"/>
      <c r="CT259" s="1292"/>
      <c r="CU259" s="1292"/>
      <c r="CV259" s="1292"/>
      <c r="CW259" s="1292"/>
      <c r="CX259" s="1179"/>
      <c r="CY259" s="1286"/>
      <c r="CZ259" s="1292"/>
      <c r="DA259" s="1286"/>
      <c r="DB259" s="1177"/>
      <c r="DC259" s="1286"/>
      <c r="DD259" s="1286"/>
      <c r="DE259" s="1286"/>
      <c r="DF259" s="1297"/>
      <c r="DG259" s="1286"/>
      <c r="DH259" s="1177"/>
      <c r="DI259" s="1300"/>
      <c r="DJ259" s="1300"/>
      <c r="DK259" s="1300"/>
      <c r="DL259" s="1285"/>
      <c r="DM259" s="1180"/>
      <c r="DN259" s="1170"/>
      <c r="DO259" s="1170"/>
      <c r="DP259" s="1290"/>
      <c r="DQ259" s="1290"/>
      <c r="DR259" s="1170"/>
    </row>
    <row r="260" spans="1:144" s="1244" customFormat="1" ht="17.25" customHeight="1" x14ac:dyDescent="0.15">
      <c r="A260" s="1244" t="s">
        <v>535</v>
      </c>
      <c r="B260" s="1245" t="s">
        <v>42</v>
      </c>
      <c r="C260" s="1211" t="s">
        <v>15</v>
      </c>
      <c r="D260" s="1212">
        <f>AVERAGE('2024月別'!D260,'2023月別 '!C260,'2022月別'!C260,'2021月別'!C260,'2020月別'!C261)</f>
        <v>447734.1595999999</v>
      </c>
      <c r="E260" s="1213">
        <f>AVERAGE('2024月別'!E260,'2023月別 '!D260,'2022月別'!D260,'2021月別'!D260,'2020月別'!D261)</f>
        <v>616.60340000000008</v>
      </c>
      <c r="F260" s="1267">
        <f>AVERAGE('2024月別'!F260,'2023月別 '!E260,'2022月別'!E260,'2021月別'!E260,'2020月別'!E261)</f>
        <v>610.17060000000004</v>
      </c>
      <c r="G260" s="1216">
        <f>AVERAGE('2024月別'!G260,'2023月別 '!F260,'2022月別'!F260,'2021月別'!F260,'2020月別'!F261)</f>
        <v>706.60439999999994</v>
      </c>
      <c r="H260" s="1216">
        <f>AVERAGE('2024月別'!H260,'2023月別 '!G260,'2022月別'!G260,'2021月別'!G260,'2020月別'!G261)</f>
        <v>319.40019999999998</v>
      </c>
      <c r="I260" s="1216">
        <f>AVERAGE('2024月別'!I260,'2023月別 '!H260,'2022月別'!H260,'2021月別'!H260,'2020月別'!H261)</f>
        <v>5447.5907999999999</v>
      </c>
      <c r="J260" s="1240">
        <f>AVERAGE('2024月別'!J260,'2023月別 '!I260,'2022月別'!I260,'2021月別'!I260,'2020月別'!I261)</f>
        <v>111871.7108</v>
      </c>
      <c r="K260" s="1216">
        <f>AVERAGE('2024月別'!K260,'2023月別 '!J260,'2022月別'!J260,'2021月別'!J260,'2020月別'!J261)</f>
        <v>282310.505</v>
      </c>
      <c r="L260" s="1214">
        <f>AVERAGE('2024月別'!L260,'2023月別 '!K260,'2022月別'!K260,'2021月別'!K260,'2020月別'!K261)</f>
        <v>43766.784399999997</v>
      </c>
      <c r="M260" s="1216">
        <f>AVERAGE('2024月別'!M260,'2023月別 '!L260,'2022月別'!L260,'2021月別'!L260,'2020月別'!L261)</f>
        <v>1275.6547999999998</v>
      </c>
      <c r="N260" s="1216">
        <f>AVERAGE('2024月別'!N260,'2023月別 '!M260,'2022月別'!M260,'2021月別'!M260,'2020月別'!M261)</f>
        <v>90.091399999999993</v>
      </c>
      <c r="O260" s="1216">
        <f>AVERAGE('2024月別'!O260,'2023月別 '!N260,'2022月別'!N260,'2021月別'!N260,'2020月別'!N261)</f>
        <v>252.26639999999998</v>
      </c>
      <c r="P260" s="1241">
        <f>AVERAGE('2024月別'!P260,'2023月別 '!O260,'2022月別'!O260,'2021月別'!O260,'2020月別'!O261)</f>
        <v>466.77740000000006</v>
      </c>
      <c r="Q260" s="2"/>
      <c r="R260" s="2"/>
      <c r="S260" s="55"/>
      <c r="T260" s="780"/>
      <c r="U260" s="769"/>
      <c r="V260" s="769"/>
      <c r="W260" s="769"/>
      <c r="X260" s="748"/>
      <c r="Y260" s="758"/>
      <c r="Z260" s="1569"/>
      <c r="AA260" s="1569"/>
      <c r="AB260" s="1569"/>
      <c r="AC260" s="1574"/>
      <c r="AD260" s="1569"/>
      <c r="AE260" s="758"/>
      <c r="AF260" s="1179"/>
      <c r="AG260" s="1176"/>
      <c r="AH260" s="1179"/>
      <c r="AI260" s="1176"/>
      <c r="AJ260" s="1176"/>
      <c r="AK260" s="1176"/>
      <c r="AL260" s="1179"/>
      <c r="AM260" s="1179"/>
      <c r="AN260" s="1179"/>
      <c r="AO260" s="1179"/>
      <c r="AP260" s="1292"/>
      <c r="AQ260" s="1179"/>
      <c r="AR260" s="1179"/>
      <c r="AS260" s="1292"/>
      <c r="AT260" s="1292"/>
      <c r="AU260" s="1292"/>
      <c r="AV260" s="1179"/>
      <c r="AW260" s="1292"/>
      <c r="AX260" s="1179"/>
      <c r="AY260" s="1292"/>
      <c r="AZ260" s="1292"/>
      <c r="BA260" s="1292"/>
      <c r="BB260" s="1292"/>
      <c r="BC260" s="1179"/>
      <c r="BD260" s="1179"/>
      <c r="BE260" s="1179"/>
      <c r="BF260" s="1179"/>
      <c r="BG260" s="1179"/>
      <c r="BH260" s="1292"/>
      <c r="BI260" s="1179"/>
      <c r="BJ260" s="1179"/>
      <c r="BK260" s="1292"/>
      <c r="BL260" s="1292"/>
      <c r="BM260" s="1292"/>
      <c r="BN260" s="1178"/>
      <c r="BO260" s="1179"/>
      <c r="BP260" s="1179"/>
      <c r="BQ260" s="1176"/>
      <c r="BR260" s="1176"/>
      <c r="BS260" s="1176"/>
      <c r="BT260" s="1176"/>
      <c r="BU260" s="1176"/>
      <c r="BV260" s="1179"/>
      <c r="BW260" s="1284"/>
      <c r="BX260" s="1284"/>
      <c r="BY260" s="1284"/>
      <c r="BZ260" s="1284"/>
      <c r="CA260" s="1284"/>
      <c r="CB260" s="1174"/>
      <c r="CC260" s="1284"/>
      <c r="CD260" s="1284"/>
      <c r="CE260" s="1284"/>
      <c r="CF260" s="1284"/>
      <c r="CG260" s="1284"/>
      <c r="CH260" s="1174"/>
      <c r="CI260" s="1292"/>
      <c r="CJ260" s="1292"/>
      <c r="CK260" s="293"/>
      <c r="CL260" s="1293"/>
      <c r="CM260" s="1292"/>
      <c r="CN260" s="1292"/>
      <c r="CO260" s="1292"/>
      <c r="CP260" s="1292"/>
      <c r="CQ260" s="293"/>
      <c r="CR260" s="1293"/>
      <c r="CS260" s="1293"/>
      <c r="CT260" s="1179"/>
      <c r="CU260" s="1286"/>
      <c r="CV260" s="1177"/>
      <c r="CW260" s="1286"/>
      <c r="CX260" s="1292"/>
      <c r="CY260" s="1179"/>
      <c r="CZ260" s="1179"/>
      <c r="DA260" s="1243"/>
      <c r="DB260" s="1243"/>
      <c r="DC260" s="1243"/>
      <c r="DD260" s="1243"/>
      <c r="DE260" s="1243"/>
      <c r="DF260" s="1179"/>
      <c r="DG260" s="1286"/>
      <c r="DH260" s="1177"/>
      <c r="DI260" s="1286"/>
      <c r="DJ260" s="1286"/>
      <c r="DK260" s="1286"/>
      <c r="DL260" s="1285"/>
      <c r="DM260" s="1286"/>
      <c r="DN260" s="1177"/>
      <c r="DO260" s="1300"/>
      <c r="DP260" s="1300"/>
      <c r="DQ260" s="1300"/>
      <c r="DR260" s="1179"/>
      <c r="DS260" s="1180"/>
      <c r="DT260" s="1170"/>
      <c r="DU260" s="1170"/>
      <c r="DV260" s="1290"/>
      <c r="DW260" s="1290"/>
    </row>
    <row r="261" spans="1:144" s="1244" customFormat="1" ht="17.25" customHeight="1" x14ac:dyDescent="0.15">
      <c r="A261" s="1244" t="s">
        <v>536</v>
      </c>
      <c r="B261" s="1246" t="s">
        <v>42</v>
      </c>
      <c r="C261" s="1219" t="s">
        <v>240</v>
      </c>
      <c r="D261" s="1220">
        <f>AVERAGE('2024月別'!D261,'2023月別 '!C261,'2022月別'!C261,'2021月別'!C261,'2020月別'!C262)</f>
        <v>189.14646573513048</v>
      </c>
      <c r="E261" s="1221">
        <f>AVERAGE('2024月別'!E261,'2023月別 '!D261,'2022月別'!D261,'2021月別'!D261,'2020月別'!D262)</f>
        <v>181.4</v>
      </c>
      <c r="F261" s="1268">
        <f>AVERAGE('2024月別'!F261,'2023月別 '!E261,'2022月別'!E261,'2021月別'!E261,'2020月別'!E262)</f>
        <v>98.2</v>
      </c>
      <c r="G261" s="1222">
        <f>AVERAGE('2024月別'!G261,'2023月別 '!F261,'2022月別'!F261,'2021月別'!F261,'2020月別'!F262)</f>
        <v>99</v>
      </c>
      <c r="H261" s="1222">
        <f>AVERAGE('2024月別'!H261,'2023月別 '!G261,'2022月別'!G261,'2021月別'!G261,'2020月別'!G262)</f>
        <v>166.6</v>
      </c>
      <c r="I261" s="1222">
        <f>AVERAGE('2024月別'!I261,'2023月別 '!H261,'2022月別'!H261,'2021月別'!H261,'2020月別'!H262)</f>
        <v>198.4</v>
      </c>
      <c r="J261" s="1223">
        <f>AVERAGE('2024月別'!J261,'2023月別 '!I261,'2022月別'!I261,'2021月別'!I261,'2020月別'!I262)</f>
        <v>187.2</v>
      </c>
      <c r="K261" s="1222">
        <f>AVERAGE('2024月別'!K261,'2023月別 '!J261,'2022月別'!J261,'2021月別'!J261,'2020月別'!J262)</f>
        <v>191.8</v>
      </c>
      <c r="L261" s="1222">
        <f>AVERAGE('2024月別'!L261,'2023月別 '!K261,'2022月別'!K261,'2021月別'!K261,'2020月別'!K262)</f>
        <v>170.8</v>
      </c>
      <c r="M261" s="1222">
        <f>AVERAGE('2024月別'!M261,'2023月別 '!L261,'2022月別'!L261,'2021月別'!L261,'2020月別'!L262)</f>
        <v>158.6</v>
      </c>
      <c r="N261" s="1222">
        <f>AVERAGE('2024月別'!N261,'2023月別 '!M261,'2022月別'!M261,'2021月別'!M261,'2020月別'!M262)</f>
        <v>79.599999999999994</v>
      </c>
      <c r="O261" s="1222">
        <f>AVERAGE('2024月別'!O261,'2023月別 '!N261,'2022月別'!N261,'2021月別'!N261,'2020月別'!N262)</f>
        <v>70.400000000000006</v>
      </c>
      <c r="P261" s="1224">
        <f>AVERAGE('2024月別'!P261,'2023月別 '!O261,'2022月別'!O261,'2021月別'!O261,'2020月別'!O262)</f>
        <v>99.4</v>
      </c>
      <c r="Q261" s="2"/>
      <c r="R261" s="2"/>
      <c r="S261" s="41"/>
      <c r="T261" s="825"/>
      <c r="U261" s="769"/>
      <c r="V261" s="769"/>
      <c r="W261" s="769"/>
      <c r="X261" s="769"/>
      <c r="Y261" s="787"/>
      <c r="Z261" s="1569"/>
      <c r="AA261" s="1569"/>
      <c r="AB261" s="1569"/>
      <c r="AC261" s="1569"/>
      <c r="AD261" s="1574"/>
      <c r="AE261" s="787"/>
      <c r="AF261" s="1292"/>
      <c r="AG261" s="1176"/>
      <c r="AH261" s="1285"/>
      <c r="AI261" s="1176"/>
      <c r="AJ261" s="1176"/>
      <c r="AK261" s="1176"/>
      <c r="AL261" s="1179"/>
      <c r="AM261" s="1176"/>
      <c r="AN261" s="1176"/>
      <c r="AO261" s="1176"/>
      <c r="AP261" s="1176"/>
      <c r="AQ261" s="1176"/>
      <c r="AR261" s="1179"/>
      <c r="AS261" s="1292"/>
      <c r="AT261" s="1292"/>
      <c r="AU261" s="1292"/>
      <c r="AV261" s="1178"/>
      <c r="AW261" s="1178"/>
      <c r="AX261" s="1292"/>
      <c r="AY261" s="1179"/>
      <c r="AZ261" s="1179"/>
      <c r="BA261" s="1179"/>
      <c r="BB261" s="1179"/>
      <c r="BC261" s="1292"/>
      <c r="BD261" s="1179"/>
      <c r="BE261" s="1179"/>
      <c r="BF261" s="1179"/>
      <c r="BG261" s="1179"/>
      <c r="BH261" s="1179"/>
      <c r="BI261" s="1179"/>
      <c r="BJ261" s="1179"/>
      <c r="BK261" s="1176"/>
      <c r="BL261" s="1176"/>
      <c r="BM261" s="1176"/>
      <c r="BN261" s="1176"/>
      <c r="BO261" s="1176"/>
      <c r="BP261" s="1179"/>
      <c r="BQ261" s="1284"/>
      <c r="BR261" s="1284"/>
      <c r="BS261" s="1284"/>
      <c r="BT261" s="1284"/>
      <c r="BU261" s="1284"/>
      <c r="BV261" s="1174"/>
      <c r="BW261" s="1284"/>
      <c r="BX261" s="1284"/>
      <c r="BY261" s="1284"/>
      <c r="BZ261" s="1284"/>
      <c r="CA261" s="1284"/>
      <c r="CB261" s="1174"/>
      <c r="CC261" s="1292"/>
      <c r="CD261" s="1292"/>
      <c r="CE261" s="293"/>
      <c r="CF261" s="1293"/>
      <c r="CG261" s="1178"/>
      <c r="CH261" s="1179"/>
      <c r="CI261" s="1176"/>
      <c r="CJ261" s="1176"/>
      <c r="CK261" s="1176"/>
      <c r="CL261" s="1176"/>
      <c r="CM261" s="1176"/>
      <c r="CN261" s="1292"/>
      <c r="CO261" s="1179"/>
      <c r="CP261" s="1179"/>
      <c r="CQ261" s="1179"/>
      <c r="CR261" s="1292"/>
      <c r="CS261" s="1292"/>
      <c r="CT261" s="1179"/>
      <c r="CU261" s="1179"/>
      <c r="CV261" s="1179"/>
      <c r="CW261" s="1179"/>
      <c r="CX261" s="1286"/>
      <c r="CY261" s="1292"/>
      <c r="CZ261" s="1179"/>
      <c r="DA261" s="1286"/>
      <c r="DB261" s="1177"/>
      <c r="DC261" s="1300"/>
      <c r="DD261" s="1300"/>
      <c r="DE261" s="1300"/>
      <c r="DF261" s="1285"/>
      <c r="DG261" s="1286"/>
      <c r="DH261" s="1177"/>
      <c r="DI261" s="1300"/>
      <c r="DJ261" s="1300"/>
      <c r="DK261" s="1300"/>
      <c r="DL261" s="1179"/>
      <c r="DM261" s="1180"/>
      <c r="DN261" s="1170"/>
      <c r="DO261" s="1170"/>
    </row>
    <row r="262" spans="1:144" ht="17.25" customHeight="1" x14ac:dyDescent="0.15">
      <c r="A262" s="1170" t="s">
        <v>537</v>
      </c>
      <c r="B262" s="1689" t="s">
        <v>43</v>
      </c>
      <c r="C262" s="1226" t="s">
        <v>239</v>
      </c>
      <c r="D262" s="1212">
        <f>AVERAGE('2024月別'!D262,'2023月別 '!C262,'2022月別'!C262,'2021月別'!C262,'2020月別'!C263)</f>
        <v>10677.8644</v>
      </c>
      <c r="E262" s="1213">
        <f>AVERAGE('2024月別'!E262,'2023月別 '!D262,'2022月別'!D262,'2021月別'!D262,'2020月別'!D263)</f>
        <v>1031.9782</v>
      </c>
      <c r="F262" s="1214">
        <f>AVERAGE('2024月別'!F262,'2023月別 '!E262,'2022月別'!E262,'2021月別'!E262,'2020月別'!E263)</f>
        <v>1151.5574000000001</v>
      </c>
      <c r="G262" s="1214">
        <f>AVERAGE('2024月別'!G262,'2023月別 '!F262,'2022月別'!F262,'2021月別'!F262,'2020月別'!F263)</f>
        <v>1041.5732</v>
      </c>
      <c r="H262" s="1214">
        <f>AVERAGE('2024月別'!H262,'2023月別 '!G262,'2022月別'!G262,'2021月別'!G262,'2020月別'!G263)</f>
        <v>831.82219999999995</v>
      </c>
      <c r="I262" s="1214">
        <f>AVERAGE('2024月別'!I262,'2023月別 '!H262,'2022月別'!H262,'2021月別'!H262,'2020月別'!H263)</f>
        <v>498.27200000000005</v>
      </c>
      <c r="J262" s="1215">
        <f>AVERAGE('2024月別'!J262,'2023月別 '!I262,'2022月別'!I262,'2021月別'!I262,'2020月別'!I263)</f>
        <v>496.48600000000005</v>
      </c>
      <c r="K262" s="1216">
        <f>AVERAGE('2024月別'!K262,'2023月別 '!J262,'2022月別'!J262,'2021月別'!J262,'2020月別'!J263)</f>
        <v>522.9502</v>
      </c>
      <c r="L262" s="1214">
        <f>AVERAGE('2024月別'!L262,'2023月別 '!K262,'2022月別'!K262,'2021月別'!K262,'2020月別'!K263)</f>
        <v>462.94740000000002</v>
      </c>
      <c r="M262" s="1214">
        <f>AVERAGE('2024月別'!M262,'2023月別 '!L262,'2022月別'!L262,'2021月別'!L262,'2020月別'!L263)</f>
        <v>1145.5736000000002</v>
      </c>
      <c r="N262" s="1214">
        <f>AVERAGE('2024月別'!N262,'2023月別 '!M262,'2022月別'!M262,'2021月別'!M262,'2020月別'!M263)</f>
        <v>1108.9331999999999</v>
      </c>
      <c r="O262" s="1214">
        <f>AVERAGE('2024月別'!O262,'2023月別 '!N262,'2022月別'!N262,'2021月別'!N262,'2020月別'!N263)</f>
        <v>986.43239999999992</v>
      </c>
      <c r="P262" s="1217">
        <f>AVERAGE('2024月別'!P262,'2023月別 '!O262,'2022月別'!O262,'2021月別'!O262,'2020月別'!O263)</f>
        <v>1399.3386</v>
      </c>
      <c r="S262" s="55"/>
      <c r="U262" s="767"/>
      <c r="V262" s="767"/>
      <c r="W262" s="769"/>
      <c r="X262" s="769"/>
      <c r="Z262" s="1574"/>
      <c r="AA262" s="1574"/>
      <c r="AB262" s="1574"/>
      <c r="AG262" s="1179"/>
      <c r="AH262" s="1176"/>
      <c r="AI262" s="1176"/>
      <c r="AJ262" s="1176"/>
      <c r="AK262" s="1176"/>
      <c r="AL262" s="1292"/>
      <c r="AM262" s="1176"/>
      <c r="AN262" s="1177"/>
      <c r="AO262" s="1178"/>
      <c r="AP262" s="1179"/>
      <c r="AQ262" s="1178"/>
      <c r="AR262" s="1179"/>
      <c r="AS262" s="1292"/>
      <c r="AT262" s="1292"/>
      <c r="AU262" s="1292"/>
      <c r="AV262" s="1179"/>
      <c r="AW262" s="1179"/>
      <c r="AX262" s="1292"/>
      <c r="AY262" s="1179"/>
      <c r="AZ262" s="1179"/>
      <c r="BA262" s="1179"/>
      <c r="BB262" s="1179"/>
      <c r="BC262" s="1179"/>
      <c r="BD262" s="1179"/>
      <c r="BE262" s="1176"/>
      <c r="BF262" s="1176"/>
      <c r="BG262" s="1176"/>
      <c r="BH262" s="1176"/>
      <c r="BI262" s="1176"/>
      <c r="BJ262" s="1292"/>
      <c r="BK262" s="1284"/>
      <c r="BL262" s="1284"/>
      <c r="BM262" s="1284"/>
      <c r="BN262" s="1284"/>
      <c r="BO262" s="1284"/>
      <c r="BP262" s="1295"/>
      <c r="BQ262" s="1292"/>
      <c r="BR262" s="1292"/>
      <c r="BS262" s="293"/>
      <c r="BT262" s="1292"/>
      <c r="BU262" s="1179"/>
      <c r="BV262" s="1179"/>
      <c r="BW262" s="1176"/>
      <c r="BX262" s="1176"/>
      <c r="BY262" s="1176"/>
      <c r="BZ262" s="1176"/>
      <c r="CA262" s="1176"/>
      <c r="CB262" s="1292"/>
      <c r="CC262" s="1292"/>
      <c r="CD262" s="1292"/>
      <c r="CE262" s="1292"/>
      <c r="CF262" s="1179"/>
      <c r="CG262" s="1286"/>
      <c r="CH262" s="1292"/>
      <c r="CI262" s="1286"/>
      <c r="CJ262" s="1177"/>
      <c r="CK262" s="1286"/>
      <c r="CL262" s="1286"/>
      <c r="CM262" s="1286"/>
      <c r="CN262" s="1179"/>
      <c r="CO262" s="1180"/>
      <c r="CP262" s="1180"/>
      <c r="CQ262" s="1180"/>
      <c r="CR262" s="1180"/>
      <c r="CS262" s="1180"/>
      <c r="CT262" s="1180"/>
      <c r="CU262" s="1180"/>
    </row>
    <row r="263" spans="1:144" ht="17.25" customHeight="1" x14ac:dyDescent="0.15">
      <c r="A263" s="1170" t="s">
        <v>538</v>
      </c>
      <c r="B263" s="1210" t="s">
        <v>43</v>
      </c>
      <c r="C263" s="1211" t="s">
        <v>15</v>
      </c>
      <c r="D263" s="1212">
        <f>AVERAGE('2024月別'!D263,'2023月別 '!C263,'2022月別'!C263,'2021月別'!C263,'2020月別'!C264)</f>
        <v>2786364.3400000008</v>
      </c>
      <c r="E263" s="1213">
        <f>AVERAGE('2024月別'!E263,'2023月別 '!D263,'2022月別'!D263,'2021月別'!D263,'2020月別'!D264)</f>
        <v>262033.08219999998</v>
      </c>
      <c r="F263" s="1214">
        <f>AVERAGE('2024月別'!F263,'2023月別 '!E263,'2022月別'!E263,'2021月別'!E263,'2020月別'!E264)</f>
        <v>286677.13520000002</v>
      </c>
      <c r="G263" s="1214">
        <f>AVERAGE('2024月別'!G263,'2023月別 '!F263,'2022月別'!F263,'2021月別'!F263,'2020月別'!F264)</f>
        <v>264787.81479999999</v>
      </c>
      <c r="H263" s="1214">
        <f>AVERAGE('2024月別'!H263,'2023月別 '!G263,'2022月別'!G263,'2021月別'!G263,'2020月別'!G264)</f>
        <v>213429.80159999998</v>
      </c>
      <c r="I263" s="1214">
        <f>AVERAGE('2024月別'!I263,'2023月別 '!H263,'2022月別'!H263,'2021月別'!H263,'2020月別'!H264)</f>
        <v>152566.5166</v>
      </c>
      <c r="J263" s="1215">
        <f>AVERAGE('2024月別'!J263,'2023月別 '!I263,'2022月別'!I263,'2021月別'!I263,'2020月別'!I264)</f>
        <v>150926.99160000001</v>
      </c>
      <c r="K263" s="1216">
        <f>AVERAGE('2024月別'!K263,'2023月別 '!J263,'2022月別'!J263,'2021月別'!J263,'2020月別'!J264)</f>
        <v>138470.77899999998</v>
      </c>
      <c r="L263" s="1214">
        <f>AVERAGE('2024月別'!L263,'2023月別 '!K263,'2022月別'!K263,'2021月別'!K263,'2020月別'!K264)</f>
        <v>147063.72819999998</v>
      </c>
      <c r="M263" s="1214">
        <f>AVERAGE('2024月別'!M263,'2023月別 '!L263,'2022月別'!L263,'2021月別'!L263,'2020月別'!L264)</f>
        <v>294372.16200000001</v>
      </c>
      <c r="N263" s="1214">
        <f>AVERAGE('2024月別'!N263,'2023月別 '!M263,'2022月別'!M263,'2021月別'!M263,'2020月別'!M264)</f>
        <v>288513.64600000001</v>
      </c>
      <c r="O263" s="1214">
        <f>AVERAGE('2024月別'!O263,'2023月別 '!N263,'2022月別'!N263,'2021月別'!N263,'2020月別'!N264)</f>
        <v>239062.87779999999</v>
      </c>
      <c r="P263" s="1217">
        <f>AVERAGE('2024月別'!P263,'2023月別 '!O263,'2022月別'!O263,'2021月別'!O263,'2020月別'!O264)</f>
        <v>348459.80499999999</v>
      </c>
      <c r="S263" s="55"/>
      <c r="U263" s="767"/>
      <c r="V263" s="767"/>
      <c r="W263" s="748"/>
      <c r="X263" s="769"/>
      <c r="AC263" s="1574"/>
      <c r="AG263" s="1179"/>
      <c r="AH263" s="1179"/>
      <c r="AI263" s="1179"/>
      <c r="AJ263" s="1179"/>
      <c r="AK263" s="1179"/>
      <c r="AL263" s="1179"/>
      <c r="AM263" s="1176"/>
      <c r="AN263" s="1176"/>
      <c r="AO263" s="1176"/>
      <c r="AP263" s="1176"/>
      <c r="AQ263" s="1176"/>
      <c r="AR263" s="1179"/>
      <c r="AS263" s="1285"/>
      <c r="AT263" s="1285"/>
      <c r="AU263" s="1285"/>
      <c r="AV263" s="1285"/>
      <c r="AW263" s="1292"/>
      <c r="AX263" s="1292"/>
      <c r="AY263" s="1176"/>
      <c r="AZ263" s="1176"/>
      <c r="BA263" s="1176"/>
      <c r="BB263" s="1176"/>
      <c r="BC263" s="1176"/>
      <c r="BD263" s="1179"/>
      <c r="BE263" s="1176"/>
      <c r="BF263" s="1177"/>
      <c r="BG263" s="1178"/>
      <c r="BH263" s="1178"/>
      <c r="BI263" s="1178"/>
      <c r="BJ263" s="1179"/>
      <c r="BK263" s="1176"/>
      <c r="BL263" s="1176"/>
      <c r="BM263" s="1176"/>
      <c r="BN263" s="1176"/>
      <c r="BO263" s="1176"/>
      <c r="BP263" s="1179"/>
      <c r="BQ263" s="1284"/>
      <c r="BR263" s="1284"/>
      <c r="BS263" s="1284"/>
      <c r="BT263" s="1284"/>
      <c r="BU263" s="1284"/>
      <c r="BV263" s="1174"/>
      <c r="BW263" s="1284"/>
      <c r="BX263" s="1284"/>
      <c r="BY263" s="1284"/>
      <c r="BZ263" s="1284"/>
      <c r="CA263" s="1284"/>
      <c r="CB263" s="1174"/>
      <c r="CC263" s="1179"/>
      <c r="CD263" s="1179"/>
      <c r="CE263" s="1293"/>
      <c r="CF263" s="1178"/>
      <c r="CG263" s="1178"/>
      <c r="CH263" s="1292"/>
      <c r="CI263" s="1176"/>
      <c r="CJ263" s="1176"/>
      <c r="CK263" s="1176"/>
      <c r="CL263" s="1176"/>
      <c r="CM263" s="1176"/>
      <c r="CN263" s="1179"/>
      <c r="CO263" s="1179"/>
      <c r="CP263" s="1179"/>
      <c r="CQ263" s="1179"/>
      <c r="CR263" s="1179"/>
      <c r="CS263" s="1292"/>
      <c r="CT263" s="1179"/>
      <c r="CU263" s="1286"/>
      <c r="CV263" s="1177"/>
      <c r="CW263" s="1286"/>
      <c r="CX263" s="1286"/>
      <c r="CY263" s="1286"/>
      <c r="CZ263" s="1285"/>
      <c r="DA263" s="1286"/>
      <c r="DB263" s="1177"/>
      <c r="DC263" s="1300"/>
      <c r="DD263" s="1300"/>
      <c r="DE263" s="1300"/>
      <c r="DF263" s="1179"/>
      <c r="DG263" s="1179"/>
      <c r="DH263" s="1174"/>
      <c r="DI263" s="1174"/>
      <c r="DJ263" s="1174"/>
      <c r="DK263" s="1174"/>
      <c r="DM263" s="1174"/>
      <c r="DN263" s="1284"/>
      <c r="DO263" s="1290"/>
      <c r="DP263" s="1290"/>
      <c r="DQ263" s="1290"/>
      <c r="DV263" s="1171"/>
      <c r="DW263" s="1290"/>
      <c r="DX263" s="1290"/>
      <c r="DY263" s="1290"/>
    </row>
    <row r="264" spans="1:144" ht="17.25" customHeight="1" x14ac:dyDescent="0.15">
      <c r="A264" s="1170" t="s">
        <v>539</v>
      </c>
      <c r="B264" s="1218" t="s">
        <v>43</v>
      </c>
      <c r="C264" s="1219" t="s">
        <v>240</v>
      </c>
      <c r="D264" s="1220">
        <f>AVERAGE('2024月別'!D264,'2023月別 '!C264,'2022月別'!C264,'2021月別'!C264,'2020月別'!C265)</f>
        <v>260.04426046639645</v>
      </c>
      <c r="E264" s="1221">
        <f>AVERAGE('2024月別'!E264,'2023月別 '!D264,'2022月別'!D264,'2021月別'!D264,'2020月別'!D265)</f>
        <v>252.2</v>
      </c>
      <c r="F264" s="1222">
        <f>AVERAGE('2024月別'!F264,'2023月別 '!E264,'2022月別'!E264,'2021月別'!E264,'2020月別'!E265)</f>
        <v>246.4</v>
      </c>
      <c r="G264" s="1222">
        <f>AVERAGE('2024月別'!G264,'2023月別 '!F264,'2022月別'!F264,'2021月別'!F264,'2020月別'!F265)</f>
        <v>252.6</v>
      </c>
      <c r="H264" s="1222">
        <f>AVERAGE('2024月別'!H264,'2023月別 '!G264,'2022月別'!G264,'2021月別'!G264,'2020月別'!G265)</f>
        <v>256.8</v>
      </c>
      <c r="I264" s="1222">
        <f>AVERAGE('2024月別'!I264,'2023月別 '!H264,'2022月別'!H264,'2021月別'!H264,'2020月別'!H265)</f>
        <v>308.8</v>
      </c>
      <c r="J264" s="1223">
        <f>AVERAGE('2024月別'!J264,'2023月別 '!I264,'2022月別'!I264,'2021月別'!I264,'2020月別'!I265)</f>
        <v>308</v>
      </c>
      <c r="K264" s="1222">
        <f>AVERAGE('2024月別'!K264,'2023月別 '!J264,'2022月別'!J264,'2021月別'!J264,'2020月別'!J265)</f>
        <v>266.60000000000002</v>
      </c>
      <c r="L264" s="1222">
        <f>AVERAGE('2024月別'!L264,'2023月別 '!K264,'2022月別'!K264,'2021月別'!K264,'2020月別'!K265)</f>
        <v>257.60000000000002</v>
      </c>
      <c r="M264" s="1222">
        <f>AVERAGE('2024月別'!M264,'2023月別 '!L264,'2022月別'!L264,'2021月別'!L264,'2020月別'!L265)</f>
        <v>254.2</v>
      </c>
      <c r="N264" s="1222">
        <f>AVERAGE('2024月別'!N264,'2023月別 '!M264,'2022月別'!M264,'2021月別'!M264,'2020月別'!M265)</f>
        <v>259.60000000000002</v>
      </c>
      <c r="O264" s="1222">
        <f>AVERAGE('2024月別'!O264,'2023月別 '!N264,'2022月別'!N264,'2021月別'!N264,'2020月別'!N265)</f>
        <v>241.6</v>
      </c>
      <c r="P264" s="1224">
        <f>AVERAGE('2024月別'!P264,'2023月別 '!O264,'2022月別'!O264,'2021月別'!O264,'2020月別'!O265)</f>
        <v>248.4</v>
      </c>
      <c r="Q264" s="59"/>
      <c r="S264" s="55"/>
      <c r="T264" s="825"/>
      <c r="U264" s="748"/>
      <c r="V264" s="748"/>
      <c r="W264" s="767"/>
      <c r="X264" s="748"/>
      <c r="Y264" s="787"/>
      <c r="AD264" s="1574"/>
      <c r="AE264" s="787"/>
      <c r="AF264" s="1292"/>
      <c r="AG264" s="1292"/>
      <c r="AH264" s="1176"/>
      <c r="AI264" s="1179"/>
      <c r="AJ264" s="1248"/>
      <c r="AK264" s="1248"/>
      <c r="AL264" s="1179"/>
      <c r="AM264" s="1176"/>
      <c r="AN264" s="1176"/>
      <c r="AO264" s="1176"/>
      <c r="AP264" s="1176"/>
      <c r="AQ264" s="1176"/>
      <c r="AR264" s="1179"/>
      <c r="AS264" s="1179"/>
      <c r="AT264" s="1179"/>
      <c r="AU264" s="1179"/>
      <c r="AV264" s="1292"/>
      <c r="AW264" s="1179"/>
      <c r="AX264" s="1292"/>
      <c r="AY264" s="1176"/>
      <c r="AZ264" s="1176"/>
      <c r="BA264" s="1176"/>
      <c r="BB264" s="1176"/>
      <c r="BC264" s="1176"/>
      <c r="BD264" s="1179"/>
      <c r="BE264" s="1176"/>
      <c r="BF264" s="1176"/>
      <c r="BG264" s="1176"/>
      <c r="BH264" s="1176"/>
      <c r="BI264" s="1176"/>
      <c r="BJ264" s="1179"/>
      <c r="BK264" s="1176"/>
      <c r="BL264" s="1176"/>
      <c r="BM264" s="1176"/>
      <c r="BN264" s="1176"/>
      <c r="BO264" s="1176"/>
      <c r="BP264" s="1179"/>
      <c r="BQ264" s="1292"/>
      <c r="BR264" s="1292"/>
      <c r="BS264" s="1292"/>
      <c r="BT264" s="1292"/>
      <c r="BU264" s="1178"/>
      <c r="BV264" s="1179"/>
      <c r="BW264" s="1176"/>
      <c r="BX264" s="1176"/>
      <c r="BY264" s="1176"/>
      <c r="BZ264" s="1176"/>
      <c r="CA264" s="1176"/>
      <c r="CB264" s="1179"/>
      <c r="CC264" s="1284"/>
      <c r="CD264" s="1284"/>
      <c r="CE264" s="1284"/>
      <c r="CF264" s="1284"/>
      <c r="CG264" s="1284"/>
      <c r="CH264" s="1174"/>
      <c r="CI264" s="1284"/>
      <c r="CJ264" s="1284"/>
      <c r="CK264" s="1284"/>
      <c r="CL264" s="1284"/>
      <c r="CM264" s="1284"/>
      <c r="CN264" s="1295"/>
      <c r="CO264" s="1176"/>
      <c r="CP264" s="1177"/>
      <c r="CQ264" s="1178"/>
      <c r="CR264" s="1293"/>
      <c r="CS264" s="293"/>
      <c r="CT264" s="1179"/>
      <c r="CU264" s="1176"/>
      <c r="CV264" s="1176"/>
      <c r="CW264" s="1176"/>
      <c r="CX264" s="1176"/>
      <c r="CY264" s="1176"/>
      <c r="CZ264" s="1292"/>
      <c r="DA264" s="1179"/>
      <c r="DB264" s="1179"/>
      <c r="DC264" s="1179"/>
      <c r="DD264" s="1179"/>
      <c r="DE264" s="1292"/>
      <c r="DF264" s="1179"/>
      <c r="DG264" s="1292"/>
      <c r="DH264" s="1292"/>
      <c r="DI264" s="1292"/>
      <c r="DJ264" s="1179"/>
      <c r="DK264" s="1179"/>
      <c r="DL264" s="1179"/>
      <c r="DM264" s="1176"/>
      <c r="DN264" s="1176"/>
      <c r="DO264" s="1176"/>
      <c r="DP264" s="1176"/>
      <c r="DQ264" s="1176"/>
      <c r="DR264" s="1285"/>
      <c r="DS264" s="1286"/>
      <c r="DT264" s="1177"/>
      <c r="DU264" s="1300"/>
      <c r="DV264" s="1300"/>
      <c r="DW264" s="1300"/>
      <c r="DX264" s="1292"/>
      <c r="DY264" s="1179"/>
      <c r="DZ264" s="1174"/>
      <c r="EA264" s="1174"/>
      <c r="EB264" s="1290"/>
      <c r="EC264" s="1174"/>
      <c r="ED264" s="1174"/>
      <c r="EE264" s="1174"/>
      <c r="EI264" s="1171"/>
      <c r="EJ264" s="1290"/>
      <c r="EK264" s="1290"/>
      <c r="EL264" s="1290"/>
    </row>
    <row r="265" spans="1:144" ht="17.25" customHeight="1" x14ac:dyDescent="0.15">
      <c r="A265" s="1170" t="s">
        <v>540</v>
      </c>
      <c r="B265" s="1225" t="s">
        <v>44</v>
      </c>
      <c r="C265" s="1226" t="s">
        <v>239</v>
      </c>
      <c r="D265" s="1212">
        <f>AVERAGE('2024月別'!D265,'2023月別 '!C265,'2022月別'!C265,'2021月別'!C265,'2020月別'!C266)</f>
        <v>476.72899999999998</v>
      </c>
      <c r="E265" s="1213">
        <f>AVERAGE('2024月別'!E265,'2023月別 '!D265,'2022月別'!D265,'2021月別'!D265,'2020月別'!D266)</f>
        <v>9.5000000000000001E-2</v>
      </c>
      <c r="F265" s="1214">
        <f>AVERAGE('2024月別'!F265,'2023月別 '!E265,'2022月別'!E265,'2021月別'!E265,'2020月別'!E266)</f>
        <v>4.2999999999999997E-2</v>
      </c>
      <c r="G265" s="1214">
        <f>AVERAGE('2024月別'!G265,'2023月別 '!F265,'2022月別'!F265,'2021月別'!F265,'2020月別'!F266)</f>
        <v>0.21259999999999998</v>
      </c>
      <c r="H265" s="1214">
        <f>AVERAGE('2024月別'!H265,'2023月別 '!G265,'2022月別'!G265,'2021月別'!G265,'2020月別'!G266)</f>
        <v>19.098400000000002</v>
      </c>
      <c r="I265" s="1214">
        <f>AVERAGE('2024月別'!I265,'2023月別 '!H265,'2022月別'!H265,'2021月別'!H265,'2020月別'!H266)</f>
        <v>82.087199999999982</v>
      </c>
      <c r="J265" s="1215">
        <f>AVERAGE('2024月別'!J265,'2023月別 '!I265,'2022月別'!I265,'2021月別'!I265,'2020月別'!I266)</f>
        <v>219.26619999999997</v>
      </c>
      <c r="K265" s="1216">
        <f>AVERAGE('2024月別'!K265,'2023月別 '!J265,'2022月別'!J265,'2021月別'!J265,'2020月別'!J266)</f>
        <v>141.5164</v>
      </c>
      <c r="L265" s="1214">
        <f>AVERAGE('2024月別'!L265,'2023月別 '!K265,'2022月別'!K265,'2021月別'!K265,'2020月別'!K266)</f>
        <v>12.7064</v>
      </c>
      <c r="M265" s="1214">
        <f>AVERAGE('2024月別'!M265,'2023月別 '!L265,'2022月別'!L265,'2021月別'!L265,'2020月別'!L266)</f>
        <v>0.3856</v>
      </c>
      <c r="N265" s="1214">
        <f>AVERAGE('2024月別'!N265,'2023月別 '!M265,'2022月別'!M265,'2021月別'!M265,'2020月別'!M266)</f>
        <v>0.24100000000000002</v>
      </c>
      <c r="O265" s="1214">
        <f>AVERAGE('2024月別'!O265,'2023月別 '!N265,'2022月別'!N265,'2021月別'!N265,'2020月別'!N266)</f>
        <v>0.46699999999999997</v>
      </c>
      <c r="P265" s="1217">
        <f>AVERAGE('2024月別'!P265,'2023月別 '!O265,'2022月別'!O265,'2021月別'!O265,'2020月別'!O266)</f>
        <v>0.61020000000000008</v>
      </c>
      <c r="Q265" s="41"/>
      <c r="S265" s="55"/>
      <c r="U265" s="767"/>
      <c r="V265" s="767"/>
      <c r="W265" s="748"/>
      <c r="X265" s="767"/>
      <c r="Z265" s="1576"/>
      <c r="AA265" s="1576"/>
      <c r="AB265" s="1576"/>
      <c r="AG265" s="1284"/>
      <c r="AH265" s="1179"/>
      <c r="AI265" s="1292"/>
      <c r="AJ265" s="1179"/>
      <c r="AK265" s="1285"/>
      <c r="AL265" s="1292"/>
      <c r="AM265" s="1176"/>
      <c r="AN265" s="1176"/>
      <c r="AO265" s="1176"/>
      <c r="AP265" s="1176"/>
      <c r="AQ265" s="1176"/>
      <c r="AR265" s="1292"/>
      <c r="AS265" s="1179"/>
      <c r="AT265" s="1179"/>
      <c r="AU265" s="1179"/>
      <c r="AV265" s="1179"/>
      <c r="AW265" s="1178"/>
      <c r="AX265" s="1179"/>
      <c r="AY265" s="1176"/>
      <c r="AZ265" s="1177"/>
      <c r="BA265" s="1178"/>
      <c r="BB265" s="1292"/>
      <c r="BC265" s="1178"/>
      <c r="BD265" s="1179"/>
      <c r="BE265" s="1292"/>
      <c r="BF265" s="1292"/>
      <c r="BG265" s="1292"/>
      <c r="BH265" s="1179"/>
      <c r="BI265" s="1179"/>
      <c r="BJ265" s="1292"/>
      <c r="BK265" s="1179"/>
      <c r="BL265" s="1179"/>
      <c r="BM265" s="1179"/>
      <c r="BN265" s="1292"/>
      <c r="BO265" s="1292"/>
      <c r="BP265" s="1179"/>
      <c r="BQ265" s="1176"/>
      <c r="BR265" s="1176"/>
      <c r="BS265" s="1176"/>
      <c r="BT265" s="1176"/>
      <c r="BU265" s="1176"/>
      <c r="BV265" s="1292"/>
      <c r="BW265" s="1176"/>
      <c r="BX265" s="1177"/>
      <c r="BY265" s="1178"/>
      <c r="BZ265" s="1179"/>
      <c r="CA265" s="1292"/>
      <c r="CB265" s="1292"/>
      <c r="CC265" s="1176"/>
      <c r="CD265" s="1176"/>
      <c r="CE265" s="1176"/>
      <c r="CF265" s="1176"/>
      <c r="CG265" s="1176"/>
      <c r="CH265" s="1292"/>
      <c r="CI265" s="1284"/>
      <c r="CJ265" s="1284"/>
      <c r="CK265" s="1284"/>
      <c r="CL265" s="1284"/>
      <c r="CM265" s="1284"/>
      <c r="CN265" s="1295"/>
      <c r="CO265" s="1284"/>
      <c r="CP265" s="1284"/>
      <c r="CQ265" s="1284"/>
      <c r="CR265" s="1284"/>
      <c r="CS265" s="1284"/>
      <c r="CT265" s="1174"/>
      <c r="CU265" s="1292"/>
      <c r="CV265" s="1292"/>
      <c r="CW265" s="1292"/>
      <c r="CX265" s="1178"/>
      <c r="CY265" s="1178"/>
      <c r="CZ265" s="1179"/>
      <c r="DA265" s="1176"/>
      <c r="DB265" s="1176"/>
      <c r="DC265" s="1176"/>
      <c r="DD265" s="1176"/>
      <c r="DE265" s="1176"/>
      <c r="DF265" s="1179"/>
      <c r="DG265" s="1286"/>
      <c r="DH265" s="1177"/>
      <c r="DI265" s="1286"/>
      <c r="DJ265" s="1292"/>
      <c r="DK265" s="1179"/>
      <c r="DL265" s="1292"/>
      <c r="DM265" s="1286"/>
      <c r="DN265" s="1177"/>
      <c r="DO265" s="1286"/>
      <c r="DP265" s="1286"/>
      <c r="DQ265" s="1286"/>
      <c r="DR265" s="1297"/>
      <c r="DS265" s="1286"/>
      <c r="DT265" s="1177"/>
      <c r="DU265" s="1300"/>
      <c r="DV265" s="1300"/>
      <c r="DW265" s="1300"/>
      <c r="DX265" s="1179"/>
      <c r="DY265" s="1180"/>
      <c r="DZ265" s="1305"/>
      <c r="EA265" s="1174"/>
      <c r="EB265" s="1174"/>
      <c r="EC265" s="1174"/>
      <c r="ED265" s="1174"/>
      <c r="EE265" s="1289"/>
      <c r="EF265" s="1284"/>
      <c r="EG265" s="1290"/>
      <c r="EH265" s="1290"/>
      <c r="EI265" s="1290"/>
      <c r="EN265" s="1289"/>
    </row>
    <row r="266" spans="1:144" ht="17.25" customHeight="1" x14ac:dyDescent="0.15">
      <c r="A266" s="1170" t="s">
        <v>541</v>
      </c>
      <c r="B266" s="1210" t="s">
        <v>44</v>
      </c>
      <c r="C266" s="1211" t="s">
        <v>15</v>
      </c>
      <c r="D266" s="1212">
        <f>AVERAGE('2024月別'!D266,'2023月別 '!C266,'2022月別'!C266,'2021月別'!C266,'2020月別'!C267)</f>
        <v>54587.323199999999</v>
      </c>
      <c r="E266" s="1213">
        <f>AVERAGE('2024月別'!E266,'2023月別 '!D266,'2022月別'!D266,'2021月別'!D266,'2020月別'!D267)</f>
        <v>27.373000000000001</v>
      </c>
      <c r="F266" s="1214">
        <f>AVERAGE('2024月別'!F266,'2023月別 '!E266,'2022月別'!E266,'2021月別'!E266,'2020月別'!E267)</f>
        <v>7.9488000000000003</v>
      </c>
      <c r="G266" s="1214">
        <f>AVERAGE('2024月別'!G266,'2023月別 '!F266,'2022月別'!F266,'2021月別'!F266,'2020月別'!F267)</f>
        <v>41.877200000000002</v>
      </c>
      <c r="H266" s="1214">
        <f>AVERAGE('2024月別'!H266,'2023月別 '!G266,'2022月別'!G266,'2021月別'!G266,'2020月別'!G267)</f>
        <v>1914.2028000000003</v>
      </c>
      <c r="I266" s="1214">
        <f>AVERAGE('2024月別'!I266,'2023月別 '!H266,'2022月別'!H266,'2021月別'!H266,'2020月別'!H267)</f>
        <v>8967.2762000000002</v>
      </c>
      <c r="J266" s="1215">
        <f>AVERAGE('2024月別'!J266,'2023月別 '!I266,'2022月別'!I266,'2021月別'!I266,'2020月別'!I267)</f>
        <v>25464.407200000001</v>
      </c>
      <c r="K266" s="1216">
        <f>AVERAGE('2024月別'!K266,'2023月別 '!J266,'2022月別'!J266,'2021月別'!J266,'2020月別'!J267)</f>
        <v>16740.781999999999</v>
      </c>
      <c r="L266" s="1214">
        <f>AVERAGE('2024月別'!L266,'2023月別 '!K266,'2022月別'!K266,'2021月別'!K266,'2020月別'!K267)</f>
        <v>1101.624</v>
      </c>
      <c r="M266" s="1214">
        <f>AVERAGE('2024月別'!M266,'2023月別 '!L266,'2022月別'!L266,'2021月別'!L266,'2020月別'!L267)</f>
        <v>20.587800000000001</v>
      </c>
      <c r="N266" s="1214">
        <f>AVERAGE('2024月別'!N266,'2023月別 '!M266,'2022月別'!M266,'2021月別'!M266,'2020月別'!M267)</f>
        <v>48.146400000000007</v>
      </c>
      <c r="O266" s="1214">
        <f>AVERAGE('2024月別'!O266,'2023月別 '!N266,'2022月別'!N266,'2021月別'!N266,'2020月別'!N267)</f>
        <v>109.68700000000001</v>
      </c>
      <c r="P266" s="1217">
        <f>AVERAGE('2024月別'!P266,'2023月別 '!O266,'2022月別'!O266,'2021月別'!O266,'2020月別'!O267)</f>
        <v>143.41079999999999</v>
      </c>
      <c r="Q266" s="41"/>
      <c r="S266" s="55"/>
      <c r="U266" s="767"/>
      <c r="V266" s="767"/>
      <c r="W266" s="767"/>
      <c r="X266" s="748"/>
      <c r="Z266" s="1576"/>
      <c r="AA266" s="1576"/>
      <c r="AB266" s="1576"/>
      <c r="AC266" s="1576"/>
      <c r="AG266" s="1176"/>
      <c r="AH266" s="1285"/>
      <c r="AI266" s="1179"/>
      <c r="AJ266" s="1178"/>
      <c r="AK266" s="1178"/>
      <c r="AL266" s="1179"/>
      <c r="AM266" s="1176"/>
      <c r="AN266" s="1176"/>
      <c r="AO266" s="1176"/>
      <c r="AP266" s="1176"/>
      <c r="AQ266" s="1176"/>
      <c r="AR266" s="1179"/>
      <c r="AS266" s="1292"/>
      <c r="AT266" s="1292"/>
      <c r="AU266" s="1292"/>
      <c r="AV266" s="1179"/>
      <c r="AW266" s="1179"/>
      <c r="AX266" s="1179"/>
      <c r="AY266" s="1176"/>
      <c r="AZ266" s="1177"/>
      <c r="BA266" s="1178"/>
      <c r="BB266" s="1178"/>
      <c r="BC266" s="1178"/>
      <c r="BD266" s="1179"/>
      <c r="BE266" s="1176"/>
      <c r="BF266" s="1176"/>
      <c r="BG266" s="1176"/>
      <c r="BH266" s="1176"/>
      <c r="BI266" s="1176"/>
      <c r="BJ266" s="1180"/>
      <c r="BK266" s="1176"/>
      <c r="BL266" s="1177"/>
      <c r="BM266" s="1178"/>
      <c r="BN266" s="1292"/>
      <c r="BO266" s="1285"/>
      <c r="BP266" s="1179"/>
      <c r="BQ266" s="1176"/>
      <c r="BR266" s="1177"/>
      <c r="BS266" s="1178"/>
      <c r="BT266" s="1178"/>
      <c r="BU266" s="1178"/>
      <c r="BV266" s="1179"/>
      <c r="BW266" s="1176"/>
      <c r="BX266" s="1176"/>
      <c r="BY266" s="1176"/>
      <c r="BZ266" s="1176"/>
      <c r="CA266" s="1176"/>
      <c r="CB266" s="1179"/>
      <c r="CC266" s="1284"/>
      <c r="CD266" s="1284"/>
      <c r="CE266" s="1284"/>
      <c r="CF266" s="1284"/>
      <c r="CG266" s="1284"/>
      <c r="CH266" s="1174"/>
      <c r="CI266" s="1174"/>
      <c r="CJ266" s="1174"/>
      <c r="CK266" s="1171"/>
      <c r="CL266" s="1290"/>
      <c r="CM266" s="1290"/>
      <c r="CN266" s="1174"/>
      <c r="CO266" s="1179"/>
      <c r="CP266" s="1179"/>
      <c r="CQ266" s="1179"/>
      <c r="CR266" s="1292"/>
      <c r="CS266" s="1179"/>
      <c r="CT266" s="1180"/>
      <c r="CU266" s="1176"/>
      <c r="CV266" s="1176"/>
      <c r="CW266" s="1176"/>
      <c r="CX266" s="1176"/>
      <c r="CY266" s="1176"/>
      <c r="CZ266" s="1179"/>
      <c r="DA266" s="1179"/>
      <c r="DB266" s="1179"/>
      <c r="DC266" s="1179"/>
      <c r="DD266" s="1286"/>
      <c r="DE266" s="1292"/>
      <c r="DF266" s="1179"/>
      <c r="DG266" s="1286"/>
      <c r="DH266" s="1177"/>
      <c r="DI266" s="1286"/>
      <c r="DJ266" s="1286"/>
      <c r="DK266" s="1286"/>
      <c r="DL266" s="1285"/>
      <c r="DM266" s="1286"/>
      <c r="DN266" s="1177"/>
      <c r="DO266" s="1300"/>
      <c r="DP266" s="1300"/>
      <c r="DQ266" s="1300"/>
      <c r="DR266" s="1179"/>
      <c r="DS266" s="1180"/>
      <c r="DT266" s="1305"/>
      <c r="DU266" s="1174"/>
      <c r="DV266" s="1174"/>
      <c r="DW266" s="1174"/>
      <c r="DX266" s="1298"/>
      <c r="DY266" s="1174"/>
      <c r="EH266" s="1171"/>
    </row>
    <row r="267" spans="1:144" ht="17.25" customHeight="1" x14ac:dyDescent="0.15">
      <c r="A267" s="1170" t="s">
        <v>542</v>
      </c>
      <c r="B267" s="1218" t="s">
        <v>44</v>
      </c>
      <c r="C267" s="1219" t="s">
        <v>240</v>
      </c>
      <c r="D267" s="1220">
        <f>AVERAGE('2024月別'!D267,'2023月別 '!C267,'2022月別'!C267,'2021月別'!C267,'2020月別'!C268)</f>
        <v>115.80528868379383</v>
      </c>
      <c r="E267" s="1221">
        <f>AVERAGE('2024月別'!E267,'2023月別 '!D267,'2022月別'!D267,'2021月別'!D267,'2020月別'!D268)</f>
        <v>209.4</v>
      </c>
      <c r="F267" s="1222">
        <f>AVERAGE('2024月別'!F267,'2023月別 '!E267,'2022月別'!E267,'2021月別'!E267,'2020月別'!E268)</f>
        <v>37</v>
      </c>
      <c r="G267" s="1222">
        <f>AVERAGE('2024月別'!G267,'2023月別 '!F267,'2022月別'!F267,'2021月別'!F267,'2020月別'!F268)</f>
        <v>184</v>
      </c>
      <c r="H267" s="1222">
        <f>AVERAGE('2024月別'!H267,'2023月別 '!G267,'2022月別'!G267,'2021月別'!G267,'2020月別'!G268)</f>
        <v>125.8</v>
      </c>
      <c r="I267" s="1222">
        <f>AVERAGE('2024月別'!I267,'2023月別 '!H267,'2022月別'!H267,'2021月別'!H267,'2020月別'!H268)</f>
        <v>113.2</v>
      </c>
      <c r="J267" s="1223">
        <f>AVERAGE('2024月別'!J267,'2023月別 '!I267,'2022月別'!I267,'2021月別'!I267,'2020月別'!I268)</f>
        <v>118.4</v>
      </c>
      <c r="K267" s="1222">
        <f>AVERAGE('2024月別'!K267,'2023月別 '!J267,'2022月別'!J267,'2021月別'!J267,'2020月別'!J268)</f>
        <v>116.4</v>
      </c>
      <c r="L267" s="1222">
        <f>AVERAGE('2024月別'!L267,'2023月別 '!K267,'2022月別'!K267,'2021月別'!K267,'2020月別'!K268)</f>
        <v>96.4</v>
      </c>
      <c r="M267" s="1222">
        <f>AVERAGE('2024月別'!M267,'2023月別 '!L267,'2022月別'!L267,'2021月別'!L267,'2020月別'!L268)</f>
        <v>134.4</v>
      </c>
      <c r="N267" s="1222">
        <f>AVERAGE('2024月別'!N267,'2023月別 '!M267,'2022月別'!M267,'2021月別'!M267,'2020月別'!M268)</f>
        <v>220.6</v>
      </c>
      <c r="O267" s="1222">
        <f>AVERAGE('2024月別'!O267,'2023月別 '!N267,'2022月別'!N267,'2021月別'!N267,'2020月別'!N268)</f>
        <v>172.4</v>
      </c>
      <c r="P267" s="1224">
        <f>AVERAGE('2024月別'!P267,'2023月別 '!O267,'2022月別'!O267,'2021月別'!O267,'2020月別'!O268)</f>
        <v>302.39999999999998</v>
      </c>
      <c r="Q267" s="41"/>
      <c r="S267" s="55"/>
      <c r="T267" s="825"/>
      <c r="U267" s="767"/>
      <c r="V267" s="767"/>
      <c r="W267" s="767"/>
      <c r="X267" s="748"/>
      <c r="Z267" s="1576"/>
      <c r="AA267" s="1576"/>
      <c r="AB267" s="1576"/>
      <c r="AC267" s="1576"/>
      <c r="AD267" s="1576"/>
      <c r="AE267" s="787"/>
      <c r="AF267" s="1292"/>
      <c r="AG267" s="1292"/>
      <c r="AH267" s="1179"/>
      <c r="AI267" s="1292"/>
      <c r="AJ267" s="1178"/>
      <c r="AK267" s="1292"/>
      <c r="AL267" s="1179"/>
      <c r="AM267" s="1179"/>
      <c r="AN267" s="1179"/>
      <c r="AO267" s="1179"/>
      <c r="AP267" s="1178"/>
      <c r="AQ267" s="1292"/>
      <c r="AR267" s="1292"/>
      <c r="AS267" s="1176"/>
      <c r="AT267" s="1177"/>
      <c r="AU267" s="1178"/>
      <c r="AV267" s="1178"/>
      <c r="AW267" s="1178"/>
      <c r="AX267" s="1292"/>
      <c r="AY267" s="1179"/>
      <c r="AZ267" s="1179"/>
      <c r="BA267" s="1179"/>
      <c r="BB267" s="1292"/>
      <c r="BC267" s="1292"/>
      <c r="BD267" s="1179"/>
      <c r="BE267" s="1285"/>
      <c r="BF267" s="1285"/>
      <c r="BG267" s="1285"/>
      <c r="BH267" s="1292"/>
      <c r="BI267" s="1285"/>
      <c r="BJ267" s="1179"/>
      <c r="BK267" s="1179"/>
      <c r="BL267" s="1179"/>
      <c r="BM267" s="1179"/>
      <c r="BN267" s="1292"/>
      <c r="BO267" s="1178"/>
      <c r="BP267" s="1179"/>
      <c r="BQ267" s="1176"/>
      <c r="BR267" s="1176"/>
      <c r="BS267" s="1176"/>
      <c r="BT267" s="1176"/>
      <c r="BU267" s="1176"/>
      <c r="BV267" s="1179"/>
      <c r="BW267" s="1174"/>
      <c r="BX267" s="1174"/>
      <c r="BY267" s="1171"/>
      <c r="BZ267" s="1289"/>
      <c r="CA267" s="1289"/>
      <c r="CB267" s="1174"/>
      <c r="CC267" s="1284"/>
      <c r="CD267" s="1284"/>
      <c r="CE267" s="1284"/>
      <c r="CF267" s="1284"/>
      <c r="CG267" s="1284"/>
      <c r="CH267" s="1295"/>
      <c r="CI267" s="1179"/>
      <c r="CJ267" s="1179"/>
      <c r="CK267" s="1179"/>
      <c r="CL267" s="1179"/>
      <c r="CM267" s="1178"/>
      <c r="CN267" s="1179"/>
      <c r="CO267" s="1176"/>
      <c r="CP267" s="1176"/>
      <c r="CQ267" s="1176"/>
      <c r="CR267" s="1176"/>
      <c r="CS267" s="1176"/>
      <c r="CT267" s="1179"/>
      <c r="CU267" s="1286"/>
      <c r="CV267" s="1177"/>
      <c r="CW267" s="1286"/>
      <c r="CX267" s="1286"/>
      <c r="CY267" s="1286"/>
      <c r="CZ267" s="1285"/>
      <c r="DA267" s="1286"/>
      <c r="DB267" s="1177"/>
      <c r="DC267" s="1300"/>
      <c r="DD267" s="1300"/>
      <c r="DE267" s="1300"/>
      <c r="DF267" s="1292"/>
      <c r="DG267" s="1180"/>
      <c r="DH267" s="1305"/>
      <c r="DI267" s="1290"/>
      <c r="DJ267" s="1174"/>
      <c r="DK267" s="1174"/>
      <c r="DL267" s="1174"/>
      <c r="DM267" s="1174"/>
      <c r="DN267" s="1284"/>
      <c r="DO267" s="1290"/>
      <c r="DP267" s="1290"/>
      <c r="DQ267" s="1290"/>
      <c r="DV267" s="1171"/>
      <c r="DW267" s="1290"/>
      <c r="DX267" s="1290"/>
      <c r="DY267" s="1290"/>
      <c r="EE267" s="1290"/>
      <c r="EF267" s="1290"/>
      <c r="EG267" s="1290"/>
    </row>
    <row r="268" spans="1:144" ht="17.25" customHeight="1" x14ac:dyDescent="0.15">
      <c r="A268" s="1170" t="s">
        <v>543</v>
      </c>
      <c r="B268" s="1689" t="s">
        <v>45</v>
      </c>
      <c r="C268" s="1226" t="s">
        <v>239</v>
      </c>
      <c r="D268" s="1212">
        <f>AVERAGE('2024月別'!D268,'2023月別 '!C268,'2022月別'!C268,'2021月別'!C268,'2020月別'!C269)</f>
        <v>8010.599400000001</v>
      </c>
      <c r="E268" s="1213">
        <f>AVERAGE('2024月別'!E268,'2023月別 '!D268,'2022月別'!D268,'2021月別'!D268,'2020月別'!D269)</f>
        <v>766.52719999999999</v>
      </c>
      <c r="F268" s="1214">
        <f>AVERAGE('2024月別'!F268,'2023月別 '!E268,'2022月別'!E268,'2021月別'!E268,'2020月別'!E269)</f>
        <v>760.79319999999996</v>
      </c>
      <c r="G268" s="1214">
        <f>AVERAGE('2024月別'!G268,'2023月別 '!F268,'2022月別'!F268,'2021月別'!F268,'2020月別'!F269)</f>
        <v>674.21800000000007</v>
      </c>
      <c r="H268" s="1214">
        <f>AVERAGE('2024月別'!H268,'2023月別 '!G268,'2022月別'!G268,'2021月別'!G268,'2020月別'!G269)</f>
        <v>408.125</v>
      </c>
      <c r="I268" s="1214">
        <f>AVERAGE('2024月別'!I268,'2023月別 '!H268,'2022月別'!H268,'2021月別'!H268,'2020月別'!H269)</f>
        <v>275.53860000000003</v>
      </c>
      <c r="J268" s="1215">
        <f>AVERAGE('2024月別'!J268,'2023月別 '!I268,'2022月別'!I268,'2021月別'!I268,'2020月別'!I269)</f>
        <v>102.7094</v>
      </c>
      <c r="K268" s="1216">
        <f>AVERAGE('2024月別'!K268,'2023月別 '!J268,'2022月別'!J268,'2021月別'!J268,'2020月別'!J269)</f>
        <v>265.7174</v>
      </c>
      <c r="L268" s="1214">
        <f>AVERAGE('2024月別'!L268,'2023月別 '!K268,'2022月別'!K268,'2021月別'!K268,'2020月別'!K269)</f>
        <v>564.71420000000012</v>
      </c>
      <c r="M268" s="1214">
        <f>AVERAGE('2024月別'!M268,'2023月別 '!L268,'2022月別'!L268,'2021月別'!L268,'2020月別'!L269)</f>
        <v>918.81460000000004</v>
      </c>
      <c r="N268" s="1214">
        <f>AVERAGE('2024月別'!N268,'2023月別 '!M268,'2022月別'!M268,'2021月別'!M268,'2020月別'!M269)</f>
        <v>1023.3507999999999</v>
      </c>
      <c r="O268" s="1214">
        <f>AVERAGE('2024月別'!O268,'2023月別 '!N268,'2022月別'!N268,'2021月別'!N268,'2020月別'!N269)</f>
        <v>970.69399999999985</v>
      </c>
      <c r="P268" s="1217">
        <f>AVERAGE('2024月別'!P268,'2023月別 '!O268,'2022月別'!O268,'2021月別'!O268,'2020月別'!O269)</f>
        <v>1279.3970000000002</v>
      </c>
      <c r="S268" s="55"/>
      <c r="U268" s="767"/>
      <c r="V268" s="767"/>
      <c r="W268" s="767"/>
      <c r="X268" s="748"/>
      <c r="Z268" s="1575"/>
      <c r="AA268" s="1575"/>
      <c r="AB268" s="1575"/>
      <c r="AC268" s="1576"/>
      <c r="AD268" s="1576"/>
      <c r="AG268" s="1292"/>
      <c r="AH268" s="1292"/>
      <c r="AI268" s="1179"/>
      <c r="AJ268" s="1179"/>
      <c r="AK268" s="1179"/>
      <c r="AL268" s="1292"/>
      <c r="AM268" s="1176"/>
      <c r="AN268" s="1176"/>
      <c r="AO268" s="1176"/>
      <c r="AP268" s="1176"/>
      <c r="AQ268" s="1176"/>
      <c r="AR268" s="1292"/>
      <c r="AS268" s="1179"/>
      <c r="AT268" s="1179"/>
      <c r="AU268" s="1179"/>
      <c r="AV268" s="1179"/>
      <c r="AW268" s="1292"/>
      <c r="AX268" s="1179"/>
      <c r="AY268" s="1179"/>
      <c r="AZ268" s="1179"/>
      <c r="BA268" s="1179"/>
      <c r="BB268" s="1292"/>
      <c r="BC268" s="1292"/>
      <c r="BD268" s="1179"/>
      <c r="BE268" s="1292"/>
      <c r="BF268" s="1292"/>
      <c r="BG268" s="1292"/>
      <c r="BH268" s="1292"/>
      <c r="BI268" s="1292"/>
      <c r="BJ268" s="1292"/>
      <c r="BK268" s="1176"/>
      <c r="BL268" s="1177"/>
      <c r="BM268" s="1178"/>
      <c r="BN268" s="1179"/>
      <c r="BO268" s="1179"/>
      <c r="BP268" s="1179"/>
      <c r="BQ268" s="1285"/>
      <c r="BR268" s="1285"/>
      <c r="BS268" s="1285"/>
      <c r="BT268" s="1285"/>
      <c r="BU268" s="1285"/>
      <c r="BV268" s="1292"/>
      <c r="BW268" s="1176"/>
      <c r="BX268" s="1177"/>
      <c r="BY268" s="1178"/>
      <c r="BZ268" s="1179"/>
      <c r="CA268" s="1292"/>
      <c r="CB268" s="1292"/>
      <c r="CC268" s="1176"/>
      <c r="CD268" s="1176"/>
      <c r="CE268" s="1176"/>
      <c r="CF268" s="1176"/>
      <c r="CG268" s="1176"/>
      <c r="CH268" s="1292"/>
      <c r="CI268" s="1295"/>
      <c r="CJ268" s="1295"/>
      <c r="CK268" s="1295"/>
      <c r="CL268" s="1174"/>
      <c r="CM268" s="1303"/>
      <c r="CN268" s="1295"/>
      <c r="CO268" s="1174"/>
      <c r="CP268" s="1174"/>
      <c r="CQ268" s="1174"/>
      <c r="CR268" s="1289"/>
      <c r="CS268" s="1295"/>
      <c r="CT268" s="1174"/>
      <c r="CU268" s="1179"/>
      <c r="CV268" s="1179"/>
      <c r="CW268" s="1293"/>
      <c r="CX268" s="1293"/>
      <c r="CY268" s="1293"/>
      <c r="CZ268" s="1179"/>
      <c r="DA268" s="1176"/>
      <c r="DB268" s="1176"/>
      <c r="DC268" s="1176"/>
      <c r="DD268" s="1176"/>
      <c r="DE268" s="1176"/>
      <c r="DF268" s="1297"/>
      <c r="DG268" s="1286"/>
      <c r="DH268" s="1177"/>
      <c r="DI268" s="1300"/>
      <c r="DJ268" s="1300"/>
      <c r="DK268" s="1300"/>
      <c r="DL268" s="1179"/>
      <c r="DM268" s="1179"/>
      <c r="DR268" s="1291"/>
      <c r="DZ268" s="1290"/>
    </row>
    <row r="269" spans="1:144" ht="17.25" customHeight="1" x14ac:dyDescent="0.15">
      <c r="A269" s="1170" t="s">
        <v>544</v>
      </c>
      <c r="B269" s="1210" t="s">
        <v>45</v>
      </c>
      <c r="C269" s="1211" t="s">
        <v>15</v>
      </c>
      <c r="D269" s="1212">
        <f>AVERAGE('2024月別'!D269,'2023月別 '!C269,'2022月別'!C269,'2021月別'!C269,'2020月別'!C270)</f>
        <v>3470305.7884000004</v>
      </c>
      <c r="E269" s="1213">
        <f>AVERAGE('2024月別'!E269,'2023月別 '!D269,'2022月別'!D269,'2021月別'!D269,'2020月別'!D270)</f>
        <v>291423.09500000003</v>
      </c>
      <c r="F269" s="1214">
        <f>AVERAGE('2024月別'!F269,'2023月別 '!E269,'2022月別'!E269,'2021月別'!E269,'2020月別'!E270)</f>
        <v>323739.37040000001</v>
      </c>
      <c r="G269" s="1214">
        <f>AVERAGE('2024月別'!G269,'2023月別 '!F269,'2022月別'!F269,'2021月別'!F269,'2020月別'!F270)</f>
        <v>296296.93720000004</v>
      </c>
      <c r="H269" s="1214">
        <f>AVERAGE('2024月別'!H269,'2023月別 '!G269,'2022月別'!G269,'2021月別'!G269,'2020月別'!G270)</f>
        <v>258742.37519999998</v>
      </c>
      <c r="I269" s="1214">
        <f>AVERAGE('2024月別'!I269,'2023月別 '!H269,'2022月別'!H269,'2021月別'!H269,'2020月別'!H270)</f>
        <v>182603.3492</v>
      </c>
      <c r="J269" s="1215">
        <f>AVERAGE('2024月別'!J269,'2023月別 '!I269,'2022月別'!I269,'2021月別'!I269,'2020月別'!I270)</f>
        <v>125941.60619999999</v>
      </c>
      <c r="K269" s="1216">
        <f>AVERAGE('2024月別'!K269,'2023月別 '!J269,'2022月別'!J269,'2021月別'!J269,'2020月別'!J270)</f>
        <v>162951.19339999999</v>
      </c>
      <c r="L269" s="1214">
        <f>AVERAGE('2024月別'!L269,'2023月別 '!K269,'2022月別'!K269,'2021月別'!K269,'2020月別'!K270)</f>
        <v>236648.0282</v>
      </c>
      <c r="M269" s="1214">
        <f>AVERAGE('2024月別'!M269,'2023月別 '!L269,'2022月別'!L269,'2021月別'!L269,'2020月別'!L270)</f>
        <v>380484.85679999995</v>
      </c>
      <c r="N269" s="1214">
        <f>AVERAGE('2024月別'!N269,'2023月別 '!M269,'2022月別'!M269,'2021月別'!M269,'2020月別'!M270)</f>
        <v>360047.87859999994</v>
      </c>
      <c r="O269" s="1214">
        <f>AVERAGE('2024月別'!O269,'2023月別 '!N269,'2022月別'!N269,'2021月別'!N269,'2020月別'!N270)</f>
        <v>329355.63300000003</v>
      </c>
      <c r="P269" s="1217">
        <f>AVERAGE('2024月別'!P269,'2023月別 '!O269,'2022月別'!O269,'2021月別'!O269,'2020月別'!O270)</f>
        <v>522071.46519999998</v>
      </c>
      <c r="S269" s="55"/>
      <c r="U269" s="767"/>
      <c r="V269" s="767"/>
      <c r="W269" s="767"/>
      <c r="X269" s="748"/>
      <c r="Z269" s="1577"/>
      <c r="AA269" s="1577"/>
      <c r="AB269" s="1577"/>
      <c r="AC269" s="1575"/>
      <c r="AD269" s="1576"/>
      <c r="AG269" s="1179"/>
      <c r="AH269" s="1177"/>
      <c r="AI269" s="1179"/>
      <c r="AJ269" s="1179"/>
      <c r="AK269" s="1285"/>
      <c r="AL269" s="1179"/>
      <c r="AM269" s="1176"/>
      <c r="AN269" s="1176"/>
      <c r="AO269" s="1176"/>
      <c r="AP269" s="1176"/>
      <c r="AQ269" s="1176"/>
      <c r="AR269" s="1179"/>
      <c r="AS269" s="1179"/>
      <c r="AT269" s="1179"/>
      <c r="AU269" s="1179"/>
      <c r="AV269" s="1179"/>
      <c r="AW269" s="1292"/>
      <c r="AX269" s="1179"/>
      <c r="AY269" s="1292"/>
      <c r="AZ269" s="1292"/>
      <c r="BA269" s="1292"/>
      <c r="BB269" s="1179"/>
      <c r="BC269" s="1292"/>
      <c r="BD269" s="1179"/>
      <c r="BE269" s="1176"/>
      <c r="BF269" s="1177"/>
      <c r="BG269" s="1178"/>
      <c r="BH269" s="1179"/>
      <c r="BI269" s="1179"/>
      <c r="BJ269" s="1292"/>
      <c r="BK269" s="1285"/>
      <c r="BL269" s="1285"/>
      <c r="BM269" s="1285"/>
      <c r="BN269" s="1285"/>
      <c r="BO269" s="1285"/>
      <c r="BP269" s="1179"/>
      <c r="BQ269" s="1176"/>
      <c r="BR269" s="1177"/>
      <c r="BS269" s="1178"/>
      <c r="BT269" s="1178"/>
      <c r="BU269" s="1179"/>
      <c r="BV269" s="1179"/>
      <c r="BW269" s="1176"/>
      <c r="BX269" s="1176"/>
      <c r="BY269" s="1176"/>
      <c r="BZ269" s="1176"/>
      <c r="CA269" s="1176"/>
      <c r="CB269" s="1179"/>
      <c r="CC269" s="1174"/>
      <c r="CD269" s="1174"/>
      <c r="CE269" s="1174"/>
      <c r="CF269" s="1295"/>
      <c r="CG269" s="1295"/>
      <c r="CH269" s="1174"/>
      <c r="CI269" s="1179"/>
      <c r="CJ269" s="1179"/>
      <c r="CK269" s="1293"/>
      <c r="CL269" s="1293"/>
      <c r="CM269" s="1293"/>
      <c r="CN269" s="1292"/>
      <c r="CO269" s="1179"/>
      <c r="CP269" s="1179"/>
      <c r="CQ269" s="1179"/>
      <c r="CR269" s="1286"/>
      <c r="CS269" s="1292"/>
      <c r="CT269" s="1179"/>
      <c r="CU269" s="1176"/>
      <c r="CV269" s="1176"/>
      <c r="CW269" s="1176"/>
      <c r="CX269" s="1176"/>
      <c r="CY269" s="1176"/>
      <c r="CZ269" s="1285"/>
      <c r="DA269" s="1286"/>
      <c r="DB269" s="1177"/>
      <c r="DC269" s="1300"/>
      <c r="DD269" s="1300"/>
      <c r="DE269" s="1300"/>
      <c r="DF269" s="1306"/>
      <c r="DG269" s="1180"/>
    </row>
    <row r="270" spans="1:144" ht="17.25" customHeight="1" x14ac:dyDescent="0.15">
      <c r="A270" s="1170" t="s">
        <v>545</v>
      </c>
      <c r="B270" s="1218" t="s">
        <v>45</v>
      </c>
      <c r="C270" s="1219" t="s">
        <v>240</v>
      </c>
      <c r="D270" s="1220">
        <f>AVERAGE('2024月別'!D270,'2023月別 '!C270,'2022月別'!C270,'2021月別'!C270,'2020月別'!C271)</f>
        <v>437.05153404739815</v>
      </c>
      <c r="E270" s="1221">
        <f>AVERAGE('2024月別'!E270,'2023月別 '!D270,'2022月別'!D270,'2021月別'!D270,'2020月別'!D271)</f>
        <v>393.6</v>
      </c>
      <c r="F270" s="1222">
        <f>AVERAGE('2024月別'!F270,'2023月別 '!E270,'2022月別'!E270,'2021月別'!E270,'2020月別'!E271)</f>
        <v>449.2</v>
      </c>
      <c r="G270" s="1222">
        <f>AVERAGE('2024月別'!G270,'2023月別 '!F270,'2022月別'!F270,'2021月別'!F270,'2020月別'!F271)</f>
        <v>477.6</v>
      </c>
      <c r="H270" s="1222">
        <f>AVERAGE('2024月別'!H270,'2023月別 '!G270,'2022月別'!G270,'2021月別'!G270,'2020月別'!G271)</f>
        <v>686.8</v>
      </c>
      <c r="I270" s="1222">
        <f>AVERAGE('2024月別'!I270,'2023月別 '!H270,'2022月別'!H270,'2021月別'!H270,'2020月別'!H271)</f>
        <v>728.2</v>
      </c>
      <c r="J270" s="1223">
        <f>AVERAGE('2024月別'!J270,'2023月別 '!I270,'2022月別'!I270,'2021月別'!I270,'2020月別'!I271)</f>
        <v>1273.2</v>
      </c>
      <c r="K270" s="1222">
        <f>AVERAGE('2024月別'!K270,'2023月別 '!J270,'2022月別'!J270,'2021月別'!J270,'2020月別'!J271)</f>
        <v>672.6</v>
      </c>
      <c r="L270" s="1222">
        <f>AVERAGE('2024月別'!L270,'2023月別 '!K270,'2022月別'!K270,'2021月別'!K270,'2020月別'!K271)</f>
        <v>438.8</v>
      </c>
      <c r="M270" s="1222">
        <f>AVERAGE('2024月別'!M270,'2023月別 '!L270,'2022月別'!L270,'2021月別'!L270,'2020月別'!L271)</f>
        <v>417.4</v>
      </c>
      <c r="N270" s="1222">
        <f>AVERAGE('2024月別'!N270,'2023月別 '!M270,'2022月別'!M270,'2021月別'!M270,'2020月別'!M271)</f>
        <v>352.4</v>
      </c>
      <c r="O270" s="1222">
        <f>AVERAGE('2024月別'!O270,'2023月別 '!N270,'2022月別'!N270,'2021月別'!N270,'2020月別'!N271)</f>
        <v>341.4</v>
      </c>
      <c r="P270" s="1224">
        <f>AVERAGE('2024月別'!P270,'2023月別 '!O270,'2022月別'!O270,'2021月別'!O270,'2020月別'!O271)</f>
        <v>416</v>
      </c>
      <c r="T270" s="825"/>
      <c r="U270" s="767"/>
      <c r="V270" s="767"/>
      <c r="W270" s="767"/>
      <c r="X270" s="748"/>
      <c r="Z270" s="1577"/>
      <c r="AA270" s="1577"/>
      <c r="AB270" s="1577"/>
      <c r="AC270" s="1577"/>
      <c r="AD270" s="1575"/>
      <c r="AE270" s="787"/>
      <c r="AF270" s="1292"/>
      <c r="AG270" s="1176"/>
      <c r="AH270" s="1177"/>
      <c r="AI270" s="1285"/>
      <c r="AJ270" s="1292"/>
      <c r="AK270" s="1179"/>
      <c r="AL270" s="1179"/>
      <c r="AM270" s="1292"/>
      <c r="AN270" s="1292"/>
      <c r="AO270" s="1292"/>
      <c r="AP270" s="1178"/>
      <c r="AQ270" s="1179"/>
      <c r="AR270" s="1292"/>
      <c r="AS270" s="1176"/>
      <c r="AT270" s="1176"/>
      <c r="AU270" s="1176"/>
      <c r="AV270" s="1176"/>
      <c r="AW270" s="1176"/>
      <c r="AX270" s="1292"/>
      <c r="AY270" s="1179"/>
      <c r="AZ270" s="1179"/>
      <c r="BA270" s="1179"/>
      <c r="BB270" s="1178"/>
      <c r="BC270" s="1178"/>
      <c r="BD270" s="1179"/>
      <c r="BE270" s="1179"/>
      <c r="BF270" s="1179"/>
      <c r="BG270" s="1179"/>
      <c r="BH270" s="1179"/>
      <c r="BI270" s="1248"/>
      <c r="BJ270" s="1179"/>
      <c r="BK270" s="1176"/>
      <c r="BL270" s="1177"/>
      <c r="BM270" s="1178"/>
      <c r="BN270" s="1178"/>
      <c r="BO270" s="1292"/>
      <c r="BP270" s="1179"/>
      <c r="BQ270" s="1176"/>
      <c r="BR270" s="1176"/>
      <c r="BS270" s="1176"/>
      <c r="BT270" s="1176"/>
      <c r="BU270" s="1176"/>
      <c r="BV270" s="1179"/>
      <c r="BW270" s="1295"/>
      <c r="BX270" s="1295"/>
      <c r="BY270" s="1303"/>
      <c r="BZ270" s="1171"/>
      <c r="CA270" s="1289"/>
      <c r="CB270" s="1295"/>
      <c r="CC270" s="1292"/>
      <c r="CD270" s="1292"/>
      <c r="CE270" s="293"/>
      <c r="CF270" s="1293"/>
      <c r="CG270" s="1178"/>
      <c r="CH270" s="1179"/>
      <c r="CI270" s="1179"/>
      <c r="CJ270" s="1179"/>
      <c r="CK270" s="1179"/>
      <c r="CL270" s="1292"/>
      <c r="CM270" s="1292"/>
      <c r="CN270" s="1179"/>
      <c r="CO270" s="1292"/>
      <c r="CP270" s="1292"/>
      <c r="CQ270" s="1292"/>
      <c r="CR270" s="1179"/>
      <c r="CS270" s="1286"/>
      <c r="CT270" s="1179"/>
      <c r="CU270" s="1286"/>
      <c r="CV270" s="1177"/>
      <c r="CW270" s="1286"/>
      <c r="CX270" s="1286"/>
      <c r="CY270" s="1286"/>
      <c r="CZ270" s="1285"/>
      <c r="DA270" s="1286"/>
      <c r="DB270" s="1177"/>
      <c r="DC270" s="1300"/>
      <c r="DD270" s="1300"/>
      <c r="DE270" s="1300"/>
      <c r="DF270" s="1292"/>
      <c r="DG270" s="1179"/>
      <c r="DH270" s="1284"/>
      <c r="DI270" s="1290"/>
      <c r="DJ270" s="1290"/>
      <c r="DK270" s="1290"/>
      <c r="DL270" s="1291"/>
      <c r="DP270" s="1171"/>
      <c r="DY270" s="1290"/>
    </row>
    <row r="271" spans="1:144" ht="17.25" customHeight="1" x14ac:dyDescent="0.15">
      <c r="A271" s="1170" t="s">
        <v>546</v>
      </c>
      <c r="B271" s="1225" t="s">
        <v>46</v>
      </c>
      <c r="C271" s="1226" t="s">
        <v>239</v>
      </c>
      <c r="D271" s="1212">
        <f>AVERAGE('2024月別'!D271,'2023月別 '!C271,'2022月別'!C271,'2021月別'!C271,'2020月別'!C272)</f>
        <v>4466.9518000000007</v>
      </c>
      <c r="E271" s="1213">
        <f>AVERAGE('2024月別'!E271,'2023月別 '!D271,'2022月別'!D271,'2021月別'!D271,'2020月別'!D272)</f>
        <v>423.15800000000002</v>
      </c>
      <c r="F271" s="1214">
        <f>AVERAGE('2024月別'!F271,'2023月別 '!E271,'2022月別'!E271,'2021月別'!E271,'2020月別'!E272)</f>
        <v>424.91360000000003</v>
      </c>
      <c r="G271" s="1214">
        <f>AVERAGE('2024月別'!G271,'2023月別 '!F271,'2022月別'!F271,'2021月別'!F271,'2020月別'!F272)</f>
        <v>419.71120000000002</v>
      </c>
      <c r="H271" s="1214">
        <f>AVERAGE('2024月別'!H271,'2023月別 '!G271,'2022月別'!G271,'2021月別'!G271,'2020月別'!G272)</f>
        <v>406.77299999999997</v>
      </c>
      <c r="I271" s="1214">
        <f>AVERAGE('2024月別'!I271,'2023月別 '!H271,'2022月別'!H271,'2021月別'!H271,'2020月別'!H272)</f>
        <v>399.75</v>
      </c>
      <c r="J271" s="1215">
        <f>AVERAGE('2024月別'!J271,'2023月別 '!I271,'2022月別'!I271,'2021月別'!I271,'2020月別'!I272)</f>
        <v>342.73180000000002</v>
      </c>
      <c r="K271" s="1216">
        <f>AVERAGE('2024月別'!K271,'2023月別 '!J271,'2022月別'!J271,'2021月別'!J271,'2020月別'!J272)</f>
        <v>315.3546</v>
      </c>
      <c r="L271" s="1214">
        <f>AVERAGE('2024月別'!L271,'2023月別 '!K271,'2022月別'!K271,'2021月別'!K271,'2020月別'!K272)</f>
        <v>315.85400000000004</v>
      </c>
      <c r="M271" s="1309">
        <f>AVERAGE('2024月別'!M271,'2023月別 '!L271,'2022月別'!L271,'2021月別'!L271,'2020月別'!L272)</f>
        <v>319.61619999999999</v>
      </c>
      <c r="N271" s="1214">
        <f>AVERAGE('2024月別'!N271,'2023月別 '!M271,'2022月別'!M271,'2021月別'!M271,'2020月別'!M272)</f>
        <v>351.0566</v>
      </c>
      <c r="O271" s="1214">
        <f>AVERAGE('2024月別'!O271,'2023月別 '!N271,'2022月別'!N271,'2021月別'!N271,'2020月別'!N272)</f>
        <v>376.7978</v>
      </c>
      <c r="P271" s="1217">
        <f>AVERAGE('2024月別'!P271,'2023月別 '!O271,'2022月別'!O271,'2021月別'!O271,'2020月別'!O272)</f>
        <v>371.23500000000001</v>
      </c>
      <c r="S271" s="55"/>
      <c r="U271" s="767"/>
      <c r="V271" s="767"/>
      <c r="W271" s="767"/>
      <c r="X271" s="748"/>
      <c r="Z271" s="1575"/>
      <c r="AA271" s="1575"/>
      <c r="AB271" s="1575"/>
      <c r="AC271" s="1577"/>
      <c r="AD271" s="1577"/>
      <c r="AG271" s="1179"/>
      <c r="AH271" s="1179"/>
      <c r="AI271" s="1176"/>
      <c r="AJ271" s="1176"/>
      <c r="AK271" s="1176"/>
      <c r="AL271" s="1292"/>
      <c r="AM271" s="1292"/>
      <c r="AN271" s="1292"/>
      <c r="AO271" s="1292"/>
      <c r="AP271" s="1179"/>
      <c r="AQ271" s="1178"/>
      <c r="AR271" s="1179"/>
      <c r="AS271" s="1176"/>
      <c r="AT271" s="1177"/>
      <c r="AU271" s="1178"/>
      <c r="AV271" s="1178"/>
      <c r="AW271" s="1179"/>
      <c r="AX271" s="1179"/>
      <c r="AY271" s="1292"/>
      <c r="AZ271" s="1292"/>
      <c r="BA271" s="1292"/>
      <c r="BB271" s="1292"/>
      <c r="BC271" s="1179"/>
      <c r="BD271" s="1179"/>
      <c r="BE271" s="1292"/>
      <c r="BF271" s="1292"/>
      <c r="BG271" s="1292"/>
      <c r="BH271" s="1178"/>
      <c r="BI271" s="1179"/>
      <c r="BJ271" s="1292"/>
      <c r="BK271" s="1176"/>
      <c r="BL271" s="1176"/>
      <c r="BM271" s="1176"/>
      <c r="BN271" s="1176"/>
      <c r="BO271" s="1176"/>
      <c r="BP271" s="1292"/>
      <c r="BQ271" s="1290"/>
      <c r="BR271" s="1290"/>
      <c r="BS271" s="1290"/>
      <c r="BT271" s="1295"/>
      <c r="BU271" s="1174"/>
      <c r="BV271" s="1295"/>
      <c r="BW271" s="1174"/>
      <c r="BX271" s="1174"/>
      <c r="BY271" s="1174"/>
      <c r="BZ271" s="1171"/>
      <c r="CA271" s="1171"/>
      <c r="CB271" s="1174"/>
      <c r="CC271" s="1179"/>
      <c r="CD271" s="1179"/>
      <c r="CE271" s="1179"/>
      <c r="CF271" s="293"/>
      <c r="CG271" s="1287"/>
      <c r="CH271" s="1179"/>
      <c r="CI271" s="1292"/>
      <c r="CJ271" s="1292"/>
      <c r="CK271" s="1292"/>
      <c r="CL271" s="1179"/>
      <c r="CM271" s="1179"/>
      <c r="CN271" s="1292"/>
      <c r="CO271" s="1286"/>
      <c r="CP271" s="1177"/>
      <c r="CQ271" s="1286"/>
      <c r="CR271" s="1292"/>
      <c r="CS271" s="1179"/>
      <c r="CT271" s="1292"/>
      <c r="CU271" s="1286"/>
      <c r="CV271" s="1177"/>
      <c r="CW271" s="1286"/>
      <c r="CX271" s="1286"/>
      <c r="CY271" s="1286"/>
      <c r="CZ271" s="1297"/>
      <c r="DA271" s="1286"/>
      <c r="DB271" s="1177"/>
      <c r="DC271" s="1300"/>
      <c r="DD271" s="1300"/>
      <c r="DE271" s="1300"/>
      <c r="DF271" s="1179"/>
      <c r="DG271" s="1180"/>
      <c r="DL271" s="1174"/>
      <c r="DM271" s="1289"/>
      <c r="DN271" s="1289"/>
      <c r="DO271" s="1171"/>
      <c r="DP271" s="1289"/>
      <c r="DT271" s="1290"/>
      <c r="DZ271" s="1290"/>
      <c r="EA271" s="1290"/>
    </row>
    <row r="272" spans="1:144" ht="17.25" customHeight="1" x14ac:dyDescent="0.15">
      <c r="A272" s="1170" t="s">
        <v>547</v>
      </c>
      <c r="B272" s="1210" t="s">
        <v>47</v>
      </c>
      <c r="C272" s="1211" t="s">
        <v>15</v>
      </c>
      <c r="D272" s="1212">
        <f>AVERAGE('2024月別'!D272,'2023月別 '!C272,'2022月別'!C272,'2021月別'!C272,'2020月別'!C273)</f>
        <v>1501829.3254</v>
      </c>
      <c r="E272" s="1213">
        <f>AVERAGE('2024月別'!E272,'2023月別 '!D272,'2022月別'!D272,'2021月別'!D272,'2020月別'!D273)</f>
        <v>173974.97880000001</v>
      </c>
      <c r="F272" s="1251">
        <f>AVERAGE('2024月別'!F272,'2023月別 '!E272,'2022月別'!E272,'2021月別'!E272,'2020月別'!E273)</f>
        <v>130299.1332</v>
      </c>
      <c r="G272" s="1214">
        <f>AVERAGE('2024月別'!G272,'2023月別 '!F272,'2022月別'!F272,'2021月別'!F272,'2020月別'!F273)</f>
        <v>109964.27339999999</v>
      </c>
      <c r="H272" s="1214">
        <f>AVERAGE('2024月別'!H272,'2023月別 '!G272,'2022月別'!G272,'2021月別'!G272,'2020月別'!G273)</f>
        <v>109548.82080000002</v>
      </c>
      <c r="I272" s="1214">
        <f>AVERAGE('2024月別'!I272,'2023月別 '!H272,'2022月別'!H272,'2021月別'!H272,'2020月別'!H273)</f>
        <v>93230.905599999998</v>
      </c>
      <c r="J272" s="1215">
        <f>AVERAGE('2024月別'!J272,'2023月別 '!I272,'2022月別'!I272,'2021月別'!I272,'2020月別'!I273)</f>
        <v>92499.123600000021</v>
      </c>
      <c r="K272" s="1216">
        <f>AVERAGE('2024月別'!K272,'2023月別 '!J272,'2022月別'!J272,'2021月別'!J272,'2020月別'!J273)</f>
        <v>110429.13020000001</v>
      </c>
      <c r="L272" s="1214">
        <f>AVERAGE('2024月別'!L272,'2023月別 '!K272,'2022月別'!K272,'2021月別'!K272,'2020月別'!K273)</f>
        <v>118400.04279999998</v>
      </c>
      <c r="M272" s="1309">
        <f>AVERAGE('2024月別'!M272,'2023月別 '!L272,'2022月別'!L272,'2021月別'!L272,'2020月別'!L273)</f>
        <v>135462.82180000001</v>
      </c>
      <c r="N272" s="1214">
        <f>AVERAGE('2024月別'!N272,'2023月別 '!M272,'2022月別'!M272,'2021月別'!M272,'2020月別'!M273)</f>
        <v>153908.7574</v>
      </c>
      <c r="O272" s="1214">
        <f>AVERAGE('2024月別'!O272,'2023月別 '!N272,'2022月別'!N272,'2021月別'!N272,'2020月別'!N273)</f>
        <v>131370.10080000001</v>
      </c>
      <c r="P272" s="1217">
        <f>AVERAGE('2024月別'!P272,'2023月別 '!O272,'2022月別'!O272,'2021月別'!O272,'2020月別'!O273)</f>
        <v>142741.23700000002</v>
      </c>
      <c r="S272" s="55"/>
      <c r="U272" s="767"/>
      <c r="V272" s="767"/>
      <c r="W272" s="767"/>
      <c r="X272" s="748"/>
      <c r="Z272" s="1576"/>
      <c r="AA272" s="1576"/>
      <c r="AB272" s="1576"/>
      <c r="AC272" s="1575"/>
      <c r="AD272" s="1577"/>
      <c r="AG272" s="1292"/>
      <c r="AH272" s="1179"/>
      <c r="AI272" s="1179"/>
      <c r="AJ272" s="1179"/>
      <c r="AK272" s="1178"/>
      <c r="AL272" s="1179"/>
      <c r="AM272" s="1176"/>
      <c r="AN272" s="1176"/>
      <c r="AO272" s="1176"/>
      <c r="AP272" s="1176"/>
      <c r="AQ272" s="1176"/>
      <c r="AR272" s="1179"/>
      <c r="AS272" s="1292"/>
      <c r="AT272" s="1292"/>
      <c r="AU272" s="1292"/>
      <c r="AV272" s="1179"/>
      <c r="AW272" s="1292"/>
      <c r="AX272" s="1292"/>
      <c r="AY272" s="1176"/>
      <c r="AZ272" s="1176"/>
      <c r="BA272" s="1176"/>
      <c r="BB272" s="1176"/>
      <c r="BC272" s="1176"/>
      <c r="BD272" s="1179"/>
      <c r="BE272" s="1176"/>
      <c r="BF272" s="1176"/>
      <c r="BG272" s="1176"/>
      <c r="BH272" s="1176"/>
      <c r="BI272" s="1176"/>
      <c r="BJ272" s="1179"/>
      <c r="BK272" s="1174"/>
      <c r="BL272" s="1174"/>
      <c r="BM272" s="1171"/>
      <c r="BN272" s="1174"/>
      <c r="BO272" s="1295"/>
      <c r="BP272" s="1174"/>
      <c r="BQ272" s="1284"/>
      <c r="BR272" s="1284"/>
      <c r="BS272" s="1284"/>
      <c r="BT272" s="1284"/>
      <c r="BU272" s="1284"/>
      <c r="BV272" s="1174"/>
      <c r="BW272" s="1292"/>
      <c r="BX272" s="1292"/>
      <c r="BY272" s="1292"/>
      <c r="BZ272" s="1179"/>
      <c r="CA272" s="1179"/>
      <c r="CB272" s="1292"/>
      <c r="CC272" s="1176"/>
      <c r="CD272" s="1176"/>
      <c r="CE272" s="1176"/>
      <c r="CF272" s="1176"/>
      <c r="CG272" s="1176"/>
      <c r="CH272" s="1179"/>
      <c r="CI272" s="1286"/>
      <c r="CJ272" s="1177"/>
      <c r="CK272" s="1286"/>
      <c r="CL272" s="1292"/>
      <c r="CM272" s="1179"/>
      <c r="CN272" s="1179"/>
      <c r="CO272" s="1176"/>
      <c r="CP272" s="1176"/>
      <c r="CQ272" s="1176"/>
      <c r="CR272" s="1176"/>
      <c r="CS272" s="1176"/>
      <c r="CT272" s="1179"/>
      <c r="CU272" s="1286"/>
      <c r="CV272" s="1177"/>
      <c r="CW272" s="1286"/>
      <c r="CX272" s="1286"/>
      <c r="CY272" s="1286"/>
      <c r="CZ272" s="1285"/>
      <c r="DA272" s="1286"/>
      <c r="DB272" s="1177"/>
      <c r="DC272" s="1300"/>
      <c r="DD272" s="1300"/>
      <c r="DE272" s="1300"/>
      <c r="DF272" s="1310"/>
      <c r="DG272" s="1178"/>
      <c r="DH272" s="1289"/>
      <c r="DI272" s="1171"/>
      <c r="DJ272" s="1171"/>
      <c r="DN272" s="1290"/>
    </row>
    <row r="273" spans="1:136" ht="17.25" customHeight="1" x14ac:dyDescent="0.15">
      <c r="A273" s="1170" t="s">
        <v>548</v>
      </c>
      <c r="B273" s="1218" t="s">
        <v>47</v>
      </c>
      <c r="C273" s="1219" t="s">
        <v>240</v>
      </c>
      <c r="D273" s="1220">
        <f>AVERAGE('2024月別'!D273,'2023月別 '!C273,'2022月別'!C273,'2021月別'!C273,'2020月別'!C274)</f>
        <v>336.78490803376843</v>
      </c>
      <c r="E273" s="1221">
        <f>AVERAGE('2024月別'!E273,'2023月別 '!D273,'2022月別'!D273,'2021月別'!D273,'2020月別'!D274)</f>
        <v>411.2</v>
      </c>
      <c r="F273" s="1222">
        <f>AVERAGE('2024月別'!F273,'2023月別 '!E273,'2022月別'!E273,'2021月別'!E273,'2020月別'!E274)</f>
        <v>312.2</v>
      </c>
      <c r="G273" s="1222">
        <f>AVERAGE('2024月別'!G273,'2023月別 '!F273,'2022月別'!F273,'2021月別'!F273,'2020月別'!F274)</f>
        <v>264</v>
      </c>
      <c r="H273" s="1222">
        <f>AVERAGE('2024月別'!H273,'2023月別 '!G273,'2022月別'!G273,'2021月別'!G273,'2020月別'!G274)</f>
        <v>269.60000000000002</v>
      </c>
      <c r="I273" s="1222">
        <f>AVERAGE('2024月別'!I273,'2023月別 '!H273,'2022月別'!H273,'2021月別'!H273,'2020月別'!H274)</f>
        <v>233</v>
      </c>
      <c r="J273" s="1223">
        <f>AVERAGE('2024月別'!J273,'2023月別 '!I273,'2022月別'!I273,'2021月別'!I273,'2020月別'!I274)</f>
        <v>270.8</v>
      </c>
      <c r="K273" s="1222">
        <f>AVERAGE('2024月別'!K273,'2023月別 '!J273,'2022月別'!J273,'2021月別'!J273,'2020月別'!J274)</f>
        <v>348.8</v>
      </c>
      <c r="L273" s="1222">
        <f>AVERAGE('2024月別'!L273,'2023月別 '!K273,'2022月別'!K273,'2021月別'!K273,'2020月別'!K274)</f>
        <v>375</v>
      </c>
      <c r="M273" s="1222">
        <f>AVERAGE('2024月別'!M273,'2023月別 '!L273,'2022月別'!L273,'2021月別'!L273,'2020月別'!L274)</f>
        <v>431.2</v>
      </c>
      <c r="N273" s="1222">
        <f>AVERAGE('2024月別'!N273,'2023月別 '!M273,'2022月別'!M273,'2021月別'!M273,'2020月別'!M274)</f>
        <v>438.4</v>
      </c>
      <c r="O273" s="1222">
        <f>AVERAGE('2024月別'!O273,'2023月別 '!N273,'2022月別'!N273,'2021月別'!N273,'2020月別'!N274)</f>
        <v>358</v>
      </c>
      <c r="P273" s="1224">
        <f>AVERAGE('2024月別'!P273,'2023月別 '!O273,'2022月別'!O273,'2021月別'!O273,'2020月別'!O274)</f>
        <v>387.8</v>
      </c>
      <c r="S273" s="55"/>
      <c r="T273" s="825"/>
      <c r="U273" s="767"/>
      <c r="V273" s="767"/>
      <c r="W273" s="767"/>
      <c r="X273" s="748"/>
      <c r="Z273" s="1576"/>
      <c r="AA273" s="1576"/>
      <c r="AB273" s="1576"/>
      <c r="AC273" s="1576"/>
      <c r="AD273" s="1575"/>
      <c r="AE273" s="787"/>
      <c r="AF273" s="1292"/>
      <c r="AG273" s="1292"/>
      <c r="AH273" s="1292"/>
      <c r="AI273" s="1176"/>
      <c r="AJ273" s="1176"/>
      <c r="AK273" s="1176"/>
      <c r="AL273" s="1179"/>
      <c r="AM273" s="1179"/>
      <c r="AN273" s="1179"/>
      <c r="AO273" s="1179"/>
      <c r="AP273" s="1178"/>
      <c r="AQ273" s="1178"/>
      <c r="AR273" s="1292"/>
      <c r="AS273" s="1179"/>
      <c r="AT273" s="1179"/>
      <c r="AU273" s="1179"/>
      <c r="AV273" s="1179"/>
      <c r="AW273" s="1178"/>
      <c r="AX273" s="1292"/>
      <c r="AY273" s="1179"/>
      <c r="AZ273" s="1179"/>
      <c r="BA273" s="1179"/>
      <c r="BB273" s="1179"/>
      <c r="BC273" s="1179"/>
      <c r="BD273" s="1179"/>
      <c r="BE273" s="1176"/>
      <c r="BF273" s="1177"/>
      <c r="BG273" s="1178"/>
      <c r="BH273" s="1179"/>
      <c r="BI273" s="1292"/>
      <c r="BJ273" s="1179"/>
      <c r="BK273" s="1292"/>
      <c r="BL273" s="1292"/>
      <c r="BM273" s="1292"/>
      <c r="BN273" s="1292"/>
      <c r="BO273" s="1179"/>
      <c r="BP273" s="1179"/>
      <c r="BQ273" s="1176"/>
      <c r="BR273" s="1176"/>
      <c r="BS273" s="1176"/>
      <c r="BT273" s="1176"/>
      <c r="BU273" s="1176"/>
      <c r="BV273" s="1179"/>
      <c r="BW273" s="1174"/>
      <c r="BX273" s="1174"/>
      <c r="BY273" s="1174"/>
      <c r="BZ273" s="1295"/>
      <c r="CA273" s="1174"/>
      <c r="CB273" s="1174"/>
      <c r="CC273" s="1174"/>
      <c r="CD273" s="1174"/>
      <c r="CE273" s="1171"/>
      <c r="CF273" s="1289"/>
      <c r="CG273" s="1289"/>
      <c r="CH273" s="1295"/>
      <c r="CI273" s="1176"/>
      <c r="CJ273" s="1176"/>
      <c r="CK273" s="1176"/>
      <c r="CL273" s="1176"/>
      <c r="CM273" s="1176"/>
      <c r="CN273" s="1292"/>
      <c r="CO273" s="1176"/>
      <c r="CP273" s="1176"/>
      <c r="CQ273" s="1176"/>
      <c r="CR273" s="1176"/>
      <c r="CS273" s="1176"/>
      <c r="CT273" s="1292"/>
      <c r="CU273" s="1176"/>
      <c r="CV273" s="1176"/>
      <c r="CW273" s="1176"/>
      <c r="CX273" s="1176"/>
      <c r="CY273" s="1176"/>
      <c r="CZ273" s="1179"/>
      <c r="DA273" s="1292"/>
      <c r="DB273" s="1292"/>
      <c r="DC273" s="1292"/>
      <c r="DD273" s="1179"/>
      <c r="DE273" s="1286"/>
      <c r="DF273" s="1179"/>
      <c r="DG273" s="1286"/>
      <c r="DH273" s="1177"/>
      <c r="DI273" s="1286"/>
      <c r="DJ273" s="1286"/>
      <c r="DK273" s="1286"/>
      <c r="DL273" s="1285"/>
      <c r="DM273" s="1286"/>
      <c r="DN273" s="1177"/>
      <c r="DO273" s="1300"/>
      <c r="DP273" s="1300"/>
      <c r="DQ273" s="1300"/>
      <c r="DR273" s="1179"/>
      <c r="DS273" s="1306"/>
      <c r="DX273" s="1291"/>
      <c r="DY273" s="1289"/>
      <c r="DZ273" s="1289"/>
      <c r="EA273" s="1171"/>
      <c r="EB273" s="1171"/>
      <c r="EF273" s="1290"/>
    </row>
    <row r="274" spans="1:136" ht="17.25" customHeight="1" x14ac:dyDescent="0.15">
      <c r="A274" s="1170" t="s">
        <v>549</v>
      </c>
      <c r="B274" s="1225" t="s">
        <v>48</v>
      </c>
      <c r="C274" s="1226" t="s">
        <v>239</v>
      </c>
      <c r="D274" s="1212">
        <f>AVERAGE('2024月別'!D274,'2023月別 '!C274,'2022月別'!C274,'2021月別'!C274,'2020月別'!C275)</f>
        <v>49.090400000000002</v>
      </c>
      <c r="E274" s="1213">
        <f>AVERAGE('2024月別'!E274,'2023月別 '!D274,'2022月別'!D274,'2021月別'!D274,'2020月別'!D275)</f>
        <v>5.09</v>
      </c>
      <c r="F274" s="1214">
        <f>AVERAGE('2024月別'!F274,'2023月別 '!E274,'2022月別'!E274,'2021月別'!E274,'2020月別'!E275)</f>
        <v>1.1465999999999998</v>
      </c>
      <c r="G274" s="1214">
        <f>AVERAGE('2024月別'!G274,'2023月別 '!F274,'2022月別'!F274,'2021月別'!F274,'2020月別'!F275)</f>
        <v>5.5529999999999999</v>
      </c>
      <c r="H274" s="1214">
        <f>AVERAGE('2024月別'!H274,'2023月別 '!G274,'2022月別'!G274,'2021月別'!G274,'2020月別'!G275)</f>
        <v>8.5306000000000015</v>
      </c>
      <c r="I274" s="1214">
        <f>AVERAGE('2024月別'!I274,'2023月別 '!H274,'2022月別'!H274,'2021月別'!H274,'2020月別'!H275)</f>
        <v>0.376</v>
      </c>
      <c r="J274" s="1215">
        <f>AVERAGE('2024月別'!J274,'2023月別 '!I274,'2022月別'!I274,'2021月別'!I274,'2020月別'!I275)</f>
        <v>5.8400000000000007E-2</v>
      </c>
      <c r="K274" s="1216">
        <f>AVERAGE('2024月別'!K274,'2023月別 '!J274,'2022月別'!J274,'2021月別'!J274,'2020月別'!J275)</f>
        <v>0.7984</v>
      </c>
      <c r="L274" s="1214">
        <f>AVERAGE('2024月別'!L274,'2023月別 '!K274,'2022月別'!K274,'2021月別'!K274,'2020月別'!K275)</f>
        <v>0.54159999999999997</v>
      </c>
      <c r="M274" s="1214">
        <f>AVERAGE('2024月別'!M274,'2023月別 '!L274,'2022月別'!L274,'2021月別'!L274,'2020月別'!L275)</f>
        <v>2.0724</v>
      </c>
      <c r="N274" s="1214">
        <f>AVERAGE('2024月別'!N274,'2023月別 '!M274,'2022月別'!M274,'2021月別'!M274,'2020月別'!M275)</f>
        <v>11.827199999999999</v>
      </c>
      <c r="O274" s="1214">
        <f>AVERAGE('2024月別'!O274,'2023月別 '!N274,'2022月別'!N274,'2021月別'!N274,'2020月別'!N275)</f>
        <v>9.0717999999999996</v>
      </c>
      <c r="P274" s="1217">
        <f>AVERAGE('2024月別'!P274,'2023月別 '!O274,'2022月別'!O274,'2021月別'!O274,'2020月別'!O275)</f>
        <v>4.0244</v>
      </c>
      <c r="S274" s="55"/>
      <c r="U274" s="767"/>
      <c r="V274" s="767"/>
      <c r="W274" s="767"/>
      <c r="X274" s="748"/>
      <c r="Z274" s="1576"/>
      <c r="AA274" s="1576"/>
      <c r="AB274" s="1576"/>
      <c r="AC274" s="1576"/>
      <c r="AD274" s="1576"/>
      <c r="AG274" s="1179"/>
      <c r="AH274" s="1284"/>
      <c r="AI274" s="1179"/>
      <c r="AJ274" s="1179"/>
      <c r="AK274" s="1179"/>
      <c r="AL274" s="1292"/>
      <c r="AM274" s="1179"/>
      <c r="AN274" s="1179"/>
      <c r="AO274" s="1179"/>
      <c r="AP274" s="1292"/>
      <c r="AQ274" s="1179"/>
      <c r="AR274" s="1179"/>
      <c r="AS274" s="1176"/>
      <c r="AT274" s="1176"/>
      <c r="AU274" s="1176"/>
      <c r="AV274" s="1176"/>
      <c r="AW274" s="1176"/>
      <c r="AX274" s="1179"/>
      <c r="AY274" s="1179"/>
      <c r="AZ274" s="1179"/>
      <c r="BA274" s="1179"/>
      <c r="BB274" s="1179"/>
      <c r="BC274" s="1179"/>
      <c r="BD274" s="1292"/>
      <c r="BE274" s="1285"/>
      <c r="BF274" s="1285"/>
      <c r="BG274" s="1285"/>
      <c r="BH274" s="1179"/>
      <c r="BI274" s="1285"/>
      <c r="BJ274" s="1179"/>
      <c r="BK274" s="1176"/>
      <c r="BL274" s="1176"/>
      <c r="BM274" s="1176"/>
      <c r="BN274" s="1176"/>
      <c r="BO274" s="1176"/>
      <c r="BP274" s="1292"/>
      <c r="BQ274" s="1295"/>
      <c r="BR274" s="1295"/>
      <c r="BS274" s="1295"/>
      <c r="BT274" s="1174"/>
      <c r="BU274" s="1289"/>
      <c r="BV274" s="1295"/>
      <c r="BW274" s="1284"/>
      <c r="BX274" s="1209"/>
      <c r="BY274" s="1289"/>
      <c r="BZ274" s="1289"/>
      <c r="CA274" s="1289"/>
      <c r="CB274" s="1174"/>
      <c r="CC274" s="1176"/>
      <c r="CD274" s="1176"/>
      <c r="CE274" s="1176"/>
      <c r="CF274" s="1176"/>
      <c r="CG274" s="1176"/>
      <c r="CH274" s="1179"/>
      <c r="CI274" s="1176"/>
      <c r="CJ274" s="1176"/>
      <c r="CK274" s="1176"/>
      <c r="CL274" s="1176"/>
      <c r="CM274" s="1176"/>
      <c r="CN274" s="1179"/>
      <c r="CO274" s="1176"/>
      <c r="CP274" s="1176"/>
      <c r="CQ274" s="1176"/>
      <c r="CR274" s="1176"/>
      <c r="CS274" s="1176"/>
      <c r="CT274" s="1292"/>
      <c r="CU274" s="1176"/>
      <c r="CV274" s="1176"/>
      <c r="CW274" s="1176"/>
      <c r="CX274" s="1176"/>
      <c r="CY274" s="1176"/>
      <c r="CZ274" s="1292"/>
      <c r="DA274" s="1176"/>
      <c r="DB274" s="1176"/>
      <c r="DC274" s="1176"/>
      <c r="DD274" s="1176"/>
      <c r="DE274" s="1176"/>
      <c r="DF274" s="1297"/>
      <c r="DG274" s="1286"/>
      <c r="DH274" s="1177"/>
      <c r="DI274" s="1300"/>
      <c r="DJ274" s="1300"/>
      <c r="DK274" s="1300"/>
      <c r="DL274" s="1306"/>
      <c r="DM274" s="1306"/>
      <c r="DN274" s="1284"/>
      <c r="DO274" s="1290"/>
      <c r="DP274" s="1290"/>
      <c r="DQ274" s="1290"/>
      <c r="DR274" s="1291"/>
      <c r="DS274" s="1289"/>
      <c r="DT274" s="1289"/>
      <c r="DU274" s="1171"/>
      <c r="DV274" s="1289"/>
    </row>
    <row r="275" spans="1:136" ht="17.25" customHeight="1" x14ac:dyDescent="0.15">
      <c r="A275" s="1170" t="s">
        <v>550</v>
      </c>
      <c r="B275" s="1210" t="s">
        <v>49</v>
      </c>
      <c r="C275" s="1211" t="s">
        <v>15</v>
      </c>
      <c r="D275" s="1212">
        <f>AVERAGE('2024月別'!D275,'2023月別 '!C275,'2022月別'!C275,'2021月別'!C275,'2020月別'!C276)</f>
        <v>38405.352800000008</v>
      </c>
      <c r="E275" s="1213">
        <f>AVERAGE('2024月別'!E275,'2023月別 '!D275,'2022月別'!D275,'2021月別'!D275,'2020月別'!D276)</f>
        <v>4690.0441999999994</v>
      </c>
      <c r="F275" s="1214">
        <f>AVERAGE('2024月別'!F275,'2023月別 '!E275,'2022月別'!E275,'2021月別'!E275,'2020月別'!E276)</f>
        <v>1036.6694</v>
      </c>
      <c r="G275" s="1214">
        <f>AVERAGE('2024月別'!G275,'2023月別 '!F275,'2022月別'!F275,'2021月別'!F275,'2020月別'!F276)</f>
        <v>4634.6344000000008</v>
      </c>
      <c r="H275" s="1214">
        <f>AVERAGE('2024月別'!H275,'2023月別 '!G275,'2022月別'!G275,'2021月別'!G275,'2020月別'!G276)</f>
        <v>5868.0843999999997</v>
      </c>
      <c r="I275" s="1214">
        <f>AVERAGE('2024月別'!I275,'2023月別 '!H275,'2022月別'!H275,'2021月別'!H275,'2020月別'!H276)</f>
        <v>193.67679999999999</v>
      </c>
      <c r="J275" s="1215">
        <f>AVERAGE('2024月別'!J275,'2023月別 '!I275,'2022月別'!I275,'2021月別'!I275,'2020月別'!I276)</f>
        <v>40.580600000000004</v>
      </c>
      <c r="K275" s="1216">
        <f>AVERAGE('2024月別'!K275,'2023月別 '!J275,'2022月別'!J275,'2021月別'!J275,'2020月別'!J276)</f>
        <v>697.23739999999998</v>
      </c>
      <c r="L275" s="1214">
        <f>AVERAGE('2024月別'!L275,'2023月別 '!K275,'2022月別'!K275,'2021月別'!K275,'2020月別'!K276)</f>
        <v>496.86739999999998</v>
      </c>
      <c r="M275" s="1214">
        <f>AVERAGE('2024月別'!M275,'2023月別 '!L275,'2022月別'!L275,'2021月別'!L275,'2020月別'!L276)</f>
        <v>1774.3924</v>
      </c>
      <c r="N275" s="1214">
        <f>AVERAGE('2024月別'!N275,'2023月別 '!M275,'2022月別'!M275,'2021月別'!M275,'2020月別'!M276)</f>
        <v>8682.1994000000013</v>
      </c>
      <c r="O275" s="1214">
        <f>AVERAGE('2024月別'!O275,'2023月別 '!N275,'2022月別'!N275,'2021月別'!N275,'2020月別'!N276)</f>
        <v>6714.7804000000006</v>
      </c>
      <c r="P275" s="1217">
        <f>AVERAGE('2024月別'!P275,'2023月別 '!O275,'2022月別'!O275,'2021月別'!O275,'2020月別'!O276)</f>
        <v>3576.1860000000001</v>
      </c>
      <c r="S275" s="55"/>
      <c r="U275" s="767"/>
      <c r="V275" s="767"/>
      <c r="W275" s="767"/>
      <c r="X275" s="748"/>
      <c r="Z275" s="1576"/>
      <c r="AA275" s="1576"/>
      <c r="AB275" s="1576"/>
      <c r="AC275" s="1576"/>
      <c r="AD275" s="1576"/>
      <c r="AG275" s="1176"/>
      <c r="AH275" s="1176"/>
      <c r="AI275" s="1285"/>
      <c r="AJ275" s="1292"/>
      <c r="AK275" s="1179"/>
      <c r="AL275" s="1179"/>
      <c r="AM275" s="1179"/>
      <c r="AN275" s="1179"/>
      <c r="AO275" s="1179"/>
      <c r="AP275" s="1292"/>
      <c r="AQ275" s="1292"/>
      <c r="AR275" s="1179"/>
      <c r="AS275" s="1179"/>
      <c r="AT275" s="1179"/>
      <c r="AU275" s="1179"/>
      <c r="AV275" s="1292"/>
      <c r="AW275" s="1179"/>
      <c r="AX275" s="1179"/>
      <c r="AY275" s="1244"/>
      <c r="AZ275" s="1244"/>
      <c r="BA275" s="1244"/>
      <c r="BB275" s="1244"/>
      <c r="BC275" s="1244"/>
      <c r="BD275" s="1292"/>
      <c r="BE275" s="1176"/>
      <c r="BF275" s="1176"/>
      <c r="BG275" s="1176"/>
      <c r="BH275" s="1176"/>
      <c r="BI275" s="1176"/>
      <c r="BJ275" s="1179"/>
      <c r="BK275" s="1295"/>
      <c r="BL275" s="1295"/>
      <c r="BM275" s="1295"/>
      <c r="BN275" s="1174"/>
      <c r="BO275" s="1295"/>
      <c r="BP275" s="1174"/>
      <c r="BQ275" s="1284"/>
      <c r="BR275" s="1209"/>
      <c r="BS275" s="1289"/>
      <c r="BT275" s="1174"/>
      <c r="BU275" s="1289"/>
      <c r="BV275" s="1174"/>
      <c r="BW275" s="1292"/>
      <c r="BX275" s="1292"/>
      <c r="BY275" s="293"/>
      <c r="BZ275" s="1293"/>
      <c r="CA275" s="1287"/>
      <c r="CB275" s="1292"/>
      <c r="CC275" s="1176"/>
      <c r="CD275" s="1176"/>
      <c r="CE275" s="1176"/>
      <c r="CF275" s="1176"/>
      <c r="CG275" s="1176"/>
      <c r="CH275" s="1179"/>
      <c r="CI275" s="1286"/>
      <c r="CJ275" s="1177"/>
      <c r="CK275" s="1286"/>
      <c r="CL275" s="1292"/>
      <c r="CM275" s="1179"/>
      <c r="CN275" s="1179"/>
      <c r="CO275" s="1179"/>
      <c r="CP275" s="1179"/>
      <c r="CQ275" s="1179"/>
      <c r="CR275" s="1286"/>
      <c r="CS275" s="1292"/>
      <c r="CT275" s="1179"/>
      <c r="CU275" s="1286"/>
      <c r="CV275" s="1177"/>
      <c r="CW275" s="1286"/>
      <c r="CX275" s="1286"/>
      <c r="CY275" s="1286"/>
      <c r="CZ275" s="1285"/>
      <c r="DA275" s="1286"/>
      <c r="DB275" s="1177"/>
      <c r="DC275" s="1300"/>
      <c r="DD275" s="1300"/>
      <c r="DE275" s="1300"/>
      <c r="DF275" s="1306"/>
      <c r="DG275" s="1178"/>
      <c r="DH275" s="1289"/>
      <c r="DI275" s="1171"/>
      <c r="DJ275" s="1171"/>
      <c r="DN275" s="1244"/>
      <c r="DO275" s="1290"/>
      <c r="DP275" s="1290"/>
    </row>
    <row r="276" spans="1:136" ht="17.25" customHeight="1" x14ac:dyDescent="0.15">
      <c r="A276" s="1170" t="s">
        <v>551</v>
      </c>
      <c r="B276" s="1218" t="s">
        <v>49</v>
      </c>
      <c r="C276" s="1219" t="s">
        <v>240</v>
      </c>
      <c r="D276" s="1220">
        <f>AVERAGE('2024月別'!D276,'2023月別 '!C276,'2022月別'!C276,'2021月別'!C276,'2020月別'!C277)</f>
        <v>794.213473350909</v>
      </c>
      <c r="E276" s="1221">
        <f>AVERAGE('2024月別'!E276,'2023月別 '!D276,'2022月別'!D276,'2021月別'!D276,'2020月別'!D277)</f>
        <v>921.6</v>
      </c>
      <c r="F276" s="1222">
        <f>AVERAGE('2024月別'!F276,'2023月別 '!E276,'2022月別'!E276,'2021月別'!E276,'2020月別'!E277)</f>
        <v>947.4</v>
      </c>
      <c r="G276" s="1222">
        <f>AVERAGE('2024月別'!G276,'2023月別 '!F276,'2022月別'!F276,'2021月別'!F276,'2020月別'!F277)</f>
        <v>876.4</v>
      </c>
      <c r="H276" s="1222">
        <f>AVERAGE('2024月別'!H276,'2023月別 '!G276,'2022月別'!G276,'2021月別'!G276,'2020月別'!G277)</f>
        <v>704.4</v>
      </c>
      <c r="I276" s="1222">
        <f>AVERAGE('2024月別'!I276,'2023月別 '!H276,'2022月別'!H276,'2021月別'!H276,'2020月別'!H277)</f>
        <v>541</v>
      </c>
      <c r="J276" s="1223">
        <f>AVERAGE('2024月別'!J276,'2023月別 '!I276,'2022月別'!I276,'2021月別'!I276,'2020月別'!I277)</f>
        <v>503</v>
      </c>
      <c r="K276" s="1222">
        <f>AVERAGE('2024月別'!K276,'2023月別 '!J276,'2022月別'!J276,'2021月別'!J276,'2020月別'!J277)</f>
        <v>891.6</v>
      </c>
      <c r="L276" s="1222">
        <f>AVERAGE('2024月別'!L276,'2023月別 '!K276,'2022月別'!K276,'2021月別'!K276,'2020月別'!K277)</f>
        <v>950.4</v>
      </c>
      <c r="M276" s="1222">
        <f>AVERAGE('2024月別'!M276,'2023月別 '!L276,'2022月別'!L276,'2021月別'!L276,'2020月別'!L277)</f>
        <v>918.4</v>
      </c>
      <c r="N276" s="1222">
        <f>AVERAGE('2024月別'!N276,'2023月別 '!M276,'2022月別'!M276,'2021月別'!M276,'2020月別'!M277)</f>
        <v>778.2</v>
      </c>
      <c r="O276" s="1222">
        <f>AVERAGE('2024月別'!O276,'2023月別 '!N276,'2022月別'!N276,'2021月別'!N276,'2020月別'!N277)</f>
        <v>767</v>
      </c>
      <c r="P276" s="1224">
        <f>AVERAGE('2024月別'!P276,'2023月別 '!O276,'2022月別'!O276,'2021月別'!O276,'2020月別'!O277)</f>
        <v>877</v>
      </c>
      <c r="S276" s="55"/>
      <c r="T276" s="825"/>
      <c r="U276" s="767"/>
      <c r="V276" s="767"/>
      <c r="W276" s="767"/>
      <c r="X276" s="748"/>
      <c r="Z276" s="1576"/>
      <c r="AA276" s="1576"/>
      <c r="AB276" s="1576"/>
      <c r="AC276" s="1576"/>
      <c r="AD276" s="1576"/>
      <c r="AE276" s="787"/>
      <c r="AF276" s="1292"/>
      <c r="AG276" s="1179"/>
      <c r="AH276" s="1292"/>
      <c r="AI276" s="1179"/>
      <c r="AJ276" s="1292"/>
      <c r="AK276" s="1178"/>
      <c r="AL276" s="1179"/>
      <c r="AM276" s="1179"/>
      <c r="AN276" s="1179"/>
      <c r="AO276" s="1179"/>
      <c r="AP276" s="1292"/>
      <c r="AQ276" s="1292"/>
      <c r="AR276" s="1292"/>
      <c r="AS276" s="1179"/>
      <c r="AT276" s="1179"/>
      <c r="AU276" s="1179"/>
      <c r="AV276" s="1292"/>
      <c r="AW276" s="1179"/>
      <c r="AX276" s="1179"/>
      <c r="AY276" s="1284"/>
      <c r="AZ276" s="1284"/>
      <c r="BA276" s="1284"/>
      <c r="BB276" s="1284"/>
      <c r="BC276" s="1284"/>
      <c r="BD276" s="1174"/>
      <c r="BE276" s="1290"/>
      <c r="BF276" s="1290"/>
      <c r="BG276" s="1290"/>
      <c r="BH276" s="1290"/>
      <c r="BI276" s="1295"/>
      <c r="BJ276" s="1295"/>
      <c r="BK276" s="1179"/>
      <c r="BL276" s="1179"/>
      <c r="BM276" s="1293"/>
      <c r="BN276" s="293"/>
      <c r="BO276" s="1293"/>
      <c r="BP276" s="1179"/>
      <c r="BQ276" s="1176"/>
      <c r="BR276" s="1176"/>
      <c r="BS276" s="1176"/>
      <c r="BT276" s="1176"/>
      <c r="BU276" s="1176"/>
      <c r="BV276" s="1292"/>
      <c r="BW276" s="1179"/>
      <c r="BX276" s="1179"/>
      <c r="BY276" s="1179"/>
      <c r="BZ276" s="1286"/>
      <c r="CA276" s="1292"/>
      <c r="CB276" s="1179"/>
      <c r="CC276" s="1292"/>
      <c r="CD276" s="1292"/>
      <c r="CE276" s="1292"/>
      <c r="CF276" s="1179"/>
      <c r="CG276" s="1286"/>
      <c r="CH276" s="1179"/>
      <c r="CI276" s="1286"/>
      <c r="CJ276" s="1177"/>
      <c r="CK276" s="1286"/>
      <c r="CL276" s="1286"/>
      <c r="CM276" s="1286"/>
      <c r="CN276" s="1285"/>
      <c r="CO276" s="1286"/>
      <c r="CP276" s="1177"/>
      <c r="CQ276" s="1300"/>
      <c r="CR276" s="1300"/>
      <c r="CS276" s="1300"/>
      <c r="CT276" s="1180"/>
      <c r="CU276" s="1178"/>
      <c r="CV276" s="1289"/>
      <c r="CW276" s="1171"/>
      <c r="CX276" s="1171"/>
    </row>
    <row r="277" spans="1:136" ht="17.25" customHeight="1" x14ac:dyDescent="0.15">
      <c r="A277" s="1170" t="s">
        <v>552</v>
      </c>
      <c r="B277" s="1225" t="s">
        <v>50</v>
      </c>
      <c r="C277" s="1226" t="s">
        <v>239</v>
      </c>
      <c r="D277" s="1212">
        <f>AVERAGE('2024月別'!D277,'2023月別 '!C277,'2022月別'!C277,'2021月別'!C277,'2020月別'!C278)</f>
        <v>13.0154</v>
      </c>
      <c r="E277" s="1213">
        <f>AVERAGE('2024月別'!E277,'2023月別 '!D277,'2022月別'!D277,'2021月別'!D277,'2020月別'!D278)</f>
        <v>3.597</v>
      </c>
      <c r="F277" s="1214">
        <f>AVERAGE('2024月別'!F277,'2023月別 '!E277,'2022月別'!E277,'2021月別'!E277,'2020月別'!E278)</f>
        <v>1.2710000000000001</v>
      </c>
      <c r="G277" s="1214">
        <f>AVERAGE('2024月別'!G277,'2023月別 '!F277,'2022月別'!F277,'2021月別'!F277,'2020月別'!F278)</f>
        <v>0.6976</v>
      </c>
      <c r="H277" s="1214">
        <f>AVERAGE('2024月別'!H277,'2023月別 '!G277,'2022月別'!G277,'2021月別'!G277,'2020月別'!G278)</f>
        <v>0.25640000000000002</v>
      </c>
      <c r="I277" s="1214">
        <f>AVERAGE('2024月別'!I277,'2023月別 '!H277,'2022月別'!H277,'2021月別'!H277,'2020月別'!H278)</f>
        <v>0.12720000000000001</v>
      </c>
      <c r="J277" s="1215">
        <f>AVERAGE('2024月別'!J277,'2023月別 '!I277,'2022月別'!I277,'2021月別'!I277,'2020月別'!I278)</f>
        <v>0.13999999999999999</v>
      </c>
      <c r="K277" s="1216">
        <f>AVERAGE('2024月別'!K277,'2023月別 '!J277,'2022月別'!J277,'2021月別'!J277,'2020月別'!J278)</f>
        <v>9.459999999999999E-2</v>
      </c>
      <c r="L277" s="1214">
        <f>AVERAGE('2024月別'!L277,'2023月別 '!K277,'2022月別'!K277,'2021月別'!K277,'2020月別'!K278)</f>
        <v>6.7399999999999988E-2</v>
      </c>
      <c r="M277" s="1214">
        <f>AVERAGE('2024月別'!M277,'2023月別 '!L277,'2022月別'!L277,'2021月別'!L277,'2020月別'!L278)</f>
        <v>6.1800000000000001E-2</v>
      </c>
      <c r="N277" s="1214">
        <f>AVERAGE('2024月別'!N277,'2023月別 '!M277,'2022月別'!M277,'2021月別'!M277,'2020月別'!M278)</f>
        <v>0.20880000000000001</v>
      </c>
      <c r="O277" s="1214">
        <f>AVERAGE('2024月別'!O277,'2023月別 '!N277,'2022月別'!N277,'2021月別'!N277,'2020月別'!N278)</f>
        <v>0.51940000000000008</v>
      </c>
      <c r="P277" s="1217">
        <f>AVERAGE('2024月別'!P277,'2023月別 '!O277,'2022月別'!O277,'2021月別'!O277,'2020月別'!O278)</f>
        <v>5.9741999999999997</v>
      </c>
      <c r="S277" s="55"/>
      <c r="U277" s="767"/>
      <c r="V277" s="767"/>
      <c r="W277" s="767"/>
      <c r="X277" s="748"/>
      <c r="Z277" s="1576"/>
      <c r="AA277" s="1576"/>
      <c r="AB277" s="1576"/>
      <c r="AC277" s="1576"/>
      <c r="AD277" s="1576"/>
      <c r="AG277" s="1176"/>
      <c r="AH277" s="1292"/>
      <c r="AI277" s="1292"/>
      <c r="AJ277" s="1178"/>
      <c r="AK277" s="1292"/>
      <c r="AL277" s="1292"/>
      <c r="AM277" s="1179"/>
      <c r="AN277" s="1179"/>
      <c r="AO277" s="1179"/>
      <c r="AP277" s="1179"/>
      <c r="AQ277" s="1292"/>
      <c r="AR277" s="1179"/>
      <c r="AS277" s="1179"/>
      <c r="AT277" s="1179"/>
      <c r="AU277" s="1179"/>
      <c r="AV277" s="1292"/>
      <c r="AW277" s="1179"/>
      <c r="AX277" s="1292"/>
      <c r="AY277" s="1174"/>
      <c r="AZ277" s="1174"/>
      <c r="BA277" s="1174"/>
      <c r="BB277" s="1171"/>
      <c r="BC277" s="1295"/>
      <c r="BD277" s="1295"/>
      <c r="BE277" s="1295"/>
      <c r="BF277" s="1295"/>
      <c r="BG277" s="1303"/>
      <c r="BH277" s="1171"/>
      <c r="BI277" s="1303"/>
      <c r="BJ277" s="1174"/>
      <c r="BK277" s="1176"/>
      <c r="BL277" s="1176"/>
      <c r="BM277" s="1176"/>
      <c r="BN277" s="1176"/>
      <c r="BO277" s="1176"/>
      <c r="BP277" s="1179"/>
      <c r="BQ277" s="1292"/>
      <c r="BR277" s="1292"/>
      <c r="BS277" s="1292"/>
      <c r="BT277" s="1179"/>
      <c r="BU277" s="1286"/>
      <c r="BV277" s="1292"/>
      <c r="BW277" s="1286"/>
      <c r="BX277" s="1177"/>
      <c r="BY277" s="1286"/>
      <c r="BZ277" s="1292"/>
      <c r="CA277" s="1179"/>
      <c r="CB277" s="1292"/>
      <c r="CC277" s="1286"/>
      <c r="CD277" s="1177"/>
      <c r="CE277" s="1286"/>
      <c r="CF277" s="1286"/>
      <c r="CG277" s="1286"/>
      <c r="CH277" s="1297"/>
      <c r="CI277" s="1286"/>
      <c r="CJ277" s="1177"/>
      <c r="CK277" s="1300"/>
      <c r="CL277" s="1300"/>
      <c r="CM277" s="1300"/>
      <c r="CN277" s="1180"/>
      <c r="CO277" s="1178"/>
      <c r="CP277" s="1289"/>
      <c r="CQ277" s="1171"/>
    </row>
    <row r="278" spans="1:136" ht="17.25" customHeight="1" x14ac:dyDescent="0.15">
      <c r="A278" s="1170" t="s">
        <v>553</v>
      </c>
      <c r="B278" s="1210" t="s">
        <v>51</v>
      </c>
      <c r="C278" s="1211" t="s">
        <v>15</v>
      </c>
      <c r="D278" s="1212">
        <f>AVERAGE('2024月別'!D278,'2023月別 '!C278,'2022月別'!C278,'2021月別'!C278,'2020月別'!C279)</f>
        <v>74489.37539999999</v>
      </c>
      <c r="E278" s="1213">
        <f>AVERAGE('2024月別'!E278,'2023月別 '!D278,'2022月別'!D278,'2021月別'!D278,'2020月別'!D279)</f>
        <v>9395.4508000000005</v>
      </c>
      <c r="F278" s="1214">
        <f>AVERAGE('2024月別'!F278,'2023月別 '!E278,'2022月別'!E278,'2021月別'!E278,'2020月別'!E279)</f>
        <v>2916.2622000000001</v>
      </c>
      <c r="G278" s="1214">
        <f>AVERAGE('2024月別'!G278,'2023月別 '!F278,'2022月別'!F278,'2021月別'!F278,'2020月別'!F279)</f>
        <v>2455.1383999999998</v>
      </c>
      <c r="H278" s="1214">
        <f>AVERAGE('2024月別'!H278,'2023月別 '!G278,'2022月別'!G278,'2021月別'!G278,'2020月別'!G279)</f>
        <v>2223.451</v>
      </c>
      <c r="I278" s="1214">
        <f>AVERAGE('2024月別'!I278,'2023月別 '!H278,'2022月別'!H278,'2021月別'!H278,'2020月別'!H279)</f>
        <v>936.53600000000006</v>
      </c>
      <c r="J278" s="1215">
        <f>AVERAGE('2024月別'!J278,'2023月別 '!I278,'2022月別'!I278,'2021月別'!I278,'2020月別'!I279)</f>
        <v>776.8309999999999</v>
      </c>
      <c r="K278" s="1216">
        <f>AVERAGE('2024月別'!K278,'2023月別 '!J278,'2022月別'!J278,'2021月別'!J278,'2020月別'!J279)</f>
        <v>442.44960000000003</v>
      </c>
      <c r="L278" s="1214">
        <f>AVERAGE('2024月別'!L278,'2023月別 '!K278,'2022月別'!K278,'2021月別'!K278,'2020月別'!K279)</f>
        <v>739.67960000000005</v>
      </c>
      <c r="M278" s="1214">
        <f>AVERAGE('2024月別'!M278,'2023月別 '!L278,'2022月別'!L278,'2021月別'!L278,'2020月別'!L279)</f>
        <v>1364.6188</v>
      </c>
      <c r="N278" s="1214">
        <f>AVERAGE('2024月別'!N278,'2023月別 '!M278,'2022月別'!M278,'2021月別'!M278,'2020月別'!M279)</f>
        <v>2156.0673999999999</v>
      </c>
      <c r="O278" s="1214">
        <f>AVERAGE('2024月別'!O278,'2023月別 '!N278,'2022月別'!N278,'2021月別'!N278,'2020月別'!N279)</f>
        <v>2199.3687999999997</v>
      </c>
      <c r="P278" s="1217">
        <f>AVERAGE('2024月別'!P278,'2023月別 '!O278,'2022月別'!O278,'2021月別'!O278,'2020月別'!O279)</f>
        <v>48883.521800000002</v>
      </c>
      <c r="R278" s="59"/>
      <c r="S278" s="55"/>
      <c r="U278" s="767"/>
      <c r="V278" s="767"/>
      <c r="W278" s="767"/>
      <c r="X278" s="748"/>
      <c r="Z278" s="1576"/>
      <c r="AA278" s="1576"/>
      <c r="AB278" s="1576"/>
      <c r="AC278" s="1576"/>
      <c r="AD278" s="1576"/>
      <c r="AG278" s="1176"/>
      <c r="AH278" s="1179"/>
      <c r="AI278" s="1178"/>
      <c r="AJ278" s="1285"/>
      <c r="AK278" s="1179"/>
      <c r="AL278" s="1179"/>
      <c r="AM278" s="1179"/>
      <c r="AN278" s="1179"/>
      <c r="AO278" s="1179"/>
      <c r="AP278" s="1179"/>
      <c r="AQ278" s="1248"/>
      <c r="AR278" s="1180"/>
      <c r="AS278" s="1174"/>
      <c r="AT278" s="1174"/>
      <c r="AU278" s="1171"/>
      <c r="AV278" s="1295"/>
      <c r="AW278" s="1174"/>
      <c r="AX278" s="1174"/>
      <c r="AY278" s="1176"/>
      <c r="AZ278" s="1176"/>
      <c r="BA278" s="1176"/>
      <c r="BB278" s="1176"/>
      <c r="BC278" s="1176"/>
      <c r="BD278" s="1179"/>
      <c r="BE278" s="1176"/>
      <c r="BF278" s="1176"/>
      <c r="BG278" s="1176"/>
      <c r="BH278" s="1176"/>
      <c r="BI278" s="1176"/>
      <c r="BJ278" s="1179"/>
      <c r="BK278" s="1286"/>
      <c r="BL278" s="1177"/>
      <c r="BM278" s="1286"/>
      <c r="BN278" s="1286"/>
      <c r="BO278" s="1292"/>
      <c r="BP278" s="1179"/>
      <c r="BQ278" s="1286"/>
      <c r="BR278" s="1177"/>
      <c r="BS278" s="1286"/>
      <c r="BT278" s="1286"/>
      <c r="BU278" s="1286"/>
      <c r="BV278" s="1285"/>
      <c r="BW278" s="1286"/>
      <c r="BX278" s="1177"/>
      <c r="BY278" s="1300"/>
      <c r="BZ278" s="1300"/>
      <c r="CA278" s="1300"/>
      <c r="CB278" s="1180"/>
      <c r="CC278" s="1178"/>
      <c r="CD278" s="1289"/>
      <c r="CE278" s="1171"/>
    </row>
    <row r="279" spans="1:136" ht="17.25" customHeight="1" x14ac:dyDescent="0.15">
      <c r="A279" s="1170" t="s">
        <v>554</v>
      </c>
      <c r="B279" s="1218" t="s">
        <v>51</v>
      </c>
      <c r="C279" s="1219" t="s">
        <v>240</v>
      </c>
      <c r="D279" s="1220">
        <f>AVERAGE('2024月別'!D279,'2023月別 '!C279,'2022月別'!C279,'2021月別'!C279,'2020月別'!C280)</f>
        <v>5881.8379746062928</v>
      </c>
      <c r="E279" s="1221">
        <f>AVERAGE('2024月別'!E279,'2023月別 '!D279,'2022月別'!D279,'2021月別'!D279,'2020月別'!D280)</f>
        <v>2637.6</v>
      </c>
      <c r="F279" s="1222">
        <f>AVERAGE('2024月別'!F279,'2023月別 '!E279,'2022月別'!E279,'2021月別'!E279,'2020月別'!E280)</f>
        <v>2658.8</v>
      </c>
      <c r="G279" s="1222">
        <f>AVERAGE('2024月別'!G279,'2023月別 '!F279,'2022月別'!F279,'2021月別'!F279,'2020月別'!F280)</f>
        <v>3753.4</v>
      </c>
      <c r="H279" s="1222">
        <f>AVERAGE('2024月別'!H279,'2023月別 '!G279,'2022月別'!G279,'2021月別'!G279,'2020月別'!G280)</f>
        <v>12330.6</v>
      </c>
      <c r="I279" s="1222">
        <f>AVERAGE('2024月別'!I279,'2023月別 '!H279,'2022月別'!H279,'2021月別'!H279,'2020月別'!H280)</f>
        <v>12872.2</v>
      </c>
      <c r="J279" s="1223">
        <f>AVERAGE('2024月別'!J279,'2023月別 '!I279,'2022月別'!I279,'2021月別'!I279,'2020月別'!I280)</f>
        <v>7464</v>
      </c>
      <c r="K279" s="1222">
        <f>AVERAGE('2024月別'!K279,'2023月別 '!J279,'2022月別'!J279,'2021月別'!J279,'2020月別'!J280)</f>
        <v>7618.8</v>
      </c>
      <c r="L279" s="1222">
        <f>AVERAGE('2024月別'!L279,'2023月別 '!K279,'2022月別'!K279,'2021月別'!K279,'2020月別'!K280)</f>
        <v>14830.6</v>
      </c>
      <c r="M279" s="1222">
        <f>AVERAGE('2024月別'!M279,'2023月別 '!L279,'2022月別'!L279,'2021月別'!L279,'2020月別'!L280)</f>
        <v>18766</v>
      </c>
      <c r="N279" s="1222">
        <f>AVERAGE('2024月別'!N279,'2023月別 '!M279,'2022月別'!M279,'2021月別'!M279,'2020月別'!M280)</f>
        <v>9642.7999999999993</v>
      </c>
      <c r="O279" s="1222">
        <f>AVERAGE('2024月別'!O279,'2023月別 '!N279,'2022月別'!N279,'2021月別'!N279,'2020月別'!N280)</f>
        <v>4574.2</v>
      </c>
      <c r="P279" s="1224">
        <f>AVERAGE('2024月別'!P279,'2023月別 '!O279,'2022月別'!O279,'2021月別'!O279,'2020月別'!O280)</f>
        <v>8338.4</v>
      </c>
      <c r="S279" s="55"/>
      <c r="T279" s="825"/>
      <c r="U279" s="767"/>
      <c r="V279" s="767"/>
      <c r="W279" s="767"/>
      <c r="X279" s="748"/>
      <c r="Z279" s="1576"/>
      <c r="AA279" s="1576"/>
      <c r="AB279" s="1576"/>
      <c r="AC279" s="1576"/>
      <c r="AD279" s="1576"/>
      <c r="AE279" s="787"/>
      <c r="AF279" s="1292"/>
      <c r="AG279" s="1176"/>
      <c r="AH279" s="1176"/>
      <c r="AI279" s="1178"/>
      <c r="AJ279" s="1178"/>
      <c r="AK279" s="1178"/>
      <c r="AL279" s="1179"/>
      <c r="AM279" s="1176"/>
      <c r="AN279" s="1176"/>
      <c r="AO279" s="1176"/>
      <c r="AP279" s="1176"/>
      <c r="AQ279" s="1176"/>
      <c r="AR279" s="1180"/>
      <c r="AS279" s="1284"/>
      <c r="AT279" s="1284"/>
      <c r="AU279" s="1284"/>
      <c r="AV279" s="1284"/>
      <c r="AW279" s="1284"/>
      <c r="AX279" s="1174"/>
      <c r="AY279" s="1290"/>
      <c r="AZ279" s="1290"/>
      <c r="BA279" s="1289"/>
      <c r="BB279" s="1295"/>
      <c r="BC279" s="1289"/>
      <c r="BD279" s="1295"/>
      <c r="BE279" s="1292"/>
      <c r="BF279" s="1292"/>
      <c r="BG279" s="1292"/>
      <c r="BH279" s="1285"/>
      <c r="BI279" s="1285"/>
      <c r="BJ279" s="1292"/>
      <c r="BK279" s="1176"/>
      <c r="BL279" s="1176"/>
      <c r="BM279" s="1176"/>
      <c r="BN279" s="1176"/>
      <c r="BO279" s="1176"/>
      <c r="BP279" s="1179"/>
      <c r="BQ279" s="1286"/>
      <c r="BR279" s="1177"/>
      <c r="BS279" s="1286"/>
      <c r="BT279" s="1286"/>
      <c r="BU279" s="1286"/>
      <c r="BV279" s="1179"/>
      <c r="BW279" s="1286"/>
      <c r="BX279" s="1177"/>
      <c r="BY279" s="1286"/>
      <c r="BZ279" s="1286"/>
      <c r="CA279" s="1286"/>
      <c r="CB279" s="1285"/>
      <c r="CC279" s="1286"/>
      <c r="CD279" s="1177"/>
      <c r="CE279" s="1300"/>
      <c r="CF279" s="1300"/>
      <c r="CG279" s="1300"/>
      <c r="CH279" s="1180"/>
      <c r="CI279" s="1178"/>
      <c r="CJ279" s="1289"/>
      <c r="CK279" s="1171"/>
    </row>
    <row r="280" spans="1:136" ht="17.25" customHeight="1" x14ac:dyDescent="0.15">
      <c r="A280" s="1170" t="s">
        <v>555</v>
      </c>
      <c r="B280" s="1225" t="s">
        <v>52</v>
      </c>
      <c r="C280" s="1226" t="s">
        <v>239</v>
      </c>
      <c r="D280" s="1212">
        <f>AVERAGE('2024月別'!D280,'2023月別 '!C280,'2022月別'!C280,'2021月別'!C280,'2020月別'!C281)</f>
        <v>225.5078</v>
      </c>
      <c r="E280" s="1213">
        <f>AVERAGE('2024月別'!E280,'2023月別 '!D280,'2022月別'!D280,'2021月別'!D280,'2020月別'!D281)</f>
        <v>18.818000000000001</v>
      </c>
      <c r="F280" s="1214">
        <f>AVERAGE('2024月別'!F280,'2023月別 '!E280,'2022月別'!E280,'2021月別'!E280,'2020月別'!E281)</f>
        <v>17.944399999999998</v>
      </c>
      <c r="G280" s="1214">
        <f>AVERAGE('2024月別'!G280,'2023月別 '!F280,'2022月別'!F280,'2021月別'!F280,'2020月別'!F281)</f>
        <v>22.2608</v>
      </c>
      <c r="H280" s="1214">
        <f>AVERAGE('2024月別'!H280,'2023月別 '!G280,'2022月別'!G280,'2021月別'!G280,'2020月別'!G281)</f>
        <v>19.137</v>
      </c>
      <c r="I280" s="1214">
        <f>AVERAGE('2024月別'!I280,'2023月別 '!H280,'2022月別'!H280,'2021月別'!H280,'2020月別'!H281)</f>
        <v>18.660800000000002</v>
      </c>
      <c r="J280" s="1215">
        <f>AVERAGE('2024月別'!J280,'2023月別 '!I280,'2022月別'!I280,'2021月別'!I280,'2020月別'!I281)</f>
        <v>19.357599999999998</v>
      </c>
      <c r="K280" s="1216">
        <f>AVERAGE('2024月別'!K280,'2023月別 '!J280,'2022月別'!J280,'2021月別'!J280,'2020月別'!J281)</f>
        <v>18.6128</v>
      </c>
      <c r="L280" s="1214">
        <f>AVERAGE('2024月別'!L280,'2023月別 '!K280,'2022月別'!K280,'2021月別'!K280,'2020月別'!K281)</f>
        <v>13.950999999999999</v>
      </c>
      <c r="M280" s="1214">
        <f>AVERAGE('2024月別'!M280,'2023月別 '!L280,'2022月別'!L280,'2021月別'!L280,'2020月別'!L281)</f>
        <v>13.442599999999999</v>
      </c>
      <c r="N280" s="1214">
        <f>AVERAGE('2024月別'!N280,'2023月別 '!M280,'2022月別'!M280,'2021月別'!M280,'2020月別'!M281)</f>
        <v>18.577999999999999</v>
      </c>
      <c r="O280" s="1214">
        <f>AVERAGE('2024月別'!O280,'2023月別 '!N280,'2022月別'!N280,'2021月別'!N280,'2020月別'!N281)</f>
        <v>18.611599999999999</v>
      </c>
      <c r="P280" s="1217">
        <f>AVERAGE('2024月別'!P280,'2023月別 '!O280,'2022月別'!O280,'2021月別'!O280,'2020月別'!O281)</f>
        <v>26.133199999999999</v>
      </c>
      <c r="R280" s="59"/>
      <c r="S280" s="55"/>
      <c r="U280" s="767"/>
      <c r="V280" s="767"/>
      <c r="W280" s="767"/>
      <c r="X280" s="748"/>
      <c r="Z280" s="1575"/>
      <c r="AA280" s="1575"/>
      <c r="AB280" s="1575"/>
      <c r="AC280" s="1576"/>
      <c r="AD280" s="1576"/>
      <c r="AG280" s="1176"/>
      <c r="AH280" s="1179"/>
      <c r="AI280" s="1179"/>
      <c r="AJ280" s="1248"/>
      <c r="AK280" s="1248"/>
      <c r="AL280" s="1292"/>
      <c r="AM280" s="1179"/>
      <c r="AN280" s="1179"/>
      <c r="AO280" s="1179"/>
      <c r="AP280" s="1179"/>
      <c r="AQ280" s="1292"/>
      <c r="AR280" s="1180"/>
      <c r="AS280" s="1284"/>
      <c r="AT280" s="1209"/>
      <c r="AU280" s="1289"/>
      <c r="AV280" s="1289"/>
      <c r="AW280" s="1289"/>
      <c r="AX280" s="1174"/>
      <c r="AY280" s="1179"/>
      <c r="AZ280" s="1179"/>
      <c r="BA280" s="1179"/>
      <c r="BB280" s="1179"/>
      <c r="BC280" s="1285"/>
      <c r="BD280" s="1179"/>
      <c r="BE280" s="1176"/>
      <c r="BF280" s="1176"/>
      <c r="BG280" s="1176"/>
      <c r="BH280" s="1176"/>
      <c r="BI280" s="1176"/>
      <c r="BJ280" s="1292"/>
      <c r="BK280" s="1286"/>
      <c r="BL280" s="1177"/>
      <c r="BM280" s="1286"/>
      <c r="BN280" s="1286"/>
      <c r="BO280" s="1286"/>
      <c r="BP280" s="1297"/>
      <c r="BQ280" s="1286"/>
      <c r="BR280" s="1177"/>
      <c r="BS280" s="1300"/>
      <c r="BT280" s="1300"/>
      <c r="BU280" s="1300"/>
      <c r="BV280" s="1180"/>
      <c r="BW280" s="1178"/>
      <c r="BX280" s="1289"/>
      <c r="BY280" s="1171"/>
    </row>
    <row r="281" spans="1:136" ht="17.25" customHeight="1" x14ac:dyDescent="0.15">
      <c r="A281" s="1170" t="s">
        <v>556</v>
      </c>
      <c r="B281" s="1210" t="s">
        <v>53</v>
      </c>
      <c r="C281" s="1211" t="s">
        <v>15</v>
      </c>
      <c r="D281" s="1212">
        <f>AVERAGE('2024月別'!D281,'2023月別 '!C281,'2022月別'!C281,'2021月別'!C281,'2020月別'!C282)</f>
        <v>114879.8054</v>
      </c>
      <c r="E281" s="1213">
        <f>AVERAGE('2024月別'!E281,'2023月別 '!D281,'2022月別'!D281,'2021月別'!D281,'2020月別'!D282)</f>
        <v>14297.289799999999</v>
      </c>
      <c r="F281" s="1214">
        <f>AVERAGE('2024月別'!F281,'2023月別 '!E281,'2022月別'!E281,'2021月別'!E281,'2020月別'!E282)</f>
        <v>7390.335399999999</v>
      </c>
      <c r="G281" s="1214">
        <f>AVERAGE('2024月別'!G281,'2023月別 '!F281,'2022月別'!F281,'2021月別'!F281,'2020月別'!F282)</f>
        <v>7718.1761999999999</v>
      </c>
      <c r="H281" s="1214">
        <f>AVERAGE('2024月別'!H281,'2023月別 '!G281,'2022月別'!G281,'2021月別'!G281,'2020月別'!G282)</f>
        <v>6064.1024000000007</v>
      </c>
      <c r="I281" s="1214">
        <f>AVERAGE('2024月別'!I281,'2023月別 '!H281,'2022月別'!H281,'2021月別'!H281,'2020月別'!H282)</f>
        <v>6046.1869999999999</v>
      </c>
      <c r="J281" s="1215">
        <f>AVERAGE('2024月別'!J281,'2023月別 '!I281,'2022月別'!I281,'2021月別'!I281,'2020月別'!I282)</f>
        <v>5702.9727999999996</v>
      </c>
      <c r="K281" s="1216">
        <f>AVERAGE('2024月別'!K281,'2023月別 '!J281,'2022月別'!J281,'2021月別'!J281,'2020月別'!J282)</f>
        <v>7118.0557999999992</v>
      </c>
      <c r="L281" s="1214">
        <f>AVERAGE('2024月別'!L281,'2023月別 '!K281,'2022月別'!K281,'2021月別'!K281,'2020月別'!K282)</f>
        <v>7470.5214000000005</v>
      </c>
      <c r="M281" s="1214">
        <f>AVERAGE('2024月別'!M281,'2023月別 '!L281,'2022月別'!L281,'2021月別'!L281,'2020月別'!L282)</f>
        <v>9403.0928000000004</v>
      </c>
      <c r="N281" s="1214">
        <f>AVERAGE('2024月別'!N281,'2023月別 '!M281,'2022月別'!M281,'2021月別'!M281,'2020月別'!M282)</f>
        <v>8799.7566000000006</v>
      </c>
      <c r="O281" s="1214">
        <f>AVERAGE('2024月別'!O281,'2023月別 '!N281,'2022月別'!N281,'2021月別'!N281,'2020月別'!N282)</f>
        <v>6981.6592000000001</v>
      </c>
      <c r="P281" s="1217">
        <f>AVERAGE('2024月別'!P281,'2023月別 '!O281,'2022月別'!O281,'2021月別'!O281,'2020月別'!O282)</f>
        <v>27887.655999999999</v>
      </c>
      <c r="S281" s="55"/>
      <c r="U281" s="767"/>
      <c r="V281" s="767"/>
      <c r="W281" s="767"/>
      <c r="X281" s="748"/>
      <c r="Z281" s="1576"/>
      <c r="AA281" s="1576"/>
      <c r="AB281" s="1576"/>
      <c r="AC281" s="1575"/>
      <c r="AD281" s="1576"/>
      <c r="AG281" s="1176"/>
      <c r="AH281" s="1292"/>
      <c r="AI281" s="1179"/>
      <c r="AJ281" s="1179"/>
      <c r="AK281" s="1285"/>
      <c r="AM281" s="1284"/>
      <c r="AN281" s="1284"/>
      <c r="AO281" s="1284"/>
      <c r="AP281" s="1284"/>
      <c r="AQ281" s="1284"/>
      <c r="AR281" s="1174"/>
      <c r="AS281" s="1176"/>
      <c r="AT281" s="1177"/>
      <c r="AU281" s="1285"/>
      <c r="AV281" s="1285"/>
      <c r="AW281" s="1286"/>
      <c r="AX281" s="1179"/>
      <c r="AY281" s="1286"/>
      <c r="AZ281" s="1177"/>
      <c r="BA281" s="1286"/>
      <c r="BB281" s="1286"/>
      <c r="BC281" s="1286"/>
      <c r="BD281" s="1285"/>
      <c r="BE281" s="1286"/>
      <c r="BF281" s="1177"/>
      <c r="BG281" s="1300"/>
      <c r="BH281" s="1300"/>
      <c r="BI281" s="1300"/>
      <c r="BJ281" s="1292"/>
      <c r="BK281" s="1180"/>
    </row>
    <row r="282" spans="1:136" ht="17.25" customHeight="1" x14ac:dyDescent="0.15">
      <c r="A282" s="1170" t="s">
        <v>557</v>
      </c>
      <c r="B282" s="1218" t="s">
        <v>53</v>
      </c>
      <c r="C282" s="1219" t="s">
        <v>240</v>
      </c>
      <c r="D282" s="1220">
        <f>AVERAGE('2024月別'!D282,'2023月別 '!C282,'2022月別'!C282,'2021月別'!C282,'2020月別'!C283)</f>
        <v>514.18025763989885</v>
      </c>
      <c r="E282" s="1221">
        <f>AVERAGE('2024月別'!E282,'2023月別 '!D282,'2022月別'!D282,'2021月別'!D282,'2020月別'!D283)</f>
        <v>759.4</v>
      </c>
      <c r="F282" s="1222">
        <f>AVERAGE('2024月別'!F282,'2023月別 '!E282,'2022月別'!E282,'2021月別'!E282,'2020月別'!E283)</f>
        <v>415.4</v>
      </c>
      <c r="G282" s="1222">
        <f>AVERAGE('2024月別'!G282,'2023月別 '!F282,'2022月別'!F282,'2021月別'!F282,'2020月別'!F283)</f>
        <v>349.4</v>
      </c>
      <c r="H282" s="1222">
        <f>AVERAGE('2024月別'!H282,'2023月別 '!G282,'2022月別'!G282,'2021月別'!G282,'2020月別'!G283)</f>
        <v>322.60000000000002</v>
      </c>
      <c r="I282" s="1222">
        <f>AVERAGE('2024月別'!I282,'2023月別 '!H282,'2022月別'!H282,'2021月別'!H282,'2020月別'!H283)</f>
        <v>327.39999999999998</v>
      </c>
      <c r="J282" s="1223">
        <f>AVERAGE('2024月別'!J282,'2023月別 '!I282,'2022月別'!I282,'2021月別'!I282,'2020月別'!I283)</f>
        <v>296</v>
      </c>
      <c r="K282" s="1222">
        <f>AVERAGE('2024月別'!K282,'2023月別 '!J282,'2022月別'!J282,'2021月別'!J282,'2020月別'!J283)</f>
        <v>387.2</v>
      </c>
      <c r="L282" s="1222">
        <f>AVERAGE('2024月別'!L282,'2023月別 '!K282,'2022月別'!K282,'2021月別'!K282,'2020月別'!K283)</f>
        <v>571.20000000000005</v>
      </c>
      <c r="M282" s="1222">
        <f>AVERAGE('2024月別'!M282,'2023月別 '!L282,'2022月別'!L282,'2021月別'!L282,'2020月別'!L283)</f>
        <v>743.2</v>
      </c>
      <c r="N282" s="1222">
        <f>AVERAGE('2024月別'!N282,'2023月別 '!M282,'2022月別'!M282,'2021月別'!M282,'2020月別'!M283)</f>
        <v>485</v>
      </c>
      <c r="O282" s="1222">
        <f>AVERAGE('2024月別'!O282,'2023月別 '!N282,'2022月別'!N282,'2021月別'!N282,'2020月別'!N283)</f>
        <v>379.2</v>
      </c>
      <c r="P282" s="1224">
        <f>AVERAGE('2024月別'!P282,'2023月別 '!O282,'2022月別'!O282,'2021月別'!O282,'2020月別'!O283)</f>
        <v>1063.4000000000001</v>
      </c>
      <c r="R282" s="59"/>
      <c r="S282" s="55"/>
      <c r="T282" s="825"/>
      <c r="U282" s="767"/>
      <c r="V282" s="767"/>
      <c r="W282" s="767"/>
      <c r="X282" s="748"/>
      <c r="Z282" s="1575"/>
      <c r="AA282" s="1575"/>
      <c r="AB282" s="1575"/>
      <c r="AC282" s="1576"/>
      <c r="AD282" s="1575"/>
      <c r="AE282" s="787"/>
      <c r="AF282" s="1292"/>
      <c r="AG282" s="1176"/>
      <c r="AH282" s="1292"/>
      <c r="AI282" s="1292"/>
      <c r="AJ282" s="1178"/>
      <c r="AK282" s="1178"/>
      <c r="AM282" s="1284"/>
      <c r="AN282" s="1284"/>
      <c r="AO282" s="1284"/>
      <c r="AP282" s="1284"/>
      <c r="AQ282" s="1284"/>
      <c r="AR282" s="1295"/>
      <c r="AS282" s="1179"/>
      <c r="AT282" s="1179"/>
      <c r="AU282" s="1179"/>
      <c r="AV282" s="1286"/>
      <c r="AW282" s="1292"/>
      <c r="AX282" s="1179"/>
      <c r="AY282" s="1286"/>
      <c r="AZ282" s="1177"/>
      <c r="BA282" s="1286"/>
      <c r="BB282" s="1286"/>
      <c r="BC282" s="1286"/>
      <c r="BD282" s="1285"/>
      <c r="BE282" s="1286"/>
      <c r="BF282" s="1177"/>
      <c r="BG282" s="1300"/>
      <c r="BH282" s="1300"/>
      <c r="BI282" s="1300"/>
      <c r="BJ282" s="1180"/>
      <c r="BK282" s="1180"/>
    </row>
    <row r="283" spans="1:136" ht="17.25" customHeight="1" x14ac:dyDescent="0.15">
      <c r="A283" s="1170" t="s">
        <v>558</v>
      </c>
      <c r="B283" s="1225" t="s">
        <v>54</v>
      </c>
      <c r="C283" s="1226" t="s">
        <v>239</v>
      </c>
      <c r="D283" s="1212">
        <f>AVERAGE('2024月別'!D283,'2023月別 '!C283,'2022月別'!C283,'2021月別'!C283,'2020月別'!C284)</f>
        <v>349.94859999999994</v>
      </c>
      <c r="E283" s="1213">
        <f>AVERAGE('2024月別'!E283,'2023月別 '!D283,'2022月別'!D283,'2021月別'!D283,'2020月別'!D284)</f>
        <v>42.145799999999994</v>
      </c>
      <c r="F283" s="1214">
        <f>AVERAGE('2024月別'!F283,'2023月別 '!E283,'2022月別'!E283,'2021月別'!E283,'2020月別'!E284)</f>
        <v>34.3384</v>
      </c>
      <c r="G283" s="1214">
        <f>AVERAGE('2024月別'!G283,'2023月別 '!F283,'2022月別'!F283,'2021月別'!F283,'2020月別'!F284)</f>
        <v>28.653999999999996</v>
      </c>
      <c r="H283" s="1214">
        <f>AVERAGE('2024月別'!H283,'2023月別 '!G283,'2022月別'!G283,'2021月別'!G283,'2020月別'!G284)</f>
        <v>23.813199999999998</v>
      </c>
      <c r="I283" s="1214">
        <f>AVERAGE('2024月別'!I283,'2023月別 '!H283,'2022月別'!H283,'2021月別'!H283,'2020月別'!H284)</f>
        <v>33.403599999999997</v>
      </c>
      <c r="J283" s="1215">
        <f>AVERAGE('2024月別'!J283,'2023月別 '!I283,'2022月別'!I283,'2021月別'!I283,'2020月別'!I284)</f>
        <v>24.918199999999999</v>
      </c>
      <c r="K283" s="1216">
        <f>AVERAGE('2024月別'!K283,'2023月別 '!J283,'2022月別'!J283,'2021月別'!J283,'2020月別'!J284)</f>
        <v>11.179399999999998</v>
      </c>
      <c r="L283" s="1214">
        <f>AVERAGE('2024月別'!L283,'2023月別 '!K283,'2022月別'!K283,'2021月別'!K283,'2020月別'!K284)</f>
        <v>6.1024000000000003</v>
      </c>
      <c r="M283" s="1214">
        <f>AVERAGE('2024月別'!M283,'2023月別 '!L283,'2022月別'!L283,'2021月別'!L283,'2020月別'!L284)</f>
        <v>4.442400000000001</v>
      </c>
      <c r="N283" s="1214">
        <f>AVERAGE('2024月別'!N283,'2023月別 '!M283,'2022月別'!M283,'2021月別'!M283,'2020月別'!M284)</f>
        <v>23.1998</v>
      </c>
      <c r="O283" s="1214">
        <f>AVERAGE('2024月別'!O283,'2023月別 '!N283,'2022月別'!N283,'2021月別'!N283,'2020月別'!N284)</f>
        <v>56.394199999999998</v>
      </c>
      <c r="P283" s="1217">
        <f>AVERAGE('2024月別'!P283,'2023月別 '!O283,'2022月別'!O283,'2021月別'!O283,'2020月別'!O284)</f>
        <v>61.357199999999999</v>
      </c>
      <c r="R283" s="59"/>
      <c r="S283" s="55"/>
      <c r="U283" s="767"/>
      <c r="V283" s="767"/>
      <c r="W283" s="767"/>
      <c r="X283" s="748"/>
      <c r="Z283" s="1574"/>
      <c r="AA283" s="1574"/>
      <c r="AB283" s="1574"/>
      <c r="AC283" s="1575"/>
      <c r="AD283" s="1576"/>
      <c r="AG283" s="1179"/>
      <c r="AH283" s="1179"/>
      <c r="AI283" s="1284"/>
      <c r="AJ283" s="1284"/>
      <c r="AK283" s="1284"/>
      <c r="AL283" s="1174"/>
      <c r="AM283" s="1179"/>
      <c r="AN283" s="1179"/>
      <c r="AO283" s="1179"/>
      <c r="AP283" s="1286"/>
      <c r="AQ283" s="1292"/>
      <c r="AR283" s="1292"/>
      <c r="AS283" s="1286"/>
      <c r="AT283" s="1177"/>
      <c r="AU283" s="1286"/>
      <c r="AV283" s="1286"/>
      <c r="AW283" s="1286"/>
      <c r="AX283" s="1297"/>
      <c r="AY283" s="1286"/>
      <c r="AZ283" s="1177"/>
      <c r="BA283" s="1300"/>
      <c r="BB283" s="1300"/>
      <c r="BC283" s="1300"/>
      <c r="BD283" s="1180"/>
      <c r="BE283" s="1180"/>
    </row>
    <row r="284" spans="1:136" ht="17.25" customHeight="1" x14ac:dyDescent="0.15">
      <c r="A284" s="1170" t="s">
        <v>559</v>
      </c>
      <c r="B284" s="1210" t="s">
        <v>54</v>
      </c>
      <c r="C284" s="1211" t="s">
        <v>15</v>
      </c>
      <c r="D284" s="1212">
        <f>AVERAGE('2024月別'!D284,'2023月別 '!C284,'2022月別'!C284,'2021月別'!C284,'2020月別'!C285)</f>
        <v>220683.43100000004</v>
      </c>
      <c r="E284" s="1213">
        <f>AVERAGE('2024月別'!E284,'2023月別 '!D284,'2022月別'!D284,'2021月別'!D284,'2020月別'!D285)</f>
        <v>38163.579799999992</v>
      </c>
      <c r="F284" s="1214">
        <f>AVERAGE('2024月別'!F284,'2023月別 '!E284,'2022月別'!E284,'2021月別'!E284,'2020月別'!E285)</f>
        <v>19298.368999999999</v>
      </c>
      <c r="G284" s="1214">
        <f>AVERAGE('2024月別'!G284,'2023月別 '!F284,'2022月別'!F284,'2021月別'!F284,'2020月別'!F285)</f>
        <v>14165.5854</v>
      </c>
      <c r="H284" s="1214">
        <f>AVERAGE('2024月別'!H284,'2023月別 '!G284,'2022月別'!G284,'2021月別'!G284,'2020月別'!G285)</f>
        <v>15361.454200000002</v>
      </c>
      <c r="I284" s="1214">
        <f>AVERAGE('2024月別'!I284,'2023月別 '!H284,'2022月別'!H284,'2021月別'!H284,'2020月別'!H285)</f>
        <v>15544.666200000001</v>
      </c>
      <c r="J284" s="1215">
        <f>AVERAGE('2024月別'!J284,'2023月別 '!I284,'2022月別'!I284,'2021月別'!I284,'2020月別'!I285)</f>
        <v>10176.1294</v>
      </c>
      <c r="K284" s="1216">
        <f>AVERAGE('2024月別'!K284,'2023月別 '!J284,'2022月別'!J284,'2021月別'!J284,'2020月別'!J285)</f>
        <v>7086.5043999999998</v>
      </c>
      <c r="L284" s="1214">
        <f>AVERAGE('2024月別'!L284,'2023月別 '!K284,'2022月別'!K284,'2021月別'!K284,'2020月別'!K285)</f>
        <v>6257.4186</v>
      </c>
      <c r="M284" s="1214">
        <f>AVERAGE('2024月別'!M284,'2023月別 '!L284,'2022月別'!L284,'2021月別'!L284,'2020月別'!L285)</f>
        <v>4828.9802</v>
      </c>
      <c r="N284" s="1214">
        <f>AVERAGE('2024月別'!N284,'2023月別 '!M284,'2022月別'!M284,'2021月別'!M284,'2020月別'!M285)</f>
        <v>16331.2688</v>
      </c>
      <c r="O284" s="1214">
        <f>AVERAGE('2024月別'!O284,'2023月別 '!N284,'2022月別'!N284,'2021月別'!N284,'2020月別'!N285)</f>
        <v>25499.288</v>
      </c>
      <c r="P284" s="1217">
        <f>AVERAGE('2024月別'!P284,'2023月別 '!O284,'2022月別'!O284,'2021月別'!O284,'2020月別'!O285)</f>
        <v>47970.186999999998</v>
      </c>
      <c r="R284" s="59"/>
      <c r="S284" s="55"/>
      <c r="U284" s="767"/>
      <c r="V284" s="767"/>
      <c r="W284" s="767"/>
      <c r="X284" s="748"/>
      <c r="AC284" s="1574"/>
      <c r="AD284" s="1575"/>
      <c r="AG284" s="1179"/>
      <c r="AH284" s="1176"/>
      <c r="AI284" s="1176"/>
      <c r="AJ284" s="1176"/>
      <c r="AK284" s="1176"/>
      <c r="AL284" s="1179"/>
      <c r="AM284" s="1284"/>
      <c r="AN284" s="1284"/>
      <c r="AO284" s="1284"/>
      <c r="AP284" s="1284"/>
      <c r="AQ284" s="1284"/>
      <c r="AR284" s="1295"/>
      <c r="AS284" s="1292"/>
      <c r="AT284" s="1292"/>
      <c r="AU284" s="1292"/>
      <c r="AV284" s="1286"/>
      <c r="AW284" s="1292"/>
      <c r="AX284" s="1179"/>
      <c r="AY284" s="1286"/>
      <c r="AZ284" s="1177"/>
      <c r="BA284" s="1286"/>
      <c r="BB284" s="1286"/>
      <c r="BC284" s="1286"/>
      <c r="BD284" s="1285"/>
      <c r="BE284" s="1286"/>
      <c r="BF284" s="1177"/>
      <c r="BG284" s="1300"/>
      <c r="BH284" s="1300"/>
      <c r="BI284" s="1300"/>
      <c r="BJ284" s="1180"/>
      <c r="BK284" s="1180"/>
    </row>
    <row r="285" spans="1:136" ht="17.25" customHeight="1" x14ac:dyDescent="0.15">
      <c r="A285" s="1170" t="s">
        <v>560</v>
      </c>
      <c r="B285" s="1218" t="s">
        <v>54</v>
      </c>
      <c r="C285" s="1219" t="s">
        <v>240</v>
      </c>
      <c r="D285" s="1220">
        <f>AVERAGE('2024月別'!D285,'2023月別 '!C285,'2022月別'!C285,'2021月別'!C285,'2020月別'!C286)</f>
        <v>632.0455560403658</v>
      </c>
      <c r="E285" s="1221">
        <f>AVERAGE('2024月別'!E285,'2023月別 '!D285,'2022月別'!D285,'2021月別'!D285,'2020月別'!D286)</f>
        <v>906.4</v>
      </c>
      <c r="F285" s="1222">
        <f>AVERAGE('2024月別'!F285,'2023月別 '!E285,'2022月別'!E285,'2021月別'!E285,'2020月別'!E286)</f>
        <v>560</v>
      </c>
      <c r="G285" s="1222">
        <f>AVERAGE('2024月別'!G285,'2023月別 '!F285,'2022月別'!F285,'2021月別'!F285,'2020月別'!F286)</f>
        <v>496.6</v>
      </c>
      <c r="H285" s="1222">
        <f>AVERAGE('2024月別'!H285,'2023月別 '!G285,'2022月別'!G285,'2021月別'!G285,'2020月別'!G286)</f>
        <v>650.79999999999995</v>
      </c>
      <c r="I285" s="1222">
        <f>AVERAGE('2024月別'!I285,'2023月別 '!H285,'2022月別'!H285,'2021月別'!H285,'2020月別'!H286)</f>
        <v>476.8</v>
      </c>
      <c r="J285" s="1223">
        <f>AVERAGE('2024月別'!J285,'2023月別 '!I285,'2022月別'!I285,'2021月別'!I285,'2020月別'!I286)</f>
        <v>419</v>
      </c>
      <c r="K285" s="1222">
        <f>AVERAGE('2024月別'!K285,'2023月別 '!J285,'2022月別'!J285,'2021月別'!J285,'2020月別'!J286)</f>
        <v>633.4</v>
      </c>
      <c r="L285" s="1222">
        <f>AVERAGE('2024月別'!L285,'2023月別 '!K285,'2022月別'!K285,'2021月別'!K285,'2020月別'!K286)</f>
        <v>1122.4000000000001</v>
      </c>
      <c r="M285" s="1222">
        <f>AVERAGE('2024月別'!M285,'2023月別 '!L285,'2022月別'!L285,'2021月別'!L285,'2020月別'!L286)</f>
        <v>1241.2</v>
      </c>
      <c r="N285" s="1222">
        <f>AVERAGE('2024月別'!N285,'2023月別 '!M285,'2022月別'!M285,'2021月別'!M285,'2020月別'!M286)</f>
        <v>761</v>
      </c>
      <c r="O285" s="1222">
        <f>AVERAGE('2024月別'!O285,'2023月別 '!N285,'2022月別'!N285,'2021月別'!N285,'2020月別'!N286)</f>
        <v>457.8</v>
      </c>
      <c r="P285" s="1224">
        <f>AVERAGE('2024月別'!P285,'2023月別 '!O285,'2022月別'!O285,'2021月別'!O285,'2020月別'!O286)</f>
        <v>787.8</v>
      </c>
      <c r="S285" s="55"/>
      <c r="T285" s="825"/>
      <c r="U285" s="767"/>
      <c r="V285" s="767"/>
      <c r="W285" s="767"/>
      <c r="X285" s="748"/>
      <c r="AD285" s="1574"/>
      <c r="AE285" s="787"/>
      <c r="AF285" s="1292"/>
      <c r="AG285" s="1179"/>
      <c r="AH285" s="1179"/>
      <c r="AI285" s="1292"/>
      <c r="AJ285" s="1179"/>
      <c r="AK285" s="1179"/>
      <c r="AL285" s="1179"/>
      <c r="AM285" s="1284"/>
      <c r="AN285" s="1284"/>
      <c r="AO285" s="1284"/>
      <c r="AP285" s="1284"/>
      <c r="AQ285" s="1284"/>
      <c r="AR285" s="1174"/>
      <c r="AS285" s="1286"/>
      <c r="AT285" s="1177"/>
      <c r="AU285" s="1286"/>
      <c r="AV285" s="1286"/>
      <c r="AW285" s="1286"/>
      <c r="AX285" s="1285"/>
      <c r="AY285" s="1286"/>
      <c r="AZ285" s="1177"/>
      <c r="BA285" s="1300"/>
      <c r="BB285" s="1300"/>
      <c r="BC285" s="1300"/>
      <c r="BD285" s="1180"/>
      <c r="BE285" s="1180"/>
    </row>
    <row r="286" spans="1:136" ht="17.25" customHeight="1" x14ac:dyDescent="0.15">
      <c r="A286" s="1170" t="s">
        <v>561</v>
      </c>
      <c r="B286" s="1225" t="s">
        <v>55</v>
      </c>
      <c r="C286" s="1226" t="s">
        <v>239</v>
      </c>
      <c r="D286" s="1212">
        <f>AVERAGE('2024月別'!D286,'2023月別 '!C286,'2022月別'!C286,'2021月別'!C286,'2020月別'!C287)</f>
        <v>204.35599999999999</v>
      </c>
      <c r="E286" s="1213">
        <f>AVERAGE('2024月別'!E286,'2023月別 '!D286,'2022月別'!D286,'2021月別'!D286,'2020月別'!D287)</f>
        <v>48.297200000000004</v>
      </c>
      <c r="F286" s="1214">
        <f>AVERAGE('2024月別'!F286,'2023月別 '!E286,'2022月別'!E286,'2021月別'!E286,'2020月別'!E287)</f>
        <v>34.845999999999997</v>
      </c>
      <c r="G286" s="1214">
        <f>AVERAGE('2024月別'!G286,'2023月別 '!F286,'2022月別'!F286,'2021月別'!F286,'2020月別'!F287)</f>
        <v>27.700600000000001</v>
      </c>
      <c r="H286" s="1214">
        <f>AVERAGE('2024月別'!H286,'2023月別 '!G286,'2022月別'!G286,'2021月別'!G286,'2020月別'!G287)</f>
        <v>19.655999999999999</v>
      </c>
      <c r="I286" s="1214">
        <f>AVERAGE('2024月別'!I286,'2023月別 '!H286,'2022月別'!H286,'2021月別'!H286,'2020月別'!H287)</f>
        <v>7.0327999999999999</v>
      </c>
      <c r="J286" s="1215">
        <f>AVERAGE('2024月別'!J286,'2023月別 '!I286,'2022月別'!I286,'2021月別'!I286,'2020月別'!I287)</f>
        <v>0.11100000000000002</v>
      </c>
      <c r="K286" s="1216">
        <f>AVERAGE('2024月別'!K286,'2023月別 '!J286,'2022月別'!J286,'2021月別'!J286,'2020月別'!J287)</f>
        <v>2.4000000000000002E-3</v>
      </c>
      <c r="L286" s="1214">
        <f>AVERAGE('2024月別'!L286,'2023月別 '!K286,'2022月別'!K286,'2021月別'!K286,'2020月別'!K287)</f>
        <v>0</v>
      </c>
      <c r="M286" s="1214">
        <f>AVERAGE('2024月別'!M286,'2023月別 '!L286,'2022月別'!L286,'2021月別'!L286,'2020月別'!L287)</f>
        <v>2.1999999999999997E-3</v>
      </c>
      <c r="N286" s="1214">
        <f>AVERAGE('2024月別'!N286,'2023月別 '!M286,'2022月別'!M286,'2021月別'!M286,'2020月別'!M287)</f>
        <v>5.4353999999999996</v>
      </c>
      <c r="O286" s="1214">
        <f>AVERAGE('2024月別'!O286,'2023月別 '!N286,'2022月別'!N286,'2021月別'!N286,'2020月別'!N287)</f>
        <v>21.814</v>
      </c>
      <c r="P286" s="1217">
        <f>AVERAGE('2024月別'!P286,'2023月別 '!O286,'2022月別'!O286,'2021月別'!O286,'2020月別'!O287)</f>
        <v>39.458399999999997</v>
      </c>
      <c r="R286" s="59"/>
      <c r="S286" s="55"/>
      <c r="U286" s="767"/>
      <c r="V286" s="767"/>
      <c r="W286" s="767"/>
      <c r="X286" s="748"/>
      <c r="Z286" s="1574"/>
      <c r="AA286" s="1574"/>
      <c r="AB286" s="1574"/>
      <c r="AG286" s="1285"/>
      <c r="AH286" s="1176"/>
      <c r="AI286" s="1292"/>
      <c r="AJ286" s="1179"/>
      <c r="AK286" s="1178"/>
      <c r="AL286" s="1292"/>
      <c r="AM286" s="1284"/>
      <c r="AN286" s="1284"/>
      <c r="AO286" s="1284"/>
      <c r="AP286" s="1284"/>
      <c r="AQ286" s="1284"/>
      <c r="AR286" s="1174"/>
      <c r="AS286" s="1286"/>
      <c r="AT286" s="1177"/>
      <c r="AU286" s="1286"/>
      <c r="AV286" s="1286"/>
      <c r="AW286" s="1286"/>
      <c r="AX286" s="1297"/>
      <c r="AY286" s="1286"/>
      <c r="AZ286" s="1177"/>
      <c r="BA286" s="1300"/>
      <c r="BB286" s="1300"/>
      <c r="BC286" s="1300"/>
      <c r="BD286" s="1180"/>
      <c r="BE286" s="1180"/>
    </row>
    <row r="287" spans="1:136" ht="17.25" customHeight="1" x14ac:dyDescent="0.15">
      <c r="A287" s="1170" t="s">
        <v>562</v>
      </c>
      <c r="B287" s="1210" t="s">
        <v>55</v>
      </c>
      <c r="C287" s="1211" t="s">
        <v>15</v>
      </c>
      <c r="D287" s="1212">
        <f>AVERAGE('2024月別'!D287,'2023月別 '!C287,'2022月別'!C287,'2021月別'!C287,'2020月別'!C288)</f>
        <v>256861.45740000001</v>
      </c>
      <c r="E287" s="1213">
        <f>AVERAGE('2024月別'!E287,'2023月別 '!D287,'2022月別'!D287,'2021月別'!D287,'2020月別'!D288)</f>
        <v>71127.220399999991</v>
      </c>
      <c r="F287" s="1214">
        <f>AVERAGE('2024月別'!F287,'2023月別 '!E287,'2022月別'!E287,'2021月別'!E287,'2020月別'!E288)</f>
        <v>36153.610999999997</v>
      </c>
      <c r="G287" s="1214">
        <f>AVERAGE('2024月別'!G287,'2023月別 '!F287,'2022月別'!F287,'2021月別'!F287,'2020月別'!F288)</f>
        <v>23775.972399999999</v>
      </c>
      <c r="H287" s="1214">
        <f>AVERAGE('2024月別'!H287,'2023月別 '!G287,'2022月別'!G287,'2021月別'!G287,'2020月別'!G288)</f>
        <v>11797.364799999999</v>
      </c>
      <c r="I287" s="1214">
        <f>AVERAGE('2024月別'!I287,'2023月別 '!H287,'2022月別'!H287,'2021月別'!H287,'2020月別'!H288)</f>
        <v>3793.4221999999995</v>
      </c>
      <c r="J287" s="1215">
        <f>AVERAGE('2024月別'!J287,'2023月別 '!I287,'2022月別'!I287,'2021月別'!I287,'2020月別'!I288)</f>
        <v>54.978400000000001</v>
      </c>
      <c r="K287" s="1216">
        <f>AVERAGE('2024月別'!K287,'2023月別 '!J287,'2022月別'!J287,'2021月別'!J287,'2020月別'!J288)</f>
        <v>0.75160000000000005</v>
      </c>
      <c r="L287" s="1214">
        <f>AVERAGE('2024月別'!L287,'2023月別 '!K287,'2022月別'!K287,'2021月別'!K287,'2020月別'!K288)</f>
        <v>0</v>
      </c>
      <c r="M287" s="1214">
        <f>AVERAGE('2024月別'!M287,'2023月別 '!L287,'2022月別'!L287,'2021月別'!L287,'2020月別'!L288)</f>
        <v>0.97200000000000009</v>
      </c>
      <c r="N287" s="1214">
        <f>AVERAGE('2024月別'!N287,'2023月別 '!M287,'2022月別'!M287,'2021月別'!M287,'2020月別'!M288)</f>
        <v>9409.3250000000007</v>
      </c>
      <c r="O287" s="1214">
        <f>AVERAGE('2024月別'!O287,'2023月別 '!N287,'2022月別'!N287,'2021月別'!N287,'2020月別'!N288)</f>
        <v>31429.371599999995</v>
      </c>
      <c r="P287" s="1217">
        <f>AVERAGE('2024月別'!P287,'2023月別 '!O287,'2022月別'!O287,'2021月別'!O287,'2020月別'!O288)</f>
        <v>69318.468000000008</v>
      </c>
      <c r="R287" s="59"/>
      <c r="S287" s="55"/>
      <c r="U287" s="767"/>
      <c r="V287" s="767"/>
      <c r="W287" s="767"/>
      <c r="X287" s="748"/>
      <c r="AC287" s="1574"/>
      <c r="AG287" s="1176"/>
      <c r="AH287" s="1176"/>
      <c r="AI287" s="1179"/>
      <c r="AJ287" s="1292"/>
      <c r="AK287" s="1292"/>
      <c r="AL287" s="1179"/>
      <c r="AM287" s="1285"/>
      <c r="AN287" s="1285"/>
      <c r="AO287" s="1178"/>
      <c r="AP287" s="1292"/>
      <c r="AQ287" s="1179"/>
      <c r="AR287" s="1292"/>
      <c r="AS287" s="1286"/>
      <c r="AT287" s="1177"/>
      <c r="AU287" s="1300"/>
      <c r="AV287" s="1300"/>
      <c r="AW287" s="1300"/>
      <c r="AX287" s="1285"/>
      <c r="AY287" s="1286"/>
      <c r="AZ287" s="1177"/>
      <c r="BA287" s="1300"/>
      <c r="BB287" s="1300"/>
      <c r="BC287" s="1300"/>
      <c r="BD287" s="1180"/>
      <c r="BE287" s="1180"/>
    </row>
    <row r="288" spans="1:136" ht="17.25" customHeight="1" x14ac:dyDescent="0.15">
      <c r="A288" s="1170" t="s">
        <v>563</v>
      </c>
      <c r="B288" s="1218" t="s">
        <v>55</v>
      </c>
      <c r="C288" s="1219" t="s">
        <v>240</v>
      </c>
      <c r="D288" s="1220">
        <f>AVERAGE('2024月別'!D288,'2023月別 '!C288,'2022月別'!C288,'2021月別'!C288,'2020月別'!C289)</f>
        <v>1259.7126439269705</v>
      </c>
      <c r="E288" s="1221">
        <f>AVERAGE('2024月別'!E288,'2023月別 '!D288,'2022月別'!D288,'2021月別'!D288,'2020月別'!D289)</f>
        <v>1474.8</v>
      </c>
      <c r="F288" s="1222">
        <f>AVERAGE('2024月別'!F288,'2023月別 '!E288,'2022月別'!E288,'2021月別'!E288,'2020月別'!E289)</f>
        <v>1044</v>
      </c>
      <c r="G288" s="1222">
        <f>AVERAGE('2024月別'!G288,'2023月別 '!F288,'2022月別'!F288,'2021月別'!F288,'2020月別'!F289)</f>
        <v>860.6</v>
      </c>
      <c r="H288" s="1222">
        <f>AVERAGE('2024月別'!H288,'2023月別 '!G288,'2022月別'!G288,'2021月別'!G288,'2020月別'!G289)</f>
        <v>597.79999999999995</v>
      </c>
      <c r="I288" s="1222">
        <f>AVERAGE('2024月別'!I288,'2023月別 '!H288,'2022月別'!H288,'2021月別'!H288,'2020月別'!H289)</f>
        <v>548</v>
      </c>
      <c r="J288" s="1223">
        <f>AVERAGE('2024月別'!J288,'2023月別 '!I288,'2022月別'!I288,'2021月別'!I288,'2020月別'!I289)</f>
        <v>450.6</v>
      </c>
      <c r="K288" s="1222">
        <f>AVERAGE('2024月別'!K288,'2023月別 '!J288,'2022月別'!J288,'2021月別'!J288,'2020月別'!J289)</f>
        <v>125.2</v>
      </c>
      <c r="L288" s="1222">
        <f>AVERAGE('2024月別'!L288,'2023月別 '!K288,'2022月別'!K288,'2021月別'!K288,'2020月別'!K289)</f>
        <v>0</v>
      </c>
      <c r="M288" s="1222">
        <f>AVERAGE('2024月別'!M288,'2023月別 '!L288,'2022月別'!L288,'2021月別'!L288,'2020月別'!L289)</f>
        <v>88.4</v>
      </c>
      <c r="N288" s="1222">
        <f>AVERAGE('2024月別'!N288,'2023月別 '!M288,'2022月別'!M288,'2021月別'!M288,'2020月別'!M289)</f>
        <v>1786.2</v>
      </c>
      <c r="O288" s="1222">
        <f>AVERAGE('2024月別'!O288,'2023月別 '!N288,'2022月別'!N288,'2021月別'!N288,'2020月別'!N289)</f>
        <v>1462.4</v>
      </c>
      <c r="P288" s="1224">
        <f>AVERAGE('2024月別'!P288,'2023月別 '!O288,'2022月別'!O288,'2021月別'!O288,'2020月別'!O289)</f>
        <v>1768.8</v>
      </c>
      <c r="S288" s="55"/>
      <c r="T288" s="825"/>
      <c r="U288" s="767"/>
      <c r="V288" s="767"/>
      <c r="W288" s="767"/>
      <c r="X288" s="748"/>
      <c r="AD288" s="1574"/>
      <c r="AE288" s="787"/>
      <c r="AF288" s="1292"/>
      <c r="AG288" s="1176"/>
      <c r="AH288" s="1176"/>
      <c r="AI288" s="1176"/>
      <c r="AJ288" s="1176"/>
      <c r="AK288" s="1176"/>
      <c r="AL288" s="1179"/>
      <c r="AM288" s="1284"/>
      <c r="AN288" s="1284"/>
      <c r="AO288" s="1284"/>
      <c r="AP288" s="1284"/>
      <c r="AQ288" s="1284"/>
      <c r="AR288" s="1295"/>
      <c r="AS288" s="1286"/>
      <c r="AT288" s="1177"/>
      <c r="AU288" s="1300"/>
      <c r="AV288" s="1300"/>
      <c r="AW288" s="1300"/>
      <c r="AX288" s="1180"/>
      <c r="AY288" s="1180"/>
      <c r="AZ288" s="1180"/>
      <c r="BA288" s="1180"/>
      <c r="BB288" s="1180"/>
      <c r="BC288" s="1180"/>
      <c r="BD288" s="1180"/>
      <c r="BE288" s="1180"/>
    </row>
    <row r="289" spans="1:87" ht="17.25" customHeight="1" x14ac:dyDescent="0.15">
      <c r="A289" s="1170" t="s">
        <v>564</v>
      </c>
      <c r="B289" s="1225" t="s">
        <v>56</v>
      </c>
      <c r="C289" s="1226" t="s">
        <v>239</v>
      </c>
      <c r="D289" s="1212">
        <f>AVERAGE('2024月別'!D289,'2023月別 '!C289,'2022月別'!C289,'2021月別'!C289,'2020月別'!C290)</f>
        <v>661.23060000000009</v>
      </c>
      <c r="E289" s="1213">
        <f>AVERAGE('2024月別'!E289,'2023月別 '!D289,'2022月別'!D289,'2021月別'!D289,'2020月別'!D290)</f>
        <v>6.7690000000000001</v>
      </c>
      <c r="F289" s="1214">
        <f>AVERAGE('2024月別'!F289,'2023月別 '!E289,'2022月別'!E289,'2021月別'!E289,'2020月別'!E290)</f>
        <v>4.3638000000000003</v>
      </c>
      <c r="G289" s="1214">
        <f>AVERAGE('2024月別'!G289,'2023月別 '!F289,'2022月別'!F289,'2021月別'!F289,'2020月別'!F290)</f>
        <v>15.5602</v>
      </c>
      <c r="H289" s="1214">
        <f>AVERAGE('2024月別'!H289,'2023月別 '!G289,'2022月別'!G289,'2021月別'!G289,'2020月別'!G290)</f>
        <v>122.86539999999999</v>
      </c>
      <c r="I289" s="1214">
        <f>AVERAGE('2024月別'!I289,'2023月別 '!H289,'2022月別'!H289,'2021月別'!H289,'2020月別'!H290)</f>
        <v>215.83919999999998</v>
      </c>
      <c r="J289" s="1215">
        <f>AVERAGE('2024月別'!J289,'2023月別 '!I289,'2022月別'!I289,'2021月別'!I289,'2020月別'!I290)</f>
        <v>97.715799999999987</v>
      </c>
      <c r="K289" s="1216">
        <f>AVERAGE('2024月別'!K289,'2023月別 '!J289,'2022月別'!J289,'2021月別'!J289,'2020月別'!J290)</f>
        <v>1.5673999999999999</v>
      </c>
      <c r="L289" s="1214">
        <f>AVERAGE('2024月別'!L289,'2023月別 '!K289,'2022月別'!K289,'2021月別'!K289,'2020月別'!K290)</f>
        <v>5.4000000000000006E-2</v>
      </c>
      <c r="M289" s="1214">
        <f>AVERAGE('2024月別'!M289,'2023月別 '!L289,'2022月別'!L289,'2021月別'!L289,'2020月別'!L290)</f>
        <v>3.8182</v>
      </c>
      <c r="N289" s="1214">
        <f>AVERAGE('2024月別'!N289,'2023月別 '!M289,'2022月別'!M289,'2021月別'!M289,'2020月別'!M290)</f>
        <v>61.186599999999999</v>
      </c>
      <c r="O289" s="1214">
        <f>AVERAGE('2024月別'!O289,'2023月別 '!N289,'2022月別'!N289,'2021月別'!N289,'2020月別'!N290)</f>
        <v>91.184200000000004</v>
      </c>
      <c r="P289" s="1217">
        <f>AVERAGE('2024月別'!P289,'2023月別 '!O289,'2022月別'!O289,'2021月別'!O289,'2020月別'!O290)</f>
        <v>40.306799999999996</v>
      </c>
      <c r="S289" s="55"/>
      <c r="U289" s="767"/>
      <c r="V289" s="767"/>
      <c r="W289" s="767"/>
      <c r="X289" s="748"/>
      <c r="Z289" s="1574"/>
      <c r="AA289" s="1574"/>
      <c r="AB289" s="1574"/>
      <c r="AG289" s="1176"/>
      <c r="AH289" s="1176"/>
      <c r="AI289" s="1179"/>
      <c r="AJ289" s="1292"/>
      <c r="AK289" s="1179"/>
      <c r="AL289" s="1292"/>
      <c r="AM289" s="1176"/>
      <c r="AN289" s="1176"/>
      <c r="AO289" s="1176"/>
      <c r="AP289" s="1176"/>
      <c r="AQ289" s="1176"/>
      <c r="AR289" s="1292"/>
      <c r="AS289" s="1174"/>
      <c r="AT289" s="1174"/>
      <c r="AU289" s="1171"/>
      <c r="AV289" s="1171"/>
      <c r="AW289" s="1171"/>
      <c r="AX289" s="1174"/>
      <c r="AY289" s="1286"/>
      <c r="AZ289" s="1177"/>
      <c r="BA289" s="1300"/>
      <c r="BB289" s="1300"/>
      <c r="BC289" s="1300"/>
      <c r="BD289" s="1180"/>
      <c r="BE289" s="1180"/>
      <c r="BF289" s="1180"/>
      <c r="BG289" s="1180"/>
      <c r="BH289" s="1180"/>
      <c r="BI289" s="1180"/>
      <c r="BJ289" s="1180"/>
      <c r="BK289" s="1180"/>
    </row>
    <row r="290" spans="1:87" ht="17.25" customHeight="1" x14ac:dyDescent="0.15">
      <c r="A290" s="1170" t="s">
        <v>565</v>
      </c>
      <c r="B290" s="1210" t="s">
        <v>56</v>
      </c>
      <c r="C290" s="1211" t="s">
        <v>15</v>
      </c>
      <c r="D290" s="1212">
        <f>AVERAGE('2024月別'!D290,'2023月別 '!C290,'2022月別'!C290,'2021月別'!C290,'2020月別'!C291)</f>
        <v>159285.74359999999</v>
      </c>
      <c r="E290" s="1213">
        <f>AVERAGE('2024月別'!E290,'2023月別 '!D290,'2022月別'!D290,'2021月別'!D290,'2020月別'!D291)</f>
        <v>1623.5855999999999</v>
      </c>
      <c r="F290" s="1214">
        <f>AVERAGE('2024月別'!F290,'2023月別 '!E290,'2022月別'!E290,'2021月別'!E290,'2020月別'!E291)</f>
        <v>1128.08</v>
      </c>
      <c r="G290" s="1214">
        <f>AVERAGE('2024月別'!G290,'2023月別 '!F290,'2022月別'!F290,'2021月別'!F290,'2020月別'!F291)</f>
        <v>4884.5189999999993</v>
      </c>
      <c r="H290" s="1214">
        <f>AVERAGE('2024月別'!H290,'2023月別 '!G290,'2022月別'!G290,'2021月別'!G290,'2020月別'!G291)</f>
        <v>33975.435400000002</v>
      </c>
      <c r="I290" s="1214">
        <f>AVERAGE('2024月別'!I290,'2023月別 '!H290,'2022月別'!H290,'2021月別'!H290,'2020月別'!H291)</f>
        <v>52292.789799999999</v>
      </c>
      <c r="J290" s="1215">
        <f>AVERAGE('2024月別'!J290,'2023月別 '!I290,'2022月別'!I290,'2021月別'!I290,'2020月別'!I291)</f>
        <v>22704.930800000002</v>
      </c>
      <c r="K290" s="1216">
        <f>AVERAGE('2024月別'!K290,'2023月別 '!J290,'2022月別'!J290,'2021月別'!J290,'2020月別'!J291)</f>
        <v>460.19459999999998</v>
      </c>
      <c r="L290" s="1311">
        <f>AVERAGE('2024月別'!L290,'2023月別 '!K290,'2022月別'!K290,'2021月別'!K290,'2020月別'!K291)</f>
        <v>9.3314000000000004</v>
      </c>
      <c r="M290" s="1214">
        <f>AVERAGE('2024月別'!M290,'2023月別 '!L290,'2022月別'!L290,'2021月別'!L290,'2020月別'!L291)</f>
        <v>841.06939999999997</v>
      </c>
      <c r="N290" s="1214">
        <f>AVERAGE('2024月別'!N290,'2023月別 '!M290,'2022月別'!M290,'2021月別'!M290,'2020月別'!M291)</f>
        <v>13765.660599999999</v>
      </c>
      <c r="O290" s="1214">
        <f>AVERAGE('2024月別'!O290,'2023月別 '!N290,'2022月別'!N290,'2021月別'!N290,'2020月別'!N291)</f>
        <v>17538.710799999997</v>
      </c>
      <c r="P290" s="1217">
        <f>AVERAGE('2024月別'!P290,'2023月別 '!O290,'2022月別'!O290,'2021月別'!O290,'2020月別'!O291)</f>
        <v>10061.4362</v>
      </c>
      <c r="S290" s="55"/>
      <c r="U290" s="767"/>
      <c r="V290" s="767"/>
      <c r="W290" s="767"/>
      <c r="X290" s="748"/>
      <c r="AC290" s="1574"/>
      <c r="AG290" s="1292"/>
      <c r="AH290" s="1177"/>
      <c r="AI290" s="1292"/>
      <c r="AJ290" s="1292"/>
      <c r="AK290" s="1292"/>
      <c r="AL290" s="1292"/>
      <c r="AM290" s="1179"/>
      <c r="AN290" s="1179"/>
      <c r="AO290" s="1179"/>
      <c r="AP290" s="1179"/>
      <c r="AQ290" s="1292"/>
      <c r="AR290" s="1179"/>
      <c r="AS290" s="1176"/>
      <c r="AT290" s="1176"/>
      <c r="AU290" s="1176"/>
      <c r="AV290" s="1176"/>
      <c r="AW290" s="1176"/>
      <c r="AX290" s="1179"/>
      <c r="AY290" s="1284"/>
      <c r="AZ290" s="1284"/>
      <c r="BA290" s="1284"/>
      <c r="BB290" s="1284"/>
      <c r="BC290" s="1284"/>
      <c r="BD290" s="1174"/>
      <c r="BE290" s="1286"/>
      <c r="BF290" s="1177"/>
      <c r="BG290" s="1300"/>
      <c r="BH290" s="1300"/>
      <c r="BI290" s="1300"/>
      <c r="BJ290" s="1179"/>
      <c r="BK290" s="1180"/>
      <c r="BL290" s="1180"/>
      <c r="BM290" s="1180"/>
      <c r="BN290" s="1180"/>
      <c r="BO290" s="1180"/>
      <c r="BP290" s="1180"/>
      <c r="BQ290" s="1180"/>
    </row>
    <row r="291" spans="1:87" ht="17.25" customHeight="1" x14ac:dyDescent="0.15">
      <c r="A291" s="1170" t="s">
        <v>566</v>
      </c>
      <c r="B291" s="1218" t="s">
        <v>56</v>
      </c>
      <c r="C291" s="1219" t="s">
        <v>240</v>
      </c>
      <c r="D291" s="1220">
        <f>AVERAGE('2024月別'!D291,'2023月別 '!C291,'2022月別'!C291,'2021月別'!C291,'2020月別'!C292)</f>
        <v>242.11725532902739</v>
      </c>
      <c r="E291" s="1221">
        <f>AVERAGE('2024月別'!E291,'2023月別 '!D291,'2022月別'!D291,'2021月別'!D291,'2020月別'!D292)</f>
        <v>245</v>
      </c>
      <c r="F291" s="1222">
        <f>AVERAGE('2024月別'!F291,'2023月別 '!E291,'2022月別'!E291,'2021月別'!E291,'2020月別'!E292)</f>
        <v>262.60000000000002</v>
      </c>
      <c r="G291" s="1222">
        <f>AVERAGE('2024月別'!G291,'2023月別 '!F291,'2022月別'!F291,'2021月別'!F291,'2020月別'!F292)</f>
        <v>314.8</v>
      </c>
      <c r="H291" s="1222">
        <f>AVERAGE('2024月別'!H291,'2023月別 '!G291,'2022月別'!G291,'2021月別'!G291,'2020月別'!G292)</f>
        <v>278.60000000000002</v>
      </c>
      <c r="I291" s="1222">
        <f>AVERAGE('2024月別'!I291,'2023月別 '!H291,'2022月別'!H291,'2021月別'!H291,'2020月別'!H292)</f>
        <v>244.8</v>
      </c>
      <c r="J291" s="1223">
        <f>AVERAGE('2024月別'!J291,'2023月別 '!I291,'2022月別'!I291,'2021月別'!I291,'2020月別'!I292)</f>
        <v>232.8</v>
      </c>
      <c r="K291" s="1222">
        <f>AVERAGE('2024月別'!K291,'2023月別 '!J291,'2022月別'!J291,'2021月別'!J291,'2020月別'!J292)</f>
        <v>304.60000000000002</v>
      </c>
      <c r="L291" s="1222">
        <f>AVERAGE('2024月別'!L291,'2023月別 '!K291,'2022月別'!K291,'2021月別'!K291,'2020月別'!K292)</f>
        <v>266</v>
      </c>
      <c r="M291" s="1222">
        <f>AVERAGE('2024月別'!M291,'2023月別 '!L291,'2022月別'!L291,'2021月別'!L291,'2020月別'!L292)</f>
        <v>232.8</v>
      </c>
      <c r="N291" s="1222">
        <f>AVERAGE('2024月別'!N291,'2023月別 '!M291,'2022月別'!M291,'2021月別'!M291,'2020月別'!M292)</f>
        <v>232.6</v>
      </c>
      <c r="O291" s="1222">
        <f>AVERAGE('2024月別'!O291,'2023月別 '!N291,'2022月別'!N291,'2021月別'!N291,'2020月別'!N292)</f>
        <v>194.6</v>
      </c>
      <c r="P291" s="1224">
        <f>AVERAGE('2024月別'!P291,'2023月別 '!O291,'2022月別'!O291,'2021月別'!O291,'2020月別'!O292)</f>
        <v>252.6</v>
      </c>
      <c r="S291" s="55"/>
      <c r="T291" s="825"/>
      <c r="U291" s="767"/>
      <c r="V291" s="767"/>
      <c r="W291" s="767"/>
      <c r="X291" s="748"/>
      <c r="AD291" s="1574"/>
      <c r="AE291" s="787"/>
      <c r="AF291" s="1292"/>
      <c r="AG291" s="1244"/>
      <c r="AH291" s="1176"/>
      <c r="AI291" s="1292"/>
      <c r="AJ291" s="1292"/>
      <c r="AK291" s="1292"/>
      <c r="AL291" s="1179"/>
      <c r="AM291" s="1292"/>
      <c r="AN291" s="1292"/>
      <c r="AO291" s="1292"/>
      <c r="AP291" s="1179"/>
      <c r="AQ291" s="1292"/>
      <c r="AR291" s="1179"/>
      <c r="AS291" s="1176"/>
      <c r="AT291" s="1176"/>
      <c r="AU291" s="1176"/>
      <c r="AV291" s="1176"/>
      <c r="AW291" s="1176"/>
      <c r="AX291" s="1179"/>
      <c r="AY291" s="1284"/>
      <c r="AZ291" s="1284"/>
      <c r="BA291" s="1284"/>
      <c r="BB291" s="1284"/>
      <c r="BC291" s="1284"/>
      <c r="BD291" s="1174"/>
      <c r="BE291" s="1286"/>
      <c r="BF291" s="1177"/>
      <c r="BG291" s="1300"/>
      <c r="BH291" s="1300"/>
      <c r="BI291" s="1300"/>
      <c r="BJ291" s="1180"/>
      <c r="BK291" s="1180"/>
      <c r="BL291" s="1180"/>
      <c r="BM291" s="1180"/>
      <c r="BN291" s="1180"/>
      <c r="BO291" s="1180"/>
      <c r="BP291" s="1180"/>
      <c r="BQ291" s="1180"/>
    </row>
    <row r="292" spans="1:87" ht="17.25" customHeight="1" x14ac:dyDescent="0.15">
      <c r="A292" s="1170" t="s">
        <v>567</v>
      </c>
      <c r="B292" s="1225" t="s">
        <v>57</v>
      </c>
      <c r="C292" s="1226" t="s">
        <v>239</v>
      </c>
      <c r="D292" s="1212">
        <f>AVERAGE('2024月別'!D292,'2023月別 '!C292,'2022月別'!C292,'2021月別'!C292,'2020月別'!C293)</f>
        <v>3080.0336000000002</v>
      </c>
      <c r="E292" s="1213">
        <f>AVERAGE('2024月別'!E292,'2023月別 '!D292,'2022月別'!D292,'2021月別'!D292,'2020月別'!D293)</f>
        <v>246.78640000000001</v>
      </c>
      <c r="F292" s="1214">
        <f>AVERAGE('2024月別'!F292,'2023月別 '!E292,'2022月別'!E292,'2021月別'!E292,'2020月別'!E293)</f>
        <v>254.53640000000004</v>
      </c>
      <c r="G292" s="1214">
        <f>AVERAGE('2024月別'!G292,'2023月別 '!F292,'2022月別'!F292,'2021月別'!F292,'2020月別'!F293)</f>
        <v>308.11879999999996</v>
      </c>
      <c r="H292" s="1214">
        <f>AVERAGE('2024月別'!H292,'2023月別 '!G292,'2022月別'!G292,'2021月別'!G292,'2020月別'!G293)</f>
        <v>295.72219999999999</v>
      </c>
      <c r="I292" s="1214">
        <f>AVERAGE('2024月別'!I292,'2023月別 '!H292,'2022月別'!H292,'2021月別'!H292,'2020月別'!H293)</f>
        <v>302.57159999999999</v>
      </c>
      <c r="J292" s="1215">
        <f>AVERAGE('2024月別'!J292,'2023月別 '!I292,'2022月別'!I292,'2021月別'!I292,'2020月別'!I293)</f>
        <v>278.69060000000002</v>
      </c>
      <c r="K292" s="1216">
        <f>AVERAGE('2024月別'!K292,'2023月別 '!J292,'2022月別'!J292,'2021月別'!J292,'2020月別'!J293)</f>
        <v>219.60720000000001</v>
      </c>
      <c r="L292" s="1214">
        <f>AVERAGE('2024月別'!L292,'2023月別 '!K292,'2022月別'!K292,'2021月別'!K292,'2020月別'!K293)</f>
        <v>187.5848</v>
      </c>
      <c r="M292" s="1214">
        <f>AVERAGE('2024月別'!M292,'2023月別 '!L292,'2022月別'!L292,'2021月別'!L292,'2020月別'!L293)</f>
        <v>214.12539999999998</v>
      </c>
      <c r="N292" s="1214">
        <f>AVERAGE('2024月別'!N292,'2023月別 '!M292,'2022月別'!M292,'2021月別'!M292,'2020月別'!M293)</f>
        <v>268.93580000000003</v>
      </c>
      <c r="O292" s="1214">
        <f>AVERAGE('2024月別'!O292,'2023月別 '!N292,'2022月別'!N292,'2021月別'!N292,'2020月別'!N293)</f>
        <v>266.52119999999996</v>
      </c>
      <c r="P292" s="1217">
        <f>AVERAGE('2024月別'!P292,'2023月別 '!O292,'2022月別'!O292,'2021月別'!O292,'2020月別'!O293)</f>
        <v>236.83319999999998</v>
      </c>
      <c r="S292" s="55"/>
      <c r="U292" s="767"/>
      <c r="V292" s="767"/>
      <c r="W292" s="767"/>
      <c r="X292" s="748"/>
      <c r="Z292" s="1574"/>
      <c r="AA292" s="1574"/>
      <c r="AB292" s="1574"/>
      <c r="AG292" s="1176"/>
      <c r="AH292" s="1179"/>
      <c r="AI292" s="1179"/>
      <c r="AJ292" s="1292"/>
      <c r="AK292" s="1179"/>
      <c r="AL292" s="1179"/>
      <c r="AM292" s="1179"/>
      <c r="AN292" s="1179"/>
      <c r="AO292" s="1179"/>
      <c r="AP292" s="1292"/>
      <c r="AQ292" s="1179"/>
      <c r="AR292" s="1292"/>
      <c r="AS292" s="1176"/>
      <c r="AT292" s="1176"/>
      <c r="AU292" s="1176"/>
      <c r="AV292" s="1176"/>
      <c r="AW292" s="1176"/>
      <c r="AX292" s="1292"/>
      <c r="AY292" s="1295"/>
      <c r="AZ292" s="1295"/>
      <c r="BA292" s="1295"/>
      <c r="BB292" s="1289"/>
      <c r="BC292" s="1289"/>
      <c r="BD292" s="1174"/>
      <c r="BE292" s="1180"/>
      <c r="BF292" s="1180"/>
      <c r="BG292" s="1180"/>
      <c r="BH292" s="1180"/>
      <c r="BI292" s="1180"/>
      <c r="BJ292" s="1180"/>
      <c r="BK292" s="1180"/>
    </row>
    <row r="293" spans="1:87" ht="17.25" customHeight="1" x14ac:dyDescent="0.15">
      <c r="A293" s="1170" t="s">
        <v>568</v>
      </c>
      <c r="B293" s="1210" t="s">
        <v>57</v>
      </c>
      <c r="C293" s="1211" t="s">
        <v>15</v>
      </c>
      <c r="D293" s="1212">
        <f>AVERAGE('2024月別'!D293,'2023月別 '!C293,'2022月別'!C293,'2021月別'!C293,'2020月別'!C294)</f>
        <v>880678.1372</v>
      </c>
      <c r="E293" s="1213">
        <f>AVERAGE('2024月別'!E293,'2023月別 '!D293,'2022月別'!D293,'2021月別'!D293,'2020月別'!D294)</f>
        <v>77312.794800000003</v>
      </c>
      <c r="F293" s="1214">
        <f>AVERAGE('2024月別'!F293,'2023月別 '!E293,'2022月別'!E293,'2021月別'!E293,'2020月別'!E294)</f>
        <v>75192.213600000003</v>
      </c>
      <c r="G293" s="1214">
        <f>AVERAGE('2024月別'!G293,'2023月別 '!F293,'2022月別'!F293,'2021月別'!F293,'2020月別'!F294)</f>
        <v>70891.801600000006</v>
      </c>
      <c r="H293" s="1214">
        <f>AVERAGE('2024月別'!H293,'2023月別 '!G293,'2022月別'!G293,'2021月別'!G293,'2020月別'!G294)</f>
        <v>80111.128400000001</v>
      </c>
      <c r="I293" s="1214">
        <f>AVERAGE('2024月別'!I293,'2023月別 '!H293,'2022月別'!H293,'2021月別'!H293,'2020月別'!H294)</f>
        <v>73955.161800000002</v>
      </c>
      <c r="J293" s="1215">
        <f>AVERAGE('2024月別'!J293,'2023月別 '!I293,'2022月別'!I293,'2021月別'!I293,'2020月別'!I294)</f>
        <v>66996.771200000003</v>
      </c>
      <c r="K293" s="1216">
        <f>AVERAGE('2024月別'!K293,'2023月別 '!J293,'2022月別'!J293,'2021月別'!J293,'2020月別'!J294)</f>
        <v>64798.482199999991</v>
      </c>
      <c r="L293" s="1214">
        <f>AVERAGE('2024月別'!L293,'2023月別 '!K293,'2022月別'!K293,'2021月別'!K293,'2020月別'!K294)</f>
        <v>65664.665200000003</v>
      </c>
      <c r="M293" s="1214">
        <f>AVERAGE('2024月別'!M293,'2023月別 '!L293,'2022月別'!L293,'2021月別'!L293,'2020月別'!L294)</f>
        <v>90582.410999999993</v>
      </c>
      <c r="N293" s="1214">
        <f>AVERAGE('2024月別'!N293,'2023月別 '!M293,'2022月別'!M293,'2021月別'!M293,'2020月別'!M294)</f>
        <v>83253.528600000005</v>
      </c>
      <c r="O293" s="1214">
        <f>AVERAGE('2024月別'!O293,'2023月別 '!N293,'2022月別'!N293,'2021月別'!N293,'2020月別'!N294)</f>
        <v>68526.845600000001</v>
      </c>
      <c r="P293" s="1217">
        <f>AVERAGE('2024月別'!P293,'2023月別 '!O293,'2022月別'!O293,'2021月別'!O293,'2020月別'!O294)</f>
        <v>63392.333200000008</v>
      </c>
      <c r="R293" s="59"/>
      <c r="S293" s="55"/>
      <c r="U293" s="767"/>
      <c r="V293" s="767"/>
      <c r="W293" s="767"/>
      <c r="X293" s="748"/>
      <c r="AC293" s="1574"/>
      <c r="AG293" s="1176"/>
      <c r="AH293" s="1179"/>
      <c r="AI293" s="1176"/>
      <c r="AJ293" s="1176"/>
      <c r="AK293" s="1176"/>
      <c r="AL293" s="1179"/>
      <c r="AM293" s="1176"/>
      <c r="AN293" s="1176"/>
      <c r="AO293" s="1176"/>
      <c r="AP293" s="1176"/>
      <c r="AQ293" s="1176"/>
      <c r="AR293" s="1292"/>
      <c r="AS293" s="1176"/>
      <c r="AT293" s="1176"/>
      <c r="AU293" s="1176"/>
      <c r="AV293" s="1176"/>
      <c r="AW293" s="1176"/>
      <c r="AX293" s="1179"/>
      <c r="AY293" s="1179"/>
      <c r="AZ293" s="1179"/>
      <c r="BA293" s="1179"/>
      <c r="BB293" s="1179"/>
      <c r="BC293" s="1292"/>
      <c r="BD293" s="1179"/>
      <c r="BE293" s="1179"/>
      <c r="BF293" s="1179"/>
      <c r="BG293" s="1179"/>
      <c r="BH293" s="1178"/>
      <c r="BI293" s="1292"/>
      <c r="BJ293" s="1179"/>
      <c r="BK293" s="1295"/>
      <c r="BL293" s="1295"/>
      <c r="BM293" s="1295"/>
      <c r="BN293" s="1174"/>
      <c r="BO293" s="1302"/>
      <c r="BP293" s="1174"/>
      <c r="BQ293" s="1286"/>
      <c r="BR293" s="1177"/>
      <c r="BS293" s="1300"/>
      <c r="BT293" s="1300"/>
      <c r="BU293" s="1300"/>
      <c r="BV293" s="1180"/>
      <c r="BW293" s="1180"/>
      <c r="BX293" s="1180"/>
      <c r="BY293" s="1180"/>
      <c r="BZ293" s="1180"/>
      <c r="CA293" s="1180"/>
      <c r="CB293" s="1180"/>
      <c r="CC293" s="1180"/>
    </row>
    <row r="294" spans="1:87" ht="17.25" customHeight="1" x14ac:dyDescent="0.15">
      <c r="A294" s="1170" t="s">
        <v>569</v>
      </c>
      <c r="B294" s="1218" t="s">
        <v>57</v>
      </c>
      <c r="C294" s="1219" t="s">
        <v>240</v>
      </c>
      <c r="D294" s="1220">
        <f>AVERAGE('2024月別'!D294,'2023月別 '!C294,'2022月別'!C294,'2021月別'!C294,'2020月別'!C295)</f>
        <v>286.62644107984795</v>
      </c>
      <c r="E294" s="1221">
        <f>AVERAGE('2024月別'!E294,'2023月別 '!D294,'2022月別'!D294,'2021月別'!D294,'2020月別'!D295)</f>
        <v>313.8</v>
      </c>
      <c r="F294" s="1222">
        <f>AVERAGE('2024月別'!F294,'2023月別 '!E294,'2022月別'!E294,'2021月別'!E294,'2020月別'!E295)</f>
        <v>299.60000000000002</v>
      </c>
      <c r="G294" s="1222">
        <f>AVERAGE('2024月別'!G294,'2023月別 '!F294,'2022月別'!F294,'2021月別'!F294,'2020月別'!F295)</f>
        <v>233</v>
      </c>
      <c r="H294" s="1222">
        <f>AVERAGE('2024月別'!H294,'2023月別 '!G294,'2022月別'!G294,'2021月別'!G294,'2020月別'!G295)</f>
        <v>272.2</v>
      </c>
      <c r="I294" s="1222">
        <f>AVERAGE('2024月別'!I294,'2023月別 '!H294,'2022月別'!H294,'2021月別'!H294,'2020月別'!H295)</f>
        <v>244.8</v>
      </c>
      <c r="J294" s="1223">
        <f>AVERAGE('2024月別'!J294,'2023月別 '!I294,'2022月別'!I294,'2021月別'!I294,'2020月別'!I295)</f>
        <v>240.8</v>
      </c>
      <c r="K294" s="1222">
        <f>AVERAGE('2024月別'!K294,'2023月別 '!J294,'2022月別'!J294,'2021月別'!J294,'2020月別'!J295)</f>
        <v>292.8</v>
      </c>
      <c r="L294" s="1222">
        <f>AVERAGE('2024月別'!L294,'2023月別 '!K294,'2022月別'!K294,'2021月別'!K294,'2020月別'!K295)</f>
        <v>357.8</v>
      </c>
      <c r="M294" s="1222">
        <f>AVERAGE('2024月別'!M294,'2023月別 '!L294,'2022月別'!L294,'2021月別'!L294,'2020月別'!L295)</f>
        <v>429</v>
      </c>
      <c r="N294" s="1222">
        <f>AVERAGE('2024月別'!N294,'2023月別 '!M294,'2022月別'!M294,'2021月別'!M294,'2020月別'!M295)</f>
        <v>309.60000000000002</v>
      </c>
      <c r="O294" s="1222">
        <f>AVERAGE('2024月別'!O294,'2023月別 '!N294,'2022月別'!N294,'2021月別'!N294,'2020月別'!N295)</f>
        <v>257.8</v>
      </c>
      <c r="P294" s="1224">
        <f>AVERAGE('2024月別'!P294,'2023月別 '!O294,'2022月別'!O294,'2021月別'!O294,'2020月別'!O295)</f>
        <v>266</v>
      </c>
      <c r="S294" s="55"/>
      <c r="T294" s="825"/>
      <c r="U294" s="767"/>
      <c r="V294" s="767"/>
      <c r="W294" s="767"/>
      <c r="X294" s="748"/>
      <c r="AD294" s="1574"/>
      <c r="AE294" s="787"/>
      <c r="AF294" s="1292"/>
      <c r="AG294" s="1285"/>
      <c r="AH294" s="1179"/>
      <c r="AI294" s="1179"/>
      <c r="AJ294" s="1179"/>
      <c r="AK294" s="1285"/>
      <c r="AL294" s="1179"/>
      <c r="AM294" s="1176"/>
      <c r="AN294" s="1176"/>
      <c r="AO294" s="1176"/>
      <c r="AP294" s="1176"/>
      <c r="AQ294" s="1176"/>
      <c r="AR294" s="1292"/>
      <c r="AS294" s="1176"/>
      <c r="AT294" s="1176"/>
      <c r="AU294" s="1176"/>
      <c r="AV294" s="1176"/>
      <c r="AW294" s="1176"/>
      <c r="AX294" s="1179"/>
      <c r="AY294" s="1179"/>
      <c r="AZ294" s="1179"/>
      <c r="BA294" s="1179"/>
      <c r="BB294" s="1179"/>
      <c r="BC294" s="1178"/>
      <c r="BD294" s="1179"/>
      <c r="BE294" s="1176"/>
      <c r="BF294" s="1176"/>
      <c r="BG294" s="1176"/>
      <c r="BH294" s="1176"/>
      <c r="BI294" s="1176"/>
      <c r="BJ294" s="1179"/>
      <c r="BK294" s="1295"/>
      <c r="BL294" s="1295"/>
      <c r="BM294" s="1295"/>
      <c r="BN294" s="1174"/>
      <c r="BO294" s="1289"/>
      <c r="BP294" s="1295"/>
      <c r="BQ294" s="1286"/>
      <c r="BR294" s="1177"/>
      <c r="BS294" s="1300"/>
      <c r="BT294" s="1300"/>
      <c r="BU294" s="1300"/>
      <c r="BV294" s="1180"/>
      <c r="BW294" s="1180"/>
      <c r="BX294" s="1180"/>
      <c r="BY294" s="1180"/>
      <c r="BZ294" s="1180"/>
      <c r="CA294" s="1180"/>
      <c r="CB294" s="1180"/>
      <c r="CC294" s="1180"/>
    </row>
    <row r="295" spans="1:87" ht="17.25" customHeight="1" x14ac:dyDescent="0.15">
      <c r="A295" s="1170" t="s">
        <v>570</v>
      </c>
      <c r="B295" s="1225" t="s">
        <v>58</v>
      </c>
      <c r="C295" s="1226" t="s">
        <v>239</v>
      </c>
      <c r="D295" s="1212">
        <f>AVERAGE('2024月別'!D295,'2023月別 '!C295,'2022月別'!C295,'2021月別'!C295,'2020月別'!C296)</f>
        <v>192.26660000000001</v>
      </c>
      <c r="E295" s="1213">
        <f>AVERAGE('2024月別'!E295,'2023月別 '!D295,'2022月別'!D295,'2021月別'!D295,'2020月別'!D296)</f>
        <v>4.5200000000000004E-2</v>
      </c>
      <c r="F295" s="1214">
        <f>AVERAGE('2024月別'!F295,'2023月別 '!E295,'2022月別'!E295,'2021月別'!E295,'2020月別'!E296)</f>
        <v>2.5999999999999999E-3</v>
      </c>
      <c r="G295" s="1214">
        <f>AVERAGE('2024月別'!G295,'2023月別 '!F295,'2022月別'!F295,'2021月別'!F295,'2020月別'!F296)</f>
        <v>2.98E-2</v>
      </c>
      <c r="H295" s="1214">
        <f>AVERAGE('2024月別'!H295,'2023月別 '!G295,'2022月別'!G295,'2021月別'!G295,'2020月別'!G296)</f>
        <v>1.5535999999999999</v>
      </c>
      <c r="I295" s="1214">
        <f>AVERAGE('2024月別'!I295,'2023月別 '!H295,'2022月別'!H295,'2021月別'!H295,'2020月別'!H296)</f>
        <v>16.388999999999999</v>
      </c>
      <c r="J295" s="1215">
        <f>AVERAGE('2024月別'!J295,'2023月別 '!I295,'2022月別'!I295,'2021月別'!I295,'2020月別'!I296)</f>
        <v>71.194999999999993</v>
      </c>
      <c r="K295" s="1216">
        <f>AVERAGE('2024月別'!K295,'2023月別 '!J295,'2022月別'!J295,'2021月別'!J295,'2020月別'!J296)</f>
        <v>46.988999999999997</v>
      </c>
      <c r="L295" s="1214">
        <f>AVERAGE('2024月別'!L295,'2023月別 '!K295,'2022月別'!K295,'2021月別'!K295,'2020月別'!K296)</f>
        <v>5.5872000000000002</v>
      </c>
      <c r="M295" s="1214">
        <f>AVERAGE('2024月別'!M295,'2023月別 '!L295,'2022月別'!L295,'2021月別'!L295,'2020月別'!L296)</f>
        <v>6.8526000000000007</v>
      </c>
      <c r="N295" s="1214">
        <f>AVERAGE('2024月別'!N295,'2023月別 '!M295,'2022月別'!M295,'2021月別'!M295,'2020月別'!M296)</f>
        <v>29.122200000000003</v>
      </c>
      <c r="O295" s="1214">
        <f>AVERAGE('2024月別'!O295,'2023月別 '!N295,'2022月別'!N295,'2021月別'!N295,'2020月別'!N296)</f>
        <v>13.025600000000001</v>
      </c>
      <c r="P295" s="1217">
        <f>AVERAGE('2024月別'!P295,'2023月別 '!O295,'2022月別'!O295,'2021月別'!O295,'2020月別'!O296)</f>
        <v>1.4747999999999999</v>
      </c>
      <c r="S295" s="55"/>
      <c r="U295" s="767"/>
      <c r="V295" s="767"/>
      <c r="W295" s="767"/>
      <c r="X295" s="748"/>
      <c r="Z295" s="1574"/>
      <c r="AA295" s="1574"/>
      <c r="AB295" s="1574"/>
      <c r="AG295" s="1176"/>
      <c r="AH295" s="1285"/>
      <c r="AI295" s="1176"/>
      <c r="AJ295" s="1176"/>
      <c r="AK295" s="1176"/>
      <c r="AL295" s="1292"/>
      <c r="AM295" s="1179"/>
      <c r="AN295" s="1179"/>
      <c r="AO295" s="1179"/>
      <c r="AP295" s="1292"/>
      <c r="AQ295" s="1179"/>
      <c r="AR295" s="1179"/>
      <c r="AS295" s="1176"/>
      <c r="AT295" s="1176"/>
      <c r="AU295" s="1176"/>
      <c r="AV295" s="1176"/>
      <c r="AW295" s="1176"/>
      <c r="AX295" s="1179"/>
      <c r="AY295" s="1176"/>
      <c r="AZ295" s="1176"/>
      <c r="BA295" s="1176"/>
      <c r="BB295" s="1176"/>
      <c r="BC295" s="1176"/>
      <c r="BD295" s="1292"/>
      <c r="BE295" s="1292"/>
      <c r="BF295" s="1292"/>
      <c r="BG295" s="293"/>
      <c r="BH295" s="1178"/>
      <c r="BI295" s="1292"/>
      <c r="BJ295" s="1179"/>
      <c r="BK295" s="1292"/>
      <c r="BL295" s="1292"/>
      <c r="BM295" s="1292"/>
      <c r="BN295" s="1179"/>
      <c r="BO295" s="1286"/>
      <c r="BP295" s="1292"/>
      <c r="BQ295" s="1286"/>
      <c r="BR295" s="1177"/>
      <c r="BS295" s="1300"/>
      <c r="BT295" s="1300"/>
      <c r="BU295" s="1300"/>
      <c r="BV295" s="1306"/>
      <c r="BW295" s="1180"/>
      <c r="BX295" s="1180"/>
      <c r="BY295" s="1180"/>
      <c r="BZ295" s="1180"/>
      <c r="CA295" s="1180"/>
      <c r="CB295" s="1180"/>
      <c r="CC295" s="1180"/>
    </row>
    <row r="296" spans="1:87" ht="17.25" customHeight="1" x14ac:dyDescent="0.15">
      <c r="A296" s="1170" t="s">
        <v>571</v>
      </c>
      <c r="B296" s="1210" t="s">
        <v>58</v>
      </c>
      <c r="C296" s="1211" t="s">
        <v>15</v>
      </c>
      <c r="D296" s="1212">
        <f>AVERAGE('2024月別'!D296,'2023月別 '!C296,'2022月別'!C296,'2021月別'!C296,'2020月別'!C297)</f>
        <v>133440.35200000001</v>
      </c>
      <c r="E296" s="1213">
        <f>AVERAGE('2024月別'!E296,'2023月別 '!D296,'2022月別'!D296,'2021月別'!D296,'2020月別'!D297)</f>
        <v>52.343399999999995</v>
      </c>
      <c r="F296" s="1214">
        <f>AVERAGE('2024月別'!F296,'2023月別 '!E296,'2022月別'!E296,'2021月別'!E296,'2020月別'!E297)</f>
        <v>1.782</v>
      </c>
      <c r="G296" s="1214">
        <f>AVERAGE('2024月別'!G296,'2023月別 '!F296,'2022月別'!F296,'2021月別'!F296,'2020月別'!F297)</f>
        <v>43.506799999999998</v>
      </c>
      <c r="H296" s="1214">
        <f>AVERAGE('2024月別'!H296,'2023月別 '!G296,'2022月別'!G296,'2021月別'!G296,'2020月別'!G297)</f>
        <v>2214.5806000000002</v>
      </c>
      <c r="I296" s="1214">
        <f>AVERAGE('2024月別'!I296,'2023月別 '!H296,'2022月別'!H296,'2021月別'!H296,'2020月別'!H297)</f>
        <v>14094.172</v>
      </c>
      <c r="J296" s="1215">
        <f>AVERAGE('2024月別'!J296,'2023月別 '!I296,'2022月別'!I296,'2021月別'!I296,'2020月別'!I297)</f>
        <v>48504.292399999998</v>
      </c>
      <c r="K296" s="1216">
        <f>AVERAGE('2024月別'!K296,'2023月別 '!J296,'2022月別'!J296,'2021月別'!J296,'2020月別'!J297)</f>
        <v>23220.483799999998</v>
      </c>
      <c r="L296" s="1214">
        <f>AVERAGE('2024月別'!L296,'2023月別 '!K296,'2022月別'!K296,'2021月別'!K296,'2020月別'!K297)</f>
        <v>2558.1917999999996</v>
      </c>
      <c r="M296" s="1214">
        <f>AVERAGE('2024月別'!M296,'2023月別 '!L296,'2022月別'!L296,'2021月別'!L296,'2020月別'!L297)</f>
        <v>5336.6319999999996</v>
      </c>
      <c r="N296" s="1214">
        <f>AVERAGE('2024月別'!N296,'2023月別 '!M296,'2022月別'!M296,'2021月別'!M296,'2020月別'!M297)</f>
        <v>26542.272000000004</v>
      </c>
      <c r="O296" s="1214">
        <f>AVERAGE('2024月別'!O296,'2023月別 '!N296,'2022月別'!N296,'2021月別'!N296,'2020月別'!N297)</f>
        <v>9587.8265999999985</v>
      </c>
      <c r="P296" s="1217">
        <f>AVERAGE('2024月別'!P296,'2023月別 '!O296,'2022月別'!O296,'2021月別'!O296,'2020月別'!O297)</f>
        <v>1284.2686000000001</v>
      </c>
      <c r="R296" s="59"/>
      <c r="S296" s="55"/>
      <c r="U296" s="767"/>
      <c r="V296" s="767"/>
      <c r="W296" s="767"/>
      <c r="X296" s="748"/>
      <c r="AC296" s="1574"/>
      <c r="AG296" s="1176"/>
      <c r="AH296" s="1177"/>
      <c r="AI296" s="1176"/>
      <c r="AJ296" s="1176"/>
      <c r="AK296" s="1176"/>
      <c r="AL296" s="1179"/>
      <c r="AM296" s="1179"/>
      <c r="AN296" s="1179"/>
      <c r="AO296" s="1179"/>
      <c r="AP296" s="1292"/>
      <c r="AQ296" s="1292"/>
      <c r="AR296" s="1179"/>
      <c r="AS296" s="1176"/>
      <c r="AT296" s="1176"/>
      <c r="AU296" s="1176"/>
      <c r="AV296" s="1176"/>
      <c r="AW296" s="1176"/>
      <c r="AX296" s="1292"/>
      <c r="AY296" s="1176"/>
      <c r="AZ296" s="1176"/>
      <c r="BA296" s="1176"/>
      <c r="BB296" s="1176"/>
      <c r="BC296" s="1176"/>
      <c r="BD296" s="1179"/>
      <c r="BE296" s="1292"/>
      <c r="BF296" s="1292"/>
      <c r="BG296" s="293"/>
      <c r="BH296" s="1179"/>
      <c r="BI296" s="1176"/>
      <c r="BJ296" s="1179"/>
      <c r="BK296" s="1286"/>
      <c r="BL296" s="1177"/>
      <c r="BM296" s="1286"/>
      <c r="BN296" s="1179"/>
      <c r="BO296" s="1286"/>
      <c r="BP296" s="1179"/>
      <c r="BQ296" s="1286"/>
      <c r="BR296" s="1177"/>
      <c r="BS296" s="1300"/>
      <c r="BT296" s="1300"/>
      <c r="BU296" s="1300"/>
      <c r="BV296" s="1306"/>
      <c r="BW296" s="1180"/>
      <c r="BX296" s="1180"/>
      <c r="BY296" s="1180"/>
      <c r="BZ296" s="1180"/>
      <c r="CA296" s="1180"/>
      <c r="CB296" s="1180"/>
      <c r="CC296" s="1180"/>
    </row>
    <row r="297" spans="1:87" ht="17.25" customHeight="1" x14ac:dyDescent="0.15">
      <c r="A297" s="1170" t="s">
        <v>572</v>
      </c>
      <c r="B297" s="1218" t="s">
        <v>58</v>
      </c>
      <c r="C297" s="1219" t="s">
        <v>240</v>
      </c>
      <c r="D297" s="1220">
        <f>AVERAGE('2024月別'!D297,'2023月別 '!C297,'2022月別'!C297,'2021月別'!C297,'2020月別'!C298)</f>
        <v>698.03616487248257</v>
      </c>
      <c r="E297" s="1221">
        <f>AVERAGE('2024月別'!E297,'2023月別 '!D297,'2022月別'!D297,'2021月別'!D297,'2020月別'!D298)</f>
        <v>388.8</v>
      </c>
      <c r="F297" s="1222">
        <f>AVERAGE('2024月別'!F297,'2023月別 '!E297,'2022月別'!E297,'2021月別'!E297,'2020月別'!E298)</f>
        <v>137</v>
      </c>
      <c r="G297" s="1222">
        <f>AVERAGE('2024月別'!G297,'2023月別 '!F297,'2022月別'!F297,'2021月別'!F297,'2020月別'!F298)</f>
        <v>1035.4000000000001</v>
      </c>
      <c r="H297" s="1222">
        <f>AVERAGE('2024月別'!H297,'2023月別 '!G297,'2022月別'!G297,'2021月別'!G297,'2020月別'!G298)</f>
        <v>1383</v>
      </c>
      <c r="I297" s="1222">
        <f>AVERAGE('2024月別'!I297,'2023月別 '!H297,'2022月別'!H297,'2021月別'!H297,'2020月別'!H298)</f>
        <v>854</v>
      </c>
      <c r="J297" s="1223">
        <f>AVERAGE('2024月別'!J297,'2023月別 '!I297,'2022月別'!I297,'2021月別'!I297,'2020月別'!I298)</f>
        <v>687.4</v>
      </c>
      <c r="K297" s="1222">
        <f>AVERAGE('2024月別'!K297,'2023月別 '!J297,'2022月別'!J297,'2021月別'!J297,'2020月別'!J298)</f>
        <v>492.6</v>
      </c>
      <c r="L297" s="1222">
        <f>AVERAGE('2024月別'!L297,'2023月別 '!K297,'2022月別'!K297,'2021月別'!K297,'2020月別'!K298)</f>
        <v>454.2</v>
      </c>
      <c r="M297" s="1222">
        <f>AVERAGE('2024月別'!M297,'2023月別 '!L297,'2022月別'!L297,'2021月別'!L297,'2020月別'!L298)</f>
        <v>838.6</v>
      </c>
      <c r="N297" s="1222">
        <f>AVERAGE('2024月別'!N297,'2023月別 '!M297,'2022月別'!M297,'2021月別'!M297,'2020月別'!M298)</f>
        <v>938.6</v>
      </c>
      <c r="O297" s="1222">
        <f>AVERAGE('2024月別'!O297,'2023月別 '!N297,'2022月別'!N297,'2021月別'!N297,'2020月別'!N298)</f>
        <v>770.6</v>
      </c>
      <c r="P297" s="1224">
        <f>AVERAGE('2024月別'!P297,'2023月別 '!O297,'2022月別'!O297,'2021月別'!O297,'2020月別'!O298)</f>
        <v>899.6</v>
      </c>
      <c r="S297" s="55"/>
      <c r="T297" s="825"/>
      <c r="U297" s="767"/>
      <c r="V297" s="767"/>
      <c r="W297" s="767"/>
      <c r="X297" s="748"/>
      <c r="AD297" s="1574"/>
      <c r="AE297" s="787"/>
      <c r="AF297" s="1292"/>
      <c r="AG297" s="1292"/>
      <c r="AH297" s="1176"/>
      <c r="AI297" s="1176"/>
      <c r="AJ297" s="1176"/>
      <c r="AK297" s="1176"/>
      <c r="AL297" s="1179"/>
      <c r="AM297" s="1292"/>
      <c r="AN297" s="1292"/>
      <c r="AO297" s="1292"/>
      <c r="AP297" s="1179"/>
      <c r="AQ297" s="1179"/>
      <c r="AR297" s="1179"/>
      <c r="AS297" s="1243"/>
      <c r="AT297" s="1243"/>
      <c r="AU297" s="1243"/>
      <c r="AV297" s="1243"/>
      <c r="AW297" s="1243"/>
      <c r="AX297" s="1292"/>
      <c r="AY297" s="1286"/>
      <c r="AZ297" s="1177"/>
      <c r="BA297" s="1286"/>
      <c r="BB297" s="1292"/>
      <c r="BC297" s="1286"/>
      <c r="BD297" s="1179"/>
      <c r="BE297" s="1286"/>
      <c r="BF297" s="1177"/>
      <c r="BG297" s="1300"/>
      <c r="BH297" s="1300"/>
      <c r="BI297" s="1300"/>
      <c r="BJ297" s="1306"/>
      <c r="BK297" s="1180"/>
      <c r="BL297" s="1180"/>
      <c r="BM297" s="1180"/>
      <c r="BN297" s="1180"/>
      <c r="BO297" s="1180"/>
      <c r="BP297" s="1180"/>
      <c r="BQ297" s="1180"/>
    </row>
    <row r="298" spans="1:87" ht="17.25" customHeight="1" x14ac:dyDescent="0.15">
      <c r="A298" s="1170" t="s">
        <v>573</v>
      </c>
      <c r="B298" s="1225" t="s">
        <v>59</v>
      </c>
      <c r="C298" s="1226" t="s">
        <v>239</v>
      </c>
      <c r="D298" s="1212">
        <f>AVERAGE('2024月別'!D298,'2023月別 '!C298,'2022月別'!C298,'2021月別'!C298,'2020月別'!C299)</f>
        <v>176.5352</v>
      </c>
      <c r="E298" s="1213">
        <f>AVERAGE('2024月別'!E298,'2023月別 '!D298,'2022月別'!D298,'2021月別'!D298,'2020月別'!D299)</f>
        <v>8.0000000000000004E-4</v>
      </c>
      <c r="F298" s="1214">
        <f>AVERAGE('2024月別'!F298,'2023月別 '!E298,'2022月別'!E298,'2021月別'!E298,'2020月別'!E299)</f>
        <v>1.32E-2</v>
      </c>
      <c r="G298" s="1214">
        <f>AVERAGE('2024月別'!G298,'2023月別 '!F298,'2022月別'!F298,'2021月別'!F298,'2020月別'!F299)</f>
        <v>0</v>
      </c>
      <c r="H298" s="1214">
        <f>AVERAGE('2024月別'!H298,'2023月別 '!G298,'2022月別'!G298,'2021月別'!G298,'2020月別'!G299)</f>
        <v>6.7400000000000002E-2</v>
      </c>
      <c r="I298" s="1214">
        <f>AVERAGE('2024月別'!I298,'2023月別 '!H298,'2022月別'!H298,'2021月別'!H298,'2020月別'!H299)</f>
        <v>131.39079999999998</v>
      </c>
      <c r="J298" s="1215">
        <f>AVERAGE('2024月別'!J298,'2023月別 '!I298,'2022月別'!I298,'2021月別'!I298,'2020月別'!I299)</f>
        <v>45.055799999999998</v>
      </c>
      <c r="K298" s="1216">
        <f>AVERAGE('2024月別'!K298,'2023月別 '!J298,'2022月別'!J298,'2021月別'!J298,'2020月別'!J299)</f>
        <v>4.2000000000000006E-3</v>
      </c>
      <c r="L298" s="1214">
        <f>AVERAGE('2024月別'!L298,'2023月別 '!K298,'2022月別'!K298,'2021月別'!K298,'2020月別'!K299)</f>
        <v>0</v>
      </c>
      <c r="M298" s="1214">
        <f>AVERAGE('2024月別'!M298,'2023月別 '!L298,'2022月別'!L298,'2021月別'!L298,'2020月別'!L299)</f>
        <v>0</v>
      </c>
      <c r="N298" s="1214">
        <f>AVERAGE('2024月別'!N298,'2023月別 '!M298,'2022月別'!M298,'2021月別'!M298,'2020月別'!M299)</f>
        <v>0</v>
      </c>
      <c r="O298" s="1214">
        <f>AVERAGE('2024月別'!O298,'2023月別 '!N298,'2022月別'!N298,'2021月別'!N298,'2020月別'!N299)</f>
        <v>0</v>
      </c>
      <c r="P298" s="1217">
        <f>AVERAGE('2024月別'!P298,'2023月別 '!O298,'2022月別'!O298,'2021月別'!O298,'2020月別'!O299)</f>
        <v>3.0000000000000001E-3</v>
      </c>
      <c r="S298" s="55"/>
      <c r="U298" s="767"/>
      <c r="V298" s="767"/>
      <c r="W298" s="767"/>
      <c r="X298" s="748"/>
      <c r="Z298" s="1574"/>
      <c r="AA298" s="1574"/>
      <c r="AB298" s="1574"/>
      <c r="AG298" s="1179"/>
      <c r="AH298" s="1176"/>
      <c r="AI298" s="1176"/>
      <c r="AJ298" s="1176"/>
      <c r="AK298" s="1176"/>
      <c r="AL298" s="1292"/>
      <c r="AM298" s="1176"/>
      <c r="AN298" s="1176"/>
      <c r="AO298" s="1176"/>
      <c r="AP298" s="1176"/>
      <c r="AQ298" s="1176"/>
      <c r="AR298" s="1179"/>
      <c r="AS298" s="1176"/>
      <c r="AT298" s="1176"/>
      <c r="AU298" s="1176"/>
      <c r="AV298" s="1176"/>
      <c r="AW298" s="1176"/>
      <c r="AX298" s="1179"/>
      <c r="AY298" s="1286"/>
      <c r="AZ298" s="1177"/>
      <c r="BA298" s="1300"/>
      <c r="BB298" s="1300"/>
      <c r="BC298" s="1300"/>
      <c r="BD298" s="1180"/>
      <c r="BE298" s="1180"/>
      <c r="BF298" s="1180"/>
      <c r="BG298" s="1180"/>
      <c r="BH298" s="1180"/>
      <c r="BI298" s="1180"/>
      <c r="BJ298" s="1180"/>
      <c r="BK298" s="1180"/>
    </row>
    <row r="299" spans="1:87" ht="17.25" customHeight="1" x14ac:dyDescent="0.15">
      <c r="A299" s="1170" t="s">
        <v>574</v>
      </c>
      <c r="B299" s="1210" t="s">
        <v>59</v>
      </c>
      <c r="C299" s="1211" t="s">
        <v>15</v>
      </c>
      <c r="D299" s="1212">
        <f>AVERAGE('2024月別'!D299,'2023月別 '!C299,'2022月別'!C299,'2021月別'!C299,'2020月別'!C300)</f>
        <v>77435.270799999998</v>
      </c>
      <c r="E299" s="1213">
        <f>AVERAGE('2024月別'!E299,'2023月別 '!D299,'2022月別'!D299,'2021月別'!D299,'2020月別'!D300)</f>
        <v>0.8869999999999999</v>
      </c>
      <c r="F299" s="1214">
        <f>AVERAGE('2024月別'!F299,'2023月別 '!E299,'2022月別'!E299,'2021月別'!E299,'2020月別'!E300)</f>
        <v>5.4645999999999999</v>
      </c>
      <c r="G299" s="1214">
        <f>AVERAGE('2024月別'!G299,'2023月別 '!F299,'2022月別'!F299,'2021月別'!F299,'2020月別'!F300)</f>
        <v>0</v>
      </c>
      <c r="H299" s="1214">
        <f>AVERAGE('2024月別'!H299,'2023月別 '!G299,'2022月別'!G299,'2021月別'!G299,'2020月別'!G300)</f>
        <v>53.507399999999997</v>
      </c>
      <c r="I299" s="1214">
        <f>AVERAGE('2024月別'!I299,'2023月別 '!H299,'2022月別'!H299,'2021月別'!H299,'2020月別'!H300)</f>
        <v>62489.248800000001</v>
      </c>
      <c r="J299" s="1215">
        <f>AVERAGE('2024月別'!J299,'2023月別 '!I299,'2022月別'!I299,'2021月別'!I299,'2020月別'!I300)</f>
        <v>14876.795199999999</v>
      </c>
      <c r="K299" s="1216">
        <f>AVERAGE('2024月別'!K299,'2023月別 '!J299,'2022月別'!J299,'2021月別'!J299,'2020月別'!J300)</f>
        <v>1.5378000000000001</v>
      </c>
      <c r="L299" s="1214">
        <f>AVERAGE('2024月別'!L299,'2023月別 '!K299,'2022月別'!K299,'2021月別'!K299,'2020月別'!K300)</f>
        <v>0</v>
      </c>
      <c r="M299" s="1214">
        <f>AVERAGE('2024月別'!M299,'2023月別 '!L299,'2022月別'!L299,'2021月別'!L299,'2020月別'!L300)</f>
        <v>0</v>
      </c>
      <c r="N299" s="1214">
        <f>AVERAGE('2024月別'!N299,'2023月別 '!M299,'2022月別'!M299,'2021月別'!M299,'2020月別'!M300)</f>
        <v>0</v>
      </c>
      <c r="O299" s="1214">
        <f>AVERAGE('2024月別'!O299,'2023月別 '!N299,'2022月別'!N299,'2021月別'!N299,'2020月別'!N300)</f>
        <v>0</v>
      </c>
      <c r="P299" s="1217">
        <f>AVERAGE('2024月別'!P299,'2023月別 '!O299,'2022月別'!O299,'2021月別'!O299,'2020月別'!O300)</f>
        <v>7.83</v>
      </c>
      <c r="R299" s="61"/>
      <c r="S299" s="55"/>
      <c r="U299" s="767"/>
      <c r="V299" s="767"/>
      <c r="W299" s="767"/>
      <c r="X299" s="748"/>
      <c r="AC299" s="1574"/>
      <c r="AG299" s="1176"/>
      <c r="AH299" s="1292"/>
      <c r="AI299" s="1178"/>
      <c r="AJ299" s="1178"/>
      <c r="AK299" s="1285"/>
      <c r="AL299" s="1292"/>
      <c r="AM299" s="1176"/>
      <c r="AN299" s="1176"/>
      <c r="AO299" s="1176"/>
      <c r="AP299" s="1176"/>
      <c r="AQ299" s="1176"/>
      <c r="AR299" s="1179"/>
      <c r="AS299" s="1176"/>
      <c r="AT299" s="1176"/>
      <c r="AU299" s="1176"/>
      <c r="AV299" s="1176"/>
      <c r="AW299" s="1176"/>
      <c r="AX299" s="1180"/>
      <c r="AY299" s="1179"/>
      <c r="AZ299" s="1179"/>
      <c r="BA299" s="1179"/>
      <c r="BB299" s="1292"/>
      <c r="BC299" s="1179"/>
      <c r="BD299" s="1179"/>
      <c r="BE299" s="1286"/>
      <c r="BF299" s="1177"/>
      <c r="BG299" s="1300"/>
      <c r="BH299" s="1300"/>
      <c r="BI299" s="1300"/>
      <c r="BJ299" s="1306"/>
      <c r="BK299" s="1180"/>
      <c r="BL299" s="1180"/>
      <c r="BM299" s="1180"/>
      <c r="BN299" s="1180"/>
      <c r="BO299" s="1180"/>
      <c r="BP299" s="1180"/>
      <c r="BQ299" s="1180"/>
    </row>
    <row r="300" spans="1:87" ht="17.25" customHeight="1" x14ac:dyDescent="0.15">
      <c r="A300" s="1170" t="s">
        <v>575</v>
      </c>
      <c r="B300" s="1218" t="s">
        <v>59</v>
      </c>
      <c r="C300" s="1219" t="s">
        <v>240</v>
      </c>
      <c r="D300" s="1220">
        <f>AVERAGE('2024月別'!D300,'2023月別 '!C300,'2022月別'!C300,'2021月別'!C300,'2020月別'!C301)</f>
        <v>447.85939132988824</v>
      </c>
      <c r="E300" s="1221">
        <f>AVERAGE('2024月別'!E300,'2023月別 '!D300,'2022月別'!D300,'2021月別'!D300,'2020月別'!D301)</f>
        <v>221.8</v>
      </c>
      <c r="F300" s="1222">
        <f>AVERAGE('2024月別'!F300,'2023月別 '!E300,'2022月別'!E300,'2021月別'!E300,'2020月別'!E301)</f>
        <v>292.60000000000002</v>
      </c>
      <c r="G300" s="1222">
        <f>AVERAGE('2024月別'!G300,'2023月別 '!F300,'2022月別'!F300,'2021月別'!F300,'2020月別'!F301)</f>
        <v>0</v>
      </c>
      <c r="H300" s="1222">
        <f>AVERAGE('2024月別'!H300,'2023月別 '!G300,'2022月別'!G300,'2021月別'!G300,'2020月別'!G301)</f>
        <v>752</v>
      </c>
      <c r="I300" s="1222">
        <f>AVERAGE('2024月別'!I300,'2023月別 '!H300,'2022月別'!H300,'2021月別'!H300,'2020月別'!H301)</f>
        <v>482.2</v>
      </c>
      <c r="J300" s="1223">
        <f>AVERAGE('2024月別'!J300,'2023月別 '!I300,'2022月別'!I300,'2021月別'!I300,'2020月別'!I301)</f>
        <v>338.2</v>
      </c>
      <c r="K300" s="1222">
        <f>AVERAGE('2024月別'!K300,'2023月別 '!J300,'2022月別'!J300,'2021月別'!J300,'2020月別'!J301)</f>
        <v>73.2</v>
      </c>
      <c r="L300" s="1222">
        <f>AVERAGE('2024月別'!L300,'2023月別 '!K300,'2022月別'!K300,'2021月別'!K300,'2020月別'!K301)</f>
        <v>0</v>
      </c>
      <c r="M300" s="1222">
        <f>AVERAGE('2024月別'!M300,'2023月別 '!L300,'2022月別'!L300,'2021月別'!L300,'2020月別'!L301)</f>
        <v>0</v>
      </c>
      <c r="N300" s="1222">
        <f>AVERAGE('2024月別'!N300,'2023月別 '!M300,'2022月別'!M300,'2021月別'!M300,'2020月別'!M301)</f>
        <v>0</v>
      </c>
      <c r="O300" s="1222">
        <f>AVERAGE('2024月別'!O300,'2023月別 '!N300,'2022月別'!N300,'2021月別'!N300,'2020月別'!N301)</f>
        <v>0</v>
      </c>
      <c r="P300" s="1224">
        <f>AVERAGE('2024月別'!P300,'2023月別 '!O300,'2022月別'!O300,'2021月別'!O300,'2020月別'!O301)</f>
        <v>522</v>
      </c>
      <c r="R300" s="59"/>
      <c r="S300" s="55"/>
      <c r="T300" s="825"/>
      <c r="U300" s="767"/>
      <c r="V300" s="767"/>
      <c r="W300" s="767"/>
      <c r="X300" s="748"/>
      <c r="AD300" s="1574"/>
      <c r="AE300" s="787"/>
      <c r="AG300" s="1179"/>
      <c r="AH300" s="1244"/>
      <c r="AI300" s="1176"/>
      <c r="AJ300" s="1176"/>
      <c r="AK300" s="1176"/>
      <c r="AL300" s="1179"/>
      <c r="AM300" s="1176"/>
      <c r="AN300" s="1176"/>
      <c r="AO300" s="1176"/>
      <c r="AP300" s="1176"/>
      <c r="AQ300" s="1176"/>
      <c r="AR300" s="1179"/>
      <c r="AS300" s="1176"/>
      <c r="AT300" s="1176"/>
      <c r="AU300" s="1176"/>
      <c r="AV300" s="1176"/>
      <c r="AW300" s="1176"/>
      <c r="AX300" s="1292"/>
      <c r="AY300" s="1292"/>
      <c r="AZ300" s="1292"/>
      <c r="BA300" s="1292"/>
      <c r="BB300" s="1286"/>
      <c r="BC300" s="1179"/>
      <c r="BD300" s="1179"/>
      <c r="BE300" s="1286"/>
      <c r="BF300" s="1177"/>
      <c r="BG300" s="1300"/>
      <c r="BH300" s="1300"/>
      <c r="BI300" s="1300"/>
      <c r="BJ300" s="1306"/>
      <c r="BK300" s="1180"/>
      <c r="BL300" s="1180"/>
      <c r="BM300" s="1180"/>
      <c r="BN300" s="1180"/>
      <c r="BO300" s="1180"/>
      <c r="BP300" s="1180"/>
      <c r="BQ300" s="1180"/>
    </row>
    <row r="301" spans="1:87" ht="17.25" customHeight="1" x14ac:dyDescent="0.15">
      <c r="A301" s="1170" t="s">
        <v>576</v>
      </c>
      <c r="B301" s="1225" t="s">
        <v>60</v>
      </c>
      <c r="C301" s="1226" t="s">
        <v>239</v>
      </c>
      <c r="D301" s="1212">
        <f>AVERAGE('2024月別'!D301,'2023月別 '!C301,'2022月別'!C301,'2021月別'!C301,'2020月別'!C302)</f>
        <v>341.21420000000001</v>
      </c>
      <c r="E301" s="1213">
        <f>AVERAGE('2024月別'!E301,'2023月別 '!D301,'2022月別'!D301,'2021月別'!D301,'2020月別'!D302)</f>
        <v>40.199400000000004</v>
      </c>
      <c r="F301" s="1214">
        <f>AVERAGE('2024月別'!F301,'2023月別 '!E301,'2022月別'!E301,'2021月別'!E301,'2020月別'!E302)</f>
        <v>47.971400000000003</v>
      </c>
      <c r="G301" s="1214">
        <f>AVERAGE('2024月別'!G301,'2023月別 '!F301,'2022月別'!F301,'2021月別'!F301,'2020月別'!F302)</f>
        <v>37.510599999999997</v>
      </c>
      <c r="H301" s="1214">
        <f>AVERAGE('2024月別'!H301,'2023月別 '!G301,'2022月別'!G301,'2021月別'!G301,'2020月別'!G302)</f>
        <v>23.613199999999999</v>
      </c>
      <c r="I301" s="1214">
        <f>AVERAGE('2024月別'!I301,'2023月別 '!H301,'2022月別'!H301,'2021月別'!H301,'2020月別'!H302)</f>
        <v>12.836600000000001</v>
      </c>
      <c r="J301" s="1215">
        <f>AVERAGE('2024月別'!J301,'2023月別 '!I301,'2022月別'!I301,'2021月別'!I301,'2020月別'!I302)</f>
        <v>21.567200000000003</v>
      </c>
      <c r="K301" s="1216">
        <f>AVERAGE('2024月別'!K301,'2023月別 '!J301,'2022月別'!J301,'2021月別'!J301,'2020月別'!J302)</f>
        <v>23.2258</v>
      </c>
      <c r="L301" s="1214">
        <f>AVERAGE('2024月別'!L301,'2023月別 '!K301,'2022月別'!K301,'2021月別'!K301,'2020月別'!K302)</f>
        <v>24.626800000000003</v>
      </c>
      <c r="M301" s="1214">
        <f>AVERAGE('2024月別'!M301,'2023月別 '!L301,'2022月別'!L301,'2021月別'!L301,'2020月別'!L302)</f>
        <v>23.918200000000002</v>
      </c>
      <c r="N301" s="1214">
        <f>AVERAGE('2024月別'!N301,'2023月別 '!M301,'2022月別'!M301,'2021月別'!M301,'2020月別'!M302)</f>
        <v>14.9696</v>
      </c>
      <c r="O301" s="1214">
        <f>AVERAGE('2024月別'!O301,'2023月別 '!N301,'2022月別'!N301,'2021月別'!N301,'2020月別'!N302)</f>
        <v>31.471000000000004</v>
      </c>
      <c r="P301" s="1217">
        <f>AVERAGE('2024月別'!P301,'2023月別 '!O301,'2022月別'!O301,'2021月別'!O301,'2020月別'!O302)</f>
        <v>39.304400000000001</v>
      </c>
      <c r="R301" s="59"/>
      <c r="S301" s="55"/>
      <c r="U301" s="767"/>
      <c r="V301" s="767"/>
      <c r="W301" s="767"/>
      <c r="X301" s="748"/>
      <c r="Z301" s="1574"/>
      <c r="AA301" s="1574"/>
      <c r="AB301" s="1574"/>
      <c r="AF301" s="1285"/>
      <c r="AG301" s="1179"/>
      <c r="AH301" s="1177"/>
      <c r="AI301" s="1179"/>
      <c r="AJ301" s="1179"/>
      <c r="AK301" s="1179"/>
      <c r="AL301" s="1292"/>
      <c r="AM301" s="1176"/>
      <c r="AN301" s="1176"/>
      <c r="AO301" s="1176"/>
      <c r="AP301" s="1176"/>
      <c r="AQ301" s="1176"/>
      <c r="AR301" s="1179"/>
      <c r="AS301" s="1179"/>
      <c r="AT301" s="1179"/>
      <c r="AU301" s="1179"/>
      <c r="AV301" s="1292"/>
      <c r="AW301" s="1292"/>
      <c r="AX301" s="1292"/>
      <c r="AY301" s="1176"/>
      <c r="AZ301" s="1176"/>
      <c r="BA301" s="1176"/>
      <c r="BB301" s="1176"/>
      <c r="BC301" s="1176"/>
      <c r="BD301" s="1179"/>
      <c r="BE301" s="1179"/>
      <c r="BF301" s="1179"/>
      <c r="BG301" s="1179"/>
      <c r="BH301" s="1292"/>
      <c r="BI301" s="1292"/>
      <c r="BJ301" s="1292"/>
      <c r="BK301" s="1286"/>
      <c r="BL301" s="1177"/>
      <c r="BM301" s="1300"/>
      <c r="BN301" s="1300"/>
      <c r="BO301" s="1300"/>
      <c r="BP301" s="1306"/>
      <c r="BQ301" s="1180"/>
      <c r="BR301" s="1180"/>
      <c r="BS301" s="1180"/>
      <c r="BT301" s="1180"/>
      <c r="BU301" s="1180"/>
      <c r="BV301" s="1180"/>
      <c r="BW301" s="1180"/>
    </row>
    <row r="302" spans="1:87" ht="17.25" customHeight="1" x14ac:dyDescent="0.15">
      <c r="A302" s="1170" t="s">
        <v>577</v>
      </c>
      <c r="B302" s="1210" t="s">
        <v>60</v>
      </c>
      <c r="C302" s="1211" t="s">
        <v>15</v>
      </c>
      <c r="D302" s="1212">
        <f>AVERAGE('2024月別'!D302,'2023月別 '!C302,'2022月別'!C302,'2021月別'!C302,'2020月別'!C303)</f>
        <v>99505.523200000011</v>
      </c>
      <c r="E302" s="1213">
        <f>AVERAGE('2024月別'!E302,'2023月別 '!D302,'2022月別'!D302,'2021月別'!D302,'2020月別'!D303)</f>
        <v>12257.586200000002</v>
      </c>
      <c r="F302" s="1214">
        <f>AVERAGE('2024月別'!F302,'2023月別 '!E302,'2022月別'!E302,'2021月別'!E302,'2020月別'!E303)</f>
        <v>14238.655200000003</v>
      </c>
      <c r="G302" s="1214">
        <f>AVERAGE('2024月別'!G302,'2023月別 '!F302,'2022月別'!F302,'2021月別'!F302,'2020月別'!F303)</f>
        <v>11182.9702</v>
      </c>
      <c r="H302" s="1214">
        <f>AVERAGE('2024月別'!H302,'2023月別 '!G302,'2022月別'!G302,'2021月別'!G302,'2020月別'!G303)</f>
        <v>7307.5880000000006</v>
      </c>
      <c r="I302" s="1214">
        <f>AVERAGE('2024月別'!I302,'2023月別 '!H302,'2022月別'!H302,'2021月別'!H302,'2020月別'!H303)</f>
        <v>3816.3361999999993</v>
      </c>
      <c r="J302" s="1215">
        <f>AVERAGE('2024月別'!J302,'2023月別 '!I302,'2022月別'!I302,'2021月別'!I302,'2020月別'!I303)</f>
        <v>6308.2767999999996</v>
      </c>
      <c r="K302" s="1216">
        <f>AVERAGE('2024月別'!K302,'2023月別 '!J302,'2022月別'!J302,'2021月別'!J302,'2020月別'!J303)</f>
        <v>6469.2483999999995</v>
      </c>
      <c r="L302" s="1214">
        <f>AVERAGE('2024月別'!L302,'2023月別 '!K302,'2022月別'!K302,'2021月別'!K302,'2020月別'!K303)</f>
        <v>6801.8359999999984</v>
      </c>
      <c r="M302" s="1214">
        <f>AVERAGE('2024月別'!M302,'2023月別 '!L302,'2022月別'!L302,'2021月別'!L302,'2020月別'!L303)</f>
        <v>6509.5330000000013</v>
      </c>
      <c r="N302" s="1214">
        <f>AVERAGE('2024月別'!N302,'2023月別 '!M302,'2022月別'!M302,'2021月別'!M302,'2020月別'!M303)</f>
        <v>4108.7954</v>
      </c>
      <c r="O302" s="1214">
        <f>AVERAGE('2024月別'!O302,'2023月別 '!N302,'2022月別'!N302,'2021月別'!N302,'2020月別'!N303)</f>
        <v>8980.7157999999999</v>
      </c>
      <c r="P302" s="1217">
        <f>AVERAGE('2024月別'!P302,'2023月別 '!O302,'2022月別'!O302,'2021月別'!O302,'2020月別'!O303)</f>
        <v>11523.982</v>
      </c>
      <c r="R302" s="59"/>
      <c r="S302" s="55"/>
      <c r="U302" s="767"/>
      <c r="V302" s="767"/>
      <c r="W302" s="767"/>
      <c r="X302" s="748"/>
      <c r="AC302" s="1574"/>
      <c r="AF302" s="1285"/>
      <c r="AG302" s="1179"/>
      <c r="AH302" s="1176"/>
      <c r="AI302" s="1179"/>
      <c r="AJ302" s="1179"/>
      <c r="AK302" s="1179"/>
      <c r="AL302" s="1179"/>
      <c r="AM302" s="1176"/>
      <c r="AN302" s="1176"/>
      <c r="AO302" s="1176"/>
      <c r="AP302" s="1176"/>
      <c r="AQ302" s="1176"/>
      <c r="AR302" s="1179"/>
      <c r="AS302" s="1176"/>
      <c r="AT302" s="1177"/>
      <c r="AU302" s="1178"/>
      <c r="AV302" s="1179"/>
      <c r="AW302" s="1178"/>
      <c r="AX302" s="1292"/>
      <c r="AY302" s="1292"/>
      <c r="AZ302" s="1292"/>
      <c r="BA302" s="1292"/>
      <c r="BB302" s="1179"/>
      <c r="BC302" s="1179"/>
      <c r="BD302" s="1179"/>
      <c r="BE302" s="1285"/>
      <c r="BF302" s="1285"/>
      <c r="BG302" s="1178"/>
      <c r="BH302" s="1292"/>
      <c r="BI302" s="1179"/>
      <c r="BJ302" s="1179"/>
      <c r="BK302" s="1292"/>
      <c r="BL302" s="1292"/>
      <c r="BM302" s="1292"/>
      <c r="BN302" s="1179"/>
      <c r="BO302" s="1292"/>
      <c r="BP302" s="1179"/>
      <c r="BQ302" s="1286"/>
      <c r="BR302" s="1177"/>
      <c r="BS302" s="1300"/>
      <c r="BT302" s="1300"/>
      <c r="BU302" s="1300"/>
      <c r="BV302" s="1180"/>
      <c r="BW302" s="1180"/>
      <c r="BX302" s="1180"/>
      <c r="BY302" s="1180"/>
      <c r="BZ302" s="1180"/>
      <c r="CA302" s="1180"/>
      <c r="CB302" s="1180"/>
      <c r="CC302" s="1180"/>
    </row>
    <row r="303" spans="1:87" ht="17.25" customHeight="1" x14ac:dyDescent="0.15">
      <c r="A303" s="1170" t="s">
        <v>578</v>
      </c>
      <c r="B303" s="1218" t="s">
        <v>60</v>
      </c>
      <c r="C303" s="1219" t="s">
        <v>240</v>
      </c>
      <c r="D303" s="1220">
        <f>AVERAGE('2024月別'!D303,'2023月別 '!C303,'2022月別'!C303,'2021月別'!C303,'2020月別'!C304)</f>
        <v>290.06245279351066</v>
      </c>
      <c r="E303" s="1221">
        <f>AVERAGE('2024月別'!E303,'2023月別 '!D303,'2022月別'!D303,'2021月別'!D303,'2020月別'!D304)</f>
        <v>301.8</v>
      </c>
      <c r="F303" s="1222">
        <f>AVERAGE('2024月別'!F303,'2023月別 '!E303,'2022月別'!E303,'2021月別'!E303,'2020月別'!E304)</f>
        <v>292.39999999999998</v>
      </c>
      <c r="G303" s="1222">
        <f>AVERAGE('2024月別'!G303,'2023月別 '!F303,'2022月別'!F303,'2021月別'!F303,'2020月別'!F304)</f>
        <v>291</v>
      </c>
      <c r="H303" s="1222">
        <f>AVERAGE('2024月別'!H303,'2023月別 '!G303,'2022月別'!G303,'2021月別'!G303,'2020月別'!G304)</f>
        <v>297.8</v>
      </c>
      <c r="I303" s="1222">
        <f>AVERAGE('2024月別'!I303,'2023月別 '!H303,'2022月別'!H303,'2021月別'!H303,'2020月別'!H304)</f>
        <v>291.2</v>
      </c>
      <c r="J303" s="1223">
        <f>AVERAGE('2024月別'!J303,'2023月別 '!I303,'2022月別'!I303,'2021月別'!I303,'2020月別'!I304)</f>
        <v>296</v>
      </c>
      <c r="K303" s="1222">
        <f>AVERAGE('2024月別'!K303,'2023月別 '!J303,'2022月別'!J303,'2021月別'!J303,'2020月別'!J304)</f>
        <v>278.39999999999998</v>
      </c>
      <c r="L303" s="1222">
        <f>AVERAGE('2024月別'!L303,'2023月別 '!K303,'2022月別'!K303,'2021月別'!K303,'2020月別'!K304)</f>
        <v>275</v>
      </c>
      <c r="M303" s="1222">
        <f>AVERAGE('2024月別'!M303,'2023月別 '!L303,'2022月別'!L303,'2021月別'!L303,'2020月別'!L304)</f>
        <v>278.39999999999998</v>
      </c>
      <c r="N303" s="1222">
        <f>AVERAGE('2024月別'!N303,'2023月別 '!M303,'2022月別'!M303,'2021月別'!M303,'2020月別'!M304)</f>
        <v>276.39999999999998</v>
      </c>
      <c r="O303" s="1222">
        <f>AVERAGE('2024月別'!O303,'2023月別 '!N303,'2022月別'!N303,'2021月別'!N303,'2020月別'!N304)</f>
        <v>285.39999999999998</v>
      </c>
      <c r="P303" s="1224">
        <f>AVERAGE('2024月別'!P303,'2023月別 '!O303,'2022月別'!O303,'2021月別'!O303,'2020月別'!O304)</f>
        <v>293.60000000000002</v>
      </c>
      <c r="R303" s="59"/>
      <c r="S303" s="55"/>
      <c r="T303" s="825"/>
      <c r="U303" s="767"/>
      <c r="V303" s="767"/>
      <c r="W303" s="767"/>
      <c r="X303" s="748"/>
      <c r="AD303" s="1574"/>
      <c r="AE303" s="787"/>
      <c r="AF303" s="1285"/>
      <c r="AG303" s="1179"/>
      <c r="AH303" s="1285"/>
      <c r="AI303" s="1179"/>
      <c r="AJ303" s="1178"/>
      <c r="AK303" s="1178"/>
      <c r="AL303" s="1179"/>
      <c r="AM303" s="1176"/>
      <c r="AN303" s="1177"/>
      <c r="AO303" s="1178"/>
      <c r="AP303" s="1178"/>
      <c r="AQ303" s="1178"/>
      <c r="AR303" s="1292"/>
      <c r="AS303" s="1176"/>
      <c r="AT303" s="1176"/>
      <c r="AU303" s="1176"/>
      <c r="AV303" s="1176"/>
      <c r="AW303" s="1176"/>
      <c r="AX303" s="1179"/>
      <c r="AY303" s="1179"/>
      <c r="AZ303" s="1179"/>
      <c r="BA303" s="1179"/>
      <c r="BB303" s="1292"/>
      <c r="BC303" s="1179"/>
      <c r="BD303" s="1179"/>
      <c r="BE303" s="1179"/>
      <c r="BF303" s="1179"/>
      <c r="BG303" s="1179"/>
      <c r="BH303" s="1292"/>
      <c r="BI303" s="1292"/>
      <c r="BJ303" s="1179"/>
      <c r="BK303" s="1285"/>
      <c r="BL303" s="1285"/>
      <c r="BM303" s="1178"/>
      <c r="BN303" s="1292"/>
      <c r="BO303" s="1179"/>
      <c r="BP303" s="1292"/>
      <c r="BQ303" s="1292"/>
      <c r="BR303" s="1292"/>
      <c r="BS303" s="1292"/>
      <c r="BT303" s="1179"/>
      <c r="BU303" s="1179"/>
      <c r="BV303" s="1179"/>
      <c r="BW303" s="1286"/>
      <c r="BX303" s="1177"/>
      <c r="BY303" s="1300"/>
      <c r="BZ303" s="1300"/>
      <c r="CA303" s="1300"/>
      <c r="CB303" s="1180"/>
      <c r="CC303" s="1180"/>
      <c r="CD303" s="1180"/>
      <c r="CE303" s="1180"/>
      <c r="CF303" s="1180"/>
      <c r="CG303" s="1180"/>
      <c r="CH303" s="1180"/>
      <c r="CI303" s="1180"/>
    </row>
    <row r="304" spans="1:87" ht="17.25" customHeight="1" x14ac:dyDescent="0.15">
      <c r="A304" s="1170" t="s">
        <v>579</v>
      </c>
      <c r="B304" s="1225" t="s">
        <v>61</v>
      </c>
      <c r="C304" s="1226" t="s">
        <v>239</v>
      </c>
      <c r="D304" s="1212">
        <f>AVERAGE('2024月別'!D304,'2023月別 '!C304,'2022月別'!C304,'2021月別'!C304,'2020月別'!C305)</f>
        <v>224.91720000000001</v>
      </c>
      <c r="E304" s="1213">
        <f>AVERAGE('2024月別'!E304,'2023月別 '!D304,'2022月別'!D304,'2021月別'!D304,'2020月別'!D305)</f>
        <v>9.9676000000000009</v>
      </c>
      <c r="F304" s="1214">
        <f>AVERAGE('2024月別'!F304,'2023月別 '!E304,'2022月別'!E304,'2021月別'!E304,'2020月別'!E305)</f>
        <v>6.9017999999999997</v>
      </c>
      <c r="G304" s="1214">
        <f>AVERAGE('2024月別'!G304,'2023月別 '!F304,'2022月別'!F304,'2021月別'!F304,'2020月別'!F305)</f>
        <v>7.2615999999999996</v>
      </c>
      <c r="H304" s="1214">
        <f>AVERAGE('2024月別'!H304,'2023月別 '!G304,'2022月別'!G304,'2021月別'!G304,'2020月別'!G305)</f>
        <v>10.2486</v>
      </c>
      <c r="I304" s="1214">
        <f>AVERAGE('2024月別'!I304,'2023月別 '!H304,'2022月別'!H304,'2021月別'!H304,'2020月別'!H305)</f>
        <v>23.242599999999999</v>
      </c>
      <c r="J304" s="1215">
        <f>AVERAGE('2024月別'!J304,'2023月別 '!I304,'2022月別'!I304,'2021月別'!I304,'2020月別'!I305)</f>
        <v>31.596800000000002</v>
      </c>
      <c r="K304" s="1216">
        <f>AVERAGE('2024月別'!K304,'2023月別 '!J304,'2022月別'!J304,'2021月別'!J304,'2020月別'!J305)</f>
        <v>30.915800000000001</v>
      </c>
      <c r="L304" s="1214">
        <f>AVERAGE('2024月別'!L304,'2023月別 '!K304,'2022月別'!K304,'2021月別'!K304,'2020月別'!K305)</f>
        <v>32.204599999999999</v>
      </c>
      <c r="M304" s="1214">
        <f>AVERAGE('2024月別'!M304,'2023月別 '!L304,'2022月別'!L304,'2021月別'!L304,'2020月別'!L305)</f>
        <v>22.559800000000003</v>
      </c>
      <c r="N304" s="1214">
        <f>AVERAGE('2024月別'!N304,'2023月別 '!M304,'2022月別'!M304,'2021月別'!M304,'2020月別'!M305)</f>
        <v>20.4758</v>
      </c>
      <c r="O304" s="1214">
        <f>AVERAGE('2024月別'!O304,'2023月別 '!N304,'2022月別'!N304,'2021月別'!N304,'2020月別'!N305)</f>
        <v>16.309999999999999</v>
      </c>
      <c r="P304" s="1217">
        <f>AVERAGE('2024月別'!P304,'2023月別 '!O304,'2022月別'!O304,'2021月別'!O304,'2020月別'!O305)</f>
        <v>13.232200000000001</v>
      </c>
      <c r="R304" s="59"/>
      <c r="S304" s="55"/>
      <c r="U304" s="767"/>
      <c r="V304" s="767"/>
      <c r="W304" s="767"/>
      <c r="X304" s="748"/>
      <c r="Z304" s="1574"/>
      <c r="AA304" s="1574"/>
      <c r="AB304" s="1574"/>
      <c r="AG304" s="1179"/>
      <c r="AH304" s="1176"/>
      <c r="AI304" s="1285"/>
      <c r="AJ304" s="1179"/>
      <c r="AK304" s="1248"/>
      <c r="AL304" s="1292"/>
      <c r="AM304" s="1176"/>
      <c r="AN304" s="1177"/>
      <c r="AO304" s="1178"/>
      <c r="AP304" s="1179"/>
      <c r="AQ304" s="1179"/>
      <c r="AR304" s="1179"/>
      <c r="AS304" s="1179"/>
      <c r="AT304" s="1179"/>
      <c r="AU304" s="1179"/>
      <c r="AV304" s="1179"/>
      <c r="AW304" s="1292"/>
      <c r="AX304" s="1179"/>
      <c r="AY304" s="1292"/>
      <c r="AZ304" s="1292"/>
      <c r="BA304" s="1292"/>
      <c r="BB304" s="1179"/>
      <c r="BC304" s="1179"/>
      <c r="BD304" s="1292"/>
      <c r="BE304" s="1285"/>
      <c r="BF304" s="1285"/>
      <c r="BG304" s="1178"/>
      <c r="BH304" s="1292"/>
      <c r="BI304" s="1179"/>
      <c r="BJ304" s="1179"/>
      <c r="BK304" s="1292"/>
      <c r="BL304" s="1292"/>
      <c r="BM304" s="1292"/>
      <c r="BN304" s="1292"/>
      <c r="BO304" s="1286"/>
      <c r="BP304" s="1292"/>
      <c r="BQ304" s="1286"/>
      <c r="BR304" s="1177"/>
      <c r="BS304" s="1300"/>
      <c r="BT304" s="1300"/>
      <c r="BU304" s="1300"/>
      <c r="BV304" s="1180"/>
      <c r="BW304" s="1180"/>
      <c r="BX304" s="1180"/>
      <c r="BY304" s="1180"/>
      <c r="BZ304" s="1180"/>
      <c r="CA304" s="1180"/>
      <c r="CB304" s="1180"/>
      <c r="CC304" s="1180"/>
    </row>
    <row r="305" spans="1:95" ht="17.25" customHeight="1" x14ac:dyDescent="0.15">
      <c r="A305" s="1170" t="s">
        <v>580</v>
      </c>
      <c r="B305" s="1210" t="s">
        <v>61</v>
      </c>
      <c r="C305" s="1211" t="s">
        <v>15</v>
      </c>
      <c r="D305" s="1212">
        <f>AVERAGE('2024月別'!D305,'2023月別 '!C305,'2022月別'!C305,'2021月別'!C305,'2020月別'!C306)</f>
        <v>242816.37920000002</v>
      </c>
      <c r="E305" s="1213">
        <f>AVERAGE('2024月別'!E305,'2023月別 '!D305,'2022月別'!D305,'2021月別'!D305,'2020月別'!D306)</f>
        <v>12640.944200000002</v>
      </c>
      <c r="F305" s="1214">
        <f>AVERAGE('2024月別'!F305,'2023月別 '!E305,'2022月別'!E305,'2021月別'!E305,'2020月別'!E306)</f>
        <v>8919.6542000000009</v>
      </c>
      <c r="G305" s="1214">
        <f>AVERAGE('2024月別'!G305,'2023月別 '!F305,'2022月別'!F305,'2021月別'!F305,'2020月別'!F306)</f>
        <v>10450.9614</v>
      </c>
      <c r="H305" s="1214">
        <f>AVERAGE('2024月別'!H305,'2023月別 '!G305,'2022月別'!G305,'2021月別'!G305,'2020月別'!G306)</f>
        <v>13685.135199999999</v>
      </c>
      <c r="I305" s="1214">
        <f>AVERAGE('2024月別'!I305,'2023月別 '!H305,'2022月別'!H305,'2021月別'!H305,'2020月別'!H306)</f>
        <v>25253.6414</v>
      </c>
      <c r="J305" s="1215">
        <f>AVERAGE('2024月別'!J305,'2023月別 '!I305,'2022月別'!I305,'2021月別'!I305,'2020月別'!I306)</f>
        <v>31638.444599999999</v>
      </c>
      <c r="K305" s="1216">
        <f>AVERAGE('2024月別'!K305,'2023月別 '!J305,'2022月別'!J305,'2021月別'!J305,'2020月別'!J306)</f>
        <v>29592.716800000002</v>
      </c>
      <c r="L305" s="1214">
        <f>AVERAGE('2024月別'!L305,'2023月別 '!K305,'2022月別'!K305,'2021月別'!K305,'2020月別'!K306)</f>
        <v>31238.674599999998</v>
      </c>
      <c r="M305" s="1214">
        <f>AVERAGE('2024月別'!M305,'2023月別 '!L305,'2022月別'!L305,'2021月別'!L305,'2020月別'!L306)</f>
        <v>23545.979800000001</v>
      </c>
      <c r="N305" s="1214">
        <f>AVERAGE('2024月別'!N305,'2023月別 '!M305,'2022月別'!M305,'2021月別'!M305,'2020月別'!M306)</f>
        <v>23707.025599999997</v>
      </c>
      <c r="O305" s="1214">
        <f>AVERAGE('2024月別'!O305,'2023月別 '!N305,'2022月別'!N305,'2021月別'!N305,'2020月別'!N306)</f>
        <v>17514.929599999996</v>
      </c>
      <c r="P305" s="1217">
        <f>AVERAGE('2024月別'!P305,'2023月別 '!O305,'2022月別'!O305,'2021月別'!O305,'2020月別'!O306)</f>
        <v>14628.271799999999</v>
      </c>
      <c r="S305" s="55"/>
      <c r="U305" s="767"/>
      <c r="V305" s="767"/>
      <c r="W305" s="767"/>
      <c r="X305" s="748"/>
      <c r="AC305" s="1574"/>
      <c r="AG305" s="1292"/>
      <c r="AH305" s="1176"/>
      <c r="AI305" s="1178"/>
      <c r="AJ305" s="1178"/>
      <c r="AK305" s="1292"/>
      <c r="AL305" s="1179"/>
      <c r="AM305" s="1179"/>
      <c r="AN305" s="1179"/>
      <c r="AO305" s="1179"/>
      <c r="AP305" s="1178"/>
      <c r="AQ305" s="1179"/>
      <c r="AR305" s="1179"/>
      <c r="AS305" s="1292"/>
      <c r="AT305" s="1292"/>
      <c r="AU305" s="1292"/>
      <c r="AV305" s="1179"/>
      <c r="AW305" s="1179"/>
      <c r="AX305" s="1292"/>
      <c r="AY305" s="1176"/>
      <c r="AZ305" s="1176"/>
      <c r="BA305" s="1176"/>
      <c r="BB305" s="1176"/>
      <c r="BC305" s="1176"/>
      <c r="BD305" s="1179"/>
      <c r="BE305" s="1285"/>
      <c r="BF305" s="1285"/>
      <c r="BG305" s="1178"/>
      <c r="BH305" s="1292"/>
      <c r="BI305" s="1179"/>
      <c r="BJ305" s="1179"/>
      <c r="BK305" s="1285"/>
      <c r="BL305" s="1285"/>
      <c r="BM305" s="1178"/>
      <c r="BN305" s="1292"/>
      <c r="BO305" s="1179"/>
      <c r="BP305" s="1179"/>
      <c r="BQ305" s="1180"/>
      <c r="BR305" s="1180"/>
      <c r="BS305" s="1180"/>
      <c r="BT305" s="1180"/>
      <c r="BU305" s="1180"/>
      <c r="BV305" s="1180"/>
      <c r="BW305" s="1180"/>
    </row>
    <row r="306" spans="1:95" ht="17.25" customHeight="1" x14ac:dyDescent="0.15">
      <c r="A306" s="1170" t="s">
        <v>581</v>
      </c>
      <c r="B306" s="1218" t="s">
        <v>61</v>
      </c>
      <c r="C306" s="1219" t="s">
        <v>240</v>
      </c>
      <c r="D306" s="1220">
        <f>AVERAGE('2024月別'!D306,'2023月別 '!C306,'2022月別'!C306,'2021月別'!C306,'2020月別'!C307)</f>
        <v>1081.514515397168</v>
      </c>
      <c r="E306" s="1221">
        <f>AVERAGE('2024月別'!E306,'2023月別 '!D306,'2022月別'!D306,'2021月別'!D306,'2020月別'!D307)</f>
        <v>1275</v>
      </c>
      <c r="F306" s="1222">
        <f>AVERAGE('2024月別'!F306,'2023月別 '!E306,'2022月別'!E306,'2021月別'!E306,'2020月別'!E307)</f>
        <v>1307.8</v>
      </c>
      <c r="G306" s="1222">
        <f>AVERAGE('2024月別'!G306,'2023月別 '!F306,'2022月別'!F306,'2021月別'!F306,'2020月別'!F307)</f>
        <v>1453.4</v>
      </c>
      <c r="H306" s="1222">
        <f>AVERAGE('2024月別'!H306,'2023月別 '!G306,'2022月別'!G306,'2021月別'!G306,'2020月別'!G307)</f>
        <v>1361.2</v>
      </c>
      <c r="I306" s="1222">
        <f>AVERAGE('2024月別'!I306,'2023月別 '!H306,'2022月別'!H306,'2021月別'!H306,'2020月別'!H307)</f>
        <v>1090.5999999999999</v>
      </c>
      <c r="J306" s="1223">
        <f>AVERAGE('2024月別'!J306,'2023月別 '!I306,'2022月別'!I306,'2021月別'!I306,'2020月別'!I307)</f>
        <v>1003.2</v>
      </c>
      <c r="K306" s="1222">
        <f>AVERAGE('2024月別'!K306,'2023月別 '!J306,'2022月別'!J306,'2021月別'!J306,'2020月別'!J307)</f>
        <v>959</v>
      </c>
      <c r="L306" s="1222">
        <f>AVERAGE('2024月別'!L306,'2023月別 '!K306,'2022月別'!K306,'2021月別'!K306,'2020月別'!K307)</f>
        <v>969.2</v>
      </c>
      <c r="M306" s="1222">
        <f>AVERAGE('2024月別'!M306,'2023月別 '!L306,'2022月別'!L306,'2021月別'!L306,'2020月別'!L307)</f>
        <v>1044.4000000000001</v>
      </c>
      <c r="N306" s="1222">
        <f>AVERAGE('2024月別'!N306,'2023月別 '!M306,'2022月別'!M306,'2021月別'!M306,'2020月別'!M307)</f>
        <v>1167.2</v>
      </c>
      <c r="O306" s="1222">
        <f>AVERAGE('2024月別'!O306,'2023月別 '!N306,'2022月別'!N306,'2021月別'!N306,'2020月別'!N307)</f>
        <v>1078.8</v>
      </c>
      <c r="P306" s="1224">
        <f>AVERAGE('2024月別'!P306,'2023月別 '!O306,'2022月別'!O306,'2021月別'!O306,'2020月別'!O307)</f>
        <v>1106.4000000000001</v>
      </c>
      <c r="R306" s="59"/>
      <c r="S306" s="55"/>
      <c r="T306" s="825"/>
      <c r="U306" s="767"/>
      <c r="V306" s="767"/>
      <c r="W306" s="767"/>
      <c r="X306" s="748"/>
      <c r="AD306" s="1574"/>
      <c r="AE306" s="787"/>
      <c r="AF306" s="1292"/>
      <c r="AG306" s="1292"/>
      <c r="AH306" s="1292"/>
      <c r="AI306" s="1176"/>
      <c r="AJ306" s="1176"/>
      <c r="AK306" s="1176"/>
      <c r="AL306" s="1292"/>
      <c r="AM306" s="1179"/>
      <c r="AN306" s="1179"/>
      <c r="AO306" s="1179"/>
      <c r="AP306" s="1179"/>
      <c r="AQ306" s="1248"/>
      <c r="AR306" s="1179"/>
      <c r="AS306" s="1292"/>
      <c r="AT306" s="1292"/>
      <c r="AU306" s="1292"/>
      <c r="AV306" s="1179"/>
      <c r="AW306" s="1179"/>
      <c r="AX306" s="1179"/>
      <c r="AY306" s="1285"/>
      <c r="AZ306" s="1285"/>
      <c r="BA306" s="1178"/>
      <c r="BB306" s="1292"/>
      <c r="BC306" s="1179"/>
      <c r="BD306" s="1297"/>
      <c r="BE306" s="1286"/>
      <c r="BF306" s="1177"/>
      <c r="BG306" s="1300"/>
      <c r="BH306" s="1300"/>
      <c r="BI306" s="1300"/>
      <c r="BJ306" s="1180"/>
      <c r="BK306" s="1180"/>
      <c r="BL306" s="1180"/>
      <c r="BM306" s="1180"/>
      <c r="BN306" s="1180"/>
      <c r="BO306" s="1180"/>
      <c r="BP306" s="1180"/>
      <c r="BQ306" s="1180"/>
    </row>
    <row r="307" spans="1:95" ht="17.25" customHeight="1" x14ac:dyDescent="0.15">
      <c r="A307" s="1170" t="s">
        <v>582</v>
      </c>
      <c r="B307" s="1312" t="s">
        <v>62</v>
      </c>
      <c r="C307" s="1226" t="s">
        <v>239</v>
      </c>
      <c r="D307" s="1212">
        <f>AVERAGE('2024月別'!D307,'2023月別 '!C307,'2022月別'!C307,'2021月別'!C307,'2020月別'!C308)</f>
        <v>48.187999999999995</v>
      </c>
      <c r="E307" s="1213">
        <f>AVERAGE('2024月別'!E307,'2023月別 '!D307,'2022月別'!D307,'2021月別'!D307,'2020月別'!D308)</f>
        <v>3.5466000000000002</v>
      </c>
      <c r="F307" s="1214">
        <f>AVERAGE('2024月別'!F307,'2023月別 '!E307,'2022月別'!E307,'2021月別'!E307,'2020月別'!E308)</f>
        <v>3.5802000000000005</v>
      </c>
      <c r="G307" s="1214">
        <f>AVERAGE('2024月別'!G307,'2023月別 '!F307,'2022月別'!F307,'2021月別'!F307,'2020月別'!F308)</f>
        <v>3.9298000000000002</v>
      </c>
      <c r="H307" s="1214">
        <f>AVERAGE('2024月別'!H307,'2023月別 '!G307,'2022月別'!G307,'2021月別'!G307,'2020月別'!G308)</f>
        <v>4.4423999999999992</v>
      </c>
      <c r="I307" s="1214">
        <f>AVERAGE('2024月別'!I307,'2023月別 '!H307,'2022月別'!H307,'2021月別'!H307,'2020月別'!H308)</f>
        <v>4.6226000000000003</v>
      </c>
      <c r="J307" s="1215">
        <f>AVERAGE('2024月別'!J307,'2023月別 '!I307,'2022月別'!I307,'2021月別'!I307,'2020月別'!I308)</f>
        <v>4.5271999999999997</v>
      </c>
      <c r="K307" s="1216">
        <f>AVERAGE('2024月別'!K307,'2023月別 '!J307,'2022月別'!J307,'2021月別'!J307,'2020月別'!J308)</f>
        <v>4.4846000000000004</v>
      </c>
      <c r="L307" s="1214">
        <f>AVERAGE('2024月別'!L307,'2023月別 '!K307,'2022月別'!K307,'2021月別'!K307,'2020月別'!K308)</f>
        <v>3.54</v>
      </c>
      <c r="M307" s="1214">
        <f>AVERAGE('2024月別'!M307,'2023月別 '!L307,'2022月別'!L307,'2021月別'!L307,'2020月別'!L308)</f>
        <v>3.742</v>
      </c>
      <c r="N307" s="1251">
        <f>AVERAGE('2024月別'!N307,'2023月別 '!M307,'2022月別'!M307,'2021月別'!M307,'2020月別'!M308)</f>
        <v>4.7914000000000003</v>
      </c>
      <c r="O307" s="1251">
        <f>AVERAGE('2024月別'!O307,'2023月別 '!N307,'2022月別'!N307,'2021月別'!N307,'2020月別'!N308)</f>
        <v>3.4414000000000002</v>
      </c>
      <c r="P307" s="1217">
        <f>AVERAGE('2024月別'!P307,'2023月別 '!O307,'2022月別'!O307,'2021月別'!O307,'2020月別'!O308)</f>
        <v>3.5397999999999996</v>
      </c>
      <c r="R307" s="59"/>
      <c r="S307" s="55"/>
      <c r="U307" s="767"/>
      <c r="V307" s="767"/>
      <c r="W307" s="767"/>
      <c r="X307" s="748"/>
      <c r="Z307" s="1574"/>
      <c r="AA307" s="1574"/>
      <c r="AB307" s="1574"/>
      <c r="AG307" s="1292"/>
      <c r="AH307" s="1179"/>
      <c r="AI307" s="1176"/>
      <c r="AJ307" s="1176"/>
      <c r="AK307" s="1176"/>
      <c r="AL307" s="1179"/>
      <c r="AM307" s="1176"/>
      <c r="AN307" s="1176"/>
      <c r="AO307" s="1176"/>
      <c r="AP307" s="1176"/>
      <c r="AQ307" s="1176"/>
      <c r="AR307" s="1292"/>
      <c r="AS307" s="1285"/>
      <c r="AT307" s="1285"/>
      <c r="AU307" s="1178"/>
      <c r="AV307" s="1292"/>
      <c r="AW307" s="1179"/>
      <c r="AX307" s="1179"/>
      <c r="AY307" s="1286"/>
      <c r="AZ307" s="1177"/>
      <c r="BA307" s="1300"/>
      <c r="BB307" s="1300"/>
      <c r="BC307" s="1300"/>
      <c r="BD307" s="1180"/>
      <c r="BE307" s="1180"/>
      <c r="BF307" s="1180"/>
      <c r="BG307" s="1180"/>
      <c r="BH307" s="1180"/>
      <c r="BI307" s="1180"/>
      <c r="BJ307" s="1180"/>
      <c r="BK307" s="1180"/>
    </row>
    <row r="308" spans="1:95" ht="17.25" customHeight="1" x14ac:dyDescent="0.15">
      <c r="A308" s="1170" t="s">
        <v>583</v>
      </c>
      <c r="B308" s="1313" t="s">
        <v>91</v>
      </c>
      <c r="C308" s="1211" t="s">
        <v>15</v>
      </c>
      <c r="D308" s="1212">
        <f>AVERAGE('2024月別'!D308,'2023月別 '!C308,'2022月別'!C308,'2021月別'!C308,'2020月別'!C309)</f>
        <v>20165.271799999999</v>
      </c>
      <c r="E308" s="1213">
        <f>AVERAGE('2024月別'!E308,'2023月別 '!D308,'2022月別'!D308,'2021月別'!D308,'2020月別'!D309)</f>
        <v>1648.0927999999999</v>
      </c>
      <c r="F308" s="1214">
        <f>AVERAGE('2024月別'!F308,'2023月別 '!E308,'2022月別'!E308,'2021月別'!E308,'2020月別'!E309)</f>
        <v>1569.1005999999998</v>
      </c>
      <c r="G308" s="1214">
        <f>AVERAGE('2024月別'!G308,'2023月別 '!F308,'2022月別'!F308,'2021月別'!F308,'2020月別'!F309)</f>
        <v>1678.6788000000001</v>
      </c>
      <c r="H308" s="1214">
        <f>AVERAGE('2024月別'!H308,'2023月別 '!G308,'2022月別'!G308,'2021月別'!G308,'2020月別'!G309)</f>
        <v>2042.9830000000002</v>
      </c>
      <c r="I308" s="1214">
        <f>AVERAGE('2024月別'!I308,'2023月別 '!H308,'2022月別'!H308,'2021月別'!H308,'2020月別'!H309)</f>
        <v>2140.6655999999998</v>
      </c>
      <c r="J308" s="1215">
        <f>AVERAGE('2024月別'!J308,'2023月別 '!I308,'2022月別'!I308,'2021月別'!I308,'2020月別'!I309)</f>
        <v>1961.3804000000005</v>
      </c>
      <c r="K308" s="1216">
        <f>AVERAGE('2024月別'!K308,'2023月別 '!J308,'2022月別'!J308,'2021月別'!J308,'2020月別'!J309)</f>
        <v>1921.7054000000001</v>
      </c>
      <c r="L308" s="1214">
        <f>AVERAGE('2024月別'!L308,'2023月別 '!K308,'2022月別'!K308,'2021月別'!K308,'2020月別'!K309)</f>
        <v>1460.8916000000002</v>
      </c>
      <c r="M308" s="1214">
        <f>AVERAGE('2024月別'!M308,'2023月別 '!L308,'2022月別'!L308,'2021月別'!L308,'2020月別'!L309)</f>
        <v>1552.6110000000001</v>
      </c>
      <c r="N308" s="1251">
        <f>AVERAGE('2024月別'!N308,'2023月別 '!M308,'2022月別'!M308,'2021月別'!M308,'2020月別'!M309)</f>
        <v>1707.1506000000002</v>
      </c>
      <c r="O308" s="1251">
        <f>AVERAGE('2024月別'!O308,'2023月別 '!N308,'2022月別'!N308,'2021月別'!N308,'2020月別'!N309)</f>
        <v>1117.1883999999998</v>
      </c>
      <c r="P308" s="1217">
        <f>AVERAGE('2024月別'!P308,'2023月別 '!O308,'2022月別'!O308,'2021月別'!O308,'2020月別'!O309)</f>
        <v>1364.8236000000002</v>
      </c>
      <c r="R308" s="59"/>
      <c r="S308" s="55"/>
      <c r="U308" s="767"/>
      <c r="V308" s="767"/>
      <c r="W308" s="767"/>
      <c r="X308" s="748"/>
      <c r="AC308" s="1574"/>
      <c r="AG308" s="1179"/>
      <c r="AH308" s="1176"/>
      <c r="AI308" s="1292"/>
      <c r="AJ308" s="1178"/>
      <c r="AK308" s="1292"/>
      <c r="AL308" s="1179"/>
      <c r="AM308" s="1292"/>
      <c r="AN308" s="1292"/>
      <c r="AO308" s="1292"/>
      <c r="AP308" s="1178"/>
      <c r="AQ308" s="1178"/>
      <c r="AR308" s="1179"/>
      <c r="AS308" s="1285"/>
      <c r="AT308" s="1285"/>
      <c r="AU308" s="1285"/>
      <c r="AV308" s="1292"/>
      <c r="AW308" s="1178"/>
      <c r="AX308" s="1179"/>
      <c r="AY308" s="1292"/>
      <c r="AZ308" s="1292"/>
      <c r="BA308" s="1292"/>
      <c r="BB308" s="1179"/>
      <c r="BC308" s="1179"/>
      <c r="BD308" s="1179"/>
      <c r="BE308" s="1179"/>
      <c r="BF308" s="1179"/>
      <c r="BG308" s="1179"/>
      <c r="BH308" s="1292"/>
      <c r="BI308" s="1179"/>
      <c r="BJ308" s="1179"/>
      <c r="BK308" s="1285"/>
      <c r="BL308" s="1285"/>
      <c r="BM308" s="1178"/>
      <c r="BN308" s="1292"/>
      <c r="BO308" s="1179"/>
      <c r="BP308" s="1179"/>
      <c r="BQ308" s="1286"/>
      <c r="BR308" s="1177"/>
      <c r="BS308" s="1300"/>
      <c r="BT308" s="1300"/>
      <c r="BU308" s="1300"/>
      <c r="BV308" s="1179"/>
      <c r="BW308" s="1180"/>
      <c r="BX308" s="1314"/>
      <c r="BY308" s="1285"/>
      <c r="BZ308" s="1179"/>
      <c r="CA308" s="1179"/>
      <c r="CB308" s="1180"/>
      <c r="CC308" s="1180"/>
    </row>
    <row r="309" spans="1:95" ht="17.25" customHeight="1" x14ac:dyDescent="0.15">
      <c r="A309" s="1170" t="s">
        <v>584</v>
      </c>
      <c r="B309" s="1315" t="s">
        <v>91</v>
      </c>
      <c r="C309" s="1219" t="s">
        <v>240</v>
      </c>
      <c r="D309" s="1220">
        <f>AVERAGE('2024月別'!D309,'2023月別 '!C309,'2022月別'!C309,'2021月別'!C309,'2020月別'!C310)</f>
        <v>412.38567965295107</v>
      </c>
      <c r="E309" s="1221">
        <f>AVERAGE('2024月別'!E309,'2023月別 '!D309,'2022月別'!D309,'2021月別'!D309,'2020月別'!D310)</f>
        <v>448.6</v>
      </c>
      <c r="F309" s="1222">
        <f>AVERAGE('2024月別'!F309,'2023月別 '!E309,'2022月別'!E309,'2021月別'!E309,'2020月別'!E310)</f>
        <v>430.2</v>
      </c>
      <c r="G309" s="1222">
        <f>AVERAGE('2024月別'!G309,'2023月別 '!F309,'2022月別'!F309,'2021月別'!F309,'2020月別'!F310)</f>
        <v>426.2</v>
      </c>
      <c r="H309" s="1222">
        <f>AVERAGE('2024月別'!H309,'2023月別 '!G309,'2022月別'!G309,'2021月別'!G309,'2020月別'!G310)</f>
        <v>464.2</v>
      </c>
      <c r="I309" s="1222">
        <f>AVERAGE('2024月別'!I309,'2023月別 '!H309,'2022月別'!H309,'2021月別'!H309,'2020月別'!H310)</f>
        <v>447.2</v>
      </c>
      <c r="J309" s="1223">
        <f>AVERAGE('2024月別'!J309,'2023月別 '!I309,'2022月別'!I309,'2021月別'!I309,'2020月別'!I310)</f>
        <v>429.6</v>
      </c>
      <c r="K309" s="1222">
        <f>AVERAGE('2024月別'!K309,'2023月別 '!J309,'2022月別'!J309,'2021月別'!J309,'2020月別'!J310)</f>
        <v>421</v>
      </c>
      <c r="L309" s="1222">
        <f>AVERAGE('2024月別'!L309,'2023月別 '!K309,'2022月別'!K309,'2021月別'!K309,'2020月別'!K310)</f>
        <v>406</v>
      </c>
      <c r="M309" s="1222">
        <f>AVERAGE('2024月別'!M309,'2023月別 '!L309,'2022月別'!L309,'2021月別'!L309,'2020月別'!L310)</f>
        <v>410.2</v>
      </c>
      <c r="N309" s="1222">
        <f>AVERAGE('2024月別'!N309,'2023月別 '!M309,'2022月別'!M309,'2021月別'!M309,'2020月別'!M310)</f>
        <v>351.4</v>
      </c>
      <c r="O309" s="1222">
        <f>AVERAGE('2024月別'!O309,'2023月別 '!N309,'2022月別'!N309,'2021月別'!N309,'2020月別'!N310)</f>
        <v>331.4</v>
      </c>
      <c r="P309" s="1224">
        <f>AVERAGE('2024月別'!P309,'2023月別 '!O309,'2022月別'!O309,'2021月別'!O309,'2020月別'!O310)</f>
        <v>397.6</v>
      </c>
      <c r="R309" s="59"/>
      <c r="S309" s="55"/>
      <c r="T309" s="825"/>
      <c r="U309" s="767"/>
      <c r="V309" s="767"/>
      <c r="W309" s="767"/>
      <c r="X309" s="748"/>
      <c r="AD309" s="1574"/>
      <c r="AE309" s="787"/>
      <c r="AF309" s="1292"/>
      <c r="AG309" s="1179"/>
      <c r="AH309" s="1179"/>
      <c r="AI309" s="1244"/>
      <c r="AJ309" s="1244"/>
      <c r="AK309" s="1244"/>
      <c r="AL309" s="1292"/>
      <c r="AM309" s="1285"/>
      <c r="AN309" s="1285"/>
      <c r="AO309" s="1285"/>
      <c r="AP309" s="1285"/>
      <c r="AQ309" s="1292"/>
      <c r="AR309" s="1292"/>
      <c r="AS309" s="1179"/>
      <c r="AT309" s="1179"/>
      <c r="AU309" s="1179"/>
      <c r="AV309" s="1292"/>
      <c r="AW309" s="1179"/>
      <c r="AX309" s="1179"/>
      <c r="AY309" s="1179"/>
      <c r="AZ309" s="1179"/>
      <c r="BA309" s="1179"/>
      <c r="BB309" s="1179"/>
      <c r="BC309" s="1292"/>
      <c r="BD309" s="1179"/>
      <c r="BE309" s="1285"/>
      <c r="BF309" s="1285"/>
      <c r="BG309" s="1178"/>
      <c r="BH309" s="1292"/>
      <c r="BI309" s="1179"/>
      <c r="BJ309" s="1179"/>
      <c r="BK309" s="1286"/>
      <c r="BL309" s="1177"/>
      <c r="BM309" s="1300"/>
      <c r="BN309" s="1300"/>
      <c r="BO309" s="1300"/>
      <c r="BP309" s="1292"/>
      <c r="BQ309" s="1180"/>
      <c r="BR309" s="1314"/>
      <c r="BS309" s="1179"/>
      <c r="BT309" s="1285"/>
      <c r="BU309" s="1179"/>
      <c r="BV309" s="1180"/>
      <c r="BW309" s="1176"/>
    </row>
    <row r="310" spans="1:95" ht="17.25" customHeight="1" x14ac:dyDescent="0.15">
      <c r="A310" s="1170" t="s">
        <v>585</v>
      </c>
      <c r="B310" s="1225" t="s">
        <v>63</v>
      </c>
      <c r="C310" s="1211" t="s">
        <v>239</v>
      </c>
      <c r="D310" s="1212">
        <f>AVERAGE('2024月別'!D310,'2023月別 '!C310,'2022月別'!C310,'2021月別'!C310,'2020月別'!C311)</f>
        <v>137.3596</v>
      </c>
      <c r="E310" s="1213">
        <f>AVERAGE('2024月別'!E310,'2023月別 '!D310,'2022月別'!D310,'2021月別'!D310,'2020月別'!D311)</f>
        <v>9.718</v>
      </c>
      <c r="F310" s="1214">
        <f>AVERAGE('2024月別'!F310,'2023月別 '!E310,'2022月別'!E310,'2021月別'!E310,'2020月別'!E311)</f>
        <v>9.7477999999999998</v>
      </c>
      <c r="G310" s="1214">
        <f>AVERAGE('2024月別'!G310,'2023月別 '!F310,'2022月別'!F310,'2021月別'!F310,'2020月別'!F311)</f>
        <v>11.500200000000001</v>
      </c>
      <c r="H310" s="1214">
        <f>AVERAGE('2024月別'!H310,'2023月別 '!G310,'2022月別'!G310,'2021月別'!G310,'2020月別'!G311)</f>
        <v>11.304</v>
      </c>
      <c r="I310" s="1316">
        <f>AVERAGE('2024月別'!I310,'2023月別 '!H310,'2022月別'!H310,'2021月別'!H310,'2020月別'!H311)</f>
        <v>11.855800000000002</v>
      </c>
      <c r="J310" s="1215">
        <f>AVERAGE('2024月別'!J310,'2023月別 '!I310,'2022月別'!I310,'2021月別'!I310,'2020月別'!I311)</f>
        <v>11.985000000000001</v>
      </c>
      <c r="K310" s="1216">
        <f>AVERAGE('2024月別'!K310,'2023月別 '!J310,'2022月別'!J310,'2021月別'!J310,'2020月別'!J311)</f>
        <v>14.611799999999999</v>
      </c>
      <c r="L310" s="1214">
        <f>AVERAGE('2024月別'!L310,'2023月別 '!K310,'2022月別'!K310,'2021月別'!K310,'2020月別'!K311)</f>
        <v>14.015000000000001</v>
      </c>
      <c r="M310" s="1214">
        <f>AVERAGE('2024月別'!M310,'2023月別 '!L310,'2022月別'!L310,'2021月別'!L310,'2020月別'!L311)</f>
        <v>11.589000000000002</v>
      </c>
      <c r="N310" s="1214">
        <f>AVERAGE('2024月別'!N310,'2023月別 '!M310,'2022月別'!M310,'2021月別'!M310,'2020月別'!M311)</f>
        <v>10.1686</v>
      </c>
      <c r="O310" s="1214">
        <f>AVERAGE('2024月別'!O310,'2023月別 '!N310,'2022月別'!N310,'2021月別'!N310,'2020月別'!N311)</f>
        <v>9.8180000000000014</v>
      </c>
      <c r="P310" s="1217">
        <f>AVERAGE('2024月別'!P310,'2023月別 '!O310,'2022月別'!O310,'2021月別'!O310,'2020月別'!O311)</f>
        <v>11.0464</v>
      </c>
      <c r="R310" s="61"/>
      <c r="S310" s="55"/>
      <c r="U310" s="767"/>
      <c r="V310" s="767"/>
      <c r="W310" s="767"/>
      <c r="X310" s="748"/>
      <c r="Z310" s="1574"/>
      <c r="AA310" s="1574"/>
      <c r="AB310" s="1574"/>
      <c r="AG310" s="1179"/>
      <c r="AH310" s="1179"/>
      <c r="AI310" s="1178"/>
      <c r="AJ310" s="1178"/>
      <c r="AK310" s="1178"/>
      <c r="AL310" s="1179"/>
      <c r="AM310" s="1285"/>
      <c r="AN310" s="1285"/>
      <c r="AO310" s="1285"/>
      <c r="AP310" s="1285"/>
      <c r="AQ310" s="1292"/>
      <c r="AR310" s="1179"/>
      <c r="AS310" s="1292"/>
      <c r="AT310" s="1292"/>
      <c r="AU310" s="1292"/>
      <c r="AV310" s="1179"/>
      <c r="AW310" s="1179"/>
      <c r="AX310" s="1292"/>
      <c r="AY310" s="1179"/>
      <c r="AZ310" s="1179"/>
      <c r="BA310" s="1179"/>
      <c r="BB310" s="1248"/>
      <c r="BC310" s="1292"/>
      <c r="BD310" s="1179"/>
      <c r="BE310" s="1286"/>
      <c r="BF310" s="1177"/>
      <c r="BG310" s="1300"/>
      <c r="BH310" s="1300"/>
      <c r="BI310" s="1300"/>
      <c r="BJ310" s="1180"/>
      <c r="BK310" s="1180"/>
      <c r="BL310" s="1180"/>
      <c r="BM310" s="1180"/>
      <c r="BN310" s="1180"/>
      <c r="BO310" s="1180"/>
      <c r="BP310" s="1180"/>
      <c r="BQ310" s="1180"/>
    </row>
    <row r="311" spans="1:95" ht="17.25" customHeight="1" x14ac:dyDescent="0.15">
      <c r="A311" s="1170" t="s">
        <v>586</v>
      </c>
      <c r="B311" s="1210" t="s">
        <v>63</v>
      </c>
      <c r="C311" s="1211" t="s">
        <v>15</v>
      </c>
      <c r="D311" s="1212">
        <f>AVERAGE('2024月別'!D311,'2023月別 '!C311,'2022月別'!C311,'2021月別'!C311,'2020月別'!C312)</f>
        <v>371847.36540000007</v>
      </c>
      <c r="E311" s="1213">
        <f>AVERAGE('2024月別'!E311,'2023月別 '!D311,'2022月別'!D311,'2021月別'!D311,'2020月別'!D312)</f>
        <v>22353.889199999998</v>
      </c>
      <c r="F311" s="1214">
        <f>AVERAGE('2024月別'!F311,'2023月別 '!E311,'2022月別'!E311,'2021月別'!E311,'2020月別'!E312)</f>
        <v>19765.6702</v>
      </c>
      <c r="G311" s="1214">
        <f>AVERAGE('2024月別'!G311,'2023月別 '!F311,'2022月別'!F311,'2021月別'!F311,'2020月別'!F312)</f>
        <v>22084.807199999999</v>
      </c>
      <c r="H311" s="1214">
        <f>AVERAGE('2024月別'!H311,'2023月別 '!G311,'2022月別'!G311,'2021月別'!G311,'2020月別'!G312)</f>
        <v>24493.504199999999</v>
      </c>
      <c r="I311" s="1316">
        <f>AVERAGE('2024月別'!I311,'2023月別 '!H311,'2022月別'!H311,'2021月別'!H311,'2020月別'!H312)</f>
        <v>26910.405399999996</v>
      </c>
      <c r="J311" s="1215">
        <f>AVERAGE('2024月別'!J311,'2023月別 '!I311,'2022月別'!I311,'2021月別'!I311,'2020月別'!I312)</f>
        <v>27491.495399999996</v>
      </c>
      <c r="K311" s="1216">
        <f>AVERAGE('2024月別'!K311,'2023月別 '!J311,'2022月別'!J311,'2021月別'!J311,'2020月別'!J312)</f>
        <v>46399.430800000002</v>
      </c>
      <c r="L311" s="1214">
        <f>AVERAGE('2024月別'!L311,'2023月別 '!K311,'2022月別'!K311,'2021月別'!K311,'2020月別'!K312)</f>
        <v>54426.579400000002</v>
      </c>
      <c r="M311" s="1214">
        <f>AVERAGE('2024月別'!M311,'2023月別 '!L311,'2022月別'!L311,'2021月別'!L311,'2020月別'!L312)</f>
        <v>35135.821399999993</v>
      </c>
      <c r="N311" s="1214">
        <f>AVERAGE('2024月別'!N311,'2023月別 '!M311,'2022月別'!M311,'2021月別'!M311,'2020月別'!M312)</f>
        <v>26230.096999999998</v>
      </c>
      <c r="O311" s="1214">
        <f>AVERAGE('2024月別'!O311,'2023月別 '!N311,'2022月別'!N311,'2021月別'!N311,'2020月別'!N312)</f>
        <v>24917.127200000003</v>
      </c>
      <c r="P311" s="1217">
        <f>AVERAGE('2024月別'!P311,'2023月別 '!O311,'2022月別'!O311,'2021月別'!O311,'2020月別'!O312)</f>
        <v>41638.538</v>
      </c>
      <c r="R311" s="252"/>
      <c r="S311" s="55"/>
      <c r="U311" s="767"/>
      <c r="V311" s="767"/>
      <c r="W311" s="767"/>
      <c r="X311" s="748"/>
      <c r="AC311" s="1574"/>
      <c r="AG311" s="1179"/>
      <c r="AH311" s="1179"/>
      <c r="AI311" s="1176"/>
      <c r="AJ311" s="1176"/>
      <c r="AK311" s="1176"/>
      <c r="AL311" s="1179"/>
      <c r="AM311" s="1285"/>
      <c r="AN311" s="1285"/>
      <c r="AO311" s="1285"/>
      <c r="AP311" s="1179"/>
      <c r="AQ311" s="1292"/>
      <c r="AR311" s="1179"/>
      <c r="AS311" s="1285"/>
      <c r="AT311" s="1285"/>
      <c r="AU311" s="1285"/>
      <c r="AV311" s="1285"/>
      <c r="AW311" s="1292"/>
      <c r="AX311" s="1179"/>
      <c r="AY311" s="1285"/>
      <c r="AZ311" s="1285"/>
      <c r="BA311" s="1178"/>
      <c r="BB311" s="1292"/>
      <c r="BC311" s="1179"/>
      <c r="BD311" s="1179"/>
      <c r="BE311" s="1285"/>
      <c r="BF311" s="1285"/>
      <c r="BG311" s="1178"/>
      <c r="BH311" s="1292"/>
      <c r="BI311" s="1179"/>
      <c r="BJ311" s="1179"/>
      <c r="BK311" s="1290"/>
      <c r="BL311" s="1290"/>
      <c r="BM311" s="1289"/>
      <c r="BN311" s="1295"/>
      <c r="BO311" s="1174"/>
      <c r="BP311" s="1174"/>
      <c r="BQ311" s="1176"/>
      <c r="BR311" s="1176"/>
      <c r="BS311" s="1176"/>
      <c r="BT311" s="1176"/>
      <c r="BU311" s="1176"/>
      <c r="BV311" s="1179"/>
      <c r="BW311" s="1286"/>
      <c r="BX311" s="1177"/>
      <c r="BY311" s="1300"/>
      <c r="BZ311" s="1300"/>
      <c r="CA311" s="1300"/>
      <c r="CB311" s="1179"/>
      <c r="CC311" s="1285"/>
      <c r="CD311" s="1285"/>
      <c r="CE311" s="1285"/>
      <c r="CF311" s="1285"/>
      <c r="CG311" s="1285"/>
      <c r="CH311" s="1180"/>
      <c r="CI311" s="1184"/>
    </row>
    <row r="312" spans="1:95" ht="17.25" customHeight="1" x14ac:dyDescent="0.15">
      <c r="A312" s="1170" t="s">
        <v>587</v>
      </c>
      <c r="B312" s="1218" t="s">
        <v>63</v>
      </c>
      <c r="C312" s="1219" t="s">
        <v>240</v>
      </c>
      <c r="D312" s="1220">
        <f>AVERAGE('2024月別'!D312,'2023月別 '!C312,'2022月別'!C312,'2021月別'!C312,'2020月別'!C313)</f>
        <v>2674.1415789339021</v>
      </c>
      <c r="E312" s="1221">
        <f>AVERAGE('2024月別'!E312,'2023月別 '!D312,'2022月別'!D312,'2021月別'!D312,'2020月別'!D313)</f>
        <v>2303.1999999999998</v>
      </c>
      <c r="F312" s="1222">
        <f>AVERAGE('2024月別'!F312,'2023月別 '!E312,'2022月別'!E312,'2021月別'!E312,'2020月別'!E313)</f>
        <v>2024.4</v>
      </c>
      <c r="G312" s="1222">
        <f>AVERAGE('2024月別'!G312,'2023月別 '!F312,'2022月別'!F312,'2021月別'!F312,'2020月別'!F313)</f>
        <v>1901.6</v>
      </c>
      <c r="H312" s="1222">
        <f>AVERAGE('2024月別'!H312,'2023月別 '!G312,'2022月別'!G312,'2021月別'!G312,'2020月別'!G313)</f>
        <v>2124.4</v>
      </c>
      <c r="I312" s="1222">
        <f>AVERAGE('2024月別'!I312,'2023月別 '!H312,'2022月別'!H312,'2021月別'!H312,'2020月別'!H313)</f>
        <v>2233.6</v>
      </c>
      <c r="J312" s="1223">
        <f>AVERAGE('2024月別'!J312,'2023月別 '!I312,'2022月別'!I312,'2021月別'!I312,'2020月別'!I313)</f>
        <v>2290.4</v>
      </c>
      <c r="K312" s="1222">
        <f>AVERAGE('2024月別'!K312,'2023月別 '!J312,'2022月別'!J312,'2021月別'!J312,'2020月別'!J313)</f>
        <v>3192.2</v>
      </c>
      <c r="L312" s="1222">
        <f>AVERAGE('2024月別'!L312,'2023月別 '!K312,'2022月別'!K312,'2021月別'!K312,'2020月別'!K313)</f>
        <v>3805.8</v>
      </c>
      <c r="M312" s="1222">
        <f>AVERAGE('2024月別'!M312,'2023月別 '!L312,'2022月別'!L312,'2021月別'!L312,'2020月別'!L313)</f>
        <v>2972.4</v>
      </c>
      <c r="N312" s="1222">
        <f>AVERAGE('2024月別'!N312,'2023月別 '!M312,'2022月別'!M312,'2021月別'!M312,'2020月別'!M313)</f>
        <v>2553</v>
      </c>
      <c r="O312" s="1222">
        <f>AVERAGE('2024月別'!O312,'2023月別 '!N312,'2022月別'!N312,'2021月別'!N312,'2020月別'!N313)</f>
        <v>2491.6</v>
      </c>
      <c r="P312" s="1224">
        <f>AVERAGE('2024月別'!P312,'2023月別 '!O312,'2022月別'!O312,'2021月別'!O312,'2020月別'!O313)</f>
        <v>3708</v>
      </c>
      <c r="S312" s="55"/>
      <c r="T312" s="825"/>
      <c r="U312" s="767"/>
      <c r="V312" s="767"/>
      <c r="W312" s="767"/>
      <c r="X312" s="748"/>
      <c r="AD312" s="1574"/>
      <c r="AE312" s="787"/>
      <c r="AF312" s="1292"/>
      <c r="AG312" s="1176"/>
      <c r="AH312" s="1179"/>
      <c r="AI312" s="1178"/>
      <c r="AJ312" s="1292"/>
      <c r="AK312" s="1179"/>
      <c r="AL312" s="1179"/>
      <c r="AM312" s="1290"/>
      <c r="AN312" s="1290"/>
      <c r="AO312" s="1289"/>
      <c r="AP312" s="1295"/>
      <c r="AQ312" s="1174"/>
      <c r="AR312" s="1295"/>
      <c r="AS312" s="1176"/>
      <c r="AT312" s="1177"/>
      <c r="AU312" s="1285"/>
      <c r="AV312" s="1285"/>
      <c r="AW312" s="1285"/>
      <c r="AX312" s="1292"/>
      <c r="AY312" s="1179"/>
      <c r="AZ312" s="1179"/>
      <c r="BA312" s="1179"/>
      <c r="BB312" s="1179"/>
      <c r="BC312" s="1179"/>
      <c r="BD312" s="1180"/>
      <c r="BE312" s="1178"/>
    </row>
    <row r="313" spans="1:95" ht="17.25" customHeight="1" x14ac:dyDescent="0.15">
      <c r="A313" s="1170" t="s">
        <v>588</v>
      </c>
      <c r="B313" s="1225" t="s">
        <v>64</v>
      </c>
      <c r="C313" s="1211" t="s">
        <v>239</v>
      </c>
      <c r="D313" s="1212">
        <f>AVERAGE('2024月別'!D313,'2023月別 '!C313,'2022月別'!C313,'2021月別'!C313,'2020月別'!C314)</f>
        <v>532.75459999999998</v>
      </c>
      <c r="E313" s="1213">
        <f>AVERAGE('2024月別'!E313,'2023月別 '!D313,'2022月別'!D313,'2021月別'!D313,'2020月別'!D314)</f>
        <v>40.567399999999999</v>
      </c>
      <c r="F313" s="1214">
        <f>AVERAGE('2024月別'!F313,'2023月別 '!E313,'2022月別'!E313,'2021月別'!E313,'2020月別'!E314)</f>
        <v>41.917200000000001</v>
      </c>
      <c r="G313" s="1214">
        <f>AVERAGE('2024月別'!G313,'2023月別 '!F313,'2022月別'!F313,'2021月別'!F313,'2020月別'!F314)</f>
        <v>46.419400000000003</v>
      </c>
      <c r="H313" s="1214">
        <f>AVERAGE('2024月別'!H313,'2023月別 '!G313,'2022月別'!G313,'2021月別'!G313,'2020月別'!G314)</f>
        <v>44.056799999999996</v>
      </c>
      <c r="I313" s="1214">
        <f>AVERAGE('2024月別'!I313,'2023月別 '!H313,'2022月別'!H313,'2021月別'!H313,'2020月別'!H314)</f>
        <v>44.034399999999998</v>
      </c>
      <c r="J313" s="1215">
        <f>AVERAGE('2024月別'!J313,'2023月別 '!I313,'2022月別'!I313,'2021月別'!I313,'2020月別'!I314)</f>
        <v>46.468599999999995</v>
      </c>
      <c r="K313" s="1216">
        <f>AVERAGE('2024月別'!K313,'2023月別 '!J313,'2022月別'!J313,'2021月別'!J313,'2020月別'!J314)</f>
        <v>46.525999999999996</v>
      </c>
      <c r="L313" s="1214">
        <f>AVERAGE('2024月別'!L313,'2023月別 '!K313,'2022月別'!K313,'2021月別'!K313,'2020月別'!K314)</f>
        <v>42.899600000000007</v>
      </c>
      <c r="M313" s="1214">
        <f>AVERAGE('2024月別'!M313,'2023月別 '!L313,'2022月別'!L313,'2021月別'!L313,'2020月別'!L314)</f>
        <v>44.9086</v>
      </c>
      <c r="N313" s="1214">
        <f>AVERAGE('2024月別'!N313,'2023月別 '!M313,'2022月別'!M313,'2021月別'!M313,'2020月別'!M314)</f>
        <v>45.096600000000002</v>
      </c>
      <c r="O313" s="1214">
        <f>AVERAGE('2024月別'!O313,'2023月別 '!N313,'2022月別'!N313,'2021月別'!N313,'2020月別'!N314)</f>
        <v>44.472400000000007</v>
      </c>
      <c r="P313" s="1217">
        <f>AVERAGE('2024月別'!P313,'2023月別 '!O313,'2022月別'!O313,'2021月別'!O313,'2020月別'!O314)</f>
        <v>45.387599999999999</v>
      </c>
      <c r="S313" s="55"/>
      <c r="U313" s="767"/>
      <c r="V313" s="767"/>
      <c r="W313" s="767"/>
      <c r="X313" s="748"/>
      <c r="Z313" s="1574"/>
      <c r="AA313" s="1574"/>
      <c r="AB313" s="1574"/>
      <c r="AG313" s="1176"/>
      <c r="AH313" s="1179"/>
      <c r="AI313" s="1176"/>
      <c r="AJ313" s="1176"/>
      <c r="AK313" s="1176"/>
      <c r="AL313" s="1179"/>
      <c r="AM313" s="1176"/>
      <c r="AN313" s="1176"/>
      <c r="AO313" s="1176"/>
      <c r="AP313" s="1176"/>
      <c r="AQ313" s="1176"/>
      <c r="AR313" s="1292"/>
      <c r="AS313" s="1285"/>
      <c r="AT313" s="1285"/>
      <c r="AU313" s="1178"/>
      <c r="AV313" s="1292"/>
      <c r="AW313" s="1179"/>
      <c r="AX313" s="1292"/>
      <c r="AY313" s="1290"/>
      <c r="AZ313" s="1290"/>
      <c r="BA313" s="1289"/>
      <c r="BB313" s="1295"/>
      <c r="BC313" s="1174"/>
      <c r="BD313" s="1295"/>
      <c r="BE313" s="1292"/>
      <c r="BF313" s="1292"/>
      <c r="BG313" s="1292"/>
      <c r="BH313" s="1292"/>
      <c r="BI313" s="1179"/>
      <c r="BJ313" s="1179"/>
      <c r="BK313" s="1180"/>
      <c r="BL313" s="1314"/>
      <c r="BM313" s="1285"/>
      <c r="BN313" s="1179"/>
      <c r="BO313" s="1179"/>
      <c r="BP313" s="1180"/>
      <c r="BQ313" s="1178"/>
    </row>
    <row r="314" spans="1:95" ht="17.25" customHeight="1" x14ac:dyDescent="0.15">
      <c r="A314" s="1170" t="s">
        <v>589</v>
      </c>
      <c r="B314" s="1210" t="s">
        <v>64</v>
      </c>
      <c r="C314" s="1271" t="s">
        <v>15</v>
      </c>
      <c r="D314" s="1272">
        <f>AVERAGE('2024月別'!D314,'2023月別 '!C314,'2022月別'!C314,'2021月別'!C314,'2020月別'!C315)</f>
        <v>479167.82900000003</v>
      </c>
      <c r="E314" s="1273">
        <f>AVERAGE('2024月別'!E314,'2023月別 '!D314,'2022月別'!D314,'2021月別'!D314,'2020月別'!D315)</f>
        <v>39037.1132</v>
      </c>
      <c r="F314" s="1275">
        <f>AVERAGE('2024月別'!F314,'2023月別 '!E314,'2022月別'!E314,'2021月別'!E314,'2020月別'!E315)</f>
        <v>38413.579400000002</v>
      </c>
      <c r="G314" s="1275">
        <f>AVERAGE('2024月別'!G314,'2023月別 '!F314,'2022月別'!F314,'2021月別'!F314,'2020月別'!F315)</f>
        <v>41951.580800000003</v>
      </c>
      <c r="H314" s="1275">
        <f>AVERAGE('2024月別'!H314,'2023月別 '!G314,'2022月別'!G314,'2021月別'!G314,'2020月別'!G315)</f>
        <v>39288.320400000004</v>
      </c>
      <c r="I314" s="1275">
        <f>AVERAGE('2024月別'!I314,'2023月別 '!H314,'2022月別'!H314,'2021月別'!H314,'2020月別'!H315)</f>
        <v>39387.769200000002</v>
      </c>
      <c r="J314" s="1276">
        <f>AVERAGE('2024月別'!J314,'2023月別 '!I314,'2022月別'!I314,'2021月別'!I314,'2020月別'!I315)</f>
        <v>38465.572999999997</v>
      </c>
      <c r="K314" s="1277">
        <f>AVERAGE('2024月別'!K314,'2023月別 '!J314,'2022月別'!J314,'2021月別'!J314,'2020月別'!J315)</f>
        <v>36435.031600000002</v>
      </c>
      <c r="L314" s="1275">
        <f>AVERAGE('2024月別'!L314,'2023月別 '!K314,'2022月別'!K314,'2021月別'!K314,'2020月別'!K315)</f>
        <v>33766.937599999997</v>
      </c>
      <c r="M314" s="1275">
        <f>AVERAGE('2024月別'!M314,'2023月別 '!L314,'2022月別'!L314,'2021月別'!L314,'2020月別'!L315)</f>
        <v>38377.222600000001</v>
      </c>
      <c r="N314" s="1275">
        <f>AVERAGE('2024月別'!N314,'2023月別 '!M314,'2022月別'!M314,'2021月別'!M314,'2020月別'!M315)</f>
        <v>42125.570599999999</v>
      </c>
      <c r="O314" s="1275">
        <f>AVERAGE('2024月別'!O314,'2023月別 '!N314,'2022月別'!N314,'2021月別'!N314,'2020月別'!N315)</f>
        <v>43413.871800000001</v>
      </c>
      <c r="P314" s="1278">
        <f>AVERAGE('2024月別'!P314,'2023月別 '!O314,'2022月別'!O314,'2021月別'!O314,'2020月別'!O315)</f>
        <v>48505.258799999996</v>
      </c>
      <c r="S314" s="55"/>
      <c r="U314" s="767"/>
      <c r="V314" s="767"/>
      <c r="W314" s="767"/>
      <c r="X314" s="748"/>
      <c r="AC314" s="1574"/>
      <c r="AG314" s="1179"/>
      <c r="AH314" s="1292"/>
      <c r="AI314" s="1176"/>
      <c r="AJ314" s="1176"/>
      <c r="AK314" s="1176"/>
      <c r="AL314" s="1179"/>
      <c r="AM314" s="1176"/>
      <c r="AN314" s="1176"/>
      <c r="AO314" s="1176"/>
      <c r="AP314" s="1176"/>
      <c r="AQ314" s="1176"/>
      <c r="AR314" s="1179"/>
      <c r="AS314" s="1285"/>
      <c r="AT314" s="1285"/>
      <c r="AU314" s="1178"/>
      <c r="AV314" s="1292"/>
      <c r="AW314" s="1179"/>
      <c r="AX314" s="1179"/>
      <c r="AY314" s="1290"/>
      <c r="AZ314" s="1290"/>
      <c r="BA314" s="1289"/>
      <c r="BB314" s="1295"/>
      <c r="BC314" s="1174"/>
      <c r="BD314" s="1295"/>
      <c r="BE314" s="1292"/>
      <c r="BF314" s="1292"/>
      <c r="BG314" s="1292"/>
      <c r="BH314" s="1179"/>
      <c r="BI314" s="1292"/>
      <c r="BJ314" s="1285"/>
      <c r="BK314" s="1286"/>
      <c r="BL314" s="1177"/>
      <c r="BM314" s="1300"/>
      <c r="BN314" s="1300"/>
      <c r="BO314" s="1300"/>
      <c r="BP314" s="1179"/>
      <c r="BQ314" s="1179"/>
      <c r="BR314" s="1174"/>
      <c r="BS314" s="1174"/>
      <c r="BT314" s="1174"/>
      <c r="BU314" s="1174"/>
      <c r="BW314" s="1174"/>
      <c r="BX314" s="1289"/>
      <c r="BY314" s="1289"/>
      <c r="BZ314" s="1171"/>
      <c r="CB314" s="1290"/>
      <c r="CC314" s="1290"/>
      <c r="CD314" s="1290"/>
    </row>
    <row r="315" spans="1:95" ht="17.25" customHeight="1" thickBot="1" x14ac:dyDescent="0.2">
      <c r="A315" s="1170" t="s">
        <v>590</v>
      </c>
      <c r="B315" s="1218" t="s">
        <v>64</v>
      </c>
      <c r="C315" s="1219" t="s">
        <v>240</v>
      </c>
      <c r="D315" s="1220">
        <f>AVERAGE('2024月別'!D315,'2023月別 '!C315,'2022月別'!C315,'2021月別'!C315,'2020月別'!C316)</f>
        <v>896.53926087568811</v>
      </c>
      <c r="E315" s="1221">
        <f>AVERAGE('2024月別'!E315,'2023月別 '!D315,'2022月別'!D315,'2021月別'!D315,'2020月別'!D316)</f>
        <v>961</v>
      </c>
      <c r="F315" s="1222">
        <f>AVERAGE('2024月別'!F315,'2023月別 '!E315,'2022月別'!E315,'2021月別'!E315,'2020月別'!E316)</f>
        <v>915.4</v>
      </c>
      <c r="G315" s="1222">
        <f>AVERAGE('2024月別'!G315,'2023月別 '!F315,'2022月別'!F315,'2021月別'!F315,'2020月別'!F316)</f>
        <v>902</v>
      </c>
      <c r="H315" s="1222">
        <f>AVERAGE('2024月別'!H315,'2023月別 '!G315,'2022月別'!G315,'2021月別'!G315,'2020月別'!G316)</f>
        <v>886.8</v>
      </c>
      <c r="I315" s="1222">
        <f>AVERAGE('2024月別'!I315,'2023月別 '!H315,'2022月別'!H315,'2021月別'!H315,'2020月別'!H316)</f>
        <v>891.4</v>
      </c>
      <c r="J315" s="1223">
        <f>AVERAGE('2024月別'!J315,'2023月別 '!I315,'2022月別'!I315,'2021月別'!I315,'2020月別'!I316)</f>
        <v>824.8</v>
      </c>
      <c r="K315" s="1222">
        <f>AVERAGE('2024月別'!K315,'2023月別 '!J315,'2022月別'!J315,'2021月別'!J315,'2020月別'!J316)</f>
        <v>781</v>
      </c>
      <c r="L315" s="1222">
        <f>AVERAGE('2024月別'!L315,'2023月別 '!K315,'2022月別'!K315,'2021月別'!K315,'2020月別'!K316)</f>
        <v>784.8</v>
      </c>
      <c r="M315" s="1222">
        <f>AVERAGE('2024月別'!M315,'2023月別 '!L315,'2022月別'!L315,'2021月別'!L315,'2020月別'!L316)</f>
        <v>851</v>
      </c>
      <c r="N315" s="1222">
        <f>AVERAGE('2024月別'!N315,'2023月別 '!M315,'2022月別'!M315,'2021月別'!M315,'2020月別'!M316)</f>
        <v>932</v>
      </c>
      <c r="O315" s="1222">
        <f>AVERAGE('2024月別'!O315,'2023月別 '!N315,'2022月別'!N315,'2021月別'!N315,'2020月別'!N316)</f>
        <v>973.4</v>
      </c>
      <c r="P315" s="1224">
        <f>AVERAGE('2024月別'!P315,'2023月別 '!O315,'2022月別'!O315,'2021月別'!O315,'2020月別'!O316)</f>
        <v>1067.5999999999999</v>
      </c>
      <c r="S315" s="55"/>
      <c r="T315" s="825"/>
      <c r="U315" s="767"/>
      <c r="V315" s="767"/>
      <c r="W315" s="767"/>
      <c r="X315" s="748"/>
      <c r="AD315" s="1574"/>
      <c r="AE315" s="787"/>
      <c r="AF315" s="1292"/>
      <c r="AG315" s="1292"/>
      <c r="AH315" s="1292"/>
      <c r="AI315" s="1292"/>
      <c r="AJ315" s="1179"/>
      <c r="AK315" s="1292"/>
      <c r="AL315" s="1292"/>
      <c r="AM315" s="1179"/>
      <c r="AN315" s="1179"/>
      <c r="AO315" s="1179"/>
      <c r="AP315" s="1179"/>
      <c r="AQ315" s="1179"/>
      <c r="AR315" s="1292"/>
      <c r="AS315" s="1292"/>
      <c r="AT315" s="1292"/>
      <c r="AU315" s="1292"/>
      <c r="AV315" s="1179"/>
      <c r="AW315" s="1179"/>
      <c r="AX315" s="1179"/>
      <c r="AY315" s="1285"/>
      <c r="AZ315" s="1285"/>
      <c r="BA315" s="1178"/>
      <c r="BB315" s="1292"/>
      <c r="BC315" s="1179"/>
      <c r="BD315" s="1179"/>
      <c r="BE315" s="1290"/>
      <c r="BF315" s="1290"/>
      <c r="BG315" s="1289"/>
      <c r="BH315" s="1295"/>
      <c r="BI315" s="1174"/>
      <c r="BJ315" s="1174"/>
      <c r="BK315" s="1179"/>
      <c r="BL315" s="1179"/>
      <c r="BM315" s="1179"/>
      <c r="BN315" s="1286"/>
      <c r="BO315" s="1292"/>
      <c r="BP315" s="1285"/>
      <c r="BQ315" s="1286"/>
      <c r="BR315" s="1177"/>
      <c r="BS315" s="1300"/>
      <c r="BT315" s="1300"/>
      <c r="BU315" s="1300"/>
      <c r="BV315" s="1180"/>
      <c r="BW315" s="1179"/>
      <c r="BX315" s="1289"/>
      <c r="BY315" s="1289"/>
      <c r="BZ315" s="1171"/>
    </row>
    <row r="316" spans="1:95" s="275" customFormat="1" ht="17.25" customHeight="1" x14ac:dyDescent="0.15">
      <c r="A316" s="275" t="s">
        <v>450</v>
      </c>
      <c r="B316" s="1259" t="s">
        <v>65</v>
      </c>
      <c r="C316" s="1482" t="s">
        <v>281</v>
      </c>
      <c r="D316" s="1187">
        <f>AVERAGE('2024月別'!D316,'2023月別 '!C316,'2022月別'!C316,'2021月別'!C316,'2020月別'!C317)</f>
        <v>17054.462</v>
      </c>
      <c r="E316" s="1188">
        <f>AVERAGE('2024月別'!E316,'2023月別 '!D316,'2022月別'!D316,'2021月別'!D316,'2020月別'!D317)</f>
        <v>429.61260000000004</v>
      </c>
      <c r="F316" s="1189">
        <f>AVERAGE('2024月別'!F316,'2023月別 '!E316,'2022月別'!E316,'2021月別'!E316,'2020月別'!E317)</f>
        <v>537.26119999999992</v>
      </c>
      <c r="G316" s="1189">
        <f>AVERAGE('2024月別'!G316,'2023月別 '!F316,'2022月別'!F316,'2021月別'!F316,'2020月別'!F317)</f>
        <v>715.72280000000001</v>
      </c>
      <c r="H316" s="1189">
        <f>AVERAGE('2024月別'!H316,'2023月別 '!G316,'2022月別'!G316,'2021月別'!G316,'2020月別'!G317)</f>
        <v>1172.4474</v>
      </c>
      <c r="I316" s="1189">
        <f>AVERAGE('2024月別'!I316,'2023月別 '!H316,'2022月別'!H316,'2021月別'!H316,'2020月別'!H317)</f>
        <v>2946.7604000000001</v>
      </c>
      <c r="J316" s="1189">
        <f>AVERAGE('2024月別'!J316,'2023月別 '!I316,'2022月別'!I316,'2021月別'!I316,'2020月別'!I317)</f>
        <v>4513.9377999999997</v>
      </c>
      <c r="K316" s="1189">
        <f>AVERAGE('2024月別'!K316,'2023月別 '!J316,'2022月別'!J316,'2021月別'!J316,'2020月別'!J317)</f>
        <v>1671.0472000000002</v>
      </c>
      <c r="L316" s="1189">
        <f>AVERAGE('2024月別'!L316,'2023月別 '!K316,'2022月別'!K316,'2021月別'!K316,'2020月別'!K317)</f>
        <v>2014.7779999999998</v>
      </c>
      <c r="M316" s="1189">
        <f>AVERAGE('2024月別'!M316,'2023月別 '!L316,'2022月別'!L316,'2021月別'!L316,'2020月別'!L317)</f>
        <v>1850.1506000000002</v>
      </c>
      <c r="N316" s="1189">
        <f>AVERAGE('2024月別'!N316,'2023月別 '!M316,'2022月別'!M316,'2021月別'!M316,'2020月別'!M317)</f>
        <v>721.0068</v>
      </c>
      <c r="O316" s="1189">
        <f>AVERAGE('2024月別'!O316,'2023月別 '!N316,'2022月別'!N316,'2021月別'!N316,'2020月別'!N317)</f>
        <v>225.05079999999998</v>
      </c>
      <c r="P316" s="1190">
        <f>AVERAGE('2024月別'!P316,'2023月別 '!O316,'2022月別'!O316,'2021月別'!O316,'2020月別'!O317)</f>
        <v>256.68639999999999</v>
      </c>
      <c r="Q316" s="2"/>
      <c r="R316" s="59"/>
      <c r="S316" s="55"/>
      <c r="T316" s="780"/>
      <c r="U316" s="767"/>
      <c r="V316" s="767"/>
      <c r="W316" s="767"/>
      <c r="X316" s="748"/>
      <c r="Y316" s="758"/>
      <c r="Z316" s="1575"/>
      <c r="AA316" s="1575"/>
      <c r="AB316" s="1575"/>
      <c r="AC316" s="1569"/>
      <c r="AD316" s="1569"/>
      <c r="AE316" s="758"/>
      <c r="AF316" s="1179"/>
      <c r="AG316" s="1179"/>
      <c r="AH316" s="1292"/>
      <c r="AI316" s="1179"/>
      <c r="AJ316" s="1179"/>
      <c r="AK316" s="1292"/>
      <c r="AL316" s="1179"/>
      <c r="AM316" s="1179"/>
      <c r="AN316" s="1179"/>
      <c r="AO316" s="1179"/>
      <c r="AP316" s="1179"/>
      <c r="AQ316" s="1179"/>
      <c r="AR316" s="1179"/>
      <c r="AS316" s="1176"/>
      <c r="AT316" s="1177"/>
      <c r="AU316" s="1178"/>
      <c r="AV316" s="1178"/>
      <c r="AW316" s="1178"/>
      <c r="AX316" s="1292"/>
      <c r="AY316" s="1285"/>
      <c r="AZ316" s="1285"/>
      <c r="BA316" s="1178"/>
      <c r="BB316" s="1292"/>
      <c r="BC316" s="1179"/>
      <c r="BD316" s="1292"/>
      <c r="BE316" s="1290"/>
      <c r="BF316" s="1290"/>
      <c r="BG316" s="1289"/>
      <c r="BH316" s="1295"/>
      <c r="BI316" s="1174"/>
      <c r="BJ316" s="1174"/>
      <c r="BK316" s="1286"/>
      <c r="BL316" s="1177"/>
      <c r="BM316" s="1300"/>
      <c r="BN316" s="1300"/>
      <c r="BO316" s="1300"/>
      <c r="BP316" s="1297"/>
      <c r="BQ316" s="1286"/>
      <c r="BR316" s="1177"/>
      <c r="BS316" s="1300"/>
      <c r="BT316" s="1300"/>
      <c r="BU316" s="1300"/>
      <c r="BV316" s="1180"/>
      <c r="BW316" s="1178"/>
      <c r="BX316" s="1170"/>
      <c r="BY316" s="1170"/>
      <c r="BZ316" s="1170"/>
      <c r="CA316" s="1291"/>
      <c r="CB316" s="1290"/>
      <c r="CC316" s="1170"/>
      <c r="CD316" s="1170"/>
      <c r="CE316" s="1170"/>
    </row>
    <row r="317" spans="1:95" s="275" customFormat="1" ht="17.25" customHeight="1" x14ac:dyDescent="0.15">
      <c r="A317" s="275" t="s">
        <v>452</v>
      </c>
      <c r="B317" s="1260" t="s">
        <v>66</v>
      </c>
      <c r="C317" s="1483" t="s">
        <v>282</v>
      </c>
      <c r="D317" s="1193">
        <f>AVERAGE('2024月別'!D317,'2023月別 '!C317,'2022月別'!C317,'2021月別'!C317,'2020月別'!C318)</f>
        <v>9924021.2411999982</v>
      </c>
      <c r="E317" s="1194">
        <f>AVERAGE('2024月別'!E317,'2023月別 '!D317,'2022月別'!D317,'2021月別'!D317,'2020月別'!D318)</f>
        <v>643042.55440000002</v>
      </c>
      <c r="F317" s="1195">
        <f>AVERAGE('2024月別'!F317,'2023月別 '!E317,'2022月別'!E317,'2021月別'!E317,'2020月別'!E318)</f>
        <v>734587.78520000004</v>
      </c>
      <c r="G317" s="1195">
        <f>AVERAGE('2024月別'!G317,'2023月別 '!F317,'2022月別'!F317,'2021月別'!F317,'2020月別'!F318)</f>
        <v>816274.37620000006</v>
      </c>
      <c r="H317" s="1195">
        <f>AVERAGE('2024月別'!H317,'2023月別 '!G317,'2022月別'!G317,'2021月別'!G317,'2020月別'!G318)</f>
        <v>933268.11420000007</v>
      </c>
      <c r="I317" s="1195">
        <f>AVERAGE('2024月別'!I317,'2023月別 '!H317,'2022月別'!H317,'2021月別'!H317,'2020月別'!H318)</f>
        <v>1574621.4722</v>
      </c>
      <c r="J317" s="1195">
        <f>AVERAGE('2024月別'!J317,'2023月別 '!I317,'2022月別'!I317,'2021月別'!I317,'2020月別'!I318)</f>
        <v>1671007.0396</v>
      </c>
      <c r="K317" s="1195">
        <f>AVERAGE('2024月別'!K317,'2023月別 '!J317,'2022月別'!J317,'2021月別'!J317,'2020月別'!J318)</f>
        <v>518295.63600000006</v>
      </c>
      <c r="L317" s="1195">
        <f>AVERAGE('2024月別'!L317,'2023月別 '!K317,'2022月別'!K317,'2021月別'!K317,'2020月別'!K318)</f>
        <v>977197.53799999994</v>
      </c>
      <c r="M317" s="1195">
        <f>AVERAGE('2024月別'!M317,'2023月別 '!L317,'2022月別'!L317,'2021月別'!L317,'2020月別'!L318)</f>
        <v>854067.20779999997</v>
      </c>
      <c r="N317" s="1195">
        <f>AVERAGE('2024月別'!N317,'2023月別 '!M317,'2022月別'!M317,'2021月別'!M317,'2020月別'!M318)</f>
        <v>439518.59380000003</v>
      </c>
      <c r="O317" s="1195">
        <f>AVERAGE('2024月別'!O317,'2023月別 '!N317,'2022月別'!N317,'2021月別'!N317,'2020月別'!N318)</f>
        <v>243422.67340000003</v>
      </c>
      <c r="P317" s="1196">
        <f>AVERAGE('2024月別'!P317,'2023月別 '!O317,'2022月別'!O317,'2021月別'!O317,'2020月別'!O318)</f>
        <v>518718.25040000008</v>
      </c>
      <c r="Q317" s="2"/>
      <c r="R317" s="2"/>
      <c r="S317" s="55"/>
      <c r="T317" s="780"/>
      <c r="U317" s="767"/>
      <c r="V317" s="767"/>
      <c r="W317" s="767"/>
      <c r="X317" s="748"/>
      <c r="Y317" s="758"/>
      <c r="Z317" s="1576"/>
      <c r="AA317" s="1576"/>
      <c r="AB317" s="1576"/>
      <c r="AC317" s="1575"/>
      <c r="AD317" s="1569"/>
      <c r="AE317" s="758"/>
      <c r="AF317" s="1179"/>
      <c r="AG317" s="1176"/>
      <c r="AH317" s="1179"/>
      <c r="AI317" s="1176"/>
      <c r="AJ317" s="1176"/>
      <c r="AK317" s="1176"/>
      <c r="AL317" s="1179"/>
      <c r="AM317" s="1179"/>
      <c r="AN317" s="1179"/>
      <c r="AO317" s="1179"/>
      <c r="AP317" s="1285"/>
      <c r="AQ317" s="1179"/>
      <c r="AR317" s="1179"/>
      <c r="AS317" s="1179"/>
      <c r="AT317" s="1179"/>
      <c r="AU317" s="1179"/>
      <c r="AV317" s="1292"/>
      <c r="AW317" s="1292"/>
      <c r="AX317" s="1179"/>
      <c r="AY317" s="1285"/>
      <c r="AZ317" s="1285"/>
      <c r="BA317" s="1178"/>
      <c r="BB317" s="1292"/>
      <c r="BC317" s="1179"/>
      <c r="BD317" s="1179"/>
      <c r="BE317" s="1290"/>
      <c r="BF317" s="1290"/>
      <c r="BG317" s="1289"/>
      <c r="BH317" s="1295"/>
      <c r="BI317" s="1174"/>
      <c r="BJ317" s="1174"/>
      <c r="BK317" s="1176"/>
      <c r="BL317" s="1176"/>
      <c r="BM317" s="1176"/>
      <c r="BN317" s="1176"/>
      <c r="BO317" s="1176"/>
      <c r="BP317" s="1285"/>
      <c r="BQ317" s="1176"/>
      <c r="BR317" s="1176"/>
      <c r="BS317" s="1176"/>
      <c r="BT317" s="1176"/>
      <c r="BU317" s="1176"/>
      <c r="BV317" s="1180"/>
      <c r="BW317" s="1179"/>
      <c r="BX317" s="1290"/>
      <c r="BY317" s="1290"/>
      <c r="BZ317" s="1290"/>
      <c r="CA317" s="1289"/>
      <c r="CB317" s="1170"/>
      <c r="CC317" s="1170"/>
      <c r="CD317" s="1170"/>
      <c r="CE317" s="1290"/>
      <c r="CF317" s="1291"/>
      <c r="CG317" s="1290"/>
      <c r="CH317" s="1290"/>
      <c r="CI317" s="1290"/>
      <c r="CJ317" s="1170"/>
    </row>
    <row r="318" spans="1:95" s="275" customFormat="1" ht="17.25" customHeight="1" thickBot="1" x14ac:dyDescent="0.2">
      <c r="A318" s="275" t="s">
        <v>454</v>
      </c>
      <c r="B318" s="1261" t="s">
        <v>66</v>
      </c>
      <c r="C318" s="1484" t="s">
        <v>110</v>
      </c>
      <c r="D318" s="1262">
        <f>AVERAGE('2024月別'!D318,'2023月別 '!C318,'2022月別'!C318,'2021月別'!C318,'2020月別'!C319)</f>
        <v>582.07021498356858</v>
      </c>
      <c r="E318" s="1263">
        <f>AVERAGE('2024月別'!E318,'2023月別 '!D318,'2022月別'!D318,'2021月別'!D318,'2020月別'!D319)</f>
        <v>1507.4</v>
      </c>
      <c r="F318" s="1264">
        <f>AVERAGE('2024月別'!F318,'2023月別 '!E318,'2022月別'!E318,'2021月別'!E318,'2020月別'!E319)</f>
        <v>1367.8</v>
      </c>
      <c r="G318" s="1264">
        <f>AVERAGE('2024月別'!G318,'2023月別 '!F318,'2022月別'!F318,'2021月別'!F318,'2020月別'!F319)</f>
        <v>1142.2</v>
      </c>
      <c r="H318" s="1264">
        <f>AVERAGE('2024月別'!H318,'2023月別 '!G318,'2022月別'!G318,'2021月別'!G318,'2020月別'!G319)</f>
        <v>797.2</v>
      </c>
      <c r="I318" s="1264">
        <f>AVERAGE('2024月別'!I318,'2023月別 '!H318,'2022月別'!H318,'2021月別'!H318,'2020月別'!H319)</f>
        <v>539</v>
      </c>
      <c r="J318" s="1264">
        <f>AVERAGE('2024月別'!J318,'2023月別 '!I318,'2022月別'!I318,'2021月別'!I318,'2020月別'!I319)</f>
        <v>370.6</v>
      </c>
      <c r="K318" s="1264">
        <f>AVERAGE('2024月別'!K318,'2023月別 '!J318,'2022月別'!J318,'2021月別'!J318,'2020月別'!J319)</f>
        <v>335.4</v>
      </c>
      <c r="L318" s="1264">
        <f>AVERAGE('2024月別'!L318,'2023月別 '!K318,'2022月別'!K318,'2021月別'!K318,'2020月別'!K319)</f>
        <v>485</v>
      </c>
      <c r="M318" s="1264">
        <f>AVERAGE('2024月別'!M318,'2023月別 '!L318,'2022月別'!L318,'2021月別'!L318,'2020月別'!L319)</f>
        <v>465.6</v>
      </c>
      <c r="N318" s="1264">
        <f>AVERAGE('2024月別'!N318,'2023月別 '!M318,'2022月別'!M318,'2021月別'!M318,'2020月別'!M319)</f>
        <v>611.79999999999995</v>
      </c>
      <c r="O318" s="1264">
        <f>AVERAGE('2024月別'!O318,'2023月別 '!N318,'2022月別'!N318,'2021月別'!N318,'2020月別'!N319)</f>
        <v>1092</v>
      </c>
      <c r="P318" s="1265">
        <f>AVERAGE('2024月別'!P318,'2023月別 '!O318,'2022月別'!O318,'2021月別'!O318,'2020月別'!O319)</f>
        <v>2018.2</v>
      </c>
      <c r="Q318" s="2"/>
      <c r="R318" s="59"/>
      <c r="S318" s="55"/>
      <c r="T318" s="1652"/>
      <c r="U318" s="822"/>
      <c r="V318" s="822"/>
      <c r="W318" s="822"/>
      <c r="X318" s="1659"/>
      <c r="Y318" s="813"/>
      <c r="Z318" s="1646"/>
      <c r="AA318" s="1646"/>
      <c r="AB318" s="1646"/>
      <c r="AC318" s="1658"/>
      <c r="AD318" s="1657"/>
      <c r="AE318" s="815"/>
      <c r="AF318" s="1705"/>
      <c r="AG318" s="1292"/>
      <c r="AH318" s="1179"/>
      <c r="AI318" s="1179"/>
      <c r="AJ318" s="1285"/>
      <c r="AK318" s="1179"/>
      <c r="AL318" s="1292"/>
      <c r="AM318" s="1176"/>
      <c r="AN318" s="1177"/>
      <c r="AO318" s="1178"/>
      <c r="AP318" s="1178"/>
      <c r="AQ318" s="1178"/>
      <c r="AR318" s="1179"/>
      <c r="AS318" s="1285"/>
      <c r="AT318" s="1285"/>
      <c r="AU318" s="1178"/>
      <c r="AV318" s="1292"/>
      <c r="AW318" s="1179"/>
      <c r="AX318" s="1179"/>
      <c r="AY318" s="1174"/>
      <c r="AZ318" s="1174"/>
      <c r="BA318" s="1171"/>
      <c r="BB318" s="1289"/>
      <c r="BC318" s="1171"/>
      <c r="BD318" s="1295"/>
      <c r="BE318" s="1179"/>
      <c r="BF318" s="1179"/>
      <c r="BG318" s="1179"/>
      <c r="BH318" s="1286"/>
      <c r="BI318" s="1292"/>
      <c r="BJ318" s="1285"/>
      <c r="BK318" s="1286"/>
      <c r="BL318" s="1177"/>
      <c r="BM318" s="1300"/>
      <c r="BN318" s="1300"/>
      <c r="BO318" s="1300"/>
      <c r="BP318" s="1180"/>
      <c r="BQ318" s="1179"/>
      <c r="BR318" s="1170"/>
      <c r="BS318" s="1170"/>
      <c r="BT318" s="1170"/>
      <c r="BU318" s="1184"/>
      <c r="BV318" s="1244"/>
      <c r="BW318" s="1244"/>
      <c r="BX318" s="1244"/>
      <c r="BY318" s="1170"/>
      <c r="BZ318" s="1175"/>
      <c r="CA318" s="1290"/>
      <c r="CB318" s="1290"/>
      <c r="CC318" s="1290"/>
      <c r="CD318" s="1170"/>
    </row>
    <row r="319" spans="1:95" ht="17.25" customHeight="1" x14ac:dyDescent="0.15">
      <c r="A319" s="1170" t="s">
        <v>591</v>
      </c>
      <c r="B319" s="1317" t="s">
        <v>67</v>
      </c>
      <c r="C319" s="1266" t="s">
        <v>239</v>
      </c>
      <c r="D319" s="1233">
        <f>AVERAGE('2024月別'!D319,'2023月別 '!C319,'2022月別'!C319,'2021月別'!C319,'2020月別'!C320)</f>
        <v>3110.5438000000004</v>
      </c>
      <c r="E319" s="1234">
        <f>AVERAGE('2024月別'!E319,'2023月別 '!D319,'2022月別'!D319,'2021月別'!D319,'2020月別'!D320)</f>
        <v>0.90299999999999991</v>
      </c>
      <c r="F319" s="1318">
        <f>AVERAGE('2024月別'!F319,'2023月別 '!E319,'2022月別'!E319,'2021月別'!E319,'2020月別'!E320)</f>
        <v>0</v>
      </c>
      <c r="G319" s="1318">
        <f>AVERAGE('2024月別'!G319,'2023月別 '!F319,'2022月別'!F319,'2021月別'!F319,'2020月別'!F320)</f>
        <v>0</v>
      </c>
      <c r="H319" s="1318">
        <f>AVERAGE('2024月別'!H319,'2023月別 '!G319,'2022月別'!G319,'2021月別'!G319,'2020月別'!G320)</f>
        <v>0</v>
      </c>
      <c r="I319" s="1318">
        <f>AVERAGE('2024月別'!I319,'2023月別 '!H319,'2022月別'!H319,'2021月別'!H319,'2020月別'!H320)</f>
        <v>0</v>
      </c>
      <c r="J319" s="1319">
        <f>AVERAGE('2024月別'!J319,'2023月別 '!I319,'2022月別'!I319,'2021月別'!I319,'2020月別'!I320)</f>
        <v>3.0000000000000001E-3</v>
      </c>
      <c r="K319" s="1237">
        <f>AVERAGE('2024月別'!K319,'2023月別 '!J319,'2022月別'!J319,'2021月別'!J319,'2020月別'!J320)</f>
        <v>195.81279999999998</v>
      </c>
      <c r="L319" s="1235">
        <f>AVERAGE('2024月別'!L319,'2023月別 '!K319,'2022月別'!K319,'2021月別'!K319,'2020月別'!K320)</f>
        <v>1596.7737999999999</v>
      </c>
      <c r="M319" s="1235">
        <f>AVERAGE('2024月別'!M319,'2023月別 '!L319,'2022月別'!L319,'2021月別'!L319,'2020月別'!L320)</f>
        <v>1174.6784</v>
      </c>
      <c r="N319" s="1235">
        <f>AVERAGE('2024月別'!N319,'2023月別 '!M319,'2022月別'!M319,'2021月別'!M319,'2020月別'!M320)</f>
        <v>131.70620000000002</v>
      </c>
      <c r="O319" s="1235">
        <f>AVERAGE('2024月別'!O319,'2023月別 '!N319,'2022月別'!N319,'2021月別'!N319,'2020月別'!N320)</f>
        <v>8.5190000000000001</v>
      </c>
      <c r="P319" s="1238">
        <f>AVERAGE('2024月別'!P319,'2023月別 '!O319,'2022月別'!O319,'2021月別'!O319,'2020月別'!O320)</f>
        <v>2.1475999999999997</v>
      </c>
      <c r="R319" s="59"/>
      <c r="S319" s="55"/>
      <c r="T319" s="783"/>
      <c r="U319" s="767"/>
      <c r="V319" s="767"/>
      <c r="W319" s="767"/>
      <c r="X319" s="748"/>
      <c r="Z319" s="1575"/>
      <c r="AA319" s="1575"/>
      <c r="AB319" s="1575"/>
      <c r="AC319" s="1584"/>
      <c r="AD319" s="1576"/>
      <c r="AE319" s="764"/>
      <c r="AG319" s="1176"/>
      <c r="AH319" s="1179"/>
      <c r="AI319" s="1179"/>
      <c r="AJ319" s="1285"/>
      <c r="AK319" s="1179"/>
      <c r="AL319" s="1179"/>
      <c r="AM319" s="1176"/>
      <c r="AN319" s="1177"/>
      <c r="AO319" s="1178"/>
      <c r="AP319" s="1178"/>
      <c r="AQ319" s="1178"/>
      <c r="AR319" s="1285"/>
      <c r="AS319" s="1290"/>
      <c r="AT319" s="1290"/>
      <c r="AU319" s="1289"/>
      <c r="AV319" s="1289"/>
      <c r="AW319" s="1303"/>
      <c r="AX319" s="1174"/>
      <c r="AY319" s="1286"/>
      <c r="AZ319" s="1177"/>
      <c r="BA319" s="1286"/>
      <c r="BB319" s="1286"/>
      <c r="BC319" s="1286"/>
      <c r="BD319" s="1285"/>
      <c r="BE319" s="1176"/>
      <c r="BF319" s="1176"/>
      <c r="BG319" s="1176"/>
      <c r="BH319" s="1176"/>
      <c r="BI319" s="1176"/>
      <c r="BJ319" s="1180"/>
      <c r="BK319" s="1178"/>
      <c r="BO319" s="1184"/>
      <c r="BT319" s="1291"/>
      <c r="BU319" s="1290"/>
      <c r="BV319" s="1290"/>
      <c r="BW319" s="1290"/>
    </row>
    <row r="320" spans="1:95" ht="17.25" customHeight="1" x14ac:dyDescent="0.15">
      <c r="A320" s="1170" t="s">
        <v>592</v>
      </c>
      <c r="B320" s="1210" t="s">
        <v>68</v>
      </c>
      <c r="C320" s="1211" t="s">
        <v>15</v>
      </c>
      <c r="D320" s="1212">
        <f>AVERAGE('2024月別'!D320,'2023月別 '!C320,'2022月別'!C320,'2021月別'!C320,'2020月別'!C321)</f>
        <v>1437371.6372</v>
      </c>
      <c r="E320" s="1213">
        <f>AVERAGE('2024月別'!E320,'2023月別 '!D320,'2022月別'!D320,'2021月別'!D320,'2020月別'!D321)</f>
        <v>300.36959999999999</v>
      </c>
      <c r="F320" s="1267">
        <f>AVERAGE('2024月別'!F320,'2023月別 '!E320,'2022月別'!E320,'2021月別'!E320,'2020月別'!E321)</f>
        <v>0</v>
      </c>
      <c r="G320" s="1267">
        <f>AVERAGE('2024月別'!G320,'2023月別 '!F320,'2022月別'!F320,'2021月別'!F320,'2020月別'!F321)</f>
        <v>0</v>
      </c>
      <c r="H320" s="1267">
        <f>AVERAGE('2024月別'!H320,'2023月別 '!G320,'2022月別'!G320,'2021月別'!G320,'2020月別'!G321)</f>
        <v>0</v>
      </c>
      <c r="I320" s="1267">
        <f>AVERAGE('2024月別'!I320,'2023月別 '!H320,'2022月別'!H320,'2021月別'!H320,'2020月別'!H321)</f>
        <v>0</v>
      </c>
      <c r="J320" s="1320">
        <f>AVERAGE('2024月別'!J320,'2023月別 '!I320,'2022月別'!I320,'2021月別'!I320,'2020月別'!I321)</f>
        <v>2.7648000000000001</v>
      </c>
      <c r="K320" s="1216">
        <f>AVERAGE('2024月別'!K320,'2023月別 '!J320,'2022月別'!J320,'2021月別'!J320,'2020月別'!J321)</f>
        <v>122286.55</v>
      </c>
      <c r="L320" s="1214">
        <f>AVERAGE('2024月別'!L320,'2023月別 '!K320,'2022月別'!K320,'2021月別'!K320,'2020月別'!K321)</f>
        <v>811528.3676</v>
      </c>
      <c r="M320" s="1214">
        <f>AVERAGE('2024月別'!M320,'2023月別 '!L320,'2022月別'!L320,'2021月別'!L320,'2020月別'!L321)</f>
        <v>448379.57620000001</v>
      </c>
      <c r="N320" s="1214">
        <f>AVERAGE('2024月別'!N320,'2023月別 '!M320,'2022月別'!M320,'2021月別'!M320,'2020月別'!M321)</f>
        <v>50462.264999999999</v>
      </c>
      <c r="O320" s="1214">
        <f>AVERAGE('2024月別'!O320,'2023月別 '!N320,'2022月別'!N320,'2021月別'!N320,'2020月別'!N321)</f>
        <v>3526.5326</v>
      </c>
      <c r="P320" s="1217">
        <f>AVERAGE('2024月別'!P320,'2023月別 '!O320,'2022月別'!O320,'2021月別'!O320,'2020月別'!O321)</f>
        <v>885.21139999999991</v>
      </c>
      <c r="R320" s="59"/>
      <c r="S320" s="55"/>
      <c r="T320" s="783"/>
      <c r="U320" s="767"/>
      <c r="V320" s="767"/>
      <c r="W320" s="767"/>
      <c r="X320" s="748"/>
      <c r="Z320" s="1576"/>
      <c r="AA320" s="1576"/>
      <c r="AB320" s="1576"/>
      <c r="AC320" s="1575"/>
      <c r="AD320" s="1584"/>
      <c r="AE320" s="764"/>
      <c r="AG320" s="1179"/>
      <c r="AH320" s="1179"/>
      <c r="AI320" s="1179"/>
      <c r="AJ320" s="1179"/>
      <c r="AK320" s="1179"/>
      <c r="AL320" s="1179"/>
      <c r="AM320" s="1176"/>
      <c r="AN320" s="1177"/>
      <c r="AO320" s="1178"/>
      <c r="AP320" s="1178"/>
      <c r="AQ320" s="1178"/>
      <c r="AR320" s="1285"/>
      <c r="AS320" s="1285"/>
      <c r="AT320" s="1285"/>
      <c r="AU320" s="1178"/>
      <c r="AV320" s="1292"/>
      <c r="AW320" s="1179"/>
      <c r="AX320" s="1285"/>
      <c r="AY320" s="1301"/>
      <c r="AZ320" s="1209"/>
      <c r="BA320" s="1302"/>
      <c r="BB320" s="1171"/>
      <c r="BC320" s="1302"/>
      <c r="BD320" s="1290"/>
      <c r="BE320" s="1292"/>
      <c r="BF320" s="1292"/>
      <c r="BG320" s="293"/>
      <c r="BH320" s="293"/>
      <c r="BI320" s="1293"/>
      <c r="BJ320" s="1179"/>
      <c r="BK320" s="1179"/>
      <c r="BL320" s="1179"/>
      <c r="BM320" s="1179"/>
      <c r="BN320" s="1286"/>
      <c r="BO320" s="1292"/>
      <c r="BP320" s="1285"/>
      <c r="BQ320" s="1286"/>
      <c r="BR320" s="1177"/>
      <c r="BS320" s="1286"/>
      <c r="BT320" s="1286"/>
      <c r="BU320" s="1286"/>
      <c r="BV320" s="1285"/>
      <c r="BW320" s="1176"/>
      <c r="BX320" s="1176"/>
      <c r="BY320" s="1176"/>
      <c r="BZ320" s="1176"/>
      <c r="CA320" s="1176"/>
      <c r="CB320" s="1180"/>
      <c r="CC320" s="1179"/>
      <c r="CD320" s="1284"/>
      <c r="CE320" s="1290"/>
      <c r="CF320" s="1290"/>
      <c r="CG320" s="1290"/>
      <c r="CI320" s="1290"/>
      <c r="CJ320" s="1290"/>
      <c r="CK320" s="1290"/>
      <c r="CL320" s="1171"/>
      <c r="CQ320" s="1291"/>
    </row>
    <row r="321" spans="1:117" ht="17.25" customHeight="1" x14ac:dyDescent="0.15">
      <c r="A321" s="1170" t="s">
        <v>593</v>
      </c>
      <c r="B321" s="1218" t="s">
        <v>68</v>
      </c>
      <c r="C321" s="1219" t="s">
        <v>240</v>
      </c>
      <c r="D321" s="1220">
        <f>AVERAGE('2024月別'!D321,'2023月別 '!C321,'2022月別'!C321,'2021月別'!C321,'2020月別'!C322)</f>
        <v>464.73493523405375</v>
      </c>
      <c r="E321" s="1221">
        <f>AVERAGE('2024月別'!E321,'2023月別 '!D321,'2022月別'!D321,'2021月別'!D321,'2020月別'!D322)</f>
        <v>133.6</v>
      </c>
      <c r="F321" s="1268">
        <f>AVERAGE('2024月別'!F321,'2023月別 '!E321,'2022月別'!E321,'2021月別'!E321,'2020月別'!E322)</f>
        <v>0</v>
      </c>
      <c r="G321" s="1268">
        <f>AVERAGE('2024月別'!G321,'2023月別 '!F321,'2022月別'!F321,'2021月別'!F321,'2020月別'!F322)</f>
        <v>0</v>
      </c>
      <c r="H321" s="1268">
        <f>AVERAGE('2024月別'!H321,'2023月別 '!G321,'2022月別'!G321,'2021月別'!G321,'2020月別'!G322)</f>
        <v>0</v>
      </c>
      <c r="I321" s="1268">
        <f>AVERAGE('2024月別'!I321,'2023月別 '!H321,'2022月別'!H321,'2021月別'!H321,'2020月別'!H322)</f>
        <v>0</v>
      </c>
      <c r="J321" s="1321">
        <f>AVERAGE('2024月別'!J321,'2023月別 '!I321,'2022月別'!I321,'2021月別'!I321,'2020月別'!I322)</f>
        <v>184.4</v>
      </c>
      <c r="K321" s="1222">
        <f>AVERAGE('2024月別'!K321,'2023月別 '!J321,'2022月別'!J321,'2021月別'!J321,'2020月別'!J322)</f>
        <v>700.2</v>
      </c>
      <c r="L321" s="1222">
        <f>AVERAGE('2024月別'!L321,'2023月別 '!K321,'2022月別'!K321,'2021月別'!K321,'2020月別'!K322)</f>
        <v>524.5</v>
      </c>
      <c r="M321" s="1222">
        <f>AVERAGE('2024月別'!M321,'2023月別 '!L321,'2022月別'!L321,'2021月別'!L321,'2020月別'!L322)</f>
        <v>390.8</v>
      </c>
      <c r="N321" s="1222">
        <f>AVERAGE('2024月別'!N321,'2023月別 '!M321,'2022月別'!M321,'2021月別'!M321,'2020月別'!M322)</f>
        <v>403</v>
      </c>
      <c r="O321" s="1222">
        <f>AVERAGE('2024月別'!O321,'2023月別 '!N321,'2022月別'!N321,'2021月別'!N321,'2020月別'!N322)</f>
        <v>420.4</v>
      </c>
      <c r="P321" s="1224">
        <f>AVERAGE('2024月別'!P321,'2023月別 '!O321,'2022月別'!O321,'2021月別'!O321,'2020月別'!O322)</f>
        <v>412.4</v>
      </c>
      <c r="R321" s="59"/>
      <c r="S321" s="55"/>
      <c r="T321" s="783"/>
      <c r="U321" s="767"/>
      <c r="V321" s="767"/>
      <c r="W321" s="767"/>
      <c r="X321" s="748"/>
      <c r="Z321" s="1576"/>
      <c r="AA321" s="1576"/>
      <c r="AB321" s="1576"/>
      <c r="AC321" s="1576"/>
      <c r="AD321" s="1575"/>
      <c r="AE321" s="764"/>
      <c r="AF321" s="1292"/>
      <c r="AG321" s="1285"/>
      <c r="AH321" s="1177"/>
      <c r="AI321" s="1179"/>
      <c r="AJ321" s="1179"/>
      <c r="AK321" s="1179"/>
      <c r="AL321" s="1292"/>
      <c r="AM321" s="1176"/>
      <c r="AN321" s="1176"/>
      <c r="AO321" s="1176"/>
      <c r="AP321" s="1176"/>
      <c r="AQ321" s="1176"/>
      <c r="AR321" s="1285"/>
      <c r="AS321" s="1285"/>
      <c r="AT321" s="1285"/>
      <c r="AU321" s="1178"/>
      <c r="AV321" s="1292"/>
      <c r="AW321" s="1179"/>
      <c r="AX321" s="1285"/>
      <c r="AY321" s="1290"/>
      <c r="AZ321" s="1290"/>
      <c r="BA321" s="1289"/>
      <c r="BB321" s="1303"/>
      <c r="BC321" s="1171"/>
      <c r="BD321" s="1290"/>
      <c r="BE321" s="1179"/>
      <c r="BF321" s="1179"/>
      <c r="BG321" s="1293"/>
      <c r="BH321" s="1287"/>
      <c r="BI321" s="293"/>
      <c r="BJ321" s="1292"/>
      <c r="BK321" s="1286"/>
      <c r="BL321" s="1177"/>
      <c r="BM321" s="1286"/>
      <c r="BN321" s="1286"/>
      <c r="BO321" s="1286"/>
      <c r="BP321" s="1285"/>
      <c r="BQ321" s="1176"/>
      <c r="BR321" s="1176"/>
      <c r="BS321" s="1176"/>
      <c r="BT321" s="1176"/>
      <c r="BU321" s="1176"/>
      <c r="BV321" s="1285"/>
      <c r="BW321" s="1176"/>
      <c r="BX321" s="1176"/>
      <c r="BY321" s="1176"/>
      <c r="BZ321" s="1176"/>
      <c r="CA321" s="1176"/>
      <c r="CB321" s="1180"/>
      <c r="CC321" s="1285"/>
      <c r="CD321" s="1290"/>
      <c r="CE321" s="1290"/>
      <c r="CF321" s="1171"/>
      <c r="CK321" s="1291"/>
      <c r="CL321" s="1290"/>
      <c r="CM321" s="1290"/>
      <c r="CN321" s="1290"/>
    </row>
    <row r="322" spans="1:117" ht="17.25" customHeight="1" x14ac:dyDescent="0.15">
      <c r="A322" s="1170" t="s">
        <v>594</v>
      </c>
      <c r="B322" s="1225" t="s">
        <v>69</v>
      </c>
      <c r="C322" s="1226" t="s">
        <v>239</v>
      </c>
      <c r="D322" s="1212">
        <f>AVERAGE('2024月別'!D322,'2023月別 '!C322,'2022月別'!C322,'2021月別'!C322,'2020月別'!C323)</f>
        <v>1455.9789999999998</v>
      </c>
      <c r="E322" s="1213">
        <f>AVERAGE('2024月別'!E322,'2023月別 '!D322,'2022月別'!D322,'2021月別'!D322,'2020月別'!D323)</f>
        <v>0</v>
      </c>
      <c r="F322" s="1267">
        <f>AVERAGE('2024月別'!F322,'2023月別 '!E322,'2022月別'!E322,'2021月別'!E322,'2020月別'!E323)</f>
        <v>0</v>
      </c>
      <c r="G322" s="1267">
        <f>AVERAGE('2024月別'!G322,'2023月別 '!F322,'2022月別'!F322,'2021月別'!F322,'2020月別'!F323)</f>
        <v>0</v>
      </c>
      <c r="H322" s="1267">
        <f>AVERAGE('2024月別'!H322,'2023月別 '!G322,'2022月別'!G322,'2021月別'!G322,'2020月別'!G323)</f>
        <v>0</v>
      </c>
      <c r="I322" s="1267">
        <f>AVERAGE('2024月別'!I322,'2023月別 '!H322,'2022月別'!H322,'2021月別'!H322,'2020月別'!H323)</f>
        <v>0</v>
      </c>
      <c r="J322" s="1320">
        <f>AVERAGE('2024月別'!J322,'2023月別 '!I322,'2022月別'!I322,'2021月別'!I322,'2020月別'!I323)</f>
        <v>3.0000000000000001E-3</v>
      </c>
      <c r="K322" s="1216">
        <f>AVERAGE('2024月別'!K322,'2023月別 '!J322,'2022月別'!J322,'2021月別'!J322,'2020月別'!J323)</f>
        <v>191.8698</v>
      </c>
      <c r="L322" s="1214">
        <f>AVERAGE('2024月別'!L322,'2023月別 '!K322,'2022月別'!K322,'2021月別'!K322,'2020月別'!K323)</f>
        <v>1262.0296000000001</v>
      </c>
      <c r="M322" s="1214">
        <f>AVERAGE('2024月別'!M322,'2023月別 '!L322,'2022月別'!L322,'2021月別'!L322,'2020月別'!L323)</f>
        <v>2.0766</v>
      </c>
      <c r="N322" s="1214">
        <f>AVERAGE('2024月別'!N322,'2023月別 '!M322,'2022月別'!M322,'2021月別'!M322,'2020月別'!M323)</f>
        <v>0</v>
      </c>
      <c r="O322" s="1214">
        <f>AVERAGE('2024月別'!O322,'2023月別 '!N322,'2022月別'!N322,'2021月別'!N322,'2020月別'!N323)</f>
        <v>0</v>
      </c>
      <c r="P322" s="1217">
        <f>AVERAGE('2024月別'!P322,'2023月別 '!O322,'2022月別'!O322,'2021月別'!O322,'2020月別'!O323)</f>
        <v>0</v>
      </c>
      <c r="Q322" s="20"/>
      <c r="R322" s="59"/>
      <c r="S322" s="55"/>
      <c r="U322" s="767"/>
      <c r="V322" s="767"/>
      <c r="W322" s="767"/>
      <c r="X322" s="748"/>
      <c r="Z322" s="1575"/>
      <c r="AA322" s="1575"/>
      <c r="AB322" s="1575"/>
      <c r="AC322" s="1576"/>
      <c r="AD322" s="1576"/>
      <c r="AG322" s="1179"/>
      <c r="AH322" s="1176"/>
      <c r="AI322" s="1179"/>
      <c r="AJ322" s="1179"/>
      <c r="AK322" s="1179"/>
      <c r="AL322" s="1285"/>
      <c r="AM322" s="1179"/>
      <c r="AN322" s="1179"/>
      <c r="AO322" s="1179"/>
      <c r="AP322" s="1179"/>
      <c r="AQ322" s="1179"/>
      <c r="AR322" s="1285"/>
      <c r="AS322" s="1176"/>
      <c r="AT322" s="1176"/>
      <c r="AU322" s="1176"/>
      <c r="AV322" s="1176"/>
      <c r="AW322" s="1176"/>
      <c r="AX322" s="1285"/>
      <c r="AY322" s="1285"/>
      <c r="AZ322" s="1285"/>
      <c r="BA322" s="1178"/>
      <c r="BB322" s="1292"/>
      <c r="BC322" s="1179"/>
      <c r="BD322" s="1285"/>
      <c r="BE322" s="1284"/>
      <c r="BF322" s="1284"/>
      <c r="BG322" s="1284"/>
      <c r="BH322" s="1284"/>
      <c r="BI322" s="1284"/>
      <c r="BJ322" s="1174"/>
      <c r="BK322" s="1292"/>
      <c r="BL322" s="1292"/>
      <c r="BM322" s="293"/>
      <c r="BN322" s="1293"/>
      <c r="BO322" s="293"/>
      <c r="BP322" s="1179"/>
      <c r="BQ322" s="1243"/>
      <c r="BR322" s="1243"/>
      <c r="BS322" s="1243"/>
      <c r="BT322" s="1243"/>
      <c r="BU322" s="1243"/>
      <c r="BV322" s="1285"/>
      <c r="BW322" s="1176"/>
      <c r="BX322" s="1176"/>
      <c r="BY322" s="1176"/>
      <c r="BZ322" s="1176"/>
      <c r="CA322" s="1176"/>
      <c r="CB322" s="1180"/>
      <c r="CC322" s="1178"/>
      <c r="CD322" s="1285"/>
      <c r="CE322" s="1285"/>
      <c r="CF322" s="1285"/>
      <c r="CG322" s="1178"/>
      <c r="CH322" s="1180"/>
      <c r="CI322" s="1180"/>
    </row>
    <row r="323" spans="1:117" ht="17.25" customHeight="1" x14ac:dyDescent="0.15">
      <c r="A323" s="1170" t="s">
        <v>595</v>
      </c>
      <c r="B323" s="1210" t="s">
        <v>70</v>
      </c>
      <c r="C323" s="1211" t="s">
        <v>15</v>
      </c>
      <c r="D323" s="1212">
        <f>AVERAGE('2024月別'!D323,'2023月別 '!C323,'2022月別'!C323,'2021月別'!C323,'2020月別'!C324)</f>
        <v>791935.88120000006</v>
      </c>
      <c r="E323" s="1213">
        <f>AVERAGE('2024月別'!E323,'2023月別 '!D323,'2022月別'!D323,'2021月別'!D323,'2020月別'!D324)</f>
        <v>0</v>
      </c>
      <c r="F323" s="1267">
        <f>AVERAGE('2024月別'!F323,'2023月別 '!E323,'2022月別'!E323,'2021月別'!E323,'2020月別'!E324)</f>
        <v>0</v>
      </c>
      <c r="G323" s="1267">
        <f>AVERAGE('2024月別'!G323,'2023月別 '!F323,'2022月別'!F323,'2021月別'!F323,'2020月別'!F324)</f>
        <v>0</v>
      </c>
      <c r="H323" s="1267">
        <f>AVERAGE('2024月別'!H323,'2023月別 '!G323,'2022月別'!G323,'2021月別'!G323,'2020月別'!G324)</f>
        <v>0</v>
      </c>
      <c r="I323" s="1267">
        <f>AVERAGE('2024月別'!I323,'2023月別 '!H323,'2022月別'!H323,'2021月別'!H323,'2020月別'!H324)</f>
        <v>0</v>
      </c>
      <c r="J323" s="1320">
        <f>AVERAGE('2024月別'!J323,'2023月別 '!I323,'2022月別'!I323,'2021月別'!I323,'2020月別'!I324)</f>
        <v>2.7648000000000001</v>
      </c>
      <c r="K323" s="1216">
        <f>AVERAGE('2024月別'!K323,'2023月別 '!J323,'2022月別'!J323,'2021月別'!J323,'2020月別'!J324)</f>
        <v>120701.77420000001</v>
      </c>
      <c r="L323" s="1214">
        <f>AVERAGE('2024月別'!L323,'2023月別 '!K323,'2022月別'!K323,'2021月別'!K323,'2020月別'!K324)</f>
        <v>670460.87320000003</v>
      </c>
      <c r="M323" s="1214">
        <f>AVERAGE('2024月別'!M323,'2023月別 '!L323,'2022月別'!L323,'2021月別'!L323,'2020月別'!L324)</f>
        <v>770.46900000000005</v>
      </c>
      <c r="N323" s="1214">
        <f>AVERAGE('2024月別'!N323,'2023月別 '!M323,'2022月別'!M323,'2021月別'!M323,'2020月別'!M324)</f>
        <v>0</v>
      </c>
      <c r="O323" s="1214">
        <f>AVERAGE('2024月別'!O323,'2023月別 '!N323,'2022月別'!N323,'2021月別'!N323,'2020月別'!N324)</f>
        <v>0</v>
      </c>
      <c r="P323" s="1217">
        <f>AVERAGE('2024月別'!P323,'2023月別 '!O323,'2022月別'!O323,'2021月別'!O323,'2020月別'!O324)</f>
        <v>0</v>
      </c>
      <c r="Q323" s="20"/>
      <c r="S323" s="55"/>
      <c r="U323" s="767"/>
      <c r="V323" s="767"/>
      <c r="W323" s="767"/>
      <c r="X323" s="748"/>
      <c r="Z323" s="1575"/>
      <c r="AA323" s="1575"/>
      <c r="AB323" s="1575"/>
      <c r="AC323" s="1575"/>
      <c r="AD323" s="1576"/>
      <c r="AG323" s="1179"/>
      <c r="AH323" s="1179"/>
      <c r="AI323" s="1292"/>
      <c r="AJ323" s="1179"/>
      <c r="AK323" s="1179"/>
      <c r="AL323" s="1285"/>
      <c r="AM323" s="1285"/>
      <c r="AN323" s="1285"/>
      <c r="AO323" s="1285"/>
      <c r="AP323" s="1179"/>
      <c r="AQ323" s="1179"/>
      <c r="AR323" s="1285"/>
      <c r="AS323" s="1176"/>
      <c r="AT323" s="1176"/>
      <c r="AU323" s="1176"/>
      <c r="AV323" s="1176"/>
      <c r="AW323" s="1176"/>
      <c r="AX323" s="1179"/>
      <c r="AY323" s="1176"/>
      <c r="AZ323" s="1176"/>
      <c r="BA323" s="1176"/>
      <c r="BB323" s="1176"/>
      <c r="BC323" s="1176"/>
      <c r="BD323" s="1179"/>
      <c r="BE323" s="1179"/>
      <c r="BF323" s="1179"/>
      <c r="BG323" s="1293"/>
      <c r="BH323" s="1287"/>
      <c r="BI323" s="293"/>
      <c r="BJ323" s="1179"/>
      <c r="BK323" s="1179"/>
      <c r="BL323" s="1179"/>
      <c r="BM323" s="1179"/>
      <c r="BN323" s="1292"/>
      <c r="BO323" s="1179"/>
      <c r="BP323" s="1179"/>
      <c r="BQ323" s="1286"/>
      <c r="BR323" s="1177"/>
      <c r="BS323" s="1286"/>
      <c r="BT323" s="1286"/>
      <c r="BU323" s="1286"/>
      <c r="BV323" s="1179"/>
      <c r="BW323" s="1176"/>
      <c r="BX323" s="1176"/>
      <c r="BY323" s="1176"/>
      <c r="BZ323" s="1176"/>
      <c r="CA323" s="1176"/>
      <c r="CB323" s="1180"/>
      <c r="CC323" s="1179"/>
      <c r="CD323" s="1176"/>
      <c r="CE323" s="1285"/>
      <c r="CF323" s="1285"/>
      <c r="CG323" s="1285"/>
      <c r="CH323" s="1176"/>
      <c r="CI323" s="1285"/>
      <c r="CJ323" s="1290"/>
      <c r="CK323" s="1290"/>
      <c r="CL323" s="1171"/>
      <c r="CQ323" s="1291"/>
    </row>
    <row r="324" spans="1:117" ht="17.25" customHeight="1" x14ac:dyDescent="0.15">
      <c r="A324" s="1170" t="s">
        <v>596</v>
      </c>
      <c r="B324" s="1218" t="s">
        <v>70</v>
      </c>
      <c r="C324" s="1219" t="s">
        <v>240</v>
      </c>
      <c r="D324" s="1220">
        <f>AVERAGE('2024月別'!D324,'2023月別 '!C324,'2022月別'!C324,'2021月別'!C324,'2020月別'!C325)</f>
        <v>542.47699612724648</v>
      </c>
      <c r="E324" s="1221">
        <f>AVERAGE('2024月別'!E324,'2023月別 '!D324,'2022月別'!D324,'2021月別'!D324,'2020月別'!D325)</f>
        <v>0</v>
      </c>
      <c r="F324" s="1268">
        <f>AVERAGE('2024月別'!F324,'2023月別 '!E324,'2022月別'!E324,'2021月別'!E324,'2020月別'!E325)</f>
        <v>0</v>
      </c>
      <c r="G324" s="1268">
        <f>AVERAGE('2024月別'!G324,'2023月別 '!F324,'2022月別'!F324,'2021月別'!F324,'2020月別'!F325)</f>
        <v>0</v>
      </c>
      <c r="H324" s="1268">
        <f>AVERAGE('2024月別'!H324,'2023月別 '!G324,'2022月別'!G324,'2021月別'!G324,'2020月別'!G325)</f>
        <v>0</v>
      </c>
      <c r="I324" s="1268">
        <f>AVERAGE('2024月別'!I324,'2023月別 '!H324,'2022月別'!H324,'2021月別'!H324,'2020月別'!H325)</f>
        <v>0</v>
      </c>
      <c r="J324" s="1321">
        <f>AVERAGE('2024月別'!J324,'2023月別 '!I324,'2022月別'!I324,'2021月別'!I324,'2020月別'!I325)</f>
        <v>184.4</v>
      </c>
      <c r="K324" s="1222">
        <f>AVERAGE('2024月別'!K324,'2023月別 '!J324,'2022月別'!J324,'2021月別'!J324,'2020月別'!J325)</f>
        <v>709</v>
      </c>
      <c r="L324" s="1222">
        <f>AVERAGE('2024月別'!L324,'2023月別 '!K324,'2022月別'!K324,'2021月別'!K324,'2020月別'!K325)</f>
        <v>526.79999999999995</v>
      </c>
      <c r="M324" s="1222">
        <f>AVERAGE('2024月別'!M324,'2023月別 '!L324,'2022月別'!L324,'2021月別'!L324,'2020月別'!L325)</f>
        <v>222.8</v>
      </c>
      <c r="N324" s="1222">
        <f>AVERAGE('2024月別'!N324,'2023月別 '!M324,'2022月別'!M324,'2021月別'!M324,'2020月別'!M325)</f>
        <v>0</v>
      </c>
      <c r="O324" s="1222">
        <f>AVERAGE('2024月別'!O324,'2023月別 '!N324,'2022月別'!N324,'2021月別'!N324,'2020月別'!N325)</f>
        <v>0</v>
      </c>
      <c r="P324" s="1224">
        <f>AVERAGE('2024月別'!P324,'2023月別 '!O324,'2022月別'!O324,'2021月別'!O324,'2020月別'!O325)</f>
        <v>0</v>
      </c>
      <c r="Q324" s="20"/>
      <c r="S324" s="55"/>
      <c r="T324" s="825"/>
      <c r="U324" s="767"/>
      <c r="V324" s="767"/>
      <c r="W324" s="767"/>
      <c r="X324" s="748"/>
      <c r="Z324" s="1577"/>
      <c r="AA324" s="1577"/>
      <c r="AB324" s="1577"/>
      <c r="AC324" s="1575"/>
      <c r="AD324" s="1575"/>
      <c r="AE324" s="787"/>
      <c r="AF324" s="1292"/>
      <c r="AG324" s="1292"/>
      <c r="AH324" s="1292"/>
      <c r="AI324" s="1292"/>
      <c r="AJ324" s="1179"/>
      <c r="AK324" s="1179"/>
      <c r="AL324" s="1285"/>
      <c r="AM324" s="1179"/>
      <c r="AN324" s="1179"/>
      <c r="AO324" s="1179"/>
      <c r="AP324" s="1285"/>
      <c r="AQ324" s="1292"/>
      <c r="AR324" s="1285"/>
      <c r="AS324" s="1179"/>
      <c r="AT324" s="1179"/>
      <c r="AU324" s="1179"/>
      <c r="AV324" s="1179"/>
      <c r="AW324" s="1292"/>
      <c r="AX324" s="1179"/>
      <c r="AY324" s="1179"/>
      <c r="AZ324" s="1179"/>
      <c r="BA324" s="1179"/>
      <c r="BB324" s="1292"/>
      <c r="BC324" s="1292"/>
      <c r="BD324" s="1179"/>
      <c r="BE324" s="1285"/>
      <c r="BF324" s="1285"/>
      <c r="BG324" s="1178"/>
      <c r="BH324" s="1292"/>
      <c r="BI324" s="1178"/>
      <c r="BJ324" s="1179"/>
      <c r="BK324" s="1295"/>
      <c r="BL324" s="1295"/>
      <c r="BM324" s="1303"/>
      <c r="BN324" s="1303"/>
      <c r="BO324" s="1303"/>
      <c r="BP324" s="1295"/>
      <c r="BQ324" s="1179"/>
      <c r="BR324" s="1179"/>
      <c r="BS324" s="1293"/>
      <c r="BT324" s="1293"/>
      <c r="BU324" s="1178"/>
      <c r="BV324" s="1292"/>
      <c r="BW324" s="1179"/>
      <c r="BX324" s="1179"/>
      <c r="BY324" s="1179"/>
      <c r="BZ324" s="1292"/>
      <c r="CA324" s="1179"/>
      <c r="CB324" s="1179"/>
      <c r="CC324" s="1286"/>
      <c r="CD324" s="1177"/>
      <c r="CE324" s="1286"/>
      <c r="CF324" s="1286"/>
      <c r="CG324" s="1286"/>
      <c r="CH324" s="1179"/>
      <c r="CI324" s="1176"/>
      <c r="CJ324" s="1176"/>
      <c r="CK324" s="1176"/>
      <c r="CL324" s="1176"/>
      <c r="CM324" s="1176"/>
      <c r="CN324" s="1180"/>
      <c r="CO324" s="1179"/>
      <c r="CP324" s="1285"/>
      <c r="CQ324" s="1285"/>
      <c r="CR324" s="1285"/>
      <c r="CS324" s="1293"/>
      <c r="CT324" s="1180"/>
      <c r="CU324" s="1180"/>
      <c r="CX324" s="1291"/>
    </row>
    <row r="325" spans="1:117" ht="17.25" customHeight="1" x14ac:dyDescent="0.15">
      <c r="A325" s="1170" t="s">
        <v>597</v>
      </c>
      <c r="B325" s="1225" t="s">
        <v>71</v>
      </c>
      <c r="C325" s="1211" t="s">
        <v>239</v>
      </c>
      <c r="D325" s="1212">
        <f>AVERAGE('2024月別'!D325,'2023月別 '!C325,'2022月別'!C325,'2021月別'!C325,'2020月別'!C326)</f>
        <v>928.10720000000003</v>
      </c>
      <c r="E325" s="1213">
        <f>AVERAGE('2024月別'!E325,'2023月別 '!D325,'2022月別'!D325,'2021月別'!D325,'2020月別'!D326)</f>
        <v>0</v>
      </c>
      <c r="F325" s="1267">
        <f>AVERAGE('2024月別'!F325,'2023月別 '!E325,'2022月別'!E325,'2021月別'!E325,'2020月別'!E326)</f>
        <v>0</v>
      </c>
      <c r="G325" s="1267">
        <f>AVERAGE('2024月別'!G325,'2023月別 '!F325,'2022月別'!F325,'2021月別'!F325,'2020月別'!F326)</f>
        <v>0</v>
      </c>
      <c r="H325" s="1267">
        <f>AVERAGE('2024月別'!H325,'2023月別 '!G325,'2022月別'!G325,'2021月別'!G325,'2020月別'!G326)</f>
        <v>0</v>
      </c>
      <c r="I325" s="1267">
        <f>AVERAGE('2024月別'!I325,'2023月別 '!H325,'2022月別'!H325,'2021月別'!H325,'2020月別'!H326)</f>
        <v>0</v>
      </c>
      <c r="J325" s="1320">
        <f>AVERAGE('2024月別'!J325,'2023月別 '!I325,'2022月別'!I325,'2021月別'!I325,'2020月別'!I326)</f>
        <v>0</v>
      </c>
      <c r="K325" s="1267">
        <f>AVERAGE('2024月別'!K325,'2023月別 '!J325,'2022月別'!J325,'2021月別'!J325,'2020月別'!J326)</f>
        <v>0</v>
      </c>
      <c r="L325" s="1214">
        <f>AVERAGE('2024月別'!L325,'2023月別 '!K325,'2022月別'!K325,'2021月別'!K325,'2020月別'!K326)</f>
        <v>308.18459999999999</v>
      </c>
      <c r="M325" s="1214">
        <f>AVERAGE('2024月別'!M325,'2023月別 '!L325,'2022月別'!L325,'2021月別'!L325,'2020月別'!L326)</f>
        <v>619.81259999999997</v>
      </c>
      <c r="N325" s="1214">
        <f>AVERAGE('2024月別'!N325,'2023月別 '!M325,'2022月別'!M325,'2021月別'!M325,'2020月別'!M326)</f>
        <v>0.11000000000000001</v>
      </c>
      <c r="O325" s="1214">
        <f>AVERAGE('2024月別'!O325,'2023月別 '!N325,'2022月別'!N325,'2021月別'!N325,'2020月別'!N326)</f>
        <v>0</v>
      </c>
      <c r="P325" s="1217">
        <f>AVERAGE('2024月別'!P325,'2023月別 '!O325,'2022月別'!O325,'2021月別'!O325,'2020月別'!O326)</f>
        <v>0</v>
      </c>
      <c r="S325" s="55"/>
      <c r="U325" s="767"/>
      <c r="V325" s="767"/>
      <c r="W325" s="767"/>
      <c r="X325" s="748"/>
      <c r="Z325" s="1577"/>
      <c r="AA325" s="1577"/>
      <c r="AB325" s="1577"/>
      <c r="AC325" s="1577"/>
      <c r="AD325" s="1575"/>
      <c r="AG325" s="1179"/>
      <c r="AH325" s="1179"/>
      <c r="AI325" s="1292"/>
      <c r="AJ325" s="1179"/>
      <c r="AK325" s="1179"/>
      <c r="AL325" s="1179"/>
      <c r="AM325" s="1179"/>
      <c r="AN325" s="1179"/>
      <c r="AO325" s="1179"/>
      <c r="AP325" s="1179"/>
      <c r="AQ325" s="1292"/>
      <c r="AR325" s="1179"/>
      <c r="AS325" s="1292"/>
      <c r="AT325" s="1292"/>
      <c r="AU325" s="1292"/>
      <c r="AV325" s="1179"/>
      <c r="AW325" s="1179"/>
      <c r="AX325" s="1292"/>
      <c r="AY325" s="1179"/>
      <c r="AZ325" s="1179"/>
      <c r="BA325" s="1179"/>
      <c r="BB325" s="1178"/>
      <c r="BC325" s="1292"/>
      <c r="BD325" s="1292"/>
      <c r="BE325" s="1285"/>
      <c r="BF325" s="1285"/>
      <c r="BG325" s="1178"/>
      <c r="BH325" s="1292"/>
      <c r="BI325" s="1179"/>
      <c r="BJ325" s="1292"/>
      <c r="BK325" s="1295"/>
      <c r="BL325" s="1295"/>
      <c r="BM325" s="1303"/>
      <c r="BN325" s="1302"/>
      <c r="BO325" s="1303"/>
      <c r="BP325" s="1174"/>
      <c r="BQ325" s="1176"/>
      <c r="BR325" s="1176"/>
      <c r="BS325" s="1176"/>
      <c r="BT325" s="1176"/>
      <c r="BU325" s="1176"/>
      <c r="BV325" s="1292"/>
      <c r="BW325" s="1286"/>
      <c r="BX325" s="1177"/>
      <c r="BY325" s="1286"/>
      <c r="BZ325" s="1286"/>
      <c r="CA325" s="1286"/>
      <c r="CB325" s="1292"/>
      <c r="CC325" s="1176"/>
      <c r="CD325" s="1176"/>
      <c r="CE325" s="1176"/>
      <c r="CF325" s="1176"/>
      <c r="CG325" s="1176"/>
      <c r="CH325" s="1180"/>
      <c r="CI325" s="1178"/>
      <c r="CJ325" s="1285"/>
      <c r="CK325" s="1285"/>
      <c r="CL325" s="1285"/>
      <c r="CM325" s="1178"/>
      <c r="CN325" s="1180"/>
      <c r="CO325" s="1180"/>
    </row>
    <row r="326" spans="1:117" ht="17.25" customHeight="1" x14ac:dyDescent="0.15">
      <c r="A326" s="1170" t="s">
        <v>598</v>
      </c>
      <c r="B326" s="1210" t="s">
        <v>72</v>
      </c>
      <c r="C326" s="1211" t="s">
        <v>15</v>
      </c>
      <c r="D326" s="1212">
        <f>AVERAGE('2024月別'!D326,'2023月別 '!C326,'2022月別'!C326,'2021月別'!C326,'2020月別'!C327)</f>
        <v>362116.36340000003</v>
      </c>
      <c r="E326" s="1213">
        <f>AVERAGE('2024月別'!E326,'2023月別 '!D326,'2022月別'!D326,'2021月別'!D326,'2020月別'!D327)</f>
        <v>0</v>
      </c>
      <c r="F326" s="1267">
        <f>AVERAGE('2024月別'!F326,'2023月別 '!E326,'2022月別'!E326,'2021月別'!E326,'2020月別'!E327)</f>
        <v>0</v>
      </c>
      <c r="G326" s="1267">
        <f>AVERAGE('2024月別'!G326,'2023月別 '!F326,'2022月別'!F326,'2021月別'!F326,'2020月別'!F327)</f>
        <v>0</v>
      </c>
      <c r="H326" s="1267">
        <f>AVERAGE('2024月別'!H326,'2023月別 '!G326,'2022月別'!G326,'2021月別'!G326,'2020月別'!G327)</f>
        <v>0</v>
      </c>
      <c r="I326" s="1267">
        <f>AVERAGE('2024月別'!I326,'2023月別 '!H326,'2022月別'!H326,'2021月別'!H326,'2020月別'!H327)</f>
        <v>0</v>
      </c>
      <c r="J326" s="1320">
        <f>AVERAGE('2024月別'!J326,'2023月別 '!I326,'2022月別'!I326,'2021月別'!I326,'2020月別'!I327)</f>
        <v>0</v>
      </c>
      <c r="K326" s="1267">
        <f>AVERAGE('2024月別'!K326,'2023月別 '!J326,'2022月別'!J326,'2021月別'!J326,'2020月別'!J327)</f>
        <v>0</v>
      </c>
      <c r="L326" s="1214">
        <f>AVERAGE('2024月別'!L326,'2023月別 '!K326,'2022月別'!K326,'2021月別'!K326,'2020月別'!K327)</f>
        <v>130542.83399999999</v>
      </c>
      <c r="M326" s="1214">
        <f>AVERAGE('2024月別'!M326,'2023月別 '!L326,'2022月別'!L326,'2021月別'!L326,'2020月別'!L327)</f>
        <v>231542.16620000001</v>
      </c>
      <c r="N326" s="1214">
        <f>AVERAGE('2024月別'!N326,'2023月別 '!M326,'2022月別'!M326,'2021月別'!M326,'2020月別'!M327)</f>
        <v>31.363199999999999</v>
      </c>
      <c r="O326" s="1214">
        <f>AVERAGE('2024月別'!O326,'2023月別 '!N326,'2022月別'!N326,'2021月別'!N326,'2020月別'!N327)</f>
        <v>0</v>
      </c>
      <c r="P326" s="1217">
        <f>AVERAGE('2024月別'!P326,'2023月別 '!O326,'2022月別'!O326,'2021月別'!O326,'2020月別'!O327)</f>
        <v>0</v>
      </c>
      <c r="S326" s="55"/>
      <c r="U326" s="767"/>
      <c r="V326" s="767"/>
      <c r="W326" s="767"/>
      <c r="X326" s="748"/>
      <c r="Z326" s="1577"/>
      <c r="AA326" s="1577"/>
      <c r="AB326" s="1577"/>
      <c r="AC326" s="1577"/>
      <c r="AD326" s="1577"/>
      <c r="AG326" s="1179"/>
      <c r="AH326" s="1177"/>
      <c r="AI326" s="1179"/>
      <c r="AJ326" s="1179"/>
      <c r="AK326" s="1179"/>
      <c r="AL326" s="1179"/>
      <c r="AM326" s="1179"/>
      <c r="AN326" s="1179"/>
      <c r="AO326" s="1179"/>
      <c r="AP326" s="1179"/>
      <c r="AQ326" s="1292"/>
      <c r="AR326" s="1179"/>
      <c r="AS326" s="1179"/>
      <c r="AT326" s="1179"/>
      <c r="AU326" s="1179"/>
      <c r="AV326" s="1292"/>
      <c r="AW326" s="1179"/>
      <c r="AX326" s="1179"/>
      <c r="AY326" s="1285"/>
      <c r="AZ326" s="1285"/>
      <c r="BA326" s="1285"/>
      <c r="BB326" s="1248"/>
      <c r="BC326" s="1179"/>
      <c r="BD326" s="1179"/>
      <c r="BE326" s="1179"/>
      <c r="BF326" s="1179"/>
      <c r="BG326" s="1179"/>
      <c r="BH326" s="1178"/>
      <c r="BI326" s="1285"/>
      <c r="BJ326" s="1179"/>
      <c r="BK326" s="1285"/>
      <c r="BL326" s="1285"/>
      <c r="BM326" s="1178"/>
      <c r="BN326" s="1292"/>
      <c r="BO326" s="1179"/>
      <c r="BP326" s="1179"/>
      <c r="BQ326" s="1174"/>
      <c r="BR326" s="1174"/>
      <c r="BS326" s="1171"/>
      <c r="BT326" s="1171"/>
      <c r="BU326" s="1289"/>
      <c r="BV326" s="1174"/>
      <c r="BW326" s="1176"/>
      <c r="BX326" s="1176"/>
      <c r="BY326" s="1176"/>
      <c r="BZ326" s="1176"/>
      <c r="CA326" s="1176"/>
      <c r="CB326" s="1292"/>
      <c r="CC326" s="1286"/>
      <c r="CD326" s="1177"/>
      <c r="CE326" s="1300"/>
      <c r="CF326" s="1300"/>
      <c r="CG326" s="1300"/>
      <c r="CH326" s="1179"/>
      <c r="CI326" s="1286"/>
      <c r="CJ326" s="1177"/>
      <c r="CK326" s="1286"/>
      <c r="CL326" s="1286"/>
      <c r="CM326" s="1286"/>
      <c r="CN326" s="1179"/>
      <c r="CO326" s="1176"/>
      <c r="CP326" s="1176"/>
      <c r="CQ326" s="1176"/>
      <c r="CR326" s="1176"/>
      <c r="CS326" s="1176"/>
      <c r="CT326" s="1180"/>
      <c r="CU326" s="1179"/>
      <c r="CV326" s="1285"/>
      <c r="CW326" s="1285"/>
      <c r="CX326" s="1285"/>
      <c r="CY326" s="1293"/>
      <c r="CZ326" s="1180"/>
      <c r="DA326" s="1180"/>
    </row>
    <row r="327" spans="1:117" ht="17.25" customHeight="1" x14ac:dyDescent="0.15">
      <c r="A327" s="1170" t="s">
        <v>599</v>
      </c>
      <c r="B327" s="1218" t="s">
        <v>72</v>
      </c>
      <c r="C327" s="1219" t="s">
        <v>240</v>
      </c>
      <c r="D327" s="1220">
        <f>AVERAGE('2024月別'!D327,'2023月別 '!C327,'2022月別'!C327,'2021月別'!C327,'2020月別'!C328)</f>
        <v>400.10892302831104</v>
      </c>
      <c r="E327" s="1221">
        <f>AVERAGE('2024月別'!E327,'2023月別 '!D327,'2022月別'!D327,'2021月別'!D327,'2020月別'!D328)</f>
        <v>0</v>
      </c>
      <c r="F327" s="1268">
        <f>AVERAGE('2024月別'!F327,'2023月別 '!E327,'2022月別'!E327,'2021月別'!E327,'2020月別'!E328)</f>
        <v>0</v>
      </c>
      <c r="G327" s="1268">
        <f>AVERAGE('2024月別'!G327,'2023月別 '!F327,'2022月別'!F327,'2021月別'!F327,'2020月別'!F328)</f>
        <v>0</v>
      </c>
      <c r="H327" s="1268">
        <f>AVERAGE('2024月別'!H327,'2023月別 '!G327,'2022月別'!G327,'2021月別'!G327,'2020月別'!G328)</f>
        <v>0</v>
      </c>
      <c r="I327" s="1268">
        <f>AVERAGE('2024月別'!I327,'2023月別 '!H327,'2022月別'!H327,'2021月別'!H327,'2020月別'!H328)</f>
        <v>0</v>
      </c>
      <c r="J327" s="1321">
        <f>AVERAGE('2024月別'!J327,'2023月別 '!I327,'2022月別'!I327,'2021月別'!I327,'2020月別'!I328)</f>
        <v>0</v>
      </c>
      <c r="K327" s="1268">
        <f>AVERAGE('2024月別'!K327,'2023月別 '!J327,'2022月別'!J327,'2021月別'!J327,'2020月別'!J328)</f>
        <v>0</v>
      </c>
      <c r="L327" s="1222">
        <f>AVERAGE('2024月別'!L327,'2023月別 '!K327,'2022月別'!K327,'2021月別'!K327,'2020月別'!K328)</f>
        <v>421</v>
      </c>
      <c r="M327" s="1222">
        <f>AVERAGE('2024月別'!M327,'2023月別 '!L327,'2022月別'!L327,'2021月別'!L327,'2020月別'!L328)</f>
        <v>389</v>
      </c>
      <c r="N327" s="1222">
        <f>AVERAGE('2024月別'!N327,'2023月別 '!M327,'2022月別'!M327,'2021月別'!M327,'2020月別'!M328)</f>
        <v>121.4</v>
      </c>
      <c r="O327" s="1222">
        <f>AVERAGE('2024月別'!O327,'2023月別 '!N327,'2022月別'!N327,'2021月別'!N327,'2020月別'!N328)</f>
        <v>0</v>
      </c>
      <c r="P327" s="1224">
        <f>AVERAGE('2024月別'!P327,'2023月別 '!O327,'2022月別'!O327,'2021月別'!O327,'2020月別'!O328)</f>
        <v>0</v>
      </c>
      <c r="S327" s="55"/>
      <c r="T327" s="825"/>
      <c r="U327" s="767"/>
      <c r="V327" s="767"/>
      <c r="W327" s="767"/>
      <c r="X327" s="748"/>
      <c r="Z327" s="1577"/>
      <c r="AA327" s="1577"/>
      <c r="AB327" s="1577"/>
      <c r="AC327" s="1577"/>
      <c r="AD327" s="1577"/>
      <c r="AE327" s="787"/>
      <c r="AF327" s="1292"/>
      <c r="AG327" s="1179"/>
      <c r="AH327" s="1292"/>
      <c r="AI327" s="1179"/>
      <c r="AJ327" s="1179"/>
      <c r="AK327" s="1179"/>
      <c r="AL327" s="1292"/>
      <c r="AM327" s="1179"/>
      <c r="AN327" s="1179"/>
      <c r="AO327" s="1179"/>
      <c r="AP327" s="1179"/>
      <c r="AQ327" s="1292"/>
      <c r="AR327" s="1292"/>
      <c r="AS327" s="1179"/>
      <c r="AT327" s="1179"/>
      <c r="AU327" s="1179"/>
      <c r="AV327" s="1292"/>
      <c r="AW327" s="1292"/>
      <c r="AX327" s="1179"/>
      <c r="AY327" s="1285"/>
      <c r="AZ327" s="1285"/>
      <c r="BA327" s="1285"/>
      <c r="BB327" s="1292"/>
      <c r="BC327" s="1179"/>
      <c r="BD327" s="1179"/>
      <c r="BE327" s="1179"/>
      <c r="BF327" s="1179"/>
      <c r="BG327" s="1179"/>
      <c r="BH327" s="1178"/>
      <c r="BI327" s="1285"/>
      <c r="BJ327" s="1179"/>
      <c r="BK327" s="1179"/>
      <c r="BL327" s="1179"/>
      <c r="BM327" s="1179"/>
      <c r="BN327" s="1292"/>
      <c r="BO327" s="1179"/>
      <c r="BP327" s="1179"/>
      <c r="BQ327" s="1174"/>
      <c r="BR327" s="1174"/>
      <c r="BS327" s="1171"/>
      <c r="BT327" s="1303"/>
      <c r="BU327" s="1302"/>
      <c r="BV327" s="1295"/>
      <c r="BW327" s="1176"/>
      <c r="BX327" s="1176"/>
      <c r="BY327" s="1176"/>
      <c r="BZ327" s="1176"/>
      <c r="CA327" s="1176"/>
      <c r="CB327" s="1179"/>
      <c r="CC327" s="1286"/>
      <c r="CD327" s="1177"/>
      <c r="CE327" s="1286"/>
      <c r="CF327" s="1292"/>
      <c r="CG327" s="1179"/>
      <c r="CH327" s="1179"/>
      <c r="CI327" s="1176"/>
      <c r="CJ327" s="1176"/>
      <c r="CK327" s="1176"/>
      <c r="CL327" s="1176"/>
      <c r="CM327" s="1176"/>
      <c r="CN327" s="1180"/>
      <c r="CO327" s="1179"/>
      <c r="CP327" s="1285"/>
      <c r="CQ327" s="1285"/>
      <c r="CR327" s="1285"/>
      <c r="CS327" s="1293"/>
      <c r="CT327" s="1180"/>
      <c r="CU327" s="1180"/>
    </row>
    <row r="328" spans="1:117" ht="17.25" customHeight="1" x14ac:dyDescent="0.15">
      <c r="A328" s="1170" t="s">
        <v>600</v>
      </c>
      <c r="B328" s="1225" t="s">
        <v>73</v>
      </c>
      <c r="C328" s="1226" t="s">
        <v>239</v>
      </c>
      <c r="D328" s="1212">
        <f>AVERAGE('2024月別'!D328,'2023月別 '!C328,'2022月別'!C328,'2021月別'!C328,'2020月別'!C329)</f>
        <v>317.65600000000006</v>
      </c>
      <c r="E328" s="1213">
        <f>AVERAGE('2024月別'!E328,'2023月別 '!D328,'2022月別'!D328,'2021月別'!D328,'2020月別'!D329)</f>
        <v>0</v>
      </c>
      <c r="F328" s="1267">
        <f>AVERAGE('2024月別'!F328,'2023月別 '!E328,'2022月別'!E328,'2021月別'!E328,'2020月別'!E329)</f>
        <v>0</v>
      </c>
      <c r="G328" s="1267">
        <f>AVERAGE('2024月別'!G328,'2023月別 '!F328,'2022月別'!F328,'2021月別'!F328,'2020月別'!F329)</f>
        <v>0</v>
      </c>
      <c r="H328" s="1267">
        <f>AVERAGE('2024月別'!H328,'2023月別 '!G328,'2022月別'!G328,'2021月別'!G328,'2020月別'!G329)</f>
        <v>0</v>
      </c>
      <c r="I328" s="1267">
        <f>AVERAGE('2024月別'!I328,'2023月別 '!H328,'2022月別'!H328,'2021月別'!H328,'2020月別'!H329)</f>
        <v>0</v>
      </c>
      <c r="J328" s="1320">
        <f>AVERAGE('2024月別'!J328,'2023月別 '!I328,'2022月別'!I328,'2021月別'!I328,'2020月別'!I329)</f>
        <v>0</v>
      </c>
      <c r="K328" s="1267">
        <f>AVERAGE('2024月別'!K328,'2023月別 '!J328,'2022月別'!J328,'2021月別'!J328,'2020月別'!J329)</f>
        <v>0</v>
      </c>
      <c r="L328" s="1267">
        <f>AVERAGE('2024月別'!L328,'2023月別 '!K328,'2022月別'!K328,'2021月別'!K328,'2020月別'!K329)</f>
        <v>0.39</v>
      </c>
      <c r="M328" s="1214">
        <f>AVERAGE('2024月別'!M328,'2023月別 '!L328,'2022月別'!L328,'2021月別'!L328,'2020月別'!L329)</f>
        <v>263.46140000000003</v>
      </c>
      <c r="N328" s="1214">
        <f>AVERAGE('2024月別'!N328,'2023月別 '!M328,'2022月別'!M328,'2021月別'!M328,'2020月別'!M329)</f>
        <v>53.792599999999993</v>
      </c>
      <c r="O328" s="1214">
        <f>AVERAGE('2024月別'!O328,'2023月別 '!N328,'2022月別'!N328,'2021月別'!N328,'2020月別'!N329)</f>
        <v>1.2E-2</v>
      </c>
      <c r="P328" s="1217">
        <f>AVERAGE('2024月別'!P328,'2023月別 '!O328,'2022月別'!O328,'2021月別'!O328,'2020月別'!O329)</f>
        <v>0</v>
      </c>
      <c r="S328" s="55"/>
      <c r="U328" s="767"/>
      <c r="V328" s="767"/>
      <c r="W328" s="767"/>
      <c r="X328" s="748"/>
      <c r="AC328" s="1577"/>
      <c r="AD328" s="1577"/>
      <c r="AG328" s="1179"/>
      <c r="AH328" s="1176"/>
      <c r="AI328" s="1179"/>
      <c r="AJ328" s="1179"/>
      <c r="AK328" s="1292"/>
      <c r="AL328" s="1179"/>
      <c r="AM328" s="1285"/>
      <c r="AN328" s="1285"/>
      <c r="AO328" s="1285"/>
      <c r="AP328" s="1178"/>
      <c r="AQ328" s="1179"/>
      <c r="AR328" s="1292"/>
      <c r="AS328" s="1285"/>
      <c r="AT328" s="1285"/>
      <c r="AU328" s="1285"/>
      <c r="AV328" s="1292"/>
      <c r="AW328" s="1179"/>
      <c r="AX328" s="1292"/>
      <c r="AY328" s="1179"/>
      <c r="AZ328" s="1179"/>
      <c r="BA328" s="1179"/>
      <c r="BB328" s="1179"/>
      <c r="BC328" s="1285"/>
      <c r="BD328" s="1292"/>
      <c r="BE328" s="1292"/>
      <c r="BF328" s="1292"/>
      <c r="BG328" s="1292"/>
      <c r="BH328" s="1179"/>
      <c r="BI328" s="1179"/>
      <c r="BJ328" s="1292"/>
      <c r="BK328" s="1174"/>
      <c r="BL328" s="1174"/>
      <c r="BM328" s="1171"/>
      <c r="BN328" s="1171"/>
      <c r="BO328" s="1303"/>
      <c r="BP328" s="1174"/>
      <c r="BQ328" s="1176"/>
      <c r="BR328" s="1176"/>
      <c r="BS328" s="1176"/>
      <c r="BT328" s="1176"/>
      <c r="BU328" s="1176"/>
      <c r="BV328" s="1179"/>
      <c r="BW328" s="1176"/>
      <c r="BX328" s="1177"/>
      <c r="BY328" s="1178"/>
      <c r="BZ328" s="1293"/>
      <c r="CA328" s="293"/>
      <c r="CB328" s="1292"/>
      <c r="CC328" s="1176"/>
      <c r="CD328" s="1176"/>
      <c r="CE328" s="1176"/>
      <c r="CF328" s="1176"/>
      <c r="CG328" s="1176"/>
      <c r="CH328" s="1180"/>
      <c r="CI328" s="1178"/>
      <c r="CJ328" s="1180"/>
      <c r="CK328" s="1180"/>
      <c r="CL328" s="1180"/>
      <c r="CM328" s="1178"/>
      <c r="CN328" s="1180"/>
      <c r="CO328" s="1180"/>
    </row>
    <row r="329" spans="1:117" ht="17.25" customHeight="1" x14ac:dyDescent="0.15">
      <c r="A329" s="1170" t="s">
        <v>601</v>
      </c>
      <c r="B329" s="1210" t="s">
        <v>74</v>
      </c>
      <c r="C329" s="1211" t="s">
        <v>15</v>
      </c>
      <c r="D329" s="1212">
        <f>AVERAGE('2024月別'!D329,'2023月別 '!C329,'2022月別'!C329,'2021月別'!C329,'2020月別'!C330)</f>
        <v>104834.156</v>
      </c>
      <c r="E329" s="1213">
        <f>AVERAGE('2024月別'!E329,'2023月別 '!D329,'2022月別'!D329,'2021月別'!D329,'2020月別'!D330)</f>
        <v>0</v>
      </c>
      <c r="F329" s="1267">
        <f>AVERAGE('2024月別'!F329,'2023月別 '!E329,'2022月別'!E329,'2021月別'!E329,'2020月別'!E330)</f>
        <v>0</v>
      </c>
      <c r="G329" s="1267">
        <f>AVERAGE('2024月別'!G329,'2023月別 '!F329,'2022月別'!F329,'2021月別'!F329,'2020月別'!F330)</f>
        <v>0</v>
      </c>
      <c r="H329" s="1267">
        <f>AVERAGE('2024月別'!H329,'2023月別 '!G329,'2022月別'!G329,'2021月別'!G329,'2020月別'!G330)</f>
        <v>0</v>
      </c>
      <c r="I329" s="1267">
        <f>AVERAGE('2024月別'!I329,'2023月別 '!H329,'2022月別'!H329,'2021月別'!H329,'2020月別'!H330)</f>
        <v>0</v>
      </c>
      <c r="J329" s="1320">
        <f>AVERAGE('2024月別'!J329,'2023月別 '!I329,'2022月別'!I329,'2021月別'!I329,'2020月別'!I330)</f>
        <v>0</v>
      </c>
      <c r="K329" s="1267">
        <f>AVERAGE('2024月別'!K329,'2023月別 '!J329,'2022月別'!J329,'2021月別'!J329,'2020月別'!J330)</f>
        <v>0</v>
      </c>
      <c r="L329" s="1267">
        <f>AVERAGE('2024月別'!L329,'2023月別 '!K329,'2022月別'!K329,'2021月別'!K329,'2020月別'!K330)</f>
        <v>112.53599999999999</v>
      </c>
      <c r="M329" s="1214">
        <f>AVERAGE('2024月別'!M329,'2023月別 '!L329,'2022月別'!L329,'2021月別'!L329,'2020月別'!L330)</f>
        <v>86801.225599999991</v>
      </c>
      <c r="N329" s="1214">
        <f>AVERAGE('2024月別'!N329,'2023月別 '!M329,'2022月別'!M329,'2021月別'!M329,'2020月別'!M330)</f>
        <v>17916.506400000002</v>
      </c>
      <c r="O329" s="1214">
        <f>AVERAGE('2024月別'!O329,'2023月別 '!N329,'2022月別'!N329,'2021月別'!N329,'2020月別'!N330)</f>
        <v>3.8880000000000003</v>
      </c>
      <c r="P329" s="1217">
        <f>AVERAGE('2024月別'!P329,'2023月別 '!O329,'2022月別'!O329,'2021月別'!O329,'2020月別'!O330)</f>
        <v>0</v>
      </c>
      <c r="S329" s="2"/>
      <c r="U329" s="767"/>
      <c r="V329" s="767"/>
      <c r="W329" s="767"/>
      <c r="X329" s="748"/>
      <c r="Z329" s="1576"/>
      <c r="AA329" s="1576"/>
      <c r="AB329" s="1576"/>
      <c r="AD329" s="1577"/>
      <c r="AG329" s="1179"/>
      <c r="AH329" s="1179"/>
      <c r="AI329" s="1179"/>
      <c r="AJ329" s="1179"/>
      <c r="AK329" s="1179"/>
      <c r="AL329" s="1179"/>
      <c r="AM329" s="1176"/>
      <c r="AN329" s="1177"/>
      <c r="AO329" s="1178"/>
      <c r="AP329" s="1179"/>
      <c r="AQ329" s="1178"/>
      <c r="AR329" s="1179"/>
      <c r="AS329" s="1179"/>
      <c r="AT329" s="1179"/>
      <c r="AU329" s="1179"/>
      <c r="AV329" s="1292"/>
      <c r="AW329" s="1179"/>
      <c r="AX329" s="1179"/>
      <c r="AY329" s="1179"/>
      <c r="AZ329" s="1179"/>
      <c r="BA329" s="1179"/>
      <c r="BB329" s="1292"/>
      <c r="BC329" s="1179"/>
      <c r="BD329" s="1179"/>
      <c r="BE329" s="1179"/>
      <c r="BF329" s="1179"/>
      <c r="BG329" s="1179"/>
      <c r="BH329" s="1179"/>
      <c r="BI329" s="1178"/>
      <c r="BJ329" s="1179"/>
      <c r="BK329" s="1292"/>
      <c r="BL329" s="1292"/>
      <c r="BM329" s="1292"/>
      <c r="BN329" s="1292"/>
      <c r="BO329" s="1292"/>
      <c r="BP329" s="1179"/>
      <c r="BQ329" s="1290"/>
      <c r="BR329" s="1290"/>
      <c r="BS329" s="1289"/>
      <c r="BT329" s="1295"/>
      <c r="BU329" s="1174"/>
      <c r="BV329" s="1174"/>
      <c r="BW329" s="1295"/>
      <c r="BX329" s="1295"/>
      <c r="BY329" s="1303"/>
      <c r="BZ329" s="1171"/>
      <c r="CA329" s="1171"/>
      <c r="CB329" s="1174"/>
      <c r="CC329" s="1176"/>
      <c r="CD329" s="1176"/>
      <c r="CE329" s="1176"/>
      <c r="CF329" s="1176"/>
      <c r="CG329" s="1176"/>
      <c r="CH329" s="1292"/>
      <c r="CI329" s="1292"/>
      <c r="CJ329" s="1292"/>
      <c r="CK329" s="293"/>
      <c r="CL329" s="1178"/>
      <c r="CM329" s="1293"/>
      <c r="CN329" s="1179"/>
      <c r="CO329" s="1176"/>
      <c r="CP329" s="1176"/>
      <c r="CQ329" s="1176"/>
      <c r="CR329" s="1176"/>
      <c r="CS329" s="1176"/>
      <c r="CT329" s="1180"/>
      <c r="CU329" s="1180"/>
      <c r="CV329" s="1180"/>
      <c r="CW329" s="1180"/>
      <c r="CX329" s="1180"/>
      <c r="CY329" s="1180"/>
      <c r="CZ329" s="1180"/>
      <c r="DA329" s="1180"/>
    </row>
    <row r="330" spans="1:117" ht="17.25" customHeight="1" x14ac:dyDescent="0.15">
      <c r="A330" s="1170" t="s">
        <v>602</v>
      </c>
      <c r="B330" s="1218" t="s">
        <v>74</v>
      </c>
      <c r="C330" s="1219" t="s">
        <v>240</v>
      </c>
      <c r="D330" s="1220">
        <f>AVERAGE('2024月別'!D330,'2023月別 '!C330,'2022月別'!C330,'2021月別'!C330,'2020月別'!C331)</f>
        <v>337.18135293708417</v>
      </c>
      <c r="E330" s="1221">
        <f>AVERAGE('2024月別'!E330,'2023月別 '!D330,'2022月別'!D330,'2021月別'!D330,'2020月別'!D331)</f>
        <v>0</v>
      </c>
      <c r="F330" s="1268">
        <f>AVERAGE('2024月別'!F330,'2023月別 '!E330,'2022月別'!E330,'2021月別'!E330,'2020月別'!E331)</f>
        <v>0</v>
      </c>
      <c r="G330" s="1268">
        <f>AVERAGE('2024月別'!G330,'2023月別 '!F330,'2022月別'!F330,'2021月別'!F330,'2020月別'!F331)</f>
        <v>0</v>
      </c>
      <c r="H330" s="1268">
        <f>AVERAGE('2024月別'!H330,'2023月別 '!G330,'2022月別'!G330,'2021月別'!G330,'2020月別'!G331)</f>
        <v>0</v>
      </c>
      <c r="I330" s="1268">
        <f>AVERAGE('2024月別'!I330,'2023月別 '!H330,'2022月別'!H330,'2021月別'!H330,'2020月別'!H331)</f>
        <v>0</v>
      </c>
      <c r="J330" s="1321">
        <f>AVERAGE('2024月別'!J330,'2023月別 '!I330,'2022月別'!I330,'2021月別'!I330,'2020月別'!I331)</f>
        <v>0</v>
      </c>
      <c r="K330" s="1268">
        <f>AVERAGE('2024月別'!K330,'2023月別 '!J330,'2022月別'!J330,'2021月別'!J330,'2020月別'!J331)</f>
        <v>0</v>
      </c>
      <c r="L330" s="1268">
        <f>AVERAGE('2024月別'!L330,'2023月別 '!K330,'2022月別'!K330,'2021月別'!K330,'2020月別'!K331)</f>
        <v>57.8</v>
      </c>
      <c r="M330" s="1222">
        <f>AVERAGE('2024月別'!M330,'2023月別 '!L330,'2022月別'!L330,'2021月別'!L330,'2020月別'!L331)</f>
        <v>330.6</v>
      </c>
      <c r="N330" s="1222">
        <f>AVERAGE('2024月別'!N330,'2023月別 '!M330,'2022月別'!M330,'2021月別'!M330,'2020月別'!M331)</f>
        <v>361</v>
      </c>
      <c r="O330" s="1222">
        <f>AVERAGE('2024月別'!O330,'2023月別 '!N330,'2022月別'!N330,'2021月別'!N330,'2020月別'!N331)</f>
        <v>64.8</v>
      </c>
      <c r="P330" s="1224">
        <f>AVERAGE('2024月別'!P330,'2023月別 '!O330,'2022月別'!O330,'2021月別'!O330,'2020月別'!O331)</f>
        <v>0</v>
      </c>
      <c r="R330" s="59"/>
      <c r="S330" s="59"/>
      <c r="T330" s="825"/>
      <c r="U330" s="767"/>
      <c r="V330" s="767"/>
      <c r="W330" s="767"/>
      <c r="X330" s="748"/>
      <c r="Z330" s="1576"/>
      <c r="AA330" s="1576"/>
      <c r="AB330" s="1576"/>
      <c r="AC330" s="1576"/>
      <c r="AE330" s="787"/>
      <c r="AF330" s="1292"/>
      <c r="AG330" s="1179"/>
      <c r="AH330" s="1285"/>
      <c r="AI330" s="1178"/>
      <c r="AJ330" s="1178"/>
      <c r="AK330" s="1178"/>
      <c r="AL330" s="1179"/>
      <c r="AM330" s="1179"/>
      <c r="AN330" s="1179"/>
      <c r="AO330" s="1179"/>
      <c r="AP330" s="1179"/>
      <c r="AQ330" s="1179"/>
      <c r="AR330" s="1292"/>
      <c r="AS330" s="1179"/>
      <c r="AT330" s="1179"/>
      <c r="AU330" s="1179"/>
      <c r="AV330" s="1178"/>
      <c r="AW330" s="1178"/>
      <c r="AX330" s="1292"/>
      <c r="AY330" s="1179"/>
      <c r="AZ330" s="1179"/>
      <c r="BA330" s="1179"/>
      <c r="BB330" s="1248"/>
      <c r="BC330" s="1292"/>
      <c r="BD330" s="1179"/>
      <c r="BE330" s="1179"/>
      <c r="BF330" s="1179"/>
      <c r="BG330" s="1179"/>
      <c r="BH330" s="1179"/>
      <c r="BI330" s="1179"/>
      <c r="BJ330" s="1179"/>
      <c r="BK330" s="1179"/>
      <c r="BL330" s="1179"/>
      <c r="BM330" s="1179"/>
      <c r="BN330" s="1179"/>
      <c r="BO330" s="1179"/>
      <c r="BP330" s="1179"/>
      <c r="BQ330" s="1292"/>
      <c r="BR330" s="1292"/>
      <c r="BS330" s="1292"/>
      <c r="BT330" s="1292"/>
      <c r="BU330" s="1178"/>
      <c r="BV330" s="1179"/>
      <c r="BW330" s="1290"/>
      <c r="BX330" s="1290"/>
      <c r="BY330" s="1289"/>
      <c r="BZ330" s="1295"/>
      <c r="CA330" s="1295"/>
      <c r="CB330" s="1174"/>
      <c r="CC330" s="1295"/>
      <c r="CD330" s="1295"/>
      <c r="CE330" s="1303"/>
      <c r="CF330" s="1171"/>
      <c r="CG330" s="1302"/>
      <c r="CH330" s="1295"/>
      <c r="CI330" s="1176"/>
      <c r="CJ330" s="1176"/>
      <c r="CK330" s="1176"/>
      <c r="CL330" s="1176"/>
      <c r="CM330" s="1176"/>
      <c r="CN330" s="1292"/>
      <c r="CO330" s="1179"/>
      <c r="CP330" s="1179"/>
      <c r="CQ330" s="1293"/>
      <c r="CR330" s="293"/>
      <c r="CS330" s="1178"/>
      <c r="CT330" s="1292"/>
      <c r="CU330" s="1286"/>
      <c r="CV330" s="1177"/>
      <c r="CW330" s="1286"/>
      <c r="CX330" s="1179"/>
      <c r="CY330" s="1292"/>
      <c r="CZ330" s="1179"/>
      <c r="DA330" s="1176"/>
      <c r="DB330" s="1176"/>
      <c r="DC330" s="1176"/>
      <c r="DD330" s="1176"/>
      <c r="DE330" s="1176"/>
      <c r="DF330" s="1176"/>
      <c r="DG330" s="1179"/>
      <c r="DH330" s="1180"/>
      <c r="DI330" s="1180"/>
      <c r="DJ330" s="1180"/>
      <c r="DK330" s="1293"/>
      <c r="DL330" s="1180"/>
      <c r="DM330" s="1180"/>
    </row>
    <row r="331" spans="1:117" ht="17.25" customHeight="1" x14ac:dyDescent="0.15">
      <c r="A331" s="1170" t="s">
        <v>603</v>
      </c>
      <c r="B331" s="1296" t="s">
        <v>75</v>
      </c>
      <c r="C331" s="1211" t="s">
        <v>239</v>
      </c>
      <c r="D331" s="1212">
        <f>AVERAGE('2024月別'!D331,'2023月別 '!C331,'2022月別'!C331,'2021月別'!C331,'2020月別'!C332)</f>
        <v>5426.2723999999998</v>
      </c>
      <c r="E331" s="1213">
        <f>AVERAGE('2024月別'!E331,'2023月別 '!D331,'2022月別'!D331,'2021月別'!D331,'2020月別'!D332)</f>
        <v>1.6000000000000001E-3</v>
      </c>
      <c r="F331" s="1267">
        <f>AVERAGE('2024月別'!F331,'2023月別 '!E331,'2022月別'!E331,'2021月別'!E331,'2020月別'!E332)</f>
        <v>6.0000000000000001E-3</v>
      </c>
      <c r="G331" s="1267">
        <f>AVERAGE('2024月別'!G331,'2023月別 '!F331,'2022月別'!F331,'2021月別'!F331,'2020月別'!F332)</f>
        <v>0</v>
      </c>
      <c r="H331" s="1267">
        <f>AVERAGE('2024月別'!H331,'2023月別 '!G331,'2022月別'!G331,'2021月別'!G331,'2020月別'!G332)</f>
        <v>0</v>
      </c>
      <c r="I331" s="1267">
        <f>AVERAGE('2024月別'!I331,'2023月別 '!H331,'2022月別'!H331,'2021月別'!H331,'2020月別'!H332)</f>
        <v>0</v>
      </c>
      <c r="J331" s="1267">
        <f>AVERAGE('2024月別'!J331,'2023月別 '!I331,'2022月別'!I331,'2021月別'!I331,'2020月別'!I332)</f>
        <v>0</v>
      </c>
      <c r="K331" s="1267">
        <f>AVERAGE('2024月別'!K331,'2023月別 '!J331,'2022月別'!J331,'2021月別'!J331,'2020月別'!J332)</f>
        <v>0</v>
      </c>
      <c r="L331" s="1267">
        <f>AVERAGE('2024月別'!L331,'2023月別 '!K331,'2022月別'!K331,'2021月別'!K331,'2020月別'!K332)</f>
        <v>0</v>
      </c>
      <c r="M331" s="1214">
        <f>AVERAGE('2024月別'!M331,'2023月別 '!L331,'2022月別'!L331,'2021月別'!L331,'2020月別'!L332)</f>
        <v>12.374199999999998</v>
      </c>
      <c r="N331" s="1214">
        <f>AVERAGE('2024月別'!N331,'2023月別 '!M331,'2022月別'!M331,'2021月別'!M331,'2020月別'!M332)</f>
        <v>31.388199999999994</v>
      </c>
      <c r="O331" s="1214">
        <f>AVERAGE('2024月別'!O331,'2023月別 '!N331,'2022月別'!N331,'2021月別'!N331,'2020月別'!N332)</f>
        <v>5371.1381999999994</v>
      </c>
      <c r="P331" s="1217">
        <f>AVERAGE('2024月別'!P331,'2023月別 '!O331,'2022月別'!O331,'2021月別'!O331,'2020月別'!O332)</f>
        <v>11.3642</v>
      </c>
      <c r="R331" s="59"/>
      <c r="S331" s="59"/>
      <c r="U331" s="767"/>
      <c r="V331" s="767"/>
      <c r="W331" s="767"/>
      <c r="X331" s="748"/>
      <c r="Z331" s="1576"/>
      <c r="AA331" s="1576"/>
      <c r="AB331" s="1576"/>
      <c r="AC331" s="1576"/>
      <c r="AD331" s="1576"/>
      <c r="AG331" s="1179"/>
      <c r="AH331" s="1179"/>
      <c r="AI331" s="1176"/>
      <c r="AJ331" s="1179"/>
      <c r="AK331" s="1179"/>
      <c r="AL331" s="1292"/>
      <c r="AM331" s="1179"/>
      <c r="AN331" s="1179"/>
      <c r="AO331" s="1179"/>
      <c r="AP331" s="1179"/>
      <c r="AQ331" s="1248"/>
      <c r="AR331" s="1179"/>
      <c r="AS331" s="1179"/>
      <c r="AT331" s="1179"/>
      <c r="AU331" s="1179"/>
      <c r="AV331" s="1179"/>
      <c r="AW331" s="1178"/>
      <c r="AX331" s="1179"/>
      <c r="AY331" s="1292"/>
      <c r="AZ331" s="1292"/>
      <c r="BA331" s="1292"/>
      <c r="BB331" s="1179"/>
      <c r="BC331" s="1179"/>
      <c r="BD331" s="1292"/>
      <c r="BE331" s="1179"/>
      <c r="BF331" s="1179"/>
      <c r="BG331" s="1179"/>
      <c r="BH331" s="1179"/>
      <c r="BI331" s="1179"/>
      <c r="BJ331" s="1292"/>
      <c r="BK331" s="1176"/>
      <c r="BL331" s="1176"/>
      <c r="BM331" s="1176"/>
      <c r="BN331" s="1179"/>
      <c r="BO331" s="1179"/>
      <c r="BP331" s="1292"/>
      <c r="BQ331" s="1179"/>
      <c r="BR331" s="1179"/>
      <c r="BS331" s="1179"/>
      <c r="BT331" s="1292"/>
      <c r="BU331" s="1292"/>
      <c r="BV331" s="1292"/>
      <c r="BW331" s="1290"/>
      <c r="BX331" s="1290"/>
      <c r="BY331" s="1289"/>
      <c r="BZ331" s="1295"/>
      <c r="CA331" s="1289"/>
      <c r="CB331" s="1295"/>
      <c r="CC331" s="1284"/>
      <c r="CD331" s="1284"/>
      <c r="CE331" s="1284"/>
      <c r="CF331" s="1284"/>
      <c r="CG331" s="1284"/>
      <c r="CH331" s="1174"/>
      <c r="CI331" s="1179"/>
      <c r="CJ331" s="1179"/>
      <c r="CK331" s="1293"/>
      <c r="CL331" s="1293"/>
      <c r="CM331" s="293"/>
      <c r="CN331" s="1179"/>
      <c r="CO331" s="1292"/>
      <c r="CP331" s="1292"/>
      <c r="CQ331" s="1292"/>
      <c r="CR331" s="1286"/>
      <c r="CS331" s="1179"/>
      <c r="CT331" s="1292"/>
      <c r="CU331" s="1176"/>
      <c r="CV331" s="1177"/>
      <c r="CW331" s="1285"/>
      <c r="CX331" s="1285"/>
      <c r="CY331" s="1285"/>
      <c r="CZ331" s="1180"/>
      <c r="DA331" s="1180"/>
      <c r="DB331" s="1180"/>
      <c r="DC331" s="1180"/>
      <c r="DD331" s="1180"/>
      <c r="DE331" s="1180"/>
      <c r="DF331" s="1180"/>
      <c r="DG331" s="1180"/>
    </row>
    <row r="332" spans="1:117" ht="17.25" customHeight="1" x14ac:dyDescent="0.15">
      <c r="A332" s="1170" t="s">
        <v>604</v>
      </c>
      <c r="B332" s="1210" t="s">
        <v>76</v>
      </c>
      <c r="C332" s="1211" t="s">
        <v>15</v>
      </c>
      <c r="D332" s="1212">
        <f>AVERAGE('2024月別'!D332,'2023月別 '!C332,'2022月別'!C332,'2021月別'!C332,'2020月別'!C333)</f>
        <v>24885.904999999999</v>
      </c>
      <c r="E332" s="1213">
        <f>AVERAGE('2024月別'!E332,'2023月別 '!D332,'2022月別'!D332,'2021月別'!D332,'2020月別'!D333)</f>
        <v>0.47519999999999996</v>
      </c>
      <c r="F332" s="1267">
        <f>AVERAGE('2024月別'!F332,'2023月別 '!E332,'2022月別'!E332,'2021月別'!E332,'2020月別'!E333)</f>
        <v>1.2181999999999999</v>
      </c>
      <c r="G332" s="1267">
        <f>AVERAGE('2024月別'!G332,'2023月別 '!F332,'2022月別'!F332,'2021月別'!F332,'2020月別'!F333)</f>
        <v>0</v>
      </c>
      <c r="H332" s="1267">
        <f>AVERAGE('2024月別'!H332,'2023月別 '!G332,'2022月別'!G332,'2021月別'!G332,'2020月別'!G333)</f>
        <v>0</v>
      </c>
      <c r="I332" s="1267">
        <f>AVERAGE('2024月別'!I332,'2023月別 '!H332,'2022月別'!H332,'2021月別'!H332,'2020月別'!H333)</f>
        <v>0</v>
      </c>
      <c r="J332" s="1267">
        <f>AVERAGE('2024月別'!J332,'2023月別 '!I332,'2022月別'!I332,'2021月別'!I332,'2020月別'!I333)</f>
        <v>0</v>
      </c>
      <c r="K332" s="1267">
        <f>AVERAGE('2024月別'!K332,'2023月別 '!J332,'2022月別'!J332,'2021月別'!J332,'2020月別'!J333)</f>
        <v>0</v>
      </c>
      <c r="L332" s="1267">
        <f>AVERAGE('2024月別'!L332,'2023月別 '!K332,'2022月別'!K332,'2021月別'!K332,'2020月別'!K333)</f>
        <v>0</v>
      </c>
      <c r="M332" s="1214">
        <f>AVERAGE('2024月別'!M332,'2023月別 '!L332,'2022月別'!L332,'2021月別'!L332,'2020月別'!L333)</f>
        <v>3508.3642</v>
      </c>
      <c r="N332" s="1214">
        <f>AVERAGE('2024月別'!N332,'2023月別 '!M332,'2022月別'!M332,'2021月別'!M332,'2020月別'!M333)</f>
        <v>7606.56</v>
      </c>
      <c r="O332" s="1214">
        <f>AVERAGE('2024月別'!O332,'2023月別 '!N332,'2022月別'!N332,'2021月別'!N332,'2020月別'!N333)</f>
        <v>10704.4892</v>
      </c>
      <c r="P332" s="1217">
        <f>AVERAGE('2024月別'!P332,'2023月別 '!O332,'2022月別'!O332,'2021月別'!O332,'2020月別'!O333)</f>
        <v>3064.7982000000002</v>
      </c>
      <c r="S332" s="59"/>
      <c r="U332" s="767"/>
      <c r="V332" s="767"/>
      <c r="W332" s="767"/>
      <c r="X332" s="748"/>
      <c r="AC332" s="1576"/>
      <c r="AD332" s="1576"/>
      <c r="AG332" s="1179"/>
      <c r="AH332" s="1179"/>
      <c r="AI332" s="1179"/>
      <c r="AJ332" s="1179"/>
      <c r="AK332" s="1179"/>
      <c r="AL332" s="1179"/>
      <c r="AM332" s="1179"/>
      <c r="AN332" s="1179"/>
      <c r="AO332" s="1179"/>
      <c r="AP332" s="1179"/>
      <c r="AQ332" s="1248"/>
      <c r="AR332" s="1179"/>
      <c r="AS332" s="1179"/>
      <c r="AT332" s="1179"/>
      <c r="AU332" s="1179"/>
      <c r="AV332" s="1179"/>
      <c r="AW332" s="1179"/>
      <c r="AX332" s="1179"/>
      <c r="AY332" s="1292"/>
      <c r="AZ332" s="1292"/>
      <c r="BA332" s="1292"/>
      <c r="BB332" s="1292"/>
      <c r="BC332" s="1179"/>
      <c r="BD332" s="1179"/>
      <c r="BE332" s="1179"/>
      <c r="BF332" s="1179"/>
      <c r="BG332" s="1179"/>
      <c r="BH332" s="1176"/>
      <c r="BI332" s="1292"/>
      <c r="BJ332" s="1179"/>
      <c r="BK332" s="1174"/>
      <c r="BL332" s="1174"/>
      <c r="BM332" s="1174"/>
      <c r="BN332" s="1295"/>
      <c r="BO332" s="1289"/>
      <c r="BP332" s="1174"/>
      <c r="BQ332" s="1174"/>
      <c r="BR332" s="1174"/>
      <c r="BS332" s="1174"/>
      <c r="BT332" s="1171"/>
      <c r="BU332" s="1174"/>
      <c r="BV332" s="1174"/>
      <c r="BW332" s="1176"/>
      <c r="BX332" s="1176"/>
      <c r="BY332" s="1176"/>
      <c r="BZ332" s="1176"/>
      <c r="CA332" s="1176"/>
      <c r="CB332" s="1292"/>
      <c r="CC332" s="1179"/>
      <c r="CD332" s="1179"/>
      <c r="CE332" s="1293"/>
      <c r="CF332" s="1293"/>
      <c r="CG332" s="293"/>
      <c r="CH332" s="1179"/>
      <c r="CI332" s="1179"/>
      <c r="CJ332" s="1179"/>
      <c r="CK332" s="1179"/>
      <c r="CL332" s="1292"/>
      <c r="CM332" s="1286"/>
      <c r="CN332" s="1179"/>
      <c r="CO332" s="1285"/>
      <c r="CP332" s="1285"/>
      <c r="CQ332" s="1285"/>
      <c r="CR332" s="1285"/>
      <c r="CS332" s="1285"/>
      <c r="CT332" s="1180"/>
      <c r="CU332" s="1179"/>
      <c r="CV332" s="1285"/>
      <c r="CW332" s="1285"/>
      <c r="CX332" s="1180"/>
      <c r="CY332" s="1293"/>
      <c r="CZ332" s="1180"/>
      <c r="DA332" s="1180"/>
    </row>
    <row r="333" spans="1:117" ht="17.25" customHeight="1" x14ac:dyDescent="0.15">
      <c r="A333" s="1170" t="s">
        <v>605</v>
      </c>
      <c r="B333" s="1218" t="s">
        <v>76</v>
      </c>
      <c r="C333" s="1219" t="s">
        <v>240</v>
      </c>
      <c r="D333" s="1220">
        <f>AVERAGE('2024月別'!D333,'2023月別 '!C333,'2022月別'!C333,'2021月別'!C333,'2020月別'!C334)</f>
        <v>186.58856818154342</v>
      </c>
      <c r="E333" s="1221">
        <f>AVERAGE('2024月別'!E333,'2023月別 '!D333,'2022月別'!D333,'2021月別'!D333,'2020月別'!D334)</f>
        <v>59.4</v>
      </c>
      <c r="F333" s="1268">
        <f>AVERAGE('2024月別'!F333,'2023月別 '!E333,'2022月別'!E333,'2021月別'!E333,'2020月別'!E334)</f>
        <v>40.6</v>
      </c>
      <c r="G333" s="1268">
        <f>AVERAGE('2024月別'!G333,'2023月別 '!F333,'2022月別'!F333,'2021月別'!F333,'2020月別'!F334)</f>
        <v>0</v>
      </c>
      <c r="H333" s="1268">
        <f>AVERAGE('2024月別'!H333,'2023月別 '!G333,'2022月別'!G333,'2021月別'!G333,'2020月別'!G334)</f>
        <v>0</v>
      </c>
      <c r="I333" s="1268">
        <f>AVERAGE('2024月別'!I333,'2023月別 '!H333,'2022月別'!H333,'2021月別'!H333,'2020月別'!H334)</f>
        <v>0</v>
      </c>
      <c r="J333" s="1268">
        <f>AVERAGE('2024月別'!J333,'2023月別 '!I333,'2022月別'!I333,'2021月別'!I333,'2020月別'!I334)</f>
        <v>0</v>
      </c>
      <c r="K333" s="1268">
        <f>AVERAGE('2024月別'!K333,'2023月別 '!J333,'2022月別'!J333,'2021月別'!J333,'2020月別'!J334)</f>
        <v>0</v>
      </c>
      <c r="L333" s="1268">
        <f>AVERAGE('2024月別'!L333,'2023月別 '!K333,'2022月別'!K333,'2021月別'!K333,'2020月別'!K334)</f>
        <v>0</v>
      </c>
      <c r="M333" s="1222">
        <f>AVERAGE('2024月別'!M333,'2023月別 '!L333,'2022月別'!L333,'2021月別'!L333,'2020月別'!L334)</f>
        <v>300.60000000000002</v>
      </c>
      <c r="N333" s="1222">
        <f>AVERAGE('2024月別'!N333,'2023月別 '!M333,'2022月別'!M333,'2021月別'!M333,'2020月別'!M334)</f>
        <v>249.4</v>
      </c>
      <c r="O333" s="1222">
        <f>AVERAGE('2024月別'!O333,'2023月別 '!N333,'2022月別'!N333,'2021月別'!N333,'2020月別'!N334)</f>
        <v>242.8</v>
      </c>
      <c r="P333" s="1224">
        <f>AVERAGE('2024月別'!P333,'2023月別 '!O333,'2022月別'!O333,'2021月別'!O333,'2020月別'!O334)</f>
        <v>251</v>
      </c>
      <c r="R333" s="59"/>
      <c r="S333" s="59"/>
      <c r="T333" s="825"/>
      <c r="U333" s="767"/>
      <c r="V333" s="767"/>
      <c r="W333" s="767"/>
      <c r="X333" s="748"/>
      <c r="Z333" s="1575"/>
      <c r="AA333" s="1575"/>
      <c r="AB333" s="1575"/>
      <c r="AD333" s="1576"/>
      <c r="AE333" s="787"/>
      <c r="AF333" s="1292"/>
      <c r="AG333" s="1292"/>
      <c r="AH333" s="1292"/>
      <c r="AI333" s="1292"/>
      <c r="AJ333" s="1179"/>
      <c r="AK333" s="1179"/>
      <c r="AL333" s="1179"/>
      <c r="AM333" s="1179"/>
      <c r="AN333" s="1179"/>
      <c r="AO333" s="1179"/>
      <c r="AP333" s="1285"/>
      <c r="AQ333" s="1248"/>
      <c r="AR333" s="1292"/>
      <c r="AS333" s="1292"/>
      <c r="AT333" s="1292"/>
      <c r="AU333" s="1292"/>
      <c r="AV333" s="1179"/>
      <c r="AW333" s="1179"/>
      <c r="AX333" s="1292"/>
      <c r="AY333" s="1179"/>
      <c r="AZ333" s="1179"/>
      <c r="BA333" s="1179"/>
      <c r="BB333" s="1179"/>
      <c r="BC333" s="1292"/>
      <c r="BD333" s="1179"/>
      <c r="BE333" s="1179"/>
      <c r="BF333" s="1179"/>
      <c r="BG333" s="1179"/>
      <c r="BH333" s="1285"/>
      <c r="BI333" s="1179"/>
      <c r="BJ333" s="1179"/>
      <c r="BK333" s="1292"/>
      <c r="BL333" s="1292"/>
      <c r="BM333" s="293"/>
      <c r="BN333" s="1285"/>
      <c r="BO333" s="1292"/>
      <c r="BP333" s="1179"/>
      <c r="BQ333" s="1174"/>
      <c r="BR333" s="1174"/>
      <c r="BS333" s="1174"/>
      <c r="BT333" s="1171"/>
      <c r="BU333" s="1295"/>
      <c r="BV333" s="1295"/>
      <c r="BW333" s="1176"/>
      <c r="BX333" s="1176"/>
      <c r="BY333" s="1176"/>
      <c r="BZ333" s="1176"/>
      <c r="CA333" s="1176"/>
      <c r="CB333" s="1292"/>
      <c r="CC333" s="1179"/>
      <c r="CD333" s="1179"/>
      <c r="CE333" s="1293"/>
      <c r="CF333" s="1293"/>
      <c r="CG333" s="1293"/>
      <c r="CH333" s="1292"/>
      <c r="CI333" s="1286"/>
      <c r="CJ333" s="1177"/>
      <c r="CK333" s="1286"/>
      <c r="CL333" s="1179"/>
      <c r="CM333" s="1292"/>
      <c r="CN333" s="1179"/>
      <c r="CO333" s="1176"/>
      <c r="CP333" s="1177"/>
      <c r="CQ333" s="1285"/>
      <c r="CR333" s="1285"/>
      <c r="CS333" s="1285"/>
      <c r="CT333" s="1180"/>
      <c r="CU333" s="1180"/>
      <c r="CV333" s="1180"/>
      <c r="CW333" s="1180"/>
      <c r="CX333" s="1180"/>
      <c r="CY333" s="1180"/>
      <c r="CZ333" s="1180"/>
      <c r="DA333" s="1180"/>
    </row>
    <row r="334" spans="1:117" ht="17.25" customHeight="1" x14ac:dyDescent="0.15">
      <c r="A334" s="1170" t="s">
        <v>606</v>
      </c>
      <c r="B334" s="1296" t="s">
        <v>77</v>
      </c>
      <c r="C334" s="1226" t="s">
        <v>239</v>
      </c>
      <c r="D334" s="1212">
        <f>AVERAGE('2024月別'!D334,'2023月別 '!C334,'2022月別'!C334,'2021月別'!C334,'2020月別'!C335)</f>
        <v>7.1682000000000006</v>
      </c>
      <c r="E334" s="1213">
        <f>AVERAGE('2024月別'!E334,'2023月別 '!D334,'2022月別'!D334,'2021月別'!D334,'2020月別'!D335)</f>
        <v>0</v>
      </c>
      <c r="F334" s="1267">
        <f>AVERAGE('2024月別'!F334,'2023月別 '!E334,'2022月別'!E334,'2021月別'!E334,'2020月別'!E335)</f>
        <v>0</v>
      </c>
      <c r="G334" s="1267">
        <f>AVERAGE('2024月別'!G334,'2023月別 '!F334,'2022月別'!F334,'2021月別'!F334,'2020月別'!F335)</f>
        <v>0</v>
      </c>
      <c r="H334" s="1267">
        <f>AVERAGE('2024月別'!H334,'2023月別 '!G334,'2022月別'!G334,'2021月別'!G334,'2020月別'!G335)</f>
        <v>0</v>
      </c>
      <c r="I334" s="1267">
        <f>AVERAGE('2024月別'!I334,'2023月別 '!H334,'2022月別'!H334,'2021月別'!H334,'2020月別'!H335)</f>
        <v>0</v>
      </c>
      <c r="J334" s="1267">
        <f>AVERAGE('2024月別'!J334,'2023月別 '!I334,'2022月別'!I334,'2021月別'!I334,'2020月別'!I335)</f>
        <v>3.7600000000000001E-2</v>
      </c>
      <c r="K334" s="1267">
        <f>AVERAGE('2024月別'!K334,'2023月別 '!J334,'2022月別'!J334,'2021月別'!J334,'2020月別'!J335)</f>
        <v>2.2353999999999998</v>
      </c>
      <c r="L334" s="1214">
        <f>AVERAGE('2024月別'!L334,'2023月別 '!K334,'2022月別'!K334,'2021月別'!K334,'2020月別'!K335)</f>
        <v>2.0704000000000002</v>
      </c>
      <c r="M334" s="1214">
        <f>AVERAGE('2024月別'!M334,'2023月別 '!L334,'2022月別'!L334,'2021月別'!L334,'2020月別'!L335)</f>
        <v>2.4026000000000001</v>
      </c>
      <c r="N334" s="1214">
        <f>AVERAGE('2024月別'!N334,'2023月別 '!M334,'2022月別'!M334,'2021月別'!M334,'2020月別'!M335)</f>
        <v>0.42220000000000002</v>
      </c>
      <c r="O334" s="1214">
        <f>AVERAGE('2024月別'!O334,'2023月別 '!N334,'2022月別'!N334,'2021月別'!N334,'2020月別'!N335)</f>
        <v>0</v>
      </c>
      <c r="P334" s="1217">
        <f>AVERAGE('2024月別'!P334,'2023月別 '!O334,'2022月別'!O334,'2021月別'!O334,'2020月別'!O335)</f>
        <v>0</v>
      </c>
      <c r="R334" s="59"/>
      <c r="S334" s="59"/>
      <c r="U334" s="767"/>
      <c r="V334" s="767"/>
      <c r="W334" s="767"/>
      <c r="X334" s="748"/>
      <c r="Z334" s="1576"/>
      <c r="AA334" s="1576"/>
      <c r="AB334" s="1576"/>
      <c r="AC334" s="1575"/>
      <c r="AG334" s="1292"/>
      <c r="AH334" s="1179"/>
      <c r="AI334" s="1179"/>
      <c r="AJ334" s="1179"/>
      <c r="AK334" s="1179"/>
      <c r="AL334" s="1292"/>
      <c r="AM334" s="1179"/>
      <c r="AN334" s="1179"/>
      <c r="AO334" s="1179"/>
      <c r="AP334" s="1285"/>
      <c r="AQ334" s="1179"/>
      <c r="AR334" s="1179"/>
      <c r="AS334" s="1292"/>
      <c r="AT334" s="1292"/>
      <c r="AU334" s="1292"/>
      <c r="AV334" s="1179"/>
      <c r="AW334" s="1179"/>
      <c r="AX334" s="1292"/>
      <c r="AY334" s="1176"/>
      <c r="AZ334" s="1176"/>
      <c r="BA334" s="1176"/>
      <c r="BB334" s="1176"/>
      <c r="BC334" s="1176"/>
      <c r="BD334" s="1179"/>
      <c r="BE334" s="1179"/>
      <c r="BF334" s="1179"/>
      <c r="BG334" s="1179"/>
      <c r="BH334" s="1179"/>
      <c r="BI334" s="1179"/>
      <c r="BJ334" s="1292"/>
      <c r="BK334" s="1295"/>
      <c r="BL334" s="1295"/>
      <c r="BM334" s="1295"/>
      <c r="BN334" s="1171"/>
      <c r="BO334" s="1295"/>
      <c r="BP334" s="1174"/>
      <c r="BQ334" s="1176"/>
      <c r="BR334" s="1176"/>
      <c r="BS334" s="1176"/>
      <c r="BT334" s="1176"/>
      <c r="BU334" s="1176"/>
      <c r="BV334" s="1180"/>
      <c r="BW334" s="1285"/>
      <c r="BX334" s="1285"/>
      <c r="BY334" s="1285"/>
      <c r="BZ334" s="1285"/>
      <c r="CA334" s="1292"/>
      <c r="CB334" s="1179"/>
      <c r="CC334" s="1176"/>
      <c r="CD334" s="1177"/>
      <c r="CE334" s="1285"/>
      <c r="CF334" s="1286"/>
      <c r="CG334" s="1179"/>
      <c r="CH334" s="1292"/>
      <c r="CI334" s="1176"/>
      <c r="CJ334" s="1176"/>
      <c r="CK334" s="1176"/>
      <c r="CL334" s="1176"/>
      <c r="CM334" s="1176"/>
      <c r="CN334" s="1180"/>
      <c r="CO334" s="1180"/>
      <c r="CP334" s="1180"/>
      <c r="CQ334" s="1180"/>
      <c r="CR334" s="1180"/>
      <c r="CS334" s="1180"/>
      <c r="CT334" s="1180"/>
      <c r="CU334" s="1180"/>
    </row>
    <row r="335" spans="1:117" ht="17.25" customHeight="1" x14ac:dyDescent="0.15">
      <c r="A335" s="1170" t="s">
        <v>607</v>
      </c>
      <c r="B335" s="1210" t="s">
        <v>78</v>
      </c>
      <c r="C335" s="1211" t="s">
        <v>15</v>
      </c>
      <c r="D335" s="1212">
        <f>AVERAGE('2024月別'!D335,'2023月別 '!C335,'2022月別'!C335,'2021月別'!C335,'2020月別'!C336)</f>
        <v>8309.3688000000002</v>
      </c>
      <c r="E335" s="1213">
        <f>AVERAGE('2024月別'!E335,'2023月別 '!D335,'2022月別'!D335,'2021月別'!D335,'2020月別'!D336)</f>
        <v>0</v>
      </c>
      <c r="F335" s="1267">
        <f>AVERAGE('2024月別'!F335,'2023月別 '!E335,'2022月別'!E335,'2021月別'!E335,'2020月別'!E336)</f>
        <v>0</v>
      </c>
      <c r="G335" s="1267">
        <f>AVERAGE('2024月別'!G335,'2023月別 '!F335,'2022月別'!F335,'2021月別'!F335,'2020月別'!F336)</f>
        <v>0</v>
      </c>
      <c r="H335" s="1267">
        <f>AVERAGE('2024月別'!H335,'2023月別 '!G335,'2022月別'!G335,'2021月別'!G335,'2020月別'!G336)</f>
        <v>0</v>
      </c>
      <c r="I335" s="1267">
        <f>AVERAGE('2024月別'!I335,'2023月別 '!H335,'2022月別'!H335,'2021月別'!H335,'2020月別'!H336)</f>
        <v>0</v>
      </c>
      <c r="J335" s="1267">
        <f>AVERAGE('2024月別'!J335,'2023月別 '!I335,'2022月別'!I335,'2021月別'!I335,'2020月別'!I336)</f>
        <v>75.232799999999997</v>
      </c>
      <c r="K335" s="1267">
        <f>AVERAGE('2024月別'!K335,'2023月別 '!J335,'2022月別'!J335,'2021月別'!J335,'2020月別'!J336)</f>
        <v>3849.8548000000001</v>
      </c>
      <c r="L335" s="1214">
        <f>AVERAGE('2024月別'!L335,'2023月別 '!K335,'2022月別'!K335,'2021月別'!K335,'2020月別'!K336)</f>
        <v>1806.5130000000001</v>
      </c>
      <c r="M335" s="1214">
        <f>AVERAGE('2024月別'!M335,'2023月別 '!L335,'2022月別'!L335,'2021月別'!L335,'2020月別'!L336)</f>
        <v>1982.682</v>
      </c>
      <c r="N335" s="1214">
        <f>AVERAGE('2024月別'!N335,'2023月別 '!M335,'2022月別'!M335,'2021月別'!M335,'2020月別'!M336)</f>
        <v>595.08619999999996</v>
      </c>
      <c r="O335" s="1214">
        <f>AVERAGE('2024月別'!O335,'2023月別 '!N335,'2022月別'!N335,'2021月別'!N335,'2020月別'!N336)</f>
        <v>0</v>
      </c>
      <c r="P335" s="1217">
        <f>AVERAGE('2024月別'!P335,'2023月別 '!O335,'2022月別'!O335,'2021月別'!O335,'2020月別'!O336)</f>
        <v>0</v>
      </c>
      <c r="R335" s="59"/>
      <c r="S335" s="59"/>
      <c r="U335" s="767"/>
      <c r="V335" s="767"/>
      <c r="W335" s="767"/>
      <c r="X335" s="748"/>
      <c r="Z335" s="1576"/>
      <c r="AA335" s="1576"/>
      <c r="AB335" s="1576"/>
      <c r="AC335" s="1576"/>
      <c r="AD335" s="1575"/>
      <c r="AG335" s="1176"/>
      <c r="AH335" s="1179"/>
      <c r="AI335" s="1178"/>
      <c r="AJ335" s="1179"/>
      <c r="AK335" s="1179"/>
      <c r="AL335" s="1179"/>
      <c r="AM335" s="1179"/>
      <c r="AN335" s="1179"/>
      <c r="AO335" s="1179"/>
      <c r="AP335" s="1179"/>
      <c r="AQ335" s="1179"/>
      <c r="AR335" s="1179"/>
      <c r="AS335" s="1292"/>
      <c r="AT335" s="1292"/>
      <c r="AU335" s="1292"/>
      <c r="AV335" s="1285"/>
      <c r="AW335" s="1179"/>
      <c r="AX335" s="1179"/>
      <c r="AY335" s="1179"/>
      <c r="AZ335" s="1179"/>
      <c r="BA335" s="1179"/>
      <c r="BB335" s="1179"/>
      <c r="BC335" s="1248"/>
      <c r="BD335" s="1179"/>
      <c r="BE335" s="1179"/>
      <c r="BF335" s="1179"/>
      <c r="BG335" s="1179"/>
      <c r="BH335" s="1179"/>
      <c r="BI335" s="1179"/>
      <c r="BJ335" s="1179"/>
      <c r="BK335" s="1179"/>
      <c r="BL335" s="1179"/>
      <c r="BM335" s="1179"/>
      <c r="BN335" s="1285"/>
      <c r="BO335" s="1179"/>
      <c r="BP335" s="1179"/>
      <c r="BQ335" s="1179"/>
      <c r="BR335" s="1179"/>
      <c r="BS335" s="1179"/>
      <c r="BT335" s="1292"/>
      <c r="BU335" s="1292"/>
      <c r="BV335" s="1179"/>
      <c r="BW335" s="1295"/>
      <c r="BX335" s="1295"/>
      <c r="BY335" s="1295"/>
      <c r="BZ335" s="1295"/>
      <c r="CA335" s="1295"/>
      <c r="CB335" s="1174"/>
      <c r="CC335" s="1174"/>
      <c r="CD335" s="1174"/>
      <c r="CE335" s="1174"/>
      <c r="CF335" s="1174"/>
      <c r="CG335" s="1295"/>
      <c r="CH335" s="1174"/>
      <c r="CI335" s="1286"/>
      <c r="CJ335" s="1177"/>
      <c r="CK335" s="1286"/>
      <c r="CL335" s="1292"/>
      <c r="CM335" s="1179"/>
      <c r="CN335" s="1285"/>
      <c r="CO335" s="1179"/>
      <c r="CP335" s="1179"/>
      <c r="CQ335" s="1179"/>
      <c r="CR335" s="1285"/>
      <c r="CS335" s="1286"/>
      <c r="CT335" s="1179"/>
      <c r="CU335" s="1176"/>
      <c r="CV335" s="1177"/>
      <c r="CW335" s="1285"/>
      <c r="CX335" s="1285"/>
      <c r="CY335" s="1285"/>
      <c r="CZ335" s="1180"/>
      <c r="DA335" s="1180"/>
      <c r="DB335" s="1180"/>
      <c r="DC335" s="1180"/>
      <c r="DD335" s="1180"/>
      <c r="DE335" s="1180"/>
      <c r="DF335" s="1180"/>
      <c r="DG335" s="1180"/>
    </row>
    <row r="336" spans="1:117" ht="17.25" customHeight="1" x14ac:dyDescent="0.15">
      <c r="A336" s="1170" t="s">
        <v>608</v>
      </c>
      <c r="B336" s="1218" t="s">
        <v>78</v>
      </c>
      <c r="C336" s="1219" t="s">
        <v>240</v>
      </c>
      <c r="D336" s="1220">
        <f>AVERAGE('2024月別'!D336,'2023月別 '!C336,'2022月別'!C336,'2021月別'!C336,'2020月別'!C337)</f>
        <v>1141.0309025449583</v>
      </c>
      <c r="E336" s="1221">
        <f>AVERAGE('2024月別'!E336,'2023月別 '!D336,'2022月別'!D336,'2021月別'!D336,'2020月別'!D337)</f>
        <v>0</v>
      </c>
      <c r="F336" s="1268">
        <f>AVERAGE('2024月別'!F336,'2023月別 '!E336,'2022月別'!E336,'2021月別'!E336,'2020月別'!E337)</f>
        <v>0</v>
      </c>
      <c r="G336" s="1268">
        <f>AVERAGE('2024月別'!G336,'2023月別 '!F336,'2022月別'!F336,'2021月別'!F336,'2020月別'!F337)</f>
        <v>0</v>
      </c>
      <c r="H336" s="1268">
        <f>AVERAGE('2024月別'!H336,'2023月別 '!G336,'2022月別'!G336,'2021月別'!G336,'2020月別'!G337)</f>
        <v>0</v>
      </c>
      <c r="I336" s="1268">
        <f>AVERAGE('2024月別'!I336,'2023月別 '!H336,'2022月別'!H336,'2021月別'!H336,'2020月別'!H337)</f>
        <v>0</v>
      </c>
      <c r="J336" s="1268">
        <f>AVERAGE('2024月別'!J336,'2023月別 '!I336,'2022月別'!I336,'2021月別'!I336,'2020月別'!I337)</f>
        <v>797.6</v>
      </c>
      <c r="K336" s="1268">
        <f>AVERAGE('2024月別'!K336,'2023月別 '!J336,'2022月別'!J336,'2021月別'!J336,'2020月別'!J337)</f>
        <v>1303.5727999999999</v>
      </c>
      <c r="L336" s="1222">
        <f>AVERAGE('2024月別'!L336,'2023月別 '!K336,'2022月別'!K336,'2021月別'!K336,'2020月別'!K337)</f>
        <v>856.4</v>
      </c>
      <c r="M336" s="1222">
        <f>AVERAGE('2024月別'!M336,'2023月別 '!L336,'2022月別'!L336,'2021月別'!L336,'2020月別'!L337)</f>
        <v>840.4</v>
      </c>
      <c r="N336" s="1222">
        <f>AVERAGE('2024月別'!N336,'2023月別 '!M336,'2022月別'!M336,'2021月別'!M336,'2020月別'!M337)</f>
        <v>1423.4</v>
      </c>
      <c r="O336" s="1222">
        <f>AVERAGE('2024月別'!O336,'2023月別 '!N336,'2022月別'!N336,'2021月別'!N336,'2020月別'!N337)</f>
        <v>0</v>
      </c>
      <c r="P336" s="1224">
        <f>AVERAGE('2024月別'!P336,'2023月別 '!O336,'2022月別'!O336,'2021月別'!O336,'2020月別'!O337)</f>
        <v>0</v>
      </c>
      <c r="R336" s="59"/>
      <c r="S336" s="55"/>
      <c r="T336" s="825"/>
      <c r="U336" s="767"/>
      <c r="V336" s="767"/>
      <c r="W336" s="767"/>
      <c r="X336" s="748"/>
      <c r="Z336" s="1577"/>
      <c r="AA336" s="1577"/>
      <c r="AB336" s="1577"/>
      <c r="AC336" s="1576"/>
      <c r="AD336" s="1576"/>
      <c r="AE336" s="787"/>
      <c r="AF336" s="1292"/>
      <c r="AG336" s="1285"/>
      <c r="AH336" s="1179"/>
      <c r="AI336" s="1292"/>
      <c r="AJ336" s="1179"/>
      <c r="AK336" s="1285"/>
      <c r="AL336" s="1292"/>
      <c r="AM336" s="1176"/>
      <c r="AN336" s="1177"/>
      <c r="AO336" s="1178"/>
      <c r="AP336" s="1179"/>
      <c r="AQ336" s="1179"/>
      <c r="AR336" s="1179"/>
      <c r="AS336" s="1176"/>
      <c r="AT336" s="1177"/>
      <c r="AU336" s="1178"/>
      <c r="AV336" s="1179"/>
      <c r="AW336" s="1179"/>
      <c r="AX336" s="1292"/>
      <c r="AY336" s="1292"/>
      <c r="AZ336" s="1292"/>
      <c r="BA336" s="1292"/>
      <c r="BB336" s="1179"/>
      <c r="BC336" s="1178"/>
      <c r="BD336" s="1179"/>
      <c r="BE336" s="1179"/>
      <c r="BF336" s="1179"/>
      <c r="BG336" s="1179"/>
      <c r="BH336" s="1285"/>
      <c r="BI336" s="1179"/>
      <c r="BJ336" s="1179"/>
      <c r="BK336" s="1292"/>
      <c r="BL336" s="1292"/>
      <c r="BM336" s="1292"/>
      <c r="BN336" s="1292"/>
      <c r="BO336" s="1293"/>
      <c r="BP336" s="1179"/>
      <c r="BQ336" s="1292"/>
      <c r="BR336" s="1292"/>
      <c r="BS336" s="1292"/>
      <c r="BT336" s="1293"/>
      <c r="BU336" s="1292"/>
      <c r="BV336" s="1179"/>
      <c r="BW336" s="1295"/>
      <c r="BX336" s="1295"/>
      <c r="BY336" s="1295"/>
      <c r="BZ336" s="1174"/>
      <c r="CA336" s="1171"/>
      <c r="CB336" s="1295"/>
      <c r="CC336" s="1179"/>
      <c r="CD336" s="1179"/>
      <c r="CE336" s="1179"/>
      <c r="CF336" s="1285"/>
      <c r="CG336" s="1292"/>
      <c r="CH336" s="1292"/>
      <c r="CI336" s="1179"/>
      <c r="CJ336" s="1179"/>
      <c r="CK336" s="1179"/>
      <c r="CL336" s="1286"/>
      <c r="CM336" s="1292"/>
      <c r="CN336" s="1179"/>
      <c r="CO336" s="1176"/>
      <c r="CP336" s="1176"/>
      <c r="CQ336" s="1176"/>
      <c r="CR336" s="1176"/>
      <c r="CS336" s="1176"/>
      <c r="CT336" s="1180"/>
      <c r="CU336" s="1180"/>
      <c r="CV336" s="1180"/>
      <c r="CW336" s="1180"/>
      <c r="CX336" s="1180"/>
      <c r="CY336" s="1180"/>
      <c r="CZ336" s="1180"/>
      <c r="DA336" s="1180"/>
    </row>
    <row r="337" spans="1:93" ht="17.25" customHeight="1" x14ac:dyDescent="0.15">
      <c r="A337" s="1170" t="s">
        <v>609</v>
      </c>
      <c r="B337" s="1296" t="s">
        <v>79</v>
      </c>
      <c r="C337" s="1211" t="s">
        <v>239</v>
      </c>
      <c r="D337" s="1212">
        <f>AVERAGE('2024月別'!D337,'2023月別 '!C337,'2022月別'!C337,'2021月別'!C337,'2020月別'!C338)</f>
        <v>2743.8590000000004</v>
      </c>
      <c r="E337" s="1322">
        <f>AVERAGE('2024月別'!E337,'2023月別 '!D337,'2022月別'!D337,'2021月別'!D337,'2020月別'!D338)</f>
        <v>420.30959999999993</v>
      </c>
      <c r="F337" s="1214">
        <f>AVERAGE('2024月別'!F337,'2023月別 '!E337,'2022月別'!E337,'2021月別'!E337,'2020月別'!E338)</f>
        <v>531.53099999999995</v>
      </c>
      <c r="G337" s="1214">
        <f>AVERAGE('2024月別'!G337,'2023月別 '!F337,'2022月別'!F337,'2021月別'!F337,'2020月別'!F338)</f>
        <v>610.52739999999994</v>
      </c>
      <c r="H337" s="1214">
        <f>AVERAGE('2024月別'!H337,'2023月別 '!G337,'2022月別'!G337,'2021月別'!G337,'2020月別'!G338)</f>
        <v>559.58720000000005</v>
      </c>
      <c r="I337" s="1214">
        <f>AVERAGE('2024月別'!I337,'2023月別 '!H337,'2022月別'!H337,'2021月別'!H337,'2020月別'!H338)</f>
        <v>303.25239999999997</v>
      </c>
      <c r="J337" s="1215">
        <f>AVERAGE('2024月別'!J337,'2023月別 '!I337,'2022月別'!I337,'2021月別'!I337,'2020月別'!I338)</f>
        <v>16.999000000000002</v>
      </c>
      <c r="K337" s="1216">
        <f>AVERAGE('2024月別'!K337,'2023月別 '!J337,'2022月別'!J337,'2021月別'!J337,'2020月別'!J338)</f>
        <v>0.14099999999999999</v>
      </c>
      <c r="L337" s="1214">
        <f>AVERAGE('2024月別'!L337,'2023月別 '!K337,'2022月別'!K337,'2021月別'!K337,'2020月別'!K338)</f>
        <v>1.9E-2</v>
      </c>
      <c r="M337" s="1215">
        <f>AVERAGE('2024月別'!M337,'2023月別 '!L337,'2022月別'!L337,'2021月別'!L337,'2020月別'!L338)</f>
        <v>0</v>
      </c>
      <c r="N337" s="1214">
        <f>AVERAGE('2024月別'!N337,'2023月別 '!M337,'2022月別'!M337,'2021月別'!M337,'2020月別'!M338)</f>
        <v>1.1282000000000001</v>
      </c>
      <c r="O337" s="1214">
        <f>AVERAGE('2024月別'!O337,'2023月別 '!N337,'2022月別'!N337,'2021月別'!N337,'2020月別'!N338)</f>
        <v>70.793199999999999</v>
      </c>
      <c r="P337" s="1217">
        <f>AVERAGE('2024月別'!P337,'2023月別 '!O337,'2022月別'!O337,'2021月別'!O337,'2020月別'!O338)</f>
        <v>229.571</v>
      </c>
      <c r="R337" s="59"/>
      <c r="S337" s="55"/>
      <c r="U337" s="767"/>
      <c r="V337" s="767"/>
      <c r="W337" s="767"/>
      <c r="X337" s="748"/>
      <c r="Z337" s="1576"/>
      <c r="AA337" s="1576"/>
      <c r="AB337" s="1576"/>
      <c r="AC337" s="1577"/>
      <c r="AD337" s="1576"/>
      <c r="AG337" s="1286"/>
      <c r="AH337" s="1179"/>
      <c r="AI337" s="1176"/>
      <c r="AJ337" s="1179"/>
      <c r="AK337" s="1179"/>
      <c r="AL337" s="1179"/>
      <c r="AM337" s="1176"/>
      <c r="AN337" s="1177"/>
      <c r="AO337" s="1178"/>
      <c r="AP337" s="1178"/>
      <c r="AQ337" s="1179"/>
      <c r="AR337" s="1179"/>
      <c r="AS337" s="1179"/>
      <c r="AT337" s="1179"/>
      <c r="AU337" s="1179"/>
      <c r="AV337" s="1179"/>
      <c r="AW337" s="1179"/>
      <c r="AX337" s="1179"/>
      <c r="AY337" s="1179"/>
      <c r="AZ337" s="1179"/>
      <c r="BA337" s="1179"/>
      <c r="BB337" s="1179"/>
      <c r="BC337" s="1285"/>
      <c r="BD337" s="1292"/>
      <c r="BE337" s="1179"/>
      <c r="BF337" s="1179"/>
      <c r="BG337" s="1179"/>
      <c r="BH337" s="1285"/>
      <c r="BI337" s="1179"/>
      <c r="BJ337" s="1292"/>
      <c r="BK337" s="1179"/>
      <c r="BL337" s="1179"/>
      <c r="BM337" s="1179"/>
      <c r="BN337" s="1179"/>
      <c r="BO337" s="1179"/>
      <c r="BP337" s="1292"/>
      <c r="BQ337" s="1284"/>
      <c r="BR337" s="1284"/>
      <c r="BS337" s="1284"/>
      <c r="BT337" s="1284"/>
      <c r="BU337" s="1284"/>
      <c r="BV337" s="1174"/>
      <c r="BW337" s="1179"/>
      <c r="BX337" s="1179"/>
      <c r="BY337" s="1179"/>
      <c r="BZ337" s="1286"/>
      <c r="CA337" s="1292"/>
      <c r="CB337" s="1292"/>
      <c r="CC337" s="1176"/>
      <c r="CD337" s="1177"/>
      <c r="CE337" s="1285"/>
      <c r="CF337" s="1285"/>
      <c r="CG337" s="1285"/>
      <c r="CH337" s="1180"/>
      <c r="CI337" s="1180"/>
      <c r="CJ337" s="1180"/>
      <c r="CK337" s="1180"/>
      <c r="CL337" s="1180"/>
      <c r="CM337" s="1180"/>
      <c r="CN337" s="1180"/>
      <c r="CO337" s="1180"/>
    </row>
    <row r="338" spans="1:93" ht="17.25" customHeight="1" x14ac:dyDescent="0.15">
      <c r="A338" s="1170" t="s">
        <v>610</v>
      </c>
      <c r="B338" s="1210" t="s">
        <v>80</v>
      </c>
      <c r="C338" s="1211" t="s">
        <v>15</v>
      </c>
      <c r="D338" s="1212">
        <f>AVERAGE('2024月別'!D338,'2023月別 '!C338,'2022月別'!C338,'2021月別'!C338,'2020月別'!C339)</f>
        <v>4833568.1100000003</v>
      </c>
      <c r="E338" s="1322">
        <f>AVERAGE('2024月別'!E338,'2023月別 '!D338,'2022月別'!D338,'2021月別'!D338,'2020月別'!D339)</f>
        <v>633686.17800000007</v>
      </c>
      <c r="F338" s="1214">
        <f>AVERAGE('2024月別'!F338,'2023月別 '!E338,'2022月別'!E338,'2021月別'!E338,'2020月別'!E339)</f>
        <v>1931222.2479999997</v>
      </c>
      <c r="G338" s="1214">
        <f>AVERAGE('2024月別'!G338,'2023月別 '!F338,'2022月別'!F338,'2021月別'!F338,'2020月別'!F339)</f>
        <v>755716.4436</v>
      </c>
      <c r="H338" s="1214">
        <f>AVERAGE('2024月別'!H338,'2023月別 '!G338,'2022月別'!G338,'2021月別'!G338,'2020月別'!G339)</f>
        <v>557063.63620000007</v>
      </c>
      <c r="I338" s="1214">
        <f>AVERAGE('2024月別'!I338,'2023月別 '!H338,'2022月別'!H338,'2021月別'!H338,'2020月別'!H339)</f>
        <v>284251.43040000007</v>
      </c>
      <c r="J338" s="1215">
        <f>AVERAGE('2024月別'!J338,'2023月別 '!I338,'2022月別'!I338,'2021月別'!I338,'2020月別'!I339)</f>
        <v>14410.564800000002</v>
      </c>
      <c r="K338" s="1216">
        <f>AVERAGE('2024月別'!K338,'2023月別 '!J338,'2022月別'!J338,'2021月別'!J338,'2020月別'!J339)</f>
        <v>224.5018</v>
      </c>
      <c r="L338" s="1214">
        <f>AVERAGE('2024月別'!L338,'2023月別 '!K338,'2022月別'!K338,'2021月別'!K338,'2020月別'!K339)</f>
        <v>21.7944</v>
      </c>
      <c r="M338" s="1215">
        <f>AVERAGE('2024月別'!M338,'2023月別 '!L338,'2022月別'!L338,'2021月別'!L338,'2020月別'!L339)</f>
        <v>0</v>
      </c>
      <c r="N338" s="1214">
        <f>AVERAGE('2024月別'!N338,'2023月別 '!M338,'2022月別'!M338,'2021月別'!M338,'2020月別'!M339)</f>
        <v>3878.1864</v>
      </c>
      <c r="O338" s="1214">
        <f>AVERAGE('2024月別'!O338,'2023月別 '!N338,'2022月別'!N338,'2021月別'!N338,'2020月別'!N339)</f>
        <v>147969.68380000003</v>
      </c>
      <c r="P338" s="1217">
        <f>AVERAGE('2024月別'!P338,'2023月別 '!O338,'2022月別'!O338,'2021月別'!O338,'2020月別'!O339)</f>
        <v>505123.44260000001</v>
      </c>
      <c r="S338" s="55"/>
      <c r="U338" s="767"/>
      <c r="V338" s="767"/>
      <c r="W338" s="767"/>
      <c r="X338" s="748"/>
      <c r="Z338" s="1577"/>
      <c r="AA338" s="1577"/>
      <c r="AB338" s="1577"/>
      <c r="AC338" s="1576"/>
      <c r="AD338" s="1577"/>
      <c r="AG338" s="1286"/>
      <c r="AH338" s="1179"/>
      <c r="AI338" s="1179"/>
      <c r="AJ338" s="1179"/>
      <c r="AK338" s="1179"/>
      <c r="AL338" s="1179"/>
      <c r="AM338" s="1179"/>
      <c r="AN338" s="1179"/>
      <c r="AO338" s="1179"/>
      <c r="AP338" s="1179"/>
      <c r="AQ338" s="1179"/>
      <c r="AR338" s="1179"/>
      <c r="AS338" s="1292"/>
      <c r="AT338" s="1292"/>
      <c r="AU338" s="1292"/>
      <c r="AV338" s="1178"/>
      <c r="AW338" s="1292"/>
      <c r="AX338" s="1179"/>
      <c r="AY338" s="1179"/>
      <c r="AZ338" s="1179"/>
      <c r="BA338" s="1179"/>
      <c r="BB338" s="1179"/>
      <c r="BC338" s="1285"/>
      <c r="BD338" s="1292"/>
      <c r="BE338" s="1292"/>
      <c r="BF338" s="1292"/>
      <c r="BG338" s="1292"/>
      <c r="BH338" s="1292"/>
      <c r="BI338" s="1292"/>
      <c r="BJ338" s="1179"/>
      <c r="BK338" s="1174"/>
      <c r="BL338" s="1174"/>
      <c r="BM338" s="1174"/>
      <c r="BN338" s="1301"/>
      <c r="BO338" s="1295"/>
      <c r="BP338" s="1174"/>
      <c r="BQ338" s="1179"/>
      <c r="BR338" s="1179"/>
      <c r="BS338" s="1179"/>
      <c r="BT338" s="1286"/>
      <c r="BU338" s="1292"/>
      <c r="BV338" s="1179"/>
      <c r="BW338" s="1286"/>
      <c r="BX338" s="1177"/>
      <c r="BY338" s="1286"/>
      <c r="BZ338" s="1286"/>
      <c r="CA338" s="1286"/>
      <c r="CB338" s="1179"/>
      <c r="CC338" s="1285"/>
      <c r="CD338" s="1285"/>
      <c r="CE338" s="1285"/>
      <c r="CF338" s="1285"/>
      <c r="CG338" s="1285"/>
      <c r="CH338" s="1180"/>
      <c r="CI338" s="1180"/>
      <c r="CJ338" s="1180"/>
      <c r="CK338" s="1180"/>
      <c r="CL338" s="1180"/>
      <c r="CM338" s="1180"/>
      <c r="CN338" s="1180"/>
      <c r="CO338" s="1180"/>
    </row>
    <row r="339" spans="1:93" ht="17.25" customHeight="1" x14ac:dyDescent="0.15">
      <c r="A339" s="1170" t="s">
        <v>611</v>
      </c>
      <c r="B339" s="1218" t="s">
        <v>80</v>
      </c>
      <c r="C339" s="1219" t="s">
        <v>240</v>
      </c>
      <c r="D339" s="1220">
        <f>AVERAGE('2024月別'!D339,'2023月別 '!C339,'2022月別'!C339,'2021月別'!C339,'2020月別'!C340)</f>
        <v>1772.0830846798769</v>
      </c>
      <c r="E339" s="1221">
        <f>AVERAGE('2024月別'!E339,'2023月別 '!D339,'2022月別'!D339,'2021月別'!D339,'2020月別'!D340)</f>
        <v>1523.4</v>
      </c>
      <c r="F339" s="1222">
        <f>AVERAGE('2024月別'!F339,'2023月別 '!E339,'2022月別'!E339,'2021月別'!E339,'2020月別'!E340)</f>
        <v>1372.8</v>
      </c>
      <c r="G339" s="1222">
        <f>AVERAGE('2024月別'!G339,'2023月別 '!F339,'2022月別'!F339,'2021月別'!F339,'2020月別'!F340)</f>
        <v>1042.2</v>
      </c>
      <c r="H339" s="1222">
        <f>AVERAGE('2024月別'!H339,'2023月別 '!G339,'2022月別'!G339,'2021月別'!G339,'2020月別'!G340)</f>
        <v>1071.4000000000001</v>
      </c>
      <c r="I339" s="1222">
        <f>AVERAGE('2024月別'!I339,'2023月別 '!H339,'2022月別'!H339,'2021月別'!H339,'2020月別'!H340)</f>
        <v>938.2</v>
      </c>
      <c r="J339" s="1223">
        <f>AVERAGE('2024月別'!J339,'2023月別 '!I339,'2022月別'!I339,'2021月別'!I339,'2020月別'!I340)</f>
        <v>847</v>
      </c>
      <c r="K339" s="1222">
        <f>AVERAGE('2024月別'!K339,'2023月別 '!J339,'2022月別'!J339,'2021月別'!J339,'2020月別'!J340)</f>
        <v>318.39999999999998</v>
      </c>
      <c r="L339" s="1222">
        <f>AVERAGE('2024月別'!L339,'2023月別 '!K339,'2022月別'!K339,'2021月別'!K339,'2020月別'!K340)</f>
        <v>229.4</v>
      </c>
      <c r="M339" s="1223">
        <f>AVERAGE('2024月別'!M339,'2023月別 '!L339,'2022月別'!L339,'2021月別'!L339,'2020月別'!L340)</f>
        <v>0</v>
      </c>
      <c r="N339" s="1222">
        <f>AVERAGE('2024月別'!N339,'2023月別 '!M339,'2022月別'!M339,'2021月別'!M339,'2020月別'!M340)</f>
        <v>3617</v>
      </c>
      <c r="O339" s="1222">
        <f>AVERAGE('2024月別'!O339,'2023月別 '!N339,'2022月別'!N339,'2021月別'!N339,'2020月別'!N340)</f>
        <v>2168.4</v>
      </c>
      <c r="P339" s="1224">
        <f>AVERAGE('2024月別'!P339,'2023月別 '!O339,'2022月別'!O339,'2021月別'!O339,'2020月別'!O340)</f>
        <v>2199.4</v>
      </c>
      <c r="R339" s="59"/>
      <c r="S339" s="55"/>
      <c r="T339" s="825"/>
      <c r="U339" s="767"/>
      <c r="V339" s="767"/>
      <c r="W339" s="767"/>
      <c r="X339" s="748"/>
      <c r="Z339" s="1576"/>
      <c r="AA339" s="1576"/>
      <c r="AB339" s="1576"/>
      <c r="AC339" s="1577"/>
      <c r="AD339" s="1576"/>
      <c r="AE339" s="787"/>
      <c r="AF339" s="1292"/>
      <c r="AG339" s="1292"/>
      <c r="AH339" s="1179"/>
      <c r="AI339" s="1285"/>
      <c r="AJ339" s="1179"/>
      <c r="AK339" s="1179"/>
      <c r="AL339" s="1179"/>
      <c r="AM339" s="1292"/>
      <c r="AN339" s="1292"/>
      <c r="AO339" s="1292"/>
      <c r="AP339" s="1292"/>
      <c r="AQ339" s="1178"/>
      <c r="AR339" s="1292"/>
      <c r="AS339" s="1176"/>
      <c r="AT339" s="1177"/>
      <c r="AU339" s="1178"/>
      <c r="AV339" s="1292"/>
      <c r="AW339" s="1292"/>
      <c r="AX339" s="1179"/>
      <c r="AY339" s="1292"/>
      <c r="AZ339" s="1292"/>
      <c r="BA339" s="1292"/>
      <c r="BB339" s="1292"/>
      <c r="BC339" s="1292"/>
      <c r="BD339" s="1179"/>
      <c r="BE339" s="1174"/>
      <c r="BF339" s="1174"/>
      <c r="BG339" s="1174"/>
      <c r="BH339" s="1301"/>
      <c r="BI339" s="1290"/>
      <c r="BJ339" s="1174"/>
      <c r="BK339" s="1285"/>
      <c r="BL339" s="1285"/>
      <c r="BM339" s="1285"/>
      <c r="BN339" s="1285"/>
      <c r="BO339" s="1285"/>
      <c r="BP339" s="1180"/>
      <c r="BQ339" s="1180"/>
      <c r="BR339" s="1180"/>
      <c r="BS339" s="1180"/>
      <c r="BT339" s="1180"/>
      <c r="BU339" s="1180"/>
      <c r="BV339" s="1180"/>
      <c r="BW339" s="1180"/>
    </row>
    <row r="340" spans="1:93" ht="17.25" customHeight="1" x14ac:dyDescent="0.15">
      <c r="A340" s="1170" t="s">
        <v>612</v>
      </c>
      <c r="B340" s="1225" t="s">
        <v>81</v>
      </c>
      <c r="C340" s="1226" t="s">
        <v>239</v>
      </c>
      <c r="D340" s="1212">
        <f>AVERAGE('2024月別'!D340,'2023月別 '!C340,'2022月別'!C340,'2021月別'!C340,'2020月別'!C341)</f>
        <v>1657.0451999999998</v>
      </c>
      <c r="E340" s="1323">
        <f>AVERAGE('2024月別'!E340,'2023月別 '!D340,'2022月別'!D340,'2021月別'!D340,'2020月別'!D341)</f>
        <v>267.26840000000004</v>
      </c>
      <c r="F340" s="1214">
        <f>AVERAGE('2024月別'!F340,'2023月別 '!E340,'2022月別'!E340,'2021月別'!E340,'2020月別'!E341)</f>
        <v>305.84980000000002</v>
      </c>
      <c r="G340" s="1214">
        <f>AVERAGE('2024月別'!G340,'2023月別 '!F340,'2022月別'!F340,'2021月別'!F340,'2020月別'!F341)</f>
        <v>363.60319999999996</v>
      </c>
      <c r="H340" s="1214">
        <f>AVERAGE('2024月別'!H340,'2023月別 '!G340,'2022月別'!G340,'2021月別'!G340,'2020月別'!G341)</f>
        <v>340.87399999999997</v>
      </c>
      <c r="I340" s="1214">
        <f>AVERAGE('2024月別'!I340,'2023月別 '!H340,'2022月別'!H340,'2021月別'!H340,'2020月別'!H341)</f>
        <v>196.58980000000003</v>
      </c>
      <c r="J340" s="1215">
        <f>AVERAGE('2024月別'!J340,'2023月別 '!I340,'2022月別'!I340,'2021月別'!I340,'2020月別'!I341)</f>
        <v>5.1945999999999994</v>
      </c>
      <c r="K340" s="1216">
        <f>AVERAGE('2024月別'!K340,'2023月別 '!J340,'2022月別'!J340,'2021月別'!J340,'2020月別'!J341)</f>
        <v>0</v>
      </c>
      <c r="L340" s="1214">
        <f>AVERAGE('2024月別'!L340,'2023月別 '!K340,'2022月別'!K340,'2021月別'!K340,'2020月別'!K341)</f>
        <v>0</v>
      </c>
      <c r="M340" s="1214">
        <f>AVERAGE('2024月別'!M340,'2023月別 '!L340,'2022月別'!L340,'2021月別'!L340,'2020月別'!L341)</f>
        <v>1.2504</v>
      </c>
      <c r="N340" s="1214">
        <f>AVERAGE('2024月別'!N340,'2023月別 '!M340,'2022月別'!M340,'2021月別'!M340,'2020月別'!M341)</f>
        <v>0.46840000000000004</v>
      </c>
      <c r="O340" s="1214">
        <f>AVERAGE('2024月別'!O340,'2023月別 '!N340,'2022月別'!N340,'2021月別'!N340,'2020月別'!N341)</f>
        <v>42.998800000000003</v>
      </c>
      <c r="P340" s="1217">
        <f>AVERAGE('2024月別'!P340,'2023月別 '!O340,'2022月別'!O340,'2021月別'!O340,'2020月別'!O341)</f>
        <v>132.9478</v>
      </c>
      <c r="R340" s="59"/>
      <c r="S340" s="55"/>
      <c r="U340" s="767"/>
      <c r="V340" s="767"/>
      <c r="W340" s="767"/>
      <c r="X340" s="748"/>
      <c r="Z340" s="1576"/>
      <c r="AA340" s="1576"/>
      <c r="AB340" s="1576"/>
      <c r="AC340" s="1576"/>
      <c r="AD340" s="1577"/>
      <c r="AH340" s="1179"/>
      <c r="AI340" s="1179"/>
      <c r="AJ340" s="1179"/>
      <c r="AK340" s="1179"/>
      <c r="AL340" s="1179"/>
      <c r="AM340" s="1292"/>
      <c r="AN340" s="1292"/>
      <c r="AO340" s="1292"/>
      <c r="AP340" s="1178"/>
      <c r="AQ340" s="1179"/>
      <c r="AR340" s="1292"/>
      <c r="AS340" s="1292"/>
      <c r="AT340" s="1292"/>
      <c r="AU340" s="1292"/>
      <c r="AV340" s="1292"/>
      <c r="AW340" s="1292"/>
      <c r="AX340" s="1179"/>
      <c r="AY340" s="1179"/>
      <c r="AZ340" s="1179"/>
      <c r="BA340" s="1179"/>
      <c r="BB340" s="1179"/>
      <c r="BC340" s="1285"/>
      <c r="BD340" s="1292"/>
      <c r="BE340" s="1295"/>
      <c r="BF340" s="1295"/>
      <c r="BG340" s="1295"/>
      <c r="BH340" s="1301"/>
      <c r="BI340" s="1290"/>
      <c r="BJ340" s="1295"/>
      <c r="BK340" s="1286"/>
      <c r="BL340" s="1177"/>
      <c r="BM340" s="1286"/>
      <c r="BN340" s="1286"/>
      <c r="BO340" s="1286"/>
      <c r="BP340" s="1180"/>
      <c r="BQ340" s="1180"/>
      <c r="BR340" s="1180"/>
      <c r="BS340" s="1180"/>
      <c r="BT340" s="1180"/>
      <c r="BU340" s="1180"/>
      <c r="BV340" s="1180"/>
      <c r="BW340" s="1180"/>
    </row>
    <row r="341" spans="1:93" ht="17.25" customHeight="1" x14ac:dyDescent="0.15">
      <c r="A341" s="1170" t="s">
        <v>613</v>
      </c>
      <c r="B341" s="1210" t="s">
        <v>81</v>
      </c>
      <c r="C341" s="1211" t="s">
        <v>15</v>
      </c>
      <c r="D341" s="1212">
        <f>AVERAGE('2024月別'!D341,'2023月別 '!C341,'2022月別'!C341,'2021月別'!C341,'2020月別'!C342)</f>
        <v>2211085.8489999999</v>
      </c>
      <c r="E341" s="1323">
        <f>AVERAGE('2024月別'!E341,'2023月別 '!D341,'2022月別'!D341,'2021月別'!D341,'2020月別'!D342)</f>
        <v>406707.27540000004</v>
      </c>
      <c r="F341" s="1214">
        <f>AVERAGE('2024月別'!F341,'2023月別 '!E341,'2022月別'!E341,'2021月別'!E341,'2020月別'!E342)</f>
        <v>427676.77039999998</v>
      </c>
      <c r="G341" s="1214">
        <f>AVERAGE('2024月別'!G341,'2023月別 '!F341,'2022月別'!F341,'2021月別'!F341,'2020月別'!F342)</f>
        <v>453792.93059999996</v>
      </c>
      <c r="H341" s="1214">
        <f>AVERAGE('2024月別'!H341,'2023月別 '!G341,'2022月別'!G341,'2021月別'!G341,'2020月別'!G342)</f>
        <v>363127.51939999999</v>
      </c>
      <c r="I341" s="1214">
        <f>AVERAGE('2024月別'!I341,'2023月別 '!H341,'2022月別'!H341,'2021月別'!H341,'2020月別'!H342)</f>
        <v>179284.10319999998</v>
      </c>
      <c r="J341" s="1215">
        <f>AVERAGE('2024月別'!J341,'2023月別 '!I341,'2022月別'!I341,'2021月別'!I341,'2020月別'!I342)</f>
        <v>4095.1356000000001</v>
      </c>
      <c r="K341" s="1216">
        <f>AVERAGE('2024月別'!K341,'2023月別 '!J341,'2022月別'!J341,'2021月別'!J341,'2020月別'!J342)</f>
        <v>0</v>
      </c>
      <c r="L341" s="1214">
        <f>AVERAGE('2024月別'!L341,'2023月別 '!K341,'2022月別'!K341,'2021月別'!K341,'2020月別'!K342)</f>
        <v>0</v>
      </c>
      <c r="M341" s="1214">
        <f>AVERAGE('2024月別'!M341,'2023月別 '!L341,'2022月別'!L341,'2021月別'!L341,'2020月別'!L342)</f>
        <v>623.44200000000001</v>
      </c>
      <c r="N341" s="1214">
        <f>AVERAGE('2024月別'!N341,'2023月別 '!M341,'2022月別'!M341,'2021月別'!M341,'2020月別'!M342)</f>
        <v>1883.5907999999999</v>
      </c>
      <c r="O341" s="1214">
        <f>AVERAGE('2024月別'!O341,'2023月別 '!N341,'2022月別'!N341,'2021月別'!N341,'2020月別'!N342)</f>
        <v>87006.027800000011</v>
      </c>
      <c r="P341" s="1217">
        <f>AVERAGE('2024月別'!P341,'2023月別 '!O341,'2022月別'!O341,'2021月別'!O341,'2020月別'!O342)</f>
        <v>286889.05379999999</v>
      </c>
      <c r="R341" s="59"/>
      <c r="S341" s="59"/>
      <c r="U341" s="767"/>
      <c r="V341" s="767"/>
      <c r="W341" s="767"/>
      <c r="X341" s="748"/>
      <c r="Z341" s="1577"/>
      <c r="AA341" s="1577"/>
      <c r="AB341" s="1577"/>
      <c r="AC341" s="1576"/>
      <c r="AD341" s="1576"/>
      <c r="AH341" s="1179"/>
      <c r="AI341" s="1179"/>
      <c r="AJ341" s="1292"/>
      <c r="AK341" s="1178"/>
      <c r="AL341" s="1179"/>
      <c r="AM341" s="1292"/>
      <c r="AN341" s="1292"/>
      <c r="AO341" s="1292"/>
      <c r="AP341" s="1292"/>
      <c r="AQ341" s="1292"/>
      <c r="AR341" s="1179"/>
      <c r="AS341" s="1179"/>
      <c r="AT341" s="1179"/>
      <c r="AU341" s="1179"/>
      <c r="AV341" s="1179"/>
      <c r="AW341" s="1285"/>
      <c r="AX341" s="1179"/>
      <c r="AY341" s="1295"/>
      <c r="AZ341" s="1295"/>
      <c r="BA341" s="1295"/>
      <c r="BB341" s="1295"/>
      <c r="BC341" s="1295"/>
      <c r="BD341" s="1174"/>
      <c r="BE341" s="1301"/>
      <c r="BF341" s="1209"/>
      <c r="BG341" s="1324"/>
      <c r="BH341" s="1324"/>
      <c r="BI341" s="1324"/>
      <c r="BJ341" s="1174"/>
      <c r="BK341" s="1286"/>
      <c r="BL341" s="1177"/>
      <c r="BM341" s="1286"/>
      <c r="BN341" s="1286"/>
      <c r="BO341" s="1286"/>
      <c r="BP341" s="1285"/>
      <c r="BQ341" s="1183"/>
      <c r="BR341" s="1183"/>
      <c r="BS341" s="1183"/>
      <c r="BT341" s="1183"/>
      <c r="BU341" s="1183"/>
      <c r="BV341" s="1307"/>
      <c r="BW341" s="1180"/>
      <c r="BZ341" s="1171"/>
    </row>
    <row r="342" spans="1:93" ht="17.25" customHeight="1" x14ac:dyDescent="0.15">
      <c r="A342" s="1170" t="s">
        <v>614</v>
      </c>
      <c r="B342" s="1218" t="s">
        <v>81</v>
      </c>
      <c r="C342" s="1219" t="s">
        <v>240</v>
      </c>
      <c r="D342" s="1220">
        <f>AVERAGE('2024月別'!D342,'2023月別 '!C342,'2022月別'!C342,'2021月別'!C342,'2020月別'!C343)</f>
        <v>1332.4964242807002</v>
      </c>
      <c r="E342" s="1325">
        <f>AVERAGE('2024月別'!E342,'2023月別 '!D342,'2022月別'!D342,'2021月別'!D342,'2020月別'!D343)</f>
        <v>1535.8</v>
      </c>
      <c r="F342" s="1222">
        <f>AVERAGE('2024月別'!F342,'2023月別 '!E342,'2022月別'!E342,'2021月別'!E342,'2020月別'!E343)</f>
        <v>1400.2</v>
      </c>
      <c r="G342" s="1222">
        <f>AVERAGE('2024月別'!G342,'2023月別 '!F342,'2022月別'!F342,'2021月別'!F342,'2020月別'!F343)</f>
        <v>1255.2</v>
      </c>
      <c r="H342" s="1222">
        <f>AVERAGE('2024月別'!H342,'2023月別 '!G342,'2022月別'!G342,'2021月別'!G342,'2020月別'!G343)</f>
        <v>1065.8</v>
      </c>
      <c r="I342" s="1222">
        <f>AVERAGE('2024月別'!I342,'2023月別 '!H342,'2022月別'!H342,'2021月別'!H342,'2020月別'!H343)</f>
        <v>913.6</v>
      </c>
      <c r="J342" s="1223">
        <f>AVERAGE('2024月別'!J342,'2023月別 '!I342,'2022月別'!I342,'2021月別'!I342,'2020月別'!I343)</f>
        <v>798.8</v>
      </c>
      <c r="K342" s="1222">
        <f>AVERAGE('2024月別'!K342,'2023月別 '!J342,'2022月別'!J342,'2021月別'!J342,'2020月別'!J343)</f>
        <v>0</v>
      </c>
      <c r="L342" s="1222">
        <f>AVERAGE('2024月別'!L342,'2023月別 '!K342,'2022月別'!K342,'2021月別'!K342,'2020月別'!K343)</f>
        <v>0</v>
      </c>
      <c r="M342" s="1222">
        <f>AVERAGE('2024月別'!M342,'2023月別 '!L342,'2022月別'!L342,'2021月別'!L342,'2020月別'!L343)</f>
        <v>99.8</v>
      </c>
      <c r="N342" s="1222">
        <f>AVERAGE('2024月別'!N342,'2023月別 '!M342,'2022月別'!M342,'2021月別'!M342,'2020月別'!M343)</f>
        <v>4013.8</v>
      </c>
      <c r="O342" s="1222">
        <f>AVERAGE('2024月別'!O342,'2023月別 '!N342,'2022月別'!N342,'2021月別'!N342,'2020月別'!N343)</f>
        <v>1638.8</v>
      </c>
      <c r="P342" s="1224">
        <f>AVERAGE('2024月別'!P342,'2023月別 '!O342,'2022月別'!O342,'2021月別'!O342,'2020月別'!O343)</f>
        <v>1730.2</v>
      </c>
      <c r="R342" s="59"/>
      <c r="S342" s="59"/>
      <c r="T342" s="825"/>
      <c r="U342" s="767"/>
      <c r="V342" s="767"/>
      <c r="W342" s="767"/>
      <c r="X342" s="748"/>
      <c r="Z342" s="1576"/>
      <c r="AA342" s="1576"/>
      <c r="AB342" s="1576"/>
      <c r="AC342" s="1577"/>
      <c r="AD342" s="1576"/>
      <c r="AE342" s="787"/>
      <c r="AF342" s="1292"/>
      <c r="AH342" s="1292"/>
      <c r="AI342" s="1292"/>
      <c r="AJ342" s="1179"/>
      <c r="AK342" s="1292"/>
      <c r="AL342" s="1179"/>
      <c r="AM342" s="1176"/>
      <c r="AN342" s="1177"/>
      <c r="AO342" s="1178"/>
      <c r="AP342" s="1292"/>
      <c r="AQ342" s="1292"/>
      <c r="AR342" s="1179"/>
      <c r="AS342" s="1295"/>
      <c r="AT342" s="1295"/>
      <c r="AU342" s="1303"/>
      <c r="AV342" s="1174"/>
      <c r="AW342" s="1174"/>
      <c r="AX342" s="1295"/>
      <c r="AY342" s="1286"/>
      <c r="AZ342" s="1177"/>
      <c r="BA342" s="1286"/>
      <c r="BB342" s="1286"/>
      <c r="BC342" s="1286"/>
      <c r="BD342" s="1179"/>
      <c r="BE342" s="1286"/>
      <c r="BF342" s="1177"/>
      <c r="BG342" s="1286"/>
      <c r="BH342" s="1286"/>
      <c r="BI342" s="1286"/>
      <c r="BJ342" s="1285"/>
      <c r="BK342" s="1285"/>
      <c r="BL342" s="1285"/>
      <c r="BM342" s="1285"/>
      <c r="BN342" s="1285"/>
      <c r="BO342" s="1285"/>
      <c r="BP342" s="1180"/>
      <c r="BQ342" s="1180"/>
    </row>
    <row r="343" spans="1:93" ht="17.25" customHeight="1" x14ac:dyDescent="0.15">
      <c r="A343" s="1170" t="s">
        <v>615</v>
      </c>
      <c r="B343" s="1296" t="s">
        <v>82</v>
      </c>
      <c r="C343" s="1211" t="s">
        <v>239</v>
      </c>
      <c r="D343" s="1212">
        <f>AVERAGE('2024月別'!D343,'2023月別 '!C343,'2022月別'!C343,'2021月別'!C343,'2020月別'!C344)</f>
        <v>6013.4637999999995</v>
      </c>
      <c r="E343" s="1322">
        <f>AVERAGE('2024月別'!E343,'2023月別 '!D343,'2022月別'!D343,'2021月別'!D343,'2020月別'!D344)</f>
        <v>2.6015999999999999</v>
      </c>
      <c r="F343" s="1251">
        <f>AVERAGE('2024月別'!F343,'2023月別 '!E343,'2022月別'!E343,'2021月別'!E343,'2020月別'!E344)</f>
        <v>1.4076</v>
      </c>
      <c r="G343" s="1251">
        <f>AVERAGE('2024月別'!G343,'2023月別 '!F343,'2022月別'!F343,'2021月別'!F343,'2020月別'!F344)</f>
        <v>125.792</v>
      </c>
      <c r="H343" s="1251">
        <f>AVERAGE('2024月別'!H343,'2023月別 '!G343,'2022月別'!G343,'2021月別'!G343,'2020月別'!G344)</f>
        <v>360.26099999999997</v>
      </c>
      <c r="I343" s="1251">
        <f>AVERAGE('2024月別'!I343,'2023月別 '!H343,'2022月別'!H343,'2021月別'!H343,'2020月別'!H344)</f>
        <v>1856.3268</v>
      </c>
      <c r="J343" s="1299">
        <f>AVERAGE('2024月別'!J343,'2023月別 '!I343,'2022月別'!I343,'2021月別'!I343,'2020月別'!I344)</f>
        <v>2739.3076000000001</v>
      </c>
      <c r="K343" s="1251">
        <f>AVERAGE('2024月別'!K343,'2023月別 '!J343,'2022月別'!J343,'2021月別'!J343,'2020月別'!J344)</f>
        <v>385.45079999999996</v>
      </c>
      <c r="L343" s="1251">
        <f>AVERAGE('2024月別'!L343,'2023月別 '!K343,'2022月別'!K343,'2021月別'!K343,'2020月別'!K344)</f>
        <v>194.19159999999999</v>
      </c>
      <c r="M343" s="1251">
        <f>AVERAGE('2024月別'!M343,'2023月別 '!L343,'2022月別'!L343,'2021月別'!L343,'2020月別'!L344)</f>
        <v>212.84639999999999</v>
      </c>
      <c r="N343" s="1251">
        <f>AVERAGE('2024月別'!N343,'2023月別 '!M343,'2022月別'!M343,'2021月別'!M343,'2020月別'!M344)</f>
        <v>104.7488</v>
      </c>
      <c r="O343" s="1251">
        <f>AVERAGE('2024月別'!O343,'2023月別 '!N343,'2022月別'!N343,'2021月別'!N343,'2020月別'!N344)</f>
        <v>26.705399999999997</v>
      </c>
      <c r="P343" s="1326">
        <f>AVERAGE('2024月別'!P343,'2023月別 '!O343,'2022月別'!O343,'2021月別'!O343,'2020月別'!O344)</f>
        <v>3.8242000000000003</v>
      </c>
      <c r="R343" s="59"/>
      <c r="S343" s="59"/>
      <c r="U343" s="767"/>
      <c r="V343" s="767"/>
      <c r="W343" s="767"/>
      <c r="X343" s="748"/>
      <c r="Z343" s="1576"/>
      <c r="AA343" s="1576"/>
      <c r="AB343" s="1576"/>
      <c r="AC343" s="1576"/>
      <c r="AD343" s="1577"/>
      <c r="AH343" s="1292"/>
      <c r="AI343" s="1179"/>
      <c r="AJ343" s="1286"/>
      <c r="AK343" s="1286"/>
      <c r="AL343" s="1292"/>
      <c r="AM343" s="1286"/>
      <c r="AN343" s="1177"/>
      <c r="AO343" s="1286"/>
      <c r="AP343" s="1286"/>
      <c r="AQ343" s="1286"/>
      <c r="AR343" s="1297"/>
      <c r="AS343" s="1176"/>
      <c r="AT343" s="1177"/>
      <c r="AU343" s="1285"/>
      <c r="AV343" s="1285"/>
      <c r="AW343" s="1285"/>
      <c r="AX343" s="1180"/>
      <c r="AY343" s="1180"/>
    </row>
    <row r="344" spans="1:93" ht="17.25" customHeight="1" x14ac:dyDescent="0.15">
      <c r="A344" s="1170" t="s">
        <v>616</v>
      </c>
      <c r="B344" s="1210" t="s">
        <v>83</v>
      </c>
      <c r="C344" s="1211" t="s">
        <v>15</v>
      </c>
      <c r="D344" s="1212">
        <f>AVERAGE('2024月別'!D344,'2023月別 '!C344,'2022月別'!C344,'2021月別'!C344,'2020月別'!C345)</f>
        <v>2949035.9285999998</v>
      </c>
      <c r="E344" s="1322">
        <f>AVERAGE('2024月別'!E344,'2023月別 '!D344,'2022月別'!D344,'2021月別'!D344,'2020月別'!D345)</f>
        <v>1177.7221999999999</v>
      </c>
      <c r="F344" s="1251">
        <f>AVERAGE('2024月別'!F344,'2023月別 '!E344,'2022月別'!E344,'2021月別'!E344,'2020月別'!E345)</f>
        <v>664.89840000000004</v>
      </c>
      <c r="G344" s="1251">
        <f>AVERAGE('2024月別'!G344,'2023月別 '!F344,'2022月別'!F344,'2021月別'!F344,'2020月別'!F345)</f>
        <v>151341.42859999998</v>
      </c>
      <c r="H344" s="1251">
        <f>AVERAGE('2024月別'!H344,'2023月別 '!G344,'2022月別'!G344,'2021月別'!G344,'2020月別'!G345)</f>
        <v>239763.11000000002</v>
      </c>
      <c r="I344" s="1251">
        <f>AVERAGE('2024月別'!I344,'2023月別 '!H344,'2022月別'!H344,'2021月別'!H344,'2020月別'!H345)</f>
        <v>986104.20739999996</v>
      </c>
      <c r="J344" s="1299">
        <f>AVERAGE('2024月別'!J344,'2023月別 '!I344,'2022月別'!I344,'2021月別'!I344,'2020月別'!I345)</f>
        <v>1177598.4304</v>
      </c>
      <c r="K344" s="1251">
        <f>AVERAGE('2024月別'!K344,'2023月別 '!J344,'2022月別'!J344,'2021月別'!J344,'2020月別'!J345)</f>
        <v>138910.81400000001</v>
      </c>
      <c r="L344" s="1251">
        <f>AVERAGE('2024月別'!L344,'2023月別 '!K344,'2022月別'!K344,'2021月別'!K344,'2020月別'!K345)</f>
        <v>93007.955600000001</v>
      </c>
      <c r="M344" s="1251">
        <f>AVERAGE('2024月別'!M344,'2023月別 '!L344,'2022月別'!L344,'2021月別'!L344,'2020月別'!L345)</f>
        <v>96842.375599999999</v>
      </c>
      <c r="N344" s="1251">
        <f>AVERAGE('2024月別'!N344,'2023月別 '!M344,'2022月別'!M344,'2021月別'!M344,'2020月別'!M345)</f>
        <v>49340.235399999998</v>
      </c>
      <c r="O344" s="1251">
        <f>AVERAGE('2024月別'!O344,'2023月別 '!N344,'2022月別'!N344,'2021月別'!N344,'2020月別'!N345)</f>
        <v>12518.575000000001</v>
      </c>
      <c r="P344" s="1326">
        <f>AVERAGE('2024月別'!P344,'2023月別 '!O344,'2022月別'!O344,'2021月別'!O344,'2020月別'!O345)</f>
        <v>1766.1759999999999</v>
      </c>
      <c r="R344" s="59"/>
      <c r="S344" s="59"/>
      <c r="U344" s="767"/>
      <c r="V344" s="767"/>
      <c r="W344" s="767"/>
      <c r="X344" s="748"/>
      <c r="Z344" s="1576"/>
      <c r="AA344" s="1576"/>
      <c r="AB344" s="1576"/>
      <c r="AC344" s="1576"/>
      <c r="AD344" s="1576"/>
      <c r="AH344" s="1176"/>
      <c r="AI344" s="1179"/>
      <c r="AJ344" s="1179"/>
      <c r="AK344" s="1285"/>
      <c r="AL344" s="1179"/>
      <c r="AM344" s="1179"/>
      <c r="AN344" s="1179"/>
      <c r="AO344" s="1179"/>
      <c r="AP344" s="1179"/>
      <c r="AQ344" s="1285"/>
      <c r="AR344" s="1179"/>
      <c r="AS344" s="1295"/>
      <c r="AT344" s="1295"/>
      <c r="AU344" s="1303"/>
      <c r="AV344" s="1295"/>
      <c r="AW344" s="1174"/>
      <c r="AX344" s="1174"/>
      <c r="AY344" s="1286"/>
      <c r="AZ344" s="1177"/>
      <c r="BA344" s="1286"/>
      <c r="BB344" s="1286"/>
      <c r="BC344" s="1286"/>
      <c r="BD344" s="1179"/>
      <c r="BE344" s="1286"/>
      <c r="BF344" s="1177"/>
      <c r="BG344" s="1286"/>
      <c r="BH344" s="1286"/>
      <c r="BI344" s="1286"/>
      <c r="BJ344" s="1179"/>
      <c r="BK344" s="1286"/>
      <c r="BL344" s="1177"/>
      <c r="BM344" s="1286"/>
      <c r="BN344" s="1286"/>
      <c r="BO344" s="1286"/>
      <c r="BP344" s="1285"/>
      <c r="BQ344" s="1176"/>
      <c r="BR344" s="1177"/>
      <c r="BS344" s="1285"/>
      <c r="BT344" s="1285"/>
      <c r="BU344" s="1285"/>
      <c r="BV344" s="1180"/>
      <c r="BW344" s="1180"/>
    </row>
    <row r="345" spans="1:93" ht="17.25" customHeight="1" x14ac:dyDescent="0.15">
      <c r="A345" s="1170" t="s">
        <v>617</v>
      </c>
      <c r="B345" s="1218" t="s">
        <v>83</v>
      </c>
      <c r="C345" s="1219" t="s">
        <v>240</v>
      </c>
      <c r="D345" s="1220">
        <f>AVERAGE('2024月別'!D345,'2023月別 '!C345,'2022月別'!C345,'2021月別'!C345,'2020月別'!C346)</f>
        <v>489.74014450957401</v>
      </c>
      <c r="E345" s="1221">
        <f>AVERAGE('2024月別'!E345,'2023月別 '!D345,'2022月別'!D345,'2021月別'!D345,'2020月別'!D346)</f>
        <v>502.4</v>
      </c>
      <c r="F345" s="1222">
        <f>AVERAGE('2024月別'!F345,'2023月別 '!E345,'2022月別'!E345,'2021月別'!E345,'2020月別'!E346)</f>
        <v>480.6</v>
      </c>
      <c r="G345" s="1222">
        <f>AVERAGE('2024月別'!G345,'2023月別 '!F345,'2022月別'!F345,'2021月別'!F345,'2020月別'!F346)</f>
        <v>887.8</v>
      </c>
      <c r="H345" s="1222">
        <f>AVERAGE('2024月別'!H345,'2023月別 '!G345,'2022月別'!G345,'2021月別'!G345,'2020月別'!G346)</f>
        <v>664.2</v>
      </c>
      <c r="I345" s="1222">
        <f>AVERAGE('2024月別'!I345,'2023月別 '!H345,'2022月別'!H345,'2021月別'!H345,'2020月別'!H346)</f>
        <v>538.6</v>
      </c>
      <c r="J345" s="1223">
        <f>AVERAGE('2024月別'!J345,'2023月別 '!I345,'2022月別'!I345,'2021月別'!I345,'2020月別'!I346)</f>
        <v>431</v>
      </c>
      <c r="K345" s="1222">
        <f>AVERAGE('2024月別'!K345,'2023月別 '!J345,'2022月別'!J345,'2021月別'!J345,'2020月別'!J346)</f>
        <v>363.2</v>
      </c>
      <c r="L345" s="1222">
        <f>AVERAGE('2024月別'!L345,'2023月別 '!K345,'2022月別'!K345,'2021月別'!K345,'2020月別'!K346)</f>
        <v>479.8</v>
      </c>
      <c r="M345" s="1222">
        <f>AVERAGE('2024月別'!M345,'2023月別 '!L345,'2022月別'!L345,'2021月別'!L345,'2020月別'!L346)</f>
        <v>455.2</v>
      </c>
      <c r="N345" s="1222">
        <f>AVERAGE('2024月別'!N345,'2023月別 '!M345,'2022月別'!M345,'2021月別'!M345,'2020月別'!M346)</f>
        <v>452</v>
      </c>
      <c r="O345" s="1222">
        <f>AVERAGE('2024月別'!O345,'2023月別 '!N345,'2022月別'!N345,'2021月別'!N345,'2020月別'!N346)</f>
        <v>471</v>
      </c>
      <c r="P345" s="1224">
        <f>AVERAGE('2024月別'!P345,'2023月別 '!O345,'2022月別'!O345,'2021月別'!O345,'2020月別'!O346)</f>
        <v>371</v>
      </c>
      <c r="S345" s="59"/>
      <c r="T345" s="825"/>
      <c r="U345" s="767"/>
      <c r="V345" s="767"/>
      <c r="W345" s="767"/>
      <c r="X345" s="748"/>
      <c r="Z345" s="1576"/>
      <c r="AA345" s="1576"/>
      <c r="AB345" s="1576"/>
      <c r="AC345" s="1576"/>
      <c r="AD345" s="1576"/>
      <c r="AE345" s="787"/>
      <c r="AF345" s="1292"/>
      <c r="AH345" s="1285"/>
      <c r="AI345" s="1179"/>
      <c r="AJ345" s="1179"/>
      <c r="AK345" s="1292"/>
      <c r="AL345" s="1179"/>
      <c r="AM345" s="1292"/>
      <c r="AN345" s="1292"/>
      <c r="AO345" s="1292"/>
      <c r="AP345" s="1292"/>
      <c r="AQ345" s="1179"/>
      <c r="AR345" s="1179"/>
      <c r="AS345" s="1174"/>
      <c r="AT345" s="1174"/>
      <c r="AU345" s="1174"/>
      <c r="AV345" s="1295"/>
      <c r="AW345" s="1174"/>
      <c r="AX345" s="1295"/>
      <c r="AY345" s="1286"/>
      <c r="AZ345" s="1177"/>
      <c r="BA345" s="1286"/>
      <c r="BB345" s="1286"/>
      <c r="BC345" s="1286"/>
      <c r="BD345" s="1179"/>
      <c r="BE345" s="1286"/>
      <c r="BF345" s="1177"/>
      <c r="BG345" s="1286"/>
      <c r="BH345" s="1286"/>
      <c r="BI345" s="1286"/>
      <c r="BJ345" s="1179"/>
      <c r="BK345" s="1286"/>
      <c r="BL345" s="1177"/>
      <c r="BM345" s="1286"/>
      <c r="BN345" s="1286"/>
      <c r="BO345" s="1286"/>
      <c r="BP345" s="1285"/>
      <c r="BQ345" s="1285"/>
      <c r="BR345" s="1285"/>
      <c r="BS345" s="1285"/>
      <c r="BT345" s="1285"/>
      <c r="BU345" s="1285"/>
      <c r="BV345" s="1180"/>
      <c r="BW345" s="1180"/>
    </row>
    <row r="346" spans="1:93" ht="17.25" customHeight="1" x14ac:dyDescent="0.15">
      <c r="A346" s="1170" t="s">
        <v>618</v>
      </c>
      <c r="B346" s="1225" t="s">
        <v>84</v>
      </c>
      <c r="C346" s="1226" t="s">
        <v>239</v>
      </c>
      <c r="D346" s="1212">
        <f>AVERAGE('2024月別'!D346,'2023月別 '!C346,'2022月別'!C346,'2021月別'!C346,'2020月別'!C347)</f>
        <v>639.44699999999989</v>
      </c>
      <c r="E346" s="1213">
        <f>AVERAGE('2024月別'!E346,'2023月別 '!D346,'2022月別'!D346,'2021月別'!D346,'2020月別'!D347)</f>
        <v>9.7599999999999992E-2</v>
      </c>
      <c r="F346" s="1267">
        <f>AVERAGE('2024月別'!F346,'2023月別 '!E346,'2022月別'!E346,'2021月別'!E346,'2020月別'!E347)</f>
        <v>0</v>
      </c>
      <c r="G346" s="1267">
        <f>AVERAGE('2024月別'!G346,'2023月別 '!F346,'2022月別'!F346,'2021月別'!F346,'2020月別'!F347)</f>
        <v>0</v>
      </c>
      <c r="H346" s="1214">
        <f>AVERAGE('2024月別'!H346,'2023月別 '!G346,'2022月別'!G346,'2021月別'!G346,'2020月別'!G347)</f>
        <v>0</v>
      </c>
      <c r="I346" s="1214">
        <f>AVERAGE('2024月別'!I346,'2023月別 '!H346,'2022月別'!H346,'2021月別'!H346,'2020月別'!H347)</f>
        <v>9.0381999999999998</v>
      </c>
      <c r="J346" s="1215">
        <f>AVERAGE('2024月別'!J346,'2023月別 '!I346,'2022月別'!I346,'2021月別'!I346,'2020月別'!I347)</f>
        <v>21.2804</v>
      </c>
      <c r="K346" s="1172">
        <f>AVERAGE('2024月別'!K346,'2023月別 '!J346,'2022月別'!J346,'2021月別'!J346,'2020月別'!J347)</f>
        <v>68.746200000000002</v>
      </c>
      <c r="L346" s="1214">
        <f>AVERAGE('2024月別'!L346,'2023月別 '!K346,'2022月別'!K346,'2021月別'!K346,'2020月別'!K347)</f>
        <v>172.2106</v>
      </c>
      <c r="M346" s="1214">
        <f>AVERAGE('2024月別'!M346,'2023月別 '!L346,'2022月別'!L346,'2021月別'!L346,'2020月別'!L347)</f>
        <v>203.73360000000002</v>
      </c>
      <c r="N346" s="1214">
        <f>AVERAGE('2024月別'!N346,'2023月別 '!M346,'2022月別'!M346,'2021月別'!M346,'2020月別'!M347)</f>
        <v>135.91199999999998</v>
      </c>
      <c r="O346" s="1214">
        <f>AVERAGE('2024月別'!O346,'2023月別 '!N346,'2022月別'!N346,'2021月別'!N346,'2020月別'!N347)</f>
        <v>25.305600000000005</v>
      </c>
      <c r="P346" s="1217">
        <f>AVERAGE('2024月別'!P346,'2023月別 '!O346,'2022月別'!O346,'2021月別'!O346,'2020月別'!O347)</f>
        <v>3.1227999999999994</v>
      </c>
      <c r="R346" s="59"/>
      <c r="S346" s="55"/>
      <c r="U346" s="767"/>
      <c r="V346" s="767"/>
      <c r="W346" s="767"/>
      <c r="X346" s="748"/>
      <c r="Z346" s="1576"/>
      <c r="AA346" s="1576"/>
      <c r="AB346" s="1576"/>
      <c r="AC346" s="1576"/>
      <c r="AD346" s="1576"/>
      <c r="AF346" s="1285"/>
      <c r="AH346" s="1177"/>
      <c r="AI346" s="1179"/>
      <c r="AJ346" s="1179"/>
      <c r="AK346" s="1285"/>
      <c r="AL346" s="1179"/>
      <c r="AM346" s="1286"/>
      <c r="AN346" s="1177"/>
      <c r="AO346" s="1286"/>
      <c r="AP346" s="1286"/>
      <c r="AQ346" s="1286"/>
      <c r="AR346" s="1292"/>
      <c r="AS346" s="1286"/>
      <c r="AT346" s="1177"/>
      <c r="AU346" s="1286"/>
      <c r="AV346" s="1286"/>
      <c r="AW346" s="1286"/>
      <c r="AX346" s="1292"/>
      <c r="AY346" s="1286"/>
      <c r="AZ346" s="1177"/>
      <c r="BA346" s="1286"/>
      <c r="BB346" s="1286"/>
      <c r="BC346" s="1286"/>
      <c r="BD346" s="1297"/>
      <c r="BE346" s="1176"/>
      <c r="BF346" s="1177"/>
      <c r="BG346" s="1285"/>
      <c r="BH346" s="1285"/>
      <c r="BI346" s="1285"/>
      <c r="BJ346" s="1180"/>
      <c r="BK346" s="1180"/>
    </row>
    <row r="347" spans="1:93" ht="17.25" customHeight="1" x14ac:dyDescent="0.15">
      <c r="A347" s="1170" t="s">
        <v>619</v>
      </c>
      <c r="B347" s="1210" t="s">
        <v>84</v>
      </c>
      <c r="C347" s="1211" t="s">
        <v>15</v>
      </c>
      <c r="D347" s="1212">
        <f>AVERAGE('2024月別'!D347,'2023月別 '!C347,'2022月別'!C347,'2021月別'!C347,'2020月別'!C348)</f>
        <v>299975.96620000002</v>
      </c>
      <c r="E347" s="1213">
        <f>AVERAGE('2024月別'!E347,'2023月別 '!D347,'2022月別'!D347,'2021月別'!D347,'2020月別'!D348)</f>
        <v>23.716799999999999</v>
      </c>
      <c r="F347" s="1267">
        <f>AVERAGE('2024月別'!F347,'2023月別 '!E347,'2022月別'!E347,'2021月別'!E347,'2020月別'!E348)</f>
        <v>0</v>
      </c>
      <c r="G347" s="1267">
        <f>AVERAGE('2024月別'!G347,'2023月別 '!F347,'2022月別'!F347,'2021月別'!F347,'2020月別'!F348)</f>
        <v>0</v>
      </c>
      <c r="H347" s="1214">
        <f>AVERAGE('2024月別'!H347,'2023月別 '!G347,'2022月別'!G347,'2021月別'!G347,'2020月別'!G348)</f>
        <v>0</v>
      </c>
      <c r="I347" s="1214">
        <f>AVERAGE('2024月別'!I347,'2023月別 '!H347,'2022月別'!H347,'2021月別'!H347,'2020月別'!H348)</f>
        <v>4198.7157999999999</v>
      </c>
      <c r="J347" s="1215">
        <f>AVERAGE('2024月別'!J347,'2023月別 '!I347,'2022月別'!I347,'2021月別'!I347,'2020月別'!I348)</f>
        <v>8434.7947999999997</v>
      </c>
      <c r="K347" s="1216">
        <f>AVERAGE('2024月別'!K347,'2023月別 '!J347,'2022月別'!J347,'2021月別'!J347,'2020月別'!J348)</f>
        <v>35683.811600000001</v>
      </c>
      <c r="L347" s="1214">
        <f>AVERAGE('2024月別'!L347,'2023月別 '!K347,'2022月別'!K347,'2021月別'!K347,'2020月別'!K348)</f>
        <v>83729.999199999991</v>
      </c>
      <c r="M347" s="1214">
        <f>AVERAGE('2024月別'!M347,'2023月別 '!L347,'2022月別'!L347,'2021月別'!L347,'2020月別'!L348)</f>
        <v>92585.202000000005</v>
      </c>
      <c r="N347" s="1214">
        <f>AVERAGE('2024月別'!N347,'2023月別 '!M347,'2022月別'!M347,'2021月別'!M347,'2020月別'!M348)</f>
        <v>62114.728000000003</v>
      </c>
      <c r="O347" s="1214">
        <f>AVERAGE('2024月別'!O347,'2023月別 '!N347,'2022月別'!N347,'2021月別'!N347,'2020月別'!N348)</f>
        <v>11815.210799999999</v>
      </c>
      <c r="P347" s="1217">
        <f>AVERAGE('2024月別'!P347,'2023月別 '!O347,'2022月別'!O347,'2021月別'!O347,'2020月別'!O348)</f>
        <v>1389.7872</v>
      </c>
      <c r="R347" s="59"/>
      <c r="S347" s="41"/>
      <c r="U347" s="767"/>
      <c r="V347" s="767"/>
      <c r="W347" s="767"/>
      <c r="X347" s="748"/>
      <c r="Z347" s="1576"/>
      <c r="AA347" s="1576"/>
      <c r="AB347" s="1576"/>
      <c r="AC347" s="1576"/>
      <c r="AD347" s="1576"/>
      <c r="AH347" s="1177"/>
      <c r="AI347" s="1179"/>
      <c r="AJ347" s="1179"/>
      <c r="AK347" s="1179"/>
      <c r="AL347" s="1179"/>
      <c r="AM347" s="1292"/>
      <c r="AN347" s="1292"/>
      <c r="AO347" s="1292"/>
      <c r="AP347" s="1292"/>
      <c r="AQ347" s="1179"/>
      <c r="AR347" s="1179"/>
      <c r="AS347" s="1179"/>
      <c r="AT347" s="1179"/>
      <c r="AU347" s="1179"/>
      <c r="AV347" s="1179"/>
      <c r="AW347" s="1285"/>
      <c r="AX347" s="1179"/>
      <c r="AY347" s="1174"/>
      <c r="AZ347" s="1174"/>
      <c r="BA347" s="1174"/>
      <c r="BB347" s="1295"/>
      <c r="BC347" s="1174"/>
      <c r="BD347" s="1174"/>
      <c r="BE347" s="1295"/>
      <c r="BF347" s="1295"/>
      <c r="BG347" s="1303"/>
      <c r="BH347" s="1295"/>
      <c r="BI347" s="1295"/>
      <c r="BJ347" s="1174"/>
      <c r="BK347" s="1286"/>
      <c r="BL347" s="1177"/>
      <c r="BM347" s="1286"/>
      <c r="BN347" s="1286"/>
      <c r="BO347" s="1286"/>
      <c r="BP347" s="1179"/>
      <c r="BQ347" s="1286"/>
      <c r="BR347" s="1177"/>
      <c r="BS347" s="1286"/>
      <c r="BT347" s="1286"/>
      <c r="BU347" s="1286"/>
      <c r="BV347" s="1179"/>
      <c r="BW347" s="1178"/>
      <c r="BX347" s="1176"/>
      <c r="BY347" s="1176"/>
      <c r="BZ347" s="1176"/>
      <c r="CA347" s="1176"/>
      <c r="CB347" s="1285"/>
      <c r="CC347" s="1176"/>
      <c r="CD347" s="1176"/>
      <c r="CE347" s="1176"/>
      <c r="CF347" s="1176"/>
      <c r="CG347" s="1176"/>
      <c r="CH347" s="1180"/>
      <c r="CI347" s="1180"/>
    </row>
    <row r="348" spans="1:93" ht="17.25" customHeight="1" x14ac:dyDescent="0.15">
      <c r="A348" s="1170" t="s">
        <v>620</v>
      </c>
      <c r="B348" s="1218" t="s">
        <v>84</v>
      </c>
      <c r="C348" s="1219" t="s">
        <v>240</v>
      </c>
      <c r="D348" s="1220">
        <f>AVERAGE('2024月別'!D348,'2023月別 '!C348,'2022月別'!C348,'2021月別'!C348,'2020月別'!C349)</f>
        <v>468.94441082484008</v>
      </c>
      <c r="E348" s="1221">
        <f>AVERAGE('2024月別'!E348,'2023月別 '!D348,'2022月別'!D348,'2021月別'!D348,'2020月別'!D349)</f>
        <v>48.6</v>
      </c>
      <c r="F348" s="1268">
        <f>AVERAGE('2024月別'!F348,'2023月別 '!E348,'2022月別'!E348,'2021月別'!E348,'2020月別'!E349)</f>
        <v>0</v>
      </c>
      <c r="G348" s="1268">
        <f>AVERAGE('2024月別'!G348,'2023月別 '!F348,'2022月別'!F348,'2021月別'!F348,'2020月別'!F349)</f>
        <v>0</v>
      </c>
      <c r="H348" s="1222">
        <f>AVERAGE('2024月別'!H348,'2023月別 '!G348,'2022月別'!G348,'2021月別'!G348,'2020月別'!G349)</f>
        <v>0</v>
      </c>
      <c r="I348" s="1222">
        <f>AVERAGE('2024月別'!I348,'2023月別 '!H348,'2022月別'!H348,'2021月別'!H348,'2020月別'!H349)</f>
        <v>494.2</v>
      </c>
      <c r="J348" s="1223">
        <f>AVERAGE('2024月別'!J348,'2023月別 '!I348,'2022月別'!I348,'2021月別'!I348,'2020月別'!I349)</f>
        <v>403.8</v>
      </c>
      <c r="K348" s="1222">
        <f>AVERAGE('2024月別'!K348,'2023月別 '!J348,'2022月別'!J348,'2021月別'!J348,'2020月別'!J349)</f>
        <v>516.20000000000005</v>
      </c>
      <c r="L348" s="1222">
        <f>AVERAGE('2024月別'!L348,'2023月別 '!K348,'2022月別'!K348,'2021月別'!K348,'2020月別'!K349)</f>
        <v>487</v>
      </c>
      <c r="M348" s="1222">
        <f>AVERAGE('2024月別'!M348,'2023月別 '!L348,'2022月別'!L348,'2021月別'!L348,'2020月別'!L349)</f>
        <v>454.8</v>
      </c>
      <c r="N348" s="1222">
        <f>AVERAGE('2024月別'!N348,'2023月別 '!M348,'2022月別'!M348,'2021月別'!M348,'2020月別'!M349)</f>
        <v>463.4</v>
      </c>
      <c r="O348" s="1222">
        <f>AVERAGE('2024月別'!O348,'2023月別 '!N348,'2022月別'!N348,'2021月別'!N348,'2020月別'!N349)</f>
        <v>468.6</v>
      </c>
      <c r="P348" s="1224">
        <f>AVERAGE('2024月別'!P348,'2023月別 '!O348,'2022月別'!O348,'2021月別'!O348,'2020月別'!O349)</f>
        <v>449.4</v>
      </c>
      <c r="R348" s="59"/>
      <c r="S348" s="55"/>
      <c r="T348" s="825"/>
      <c r="U348" s="767"/>
      <c r="V348" s="767"/>
      <c r="W348" s="767"/>
      <c r="X348" s="748"/>
      <c r="Z348" s="1576"/>
      <c r="AA348" s="1576"/>
      <c r="AB348" s="1576"/>
      <c r="AC348" s="1576"/>
      <c r="AD348" s="1576"/>
      <c r="AE348" s="787"/>
      <c r="AH348" s="1292"/>
      <c r="AI348" s="1179"/>
      <c r="AJ348" s="1179"/>
      <c r="AK348" s="1285"/>
      <c r="AL348" s="1179"/>
      <c r="AM348" s="1292"/>
      <c r="AN348" s="1292"/>
      <c r="AO348" s="1292"/>
      <c r="AP348" s="1292"/>
      <c r="AQ348" s="1292"/>
      <c r="AR348" s="1179"/>
      <c r="AS348" s="1295"/>
      <c r="AT348" s="1295"/>
      <c r="AU348" s="1295"/>
      <c r="AV348" s="1295"/>
      <c r="AW348" s="1295"/>
      <c r="AX348" s="1295"/>
      <c r="AY348" s="1286"/>
      <c r="AZ348" s="1177"/>
      <c r="BA348" s="1286"/>
      <c r="BB348" s="1286"/>
      <c r="BC348" s="1286"/>
      <c r="BD348" s="1179"/>
      <c r="BE348" s="1286"/>
      <c r="BF348" s="1177"/>
      <c r="BG348" s="1286"/>
      <c r="BH348" s="1286"/>
      <c r="BI348" s="1286"/>
      <c r="BJ348" s="1179"/>
      <c r="BK348" s="1176"/>
      <c r="BL348" s="1176"/>
      <c r="BM348" s="1176"/>
      <c r="BN348" s="1176"/>
      <c r="BO348" s="1176"/>
      <c r="BP348" s="1180"/>
      <c r="BQ348" s="1180"/>
      <c r="BR348" s="1180"/>
      <c r="BS348" s="1180"/>
      <c r="BT348" s="1180"/>
      <c r="BU348" s="1180"/>
      <c r="BV348" s="1180"/>
      <c r="BW348" s="1180"/>
    </row>
    <row r="349" spans="1:93" ht="17.25" customHeight="1" x14ac:dyDescent="0.15">
      <c r="A349" s="1170" t="s">
        <v>621</v>
      </c>
      <c r="B349" s="1225" t="s">
        <v>85</v>
      </c>
      <c r="C349" s="1211" t="s">
        <v>239</v>
      </c>
      <c r="D349" s="1212">
        <f>AVERAGE('2024月別'!D349,'2023月別 '!C349,'2022月別'!C349,'2021月別'!C349,'2020月別'!C350)</f>
        <v>1321.6738</v>
      </c>
      <c r="E349" s="1213">
        <f>AVERAGE('2024月別'!E349,'2023月別 '!D349,'2022月別'!D349,'2021月別'!D349,'2020月別'!D350)</f>
        <v>7.0999999999999994E-2</v>
      </c>
      <c r="F349" s="1267">
        <f>AVERAGE('2024月別'!F349,'2023月別 '!E349,'2022月別'!E349,'2021月別'!E349,'2020月別'!E350)</f>
        <v>7.4999999999999997E-2</v>
      </c>
      <c r="G349" s="1267">
        <f>AVERAGE('2024月別'!G349,'2023月別 '!F349,'2022月別'!F349,'2021月別'!F349,'2020月別'!F350)</f>
        <v>0.84700000000000009</v>
      </c>
      <c r="H349" s="1214">
        <f>AVERAGE('2024月別'!H349,'2023月別 '!G349,'2022月別'!G349,'2021月別'!G349,'2020月別'!G350)</f>
        <v>65.406000000000006</v>
      </c>
      <c r="I349" s="1214">
        <f>AVERAGE('2024月別'!I349,'2023月別 '!H349,'2022月別'!H349,'2021月別'!H349,'2020月別'!H350)</f>
        <v>600.41399999999999</v>
      </c>
      <c r="J349" s="1215">
        <f>AVERAGE('2024月別'!J349,'2023月別 '!I349,'2022月別'!I349,'2021月別'!I349,'2020月別'!I350)</f>
        <v>588.78539999999998</v>
      </c>
      <c r="K349" s="1216">
        <f>AVERAGE('2024月別'!K349,'2023月別 '!J349,'2022月別'!J349,'2021月別'!J349,'2020月別'!J350)</f>
        <v>65.098399999999998</v>
      </c>
      <c r="L349" s="1214">
        <f>AVERAGE('2024月別'!L349,'2023月別 '!K349,'2022月別'!K349,'2021月別'!K349,'2020月別'!K350)</f>
        <v>0.89800000000000002</v>
      </c>
      <c r="M349" s="1214">
        <f>AVERAGE('2024月別'!M349,'2023月別 '!L349,'2022月別'!L349,'2021月別'!L349,'2020月別'!L350)</f>
        <v>7.3999999999999996E-2</v>
      </c>
      <c r="N349" s="1214">
        <f>AVERAGE('2024月別'!N349,'2023月別 '!M349,'2022月別'!M349,'2021月別'!M349,'2020月別'!M350)</f>
        <v>0</v>
      </c>
      <c r="O349" s="1214">
        <f>AVERAGE('2024月別'!O349,'2023月別 '!N349,'2022月別'!N349,'2021月別'!N349,'2020月別'!N350)</f>
        <v>0</v>
      </c>
      <c r="P349" s="1217">
        <f>AVERAGE('2024月別'!P349,'2023月別 '!O349,'2022月別'!O349,'2021月別'!O349,'2020月別'!O350)</f>
        <v>5.0000000000000001E-3</v>
      </c>
      <c r="Q349" s="5"/>
      <c r="R349" s="59"/>
      <c r="S349" s="55"/>
      <c r="U349" s="767"/>
      <c r="V349" s="767"/>
      <c r="W349" s="767"/>
      <c r="X349" s="748"/>
      <c r="Z349" s="1576"/>
      <c r="AA349" s="1576"/>
      <c r="AB349" s="1576"/>
      <c r="AC349" s="1576"/>
      <c r="AD349" s="1576"/>
      <c r="AI349" s="1179"/>
      <c r="AJ349" s="1179"/>
      <c r="AK349" s="1179"/>
      <c r="AL349" s="1179"/>
      <c r="AM349" s="1286"/>
      <c r="AN349" s="1177"/>
      <c r="AO349" s="1286"/>
      <c r="AP349" s="1286"/>
      <c r="AQ349" s="1286"/>
      <c r="AR349" s="1292"/>
      <c r="AS349" s="1286"/>
      <c r="AT349" s="1177"/>
      <c r="AU349" s="1286"/>
      <c r="AV349" s="1286"/>
      <c r="AW349" s="1286"/>
      <c r="AX349" s="1292"/>
      <c r="AY349" s="1286"/>
      <c r="AZ349" s="1177"/>
      <c r="BA349" s="1286"/>
      <c r="BB349" s="1286"/>
      <c r="BC349" s="1286"/>
      <c r="BD349" s="1297"/>
      <c r="BE349" s="1285"/>
      <c r="BF349" s="1176"/>
      <c r="BG349" s="1285"/>
      <c r="BH349" s="1285"/>
      <c r="BI349" s="1285"/>
      <c r="BJ349" s="1180"/>
      <c r="BK349" s="1180"/>
    </row>
    <row r="350" spans="1:93" ht="17.25" customHeight="1" x14ac:dyDescent="0.15">
      <c r="A350" s="1170" t="s">
        <v>622</v>
      </c>
      <c r="B350" s="1210" t="s">
        <v>85</v>
      </c>
      <c r="C350" s="1211" t="s">
        <v>15</v>
      </c>
      <c r="D350" s="1212">
        <f>AVERAGE('2024月別'!D350,'2023月別 '!C350,'2022月別'!C350,'2021月別'!C350,'2020月別'!C351)</f>
        <v>653840.51240000012</v>
      </c>
      <c r="E350" s="1213">
        <f>AVERAGE('2024月別'!E350,'2023月別 '!D350,'2022月別'!D350,'2021月別'!D350,'2020月別'!D351)</f>
        <v>43.524000000000001</v>
      </c>
      <c r="F350" s="1267">
        <f>AVERAGE('2024月別'!F350,'2023月別 '!E350,'2022月別'!E350,'2021月別'!E350,'2020月別'!E351)</f>
        <v>39.938400000000001</v>
      </c>
      <c r="G350" s="1267">
        <f>AVERAGE('2024月別'!G350,'2023月別 '!F350,'2022月別'!F350,'2021月別'!F350,'2020月別'!F351)</f>
        <v>782.00639999999999</v>
      </c>
      <c r="H350" s="1214">
        <f>AVERAGE('2024月別'!H350,'2023月別 '!G350,'2022月別'!G350,'2021月別'!G350,'2020月別'!G351)</f>
        <v>41576.512199999997</v>
      </c>
      <c r="I350" s="1214">
        <f>AVERAGE('2024月別'!I350,'2023月別 '!H350,'2022月別'!H350,'2021月別'!H350,'2020月別'!H351)</f>
        <v>333438.41159999999</v>
      </c>
      <c r="J350" s="1215">
        <f>AVERAGE('2024月別'!J350,'2023月別 '!I350,'2022月別'!I350,'2021月別'!I350,'2020月別'!I351)</f>
        <v>257974.41880000001</v>
      </c>
      <c r="K350" s="1216">
        <f>AVERAGE('2024月別'!K350,'2023月別 '!J350,'2022月別'!J350,'2021月別'!J350,'2020月別'!J351)</f>
        <v>19781.753799999999</v>
      </c>
      <c r="L350" s="1214">
        <f>AVERAGE('2024月別'!L350,'2023月別 '!K350,'2022月別'!K350,'2021月別'!K350,'2020月別'!K351)</f>
        <v>185.26320000000001</v>
      </c>
      <c r="M350" s="1214">
        <f>AVERAGE('2024月別'!M350,'2023月別 '!L350,'2022月別'!L350,'2021月別'!L350,'2020月別'!L351)</f>
        <v>15.984</v>
      </c>
      <c r="N350" s="1214">
        <f>AVERAGE('2024月別'!N350,'2023月別 '!M350,'2022月別'!M350,'2021月別'!M350,'2020月別'!M351)</f>
        <v>0</v>
      </c>
      <c r="O350" s="1214">
        <f>AVERAGE('2024月別'!O350,'2023月別 '!N350,'2022月別'!N350,'2021月別'!N350,'2020月別'!N351)</f>
        <v>0</v>
      </c>
      <c r="P350" s="1217">
        <f>AVERAGE('2024月別'!P350,'2023月別 '!O350,'2022月別'!O350,'2021月別'!O350,'2020月別'!O351)</f>
        <v>2.7</v>
      </c>
      <c r="Q350" s="5"/>
      <c r="R350" s="59"/>
      <c r="S350" s="55"/>
      <c r="U350" s="767"/>
      <c r="V350" s="767"/>
      <c r="W350" s="767"/>
      <c r="X350" s="748"/>
      <c r="AC350" s="1576"/>
      <c r="AD350" s="1576"/>
      <c r="AI350" s="1179"/>
      <c r="AJ350" s="1179"/>
      <c r="AK350" s="1179"/>
      <c r="AL350" s="1179"/>
      <c r="AM350" s="1286"/>
      <c r="AN350" s="1177"/>
      <c r="AO350" s="1286"/>
      <c r="AP350" s="1286"/>
      <c r="AQ350" s="1286"/>
      <c r="AR350" s="1179"/>
      <c r="AS350" s="1286"/>
      <c r="AT350" s="1177"/>
      <c r="AU350" s="1300"/>
      <c r="AV350" s="1300"/>
      <c r="AW350" s="1300"/>
      <c r="AX350" s="1285"/>
      <c r="AY350" s="1176"/>
      <c r="AZ350" s="1177"/>
      <c r="BA350" s="1285"/>
      <c r="BB350" s="1285"/>
      <c r="BC350" s="1285"/>
      <c r="BD350" s="1180"/>
      <c r="BE350" s="1180"/>
    </row>
    <row r="351" spans="1:93" ht="17.25" customHeight="1" x14ac:dyDescent="0.15">
      <c r="A351" s="1170" t="s">
        <v>623</v>
      </c>
      <c r="B351" s="1218" t="s">
        <v>85</v>
      </c>
      <c r="C351" s="1219" t="s">
        <v>240</v>
      </c>
      <c r="D351" s="1220">
        <f>AVERAGE('2024月別'!D351,'2023月別 '!C351,'2022月別'!C351,'2021月別'!C351,'2020月別'!C352)</f>
        <v>497.1995083163348</v>
      </c>
      <c r="E351" s="1221">
        <f>AVERAGE('2024月別'!E351,'2023月別 '!D351,'2022月別'!D351,'2021月別'!D351,'2020月別'!D352)</f>
        <v>253.2</v>
      </c>
      <c r="F351" s="1268">
        <f>AVERAGE('2024月別'!F351,'2023月別 '!E351,'2022月別'!E351,'2021月別'!E351,'2020月別'!E352)</f>
        <v>106.6</v>
      </c>
      <c r="G351" s="1268">
        <f>AVERAGE('2024月別'!G351,'2023月別 '!F351,'2022月別'!F351,'2021月別'!F351,'2020月別'!F352)</f>
        <v>749</v>
      </c>
      <c r="H351" s="1222">
        <f>AVERAGE('2024月別'!H351,'2023月別 '!G351,'2022月別'!G351,'2021月別'!G351,'2020月別'!G352)</f>
        <v>629.79999999999995</v>
      </c>
      <c r="I351" s="1222">
        <f>AVERAGE('2024月別'!I351,'2023月別 '!H351,'2022月別'!H351,'2021月別'!H351,'2020月別'!H352)</f>
        <v>562.79999999999995</v>
      </c>
      <c r="J351" s="1223">
        <f>AVERAGE('2024月別'!J351,'2023月別 '!I351,'2022月別'!I351,'2021月別'!I351,'2020月別'!I352)</f>
        <v>439.4</v>
      </c>
      <c r="K351" s="1222">
        <f>AVERAGE('2024月別'!K351,'2023月別 '!J351,'2022月別'!J351,'2021月別'!J351,'2020月別'!J352)</f>
        <v>304</v>
      </c>
      <c r="L351" s="1222">
        <f>AVERAGE('2024月別'!L351,'2023月別 '!K351,'2022月別'!K351,'2021月別'!K351,'2020月別'!K352)</f>
        <v>136.80000000000001</v>
      </c>
      <c r="M351" s="1222">
        <f>AVERAGE('2024月別'!M351,'2023月別 '!L351,'2022月別'!L351,'2021月別'!L351,'2020月別'!L352)</f>
        <v>43.2</v>
      </c>
      <c r="N351" s="1222">
        <f>AVERAGE('2024月別'!N351,'2023月別 '!M351,'2022月別'!M351,'2021月別'!M351,'2020月別'!M352)</f>
        <v>0</v>
      </c>
      <c r="O351" s="1222">
        <f>AVERAGE('2024月別'!O351,'2023月別 '!N351,'2022月別'!N351,'2021月別'!N351,'2020月別'!N352)</f>
        <v>0</v>
      </c>
      <c r="P351" s="1224">
        <f>AVERAGE('2024月別'!P351,'2023月別 '!O351,'2022月別'!O351,'2021月別'!O351,'2020月別'!O352)</f>
        <v>108</v>
      </c>
      <c r="Q351" s="5"/>
      <c r="R351" s="59"/>
      <c r="S351" s="55"/>
      <c r="T351" s="825"/>
      <c r="U351" s="767"/>
      <c r="V351" s="767"/>
      <c r="W351" s="767"/>
      <c r="X351" s="748"/>
      <c r="AD351" s="1576"/>
      <c r="AE351" s="787"/>
      <c r="AG351" s="75"/>
      <c r="AI351" s="1292"/>
      <c r="AJ351" s="1179"/>
      <c r="AK351" s="1179"/>
      <c r="AL351" s="1292"/>
      <c r="AM351" s="1286"/>
      <c r="AN351" s="1177"/>
      <c r="AO351" s="1286"/>
      <c r="AP351" s="1286"/>
      <c r="AQ351" s="1286"/>
      <c r="AR351" s="1180"/>
      <c r="AS351" s="1180"/>
      <c r="AT351" s="1180"/>
      <c r="AU351" s="1180"/>
      <c r="AV351" s="1180"/>
      <c r="AW351" s="1180"/>
      <c r="AX351" s="1180"/>
      <c r="AY351" s="1180"/>
    </row>
    <row r="352" spans="1:93" ht="17.25" customHeight="1" x14ac:dyDescent="0.15">
      <c r="A352" s="1170" t="s">
        <v>624</v>
      </c>
      <c r="B352" s="1225" t="s">
        <v>86</v>
      </c>
      <c r="C352" s="1226" t="s">
        <v>239</v>
      </c>
      <c r="D352" s="1212">
        <f>AVERAGE('2024月別'!D352,'2023月別 '!C352,'2022月別'!C352,'2021月別'!C352,'2020月別'!C353)</f>
        <v>1069.499</v>
      </c>
      <c r="E352" s="1213">
        <f>AVERAGE('2024月別'!E352,'2023月別 '!D352,'2022月別'!D352,'2021月別'!D352,'2020月別'!D353)</f>
        <v>2.3200000000000002E-2</v>
      </c>
      <c r="F352" s="1267">
        <f>AVERAGE('2024月別'!F352,'2023月別 '!E352,'2022月別'!E352,'2021月別'!E352,'2020月別'!E353)</f>
        <v>0</v>
      </c>
      <c r="G352" s="1267">
        <f>AVERAGE('2024月別'!G352,'2023月別 '!F352,'2022月別'!F352,'2021月別'!F352,'2020月別'!F353)</f>
        <v>0</v>
      </c>
      <c r="H352" s="1214">
        <f>AVERAGE('2024月別'!H352,'2023月別 '!G352,'2022月別'!G352,'2021月別'!G352,'2020月別'!G353)</f>
        <v>17.344200000000001</v>
      </c>
      <c r="I352" s="1214">
        <f>AVERAGE('2024月別'!I352,'2023月別 '!H352,'2022月別'!H352,'2021月別'!H352,'2020月別'!H353)</f>
        <v>429.49179999999996</v>
      </c>
      <c r="J352" s="1215">
        <f>AVERAGE('2024月別'!J352,'2023月別 '!I352,'2022月別'!I352,'2021月別'!I352,'2020月別'!I353)</f>
        <v>574.70399999999995</v>
      </c>
      <c r="K352" s="1216">
        <f>AVERAGE('2024月別'!K352,'2023月別 '!J352,'2022月別'!J352,'2021月別'!J352,'2020月別'!J353)</f>
        <v>41.316400000000002</v>
      </c>
      <c r="L352" s="1214">
        <f>AVERAGE('2024月別'!L352,'2023月別 '!K352,'2022月別'!K352,'2021月別'!K352,'2020月別'!K353)</f>
        <v>4.6133999999999995</v>
      </c>
      <c r="M352" s="1214">
        <f>AVERAGE('2024月別'!M352,'2023月別 '!L352,'2022月別'!L352,'2021月別'!L352,'2020月別'!L353)</f>
        <v>1.2344000000000002</v>
      </c>
      <c r="N352" s="1214">
        <f>AVERAGE('2024月別'!N352,'2023月別 '!M352,'2022月別'!M352,'2021月別'!M352,'2020月別'!M353)</f>
        <v>0.44600000000000001</v>
      </c>
      <c r="O352" s="1214">
        <f>AVERAGE('2024月別'!O352,'2023月別 '!N352,'2022月別'!N352,'2021月別'!N352,'2020月別'!N353)</f>
        <v>0.1216</v>
      </c>
      <c r="P352" s="1217">
        <f>AVERAGE('2024月別'!P352,'2023月別 '!O352,'2022月別'!O352,'2021月別'!O352,'2020月別'!O353)</f>
        <v>0.20400000000000001</v>
      </c>
      <c r="Q352" s="41"/>
      <c r="R352" s="59"/>
      <c r="S352" s="55"/>
      <c r="U352" s="767"/>
      <c r="V352" s="767"/>
      <c r="W352" s="767"/>
      <c r="X352" s="748"/>
      <c r="Z352" s="1575"/>
      <c r="AA352" s="1575"/>
      <c r="AB352" s="1575"/>
      <c r="AG352" s="292"/>
      <c r="AI352" s="1292"/>
      <c r="AJ352" s="1179"/>
      <c r="AK352" s="1286"/>
      <c r="AL352" s="1292"/>
      <c r="AM352" s="1178"/>
      <c r="AN352" s="1176"/>
      <c r="AO352" s="1176"/>
      <c r="AP352" s="1176"/>
      <c r="AQ352" s="1176"/>
      <c r="AR352" s="1180"/>
      <c r="AS352" s="1180"/>
      <c r="AT352" s="1180"/>
      <c r="AU352" s="1180"/>
      <c r="AV352" s="1180"/>
      <c r="AW352" s="1180"/>
      <c r="AX352" s="1180"/>
      <c r="AY352" s="1180"/>
    </row>
    <row r="353" spans="1:57" ht="17.25" customHeight="1" x14ac:dyDescent="0.15">
      <c r="A353" s="1170" t="s">
        <v>625</v>
      </c>
      <c r="B353" s="1210" t="s">
        <v>86</v>
      </c>
      <c r="C353" s="1211" t="s">
        <v>15</v>
      </c>
      <c r="D353" s="1212">
        <f>AVERAGE('2024月別'!D353,'2023月別 '!C353,'2022月別'!C353,'2021月別'!C353,'2020月別'!C354)</f>
        <v>520014.54759999999</v>
      </c>
      <c r="E353" s="1213">
        <f>AVERAGE('2024月別'!E353,'2023月別 '!D353,'2022月別'!D353,'2021月別'!D353,'2020月別'!D354)</f>
        <v>17.7622</v>
      </c>
      <c r="F353" s="1267">
        <f>AVERAGE('2024月別'!F353,'2023月別 '!E353,'2022月別'!E353,'2021月別'!E353,'2020月別'!E354)</f>
        <v>0</v>
      </c>
      <c r="G353" s="1267">
        <f>AVERAGE('2024月別'!G353,'2023月別 '!F353,'2022月別'!F353,'2021月別'!F353,'2020月別'!F354)</f>
        <v>0</v>
      </c>
      <c r="H353" s="1214">
        <f>AVERAGE('2024月別'!H353,'2023月別 '!G353,'2022月別'!G353,'2021月別'!G353,'2020月別'!G354)</f>
        <v>11972.054599999999</v>
      </c>
      <c r="I353" s="1214">
        <f>AVERAGE('2024月別'!I353,'2023月別 '!H353,'2022月別'!H353,'2021月別'!H353,'2020月別'!H354)</f>
        <v>226232.06460000001</v>
      </c>
      <c r="J353" s="1215">
        <f>AVERAGE('2024月別'!J353,'2023月別 '!I353,'2022月別'!I353,'2021月別'!I353,'2020月別'!I354)</f>
        <v>264043.76860000001</v>
      </c>
      <c r="K353" s="1216">
        <f>AVERAGE('2024月別'!K353,'2023月別 '!J353,'2022月別'!J353,'2021月別'!J353,'2020月別'!J354)</f>
        <v>14821.102600000002</v>
      </c>
      <c r="L353" s="1214">
        <f>AVERAGE('2024月別'!L353,'2023月別 '!K353,'2022月別'!K353,'2021月別'!K353,'2020月別'!K354)</f>
        <v>1931.3468</v>
      </c>
      <c r="M353" s="1214">
        <f>AVERAGE('2024月別'!M353,'2023月別 '!L353,'2022月別'!L353,'2021月別'!L353,'2020月別'!L354)</f>
        <v>566.81100000000004</v>
      </c>
      <c r="N353" s="1214">
        <f>AVERAGE('2024月別'!N353,'2023月別 '!M353,'2022月別'!M353,'2021月別'!M353,'2020月別'!M354)</f>
        <v>229.95840000000004</v>
      </c>
      <c r="O353" s="1214">
        <f>AVERAGE('2024月別'!O353,'2023月別 '!N353,'2022月別'!N353,'2021月別'!N353,'2020月別'!N354)</f>
        <v>55.833799999999997</v>
      </c>
      <c r="P353" s="1217">
        <f>AVERAGE('2024月別'!P353,'2023月別 '!O353,'2022月別'!O353,'2021月別'!O353,'2020月別'!O354)</f>
        <v>143.845</v>
      </c>
      <c r="Q353" s="41"/>
      <c r="R353" s="59"/>
      <c r="S353" s="55"/>
      <c r="U353" s="767"/>
      <c r="V353" s="767"/>
      <c r="W353" s="767"/>
      <c r="X353" s="748"/>
      <c r="Z353" s="1576"/>
      <c r="AA353" s="1576"/>
      <c r="AB353" s="1576"/>
      <c r="AC353" s="1575"/>
      <c r="AG353" s="292"/>
      <c r="AI353" s="1176"/>
      <c r="AJ353" s="1179"/>
      <c r="AK353" s="1179"/>
      <c r="AL353" s="1179"/>
      <c r="AM353" s="1286"/>
      <c r="AN353" s="1177"/>
      <c r="AO353" s="1286"/>
      <c r="AP353" s="1179"/>
      <c r="AQ353" s="1286"/>
      <c r="AR353" s="1179"/>
      <c r="AS353" s="1286"/>
      <c r="AT353" s="1177"/>
      <c r="AU353" s="1300"/>
      <c r="AV353" s="1300"/>
      <c r="AW353" s="1300"/>
      <c r="AX353" s="1180"/>
      <c r="AY353" s="1180"/>
      <c r="AZ353" s="1180"/>
      <c r="BA353" s="1180"/>
      <c r="BB353" s="1180"/>
      <c r="BC353" s="1180"/>
      <c r="BD353" s="1180"/>
      <c r="BE353" s="1180"/>
    </row>
    <row r="354" spans="1:57" ht="17.25" customHeight="1" x14ac:dyDescent="0.15">
      <c r="A354" s="1170" t="s">
        <v>626</v>
      </c>
      <c r="B354" s="1218" t="s">
        <v>86</v>
      </c>
      <c r="C354" s="1219" t="s">
        <v>240</v>
      </c>
      <c r="D354" s="1220">
        <f>AVERAGE('2024月別'!D354,'2023月別 '!C354,'2022月別'!C354,'2021月別'!C354,'2020月別'!C355)</f>
        <v>488.87026691923455</v>
      </c>
      <c r="E354" s="1221">
        <f>AVERAGE('2024月別'!E354,'2023月別 '!D354,'2022月別'!D354,'2021月別'!D354,'2020月別'!D355)</f>
        <v>306.60000000000002</v>
      </c>
      <c r="F354" s="1268">
        <f>AVERAGE('2024月別'!F354,'2023月別 '!E354,'2022月別'!E354,'2021月別'!E354,'2020月別'!E355)</f>
        <v>0</v>
      </c>
      <c r="G354" s="1268">
        <f>AVERAGE('2024月別'!G354,'2023月別 '!F354,'2022月別'!F354,'2021月別'!F354,'2020月別'!F355)</f>
        <v>0</v>
      </c>
      <c r="H354" s="1222">
        <f>AVERAGE('2024月別'!H354,'2023月別 '!G354,'2022月別'!G354,'2021月別'!G354,'2020月別'!G355)</f>
        <v>707.4</v>
      </c>
      <c r="I354" s="1222">
        <f>AVERAGE('2024月別'!I354,'2023月別 '!H354,'2022月別'!H354,'2021月別'!H354,'2020月別'!H355)</f>
        <v>534.4</v>
      </c>
      <c r="J354" s="1223">
        <f>AVERAGE('2024月別'!J354,'2023月別 '!I354,'2022月別'!I354,'2021月別'!I354,'2020月別'!I355)</f>
        <v>461.6</v>
      </c>
      <c r="K354" s="1222">
        <f>AVERAGE('2024月別'!K354,'2023月別 '!J354,'2022月別'!J354,'2021月別'!J354,'2020月別'!J355)</f>
        <v>357.4</v>
      </c>
      <c r="L354" s="1222">
        <f>AVERAGE('2024月別'!L354,'2023月別 '!K354,'2022月別'!K354,'2021月別'!K354,'2020月別'!K355)</f>
        <v>326.39999999999998</v>
      </c>
      <c r="M354" s="1222">
        <f>AVERAGE('2024月別'!M354,'2023月別 '!L354,'2022月別'!L354,'2021月別'!L354,'2020月別'!L355)</f>
        <v>282.39999999999998</v>
      </c>
      <c r="N354" s="1222">
        <f>AVERAGE('2024月別'!N354,'2023月別 '!M354,'2022月別'!M354,'2021月別'!M354,'2020月別'!M355)</f>
        <v>245.4</v>
      </c>
      <c r="O354" s="1222">
        <f>AVERAGE('2024月別'!O354,'2023月別 '!N354,'2022月別'!N354,'2021月別'!N354,'2020月別'!N355)</f>
        <v>185.6</v>
      </c>
      <c r="P354" s="1224">
        <f>AVERAGE('2024月別'!P354,'2023月別 '!O354,'2022月別'!O354,'2021月別'!O354,'2020月別'!O355)</f>
        <v>424.2</v>
      </c>
      <c r="Q354" s="41"/>
      <c r="R354" s="59"/>
      <c r="S354" s="55"/>
      <c r="T354" s="825"/>
      <c r="U354" s="767"/>
      <c r="V354" s="767"/>
      <c r="W354" s="767"/>
      <c r="X354" s="748"/>
      <c r="Z354" s="1575"/>
      <c r="AA354" s="1575"/>
      <c r="AB354" s="1575"/>
      <c r="AC354" s="1576"/>
      <c r="AD354" s="1575"/>
      <c r="AE354" s="787"/>
      <c r="AG354" s="292"/>
      <c r="AI354" s="1285"/>
      <c r="AJ354" s="1179"/>
      <c r="AK354" s="1176"/>
      <c r="AN354" s="1180"/>
      <c r="AO354" s="1180"/>
      <c r="AP354" s="1180"/>
      <c r="AQ354" s="1180"/>
      <c r="AR354" s="1180"/>
      <c r="AS354" s="1180"/>
    </row>
    <row r="355" spans="1:57" ht="17.25" customHeight="1" x14ac:dyDescent="0.15">
      <c r="A355" s="1170" t="s">
        <v>627</v>
      </c>
      <c r="B355" s="1225" t="s">
        <v>87</v>
      </c>
      <c r="C355" s="1211" t="s">
        <v>239</v>
      </c>
      <c r="D355" s="1212">
        <f>AVERAGE('2024月別'!D355,'2023月別 '!C355,'2022月別'!C355,'2021月別'!C355,'2020月別'!C356)</f>
        <v>1265.7922000000003</v>
      </c>
      <c r="E355" s="1213">
        <f>AVERAGE('2024月別'!E355,'2023月別 '!D355,'2022月別'!D355,'2021月別'!D355,'2020月別'!D356)</f>
        <v>1.2E-2</v>
      </c>
      <c r="F355" s="1267">
        <f>AVERAGE('2024月別'!F355,'2023月別 '!E355,'2022月別'!E355,'2021月別'!E355,'2020月別'!E356)</f>
        <v>0</v>
      </c>
      <c r="G355" s="1267">
        <f>AVERAGE('2024月別'!G355,'2023月別 '!F355,'2022月別'!F355,'2021月別'!F355,'2020月別'!F356)</f>
        <v>0.10800000000000001</v>
      </c>
      <c r="H355" s="1214">
        <f>AVERAGE('2024月別'!H355,'2023月別 '!G355,'2022月別'!G355,'2021月別'!G355,'2020月別'!G356)</f>
        <v>6.7744</v>
      </c>
      <c r="I355" s="1214">
        <f>AVERAGE('2024月別'!I355,'2023月別 '!H355,'2022月別'!H355,'2021月別'!H355,'2020月別'!H356)</f>
        <v>149.13899999999998</v>
      </c>
      <c r="J355" s="1215">
        <f>AVERAGE('2024月別'!J355,'2023月別 '!I355,'2022月別'!I355,'2021月別'!I355,'2020月別'!I356)</f>
        <v>589.02420000000006</v>
      </c>
      <c r="K355" s="1216">
        <f>AVERAGE('2024月別'!K355,'2023月別 '!J355,'2022月別'!J355,'2021月別'!J355,'2020月別'!J356)</f>
        <v>463.20799999999997</v>
      </c>
      <c r="L355" s="1214">
        <f>AVERAGE('2024月別'!L355,'2023月別 '!K355,'2022月別'!K355,'2021月別'!K355,'2020月別'!K356)</f>
        <v>46.122</v>
      </c>
      <c r="M355" s="1214">
        <f>AVERAGE('2024月別'!M355,'2023月別 '!L355,'2022月別'!L355,'2021月別'!L355,'2020月別'!L356)</f>
        <v>8.8112000000000013</v>
      </c>
      <c r="N355" s="1214">
        <f>AVERAGE('2024月別'!N355,'2023月別 '!M355,'2022月別'!M355,'2021月別'!M355,'2020月別'!M356)</f>
        <v>2.0678000000000001</v>
      </c>
      <c r="O355" s="1214">
        <f>AVERAGE('2024月別'!O355,'2023月別 '!N355,'2022月別'!N355,'2021月別'!N355,'2020月別'!N356)</f>
        <v>0.49960000000000004</v>
      </c>
      <c r="P355" s="1217">
        <f>AVERAGE('2024月別'!P355,'2023月別 '!O355,'2022月別'!O355,'2021月別'!O355,'2020月別'!O356)</f>
        <v>2.6000000000000002E-2</v>
      </c>
      <c r="R355" s="59"/>
      <c r="S355" s="55"/>
      <c r="U355" s="767"/>
      <c r="V355" s="767"/>
      <c r="W355" s="767"/>
      <c r="X355" s="748"/>
      <c r="Z355" s="1576"/>
      <c r="AA355" s="1576"/>
      <c r="AB355" s="1576"/>
      <c r="AC355" s="1575"/>
      <c r="AD355" s="1576"/>
      <c r="AG355" s="292"/>
      <c r="AI355" s="1286"/>
      <c r="AJ355" s="1292"/>
      <c r="AK355" s="1179"/>
      <c r="AN355" s="1180"/>
      <c r="AO355" s="1180"/>
      <c r="AP355" s="1180"/>
      <c r="AQ355" s="1180"/>
      <c r="AR355" s="1180"/>
      <c r="AS355" s="1180"/>
    </row>
    <row r="356" spans="1:57" ht="17.25" customHeight="1" x14ac:dyDescent="0.15">
      <c r="A356" s="1170" t="s">
        <v>628</v>
      </c>
      <c r="B356" s="1210" t="s">
        <v>87</v>
      </c>
      <c r="C356" s="1211" t="s">
        <v>15</v>
      </c>
      <c r="D356" s="1212">
        <f>AVERAGE('2024月別'!D356,'2023月別 '!C356,'2022月別'!C356,'2021月別'!C356,'2020月別'!C357)</f>
        <v>265233.71740000002</v>
      </c>
      <c r="E356" s="1213">
        <f>AVERAGE('2024月別'!E356,'2023月別 '!D356,'2022月別'!D356,'2021月別'!D356,'2020月別'!D357)</f>
        <v>1.6286</v>
      </c>
      <c r="F356" s="1267">
        <f>AVERAGE('2024月別'!F356,'2023月別 '!E356,'2022月別'!E356,'2021月別'!E356,'2020月別'!E357)</f>
        <v>0</v>
      </c>
      <c r="G356" s="1267">
        <f>AVERAGE('2024月別'!G356,'2023月別 '!F356,'2022月別'!F356,'2021月別'!F356,'2020月別'!F357)</f>
        <v>40.761000000000003</v>
      </c>
      <c r="H356" s="1214">
        <f>AVERAGE('2024月別'!H356,'2023月別 '!G356,'2022月別'!G356,'2021月別'!G356,'2020月別'!G357)</f>
        <v>2916.1750000000002</v>
      </c>
      <c r="I356" s="1214">
        <f>AVERAGE('2024月別'!I356,'2023月別 '!H356,'2022月別'!H356,'2021月別'!H356,'2020月別'!H357)</f>
        <v>39536.573400000001</v>
      </c>
      <c r="J356" s="1215">
        <f>AVERAGE('2024月別'!J356,'2023月別 '!I356,'2022月別'!I356,'2021月別'!I356,'2020月別'!I357)</f>
        <v>124142.09839999999</v>
      </c>
      <c r="K356" s="1216">
        <f>AVERAGE('2024月別'!K356,'2023月別 '!J356,'2022月別'!J356,'2021月別'!J356,'2020月別'!J357)</f>
        <v>87417.483399999997</v>
      </c>
      <c r="L356" s="1214">
        <f>AVERAGE('2024月別'!L356,'2023月別 '!K356,'2022月別'!K356,'2021月別'!K356,'2020月別'!K357)</f>
        <v>8784.5126</v>
      </c>
      <c r="M356" s="1214">
        <f>AVERAGE('2024月別'!M356,'2023月別 '!L356,'2022月別'!L356,'2021月別'!L356,'2020月別'!L357)</f>
        <v>1796.3163999999997</v>
      </c>
      <c r="N356" s="1214">
        <f>AVERAGE('2024月別'!N356,'2023月別 '!M356,'2022月別'!M356,'2021月別'!M356,'2020月別'!M357)</f>
        <v>454.10779999999994</v>
      </c>
      <c r="O356" s="1214">
        <f>AVERAGE('2024月別'!O356,'2023月別 '!N356,'2022月別'!N356,'2021月別'!N356,'2020月別'!N357)</f>
        <v>133.04479999999998</v>
      </c>
      <c r="P356" s="1217">
        <f>AVERAGE('2024月別'!P356,'2023月別 '!O356,'2022月別'!O356,'2021月別'!O356,'2020月別'!O357)</f>
        <v>11.016</v>
      </c>
      <c r="R356" s="59"/>
      <c r="U356" s="767"/>
      <c r="V356" s="767"/>
      <c r="W356" s="767"/>
      <c r="X356" s="748"/>
      <c r="Z356" s="1576"/>
      <c r="AA356" s="1576"/>
      <c r="AB356" s="1576"/>
      <c r="AC356" s="1576"/>
      <c r="AD356" s="1575"/>
      <c r="AG356" s="292"/>
      <c r="AI356" s="1286"/>
      <c r="AJ356" s="1286"/>
      <c r="AK356" s="1286"/>
      <c r="AN356" s="1180"/>
      <c r="AO356" s="1180"/>
      <c r="AP356" s="1180"/>
      <c r="AQ356" s="1180"/>
      <c r="AR356" s="1180"/>
      <c r="AS356" s="1180"/>
    </row>
    <row r="357" spans="1:57" ht="17.25" customHeight="1" x14ac:dyDescent="0.15">
      <c r="A357" s="1170" t="s">
        <v>629</v>
      </c>
      <c r="B357" s="1218" t="s">
        <v>87</v>
      </c>
      <c r="C357" s="1219" t="s">
        <v>240</v>
      </c>
      <c r="D357" s="1220">
        <f>AVERAGE('2024月別'!D357,'2023月別 '!C357,'2022月別'!C357,'2021月別'!C357,'2020月別'!C358)</f>
        <v>209.80759970524346</v>
      </c>
      <c r="E357" s="1221">
        <f>AVERAGE('2024月別'!E357,'2023月別 '!D357,'2022月別'!D357,'2021月別'!D357,'2020月別'!D358)</f>
        <v>27.2</v>
      </c>
      <c r="F357" s="1268">
        <f>AVERAGE('2024月別'!F357,'2023月別 '!E357,'2022月別'!E357,'2021月別'!E357,'2020月別'!E358)</f>
        <v>0</v>
      </c>
      <c r="G357" s="1268">
        <f>AVERAGE('2024月別'!G357,'2023月別 '!F357,'2022月別'!F357,'2021月別'!F357,'2020月別'!F358)</f>
        <v>157</v>
      </c>
      <c r="H357" s="1222">
        <f>AVERAGE('2024月別'!H357,'2023月別 '!G357,'2022月別'!G357,'2021月別'!G357,'2020月別'!G358)</f>
        <v>439.6</v>
      </c>
      <c r="I357" s="1222">
        <f>AVERAGE('2024月別'!I357,'2023月別 '!H357,'2022月別'!H357,'2021月別'!H357,'2020月別'!H358)</f>
        <v>268.39999999999998</v>
      </c>
      <c r="J357" s="1223">
        <f>AVERAGE('2024月別'!J357,'2023月別 '!I357,'2022月別'!I357,'2021月別'!I357,'2020月別'!I358)</f>
        <v>210.6</v>
      </c>
      <c r="K357" s="1222">
        <f>AVERAGE('2024月別'!K357,'2023月別 '!J357,'2022月別'!J357,'2021月別'!J357,'2020月別'!J358)</f>
        <v>190.2</v>
      </c>
      <c r="L357" s="1222">
        <f>AVERAGE('2024月別'!L357,'2023月別 '!K357,'2022月別'!K357,'2021月別'!K357,'2020月別'!K358)</f>
        <v>186</v>
      </c>
      <c r="M357" s="1222">
        <f>AVERAGE('2024月別'!M357,'2023月別 '!L357,'2022月別'!L357,'2021月別'!L357,'2020月別'!L358)</f>
        <v>206.4</v>
      </c>
      <c r="N357" s="1222">
        <f>AVERAGE('2024月別'!N357,'2023月別 '!M357,'2022月別'!M357,'2021月別'!M357,'2020月別'!M358)</f>
        <v>85.6</v>
      </c>
      <c r="O357" s="1222">
        <f>AVERAGE('2024月別'!O357,'2023月別 '!N357,'2022月別'!N357,'2021月別'!N357,'2020月別'!N358)</f>
        <v>101.4</v>
      </c>
      <c r="P357" s="1224">
        <f>AVERAGE('2024月別'!P357,'2023月別 '!O357,'2022月別'!O357,'2021月別'!O357,'2020月別'!O358)</f>
        <v>84.8</v>
      </c>
      <c r="R357" s="59"/>
      <c r="S357" s="55"/>
      <c r="T357" s="825"/>
      <c r="U357" s="767"/>
      <c r="V357" s="767"/>
      <c r="W357" s="767"/>
      <c r="X357" s="748"/>
      <c r="Z357" s="1576"/>
      <c r="AA357" s="1576"/>
      <c r="AB357" s="1576"/>
      <c r="AC357" s="1576"/>
      <c r="AD357" s="1576"/>
      <c r="AE357" s="787"/>
      <c r="AG357" s="292"/>
      <c r="AI357" s="1292"/>
      <c r="AJ357" s="1286"/>
      <c r="AK357" s="1286"/>
      <c r="AN357" s="1180"/>
      <c r="AO357" s="1180"/>
      <c r="AP357" s="1180"/>
      <c r="AQ357" s="1180"/>
      <c r="AR357" s="1180"/>
      <c r="AS357" s="1180"/>
    </row>
    <row r="358" spans="1:57" ht="17.25" customHeight="1" x14ac:dyDescent="0.15">
      <c r="A358" s="1170" t="s">
        <v>630</v>
      </c>
      <c r="B358" s="1225" t="s">
        <v>88</v>
      </c>
      <c r="C358" s="1211" t="s">
        <v>239</v>
      </c>
      <c r="D358" s="1212">
        <f>AVERAGE('2024月別'!D358,'2023月別 '!C358,'2022月別'!C358,'2021月別'!C358,'2020月別'!C359)</f>
        <v>2954.0530000000003</v>
      </c>
      <c r="E358" s="1213">
        <f>AVERAGE('2024月別'!E358,'2023月別 '!D358,'2022月別'!D358,'2021月別'!D358,'2020月別'!D359)</f>
        <v>0.9536</v>
      </c>
      <c r="F358" s="1267">
        <f>AVERAGE('2024月別'!F358,'2023月別 '!E358,'2022月別'!E358,'2021月別'!E358,'2020月別'!E359)</f>
        <v>0.18480000000000002</v>
      </c>
      <c r="G358" s="1214">
        <f>AVERAGE('2024月別'!G358,'2023月別 '!F358,'2022月別'!F358,'2021月別'!F358,'2020月別'!F359)</f>
        <v>75.0916</v>
      </c>
      <c r="H358" s="1214">
        <f>AVERAGE('2024月別'!H358,'2023月別 '!G358,'2022月別'!G358,'2021月別'!G358,'2020月別'!G359)</f>
        <v>276.57219999999995</v>
      </c>
      <c r="I358" s="1214">
        <f>AVERAGE('2024月別'!I358,'2023月別 '!H358,'2022月別'!H358,'2021月別'!H358,'2020月別'!H359)</f>
        <v>619.62900000000002</v>
      </c>
      <c r="J358" s="1215">
        <f>AVERAGE('2024月別'!J358,'2023月別 '!I358,'2022月別'!I358,'2021月別'!I358,'2020月別'!I359)</f>
        <v>1154.2865999999999</v>
      </c>
      <c r="K358" s="1216">
        <f>AVERAGE('2024月別'!K358,'2023月別 '!J358,'2022月別'!J358,'2021月別'!J358,'2020月別'!J359)</f>
        <v>615.33879999999999</v>
      </c>
      <c r="L358" s="1214">
        <f>AVERAGE('2024月別'!L358,'2023月別 '!K358,'2022月別'!K358,'2021月別'!K358,'2020月別'!K359)</f>
        <v>149.7704</v>
      </c>
      <c r="M358" s="1214">
        <f>AVERAGE('2024月別'!M358,'2023月別 '!L358,'2022月別'!L358,'2021月別'!L358,'2020月別'!L359)</f>
        <v>27.498199999999997</v>
      </c>
      <c r="N358" s="1214">
        <f>AVERAGE('2024月別'!N358,'2023月別 '!M358,'2022月別'!M358,'2021月別'!M358,'2020月別'!M359)</f>
        <v>27.279599999999999</v>
      </c>
      <c r="O358" s="1214">
        <f>AVERAGE('2024月別'!O358,'2023月別 '!N358,'2022月別'!N358,'2021月別'!N358,'2020月別'!N359)</f>
        <v>7.1457999999999995</v>
      </c>
      <c r="P358" s="1217">
        <f>AVERAGE('2024月別'!P358,'2023月別 '!O358,'2022月別'!O358,'2021月別'!O358,'2020月別'!O359)</f>
        <v>0.3024</v>
      </c>
      <c r="R358" s="59"/>
      <c r="S358" s="55"/>
      <c r="U358" s="767"/>
      <c r="V358" s="767"/>
      <c r="W358" s="767"/>
      <c r="X358" s="748"/>
      <c r="Z358" s="1575"/>
      <c r="AA358" s="1575"/>
      <c r="AB358" s="1575"/>
      <c r="AC358" s="1576"/>
      <c r="AD358" s="1576"/>
      <c r="AG358" s="275"/>
    </row>
    <row r="359" spans="1:57" ht="17.25" customHeight="1" x14ac:dyDescent="0.15">
      <c r="A359" s="1170" t="s">
        <v>631</v>
      </c>
      <c r="B359" s="1210" t="s">
        <v>88</v>
      </c>
      <c r="C359" s="1211" t="s">
        <v>15</v>
      </c>
      <c r="D359" s="1212">
        <f>AVERAGE('2024月別'!D359,'2023月別 '!C359,'2022月別'!C359,'2021月別'!C359,'2020月別'!C360)</f>
        <v>965027.54099999997</v>
      </c>
      <c r="E359" s="1213">
        <f>AVERAGE('2024月別'!E359,'2023月別 '!D359,'2022月別'!D359,'2021月別'!D359,'2020月別'!D360)</f>
        <v>321.51599999999996</v>
      </c>
      <c r="F359" s="1267">
        <f>AVERAGE('2024月別'!F359,'2023月別 '!E359,'2022月別'!E359,'2021月別'!E359,'2020月別'!E360)</f>
        <v>100.3302</v>
      </c>
      <c r="G359" s="1214">
        <f>AVERAGE('2024月別'!G359,'2023月別 '!F359,'2022月別'!F359,'2021月別'!F359,'2020月別'!F360)</f>
        <v>40612.601800000004</v>
      </c>
      <c r="H359" s="1214">
        <f>AVERAGE('2024月別'!H359,'2023月別 '!G359,'2022月別'!G359,'2021月別'!G359,'2020月別'!G360)</f>
        <v>130237.44880000001</v>
      </c>
      <c r="I359" s="1214">
        <f>AVERAGE('2024月別'!I359,'2023月別 '!H359,'2022月別'!H359,'2021月別'!H359,'2020月別'!H360)</f>
        <v>254543.15359999999</v>
      </c>
      <c r="J359" s="1215">
        <f>AVERAGE('2024月別'!J359,'2023月別 '!I359,'2022月別'!I359,'2021月別'!I359,'2020月別'!I360)</f>
        <v>326778.76360000001</v>
      </c>
      <c r="K359" s="1216">
        <f>AVERAGE('2024月別'!K359,'2023月別 '!J359,'2022月別'!J359,'2021月別'!J359,'2020月別'!J360)</f>
        <v>153232.76420000001</v>
      </c>
      <c r="L359" s="1214">
        <f>AVERAGE('2024月別'!L359,'2023月別 '!K359,'2022月別'!K359,'2021月別'!K359,'2020月別'!K360)</f>
        <v>41537.029200000004</v>
      </c>
      <c r="M359" s="1214">
        <f>AVERAGE('2024月別'!M359,'2023月別 '!L359,'2022月別'!L359,'2021月別'!L359,'2020月別'!L360)</f>
        <v>7387.0623999999998</v>
      </c>
      <c r="N359" s="1214">
        <f>AVERAGE('2024月別'!N359,'2023月別 '!M359,'2022月別'!M359,'2021月別'!M359,'2020月別'!M360)</f>
        <v>8317.2523999999994</v>
      </c>
      <c r="O359" s="1214">
        <f>AVERAGE('2024月別'!O359,'2023月別 '!N359,'2022月別'!N359,'2021月別'!N359,'2020月別'!N360)</f>
        <v>1861.1096000000002</v>
      </c>
      <c r="P359" s="1217">
        <f>AVERAGE('2024月別'!P359,'2023月別 '!O359,'2022月別'!O359,'2021月別'!O359,'2020月別'!O360)</f>
        <v>98.509199999999993</v>
      </c>
      <c r="R359" s="59"/>
      <c r="S359" s="59"/>
      <c r="U359" s="767"/>
      <c r="V359" s="767"/>
      <c r="W359" s="767"/>
      <c r="X359" s="748"/>
      <c r="Z359" s="1576"/>
      <c r="AA359" s="1576"/>
      <c r="AB359" s="1576"/>
      <c r="AC359" s="1575"/>
      <c r="AD359" s="1576"/>
      <c r="AG359" s="275"/>
    </row>
    <row r="360" spans="1:57" ht="17.25" customHeight="1" x14ac:dyDescent="0.15">
      <c r="A360" s="1170" t="s">
        <v>632</v>
      </c>
      <c r="B360" s="1218" t="s">
        <v>88</v>
      </c>
      <c r="C360" s="1219" t="s">
        <v>240</v>
      </c>
      <c r="D360" s="1220">
        <f>AVERAGE('2024月別'!D360,'2023月別 '!C360,'2022月別'!C360,'2021月別'!C360,'2020月別'!C361)</f>
        <v>325.90461034887619</v>
      </c>
      <c r="E360" s="1221">
        <f>AVERAGE('2024月別'!E360,'2023月別 '!D360,'2022月別'!D360,'2021月別'!D360,'2020月別'!D361)</f>
        <v>67.400000000000006</v>
      </c>
      <c r="F360" s="1268">
        <f>AVERAGE('2024月別'!F360,'2023月別 '!E360,'2022月別'!E360,'2021月別'!E360,'2020月別'!E361)</f>
        <v>287.8</v>
      </c>
      <c r="G360" s="1222">
        <f>AVERAGE('2024月別'!G360,'2023月別 '!F360,'2022月別'!F360,'2021月別'!F360,'2020月別'!F361)</f>
        <v>537.20000000000005</v>
      </c>
      <c r="H360" s="1222">
        <f>AVERAGE('2024月別'!H360,'2023月別 '!G360,'2022月別'!G360,'2021月別'!G360,'2020月別'!G361)</f>
        <v>470.2</v>
      </c>
      <c r="I360" s="1222">
        <f>AVERAGE('2024月別'!I360,'2023月別 '!H360,'2022月別'!H360,'2021月別'!H360,'2020月別'!H361)</f>
        <v>411.2</v>
      </c>
      <c r="J360" s="1223">
        <f>AVERAGE('2024月別'!J360,'2023月別 '!I360,'2022月別'!I360,'2021月別'!I360,'2020月別'!I361)</f>
        <v>283.2</v>
      </c>
      <c r="K360" s="1222">
        <f>AVERAGE('2024月別'!K360,'2023月別 '!J360,'2022月別'!J360,'2021月別'!J360,'2020月別'!J361)</f>
        <v>249.2</v>
      </c>
      <c r="L360" s="1222">
        <f>AVERAGE('2024月別'!L360,'2023月別 '!K360,'2022月別'!K360,'2021月別'!K360,'2020月別'!K361)</f>
        <v>270.39999999999998</v>
      </c>
      <c r="M360" s="1222">
        <f>AVERAGE('2024月別'!M360,'2023月別 '!L360,'2022月別'!L360,'2021月別'!L360,'2020月別'!L361)</f>
        <v>278.8</v>
      </c>
      <c r="N360" s="1222">
        <f>AVERAGE('2024月別'!N360,'2023月別 '!M360,'2022月別'!M360,'2021月別'!M360,'2020月別'!M361)</f>
        <v>304.39999999999998</v>
      </c>
      <c r="O360" s="1222">
        <f>AVERAGE('2024月別'!O360,'2023月別 '!N360,'2022月別'!N360,'2021月別'!N360,'2020月別'!N361)</f>
        <v>265.8</v>
      </c>
      <c r="P360" s="1224">
        <f>AVERAGE('2024月別'!P360,'2023月別 '!O360,'2022月別'!O360,'2021月別'!O360,'2020月別'!O361)</f>
        <v>116</v>
      </c>
      <c r="R360" s="59"/>
      <c r="S360" s="55"/>
      <c r="T360" s="825"/>
      <c r="U360" s="767"/>
      <c r="V360" s="767"/>
      <c r="W360" s="767"/>
      <c r="X360" s="748"/>
      <c r="Z360" s="1576"/>
      <c r="AA360" s="1576"/>
      <c r="AB360" s="1576"/>
      <c r="AC360" s="1576"/>
      <c r="AD360" s="1575"/>
      <c r="AE360" s="787"/>
      <c r="AG360" s="275"/>
      <c r="AH360" s="75"/>
    </row>
    <row r="361" spans="1:57" ht="17.25" customHeight="1" x14ac:dyDescent="0.15">
      <c r="A361" s="1170" t="s">
        <v>633</v>
      </c>
      <c r="B361" s="1225" t="s">
        <v>89</v>
      </c>
      <c r="C361" s="1211" t="s">
        <v>239</v>
      </c>
      <c r="D361" s="1212">
        <f>AVERAGE('2024月別'!D361,'2023月別 '!C361,'2022月別'!C361,'2021月別'!C361,'2020月別'!C362)</f>
        <v>875.52979999999991</v>
      </c>
      <c r="E361" s="1213">
        <f>AVERAGE('2024月別'!E361,'2023月別 '!D361,'2022月別'!D361,'2021月別'!D361,'2020月別'!D362)</f>
        <v>2.3624000000000001</v>
      </c>
      <c r="F361" s="1267">
        <f>AVERAGE('2024月別'!F361,'2023月別 '!E361,'2022月別'!E361,'2021月別'!E361,'2020月別'!E362)</f>
        <v>0.17280000000000001</v>
      </c>
      <c r="G361" s="1267">
        <f>AVERAGE('2024月別'!G361,'2023月別 '!F361,'2022月別'!F361,'2021月別'!F361,'2020月別'!F362)</f>
        <v>0</v>
      </c>
      <c r="H361" s="1214">
        <f>AVERAGE('2024月別'!H361,'2023月別 '!G361,'2022月別'!G361,'2021月別'!G361,'2020月別'!G362)</f>
        <v>3.0000000000000001E-3</v>
      </c>
      <c r="I361" s="1214">
        <f>AVERAGE('2024月別'!I361,'2023月別 '!H361,'2022月別'!H361,'2021月別'!H361,'2020月別'!H362)</f>
        <v>2E-3</v>
      </c>
      <c r="J361" s="1215">
        <f>AVERAGE('2024月別'!J361,'2023月別 '!I361,'2022月別'!I361,'2021月別'!I361,'2020月別'!I362)</f>
        <v>6.4000000000000003E-3</v>
      </c>
      <c r="K361" s="1216">
        <f>AVERAGE('2024月別'!K361,'2023月別 '!J361,'2022月別'!J361,'2021月別'!J361,'2020月別'!J362)</f>
        <v>2.4799999999999999E-2</v>
      </c>
      <c r="L361" s="1214">
        <f>AVERAGE('2024月別'!L361,'2023月別 '!K361,'2022月別'!K361,'2021月別'!K361,'2020月別'!K362)</f>
        <v>15.976999999999999</v>
      </c>
      <c r="M361" s="1214">
        <f>AVERAGE('2024月別'!M361,'2023月別 '!L361,'2022月別'!L361,'2021月別'!L361,'2020月別'!L362)</f>
        <v>409.52739999999994</v>
      </c>
      <c r="N361" s="1214">
        <f>AVERAGE('2024月別'!N361,'2023月別 '!M361,'2022月別'!M361,'2021月別'!M361,'2020月別'!M362)</f>
        <v>382.22299999999996</v>
      </c>
      <c r="O361" s="1214">
        <f>AVERAGE('2024月別'!O361,'2023月別 '!N361,'2022月別'!N361,'2021月別'!N361,'2020月別'!N362)</f>
        <v>63.327600000000004</v>
      </c>
      <c r="P361" s="1217">
        <f>AVERAGE('2024月別'!P361,'2023月別 '!O361,'2022月別'!O361,'2021月別'!O361,'2020月別'!O362)</f>
        <v>1.9034</v>
      </c>
      <c r="R361" s="59"/>
      <c r="S361" s="55"/>
      <c r="U361" s="767"/>
      <c r="V361" s="767"/>
      <c r="W361" s="767"/>
      <c r="X361" s="748"/>
      <c r="Z361" s="1575"/>
      <c r="AA361" s="1575"/>
      <c r="AB361" s="1575"/>
      <c r="AC361" s="1576"/>
      <c r="AD361" s="1576"/>
      <c r="AG361" s="75"/>
      <c r="AH361" s="292"/>
    </row>
    <row r="362" spans="1:57" ht="17.25" customHeight="1" x14ac:dyDescent="0.15">
      <c r="A362" s="1170" t="s">
        <v>634</v>
      </c>
      <c r="B362" s="1210" t="s">
        <v>89</v>
      </c>
      <c r="C362" s="1271" t="s">
        <v>15</v>
      </c>
      <c r="D362" s="1272">
        <f>AVERAGE('2024月別'!D362,'2023月別 '!C362,'2022月別'!C362,'2021月別'!C362,'2020月別'!C363)</f>
        <v>670495.34000000008</v>
      </c>
      <c r="E362" s="1213">
        <f>AVERAGE('2024月別'!E362,'2023月別 '!D362,'2022月別'!D362,'2021月別'!D362,'2020月別'!D363)</f>
        <v>2134.5875999999998</v>
      </c>
      <c r="F362" s="1267">
        <f>AVERAGE('2024月別'!F362,'2023月別 '!E362,'2022月別'!E362,'2021月別'!E362,'2020月別'!E363)</f>
        <v>109.94300000000001</v>
      </c>
      <c r="G362" s="1267">
        <f>AVERAGE('2024月別'!G362,'2023月別 '!F362,'2022月別'!F362,'2021月別'!F362,'2020月別'!F363)</f>
        <v>0</v>
      </c>
      <c r="H362" s="1275">
        <f>AVERAGE('2024月別'!H362,'2023月別 '!G362,'2022月別'!G362,'2021月別'!G362,'2020月別'!G363)</f>
        <v>8.8127999999999993</v>
      </c>
      <c r="I362" s="1275">
        <f>AVERAGE('2024月別'!I362,'2023月別 '!H362,'2022月別'!H362,'2021月別'!H362,'2020月別'!H363)</f>
        <v>2.4731999999999998</v>
      </c>
      <c r="J362" s="1276">
        <f>AVERAGE('2024月別'!J362,'2023月別 '!I362,'2022月別'!I362,'2021月別'!I362,'2020月別'!I363)</f>
        <v>17.506800000000002</v>
      </c>
      <c r="K362" s="1277">
        <f>AVERAGE('2024月別'!K362,'2023月別 '!J362,'2022月別'!J362,'2021月別'!J362,'2020月別'!J363)</f>
        <v>15.724799999999998</v>
      </c>
      <c r="L362" s="1275">
        <f>AVERAGE('2024月別'!L362,'2023月別 '!K362,'2022月別'!K362,'2021月別'!K362,'2020月別'!K363)</f>
        <v>12013.706</v>
      </c>
      <c r="M362" s="1275">
        <f>AVERAGE('2024月別'!M362,'2023月別 '!L362,'2022月別'!L362,'2021月別'!L362,'2020月別'!L363)</f>
        <v>291426.15100000007</v>
      </c>
      <c r="N362" s="1275">
        <f>AVERAGE('2024月別'!N362,'2023月別 '!M362,'2022月別'!M362,'2021月別'!M362,'2020月別'!M363)</f>
        <v>300254.89979999996</v>
      </c>
      <c r="O362" s="1275">
        <f>AVERAGE('2024月別'!O362,'2023月別 '!N362,'2022月別'!N362,'2021月別'!N362,'2020月別'!N363)</f>
        <v>63004.763200000001</v>
      </c>
      <c r="P362" s="1278">
        <f>AVERAGE('2024月別'!P362,'2023月別 '!O362,'2022月別'!O362,'2021月別'!O362,'2020月別'!O363)</f>
        <v>1506.7718</v>
      </c>
      <c r="R362" s="59"/>
      <c r="S362" s="59"/>
      <c r="U362" s="767"/>
      <c r="V362" s="767"/>
      <c r="W362" s="767"/>
      <c r="X362" s="748"/>
      <c r="Z362" s="1576"/>
      <c r="AA362" s="1576"/>
      <c r="AB362" s="1576"/>
      <c r="AC362" s="1575"/>
      <c r="AD362" s="1576"/>
      <c r="AG362" s="292"/>
      <c r="AH362" s="292"/>
    </row>
    <row r="363" spans="1:57" ht="17.25" customHeight="1" thickBot="1" x14ac:dyDescent="0.2">
      <c r="A363" s="1170" t="s">
        <v>635</v>
      </c>
      <c r="B363" s="1279" t="s">
        <v>89</v>
      </c>
      <c r="C363" s="1280" t="s">
        <v>240</v>
      </c>
      <c r="D363" s="1281">
        <f>AVERAGE('2024月別'!D363,'2023月別 '!C363,'2022月別'!C363,'2021月別'!C363,'2020月別'!C364)</f>
        <v>774.06768047269975</v>
      </c>
      <c r="E363" s="1255">
        <f>AVERAGE('2024月別'!E363,'2023月別 '!D363,'2022月別'!D363,'2021月別'!D363,'2020月別'!D364)</f>
        <v>724.8</v>
      </c>
      <c r="F363" s="1282">
        <f>AVERAGE('2024月別'!F363,'2023月別 '!E363,'2022月別'!E363,'2021月別'!E363,'2020月別'!E364)</f>
        <v>127.2</v>
      </c>
      <c r="G363" s="1282">
        <f>AVERAGE('2024月別'!G363,'2023月別 '!F363,'2022月別'!F363,'2021月別'!F363,'2020月別'!F364)</f>
        <v>0</v>
      </c>
      <c r="H363" s="1256">
        <f>AVERAGE('2024月別'!H363,'2023月別 '!G363,'2022月別'!G363,'2021月別'!G363,'2020月別'!G364)</f>
        <v>587.6</v>
      </c>
      <c r="I363" s="1256">
        <f>AVERAGE('2024月別'!I363,'2023月別 '!H363,'2022月別'!H363,'2021月別'!H363,'2020月別'!H364)</f>
        <v>247.4</v>
      </c>
      <c r="J363" s="1257">
        <f>AVERAGE('2024月別'!J363,'2023月別 '!I363,'2022月別'!I363,'2021月別'!I363,'2020月別'!I364)</f>
        <v>547</v>
      </c>
      <c r="K363" s="1256">
        <f>AVERAGE('2024月別'!K363,'2023月別 '!J363,'2022月別'!J363,'2021月別'!J363,'2020月別'!J364)</f>
        <v>126.8</v>
      </c>
      <c r="L363" s="1256">
        <f>AVERAGE('2024月別'!L363,'2023月別 '!K363,'2022月別'!K363,'2021月別'!K363,'2020月別'!K364)</f>
        <v>825.6</v>
      </c>
      <c r="M363" s="1256">
        <f>AVERAGE('2024月別'!M363,'2023月別 '!L363,'2022月別'!L363,'2021月別'!L363,'2020月別'!L364)</f>
        <v>723.8</v>
      </c>
      <c r="N363" s="1256">
        <f>AVERAGE('2024月別'!N363,'2023月別 '!M363,'2022月別'!M363,'2021月別'!M363,'2020月別'!M364)</f>
        <v>793</v>
      </c>
      <c r="O363" s="1256">
        <f>AVERAGE('2024月別'!O363,'2023月別 '!N363,'2022月別'!N363,'2021月別'!N363,'2020月別'!N364)</f>
        <v>1037.8</v>
      </c>
      <c r="P363" s="1258">
        <f>AVERAGE('2024月別'!P363,'2023月別 '!O363,'2022月別'!O363,'2021月別'!O363,'2020月別'!O364)</f>
        <v>871</v>
      </c>
      <c r="R363" s="59"/>
      <c r="S363" s="55"/>
      <c r="T363" s="825"/>
      <c r="U363" s="767"/>
      <c r="V363" s="767"/>
      <c r="W363" s="767"/>
      <c r="X363" s="748"/>
      <c r="Z363" s="1575"/>
      <c r="AA363" s="1575"/>
      <c r="AB363" s="1575"/>
      <c r="AC363" s="1576"/>
      <c r="AD363" s="1575"/>
      <c r="AE363" s="787"/>
      <c r="AG363" s="292"/>
      <c r="AH363" s="292"/>
    </row>
    <row r="364" spans="1:57" ht="17.25" customHeight="1" x14ac:dyDescent="0.15">
      <c r="B364" s="1562" t="s">
        <v>308</v>
      </c>
      <c r="C364" s="1328"/>
      <c r="D364" s="1329"/>
      <c r="E364" s="1329"/>
      <c r="F364" s="1329"/>
      <c r="G364" s="1329"/>
      <c r="H364" s="1269"/>
      <c r="I364" s="1269"/>
      <c r="J364" s="1269"/>
      <c r="K364" s="1269"/>
      <c r="L364" s="1269"/>
      <c r="M364" s="1269"/>
      <c r="N364" s="1269"/>
      <c r="O364" s="1269"/>
      <c r="P364" s="1167" t="s">
        <v>90</v>
      </c>
      <c r="R364" s="59"/>
      <c r="S364" s="59"/>
      <c r="T364" s="783"/>
      <c r="U364" s="767"/>
      <c r="V364" s="767"/>
      <c r="W364" s="767"/>
      <c r="X364" s="748"/>
      <c r="Z364" s="1576"/>
      <c r="AA364" s="1576"/>
      <c r="AB364" s="1576"/>
      <c r="AC364" s="1575"/>
      <c r="AD364" s="1576"/>
      <c r="AE364" s="764"/>
      <c r="AG364" s="292"/>
      <c r="AH364" s="292"/>
    </row>
    <row r="365" spans="1:57" ht="17.25" customHeight="1" x14ac:dyDescent="0.15">
      <c r="B365" s="1327"/>
      <c r="C365" s="1328"/>
      <c r="D365" s="1329"/>
      <c r="E365" s="1329"/>
      <c r="F365" s="1329"/>
      <c r="G365" s="1329"/>
      <c r="H365" s="1269"/>
      <c r="I365" s="1269"/>
      <c r="J365" s="1269"/>
      <c r="K365" s="1269"/>
      <c r="L365" s="1269"/>
      <c r="M365" s="1269"/>
      <c r="N365" s="1269"/>
      <c r="O365" s="1269"/>
      <c r="P365" s="1242"/>
      <c r="R365" s="59"/>
      <c r="S365" s="59"/>
      <c r="U365" s="767"/>
      <c r="V365" s="767"/>
      <c r="W365" s="767"/>
      <c r="X365" s="748"/>
      <c r="AC365" s="1576"/>
      <c r="AD365" s="1575"/>
      <c r="AG365" s="292"/>
      <c r="AH365" s="292"/>
    </row>
    <row r="366" spans="1:57" x14ac:dyDescent="0.15">
      <c r="C366" s="1244"/>
      <c r="D366" s="1330"/>
      <c r="E366" s="1331"/>
      <c r="F366" s="1331"/>
      <c r="G366" s="1331"/>
      <c r="H366" s="1331"/>
      <c r="I366" s="1331"/>
      <c r="J366" s="1331"/>
      <c r="K366" s="1331"/>
      <c r="L366" s="1331"/>
      <c r="M366" s="1331"/>
      <c r="N366" s="1331"/>
      <c r="O366" s="1331"/>
      <c r="P366" s="1244"/>
      <c r="R366" s="59"/>
      <c r="S366" s="59"/>
      <c r="U366" s="767"/>
      <c r="V366" s="767"/>
      <c r="W366" s="767"/>
      <c r="X366" s="748"/>
      <c r="Z366" s="1576"/>
      <c r="AA366" s="1576"/>
      <c r="AB366" s="1576"/>
      <c r="AD366" s="1576"/>
      <c r="AG366" s="292"/>
      <c r="AH366" s="292"/>
    </row>
    <row r="367" spans="1:57" ht="18.75" x14ac:dyDescent="0.15">
      <c r="B367" s="2430" t="s">
        <v>325</v>
      </c>
      <c r="C367" s="2430"/>
      <c r="D367" s="1700" t="s">
        <v>306</v>
      </c>
      <c r="K367" s="293"/>
      <c r="L367" s="293"/>
      <c r="M367" s="293"/>
      <c r="N367" s="293"/>
      <c r="O367" s="293"/>
      <c r="R367" s="59"/>
      <c r="S367" s="59"/>
      <c r="U367" s="767"/>
      <c r="V367" s="767"/>
      <c r="W367" s="767"/>
      <c r="X367" s="748"/>
      <c r="AC367" s="1576"/>
      <c r="AG367" s="292"/>
      <c r="AH367" s="275"/>
    </row>
    <row r="368" spans="1:57" ht="15" thickBot="1" x14ac:dyDescent="0.2">
      <c r="B368" s="75"/>
      <c r="P368" s="1360" t="s">
        <v>265</v>
      </c>
      <c r="R368" s="59"/>
      <c r="S368" s="59"/>
      <c r="U368" s="767"/>
      <c r="V368" s="767"/>
      <c r="W368" s="767"/>
      <c r="X368" s="748"/>
      <c r="AD368" s="1576"/>
      <c r="AG368" s="275"/>
      <c r="AH368" s="275"/>
    </row>
    <row r="369" spans="2:34" s="75" customFormat="1" ht="17.25" customHeight="1" x14ac:dyDescent="0.15">
      <c r="B369" s="1695" t="s">
        <v>92</v>
      </c>
      <c r="C369" s="1696"/>
      <c r="D369" s="1536" t="s">
        <v>1</v>
      </c>
      <c r="E369" s="1537" t="s">
        <v>2</v>
      </c>
      <c r="F369" s="1538" t="s">
        <v>3</v>
      </c>
      <c r="G369" s="1538" t="s">
        <v>4</v>
      </c>
      <c r="H369" s="1538" t="s">
        <v>5</v>
      </c>
      <c r="I369" s="1538" t="s">
        <v>6</v>
      </c>
      <c r="J369" s="1538" t="s">
        <v>7</v>
      </c>
      <c r="K369" s="1538" t="s">
        <v>8</v>
      </c>
      <c r="L369" s="1538" t="s">
        <v>9</v>
      </c>
      <c r="M369" s="1538" t="s">
        <v>10</v>
      </c>
      <c r="N369" s="1538" t="s">
        <v>11</v>
      </c>
      <c r="O369" s="1538" t="s">
        <v>12</v>
      </c>
      <c r="P369" s="1539" t="s">
        <v>13</v>
      </c>
      <c r="Q369" s="2"/>
      <c r="R369" s="59"/>
      <c r="S369" s="55"/>
      <c r="T369" s="780"/>
      <c r="U369" s="767"/>
      <c r="V369" s="767"/>
      <c r="W369" s="767"/>
      <c r="X369" s="748"/>
      <c r="Y369" s="758"/>
      <c r="Z369" s="1569"/>
      <c r="AA369" s="1569"/>
      <c r="AB369" s="1569"/>
      <c r="AC369" s="1569"/>
      <c r="AD369" s="1569"/>
      <c r="AE369" s="758"/>
      <c r="AF369" s="1179"/>
      <c r="AG369" s="275"/>
      <c r="AH369" s="275"/>
    </row>
    <row r="370" spans="2:34" s="292" customFormat="1" ht="17.25" customHeight="1" x14ac:dyDescent="0.15">
      <c r="B370" s="1517" t="s">
        <v>14</v>
      </c>
      <c r="C370" s="1495" t="s">
        <v>93</v>
      </c>
      <c r="D370" s="1496">
        <f>SUM(E370:P370)</f>
        <v>1402762.2000000002</v>
      </c>
      <c r="E370" s="1497">
        <f>E5</f>
        <v>112544.8</v>
      </c>
      <c r="F370" s="1498">
        <f t="shared" ref="E370:P372" si="0">F5</f>
        <v>110758.8</v>
      </c>
      <c r="G370" s="1498">
        <f t="shared" si="0"/>
        <v>115789</v>
      </c>
      <c r="H370" s="1498">
        <f t="shared" si="0"/>
        <v>118467.8</v>
      </c>
      <c r="I370" s="1498">
        <f t="shared" si="0"/>
        <v>121024.6</v>
      </c>
      <c r="J370" s="1498">
        <f t="shared" si="0"/>
        <v>116138.8</v>
      </c>
      <c r="K370" s="1498">
        <f t="shared" si="0"/>
        <v>112592</v>
      </c>
      <c r="L370" s="1498">
        <f t="shared" si="0"/>
        <v>118012.4</v>
      </c>
      <c r="M370" s="1498">
        <f t="shared" si="0"/>
        <v>114857.2</v>
      </c>
      <c r="N370" s="1498">
        <f t="shared" si="0"/>
        <v>124931.2</v>
      </c>
      <c r="O370" s="1498">
        <f t="shared" si="0"/>
        <v>116858.8</v>
      </c>
      <c r="P370" s="1499">
        <f t="shared" si="0"/>
        <v>120786.8</v>
      </c>
      <c r="Q370" s="2"/>
      <c r="R370" s="59"/>
      <c r="S370" s="59"/>
      <c r="T370" s="780"/>
      <c r="U370" s="767"/>
      <c r="V370" s="767"/>
      <c r="W370" s="767"/>
      <c r="X370" s="748"/>
      <c r="Y370" s="758"/>
      <c r="Z370" s="1569"/>
      <c r="AA370" s="1569"/>
      <c r="AB370" s="1569"/>
      <c r="AC370" s="1569"/>
      <c r="AD370" s="1569"/>
      <c r="AE370" s="758"/>
      <c r="AF370" s="1179"/>
      <c r="AG370" s="275"/>
      <c r="AH370" s="75"/>
    </row>
    <row r="371" spans="2:34" s="292" customFormat="1" ht="17.25" customHeight="1" x14ac:dyDescent="0.15">
      <c r="B371" s="1492" t="s">
        <v>14</v>
      </c>
      <c r="C371" s="1332" t="s">
        <v>94</v>
      </c>
      <c r="D371" s="1333">
        <f>SUM(E371:P371)</f>
        <v>367503253.79999995</v>
      </c>
      <c r="E371" s="1334">
        <f t="shared" si="0"/>
        <v>27880757.399999999</v>
      </c>
      <c r="F371" s="1335">
        <f t="shared" si="0"/>
        <v>27377437.399999999</v>
      </c>
      <c r="G371" s="1335">
        <f t="shared" si="0"/>
        <v>30445127.199999999</v>
      </c>
      <c r="H371" s="1335">
        <f t="shared" si="0"/>
        <v>32063275.199999999</v>
      </c>
      <c r="I371" s="1335">
        <f t="shared" si="0"/>
        <v>32333363.800000001</v>
      </c>
      <c r="J371" s="1335">
        <f t="shared" si="0"/>
        <v>31133979.600000001</v>
      </c>
      <c r="K371" s="1335">
        <f t="shared" si="0"/>
        <v>30169147.800000001</v>
      </c>
      <c r="L371" s="1335">
        <f t="shared" si="0"/>
        <v>31835672</v>
      </c>
      <c r="M371" s="1335">
        <f t="shared" si="0"/>
        <v>32753376.800000001</v>
      </c>
      <c r="N371" s="1335">
        <f t="shared" si="0"/>
        <v>32578147</v>
      </c>
      <c r="O371" s="1335">
        <f t="shared" si="0"/>
        <v>27919353.199999999</v>
      </c>
      <c r="P371" s="1336">
        <f t="shared" si="0"/>
        <v>31013616.399999999</v>
      </c>
      <c r="Q371" s="274"/>
      <c r="R371" s="59"/>
      <c r="S371" s="59"/>
      <c r="T371" s="780"/>
      <c r="U371" s="767"/>
      <c r="V371" s="767"/>
      <c r="W371" s="767"/>
      <c r="X371" s="748"/>
      <c r="Y371" s="758"/>
      <c r="Z371" s="1569"/>
      <c r="AA371" s="1569"/>
      <c r="AB371" s="1569"/>
      <c r="AC371" s="1569"/>
      <c r="AD371" s="1569"/>
      <c r="AE371" s="758"/>
      <c r="AF371" s="1179"/>
      <c r="AG371" s="75"/>
    </row>
    <row r="372" spans="2:34" s="292" customFormat="1" ht="17.25" customHeight="1" x14ac:dyDescent="0.15">
      <c r="B372" s="1500" t="s">
        <v>14</v>
      </c>
      <c r="C372" s="1501" t="s">
        <v>96</v>
      </c>
      <c r="D372" s="1502">
        <f>D371/D370</f>
        <v>261.98542689559207</v>
      </c>
      <c r="E372" s="1503">
        <f t="shared" si="0"/>
        <v>248</v>
      </c>
      <c r="F372" s="1504">
        <f t="shared" si="0"/>
        <v>248.4</v>
      </c>
      <c r="G372" s="1504">
        <f t="shared" si="0"/>
        <v>264.39999999999998</v>
      </c>
      <c r="H372" s="1504">
        <f t="shared" si="0"/>
        <v>272.2</v>
      </c>
      <c r="I372" s="1504">
        <f t="shared" si="0"/>
        <v>268.2</v>
      </c>
      <c r="J372" s="1504">
        <f t="shared" si="0"/>
        <v>268.2</v>
      </c>
      <c r="K372" s="1504">
        <f t="shared" si="0"/>
        <v>268.60000000000002</v>
      </c>
      <c r="L372" s="1504">
        <f t="shared" si="0"/>
        <v>278.2</v>
      </c>
      <c r="M372" s="1504">
        <f t="shared" si="0"/>
        <v>286.2</v>
      </c>
      <c r="N372" s="1504">
        <f t="shared" si="0"/>
        <v>262.60000000000002</v>
      </c>
      <c r="O372" s="1504">
        <f t="shared" si="0"/>
        <v>240.6</v>
      </c>
      <c r="P372" s="1505">
        <f t="shared" si="0"/>
        <v>259.60000000000002</v>
      </c>
      <c r="Q372" s="274"/>
      <c r="R372" s="2"/>
      <c r="S372" s="55"/>
      <c r="T372" s="783"/>
      <c r="U372" s="767"/>
      <c r="V372" s="767"/>
      <c r="W372" s="767"/>
      <c r="X372" s="748"/>
      <c r="Y372" s="758"/>
      <c r="Z372" s="1575"/>
      <c r="AA372" s="1575"/>
      <c r="AB372" s="1575"/>
      <c r="AC372" s="1569"/>
      <c r="AD372" s="1569"/>
      <c r="AE372" s="764"/>
      <c r="AF372" s="1179"/>
      <c r="AG372" s="1338"/>
    </row>
    <row r="373" spans="2:34" s="292" customFormat="1" ht="17.25" customHeight="1" x14ac:dyDescent="0.15">
      <c r="B373" s="1494" t="s">
        <v>65</v>
      </c>
      <c r="C373" s="1495" t="s">
        <v>95</v>
      </c>
      <c r="D373" s="1496">
        <f>SUM(E373:P373)</f>
        <v>380434.4</v>
      </c>
      <c r="E373" s="1497">
        <f t="shared" ref="D373:P375" si="1">E134</f>
        <v>32913.599999999999</v>
      </c>
      <c r="F373" s="1498">
        <f t="shared" si="1"/>
        <v>31542</v>
      </c>
      <c r="G373" s="1498">
        <f t="shared" si="1"/>
        <v>28174</v>
      </c>
      <c r="H373" s="1498">
        <f t="shared" si="1"/>
        <v>24139.4</v>
      </c>
      <c r="I373" s="1498">
        <f t="shared" si="1"/>
        <v>22983.200000000001</v>
      </c>
      <c r="J373" s="1498">
        <f t="shared" si="1"/>
        <v>24397.599999999999</v>
      </c>
      <c r="K373" s="1498">
        <f t="shared" si="1"/>
        <v>31701.4</v>
      </c>
      <c r="L373" s="1498">
        <f t="shared" si="1"/>
        <v>30885.8</v>
      </c>
      <c r="M373" s="1498">
        <f t="shared" si="1"/>
        <v>29765.200000000001</v>
      </c>
      <c r="N373" s="1498">
        <f t="shared" si="1"/>
        <v>36656.800000000003</v>
      </c>
      <c r="O373" s="1498">
        <f t="shared" si="1"/>
        <v>40195</v>
      </c>
      <c r="P373" s="1499">
        <f t="shared" si="1"/>
        <v>47080.4</v>
      </c>
      <c r="Q373" s="5"/>
      <c r="R373" s="59"/>
      <c r="S373" s="55"/>
      <c r="T373" s="783"/>
      <c r="U373" s="767"/>
      <c r="V373" s="767"/>
      <c r="W373" s="767"/>
      <c r="X373" s="748"/>
      <c r="Y373" s="758"/>
      <c r="Z373" s="1569"/>
      <c r="AA373" s="1569"/>
      <c r="AB373" s="1569"/>
      <c r="AC373" s="1575"/>
      <c r="AD373" s="1569"/>
      <c r="AE373" s="764"/>
      <c r="AF373" s="1179"/>
      <c r="AG373" s="1338"/>
    </row>
    <row r="374" spans="2:34" s="292" customFormat="1" ht="17.25" customHeight="1" x14ac:dyDescent="0.15">
      <c r="B374" s="1491" t="s">
        <v>66</v>
      </c>
      <c r="C374" s="1332" t="s">
        <v>94</v>
      </c>
      <c r="D374" s="1333">
        <f>SUM(E374:P374)</f>
        <v>192069220.80000001</v>
      </c>
      <c r="E374" s="1334">
        <f t="shared" si="1"/>
        <v>16513265.800000001</v>
      </c>
      <c r="F374" s="1335">
        <f t="shared" si="1"/>
        <v>16554320.800000001</v>
      </c>
      <c r="G374" s="1335">
        <f t="shared" si="1"/>
        <v>15740384</v>
      </c>
      <c r="H374" s="1335">
        <f t="shared" si="1"/>
        <v>12827542.199999999</v>
      </c>
      <c r="I374" s="1335">
        <f t="shared" si="1"/>
        <v>11719515.800000001</v>
      </c>
      <c r="J374" s="1335">
        <f t="shared" si="1"/>
        <v>13028474.199999999</v>
      </c>
      <c r="K374" s="1335">
        <f t="shared" si="1"/>
        <v>16709100</v>
      </c>
      <c r="L374" s="1335">
        <f t="shared" si="1"/>
        <v>17751547.600000001</v>
      </c>
      <c r="M374" s="1335">
        <f t="shared" si="1"/>
        <v>16710199</v>
      </c>
      <c r="N374" s="1335">
        <f t="shared" si="1"/>
        <v>15539689</v>
      </c>
      <c r="O374" s="1335">
        <f t="shared" si="1"/>
        <v>15881143.4</v>
      </c>
      <c r="P374" s="1336">
        <f t="shared" si="1"/>
        <v>23094039</v>
      </c>
      <c r="Q374" s="5"/>
      <c r="R374" s="59"/>
      <c r="S374" s="55"/>
      <c r="T374" s="783"/>
      <c r="U374" s="767"/>
      <c r="V374" s="767"/>
      <c r="W374" s="767"/>
      <c r="X374" s="748"/>
      <c r="Y374" s="758"/>
      <c r="Z374" s="1576"/>
      <c r="AA374" s="1576"/>
      <c r="AB374" s="1576"/>
      <c r="AC374" s="1569"/>
      <c r="AD374" s="1575"/>
      <c r="AE374" s="764"/>
      <c r="AF374" s="1179"/>
      <c r="AG374" s="1338"/>
    </row>
    <row r="375" spans="2:34" s="292" customFormat="1" ht="17.25" customHeight="1" x14ac:dyDescent="0.15">
      <c r="B375" s="1512" t="s">
        <v>66</v>
      </c>
      <c r="C375" s="1513" t="s">
        <v>96</v>
      </c>
      <c r="D375" s="1514">
        <f t="shared" si="1"/>
        <v>507.21192904234283</v>
      </c>
      <c r="E375" s="1515">
        <f t="shared" si="1"/>
        <v>504</v>
      </c>
      <c r="F375" s="1516">
        <f t="shared" si="1"/>
        <v>529.79999999999995</v>
      </c>
      <c r="G375" s="1516">
        <f t="shared" si="1"/>
        <v>562.20000000000005</v>
      </c>
      <c r="H375" s="1516">
        <f t="shared" si="1"/>
        <v>535.4</v>
      </c>
      <c r="I375" s="1516">
        <f t="shared" si="1"/>
        <v>513.4</v>
      </c>
      <c r="J375" s="1516">
        <f t="shared" si="1"/>
        <v>534.6</v>
      </c>
      <c r="K375" s="1516">
        <f t="shared" si="1"/>
        <v>527.6</v>
      </c>
      <c r="L375" s="1516">
        <f t="shared" si="1"/>
        <v>574.79999999999995</v>
      </c>
      <c r="M375" s="1516">
        <f t="shared" si="1"/>
        <v>564.6</v>
      </c>
      <c r="N375" s="1516">
        <f t="shared" si="1"/>
        <v>428.6</v>
      </c>
      <c r="O375" s="1516">
        <f t="shared" si="1"/>
        <v>400.8</v>
      </c>
      <c r="P375" s="1514">
        <f t="shared" si="1"/>
        <v>496.4</v>
      </c>
      <c r="Q375" s="2"/>
      <c r="R375" s="59"/>
      <c r="S375" s="55"/>
      <c r="T375" s="826"/>
      <c r="U375" s="767"/>
      <c r="V375" s="767"/>
      <c r="W375" s="767"/>
      <c r="X375" s="748"/>
      <c r="Y375" s="758"/>
      <c r="Z375" s="1569"/>
      <c r="AA375" s="1569"/>
      <c r="AB375" s="1569"/>
      <c r="AC375" s="1576"/>
      <c r="AD375" s="1569"/>
      <c r="AE375" s="760"/>
      <c r="AF375" s="1179"/>
      <c r="AG375" s="1338"/>
    </row>
    <row r="376" spans="2:34" s="275" customFormat="1" ht="17.25" customHeight="1" x14ac:dyDescent="0.15">
      <c r="B376" s="1541" t="s">
        <v>97</v>
      </c>
      <c r="C376" s="1506" t="s">
        <v>95</v>
      </c>
      <c r="D376" s="1507">
        <f>D370+D373</f>
        <v>1783196.6</v>
      </c>
      <c r="E376" s="1508">
        <f t="shared" ref="E376:L377" si="2">E370+E373</f>
        <v>145458.4</v>
      </c>
      <c r="F376" s="1509">
        <f t="shared" si="2"/>
        <v>142300.79999999999</v>
      </c>
      <c r="G376" s="1509">
        <f t="shared" si="2"/>
        <v>143963</v>
      </c>
      <c r="H376" s="1509">
        <f t="shared" si="2"/>
        <v>142607.20000000001</v>
      </c>
      <c r="I376" s="1509">
        <f t="shared" si="2"/>
        <v>144007.80000000002</v>
      </c>
      <c r="J376" s="1509">
        <f t="shared" si="2"/>
        <v>140536.4</v>
      </c>
      <c r="K376" s="1509">
        <f t="shared" si="2"/>
        <v>144293.4</v>
      </c>
      <c r="L376" s="1509">
        <f t="shared" si="2"/>
        <v>148898.19999999998</v>
      </c>
      <c r="M376" s="1509">
        <f>M370+M373</f>
        <v>144622.39999999999</v>
      </c>
      <c r="N376" s="1509">
        <f>N370+N373</f>
        <v>161588</v>
      </c>
      <c r="O376" s="1510">
        <f t="shared" ref="O376:P377" si="3">O370+O373</f>
        <v>157053.79999999999</v>
      </c>
      <c r="P376" s="1511">
        <f t="shared" si="3"/>
        <v>167867.2</v>
      </c>
      <c r="Q376" s="2"/>
      <c r="R376" s="2"/>
      <c r="S376" s="59"/>
      <c r="T376" s="783"/>
      <c r="U376" s="767"/>
      <c r="V376" s="767"/>
      <c r="W376" s="767"/>
      <c r="X376" s="748"/>
      <c r="Y376" s="758"/>
      <c r="Z376" s="1569"/>
      <c r="AA376" s="1569"/>
      <c r="AB376" s="1569"/>
      <c r="AC376" s="1569"/>
      <c r="AD376" s="1576"/>
      <c r="AE376" s="764"/>
      <c r="AF376" s="1179"/>
      <c r="AG376" s="1338"/>
      <c r="AH376" s="292"/>
    </row>
    <row r="377" spans="2:34" s="275" customFormat="1" ht="17.25" customHeight="1" x14ac:dyDescent="0.15">
      <c r="B377" s="1548" t="s">
        <v>66</v>
      </c>
      <c r="C377" s="1192" t="s">
        <v>94</v>
      </c>
      <c r="D377" s="1193">
        <f>D371+D374</f>
        <v>559572474.5999999</v>
      </c>
      <c r="E377" s="1194">
        <f t="shared" si="2"/>
        <v>44394023.200000003</v>
      </c>
      <c r="F377" s="1337">
        <f t="shared" si="2"/>
        <v>43931758.200000003</v>
      </c>
      <c r="G377" s="1337">
        <f t="shared" si="2"/>
        <v>46185511.200000003</v>
      </c>
      <c r="H377" s="1337">
        <f t="shared" si="2"/>
        <v>44890817.399999999</v>
      </c>
      <c r="I377" s="1337">
        <f t="shared" si="2"/>
        <v>44052879.600000001</v>
      </c>
      <c r="J377" s="1337">
        <f t="shared" si="2"/>
        <v>44162453.799999997</v>
      </c>
      <c r="K377" s="1337">
        <f t="shared" si="2"/>
        <v>46878247.799999997</v>
      </c>
      <c r="L377" s="1337">
        <f t="shared" si="2"/>
        <v>49587219.600000001</v>
      </c>
      <c r="M377" s="1337">
        <f>M371+M374</f>
        <v>49463575.799999997</v>
      </c>
      <c r="N377" s="1337">
        <f>N371+N374</f>
        <v>48117836</v>
      </c>
      <c r="O377" s="1195">
        <f t="shared" si="3"/>
        <v>43800496.600000001</v>
      </c>
      <c r="P377" s="1196">
        <f t="shared" si="3"/>
        <v>54107655.399999999</v>
      </c>
      <c r="Q377" s="2"/>
      <c r="R377" s="2"/>
      <c r="S377" s="59"/>
      <c r="T377" s="780"/>
      <c r="U377" s="767"/>
      <c r="V377" s="767"/>
      <c r="W377" s="767"/>
      <c r="X377" s="748"/>
      <c r="Y377" s="758"/>
      <c r="Z377" s="1569"/>
      <c r="AA377" s="1569"/>
      <c r="AB377" s="1569"/>
      <c r="AC377" s="1569"/>
      <c r="AD377" s="1569"/>
      <c r="AE377" s="758"/>
      <c r="AF377" s="1179"/>
      <c r="AG377" s="1338"/>
    </row>
    <row r="378" spans="2:34" s="275" customFormat="1" ht="17.25" customHeight="1" thickBot="1" x14ac:dyDescent="0.2">
      <c r="B378" s="1549" t="s">
        <v>66</v>
      </c>
      <c r="C378" s="1542" t="s">
        <v>96</v>
      </c>
      <c r="D378" s="1543">
        <f>D377/D376</f>
        <v>313.80301790615789</v>
      </c>
      <c r="E378" s="1544">
        <f t="shared" ref="E378:L378" si="4">E377/E376</f>
        <v>305.20082167822557</v>
      </c>
      <c r="F378" s="1545">
        <f t="shared" si="4"/>
        <v>308.72460449976393</v>
      </c>
      <c r="G378" s="1545">
        <f t="shared" si="4"/>
        <v>320.81514833672543</v>
      </c>
      <c r="H378" s="1545">
        <f t="shared" si="4"/>
        <v>314.7864722117817</v>
      </c>
      <c r="I378" s="1545">
        <f t="shared" si="4"/>
        <v>305.9062050805581</v>
      </c>
      <c r="J378" s="1545">
        <f t="shared" si="4"/>
        <v>314.24210240193997</v>
      </c>
      <c r="K378" s="1545">
        <f t="shared" si="4"/>
        <v>324.88144156281578</v>
      </c>
      <c r="L378" s="1545">
        <f t="shared" si="4"/>
        <v>333.02766319539126</v>
      </c>
      <c r="M378" s="1545">
        <f>M377/M376</f>
        <v>342.01877302547877</v>
      </c>
      <c r="N378" s="1545">
        <f>N377/N376</f>
        <v>297.78099858900413</v>
      </c>
      <c r="O378" s="1546">
        <f t="shared" ref="O378:P378" si="5">O377/O376</f>
        <v>278.88848662050839</v>
      </c>
      <c r="P378" s="1547">
        <f t="shared" si="5"/>
        <v>322.32416696054975</v>
      </c>
      <c r="Q378" s="2"/>
      <c r="R378" s="2"/>
      <c r="S378" s="55"/>
      <c r="T378" s="780"/>
      <c r="U378" s="767"/>
      <c r="V378" s="767"/>
      <c r="W378" s="767"/>
      <c r="X378" s="748"/>
      <c r="Y378" s="758"/>
      <c r="Z378" s="1569"/>
      <c r="AA378" s="1569"/>
      <c r="AB378" s="1569"/>
      <c r="AC378" s="1569"/>
      <c r="AD378" s="1569"/>
      <c r="AE378" s="758"/>
      <c r="AF378" s="1179"/>
      <c r="AG378" s="1339"/>
    </row>
    <row r="379" spans="2:34" s="75" customFormat="1" ht="17.25" customHeight="1" x14ac:dyDescent="0.15">
      <c r="B379" s="1695" t="s">
        <v>98</v>
      </c>
      <c r="C379" s="1696"/>
      <c r="D379" s="1536" t="s">
        <v>1</v>
      </c>
      <c r="E379" s="1537" t="s">
        <v>2</v>
      </c>
      <c r="F379" s="1538" t="s">
        <v>3</v>
      </c>
      <c r="G379" s="1538" t="s">
        <v>4</v>
      </c>
      <c r="H379" s="1538" t="s">
        <v>5</v>
      </c>
      <c r="I379" s="1538" t="s">
        <v>259</v>
      </c>
      <c r="J379" s="1538" t="s">
        <v>7</v>
      </c>
      <c r="K379" s="1538" t="s">
        <v>8</v>
      </c>
      <c r="L379" s="1538" t="s">
        <v>9</v>
      </c>
      <c r="M379" s="1538" t="s">
        <v>10</v>
      </c>
      <c r="N379" s="1538" t="s">
        <v>11</v>
      </c>
      <c r="O379" s="1538" t="s">
        <v>12</v>
      </c>
      <c r="P379" s="1539" t="s">
        <v>13</v>
      </c>
      <c r="Q379" s="2"/>
      <c r="R379" s="2"/>
      <c r="S379" s="2"/>
      <c r="T379" s="780"/>
      <c r="U379" s="767"/>
      <c r="V379" s="767"/>
      <c r="W379" s="767"/>
      <c r="X379" s="748"/>
      <c r="Y379" s="758"/>
      <c r="Z379" s="1569"/>
      <c r="AA379" s="1569"/>
      <c r="AB379" s="1569"/>
      <c r="AC379" s="1569"/>
      <c r="AD379" s="1569"/>
      <c r="AE379" s="758"/>
      <c r="AF379" s="1179"/>
      <c r="AG379" s="1339"/>
      <c r="AH379" s="275"/>
    </row>
    <row r="380" spans="2:34" s="292" customFormat="1" ht="17.25" customHeight="1" x14ac:dyDescent="0.15">
      <c r="B380" s="1517" t="s">
        <v>14</v>
      </c>
      <c r="C380" s="1495" t="s">
        <v>95</v>
      </c>
      <c r="D380" s="1496">
        <f>SUM(E380:P380)</f>
        <v>208501.674</v>
      </c>
      <c r="E380" s="1497">
        <f t="shared" ref="E380:P382" si="6">E187</f>
        <v>19268.631799999999</v>
      </c>
      <c r="F380" s="1498">
        <f t="shared" si="6"/>
        <v>17555.442999999999</v>
      </c>
      <c r="G380" s="1498">
        <f t="shared" si="6"/>
        <v>16581.0792</v>
      </c>
      <c r="H380" s="1498">
        <f t="shared" si="6"/>
        <v>18601.144800000002</v>
      </c>
      <c r="I380" s="1498">
        <f t="shared" si="6"/>
        <v>20567.567199999998</v>
      </c>
      <c r="J380" s="1498">
        <f t="shared" si="6"/>
        <v>18445.149599999997</v>
      </c>
      <c r="K380" s="1498">
        <f t="shared" si="6"/>
        <v>12704.036799999998</v>
      </c>
      <c r="L380" s="1498">
        <f t="shared" si="6"/>
        <v>7010.3101999999999</v>
      </c>
      <c r="M380" s="1498">
        <f t="shared" si="6"/>
        <v>8183.4030000000002</v>
      </c>
      <c r="N380" s="1498">
        <f t="shared" si="6"/>
        <v>16708.8374</v>
      </c>
      <c r="O380" s="1498">
        <f t="shared" si="6"/>
        <v>28236.5396</v>
      </c>
      <c r="P380" s="1499">
        <f t="shared" si="6"/>
        <v>24639.5314</v>
      </c>
      <c r="Q380" s="2"/>
      <c r="R380" s="2"/>
      <c r="S380" s="2"/>
      <c r="T380" s="780"/>
      <c r="U380" s="767"/>
      <c r="V380" s="767"/>
      <c r="W380" s="767"/>
      <c r="X380" s="748"/>
      <c r="Y380" s="758"/>
      <c r="Z380" s="1569"/>
      <c r="AA380" s="1569"/>
      <c r="AB380" s="1569"/>
      <c r="AC380" s="1569"/>
      <c r="AD380" s="1569"/>
      <c r="AE380" s="758"/>
      <c r="AF380" s="1179"/>
      <c r="AG380" s="1339"/>
      <c r="AH380" s="75"/>
    </row>
    <row r="381" spans="2:34" s="292" customFormat="1" ht="17.25" customHeight="1" x14ac:dyDescent="0.15">
      <c r="B381" s="1492" t="s">
        <v>14</v>
      </c>
      <c r="C381" s="1332" t="s">
        <v>94</v>
      </c>
      <c r="D381" s="1333">
        <f>SUM(E381:P381)</f>
        <v>48129026.008200005</v>
      </c>
      <c r="E381" s="1334">
        <f t="shared" si="6"/>
        <v>3219951.085</v>
      </c>
      <c r="F381" s="1335">
        <f t="shared" si="6"/>
        <v>3309639.7856000001</v>
      </c>
      <c r="G381" s="1335">
        <f t="shared" si="6"/>
        <v>4028580.6872</v>
      </c>
      <c r="H381" s="1335">
        <f t="shared" si="6"/>
        <v>4710437.5706000002</v>
      </c>
      <c r="I381" s="1335">
        <f t="shared" si="6"/>
        <v>5076016.7882000003</v>
      </c>
      <c r="J381" s="1335">
        <f t="shared" si="6"/>
        <v>4882000.3789999988</v>
      </c>
      <c r="K381" s="1335">
        <f t="shared" si="6"/>
        <v>3936852.5603999994</v>
      </c>
      <c r="L381" s="1335">
        <f t="shared" si="6"/>
        <v>2504332.7341999998</v>
      </c>
      <c r="M381" s="1335">
        <f t="shared" si="6"/>
        <v>3361932.4293999998</v>
      </c>
      <c r="N381" s="1335">
        <f t="shared" si="6"/>
        <v>4550991.2863999996</v>
      </c>
      <c r="O381" s="1335">
        <f t="shared" si="6"/>
        <v>4482226.1141999997</v>
      </c>
      <c r="P381" s="1336">
        <f t="shared" si="6"/>
        <v>4066064.5880000005</v>
      </c>
      <c r="Q381" s="2"/>
      <c r="R381" s="2"/>
      <c r="S381" s="55"/>
      <c r="T381" s="780"/>
      <c r="U381" s="767"/>
      <c r="V381" s="767"/>
      <c r="W381" s="767"/>
      <c r="X381" s="748"/>
      <c r="Y381" s="758"/>
      <c r="Z381" s="1569"/>
      <c r="AA381" s="1569"/>
      <c r="AB381" s="1569"/>
      <c r="AC381" s="1569"/>
      <c r="AD381" s="1569"/>
      <c r="AE381" s="758"/>
      <c r="AF381" s="1179"/>
      <c r="AG381" s="1180"/>
      <c r="AH381" s="1338"/>
    </row>
    <row r="382" spans="2:34" s="292" customFormat="1" ht="17.25" customHeight="1" x14ac:dyDescent="0.15">
      <c r="B382" s="1500" t="s">
        <v>14</v>
      </c>
      <c r="C382" s="1501" t="s">
        <v>96</v>
      </c>
      <c r="D382" s="1502">
        <f>D381/D380</f>
        <v>230.832803808568</v>
      </c>
      <c r="E382" s="1503">
        <f t="shared" si="6"/>
        <v>167.2</v>
      </c>
      <c r="F382" s="1504">
        <f t="shared" si="6"/>
        <v>188.4</v>
      </c>
      <c r="G382" s="1504">
        <f t="shared" si="6"/>
        <v>245</v>
      </c>
      <c r="H382" s="1504">
        <f t="shared" si="6"/>
        <v>254.8</v>
      </c>
      <c r="I382" s="1504">
        <f t="shared" si="6"/>
        <v>247.4</v>
      </c>
      <c r="J382" s="1504">
        <f t="shared" si="6"/>
        <v>265</v>
      </c>
      <c r="K382" s="1504">
        <f t="shared" si="6"/>
        <v>310</v>
      </c>
      <c r="L382" s="1504">
        <f t="shared" si="6"/>
        <v>357.6</v>
      </c>
      <c r="M382" s="1504">
        <f t="shared" si="6"/>
        <v>413.8</v>
      </c>
      <c r="N382" s="1504">
        <f t="shared" si="6"/>
        <v>276.39999999999998</v>
      </c>
      <c r="O382" s="1504">
        <f t="shared" si="6"/>
        <v>158.4</v>
      </c>
      <c r="P382" s="1505">
        <f t="shared" si="6"/>
        <v>164.8</v>
      </c>
      <c r="Q382" s="2"/>
      <c r="R382" s="2"/>
      <c r="S382" s="2"/>
      <c r="T382" s="780"/>
      <c r="U382" s="767"/>
      <c r="V382" s="767"/>
      <c r="W382" s="767"/>
      <c r="X382" s="748"/>
      <c r="Y382" s="758"/>
      <c r="Z382" s="1569"/>
      <c r="AA382" s="1569"/>
      <c r="AB382" s="1569"/>
      <c r="AC382" s="1569"/>
      <c r="AD382" s="1569"/>
      <c r="AE382" s="758"/>
      <c r="AF382" s="1179"/>
      <c r="AG382" s="1180"/>
      <c r="AH382" s="1338"/>
    </row>
    <row r="383" spans="2:34" s="292" customFormat="1" ht="17.25" customHeight="1" x14ac:dyDescent="0.15">
      <c r="B383" s="1494" t="s">
        <v>65</v>
      </c>
      <c r="C383" s="1495" t="s">
        <v>95</v>
      </c>
      <c r="D383" s="1496">
        <f>SUM(E383:P383)</f>
        <v>17054.462000000003</v>
      </c>
      <c r="E383" s="1497">
        <f t="shared" ref="E383:P385" si="7">E316</f>
        <v>429.61260000000004</v>
      </c>
      <c r="F383" s="1498">
        <f t="shared" si="7"/>
        <v>537.26119999999992</v>
      </c>
      <c r="G383" s="1498">
        <f t="shared" si="7"/>
        <v>715.72280000000001</v>
      </c>
      <c r="H383" s="1498">
        <f t="shared" si="7"/>
        <v>1172.4474</v>
      </c>
      <c r="I383" s="1498">
        <f t="shared" si="7"/>
        <v>2946.7604000000001</v>
      </c>
      <c r="J383" s="1498">
        <f t="shared" si="7"/>
        <v>4513.9377999999997</v>
      </c>
      <c r="K383" s="1498">
        <f t="shared" si="7"/>
        <v>1671.0472000000002</v>
      </c>
      <c r="L383" s="1498">
        <f t="shared" si="7"/>
        <v>2014.7779999999998</v>
      </c>
      <c r="M383" s="1498">
        <f t="shared" si="7"/>
        <v>1850.1506000000002</v>
      </c>
      <c r="N383" s="1498">
        <f t="shared" si="7"/>
        <v>721.0068</v>
      </c>
      <c r="O383" s="1498">
        <f t="shared" si="7"/>
        <v>225.05079999999998</v>
      </c>
      <c r="P383" s="1499">
        <f t="shared" si="7"/>
        <v>256.68639999999999</v>
      </c>
      <c r="Q383" s="2"/>
      <c r="R383" s="2"/>
      <c r="S383" s="2"/>
      <c r="T383" s="780"/>
      <c r="U383" s="767"/>
      <c r="V383" s="767"/>
      <c r="W383" s="767"/>
      <c r="X383" s="748"/>
      <c r="Y383" s="758"/>
      <c r="Z383" s="1569"/>
      <c r="AA383" s="1569"/>
      <c r="AB383" s="1569"/>
      <c r="AC383" s="1569"/>
      <c r="AD383" s="1569"/>
      <c r="AE383" s="758"/>
      <c r="AF383" s="1179"/>
      <c r="AG383" s="1180"/>
      <c r="AH383" s="1338"/>
    </row>
    <row r="384" spans="2:34" s="292" customFormat="1" ht="17.25" customHeight="1" x14ac:dyDescent="0.15">
      <c r="B384" s="1491" t="s">
        <v>66</v>
      </c>
      <c r="C384" s="1332" t="s">
        <v>94</v>
      </c>
      <c r="D384" s="1333">
        <f>SUM(E384:P384)</f>
        <v>9924021.2412</v>
      </c>
      <c r="E384" s="1334">
        <f t="shared" si="7"/>
        <v>643042.55440000002</v>
      </c>
      <c r="F384" s="1335">
        <f t="shared" si="7"/>
        <v>734587.78520000004</v>
      </c>
      <c r="G384" s="1335">
        <f t="shared" si="7"/>
        <v>816274.37620000006</v>
      </c>
      <c r="H384" s="1335">
        <f t="shared" si="7"/>
        <v>933268.11420000007</v>
      </c>
      <c r="I384" s="1335">
        <f t="shared" si="7"/>
        <v>1574621.4722</v>
      </c>
      <c r="J384" s="1335">
        <f t="shared" si="7"/>
        <v>1671007.0396</v>
      </c>
      <c r="K384" s="1335">
        <f t="shared" si="7"/>
        <v>518295.63600000006</v>
      </c>
      <c r="L384" s="1335">
        <f t="shared" si="7"/>
        <v>977197.53799999994</v>
      </c>
      <c r="M384" s="1335">
        <f t="shared" si="7"/>
        <v>854067.20779999997</v>
      </c>
      <c r="N384" s="1335">
        <f t="shared" si="7"/>
        <v>439518.59380000003</v>
      </c>
      <c r="O384" s="1335">
        <f t="shared" si="7"/>
        <v>243422.67340000003</v>
      </c>
      <c r="P384" s="1336">
        <f t="shared" si="7"/>
        <v>518718.25040000008</v>
      </c>
      <c r="Q384" s="2"/>
      <c r="R384" s="2"/>
      <c r="S384" s="59"/>
      <c r="T384" s="780"/>
      <c r="U384" s="767"/>
      <c r="V384" s="767"/>
      <c r="W384" s="767"/>
      <c r="X384" s="748"/>
      <c r="Y384" s="758"/>
      <c r="Z384" s="1569"/>
      <c r="AA384" s="1569"/>
      <c r="AB384" s="1569"/>
      <c r="AC384" s="1569"/>
      <c r="AD384" s="1569"/>
      <c r="AE384" s="758"/>
      <c r="AF384" s="1179"/>
      <c r="AG384" s="1180"/>
      <c r="AH384" s="1338"/>
    </row>
    <row r="385" spans="2:34" s="292" customFormat="1" ht="17.25" customHeight="1" x14ac:dyDescent="0.15">
      <c r="B385" s="1512" t="s">
        <v>66</v>
      </c>
      <c r="C385" s="1513" t="s">
        <v>96</v>
      </c>
      <c r="D385" s="1520">
        <f>D384/D383</f>
        <v>581.90174754266639</v>
      </c>
      <c r="E385" s="1515">
        <f t="shared" si="7"/>
        <v>1507.4</v>
      </c>
      <c r="F385" s="1516">
        <f t="shared" si="7"/>
        <v>1367.8</v>
      </c>
      <c r="G385" s="1516">
        <f t="shared" si="7"/>
        <v>1142.2</v>
      </c>
      <c r="H385" s="1516">
        <f t="shared" si="7"/>
        <v>797.2</v>
      </c>
      <c r="I385" s="1516">
        <f t="shared" si="7"/>
        <v>539</v>
      </c>
      <c r="J385" s="1516">
        <f t="shared" si="7"/>
        <v>370.6</v>
      </c>
      <c r="K385" s="1516">
        <f t="shared" si="7"/>
        <v>335.4</v>
      </c>
      <c r="L385" s="1516">
        <f t="shared" si="7"/>
        <v>485</v>
      </c>
      <c r="M385" s="1516">
        <f t="shared" si="7"/>
        <v>465.6</v>
      </c>
      <c r="N385" s="1516">
        <f t="shared" si="7"/>
        <v>611.79999999999995</v>
      </c>
      <c r="O385" s="1516">
        <f t="shared" si="7"/>
        <v>1092</v>
      </c>
      <c r="P385" s="1521">
        <f t="shared" si="7"/>
        <v>2018.2</v>
      </c>
      <c r="Q385" s="2"/>
      <c r="R385" s="2"/>
      <c r="S385" s="2"/>
      <c r="T385" s="780"/>
      <c r="U385" s="767"/>
      <c r="V385" s="767"/>
      <c r="W385" s="767"/>
      <c r="X385" s="748"/>
      <c r="Y385" s="758"/>
      <c r="Z385" s="1576"/>
      <c r="AA385" s="1576"/>
      <c r="AB385" s="1576"/>
      <c r="AC385" s="1569"/>
      <c r="AD385" s="1569"/>
      <c r="AE385" s="758"/>
      <c r="AF385" s="1179"/>
      <c r="AG385" s="1180"/>
      <c r="AH385" s="1338"/>
    </row>
    <row r="386" spans="2:34" s="275" customFormat="1" ht="17.25" customHeight="1" x14ac:dyDescent="0.15">
      <c r="B386" s="1541" t="s">
        <v>97</v>
      </c>
      <c r="C386" s="1506" t="s">
        <v>95</v>
      </c>
      <c r="D386" s="1507">
        <f>D380+D383</f>
        <v>225556.136</v>
      </c>
      <c r="E386" s="1508">
        <f t="shared" ref="E386:L387" si="8">E380+E383</f>
        <v>19698.2444</v>
      </c>
      <c r="F386" s="1509">
        <f t="shared" si="8"/>
        <v>18092.7042</v>
      </c>
      <c r="G386" s="1509">
        <f t="shared" si="8"/>
        <v>17296.802</v>
      </c>
      <c r="H386" s="1509">
        <f t="shared" si="8"/>
        <v>19773.592200000003</v>
      </c>
      <c r="I386" s="1509">
        <f t="shared" si="8"/>
        <v>23514.327599999997</v>
      </c>
      <c r="J386" s="1509">
        <f t="shared" si="8"/>
        <v>22959.087399999997</v>
      </c>
      <c r="K386" s="1509">
        <f t="shared" si="8"/>
        <v>14375.083999999999</v>
      </c>
      <c r="L386" s="1509">
        <f t="shared" si="8"/>
        <v>9025.0882000000001</v>
      </c>
      <c r="M386" s="1509">
        <f>M380+M383</f>
        <v>10033.553600000001</v>
      </c>
      <c r="N386" s="1509">
        <f>N380+N383</f>
        <v>17429.8442</v>
      </c>
      <c r="O386" s="1510">
        <f t="shared" ref="O386:P387" si="9">O380+O383</f>
        <v>28461.590400000001</v>
      </c>
      <c r="P386" s="1511">
        <f t="shared" si="9"/>
        <v>24896.217799999999</v>
      </c>
      <c r="Q386" s="2"/>
      <c r="R386" s="2"/>
      <c r="S386" s="2"/>
      <c r="T386" s="780"/>
      <c r="U386" s="767"/>
      <c r="V386" s="767"/>
      <c r="W386" s="767"/>
      <c r="X386" s="748"/>
      <c r="Y386" s="758"/>
      <c r="Z386" s="1569"/>
      <c r="AA386" s="1569"/>
      <c r="AB386" s="1569"/>
      <c r="AC386" s="1576"/>
      <c r="AD386" s="1569"/>
      <c r="AE386" s="758"/>
      <c r="AF386" s="1179"/>
      <c r="AG386" s="1180"/>
      <c r="AH386" s="1338"/>
    </row>
    <row r="387" spans="2:34" s="275" customFormat="1" ht="17.25" customHeight="1" x14ac:dyDescent="0.15">
      <c r="B387" s="1548" t="s">
        <v>66</v>
      </c>
      <c r="C387" s="1192" t="s">
        <v>94</v>
      </c>
      <c r="D387" s="1193">
        <f>D381+D384</f>
        <v>58053047.249400005</v>
      </c>
      <c r="E387" s="1194">
        <f t="shared" si="8"/>
        <v>3862993.6393999998</v>
      </c>
      <c r="F387" s="1337">
        <f t="shared" si="8"/>
        <v>4044227.5707999999</v>
      </c>
      <c r="G387" s="1337">
        <f t="shared" si="8"/>
        <v>4844855.0634000003</v>
      </c>
      <c r="H387" s="1337">
        <f t="shared" si="8"/>
        <v>5643705.6847999999</v>
      </c>
      <c r="I387" s="1337">
        <f t="shared" si="8"/>
        <v>6650638.2604</v>
      </c>
      <c r="J387" s="1337">
        <f t="shared" si="8"/>
        <v>6553007.4185999986</v>
      </c>
      <c r="K387" s="1337">
        <f t="shared" si="8"/>
        <v>4455148.1963999998</v>
      </c>
      <c r="L387" s="1337">
        <f t="shared" si="8"/>
        <v>3481530.2721999995</v>
      </c>
      <c r="M387" s="1337">
        <f>M381+M384</f>
        <v>4215999.6371999998</v>
      </c>
      <c r="N387" s="1337">
        <f>N381+N384</f>
        <v>4990509.8801999995</v>
      </c>
      <c r="O387" s="1195">
        <f t="shared" si="9"/>
        <v>4725648.7875999995</v>
      </c>
      <c r="P387" s="1196">
        <f t="shared" si="9"/>
        <v>4584782.8384000007</v>
      </c>
      <c r="Q387" s="2"/>
      <c r="R387" s="2"/>
      <c r="S387" s="59"/>
      <c r="T387" s="780"/>
      <c r="U387" s="767"/>
      <c r="V387" s="767"/>
      <c r="W387" s="767"/>
      <c r="X387" s="748"/>
      <c r="Y387" s="758"/>
      <c r="Z387" s="1569"/>
      <c r="AA387" s="1569"/>
      <c r="AB387" s="1569"/>
      <c r="AC387" s="1569"/>
      <c r="AD387" s="1576"/>
      <c r="AE387" s="758"/>
      <c r="AF387" s="1179"/>
      <c r="AG387" s="1180"/>
      <c r="AH387" s="1339"/>
    </row>
    <row r="388" spans="2:34" s="275" customFormat="1" ht="17.25" customHeight="1" thickBot="1" x14ac:dyDescent="0.2">
      <c r="B388" s="1549" t="s">
        <v>66</v>
      </c>
      <c r="C388" s="1542" t="s">
        <v>96</v>
      </c>
      <c r="D388" s="1543">
        <f>D387/D386</f>
        <v>257.37737965771856</v>
      </c>
      <c r="E388" s="1544">
        <f>E387/E386</f>
        <v>196.1085242398556</v>
      </c>
      <c r="F388" s="1545">
        <f t="shared" ref="F388:L388" si="10">F387/F386</f>
        <v>223.52808768077907</v>
      </c>
      <c r="G388" s="1545">
        <f t="shared" si="10"/>
        <v>280.10120387572226</v>
      </c>
      <c r="H388" s="1545">
        <f t="shared" si="10"/>
        <v>285.41630816073973</v>
      </c>
      <c r="I388" s="1545">
        <f t="shared" si="10"/>
        <v>282.83344408283233</v>
      </c>
      <c r="J388" s="1545">
        <f t="shared" si="10"/>
        <v>285.42107551713923</v>
      </c>
      <c r="K388" s="1545">
        <f t="shared" si="10"/>
        <v>309.92154177325153</v>
      </c>
      <c r="L388" s="1545">
        <f t="shared" si="10"/>
        <v>385.76135712446552</v>
      </c>
      <c r="M388" s="1545">
        <f>M387/M386</f>
        <v>420.19007475078416</v>
      </c>
      <c r="N388" s="1545">
        <f>N387/N386</f>
        <v>286.31982150477279</v>
      </c>
      <c r="O388" s="1546">
        <f t="shared" ref="O388:P388" si="11">O387/O386</f>
        <v>166.03600576024027</v>
      </c>
      <c r="P388" s="1547">
        <f t="shared" si="11"/>
        <v>184.15579728740968</v>
      </c>
      <c r="Q388" s="2"/>
      <c r="R388" s="20"/>
      <c r="S388" s="2"/>
      <c r="T388" s="780"/>
      <c r="U388" s="767"/>
      <c r="V388" s="767"/>
      <c r="W388" s="767"/>
      <c r="X388" s="748"/>
      <c r="Y388" s="758"/>
      <c r="Z388" s="1576"/>
      <c r="AA388" s="1576"/>
      <c r="AB388" s="1576"/>
      <c r="AC388" s="1569"/>
      <c r="AD388" s="1569"/>
      <c r="AE388" s="758"/>
      <c r="AF388" s="1179"/>
      <c r="AG388" s="1180"/>
      <c r="AH388" s="1339"/>
    </row>
    <row r="389" spans="2:34" s="75" customFormat="1" ht="17.25" customHeight="1" x14ac:dyDescent="0.15">
      <c r="B389" s="1695" t="s">
        <v>99</v>
      </c>
      <c r="C389" s="1696"/>
      <c r="D389" s="1536" t="s">
        <v>1</v>
      </c>
      <c r="E389" s="1537" t="s">
        <v>2</v>
      </c>
      <c r="F389" s="1538" t="s">
        <v>3</v>
      </c>
      <c r="G389" s="1538" t="s">
        <v>4</v>
      </c>
      <c r="H389" s="1538" t="s">
        <v>5</v>
      </c>
      <c r="I389" s="1538" t="s">
        <v>259</v>
      </c>
      <c r="J389" s="1538" t="s">
        <v>7</v>
      </c>
      <c r="K389" s="1538" t="s">
        <v>8</v>
      </c>
      <c r="L389" s="1538" t="s">
        <v>9</v>
      </c>
      <c r="M389" s="1538" t="s">
        <v>10</v>
      </c>
      <c r="N389" s="1538" t="s">
        <v>11</v>
      </c>
      <c r="O389" s="1538" t="s">
        <v>12</v>
      </c>
      <c r="P389" s="1539" t="s">
        <v>13</v>
      </c>
      <c r="Q389" s="2"/>
      <c r="R389" s="20"/>
      <c r="S389" s="2"/>
      <c r="T389" s="780"/>
      <c r="U389" s="767"/>
      <c r="V389" s="767"/>
      <c r="W389" s="767"/>
      <c r="X389" s="748"/>
      <c r="Y389" s="758"/>
      <c r="Z389" s="1576"/>
      <c r="AA389" s="1576"/>
      <c r="AB389" s="1576"/>
      <c r="AC389" s="1576"/>
      <c r="AD389" s="1569"/>
      <c r="AE389" s="758"/>
      <c r="AF389" s="1179"/>
      <c r="AG389" s="1180"/>
      <c r="AH389" s="1339"/>
    </row>
    <row r="390" spans="2:34" s="1338" customFormat="1" ht="17.25" customHeight="1" x14ac:dyDescent="0.15">
      <c r="B390" s="1517" t="s">
        <v>14</v>
      </c>
      <c r="C390" s="1495" t="s">
        <v>95</v>
      </c>
      <c r="D390" s="1522">
        <f t="shared" ref="D390:K398" si="12">D380/D370</f>
        <v>0.14863650731392675</v>
      </c>
      <c r="E390" s="1523">
        <f t="shared" si="12"/>
        <v>0.17120854806263816</v>
      </c>
      <c r="F390" s="1524">
        <f t="shared" si="12"/>
        <v>0.15850156375836502</v>
      </c>
      <c r="G390" s="1524">
        <f t="shared" si="12"/>
        <v>0.14320081527606249</v>
      </c>
      <c r="H390" s="1524">
        <f t="shared" si="12"/>
        <v>0.15701435157907889</v>
      </c>
      <c r="I390" s="1524">
        <f t="shared" si="12"/>
        <v>0.1699453433434194</v>
      </c>
      <c r="J390" s="1524">
        <f>J380/J370</f>
        <v>0.15881987415058529</v>
      </c>
      <c r="K390" s="1524">
        <f>K380/K370</f>
        <v>0.11283249964473495</v>
      </c>
      <c r="L390" s="1524">
        <f t="shared" ref="L390:P398" si="13">L380/L370</f>
        <v>5.9403166107968315E-2</v>
      </c>
      <c r="M390" s="1524">
        <f t="shared" si="13"/>
        <v>7.1248498135075555E-2</v>
      </c>
      <c r="N390" s="1524">
        <f t="shared" si="13"/>
        <v>0.13374431206936299</v>
      </c>
      <c r="O390" s="1540">
        <f t="shared" si="13"/>
        <v>0.24162955293054522</v>
      </c>
      <c r="P390" s="1526">
        <f t="shared" si="13"/>
        <v>0.20399192130265889</v>
      </c>
      <c r="Q390" s="2"/>
      <c r="R390" s="2"/>
      <c r="S390" s="6"/>
      <c r="T390" s="780"/>
      <c r="U390" s="767"/>
      <c r="V390" s="767"/>
      <c r="W390" s="767"/>
      <c r="X390" s="748"/>
      <c r="Y390" s="758"/>
      <c r="Z390" s="1577"/>
      <c r="AA390" s="1577"/>
      <c r="AB390" s="1577"/>
      <c r="AC390" s="1576"/>
      <c r="AD390" s="1576"/>
      <c r="AE390" s="758"/>
      <c r="AF390" s="1179"/>
      <c r="AG390" s="1180"/>
      <c r="AH390" s="1180"/>
    </row>
    <row r="391" spans="2:34" s="1338" customFormat="1" ht="17.25" customHeight="1" x14ac:dyDescent="0.15">
      <c r="B391" s="1492" t="s">
        <v>14</v>
      </c>
      <c r="C391" s="1332" t="s">
        <v>94</v>
      </c>
      <c r="D391" s="90">
        <f t="shared" si="12"/>
        <v>0.13096217655365971</v>
      </c>
      <c r="E391" s="91">
        <f t="shared" si="12"/>
        <v>0.11549008654262743</v>
      </c>
      <c r="F391" s="92">
        <f t="shared" si="12"/>
        <v>0.12088931981632438</v>
      </c>
      <c r="G391" s="92">
        <f t="shared" si="12"/>
        <v>0.13232267550519547</v>
      </c>
      <c r="H391" s="92">
        <f t="shared" si="12"/>
        <v>0.1469106802476623</v>
      </c>
      <c r="I391" s="92">
        <f t="shared" si="12"/>
        <v>0.15699006201761168</v>
      </c>
      <c r="J391" s="92">
        <f t="shared" si="12"/>
        <v>0.15680617902762417</v>
      </c>
      <c r="K391" s="92">
        <f t="shared" si="12"/>
        <v>0.1304926670948259</v>
      </c>
      <c r="L391" s="92">
        <f t="shared" si="13"/>
        <v>7.8664359093786357E-2</v>
      </c>
      <c r="M391" s="92">
        <f t="shared" si="13"/>
        <v>0.10264384188319782</v>
      </c>
      <c r="N391" s="92">
        <f t="shared" si="13"/>
        <v>0.13969460222522784</v>
      </c>
      <c r="O391" s="556">
        <f t="shared" si="13"/>
        <v>0.16054190375011981</v>
      </c>
      <c r="P391" s="848">
        <f t="shared" si="13"/>
        <v>0.13110578706970788</v>
      </c>
      <c r="Q391" s="2"/>
      <c r="R391" s="2"/>
      <c r="S391" s="59"/>
      <c r="T391" s="780"/>
      <c r="U391" s="767"/>
      <c r="V391" s="767"/>
      <c r="W391" s="767"/>
      <c r="X391" s="748"/>
      <c r="Y391" s="758"/>
      <c r="Z391" s="1576"/>
      <c r="AA391" s="1576"/>
      <c r="AB391" s="1576"/>
      <c r="AC391" s="1577"/>
      <c r="AD391" s="1576"/>
      <c r="AE391" s="758"/>
      <c r="AF391" s="1179"/>
      <c r="AG391" s="1180"/>
      <c r="AH391" s="1180"/>
    </row>
    <row r="392" spans="2:34" s="1338" customFormat="1" ht="17.25" customHeight="1" x14ac:dyDescent="0.15">
      <c r="B392" s="1500" t="s">
        <v>14</v>
      </c>
      <c r="C392" s="1501" t="s">
        <v>96</v>
      </c>
      <c r="D392" s="1527">
        <f t="shared" si="12"/>
        <v>0.88109024438432149</v>
      </c>
      <c r="E392" s="1528">
        <f t="shared" si="12"/>
        <v>0.67419354838709677</v>
      </c>
      <c r="F392" s="1529">
        <f t="shared" si="12"/>
        <v>0.75845410628019327</v>
      </c>
      <c r="G392" s="1529">
        <f t="shared" si="12"/>
        <v>0.92662632375189113</v>
      </c>
      <c r="H392" s="1529">
        <f t="shared" si="12"/>
        <v>0.93607641440117573</v>
      </c>
      <c r="I392" s="1529">
        <f t="shared" si="12"/>
        <v>0.92244593586875467</v>
      </c>
      <c r="J392" s="1529">
        <f t="shared" si="12"/>
        <v>0.98806860551827003</v>
      </c>
      <c r="K392" s="1529">
        <f t="shared" si="12"/>
        <v>1.154132539091586</v>
      </c>
      <c r="L392" s="1529">
        <f t="shared" si="13"/>
        <v>1.2854061826024443</v>
      </c>
      <c r="M392" s="1529">
        <f t="shared" si="13"/>
        <v>1.445842068483578</v>
      </c>
      <c r="N392" s="1529">
        <f t="shared" si="13"/>
        <v>1.0525514089870525</v>
      </c>
      <c r="O392" s="1530">
        <f t="shared" si="13"/>
        <v>0.65835411471321703</v>
      </c>
      <c r="P392" s="1531">
        <f t="shared" si="13"/>
        <v>0.63482280431432969</v>
      </c>
      <c r="Q392" s="2"/>
      <c r="R392" s="2"/>
      <c r="S392" s="59"/>
      <c r="T392" s="780"/>
      <c r="U392" s="767"/>
      <c r="V392" s="767"/>
      <c r="W392" s="767"/>
      <c r="X392" s="748"/>
      <c r="Y392" s="758"/>
      <c r="Z392" s="1576"/>
      <c r="AA392" s="1576"/>
      <c r="AB392" s="1576"/>
      <c r="AC392" s="1576"/>
      <c r="AD392" s="1577"/>
      <c r="AE392" s="758"/>
      <c r="AF392" s="1179"/>
      <c r="AG392" s="1180"/>
      <c r="AH392" s="1180"/>
    </row>
    <row r="393" spans="2:34" s="1338" customFormat="1" ht="17.25" customHeight="1" x14ac:dyDescent="0.15">
      <c r="B393" s="1494" t="s">
        <v>65</v>
      </c>
      <c r="C393" s="1495" t="s">
        <v>95</v>
      </c>
      <c r="D393" s="1522">
        <f t="shared" si="12"/>
        <v>4.4828916627939017E-2</v>
      </c>
      <c r="E393" s="1523">
        <f t="shared" si="12"/>
        <v>1.3052738077876625E-2</v>
      </c>
      <c r="F393" s="1524">
        <f t="shared" si="12"/>
        <v>1.7033200177541053E-2</v>
      </c>
      <c r="G393" s="1524">
        <f t="shared" si="12"/>
        <v>2.5403662951657555E-2</v>
      </c>
      <c r="H393" s="1524">
        <f t="shared" si="12"/>
        <v>4.8569865033927934E-2</v>
      </c>
      <c r="I393" s="1524">
        <f t="shared" si="12"/>
        <v>0.1282136691148317</v>
      </c>
      <c r="J393" s="1524">
        <f t="shared" si="12"/>
        <v>0.1850156490802374</v>
      </c>
      <c r="K393" s="1524">
        <f t="shared" si="12"/>
        <v>5.2712094733986518E-2</v>
      </c>
      <c r="L393" s="1524">
        <f t="shared" si="13"/>
        <v>6.5233149214201994E-2</v>
      </c>
      <c r="M393" s="1524">
        <f t="shared" si="13"/>
        <v>6.2158178006531124E-2</v>
      </c>
      <c r="N393" s="1524">
        <f t="shared" si="13"/>
        <v>1.9669114598110035E-2</v>
      </c>
      <c r="O393" s="1525">
        <f t="shared" si="13"/>
        <v>5.5989749968901603E-3</v>
      </c>
      <c r="P393" s="1526">
        <f t="shared" si="13"/>
        <v>5.4520862184688317E-3</v>
      </c>
      <c r="Q393" s="2"/>
      <c r="R393" s="2"/>
      <c r="S393" s="59"/>
      <c r="T393" s="780"/>
      <c r="U393" s="767"/>
      <c r="V393" s="767"/>
      <c r="W393" s="767"/>
      <c r="X393" s="748"/>
      <c r="Y393" s="758"/>
      <c r="Z393" s="1569"/>
      <c r="AA393" s="1569"/>
      <c r="AB393" s="1569"/>
      <c r="AC393" s="1576"/>
      <c r="AD393" s="1576"/>
      <c r="AE393" s="758"/>
      <c r="AF393" s="1179"/>
      <c r="AG393" s="1180"/>
      <c r="AH393" s="1180"/>
    </row>
    <row r="394" spans="2:34" s="1338" customFormat="1" ht="17.25" customHeight="1" x14ac:dyDescent="0.15">
      <c r="B394" s="1491" t="s">
        <v>66</v>
      </c>
      <c r="C394" s="1332" t="s">
        <v>94</v>
      </c>
      <c r="D394" s="90">
        <f t="shared" si="12"/>
        <v>5.1668982671272436E-2</v>
      </c>
      <c r="E394" s="91">
        <f t="shared" si="12"/>
        <v>3.894096795801591E-2</v>
      </c>
      <c r="F394" s="92">
        <f t="shared" si="12"/>
        <v>4.4374383828541003E-2</v>
      </c>
      <c r="G394" s="92">
        <f t="shared" si="12"/>
        <v>5.1858606257636414E-2</v>
      </c>
      <c r="H394" s="92">
        <f t="shared" si="12"/>
        <v>7.2755021940212369E-2</v>
      </c>
      <c r="I394" s="92">
        <f t="shared" si="12"/>
        <v>0.13435891883860934</v>
      </c>
      <c r="J394" s="92">
        <f t="shared" si="12"/>
        <v>0.12825807642156595</v>
      </c>
      <c r="K394" s="92">
        <f t="shared" si="12"/>
        <v>3.101876438587357E-2</v>
      </c>
      <c r="L394" s="92">
        <f t="shared" si="13"/>
        <v>5.5048582806380211E-2</v>
      </c>
      <c r="M394" s="92">
        <f t="shared" si="13"/>
        <v>5.1110534817688284E-2</v>
      </c>
      <c r="N394" s="92">
        <f t="shared" si="13"/>
        <v>2.8283615830406904E-2</v>
      </c>
      <c r="O394" s="548">
        <f t="shared" si="13"/>
        <v>1.5327780076590709E-2</v>
      </c>
      <c r="P394" s="848">
        <f t="shared" si="13"/>
        <v>2.2461131653930266E-2</v>
      </c>
      <c r="Q394" s="2"/>
      <c r="R394" s="2"/>
      <c r="S394" s="59"/>
      <c r="T394" s="780"/>
      <c r="U394" s="767"/>
      <c r="V394" s="767"/>
      <c r="W394" s="767"/>
      <c r="X394" s="748"/>
      <c r="Y394" s="758"/>
      <c r="Z394" s="1569"/>
      <c r="AA394" s="1569"/>
      <c r="AB394" s="1569"/>
      <c r="AC394" s="1569"/>
      <c r="AD394" s="1576"/>
      <c r="AE394" s="758"/>
      <c r="AF394" s="1179"/>
      <c r="AG394" s="1180"/>
      <c r="AH394" s="1180"/>
    </row>
    <row r="395" spans="2:34" s="1338" customFormat="1" ht="17.25" customHeight="1" x14ac:dyDescent="0.15">
      <c r="B395" s="1512" t="s">
        <v>66</v>
      </c>
      <c r="C395" s="1513" t="s">
        <v>96</v>
      </c>
      <c r="D395" s="1532">
        <f t="shared" si="12"/>
        <v>1.1472556425109006</v>
      </c>
      <c r="E395" s="1533">
        <f t="shared" si="12"/>
        <v>2.9908730158730159</v>
      </c>
      <c r="F395" s="1534">
        <f t="shared" si="12"/>
        <v>2.581728954322386</v>
      </c>
      <c r="G395" s="1534">
        <f t="shared" si="12"/>
        <v>2.031661330487371</v>
      </c>
      <c r="H395" s="1534">
        <f t="shared" si="12"/>
        <v>1.4889802017183416</v>
      </c>
      <c r="I395" s="1534">
        <f t="shared" si="12"/>
        <v>1.0498636540708999</v>
      </c>
      <c r="J395" s="1534">
        <f t="shared" si="12"/>
        <v>0.69322858211747107</v>
      </c>
      <c r="K395" s="1534">
        <f t="shared" si="12"/>
        <v>0.6357088703563305</v>
      </c>
      <c r="L395" s="1534">
        <f t="shared" si="13"/>
        <v>0.8437717466945025</v>
      </c>
      <c r="M395" s="1534">
        <f t="shared" si="13"/>
        <v>0.82465462274176404</v>
      </c>
      <c r="N395" s="1534">
        <f t="shared" si="13"/>
        <v>1.4274381707886139</v>
      </c>
      <c r="O395" s="1535">
        <f t="shared" si="13"/>
        <v>2.7245508982035926</v>
      </c>
      <c r="P395" s="1532">
        <f t="shared" si="13"/>
        <v>4.0656728444802583</v>
      </c>
      <c r="Q395" s="2"/>
      <c r="R395" s="2"/>
      <c r="S395" s="59"/>
      <c r="T395" s="780"/>
      <c r="U395" s="767"/>
      <c r="V395" s="767"/>
      <c r="W395" s="767"/>
      <c r="X395" s="748"/>
      <c r="Y395" s="758"/>
      <c r="Z395" s="1576"/>
      <c r="AA395" s="1576"/>
      <c r="AB395" s="1576"/>
      <c r="AC395" s="1569"/>
      <c r="AD395" s="1569"/>
      <c r="AE395" s="758"/>
      <c r="AF395" s="1179"/>
      <c r="AG395" s="1180"/>
      <c r="AH395" s="1180"/>
    </row>
    <row r="396" spans="2:34" s="1339" customFormat="1" ht="17.25" customHeight="1" x14ac:dyDescent="0.15">
      <c r="B396" s="1541" t="s">
        <v>97</v>
      </c>
      <c r="C396" s="1506" t="s">
        <v>95</v>
      </c>
      <c r="D396" s="1522">
        <f t="shared" si="12"/>
        <v>0.12648977459916647</v>
      </c>
      <c r="E396" s="1523">
        <f t="shared" si="12"/>
        <v>0.13542184157119835</v>
      </c>
      <c r="F396" s="1524">
        <f t="shared" si="12"/>
        <v>0.1271440793024354</v>
      </c>
      <c r="G396" s="1524">
        <f t="shared" si="12"/>
        <v>0.12014755180150455</v>
      </c>
      <c r="H396" s="1524">
        <f t="shared" si="12"/>
        <v>0.13865774098362496</v>
      </c>
      <c r="I396" s="1524">
        <f t="shared" si="12"/>
        <v>0.1632850970572427</v>
      </c>
      <c r="J396" s="1524">
        <f t="shared" si="12"/>
        <v>0.16336755032859812</v>
      </c>
      <c r="K396" s="1524">
        <f t="shared" si="12"/>
        <v>9.9623988345967307E-2</v>
      </c>
      <c r="L396" s="1524">
        <f t="shared" si="13"/>
        <v>6.0612473488598259E-2</v>
      </c>
      <c r="M396" s="1524">
        <f t="shared" si="13"/>
        <v>6.9377590193497013E-2</v>
      </c>
      <c r="N396" s="1524">
        <f t="shared" si="13"/>
        <v>0.10786595663044285</v>
      </c>
      <c r="O396" s="1525">
        <f t="shared" si="13"/>
        <v>0.18122191503803156</v>
      </c>
      <c r="P396" s="1526">
        <f t="shared" si="13"/>
        <v>0.14830900735819741</v>
      </c>
      <c r="Q396" s="2"/>
      <c r="R396" s="2"/>
      <c r="S396" s="55"/>
      <c r="T396" s="780"/>
      <c r="U396" s="767"/>
      <c r="V396" s="767"/>
      <c r="W396" s="767"/>
      <c r="X396" s="748"/>
      <c r="Y396" s="758"/>
      <c r="Z396" s="1576"/>
      <c r="AA396" s="1576"/>
      <c r="AB396" s="1576"/>
      <c r="AC396" s="1576"/>
      <c r="AD396" s="1569"/>
      <c r="AE396" s="758"/>
      <c r="AF396" s="1179"/>
      <c r="AG396" s="1180"/>
      <c r="AH396" s="1180"/>
    </row>
    <row r="397" spans="2:34" s="1339" customFormat="1" ht="17.25" customHeight="1" x14ac:dyDescent="0.15">
      <c r="B397" s="1548" t="s">
        <v>66</v>
      </c>
      <c r="C397" s="1192" t="s">
        <v>94</v>
      </c>
      <c r="D397" s="90">
        <f t="shared" si="12"/>
        <v>0.10374535897409563</v>
      </c>
      <c r="E397" s="91">
        <f t="shared" si="12"/>
        <v>8.7016074708903601E-2</v>
      </c>
      <c r="F397" s="92">
        <f t="shared" si="12"/>
        <v>9.2057038837111679E-2</v>
      </c>
      <c r="G397" s="92">
        <f t="shared" si="12"/>
        <v>0.10489989040978721</v>
      </c>
      <c r="H397" s="92">
        <f t="shared" si="12"/>
        <v>0.12572071554215006</v>
      </c>
      <c r="I397" s="92">
        <f t="shared" si="12"/>
        <v>0.1509694331173756</v>
      </c>
      <c r="J397" s="92">
        <f t="shared" si="12"/>
        <v>0.14838413300757303</v>
      </c>
      <c r="K397" s="92">
        <f t="shared" si="12"/>
        <v>9.5036576780926529E-2</v>
      </c>
      <c r="L397" s="92">
        <f t="shared" si="13"/>
        <v>7.0210233610274841E-2</v>
      </c>
      <c r="M397" s="92">
        <f t="shared" si="13"/>
        <v>8.5234428951252647E-2</v>
      </c>
      <c r="N397" s="92">
        <f t="shared" si="13"/>
        <v>0.10371434576151761</v>
      </c>
      <c r="O397" s="548">
        <f t="shared" si="13"/>
        <v>0.10789030158164918</v>
      </c>
      <c r="P397" s="848">
        <f t="shared" si="13"/>
        <v>8.4734457712244554E-2</v>
      </c>
      <c r="Q397" s="2"/>
      <c r="R397" s="252"/>
      <c r="S397" s="59"/>
      <c r="T397" s="780"/>
      <c r="U397" s="767"/>
      <c r="V397" s="767"/>
      <c r="W397" s="767"/>
      <c r="X397" s="748"/>
      <c r="Y397" s="758"/>
      <c r="Z397" s="1575"/>
      <c r="AA397" s="1575"/>
      <c r="AB397" s="1575"/>
      <c r="AC397" s="1576"/>
      <c r="AD397" s="1576"/>
      <c r="AE397" s="758"/>
      <c r="AF397" s="1179"/>
      <c r="AG397" s="1180"/>
      <c r="AH397" s="1180"/>
    </row>
    <row r="398" spans="2:34" s="1339" customFormat="1" ht="17.25" customHeight="1" thickBot="1" x14ac:dyDescent="0.2">
      <c r="B398" s="1549" t="s">
        <v>66</v>
      </c>
      <c r="C398" s="1542" t="s">
        <v>96</v>
      </c>
      <c r="D398" s="96">
        <f t="shared" si="12"/>
        <v>0.82018771321914663</v>
      </c>
      <c r="E398" s="97">
        <f t="shared" si="12"/>
        <v>0.64255568894442094</v>
      </c>
      <c r="F398" s="98">
        <f t="shared" si="12"/>
        <v>0.72403716588436018</v>
      </c>
      <c r="G398" s="98">
        <f t="shared" si="12"/>
        <v>0.87309220068913307</v>
      </c>
      <c r="H398" s="98">
        <f t="shared" si="12"/>
        <v>0.90669813780535546</v>
      </c>
      <c r="I398" s="98">
        <f t="shared" si="12"/>
        <v>0.92457570126225541</v>
      </c>
      <c r="J398" s="98">
        <f t="shared" si="12"/>
        <v>0.90828400566154432</v>
      </c>
      <c r="K398" s="98">
        <f t="shared" si="12"/>
        <v>0.95395274129048169</v>
      </c>
      <c r="L398" s="98">
        <f t="shared" si="13"/>
        <v>1.1583462869813754</v>
      </c>
      <c r="M398" s="98">
        <f t="shared" si="13"/>
        <v>1.2285585116682529</v>
      </c>
      <c r="N398" s="98">
        <f t="shared" si="13"/>
        <v>0.96151138877719322</v>
      </c>
      <c r="O398" s="550">
        <f t="shared" si="13"/>
        <v>0.59534908655505114</v>
      </c>
      <c r="P398" s="850">
        <f t="shared" si="13"/>
        <v>0.57133723178116236</v>
      </c>
      <c r="Q398" s="2"/>
      <c r="R398" s="252"/>
      <c r="S398" s="59"/>
      <c r="T398" s="780"/>
      <c r="U398" s="767"/>
      <c r="V398" s="767"/>
      <c r="W398" s="767"/>
      <c r="X398" s="748"/>
      <c r="Y398" s="758"/>
      <c r="Z398" s="1575"/>
      <c r="AA398" s="1575"/>
      <c r="AB398" s="1575"/>
      <c r="AC398" s="1575"/>
      <c r="AD398" s="1576"/>
      <c r="AE398" s="758"/>
      <c r="AF398" s="1179"/>
      <c r="AG398" s="1180"/>
      <c r="AH398" s="1180"/>
    </row>
    <row r="399" spans="2:34" x14ac:dyDescent="0.15">
      <c r="D399" s="1330"/>
      <c r="R399" s="252"/>
      <c r="U399" s="767"/>
      <c r="V399" s="767"/>
      <c r="W399" s="767"/>
      <c r="X399" s="748"/>
      <c r="AC399" s="1575"/>
      <c r="AD399" s="1575"/>
    </row>
    <row r="400" spans="2:34" x14ac:dyDescent="0.15">
      <c r="D400" s="1330"/>
      <c r="S400" s="59"/>
      <c r="U400" s="767"/>
      <c r="V400" s="767"/>
      <c r="W400" s="767"/>
      <c r="X400" s="748"/>
      <c r="Z400" s="1576"/>
      <c r="AA400" s="1576"/>
      <c r="AB400" s="1576"/>
      <c r="AD400" s="1575"/>
    </row>
    <row r="401" spans="4:33" x14ac:dyDescent="0.15">
      <c r="D401" s="1330"/>
      <c r="R401" s="61"/>
      <c r="S401" s="59"/>
      <c r="U401" s="767"/>
      <c r="V401" s="767"/>
      <c r="W401" s="767"/>
      <c r="X401" s="748"/>
      <c r="Z401" s="1576"/>
      <c r="AA401" s="1576"/>
      <c r="AB401" s="1576"/>
      <c r="AC401" s="1576"/>
    </row>
    <row r="402" spans="4:33" x14ac:dyDescent="0.15">
      <c r="D402" s="1330"/>
      <c r="R402" s="61"/>
      <c r="S402" s="59"/>
      <c r="U402" s="767"/>
      <c r="V402" s="767"/>
      <c r="W402" s="767"/>
      <c r="X402" s="748"/>
      <c r="Z402" s="1576"/>
      <c r="AA402" s="1576"/>
      <c r="AB402" s="1576"/>
      <c r="AC402" s="1576"/>
      <c r="AD402" s="1576"/>
    </row>
    <row r="403" spans="4:33" x14ac:dyDescent="0.15">
      <c r="D403" s="1330"/>
      <c r="R403" s="61"/>
      <c r="S403" s="59"/>
      <c r="U403" s="767"/>
      <c r="V403" s="767"/>
      <c r="W403" s="767"/>
      <c r="X403" s="748"/>
      <c r="Z403" s="1575"/>
      <c r="AA403" s="1575"/>
      <c r="AB403" s="1575"/>
      <c r="AC403" s="1576"/>
      <c r="AD403" s="1576"/>
    </row>
    <row r="404" spans="4:33" x14ac:dyDescent="0.15">
      <c r="D404" s="1330"/>
      <c r="R404" s="61"/>
      <c r="S404" s="2"/>
      <c r="U404" s="767"/>
      <c r="V404" s="767"/>
      <c r="W404" s="767"/>
      <c r="X404" s="748"/>
      <c r="Z404" s="1575"/>
      <c r="AA404" s="1575"/>
      <c r="AB404" s="1575"/>
      <c r="AC404" s="1575"/>
      <c r="AD404" s="1576"/>
    </row>
    <row r="405" spans="4:33" x14ac:dyDescent="0.15">
      <c r="D405" s="1330"/>
      <c r="R405" s="61"/>
      <c r="S405" s="59"/>
      <c r="U405" s="767"/>
      <c r="V405" s="767"/>
      <c r="W405" s="767"/>
      <c r="X405" s="748"/>
      <c r="Z405" s="1576"/>
      <c r="AA405" s="1576"/>
      <c r="AB405" s="1576"/>
      <c r="AC405" s="1575"/>
      <c r="AD405" s="1575"/>
    </row>
    <row r="406" spans="4:33" x14ac:dyDescent="0.15">
      <c r="D406" s="1330"/>
      <c r="R406" s="61"/>
      <c r="S406" s="59"/>
      <c r="U406" s="767"/>
      <c r="V406" s="767"/>
      <c r="W406" s="767"/>
      <c r="X406" s="748"/>
      <c r="Z406" s="1576"/>
      <c r="AA406" s="1576"/>
      <c r="AB406" s="1576"/>
      <c r="AC406" s="1576"/>
      <c r="AD406" s="1575"/>
    </row>
    <row r="407" spans="4:33" x14ac:dyDescent="0.15">
      <c r="D407" s="1330"/>
      <c r="R407" s="61"/>
      <c r="S407" s="59"/>
      <c r="U407" s="767"/>
      <c r="V407" s="767"/>
      <c r="W407" s="767"/>
      <c r="X407" s="748"/>
      <c r="Z407" s="1576"/>
      <c r="AA407" s="1576"/>
      <c r="AB407" s="1576"/>
      <c r="AC407" s="1576"/>
      <c r="AD407" s="1576"/>
    </row>
    <row r="408" spans="4:33" x14ac:dyDescent="0.15">
      <c r="D408" s="1330"/>
      <c r="R408" s="61"/>
      <c r="S408" s="55"/>
      <c r="U408" s="767"/>
      <c r="V408" s="767"/>
      <c r="W408" s="767"/>
      <c r="X408" s="748"/>
      <c r="Z408" s="1575"/>
      <c r="AA408" s="1575"/>
      <c r="AB408" s="1575"/>
      <c r="AC408" s="1576"/>
      <c r="AD408" s="1576"/>
    </row>
    <row r="409" spans="4:33" x14ac:dyDescent="0.15">
      <c r="D409" s="1330"/>
      <c r="R409" s="61"/>
      <c r="S409" s="59"/>
      <c r="U409" s="767"/>
      <c r="V409" s="767"/>
      <c r="W409" s="767"/>
      <c r="X409" s="748"/>
      <c r="Z409" s="1576"/>
      <c r="AA409" s="1576"/>
      <c r="AB409" s="1576"/>
      <c r="AC409" s="1575"/>
      <c r="AD409" s="1576"/>
    </row>
    <row r="410" spans="4:33" x14ac:dyDescent="0.15">
      <c r="D410" s="1330"/>
      <c r="R410" s="61"/>
      <c r="S410" s="59"/>
      <c r="U410" s="767"/>
      <c r="V410" s="767"/>
      <c r="W410" s="767"/>
      <c r="X410" s="748"/>
      <c r="Z410" s="1575"/>
      <c r="AA410" s="1575"/>
      <c r="AB410" s="1575"/>
      <c r="AC410" s="1576"/>
      <c r="AD410" s="1575"/>
      <c r="AF410" s="1493"/>
      <c r="AG410"/>
    </row>
    <row r="411" spans="4:33" x14ac:dyDescent="0.15">
      <c r="D411" s="1330"/>
      <c r="S411" s="59"/>
      <c r="U411" s="767"/>
      <c r="V411" s="767"/>
      <c r="W411" s="767"/>
      <c r="X411" s="748"/>
      <c r="AC411" s="1575"/>
      <c r="AD411" s="1576"/>
      <c r="AF411" s="1493"/>
      <c r="AG411"/>
    </row>
    <row r="412" spans="4:33" x14ac:dyDescent="0.15">
      <c r="D412" s="1330"/>
      <c r="S412" s="59"/>
      <c r="U412" s="767"/>
      <c r="V412" s="767"/>
      <c r="W412" s="767"/>
      <c r="X412" s="748"/>
      <c r="Z412" s="1575"/>
      <c r="AA412" s="1575"/>
      <c r="AB412" s="1575"/>
      <c r="AD412" s="1575"/>
      <c r="AF412" s="1493"/>
      <c r="AG412"/>
    </row>
    <row r="413" spans="4:33" x14ac:dyDescent="0.15">
      <c r="D413" s="1330"/>
      <c r="S413" s="59"/>
      <c r="U413" s="767"/>
      <c r="V413" s="767"/>
      <c r="W413" s="767"/>
      <c r="X413" s="748"/>
      <c r="Z413" s="1576"/>
      <c r="AA413" s="1576"/>
      <c r="AB413" s="1576"/>
      <c r="AC413" s="1575"/>
      <c r="AF413" s="1493"/>
      <c r="AG413"/>
    </row>
    <row r="414" spans="4:33" x14ac:dyDescent="0.15">
      <c r="D414" s="1330"/>
      <c r="R414" s="61"/>
      <c r="S414" s="55"/>
      <c r="U414" s="767"/>
      <c r="V414" s="767"/>
      <c r="W414" s="767"/>
      <c r="X414" s="748"/>
      <c r="Z414" s="1576"/>
      <c r="AA414" s="1576"/>
      <c r="AB414" s="1576"/>
      <c r="AC414" s="1576"/>
      <c r="AD414" s="1575"/>
      <c r="AF414" s="1493"/>
      <c r="AG414"/>
    </row>
    <row r="415" spans="4:33" x14ac:dyDescent="0.15">
      <c r="D415" s="1330"/>
      <c r="S415" s="59"/>
      <c r="U415" s="767"/>
      <c r="V415" s="767"/>
      <c r="W415" s="767"/>
      <c r="X415" s="748"/>
      <c r="Z415" s="1576"/>
      <c r="AA415" s="1576"/>
      <c r="AB415" s="1576"/>
      <c r="AC415" s="1576"/>
      <c r="AD415" s="1576"/>
      <c r="AF415" s="1493"/>
      <c r="AG415"/>
    </row>
    <row r="416" spans="4:33" x14ac:dyDescent="0.15">
      <c r="D416" s="1330"/>
      <c r="S416" s="59"/>
      <c r="U416" s="767"/>
      <c r="V416" s="767"/>
      <c r="W416" s="767"/>
      <c r="X416" s="748"/>
      <c r="Z416" s="1575"/>
      <c r="AA416" s="1575"/>
      <c r="AB416" s="1575"/>
      <c r="AC416" s="1576"/>
      <c r="AD416" s="1576"/>
      <c r="AF416" s="1493"/>
      <c r="AG416"/>
    </row>
    <row r="417" spans="2:34" x14ac:dyDescent="0.15">
      <c r="D417" s="1330"/>
      <c r="S417" s="2"/>
      <c r="U417" s="767"/>
      <c r="V417" s="767"/>
      <c r="W417" s="767"/>
      <c r="X417" s="748"/>
      <c r="Z417" s="1576"/>
      <c r="AA417" s="1576"/>
      <c r="AB417" s="1576"/>
      <c r="AC417" s="1575"/>
      <c r="AD417" s="1576"/>
      <c r="AF417" s="1493"/>
      <c r="AG417"/>
    </row>
    <row r="418" spans="2:34" x14ac:dyDescent="0.15">
      <c r="D418" s="1330"/>
      <c r="S418" s="2"/>
      <c r="U418" s="767"/>
      <c r="V418" s="767"/>
      <c r="W418" s="767"/>
      <c r="X418" s="748"/>
      <c r="Z418" s="1576"/>
      <c r="AA418" s="1576"/>
      <c r="AB418" s="1576"/>
      <c r="AC418" s="1576"/>
      <c r="AD418" s="1575"/>
      <c r="AF418" s="1493"/>
      <c r="AG418"/>
    </row>
    <row r="419" spans="2:34" x14ac:dyDescent="0.15">
      <c r="D419" s="1330"/>
      <c r="S419" s="2"/>
      <c r="U419" s="767"/>
      <c r="V419" s="767"/>
      <c r="W419" s="767"/>
      <c r="X419" s="748"/>
      <c r="Z419" s="1575"/>
      <c r="AA419" s="1575"/>
      <c r="AB419" s="1575"/>
      <c r="AC419" s="1576"/>
      <c r="AD419" s="1576"/>
      <c r="AF419" s="1493"/>
      <c r="AG419"/>
      <c r="AH419"/>
    </row>
    <row r="420" spans="2:34" x14ac:dyDescent="0.15">
      <c r="D420" s="1330"/>
      <c r="S420" s="55"/>
      <c r="U420" s="767"/>
      <c r="V420" s="767"/>
      <c r="W420" s="767"/>
      <c r="X420" s="748"/>
      <c r="Z420" s="1576"/>
      <c r="AA420" s="1576"/>
      <c r="AB420" s="1576"/>
      <c r="AC420" s="1575"/>
      <c r="AD420" s="1576"/>
      <c r="AF420" s="1493"/>
      <c r="AG420"/>
      <c r="AH420"/>
    </row>
    <row r="421" spans="2:34" x14ac:dyDescent="0.15">
      <c r="D421" s="1330"/>
      <c r="U421" s="767"/>
      <c r="V421" s="767"/>
      <c r="W421" s="767"/>
      <c r="X421" s="748"/>
      <c r="AC421" s="1576"/>
      <c r="AD421" s="1575"/>
      <c r="AF421" s="1493"/>
      <c r="AG421"/>
      <c r="AH421"/>
    </row>
    <row r="422" spans="2:34" x14ac:dyDescent="0.15">
      <c r="D422" s="1330"/>
      <c r="S422" s="2"/>
      <c r="U422" s="767"/>
      <c r="V422" s="767"/>
      <c r="W422" s="767"/>
      <c r="X422" s="748"/>
      <c r="AD422" s="1576"/>
      <c r="AF422" s="1493"/>
      <c r="AG422"/>
      <c r="AH422"/>
    </row>
    <row r="423" spans="2:34" x14ac:dyDescent="0.15">
      <c r="D423" s="1330"/>
      <c r="S423" s="55"/>
      <c r="U423" s="767"/>
      <c r="V423" s="767"/>
      <c r="W423" s="767"/>
      <c r="X423" s="748"/>
      <c r="AF423" s="1493"/>
      <c r="AG423"/>
      <c r="AH423"/>
    </row>
    <row r="424" spans="2:34" x14ac:dyDescent="0.15">
      <c r="D424" s="1330"/>
      <c r="S424" s="2"/>
      <c r="U424" s="767"/>
      <c r="V424" s="767"/>
      <c r="W424" s="767"/>
      <c r="X424" s="748"/>
      <c r="AF424" s="1493"/>
      <c r="AG424"/>
      <c r="AH424"/>
    </row>
    <row r="425" spans="2:34" x14ac:dyDescent="0.15">
      <c r="D425" s="1330"/>
      <c r="S425" s="2"/>
      <c r="U425" s="767"/>
      <c r="V425" s="767"/>
      <c r="W425" s="767"/>
      <c r="X425" s="748"/>
      <c r="AF425" s="1493"/>
      <c r="AG425"/>
      <c r="AH425"/>
    </row>
    <row r="426" spans="2:34" ht="18.75" x14ac:dyDescent="0.15">
      <c r="B426" s="2431" t="s">
        <v>310</v>
      </c>
      <c r="C426" s="2431"/>
      <c r="D426" s="1699" t="s">
        <v>284</v>
      </c>
      <c r="K426" s="293"/>
      <c r="L426" s="293"/>
      <c r="M426" s="293"/>
      <c r="N426" s="293"/>
      <c r="O426" s="293"/>
      <c r="S426" s="55"/>
      <c r="U426" s="767"/>
      <c r="V426" s="767"/>
      <c r="W426" s="767"/>
      <c r="X426" s="748"/>
      <c r="AF426" s="1493"/>
      <c r="AG426"/>
      <c r="AH426"/>
    </row>
    <row r="427" spans="2:34" x14ac:dyDescent="0.15">
      <c r="D427" s="1330"/>
      <c r="S427" s="2"/>
      <c r="U427" s="767"/>
      <c r="V427" s="767"/>
      <c r="W427" s="767"/>
      <c r="X427" s="748"/>
      <c r="AF427" s="1493"/>
      <c r="AG427"/>
      <c r="AH427"/>
    </row>
    <row r="428" spans="2:34" customFormat="1" x14ac:dyDescent="0.15">
      <c r="B428" s="1361" t="s">
        <v>285</v>
      </c>
      <c r="D428" s="1349"/>
      <c r="E428" s="1349"/>
      <c r="F428" s="1348"/>
      <c r="G428" s="1348"/>
      <c r="H428" s="1348"/>
      <c r="I428" s="1348"/>
      <c r="J428" s="1348"/>
      <c r="K428" s="1348"/>
      <c r="L428" s="1348"/>
      <c r="M428" s="1348"/>
      <c r="N428" s="1348"/>
      <c r="O428" s="1348"/>
      <c r="P428" s="1360" t="s">
        <v>265</v>
      </c>
      <c r="Q428" s="2"/>
      <c r="R428" s="2"/>
      <c r="S428" s="2"/>
      <c r="T428" s="780"/>
      <c r="U428" s="767"/>
      <c r="V428" s="767"/>
      <c r="W428" s="767"/>
      <c r="X428" s="748"/>
      <c r="Y428" s="758"/>
      <c r="Z428" s="1569"/>
      <c r="AA428" s="1569"/>
      <c r="AB428" s="1569"/>
      <c r="AC428" s="1569"/>
      <c r="AD428" s="1569"/>
      <c r="AE428" s="758"/>
      <c r="AF428" s="1493"/>
    </row>
    <row r="429" spans="2:34" customFormat="1" ht="13.5" x14ac:dyDescent="0.15">
      <c r="B429" s="1697" t="s">
        <v>270</v>
      </c>
      <c r="C429" s="1672"/>
      <c r="D429" s="1486" t="s">
        <v>1</v>
      </c>
      <c r="E429" s="1487" t="s">
        <v>294</v>
      </c>
      <c r="F429" s="1488" t="s">
        <v>295</v>
      </c>
      <c r="G429" s="1488" t="s">
        <v>296</v>
      </c>
      <c r="H429" s="1488" t="s">
        <v>297</v>
      </c>
      <c r="I429" s="1488" t="s">
        <v>298</v>
      </c>
      <c r="J429" s="1488" t="s">
        <v>299</v>
      </c>
      <c r="K429" s="1488" t="s">
        <v>300</v>
      </c>
      <c r="L429" s="1488" t="s">
        <v>301</v>
      </c>
      <c r="M429" s="1488" t="s">
        <v>302</v>
      </c>
      <c r="N429" s="1488" t="s">
        <v>303</v>
      </c>
      <c r="O429" s="1488" t="s">
        <v>304</v>
      </c>
      <c r="P429" s="1489" t="s">
        <v>305</v>
      </c>
      <c r="Q429" s="2"/>
      <c r="R429" s="2"/>
      <c r="S429" s="55"/>
      <c r="T429" s="780"/>
      <c r="U429" s="767"/>
      <c r="V429" s="767"/>
      <c r="W429" s="767"/>
      <c r="X429" s="748"/>
      <c r="Y429" s="758"/>
      <c r="Z429" s="1569"/>
      <c r="AA429" s="1569"/>
      <c r="AB429" s="1569"/>
      <c r="AC429" s="1569"/>
      <c r="AD429" s="1569"/>
      <c r="AE429" s="758"/>
      <c r="AF429" s="1493"/>
    </row>
    <row r="430" spans="2:34" customFormat="1" ht="13.5" x14ac:dyDescent="0.15">
      <c r="B430" s="1384" t="s">
        <v>268</v>
      </c>
      <c r="C430" s="1388" t="s">
        <v>95</v>
      </c>
      <c r="D430" s="1436">
        <f>E430+F430+G430+H430+I430+J430+K430+L430+M430+N430+O430+P430</f>
        <v>1402762.2000000002</v>
      </c>
      <c r="E430" s="1674">
        <f t="shared" ref="E430:P432" si="14">E5</f>
        <v>112544.8</v>
      </c>
      <c r="F430" s="1675">
        <f t="shared" si="14"/>
        <v>110758.8</v>
      </c>
      <c r="G430" s="1675">
        <f t="shared" si="14"/>
        <v>115789</v>
      </c>
      <c r="H430" s="1676">
        <f t="shared" si="14"/>
        <v>118467.8</v>
      </c>
      <c r="I430" s="1676">
        <f t="shared" si="14"/>
        <v>121024.6</v>
      </c>
      <c r="J430" s="1677">
        <f>J5</f>
        <v>116138.8</v>
      </c>
      <c r="K430" s="1675">
        <f t="shared" ref="K430:P430" si="15">K5</f>
        <v>112592</v>
      </c>
      <c r="L430" s="1677">
        <f t="shared" si="15"/>
        <v>118012.4</v>
      </c>
      <c r="M430" s="1677">
        <f t="shared" si="15"/>
        <v>114857.2</v>
      </c>
      <c r="N430" s="1677">
        <f t="shared" si="15"/>
        <v>124931.2</v>
      </c>
      <c r="O430" s="1677">
        <f t="shared" si="15"/>
        <v>116858.8</v>
      </c>
      <c r="P430" s="1678">
        <f t="shared" si="15"/>
        <v>120786.8</v>
      </c>
      <c r="Q430" s="2"/>
      <c r="R430" s="2"/>
      <c r="S430" s="59"/>
      <c r="T430" s="780"/>
      <c r="U430" s="767"/>
      <c r="V430" s="767"/>
      <c r="W430" s="767"/>
      <c r="X430" s="748"/>
      <c r="Y430" s="758"/>
      <c r="Z430" s="1569"/>
      <c r="AA430" s="1569"/>
      <c r="AB430" s="1569"/>
      <c r="AC430" s="1569"/>
      <c r="AD430" s="1569"/>
      <c r="AE430" s="758"/>
      <c r="AF430" s="1493"/>
    </row>
    <row r="431" spans="2:34" customFormat="1" ht="13.5" x14ac:dyDescent="0.15">
      <c r="B431" s="1384"/>
      <c r="C431" s="1389" t="s">
        <v>266</v>
      </c>
      <c r="D431" s="1437">
        <f>E431+F431+G431+H431+I431+J431+K431+L431+M431+N431+O431+P431</f>
        <v>367503253.79999995</v>
      </c>
      <c r="E431" s="1679">
        <f t="shared" si="14"/>
        <v>27880757.399999999</v>
      </c>
      <c r="F431" s="1680">
        <f t="shared" si="14"/>
        <v>27377437.399999999</v>
      </c>
      <c r="G431" s="1680">
        <f t="shared" si="14"/>
        <v>30445127.199999999</v>
      </c>
      <c r="H431" s="1681">
        <f t="shared" si="14"/>
        <v>32063275.199999999</v>
      </c>
      <c r="I431" s="1681">
        <f t="shared" si="14"/>
        <v>32333363.800000001</v>
      </c>
      <c r="J431" s="1682">
        <f t="shared" si="14"/>
        <v>31133979.600000001</v>
      </c>
      <c r="K431" s="1680">
        <f t="shared" si="14"/>
        <v>30169147.800000001</v>
      </c>
      <c r="L431" s="1682">
        <f t="shared" si="14"/>
        <v>31835672</v>
      </c>
      <c r="M431" s="1682">
        <f t="shared" si="14"/>
        <v>32753376.800000001</v>
      </c>
      <c r="N431" s="1682">
        <f t="shared" si="14"/>
        <v>32578147</v>
      </c>
      <c r="O431" s="1682">
        <f t="shared" si="14"/>
        <v>27919353.199999999</v>
      </c>
      <c r="P431" s="1683">
        <f t="shared" si="14"/>
        <v>31013616.399999999</v>
      </c>
      <c r="Q431" s="2"/>
      <c r="R431" s="2"/>
      <c r="S431" s="59"/>
      <c r="T431" s="780"/>
      <c r="U431" s="767"/>
      <c r="V431" s="767"/>
      <c r="W431" s="767"/>
      <c r="X431" s="748"/>
      <c r="Y431" s="758"/>
      <c r="Z431" s="1569"/>
      <c r="AA431" s="1569"/>
      <c r="AB431" s="1569"/>
      <c r="AC431" s="1569"/>
      <c r="AD431" s="1569"/>
      <c r="AE431" s="758"/>
      <c r="AF431" s="1493"/>
    </row>
    <row r="432" spans="2:34" customFormat="1" ht="13.5" x14ac:dyDescent="0.15">
      <c r="B432" s="1384"/>
      <c r="C432" s="1397" t="s">
        <v>269</v>
      </c>
      <c r="D432" s="1438">
        <f>D431/D430</f>
        <v>261.98542689559207</v>
      </c>
      <c r="E432" s="1684">
        <f t="shared" si="14"/>
        <v>248</v>
      </c>
      <c r="F432" s="1685">
        <f t="shared" si="14"/>
        <v>248.4</v>
      </c>
      <c r="G432" s="1685">
        <f t="shared" si="14"/>
        <v>264.39999999999998</v>
      </c>
      <c r="H432" s="1686">
        <f t="shared" si="14"/>
        <v>272.2</v>
      </c>
      <c r="I432" s="1686">
        <f t="shared" si="14"/>
        <v>268.2</v>
      </c>
      <c r="J432" s="1687">
        <f t="shared" si="14"/>
        <v>268.2</v>
      </c>
      <c r="K432" s="1685">
        <f t="shared" si="14"/>
        <v>268.60000000000002</v>
      </c>
      <c r="L432" s="1687">
        <f t="shared" si="14"/>
        <v>278.2</v>
      </c>
      <c r="M432" s="1687">
        <f t="shared" si="14"/>
        <v>286.2</v>
      </c>
      <c r="N432" s="1687">
        <f t="shared" si="14"/>
        <v>262.60000000000002</v>
      </c>
      <c r="O432" s="1687">
        <f t="shared" si="14"/>
        <v>240.6</v>
      </c>
      <c r="P432" s="1688">
        <f t="shared" si="14"/>
        <v>259.60000000000002</v>
      </c>
      <c r="Q432" s="2"/>
      <c r="R432" s="2"/>
      <c r="S432" s="2"/>
      <c r="T432" s="780"/>
      <c r="U432" s="767"/>
      <c r="V432" s="767"/>
      <c r="W432" s="767"/>
      <c r="X432" s="748"/>
      <c r="Y432" s="758"/>
      <c r="Z432" s="1569"/>
      <c r="AA432" s="1569"/>
      <c r="AB432" s="1569"/>
      <c r="AC432" s="1569"/>
      <c r="AD432" s="1569"/>
      <c r="AE432" s="758"/>
      <c r="AF432" s="1493"/>
    </row>
    <row r="433" spans="2:32" customFormat="1" ht="13.5" x14ac:dyDescent="0.15">
      <c r="B433" s="1402" t="s">
        <v>267</v>
      </c>
      <c r="C433" s="1388" t="s">
        <v>95</v>
      </c>
      <c r="D433" s="1439">
        <f>E433+F433+G433+H433+I433+J433+K433+L433+M433+N433+O433+P433</f>
        <v>208501.674</v>
      </c>
      <c r="E433" s="1403">
        <f t="shared" ref="E433:P435" si="16">E187</f>
        <v>19268.631799999999</v>
      </c>
      <c r="F433" s="1404">
        <f t="shared" si="16"/>
        <v>17555.442999999999</v>
      </c>
      <c r="G433" s="1404">
        <f t="shared" si="16"/>
        <v>16581.0792</v>
      </c>
      <c r="H433" s="1405">
        <f t="shared" si="16"/>
        <v>18601.144800000002</v>
      </c>
      <c r="I433" s="1405">
        <f t="shared" si="16"/>
        <v>20567.567199999998</v>
      </c>
      <c r="J433" s="1406">
        <f>J187</f>
        <v>18445.149599999997</v>
      </c>
      <c r="K433" s="1407">
        <f t="shared" ref="K433:P433" si="17">K187</f>
        <v>12704.036799999998</v>
      </c>
      <c r="L433" s="1406">
        <f t="shared" si="17"/>
        <v>7010.3101999999999</v>
      </c>
      <c r="M433" s="1406">
        <f t="shared" si="17"/>
        <v>8183.4030000000002</v>
      </c>
      <c r="N433" s="1406">
        <f t="shared" si="17"/>
        <v>16708.8374</v>
      </c>
      <c r="O433" s="1406">
        <f t="shared" si="17"/>
        <v>28236.5396</v>
      </c>
      <c r="P433" s="1453">
        <f t="shared" si="17"/>
        <v>24639.5314</v>
      </c>
      <c r="Q433" s="2"/>
      <c r="R433" s="2"/>
      <c r="S433" s="59"/>
      <c r="T433" s="780"/>
      <c r="U433" s="767"/>
      <c r="V433" s="767"/>
      <c r="W433" s="767"/>
      <c r="X433" s="748"/>
      <c r="Y433" s="758"/>
      <c r="Z433" s="1569"/>
      <c r="AA433" s="1569"/>
      <c r="AB433" s="1569"/>
      <c r="AC433" s="1569"/>
      <c r="AD433" s="1569"/>
      <c r="AE433" s="758"/>
      <c r="AF433" s="1493"/>
    </row>
    <row r="434" spans="2:32" customFormat="1" ht="13.5" x14ac:dyDescent="0.15">
      <c r="B434" s="1384"/>
      <c r="C434" s="1389" t="s">
        <v>266</v>
      </c>
      <c r="D434" s="1437">
        <f>E434+F434+G434+H434+I434+J434+K434+L434+M434+N434+O434+P434</f>
        <v>48129026.008200005</v>
      </c>
      <c r="E434" s="1362">
        <f t="shared" si="16"/>
        <v>3219951.085</v>
      </c>
      <c r="F434" s="1355">
        <f t="shared" si="16"/>
        <v>3309639.7856000001</v>
      </c>
      <c r="G434" s="1355">
        <f t="shared" si="16"/>
        <v>4028580.6872</v>
      </c>
      <c r="H434" s="1356">
        <f t="shared" si="16"/>
        <v>4710437.5706000002</v>
      </c>
      <c r="I434" s="1356">
        <f t="shared" si="16"/>
        <v>5076016.7882000003</v>
      </c>
      <c r="J434" s="1354">
        <f t="shared" si="16"/>
        <v>4882000.3789999988</v>
      </c>
      <c r="K434" s="1357">
        <f t="shared" si="16"/>
        <v>3936852.5603999994</v>
      </c>
      <c r="L434" s="1354">
        <f t="shared" si="16"/>
        <v>2504332.7341999998</v>
      </c>
      <c r="M434" s="1354">
        <f t="shared" si="16"/>
        <v>3361932.4293999998</v>
      </c>
      <c r="N434" s="1354">
        <f t="shared" si="16"/>
        <v>4550991.2863999996</v>
      </c>
      <c r="O434" s="1354">
        <f t="shared" si="16"/>
        <v>4482226.1141999997</v>
      </c>
      <c r="P434" s="1454">
        <f t="shared" si="16"/>
        <v>4066064.5880000005</v>
      </c>
      <c r="Q434" s="2"/>
      <c r="R434" s="2"/>
      <c r="S434" s="59"/>
      <c r="T434" s="780"/>
      <c r="U434" s="767"/>
      <c r="V434" s="767"/>
      <c r="W434" s="767"/>
      <c r="X434" s="748"/>
      <c r="Y434" s="758"/>
      <c r="Z434" s="1569"/>
      <c r="AA434" s="1569"/>
      <c r="AB434" s="1569"/>
      <c r="AC434" s="1569"/>
      <c r="AD434" s="1569"/>
      <c r="AE434" s="758"/>
      <c r="AF434" s="1493"/>
    </row>
    <row r="435" spans="2:32" customFormat="1" ht="13.5" x14ac:dyDescent="0.15">
      <c r="B435" s="1387"/>
      <c r="C435" s="1390" t="s">
        <v>269</v>
      </c>
      <c r="D435" s="1440">
        <f>D434/D433</f>
        <v>230.832803808568</v>
      </c>
      <c r="E435" s="1372">
        <f t="shared" si="16"/>
        <v>167.2</v>
      </c>
      <c r="F435" s="1367">
        <f t="shared" si="16"/>
        <v>188.4</v>
      </c>
      <c r="G435" s="1367">
        <f t="shared" si="16"/>
        <v>245</v>
      </c>
      <c r="H435" s="1368">
        <f t="shared" si="16"/>
        <v>254.8</v>
      </c>
      <c r="I435" s="1368">
        <f t="shared" si="16"/>
        <v>247.4</v>
      </c>
      <c r="J435" s="1366">
        <f t="shared" si="16"/>
        <v>265</v>
      </c>
      <c r="K435" s="1369">
        <f t="shared" si="16"/>
        <v>310</v>
      </c>
      <c r="L435" s="1366">
        <f t="shared" si="16"/>
        <v>357.6</v>
      </c>
      <c r="M435" s="1366">
        <f t="shared" si="16"/>
        <v>413.8</v>
      </c>
      <c r="N435" s="1366">
        <f t="shared" si="16"/>
        <v>276.39999999999998</v>
      </c>
      <c r="O435" s="1366">
        <f t="shared" si="16"/>
        <v>158.4</v>
      </c>
      <c r="P435" s="1455">
        <f t="shared" si="16"/>
        <v>164.8</v>
      </c>
      <c r="Q435" s="2"/>
      <c r="R435" s="2"/>
      <c r="S435" s="59"/>
      <c r="T435" s="780"/>
      <c r="U435" s="767"/>
      <c r="V435" s="767"/>
      <c r="W435" s="767"/>
      <c r="X435" s="748"/>
      <c r="Y435" s="758"/>
      <c r="Z435" s="1569"/>
      <c r="AA435" s="1569"/>
      <c r="AB435" s="1569"/>
      <c r="AC435" s="1569"/>
      <c r="AD435" s="1569"/>
      <c r="AE435" s="758"/>
      <c r="AF435" s="1493"/>
    </row>
    <row r="436" spans="2:32" customFormat="1" x14ac:dyDescent="0.15">
      <c r="B436" s="1374" t="s">
        <v>286</v>
      </c>
      <c r="C436" s="1375"/>
      <c r="D436" s="1376"/>
      <c r="E436" s="1349"/>
      <c r="F436" s="1348"/>
      <c r="G436" s="1348"/>
      <c r="H436" s="1348"/>
      <c r="I436" s="1348"/>
      <c r="J436" s="1348"/>
      <c r="K436" s="1348"/>
      <c r="L436" s="1348"/>
      <c r="M436" s="1348"/>
      <c r="N436" s="1348"/>
      <c r="O436" s="1348"/>
      <c r="P436" s="1456" t="s">
        <v>265</v>
      </c>
      <c r="Q436" s="2"/>
      <c r="R436" s="4"/>
      <c r="S436" s="59"/>
      <c r="T436" s="780"/>
      <c r="U436" s="767"/>
      <c r="V436" s="767"/>
      <c r="W436" s="767"/>
      <c r="X436" s="748"/>
      <c r="Y436" s="758"/>
      <c r="Z436" s="1569"/>
      <c r="AA436" s="1569"/>
      <c r="AB436" s="1569"/>
      <c r="AC436" s="1569"/>
      <c r="AD436" s="1569"/>
      <c r="AE436" s="758"/>
      <c r="AF436" s="1493"/>
    </row>
    <row r="437" spans="2:32" customFormat="1" ht="13.5" x14ac:dyDescent="0.15">
      <c r="B437" s="1698" t="s">
        <v>271</v>
      </c>
      <c r="C437" s="1673"/>
      <c r="D437" s="1490" t="s">
        <v>1</v>
      </c>
      <c r="E437" s="1487" t="s">
        <v>294</v>
      </c>
      <c r="F437" s="1488" t="s">
        <v>295</v>
      </c>
      <c r="G437" s="1488" t="s">
        <v>296</v>
      </c>
      <c r="H437" s="1488" t="s">
        <v>297</v>
      </c>
      <c r="I437" s="1488" t="s">
        <v>298</v>
      </c>
      <c r="J437" s="1488" t="s">
        <v>299</v>
      </c>
      <c r="K437" s="1488" t="s">
        <v>300</v>
      </c>
      <c r="L437" s="1488" t="s">
        <v>301</v>
      </c>
      <c r="M437" s="1488" t="s">
        <v>302</v>
      </c>
      <c r="N437" s="1488" t="s">
        <v>303</v>
      </c>
      <c r="O437" s="1488" t="s">
        <v>304</v>
      </c>
      <c r="P437" s="1489" t="s">
        <v>305</v>
      </c>
      <c r="Q437" s="2"/>
      <c r="R437" s="4"/>
      <c r="S437" s="59"/>
      <c r="T437" s="780"/>
      <c r="U437" s="767"/>
      <c r="V437" s="767"/>
      <c r="W437" s="767"/>
      <c r="X437" s="748"/>
      <c r="Y437" s="758"/>
      <c r="Z437" s="1569"/>
      <c r="AA437" s="1569"/>
      <c r="AB437" s="1569"/>
      <c r="AC437" s="1569"/>
      <c r="AD437" s="1569"/>
      <c r="AE437" s="758"/>
      <c r="AF437" s="1493"/>
    </row>
    <row r="438" spans="2:32" customFormat="1" ht="13.5" x14ac:dyDescent="0.15">
      <c r="B438" s="1408" t="s">
        <v>268</v>
      </c>
      <c r="C438" s="1388" t="s">
        <v>95</v>
      </c>
      <c r="D438" s="1439">
        <f>E438+F438+G438+H438+I438+J438+K438+L438+M438+N438+O438+P438</f>
        <v>380434.4</v>
      </c>
      <c r="E438" s="1391">
        <f>E134</f>
        <v>32913.599999999999</v>
      </c>
      <c r="F438" s="1383">
        <f t="shared" ref="F438:P440" si="18">F134</f>
        <v>31542</v>
      </c>
      <c r="G438" s="1383">
        <f t="shared" si="18"/>
        <v>28174</v>
      </c>
      <c r="H438" s="1383">
        <f t="shared" si="18"/>
        <v>24139.4</v>
      </c>
      <c r="I438" s="1383">
        <f t="shared" si="18"/>
        <v>22983.200000000001</v>
      </c>
      <c r="J438" s="1382">
        <f t="shared" si="18"/>
        <v>24397.599999999999</v>
      </c>
      <c r="K438" s="1383">
        <f t="shared" si="18"/>
        <v>31701.4</v>
      </c>
      <c r="L438" s="1382">
        <f t="shared" si="18"/>
        <v>30885.8</v>
      </c>
      <c r="M438" s="1382">
        <f t="shared" si="18"/>
        <v>29765.200000000001</v>
      </c>
      <c r="N438" s="1382">
        <f t="shared" si="18"/>
        <v>36656.800000000003</v>
      </c>
      <c r="O438" s="1382">
        <f t="shared" si="18"/>
        <v>40195</v>
      </c>
      <c r="P438" s="1457">
        <f t="shared" si="18"/>
        <v>47080.4</v>
      </c>
      <c r="Q438" s="2"/>
      <c r="R438" s="5"/>
      <c r="S438" s="2"/>
      <c r="T438" s="780"/>
      <c r="U438" s="767"/>
      <c r="V438" s="767"/>
      <c r="W438" s="767"/>
      <c r="X438" s="748"/>
      <c r="Y438" s="758"/>
      <c r="Z438" s="1569"/>
      <c r="AA438" s="1569"/>
      <c r="AB438" s="1569"/>
      <c r="AC438" s="1569"/>
      <c r="AD438" s="1569"/>
      <c r="AE438" s="758"/>
      <c r="AF438" s="1493"/>
    </row>
    <row r="439" spans="2:32" customFormat="1" ht="13.5" x14ac:dyDescent="0.15">
      <c r="B439" s="1409"/>
      <c r="C439" s="1389" t="s">
        <v>266</v>
      </c>
      <c r="D439" s="1437">
        <f>E439+F439+G439+H439+I439+J439+K439+L439+M439+N439+O439+P439</f>
        <v>192069220.80000001</v>
      </c>
      <c r="E439" s="1371">
        <f>E135</f>
        <v>16513265.800000001</v>
      </c>
      <c r="F439" s="1352">
        <f t="shared" si="18"/>
        <v>16554320.800000001</v>
      </c>
      <c r="G439" s="1352">
        <f t="shared" si="18"/>
        <v>15740384</v>
      </c>
      <c r="H439" s="1352">
        <f t="shared" si="18"/>
        <v>12827542.199999999</v>
      </c>
      <c r="I439" s="1352">
        <f t="shared" si="18"/>
        <v>11719515.800000001</v>
      </c>
      <c r="J439" s="1351">
        <f t="shared" si="18"/>
        <v>13028474.199999999</v>
      </c>
      <c r="K439" s="1352">
        <f t="shared" si="18"/>
        <v>16709100</v>
      </c>
      <c r="L439" s="1351">
        <f t="shared" si="18"/>
        <v>17751547.600000001</v>
      </c>
      <c r="M439" s="1351">
        <f t="shared" si="18"/>
        <v>16710199</v>
      </c>
      <c r="N439" s="1351">
        <f t="shared" si="18"/>
        <v>15539689</v>
      </c>
      <c r="O439" s="1351">
        <f t="shared" si="18"/>
        <v>15881143.4</v>
      </c>
      <c r="P439" s="1451">
        <f t="shared" si="18"/>
        <v>23094039</v>
      </c>
      <c r="Q439" s="2"/>
      <c r="R439" s="5"/>
      <c r="S439" s="59"/>
      <c r="T439" s="780"/>
      <c r="U439" s="767"/>
      <c r="V439" s="767"/>
      <c r="W439" s="767"/>
      <c r="X439" s="748"/>
      <c r="Y439" s="758"/>
      <c r="Z439" s="1577"/>
      <c r="AA439" s="1577"/>
      <c r="AB439" s="1577"/>
      <c r="AC439" s="1569"/>
      <c r="AD439" s="1569"/>
      <c r="AE439" s="758"/>
      <c r="AF439" s="1493"/>
    </row>
    <row r="440" spans="2:32" customFormat="1" ht="13.5" x14ac:dyDescent="0.15">
      <c r="B440" s="1387"/>
      <c r="C440" s="1397" t="s">
        <v>269</v>
      </c>
      <c r="D440" s="1440">
        <f>D439/D438</f>
        <v>504.86817385599198</v>
      </c>
      <c r="E440" s="1392">
        <f>E136</f>
        <v>504</v>
      </c>
      <c r="F440" s="1381">
        <f t="shared" si="18"/>
        <v>529.79999999999995</v>
      </c>
      <c r="G440" s="1381">
        <f t="shared" si="18"/>
        <v>562.20000000000005</v>
      </c>
      <c r="H440" s="1381">
        <f t="shared" si="18"/>
        <v>535.4</v>
      </c>
      <c r="I440" s="1381">
        <f t="shared" si="18"/>
        <v>513.4</v>
      </c>
      <c r="J440" s="1380">
        <f t="shared" si="18"/>
        <v>534.6</v>
      </c>
      <c r="K440" s="1381">
        <f t="shared" si="18"/>
        <v>527.6</v>
      </c>
      <c r="L440" s="1380">
        <f t="shared" si="18"/>
        <v>574.79999999999995</v>
      </c>
      <c r="M440" s="1380">
        <f t="shared" si="18"/>
        <v>564.6</v>
      </c>
      <c r="N440" s="1380">
        <f t="shared" si="18"/>
        <v>428.6</v>
      </c>
      <c r="O440" s="1380">
        <f t="shared" si="18"/>
        <v>400.8</v>
      </c>
      <c r="P440" s="1458">
        <f t="shared" si="18"/>
        <v>496.4</v>
      </c>
      <c r="Q440" s="2"/>
      <c r="R440" s="5"/>
      <c r="S440" s="59"/>
      <c r="T440" s="780"/>
      <c r="U440" s="767"/>
      <c r="V440" s="767"/>
      <c r="W440" s="767"/>
      <c r="X440" s="748"/>
      <c r="Y440" s="758"/>
      <c r="Z440" s="1577"/>
      <c r="AA440" s="1577"/>
      <c r="AB440" s="1577"/>
      <c r="AC440" s="1577"/>
      <c r="AD440" s="1569"/>
      <c r="AE440" s="758"/>
      <c r="AF440" s="1493"/>
    </row>
    <row r="441" spans="2:32" customFormat="1" ht="13.5" x14ac:dyDescent="0.15">
      <c r="B441" s="1408" t="s">
        <v>267</v>
      </c>
      <c r="C441" s="1388" t="s">
        <v>95</v>
      </c>
      <c r="D441" s="1436">
        <f>E441+F441+G441+H441+I441+J441+K441+L441+M441+N441+O441+P441</f>
        <v>17054.462000000003</v>
      </c>
      <c r="E441" s="1393">
        <f>E316</f>
        <v>429.61260000000004</v>
      </c>
      <c r="F441" s="1377">
        <f t="shared" ref="F441:P441" si="19">F316</f>
        <v>537.26119999999992</v>
      </c>
      <c r="G441" s="1377">
        <f t="shared" si="19"/>
        <v>715.72280000000001</v>
      </c>
      <c r="H441" s="1378">
        <f t="shared" si="19"/>
        <v>1172.4474</v>
      </c>
      <c r="I441" s="1378">
        <f t="shared" si="19"/>
        <v>2946.7604000000001</v>
      </c>
      <c r="J441" s="1379">
        <f t="shared" si="19"/>
        <v>4513.9377999999997</v>
      </c>
      <c r="K441" s="1378">
        <f t="shared" si="19"/>
        <v>1671.0472000000002</v>
      </c>
      <c r="L441" s="1379">
        <f t="shared" si="19"/>
        <v>2014.7779999999998</v>
      </c>
      <c r="M441" s="1379">
        <f t="shared" si="19"/>
        <v>1850.1506000000002</v>
      </c>
      <c r="N441" s="1379">
        <f t="shared" si="19"/>
        <v>721.0068</v>
      </c>
      <c r="O441" s="1379">
        <f t="shared" si="19"/>
        <v>225.05079999999998</v>
      </c>
      <c r="P441" s="1459">
        <f t="shared" si="19"/>
        <v>256.68639999999999</v>
      </c>
      <c r="Q441" s="2"/>
      <c r="R441" s="5"/>
      <c r="S441" s="59"/>
      <c r="T441" s="780"/>
      <c r="U441" s="767"/>
      <c r="V441" s="767"/>
      <c r="W441" s="767"/>
      <c r="X441" s="748"/>
      <c r="Y441" s="758"/>
      <c r="Z441" s="1577"/>
      <c r="AA441" s="1577"/>
      <c r="AB441" s="1577"/>
      <c r="AC441" s="1577"/>
      <c r="AD441" s="1577"/>
      <c r="AE441" s="758"/>
      <c r="AF441" s="1493"/>
    </row>
    <row r="442" spans="2:32" customFormat="1" ht="13.5" x14ac:dyDescent="0.15">
      <c r="B442" s="1409"/>
      <c r="C442" s="1389" t="s">
        <v>266</v>
      </c>
      <c r="D442" s="1437">
        <f>E442+F442+G442+H442+I442+J442+K442+L442+M442+N442+O442+P442</f>
        <v>9924021.2412</v>
      </c>
      <c r="E442" s="1362">
        <f t="shared" ref="E442:P443" si="20">E317</f>
        <v>643042.55440000002</v>
      </c>
      <c r="F442" s="1355">
        <f t="shared" si="20"/>
        <v>734587.78520000004</v>
      </c>
      <c r="G442" s="1355">
        <f t="shared" si="20"/>
        <v>816274.37620000006</v>
      </c>
      <c r="H442" s="1357">
        <f t="shared" si="20"/>
        <v>933268.11420000007</v>
      </c>
      <c r="I442" s="1357">
        <f t="shared" si="20"/>
        <v>1574621.4722</v>
      </c>
      <c r="J442" s="1354">
        <f t="shared" si="20"/>
        <v>1671007.0396</v>
      </c>
      <c r="K442" s="1357">
        <f t="shared" si="20"/>
        <v>518295.63600000006</v>
      </c>
      <c r="L442" s="1354">
        <f t="shared" si="20"/>
        <v>977197.53799999994</v>
      </c>
      <c r="M442" s="1354">
        <f t="shared" si="20"/>
        <v>854067.20779999997</v>
      </c>
      <c r="N442" s="1354">
        <f t="shared" si="20"/>
        <v>439518.59380000003</v>
      </c>
      <c r="O442" s="1354">
        <f t="shared" si="20"/>
        <v>243422.67340000003</v>
      </c>
      <c r="P442" s="1454">
        <f t="shared" si="20"/>
        <v>518718.25040000008</v>
      </c>
      <c r="Q442" s="2"/>
      <c r="R442" s="5"/>
      <c r="S442" s="59"/>
      <c r="T442" s="780"/>
      <c r="U442" s="767"/>
      <c r="V442" s="767"/>
      <c r="W442" s="767"/>
      <c r="X442" s="748"/>
      <c r="Y442" s="758"/>
      <c r="Z442" s="1577"/>
      <c r="AA442" s="1577"/>
      <c r="AB442" s="1577"/>
      <c r="AC442" s="1577"/>
      <c r="AD442" s="1577"/>
      <c r="AE442" s="758"/>
      <c r="AF442" s="1493"/>
    </row>
    <row r="443" spans="2:32" customFormat="1" ht="13.5" x14ac:dyDescent="0.15">
      <c r="B443" s="1387"/>
      <c r="C443" s="1390" t="s">
        <v>269</v>
      </c>
      <c r="D443" s="1373">
        <f>D442/D441</f>
        <v>581.90174754266639</v>
      </c>
      <c r="E443" s="1372">
        <f t="shared" si="20"/>
        <v>1507.4</v>
      </c>
      <c r="F443" s="1367">
        <f t="shared" si="20"/>
        <v>1367.8</v>
      </c>
      <c r="G443" s="1367">
        <f t="shared" si="20"/>
        <v>1142.2</v>
      </c>
      <c r="H443" s="1369">
        <f t="shared" si="20"/>
        <v>797.2</v>
      </c>
      <c r="I443" s="1369">
        <f t="shared" si="20"/>
        <v>539</v>
      </c>
      <c r="J443" s="1366">
        <f t="shared" si="20"/>
        <v>370.6</v>
      </c>
      <c r="K443" s="1369">
        <f t="shared" si="20"/>
        <v>335.4</v>
      </c>
      <c r="L443" s="1366">
        <f t="shared" si="20"/>
        <v>485</v>
      </c>
      <c r="M443" s="1366">
        <f t="shared" si="20"/>
        <v>465.6</v>
      </c>
      <c r="N443" s="1366">
        <f t="shared" si="20"/>
        <v>611.79999999999995</v>
      </c>
      <c r="O443" s="1366">
        <f t="shared" si="20"/>
        <v>1092</v>
      </c>
      <c r="P443" s="1455">
        <f t="shared" si="20"/>
        <v>2018.2</v>
      </c>
      <c r="Q443" s="2"/>
      <c r="R443" s="5"/>
      <c r="S443" s="59"/>
      <c r="T443" s="780"/>
      <c r="U443" s="767"/>
      <c r="V443" s="767"/>
      <c r="W443" s="767"/>
      <c r="X443" s="748"/>
      <c r="Y443" s="758"/>
      <c r="Z443" s="1577"/>
      <c r="AA443" s="1577"/>
      <c r="AB443" s="1577"/>
      <c r="AC443" s="1577"/>
      <c r="AD443" s="1577"/>
      <c r="AE443" s="758"/>
      <c r="AF443" s="1493"/>
    </row>
    <row r="444" spans="2:32" customFormat="1" ht="13.5" x14ac:dyDescent="0.15">
      <c r="D444" s="1348"/>
      <c r="E444" s="1348"/>
      <c r="F444" s="1348"/>
      <c r="G444" s="1348"/>
      <c r="H444" s="1348"/>
      <c r="I444" s="1348"/>
      <c r="J444" s="1348"/>
      <c r="K444" s="1348"/>
      <c r="L444" s="1348"/>
      <c r="M444" s="1348"/>
      <c r="N444" s="1348"/>
      <c r="O444" s="1348"/>
      <c r="P444" s="1350"/>
      <c r="Q444" s="2"/>
      <c r="R444" s="5"/>
      <c r="S444" s="59"/>
      <c r="T444" s="780"/>
      <c r="U444" s="767"/>
      <c r="V444" s="767"/>
      <c r="W444" s="767"/>
      <c r="X444" s="748"/>
      <c r="Y444" s="758"/>
      <c r="Z444" s="1577"/>
      <c r="AA444" s="1577"/>
      <c r="AB444" s="1577"/>
      <c r="AC444" s="1577"/>
      <c r="AD444" s="1577"/>
      <c r="AE444" s="758"/>
      <c r="AF444" s="1493"/>
    </row>
    <row r="445" spans="2:32" customFormat="1" x14ac:dyDescent="0.15">
      <c r="B445" s="1410" t="s">
        <v>287</v>
      </c>
      <c r="C445" s="545"/>
      <c r="D445" s="1411"/>
      <c r="E445" s="545"/>
      <c r="F445" s="546"/>
      <c r="G445" s="545"/>
      <c r="H445" s="545"/>
      <c r="I445" s="545"/>
      <c r="J445" s="545"/>
      <c r="K445" s="545"/>
      <c r="L445" s="545"/>
      <c r="M445" s="773"/>
      <c r="N445" s="828"/>
      <c r="O445" s="1412"/>
      <c r="P445" s="1456" t="s">
        <v>265</v>
      </c>
      <c r="Q445" s="2"/>
      <c r="R445" s="5"/>
      <c r="S445" s="2"/>
      <c r="T445" s="780"/>
      <c r="U445" s="767"/>
      <c r="V445" s="767"/>
      <c r="W445" s="767"/>
      <c r="X445" s="748"/>
      <c r="Y445" s="758"/>
      <c r="Z445" s="1577"/>
      <c r="AA445" s="1577"/>
      <c r="AB445" s="1577"/>
      <c r="AC445" s="1577"/>
      <c r="AD445" s="1577"/>
      <c r="AE445" s="758"/>
      <c r="AF445" s="1493"/>
    </row>
    <row r="446" spans="2:32" customFormat="1" x14ac:dyDescent="0.15">
      <c r="B446" s="1445" t="s">
        <v>272</v>
      </c>
      <c r="C446" s="1446"/>
      <c r="D446" s="1485" t="s">
        <v>1</v>
      </c>
      <c r="E446" s="1487" t="s">
        <v>294</v>
      </c>
      <c r="F446" s="1488" t="s">
        <v>295</v>
      </c>
      <c r="G446" s="1488" t="s">
        <v>296</v>
      </c>
      <c r="H446" s="1488" t="s">
        <v>297</v>
      </c>
      <c r="I446" s="1488" t="s">
        <v>298</v>
      </c>
      <c r="J446" s="1488" t="s">
        <v>299</v>
      </c>
      <c r="K446" s="1488" t="s">
        <v>300</v>
      </c>
      <c r="L446" s="1488" t="s">
        <v>301</v>
      </c>
      <c r="M446" s="1488" t="s">
        <v>302</v>
      </c>
      <c r="N446" s="1488" t="s">
        <v>303</v>
      </c>
      <c r="O446" s="1488" t="s">
        <v>304</v>
      </c>
      <c r="P446" s="1489" t="s">
        <v>305</v>
      </c>
      <c r="Q446" s="2"/>
      <c r="R446" s="2"/>
      <c r="S446" s="59"/>
      <c r="T446" s="780"/>
      <c r="U446" s="767"/>
      <c r="V446" s="767"/>
      <c r="W446" s="767"/>
      <c r="X446" s="748"/>
      <c r="Y446" s="758"/>
      <c r="Z446" s="1569"/>
      <c r="AA446" s="1569"/>
      <c r="AB446" s="1569"/>
      <c r="AC446" s="1577"/>
      <c r="AD446" s="1577"/>
      <c r="AE446" s="758"/>
      <c r="AF446" s="1493"/>
    </row>
    <row r="447" spans="2:32" customFormat="1" ht="13.5" x14ac:dyDescent="0.15">
      <c r="B447" s="1384" t="s">
        <v>268</v>
      </c>
      <c r="C447" s="1385" t="s">
        <v>95</v>
      </c>
      <c r="D447" s="1418">
        <f>SUM(E447:P447)</f>
        <v>8508.4</v>
      </c>
      <c r="E447" s="1415">
        <f t="shared" ref="E447:P449" si="21">E86</f>
        <v>802</v>
      </c>
      <c r="F447" s="1413">
        <f t="shared" si="21"/>
        <v>803</v>
      </c>
      <c r="G447" s="1414">
        <f t="shared" si="21"/>
        <v>715.2</v>
      </c>
      <c r="H447" s="1414">
        <f t="shared" si="21"/>
        <v>439.6</v>
      </c>
      <c r="I447" s="1414">
        <f t="shared" si="21"/>
        <v>299</v>
      </c>
      <c r="J447" s="1414">
        <f>J86</f>
        <v>143.6</v>
      </c>
      <c r="K447" s="1414">
        <f t="shared" ref="K447:P447" si="22">K86</f>
        <v>298.8</v>
      </c>
      <c r="L447" s="1414">
        <f t="shared" si="22"/>
        <v>598</v>
      </c>
      <c r="M447" s="1414">
        <f t="shared" si="22"/>
        <v>968</v>
      </c>
      <c r="N447" s="1414">
        <f t="shared" si="22"/>
        <v>1075.5999999999999</v>
      </c>
      <c r="O447" s="1414">
        <f t="shared" si="22"/>
        <v>1021.6</v>
      </c>
      <c r="P447" s="1460">
        <f t="shared" si="22"/>
        <v>1344</v>
      </c>
      <c r="Q447" s="2"/>
      <c r="R447" s="2"/>
      <c r="S447" s="59"/>
      <c r="T447" s="780"/>
      <c r="U447" s="767"/>
      <c r="V447" s="767"/>
      <c r="W447" s="767"/>
      <c r="X447" s="748"/>
      <c r="Y447" s="758"/>
      <c r="Z447" s="1577"/>
      <c r="AA447" s="1577"/>
      <c r="AB447" s="1577"/>
      <c r="AC447" s="1569"/>
      <c r="AD447" s="1577"/>
      <c r="AE447" s="758"/>
      <c r="AF447" s="1493"/>
    </row>
    <row r="448" spans="2:32" customFormat="1" ht="13.5" x14ac:dyDescent="0.15">
      <c r="B448" s="1384"/>
      <c r="C448" s="1395" t="s">
        <v>266</v>
      </c>
      <c r="D448" s="1419">
        <f>SUM(E448:P448)</f>
        <v>3635279.2</v>
      </c>
      <c r="E448" s="1416">
        <f t="shared" si="21"/>
        <v>308580</v>
      </c>
      <c r="F448" s="1358">
        <f t="shared" si="21"/>
        <v>345520.8</v>
      </c>
      <c r="G448" s="1359">
        <f t="shared" si="21"/>
        <v>319265.2</v>
      </c>
      <c r="H448" s="1359">
        <f t="shared" si="21"/>
        <v>280543.59999999998</v>
      </c>
      <c r="I448" s="1359">
        <f t="shared" si="21"/>
        <v>203643.6</v>
      </c>
      <c r="J448" s="1359">
        <f t="shared" si="21"/>
        <v>174095.8</v>
      </c>
      <c r="K448" s="1359">
        <f t="shared" si="21"/>
        <v>185366</v>
      </c>
      <c r="L448" s="1359">
        <f t="shared" si="21"/>
        <v>251970.8</v>
      </c>
      <c r="M448" s="1359">
        <f t="shared" si="21"/>
        <v>402807.8</v>
      </c>
      <c r="N448" s="1359">
        <f t="shared" si="21"/>
        <v>382871</v>
      </c>
      <c r="O448" s="1359">
        <f t="shared" si="21"/>
        <v>351067.2</v>
      </c>
      <c r="P448" s="1461">
        <f t="shared" si="21"/>
        <v>429547.4</v>
      </c>
      <c r="Q448" s="2"/>
      <c r="R448" s="2"/>
      <c r="S448" s="59"/>
      <c r="T448" s="780"/>
      <c r="U448" s="767"/>
      <c r="V448" s="767"/>
      <c r="W448" s="767"/>
      <c r="X448" s="748"/>
      <c r="Y448" s="758"/>
      <c r="Z448" s="1569"/>
      <c r="AA448" s="1569"/>
      <c r="AB448" s="1569"/>
      <c r="AC448" s="1577"/>
      <c r="AD448" s="1569"/>
      <c r="AE448" s="758"/>
      <c r="AF448" s="1493"/>
    </row>
    <row r="449" spans="2:32" customFormat="1" ht="13.5" x14ac:dyDescent="0.15">
      <c r="B449" s="1384"/>
      <c r="C449" s="1386" t="s">
        <v>269</v>
      </c>
      <c r="D449" s="1422">
        <f>D448/D447</f>
        <v>427.25767476846414</v>
      </c>
      <c r="E449" s="1423">
        <f t="shared" si="21"/>
        <v>397.6</v>
      </c>
      <c r="F449" s="1424">
        <f t="shared" si="21"/>
        <v>452.2</v>
      </c>
      <c r="G449" s="661">
        <f t="shared" si="21"/>
        <v>482.6</v>
      </c>
      <c r="H449" s="661">
        <f t="shared" si="21"/>
        <v>688.2</v>
      </c>
      <c r="I449" s="661">
        <f t="shared" si="21"/>
        <v>750.2</v>
      </c>
      <c r="J449" s="661">
        <f t="shared" si="21"/>
        <v>1245.5999999999999</v>
      </c>
      <c r="K449" s="661">
        <f>K88</f>
        <v>675</v>
      </c>
      <c r="L449" s="661">
        <f t="shared" si="21"/>
        <v>440.8</v>
      </c>
      <c r="M449" s="661">
        <f t="shared" si="21"/>
        <v>419.4</v>
      </c>
      <c r="N449" s="661">
        <f t="shared" si="21"/>
        <v>356.4</v>
      </c>
      <c r="O449" s="661">
        <f t="shared" si="21"/>
        <v>345.2</v>
      </c>
      <c r="P449" s="659">
        <f t="shared" si="21"/>
        <v>419.4</v>
      </c>
      <c r="Q449" s="2"/>
      <c r="R449" s="2"/>
      <c r="S449" s="59"/>
      <c r="T449" s="780"/>
      <c r="U449" s="767"/>
      <c r="V449" s="767"/>
      <c r="W449" s="767"/>
      <c r="X449" s="748"/>
      <c r="Y449" s="758"/>
      <c r="Z449" s="1577"/>
      <c r="AA449" s="1577"/>
      <c r="AB449" s="1577"/>
      <c r="AC449" s="1569"/>
      <c r="AD449" s="1577"/>
      <c r="AE449" s="758"/>
      <c r="AF449" s="1493"/>
    </row>
    <row r="450" spans="2:32" customFormat="1" ht="13.5" x14ac:dyDescent="0.15">
      <c r="B450" s="1402" t="s">
        <v>267</v>
      </c>
      <c r="C450" s="1394" t="s">
        <v>95</v>
      </c>
      <c r="D450" s="1425">
        <f>SUM(E450:P450)</f>
        <v>8010.5994000000001</v>
      </c>
      <c r="E450" s="1426">
        <f t="shared" ref="E450:P452" si="23">E268</f>
        <v>766.52719999999999</v>
      </c>
      <c r="F450" s="1404">
        <f t="shared" si="23"/>
        <v>760.79319999999996</v>
      </c>
      <c r="G450" s="1427">
        <f t="shared" si="23"/>
        <v>674.21800000000007</v>
      </c>
      <c r="H450" s="640">
        <f t="shared" si="23"/>
        <v>408.125</v>
      </c>
      <c r="I450" s="640">
        <f t="shared" si="23"/>
        <v>275.53860000000003</v>
      </c>
      <c r="J450" s="640">
        <f>J268</f>
        <v>102.7094</v>
      </c>
      <c r="K450" s="640">
        <f t="shared" ref="K450:P450" si="24">K268</f>
        <v>265.7174</v>
      </c>
      <c r="L450" s="640">
        <f t="shared" si="24"/>
        <v>564.71420000000012</v>
      </c>
      <c r="M450" s="640">
        <f t="shared" si="24"/>
        <v>918.81460000000004</v>
      </c>
      <c r="N450" s="640">
        <f t="shared" si="24"/>
        <v>1023.3507999999999</v>
      </c>
      <c r="O450" s="640">
        <f t="shared" si="24"/>
        <v>970.69399999999985</v>
      </c>
      <c r="P450" s="605">
        <f t="shared" si="24"/>
        <v>1279.3970000000002</v>
      </c>
      <c r="Q450" s="2"/>
      <c r="R450" s="2"/>
      <c r="S450" s="59"/>
      <c r="T450" s="780"/>
      <c r="U450" s="767"/>
      <c r="V450" s="767"/>
      <c r="W450" s="767"/>
      <c r="X450" s="748"/>
      <c r="Y450" s="758"/>
      <c r="Z450" s="1577"/>
      <c r="AA450" s="1577"/>
      <c r="AB450" s="1577"/>
      <c r="AC450" s="1577"/>
      <c r="AD450" s="1569"/>
      <c r="AE450" s="758"/>
      <c r="AF450" s="1493"/>
    </row>
    <row r="451" spans="2:32" customFormat="1" ht="13.5" x14ac:dyDescent="0.15">
      <c r="B451" s="1384"/>
      <c r="C451" s="1395" t="s">
        <v>266</v>
      </c>
      <c r="D451" s="1420">
        <f>SUM(E451:P451)</f>
        <v>3470305.7884</v>
      </c>
      <c r="E451" s="1417">
        <f t="shared" si="23"/>
        <v>291423.09500000003</v>
      </c>
      <c r="F451" s="1355">
        <f t="shared" si="23"/>
        <v>323739.37040000001</v>
      </c>
      <c r="G451" s="630">
        <f t="shared" si="23"/>
        <v>296296.93720000004</v>
      </c>
      <c r="H451" s="646">
        <f t="shared" si="23"/>
        <v>258742.37519999998</v>
      </c>
      <c r="I451" s="646">
        <f t="shared" si="23"/>
        <v>182603.3492</v>
      </c>
      <c r="J451" s="646">
        <f t="shared" si="23"/>
        <v>125941.60619999999</v>
      </c>
      <c r="K451" s="646">
        <f t="shared" si="23"/>
        <v>162951.19339999999</v>
      </c>
      <c r="L451" s="646">
        <f t="shared" si="23"/>
        <v>236648.0282</v>
      </c>
      <c r="M451" s="646">
        <f t="shared" si="23"/>
        <v>380484.85679999995</v>
      </c>
      <c r="N451" s="646">
        <f t="shared" si="23"/>
        <v>360047.87859999994</v>
      </c>
      <c r="O451" s="646">
        <f t="shared" si="23"/>
        <v>329355.63300000003</v>
      </c>
      <c r="P451" s="614">
        <f t="shared" si="23"/>
        <v>522071.46519999998</v>
      </c>
      <c r="Q451" s="2"/>
      <c r="R451" s="2"/>
      <c r="S451" s="59"/>
      <c r="T451" s="780"/>
      <c r="U451" s="767"/>
      <c r="V451" s="767"/>
      <c r="W451" s="767"/>
      <c r="X451" s="748"/>
      <c r="Y451" s="758"/>
      <c r="Z451" s="1577"/>
      <c r="AA451" s="1577"/>
      <c r="AB451" s="1577"/>
      <c r="AC451" s="1577"/>
      <c r="AD451" s="1577"/>
      <c r="AE451" s="758"/>
      <c r="AF451" s="1493"/>
    </row>
    <row r="452" spans="2:32" customFormat="1" ht="13.5" x14ac:dyDescent="0.15">
      <c r="B452" s="1387"/>
      <c r="C452" s="1396" t="s">
        <v>269</v>
      </c>
      <c r="D452" s="1421">
        <f>D451/D450</f>
        <v>433.21424716357677</v>
      </c>
      <c r="E452" s="1428">
        <f t="shared" si="23"/>
        <v>393.6</v>
      </c>
      <c r="F452" s="1367">
        <f t="shared" si="23"/>
        <v>449.2</v>
      </c>
      <c r="G452" s="1429">
        <f t="shared" si="23"/>
        <v>477.6</v>
      </c>
      <c r="H452" s="1430">
        <f t="shared" si="23"/>
        <v>686.8</v>
      </c>
      <c r="I452" s="1430">
        <f t="shared" si="23"/>
        <v>728.2</v>
      </c>
      <c r="J452" s="1430">
        <f t="shared" si="23"/>
        <v>1273.2</v>
      </c>
      <c r="K452" s="1430">
        <f t="shared" si="23"/>
        <v>672.6</v>
      </c>
      <c r="L452" s="1430">
        <f t="shared" si="23"/>
        <v>438.8</v>
      </c>
      <c r="M452" s="1430">
        <f t="shared" si="23"/>
        <v>417.4</v>
      </c>
      <c r="N452" s="1430">
        <f t="shared" si="23"/>
        <v>352.4</v>
      </c>
      <c r="O452" s="1430">
        <f t="shared" si="23"/>
        <v>341.4</v>
      </c>
      <c r="P452" s="1462">
        <f t="shared" si="23"/>
        <v>416</v>
      </c>
      <c r="Q452" s="2"/>
      <c r="R452" s="2"/>
      <c r="S452" s="59"/>
      <c r="T452" s="780"/>
      <c r="U452" s="767"/>
      <c r="V452" s="767"/>
      <c r="W452" s="767"/>
      <c r="X452" s="748"/>
      <c r="Y452" s="758"/>
      <c r="Z452" s="1577"/>
      <c r="AA452" s="1577"/>
      <c r="AB452" s="1577"/>
      <c r="AC452" s="1577"/>
      <c r="AD452" s="1577"/>
      <c r="AE452" s="758"/>
      <c r="AF452" s="1493"/>
    </row>
    <row r="453" spans="2:32" customFormat="1" x14ac:dyDescent="0.15">
      <c r="B453" s="1410" t="s">
        <v>288</v>
      </c>
      <c r="C453" s="545"/>
      <c r="D453" s="1411"/>
      <c r="E453" s="545"/>
      <c r="F453" s="546"/>
      <c r="G453" s="545"/>
      <c r="H453" s="545"/>
      <c r="I453" s="545"/>
      <c r="J453" s="545"/>
      <c r="K453" s="545"/>
      <c r="L453" s="545"/>
      <c r="M453" s="773"/>
      <c r="N453" s="828"/>
      <c r="O453" s="1412"/>
      <c r="P453" s="1456" t="s">
        <v>265</v>
      </c>
      <c r="Q453" s="2"/>
      <c r="R453" s="2"/>
      <c r="S453" s="59"/>
      <c r="T453" s="780"/>
      <c r="U453" s="767"/>
      <c r="V453" s="767"/>
      <c r="W453" s="767"/>
      <c r="X453" s="748"/>
      <c r="Y453" s="758"/>
      <c r="Z453" s="1577"/>
      <c r="AA453" s="1577"/>
      <c r="AB453" s="1577"/>
      <c r="AC453" s="1577"/>
      <c r="AD453" s="1577"/>
      <c r="AE453" s="758"/>
      <c r="AF453" s="1493"/>
    </row>
    <row r="454" spans="2:32" customFormat="1" x14ac:dyDescent="0.15">
      <c r="B454" s="1445" t="s">
        <v>273</v>
      </c>
      <c r="C454" s="1446"/>
      <c r="D454" s="1485" t="s">
        <v>1</v>
      </c>
      <c r="E454" s="1487" t="s">
        <v>294</v>
      </c>
      <c r="F454" s="1488" t="s">
        <v>295</v>
      </c>
      <c r="G454" s="1488" t="s">
        <v>296</v>
      </c>
      <c r="H454" s="1488" t="s">
        <v>297</v>
      </c>
      <c r="I454" s="1488" t="s">
        <v>298</v>
      </c>
      <c r="J454" s="1488" t="s">
        <v>299</v>
      </c>
      <c r="K454" s="1488" t="s">
        <v>300</v>
      </c>
      <c r="L454" s="1488" t="s">
        <v>301</v>
      </c>
      <c r="M454" s="1488" t="s">
        <v>302</v>
      </c>
      <c r="N454" s="1488" t="s">
        <v>303</v>
      </c>
      <c r="O454" s="1488" t="s">
        <v>304</v>
      </c>
      <c r="P454" s="1489" t="s">
        <v>305</v>
      </c>
      <c r="Q454" s="2"/>
      <c r="R454" s="2"/>
      <c r="S454" s="59"/>
      <c r="T454" s="780"/>
      <c r="U454" s="767"/>
      <c r="V454" s="767"/>
      <c r="W454" s="767"/>
      <c r="X454" s="748"/>
      <c r="Y454" s="758"/>
      <c r="Z454" s="1577"/>
      <c r="AA454" s="1577"/>
      <c r="AB454" s="1577"/>
      <c r="AC454" s="1577"/>
      <c r="AD454" s="1577"/>
      <c r="AE454" s="758"/>
      <c r="AF454" s="1493"/>
    </row>
    <row r="455" spans="2:32" customFormat="1" ht="13.5" x14ac:dyDescent="0.15">
      <c r="B455" s="1384" t="s">
        <v>268</v>
      </c>
      <c r="C455" s="1385" t="s">
        <v>95</v>
      </c>
      <c r="D455" s="1418">
        <f>SUM(E455:P455)</f>
        <v>89472.799999999974</v>
      </c>
      <c r="E455" s="1415">
        <f t="shared" ref="E455:P457" si="25">E20</f>
        <v>6423.8</v>
      </c>
      <c r="F455" s="1413">
        <f t="shared" si="25"/>
        <v>6560.4</v>
      </c>
      <c r="G455" s="1414">
        <f t="shared" si="25"/>
        <v>6823.4</v>
      </c>
      <c r="H455" s="1414">
        <f t="shared" si="25"/>
        <v>6422.4</v>
      </c>
      <c r="I455" s="1414">
        <f t="shared" si="25"/>
        <v>6796.6</v>
      </c>
      <c r="J455" s="1414">
        <f>J20</f>
        <v>7994.6</v>
      </c>
      <c r="K455" s="1414">
        <f t="shared" ref="K455:P455" si="26">K20</f>
        <v>9163.2000000000007</v>
      </c>
      <c r="L455" s="1414">
        <f t="shared" si="26"/>
        <v>9132.7999999999993</v>
      </c>
      <c r="M455" s="1414">
        <f t="shared" si="26"/>
        <v>8760.4</v>
      </c>
      <c r="N455" s="1414">
        <f t="shared" si="26"/>
        <v>8230.4</v>
      </c>
      <c r="O455" s="1414">
        <f t="shared" si="26"/>
        <v>6696.4</v>
      </c>
      <c r="P455" s="1460">
        <f t="shared" si="26"/>
        <v>6468.4</v>
      </c>
      <c r="Q455" s="2"/>
      <c r="R455" s="2"/>
      <c r="S455" s="2"/>
      <c r="T455" s="780"/>
      <c r="U455" s="767"/>
      <c r="V455" s="767"/>
      <c r="W455" s="767"/>
      <c r="X455" s="748"/>
      <c r="Y455" s="758"/>
      <c r="Z455" s="1577"/>
      <c r="AA455" s="1577"/>
      <c r="AB455" s="1577"/>
      <c r="AC455" s="1577"/>
      <c r="AD455" s="1577"/>
      <c r="AE455" s="758"/>
      <c r="AF455" s="1493"/>
    </row>
    <row r="456" spans="2:32" customFormat="1" ht="13.5" x14ac:dyDescent="0.15">
      <c r="B456" s="1384"/>
      <c r="C456" s="1395" t="s">
        <v>266</v>
      </c>
      <c r="D456" s="1419">
        <f>SUM(E456:P456)</f>
        <v>16524662.385399999</v>
      </c>
      <c r="E456" s="1416">
        <f t="shared" si="25"/>
        <v>1552934.2</v>
      </c>
      <c r="F456" s="1358">
        <f t="shared" si="25"/>
        <v>1397078.4</v>
      </c>
      <c r="G456" s="1359">
        <f t="shared" si="25"/>
        <v>1327356.2</v>
      </c>
      <c r="H456" s="1359">
        <f t="shared" si="25"/>
        <v>1257834.3999999999</v>
      </c>
      <c r="I456" s="1359">
        <f t="shared" si="25"/>
        <v>1113578</v>
      </c>
      <c r="J456" s="1359">
        <f t="shared" si="25"/>
        <v>1080828.2</v>
      </c>
      <c r="K456" s="1359">
        <f t="shared" si="25"/>
        <v>1262096</v>
      </c>
      <c r="L456" s="1359">
        <f t="shared" si="25"/>
        <v>1654349.2</v>
      </c>
      <c r="M456" s="1359">
        <f t="shared" si="25"/>
        <v>1891763</v>
      </c>
      <c r="N456" s="1359">
        <f t="shared" si="25"/>
        <v>1553706.4</v>
      </c>
      <c r="O456" s="1359">
        <f t="shared" si="25"/>
        <v>1189437.3999999999</v>
      </c>
      <c r="P456" s="1461">
        <f t="shared" si="25"/>
        <v>1243700.9854000001</v>
      </c>
      <c r="Q456" s="2"/>
      <c r="R456" s="2"/>
      <c r="S456" s="2"/>
      <c r="T456" s="780"/>
      <c r="U456" s="767"/>
      <c r="V456" s="767"/>
      <c r="W456" s="767"/>
      <c r="X456" s="748"/>
      <c r="Y456" s="758"/>
      <c r="Z456" s="1577"/>
      <c r="AA456" s="1577"/>
      <c r="AB456" s="1577"/>
      <c r="AC456" s="1577"/>
      <c r="AD456" s="1577"/>
      <c r="AE456" s="758"/>
      <c r="AF456" s="1493"/>
    </row>
    <row r="457" spans="2:32" customFormat="1" ht="13.5" x14ac:dyDescent="0.15">
      <c r="B457" s="1384"/>
      <c r="C457" s="1386" t="s">
        <v>269</v>
      </c>
      <c r="D457" s="1422">
        <f>D456/D455</f>
        <v>184.68922829507966</v>
      </c>
      <c r="E457" s="1423">
        <f t="shared" si="25"/>
        <v>243.2</v>
      </c>
      <c r="F457" s="1424">
        <f t="shared" si="25"/>
        <v>218.8</v>
      </c>
      <c r="G457" s="661">
        <f t="shared" si="25"/>
        <v>196.2</v>
      </c>
      <c r="H457" s="661">
        <f t="shared" si="25"/>
        <v>198.4</v>
      </c>
      <c r="I457" s="661">
        <f t="shared" si="25"/>
        <v>163.6</v>
      </c>
      <c r="J457" s="661">
        <f t="shared" si="25"/>
        <v>135.6</v>
      </c>
      <c r="K457" s="661">
        <f t="shared" si="25"/>
        <v>139</v>
      </c>
      <c r="L457" s="661">
        <f t="shared" si="25"/>
        <v>185.6</v>
      </c>
      <c r="M457" s="661">
        <f t="shared" si="25"/>
        <v>222</v>
      </c>
      <c r="N457" s="661">
        <f t="shared" si="25"/>
        <v>190.6</v>
      </c>
      <c r="O457" s="661">
        <f t="shared" si="25"/>
        <v>180.2</v>
      </c>
      <c r="P457" s="659">
        <f t="shared" si="25"/>
        <v>240.2</v>
      </c>
      <c r="Q457" s="2"/>
      <c r="R457" s="2"/>
      <c r="S457" s="59"/>
      <c r="T457" s="780"/>
      <c r="U457" s="767"/>
      <c r="V457" s="767"/>
      <c r="W457" s="767"/>
      <c r="X457" s="748"/>
      <c r="Y457" s="758"/>
      <c r="Z457" s="1577"/>
      <c r="AA457" s="1577"/>
      <c r="AB457" s="1577"/>
      <c r="AC457" s="1577"/>
      <c r="AD457" s="1577"/>
      <c r="AE457" s="758"/>
      <c r="AF457" s="1493"/>
    </row>
    <row r="458" spans="2:32" customFormat="1" ht="13.5" x14ac:dyDescent="0.15">
      <c r="B458" s="1402" t="s">
        <v>267</v>
      </c>
      <c r="C458" s="1394" t="s">
        <v>95</v>
      </c>
      <c r="D458" s="1425">
        <f>SUM(E458:P458)</f>
        <v>21272.484799999998</v>
      </c>
      <c r="E458" s="1426">
        <f t="shared" ref="E458:P460" si="27">E202</f>
        <v>336.20140000000004</v>
      </c>
      <c r="F458" s="1404">
        <f t="shared" si="27"/>
        <v>1215.4335999999998</v>
      </c>
      <c r="G458" s="1427">
        <f t="shared" si="27"/>
        <v>3374.3779999999997</v>
      </c>
      <c r="H458" s="1427">
        <f t="shared" si="27"/>
        <v>4020.0828000000001</v>
      </c>
      <c r="I458" s="640">
        <f t="shared" si="27"/>
        <v>1436.3620000000001</v>
      </c>
      <c r="J458" s="640">
        <f>J202</f>
        <v>123.1058</v>
      </c>
      <c r="K458" s="640">
        <f t="shared" ref="K458:P458" si="28">K202</f>
        <v>53.940799999999989</v>
      </c>
      <c r="L458" s="640">
        <f t="shared" si="28"/>
        <v>59.044999999999995</v>
      </c>
      <c r="M458" s="640">
        <f t="shared" si="28"/>
        <v>290.49639999999999</v>
      </c>
      <c r="N458" s="640">
        <f t="shared" si="28"/>
        <v>4923.3468000000003</v>
      </c>
      <c r="O458" s="640">
        <f t="shared" si="28"/>
        <v>4459.6648000000005</v>
      </c>
      <c r="P458" s="605">
        <f t="shared" si="28"/>
        <v>980.42740000000015</v>
      </c>
      <c r="Q458" s="2"/>
      <c r="R458" s="2"/>
      <c r="S458" s="59"/>
      <c r="T458" s="780"/>
      <c r="U458" s="767"/>
      <c r="V458" s="767"/>
      <c r="W458" s="767"/>
      <c r="X458" s="748"/>
      <c r="Y458" s="758"/>
      <c r="Z458" s="1577"/>
      <c r="AA458" s="1577"/>
      <c r="AB458" s="1577"/>
      <c r="AC458" s="1577"/>
      <c r="AD458" s="1577"/>
      <c r="AE458" s="758"/>
      <c r="AF458" s="1493"/>
    </row>
    <row r="459" spans="2:32" customFormat="1" ht="13.5" x14ac:dyDescent="0.15">
      <c r="B459" s="1384"/>
      <c r="C459" s="1395" t="s">
        <v>266</v>
      </c>
      <c r="D459" s="1420">
        <f>SUM(E459:P459)</f>
        <v>4005741.5406000004</v>
      </c>
      <c r="E459" s="1417">
        <f t="shared" si="27"/>
        <v>87908.166599999997</v>
      </c>
      <c r="F459" s="1355">
        <f t="shared" si="27"/>
        <v>214776.48499999996</v>
      </c>
      <c r="G459" s="630">
        <f t="shared" si="27"/>
        <v>655950.99340000004</v>
      </c>
      <c r="H459" s="630">
        <f t="shared" si="27"/>
        <v>774976.25140000007</v>
      </c>
      <c r="I459" s="646">
        <f t="shared" si="27"/>
        <v>227503.4522</v>
      </c>
      <c r="J459" s="646">
        <f t="shared" si="27"/>
        <v>26348.053799999994</v>
      </c>
      <c r="K459" s="646">
        <f t="shared" si="27"/>
        <v>17783.822200000002</v>
      </c>
      <c r="L459" s="646">
        <f t="shared" si="27"/>
        <v>20789.750000000004</v>
      </c>
      <c r="M459" s="646">
        <f t="shared" si="27"/>
        <v>63115.164000000004</v>
      </c>
      <c r="N459" s="646">
        <f t="shared" si="27"/>
        <v>914451.92699999991</v>
      </c>
      <c r="O459" s="646">
        <f t="shared" si="27"/>
        <v>776367.78040000005</v>
      </c>
      <c r="P459" s="614">
        <f t="shared" si="27"/>
        <v>225769.69459999999</v>
      </c>
      <c r="Q459" s="2"/>
      <c r="R459" s="2"/>
      <c r="S459" s="2"/>
      <c r="T459" s="780"/>
      <c r="U459" s="767"/>
      <c r="V459" s="767"/>
      <c r="W459" s="767"/>
      <c r="X459" s="748"/>
      <c r="Y459" s="758"/>
      <c r="Z459" s="1576"/>
      <c r="AA459" s="1576"/>
      <c r="AB459" s="1576"/>
      <c r="AC459" s="1577"/>
      <c r="AD459" s="1577"/>
      <c r="AE459" s="758"/>
      <c r="AF459" s="1493"/>
    </row>
    <row r="460" spans="2:32" customFormat="1" ht="13.5" x14ac:dyDescent="0.15">
      <c r="B460" s="1387"/>
      <c r="C460" s="1396" t="s">
        <v>269</v>
      </c>
      <c r="D460" s="1421">
        <f>D459/D458</f>
        <v>188.30623588458272</v>
      </c>
      <c r="E460" s="1428">
        <f t="shared" si="27"/>
        <v>265.2</v>
      </c>
      <c r="F460" s="1367">
        <f t="shared" si="27"/>
        <v>218.2</v>
      </c>
      <c r="G460" s="1429">
        <f t="shared" si="27"/>
        <v>197.2</v>
      </c>
      <c r="H460" s="1429">
        <f t="shared" si="27"/>
        <v>195.4</v>
      </c>
      <c r="I460" s="1430">
        <f t="shared" si="27"/>
        <v>157.19999999999999</v>
      </c>
      <c r="J460" s="1430">
        <f t="shared" si="27"/>
        <v>225.8</v>
      </c>
      <c r="K460" s="1430">
        <f t="shared" si="27"/>
        <v>356.8</v>
      </c>
      <c r="L460" s="1430">
        <f t="shared" si="27"/>
        <v>375.2</v>
      </c>
      <c r="M460" s="1430">
        <f t="shared" si="27"/>
        <v>220.6</v>
      </c>
      <c r="N460" s="1430">
        <f t="shared" si="27"/>
        <v>186.6</v>
      </c>
      <c r="O460" s="1430">
        <f t="shared" si="27"/>
        <v>174.4</v>
      </c>
      <c r="P460" s="1462">
        <f t="shared" si="27"/>
        <v>225.8</v>
      </c>
      <c r="Q460" s="2"/>
      <c r="R460" s="2"/>
      <c r="S460" s="59"/>
      <c r="T460" s="780"/>
      <c r="U460" s="767"/>
      <c r="V460" s="767"/>
      <c r="W460" s="767"/>
      <c r="X460" s="748"/>
      <c r="Y460" s="758"/>
      <c r="Z460" s="1577"/>
      <c r="AA460" s="1577"/>
      <c r="AB460" s="1577"/>
      <c r="AC460" s="1576"/>
      <c r="AD460" s="1577"/>
      <c r="AE460" s="758"/>
      <c r="AF460" s="1493"/>
    </row>
    <row r="461" spans="2:32" customFormat="1" x14ac:dyDescent="0.15">
      <c r="B461" s="1410" t="s">
        <v>289</v>
      </c>
      <c r="C461" s="545"/>
      <c r="D461" s="1411"/>
      <c r="E461" s="545"/>
      <c r="F461" s="546"/>
      <c r="G461" s="545"/>
      <c r="H461" s="545"/>
      <c r="I461" s="545"/>
      <c r="J461" s="545"/>
      <c r="K461" s="545"/>
      <c r="L461" s="545"/>
      <c r="M461" s="773"/>
      <c r="N461" s="828"/>
      <c r="O461" s="1412"/>
      <c r="P461" s="1456" t="s">
        <v>265</v>
      </c>
      <c r="Q461" s="2"/>
      <c r="R461" s="2"/>
      <c r="S461" s="59"/>
      <c r="T461" s="780"/>
      <c r="U461" s="767"/>
      <c r="V461" s="767"/>
      <c r="W461" s="767"/>
      <c r="X461" s="748"/>
      <c r="Y461" s="758"/>
      <c r="Z461" s="1576"/>
      <c r="AA461" s="1576"/>
      <c r="AB461" s="1576"/>
      <c r="AC461" s="1577"/>
      <c r="AD461" s="1576"/>
      <c r="AE461" s="758"/>
      <c r="AF461" s="1493"/>
    </row>
    <row r="462" spans="2:32" customFormat="1" x14ac:dyDescent="0.15">
      <c r="B462" s="1445" t="s">
        <v>274</v>
      </c>
      <c r="C462" s="1446"/>
      <c r="D462" s="1485" t="s">
        <v>1</v>
      </c>
      <c r="E462" s="1487" t="s">
        <v>294</v>
      </c>
      <c r="F462" s="1488" t="s">
        <v>295</v>
      </c>
      <c r="G462" s="1488" t="s">
        <v>296</v>
      </c>
      <c r="H462" s="1488" t="s">
        <v>297</v>
      </c>
      <c r="I462" s="1488" t="s">
        <v>298</v>
      </c>
      <c r="J462" s="1488" t="s">
        <v>299</v>
      </c>
      <c r="K462" s="1488" t="s">
        <v>300</v>
      </c>
      <c r="L462" s="1488" t="s">
        <v>301</v>
      </c>
      <c r="M462" s="1488" t="s">
        <v>302</v>
      </c>
      <c r="N462" s="1488" t="s">
        <v>303</v>
      </c>
      <c r="O462" s="1488" t="s">
        <v>304</v>
      </c>
      <c r="P462" s="1489" t="s">
        <v>305</v>
      </c>
      <c r="Q462" s="2"/>
      <c r="R462" s="2"/>
      <c r="S462" s="59"/>
      <c r="T462" s="780"/>
      <c r="U462" s="767"/>
      <c r="V462" s="767"/>
      <c r="W462" s="767"/>
      <c r="X462" s="748"/>
      <c r="Y462" s="758"/>
      <c r="Z462" s="1575"/>
      <c r="AA462" s="1575"/>
      <c r="AB462" s="1575"/>
      <c r="AC462" s="1576"/>
      <c r="AD462" s="1577"/>
      <c r="AE462" s="758"/>
      <c r="AF462" s="1493"/>
    </row>
    <row r="463" spans="2:32" customFormat="1" ht="13.5" x14ac:dyDescent="0.15">
      <c r="B463" s="1402" t="s">
        <v>268</v>
      </c>
      <c r="C463" s="1394" t="s">
        <v>95</v>
      </c>
      <c r="D463" s="1418">
        <f>SUM(E463:P463)</f>
        <v>118898.2</v>
      </c>
      <c r="E463" s="1431">
        <f t="shared" ref="E463:P465" si="29">E32</f>
        <v>13630.4</v>
      </c>
      <c r="F463" s="1432">
        <f t="shared" si="29"/>
        <v>11849</v>
      </c>
      <c r="G463" s="1433">
        <f t="shared" si="29"/>
        <v>7540</v>
      </c>
      <c r="H463" s="1433">
        <f t="shared" si="29"/>
        <v>5917.6</v>
      </c>
      <c r="I463" s="1433">
        <f t="shared" si="29"/>
        <v>6376.2</v>
      </c>
      <c r="J463" s="1433">
        <f>J32</f>
        <v>6298.6</v>
      </c>
      <c r="K463" s="1433">
        <f t="shared" ref="K463:P463" si="30">K32</f>
        <v>6168.2</v>
      </c>
      <c r="L463" s="1433">
        <f t="shared" si="30"/>
        <v>6127.8</v>
      </c>
      <c r="M463" s="1433">
        <f t="shared" si="30"/>
        <v>8817.2000000000007</v>
      </c>
      <c r="N463" s="1433">
        <f t="shared" si="30"/>
        <v>15226.6</v>
      </c>
      <c r="O463" s="1433">
        <f t="shared" si="30"/>
        <v>15345.2</v>
      </c>
      <c r="P463" s="1463">
        <f t="shared" si="30"/>
        <v>15601.4</v>
      </c>
      <c r="Q463" s="2"/>
      <c r="R463" s="2"/>
      <c r="S463" s="59"/>
      <c r="T463" s="780"/>
      <c r="U463" s="767"/>
      <c r="V463" s="767"/>
      <c r="W463" s="767"/>
      <c r="X463" s="748"/>
      <c r="Y463" s="758"/>
      <c r="Z463" s="1576"/>
      <c r="AA463" s="1576"/>
      <c r="AB463" s="1576"/>
      <c r="AC463" s="1575"/>
      <c r="AD463" s="1576"/>
      <c r="AE463" s="758"/>
      <c r="AF463" s="1493"/>
    </row>
    <row r="464" spans="2:32" customFormat="1" ht="13.5" x14ac:dyDescent="0.15">
      <c r="B464" s="1384"/>
      <c r="C464" s="1395" t="s">
        <v>266</v>
      </c>
      <c r="D464" s="1419">
        <f>SUM(E464:P464)</f>
        <v>8284109.3999999994</v>
      </c>
      <c r="E464" s="1416">
        <f t="shared" si="29"/>
        <v>661398.6</v>
      </c>
      <c r="F464" s="1358">
        <f t="shared" si="29"/>
        <v>615668.19999999995</v>
      </c>
      <c r="G464" s="1359">
        <f t="shared" si="29"/>
        <v>663572.19999999995</v>
      </c>
      <c r="H464" s="1359">
        <f t="shared" si="29"/>
        <v>600744.4</v>
      </c>
      <c r="I464" s="1359">
        <f t="shared" si="29"/>
        <v>527171.80000000005</v>
      </c>
      <c r="J464" s="1359">
        <f t="shared" si="29"/>
        <v>434261.4</v>
      </c>
      <c r="K464" s="1359">
        <f t="shared" si="29"/>
        <v>460098.2</v>
      </c>
      <c r="L464" s="1359">
        <f t="shared" si="29"/>
        <v>585045.19999999995</v>
      </c>
      <c r="M464" s="1359">
        <f t="shared" si="29"/>
        <v>931203.6</v>
      </c>
      <c r="N464" s="1359">
        <f t="shared" si="29"/>
        <v>1259373.6000000001</v>
      </c>
      <c r="O464" s="1359">
        <f t="shared" si="29"/>
        <v>827612.2</v>
      </c>
      <c r="P464" s="1461">
        <f t="shared" si="29"/>
        <v>717960</v>
      </c>
      <c r="Q464" s="2"/>
      <c r="R464" s="2"/>
      <c r="S464" s="59"/>
      <c r="T464" s="780"/>
      <c r="U464" s="767"/>
      <c r="V464" s="767"/>
      <c r="W464" s="767"/>
      <c r="X464" s="748"/>
      <c r="Y464" s="758"/>
      <c r="Z464" s="1578"/>
      <c r="AA464" s="1578"/>
      <c r="AB464" s="1578"/>
      <c r="AC464" s="1576"/>
      <c r="AD464" s="1575"/>
      <c r="AE464" s="758"/>
      <c r="AF464" s="1493"/>
    </row>
    <row r="465" spans="2:32" customFormat="1" ht="13.5" x14ac:dyDescent="0.15">
      <c r="B465" s="1387"/>
      <c r="C465" s="1396" t="s">
        <v>269</v>
      </c>
      <c r="D465" s="1422">
        <f>D464/D463</f>
        <v>69.673968150905566</v>
      </c>
      <c r="E465" s="1434">
        <f t="shared" si="29"/>
        <v>49</v>
      </c>
      <c r="F465" s="1435">
        <f t="shared" si="29"/>
        <v>52.6</v>
      </c>
      <c r="G465" s="620">
        <f t="shared" si="29"/>
        <v>90.8</v>
      </c>
      <c r="H465" s="620">
        <f t="shared" si="29"/>
        <v>101</v>
      </c>
      <c r="I465" s="620">
        <f t="shared" si="29"/>
        <v>82.6</v>
      </c>
      <c r="J465" s="620">
        <f t="shared" si="29"/>
        <v>69</v>
      </c>
      <c r="K465" s="620">
        <f t="shared" si="29"/>
        <v>74</v>
      </c>
      <c r="L465" s="620">
        <f t="shared" si="29"/>
        <v>97.4</v>
      </c>
      <c r="M465" s="620">
        <f t="shared" si="29"/>
        <v>107</v>
      </c>
      <c r="N465" s="620">
        <f t="shared" si="29"/>
        <v>84.6</v>
      </c>
      <c r="O465" s="620">
        <f t="shared" si="29"/>
        <v>53.8</v>
      </c>
      <c r="P465" s="621">
        <f t="shared" si="29"/>
        <v>46.2</v>
      </c>
      <c r="Q465" s="2"/>
      <c r="R465" s="2"/>
      <c r="S465" s="2"/>
      <c r="T465" s="780"/>
      <c r="U465" s="767"/>
      <c r="V465" s="767"/>
      <c r="W465" s="767"/>
      <c r="X465" s="748"/>
      <c r="Y465" s="758"/>
      <c r="Z465" s="1577"/>
      <c r="AA465" s="1577"/>
      <c r="AB465" s="1577"/>
      <c r="AC465" s="1578"/>
      <c r="AD465" s="1576"/>
      <c r="AE465" s="758"/>
      <c r="AF465" s="1493"/>
    </row>
    <row r="466" spans="2:32" customFormat="1" ht="13.5" x14ac:dyDescent="0.15">
      <c r="B466" s="1402" t="s">
        <v>267</v>
      </c>
      <c r="C466" s="1394" t="s">
        <v>95</v>
      </c>
      <c r="D466" s="1425">
        <f>SUM(E466:P466)</f>
        <v>69517.487999999983</v>
      </c>
      <c r="E466" s="1426">
        <f t="shared" ref="E466:P468" si="31">E214</f>
        <v>11784.814199999999</v>
      </c>
      <c r="F466" s="1404">
        <f t="shared" si="31"/>
        <v>9366.8261999999995</v>
      </c>
      <c r="G466" s="1427">
        <f t="shared" si="31"/>
        <v>5527.9901999999993</v>
      </c>
      <c r="H466" s="1427">
        <f t="shared" si="31"/>
        <v>5703.7293999999993</v>
      </c>
      <c r="I466" s="640">
        <f t="shared" si="31"/>
        <v>5938.91</v>
      </c>
      <c r="J466" s="640">
        <f>J214</f>
        <v>1672.3042</v>
      </c>
      <c r="K466" s="640">
        <f t="shared" ref="K466:P466" si="32">K214</f>
        <v>118.02719999999999</v>
      </c>
      <c r="L466" s="640">
        <f t="shared" si="32"/>
        <v>47.828600000000009</v>
      </c>
      <c r="M466" s="640">
        <f t="shared" si="32"/>
        <v>76.383200000000002</v>
      </c>
      <c r="N466" s="640">
        <f t="shared" si="32"/>
        <v>2001.5432000000001</v>
      </c>
      <c r="O466" s="640">
        <f t="shared" si="32"/>
        <v>12888.4902</v>
      </c>
      <c r="P466" s="605">
        <f t="shared" si="32"/>
        <v>14390.641399999999</v>
      </c>
      <c r="Q466" s="2"/>
      <c r="R466" s="2"/>
      <c r="S466" s="59"/>
      <c r="T466" s="780"/>
      <c r="U466" s="767"/>
      <c r="V466" s="767"/>
      <c r="W466" s="767"/>
      <c r="X466" s="748"/>
      <c r="Y466" s="758"/>
      <c r="Z466" s="1577"/>
      <c r="AA466" s="1577"/>
      <c r="AB466" s="1577"/>
      <c r="AC466" s="1577"/>
      <c r="AD466" s="1578"/>
      <c r="AE466" s="758"/>
      <c r="AF466" s="1493"/>
    </row>
    <row r="467" spans="2:32" customFormat="1" ht="13.5" x14ac:dyDescent="0.15">
      <c r="B467" s="1384"/>
      <c r="C467" s="1395" t="s">
        <v>266</v>
      </c>
      <c r="D467" s="1420">
        <f>SUM(E467:P467)</f>
        <v>4024808.4496000009</v>
      </c>
      <c r="E467" s="1417">
        <f t="shared" si="31"/>
        <v>537821.09120000002</v>
      </c>
      <c r="F467" s="1355">
        <f t="shared" si="31"/>
        <v>447587.71659999993</v>
      </c>
      <c r="G467" s="630">
        <f t="shared" si="31"/>
        <v>466961.46260000003</v>
      </c>
      <c r="H467" s="630">
        <f t="shared" si="31"/>
        <v>571476.48200000008</v>
      </c>
      <c r="I467" s="646">
        <f t="shared" si="31"/>
        <v>484028.72340000002</v>
      </c>
      <c r="J467" s="646">
        <f t="shared" si="31"/>
        <v>95834.99960000001</v>
      </c>
      <c r="K467" s="646">
        <f t="shared" si="31"/>
        <v>8549.6252000000004</v>
      </c>
      <c r="L467" s="646">
        <f t="shared" si="31"/>
        <v>3963.2905999999994</v>
      </c>
      <c r="M467" s="646">
        <f t="shared" si="31"/>
        <v>8047.1422000000002</v>
      </c>
      <c r="N467" s="646">
        <f t="shared" si="31"/>
        <v>107624.5704</v>
      </c>
      <c r="O467" s="646">
        <f t="shared" si="31"/>
        <v>655993.07119999989</v>
      </c>
      <c r="P467" s="614">
        <f t="shared" si="31"/>
        <v>636920.27459999989</v>
      </c>
      <c r="Q467" s="2"/>
      <c r="R467" s="2"/>
      <c r="S467" s="59"/>
      <c r="T467" s="780"/>
      <c r="U467" s="767"/>
      <c r="V467" s="767"/>
      <c r="W467" s="767"/>
      <c r="X467" s="748"/>
      <c r="Y467" s="758"/>
      <c r="Z467" s="1576"/>
      <c r="AA467" s="1576"/>
      <c r="AB467" s="1576"/>
      <c r="AC467" s="1577"/>
      <c r="AD467" s="1577"/>
      <c r="AE467" s="758"/>
      <c r="AF467" s="1493"/>
    </row>
    <row r="468" spans="2:32" customFormat="1" ht="13.5" x14ac:dyDescent="0.15">
      <c r="B468" s="1387"/>
      <c r="C468" s="1396" t="s">
        <v>269</v>
      </c>
      <c r="D468" s="1421">
        <f>D467/D466</f>
        <v>57.896344724078666</v>
      </c>
      <c r="E468" s="1428">
        <f t="shared" si="31"/>
        <v>46.2</v>
      </c>
      <c r="F468" s="1367">
        <f t="shared" si="31"/>
        <v>48.4</v>
      </c>
      <c r="G468" s="1429">
        <f t="shared" si="31"/>
        <v>87.8</v>
      </c>
      <c r="H468" s="1429">
        <f t="shared" si="31"/>
        <v>100.4</v>
      </c>
      <c r="I468" s="1430">
        <f t="shared" si="31"/>
        <v>81.2</v>
      </c>
      <c r="J468" s="1430">
        <f t="shared" si="31"/>
        <v>57</v>
      </c>
      <c r="K468" s="1430">
        <f t="shared" si="31"/>
        <v>80.599999999999994</v>
      </c>
      <c r="L468" s="1430">
        <f t="shared" si="31"/>
        <v>85</v>
      </c>
      <c r="M468" s="1430">
        <f t="shared" si="31"/>
        <v>111.2</v>
      </c>
      <c r="N468" s="1430">
        <f t="shared" si="31"/>
        <v>55.4</v>
      </c>
      <c r="O468" s="1430">
        <f t="shared" si="31"/>
        <v>50.6</v>
      </c>
      <c r="P468" s="1462">
        <f t="shared" si="31"/>
        <v>44.4</v>
      </c>
      <c r="Q468" s="2"/>
      <c r="R468" s="2"/>
      <c r="S468" s="2"/>
      <c r="T468" s="780"/>
      <c r="U468" s="767"/>
      <c r="V468" s="767"/>
      <c r="W468" s="767"/>
      <c r="X468" s="748"/>
      <c r="Y468" s="758"/>
      <c r="Z468" s="1575"/>
      <c r="AA468" s="1575"/>
      <c r="AB468" s="1575"/>
      <c r="AC468" s="1576"/>
      <c r="AD468" s="1577"/>
      <c r="AE468" s="758"/>
      <c r="AF468" s="1493"/>
    </row>
    <row r="469" spans="2:32" customFormat="1" x14ac:dyDescent="0.15">
      <c r="B469" s="1410" t="s">
        <v>290</v>
      </c>
      <c r="C469" s="545"/>
      <c r="D469" s="1411"/>
      <c r="E469" s="545"/>
      <c r="F469" s="546"/>
      <c r="G469" s="545"/>
      <c r="H469" s="545"/>
      <c r="I469" s="545"/>
      <c r="J469" s="545"/>
      <c r="K469" s="545"/>
      <c r="L469" s="545"/>
      <c r="M469" s="773"/>
      <c r="N469" s="828"/>
      <c r="O469" s="1412"/>
      <c r="P469" s="1456" t="s">
        <v>265</v>
      </c>
      <c r="Q469" s="2"/>
      <c r="R469" s="2"/>
      <c r="S469" s="6"/>
      <c r="T469" s="780"/>
      <c r="U469" s="767"/>
      <c r="V469" s="767"/>
      <c r="W469" s="767"/>
      <c r="X469" s="748"/>
      <c r="Y469" s="758"/>
      <c r="Z469" s="1576"/>
      <c r="AA469" s="1576"/>
      <c r="AB469" s="1576"/>
      <c r="AC469" s="1575"/>
      <c r="AD469" s="1576"/>
      <c r="AE469" s="758"/>
      <c r="AF469" s="1493"/>
    </row>
    <row r="470" spans="2:32" customFormat="1" x14ac:dyDescent="0.15">
      <c r="B470" s="1445" t="s">
        <v>275</v>
      </c>
      <c r="C470" s="1446"/>
      <c r="D470" s="1485" t="s">
        <v>1</v>
      </c>
      <c r="E470" s="1487" t="s">
        <v>294</v>
      </c>
      <c r="F470" s="1488" t="s">
        <v>295</v>
      </c>
      <c r="G470" s="1488" t="s">
        <v>296</v>
      </c>
      <c r="H470" s="1488" t="s">
        <v>297</v>
      </c>
      <c r="I470" s="1488" t="s">
        <v>298</v>
      </c>
      <c r="J470" s="1488" t="s">
        <v>299</v>
      </c>
      <c r="K470" s="1488" t="s">
        <v>300</v>
      </c>
      <c r="L470" s="1488" t="s">
        <v>301</v>
      </c>
      <c r="M470" s="1488" t="s">
        <v>302</v>
      </c>
      <c r="N470" s="1488" t="s">
        <v>303</v>
      </c>
      <c r="O470" s="1488" t="s">
        <v>304</v>
      </c>
      <c r="P470" s="1489" t="s">
        <v>305</v>
      </c>
      <c r="Q470" s="2"/>
      <c r="R470" s="2"/>
      <c r="S470" s="6"/>
      <c r="T470" s="780"/>
      <c r="U470" s="767"/>
      <c r="V470" s="767"/>
      <c r="W470" s="767"/>
      <c r="X470" s="748"/>
      <c r="Y470" s="758"/>
      <c r="Z470" s="1576"/>
      <c r="AA470" s="1576"/>
      <c r="AB470" s="1576"/>
      <c r="AC470" s="1576"/>
      <c r="AD470" s="1575"/>
      <c r="AE470" s="758"/>
      <c r="AF470" s="1493"/>
    </row>
    <row r="471" spans="2:32" customFormat="1" ht="13.5" x14ac:dyDescent="0.15">
      <c r="B471" s="1402" t="s">
        <v>268</v>
      </c>
      <c r="C471" s="1394" t="s">
        <v>95</v>
      </c>
      <c r="D471" s="1418">
        <f>SUM(E471:P471)</f>
        <v>29019.599999999995</v>
      </c>
      <c r="E471" s="1431">
        <f t="shared" ref="E471:P473" si="33">E80</f>
        <v>2788</v>
      </c>
      <c r="F471" s="1432">
        <f t="shared" si="33"/>
        <v>3049.8</v>
      </c>
      <c r="G471" s="1433">
        <f t="shared" si="33"/>
        <v>2711.8</v>
      </c>
      <c r="H471" s="1433">
        <f t="shared" si="33"/>
        <v>2152.1999999999998</v>
      </c>
      <c r="I471" s="1433">
        <f t="shared" si="33"/>
        <v>1343.4</v>
      </c>
      <c r="J471" s="1433">
        <f>J80</f>
        <v>1342.4</v>
      </c>
      <c r="K471" s="1433">
        <f t="shared" ref="K471:P471" si="34">K80</f>
        <v>1542.8</v>
      </c>
      <c r="L471" s="1433">
        <f t="shared" si="34"/>
        <v>1645.8</v>
      </c>
      <c r="M471" s="1433">
        <f t="shared" si="34"/>
        <v>2998</v>
      </c>
      <c r="N471" s="1433">
        <f t="shared" si="34"/>
        <v>3056.2</v>
      </c>
      <c r="O471" s="1433">
        <f t="shared" si="34"/>
        <v>2828.6</v>
      </c>
      <c r="P471" s="1463">
        <f t="shared" si="34"/>
        <v>3560.6</v>
      </c>
      <c r="Q471" s="2"/>
      <c r="R471" s="2"/>
      <c r="S471" s="2"/>
      <c r="T471" s="780"/>
      <c r="U471" s="767"/>
      <c r="V471" s="767"/>
      <c r="W471" s="767"/>
      <c r="X471" s="748"/>
      <c r="Y471" s="758"/>
      <c r="Z471" s="1576"/>
      <c r="AA471" s="1576"/>
      <c r="AB471" s="1576"/>
      <c r="AC471" s="1576"/>
      <c r="AD471" s="1576"/>
      <c r="AE471" s="758"/>
      <c r="AF471" s="1493"/>
    </row>
    <row r="472" spans="2:32" customFormat="1" ht="13.5" x14ac:dyDescent="0.15">
      <c r="B472" s="1384"/>
      <c r="C472" s="1395" t="s">
        <v>266</v>
      </c>
      <c r="D472" s="1419">
        <f>SUM(E472:P472)</f>
        <v>8120485.200000002</v>
      </c>
      <c r="E472" s="1416">
        <f t="shared" si="33"/>
        <v>739889.2</v>
      </c>
      <c r="F472" s="1358">
        <f t="shared" si="33"/>
        <v>790784.8</v>
      </c>
      <c r="G472" s="1359">
        <f t="shared" si="33"/>
        <v>727255.2</v>
      </c>
      <c r="H472" s="1359">
        <f t="shared" si="33"/>
        <v>591719.19999999995</v>
      </c>
      <c r="I472" s="1359">
        <f t="shared" si="33"/>
        <v>437684.4</v>
      </c>
      <c r="J472" s="1359">
        <f t="shared" si="33"/>
        <v>447651.2</v>
      </c>
      <c r="K472" s="1359">
        <f t="shared" si="33"/>
        <v>443636.2</v>
      </c>
      <c r="L472" s="1359">
        <f t="shared" si="33"/>
        <v>485017.8</v>
      </c>
      <c r="M472" s="1359">
        <f t="shared" si="33"/>
        <v>825404.4</v>
      </c>
      <c r="N472" s="1359">
        <f t="shared" si="33"/>
        <v>879770.2</v>
      </c>
      <c r="O472" s="1359">
        <f t="shared" si="33"/>
        <v>782032.4</v>
      </c>
      <c r="P472" s="1461">
        <f t="shared" si="33"/>
        <v>969640.2</v>
      </c>
      <c r="Q472" s="2"/>
      <c r="R472" s="2"/>
      <c r="S472" s="59"/>
      <c r="T472" s="780"/>
      <c r="U472" s="767"/>
      <c r="V472" s="767"/>
      <c r="W472" s="767"/>
      <c r="X472" s="748"/>
      <c r="Y472" s="758"/>
      <c r="Z472" s="1576"/>
      <c r="AA472" s="1576"/>
      <c r="AB472" s="1576"/>
      <c r="AC472" s="1576"/>
      <c r="AD472" s="1576"/>
      <c r="AE472" s="758"/>
      <c r="AF472" s="1493"/>
    </row>
    <row r="473" spans="2:32" customFormat="1" ht="13.5" x14ac:dyDescent="0.15">
      <c r="B473" s="1387"/>
      <c r="C473" s="1396" t="s">
        <v>269</v>
      </c>
      <c r="D473" s="1422">
        <f>D472/D471</f>
        <v>279.82760616962344</v>
      </c>
      <c r="E473" s="1434">
        <f t="shared" si="33"/>
        <v>265</v>
      </c>
      <c r="F473" s="1435">
        <f t="shared" si="33"/>
        <v>258.8</v>
      </c>
      <c r="G473" s="620">
        <f t="shared" si="33"/>
        <v>268</v>
      </c>
      <c r="H473" s="620">
        <f t="shared" si="33"/>
        <v>275.2</v>
      </c>
      <c r="I473" s="620">
        <f t="shared" si="33"/>
        <v>328</v>
      </c>
      <c r="J473" s="620">
        <f t="shared" si="33"/>
        <v>337</v>
      </c>
      <c r="K473" s="620">
        <f t="shared" si="33"/>
        <v>289</v>
      </c>
      <c r="L473" s="620">
        <f t="shared" si="33"/>
        <v>296.39999999999998</v>
      </c>
      <c r="M473" s="620">
        <f t="shared" si="33"/>
        <v>274.39999999999998</v>
      </c>
      <c r="N473" s="620">
        <f t="shared" si="33"/>
        <v>288</v>
      </c>
      <c r="O473" s="620">
        <f t="shared" si="33"/>
        <v>276.39999999999998</v>
      </c>
      <c r="P473" s="621">
        <f t="shared" si="33"/>
        <v>272.2</v>
      </c>
      <c r="Q473" s="2"/>
      <c r="R473" s="2"/>
      <c r="S473" s="59"/>
      <c r="T473" s="780"/>
      <c r="U473" s="767"/>
      <c r="V473" s="767"/>
      <c r="W473" s="767"/>
      <c r="X473" s="748"/>
      <c r="Y473" s="758"/>
      <c r="Z473" s="1576"/>
      <c r="AA473" s="1576"/>
      <c r="AB473" s="1576"/>
      <c r="AC473" s="1576"/>
      <c r="AD473" s="1576"/>
      <c r="AE473" s="758"/>
      <c r="AF473" s="1493"/>
    </row>
    <row r="474" spans="2:32" customFormat="1" ht="13.5" x14ac:dyDescent="0.15">
      <c r="B474" s="1402" t="s">
        <v>267</v>
      </c>
      <c r="C474" s="1394" t="s">
        <v>95</v>
      </c>
      <c r="D474" s="1425">
        <f>SUM(E474:P474)</f>
        <v>10677.864399999999</v>
      </c>
      <c r="E474" s="1426">
        <f t="shared" ref="E474:P476" si="35">E262</f>
        <v>1031.9782</v>
      </c>
      <c r="F474" s="1404">
        <f t="shared" si="35"/>
        <v>1151.5574000000001</v>
      </c>
      <c r="G474" s="1427">
        <f t="shared" si="35"/>
        <v>1041.5732</v>
      </c>
      <c r="H474" s="640">
        <f t="shared" si="35"/>
        <v>831.82219999999995</v>
      </c>
      <c r="I474" s="640">
        <f t="shared" si="35"/>
        <v>498.27200000000005</v>
      </c>
      <c r="J474" s="640">
        <f>J262</f>
        <v>496.48600000000005</v>
      </c>
      <c r="K474" s="640">
        <f t="shared" ref="K474:P474" si="36">K262</f>
        <v>522.9502</v>
      </c>
      <c r="L474" s="640">
        <f t="shared" si="36"/>
        <v>462.94740000000002</v>
      </c>
      <c r="M474" s="640">
        <f t="shared" si="36"/>
        <v>1145.5736000000002</v>
      </c>
      <c r="N474" s="640">
        <f t="shared" si="36"/>
        <v>1108.9331999999999</v>
      </c>
      <c r="O474" s="640">
        <f t="shared" si="36"/>
        <v>986.43239999999992</v>
      </c>
      <c r="P474" s="605">
        <f t="shared" si="36"/>
        <v>1399.3386</v>
      </c>
      <c r="Q474" s="2"/>
      <c r="R474" s="2"/>
      <c r="S474" s="2"/>
      <c r="T474" s="780"/>
      <c r="U474" s="767"/>
      <c r="V474" s="767"/>
      <c r="W474" s="767"/>
      <c r="X474" s="748"/>
      <c r="Y474" s="758"/>
      <c r="Z474" s="1576"/>
      <c r="AA474" s="1576"/>
      <c r="AB474" s="1576"/>
      <c r="AC474" s="1576"/>
      <c r="AD474" s="1576"/>
      <c r="AE474" s="758"/>
      <c r="AF474" s="1493"/>
    </row>
    <row r="475" spans="2:32" customFormat="1" ht="13.5" x14ac:dyDescent="0.15">
      <c r="B475" s="1384"/>
      <c r="C475" s="1395" t="s">
        <v>266</v>
      </c>
      <c r="D475" s="1420">
        <f>SUM(E475:P475)</f>
        <v>2786364.3400000003</v>
      </c>
      <c r="E475" s="1417">
        <f t="shared" si="35"/>
        <v>262033.08219999998</v>
      </c>
      <c r="F475" s="1355">
        <f t="shared" si="35"/>
        <v>286677.13520000002</v>
      </c>
      <c r="G475" s="630">
        <f t="shared" si="35"/>
        <v>264787.81479999999</v>
      </c>
      <c r="H475" s="646">
        <f t="shared" si="35"/>
        <v>213429.80159999998</v>
      </c>
      <c r="I475" s="646">
        <f t="shared" si="35"/>
        <v>152566.5166</v>
      </c>
      <c r="J475" s="646">
        <f t="shared" si="35"/>
        <v>150926.99160000001</v>
      </c>
      <c r="K475" s="646">
        <f t="shared" si="35"/>
        <v>138470.77899999998</v>
      </c>
      <c r="L475" s="646">
        <f t="shared" si="35"/>
        <v>147063.72819999998</v>
      </c>
      <c r="M475" s="646">
        <f t="shared" si="35"/>
        <v>294372.16200000001</v>
      </c>
      <c r="N475" s="646">
        <f t="shared" si="35"/>
        <v>288513.64600000001</v>
      </c>
      <c r="O475" s="646">
        <f t="shared" si="35"/>
        <v>239062.87779999999</v>
      </c>
      <c r="P475" s="614">
        <f t="shared" si="35"/>
        <v>348459.80499999999</v>
      </c>
      <c r="Q475" s="2"/>
      <c r="R475" s="2"/>
      <c r="S475" s="2"/>
      <c r="T475" s="780"/>
      <c r="U475" s="767"/>
      <c r="V475" s="767"/>
      <c r="W475" s="767"/>
      <c r="X475" s="748"/>
      <c r="Y475" s="758"/>
      <c r="Z475" s="1575"/>
      <c r="AA475" s="1575"/>
      <c r="AB475" s="1575"/>
      <c r="AC475" s="1576"/>
      <c r="AD475" s="1576"/>
      <c r="AE475" s="758"/>
      <c r="AF475" s="1493"/>
    </row>
    <row r="476" spans="2:32" customFormat="1" ht="13.5" x14ac:dyDescent="0.15">
      <c r="B476" s="1387"/>
      <c r="C476" s="1396" t="s">
        <v>269</v>
      </c>
      <c r="D476" s="1421">
        <f>D475/D474</f>
        <v>260.94771722330552</v>
      </c>
      <c r="E476" s="1428">
        <f t="shared" si="35"/>
        <v>252.2</v>
      </c>
      <c r="F476" s="1367">
        <f t="shared" si="35"/>
        <v>246.4</v>
      </c>
      <c r="G476" s="1429">
        <f t="shared" si="35"/>
        <v>252.6</v>
      </c>
      <c r="H476" s="1430">
        <f t="shared" si="35"/>
        <v>256.8</v>
      </c>
      <c r="I476" s="1430">
        <f t="shared" si="35"/>
        <v>308.8</v>
      </c>
      <c r="J476" s="1430">
        <f t="shared" si="35"/>
        <v>308</v>
      </c>
      <c r="K476" s="1430">
        <f t="shared" si="35"/>
        <v>266.60000000000002</v>
      </c>
      <c r="L476" s="1430">
        <f t="shared" si="35"/>
        <v>257.60000000000002</v>
      </c>
      <c r="M476" s="1430">
        <f t="shared" si="35"/>
        <v>254.2</v>
      </c>
      <c r="N476" s="1430">
        <f t="shared" si="35"/>
        <v>259.60000000000002</v>
      </c>
      <c r="O476" s="1430">
        <f t="shared" si="35"/>
        <v>241.6</v>
      </c>
      <c r="P476" s="1462">
        <f t="shared" si="35"/>
        <v>248.4</v>
      </c>
      <c r="Q476" s="2"/>
      <c r="R476" s="2"/>
      <c r="S476" s="2"/>
      <c r="T476" s="780"/>
      <c r="U476" s="767"/>
      <c r="V476" s="767"/>
      <c r="W476" s="767"/>
      <c r="X476" s="748"/>
      <c r="Y476" s="758"/>
      <c r="Z476" s="1576"/>
      <c r="AA476" s="1576"/>
      <c r="AB476" s="1576"/>
      <c r="AC476" s="1575"/>
      <c r="AD476" s="1576"/>
      <c r="AE476" s="758"/>
      <c r="AF476" s="1493"/>
    </row>
    <row r="477" spans="2:32" customFormat="1" x14ac:dyDescent="0.15">
      <c r="B477" s="1410" t="s">
        <v>280</v>
      </c>
      <c r="C477" s="545"/>
      <c r="D477" s="1411"/>
      <c r="E477" s="545"/>
      <c r="F477" s="546"/>
      <c r="G477" s="545"/>
      <c r="H477" s="545"/>
      <c r="I477" s="545"/>
      <c r="J477" s="545"/>
      <c r="K477" s="545"/>
      <c r="L477" s="545"/>
      <c r="M477" s="773"/>
      <c r="N477" s="828"/>
      <c r="O477" s="1412"/>
      <c r="P477" s="1456" t="s">
        <v>265</v>
      </c>
      <c r="Q477" s="2"/>
      <c r="R477" s="2"/>
      <c r="S477" s="2"/>
      <c r="T477" s="780"/>
      <c r="U477" s="767"/>
      <c r="V477" s="767"/>
      <c r="W477" s="767"/>
      <c r="X477" s="748"/>
      <c r="Y477" s="758"/>
      <c r="Z477" s="1577"/>
      <c r="AA477" s="1577"/>
      <c r="AB477" s="1577"/>
      <c r="AC477" s="1576"/>
      <c r="AD477" s="1575"/>
      <c r="AE477" s="758"/>
      <c r="AF477" s="1493"/>
    </row>
    <row r="478" spans="2:32" customFormat="1" x14ac:dyDescent="0.15">
      <c r="B478" s="1445" t="s">
        <v>276</v>
      </c>
      <c r="C478" s="1446"/>
      <c r="D478" s="1485" t="s">
        <v>1</v>
      </c>
      <c r="E478" s="1487" t="s">
        <v>294</v>
      </c>
      <c r="F478" s="1488" t="s">
        <v>295</v>
      </c>
      <c r="G478" s="1488" t="s">
        <v>296</v>
      </c>
      <c r="H478" s="1488" t="s">
        <v>297</v>
      </c>
      <c r="I478" s="1488" t="s">
        <v>298</v>
      </c>
      <c r="J478" s="1488" t="s">
        <v>299</v>
      </c>
      <c r="K478" s="1488" t="s">
        <v>300</v>
      </c>
      <c r="L478" s="1488" t="s">
        <v>301</v>
      </c>
      <c r="M478" s="1488" t="s">
        <v>302</v>
      </c>
      <c r="N478" s="1488" t="s">
        <v>303</v>
      </c>
      <c r="O478" s="1488" t="s">
        <v>304</v>
      </c>
      <c r="P478" s="1489" t="s">
        <v>305</v>
      </c>
      <c r="Q478" s="2"/>
      <c r="R478" s="2"/>
      <c r="S478" s="2"/>
      <c r="T478" s="780"/>
      <c r="U478" s="767"/>
      <c r="V478" s="767"/>
      <c r="W478" s="767"/>
      <c r="X478" s="748"/>
      <c r="Y478" s="758"/>
      <c r="Z478" s="1576"/>
      <c r="AA478" s="1576"/>
      <c r="AB478" s="1576"/>
      <c r="AC478" s="1577"/>
      <c r="AD478" s="1576"/>
      <c r="AE478" s="758"/>
      <c r="AF478" s="1493"/>
    </row>
    <row r="479" spans="2:32" customFormat="1" ht="13.5" x14ac:dyDescent="0.15">
      <c r="B479" s="1402" t="s">
        <v>268</v>
      </c>
      <c r="C479" s="1394" t="s">
        <v>95</v>
      </c>
      <c r="D479" s="1418">
        <f>SUM(E479:P479)</f>
        <v>189755.40000000002</v>
      </c>
      <c r="E479" s="1431">
        <f t="shared" ref="E479:P481" si="37">E17</f>
        <v>14114</v>
      </c>
      <c r="F479" s="1432">
        <f t="shared" si="37"/>
        <v>15382.4</v>
      </c>
      <c r="G479" s="1433">
        <f t="shared" si="37"/>
        <v>17612</v>
      </c>
      <c r="H479" s="1433">
        <f t="shared" si="37"/>
        <v>18116.2</v>
      </c>
      <c r="I479" s="1433">
        <f t="shared" si="37"/>
        <v>16903.2</v>
      </c>
      <c r="J479" s="1433">
        <f>J17</f>
        <v>15570.4</v>
      </c>
      <c r="K479" s="1433">
        <f t="shared" ref="K479:P479" si="38">K17</f>
        <v>16261.6</v>
      </c>
      <c r="L479" s="1433">
        <f t="shared" si="38"/>
        <v>16232.8</v>
      </c>
      <c r="M479" s="1433">
        <f t="shared" si="38"/>
        <v>16130.2</v>
      </c>
      <c r="N479" s="1433">
        <f t="shared" si="38"/>
        <v>16626</v>
      </c>
      <c r="O479" s="1433">
        <f t="shared" si="38"/>
        <v>13962.6</v>
      </c>
      <c r="P479" s="1463">
        <f t="shared" si="38"/>
        <v>12844</v>
      </c>
      <c r="Q479" s="2"/>
      <c r="R479" s="2"/>
      <c r="S479" s="2"/>
      <c r="T479" s="780"/>
      <c r="U479" s="767"/>
      <c r="V479" s="767"/>
      <c r="W479" s="767"/>
      <c r="X479" s="748"/>
      <c r="Y479" s="758"/>
      <c r="Z479" s="1569"/>
      <c r="AA479" s="1569"/>
      <c r="AB479" s="1569"/>
      <c r="AC479" s="1576"/>
      <c r="AD479" s="1577"/>
      <c r="AE479" s="758"/>
      <c r="AF479" s="1493"/>
    </row>
    <row r="480" spans="2:32" customFormat="1" ht="13.5" x14ac:dyDescent="0.15">
      <c r="B480" s="1384"/>
      <c r="C480" s="1395" t="s">
        <v>266</v>
      </c>
      <c r="D480" s="1419">
        <f>SUM(E480:P480)</f>
        <v>17869481.800000001</v>
      </c>
      <c r="E480" s="1416">
        <f t="shared" si="37"/>
        <v>1177154.3999999999</v>
      </c>
      <c r="F480" s="1358">
        <f t="shared" si="37"/>
        <v>1214200</v>
      </c>
      <c r="G480" s="1359">
        <f t="shared" si="37"/>
        <v>1619936</v>
      </c>
      <c r="H480" s="1359">
        <f t="shared" si="37"/>
        <v>2024456.4</v>
      </c>
      <c r="I480" s="1359">
        <f t="shared" si="37"/>
        <v>1804864.8</v>
      </c>
      <c r="J480" s="1359">
        <f t="shared" si="37"/>
        <v>1363036.4</v>
      </c>
      <c r="K480" s="1359">
        <f t="shared" si="37"/>
        <v>1370451</v>
      </c>
      <c r="L480" s="1359">
        <f t="shared" si="37"/>
        <v>1547233.2</v>
      </c>
      <c r="M480" s="1359">
        <f t="shared" si="37"/>
        <v>1556518.8</v>
      </c>
      <c r="N480" s="1359">
        <f t="shared" si="37"/>
        <v>1602735.6</v>
      </c>
      <c r="O480" s="1359">
        <f t="shared" si="37"/>
        <v>1384439.6</v>
      </c>
      <c r="P480" s="1461">
        <f t="shared" si="37"/>
        <v>1204455.6000000001</v>
      </c>
      <c r="Q480" s="2"/>
      <c r="R480" s="2"/>
      <c r="S480" s="2"/>
      <c r="T480" s="780"/>
      <c r="U480" s="767"/>
      <c r="V480" s="767"/>
      <c r="W480" s="767"/>
      <c r="X480" s="748"/>
      <c r="Y480" s="758"/>
      <c r="Z480" s="1576"/>
      <c r="AA480" s="1576"/>
      <c r="AB480" s="1576"/>
      <c r="AC480" s="1569"/>
      <c r="AD480" s="1576"/>
      <c r="AE480" s="758"/>
      <c r="AF480" s="1493"/>
    </row>
    <row r="481" spans="2:33" customFormat="1" ht="13.5" x14ac:dyDescent="0.15">
      <c r="B481" s="1387"/>
      <c r="C481" s="1396" t="s">
        <v>269</v>
      </c>
      <c r="D481" s="1422">
        <f>D480/D479</f>
        <v>94.171137158679002</v>
      </c>
      <c r="E481" s="1434">
        <f t="shared" si="37"/>
        <v>84</v>
      </c>
      <c r="F481" s="1435">
        <f t="shared" si="37"/>
        <v>80</v>
      </c>
      <c r="G481" s="620">
        <f t="shared" si="37"/>
        <v>92.8</v>
      </c>
      <c r="H481" s="620">
        <f t="shared" si="37"/>
        <v>113.6</v>
      </c>
      <c r="I481" s="620">
        <f t="shared" si="37"/>
        <v>109.2</v>
      </c>
      <c r="J481" s="620">
        <f t="shared" si="37"/>
        <v>87.8</v>
      </c>
      <c r="K481" s="620">
        <f t="shared" si="37"/>
        <v>84.4</v>
      </c>
      <c r="L481" s="620">
        <f t="shared" si="37"/>
        <v>96.2</v>
      </c>
      <c r="M481" s="620">
        <f t="shared" si="37"/>
        <v>97.2</v>
      </c>
      <c r="N481" s="620">
        <f t="shared" si="37"/>
        <v>97.6</v>
      </c>
      <c r="O481" s="620">
        <f t="shared" si="37"/>
        <v>104.4</v>
      </c>
      <c r="P481" s="621">
        <f t="shared" si="37"/>
        <v>101.2</v>
      </c>
      <c r="Q481" s="2"/>
      <c r="R481" s="2"/>
      <c r="S481" s="2"/>
      <c r="T481" s="780"/>
      <c r="U481" s="748"/>
      <c r="V481" s="748"/>
      <c r="W481" s="767"/>
      <c r="X481" s="748"/>
      <c r="Y481" s="787"/>
      <c r="Z481" s="1576"/>
      <c r="AA481" s="1576"/>
      <c r="AB481" s="1576"/>
      <c r="AC481" s="1576"/>
      <c r="AD481" s="1569"/>
      <c r="AE481" s="758"/>
      <c r="AF481" s="1493"/>
    </row>
    <row r="482" spans="2:33" customFormat="1" ht="13.5" x14ac:dyDescent="0.15">
      <c r="B482" s="1402" t="s">
        <v>267</v>
      </c>
      <c r="C482" s="1394" t="s">
        <v>95</v>
      </c>
      <c r="D482" s="1425">
        <f>SUM(E482:P482)</f>
        <v>14361.680400000001</v>
      </c>
      <c r="E482" s="1426">
        <f t="shared" ref="E482:P484" si="39">E199</f>
        <v>648.70619999999985</v>
      </c>
      <c r="F482" s="1404">
        <f t="shared" si="39"/>
        <v>216.19239999999999</v>
      </c>
      <c r="G482" s="1427">
        <f t="shared" si="39"/>
        <v>105.37039999999999</v>
      </c>
      <c r="H482" s="1427">
        <f t="shared" si="39"/>
        <v>305.17899999999997</v>
      </c>
      <c r="I482" s="640">
        <f t="shared" si="39"/>
        <v>2256.8432000000003</v>
      </c>
      <c r="J482" s="640">
        <f>J199</f>
        <v>4133.7928000000002</v>
      </c>
      <c r="K482" s="640">
        <f t="shared" ref="K482:P482" si="40">K199</f>
        <v>628.86320000000001</v>
      </c>
      <c r="L482" s="640">
        <f t="shared" si="40"/>
        <v>26.354399999999998</v>
      </c>
      <c r="M482" s="640">
        <f t="shared" si="40"/>
        <v>184.49799999999999</v>
      </c>
      <c r="N482" s="640">
        <f t="shared" si="40"/>
        <v>1440.7432000000001</v>
      </c>
      <c r="O482" s="640">
        <f t="shared" si="40"/>
        <v>3020.5162000000005</v>
      </c>
      <c r="P482" s="605">
        <f t="shared" si="40"/>
        <v>1394.6214</v>
      </c>
      <c r="Q482" s="2"/>
      <c r="R482" s="2"/>
      <c r="S482" s="2"/>
      <c r="T482" s="780"/>
      <c r="U482" s="767"/>
      <c r="V482" s="767"/>
      <c r="W482" s="748"/>
      <c r="X482" s="767"/>
      <c r="Y482" s="758"/>
      <c r="Z482" s="1576"/>
      <c r="AA482" s="1576"/>
      <c r="AB482" s="1576"/>
      <c r="AC482" s="1576"/>
      <c r="AD482" s="1576"/>
      <c r="AE482" s="758"/>
      <c r="AF482" s="1493"/>
    </row>
    <row r="483" spans="2:33" customFormat="1" ht="13.5" x14ac:dyDescent="0.15">
      <c r="B483" s="1384"/>
      <c r="C483" s="1395" t="s">
        <v>266</v>
      </c>
      <c r="D483" s="1420">
        <f>SUM(E483:P483)</f>
        <v>1239526.3914000001</v>
      </c>
      <c r="E483" s="1417">
        <f t="shared" si="39"/>
        <v>42169.457199999997</v>
      </c>
      <c r="F483" s="1355">
        <f t="shared" si="39"/>
        <v>13911.336799999999</v>
      </c>
      <c r="G483" s="630">
        <f t="shared" si="39"/>
        <v>7835.6401999999998</v>
      </c>
      <c r="H483" s="630">
        <f t="shared" si="39"/>
        <v>33238.675199999998</v>
      </c>
      <c r="I483" s="646">
        <f t="shared" si="39"/>
        <v>225224.68080000003</v>
      </c>
      <c r="J483" s="646">
        <f t="shared" si="39"/>
        <v>325767.24660000001</v>
      </c>
      <c r="K483" s="646">
        <f t="shared" si="39"/>
        <v>39560.350799999993</v>
      </c>
      <c r="L483" s="646">
        <f t="shared" si="39"/>
        <v>1770.4203999999997</v>
      </c>
      <c r="M483" s="646">
        <f t="shared" si="39"/>
        <v>17946.496399999996</v>
      </c>
      <c r="N483" s="646">
        <f t="shared" si="39"/>
        <v>119263.98259999999</v>
      </c>
      <c r="O483" s="646">
        <f t="shared" si="39"/>
        <v>280516.9804</v>
      </c>
      <c r="P483" s="614">
        <f t="shared" si="39"/>
        <v>132321.12400000001</v>
      </c>
      <c r="Q483" s="2"/>
      <c r="R483" s="2"/>
      <c r="S483" s="2"/>
      <c r="T483" s="780"/>
      <c r="U483" s="767"/>
      <c r="V483" s="767"/>
      <c r="W483" s="768"/>
      <c r="X483" s="748"/>
      <c r="Y483" s="758"/>
      <c r="Z483" s="1576"/>
      <c r="AA483" s="1576"/>
      <c r="AB483" s="1576"/>
      <c r="AC483" s="1576"/>
      <c r="AD483" s="1576"/>
      <c r="AE483" s="758"/>
      <c r="AF483" s="1493"/>
    </row>
    <row r="484" spans="2:33" customFormat="1" ht="13.5" x14ac:dyDescent="0.15">
      <c r="B484" s="1387"/>
      <c r="C484" s="1396" t="s">
        <v>269</v>
      </c>
      <c r="D484" s="1421">
        <f>D483/D482</f>
        <v>86.307894123587374</v>
      </c>
      <c r="E484" s="1428">
        <f t="shared" si="39"/>
        <v>62</v>
      </c>
      <c r="F484" s="1367">
        <f t="shared" si="39"/>
        <v>60.2</v>
      </c>
      <c r="G484" s="1429">
        <f t="shared" si="39"/>
        <v>70.599999999999994</v>
      </c>
      <c r="H484" s="1429">
        <f t="shared" si="39"/>
        <v>109.6</v>
      </c>
      <c r="I484" s="1430">
        <f t="shared" si="39"/>
        <v>105.4</v>
      </c>
      <c r="J484" s="1430">
        <f t="shared" si="39"/>
        <v>78.599999999999994</v>
      </c>
      <c r="K484" s="1430">
        <f t="shared" si="39"/>
        <v>63.4</v>
      </c>
      <c r="L484" s="1430">
        <f t="shared" si="39"/>
        <v>71.599999999999994</v>
      </c>
      <c r="M484" s="1430">
        <f t="shared" si="39"/>
        <v>98.6</v>
      </c>
      <c r="N484" s="1430">
        <f t="shared" si="39"/>
        <v>89.4</v>
      </c>
      <c r="O484" s="1430">
        <f t="shared" si="39"/>
        <v>93</v>
      </c>
      <c r="P484" s="1462">
        <f t="shared" si="39"/>
        <v>90.4</v>
      </c>
      <c r="Q484" s="2"/>
      <c r="R484" s="2"/>
      <c r="S484" s="6"/>
      <c r="T484" s="780"/>
      <c r="U484" s="767"/>
      <c r="V484" s="767"/>
      <c r="W484" s="768"/>
      <c r="X484" s="767"/>
      <c r="Y484" s="787"/>
      <c r="Z484" s="1576"/>
      <c r="AA484" s="1576"/>
      <c r="AB484" s="1576"/>
      <c r="AC484" s="1576"/>
      <c r="AD484" s="1576"/>
      <c r="AE484" s="758"/>
      <c r="AF484" s="1493"/>
    </row>
    <row r="485" spans="2:33" customFormat="1" x14ac:dyDescent="0.15">
      <c r="B485" s="1410" t="s">
        <v>291</v>
      </c>
      <c r="C485" s="545"/>
      <c r="D485" s="1411"/>
      <c r="E485" s="545"/>
      <c r="F485" s="546"/>
      <c r="G485" s="545"/>
      <c r="H485" s="545"/>
      <c r="I485" s="545"/>
      <c r="J485" s="545"/>
      <c r="K485" s="545"/>
      <c r="L485" s="545"/>
      <c r="M485" s="773"/>
      <c r="N485" s="828"/>
      <c r="O485" s="1412"/>
      <c r="P485" s="1456" t="s">
        <v>265</v>
      </c>
      <c r="Q485" s="2"/>
      <c r="R485" s="2"/>
      <c r="S485" s="6"/>
      <c r="T485" s="780"/>
      <c r="U485" s="748"/>
      <c r="V485" s="748"/>
      <c r="W485" s="768"/>
      <c r="X485" s="767"/>
      <c r="Y485" s="758"/>
      <c r="Z485" s="1576"/>
      <c r="AA485" s="1576"/>
      <c r="AB485" s="1576"/>
      <c r="AC485" s="1576"/>
      <c r="AD485" s="1576"/>
      <c r="AE485" s="758"/>
      <c r="AF485" s="1493"/>
    </row>
    <row r="486" spans="2:33" customFormat="1" x14ac:dyDescent="0.15">
      <c r="B486" s="1445" t="s">
        <v>279</v>
      </c>
      <c r="C486" s="1446"/>
      <c r="D486" s="1485" t="s">
        <v>1</v>
      </c>
      <c r="E486" s="1487" t="s">
        <v>294</v>
      </c>
      <c r="F486" s="1488" t="s">
        <v>295</v>
      </c>
      <c r="G486" s="1488" t="s">
        <v>296</v>
      </c>
      <c r="H486" s="1488" t="s">
        <v>297</v>
      </c>
      <c r="I486" s="1488" t="s">
        <v>298</v>
      </c>
      <c r="J486" s="1488" t="s">
        <v>299</v>
      </c>
      <c r="K486" s="1488" t="s">
        <v>300</v>
      </c>
      <c r="L486" s="1488" t="s">
        <v>301</v>
      </c>
      <c r="M486" s="1488" t="s">
        <v>302</v>
      </c>
      <c r="N486" s="1488" t="s">
        <v>303</v>
      </c>
      <c r="O486" s="1488" t="s">
        <v>304</v>
      </c>
      <c r="P486" s="1489" t="s">
        <v>305</v>
      </c>
      <c r="Q486" s="2"/>
      <c r="R486" s="2"/>
      <c r="S486" s="2"/>
      <c r="T486" s="780"/>
      <c r="U486" s="748"/>
      <c r="V486" s="748"/>
      <c r="W486" s="767"/>
      <c r="X486" s="767"/>
      <c r="Y486" s="758"/>
      <c r="Z486" s="1576"/>
      <c r="AA486" s="1576"/>
      <c r="AB486" s="1576"/>
      <c r="AC486" s="1576"/>
      <c r="AD486" s="1576"/>
      <c r="AE486" s="758"/>
      <c r="AF486" s="1493"/>
    </row>
    <row r="487" spans="2:33" customFormat="1" ht="13.5" x14ac:dyDescent="0.15">
      <c r="B487" s="1402" t="s">
        <v>268</v>
      </c>
      <c r="C487" s="1394" t="s">
        <v>95</v>
      </c>
      <c r="D487" s="1418">
        <f>SUM(E487:P487)</f>
        <v>50367.399999999994</v>
      </c>
      <c r="E487" s="1431">
        <f t="shared" ref="E487:P489" si="41">E41</f>
        <v>5033.3999999999996</v>
      </c>
      <c r="F487" s="1432">
        <f t="shared" si="41"/>
        <v>4133.3999999999996</v>
      </c>
      <c r="G487" s="1433">
        <f t="shared" si="41"/>
        <v>3957.4</v>
      </c>
      <c r="H487" s="1433">
        <f t="shared" si="41"/>
        <v>3530</v>
      </c>
      <c r="I487" s="1433">
        <f t="shared" si="41"/>
        <v>3653.8</v>
      </c>
      <c r="J487" s="1433">
        <f>J41</f>
        <v>3578.6</v>
      </c>
      <c r="K487" s="1433">
        <f t="shared" ref="K487:P487" si="42">K41</f>
        <v>3350.6</v>
      </c>
      <c r="L487" s="1433">
        <f t="shared" si="42"/>
        <v>3589</v>
      </c>
      <c r="M487" s="1433">
        <f t="shared" si="42"/>
        <v>3938.4</v>
      </c>
      <c r="N487" s="1433">
        <f t="shared" si="42"/>
        <v>5004</v>
      </c>
      <c r="O487" s="1433">
        <f t="shared" si="42"/>
        <v>5015.3999999999996</v>
      </c>
      <c r="P487" s="1463">
        <f t="shared" si="42"/>
        <v>5583.4</v>
      </c>
      <c r="Q487" s="2"/>
      <c r="R487" s="2"/>
      <c r="S487" s="6"/>
      <c r="T487" s="780"/>
      <c r="U487" s="748"/>
      <c r="V487" s="748"/>
      <c r="W487" s="767"/>
      <c r="X487" s="768"/>
      <c r="Y487" s="787"/>
      <c r="Z487" s="1576"/>
      <c r="AA487" s="1576"/>
      <c r="AB487" s="1576"/>
      <c r="AC487" s="1576"/>
      <c r="AD487" s="1576"/>
      <c r="AE487" s="758"/>
      <c r="AF487" s="1493"/>
    </row>
    <row r="488" spans="2:33" customFormat="1" ht="13.5" x14ac:dyDescent="0.15">
      <c r="B488" s="1384"/>
      <c r="C488" s="1395" t="s">
        <v>266</v>
      </c>
      <c r="D488" s="1419">
        <f>SUM(E488:P488)</f>
        <v>17850511.800000001</v>
      </c>
      <c r="E488" s="1416">
        <f t="shared" si="41"/>
        <v>1517598.8</v>
      </c>
      <c r="F488" s="1358">
        <f t="shared" si="41"/>
        <v>1280190.3999999999</v>
      </c>
      <c r="G488" s="1359">
        <f t="shared" si="41"/>
        <v>1225080.2</v>
      </c>
      <c r="H488" s="1359">
        <f t="shared" si="41"/>
        <v>1219286.3999999999</v>
      </c>
      <c r="I488" s="1359">
        <f t="shared" si="41"/>
        <v>1512717.8</v>
      </c>
      <c r="J488" s="1359">
        <f t="shared" si="41"/>
        <v>1452340.6</v>
      </c>
      <c r="K488" s="1359">
        <f t="shared" si="41"/>
        <v>1245195</v>
      </c>
      <c r="L488" s="1359">
        <f t="shared" si="41"/>
        <v>1276660.8</v>
      </c>
      <c r="M488" s="1359">
        <f t="shared" si="41"/>
        <v>1559512.4</v>
      </c>
      <c r="N488" s="1359">
        <f t="shared" si="41"/>
        <v>1992975</v>
      </c>
      <c r="O488" s="1359">
        <f t="shared" si="41"/>
        <v>1665789.2</v>
      </c>
      <c r="P488" s="1461">
        <f t="shared" si="41"/>
        <v>1903165.2</v>
      </c>
      <c r="Q488" s="2"/>
      <c r="R488" s="2"/>
      <c r="S488" s="2"/>
      <c r="T488" s="780"/>
      <c r="U488" s="252"/>
      <c r="V488" s="252"/>
      <c r="W488" s="767"/>
      <c r="X488" s="768"/>
      <c r="Y488" s="758"/>
      <c r="Z488" s="1576"/>
      <c r="AA488" s="1576"/>
      <c r="AB488" s="1576"/>
      <c r="AC488" s="1576"/>
      <c r="AD488" s="1576"/>
      <c r="AE488" s="758"/>
      <c r="AF488" s="1493"/>
    </row>
    <row r="489" spans="2:33" customFormat="1" ht="13.5" x14ac:dyDescent="0.15">
      <c r="B489" s="1387"/>
      <c r="C489" s="1396" t="s">
        <v>269</v>
      </c>
      <c r="D489" s="1422">
        <f>D488/D487</f>
        <v>354.40606026914242</v>
      </c>
      <c r="E489" s="1434">
        <f t="shared" si="41"/>
        <v>305.2</v>
      </c>
      <c r="F489" s="1435">
        <f t="shared" si="41"/>
        <v>318.39999999999998</v>
      </c>
      <c r="G489" s="620">
        <f t="shared" si="41"/>
        <v>316.2</v>
      </c>
      <c r="H489" s="620">
        <f t="shared" si="41"/>
        <v>347.8</v>
      </c>
      <c r="I489" s="620">
        <f t="shared" si="41"/>
        <v>413.8</v>
      </c>
      <c r="J489" s="620">
        <f t="shared" si="41"/>
        <v>405.4</v>
      </c>
      <c r="K489" s="620">
        <f t="shared" si="41"/>
        <v>373.6</v>
      </c>
      <c r="L489" s="620">
        <f t="shared" si="41"/>
        <v>356</v>
      </c>
      <c r="M489" s="620">
        <f t="shared" si="41"/>
        <v>399.4</v>
      </c>
      <c r="N489" s="620">
        <f t="shared" si="41"/>
        <v>403.4</v>
      </c>
      <c r="O489" s="620">
        <f t="shared" si="41"/>
        <v>336.8</v>
      </c>
      <c r="P489" s="621">
        <f t="shared" si="41"/>
        <v>344</v>
      </c>
      <c r="Q489" s="2"/>
      <c r="R489" s="2"/>
      <c r="S489" s="61"/>
      <c r="T489" s="780"/>
      <c r="U489" s="252"/>
      <c r="V489" s="252"/>
      <c r="W489" s="767"/>
      <c r="X489" s="768"/>
      <c r="Y489" s="758"/>
      <c r="Z489" s="1577"/>
      <c r="AA489" s="1577"/>
      <c r="AB489" s="1577"/>
      <c r="AC489" s="1576"/>
      <c r="AD489" s="1576"/>
      <c r="AE489" s="758"/>
      <c r="AF489" s="1493"/>
    </row>
    <row r="490" spans="2:33" customFormat="1" ht="13.5" x14ac:dyDescent="0.15">
      <c r="B490" s="1402" t="s">
        <v>267</v>
      </c>
      <c r="C490" s="1394" t="s">
        <v>95</v>
      </c>
      <c r="D490" s="1425">
        <f>SUM(E490:P490)</f>
        <v>13369.574000000002</v>
      </c>
      <c r="E490" s="1426">
        <f t="shared" ref="E490:P492" si="43">E223</f>
        <v>1225.5824</v>
      </c>
      <c r="F490" s="1404">
        <f t="shared" si="43"/>
        <v>736.98619999999994</v>
      </c>
      <c r="G490" s="1427">
        <f t="shared" si="43"/>
        <v>709.72400000000005</v>
      </c>
      <c r="H490" s="1427">
        <f t="shared" si="43"/>
        <v>756.41120000000001</v>
      </c>
      <c r="I490" s="640">
        <f t="shared" si="43"/>
        <v>1994.7190000000003</v>
      </c>
      <c r="J490" s="640">
        <f>J223</f>
        <v>2380.5034000000005</v>
      </c>
      <c r="K490" s="640">
        <f t="shared" ref="K490:P490" si="44">K223</f>
        <v>1902.9010000000003</v>
      </c>
      <c r="L490" s="640">
        <f t="shared" si="44"/>
        <v>966.67720000000008</v>
      </c>
      <c r="M490" s="640">
        <f t="shared" si="44"/>
        <v>330.57280000000003</v>
      </c>
      <c r="N490" s="640">
        <f t="shared" si="44"/>
        <v>382.58100000000002</v>
      </c>
      <c r="O490" s="640">
        <f t="shared" si="44"/>
        <v>659.88679999999999</v>
      </c>
      <c r="P490" s="605">
        <f t="shared" si="44"/>
        <v>1323.029</v>
      </c>
      <c r="Q490" s="2"/>
      <c r="R490" s="2"/>
      <c r="S490" s="5"/>
      <c r="T490" s="780"/>
      <c r="U490" s="252"/>
      <c r="V490" s="252"/>
      <c r="W490" s="767"/>
      <c r="X490" s="767"/>
      <c r="Y490" s="787"/>
      <c r="Z490" s="1577"/>
      <c r="AA490" s="1577"/>
      <c r="AB490" s="1577"/>
      <c r="AC490" s="1577"/>
      <c r="AD490" s="1576"/>
      <c r="AE490" s="758"/>
      <c r="AF490" s="1493"/>
    </row>
    <row r="491" spans="2:33" customFormat="1" x14ac:dyDescent="0.15">
      <c r="B491" s="1384"/>
      <c r="C491" s="1395" t="s">
        <v>266</v>
      </c>
      <c r="D491" s="1420">
        <f>SUM(E491:P491)</f>
        <v>4693663.4930000007</v>
      </c>
      <c r="E491" s="1417">
        <f t="shared" si="43"/>
        <v>315716.40919999999</v>
      </c>
      <c r="F491" s="1355">
        <f t="shared" si="43"/>
        <v>193784.61719999998</v>
      </c>
      <c r="G491" s="630">
        <f t="shared" si="43"/>
        <v>191560.2684</v>
      </c>
      <c r="H491" s="630">
        <f t="shared" si="43"/>
        <v>259869.85700000002</v>
      </c>
      <c r="I491" s="646">
        <f t="shared" si="43"/>
        <v>897166.85120000015</v>
      </c>
      <c r="J491" s="646">
        <f t="shared" si="43"/>
        <v>993316.87719999999</v>
      </c>
      <c r="K491" s="646">
        <f t="shared" si="43"/>
        <v>705516.25459999999</v>
      </c>
      <c r="L491" s="646">
        <f t="shared" si="43"/>
        <v>294606.46620000002</v>
      </c>
      <c r="M491" s="646">
        <f t="shared" si="43"/>
        <v>110589.3988</v>
      </c>
      <c r="N491" s="646">
        <f t="shared" si="43"/>
        <v>131085.47200000001</v>
      </c>
      <c r="O491" s="646">
        <f t="shared" si="43"/>
        <v>200232.9228</v>
      </c>
      <c r="P491" s="614">
        <f t="shared" si="43"/>
        <v>400218.09840000002</v>
      </c>
      <c r="Q491" s="2"/>
      <c r="R491" s="2"/>
      <c r="S491" s="2"/>
      <c r="T491" s="780"/>
      <c r="U491" s="767"/>
      <c r="V491" s="767"/>
      <c r="W491" s="767"/>
      <c r="X491" s="767"/>
      <c r="Y491" s="758"/>
      <c r="Z491" s="1576"/>
      <c r="AA491" s="1576"/>
      <c r="AB491" s="1576"/>
      <c r="AC491" s="1577"/>
      <c r="AD491" s="1577"/>
      <c r="AE491" s="758"/>
      <c r="AF491" s="1179"/>
      <c r="AG491" s="1180"/>
    </row>
    <row r="492" spans="2:33" customFormat="1" x14ac:dyDescent="0.15">
      <c r="B492" s="1387"/>
      <c r="C492" s="1396" t="s">
        <v>269</v>
      </c>
      <c r="D492" s="1421">
        <f>D491/D490</f>
        <v>351.07053470813656</v>
      </c>
      <c r="E492" s="1428">
        <f t="shared" si="43"/>
        <v>261.8</v>
      </c>
      <c r="F492" s="1367">
        <f t="shared" si="43"/>
        <v>279.60000000000002</v>
      </c>
      <c r="G492" s="1429">
        <f t="shared" si="43"/>
        <v>278.60000000000002</v>
      </c>
      <c r="H492" s="1429">
        <f t="shared" si="43"/>
        <v>344.8</v>
      </c>
      <c r="I492" s="1430">
        <f t="shared" si="43"/>
        <v>450.4</v>
      </c>
      <c r="J492" s="1430">
        <f t="shared" si="43"/>
        <v>417.2</v>
      </c>
      <c r="K492" s="1430">
        <f t="shared" si="43"/>
        <v>376.8</v>
      </c>
      <c r="L492" s="1430">
        <f t="shared" si="43"/>
        <v>301</v>
      </c>
      <c r="M492" s="1430">
        <f t="shared" si="43"/>
        <v>330.4</v>
      </c>
      <c r="N492" s="1430">
        <f t="shared" si="43"/>
        <v>343.8</v>
      </c>
      <c r="O492" s="1430">
        <f t="shared" si="43"/>
        <v>305.2</v>
      </c>
      <c r="P492" s="1462">
        <f t="shared" si="43"/>
        <v>303.2</v>
      </c>
      <c r="Q492" s="2"/>
      <c r="R492" s="2"/>
      <c r="S492" s="2"/>
      <c r="T492" s="780"/>
      <c r="U492" s="767"/>
      <c r="V492" s="767"/>
      <c r="W492" s="767"/>
      <c r="X492" s="767"/>
      <c r="Y492" s="758"/>
      <c r="Z492" s="1577"/>
      <c r="AA492" s="1577"/>
      <c r="AB492" s="1577"/>
      <c r="AC492" s="1576"/>
      <c r="AD492" s="1577"/>
      <c r="AE492" s="758"/>
      <c r="AF492" s="1179"/>
      <c r="AG492" s="1180"/>
    </row>
    <row r="493" spans="2:33" customFormat="1" x14ac:dyDescent="0.15">
      <c r="B493" s="1410" t="s">
        <v>292</v>
      </c>
      <c r="C493" s="545"/>
      <c r="D493" s="1411"/>
      <c r="E493" s="545"/>
      <c r="F493" s="546"/>
      <c r="G493" s="545"/>
      <c r="H493" s="545"/>
      <c r="I493" s="545"/>
      <c r="J493" s="545"/>
      <c r="K493" s="545"/>
      <c r="L493" s="545"/>
      <c r="M493" s="773"/>
      <c r="N493" s="828"/>
      <c r="O493" s="1412"/>
      <c r="P493" s="1456" t="s">
        <v>265</v>
      </c>
      <c r="Q493" s="2"/>
      <c r="R493" s="2"/>
      <c r="S493" s="2"/>
      <c r="T493" s="780"/>
      <c r="U493" s="767"/>
      <c r="V493" s="767"/>
      <c r="W493" s="767"/>
      <c r="X493" s="767"/>
      <c r="Y493" s="787"/>
      <c r="Z493" s="1577"/>
      <c r="AA493" s="1577"/>
      <c r="AB493" s="1577"/>
      <c r="AC493" s="1577"/>
      <c r="AD493" s="1576"/>
      <c r="AE493" s="758"/>
      <c r="AF493" s="1179"/>
      <c r="AG493" s="1180"/>
    </row>
    <row r="494" spans="2:33" customFormat="1" x14ac:dyDescent="0.15">
      <c r="B494" s="1445" t="s">
        <v>277</v>
      </c>
      <c r="C494" s="1446"/>
      <c r="D494" s="1485" t="s">
        <v>1</v>
      </c>
      <c r="E494" s="1487" t="s">
        <v>294</v>
      </c>
      <c r="F494" s="1488" t="s">
        <v>295</v>
      </c>
      <c r="G494" s="1488" t="s">
        <v>296</v>
      </c>
      <c r="H494" s="1488" t="s">
        <v>297</v>
      </c>
      <c r="I494" s="1488" t="s">
        <v>298</v>
      </c>
      <c r="J494" s="1488" t="s">
        <v>299</v>
      </c>
      <c r="K494" s="1488" t="s">
        <v>300</v>
      </c>
      <c r="L494" s="1488" t="s">
        <v>301</v>
      </c>
      <c r="M494" s="1488" t="s">
        <v>302</v>
      </c>
      <c r="N494" s="1488" t="s">
        <v>303</v>
      </c>
      <c r="O494" s="1488" t="s">
        <v>304</v>
      </c>
      <c r="P494" s="1489" t="s">
        <v>305</v>
      </c>
      <c r="Q494" s="2"/>
      <c r="R494" s="2"/>
      <c r="S494" s="2"/>
      <c r="T494" s="780"/>
      <c r="U494" s="767"/>
      <c r="V494" s="767"/>
      <c r="W494" s="767"/>
      <c r="X494" s="767"/>
      <c r="Y494" s="758"/>
      <c r="Z494" s="1577"/>
      <c r="AA494" s="1577"/>
      <c r="AB494" s="1577"/>
      <c r="AC494" s="1577"/>
      <c r="AD494" s="1577"/>
      <c r="AE494" s="758"/>
      <c r="AF494" s="1179"/>
      <c r="AG494" s="1180"/>
    </row>
    <row r="495" spans="2:33" customFormat="1" x14ac:dyDescent="0.15">
      <c r="B495" s="1402" t="s">
        <v>268</v>
      </c>
      <c r="C495" s="1394" t="s">
        <v>95</v>
      </c>
      <c r="D495" s="1418">
        <f>SUM(E495:P495)</f>
        <v>71716.200000000012</v>
      </c>
      <c r="E495" s="1431">
        <f t="shared" ref="E495:J497" si="45">E62</f>
        <v>5270</v>
      </c>
      <c r="F495" s="1432">
        <f t="shared" si="45"/>
        <v>4845.2</v>
      </c>
      <c r="G495" s="1433">
        <f t="shared" si="45"/>
        <v>5505.2</v>
      </c>
      <c r="H495" s="1433">
        <f t="shared" si="45"/>
        <v>6433.4</v>
      </c>
      <c r="I495" s="1433">
        <f t="shared" si="45"/>
        <v>8226.6</v>
      </c>
      <c r="J495" s="1433">
        <f>J62</f>
        <v>7455.6</v>
      </c>
      <c r="K495" s="1433">
        <f t="shared" ref="K495:P497" si="46">K62</f>
        <v>6996.8</v>
      </c>
      <c r="L495" s="1433">
        <f t="shared" si="46"/>
        <v>8029</v>
      </c>
      <c r="M495" s="1433">
        <f t="shared" si="46"/>
        <v>5940.8</v>
      </c>
      <c r="N495" s="1433">
        <f t="shared" si="46"/>
        <v>4620.3999999999996</v>
      </c>
      <c r="O495" s="1433">
        <f t="shared" si="46"/>
        <v>4070.6</v>
      </c>
      <c r="P495" s="1433">
        <f t="shared" si="46"/>
        <v>4322.6000000000004</v>
      </c>
      <c r="Q495" s="2"/>
      <c r="R495" s="2"/>
      <c r="S495" s="6"/>
      <c r="T495" s="780"/>
      <c r="U495" s="767"/>
      <c r="V495" s="767"/>
      <c r="W495" s="767"/>
      <c r="X495" s="767"/>
      <c r="Y495" s="758"/>
      <c r="Z495" s="1577"/>
      <c r="AA495" s="1577"/>
      <c r="AB495" s="1577"/>
      <c r="AC495" s="1577"/>
      <c r="AD495" s="1577"/>
      <c r="AE495" s="758"/>
      <c r="AF495" s="1179"/>
      <c r="AG495" s="1180"/>
    </row>
    <row r="496" spans="2:33" customFormat="1" x14ac:dyDescent="0.15">
      <c r="B496" s="1384"/>
      <c r="C496" s="1395" t="s">
        <v>266</v>
      </c>
      <c r="D496" s="1419">
        <f>SUM(E496:P496)</f>
        <v>28311976.600000001</v>
      </c>
      <c r="E496" s="1416">
        <f t="shared" si="45"/>
        <v>1719261.8</v>
      </c>
      <c r="F496" s="1358">
        <f t="shared" si="45"/>
        <v>1818864.8</v>
      </c>
      <c r="G496" s="1359">
        <f t="shared" si="45"/>
        <v>2268698.2000000002</v>
      </c>
      <c r="H496" s="1359">
        <f t="shared" si="45"/>
        <v>2501522.2000000002</v>
      </c>
      <c r="I496" s="1359">
        <f t="shared" si="45"/>
        <v>2568459.2000000002</v>
      </c>
      <c r="J496" s="1359">
        <f t="shared" si="45"/>
        <v>2280798</v>
      </c>
      <c r="K496" s="1359">
        <f t="shared" si="46"/>
        <v>2438786.6</v>
      </c>
      <c r="L496" s="1359">
        <f t="shared" si="46"/>
        <v>2924923.4</v>
      </c>
      <c r="M496" s="1359">
        <f t="shared" si="46"/>
        <v>2997953.8</v>
      </c>
      <c r="N496" s="1359">
        <f t="shared" si="46"/>
        <v>2708593.8</v>
      </c>
      <c r="O496" s="1359">
        <f t="shared" si="46"/>
        <v>2184922</v>
      </c>
      <c r="P496" s="1359">
        <f t="shared" si="46"/>
        <v>1899192.8</v>
      </c>
      <c r="Q496" s="2"/>
      <c r="R496" s="2"/>
      <c r="S496" s="59"/>
      <c r="T496" s="780"/>
      <c r="U496" s="767"/>
      <c r="V496" s="767"/>
      <c r="W496" s="767"/>
      <c r="X496" s="767"/>
      <c r="Y496" s="787"/>
      <c r="Z496" s="1569"/>
      <c r="AA496" s="1569"/>
      <c r="AB496" s="1569"/>
      <c r="AC496" s="1577"/>
      <c r="AD496" s="1577"/>
      <c r="AE496" s="758"/>
      <c r="AF496" s="1179"/>
      <c r="AG496" s="1180"/>
    </row>
    <row r="497" spans="2:34" customFormat="1" x14ac:dyDescent="0.15">
      <c r="B497" s="1387"/>
      <c r="C497" s="1396" t="s">
        <v>269</v>
      </c>
      <c r="D497" s="1422">
        <f>D496/D495</f>
        <v>394.77798042841084</v>
      </c>
      <c r="E497" s="1434">
        <f t="shared" si="45"/>
        <v>326.60000000000002</v>
      </c>
      <c r="F497" s="1435">
        <f t="shared" si="45"/>
        <v>377.2</v>
      </c>
      <c r="G497" s="620">
        <f t="shared" si="45"/>
        <v>416.4</v>
      </c>
      <c r="H497" s="620">
        <f t="shared" si="45"/>
        <v>391.6</v>
      </c>
      <c r="I497" s="620">
        <f t="shared" si="45"/>
        <v>316.60000000000002</v>
      </c>
      <c r="J497" s="620">
        <f t="shared" si="45"/>
        <v>307</v>
      </c>
      <c r="K497" s="620">
        <f t="shared" si="46"/>
        <v>349.8</v>
      </c>
      <c r="L497" s="620">
        <f t="shared" si="46"/>
        <v>366.4</v>
      </c>
      <c r="M497" s="620">
        <f t="shared" si="46"/>
        <v>515.6</v>
      </c>
      <c r="N497" s="620">
        <f t="shared" si="46"/>
        <v>617.20000000000005</v>
      </c>
      <c r="O497" s="620">
        <f t="shared" si="46"/>
        <v>551.6</v>
      </c>
      <c r="P497" s="620">
        <f t="shared" si="46"/>
        <v>454.4</v>
      </c>
      <c r="Q497" s="2"/>
      <c r="R497" s="2"/>
      <c r="S497" s="59"/>
      <c r="T497" s="780"/>
      <c r="U497" s="767"/>
      <c r="V497" s="767"/>
      <c r="W497" s="767"/>
      <c r="X497" s="767"/>
      <c r="Y497" s="758"/>
      <c r="Z497" s="1569"/>
      <c r="AA497" s="1569"/>
      <c r="AB497" s="1569"/>
      <c r="AC497" s="1569"/>
      <c r="AD497" s="1577"/>
      <c r="AE497" s="758"/>
      <c r="AF497" s="1179"/>
      <c r="AG497" s="1180"/>
    </row>
    <row r="498" spans="2:34" customFormat="1" x14ac:dyDescent="0.15">
      <c r="B498" s="1402" t="s">
        <v>267</v>
      </c>
      <c r="C498" s="1394" t="s">
        <v>95</v>
      </c>
      <c r="D498" s="1425">
        <f>SUM(E498:P498)</f>
        <v>4209.3613999999998</v>
      </c>
      <c r="E498" s="1426">
        <f t="shared" ref="E498:J500" si="47">E244</f>
        <v>141.66820000000001</v>
      </c>
      <c r="F498" s="1404">
        <f t="shared" si="47"/>
        <v>231.33519999999999</v>
      </c>
      <c r="G498" s="1427">
        <f t="shared" si="47"/>
        <v>305.7842</v>
      </c>
      <c r="H498" s="1427">
        <f t="shared" si="47"/>
        <v>361.54400000000004</v>
      </c>
      <c r="I498" s="640">
        <f t="shared" si="47"/>
        <v>572.38319999999999</v>
      </c>
      <c r="J498" s="640">
        <f>J244</f>
        <v>652.16020000000003</v>
      </c>
      <c r="K498" s="640">
        <f t="shared" ref="K498:P500" si="48">K244</f>
        <v>355.55240000000003</v>
      </c>
      <c r="L498" s="640">
        <f t="shared" si="48"/>
        <v>248.02979999999997</v>
      </c>
      <c r="M498" s="640">
        <f t="shared" si="48"/>
        <v>515.13519999999994</v>
      </c>
      <c r="N498" s="640">
        <f t="shared" si="48"/>
        <v>426.36219999999992</v>
      </c>
      <c r="O498" s="640">
        <f t="shared" si="48"/>
        <v>256.98320000000001</v>
      </c>
      <c r="P498" s="640">
        <f t="shared" si="48"/>
        <v>142.42359999999999</v>
      </c>
      <c r="Q498" s="2"/>
      <c r="R498" s="2"/>
      <c r="S498" s="59"/>
      <c r="T498" s="780"/>
      <c r="U498" s="767"/>
      <c r="V498" s="767"/>
      <c r="W498" s="767"/>
      <c r="X498" s="767"/>
      <c r="Y498" s="758"/>
      <c r="Z498" s="1569"/>
      <c r="AA498" s="1569"/>
      <c r="AB498" s="1569"/>
      <c r="AC498" s="1569"/>
      <c r="AD498" s="1569"/>
      <c r="AE498" s="758"/>
      <c r="AF498" s="1179"/>
      <c r="AG498" s="1180"/>
    </row>
    <row r="499" spans="2:34" customFormat="1" x14ac:dyDescent="0.15">
      <c r="B499" s="1384"/>
      <c r="C499" s="1395" t="s">
        <v>266</v>
      </c>
      <c r="D499" s="1420">
        <f>SUM(E499:P499)</f>
        <v>1597708.3966000001</v>
      </c>
      <c r="E499" s="1417">
        <f t="shared" si="47"/>
        <v>47424.067200000005</v>
      </c>
      <c r="F499" s="1355">
        <f t="shared" si="47"/>
        <v>111300.9966</v>
      </c>
      <c r="G499" s="630">
        <f t="shared" si="47"/>
        <v>148891.24820000003</v>
      </c>
      <c r="H499" s="630">
        <f t="shared" si="47"/>
        <v>166506.60399999999</v>
      </c>
      <c r="I499" s="646">
        <f t="shared" si="47"/>
        <v>207712.13900000002</v>
      </c>
      <c r="J499" s="646">
        <f t="shared" si="47"/>
        <v>205591.19219999999</v>
      </c>
      <c r="K499" s="646">
        <f t="shared" si="48"/>
        <v>103318.36859999999</v>
      </c>
      <c r="L499" s="646">
        <f t="shared" si="48"/>
        <v>78397.376200000013</v>
      </c>
      <c r="M499" s="646">
        <f t="shared" si="48"/>
        <v>193716.69020000001</v>
      </c>
      <c r="N499" s="646">
        <f t="shared" si="48"/>
        <v>184473.31100000002</v>
      </c>
      <c r="O499" s="646">
        <f t="shared" si="48"/>
        <v>99688.542199999996</v>
      </c>
      <c r="P499" s="646">
        <f t="shared" si="48"/>
        <v>50687.861199999999</v>
      </c>
      <c r="Q499" s="2"/>
      <c r="R499" s="2"/>
      <c r="S499" s="59"/>
      <c r="T499" s="780"/>
      <c r="U499" s="767"/>
      <c r="V499" s="767"/>
      <c r="W499" s="767"/>
      <c r="X499" s="767"/>
      <c r="Y499" s="787"/>
      <c r="Z499" s="1569"/>
      <c r="AA499" s="1569"/>
      <c r="AB499" s="1569"/>
      <c r="AC499" s="1569"/>
      <c r="AD499" s="1569"/>
      <c r="AE499" s="758"/>
      <c r="AF499" s="1179"/>
      <c r="AG499" s="1180"/>
    </row>
    <row r="500" spans="2:34" customFormat="1" x14ac:dyDescent="0.15">
      <c r="B500" s="1387"/>
      <c r="C500" s="1396" t="s">
        <v>269</v>
      </c>
      <c r="D500" s="1421">
        <f>D499/D498</f>
        <v>379.56075631804867</v>
      </c>
      <c r="E500" s="1428">
        <f t="shared" si="47"/>
        <v>337.8</v>
      </c>
      <c r="F500" s="1367">
        <f t="shared" si="47"/>
        <v>488.6</v>
      </c>
      <c r="G500" s="1429">
        <f t="shared" si="47"/>
        <v>494.2</v>
      </c>
      <c r="H500" s="1429">
        <f t="shared" si="47"/>
        <v>466.6</v>
      </c>
      <c r="I500" s="1430">
        <f t="shared" si="47"/>
        <v>365.2</v>
      </c>
      <c r="J500" s="1430">
        <f t="shared" si="47"/>
        <v>316.39999999999998</v>
      </c>
      <c r="K500" s="1430">
        <f t="shared" si="48"/>
        <v>290.8</v>
      </c>
      <c r="L500" s="1430">
        <f t="shared" si="48"/>
        <v>315.8</v>
      </c>
      <c r="M500" s="1430">
        <f t="shared" si="48"/>
        <v>388.8</v>
      </c>
      <c r="N500" s="1430">
        <f t="shared" si="48"/>
        <v>462.4</v>
      </c>
      <c r="O500" s="1430">
        <f t="shared" si="48"/>
        <v>392</v>
      </c>
      <c r="P500" s="1430">
        <f t="shared" si="48"/>
        <v>359.2</v>
      </c>
      <c r="Q500" s="2"/>
      <c r="R500" s="2"/>
      <c r="S500" s="2"/>
      <c r="T500" s="780"/>
      <c r="U500" s="767"/>
      <c r="V500" s="767"/>
      <c r="W500" s="767"/>
      <c r="X500" s="767"/>
      <c r="Y500" s="758"/>
      <c r="Z500" s="1569"/>
      <c r="AA500" s="1569"/>
      <c r="AB500" s="1569"/>
      <c r="AC500" s="1569"/>
      <c r="AD500" s="1569"/>
      <c r="AE500" s="758"/>
      <c r="AF500" s="1179"/>
      <c r="AG500" s="1180"/>
      <c r="AH500" s="1180"/>
    </row>
    <row r="501" spans="2:34" customFormat="1" x14ac:dyDescent="0.15">
      <c r="B501" s="1410" t="s">
        <v>293</v>
      </c>
      <c r="C501" s="545"/>
      <c r="D501" s="1411"/>
      <c r="E501" s="545"/>
      <c r="F501" s="546"/>
      <c r="G501" s="545"/>
      <c r="H501" s="545"/>
      <c r="I501" s="545"/>
      <c r="J501" s="545"/>
      <c r="K501" s="545"/>
      <c r="L501" s="545"/>
      <c r="M501" s="773"/>
      <c r="N501" s="828"/>
      <c r="O501" s="1412"/>
      <c r="P501" s="1456" t="s">
        <v>265</v>
      </c>
      <c r="Q501" s="2"/>
      <c r="R501" s="2"/>
      <c r="S501" s="59"/>
      <c r="T501" s="780"/>
      <c r="U501" s="767"/>
      <c r="V501" s="767"/>
      <c r="W501" s="767"/>
      <c r="X501" s="767"/>
      <c r="Y501" s="758"/>
      <c r="Z501" s="1569"/>
      <c r="AA501" s="1569"/>
      <c r="AB501" s="1569"/>
      <c r="AC501" s="1569"/>
      <c r="AD501" s="1569"/>
      <c r="AE501" s="758"/>
      <c r="AF501" s="1179"/>
      <c r="AG501" s="1180"/>
      <c r="AH501" s="1180"/>
    </row>
    <row r="502" spans="2:34" customFormat="1" x14ac:dyDescent="0.15">
      <c r="B502" s="1445" t="s">
        <v>278</v>
      </c>
      <c r="C502" s="1446"/>
      <c r="D502" s="1485" t="s">
        <v>1</v>
      </c>
      <c r="E502" s="1487" t="s">
        <v>294</v>
      </c>
      <c r="F502" s="1488" t="s">
        <v>295</v>
      </c>
      <c r="G502" s="1488" t="s">
        <v>296</v>
      </c>
      <c r="H502" s="1488" t="s">
        <v>297</v>
      </c>
      <c r="I502" s="1488" t="s">
        <v>298</v>
      </c>
      <c r="J502" s="1488" t="s">
        <v>299</v>
      </c>
      <c r="K502" s="1488" t="s">
        <v>300</v>
      </c>
      <c r="L502" s="1488" t="s">
        <v>301</v>
      </c>
      <c r="M502" s="1488" t="s">
        <v>302</v>
      </c>
      <c r="N502" s="1488" t="s">
        <v>303</v>
      </c>
      <c r="O502" s="1488" t="s">
        <v>304</v>
      </c>
      <c r="P502" s="1489" t="s">
        <v>305</v>
      </c>
      <c r="Q502" s="2"/>
      <c r="R502" s="2"/>
      <c r="S502" s="59"/>
      <c r="T502" s="780"/>
      <c r="U502" s="767"/>
      <c r="V502" s="767"/>
      <c r="W502" s="767"/>
      <c r="X502" s="767"/>
      <c r="Y502" s="787"/>
      <c r="Z502" s="1569"/>
      <c r="AA502" s="1569"/>
      <c r="AB502" s="1569"/>
      <c r="AC502" s="1569"/>
      <c r="AD502" s="1569"/>
      <c r="AE502" s="758"/>
      <c r="AF502" s="1179"/>
      <c r="AG502" s="1180"/>
      <c r="AH502" s="1180"/>
    </row>
    <row r="503" spans="2:34" customFormat="1" x14ac:dyDescent="0.15">
      <c r="B503" s="1402" t="s">
        <v>268</v>
      </c>
      <c r="C503" s="1394" t="s">
        <v>95</v>
      </c>
      <c r="D503" s="1418">
        <f>SUM(E503:P503)</f>
        <v>25066</v>
      </c>
      <c r="E503" s="1431">
        <f t="shared" ref="E503:P505" si="49">E68</f>
        <v>1519</v>
      </c>
      <c r="F503" s="1432">
        <f t="shared" si="49"/>
        <v>1432.6</v>
      </c>
      <c r="G503" s="1433">
        <f t="shared" si="49"/>
        <v>2048.6</v>
      </c>
      <c r="H503" s="1433">
        <f t="shared" si="49"/>
        <v>2452</v>
      </c>
      <c r="I503" s="1433">
        <f t="shared" si="49"/>
        <v>2722</v>
      </c>
      <c r="J503" s="1433">
        <f>J68</f>
        <v>2396.1999999999998</v>
      </c>
      <c r="K503" s="1433">
        <f t="shared" ref="K503:P503" si="50">K68</f>
        <v>2041</v>
      </c>
      <c r="L503" s="1433">
        <f t="shared" si="50"/>
        <v>2366.8000000000002</v>
      </c>
      <c r="M503" s="1433">
        <f t="shared" si="50"/>
        <v>2432.1999999999998</v>
      </c>
      <c r="N503" s="1433">
        <f t="shared" si="50"/>
        <v>2069.6</v>
      </c>
      <c r="O503" s="1433">
        <f t="shared" si="50"/>
        <v>1915.4</v>
      </c>
      <c r="P503" s="1463">
        <f t="shared" si="50"/>
        <v>1670.6</v>
      </c>
      <c r="Q503" s="2"/>
      <c r="R503" s="2"/>
      <c r="S503" s="59"/>
      <c r="T503" s="780"/>
      <c r="U503" s="767"/>
      <c r="V503" s="767"/>
      <c r="W503" s="767"/>
      <c r="X503" s="767"/>
      <c r="Y503" s="758"/>
      <c r="Z503" s="1569"/>
      <c r="AA503" s="1569"/>
      <c r="AB503" s="1569"/>
      <c r="AC503" s="1569"/>
      <c r="AD503" s="1569"/>
      <c r="AE503" s="758"/>
      <c r="AF503" s="1179"/>
      <c r="AG503" s="1180"/>
      <c r="AH503" s="1180"/>
    </row>
    <row r="504" spans="2:34" customFormat="1" x14ac:dyDescent="0.15">
      <c r="B504" s="1384"/>
      <c r="C504" s="1395" t="s">
        <v>266</v>
      </c>
      <c r="D504" s="1419">
        <f>SUM(E504:P504)</f>
        <v>13069623.399999999</v>
      </c>
      <c r="E504" s="1416">
        <f t="shared" si="49"/>
        <v>967600.6</v>
      </c>
      <c r="F504" s="1358">
        <f t="shared" si="49"/>
        <v>1131043.2</v>
      </c>
      <c r="G504" s="1359">
        <f t="shared" si="49"/>
        <v>1375068.4</v>
      </c>
      <c r="H504" s="1359">
        <f t="shared" si="49"/>
        <v>1431929</v>
      </c>
      <c r="I504" s="1359">
        <f t="shared" si="49"/>
        <v>1320015</v>
      </c>
      <c r="J504" s="1359">
        <f t="shared" si="49"/>
        <v>1109558.8</v>
      </c>
      <c r="K504" s="1359">
        <f t="shared" si="49"/>
        <v>938783.6</v>
      </c>
      <c r="L504" s="1359">
        <f t="shared" si="49"/>
        <v>1026821.8</v>
      </c>
      <c r="M504" s="1359">
        <f t="shared" si="49"/>
        <v>1140871.6000000001</v>
      </c>
      <c r="N504" s="1359">
        <f t="shared" si="49"/>
        <v>966517</v>
      </c>
      <c r="O504" s="1359">
        <f t="shared" si="49"/>
        <v>883999.8</v>
      </c>
      <c r="P504" s="1461">
        <f t="shared" si="49"/>
        <v>777414.6</v>
      </c>
      <c r="Q504" s="2"/>
      <c r="R504" s="2"/>
      <c r="S504" s="59"/>
      <c r="T504" s="780"/>
      <c r="U504" s="767"/>
      <c r="V504" s="767"/>
      <c r="W504" s="767"/>
      <c r="X504" s="767"/>
      <c r="Y504" s="758"/>
      <c r="Z504" s="1569"/>
      <c r="AA504" s="1569"/>
      <c r="AB504" s="1569"/>
      <c r="AC504" s="1569"/>
      <c r="AD504" s="1569"/>
      <c r="AE504" s="758"/>
      <c r="AF504" s="1179"/>
      <c r="AG504" s="1180"/>
      <c r="AH504" s="1180"/>
    </row>
    <row r="505" spans="2:34" customFormat="1" x14ac:dyDescent="0.15">
      <c r="B505" s="1387"/>
      <c r="C505" s="1396" t="s">
        <v>269</v>
      </c>
      <c r="D505" s="1422">
        <f>D504/D503</f>
        <v>521.40841777706851</v>
      </c>
      <c r="E505" s="1434">
        <f t="shared" si="49"/>
        <v>641</v>
      </c>
      <c r="F505" s="1435">
        <f t="shared" si="49"/>
        <v>791.6</v>
      </c>
      <c r="G505" s="620">
        <f t="shared" si="49"/>
        <v>673.6</v>
      </c>
      <c r="H505" s="620">
        <f t="shared" si="49"/>
        <v>585.6</v>
      </c>
      <c r="I505" s="620">
        <f t="shared" si="49"/>
        <v>485.2</v>
      </c>
      <c r="J505" s="620">
        <f t="shared" si="49"/>
        <v>463</v>
      </c>
      <c r="K505" s="620">
        <f t="shared" si="49"/>
        <v>462.2</v>
      </c>
      <c r="L505" s="620">
        <f t="shared" si="49"/>
        <v>433.2</v>
      </c>
      <c r="M505" s="620">
        <f t="shared" si="49"/>
        <v>477</v>
      </c>
      <c r="N505" s="620">
        <f t="shared" si="49"/>
        <v>481.2</v>
      </c>
      <c r="O505" s="620">
        <f t="shared" si="49"/>
        <v>475</v>
      </c>
      <c r="P505" s="621">
        <f t="shared" si="49"/>
        <v>476.8</v>
      </c>
      <c r="Q505" s="2"/>
      <c r="R505" s="2"/>
      <c r="S505" s="59"/>
      <c r="T505" s="780"/>
      <c r="U505" s="767"/>
      <c r="V505" s="767"/>
      <c r="W505" s="767"/>
      <c r="X505" s="767"/>
      <c r="Y505" s="787"/>
      <c r="Z505" s="1569"/>
      <c r="AA505" s="1569"/>
      <c r="AB505" s="1569"/>
      <c r="AC505" s="1569"/>
      <c r="AD505" s="1569"/>
      <c r="AE505" s="758"/>
      <c r="AF505" s="1179"/>
      <c r="AG505" s="1180"/>
      <c r="AH505" s="1180"/>
    </row>
    <row r="506" spans="2:34" customFormat="1" x14ac:dyDescent="0.15">
      <c r="B506" s="1402" t="s">
        <v>267</v>
      </c>
      <c r="C506" s="1394" t="s">
        <v>95</v>
      </c>
      <c r="D506" s="1425">
        <f>SUM(E506:P506)</f>
        <v>11155.031199999999</v>
      </c>
      <c r="E506" s="1426">
        <f t="shared" ref="E506:P508" si="51">E250</f>
        <v>161.3954</v>
      </c>
      <c r="F506" s="1404">
        <f t="shared" si="51"/>
        <v>303.40819999999997</v>
      </c>
      <c r="G506" s="1427">
        <f t="shared" si="51"/>
        <v>773.77660000000014</v>
      </c>
      <c r="H506" s="1427">
        <f t="shared" si="51"/>
        <v>1272.9746</v>
      </c>
      <c r="I506" s="640">
        <f t="shared" si="51"/>
        <v>1780.9869999999999</v>
      </c>
      <c r="J506" s="640">
        <f>J250</f>
        <v>1866.8607999999999</v>
      </c>
      <c r="K506" s="640">
        <f t="shared" ref="K506:P506" si="52">K250</f>
        <v>1000.1322</v>
      </c>
      <c r="L506" s="640">
        <f t="shared" si="52"/>
        <v>463.74860000000007</v>
      </c>
      <c r="M506" s="640">
        <f t="shared" si="52"/>
        <v>856.43780000000004</v>
      </c>
      <c r="N506" s="640">
        <f t="shared" si="52"/>
        <v>1139.6553999999999</v>
      </c>
      <c r="O506" s="640">
        <f t="shared" si="52"/>
        <v>1035.2941999999998</v>
      </c>
      <c r="P506" s="605">
        <f t="shared" si="52"/>
        <v>500.36040000000003</v>
      </c>
      <c r="Q506" s="2"/>
      <c r="R506" s="2"/>
      <c r="S506" s="59"/>
      <c r="T506" s="780"/>
      <c r="U506" s="767"/>
      <c r="V506" s="767"/>
      <c r="W506" s="767"/>
      <c r="X506" s="767"/>
      <c r="Y506" s="758"/>
      <c r="Z506" s="1569"/>
      <c r="AA506" s="1569"/>
      <c r="AB506" s="1569"/>
      <c r="AC506" s="1569"/>
      <c r="AD506" s="1569"/>
      <c r="AE506" s="758"/>
      <c r="AF506" s="1179"/>
      <c r="AG506" s="1180"/>
      <c r="AH506" s="1180"/>
    </row>
    <row r="507" spans="2:34" customFormat="1" x14ac:dyDescent="0.15">
      <c r="B507" s="1384"/>
      <c r="C507" s="1395" t="s">
        <v>266</v>
      </c>
      <c r="D507" s="1420">
        <f>SUM(E507:P507)</f>
        <v>5745022.2935999995</v>
      </c>
      <c r="E507" s="1417">
        <f t="shared" si="51"/>
        <v>89541.025400000013</v>
      </c>
      <c r="F507" s="1355">
        <f t="shared" si="51"/>
        <v>217529.83319999999</v>
      </c>
      <c r="G507" s="630">
        <f t="shared" si="51"/>
        <v>518303.96360000002</v>
      </c>
      <c r="H507" s="630">
        <f t="shared" si="51"/>
        <v>770488.55859999999</v>
      </c>
      <c r="I507" s="646">
        <f t="shared" si="51"/>
        <v>897622.24580000003</v>
      </c>
      <c r="J507" s="646">
        <f t="shared" si="51"/>
        <v>879506.24580000003</v>
      </c>
      <c r="K507" s="646">
        <f t="shared" si="51"/>
        <v>422722.47139999998</v>
      </c>
      <c r="L507" s="646">
        <f t="shared" si="51"/>
        <v>209050.03979999997</v>
      </c>
      <c r="M507" s="646">
        <f t="shared" si="51"/>
        <v>453376.30119999999</v>
      </c>
      <c r="N507" s="646">
        <f t="shared" si="51"/>
        <v>601355.23640000005</v>
      </c>
      <c r="O507" s="646">
        <f t="shared" si="51"/>
        <v>475623.77519999992</v>
      </c>
      <c r="P507" s="614">
        <f t="shared" si="51"/>
        <v>209902.59720000002</v>
      </c>
      <c r="Q507" s="2"/>
      <c r="R507" s="2"/>
      <c r="S507" s="59"/>
      <c r="T507" s="780"/>
      <c r="U507" s="767"/>
      <c r="V507" s="767"/>
      <c r="W507" s="767"/>
      <c r="X507" s="767"/>
      <c r="Y507" s="758"/>
      <c r="Z507" s="1569"/>
      <c r="AA507" s="1569"/>
      <c r="AB507" s="1569"/>
      <c r="AC507" s="1569"/>
      <c r="AD507" s="1569"/>
      <c r="AE507" s="758"/>
      <c r="AF507" s="1179"/>
      <c r="AG507" s="1180"/>
      <c r="AH507" s="1180"/>
    </row>
    <row r="508" spans="2:34" customFormat="1" x14ac:dyDescent="0.15">
      <c r="B508" s="1387"/>
      <c r="C508" s="1396" t="s">
        <v>269</v>
      </c>
      <c r="D508" s="1421">
        <f>D507/D506</f>
        <v>515.01624608633995</v>
      </c>
      <c r="E508" s="1428">
        <f t="shared" si="51"/>
        <v>559</v>
      </c>
      <c r="F508" s="1367">
        <f t="shared" si="51"/>
        <v>727.8</v>
      </c>
      <c r="G508" s="1429">
        <f t="shared" si="51"/>
        <v>670.4</v>
      </c>
      <c r="H508" s="1429">
        <f t="shared" si="51"/>
        <v>609</v>
      </c>
      <c r="I508" s="1430">
        <f t="shared" si="51"/>
        <v>504.2</v>
      </c>
      <c r="J508" s="1430">
        <f t="shared" si="51"/>
        <v>471</v>
      </c>
      <c r="K508" s="1430">
        <f t="shared" si="51"/>
        <v>423.4</v>
      </c>
      <c r="L508" s="1430">
        <f t="shared" si="51"/>
        <v>451.6</v>
      </c>
      <c r="M508" s="1430">
        <f t="shared" si="51"/>
        <v>533.4</v>
      </c>
      <c r="N508" s="1430">
        <f t="shared" si="51"/>
        <v>537.4</v>
      </c>
      <c r="O508" s="1430">
        <f t="shared" si="51"/>
        <v>467.2</v>
      </c>
      <c r="P508" s="1462">
        <f t="shared" si="51"/>
        <v>435.2</v>
      </c>
      <c r="Q508" s="2"/>
      <c r="R508" s="2"/>
      <c r="S508" s="59"/>
      <c r="T508" s="780"/>
      <c r="U508" s="767"/>
      <c r="V508" s="767"/>
      <c r="W508" s="767"/>
      <c r="X508" s="767"/>
      <c r="Y508" s="787"/>
      <c r="Z508" s="1569"/>
      <c r="AA508" s="1569"/>
      <c r="AB508" s="1569"/>
      <c r="AC508" s="1569"/>
      <c r="AD508" s="1569"/>
      <c r="AE508" s="758"/>
      <c r="AF508" s="1179"/>
      <c r="AG508" s="1180"/>
      <c r="AH508" s="1180"/>
    </row>
    <row r="509" spans="2:34" x14ac:dyDescent="0.15">
      <c r="P509" s="1180"/>
      <c r="S509" s="59"/>
      <c r="U509" s="767"/>
      <c r="V509" s="767"/>
      <c r="W509" s="767"/>
      <c r="X509" s="767"/>
      <c r="Z509" s="1576"/>
      <c r="AA509" s="1576"/>
      <c r="AB509" s="1576"/>
    </row>
    <row r="510" spans="2:34" x14ac:dyDescent="0.15">
      <c r="P510" s="1180"/>
      <c r="S510" s="2"/>
      <c r="U510" s="767"/>
      <c r="V510" s="767"/>
      <c r="W510" s="767"/>
      <c r="X510" s="767"/>
      <c r="Z510" s="1577"/>
      <c r="AA510" s="1577"/>
      <c r="AB510" s="1577"/>
      <c r="AC510" s="1576"/>
    </row>
    <row r="511" spans="2:34" x14ac:dyDescent="0.15">
      <c r="P511" s="1180"/>
      <c r="S511" s="59"/>
      <c r="U511" s="767"/>
      <c r="V511" s="767"/>
      <c r="W511" s="767"/>
      <c r="X511" s="767"/>
      <c r="Y511" s="787"/>
      <c r="Z511" s="1576"/>
      <c r="AA511" s="1576"/>
      <c r="AB511" s="1576"/>
      <c r="AC511" s="1577"/>
      <c r="AD511" s="1576"/>
    </row>
    <row r="512" spans="2:34" x14ac:dyDescent="0.15">
      <c r="P512" s="1180"/>
      <c r="S512" s="59"/>
      <c r="U512" s="767"/>
      <c r="V512" s="767"/>
      <c r="W512" s="767"/>
      <c r="X512" s="767"/>
      <c r="Z512" s="1576"/>
      <c r="AA512" s="1576"/>
      <c r="AB512" s="1576"/>
      <c r="AC512" s="1576"/>
      <c r="AD512" s="1577"/>
    </row>
    <row r="513" spans="16:30" x14ac:dyDescent="0.15">
      <c r="P513" s="1180"/>
      <c r="U513" s="767"/>
      <c r="V513" s="767"/>
      <c r="W513" s="767"/>
      <c r="X513" s="767"/>
      <c r="Z513" s="1576"/>
      <c r="AA513" s="1576"/>
      <c r="AB513" s="1576"/>
      <c r="AC513" s="1576"/>
      <c r="AD513" s="1576"/>
    </row>
    <row r="514" spans="16:30" x14ac:dyDescent="0.15">
      <c r="P514" s="1180"/>
      <c r="U514" s="767"/>
      <c r="V514" s="767"/>
      <c r="W514" s="767"/>
      <c r="X514" s="767"/>
      <c r="Y514" s="787"/>
      <c r="Z514" s="1575"/>
      <c r="AA514" s="1575"/>
      <c r="AB514" s="1575"/>
      <c r="AC514" s="1576"/>
      <c r="AD514" s="1576"/>
    </row>
    <row r="515" spans="16:30" x14ac:dyDescent="0.15">
      <c r="P515" s="1180"/>
      <c r="U515" s="767"/>
      <c r="V515" s="767"/>
      <c r="W515" s="767"/>
      <c r="X515" s="767"/>
      <c r="Z515" s="1576"/>
      <c r="AA515" s="1576"/>
      <c r="AB515" s="1576"/>
      <c r="AC515" s="1575"/>
      <c r="AD515" s="1576"/>
    </row>
    <row r="516" spans="16:30" x14ac:dyDescent="0.15">
      <c r="P516" s="1180"/>
      <c r="S516" s="59"/>
      <c r="U516" s="767"/>
      <c r="V516" s="767"/>
      <c r="W516" s="767"/>
      <c r="X516" s="767"/>
      <c r="AC516" s="1576"/>
      <c r="AD516" s="1575"/>
    </row>
    <row r="517" spans="16:30" x14ac:dyDescent="0.15">
      <c r="P517" s="1180"/>
      <c r="S517" s="59"/>
      <c r="U517" s="767"/>
      <c r="V517" s="767"/>
      <c r="W517" s="767"/>
      <c r="X517" s="767"/>
      <c r="Y517" s="787"/>
      <c r="Z517" s="1575"/>
      <c r="AA517" s="1575"/>
      <c r="AB517" s="1575"/>
      <c r="AD517" s="1576"/>
    </row>
    <row r="518" spans="16:30" x14ac:dyDescent="0.15">
      <c r="P518" s="1180"/>
      <c r="S518" s="59"/>
      <c r="U518" s="767"/>
      <c r="V518" s="767"/>
      <c r="W518" s="767"/>
      <c r="X518" s="767"/>
      <c r="Z518" s="1576"/>
      <c r="AA518" s="1576"/>
      <c r="AB518" s="1576"/>
      <c r="AC518" s="1575"/>
    </row>
    <row r="519" spans="16:30" x14ac:dyDescent="0.15">
      <c r="P519" s="1180"/>
      <c r="S519" s="2"/>
      <c r="U519" s="767"/>
      <c r="V519" s="767"/>
      <c r="W519" s="767"/>
      <c r="X519" s="767"/>
      <c r="Z519" s="1575"/>
      <c r="AA519" s="1575"/>
      <c r="AB519" s="1575"/>
      <c r="AC519" s="1576"/>
      <c r="AD519" s="1575"/>
    </row>
    <row r="520" spans="16:30" x14ac:dyDescent="0.15">
      <c r="P520" s="1180"/>
      <c r="S520" s="2"/>
      <c r="U520" s="767"/>
      <c r="V520" s="767"/>
      <c r="W520" s="767"/>
      <c r="X520" s="767"/>
      <c r="Y520" s="787"/>
      <c r="Z520" s="1575"/>
      <c r="AA520" s="1575"/>
      <c r="AB520" s="1575"/>
      <c r="AC520" s="1575"/>
      <c r="AD520" s="1576"/>
    </row>
    <row r="521" spans="16:30" x14ac:dyDescent="0.15">
      <c r="P521" s="1180"/>
      <c r="S521" s="2"/>
      <c r="U521" s="767"/>
      <c r="V521" s="767"/>
      <c r="W521" s="767"/>
      <c r="X521" s="767"/>
      <c r="Z521" s="1576"/>
      <c r="AA521" s="1576"/>
      <c r="AB521" s="1576"/>
      <c r="AC521" s="1575"/>
      <c r="AD521" s="1575"/>
    </row>
    <row r="522" spans="16:30" x14ac:dyDescent="0.15">
      <c r="P522" s="1180"/>
      <c r="S522" s="2"/>
      <c r="U522" s="767"/>
      <c r="V522" s="767"/>
      <c r="W522" s="767"/>
      <c r="X522" s="767"/>
      <c r="Z522" s="1576"/>
      <c r="AA522" s="1576"/>
      <c r="AB522" s="1576"/>
      <c r="AC522" s="1576"/>
      <c r="AD522" s="1575"/>
    </row>
    <row r="523" spans="16:30" x14ac:dyDescent="0.15">
      <c r="P523" s="1180"/>
      <c r="S523" s="59"/>
      <c r="U523" s="767"/>
      <c r="V523" s="767"/>
      <c r="W523" s="767"/>
      <c r="X523" s="767"/>
      <c r="Y523" s="787"/>
      <c r="Z523" s="1576"/>
      <c r="AA523" s="1576"/>
      <c r="AB523" s="1576"/>
      <c r="AC523" s="1576"/>
      <c r="AD523" s="1576"/>
    </row>
    <row r="524" spans="16:30" x14ac:dyDescent="0.15">
      <c r="P524" s="1180"/>
      <c r="S524" s="59"/>
      <c r="U524" s="767"/>
      <c r="V524" s="767"/>
      <c r="W524" s="767"/>
      <c r="X524" s="767"/>
      <c r="AC524" s="1576"/>
      <c r="AD524" s="1576"/>
    </row>
    <row r="525" spans="16:30" x14ac:dyDescent="0.15">
      <c r="P525" s="1180"/>
      <c r="S525" s="61"/>
      <c r="U525" s="767"/>
      <c r="V525" s="767"/>
      <c r="W525" s="767"/>
      <c r="X525" s="767"/>
      <c r="AD525" s="1576"/>
    </row>
    <row r="526" spans="16:30" x14ac:dyDescent="0.15">
      <c r="P526" s="1180"/>
      <c r="S526" s="2"/>
      <c r="U526" s="767"/>
      <c r="V526" s="767"/>
      <c r="W526" s="767"/>
      <c r="X526" s="767"/>
      <c r="Y526" s="787"/>
    </row>
    <row r="527" spans="16:30" x14ac:dyDescent="0.15">
      <c r="P527" s="1180"/>
      <c r="S527" s="2"/>
      <c r="U527" s="767"/>
      <c r="V527" s="767"/>
      <c r="W527" s="767"/>
      <c r="X527" s="767"/>
    </row>
    <row r="528" spans="16:30" x14ac:dyDescent="0.15">
      <c r="P528" s="1180"/>
      <c r="S528" s="2"/>
      <c r="U528" s="767"/>
      <c r="V528" s="767"/>
      <c r="W528" s="767"/>
      <c r="X528" s="767"/>
    </row>
    <row r="529" spans="16:30" x14ac:dyDescent="0.15">
      <c r="P529" s="1180"/>
      <c r="S529" s="2"/>
      <c r="U529" s="767"/>
      <c r="V529" s="767"/>
      <c r="W529" s="767"/>
      <c r="X529" s="767"/>
      <c r="Y529" s="787"/>
    </row>
    <row r="530" spans="16:30" x14ac:dyDescent="0.15">
      <c r="P530" s="1180"/>
      <c r="S530" s="61"/>
      <c r="U530" s="767"/>
      <c r="V530" s="767"/>
      <c r="W530" s="767"/>
      <c r="X530" s="767"/>
    </row>
    <row r="531" spans="16:30" x14ac:dyDescent="0.15">
      <c r="P531" s="1180"/>
      <c r="S531" s="61"/>
      <c r="U531" s="767"/>
      <c r="V531" s="767"/>
      <c r="W531" s="767"/>
      <c r="X531" s="767"/>
    </row>
    <row r="532" spans="16:30" x14ac:dyDescent="0.15">
      <c r="P532" s="1180"/>
      <c r="U532" s="767"/>
      <c r="V532" s="767"/>
      <c r="W532" s="767"/>
      <c r="X532" s="767"/>
      <c r="Y532" s="1442"/>
    </row>
    <row r="533" spans="16:30" x14ac:dyDescent="0.15">
      <c r="P533" s="1180"/>
      <c r="S533" s="2"/>
      <c r="U533" s="767"/>
      <c r="V533" s="767"/>
      <c r="W533" s="767"/>
      <c r="X533" s="767"/>
      <c r="Y533" s="764"/>
    </row>
    <row r="534" spans="16:30" x14ac:dyDescent="0.15">
      <c r="P534" s="1180"/>
      <c r="U534" s="767"/>
      <c r="V534" s="767"/>
      <c r="W534" s="767"/>
      <c r="X534" s="767"/>
      <c r="Y534" s="764"/>
    </row>
    <row r="535" spans="16:30" x14ac:dyDescent="0.15">
      <c r="P535" s="1180"/>
      <c r="U535" s="767"/>
      <c r="V535" s="767"/>
      <c r="W535" s="252"/>
      <c r="X535" s="767"/>
      <c r="Y535" s="764"/>
    </row>
    <row r="536" spans="16:30" x14ac:dyDescent="0.15">
      <c r="P536" s="1180"/>
      <c r="U536" s="767"/>
      <c r="V536" s="767"/>
      <c r="W536" s="252"/>
      <c r="X536" s="767"/>
    </row>
    <row r="537" spans="16:30" x14ac:dyDescent="0.15">
      <c r="P537" s="1180"/>
      <c r="U537" s="767"/>
      <c r="V537" s="767"/>
      <c r="W537" s="252"/>
      <c r="X537" s="767"/>
      <c r="Z537" s="1575"/>
      <c r="AA537" s="1575"/>
      <c r="AB537" s="1575"/>
    </row>
    <row r="538" spans="16:30" x14ac:dyDescent="0.15">
      <c r="P538" s="1180"/>
      <c r="U538" s="767"/>
      <c r="V538" s="767"/>
      <c r="W538" s="252"/>
      <c r="X538" s="767"/>
      <c r="Y538" s="787"/>
      <c r="Z538" s="1576"/>
      <c r="AA538" s="1576"/>
      <c r="AB538" s="1576"/>
      <c r="AC538" s="1575"/>
    </row>
    <row r="539" spans="16:30" x14ac:dyDescent="0.15">
      <c r="P539" s="1180"/>
      <c r="S539" s="2"/>
      <c r="U539" s="767"/>
      <c r="V539" s="767"/>
      <c r="W539" s="252"/>
      <c r="X539" s="767"/>
      <c r="Z539" s="1575"/>
      <c r="AA539" s="1575"/>
      <c r="AB539" s="1575"/>
      <c r="AC539" s="1576"/>
      <c r="AD539" s="1575"/>
    </row>
    <row r="540" spans="16:30" x14ac:dyDescent="0.15">
      <c r="P540" s="1180"/>
      <c r="U540" s="767"/>
      <c r="V540" s="767"/>
      <c r="W540" s="252"/>
      <c r="X540" s="767"/>
      <c r="Z540" s="1576"/>
      <c r="AA540" s="1576"/>
      <c r="AB540" s="1576"/>
      <c r="AC540" s="1575"/>
      <c r="AD540" s="1576"/>
    </row>
    <row r="541" spans="16:30" x14ac:dyDescent="0.15">
      <c r="P541" s="1180"/>
      <c r="Y541" s="787"/>
      <c r="Z541" s="1576"/>
      <c r="AA541" s="1576"/>
      <c r="AB541" s="1576"/>
      <c r="AC541" s="1576"/>
      <c r="AD541" s="1575"/>
    </row>
    <row r="542" spans="16:30" x14ac:dyDescent="0.15">
      <c r="P542" s="1180"/>
      <c r="S542" s="20"/>
      <c r="U542" s="767"/>
      <c r="V542" s="767"/>
      <c r="W542" s="252"/>
      <c r="X542" s="767"/>
      <c r="AC542" s="1576"/>
      <c r="AD542" s="1576"/>
    </row>
    <row r="543" spans="16:30" x14ac:dyDescent="0.15">
      <c r="P543" s="1180"/>
      <c r="S543" s="20"/>
      <c r="U543" s="767"/>
      <c r="V543" s="767"/>
      <c r="W543" s="252"/>
      <c r="X543" s="767"/>
      <c r="Z543" s="1578"/>
      <c r="AA543" s="1578"/>
      <c r="AB543" s="1578"/>
      <c r="AD543" s="1576"/>
    </row>
    <row r="544" spans="16:30" x14ac:dyDescent="0.15">
      <c r="P544" s="1180"/>
      <c r="S544" s="20"/>
      <c r="U544" s="767"/>
      <c r="V544" s="767"/>
      <c r="W544" s="252"/>
      <c r="X544" s="767"/>
      <c r="Y544" s="787"/>
      <c r="AC544" s="1578"/>
    </row>
    <row r="545" spans="16:30" x14ac:dyDescent="0.15">
      <c r="P545" s="1180"/>
      <c r="U545" s="767"/>
      <c r="V545" s="767"/>
      <c r="W545" s="252"/>
      <c r="X545" s="767"/>
      <c r="AD545" s="1578"/>
    </row>
    <row r="546" spans="16:30" x14ac:dyDescent="0.15">
      <c r="P546" s="1180"/>
      <c r="U546" s="767"/>
      <c r="V546" s="767"/>
      <c r="W546" s="252"/>
      <c r="X546" s="767"/>
    </row>
    <row r="547" spans="16:30" x14ac:dyDescent="0.15">
      <c r="P547" s="1180"/>
      <c r="U547" s="767"/>
      <c r="V547" s="767"/>
      <c r="W547" s="252"/>
      <c r="X547" s="767"/>
      <c r="Y547" s="787"/>
    </row>
    <row r="548" spans="16:30" x14ac:dyDescent="0.15">
      <c r="P548" s="1180"/>
      <c r="U548" s="767"/>
      <c r="V548" s="767"/>
      <c r="W548" s="252"/>
      <c r="X548" s="767"/>
    </row>
    <row r="549" spans="16:30" x14ac:dyDescent="0.15">
      <c r="P549" s="1180"/>
      <c r="U549" s="767"/>
      <c r="V549" s="767"/>
      <c r="W549" s="252"/>
      <c r="X549" s="767"/>
    </row>
    <row r="550" spans="16:30" x14ac:dyDescent="0.15">
      <c r="P550" s="1180"/>
      <c r="S550" s="59"/>
      <c r="U550" s="767"/>
      <c r="V550" s="767"/>
      <c r="W550" s="252"/>
      <c r="X550" s="767"/>
      <c r="Y550" s="787"/>
    </row>
    <row r="551" spans="16:30" x14ac:dyDescent="0.15">
      <c r="P551" s="1180"/>
      <c r="S551" s="2"/>
      <c r="U551" s="767"/>
      <c r="V551" s="767"/>
      <c r="W551" s="252"/>
      <c r="X551" s="767"/>
    </row>
    <row r="552" spans="16:30" x14ac:dyDescent="0.15">
      <c r="P552" s="1180"/>
      <c r="S552" s="59"/>
      <c r="U552" s="767"/>
      <c r="V552" s="767"/>
      <c r="W552" s="252"/>
      <c r="X552" s="767"/>
    </row>
    <row r="553" spans="16:30" x14ac:dyDescent="0.15">
      <c r="P553" s="1180"/>
      <c r="S553" s="59"/>
      <c r="U553" s="767"/>
      <c r="V553" s="767"/>
      <c r="W553" s="252"/>
      <c r="X553" s="767"/>
      <c r="Y553" s="787"/>
    </row>
    <row r="554" spans="16:30" x14ac:dyDescent="0.15">
      <c r="P554" s="1180"/>
      <c r="S554" s="2"/>
      <c r="U554" s="767"/>
      <c r="V554" s="767"/>
      <c r="W554" s="252"/>
      <c r="X554" s="767"/>
    </row>
    <row r="555" spans="16:30" x14ac:dyDescent="0.15">
      <c r="P555" s="1180"/>
      <c r="U555" s="767"/>
      <c r="V555" s="767"/>
      <c r="W555" s="252"/>
      <c r="X555" s="767"/>
    </row>
    <row r="556" spans="16:30" x14ac:dyDescent="0.15">
      <c r="P556" s="1180"/>
      <c r="S556" s="59"/>
      <c r="U556" s="767"/>
      <c r="V556" s="767"/>
      <c r="W556" s="252"/>
      <c r="X556" s="767"/>
      <c r="Y556" s="787"/>
      <c r="Z556" s="1576"/>
      <c r="AA556" s="1576"/>
      <c r="AB556" s="1576"/>
    </row>
    <row r="557" spans="16:30" x14ac:dyDescent="0.15">
      <c r="P557" s="1180"/>
      <c r="S557" s="59"/>
      <c r="U557" s="767"/>
      <c r="V557" s="767"/>
      <c r="W557" s="252"/>
      <c r="X557" s="767"/>
      <c r="Z557" s="1576"/>
      <c r="AA557" s="1576"/>
      <c r="AB557" s="1576"/>
      <c r="AC557" s="1576"/>
    </row>
    <row r="558" spans="16:30" x14ac:dyDescent="0.15">
      <c r="P558" s="1180"/>
      <c r="S558" s="59"/>
      <c r="U558" s="767"/>
      <c r="V558" s="767"/>
      <c r="W558" s="252"/>
      <c r="X558" s="767"/>
      <c r="Z558" s="1575"/>
      <c r="AA558" s="1575"/>
      <c r="AB558" s="1575"/>
      <c r="AC558" s="1576"/>
      <c r="AD558" s="1576"/>
    </row>
    <row r="559" spans="16:30" x14ac:dyDescent="0.15">
      <c r="P559" s="1180"/>
      <c r="S559" s="59"/>
      <c r="U559" s="767"/>
      <c r="V559" s="767"/>
      <c r="W559" s="252"/>
      <c r="X559" s="767"/>
      <c r="Y559" s="787"/>
      <c r="Z559" s="1577"/>
      <c r="AA559" s="1577"/>
      <c r="AB559" s="1577"/>
      <c r="AC559" s="1575"/>
      <c r="AD559" s="1576"/>
    </row>
    <row r="560" spans="16:30" x14ac:dyDescent="0.15">
      <c r="S560" s="59"/>
      <c r="U560" s="767"/>
      <c r="V560" s="767"/>
      <c r="W560" s="252"/>
      <c r="X560" s="767"/>
      <c r="AC560" s="1577"/>
      <c r="AD560" s="1575"/>
    </row>
    <row r="561" spans="19:30" x14ac:dyDescent="0.15">
      <c r="S561" s="59"/>
      <c r="U561" s="767"/>
      <c r="V561" s="767"/>
      <c r="W561" s="252"/>
      <c r="X561" s="767"/>
      <c r="Z561" s="1577"/>
      <c r="AA561" s="1577"/>
      <c r="AB561" s="1577"/>
      <c r="AD561" s="1577"/>
    </row>
    <row r="562" spans="19:30" x14ac:dyDescent="0.15">
      <c r="S562" s="2"/>
      <c r="U562" s="767"/>
      <c r="V562" s="767"/>
      <c r="W562" s="252"/>
      <c r="X562" s="767"/>
      <c r="Y562" s="787"/>
      <c r="Z562" s="1575"/>
      <c r="AA562" s="1575"/>
      <c r="AB562" s="1575"/>
      <c r="AC562" s="1577"/>
    </row>
    <row r="563" spans="19:30" x14ac:dyDescent="0.15">
      <c r="S563" s="59"/>
      <c r="U563" s="767"/>
      <c r="V563" s="767"/>
      <c r="W563" s="252"/>
      <c r="X563" s="767"/>
      <c r="Z563" s="1576"/>
      <c r="AA563" s="1576"/>
      <c r="AB563" s="1576"/>
      <c r="AC563" s="1575"/>
      <c r="AD563" s="1577"/>
    </row>
    <row r="564" spans="19:30" x14ac:dyDescent="0.15">
      <c r="S564" s="59"/>
      <c r="U564" s="767"/>
      <c r="V564" s="767"/>
      <c r="W564" s="252"/>
      <c r="X564" s="767"/>
      <c r="Z564" s="1576"/>
      <c r="AA564" s="1576"/>
      <c r="AB564" s="1576"/>
      <c r="AC564" s="1576"/>
      <c r="AD564" s="1575"/>
    </row>
    <row r="565" spans="19:30" x14ac:dyDescent="0.15">
      <c r="S565" s="59"/>
      <c r="U565" s="767"/>
      <c r="V565" s="767"/>
      <c r="W565" s="252"/>
      <c r="X565" s="767"/>
      <c r="Y565" s="787"/>
      <c r="AC565" s="1576"/>
      <c r="AD565" s="1576"/>
    </row>
    <row r="566" spans="19:30" x14ac:dyDescent="0.15">
      <c r="U566" s="767"/>
      <c r="V566" s="767"/>
      <c r="W566" s="252"/>
      <c r="X566" s="767"/>
      <c r="Z566" s="1576"/>
      <c r="AA566" s="1576"/>
      <c r="AB566" s="1576"/>
      <c r="AD566" s="1576"/>
    </row>
    <row r="567" spans="19:30" x14ac:dyDescent="0.15">
      <c r="S567" s="59"/>
      <c r="U567" s="767"/>
      <c r="V567" s="767"/>
      <c r="W567" s="252"/>
      <c r="X567" s="767"/>
      <c r="Z567" s="1575"/>
      <c r="AA567" s="1575"/>
      <c r="AB567" s="1575"/>
      <c r="AC567" s="1576"/>
    </row>
    <row r="568" spans="19:30" x14ac:dyDescent="0.15">
      <c r="U568" s="767"/>
      <c r="V568" s="767"/>
      <c r="W568" s="252"/>
      <c r="X568" s="767"/>
      <c r="Y568" s="787"/>
      <c r="Z568" s="1575"/>
      <c r="AA568" s="1575"/>
      <c r="AB568" s="1575"/>
      <c r="AC568" s="1575"/>
      <c r="AD568" s="1576"/>
    </row>
    <row r="569" spans="19:30" x14ac:dyDescent="0.15">
      <c r="S569" s="5"/>
      <c r="U569" s="767"/>
      <c r="V569" s="767"/>
      <c r="W569" s="252"/>
      <c r="X569" s="767"/>
      <c r="Z569" s="1576"/>
      <c r="AA569" s="1576"/>
      <c r="AB569" s="1576"/>
      <c r="AC569" s="1575"/>
      <c r="AD569" s="1575"/>
    </row>
    <row r="570" spans="19:30" x14ac:dyDescent="0.15">
      <c r="S570" s="61"/>
      <c r="U570" s="767"/>
      <c r="V570" s="767"/>
      <c r="W570" s="252"/>
      <c r="X570" s="767"/>
      <c r="Z570" s="1576"/>
      <c r="AA570" s="1576"/>
      <c r="AB570" s="1576"/>
      <c r="AC570" s="1576"/>
      <c r="AD570" s="1575"/>
    </row>
    <row r="571" spans="19:30" x14ac:dyDescent="0.15">
      <c r="S571" s="2"/>
      <c r="U571" s="767"/>
      <c r="V571" s="767"/>
      <c r="W571" s="252"/>
      <c r="X571" s="767"/>
      <c r="Y571" s="787"/>
      <c r="Z571" s="1576"/>
      <c r="AA571" s="1576"/>
      <c r="AB571" s="1576"/>
      <c r="AC571" s="1576"/>
      <c r="AD571" s="1576"/>
    </row>
    <row r="572" spans="19:30" x14ac:dyDescent="0.15">
      <c r="S572" s="2"/>
      <c r="U572" s="767"/>
      <c r="V572" s="1563"/>
      <c r="W572" s="1583"/>
      <c r="X572" s="1583"/>
      <c r="AC572" s="1576"/>
      <c r="AD572" s="1576"/>
    </row>
    <row r="573" spans="19:30" x14ac:dyDescent="0.15">
      <c r="S573" s="2"/>
      <c r="U573" s="767"/>
      <c r="V573" s="767"/>
      <c r="W573" s="252"/>
      <c r="X573" s="767"/>
      <c r="AD573" s="1576"/>
    </row>
    <row r="574" spans="19:30" x14ac:dyDescent="0.15">
      <c r="S574" s="2"/>
      <c r="U574" s="767"/>
      <c r="V574" s="767"/>
      <c r="W574" s="252"/>
      <c r="X574" s="767"/>
      <c r="Y574" s="787"/>
      <c r="Z574" s="1575"/>
      <c r="AA574" s="1575"/>
      <c r="AB574" s="1575"/>
    </row>
    <row r="575" spans="19:30" x14ac:dyDescent="0.15">
      <c r="S575" s="2"/>
      <c r="U575" s="767"/>
      <c r="V575" s="767"/>
      <c r="W575" s="252"/>
      <c r="X575" s="767"/>
      <c r="AC575" s="1575"/>
    </row>
    <row r="576" spans="19:30" x14ac:dyDescent="0.15">
      <c r="S576" s="2"/>
      <c r="U576" s="767"/>
      <c r="V576" s="767"/>
      <c r="W576" s="252"/>
      <c r="X576" s="767"/>
      <c r="AD576" s="1575"/>
    </row>
    <row r="577" spans="19:30" x14ac:dyDescent="0.15">
      <c r="S577" s="2"/>
      <c r="U577" s="767"/>
      <c r="V577" s="767"/>
      <c r="W577" s="252"/>
      <c r="X577" s="767"/>
      <c r="Y577" s="787"/>
    </row>
    <row r="578" spans="19:30" x14ac:dyDescent="0.15">
      <c r="S578" s="2"/>
      <c r="U578" s="767"/>
      <c r="V578" s="767"/>
      <c r="W578" s="252"/>
      <c r="X578" s="767"/>
      <c r="Y578" s="764"/>
    </row>
    <row r="579" spans="19:30" x14ac:dyDescent="0.15">
      <c r="S579" s="2"/>
      <c r="U579" s="767"/>
      <c r="V579" s="767"/>
      <c r="W579" s="252"/>
      <c r="X579" s="767"/>
    </row>
    <row r="580" spans="19:30" x14ac:dyDescent="0.15">
      <c r="S580" s="2"/>
      <c r="U580" s="767"/>
      <c r="V580" s="767"/>
      <c r="W580" s="252"/>
      <c r="X580" s="767"/>
    </row>
    <row r="581" spans="19:30" x14ac:dyDescent="0.15">
      <c r="S581" s="2"/>
      <c r="U581" s="767"/>
      <c r="V581" s="767"/>
      <c r="W581" s="252"/>
      <c r="X581" s="767"/>
    </row>
    <row r="582" spans="19:30" x14ac:dyDescent="0.15">
      <c r="U582" s="767"/>
      <c r="V582" s="767"/>
      <c r="W582" s="252"/>
      <c r="X582" s="767"/>
    </row>
    <row r="583" spans="19:30" x14ac:dyDescent="0.15">
      <c r="S583" s="2"/>
      <c r="U583" s="767"/>
      <c r="V583" s="767"/>
      <c r="W583" s="252"/>
      <c r="X583" s="767"/>
    </row>
    <row r="584" spans="19:30" x14ac:dyDescent="0.15">
      <c r="S584" s="2"/>
      <c r="U584" s="767"/>
      <c r="V584" s="767"/>
      <c r="W584" s="252"/>
      <c r="X584" s="767"/>
    </row>
    <row r="585" spans="19:30" x14ac:dyDescent="0.15">
      <c r="U585" s="767"/>
      <c r="V585" s="767"/>
      <c r="W585" s="252"/>
      <c r="X585" s="767"/>
      <c r="Z585" s="1575"/>
      <c r="AA585" s="1575"/>
      <c r="AB585" s="1575"/>
    </row>
    <row r="586" spans="19:30" x14ac:dyDescent="0.15">
      <c r="S586" s="59"/>
      <c r="U586" s="767"/>
      <c r="V586" s="767"/>
      <c r="W586" s="252"/>
      <c r="X586" s="767"/>
      <c r="Y586" s="764"/>
      <c r="AC586" s="1575"/>
    </row>
    <row r="587" spans="19:30" x14ac:dyDescent="0.15">
      <c r="S587" s="2"/>
      <c r="U587" s="767"/>
      <c r="V587" s="767"/>
      <c r="W587" s="252"/>
      <c r="X587" s="767"/>
      <c r="Y587" s="764"/>
      <c r="Z587" s="1576"/>
      <c r="AA587" s="1576"/>
      <c r="AB587" s="1576"/>
      <c r="AD587" s="1575"/>
    </row>
    <row r="588" spans="19:30" x14ac:dyDescent="0.15">
      <c r="S588" s="61"/>
      <c r="U588" s="767"/>
      <c r="V588" s="767"/>
      <c r="W588" s="252"/>
      <c r="X588" s="767"/>
      <c r="Y588" s="764"/>
      <c r="Z588" s="1575"/>
      <c r="AA588" s="1575"/>
      <c r="AB588" s="1575"/>
      <c r="AC588" s="1576"/>
    </row>
    <row r="589" spans="19:30" x14ac:dyDescent="0.15">
      <c r="U589" s="767"/>
      <c r="V589" s="767"/>
      <c r="W589" s="252"/>
      <c r="X589" s="767"/>
      <c r="Y589" s="760"/>
      <c r="Z589" s="1577"/>
      <c r="AA589" s="1577"/>
      <c r="AB589" s="1577"/>
      <c r="AC589" s="1575"/>
      <c r="AD589" s="1576"/>
    </row>
    <row r="590" spans="19:30" x14ac:dyDescent="0.15">
      <c r="S590" s="2"/>
      <c r="U590" s="767"/>
      <c r="V590" s="767"/>
      <c r="W590" s="252"/>
      <c r="X590" s="767"/>
      <c r="Y590" s="764"/>
      <c r="AC590" s="1577"/>
      <c r="AD590" s="1575"/>
    </row>
    <row r="591" spans="19:30" x14ac:dyDescent="0.15">
      <c r="S591" s="2"/>
      <c r="U591" s="767"/>
      <c r="V591" s="767"/>
      <c r="W591" s="252"/>
      <c r="X591" s="767"/>
      <c r="AD591" s="1577"/>
    </row>
    <row r="592" spans="19:30" x14ac:dyDescent="0.15">
      <c r="S592" s="2"/>
      <c r="U592" s="767"/>
      <c r="V592" s="767"/>
      <c r="W592" s="252"/>
      <c r="X592" s="767"/>
      <c r="Z592" s="1577"/>
      <c r="AA592" s="1577"/>
      <c r="AB592" s="1577"/>
    </row>
    <row r="593" spans="19:30" x14ac:dyDescent="0.15">
      <c r="S593" s="2"/>
      <c r="U593" s="767"/>
      <c r="V593" s="767"/>
      <c r="W593" s="252"/>
      <c r="X593" s="767"/>
      <c r="Z593" s="1576"/>
      <c r="AA593" s="1576"/>
      <c r="AB593" s="1576"/>
      <c r="AC593" s="1577"/>
    </row>
    <row r="594" spans="19:30" x14ac:dyDescent="0.15">
      <c r="S594" s="2"/>
      <c r="U594" s="767"/>
      <c r="V594" s="767"/>
      <c r="W594" s="252"/>
      <c r="X594" s="767"/>
      <c r="AC594" s="1576"/>
      <c r="AD594" s="1577"/>
    </row>
    <row r="595" spans="19:30" x14ac:dyDescent="0.15">
      <c r="S595" s="2"/>
      <c r="U595" s="780"/>
      <c r="V595" s="780"/>
      <c r="W595" s="252"/>
      <c r="X595" s="767"/>
      <c r="AD595" s="1576"/>
    </row>
    <row r="596" spans="19:30" x14ac:dyDescent="0.15">
      <c r="S596" s="59"/>
      <c r="U596" s="767"/>
      <c r="V596" s="767"/>
      <c r="W596" s="780"/>
      <c r="X596" s="767"/>
    </row>
    <row r="597" spans="19:30" x14ac:dyDescent="0.15">
      <c r="S597" s="59"/>
      <c r="U597" s="767"/>
      <c r="V597" s="767"/>
      <c r="W597" s="252"/>
      <c r="X597" s="780"/>
    </row>
    <row r="598" spans="19:30" x14ac:dyDescent="0.15">
      <c r="S598" s="2"/>
      <c r="U598" s="767"/>
      <c r="V598" s="767"/>
      <c r="W598" s="252"/>
      <c r="X598" s="767"/>
    </row>
    <row r="599" spans="19:30" x14ac:dyDescent="0.15">
      <c r="U599" s="767"/>
      <c r="V599" s="767"/>
      <c r="W599" s="252"/>
      <c r="X599" s="767"/>
      <c r="Z599" s="1576"/>
      <c r="AA599" s="1576"/>
      <c r="AB599" s="1576"/>
    </row>
    <row r="600" spans="19:30" x14ac:dyDescent="0.15">
      <c r="S600" s="61"/>
      <c r="U600" s="767"/>
      <c r="V600" s="767"/>
      <c r="W600" s="252"/>
      <c r="X600" s="767"/>
      <c r="Z600" s="1576"/>
      <c r="AA600" s="1576"/>
      <c r="AB600" s="1576"/>
      <c r="AC600" s="1576"/>
    </row>
    <row r="601" spans="19:30" x14ac:dyDescent="0.15">
      <c r="S601" s="59"/>
      <c r="U601" s="780"/>
      <c r="V601" s="780"/>
      <c r="W601" s="252"/>
      <c r="X601" s="767"/>
      <c r="Z601" s="1575"/>
      <c r="AA601" s="1575"/>
      <c r="AB601" s="1575"/>
      <c r="AC601" s="1576"/>
      <c r="AD601" s="1576"/>
    </row>
    <row r="602" spans="19:30" x14ac:dyDescent="0.15">
      <c r="S602" s="59"/>
      <c r="U602" s="767"/>
      <c r="V602" s="767"/>
      <c r="W602" s="780"/>
      <c r="X602" s="767"/>
      <c r="Z602" s="1576"/>
      <c r="AA602" s="1576"/>
      <c r="AB602" s="1576"/>
      <c r="AC602" s="1575"/>
      <c r="AD602" s="1576"/>
    </row>
    <row r="603" spans="19:30" x14ac:dyDescent="0.15">
      <c r="S603" s="61"/>
      <c r="U603" s="767"/>
      <c r="V603" s="767"/>
      <c r="W603" s="252"/>
      <c r="X603" s="780"/>
      <c r="Z603" s="1575"/>
      <c r="AA603" s="1575"/>
      <c r="AB603" s="1575"/>
      <c r="AC603" s="1576"/>
      <c r="AD603" s="1575"/>
    </row>
    <row r="604" spans="19:30" x14ac:dyDescent="0.15">
      <c r="U604" s="767"/>
      <c r="V604" s="767"/>
      <c r="W604" s="252"/>
      <c r="X604" s="767"/>
      <c r="Z604" s="1575"/>
      <c r="AA604" s="1575"/>
      <c r="AB604" s="1575"/>
      <c r="AC604" s="1575"/>
      <c r="AD604" s="1576"/>
    </row>
    <row r="605" spans="19:30" x14ac:dyDescent="0.15">
      <c r="S605" s="59"/>
      <c r="U605" s="767"/>
      <c r="V605" s="767"/>
      <c r="W605" s="252"/>
      <c r="X605" s="767"/>
      <c r="Z605" s="1576"/>
      <c r="AA605" s="1576"/>
      <c r="AB605" s="1576"/>
      <c r="AC605" s="1575"/>
      <c r="AD605" s="1575"/>
    </row>
    <row r="606" spans="19:30" x14ac:dyDescent="0.15">
      <c r="S606" s="59"/>
      <c r="U606" s="767"/>
      <c r="V606" s="767"/>
      <c r="W606" s="252"/>
      <c r="X606" s="767"/>
      <c r="Z606" s="1577"/>
      <c r="AA606" s="1577"/>
      <c r="AB606" s="1577"/>
      <c r="AC606" s="1576"/>
      <c r="AD606" s="1575"/>
    </row>
    <row r="607" spans="19:30" x14ac:dyDescent="0.15">
      <c r="S607" s="59"/>
      <c r="U607" s="767"/>
      <c r="V607" s="767"/>
      <c r="W607" s="252"/>
      <c r="X607" s="767"/>
      <c r="AC607" s="1577"/>
      <c r="AD607" s="1576"/>
    </row>
    <row r="608" spans="19:30" x14ac:dyDescent="0.15">
      <c r="S608" s="59"/>
      <c r="U608" s="767"/>
      <c r="V608" s="767"/>
      <c r="W608" s="252"/>
      <c r="X608" s="767"/>
      <c r="Z608" s="1577"/>
      <c r="AA608" s="1577"/>
      <c r="AB608" s="1577"/>
      <c r="AD608" s="1577"/>
    </row>
    <row r="609" spans="19:30" x14ac:dyDescent="0.15">
      <c r="S609" s="2"/>
      <c r="U609" s="767"/>
      <c r="V609" s="767"/>
      <c r="W609" s="252"/>
      <c r="X609" s="767"/>
      <c r="Z609" s="1577"/>
      <c r="AA609" s="1577"/>
      <c r="AB609" s="1577"/>
      <c r="AC609" s="1577"/>
    </row>
    <row r="610" spans="19:30" x14ac:dyDescent="0.15">
      <c r="S610" s="59"/>
      <c r="U610" s="767"/>
      <c r="V610" s="767"/>
      <c r="W610" s="252"/>
      <c r="X610" s="767"/>
      <c r="AC610" s="1577"/>
      <c r="AD610" s="1577"/>
    </row>
    <row r="611" spans="19:30" x14ac:dyDescent="0.15">
      <c r="S611" s="2"/>
      <c r="U611" s="767"/>
      <c r="V611" s="767"/>
      <c r="W611" s="252"/>
      <c r="X611" s="767"/>
      <c r="AD611" s="1577"/>
    </row>
    <row r="612" spans="19:30" x14ac:dyDescent="0.15">
      <c r="S612" s="59"/>
      <c r="U612" s="767"/>
      <c r="V612" s="767"/>
      <c r="W612" s="252"/>
      <c r="X612" s="767"/>
    </row>
    <row r="613" spans="19:30" x14ac:dyDescent="0.15">
      <c r="S613" s="59"/>
      <c r="U613" s="767"/>
      <c r="V613" s="767"/>
      <c r="W613" s="252"/>
      <c r="X613" s="767"/>
    </row>
    <row r="614" spans="19:30" x14ac:dyDescent="0.15">
      <c r="S614" s="59"/>
      <c r="U614" s="767"/>
      <c r="V614" s="767"/>
      <c r="W614" s="252"/>
      <c r="X614" s="767"/>
    </row>
    <row r="615" spans="19:30" x14ac:dyDescent="0.15">
      <c r="S615" s="59"/>
      <c r="U615" s="767"/>
      <c r="V615" s="767"/>
      <c r="W615" s="252"/>
      <c r="X615" s="767"/>
    </row>
    <row r="616" spans="19:30" x14ac:dyDescent="0.15">
      <c r="S616" s="59"/>
      <c r="U616" s="767"/>
      <c r="V616" s="767"/>
      <c r="W616" s="252"/>
      <c r="X616" s="767"/>
    </row>
    <row r="617" spans="19:30" x14ac:dyDescent="0.15">
      <c r="U617" s="767"/>
      <c r="V617" s="767"/>
      <c r="W617" s="252"/>
      <c r="X617" s="767"/>
    </row>
    <row r="618" spans="19:30" x14ac:dyDescent="0.15">
      <c r="S618" s="5"/>
      <c r="U618" s="767"/>
      <c r="V618" s="767"/>
      <c r="W618" s="252"/>
      <c r="X618" s="767"/>
    </row>
    <row r="619" spans="19:30" x14ac:dyDescent="0.15">
      <c r="S619" s="2"/>
      <c r="U619" s="767"/>
      <c r="V619" s="767"/>
      <c r="W619" s="252"/>
      <c r="X619" s="767"/>
    </row>
    <row r="620" spans="19:30" x14ac:dyDescent="0.15">
      <c r="S620" s="2"/>
      <c r="U620" s="767"/>
      <c r="V620" s="767"/>
      <c r="W620" s="252"/>
      <c r="X620" s="767"/>
    </row>
    <row r="621" spans="19:30" x14ac:dyDescent="0.15">
      <c r="S621" s="2"/>
      <c r="U621" s="767"/>
      <c r="V621" s="767"/>
      <c r="W621" s="252"/>
      <c r="X621" s="767"/>
      <c r="Z621" s="1577"/>
      <c r="AA621" s="1577"/>
      <c r="AB621" s="1577"/>
    </row>
    <row r="622" spans="19:30" x14ac:dyDescent="0.15">
      <c r="S622" s="2"/>
      <c r="U622" s="767"/>
      <c r="V622" s="767"/>
      <c r="W622" s="252"/>
      <c r="X622" s="767"/>
      <c r="Z622" s="1576"/>
      <c r="AA622" s="1576"/>
      <c r="AB622" s="1576"/>
      <c r="AC622" s="1577"/>
    </row>
    <row r="623" spans="19:30" x14ac:dyDescent="0.15">
      <c r="S623" s="61"/>
      <c r="U623" s="767"/>
      <c r="V623" s="767"/>
      <c r="W623" s="252"/>
      <c r="X623" s="767"/>
      <c r="Z623" s="1576"/>
      <c r="AA623" s="1576"/>
      <c r="AB623" s="1576"/>
      <c r="AC623" s="1576"/>
      <c r="AD623" s="1577"/>
    </row>
    <row r="624" spans="19:30" x14ac:dyDescent="0.15">
      <c r="S624" s="2"/>
      <c r="U624" s="767"/>
      <c r="V624" s="767"/>
      <c r="W624" s="252"/>
      <c r="X624" s="767"/>
      <c r="AC624" s="1576"/>
      <c r="AD624" s="1576"/>
    </row>
    <row r="625" spans="19:30" x14ac:dyDescent="0.15">
      <c r="S625" s="2"/>
      <c r="U625" s="767"/>
      <c r="V625" s="767"/>
      <c r="W625" s="252"/>
      <c r="X625" s="767"/>
      <c r="Z625" s="1575"/>
      <c r="AA625" s="1575"/>
      <c r="AB625" s="1575"/>
      <c r="AD625" s="1576"/>
    </row>
    <row r="626" spans="19:30" x14ac:dyDescent="0.15">
      <c r="S626" s="61"/>
      <c r="U626" s="767"/>
      <c r="V626" s="767"/>
      <c r="W626" s="252"/>
      <c r="X626" s="767"/>
      <c r="AC626" s="1575"/>
    </row>
    <row r="627" spans="19:30" x14ac:dyDescent="0.15">
      <c r="S627" s="2"/>
      <c r="U627" s="767"/>
      <c r="V627" s="767"/>
      <c r="W627" s="252"/>
      <c r="X627" s="767"/>
      <c r="AD627" s="1575"/>
    </row>
    <row r="628" spans="19:30" x14ac:dyDescent="0.15">
      <c r="S628" s="2"/>
      <c r="U628" s="767"/>
      <c r="V628" s="767"/>
      <c r="W628" s="252"/>
      <c r="X628" s="767"/>
    </row>
    <row r="629" spans="19:30" x14ac:dyDescent="0.15">
      <c r="S629" s="61"/>
      <c r="U629" s="767"/>
      <c r="V629" s="767"/>
      <c r="W629" s="252"/>
      <c r="X629" s="767"/>
    </row>
    <row r="630" spans="19:30" x14ac:dyDescent="0.15">
      <c r="S630" s="61"/>
      <c r="U630" s="767"/>
      <c r="V630" s="767"/>
      <c r="W630" s="252"/>
      <c r="X630" s="767"/>
    </row>
    <row r="631" spans="19:30" x14ac:dyDescent="0.15">
      <c r="S631" s="2"/>
      <c r="U631" s="767"/>
      <c r="V631" s="767"/>
      <c r="W631" s="252"/>
      <c r="X631" s="767"/>
    </row>
    <row r="632" spans="19:30" x14ac:dyDescent="0.15">
      <c r="S632" s="61"/>
      <c r="U632" s="767"/>
      <c r="V632" s="767"/>
      <c r="W632" s="252"/>
      <c r="X632" s="767"/>
    </row>
    <row r="633" spans="19:30" x14ac:dyDescent="0.15">
      <c r="S633" s="2"/>
      <c r="U633" s="767"/>
      <c r="V633" s="767"/>
      <c r="W633" s="252"/>
      <c r="X633" s="767"/>
    </row>
    <row r="634" spans="19:30" x14ac:dyDescent="0.15">
      <c r="S634" s="2"/>
      <c r="U634" s="767"/>
      <c r="V634" s="767"/>
      <c r="W634" s="252"/>
      <c r="X634" s="767"/>
      <c r="Z634" s="1576"/>
      <c r="AA634" s="1576"/>
      <c r="AB634" s="1576"/>
    </row>
    <row r="635" spans="19:30" x14ac:dyDescent="0.15">
      <c r="S635" s="61"/>
      <c r="U635" s="767"/>
      <c r="V635" s="767"/>
      <c r="W635" s="252"/>
      <c r="X635" s="767"/>
      <c r="AC635" s="1576"/>
    </row>
    <row r="636" spans="19:30" x14ac:dyDescent="0.15">
      <c r="S636" s="2"/>
      <c r="U636" s="767"/>
      <c r="V636" s="767"/>
      <c r="W636" s="252"/>
      <c r="X636" s="767"/>
      <c r="AD636" s="1576"/>
    </row>
    <row r="637" spans="19:30" x14ac:dyDescent="0.15">
      <c r="S637" s="2"/>
      <c r="U637" s="767"/>
      <c r="V637" s="767"/>
      <c r="W637" s="252"/>
      <c r="X637" s="767"/>
    </row>
    <row r="638" spans="19:30" x14ac:dyDescent="0.15">
      <c r="S638" s="2"/>
      <c r="U638" s="767"/>
      <c r="V638" s="767"/>
      <c r="W638" s="252"/>
      <c r="X638" s="767"/>
    </row>
    <row r="639" spans="19:30" x14ac:dyDescent="0.15">
      <c r="S639" s="2"/>
      <c r="U639" s="767"/>
      <c r="V639" s="767"/>
      <c r="W639" s="252"/>
      <c r="X639" s="767"/>
    </row>
    <row r="640" spans="19:30" x14ac:dyDescent="0.15">
      <c r="S640" s="2"/>
      <c r="U640" s="767"/>
      <c r="V640" s="767"/>
      <c r="W640" s="252"/>
      <c r="X640" s="767"/>
    </row>
    <row r="641" spans="19:24" x14ac:dyDescent="0.15">
      <c r="S641" s="2"/>
      <c r="U641" s="767"/>
      <c r="V641" s="767"/>
      <c r="W641" s="252"/>
      <c r="X641" s="767"/>
    </row>
    <row r="642" spans="19:24" x14ac:dyDescent="0.15">
      <c r="S642" s="59"/>
      <c r="U642" s="767"/>
      <c r="V642" s="767"/>
      <c r="W642" s="252"/>
      <c r="X642" s="767"/>
    </row>
    <row r="643" spans="19:24" x14ac:dyDescent="0.15">
      <c r="S643" s="59"/>
      <c r="U643" s="767"/>
      <c r="V643" s="767"/>
      <c r="W643" s="252"/>
      <c r="X643" s="767"/>
    </row>
    <row r="644" spans="19:24" x14ac:dyDescent="0.15">
      <c r="S644" s="59"/>
      <c r="U644" s="767"/>
      <c r="V644" s="767"/>
      <c r="W644" s="252"/>
      <c r="X644" s="767"/>
    </row>
    <row r="645" spans="19:24" x14ac:dyDescent="0.15">
      <c r="S645" s="59"/>
      <c r="U645" s="767"/>
      <c r="V645" s="767"/>
      <c r="W645" s="252"/>
      <c r="X645" s="767"/>
    </row>
    <row r="646" spans="19:24" x14ac:dyDescent="0.15">
      <c r="S646" s="59"/>
      <c r="U646" s="780"/>
      <c r="V646" s="780"/>
      <c r="W646" s="252"/>
      <c r="X646" s="767"/>
    </row>
    <row r="647" spans="19:24" x14ac:dyDescent="0.15">
      <c r="S647" s="59"/>
      <c r="U647" s="784"/>
      <c r="V647" s="784"/>
      <c r="W647" s="252"/>
      <c r="X647" s="767"/>
    </row>
    <row r="648" spans="19:24" x14ac:dyDescent="0.15">
      <c r="S648" s="2"/>
      <c r="U648" s="780"/>
      <c r="V648" s="780"/>
      <c r="W648" s="780"/>
      <c r="X648" s="767"/>
    </row>
    <row r="649" spans="19:24" x14ac:dyDescent="0.15">
      <c r="S649" s="59"/>
      <c r="U649" s="780"/>
      <c r="V649" s="780"/>
      <c r="W649" s="784"/>
      <c r="X649" s="767"/>
    </row>
    <row r="650" spans="19:24" x14ac:dyDescent="0.15">
      <c r="S650" s="59"/>
      <c r="U650" s="784"/>
      <c r="V650" s="784"/>
      <c r="W650" s="780"/>
      <c r="X650" s="780"/>
    </row>
    <row r="651" spans="19:24" x14ac:dyDescent="0.15">
      <c r="S651" s="59"/>
      <c r="U651" s="780"/>
      <c r="V651" s="780"/>
      <c r="W651" s="780"/>
      <c r="X651" s="784"/>
    </row>
    <row r="652" spans="19:24" x14ac:dyDescent="0.15">
      <c r="S652" s="59"/>
      <c r="U652" s="780"/>
      <c r="V652" s="780"/>
      <c r="W652" s="784"/>
      <c r="X652" s="780"/>
    </row>
    <row r="653" spans="19:24" x14ac:dyDescent="0.15">
      <c r="S653" s="59"/>
      <c r="W653" s="780"/>
      <c r="X653" s="780"/>
    </row>
    <row r="654" spans="19:24" x14ac:dyDescent="0.15">
      <c r="S654" s="59"/>
      <c r="U654" s="767"/>
      <c r="V654" s="767"/>
      <c r="W654" s="780"/>
      <c r="X654" s="784"/>
    </row>
    <row r="655" spans="19:24" x14ac:dyDescent="0.15">
      <c r="S655" s="59"/>
      <c r="U655" s="767"/>
      <c r="V655" s="767"/>
      <c r="X655" s="780"/>
    </row>
    <row r="656" spans="19:24" x14ac:dyDescent="0.15">
      <c r="S656" s="59"/>
      <c r="U656" s="780"/>
      <c r="V656" s="780"/>
      <c r="W656" s="767"/>
      <c r="X656" s="780"/>
    </row>
    <row r="657" spans="19:30" x14ac:dyDescent="0.15">
      <c r="S657" s="59"/>
      <c r="U657" s="748"/>
      <c r="V657" s="748"/>
      <c r="W657" s="767"/>
    </row>
    <row r="658" spans="19:30" x14ac:dyDescent="0.15">
      <c r="S658" s="61"/>
      <c r="U658" s="780"/>
      <c r="V658" s="780"/>
      <c r="W658" s="780"/>
      <c r="X658" s="768"/>
    </row>
    <row r="659" spans="19:30" x14ac:dyDescent="0.15">
      <c r="S659" s="59"/>
      <c r="U659" s="780"/>
      <c r="V659" s="780"/>
      <c r="W659" s="252"/>
      <c r="X659" s="768"/>
    </row>
    <row r="660" spans="19:30" x14ac:dyDescent="0.15">
      <c r="S660" s="61"/>
      <c r="U660" s="780"/>
      <c r="V660" s="780"/>
      <c r="W660" s="780"/>
      <c r="X660" s="780"/>
    </row>
    <row r="661" spans="19:30" x14ac:dyDescent="0.15">
      <c r="S661" s="61"/>
      <c r="U661" s="780"/>
      <c r="V661" s="780"/>
      <c r="W661" s="780"/>
      <c r="X661" s="768"/>
    </row>
    <row r="662" spans="19:30" x14ac:dyDescent="0.15">
      <c r="S662" s="61"/>
      <c r="U662" s="780"/>
      <c r="V662" s="780"/>
      <c r="W662" s="780"/>
      <c r="X662" s="780"/>
    </row>
    <row r="663" spans="19:30" x14ac:dyDescent="0.15">
      <c r="S663" s="61"/>
      <c r="U663" s="748"/>
      <c r="V663" s="748"/>
      <c r="W663" s="780"/>
      <c r="X663" s="780"/>
      <c r="Z663" s="1577"/>
      <c r="AA663" s="1577"/>
      <c r="AB663" s="1577"/>
    </row>
    <row r="664" spans="19:30" x14ac:dyDescent="0.15">
      <c r="S664" s="61"/>
      <c r="U664" s="780"/>
      <c r="V664" s="780"/>
      <c r="W664" s="780"/>
      <c r="X664" s="780"/>
      <c r="Z664" s="1576"/>
      <c r="AA664" s="1576"/>
      <c r="AB664" s="1576"/>
      <c r="AC664" s="1577"/>
    </row>
    <row r="665" spans="19:30" x14ac:dyDescent="0.15">
      <c r="S665" s="61"/>
      <c r="U665" s="748"/>
      <c r="V665" s="748"/>
      <c r="W665" s="748"/>
      <c r="X665" s="780"/>
      <c r="AC665" s="1576"/>
      <c r="AD665" s="1577"/>
    </row>
    <row r="666" spans="19:30" x14ac:dyDescent="0.15">
      <c r="S666" s="61"/>
      <c r="U666" s="748"/>
      <c r="V666" s="767"/>
      <c r="W666" s="780"/>
      <c r="X666" s="780"/>
      <c r="AD666" s="1576"/>
    </row>
    <row r="667" spans="19:30" x14ac:dyDescent="0.15">
      <c r="S667" s="61"/>
      <c r="U667" s="748"/>
      <c r="V667" s="748"/>
      <c r="W667" s="767"/>
      <c r="X667" s="748"/>
    </row>
    <row r="668" spans="19:30" x14ac:dyDescent="0.15">
      <c r="S668" s="61"/>
      <c r="U668" s="748"/>
      <c r="V668" s="748"/>
      <c r="W668" s="252"/>
      <c r="X668" s="780"/>
    </row>
    <row r="669" spans="19:30" x14ac:dyDescent="0.15">
      <c r="S669" s="61"/>
      <c r="U669" s="748"/>
      <c r="V669" s="748"/>
      <c r="W669" s="767"/>
      <c r="X669" s="748"/>
    </row>
    <row r="670" spans="19:30" x14ac:dyDescent="0.15">
      <c r="S670" s="61"/>
      <c r="U670" s="748"/>
      <c r="V670" s="748"/>
      <c r="W670" s="767"/>
      <c r="X670" s="767"/>
    </row>
    <row r="671" spans="19:30" x14ac:dyDescent="0.15">
      <c r="S671" s="59"/>
      <c r="U671" s="748"/>
      <c r="V671" s="748"/>
      <c r="W671" s="748"/>
      <c r="X671" s="748"/>
    </row>
    <row r="672" spans="19:30" x14ac:dyDescent="0.15">
      <c r="S672" s="61"/>
      <c r="U672" s="748"/>
      <c r="V672" s="767"/>
      <c r="W672" s="748"/>
      <c r="X672" s="748"/>
      <c r="Z672" s="1577"/>
      <c r="AA672" s="1577"/>
      <c r="AB672" s="1577"/>
    </row>
    <row r="673" spans="19:30" x14ac:dyDescent="0.15">
      <c r="S673" s="61"/>
      <c r="U673" s="748"/>
      <c r="V673" s="748"/>
      <c r="W673" s="748"/>
      <c r="X673" s="748"/>
      <c r="Z673" s="1577"/>
      <c r="AA673" s="1577"/>
      <c r="AB673" s="1577"/>
      <c r="AC673" s="1577"/>
    </row>
    <row r="674" spans="19:30" x14ac:dyDescent="0.15">
      <c r="S674" s="59"/>
      <c r="U674" s="748"/>
      <c r="V674" s="748"/>
      <c r="W674" s="252"/>
      <c r="X674" s="748"/>
      <c r="Z674" s="1576"/>
      <c r="AA674" s="1576"/>
      <c r="AB674" s="1576"/>
      <c r="AC674" s="1577"/>
      <c r="AD674" s="1577"/>
    </row>
    <row r="675" spans="19:30" x14ac:dyDescent="0.15">
      <c r="S675" s="59"/>
      <c r="U675" s="748"/>
      <c r="V675" s="748"/>
      <c r="W675" s="748"/>
      <c r="X675" s="748"/>
      <c r="Z675" s="1576"/>
      <c r="AA675" s="1576"/>
      <c r="AB675" s="1576"/>
      <c r="AC675" s="1576"/>
      <c r="AD675" s="1577"/>
    </row>
    <row r="676" spans="19:30" x14ac:dyDescent="0.15">
      <c r="S676" s="59"/>
      <c r="U676" s="784"/>
      <c r="V676" s="784"/>
      <c r="W676" s="748"/>
      <c r="X676" s="767"/>
      <c r="AC676" s="1576"/>
      <c r="AD676" s="1576"/>
    </row>
    <row r="677" spans="19:30" x14ac:dyDescent="0.15">
      <c r="S677" s="59"/>
      <c r="U677" s="784"/>
      <c r="V677" s="784"/>
      <c r="W677" s="748"/>
      <c r="X677" s="748"/>
      <c r="Z677" s="1575"/>
      <c r="AA677" s="1575"/>
      <c r="AB677" s="1575"/>
      <c r="AD677" s="1576"/>
    </row>
    <row r="678" spans="19:30" x14ac:dyDescent="0.15">
      <c r="S678" s="61"/>
      <c r="U678" s="767"/>
      <c r="V678" s="767"/>
      <c r="W678" s="767"/>
      <c r="X678" s="748"/>
      <c r="AC678" s="1575"/>
    </row>
    <row r="679" spans="19:30" x14ac:dyDescent="0.15">
      <c r="S679" s="59"/>
      <c r="U679" s="780"/>
      <c r="V679" s="780"/>
      <c r="W679" s="784"/>
      <c r="X679" s="748"/>
      <c r="AD679" s="1575"/>
    </row>
    <row r="680" spans="19:30" x14ac:dyDescent="0.15">
      <c r="S680" s="59"/>
      <c r="U680" s="784"/>
      <c r="V680" s="784"/>
      <c r="W680" s="767"/>
      <c r="X680" s="784"/>
      <c r="Z680" s="1575"/>
      <c r="AA680" s="1575"/>
      <c r="AB680" s="1575"/>
    </row>
    <row r="681" spans="19:30" x14ac:dyDescent="0.15">
      <c r="S681" s="2"/>
      <c r="U681" s="767"/>
      <c r="V681" s="767"/>
      <c r="W681" s="748"/>
      <c r="X681" s="767"/>
      <c r="Z681" s="1576"/>
      <c r="AA681" s="1576"/>
      <c r="AB681" s="1576"/>
      <c r="AC681" s="1575"/>
    </row>
    <row r="682" spans="19:30" x14ac:dyDescent="0.15">
      <c r="S682" s="59"/>
      <c r="U682" s="784"/>
      <c r="V682" s="784"/>
      <c r="W682" s="780"/>
      <c r="X682" s="768"/>
      <c r="Z682" s="1575"/>
      <c r="AA682" s="1575"/>
      <c r="AB682" s="1575"/>
      <c r="AC682" s="1576"/>
      <c r="AD682" s="1575"/>
    </row>
    <row r="683" spans="19:30" x14ac:dyDescent="0.15">
      <c r="S683" s="59"/>
      <c r="U683" s="780"/>
      <c r="V683" s="780"/>
      <c r="W683" s="784"/>
      <c r="X683" s="784"/>
      <c r="Z683" s="1578"/>
      <c r="AA683" s="1578"/>
      <c r="AB683" s="1578"/>
      <c r="AC683" s="1575"/>
      <c r="AD683" s="1576"/>
    </row>
    <row r="684" spans="19:30" x14ac:dyDescent="0.15">
      <c r="S684" s="61"/>
      <c r="U684" s="767"/>
      <c r="V684" s="767"/>
      <c r="W684" s="767"/>
      <c r="X684" s="767"/>
      <c r="Z684" s="1576"/>
      <c r="AA684" s="1576"/>
      <c r="AB684" s="1576"/>
      <c r="AC684" s="1578"/>
      <c r="AD684" s="1575"/>
    </row>
    <row r="685" spans="19:30" x14ac:dyDescent="0.15">
      <c r="S685" s="59"/>
      <c r="U685" s="784"/>
      <c r="V685" s="784"/>
      <c r="W685" s="784"/>
      <c r="X685" s="780"/>
      <c r="Z685" s="1576"/>
      <c r="AA685" s="1576"/>
      <c r="AB685" s="1576"/>
      <c r="AC685" s="1576"/>
      <c r="AD685" s="1578"/>
    </row>
    <row r="686" spans="19:30" x14ac:dyDescent="0.15">
      <c r="S686" s="59"/>
      <c r="U686" s="780"/>
      <c r="V686" s="780"/>
      <c r="W686" s="780"/>
      <c r="X686" s="784"/>
      <c r="Z686" s="1576"/>
      <c r="AA686" s="1576"/>
      <c r="AB686" s="1576"/>
      <c r="AC686" s="1576"/>
      <c r="AD686" s="1576"/>
    </row>
    <row r="687" spans="19:30" x14ac:dyDescent="0.15">
      <c r="S687" s="2"/>
      <c r="U687" s="767"/>
      <c r="V687" s="767"/>
      <c r="W687" s="767"/>
      <c r="X687" s="748"/>
      <c r="Z687" s="1576"/>
      <c r="AA687" s="1576"/>
      <c r="AB687" s="1576"/>
      <c r="AC687" s="1576"/>
      <c r="AD687" s="1576"/>
    </row>
    <row r="688" spans="19:30" x14ac:dyDescent="0.15">
      <c r="S688" s="2"/>
      <c r="U688" s="784"/>
      <c r="V688" s="784"/>
      <c r="W688" s="784"/>
      <c r="X688" s="784"/>
      <c r="Z688" s="1570"/>
      <c r="AA688" s="1570"/>
      <c r="AB688" s="1570"/>
      <c r="AC688" s="1576"/>
      <c r="AD688" s="1576"/>
    </row>
    <row r="689" spans="19:30" x14ac:dyDescent="0.15">
      <c r="S689" s="2"/>
      <c r="U689" s="780"/>
      <c r="V689" s="780"/>
      <c r="W689" s="780"/>
      <c r="X689" s="780"/>
      <c r="AC689" s="1570"/>
      <c r="AD689" s="1576"/>
    </row>
    <row r="690" spans="19:30" x14ac:dyDescent="0.15">
      <c r="S690" s="2"/>
      <c r="U690" s="748"/>
      <c r="V690" s="748"/>
      <c r="W690" s="748"/>
      <c r="X690" s="767"/>
      <c r="AD690" s="1570"/>
    </row>
    <row r="691" spans="19:30" x14ac:dyDescent="0.15">
      <c r="S691" s="2"/>
      <c r="U691" s="784"/>
      <c r="V691" s="784"/>
      <c r="W691" s="784"/>
      <c r="X691" s="784"/>
    </row>
    <row r="692" spans="19:30" x14ac:dyDescent="0.15">
      <c r="S692" s="59"/>
      <c r="U692" s="780"/>
      <c r="V692" s="780"/>
      <c r="W692" s="780"/>
      <c r="X692" s="780"/>
    </row>
    <row r="693" spans="19:30" x14ac:dyDescent="0.15">
      <c r="S693" s="2"/>
      <c r="U693" s="780"/>
      <c r="V693" s="780"/>
      <c r="W693" s="767"/>
      <c r="X693" s="748"/>
    </row>
    <row r="694" spans="19:30" x14ac:dyDescent="0.15">
      <c r="S694" s="2"/>
      <c r="U694" s="784"/>
      <c r="V694" s="784"/>
      <c r="W694" s="784"/>
      <c r="X694" s="784"/>
    </row>
    <row r="695" spans="19:30" x14ac:dyDescent="0.15">
      <c r="S695" s="59"/>
      <c r="U695" s="780"/>
      <c r="V695" s="780"/>
      <c r="W695" s="780"/>
      <c r="X695" s="780"/>
    </row>
    <row r="696" spans="19:30" x14ac:dyDescent="0.15">
      <c r="U696" s="780"/>
      <c r="V696" s="780"/>
      <c r="W696" s="780"/>
      <c r="X696" s="252"/>
      <c r="Z696" s="1578"/>
      <c r="AA696" s="1578"/>
      <c r="AB696" s="1578"/>
    </row>
    <row r="697" spans="19:30" x14ac:dyDescent="0.15">
      <c r="S697" s="2"/>
      <c r="U697" s="784"/>
      <c r="V697" s="784"/>
      <c r="W697" s="784"/>
      <c r="X697" s="784"/>
      <c r="AC697" s="1578"/>
    </row>
    <row r="698" spans="19:30" x14ac:dyDescent="0.15">
      <c r="S698" s="59"/>
      <c r="W698" s="780"/>
      <c r="X698" s="780"/>
      <c r="AD698" s="1578"/>
    </row>
    <row r="699" spans="19:30" x14ac:dyDescent="0.15">
      <c r="S699" s="61"/>
      <c r="U699" s="780"/>
      <c r="V699" s="252"/>
      <c r="W699" s="780"/>
      <c r="X699" s="780"/>
      <c r="Z699" s="1578"/>
      <c r="AA699" s="1578"/>
      <c r="AB699" s="1578"/>
    </row>
    <row r="700" spans="19:30" x14ac:dyDescent="0.15">
      <c r="S700" s="61"/>
      <c r="U700" s="780"/>
      <c r="V700" s="780"/>
      <c r="W700" s="784"/>
      <c r="X700" s="784"/>
      <c r="AC700" s="1578"/>
    </row>
    <row r="701" spans="19:30" x14ac:dyDescent="0.15">
      <c r="U701" s="784"/>
      <c r="V701" s="784"/>
      <c r="X701" s="780"/>
      <c r="AD701" s="1578"/>
    </row>
    <row r="702" spans="19:30" x14ac:dyDescent="0.15">
      <c r="S702" s="2"/>
      <c r="U702" s="780"/>
      <c r="V702" s="252"/>
      <c r="W702" s="748"/>
      <c r="X702" s="780"/>
    </row>
    <row r="703" spans="19:30" x14ac:dyDescent="0.15">
      <c r="S703" s="59"/>
      <c r="U703" s="780"/>
      <c r="V703" s="780"/>
      <c r="W703" s="780"/>
      <c r="X703" s="784"/>
    </row>
    <row r="704" spans="19:30" x14ac:dyDescent="0.15">
      <c r="S704" s="59"/>
      <c r="U704" s="784"/>
      <c r="V704" s="784"/>
      <c r="W704" s="784"/>
    </row>
    <row r="705" spans="19:30" x14ac:dyDescent="0.15">
      <c r="S705" s="59"/>
      <c r="U705" s="252"/>
      <c r="V705" s="252"/>
      <c r="W705" s="748"/>
      <c r="X705" s="768"/>
    </row>
    <row r="706" spans="19:30" x14ac:dyDescent="0.15">
      <c r="S706" s="2"/>
      <c r="U706" s="780"/>
      <c r="V706" s="780"/>
      <c r="W706" s="780"/>
      <c r="X706" s="780"/>
    </row>
    <row r="707" spans="19:30" x14ac:dyDescent="0.15">
      <c r="S707" s="59"/>
      <c r="U707" s="784"/>
      <c r="V707" s="784"/>
      <c r="W707" s="784"/>
      <c r="X707" s="784"/>
      <c r="Z707" s="1578"/>
      <c r="AA707" s="1578"/>
      <c r="AB707" s="1578"/>
    </row>
    <row r="708" spans="19:30" x14ac:dyDescent="0.15">
      <c r="S708" s="59"/>
      <c r="U708" s="780"/>
      <c r="V708" s="780"/>
      <c r="W708" s="748"/>
      <c r="X708" s="768"/>
      <c r="Z708" s="1578"/>
      <c r="AA708" s="1578"/>
      <c r="AB708" s="1578"/>
      <c r="AC708" s="1578"/>
    </row>
    <row r="709" spans="19:30" x14ac:dyDescent="0.15">
      <c r="U709" s="780"/>
      <c r="V709" s="780"/>
      <c r="W709" s="780"/>
      <c r="X709" s="780"/>
      <c r="AC709" s="1578"/>
      <c r="AD709" s="1578"/>
    </row>
    <row r="710" spans="19:30" x14ac:dyDescent="0.15">
      <c r="S710" s="59"/>
      <c r="U710" s="784"/>
      <c r="V710" s="784"/>
      <c r="W710" s="784"/>
      <c r="X710" s="784"/>
      <c r="AD710" s="1578"/>
    </row>
    <row r="711" spans="19:30" x14ac:dyDescent="0.15">
      <c r="U711" s="780"/>
      <c r="V711" s="780"/>
      <c r="W711" s="780"/>
      <c r="X711" s="768"/>
    </row>
    <row r="712" spans="19:30" x14ac:dyDescent="0.15">
      <c r="S712" s="59"/>
      <c r="U712" s="780"/>
      <c r="V712" s="780"/>
      <c r="W712" s="780"/>
      <c r="X712" s="780"/>
    </row>
    <row r="713" spans="19:30" x14ac:dyDescent="0.15">
      <c r="U713" s="784"/>
      <c r="V713" s="784"/>
      <c r="W713" s="784"/>
      <c r="X713" s="784"/>
      <c r="Z713" s="1576"/>
      <c r="AA713" s="1576"/>
      <c r="AB713" s="1576"/>
    </row>
    <row r="714" spans="19:30" x14ac:dyDescent="0.15">
      <c r="W714" s="780"/>
      <c r="X714" s="780"/>
      <c r="AC714" s="1576"/>
    </row>
    <row r="715" spans="19:30" x14ac:dyDescent="0.15">
      <c r="S715" s="2"/>
      <c r="U715" s="780"/>
      <c r="V715" s="780"/>
      <c r="W715" s="780"/>
      <c r="X715" s="780"/>
      <c r="Z715" s="1577"/>
      <c r="AA715" s="1577"/>
      <c r="AB715" s="1577"/>
      <c r="AD715" s="1576"/>
    </row>
    <row r="716" spans="19:30" x14ac:dyDescent="0.15">
      <c r="S716" s="61"/>
      <c r="U716" s="748"/>
      <c r="V716" s="748"/>
      <c r="W716" s="784"/>
      <c r="X716" s="784"/>
      <c r="Z716" s="1576"/>
      <c r="AA716" s="1576"/>
      <c r="AB716" s="1576"/>
      <c r="AC716" s="1577"/>
    </row>
    <row r="717" spans="19:30" x14ac:dyDescent="0.15">
      <c r="S717" s="2"/>
      <c r="U717" s="780"/>
      <c r="V717" s="780"/>
      <c r="X717" s="780"/>
      <c r="Z717" s="1576"/>
      <c r="AA717" s="1576"/>
      <c r="AB717" s="1576"/>
      <c r="AC717" s="1576"/>
      <c r="AD717" s="1577"/>
    </row>
    <row r="718" spans="19:30" x14ac:dyDescent="0.15">
      <c r="S718" s="2"/>
      <c r="W718" s="780"/>
      <c r="X718" s="780"/>
      <c r="Z718" s="1576"/>
      <c r="AA718" s="1576"/>
      <c r="AB718" s="1576"/>
      <c r="AC718" s="1576"/>
      <c r="AD718" s="1576"/>
    </row>
    <row r="719" spans="19:30" x14ac:dyDescent="0.15">
      <c r="S719" s="2"/>
      <c r="U719" s="784"/>
      <c r="V719" s="784"/>
      <c r="W719" s="767"/>
      <c r="X719" s="784"/>
      <c r="AC719" s="1576"/>
      <c r="AD719" s="1576"/>
    </row>
    <row r="720" spans="19:30" x14ac:dyDescent="0.15">
      <c r="S720" s="2"/>
      <c r="U720" s="5"/>
      <c r="V720" s="5"/>
      <c r="W720" s="780"/>
      <c r="AD720" s="1576"/>
    </row>
    <row r="721" spans="19:30" x14ac:dyDescent="0.15">
      <c r="S721" s="2"/>
      <c r="U721" s="5"/>
      <c r="V721" s="5"/>
      <c r="X721" s="780"/>
    </row>
    <row r="722" spans="19:30" x14ac:dyDescent="0.15">
      <c r="S722" s="61"/>
      <c r="U722" s="767"/>
      <c r="V722" s="767"/>
      <c r="W722" s="784"/>
      <c r="X722" s="767"/>
    </row>
    <row r="723" spans="19:30" x14ac:dyDescent="0.15">
      <c r="S723" s="2"/>
      <c r="U723" s="252"/>
      <c r="V723" s="252"/>
      <c r="W723" s="5"/>
      <c r="X723" s="780"/>
    </row>
    <row r="724" spans="19:30" x14ac:dyDescent="0.15">
      <c r="S724" s="2"/>
      <c r="U724" s="252"/>
      <c r="V724" s="252"/>
      <c r="W724" s="5"/>
    </row>
    <row r="725" spans="19:30" x14ac:dyDescent="0.15">
      <c r="S725" s="61"/>
      <c r="U725" s="748"/>
      <c r="V725" s="748"/>
      <c r="W725" s="767"/>
      <c r="X725" s="784"/>
      <c r="Z725" s="1576"/>
      <c r="AA725" s="1576"/>
      <c r="AB725" s="1576"/>
    </row>
    <row r="726" spans="19:30" x14ac:dyDescent="0.15">
      <c r="S726" s="2"/>
      <c r="U726" s="784"/>
      <c r="V726" s="252"/>
      <c r="W726" s="767"/>
      <c r="X726" s="5"/>
      <c r="AC726" s="1576"/>
    </row>
    <row r="727" spans="19:30" x14ac:dyDescent="0.15">
      <c r="S727" s="2"/>
      <c r="U727" s="780"/>
      <c r="V727" s="780"/>
      <c r="W727" s="767"/>
      <c r="X727" s="5"/>
      <c r="AD727" s="1576"/>
    </row>
    <row r="728" spans="19:30" x14ac:dyDescent="0.15">
      <c r="S728" s="61"/>
      <c r="U728" s="767"/>
      <c r="V728" s="767"/>
      <c r="W728" s="767"/>
      <c r="X728" s="767"/>
    </row>
    <row r="729" spans="19:30" x14ac:dyDescent="0.15">
      <c r="S729" s="2"/>
      <c r="U729" s="252"/>
      <c r="V729" s="252"/>
      <c r="W729" s="748"/>
      <c r="X729" s="767"/>
    </row>
    <row r="730" spans="19:30" x14ac:dyDescent="0.15">
      <c r="S730" s="2"/>
      <c r="W730" s="784"/>
      <c r="X730" s="767"/>
      <c r="Z730" s="1576"/>
      <c r="AA730" s="1576"/>
      <c r="AB730" s="1576"/>
    </row>
    <row r="731" spans="19:30" x14ac:dyDescent="0.15">
      <c r="S731" s="61"/>
      <c r="U731" s="767"/>
      <c r="V731" s="767"/>
      <c r="W731" s="780"/>
      <c r="X731" s="767"/>
      <c r="Z731" s="1575"/>
      <c r="AA731" s="1575"/>
      <c r="AB731" s="1575"/>
      <c r="AC731" s="1576"/>
    </row>
    <row r="732" spans="19:30" x14ac:dyDescent="0.15">
      <c r="S732" s="61"/>
      <c r="U732" s="784"/>
      <c r="V732" s="252"/>
      <c r="W732" s="748"/>
      <c r="X732" s="768"/>
      <c r="Z732" s="1575"/>
      <c r="AA732" s="1575"/>
      <c r="AB732" s="1575"/>
      <c r="AC732" s="1575"/>
      <c r="AD732" s="1576"/>
    </row>
    <row r="733" spans="19:30" x14ac:dyDescent="0.15">
      <c r="S733" s="59"/>
      <c r="U733" s="780"/>
      <c r="V733" s="780"/>
      <c r="W733" s="784"/>
      <c r="X733" s="748"/>
      <c r="Z733" s="1575"/>
      <c r="AA733" s="1575"/>
      <c r="AB733" s="1575"/>
      <c r="AC733" s="1575"/>
      <c r="AD733" s="1575"/>
    </row>
    <row r="734" spans="19:30" x14ac:dyDescent="0.15">
      <c r="S734" s="61"/>
      <c r="U734" s="748"/>
      <c r="V734" s="748"/>
      <c r="X734" s="784"/>
      <c r="Z734" s="1576"/>
      <c r="AA734" s="1576"/>
      <c r="AB734" s="1576"/>
      <c r="AC734" s="1575"/>
      <c r="AD734" s="1575"/>
    </row>
    <row r="735" spans="19:30" x14ac:dyDescent="0.15">
      <c r="S735" s="2"/>
      <c r="U735" s="252"/>
      <c r="V735" s="252"/>
      <c r="W735" s="748"/>
      <c r="X735" s="767"/>
      <c r="Z735" s="1575"/>
      <c r="AA735" s="1575"/>
      <c r="AB735" s="1575"/>
      <c r="AC735" s="1576"/>
      <c r="AD735" s="1575"/>
    </row>
    <row r="736" spans="19:30" x14ac:dyDescent="0.15">
      <c r="S736" s="2"/>
      <c r="U736" s="780"/>
      <c r="V736" s="780"/>
      <c r="W736" s="784"/>
      <c r="X736" s="748"/>
      <c r="AC736" s="1575"/>
      <c r="AD736" s="1576"/>
    </row>
    <row r="737" spans="19:30" x14ac:dyDescent="0.15">
      <c r="S737" s="2"/>
      <c r="U737" s="780"/>
      <c r="V737" s="780"/>
      <c r="W737" s="780"/>
      <c r="X737" s="784"/>
      <c r="Z737" s="1575"/>
      <c r="AA737" s="1575"/>
      <c r="AB737" s="1575"/>
      <c r="AD737" s="1575"/>
    </row>
    <row r="738" spans="19:30" x14ac:dyDescent="0.15">
      <c r="S738" s="2"/>
      <c r="U738" s="252"/>
      <c r="V738" s="252"/>
      <c r="W738" s="767"/>
      <c r="X738" s="768"/>
      <c r="Z738" s="1576"/>
      <c r="AA738" s="1576"/>
      <c r="AB738" s="1576"/>
      <c r="AC738" s="1575"/>
    </row>
    <row r="739" spans="19:30" x14ac:dyDescent="0.15">
      <c r="S739" s="2"/>
      <c r="U739" s="780"/>
      <c r="V739" s="780"/>
      <c r="W739" s="784"/>
      <c r="X739" s="767"/>
      <c r="Z739" s="1576"/>
      <c r="AA739" s="1576"/>
      <c r="AB739" s="1576"/>
      <c r="AC739" s="1576"/>
      <c r="AD739" s="1575"/>
    </row>
    <row r="740" spans="19:30" x14ac:dyDescent="0.15">
      <c r="U740" s="780"/>
      <c r="V740" s="780"/>
      <c r="W740" s="780"/>
      <c r="X740" s="784"/>
      <c r="Z740" s="1576"/>
      <c r="AA740" s="1576"/>
      <c r="AB740" s="1576"/>
      <c r="AC740" s="1576"/>
      <c r="AD740" s="1576"/>
    </row>
    <row r="741" spans="19:30" x14ac:dyDescent="0.15">
      <c r="S741" s="2"/>
      <c r="U741" s="784"/>
      <c r="V741" s="784"/>
      <c r="W741" s="767"/>
      <c r="X741" s="767"/>
      <c r="Z741" s="1575"/>
      <c r="AA741" s="1575"/>
      <c r="AB741" s="1575"/>
      <c r="AC741" s="1576"/>
      <c r="AD741" s="1576"/>
    </row>
    <row r="742" spans="19:30" x14ac:dyDescent="0.15">
      <c r="S742" s="59"/>
      <c r="U742" s="780"/>
      <c r="V742" s="780"/>
      <c r="W742" s="784"/>
      <c r="X742" s="768"/>
      <c r="AC742" s="1575"/>
      <c r="AD742" s="1576"/>
    </row>
    <row r="743" spans="19:30" x14ac:dyDescent="0.15">
      <c r="S743" s="61"/>
      <c r="V743" s="767"/>
      <c r="W743" s="780"/>
      <c r="X743" s="784"/>
      <c r="AD743" s="1575"/>
    </row>
    <row r="744" spans="19:30" x14ac:dyDescent="0.15">
      <c r="S744" s="2"/>
      <c r="U744" s="784"/>
      <c r="V744" s="784"/>
      <c r="W744" s="780"/>
      <c r="X744" s="748"/>
      <c r="Z744" s="1575"/>
      <c r="AA744" s="1575"/>
      <c r="AB744" s="1575"/>
    </row>
    <row r="745" spans="19:30" x14ac:dyDescent="0.15">
      <c r="U745" s="780"/>
      <c r="V745" s="780"/>
      <c r="W745" s="784"/>
      <c r="X745" s="780"/>
      <c r="Z745" s="1577"/>
      <c r="AA745" s="1577"/>
      <c r="AB745" s="1577"/>
      <c r="AC745" s="1575"/>
    </row>
    <row r="746" spans="19:30" x14ac:dyDescent="0.15">
      <c r="S746" s="61"/>
      <c r="U746" s="748"/>
      <c r="V746" s="748"/>
      <c r="W746" s="780"/>
      <c r="X746" s="784"/>
      <c r="Z746" s="1577"/>
      <c r="AA746" s="1577"/>
      <c r="AB746" s="1577"/>
      <c r="AC746" s="1577"/>
      <c r="AD746" s="1575"/>
    </row>
    <row r="747" spans="19:30" x14ac:dyDescent="0.15">
      <c r="S747" s="59"/>
      <c r="U747" s="748"/>
      <c r="V747" s="748"/>
      <c r="W747" s="767"/>
      <c r="X747" s="780"/>
      <c r="Z747" s="1576"/>
      <c r="AA747" s="1576"/>
      <c r="AB747" s="1576"/>
      <c r="AC747" s="1577"/>
      <c r="AD747" s="1577"/>
    </row>
    <row r="748" spans="19:30" x14ac:dyDescent="0.15">
      <c r="S748" s="59"/>
      <c r="U748" s="748"/>
      <c r="V748" s="748"/>
      <c r="W748" s="784"/>
      <c r="X748" s="780"/>
      <c r="Z748" s="1576"/>
      <c r="AA748" s="1576"/>
      <c r="AB748" s="1576"/>
      <c r="AC748" s="1576"/>
      <c r="AD748" s="1577"/>
    </row>
    <row r="749" spans="19:30" x14ac:dyDescent="0.15">
      <c r="S749" s="59"/>
      <c r="U749" s="252"/>
      <c r="V749" s="252"/>
      <c r="W749" s="780"/>
      <c r="X749" s="784"/>
      <c r="Z749" s="1575"/>
      <c r="AA749" s="1575"/>
      <c r="AB749" s="1575"/>
      <c r="AC749" s="1576"/>
      <c r="AD749" s="1576"/>
    </row>
    <row r="750" spans="19:30" x14ac:dyDescent="0.15">
      <c r="S750" s="2"/>
      <c r="U750" s="780"/>
      <c r="V750" s="780"/>
      <c r="W750" s="767"/>
      <c r="X750" s="780"/>
      <c r="AC750" s="1575"/>
      <c r="AD750" s="1576"/>
    </row>
    <row r="751" spans="19:30" x14ac:dyDescent="0.15">
      <c r="S751" s="61"/>
      <c r="U751" s="780"/>
      <c r="V751" s="780"/>
      <c r="W751" s="767"/>
      <c r="X751" s="767"/>
      <c r="AD751" s="1575"/>
    </row>
    <row r="752" spans="19:30" x14ac:dyDescent="0.15">
      <c r="S752" s="61"/>
      <c r="U752" s="780"/>
      <c r="V752" s="780"/>
      <c r="W752" s="767"/>
      <c r="X752" s="784"/>
      <c r="Z752" s="1577"/>
      <c r="AA752" s="1577"/>
      <c r="AB752" s="1577"/>
    </row>
    <row r="753" spans="19:30" x14ac:dyDescent="0.15">
      <c r="S753" s="61"/>
      <c r="U753" s="780"/>
      <c r="V753" s="780"/>
      <c r="W753" s="767"/>
      <c r="X753" s="780"/>
      <c r="AC753" s="1577"/>
    </row>
    <row r="754" spans="19:30" x14ac:dyDescent="0.15">
      <c r="S754" s="61"/>
      <c r="U754" s="780"/>
      <c r="V754" s="780"/>
      <c r="W754" s="780"/>
      <c r="X754" s="768"/>
      <c r="Z754" s="1576"/>
      <c r="AA754" s="1576"/>
      <c r="AB754" s="1576"/>
      <c r="AD754" s="1577"/>
    </row>
    <row r="755" spans="19:30" x14ac:dyDescent="0.15">
      <c r="S755" s="61"/>
      <c r="U755" s="780"/>
      <c r="V755" s="780"/>
      <c r="W755" s="780"/>
      <c r="X755" s="768"/>
      <c r="Z755" s="1575"/>
      <c r="AA755" s="1575"/>
      <c r="AB755" s="1575"/>
      <c r="AC755" s="1576"/>
    </row>
    <row r="756" spans="19:30" x14ac:dyDescent="0.15">
      <c r="S756" s="61"/>
      <c r="U756" s="780"/>
      <c r="V756" s="780"/>
      <c r="W756" s="780"/>
      <c r="X756" s="768"/>
      <c r="Z756" s="1575"/>
      <c r="AA756" s="1575"/>
      <c r="AB756" s="1575"/>
      <c r="AC756" s="1575"/>
      <c r="AD756" s="1576"/>
    </row>
    <row r="757" spans="19:30" x14ac:dyDescent="0.15">
      <c r="S757" s="61"/>
      <c r="U757" s="780"/>
      <c r="V757" s="780"/>
      <c r="W757" s="780"/>
      <c r="X757" s="768"/>
      <c r="Z757" s="1575"/>
      <c r="AA757" s="1575"/>
      <c r="AB757" s="1575"/>
      <c r="AC757" s="1575"/>
      <c r="AD757" s="1575"/>
    </row>
    <row r="758" spans="19:30" x14ac:dyDescent="0.15">
      <c r="S758" s="61"/>
      <c r="U758" s="780"/>
      <c r="V758" s="780"/>
      <c r="W758" s="780"/>
      <c r="X758" s="780"/>
      <c r="Z758" s="1576"/>
      <c r="AA758" s="1576"/>
      <c r="AB758" s="1576"/>
      <c r="AC758" s="1575"/>
      <c r="AD758" s="1575"/>
    </row>
    <row r="759" spans="19:30" x14ac:dyDescent="0.15">
      <c r="S759" s="61"/>
      <c r="W759" s="780"/>
      <c r="X759" s="780"/>
      <c r="Z759" s="1576"/>
      <c r="AA759" s="1576"/>
      <c r="AB759" s="1576"/>
      <c r="AC759" s="1576"/>
      <c r="AD759" s="1575"/>
    </row>
    <row r="760" spans="19:30" x14ac:dyDescent="0.15">
      <c r="S760" s="61"/>
      <c r="W760" s="780"/>
      <c r="X760" s="780"/>
      <c r="Z760" s="1576"/>
      <c r="AA760" s="1576"/>
      <c r="AB760" s="1576"/>
      <c r="AC760" s="1576"/>
      <c r="AD760" s="1576"/>
    </row>
    <row r="761" spans="19:30" x14ac:dyDescent="0.15">
      <c r="S761" s="61"/>
      <c r="U761" s="780"/>
      <c r="V761" s="767"/>
      <c r="W761" s="780"/>
      <c r="X761" s="780"/>
      <c r="Z761" s="1577"/>
      <c r="AA761" s="1577"/>
      <c r="AB761" s="1577"/>
      <c r="AC761" s="1576"/>
      <c r="AD761" s="1576"/>
    </row>
    <row r="762" spans="19:30" x14ac:dyDescent="0.15">
      <c r="S762" s="61"/>
      <c r="U762" s="780"/>
      <c r="V762" s="780"/>
      <c r="W762" s="780"/>
      <c r="X762" s="780"/>
      <c r="Z762" s="1575"/>
      <c r="AA762" s="1575"/>
      <c r="AB762" s="1575"/>
      <c r="AC762" s="1577"/>
      <c r="AD762" s="1576"/>
    </row>
    <row r="763" spans="19:30" x14ac:dyDescent="0.15">
      <c r="S763" s="61"/>
      <c r="U763" s="784"/>
      <c r="V763" s="784"/>
      <c r="X763" s="780"/>
      <c r="Z763" s="1576"/>
      <c r="AA763" s="1576"/>
      <c r="AB763" s="1576"/>
      <c r="AC763" s="1575"/>
      <c r="AD763" s="1577"/>
    </row>
    <row r="764" spans="19:30" x14ac:dyDescent="0.15">
      <c r="S764" s="61"/>
      <c r="U764" s="780"/>
      <c r="V764" s="780"/>
      <c r="X764" s="780"/>
      <c r="Z764" s="1575"/>
      <c r="AA764" s="1575"/>
      <c r="AB764" s="1575"/>
      <c r="AC764" s="1576"/>
      <c r="AD764" s="1575"/>
    </row>
    <row r="765" spans="19:30" x14ac:dyDescent="0.15">
      <c r="S765" s="61"/>
      <c r="U765" s="780"/>
      <c r="V765" s="780"/>
      <c r="W765" s="767"/>
      <c r="X765" s="780"/>
      <c r="AC765" s="1575"/>
      <c r="AD765" s="1576"/>
    </row>
    <row r="766" spans="19:30" x14ac:dyDescent="0.15">
      <c r="S766" s="61"/>
      <c r="U766" s="784"/>
      <c r="V766" s="784"/>
      <c r="W766" s="780"/>
      <c r="X766" s="780"/>
      <c r="Z766" s="1576"/>
      <c r="AA766" s="1576"/>
      <c r="AB766" s="1576"/>
      <c r="AD766" s="1575"/>
    </row>
    <row r="767" spans="19:30" x14ac:dyDescent="0.15">
      <c r="S767" s="61"/>
      <c r="U767" s="767"/>
      <c r="V767" s="767"/>
      <c r="W767" s="784"/>
      <c r="Z767" s="1576"/>
      <c r="AA767" s="1576"/>
      <c r="AB767" s="1576"/>
      <c r="AC767" s="1576"/>
    </row>
    <row r="768" spans="19:30" x14ac:dyDescent="0.15">
      <c r="S768" s="59"/>
      <c r="U768" s="780"/>
      <c r="V768" s="780"/>
      <c r="W768" s="780"/>
      <c r="Z768" s="1575"/>
      <c r="AA768" s="1575"/>
      <c r="AB768" s="1575"/>
      <c r="AC768" s="1576"/>
      <c r="AD768" s="1576"/>
    </row>
    <row r="769" spans="19:30" x14ac:dyDescent="0.15">
      <c r="S769" s="61"/>
      <c r="U769" s="780"/>
      <c r="V769" s="780"/>
      <c r="W769" s="780"/>
      <c r="X769" s="767"/>
      <c r="Z769" s="1575"/>
      <c r="AA769" s="1575"/>
      <c r="AB769" s="1575"/>
      <c r="AC769" s="1575"/>
      <c r="AD769" s="1576"/>
    </row>
    <row r="770" spans="19:30" x14ac:dyDescent="0.15">
      <c r="S770" s="61"/>
      <c r="U770" s="780"/>
      <c r="V770" s="767"/>
      <c r="W770" s="784"/>
      <c r="X770" s="780"/>
      <c r="Z770" s="1575"/>
      <c r="AA770" s="1575"/>
      <c r="AB770" s="1575"/>
      <c r="AC770" s="1575"/>
      <c r="AD770" s="1575"/>
    </row>
    <row r="771" spans="19:30" x14ac:dyDescent="0.15">
      <c r="S771" s="61"/>
      <c r="U771" s="780"/>
      <c r="V771" s="780"/>
      <c r="W771" s="748"/>
      <c r="X771" s="784"/>
      <c r="AC771" s="1575"/>
      <c r="AD771" s="1575"/>
    </row>
    <row r="772" spans="19:30" x14ac:dyDescent="0.15">
      <c r="S772" s="61"/>
      <c r="U772" s="780"/>
      <c r="V772" s="780"/>
      <c r="W772" s="780"/>
      <c r="X772" s="780"/>
      <c r="AD772" s="1575"/>
    </row>
    <row r="773" spans="19:30" x14ac:dyDescent="0.15">
      <c r="S773" s="61"/>
      <c r="U773" s="748"/>
      <c r="V773" s="748"/>
      <c r="W773" s="780"/>
      <c r="X773" s="780"/>
      <c r="Z773" s="1571"/>
      <c r="AA773" s="1571"/>
      <c r="AB773" s="1571"/>
    </row>
    <row r="774" spans="19:30" x14ac:dyDescent="0.15">
      <c r="S774" s="61"/>
      <c r="U774" s="748"/>
      <c r="V774" s="748"/>
      <c r="W774" s="767"/>
      <c r="X774" s="784"/>
      <c r="Z774" s="1571"/>
      <c r="AA774" s="1571"/>
      <c r="AB774" s="1571"/>
      <c r="AC774" s="1571"/>
    </row>
    <row r="775" spans="19:30" x14ac:dyDescent="0.15">
      <c r="S775" s="61"/>
      <c r="U775" s="748"/>
      <c r="V775" s="748"/>
      <c r="W775" s="780"/>
      <c r="X775" s="767"/>
      <c r="Z775" s="1575"/>
      <c r="AA775" s="1575"/>
      <c r="AB775" s="1575"/>
      <c r="AC775" s="1571"/>
      <c r="AD775" s="1571"/>
    </row>
    <row r="776" spans="19:30" x14ac:dyDescent="0.15">
      <c r="S776" s="61"/>
      <c r="U776" s="748"/>
      <c r="V776" s="767"/>
      <c r="W776" s="780"/>
      <c r="X776" s="780"/>
      <c r="Z776" s="1576"/>
      <c r="AA776" s="1576"/>
      <c r="AB776" s="1576"/>
      <c r="AC776" s="1575"/>
      <c r="AD776" s="1571"/>
    </row>
    <row r="777" spans="19:30" x14ac:dyDescent="0.15">
      <c r="U777" s="748"/>
      <c r="V777" s="748"/>
      <c r="W777" s="768"/>
      <c r="X777" s="780"/>
      <c r="Z777" s="1576"/>
      <c r="AA777" s="1576"/>
      <c r="AB777" s="1576"/>
      <c r="AC777" s="1576"/>
      <c r="AD777" s="1575"/>
    </row>
    <row r="778" spans="19:30" x14ac:dyDescent="0.15">
      <c r="S778" s="59"/>
      <c r="U778" s="748"/>
      <c r="V778" s="748"/>
      <c r="W778" s="768"/>
      <c r="X778" s="767"/>
      <c r="Z778" s="1575"/>
      <c r="AA778" s="1575"/>
      <c r="AB778" s="1575"/>
      <c r="AC778" s="1576"/>
      <c r="AD778" s="1576"/>
    </row>
    <row r="779" spans="19:30" x14ac:dyDescent="0.15">
      <c r="S779" s="61"/>
      <c r="U779" s="767"/>
      <c r="V779" s="767"/>
      <c r="W779" s="768"/>
      <c r="X779" s="780"/>
      <c r="Z779" s="1576"/>
      <c r="AA779" s="1576"/>
      <c r="AB779" s="1576"/>
      <c r="AC779" s="1575"/>
      <c r="AD779" s="1576"/>
    </row>
    <row r="780" spans="19:30" x14ac:dyDescent="0.15">
      <c r="S780" s="59"/>
      <c r="U780" s="767"/>
      <c r="V780" s="767"/>
      <c r="W780" s="767"/>
      <c r="X780" s="780"/>
      <c r="Z780" s="1575"/>
      <c r="AA780" s="1575"/>
      <c r="AB780" s="1575"/>
      <c r="AC780" s="1576"/>
      <c r="AD780" s="1575"/>
    </row>
    <row r="781" spans="19:30" x14ac:dyDescent="0.15">
      <c r="S781" s="59"/>
      <c r="U781" s="748"/>
      <c r="V781" s="748"/>
      <c r="W781" s="768"/>
      <c r="X781" s="767"/>
      <c r="Z781" s="1575"/>
      <c r="AA781" s="1575"/>
      <c r="AB781" s="1575"/>
      <c r="AC781" s="1575"/>
      <c r="AD781" s="1576"/>
    </row>
    <row r="782" spans="19:30" x14ac:dyDescent="0.15">
      <c r="S782" s="2"/>
      <c r="U782" s="767"/>
      <c r="V782" s="767"/>
      <c r="W782" s="768"/>
      <c r="X782" s="767"/>
      <c r="AC782" s="1575"/>
      <c r="AD782" s="1575"/>
    </row>
    <row r="783" spans="19:30" x14ac:dyDescent="0.15">
      <c r="S783" s="59"/>
      <c r="U783" s="767"/>
      <c r="V783" s="767"/>
      <c r="W783" s="768"/>
      <c r="X783" s="767"/>
      <c r="Z783" s="1577"/>
      <c r="AA783" s="1577"/>
      <c r="AB783" s="1577"/>
      <c r="AD783" s="1575"/>
    </row>
    <row r="784" spans="19:30" x14ac:dyDescent="0.15">
      <c r="U784" s="767"/>
      <c r="V784" s="767"/>
      <c r="W784" s="768"/>
      <c r="X784" s="767"/>
      <c r="Z784" s="1576"/>
      <c r="AA784" s="1576"/>
      <c r="AB784" s="1576"/>
      <c r="AC784" s="1577"/>
    </row>
    <row r="785" spans="19:30" x14ac:dyDescent="0.15">
      <c r="S785" s="61"/>
      <c r="W785" s="768"/>
      <c r="X785" s="767"/>
      <c r="Z785" s="1576"/>
      <c r="AA785" s="1576"/>
      <c r="AB785" s="1576"/>
      <c r="AC785" s="1576"/>
      <c r="AD785" s="1577"/>
    </row>
    <row r="786" spans="19:30" x14ac:dyDescent="0.15">
      <c r="S786" s="59"/>
      <c r="U786" s="780"/>
      <c r="V786" s="780"/>
      <c r="W786" s="768"/>
      <c r="X786" s="767"/>
      <c r="Z786" s="1575"/>
      <c r="AA786" s="1575"/>
      <c r="AB786" s="1575"/>
      <c r="AC786" s="1576"/>
      <c r="AD786" s="1576"/>
    </row>
    <row r="787" spans="19:30" x14ac:dyDescent="0.15">
      <c r="S787" s="59"/>
      <c r="U787" s="767"/>
      <c r="V787" s="767"/>
      <c r="W787" s="768"/>
      <c r="X787" s="767"/>
      <c r="Z787" s="1576"/>
      <c r="AA787" s="1576"/>
      <c r="AB787" s="1576"/>
      <c r="AC787" s="1575"/>
      <c r="AD787" s="1576"/>
    </row>
    <row r="788" spans="19:30" x14ac:dyDescent="0.15">
      <c r="S788" s="59"/>
      <c r="U788" s="780"/>
      <c r="V788" s="780"/>
      <c r="W788" s="768"/>
      <c r="X788" s="252"/>
      <c r="Z788" s="1576"/>
      <c r="AA788" s="1576"/>
      <c r="AB788" s="1576"/>
      <c r="AC788" s="1576"/>
      <c r="AD788" s="1575"/>
    </row>
    <row r="789" spans="19:30" x14ac:dyDescent="0.15">
      <c r="S789" s="59"/>
      <c r="U789" s="780"/>
      <c r="V789" s="780"/>
      <c r="W789" s="767"/>
      <c r="X789" s="767"/>
      <c r="Z789" s="1575"/>
      <c r="AA789" s="1575"/>
      <c r="AB789" s="1575"/>
      <c r="AC789" s="1576"/>
      <c r="AD789" s="1576"/>
    </row>
    <row r="790" spans="19:30" x14ac:dyDescent="0.15">
      <c r="S790" s="59"/>
      <c r="U790" s="767"/>
      <c r="V790" s="767"/>
      <c r="X790" s="748"/>
      <c r="Z790" s="1575"/>
      <c r="AA790" s="1575"/>
      <c r="AB790" s="1575"/>
      <c r="AC790" s="1575"/>
      <c r="AD790" s="1576"/>
    </row>
    <row r="791" spans="19:30" x14ac:dyDescent="0.15">
      <c r="S791" s="2"/>
      <c r="U791" s="767"/>
      <c r="V791" s="767"/>
      <c r="W791" s="780"/>
      <c r="X791" s="767"/>
      <c r="Z791" s="1576"/>
      <c r="AA791" s="1576"/>
      <c r="AB791" s="1576"/>
      <c r="AC791" s="1575"/>
      <c r="AD791" s="1575"/>
    </row>
    <row r="792" spans="19:30" x14ac:dyDescent="0.15">
      <c r="S792" s="59"/>
      <c r="U792" s="767"/>
      <c r="V792" s="767"/>
      <c r="W792" s="767"/>
      <c r="X792" s="767"/>
      <c r="AC792" s="1576"/>
      <c r="AD792" s="1575"/>
    </row>
    <row r="793" spans="19:30" x14ac:dyDescent="0.15">
      <c r="S793" s="59"/>
      <c r="U793" s="748"/>
      <c r="V793" s="748"/>
      <c r="W793" s="780"/>
      <c r="X793" s="767"/>
      <c r="Z793" s="1575"/>
      <c r="AA793" s="1575"/>
      <c r="AB793" s="1575"/>
      <c r="AD793" s="1576"/>
    </row>
    <row r="794" spans="19:30" x14ac:dyDescent="0.15">
      <c r="S794" s="2"/>
      <c r="U794" s="767"/>
      <c r="V794" s="767"/>
      <c r="W794" s="780"/>
      <c r="X794" s="748"/>
      <c r="Z794" s="1575"/>
      <c r="AA794" s="1575"/>
      <c r="AB794" s="1575"/>
      <c r="AC794" s="1575"/>
    </row>
    <row r="795" spans="19:30" x14ac:dyDescent="0.15">
      <c r="S795" s="59"/>
      <c r="U795" s="767"/>
      <c r="V795" s="767"/>
      <c r="W795" s="748"/>
      <c r="Z795" s="1575"/>
      <c r="AA795" s="1575"/>
      <c r="AB795" s="1575"/>
      <c r="AC795" s="1575"/>
      <c r="AD795" s="1575"/>
    </row>
    <row r="796" spans="19:30" x14ac:dyDescent="0.15">
      <c r="S796" s="59"/>
      <c r="U796" s="767"/>
      <c r="V796" s="767"/>
      <c r="W796" s="748"/>
      <c r="X796" s="780"/>
      <c r="Z796" s="1575"/>
      <c r="AA796" s="1575"/>
      <c r="AB796" s="1575"/>
      <c r="AC796" s="1575"/>
      <c r="AD796" s="1575"/>
    </row>
    <row r="797" spans="19:30" x14ac:dyDescent="0.15">
      <c r="S797" s="61"/>
      <c r="U797" s="780"/>
      <c r="V797" s="780"/>
      <c r="W797" s="748"/>
      <c r="X797" s="748"/>
      <c r="Z797" s="1576"/>
      <c r="AA797" s="1576"/>
      <c r="AB797" s="1576"/>
      <c r="AC797" s="1575"/>
      <c r="AD797" s="1575"/>
    </row>
    <row r="798" spans="19:30" x14ac:dyDescent="0.15">
      <c r="S798" s="59"/>
      <c r="U798" s="784"/>
      <c r="V798" s="784"/>
      <c r="W798" s="767"/>
      <c r="X798" s="780"/>
      <c r="Z798" s="1576"/>
      <c r="AA798" s="1576"/>
      <c r="AB798" s="1576"/>
      <c r="AC798" s="1576"/>
      <c r="AD798" s="1575"/>
    </row>
    <row r="799" spans="19:30" x14ac:dyDescent="0.15">
      <c r="S799" s="59"/>
      <c r="U799" s="767"/>
      <c r="V799" s="767"/>
      <c r="W799" s="748"/>
      <c r="X799" s="780"/>
      <c r="Z799" s="1576"/>
      <c r="AA799" s="1576"/>
      <c r="AB799" s="1576"/>
      <c r="AC799" s="1576"/>
      <c r="AD799" s="1576"/>
    </row>
    <row r="800" spans="19:30" x14ac:dyDescent="0.15">
      <c r="S800" s="2"/>
      <c r="U800" s="780"/>
      <c r="V800" s="780"/>
      <c r="W800" s="748"/>
      <c r="X800" s="767"/>
      <c r="Z800" s="1576"/>
      <c r="AA800" s="1576"/>
      <c r="AB800" s="1576"/>
      <c r="AC800" s="1576"/>
      <c r="AD800" s="1576"/>
    </row>
    <row r="801" spans="19:30" x14ac:dyDescent="0.15">
      <c r="S801" s="59"/>
      <c r="U801" s="784"/>
      <c r="V801" s="784"/>
      <c r="W801" s="748"/>
      <c r="X801" s="767"/>
      <c r="AC801" s="1576"/>
      <c r="AD801" s="1576"/>
    </row>
    <row r="802" spans="19:30" x14ac:dyDescent="0.15">
      <c r="S802" s="59"/>
      <c r="U802" s="780"/>
      <c r="V802" s="780"/>
      <c r="W802" s="780"/>
      <c r="X802" s="767"/>
      <c r="Z802" s="1576"/>
      <c r="AA802" s="1576"/>
      <c r="AB802" s="1576"/>
      <c r="AD802" s="1576"/>
    </row>
    <row r="803" spans="19:30" x14ac:dyDescent="0.15">
      <c r="S803" s="2"/>
      <c r="U803" s="780"/>
      <c r="V803" s="780"/>
      <c r="W803" s="784"/>
      <c r="X803" s="748"/>
      <c r="AC803" s="1576"/>
    </row>
    <row r="804" spans="19:30" x14ac:dyDescent="0.15">
      <c r="S804" s="2"/>
      <c r="U804" s="784"/>
      <c r="V804" s="784"/>
      <c r="W804" s="767"/>
      <c r="X804" s="767"/>
      <c r="AD804" s="1576"/>
    </row>
    <row r="805" spans="19:30" x14ac:dyDescent="0.15">
      <c r="S805" s="2"/>
      <c r="U805" s="780"/>
      <c r="V805" s="780"/>
      <c r="W805" s="780"/>
      <c r="X805" s="767"/>
      <c r="Z805" s="1576"/>
      <c r="AA805" s="1576"/>
      <c r="AB805" s="1576"/>
    </row>
    <row r="806" spans="19:30" x14ac:dyDescent="0.15">
      <c r="S806" s="2"/>
      <c r="U806" s="780"/>
      <c r="V806" s="780"/>
      <c r="W806" s="784"/>
      <c r="X806" s="767"/>
      <c r="Z806" s="1575"/>
      <c r="AA806" s="1575"/>
      <c r="AB806" s="1575"/>
      <c r="AC806" s="1576"/>
    </row>
    <row r="807" spans="19:30" x14ac:dyDescent="0.15">
      <c r="S807" s="2"/>
      <c r="W807" s="780"/>
      <c r="X807" s="780"/>
      <c r="Z807" s="1575"/>
      <c r="AA807" s="1575"/>
      <c r="AB807" s="1575"/>
      <c r="AC807" s="1575"/>
      <c r="AD807" s="1576"/>
    </row>
    <row r="808" spans="19:30" x14ac:dyDescent="0.15">
      <c r="S808" s="2"/>
      <c r="U808" s="767"/>
      <c r="V808" s="767"/>
      <c r="W808" s="780"/>
      <c r="X808" s="784"/>
      <c r="Z808" s="1576"/>
      <c r="AA808" s="1576"/>
      <c r="AB808" s="1576"/>
      <c r="AC808" s="1575"/>
      <c r="AD808" s="1575"/>
    </row>
    <row r="809" spans="19:30" x14ac:dyDescent="0.15">
      <c r="U809" s="767"/>
      <c r="V809" s="767"/>
      <c r="W809" s="784"/>
      <c r="X809" s="767"/>
      <c r="AC809" s="1576"/>
      <c r="AD809" s="1575"/>
    </row>
    <row r="810" spans="19:30" x14ac:dyDescent="0.15">
      <c r="S810" s="2"/>
      <c r="U810" s="767"/>
      <c r="V810" s="767"/>
      <c r="W810" s="780"/>
      <c r="X810" s="780"/>
      <c r="AD810" s="1576"/>
    </row>
    <row r="811" spans="19:30" x14ac:dyDescent="0.15">
      <c r="S811" s="59"/>
      <c r="U811" s="767"/>
      <c r="V811" s="767"/>
      <c r="W811" s="780"/>
      <c r="X811" s="784"/>
      <c r="Z811" s="1575"/>
      <c r="AA811" s="1575"/>
      <c r="AB811" s="1575"/>
    </row>
    <row r="812" spans="19:30" x14ac:dyDescent="0.15">
      <c r="S812" s="59"/>
      <c r="U812" s="767"/>
      <c r="V812" s="767"/>
      <c r="X812" s="780"/>
      <c r="Z812" s="1575"/>
      <c r="AA812" s="1575"/>
      <c r="AB812" s="1575"/>
      <c r="AC812" s="1575"/>
    </row>
    <row r="813" spans="19:30" x14ac:dyDescent="0.15">
      <c r="S813" s="2"/>
      <c r="U813" s="767"/>
      <c r="V813" s="767"/>
      <c r="W813" s="767"/>
      <c r="X813" s="780"/>
      <c r="AC813" s="1575"/>
      <c r="AD813" s="1575"/>
    </row>
    <row r="814" spans="19:30" x14ac:dyDescent="0.15">
      <c r="U814" s="767"/>
      <c r="V814" s="767"/>
      <c r="W814" s="767"/>
      <c r="X814" s="784"/>
      <c r="AD814" s="1575"/>
    </row>
    <row r="815" spans="19:30" x14ac:dyDescent="0.15">
      <c r="S815" s="59"/>
      <c r="U815" s="780"/>
      <c r="V815" s="780"/>
      <c r="W815" s="767"/>
      <c r="X815" s="780"/>
      <c r="Z815" s="1575"/>
      <c r="AA815" s="1575"/>
      <c r="AB815" s="1575"/>
    </row>
    <row r="816" spans="19:30" x14ac:dyDescent="0.15">
      <c r="S816" s="59"/>
      <c r="W816" s="767"/>
      <c r="X816" s="780"/>
      <c r="AC816" s="1575"/>
    </row>
    <row r="817" spans="19:30" x14ac:dyDescent="0.15">
      <c r="S817" s="59"/>
      <c r="W817" s="767"/>
      <c r="AD817" s="1575"/>
    </row>
    <row r="818" spans="19:30" x14ac:dyDescent="0.15">
      <c r="S818" s="59"/>
      <c r="W818" s="767"/>
      <c r="X818" s="767"/>
    </row>
    <row r="819" spans="19:30" x14ac:dyDescent="0.15">
      <c r="S819" s="2"/>
      <c r="U819" s="784"/>
      <c r="V819" s="784"/>
      <c r="W819" s="767"/>
      <c r="X819" s="767"/>
    </row>
    <row r="820" spans="19:30" x14ac:dyDescent="0.15">
      <c r="U820" s="780"/>
      <c r="V820" s="780"/>
      <c r="W820" s="780"/>
      <c r="X820" s="767"/>
    </row>
    <row r="821" spans="19:30" x14ac:dyDescent="0.15">
      <c r="S821" s="59"/>
      <c r="U821" s="780"/>
      <c r="V821" s="780"/>
      <c r="X821" s="252"/>
    </row>
    <row r="822" spans="19:30" x14ac:dyDescent="0.15">
      <c r="U822" s="784"/>
      <c r="V822" s="784"/>
      <c r="X822" s="252"/>
    </row>
    <row r="823" spans="19:30" x14ac:dyDescent="0.15">
      <c r="U823" s="780"/>
      <c r="V823" s="780"/>
      <c r="X823" s="252"/>
    </row>
    <row r="824" spans="19:30" x14ac:dyDescent="0.15">
      <c r="U824" s="780"/>
      <c r="V824" s="780"/>
      <c r="W824" s="784"/>
      <c r="X824" s="252"/>
    </row>
    <row r="825" spans="19:30" x14ac:dyDescent="0.15">
      <c r="U825" s="784"/>
      <c r="V825" s="784"/>
      <c r="W825" s="780"/>
      <c r="X825" s="780"/>
    </row>
    <row r="826" spans="19:30" x14ac:dyDescent="0.15">
      <c r="S826" s="2"/>
      <c r="V826" s="767"/>
      <c r="W826" s="780"/>
    </row>
    <row r="827" spans="19:30" x14ac:dyDescent="0.15">
      <c r="S827" s="2"/>
      <c r="U827" s="780"/>
      <c r="V827" s="780"/>
      <c r="W827" s="784"/>
    </row>
    <row r="828" spans="19:30" x14ac:dyDescent="0.15">
      <c r="S828" s="2"/>
      <c r="U828" s="784"/>
      <c r="V828" s="784"/>
      <c r="W828" s="780"/>
    </row>
    <row r="829" spans="19:30" x14ac:dyDescent="0.15">
      <c r="S829" s="2"/>
      <c r="U829" s="780"/>
      <c r="V829" s="780"/>
      <c r="W829" s="780"/>
      <c r="X829" s="784"/>
    </row>
    <row r="830" spans="19:30" x14ac:dyDescent="0.15">
      <c r="S830" s="2"/>
      <c r="U830" s="5"/>
      <c r="V830" s="5"/>
      <c r="W830" s="784"/>
      <c r="X830" s="780"/>
    </row>
    <row r="831" spans="19:30" x14ac:dyDescent="0.15">
      <c r="U831" s="5"/>
      <c r="V831" s="5"/>
      <c r="W831" s="767"/>
      <c r="X831" s="780"/>
    </row>
    <row r="832" spans="19:30" x14ac:dyDescent="0.15">
      <c r="S832" s="2"/>
      <c r="U832" s="767"/>
      <c r="V832" s="767"/>
      <c r="W832" s="780"/>
      <c r="X832" s="784"/>
    </row>
    <row r="833" spans="19:30" x14ac:dyDescent="0.15">
      <c r="S833" s="2"/>
      <c r="U833" s="252"/>
      <c r="V833" s="252"/>
      <c r="W833" s="784"/>
      <c r="X833" s="780"/>
    </row>
    <row r="834" spans="19:30" x14ac:dyDescent="0.15">
      <c r="S834" s="61"/>
      <c r="U834" s="767"/>
      <c r="V834" s="767"/>
      <c r="W834" s="780"/>
      <c r="X834" s="780"/>
    </row>
    <row r="835" spans="19:30" x14ac:dyDescent="0.15">
      <c r="S835" s="2"/>
      <c r="U835" s="767"/>
      <c r="V835" s="767"/>
      <c r="W835" s="5"/>
      <c r="X835" s="784"/>
    </row>
    <row r="836" spans="19:30" x14ac:dyDescent="0.15">
      <c r="U836" s="748"/>
      <c r="V836" s="748"/>
      <c r="W836" s="5"/>
      <c r="X836" s="748"/>
    </row>
    <row r="837" spans="19:30" x14ac:dyDescent="0.15">
      <c r="S837" s="2"/>
      <c r="U837" s="767"/>
      <c r="V837" s="767"/>
      <c r="W837" s="767"/>
      <c r="X837" s="780"/>
    </row>
    <row r="838" spans="19:30" x14ac:dyDescent="0.15">
      <c r="S838" s="2"/>
      <c r="U838" s="767"/>
      <c r="V838" s="767"/>
      <c r="W838" s="748"/>
      <c r="X838" s="784"/>
    </row>
    <row r="839" spans="19:30" x14ac:dyDescent="0.15">
      <c r="S839" s="2"/>
      <c r="U839" s="767"/>
      <c r="V839" s="767"/>
      <c r="X839" s="780"/>
      <c r="Z839" s="1576"/>
      <c r="AA839" s="1576"/>
      <c r="AB839" s="1576"/>
    </row>
    <row r="840" spans="19:30" x14ac:dyDescent="0.15">
      <c r="S840" s="2"/>
      <c r="U840" s="767"/>
      <c r="V840" s="767"/>
      <c r="W840" s="767"/>
      <c r="X840" s="5"/>
      <c r="Z840" s="1575"/>
      <c r="AA840" s="1575"/>
      <c r="AB840" s="1575"/>
      <c r="AC840" s="1576"/>
    </row>
    <row r="841" spans="19:30" x14ac:dyDescent="0.15">
      <c r="S841" s="2"/>
      <c r="U841" s="770"/>
      <c r="V841" s="768"/>
      <c r="W841" s="748"/>
      <c r="X841" s="5"/>
      <c r="Z841" s="1575"/>
      <c r="AA841" s="1575"/>
      <c r="AB841" s="1575"/>
      <c r="AC841" s="1575"/>
      <c r="AD841" s="1576"/>
    </row>
    <row r="842" spans="19:30" x14ac:dyDescent="0.15">
      <c r="S842" s="61"/>
      <c r="U842" s="767"/>
      <c r="V842" s="767"/>
      <c r="W842" s="767"/>
      <c r="X842" s="767"/>
      <c r="Z842" s="1576"/>
      <c r="AA842" s="1576"/>
      <c r="AB842" s="1576"/>
      <c r="AC842" s="1575"/>
      <c r="AD842" s="1575"/>
    </row>
    <row r="843" spans="19:30" x14ac:dyDescent="0.15">
      <c r="S843" s="2"/>
      <c r="U843" s="767"/>
      <c r="V843" s="767"/>
      <c r="W843" s="767"/>
      <c r="Z843" s="1575"/>
      <c r="AA843" s="1575"/>
      <c r="AB843" s="1575"/>
      <c r="AC843" s="1576"/>
      <c r="AD843" s="1575"/>
    </row>
    <row r="844" spans="19:30" x14ac:dyDescent="0.15">
      <c r="S844" s="2"/>
      <c r="U844" s="767"/>
      <c r="V844" s="767"/>
      <c r="W844" s="748"/>
      <c r="X844" s="767"/>
      <c r="AC844" s="1575"/>
      <c r="AD844" s="1576"/>
    </row>
    <row r="845" spans="19:30" x14ac:dyDescent="0.15">
      <c r="S845" s="2"/>
      <c r="U845" s="767"/>
      <c r="V845" s="767"/>
      <c r="W845" s="767"/>
      <c r="X845" s="748"/>
      <c r="AD845" s="1575"/>
    </row>
    <row r="846" spans="19:30" x14ac:dyDescent="0.15">
      <c r="S846" s="2"/>
      <c r="W846" s="767"/>
      <c r="X846" s="767"/>
      <c r="Z846" s="1576"/>
      <c r="AA846" s="1576"/>
      <c r="AB846" s="1576"/>
    </row>
    <row r="847" spans="19:30" x14ac:dyDescent="0.15">
      <c r="S847" s="2"/>
      <c r="U847" s="767"/>
      <c r="V847" s="767"/>
      <c r="W847" s="748"/>
      <c r="X847" s="767"/>
      <c r="AC847" s="1576"/>
    </row>
    <row r="848" spans="19:30" x14ac:dyDescent="0.15">
      <c r="S848" s="2"/>
      <c r="U848" s="748"/>
      <c r="V848" s="748"/>
      <c r="W848" s="252"/>
      <c r="X848" s="767"/>
      <c r="Z848" s="1576"/>
      <c r="AA848" s="1576"/>
      <c r="AB848" s="1576"/>
      <c r="AD848" s="1576"/>
    </row>
    <row r="849" spans="19:30" x14ac:dyDescent="0.15">
      <c r="S849" s="61"/>
      <c r="U849" s="780"/>
      <c r="V849" s="780"/>
      <c r="W849" s="768"/>
      <c r="X849" s="767"/>
      <c r="AC849" s="1576"/>
    </row>
    <row r="850" spans="19:30" x14ac:dyDescent="0.15">
      <c r="S850" s="59"/>
      <c r="U850" s="784"/>
      <c r="V850" s="784"/>
      <c r="W850" s="748"/>
      <c r="X850" s="767"/>
      <c r="Z850" s="1576"/>
      <c r="AA850" s="1576"/>
      <c r="AB850" s="1576"/>
      <c r="AD850" s="1576"/>
    </row>
    <row r="851" spans="19:30" x14ac:dyDescent="0.15">
      <c r="S851" s="59"/>
      <c r="U851" s="252"/>
      <c r="V851" s="252"/>
      <c r="W851" s="748"/>
      <c r="X851" s="767"/>
      <c r="Z851" s="1576"/>
      <c r="AA851" s="1576"/>
      <c r="AB851" s="1576"/>
      <c r="AC851" s="1576"/>
    </row>
    <row r="852" spans="19:30" x14ac:dyDescent="0.15">
      <c r="U852" s="780"/>
      <c r="V852" s="780"/>
      <c r="W852" s="767"/>
      <c r="X852" s="767"/>
      <c r="Z852" s="1576"/>
      <c r="AA852" s="1576"/>
      <c r="AB852" s="1576"/>
      <c r="AC852" s="1576"/>
      <c r="AD852" s="1576"/>
    </row>
    <row r="853" spans="19:30" x14ac:dyDescent="0.15">
      <c r="S853" s="2"/>
      <c r="U853" s="784"/>
      <c r="V853" s="784"/>
      <c r="W853" s="748"/>
      <c r="X853" s="767"/>
      <c r="Z853" s="1576"/>
      <c r="AA853" s="1576"/>
      <c r="AB853" s="1576"/>
      <c r="AC853" s="1576"/>
      <c r="AD853" s="1576"/>
    </row>
    <row r="854" spans="19:30" x14ac:dyDescent="0.15">
      <c r="S854" s="2"/>
      <c r="U854" s="767"/>
      <c r="V854" s="767"/>
      <c r="W854" s="767"/>
      <c r="X854" s="768"/>
      <c r="AC854" s="1576"/>
      <c r="AD854" s="1576"/>
    </row>
    <row r="855" spans="19:30" x14ac:dyDescent="0.15">
      <c r="S855" s="2"/>
      <c r="U855" s="780"/>
      <c r="V855" s="780"/>
      <c r="W855" s="780"/>
      <c r="X855" s="767"/>
      <c r="Z855" s="1576"/>
      <c r="AA855" s="1576"/>
      <c r="AB855" s="1576"/>
      <c r="AD855" s="1576"/>
    </row>
    <row r="856" spans="19:30" x14ac:dyDescent="0.15">
      <c r="S856" s="2"/>
      <c r="U856" s="784"/>
      <c r="V856" s="784"/>
      <c r="W856" s="784"/>
      <c r="X856" s="767"/>
      <c r="Z856" s="1576"/>
      <c r="AA856" s="1576"/>
      <c r="AB856" s="1576"/>
      <c r="AC856" s="1576"/>
    </row>
    <row r="857" spans="19:30" x14ac:dyDescent="0.15">
      <c r="S857" s="2"/>
      <c r="U857" s="780"/>
      <c r="V857" s="780"/>
      <c r="W857" s="748"/>
      <c r="X857" s="748"/>
      <c r="Z857" s="1575"/>
      <c r="AA857" s="1575"/>
      <c r="AB857" s="1575"/>
      <c r="AC857" s="1576"/>
      <c r="AD857" s="1576"/>
    </row>
    <row r="858" spans="19:30" x14ac:dyDescent="0.15">
      <c r="S858" s="2"/>
      <c r="U858" s="780"/>
      <c r="V858" s="780"/>
      <c r="W858" s="780"/>
      <c r="AC858" s="1575"/>
      <c r="AD858" s="1576"/>
    </row>
    <row r="859" spans="19:30" x14ac:dyDescent="0.15">
      <c r="U859" s="780"/>
      <c r="V859" s="780"/>
      <c r="W859" s="784"/>
      <c r="X859" s="748"/>
      <c r="Z859" s="1576"/>
      <c r="AA859" s="1576"/>
      <c r="AB859" s="1576"/>
      <c r="AD859" s="1575"/>
    </row>
    <row r="860" spans="19:30" x14ac:dyDescent="0.15">
      <c r="S860" s="59"/>
      <c r="U860" s="785"/>
      <c r="V860" s="785"/>
      <c r="W860" s="767"/>
      <c r="X860" s="767"/>
      <c r="AC860" s="1576"/>
    </row>
    <row r="861" spans="19:30" x14ac:dyDescent="0.15">
      <c r="S861" s="61"/>
      <c r="W861" s="780"/>
      <c r="X861" s="780"/>
      <c r="Z861" s="1576"/>
      <c r="AA861" s="1576"/>
      <c r="AB861" s="1576"/>
      <c r="AD861" s="1576"/>
    </row>
    <row r="862" spans="19:30" x14ac:dyDescent="0.15">
      <c r="S862" s="2"/>
      <c r="U862" s="783"/>
      <c r="V862" s="783"/>
      <c r="W862" s="784"/>
      <c r="X862" s="784"/>
      <c r="Z862" s="1576"/>
      <c r="AA862" s="1576"/>
      <c r="AB862" s="1576"/>
      <c r="AC862" s="1576"/>
    </row>
    <row r="863" spans="19:30" x14ac:dyDescent="0.15">
      <c r="S863" s="59"/>
      <c r="U863" s="748"/>
      <c r="V863" s="748"/>
      <c r="W863" s="780"/>
      <c r="X863" s="767"/>
      <c r="AC863" s="1576"/>
      <c r="AD863" s="1576"/>
    </row>
    <row r="864" spans="19:30" x14ac:dyDescent="0.15">
      <c r="U864" s="748"/>
      <c r="V864" s="748"/>
      <c r="W864" s="780"/>
      <c r="X864" s="780"/>
      <c r="Z864" s="1576"/>
      <c r="AA864" s="1576"/>
      <c r="AB864" s="1576"/>
      <c r="AD864" s="1576"/>
    </row>
    <row r="865" spans="19:30" x14ac:dyDescent="0.15">
      <c r="S865" s="59"/>
      <c r="U865" s="748"/>
      <c r="V865" s="748"/>
      <c r="W865" s="780"/>
      <c r="X865" s="784"/>
      <c r="Z865" s="1576"/>
      <c r="AA865" s="1576"/>
      <c r="AB865" s="1576"/>
      <c r="AC865" s="1576"/>
    </row>
    <row r="866" spans="19:30" x14ac:dyDescent="0.15">
      <c r="S866" s="59"/>
      <c r="U866" s="748"/>
      <c r="V866" s="748"/>
      <c r="W866" s="785"/>
      <c r="X866" s="767"/>
      <c r="Z866" s="1576"/>
      <c r="AA866" s="1576"/>
      <c r="AB866" s="1576"/>
      <c r="AC866" s="1576"/>
      <c r="AD866" s="1576"/>
    </row>
    <row r="867" spans="19:30" x14ac:dyDescent="0.15">
      <c r="S867" s="59"/>
      <c r="U867" s="748"/>
      <c r="V867" s="748"/>
      <c r="X867" s="780"/>
      <c r="AC867" s="1576"/>
      <c r="AD867" s="1576"/>
    </row>
    <row r="868" spans="19:30" x14ac:dyDescent="0.15">
      <c r="U868" s="748"/>
      <c r="V868" s="748"/>
      <c r="W868" s="783"/>
      <c r="X868" s="784"/>
      <c r="AD868" s="1576"/>
    </row>
    <row r="869" spans="19:30" x14ac:dyDescent="0.15">
      <c r="S869" s="59"/>
      <c r="U869" s="748"/>
      <c r="V869" s="748"/>
      <c r="W869" s="767"/>
      <c r="X869" s="780"/>
    </row>
    <row r="870" spans="19:30" x14ac:dyDescent="0.15">
      <c r="S870" s="59"/>
      <c r="U870" s="780"/>
      <c r="V870" s="780"/>
      <c r="W870" s="767"/>
      <c r="X870" s="780"/>
    </row>
    <row r="871" spans="19:30" x14ac:dyDescent="0.15">
      <c r="S871" s="59"/>
      <c r="U871" s="784"/>
      <c r="V871" s="784"/>
      <c r="W871" s="767"/>
      <c r="X871" s="780"/>
    </row>
    <row r="872" spans="19:30" x14ac:dyDescent="0.15">
      <c r="S872" s="59"/>
      <c r="U872" s="780"/>
      <c r="V872" s="780"/>
      <c r="W872" s="767"/>
      <c r="X872" s="785"/>
    </row>
    <row r="873" spans="19:30" x14ac:dyDescent="0.15">
      <c r="S873" s="59"/>
      <c r="U873" s="780"/>
      <c r="V873" s="780"/>
      <c r="W873" s="767"/>
    </row>
    <row r="874" spans="19:30" x14ac:dyDescent="0.15">
      <c r="U874" s="784"/>
      <c r="V874" s="784"/>
      <c r="W874" s="767"/>
      <c r="X874" s="783"/>
    </row>
    <row r="875" spans="19:30" x14ac:dyDescent="0.15">
      <c r="U875" s="780"/>
      <c r="V875" s="780"/>
      <c r="W875" s="767"/>
      <c r="X875" s="252"/>
    </row>
    <row r="876" spans="19:30" x14ac:dyDescent="0.15">
      <c r="U876" s="780"/>
      <c r="V876" s="780"/>
      <c r="W876" s="780"/>
      <c r="X876" s="252"/>
    </row>
    <row r="877" spans="19:30" x14ac:dyDescent="0.15">
      <c r="U877" s="784"/>
      <c r="V877" s="784"/>
      <c r="W877" s="784"/>
      <c r="X877" s="252"/>
    </row>
    <row r="878" spans="19:30" x14ac:dyDescent="0.15">
      <c r="S878" s="59"/>
      <c r="U878" s="780"/>
      <c r="V878" s="780"/>
      <c r="W878" s="780"/>
      <c r="X878" s="252"/>
    </row>
    <row r="879" spans="19:30" x14ac:dyDescent="0.15">
      <c r="S879" s="61"/>
      <c r="U879" s="780"/>
      <c r="V879" s="780"/>
      <c r="W879" s="780"/>
      <c r="X879" s="252"/>
    </row>
    <row r="880" spans="19:30" x14ac:dyDescent="0.15">
      <c r="S880" s="59"/>
      <c r="U880" s="780"/>
      <c r="V880" s="780"/>
      <c r="W880" s="784"/>
      <c r="X880" s="252"/>
    </row>
    <row r="881" spans="19:30" x14ac:dyDescent="0.15">
      <c r="S881" s="59"/>
      <c r="U881" s="780"/>
      <c r="V881" s="767"/>
      <c r="W881" s="780"/>
      <c r="X881" s="252"/>
    </row>
    <row r="882" spans="19:30" x14ac:dyDescent="0.15">
      <c r="S882" s="59"/>
      <c r="U882" s="780"/>
      <c r="V882" s="780"/>
      <c r="W882" s="780"/>
      <c r="X882" s="780"/>
    </row>
    <row r="883" spans="19:30" x14ac:dyDescent="0.15">
      <c r="S883" s="59"/>
      <c r="U883" s="780"/>
      <c r="V883" s="780"/>
      <c r="W883" s="784"/>
      <c r="X883" s="784"/>
    </row>
    <row r="884" spans="19:30" x14ac:dyDescent="0.15">
      <c r="S884" s="59"/>
      <c r="U884" s="780"/>
      <c r="V884" s="780"/>
      <c r="W884" s="780"/>
      <c r="X884" s="780"/>
    </row>
    <row r="885" spans="19:30" x14ac:dyDescent="0.15">
      <c r="S885" s="61"/>
      <c r="U885" s="780"/>
      <c r="V885" s="780"/>
      <c r="W885" s="780"/>
      <c r="X885" s="780"/>
    </row>
    <row r="886" spans="19:30" x14ac:dyDescent="0.15">
      <c r="S886" s="59"/>
      <c r="U886" s="780"/>
      <c r="V886" s="780"/>
      <c r="W886" s="780"/>
      <c r="X886" s="784"/>
    </row>
    <row r="887" spans="19:30" x14ac:dyDescent="0.15">
      <c r="S887" s="59"/>
      <c r="U887" s="767"/>
      <c r="V887" s="767"/>
      <c r="W887" s="767"/>
      <c r="X887" s="780"/>
    </row>
    <row r="888" spans="19:30" x14ac:dyDescent="0.15">
      <c r="S888" s="59"/>
      <c r="U888" s="780"/>
      <c r="V888" s="780"/>
      <c r="W888" s="780"/>
      <c r="X888" s="780"/>
    </row>
    <row r="889" spans="19:30" x14ac:dyDescent="0.15">
      <c r="S889" s="59"/>
      <c r="U889" s="780"/>
      <c r="V889" s="780"/>
      <c r="W889" s="780"/>
      <c r="X889" s="784"/>
    </row>
    <row r="890" spans="19:30" x14ac:dyDescent="0.15">
      <c r="S890" s="59"/>
      <c r="U890" s="780"/>
      <c r="V890" s="767"/>
      <c r="W890" s="780"/>
      <c r="X890" s="780"/>
    </row>
    <row r="891" spans="19:30" x14ac:dyDescent="0.15">
      <c r="S891" s="59"/>
      <c r="U891" s="780"/>
      <c r="V891" s="780"/>
      <c r="W891" s="780"/>
      <c r="X891" s="780"/>
    </row>
    <row r="892" spans="19:30" x14ac:dyDescent="0.15">
      <c r="S892" s="59"/>
      <c r="U892" s="780"/>
      <c r="V892" s="780"/>
      <c r="W892" s="780"/>
      <c r="X892" s="780"/>
    </row>
    <row r="893" spans="19:30" x14ac:dyDescent="0.15">
      <c r="S893" s="59"/>
      <c r="U893" s="767"/>
      <c r="V893" s="767"/>
      <c r="W893" s="767"/>
      <c r="X893" s="768"/>
      <c r="Z893" s="1572"/>
      <c r="AA893" s="1572"/>
      <c r="AB893" s="1572"/>
    </row>
    <row r="894" spans="19:30" x14ac:dyDescent="0.15">
      <c r="S894" s="61"/>
      <c r="U894" s="767"/>
      <c r="V894" s="767"/>
      <c r="W894" s="780"/>
      <c r="X894" s="780"/>
      <c r="Z894" s="1572"/>
      <c r="AA894" s="1572"/>
      <c r="AB894" s="1572"/>
      <c r="AC894" s="1572"/>
    </row>
    <row r="895" spans="19:30" x14ac:dyDescent="0.15">
      <c r="U895" s="767"/>
      <c r="V895" s="767"/>
      <c r="W895" s="780"/>
      <c r="X895" s="780"/>
      <c r="Z895" s="1572"/>
      <c r="AA895" s="1572"/>
      <c r="AB895" s="1572"/>
      <c r="AC895" s="1572"/>
      <c r="AD895" s="1572"/>
    </row>
    <row r="896" spans="19:30" x14ac:dyDescent="0.15">
      <c r="S896" s="59"/>
      <c r="U896" s="767"/>
      <c r="V896" s="767"/>
      <c r="W896" s="767"/>
      <c r="X896" s="780"/>
      <c r="Z896" s="1572"/>
      <c r="AA896" s="1572"/>
      <c r="AB896" s="1572"/>
      <c r="AC896" s="1572"/>
      <c r="AD896" s="1572"/>
    </row>
    <row r="897" spans="19:30" x14ac:dyDescent="0.15">
      <c r="S897" s="59"/>
      <c r="U897" s="767"/>
      <c r="V897" s="767"/>
      <c r="W897" s="780"/>
      <c r="X897" s="780"/>
      <c r="AC897" s="1572"/>
      <c r="AD897" s="1572"/>
    </row>
    <row r="898" spans="19:30" x14ac:dyDescent="0.15">
      <c r="S898" s="59"/>
      <c r="U898" s="767"/>
      <c r="V898" s="767"/>
      <c r="W898" s="780"/>
      <c r="X898" s="780"/>
      <c r="AD898" s="1572"/>
    </row>
    <row r="899" spans="19:30" x14ac:dyDescent="0.15">
      <c r="S899" s="59"/>
      <c r="U899" s="767"/>
      <c r="V899" s="767"/>
      <c r="W899" s="767"/>
      <c r="X899" s="767"/>
    </row>
    <row r="900" spans="19:30" x14ac:dyDescent="0.15">
      <c r="S900" s="59"/>
      <c r="U900" s="767"/>
      <c r="V900" s="767"/>
      <c r="W900" s="767"/>
      <c r="X900" s="780"/>
    </row>
    <row r="901" spans="19:30" x14ac:dyDescent="0.15">
      <c r="S901" s="2"/>
      <c r="U901" s="252"/>
      <c r="V901" s="252"/>
      <c r="W901" s="767"/>
      <c r="X901" s="780"/>
    </row>
    <row r="902" spans="19:30" x14ac:dyDescent="0.15">
      <c r="S902" s="2"/>
      <c r="U902" s="767"/>
      <c r="V902" s="767"/>
      <c r="W902" s="767"/>
      <c r="X902" s="768"/>
    </row>
    <row r="903" spans="19:30" x14ac:dyDescent="0.15">
      <c r="S903" s="2"/>
      <c r="U903" s="767"/>
      <c r="V903" s="767"/>
      <c r="W903" s="767"/>
      <c r="X903" s="780"/>
    </row>
    <row r="904" spans="19:30" x14ac:dyDescent="0.15">
      <c r="S904" s="2"/>
      <c r="U904" s="767"/>
      <c r="V904" s="767"/>
      <c r="W904" s="767"/>
      <c r="X904" s="780"/>
    </row>
    <row r="905" spans="19:30" x14ac:dyDescent="0.15">
      <c r="S905" s="59"/>
      <c r="U905" s="767"/>
      <c r="V905" s="767"/>
      <c r="W905" s="767"/>
      <c r="X905" s="768"/>
    </row>
    <row r="906" spans="19:30" x14ac:dyDescent="0.15">
      <c r="S906" s="61"/>
      <c r="U906" s="748"/>
      <c r="V906" s="748"/>
      <c r="W906" s="767"/>
      <c r="X906" s="768"/>
      <c r="Z906" s="1571"/>
      <c r="AA906" s="1571"/>
      <c r="AB906" s="1571"/>
    </row>
    <row r="907" spans="19:30" x14ac:dyDescent="0.15">
      <c r="S907" s="2"/>
      <c r="U907" s="767"/>
      <c r="V907" s="767"/>
      <c r="W907" s="767"/>
      <c r="X907" s="768"/>
      <c r="AC907" s="1571"/>
    </row>
    <row r="908" spans="19:30" x14ac:dyDescent="0.15">
      <c r="S908" s="59"/>
      <c r="W908" s="767"/>
      <c r="X908" s="767"/>
      <c r="AD908" s="1571"/>
    </row>
    <row r="909" spans="19:30" x14ac:dyDescent="0.15">
      <c r="S909" s="59"/>
      <c r="U909" s="748"/>
      <c r="V909" s="748"/>
      <c r="W909" s="748"/>
      <c r="X909" s="767"/>
    </row>
    <row r="910" spans="19:30" x14ac:dyDescent="0.15">
      <c r="S910" s="59"/>
      <c r="U910" s="767"/>
      <c r="V910" s="767"/>
      <c r="W910" s="767"/>
      <c r="X910" s="767"/>
    </row>
    <row r="911" spans="19:30" x14ac:dyDescent="0.15">
      <c r="S911" s="59"/>
      <c r="U911" s="767"/>
      <c r="V911" s="767"/>
      <c r="W911" s="767"/>
      <c r="X911" s="767"/>
    </row>
    <row r="912" spans="19:30" x14ac:dyDescent="0.15">
      <c r="S912" s="59"/>
      <c r="U912" s="767"/>
      <c r="V912" s="767"/>
      <c r="W912" s="767"/>
      <c r="X912" s="768"/>
    </row>
    <row r="913" spans="19:24" x14ac:dyDescent="0.15">
      <c r="S913" s="2"/>
      <c r="U913" s="748"/>
      <c r="V913" s="748"/>
      <c r="W913" s="748"/>
      <c r="X913" s="767"/>
    </row>
    <row r="914" spans="19:24" x14ac:dyDescent="0.15">
      <c r="U914" s="767"/>
      <c r="V914" s="767"/>
      <c r="W914" s="748"/>
      <c r="X914" s="767"/>
    </row>
    <row r="915" spans="19:24" x14ac:dyDescent="0.15">
      <c r="S915" s="59"/>
      <c r="U915" s="767"/>
      <c r="V915" s="767"/>
      <c r="X915" s="767"/>
    </row>
    <row r="916" spans="19:24" x14ac:dyDescent="0.15">
      <c r="S916" s="59"/>
      <c r="U916" s="767"/>
      <c r="V916" s="767"/>
      <c r="W916" s="748"/>
      <c r="X916" s="748"/>
    </row>
    <row r="917" spans="19:24" x14ac:dyDescent="0.15">
      <c r="S917" s="59"/>
      <c r="U917" s="767"/>
      <c r="V917" s="767"/>
      <c r="W917" s="748"/>
      <c r="X917" s="767"/>
    </row>
    <row r="918" spans="19:24" x14ac:dyDescent="0.15">
      <c r="S918" s="59"/>
      <c r="U918" s="767"/>
      <c r="V918" s="767"/>
      <c r="W918" s="748"/>
      <c r="X918" s="768"/>
    </row>
    <row r="919" spans="19:24" x14ac:dyDescent="0.15">
      <c r="S919" s="59"/>
      <c r="U919" s="767"/>
      <c r="V919" s="767"/>
      <c r="W919" s="748"/>
      <c r="X919" s="767"/>
    </row>
    <row r="920" spans="19:24" x14ac:dyDescent="0.15">
      <c r="S920" s="61"/>
      <c r="U920" s="767"/>
      <c r="V920" s="767"/>
      <c r="W920" s="767"/>
      <c r="X920" s="748"/>
    </row>
    <row r="921" spans="19:24" x14ac:dyDescent="0.15">
      <c r="S921" s="61"/>
      <c r="U921" s="767"/>
      <c r="V921" s="767"/>
      <c r="W921" s="748"/>
      <c r="X921" s="767"/>
    </row>
    <row r="922" spans="19:24" x14ac:dyDescent="0.15">
      <c r="S922" s="61"/>
      <c r="U922" s="748"/>
      <c r="V922" s="748"/>
      <c r="W922" s="748"/>
    </row>
    <row r="923" spans="19:24" x14ac:dyDescent="0.15">
      <c r="S923" s="61"/>
      <c r="U923" s="767"/>
      <c r="V923" s="767"/>
      <c r="W923" s="748"/>
      <c r="X923" s="748"/>
    </row>
    <row r="924" spans="19:24" x14ac:dyDescent="0.15">
      <c r="S924" s="61"/>
      <c r="U924" s="767"/>
      <c r="V924" s="767"/>
      <c r="W924" s="748"/>
      <c r="X924" s="748"/>
    </row>
    <row r="925" spans="19:24" x14ac:dyDescent="0.15">
      <c r="S925" s="61"/>
      <c r="U925" s="767"/>
      <c r="V925" s="767"/>
      <c r="W925" s="748"/>
      <c r="X925" s="748"/>
    </row>
    <row r="926" spans="19:24" x14ac:dyDescent="0.15">
      <c r="S926" s="61"/>
      <c r="U926" s="767"/>
      <c r="V926" s="767"/>
      <c r="W926" s="768"/>
      <c r="X926" s="748"/>
    </row>
    <row r="927" spans="19:24" x14ac:dyDescent="0.15">
      <c r="S927" s="61"/>
      <c r="U927" s="767"/>
      <c r="V927" s="767"/>
      <c r="W927" s="767"/>
      <c r="X927" s="767"/>
    </row>
    <row r="928" spans="19:24" x14ac:dyDescent="0.15">
      <c r="S928" s="61"/>
      <c r="U928" s="748"/>
      <c r="V928" s="748"/>
      <c r="W928" s="767"/>
      <c r="X928" s="748"/>
    </row>
    <row r="929" spans="19:30" x14ac:dyDescent="0.15">
      <c r="S929" s="61"/>
      <c r="U929" s="748"/>
      <c r="V929" s="748"/>
      <c r="W929" s="748"/>
      <c r="X929" s="748"/>
    </row>
    <row r="930" spans="19:30" x14ac:dyDescent="0.15">
      <c r="S930" s="61"/>
      <c r="U930" s="748"/>
      <c r="V930" s="748"/>
      <c r="W930" s="767"/>
      <c r="X930" s="767"/>
    </row>
    <row r="931" spans="19:30" x14ac:dyDescent="0.15">
      <c r="S931" s="59"/>
      <c r="U931" s="748"/>
      <c r="V931" s="748"/>
      <c r="W931" s="767"/>
      <c r="X931" s="767"/>
    </row>
    <row r="932" spans="19:30" x14ac:dyDescent="0.15">
      <c r="S932" s="59"/>
      <c r="U932" s="748"/>
      <c r="V932" s="748"/>
      <c r="W932" s="767"/>
      <c r="X932" s="767"/>
    </row>
    <row r="933" spans="19:30" x14ac:dyDescent="0.15">
      <c r="S933" s="61"/>
      <c r="U933" s="748"/>
      <c r="V933" s="748"/>
      <c r="W933" s="767"/>
      <c r="X933" s="768"/>
    </row>
    <row r="934" spans="19:30" x14ac:dyDescent="0.15">
      <c r="S934" s="59"/>
      <c r="U934" s="748"/>
      <c r="V934" s="748"/>
      <c r="W934" s="767"/>
      <c r="X934" s="767"/>
    </row>
    <row r="935" spans="19:30" x14ac:dyDescent="0.15">
      <c r="U935" s="767"/>
      <c r="V935" s="767"/>
      <c r="W935" s="768"/>
      <c r="X935" s="767"/>
    </row>
    <row r="936" spans="19:30" x14ac:dyDescent="0.15">
      <c r="S936" s="61"/>
      <c r="U936" s="748"/>
      <c r="V936" s="748"/>
      <c r="W936" s="768"/>
      <c r="X936" s="748"/>
    </row>
    <row r="937" spans="19:30" x14ac:dyDescent="0.15">
      <c r="U937" s="767"/>
      <c r="V937" s="767"/>
      <c r="W937" s="768"/>
      <c r="X937" s="767"/>
    </row>
    <row r="938" spans="19:30" x14ac:dyDescent="0.15">
      <c r="U938" s="767"/>
      <c r="V938" s="767"/>
      <c r="W938" s="252"/>
      <c r="X938" s="767"/>
      <c r="Z938" s="1570"/>
      <c r="AA938" s="1570"/>
      <c r="AB938" s="1570"/>
    </row>
    <row r="939" spans="19:30" x14ac:dyDescent="0.15">
      <c r="S939" s="61"/>
      <c r="U939" s="748"/>
      <c r="V939" s="748"/>
      <c r="W939" s="252"/>
      <c r="X939" s="767"/>
      <c r="AC939" s="1570"/>
    </row>
    <row r="940" spans="19:30" x14ac:dyDescent="0.15">
      <c r="S940" s="61"/>
      <c r="U940" s="767"/>
      <c r="V940" s="767"/>
      <c r="W940" s="252"/>
      <c r="X940" s="767"/>
      <c r="AD940" s="1570"/>
    </row>
    <row r="941" spans="19:30" x14ac:dyDescent="0.15">
      <c r="S941" s="61"/>
      <c r="U941" s="767"/>
      <c r="V941" s="767"/>
      <c r="W941" s="252"/>
      <c r="X941" s="767"/>
    </row>
    <row r="942" spans="19:30" x14ac:dyDescent="0.15">
      <c r="S942" s="61"/>
      <c r="U942" s="748"/>
      <c r="V942" s="748"/>
      <c r="W942" s="767"/>
      <c r="X942" s="768"/>
    </row>
    <row r="943" spans="19:30" x14ac:dyDescent="0.15">
      <c r="S943" s="61"/>
      <c r="U943" s="767"/>
      <c r="V943" s="767"/>
      <c r="W943" s="748"/>
      <c r="X943" s="768"/>
    </row>
    <row r="944" spans="19:30" x14ac:dyDescent="0.15">
      <c r="S944" s="61"/>
      <c r="W944" s="767"/>
      <c r="X944" s="768"/>
    </row>
    <row r="945" spans="19:24" x14ac:dyDescent="0.15">
      <c r="S945" s="61"/>
      <c r="U945" s="748"/>
      <c r="V945" s="748"/>
      <c r="W945" s="767"/>
      <c r="X945" s="768"/>
    </row>
    <row r="946" spans="19:24" x14ac:dyDescent="0.15">
      <c r="S946" s="2"/>
      <c r="U946" s="748"/>
      <c r="V946" s="758"/>
      <c r="W946" s="748"/>
      <c r="X946" s="768"/>
    </row>
    <row r="947" spans="19:24" x14ac:dyDescent="0.15">
      <c r="S947" s="2"/>
      <c r="U947" s="748"/>
      <c r="V947" s="748"/>
      <c r="W947" s="767"/>
      <c r="X947" s="768"/>
    </row>
    <row r="948" spans="19:24" x14ac:dyDescent="0.15">
      <c r="S948" s="2"/>
      <c r="U948" s="748"/>
      <c r="V948" s="748"/>
      <c r="W948" s="767"/>
      <c r="X948" s="252"/>
    </row>
    <row r="949" spans="19:24" x14ac:dyDescent="0.15">
      <c r="S949" s="2"/>
      <c r="U949" s="748"/>
      <c r="V949" s="748"/>
      <c r="W949" s="748"/>
      <c r="X949" s="767"/>
    </row>
    <row r="950" spans="19:24" x14ac:dyDescent="0.15">
      <c r="S950" s="2"/>
      <c r="U950" s="748"/>
      <c r="V950" s="748"/>
      <c r="W950" s="767"/>
      <c r="X950" s="748"/>
    </row>
    <row r="951" spans="19:24" x14ac:dyDescent="0.15">
      <c r="S951" s="2"/>
      <c r="U951" s="748"/>
      <c r="V951" s="748"/>
      <c r="X951" s="767"/>
    </row>
    <row r="952" spans="19:24" x14ac:dyDescent="0.15">
      <c r="S952" s="2"/>
      <c r="U952" s="767"/>
      <c r="V952" s="767"/>
      <c r="W952" s="748"/>
      <c r="X952" s="767"/>
    </row>
    <row r="953" spans="19:24" x14ac:dyDescent="0.15">
      <c r="S953" s="2"/>
      <c r="U953" s="767"/>
      <c r="V953" s="767"/>
      <c r="W953" s="758"/>
      <c r="X953" s="748"/>
    </row>
    <row r="954" spans="19:24" x14ac:dyDescent="0.15">
      <c r="S954" s="2"/>
      <c r="U954" s="767"/>
      <c r="V954" s="758"/>
      <c r="W954" s="748"/>
      <c r="X954" s="767"/>
    </row>
    <row r="955" spans="19:24" x14ac:dyDescent="0.15">
      <c r="S955" s="2"/>
      <c r="U955" s="767"/>
      <c r="V955" s="758"/>
      <c r="W955" s="748"/>
      <c r="X955" s="767"/>
    </row>
    <row r="956" spans="19:24" x14ac:dyDescent="0.15">
      <c r="S956" s="2"/>
      <c r="U956" s="767"/>
      <c r="V956" s="767"/>
      <c r="W956" s="748"/>
      <c r="X956" s="748"/>
    </row>
    <row r="957" spans="19:24" x14ac:dyDescent="0.15">
      <c r="S957" s="2"/>
      <c r="U957" s="767"/>
      <c r="V957" s="767"/>
      <c r="W957" s="748"/>
      <c r="X957" s="767"/>
    </row>
    <row r="958" spans="19:24" x14ac:dyDescent="0.15">
      <c r="S958" s="2"/>
      <c r="U958" s="767"/>
      <c r="V958" s="767"/>
      <c r="W958" s="748"/>
    </row>
    <row r="959" spans="19:24" x14ac:dyDescent="0.15">
      <c r="S959" s="61"/>
      <c r="U959" s="767"/>
      <c r="V959" s="767"/>
      <c r="W959" s="768"/>
      <c r="X959" s="748"/>
    </row>
    <row r="960" spans="19:24" x14ac:dyDescent="0.15">
      <c r="S960" s="59"/>
      <c r="U960" s="767"/>
      <c r="V960" s="767"/>
      <c r="W960" s="767"/>
      <c r="X960" s="758"/>
    </row>
    <row r="961" spans="19:30" x14ac:dyDescent="0.15">
      <c r="S961" s="59"/>
      <c r="U961" s="767"/>
      <c r="V961" s="758"/>
      <c r="W961" s="758"/>
      <c r="X961" s="748"/>
    </row>
    <row r="962" spans="19:30" x14ac:dyDescent="0.15">
      <c r="S962" s="61"/>
      <c r="U962" s="767"/>
      <c r="V962" s="767"/>
      <c r="W962" s="758"/>
      <c r="X962" s="748"/>
    </row>
    <row r="963" spans="19:30" x14ac:dyDescent="0.15">
      <c r="S963" s="2"/>
      <c r="U963" s="767"/>
      <c r="V963" s="767"/>
      <c r="W963" s="767"/>
      <c r="X963" s="748"/>
      <c r="Z963" s="1576"/>
      <c r="AA963" s="1576"/>
      <c r="AB963" s="1576"/>
    </row>
    <row r="964" spans="19:30" x14ac:dyDescent="0.15">
      <c r="S964" s="2"/>
      <c r="U964" s="767"/>
      <c r="V964" s="767"/>
      <c r="W964" s="767"/>
      <c r="X964" s="748"/>
      <c r="Z964" s="1576"/>
      <c r="AA964" s="1576"/>
      <c r="AB964" s="1576"/>
      <c r="AC964" s="1576"/>
    </row>
    <row r="965" spans="19:30" x14ac:dyDescent="0.15">
      <c r="S965" s="2"/>
      <c r="U965" s="767"/>
      <c r="V965" s="767"/>
      <c r="W965" s="748"/>
      <c r="X965" s="748"/>
      <c r="Z965" s="1576"/>
      <c r="AA965" s="1576"/>
      <c r="AB965" s="1576"/>
      <c r="AC965" s="1576"/>
      <c r="AD965" s="1576"/>
    </row>
    <row r="966" spans="19:30" x14ac:dyDescent="0.15">
      <c r="S966" s="2"/>
      <c r="U966" s="767"/>
      <c r="V966" s="767"/>
      <c r="W966" s="767"/>
      <c r="X966" s="767"/>
      <c r="Z966" s="1571"/>
      <c r="AA966" s="1571"/>
      <c r="AB966" s="1571"/>
      <c r="AC966" s="1576"/>
      <c r="AD966" s="1576"/>
    </row>
    <row r="967" spans="19:30" x14ac:dyDescent="0.15">
      <c r="S967" s="2"/>
      <c r="U967" s="767"/>
      <c r="V967" s="767"/>
      <c r="W967" s="767"/>
      <c r="X967" s="767"/>
      <c r="Z967" s="1571"/>
      <c r="AA967" s="1571"/>
      <c r="AB967" s="1571"/>
      <c r="AC967" s="1571"/>
      <c r="AD967" s="1576"/>
    </row>
    <row r="968" spans="19:30" x14ac:dyDescent="0.15">
      <c r="U968" s="767"/>
      <c r="V968" s="767"/>
      <c r="W968" s="758"/>
      <c r="X968" s="758"/>
      <c r="Z968" s="1571"/>
      <c r="AA968" s="1571"/>
      <c r="AB968" s="1571"/>
      <c r="AC968" s="1571"/>
      <c r="AD968" s="1571"/>
    </row>
    <row r="969" spans="19:30" x14ac:dyDescent="0.15">
      <c r="S969" s="2"/>
      <c r="U969" s="767"/>
      <c r="V969" s="767"/>
      <c r="W969" s="767"/>
      <c r="X969" s="758"/>
      <c r="AC969" s="1571"/>
      <c r="AD969" s="1571"/>
    </row>
    <row r="970" spans="19:30" x14ac:dyDescent="0.15">
      <c r="S970" s="59"/>
      <c r="U970" s="767"/>
      <c r="V970" s="767"/>
      <c r="W970" s="767"/>
      <c r="X970" s="767"/>
      <c r="AD970" s="1571"/>
    </row>
    <row r="971" spans="19:30" x14ac:dyDescent="0.15">
      <c r="S971" s="59"/>
      <c r="U971" s="767"/>
      <c r="V971" s="767"/>
      <c r="W971" s="768"/>
      <c r="X971" s="767"/>
    </row>
    <row r="972" spans="19:30" x14ac:dyDescent="0.15">
      <c r="S972" s="2"/>
      <c r="U972" s="767"/>
      <c r="V972" s="767"/>
      <c r="W972" s="252"/>
      <c r="X972" s="768"/>
    </row>
    <row r="973" spans="19:30" x14ac:dyDescent="0.15">
      <c r="S973" s="59"/>
      <c r="U973" s="767"/>
      <c r="V973" s="767"/>
      <c r="W973" s="252"/>
      <c r="X973" s="767"/>
    </row>
    <row r="974" spans="19:30" x14ac:dyDescent="0.15">
      <c r="S974" s="59"/>
      <c r="U974" s="767"/>
      <c r="V974" s="767"/>
      <c r="W974" s="768"/>
      <c r="X974" s="767"/>
    </row>
    <row r="975" spans="19:30" x14ac:dyDescent="0.15">
      <c r="S975" s="59"/>
      <c r="U975" s="748"/>
      <c r="V975" s="748"/>
      <c r="W975" s="767"/>
      <c r="X975" s="758"/>
    </row>
    <row r="976" spans="19:30" x14ac:dyDescent="0.15">
      <c r="S976" s="59"/>
      <c r="U976" s="767"/>
      <c r="V976" s="767"/>
      <c r="W976" s="252"/>
      <c r="X976" s="767"/>
    </row>
    <row r="977" spans="19:24" x14ac:dyDescent="0.15">
      <c r="S977" s="59"/>
      <c r="U977" s="767"/>
      <c r="V977" s="767"/>
      <c r="W977" s="252"/>
      <c r="X977" s="767"/>
    </row>
    <row r="978" spans="19:24" x14ac:dyDescent="0.15">
      <c r="S978" s="2"/>
      <c r="U978" s="767"/>
      <c r="V978" s="767"/>
      <c r="W978" s="768"/>
      <c r="X978" s="768"/>
    </row>
    <row r="979" spans="19:24" x14ac:dyDescent="0.15">
      <c r="S979" s="59"/>
      <c r="U979" s="748"/>
      <c r="V979" s="748"/>
      <c r="W979" s="252"/>
      <c r="X979" s="768"/>
    </row>
    <row r="980" spans="19:24" x14ac:dyDescent="0.15">
      <c r="S980" s="59"/>
      <c r="U980" s="767"/>
      <c r="V980" s="767"/>
      <c r="W980" s="252"/>
      <c r="X980" s="768"/>
    </row>
    <row r="981" spans="19:24" x14ac:dyDescent="0.15">
      <c r="S981" s="59"/>
      <c r="U981" s="748"/>
      <c r="V981" s="748"/>
      <c r="W981" s="768"/>
      <c r="X981" s="768"/>
    </row>
    <row r="982" spans="19:24" x14ac:dyDescent="0.15">
      <c r="S982" s="59"/>
      <c r="U982" s="748"/>
      <c r="V982" s="748"/>
      <c r="W982" s="252"/>
      <c r="X982" s="768"/>
    </row>
    <row r="983" spans="19:24" x14ac:dyDescent="0.15">
      <c r="S983" s="59"/>
      <c r="U983" s="748"/>
      <c r="V983" s="748"/>
      <c r="W983" s="748"/>
      <c r="X983" s="748"/>
    </row>
    <row r="984" spans="19:24" x14ac:dyDescent="0.15">
      <c r="S984" s="59"/>
      <c r="U984" s="767"/>
      <c r="V984" s="767"/>
      <c r="W984" s="768"/>
      <c r="X984" s="768"/>
    </row>
    <row r="985" spans="19:24" x14ac:dyDescent="0.15">
      <c r="S985" s="2"/>
      <c r="U985" s="770"/>
      <c r="V985" s="768"/>
      <c r="W985" s="768"/>
      <c r="X985" s="768"/>
    </row>
    <row r="986" spans="19:24" x14ac:dyDescent="0.15">
      <c r="S986" s="59"/>
      <c r="U986" s="748"/>
      <c r="V986" s="748"/>
      <c r="W986" s="768"/>
      <c r="X986" s="748"/>
    </row>
    <row r="987" spans="19:24" x14ac:dyDescent="0.15">
      <c r="S987" s="59"/>
      <c r="U987" s="767"/>
      <c r="V987" s="767"/>
      <c r="W987" s="767"/>
      <c r="X987" s="768"/>
    </row>
    <row r="988" spans="19:24" x14ac:dyDescent="0.15">
      <c r="S988" s="59"/>
      <c r="U988" s="767"/>
      <c r="V988" s="767"/>
      <c r="W988" s="767"/>
      <c r="X988" s="768"/>
    </row>
    <row r="989" spans="19:24" x14ac:dyDescent="0.15">
      <c r="S989" s="59"/>
      <c r="U989" s="767"/>
      <c r="V989" s="767"/>
      <c r="W989" s="748"/>
      <c r="X989" s="748"/>
    </row>
    <row r="990" spans="19:24" x14ac:dyDescent="0.15">
      <c r="S990" s="59"/>
      <c r="U990" s="252"/>
      <c r="V990" s="252"/>
      <c r="W990" s="748"/>
      <c r="X990" s="768"/>
    </row>
    <row r="991" spans="19:24" x14ac:dyDescent="0.15">
      <c r="S991" s="59"/>
      <c r="W991" s="748"/>
      <c r="X991" s="748"/>
    </row>
    <row r="992" spans="19:24" x14ac:dyDescent="0.15">
      <c r="S992" s="59"/>
      <c r="U992" s="252"/>
      <c r="V992" s="252"/>
      <c r="W992" s="767"/>
      <c r="X992" s="768"/>
    </row>
    <row r="993" spans="19:24" x14ac:dyDescent="0.15">
      <c r="S993" s="59"/>
      <c r="U993" s="252"/>
      <c r="V993" s="252"/>
      <c r="W993" s="748"/>
      <c r="X993" s="768"/>
    </row>
    <row r="994" spans="19:24" x14ac:dyDescent="0.15">
      <c r="S994" s="59"/>
      <c r="U994" s="767"/>
      <c r="V994" s="767"/>
      <c r="W994" s="748"/>
      <c r="X994" s="768"/>
    </row>
    <row r="995" spans="19:24" x14ac:dyDescent="0.15">
      <c r="S995" s="61"/>
      <c r="U995" s="767"/>
      <c r="V995" s="767"/>
      <c r="W995" s="767"/>
      <c r="X995" s="768"/>
    </row>
    <row r="996" spans="19:24" x14ac:dyDescent="0.15">
      <c r="S996" s="59"/>
      <c r="U996" s="767"/>
      <c r="V996" s="767"/>
      <c r="W996" s="767"/>
      <c r="X996" s="767"/>
    </row>
    <row r="997" spans="19:24" x14ac:dyDescent="0.15">
      <c r="S997" s="59"/>
      <c r="U997" s="767"/>
      <c r="V997" s="767"/>
      <c r="W997" s="767"/>
      <c r="X997" s="748"/>
    </row>
    <row r="998" spans="19:24" x14ac:dyDescent="0.15">
      <c r="S998" s="61"/>
      <c r="U998" s="767"/>
      <c r="V998" s="767"/>
      <c r="W998" s="252"/>
      <c r="X998" s="767"/>
    </row>
    <row r="999" spans="19:24" x14ac:dyDescent="0.15">
      <c r="S999" s="59"/>
      <c r="U999" s="767"/>
      <c r="V999" s="767"/>
      <c r="X999" s="748"/>
    </row>
    <row r="1000" spans="19:24" x14ac:dyDescent="0.15">
      <c r="S1000" s="59"/>
      <c r="U1000" s="748"/>
      <c r="V1000" s="748"/>
      <c r="W1000" s="252"/>
      <c r="X1000" s="767"/>
    </row>
    <row r="1001" spans="19:24" x14ac:dyDescent="0.15">
      <c r="S1001" s="61"/>
      <c r="U1001" s="767"/>
      <c r="V1001" s="767"/>
      <c r="W1001" s="252"/>
      <c r="X1001" s="767"/>
    </row>
    <row r="1002" spans="19:24" x14ac:dyDescent="0.15">
      <c r="S1002" s="59"/>
      <c r="U1002" s="748"/>
      <c r="V1002" s="748"/>
      <c r="W1002" s="768"/>
      <c r="X1002" s="748"/>
    </row>
    <row r="1003" spans="19:24" x14ac:dyDescent="0.15">
      <c r="S1003" s="59"/>
      <c r="U1003" s="767"/>
      <c r="V1003" s="767"/>
      <c r="W1003" s="768"/>
      <c r="X1003" s="767"/>
    </row>
    <row r="1004" spans="19:24" x14ac:dyDescent="0.15">
      <c r="S1004" s="61"/>
      <c r="U1004" s="767"/>
      <c r="V1004" s="767"/>
      <c r="W1004" s="768"/>
      <c r="X1004" s="767"/>
    </row>
    <row r="1005" spans="19:24" x14ac:dyDescent="0.15">
      <c r="S1005" s="61"/>
      <c r="U1005" s="748"/>
      <c r="V1005" s="748"/>
      <c r="W1005" s="768"/>
      <c r="X1005" s="767"/>
    </row>
    <row r="1006" spans="19:24" x14ac:dyDescent="0.15">
      <c r="S1006" s="61"/>
      <c r="U1006" s="767"/>
      <c r="V1006" s="767"/>
      <c r="W1006" s="768"/>
      <c r="X1006" s="252"/>
    </row>
    <row r="1007" spans="19:24" x14ac:dyDescent="0.15">
      <c r="S1007" s="61"/>
      <c r="U1007" s="767"/>
      <c r="V1007" s="767"/>
      <c r="W1007" s="768"/>
    </row>
    <row r="1008" spans="19:24" x14ac:dyDescent="0.15">
      <c r="S1008" s="61"/>
      <c r="U1008" s="748"/>
      <c r="V1008" s="748"/>
      <c r="W1008" s="768"/>
      <c r="X1008" s="252"/>
    </row>
    <row r="1009" spans="19:24" x14ac:dyDescent="0.15">
      <c r="S1009" s="61"/>
      <c r="U1009" s="748"/>
      <c r="V1009" s="748"/>
      <c r="W1009" s="767"/>
      <c r="X1009" s="252"/>
    </row>
    <row r="1010" spans="19:24" x14ac:dyDescent="0.15">
      <c r="U1010" s="748"/>
      <c r="V1010" s="748"/>
      <c r="W1010" s="748"/>
      <c r="X1010" s="768"/>
    </row>
    <row r="1011" spans="19:24" x14ac:dyDescent="0.15">
      <c r="S1011" s="59"/>
      <c r="U1011" s="748"/>
      <c r="V1011" s="748"/>
      <c r="W1011" s="767"/>
      <c r="X1011" s="768"/>
    </row>
    <row r="1012" spans="19:24" x14ac:dyDescent="0.15">
      <c r="S1012" s="59"/>
      <c r="U1012" s="748"/>
      <c r="V1012" s="767"/>
      <c r="W1012" s="767"/>
      <c r="X1012" s="768"/>
    </row>
    <row r="1013" spans="19:24" x14ac:dyDescent="0.15">
      <c r="S1013" s="61"/>
      <c r="U1013" s="748"/>
      <c r="V1013" s="748"/>
      <c r="W1013" s="748"/>
      <c r="X1013" s="767"/>
    </row>
    <row r="1014" spans="19:24" x14ac:dyDescent="0.15">
      <c r="S1014" s="61"/>
      <c r="U1014" s="748"/>
      <c r="V1014" s="748"/>
      <c r="W1014" s="767"/>
      <c r="X1014" s="767"/>
    </row>
    <row r="1015" spans="19:24" x14ac:dyDescent="0.15">
      <c r="S1015" s="61"/>
      <c r="U1015" s="748"/>
      <c r="V1015" s="748"/>
      <c r="W1015" s="767"/>
      <c r="X1015" s="767"/>
    </row>
    <row r="1016" spans="19:24" x14ac:dyDescent="0.15">
      <c r="S1016" s="61"/>
      <c r="U1016" s="748"/>
      <c r="V1016" s="748"/>
      <c r="W1016" s="748"/>
      <c r="X1016" s="767"/>
    </row>
    <row r="1017" spans="19:24" x14ac:dyDescent="0.15">
      <c r="S1017" s="61"/>
      <c r="U1017" s="748"/>
      <c r="V1017" s="748"/>
      <c r="W1017" s="748"/>
      <c r="X1017" s="767"/>
    </row>
    <row r="1018" spans="19:24" x14ac:dyDescent="0.15">
      <c r="S1018" s="61"/>
      <c r="U1018" s="748"/>
      <c r="V1018" s="748"/>
      <c r="W1018" s="748"/>
      <c r="X1018" s="748"/>
    </row>
    <row r="1019" spans="19:24" x14ac:dyDescent="0.15">
      <c r="S1019" s="61"/>
      <c r="U1019" s="767"/>
      <c r="V1019" s="767"/>
      <c r="W1019" s="748"/>
      <c r="X1019" s="767"/>
    </row>
    <row r="1020" spans="19:24" x14ac:dyDescent="0.15">
      <c r="S1020" s="61"/>
      <c r="U1020" s="767"/>
      <c r="V1020" s="767"/>
      <c r="W1020" s="748"/>
      <c r="X1020" s="767"/>
    </row>
    <row r="1021" spans="19:24" x14ac:dyDescent="0.15">
      <c r="S1021" s="61"/>
      <c r="U1021" s="767"/>
      <c r="V1021" s="767"/>
      <c r="W1021" s="748"/>
      <c r="X1021" s="748"/>
    </row>
    <row r="1022" spans="19:24" x14ac:dyDescent="0.15">
      <c r="S1022" s="61"/>
      <c r="U1022" s="767"/>
      <c r="V1022" s="767"/>
      <c r="W1022" s="748"/>
      <c r="X1022" s="767"/>
    </row>
    <row r="1023" spans="19:24" x14ac:dyDescent="0.15">
      <c r="S1023" s="61"/>
      <c r="U1023" s="767"/>
      <c r="V1023" s="767"/>
      <c r="W1023" s="748"/>
      <c r="X1023" s="767"/>
    </row>
    <row r="1024" spans="19:24" x14ac:dyDescent="0.15">
      <c r="S1024" s="61"/>
      <c r="U1024" s="748"/>
      <c r="V1024" s="748"/>
      <c r="W1024" s="748"/>
      <c r="X1024" s="748"/>
    </row>
    <row r="1025" spans="19:24" x14ac:dyDescent="0.15">
      <c r="S1025" s="61"/>
      <c r="W1025" s="748"/>
      <c r="X1025" s="748"/>
    </row>
    <row r="1026" spans="19:24" x14ac:dyDescent="0.15">
      <c r="S1026" s="61"/>
      <c r="W1026" s="767"/>
      <c r="X1026" s="748"/>
    </row>
    <row r="1027" spans="19:24" x14ac:dyDescent="0.15">
      <c r="S1027" s="61"/>
      <c r="U1027" s="767"/>
      <c r="V1027" s="767"/>
      <c r="W1027" s="767"/>
      <c r="X1027" s="748"/>
    </row>
    <row r="1028" spans="19:24" x14ac:dyDescent="0.15">
      <c r="S1028" s="61"/>
      <c r="U1028" s="767"/>
      <c r="V1028" s="767"/>
      <c r="W1028" s="767"/>
      <c r="X1028" s="767"/>
    </row>
    <row r="1029" spans="19:24" x14ac:dyDescent="0.15">
      <c r="S1029" s="2"/>
      <c r="U1029" s="767"/>
      <c r="V1029" s="767"/>
      <c r="W1029" s="748"/>
      <c r="X1029" s="748"/>
    </row>
    <row r="1030" spans="19:24" x14ac:dyDescent="0.15">
      <c r="S1030" s="59"/>
      <c r="U1030" s="767"/>
      <c r="V1030" s="767"/>
      <c r="W1030" s="767"/>
      <c r="X1030" s="748"/>
    </row>
    <row r="1031" spans="19:24" x14ac:dyDescent="0.15">
      <c r="S1031" s="61"/>
      <c r="U1031" s="767"/>
      <c r="V1031" s="252"/>
      <c r="W1031" s="767"/>
      <c r="X1031" s="748"/>
    </row>
    <row r="1032" spans="19:24" x14ac:dyDescent="0.15">
      <c r="U1032" s="767"/>
      <c r="V1032" s="767"/>
      <c r="W1032" s="748"/>
      <c r="X1032" s="748"/>
    </row>
    <row r="1033" spans="19:24" x14ac:dyDescent="0.15">
      <c r="S1033" s="59"/>
      <c r="U1033" s="748"/>
      <c r="V1033" s="748"/>
      <c r="X1033" s="748"/>
    </row>
    <row r="1034" spans="19:24" x14ac:dyDescent="0.15">
      <c r="S1034" s="59"/>
      <c r="U1034" s="767"/>
      <c r="V1034" s="252"/>
      <c r="X1034" s="748"/>
    </row>
    <row r="1035" spans="19:24" x14ac:dyDescent="0.15">
      <c r="S1035" s="2"/>
      <c r="U1035" s="767"/>
      <c r="V1035" s="767"/>
      <c r="W1035" s="767"/>
      <c r="X1035" s="767"/>
    </row>
    <row r="1036" spans="19:24" x14ac:dyDescent="0.15">
      <c r="S1036" s="59"/>
      <c r="U1036" s="767"/>
      <c r="V1036" s="767"/>
      <c r="W1036" s="767"/>
      <c r="X1036" s="767"/>
    </row>
    <row r="1037" spans="19:24" x14ac:dyDescent="0.15">
      <c r="S1037" s="59"/>
      <c r="U1037" s="770"/>
      <c r="V1037" s="768"/>
      <c r="W1037" s="767"/>
      <c r="X1037" s="767"/>
    </row>
    <row r="1038" spans="19:24" x14ac:dyDescent="0.15">
      <c r="S1038" s="59"/>
      <c r="U1038" s="770"/>
      <c r="V1038" s="768"/>
      <c r="W1038" s="767"/>
      <c r="X1038" s="767"/>
    </row>
    <row r="1039" spans="19:24" x14ac:dyDescent="0.15">
      <c r="S1039" s="59"/>
      <c r="U1039" s="770"/>
      <c r="V1039" s="768"/>
      <c r="W1039" s="767"/>
      <c r="X1039" s="767"/>
    </row>
    <row r="1040" spans="19:24" x14ac:dyDescent="0.15">
      <c r="S1040" s="59"/>
      <c r="U1040" s="748"/>
      <c r="V1040" s="748"/>
      <c r="W1040" s="748"/>
      <c r="X1040" s="767"/>
    </row>
    <row r="1041" spans="19:24" x14ac:dyDescent="0.15">
      <c r="S1041" s="59"/>
      <c r="U1041" s="748"/>
      <c r="V1041" s="748"/>
      <c r="W1041" s="767"/>
    </row>
    <row r="1042" spans="19:24" x14ac:dyDescent="0.15">
      <c r="S1042" s="2"/>
      <c r="U1042" s="748"/>
      <c r="V1042" s="748"/>
      <c r="W1042" s="767"/>
    </row>
    <row r="1043" spans="19:24" x14ac:dyDescent="0.15">
      <c r="U1043" s="748"/>
      <c r="V1043" s="252"/>
      <c r="W1043" s="748"/>
      <c r="X1043" s="767"/>
    </row>
    <row r="1044" spans="19:24" x14ac:dyDescent="0.15">
      <c r="U1044" s="748"/>
      <c r="V1044" s="748"/>
      <c r="W1044" s="767"/>
      <c r="X1044" s="767"/>
    </row>
    <row r="1045" spans="19:24" x14ac:dyDescent="0.15">
      <c r="U1045" s="748"/>
      <c r="V1045" s="748"/>
      <c r="W1045" s="767"/>
      <c r="X1045" s="767"/>
    </row>
    <row r="1046" spans="19:24" x14ac:dyDescent="0.15">
      <c r="U1046" s="770"/>
      <c r="V1046" s="768"/>
      <c r="W1046" s="252"/>
      <c r="X1046" s="748"/>
    </row>
    <row r="1047" spans="19:24" x14ac:dyDescent="0.15">
      <c r="U1047" s="748"/>
      <c r="V1047" s="748"/>
      <c r="W1047" s="252"/>
      <c r="X1047" s="767"/>
    </row>
    <row r="1048" spans="19:24" x14ac:dyDescent="0.15">
      <c r="U1048" s="748"/>
      <c r="V1048" s="748"/>
      <c r="W1048" s="252"/>
      <c r="X1048" s="767"/>
    </row>
    <row r="1049" spans="19:24" x14ac:dyDescent="0.15">
      <c r="S1049" s="738"/>
      <c r="U1049" s="767"/>
      <c r="V1049" s="767"/>
      <c r="W1049" s="767"/>
      <c r="X1049" s="252"/>
    </row>
    <row r="1050" spans="19:24" x14ac:dyDescent="0.15">
      <c r="S1050" s="738"/>
      <c r="U1050" s="748"/>
      <c r="V1050" s="748"/>
      <c r="W1050" s="767"/>
      <c r="X1050" s="767"/>
    </row>
    <row r="1051" spans="19:24" x14ac:dyDescent="0.15">
      <c r="S1051" s="738"/>
      <c r="U1051" s="748"/>
      <c r="V1051" s="748"/>
      <c r="W1051" s="767"/>
      <c r="X1051" s="767"/>
    </row>
    <row r="1052" spans="19:24" x14ac:dyDescent="0.15">
      <c r="S1052" s="61"/>
      <c r="U1052" s="748"/>
      <c r="V1052" s="748"/>
      <c r="W1052" s="748"/>
      <c r="X1052" s="767"/>
    </row>
    <row r="1053" spans="19:24" x14ac:dyDescent="0.15">
      <c r="S1053" s="738"/>
      <c r="U1053" s="748"/>
      <c r="V1053" s="748"/>
      <c r="W1053" s="767"/>
      <c r="X1053" s="767"/>
    </row>
    <row r="1054" spans="19:24" x14ac:dyDescent="0.15">
      <c r="S1054" s="738"/>
      <c r="U1054" s="748"/>
      <c r="V1054" s="748"/>
      <c r="W1054" s="767"/>
      <c r="X1054" s="767"/>
    </row>
    <row r="1055" spans="19:24" x14ac:dyDescent="0.15">
      <c r="S1055" s="61"/>
      <c r="U1055" s="748"/>
      <c r="V1055" s="748"/>
      <c r="W1055" s="767"/>
      <c r="X1055" s="748"/>
    </row>
    <row r="1056" spans="19:24" x14ac:dyDescent="0.15">
      <c r="S1056" s="738"/>
      <c r="U1056" s="748"/>
      <c r="V1056" s="748"/>
      <c r="W1056" s="767"/>
      <c r="X1056" s="748"/>
    </row>
    <row r="1057" spans="19:24" x14ac:dyDescent="0.15">
      <c r="S1057" s="738"/>
      <c r="U1057" s="767"/>
      <c r="V1057" s="767"/>
      <c r="W1057" s="767"/>
      <c r="X1057" s="748"/>
    </row>
    <row r="1058" spans="19:24" x14ac:dyDescent="0.15">
      <c r="S1058" s="61"/>
      <c r="U1058" s="767"/>
      <c r="V1058" s="767"/>
      <c r="W1058" s="748"/>
      <c r="X1058" s="748"/>
    </row>
    <row r="1059" spans="19:24" x14ac:dyDescent="0.15">
      <c r="S1059" s="738"/>
      <c r="U1059" s="748"/>
      <c r="V1059" s="748"/>
      <c r="W1059" s="767"/>
      <c r="X1059" s="748"/>
    </row>
    <row r="1060" spans="19:24" x14ac:dyDescent="0.15">
      <c r="S1060" s="738"/>
      <c r="U1060" s="767"/>
      <c r="V1060" s="767"/>
      <c r="W1060" s="767"/>
      <c r="X1060" s="748"/>
    </row>
    <row r="1061" spans="19:24" x14ac:dyDescent="0.15">
      <c r="S1061" s="61"/>
      <c r="U1061" s="767"/>
      <c r="V1061" s="767"/>
      <c r="W1061" s="767"/>
      <c r="X1061" s="767"/>
    </row>
    <row r="1062" spans="19:24" x14ac:dyDescent="0.15">
      <c r="U1062" s="748"/>
      <c r="V1062" s="748"/>
      <c r="W1062" s="767"/>
      <c r="X1062" s="748"/>
    </row>
    <row r="1063" spans="19:24" x14ac:dyDescent="0.15">
      <c r="U1063" s="767"/>
      <c r="V1063" s="767"/>
      <c r="W1063" s="767"/>
      <c r="X1063" s="748"/>
    </row>
    <row r="1064" spans="19:24" x14ac:dyDescent="0.15">
      <c r="S1064" s="61"/>
      <c r="W1064" s="748"/>
      <c r="X1064" s="767"/>
    </row>
    <row r="1065" spans="19:24" x14ac:dyDescent="0.15">
      <c r="U1065" s="748"/>
      <c r="V1065" s="748"/>
      <c r="W1065" s="748"/>
      <c r="X1065" s="748"/>
    </row>
    <row r="1066" spans="19:24" x14ac:dyDescent="0.15">
      <c r="U1066" s="767"/>
      <c r="V1066" s="767"/>
      <c r="W1066" s="767"/>
      <c r="X1066" s="748"/>
    </row>
    <row r="1067" spans="19:24" x14ac:dyDescent="0.15">
      <c r="S1067" s="61"/>
      <c r="U1067" s="748"/>
      <c r="V1067" s="748"/>
      <c r="W1067" s="748"/>
      <c r="X1067" s="767"/>
    </row>
    <row r="1068" spans="19:24" x14ac:dyDescent="0.15">
      <c r="U1068" s="748"/>
      <c r="V1068" s="748"/>
      <c r="W1068" s="748"/>
      <c r="X1068" s="748"/>
    </row>
    <row r="1069" spans="19:24" x14ac:dyDescent="0.15">
      <c r="U1069" s="748"/>
      <c r="V1069" s="748"/>
      <c r="W1069" s="767"/>
      <c r="X1069" s="748"/>
    </row>
    <row r="1070" spans="19:24" x14ac:dyDescent="0.15">
      <c r="U1070" s="767"/>
      <c r="V1070" s="767"/>
      <c r="W1070" s="767"/>
      <c r="X1070" s="767"/>
    </row>
    <row r="1071" spans="19:24" x14ac:dyDescent="0.15">
      <c r="U1071" s="767"/>
      <c r="V1071" s="767"/>
      <c r="W1071" s="748"/>
      <c r="X1071" s="748"/>
    </row>
    <row r="1072" spans="19:24" x14ac:dyDescent="0.15">
      <c r="U1072" s="767"/>
      <c r="V1072" s="767"/>
      <c r="W1072" s="767"/>
      <c r="X1072" s="748"/>
    </row>
    <row r="1073" spans="21:24" x14ac:dyDescent="0.15">
      <c r="U1073" s="748"/>
      <c r="V1073" s="252"/>
      <c r="X1073" s="767"/>
    </row>
    <row r="1074" spans="21:24" x14ac:dyDescent="0.15">
      <c r="U1074" s="767"/>
      <c r="V1074" s="767"/>
      <c r="W1074" s="748"/>
      <c r="X1074" s="748"/>
    </row>
    <row r="1075" spans="21:24" x14ac:dyDescent="0.15">
      <c r="U1075" s="767"/>
      <c r="V1075" s="767"/>
      <c r="W1075" s="767"/>
      <c r="X1075" s="767"/>
    </row>
    <row r="1076" spans="21:24" x14ac:dyDescent="0.15">
      <c r="U1076" s="767"/>
      <c r="V1076" s="767"/>
      <c r="W1076" s="748"/>
      <c r="X1076" s="767"/>
    </row>
    <row r="1077" spans="21:24" x14ac:dyDescent="0.15">
      <c r="U1077" s="767"/>
      <c r="V1077" s="767"/>
      <c r="W1077" s="748"/>
      <c r="X1077" s="748"/>
    </row>
    <row r="1078" spans="21:24" x14ac:dyDescent="0.15">
      <c r="U1078" s="767"/>
      <c r="V1078" s="767"/>
      <c r="W1078" s="748"/>
      <c r="X1078" s="767"/>
    </row>
    <row r="1079" spans="21:24" x14ac:dyDescent="0.15">
      <c r="U1079" s="767"/>
      <c r="V1079" s="767"/>
      <c r="W1079" s="767"/>
      <c r="X1079" s="767"/>
    </row>
    <row r="1080" spans="21:24" x14ac:dyDescent="0.15">
      <c r="U1080" s="767"/>
      <c r="V1080" s="767"/>
      <c r="W1080" s="767"/>
      <c r="X1080" s="748"/>
    </row>
    <row r="1081" spans="21:24" x14ac:dyDescent="0.15">
      <c r="U1081" s="767"/>
      <c r="V1081" s="767"/>
      <c r="W1081" s="767"/>
      <c r="X1081" s="767"/>
    </row>
    <row r="1082" spans="21:24" x14ac:dyDescent="0.15">
      <c r="U1082" s="767"/>
      <c r="V1082" s="767"/>
      <c r="W1082" s="748"/>
    </row>
    <row r="1083" spans="21:24" x14ac:dyDescent="0.15">
      <c r="U1083" s="767"/>
      <c r="V1083" s="767"/>
      <c r="W1083" s="767"/>
      <c r="X1083" s="748"/>
    </row>
    <row r="1084" spans="21:24" x14ac:dyDescent="0.15">
      <c r="U1084" s="767"/>
      <c r="V1084" s="767"/>
      <c r="W1084" s="767"/>
      <c r="X1084" s="767"/>
    </row>
    <row r="1085" spans="21:24" x14ac:dyDescent="0.15">
      <c r="U1085" s="767"/>
      <c r="V1085" s="252"/>
      <c r="W1085" s="767"/>
      <c r="X1085" s="767"/>
    </row>
    <row r="1086" spans="21:24" x14ac:dyDescent="0.15">
      <c r="U1086" s="767"/>
      <c r="V1086" s="767"/>
      <c r="W1086" s="767"/>
      <c r="X1086" s="767"/>
    </row>
    <row r="1087" spans="21:24" x14ac:dyDescent="0.15">
      <c r="U1087" s="767"/>
      <c r="V1087" s="767"/>
      <c r="W1087" s="767"/>
      <c r="X1087" s="767"/>
    </row>
    <row r="1088" spans="21:24" x14ac:dyDescent="0.15">
      <c r="U1088" s="767"/>
      <c r="V1088" s="767"/>
      <c r="W1088" s="767"/>
      <c r="X1088" s="748"/>
    </row>
    <row r="1089" spans="21:24" x14ac:dyDescent="0.15">
      <c r="U1089" s="767"/>
      <c r="V1089" s="767"/>
      <c r="W1089" s="767"/>
      <c r="X1089" s="767"/>
    </row>
    <row r="1090" spans="21:24" x14ac:dyDescent="0.15">
      <c r="U1090" s="767"/>
      <c r="V1090" s="767"/>
      <c r="W1090" s="767"/>
      <c r="X1090" s="767"/>
    </row>
    <row r="1091" spans="21:24" x14ac:dyDescent="0.15">
      <c r="U1091" s="748"/>
      <c r="V1091" s="748"/>
      <c r="W1091" s="767"/>
      <c r="X1091" s="767"/>
    </row>
    <row r="1092" spans="21:24" x14ac:dyDescent="0.15">
      <c r="U1092" s="748"/>
      <c r="V1092" s="748"/>
      <c r="W1092" s="767"/>
      <c r="X1092" s="767"/>
    </row>
    <row r="1093" spans="21:24" x14ac:dyDescent="0.15">
      <c r="U1093" s="767"/>
      <c r="V1093" s="767"/>
      <c r="W1093" s="767"/>
      <c r="X1093" s="767"/>
    </row>
    <row r="1094" spans="21:24" x14ac:dyDescent="0.15">
      <c r="U1094" s="767"/>
      <c r="V1094" s="767"/>
      <c r="W1094" s="748"/>
      <c r="X1094" s="767"/>
    </row>
    <row r="1095" spans="21:24" x14ac:dyDescent="0.15">
      <c r="U1095" s="767"/>
      <c r="V1095" s="767"/>
      <c r="W1095" s="767"/>
      <c r="X1095" s="767"/>
    </row>
    <row r="1096" spans="21:24" x14ac:dyDescent="0.15">
      <c r="U1096" s="767"/>
      <c r="V1096" s="767"/>
      <c r="W1096" s="767"/>
      <c r="X1096" s="767"/>
    </row>
    <row r="1097" spans="21:24" x14ac:dyDescent="0.15">
      <c r="U1097" s="767"/>
      <c r="V1097" s="767"/>
      <c r="W1097" s="767"/>
      <c r="X1097" s="767"/>
    </row>
    <row r="1098" spans="21:24" x14ac:dyDescent="0.15">
      <c r="W1098" s="767"/>
      <c r="X1098" s="767"/>
    </row>
    <row r="1099" spans="21:24" x14ac:dyDescent="0.15">
      <c r="U1099" s="767"/>
      <c r="V1099" s="767"/>
      <c r="W1099" s="767"/>
      <c r="X1099" s="767"/>
    </row>
    <row r="1100" spans="21:24" x14ac:dyDescent="0.15">
      <c r="U1100" s="767"/>
      <c r="V1100" s="767"/>
      <c r="W1100" s="748"/>
      <c r="X1100" s="767"/>
    </row>
    <row r="1101" spans="21:24" x14ac:dyDescent="0.15">
      <c r="U1101" s="767"/>
      <c r="V1101" s="767"/>
      <c r="W1101" s="748"/>
      <c r="X1101" s="767"/>
    </row>
    <row r="1102" spans="21:24" x14ac:dyDescent="0.15">
      <c r="U1102" s="767"/>
      <c r="V1102" s="767"/>
      <c r="W1102" s="767"/>
      <c r="X1102" s="767"/>
    </row>
    <row r="1103" spans="21:24" x14ac:dyDescent="0.15">
      <c r="U1103" s="767"/>
      <c r="V1103" s="767"/>
      <c r="W1103" s="748"/>
      <c r="X1103" s="767"/>
    </row>
    <row r="1104" spans="21:24" x14ac:dyDescent="0.15">
      <c r="U1104" s="767"/>
      <c r="V1104" s="767"/>
      <c r="W1104" s="767"/>
      <c r="X1104" s="767"/>
    </row>
    <row r="1105" spans="19:24" x14ac:dyDescent="0.15">
      <c r="U1105" s="767"/>
      <c r="V1105" s="767"/>
      <c r="W1105" s="767"/>
      <c r="X1105" s="767"/>
    </row>
    <row r="1106" spans="19:24" x14ac:dyDescent="0.15">
      <c r="U1106" s="767"/>
      <c r="V1106" s="252"/>
      <c r="W1106" s="767"/>
      <c r="X1106" s="767"/>
    </row>
    <row r="1107" spans="19:24" x14ac:dyDescent="0.15">
      <c r="U1107" s="767"/>
      <c r="V1107" s="767"/>
      <c r="X1107" s="767"/>
    </row>
    <row r="1108" spans="19:24" x14ac:dyDescent="0.15">
      <c r="U1108" s="767"/>
      <c r="V1108" s="767"/>
      <c r="W1108" s="748"/>
      <c r="X1108" s="767"/>
    </row>
    <row r="1109" spans="19:24" x14ac:dyDescent="0.15">
      <c r="U1109" s="748"/>
      <c r="V1109" s="748"/>
      <c r="W1109" s="748"/>
      <c r="X1109" s="252"/>
    </row>
    <row r="1110" spans="19:24" x14ac:dyDescent="0.15">
      <c r="S1110" s="62"/>
      <c r="U1110" s="767"/>
      <c r="V1110" s="767"/>
      <c r="W1110" s="748"/>
      <c r="X1110" s="748"/>
    </row>
    <row r="1111" spans="19:24" x14ac:dyDescent="0.15">
      <c r="U1111" s="767"/>
      <c r="V1111" s="767"/>
      <c r="W1111" s="748"/>
      <c r="X1111" s="767"/>
    </row>
    <row r="1112" spans="19:24" x14ac:dyDescent="0.15">
      <c r="U1112" s="767"/>
      <c r="V1112" s="767"/>
      <c r="W1112" s="748"/>
      <c r="X1112" s="768"/>
    </row>
    <row r="1113" spans="19:24" x14ac:dyDescent="0.15">
      <c r="U1113" s="767"/>
      <c r="V1113" s="767"/>
      <c r="W1113" s="768"/>
      <c r="X1113" s="767"/>
    </row>
    <row r="1114" spans="19:24" x14ac:dyDescent="0.15">
      <c r="U1114" s="767"/>
      <c r="V1114" s="767"/>
      <c r="W1114" s="748"/>
      <c r="X1114" s="767"/>
    </row>
    <row r="1115" spans="19:24" x14ac:dyDescent="0.15">
      <c r="U1115" s="748"/>
      <c r="V1115" s="748"/>
      <c r="W1115" s="748"/>
      <c r="X1115" s="768"/>
    </row>
    <row r="1116" spans="19:24" x14ac:dyDescent="0.15">
      <c r="U1116" s="767"/>
      <c r="V1116" s="767"/>
      <c r="W1116" s="767"/>
    </row>
    <row r="1117" spans="19:24" x14ac:dyDescent="0.15">
      <c r="S1117" s="739"/>
      <c r="U1117" s="767"/>
      <c r="V1117" s="767"/>
      <c r="W1117" s="748"/>
      <c r="X1117" s="768"/>
    </row>
    <row r="1118" spans="19:24" x14ac:dyDescent="0.15">
      <c r="S1118" s="739"/>
      <c r="U1118" s="767"/>
      <c r="V1118" s="748"/>
      <c r="W1118" s="748"/>
      <c r="X1118" s="767"/>
    </row>
    <row r="1119" spans="19:24" x14ac:dyDescent="0.15">
      <c r="S1119" s="739"/>
      <c r="U1119" s="767"/>
      <c r="V1119" s="767"/>
      <c r="W1119" s="767"/>
      <c r="X1119" s="767"/>
    </row>
    <row r="1120" spans="19:24" x14ac:dyDescent="0.15">
      <c r="S1120" s="739"/>
      <c r="U1120" s="767"/>
      <c r="V1120" s="767"/>
      <c r="W1120" s="748"/>
      <c r="X1120" s="767"/>
    </row>
    <row r="1121" spans="19:24" x14ac:dyDescent="0.15">
      <c r="S1121" s="739"/>
      <c r="U1121" s="748"/>
      <c r="V1121" s="748"/>
      <c r="W1121" s="748"/>
      <c r="X1121" s="767"/>
    </row>
    <row r="1122" spans="19:24" x14ac:dyDescent="0.15">
      <c r="S1122" s="739"/>
      <c r="U1122" s="767"/>
      <c r="V1122" s="767"/>
      <c r="W1122" s="252"/>
      <c r="X1122" s="767"/>
    </row>
    <row r="1123" spans="19:24" x14ac:dyDescent="0.15">
      <c r="S1123" s="739"/>
      <c r="U1123" s="767"/>
      <c r="V1123" s="767"/>
      <c r="W1123" s="748"/>
      <c r="X1123" s="748"/>
    </row>
    <row r="1124" spans="19:24" x14ac:dyDescent="0.15">
      <c r="S1124" s="739"/>
      <c r="U1124" s="748"/>
      <c r="V1124" s="748"/>
      <c r="W1124" s="748"/>
      <c r="X1124" s="767"/>
    </row>
    <row r="1125" spans="19:24" x14ac:dyDescent="0.15">
      <c r="S1125" s="739"/>
      <c r="W1125" s="767"/>
      <c r="X1125" s="767"/>
    </row>
    <row r="1126" spans="19:24" x14ac:dyDescent="0.15">
      <c r="S1126" s="283"/>
      <c r="U1126" s="767"/>
      <c r="V1126" s="767"/>
      <c r="W1126" s="748"/>
      <c r="X1126" s="768"/>
    </row>
    <row r="1127" spans="19:24" x14ac:dyDescent="0.15">
      <c r="U1127" s="767"/>
      <c r="V1127" s="767"/>
      <c r="W1127" s="748"/>
      <c r="X1127" s="767"/>
    </row>
    <row r="1128" spans="19:24" x14ac:dyDescent="0.15">
      <c r="U1128" s="767"/>
      <c r="V1128" s="767"/>
      <c r="W1128" s="767"/>
      <c r="X1128" s="767"/>
    </row>
    <row r="1129" spans="19:24" x14ac:dyDescent="0.15">
      <c r="S1129" s="740"/>
      <c r="U1129" s="767"/>
      <c r="V1129" s="767"/>
      <c r="W1129" s="748"/>
      <c r="X1129" s="768"/>
    </row>
    <row r="1130" spans="19:24" x14ac:dyDescent="0.15">
      <c r="S1130" s="62"/>
      <c r="U1130" s="770"/>
      <c r="V1130" s="768"/>
      <c r="W1130" s="748"/>
      <c r="X1130" s="767"/>
    </row>
    <row r="1131" spans="19:24" x14ac:dyDescent="0.15">
      <c r="U1131" s="767"/>
      <c r="V1131" s="767"/>
      <c r="W1131" s="767"/>
      <c r="X1131" s="767"/>
    </row>
    <row r="1132" spans="19:24" x14ac:dyDescent="0.15">
      <c r="W1132" s="748"/>
      <c r="X1132" s="767"/>
    </row>
    <row r="1133" spans="19:24" x14ac:dyDescent="0.15">
      <c r="S1133" s="283"/>
      <c r="U1133" s="748"/>
      <c r="V1133" s="748"/>
      <c r="W1133" s="748"/>
      <c r="X1133" s="767"/>
    </row>
    <row r="1134" spans="19:24" x14ac:dyDescent="0.15">
      <c r="S1134" s="62"/>
      <c r="W1134" s="748"/>
      <c r="X1134" s="767"/>
    </row>
    <row r="1135" spans="19:24" x14ac:dyDescent="0.15">
      <c r="U1135" s="767"/>
      <c r="V1135" s="767"/>
      <c r="X1135" s="748"/>
    </row>
    <row r="1136" spans="19:24" x14ac:dyDescent="0.15">
      <c r="U1136" s="748"/>
      <c r="V1136" s="748"/>
      <c r="W1136" s="748"/>
      <c r="X1136" s="767"/>
    </row>
    <row r="1137" spans="19:24" x14ac:dyDescent="0.15">
      <c r="S1137" s="283"/>
      <c r="U1137" s="767"/>
      <c r="V1137" s="767"/>
      <c r="W1137" s="768"/>
      <c r="X1137" s="767"/>
    </row>
    <row r="1138" spans="19:24" x14ac:dyDescent="0.15">
      <c r="S1138" s="283"/>
      <c r="U1138" s="767"/>
      <c r="V1138" s="767"/>
      <c r="W1138" s="748"/>
      <c r="X1138" s="768"/>
    </row>
    <row r="1139" spans="19:24" x14ac:dyDescent="0.15">
      <c r="S1139" s="2"/>
      <c r="W1139" s="748"/>
      <c r="X1139" s="767"/>
    </row>
    <row r="1140" spans="19:24" x14ac:dyDescent="0.15">
      <c r="U1140" s="767"/>
      <c r="V1140" s="767"/>
      <c r="W1140" s="767"/>
      <c r="X1140" s="767"/>
    </row>
    <row r="1141" spans="19:24" x14ac:dyDescent="0.15">
      <c r="U1141" s="767"/>
      <c r="V1141" s="767"/>
      <c r="W1141" s="767"/>
      <c r="X1141" s="748"/>
    </row>
    <row r="1142" spans="19:24" x14ac:dyDescent="0.15">
      <c r="U1142" s="748"/>
      <c r="V1142" s="748"/>
      <c r="X1142" s="767"/>
    </row>
    <row r="1143" spans="19:24" x14ac:dyDescent="0.15">
      <c r="U1143" s="767"/>
      <c r="V1143" s="767"/>
      <c r="W1143" s="748"/>
      <c r="X1143" s="767"/>
    </row>
    <row r="1144" spans="19:24" x14ac:dyDescent="0.15">
      <c r="S1144" s="2"/>
      <c r="X1144" s="767"/>
    </row>
    <row r="1145" spans="19:24" x14ac:dyDescent="0.15">
      <c r="S1145" s="2"/>
      <c r="U1145" s="767"/>
      <c r="V1145" s="767"/>
      <c r="W1145" s="767"/>
    </row>
    <row r="1146" spans="19:24" x14ac:dyDescent="0.15">
      <c r="S1146" s="2"/>
      <c r="U1146" s="767"/>
      <c r="V1146" s="767"/>
      <c r="W1146" s="748"/>
      <c r="X1146" s="767"/>
    </row>
    <row r="1147" spans="19:24" x14ac:dyDescent="0.15">
      <c r="S1147" s="2"/>
      <c r="U1147" s="748"/>
      <c r="V1147" s="748"/>
      <c r="W1147" s="767"/>
      <c r="X1147" s="748"/>
    </row>
    <row r="1148" spans="19:24" x14ac:dyDescent="0.15">
      <c r="S1148" s="2"/>
      <c r="U1148" s="767"/>
      <c r="V1148" s="767"/>
      <c r="W1148" s="767"/>
      <c r="X1148" s="767"/>
    </row>
    <row r="1149" spans="19:24" x14ac:dyDescent="0.15">
      <c r="S1149" s="2"/>
      <c r="U1149" s="767"/>
      <c r="V1149" s="767"/>
      <c r="X1149" s="767"/>
    </row>
    <row r="1150" spans="19:24" x14ac:dyDescent="0.15">
      <c r="S1150" s="2"/>
      <c r="U1150" s="748"/>
      <c r="V1150" s="748"/>
      <c r="W1150" s="767"/>
      <c r="X1150" s="767"/>
    </row>
    <row r="1151" spans="19:24" x14ac:dyDescent="0.15">
      <c r="S1151" s="2"/>
      <c r="U1151" s="767"/>
      <c r="V1151" s="767"/>
      <c r="W1151" s="767"/>
      <c r="X1151" s="767"/>
    </row>
    <row r="1152" spans="19:24" x14ac:dyDescent="0.15">
      <c r="U1152" s="767"/>
      <c r="V1152" s="767"/>
      <c r="W1152" s="252"/>
    </row>
    <row r="1153" spans="19:24" x14ac:dyDescent="0.15">
      <c r="W1153" s="767"/>
      <c r="X1153" s="767"/>
    </row>
    <row r="1155" spans="19:24" x14ac:dyDescent="0.15">
      <c r="W1155" s="252"/>
      <c r="X1155" s="767"/>
    </row>
    <row r="1156" spans="19:24" x14ac:dyDescent="0.15">
      <c r="S1156" s="2"/>
      <c r="W1156" s="767"/>
      <c r="X1156" s="748"/>
    </row>
    <row r="1157" spans="19:24" x14ac:dyDescent="0.15">
      <c r="S1157" s="2"/>
      <c r="U1157" s="767"/>
      <c r="V1157" s="767"/>
      <c r="W1157" s="748"/>
      <c r="X1157" s="767"/>
    </row>
    <row r="1158" spans="19:24" x14ac:dyDescent="0.15">
      <c r="U1158" s="748"/>
      <c r="V1158" s="748"/>
      <c r="W1158" s="252"/>
      <c r="X1158" s="767"/>
    </row>
    <row r="1159" spans="19:24" x14ac:dyDescent="0.15">
      <c r="S1159" s="2"/>
      <c r="U1159" s="748"/>
      <c r="V1159" s="748"/>
      <c r="W1159" s="767"/>
    </row>
    <row r="1160" spans="19:24" x14ac:dyDescent="0.15">
      <c r="S1160" s="2"/>
      <c r="U1160" s="252"/>
      <c r="V1160" s="767"/>
      <c r="W1160" s="748"/>
      <c r="X1160" s="767"/>
    </row>
    <row r="1161" spans="19:24" x14ac:dyDescent="0.15">
      <c r="U1161" s="252"/>
      <c r="V1161" s="252"/>
      <c r="W1161" s="767"/>
      <c r="X1161" s="767"/>
    </row>
    <row r="1162" spans="19:24" x14ac:dyDescent="0.15">
      <c r="S1162" s="2"/>
      <c r="W1162" s="767"/>
      <c r="X1162" s="767"/>
    </row>
    <row r="1163" spans="19:24" x14ac:dyDescent="0.15">
      <c r="S1163" s="2"/>
      <c r="U1163" s="748"/>
      <c r="V1163" s="748"/>
      <c r="X1163" s="767"/>
    </row>
    <row r="1164" spans="19:24" x14ac:dyDescent="0.15">
      <c r="U1164" s="252"/>
      <c r="V1164" s="252"/>
    </row>
    <row r="1165" spans="19:24" x14ac:dyDescent="0.15">
      <c r="S1165" s="2"/>
      <c r="U1165" s="252"/>
      <c r="V1165" s="252"/>
      <c r="X1165" s="767"/>
    </row>
    <row r="1166" spans="19:24" x14ac:dyDescent="0.15">
      <c r="S1166" s="2"/>
      <c r="U1166" s="748"/>
      <c r="V1166" s="748"/>
      <c r="X1166" s="767"/>
    </row>
    <row r="1167" spans="19:24" x14ac:dyDescent="0.15">
      <c r="U1167" s="252"/>
      <c r="V1167" s="252"/>
      <c r="W1167" s="748"/>
      <c r="X1167" s="748"/>
    </row>
    <row r="1168" spans="19:24" x14ac:dyDescent="0.15">
      <c r="S1168" s="2"/>
      <c r="U1168" s="252"/>
      <c r="V1168" s="252"/>
      <c r="W1168" s="767"/>
      <c r="X1168" s="767"/>
    </row>
    <row r="1169" spans="19:24" x14ac:dyDescent="0.15">
      <c r="S1169" s="2"/>
      <c r="U1169" s="748"/>
      <c r="V1169" s="748"/>
      <c r="W1169" s="748"/>
      <c r="X1169" s="767"/>
    </row>
    <row r="1170" spans="19:24" x14ac:dyDescent="0.15">
      <c r="U1170" s="252"/>
      <c r="V1170" s="252"/>
      <c r="W1170" s="252"/>
      <c r="X1170" s="748"/>
    </row>
    <row r="1171" spans="19:24" x14ac:dyDescent="0.15">
      <c r="U1171" s="252"/>
      <c r="V1171" s="252"/>
      <c r="W1171" s="767"/>
      <c r="X1171" s="767"/>
    </row>
    <row r="1172" spans="19:24" x14ac:dyDescent="0.15">
      <c r="U1172" s="748"/>
      <c r="V1172" s="748"/>
      <c r="W1172" s="767"/>
      <c r="X1172" s="767"/>
    </row>
    <row r="1173" spans="19:24" x14ac:dyDescent="0.15">
      <c r="U1173" s="767"/>
      <c r="V1173" s="767"/>
    </row>
    <row r="1174" spans="19:24" x14ac:dyDescent="0.15">
      <c r="U1174" s="767"/>
      <c r="V1174" s="767"/>
      <c r="W1174" s="748"/>
    </row>
    <row r="1175" spans="19:24" x14ac:dyDescent="0.15">
      <c r="S1175" s="2"/>
      <c r="U1175" s="748"/>
      <c r="V1175" s="748"/>
      <c r="W1175" s="767"/>
    </row>
    <row r="1176" spans="19:24" x14ac:dyDescent="0.15">
      <c r="U1176" s="748"/>
      <c r="V1176" s="748"/>
      <c r="W1176" s="748"/>
    </row>
    <row r="1177" spans="19:24" x14ac:dyDescent="0.15">
      <c r="S1177" s="2"/>
      <c r="U1177" s="748"/>
      <c r="V1177" s="748"/>
      <c r="W1177" s="767"/>
      <c r="X1177" s="748"/>
    </row>
    <row r="1178" spans="19:24" x14ac:dyDescent="0.15">
      <c r="S1178" s="2"/>
      <c r="U1178" s="748"/>
      <c r="V1178" s="748"/>
      <c r="W1178" s="767"/>
      <c r="X1178" s="748"/>
    </row>
    <row r="1179" spans="19:24" x14ac:dyDescent="0.15">
      <c r="U1179" s="252"/>
      <c r="V1179" s="252"/>
      <c r="W1179" s="748"/>
      <c r="X1179" s="767"/>
    </row>
    <row r="1180" spans="19:24" x14ac:dyDescent="0.15">
      <c r="S1180" s="2"/>
      <c r="U1180" s="767"/>
      <c r="V1180" s="767"/>
      <c r="W1180" s="767"/>
      <c r="X1180" s="767"/>
    </row>
    <row r="1181" spans="19:24" x14ac:dyDescent="0.15">
      <c r="S1181" s="2"/>
      <c r="U1181" s="767"/>
      <c r="V1181" s="767"/>
      <c r="W1181" s="767"/>
      <c r="X1181" s="748"/>
    </row>
    <row r="1182" spans="19:24" x14ac:dyDescent="0.15">
      <c r="U1182" s="748"/>
      <c r="V1182" s="748"/>
      <c r="W1182" s="748"/>
      <c r="X1182" s="748"/>
    </row>
    <row r="1183" spans="19:24" x14ac:dyDescent="0.15">
      <c r="S1183" s="2"/>
      <c r="U1183" s="748"/>
      <c r="V1183" s="748"/>
      <c r="W1183" s="748"/>
      <c r="X1183" s="748"/>
    </row>
    <row r="1184" spans="19:24" x14ac:dyDescent="0.15">
      <c r="U1184" s="767"/>
      <c r="V1184" s="767"/>
      <c r="W1184" s="748"/>
    </row>
    <row r="1185" spans="19:24" x14ac:dyDescent="0.15">
      <c r="U1185" s="748"/>
      <c r="V1185" s="748"/>
      <c r="W1185" s="767"/>
      <c r="X1185" s="767"/>
    </row>
    <row r="1186" spans="19:24" x14ac:dyDescent="0.15">
      <c r="S1186" s="2"/>
      <c r="U1186" s="767"/>
      <c r="V1186" s="767"/>
      <c r="W1186" s="767"/>
      <c r="X1186" s="767"/>
    </row>
    <row r="1187" spans="19:24" x14ac:dyDescent="0.15">
      <c r="U1187" s="767"/>
      <c r="V1187" s="767"/>
      <c r="W1187" s="767"/>
      <c r="X1187" s="748"/>
    </row>
    <row r="1188" spans="19:24" x14ac:dyDescent="0.15">
      <c r="U1188" s="20"/>
      <c r="V1188" s="20"/>
      <c r="W1188" s="748"/>
      <c r="X1188" s="767"/>
    </row>
    <row r="1189" spans="19:24" x14ac:dyDescent="0.15">
      <c r="S1189" s="2"/>
      <c r="U1189" s="767"/>
      <c r="V1189" s="767"/>
      <c r="W1189" s="748"/>
      <c r="X1189" s="748"/>
    </row>
    <row r="1190" spans="19:24" x14ac:dyDescent="0.15">
      <c r="U1190" s="748"/>
      <c r="V1190" s="748"/>
      <c r="W1190" s="767"/>
      <c r="X1190" s="748"/>
    </row>
    <row r="1191" spans="19:24" x14ac:dyDescent="0.15">
      <c r="U1191" s="767"/>
      <c r="V1191" s="767"/>
      <c r="W1191" s="252"/>
      <c r="X1191" s="767"/>
    </row>
    <row r="1192" spans="19:24" x14ac:dyDescent="0.15">
      <c r="U1192" s="252"/>
      <c r="V1192" s="252"/>
      <c r="W1192" s="767"/>
      <c r="X1192" s="748"/>
    </row>
    <row r="1193" spans="19:24" x14ac:dyDescent="0.15">
      <c r="U1193" s="767"/>
      <c r="V1193" s="767"/>
      <c r="W1193" s="748"/>
      <c r="X1193" s="748"/>
    </row>
    <row r="1194" spans="19:24" x14ac:dyDescent="0.15">
      <c r="U1194" s="748"/>
      <c r="V1194" s="748"/>
      <c r="W1194" s="748"/>
      <c r="X1194" s="767"/>
    </row>
    <row r="1195" spans="19:24" x14ac:dyDescent="0.15">
      <c r="U1195" s="767"/>
      <c r="V1195" s="748"/>
      <c r="W1195" s="767"/>
      <c r="X1195" s="748"/>
    </row>
    <row r="1196" spans="19:24" x14ac:dyDescent="0.15">
      <c r="U1196" s="767"/>
      <c r="V1196" s="767"/>
      <c r="W1196" s="748"/>
      <c r="X1196" s="748"/>
    </row>
    <row r="1197" spans="19:24" x14ac:dyDescent="0.15">
      <c r="U1197" s="748"/>
      <c r="V1197" s="748"/>
      <c r="W1197" s="767"/>
      <c r="X1197" s="748"/>
    </row>
    <row r="1198" spans="19:24" x14ac:dyDescent="0.15">
      <c r="S1198" s="2"/>
      <c r="U1198" s="748"/>
      <c r="V1198" s="748"/>
      <c r="W1198" s="767"/>
      <c r="X1198" s="767"/>
    </row>
    <row r="1199" spans="19:24" x14ac:dyDescent="0.15">
      <c r="S1199" s="2"/>
      <c r="U1199" s="748"/>
      <c r="V1199" s="748"/>
      <c r="W1199" s="20"/>
      <c r="X1199" s="748"/>
    </row>
    <row r="1200" spans="19:24" x14ac:dyDescent="0.15">
      <c r="U1200" s="748"/>
      <c r="V1200" s="748"/>
      <c r="W1200" s="767"/>
      <c r="X1200" s="748"/>
    </row>
    <row r="1201" spans="19:24" x14ac:dyDescent="0.15">
      <c r="S1201" s="2"/>
      <c r="U1201" s="748"/>
      <c r="V1201" s="748"/>
      <c r="W1201" s="748"/>
      <c r="X1201" s="767"/>
    </row>
    <row r="1202" spans="19:24" x14ac:dyDescent="0.15">
      <c r="S1202" s="2"/>
      <c r="U1202" s="748"/>
      <c r="V1202" s="748"/>
      <c r="W1202" s="767"/>
      <c r="X1202" s="767"/>
    </row>
    <row r="1203" spans="19:24" x14ac:dyDescent="0.15">
      <c r="U1203" s="748"/>
      <c r="V1203" s="748"/>
      <c r="W1203" s="767"/>
      <c r="X1203" s="767"/>
    </row>
    <row r="1204" spans="19:24" x14ac:dyDescent="0.15">
      <c r="S1204" s="2"/>
      <c r="U1204" s="748"/>
      <c r="V1204" s="748"/>
      <c r="W1204" s="767"/>
      <c r="X1204" s="748"/>
    </row>
    <row r="1205" spans="19:24" x14ac:dyDescent="0.15">
      <c r="S1205" s="2"/>
      <c r="U1205" s="748"/>
      <c r="V1205" s="748"/>
      <c r="W1205" s="748"/>
      <c r="X1205" s="767"/>
    </row>
    <row r="1206" spans="19:24" x14ac:dyDescent="0.15">
      <c r="S1206" s="2"/>
      <c r="U1206" s="748"/>
      <c r="V1206" s="748"/>
      <c r="W1206" s="767"/>
      <c r="X1206" s="767"/>
    </row>
    <row r="1207" spans="19:24" x14ac:dyDescent="0.15">
      <c r="S1207" s="2"/>
      <c r="U1207" s="748"/>
      <c r="V1207" s="748"/>
      <c r="W1207" s="767"/>
      <c r="X1207" s="748"/>
    </row>
    <row r="1208" spans="19:24" x14ac:dyDescent="0.15">
      <c r="S1208" s="2"/>
      <c r="U1208" s="748"/>
      <c r="V1208" s="748"/>
      <c r="W1208" s="748"/>
      <c r="X1208" s="767"/>
    </row>
    <row r="1209" spans="19:24" x14ac:dyDescent="0.15">
      <c r="U1209" s="748"/>
      <c r="V1209" s="748"/>
      <c r="W1209" s="767"/>
      <c r="X1209" s="767"/>
    </row>
    <row r="1210" spans="19:24" x14ac:dyDescent="0.15">
      <c r="S1210" s="2"/>
      <c r="U1210" s="748"/>
      <c r="V1210" s="748"/>
      <c r="W1210" s="748"/>
      <c r="X1210" s="20"/>
    </row>
    <row r="1211" spans="19:24" x14ac:dyDescent="0.15">
      <c r="U1211" s="748"/>
      <c r="V1211" s="748"/>
      <c r="W1211" s="748"/>
      <c r="X1211" s="767"/>
    </row>
    <row r="1212" spans="19:24" x14ac:dyDescent="0.15">
      <c r="S1212" s="738"/>
      <c r="U1212" s="748"/>
      <c r="V1212" s="748"/>
      <c r="W1212" s="748"/>
      <c r="X1212" s="748"/>
    </row>
    <row r="1213" spans="19:24" x14ac:dyDescent="0.15">
      <c r="S1213" s="2"/>
      <c r="U1213" s="748"/>
      <c r="V1213" s="748"/>
      <c r="W1213" s="748"/>
      <c r="X1213" s="767"/>
    </row>
    <row r="1214" spans="19:24" x14ac:dyDescent="0.15">
      <c r="S1214" s="2"/>
      <c r="U1214" s="748"/>
      <c r="V1214" s="748"/>
      <c r="W1214" s="748"/>
      <c r="X1214" s="768"/>
    </row>
    <row r="1215" spans="19:24" x14ac:dyDescent="0.15">
      <c r="U1215" s="748"/>
      <c r="V1215" s="748"/>
      <c r="W1215" s="748"/>
      <c r="X1215" s="767"/>
    </row>
    <row r="1216" spans="19:24" x14ac:dyDescent="0.15">
      <c r="S1216" s="59"/>
      <c r="U1216" s="767"/>
      <c r="V1216" s="767"/>
      <c r="W1216" s="748"/>
      <c r="X1216" s="748"/>
    </row>
    <row r="1217" spans="19:24" x14ac:dyDescent="0.15">
      <c r="U1217" s="767"/>
      <c r="V1217" s="767"/>
      <c r="W1217" s="748"/>
      <c r="X1217" s="767"/>
    </row>
    <row r="1218" spans="19:24" x14ac:dyDescent="0.15">
      <c r="U1218" s="748"/>
      <c r="V1218" s="748"/>
      <c r="W1218" s="748"/>
      <c r="X1218" s="767"/>
    </row>
    <row r="1219" spans="19:24" x14ac:dyDescent="0.15">
      <c r="S1219" s="2"/>
      <c r="U1219" s="748"/>
      <c r="V1219" s="748"/>
      <c r="W1219" s="748"/>
      <c r="X1219" s="748"/>
    </row>
    <row r="1220" spans="19:24" x14ac:dyDescent="0.15">
      <c r="S1220" s="59"/>
      <c r="U1220" s="767"/>
      <c r="V1220" s="767"/>
      <c r="W1220" s="748"/>
      <c r="X1220" s="767"/>
    </row>
    <row r="1221" spans="19:24" x14ac:dyDescent="0.15">
      <c r="U1221" s="767"/>
      <c r="V1221" s="767"/>
      <c r="W1221" s="767"/>
      <c r="X1221" s="748"/>
    </row>
    <row r="1222" spans="19:24" x14ac:dyDescent="0.15">
      <c r="U1222" s="748"/>
      <c r="V1222" s="748"/>
      <c r="W1222" s="748"/>
      <c r="X1222" s="748"/>
    </row>
    <row r="1223" spans="19:24" x14ac:dyDescent="0.15">
      <c r="W1223" s="748"/>
      <c r="X1223" s="748"/>
    </row>
    <row r="1224" spans="19:24" x14ac:dyDescent="0.15">
      <c r="W1224" s="748"/>
      <c r="X1224" s="748"/>
    </row>
    <row r="1225" spans="19:24" x14ac:dyDescent="0.15">
      <c r="S1225" s="59"/>
      <c r="U1225" s="748"/>
      <c r="V1225" s="748"/>
      <c r="W1225" s="748"/>
      <c r="X1225" s="748"/>
    </row>
    <row r="1226" spans="19:24" x14ac:dyDescent="0.15">
      <c r="S1226" s="2"/>
      <c r="U1226" s="748"/>
      <c r="V1226" s="748"/>
      <c r="W1226" s="748"/>
      <c r="X1226" s="748"/>
    </row>
    <row r="1227" spans="19:24" x14ac:dyDescent="0.15">
      <c r="U1227" s="748"/>
      <c r="V1227" s="748"/>
      <c r="W1227" s="768"/>
      <c r="X1227" s="748"/>
    </row>
    <row r="1228" spans="19:24" x14ac:dyDescent="0.15">
      <c r="U1228" s="767"/>
      <c r="V1228" s="767"/>
      <c r="W1228" s="767"/>
      <c r="X1228" s="748"/>
    </row>
    <row r="1229" spans="19:24" x14ac:dyDescent="0.15">
      <c r="S1229" s="2"/>
      <c r="U1229" s="767"/>
      <c r="V1229" s="767"/>
      <c r="W1229" s="748"/>
      <c r="X1229" s="748"/>
    </row>
    <row r="1230" spans="19:24" x14ac:dyDescent="0.15">
      <c r="U1230" s="767"/>
      <c r="V1230" s="767"/>
      <c r="W1230" s="767"/>
      <c r="X1230" s="748"/>
    </row>
    <row r="1231" spans="19:24" x14ac:dyDescent="0.15">
      <c r="S1231" s="59"/>
      <c r="U1231" s="252"/>
      <c r="V1231" s="748"/>
      <c r="W1231" s="767"/>
      <c r="X1231" s="748"/>
    </row>
    <row r="1232" spans="19:24" x14ac:dyDescent="0.15">
      <c r="S1232" s="2"/>
      <c r="U1232" s="767"/>
      <c r="V1232" s="767"/>
      <c r="W1232" s="767"/>
      <c r="X1232" s="767"/>
    </row>
    <row r="1233" spans="19:24" x14ac:dyDescent="0.15">
      <c r="S1233" s="2"/>
      <c r="U1233" s="767"/>
      <c r="V1233" s="767"/>
      <c r="W1233" s="767"/>
      <c r="X1233" s="748"/>
    </row>
    <row r="1234" spans="19:24" x14ac:dyDescent="0.15">
      <c r="S1234" s="59"/>
      <c r="U1234" s="748"/>
      <c r="V1234" s="748"/>
      <c r="X1234" s="748"/>
    </row>
    <row r="1235" spans="19:24" x14ac:dyDescent="0.15">
      <c r="S1235" s="2"/>
      <c r="U1235" s="767"/>
      <c r="V1235" s="767"/>
      <c r="X1235" s="748"/>
    </row>
    <row r="1236" spans="19:24" x14ac:dyDescent="0.15">
      <c r="U1236" s="767"/>
      <c r="V1236" s="767"/>
      <c r="W1236" s="767"/>
      <c r="X1236" s="748"/>
    </row>
    <row r="1237" spans="19:24" x14ac:dyDescent="0.15">
      <c r="U1237" s="767"/>
      <c r="V1237" s="748"/>
      <c r="W1237" s="767"/>
      <c r="X1237" s="748"/>
    </row>
    <row r="1238" spans="19:24" x14ac:dyDescent="0.15">
      <c r="S1238" s="2"/>
      <c r="U1238" s="767"/>
      <c r="V1238" s="767"/>
      <c r="W1238" s="767"/>
      <c r="X1238" s="758"/>
    </row>
    <row r="1239" spans="19:24" x14ac:dyDescent="0.15">
      <c r="U1239" s="767"/>
      <c r="V1239" s="767"/>
      <c r="W1239" s="767"/>
      <c r="X1239" s="767"/>
    </row>
    <row r="1240" spans="19:24" x14ac:dyDescent="0.15">
      <c r="S1240" s="2"/>
      <c r="U1240" s="748"/>
      <c r="V1240" s="748"/>
      <c r="W1240" s="748"/>
      <c r="X1240" s="748"/>
    </row>
    <row r="1241" spans="19:24" x14ac:dyDescent="0.15">
      <c r="S1241" s="2"/>
      <c r="U1241" s="767"/>
      <c r="V1241" s="767"/>
      <c r="W1241" s="748"/>
      <c r="X1241" s="768"/>
    </row>
    <row r="1242" spans="19:24" x14ac:dyDescent="0.15">
      <c r="U1242" s="767"/>
      <c r="V1242" s="767"/>
      <c r="W1242" s="767"/>
      <c r="X1242" s="767"/>
    </row>
    <row r="1243" spans="19:24" x14ac:dyDescent="0.15">
      <c r="S1243" s="2"/>
      <c r="U1243" s="767"/>
      <c r="V1243" s="767"/>
      <c r="W1243" s="767"/>
      <c r="X1243" s="767"/>
    </row>
    <row r="1244" spans="19:24" x14ac:dyDescent="0.15">
      <c r="S1244" s="2"/>
      <c r="U1244" s="748"/>
      <c r="V1244" s="748"/>
      <c r="W1244" s="748"/>
      <c r="X1244" s="768"/>
    </row>
    <row r="1245" spans="19:24" x14ac:dyDescent="0.15">
      <c r="U1245" s="767"/>
      <c r="V1245" s="767"/>
      <c r="W1245" s="748"/>
    </row>
    <row r="1246" spans="19:24" x14ac:dyDescent="0.15">
      <c r="S1246" s="2"/>
      <c r="U1246" s="748"/>
      <c r="V1246" s="748"/>
      <c r="W1246" s="767"/>
    </row>
    <row r="1247" spans="19:24" x14ac:dyDescent="0.15">
      <c r="S1247" s="2"/>
      <c r="U1247" s="748"/>
      <c r="V1247" s="748"/>
      <c r="W1247" s="748"/>
      <c r="X1247" s="768"/>
    </row>
    <row r="1248" spans="19:24" x14ac:dyDescent="0.15">
      <c r="U1248" s="767"/>
      <c r="V1248" s="767"/>
      <c r="W1248" s="748"/>
      <c r="X1248" s="768"/>
    </row>
    <row r="1249" spans="19:24" x14ac:dyDescent="0.15">
      <c r="S1249" s="2"/>
      <c r="U1249" s="748"/>
      <c r="V1249" s="748"/>
      <c r="W1249" s="767"/>
      <c r="X1249" s="768"/>
    </row>
    <row r="1250" spans="19:24" x14ac:dyDescent="0.15">
      <c r="S1250" s="2"/>
      <c r="U1250" s="767"/>
      <c r="V1250" s="767"/>
      <c r="W1250" s="748"/>
      <c r="X1250" s="768"/>
    </row>
    <row r="1251" spans="19:24" x14ac:dyDescent="0.15">
      <c r="U1251" s="767"/>
      <c r="V1251" s="767"/>
      <c r="W1251" s="748"/>
      <c r="X1251" s="768"/>
    </row>
    <row r="1252" spans="19:24" x14ac:dyDescent="0.15">
      <c r="S1252" s="2"/>
      <c r="U1252" s="252"/>
      <c r="V1252" s="252"/>
      <c r="W1252" s="767"/>
      <c r="X1252" s="768"/>
    </row>
    <row r="1253" spans="19:24" x14ac:dyDescent="0.15">
      <c r="S1253" s="2"/>
      <c r="U1253" s="767"/>
      <c r="V1253" s="767"/>
      <c r="W1253" s="748"/>
      <c r="X1253" s="767"/>
    </row>
    <row r="1254" spans="19:24" x14ac:dyDescent="0.15">
      <c r="U1254" s="767"/>
      <c r="V1254" s="767"/>
      <c r="W1254" s="748"/>
      <c r="X1254" s="768"/>
    </row>
    <row r="1255" spans="19:24" x14ac:dyDescent="0.15">
      <c r="S1255" s="2"/>
      <c r="U1255" s="748"/>
      <c r="V1255" s="748"/>
      <c r="W1255" s="767"/>
      <c r="X1255" s="758"/>
    </row>
    <row r="1256" spans="19:24" x14ac:dyDescent="0.15">
      <c r="S1256" s="2"/>
      <c r="U1256" s="767"/>
      <c r="V1256" s="767"/>
      <c r="W1256" s="748"/>
      <c r="X1256" s="768"/>
    </row>
    <row r="1257" spans="19:24" x14ac:dyDescent="0.15">
      <c r="U1257" s="767"/>
      <c r="V1257" s="767"/>
      <c r="W1257" s="767"/>
      <c r="X1257" s="768"/>
    </row>
    <row r="1258" spans="19:24" x14ac:dyDescent="0.15">
      <c r="S1258" s="2"/>
      <c r="U1258" s="767"/>
      <c r="V1258" s="767"/>
      <c r="W1258" s="748"/>
      <c r="X1258" s="768"/>
    </row>
    <row r="1259" spans="19:24" x14ac:dyDescent="0.15">
      <c r="S1259" s="2"/>
      <c r="U1259" s="767"/>
      <c r="V1259" s="767"/>
      <c r="W1259" s="748"/>
      <c r="X1259" s="768"/>
    </row>
    <row r="1260" spans="19:24" x14ac:dyDescent="0.15">
      <c r="U1260" s="767"/>
      <c r="V1260" s="767"/>
      <c r="W1260" s="767"/>
      <c r="X1260" s="768"/>
    </row>
    <row r="1261" spans="19:24" x14ac:dyDescent="0.15">
      <c r="S1261" s="59"/>
      <c r="U1261" s="767"/>
      <c r="V1261" s="767"/>
      <c r="W1261" s="767"/>
      <c r="X1261" s="768"/>
    </row>
    <row r="1262" spans="19:24" x14ac:dyDescent="0.15">
      <c r="S1262" s="59"/>
      <c r="U1262" s="767"/>
      <c r="V1262" s="767"/>
      <c r="W1262" s="767"/>
      <c r="X1262" s="768"/>
    </row>
    <row r="1263" spans="19:24" x14ac:dyDescent="0.15">
      <c r="S1263" s="59"/>
      <c r="U1263" s="748"/>
      <c r="V1263" s="748"/>
      <c r="W1263" s="767"/>
      <c r="X1263" s="768"/>
    </row>
    <row r="1264" spans="19:24" x14ac:dyDescent="0.15">
      <c r="S1264" s="59"/>
      <c r="U1264" s="767"/>
      <c r="V1264" s="758"/>
      <c r="W1264" s="767"/>
      <c r="X1264" s="767"/>
    </row>
    <row r="1265" spans="19:24" x14ac:dyDescent="0.15">
      <c r="S1265" s="59"/>
      <c r="U1265" s="767"/>
      <c r="V1265" s="767"/>
      <c r="W1265" s="767"/>
      <c r="X1265" s="768"/>
    </row>
    <row r="1266" spans="19:24" x14ac:dyDescent="0.15">
      <c r="S1266" s="2"/>
      <c r="U1266" s="748"/>
      <c r="V1266" s="748"/>
      <c r="W1266" s="767"/>
      <c r="X1266" s="768"/>
    </row>
    <row r="1267" spans="19:24" x14ac:dyDescent="0.15">
      <c r="S1267" s="2"/>
      <c r="U1267" s="767"/>
      <c r="V1267" s="758"/>
      <c r="W1267" s="748"/>
      <c r="X1267" s="748"/>
    </row>
    <row r="1268" spans="19:24" x14ac:dyDescent="0.15">
      <c r="S1268" s="59"/>
      <c r="U1268" s="767"/>
      <c r="V1268" s="767"/>
      <c r="W1268" s="767"/>
      <c r="X1268" s="748"/>
    </row>
    <row r="1269" spans="19:24" x14ac:dyDescent="0.15">
      <c r="S1269" s="59"/>
      <c r="U1269" s="767"/>
      <c r="V1269" s="767"/>
      <c r="W1269" s="767"/>
      <c r="X1269" s="767"/>
    </row>
    <row r="1270" spans="19:24" x14ac:dyDescent="0.15">
      <c r="S1270" s="2"/>
      <c r="U1270" s="767"/>
      <c r="V1270" s="767"/>
      <c r="W1270" s="767"/>
      <c r="X1270" s="767"/>
    </row>
    <row r="1271" spans="19:24" x14ac:dyDescent="0.15">
      <c r="S1271" s="59"/>
      <c r="U1271" s="767"/>
      <c r="V1271" s="767"/>
      <c r="W1271" s="767"/>
      <c r="X1271" s="748"/>
    </row>
    <row r="1272" spans="19:24" x14ac:dyDescent="0.15">
      <c r="S1272" s="59"/>
      <c r="U1272" s="767"/>
      <c r="V1272" s="767"/>
      <c r="W1272" s="767"/>
      <c r="X1272" s="767"/>
    </row>
    <row r="1273" spans="19:24" x14ac:dyDescent="0.15">
      <c r="S1273" s="59"/>
      <c r="U1273" s="767"/>
      <c r="V1273" s="767"/>
      <c r="W1273" s="767"/>
      <c r="X1273" s="768"/>
    </row>
    <row r="1274" spans="19:24" x14ac:dyDescent="0.15">
      <c r="S1274" s="59"/>
      <c r="U1274" s="767"/>
      <c r="V1274" s="767"/>
      <c r="W1274" s="767"/>
      <c r="X1274" s="767"/>
    </row>
    <row r="1275" spans="19:24" x14ac:dyDescent="0.15">
      <c r="S1275" s="59"/>
      <c r="U1275" s="767"/>
      <c r="V1275" s="767"/>
      <c r="W1275" s="748"/>
      <c r="X1275" s="767"/>
    </row>
    <row r="1276" spans="19:24" x14ac:dyDescent="0.15">
      <c r="S1276" s="2"/>
      <c r="U1276" s="767"/>
      <c r="V1276" s="767"/>
      <c r="W1276" s="252"/>
      <c r="X1276" s="252"/>
    </row>
    <row r="1277" spans="19:24" x14ac:dyDescent="0.15">
      <c r="U1277" s="767"/>
      <c r="V1277" s="767"/>
      <c r="W1277" s="767"/>
      <c r="X1277" s="767"/>
    </row>
    <row r="1278" spans="19:24" x14ac:dyDescent="0.15">
      <c r="U1278" s="767"/>
      <c r="V1278" s="767"/>
      <c r="W1278" s="748"/>
      <c r="X1278" s="767"/>
    </row>
    <row r="1279" spans="19:24" x14ac:dyDescent="0.15">
      <c r="U1279" s="767"/>
      <c r="V1279" s="758"/>
      <c r="W1279" s="252"/>
      <c r="X1279" s="748"/>
    </row>
    <row r="1280" spans="19:24" x14ac:dyDescent="0.15">
      <c r="U1280" s="767"/>
      <c r="V1280" s="767"/>
      <c r="W1280" s="767"/>
      <c r="X1280" s="767"/>
    </row>
    <row r="1281" spans="21:24" x14ac:dyDescent="0.15">
      <c r="U1281" s="767"/>
      <c r="V1281" s="767"/>
      <c r="W1281" s="767"/>
      <c r="X1281" s="767"/>
    </row>
    <row r="1282" spans="21:24" x14ac:dyDescent="0.15">
      <c r="U1282" s="767"/>
      <c r="V1282" s="767"/>
      <c r="W1282" s="767"/>
      <c r="X1282" s="767"/>
    </row>
    <row r="1283" spans="21:24" x14ac:dyDescent="0.15">
      <c r="U1283" s="767"/>
      <c r="V1283" s="767"/>
      <c r="W1283" s="767"/>
      <c r="X1283" s="767"/>
    </row>
    <row r="1284" spans="21:24" x14ac:dyDescent="0.15">
      <c r="U1284" s="767"/>
      <c r="V1284" s="767"/>
      <c r="W1284" s="767"/>
      <c r="X1284" s="767"/>
    </row>
    <row r="1285" spans="21:24" x14ac:dyDescent="0.15">
      <c r="U1285" s="767"/>
      <c r="V1285" s="767"/>
      <c r="W1285" s="767"/>
      <c r="X1285" s="767"/>
    </row>
    <row r="1286" spans="21:24" x14ac:dyDescent="0.15">
      <c r="U1286" s="748"/>
      <c r="V1286" s="748"/>
      <c r="W1286" s="767"/>
      <c r="X1286" s="767"/>
    </row>
    <row r="1287" spans="21:24" x14ac:dyDescent="0.15">
      <c r="U1287" s="767"/>
      <c r="V1287" s="767"/>
      <c r="W1287" s="767"/>
      <c r="X1287" s="748"/>
    </row>
    <row r="1288" spans="21:24" x14ac:dyDescent="0.15">
      <c r="U1288" s="767"/>
      <c r="V1288" s="767"/>
      <c r="W1288" s="767"/>
      <c r="X1288" s="758"/>
    </row>
    <row r="1289" spans="21:24" x14ac:dyDescent="0.15">
      <c r="U1289" s="748"/>
      <c r="V1289" s="748"/>
      <c r="W1289" s="767"/>
      <c r="X1289" s="767"/>
    </row>
    <row r="1290" spans="21:24" x14ac:dyDescent="0.15">
      <c r="U1290" s="748"/>
      <c r="V1290" s="748"/>
      <c r="W1290" s="767"/>
      <c r="X1290" s="748"/>
    </row>
    <row r="1291" spans="21:24" x14ac:dyDescent="0.15">
      <c r="U1291" s="767"/>
      <c r="V1291" s="767"/>
      <c r="W1291" s="252"/>
      <c r="X1291" s="758"/>
    </row>
    <row r="1292" spans="21:24" x14ac:dyDescent="0.15">
      <c r="W1292" s="767"/>
      <c r="X1292" s="767"/>
    </row>
    <row r="1293" spans="21:24" x14ac:dyDescent="0.15">
      <c r="W1293" s="767"/>
      <c r="X1293" s="767"/>
    </row>
    <row r="1294" spans="21:24" x14ac:dyDescent="0.15">
      <c r="U1294" s="767"/>
      <c r="V1294" s="767"/>
      <c r="W1294" s="767"/>
      <c r="X1294" s="767"/>
    </row>
    <row r="1295" spans="21:24" x14ac:dyDescent="0.15">
      <c r="U1295" s="767"/>
      <c r="V1295" s="767"/>
      <c r="W1295" s="767"/>
      <c r="X1295" s="767"/>
    </row>
    <row r="1296" spans="21:24" x14ac:dyDescent="0.15">
      <c r="U1296" s="767"/>
      <c r="V1296" s="767"/>
      <c r="W1296" s="767"/>
      <c r="X1296" s="767"/>
    </row>
    <row r="1297" spans="19:24" x14ac:dyDescent="0.15">
      <c r="U1297" s="767"/>
      <c r="V1297" s="767"/>
      <c r="W1297" s="767"/>
      <c r="X1297" s="767"/>
    </row>
    <row r="1298" spans="19:24" x14ac:dyDescent="0.15">
      <c r="U1298" s="767"/>
      <c r="V1298" s="767"/>
      <c r="W1298" s="748"/>
      <c r="X1298" s="767"/>
    </row>
    <row r="1299" spans="19:24" x14ac:dyDescent="0.15">
      <c r="U1299" s="767"/>
      <c r="V1299" s="767"/>
      <c r="W1299" s="767"/>
      <c r="X1299" s="767"/>
    </row>
    <row r="1300" spans="19:24" x14ac:dyDescent="0.15">
      <c r="U1300" s="767"/>
      <c r="V1300" s="758"/>
      <c r="W1300" s="767"/>
      <c r="X1300" s="767"/>
    </row>
    <row r="1301" spans="19:24" x14ac:dyDescent="0.15">
      <c r="U1301" s="767"/>
      <c r="V1301" s="767"/>
      <c r="W1301" s="748"/>
      <c r="X1301" s="767"/>
    </row>
    <row r="1302" spans="19:24" x14ac:dyDescent="0.15">
      <c r="U1302" s="767"/>
      <c r="V1302" s="767"/>
      <c r="W1302" s="748"/>
      <c r="X1302" s="767"/>
    </row>
    <row r="1303" spans="19:24" x14ac:dyDescent="0.15">
      <c r="U1303" s="767"/>
      <c r="V1303" s="767"/>
      <c r="W1303" s="252"/>
      <c r="X1303" s="758"/>
    </row>
    <row r="1304" spans="19:24" x14ac:dyDescent="0.15">
      <c r="U1304" s="767"/>
      <c r="V1304" s="767"/>
      <c r="X1304" s="767"/>
    </row>
    <row r="1305" spans="19:24" x14ac:dyDescent="0.15">
      <c r="U1305" s="748"/>
      <c r="V1305" s="748"/>
      <c r="X1305" s="767"/>
    </row>
    <row r="1306" spans="19:24" x14ac:dyDescent="0.15">
      <c r="W1306" s="767"/>
      <c r="X1306" s="767"/>
    </row>
    <row r="1307" spans="19:24" x14ac:dyDescent="0.15">
      <c r="W1307" s="767"/>
      <c r="X1307" s="767"/>
    </row>
    <row r="1308" spans="19:24" x14ac:dyDescent="0.15">
      <c r="U1308" s="767"/>
      <c r="V1308" s="767"/>
      <c r="W1308" s="767"/>
      <c r="X1308" s="767"/>
    </row>
    <row r="1309" spans="19:24" x14ac:dyDescent="0.15">
      <c r="U1309" s="767"/>
      <c r="V1309" s="767"/>
      <c r="W1309" s="768"/>
      <c r="X1309" s="767"/>
    </row>
    <row r="1310" spans="19:24" x14ac:dyDescent="0.15">
      <c r="S1310" s="65"/>
      <c r="U1310" s="767"/>
      <c r="V1310" s="767"/>
      <c r="W1310" s="767"/>
      <c r="X1310" s="748"/>
    </row>
    <row r="1311" spans="19:24" x14ac:dyDescent="0.15">
      <c r="U1311" s="767"/>
      <c r="V1311" s="767"/>
      <c r="W1311" s="767"/>
      <c r="X1311" s="767"/>
    </row>
    <row r="1312" spans="19:24" x14ac:dyDescent="0.15">
      <c r="S1312" s="65"/>
      <c r="W1312" s="252"/>
      <c r="X1312" s="767"/>
    </row>
    <row r="1313" spans="19:24" x14ac:dyDescent="0.15">
      <c r="W1313" s="767"/>
      <c r="X1313" s="748"/>
    </row>
    <row r="1314" spans="19:24" x14ac:dyDescent="0.15">
      <c r="U1314" s="252"/>
      <c r="V1314" s="252"/>
      <c r="W1314" s="767"/>
      <c r="X1314" s="748"/>
    </row>
    <row r="1315" spans="19:24" x14ac:dyDescent="0.15">
      <c r="W1315" s="768"/>
      <c r="X1315" s="767"/>
    </row>
    <row r="1316" spans="19:24" x14ac:dyDescent="0.15">
      <c r="W1316" s="767"/>
    </row>
    <row r="1317" spans="19:24" x14ac:dyDescent="0.15">
      <c r="U1317" s="20"/>
      <c r="V1317" s="20"/>
      <c r="W1317" s="767"/>
    </row>
    <row r="1318" spans="19:24" x14ac:dyDescent="0.15">
      <c r="U1318" s="20"/>
      <c r="V1318" s="20"/>
      <c r="W1318" s="767"/>
      <c r="X1318" s="767"/>
    </row>
    <row r="1319" spans="19:24" x14ac:dyDescent="0.15">
      <c r="U1319" s="20"/>
      <c r="V1319" s="20"/>
      <c r="X1319" s="767"/>
    </row>
    <row r="1320" spans="19:24" x14ac:dyDescent="0.15">
      <c r="S1320" s="65"/>
      <c r="X1320" s="767"/>
    </row>
    <row r="1321" spans="19:24" x14ac:dyDescent="0.15">
      <c r="W1321" s="767"/>
      <c r="X1321" s="767"/>
    </row>
    <row r="1322" spans="19:24" x14ac:dyDescent="0.15">
      <c r="U1322" s="252"/>
      <c r="V1322" s="252"/>
      <c r="W1322" s="767"/>
      <c r="X1322" s="767"/>
    </row>
    <row r="1323" spans="19:24" x14ac:dyDescent="0.15">
      <c r="S1323" s="65"/>
      <c r="U1323" s="767"/>
      <c r="V1323" s="767"/>
      <c r="W1323" s="767"/>
      <c r="X1323" s="767"/>
    </row>
    <row r="1324" spans="19:24" x14ac:dyDescent="0.15">
      <c r="S1324" s="65"/>
      <c r="U1324" s="767"/>
      <c r="V1324" s="767"/>
      <c r="W1324" s="748"/>
      <c r="X1324" s="758"/>
    </row>
    <row r="1325" spans="19:24" x14ac:dyDescent="0.15">
      <c r="S1325" s="65"/>
      <c r="U1325" s="748"/>
      <c r="V1325" s="748"/>
      <c r="X1325" s="767"/>
    </row>
    <row r="1326" spans="19:24" x14ac:dyDescent="0.15">
      <c r="S1326" s="65"/>
      <c r="U1326" s="767"/>
      <c r="V1326" s="767"/>
      <c r="X1326" s="767"/>
    </row>
    <row r="1327" spans="19:24" x14ac:dyDescent="0.15">
      <c r="S1327" s="65"/>
      <c r="W1327" s="767"/>
      <c r="X1327" s="767"/>
    </row>
    <row r="1328" spans="19:24" x14ac:dyDescent="0.15">
      <c r="U1328" s="748"/>
      <c r="V1328" s="748"/>
      <c r="X1328" s="768"/>
    </row>
    <row r="1329" spans="19:24" x14ac:dyDescent="0.15">
      <c r="U1329" s="767"/>
      <c r="V1329" s="767"/>
      <c r="X1329" s="767"/>
    </row>
    <row r="1330" spans="19:24" x14ac:dyDescent="0.15">
      <c r="S1330" s="65"/>
      <c r="U1330" s="767"/>
      <c r="V1330" s="767"/>
      <c r="W1330" s="20"/>
      <c r="X1330" s="767"/>
    </row>
    <row r="1331" spans="19:24" x14ac:dyDescent="0.15">
      <c r="S1331" s="65"/>
      <c r="U1331" s="748"/>
      <c r="V1331" s="748"/>
      <c r="W1331" s="20"/>
      <c r="X1331" s="767"/>
    </row>
    <row r="1332" spans="19:24" x14ac:dyDescent="0.15">
      <c r="S1332" s="65"/>
      <c r="U1332" s="767"/>
      <c r="V1332" s="767"/>
      <c r="W1332" s="20"/>
    </row>
    <row r="1333" spans="19:24" x14ac:dyDescent="0.15">
      <c r="S1333" s="65"/>
    </row>
    <row r="1334" spans="19:24" x14ac:dyDescent="0.15">
      <c r="S1334" s="65"/>
      <c r="U1334" s="748"/>
      <c r="V1334" s="748"/>
      <c r="X1334" s="748"/>
    </row>
    <row r="1335" spans="19:24" x14ac:dyDescent="0.15">
      <c r="S1335" s="65"/>
      <c r="U1335" s="767"/>
      <c r="V1335" s="767"/>
      <c r="W1335" s="252"/>
      <c r="X1335" s="767"/>
    </row>
    <row r="1336" spans="19:24" x14ac:dyDescent="0.15">
      <c r="S1336" s="65"/>
      <c r="U1336" s="767"/>
      <c r="V1336" s="767"/>
      <c r="W1336" s="767"/>
      <c r="X1336" s="767"/>
    </row>
    <row r="1337" spans="19:24" x14ac:dyDescent="0.15">
      <c r="S1337" s="65"/>
      <c r="U1337" s="748"/>
      <c r="V1337" s="748"/>
      <c r="W1337" s="767"/>
      <c r="X1337" s="767"/>
    </row>
    <row r="1338" spans="19:24" x14ac:dyDescent="0.15">
      <c r="S1338" s="65"/>
      <c r="U1338" s="767"/>
      <c r="V1338" s="767"/>
      <c r="W1338" s="748"/>
    </row>
    <row r="1339" spans="19:24" x14ac:dyDescent="0.15">
      <c r="S1339" s="65"/>
      <c r="W1339" s="767"/>
    </row>
    <row r="1340" spans="19:24" x14ac:dyDescent="0.15">
      <c r="S1340" s="65"/>
      <c r="X1340" s="767"/>
    </row>
    <row r="1341" spans="19:24" x14ac:dyDescent="0.15">
      <c r="S1341" s="65"/>
      <c r="U1341" s="767"/>
      <c r="V1341" s="767"/>
      <c r="W1341" s="748"/>
    </row>
    <row r="1342" spans="19:24" x14ac:dyDescent="0.15">
      <c r="S1342" s="65"/>
      <c r="W1342" s="767"/>
    </row>
    <row r="1343" spans="19:24" x14ac:dyDescent="0.15">
      <c r="S1343" s="65"/>
      <c r="W1343" s="767"/>
      <c r="X1343" s="20"/>
    </row>
    <row r="1344" spans="19:24" x14ac:dyDescent="0.15">
      <c r="S1344" s="65"/>
      <c r="U1344" s="748"/>
      <c r="V1344" s="748"/>
      <c r="W1344" s="748"/>
      <c r="X1344" s="20"/>
    </row>
    <row r="1345" spans="19:24" x14ac:dyDescent="0.15">
      <c r="S1345" s="65"/>
      <c r="U1345" s="748"/>
      <c r="V1345" s="748"/>
      <c r="W1345" s="767"/>
      <c r="X1345" s="20"/>
    </row>
    <row r="1346" spans="19:24" x14ac:dyDescent="0.15">
      <c r="S1346" s="65"/>
      <c r="U1346" s="748"/>
      <c r="V1346" s="748"/>
    </row>
    <row r="1347" spans="19:24" x14ac:dyDescent="0.15">
      <c r="S1347" s="65"/>
      <c r="U1347" s="767"/>
      <c r="V1347" s="767"/>
      <c r="W1347" s="748"/>
    </row>
    <row r="1348" spans="19:24" x14ac:dyDescent="0.15">
      <c r="S1348" s="65"/>
      <c r="U1348" s="748"/>
      <c r="V1348" s="748"/>
      <c r="W1348" s="767"/>
      <c r="X1348" s="252"/>
    </row>
    <row r="1349" spans="19:24" x14ac:dyDescent="0.15">
      <c r="S1349" s="65"/>
      <c r="U1349" s="748"/>
      <c r="V1349" s="748"/>
      <c r="W1349" s="767"/>
      <c r="X1349" s="767"/>
    </row>
    <row r="1350" spans="19:24" x14ac:dyDescent="0.15">
      <c r="S1350" s="65"/>
      <c r="U1350" s="748"/>
      <c r="V1350" s="748"/>
      <c r="W1350" s="748"/>
      <c r="X1350" s="767"/>
    </row>
    <row r="1351" spans="19:24" x14ac:dyDescent="0.15">
      <c r="S1351" s="65"/>
      <c r="U1351" s="748"/>
      <c r="V1351" s="748"/>
      <c r="W1351" s="767"/>
      <c r="X1351" s="748"/>
    </row>
    <row r="1352" spans="19:24" x14ac:dyDescent="0.15">
      <c r="U1352" s="748"/>
      <c r="V1352" s="748"/>
      <c r="X1352" s="767"/>
    </row>
    <row r="1353" spans="19:24" x14ac:dyDescent="0.15">
      <c r="S1353" s="65"/>
      <c r="U1353" s="748"/>
      <c r="V1353" s="748"/>
    </row>
    <row r="1354" spans="19:24" x14ac:dyDescent="0.15">
      <c r="S1354" s="62"/>
      <c r="U1354" s="748"/>
      <c r="V1354" s="748"/>
      <c r="W1354" s="767"/>
      <c r="X1354" s="748"/>
    </row>
    <row r="1355" spans="19:24" x14ac:dyDescent="0.15">
      <c r="S1355" s="62"/>
      <c r="U1355" s="748"/>
      <c r="V1355" s="748"/>
      <c r="X1355" s="767"/>
    </row>
    <row r="1356" spans="19:24" x14ac:dyDescent="0.15">
      <c r="S1356" s="62"/>
      <c r="U1356" s="748"/>
      <c r="V1356" s="748"/>
      <c r="X1356" s="767"/>
    </row>
    <row r="1357" spans="19:24" x14ac:dyDescent="0.15">
      <c r="U1357" s="748"/>
      <c r="V1357" s="748"/>
      <c r="W1357" s="767"/>
      <c r="X1357" s="748"/>
    </row>
    <row r="1358" spans="19:24" x14ac:dyDescent="0.15">
      <c r="U1358" s="748"/>
      <c r="V1358" s="748"/>
      <c r="W1358" s="767"/>
      <c r="X1358" s="767"/>
    </row>
    <row r="1359" spans="19:24" x14ac:dyDescent="0.15">
      <c r="U1359" s="748"/>
      <c r="V1359" s="748"/>
      <c r="W1359" s="767"/>
    </row>
    <row r="1360" spans="19:24" x14ac:dyDescent="0.15">
      <c r="U1360" s="748"/>
      <c r="V1360" s="748"/>
      <c r="W1360" s="767"/>
      <c r="X1360" s="748"/>
    </row>
    <row r="1361" spans="19:24" x14ac:dyDescent="0.15">
      <c r="S1361" s="62"/>
      <c r="U1361" s="748"/>
      <c r="V1361" s="748"/>
      <c r="W1361" s="748"/>
      <c r="X1361" s="767"/>
    </row>
    <row r="1362" spans="19:24" x14ac:dyDescent="0.15">
      <c r="U1362" s="767"/>
      <c r="V1362" s="767"/>
      <c r="W1362" s="767"/>
      <c r="X1362" s="767"/>
    </row>
    <row r="1363" spans="19:24" x14ac:dyDescent="0.15">
      <c r="U1363" s="748"/>
      <c r="V1363" s="748"/>
      <c r="W1363" s="767"/>
      <c r="X1363" s="748"/>
    </row>
    <row r="1364" spans="19:24" x14ac:dyDescent="0.15">
      <c r="S1364" s="62"/>
      <c r="U1364" s="767"/>
      <c r="V1364" s="767"/>
      <c r="W1364" s="748"/>
      <c r="X1364" s="767"/>
    </row>
    <row r="1365" spans="19:24" x14ac:dyDescent="0.15">
      <c r="U1365" s="767"/>
      <c r="V1365" s="767"/>
      <c r="W1365" s="767"/>
    </row>
    <row r="1366" spans="19:24" x14ac:dyDescent="0.15">
      <c r="U1366" s="748"/>
      <c r="V1366" s="748"/>
      <c r="W1366" s="767"/>
    </row>
    <row r="1367" spans="19:24" x14ac:dyDescent="0.15">
      <c r="W1367" s="748"/>
      <c r="X1367" s="767"/>
    </row>
    <row r="1368" spans="19:24" x14ac:dyDescent="0.15">
      <c r="U1368" s="767"/>
      <c r="V1368" s="767"/>
      <c r="W1368" s="767"/>
    </row>
    <row r="1369" spans="19:24" x14ac:dyDescent="0.15">
      <c r="U1369" s="748"/>
      <c r="V1369" s="748"/>
      <c r="W1369" s="767"/>
    </row>
    <row r="1370" spans="19:24" x14ac:dyDescent="0.15">
      <c r="U1370" s="767"/>
      <c r="V1370" s="748"/>
      <c r="W1370" s="767"/>
      <c r="X1370" s="767"/>
    </row>
    <row r="1371" spans="19:24" x14ac:dyDescent="0.15">
      <c r="U1371" s="767"/>
      <c r="V1371" s="767"/>
      <c r="W1371" s="767"/>
      <c r="X1371" s="767"/>
    </row>
    <row r="1372" spans="19:24" x14ac:dyDescent="0.15">
      <c r="U1372" s="748"/>
      <c r="V1372" s="748"/>
      <c r="W1372" s="767"/>
      <c r="X1372" s="767"/>
    </row>
    <row r="1373" spans="19:24" x14ac:dyDescent="0.15">
      <c r="U1373" s="767"/>
      <c r="V1373" s="748"/>
      <c r="W1373" s="767"/>
      <c r="X1373" s="767"/>
    </row>
    <row r="1374" spans="19:24" x14ac:dyDescent="0.15">
      <c r="W1374" s="748"/>
      <c r="X1374" s="767"/>
    </row>
    <row r="1375" spans="19:24" x14ac:dyDescent="0.15">
      <c r="U1375" s="748"/>
      <c r="V1375" s="748"/>
      <c r="W1375" s="767"/>
      <c r="X1375" s="767"/>
    </row>
    <row r="1376" spans="19:24" x14ac:dyDescent="0.15">
      <c r="U1376" s="767"/>
      <c r="V1376" s="748"/>
      <c r="W1376" s="767"/>
      <c r="X1376" s="767"/>
    </row>
    <row r="1377" spans="19:24" x14ac:dyDescent="0.15">
      <c r="U1377" s="767"/>
      <c r="V1377" s="767"/>
      <c r="W1377" s="748"/>
      <c r="X1377" s="767"/>
    </row>
    <row r="1378" spans="19:24" x14ac:dyDescent="0.15">
      <c r="U1378" s="748"/>
      <c r="V1378" s="748"/>
      <c r="W1378" s="767"/>
      <c r="X1378" s="767"/>
    </row>
    <row r="1379" spans="19:24" x14ac:dyDescent="0.15">
      <c r="U1379" s="767"/>
      <c r="V1379" s="767"/>
      <c r="W1379" s="767"/>
      <c r="X1379" s="770"/>
    </row>
    <row r="1380" spans="19:24" x14ac:dyDescent="0.15">
      <c r="W1380" s="748"/>
      <c r="X1380" s="767"/>
    </row>
    <row r="1381" spans="19:24" x14ac:dyDescent="0.15">
      <c r="X1381" s="767"/>
    </row>
    <row r="1382" spans="19:24" x14ac:dyDescent="0.15">
      <c r="U1382" s="767"/>
      <c r="V1382" s="767"/>
      <c r="W1382" s="767"/>
      <c r="X1382" s="767"/>
    </row>
    <row r="1383" spans="19:24" x14ac:dyDescent="0.15">
      <c r="W1383" s="748"/>
      <c r="X1383" s="767"/>
    </row>
    <row r="1384" spans="19:24" x14ac:dyDescent="0.15">
      <c r="W1384" s="767"/>
      <c r="X1384" s="767"/>
    </row>
    <row r="1385" spans="19:24" x14ac:dyDescent="0.15">
      <c r="U1385" s="767"/>
      <c r="V1385" s="767"/>
      <c r="W1385" s="767"/>
      <c r="X1385" s="748"/>
    </row>
    <row r="1386" spans="19:24" x14ac:dyDescent="0.15">
      <c r="U1386" s="767"/>
      <c r="V1386" s="767"/>
      <c r="W1386" s="748"/>
      <c r="X1386" s="758"/>
    </row>
    <row r="1387" spans="19:24" x14ac:dyDescent="0.15">
      <c r="U1387" s="767"/>
      <c r="V1387" s="767"/>
      <c r="W1387" s="767"/>
      <c r="X1387" s="767"/>
    </row>
    <row r="1388" spans="19:24" x14ac:dyDescent="0.15">
      <c r="U1388" s="748"/>
      <c r="V1388" s="748"/>
      <c r="X1388" s="767"/>
    </row>
    <row r="1389" spans="19:24" x14ac:dyDescent="0.15">
      <c r="U1389" s="748"/>
      <c r="V1389" s="748"/>
      <c r="W1389" s="748"/>
      <c r="X1389" s="748"/>
    </row>
    <row r="1390" spans="19:24" x14ac:dyDescent="0.15">
      <c r="U1390" s="748"/>
      <c r="V1390" s="748"/>
      <c r="W1390" s="767"/>
      <c r="X1390" s="767"/>
    </row>
    <row r="1391" spans="19:24" x14ac:dyDescent="0.15">
      <c r="S1391" s="62"/>
      <c r="U1391" s="767"/>
      <c r="V1391" s="767"/>
      <c r="W1391" s="767"/>
      <c r="X1391" s="748"/>
    </row>
    <row r="1392" spans="19:24" x14ac:dyDescent="0.15">
      <c r="S1392" s="65"/>
      <c r="U1392" s="748"/>
      <c r="V1392" s="748"/>
      <c r="W1392" s="748"/>
      <c r="X1392" s="767"/>
    </row>
    <row r="1393" spans="19:24" x14ac:dyDescent="0.15">
      <c r="U1393" s="748"/>
      <c r="V1393" s="748"/>
      <c r="W1393" s="767"/>
      <c r="X1393" s="767"/>
    </row>
    <row r="1394" spans="19:24" x14ac:dyDescent="0.15">
      <c r="S1394" s="65"/>
      <c r="U1394" s="767"/>
      <c r="V1394" s="767"/>
      <c r="X1394" s="748"/>
    </row>
    <row r="1395" spans="19:24" x14ac:dyDescent="0.15">
      <c r="S1395" s="65"/>
      <c r="U1395" s="767"/>
      <c r="V1395" s="767"/>
    </row>
    <row r="1396" spans="19:24" x14ac:dyDescent="0.15">
      <c r="S1396" s="65"/>
      <c r="U1396" s="767"/>
      <c r="V1396" s="767"/>
      <c r="W1396" s="767"/>
      <c r="X1396" s="767"/>
    </row>
    <row r="1397" spans="19:24" x14ac:dyDescent="0.15">
      <c r="U1397" s="770"/>
      <c r="V1397" s="768"/>
      <c r="X1397" s="748"/>
    </row>
    <row r="1398" spans="19:24" x14ac:dyDescent="0.15">
      <c r="S1398" s="65"/>
      <c r="U1398" s="252"/>
      <c r="V1398" s="252"/>
      <c r="X1398" s="767"/>
    </row>
    <row r="1399" spans="19:24" x14ac:dyDescent="0.15">
      <c r="S1399" s="738"/>
      <c r="U1399" s="252"/>
      <c r="V1399" s="252"/>
      <c r="W1399" s="748"/>
      <c r="X1399" s="767"/>
    </row>
    <row r="1400" spans="19:24" x14ac:dyDescent="0.15">
      <c r="U1400" s="770"/>
      <c r="V1400" s="768"/>
      <c r="W1400" s="767"/>
      <c r="X1400" s="748"/>
    </row>
    <row r="1401" spans="19:24" x14ac:dyDescent="0.15">
      <c r="S1401" s="65"/>
      <c r="U1401" s="767"/>
      <c r="V1401" s="767"/>
      <c r="W1401" s="767"/>
      <c r="X1401" s="767"/>
    </row>
    <row r="1402" spans="19:24" x14ac:dyDescent="0.15">
      <c r="S1402" s="65"/>
      <c r="U1402" s="767"/>
      <c r="V1402" s="767"/>
      <c r="W1402" s="767"/>
    </row>
    <row r="1403" spans="19:24" x14ac:dyDescent="0.15">
      <c r="S1403" s="65"/>
      <c r="U1403" s="748"/>
      <c r="V1403" s="748"/>
      <c r="W1403" s="767"/>
      <c r="X1403" s="748"/>
    </row>
    <row r="1404" spans="19:24" x14ac:dyDescent="0.15">
      <c r="S1404" s="65"/>
      <c r="W1404" s="767"/>
      <c r="X1404" s="767"/>
    </row>
    <row r="1405" spans="19:24" x14ac:dyDescent="0.15">
      <c r="S1405" s="65"/>
      <c r="U1405" s="767"/>
      <c r="V1405" s="767"/>
      <c r="W1405" s="767"/>
      <c r="X1405" s="767"/>
    </row>
    <row r="1406" spans="19:24" x14ac:dyDescent="0.15">
      <c r="S1406" s="65"/>
      <c r="U1406" s="748"/>
      <c r="V1406" s="748"/>
      <c r="W1406" s="748"/>
      <c r="X1406" s="748"/>
    </row>
    <row r="1407" spans="19:24" x14ac:dyDescent="0.15">
      <c r="S1407" s="65"/>
      <c r="U1407" s="767"/>
      <c r="V1407" s="767"/>
      <c r="W1407" s="767"/>
      <c r="X1407" s="767"/>
    </row>
    <row r="1408" spans="19:24" x14ac:dyDescent="0.15">
      <c r="S1408" s="65"/>
      <c r="U1408" s="767"/>
      <c r="V1408" s="767"/>
      <c r="W1408" s="748"/>
    </row>
    <row r="1409" spans="19:24" x14ac:dyDescent="0.15">
      <c r="S1409" s="62"/>
      <c r="U1409" s="767"/>
      <c r="V1409" s="748"/>
      <c r="W1409" s="748"/>
    </row>
    <row r="1410" spans="19:24" x14ac:dyDescent="0.15">
      <c r="S1410" s="65"/>
      <c r="U1410" s="767"/>
      <c r="V1410" s="767"/>
      <c r="W1410" s="748"/>
      <c r="X1410" s="767"/>
    </row>
    <row r="1411" spans="19:24" x14ac:dyDescent="0.15">
      <c r="S1411" s="65"/>
      <c r="U1411" s="767"/>
      <c r="V1411" s="767"/>
      <c r="W1411" s="768"/>
    </row>
    <row r="1412" spans="19:24" x14ac:dyDescent="0.15">
      <c r="U1412" s="767"/>
      <c r="V1412" s="767"/>
      <c r="W1412" s="748"/>
    </row>
    <row r="1413" spans="19:24" x14ac:dyDescent="0.15">
      <c r="S1413" s="65"/>
      <c r="U1413" s="767"/>
      <c r="V1413" s="767"/>
      <c r="W1413" s="748"/>
      <c r="X1413" s="748"/>
    </row>
    <row r="1414" spans="19:24" x14ac:dyDescent="0.15">
      <c r="S1414" s="65"/>
      <c r="U1414" s="767"/>
      <c r="V1414" s="767"/>
      <c r="W1414" s="767"/>
      <c r="X1414" s="748"/>
    </row>
    <row r="1415" spans="19:24" x14ac:dyDescent="0.15">
      <c r="S1415" s="62"/>
      <c r="U1415" s="767"/>
      <c r="V1415" s="767"/>
      <c r="W1415" s="252"/>
      <c r="X1415" s="748"/>
    </row>
    <row r="1416" spans="19:24" x14ac:dyDescent="0.15">
      <c r="S1416" s="65"/>
      <c r="U1416" s="767"/>
      <c r="V1416" s="767"/>
      <c r="W1416" s="252"/>
      <c r="X1416" s="767"/>
    </row>
    <row r="1417" spans="19:24" x14ac:dyDescent="0.15">
      <c r="S1417" s="65"/>
      <c r="U1417" s="767"/>
      <c r="V1417" s="767"/>
      <c r="W1417" s="748"/>
      <c r="X1417" s="748"/>
    </row>
    <row r="1418" spans="19:24" x14ac:dyDescent="0.15">
      <c r="S1418" s="62"/>
      <c r="U1418" s="767"/>
      <c r="V1418" s="767"/>
      <c r="X1418" s="767"/>
    </row>
    <row r="1419" spans="19:24" x14ac:dyDescent="0.15">
      <c r="U1419" s="767"/>
      <c r="V1419" s="767"/>
      <c r="W1419" s="252"/>
      <c r="X1419" s="767"/>
    </row>
    <row r="1420" spans="19:24" x14ac:dyDescent="0.15">
      <c r="U1420" s="767"/>
      <c r="V1420" s="767"/>
      <c r="W1420" s="748"/>
      <c r="X1420" s="767"/>
    </row>
    <row r="1421" spans="19:24" x14ac:dyDescent="0.15">
      <c r="U1421" s="767"/>
      <c r="V1421" s="767"/>
      <c r="W1421" s="252"/>
      <c r="X1421" s="748"/>
    </row>
    <row r="1422" spans="19:24" x14ac:dyDescent="0.15">
      <c r="U1422" s="767"/>
      <c r="V1422" s="767"/>
      <c r="W1422" s="252"/>
      <c r="X1422" s="252"/>
    </row>
    <row r="1423" spans="19:24" x14ac:dyDescent="0.15">
      <c r="U1423" s="767"/>
      <c r="V1423" s="767"/>
      <c r="W1423" s="767"/>
      <c r="X1423" s="767"/>
    </row>
    <row r="1424" spans="19:24" x14ac:dyDescent="0.15">
      <c r="U1424" s="767"/>
      <c r="V1424" s="767"/>
      <c r="W1424" s="252"/>
      <c r="X1424" s="767"/>
    </row>
    <row r="1425" spans="19:24" x14ac:dyDescent="0.15">
      <c r="U1425" s="767"/>
      <c r="V1425" s="767"/>
      <c r="W1425" s="252"/>
      <c r="X1425" s="767"/>
    </row>
    <row r="1426" spans="19:24" x14ac:dyDescent="0.15">
      <c r="U1426" s="767"/>
      <c r="V1426" s="767"/>
      <c r="W1426" s="252"/>
      <c r="X1426" s="767"/>
    </row>
    <row r="1427" spans="19:24" x14ac:dyDescent="0.15">
      <c r="S1427" s="65"/>
      <c r="U1427" s="748"/>
      <c r="V1427" s="748"/>
      <c r="W1427" s="252"/>
      <c r="X1427" s="767"/>
    </row>
    <row r="1428" spans="19:24" x14ac:dyDescent="0.15">
      <c r="U1428" s="748"/>
      <c r="V1428" s="748"/>
      <c r="W1428" s="252"/>
      <c r="X1428" s="767"/>
    </row>
    <row r="1429" spans="19:24" x14ac:dyDescent="0.15">
      <c r="S1429" s="65"/>
      <c r="U1429" s="748"/>
      <c r="V1429" s="748"/>
      <c r="W1429" s="252"/>
      <c r="X1429" s="767"/>
    </row>
    <row r="1430" spans="19:24" x14ac:dyDescent="0.15">
      <c r="S1430" s="65"/>
      <c r="U1430" s="748"/>
      <c r="V1430" s="748"/>
      <c r="W1430" s="252"/>
      <c r="X1430" s="767"/>
    </row>
    <row r="1431" spans="19:24" x14ac:dyDescent="0.15">
      <c r="S1431" s="65"/>
      <c r="U1431" s="748"/>
      <c r="V1431" s="748"/>
      <c r="W1431" s="252"/>
      <c r="X1431" s="768"/>
    </row>
    <row r="1432" spans="19:24" x14ac:dyDescent="0.15">
      <c r="S1432" s="65"/>
      <c r="U1432" s="748"/>
      <c r="V1432" s="748"/>
      <c r="W1432" s="252"/>
    </row>
    <row r="1433" spans="19:24" x14ac:dyDescent="0.15">
      <c r="S1433" s="65"/>
      <c r="U1433" s="252"/>
      <c r="V1433" s="252"/>
      <c r="W1433" s="252"/>
      <c r="X1433" s="767"/>
    </row>
    <row r="1434" spans="19:24" x14ac:dyDescent="0.15">
      <c r="W1434" s="252"/>
      <c r="X1434" s="748"/>
    </row>
    <row r="1435" spans="19:24" x14ac:dyDescent="0.15">
      <c r="W1435" s="252"/>
      <c r="X1435" s="767"/>
    </row>
    <row r="1436" spans="19:24" x14ac:dyDescent="0.15">
      <c r="S1436" s="65"/>
      <c r="U1436" s="767"/>
      <c r="V1436" s="767"/>
      <c r="W1436" s="252"/>
      <c r="X1436" s="767"/>
    </row>
    <row r="1437" spans="19:24" x14ac:dyDescent="0.15">
      <c r="S1437" s="65"/>
      <c r="U1437" s="20"/>
      <c r="V1437" s="20"/>
      <c r="W1437" s="252"/>
      <c r="X1437" s="767"/>
    </row>
    <row r="1438" spans="19:24" x14ac:dyDescent="0.15">
      <c r="S1438" s="65"/>
      <c r="U1438" s="748"/>
      <c r="V1438" s="748"/>
      <c r="W1438" s="252"/>
      <c r="X1438" s="767"/>
    </row>
    <row r="1439" spans="19:24" x14ac:dyDescent="0.15">
      <c r="S1439" s="65"/>
      <c r="U1439" s="748"/>
      <c r="V1439" s="748"/>
      <c r="W1439" s="252"/>
      <c r="X1439" s="767"/>
    </row>
    <row r="1440" spans="19:24" x14ac:dyDescent="0.15">
      <c r="S1440" s="65"/>
      <c r="W1440" s="252"/>
      <c r="X1440" s="767"/>
    </row>
    <row r="1441" spans="19:24" x14ac:dyDescent="0.15">
      <c r="W1441" s="252"/>
      <c r="X1441" s="767"/>
    </row>
    <row r="1442" spans="19:24" x14ac:dyDescent="0.15">
      <c r="S1442" s="65"/>
      <c r="U1442" s="748"/>
      <c r="V1442" s="748"/>
      <c r="W1442" s="748"/>
      <c r="X1442" s="767"/>
    </row>
    <row r="1443" spans="19:24" x14ac:dyDescent="0.15">
      <c r="U1443" s="748"/>
      <c r="V1443" s="748"/>
      <c r="W1443" s="748"/>
      <c r="X1443" s="767"/>
    </row>
    <row r="1444" spans="19:24" x14ac:dyDescent="0.15">
      <c r="U1444" s="748"/>
      <c r="V1444" s="748"/>
      <c r="W1444" s="748"/>
      <c r="X1444" s="767"/>
    </row>
    <row r="1445" spans="19:24" x14ac:dyDescent="0.15">
      <c r="S1445" s="65"/>
      <c r="U1445" s="748"/>
      <c r="V1445" s="748"/>
      <c r="W1445" s="748"/>
      <c r="X1445" s="767"/>
    </row>
    <row r="1446" spans="19:24" x14ac:dyDescent="0.15">
      <c r="U1446" s="748"/>
      <c r="V1446" s="748"/>
      <c r="W1446" s="748"/>
      <c r="X1446" s="767"/>
    </row>
    <row r="1447" spans="19:24" x14ac:dyDescent="0.15">
      <c r="U1447" s="748"/>
      <c r="V1447" s="748"/>
      <c r="W1447" s="748"/>
      <c r="X1447" s="767"/>
    </row>
    <row r="1448" spans="19:24" x14ac:dyDescent="0.15">
      <c r="S1448" s="62"/>
      <c r="U1448" s="748"/>
      <c r="V1448" s="767"/>
      <c r="W1448" s="748"/>
      <c r="X1448" s="767"/>
    </row>
    <row r="1449" spans="19:24" x14ac:dyDescent="0.15">
      <c r="S1449" s="62"/>
      <c r="U1449" s="748"/>
      <c r="V1449" s="748"/>
      <c r="X1449" s="767"/>
    </row>
    <row r="1450" spans="19:24" x14ac:dyDescent="0.15">
      <c r="S1450" s="62"/>
      <c r="U1450" s="748"/>
      <c r="V1450" s="748"/>
      <c r="X1450" s="767"/>
    </row>
    <row r="1451" spans="19:24" x14ac:dyDescent="0.15">
      <c r="S1451" s="65"/>
      <c r="U1451" s="767"/>
      <c r="V1451" s="767"/>
      <c r="W1451" s="767"/>
      <c r="X1451" s="767"/>
    </row>
    <row r="1452" spans="19:24" x14ac:dyDescent="0.15">
      <c r="S1452" s="65"/>
      <c r="U1452" s="748"/>
      <c r="V1452" s="748"/>
      <c r="W1452" s="20"/>
      <c r="X1452" s="767"/>
    </row>
    <row r="1453" spans="19:24" x14ac:dyDescent="0.15">
      <c r="S1453" s="62"/>
      <c r="U1453" s="748"/>
      <c r="V1453" s="748"/>
      <c r="W1453" s="748"/>
      <c r="X1453" s="767"/>
    </row>
    <row r="1454" spans="19:24" x14ac:dyDescent="0.15">
      <c r="S1454" s="62"/>
      <c r="U1454" s="767"/>
      <c r="V1454" s="767"/>
      <c r="W1454" s="767"/>
      <c r="X1454" s="767"/>
    </row>
    <row r="1455" spans="19:24" x14ac:dyDescent="0.15">
      <c r="S1455" s="65"/>
      <c r="U1455" s="252"/>
      <c r="V1455" s="252"/>
      <c r="X1455" s="767"/>
    </row>
    <row r="1456" spans="19:24" x14ac:dyDescent="0.15">
      <c r="S1456" s="62"/>
      <c r="U1456" s="748"/>
      <c r="V1456" s="748"/>
      <c r="X1456" s="767"/>
    </row>
    <row r="1457" spans="19:24" x14ac:dyDescent="0.15">
      <c r="S1457" s="65"/>
      <c r="U1457" s="767"/>
      <c r="V1457" s="767"/>
      <c r="W1457" s="748"/>
      <c r="X1457" s="767"/>
    </row>
    <row r="1458" spans="19:24" x14ac:dyDescent="0.15">
      <c r="U1458" s="767"/>
      <c r="V1458" s="767"/>
      <c r="W1458" s="748"/>
      <c r="X1458" s="748"/>
    </row>
    <row r="1459" spans="19:24" x14ac:dyDescent="0.15">
      <c r="U1459" s="748"/>
      <c r="V1459" s="748"/>
      <c r="W1459" s="748"/>
      <c r="X1459" s="748"/>
    </row>
    <row r="1460" spans="19:24" x14ac:dyDescent="0.15">
      <c r="S1460" s="65"/>
      <c r="U1460" s="767"/>
      <c r="V1460" s="767"/>
      <c r="W1460" s="767"/>
      <c r="X1460" s="748"/>
    </row>
    <row r="1461" spans="19:24" x14ac:dyDescent="0.15">
      <c r="U1461" s="767"/>
      <c r="V1461" s="767"/>
      <c r="W1461" s="767"/>
      <c r="X1461" s="748"/>
    </row>
    <row r="1462" spans="19:24" x14ac:dyDescent="0.15">
      <c r="U1462" s="748"/>
      <c r="V1462" s="748"/>
      <c r="W1462" s="748"/>
      <c r="X1462" s="748"/>
    </row>
    <row r="1463" spans="19:24" x14ac:dyDescent="0.15">
      <c r="S1463" s="62"/>
      <c r="U1463" s="767"/>
      <c r="V1463" s="767"/>
      <c r="W1463" s="252"/>
      <c r="X1463" s="252"/>
    </row>
    <row r="1464" spans="19:24" x14ac:dyDescent="0.15">
      <c r="U1464" s="767"/>
      <c r="V1464" s="767"/>
      <c r="W1464" s="767"/>
    </row>
    <row r="1465" spans="19:24" x14ac:dyDescent="0.15">
      <c r="S1465" s="65"/>
      <c r="W1465" s="748"/>
    </row>
    <row r="1466" spans="19:24" x14ac:dyDescent="0.15">
      <c r="S1466" s="65"/>
      <c r="U1466" s="252"/>
      <c r="V1466" s="252"/>
      <c r="W1466" s="748"/>
      <c r="X1466" s="767"/>
    </row>
    <row r="1467" spans="19:24" x14ac:dyDescent="0.15">
      <c r="S1467" s="65"/>
      <c r="U1467" s="767"/>
      <c r="V1467" s="767"/>
      <c r="W1467" s="767"/>
      <c r="X1467" s="20"/>
    </row>
    <row r="1468" spans="19:24" x14ac:dyDescent="0.15">
      <c r="S1468" s="65"/>
      <c r="U1468" s="767"/>
      <c r="V1468" s="767"/>
      <c r="W1468" s="767"/>
      <c r="X1468" s="748"/>
    </row>
    <row r="1469" spans="19:24" x14ac:dyDescent="0.15">
      <c r="S1469" s="65"/>
      <c r="U1469" s="748"/>
      <c r="V1469" s="748"/>
      <c r="W1469" s="748"/>
      <c r="X1469" s="767"/>
    </row>
    <row r="1470" spans="19:24" x14ac:dyDescent="0.15">
      <c r="S1470" s="65"/>
      <c r="U1470" s="767"/>
      <c r="V1470" s="767"/>
      <c r="W1470" s="767"/>
    </row>
    <row r="1471" spans="19:24" x14ac:dyDescent="0.15">
      <c r="U1471" s="767"/>
      <c r="V1471" s="767"/>
      <c r="W1471" s="748"/>
    </row>
    <row r="1472" spans="19:24" x14ac:dyDescent="0.15">
      <c r="U1472" s="748"/>
      <c r="V1472" s="748"/>
      <c r="W1472" s="748"/>
      <c r="X1472" s="767"/>
    </row>
    <row r="1473" spans="19:24" x14ac:dyDescent="0.15">
      <c r="S1473" s="62"/>
      <c r="U1473" s="767"/>
      <c r="V1473" s="767"/>
      <c r="W1473" s="767"/>
      <c r="X1473" s="767"/>
    </row>
    <row r="1474" spans="19:24" x14ac:dyDescent="0.15">
      <c r="S1474" s="62"/>
      <c r="U1474" s="748"/>
      <c r="V1474" s="748"/>
      <c r="W1474" s="767"/>
      <c r="X1474" s="767"/>
    </row>
    <row r="1475" spans="19:24" x14ac:dyDescent="0.15">
      <c r="S1475" s="62"/>
      <c r="U1475" s="748"/>
      <c r="V1475" s="748"/>
      <c r="W1475" s="748"/>
      <c r="X1475" s="767"/>
    </row>
    <row r="1476" spans="19:24" x14ac:dyDescent="0.15">
      <c r="S1476" s="62"/>
      <c r="U1476" s="748"/>
      <c r="V1476" s="748"/>
      <c r="W1476" s="767"/>
      <c r="X1476" s="767"/>
    </row>
    <row r="1477" spans="19:24" x14ac:dyDescent="0.15">
      <c r="S1477" s="62"/>
      <c r="U1477" s="748"/>
      <c r="V1477" s="748"/>
      <c r="W1477" s="767"/>
      <c r="X1477" s="767"/>
    </row>
    <row r="1478" spans="19:24" x14ac:dyDescent="0.15">
      <c r="S1478" s="62"/>
      <c r="U1478" s="748"/>
      <c r="V1478" s="748"/>
      <c r="W1478" s="748"/>
      <c r="X1478" s="767"/>
    </row>
    <row r="1479" spans="19:24" x14ac:dyDescent="0.15">
      <c r="S1479" s="62"/>
      <c r="U1479" s="748"/>
      <c r="V1479" s="748"/>
      <c r="W1479" s="767"/>
      <c r="X1479" s="767"/>
    </row>
    <row r="1480" spans="19:24" x14ac:dyDescent="0.15">
      <c r="S1480" s="62"/>
      <c r="U1480" s="748"/>
      <c r="V1480" s="748"/>
      <c r="W1480" s="767"/>
      <c r="X1480" s="767"/>
    </row>
    <row r="1481" spans="19:24" x14ac:dyDescent="0.15">
      <c r="S1481" s="62"/>
      <c r="U1481" s="748"/>
      <c r="V1481" s="748"/>
      <c r="X1481" s="767"/>
    </row>
    <row r="1482" spans="19:24" x14ac:dyDescent="0.15">
      <c r="S1482" s="62"/>
      <c r="U1482" s="748"/>
      <c r="V1482" s="748"/>
      <c r="W1482" s="252"/>
      <c r="X1482" s="748"/>
    </row>
    <row r="1483" spans="19:24" x14ac:dyDescent="0.15">
      <c r="S1483" s="62"/>
      <c r="U1483" s="748"/>
      <c r="V1483" s="748"/>
      <c r="W1483" s="767"/>
      <c r="X1483" s="767"/>
    </row>
    <row r="1484" spans="19:24" x14ac:dyDescent="0.15">
      <c r="S1484" s="65"/>
      <c r="U1484" s="748"/>
      <c r="V1484" s="748"/>
      <c r="W1484" s="767"/>
      <c r="X1484" s="748"/>
    </row>
    <row r="1485" spans="19:24" x14ac:dyDescent="0.15">
      <c r="S1485" s="65"/>
      <c r="U1485" s="252"/>
      <c r="V1485" s="252"/>
      <c r="W1485" s="748"/>
      <c r="X1485" s="748"/>
    </row>
    <row r="1486" spans="19:24" x14ac:dyDescent="0.15">
      <c r="S1486" s="65"/>
      <c r="U1486" s="767"/>
      <c r="V1486" s="767"/>
      <c r="W1486" s="767"/>
      <c r="X1486" s="767"/>
    </row>
    <row r="1487" spans="19:24" x14ac:dyDescent="0.15">
      <c r="S1487" s="65"/>
      <c r="U1487" s="767"/>
      <c r="V1487" s="767"/>
      <c r="W1487" s="767"/>
      <c r="X1487" s="758"/>
    </row>
    <row r="1488" spans="19:24" x14ac:dyDescent="0.15">
      <c r="S1488" s="65"/>
      <c r="U1488" s="767"/>
      <c r="V1488" s="767"/>
      <c r="W1488" s="748"/>
      <c r="X1488" s="748"/>
    </row>
    <row r="1489" spans="19:24" x14ac:dyDescent="0.15">
      <c r="S1489" s="62"/>
      <c r="U1489" s="767"/>
      <c r="V1489" s="767"/>
      <c r="W1489" s="767"/>
      <c r="X1489" s="767"/>
    </row>
    <row r="1490" spans="19:24" x14ac:dyDescent="0.15">
      <c r="S1490" s="65"/>
      <c r="U1490" s="767"/>
      <c r="V1490" s="767"/>
      <c r="W1490" s="748"/>
      <c r="X1490" s="767"/>
    </row>
    <row r="1491" spans="19:24" x14ac:dyDescent="0.15">
      <c r="S1491" s="65"/>
      <c r="V1491" s="755"/>
      <c r="W1491" s="748"/>
      <c r="X1491" s="748"/>
    </row>
    <row r="1492" spans="19:24" x14ac:dyDescent="0.15">
      <c r="S1492" s="62"/>
      <c r="U1492" s="767"/>
      <c r="V1492" s="767"/>
      <c r="W1492" s="748"/>
      <c r="X1492" s="767"/>
    </row>
    <row r="1493" spans="19:24" x14ac:dyDescent="0.15">
      <c r="S1493" s="65"/>
      <c r="U1493" s="767"/>
      <c r="V1493" s="767"/>
      <c r="W1493" s="748"/>
      <c r="X1493" s="767"/>
    </row>
    <row r="1494" spans="19:24" x14ac:dyDescent="0.15">
      <c r="S1494" s="65"/>
      <c r="U1494" s="767"/>
      <c r="V1494" s="767"/>
      <c r="W1494" s="748"/>
      <c r="X1494" s="748"/>
    </row>
    <row r="1495" spans="19:24" x14ac:dyDescent="0.15">
      <c r="S1495" s="62"/>
      <c r="U1495" s="767"/>
      <c r="V1495" s="767"/>
      <c r="W1495" s="748"/>
      <c r="X1495" s="767"/>
    </row>
    <row r="1496" spans="19:24" x14ac:dyDescent="0.15">
      <c r="U1496" s="767"/>
      <c r="V1496" s="767"/>
      <c r="W1496" s="748"/>
      <c r="X1496" s="767"/>
    </row>
    <row r="1497" spans="19:24" x14ac:dyDescent="0.15">
      <c r="S1497" s="65"/>
      <c r="U1497" s="767"/>
      <c r="V1497" s="767"/>
      <c r="W1497" s="748"/>
    </row>
    <row r="1498" spans="19:24" x14ac:dyDescent="0.15">
      <c r="S1498" s="62"/>
      <c r="U1498" s="767"/>
      <c r="V1498" s="767"/>
      <c r="W1498" s="748"/>
      <c r="X1498" s="252"/>
    </row>
    <row r="1499" spans="19:24" x14ac:dyDescent="0.15">
      <c r="W1499" s="748"/>
      <c r="X1499" s="748"/>
    </row>
    <row r="1500" spans="19:24" x14ac:dyDescent="0.15">
      <c r="S1500" s="65"/>
      <c r="U1500" s="767"/>
      <c r="V1500" s="767"/>
      <c r="W1500" s="748"/>
      <c r="X1500" s="767"/>
    </row>
    <row r="1501" spans="19:24" x14ac:dyDescent="0.15">
      <c r="S1501" s="62"/>
      <c r="U1501" s="767"/>
      <c r="V1501" s="767"/>
      <c r="W1501" s="748"/>
      <c r="X1501" s="748"/>
    </row>
    <row r="1502" spans="19:24" x14ac:dyDescent="0.15">
      <c r="S1502" s="741"/>
      <c r="U1502" s="767"/>
      <c r="V1502" s="767"/>
      <c r="W1502" s="767"/>
      <c r="X1502" s="748"/>
    </row>
    <row r="1503" spans="19:24" x14ac:dyDescent="0.15">
      <c r="U1503" s="767"/>
      <c r="V1503" s="767"/>
      <c r="W1503" s="767"/>
      <c r="X1503" s="767"/>
    </row>
    <row r="1504" spans="19:24" x14ac:dyDescent="0.15">
      <c r="S1504" s="62"/>
      <c r="U1504" s="767"/>
      <c r="V1504" s="767"/>
      <c r="W1504" s="767"/>
      <c r="X1504" s="748"/>
    </row>
    <row r="1505" spans="19:24" x14ac:dyDescent="0.15">
      <c r="U1505" s="767"/>
      <c r="V1505" s="767"/>
      <c r="W1505" s="767"/>
      <c r="X1505" s="748"/>
    </row>
    <row r="1506" spans="19:24" x14ac:dyDescent="0.15">
      <c r="U1506" s="767"/>
      <c r="V1506" s="767"/>
      <c r="W1506" s="767"/>
      <c r="X1506" s="748"/>
    </row>
    <row r="1507" spans="19:24" x14ac:dyDescent="0.15">
      <c r="U1507" s="767"/>
      <c r="V1507" s="767"/>
      <c r="W1507" s="755"/>
      <c r="X1507" s="748"/>
    </row>
    <row r="1508" spans="19:24" x14ac:dyDescent="0.15">
      <c r="U1508" s="767"/>
      <c r="V1508" s="767"/>
      <c r="W1508" s="767"/>
      <c r="X1508" s="748"/>
    </row>
    <row r="1509" spans="19:24" x14ac:dyDescent="0.15">
      <c r="U1509" s="767"/>
      <c r="V1509" s="767"/>
      <c r="W1509" s="767"/>
      <c r="X1509" s="748"/>
    </row>
    <row r="1510" spans="19:24" x14ac:dyDescent="0.15">
      <c r="S1510" s="65"/>
      <c r="U1510" s="748"/>
      <c r="V1510" s="748"/>
      <c r="W1510" s="767"/>
      <c r="X1510" s="748"/>
    </row>
    <row r="1511" spans="19:24" x14ac:dyDescent="0.15">
      <c r="S1511" s="65"/>
      <c r="U1511" s="767"/>
      <c r="V1511" s="767"/>
      <c r="W1511" s="767"/>
      <c r="X1511" s="748"/>
    </row>
    <row r="1512" spans="19:24" x14ac:dyDescent="0.15">
      <c r="U1512" s="767"/>
      <c r="V1512" s="767"/>
      <c r="W1512" s="767"/>
      <c r="X1512" s="748"/>
    </row>
    <row r="1513" spans="19:24" x14ac:dyDescent="0.15">
      <c r="U1513" s="252"/>
      <c r="V1513" s="252"/>
      <c r="W1513" s="767"/>
      <c r="X1513" s="748"/>
    </row>
    <row r="1514" spans="19:24" x14ac:dyDescent="0.15">
      <c r="U1514" s="767"/>
      <c r="V1514" s="767"/>
      <c r="W1514" s="767"/>
      <c r="X1514" s="748"/>
    </row>
    <row r="1515" spans="19:24" x14ac:dyDescent="0.15">
      <c r="U1515" s="767"/>
      <c r="V1515" s="767"/>
      <c r="X1515" s="748"/>
    </row>
    <row r="1516" spans="19:24" x14ac:dyDescent="0.15">
      <c r="U1516" s="748"/>
      <c r="V1516" s="748"/>
      <c r="W1516" s="768"/>
      <c r="X1516" s="748"/>
    </row>
    <row r="1517" spans="19:24" x14ac:dyDescent="0.15">
      <c r="U1517" s="748"/>
      <c r="V1517" s="748"/>
      <c r="W1517" s="768"/>
      <c r="X1517" s="767"/>
    </row>
    <row r="1518" spans="19:24" x14ac:dyDescent="0.15">
      <c r="U1518" s="767"/>
      <c r="V1518" s="767"/>
      <c r="W1518" s="768"/>
      <c r="X1518" s="767"/>
    </row>
    <row r="1519" spans="19:24" x14ac:dyDescent="0.15">
      <c r="U1519" s="767"/>
      <c r="V1519" s="767"/>
      <c r="W1519" s="767"/>
      <c r="X1519" s="767"/>
    </row>
    <row r="1520" spans="19:24" x14ac:dyDescent="0.15">
      <c r="U1520" s="748"/>
      <c r="V1520" s="748"/>
      <c r="W1520" s="767"/>
      <c r="X1520" s="767"/>
    </row>
    <row r="1521" spans="19:24" x14ac:dyDescent="0.15">
      <c r="S1521" s="65"/>
      <c r="U1521" s="767"/>
      <c r="V1521" s="767"/>
      <c r="W1521" s="767"/>
      <c r="X1521" s="767"/>
    </row>
    <row r="1522" spans="19:24" x14ac:dyDescent="0.15">
      <c r="S1522" s="65"/>
      <c r="U1522" s="767"/>
      <c r="V1522" s="767"/>
      <c r="W1522" s="767"/>
      <c r="X1522" s="767"/>
    </row>
    <row r="1523" spans="19:24" x14ac:dyDescent="0.15">
      <c r="U1523" s="748"/>
      <c r="V1523" s="748"/>
      <c r="W1523" s="767"/>
      <c r="X1523" s="767"/>
    </row>
    <row r="1524" spans="19:24" x14ac:dyDescent="0.15">
      <c r="S1524" s="65"/>
      <c r="U1524" s="767"/>
      <c r="V1524" s="767"/>
      <c r="W1524" s="768"/>
      <c r="X1524" s="767"/>
    </row>
    <row r="1525" spans="19:24" x14ac:dyDescent="0.15">
      <c r="S1525" s="65"/>
      <c r="U1525" s="767"/>
      <c r="V1525" s="748"/>
      <c r="W1525" s="767"/>
      <c r="X1525" s="767"/>
    </row>
    <row r="1526" spans="19:24" x14ac:dyDescent="0.15">
      <c r="S1526" s="65"/>
      <c r="U1526" s="767"/>
      <c r="V1526" s="767"/>
      <c r="W1526" s="767"/>
      <c r="X1526" s="767"/>
    </row>
    <row r="1527" spans="19:24" x14ac:dyDescent="0.15">
      <c r="S1527" s="65"/>
      <c r="U1527" s="767"/>
      <c r="V1527" s="767"/>
      <c r="W1527" s="767"/>
      <c r="X1527" s="767"/>
    </row>
    <row r="1528" spans="19:24" x14ac:dyDescent="0.15">
      <c r="S1528" s="65"/>
      <c r="U1528" s="767"/>
      <c r="V1528" s="748"/>
      <c r="W1528" s="767"/>
      <c r="X1528" s="767"/>
    </row>
    <row r="1529" spans="19:24" x14ac:dyDescent="0.15">
      <c r="U1529" s="767"/>
      <c r="V1529" s="767"/>
      <c r="W1529" s="767"/>
      <c r="X1529" s="748"/>
    </row>
    <row r="1530" spans="19:24" x14ac:dyDescent="0.15">
      <c r="S1530" s="65"/>
      <c r="U1530" s="767"/>
      <c r="V1530" s="767"/>
      <c r="W1530" s="748"/>
      <c r="X1530" s="748"/>
    </row>
    <row r="1531" spans="19:24" x14ac:dyDescent="0.15">
      <c r="S1531" s="65"/>
      <c r="U1531" s="767"/>
      <c r="V1531" s="748"/>
      <c r="W1531" s="767"/>
    </row>
    <row r="1532" spans="19:24" x14ac:dyDescent="0.15">
      <c r="U1532" s="767"/>
      <c r="V1532" s="767"/>
      <c r="W1532" s="767"/>
      <c r="X1532" s="767"/>
    </row>
    <row r="1533" spans="19:24" x14ac:dyDescent="0.15">
      <c r="S1533" s="65"/>
      <c r="U1533" s="767"/>
      <c r="V1533" s="767"/>
      <c r="W1533" s="767"/>
      <c r="X1533" s="767"/>
    </row>
    <row r="1534" spans="19:24" x14ac:dyDescent="0.15">
      <c r="U1534" s="767"/>
      <c r="V1534" s="748"/>
      <c r="W1534" s="748"/>
      <c r="X1534" s="767"/>
    </row>
    <row r="1535" spans="19:24" x14ac:dyDescent="0.15">
      <c r="S1535" s="65"/>
      <c r="U1535" s="767"/>
      <c r="V1535" s="767"/>
      <c r="W1535" s="767"/>
      <c r="X1535" s="768"/>
    </row>
    <row r="1536" spans="19:24" x14ac:dyDescent="0.15">
      <c r="U1536" s="767"/>
      <c r="V1536" s="767"/>
      <c r="W1536" s="767"/>
      <c r="X1536" s="767"/>
    </row>
    <row r="1537" spans="19:24" x14ac:dyDescent="0.15">
      <c r="S1537" s="65"/>
      <c r="U1537" s="767"/>
      <c r="V1537" s="767"/>
      <c r="W1537" s="748"/>
      <c r="X1537" s="767"/>
    </row>
    <row r="1538" spans="19:24" x14ac:dyDescent="0.15">
      <c r="S1538" s="65"/>
      <c r="U1538" s="767"/>
      <c r="V1538" s="767"/>
      <c r="W1538" s="767"/>
      <c r="X1538" s="748"/>
    </row>
    <row r="1539" spans="19:24" x14ac:dyDescent="0.15">
      <c r="S1539" s="65"/>
      <c r="U1539" s="767"/>
      <c r="V1539" s="767"/>
      <c r="W1539" s="767"/>
      <c r="X1539" s="767"/>
    </row>
    <row r="1540" spans="19:24" x14ac:dyDescent="0.15">
      <c r="U1540" s="767"/>
      <c r="V1540" s="767"/>
      <c r="W1540" s="748"/>
      <c r="X1540" s="767"/>
    </row>
    <row r="1541" spans="19:24" x14ac:dyDescent="0.15">
      <c r="U1541" s="767"/>
      <c r="V1541" s="767"/>
      <c r="W1541" s="767"/>
      <c r="X1541" s="767"/>
    </row>
    <row r="1542" spans="19:24" x14ac:dyDescent="0.15">
      <c r="S1542" s="65"/>
      <c r="U1542" s="767"/>
      <c r="V1542" s="767"/>
      <c r="W1542" s="767"/>
      <c r="X1542" s="767"/>
    </row>
    <row r="1543" spans="19:24" x14ac:dyDescent="0.15">
      <c r="S1543" s="283"/>
      <c r="U1543" s="767"/>
      <c r="V1543" s="767"/>
      <c r="W1543" s="767"/>
      <c r="X1543" s="767"/>
    </row>
    <row r="1544" spans="19:24" x14ac:dyDescent="0.15">
      <c r="S1544" s="283"/>
      <c r="U1544" s="767"/>
      <c r="V1544" s="767"/>
      <c r="W1544" s="767"/>
      <c r="X1544" s="748"/>
    </row>
    <row r="1545" spans="19:24" x14ac:dyDescent="0.15">
      <c r="U1545" s="767"/>
      <c r="V1545" s="767"/>
      <c r="W1545" s="767"/>
      <c r="X1545" s="767"/>
    </row>
    <row r="1546" spans="19:24" x14ac:dyDescent="0.15">
      <c r="U1546" s="767"/>
      <c r="V1546" s="767"/>
      <c r="W1546" s="767"/>
      <c r="X1546" s="767"/>
    </row>
    <row r="1547" spans="19:24" x14ac:dyDescent="0.15">
      <c r="U1547" s="767"/>
      <c r="V1547" s="767"/>
      <c r="W1547" s="767"/>
      <c r="X1547" s="768"/>
    </row>
    <row r="1548" spans="19:24" x14ac:dyDescent="0.15">
      <c r="U1548" s="767"/>
      <c r="V1548" s="767"/>
      <c r="W1548" s="767"/>
      <c r="X1548" s="767"/>
    </row>
    <row r="1549" spans="19:24" x14ac:dyDescent="0.15">
      <c r="U1549" s="767"/>
      <c r="V1549" s="767"/>
      <c r="W1549" s="767"/>
      <c r="X1549" s="767"/>
    </row>
    <row r="1550" spans="19:24" x14ac:dyDescent="0.15">
      <c r="U1550" s="767"/>
      <c r="V1550" s="767"/>
      <c r="W1550" s="767"/>
      <c r="X1550" s="252"/>
    </row>
    <row r="1551" spans="19:24" x14ac:dyDescent="0.15">
      <c r="U1551" s="767"/>
      <c r="V1551" s="767"/>
      <c r="W1551" s="767"/>
      <c r="X1551" s="748"/>
    </row>
    <row r="1552" spans="19:24" x14ac:dyDescent="0.15">
      <c r="U1552" s="767"/>
      <c r="V1552" s="767"/>
      <c r="W1552" s="767"/>
      <c r="X1552" s="767"/>
    </row>
    <row r="1553" spans="19:24" x14ac:dyDescent="0.15">
      <c r="U1553" s="767"/>
      <c r="V1553" s="767"/>
      <c r="W1553" s="767"/>
      <c r="X1553" s="767"/>
    </row>
    <row r="1554" spans="19:24" x14ac:dyDescent="0.15">
      <c r="U1554" s="767"/>
      <c r="V1554" s="767"/>
      <c r="W1554" s="767"/>
      <c r="X1554" s="748"/>
    </row>
    <row r="1555" spans="19:24" x14ac:dyDescent="0.15">
      <c r="U1555" s="767"/>
      <c r="V1555" s="767"/>
      <c r="W1555" s="767"/>
      <c r="X1555" s="767"/>
    </row>
    <row r="1556" spans="19:24" x14ac:dyDescent="0.15">
      <c r="W1556" s="767"/>
      <c r="X1556" s="767"/>
    </row>
    <row r="1557" spans="19:24" x14ac:dyDescent="0.15">
      <c r="U1557" s="748"/>
      <c r="V1557" s="748"/>
      <c r="W1557" s="767"/>
      <c r="X1557" s="748"/>
    </row>
    <row r="1558" spans="19:24" x14ac:dyDescent="0.15">
      <c r="S1558" s="742"/>
      <c r="U1558" s="767"/>
      <c r="V1558" s="767"/>
      <c r="W1558" s="767"/>
      <c r="X1558" s="767"/>
    </row>
    <row r="1559" spans="19:24" x14ac:dyDescent="0.15">
      <c r="U1559" s="767"/>
      <c r="V1559" s="767"/>
      <c r="W1559" s="767"/>
      <c r="X1559" s="767"/>
    </row>
    <row r="1560" spans="19:24" x14ac:dyDescent="0.15">
      <c r="U1560" s="767"/>
      <c r="V1560" s="767"/>
      <c r="W1560" s="252"/>
      <c r="X1560" s="767"/>
    </row>
    <row r="1561" spans="19:24" x14ac:dyDescent="0.15">
      <c r="S1561" s="742"/>
      <c r="U1561" s="770"/>
      <c r="V1561" s="768"/>
      <c r="W1561" s="767"/>
      <c r="X1561" s="767"/>
    </row>
    <row r="1562" spans="19:24" x14ac:dyDescent="0.15">
      <c r="U1562" s="767"/>
      <c r="V1562" s="767"/>
      <c r="W1562" s="767"/>
      <c r="X1562" s="767"/>
    </row>
    <row r="1563" spans="19:24" x14ac:dyDescent="0.15">
      <c r="U1563" s="767"/>
      <c r="V1563" s="767"/>
      <c r="W1563" s="767"/>
      <c r="X1563" s="767"/>
    </row>
    <row r="1564" spans="19:24" x14ac:dyDescent="0.15">
      <c r="S1564" s="65"/>
      <c r="U1564" s="748"/>
      <c r="V1564" s="748"/>
      <c r="W1564" s="767"/>
      <c r="X1564" s="767"/>
    </row>
    <row r="1565" spans="19:24" x14ac:dyDescent="0.15">
      <c r="S1565" s="65"/>
      <c r="U1565" s="767"/>
      <c r="V1565" s="767"/>
      <c r="W1565" s="767"/>
      <c r="X1565" s="767"/>
    </row>
    <row r="1566" spans="19:24" x14ac:dyDescent="0.15">
      <c r="U1566" s="767"/>
      <c r="V1566" s="767"/>
      <c r="W1566" s="767"/>
      <c r="X1566" s="767"/>
    </row>
    <row r="1567" spans="19:24" x14ac:dyDescent="0.15">
      <c r="S1567" s="65"/>
      <c r="U1567" s="748"/>
      <c r="V1567" s="748"/>
      <c r="W1567" s="767"/>
      <c r="X1567" s="767"/>
    </row>
    <row r="1568" spans="19:24" x14ac:dyDescent="0.15">
      <c r="S1568" s="65"/>
      <c r="U1568" s="767"/>
      <c r="V1568" s="767"/>
      <c r="W1568" s="767"/>
      <c r="X1568" s="767"/>
    </row>
    <row r="1569" spans="19:24" x14ac:dyDescent="0.15">
      <c r="S1569" s="65"/>
      <c r="U1569" s="767"/>
      <c r="V1569" s="767"/>
      <c r="W1569" s="767"/>
      <c r="X1569" s="767"/>
    </row>
    <row r="1570" spans="19:24" x14ac:dyDescent="0.15">
      <c r="S1570" s="65"/>
      <c r="U1570" s="767"/>
      <c r="V1570" s="767"/>
      <c r="W1570" s="767"/>
      <c r="X1570" s="767"/>
    </row>
    <row r="1571" spans="19:24" x14ac:dyDescent="0.15">
      <c r="S1571" s="65"/>
      <c r="U1571" s="767"/>
      <c r="V1571" s="767"/>
      <c r="W1571" s="767"/>
      <c r="X1571" s="767"/>
    </row>
    <row r="1572" spans="19:24" x14ac:dyDescent="0.15">
      <c r="U1572" s="767"/>
      <c r="V1572" s="767"/>
      <c r="W1572" s="767"/>
      <c r="X1572" s="767"/>
    </row>
    <row r="1573" spans="19:24" x14ac:dyDescent="0.15">
      <c r="U1573" s="748"/>
      <c r="V1573" s="748"/>
      <c r="X1573" s="767"/>
    </row>
    <row r="1574" spans="19:24" x14ac:dyDescent="0.15">
      <c r="S1574" s="65"/>
      <c r="U1574" s="767"/>
      <c r="V1574" s="767"/>
      <c r="W1574" s="748"/>
      <c r="X1574" s="767"/>
    </row>
    <row r="1575" spans="19:24" x14ac:dyDescent="0.15">
      <c r="S1575" s="65"/>
      <c r="U1575" s="767"/>
      <c r="V1575" s="767"/>
      <c r="W1575" s="767"/>
      <c r="X1575" s="767"/>
    </row>
    <row r="1576" spans="19:24" x14ac:dyDescent="0.15">
      <c r="S1576" s="742"/>
      <c r="U1576" s="748"/>
      <c r="V1576" s="748"/>
      <c r="W1576" s="767"/>
      <c r="X1576" s="767"/>
    </row>
    <row r="1577" spans="19:24" x14ac:dyDescent="0.15">
      <c r="S1577" s="65"/>
      <c r="U1577" s="767"/>
      <c r="V1577" s="767"/>
      <c r="W1577" s="767"/>
      <c r="X1577" s="767"/>
    </row>
    <row r="1578" spans="19:24" x14ac:dyDescent="0.15">
      <c r="S1578" s="65"/>
      <c r="W1578" s="767"/>
      <c r="X1578" s="767"/>
    </row>
    <row r="1579" spans="19:24" x14ac:dyDescent="0.15">
      <c r="S1579" s="65"/>
      <c r="U1579" s="748"/>
      <c r="V1579" s="767"/>
      <c r="W1579" s="768"/>
      <c r="X1579" s="767"/>
    </row>
    <row r="1580" spans="19:24" x14ac:dyDescent="0.15">
      <c r="S1580" s="65"/>
      <c r="U1580" s="767"/>
      <c r="V1580" s="767"/>
      <c r="W1580" s="767"/>
      <c r="X1580" s="767"/>
    </row>
    <row r="1581" spans="19:24" x14ac:dyDescent="0.15">
      <c r="S1581" s="65"/>
      <c r="U1581" s="767"/>
      <c r="V1581" s="767"/>
      <c r="W1581" s="767"/>
      <c r="X1581" s="767"/>
    </row>
    <row r="1582" spans="19:24" x14ac:dyDescent="0.15">
      <c r="S1582" s="742"/>
      <c r="U1582" s="748"/>
      <c r="V1582" s="767"/>
      <c r="W1582" s="767"/>
      <c r="X1582" s="767"/>
    </row>
    <row r="1583" spans="19:24" x14ac:dyDescent="0.15">
      <c r="S1583" s="65"/>
      <c r="U1583" s="767"/>
      <c r="V1583" s="767"/>
      <c r="W1583" s="767"/>
      <c r="X1583" s="767"/>
    </row>
    <row r="1584" spans="19:24" x14ac:dyDescent="0.15">
      <c r="S1584" s="65"/>
      <c r="U1584" s="767"/>
      <c r="V1584" s="767"/>
      <c r="W1584" s="767"/>
      <c r="X1584" s="767"/>
    </row>
    <row r="1585" spans="19:24" x14ac:dyDescent="0.15">
      <c r="S1585" s="742"/>
      <c r="U1585" s="748"/>
      <c r="V1585" s="767"/>
      <c r="W1585" s="767"/>
      <c r="X1585" s="767"/>
    </row>
    <row r="1586" spans="19:24" x14ac:dyDescent="0.15">
      <c r="S1586" s="742"/>
      <c r="U1586" s="767"/>
      <c r="V1586" s="767"/>
      <c r="W1586" s="767"/>
      <c r="X1586" s="767"/>
    </row>
    <row r="1587" spans="19:24" x14ac:dyDescent="0.15">
      <c r="S1587" s="742"/>
      <c r="U1587" s="767"/>
      <c r="V1587" s="767"/>
      <c r="W1587" s="767"/>
      <c r="X1587" s="767"/>
    </row>
    <row r="1588" spans="19:24" x14ac:dyDescent="0.15">
      <c r="S1588" s="742"/>
      <c r="U1588" s="767"/>
      <c r="V1588" s="767"/>
      <c r="W1588" s="767"/>
      <c r="X1588" s="767"/>
    </row>
    <row r="1589" spans="19:24" x14ac:dyDescent="0.15">
      <c r="U1589" s="767"/>
      <c r="V1589" s="767"/>
      <c r="W1589" s="767"/>
      <c r="X1589" s="768"/>
    </row>
    <row r="1590" spans="19:24" x14ac:dyDescent="0.15">
      <c r="S1590" s="65"/>
      <c r="U1590" s="767"/>
      <c r="V1590" s="767"/>
      <c r="W1590" s="767"/>
    </row>
    <row r="1591" spans="19:24" x14ac:dyDescent="0.15">
      <c r="S1591" s="742"/>
      <c r="U1591" s="767"/>
      <c r="V1591" s="767"/>
      <c r="W1591" s="748"/>
      <c r="X1591" s="748"/>
    </row>
    <row r="1592" spans="19:24" x14ac:dyDescent="0.15">
      <c r="S1592" s="742"/>
      <c r="U1592" s="767"/>
      <c r="V1592" s="767"/>
      <c r="W1592" s="767"/>
      <c r="X1592" s="767"/>
    </row>
    <row r="1593" spans="19:24" x14ac:dyDescent="0.15">
      <c r="S1593" s="65"/>
      <c r="U1593" s="767"/>
      <c r="V1593" s="767"/>
      <c r="W1593" s="767"/>
      <c r="X1593" s="767"/>
    </row>
    <row r="1594" spans="19:24" x14ac:dyDescent="0.15">
      <c r="S1594" s="742"/>
      <c r="U1594" s="767"/>
      <c r="V1594" s="767"/>
      <c r="W1594" s="748"/>
      <c r="X1594" s="767"/>
    </row>
    <row r="1595" spans="19:24" x14ac:dyDescent="0.15">
      <c r="S1595" s="65"/>
      <c r="U1595" s="767"/>
      <c r="V1595" s="767"/>
      <c r="W1595" s="767"/>
      <c r="X1595" s="767"/>
    </row>
    <row r="1596" spans="19:24" x14ac:dyDescent="0.15">
      <c r="U1596" s="767"/>
      <c r="V1596" s="767"/>
      <c r="X1596" s="767"/>
    </row>
    <row r="1597" spans="19:24" x14ac:dyDescent="0.15">
      <c r="U1597" s="770"/>
      <c r="V1597" s="770"/>
      <c r="W1597" s="767"/>
      <c r="X1597" s="748"/>
    </row>
    <row r="1598" spans="19:24" x14ac:dyDescent="0.15">
      <c r="S1598" s="65"/>
      <c r="U1598" s="767"/>
      <c r="V1598" s="767"/>
      <c r="W1598" s="767"/>
      <c r="X1598" s="767"/>
    </row>
    <row r="1599" spans="19:24" x14ac:dyDescent="0.15">
      <c r="U1599" s="767"/>
      <c r="V1599" s="767"/>
      <c r="W1599" s="767"/>
      <c r="X1599" s="767"/>
    </row>
    <row r="1600" spans="19:24" x14ac:dyDescent="0.15">
      <c r="U1600" s="767"/>
      <c r="V1600" s="767"/>
      <c r="W1600" s="767"/>
      <c r="X1600" s="768"/>
    </row>
    <row r="1601" spans="19:24" x14ac:dyDescent="0.15">
      <c r="S1601" s="742"/>
      <c r="U1601" s="767"/>
      <c r="V1601" s="767"/>
      <c r="W1601" s="767"/>
      <c r="X1601" s="767"/>
    </row>
    <row r="1602" spans="19:24" x14ac:dyDescent="0.15">
      <c r="S1602" s="65"/>
      <c r="U1602" s="767"/>
      <c r="V1602" s="767"/>
      <c r="W1602" s="767"/>
      <c r="X1602" s="767"/>
    </row>
    <row r="1603" spans="19:24" x14ac:dyDescent="0.15">
      <c r="U1603" s="770"/>
      <c r="V1603" s="770"/>
      <c r="W1603" s="767"/>
      <c r="X1603" s="758"/>
    </row>
    <row r="1604" spans="19:24" x14ac:dyDescent="0.15">
      <c r="S1604" s="742"/>
      <c r="U1604" s="748"/>
      <c r="V1604" s="748"/>
      <c r="W1604" s="767"/>
      <c r="X1604" s="767"/>
    </row>
    <row r="1605" spans="19:24" x14ac:dyDescent="0.15">
      <c r="S1605" s="65"/>
      <c r="U1605" s="767"/>
      <c r="V1605" s="767"/>
      <c r="W1605" s="767"/>
      <c r="X1605" s="767"/>
    </row>
    <row r="1606" spans="19:24" x14ac:dyDescent="0.15">
      <c r="S1606" s="65"/>
      <c r="U1606" s="748"/>
      <c r="V1606" s="748"/>
      <c r="W1606" s="767"/>
      <c r="X1606" s="252"/>
    </row>
    <row r="1607" spans="19:24" x14ac:dyDescent="0.15">
      <c r="S1607" s="65"/>
      <c r="U1607" s="748"/>
      <c r="V1607" s="748"/>
      <c r="W1607" s="767"/>
      <c r="X1607" s="767"/>
    </row>
    <row r="1608" spans="19:24" x14ac:dyDescent="0.15">
      <c r="S1608" s="65"/>
      <c r="U1608" s="748"/>
      <c r="V1608" s="748"/>
      <c r="W1608" s="767"/>
      <c r="X1608" s="767"/>
    </row>
    <row r="1609" spans="19:24" x14ac:dyDescent="0.15">
      <c r="S1609" s="65"/>
      <c r="U1609" s="748"/>
      <c r="V1609" s="748"/>
      <c r="W1609" s="767"/>
      <c r="X1609" s="748"/>
    </row>
    <row r="1610" spans="19:24" x14ac:dyDescent="0.15">
      <c r="U1610" s="748"/>
      <c r="V1610" s="748"/>
      <c r="W1610" s="767"/>
      <c r="X1610" s="767"/>
    </row>
    <row r="1611" spans="19:24" x14ac:dyDescent="0.15">
      <c r="S1611" s="65"/>
      <c r="U1611" s="748"/>
      <c r="V1611" s="748"/>
      <c r="W1611" s="767"/>
      <c r="X1611" s="767"/>
    </row>
    <row r="1612" spans="19:24" x14ac:dyDescent="0.15">
      <c r="S1612" s="65"/>
      <c r="U1612" s="767"/>
      <c r="V1612" s="767"/>
      <c r="W1612" s="767"/>
      <c r="X1612" s="748"/>
    </row>
    <row r="1613" spans="19:24" x14ac:dyDescent="0.15">
      <c r="S1613" s="65"/>
      <c r="U1613" s="767"/>
      <c r="V1613" s="767"/>
      <c r="W1613" s="767"/>
      <c r="X1613" s="767"/>
    </row>
    <row r="1614" spans="19:24" x14ac:dyDescent="0.15">
      <c r="S1614" s="65"/>
      <c r="U1614" s="767"/>
      <c r="V1614" s="767"/>
      <c r="W1614" s="767"/>
    </row>
    <row r="1615" spans="19:24" x14ac:dyDescent="0.15">
      <c r="S1615" s="65"/>
      <c r="U1615" s="767"/>
      <c r="V1615" s="767"/>
      <c r="W1615" s="770"/>
      <c r="X1615" s="767"/>
    </row>
    <row r="1616" spans="19:24" x14ac:dyDescent="0.15">
      <c r="S1616" s="65"/>
      <c r="U1616" s="767"/>
      <c r="V1616" s="767"/>
      <c r="W1616" s="767"/>
      <c r="X1616" s="767"/>
    </row>
    <row r="1617" spans="19:24" x14ac:dyDescent="0.15">
      <c r="S1617" s="65"/>
      <c r="U1617" s="767"/>
      <c r="V1617" s="767"/>
      <c r="W1617" s="767"/>
      <c r="X1617" s="767"/>
    </row>
    <row r="1618" spans="19:24" x14ac:dyDescent="0.15">
      <c r="S1618" s="65"/>
      <c r="U1618" s="767"/>
      <c r="V1618" s="767"/>
      <c r="W1618" s="767"/>
      <c r="X1618" s="767"/>
    </row>
    <row r="1619" spans="19:24" x14ac:dyDescent="0.15">
      <c r="S1619" s="65"/>
      <c r="U1619" s="767"/>
      <c r="V1619" s="767"/>
      <c r="W1619" s="767"/>
      <c r="X1619" s="767"/>
    </row>
    <row r="1620" spans="19:24" x14ac:dyDescent="0.15">
      <c r="S1620" s="65"/>
      <c r="U1620" s="767"/>
      <c r="V1620" s="767"/>
      <c r="W1620" s="767"/>
      <c r="X1620" s="767"/>
    </row>
    <row r="1621" spans="19:24" x14ac:dyDescent="0.15">
      <c r="S1621" s="742"/>
      <c r="U1621" s="767"/>
      <c r="V1621" s="767"/>
      <c r="W1621" s="767"/>
      <c r="X1621" s="767"/>
    </row>
    <row r="1622" spans="19:24" x14ac:dyDescent="0.15">
      <c r="S1622" s="65"/>
      <c r="U1622" s="767"/>
      <c r="V1622" s="767"/>
      <c r="W1622" s="748"/>
      <c r="X1622" s="767"/>
    </row>
    <row r="1623" spans="19:24" x14ac:dyDescent="0.15">
      <c r="S1623" s="65"/>
      <c r="U1623" s="748"/>
      <c r="V1623" s="748"/>
      <c r="W1623" s="767"/>
      <c r="X1623" s="767"/>
    </row>
    <row r="1624" spans="19:24" x14ac:dyDescent="0.15">
      <c r="S1624" s="65"/>
      <c r="U1624" s="767"/>
      <c r="V1624" s="767"/>
      <c r="W1624" s="767"/>
      <c r="X1624" s="767"/>
    </row>
    <row r="1625" spans="19:24" x14ac:dyDescent="0.15">
      <c r="S1625" s="65"/>
      <c r="U1625" s="767"/>
      <c r="V1625" s="767"/>
      <c r="W1625" s="767"/>
      <c r="X1625" s="767"/>
    </row>
    <row r="1626" spans="19:24" x14ac:dyDescent="0.15">
      <c r="S1626" s="65"/>
      <c r="U1626" s="767"/>
      <c r="V1626" s="767"/>
      <c r="W1626" s="767"/>
      <c r="X1626" s="767"/>
    </row>
    <row r="1627" spans="19:24" x14ac:dyDescent="0.15">
      <c r="S1627" s="65"/>
      <c r="U1627" s="748"/>
      <c r="V1627" s="748"/>
      <c r="W1627" s="768"/>
      <c r="X1627" s="767"/>
    </row>
    <row r="1628" spans="19:24" x14ac:dyDescent="0.15">
      <c r="S1628" s="65"/>
      <c r="U1628" s="767"/>
      <c r="V1628" s="767"/>
      <c r="W1628" s="768"/>
      <c r="X1628" s="767"/>
    </row>
    <row r="1629" spans="19:24" x14ac:dyDescent="0.15">
      <c r="S1629" s="65"/>
      <c r="U1629" s="767"/>
      <c r="V1629" s="767"/>
      <c r="W1629" s="768"/>
      <c r="X1629" s="767"/>
    </row>
    <row r="1630" spans="19:24" x14ac:dyDescent="0.15">
      <c r="S1630" s="742"/>
      <c r="U1630" s="748"/>
      <c r="V1630" s="748"/>
      <c r="W1630" s="748"/>
      <c r="X1630" s="767"/>
    </row>
    <row r="1631" spans="19:24" x14ac:dyDescent="0.15">
      <c r="U1631" s="767"/>
      <c r="V1631" s="767"/>
      <c r="W1631" s="748"/>
      <c r="X1631" s="767"/>
    </row>
    <row r="1632" spans="19:24" x14ac:dyDescent="0.15">
      <c r="U1632" s="767"/>
      <c r="V1632" s="767"/>
      <c r="W1632" s="748"/>
      <c r="X1632" s="767"/>
    </row>
    <row r="1633" spans="19:24" x14ac:dyDescent="0.15">
      <c r="S1633" s="742"/>
      <c r="U1633" s="767"/>
      <c r="V1633" s="767"/>
      <c r="W1633" s="748"/>
      <c r="X1633" s="252"/>
    </row>
    <row r="1634" spans="19:24" x14ac:dyDescent="0.15">
      <c r="S1634" s="742"/>
      <c r="U1634" s="767"/>
      <c r="V1634" s="748"/>
      <c r="W1634" s="748"/>
      <c r="X1634" s="767"/>
    </row>
    <row r="1635" spans="19:24" x14ac:dyDescent="0.15">
      <c r="S1635" s="742"/>
      <c r="U1635" s="767"/>
      <c r="V1635" s="767"/>
      <c r="W1635" s="767"/>
      <c r="X1635" s="767"/>
    </row>
    <row r="1636" spans="19:24" x14ac:dyDescent="0.15">
      <c r="S1636" s="742"/>
      <c r="U1636" s="767"/>
      <c r="V1636" s="767"/>
      <c r="W1636" s="767"/>
      <c r="X1636" s="767"/>
    </row>
    <row r="1637" spans="19:24" x14ac:dyDescent="0.15">
      <c r="S1637" s="742"/>
      <c r="U1637" s="767"/>
      <c r="V1637" s="748"/>
      <c r="W1637" s="767"/>
      <c r="X1637" s="767"/>
    </row>
    <row r="1638" spans="19:24" x14ac:dyDescent="0.15">
      <c r="S1638" s="742"/>
      <c r="U1638" s="767"/>
      <c r="V1638" s="767"/>
      <c r="W1638" s="767"/>
      <c r="X1638" s="767"/>
    </row>
    <row r="1639" spans="19:24" x14ac:dyDescent="0.15">
      <c r="S1639" s="742"/>
      <c r="U1639" s="767"/>
      <c r="V1639" s="767"/>
      <c r="W1639" s="748"/>
      <c r="X1639" s="770"/>
    </row>
    <row r="1640" spans="19:24" x14ac:dyDescent="0.15">
      <c r="U1640" s="767"/>
      <c r="V1640" s="748"/>
      <c r="W1640" s="748"/>
      <c r="X1640" s="748"/>
    </row>
    <row r="1641" spans="19:24" x14ac:dyDescent="0.15">
      <c r="U1641" s="767"/>
      <c r="V1641" s="767"/>
      <c r="W1641" s="748"/>
      <c r="X1641" s="767"/>
    </row>
    <row r="1642" spans="19:24" x14ac:dyDescent="0.15">
      <c r="S1642" s="62"/>
      <c r="U1642" s="767"/>
      <c r="V1642" s="767"/>
      <c r="W1642" s="748"/>
      <c r="X1642" s="748"/>
    </row>
    <row r="1643" spans="19:24" x14ac:dyDescent="0.15">
      <c r="U1643" s="767"/>
      <c r="V1643" s="767"/>
      <c r="W1643" s="767"/>
      <c r="X1643" s="748"/>
    </row>
    <row r="1644" spans="19:24" x14ac:dyDescent="0.15">
      <c r="U1644" s="767"/>
      <c r="V1644" s="767"/>
      <c r="W1644" s="748"/>
      <c r="X1644" s="748"/>
    </row>
    <row r="1645" spans="19:24" x14ac:dyDescent="0.15">
      <c r="U1645" s="767"/>
      <c r="V1645" s="767"/>
      <c r="W1645" s="767"/>
      <c r="X1645" s="767"/>
    </row>
    <row r="1646" spans="19:24" x14ac:dyDescent="0.15">
      <c r="U1646" s="767"/>
      <c r="V1646" s="767"/>
      <c r="W1646" s="748"/>
      <c r="X1646" s="767"/>
    </row>
    <row r="1647" spans="19:24" x14ac:dyDescent="0.15">
      <c r="U1647" s="767"/>
      <c r="V1647" s="767"/>
      <c r="W1647" s="767"/>
      <c r="X1647" s="767"/>
    </row>
    <row r="1648" spans="19:24" x14ac:dyDescent="0.15">
      <c r="U1648" s="767"/>
      <c r="V1648" s="767"/>
      <c r="W1648" s="767"/>
      <c r="X1648" s="767"/>
    </row>
    <row r="1649" spans="19:24" x14ac:dyDescent="0.15">
      <c r="U1649" s="767"/>
      <c r="V1649" s="767"/>
      <c r="W1649" s="748"/>
      <c r="X1649" s="767"/>
    </row>
    <row r="1650" spans="19:24" x14ac:dyDescent="0.15">
      <c r="U1650" s="767"/>
      <c r="V1650" s="767"/>
      <c r="W1650" s="767"/>
      <c r="X1650" s="767"/>
    </row>
    <row r="1651" spans="19:24" x14ac:dyDescent="0.15">
      <c r="S1651" s="62"/>
      <c r="U1651" s="767"/>
      <c r="V1651" s="767"/>
      <c r="W1651" s="767"/>
      <c r="X1651" s="748"/>
    </row>
    <row r="1652" spans="19:24" x14ac:dyDescent="0.15">
      <c r="U1652" s="767"/>
      <c r="V1652" s="767"/>
      <c r="W1652" s="767"/>
      <c r="X1652" s="748"/>
    </row>
    <row r="1653" spans="19:24" x14ac:dyDescent="0.15">
      <c r="U1653" s="767"/>
      <c r="V1653" s="767"/>
      <c r="W1653" s="767"/>
      <c r="X1653" s="748"/>
    </row>
    <row r="1654" spans="19:24" x14ac:dyDescent="0.15">
      <c r="U1654" s="767"/>
      <c r="V1654" s="767"/>
      <c r="W1654" s="767"/>
      <c r="X1654" s="767"/>
    </row>
    <row r="1655" spans="19:24" x14ac:dyDescent="0.15">
      <c r="U1655" s="767"/>
      <c r="V1655" s="767"/>
      <c r="W1655" s="767"/>
      <c r="X1655" s="767"/>
    </row>
    <row r="1656" spans="19:24" x14ac:dyDescent="0.15">
      <c r="U1656" s="767"/>
      <c r="V1656" s="767"/>
      <c r="W1656" s="767"/>
      <c r="X1656" s="767"/>
    </row>
    <row r="1657" spans="19:24" x14ac:dyDescent="0.15">
      <c r="U1657" s="767"/>
      <c r="V1657" s="767"/>
      <c r="W1657" s="767"/>
      <c r="X1657" s="767"/>
    </row>
    <row r="1658" spans="19:24" x14ac:dyDescent="0.15">
      <c r="U1658" s="748"/>
      <c r="V1658" s="748"/>
      <c r="W1658" s="767"/>
      <c r="X1658" s="748"/>
    </row>
    <row r="1659" spans="19:24" x14ac:dyDescent="0.15">
      <c r="U1659" s="748"/>
      <c r="V1659" s="748"/>
      <c r="W1659" s="767"/>
      <c r="X1659" s="748"/>
    </row>
    <row r="1660" spans="19:24" x14ac:dyDescent="0.15">
      <c r="U1660" s="767"/>
      <c r="V1660" s="767"/>
      <c r="W1660" s="767"/>
      <c r="X1660" s="767"/>
    </row>
    <row r="1661" spans="19:24" x14ac:dyDescent="0.15">
      <c r="U1661" s="767"/>
      <c r="V1661" s="767"/>
      <c r="W1661" s="767"/>
      <c r="X1661" s="748"/>
    </row>
    <row r="1662" spans="19:24" x14ac:dyDescent="0.15">
      <c r="U1662" s="748"/>
      <c r="V1662" s="748"/>
      <c r="W1662" s="767"/>
      <c r="X1662" s="767"/>
    </row>
    <row r="1663" spans="19:24" x14ac:dyDescent="0.15">
      <c r="U1663" s="767"/>
      <c r="V1663" s="767"/>
      <c r="W1663" s="767"/>
      <c r="X1663" s="767"/>
    </row>
    <row r="1664" spans="19:24" x14ac:dyDescent="0.15">
      <c r="U1664" s="770"/>
      <c r="V1664" s="768"/>
      <c r="W1664" s="767"/>
      <c r="X1664" s="767"/>
    </row>
    <row r="1665" spans="19:24" x14ac:dyDescent="0.15">
      <c r="W1665" s="767"/>
      <c r="X1665" s="748"/>
    </row>
    <row r="1666" spans="19:24" x14ac:dyDescent="0.15">
      <c r="U1666" s="767"/>
      <c r="V1666" s="767"/>
      <c r="W1666" s="767"/>
      <c r="X1666" s="767"/>
    </row>
    <row r="1667" spans="19:24" x14ac:dyDescent="0.15">
      <c r="U1667" s="758"/>
      <c r="V1667" s="758"/>
      <c r="W1667" s="767"/>
      <c r="X1667" s="767"/>
    </row>
    <row r="1668" spans="19:24" x14ac:dyDescent="0.15">
      <c r="S1668" s="65"/>
      <c r="U1668" s="758"/>
      <c r="V1668" s="758"/>
      <c r="W1668" s="767"/>
      <c r="X1668" s="748"/>
    </row>
    <row r="1669" spans="19:24" x14ac:dyDescent="0.15">
      <c r="S1669" s="65"/>
      <c r="U1669" s="758"/>
      <c r="V1669" s="758"/>
      <c r="W1669" s="767"/>
      <c r="X1669" s="767"/>
    </row>
    <row r="1670" spans="19:24" x14ac:dyDescent="0.15">
      <c r="S1670" s="65"/>
      <c r="U1670" s="758"/>
      <c r="V1670" s="758"/>
      <c r="W1670" s="767"/>
      <c r="X1670" s="767"/>
    </row>
    <row r="1671" spans="19:24" x14ac:dyDescent="0.15">
      <c r="S1671" s="65"/>
      <c r="U1671" s="758"/>
      <c r="V1671" s="758"/>
      <c r="W1671" s="767"/>
      <c r="X1671" s="767"/>
    </row>
    <row r="1672" spans="19:24" x14ac:dyDescent="0.15">
      <c r="S1672" s="65"/>
      <c r="U1672" s="748"/>
      <c r="V1672" s="748"/>
      <c r="W1672" s="767"/>
      <c r="X1672" s="758"/>
    </row>
    <row r="1673" spans="19:24" x14ac:dyDescent="0.15">
      <c r="S1673" s="65"/>
      <c r="U1673" s="748"/>
      <c r="V1673" s="748"/>
      <c r="W1673" s="767"/>
      <c r="X1673" s="767"/>
    </row>
    <row r="1674" spans="19:24" x14ac:dyDescent="0.15">
      <c r="S1674" s="65"/>
      <c r="U1674" s="748"/>
      <c r="V1674" s="748"/>
      <c r="W1674" s="767"/>
      <c r="X1674" s="767"/>
    </row>
    <row r="1675" spans="19:24" x14ac:dyDescent="0.15">
      <c r="S1675" s="65"/>
      <c r="U1675" s="767"/>
      <c r="V1675" s="758"/>
      <c r="W1675" s="767"/>
      <c r="X1675" s="758"/>
    </row>
    <row r="1676" spans="19:24" x14ac:dyDescent="0.15">
      <c r="S1676" s="65"/>
      <c r="U1676" s="767"/>
      <c r="V1676" s="767"/>
      <c r="W1676" s="767"/>
      <c r="X1676" s="767"/>
    </row>
    <row r="1677" spans="19:24" x14ac:dyDescent="0.15">
      <c r="S1677" s="65"/>
      <c r="U1677" s="767"/>
      <c r="V1677" s="767"/>
      <c r="W1677" s="767"/>
      <c r="X1677" s="767"/>
    </row>
    <row r="1678" spans="19:24" x14ac:dyDescent="0.15">
      <c r="S1678" s="65"/>
      <c r="U1678" s="748"/>
      <c r="V1678" s="748"/>
      <c r="W1678" s="748"/>
      <c r="X1678" s="758"/>
    </row>
    <row r="1679" spans="19:24" x14ac:dyDescent="0.15">
      <c r="S1679" s="65"/>
      <c r="U1679" s="748"/>
      <c r="V1679" s="748"/>
      <c r="W1679" s="767"/>
      <c r="X1679" s="767"/>
    </row>
    <row r="1680" spans="19:24" x14ac:dyDescent="0.15">
      <c r="S1680" s="65"/>
      <c r="U1680" s="748"/>
      <c r="V1680" s="748"/>
      <c r="W1680" s="748"/>
      <c r="X1680" s="767"/>
    </row>
    <row r="1681" spans="19:24" x14ac:dyDescent="0.15">
      <c r="S1681" s="65"/>
      <c r="U1681" s="748"/>
      <c r="V1681" s="748"/>
      <c r="W1681" s="748"/>
      <c r="X1681" s="767"/>
    </row>
    <row r="1682" spans="19:24" x14ac:dyDescent="0.15">
      <c r="S1682" s="65"/>
      <c r="U1682" s="767"/>
      <c r="V1682" s="767"/>
      <c r="W1682" s="767"/>
      <c r="X1682" s="767"/>
    </row>
    <row r="1683" spans="19:24" x14ac:dyDescent="0.15">
      <c r="S1683" s="65"/>
      <c r="U1683" s="748"/>
      <c r="V1683" s="748"/>
      <c r="W1683" s="767"/>
      <c r="X1683" s="767"/>
    </row>
    <row r="1684" spans="19:24" x14ac:dyDescent="0.15">
      <c r="S1684" s="65"/>
      <c r="U1684" s="758"/>
      <c r="V1684" s="758"/>
      <c r="X1684" s="767"/>
    </row>
    <row r="1685" spans="19:24" x14ac:dyDescent="0.15">
      <c r="S1685" s="65"/>
      <c r="U1685" s="758"/>
      <c r="V1685" s="758"/>
      <c r="W1685" s="767"/>
      <c r="X1685" s="767"/>
    </row>
    <row r="1686" spans="19:24" x14ac:dyDescent="0.15">
      <c r="S1686" s="65"/>
      <c r="U1686" s="758"/>
      <c r="V1686" s="758"/>
      <c r="W1686" s="767"/>
      <c r="X1686" s="767"/>
    </row>
    <row r="1687" spans="19:24" x14ac:dyDescent="0.15">
      <c r="S1687" s="62"/>
      <c r="U1687" s="252"/>
      <c r="V1687" s="252"/>
      <c r="W1687" s="767"/>
      <c r="X1687" s="767"/>
    </row>
    <row r="1688" spans="19:24" x14ac:dyDescent="0.15">
      <c r="S1688" s="65"/>
      <c r="U1688" s="748"/>
      <c r="V1688" s="748"/>
      <c r="W1688" s="767"/>
      <c r="X1688" s="767"/>
    </row>
    <row r="1689" spans="19:24" x14ac:dyDescent="0.15">
      <c r="S1689" s="65"/>
      <c r="U1689" s="767"/>
      <c r="V1689" s="767"/>
      <c r="W1689" s="748"/>
      <c r="X1689" s="767"/>
    </row>
    <row r="1690" spans="19:24" x14ac:dyDescent="0.15">
      <c r="S1690" s="65"/>
      <c r="U1690" s="767"/>
      <c r="V1690" s="767"/>
      <c r="W1690" s="748"/>
      <c r="X1690" s="767"/>
    </row>
    <row r="1691" spans="19:24" x14ac:dyDescent="0.15">
      <c r="S1691" s="65"/>
      <c r="U1691" s="748"/>
      <c r="V1691" s="748"/>
      <c r="W1691" s="748"/>
      <c r="X1691" s="767"/>
    </row>
    <row r="1692" spans="19:24" x14ac:dyDescent="0.15">
      <c r="S1692" s="65"/>
      <c r="U1692" s="767"/>
      <c r="V1692" s="767"/>
      <c r="W1692" s="767"/>
      <c r="X1692" s="767"/>
    </row>
    <row r="1693" spans="19:24" x14ac:dyDescent="0.15">
      <c r="S1693" s="65"/>
      <c r="U1693" s="767"/>
      <c r="V1693" s="767"/>
      <c r="W1693" s="768"/>
      <c r="X1693" s="767"/>
    </row>
    <row r="1694" spans="19:24" x14ac:dyDescent="0.15">
      <c r="S1694" s="65"/>
      <c r="U1694" s="767"/>
      <c r="V1694" s="767"/>
      <c r="W1694" s="768"/>
      <c r="X1694" s="767"/>
    </row>
    <row r="1695" spans="19:24" x14ac:dyDescent="0.15">
      <c r="S1695" s="65"/>
      <c r="U1695" s="767"/>
      <c r="V1695" s="767"/>
      <c r="W1695" s="748"/>
      <c r="X1695" s="767"/>
    </row>
    <row r="1696" spans="19:24" x14ac:dyDescent="0.15">
      <c r="U1696" s="767"/>
      <c r="W1696" s="767"/>
      <c r="X1696" s="748"/>
    </row>
    <row r="1697" spans="19:24" x14ac:dyDescent="0.15">
      <c r="U1697" s="767"/>
      <c r="V1697" s="767"/>
      <c r="W1697" s="767"/>
      <c r="X1697" s="748"/>
    </row>
    <row r="1698" spans="19:24" x14ac:dyDescent="0.15">
      <c r="U1698" s="767"/>
      <c r="V1698" s="767"/>
      <c r="W1698" s="767"/>
      <c r="X1698" s="767"/>
    </row>
    <row r="1699" spans="19:24" x14ac:dyDescent="0.15">
      <c r="U1699" s="767"/>
      <c r="W1699" s="767"/>
      <c r="X1699" s="767"/>
    </row>
    <row r="1700" spans="19:24" x14ac:dyDescent="0.15">
      <c r="U1700" s="767"/>
      <c r="V1700" s="767"/>
      <c r="W1700" s="767"/>
      <c r="X1700" s="748"/>
    </row>
    <row r="1701" spans="19:24" x14ac:dyDescent="0.15">
      <c r="U1701" s="767"/>
      <c r="V1701" s="767"/>
      <c r="W1701" s="767"/>
      <c r="X1701" s="767"/>
    </row>
    <row r="1702" spans="19:24" x14ac:dyDescent="0.15">
      <c r="S1702" s="65"/>
      <c r="U1702" s="767"/>
      <c r="W1702" s="767"/>
      <c r="X1702" s="767"/>
    </row>
    <row r="1703" spans="19:24" x14ac:dyDescent="0.15">
      <c r="S1703" s="65"/>
      <c r="U1703" s="767"/>
      <c r="V1703" s="767"/>
      <c r="W1703" s="748"/>
    </row>
    <row r="1704" spans="19:24" x14ac:dyDescent="0.15">
      <c r="S1704" s="65"/>
      <c r="U1704" s="767"/>
      <c r="V1704" s="767"/>
      <c r="W1704" s="767"/>
      <c r="X1704" s="767"/>
    </row>
    <row r="1705" spans="19:24" x14ac:dyDescent="0.15">
      <c r="S1705" s="65"/>
      <c r="U1705" s="767"/>
      <c r="V1705" s="767"/>
      <c r="W1705" s="767"/>
      <c r="X1705" s="767"/>
    </row>
    <row r="1706" spans="19:24" x14ac:dyDescent="0.15">
      <c r="U1706" s="767"/>
      <c r="V1706" s="767"/>
      <c r="W1706" s="767"/>
      <c r="X1706" s="767"/>
    </row>
    <row r="1707" spans="19:24" x14ac:dyDescent="0.15">
      <c r="S1707" s="65"/>
      <c r="U1707" s="767"/>
      <c r="V1707" s="767"/>
      <c r="W1707" s="748"/>
      <c r="X1707" s="767"/>
    </row>
    <row r="1708" spans="19:24" x14ac:dyDescent="0.15">
      <c r="S1708" s="65"/>
      <c r="U1708" s="767"/>
      <c r="V1708" s="767"/>
      <c r="W1708" s="748"/>
      <c r="X1708" s="767"/>
    </row>
    <row r="1709" spans="19:24" x14ac:dyDescent="0.15">
      <c r="U1709" s="767"/>
      <c r="V1709" s="767"/>
      <c r="W1709" s="767"/>
      <c r="X1709" s="767"/>
    </row>
    <row r="1710" spans="19:24" x14ac:dyDescent="0.15">
      <c r="S1710" s="65"/>
      <c r="U1710" s="767"/>
      <c r="V1710" s="767"/>
      <c r="W1710" s="767"/>
      <c r="X1710" s="767"/>
    </row>
    <row r="1711" spans="19:24" x14ac:dyDescent="0.15">
      <c r="S1711" s="65"/>
      <c r="U1711" s="767"/>
      <c r="V1711" s="767"/>
      <c r="W1711" s="748"/>
      <c r="X1711" s="758"/>
    </row>
    <row r="1712" spans="19:24" x14ac:dyDescent="0.15">
      <c r="S1712" s="62"/>
      <c r="U1712" s="767"/>
      <c r="V1712" s="767"/>
      <c r="W1712" s="767"/>
      <c r="X1712" s="748"/>
    </row>
    <row r="1713" spans="19:24" x14ac:dyDescent="0.15">
      <c r="S1713" s="65"/>
      <c r="U1713" s="767"/>
      <c r="V1713" s="767"/>
      <c r="W1713" s="767"/>
      <c r="X1713" s="748"/>
    </row>
    <row r="1714" spans="19:24" x14ac:dyDescent="0.15">
      <c r="S1714" s="65"/>
      <c r="U1714" s="767"/>
      <c r="V1714" s="767"/>
      <c r="W1714" s="767"/>
      <c r="X1714" s="748"/>
    </row>
    <row r="1715" spans="19:24" x14ac:dyDescent="0.15">
      <c r="S1715" s="65"/>
      <c r="U1715" s="767"/>
      <c r="V1715" s="767"/>
      <c r="W1715" s="767"/>
      <c r="X1715" s="767"/>
    </row>
    <row r="1716" spans="19:24" x14ac:dyDescent="0.15">
      <c r="S1716" s="65"/>
      <c r="U1716" s="748"/>
      <c r="V1716" s="748"/>
      <c r="W1716" s="767"/>
      <c r="X1716" s="767"/>
    </row>
    <row r="1717" spans="19:24" x14ac:dyDescent="0.15">
      <c r="S1717" s="65"/>
      <c r="U1717" s="767"/>
      <c r="V1717" s="767"/>
      <c r="W1717" s="767"/>
      <c r="X1717" s="767"/>
    </row>
    <row r="1718" spans="19:24" x14ac:dyDescent="0.15">
      <c r="S1718" s="65"/>
      <c r="U1718" s="767"/>
      <c r="V1718" s="767"/>
      <c r="W1718" s="767"/>
      <c r="X1718" s="748"/>
    </row>
    <row r="1719" spans="19:24" x14ac:dyDescent="0.15">
      <c r="S1719" s="65"/>
      <c r="U1719" s="748"/>
      <c r="V1719" s="748"/>
      <c r="W1719" s="767"/>
      <c r="X1719" s="748"/>
    </row>
    <row r="1720" spans="19:24" x14ac:dyDescent="0.15">
      <c r="S1720" s="65"/>
      <c r="U1720" s="760"/>
      <c r="W1720" s="767"/>
      <c r="X1720" s="748"/>
    </row>
    <row r="1721" spans="19:24" x14ac:dyDescent="0.15">
      <c r="U1721" s="760"/>
      <c r="V1721" s="760"/>
      <c r="W1721" s="767"/>
      <c r="X1721" s="767"/>
    </row>
    <row r="1722" spans="19:24" x14ac:dyDescent="0.15">
      <c r="S1722" s="65"/>
      <c r="U1722" s="760"/>
      <c r="V1722" s="760"/>
      <c r="W1722" s="767"/>
      <c r="X1722" s="767"/>
    </row>
    <row r="1723" spans="19:24" x14ac:dyDescent="0.15">
      <c r="S1723" s="65"/>
      <c r="U1723" s="252"/>
      <c r="V1723" s="252"/>
      <c r="W1723" s="767"/>
      <c r="X1723" s="748"/>
    </row>
    <row r="1724" spans="19:24" x14ac:dyDescent="0.15">
      <c r="U1724" s="252"/>
      <c r="V1724" s="252"/>
      <c r="W1724" s="767"/>
      <c r="X1724" s="767"/>
    </row>
    <row r="1725" spans="19:24" x14ac:dyDescent="0.15">
      <c r="S1725" s="65"/>
      <c r="U1725" s="252"/>
      <c r="V1725" s="252"/>
      <c r="W1725" s="767"/>
      <c r="X1725" s="767"/>
    </row>
    <row r="1726" spans="19:24" x14ac:dyDescent="0.15">
      <c r="S1726" s="65"/>
      <c r="U1726" s="767"/>
      <c r="V1726" s="767"/>
      <c r="W1726" s="767"/>
      <c r="X1726" s="767"/>
    </row>
    <row r="1727" spans="19:24" x14ac:dyDescent="0.15">
      <c r="U1727" s="767"/>
      <c r="V1727" s="767"/>
      <c r="W1727" s="767"/>
      <c r="X1727" s="767"/>
    </row>
    <row r="1728" spans="19:24" x14ac:dyDescent="0.15">
      <c r="S1728" s="65"/>
      <c r="U1728" s="767"/>
      <c r="V1728" s="767"/>
      <c r="W1728" s="767"/>
      <c r="X1728" s="748"/>
    </row>
    <row r="1729" spans="19:24" x14ac:dyDescent="0.15">
      <c r="S1729" s="65"/>
      <c r="U1729" s="767"/>
      <c r="V1729" s="767"/>
      <c r="W1729" s="767"/>
      <c r="X1729" s="767"/>
    </row>
    <row r="1730" spans="19:24" x14ac:dyDescent="0.15">
      <c r="U1730" s="767"/>
      <c r="V1730" s="767"/>
      <c r="W1730" s="767"/>
      <c r="X1730" s="767"/>
    </row>
    <row r="1731" spans="19:24" x14ac:dyDescent="0.15">
      <c r="S1731" s="65"/>
      <c r="U1731" s="767"/>
      <c r="V1731" s="767"/>
      <c r="W1731" s="767"/>
      <c r="X1731" s="748"/>
    </row>
    <row r="1732" spans="19:24" x14ac:dyDescent="0.15">
      <c r="S1732" s="65"/>
      <c r="U1732" s="767"/>
      <c r="V1732" s="767"/>
      <c r="W1732" s="767"/>
      <c r="X1732" s="767"/>
    </row>
    <row r="1733" spans="19:24" x14ac:dyDescent="0.15">
      <c r="S1733" s="65"/>
      <c r="U1733" s="767"/>
      <c r="V1733" s="767"/>
      <c r="W1733" s="767"/>
      <c r="X1733" s="767"/>
    </row>
    <row r="1734" spans="19:24" x14ac:dyDescent="0.15">
      <c r="U1734" s="767"/>
      <c r="V1734" s="767"/>
      <c r="W1734" s="768"/>
      <c r="X1734" s="767"/>
    </row>
    <row r="1735" spans="19:24" x14ac:dyDescent="0.15">
      <c r="W1735" s="767"/>
      <c r="X1735" s="767"/>
    </row>
    <row r="1736" spans="19:24" x14ac:dyDescent="0.15">
      <c r="U1736" s="748"/>
      <c r="V1736" s="748"/>
      <c r="W1736" s="748"/>
      <c r="X1736" s="767"/>
    </row>
    <row r="1737" spans="19:24" x14ac:dyDescent="0.15">
      <c r="U1737" s="758"/>
      <c r="V1737" s="748"/>
      <c r="W1737" s="767"/>
      <c r="X1737" s="767"/>
    </row>
    <row r="1738" spans="19:24" x14ac:dyDescent="0.15">
      <c r="U1738" s="767"/>
      <c r="V1738" s="767"/>
      <c r="W1738" s="767"/>
      <c r="X1738" s="767"/>
    </row>
    <row r="1739" spans="19:24" x14ac:dyDescent="0.15">
      <c r="U1739" s="748"/>
      <c r="V1739" s="748"/>
      <c r="W1739" s="748"/>
      <c r="X1739" s="767"/>
    </row>
    <row r="1740" spans="19:24" x14ac:dyDescent="0.15">
      <c r="U1740" s="767"/>
      <c r="V1740" s="758"/>
      <c r="W1740" s="767"/>
      <c r="X1740" s="767"/>
    </row>
    <row r="1741" spans="19:24" x14ac:dyDescent="0.15">
      <c r="S1741" s="65"/>
      <c r="U1741" s="767"/>
      <c r="V1741" s="767"/>
      <c r="W1741" s="760"/>
      <c r="X1741" s="767"/>
    </row>
    <row r="1742" spans="19:24" x14ac:dyDescent="0.15">
      <c r="U1742" s="748"/>
      <c r="V1742" s="748"/>
      <c r="W1742" s="760"/>
      <c r="X1742" s="767"/>
    </row>
    <row r="1743" spans="19:24" x14ac:dyDescent="0.15">
      <c r="U1743" s="767"/>
      <c r="V1743" s="767"/>
      <c r="W1743" s="767"/>
      <c r="X1743" s="767"/>
    </row>
    <row r="1744" spans="19:24" x14ac:dyDescent="0.15">
      <c r="S1744" s="65"/>
      <c r="U1744" s="767"/>
      <c r="V1744" s="767"/>
      <c r="W1744" s="767"/>
      <c r="X1744" s="767"/>
    </row>
    <row r="1745" spans="19:24" x14ac:dyDescent="0.15">
      <c r="S1745" s="65"/>
      <c r="U1745" s="748"/>
      <c r="V1745" s="748"/>
      <c r="W1745" s="767"/>
      <c r="X1745" s="767"/>
    </row>
    <row r="1746" spans="19:24" x14ac:dyDescent="0.15">
      <c r="S1746" s="65"/>
      <c r="U1746" s="767"/>
      <c r="V1746" s="767"/>
      <c r="W1746" s="768"/>
      <c r="X1746" s="767"/>
    </row>
    <row r="1747" spans="19:24" x14ac:dyDescent="0.15">
      <c r="S1747" s="65"/>
      <c r="U1747" s="767"/>
      <c r="V1747" s="767"/>
      <c r="W1747" s="768"/>
      <c r="X1747" s="767"/>
    </row>
    <row r="1748" spans="19:24" x14ac:dyDescent="0.15">
      <c r="S1748" s="65"/>
      <c r="U1748" s="748"/>
      <c r="V1748" s="748"/>
      <c r="W1748" s="768"/>
      <c r="X1748" s="767"/>
    </row>
    <row r="1749" spans="19:24" x14ac:dyDescent="0.15">
      <c r="U1749" s="748"/>
      <c r="V1749" s="748"/>
      <c r="W1749" s="748"/>
      <c r="X1749" s="767"/>
    </row>
    <row r="1750" spans="19:24" x14ac:dyDescent="0.15">
      <c r="U1750" s="767"/>
      <c r="V1750" s="767"/>
      <c r="W1750" s="748"/>
      <c r="X1750" s="767"/>
    </row>
    <row r="1751" spans="19:24" x14ac:dyDescent="0.15">
      <c r="U1751" s="748"/>
      <c r="V1751" s="748"/>
      <c r="W1751" s="748"/>
      <c r="X1751" s="767"/>
    </row>
    <row r="1752" spans="19:24" x14ac:dyDescent="0.15">
      <c r="U1752" s="767"/>
      <c r="V1752" s="767"/>
      <c r="W1752" s="758"/>
      <c r="X1752" s="767"/>
    </row>
    <row r="1753" spans="19:24" x14ac:dyDescent="0.15">
      <c r="U1753" s="767"/>
      <c r="V1753" s="767"/>
      <c r="W1753" s="758"/>
      <c r="X1753" s="767"/>
    </row>
    <row r="1754" spans="19:24" x14ac:dyDescent="0.15">
      <c r="U1754" s="767"/>
      <c r="V1754" s="767"/>
      <c r="W1754" s="758"/>
      <c r="X1754" s="767"/>
    </row>
    <row r="1755" spans="19:24" x14ac:dyDescent="0.15">
      <c r="U1755" s="758"/>
      <c r="V1755" s="758"/>
      <c r="W1755" s="767"/>
      <c r="X1755" s="767"/>
    </row>
    <row r="1756" spans="19:24" x14ac:dyDescent="0.15">
      <c r="U1756" s="767"/>
      <c r="V1756" s="767"/>
      <c r="X1756" s="748"/>
    </row>
    <row r="1757" spans="19:24" x14ac:dyDescent="0.15">
      <c r="U1757" s="767"/>
      <c r="V1757" s="767"/>
      <c r="W1757" s="748"/>
      <c r="X1757" s="767"/>
    </row>
    <row r="1758" spans="19:24" x14ac:dyDescent="0.15">
      <c r="U1758" s="767"/>
      <c r="V1758" s="767"/>
      <c r="W1758" s="758"/>
      <c r="X1758" s="767"/>
    </row>
    <row r="1759" spans="19:24" x14ac:dyDescent="0.15">
      <c r="U1759" s="767"/>
      <c r="V1759" s="767"/>
      <c r="W1759" s="767"/>
      <c r="X1759" s="748"/>
    </row>
    <row r="1760" spans="19:24" x14ac:dyDescent="0.15">
      <c r="S1760" s="62"/>
      <c r="U1760" s="767"/>
      <c r="V1760" s="767"/>
      <c r="W1760" s="748"/>
      <c r="X1760" s="767"/>
    </row>
    <row r="1761" spans="19:24" x14ac:dyDescent="0.15">
      <c r="S1761" s="65"/>
      <c r="U1761" s="767"/>
      <c r="V1761" s="767"/>
      <c r="W1761" s="767"/>
      <c r="X1761" s="760"/>
    </row>
    <row r="1762" spans="19:24" x14ac:dyDescent="0.15">
      <c r="S1762" s="65"/>
      <c r="U1762" s="767"/>
      <c r="V1762" s="767"/>
      <c r="W1762" s="767"/>
      <c r="X1762" s="760"/>
    </row>
    <row r="1763" spans="19:24" x14ac:dyDescent="0.15">
      <c r="S1763" s="65"/>
      <c r="U1763" s="767"/>
      <c r="V1763" s="767"/>
      <c r="W1763" s="748"/>
      <c r="X1763" s="767"/>
    </row>
    <row r="1764" spans="19:24" x14ac:dyDescent="0.15">
      <c r="S1764" s="65"/>
      <c r="U1764" s="767"/>
      <c r="V1764" s="758"/>
      <c r="W1764" s="767"/>
      <c r="X1764" s="767"/>
    </row>
    <row r="1765" spans="19:24" x14ac:dyDescent="0.15">
      <c r="S1765" s="65"/>
      <c r="U1765" s="767"/>
      <c r="V1765" s="767"/>
      <c r="W1765" s="767"/>
      <c r="X1765" s="767"/>
    </row>
    <row r="1766" spans="19:24" x14ac:dyDescent="0.15">
      <c r="S1766" s="65"/>
      <c r="U1766" s="767"/>
      <c r="V1766" s="767"/>
      <c r="W1766" s="748"/>
      <c r="X1766" s="767"/>
    </row>
    <row r="1767" spans="19:24" x14ac:dyDescent="0.15">
      <c r="S1767" s="65"/>
      <c r="U1767" s="767"/>
      <c r="V1767" s="758"/>
      <c r="W1767" s="767"/>
      <c r="X1767" s="767"/>
    </row>
    <row r="1768" spans="19:24" x14ac:dyDescent="0.15">
      <c r="S1768" s="65"/>
      <c r="U1768" s="767"/>
      <c r="V1768" s="767"/>
      <c r="W1768" s="767"/>
      <c r="X1768" s="767"/>
    </row>
    <row r="1769" spans="19:24" x14ac:dyDescent="0.15">
      <c r="S1769" s="65"/>
      <c r="U1769" s="767"/>
      <c r="V1769" s="767"/>
      <c r="W1769" s="748"/>
      <c r="X1769" s="767"/>
    </row>
    <row r="1770" spans="19:24" x14ac:dyDescent="0.15">
      <c r="S1770" s="65"/>
      <c r="U1770" s="767"/>
      <c r="V1770" s="758"/>
      <c r="W1770" s="767"/>
      <c r="X1770" s="767"/>
    </row>
    <row r="1771" spans="19:24" x14ac:dyDescent="0.15">
      <c r="S1771" s="65"/>
      <c r="U1771" s="767"/>
      <c r="V1771" s="767"/>
      <c r="W1771" s="767"/>
      <c r="X1771" s="767"/>
    </row>
    <row r="1772" spans="19:24" x14ac:dyDescent="0.15">
      <c r="S1772" s="65"/>
      <c r="U1772" s="767"/>
      <c r="V1772" s="767"/>
      <c r="W1772" s="748"/>
      <c r="X1772" s="767"/>
    </row>
    <row r="1773" spans="19:24" x14ac:dyDescent="0.15">
      <c r="S1773" s="65"/>
      <c r="U1773" s="767"/>
      <c r="V1773" s="767"/>
      <c r="W1773" s="767"/>
      <c r="X1773" s="767"/>
    </row>
    <row r="1774" spans="19:24" x14ac:dyDescent="0.15">
      <c r="S1774" s="65"/>
      <c r="U1774" s="767"/>
      <c r="V1774" s="767"/>
      <c r="W1774" s="767"/>
      <c r="X1774" s="767"/>
    </row>
    <row r="1775" spans="19:24" x14ac:dyDescent="0.15">
      <c r="S1775" s="65"/>
      <c r="U1775" s="767"/>
      <c r="V1775" s="767"/>
      <c r="W1775" s="767"/>
      <c r="X1775" s="767"/>
    </row>
    <row r="1776" spans="19:24" x14ac:dyDescent="0.15">
      <c r="S1776" s="65"/>
      <c r="U1776" s="767"/>
      <c r="V1776" s="767"/>
      <c r="W1776" s="748"/>
      <c r="X1776" s="767"/>
    </row>
    <row r="1777" spans="19:24" x14ac:dyDescent="0.15">
      <c r="S1777" s="65"/>
      <c r="U1777" s="767"/>
      <c r="V1777" s="767"/>
      <c r="W1777" s="767"/>
    </row>
    <row r="1778" spans="19:24" x14ac:dyDescent="0.15">
      <c r="U1778" s="767"/>
      <c r="V1778" s="767"/>
      <c r="W1778" s="767"/>
      <c r="X1778" s="748"/>
    </row>
    <row r="1779" spans="19:24" x14ac:dyDescent="0.15">
      <c r="U1779" s="767"/>
      <c r="V1779" s="767"/>
      <c r="W1779" s="767"/>
      <c r="X1779" s="770"/>
    </row>
    <row r="1780" spans="19:24" x14ac:dyDescent="0.15">
      <c r="S1780" s="62"/>
      <c r="U1780" s="767"/>
      <c r="V1780" s="767"/>
      <c r="W1780" s="767"/>
      <c r="X1780" s="767"/>
    </row>
    <row r="1781" spans="19:24" x14ac:dyDescent="0.15">
      <c r="U1781" s="767"/>
      <c r="V1781" s="767"/>
      <c r="W1781" s="767"/>
      <c r="X1781" s="748"/>
    </row>
    <row r="1782" spans="19:24" x14ac:dyDescent="0.15">
      <c r="U1782" s="252"/>
      <c r="V1782" s="252"/>
      <c r="W1782" s="767"/>
      <c r="X1782" s="758"/>
    </row>
    <row r="1783" spans="19:24" x14ac:dyDescent="0.15">
      <c r="S1783" s="62"/>
      <c r="U1783" s="767"/>
      <c r="V1783" s="767"/>
      <c r="W1783" s="767"/>
      <c r="X1783" s="767"/>
    </row>
    <row r="1784" spans="19:24" x14ac:dyDescent="0.15">
      <c r="U1784" s="767"/>
      <c r="V1784" s="767"/>
      <c r="W1784" s="767"/>
      <c r="X1784" s="748"/>
    </row>
    <row r="1785" spans="19:24" x14ac:dyDescent="0.15">
      <c r="U1785" s="767"/>
      <c r="V1785" s="767"/>
      <c r="W1785" s="767"/>
      <c r="X1785" s="758"/>
    </row>
    <row r="1786" spans="19:24" x14ac:dyDescent="0.15">
      <c r="S1786" s="62"/>
      <c r="U1786" s="767"/>
      <c r="V1786" s="767"/>
      <c r="W1786" s="767"/>
      <c r="X1786" s="767"/>
    </row>
    <row r="1787" spans="19:24" x14ac:dyDescent="0.15">
      <c r="U1787" s="767"/>
      <c r="V1787" s="767"/>
      <c r="W1787" s="767"/>
      <c r="X1787" s="748"/>
    </row>
    <row r="1788" spans="19:24" x14ac:dyDescent="0.15">
      <c r="U1788" s="767"/>
      <c r="V1788" s="758"/>
      <c r="W1788" s="767"/>
      <c r="X1788" s="748"/>
    </row>
    <row r="1789" spans="19:24" x14ac:dyDescent="0.15">
      <c r="S1789" s="62"/>
      <c r="U1789" s="760"/>
      <c r="V1789" s="760"/>
      <c r="W1789" s="767"/>
      <c r="X1789" s="767"/>
    </row>
    <row r="1790" spans="19:24" x14ac:dyDescent="0.15">
      <c r="U1790" s="767"/>
      <c r="V1790" s="767"/>
      <c r="W1790" s="767"/>
      <c r="X1790" s="748"/>
    </row>
    <row r="1791" spans="19:24" x14ac:dyDescent="0.15">
      <c r="U1791" s="770"/>
      <c r="V1791" s="768"/>
      <c r="W1791" s="767"/>
      <c r="X1791" s="767"/>
    </row>
    <row r="1792" spans="19:24" x14ac:dyDescent="0.15">
      <c r="W1792" s="767"/>
      <c r="X1792" s="767"/>
    </row>
    <row r="1793" spans="19:24" x14ac:dyDescent="0.15">
      <c r="W1793" s="767"/>
      <c r="X1793" s="748"/>
    </row>
    <row r="1794" spans="19:24" x14ac:dyDescent="0.15">
      <c r="U1794" s="770"/>
      <c r="V1794" s="768"/>
      <c r="W1794" s="767"/>
      <c r="X1794" s="758"/>
    </row>
    <row r="1795" spans="19:24" x14ac:dyDescent="0.15">
      <c r="W1795" s="767"/>
      <c r="X1795" s="767"/>
    </row>
    <row r="1796" spans="19:24" x14ac:dyDescent="0.15">
      <c r="W1796" s="767"/>
      <c r="X1796" s="767"/>
    </row>
    <row r="1797" spans="19:24" x14ac:dyDescent="0.15">
      <c r="U1797" s="770"/>
      <c r="V1797" s="768"/>
      <c r="W1797" s="767"/>
      <c r="X1797" s="767"/>
    </row>
    <row r="1798" spans="19:24" x14ac:dyDescent="0.15">
      <c r="S1798" s="62"/>
      <c r="U1798" s="770"/>
      <c r="V1798" s="768"/>
      <c r="W1798" s="767"/>
      <c r="X1798" s="767"/>
    </row>
    <row r="1799" spans="19:24" x14ac:dyDescent="0.15">
      <c r="U1799" s="770"/>
      <c r="V1799" s="768"/>
      <c r="W1799" s="767"/>
      <c r="X1799" s="767"/>
    </row>
    <row r="1800" spans="19:24" x14ac:dyDescent="0.15">
      <c r="U1800" s="767"/>
      <c r="V1800" s="767"/>
      <c r="W1800" s="767"/>
      <c r="X1800" s="767"/>
    </row>
    <row r="1801" spans="19:24" x14ac:dyDescent="0.15">
      <c r="S1801" s="62"/>
      <c r="U1801" s="767"/>
      <c r="V1801" s="767"/>
      <c r="W1801" s="767"/>
      <c r="X1801" s="767"/>
    </row>
    <row r="1802" spans="19:24" x14ac:dyDescent="0.15">
      <c r="U1802" s="767"/>
      <c r="V1802" s="767"/>
      <c r="W1802" s="767"/>
      <c r="X1802" s="767"/>
    </row>
    <row r="1803" spans="19:24" x14ac:dyDescent="0.15">
      <c r="U1803" s="770"/>
      <c r="V1803" s="758"/>
      <c r="W1803" s="748"/>
      <c r="X1803" s="767"/>
    </row>
    <row r="1804" spans="19:24" x14ac:dyDescent="0.15">
      <c r="S1804" s="62"/>
      <c r="U1804" s="770"/>
      <c r="V1804" s="768"/>
      <c r="W1804" s="767"/>
      <c r="X1804" s="767"/>
    </row>
    <row r="1805" spans="19:24" x14ac:dyDescent="0.15">
      <c r="U1805" s="770"/>
      <c r="V1805" s="768"/>
      <c r="W1805" s="767"/>
      <c r="X1805" s="767"/>
    </row>
    <row r="1806" spans="19:24" x14ac:dyDescent="0.15">
      <c r="U1806" s="767"/>
      <c r="V1806" s="767"/>
      <c r="W1806" s="767"/>
      <c r="X1806" s="758"/>
    </row>
    <row r="1807" spans="19:24" x14ac:dyDescent="0.15">
      <c r="S1807" s="62"/>
      <c r="U1807" s="770"/>
      <c r="V1807" s="768"/>
      <c r="W1807" s="767"/>
      <c r="X1807" s="767"/>
    </row>
    <row r="1808" spans="19:24" x14ac:dyDescent="0.15">
      <c r="S1808" s="65"/>
      <c r="U1808" s="770"/>
      <c r="V1808" s="768"/>
      <c r="W1808" s="767"/>
      <c r="X1808" s="767"/>
    </row>
    <row r="1809" spans="19:24" x14ac:dyDescent="0.15">
      <c r="S1809" s="65"/>
      <c r="U1809" s="758"/>
      <c r="V1809" s="758"/>
      <c r="W1809" s="767"/>
      <c r="X1809" s="758"/>
    </row>
    <row r="1810" spans="19:24" x14ac:dyDescent="0.15">
      <c r="S1810" s="62"/>
      <c r="U1810" s="770"/>
      <c r="V1810" s="768"/>
      <c r="W1810" s="760"/>
      <c r="X1810" s="767"/>
    </row>
    <row r="1811" spans="19:24" x14ac:dyDescent="0.15">
      <c r="U1811" s="770"/>
      <c r="V1811" s="768"/>
      <c r="W1811" s="767"/>
      <c r="X1811" s="767"/>
    </row>
    <row r="1812" spans="19:24" x14ac:dyDescent="0.15">
      <c r="U1812" s="770"/>
      <c r="V1812" s="758"/>
      <c r="W1812" s="768"/>
      <c r="X1812" s="758"/>
    </row>
    <row r="1813" spans="19:24" x14ac:dyDescent="0.15">
      <c r="U1813" s="770"/>
      <c r="V1813" s="768"/>
      <c r="X1813" s="767"/>
    </row>
    <row r="1814" spans="19:24" x14ac:dyDescent="0.15">
      <c r="U1814" s="770"/>
      <c r="V1814" s="768"/>
      <c r="X1814" s="767"/>
    </row>
    <row r="1815" spans="19:24" x14ac:dyDescent="0.15">
      <c r="U1815" s="767"/>
      <c r="V1815" s="767"/>
      <c r="W1815" s="748"/>
      <c r="X1815" s="767"/>
    </row>
    <row r="1816" spans="19:24" x14ac:dyDescent="0.15">
      <c r="U1816" s="770"/>
      <c r="V1816" s="768"/>
      <c r="X1816" s="767"/>
    </row>
    <row r="1817" spans="19:24" x14ac:dyDescent="0.15">
      <c r="U1817" s="770"/>
      <c r="V1817" s="768"/>
      <c r="X1817" s="767"/>
    </row>
    <row r="1818" spans="19:24" x14ac:dyDescent="0.15">
      <c r="S1818" s="65"/>
      <c r="U1818" s="758"/>
      <c r="V1818" s="758"/>
      <c r="W1818" s="768"/>
      <c r="X1818" s="767"/>
    </row>
    <row r="1819" spans="19:24" x14ac:dyDescent="0.15">
      <c r="U1819" s="758"/>
      <c r="V1819" s="758"/>
      <c r="W1819" s="768"/>
      <c r="X1819" s="767"/>
    </row>
    <row r="1820" spans="19:24" x14ac:dyDescent="0.15">
      <c r="U1820" s="758"/>
      <c r="V1820" s="758"/>
      <c r="W1820" s="768"/>
      <c r="X1820" s="767"/>
    </row>
    <row r="1821" spans="19:24" x14ac:dyDescent="0.15">
      <c r="U1821" s="748"/>
      <c r="V1821" s="748"/>
      <c r="W1821" s="768"/>
      <c r="X1821" s="767"/>
    </row>
    <row r="1822" spans="19:24" x14ac:dyDescent="0.15">
      <c r="U1822" s="748"/>
      <c r="V1822" s="748"/>
      <c r="W1822" s="768"/>
      <c r="X1822" s="767"/>
    </row>
    <row r="1823" spans="19:24" x14ac:dyDescent="0.15">
      <c r="U1823" s="748"/>
      <c r="V1823" s="748"/>
      <c r="W1823" s="768"/>
      <c r="X1823" s="767"/>
    </row>
    <row r="1824" spans="19:24" x14ac:dyDescent="0.15">
      <c r="U1824" s="758"/>
      <c r="V1824" s="768"/>
      <c r="W1824" s="767"/>
      <c r="X1824" s="748"/>
    </row>
    <row r="1825" spans="19:24" x14ac:dyDescent="0.15">
      <c r="U1825" s="767"/>
      <c r="V1825" s="767"/>
      <c r="W1825" s="767"/>
      <c r="X1825" s="767"/>
    </row>
    <row r="1826" spans="19:24" x14ac:dyDescent="0.15">
      <c r="U1826" s="767"/>
      <c r="V1826" s="767"/>
      <c r="W1826" s="767"/>
      <c r="X1826" s="767"/>
    </row>
    <row r="1827" spans="19:24" x14ac:dyDescent="0.15">
      <c r="U1827" s="758"/>
      <c r="V1827" s="758"/>
      <c r="W1827" s="767"/>
      <c r="X1827" s="767"/>
    </row>
    <row r="1828" spans="19:24" x14ac:dyDescent="0.15">
      <c r="U1828" s="767"/>
      <c r="V1828" s="767"/>
      <c r="W1828" s="252"/>
      <c r="X1828" s="767"/>
    </row>
    <row r="1829" spans="19:24" x14ac:dyDescent="0.15">
      <c r="U1829" s="767"/>
      <c r="V1829" s="767"/>
      <c r="W1829" s="767"/>
      <c r="X1829" s="767"/>
    </row>
    <row r="1830" spans="19:24" x14ac:dyDescent="0.15">
      <c r="U1830" s="748"/>
      <c r="V1830" s="748"/>
      <c r="W1830" s="767"/>
      <c r="X1830" s="758"/>
    </row>
    <row r="1831" spans="19:24" x14ac:dyDescent="0.15">
      <c r="U1831" s="767"/>
      <c r="V1831" s="767"/>
      <c r="W1831" s="758"/>
      <c r="X1831" s="760"/>
    </row>
    <row r="1832" spans="19:24" x14ac:dyDescent="0.15">
      <c r="U1832" s="767"/>
      <c r="V1832" s="767"/>
      <c r="W1832" s="767"/>
      <c r="X1832" s="767"/>
    </row>
    <row r="1833" spans="19:24" x14ac:dyDescent="0.15">
      <c r="U1833" s="748"/>
      <c r="V1833" s="748"/>
      <c r="W1833" s="767"/>
      <c r="X1833" s="767"/>
    </row>
    <row r="1834" spans="19:24" x14ac:dyDescent="0.15">
      <c r="U1834" s="767"/>
      <c r="V1834" s="767"/>
      <c r="W1834" s="748"/>
    </row>
    <row r="1835" spans="19:24" x14ac:dyDescent="0.15">
      <c r="W1835" s="767"/>
    </row>
    <row r="1836" spans="19:24" x14ac:dyDescent="0.15">
      <c r="U1836" s="748"/>
      <c r="V1836" s="758"/>
      <c r="W1836" s="767"/>
    </row>
    <row r="1837" spans="19:24" x14ac:dyDescent="0.15">
      <c r="S1837" s="62"/>
      <c r="U1837" s="767"/>
      <c r="V1837" s="767"/>
      <c r="W1837" s="758"/>
    </row>
    <row r="1838" spans="19:24" x14ac:dyDescent="0.15">
      <c r="U1838" s="767"/>
      <c r="V1838" s="767"/>
      <c r="W1838" s="767"/>
    </row>
    <row r="1839" spans="19:24" x14ac:dyDescent="0.15">
      <c r="U1839" s="748"/>
      <c r="V1839" s="758"/>
      <c r="W1839" s="767"/>
      <c r="X1839" s="254"/>
    </row>
    <row r="1840" spans="19:24" x14ac:dyDescent="0.15">
      <c r="S1840" s="283"/>
      <c r="U1840" s="767"/>
      <c r="V1840" s="767"/>
      <c r="W1840" s="748"/>
      <c r="X1840" s="254"/>
    </row>
    <row r="1841" spans="19:24" x14ac:dyDescent="0.15">
      <c r="U1841" s="767"/>
      <c r="V1841" s="767"/>
      <c r="W1841" s="748"/>
      <c r="X1841" s="254"/>
    </row>
    <row r="1842" spans="19:24" x14ac:dyDescent="0.15">
      <c r="U1842" s="748"/>
      <c r="V1842" s="758"/>
      <c r="W1842" s="748"/>
      <c r="X1842" s="254"/>
    </row>
    <row r="1843" spans="19:24" x14ac:dyDescent="0.15">
      <c r="S1843" s="62"/>
      <c r="U1843" s="767"/>
      <c r="V1843" s="767"/>
      <c r="W1843" s="758"/>
      <c r="X1843" s="254"/>
    </row>
    <row r="1844" spans="19:24" x14ac:dyDescent="0.15">
      <c r="U1844" s="767"/>
      <c r="V1844" s="767"/>
      <c r="W1844" s="758"/>
      <c r="X1844" s="768"/>
    </row>
    <row r="1845" spans="19:24" x14ac:dyDescent="0.15">
      <c r="U1845" s="767"/>
      <c r="V1845" s="767"/>
      <c r="W1845" s="758"/>
      <c r="X1845" s="758"/>
    </row>
    <row r="1846" spans="19:24" x14ac:dyDescent="0.15">
      <c r="S1846" s="62"/>
      <c r="U1846" s="767"/>
      <c r="V1846" s="767"/>
      <c r="W1846" s="758"/>
      <c r="X1846" s="768"/>
    </row>
    <row r="1847" spans="19:24" x14ac:dyDescent="0.15">
      <c r="U1847" s="767"/>
      <c r="V1847" s="767"/>
      <c r="W1847" s="767"/>
      <c r="X1847" s="767"/>
    </row>
    <row r="1848" spans="19:24" x14ac:dyDescent="0.15">
      <c r="U1848" s="767"/>
      <c r="V1848" s="767"/>
      <c r="W1848" s="767"/>
      <c r="X1848" s="767"/>
    </row>
    <row r="1849" spans="19:24" x14ac:dyDescent="0.15">
      <c r="S1849" s="62"/>
      <c r="U1849" s="767"/>
      <c r="V1849" s="767"/>
      <c r="W1849" s="758"/>
      <c r="X1849" s="767"/>
    </row>
    <row r="1850" spans="19:24" x14ac:dyDescent="0.15">
      <c r="U1850" s="767"/>
      <c r="V1850" s="767"/>
      <c r="W1850" s="767"/>
      <c r="X1850" s="767"/>
    </row>
    <row r="1851" spans="19:24" x14ac:dyDescent="0.15">
      <c r="U1851" s="767"/>
      <c r="V1851" s="767"/>
      <c r="W1851" s="767"/>
      <c r="X1851" s="767"/>
    </row>
    <row r="1852" spans="19:24" x14ac:dyDescent="0.15">
      <c r="U1852" s="767"/>
      <c r="V1852" s="767"/>
      <c r="W1852" s="748"/>
      <c r="X1852" s="767"/>
    </row>
    <row r="1853" spans="19:24" x14ac:dyDescent="0.15">
      <c r="U1853" s="767"/>
      <c r="V1853" s="767"/>
      <c r="W1853" s="767"/>
      <c r="X1853" s="767"/>
    </row>
    <row r="1854" spans="19:24" x14ac:dyDescent="0.15">
      <c r="U1854" s="758"/>
      <c r="V1854" s="758"/>
      <c r="W1854" s="767"/>
      <c r="X1854" s="767"/>
    </row>
    <row r="1855" spans="19:24" x14ac:dyDescent="0.15">
      <c r="S1855" s="62"/>
      <c r="W1855" s="748"/>
      <c r="X1855" s="767"/>
    </row>
    <row r="1856" spans="19:24" x14ac:dyDescent="0.15">
      <c r="W1856" s="767"/>
      <c r="X1856" s="758"/>
    </row>
    <row r="1857" spans="19:24" x14ac:dyDescent="0.15">
      <c r="U1857" s="767"/>
      <c r="V1857" s="767"/>
      <c r="X1857" s="767"/>
    </row>
    <row r="1858" spans="19:24" x14ac:dyDescent="0.15">
      <c r="S1858" s="62"/>
      <c r="U1858" s="767"/>
      <c r="V1858" s="767"/>
      <c r="W1858" s="767"/>
      <c r="X1858" s="767"/>
    </row>
    <row r="1859" spans="19:24" x14ac:dyDescent="0.15">
      <c r="U1859" s="767"/>
      <c r="V1859" s="767"/>
      <c r="W1859" s="767"/>
      <c r="X1859" s="748"/>
    </row>
    <row r="1860" spans="19:24" x14ac:dyDescent="0.15">
      <c r="U1860" s="758"/>
      <c r="V1860" s="758"/>
      <c r="W1860" s="767"/>
      <c r="X1860" s="767"/>
    </row>
    <row r="1861" spans="19:24" x14ac:dyDescent="0.15">
      <c r="S1861" s="62"/>
      <c r="U1861" s="758"/>
      <c r="V1861" s="758"/>
      <c r="W1861" s="767"/>
      <c r="X1861" s="767"/>
    </row>
    <row r="1862" spans="19:24" x14ac:dyDescent="0.15">
      <c r="S1862" s="62"/>
      <c r="U1862" s="758"/>
      <c r="V1862" s="758"/>
      <c r="W1862" s="767"/>
      <c r="X1862" s="767"/>
    </row>
    <row r="1863" spans="19:24" x14ac:dyDescent="0.15">
      <c r="U1863" s="758"/>
      <c r="V1863" s="748"/>
      <c r="W1863" s="767"/>
      <c r="X1863" s="767"/>
    </row>
    <row r="1864" spans="19:24" x14ac:dyDescent="0.15">
      <c r="S1864" s="62"/>
      <c r="U1864" s="758"/>
      <c r="V1864" s="748"/>
      <c r="W1864" s="767"/>
      <c r="X1864" s="767"/>
    </row>
    <row r="1865" spans="19:24" x14ac:dyDescent="0.15">
      <c r="U1865" s="758"/>
      <c r="V1865" s="748"/>
      <c r="W1865" s="767"/>
      <c r="X1865" s="758"/>
    </row>
    <row r="1866" spans="19:24" x14ac:dyDescent="0.15">
      <c r="S1866" s="65"/>
      <c r="U1866" s="758"/>
      <c r="V1866" s="758"/>
      <c r="W1866" s="767"/>
      <c r="X1866" s="758"/>
    </row>
    <row r="1867" spans="19:24" x14ac:dyDescent="0.15">
      <c r="S1867" s="62"/>
      <c r="U1867" s="758"/>
      <c r="V1867" s="748"/>
      <c r="W1867" s="767"/>
      <c r="X1867" s="758"/>
    </row>
    <row r="1868" spans="19:24" x14ac:dyDescent="0.15">
      <c r="S1868" s="65"/>
      <c r="U1868" s="758"/>
      <c r="V1868" s="748"/>
      <c r="W1868" s="767"/>
      <c r="X1868" s="758"/>
    </row>
    <row r="1869" spans="19:24" x14ac:dyDescent="0.15">
      <c r="S1869" s="65"/>
      <c r="U1869" s="758"/>
      <c r="V1869" s="758"/>
      <c r="W1869" s="767"/>
      <c r="X1869" s="767"/>
    </row>
    <row r="1870" spans="19:24" x14ac:dyDescent="0.15">
      <c r="S1870" s="62"/>
      <c r="U1870" s="758"/>
      <c r="V1870" s="758"/>
      <c r="W1870" s="767"/>
      <c r="X1870" s="767"/>
    </row>
    <row r="1871" spans="19:24" x14ac:dyDescent="0.15">
      <c r="U1871" s="758"/>
      <c r="V1871" s="758"/>
      <c r="W1871" s="767"/>
      <c r="X1871" s="758"/>
    </row>
    <row r="1872" spans="19:24" x14ac:dyDescent="0.15">
      <c r="U1872" s="758"/>
      <c r="V1872" s="758"/>
      <c r="W1872" s="767"/>
      <c r="X1872" s="767"/>
    </row>
    <row r="1873" spans="19:24" x14ac:dyDescent="0.15">
      <c r="U1873" s="767"/>
      <c r="V1873" s="748"/>
      <c r="W1873" s="767"/>
      <c r="X1873" s="767"/>
    </row>
    <row r="1874" spans="19:24" x14ac:dyDescent="0.15">
      <c r="U1874" s="767"/>
      <c r="V1874" s="767"/>
      <c r="W1874" s="767"/>
      <c r="X1874" s="748"/>
    </row>
    <row r="1875" spans="19:24" x14ac:dyDescent="0.15">
      <c r="U1875" s="767"/>
      <c r="V1875" s="758"/>
      <c r="W1875" s="767"/>
      <c r="X1875" s="767"/>
    </row>
    <row r="1876" spans="19:24" x14ac:dyDescent="0.15">
      <c r="U1876" s="767"/>
      <c r="V1876" s="748"/>
      <c r="W1876" s="748"/>
      <c r="X1876" s="767"/>
    </row>
    <row r="1877" spans="19:24" x14ac:dyDescent="0.15">
      <c r="U1877" s="767"/>
      <c r="V1877" s="767"/>
      <c r="X1877" s="748"/>
    </row>
    <row r="1878" spans="19:24" x14ac:dyDescent="0.15">
      <c r="S1878" s="65"/>
      <c r="U1878" s="767"/>
      <c r="V1878" s="767"/>
      <c r="X1878" s="767"/>
    </row>
    <row r="1879" spans="19:24" x14ac:dyDescent="0.15">
      <c r="U1879" s="748"/>
      <c r="V1879" s="748"/>
      <c r="W1879" s="767"/>
    </row>
    <row r="1880" spans="19:24" x14ac:dyDescent="0.15">
      <c r="U1880" s="252"/>
      <c r="V1880" s="252"/>
      <c r="W1880" s="767"/>
      <c r="X1880" s="758"/>
    </row>
    <row r="1881" spans="19:24" x14ac:dyDescent="0.15">
      <c r="S1881" s="65"/>
      <c r="U1881" s="252"/>
      <c r="V1881" s="252"/>
      <c r="W1881" s="767"/>
      <c r="X1881" s="767"/>
    </row>
    <row r="1882" spans="19:24" x14ac:dyDescent="0.15">
      <c r="S1882" s="65"/>
      <c r="U1882" s="252"/>
      <c r="V1882" s="748"/>
      <c r="W1882" s="767"/>
      <c r="X1882" s="767"/>
    </row>
    <row r="1883" spans="19:24" x14ac:dyDescent="0.15">
      <c r="S1883" s="65"/>
      <c r="U1883" s="767"/>
      <c r="V1883" s="767"/>
      <c r="W1883" s="767"/>
      <c r="X1883" s="758"/>
    </row>
    <row r="1884" spans="19:24" x14ac:dyDescent="0.15">
      <c r="S1884" s="65"/>
      <c r="U1884" s="767"/>
      <c r="V1884" s="767"/>
      <c r="W1884" s="767"/>
      <c r="X1884" s="767"/>
    </row>
    <row r="1885" spans="19:24" x14ac:dyDescent="0.15">
      <c r="S1885" s="65"/>
      <c r="U1885" s="767"/>
      <c r="V1885" s="767"/>
      <c r="W1885" s="758"/>
      <c r="X1885" s="767"/>
    </row>
    <row r="1886" spans="19:24" x14ac:dyDescent="0.15">
      <c r="U1886" s="748"/>
      <c r="V1886" s="748"/>
      <c r="W1886" s="758"/>
      <c r="X1886" s="758"/>
    </row>
    <row r="1887" spans="19:24" x14ac:dyDescent="0.15">
      <c r="U1887" s="748"/>
      <c r="V1887" s="748"/>
      <c r="W1887" s="758"/>
      <c r="X1887" s="767"/>
    </row>
    <row r="1888" spans="19:24" x14ac:dyDescent="0.15">
      <c r="S1888" s="65"/>
      <c r="U1888" s="748"/>
      <c r="V1888" s="748"/>
      <c r="W1888" s="767"/>
      <c r="X1888" s="767"/>
    </row>
    <row r="1889" spans="19:24" x14ac:dyDescent="0.15">
      <c r="S1889" s="65"/>
      <c r="U1889" s="767"/>
      <c r="V1889" s="767"/>
      <c r="W1889" s="758"/>
      <c r="X1889" s="767"/>
    </row>
    <row r="1890" spans="19:24" x14ac:dyDescent="0.15">
      <c r="S1890" s="65"/>
      <c r="U1890" s="748"/>
      <c r="V1890" s="748"/>
      <c r="W1890" s="758"/>
      <c r="X1890" s="767"/>
    </row>
    <row r="1891" spans="19:24" x14ac:dyDescent="0.15">
      <c r="S1891" s="65"/>
      <c r="U1891" s="748"/>
      <c r="V1891" s="748"/>
      <c r="W1891" s="758"/>
      <c r="X1891" s="767"/>
    </row>
    <row r="1892" spans="19:24" x14ac:dyDescent="0.15">
      <c r="U1892" s="748"/>
      <c r="V1892" s="748"/>
      <c r="W1892" s="758"/>
      <c r="X1892" s="767"/>
    </row>
    <row r="1893" spans="19:24" x14ac:dyDescent="0.15">
      <c r="S1893" s="65"/>
      <c r="U1893" s="748"/>
      <c r="V1893" s="748"/>
      <c r="W1893" s="758"/>
      <c r="X1893" s="767"/>
    </row>
    <row r="1894" spans="19:24" x14ac:dyDescent="0.15">
      <c r="S1894" s="65"/>
      <c r="U1894" s="748"/>
      <c r="V1894" s="748"/>
      <c r="W1894" s="767"/>
      <c r="X1894" s="767"/>
    </row>
    <row r="1895" spans="19:24" x14ac:dyDescent="0.15">
      <c r="U1895" s="748"/>
      <c r="V1895" s="748"/>
      <c r="W1895" s="767"/>
      <c r="X1895" s="767"/>
    </row>
    <row r="1896" spans="19:24" x14ac:dyDescent="0.15">
      <c r="S1896" s="65"/>
      <c r="U1896" s="748"/>
      <c r="V1896" s="748"/>
      <c r="W1896" s="767"/>
      <c r="X1896" s="767"/>
    </row>
    <row r="1897" spans="19:24" x14ac:dyDescent="0.15">
      <c r="S1897" s="62"/>
      <c r="U1897" s="748"/>
      <c r="V1897" s="748"/>
      <c r="W1897" s="767"/>
      <c r="X1897" s="767"/>
    </row>
    <row r="1898" spans="19:24" x14ac:dyDescent="0.15">
      <c r="U1898" s="748"/>
      <c r="V1898" s="748"/>
      <c r="W1898" s="767"/>
      <c r="X1898" s="758"/>
    </row>
    <row r="1899" spans="19:24" x14ac:dyDescent="0.15">
      <c r="S1899" s="65"/>
      <c r="U1899" s="748"/>
      <c r="V1899" s="748"/>
      <c r="W1899" s="767"/>
    </row>
    <row r="1900" spans="19:24" x14ac:dyDescent="0.15">
      <c r="S1900" s="65"/>
      <c r="U1900" s="748"/>
      <c r="V1900" s="748"/>
      <c r="W1900" s="767"/>
    </row>
    <row r="1901" spans="19:24" x14ac:dyDescent="0.15">
      <c r="U1901" s="767"/>
      <c r="V1901" s="767"/>
      <c r="W1901" s="767"/>
      <c r="X1901" s="767"/>
    </row>
    <row r="1902" spans="19:24" x14ac:dyDescent="0.15">
      <c r="S1902" s="65"/>
      <c r="U1902" s="767"/>
      <c r="V1902" s="767"/>
      <c r="W1902" s="767"/>
      <c r="X1902" s="767"/>
    </row>
    <row r="1903" spans="19:24" x14ac:dyDescent="0.15">
      <c r="S1903" s="65"/>
      <c r="U1903" s="767"/>
      <c r="V1903" s="767"/>
      <c r="W1903" s="767"/>
      <c r="X1903" s="767"/>
    </row>
    <row r="1904" spans="19:24" x14ac:dyDescent="0.15">
      <c r="S1904" s="65"/>
      <c r="U1904" s="767"/>
      <c r="V1904" s="767"/>
      <c r="W1904" s="767"/>
      <c r="X1904" s="758"/>
    </row>
    <row r="1905" spans="19:24" x14ac:dyDescent="0.15">
      <c r="S1905" s="65"/>
      <c r="U1905" s="767"/>
      <c r="V1905" s="767"/>
      <c r="W1905" s="748"/>
      <c r="X1905" s="758"/>
    </row>
    <row r="1906" spans="19:24" x14ac:dyDescent="0.15">
      <c r="S1906" s="65"/>
      <c r="U1906" s="748"/>
      <c r="V1906" s="748"/>
      <c r="W1906" s="767"/>
      <c r="X1906" s="758"/>
    </row>
    <row r="1907" spans="19:24" x14ac:dyDescent="0.15">
      <c r="U1907" s="767"/>
      <c r="V1907" s="767"/>
      <c r="W1907" s="748"/>
      <c r="X1907" s="758"/>
    </row>
    <row r="1908" spans="19:24" x14ac:dyDescent="0.15">
      <c r="S1908" s="65"/>
      <c r="U1908" s="748"/>
      <c r="V1908" s="748"/>
      <c r="W1908" s="767"/>
      <c r="X1908" s="758"/>
    </row>
    <row r="1909" spans="19:24" x14ac:dyDescent="0.15">
      <c r="S1909" s="65"/>
      <c r="U1909" s="748"/>
      <c r="V1909" s="748"/>
      <c r="W1909" s="767"/>
      <c r="X1909" s="758"/>
    </row>
    <row r="1910" spans="19:24" x14ac:dyDescent="0.15">
      <c r="U1910" s="767"/>
      <c r="V1910" s="767"/>
      <c r="W1910" s="767"/>
      <c r="X1910" s="758"/>
    </row>
    <row r="1911" spans="19:24" x14ac:dyDescent="0.15">
      <c r="S1911" s="65"/>
      <c r="U1911" s="748"/>
      <c r="V1911" s="748"/>
      <c r="W1911" s="767"/>
      <c r="X1911" s="758"/>
    </row>
    <row r="1912" spans="19:24" x14ac:dyDescent="0.15">
      <c r="S1912" s="65"/>
      <c r="U1912" s="767"/>
      <c r="V1912" s="767"/>
      <c r="W1912" s="767"/>
      <c r="X1912" s="758"/>
    </row>
    <row r="1913" spans="19:24" x14ac:dyDescent="0.15">
      <c r="U1913" s="748"/>
      <c r="V1913" s="748"/>
      <c r="W1913" s="767"/>
      <c r="X1913" s="748"/>
    </row>
    <row r="1914" spans="19:24" x14ac:dyDescent="0.15">
      <c r="S1914" s="65"/>
      <c r="U1914" s="767"/>
      <c r="V1914" s="767"/>
      <c r="W1914" s="748"/>
      <c r="X1914" s="748"/>
    </row>
    <row r="1915" spans="19:24" x14ac:dyDescent="0.15">
      <c r="S1915" s="65"/>
      <c r="U1915" s="748"/>
      <c r="V1915" s="748"/>
      <c r="W1915" s="767"/>
      <c r="X1915" s="748"/>
    </row>
    <row r="1916" spans="19:24" x14ac:dyDescent="0.15">
      <c r="U1916" s="767"/>
      <c r="V1916" s="767"/>
      <c r="W1916" s="767"/>
      <c r="X1916" s="758"/>
    </row>
    <row r="1917" spans="19:24" x14ac:dyDescent="0.15">
      <c r="S1917" s="65"/>
      <c r="U1917" s="767"/>
      <c r="V1917" s="767"/>
      <c r="X1917" s="767"/>
    </row>
    <row r="1918" spans="19:24" x14ac:dyDescent="0.15">
      <c r="S1918" s="65"/>
      <c r="U1918" s="748"/>
      <c r="V1918" s="748"/>
      <c r="W1918" s="767"/>
      <c r="X1918" s="748"/>
    </row>
    <row r="1919" spans="19:24" x14ac:dyDescent="0.15">
      <c r="U1919" s="767"/>
      <c r="V1919" s="767"/>
      <c r="W1919" s="767"/>
      <c r="X1919" s="758"/>
    </row>
    <row r="1920" spans="19:24" x14ac:dyDescent="0.15">
      <c r="S1920" s="65"/>
      <c r="U1920" s="767"/>
      <c r="V1920" s="767"/>
      <c r="W1920" s="767"/>
      <c r="X1920" s="767"/>
    </row>
    <row r="1921" spans="19:24" x14ac:dyDescent="0.15">
      <c r="S1921" s="65"/>
      <c r="U1921" s="767"/>
      <c r="V1921" s="767"/>
      <c r="W1921" s="767"/>
      <c r="X1921" s="748"/>
    </row>
    <row r="1922" spans="19:24" x14ac:dyDescent="0.15">
      <c r="U1922" s="767"/>
      <c r="V1922" s="748"/>
      <c r="W1922" s="767"/>
      <c r="X1922" s="767"/>
    </row>
    <row r="1923" spans="19:24" x14ac:dyDescent="0.15">
      <c r="U1923" s="767"/>
      <c r="V1923" s="767"/>
      <c r="W1923" s="767"/>
      <c r="X1923" s="767"/>
    </row>
    <row r="1924" spans="19:24" x14ac:dyDescent="0.15">
      <c r="U1924" s="767"/>
      <c r="V1924" s="767"/>
      <c r="W1924" s="767"/>
      <c r="X1924" s="748"/>
    </row>
    <row r="1925" spans="19:24" x14ac:dyDescent="0.15">
      <c r="U1925" s="767"/>
      <c r="V1925" s="748"/>
      <c r="W1925" s="767"/>
      <c r="X1925" s="767"/>
    </row>
    <row r="1926" spans="19:24" x14ac:dyDescent="0.15">
      <c r="U1926" s="767"/>
      <c r="V1926" s="767"/>
      <c r="W1926" s="767"/>
      <c r="X1926" s="767"/>
    </row>
    <row r="1927" spans="19:24" x14ac:dyDescent="0.15">
      <c r="U1927" s="767"/>
      <c r="V1927" s="767"/>
      <c r="W1927" s="767"/>
      <c r="X1927" s="254"/>
    </row>
    <row r="1928" spans="19:24" x14ac:dyDescent="0.15">
      <c r="U1928" s="767"/>
      <c r="V1928" s="748"/>
      <c r="W1928" s="767"/>
      <c r="X1928" s="254"/>
    </row>
    <row r="1929" spans="19:24" x14ac:dyDescent="0.15">
      <c r="U1929" s="767"/>
      <c r="V1929" s="767"/>
      <c r="W1929" s="748"/>
      <c r="X1929" s="254"/>
    </row>
    <row r="1930" spans="19:24" x14ac:dyDescent="0.15">
      <c r="U1930" s="767"/>
      <c r="V1930" s="767"/>
      <c r="W1930" s="767"/>
      <c r="X1930" s="748"/>
    </row>
    <row r="1931" spans="19:24" x14ac:dyDescent="0.15">
      <c r="S1931" s="65"/>
      <c r="U1931" s="767"/>
      <c r="V1931" s="767"/>
      <c r="W1931" s="748"/>
      <c r="X1931" s="767"/>
    </row>
    <row r="1932" spans="19:24" x14ac:dyDescent="0.15">
      <c r="U1932" s="767"/>
      <c r="V1932" s="767"/>
      <c r="W1932" s="767"/>
      <c r="X1932" s="767"/>
    </row>
    <row r="1933" spans="19:24" x14ac:dyDescent="0.15">
      <c r="S1933" s="65"/>
      <c r="U1933" s="767"/>
      <c r="V1933" s="767"/>
      <c r="W1933" s="748"/>
      <c r="X1933" s="748"/>
    </row>
    <row r="1934" spans="19:24" x14ac:dyDescent="0.15">
      <c r="S1934" s="65"/>
      <c r="U1934" s="767"/>
      <c r="V1934" s="767"/>
      <c r="W1934" s="748"/>
      <c r="X1934" s="748"/>
    </row>
    <row r="1935" spans="19:24" x14ac:dyDescent="0.15">
      <c r="S1935" s="65"/>
      <c r="U1935" s="767"/>
      <c r="V1935" s="767"/>
      <c r="W1935" s="767"/>
      <c r="X1935" s="748"/>
    </row>
    <row r="1936" spans="19:24" x14ac:dyDescent="0.15">
      <c r="S1936" s="65"/>
      <c r="U1936" s="767"/>
      <c r="V1936" s="767"/>
      <c r="W1936" s="748"/>
      <c r="X1936" s="767"/>
    </row>
    <row r="1937" spans="19:24" x14ac:dyDescent="0.15">
      <c r="S1937" s="65"/>
      <c r="U1937" s="767"/>
      <c r="V1937" s="767"/>
      <c r="W1937" s="767"/>
      <c r="X1937" s="254"/>
    </row>
    <row r="1938" spans="19:24" x14ac:dyDescent="0.15">
      <c r="U1938" s="767"/>
      <c r="V1938" s="767"/>
      <c r="W1938" s="748"/>
      <c r="X1938" s="254"/>
    </row>
    <row r="1939" spans="19:24" x14ac:dyDescent="0.15">
      <c r="U1939" s="767"/>
      <c r="V1939" s="767"/>
      <c r="W1939" s="767"/>
      <c r="X1939" s="767"/>
    </row>
    <row r="1940" spans="19:24" x14ac:dyDescent="0.15">
      <c r="U1940" s="748"/>
      <c r="V1940" s="748"/>
      <c r="W1940" s="748"/>
      <c r="X1940" s="254"/>
    </row>
    <row r="1941" spans="19:24" x14ac:dyDescent="0.15">
      <c r="U1941" s="767"/>
      <c r="V1941" s="767"/>
      <c r="W1941" s="767"/>
      <c r="X1941" s="254"/>
    </row>
    <row r="1942" spans="19:24" x14ac:dyDescent="0.15">
      <c r="U1942" s="767"/>
      <c r="V1942" s="767"/>
      <c r="W1942" s="767"/>
      <c r="X1942" s="252"/>
    </row>
    <row r="1943" spans="19:24" x14ac:dyDescent="0.15">
      <c r="U1943" s="767"/>
      <c r="V1943" s="767"/>
      <c r="W1943" s="748"/>
      <c r="X1943" s="254"/>
    </row>
    <row r="1944" spans="19:24" x14ac:dyDescent="0.15">
      <c r="U1944" s="767"/>
      <c r="V1944" s="767"/>
      <c r="W1944" s="767"/>
      <c r="X1944" s="254"/>
    </row>
    <row r="1945" spans="19:24" x14ac:dyDescent="0.15">
      <c r="U1945" s="767"/>
      <c r="V1945" s="767"/>
      <c r="W1945" s="767"/>
      <c r="X1945" s="748"/>
    </row>
    <row r="1946" spans="19:24" x14ac:dyDescent="0.15">
      <c r="U1946" s="767"/>
      <c r="V1946" s="748"/>
      <c r="W1946" s="767"/>
      <c r="X1946" s="254"/>
    </row>
    <row r="1947" spans="19:24" x14ac:dyDescent="0.15">
      <c r="U1947" s="767"/>
      <c r="V1947" s="767"/>
      <c r="W1947" s="767"/>
      <c r="X1947" s="254"/>
    </row>
    <row r="1948" spans="19:24" x14ac:dyDescent="0.15">
      <c r="U1948" s="767"/>
      <c r="V1948" s="767"/>
      <c r="W1948" s="767"/>
      <c r="X1948" s="748"/>
    </row>
    <row r="1949" spans="19:24" x14ac:dyDescent="0.15">
      <c r="U1949" s="767"/>
      <c r="V1949" s="748"/>
      <c r="W1949" s="767"/>
      <c r="X1949" s="254"/>
    </row>
    <row r="1950" spans="19:24" x14ac:dyDescent="0.15">
      <c r="S1950" s="65"/>
      <c r="U1950" s="767"/>
      <c r="V1950" s="767"/>
      <c r="W1950" s="767"/>
      <c r="X1950" s="254"/>
    </row>
    <row r="1951" spans="19:24" x14ac:dyDescent="0.15">
      <c r="S1951" s="65"/>
      <c r="U1951" s="767"/>
      <c r="V1951" s="767"/>
      <c r="W1951" s="767"/>
      <c r="X1951" s="748"/>
    </row>
    <row r="1952" spans="19:24" x14ac:dyDescent="0.15">
      <c r="S1952" s="65"/>
      <c r="U1952" s="767"/>
      <c r="V1952" s="748"/>
      <c r="W1952" s="767"/>
      <c r="X1952" s="748"/>
    </row>
    <row r="1953" spans="19:24" x14ac:dyDescent="0.15">
      <c r="S1953" s="65"/>
      <c r="U1953" s="767"/>
      <c r="V1953" s="767"/>
      <c r="W1953" s="767"/>
      <c r="X1953" s="748"/>
    </row>
    <row r="1954" spans="19:24" x14ac:dyDescent="0.15">
      <c r="S1954" s="65"/>
      <c r="U1954" s="767"/>
      <c r="V1954" s="767"/>
      <c r="W1954" s="767"/>
      <c r="X1954" s="767"/>
    </row>
    <row r="1955" spans="19:24" x14ac:dyDescent="0.15">
      <c r="U1955" s="767"/>
      <c r="V1955" s="748"/>
      <c r="W1955" s="767"/>
      <c r="X1955" s="767"/>
    </row>
    <row r="1956" spans="19:24" x14ac:dyDescent="0.15">
      <c r="S1956" s="65"/>
      <c r="U1956" s="767"/>
      <c r="V1956" s="767"/>
      <c r="W1956" s="767"/>
      <c r="X1956" s="748"/>
    </row>
    <row r="1957" spans="19:24" x14ac:dyDescent="0.15">
      <c r="S1957" s="65"/>
      <c r="U1957" s="767"/>
      <c r="V1957" s="767"/>
      <c r="W1957" s="767"/>
      <c r="X1957" s="767"/>
    </row>
    <row r="1958" spans="19:24" x14ac:dyDescent="0.15">
      <c r="U1958" s="748"/>
      <c r="V1958" s="748"/>
      <c r="W1958" s="767"/>
      <c r="X1958" s="748"/>
    </row>
    <row r="1959" spans="19:24" x14ac:dyDescent="0.15">
      <c r="S1959" s="65"/>
      <c r="U1959" s="748"/>
      <c r="V1959" s="748"/>
      <c r="W1959" s="767"/>
      <c r="X1959" s="748"/>
    </row>
    <row r="1960" spans="19:24" x14ac:dyDescent="0.15">
      <c r="S1960" s="65"/>
      <c r="U1960" s="748"/>
      <c r="V1960" s="748"/>
      <c r="W1960" s="767"/>
      <c r="X1960" s="748"/>
    </row>
    <row r="1961" spans="19:24" x14ac:dyDescent="0.15">
      <c r="U1961" s="748"/>
      <c r="V1961" s="748"/>
      <c r="W1961" s="767"/>
      <c r="X1961" s="748"/>
    </row>
    <row r="1962" spans="19:24" x14ac:dyDescent="0.15">
      <c r="S1962" s="65"/>
      <c r="U1962" s="252"/>
      <c r="V1962" s="252"/>
      <c r="W1962" s="767"/>
      <c r="X1962" s="767"/>
    </row>
    <row r="1963" spans="19:24" x14ac:dyDescent="0.15">
      <c r="S1963" s="65"/>
      <c r="U1963" s="252"/>
      <c r="V1963" s="252"/>
      <c r="W1963" s="767"/>
      <c r="X1963" s="767"/>
    </row>
    <row r="1964" spans="19:24" x14ac:dyDescent="0.15">
      <c r="U1964" s="252"/>
      <c r="V1964" s="252"/>
      <c r="W1964" s="767"/>
      <c r="X1964" s="767"/>
    </row>
    <row r="1965" spans="19:24" x14ac:dyDescent="0.15">
      <c r="S1965" s="65"/>
      <c r="U1965" s="252"/>
      <c r="V1965" s="252"/>
      <c r="W1965" s="767"/>
      <c r="X1965" s="748"/>
    </row>
    <row r="1966" spans="19:24" x14ac:dyDescent="0.15">
      <c r="S1966" s="65"/>
      <c r="U1966" s="252"/>
      <c r="V1966" s="252"/>
      <c r="W1966" s="767"/>
      <c r="X1966" s="767"/>
    </row>
    <row r="1967" spans="19:24" x14ac:dyDescent="0.15">
      <c r="S1967" s="65"/>
      <c r="U1967" s="252"/>
      <c r="V1967" s="252"/>
      <c r="W1967" s="767"/>
      <c r="X1967" s="767"/>
    </row>
    <row r="1968" spans="19:24" x14ac:dyDescent="0.15">
      <c r="S1968" s="65"/>
      <c r="U1968" s="252"/>
      <c r="V1968" s="252"/>
      <c r="W1968" s="767"/>
      <c r="X1968" s="748"/>
    </row>
    <row r="1969" spans="19:24" x14ac:dyDescent="0.15">
      <c r="S1969" s="65"/>
      <c r="U1969" s="767"/>
      <c r="V1969" s="767"/>
      <c r="W1969" s="767"/>
      <c r="X1969" s="767"/>
    </row>
    <row r="1970" spans="19:24" x14ac:dyDescent="0.15">
      <c r="S1970" s="65"/>
      <c r="U1970" s="767"/>
      <c r="V1970" s="767"/>
      <c r="W1970" s="767"/>
      <c r="X1970" s="767"/>
    </row>
    <row r="1971" spans="19:24" x14ac:dyDescent="0.15">
      <c r="S1971" s="65"/>
      <c r="U1971" s="767"/>
      <c r="V1971" s="767"/>
      <c r="W1971" s="767"/>
      <c r="X1971" s="767"/>
    </row>
    <row r="1972" spans="19:24" x14ac:dyDescent="0.15">
      <c r="S1972" s="65"/>
      <c r="U1972" s="767"/>
      <c r="V1972" s="767"/>
      <c r="W1972" s="767"/>
      <c r="X1972" s="748"/>
    </row>
    <row r="1973" spans="19:24" x14ac:dyDescent="0.15">
      <c r="U1973" s="767"/>
      <c r="V1973" s="767"/>
      <c r="W1973" s="767"/>
      <c r="X1973" s="767"/>
    </row>
    <row r="1974" spans="19:24" x14ac:dyDescent="0.15">
      <c r="S1974" s="65"/>
      <c r="U1974" s="252"/>
      <c r="V1974" s="252"/>
      <c r="W1974" s="767"/>
      <c r="X1974" s="767"/>
    </row>
    <row r="1975" spans="19:24" x14ac:dyDescent="0.15">
      <c r="S1975" s="65"/>
      <c r="U1975" s="252"/>
      <c r="V1975" s="252"/>
      <c r="W1975" s="767"/>
      <c r="X1975" s="748"/>
    </row>
    <row r="1976" spans="19:24" x14ac:dyDescent="0.15">
      <c r="U1976" s="252"/>
      <c r="V1976" s="252"/>
      <c r="W1976" s="767"/>
      <c r="X1976" s="767"/>
    </row>
    <row r="1977" spans="19:24" x14ac:dyDescent="0.15">
      <c r="U1977" s="767"/>
      <c r="V1977" s="767"/>
      <c r="W1977" s="767"/>
      <c r="X1977" s="767"/>
    </row>
    <row r="1978" spans="19:24" x14ac:dyDescent="0.15">
      <c r="V1978" s="755"/>
      <c r="W1978" s="767"/>
      <c r="X1978" s="748"/>
    </row>
    <row r="1979" spans="19:24" x14ac:dyDescent="0.15">
      <c r="V1979" s="755"/>
      <c r="W1979" s="767"/>
      <c r="X1979" s="767"/>
    </row>
    <row r="1980" spans="19:24" x14ac:dyDescent="0.15">
      <c r="U1980" s="748"/>
      <c r="V1980" s="748"/>
      <c r="W1980" s="767"/>
      <c r="X1980" s="767"/>
    </row>
    <row r="1981" spans="19:24" x14ac:dyDescent="0.15">
      <c r="U1981" s="748"/>
      <c r="V1981" s="748"/>
      <c r="W1981" s="767"/>
      <c r="X1981" s="767"/>
    </row>
    <row r="1982" spans="19:24" x14ac:dyDescent="0.15">
      <c r="U1982" s="748"/>
      <c r="V1982" s="748"/>
      <c r="W1982" s="767"/>
      <c r="X1982" s="767"/>
    </row>
    <row r="1983" spans="19:24" x14ac:dyDescent="0.15">
      <c r="U1983" s="748"/>
      <c r="V1983" s="748"/>
      <c r="W1983" s="767"/>
      <c r="X1983" s="767"/>
    </row>
    <row r="1984" spans="19:24" x14ac:dyDescent="0.15">
      <c r="U1984" s="748"/>
      <c r="V1984" s="748"/>
      <c r="W1984" s="767"/>
      <c r="X1984" s="767"/>
    </row>
    <row r="1985" spans="21:24" x14ac:dyDescent="0.15">
      <c r="U1985" s="748"/>
      <c r="V1985" s="748"/>
      <c r="W1985" s="767"/>
      <c r="X1985" s="767"/>
    </row>
    <row r="1986" spans="21:24" x14ac:dyDescent="0.15">
      <c r="U1986" s="767"/>
      <c r="V1986" s="767"/>
      <c r="W1986" s="767"/>
      <c r="X1986" s="767"/>
    </row>
    <row r="1987" spans="21:24" x14ac:dyDescent="0.15">
      <c r="U1987" s="767"/>
      <c r="V1987" s="767"/>
      <c r="W1987" s="767"/>
      <c r="X1987" s="767"/>
    </row>
    <row r="1988" spans="21:24" x14ac:dyDescent="0.15">
      <c r="U1988" s="767"/>
      <c r="V1988" s="767"/>
      <c r="W1988" s="767"/>
      <c r="X1988" s="767"/>
    </row>
    <row r="1989" spans="21:24" x14ac:dyDescent="0.15">
      <c r="U1989" s="767"/>
      <c r="V1989" s="767"/>
      <c r="W1989" s="767"/>
      <c r="X1989" s="767"/>
    </row>
    <row r="1990" spans="21:24" x14ac:dyDescent="0.15">
      <c r="U1990" s="767"/>
      <c r="V1990" s="767"/>
      <c r="W1990" s="767"/>
      <c r="X1990" s="254"/>
    </row>
    <row r="1991" spans="21:24" x14ac:dyDescent="0.15">
      <c r="U1991" s="767"/>
      <c r="V1991" s="767"/>
      <c r="W1991" s="748"/>
      <c r="X1991" s="767"/>
    </row>
    <row r="1992" spans="21:24" x14ac:dyDescent="0.15">
      <c r="U1992" s="767"/>
      <c r="V1992" s="767"/>
      <c r="W1992" s="748"/>
      <c r="X1992" s="767"/>
    </row>
    <row r="1993" spans="21:24" x14ac:dyDescent="0.15">
      <c r="U1993" s="767"/>
      <c r="V1993" s="767"/>
      <c r="W1993" s="748"/>
      <c r="X1993" s="767"/>
    </row>
    <row r="1994" spans="21:24" x14ac:dyDescent="0.15">
      <c r="U1994" s="767"/>
      <c r="V1994" s="767"/>
      <c r="W1994" s="748"/>
      <c r="X1994" s="767"/>
    </row>
    <row r="1995" spans="21:24" x14ac:dyDescent="0.15">
      <c r="U1995" s="767"/>
      <c r="V1995" s="748"/>
      <c r="W1995" s="767"/>
      <c r="X1995" s="767"/>
    </row>
    <row r="1996" spans="21:24" x14ac:dyDescent="0.15">
      <c r="U1996" s="767"/>
      <c r="V1996" s="767"/>
      <c r="W1996" s="767"/>
      <c r="X1996" s="748"/>
    </row>
    <row r="1997" spans="21:24" x14ac:dyDescent="0.15">
      <c r="U1997" s="767"/>
      <c r="V1997" s="767"/>
      <c r="W1997" s="767"/>
      <c r="X1997" s="767"/>
    </row>
    <row r="1998" spans="21:24" x14ac:dyDescent="0.15">
      <c r="U1998" s="748"/>
      <c r="V1998" s="748"/>
      <c r="W1998" s="767"/>
      <c r="X1998" s="767"/>
    </row>
    <row r="1999" spans="21:24" x14ac:dyDescent="0.15">
      <c r="U1999" s="767"/>
      <c r="V1999" s="767"/>
      <c r="W1999" s="767"/>
      <c r="X1999" s="748"/>
    </row>
    <row r="2000" spans="21:24" x14ac:dyDescent="0.15">
      <c r="U2000" s="767"/>
      <c r="V2000" s="767"/>
      <c r="W2000" s="767"/>
      <c r="X2000" s="767"/>
    </row>
    <row r="2001" spans="21:24" x14ac:dyDescent="0.15">
      <c r="U2001" s="748"/>
      <c r="V2001" s="748"/>
      <c r="W2001" s="767"/>
      <c r="X2001" s="767"/>
    </row>
    <row r="2002" spans="21:24" x14ac:dyDescent="0.15">
      <c r="U2002" s="767"/>
      <c r="V2002" s="767"/>
      <c r="W2002" s="767"/>
      <c r="X2002" s="748"/>
    </row>
    <row r="2003" spans="21:24" x14ac:dyDescent="0.15">
      <c r="W2003" s="748"/>
      <c r="X2003" s="767"/>
    </row>
    <row r="2004" spans="21:24" x14ac:dyDescent="0.15">
      <c r="U2004" s="748"/>
      <c r="V2004" s="767"/>
      <c r="W2004" s="755"/>
      <c r="X2004" s="767"/>
    </row>
    <row r="2005" spans="21:24" x14ac:dyDescent="0.15">
      <c r="U2005" s="767"/>
      <c r="V2005" s="767"/>
      <c r="W2005" s="755"/>
      <c r="X2005" s="748"/>
    </row>
    <row r="2006" spans="21:24" x14ac:dyDescent="0.15">
      <c r="U2006" s="767"/>
      <c r="V2006" s="767"/>
      <c r="W2006" s="767"/>
      <c r="X2006" s="767"/>
    </row>
    <row r="2007" spans="21:24" x14ac:dyDescent="0.15">
      <c r="U2007" s="748"/>
      <c r="V2007" s="767"/>
      <c r="W2007" s="767"/>
      <c r="X2007" s="767"/>
    </row>
    <row r="2008" spans="21:24" x14ac:dyDescent="0.15">
      <c r="U2008" s="767"/>
      <c r="V2008" s="767"/>
      <c r="W2008" s="767"/>
      <c r="X2008" s="252"/>
    </row>
    <row r="2009" spans="21:24" x14ac:dyDescent="0.15">
      <c r="U2009" s="767"/>
      <c r="V2009" s="767"/>
      <c r="W2009" s="767"/>
      <c r="X2009" s="252"/>
    </row>
    <row r="2010" spans="21:24" x14ac:dyDescent="0.15">
      <c r="U2010" s="748"/>
      <c r="V2010" s="767"/>
      <c r="W2010" s="767"/>
      <c r="X2010" s="252"/>
    </row>
    <row r="2011" spans="21:24" x14ac:dyDescent="0.15">
      <c r="U2011" s="748"/>
      <c r="V2011" s="748"/>
      <c r="W2011" s="767"/>
      <c r="X2011" s="748"/>
    </row>
    <row r="2012" spans="21:24" x14ac:dyDescent="0.15">
      <c r="U2012" s="748"/>
      <c r="V2012" s="748"/>
      <c r="W2012" s="748"/>
      <c r="X2012" s="254"/>
    </row>
    <row r="2013" spans="21:24" x14ac:dyDescent="0.15">
      <c r="U2013" s="748"/>
      <c r="V2013" s="748"/>
      <c r="W2013" s="767"/>
      <c r="X2013" s="254"/>
    </row>
    <row r="2014" spans="21:24" x14ac:dyDescent="0.15">
      <c r="U2014" s="748"/>
      <c r="V2014" s="748"/>
      <c r="W2014" s="767"/>
      <c r="X2014" s="254"/>
    </row>
    <row r="2015" spans="21:24" x14ac:dyDescent="0.15">
      <c r="U2015" s="748"/>
      <c r="V2015" s="748"/>
      <c r="X2015" s="254"/>
    </row>
    <row r="2016" spans="21:24" x14ac:dyDescent="0.15">
      <c r="U2016" s="748"/>
      <c r="V2016" s="748"/>
      <c r="X2016" s="254"/>
    </row>
    <row r="2017" spans="21:24" x14ac:dyDescent="0.15">
      <c r="U2017" s="748"/>
      <c r="V2017" s="748"/>
      <c r="X2017" s="254"/>
    </row>
    <row r="2018" spans="21:24" x14ac:dyDescent="0.15">
      <c r="U2018" s="748"/>
      <c r="V2018" s="748"/>
      <c r="W2018" s="767"/>
      <c r="X2018" s="254"/>
    </row>
    <row r="2019" spans="21:24" x14ac:dyDescent="0.15">
      <c r="U2019" s="748"/>
      <c r="V2019" s="748"/>
      <c r="W2019" s="767"/>
      <c r="X2019" s="254"/>
    </row>
    <row r="2020" spans="21:24" x14ac:dyDescent="0.15">
      <c r="U2020" s="748"/>
      <c r="V2020" s="748"/>
      <c r="W2020" s="767"/>
      <c r="X2020" s="767"/>
    </row>
    <row r="2021" spans="21:24" x14ac:dyDescent="0.15">
      <c r="U2021" s="748"/>
      <c r="V2021" s="748"/>
      <c r="W2021" s="748"/>
      <c r="X2021" s="767"/>
    </row>
    <row r="2022" spans="21:24" x14ac:dyDescent="0.15">
      <c r="U2022" s="767"/>
      <c r="V2022" s="767"/>
      <c r="W2022" s="767"/>
      <c r="X2022" s="767"/>
    </row>
    <row r="2023" spans="21:24" x14ac:dyDescent="0.15">
      <c r="U2023" s="767"/>
      <c r="V2023" s="767"/>
      <c r="W2023" s="767"/>
      <c r="X2023" s="767"/>
    </row>
    <row r="2024" spans="21:24" x14ac:dyDescent="0.15">
      <c r="U2024" s="748"/>
      <c r="V2024" s="748"/>
      <c r="W2024" s="748"/>
      <c r="X2024" s="767"/>
    </row>
    <row r="2025" spans="21:24" x14ac:dyDescent="0.15">
      <c r="U2025" s="748"/>
      <c r="V2025" s="748"/>
      <c r="W2025" s="767"/>
      <c r="X2025" s="767"/>
    </row>
    <row r="2026" spans="21:24" x14ac:dyDescent="0.15">
      <c r="U2026" s="748"/>
      <c r="V2026" s="748"/>
      <c r="W2026" s="767"/>
      <c r="X2026" s="767"/>
    </row>
    <row r="2027" spans="21:24" x14ac:dyDescent="0.15">
      <c r="U2027" s="748"/>
      <c r="V2027" s="748"/>
      <c r="W2027" s="748"/>
      <c r="X2027" s="767"/>
    </row>
    <row r="2028" spans="21:24" x14ac:dyDescent="0.15">
      <c r="U2028" s="748"/>
      <c r="V2028" s="767"/>
      <c r="W2028" s="767"/>
      <c r="X2028" s="767"/>
    </row>
    <row r="2029" spans="21:24" x14ac:dyDescent="0.15">
      <c r="U2029" s="748"/>
      <c r="V2029" s="767"/>
      <c r="X2029" s="767"/>
    </row>
    <row r="2030" spans="21:24" x14ac:dyDescent="0.15">
      <c r="U2030" s="748"/>
      <c r="V2030" s="767"/>
      <c r="W2030" s="748"/>
      <c r="X2030" s="755"/>
    </row>
    <row r="2031" spans="21:24" x14ac:dyDescent="0.15">
      <c r="U2031" s="748"/>
      <c r="V2031" s="767"/>
      <c r="W2031" s="767"/>
      <c r="X2031" s="755"/>
    </row>
    <row r="2032" spans="21:24" x14ac:dyDescent="0.15">
      <c r="U2032" s="748"/>
      <c r="V2032" s="767"/>
      <c r="W2032" s="767"/>
      <c r="X2032" s="748"/>
    </row>
    <row r="2033" spans="19:24" x14ac:dyDescent="0.15">
      <c r="U2033" s="748"/>
      <c r="V2033" s="767"/>
      <c r="W2033" s="748"/>
      <c r="X2033" s="748"/>
    </row>
    <row r="2034" spans="19:24" x14ac:dyDescent="0.15">
      <c r="U2034" s="748"/>
      <c r="V2034" s="767"/>
      <c r="W2034" s="767"/>
      <c r="X2034" s="748"/>
    </row>
    <row r="2035" spans="19:24" x14ac:dyDescent="0.15">
      <c r="U2035" s="748"/>
      <c r="V2035" s="748"/>
      <c r="W2035" s="767"/>
      <c r="X2035" s="767"/>
    </row>
    <row r="2036" spans="19:24" x14ac:dyDescent="0.15">
      <c r="U2036" s="748"/>
      <c r="V2036" s="748"/>
      <c r="W2036" s="748"/>
      <c r="X2036" s="767"/>
    </row>
    <row r="2037" spans="19:24" x14ac:dyDescent="0.15">
      <c r="U2037" s="748"/>
      <c r="V2037" s="767"/>
      <c r="W2037" s="748"/>
      <c r="X2037" s="767"/>
    </row>
    <row r="2038" spans="19:24" x14ac:dyDescent="0.15">
      <c r="U2038" s="748"/>
      <c r="V2038" s="748"/>
      <c r="W2038" s="748"/>
      <c r="X2038" s="767"/>
    </row>
    <row r="2039" spans="19:24" x14ac:dyDescent="0.15">
      <c r="S2039" s="65"/>
      <c r="U2039" s="748"/>
      <c r="V2039" s="748"/>
      <c r="W2039" s="748"/>
      <c r="X2039" s="767"/>
    </row>
    <row r="2040" spans="19:24" x14ac:dyDescent="0.15">
      <c r="S2040" s="65"/>
      <c r="U2040" s="767"/>
      <c r="V2040" s="767"/>
      <c r="W2040" s="748"/>
      <c r="X2040" s="767"/>
    </row>
    <row r="2041" spans="19:24" x14ac:dyDescent="0.15">
      <c r="U2041" s="748"/>
      <c r="V2041" s="748"/>
      <c r="W2041" s="748"/>
      <c r="X2041" s="767"/>
    </row>
    <row r="2042" spans="19:24" x14ac:dyDescent="0.15">
      <c r="U2042" s="748"/>
      <c r="V2042" s="748"/>
      <c r="W2042" s="748"/>
      <c r="X2042" s="767"/>
    </row>
    <row r="2043" spans="19:24" x14ac:dyDescent="0.15">
      <c r="U2043" s="748"/>
      <c r="V2043" s="767"/>
      <c r="W2043" s="748"/>
      <c r="X2043" s="767"/>
    </row>
    <row r="2044" spans="19:24" x14ac:dyDescent="0.15">
      <c r="U2044" s="767"/>
      <c r="V2044" s="767"/>
      <c r="W2044" s="748"/>
      <c r="X2044" s="748"/>
    </row>
    <row r="2045" spans="19:24" x14ac:dyDescent="0.15">
      <c r="U2045" s="767"/>
      <c r="V2045" s="767"/>
      <c r="W2045" s="748"/>
      <c r="X2045" s="767"/>
    </row>
    <row r="2046" spans="19:24" x14ac:dyDescent="0.15">
      <c r="U2046" s="767"/>
      <c r="V2046" s="767"/>
      <c r="W2046" s="748"/>
      <c r="X2046" s="767"/>
    </row>
    <row r="2047" spans="19:24" x14ac:dyDescent="0.15">
      <c r="U2047" s="767"/>
      <c r="V2047" s="767"/>
      <c r="W2047" s="748"/>
      <c r="X2047" s="767"/>
    </row>
    <row r="2048" spans="19:24" x14ac:dyDescent="0.15">
      <c r="U2048" s="767"/>
      <c r="V2048" s="767"/>
      <c r="X2048" s="767"/>
    </row>
    <row r="2049" spans="19:24" x14ac:dyDescent="0.15">
      <c r="U2049" s="767"/>
      <c r="V2049" s="767"/>
      <c r="W2049" s="767"/>
      <c r="X2049" s="767"/>
    </row>
    <row r="2050" spans="19:24" x14ac:dyDescent="0.15">
      <c r="S2050" s="65"/>
      <c r="U2050" s="748"/>
      <c r="V2050" s="748"/>
      <c r="W2050" s="748"/>
      <c r="X2050" s="748"/>
    </row>
    <row r="2051" spans="19:24" x14ac:dyDescent="0.15">
      <c r="U2051" s="767"/>
      <c r="V2051" s="767"/>
      <c r="W2051" s="748"/>
      <c r="X2051" s="767"/>
    </row>
    <row r="2052" spans="19:24" x14ac:dyDescent="0.15">
      <c r="S2052" s="65"/>
      <c r="U2052" s="767"/>
      <c r="V2052" s="767"/>
      <c r="W2052" s="748"/>
      <c r="X2052" s="767"/>
    </row>
    <row r="2053" spans="19:24" x14ac:dyDescent="0.15">
      <c r="S2053" s="65"/>
      <c r="U2053" s="767"/>
      <c r="V2053" s="767"/>
      <c r="W2053" s="748"/>
      <c r="X2053" s="748"/>
    </row>
    <row r="2054" spans="19:24" x14ac:dyDescent="0.15">
      <c r="S2054" s="65"/>
      <c r="W2054" s="748"/>
      <c r="X2054" s="767"/>
    </row>
    <row r="2055" spans="19:24" x14ac:dyDescent="0.15">
      <c r="S2055" s="65"/>
      <c r="U2055" s="767"/>
      <c r="V2055" s="767"/>
      <c r="W2055" s="767"/>
    </row>
    <row r="2056" spans="19:24" x14ac:dyDescent="0.15">
      <c r="S2056" s="65"/>
      <c r="W2056" s="767"/>
      <c r="X2056" s="767"/>
    </row>
    <row r="2057" spans="19:24" x14ac:dyDescent="0.15">
      <c r="U2057" s="767"/>
      <c r="V2057" s="767"/>
      <c r="W2057" s="748"/>
      <c r="X2057" s="767"/>
    </row>
    <row r="2058" spans="19:24" x14ac:dyDescent="0.15">
      <c r="U2058" s="767"/>
      <c r="V2058" s="767"/>
      <c r="W2058" s="767"/>
      <c r="X2058" s="767"/>
    </row>
    <row r="2059" spans="19:24" x14ac:dyDescent="0.15">
      <c r="U2059" s="767"/>
      <c r="V2059" s="748"/>
      <c r="W2059" s="767"/>
      <c r="X2059" s="767"/>
    </row>
    <row r="2060" spans="19:24" x14ac:dyDescent="0.15">
      <c r="U2060" s="767"/>
      <c r="V2060" s="767"/>
      <c r="W2060" s="748"/>
      <c r="X2060" s="767"/>
    </row>
    <row r="2061" spans="19:24" x14ac:dyDescent="0.15">
      <c r="U2061" s="767"/>
      <c r="V2061" s="767"/>
      <c r="W2061" s="748"/>
      <c r="X2061" s="767"/>
    </row>
    <row r="2062" spans="19:24" x14ac:dyDescent="0.15">
      <c r="U2062" s="748"/>
      <c r="V2062" s="748"/>
      <c r="W2062" s="748"/>
      <c r="X2062" s="767"/>
    </row>
    <row r="2063" spans="19:24" x14ac:dyDescent="0.15">
      <c r="U2063" s="767"/>
      <c r="V2063" s="767"/>
      <c r="W2063" s="748"/>
      <c r="X2063" s="748"/>
    </row>
    <row r="2064" spans="19:24" x14ac:dyDescent="0.15">
      <c r="U2064" s="767"/>
      <c r="V2064" s="767"/>
      <c r="W2064" s="748"/>
      <c r="X2064" s="748"/>
    </row>
    <row r="2065" spans="19:24" x14ac:dyDescent="0.15">
      <c r="U2065" s="767"/>
      <c r="V2065" s="767"/>
      <c r="W2065" s="748"/>
      <c r="X2065" s="748"/>
    </row>
    <row r="2066" spans="19:24" x14ac:dyDescent="0.15">
      <c r="U2066" s="767"/>
      <c r="V2066" s="767"/>
      <c r="W2066" s="252"/>
      <c r="X2066" s="748"/>
    </row>
    <row r="2067" spans="19:24" x14ac:dyDescent="0.15">
      <c r="U2067" s="767"/>
      <c r="V2067" s="767"/>
      <c r="W2067" s="252"/>
      <c r="X2067" s="748"/>
    </row>
    <row r="2068" spans="19:24" x14ac:dyDescent="0.15">
      <c r="S2068" s="65"/>
      <c r="U2068" s="748"/>
      <c r="V2068" s="748"/>
      <c r="W2068" s="767"/>
      <c r="X2068" s="748"/>
    </row>
    <row r="2069" spans="19:24" x14ac:dyDescent="0.15">
      <c r="S2069" s="65"/>
      <c r="U2069" s="748"/>
      <c r="V2069" s="748"/>
      <c r="W2069" s="748"/>
      <c r="X2069" s="748"/>
    </row>
    <row r="2070" spans="19:24" x14ac:dyDescent="0.15">
      <c r="U2070" s="748"/>
      <c r="V2070" s="748"/>
      <c r="W2070" s="767"/>
      <c r="X2070" s="748"/>
    </row>
    <row r="2071" spans="19:24" x14ac:dyDescent="0.15">
      <c r="U2071" s="748"/>
      <c r="V2071" s="748"/>
      <c r="W2071" s="748"/>
      <c r="X2071" s="748"/>
    </row>
    <row r="2072" spans="19:24" x14ac:dyDescent="0.15">
      <c r="U2072" s="767"/>
      <c r="V2072" s="767"/>
      <c r="W2072" s="748"/>
      <c r="X2072" s="748"/>
    </row>
    <row r="2073" spans="19:24" x14ac:dyDescent="0.15">
      <c r="U2073" s="767"/>
      <c r="V2073" s="767"/>
      <c r="W2073" s="748"/>
      <c r="X2073" s="748"/>
    </row>
    <row r="2074" spans="19:24" x14ac:dyDescent="0.15">
      <c r="S2074" s="65"/>
      <c r="U2074" s="748"/>
      <c r="V2074" s="748"/>
      <c r="W2074" s="767"/>
      <c r="X2074" s="254"/>
    </row>
    <row r="2075" spans="19:24" x14ac:dyDescent="0.15">
      <c r="S2075" s="65"/>
      <c r="U2075" s="767"/>
      <c r="V2075" s="767"/>
      <c r="W2075" s="767"/>
      <c r="X2075" s="767"/>
    </row>
    <row r="2076" spans="19:24" x14ac:dyDescent="0.15">
      <c r="U2076" s="767"/>
      <c r="V2076" s="767"/>
      <c r="W2076" s="767"/>
      <c r="X2076" s="748"/>
    </row>
    <row r="2077" spans="19:24" x14ac:dyDescent="0.15">
      <c r="U2077" s="767"/>
      <c r="V2077" s="767"/>
      <c r="W2077" s="767"/>
      <c r="X2077" s="748"/>
    </row>
    <row r="2078" spans="19:24" x14ac:dyDescent="0.15">
      <c r="S2078" s="65"/>
      <c r="U2078" s="748"/>
      <c r="V2078" s="748"/>
      <c r="X2078" s="748"/>
    </row>
    <row r="2079" spans="19:24" x14ac:dyDescent="0.15">
      <c r="S2079" s="65"/>
      <c r="U2079" s="767"/>
      <c r="V2079" s="767"/>
      <c r="X2079" s="748"/>
    </row>
    <row r="2080" spans="19:24" x14ac:dyDescent="0.15">
      <c r="S2080" s="65"/>
      <c r="U2080" s="767"/>
      <c r="V2080" s="767"/>
      <c r="W2080" s="748"/>
      <c r="X2080" s="767"/>
    </row>
    <row r="2081" spans="19:24" x14ac:dyDescent="0.15">
      <c r="S2081" s="65"/>
      <c r="U2081" s="748"/>
      <c r="V2081" s="748"/>
      <c r="X2081" s="767"/>
    </row>
    <row r="2082" spans="19:24" x14ac:dyDescent="0.15">
      <c r="S2082" s="65"/>
      <c r="U2082" s="767"/>
      <c r="V2082" s="767"/>
      <c r="X2082" s="767"/>
    </row>
    <row r="2083" spans="19:24" x14ac:dyDescent="0.15">
      <c r="S2083" s="65"/>
      <c r="U2083" s="767"/>
      <c r="V2083" s="767"/>
      <c r="X2083" s="767"/>
    </row>
    <row r="2084" spans="19:24" x14ac:dyDescent="0.15">
      <c r="S2084" s="65"/>
      <c r="U2084" s="748"/>
      <c r="V2084" s="748"/>
      <c r="X2084" s="767"/>
    </row>
    <row r="2085" spans="19:24" x14ac:dyDescent="0.15">
      <c r="S2085" s="65"/>
      <c r="U2085" s="748"/>
      <c r="V2085" s="748"/>
      <c r="X2085" s="767"/>
    </row>
    <row r="2086" spans="19:24" x14ac:dyDescent="0.15">
      <c r="U2086" s="748"/>
      <c r="V2086" s="748"/>
      <c r="W2086" s="748"/>
      <c r="X2086" s="767"/>
    </row>
    <row r="2087" spans="19:24" x14ac:dyDescent="0.15">
      <c r="S2087" s="65"/>
      <c r="U2087" s="748"/>
      <c r="V2087" s="767"/>
      <c r="X2087" s="748"/>
    </row>
    <row r="2088" spans="19:24" x14ac:dyDescent="0.15">
      <c r="S2088" s="65"/>
      <c r="U2088" s="748"/>
      <c r="V2088" s="767"/>
      <c r="X2088" s="748"/>
    </row>
    <row r="2089" spans="19:24" x14ac:dyDescent="0.15">
      <c r="U2089" s="748"/>
      <c r="V2089" s="748"/>
      <c r="W2089" s="748"/>
      <c r="X2089" s="767"/>
    </row>
    <row r="2090" spans="19:24" x14ac:dyDescent="0.15">
      <c r="S2090" s="65"/>
      <c r="U2090" s="748"/>
      <c r="V2090" s="748"/>
      <c r="X2090" s="748"/>
    </row>
    <row r="2091" spans="19:24" x14ac:dyDescent="0.15">
      <c r="S2091" s="65"/>
      <c r="U2091" s="748"/>
      <c r="V2091" s="748"/>
      <c r="X2091" s="748"/>
    </row>
    <row r="2092" spans="19:24" x14ac:dyDescent="0.15">
      <c r="U2092" s="748"/>
      <c r="V2092" s="748"/>
      <c r="W2092" s="767"/>
      <c r="X2092" s="252"/>
    </row>
    <row r="2093" spans="19:24" x14ac:dyDescent="0.15">
      <c r="S2093" s="65"/>
      <c r="U2093" s="748"/>
      <c r="V2093" s="767"/>
      <c r="X2093" s="252"/>
    </row>
    <row r="2094" spans="19:24" x14ac:dyDescent="0.15">
      <c r="S2094" s="65"/>
      <c r="U2094" s="748"/>
      <c r="V2094" s="767"/>
      <c r="X2094" s="252"/>
    </row>
    <row r="2095" spans="19:24" x14ac:dyDescent="0.15">
      <c r="S2095" s="65"/>
      <c r="U2095" s="748"/>
      <c r="W2095" s="767"/>
      <c r="X2095" s="767"/>
    </row>
    <row r="2096" spans="19:24" x14ac:dyDescent="0.15">
      <c r="S2096" s="65"/>
      <c r="U2096" s="748"/>
      <c r="V2096" s="748"/>
      <c r="W2096" s="767"/>
      <c r="X2096" s="767"/>
    </row>
    <row r="2097" spans="19:24" x14ac:dyDescent="0.15">
      <c r="S2097" s="65"/>
      <c r="U2097" s="748"/>
      <c r="V2097" s="748"/>
      <c r="W2097" s="767"/>
      <c r="X2097" s="767"/>
    </row>
    <row r="2098" spans="19:24" x14ac:dyDescent="0.15">
      <c r="S2098" s="65"/>
      <c r="U2098" s="748"/>
      <c r="V2098" s="748"/>
      <c r="W2098" s="767"/>
      <c r="X2098" s="767"/>
    </row>
    <row r="2099" spans="19:24" x14ac:dyDescent="0.15">
      <c r="S2099" s="65"/>
      <c r="U2099" s="748"/>
      <c r="V2099" s="748"/>
      <c r="W2099" s="767"/>
      <c r="X2099" s="767"/>
    </row>
    <row r="2100" spans="19:24" x14ac:dyDescent="0.15">
      <c r="S2100" s="65"/>
      <c r="U2100" s="748"/>
      <c r="V2100" s="748"/>
      <c r="W2100" s="767"/>
      <c r="X2100" s="767"/>
    </row>
    <row r="2101" spans="19:24" x14ac:dyDescent="0.15">
      <c r="U2101" s="748"/>
      <c r="V2101" s="748"/>
      <c r="W2101" s="767"/>
      <c r="X2101" s="748"/>
    </row>
    <row r="2102" spans="19:24" x14ac:dyDescent="0.15">
      <c r="S2102" s="65"/>
      <c r="U2102" s="748"/>
      <c r="V2102" s="748"/>
      <c r="W2102" s="767"/>
      <c r="X2102" s="748"/>
    </row>
    <row r="2103" spans="19:24" x14ac:dyDescent="0.15">
      <c r="S2103" s="65"/>
      <c r="U2103" s="748"/>
      <c r="V2103" s="748"/>
      <c r="W2103" s="767"/>
      <c r="X2103" s="748"/>
    </row>
    <row r="2104" spans="19:24" x14ac:dyDescent="0.15">
      <c r="U2104" s="748"/>
      <c r="V2104" s="748"/>
      <c r="W2104" s="767"/>
      <c r="X2104" s="252"/>
    </row>
    <row r="2105" spans="19:24" x14ac:dyDescent="0.15">
      <c r="S2105" s="65"/>
      <c r="U2105" s="767"/>
      <c r="V2105" s="767"/>
      <c r="W2105" s="748"/>
      <c r="X2105" s="767"/>
    </row>
    <row r="2106" spans="19:24" x14ac:dyDescent="0.15">
      <c r="S2106" s="65"/>
      <c r="U2106" s="748"/>
      <c r="V2106" s="748"/>
      <c r="W2106" s="767"/>
      <c r="X2106" s="767"/>
    </row>
    <row r="2107" spans="19:24" x14ac:dyDescent="0.15">
      <c r="U2107" s="252"/>
      <c r="V2107" s="252"/>
      <c r="W2107" s="767"/>
      <c r="X2107" s="767"/>
    </row>
    <row r="2108" spans="19:24" x14ac:dyDescent="0.15">
      <c r="S2108" s="65"/>
      <c r="U2108" s="252"/>
      <c r="V2108" s="252"/>
      <c r="W2108" s="748"/>
    </row>
    <row r="2109" spans="19:24" x14ac:dyDescent="0.15">
      <c r="S2109" s="65"/>
      <c r="U2109" s="252"/>
      <c r="V2109" s="252"/>
      <c r="W2109" s="767"/>
      <c r="X2109" s="767"/>
    </row>
    <row r="2110" spans="19:24" x14ac:dyDescent="0.15">
      <c r="U2110" s="767"/>
      <c r="V2110" s="748"/>
      <c r="W2110" s="767"/>
      <c r="X2110" s="252"/>
    </row>
    <row r="2111" spans="19:24" x14ac:dyDescent="0.15">
      <c r="S2111" s="65"/>
      <c r="U2111" s="767"/>
      <c r="V2111" s="767"/>
      <c r="W2111" s="748"/>
      <c r="X2111" s="767"/>
    </row>
    <row r="2112" spans="19:24" x14ac:dyDescent="0.15">
      <c r="S2112" s="65"/>
      <c r="U2112" s="767"/>
      <c r="V2112" s="767"/>
      <c r="W2112" s="748"/>
      <c r="X2112" s="767"/>
    </row>
    <row r="2113" spans="19:24" x14ac:dyDescent="0.15">
      <c r="U2113" s="767"/>
      <c r="V2113" s="748"/>
      <c r="W2113" s="748"/>
      <c r="X2113" s="748"/>
    </row>
    <row r="2114" spans="19:24" x14ac:dyDescent="0.15">
      <c r="U2114" s="767"/>
      <c r="V2114" s="767"/>
      <c r="X2114" s="767"/>
    </row>
    <row r="2115" spans="19:24" x14ac:dyDescent="0.15">
      <c r="U2115" s="767"/>
      <c r="V2115" s="767"/>
      <c r="X2115" s="767"/>
    </row>
    <row r="2116" spans="19:24" x14ac:dyDescent="0.15">
      <c r="U2116" s="767"/>
      <c r="V2116" s="748"/>
      <c r="W2116" s="748"/>
      <c r="X2116" s="748"/>
    </row>
    <row r="2117" spans="19:24" x14ac:dyDescent="0.15">
      <c r="U2117" s="767"/>
      <c r="V2117" s="767"/>
      <c r="W2117" s="748"/>
      <c r="X2117" s="767"/>
    </row>
    <row r="2118" spans="19:24" x14ac:dyDescent="0.15">
      <c r="U2118" s="767"/>
      <c r="V2118" s="767"/>
      <c r="W2118" s="748"/>
      <c r="X2118" s="767"/>
    </row>
    <row r="2119" spans="19:24" x14ac:dyDescent="0.15">
      <c r="V2119" s="748"/>
      <c r="W2119" s="748"/>
      <c r="X2119" s="767"/>
    </row>
    <row r="2120" spans="19:24" x14ac:dyDescent="0.15">
      <c r="U2120" s="748"/>
      <c r="V2120" s="748"/>
      <c r="X2120" s="767"/>
    </row>
    <row r="2121" spans="19:24" x14ac:dyDescent="0.15">
      <c r="S2121" s="65"/>
      <c r="U2121" s="748"/>
      <c r="V2121" s="748"/>
      <c r="X2121" s="767"/>
    </row>
    <row r="2122" spans="19:24" x14ac:dyDescent="0.15">
      <c r="S2122" s="65"/>
      <c r="U2122" s="767"/>
      <c r="V2122" s="748"/>
      <c r="X2122" s="748"/>
    </row>
    <row r="2123" spans="19:24" x14ac:dyDescent="0.15">
      <c r="U2123" s="748"/>
      <c r="V2123" s="767"/>
      <c r="W2123" s="748"/>
      <c r="X2123" s="748"/>
    </row>
    <row r="2124" spans="19:24" x14ac:dyDescent="0.15">
      <c r="S2124" s="65"/>
      <c r="U2124" s="748"/>
      <c r="V2124" s="767"/>
      <c r="W2124" s="748"/>
      <c r="X2124" s="748"/>
    </row>
    <row r="2125" spans="19:24" x14ac:dyDescent="0.15">
      <c r="U2125" s="767"/>
      <c r="V2125" s="748"/>
      <c r="W2125" s="748"/>
      <c r="X2125" s="767"/>
    </row>
    <row r="2126" spans="19:24" x14ac:dyDescent="0.15">
      <c r="U2126" s="748"/>
      <c r="V2126" s="748"/>
      <c r="W2126" s="748"/>
      <c r="X2126" s="767"/>
    </row>
    <row r="2127" spans="19:24" x14ac:dyDescent="0.15">
      <c r="U2127" s="748"/>
      <c r="V2127" s="748"/>
      <c r="W2127" s="748"/>
      <c r="X2127" s="767"/>
    </row>
    <row r="2128" spans="19:24" x14ac:dyDescent="0.15">
      <c r="W2128" s="748"/>
      <c r="X2128" s="767"/>
    </row>
    <row r="2129" spans="21:24" x14ac:dyDescent="0.15">
      <c r="U2129" s="748"/>
      <c r="V2129" s="748"/>
      <c r="W2129" s="748"/>
      <c r="X2129" s="767"/>
    </row>
    <row r="2130" spans="21:24" x14ac:dyDescent="0.15">
      <c r="U2130" s="748"/>
      <c r="V2130" s="748"/>
      <c r="W2130" s="748"/>
      <c r="X2130" s="767"/>
    </row>
    <row r="2131" spans="21:24" x14ac:dyDescent="0.15">
      <c r="U2131" s="748"/>
      <c r="V2131" s="767"/>
      <c r="X2131" s="767"/>
    </row>
    <row r="2132" spans="21:24" x14ac:dyDescent="0.15">
      <c r="U2132" s="748"/>
      <c r="V2132" s="748"/>
      <c r="W2132" s="767"/>
      <c r="X2132" s="748"/>
    </row>
    <row r="2133" spans="21:24" x14ac:dyDescent="0.15">
      <c r="U2133" s="748"/>
      <c r="V2133" s="748"/>
      <c r="X2133" s="767"/>
    </row>
    <row r="2134" spans="21:24" x14ac:dyDescent="0.15">
      <c r="U2134" s="767"/>
      <c r="V2134" s="767"/>
      <c r="W2134" s="748"/>
      <c r="X2134" s="767"/>
    </row>
    <row r="2135" spans="21:24" x14ac:dyDescent="0.15">
      <c r="U2135" s="748"/>
      <c r="V2135" s="748"/>
      <c r="W2135" s="748"/>
      <c r="X2135" s="748"/>
    </row>
    <row r="2136" spans="21:24" x14ac:dyDescent="0.15">
      <c r="U2136" s="748"/>
      <c r="V2136" s="748"/>
      <c r="W2136" s="748"/>
      <c r="X2136" s="767"/>
    </row>
    <row r="2137" spans="21:24" x14ac:dyDescent="0.15">
      <c r="U2137" s="767"/>
      <c r="V2137" s="767"/>
      <c r="W2137" s="748"/>
      <c r="X2137" s="767"/>
    </row>
    <row r="2138" spans="21:24" x14ac:dyDescent="0.15">
      <c r="U2138" s="748"/>
      <c r="V2138" s="748"/>
      <c r="W2138" s="748"/>
      <c r="X2138" s="748"/>
    </row>
    <row r="2139" spans="21:24" x14ac:dyDescent="0.15">
      <c r="U2139" s="748"/>
      <c r="V2139" s="748"/>
      <c r="W2139" s="748"/>
      <c r="X2139" s="748"/>
    </row>
    <row r="2140" spans="21:24" x14ac:dyDescent="0.15">
      <c r="U2140" s="767"/>
      <c r="V2140" s="767"/>
      <c r="W2140" s="748"/>
      <c r="X2140" s="748"/>
    </row>
    <row r="2141" spans="21:24" x14ac:dyDescent="0.15">
      <c r="U2141" s="748"/>
      <c r="V2141" s="748"/>
      <c r="W2141" s="252"/>
      <c r="X2141" s="767"/>
    </row>
    <row r="2142" spans="21:24" x14ac:dyDescent="0.15">
      <c r="U2142" s="748"/>
      <c r="V2142" s="748"/>
      <c r="W2142" s="252"/>
      <c r="X2142" s="767"/>
    </row>
    <row r="2143" spans="21:24" x14ac:dyDescent="0.15">
      <c r="U2143" s="767"/>
      <c r="V2143" s="767"/>
      <c r="W2143" s="748"/>
      <c r="X2143" s="748"/>
    </row>
    <row r="2144" spans="21:24" x14ac:dyDescent="0.15">
      <c r="U2144" s="767"/>
      <c r="V2144" s="767"/>
      <c r="W2144" s="748"/>
      <c r="X2144" s="748"/>
    </row>
    <row r="2145" spans="19:24" x14ac:dyDescent="0.15">
      <c r="U2145" s="748"/>
      <c r="V2145" s="748"/>
      <c r="W2145" s="748"/>
      <c r="X2145" s="748"/>
    </row>
    <row r="2146" spans="19:24" x14ac:dyDescent="0.15">
      <c r="U2146" s="767"/>
      <c r="V2146" s="767"/>
      <c r="W2146" s="748"/>
      <c r="X2146" s="748"/>
    </row>
    <row r="2147" spans="19:24" x14ac:dyDescent="0.15">
      <c r="U2147" s="767"/>
      <c r="V2147" s="767"/>
      <c r="W2147" s="252"/>
      <c r="X2147" s="767"/>
    </row>
    <row r="2148" spans="19:24" x14ac:dyDescent="0.15">
      <c r="U2148" s="748"/>
      <c r="V2148" s="748"/>
      <c r="W2148" s="748"/>
      <c r="X2148" s="767"/>
    </row>
    <row r="2149" spans="19:24" x14ac:dyDescent="0.15">
      <c r="U2149" s="767"/>
      <c r="V2149" s="767"/>
      <c r="W2149" s="748"/>
    </row>
    <row r="2150" spans="19:24" x14ac:dyDescent="0.15">
      <c r="U2150" s="767"/>
      <c r="V2150" s="767"/>
      <c r="W2150" s="748"/>
      <c r="X2150" s="748"/>
    </row>
    <row r="2151" spans="19:24" x14ac:dyDescent="0.15">
      <c r="U2151" s="788"/>
      <c r="W2151" s="748"/>
      <c r="X2151" s="748"/>
    </row>
    <row r="2152" spans="19:24" x14ac:dyDescent="0.15">
      <c r="U2152" s="767"/>
      <c r="V2152" s="767"/>
      <c r="W2152" s="748"/>
      <c r="X2152" s="748"/>
    </row>
    <row r="2153" spans="19:24" x14ac:dyDescent="0.15">
      <c r="W2153" s="252"/>
      <c r="X2153" s="748"/>
    </row>
    <row r="2154" spans="19:24" x14ac:dyDescent="0.15">
      <c r="U2154" s="748"/>
      <c r="V2154" s="748"/>
      <c r="W2154" s="748"/>
      <c r="X2154" s="748"/>
    </row>
    <row r="2155" spans="19:24" x14ac:dyDescent="0.15">
      <c r="S2155" s="65"/>
      <c r="U2155" s="767"/>
      <c r="V2155" s="252"/>
      <c r="W2155" s="748"/>
      <c r="X2155" s="748"/>
    </row>
    <row r="2156" spans="19:24" x14ac:dyDescent="0.15">
      <c r="U2156" s="767"/>
      <c r="V2156" s="767"/>
      <c r="W2156" s="767"/>
      <c r="X2156" s="748"/>
    </row>
    <row r="2157" spans="19:24" x14ac:dyDescent="0.15">
      <c r="U2157" s="748"/>
      <c r="V2157" s="748"/>
      <c r="W2157" s="748"/>
      <c r="X2157" s="748"/>
    </row>
    <row r="2158" spans="19:24" x14ac:dyDescent="0.15">
      <c r="U2158" s="767"/>
      <c r="V2158" s="252"/>
      <c r="W2158" s="748"/>
      <c r="X2158" s="767"/>
    </row>
    <row r="2159" spans="19:24" x14ac:dyDescent="0.15">
      <c r="U2159" s="767"/>
      <c r="V2159" s="767"/>
      <c r="W2159" s="767"/>
      <c r="X2159" s="767"/>
    </row>
    <row r="2160" spans="19:24" x14ac:dyDescent="0.15">
      <c r="U2160" s="748"/>
      <c r="V2160" s="748"/>
      <c r="W2160" s="748"/>
      <c r="X2160" s="254"/>
    </row>
    <row r="2161" spans="19:24" x14ac:dyDescent="0.15">
      <c r="U2161" s="748"/>
      <c r="V2161" s="252"/>
      <c r="W2161" s="748"/>
    </row>
    <row r="2162" spans="19:24" x14ac:dyDescent="0.15">
      <c r="U2162" s="748"/>
      <c r="V2162" s="748"/>
      <c r="W2162" s="748"/>
      <c r="X2162" s="748"/>
    </row>
    <row r="2163" spans="19:24" x14ac:dyDescent="0.15">
      <c r="U2163" s="748"/>
      <c r="V2163" s="748"/>
      <c r="W2163" s="748"/>
      <c r="X2163" s="767"/>
    </row>
    <row r="2164" spans="19:24" x14ac:dyDescent="0.15">
      <c r="U2164" s="748"/>
      <c r="V2164" s="748"/>
      <c r="W2164" s="748"/>
      <c r="X2164" s="748"/>
    </row>
    <row r="2165" spans="19:24" x14ac:dyDescent="0.15">
      <c r="U2165" s="748"/>
      <c r="V2165" s="748"/>
      <c r="W2165" s="767"/>
      <c r="X2165" s="767"/>
    </row>
    <row r="2166" spans="19:24" x14ac:dyDescent="0.15">
      <c r="S2166" s="65"/>
      <c r="U2166" s="748"/>
      <c r="V2166" s="748"/>
      <c r="W2166" s="748"/>
      <c r="X2166" s="767"/>
    </row>
    <row r="2167" spans="19:24" x14ac:dyDescent="0.15">
      <c r="U2167" s="748"/>
      <c r="V2167" s="748"/>
      <c r="W2167" s="748"/>
      <c r="X2167" s="748"/>
    </row>
    <row r="2168" spans="19:24" x14ac:dyDescent="0.15">
      <c r="U2168" s="748"/>
      <c r="V2168" s="748"/>
      <c r="W2168" s="767"/>
      <c r="X2168" s="767"/>
    </row>
    <row r="2169" spans="19:24" x14ac:dyDescent="0.15">
      <c r="U2169" s="748"/>
      <c r="V2169" s="748"/>
      <c r="W2169" s="748"/>
      <c r="X2169" s="767"/>
    </row>
    <row r="2170" spans="19:24" x14ac:dyDescent="0.15">
      <c r="U2170" s="748"/>
      <c r="V2170" s="748"/>
      <c r="W2170" s="748"/>
      <c r="X2170" s="748"/>
    </row>
    <row r="2171" spans="19:24" x14ac:dyDescent="0.15">
      <c r="U2171" s="748"/>
      <c r="V2171" s="748"/>
      <c r="W2171" s="748"/>
      <c r="X2171" s="767"/>
    </row>
    <row r="2172" spans="19:24" x14ac:dyDescent="0.15">
      <c r="S2172" s="65"/>
      <c r="U2172" s="748"/>
      <c r="V2172" s="748"/>
      <c r="W2172" s="767"/>
      <c r="X2172" s="767"/>
    </row>
    <row r="2173" spans="19:24" x14ac:dyDescent="0.15">
      <c r="S2173" s="65"/>
      <c r="U2173" s="748"/>
      <c r="V2173" s="748"/>
      <c r="W2173" s="748"/>
      <c r="X2173" s="748"/>
    </row>
    <row r="2174" spans="19:24" x14ac:dyDescent="0.15">
      <c r="U2174" s="767"/>
      <c r="V2174" s="767"/>
      <c r="W2174" s="748"/>
      <c r="X2174" s="748"/>
    </row>
    <row r="2175" spans="19:24" x14ac:dyDescent="0.15">
      <c r="U2175" s="748"/>
      <c r="V2175" s="748"/>
      <c r="W2175" s="767"/>
      <c r="X2175" s="748"/>
    </row>
    <row r="2176" spans="19:24" x14ac:dyDescent="0.15">
      <c r="U2176" s="748"/>
      <c r="V2176" s="748"/>
      <c r="W2176" s="748"/>
      <c r="X2176" s="748"/>
    </row>
    <row r="2177" spans="21:24" x14ac:dyDescent="0.15">
      <c r="U2177" s="748"/>
      <c r="V2177" s="748"/>
      <c r="W2177" s="767"/>
      <c r="X2177" s="767"/>
    </row>
    <row r="2178" spans="21:24" x14ac:dyDescent="0.15">
      <c r="U2178" s="748"/>
      <c r="V2178" s="748"/>
      <c r="X2178" s="767"/>
    </row>
    <row r="2179" spans="21:24" x14ac:dyDescent="0.15">
      <c r="U2179" s="748"/>
      <c r="V2179" s="252"/>
      <c r="W2179" s="748"/>
      <c r="X2179" s="748"/>
    </row>
    <row r="2180" spans="21:24" x14ac:dyDescent="0.15">
      <c r="U2180" s="748"/>
      <c r="V2180" s="748"/>
      <c r="W2180" s="767"/>
      <c r="X2180" s="748"/>
    </row>
    <row r="2181" spans="21:24" x14ac:dyDescent="0.15">
      <c r="U2181" s="748"/>
      <c r="V2181" s="748"/>
      <c r="X2181" s="252"/>
    </row>
    <row r="2182" spans="21:24" x14ac:dyDescent="0.15">
      <c r="U2182" s="252"/>
      <c r="V2182" s="252"/>
      <c r="W2182" s="748"/>
      <c r="X2182" s="748"/>
    </row>
    <row r="2183" spans="21:24" x14ac:dyDescent="0.15">
      <c r="U2183" s="767"/>
      <c r="V2183" s="767"/>
      <c r="W2183" s="748"/>
      <c r="X2183" s="748"/>
    </row>
    <row r="2184" spans="21:24" x14ac:dyDescent="0.15">
      <c r="U2184" s="767"/>
      <c r="V2184" s="767"/>
      <c r="W2184" s="767"/>
      <c r="X2184" s="767"/>
    </row>
    <row r="2185" spans="21:24" x14ac:dyDescent="0.15">
      <c r="U2185" s="767"/>
      <c r="V2185" s="252"/>
      <c r="W2185" s="748"/>
      <c r="X2185" s="748"/>
    </row>
    <row r="2186" spans="21:24" x14ac:dyDescent="0.15">
      <c r="U2186" s="748"/>
      <c r="V2186" s="748"/>
      <c r="W2186" s="748"/>
      <c r="X2186" s="748"/>
    </row>
    <row r="2187" spans="21:24" x14ac:dyDescent="0.15">
      <c r="U2187" s="748"/>
      <c r="V2187" s="748"/>
      <c r="W2187" s="767"/>
    </row>
    <row r="2188" spans="21:24" x14ac:dyDescent="0.15">
      <c r="U2188" s="748"/>
      <c r="V2188" s="252"/>
      <c r="W2188" s="748"/>
      <c r="X2188" s="748"/>
    </row>
    <row r="2189" spans="21:24" x14ac:dyDescent="0.15">
      <c r="U2189" s="767"/>
      <c r="V2189" s="767"/>
      <c r="W2189" s="748"/>
      <c r="X2189" s="748"/>
    </row>
    <row r="2190" spans="21:24" x14ac:dyDescent="0.15">
      <c r="U2190" s="748"/>
      <c r="V2190" s="748"/>
      <c r="W2190" s="748"/>
      <c r="X2190" s="748"/>
    </row>
    <row r="2191" spans="21:24" x14ac:dyDescent="0.15">
      <c r="U2191" s="748"/>
      <c r="V2191" s="252"/>
      <c r="W2191" s="748"/>
      <c r="X2191" s="748"/>
    </row>
    <row r="2192" spans="21:24" x14ac:dyDescent="0.15">
      <c r="U2192" s="767"/>
      <c r="V2192" s="767"/>
      <c r="W2192" s="748"/>
      <c r="X2192" s="748"/>
    </row>
    <row r="2193" spans="19:24" x14ac:dyDescent="0.15">
      <c r="U2193" s="767"/>
      <c r="V2193" s="767"/>
      <c r="W2193" s="748"/>
      <c r="X2193" s="748"/>
    </row>
    <row r="2194" spans="19:24" x14ac:dyDescent="0.15">
      <c r="U2194" s="748"/>
      <c r="V2194" s="748"/>
      <c r="W2194" s="748"/>
      <c r="X2194" s="748"/>
    </row>
    <row r="2195" spans="19:24" x14ac:dyDescent="0.15">
      <c r="S2195" s="741"/>
      <c r="U2195" s="252"/>
      <c r="V2195" s="252"/>
      <c r="W2195" s="748"/>
      <c r="X2195" s="748"/>
    </row>
    <row r="2196" spans="19:24" x14ac:dyDescent="0.15">
      <c r="S2196" s="283"/>
      <c r="U2196" s="748"/>
      <c r="V2196" s="748"/>
      <c r="W2196" s="748"/>
      <c r="X2196" s="767"/>
    </row>
    <row r="2197" spans="19:24" x14ac:dyDescent="0.15">
      <c r="S2197" s="741"/>
      <c r="U2197" s="748"/>
      <c r="V2197" s="748"/>
      <c r="W2197" s="748"/>
      <c r="X2197" s="748"/>
    </row>
    <row r="2198" spans="19:24" x14ac:dyDescent="0.15">
      <c r="U2198" s="748"/>
      <c r="V2198" s="748"/>
      <c r="W2198" s="748"/>
      <c r="X2198" s="748"/>
    </row>
    <row r="2199" spans="19:24" x14ac:dyDescent="0.15">
      <c r="U2199" s="748"/>
      <c r="V2199" s="748"/>
      <c r="W2199" s="748"/>
      <c r="X2199" s="767"/>
    </row>
    <row r="2200" spans="19:24" x14ac:dyDescent="0.15">
      <c r="U2200" s="748"/>
      <c r="V2200" s="748"/>
      <c r="W2200" s="748"/>
      <c r="X2200" s="767"/>
    </row>
    <row r="2201" spans="19:24" x14ac:dyDescent="0.15">
      <c r="U2201" s="748"/>
      <c r="V2201" s="748"/>
      <c r="W2201" s="767"/>
      <c r="X2201" s="748"/>
    </row>
    <row r="2202" spans="19:24" x14ac:dyDescent="0.15">
      <c r="U2202" s="748"/>
      <c r="V2202" s="748"/>
      <c r="W2202" s="767"/>
      <c r="X2202" s="767"/>
    </row>
    <row r="2203" spans="19:24" x14ac:dyDescent="0.15">
      <c r="U2203" s="748"/>
      <c r="V2203" s="748"/>
      <c r="W2203" s="748"/>
      <c r="X2203" s="767"/>
    </row>
    <row r="2204" spans="19:24" x14ac:dyDescent="0.15">
      <c r="U2204" s="767"/>
      <c r="V2204" s="767"/>
      <c r="W2204" s="748"/>
      <c r="X2204" s="748"/>
    </row>
    <row r="2205" spans="19:24" x14ac:dyDescent="0.15">
      <c r="U2205" s="748"/>
      <c r="V2205" s="748"/>
      <c r="W2205" s="748"/>
      <c r="X2205" s="254"/>
    </row>
    <row r="2206" spans="19:24" x14ac:dyDescent="0.15">
      <c r="U2206" s="748"/>
      <c r="V2206" s="748"/>
      <c r="W2206" s="748"/>
      <c r="X2206" s="767"/>
    </row>
    <row r="2207" spans="19:24" x14ac:dyDescent="0.15">
      <c r="U2207" s="767"/>
      <c r="V2207" s="767"/>
      <c r="W2207" s="748"/>
      <c r="X2207" s="748"/>
    </row>
    <row r="2208" spans="19:24" x14ac:dyDescent="0.15">
      <c r="W2208" s="748"/>
      <c r="X2208" s="767"/>
    </row>
    <row r="2209" spans="21:24" x14ac:dyDescent="0.15">
      <c r="U2209" s="748"/>
      <c r="V2209" s="748"/>
      <c r="W2209" s="748"/>
    </row>
    <row r="2210" spans="21:24" x14ac:dyDescent="0.15">
      <c r="U2210" s="748"/>
      <c r="V2210" s="748"/>
      <c r="W2210" s="748"/>
      <c r="X2210" s="748"/>
    </row>
    <row r="2211" spans="21:24" x14ac:dyDescent="0.15">
      <c r="U2211" s="748"/>
      <c r="V2211" s="748"/>
      <c r="W2211" s="748"/>
      <c r="X2211" s="767"/>
    </row>
    <row r="2212" spans="21:24" x14ac:dyDescent="0.15">
      <c r="U2212" s="748"/>
      <c r="V2212" s="748"/>
      <c r="W2212" s="767"/>
      <c r="X2212" s="767"/>
    </row>
    <row r="2213" spans="21:24" x14ac:dyDescent="0.15">
      <c r="V2213" s="748"/>
      <c r="W2213" s="748"/>
      <c r="X2213" s="748"/>
    </row>
    <row r="2214" spans="21:24" x14ac:dyDescent="0.15">
      <c r="U2214" s="748"/>
      <c r="V2214" s="748"/>
      <c r="W2214" s="767"/>
      <c r="X2214" s="767"/>
    </row>
    <row r="2215" spans="21:24" x14ac:dyDescent="0.15">
      <c r="U2215" s="748"/>
      <c r="V2215" s="748"/>
      <c r="W2215" s="767"/>
      <c r="X2215" s="767"/>
    </row>
    <row r="2216" spans="21:24" x14ac:dyDescent="0.15">
      <c r="U2216" s="767"/>
      <c r="V2216" s="767"/>
      <c r="W2216" s="748"/>
      <c r="X2216" s="748"/>
    </row>
    <row r="2217" spans="21:24" x14ac:dyDescent="0.15">
      <c r="U2217" s="767"/>
      <c r="V2217" s="767"/>
      <c r="W2217" s="767"/>
      <c r="X2217" s="767"/>
    </row>
    <row r="2218" spans="21:24" x14ac:dyDescent="0.15">
      <c r="U2218" s="748"/>
      <c r="V2218" s="748"/>
      <c r="W2218" s="748"/>
      <c r="X2218" s="748"/>
    </row>
    <row r="2219" spans="21:24" x14ac:dyDescent="0.15">
      <c r="U2219" s="767"/>
      <c r="V2219" s="767"/>
      <c r="W2219" s="748"/>
      <c r="X2219" s="748"/>
    </row>
    <row r="2220" spans="21:24" x14ac:dyDescent="0.15">
      <c r="U2220" s="767"/>
      <c r="V2220" s="767"/>
      <c r="W2220" s="748"/>
      <c r="X2220" s="748"/>
    </row>
    <row r="2221" spans="21:24" x14ac:dyDescent="0.15">
      <c r="U2221" s="767"/>
      <c r="V2221" s="767"/>
      <c r="W2221" s="767"/>
      <c r="X2221" s="748"/>
    </row>
    <row r="2222" spans="21:24" x14ac:dyDescent="0.15">
      <c r="U2222" s="767"/>
      <c r="V2222" s="767"/>
      <c r="X2222" s="748"/>
    </row>
    <row r="2223" spans="21:24" x14ac:dyDescent="0.15">
      <c r="U2223" s="767"/>
      <c r="V2223" s="767"/>
      <c r="W2223" s="767"/>
      <c r="X2223" s="748"/>
    </row>
    <row r="2224" spans="21:24" x14ac:dyDescent="0.15">
      <c r="U2224" s="767"/>
      <c r="V2224" s="767"/>
      <c r="W2224" s="748"/>
      <c r="X2224" s="748"/>
    </row>
    <row r="2225" spans="19:24" x14ac:dyDescent="0.15">
      <c r="U2225" s="767"/>
      <c r="V2225" s="767"/>
      <c r="W2225" s="748"/>
      <c r="X2225" s="748"/>
    </row>
    <row r="2226" spans="19:24" x14ac:dyDescent="0.15">
      <c r="W2226" s="748"/>
      <c r="X2226" s="748"/>
    </row>
    <row r="2227" spans="19:24" x14ac:dyDescent="0.15">
      <c r="U2227" s="748"/>
      <c r="V2227" s="748"/>
      <c r="W2227" s="767"/>
      <c r="X2227" s="748"/>
    </row>
    <row r="2228" spans="19:24" x14ac:dyDescent="0.15">
      <c r="U2228" s="767"/>
      <c r="V2228" s="767"/>
      <c r="W2228" s="767"/>
      <c r="X2228" s="748"/>
    </row>
    <row r="2229" spans="19:24" x14ac:dyDescent="0.15">
      <c r="U2229" s="767"/>
      <c r="V2229" s="767"/>
      <c r="W2229" s="767"/>
      <c r="X2229" s="254"/>
    </row>
    <row r="2230" spans="19:24" x14ac:dyDescent="0.15">
      <c r="U2230" s="748"/>
      <c r="V2230" s="748"/>
      <c r="W2230" s="767"/>
      <c r="X2230" s="767"/>
    </row>
    <row r="2231" spans="19:24" x14ac:dyDescent="0.15">
      <c r="V2231" s="767"/>
      <c r="W2231" s="767"/>
      <c r="X2231" s="748"/>
    </row>
    <row r="2232" spans="19:24" x14ac:dyDescent="0.15">
      <c r="U2232" s="252"/>
      <c r="V2232" s="252"/>
      <c r="W2232" s="767"/>
      <c r="X2232" s="748"/>
    </row>
    <row r="2233" spans="19:24" x14ac:dyDescent="0.15">
      <c r="U2233" s="252"/>
      <c r="V2233" s="252"/>
      <c r="W2233" s="748"/>
      <c r="X2233" s="748"/>
    </row>
    <row r="2234" spans="19:24" x14ac:dyDescent="0.15">
      <c r="U2234" s="252"/>
      <c r="V2234" s="252"/>
      <c r="W2234" s="748"/>
      <c r="X2234" s="748"/>
    </row>
    <row r="2235" spans="19:24" x14ac:dyDescent="0.15">
      <c r="U2235" s="252"/>
      <c r="V2235" s="252"/>
      <c r="W2235" s="748"/>
      <c r="X2235" s="767"/>
    </row>
    <row r="2236" spans="19:24" x14ac:dyDescent="0.15">
      <c r="S2236" s="741"/>
      <c r="U2236" s="252"/>
      <c r="V2236" s="252"/>
      <c r="W2236" s="767"/>
      <c r="X2236" s="748"/>
    </row>
    <row r="2237" spans="19:24" x14ac:dyDescent="0.15">
      <c r="U2237" s="252"/>
      <c r="V2237" s="252"/>
      <c r="X2237" s="748"/>
    </row>
    <row r="2238" spans="19:24" x14ac:dyDescent="0.15">
      <c r="U2238" s="767"/>
      <c r="V2238" s="767"/>
      <c r="W2238" s="748"/>
      <c r="X2238" s="767"/>
    </row>
    <row r="2239" spans="19:24" x14ac:dyDescent="0.15">
      <c r="U2239" s="767"/>
      <c r="V2239" s="767"/>
      <c r="W2239" s="767"/>
      <c r="X2239" s="767"/>
    </row>
    <row r="2240" spans="19:24" x14ac:dyDescent="0.15">
      <c r="U2240" s="767"/>
      <c r="V2240" s="767"/>
      <c r="W2240" s="748"/>
      <c r="X2240" s="767"/>
    </row>
    <row r="2241" spans="19:24" x14ac:dyDescent="0.15">
      <c r="U2241" s="767"/>
      <c r="V2241" s="767"/>
      <c r="W2241" s="748"/>
      <c r="X2241" s="767"/>
    </row>
    <row r="2242" spans="19:24" x14ac:dyDescent="0.15">
      <c r="S2242" s="741"/>
      <c r="U2242" s="767"/>
      <c r="V2242" s="767"/>
      <c r="W2242" s="748"/>
      <c r="X2242" s="748"/>
    </row>
    <row r="2243" spans="19:24" x14ac:dyDescent="0.15">
      <c r="S2243" s="65"/>
      <c r="U2243" s="748"/>
      <c r="V2243" s="748"/>
      <c r="W2243" s="748"/>
      <c r="X2243" s="748"/>
    </row>
    <row r="2244" spans="19:24" x14ac:dyDescent="0.15">
      <c r="S2244" s="65"/>
      <c r="U2244" s="767"/>
      <c r="V2244" s="767"/>
      <c r="W2244" s="748"/>
      <c r="X2244" s="767"/>
    </row>
    <row r="2245" spans="19:24" x14ac:dyDescent="0.15">
      <c r="V2245" s="770"/>
      <c r="W2245" s="748"/>
      <c r="X2245" s="767"/>
    </row>
    <row r="2246" spans="19:24" x14ac:dyDescent="0.15">
      <c r="S2246" s="741"/>
      <c r="V2246" s="767"/>
      <c r="W2246" s="767"/>
      <c r="X2246" s="767"/>
    </row>
    <row r="2247" spans="19:24" x14ac:dyDescent="0.15">
      <c r="S2247" s="741"/>
      <c r="U2247" s="748"/>
      <c r="V2247" s="748"/>
      <c r="W2247" s="748"/>
      <c r="X2247" s="767"/>
    </row>
    <row r="2248" spans="19:24" x14ac:dyDescent="0.15">
      <c r="S2248" s="741"/>
      <c r="U2248" s="767"/>
      <c r="V2248" s="767"/>
      <c r="W2248" s="767"/>
      <c r="X2248" s="748"/>
    </row>
    <row r="2249" spans="19:24" x14ac:dyDescent="0.15">
      <c r="S2249" s="741"/>
      <c r="U2249" s="767"/>
      <c r="V2249" s="767"/>
      <c r="W2249" s="767"/>
      <c r="X2249" s="748"/>
    </row>
    <row r="2250" spans="19:24" x14ac:dyDescent="0.15">
      <c r="S2250" s="741"/>
      <c r="U2250" s="767"/>
      <c r="V2250" s="767"/>
      <c r="W2250" s="767"/>
    </row>
    <row r="2251" spans="19:24" x14ac:dyDescent="0.15">
      <c r="S2251" s="741"/>
      <c r="U2251" s="767"/>
      <c r="V2251" s="767"/>
      <c r="W2251" s="767"/>
      <c r="X2251" s="748"/>
    </row>
    <row r="2252" spans="19:24" x14ac:dyDescent="0.15">
      <c r="S2252" s="741"/>
      <c r="U2252" s="767"/>
      <c r="V2252" s="767"/>
      <c r="W2252" s="767"/>
      <c r="X2252" s="748"/>
    </row>
    <row r="2253" spans="19:24" x14ac:dyDescent="0.15">
      <c r="S2253" s="741"/>
      <c r="U2253" s="767"/>
      <c r="V2253" s="767"/>
      <c r="W2253" s="767"/>
    </row>
    <row r="2254" spans="19:24" x14ac:dyDescent="0.15">
      <c r="S2254" s="741"/>
      <c r="U2254" s="767"/>
      <c r="V2254" s="767"/>
      <c r="W2254" s="767"/>
      <c r="X2254" s="748"/>
    </row>
    <row r="2255" spans="19:24" x14ac:dyDescent="0.15">
      <c r="S2255" s="741"/>
      <c r="U2255" s="767"/>
      <c r="V2255" s="767"/>
      <c r="X2255" s="748"/>
    </row>
    <row r="2256" spans="19:24" x14ac:dyDescent="0.15">
      <c r="S2256" s="741"/>
      <c r="U2256" s="767"/>
      <c r="V2256" s="748"/>
      <c r="W2256" s="748"/>
      <c r="X2256" s="767"/>
    </row>
    <row r="2257" spans="19:24" x14ac:dyDescent="0.15">
      <c r="S2257" s="738"/>
      <c r="U2257" s="767"/>
      <c r="V2257" s="767"/>
      <c r="W2257" s="767"/>
      <c r="X2257" s="767"/>
    </row>
    <row r="2258" spans="19:24" x14ac:dyDescent="0.15">
      <c r="U2258" s="767"/>
      <c r="V2258" s="767"/>
      <c r="W2258" s="767"/>
      <c r="X2258" s="767"/>
    </row>
    <row r="2259" spans="19:24" x14ac:dyDescent="0.15">
      <c r="U2259" s="767"/>
      <c r="V2259" s="767"/>
      <c r="W2259" s="748"/>
      <c r="X2259" s="767"/>
    </row>
    <row r="2260" spans="19:24" x14ac:dyDescent="0.15">
      <c r="U2260" s="767"/>
      <c r="V2260" s="767"/>
      <c r="W2260" s="767"/>
      <c r="X2260" s="767"/>
    </row>
    <row r="2261" spans="19:24" x14ac:dyDescent="0.15">
      <c r="U2261" s="767"/>
      <c r="V2261" s="767"/>
      <c r="W2261" s="767"/>
      <c r="X2261" s="767"/>
    </row>
    <row r="2262" spans="19:24" x14ac:dyDescent="0.15">
      <c r="U2262" s="748"/>
      <c r="V2262" s="748"/>
      <c r="W2262" s="767"/>
      <c r="X2262" s="767"/>
    </row>
    <row r="2263" spans="19:24" x14ac:dyDescent="0.15">
      <c r="W2263" s="767"/>
      <c r="X2263" s="748"/>
    </row>
    <row r="2264" spans="19:24" x14ac:dyDescent="0.15">
      <c r="U2264" s="767"/>
      <c r="V2264" s="767"/>
      <c r="W2264" s="767"/>
      <c r="X2264" s="748"/>
    </row>
    <row r="2265" spans="19:24" x14ac:dyDescent="0.15">
      <c r="U2265" s="748"/>
      <c r="V2265" s="748"/>
      <c r="W2265" s="767"/>
      <c r="X2265" s="748"/>
    </row>
    <row r="2266" spans="19:24" x14ac:dyDescent="0.15">
      <c r="U2266" s="767"/>
      <c r="V2266" s="767"/>
      <c r="W2266" s="767"/>
    </row>
    <row r="2267" spans="19:24" x14ac:dyDescent="0.15">
      <c r="U2267" s="767"/>
      <c r="V2267" s="767"/>
      <c r="W2267" s="767"/>
      <c r="X2267" s="748"/>
    </row>
    <row r="2268" spans="19:24" x14ac:dyDescent="0.15">
      <c r="U2268" s="748"/>
      <c r="V2268" s="748"/>
      <c r="W2268" s="767"/>
      <c r="X2268" s="748"/>
    </row>
    <row r="2269" spans="19:24" x14ac:dyDescent="0.15">
      <c r="U2269" s="767"/>
      <c r="V2269" s="767"/>
      <c r="W2269" s="767"/>
      <c r="X2269" s="748"/>
    </row>
    <row r="2270" spans="19:24" x14ac:dyDescent="0.15">
      <c r="U2270" s="767"/>
      <c r="V2270" s="767"/>
      <c r="W2270" s="767"/>
      <c r="X2270" s="748"/>
    </row>
    <row r="2271" spans="19:24" x14ac:dyDescent="0.15">
      <c r="U2271" s="767"/>
      <c r="V2271" s="767"/>
      <c r="W2271" s="252"/>
      <c r="X2271" s="767"/>
    </row>
    <row r="2272" spans="19:24" x14ac:dyDescent="0.15">
      <c r="S2272" s="743"/>
      <c r="U2272" s="767"/>
      <c r="V2272" s="767"/>
      <c r="X2272" s="748"/>
    </row>
    <row r="2273" spans="19:24" x14ac:dyDescent="0.15">
      <c r="S2273" s="743"/>
      <c r="U2273" s="767"/>
      <c r="V2273" s="767"/>
      <c r="W2273" s="252"/>
      <c r="X2273" s="748"/>
    </row>
    <row r="2274" spans="19:24" x14ac:dyDescent="0.15">
      <c r="S2274" s="743"/>
      <c r="U2274" s="748"/>
      <c r="V2274" s="748"/>
      <c r="W2274" s="252"/>
      <c r="X2274" s="767"/>
    </row>
    <row r="2275" spans="19:24" x14ac:dyDescent="0.15">
      <c r="S2275" s="743"/>
      <c r="U2275" s="767"/>
      <c r="V2275" s="767"/>
      <c r="W2275" s="767"/>
      <c r="X2275" s="767"/>
    </row>
    <row r="2276" spans="19:24" x14ac:dyDescent="0.15">
      <c r="S2276" s="743"/>
      <c r="U2276" s="759"/>
      <c r="V2276" s="759"/>
      <c r="W2276" s="770"/>
      <c r="X2276" s="748"/>
    </row>
    <row r="2277" spans="19:24" x14ac:dyDescent="0.15">
      <c r="S2277" s="743"/>
      <c r="U2277" s="748"/>
      <c r="V2277" s="748"/>
      <c r="W2277" s="767"/>
      <c r="X2277" s="767"/>
    </row>
    <row r="2278" spans="19:24" x14ac:dyDescent="0.15">
      <c r="S2278" s="743"/>
      <c r="U2278" s="767"/>
      <c r="V2278" s="767"/>
      <c r="W2278" s="767"/>
      <c r="X2278" s="767"/>
    </row>
    <row r="2279" spans="19:24" x14ac:dyDescent="0.15">
      <c r="S2279" s="743"/>
      <c r="U2279" s="767"/>
      <c r="V2279" s="767"/>
      <c r="W2279" s="767"/>
      <c r="X2279" s="767"/>
    </row>
    <row r="2280" spans="19:24" x14ac:dyDescent="0.15">
      <c r="S2280" s="743"/>
      <c r="U2280" s="748"/>
      <c r="V2280" s="748"/>
      <c r="W2280" s="767"/>
      <c r="X2280" s="767"/>
    </row>
    <row r="2281" spans="19:24" x14ac:dyDescent="0.15">
      <c r="U2281" s="767"/>
      <c r="V2281" s="767"/>
      <c r="W2281" s="767"/>
      <c r="X2281" s="767"/>
    </row>
    <row r="2282" spans="19:24" x14ac:dyDescent="0.15">
      <c r="U2282" s="767"/>
      <c r="V2282" s="767"/>
      <c r="W2282" s="767"/>
      <c r="X2282" s="767"/>
    </row>
    <row r="2283" spans="19:24" x14ac:dyDescent="0.15">
      <c r="U2283" s="767"/>
      <c r="V2283" s="748"/>
      <c r="W2283" s="748"/>
      <c r="X2283" s="767"/>
    </row>
    <row r="2284" spans="19:24" x14ac:dyDescent="0.15">
      <c r="U2284" s="767"/>
      <c r="V2284" s="767"/>
      <c r="W2284" s="767"/>
    </row>
    <row r="2285" spans="19:24" x14ac:dyDescent="0.15">
      <c r="U2285" s="767"/>
      <c r="V2285" s="767"/>
      <c r="W2285" s="767"/>
      <c r="X2285" s="748"/>
    </row>
    <row r="2286" spans="19:24" x14ac:dyDescent="0.15">
      <c r="U2286" s="767"/>
      <c r="V2286" s="748"/>
      <c r="W2286" s="767"/>
      <c r="X2286" s="767"/>
    </row>
    <row r="2287" spans="19:24" x14ac:dyDescent="0.15">
      <c r="U2287" s="767"/>
      <c r="V2287" s="767"/>
      <c r="W2287" s="767"/>
      <c r="X2287" s="767"/>
    </row>
    <row r="2288" spans="19:24" x14ac:dyDescent="0.15">
      <c r="U2288" s="767"/>
      <c r="V2288" s="767"/>
      <c r="W2288" s="767"/>
      <c r="X2288" s="748"/>
    </row>
    <row r="2289" spans="21:24" x14ac:dyDescent="0.15">
      <c r="U2289" s="767"/>
      <c r="V2289" s="748"/>
      <c r="W2289" s="748"/>
      <c r="X2289" s="767"/>
    </row>
    <row r="2290" spans="21:24" x14ac:dyDescent="0.15">
      <c r="U2290" s="767"/>
      <c r="V2290" s="767"/>
      <c r="W2290" s="767"/>
      <c r="X2290" s="767"/>
    </row>
    <row r="2291" spans="21:24" x14ac:dyDescent="0.15">
      <c r="U2291" s="767"/>
      <c r="V2291" s="767"/>
      <c r="W2291" s="748"/>
      <c r="X2291" s="767"/>
    </row>
    <row r="2292" spans="21:24" x14ac:dyDescent="0.15">
      <c r="U2292" s="767"/>
      <c r="V2292" s="767"/>
      <c r="X2292" s="252"/>
    </row>
    <row r="2293" spans="21:24" x14ac:dyDescent="0.15">
      <c r="U2293" s="767"/>
      <c r="V2293" s="767"/>
      <c r="W2293" s="748"/>
      <c r="X2293" s="252"/>
    </row>
    <row r="2294" spans="21:24" x14ac:dyDescent="0.15">
      <c r="U2294" s="767"/>
      <c r="V2294" s="767"/>
      <c r="W2294" s="748"/>
      <c r="X2294" s="252"/>
    </row>
    <row r="2295" spans="21:24" x14ac:dyDescent="0.15">
      <c r="U2295" s="767"/>
      <c r="V2295" s="767"/>
      <c r="W2295" s="767"/>
      <c r="X2295" s="767"/>
    </row>
    <row r="2296" spans="21:24" x14ac:dyDescent="0.15">
      <c r="U2296" s="767"/>
      <c r="V2296" s="767"/>
      <c r="W2296" s="748"/>
      <c r="X2296" s="767"/>
    </row>
    <row r="2297" spans="21:24" x14ac:dyDescent="0.15">
      <c r="U2297" s="767"/>
      <c r="V2297" s="767"/>
      <c r="W2297" s="748"/>
      <c r="X2297" s="767"/>
    </row>
    <row r="2298" spans="21:24" x14ac:dyDescent="0.15">
      <c r="U2298" s="748"/>
      <c r="V2298" s="748"/>
      <c r="W2298" s="767"/>
      <c r="X2298" s="767"/>
    </row>
    <row r="2299" spans="21:24" x14ac:dyDescent="0.15">
      <c r="U2299" s="748"/>
      <c r="V2299" s="748"/>
      <c r="W2299" s="767"/>
      <c r="X2299" s="767"/>
    </row>
    <row r="2300" spans="21:24" x14ac:dyDescent="0.15">
      <c r="U2300" s="767"/>
      <c r="V2300" s="767"/>
      <c r="W2300" s="767"/>
      <c r="X2300" s="767"/>
    </row>
    <row r="2301" spans="21:24" x14ac:dyDescent="0.15">
      <c r="U2301" s="767"/>
      <c r="V2301" s="767"/>
      <c r="W2301" s="748"/>
      <c r="X2301" s="767"/>
    </row>
    <row r="2302" spans="21:24" x14ac:dyDescent="0.15">
      <c r="U2302" s="767"/>
      <c r="V2302" s="767"/>
      <c r="W2302" s="767"/>
      <c r="X2302" s="767"/>
    </row>
    <row r="2303" spans="21:24" x14ac:dyDescent="0.15">
      <c r="U2303" s="767"/>
      <c r="V2303" s="767"/>
      <c r="W2303" s="767"/>
      <c r="X2303" s="767"/>
    </row>
    <row r="2304" spans="21:24" x14ac:dyDescent="0.15">
      <c r="U2304" s="767"/>
      <c r="V2304" s="748"/>
      <c r="W2304" s="748"/>
      <c r="X2304" s="767"/>
    </row>
    <row r="2305" spans="19:24" x14ac:dyDescent="0.15">
      <c r="U2305" s="252"/>
      <c r="V2305" s="252"/>
      <c r="W2305" s="767"/>
      <c r="X2305" s="770"/>
    </row>
    <row r="2306" spans="19:24" x14ac:dyDescent="0.15">
      <c r="S2306" s="741"/>
      <c r="U2306" s="767"/>
      <c r="V2306" s="767"/>
      <c r="W2306" s="759"/>
      <c r="X2306" s="770"/>
    </row>
    <row r="2307" spans="19:24" x14ac:dyDescent="0.15">
      <c r="U2307" s="767"/>
      <c r="V2307" s="748"/>
      <c r="W2307" s="748"/>
      <c r="X2307" s="767"/>
    </row>
    <row r="2308" spans="19:24" x14ac:dyDescent="0.15">
      <c r="U2308" s="767"/>
      <c r="V2308" s="767"/>
      <c r="W2308" s="767"/>
      <c r="X2308" s="767"/>
    </row>
    <row r="2309" spans="19:24" x14ac:dyDescent="0.15">
      <c r="U2309" s="767"/>
      <c r="V2309" s="767"/>
      <c r="W2309" s="767"/>
      <c r="X2309" s="767"/>
    </row>
    <row r="2310" spans="19:24" x14ac:dyDescent="0.15">
      <c r="U2310" s="767"/>
      <c r="V2310" s="767"/>
      <c r="W2310" s="767"/>
      <c r="X2310" s="767"/>
    </row>
    <row r="2311" spans="19:24" x14ac:dyDescent="0.15">
      <c r="U2311" s="748"/>
      <c r="V2311" s="748"/>
      <c r="W2311" s="767"/>
      <c r="X2311" s="767"/>
    </row>
    <row r="2312" spans="19:24" x14ac:dyDescent="0.15">
      <c r="U2312" s="748"/>
      <c r="V2312" s="748"/>
      <c r="W2312" s="767"/>
      <c r="X2312" s="767"/>
    </row>
    <row r="2313" spans="19:24" x14ac:dyDescent="0.15">
      <c r="U2313" s="748"/>
      <c r="V2313" s="748"/>
      <c r="W2313" s="767"/>
      <c r="X2313" s="767"/>
    </row>
    <row r="2314" spans="19:24" x14ac:dyDescent="0.15">
      <c r="U2314" s="748"/>
      <c r="V2314" s="748"/>
      <c r="W2314" s="767"/>
      <c r="X2314" s="767"/>
    </row>
    <row r="2315" spans="19:24" x14ac:dyDescent="0.15">
      <c r="U2315" s="748"/>
      <c r="V2315" s="748"/>
      <c r="W2315" s="767"/>
      <c r="X2315" s="767"/>
    </row>
    <row r="2316" spans="19:24" x14ac:dyDescent="0.15">
      <c r="U2316" s="748"/>
      <c r="V2316" s="748"/>
      <c r="W2316" s="767"/>
      <c r="X2316" s="767"/>
    </row>
    <row r="2317" spans="19:24" x14ac:dyDescent="0.15">
      <c r="U2317" s="748"/>
      <c r="V2317" s="748"/>
      <c r="W2317" s="767"/>
      <c r="X2317" s="767"/>
    </row>
    <row r="2318" spans="19:24" x14ac:dyDescent="0.15">
      <c r="U2318" s="748"/>
      <c r="V2318" s="748"/>
      <c r="W2318" s="767"/>
      <c r="X2318" s="767"/>
    </row>
    <row r="2319" spans="19:24" x14ac:dyDescent="0.15">
      <c r="U2319" s="748"/>
      <c r="V2319" s="748"/>
      <c r="W2319" s="767"/>
      <c r="X2319" s="767"/>
    </row>
    <row r="2320" spans="19:24" x14ac:dyDescent="0.15">
      <c r="S2320" s="283"/>
      <c r="U2320" s="252"/>
      <c r="V2320" s="252"/>
      <c r="W2320" s="767"/>
      <c r="X2320" s="748"/>
    </row>
    <row r="2321" spans="19:24" x14ac:dyDescent="0.15">
      <c r="S2321" s="283"/>
      <c r="V2321" s="770"/>
      <c r="W2321" s="767"/>
      <c r="X2321" s="748"/>
    </row>
    <row r="2322" spans="19:24" x14ac:dyDescent="0.15">
      <c r="S2322" s="283"/>
      <c r="V2322" s="770"/>
      <c r="W2322" s="767"/>
      <c r="X2322" s="767"/>
    </row>
    <row r="2323" spans="19:24" x14ac:dyDescent="0.15">
      <c r="S2323" s="738"/>
      <c r="U2323" s="767"/>
      <c r="V2323" s="767"/>
      <c r="W2323" s="767"/>
    </row>
    <row r="2324" spans="19:24" x14ac:dyDescent="0.15">
      <c r="S2324" s="738"/>
      <c r="U2324" s="767"/>
      <c r="V2324" s="767"/>
      <c r="W2324" s="767"/>
      <c r="X2324" s="748"/>
    </row>
    <row r="2325" spans="19:24" x14ac:dyDescent="0.15">
      <c r="S2325" s="738"/>
      <c r="U2325" s="767"/>
      <c r="V2325" s="767"/>
      <c r="W2325" s="767"/>
    </row>
    <row r="2326" spans="19:24" x14ac:dyDescent="0.15">
      <c r="U2326" s="767"/>
      <c r="V2326" s="767"/>
      <c r="W2326" s="767"/>
      <c r="X2326" s="748"/>
    </row>
    <row r="2327" spans="19:24" x14ac:dyDescent="0.15">
      <c r="U2327" s="767"/>
      <c r="V2327" s="767"/>
      <c r="W2327" s="767"/>
      <c r="X2327" s="748"/>
    </row>
    <row r="2328" spans="19:24" x14ac:dyDescent="0.15">
      <c r="U2328" s="767"/>
      <c r="V2328" s="767"/>
      <c r="W2328" s="767"/>
      <c r="X2328" s="767"/>
    </row>
    <row r="2329" spans="19:24" x14ac:dyDescent="0.15">
      <c r="W2329" s="748"/>
      <c r="X2329" s="767"/>
    </row>
    <row r="2330" spans="19:24" x14ac:dyDescent="0.15">
      <c r="W2330" s="767"/>
      <c r="X2330" s="767"/>
    </row>
    <row r="2331" spans="19:24" x14ac:dyDescent="0.15">
      <c r="W2331" s="767"/>
      <c r="X2331" s="748"/>
    </row>
    <row r="2332" spans="19:24" x14ac:dyDescent="0.15">
      <c r="W2332" s="767"/>
      <c r="X2332" s="767"/>
    </row>
    <row r="2333" spans="19:24" x14ac:dyDescent="0.15">
      <c r="U2333" s="767"/>
      <c r="V2333" s="767"/>
      <c r="W2333" s="254"/>
      <c r="X2333" s="767"/>
    </row>
    <row r="2334" spans="19:24" x14ac:dyDescent="0.15">
      <c r="U2334" s="767"/>
      <c r="V2334" s="767"/>
      <c r="W2334" s="767"/>
      <c r="X2334" s="748"/>
    </row>
    <row r="2335" spans="19:24" x14ac:dyDescent="0.15">
      <c r="U2335" s="767"/>
      <c r="V2335" s="767"/>
      <c r="W2335" s="254"/>
      <c r="X2335" s="767"/>
    </row>
    <row r="2336" spans="19:24" x14ac:dyDescent="0.15">
      <c r="U2336" s="767"/>
      <c r="V2336" s="767"/>
      <c r="W2336" s="748"/>
      <c r="X2336" s="759"/>
    </row>
    <row r="2337" spans="19:24" x14ac:dyDescent="0.15">
      <c r="U2337" s="748"/>
      <c r="V2337" s="748"/>
      <c r="W2337" s="767"/>
      <c r="X2337" s="748"/>
    </row>
    <row r="2338" spans="19:24" x14ac:dyDescent="0.15">
      <c r="U2338" s="767"/>
      <c r="V2338" s="767"/>
      <c r="W2338" s="767"/>
      <c r="X2338" s="767"/>
    </row>
    <row r="2339" spans="19:24" x14ac:dyDescent="0.15">
      <c r="U2339" s="767"/>
      <c r="V2339" s="767"/>
      <c r="W2339" s="252"/>
      <c r="X2339" s="767"/>
    </row>
    <row r="2340" spans="19:24" x14ac:dyDescent="0.15">
      <c r="U2340" s="767"/>
      <c r="V2340" s="767"/>
      <c r="W2340" s="767"/>
      <c r="X2340" s="767"/>
    </row>
    <row r="2341" spans="19:24" x14ac:dyDescent="0.15">
      <c r="U2341" s="748"/>
      <c r="V2341" s="748"/>
      <c r="W2341" s="252"/>
      <c r="X2341" s="767"/>
    </row>
    <row r="2342" spans="19:24" x14ac:dyDescent="0.15">
      <c r="S2342" s="744"/>
      <c r="U2342" s="767"/>
      <c r="V2342" s="767"/>
      <c r="W2342" s="252"/>
      <c r="X2342" s="767"/>
    </row>
    <row r="2343" spans="19:24" x14ac:dyDescent="0.15">
      <c r="S2343" s="744"/>
      <c r="U2343" s="748"/>
      <c r="V2343" s="748"/>
      <c r="W2343" s="767"/>
      <c r="X2343" s="767"/>
    </row>
    <row r="2344" spans="19:24" x14ac:dyDescent="0.15">
      <c r="S2344" s="283"/>
      <c r="U2344" s="767"/>
      <c r="V2344" s="767"/>
      <c r="W2344" s="252"/>
      <c r="X2344" s="767"/>
    </row>
    <row r="2345" spans="19:24" x14ac:dyDescent="0.15">
      <c r="S2345" s="283"/>
      <c r="U2345" s="767"/>
      <c r="V2345" s="767"/>
      <c r="W2345" s="767"/>
      <c r="X2345" s="767"/>
    </row>
    <row r="2346" spans="19:24" x14ac:dyDescent="0.15">
      <c r="S2346" s="283"/>
      <c r="U2346" s="748"/>
      <c r="V2346" s="748"/>
      <c r="W2346" s="767"/>
      <c r="X2346" s="767"/>
    </row>
    <row r="2347" spans="19:24" x14ac:dyDescent="0.15">
      <c r="S2347" s="283"/>
      <c r="U2347" s="767"/>
      <c r="V2347" s="767"/>
      <c r="W2347" s="767"/>
      <c r="X2347" s="767"/>
    </row>
    <row r="2348" spans="19:24" x14ac:dyDescent="0.15">
      <c r="S2348" s="283"/>
      <c r="U2348" s="767"/>
      <c r="V2348" s="767"/>
      <c r="W2348" s="767"/>
      <c r="X2348" s="767"/>
    </row>
    <row r="2349" spans="19:24" x14ac:dyDescent="0.15">
      <c r="S2349" s="283"/>
      <c r="U2349" s="748"/>
      <c r="V2349" s="748"/>
      <c r="W2349" s="767"/>
      <c r="X2349" s="767"/>
    </row>
    <row r="2350" spans="19:24" x14ac:dyDescent="0.15">
      <c r="S2350" s="283"/>
      <c r="U2350" s="767"/>
      <c r="V2350" s="767"/>
      <c r="W2350" s="767"/>
      <c r="X2350" s="767"/>
    </row>
    <row r="2351" spans="19:24" x14ac:dyDescent="0.15">
      <c r="S2351" s="283"/>
      <c r="U2351" s="767"/>
      <c r="V2351" s="767"/>
      <c r="W2351" s="767"/>
      <c r="X2351" s="767"/>
    </row>
    <row r="2352" spans="19:24" x14ac:dyDescent="0.15">
      <c r="U2352" s="759"/>
      <c r="V2352" s="759"/>
      <c r="W2352" s="770"/>
      <c r="X2352" s="767"/>
    </row>
    <row r="2353" spans="21:24" x14ac:dyDescent="0.15">
      <c r="U2353" s="252"/>
      <c r="V2353" s="252"/>
      <c r="W2353" s="770"/>
      <c r="X2353" s="767"/>
    </row>
    <row r="2354" spans="21:24" x14ac:dyDescent="0.15">
      <c r="U2354" s="252"/>
      <c r="V2354" s="252"/>
      <c r="W2354" s="767"/>
      <c r="X2354" s="767"/>
    </row>
    <row r="2355" spans="21:24" x14ac:dyDescent="0.15">
      <c r="U2355" s="252"/>
      <c r="V2355" s="252"/>
      <c r="W2355" s="767"/>
      <c r="X2355" s="767"/>
    </row>
    <row r="2356" spans="21:24" x14ac:dyDescent="0.15">
      <c r="U2356" s="767"/>
      <c r="V2356" s="767"/>
      <c r="W2356" s="767"/>
      <c r="X2356" s="767"/>
    </row>
    <row r="2357" spans="21:24" x14ac:dyDescent="0.15">
      <c r="U2357" s="767"/>
      <c r="V2357" s="767"/>
      <c r="W2357" s="252"/>
      <c r="X2357" s="767"/>
    </row>
    <row r="2358" spans="21:24" x14ac:dyDescent="0.15">
      <c r="U2358" s="748"/>
      <c r="V2358" s="748"/>
      <c r="W2358" s="252"/>
    </row>
    <row r="2359" spans="21:24" x14ac:dyDescent="0.15">
      <c r="U2359" s="767"/>
      <c r="V2359" s="767"/>
      <c r="W2359" s="252"/>
      <c r="X2359" s="748"/>
    </row>
    <row r="2360" spans="21:24" x14ac:dyDescent="0.15">
      <c r="U2360" s="767"/>
      <c r="V2360" s="767"/>
      <c r="W2360" s="767"/>
      <c r="X2360" s="767"/>
    </row>
    <row r="2361" spans="21:24" x14ac:dyDescent="0.15">
      <c r="U2361" s="748"/>
      <c r="V2361" s="748"/>
      <c r="W2361" s="767"/>
      <c r="X2361" s="767"/>
    </row>
    <row r="2362" spans="21:24" x14ac:dyDescent="0.15">
      <c r="V2362" s="767"/>
      <c r="W2362" s="767"/>
      <c r="X2362" s="767"/>
    </row>
    <row r="2363" spans="21:24" x14ac:dyDescent="0.15">
      <c r="U2363" s="767"/>
      <c r="V2363" s="767"/>
      <c r="X2363" s="767"/>
    </row>
    <row r="2364" spans="21:24" x14ac:dyDescent="0.15">
      <c r="W2364" s="767"/>
      <c r="X2364" s="767"/>
    </row>
    <row r="2365" spans="21:24" x14ac:dyDescent="0.15">
      <c r="U2365" s="767"/>
      <c r="V2365" s="767"/>
      <c r="W2365" s="767"/>
      <c r="X2365" s="767"/>
    </row>
    <row r="2366" spans="21:24" x14ac:dyDescent="0.15">
      <c r="W2366" s="767"/>
      <c r="X2366" s="767"/>
    </row>
    <row r="2367" spans="21:24" x14ac:dyDescent="0.15">
      <c r="W2367" s="767"/>
      <c r="X2367" s="767"/>
    </row>
    <row r="2368" spans="21:24" x14ac:dyDescent="0.15">
      <c r="W2368" s="748"/>
      <c r="X2368" s="767"/>
    </row>
    <row r="2369" spans="21:24" x14ac:dyDescent="0.15">
      <c r="W2369" s="252"/>
      <c r="X2369" s="767"/>
    </row>
    <row r="2370" spans="21:24" x14ac:dyDescent="0.15">
      <c r="W2370" s="252"/>
      <c r="X2370" s="767"/>
    </row>
    <row r="2371" spans="21:24" x14ac:dyDescent="0.15">
      <c r="U2371" s="252"/>
      <c r="V2371" s="252"/>
      <c r="W2371" s="252"/>
      <c r="X2371" s="748"/>
    </row>
    <row r="2372" spans="21:24" x14ac:dyDescent="0.15">
      <c r="U2372" s="767"/>
      <c r="V2372" s="767"/>
      <c r="W2372" s="767"/>
      <c r="X2372" s="748"/>
    </row>
    <row r="2373" spans="21:24" x14ac:dyDescent="0.15">
      <c r="U2373" s="767"/>
      <c r="V2373" s="767"/>
      <c r="W2373" s="767"/>
      <c r="X2373" s="767"/>
    </row>
    <row r="2374" spans="21:24" x14ac:dyDescent="0.15">
      <c r="U2374" s="252"/>
      <c r="V2374" s="252"/>
      <c r="W2374" s="748"/>
      <c r="X2374" s="748"/>
    </row>
    <row r="2375" spans="21:24" x14ac:dyDescent="0.15">
      <c r="U2375" s="748"/>
      <c r="V2375" s="748"/>
      <c r="W2375" s="767"/>
      <c r="X2375" s="748"/>
    </row>
    <row r="2376" spans="21:24" x14ac:dyDescent="0.15">
      <c r="U2376" s="767"/>
      <c r="V2376" s="767"/>
      <c r="W2376" s="767"/>
      <c r="X2376" s="767"/>
    </row>
    <row r="2377" spans="21:24" x14ac:dyDescent="0.15">
      <c r="U2377" s="767"/>
      <c r="V2377" s="767"/>
      <c r="W2377" s="748"/>
      <c r="X2377" s="748"/>
    </row>
    <row r="2378" spans="21:24" x14ac:dyDescent="0.15">
      <c r="U2378" s="770"/>
      <c r="W2378" s="767"/>
      <c r="X2378" s="748"/>
    </row>
    <row r="2379" spans="21:24" x14ac:dyDescent="0.15">
      <c r="U2379" s="767"/>
      <c r="V2379" s="767"/>
      <c r="W2379" s="767"/>
      <c r="X2379" s="767"/>
    </row>
    <row r="2380" spans="21:24" x14ac:dyDescent="0.15">
      <c r="U2380" s="767"/>
      <c r="V2380" s="767"/>
      <c r="W2380" s="748"/>
      <c r="X2380" s="252"/>
    </row>
    <row r="2381" spans="21:24" x14ac:dyDescent="0.15">
      <c r="U2381" s="748"/>
      <c r="V2381" s="748"/>
      <c r="W2381" s="767"/>
      <c r="X2381" s="252"/>
    </row>
    <row r="2382" spans="21:24" x14ac:dyDescent="0.15">
      <c r="U2382" s="767"/>
      <c r="V2382" s="767"/>
      <c r="W2382" s="767"/>
      <c r="X2382" s="252"/>
    </row>
    <row r="2383" spans="21:24" x14ac:dyDescent="0.15">
      <c r="U2383" s="252"/>
      <c r="V2383" s="252"/>
      <c r="W2383" s="759"/>
      <c r="X2383" s="770"/>
    </row>
    <row r="2384" spans="21:24" x14ac:dyDescent="0.15">
      <c r="W2384" s="252"/>
      <c r="X2384" s="770"/>
    </row>
    <row r="2385" spans="21:24" x14ac:dyDescent="0.15">
      <c r="U2385" s="767"/>
      <c r="V2385" s="767"/>
      <c r="W2385" s="252"/>
      <c r="X2385" s="767"/>
    </row>
    <row r="2386" spans="21:24" x14ac:dyDescent="0.15">
      <c r="U2386" s="748"/>
      <c r="V2386" s="748"/>
      <c r="W2386" s="252"/>
      <c r="X2386" s="767"/>
    </row>
    <row r="2387" spans="21:24" x14ac:dyDescent="0.15">
      <c r="U2387" s="767"/>
      <c r="V2387" s="767"/>
      <c r="W2387" s="748"/>
      <c r="X2387" s="767"/>
    </row>
    <row r="2388" spans="21:24" x14ac:dyDescent="0.15">
      <c r="W2388" s="767"/>
      <c r="X2388" s="767"/>
    </row>
    <row r="2389" spans="21:24" x14ac:dyDescent="0.15">
      <c r="U2389" s="748"/>
      <c r="V2389" s="767"/>
      <c r="W2389" s="748"/>
      <c r="X2389" s="767"/>
    </row>
    <row r="2390" spans="21:24" x14ac:dyDescent="0.15">
      <c r="U2390" s="767"/>
      <c r="V2390" s="767"/>
      <c r="W2390" s="748"/>
      <c r="X2390" s="767"/>
    </row>
    <row r="2391" spans="21:24" x14ac:dyDescent="0.15">
      <c r="U2391" s="767"/>
      <c r="V2391" s="767"/>
      <c r="W2391" s="767"/>
      <c r="X2391" s="748"/>
    </row>
    <row r="2392" spans="21:24" x14ac:dyDescent="0.15">
      <c r="U2392" s="748"/>
      <c r="V2392" s="767"/>
      <c r="W2392" s="748"/>
      <c r="X2392" s="748"/>
    </row>
    <row r="2393" spans="21:24" x14ac:dyDescent="0.15">
      <c r="U2393" s="767"/>
      <c r="V2393" s="767"/>
      <c r="W2393" s="748"/>
      <c r="X2393" s="748"/>
    </row>
    <row r="2394" spans="21:24" x14ac:dyDescent="0.15">
      <c r="U2394" s="767"/>
      <c r="V2394" s="767"/>
      <c r="W2394" s="767"/>
      <c r="X2394" s="748"/>
    </row>
    <row r="2395" spans="21:24" x14ac:dyDescent="0.15">
      <c r="U2395" s="748"/>
      <c r="V2395" s="748"/>
      <c r="X2395" s="767"/>
    </row>
    <row r="2396" spans="21:24" x14ac:dyDescent="0.15">
      <c r="U2396" s="767"/>
      <c r="V2396" s="767"/>
      <c r="W2396" s="767"/>
      <c r="X2396" s="767"/>
    </row>
    <row r="2397" spans="21:24" x14ac:dyDescent="0.15">
      <c r="U2397" s="748"/>
      <c r="V2397" s="748"/>
      <c r="X2397" s="767"/>
    </row>
    <row r="2398" spans="21:24" x14ac:dyDescent="0.15">
      <c r="U2398" s="767"/>
      <c r="V2398" s="767"/>
      <c r="X2398" s="767"/>
    </row>
    <row r="2399" spans="21:24" x14ac:dyDescent="0.15">
      <c r="U2399" s="252"/>
      <c r="V2399" s="252"/>
      <c r="X2399" s="748"/>
    </row>
    <row r="2400" spans="21:24" x14ac:dyDescent="0.15">
      <c r="U2400" s="748"/>
      <c r="V2400" s="748"/>
      <c r="X2400" s="748"/>
    </row>
    <row r="2401" spans="21:24" x14ac:dyDescent="0.15">
      <c r="U2401" s="767"/>
      <c r="V2401" s="767"/>
      <c r="X2401" s="748"/>
    </row>
    <row r="2402" spans="21:24" x14ac:dyDescent="0.15">
      <c r="U2402" s="767"/>
      <c r="V2402" s="767"/>
      <c r="W2402" s="748"/>
      <c r="X2402" s="748"/>
    </row>
    <row r="2403" spans="21:24" x14ac:dyDescent="0.15">
      <c r="U2403" s="748"/>
      <c r="V2403" s="748"/>
      <c r="W2403" s="748"/>
      <c r="X2403" s="748"/>
    </row>
    <row r="2404" spans="21:24" x14ac:dyDescent="0.15">
      <c r="U2404" s="767"/>
      <c r="V2404" s="767"/>
      <c r="W2404" s="748"/>
      <c r="X2404" s="767"/>
    </row>
    <row r="2405" spans="21:24" x14ac:dyDescent="0.15">
      <c r="U2405" s="767"/>
      <c r="V2405" s="767"/>
      <c r="W2405" s="748"/>
      <c r="X2405" s="748"/>
    </row>
    <row r="2406" spans="21:24" x14ac:dyDescent="0.15">
      <c r="U2406" s="748"/>
      <c r="V2406" s="748"/>
      <c r="W2406" s="748"/>
      <c r="X2406" s="748"/>
    </row>
    <row r="2407" spans="21:24" x14ac:dyDescent="0.15">
      <c r="U2407" s="767"/>
      <c r="V2407" s="767"/>
      <c r="W2407" s="767"/>
      <c r="X2407" s="767"/>
    </row>
    <row r="2408" spans="21:24" x14ac:dyDescent="0.15">
      <c r="U2408" s="767"/>
      <c r="V2408" s="767"/>
      <c r="W2408" s="748"/>
      <c r="X2408" s="748"/>
    </row>
    <row r="2409" spans="21:24" x14ac:dyDescent="0.15">
      <c r="U2409" s="767"/>
      <c r="V2409" s="767"/>
      <c r="W2409" s="748"/>
      <c r="X2409" s="748"/>
    </row>
    <row r="2410" spans="21:24" x14ac:dyDescent="0.15">
      <c r="U2410" s="748"/>
      <c r="V2410" s="748"/>
      <c r="W2410" s="252"/>
      <c r="X2410" s="767"/>
    </row>
    <row r="2411" spans="21:24" x14ac:dyDescent="0.15">
      <c r="U2411" s="748"/>
      <c r="V2411" s="767"/>
      <c r="W2411" s="748"/>
      <c r="X2411" s="748"/>
    </row>
    <row r="2412" spans="21:24" x14ac:dyDescent="0.15">
      <c r="U2412" s="748"/>
      <c r="V2412" s="748"/>
      <c r="W2412" s="748"/>
      <c r="X2412" s="767"/>
    </row>
    <row r="2413" spans="21:24" x14ac:dyDescent="0.15">
      <c r="U2413" s="748"/>
      <c r="V2413" s="748"/>
      <c r="W2413" s="767"/>
      <c r="X2413" s="767"/>
    </row>
    <row r="2414" spans="21:24" x14ac:dyDescent="0.15">
      <c r="U2414" s="748"/>
      <c r="V2414" s="767"/>
      <c r="W2414" s="767"/>
      <c r="X2414" s="759"/>
    </row>
    <row r="2415" spans="21:24" x14ac:dyDescent="0.15">
      <c r="U2415" s="748"/>
      <c r="V2415" s="748"/>
      <c r="X2415" s="252"/>
    </row>
    <row r="2416" spans="21:24" x14ac:dyDescent="0.15">
      <c r="U2416" s="748"/>
      <c r="V2416" s="748"/>
      <c r="W2416" s="767"/>
      <c r="X2416" s="252"/>
    </row>
    <row r="2417" spans="21:24" x14ac:dyDescent="0.15">
      <c r="U2417" s="748"/>
      <c r="V2417" s="748"/>
      <c r="W2417" s="748"/>
      <c r="X2417" s="252"/>
    </row>
    <row r="2418" spans="21:24" x14ac:dyDescent="0.15">
      <c r="U2418" s="748"/>
      <c r="V2418" s="748"/>
      <c r="W2418" s="748"/>
      <c r="X2418" s="767"/>
    </row>
    <row r="2419" spans="21:24" x14ac:dyDescent="0.15">
      <c r="U2419" s="748"/>
      <c r="V2419" s="748"/>
      <c r="W2419" s="767"/>
      <c r="X2419" s="767"/>
    </row>
    <row r="2420" spans="21:24" x14ac:dyDescent="0.15">
      <c r="U2420" s="748"/>
      <c r="V2420" s="748"/>
      <c r="W2420" s="748"/>
      <c r="X2420" s="748"/>
    </row>
    <row r="2421" spans="21:24" x14ac:dyDescent="0.15">
      <c r="U2421" s="748"/>
      <c r="V2421" s="748"/>
      <c r="W2421" s="748"/>
      <c r="X2421" s="767"/>
    </row>
    <row r="2422" spans="21:24" x14ac:dyDescent="0.15">
      <c r="U2422" s="748"/>
      <c r="V2422" s="748"/>
      <c r="W2422" s="767"/>
      <c r="X2422" s="767"/>
    </row>
    <row r="2423" spans="21:24" x14ac:dyDescent="0.15">
      <c r="U2423" s="748"/>
      <c r="V2423" s="748"/>
      <c r="W2423" s="748"/>
      <c r="X2423" s="748"/>
    </row>
    <row r="2424" spans="21:24" x14ac:dyDescent="0.15">
      <c r="U2424" s="748"/>
      <c r="V2424" s="748"/>
      <c r="W2424" s="748"/>
      <c r="X2424" s="767"/>
    </row>
    <row r="2425" spans="21:24" x14ac:dyDescent="0.15">
      <c r="U2425" s="748"/>
      <c r="V2425" s="748"/>
      <c r="W2425" s="767"/>
      <c r="X2425" s="767"/>
    </row>
    <row r="2426" spans="21:24" x14ac:dyDescent="0.15">
      <c r="U2426" s="767"/>
      <c r="V2426" s="767"/>
      <c r="W2426" s="767"/>
    </row>
    <row r="2427" spans="21:24" x14ac:dyDescent="0.15">
      <c r="U2427" s="767"/>
      <c r="V2427" s="767"/>
      <c r="W2427" s="767"/>
      <c r="X2427" s="767"/>
    </row>
    <row r="2428" spans="21:24" x14ac:dyDescent="0.15">
      <c r="U2428" s="767"/>
      <c r="V2428" s="767"/>
      <c r="W2428" s="767"/>
    </row>
    <row r="2429" spans="21:24" x14ac:dyDescent="0.15">
      <c r="U2429" s="767"/>
      <c r="V2429" s="767"/>
      <c r="W2429" s="748"/>
    </row>
    <row r="2430" spans="21:24" x14ac:dyDescent="0.15">
      <c r="U2430" s="767"/>
      <c r="V2430" s="767"/>
      <c r="W2430" s="767"/>
    </row>
    <row r="2431" spans="21:24" x14ac:dyDescent="0.15">
      <c r="U2431" s="767"/>
      <c r="V2431" s="767"/>
      <c r="W2431" s="748"/>
    </row>
    <row r="2432" spans="21:24" x14ac:dyDescent="0.15">
      <c r="U2432" s="767"/>
      <c r="V2432" s="767"/>
      <c r="W2432" s="748"/>
    </row>
    <row r="2433" spans="21:24" x14ac:dyDescent="0.15">
      <c r="U2433" s="769"/>
      <c r="V2433" s="769"/>
      <c r="W2433" s="767"/>
      <c r="X2433" s="767"/>
    </row>
    <row r="2434" spans="21:24" x14ac:dyDescent="0.15">
      <c r="U2434" s="767"/>
      <c r="V2434" s="767"/>
      <c r="W2434" s="767"/>
      <c r="X2434" s="767"/>
    </row>
    <row r="2435" spans="21:24" x14ac:dyDescent="0.15">
      <c r="U2435" s="767"/>
      <c r="V2435" s="767"/>
      <c r="W2435" s="748"/>
      <c r="X2435" s="767"/>
    </row>
    <row r="2436" spans="21:24" x14ac:dyDescent="0.15">
      <c r="U2436" s="767"/>
      <c r="V2436" s="767"/>
      <c r="W2436" s="767"/>
      <c r="X2436" s="748"/>
    </row>
    <row r="2437" spans="21:24" x14ac:dyDescent="0.15">
      <c r="U2437" s="767"/>
      <c r="V2437" s="767"/>
      <c r="W2437" s="767"/>
      <c r="X2437" s="767"/>
    </row>
    <row r="2438" spans="21:24" x14ac:dyDescent="0.15">
      <c r="U2438" s="767"/>
      <c r="V2438" s="767"/>
      <c r="W2438" s="748"/>
      <c r="X2438" s="767"/>
    </row>
    <row r="2439" spans="21:24" x14ac:dyDescent="0.15">
      <c r="U2439" s="252"/>
      <c r="V2439" s="252"/>
      <c r="W2439" s="767"/>
      <c r="X2439" s="254"/>
    </row>
    <row r="2440" spans="21:24" x14ac:dyDescent="0.15">
      <c r="U2440" s="767"/>
      <c r="V2440" s="767"/>
      <c r="W2440" s="252"/>
      <c r="X2440" s="767"/>
    </row>
    <row r="2441" spans="21:24" x14ac:dyDescent="0.15">
      <c r="U2441" s="767"/>
      <c r="V2441" s="767"/>
      <c r="W2441" s="767"/>
      <c r="X2441" s="767"/>
    </row>
    <row r="2442" spans="21:24" x14ac:dyDescent="0.15">
      <c r="U2442" s="767"/>
      <c r="V2442" s="767"/>
      <c r="W2442" s="748"/>
      <c r="X2442" s="767"/>
    </row>
    <row r="2443" spans="21:24" x14ac:dyDescent="0.15">
      <c r="U2443" s="767"/>
      <c r="V2443" s="767"/>
      <c r="W2443" s="252"/>
      <c r="X2443" s="748"/>
    </row>
    <row r="2444" spans="21:24" x14ac:dyDescent="0.15">
      <c r="U2444" s="767"/>
      <c r="V2444" s="767"/>
      <c r="W2444" s="748"/>
      <c r="X2444" s="767"/>
    </row>
    <row r="2445" spans="21:24" x14ac:dyDescent="0.15">
      <c r="U2445" s="770"/>
      <c r="V2445" s="768"/>
      <c r="W2445" s="748"/>
      <c r="X2445" s="767"/>
    </row>
    <row r="2446" spans="21:24" x14ac:dyDescent="0.15">
      <c r="U2446" s="767"/>
      <c r="V2446" s="767"/>
      <c r="W2446" s="252"/>
    </row>
    <row r="2447" spans="21:24" x14ac:dyDescent="0.15">
      <c r="U2447" s="767"/>
      <c r="V2447" s="767"/>
      <c r="W2447" s="748"/>
      <c r="X2447" s="767"/>
    </row>
    <row r="2448" spans="21:24" x14ac:dyDescent="0.15">
      <c r="U2448" s="767"/>
      <c r="V2448" s="767"/>
      <c r="W2448" s="748"/>
      <c r="X2448" s="767"/>
    </row>
    <row r="2449" spans="21:24" x14ac:dyDescent="0.15">
      <c r="U2449" s="767"/>
      <c r="V2449" s="767"/>
      <c r="W2449" s="748"/>
      <c r="X2449" s="767"/>
    </row>
    <row r="2450" spans="21:24" x14ac:dyDescent="0.15">
      <c r="U2450" s="767"/>
      <c r="V2450" s="767"/>
      <c r="W2450" s="748"/>
      <c r="X2450" s="767"/>
    </row>
    <row r="2451" spans="21:24" x14ac:dyDescent="0.15">
      <c r="U2451" s="748"/>
      <c r="V2451" s="748"/>
      <c r="W2451" s="748"/>
      <c r="X2451" s="767"/>
    </row>
    <row r="2452" spans="21:24" x14ac:dyDescent="0.15">
      <c r="U2452" s="748"/>
      <c r="V2452" s="748"/>
      <c r="W2452" s="748"/>
    </row>
    <row r="2453" spans="21:24" x14ac:dyDescent="0.15">
      <c r="U2453" s="748"/>
      <c r="V2453" s="748"/>
      <c r="W2453" s="748"/>
      <c r="X2453" s="748"/>
    </row>
    <row r="2454" spans="21:24" x14ac:dyDescent="0.15">
      <c r="U2454" s="748"/>
      <c r="V2454" s="748"/>
      <c r="W2454" s="748"/>
      <c r="X2454" s="767"/>
    </row>
    <row r="2455" spans="21:24" x14ac:dyDescent="0.15">
      <c r="U2455" s="748"/>
      <c r="V2455" s="748"/>
      <c r="W2455" s="748"/>
      <c r="X2455" s="767"/>
    </row>
    <row r="2456" spans="21:24" x14ac:dyDescent="0.15">
      <c r="U2456" s="767"/>
      <c r="V2456" s="767"/>
      <c r="W2456" s="748"/>
      <c r="X2456" s="748"/>
    </row>
    <row r="2457" spans="21:24" x14ac:dyDescent="0.15">
      <c r="U2457" s="748"/>
      <c r="V2457" s="748"/>
      <c r="W2457" s="748"/>
      <c r="X2457" s="252"/>
    </row>
    <row r="2458" spans="21:24" x14ac:dyDescent="0.15">
      <c r="U2458" s="748"/>
      <c r="V2458" s="748"/>
      <c r="W2458" s="767"/>
      <c r="X2458" s="767"/>
    </row>
    <row r="2459" spans="21:24" x14ac:dyDescent="0.15">
      <c r="U2459" s="767"/>
      <c r="V2459" s="767"/>
      <c r="W2459" s="767"/>
      <c r="X2459" s="767"/>
    </row>
    <row r="2460" spans="21:24" x14ac:dyDescent="0.15">
      <c r="U2460" s="748"/>
      <c r="V2460" s="748"/>
      <c r="W2460" s="767"/>
      <c r="X2460" s="767"/>
    </row>
    <row r="2461" spans="21:24" x14ac:dyDescent="0.15">
      <c r="U2461" s="748"/>
      <c r="V2461" s="748"/>
      <c r="W2461" s="767"/>
      <c r="X2461" s="748"/>
    </row>
    <row r="2462" spans="21:24" x14ac:dyDescent="0.15">
      <c r="U2462" s="767"/>
      <c r="V2462" s="767"/>
      <c r="W2462" s="767"/>
      <c r="X2462" s="767"/>
    </row>
    <row r="2463" spans="21:24" x14ac:dyDescent="0.15">
      <c r="U2463" s="252"/>
      <c r="V2463" s="252"/>
      <c r="W2463" s="767"/>
      <c r="X2463" s="748"/>
    </row>
    <row r="2464" spans="21:24" x14ac:dyDescent="0.15">
      <c r="U2464" s="767"/>
      <c r="V2464" s="767"/>
      <c r="W2464" s="767"/>
      <c r="X2464" s="748"/>
    </row>
    <row r="2465" spans="21:24" x14ac:dyDescent="0.15">
      <c r="U2465" s="767"/>
      <c r="V2465" s="767"/>
      <c r="W2465" s="769"/>
      <c r="X2465" s="767"/>
    </row>
    <row r="2466" spans="21:24" x14ac:dyDescent="0.15">
      <c r="U2466" s="748"/>
      <c r="V2466" s="748"/>
      <c r="W2466" s="252"/>
      <c r="X2466" s="767"/>
    </row>
    <row r="2467" spans="21:24" x14ac:dyDescent="0.15">
      <c r="U2467" s="767"/>
      <c r="V2467" s="767"/>
      <c r="W2467" s="252"/>
      <c r="X2467" s="748"/>
    </row>
    <row r="2468" spans="21:24" x14ac:dyDescent="0.15">
      <c r="U2468" s="767"/>
      <c r="V2468" s="767"/>
      <c r="W2468" s="252"/>
      <c r="X2468" s="767"/>
    </row>
    <row r="2469" spans="21:24" x14ac:dyDescent="0.15">
      <c r="U2469" s="748"/>
      <c r="V2469" s="748"/>
      <c r="W2469" s="252"/>
      <c r="X2469" s="767"/>
    </row>
    <row r="2470" spans="21:24" x14ac:dyDescent="0.15">
      <c r="U2470" s="252"/>
      <c r="V2470" s="252"/>
      <c r="W2470" s="767"/>
      <c r="X2470" s="748"/>
    </row>
    <row r="2471" spans="21:24" x14ac:dyDescent="0.15">
      <c r="U2471" s="252"/>
      <c r="V2471" s="252"/>
      <c r="W2471" s="767"/>
      <c r="X2471" s="767"/>
    </row>
    <row r="2472" spans="21:24" x14ac:dyDescent="0.15">
      <c r="U2472" s="767"/>
      <c r="V2472" s="770"/>
      <c r="W2472" s="767"/>
      <c r="X2472" s="748"/>
    </row>
    <row r="2473" spans="21:24" x14ac:dyDescent="0.15">
      <c r="U2473" s="767"/>
      <c r="V2473" s="767"/>
      <c r="W2473" s="252"/>
      <c r="X2473" s="767"/>
    </row>
    <row r="2474" spans="21:24" x14ac:dyDescent="0.15">
      <c r="U2474" s="748"/>
      <c r="V2474" s="748"/>
      <c r="W2474" s="767"/>
      <c r="X2474" s="748"/>
    </row>
    <row r="2475" spans="21:24" x14ac:dyDescent="0.15">
      <c r="U2475" s="767"/>
      <c r="V2475" s="770"/>
      <c r="W2475" s="767"/>
      <c r="X2475" s="748"/>
    </row>
    <row r="2476" spans="21:24" x14ac:dyDescent="0.15">
      <c r="U2476" s="748"/>
      <c r="V2476" s="748"/>
      <c r="W2476" s="252"/>
      <c r="X2476" s="748"/>
    </row>
    <row r="2477" spans="21:24" x14ac:dyDescent="0.15">
      <c r="U2477" s="748"/>
      <c r="V2477" s="748"/>
      <c r="W2477" s="767"/>
      <c r="X2477" s="748"/>
    </row>
    <row r="2478" spans="21:24" x14ac:dyDescent="0.15">
      <c r="U2478" s="748"/>
      <c r="V2478" s="770"/>
      <c r="W2478" s="767"/>
      <c r="X2478" s="748"/>
    </row>
    <row r="2479" spans="21:24" x14ac:dyDescent="0.15">
      <c r="U2479" s="748"/>
      <c r="V2479" s="748"/>
      <c r="W2479" s="252"/>
      <c r="X2479" s="748"/>
    </row>
    <row r="2480" spans="21:24" x14ac:dyDescent="0.15">
      <c r="U2480" s="748"/>
      <c r="V2480" s="748"/>
      <c r="W2480" s="767"/>
      <c r="X2480" s="748"/>
    </row>
    <row r="2481" spans="21:24" x14ac:dyDescent="0.15">
      <c r="U2481" s="748"/>
      <c r="V2481" s="748"/>
      <c r="W2481" s="767"/>
      <c r="X2481" s="748"/>
    </row>
    <row r="2482" spans="21:24" x14ac:dyDescent="0.15">
      <c r="U2482" s="748"/>
      <c r="V2482" s="748"/>
      <c r="W2482" s="767"/>
      <c r="X2482" s="748"/>
    </row>
    <row r="2483" spans="21:24" x14ac:dyDescent="0.15">
      <c r="U2483" s="748"/>
      <c r="V2483" s="748"/>
      <c r="W2483" s="767"/>
      <c r="X2483" s="748"/>
    </row>
    <row r="2484" spans="21:24" x14ac:dyDescent="0.15">
      <c r="U2484" s="748"/>
      <c r="V2484" s="748"/>
      <c r="W2484" s="748"/>
      <c r="X2484" s="748"/>
    </row>
    <row r="2485" spans="21:24" x14ac:dyDescent="0.15">
      <c r="U2485" s="748"/>
      <c r="V2485" s="748"/>
      <c r="W2485" s="748"/>
      <c r="X2485" s="748"/>
    </row>
    <row r="2486" spans="21:24" x14ac:dyDescent="0.15">
      <c r="U2486" s="748"/>
      <c r="V2486" s="748"/>
      <c r="W2486" s="748"/>
      <c r="X2486" s="748"/>
    </row>
    <row r="2487" spans="21:24" x14ac:dyDescent="0.15">
      <c r="U2487" s="748"/>
      <c r="V2487" s="748"/>
      <c r="W2487" s="748"/>
      <c r="X2487" s="748"/>
    </row>
    <row r="2488" spans="21:24" x14ac:dyDescent="0.15">
      <c r="U2488" s="748"/>
      <c r="V2488" s="748"/>
      <c r="W2488" s="748"/>
      <c r="X2488" s="748"/>
    </row>
    <row r="2489" spans="21:24" x14ac:dyDescent="0.15">
      <c r="U2489" s="748"/>
      <c r="V2489" s="748"/>
      <c r="W2489" s="767"/>
      <c r="X2489" s="748"/>
    </row>
    <row r="2490" spans="21:24" x14ac:dyDescent="0.15">
      <c r="U2490" s="767"/>
      <c r="V2490" s="767"/>
      <c r="W2490" s="748"/>
      <c r="X2490" s="767"/>
    </row>
    <row r="2491" spans="21:24" x14ac:dyDescent="0.15">
      <c r="U2491" s="767"/>
      <c r="V2491" s="767"/>
      <c r="W2491" s="748"/>
      <c r="X2491" s="767"/>
    </row>
    <row r="2492" spans="21:24" x14ac:dyDescent="0.15">
      <c r="U2492" s="767"/>
      <c r="V2492" s="767"/>
      <c r="W2492" s="767"/>
      <c r="X2492" s="767"/>
    </row>
    <row r="2493" spans="21:24" x14ac:dyDescent="0.15">
      <c r="U2493" s="767"/>
      <c r="V2493" s="767"/>
      <c r="W2493" s="767"/>
      <c r="X2493" s="767"/>
    </row>
    <row r="2494" spans="21:24" x14ac:dyDescent="0.15">
      <c r="U2494" s="767"/>
      <c r="V2494" s="767"/>
      <c r="W2494" s="748"/>
      <c r="X2494" s="767"/>
    </row>
    <row r="2495" spans="21:24" x14ac:dyDescent="0.15">
      <c r="U2495" s="767"/>
      <c r="V2495" s="767"/>
      <c r="W2495" s="767"/>
      <c r="X2495" s="767"/>
    </row>
    <row r="2496" spans="21:24" x14ac:dyDescent="0.15">
      <c r="U2496" s="748"/>
      <c r="V2496" s="748"/>
      <c r="W2496" s="748"/>
      <c r="X2496" s="767"/>
    </row>
    <row r="2497" spans="21:24" x14ac:dyDescent="0.15">
      <c r="U2497" s="767"/>
      <c r="V2497" s="767"/>
      <c r="W2497" s="767"/>
      <c r="X2497" s="769"/>
    </row>
    <row r="2498" spans="21:24" x14ac:dyDescent="0.15">
      <c r="U2498" s="767"/>
      <c r="V2498" s="767"/>
      <c r="W2498" s="767"/>
      <c r="X2498" s="767"/>
    </row>
    <row r="2499" spans="21:24" x14ac:dyDescent="0.15">
      <c r="U2499" s="767"/>
      <c r="V2499" s="770"/>
      <c r="W2499" s="748"/>
      <c r="X2499" s="748"/>
    </row>
    <row r="2500" spans="21:24" x14ac:dyDescent="0.15">
      <c r="U2500" s="767"/>
      <c r="V2500" s="767"/>
      <c r="W2500" s="767"/>
      <c r="X2500" s="767"/>
    </row>
    <row r="2501" spans="21:24" x14ac:dyDescent="0.15">
      <c r="U2501" s="767"/>
      <c r="V2501" s="767"/>
      <c r="W2501" s="767"/>
      <c r="X2501" s="767"/>
    </row>
    <row r="2502" spans="21:24" x14ac:dyDescent="0.15">
      <c r="U2502" s="767"/>
      <c r="V2502" s="770"/>
      <c r="W2502" s="748"/>
      <c r="X2502" s="767"/>
    </row>
    <row r="2503" spans="21:24" x14ac:dyDescent="0.15">
      <c r="U2503" s="767"/>
      <c r="V2503" s="767"/>
      <c r="W2503" s="252"/>
      <c r="X2503" s="767"/>
    </row>
    <row r="2504" spans="21:24" x14ac:dyDescent="0.15">
      <c r="U2504" s="767"/>
      <c r="V2504" s="767"/>
      <c r="W2504" s="252"/>
      <c r="X2504" s="767"/>
    </row>
    <row r="2505" spans="21:24" x14ac:dyDescent="0.15">
      <c r="U2505" s="767"/>
      <c r="V2505" s="770"/>
      <c r="W2505" s="767"/>
      <c r="X2505" s="748"/>
    </row>
    <row r="2506" spans="21:24" x14ac:dyDescent="0.15">
      <c r="U2506" s="767"/>
      <c r="V2506" s="767"/>
      <c r="W2506" s="767"/>
      <c r="X2506" s="767"/>
    </row>
    <row r="2507" spans="21:24" x14ac:dyDescent="0.15">
      <c r="U2507" s="767"/>
      <c r="V2507" s="767"/>
      <c r="W2507" s="748"/>
      <c r="X2507" s="767"/>
    </row>
    <row r="2508" spans="21:24" x14ac:dyDescent="0.15">
      <c r="U2508" s="770"/>
      <c r="V2508" s="770"/>
      <c r="W2508" s="767"/>
      <c r="X2508" s="748"/>
    </row>
    <row r="2509" spans="21:24" x14ac:dyDescent="0.15">
      <c r="U2509" s="788"/>
      <c r="V2509" s="766"/>
      <c r="W2509" s="748"/>
      <c r="X2509" s="767"/>
    </row>
    <row r="2510" spans="21:24" x14ac:dyDescent="0.15">
      <c r="U2510" s="770"/>
      <c r="V2510" s="768"/>
      <c r="W2510" s="748"/>
      <c r="X2510" s="767"/>
    </row>
    <row r="2511" spans="21:24" x14ac:dyDescent="0.15">
      <c r="U2511" s="748"/>
      <c r="V2511" s="748"/>
      <c r="W2511" s="767"/>
      <c r="X2511" s="748"/>
    </row>
    <row r="2512" spans="21:24" x14ac:dyDescent="0.15">
      <c r="W2512" s="748"/>
      <c r="X2512" s="767"/>
    </row>
    <row r="2513" spans="21:24" x14ac:dyDescent="0.15">
      <c r="U2513" s="748"/>
      <c r="V2513" s="748"/>
      <c r="W2513" s="748"/>
      <c r="X2513" s="767"/>
    </row>
    <row r="2514" spans="21:24" x14ac:dyDescent="0.15">
      <c r="U2514" s="748"/>
      <c r="V2514" s="748"/>
      <c r="W2514" s="748"/>
      <c r="X2514" s="767"/>
    </row>
    <row r="2515" spans="21:24" x14ac:dyDescent="0.15">
      <c r="U2515" s="748"/>
      <c r="V2515" s="748"/>
      <c r="W2515" s="748"/>
      <c r="X2515" s="767"/>
    </row>
    <row r="2516" spans="21:24" x14ac:dyDescent="0.15">
      <c r="U2516" s="748"/>
      <c r="W2516" s="748"/>
      <c r="X2516" s="767"/>
    </row>
    <row r="2517" spans="21:24" x14ac:dyDescent="0.15">
      <c r="U2517" s="748"/>
      <c r="V2517" s="748"/>
      <c r="W2517" s="748"/>
      <c r="X2517" s="767"/>
    </row>
    <row r="2518" spans="21:24" x14ac:dyDescent="0.15">
      <c r="U2518" s="748"/>
      <c r="V2518" s="748"/>
      <c r="W2518" s="748"/>
      <c r="X2518" s="767"/>
    </row>
    <row r="2519" spans="21:24" x14ac:dyDescent="0.15">
      <c r="U2519" s="767"/>
      <c r="V2519" s="767"/>
      <c r="W2519" s="748"/>
      <c r="X2519" s="767"/>
    </row>
    <row r="2520" spans="21:24" x14ac:dyDescent="0.15">
      <c r="U2520" s="748"/>
      <c r="V2520" s="748"/>
      <c r="W2520" s="748"/>
      <c r="X2520" s="748"/>
    </row>
    <row r="2521" spans="21:24" x14ac:dyDescent="0.15">
      <c r="U2521" s="748"/>
      <c r="V2521" s="748"/>
      <c r="W2521" s="748"/>
      <c r="X2521" s="748"/>
    </row>
    <row r="2522" spans="21:24" x14ac:dyDescent="0.15">
      <c r="U2522" s="748"/>
      <c r="V2522" s="748"/>
      <c r="W2522" s="748"/>
      <c r="X2522" s="767"/>
    </row>
    <row r="2523" spans="21:24" x14ac:dyDescent="0.15">
      <c r="U2523" s="748"/>
      <c r="V2523" s="748"/>
      <c r="W2523" s="748"/>
      <c r="X2523" s="748"/>
    </row>
    <row r="2524" spans="21:24" x14ac:dyDescent="0.15">
      <c r="U2524" s="748"/>
      <c r="V2524" s="748"/>
      <c r="W2524" s="767"/>
      <c r="X2524" s="748"/>
    </row>
    <row r="2525" spans="21:24" x14ac:dyDescent="0.15">
      <c r="U2525" s="767"/>
      <c r="V2525" s="767"/>
      <c r="W2525" s="767"/>
      <c r="X2525" s="767"/>
    </row>
    <row r="2526" spans="21:24" x14ac:dyDescent="0.15">
      <c r="U2526" s="748"/>
      <c r="V2526" s="748"/>
      <c r="W2526" s="767"/>
      <c r="X2526" s="768"/>
    </row>
    <row r="2527" spans="21:24" x14ac:dyDescent="0.15">
      <c r="U2527" s="748"/>
      <c r="V2527" s="748"/>
      <c r="W2527" s="767"/>
      <c r="X2527" s="748"/>
    </row>
    <row r="2528" spans="21:24" x14ac:dyDescent="0.15">
      <c r="U2528" s="748"/>
      <c r="V2528" s="748"/>
      <c r="W2528" s="767"/>
      <c r="X2528" s="767"/>
    </row>
    <row r="2529" spans="21:24" x14ac:dyDescent="0.15">
      <c r="U2529" s="767"/>
      <c r="V2529" s="767"/>
      <c r="W2529" s="748"/>
      <c r="X2529" s="767"/>
    </row>
    <row r="2530" spans="21:24" x14ac:dyDescent="0.15">
      <c r="U2530" s="748"/>
      <c r="V2530" s="748"/>
      <c r="W2530" s="767"/>
      <c r="X2530" s="767"/>
    </row>
    <row r="2531" spans="21:24" x14ac:dyDescent="0.15">
      <c r="U2531" s="788"/>
      <c r="V2531" s="766"/>
      <c r="W2531" s="767"/>
      <c r="X2531" s="767"/>
    </row>
    <row r="2532" spans="21:24" x14ac:dyDescent="0.15">
      <c r="U2532" s="767"/>
      <c r="V2532" s="767"/>
      <c r="W2532" s="767"/>
      <c r="X2532" s="748"/>
    </row>
    <row r="2533" spans="21:24" x14ac:dyDescent="0.15">
      <c r="U2533" s="748"/>
      <c r="V2533" s="748"/>
      <c r="W2533" s="767"/>
      <c r="X2533" s="767"/>
    </row>
    <row r="2534" spans="21:24" x14ac:dyDescent="0.15">
      <c r="U2534" s="767"/>
      <c r="V2534" s="767"/>
      <c r="W2534" s="767"/>
      <c r="X2534" s="767"/>
    </row>
    <row r="2535" spans="21:24" x14ac:dyDescent="0.15">
      <c r="U2535" s="767"/>
      <c r="V2535" s="767"/>
      <c r="W2535" s="767"/>
      <c r="X2535" s="748"/>
    </row>
    <row r="2536" spans="21:24" x14ac:dyDescent="0.15">
      <c r="U2536" s="748"/>
      <c r="V2536" s="748"/>
      <c r="W2536" s="767"/>
      <c r="X2536" s="252"/>
    </row>
    <row r="2537" spans="21:24" x14ac:dyDescent="0.15">
      <c r="V2537" s="767"/>
      <c r="W2537" s="767"/>
      <c r="X2537" s="252"/>
    </row>
    <row r="2538" spans="21:24" x14ac:dyDescent="0.15">
      <c r="U2538" s="767"/>
      <c r="V2538" s="767"/>
      <c r="W2538" s="767"/>
      <c r="X2538" s="748"/>
    </row>
    <row r="2539" spans="21:24" x14ac:dyDescent="0.15">
      <c r="U2539" s="748"/>
      <c r="V2539" s="748"/>
      <c r="W2539" s="767"/>
      <c r="X2539" s="767"/>
    </row>
    <row r="2540" spans="21:24" x14ac:dyDescent="0.15">
      <c r="U2540" s="767"/>
      <c r="W2540" s="767"/>
      <c r="X2540" s="748"/>
    </row>
    <row r="2541" spans="21:24" x14ac:dyDescent="0.15">
      <c r="U2541" s="767"/>
      <c r="V2541" s="767"/>
      <c r="W2541" s="767"/>
      <c r="X2541" s="748"/>
    </row>
    <row r="2542" spans="21:24" x14ac:dyDescent="0.15">
      <c r="U2542" s="748"/>
      <c r="V2542" s="748"/>
      <c r="W2542" s="770"/>
      <c r="X2542" s="766"/>
    </row>
    <row r="2543" spans="21:24" x14ac:dyDescent="0.15">
      <c r="U2543" s="767"/>
      <c r="W2543" s="766"/>
      <c r="X2543" s="766"/>
    </row>
    <row r="2544" spans="21:24" x14ac:dyDescent="0.15">
      <c r="U2544" s="767"/>
      <c r="V2544" s="767"/>
      <c r="W2544" s="767"/>
      <c r="X2544" s="748"/>
    </row>
    <row r="2545" spans="21:24" x14ac:dyDescent="0.15">
      <c r="U2545" s="748"/>
      <c r="V2545" s="748"/>
      <c r="W2545" s="748"/>
      <c r="X2545" s="766"/>
    </row>
    <row r="2546" spans="21:24" x14ac:dyDescent="0.15">
      <c r="U2546" s="767"/>
      <c r="X2546" s="766"/>
    </row>
    <row r="2547" spans="21:24" x14ac:dyDescent="0.15">
      <c r="U2547" s="767"/>
      <c r="V2547" s="767"/>
      <c r="W2547" s="768"/>
      <c r="X2547" s="766"/>
    </row>
    <row r="2548" spans="21:24" x14ac:dyDescent="0.15">
      <c r="W2548" s="748"/>
      <c r="X2548" s="766"/>
    </row>
    <row r="2549" spans="21:24" x14ac:dyDescent="0.15">
      <c r="U2549" s="767"/>
      <c r="V2549" s="767"/>
      <c r="W2549" s="748"/>
      <c r="X2549" s="766"/>
    </row>
    <row r="2550" spans="21:24" x14ac:dyDescent="0.15">
      <c r="X2550" s="766"/>
    </row>
    <row r="2551" spans="21:24" x14ac:dyDescent="0.15">
      <c r="U2551" s="748"/>
      <c r="V2551" s="748"/>
      <c r="W2551" s="748"/>
      <c r="X2551" s="766"/>
    </row>
    <row r="2552" spans="21:24" x14ac:dyDescent="0.15">
      <c r="W2552" s="748"/>
      <c r="X2552" s="766"/>
    </row>
    <row r="2553" spans="21:24" x14ac:dyDescent="0.15">
      <c r="U2553" s="767"/>
      <c r="V2553" s="767"/>
      <c r="W2553" s="748"/>
      <c r="X2553" s="766"/>
    </row>
    <row r="2554" spans="21:24" x14ac:dyDescent="0.15">
      <c r="U2554" s="748"/>
      <c r="V2554" s="748"/>
      <c r="W2554" s="748"/>
      <c r="X2554" s="766"/>
    </row>
    <row r="2555" spans="21:24" x14ac:dyDescent="0.15">
      <c r="W2555" s="748"/>
      <c r="X2555" s="766"/>
    </row>
    <row r="2556" spans="21:24" x14ac:dyDescent="0.15">
      <c r="U2556" s="767"/>
      <c r="V2556" s="767"/>
      <c r="W2556" s="767"/>
      <c r="X2556" s="748"/>
    </row>
    <row r="2557" spans="21:24" x14ac:dyDescent="0.15">
      <c r="U2557" s="767"/>
      <c r="V2557" s="767"/>
      <c r="W2557" s="748"/>
      <c r="X2557" s="767"/>
    </row>
    <row r="2558" spans="21:24" x14ac:dyDescent="0.15">
      <c r="U2558" s="767"/>
      <c r="V2558" s="767"/>
      <c r="W2558" s="748"/>
      <c r="X2558" s="767"/>
    </row>
    <row r="2559" spans="21:24" x14ac:dyDescent="0.15">
      <c r="U2559" s="767"/>
      <c r="V2559" s="767"/>
      <c r="W2559" s="748"/>
      <c r="X2559" s="767"/>
    </row>
    <row r="2560" spans="21:24" x14ac:dyDescent="0.15">
      <c r="U2560" s="767"/>
      <c r="V2560" s="767"/>
      <c r="W2560" s="748"/>
      <c r="X2560" s="767"/>
    </row>
    <row r="2561" spans="21:24" x14ac:dyDescent="0.15">
      <c r="U2561" s="767"/>
      <c r="V2561" s="748"/>
      <c r="W2561" s="748"/>
      <c r="X2561" s="767"/>
    </row>
    <row r="2562" spans="21:24" x14ac:dyDescent="0.15">
      <c r="U2562" s="767"/>
      <c r="V2562" s="767"/>
      <c r="W2562" s="748"/>
      <c r="X2562" s="766"/>
    </row>
    <row r="2563" spans="21:24" x14ac:dyDescent="0.15">
      <c r="U2563" s="767"/>
      <c r="V2563" s="767"/>
      <c r="W2563" s="767"/>
      <c r="X2563" s="767"/>
    </row>
    <row r="2564" spans="21:24" x14ac:dyDescent="0.15">
      <c r="U2564" s="767"/>
      <c r="V2564" s="767"/>
      <c r="W2564" s="748"/>
      <c r="X2564" s="767"/>
    </row>
    <row r="2565" spans="21:24" x14ac:dyDescent="0.15">
      <c r="U2565" s="767"/>
      <c r="V2565" s="767"/>
      <c r="W2565" s="768"/>
      <c r="X2565" s="748"/>
    </row>
    <row r="2566" spans="21:24" x14ac:dyDescent="0.15">
      <c r="U2566" s="767"/>
      <c r="V2566" s="767"/>
      <c r="W2566" s="767"/>
      <c r="X2566" s="767"/>
    </row>
    <row r="2567" spans="21:24" x14ac:dyDescent="0.15">
      <c r="U2567" s="767"/>
      <c r="W2567" s="748"/>
      <c r="X2567" s="767"/>
    </row>
    <row r="2568" spans="21:24" x14ac:dyDescent="0.15">
      <c r="U2568" s="767"/>
      <c r="V2568" s="767"/>
      <c r="W2568" s="767"/>
      <c r="X2568" s="748"/>
    </row>
    <row r="2569" spans="21:24" x14ac:dyDescent="0.15">
      <c r="U2569" s="767"/>
      <c r="V2569" s="767"/>
      <c r="W2569" s="767"/>
      <c r="X2569" s="767"/>
    </row>
    <row r="2570" spans="21:24" x14ac:dyDescent="0.15">
      <c r="U2570" s="767"/>
      <c r="W2570" s="748"/>
      <c r="X2570" s="767"/>
    </row>
    <row r="2571" spans="21:24" x14ac:dyDescent="0.15">
      <c r="U2571" s="767"/>
      <c r="V2571" s="767"/>
      <c r="W2571" s="767"/>
      <c r="X2571" s="748"/>
    </row>
    <row r="2572" spans="21:24" x14ac:dyDescent="0.15">
      <c r="U2572" s="767"/>
      <c r="V2572" s="767"/>
      <c r="W2572" s="767"/>
      <c r="X2572" s="767"/>
    </row>
    <row r="2573" spans="21:24" x14ac:dyDescent="0.15">
      <c r="U2573" s="767"/>
      <c r="W2573" s="748"/>
      <c r="X2573" s="767"/>
    </row>
    <row r="2574" spans="21:24" x14ac:dyDescent="0.15">
      <c r="U2574" s="767"/>
      <c r="V2574" s="767"/>
      <c r="X2574" s="748"/>
    </row>
    <row r="2575" spans="21:24" x14ac:dyDescent="0.15">
      <c r="U2575" s="767"/>
      <c r="V2575" s="767"/>
      <c r="W2575" s="767"/>
      <c r="X2575" s="767"/>
    </row>
    <row r="2576" spans="21:24" x14ac:dyDescent="0.15">
      <c r="U2576" s="767"/>
      <c r="V2576" s="767"/>
      <c r="W2576" s="748"/>
      <c r="X2576" s="770"/>
    </row>
    <row r="2577" spans="21:24" x14ac:dyDescent="0.15">
      <c r="U2577" s="767"/>
      <c r="V2577" s="767"/>
      <c r="X2577" s="766"/>
    </row>
    <row r="2578" spans="21:24" x14ac:dyDescent="0.15">
      <c r="U2578" s="767"/>
      <c r="V2578" s="767"/>
      <c r="W2578" s="767"/>
      <c r="X2578" s="252"/>
    </row>
    <row r="2579" spans="21:24" x14ac:dyDescent="0.15">
      <c r="U2579" s="788"/>
      <c r="V2579" s="766"/>
      <c r="W2579" s="748"/>
      <c r="X2579" s="748"/>
    </row>
    <row r="2580" spans="21:24" x14ac:dyDescent="0.15">
      <c r="U2580" s="767"/>
      <c r="V2580" s="767"/>
    </row>
    <row r="2581" spans="21:24" x14ac:dyDescent="0.15">
      <c r="U2581" s="767"/>
      <c r="V2581" s="767"/>
      <c r="W2581" s="767"/>
      <c r="X2581" s="766"/>
    </row>
    <row r="2582" spans="21:24" x14ac:dyDescent="0.15">
      <c r="U2582" s="748"/>
      <c r="V2582" s="748"/>
      <c r="X2582" s="748"/>
    </row>
    <row r="2583" spans="21:24" x14ac:dyDescent="0.15">
      <c r="U2583" s="767"/>
      <c r="V2583" s="767"/>
      <c r="W2583" s="767"/>
      <c r="X2583" s="748"/>
    </row>
    <row r="2584" spans="21:24" x14ac:dyDescent="0.15">
      <c r="U2584" s="767"/>
      <c r="V2584" s="767"/>
    </row>
    <row r="2585" spans="21:24" x14ac:dyDescent="0.15">
      <c r="U2585" s="748"/>
      <c r="V2585" s="748"/>
      <c r="W2585" s="748"/>
      <c r="X2585" s="748"/>
    </row>
    <row r="2586" spans="21:24" x14ac:dyDescent="0.15">
      <c r="X2586" s="748"/>
    </row>
    <row r="2587" spans="21:24" x14ac:dyDescent="0.15">
      <c r="U2587" s="767"/>
      <c r="V2587" s="767"/>
      <c r="W2587" s="767"/>
      <c r="X2587" s="748"/>
    </row>
    <row r="2588" spans="21:24" x14ac:dyDescent="0.15">
      <c r="U2588" s="748"/>
      <c r="V2588" s="748"/>
      <c r="W2588" s="748"/>
      <c r="X2588" s="748"/>
    </row>
    <row r="2589" spans="21:24" x14ac:dyDescent="0.15">
      <c r="U2589" s="748"/>
      <c r="V2589" s="748"/>
      <c r="X2589" s="748"/>
    </row>
    <row r="2590" spans="21:24" x14ac:dyDescent="0.15">
      <c r="U2590" s="748"/>
      <c r="V2590" s="748"/>
      <c r="W2590" s="766"/>
      <c r="X2590" s="767"/>
    </row>
    <row r="2591" spans="21:24" x14ac:dyDescent="0.15">
      <c r="U2591" s="748"/>
      <c r="V2591" s="748"/>
      <c r="W2591" s="766"/>
      <c r="X2591" s="748"/>
    </row>
    <row r="2592" spans="21:24" x14ac:dyDescent="0.15">
      <c r="U2592" s="748"/>
      <c r="V2592" s="748"/>
      <c r="W2592" s="766"/>
      <c r="X2592" s="748"/>
    </row>
    <row r="2593" spans="21:24" x14ac:dyDescent="0.15">
      <c r="U2593" s="748"/>
      <c r="V2593" s="748"/>
      <c r="W2593" s="767"/>
      <c r="X2593" s="767"/>
    </row>
    <row r="2594" spans="21:24" x14ac:dyDescent="0.15">
      <c r="U2594" s="748"/>
      <c r="V2594" s="748"/>
      <c r="W2594" s="766"/>
      <c r="X2594" s="748"/>
    </row>
    <row r="2595" spans="21:24" x14ac:dyDescent="0.15">
      <c r="U2595" s="748"/>
      <c r="V2595" s="748"/>
      <c r="W2595" s="766"/>
      <c r="X2595" s="748"/>
    </row>
    <row r="2596" spans="21:24" x14ac:dyDescent="0.15">
      <c r="U2596" s="748"/>
      <c r="V2596" s="748"/>
      <c r="W2596" s="767"/>
      <c r="X2596" s="767"/>
    </row>
    <row r="2597" spans="21:24" x14ac:dyDescent="0.15">
      <c r="U2597" s="748"/>
      <c r="V2597" s="748"/>
      <c r="W2597" s="766"/>
      <c r="X2597" s="767"/>
    </row>
    <row r="2598" spans="21:24" x14ac:dyDescent="0.15">
      <c r="U2598" s="748"/>
      <c r="V2598" s="748"/>
      <c r="W2598" s="748"/>
      <c r="X2598" s="748"/>
    </row>
    <row r="2599" spans="21:24" x14ac:dyDescent="0.15">
      <c r="U2599" s="748"/>
      <c r="V2599" s="748"/>
      <c r="W2599" s="766"/>
      <c r="X2599" s="768"/>
    </row>
    <row r="2600" spans="21:24" x14ac:dyDescent="0.15">
      <c r="U2600" s="748"/>
      <c r="V2600" s="748"/>
      <c r="W2600" s="766"/>
      <c r="X2600" s="767"/>
    </row>
    <row r="2601" spans="21:24" x14ac:dyDescent="0.15">
      <c r="U2601" s="748"/>
      <c r="V2601" s="748"/>
      <c r="X2601" s="748"/>
    </row>
    <row r="2602" spans="21:24" x14ac:dyDescent="0.15">
      <c r="U2602" s="748"/>
      <c r="V2602" s="748"/>
      <c r="W2602" s="767"/>
      <c r="X2602" s="767"/>
    </row>
    <row r="2603" spans="21:24" x14ac:dyDescent="0.15">
      <c r="U2603" s="767"/>
      <c r="V2603" s="767"/>
      <c r="W2603" s="767"/>
      <c r="X2603" s="767"/>
    </row>
    <row r="2604" spans="21:24" x14ac:dyDescent="0.15">
      <c r="U2604" s="767"/>
      <c r="V2604" s="767"/>
      <c r="X2604" s="748"/>
    </row>
    <row r="2605" spans="21:24" x14ac:dyDescent="0.15">
      <c r="U2605" s="767"/>
      <c r="V2605" s="767"/>
      <c r="W2605" s="766"/>
      <c r="X2605" s="767"/>
    </row>
    <row r="2606" spans="21:24" x14ac:dyDescent="0.15">
      <c r="U2606" s="767"/>
      <c r="V2606" s="767"/>
      <c r="W2606" s="766"/>
      <c r="X2606" s="767"/>
    </row>
    <row r="2607" spans="21:24" x14ac:dyDescent="0.15">
      <c r="U2607" s="767"/>
      <c r="V2607" s="767"/>
      <c r="X2607" s="748"/>
    </row>
    <row r="2608" spans="21:24" x14ac:dyDescent="0.15">
      <c r="U2608" s="767"/>
      <c r="V2608" s="767"/>
      <c r="W2608" s="766"/>
    </row>
    <row r="2609" spans="21:24" x14ac:dyDescent="0.15">
      <c r="U2609" s="788"/>
      <c r="V2609" s="766"/>
      <c r="W2609" s="766"/>
      <c r="X2609" s="767"/>
    </row>
    <row r="2610" spans="21:24" x14ac:dyDescent="0.15">
      <c r="U2610" s="767"/>
      <c r="V2610" s="767"/>
      <c r="W2610" s="766"/>
      <c r="X2610" s="748"/>
    </row>
    <row r="2611" spans="21:24" x14ac:dyDescent="0.15">
      <c r="U2611" s="767"/>
      <c r="V2611" s="767"/>
      <c r="W2611" s="766"/>
    </row>
    <row r="2612" spans="21:24" x14ac:dyDescent="0.15">
      <c r="U2612" s="767"/>
      <c r="V2612" s="748"/>
      <c r="W2612" s="767"/>
      <c r="X2612" s="767"/>
    </row>
    <row r="2613" spans="21:24" x14ac:dyDescent="0.15">
      <c r="U2613" s="767"/>
      <c r="V2613" s="767"/>
      <c r="W2613" s="766"/>
      <c r="X2613" s="748"/>
    </row>
    <row r="2614" spans="21:24" x14ac:dyDescent="0.15">
      <c r="U2614" s="767"/>
      <c r="V2614" s="767"/>
      <c r="W2614" s="748"/>
    </row>
    <row r="2615" spans="21:24" x14ac:dyDescent="0.15">
      <c r="U2615" s="767"/>
      <c r="V2615" s="748"/>
      <c r="W2615" s="767"/>
      <c r="X2615" s="767"/>
    </row>
    <row r="2616" spans="21:24" x14ac:dyDescent="0.15">
      <c r="U2616" s="767"/>
      <c r="V2616" s="767"/>
      <c r="W2616" s="767"/>
    </row>
    <row r="2617" spans="21:24" x14ac:dyDescent="0.15">
      <c r="U2617" s="767"/>
      <c r="V2617" s="767"/>
      <c r="W2617" s="748"/>
      <c r="X2617" s="767"/>
    </row>
    <row r="2618" spans="21:24" x14ac:dyDescent="0.15">
      <c r="U2618" s="767"/>
      <c r="V2618" s="748"/>
      <c r="W2618" s="767"/>
    </row>
    <row r="2619" spans="21:24" x14ac:dyDescent="0.15">
      <c r="U2619" s="767"/>
      <c r="V2619" s="767"/>
      <c r="W2619" s="767"/>
      <c r="X2619" s="748"/>
    </row>
    <row r="2620" spans="21:24" x14ac:dyDescent="0.15">
      <c r="U2620" s="767"/>
      <c r="V2620" s="767"/>
      <c r="W2620" s="767"/>
    </row>
    <row r="2621" spans="21:24" x14ac:dyDescent="0.15">
      <c r="U2621" s="767"/>
      <c r="V2621" s="767"/>
      <c r="X2621" s="767"/>
    </row>
    <row r="2622" spans="21:24" x14ac:dyDescent="0.15">
      <c r="U2622" s="788"/>
      <c r="V2622" s="766"/>
      <c r="W2622" s="767"/>
      <c r="X2622" s="748"/>
    </row>
    <row r="2623" spans="21:24" x14ac:dyDescent="0.15">
      <c r="U2623" s="767"/>
      <c r="V2623" s="767"/>
      <c r="W2623" s="767"/>
    </row>
    <row r="2624" spans="21:24" x14ac:dyDescent="0.15">
      <c r="U2624" s="788"/>
      <c r="V2624" s="766"/>
      <c r="W2624" s="748"/>
      <c r="X2624" s="766"/>
    </row>
    <row r="2625" spans="21:24" x14ac:dyDescent="0.15">
      <c r="U2625" s="788"/>
      <c r="V2625" s="766"/>
      <c r="W2625" s="748"/>
      <c r="X2625" s="767"/>
    </row>
    <row r="2626" spans="21:24" x14ac:dyDescent="0.15">
      <c r="V2626" s="770"/>
      <c r="W2626" s="767"/>
      <c r="X2626" s="766"/>
    </row>
    <row r="2627" spans="21:24" x14ac:dyDescent="0.15">
      <c r="V2627" s="770"/>
      <c r="W2627" s="748"/>
      <c r="X2627" s="767"/>
    </row>
    <row r="2628" spans="21:24" x14ac:dyDescent="0.15">
      <c r="V2628" s="766"/>
      <c r="W2628" s="748"/>
      <c r="X2628" s="766"/>
    </row>
    <row r="2629" spans="21:24" x14ac:dyDescent="0.15">
      <c r="V2629" s="770"/>
      <c r="W2629" s="767"/>
      <c r="X2629" s="767"/>
    </row>
    <row r="2630" spans="21:24" x14ac:dyDescent="0.15">
      <c r="V2630" s="770"/>
      <c r="W2630" s="748"/>
      <c r="X2630" s="767"/>
    </row>
    <row r="2631" spans="21:24" x14ac:dyDescent="0.15">
      <c r="U2631" s="788"/>
      <c r="V2631" s="766"/>
      <c r="W2631" s="748"/>
      <c r="X2631" s="766"/>
    </row>
    <row r="2632" spans="21:24" x14ac:dyDescent="0.15">
      <c r="U2632" s="767"/>
      <c r="V2632" s="767"/>
      <c r="W2632" s="748"/>
      <c r="X2632" s="767"/>
    </row>
    <row r="2633" spans="21:24" x14ac:dyDescent="0.15">
      <c r="U2633" s="767"/>
      <c r="V2633" s="767"/>
      <c r="W2633" s="748"/>
      <c r="X2633" s="767"/>
    </row>
    <row r="2634" spans="21:24" x14ac:dyDescent="0.15">
      <c r="U2634" s="788"/>
      <c r="V2634" s="766"/>
      <c r="W2634" s="748"/>
      <c r="X2634" s="748"/>
    </row>
    <row r="2635" spans="21:24" x14ac:dyDescent="0.15">
      <c r="U2635" s="767"/>
      <c r="V2635" s="767"/>
      <c r="W2635" s="748"/>
    </row>
    <row r="2636" spans="21:24" x14ac:dyDescent="0.15">
      <c r="U2636" s="767"/>
      <c r="V2636" s="767"/>
      <c r="W2636" s="748"/>
      <c r="X2636" s="748"/>
    </row>
    <row r="2637" spans="21:24" x14ac:dyDescent="0.15">
      <c r="U2637" s="788"/>
      <c r="V2637" s="766"/>
      <c r="W2637" s="748"/>
      <c r="X2637" s="767"/>
    </row>
    <row r="2638" spans="21:24" x14ac:dyDescent="0.15">
      <c r="U2638" s="767"/>
      <c r="V2638" s="767"/>
      <c r="W2638" s="766"/>
    </row>
    <row r="2639" spans="21:24" x14ac:dyDescent="0.15">
      <c r="U2639" s="767"/>
      <c r="V2639" s="767"/>
      <c r="W2639" s="767"/>
      <c r="X2639" s="767"/>
    </row>
    <row r="2640" spans="21:24" x14ac:dyDescent="0.15">
      <c r="U2640" s="788"/>
      <c r="V2640" s="766"/>
      <c r="W2640" s="767"/>
      <c r="X2640" s="767"/>
    </row>
    <row r="2641" spans="21:24" x14ac:dyDescent="0.15">
      <c r="U2641" s="767"/>
      <c r="V2641" s="767"/>
      <c r="W2641" s="767"/>
    </row>
    <row r="2642" spans="21:24" x14ac:dyDescent="0.15">
      <c r="U2642" s="767"/>
      <c r="V2642" s="767"/>
      <c r="W2642" s="767"/>
      <c r="X2642" s="748"/>
    </row>
    <row r="2643" spans="21:24" x14ac:dyDescent="0.15">
      <c r="U2643" s="788"/>
      <c r="V2643" s="766"/>
      <c r="W2643" s="767"/>
      <c r="X2643" s="748"/>
    </row>
    <row r="2644" spans="21:24" x14ac:dyDescent="0.15">
      <c r="U2644" s="767"/>
      <c r="V2644" s="767"/>
      <c r="W2644" s="767"/>
      <c r="X2644" s="770"/>
    </row>
    <row r="2645" spans="21:24" x14ac:dyDescent="0.15">
      <c r="U2645" s="767"/>
      <c r="V2645" s="767"/>
      <c r="W2645" s="767"/>
      <c r="X2645" s="767"/>
    </row>
    <row r="2646" spans="21:24" x14ac:dyDescent="0.15">
      <c r="U2646" s="748"/>
      <c r="V2646" s="748"/>
      <c r="W2646" s="767"/>
      <c r="X2646" s="766"/>
    </row>
    <row r="2647" spans="21:24" x14ac:dyDescent="0.15">
      <c r="U2647" s="767"/>
      <c r="V2647" s="767"/>
      <c r="W2647" s="767"/>
      <c r="X2647" s="766"/>
    </row>
    <row r="2648" spans="21:24" x14ac:dyDescent="0.15">
      <c r="U2648" s="767"/>
      <c r="V2648" s="767"/>
      <c r="W2648" s="767"/>
      <c r="X2648" s="767"/>
    </row>
    <row r="2649" spans="21:24" x14ac:dyDescent="0.15">
      <c r="W2649" s="767"/>
      <c r="X2649" s="748"/>
    </row>
    <row r="2650" spans="21:24" x14ac:dyDescent="0.15">
      <c r="U2650" s="252"/>
      <c r="V2650" s="252"/>
      <c r="W2650" s="767"/>
      <c r="X2650" s="767"/>
    </row>
    <row r="2651" spans="21:24" x14ac:dyDescent="0.15">
      <c r="U2651" s="252"/>
      <c r="V2651" s="252"/>
      <c r="W2651" s="767"/>
      <c r="X2651" s="767"/>
    </row>
    <row r="2652" spans="21:24" x14ac:dyDescent="0.15">
      <c r="U2652" s="767"/>
      <c r="V2652" s="766"/>
      <c r="W2652" s="767"/>
      <c r="X2652" s="748"/>
    </row>
    <row r="2653" spans="21:24" x14ac:dyDescent="0.15">
      <c r="U2653" s="767"/>
      <c r="V2653" s="767"/>
      <c r="W2653" s="767"/>
      <c r="X2653" s="767"/>
    </row>
    <row r="2654" spans="21:24" x14ac:dyDescent="0.15">
      <c r="U2654" s="748"/>
      <c r="V2654" s="748"/>
      <c r="W2654" s="767"/>
      <c r="X2654" s="767"/>
    </row>
    <row r="2655" spans="21:24" x14ac:dyDescent="0.15">
      <c r="U2655" s="767"/>
      <c r="V2655" s="766"/>
      <c r="W2655" s="767"/>
      <c r="X2655" s="766"/>
    </row>
    <row r="2656" spans="21:24" x14ac:dyDescent="0.15">
      <c r="U2656" s="767"/>
      <c r="V2656" s="767"/>
      <c r="W2656" s="770"/>
    </row>
    <row r="2657" spans="21:24" x14ac:dyDescent="0.15">
      <c r="U2657" s="767"/>
      <c r="V2657" s="767"/>
      <c r="W2657" s="748"/>
      <c r="X2657" s="767"/>
    </row>
    <row r="2658" spans="21:24" x14ac:dyDescent="0.15">
      <c r="U2658" s="788"/>
      <c r="V2658" s="766"/>
      <c r="W2658" s="766"/>
      <c r="X2658" s="766"/>
    </row>
    <row r="2659" spans="21:24" x14ac:dyDescent="0.15">
      <c r="U2659" s="767"/>
      <c r="V2659" s="767"/>
      <c r="W2659" s="766"/>
      <c r="X2659" s="748"/>
    </row>
    <row r="2660" spans="21:24" x14ac:dyDescent="0.15">
      <c r="U2660" s="748"/>
      <c r="V2660" s="748"/>
      <c r="W2660" s="767"/>
      <c r="X2660" s="748"/>
    </row>
    <row r="2661" spans="21:24" x14ac:dyDescent="0.15">
      <c r="U2661" s="767"/>
      <c r="V2661" s="767"/>
      <c r="W2661" s="766"/>
      <c r="X2661" s="766"/>
    </row>
    <row r="2662" spans="21:24" x14ac:dyDescent="0.15">
      <c r="U2662" s="767"/>
      <c r="V2662" s="767"/>
      <c r="W2662" s="770"/>
      <c r="X2662" s="748"/>
    </row>
    <row r="2663" spans="21:24" x14ac:dyDescent="0.15">
      <c r="W2663" s="770"/>
      <c r="X2663" s="748"/>
    </row>
    <row r="2664" spans="21:24" x14ac:dyDescent="0.15">
      <c r="U2664" s="767"/>
      <c r="V2664" s="767"/>
      <c r="W2664" s="766"/>
      <c r="X2664" s="766"/>
    </row>
    <row r="2665" spans="21:24" x14ac:dyDescent="0.15">
      <c r="U2665" s="767"/>
      <c r="V2665" s="767"/>
      <c r="W2665" s="770"/>
      <c r="X2665" s="748"/>
    </row>
    <row r="2666" spans="21:24" x14ac:dyDescent="0.15">
      <c r="W2666" s="770"/>
      <c r="X2666" s="748"/>
    </row>
    <row r="2667" spans="21:24" x14ac:dyDescent="0.15">
      <c r="U2667" s="767"/>
      <c r="V2667" s="767"/>
      <c r="W2667" s="766"/>
      <c r="X2667" s="748"/>
    </row>
    <row r="2668" spans="21:24" x14ac:dyDescent="0.15">
      <c r="W2668" s="767"/>
      <c r="X2668" s="748"/>
    </row>
    <row r="2669" spans="21:24" x14ac:dyDescent="0.15">
      <c r="U2669" s="252"/>
      <c r="V2669" s="252"/>
      <c r="W2669" s="767"/>
      <c r="X2669" s="748"/>
    </row>
    <row r="2670" spans="21:24" x14ac:dyDescent="0.15">
      <c r="U2670" s="788"/>
      <c r="V2670" s="766"/>
      <c r="W2670" s="766"/>
      <c r="X2670" s="748"/>
    </row>
    <row r="2671" spans="21:24" x14ac:dyDescent="0.15">
      <c r="U2671" s="252"/>
      <c r="V2671" s="252"/>
      <c r="W2671" s="767"/>
      <c r="X2671" s="748"/>
    </row>
    <row r="2672" spans="21:24" x14ac:dyDescent="0.15">
      <c r="U2672" s="252"/>
      <c r="V2672" s="252"/>
      <c r="W2672" s="767"/>
      <c r="X2672" s="748"/>
    </row>
    <row r="2673" spans="21:24" x14ac:dyDescent="0.15">
      <c r="U2673" s="774"/>
      <c r="V2673" s="774"/>
      <c r="W2673" s="766"/>
      <c r="X2673" s="766"/>
    </row>
    <row r="2674" spans="21:24" x14ac:dyDescent="0.15">
      <c r="U2674" s="774"/>
      <c r="V2674" s="774"/>
      <c r="W2674" s="767"/>
      <c r="X2674" s="767"/>
    </row>
    <row r="2675" spans="21:24" x14ac:dyDescent="0.15">
      <c r="U2675" s="774"/>
      <c r="V2675" s="774"/>
      <c r="W2675" s="767"/>
      <c r="X2675" s="767"/>
    </row>
    <row r="2676" spans="21:24" x14ac:dyDescent="0.15">
      <c r="U2676" s="788"/>
      <c r="V2676" s="766"/>
      <c r="W2676" s="766"/>
      <c r="X2676" s="767"/>
    </row>
    <row r="2677" spans="21:24" x14ac:dyDescent="0.15">
      <c r="U2677" s="774"/>
      <c r="V2677" s="774"/>
      <c r="W2677" s="767"/>
      <c r="X2677" s="767"/>
    </row>
    <row r="2678" spans="21:24" x14ac:dyDescent="0.15">
      <c r="U2678" s="774"/>
      <c r="V2678" s="774"/>
      <c r="W2678" s="767"/>
      <c r="X2678" s="767"/>
    </row>
    <row r="2679" spans="21:24" x14ac:dyDescent="0.15">
      <c r="U2679" s="774"/>
      <c r="V2679" s="766"/>
      <c r="W2679" s="766"/>
      <c r="X2679" s="767"/>
    </row>
    <row r="2680" spans="21:24" x14ac:dyDescent="0.15">
      <c r="U2680" s="774"/>
      <c r="V2680" s="774"/>
      <c r="W2680" s="767"/>
      <c r="X2680" s="767"/>
    </row>
    <row r="2681" spans="21:24" x14ac:dyDescent="0.15">
      <c r="U2681" s="252"/>
      <c r="V2681" s="252"/>
      <c r="W2681" s="767"/>
      <c r="X2681" s="767"/>
    </row>
    <row r="2682" spans="21:24" x14ac:dyDescent="0.15">
      <c r="U2682" s="774"/>
      <c r="V2682" s="766"/>
      <c r="W2682" s="748"/>
      <c r="X2682" s="766"/>
    </row>
    <row r="2683" spans="21:24" x14ac:dyDescent="0.15">
      <c r="U2683" s="774"/>
      <c r="V2683" s="774"/>
      <c r="W2683" s="767"/>
      <c r="X2683" s="767"/>
    </row>
    <row r="2684" spans="21:24" x14ac:dyDescent="0.15">
      <c r="U2684" s="252"/>
      <c r="V2684" s="252"/>
      <c r="W2684" s="767"/>
      <c r="X2684" s="767"/>
    </row>
    <row r="2685" spans="21:24" x14ac:dyDescent="0.15">
      <c r="U2685" s="252"/>
      <c r="V2685" s="766"/>
      <c r="X2685" s="766"/>
    </row>
    <row r="2686" spans="21:24" x14ac:dyDescent="0.15">
      <c r="U2686" s="774"/>
      <c r="V2686" s="774"/>
      <c r="W2686" s="252"/>
      <c r="X2686" s="767"/>
    </row>
    <row r="2687" spans="21:24" x14ac:dyDescent="0.15">
      <c r="W2687" s="252"/>
      <c r="X2687" s="767"/>
    </row>
    <row r="2688" spans="21:24" x14ac:dyDescent="0.15">
      <c r="V2688" s="766"/>
      <c r="W2688" s="766"/>
      <c r="X2688" s="766"/>
    </row>
    <row r="2689" spans="21:24" x14ac:dyDescent="0.15">
      <c r="W2689" s="767"/>
      <c r="X2689" s="767"/>
    </row>
    <row r="2690" spans="21:24" x14ac:dyDescent="0.15">
      <c r="U2690" s="252"/>
      <c r="V2690" s="252"/>
      <c r="W2690" s="748"/>
      <c r="X2690" s="767"/>
    </row>
    <row r="2691" spans="21:24" x14ac:dyDescent="0.15">
      <c r="U2691" s="788"/>
      <c r="V2691" s="766"/>
      <c r="W2691" s="766"/>
      <c r="X2691" s="766"/>
    </row>
    <row r="2692" spans="21:24" x14ac:dyDescent="0.15">
      <c r="U2692" s="767"/>
      <c r="V2692" s="767"/>
      <c r="W2692" s="767"/>
      <c r="X2692" s="770"/>
    </row>
    <row r="2693" spans="21:24" x14ac:dyDescent="0.15">
      <c r="U2693" s="767"/>
      <c r="V2693" s="767"/>
      <c r="W2693" s="767"/>
      <c r="X2693" s="767"/>
    </row>
    <row r="2694" spans="21:24" x14ac:dyDescent="0.15">
      <c r="U2694" s="748"/>
      <c r="V2694" s="748"/>
      <c r="W2694" s="766"/>
      <c r="X2694" s="766"/>
    </row>
    <row r="2695" spans="21:24" x14ac:dyDescent="0.15">
      <c r="U2695" s="767"/>
      <c r="V2695" s="767"/>
      <c r="W2695" s="767"/>
      <c r="X2695" s="767"/>
    </row>
    <row r="2696" spans="21:24" x14ac:dyDescent="0.15">
      <c r="U2696" s="767"/>
      <c r="V2696" s="767"/>
      <c r="W2696" s="748"/>
      <c r="X2696" s="767"/>
    </row>
    <row r="2697" spans="21:24" x14ac:dyDescent="0.15">
      <c r="U2697" s="748"/>
      <c r="V2697" s="748"/>
      <c r="W2697" s="767"/>
      <c r="X2697" s="766"/>
    </row>
    <row r="2698" spans="21:24" x14ac:dyDescent="0.15">
      <c r="U2698" s="767"/>
      <c r="V2698" s="767"/>
      <c r="W2698" s="767"/>
      <c r="X2698" s="770"/>
    </row>
    <row r="2699" spans="21:24" x14ac:dyDescent="0.15">
      <c r="U2699" s="767"/>
      <c r="V2699" s="748"/>
      <c r="X2699" s="770"/>
    </row>
    <row r="2700" spans="21:24" x14ac:dyDescent="0.15">
      <c r="U2700" s="748"/>
      <c r="V2700" s="748"/>
      <c r="W2700" s="767"/>
      <c r="X2700" s="766"/>
    </row>
    <row r="2701" spans="21:24" x14ac:dyDescent="0.15">
      <c r="U2701" s="767"/>
      <c r="V2701" s="767"/>
      <c r="W2701" s="767"/>
      <c r="X2701" s="770"/>
    </row>
    <row r="2702" spans="21:24" x14ac:dyDescent="0.15">
      <c r="U2702" s="767"/>
      <c r="V2702" s="748"/>
      <c r="X2702" s="770"/>
    </row>
    <row r="2703" spans="21:24" x14ac:dyDescent="0.15">
      <c r="U2703" s="767"/>
      <c r="V2703" s="767"/>
      <c r="W2703" s="767"/>
      <c r="X2703" s="766"/>
    </row>
    <row r="2704" spans="21:24" x14ac:dyDescent="0.15">
      <c r="X2704" s="767"/>
    </row>
    <row r="2705" spans="21:24" x14ac:dyDescent="0.15">
      <c r="U2705" s="767"/>
      <c r="V2705" s="748"/>
      <c r="W2705" s="252"/>
      <c r="X2705" s="767"/>
    </row>
    <row r="2706" spans="21:24" x14ac:dyDescent="0.15">
      <c r="U2706" s="767"/>
      <c r="V2706" s="767"/>
      <c r="W2706" s="766"/>
      <c r="X2706" s="766"/>
    </row>
    <row r="2707" spans="21:24" x14ac:dyDescent="0.15">
      <c r="U2707" s="748"/>
      <c r="V2707" s="748"/>
      <c r="W2707" s="252"/>
      <c r="X2707" s="767"/>
    </row>
    <row r="2708" spans="21:24" x14ac:dyDescent="0.15">
      <c r="U2708" s="767"/>
      <c r="V2708" s="767"/>
      <c r="W2708" s="252"/>
      <c r="X2708" s="767"/>
    </row>
    <row r="2709" spans="21:24" x14ac:dyDescent="0.15">
      <c r="U2709" s="767"/>
      <c r="V2709" s="767"/>
      <c r="W2709" s="252"/>
      <c r="X2709" s="766"/>
    </row>
    <row r="2710" spans="21:24" x14ac:dyDescent="0.15">
      <c r="U2710" s="748"/>
      <c r="V2710" s="748"/>
      <c r="W2710" s="774"/>
      <c r="X2710" s="767"/>
    </row>
    <row r="2711" spans="21:24" x14ac:dyDescent="0.15">
      <c r="U2711" s="767"/>
      <c r="V2711" s="767"/>
      <c r="W2711" s="774"/>
      <c r="X2711" s="767"/>
    </row>
    <row r="2712" spans="21:24" x14ac:dyDescent="0.15">
      <c r="U2712" s="767"/>
      <c r="V2712" s="767"/>
      <c r="W2712" s="766"/>
      <c r="X2712" s="766"/>
    </row>
    <row r="2713" spans="21:24" x14ac:dyDescent="0.15">
      <c r="U2713" s="767"/>
      <c r="V2713" s="767"/>
      <c r="W2713" s="774"/>
      <c r="X2713" s="767"/>
    </row>
    <row r="2714" spans="21:24" x14ac:dyDescent="0.15">
      <c r="U2714" s="767"/>
      <c r="V2714" s="767"/>
      <c r="W2714" s="774"/>
      <c r="X2714" s="767"/>
    </row>
    <row r="2715" spans="21:24" x14ac:dyDescent="0.15">
      <c r="U2715" s="767"/>
      <c r="V2715" s="767"/>
      <c r="W2715" s="766"/>
      <c r="X2715" s="766"/>
    </row>
    <row r="2716" spans="21:24" x14ac:dyDescent="0.15">
      <c r="U2716" s="767"/>
      <c r="V2716" s="767"/>
      <c r="W2716" s="774"/>
      <c r="X2716" s="767"/>
    </row>
    <row r="2717" spans="21:24" x14ac:dyDescent="0.15">
      <c r="W2717" s="774"/>
      <c r="X2717" s="767"/>
    </row>
    <row r="2718" spans="21:24" x14ac:dyDescent="0.15">
      <c r="W2718" s="766"/>
      <c r="X2718" s="748"/>
    </row>
    <row r="2719" spans="21:24" x14ac:dyDescent="0.15">
      <c r="U2719" s="767"/>
      <c r="V2719" s="767"/>
      <c r="W2719" s="774"/>
      <c r="X2719" s="767"/>
    </row>
    <row r="2720" spans="21:24" x14ac:dyDescent="0.15">
      <c r="U2720" s="767"/>
      <c r="V2720" s="767"/>
      <c r="W2720" s="774"/>
      <c r="X2720" s="767"/>
    </row>
    <row r="2721" spans="21:24" x14ac:dyDescent="0.15">
      <c r="U2721" s="767"/>
      <c r="V2721" s="767"/>
      <c r="W2721" s="766"/>
    </row>
    <row r="2722" spans="21:24" x14ac:dyDescent="0.15">
      <c r="U2722" s="767"/>
      <c r="V2722" s="767"/>
      <c r="W2722" s="252"/>
      <c r="X2722" s="252"/>
    </row>
    <row r="2723" spans="21:24" x14ac:dyDescent="0.15">
      <c r="U2723" s="767"/>
      <c r="V2723" s="767"/>
      <c r="W2723" s="748"/>
      <c r="X2723" s="252"/>
    </row>
    <row r="2724" spans="21:24" x14ac:dyDescent="0.15">
      <c r="U2724" s="767"/>
      <c r="V2724" s="767"/>
      <c r="W2724" s="766"/>
      <c r="X2724" s="766"/>
    </row>
    <row r="2725" spans="21:24" x14ac:dyDescent="0.15">
      <c r="U2725" s="767"/>
      <c r="V2725" s="767"/>
      <c r="W2725" s="767"/>
      <c r="X2725" s="767"/>
    </row>
    <row r="2726" spans="21:24" x14ac:dyDescent="0.15">
      <c r="U2726" s="252"/>
      <c r="V2726" s="748"/>
      <c r="W2726" s="767"/>
      <c r="X2726" s="748"/>
    </row>
    <row r="2727" spans="21:24" x14ac:dyDescent="0.15">
      <c r="U2727" s="767"/>
      <c r="V2727" s="767"/>
      <c r="W2727" s="766"/>
      <c r="X2727" s="766"/>
    </row>
    <row r="2728" spans="21:24" x14ac:dyDescent="0.15">
      <c r="U2728" s="767"/>
      <c r="V2728" s="767"/>
      <c r="W2728" s="748"/>
      <c r="X2728" s="767"/>
    </row>
    <row r="2729" spans="21:24" x14ac:dyDescent="0.15">
      <c r="U2729" s="748"/>
      <c r="V2729" s="748"/>
      <c r="W2729" s="767"/>
      <c r="X2729" s="767"/>
    </row>
    <row r="2730" spans="21:24" x14ac:dyDescent="0.15">
      <c r="U2730" s="767"/>
      <c r="V2730" s="767"/>
      <c r="W2730" s="767"/>
      <c r="X2730" s="766"/>
    </row>
    <row r="2731" spans="21:24" x14ac:dyDescent="0.15">
      <c r="U2731" s="767"/>
      <c r="V2731" s="767"/>
      <c r="W2731" s="748"/>
      <c r="X2731" s="767"/>
    </row>
    <row r="2732" spans="21:24" x14ac:dyDescent="0.15">
      <c r="U2732" s="748"/>
      <c r="V2732" s="748"/>
      <c r="W2732" s="767"/>
      <c r="X2732" s="748"/>
    </row>
    <row r="2733" spans="21:24" x14ac:dyDescent="0.15">
      <c r="U2733" s="767"/>
      <c r="V2733" s="767"/>
      <c r="W2733" s="767"/>
      <c r="X2733" s="767"/>
    </row>
    <row r="2734" spans="21:24" x14ac:dyDescent="0.15">
      <c r="U2734" s="767"/>
      <c r="V2734" s="767"/>
      <c r="W2734" s="748"/>
      <c r="X2734" s="767"/>
    </row>
    <row r="2735" spans="21:24" x14ac:dyDescent="0.15">
      <c r="U2735" s="767"/>
      <c r="V2735" s="767"/>
      <c r="W2735" s="767"/>
    </row>
    <row r="2736" spans="21:24" x14ac:dyDescent="0.15">
      <c r="U2736" s="767"/>
      <c r="V2736" s="767"/>
      <c r="W2736" s="748"/>
      <c r="X2736" s="767"/>
    </row>
    <row r="2737" spans="21:24" x14ac:dyDescent="0.15">
      <c r="U2737" s="767"/>
      <c r="V2737" s="767"/>
      <c r="W2737" s="748"/>
      <c r="X2737" s="767"/>
    </row>
    <row r="2738" spans="21:24" x14ac:dyDescent="0.15">
      <c r="U2738" s="767"/>
      <c r="V2738" s="767"/>
      <c r="W2738" s="767"/>
    </row>
    <row r="2739" spans="21:24" x14ac:dyDescent="0.15">
      <c r="U2739" s="767"/>
      <c r="V2739" s="767"/>
      <c r="W2739" s="748"/>
      <c r="X2739" s="767"/>
    </row>
    <row r="2740" spans="21:24" x14ac:dyDescent="0.15">
      <c r="U2740" s="767"/>
      <c r="V2740" s="767"/>
      <c r="W2740" s="767"/>
    </row>
    <row r="2741" spans="21:24" x14ac:dyDescent="0.15">
      <c r="U2741" s="767"/>
      <c r="V2741" s="767"/>
      <c r="X2741" s="779"/>
    </row>
    <row r="2742" spans="21:24" x14ac:dyDescent="0.15">
      <c r="U2742" s="767"/>
      <c r="V2742" s="767"/>
      <c r="W2742" s="748"/>
      <c r="X2742" s="766"/>
    </row>
    <row r="2743" spans="21:24" x14ac:dyDescent="0.15">
      <c r="U2743" s="748"/>
      <c r="V2743" s="748"/>
      <c r="W2743" s="767"/>
      <c r="X2743" s="252"/>
    </row>
    <row r="2744" spans="21:24" x14ac:dyDescent="0.15">
      <c r="U2744" s="767"/>
      <c r="V2744" s="767"/>
      <c r="W2744" s="748"/>
      <c r="X2744" s="252"/>
    </row>
    <row r="2745" spans="21:24" x14ac:dyDescent="0.15">
      <c r="U2745" s="767"/>
      <c r="V2745" s="767"/>
      <c r="W2745" s="767"/>
      <c r="X2745" s="252"/>
    </row>
    <row r="2746" spans="21:24" x14ac:dyDescent="0.15">
      <c r="U2746" s="748"/>
      <c r="V2746" s="748"/>
      <c r="W2746" s="748"/>
      <c r="X2746" s="774"/>
    </row>
    <row r="2747" spans="21:24" x14ac:dyDescent="0.15">
      <c r="U2747" s="767"/>
      <c r="V2747" s="767"/>
      <c r="W2747" s="748"/>
      <c r="X2747" s="774"/>
    </row>
    <row r="2748" spans="21:24" x14ac:dyDescent="0.15">
      <c r="U2748" s="767"/>
      <c r="V2748" s="767"/>
      <c r="W2748" s="767"/>
      <c r="X2748" s="766"/>
    </row>
    <row r="2749" spans="21:24" x14ac:dyDescent="0.15">
      <c r="U2749" s="748"/>
      <c r="V2749" s="748"/>
      <c r="W2749" s="767"/>
      <c r="X2749" s="774"/>
    </row>
    <row r="2750" spans="21:24" x14ac:dyDescent="0.15">
      <c r="U2750" s="767"/>
      <c r="V2750" s="767"/>
      <c r="W2750" s="767"/>
      <c r="X2750" s="774"/>
    </row>
    <row r="2751" spans="21:24" x14ac:dyDescent="0.15">
      <c r="U2751" s="767"/>
      <c r="V2751" s="767"/>
      <c r="W2751" s="767"/>
      <c r="X2751" s="766"/>
    </row>
    <row r="2752" spans="21:24" x14ac:dyDescent="0.15">
      <c r="U2752" s="748"/>
      <c r="V2752" s="748"/>
      <c r="W2752" s="767"/>
      <c r="X2752" s="763"/>
    </row>
    <row r="2753" spans="21:24" x14ac:dyDescent="0.15">
      <c r="U2753" s="767"/>
      <c r="V2753" s="767"/>
      <c r="W2753" s="767"/>
      <c r="X2753" s="774"/>
    </row>
    <row r="2754" spans="21:24" x14ac:dyDescent="0.15">
      <c r="U2754" s="767"/>
      <c r="V2754" s="767"/>
      <c r="W2754" s="767"/>
      <c r="X2754" s="766"/>
    </row>
    <row r="2755" spans="21:24" x14ac:dyDescent="0.15">
      <c r="U2755" s="767"/>
      <c r="V2755" s="767"/>
      <c r="W2755" s="767"/>
      <c r="X2755" s="774"/>
    </row>
    <row r="2756" spans="21:24" x14ac:dyDescent="0.15">
      <c r="U2756" s="767"/>
      <c r="V2756" s="767"/>
      <c r="X2756" s="774"/>
    </row>
    <row r="2757" spans="21:24" x14ac:dyDescent="0.15">
      <c r="U2757" s="767"/>
      <c r="V2757" s="767"/>
      <c r="W2757" s="767"/>
      <c r="X2757" s="766"/>
    </row>
    <row r="2758" spans="21:24" x14ac:dyDescent="0.15">
      <c r="U2758" s="748"/>
      <c r="V2758" s="748"/>
      <c r="W2758" s="748"/>
      <c r="X2758" s="252"/>
    </row>
    <row r="2759" spans="21:24" x14ac:dyDescent="0.15">
      <c r="U2759" s="748"/>
      <c r="V2759" s="748"/>
      <c r="W2759" s="767"/>
      <c r="X2759" s="767"/>
    </row>
    <row r="2760" spans="21:24" x14ac:dyDescent="0.15">
      <c r="U2760" s="748"/>
      <c r="V2760" s="748"/>
      <c r="W2760" s="748"/>
      <c r="X2760" s="766"/>
    </row>
    <row r="2761" spans="21:24" x14ac:dyDescent="0.15">
      <c r="U2761" s="748"/>
      <c r="V2761" s="748"/>
      <c r="W2761" s="767"/>
      <c r="X2761" s="748"/>
    </row>
    <row r="2762" spans="21:24" x14ac:dyDescent="0.15">
      <c r="U2762" s="767"/>
      <c r="V2762" s="767"/>
      <c r="W2762" s="767"/>
      <c r="X2762" s="748"/>
    </row>
    <row r="2763" spans="21:24" x14ac:dyDescent="0.15">
      <c r="U2763" s="767"/>
      <c r="V2763" s="767"/>
      <c r="W2763" s="748"/>
      <c r="X2763" s="766"/>
    </row>
    <row r="2764" spans="21:24" x14ac:dyDescent="0.15">
      <c r="U2764" s="767"/>
      <c r="V2764" s="767"/>
      <c r="W2764" s="767"/>
      <c r="X2764" s="748"/>
    </row>
    <row r="2765" spans="21:24" x14ac:dyDescent="0.15">
      <c r="U2765" s="767"/>
      <c r="V2765" s="767"/>
      <c r="W2765" s="767"/>
      <c r="X2765" s="748"/>
    </row>
    <row r="2766" spans="21:24" x14ac:dyDescent="0.15">
      <c r="U2766" s="767"/>
      <c r="V2766" s="767"/>
      <c r="W2766" s="748"/>
      <c r="X2766" s="767"/>
    </row>
    <row r="2767" spans="21:24" x14ac:dyDescent="0.15">
      <c r="U2767" s="767"/>
      <c r="V2767" s="767"/>
      <c r="W2767" s="748"/>
      <c r="X2767" s="767"/>
    </row>
    <row r="2768" spans="21:24" x14ac:dyDescent="0.15">
      <c r="U2768" s="767"/>
      <c r="V2768" s="767"/>
      <c r="W2768" s="767"/>
      <c r="X2768" s="748"/>
    </row>
    <row r="2769" spans="21:24" x14ac:dyDescent="0.15">
      <c r="U2769" s="767"/>
      <c r="V2769" s="767"/>
      <c r="W2769" s="748"/>
      <c r="X2769" s="767"/>
    </row>
    <row r="2770" spans="21:24" x14ac:dyDescent="0.15">
      <c r="U2770" s="767"/>
      <c r="V2770" s="767"/>
      <c r="W2770" s="748"/>
      <c r="X2770" s="767"/>
    </row>
    <row r="2771" spans="21:24" x14ac:dyDescent="0.15">
      <c r="U2771" s="767"/>
      <c r="V2771" s="767"/>
      <c r="W2771" s="767"/>
      <c r="X2771" s="748"/>
    </row>
    <row r="2772" spans="21:24" x14ac:dyDescent="0.15">
      <c r="U2772" s="767"/>
      <c r="V2772" s="767"/>
      <c r="W2772" s="767"/>
      <c r="X2772" s="767"/>
    </row>
    <row r="2773" spans="21:24" x14ac:dyDescent="0.15">
      <c r="U2773" s="748"/>
      <c r="V2773" s="748"/>
      <c r="W2773" s="767"/>
      <c r="X2773" s="748"/>
    </row>
    <row r="2774" spans="21:24" x14ac:dyDescent="0.15">
      <c r="U2774" s="252"/>
      <c r="V2774" s="252"/>
      <c r="W2774" s="767"/>
      <c r="X2774" s="748"/>
    </row>
    <row r="2775" spans="21:24" x14ac:dyDescent="0.15">
      <c r="U2775" s="767"/>
      <c r="V2775" s="767"/>
      <c r="W2775" s="770"/>
      <c r="X2775" s="767"/>
    </row>
    <row r="2776" spans="21:24" x14ac:dyDescent="0.15">
      <c r="U2776" s="748"/>
      <c r="V2776" s="748"/>
      <c r="W2776" s="767"/>
      <c r="X2776" s="748"/>
    </row>
    <row r="2777" spans="21:24" x14ac:dyDescent="0.15">
      <c r="U2777" s="767"/>
      <c r="V2777" s="767"/>
      <c r="W2777" s="767"/>
      <c r="X2777" s="767"/>
    </row>
    <row r="2778" spans="21:24" x14ac:dyDescent="0.15">
      <c r="U2778" s="767"/>
      <c r="V2778" s="767"/>
      <c r="W2778" s="767"/>
    </row>
    <row r="2779" spans="21:24" x14ac:dyDescent="0.15">
      <c r="U2779" s="767"/>
      <c r="V2779" s="767"/>
      <c r="W2779" s="767"/>
      <c r="X2779" s="748"/>
    </row>
    <row r="2780" spans="21:24" x14ac:dyDescent="0.15">
      <c r="U2780" s="767"/>
      <c r="V2780" s="767"/>
      <c r="W2780" s="767"/>
      <c r="X2780" s="767"/>
    </row>
    <row r="2781" spans="21:24" x14ac:dyDescent="0.15">
      <c r="U2781" s="767"/>
      <c r="V2781" s="767"/>
      <c r="W2781" s="748"/>
      <c r="X2781" s="748"/>
    </row>
    <row r="2782" spans="21:24" x14ac:dyDescent="0.15">
      <c r="U2782" s="767"/>
      <c r="V2782" s="767"/>
      <c r="W2782" s="767"/>
      <c r="X2782" s="767"/>
    </row>
    <row r="2783" spans="21:24" x14ac:dyDescent="0.15">
      <c r="U2783" s="767"/>
      <c r="V2783" s="767"/>
      <c r="W2783" s="767"/>
    </row>
    <row r="2784" spans="21:24" x14ac:dyDescent="0.15">
      <c r="U2784" s="767"/>
      <c r="V2784" s="767"/>
      <c r="W2784" s="748"/>
      <c r="X2784" s="748"/>
    </row>
    <row r="2785" spans="21:24" x14ac:dyDescent="0.15">
      <c r="U2785" s="767"/>
      <c r="V2785" s="767"/>
      <c r="W2785" s="767"/>
      <c r="X2785" s="767"/>
    </row>
    <row r="2786" spans="21:24" x14ac:dyDescent="0.15">
      <c r="U2786" s="767"/>
      <c r="V2786" s="767"/>
      <c r="W2786" s="767"/>
      <c r="X2786" s="767"/>
    </row>
    <row r="2787" spans="21:24" x14ac:dyDescent="0.15">
      <c r="U2787" s="748"/>
      <c r="V2787" s="748"/>
      <c r="W2787" s="748"/>
      <c r="X2787" s="767"/>
    </row>
    <row r="2788" spans="21:24" x14ac:dyDescent="0.15">
      <c r="U2788" s="767"/>
      <c r="V2788" s="767"/>
      <c r="W2788" s="767"/>
      <c r="X2788" s="767"/>
    </row>
    <row r="2789" spans="21:24" x14ac:dyDescent="0.15">
      <c r="U2789" s="767"/>
      <c r="V2789" s="767"/>
      <c r="W2789" s="767"/>
      <c r="X2789" s="767"/>
    </row>
    <row r="2790" spans="21:24" x14ac:dyDescent="0.15">
      <c r="U2790" s="748"/>
      <c r="V2790" s="748"/>
      <c r="W2790" s="748"/>
      <c r="X2790" s="748"/>
    </row>
    <row r="2791" spans="21:24" x14ac:dyDescent="0.15">
      <c r="U2791" s="767"/>
      <c r="V2791" s="767"/>
      <c r="W2791" s="767"/>
      <c r="X2791" s="767"/>
    </row>
    <row r="2792" spans="21:24" x14ac:dyDescent="0.15">
      <c r="U2792" s="767"/>
      <c r="V2792" s="767"/>
      <c r="W2792" s="767"/>
      <c r="X2792" s="748"/>
    </row>
    <row r="2793" spans="21:24" x14ac:dyDescent="0.15">
      <c r="U2793" s="748"/>
      <c r="V2793" s="748"/>
      <c r="W2793" s="767"/>
      <c r="X2793" s="748"/>
    </row>
    <row r="2794" spans="21:24" x14ac:dyDescent="0.15">
      <c r="U2794" s="767"/>
      <c r="V2794" s="767"/>
      <c r="W2794" s="767"/>
    </row>
    <row r="2795" spans="21:24" x14ac:dyDescent="0.15">
      <c r="U2795" s="767"/>
      <c r="V2795" s="767"/>
      <c r="W2795" s="767"/>
      <c r="X2795" s="748"/>
    </row>
    <row r="2796" spans="21:24" x14ac:dyDescent="0.15">
      <c r="U2796" s="767"/>
      <c r="V2796" s="767"/>
      <c r="W2796" s="767"/>
      <c r="X2796" s="767"/>
    </row>
    <row r="2797" spans="21:24" x14ac:dyDescent="0.15">
      <c r="U2797" s="767"/>
      <c r="V2797" s="767"/>
      <c r="W2797" s="748"/>
    </row>
    <row r="2798" spans="21:24" x14ac:dyDescent="0.15">
      <c r="U2798" s="767"/>
      <c r="V2798" s="767"/>
      <c r="W2798" s="748"/>
      <c r="X2798" s="748"/>
    </row>
    <row r="2799" spans="21:24" x14ac:dyDescent="0.15">
      <c r="U2799" s="767"/>
      <c r="V2799" s="767"/>
      <c r="W2799" s="748"/>
      <c r="X2799" s="748"/>
    </row>
    <row r="2800" spans="21:24" x14ac:dyDescent="0.15">
      <c r="U2800" s="767"/>
      <c r="V2800" s="767"/>
      <c r="W2800" s="767"/>
      <c r="X2800" s="748"/>
    </row>
    <row r="2801" spans="21:24" x14ac:dyDescent="0.15">
      <c r="U2801" s="767"/>
      <c r="V2801" s="767"/>
      <c r="W2801" s="767"/>
      <c r="X2801" s="767"/>
    </row>
    <row r="2802" spans="21:24" x14ac:dyDescent="0.15">
      <c r="U2802" s="767"/>
      <c r="V2802" s="767"/>
      <c r="W2802" s="767"/>
      <c r="X2802" s="252"/>
    </row>
    <row r="2803" spans="21:24" x14ac:dyDescent="0.15">
      <c r="U2803" s="748"/>
      <c r="V2803" s="748"/>
      <c r="W2803" s="767"/>
      <c r="X2803" s="748"/>
    </row>
    <row r="2804" spans="21:24" x14ac:dyDescent="0.15">
      <c r="U2804" s="767"/>
      <c r="V2804" s="767"/>
      <c r="W2804" s="767"/>
      <c r="X2804" s="767"/>
    </row>
    <row r="2805" spans="21:24" x14ac:dyDescent="0.15">
      <c r="U2805" s="767"/>
      <c r="V2805" s="767"/>
      <c r="W2805" s="767"/>
      <c r="X2805" s="748"/>
    </row>
    <row r="2806" spans="21:24" x14ac:dyDescent="0.15">
      <c r="U2806" s="767"/>
      <c r="V2806" s="767"/>
      <c r="W2806" s="767"/>
      <c r="X2806" s="748"/>
    </row>
    <row r="2807" spans="21:24" x14ac:dyDescent="0.15">
      <c r="U2807" s="767"/>
      <c r="V2807" s="767"/>
      <c r="W2807" s="767"/>
      <c r="X2807" s="767"/>
    </row>
    <row r="2808" spans="21:24" x14ac:dyDescent="0.15">
      <c r="U2808" s="767"/>
      <c r="V2808" s="767"/>
      <c r="W2808" s="767"/>
      <c r="X2808" s="748"/>
    </row>
    <row r="2809" spans="21:24" x14ac:dyDescent="0.15">
      <c r="U2809" s="767"/>
      <c r="V2809" s="767"/>
      <c r="W2809" s="748"/>
      <c r="X2809" s="767"/>
    </row>
    <row r="2810" spans="21:24" x14ac:dyDescent="0.15">
      <c r="U2810" s="767"/>
      <c r="V2810" s="767"/>
      <c r="W2810" s="767"/>
      <c r="X2810" s="767"/>
    </row>
    <row r="2811" spans="21:24" x14ac:dyDescent="0.15">
      <c r="U2811" s="767"/>
      <c r="V2811" s="767"/>
      <c r="W2811" s="767"/>
      <c r="X2811" s="767"/>
    </row>
    <row r="2812" spans="21:24" x14ac:dyDescent="0.15">
      <c r="U2812" s="767"/>
      <c r="V2812" s="767"/>
      <c r="W2812" s="767"/>
    </row>
    <row r="2813" spans="21:24" x14ac:dyDescent="0.15">
      <c r="U2813" s="767"/>
      <c r="V2813" s="767"/>
      <c r="W2813" s="767"/>
      <c r="X2813" s="767"/>
    </row>
    <row r="2814" spans="21:24" x14ac:dyDescent="0.15">
      <c r="U2814" s="767"/>
      <c r="V2814" s="767"/>
      <c r="W2814" s="767"/>
      <c r="X2814" s="767"/>
    </row>
    <row r="2815" spans="21:24" x14ac:dyDescent="0.15">
      <c r="U2815" s="767"/>
      <c r="V2815" s="767"/>
      <c r="W2815" s="748"/>
      <c r="X2815" s="767"/>
    </row>
    <row r="2816" spans="21:24" x14ac:dyDescent="0.15">
      <c r="U2816" s="767"/>
      <c r="V2816" s="767"/>
      <c r="W2816" s="767"/>
      <c r="X2816" s="767"/>
    </row>
    <row r="2817" spans="21:24" x14ac:dyDescent="0.15">
      <c r="U2817" s="767"/>
      <c r="V2817" s="767"/>
      <c r="W2817" s="767"/>
    </row>
    <row r="2818" spans="21:24" x14ac:dyDescent="0.15">
      <c r="U2818" s="767"/>
      <c r="V2818" s="767"/>
      <c r="W2818" s="767"/>
      <c r="X2818" s="767"/>
    </row>
    <row r="2819" spans="21:24" x14ac:dyDescent="0.15">
      <c r="U2819" s="767"/>
      <c r="V2819" s="767"/>
      <c r="W2819" s="767"/>
      <c r="X2819" s="748"/>
    </row>
    <row r="2820" spans="21:24" x14ac:dyDescent="0.15">
      <c r="U2820" s="767"/>
      <c r="V2820" s="767"/>
      <c r="W2820" s="767"/>
      <c r="X2820" s="767"/>
    </row>
    <row r="2821" spans="21:24" x14ac:dyDescent="0.15">
      <c r="U2821" s="748"/>
      <c r="V2821" s="748"/>
      <c r="W2821" s="252"/>
      <c r="X2821" s="767"/>
    </row>
    <row r="2822" spans="21:24" x14ac:dyDescent="0.15">
      <c r="U2822" s="767"/>
      <c r="V2822" s="767"/>
      <c r="W2822" s="252"/>
      <c r="X2822" s="748"/>
    </row>
    <row r="2823" spans="21:24" x14ac:dyDescent="0.15">
      <c r="U2823" s="767"/>
      <c r="V2823" s="767"/>
      <c r="W2823" s="252"/>
      <c r="X2823" s="767"/>
    </row>
    <row r="2824" spans="21:24" x14ac:dyDescent="0.15">
      <c r="U2824" s="767"/>
      <c r="V2824" s="767"/>
      <c r="W2824" s="748"/>
      <c r="X2824" s="767"/>
    </row>
    <row r="2825" spans="21:24" x14ac:dyDescent="0.15">
      <c r="U2825" s="767"/>
      <c r="V2825" s="767"/>
      <c r="W2825" s="767"/>
      <c r="X2825" s="748"/>
    </row>
    <row r="2826" spans="21:24" x14ac:dyDescent="0.15">
      <c r="U2826" s="767"/>
      <c r="V2826" s="767"/>
      <c r="W2826" s="748"/>
      <c r="X2826" s="767"/>
    </row>
    <row r="2827" spans="21:24" x14ac:dyDescent="0.15">
      <c r="U2827" s="748"/>
      <c r="V2827" s="748"/>
      <c r="W2827" s="767"/>
      <c r="X2827" s="767"/>
    </row>
    <row r="2828" spans="21:24" x14ac:dyDescent="0.15">
      <c r="U2828" s="748"/>
      <c r="V2828" s="748"/>
      <c r="W2828" s="767"/>
      <c r="X2828" s="748"/>
    </row>
    <row r="2829" spans="21:24" x14ac:dyDescent="0.15">
      <c r="U2829" s="767"/>
      <c r="V2829" s="767"/>
      <c r="W2829" s="748"/>
      <c r="X2829" s="767"/>
    </row>
    <row r="2830" spans="21:24" x14ac:dyDescent="0.15">
      <c r="U2830" s="748"/>
      <c r="V2830" s="748"/>
      <c r="W2830" s="767"/>
      <c r="X2830" s="767"/>
    </row>
    <row r="2831" spans="21:24" x14ac:dyDescent="0.15">
      <c r="U2831" s="748"/>
      <c r="V2831" s="748"/>
      <c r="W2831" s="767"/>
      <c r="X2831" s="748"/>
    </row>
    <row r="2832" spans="21:24" x14ac:dyDescent="0.15">
      <c r="U2832" s="767"/>
      <c r="V2832" s="767"/>
      <c r="W2832" s="748"/>
      <c r="X2832" s="767"/>
    </row>
    <row r="2833" spans="21:24" x14ac:dyDescent="0.15">
      <c r="U2833" s="767"/>
      <c r="V2833" s="767"/>
      <c r="W2833" s="767"/>
      <c r="X2833" s="767"/>
    </row>
    <row r="2834" spans="21:24" x14ac:dyDescent="0.15">
      <c r="U2834" s="748"/>
      <c r="V2834" s="748"/>
      <c r="W2834" s="767"/>
      <c r="X2834" s="767"/>
    </row>
    <row r="2835" spans="21:24" x14ac:dyDescent="0.15">
      <c r="U2835" s="767"/>
      <c r="V2835" s="767"/>
      <c r="W2835" s="767"/>
      <c r="X2835" s="767"/>
    </row>
    <row r="2836" spans="21:24" x14ac:dyDescent="0.15">
      <c r="U2836" s="767"/>
      <c r="V2836" s="767"/>
      <c r="W2836" s="767"/>
      <c r="X2836" s="767"/>
    </row>
    <row r="2837" spans="21:24" x14ac:dyDescent="0.15">
      <c r="U2837" s="748"/>
      <c r="V2837" s="748"/>
      <c r="W2837" s="767"/>
      <c r="X2837" s="767"/>
    </row>
    <row r="2838" spans="21:24" x14ac:dyDescent="0.15">
      <c r="U2838" s="767"/>
      <c r="V2838" s="767"/>
      <c r="W2838" s="767"/>
      <c r="X2838" s="767"/>
    </row>
    <row r="2839" spans="21:24" x14ac:dyDescent="0.15">
      <c r="U2839" s="767"/>
      <c r="V2839" s="767"/>
      <c r="W2839" s="767"/>
      <c r="X2839" s="767"/>
    </row>
    <row r="2840" spans="21:24" x14ac:dyDescent="0.15">
      <c r="U2840" s="767"/>
      <c r="V2840" s="767"/>
      <c r="W2840" s="767"/>
      <c r="X2840" s="767"/>
    </row>
    <row r="2841" spans="21:24" x14ac:dyDescent="0.15">
      <c r="U2841" s="767"/>
      <c r="V2841" s="767"/>
      <c r="W2841" s="767"/>
      <c r="X2841" s="767"/>
    </row>
    <row r="2842" spans="21:24" x14ac:dyDescent="0.15">
      <c r="U2842" s="767"/>
      <c r="V2842" s="767"/>
      <c r="W2842" s="767"/>
      <c r="X2842" s="748"/>
    </row>
    <row r="2843" spans="21:24" x14ac:dyDescent="0.15">
      <c r="U2843" s="767"/>
      <c r="V2843" s="767"/>
      <c r="W2843" s="767"/>
      <c r="X2843" s="767"/>
    </row>
    <row r="2844" spans="21:24" x14ac:dyDescent="0.15">
      <c r="U2844" s="767"/>
      <c r="V2844" s="767"/>
      <c r="W2844" s="767"/>
      <c r="X2844" s="767"/>
    </row>
    <row r="2845" spans="21:24" x14ac:dyDescent="0.15">
      <c r="U2845" s="767"/>
      <c r="V2845" s="767"/>
      <c r="W2845" s="767"/>
      <c r="X2845" s="767"/>
    </row>
    <row r="2846" spans="21:24" x14ac:dyDescent="0.15">
      <c r="U2846" s="767"/>
      <c r="V2846" s="767"/>
      <c r="W2846" s="767"/>
      <c r="X2846" s="767"/>
    </row>
    <row r="2847" spans="21:24" x14ac:dyDescent="0.15">
      <c r="U2847" s="748"/>
      <c r="V2847" s="748"/>
      <c r="W2847" s="767"/>
      <c r="X2847" s="748"/>
    </row>
    <row r="2848" spans="21:24" x14ac:dyDescent="0.15">
      <c r="U2848" s="767"/>
      <c r="V2848" s="767"/>
      <c r="W2848" s="767"/>
      <c r="X2848" s="748"/>
    </row>
    <row r="2849" spans="21:24" x14ac:dyDescent="0.15">
      <c r="U2849" s="767"/>
      <c r="V2849" s="767"/>
      <c r="W2849" s="767"/>
      <c r="X2849" s="767"/>
    </row>
    <row r="2850" spans="21:24" x14ac:dyDescent="0.15">
      <c r="U2850" s="748"/>
      <c r="V2850" s="748"/>
      <c r="W2850" s="767"/>
      <c r="X2850" s="748"/>
    </row>
    <row r="2851" spans="21:24" x14ac:dyDescent="0.15">
      <c r="U2851" s="767"/>
      <c r="V2851" s="767"/>
      <c r="W2851" s="767"/>
      <c r="X2851" s="748"/>
    </row>
    <row r="2852" spans="21:24" x14ac:dyDescent="0.15">
      <c r="U2852" s="767"/>
      <c r="V2852" s="767"/>
      <c r="W2852" s="767"/>
      <c r="X2852" s="767"/>
    </row>
    <row r="2853" spans="21:24" x14ac:dyDescent="0.15">
      <c r="U2853" s="748"/>
      <c r="V2853" s="748"/>
      <c r="W2853" s="767"/>
      <c r="X2853" s="767"/>
    </row>
    <row r="2854" spans="21:24" x14ac:dyDescent="0.15">
      <c r="U2854" s="767"/>
      <c r="V2854" s="767"/>
      <c r="W2854" s="767"/>
      <c r="X2854" s="748"/>
    </row>
    <row r="2855" spans="21:24" x14ac:dyDescent="0.15">
      <c r="U2855" s="767"/>
      <c r="V2855" s="767"/>
      <c r="W2855" s="767"/>
      <c r="X2855" s="767"/>
    </row>
    <row r="2856" spans="21:24" x14ac:dyDescent="0.15">
      <c r="U2856" s="767"/>
      <c r="V2856" s="767"/>
      <c r="W2856" s="767"/>
      <c r="X2856" s="767"/>
    </row>
    <row r="2857" spans="21:24" x14ac:dyDescent="0.15">
      <c r="U2857" s="767"/>
      <c r="V2857" s="767"/>
      <c r="W2857" s="767"/>
      <c r="X2857" s="767"/>
    </row>
    <row r="2858" spans="21:24" x14ac:dyDescent="0.15">
      <c r="U2858" s="767"/>
      <c r="V2858" s="767"/>
      <c r="W2858" s="767"/>
      <c r="X2858" s="767"/>
    </row>
    <row r="2859" spans="21:24" x14ac:dyDescent="0.15">
      <c r="U2859" s="767"/>
      <c r="V2859" s="767"/>
      <c r="W2859" s="767"/>
      <c r="X2859" s="767"/>
    </row>
    <row r="2860" spans="21:24" x14ac:dyDescent="0.15">
      <c r="U2860" s="767"/>
      <c r="V2860" s="767"/>
      <c r="W2860" s="767"/>
      <c r="X2860" s="767"/>
    </row>
    <row r="2861" spans="21:24" x14ac:dyDescent="0.15">
      <c r="U2861" s="767"/>
      <c r="V2861" s="767"/>
      <c r="W2861" s="767"/>
      <c r="X2861" s="767"/>
    </row>
    <row r="2862" spans="21:24" x14ac:dyDescent="0.15">
      <c r="U2862" s="767"/>
      <c r="V2862" s="767"/>
      <c r="W2862" s="767"/>
      <c r="X2862" s="767"/>
    </row>
    <row r="2863" spans="21:24" x14ac:dyDescent="0.15">
      <c r="U2863" s="767"/>
      <c r="V2863" s="767"/>
      <c r="W2863" s="767"/>
      <c r="X2863" s="767"/>
    </row>
    <row r="2864" spans="21:24" x14ac:dyDescent="0.15">
      <c r="U2864" s="767"/>
      <c r="V2864" s="767"/>
      <c r="W2864" s="748"/>
      <c r="X2864" s="767"/>
    </row>
    <row r="2865" spans="21:24" x14ac:dyDescent="0.15">
      <c r="U2865" s="767"/>
      <c r="V2865" s="767"/>
      <c r="W2865" s="767"/>
      <c r="X2865" s="748"/>
    </row>
    <row r="2866" spans="21:24" x14ac:dyDescent="0.15">
      <c r="U2866" s="767"/>
      <c r="V2866" s="767"/>
      <c r="W2866" s="767"/>
      <c r="X2866" s="767"/>
    </row>
    <row r="2867" spans="21:24" x14ac:dyDescent="0.15">
      <c r="U2867" s="767"/>
      <c r="V2867" s="767"/>
      <c r="W2867" s="748"/>
      <c r="X2867" s="767"/>
    </row>
    <row r="2868" spans="21:24" x14ac:dyDescent="0.15">
      <c r="U2868" s="767"/>
      <c r="V2868" s="767"/>
      <c r="W2868" s="748"/>
      <c r="X2868" s="748"/>
    </row>
    <row r="2869" spans="21:24" x14ac:dyDescent="0.15">
      <c r="U2869" s="767"/>
      <c r="V2869" s="767"/>
      <c r="W2869" s="767"/>
      <c r="X2869" s="767"/>
    </row>
    <row r="2870" spans="21:24" x14ac:dyDescent="0.15">
      <c r="U2870" s="767"/>
      <c r="V2870" s="767"/>
      <c r="W2870" s="767"/>
      <c r="X2870" s="767"/>
    </row>
    <row r="2871" spans="21:24" x14ac:dyDescent="0.15">
      <c r="U2871" s="767"/>
      <c r="V2871" s="767"/>
      <c r="W2871" s="748"/>
      <c r="X2871" s="748"/>
    </row>
    <row r="2872" spans="21:24" x14ac:dyDescent="0.15">
      <c r="U2872" s="767"/>
      <c r="V2872" s="767"/>
      <c r="W2872" s="767"/>
      <c r="X2872" s="767"/>
    </row>
    <row r="2873" spans="21:24" x14ac:dyDescent="0.15">
      <c r="U2873" s="767"/>
      <c r="V2873" s="767"/>
      <c r="W2873" s="767"/>
      <c r="X2873" s="767"/>
    </row>
    <row r="2874" spans="21:24" x14ac:dyDescent="0.15">
      <c r="U2874" s="767"/>
      <c r="V2874" s="767"/>
      <c r="W2874" s="748"/>
      <c r="X2874" s="767"/>
    </row>
    <row r="2875" spans="21:24" x14ac:dyDescent="0.15">
      <c r="U2875" s="748"/>
      <c r="V2875" s="748"/>
      <c r="W2875" s="767"/>
      <c r="X2875" s="767"/>
    </row>
    <row r="2876" spans="21:24" x14ac:dyDescent="0.15">
      <c r="U2876" s="767"/>
      <c r="V2876" s="767"/>
      <c r="W2876" s="767"/>
      <c r="X2876" s="767"/>
    </row>
    <row r="2877" spans="21:24" x14ac:dyDescent="0.15">
      <c r="U2877" s="767"/>
      <c r="V2877" s="767"/>
      <c r="W2877" s="748"/>
      <c r="X2877" s="767"/>
    </row>
    <row r="2878" spans="21:24" x14ac:dyDescent="0.15">
      <c r="U2878" s="767"/>
      <c r="V2878" s="767"/>
      <c r="W2878" s="767"/>
      <c r="X2878" s="767"/>
    </row>
    <row r="2879" spans="21:24" x14ac:dyDescent="0.15">
      <c r="U2879" s="767"/>
      <c r="V2879" s="767"/>
      <c r="W2879" s="748"/>
      <c r="X2879" s="767"/>
    </row>
    <row r="2880" spans="21:24" x14ac:dyDescent="0.15">
      <c r="U2880" s="767"/>
      <c r="V2880" s="767"/>
      <c r="W2880" s="748"/>
      <c r="X2880" s="767"/>
    </row>
    <row r="2881" spans="21:24" x14ac:dyDescent="0.15">
      <c r="U2881" s="767"/>
      <c r="V2881" s="767"/>
      <c r="W2881" s="748"/>
      <c r="X2881" s="767"/>
    </row>
    <row r="2882" spans="21:24" x14ac:dyDescent="0.15">
      <c r="U2882" s="767"/>
      <c r="V2882" s="767"/>
      <c r="W2882" s="748"/>
      <c r="X2882" s="767"/>
    </row>
    <row r="2883" spans="21:24" x14ac:dyDescent="0.15">
      <c r="U2883" s="767"/>
      <c r="V2883" s="767"/>
      <c r="W2883" s="748"/>
      <c r="X2883" s="767"/>
    </row>
    <row r="2884" spans="21:24" x14ac:dyDescent="0.15">
      <c r="U2884" s="767"/>
      <c r="V2884" s="767"/>
      <c r="W2884" s="748"/>
      <c r="X2884" s="767"/>
    </row>
    <row r="2885" spans="21:24" x14ac:dyDescent="0.15">
      <c r="U2885" s="767"/>
      <c r="V2885" s="767"/>
      <c r="W2885" s="748"/>
      <c r="X2885" s="767"/>
    </row>
    <row r="2886" spans="21:24" x14ac:dyDescent="0.15">
      <c r="U2886" s="767"/>
      <c r="V2886" s="767"/>
      <c r="W2886" s="767"/>
      <c r="X2886" s="767"/>
    </row>
    <row r="2887" spans="21:24" x14ac:dyDescent="0.15">
      <c r="U2887" s="748"/>
      <c r="V2887" s="748"/>
      <c r="W2887" s="748"/>
      <c r="X2887" s="748"/>
    </row>
    <row r="2888" spans="21:24" x14ac:dyDescent="0.15">
      <c r="U2888" s="767"/>
      <c r="V2888" s="767"/>
      <c r="W2888" s="767"/>
      <c r="X2888" s="748"/>
    </row>
    <row r="2889" spans="21:24" x14ac:dyDescent="0.15">
      <c r="W2889" s="767"/>
      <c r="X2889" s="748"/>
    </row>
    <row r="2890" spans="21:24" x14ac:dyDescent="0.15">
      <c r="U2890" s="767"/>
      <c r="V2890" s="767"/>
      <c r="W2890" s="748"/>
      <c r="X2890" s="767"/>
    </row>
    <row r="2891" spans="21:24" x14ac:dyDescent="0.15">
      <c r="U2891" s="767"/>
      <c r="V2891" s="767"/>
      <c r="W2891" s="767"/>
      <c r="X2891" s="748"/>
    </row>
    <row r="2892" spans="21:24" x14ac:dyDescent="0.15">
      <c r="U2892" s="748"/>
      <c r="V2892" s="748"/>
      <c r="W2892" s="767"/>
      <c r="X2892" s="748"/>
    </row>
    <row r="2893" spans="21:24" x14ac:dyDescent="0.15">
      <c r="U2893" s="767"/>
      <c r="V2893" s="767"/>
      <c r="W2893" s="748"/>
      <c r="X2893" s="767"/>
    </row>
    <row r="2894" spans="21:24" x14ac:dyDescent="0.15">
      <c r="U2894" s="767"/>
      <c r="V2894" s="767"/>
      <c r="W2894" s="767"/>
      <c r="X2894" s="767"/>
    </row>
    <row r="2895" spans="21:24" x14ac:dyDescent="0.15">
      <c r="U2895" s="748"/>
      <c r="V2895" s="748"/>
      <c r="W2895" s="767"/>
      <c r="X2895" s="767"/>
    </row>
    <row r="2896" spans="21:24" x14ac:dyDescent="0.15">
      <c r="U2896" s="767"/>
      <c r="V2896" s="767"/>
      <c r="W2896" s="767"/>
      <c r="X2896" s="767"/>
    </row>
    <row r="2897" spans="21:24" x14ac:dyDescent="0.15">
      <c r="U2897" s="767"/>
      <c r="V2897" s="767"/>
      <c r="W2897" s="767"/>
      <c r="X2897" s="767"/>
    </row>
    <row r="2898" spans="21:24" x14ac:dyDescent="0.15">
      <c r="U2898" s="252"/>
      <c r="V2898" s="252"/>
      <c r="W2898" s="767"/>
      <c r="X2898" s="748"/>
    </row>
    <row r="2899" spans="21:24" x14ac:dyDescent="0.15">
      <c r="W2899" s="767"/>
      <c r="X2899" s="767"/>
    </row>
    <row r="2900" spans="21:24" x14ac:dyDescent="0.15">
      <c r="U2900" s="252"/>
      <c r="V2900" s="252"/>
      <c r="W2900" s="767"/>
      <c r="X2900" s="767"/>
    </row>
    <row r="2901" spans="21:24" x14ac:dyDescent="0.15">
      <c r="U2901" s="252"/>
      <c r="V2901" s="252"/>
      <c r="W2901" s="767"/>
      <c r="X2901" s="748"/>
    </row>
    <row r="2902" spans="21:24" x14ac:dyDescent="0.15">
      <c r="U2902" s="767"/>
      <c r="V2902" s="767"/>
      <c r="W2902" s="767"/>
      <c r="X2902" s="767"/>
    </row>
    <row r="2903" spans="21:24" x14ac:dyDescent="0.15">
      <c r="U2903" s="767"/>
      <c r="V2903" s="767"/>
      <c r="W2903" s="748"/>
      <c r="X2903" s="767"/>
    </row>
    <row r="2904" spans="21:24" x14ac:dyDescent="0.15">
      <c r="U2904" s="767"/>
      <c r="V2904" s="767"/>
      <c r="W2904" s="767"/>
      <c r="X2904" s="748"/>
    </row>
    <row r="2905" spans="21:24" x14ac:dyDescent="0.15">
      <c r="U2905" s="767"/>
      <c r="V2905" s="767"/>
      <c r="W2905" s="767"/>
      <c r="X2905" s="767"/>
    </row>
    <row r="2906" spans="21:24" x14ac:dyDescent="0.15">
      <c r="U2906" s="767"/>
      <c r="V2906" s="767"/>
      <c r="W2906" s="767"/>
      <c r="X2906" s="767"/>
    </row>
    <row r="2907" spans="21:24" x14ac:dyDescent="0.15">
      <c r="U2907" s="767"/>
      <c r="V2907" s="767"/>
      <c r="W2907" s="767"/>
      <c r="X2907" s="767"/>
    </row>
    <row r="2908" spans="21:24" x14ac:dyDescent="0.15">
      <c r="U2908" s="767"/>
      <c r="V2908" s="767"/>
      <c r="W2908" s="767"/>
      <c r="X2908" s="748"/>
    </row>
    <row r="2909" spans="21:24" x14ac:dyDescent="0.15">
      <c r="U2909" s="767"/>
      <c r="V2909" s="767"/>
      <c r="W2909" s="767"/>
      <c r="X2909" s="767"/>
    </row>
    <row r="2910" spans="21:24" x14ac:dyDescent="0.15">
      <c r="U2910" s="748"/>
      <c r="V2910" s="748"/>
      <c r="W2910" s="767"/>
    </row>
    <row r="2911" spans="21:24" x14ac:dyDescent="0.15">
      <c r="U2911" s="767"/>
      <c r="V2911" s="767"/>
      <c r="W2911" s="767"/>
      <c r="X2911" s="748"/>
    </row>
    <row r="2912" spans="21:24" x14ac:dyDescent="0.15">
      <c r="U2912" s="767"/>
      <c r="V2912" s="767"/>
      <c r="W2912" s="767"/>
      <c r="X2912" s="767"/>
    </row>
    <row r="2913" spans="21:24" x14ac:dyDescent="0.15">
      <c r="U2913" s="748"/>
      <c r="V2913" s="748"/>
      <c r="W2913" s="767"/>
      <c r="X2913" s="767"/>
    </row>
    <row r="2914" spans="21:24" x14ac:dyDescent="0.15">
      <c r="U2914" s="767"/>
      <c r="V2914" s="767"/>
      <c r="W2914" s="767"/>
      <c r="X2914" s="748"/>
    </row>
    <row r="2915" spans="21:24" x14ac:dyDescent="0.15">
      <c r="U2915" s="767"/>
      <c r="V2915" s="767"/>
      <c r="W2915" s="767"/>
      <c r="X2915" s="767"/>
    </row>
    <row r="2916" spans="21:24" x14ac:dyDescent="0.15">
      <c r="W2916" s="748"/>
      <c r="X2916" s="767"/>
    </row>
    <row r="2917" spans="21:24" x14ac:dyDescent="0.15">
      <c r="U2917" s="767"/>
      <c r="V2917" s="767"/>
      <c r="W2917" s="767"/>
      <c r="X2917" s="748"/>
    </row>
    <row r="2918" spans="21:24" x14ac:dyDescent="0.15">
      <c r="U2918" s="767"/>
      <c r="V2918" s="767"/>
      <c r="W2918" s="748"/>
      <c r="X2918" s="767"/>
    </row>
    <row r="2919" spans="21:24" x14ac:dyDescent="0.15">
      <c r="U2919" s="748"/>
      <c r="V2919" s="748"/>
      <c r="W2919" s="767"/>
      <c r="X2919" s="767"/>
    </row>
    <row r="2920" spans="21:24" x14ac:dyDescent="0.15">
      <c r="V2920" s="767"/>
      <c r="W2920" s="767"/>
      <c r="X2920" s="767"/>
    </row>
    <row r="2921" spans="21:24" x14ac:dyDescent="0.15">
      <c r="W2921" s="767"/>
      <c r="X2921" s="767"/>
    </row>
    <row r="2922" spans="21:24" x14ac:dyDescent="0.15">
      <c r="W2922" s="767"/>
      <c r="X2922" s="767"/>
    </row>
    <row r="2923" spans="21:24" x14ac:dyDescent="0.15">
      <c r="U2923" s="767"/>
      <c r="V2923" s="767"/>
      <c r="W2923" s="767"/>
      <c r="X2923" s="767"/>
    </row>
    <row r="2924" spans="21:24" x14ac:dyDescent="0.15">
      <c r="U2924" s="767"/>
      <c r="V2924" s="767"/>
      <c r="W2924" s="767"/>
      <c r="X2924" s="767"/>
    </row>
    <row r="2925" spans="21:24" x14ac:dyDescent="0.15">
      <c r="U2925" s="767"/>
      <c r="V2925" s="767"/>
      <c r="W2925" s="748"/>
      <c r="X2925" s="748"/>
    </row>
    <row r="2926" spans="21:24" x14ac:dyDescent="0.15">
      <c r="U2926" s="767"/>
      <c r="V2926" s="767"/>
      <c r="W2926" s="748"/>
      <c r="X2926" s="767"/>
    </row>
    <row r="2927" spans="21:24" x14ac:dyDescent="0.15">
      <c r="U2927" s="748"/>
      <c r="V2927" s="748"/>
      <c r="W2927" s="767"/>
      <c r="X2927" s="748"/>
    </row>
    <row r="2928" spans="21:24" x14ac:dyDescent="0.15">
      <c r="U2928" s="767"/>
      <c r="V2928" s="767"/>
      <c r="W2928" s="767"/>
      <c r="X2928" s="767"/>
    </row>
    <row r="2929" spans="21:24" x14ac:dyDescent="0.15">
      <c r="U2929" s="767"/>
      <c r="V2929" s="767"/>
      <c r="W2929" s="767"/>
      <c r="X2929" s="767"/>
    </row>
    <row r="2930" spans="21:24" x14ac:dyDescent="0.15">
      <c r="U2930" s="748"/>
      <c r="V2930" s="748"/>
      <c r="X2930" s="748"/>
    </row>
    <row r="2931" spans="21:24" x14ac:dyDescent="0.15">
      <c r="U2931" s="748"/>
      <c r="V2931" s="748"/>
      <c r="W2931" s="767"/>
      <c r="X2931" s="767"/>
    </row>
    <row r="2932" spans="21:24" x14ac:dyDescent="0.15">
      <c r="U2932" s="767"/>
      <c r="V2932" s="767"/>
      <c r="W2932" s="767"/>
      <c r="X2932" s="767"/>
    </row>
    <row r="2933" spans="21:24" x14ac:dyDescent="0.15">
      <c r="U2933" s="767"/>
      <c r="V2933" s="767"/>
      <c r="W2933" s="748"/>
      <c r="X2933" s="748"/>
    </row>
    <row r="2934" spans="21:24" x14ac:dyDescent="0.15">
      <c r="U2934" s="767"/>
      <c r="V2934" s="767"/>
      <c r="W2934" s="748"/>
      <c r="X2934" s="767"/>
    </row>
    <row r="2935" spans="21:24" x14ac:dyDescent="0.15">
      <c r="U2935" s="748"/>
      <c r="V2935" s="748"/>
      <c r="W2935" s="767"/>
      <c r="X2935" s="767"/>
    </row>
    <row r="2936" spans="21:24" x14ac:dyDescent="0.15">
      <c r="U2936" s="748"/>
      <c r="V2936" s="748"/>
      <c r="W2936" s="748"/>
      <c r="X2936" s="767"/>
    </row>
    <row r="2937" spans="21:24" x14ac:dyDescent="0.15">
      <c r="U2937" s="748"/>
      <c r="V2937" s="748"/>
      <c r="W2937" s="767"/>
      <c r="X2937" s="767"/>
    </row>
    <row r="2938" spans="21:24" x14ac:dyDescent="0.15">
      <c r="U2938" s="767"/>
      <c r="V2938" s="767"/>
      <c r="W2938" s="767"/>
      <c r="X2938" s="767"/>
    </row>
    <row r="2939" spans="21:24" x14ac:dyDescent="0.15">
      <c r="U2939" s="767"/>
      <c r="V2939" s="767"/>
      <c r="W2939" s="252"/>
      <c r="X2939" s="767"/>
    </row>
    <row r="2940" spans="21:24" x14ac:dyDescent="0.15">
      <c r="U2940" s="767"/>
      <c r="V2940" s="767"/>
      <c r="X2940" s="767"/>
    </row>
    <row r="2941" spans="21:24" x14ac:dyDescent="0.15">
      <c r="U2941" s="767"/>
      <c r="V2941" s="767"/>
      <c r="W2941" s="252"/>
      <c r="X2941" s="767"/>
    </row>
    <row r="2942" spans="21:24" x14ac:dyDescent="0.15">
      <c r="W2942" s="252"/>
      <c r="X2942" s="767"/>
    </row>
    <row r="2943" spans="21:24" x14ac:dyDescent="0.15">
      <c r="U2943" s="748"/>
      <c r="V2943" s="748"/>
      <c r="W2943" s="748"/>
    </row>
    <row r="2944" spans="21:24" x14ac:dyDescent="0.15">
      <c r="U2944" s="767"/>
      <c r="V2944" s="767"/>
      <c r="W2944" s="748"/>
      <c r="X2944" s="767"/>
    </row>
    <row r="2945" spans="21:24" x14ac:dyDescent="0.15">
      <c r="U2945" s="748"/>
      <c r="V2945" s="748"/>
      <c r="W2945" s="748"/>
      <c r="X2945" s="767"/>
    </row>
    <row r="2946" spans="21:24" x14ac:dyDescent="0.15">
      <c r="U2946" s="767"/>
      <c r="V2946" s="767"/>
      <c r="W2946" s="748"/>
      <c r="X2946" s="767"/>
    </row>
    <row r="2947" spans="21:24" x14ac:dyDescent="0.15">
      <c r="U2947" s="767"/>
      <c r="V2947" s="767"/>
      <c r="W2947" s="748"/>
      <c r="X2947" s="767"/>
    </row>
    <row r="2948" spans="21:24" x14ac:dyDescent="0.15">
      <c r="U2948" s="252"/>
      <c r="V2948" s="252"/>
      <c r="W2948" s="748"/>
      <c r="X2948" s="767"/>
    </row>
    <row r="2949" spans="21:24" x14ac:dyDescent="0.15">
      <c r="U2949" s="252"/>
      <c r="V2949" s="252"/>
      <c r="W2949" s="748"/>
      <c r="X2949" s="767"/>
    </row>
    <row r="2950" spans="21:24" x14ac:dyDescent="0.15">
      <c r="U2950" s="252"/>
      <c r="V2950" s="252"/>
      <c r="W2950" s="767"/>
      <c r="X2950" s="767"/>
    </row>
    <row r="2951" spans="21:24" x14ac:dyDescent="0.15">
      <c r="W2951" s="748"/>
      <c r="X2951" s="767"/>
    </row>
    <row r="2952" spans="21:24" x14ac:dyDescent="0.15">
      <c r="U2952" s="767"/>
      <c r="V2952" s="767"/>
      <c r="W2952" s="767"/>
    </row>
    <row r="2953" spans="21:24" x14ac:dyDescent="0.15">
      <c r="U2953" s="767"/>
      <c r="V2953" s="767"/>
      <c r="W2953" s="767"/>
    </row>
    <row r="2954" spans="21:24" x14ac:dyDescent="0.15">
      <c r="U2954" s="748"/>
      <c r="V2954" s="748"/>
      <c r="W2954" s="748"/>
    </row>
    <row r="2955" spans="21:24" x14ac:dyDescent="0.15">
      <c r="U2955" s="767"/>
      <c r="V2955" s="767"/>
      <c r="W2955" s="767"/>
      <c r="X2955" s="767"/>
    </row>
    <row r="2956" spans="21:24" x14ac:dyDescent="0.15">
      <c r="U2956" s="767"/>
      <c r="V2956" s="767"/>
      <c r="W2956" s="767"/>
      <c r="X2956" s="767"/>
    </row>
    <row r="2957" spans="21:24" x14ac:dyDescent="0.15">
      <c r="U2957" s="767"/>
      <c r="V2957" s="767"/>
      <c r="X2957" s="767"/>
    </row>
    <row r="2958" spans="21:24" x14ac:dyDescent="0.15">
      <c r="U2958" s="748"/>
      <c r="V2958" s="748"/>
      <c r="W2958" s="767"/>
      <c r="X2958" s="767"/>
    </row>
    <row r="2959" spans="21:24" x14ac:dyDescent="0.15">
      <c r="U2959" s="767"/>
      <c r="V2959" s="767"/>
      <c r="W2959" s="767"/>
      <c r="X2959" s="767"/>
    </row>
    <row r="2960" spans="21:24" x14ac:dyDescent="0.15">
      <c r="U2960" s="748"/>
      <c r="V2960" s="748"/>
      <c r="W2960" s="748"/>
      <c r="X2960" s="767"/>
    </row>
    <row r="2961" spans="21:24" x14ac:dyDescent="0.15">
      <c r="U2961" s="767"/>
      <c r="V2961" s="767"/>
      <c r="X2961" s="767"/>
    </row>
    <row r="2962" spans="21:24" x14ac:dyDescent="0.15">
      <c r="U2962" s="767"/>
      <c r="V2962" s="767"/>
      <c r="X2962" s="767"/>
    </row>
    <row r="2963" spans="21:24" x14ac:dyDescent="0.15">
      <c r="U2963" s="748"/>
      <c r="V2963" s="748"/>
      <c r="X2963" s="748"/>
    </row>
    <row r="2964" spans="21:24" x14ac:dyDescent="0.15">
      <c r="U2964" s="767"/>
      <c r="V2964" s="767"/>
      <c r="W2964" s="767"/>
      <c r="X2964" s="748"/>
    </row>
    <row r="2965" spans="21:24" x14ac:dyDescent="0.15">
      <c r="U2965" s="767"/>
      <c r="V2965" s="767"/>
      <c r="X2965" s="748"/>
    </row>
    <row r="2966" spans="21:24" x14ac:dyDescent="0.15">
      <c r="U2966" s="748"/>
      <c r="V2966" s="748"/>
      <c r="W2966" s="767"/>
      <c r="X2966" s="767"/>
    </row>
    <row r="2967" spans="21:24" x14ac:dyDescent="0.15">
      <c r="U2967" s="767"/>
      <c r="V2967" s="767"/>
      <c r="X2967" s="767"/>
    </row>
    <row r="2968" spans="21:24" x14ac:dyDescent="0.15">
      <c r="U2968" s="767"/>
      <c r="V2968" s="767"/>
      <c r="X2968" s="767"/>
    </row>
    <row r="2969" spans="21:24" x14ac:dyDescent="0.15">
      <c r="U2969" s="748"/>
      <c r="V2969" s="748"/>
      <c r="W2969" s="767"/>
      <c r="X2969" s="767"/>
    </row>
    <row r="2970" spans="21:24" x14ac:dyDescent="0.15">
      <c r="U2970" s="767"/>
      <c r="V2970" s="767"/>
      <c r="X2970" s="767"/>
    </row>
    <row r="2971" spans="21:24" x14ac:dyDescent="0.15">
      <c r="U2971" s="767"/>
      <c r="V2971" s="767"/>
    </row>
    <row r="2972" spans="21:24" x14ac:dyDescent="0.15">
      <c r="U2972" s="748"/>
      <c r="V2972" s="748"/>
      <c r="W2972" s="767"/>
      <c r="X2972" s="748"/>
    </row>
    <row r="2973" spans="21:24" x14ac:dyDescent="0.15">
      <c r="U2973" s="767"/>
      <c r="V2973" s="767"/>
      <c r="X2973" s="767"/>
    </row>
    <row r="2974" spans="21:24" x14ac:dyDescent="0.15">
      <c r="U2974" s="767"/>
      <c r="V2974" s="767"/>
      <c r="W2974" s="767"/>
      <c r="X2974" s="748"/>
    </row>
    <row r="2975" spans="21:24" x14ac:dyDescent="0.15">
      <c r="U2975" s="767"/>
      <c r="V2975" s="767"/>
      <c r="W2975" s="748"/>
      <c r="X2975" s="252"/>
    </row>
    <row r="2976" spans="21:24" x14ac:dyDescent="0.15">
      <c r="U2976" s="767"/>
      <c r="V2976" s="767"/>
      <c r="X2976" s="767"/>
    </row>
    <row r="2977" spans="21:24" x14ac:dyDescent="0.15">
      <c r="U2977" s="748"/>
      <c r="V2977" s="748"/>
      <c r="X2977" s="748"/>
    </row>
    <row r="2978" spans="21:24" x14ac:dyDescent="0.15">
      <c r="U2978" s="748"/>
      <c r="V2978" s="748"/>
      <c r="X2978" s="767"/>
    </row>
    <row r="2979" spans="21:24" x14ac:dyDescent="0.15">
      <c r="U2979" s="748"/>
      <c r="V2979" s="767"/>
      <c r="W2979" s="767"/>
      <c r="X2979" s="767"/>
    </row>
    <row r="2980" spans="21:24" x14ac:dyDescent="0.15">
      <c r="U2980" s="748"/>
      <c r="V2980" s="748"/>
      <c r="W2980" s="767"/>
      <c r="X2980" s="252"/>
    </row>
    <row r="2981" spans="21:24" x14ac:dyDescent="0.15">
      <c r="U2981" s="748"/>
      <c r="V2981" s="748"/>
      <c r="W2981" s="767"/>
    </row>
    <row r="2982" spans="21:24" x14ac:dyDescent="0.15">
      <c r="U2982" s="767"/>
      <c r="V2982" s="767"/>
      <c r="W2982" s="767"/>
      <c r="X2982" s="252"/>
    </row>
    <row r="2983" spans="21:24" x14ac:dyDescent="0.15">
      <c r="U2983" s="748"/>
      <c r="V2983" s="748"/>
      <c r="W2983" s="767"/>
      <c r="X2983" s="252"/>
    </row>
    <row r="2984" spans="21:24" x14ac:dyDescent="0.15">
      <c r="U2984" s="748"/>
      <c r="V2984" s="748"/>
      <c r="X2984" s="767"/>
    </row>
    <row r="2985" spans="21:24" x14ac:dyDescent="0.15">
      <c r="U2985" s="767"/>
      <c r="V2985" s="767"/>
      <c r="W2985" s="748"/>
      <c r="X2985" s="767"/>
    </row>
    <row r="2986" spans="21:24" x14ac:dyDescent="0.15">
      <c r="W2986" s="767"/>
      <c r="X2986" s="767"/>
    </row>
    <row r="2987" spans="21:24" x14ac:dyDescent="0.15">
      <c r="U2987" s="748"/>
      <c r="V2987" s="748"/>
      <c r="W2987" s="748"/>
      <c r="X2987" s="767"/>
    </row>
    <row r="2988" spans="21:24" x14ac:dyDescent="0.15">
      <c r="U2988" s="767"/>
      <c r="V2988" s="767"/>
      <c r="W2988" s="767"/>
      <c r="X2988" s="767"/>
    </row>
    <row r="2989" spans="21:24" x14ac:dyDescent="0.15">
      <c r="U2989" s="748"/>
      <c r="V2989" s="748"/>
      <c r="W2989" s="767"/>
      <c r="X2989" s="767"/>
    </row>
    <row r="2990" spans="21:24" x14ac:dyDescent="0.15">
      <c r="U2990" s="748"/>
      <c r="V2990" s="748"/>
      <c r="W2990" s="252"/>
      <c r="X2990" s="767"/>
    </row>
    <row r="2991" spans="21:24" x14ac:dyDescent="0.15">
      <c r="U2991" s="767"/>
      <c r="V2991" s="767"/>
      <c r="W2991" s="252"/>
      <c r="X2991" s="767"/>
    </row>
    <row r="2992" spans="21:24" x14ac:dyDescent="0.15">
      <c r="U2992" s="748"/>
      <c r="V2992" s="748"/>
      <c r="W2992" s="252"/>
      <c r="X2992" s="748"/>
    </row>
    <row r="2993" spans="21:24" x14ac:dyDescent="0.15">
      <c r="U2993" s="767"/>
      <c r="V2993" s="767"/>
      <c r="X2993" s="767"/>
    </row>
    <row r="2994" spans="21:24" x14ac:dyDescent="0.15">
      <c r="U2994" s="748"/>
      <c r="V2994" s="748"/>
      <c r="W2994" s="748"/>
      <c r="X2994" s="767"/>
    </row>
    <row r="2995" spans="21:24" x14ac:dyDescent="0.15">
      <c r="U2995" s="748"/>
      <c r="V2995" s="748"/>
      <c r="W2995" s="767"/>
      <c r="X2995" s="748"/>
    </row>
    <row r="2996" spans="21:24" x14ac:dyDescent="0.15">
      <c r="U2996" s="767"/>
      <c r="V2996" s="767"/>
      <c r="W2996" s="748"/>
      <c r="X2996" s="767"/>
    </row>
    <row r="2997" spans="21:24" x14ac:dyDescent="0.15">
      <c r="U2997" s="767"/>
      <c r="V2997" s="767"/>
      <c r="W2997" s="748"/>
      <c r="X2997" s="767"/>
    </row>
    <row r="2998" spans="21:24" x14ac:dyDescent="0.15">
      <c r="U2998" s="767"/>
      <c r="V2998" s="767"/>
      <c r="W2998" s="748"/>
    </row>
    <row r="2999" spans="21:24" x14ac:dyDescent="0.15">
      <c r="U2999" s="767"/>
      <c r="V2999" s="767"/>
      <c r="W2999" s="748"/>
      <c r="X2999" s="767"/>
    </row>
    <row r="3000" spans="21:24" x14ac:dyDescent="0.15">
      <c r="U3000" s="767"/>
      <c r="V3000" s="767"/>
      <c r="W3000" s="748"/>
      <c r="X3000" s="767"/>
    </row>
    <row r="3001" spans="21:24" x14ac:dyDescent="0.15">
      <c r="U3001" s="767"/>
      <c r="V3001" s="767"/>
      <c r="W3001" s="767"/>
      <c r="X3001" s="748"/>
    </row>
    <row r="3002" spans="21:24" x14ac:dyDescent="0.15">
      <c r="U3002" s="767"/>
      <c r="V3002" s="767"/>
      <c r="W3002" s="748"/>
      <c r="X3002" s="748"/>
    </row>
    <row r="3003" spans="21:24" x14ac:dyDescent="0.15">
      <c r="U3003" s="767"/>
      <c r="V3003" s="767"/>
      <c r="W3003" s="767"/>
    </row>
    <row r="3004" spans="21:24" x14ac:dyDescent="0.15">
      <c r="U3004" s="767"/>
      <c r="V3004" s="767"/>
      <c r="W3004" s="767"/>
    </row>
    <row r="3005" spans="21:24" x14ac:dyDescent="0.15">
      <c r="U3005" s="767"/>
      <c r="V3005" s="767"/>
      <c r="W3005" s="748"/>
      <c r="X3005" s="767"/>
    </row>
    <row r="3006" spans="21:24" x14ac:dyDescent="0.15">
      <c r="U3006" s="767"/>
      <c r="V3006" s="767"/>
      <c r="W3006" s="767"/>
      <c r="X3006" s="767"/>
    </row>
    <row r="3007" spans="21:24" x14ac:dyDescent="0.15">
      <c r="U3007" s="767"/>
      <c r="V3007" s="767"/>
      <c r="W3007" s="767"/>
      <c r="X3007" s="767"/>
    </row>
    <row r="3008" spans="21:24" x14ac:dyDescent="0.15">
      <c r="U3008" s="748"/>
      <c r="V3008" s="748"/>
      <c r="W3008" s="748"/>
      <c r="X3008" s="767"/>
    </row>
    <row r="3009" spans="21:24" x14ac:dyDescent="0.15">
      <c r="U3009" s="767"/>
      <c r="V3009" s="748"/>
      <c r="W3009" s="767"/>
      <c r="X3009" s="767"/>
    </row>
    <row r="3010" spans="21:24" x14ac:dyDescent="0.15">
      <c r="U3010" s="767"/>
      <c r="V3010" s="767"/>
      <c r="W3010" s="767"/>
      <c r="X3010" s="767"/>
    </row>
    <row r="3011" spans="21:24" x14ac:dyDescent="0.15">
      <c r="U3011" s="748"/>
      <c r="V3011" s="748"/>
      <c r="W3011" s="748"/>
      <c r="X3011" s="748"/>
    </row>
    <row r="3012" spans="21:24" x14ac:dyDescent="0.15">
      <c r="U3012" s="767"/>
      <c r="V3012" s="767"/>
      <c r="W3012" s="748"/>
      <c r="X3012" s="767"/>
    </row>
    <row r="3013" spans="21:24" x14ac:dyDescent="0.15">
      <c r="U3013" s="767"/>
      <c r="V3013" s="767"/>
      <c r="W3013" s="767"/>
      <c r="X3013" s="767"/>
    </row>
    <row r="3014" spans="21:24" x14ac:dyDescent="0.15">
      <c r="W3014" s="748"/>
    </row>
    <row r="3015" spans="21:24" x14ac:dyDescent="0.15">
      <c r="U3015" s="767"/>
      <c r="V3015" s="767"/>
      <c r="W3015" s="767"/>
      <c r="X3015" s="748"/>
    </row>
    <row r="3016" spans="21:24" x14ac:dyDescent="0.15">
      <c r="U3016" s="767"/>
      <c r="V3016" s="767"/>
      <c r="W3016" s="767"/>
      <c r="X3016" s="767"/>
    </row>
    <row r="3017" spans="21:24" x14ac:dyDescent="0.15">
      <c r="U3017" s="767"/>
      <c r="V3017" s="767"/>
      <c r="W3017" s="767"/>
      <c r="X3017" s="767"/>
    </row>
    <row r="3018" spans="21:24" x14ac:dyDescent="0.15">
      <c r="U3018" s="767"/>
      <c r="V3018" s="767"/>
      <c r="W3018" s="767"/>
      <c r="X3018" s="767"/>
    </row>
    <row r="3019" spans="21:24" x14ac:dyDescent="0.15">
      <c r="U3019" s="767"/>
      <c r="V3019" s="767"/>
      <c r="W3019" s="748"/>
      <c r="X3019" s="767"/>
    </row>
    <row r="3020" spans="21:24" x14ac:dyDescent="0.15">
      <c r="U3020" s="767"/>
      <c r="V3020" s="767"/>
      <c r="W3020" s="748"/>
      <c r="X3020" s="767"/>
    </row>
    <row r="3021" spans="21:24" x14ac:dyDescent="0.15">
      <c r="U3021" s="767"/>
      <c r="V3021" s="748"/>
      <c r="W3021" s="748"/>
      <c r="X3021" s="767"/>
    </row>
    <row r="3022" spans="21:24" x14ac:dyDescent="0.15">
      <c r="U3022" s="767"/>
      <c r="V3022" s="767"/>
      <c r="W3022" s="767"/>
      <c r="X3022" s="767"/>
    </row>
    <row r="3023" spans="21:24" x14ac:dyDescent="0.15">
      <c r="U3023" s="767"/>
      <c r="V3023" s="767"/>
      <c r="W3023" s="748"/>
      <c r="X3023" s="767"/>
    </row>
    <row r="3024" spans="21:24" x14ac:dyDescent="0.15">
      <c r="U3024" s="767"/>
      <c r="V3024" s="767"/>
      <c r="W3024" s="767"/>
      <c r="X3024" s="767"/>
    </row>
    <row r="3025" spans="21:24" x14ac:dyDescent="0.15">
      <c r="U3025" s="767"/>
      <c r="V3025" s="767"/>
      <c r="W3025" s="767"/>
      <c r="X3025" s="767"/>
    </row>
    <row r="3026" spans="21:24" x14ac:dyDescent="0.15">
      <c r="U3026" s="767"/>
      <c r="V3026" s="767"/>
      <c r="W3026" s="767"/>
    </row>
    <row r="3027" spans="21:24" x14ac:dyDescent="0.15">
      <c r="U3027" s="748"/>
      <c r="V3027" s="748"/>
      <c r="W3027" s="767"/>
      <c r="X3027" s="767"/>
    </row>
    <row r="3028" spans="21:24" x14ac:dyDescent="0.15">
      <c r="U3028" s="767"/>
      <c r="V3028" s="767"/>
      <c r="X3028" s="767"/>
    </row>
    <row r="3029" spans="21:24" x14ac:dyDescent="0.15">
      <c r="U3029" s="748"/>
      <c r="V3029" s="767"/>
      <c r="W3029" s="767"/>
      <c r="X3029" s="748"/>
    </row>
    <row r="3030" spans="21:24" x14ac:dyDescent="0.15">
      <c r="U3030" s="748"/>
      <c r="V3030" s="748"/>
      <c r="W3030" s="767"/>
      <c r="X3030" s="767"/>
    </row>
    <row r="3031" spans="21:24" x14ac:dyDescent="0.15">
      <c r="U3031" s="748"/>
      <c r="V3031" s="767"/>
      <c r="W3031" s="748"/>
      <c r="X3031" s="767"/>
    </row>
    <row r="3032" spans="21:24" x14ac:dyDescent="0.15">
      <c r="U3032" s="748"/>
      <c r="V3032" s="767"/>
      <c r="W3032" s="767"/>
      <c r="X3032" s="252"/>
    </row>
    <row r="3033" spans="21:24" x14ac:dyDescent="0.15">
      <c r="U3033" s="748"/>
      <c r="V3033" s="748"/>
      <c r="W3033" s="767"/>
      <c r="X3033" s="252"/>
    </row>
    <row r="3034" spans="21:24" x14ac:dyDescent="0.15">
      <c r="W3034" s="767"/>
      <c r="X3034" s="252"/>
    </row>
    <row r="3035" spans="21:24" x14ac:dyDescent="0.15">
      <c r="W3035" s="748"/>
    </row>
    <row r="3036" spans="21:24" x14ac:dyDescent="0.15">
      <c r="U3036" s="748"/>
      <c r="V3036" s="767"/>
      <c r="W3036" s="767"/>
    </row>
    <row r="3037" spans="21:24" x14ac:dyDescent="0.15">
      <c r="U3037" s="748"/>
      <c r="V3037" s="767"/>
      <c r="X3037" s="767"/>
    </row>
    <row r="3038" spans="21:24" x14ac:dyDescent="0.15">
      <c r="U3038" s="748"/>
      <c r="V3038" s="767"/>
      <c r="W3038" s="748"/>
      <c r="X3038" s="748"/>
    </row>
    <row r="3039" spans="21:24" x14ac:dyDescent="0.15">
      <c r="U3039" s="748"/>
      <c r="V3039" s="748"/>
      <c r="W3039" s="767"/>
      <c r="X3039" s="252"/>
    </row>
    <row r="3040" spans="21:24" x14ac:dyDescent="0.15">
      <c r="U3040" s="748"/>
      <c r="V3040" s="748"/>
      <c r="W3040" s="767"/>
      <c r="X3040" s="252"/>
    </row>
    <row r="3041" spans="21:24" x14ac:dyDescent="0.15">
      <c r="U3041" s="767"/>
      <c r="V3041" s="767"/>
      <c r="W3041" s="767"/>
      <c r="X3041" s="252"/>
    </row>
    <row r="3042" spans="21:24" x14ac:dyDescent="0.15">
      <c r="U3042" s="767"/>
      <c r="V3042" s="767"/>
      <c r="W3042" s="767"/>
      <c r="X3042" s="252"/>
    </row>
    <row r="3043" spans="21:24" x14ac:dyDescent="0.15">
      <c r="U3043" s="748"/>
      <c r="V3043" s="748"/>
      <c r="W3043" s="767"/>
      <c r="X3043" s="767"/>
    </row>
    <row r="3044" spans="21:24" x14ac:dyDescent="0.15">
      <c r="U3044" s="748"/>
      <c r="V3044" s="748"/>
      <c r="W3044" s="767"/>
      <c r="X3044" s="748"/>
    </row>
    <row r="3045" spans="21:24" x14ac:dyDescent="0.15">
      <c r="U3045" s="748"/>
      <c r="V3045" s="748"/>
      <c r="W3045" s="767"/>
      <c r="X3045" s="767"/>
    </row>
    <row r="3046" spans="21:24" x14ac:dyDescent="0.15">
      <c r="U3046" s="748"/>
      <c r="V3046" s="748"/>
      <c r="W3046" s="767"/>
      <c r="X3046" s="767"/>
    </row>
    <row r="3047" spans="21:24" x14ac:dyDescent="0.15">
      <c r="U3047" s="748"/>
      <c r="V3047" s="767"/>
      <c r="W3047" s="767"/>
      <c r="X3047" s="748"/>
    </row>
    <row r="3048" spans="21:24" x14ac:dyDescent="0.15">
      <c r="U3048" s="748"/>
      <c r="V3048" s="748"/>
      <c r="W3048" s="767"/>
      <c r="X3048" s="767"/>
    </row>
    <row r="3049" spans="21:24" x14ac:dyDescent="0.15">
      <c r="U3049" s="748"/>
      <c r="V3049" s="748"/>
      <c r="W3049" s="767"/>
      <c r="X3049" s="767"/>
    </row>
    <row r="3050" spans="21:24" x14ac:dyDescent="0.15">
      <c r="U3050" s="767"/>
      <c r="V3050" s="767"/>
      <c r="W3050" s="767"/>
      <c r="X3050" s="748"/>
    </row>
    <row r="3051" spans="21:24" x14ac:dyDescent="0.15">
      <c r="U3051" s="748"/>
      <c r="V3051" s="748"/>
      <c r="W3051" s="748"/>
      <c r="X3051" s="767"/>
    </row>
    <row r="3052" spans="21:24" x14ac:dyDescent="0.15">
      <c r="U3052" s="748"/>
      <c r="V3052" s="748"/>
      <c r="W3052" s="767"/>
      <c r="X3052" s="767"/>
    </row>
    <row r="3053" spans="21:24" x14ac:dyDescent="0.15">
      <c r="U3053" s="767"/>
      <c r="V3053" s="767"/>
      <c r="W3053" s="767"/>
      <c r="X3053" s="748"/>
    </row>
    <row r="3054" spans="21:24" x14ac:dyDescent="0.15">
      <c r="U3054" s="767"/>
      <c r="V3054" s="767"/>
      <c r="W3054" s="748"/>
      <c r="X3054" s="767"/>
    </row>
    <row r="3055" spans="21:24" x14ac:dyDescent="0.15">
      <c r="U3055" s="748"/>
      <c r="V3055" s="748"/>
      <c r="W3055" s="767"/>
      <c r="X3055" s="767"/>
    </row>
    <row r="3056" spans="21:24" x14ac:dyDescent="0.15">
      <c r="U3056" s="767"/>
      <c r="V3056" s="767"/>
      <c r="W3056" s="767"/>
      <c r="X3056" s="748"/>
    </row>
    <row r="3057" spans="21:24" x14ac:dyDescent="0.15">
      <c r="U3057" s="767"/>
      <c r="V3057" s="767"/>
      <c r="X3057" s="767"/>
    </row>
    <row r="3058" spans="21:24" x14ac:dyDescent="0.15">
      <c r="U3058" s="748"/>
      <c r="V3058" s="748"/>
      <c r="W3058" s="767"/>
      <c r="X3058" s="767"/>
    </row>
    <row r="3059" spans="21:24" x14ac:dyDescent="0.15">
      <c r="U3059" s="748"/>
      <c r="V3059" s="748"/>
      <c r="W3059" s="767"/>
      <c r="X3059" s="767"/>
    </row>
    <row r="3060" spans="21:24" x14ac:dyDescent="0.15">
      <c r="U3060" s="767"/>
      <c r="V3060" s="767"/>
      <c r="W3060" s="767"/>
      <c r="X3060" s="748"/>
    </row>
    <row r="3061" spans="21:24" x14ac:dyDescent="0.15">
      <c r="U3061" s="767"/>
      <c r="V3061" s="767"/>
      <c r="W3061" s="767"/>
      <c r="X3061" s="748"/>
    </row>
    <row r="3062" spans="21:24" x14ac:dyDescent="0.15">
      <c r="U3062" s="767"/>
      <c r="V3062" s="767"/>
      <c r="W3062" s="767"/>
      <c r="X3062" s="767"/>
    </row>
    <row r="3063" spans="21:24" x14ac:dyDescent="0.15">
      <c r="U3063" s="767"/>
      <c r="V3063" s="767"/>
      <c r="W3063" s="767"/>
      <c r="X3063" s="767"/>
    </row>
    <row r="3064" spans="21:24" x14ac:dyDescent="0.15">
      <c r="U3064" s="767"/>
      <c r="V3064" s="767"/>
      <c r="W3064" s="767"/>
      <c r="X3064" s="767"/>
    </row>
    <row r="3065" spans="21:24" x14ac:dyDescent="0.15">
      <c r="U3065" s="748"/>
      <c r="V3065" s="748"/>
      <c r="W3065" s="767"/>
      <c r="X3065" s="748"/>
    </row>
    <row r="3066" spans="21:24" x14ac:dyDescent="0.15">
      <c r="U3066" s="767"/>
      <c r="V3066" s="767"/>
      <c r="W3066" s="767"/>
      <c r="X3066" s="748"/>
    </row>
    <row r="3067" spans="21:24" x14ac:dyDescent="0.15">
      <c r="U3067" s="767"/>
      <c r="V3067" s="767"/>
      <c r="W3067" s="767"/>
      <c r="X3067" s="767"/>
    </row>
    <row r="3068" spans="21:24" x14ac:dyDescent="0.15">
      <c r="U3068" s="767"/>
      <c r="V3068" s="767"/>
      <c r="W3068" s="767"/>
      <c r="X3068" s="748"/>
    </row>
    <row r="3069" spans="21:24" x14ac:dyDescent="0.15">
      <c r="U3069" s="767"/>
      <c r="V3069" s="767"/>
      <c r="W3069" s="767"/>
      <c r="X3069" s="748"/>
    </row>
    <row r="3070" spans="21:24" x14ac:dyDescent="0.15">
      <c r="U3070" s="767"/>
      <c r="V3070" s="767"/>
      <c r="W3070" s="748"/>
    </row>
    <row r="3071" spans="21:24" x14ac:dyDescent="0.15">
      <c r="U3071" s="748"/>
      <c r="V3071" s="748"/>
      <c r="W3071" s="767"/>
      <c r="X3071" s="748"/>
    </row>
    <row r="3072" spans="21:24" x14ac:dyDescent="0.15">
      <c r="U3072" s="748"/>
      <c r="V3072" s="748"/>
      <c r="W3072" s="748"/>
      <c r="X3072" s="748"/>
    </row>
    <row r="3073" spans="21:24" x14ac:dyDescent="0.15">
      <c r="U3073" s="748"/>
      <c r="V3073" s="748"/>
      <c r="W3073" s="748"/>
      <c r="X3073" s="748"/>
    </row>
    <row r="3074" spans="21:24" x14ac:dyDescent="0.15">
      <c r="U3074" s="252"/>
      <c r="V3074" s="252"/>
      <c r="W3074" s="748"/>
      <c r="X3074" s="767"/>
    </row>
    <row r="3075" spans="21:24" x14ac:dyDescent="0.15">
      <c r="U3075" s="767"/>
      <c r="V3075" s="767"/>
      <c r="W3075" s="748"/>
      <c r="X3075" s="748"/>
    </row>
    <row r="3076" spans="21:24" x14ac:dyDescent="0.15">
      <c r="U3076" s="748"/>
      <c r="V3076" s="748"/>
      <c r="W3076" s="767"/>
      <c r="X3076" s="748"/>
    </row>
    <row r="3077" spans="21:24" x14ac:dyDescent="0.15">
      <c r="U3077" s="767"/>
      <c r="V3077" s="767"/>
      <c r="X3077" s="767"/>
    </row>
    <row r="3078" spans="21:24" x14ac:dyDescent="0.15">
      <c r="U3078" s="767"/>
      <c r="V3078" s="767"/>
      <c r="X3078" s="748"/>
    </row>
    <row r="3079" spans="21:24" x14ac:dyDescent="0.15">
      <c r="U3079" s="767"/>
      <c r="V3079" s="767"/>
      <c r="W3079" s="748"/>
      <c r="X3079" s="767"/>
    </row>
    <row r="3080" spans="21:24" x14ac:dyDescent="0.15">
      <c r="U3080" s="767"/>
      <c r="V3080" s="767"/>
      <c r="W3080" s="748"/>
      <c r="X3080" s="767"/>
    </row>
    <row r="3081" spans="21:24" x14ac:dyDescent="0.15">
      <c r="U3081" s="767"/>
      <c r="V3081" s="767"/>
      <c r="W3081" s="748"/>
      <c r="X3081" s="748"/>
    </row>
    <row r="3082" spans="21:24" x14ac:dyDescent="0.15">
      <c r="U3082" s="767"/>
      <c r="V3082" s="767"/>
      <c r="W3082" s="767"/>
      <c r="X3082" s="767"/>
    </row>
    <row r="3083" spans="21:24" x14ac:dyDescent="0.15">
      <c r="U3083" s="767"/>
      <c r="V3083" s="767"/>
      <c r="W3083" s="748"/>
      <c r="X3083" s="767"/>
    </row>
    <row r="3084" spans="21:24" x14ac:dyDescent="0.15">
      <c r="U3084" s="767"/>
      <c r="V3084" s="767"/>
      <c r="W3084" s="748"/>
      <c r="X3084" s="767"/>
    </row>
    <row r="3085" spans="21:24" x14ac:dyDescent="0.15">
      <c r="U3085" s="767"/>
      <c r="V3085" s="767"/>
      <c r="W3085" s="748"/>
      <c r="X3085" s="767"/>
    </row>
    <row r="3086" spans="21:24" x14ac:dyDescent="0.15">
      <c r="U3086" s="767"/>
      <c r="V3086" s="767"/>
      <c r="W3086" s="748"/>
      <c r="X3086" s="767"/>
    </row>
    <row r="3087" spans="21:24" x14ac:dyDescent="0.15">
      <c r="U3087" s="767"/>
      <c r="V3087" s="767"/>
      <c r="W3087" s="748"/>
      <c r="X3087" s="767"/>
    </row>
    <row r="3088" spans="21:24" x14ac:dyDescent="0.15">
      <c r="U3088" s="767"/>
      <c r="V3088" s="767"/>
      <c r="W3088" s="767"/>
      <c r="X3088" s="767"/>
    </row>
    <row r="3089" spans="21:24" x14ac:dyDescent="0.15">
      <c r="U3089" s="767"/>
      <c r="V3089" s="767"/>
      <c r="W3089" s="748"/>
    </row>
    <row r="3090" spans="21:24" x14ac:dyDescent="0.15">
      <c r="U3090" s="767"/>
      <c r="V3090" s="767"/>
      <c r="W3090" s="748"/>
    </row>
    <row r="3091" spans="21:24" x14ac:dyDescent="0.15">
      <c r="U3091" s="767"/>
      <c r="V3091" s="767"/>
      <c r="W3091" s="767"/>
    </row>
    <row r="3092" spans="21:24" x14ac:dyDescent="0.15">
      <c r="U3092" s="767"/>
      <c r="V3092" s="767"/>
      <c r="W3092" s="748"/>
    </row>
    <row r="3093" spans="21:24" x14ac:dyDescent="0.15">
      <c r="U3093" s="767"/>
      <c r="V3093" s="767"/>
      <c r="W3093" s="748"/>
      <c r="X3093" s="767"/>
    </row>
    <row r="3094" spans="21:24" x14ac:dyDescent="0.15">
      <c r="U3094" s="767"/>
      <c r="V3094" s="767"/>
      <c r="W3094" s="767"/>
      <c r="X3094" s="748"/>
    </row>
    <row r="3095" spans="21:24" x14ac:dyDescent="0.15">
      <c r="U3095" s="767"/>
      <c r="V3095" s="767"/>
      <c r="W3095" s="748"/>
      <c r="X3095" s="252"/>
    </row>
    <row r="3096" spans="21:24" x14ac:dyDescent="0.15">
      <c r="U3096" s="767"/>
      <c r="V3096" s="767"/>
      <c r="W3096" s="748"/>
      <c r="X3096" s="767"/>
    </row>
    <row r="3097" spans="21:24" x14ac:dyDescent="0.15">
      <c r="U3097" s="748"/>
      <c r="V3097" s="748"/>
      <c r="W3097" s="767"/>
      <c r="X3097" s="748"/>
    </row>
    <row r="3098" spans="21:24" x14ac:dyDescent="0.15">
      <c r="U3098" s="767"/>
      <c r="V3098" s="767"/>
      <c r="W3098" s="767"/>
      <c r="X3098" s="767"/>
    </row>
    <row r="3099" spans="21:24" x14ac:dyDescent="0.15">
      <c r="U3099" s="767"/>
      <c r="V3099" s="767"/>
      <c r="W3099" s="748"/>
      <c r="X3099" s="767"/>
    </row>
    <row r="3100" spans="21:24" x14ac:dyDescent="0.15">
      <c r="U3100" s="767"/>
      <c r="V3100" s="767"/>
      <c r="W3100" s="748"/>
    </row>
    <row r="3101" spans="21:24" x14ac:dyDescent="0.15">
      <c r="U3101" s="767"/>
      <c r="V3101" s="767"/>
      <c r="W3101" s="767"/>
      <c r="X3101" s="767"/>
    </row>
    <row r="3102" spans="21:24" x14ac:dyDescent="0.15">
      <c r="W3102" s="748"/>
      <c r="X3102" s="767"/>
    </row>
    <row r="3103" spans="21:24" x14ac:dyDescent="0.15">
      <c r="W3103" s="767"/>
      <c r="X3103" s="767"/>
    </row>
    <row r="3104" spans="21:24" x14ac:dyDescent="0.15">
      <c r="U3104" s="767"/>
      <c r="V3104" s="767"/>
      <c r="W3104" s="767"/>
      <c r="X3104" s="767"/>
    </row>
    <row r="3105" spans="21:24" x14ac:dyDescent="0.15">
      <c r="U3105" s="767"/>
      <c r="V3105" s="767"/>
      <c r="W3105" s="767"/>
      <c r="X3105" s="767"/>
    </row>
    <row r="3106" spans="21:24" x14ac:dyDescent="0.15">
      <c r="U3106" s="767"/>
      <c r="V3106" s="767"/>
      <c r="W3106" s="767"/>
      <c r="X3106" s="767"/>
    </row>
    <row r="3107" spans="21:24" x14ac:dyDescent="0.15">
      <c r="U3107" s="767"/>
      <c r="V3107" s="767"/>
      <c r="W3107" s="767"/>
      <c r="X3107" s="252"/>
    </row>
    <row r="3108" spans="21:24" x14ac:dyDescent="0.15">
      <c r="U3108" s="767"/>
      <c r="V3108" s="767"/>
      <c r="W3108" s="767"/>
      <c r="X3108" s="767"/>
    </row>
    <row r="3109" spans="21:24" x14ac:dyDescent="0.15">
      <c r="W3109" s="748"/>
      <c r="X3109" s="767"/>
    </row>
    <row r="3110" spans="21:24" x14ac:dyDescent="0.15">
      <c r="U3110" s="767"/>
      <c r="V3110" s="767"/>
      <c r="W3110" s="767"/>
      <c r="X3110" s="767"/>
    </row>
    <row r="3111" spans="21:24" x14ac:dyDescent="0.15">
      <c r="U3111" s="767"/>
      <c r="V3111" s="767"/>
      <c r="W3111" s="767"/>
      <c r="X3111" s="767"/>
    </row>
    <row r="3112" spans="21:24" x14ac:dyDescent="0.15">
      <c r="U3112" s="767"/>
      <c r="V3112" s="767"/>
      <c r="W3112" s="767"/>
      <c r="X3112" s="767"/>
    </row>
    <row r="3113" spans="21:24" x14ac:dyDescent="0.15">
      <c r="U3113" s="767"/>
      <c r="V3113" s="767"/>
      <c r="W3113" s="767"/>
      <c r="X3113" s="748"/>
    </row>
    <row r="3114" spans="21:24" x14ac:dyDescent="0.15">
      <c r="U3114" s="252"/>
      <c r="V3114" s="252"/>
      <c r="W3114" s="767"/>
      <c r="X3114" s="767"/>
    </row>
    <row r="3115" spans="21:24" x14ac:dyDescent="0.15">
      <c r="U3115" s="767"/>
      <c r="V3115" s="767"/>
      <c r="W3115" s="767"/>
      <c r="X3115" s="748"/>
    </row>
    <row r="3116" spans="21:24" x14ac:dyDescent="0.15">
      <c r="U3116" s="767"/>
      <c r="V3116" s="767"/>
      <c r="W3116" s="767"/>
      <c r="X3116" s="767"/>
    </row>
    <row r="3117" spans="21:24" x14ac:dyDescent="0.15">
      <c r="W3117" s="767"/>
      <c r="X3117" s="748"/>
    </row>
    <row r="3118" spans="21:24" x14ac:dyDescent="0.15">
      <c r="U3118" s="767"/>
      <c r="V3118" s="767"/>
      <c r="W3118" s="748"/>
      <c r="X3118" s="748"/>
    </row>
    <row r="3119" spans="21:24" x14ac:dyDescent="0.15">
      <c r="U3119" s="767"/>
      <c r="V3119" s="767"/>
      <c r="W3119" s="767"/>
      <c r="X3119" s="748"/>
    </row>
    <row r="3120" spans="21:24" x14ac:dyDescent="0.15">
      <c r="U3120" s="767"/>
      <c r="V3120" s="767"/>
      <c r="W3120" s="748"/>
    </row>
    <row r="3121" spans="21:24" x14ac:dyDescent="0.15">
      <c r="U3121" s="767"/>
      <c r="V3121" s="767"/>
      <c r="W3121" s="767"/>
    </row>
    <row r="3122" spans="21:24" x14ac:dyDescent="0.15">
      <c r="U3122" s="767"/>
      <c r="V3122" s="767"/>
      <c r="W3122" s="767"/>
      <c r="X3122" s="748"/>
    </row>
    <row r="3123" spans="21:24" x14ac:dyDescent="0.15">
      <c r="U3123" s="767"/>
      <c r="V3123" s="767"/>
      <c r="W3123" s="748"/>
      <c r="X3123" s="748"/>
    </row>
    <row r="3124" spans="21:24" x14ac:dyDescent="0.15">
      <c r="U3124" s="767"/>
      <c r="V3124" s="767"/>
      <c r="W3124" s="748"/>
      <c r="X3124" s="748"/>
    </row>
    <row r="3125" spans="21:24" x14ac:dyDescent="0.15">
      <c r="U3125" s="767"/>
      <c r="V3125" s="767"/>
      <c r="W3125" s="748"/>
      <c r="X3125" s="748"/>
    </row>
    <row r="3126" spans="21:24" x14ac:dyDescent="0.15">
      <c r="U3126" s="748"/>
      <c r="V3126" s="748"/>
      <c r="W3126" s="748"/>
      <c r="X3126" s="767"/>
    </row>
    <row r="3127" spans="21:24" x14ac:dyDescent="0.15">
      <c r="U3127" s="748"/>
      <c r="V3127" s="748"/>
      <c r="W3127" s="748"/>
      <c r="X3127" s="748"/>
    </row>
    <row r="3128" spans="21:24" x14ac:dyDescent="0.15">
      <c r="U3128" s="748"/>
      <c r="V3128" s="748"/>
      <c r="W3128" s="748"/>
      <c r="X3128" s="767"/>
    </row>
    <row r="3129" spans="21:24" x14ac:dyDescent="0.15">
      <c r="U3129" s="767"/>
      <c r="V3129" s="767"/>
      <c r="W3129" s="748"/>
      <c r="X3129" s="748"/>
    </row>
    <row r="3130" spans="21:24" x14ac:dyDescent="0.15">
      <c r="U3130" s="748"/>
      <c r="V3130" s="748"/>
      <c r="W3130" s="748"/>
      <c r="X3130" s="748"/>
    </row>
    <row r="3131" spans="21:24" x14ac:dyDescent="0.15">
      <c r="U3131" s="748"/>
      <c r="V3131" s="748"/>
      <c r="W3131" s="748"/>
      <c r="X3131" s="748"/>
    </row>
    <row r="3132" spans="21:24" x14ac:dyDescent="0.15">
      <c r="U3132" s="767"/>
      <c r="V3132" s="767"/>
      <c r="W3132" s="748"/>
      <c r="X3132" s="767"/>
    </row>
    <row r="3133" spans="21:24" x14ac:dyDescent="0.15">
      <c r="U3133" s="767"/>
      <c r="V3133" s="767"/>
      <c r="W3133" s="767"/>
      <c r="X3133" s="748"/>
    </row>
    <row r="3134" spans="21:24" x14ac:dyDescent="0.15">
      <c r="U3134" s="748"/>
      <c r="V3134" s="748"/>
      <c r="W3134" s="748"/>
      <c r="X3134" s="748"/>
    </row>
    <row r="3135" spans="21:24" x14ac:dyDescent="0.15">
      <c r="U3135" s="748"/>
      <c r="V3135" s="748"/>
      <c r="W3135" s="748"/>
      <c r="X3135" s="767"/>
    </row>
    <row r="3136" spans="21:24" x14ac:dyDescent="0.15">
      <c r="U3136" s="767"/>
      <c r="V3136" s="767"/>
      <c r="W3136" s="748"/>
      <c r="X3136" s="748"/>
    </row>
    <row r="3137" spans="21:24" x14ac:dyDescent="0.15">
      <c r="U3137" s="748"/>
      <c r="V3137" s="748"/>
      <c r="W3137" s="748"/>
      <c r="X3137" s="748"/>
    </row>
    <row r="3138" spans="21:24" x14ac:dyDescent="0.15">
      <c r="U3138" s="767"/>
      <c r="V3138" s="767"/>
      <c r="W3138" s="748"/>
    </row>
    <row r="3139" spans="21:24" x14ac:dyDescent="0.15">
      <c r="U3139" s="767"/>
      <c r="V3139" s="767"/>
      <c r="W3139" s="748"/>
      <c r="X3139" s="748"/>
    </row>
    <row r="3140" spans="21:24" x14ac:dyDescent="0.15">
      <c r="U3140" s="252"/>
      <c r="V3140" s="252"/>
      <c r="W3140" s="767"/>
      <c r="X3140" s="748"/>
    </row>
    <row r="3141" spans="21:24" x14ac:dyDescent="0.15">
      <c r="W3141" s="748"/>
      <c r="X3141" s="767"/>
    </row>
    <row r="3142" spans="21:24" x14ac:dyDescent="0.15">
      <c r="U3142" s="252"/>
      <c r="V3142" s="252"/>
      <c r="W3142" s="252"/>
      <c r="X3142" s="767"/>
    </row>
    <row r="3143" spans="21:24" x14ac:dyDescent="0.15">
      <c r="U3143" s="252"/>
      <c r="V3143" s="252"/>
      <c r="W3143" s="252"/>
      <c r="X3143" s="748"/>
    </row>
    <row r="3144" spans="21:24" x14ac:dyDescent="0.15">
      <c r="U3144" s="748"/>
      <c r="V3144" s="748"/>
      <c r="W3144" s="252"/>
      <c r="X3144" s="767"/>
    </row>
    <row r="3145" spans="21:24" x14ac:dyDescent="0.15">
      <c r="U3145" s="767"/>
      <c r="V3145" s="767"/>
      <c r="W3145" s="252"/>
      <c r="X3145" s="767"/>
    </row>
    <row r="3146" spans="21:24" x14ac:dyDescent="0.15">
      <c r="X3146" s="748"/>
    </row>
    <row r="3147" spans="21:24" x14ac:dyDescent="0.15">
      <c r="U3147" s="767"/>
      <c r="V3147" s="767"/>
      <c r="X3147" s="748"/>
    </row>
    <row r="3148" spans="21:24" x14ac:dyDescent="0.15">
      <c r="U3148" s="767"/>
      <c r="V3148" s="767"/>
      <c r="W3148" s="252"/>
      <c r="X3148" s="767"/>
    </row>
    <row r="3149" spans="21:24" x14ac:dyDescent="0.15">
      <c r="U3149" s="748"/>
      <c r="V3149" s="748"/>
      <c r="W3149" s="252"/>
      <c r="X3149" s="767"/>
    </row>
    <row r="3150" spans="21:24" x14ac:dyDescent="0.15">
      <c r="U3150" s="767"/>
      <c r="V3150" s="767"/>
      <c r="W3150" s="252"/>
    </row>
    <row r="3151" spans="21:24" x14ac:dyDescent="0.15">
      <c r="U3151" s="767"/>
      <c r="V3151" s="767"/>
      <c r="W3151" s="252"/>
      <c r="X3151" s="767"/>
    </row>
    <row r="3152" spans="21:24" x14ac:dyDescent="0.15">
      <c r="U3152" s="767"/>
      <c r="V3152" s="767"/>
      <c r="W3152" s="252"/>
      <c r="X3152" s="767"/>
    </row>
    <row r="3153" spans="21:24" x14ac:dyDescent="0.15">
      <c r="U3153" s="767"/>
      <c r="V3153" s="767"/>
      <c r="W3153" s="767"/>
      <c r="X3153" s="748"/>
    </row>
    <row r="3154" spans="21:24" x14ac:dyDescent="0.15">
      <c r="U3154" s="767"/>
      <c r="V3154" s="767"/>
      <c r="W3154" s="767"/>
      <c r="X3154" s="767"/>
    </row>
    <row r="3155" spans="21:24" x14ac:dyDescent="0.15">
      <c r="U3155" s="767"/>
      <c r="V3155" s="767"/>
      <c r="W3155" s="252"/>
      <c r="X3155" s="767"/>
    </row>
    <row r="3156" spans="21:24" x14ac:dyDescent="0.15">
      <c r="U3156" s="767"/>
      <c r="V3156" s="767"/>
      <c r="W3156" s="767"/>
      <c r="X3156" s="767"/>
    </row>
    <row r="3157" spans="21:24" x14ac:dyDescent="0.15">
      <c r="U3157" s="767"/>
      <c r="V3157" s="767"/>
      <c r="W3157" s="252"/>
      <c r="X3157" s="767"/>
    </row>
    <row r="3158" spans="21:24" x14ac:dyDescent="0.15">
      <c r="U3158" s="767"/>
      <c r="V3158" s="767"/>
      <c r="W3158" s="252"/>
      <c r="X3158" s="767"/>
    </row>
    <row r="3159" spans="21:24" x14ac:dyDescent="0.15">
      <c r="U3159" s="767"/>
      <c r="V3159" s="767"/>
      <c r="W3159" s="767"/>
      <c r="X3159" s="767"/>
    </row>
    <row r="3160" spans="21:24" x14ac:dyDescent="0.15">
      <c r="U3160" s="767"/>
      <c r="V3160" s="767"/>
      <c r="W3160" s="252"/>
      <c r="X3160" s="767"/>
    </row>
    <row r="3161" spans="21:24" x14ac:dyDescent="0.15">
      <c r="U3161" s="767"/>
      <c r="V3161" s="767"/>
      <c r="W3161" s="252"/>
      <c r="X3161" s="767"/>
    </row>
    <row r="3162" spans="21:24" x14ac:dyDescent="0.15">
      <c r="U3162" s="767"/>
      <c r="V3162" s="767"/>
      <c r="W3162" s="252"/>
      <c r="X3162" s="767"/>
    </row>
    <row r="3163" spans="21:24" x14ac:dyDescent="0.15">
      <c r="U3163" s="767"/>
      <c r="V3163" s="767"/>
      <c r="W3163" s="252"/>
      <c r="X3163" s="767"/>
    </row>
    <row r="3164" spans="21:24" x14ac:dyDescent="0.15">
      <c r="U3164" s="767"/>
      <c r="V3164" s="767"/>
      <c r="W3164" s="252"/>
      <c r="X3164" s="748"/>
    </row>
    <row r="3165" spans="21:24" x14ac:dyDescent="0.15">
      <c r="U3165" s="767"/>
      <c r="V3165" s="767"/>
      <c r="W3165" s="767"/>
      <c r="X3165" s="767"/>
    </row>
    <row r="3166" spans="21:24" x14ac:dyDescent="0.15">
      <c r="U3166" s="767"/>
      <c r="V3166" s="767"/>
      <c r="W3166" s="252"/>
      <c r="X3166" s="767"/>
    </row>
    <row r="3167" spans="21:24" x14ac:dyDescent="0.15">
      <c r="U3167" s="767"/>
      <c r="V3167" s="767"/>
      <c r="W3167" s="252"/>
      <c r="X3167" s="767"/>
    </row>
    <row r="3168" spans="21:24" x14ac:dyDescent="0.15">
      <c r="U3168" s="748"/>
      <c r="V3168" s="748"/>
      <c r="W3168" s="767"/>
      <c r="X3168" s="767"/>
    </row>
    <row r="3169" spans="21:24" x14ac:dyDescent="0.15">
      <c r="U3169" s="767"/>
      <c r="V3169" s="767"/>
      <c r="W3169" s="252"/>
      <c r="X3169" s="767"/>
    </row>
    <row r="3170" spans="21:24" x14ac:dyDescent="0.15">
      <c r="U3170" s="748"/>
      <c r="V3170" s="748"/>
      <c r="W3170" s="252"/>
      <c r="X3170" s="767"/>
    </row>
    <row r="3171" spans="21:24" x14ac:dyDescent="0.15">
      <c r="U3171" s="767"/>
      <c r="V3171" s="767"/>
      <c r="W3171" s="767"/>
      <c r="X3171" s="767"/>
    </row>
    <row r="3172" spans="21:24" x14ac:dyDescent="0.15">
      <c r="U3172" s="767"/>
      <c r="V3172" s="767"/>
      <c r="W3172" s="767"/>
      <c r="X3172" s="767"/>
    </row>
    <row r="3173" spans="21:24" x14ac:dyDescent="0.15">
      <c r="U3173" s="767"/>
      <c r="V3173" s="767"/>
      <c r="W3173" s="767"/>
      <c r="X3173" s="767"/>
    </row>
    <row r="3174" spans="21:24" x14ac:dyDescent="0.15">
      <c r="U3174" s="767"/>
      <c r="V3174" s="767"/>
      <c r="W3174" s="767"/>
      <c r="X3174" s="767"/>
    </row>
    <row r="3175" spans="21:24" x14ac:dyDescent="0.15">
      <c r="U3175" s="767"/>
      <c r="V3175" s="767"/>
      <c r="W3175" s="767"/>
      <c r="X3175" s="767"/>
    </row>
    <row r="3176" spans="21:24" x14ac:dyDescent="0.15">
      <c r="U3176" s="767"/>
      <c r="V3176" s="767"/>
      <c r="W3176" s="767"/>
      <c r="X3176" s="767"/>
    </row>
    <row r="3177" spans="21:24" x14ac:dyDescent="0.15">
      <c r="U3177" s="767"/>
      <c r="V3177" s="748"/>
      <c r="W3177" s="748"/>
      <c r="X3177" s="767"/>
    </row>
    <row r="3178" spans="21:24" x14ac:dyDescent="0.15">
      <c r="U3178" s="767"/>
      <c r="V3178" s="748"/>
      <c r="W3178" s="767"/>
      <c r="X3178" s="767"/>
    </row>
    <row r="3179" spans="21:24" x14ac:dyDescent="0.15">
      <c r="U3179" s="767"/>
      <c r="V3179" s="748"/>
      <c r="W3179" s="748"/>
      <c r="X3179" s="767"/>
    </row>
    <row r="3180" spans="21:24" x14ac:dyDescent="0.15">
      <c r="U3180" s="767"/>
      <c r="V3180" s="767"/>
      <c r="W3180" s="748"/>
      <c r="X3180" s="767"/>
    </row>
    <row r="3181" spans="21:24" x14ac:dyDescent="0.15">
      <c r="U3181" s="767"/>
      <c r="V3181" s="767"/>
      <c r="W3181" s="767"/>
      <c r="X3181" s="767"/>
    </row>
    <row r="3182" spans="21:24" x14ac:dyDescent="0.15">
      <c r="U3182" s="767"/>
      <c r="V3182" s="767"/>
      <c r="W3182" s="748"/>
      <c r="X3182" s="767"/>
    </row>
    <row r="3183" spans="21:24" x14ac:dyDescent="0.15">
      <c r="U3183" s="767"/>
      <c r="V3183" s="767"/>
      <c r="W3183" s="767"/>
      <c r="X3183" s="767"/>
    </row>
    <row r="3184" spans="21:24" x14ac:dyDescent="0.15">
      <c r="U3184" s="767"/>
      <c r="V3184" s="767"/>
      <c r="W3184" s="767"/>
      <c r="X3184" s="767"/>
    </row>
    <row r="3185" spans="21:24" x14ac:dyDescent="0.15">
      <c r="U3185" s="252"/>
      <c r="V3185" s="252"/>
      <c r="W3185" s="252"/>
      <c r="X3185" s="748"/>
    </row>
    <row r="3186" spans="21:24" x14ac:dyDescent="0.15">
      <c r="U3186" s="767"/>
      <c r="V3186" s="767"/>
      <c r="X3186" s="767"/>
    </row>
    <row r="3187" spans="21:24" x14ac:dyDescent="0.15">
      <c r="U3187" s="767"/>
      <c r="V3187" s="767"/>
      <c r="W3187" s="252"/>
      <c r="X3187" s="767"/>
    </row>
    <row r="3188" spans="21:24" x14ac:dyDescent="0.15">
      <c r="W3188" s="252"/>
      <c r="X3188" s="767"/>
    </row>
    <row r="3189" spans="21:24" x14ac:dyDescent="0.15">
      <c r="W3189" s="767"/>
      <c r="X3189" s="767"/>
    </row>
    <row r="3190" spans="21:24" x14ac:dyDescent="0.15">
      <c r="W3190" s="767"/>
    </row>
    <row r="3191" spans="21:24" x14ac:dyDescent="0.15">
      <c r="V3191" s="748"/>
    </row>
    <row r="3192" spans="21:24" x14ac:dyDescent="0.15">
      <c r="W3192" s="767"/>
      <c r="X3192" s="767"/>
    </row>
    <row r="3193" spans="21:24" x14ac:dyDescent="0.15">
      <c r="W3193" s="767"/>
      <c r="X3193" s="767"/>
    </row>
    <row r="3194" spans="21:24" x14ac:dyDescent="0.15">
      <c r="U3194" s="748"/>
      <c r="V3194" s="748"/>
      <c r="W3194" s="748"/>
      <c r="X3194" s="767"/>
    </row>
    <row r="3195" spans="21:24" x14ac:dyDescent="0.15">
      <c r="W3195" s="767"/>
      <c r="X3195" s="748"/>
    </row>
    <row r="3196" spans="21:24" x14ac:dyDescent="0.15">
      <c r="W3196" s="767"/>
      <c r="X3196" s="748"/>
    </row>
    <row r="3197" spans="21:24" x14ac:dyDescent="0.15">
      <c r="U3197" s="767"/>
      <c r="V3197" s="767"/>
      <c r="W3197" s="767"/>
      <c r="X3197" s="748"/>
    </row>
    <row r="3198" spans="21:24" x14ac:dyDescent="0.15">
      <c r="W3198" s="767"/>
      <c r="X3198" s="767"/>
    </row>
    <row r="3199" spans="21:24" x14ac:dyDescent="0.15">
      <c r="W3199" s="767"/>
    </row>
    <row r="3200" spans="21:24" x14ac:dyDescent="0.15">
      <c r="U3200" s="748"/>
      <c r="V3200" s="748"/>
      <c r="W3200" s="767"/>
      <c r="X3200" s="748"/>
    </row>
    <row r="3201" spans="21:24" x14ac:dyDescent="0.15">
      <c r="U3201" s="748"/>
      <c r="V3201" s="748"/>
      <c r="W3201" s="767"/>
      <c r="X3201" s="748"/>
    </row>
    <row r="3202" spans="21:24" x14ac:dyDescent="0.15">
      <c r="U3202" s="748"/>
      <c r="V3202" s="748"/>
      <c r="W3202" s="767"/>
      <c r="X3202" s="748"/>
    </row>
    <row r="3203" spans="21:24" x14ac:dyDescent="0.15">
      <c r="U3203" s="748"/>
      <c r="V3203" s="748"/>
      <c r="W3203" s="767"/>
      <c r="X3203" s="748"/>
    </row>
    <row r="3204" spans="21:24" x14ac:dyDescent="0.15">
      <c r="U3204" s="748"/>
      <c r="V3204" s="748"/>
      <c r="W3204" s="767"/>
      <c r="X3204" s="748"/>
    </row>
    <row r="3205" spans="21:24" x14ac:dyDescent="0.15">
      <c r="U3205" s="767"/>
      <c r="V3205" s="767"/>
      <c r="W3205" s="767"/>
      <c r="X3205" s="748"/>
    </row>
    <row r="3206" spans="21:24" x14ac:dyDescent="0.15">
      <c r="U3206" s="252"/>
      <c r="V3206" s="252"/>
      <c r="W3206" s="767"/>
      <c r="X3206" s="748"/>
    </row>
    <row r="3207" spans="21:24" x14ac:dyDescent="0.15">
      <c r="U3207" s="748"/>
      <c r="V3207" s="748"/>
      <c r="W3207" s="767"/>
      <c r="X3207" s="748"/>
    </row>
    <row r="3208" spans="21:24" x14ac:dyDescent="0.15">
      <c r="U3208" s="767"/>
      <c r="V3208" s="767"/>
      <c r="W3208" s="767"/>
      <c r="X3208" s="748"/>
    </row>
    <row r="3209" spans="21:24" x14ac:dyDescent="0.15">
      <c r="U3209" s="767"/>
      <c r="V3209" s="767"/>
      <c r="W3209" s="767"/>
      <c r="X3209" s="748"/>
    </row>
    <row r="3210" spans="21:24" x14ac:dyDescent="0.15">
      <c r="U3210" s="748"/>
      <c r="V3210" s="748"/>
      <c r="W3210" s="767"/>
      <c r="X3210" s="748"/>
    </row>
    <row r="3211" spans="21:24" x14ac:dyDescent="0.15">
      <c r="U3211" s="767"/>
      <c r="V3211" s="767"/>
      <c r="W3211" s="767"/>
      <c r="X3211" s="748"/>
    </row>
    <row r="3212" spans="21:24" x14ac:dyDescent="0.15">
      <c r="W3212" s="767"/>
      <c r="X3212" s="748"/>
    </row>
    <row r="3213" spans="21:24" x14ac:dyDescent="0.15">
      <c r="U3213" s="748"/>
      <c r="V3213" s="748"/>
      <c r="W3213" s="748"/>
      <c r="X3213" s="767"/>
    </row>
    <row r="3214" spans="21:24" x14ac:dyDescent="0.15">
      <c r="U3214" s="767"/>
      <c r="V3214" s="767"/>
      <c r="W3214" s="767"/>
      <c r="X3214" s="748"/>
    </row>
    <row r="3215" spans="21:24" x14ac:dyDescent="0.15">
      <c r="U3215" s="252"/>
      <c r="V3215" s="252"/>
      <c r="W3215" s="748"/>
      <c r="X3215" s="748"/>
    </row>
    <row r="3216" spans="21:24" x14ac:dyDescent="0.15">
      <c r="U3216" s="767"/>
      <c r="V3216" s="767"/>
      <c r="W3216" s="767"/>
      <c r="X3216" s="767"/>
    </row>
    <row r="3217" spans="21:24" x14ac:dyDescent="0.15">
      <c r="U3217" s="748"/>
      <c r="V3217" s="748"/>
      <c r="W3217" s="767"/>
      <c r="X3217" s="767"/>
    </row>
    <row r="3218" spans="21:24" x14ac:dyDescent="0.15">
      <c r="U3218" s="767"/>
      <c r="V3218" s="748"/>
      <c r="W3218" s="767"/>
      <c r="X3218" s="767"/>
    </row>
    <row r="3219" spans="21:24" x14ac:dyDescent="0.15">
      <c r="U3219" s="767"/>
      <c r="V3219" s="767"/>
      <c r="W3219" s="748"/>
      <c r="X3219" s="748"/>
    </row>
    <row r="3220" spans="21:24" x14ac:dyDescent="0.15">
      <c r="U3220" s="767"/>
      <c r="V3220" s="767"/>
      <c r="W3220" s="767"/>
      <c r="X3220" s="767"/>
    </row>
    <row r="3221" spans="21:24" x14ac:dyDescent="0.15">
      <c r="U3221" s="767"/>
      <c r="V3221" s="748"/>
      <c r="W3221" s="767"/>
      <c r="X3221" s="767"/>
    </row>
    <row r="3222" spans="21:24" x14ac:dyDescent="0.15">
      <c r="U3222" s="767"/>
      <c r="V3222" s="767"/>
      <c r="W3222" s="767"/>
      <c r="X3222" s="767"/>
    </row>
    <row r="3223" spans="21:24" x14ac:dyDescent="0.15">
      <c r="U3223" s="767"/>
      <c r="V3223" s="767"/>
      <c r="W3223" s="767"/>
      <c r="X3223" s="767"/>
    </row>
    <row r="3224" spans="21:24" x14ac:dyDescent="0.15">
      <c r="U3224" s="767"/>
      <c r="V3224" s="767"/>
      <c r="W3224" s="767"/>
      <c r="X3224" s="748"/>
    </row>
    <row r="3225" spans="21:24" x14ac:dyDescent="0.15">
      <c r="U3225" s="767"/>
      <c r="V3225" s="767"/>
      <c r="W3225" s="767"/>
    </row>
    <row r="3226" spans="21:24" x14ac:dyDescent="0.15">
      <c r="U3226" s="767"/>
      <c r="V3226" s="767"/>
      <c r="W3226" s="767"/>
      <c r="X3226" s="767"/>
    </row>
    <row r="3227" spans="21:24" x14ac:dyDescent="0.15">
      <c r="U3227" s="767"/>
      <c r="V3227" s="767"/>
      <c r="W3227" s="767"/>
      <c r="X3227" s="748"/>
    </row>
    <row r="3228" spans="21:24" x14ac:dyDescent="0.15">
      <c r="U3228" s="767"/>
      <c r="V3228" s="767"/>
      <c r="X3228" s="767"/>
    </row>
    <row r="3229" spans="21:24" x14ac:dyDescent="0.15">
      <c r="U3229" s="767"/>
      <c r="V3229" s="767"/>
      <c r="X3229" s="767"/>
    </row>
    <row r="3230" spans="21:24" x14ac:dyDescent="0.15">
      <c r="U3230" s="767"/>
      <c r="V3230" s="767"/>
      <c r="X3230" s="252"/>
    </row>
    <row r="3231" spans="21:24" x14ac:dyDescent="0.15">
      <c r="U3231" s="767"/>
      <c r="V3231" s="767"/>
      <c r="W3231" s="748"/>
    </row>
    <row r="3232" spans="21:24" x14ac:dyDescent="0.15">
      <c r="U3232" s="767"/>
      <c r="V3232" s="767"/>
      <c r="W3232" s="767"/>
      <c r="X3232" s="252"/>
    </row>
    <row r="3233" spans="21:24" x14ac:dyDescent="0.15">
      <c r="U3233" s="767"/>
      <c r="V3233" s="748"/>
      <c r="W3233" s="767"/>
      <c r="X3233" s="252"/>
    </row>
    <row r="3234" spans="21:24" x14ac:dyDescent="0.15">
      <c r="U3234" s="767"/>
      <c r="V3234" s="767"/>
      <c r="W3234" s="767"/>
      <c r="X3234" s="767"/>
    </row>
    <row r="3235" spans="21:24" x14ac:dyDescent="0.15">
      <c r="U3235" s="767"/>
      <c r="V3235" s="767"/>
      <c r="W3235" s="767"/>
      <c r="X3235" s="767"/>
    </row>
    <row r="3236" spans="21:24" x14ac:dyDescent="0.15">
      <c r="U3236" s="767"/>
      <c r="V3236" s="767"/>
      <c r="W3236" s="767"/>
    </row>
    <row r="3237" spans="21:24" x14ac:dyDescent="0.15">
      <c r="U3237" s="767"/>
      <c r="V3237" s="767"/>
      <c r="W3237" s="767"/>
      <c r="X3237" s="767"/>
    </row>
    <row r="3238" spans="21:24" x14ac:dyDescent="0.15">
      <c r="U3238" s="767"/>
      <c r="V3238" s="767"/>
      <c r="W3238" s="767"/>
      <c r="X3238" s="767"/>
    </row>
    <row r="3239" spans="21:24" x14ac:dyDescent="0.15">
      <c r="U3239" s="748"/>
      <c r="V3239" s="748"/>
      <c r="W3239" s="767"/>
      <c r="X3239" s="748"/>
    </row>
    <row r="3240" spans="21:24" x14ac:dyDescent="0.15">
      <c r="U3240" s="767"/>
      <c r="V3240" s="767"/>
      <c r="W3240" s="767"/>
      <c r="X3240" s="767"/>
    </row>
    <row r="3241" spans="21:24" x14ac:dyDescent="0.15">
      <c r="U3241" s="748"/>
      <c r="V3241" s="748"/>
      <c r="W3241" s="767"/>
      <c r="X3241" s="767"/>
    </row>
    <row r="3242" spans="21:24" x14ac:dyDescent="0.15">
      <c r="U3242" s="252"/>
      <c r="V3242" s="252"/>
      <c r="W3242" s="767"/>
      <c r="X3242" s="767"/>
    </row>
    <row r="3243" spans="21:24" x14ac:dyDescent="0.15">
      <c r="U3243" s="767"/>
      <c r="V3243" s="767"/>
      <c r="W3243" s="748"/>
      <c r="X3243" s="767"/>
    </row>
    <row r="3244" spans="21:24" x14ac:dyDescent="0.15">
      <c r="W3244" s="767"/>
      <c r="X3244" s="767"/>
    </row>
    <row r="3245" spans="21:24" x14ac:dyDescent="0.15">
      <c r="U3245" s="252"/>
      <c r="V3245" s="252"/>
      <c r="W3245" s="767"/>
      <c r="X3245" s="767"/>
    </row>
    <row r="3246" spans="21:24" x14ac:dyDescent="0.15">
      <c r="W3246" s="767"/>
      <c r="X3246" s="767"/>
    </row>
    <row r="3247" spans="21:24" x14ac:dyDescent="0.15">
      <c r="W3247" s="767"/>
      <c r="X3247" s="767"/>
    </row>
    <row r="3248" spans="21:24" x14ac:dyDescent="0.15">
      <c r="U3248" s="252"/>
      <c r="V3248" s="252"/>
      <c r="W3248" s="767"/>
      <c r="X3248" s="767"/>
    </row>
    <row r="3249" spans="21:24" x14ac:dyDescent="0.15">
      <c r="U3249" s="252"/>
      <c r="V3249" s="252"/>
      <c r="W3249" s="767"/>
      <c r="X3249" s="767"/>
    </row>
    <row r="3250" spans="21:24" x14ac:dyDescent="0.15">
      <c r="U3250" s="252"/>
      <c r="V3250" s="252"/>
      <c r="W3250" s="748"/>
      <c r="X3250" s="767"/>
    </row>
    <row r="3251" spans="21:24" x14ac:dyDescent="0.15">
      <c r="U3251" s="252"/>
      <c r="V3251" s="252"/>
      <c r="W3251" s="767"/>
      <c r="X3251" s="767"/>
    </row>
    <row r="3252" spans="21:24" x14ac:dyDescent="0.15">
      <c r="U3252" s="748"/>
      <c r="V3252" s="748"/>
      <c r="W3252" s="748"/>
      <c r="X3252" s="767"/>
    </row>
    <row r="3253" spans="21:24" x14ac:dyDescent="0.15">
      <c r="U3253" s="252"/>
      <c r="V3253" s="252"/>
      <c r="W3253" s="748"/>
      <c r="X3253" s="767"/>
    </row>
    <row r="3254" spans="21:24" x14ac:dyDescent="0.15">
      <c r="U3254" s="252"/>
      <c r="V3254" s="748"/>
      <c r="W3254" s="767"/>
      <c r="X3254" s="767"/>
    </row>
    <row r="3255" spans="21:24" x14ac:dyDescent="0.15">
      <c r="U3255" s="252"/>
      <c r="V3255" s="252"/>
      <c r="W3255" s="767"/>
      <c r="X3255" s="767"/>
    </row>
    <row r="3256" spans="21:24" x14ac:dyDescent="0.15">
      <c r="U3256" s="252"/>
      <c r="V3256" s="252"/>
      <c r="W3256" s="748"/>
      <c r="X3256" s="767"/>
    </row>
    <row r="3257" spans="21:24" x14ac:dyDescent="0.15">
      <c r="U3257" s="252"/>
      <c r="V3257" s="252"/>
      <c r="W3257" s="767"/>
      <c r="X3257" s="767"/>
    </row>
    <row r="3258" spans="21:24" x14ac:dyDescent="0.15">
      <c r="U3258" s="767"/>
      <c r="V3258" s="767"/>
      <c r="X3258" s="767"/>
    </row>
    <row r="3259" spans="21:24" x14ac:dyDescent="0.15">
      <c r="U3259" s="767"/>
      <c r="V3259" s="767"/>
      <c r="W3259" s="748"/>
      <c r="X3259" s="767"/>
    </row>
    <row r="3260" spans="21:24" x14ac:dyDescent="0.15">
      <c r="U3260" s="767"/>
      <c r="V3260" s="767"/>
      <c r="W3260" s="767"/>
      <c r="X3260" s="748"/>
    </row>
    <row r="3261" spans="21:24" x14ac:dyDescent="0.15">
      <c r="U3261" s="748"/>
      <c r="V3261" s="748"/>
      <c r="W3261" s="252"/>
      <c r="X3261" s="748"/>
    </row>
    <row r="3262" spans="21:24" x14ac:dyDescent="0.15">
      <c r="U3262" s="748"/>
      <c r="V3262" s="748"/>
      <c r="W3262" s="767"/>
      <c r="X3262" s="748"/>
    </row>
    <row r="3263" spans="21:24" x14ac:dyDescent="0.15">
      <c r="U3263" s="748"/>
      <c r="V3263" s="748"/>
      <c r="W3263" s="748"/>
      <c r="X3263" s="748"/>
    </row>
    <row r="3264" spans="21:24" x14ac:dyDescent="0.15">
      <c r="U3264" s="748"/>
      <c r="V3264" s="748"/>
      <c r="W3264" s="767"/>
      <c r="X3264" s="748"/>
    </row>
    <row r="3265" spans="21:24" x14ac:dyDescent="0.15">
      <c r="U3265" s="748"/>
      <c r="V3265" s="748"/>
      <c r="W3265" s="767"/>
      <c r="X3265" s="748"/>
    </row>
    <row r="3266" spans="21:24" x14ac:dyDescent="0.15">
      <c r="U3266" s="748"/>
      <c r="V3266" s="748"/>
      <c r="W3266" s="767"/>
      <c r="X3266" s="748"/>
    </row>
    <row r="3267" spans="21:24" x14ac:dyDescent="0.15">
      <c r="U3267" s="767"/>
      <c r="V3267" s="767"/>
      <c r="W3267" s="767"/>
      <c r="X3267" s="767"/>
    </row>
    <row r="3268" spans="21:24" x14ac:dyDescent="0.15">
      <c r="U3268" s="767"/>
      <c r="V3268" s="767"/>
      <c r="W3268" s="767"/>
      <c r="X3268" s="767"/>
    </row>
    <row r="3269" spans="21:24" x14ac:dyDescent="0.15">
      <c r="U3269" s="767"/>
      <c r="V3269" s="767"/>
      <c r="W3269" s="767"/>
      <c r="X3269" s="767"/>
    </row>
    <row r="3270" spans="21:24" x14ac:dyDescent="0.15">
      <c r="U3270" s="748"/>
      <c r="V3270" s="748"/>
      <c r="W3270" s="767"/>
      <c r="X3270" s="767"/>
    </row>
    <row r="3271" spans="21:24" x14ac:dyDescent="0.15">
      <c r="U3271" s="767"/>
      <c r="V3271" s="767"/>
      <c r="W3271" s="767"/>
      <c r="X3271" s="748"/>
    </row>
    <row r="3272" spans="21:24" x14ac:dyDescent="0.15">
      <c r="U3272" s="767"/>
      <c r="V3272" s="767"/>
      <c r="W3272" s="767"/>
      <c r="X3272" s="767"/>
    </row>
    <row r="3273" spans="21:24" x14ac:dyDescent="0.15">
      <c r="U3273" s="748"/>
      <c r="V3273" s="748"/>
      <c r="W3273" s="767"/>
      <c r="X3273" s="767"/>
    </row>
    <row r="3274" spans="21:24" x14ac:dyDescent="0.15">
      <c r="U3274" s="767"/>
      <c r="V3274" s="767"/>
      <c r="W3274" s="767"/>
      <c r="X3274" s="748"/>
    </row>
    <row r="3275" spans="21:24" x14ac:dyDescent="0.15">
      <c r="U3275" s="767"/>
      <c r="V3275" s="767"/>
      <c r="W3275" s="767"/>
      <c r="X3275" s="748"/>
    </row>
    <row r="3276" spans="21:24" x14ac:dyDescent="0.15">
      <c r="U3276" s="748"/>
      <c r="V3276" s="748"/>
      <c r="W3276" s="767"/>
      <c r="X3276" s="748"/>
    </row>
    <row r="3277" spans="21:24" x14ac:dyDescent="0.15">
      <c r="W3277" s="767"/>
      <c r="X3277" s="767"/>
    </row>
    <row r="3278" spans="21:24" x14ac:dyDescent="0.15">
      <c r="U3278" s="767"/>
      <c r="V3278" s="767"/>
      <c r="W3278" s="767"/>
      <c r="X3278" s="767"/>
    </row>
    <row r="3279" spans="21:24" x14ac:dyDescent="0.15">
      <c r="U3279" s="767"/>
      <c r="V3279" s="767"/>
      <c r="W3279" s="767"/>
      <c r="X3279" s="767"/>
    </row>
    <row r="3280" spans="21:24" x14ac:dyDescent="0.15">
      <c r="U3280" s="767"/>
      <c r="V3280" s="767"/>
      <c r="W3280" s="767"/>
      <c r="X3280" s="767"/>
    </row>
    <row r="3281" spans="21:24" x14ac:dyDescent="0.15">
      <c r="W3281" s="767"/>
      <c r="X3281" s="767"/>
    </row>
    <row r="3282" spans="21:24" x14ac:dyDescent="0.15">
      <c r="U3282" s="767"/>
      <c r="V3282" s="252"/>
      <c r="W3282" s="767"/>
      <c r="X3282" s="767"/>
    </row>
    <row r="3283" spans="21:24" x14ac:dyDescent="0.15">
      <c r="U3283" s="767"/>
      <c r="V3283" s="767"/>
      <c r="W3283" s="767"/>
      <c r="X3283" s="748"/>
    </row>
    <row r="3284" spans="21:24" x14ac:dyDescent="0.15">
      <c r="U3284" s="748"/>
      <c r="V3284" s="748"/>
      <c r="W3284" s="767"/>
      <c r="X3284" s="767"/>
    </row>
    <row r="3285" spans="21:24" x14ac:dyDescent="0.15">
      <c r="U3285" s="767"/>
      <c r="V3285" s="252"/>
      <c r="W3285" s="748"/>
      <c r="X3285" s="767"/>
    </row>
    <row r="3286" spans="21:24" x14ac:dyDescent="0.15">
      <c r="U3286" s="767"/>
      <c r="V3286" s="767"/>
      <c r="W3286" s="767"/>
      <c r="X3286" s="748"/>
    </row>
    <row r="3287" spans="21:24" x14ac:dyDescent="0.15">
      <c r="U3287" s="767"/>
      <c r="V3287" s="767"/>
      <c r="W3287" s="748"/>
      <c r="X3287" s="767"/>
    </row>
    <row r="3288" spans="21:24" x14ac:dyDescent="0.15">
      <c r="U3288" s="767"/>
      <c r="V3288" s="767"/>
      <c r="W3288" s="748"/>
      <c r="X3288" s="767"/>
    </row>
    <row r="3289" spans="21:24" x14ac:dyDescent="0.15">
      <c r="U3289" s="767"/>
      <c r="V3289" s="767"/>
      <c r="W3289" s="767"/>
      <c r="X3289" s="767"/>
    </row>
    <row r="3290" spans="21:24" x14ac:dyDescent="0.15">
      <c r="U3290" s="767"/>
      <c r="V3290" s="767"/>
      <c r="X3290" s="767"/>
    </row>
    <row r="3291" spans="21:24" x14ac:dyDescent="0.15">
      <c r="U3291" s="767"/>
      <c r="V3291" s="767"/>
      <c r="W3291" s="748"/>
      <c r="X3291" s="767"/>
    </row>
    <row r="3292" spans="21:24" x14ac:dyDescent="0.15">
      <c r="U3292" s="767"/>
      <c r="V3292" s="767"/>
      <c r="X3292" s="767"/>
    </row>
    <row r="3293" spans="21:24" x14ac:dyDescent="0.15">
      <c r="U3293" s="767"/>
      <c r="V3293" s="767"/>
      <c r="X3293" s="767"/>
    </row>
    <row r="3294" spans="21:24" x14ac:dyDescent="0.15">
      <c r="U3294" s="767"/>
      <c r="V3294" s="767"/>
      <c r="W3294" s="252"/>
      <c r="X3294" s="767"/>
    </row>
    <row r="3295" spans="21:24" x14ac:dyDescent="0.15">
      <c r="U3295" s="767"/>
      <c r="V3295" s="767"/>
      <c r="W3295" s="252"/>
      <c r="X3295" s="748"/>
    </row>
    <row r="3296" spans="21:24" x14ac:dyDescent="0.15">
      <c r="U3296" s="767"/>
      <c r="V3296" s="767"/>
      <c r="W3296" s="252"/>
      <c r="X3296" s="748"/>
    </row>
    <row r="3297" spans="21:24" x14ac:dyDescent="0.15">
      <c r="U3297" s="767"/>
      <c r="V3297" s="252"/>
      <c r="W3297" s="252"/>
      <c r="X3297" s="767"/>
    </row>
    <row r="3298" spans="21:24" x14ac:dyDescent="0.15">
      <c r="U3298" s="767"/>
      <c r="V3298" s="767"/>
      <c r="W3298" s="252"/>
      <c r="X3298" s="748"/>
    </row>
    <row r="3299" spans="21:24" x14ac:dyDescent="0.15">
      <c r="U3299" s="767"/>
      <c r="V3299" s="767"/>
      <c r="W3299" s="748"/>
      <c r="X3299" s="748"/>
    </row>
    <row r="3300" spans="21:24" x14ac:dyDescent="0.15">
      <c r="U3300" s="767"/>
      <c r="V3300" s="767"/>
      <c r="W3300" s="767"/>
      <c r="X3300" s="767"/>
    </row>
    <row r="3301" spans="21:24" x14ac:dyDescent="0.15">
      <c r="U3301" s="767"/>
      <c r="V3301" s="767"/>
      <c r="W3301" s="748"/>
      <c r="X3301" s="767"/>
    </row>
    <row r="3302" spans="21:24" x14ac:dyDescent="0.15">
      <c r="U3302" s="767"/>
      <c r="V3302" s="767"/>
      <c r="W3302" s="748"/>
      <c r="X3302" s="748"/>
    </row>
    <row r="3303" spans="21:24" x14ac:dyDescent="0.15">
      <c r="U3303" s="767"/>
      <c r="V3303" s="767"/>
      <c r="W3303" s="748"/>
      <c r="X3303" s="767"/>
    </row>
    <row r="3304" spans="21:24" x14ac:dyDescent="0.15">
      <c r="U3304" s="767"/>
      <c r="V3304" s="767"/>
      <c r="W3304" s="748"/>
    </row>
    <row r="3305" spans="21:24" x14ac:dyDescent="0.15">
      <c r="U3305" s="748"/>
      <c r="V3305" s="748"/>
      <c r="W3305" s="767"/>
      <c r="X3305" s="748"/>
    </row>
    <row r="3306" spans="21:24" x14ac:dyDescent="0.15">
      <c r="U3306" s="767"/>
      <c r="V3306" s="767"/>
      <c r="W3306" s="767"/>
      <c r="X3306" s="767"/>
    </row>
    <row r="3307" spans="21:24" x14ac:dyDescent="0.15">
      <c r="U3307" s="767"/>
      <c r="V3307" s="767"/>
      <c r="W3307" s="767"/>
      <c r="X3307" s="748"/>
    </row>
    <row r="3308" spans="21:24" x14ac:dyDescent="0.15">
      <c r="U3308" s="748"/>
      <c r="V3308" s="748"/>
      <c r="W3308" s="767"/>
      <c r="X3308" s="767"/>
    </row>
    <row r="3309" spans="21:24" x14ac:dyDescent="0.15">
      <c r="U3309" s="767"/>
      <c r="V3309" s="767"/>
      <c r="W3309" s="767"/>
      <c r="X3309" s="748"/>
    </row>
    <row r="3310" spans="21:24" x14ac:dyDescent="0.15">
      <c r="W3310" s="767"/>
      <c r="X3310" s="748"/>
    </row>
    <row r="3311" spans="21:24" x14ac:dyDescent="0.15">
      <c r="W3311" s="767"/>
      <c r="X3311" s="767"/>
    </row>
    <row r="3312" spans="21:24" x14ac:dyDescent="0.15">
      <c r="U3312" s="748"/>
      <c r="V3312" s="748"/>
      <c r="W3312" s="767"/>
      <c r="X3312" s="767"/>
    </row>
    <row r="3313" spans="21:24" x14ac:dyDescent="0.15">
      <c r="U3313" s="748"/>
      <c r="V3313" s="748"/>
      <c r="W3313" s="767"/>
      <c r="X3313" s="748"/>
    </row>
    <row r="3314" spans="21:24" x14ac:dyDescent="0.15">
      <c r="U3314" s="748"/>
      <c r="V3314" s="748"/>
      <c r="W3314" s="748"/>
      <c r="X3314" s="767"/>
    </row>
    <row r="3315" spans="21:24" x14ac:dyDescent="0.15">
      <c r="U3315" s="767"/>
      <c r="V3315" s="767"/>
      <c r="W3315" s="767"/>
      <c r="X3315" s="767"/>
    </row>
    <row r="3316" spans="21:24" x14ac:dyDescent="0.15">
      <c r="U3316" s="767"/>
      <c r="V3316" s="767"/>
      <c r="W3316" s="767"/>
      <c r="X3316" s="767"/>
    </row>
    <row r="3317" spans="21:24" x14ac:dyDescent="0.15">
      <c r="U3317" s="748"/>
      <c r="V3317" s="748"/>
      <c r="W3317" s="767"/>
      <c r="X3317" s="767"/>
    </row>
    <row r="3318" spans="21:24" x14ac:dyDescent="0.15">
      <c r="U3318" s="767"/>
      <c r="V3318" s="252"/>
      <c r="W3318" s="767"/>
      <c r="X3318" s="767"/>
    </row>
    <row r="3319" spans="21:24" x14ac:dyDescent="0.15">
      <c r="U3319" s="767"/>
      <c r="V3319" s="767"/>
      <c r="W3319" s="767"/>
      <c r="X3319" s="767"/>
    </row>
    <row r="3320" spans="21:24" x14ac:dyDescent="0.15">
      <c r="U3320" s="767"/>
      <c r="V3320" s="767"/>
      <c r="W3320" s="748"/>
      <c r="X3320" s="767"/>
    </row>
    <row r="3321" spans="21:24" x14ac:dyDescent="0.15">
      <c r="U3321" s="767"/>
      <c r="V3321" s="767"/>
      <c r="W3321" s="767"/>
      <c r="X3321" s="767"/>
    </row>
    <row r="3322" spans="21:24" x14ac:dyDescent="0.15">
      <c r="U3322" s="748"/>
      <c r="V3322" s="748"/>
      <c r="W3322" s="767"/>
      <c r="X3322" s="767"/>
    </row>
    <row r="3323" spans="21:24" x14ac:dyDescent="0.15">
      <c r="U3323" s="767"/>
      <c r="V3323" s="767"/>
      <c r="W3323" s="748"/>
      <c r="X3323" s="767"/>
    </row>
    <row r="3324" spans="21:24" x14ac:dyDescent="0.15">
      <c r="U3324" s="748"/>
      <c r="V3324" s="748"/>
      <c r="X3324" s="767"/>
    </row>
    <row r="3325" spans="21:24" x14ac:dyDescent="0.15">
      <c r="U3325" s="748"/>
      <c r="V3325" s="748"/>
      <c r="W3325" s="767"/>
      <c r="X3325" s="748"/>
    </row>
    <row r="3326" spans="21:24" x14ac:dyDescent="0.15">
      <c r="U3326" s="748"/>
      <c r="V3326" s="748"/>
      <c r="W3326" s="767"/>
      <c r="X3326" s="767"/>
    </row>
    <row r="3327" spans="21:24" x14ac:dyDescent="0.15">
      <c r="U3327" s="767"/>
      <c r="V3327" s="767"/>
      <c r="W3327" s="767"/>
      <c r="X3327" s="767"/>
    </row>
    <row r="3328" spans="21:24" x14ac:dyDescent="0.15">
      <c r="U3328" s="748"/>
      <c r="V3328" s="748"/>
      <c r="X3328" s="767"/>
    </row>
    <row r="3329" spans="21:24" x14ac:dyDescent="0.15">
      <c r="U3329" s="767"/>
      <c r="V3329" s="767"/>
      <c r="W3329" s="748"/>
      <c r="X3329" s="767"/>
    </row>
    <row r="3330" spans="21:24" x14ac:dyDescent="0.15">
      <c r="U3330" s="767"/>
      <c r="V3330" s="767"/>
      <c r="W3330" s="767"/>
      <c r="X3330" s="767"/>
    </row>
    <row r="3331" spans="21:24" x14ac:dyDescent="0.15">
      <c r="W3331" s="748"/>
      <c r="X3331" s="748"/>
    </row>
    <row r="3332" spans="21:24" x14ac:dyDescent="0.15">
      <c r="W3332" s="748"/>
      <c r="X3332" s="767"/>
    </row>
    <row r="3333" spans="21:24" x14ac:dyDescent="0.15">
      <c r="W3333" s="767"/>
      <c r="X3333" s="748"/>
    </row>
    <row r="3334" spans="21:24" x14ac:dyDescent="0.15">
      <c r="W3334" s="767"/>
      <c r="X3334" s="252"/>
    </row>
    <row r="3335" spans="21:24" x14ac:dyDescent="0.15">
      <c r="U3335" s="767"/>
      <c r="V3335" s="767"/>
      <c r="W3335" s="767"/>
      <c r="X3335" s="767"/>
    </row>
    <row r="3336" spans="21:24" x14ac:dyDescent="0.15">
      <c r="U3336" s="748"/>
      <c r="V3336" s="748"/>
      <c r="W3336" s="767"/>
    </row>
    <row r="3337" spans="21:24" x14ac:dyDescent="0.15">
      <c r="U3337" s="767"/>
      <c r="V3337" s="767"/>
      <c r="W3337" s="767"/>
      <c r="X3337" s="252"/>
    </row>
    <row r="3338" spans="21:24" x14ac:dyDescent="0.15">
      <c r="U3338" s="767"/>
      <c r="V3338" s="767"/>
      <c r="W3338" s="767"/>
    </row>
    <row r="3339" spans="21:24" x14ac:dyDescent="0.15">
      <c r="U3339" s="252"/>
      <c r="V3339" s="252"/>
      <c r="W3339" s="767"/>
    </row>
    <row r="3340" spans="21:24" x14ac:dyDescent="0.15">
      <c r="U3340" s="252"/>
      <c r="V3340" s="252"/>
      <c r="W3340" s="767"/>
      <c r="X3340" s="252"/>
    </row>
    <row r="3341" spans="21:24" x14ac:dyDescent="0.15">
      <c r="U3341" s="252"/>
      <c r="V3341" s="252"/>
      <c r="W3341" s="767"/>
      <c r="X3341" s="252"/>
    </row>
    <row r="3342" spans="21:24" x14ac:dyDescent="0.15">
      <c r="U3342" s="252"/>
      <c r="V3342" s="252"/>
      <c r="W3342" s="767"/>
      <c r="X3342" s="252"/>
    </row>
    <row r="3343" spans="21:24" x14ac:dyDescent="0.15">
      <c r="U3343" s="767"/>
      <c r="V3343" s="767"/>
      <c r="W3343" s="767"/>
      <c r="X3343" s="252"/>
    </row>
    <row r="3344" spans="21:24" x14ac:dyDescent="0.15">
      <c r="U3344" s="767"/>
      <c r="V3344" s="767"/>
      <c r="W3344" s="748"/>
      <c r="X3344" s="252"/>
    </row>
    <row r="3345" spans="21:24" x14ac:dyDescent="0.15">
      <c r="U3345" s="748"/>
      <c r="V3345" s="748"/>
      <c r="W3345" s="767"/>
      <c r="X3345" s="252"/>
    </row>
    <row r="3346" spans="21:24" x14ac:dyDescent="0.15">
      <c r="U3346" s="767"/>
      <c r="V3346" s="767"/>
      <c r="W3346" s="767"/>
      <c r="X3346" s="748"/>
    </row>
    <row r="3347" spans="21:24" x14ac:dyDescent="0.15">
      <c r="U3347" s="767"/>
      <c r="V3347" s="767"/>
      <c r="W3347" s="767"/>
      <c r="X3347" s="252"/>
    </row>
    <row r="3348" spans="21:24" x14ac:dyDescent="0.15">
      <c r="U3348" s="767"/>
      <c r="V3348" s="767"/>
      <c r="W3348" s="767"/>
      <c r="X3348" s="252"/>
    </row>
    <row r="3349" spans="21:24" x14ac:dyDescent="0.15">
      <c r="U3349" s="767"/>
      <c r="V3349" s="767"/>
      <c r="W3349" s="767"/>
      <c r="X3349" s="252"/>
    </row>
    <row r="3350" spans="21:24" x14ac:dyDescent="0.15">
      <c r="U3350" s="767"/>
      <c r="V3350" s="767"/>
      <c r="W3350" s="748"/>
      <c r="X3350" s="252"/>
    </row>
    <row r="3351" spans="21:24" x14ac:dyDescent="0.15">
      <c r="U3351" s="767"/>
      <c r="V3351" s="767"/>
      <c r="W3351" s="767"/>
      <c r="X3351" s="252"/>
    </row>
    <row r="3352" spans="21:24" x14ac:dyDescent="0.15">
      <c r="U3352" s="767"/>
      <c r="V3352" s="767"/>
      <c r="W3352" s="748"/>
      <c r="X3352" s="748"/>
    </row>
    <row r="3353" spans="21:24" x14ac:dyDescent="0.15">
      <c r="U3353" s="767"/>
      <c r="V3353" s="767"/>
      <c r="W3353" s="252"/>
      <c r="X3353" s="748"/>
    </row>
    <row r="3354" spans="21:24" x14ac:dyDescent="0.15">
      <c r="U3354" s="767"/>
      <c r="V3354" s="767"/>
      <c r="W3354" s="767"/>
      <c r="X3354" s="748"/>
    </row>
    <row r="3355" spans="21:24" x14ac:dyDescent="0.15">
      <c r="U3355" s="767"/>
      <c r="V3355" s="767"/>
      <c r="W3355" s="748"/>
      <c r="X3355" s="767"/>
    </row>
    <row r="3356" spans="21:24" x14ac:dyDescent="0.15">
      <c r="U3356" s="767"/>
      <c r="V3356" s="767"/>
      <c r="W3356" s="252"/>
      <c r="X3356" s="767"/>
    </row>
    <row r="3357" spans="21:24" x14ac:dyDescent="0.15">
      <c r="U3357" s="767"/>
      <c r="V3357" s="767"/>
      <c r="X3357" s="767"/>
    </row>
    <row r="3358" spans="21:24" x14ac:dyDescent="0.15">
      <c r="U3358" s="767"/>
      <c r="V3358" s="767"/>
      <c r="X3358" s="767"/>
    </row>
    <row r="3359" spans="21:24" x14ac:dyDescent="0.15">
      <c r="U3359" s="767"/>
      <c r="V3359" s="767"/>
      <c r="W3359" s="748"/>
      <c r="X3359" s="767"/>
    </row>
    <row r="3360" spans="21:24" x14ac:dyDescent="0.15">
      <c r="U3360" s="767"/>
      <c r="V3360" s="767"/>
      <c r="W3360" s="748"/>
      <c r="X3360" s="767"/>
    </row>
    <row r="3361" spans="21:24" x14ac:dyDescent="0.15">
      <c r="U3361" s="767"/>
      <c r="V3361" s="767"/>
      <c r="W3361" s="748"/>
      <c r="X3361" s="748"/>
    </row>
    <row r="3362" spans="21:24" x14ac:dyDescent="0.15">
      <c r="U3362" s="767"/>
      <c r="V3362" s="767"/>
      <c r="W3362" s="748"/>
      <c r="X3362" s="767"/>
    </row>
    <row r="3363" spans="21:24" x14ac:dyDescent="0.15">
      <c r="U3363" s="767"/>
      <c r="V3363" s="767"/>
      <c r="W3363" s="767"/>
      <c r="X3363" s="767"/>
    </row>
    <row r="3364" spans="21:24" x14ac:dyDescent="0.15">
      <c r="U3364" s="767"/>
      <c r="V3364" s="767"/>
      <c r="W3364" s="767"/>
      <c r="X3364" s="748"/>
    </row>
    <row r="3365" spans="21:24" x14ac:dyDescent="0.15">
      <c r="U3365" s="767"/>
      <c r="V3365" s="767"/>
      <c r="W3365" s="748"/>
      <c r="X3365" s="767"/>
    </row>
    <row r="3366" spans="21:24" x14ac:dyDescent="0.15">
      <c r="U3366" s="767"/>
      <c r="V3366" s="767"/>
      <c r="W3366" s="767"/>
      <c r="X3366" s="767"/>
    </row>
    <row r="3367" spans="21:24" x14ac:dyDescent="0.15">
      <c r="U3367" s="767"/>
      <c r="V3367" s="767"/>
      <c r="W3367" s="767"/>
      <c r="X3367" s="748"/>
    </row>
    <row r="3368" spans="21:24" x14ac:dyDescent="0.15">
      <c r="U3368" s="767"/>
      <c r="V3368" s="767"/>
      <c r="W3368" s="767"/>
      <c r="X3368" s="767"/>
    </row>
    <row r="3369" spans="21:24" x14ac:dyDescent="0.15">
      <c r="U3369" s="767"/>
      <c r="V3369" s="767"/>
      <c r="W3369" s="767"/>
      <c r="X3369" s="767"/>
    </row>
    <row r="3370" spans="21:24" x14ac:dyDescent="0.15">
      <c r="U3370" s="767"/>
      <c r="V3370" s="767"/>
      <c r="W3370" s="767"/>
      <c r="X3370" s="748"/>
    </row>
    <row r="3371" spans="21:24" x14ac:dyDescent="0.15">
      <c r="U3371" s="767"/>
      <c r="V3371" s="767"/>
      <c r="W3371" s="767"/>
    </row>
    <row r="3372" spans="21:24" x14ac:dyDescent="0.15">
      <c r="U3372" s="767"/>
      <c r="V3372" s="767"/>
      <c r="W3372" s="748"/>
      <c r="X3372" s="767"/>
    </row>
    <row r="3373" spans="21:24" x14ac:dyDescent="0.15">
      <c r="U3373" s="767"/>
      <c r="V3373" s="767"/>
      <c r="W3373" s="748"/>
      <c r="X3373" s="252"/>
    </row>
    <row r="3374" spans="21:24" x14ac:dyDescent="0.15">
      <c r="W3374" s="748"/>
      <c r="X3374" s="767"/>
    </row>
    <row r="3375" spans="21:24" x14ac:dyDescent="0.15">
      <c r="U3375" s="748"/>
      <c r="V3375" s="748"/>
      <c r="W3375" s="767"/>
    </row>
    <row r="3376" spans="21:24" x14ac:dyDescent="0.15">
      <c r="U3376" s="767"/>
      <c r="V3376" s="767"/>
      <c r="W3376" s="767"/>
      <c r="X3376" s="252"/>
    </row>
    <row r="3377" spans="21:24" x14ac:dyDescent="0.15">
      <c r="U3377" s="767"/>
      <c r="V3377" s="767"/>
      <c r="W3377" s="767"/>
      <c r="X3377" s="767"/>
    </row>
    <row r="3378" spans="21:24" x14ac:dyDescent="0.15">
      <c r="U3378" s="767"/>
      <c r="V3378" s="767"/>
      <c r="W3378" s="767"/>
      <c r="X3378" s="748"/>
    </row>
    <row r="3379" spans="21:24" x14ac:dyDescent="0.15">
      <c r="U3379" s="748"/>
      <c r="V3379" s="748"/>
      <c r="X3379" s="252"/>
    </row>
    <row r="3380" spans="21:24" x14ac:dyDescent="0.15">
      <c r="U3380" s="767"/>
      <c r="V3380" s="767"/>
      <c r="X3380" s="767"/>
    </row>
    <row r="3381" spans="21:24" x14ac:dyDescent="0.15">
      <c r="U3381" s="767"/>
      <c r="V3381" s="767"/>
      <c r="X3381" s="767"/>
    </row>
    <row r="3382" spans="21:24" x14ac:dyDescent="0.15">
      <c r="U3382" s="767"/>
      <c r="V3382" s="767"/>
      <c r="W3382" s="767"/>
      <c r="X3382" s="767"/>
    </row>
    <row r="3383" spans="21:24" x14ac:dyDescent="0.15">
      <c r="U3383" s="767"/>
      <c r="V3383" s="767"/>
      <c r="W3383" s="767"/>
      <c r="X3383" s="767"/>
    </row>
    <row r="3384" spans="21:24" x14ac:dyDescent="0.15">
      <c r="U3384" s="767"/>
      <c r="V3384" s="767"/>
      <c r="W3384" s="748"/>
      <c r="X3384" s="767"/>
    </row>
    <row r="3385" spans="21:24" x14ac:dyDescent="0.15">
      <c r="U3385" s="767"/>
      <c r="V3385" s="767"/>
      <c r="W3385" s="767"/>
      <c r="X3385" s="767"/>
    </row>
    <row r="3386" spans="21:24" x14ac:dyDescent="0.15">
      <c r="U3386" s="767"/>
      <c r="V3386" s="767"/>
      <c r="W3386" s="767"/>
      <c r="X3386" s="767"/>
    </row>
    <row r="3387" spans="21:24" x14ac:dyDescent="0.15">
      <c r="U3387" s="767"/>
      <c r="V3387" s="767"/>
      <c r="W3387" s="252"/>
      <c r="X3387" s="767"/>
    </row>
    <row r="3388" spans="21:24" x14ac:dyDescent="0.15">
      <c r="W3388" s="252"/>
      <c r="X3388" s="767"/>
    </row>
    <row r="3389" spans="21:24" x14ac:dyDescent="0.15">
      <c r="W3389" s="252"/>
      <c r="X3389" s="767"/>
    </row>
    <row r="3390" spans="21:24" x14ac:dyDescent="0.15">
      <c r="W3390" s="252"/>
      <c r="X3390" s="767"/>
    </row>
    <row r="3391" spans="21:24" x14ac:dyDescent="0.15">
      <c r="U3391" s="748"/>
      <c r="V3391" s="748"/>
      <c r="W3391" s="748"/>
      <c r="X3391" s="252"/>
    </row>
    <row r="3392" spans="21:24" x14ac:dyDescent="0.15">
      <c r="U3392" s="767"/>
      <c r="V3392" s="767"/>
      <c r="W3392" s="767"/>
      <c r="X3392" s="767"/>
    </row>
    <row r="3393" spans="21:24" x14ac:dyDescent="0.15">
      <c r="U3393" s="767"/>
      <c r="V3393" s="767"/>
      <c r="W3393" s="748"/>
      <c r="X3393" s="767"/>
    </row>
    <row r="3394" spans="21:24" x14ac:dyDescent="0.15">
      <c r="U3394" s="748"/>
      <c r="V3394" s="748"/>
      <c r="W3394" s="767"/>
      <c r="X3394" s="767"/>
    </row>
    <row r="3395" spans="21:24" x14ac:dyDescent="0.15">
      <c r="W3395" s="767"/>
      <c r="X3395" s="767"/>
    </row>
    <row r="3396" spans="21:24" x14ac:dyDescent="0.15">
      <c r="U3396" s="767"/>
      <c r="V3396" s="767"/>
      <c r="W3396" s="767"/>
      <c r="X3396" s="767"/>
    </row>
    <row r="3397" spans="21:24" x14ac:dyDescent="0.15">
      <c r="U3397" s="767"/>
      <c r="V3397" s="767"/>
      <c r="W3397" s="767"/>
      <c r="X3397" s="252"/>
    </row>
    <row r="3398" spans="21:24" x14ac:dyDescent="0.15">
      <c r="U3398" s="767"/>
      <c r="V3398" s="767"/>
      <c r="W3398" s="767"/>
      <c r="X3398" s="767"/>
    </row>
    <row r="3399" spans="21:24" x14ac:dyDescent="0.15">
      <c r="U3399" s="767"/>
      <c r="V3399" s="767"/>
      <c r="W3399" s="767"/>
      <c r="X3399" s="748"/>
    </row>
    <row r="3400" spans="21:24" x14ac:dyDescent="0.15">
      <c r="U3400" s="748"/>
      <c r="V3400" s="748"/>
      <c r="W3400" s="767"/>
      <c r="X3400" s="748"/>
    </row>
    <row r="3401" spans="21:24" x14ac:dyDescent="0.15">
      <c r="U3401" s="767"/>
      <c r="V3401" s="767"/>
      <c r="W3401" s="767"/>
      <c r="X3401" s="767"/>
    </row>
    <row r="3402" spans="21:24" x14ac:dyDescent="0.15">
      <c r="U3402" s="748"/>
      <c r="V3402" s="748"/>
      <c r="W3402" s="767"/>
      <c r="X3402" s="748"/>
    </row>
    <row r="3403" spans="21:24" x14ac:dyDescent="0.15">
      <c r="U3403" s="767"/>
      <c r="V3403" s="767"/>
      <c r="W3403" s="767"/>
      <c r="X3403" s="748"/>
    </row>
    <row r="3404" spans="21:24" x14ac:dyDescent="0.15">
      <c r="W3404" s="767"/>
    </row>
    <row r="3405" spans="21:24" x14ac:dyDescent="0.15">
      <c r="U3405" s="748"/>
      <c r="V3405" s="748"/>
      <c r="W3405" s="767"/>
    </row>
    <row r="3406" spans="21:24" x14ac:dyDescent="0.15">
      <c r="U3406" s="767"/>
      <c r="V3406" s="767"/>
      <c r="W3406" s="767"/>
      <c r="X3406" s="748"/>
    </row>
    <row r="3407" spans="21:24" x14ac:dyDescent="0.15">
      <c r="U3407" s="767"/>
      <c r="V3407" s="767"/>
      <c r="W3407" s="767"/>
      <c r="X3407" s="748"/>
    </row>
    <row r="3408" spans="21:24" x14ac:dyDescent="0.15">
      <c r="U3408" s="748"/>
      <c r="V3408" s="748"/>
      <c r="W3408" s="767"/>
      <c r="X3408" s="748"/>
    </row>
    <row r="3409" spans="21:24" x14ac:dyDescent="0.15">
      <c r="U3409" s="767"/>
      <c r="V3409" s="767"/>
      <c r="W3409" s="767"/>
      <c r="X3409" s="748"/>
    </row>
    <row r="3410" spans="21:24" x14ac:dyDescent="0.15">
      <c r="U3410" s="767"/>
      <c r="V3410" s="767"/>
      <c r="W3410" s="767"/>
      <c r="X3410" s="748"/>
    </row>
    <row r="3411" spans="21:24" x14ac:dyDescent="0.15">
      <c r="U3411" s="748"/>
      <c r="V3411" s="748"/>
      <c r="W3411" s="767"/>
      <c r="X3411" s="767"/>
    </row>
    <row r="3412" spans="21:24" x14ac:dyDescent="0.15">
      <c r="W3412" s="767"/>
      <c r="X3412" s="252"/>
    </row>
    <row r="3413" spans="21:24" x14ac:dyDescent="0.15">
      <c r="W3413" s="767"/>
      <c r="X3413" s="748"/>
    </row>
    <row r="3414" spans="21:24" x14ac:dyDescent="0.15">
      <c r="U3414" s="748"/>
      <c r="V3414" s="748"/>
      <c r="W3414" s="767"/>
      <c r="X3414" s="767"/>
    </row>
    <row r="3415" spans="21:24" x14ac:dyDescent="0.15">
      <c r="W3415" s="767"/>
      <c r="X3415" s="767"/>
    </row>
    <row r="3416" spans="21:24" x14ac:dyDescent="0.15">
      <c r="W3416" s="767"/>
      <c r="X3416" s="767"/>
    </row>
    <row r="3417" spans="21:24" x14ac:dyDescent="0.15">
      <c r="U3417" s="767"/>
      <c r="V3417" s="767"/>
      <c r="W3417" s="767"/>
      <c r="X3417" s="767"/>
    </row>
    <row r="3418" spans="21:24" x14ac:dyDescent="0.15">
      <c r="U3418" s="767"/>
      <c r="V3418" s="767"/>
      <c r="W3418" s="767"/>
      <c r="X3418" s="748"/>
    </row>
    <row r="3419" spans="21:24" x14ac:dyDescent="0.15">
      <c r="U3419" s="767"/>
      <c r="V3419" s="767"/>
      <c r="W3419" s="767"/>
      <c r="X3419" s="767"/>
    </row>
    <row r="3420" spans="21:24" x14ac:dyDescent="0.15">
      <c r="U3420" s="767"/>
      <c r="V3420" s="767"/>
      <c r="W3420" s="767"/>
      <c r="X3420" s="748"/>
    </row>
    <row r="3421" spans="21:24" x14ac:dyDescent="0.15">
      <c r="U3421" s="767"/>
      <c r="V3421" s="767"/>
      <c r="W3421" s="767"/>
      <c r="X3421" s="767"/>
    </row>
    <row r="3422" spans="21:24" x14ac:dyDescent="0.15">
      <c r="U3422" s="767"/>
      <c r="V3422" s="767"/>
      <c r="X3422" s="767"/>
    </row>
    <row r="3423" spans="21:24" x14ac:dyDescent="0.15">
      <c r="U3423" s="767"/>
      <c r="V3423" s="767"/>
      <c r="W3423" s="748"/>
      <c r="X3423" s="767"/>
    </row>
    <row r="3424" spans="21:24" x14ac:dyDescent="0.15">
      <c r="U3424" s="767"/>
      <c r="V3424" s="767"/>
      <c r="W3424" s="767"/>
      <c r="X3424" s="767"/>
    </row>
    <row r="3425" spans="21:24" x14ac:dyDescent="0.15">
      <c r="U3425" s="767"/>
      <c r="V3425" s="767"/>
      <c r="W3425" s="767"/>
      <c r="X3425" s="767"/>
    </row>
    <row r="3426" spans="21:24" x14ac:dyDescent="0.15">
      <c r="U3426" s="767"/>
      <c r="V3426" s="767"/>
      <c r="W3426" s="767"/>
      <c r="X3426" s="767"/>
    </row>
    <row r="3427" spans="21:24" x14ac:dyDescent="0.15">
      <c r="U3427" s="767"/>
      <c r="V3427" s="767"/>
      <c r="W3427" s="767"/>
      <c r="X3427" s="767"/>
    </row>
    <row r="3428" spans="21:24" x14ac:dyDescent="0.15">
      <c r="U3428" s="767"/>
      <c r="V3428" s="767"/>
      <c r="W3428" s="767"/>
      <c r="X3428" s="767"/>
    </row>
    <row r="3429" spans="21:24" x14ac:dyDescent="0.15">
      <c r="U3429" s="767"/>
      <c r="V3429" s="767"/>
      <c r="W3429" s="767"/>
      <c r="X3429" s="767"/>
    </row>
    <row r="3430" spans="21:24" x14ac:dyDescent="0.15">
      <c r="U3430" s="748"/>
      <c r="V3430" s="748"/>
      <c r="W3430" s="767"/>
      <c r="X3430" s="767"/>
    </row>
    <row r="3431" spans="21:24" x14ac:dyDescent="0.15">
      <c r="W3431" s="767"/>
      <c r="X3431" s="767"/>
    </row>
    <row r="3432" spans="21:24" x14ac:dyDescent="0.15">
      <c r="U3432" s="767"/>
      <c r="V3432" s="767"/>
      <c r="W3432" s="767"/>
      <c r="X3432" s="748"/>
    </row>
    <row r="3433" spans="21:24" x14ac:dyDescent="0.15">
      <c r="U3433" s="748"/>
      <c r="V3433" s="748"/>
      <c r="W3433" s="767"/>
      <c r="X3433" s="767"/>
    </row>
    <row r="3434" spans="21:24" x14ac:dyDescent="0.15">
      <c r="W3434" s="748"/>
      <c r="X3434" s="767"/>
    </row>
    <row r="3435" spans="21:24" x14ac:dyDescent="0.15">
      <c r="U3435" s="767"/>
      <c r="V3435" s="767"/>
      <c r="W3435" s="767"/>
      <c r="X3435" s="252"/>
    </row>
    <row r="3436" spans="21:24" x14ac:dyDescent="0.15">
      <c r="W3436" s="767"/>
      <c r="X3436" s="252"/>
    </row>
    <row r="3437" spans="21:24" x14ac:dyDescent="0.15">
      <c r="U3437" s="767"/>
      <c r="V3437" s="767"/>
      <c r="W3437" s="767"/>
      <c r="X3437" s="252"/>
    </row>
    <row r="3438" spans="21:24" x14ac:dyDescent="0.15">
      <c r="U3438" s="767"/>
      <c r="V3438" s="767"/>
      <c r="W3438" s="767"/>
      <c r="X3438" s="252"/>
    </row>
    <row r="3439" spans="21:24" x14ac:dyDescent="0.15">
      <c r="U3439" s="767"/>
      <c r="V3439" s="767"/>
      <c r="W3439" s="767"/>
      <c r="X3439" s="748"/>
    </row>
    <row r="3440" spans="21:24" x14ac:dyDescent="0.15">
      <c r="U3440" s="767"/>
      <c r="V3440" s="767"/>
      <c r="W3440" s="767"/>
      <c r="X3440" s="767"/>
    </row>
    <row r="3441" spans="21:24" x14ac:dyDescent="0.15">
      <c r="U3441" s="767"/>
      <c r="V3441" s="767"/>
      <c r="W3441" s="767"/>
      <c r="X3441" s="748"/>
    </row>
    <row r="3442" spans="21:24" x14ac:dyDescent="0.15">
      <c r="U3442" s="767"/>
      <c r="V3442" s="767"/>
      <c r="W3442" s="767"/>
      <c r="X3442" s="767"/>
    </row>
    <row r="3443" spans="21:24" x14ac:dyDescent="0.15">
      <c r="U3443" s="767"/>
      <c r="V3443" s="767"/>
      <c r="W3443" s="748"/>
      <c r="X3443" s="767"/>
    </row>
    <row r="3444" spans="21:24" x14ac:dyDescent="0.15">
      <c r="U3444" s="767"/>
      <c r="V3444" s="767"/>
      <c r="X3444" s="767"/>
    </row>
    <row r="3445" spans="21:24" x14ac:dyDescent="0.15">
      <c r="U3445" s="767"/>
      <c r="V3445" s="767"/>
      <c r="W3445" s="767"/>
      <c r="X3445" s="767"/>
    </row>
    <row r="3446" spans="21:24" x14ac:dyDescent="0.15">
      <c r="U3446" s="767"/>
      <c r="V3446" s="767"/>
      <c r="W3446" s="767"/>
      <c r="X3446" s="767"/>
    </row>
    <row r="3447" spans="21:24" x14ac:dyDescent="0.15">
      <c r="U3447" s="767"/>
      <c r="V3447" s="767"/>
      <c r="W3447" s="767"/>
      <c r="X3447" s="767"/>
    </row>
    <row r="3448" spans="21:24" x14ac:dyDescent="0.15">
      <c r="U3448" s="767"/>
      <c r="V3448" s="767"/>
      <c r="W3448" s="767"/>
      <c r="X3448" s="767"/>
    </row>
    <row r="3449" spans="21:24" x14ac:dyDescent="0.15">
      <c r="U3449" s="767"/>
      <c r="V3449" s="767"/>
      <c r="W3449" s="748"/>
      <c r="X3449" s="767"/>
    </row>
    <row r="3450" spans="21:24" x14ac:dyDescent="0.15">
      <c r="U3450" s="767"/>
      <c r="V3450" s="767"/>
      <c r="W3450" s="767"/>
      <c r="X3450" s="767"/>
    </row>
    <row r="3451" spans="21:24" x14ac:dyDescent="0.15">
      <c r="U3451" s="767"/>
      <c r="V3451" s="767"/>
      <c r="W3451" s="748"/>
      <c r="X3451" s="767"/>
    </row>
    <row r="3452" spans="21:24" x14ac:dyDescent="0.15">
      <c r="U3452" s="767"/>
      <c r="V3452" s="767"/>
      <c r="W3452" s="767"/>
      <c r="X3452" s="767"/>
    </row>
    <row r="3453" spans="21:24" x14ac:dyDescent="0.15">
      <c r="U3453" s="767"/>
      <c r="V3453" s="767"/>
      <c r="X3453" s="767"/>
    </row>
    <row r="3454" spans="21:24" x14ac:dyDescent="0.15">
      <c r="U3454" s="767"/>
      <c r="V3454" s="767"/>
      <c r="W3454" s="748"/>
      <c r="X3454" s="767"/>
    </row>
    <row r="3455" spans="21:24" x14ac:dyDescent="0.15">
      <c r="U3455" s="767"/>
      <c r="V3455" s="767"/>
      <c r="W3455" s="767"/>
      <c r="X3455" s="767"/>
    </row>
    <row r="3456" spans="21:24" x14ac:dyDescent="0.15">
      <c r="U3456" s="767"/>
      <c r="V3456" s="767"/>
      <c r="W3456" s="767"/>
      <c r="X3456" s="767"/>
    </row>
    <row r="3457" spans="21:24" x14ac:dyDescent="0.15">
      <c r="U3457" s="767"/>
      <c r="V3457" s="767"/>
      <c r="W3457" s="748"/>
      <c r="X3457" s="767"/>
    </row>
    <row r="3458" spans="21:24" x14ac:dyDescent="0.15">
      <c r="U3458" s="767"/>
      <c r="V3458" s="767"/>
      <c r="W3458" s="767"/>
      <c r="X3458" s="767"/>
    </row>
    <row r="3459" spans="21:24" x14ac:dyDescent="0.15">
      <c r="U3459" s="767"/>
      <c r="V3459" s="767"/>
      <c r="W3459" s="767"/>
      <c r="X3459" s="767"/>
    </row>
    <row r="3460" spans="21:24" x14ac:dyDescent="0.15">
      <c r="U3460" s="748"/>
      <c r="V3460" s="748"/>
      <c r="W3460" s="748"/>
      <c r="X3460" s="767"/>
    </row>
    <row r="3461" spans="21:24" x14ac:dyDescent="0.15">
      <c r="U3461" s="767"/>
      <c r="V3461" s="767"/>
      <c r="X3461" s="767"/>
    </row>
    <row r="3462" spans="21:24" x14ac:dyDescent="0.15">
      <c r="U3462" s="767"/>
      <c r="V3462" s="767"/>
      <c r="X3462" s="767"/>
    </row>
    <row r="3463" spans="21:24" x14ac:dyDescent="0.15">
      <c r="U3463" s="748"/>
      <c r="V3463" s="748"/>
      <c r="W3463" s="748"/>
      <c r="X3463" s="748"/>
    </row>
    <row r="3464" spans="21:24" x14ac:dyDescent="0.15">
      <c r="U3464" s="767"/>
      <c r="V3464" s="767"/>
      <c r="X3464" s="767"/>
    </row>
    <row r="3465" spans="21:24" x14ac:dyDescent="0.15">
      <c r="U3465" s="767"/>
      <c r="V3465" s="767"/>
      <c r="X3465" s="767"/>
    </row>
    <row r="3466" spans="21:24" x14ac:dyDescent="0.15">
      <c r="W3466" s="748"/>
      <c r="X3466" s="767"/>
    </row>
    <row r="3467" spans="21:24" x14ac:dyDescent="0.15">
      <c r="U3467" s="767"/>
      <c r="V3467" s="767"/>
      <c r="W3467" s="767"/>
      <c r="X3467" s="767"/>
    </row>
    <row r="3468" spans="21:24" x14ac:dyDescent="0.15">
      <c r="U3468" s="767"/>
      <c r="V3468" s="767"/>
      <c r="W3468" s="767"/>
      <c r="X3468" s="767"/>
    </row>
    <row r="3469" spans="21:24" x14ac:dyDescent="0.15">
      <c r="U3469" s="767"/>
      <c r="V3469" s="767"/>
      <c r="W3469" s="767"/>
      <c r="X3469" s="767"/>
    </row>
    <row r="3470" spans="21:24" x14ac:dyDescent="0.15">
      <c r="U3470" s="767"/>
      <c r="V3470" s="767"/>
      <c r="W3470" s="767"/>
    </row>
    <row r="3471" spans="21:24" x14ac:dyDescent="0.15">
      <c r="U3471" s="767"/>
      <c r="V3471" s="767"/>
      <c r="W3471" s="767"/>
      <c r="X3471" s="748"/>
    </row>
    <row r="3472" spans="21:24" x14ac:dyDescent="0.15">
      <c r="U3472" s="760"/>
      <c r="V3472" s="769"/>
      <c r="W3472" s="252"/>
      <c r="X3472" s="748"/>
    </row>
    <row r="3473" spans="21:24" x14ac:dyDescent="0.15">
      <c r="U3473" s="767"/>
      <c r="V3473" s="767"/>
      <c r="W3473" s="748"/>
      <c r="X3473" s="748"/>
    </row>
    <row r="3474" spans="21:24" x14ac:dyDescent="0.15">
      <c r="U3474" s="748"/>
      <c r="V3474" s="748"/>
      <c r="W3474" s="748"/>
      <c r="X3474" s="748"/>
    </row>
    <row r="3475" spans="21:24" x14ac:dyDescent="0.15">
      <c r="W3475" s="767"/>
      <c r="X3475" s="767"/>
    </row>
    <row r="3476" spans="21:24" x14ac:dyDescent="0.15">
      <c r="U3476" s="767"/>
      <c r="V3476" s="767"/>
      <c r="W3476" s="748"/>
      <c r="X3476" s="767"/>
    </row>
    <row r="3477" spans="21:24" x14ac:dyDescent="0.15">
      <c r="U3477" s="767"/>
      <c r="V3477" s="767"/>
      <c r="W3477" s="748"/>
      <c r="X3477" s="767"/>
    </row>
    <row r="3478" spans="21:24" x14ac:dyDescent="0.15">
      <c r="U3478" s="767"/>
      <c r="V3478" s="767"/>
      <c r="W3478" s="767"/>
      <c r="X3478" s="767"/>
    </row>
    <row r="3479" spans="21:24" x14ac:dyDescent="0.15">
      <c r="U3479" s="767"/>
      <c r="V3479" s="767"/>
      <c r="W3479" s="748"/>
      <c r="X3479" s="767"/>
    </row>
    <row r="3480" spans="21:24" x14ac:dyDescent="0.15">
      <c r="U3480" s="767"/>
      <c r="V3480" s="767"/>
      <c r="W3480" s="748"/>
    </row>
    <row r="3481" spans="21:24" x14ac:dyDescent="0.15">
      <c r="U3481" s="748"/>
      <c r="V3481" s="748"/>
      <c r="X3481" s="767"/>
    </row>
    <row r="3482" spans="21:24" x14ac:dyDescent="0.15">
      <c r="U3482" s="767"/>
      <c r="V3482" s="767"/>
      <c r="W3482" s="748"/>
      <c r="X3482" s="767"/>
    </row>
    <row r="3483" spans="21:24" x14ac:dyDescent="0.15">
      <c r="U3483" s="767"/>
      <c r="V3483" s="767"/>
      <c r="X3483" s="767"/>
    </row>
    <row r="3484" spans="21:24" x14ac:dyDescent="0.15">
      <c r="U3484" s="748"/>
      <c r="V3484" s="748"/>
      <c r="W3484" s="769"/>
      <c r="X3484" s="767"/>
    </row>
    <row r="3485" spans="21:24" x14ac:dyDescent="0.15">
      <c r="U3485" s="767"/>
      <c r="V3485" s="767"/>
      <c r="W3485" s="748"/>
      <c r="X3485" s="767"/>
    </row>
    <row r="3486" spans="21:24" x14ac:dyDescent="0.15">
      <c r="U3486" s="767"/>
      <c r="V3486" s="767"/>
      <c r="W3486" s="748"/>
      <c r="X3486" s="767"/>
    </row>
    <row r="3487" spans="21:24" x14ac:dyDescent="0.15">
      <c r="U3487" s="748"/>
      <c r="V3487" s="748"/>
      <c r="W3487" s="769"/>
      <c r="X3487" s="767"/>
    </row>
    <row r="3488" spans="21:24" x14ac:dyDescent="0.15">
      <c r="U3488" s="767"/>
      <c r="V3488" s="767"/>
      <c r="W3488" s="767"/>
      <c r="X3488" s="767"/>
    </row>
    <row r="3489" spans="21:24" x14ac:dyDescent="0.15">
      <c r="U3489" s="767"/>
      <c r="V3489" s="767"/>
      <c r="W3489" s="767"/>
      <c r="X3489" s="767"/>
    </row>
    <row r="3490" spans="21:24" x14ac:dyDescent="0.15">
      <c r="W3490" s="769"/>
      <c r="X3490" s="767"/>
    </row>
    <row r="3491" spans="21:24" x14ac:dyDescent="0.15">
      <c r="U3491" s="767"/>
      <c r="V3491" s="767"/>
      <c r="W3491" s="767"/>
      <c r="X3491" s="767"/>
    </row>
    <row r="3492" spans="21:24" x14ac:dyDescent="0.15">
      <c r="U3492" s="767"/>
      <c r="V3492" s="767"/>
      <c r="W3492" s="767"/>
      <c r="X3492" s="748"/>
    </row>
    <row r="3493" spans="21:24" x14ac:dyDescent="0.15">
      <c r="U3493" s="748"/>
      <c r="W3493" s="767"/>
    </row>
    <row r="3494" spans="21:24" x14ac:dyDescent="0.15">
      <c r="U3494" s="767"/>
      <c r="V3494" s="767"/>
      <c r="W3494" s="767"/>
      <c r="X3494" s="767"/>
    </row>
    <row r="3495" spans="21:24" x14ac:dyDescent="0.15">
      <c r="U3495" s="767"/>
      <c r="V3495" s="767"/>
      <c r="W3495" s="767"/>
      <c r="X3495" s="767"/>
    </row>
    <row r="3496" spans="21:24" x14ac:dyDescent="0.15">
      <c r="U3496" s="748"/>
      <c r="W3496" s="767"/>
      <c r="X3496" s="767"/>
    </row>
    <row r="3497" spans="21:24" x14ac:dyDescent="0.15">
      <c r="U3497" s="767"/>
      <c r="V3497" s="767"/>
      <c r="W3497" s="767"/>
      <c r="X3497" s="767"/>
    </row>
    <row r="3498" spans="21:24" x14ac:dyDescent="0.15">
      <c r="U3498" s="767"/>
      <c r="V3498" s="767"/>
      <c r="W3498" s="767"/>
      <c r="X3498" s="748"/>
    </row>
    <row r="3499" spans="21:24" x14ac:dyDescent="0.15">
      <c r="U3499" s="767"/>
      <c r="V3499" s="767"/>
      <c r="W3499" s="767"/>
      <c r="X3499" s="767"/>
    </row>
    <row r="3500" spans="21:24" x14ac:dyDescent="0.15">
      <c r="U3500" s="767"/>
      <c r="V3500" s="767"/>
      <c r="W3500" s="767"/>
      <c r="X3500" s="748"/>
    </row>
    <row r="3501" spans="21:24" x14ac:dyDescent="0.15">
      <c r="U3501" s="767"/>
      <c r="V3501" s="767"/>
      <c r="W3501" s="767"/>
    </row>
    <row r="3502" spans="21:24" x14ac:dyDescent="0.15">
      <c r="U3502" s="767"/>
      <c r="V3502" s="767"/>
    </row>
    <row r="3503" spans="21:24" x14ac:dyDescent="0.15">
      <c r="U3503" s="767"/>
      <c r="V3503" s="767"/>
      <c r="W3503" s="767"/>
      <c r="X3503" s="748"/>
    </row>
    <row r="3504" spans="21:24" x14ac:dyDescent="0.15">
      <c r="U3504" s="767"/>
      <c r="V3504" s="767"/>
      <c r="W3504" s="767"/>
    </row>
    <row r="3505" spans="21:24" x14ac:dyDescent="0.15">
      <c r="U3505" s="767"/>
      <c r="V3505" s="767"/>
      <c r="W3505" s="767"/>
      <c r="X3505" s="767"/>
    </row>
    <row r="3506" spans="21:24" x14ac:dyDescent="0.15">
      <c r="U3506" s="767"/>
      <c r="V3506" s="767"/>
      <c r="W3506" s="767"/>
      <c r="X3506" s="748"/>
    </row>
    <row r="3507" spans="21:24" x14ac:dyDescent="0.15">
      <c r="U3507" s="767"/>
      <c r="V3507" s="767"/>
      <c r="W3507" s="767"/>
      <c r="X3507" s="767"/>
    </row>
    <row r="3508" spans="21:24" x14ac:dyDescent="0.15">
      <c r="U3508" s="767"/>
      <c r="V3508" s="767"/>
      <c r="X3508" s="767"/>
    </row>
    <row r="3509" spans="21:24" x14ac:dyDescent="0.15">
      <c r="U3509" s="767"/>
      <c r="V3509" s="767"/>
      <c r="W3509" s="767"/>
      <c r="X3509" s="748"/>
    </row>
    <row r="3510" spans="21:24" x14ac:dyDescent="0.15">
      <c r="U3510" s="748"/>
      <c r="V3510" s="748"/>
      <c r="W3510" s="748"/>
    </row>
    <row r="3511" spans="21:24" x14ac:dyDescent="0.15">
      <c r="U3511" s="767"/>
      <c r="V3511" s="767"/>
    </row>
    <row r="3512" spans="21:24" x14ac:dyDescent="0.15">
      <c r="U3512" s="767"/>
      <c r="V3512" s="767"/>
      <c r="W3512" s="767"/>
      <c r="X3512" s="748"/>
    </row>
    <row r="3513" spans="21:24" x14ac:dyDescent="0.15">
      <c r="U3513" s="748"/>
      <c r="V3513" s="748"/>
      <c r="W3513" s="748"/>
    </row>
    <row r="3514" spans="21:24" x14ac:dyDescent="0.15">
      <c r="U3514" s="767"/>
      <c r="W3514" s="748"/>
    </row>
    <row r="3515" spans="21:24" x14ac:dyDescent="0.15">
      <c r="U3515" s="767"/>
      <c r="V3515" s="767"/>
      <c r="W3515" s="767"/>
      <c r="X3515" s="748"/>
    </row>
    <row r="3516" spans="21:24" x14ac:dyDescent="0.15">
      <c r="U3516" s="760"/>
      <c r="V3516" s="769"/>
    </row>
    <row r="3517" spans="21:24" x14ac:dyDescent="0.15">
      <c r="X3517" s="767"/>
    </row>
    <row r="3518" spans="21:24" x14ac:dyDescent="0.15">
      <c r="X3518" s="767"/>
    </row>
    <row r="3519" spans="21:24" x14ac:dyDescent="0.15">
      <c r="X3519" s="748"/>
    </row>
    <row r="3520" spans="21:24" x14ac:dyDescent="0.15">
      <c r="U3520" s="748"/>
      <c r="V3520" s="748"/>
      <c r="X3520" s="748"/>
    </row>
    <row r="3521" spans="21:24" x14ac:dyDescent="0.15">
      <c r="U3521" s="748"/>
      <c r="V3521" s="748"/>
      <c r="X3521" s="748"/>
    </row>
    <row r="3522" spans="21:24" x14ac:dyDescent="0.15">
      <c r="U3522" s="748"/>
      <c r="V3522" s="748"/>
      <c r="X3522" s="748"/>
    </row>
    <row r="3523" spans="21:24" x14ac:dyDescent="0.15">
      <c r="U3523" s="748"/>
      <c r="V3523" s="748"/>
      <c r="W3523" s="769"/>
      <c r="X3523" s="767"/>
    </row>
    <row r="3524" spans="21:24" x14ac:dyDescent="0.15">
      <c r="U3524" s="748"/>
      <c r="V3524" s="748"/>
      <c r="W3524" s="767"/>
      <c r="X3524" s="748"/>
    </row>
    <row r="3525" spans="21:24" x14ac:dyDescent="0.15">
      <c r="U3525" s="748"/>
      <c r="V3525" s="748"/>
      <c r="W3525" s="748"/>
      <c r="X3525" s="748"/>
    </row>
    <row r="3526" spans="21:24" x14ac:dyDescent="0.15">
      <c r="U3526" s="748"/>
      <c r="V3526" s="748"/>
      <c r="W3526" s="769"/>
      <c r="X3526" s="767"/>
    </row>
    <row r="3527" spans="21:24" x14ac:dyDescent="0.15">
      <c r="U3527" s="748"/>
      <c r="V3527" s="748"/>
      <c r="W3527" s="767"/>
      <c r="X3527" s="748"/>
    </row>
    <row r="3528" spans="21:24" x14ac:dyDescent="0.15">
      <c r="U3528" s="748"/>
      <c r="V3528" s="748"/>
      <c r="W3528" s="767"/>
      <c r="X3528" s="767"/>
    </row>
    <row r="3529" spans="21:24" x14ac:dyDescent="0.15">
      <c r="U3529" s="748"/>
      <c r="W3529" s="748"/>
      <c r="X3529" s="767"/>
    </row>
    <row r="3530" spans="21:24" x14ac:dyDescent="0.15">
      <c r="U3530" s="748"/>
      <c r="V3530" s="748"/>
      <c r="W3530" s="767"/>
      <c r="X3530" s="748"/>
    </row>
    <row r="3531" spans="21:24" x14ac:dyDescent="0.15">
      <c r="U3531" s="748"/>
      <c r="V3531" s="748"/>
      <c r="W3531" s="767"/>
      <c r="X3531" s="748"/>
    </row>
    <row r="3532" spans="21:24" x14ac:dyDescent="0.15">
      <c r="U3532" s="767"/>
      <c r="V3532" s="767"/>
      <c r="W3532" s="763"/>
    </row>
    <row r="3533" spans="21:24" x14ac:dyDescent="0.15">
      <c r="U3533" s="767"/>
      <c r="V3533" s="767"/>
      <c r="W3533" s="767"/>
      <c r="X3533" s="748"/>
    </row>
    <row r="3534" spans="21:24" x14ac:dyDescent="0.15">
      <c r="U3534" s="748"/>
      <c r="V3534" s="748"/>
      <c r="W3534" s="767"/>
      <c r="X3534" s="748"/>
    </row>
    <row r="3535" spans="21:24" x14ac:dyDescent="0.15">
      <c r="U3535" s="767"/>
      <c r="V3535" s="767"/>
      <c r="W3535" s="748"/>
      <c r="X3535" s="767"/>
    </row>
    <row r="3536" spans="21:24" x14ac:dyDescent="0.15">
      <c r="U3536" s="767"/>
      <c r="V3536" s="767"/>
      <c r="W3536" s="767"/>
      <c r="X3536" s="748"/>
    </row>
    <row r="3537" spans="21:24" x14ac:dyDescent="0.15">
      <c r="U3537" s="767"/>
      <c r="V3537" s="767"/>
      <c r="W3537" s="767"/>
    </row>
    <row r="3538" spans="21:24" x14ac:dyDescent="0.15">
      <c r="U3538" s="767"/>
      <c r="V3538" s="767"/>
      <c r="W3538" s="748"/>
      <c r="X3538" s="767"/>
    </row>
    <row r="3539" spans="21:24" x14ac:dyDescent="0.15">
      <c r="U3539" s="748"/>
      <c r="V3539" s="748"/>
      <c r="W3539" s="767"/>
      <c r="X3539" s="767"/>
    </row>
    <row r="3540" spans="21:24" x14ac:dyDescent="0.15">
      <c r="U3540" s="767"/>
      <c r="V3540" s="767"/>
      <c r="W3540" s="767"/>
    </row>
    <row r="3541" spans="21:24" x14ac:dyDescent="0.15">
      <c r="U3541" s="748"/>
      <c r="V3541" s="748"/>
      <c r="X3541" s="767"/>
    </row>
    <row r="3542" spans="21:24" x14ac:dyDescent="0.15">
      <c r="U3542" s="748"/>
      <c r="V3542" s="748"/>
      <c r="W3542" s="767"/>
      <c r="X3542" s="767"/>
    </row>
    <row r="3543" spans="21:24" x14ac:dyDescent="0.15">
      <c r="U3543" s="767"/>
      <c r="V3543" s="767"/>
      <c r="W3543" s="767"/>
      <c r="X3543" s="767"/>
    </row>
    <row r="3544" spans="21:24" x14ac:dyDescent="0.15">
      <c r="U3544" s="767"/>
      <c r="V3544" s="767"/>
      <c r="X3544" s="767"/>
    </row>
    <row r="3545" spans="21:24" x14ac:dyDescent="0.15">
      <c r="U3545" s="748"/>
      <c r="V3545" s="748"/>
      <c r="W3545" s="767"/>
      <c r="X3545" s="767"/>
    </row>
    <row r="3546" spans="21:24" x14ac:dyDescent="0.15">
      <c r="U3546" s="767"/>
      <c r="V3546" s="767"/>
      <c r="W3546" s="767"/>
      <c r="X3546" s="767"/>
    </row>
    <row r="3547" spans="21:24" x14ac:dyDescent="0.15">
      <c r="U3547" s="767"/>
      <c r="V3547" s="767"/>
      <c r="X3547" s="767"/>
    </row>
    <row r="3548" spans="21:24" x14ac:dyDescent="0.15">
      <c r="U3548" s="748"/>
      <c r="V3548" s="748"/>
      <c r="W3548" s="767"/>
      <c r="X3548" s="767"/>
    </row>
    <row r="3549" spans="21:24" x14ac:dyDescent="0.15">
      <c r="U3549" s="767"/>
      <c r="V3549" s="767"/>
      <c r="W3549" s="767"/>
      <c r="X3549" s="767"/>
    </row>
    <row r="3550" spans="21:24" x14ac:dyDescent="0.15">
      <c r="U3550" s="767"/>
      <c r="V3550" s="767"/>
      <c r="W3550" s="767"/>
      <c r="X3550" s="767"/>
    </row>
    <row r="3551" spans="21:24" x14ac:dyDescent="0.15">
      <c r="U3551" s="748"/>
      <c r="V3551" s="748"/>
      <c r="W3551" s="767"/>
      <c r="X3551" s="767"/>
    </row>
    <row r="3552" spans="21:24" x14ac:dyDescent="0.15">
      <c r="U3552" s="767"/>
      <c r="V3552" s="767"/>
      <c r="W3552" s="767"/>
    </row>
    <row r="3553" spans="21:24" x14ac:dyDescent="0.15">
      <c r="U3553" s="767"/>
      <c r="V3553" s="767"/>
      <c r="W3553" s="767"/>
      <c r="X3553" s="767"/>
    </row>
    <row r="3554" spans="21:24" x14ac:dyDescent="0.15">
      <c r="U3554" s="748"/>
      <c r="V3554" s="748"/>
      <c r="W3554" s="767"/>
      <c r="X3554" s="767"/>
    </row>
    <row r="3555" spans="21:24" x14ac:dyDescent="0.15">
      <c r="U3555" s="767"/>
      <c r="V3555" s="767"/>
      <c r="W3555" s="767"/>
      <c r="X3555" s="767"/>
    </row>
    <row r="3556" spans="21:24" x14ac:dyDescent="0.15">
      <c r="U3556" s="767"/>
      <c r="V3556" s="767"/>
      <c r="W3556" s="767"/>
      <c r="X3556" s="767"/>
    </row>
    <row r="3557" spans="21:24" x14ac:dyDescent="0.15">
      <c r="U3557" s="748"/>
      <c r="V3557" s="748"/>
      <c r="W3557" s="767"/>
      <c r="X3557" s="767"/>
    </row>
    <row r="3558" spans="21:24" x14ac:dyDescent="0.15">
      <c r="U3558" s="767"/>
      <c r="V3558" s="767"/>
      <c r="W3558" s="767"/>
      <c r="X3558" s="767"/>
    </row>
    <row r="3559" spans="21:24" x14ac:dyDescent="0.15">
      <c r="U3559" s="767"/>
      <c r="V3559" s="767"/>
      <c r="W3559" s="748"/>
      <c r="X3559" s="767"/>
    </row>
    <row r="3560" spans="21:24" x14ac:dyDescent="0.15">
      <c r="U3560" s="767"/>
      <c r="V3560" s="767"/>
      <c r="W3560" s="767"/>
      <c r="X3560" s="748"/>
    </row>
    <row r="3561" spans="21:24" x14ac:dyDescent="0.15">
      <c r="U3561" s="767"/>
      <c r="V3561" s="767"/>
      <c r="W3561" s="748"/>
      <c r="X3561" s="748"/>
    </row>
    <row r="3562" spans="21:24" x14ac:dyDescent="0.15">
      <c r="U3562" s="767"/>
      <c r="V3562" s="767"/>
      <c r="W3562" s="767"/>
      <c r="X3562" s="767"/>
    </row>
    <row r="3563" spans="21:24" x14ac:dyDescent="0.15">
      <c r="U3563" s="767"/>
      <c r="V3563" s="767"/>
      <c r="W3563" s="767"/>
      <c r="X3563" s="748"/>
    </row>
    <row r="3564" spans="21:24" x14ac:dyDescent="0.15">
      <c r="U3564" s="767"/>
      <c r="V3564" s="767"/>
      <c r="W3564" s="748"/>
    </row>
    <row r="3565" spans="21:24" x14ac:dyDescent="0.15">
      <c r="U3565" s="767"/>
      <c r="V3565" s="767"/>
      <c r="X3565" s="767"/>
    </row>
    <row r="3566" spans="21:24" x14ac:dyDescent="0.15">
      <c r="U3566" s="767"/>
      <c r="V3566" s="767"/>
      <c r="W3566" s="767"/>
    </row>
    <row r="3567" spans="21:24" x14ac:dyDescent="0.15">
      <c r="U3567" s="767"/>
      <c r="V3567" s="767"/>
      <c r="W3567" s="769"/>
    </row>
    <row r="3568" spans="21:24" x14ac:dyDescent="0.15">
      <c r="U3568" s="748"/>
      <c r="V3568" s="748"/>
      <c r="W3568" s="748"/>
    </row>
    <row r="3569" spans="21:24" x14ac:dyDescent="0.15">
      <c r="U3569" s="767"/>
      <c r="V3569" s="767"/>
      <c r="W3569" s="748"/>
    </row>
    <row r="3570" spans="21:24" x14ac:dyDescent="0.15">
      <c r="U3570" s="748"/>
      <c r="V3570" s="748"/>
      <c r="W3570" s="748"/>
    </row>
    <row r="3571" spans="21:24" x14ac:dyDescent="0.15">
      <c r="U3571" s="767"/>
      <c r="V3571" s="767"/>
      <c r="W3571" s="748"/>
      <c r="X3571" s="748"/>
    </row>
    <row r="3572" spans="21:24" x14ac:dyDescent="0.15">
      <c r="U3572" s="767"/>
      <c r="V3572" s="767"/>
      <c r="W3572" s="748"/>
    </row>
    <row r="3573" spans="21:24" x14ac:dyDescent="0.15">
      <c r="U3573" s="748"/>
      <c r="V3573" s="748"/>
      <c r="W3573" s="748"/>
    </row>
    <row r="3574" spans="21:24" x14ac:dyDescent="0.15">
      <c r="U3574" s="767"/>
      <c r="V3574" s="767"/>
      <c r="W3574" s="748"/>
      <c r="X3574" s="769"/>
    </row>
    <row r="3575" spans="21:24" x14ac:dyDescent="0.15">
      <c r="U3575" s="767"/>
      <c r="V3575" s="767"/>
      <c r="W3575" s="748"/>
      <c r="X3575" s="767"/>
    </row>
    <row r="3576" spans="21:24" x14ac:dyDescent="0.15">
      <c r="U3576" s="767"/>
      <c r="V3576" s="767"/>
      <c r="W3576" s="748"/>
      <c r="X3576" s="748"/>
    </row>
    <row r="3577" spans="21:24" x14ac:dyDescent="0.15">
      <c r="U3577" s="252"/>
      <c r="V3577" s="763"/>
      <c r="W3577" s="748"/>
      <c r="X3577" s="769"/>
    </row>
    <row r="3578" spans="21:24" x14ac:dyDescent="0.15">
      <c r="U3578" s="767"/>
      <c r="V3578" s="767"/>
      <c r="W3578" s="748"/>
      <c r="X3578" s="767"/>
    </row>
    <row r="3579" spans="21:24" x14ac:dyDescent="0.15">
      <c r="U3579" s="748"/>
      <c r="V3579" s="748"/>
      <c r="W3579" s="748"/>
      <c r="X3579" s="767"/>
    </row>
    <row r="3580" spans="21:24" x14ac:dyDescent="0.15">
      <c r="U3580" s="748"/>
      <c r="V3580" s="748"/>
      <c r="X3580" s="748"/>
    </row>
    <row r="3581" spans="21:24" x14ac:dyDescent="0.15">
      <c r="U3581" s="748"/>
      <c r="V3581" s="748"/>
      <c r="W3581" s="767"/>
      <c r="X3581" s="767"/>
    </row>
    <row r="3582" spans="21:24" x14ac:dyDescent="0.15">
      <c r="U3582" s="748"/>
      <c r="V3582" s="748"/>
      <c r="W3582" s="748"/>
      <c r="X3582" s="767"/>
    </row>
    <row r="3583" spans="21:24" x14ac:dyDescent="0.15">
      <c r="U3583" s="748"/>
      <c r="V3583" s="748"/>
      <c r="W3583" s="748"/>
      <c r="X3583" s="748"/>
    </row>
    <row r="3584" spans="21:24" x14ac:dyDescent="0.15">
      <c r="U3584" s="748"/>
      <c r="V3584" s="748"/>
      <c r="X3584" s="767"/>
    </row>
    <row r="3585" spans="21:24" x14ac:dyDescent="0.15">
      <c r="U3585" s="748"/>
      <c r="V3585" s="748"/>
      <c r="W3585" s="767"/>
      <c r="X3585" s="767"/>
    </row>
    <row r="3586" spans="21:24" x14ac:dyDescent="0.15">
      <c r="U3586" s="767"/>
      <c r="V3586" s="767"/>
      <c r="W3586" s="748"/>
      <c r="X3586" s="748"/>
    </row>
    <row r="3587" spans="21:24" x14ac:dyDescent="0.15">
      <c r="U3587" s="748"/>
      <c r="V3587" s="748"/>
      <c r="W3587" s="767"/>
      <c r="X3587" s="767"/>
    </row>
    <row r="3588" spans="21:24" x14ac:dyDescent="0.15">
      <c r="U3588" s="748"/>
      <c r="V3588" s="748"/>
      <c r="W3588" s="767"/>
      <c r="X3588" s="767"/>
    </row>
    <row r="3589" spans="21:24" x14ac:dyDescent="0.15">
      <c r="U3589" s="767"/>
      <c r="W3589" s="767"/>
      <c r="X3589" s="748"/>
    </row>
    <row r="3590" spans="21:24" x14ac:dyDescent="0.15">
      <c r="U3590" s="748"/>
      <c r="V3590" s="748"/>
      <c r="W3590" s="767"/>
      <c r="X3590" s="767"/>
    </row>
    <row r="3591" spans="21:24" x14ac:dyDescent="0.15">
      <c r="U3591" s="748"/>
      <c r="V3591" s="748"/>
      <c r="W3591" s="748"/>
      <c r="X3591" s="767"/>
    </row>
    <row r="3592" spans="21:24" x14ac:dyDescent="0.15">
      <c r="U3592" s="748"/>
      <c r="V3592" s="767"/>
      <c r="W3592" s="767"/>
    </row>
    <row r="3593" spans="21:24" x14ac:dyDescent="0.15">
      <c r="U3593" s="748"/>
      <c r="V3593" s="748"/>
      <c r="W3593" s="748"/>
      <c r="X3593" s="767"/>
    </row>
    <row r="3594" spans="21:24" x14ac:dyDescent="0.15">
      <c r="U3594" s="748"/>
      <c r="V3594" s="748"/>
      <c r="W3594" s="748"/>
      <c r="X3594" s="767"/>
    </row>
    <row r="3595" spans="21:24" x14ac:dyDescent="0.15">
      <c r="U3595" s="767"/>
      <c r="V3595" s="767"/>
      <c r="W3595" s="767"/>
    </row>
    <row r="3596" spans="21:24" x14ac:dyDescent="0.15">
      <c r="U3596" s="767"/>
      <c r="V3596" s="767"/>
      <c r="W3596" s="767"/>
      <c r="X3596" s="767"/>
    </row>
    <row r="3597" spans="21:24" x14ac:dyDescent="0.15">
      <c r="U3597" s="748"/>
      <c r="V3597" s="748"/>
      <c r="W3597" s="748"/>
      <c r="X3597" s="767"/>
    </row>
    <row r="3598" spans="21:24" x14ac:dyDescent="0.15">
      <c r="U3598" s="767"/>
      <c r="V3598" s="767"/>
      <c r="W3598" s="767"/>
    </row>
    <row r="3599" spans="21:24" x14ac:dyDescent="0.15">
      <c r="U3599" s="767"/>
      <c r="V3599" s="767"/>
      <c r="W3599" s="767"/>
      <c r="X3599" s="767"/>
    </row>
    <row r="3600" spans="21:24" x14ac:dyDescent="0.15">
      <c r="U3600" s="767"/>
      <c r="V3600" s="767"/>
      <c r="W3600" s="748"/>
      <c r="X3600" s="767"/>
    </row>
    <row r="3601" spans="21:24" x14ac:dyDescent="0.15">
      <c r="U3601" s="767"/>
      <c r="V3601" s="767"/>
      <c r="W3601" s="767"/>
      <c r="X3601" s="767"/>
    </row>
    <row r="3602" spans="21:24" x14ac:dyDescent="0.15">
      <c r="U3602" s="748"/>
      <c r="V3602" s="748"/>
      <c r="W3602" s="767"/>
      <c r="X3602" s="767"/>
    </row>
    <row r="3603" spans="21:24" x14ac:dyDescent="0.15">
      <c r="U3603" s="767"/>
      <c r="V3603" s="767"/>
      <c r="W3603" s="748"/>
      <c r="X3603" s="767"/>
    </row>
    <row r="3604" spans="21:24" x14ac:dyDescent="0.15">
      <c r="U3604" s="767"/>
      <c r="V3604" s="767"/>
      <c r="W3604" s="767"/>
      <c r="X3604" s="767"/>
    </row>
    <row r="3605" spans="21:24" x14ac:dyDescent="0.15">
      <c r="U3605" s="748"/>
      <c r="V3605" s="748"/>
      <c r="W3605" s="767"/>
      <c r="X3605" s="767"/>
    </row>
    <row r="3606" spans="21:24" x14ac:dyDescent="0.15">
      <c r="U3606" s="767"/>
      <c r="V3606" s="767"/>
      <c r="W3606" s="748"/>
      <c r="X3606" s="767"/>
    </row>
    <row r="3607" spans="21:24" x14ac:dyDescent="0.15">
      <c r="U3607" s="767"/>
      <c r="V3607" s="767"/>
      <c r="W3607" s="767"/>
      <c r="X3607" s="767"/>
    </row>
    <row r="3608" spans="21:24" x14ac:dyDescent="0.15">
      <c r="U3608" s="748"/>
      <c r="V3608" s="748"/>
      <c r="W3608" s="767"/>
      <c r="X3608" s="767"/>
    </row>
    <row r="3609" spans="21:24" x14ac:dyDescent="0.15">
      <c r="U3609" s="767"/>
      <c r="V3609" s="767"/>
      <c r="W3609" s="748"/>
      <c r="X3609" s="767"/>
    </row>
    <row r="3610" spans="21:24" x14ac:dyDescent="0.15">
      <c r="U3610" s="767"/>
      <c r="V3610" s="767"/>
      <c r="W3610" s="767"/>
      <c r="X3610" s="767"/>
    </row>
    <row r="3611" spans="21:24" x14ac:dyDescent="0.15">
      <c r="U3611" s="748"/>
      <c r="V3611" s="748"/>
      <c r="W3611" s="767"/>
      <c r="X3611" s="767"/>
    </row>
    <row r="3612" spans="21:24" x14ac:dyDescent="0.15">
      <c r="U3612" s="767"/>
      <c r="V3612" s="767"/>
      <c r="W3612" s="767"/>
      <c r="X3612" s="748"/>
    </row>
    <row r="3613" spans="21:24" x14ac:dyDescent="0.15">
      <c r="U3613" s="767"/>
      <c r="V3613" s="767"/>
      <c r="W3613" s="767"/>
      <c r="X3613" s="767"/>
    </row>
    <row r="3614" spans="21:24" x14ac:dyDescent="0.15">
      <c r="U3614" s="748"/>
      <c r="V3614" s="748"/>
      <c r="W3614" s="767"/>
      <c r="X3614" s="767"/>
    </row>
    <row r="3615" spans="21:24" x14ac:dyDescent="0.15">
      <c r="U3615" s="767"/>
      <c r="V3615" s="767"/>
      <c r="W3615" s="767"/>
      <c r="X3615" s="748"/>
    </row>
    <row r="3616" spans="21:24" x14ac:dyDescent="0.15">
      <c r="V3616" s="767"/>
      <c r="W3616" s="767"/>
    </row>
    <row r="3617" spans="21:24" x14ac:dyDescent="0.15">
      <c r="U3617" s="748"/>
      <c r="V3617" s="748"/>
      <c r="W3617" s="767"/>
      <c r="X3617" s="767"/>
    </row>
    <row r="3618" spans="21:24" x14ac:dyDescent="0.15">
      <c r="U3618" s="767"/>
      <c r="V3618" s="767"/>
      <c r="W3618" s="767"/>
      <c r="X3618" s="769"/>
    </row>
    <row r="3619" spans="21:24" x14ac:dyDescent="0.15">
      <c r="U3619" s="767"/>
      <c r="V3619" s="767"/>
      <c r="W3619" s="767"/>
      <c r="X3619" s="748"/>
    </row>
    <row r="3620" spans="21:24" x14ac:dyDescent="0.15">
      <c r="U3620" s="748"/>
      <c r="V3620" s="748"/>
      <c r="W3620" s="748"/>
      <c r="X3620" s="748"/>
    </row>
    <row r="3621" spans="21:24" x14ac:dyDescent="0.15">
      <c r="U3621" s="767"/>
      <c r="V3621" s="767"/>
      <c r="W3621" s="767"/>
      <c r="X3621" s="748"/>
    </row>
    <row r="3622" spans="21:24" x14ac:dyDescent="0.15">
      <c r="U3622" s="767"/>
      <c r="V3622" s="767"/>
      <c r="W3622" s="748"/>
      <c r="X3622" s="767"/>
    </row>
    <row r="3623" spans="21:24" x14ac:dyDescent="0.15">
      <c r="U3623" s="748"/>
      <c r="V3623" s="748"/>
      <c r="W3623" s="767"/>
      <c r="X3623" s="767"/>
    </row>
    <row r="3624" spans="21:24" x14ac:dyDescent="0.15">
      <c r="U3624" s="748"/>
      <c r="V3624" s="748"/>
      <c r="W3624" s="767"/>
      <c r="X3624" s="767"/>
    </row>
    <row r="3625" spans="21:24" x14ac:dyDescent="0.15">
      <c r="U3625" s="748"/>
      <c r="V3625" s="748"/>
      <c r="W3625" s="748"/>
    </row>
    <row r="3626" spans="21:24" x14ac:dyDescent="0.15">
      <c r="U3626" s="748"/>
      <c r="V3626" s="748"/>
      <c r="W3626" s="767"/>
    </row>
    <row r="3627" spans="21:24" x14ac:dyDescent="0.15">
      <c r="U3627" s="748"/>
      <c r="V3627" s="748"/>
      <c r="W3627" s="767"/>
    </row>
    <row r="3628" spans="21:24" x14ac:dyDescent="0.15">
      <c r="U3628" s="748"/>
      <c r="V3628" s="748"/>
      <c r="W3628" s="767"/>
      <c r="X3628" s="748"/>
    </row>
    <row r="3629" spans="21:24" x14ac:dyDescent="0.15">
      <c r="U3629" s="748"/>
      <c r="V3629" s="748"/>
      <c r="W3629" s="748"/>
      <c r="X3629" s="748"/>
    </row>
    <row r="3630" spans="21:24" x14ac:dyDescent="0.15">
      <c r="U3630" s="748"/>
      <c r="V3630" s="748"/>
      <c r="W3630" s="767"/>
      <c r="X3630" s="748"/>
    </row>
    <row r="3631" spans="21:24" x14ac:dyDescent="0.15">
      <c r="U3631" s="748"/>
      <c r="V3631" s="748"/>
      <c r="W3631" s="767"/>
    </row>
    <row r="3632" spans="21:24" x14ac:dyDescent="0.15">
      <c r="U3632" s="748"/>
      <c r="V3632" s="748"/>
      <c r="W3632" s="748"/>
      <c r="X3632" s="748"/>
    </row>
    <row r="3633" spans="21:24" x14ac:dyDescent="0.15">
      <c r="U3633" s="748"/>
      <c r="V3633" s="748"/>
      <c r="W3633" s="767"/>
    </row>
    <row r="3634" spans="21:24" x14ac:dyDescent="0.15">
      <c r="W3634" s="767"/>
      <c r="X3634" s="748"/>
    </row>
    <row r="3635" spans="21:24" x14ac:dyDescent="0.15">
      <c r="U3635" s="767"/>
      <c r="V3635" s="767"/>
      <c r="W3635" s="748"/>
      <c r="X3635" s="748"/>
    </row>
    <row r="3636" spans="21:24" x14ac:dyDescent="0.15">
      <c r="U3636" s="748"/>
      <c r="V3636" s="748"/>
      <c r="W3636" s="748"/>
      <c r="X3636" s="748"/>
    </row>
    <row r="3637" spans="21:24" x14ac:dyDescent="0.15">
      <c r="U3637" s="767"/>
      <c r="V3637" s="767"/>
      <c r="W3637" s="748"/>
      <c r="X3637" s="767"/>
    </row>
    <row r="3638" spans="21:24" x14ac:dyDescent="0.15">
      <c r="U3638" s="767"/>
      <c r="V3638" s="767"/>
      <c r="W3638" s="748"/>
      <c r="X3638" s="748"/>
    </row>
    <row r="3639" spans="21:24" x14ac:dyDescent="0.15">
      <c r="U3639" s="767"/>
      <c r="V3639" s="767"/>
      <c r="W3639" s="767"/>
    </row>
    <row r="3640" spans="21:24" x14ac:dyDescent="0.15">
      <c r="U3640" s="767"/>
      <c r="V3640" s="767"/>
      <c r="W3640" s="748"/>
    </row>
    <row r="3641" spans="21:24" x14ac:dyDescent="0.15">
      <c r="U3641" s="767"/>
      <c r="V3641" s="767"/>
      <c r="W3641" s="748"/>
    </row>
    <row r="3642" spans="21:24" x14ac:dyDescent="0.15">
      <c r="U3642" s="767"/>
      <c r="V3642" s="767"/>
      <c r="W3642" s="763"/>
      <c r="X3642" s="767"/>
    </row>
    <row r="3643" spans="21:24" x14ac:dyDescent="0.15">
      <c r="U3643" s="767"/>
      <c r="V3643" s="767"/>
      <c r="W3643" s="748"/>
      <c r="X3643" s="748"/>
    </row>
    <row r="3644" spans="21:24" x14ac:dyDescent="0.15">
      <c r="U3644" s="767"/>
      <c r="V3644" s="767"/>
      <c r="W3644" s="748"/>
      <c r="X3644" s="767"/>
    </row>
    <row r="3645" spans="21:24" x14ac:dyDescent="0.15">
      <c r="U3645" s="767"/>
      <c r="V3645" s="767"/>
      <c r="X3645" s="767"/>
    </row>
    <row r="3646" spans="21:24" x14ac:dyDescent="0.15">
      <c r="U3646" s="767"/>
      <c r="V3646" s="767"/>
      <c r="W3646" s="748"/>
      <c r="X3646" s="748"/>
    </row>
    <row r="3647" spans="21:24" x14ac:dyDescent="0.15">
      <c r="U3647" s="767"/>
      <c r="V3647" s="767"/>
      <c r="W3647" s="748"/>
      <c r="X3647" s="767"/>
    </row>
    <row r="3648" spans="21:24" x14ac:dyDescent="0.15">
      <c r="U3648" s="767"/>
      <c r="V3648" s="767"/>
      <c r="W3648" s="767"/>
      <c r="X3648" s="767"/>
    </row>
    <row r="3649" spans="21:24" x14ac:dyDescent="0.15">
      <c r="U3649" s="767"/>
      <c r="W3649" s="767"/>
      <c r="X3649" s="748"/>
    </row>
    <row r="3650" spans="21:24" x14ac:dyDescent="0.15">
      <c r="U3650" s="767"/>
      <c r="W3650" s="748"/>
      <c r="X3650" s="767"/>
    </row>
    <row r="3651" spans="21:24" x14ac:dyDescent="0.15">
      <c r="U3651" s="767"/>
      <c r="W3651" s="767"/>
      <c r="X3651" s="767"/>
    </row>
    <row r="3652" spans="21:24" x14ac:dyDescent="0.15">
      <c r="U3652" s="767"/>
      <c r="V3652" s="767"/>
      <c r="W3652" s="767"/>
      <c r="X3652" s="748"/>
    </row>
    <row r="3653" spans="21:24" x14ac:dyDescent="0.15">
      <c r="U3653" s="767"/>
      <c r="V3653" s="767"/>
      <c r="W3653" s="767"/>
      <c r="X3653" s="767"/>
    </row>
    <row r="3654" spans="21:24" x14ac:dyDescent="0.15">
      <c r="V3654" s="763"/>
      <c r="W3654" s="767"/>
      <c r="X3654" s="767"/>
    </row>
    <row r="3655" spans="21:24" x14ac:dyDescent="0.15">
      <c r="U3655" s="767"/>
      <c r="V3655" s="767"/>
      <c r="W3655" s="748"/>
      <c r="X3655" s="748"/>
    </row>
    <row r="3656" spans="21:24" x14ac:dyDescent="0.15">
      <c r="U3656" s="767"/>
      <c r="V3656" s="767"/>
      <c r="W3656" s="767"/>
      <c r="X3656" s="767"/>
    </row>
    <row r="3657" spans="21:24" x14ac:dyDescent="0.15">
      <c r="U3657" s="767"/>
      <c r="W3657" s="767"/>
      <c r="X3657" s="767"/>
    </row>
    <row r="3658" spans="21:24" x14ac:dyDescent="0.15">
      <c r="U3658" s="767"/>
      <c r="V3658" s="767"/>
      <c r="W3658" s="748"/>
      <c r="X3658" s="748"/>
    </row>
    <row r="3659" spans="21:24" x14ac:dyDescent="0.15">
      <c r="U3659" s="767"/>
      <c r="V3659" s="767"/>
      <c r="W3659" s="767"/>
      <c r="X3659" s="767"/>
    </row>
    <row r="3660" spans="21:24" x14ac:dyDescent="0.15">
      <c r="U3660" s="767"/>
      <c r="V3660" s="767"/>
      <c r="X3660" s="767"/>
    </row>
    <row r="3661" spans="21:24" x14ac:dyDescent="0.15">
      <c r="U3661" s="767"/>
      <c r="V3661" s="767"/>
      <c r="W3661" s="748"/>
      <c r="X3661" s="748"/>
    </row>
    <row r="3662" spans="21:24" x14ac:dyDescent="0.15">
      <c r="U3662" s="767"/>
      <c r="V3662" s="767"/>
      <c r="W3662" s="767"/>
      <c r="X3662" s="767"/>
    </row>
    <row r="3663" spans="21:24" x14ac:dyDescent="0.15">
      <c r="U3663" s="767"/>
      <c r="V3663" s="767"/>
      <c r="W3663" s="767"/>
      <c r="X3663" s="767"/>
    </row>
    <row r="3664" spans="21:24" x14ac:dyDescent="0.15">
      <c r="U3664" s="767"/>
      <c r="V3664" s="767"/>
      <c r="W3664" s="748"/>
      <c r="X3664" s="767"/>
    </row>
    <row r="3665" spans="21:24" x14ac:dyDescent="0.15">
      <c r="U3665" s="767"/>
      <c r="V3665" s="767"/>
      <c r="W3665" s="767"/>
      <c r="X3665" s="767"/>
    </row>
    <row r="3666" spans="21:24" x14ac:dyDescent="0.15">
      <c r="W3666" s="767"/>
      <c r="X3666" s="767"/>
    </row>
    <row r="3667" spans="21:24" x14ac:dyDescent="0.15">
      <c r="U3667" s="767"/>
      <c r="V3667" s="767"/>
      <c r="W3667" s="748"/>
      <c r="X3667" s="767"/>
    </row>
    <row r="3668" spans="21:24" x14ac:dyDescent="0.15">
      <c r="U3668" s="767"/>
      <c r="V3668" s="767"/>
      <c r="W3668" s="767"/>
      <c r="X3668" s="767"/>
    </row>
    <row r="3669" spans="21:24" x14ac:dyDescent="0.15">
      <c r="X3669" s="767"/>
    </row>
    <row r="3670" spans="21:24" x14ac:dyDescent="0.15">
      <c r="U3670" s="767"/>
      <c r="V3670" s="767"/>
      <c r="W3670" s="748"/>
      <c r="X3670" s="767"/>
    </row>
    <row r="3671" spans="21:24" x14ac:dyDescent="0.15">
      <c r="U3671" s="767"/>
      <c r="V3671" s="767"/>
      <c r="W3671" s="767"/>
      <c r="X3671" s="767"/>
    </row>
    <row r="3672" spans="21:24" x14ac:dyDescent="0.15">
      <c r="U3672" s="767"/>
    </row>
    <row r="3673" spans="21:24" x14ac:dyDescent="0.15">
      <c r="U3673" s="767"/>
      <c r="V3673" s="767"/>
      <c r="W3673" s="748"/>
      <c r="X3673" s="767"/>
    </row>
    <row r="3674" spans="21:24" x14ac:dyDescent="0.15">
      <c r="U3674" s="767"/>
      <c r="V3674" s="767"/>
      <c r="W3674" s="767"/>
      <c r="X3674" s="748"/>
    </row>
    <row r="3675" spans="21:24" x14ac:dyDescent="0.15">
      <c r="U3675" s="767"/>
      <c r="X3675" s="767"/>
    </row>
    <row r="3676" spans="21:24" x14ac:dyDescent="0.15">
      <c r="U3676" s="767"/>
      <c r="V3676" s="767"/>
      <c r="W3676" s="748"/>
      <c r="X3676" s="767"/>
    </row>
    <row r="3677" spans="21:24" x14ac:dyDescent="0.15">
      <c r="U3677" s="767"/>
      <c r="V3677" s="767"/>
      <c r="W3677" s="748"/>
      <c r="X3677" s="748"/>
    </row>
    <row r="3678" spans="21:24" x14ac:dyDescent="0.15">
      <c r="U3678" s="767"/>
      <c r="W3678" s="748"/>
      <c r="X3678" s="767"/>
    </row>
    <row r="3679" spans="21:24" x14ac:dyDescent="0.15">
      <c r="U3679" s="767"/>
      <c r="V3679" s="767"/>
      <c r="W3679" s="748"/>
      <c r="X3679" s="767"/>
    </row>
    <row r="3680" spans="21:24" x14ac:dyDescent="0.15">
      <c r="U3680" s="767"/>
      <c r="V3680" s="767"/>
      <c r="W3680" s="748"/>
      <c r="X3680" s="767"/>
    </row>
    <row r="3681" spans="21:24" x14ac:dyDescent="0.15">
      <c r="U3681" s="767"/>
      <c r="V3681" s="767"/>
      <c r="W3681" s="748"/>
      <c r="X3681" s="748"/>
    </row>
    <row r="3682" spans="21:24" x14ac:dyDescent="0.15">
      <c r="U3682" s="767"/>
      <c r="V3682" s="767"/>
      <c r="W3682" s="748"/>
      <c r="X3682" s="767"/>
    </row>
    <row r="3683" spans="21:24" x14ac:dyDescent="0.15">
      <c r="U3683" s="252"/>
      <c r="V3683" s="252"/>
      <c r="W3683" s="748"/>
      <c r="X3683" s="748"/>
    </row>
    <row r="3684" spans="21:24" x14ac:dyDescent="0.15">
      <c r="U3684" s="252"/>
      <c r="V3684" s="252"/>
      <c r="W3684" s="748"/>
      <c r="X3684" s="767"/>
    </row>
    <row r="3685" spans="21:24" x14ac:dyDescent="0.15">
      <c r="U3685" s="252"/>
      <c r="V3685" s="252"/>
      <c r="W3685" s="748"/>
      <c r="X3685" s="748"/>
    </row>
    <row r="3686" spans="21:24" x14ac:dyDescent="0.15">
      <c r="U3686" s="252"/>
      <c r="V3686" s="252"/>
      <c r="W3686" s="748"/>
      <c r="X3686" s="748"/>
    </row>
    <row r="3687" spans="21:24" x14ac:dyDescent="0.15">
      <c r="W3687" s="767"/>
      <c r="X3687" s="767"/>
    </row>
    <row r="3688" spans="21:24" x14ac:dyDescent="0.15">
      <c r="U3688" s="767"/>
      <c r="V3688" s="767"/>
      <c r="W3688" s="767"/>
      <c r="X3688" s="767"/>
    </row>
    <row r="3689" spans="21:24" x14ac:dyDescent="0.15">
      <c r="U3689" s="767"/>
      <c r="V3689" s="767"/>
      <c r="W3689" s="748"/>
      <c r="X3689" s="767"/>
    </row>
    <row r="3690" spans="21:24" x14ac:dyDescent="0.15">
      <c r="U3690" s="767"/>
      <c r="W3690" s="767"/>
      <c r="X3690" s="748"/>
    </row>
    <row r="3691" spans="21:24" x14ac:dyDescent="0.15">
      <c r="U3691" s="767"/>
      <c r="V3691" s="767"/>
      <c r="W3691" s="767"/>
      <c r="X3691" s="748"/>
    </row>
    <row r="3692" spans="21:24" x14ac:dyDescent="0.15">
      <c r="U3692" s="767"/>
      <c r="V3692" s="767"/>
      <c r="W3692" s="767"/>
    </row>
    <row r="3693" spans="21:24" x14ac:dyDescent="0.15">
      <c r="U3693" s="767"/>
      <c r="X3693" s="748"/>
    </row>
    <row r="3694" spans="21:24" x14ac:dyDescent="0.15">
      <c r="U3694" s="767"/>
      <c r="V3694" s="767"/>
      <c r="W3694" s="767"/>
      <c r="X3694" s="748"/>
    </row>
    <row r="3695" spans="21:24" x14ac:dyDescent="0.15">
      <c r="U3695" s="767"/>
      <c r="V3695" s="767"/>
      <c r="W3695" s="767"/>
    </row>
    <row r="3696" spans="21:24" x14ac:dyDescent="0.15">
      <c r="U3696" s="767"/>
      <c r="V3696" s="767"/>
      <c r="W3696" s="767"/>
      <c r="X3696" s="748"/>
    </row>
    <row r="3697" spans="21:24" x14ac:dyDescent="0.15">
      <c r="U3697" s="767"/>
      <c r="V3697" s="767"/>
      <c r="W3697" s="767"/>
      <c r="X3697" s="748"/>
    </row>
    <row r="3698" spans="21:24" x14ac:dyDescent="0.15">
      <c r="U3698" s="767"/>
      <c r="V3698" s="767"/>
      <c r="W3698" s="767"/>
    </row>
    <row r="3699" spans="21:24" x14ac:dyDescent="0.15">
      <c r="U3699" s="767"/>
      <c r="V3699" s="767"/>
      <c r="X3699" s="748"/>
    </row>
    <row r="3700" spans="21:24" x14ac:dyDescent="0.15">
      <c r="U3700" s="767"/>
      <c r="V3700" s="767"/>
      <c r="W3700" s="767"/>
      <c r="X3700" s="748"/>
    </row>
    <row r="3701" spans="21:24" x14ac:dyDescent="0.15">
      <c r="U3701" s="767"/>
      <c r="V3701" s="767"/>
      <c r="W3701" s="767"/>
      <c r="X3701" s="767"/>
    </row>
    <row r="3702" spans="21:24" x14ac:dyDescent="0.15">
      <c r="U3702" s="767"/>
      <c r="V3702" s="767"/>
      <c r="W3702" s="767"/>
      <c r="X3702" s="767"/>
    </row>
    <row r="3703" spans="21:24" x14ac:dyDescent="0.15">
      <c r="U3703" s="767"/>
      <c r="V3703" s="767"/>
      <c r="W3703" s="767"/>
      <c r="X3703" s="748"/>
    </row>
    <row r="3704" spans="21:24" x14ac:dyDescent="0.15">
      <c r="U3704" s="767"/>
      <c r="V3704" s="767"/>
      <c r="W3704" s="767"/>
      <c r="X3704" s="767"/>
    </row>
    <row r="3705" spans="21:24" x14ac:dyDescent="0.15">
      <c r="V3705" s="763"/>
      <c r="X3705" s="767"/>
    </row>
    <row r="3706" spans="21:24" x14ac:dyDescent="0.15">
      <c r="U3706" s="767"/>
      <c r="V3706" s="767"/>
      <c r="W3706" s="767"/>
      <c r="X3706" s="767"/>
    </row>
    <row r="3707" spans="21:24" x14ac:dyDescent="0.15">
      <c r="U3707" s="767"/>
      <c r="V3707" s="767"/>
      <c r="W3707" s="767"/>
      <c r="X3707" s="767"/>
    </row>
    <row r="3708" spans="21:24" x14ac:dyDescent="0.15">
      <c r="U3708" s="767"/>
      <c r="V3708" s="767"/>
      <c r="X3708" s="748"/>
    </row>
    <row r="3709" spans="21:24" x14ac:dyDescent="0.15">
      <c r="U3709" s="767"/>
      <c r="V3709" s="767"/>
      <c r="W3709" s="767"/>
      <c r="X3709" s="767"/>
    </row>
    <row r="3710" spans="21:24" x14ac:dyDescent="0.15">
      <c r="U3710" s="767"/>
      <c r="V3710" s="767"/>
      <c r="W3710" s="767"/>
      <c r="X3710" s="767"/>
    </row>
    <row r="3711" spans="21:24" x14ac:dyDescent="0.15">
      <c r="U3711" s="767"/>
      <c r="X3711" s="748"/>
    </row>
    <row r="3712" spans="21:24" x14ac:dyDescent="0.15">
      <c r="U3712" s="767"/>
      <c r="V3712" s="767"/>
      <c r="W3712" s="767"/>
      <c r="X3712" s="767"/>
    </row>
    <row r="3713" spans="21:24" x14ac:dyDescent="0.15">
      <c r="U3713" s="767"/>
      <c r="V3713" s="767"/>
      <c r="W3713" s="767"/>
      <c r="X3713" s="767"/>
    </row>
    <row r="3714" spans="21:24" x14ac:dyDescent="0.15">
      <c r="U3714" s="767"/>
      <c r="W3714" s="767"/>
      <c r="X3714" s="748"/>
    </row>
    <row r="3715" spans="21:24" x14ac:dyDescent="0.15">
      <c r="U3715" s="767"/>
      <c r="V3715" s="767"/>
      <c r="W3715" s="767"/>
      <c r="X3715" s="767"/>
    </row>
    <row r="3716" spans="21:24" x14ac:dyDescent="0.15">
      <c r="U3716" s="767"/>
      <c r="V3716" s="767"/>
      <c r="W3716" s="767"/>
      <c r="X3716" s="767"/>
    </row>
    <row r="3717" spans="21:24" x14ac:dyDescent="0.15">
      <c r="U3717" s="767"/>
      <c r="W3717" s="767"/>
      <c r="X3717" s="748"/>
    </row>
    <row r="3718" spans="21:24" x14ac:dyDescent="0.15">
      <c r="U3718" s="767"/>
      <c r="V3718" s="767"/>
      <c r="W3718" s="767"/>
      <c r="X3718" s="767"/>
    </row>
    <row r="3719" spans="21:24" x14ac:dyDescent="0.15">
      <c r="U3719" s="767"/>
      <c r="V3719" s="767"/>
      <c r="W3719" s="767"/>
      <c r="X3719" s="767"/>
    </row>
    <row r="3720" spans="21:24" x14ac:dyDescent="0.15">
      <c r="U3720" s="767"/>
      <c r="X3720" s="748"/>
    </row>
    <row r="3721" spans="21:24" x14ac:dyDescent="0.15">
      <c r="U3721" s="767"/>
      <c r="V3721" s="767"/>
      <c r="W3721" s="767"/>
      <c r="X3721" s="767"/>
    </row>
    <row r="3722" spans="21:24" x14ac:dyDescent="0.15">
      <c r="U3722" s="767"/>
      <c r="V3722" s="767"/>
      <c r="W3722" s="767"/>
    </row>
    <row r="3723" spans="21:24" x14ac:dyDescent="0.15">
      <c r="X3723" s="748"/>
    </row>
    <row r="3724" spans="21:24" x14ac:dyDescent="0.15">
      <c r="V3724" s="821"/>
      <c r="W3724" s="767"/>
      <c r="X3724" s="767"/>
    </row>
    <row r="3725" spans="21:24" x14ac:dyDescent="0.15">
      <c r="V3725" s="763"/>
      <c r="W3725" s="767"/>
    </row>
    <row r="3726" spans="21:24" x14ac:dyDescent="0.15">
      <c r="X3726" s="748"/>
    </row>
    <row r="3727" spans="21:24" x14ac:dyDescent="0.15">
      <c r="W3727" s="767"/>
      <c r="X3727" s="767"/>
    </row>
    <row r="3728" spans="21:24" x14ac:dyDescent="0.15">
      <c r="V3728" s="763"/>
      <c r="W3728" s="767"/>
    </row>
    <row r="3729" spans="22:24" x14ac:dyDescent="0.15">
      <c r="X3729" s="748"/>
    </row>
    <row r="3730" spans="22:24" x14ac:dyDescent="0.15">
      <c r="W3730" s="767"/>
      <c r="X3730" s="748"/>
    </row>
    <row r="3731" spans="22:24" x14ac:dyDescent="0.15">
      <c r="V3731" s="763"/>
      <c r="W3731" s="767"/>
      <c r="X3731" s="748"/>
    </row>
    <row r="3732" spans="22:24" x14ac:dyDescent="0.15">
      <c r="X3732" s="748"/>
    </row>
    <row r="3733" spans="22:24" x14ac:dyDescent="0.15">
      <c r="W3733" s="767"/>
      <c r="X3733" s="748"/>
    </row>
    <row r="3734" spans="22:24" x14ac:dyDescent="0.15">
      <c r="V3734" s="763"/>
      <c r="W3734" s="767"/>
      <c r="X3734" s="748"/>
    </row>
    <row r="3735" spans="22:24" x14ac:dyDescent="0.15">
      <c r="W3735" s="767"/>
      <c r="X3735" s="748"/>
    </row>
    <row r="3736" spans="22:24" x14ac:dyDescent="0.15">
      <c r="W3736" s="767"/>
      <c r="X3736" s="748"/>
    </row>
    <row r="3737" spans="22:24" x14ac:dyDescent="0.15">
      <c r="V3737" s="763"/>
      <c r="W3737" s="252"/>
      <c r="X3737" s="748"/>
    </row>
    <row r="3738" spans="22:24" x14ac:dyDescent="0.15">
      <c r="W3738" s="252"/>
      <c r="X3738" s="748"/>
    </row>
    <row r="3739" spans="22:24" x14ac:dyDescent="0.15">
      <c r="W3739" s="252"/>
      <c r="X3739" s="748"/>
    </row>
    <row r="3740" spans="22:24" x14ac:dyDescent="0.15">
      <c r="W3740" s="252"/>
      <c r="X3740" s="767"/>
    </row>
    <row r="3741" spans="22:24" x14ac:dyDescent="0.15">
      <c r="X3741" s="767"/>
    </row>
    <row r="3742" spans="22:24" x14ac:dyDescent="0.15">
      <c r="W3742" s="767"/>
      <c r="X3742" s="748"/>
    </row>
    <row r="3743" spans="22:24" x14ac:dyDescent="0.15">
      <c r="W3743" s="767"/>
      <c r="X3743" s="767"/>
    </row>
    <row r="3744" spans="22:24" x14ac:dyDescent="0.15">
      <c r="X3744" s="767"/>
    </row>
    <row r="3745" spans="21:24" x14ac:dyDescent="0.15">
      <c r="W3745" s="767"/>
      <c r="X3745" s="767"/>
    </row>
    <row r="3746" spans="21:24" x14ac:dyDescent="0.15">
      <c r="W3746" s="767"/>
    </row>
    <row r="3747" spans="21:24" x14ac:dyDescent="0.15">
      <c r="X3747" s="767"/>
    </row>
    <row r="3748" spans="21:24" x14ac:dyDescent="0.15">
      <c r="U3748" s="767"/>
      <c r="W3748" s="767"/>
      <c r="X3748" s="767"/>
    </row>
    <row r="3749" spans="21:24" x14ac:dyDescent="0.15">
      <c r="W3749" s="767"/>
    </row>
    <row r="3750" spans="21:24" x14ac:dyDescent="0.15">
      <c r="W3750" s="767"/>
    </row>
    <row r="3751" spans="21:24" x14ac:dyDescent="0.15">
      <c r="W3751" s="767"/>
    </row>
    <row r="3752" spans="21:24" x14ac:dyDescent="0.15">
      <c r="W3752" s="767"/>
    </row>
    <row r="3753" spans="21:24" x14ac:dyDescent="0.15">
      <c r="W3753" s="767"/>
    </row>
    <row r="3754" spans="21:24" x14ac:dyDescent="0.15">
      <c r="U3754" s="767"/>
      <c r="W3754" s="767"/>
    </row>
    <row r="3755" spans="21:24" x14ac:dyDescent="0.15">
      <c r="W3755" s="767"/>
      <c r="X3755" s="767"/>
    </row>
    <row r="3756" spans="21:24" x14ac:dyDescent="0.15">
      <c r="U3756" s="767"/>
      <c r="W3756" s="767"/>
      <c r="X3756" s="767"/>
    </row>
    <row r="3757" spans="21:24" x14ac:dyDescent="0.15">
      <c r="U3757" s="767"/>
      <c r="W3757" s="767"/>
      <c r="X3757" s="767"/>
    </row>
    <row r="3758" spans="21:24" x14ac:dyDescent="0.15">
      <c r="V3758" s="763"/>
      <c r="W3758" s="767"/>
      <c r="X3758" s="767"/>
    </row>
    <row r="3759" spans="21:24" x14ac:dyDescent="0.15">
      <c r="U3759" s="767"/>
    </row>
    <row r="3760" spans="21:24" x14ac:dyDescent="0.15">
      <c r="U3760" s="767"/>
      <c r="W3760" s="767"/>
      <c r="X3760" s="767"/>
    </row>
    <row r="3761" spans="21:24" x14ac:dyDescent="0.15">
      <c r="U3761" s="767"/>
      <c r="W3761" s="767"/>
    </row>
    <row r="3762" spans="21:24" x14ac:dyDescent="0.15">
      <c r="U3762" s="767"/>
      <c r="W3762" s="767"/>
    </row>
    <row r="3763" spans="21:24" x14ac:dyDescent="0.15">
      <c r="U3763" s="759"/>
      <c r="V3763" s="821"/>
      <c r="W3763" s="767"/>
      <c r="X3763" s="767"/>
    </row>
    <row r="3764" spans="21:24" x14ac:dyDescent="0.15">
      <c r="U3764" s="252"/>
      <c r="V3764" s="763"/>
      <c r="W3764" s="767"/>
      <c r="X3764" s="767"/>
    </row>
    <row r="3765" spans="21:24" x14ac:dyDescent="0.15">
      <c r="U3765" s="252"/>
      <c r="V3765" s="763"/>
    </row>
    <row r="3766" spans="21:24" x14ac:dyDescent="0.15">
      <c r="U3766" s="252"/>
      <c r="V3766" s="763"/>
      <c r="W3766" s="767"/>
      <c r="X3766" s="767"/>
    </row>
    <row r="3767" spans="21:24" x14ac:dyDescent="0.15">
      <c r="U3767" s="767"/>
      <c r="W3767" s="767"/>
      <c r="X3767" s="767"/>
    </row>
    <row r="3768" spans="21:24" x14ac:dyDescent="0.15">
      <c r="U3768" s="767"/>
      <c r="X3768" s="767"/>
    </row>
    <row r="3769" spans="21:24" x14ac:dyDescent="0.15">
      <c r="W3769" s="767"/>
      <c r="X3769" s="767"/>
    </row>
    <row r="3770" spans="21:24" x14ac:dyDescent="0.15">
      <c r="U3770" s="767"/>
      <c r="W3770" s="767"/>
      <c r="X3770" s="767"/>
    </row>
    <row r="3771" spans="21:24" x14ac:dyDescent="0.15">
      <c r="U3771" s="767"/>
      <c r="X3771" s="767"/>
    </row>
    <row r="3772" spans="21:24" x14ac:dyDescent="0.15">
      <c r="V3772" s="763"/>
      <c r="W3772" s="767"/>
      <c r="X3772" s="767"/>
    </row>
    <row r="3773" spans="21:24" x14ac:dyDescent="0.15">
      <c r="W3773" s="767"/>
      <c r="X3773" s="767"/>
    </row>
    <row r="3774" spans="21:24" x14ac:dyDescent="0.15">
      <c r="V3774" s="763"/>
    </row>
    <row r="3775" spans="21:24" x14ac:dyDescent="0.15">
      <c r="V3775" s="763"/>
      <c r="W3775" s="767"/>
      <c r="X3775" s="767"/>
    </row>
    <row r="3776" spans="21:24" x14ac:dyDescent="0.15">
      <c r="V3776" s="763"/>
      <c r="W3776" s="767"/>
      <c r="X3776" s="767"/>
    </row>
    <row r="3777" spans="22:24" x14ac:dyDescent="0.15">
      <c r="V3777" s="763"/>
    </row>
    <row r="3778" spans="22:24" x14ac:dyDescent="0.15">
      <c r="V3778" s="763"/>
      <c r="X3778" s="767"/>
    </row>
    <row r="3779" spans="22:24" x14ac:dyDescent="0.15">
      <c r="V3779" s="763"/>
      <c r="W3779" s="821"/>
      <c r="X3779" s="767"/>
    </row>
    <row r="3780" spans="22:24" x14ac:dyDescent="0.15">
      <c r="V3780" s="763"/>
    </row>
    <row r="3781" spans="22:24" x14ac:dyDescent="0.15">
      <c r="V3781" s="763"/>
      <c r="X3781" s="767"/>
    </row>
    <row r="3782" spans="22:24" x14ac:dyDescent="0.15">
      <c r="V3782" s="763"/>
      <c r="X3782" s="767"/>
    </row>
    <row r="3783" spans="22:24" x14ac:dyDescent="0.15">
      <c r="V3783" s="763"/>
      <c r="W3783" s="763"/>
    </row>
    <row r="3784" spans="22:24" x14ac:dyDescent="0.15">
      <c r="V3784" s="763"/>
      <c r="X3784" s="767"/>
    </row>
    <row r="3785" spans="22:24" x14ac:dyDescent="0.15">
      <c r="V3785" s="763"/>
      <c r="X3785" s="767"/>
    </row>
    <row r="3786" spans="22:24" x14ac:dyDescent="0.15">
      <c r="V3786" s="763"/>
    </row>
    <row r="3787" spans="22:24" x14ac:dyDescent="0.15">
      <c r="V3787" s="816"/>
      <c r="X3787" s="767"/>
    </row>
    <row r="3788" spans="22:24" x14ac:dyDescent="0.15">
      <c r="X3788" s="767"/>
    </row>
    <row r="3789" spans="22:24" x14ac:dyDescent="0.15">
      <c r="X3789" s="767"/>
    </row>
    <row r="3790" spans="22:24" x14ac:dyDescent="0.15">
      <c r="V3790" s="763"/>
      <c r="X3790" s="767"/>
    </row>
    <row r="3791" spans="22:24" x14ac:dyDescent="0.15">
      <c r="X3791" s="252"/>
    </row>
    <row r="3792" spans="22:24" x14ac:dyDescent="0.15">
      <c r="W3792" s="763"/>
      <c r="X3792" s="252"/>
    </row>
    <row r="3793" spans="21:24" x14ac:dyDescent="0.15">
      <c r="X3793" s="252"/>
    </row>
    <row r="3794" spans="21:24" x14ac:dyDescent="0.15">
      <c r="X3794" s="252"/>
    </row>
    <row r="3795" spans="21:24" x14ac:dyDescent="0.15">
      <c r="U3795" s="252"/>
    </row>
    <row r="3796" spans="21:24" x14ac:dyDescent="0.15">
      <c r="U3796" s="768"/>
      <c r="X3796" s="767"/>
    </row>
    <row r="3797" spans="21:24" x14ac:dyDescent="0.15">
      <c r="U3797" s="60"/>
      <c r="X3797" s="767"/>
    </row>
    <row r="3799" spans="21:24" x14ac:dyDescent="0.15">
      <c r="X3799" s="767"/>
    </row>
    <row r="3800" spans="21:24" x14ac:dyDescent="0.15">
      <c r="X3800" s="767"/>
    </row>
    <row r="3802" spans="21:24" x14ac:dyDescent="0.15">
      <c r="X3802" s="767"/>
    </row>
    <row r="3803" spans="21:24" x14ac:dyDescent="0.15">
      <c r="X3803" s="767"/>
    </row>
    <row r="3804" spans="21:24" x14ac:dyDescent="0.15">
      <c r="X3804" s="767"/>
    </row>
    <row r="3805" spans="21:24" x14ac:dyDescent="0.15">
      <c r="X3805" s="767"/>
    </row>
    <row r="3806" spans="21:24" x14ac:dyDescent="0.15">
      <c r="U3806" s="252"/>
      <c r="X3806" s="767"/>
    </row>
    <row r="3807" spans="21:24" x14ac:dyDescent="0.15">
      <c r="X3807" s="767"/>
    </row>
    <row r="3808" spans="21:24" x14ac:dyDescent="0.15">
      <c r="X3808" s="767"/>
    </row>
    <row r="3809" spans="23:24" x14ac:dyDescent="0.15">
      <c r="X3809" s="767"/>
    </row>
    <row r="3810" spans="23:24" x14ac:dyDescent="0.15">
      <c r="X3810" s="767"/>
    </row>
    <row r="3811" spans="23:24" x14ac:dyDescent="0.15">
      <c r="X3811" s="767"/>
    </row>
    <row r="3812" spans="23:24" x14ac:dyDescent="0.15">
      <c r="X3812" s="767"/>
    </row>
    <row r="3814" spans="23:24" x14ac:dyDescent="0.15">
      <c r="X3814" s="767"/>
    </row>
    <row r="3815" spans="23:24" x14ac:dyDescent="0.15">
      <c r="X3815" s="767"/>
    </row>
    <row r="3816" spans="23:24" x14ac:dyDescent="0.15">
      <c r="X3816" s="767"/>
    </row>
    <row r="3817" spans="23:24" x14ac:dyDescent="0.15">
      <c r="X3817" s="767"/>
    </row>
    <row r="3818" spans="23:24" x14ac:dyDescent="0.15">
      <c r="W3818" s="821"/>
      <c r="X3818" s="767"/>
    </row>
    <row r="3819" spans="23:24" x14ac:dyDescent="0.15">
      <c r="W3819" s="763"/>
    </row>
    <row r="3820" spans="23:24" x14ac:dyDescent="0.15">
      <c r="W3820" s="763"/>
      <c r="X3820" s="767"/>
    </row>
    <row r="3821" spans="23:24" x14ac:dyDescent="0.15">
      <c r="W3821" s="763"/>
      <c r="X3821" s="767"/>
    </row>
    <row r="3823" spans="23:24" x14ac:dyDescent="0.15">
      <c r="X3823" s="767"/>
    </row>
    <row r="3824" spans="23:24" x14ac:dyDescent="0.15">
      <c r="X3824" s="767"/>
    </row>
    <row r="3826" spans="21:24" x14ac:dyDescent="0.15">
      <c r="X3826" s="767"/>
    </row>
    <row r="3827" spans="21:24" x14ac:dyDescent="0.15">
      <c r="W3827" s="763"/>
      <c r="X3827" s="767"/>
    </row>
    <row r="3829" spans="21:24" x14ac:dyDescent="0.15">
      <c r="W3829" s="763"/>
      <c r="X3829" s="767"/>
    </row>
    <row r="3830" spans="21:24" x14ac:dyDescent="0.15">
      <c r="W3830" s="763"/>
      <c r="X3830" s="767"/>
    </row>
    <row r="3831" spans="21:24" x14ac:dyDescent="0.15">
      <c r="W3831" s="763"/>
    </row>
    <row r="3832" spans="21:24" x14ac:dyDescent="0.15">
      <c r="W3832" s="763"/>
    </row>
    <row r="3833" spans="21:24" x14ac:dyDescent="0.15">
      <c r="W3833" s="763"/>
    </row>
    <row r="3834" spans="21:24" x14ac:dyDescent="0.15">
      <c r="V3834" s="763"/>
      <c r="W3834" s="763"/>
    </row>
    <row r="3835" spans="21:24" x14ac:dyDescent="0.15">
      <c r="V3835" s="763"/>
      <c r="W3835" s="763"/>
    </row>
    <row r="3836" spans="21:24" x14ac:dyDescent="0.15">
      <c r="U3836" s="252"/>
      <c r="W3836" s="763"/>
    </row>
    <row r="3837" spans="21:24" x14ac:dyDescent="0.15">
      <c r="V3837" s="763"/>
      <c r="W3837" s="763"/>
    </row>
    <row r="3838" spans="21:24" x14ac:dyDescent="0.15">
      <c r="W3838" s="763"/>
      <c r="X3838" s="763"/>
    </row>
    <row r="3839" spans="21:24" x14ac:dyDescent="0.15">
      <c r="W3839" s="763"/>
    </row>
    <row r="3840" spans="21:24" x14ac:dyDescent="0.15">
      <c r="W3840" s="763"/>
    </row>
    <row r="3841" spans="21:24" x14ac:dyDescent="0.15">
      <c r="W3841" s="816"/>
      <c r="X3841" s="763"/>
    </row>
    <row r="3842" spans="21:24" x14ac:dyDescent="0.15">
      <c r="U3842" s="252"/>
      <c r="V3842" s="763"/>
    </row>
    <row r="3843" spans="21:24" x14ac:dyDescent="0.15">
      <c r="U3843" s="252"/>
      <c r="V3843" s="763"/>
    </row>
    <row r="3844" spans="21:24" x14ac:dyDescent="0.15">
      <c r="U3844" s="252"/>
      <c r="V3844" s="763"/>
      <c r="W3844" s="763"/>
      <c r="X3844" s="763"/>
    </row>
    <row r="3846" spans="21:24" x14ac:dyDescent="0.15">
      <c r="U3846" s="252"/>
      <c r="V3846" s="763"/>
    </row>
    <row r="3847" spans="21:24" x14ac:dyDescent="0.15">
      <c r="U3847" s="252"/>
      <c r="X3847" s="763"/>
    </row>
    <row r="3848" spans="21:24" x14ac:dyDescent="0.15">
      <c r="U3848" s="252"/>
    </row>
    <row r="3849" spans="21:24" x14ac:dyDescent="0.15">
      <c r="U3849" s="252"/>
    </row>
    <row r="3850" spans="21:24" x14ac:dyDescent="0.15">
      <c r="U3850" s="252"/>
    </row>
    <row r="3851" spans="21:24" x14ac:dyDescent="0.15">
      <c r="U3851" s="252"/>
      <c r="V3851" s="816"/>
    </row>
    <row r="3852" spans="21:24" x14ac:dyDescent="0.15">
      <c r="U3852" s="252"/>
      <c r="V3852" s="816"/>
    </row>
    <row r="3853" spans="21:24" x14ac:dyDescent="0.15">
      <c r="U3853" s="252"/>
      <c r="V3853" s="816"/>
    </row>
    <row r="3854" spans="21:24" x14ac:dyDescent="0.15">
      <c r="U3854" s="252"/>
    </row>
    <row r="3855" spans="21:24" x14ac:dyDescent="0.15">
      <c r="U3855" s="252"/>
    </row>
    <row r="3856" spans="21:24" x14ac:dyDescent="0.15">
      <c r="U3856" s="252"/>
    </row>
    <row r="3857" spans="21:21" x14ac:dyDescent="0.15">
      <c r="U3857" s="760"/>
    </row>
    <row r="3873" spans="21:24" x14ac:dyDescent="0.15">
      <c r="X3873" s="821"/>
    </row>
    <row r="3874" spans="21:24" x14ac:dyDescent="0.15">
      <c r="X3874" s="763"/>
    </row>
    <row r="3875" spans="21:24" x14ac:dyDescent="0.15">
      <c r="X3875" s="763"/>
    </row>
    <row r="3876" spans="21:24" x14ac:dyDescent="0.15">
      <c r="X3876" s="763"/>
    </row>
    <row r="3882" spans="21:24" x14ac:dyDescent="0.15">
      <c r="X3882" s="763"/>
    </row>
    <row r="3883" spans="21:24" x14ac:dyDescent="0.15">
      <c r="U3883" s="759"/>
    </row>
    <row r="3884" spans="21:24" x14ac:dyDescent="0.15">
      <c r="U3884" s="759"/>
      <c r="X3884" s="763"/>
    </row>
    <row r="3885" spans="21:24" x14ac:dyDescent="0.15">
      <c r="U3885" s="759"/>
      <c r="X3885" s="763"/>
    </row>
    <row r="3886" spans="21:24" x14ac:dyDescent="0.15">
      <c r="X3886" s="763"/>
    </row>
    <row r="3887" spans="21:24" x14ac:dyDescent="0.15">
      <c r="X3887" s="763"/>
    </row>
    <row r="3888" spans="21:24" x14ac:dyDescent="0.15">
      <c r="X3888" s="763"/>
    </row>
    <row r="3889" spans="21:24" x14ac:dyDescent="0.15">
      <c r="W3889" s="763"/>
      <c r="X3889" s="763"/>
    </row>
    <row r="3890" spans="21:24" x14ac:dyDescent="0.15">
      <c r="W3890" s="763"/>
      <c r="X3890" s="763"/>
    </row>
    <row r="3891" spans="21:24" x14ac:dyDescent="0.15">
      <c r="X3891" s="763"/>
    </row>
    <row r="3892" spans="21:24" x14ac:dyDescent="0.15">
      <c r="W3892" s="763"/>
      <c r="X3892" s="763"/>
    </row>
    <row r="3893" spans="21:24" x14ac:dyDescent="0.15">
      <c r="X3893" s="763"/>
    </row>
    <row r="3894" spans="21:24" x14ac:dyDescent="0.15">
      <c r="X3894" s="763"/>
    </row>
    <row r="3895" spans="21:24" x14ac:dyDescent="0.15">
      <c r="X3895" s="763"/>
    </row>
    <row r="3896" spans="21:24" x14ac:dyDescent="0.15">
      <c r="U3896" s="252"/>
      <c r="X3896" s="816"/>
    </row>
    <row r="3897" spans="21:24" x14ac:dyDescent="0.15">
      <c r="U3897" s="759"/>
    </row>
    <row r="3899" spans="21:24" x14ac:dyDescent="0.15">
      <c r="X3899" s="763"/>
    </row>
    <row r="3906" spans="21:23" x14ac:dyDescent="0.15">
      <c r="W3906" s="816"/>
    </row>
    <row r="3907" spans="21:23" x14ac:dyDescent="0.15">
      <c r="W3907" s="816"/>
    </row>
    <row r="3908" spans="21:23" x14ac:dyDescent="0.15">
      <c r="W3908" s="816"/>
    </row>
    <row r="3910" spans="21:23" x14ac:dyDescent="0.15">
      <c r="U3910" s="767"/>
    </row>
    <row r="3911" spans="21:23" x14ac:dyDescent="0.15">
      <c r="U3911" s="767"/>
    </row>
    <row r="3912" spans="21:23" x14ac:dyDescent="0.15">
      <c r="U3912" s="767"/>
    </row>
    <row r="3913" spans="21:23" x14ac:dyDescent="0.15">
      <c r="U3913" s="760"/>
    </row>
    <row r="3914" spans="21:23" x14ac:dyDescent="0.15">
      <c r="U3914" s="760"/>
    </row>
    <row r="3915" spans="21:23" x14ac:dyDescent="0.15">
      <c r="U3915" s="760"/>
    </row>
    <row r="3932" spans="21:21" x14ac:dyDescent="0.15">
      <c r="U3932" s="822"/>
    </row>
    <row r="3933" spans="21:21" x14ac:dyDescent="0.15">
      <c r="U3933" s="822"/>
    </row>
    <row r="3934" spans="21:21" x14ac:dyDescent="0.15">
      <c r="U3934" s="767"/>
    </row>
    <row r="3935" spans="21:21" x14ac:dyDescent="0.15">
      <c r="U3935" s="767"/>
    </row>
    <row r="3936" spans="21:21" x14ac:dyDescent="0.15">
      <c r="U3936" s="767"/>
    </row>
    <row r="3937" spans="21:24" x14ac:dyDescent="0.15">
      <c r="U3937" s="767"/>
    </row>
    <row r="3938" spans="21:24" x14ac:dyDescent="0.15">
      <c r="U3938" s="767"/>
    </row>
    <row r="3939" spans="21:24" x14ac:dyDescent="0.15">
      <c r="U3939" s="767"/>
    </row>
    <row r="3940" spans="21:24" x14ac:dyDescent="0.15">
      <c r="U3940" s="767"/>
    </row>
    <row r="3941" spans="21:24" x14ac:dyDescent="0.15">
      <c r="U3941" s="767"/>
    </row>
    <row r="3944" spans="21:24" x14ac:dyDescent="0.15">
      <c r="X3944" s="763"/>
    </row>
    <row r="3945" spans="21:24" x14ac:dyDescent="0.15">
      <c r="X3945" s="763"/>
    </row>
    <row r="3947" spans="21:24" x14ac:dyDescent="0.15">
      <c r="X3947" s="763"/>
    </row>
    <row r="3961" spans="24:24" x14ac:dyDescent="0.15">
      <c r="X3961" s="816"/>
    </row>
    <row r="3962" spans="24:24" x14ac:dyDescent="0.15">
      <c r="X3962" s="816"/>
    </row>
    <row r="3963" spans="24:24" x14ac:dyDescent="0.15">
      <c r="X3963" s="816"/>
    </row>
  </sheetData>
  <mergeCells count="8">
    <mergeCell ref="B367:C367"/>
    <mergeCell ref="B426:C426"/>
    <mergeCell ref="J1:J2"/>
    <mergeCell ref="L1:L2"/>
    <mergeCell ref="N1:N2"/>
    <mergeCell ref="J184:J185"/>
    <mergeCell ref="L184:L185"/>
    <mergeCell ref="N184:N185"/>
  </mergeCells>
  <phoneticPr fontId="4"/>
  <pageMargins left="0.7" right="0.7" top="0.75" bottom="0.75" header="0.3" footer="0.3"/>
  <pageSetup paperSize="9" orientation="portrait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80"/>
  <sheetViews>
    <sheetView showZeros="0" topLeftCell="D1" zoomScale="106" zoomScaleNormal="106" workbookViewId="0">
      <selection activeCell="R4" sqref="R4"/>
    </sheetView>
  </sheetViews>
  <sheetFormatPr defaultRowHeight="10.5" x14ac:dyDescent="0.15"/>
  <cols>
    <col min="1" max="1" width="0" style="2332" hidden="1" customWidth="1"/>
    <col min="2" max="2" width="4.375" style="2332" hidden="1" customWidth="1"/>
    <col min="3" max="3" width="7.25" style="2332" hidden="1" customWidth="1"/>
    <col min="4" max="4" width="6.125" style="2353" customWidth="1"/>
    <col min="5" max="17" width="6.625" style="2332" customWidth="1"/>
    <col min="18" max="18" width="14.625" style="2332" customWidth="1"/>
    <col min="19" max="19" width="9.875" style="2339" customWidth="1"/>
    <col min="20" max="20" width="11" style="2339" customWidth="1"/>
    <col min="21" max="21" width="8.375" style="2339" customWidth="1"/>
    <col min="22" max="22" width="8.375" style="2339" hidden="1" customWidth="1"/>
    <col min="23" max="23" width="8.375" style="2339" customWidth="1"/>
    <col min="24" max="24" width="8.375" style="2339" hidden="1" customWidth="1"/>
    <col min="25" max="25" width="8.375" style="2339" customWidth="1"/>
    <col min="26" max="26" width="8.375" style="2339" hidden="1" customWidth="1"/>
    <col min="27" max="27" width="8.375" style="2339" customWidth="1"/>
    <col min="28" max="28" width="8.375" style="2339" hidden="1" customWidth="1"/>
    <col min="29" max="29" width="8.375" style="2339" customWidth="1"/>
    <col min="30" max="30" width="8.375" style="2339" hidden="1" customWidth="1"/>
    <col min="31" max="31" width="8.375" style="2339" customWidth="1"/>
    <col min="32" max="32" width="8.375" style="2339" hidden="1" customWidth="1"/>
    <col min="33" max="33" width="8.375" style="2332" customWidth="1"/>
    <col min="34" max="34" width="8.375" style="2332" hidden="1" customWidth="1"/>
    <col min="35" max="35" width="8.375" style="2332" customWidth="1"/>
    <col min="36" max="36" width="8.375" style="2332" hidden="1" customWidth="1"/>
    <col min="37" max="37" width="8.375" style="2332" customWidth="1"/>
    <col min="38" max="38" width="8.375" style="2332" hidden="1" customWidth="1"/>
    <col min="39" max="39" width="8.375" style="2332" customWidth="1"/>
    <col min="40" max="40" width="8.375" style="2332" hidden="1" customWidth="1"/>
    <col min="41" max="41" width="8.375" style="2332" customWidth="1"/>
    <col min="42" max="42" width="8.375" style="2332" hidden="1" customWidth="1"/>
    <col min="43" max="43" width="8.375" style="2332" customWidth="1"/>
    <col min="44" max="44" width="8.375" style="2332" hidden="1" customWidth="1"/>
    <col min="45" max="45" width="8.375" style="2332" customWidth="1"/>
    <col min="46" max="46" width="8.375" style="2332" hidden="1" customWidth="1"/>
    <col min="47" max="47" width="8.375" style="2332" customWidth="1"/>
    <col min="48" max="48" width="8.375" style="2332" hidden="1" customWidth="1"/>
    <col min="49" max="49" width="8.375" style="2332" customWidth="1"/>
    <col min="50" max="50" width="8.375" style="2332" hidden="1" customWidth="1"/>
    <col min="51" max="51" width="8.375" style="2332" customWidth="1"/>
    <col min="52" max="52" width="8.375" style="2332" hidden="1" customWidth="1"/>
    <col min="53" max="53" width="8.375" style="2332" customWidth="1"/>
    <col min="54" max="54" width="8.375" style="2332" hidden="1" customWidth="1"/>
    <col min="55" max="55" width="8.375" style="2332" customWidth="1"/>
    <col min="56" max="56" width="8.375" style="2332" hidden="1" customWidth="1"/>
    <col min="57" max="57" width="8.375" style="2332" customWidth="1"/>
    <col min="58" max="58" width="8.375" style="2332" hidden="1" customWidth="1"/>
    <col min="59" max="59" width="8.375" style="2332" customWidth="1"/>
    <col min="60" max="16384" width="9" style="2332"/>
  </cols>
  <sheetData>
    <row r="1" spans="1:32" ht="15" thickBot="1" x14ac:dyDescent="0.2">
      <c r="D1" s="2421" t="s">
        <v>464</v>
      </c>
      <c r="E1" s="2421"/>
      <c r="F1" s="2421"/>
      <c r="G1" s="2421"/>
      <c r="H1" s="2421"/>
      <c r="I1" s="2421"/>
      <c r="J1" s="2421"/>
      <c r="K1" s="2421"/>
      <c r="L1" s="2421"/>
      <c r="M1" s="2421"/>
      <c r="N1" s="2421"/>
      <c r="O1" s="2421"/>
      <c r="P1" s="2421"/>
      <c r="Q1" s="2421"/>
    </row>
    <row r="2" spans="1:32" ht="32.25" customHeight="1" thickBot="1" x14ac:dyDescent="0.2">
      <c r="E2" s="2337"/>
      <c r="F2" s="2337"/>
      <c r="H2" s="2354" t="s">
        <v>643</v>
      </c>
      <c r="I2" s="2438" t="s">
        <v>443</v>
      </c>
      <c r="J2" s="2439"/>
      <c r="K2" s="2439"/>
      <c r="L2" s="2440"/>
      <c r="M2" s="2337"/>
      <c r="N2" s="2337"/>
      <c r="O2" s="2337"/>
      <c r="P2" s="2337"/>
      <c r="Q2" s="2337"/>
    </row>
    <row r="3" spans="1:32" ht="27.75" customHeight="1" x14ac:dyDescent="0.15">
      <c r="N3" s="2395"/>
      <c r="O3" s="2395"/>
      <c r="P3" s="2395"/>
      <c r="Q3" s="2417" t="s">
        <v>442</v>
      </c>
    </row>
    <row r="4" spans="1:32" ht="225" customHeight="1" thickBot="1" x14ac:dyDescent="0.2"/>
    <row r="5" spans="1:32" s="2353" customFormat="1" ht="15.75" customHeight="1" thickBot="1" x14ac:dyDescent="0.2">
      <c r="D5" s="2370"/>
      <c r="E5" s="2366" t="s">
        <v>425</v>
      </c>
      <c r="F5" s="2359" t="s">
        <v>3</v>
      </c>
      <c r="G5" s="2359" t="s">
        <v>4</v>
      </c>
      <c r="H5" s="2359" t="s">
        <v>5</v>
      </c>
      <c r="I5" s="2359" t="s">
        <v>6</v>
      </c>
      <c r="J5" s="2359" t="s">
        <v>7</v>
      </c>
      <c r="K5" s="2359" t="s">
        <v>8</v>
      </c>
      <c r="L5" s="2359" t="s">
        <v>9</v>
      </c>
      <c r="M5" s="2359" t="s">
        <v>10</v>
      </c>
      <c r="N5" s="2359" t="s">
        <v>11</v>
      </c>
      <c r="O5" s="2359" t="s">
        <v>12</v>
      </c>
      <c r="P5" s="2360" t="s">
        <v>13</v>
      </c>
      <c r="Q5" s="2363" t="s">
        <v>636</v>
      </c>
      <c r="S5" s="2340"/>
      <c r="T5" s="2340"/>
      <c r="U5" s="2340"/>
      <c r="V5" s="2340"/>
      <c r="W5" s="2340"/>
      <c r="X5" s="2340"/>
      <c r="Y5" s="2340"/>
      <c r="Z5" s="2340"/>
      <c r="AA5" s="2340"/>
      <c r="AB5" s="2340"/>
      <c r="AC5" s="2340"/>
      <c r="AD5" s="2340"/>
      <c r="AE5" s="2340"/>
      <c r="AF5" s="2340"/>
    </row>
    <row r="6" spans="1:32" ht="22.5" customHeight="1" x14ac:dyDescent="0.15">
      <c r="A6" s="2332" t="str">
        <f>$I$2</f>
        <v>野菜総数</v>
      </c>
      <c r="B6" s="2332" t="s">
        <v>95</v>
      </c>
      <c r="C6" s="2332" t="str">
        <f>A6&amp;B6</f>
        <v>野菜総数数量</v>
      </c>
      <c r="D6" s="2371" t="s">
        <v>426</v>
      </c>
      <c r="E6" s="2367">
        <f>VLOOKUP($C$6,'2020-2024月別平均'!$A$187:$P$363,5,FALSE)</f>
        <v>19268.631799999999</v>
      </c>
      <c r="F6" s="2356">
        <f>VLOOKUP($C$6,'2020-2024月別平均'!$A$187:$P$363,6,FALSE)</f>
        <v>17555.442999999999</v>
      </c>
      <c r="G6" s="2356">
        <f>VLOOKUP($C$6,'2020-2024月別平均'!$A$187:$P$363,7,FALSE)</f>
        <v>16581.0792</v>
      </c>
      <c r="H6" s="2356">
        <f>VLOOKUP($C$6,'2020-2024月別平均'!$A$187:$P$363,8,FALSE)</f>
        <v>18601.144800000002</v>
      </c>
      <c r="I6" s="2356">
        <f>VLOOKUP($C$6,'2020-2024月別平均'!$A$187:$P$363,9,FALSE)</f>
        <v>20567.567199999998</v>
      </c>
      <c r="J6" s="2356">
        <f>VLOOKUP($C$6,'2020-2024月別平均'!$A$187:$P$363,10,FALSE)</f>
        <v>18445.149599999997</v>
      </c>
      <c r="K6" s="2356">
        <f>VLOOKUP($C$6,'2020-2024月別平均'!$A$187:$P$363,11,FALSE)</f>
        <v>12704.036799999998</v>
      </c>
      <c r="L6" s="2356">
        <f>VLOOKUP($C$6,'2020-2024月別平均'!$A$187:$P$363,12,FALSE)</f>
        <v>7010.3101999999999</v>
      </c>
      <c r="M6" s="2356">
        <f>VLOOKUP($C$6,'2020-2024月別平均'!$A$187:$P$363,13,FALSE)</f>
        <v>8183.4030000000002</v>
      </c>
      <c r="N6" s="2356">
        <f>VLOOKUP($C$6,'2020-2024月別平均'!$A$187:$P$363,14,FALSE)</f>
        <v>16708.8374</v>
      </c>
      <c r="O6" s="2356">
        <f>VLOOKUP($C$6,'2020-2024月別平均'!$A$187:$P$363,15,FALSE)</f>
        <v>28236.5396</v>
      </c>
      <c r="P6" s="2357">
        <f>VLOOKUP($C$6,'2020-2024月別平均'!$A$187:$P$363,16,FALSE)</f>
        <v>24639.5314</v>
      </c>
      <c r="Q6" s="2364">
        <f>SUM(E6:P6)</f>
        <v>208501.674</v>
      </c>
    </row>
    <row r="7" spans="1:32" ht="22.5" customHeight="1" x14ac:dyDescent="0.15">
      <c r="A7" s="2332" t="str">
        <f t="shared" ref="A7:A13" si="0">$I$2</f>
        <v>野菜総数</v>
      </c>
      <c r="B7" s="2332" t="s">
        <v>95</v>
      </c>
      <c r="C7" s="2332" t="str">
        <f t="shared" ref="C7:C8" si="1">A7&amp;B7</f>
        <v>野菜総数数量</v>
      </c>
      <c r="D7" s="2372" t="s">
        <v>428</v>
      </c>
      <c r="E7" s="2368">
        <f>VLOOKUP($C$7,'2024月別'!$A$187:$P363,5,FALSE)</f>
        <v>18152.669000000002</v>
      </c>
      <c r="F7" s="2344">
        <f>VLOOKUP($C$7,'2024月別'!$A$187:$P363,6,FALSE)</f>
        <v>17989.795999999998</v>
      </c>
      <c r="G7" s="2344">
        <f>VLOOKUP($C$7,'2024月別'!$A$187:$P363,7,FALSE)</f>
        <v>15234.594999999999</v>
      </c>
      <c r="H7" s="2344">
        <f>VLOOKUP($C$7,'2024月別'!$A$187:$P363,8,FALSE)</f>
        <v>18150.830999999998</v>
      </c>
      <c r="I7" s="2344">
        <f>VLOOKUP($C$7,'2024月別'!$A$187:$P363,9,FALSE)</f>
        <v>20285.853999999999</v>
      </c>
      <c r="J7" s="2344">
        <f>VLOOKUP($C$7,'2024月別'!$A$187:$P363,10,FALSE)</f>
        <v>18429.62</v>
      </c>
      <c r="K7" s="2344">
        <f>VLOOKUP($C$7,'2024月別'!$A$187:$P363,11,FALSE)</f>
        <v>12627.21</v>
      </c>
      <c r="L7" s="2344">
        <f>VLOOKUP($C$7,'2024月別'!$A$187:$P363,12,FALSE)</f>
        <v>6852.6350000000002</v>
      </c>
      <c r="M7" s="2344">
        <f>VLOOKUP($C$7,'2024月別'!$A$187:$P363,13,FALSE)</f>
        <v>7763.6030000000001</v>
      </c>
      <c r="N7" s="2344">
        <f>VLOOKUP($C$7,'2024月別'!$A$187:$P363,14,FALSE)</f>
        <v>14661.421</v>
      </c>
      <c r="O7" s="2344">
        <f>VLOOKUP($C$7,'2024月別'!$A$187:$P363,15,FALSE)</f>
        <v>29095.518</v>
      </c>
      <c r="P7" s="2358">
        <f>VLOOKUP($C$7,'2024月別'!$A$187:$P363,16,FALSE)</f>
        <v>25107.403999999999</v>
      </c>
      <c r="Q7" s="2365">
        <f t="shared" ref="Q7:Q8" si="2">SUM(E7:P7)</f>
        <v>204351.15599999999</v>
      </c>
    </row>
    <row r="8" spans="1:32" ht="22.5" customHeight="1" x14ac:dyDescent="0.15">
      <c r="A8" s="2332" t="str">
        <f t="shared" si="0"/>
        <v>野菜総数</v>
      </c>
      <c r="B8" s="2332" t="s">
        <v>95</v>
      </c>
      <c r="C8" s="2332" t="str">
        <f t="shared" si="1"/>
        <v>野菜総数数量</v>
      </c>
      <c r="D8" s="2380" t="s">
        <v>429</v>
      </c>
      <c r="E8" s="2381">
        <f>VLOOKUP($C$8,'2025月別'!$A$187:$P$363,5,FALSE)</f>
        <v>17307.27</v>
      </c>
      <c r="F8" s="2382">
        <f>VLOOKUP($C$8,'2025月別'!$A$187:$P$363,6,FALSE)</f>
        <v>14420.041999999999</v>
      </c>
      <c r="G8" s="2382">
        <f>VLOOKUP($C$8,'2025月別'!$A$187:$P$363,7,FALSE)</f>
        <v>14745.697</v>
      </c>
      <c r="H8" s="2382">
        <f>VLOOKUP($C$8,'2025月別'!$A$187:$P$363,8,FALSE)</f>
        <v>18161.407999999999</v>
      </c>
      <c r="I8" s="2382">
        <f>VLOOKUP($C$8,'2025月別'!$A$187:$P$363,9,FALSE)</f>
        <v>20201.986000000004</v>
      </c>
      <c r="J8" s="2382">
        <f>VLOOKUP($C$8,'2025月別'!$A$187:$P$363,10,FALSE)</f>
        <v>0</v>
      </c>
      <c r="K8" s="2382">
        <f>VLOOKUP($C$8,'2025月別'!$A$187:$P$363,11,FALSE)</f>
        <v>0</v>
      </c>
      <c r="L8" s="2382">
        <f>VLOOKUP($C$8,'2025月別'!$A$187:$P$363,12,FALSE)</f>
        <v>0</v>
      </c>
      <c r="M8" s="2382">
        <f>VLOOKUP($C$8,'2025月別'!$A$187:$P$363,13,FALSE)</f>
        <v>0</v>
      </c>
      <c r="N8" s="2382">
        <f>VLOOKUP($C$8,'2025月別'!$A$187:$P$363,14,FALSE)</f>
        <v>0</v>
      </c>
      <c r="O8" s="2382">
        <f>VLOOKUP($C$8,'2025月別'!$A$187:$P$363,15,FALSE)</f>
        <v>0</v>
      </c>
      <c r="P8" s="2383">
        <f>VLOOKUP($C$8,'2025月別'!$A$187:$P$363,16,FALSE)</f>
        <v>0</v>
      </c>
      <c r="Q8" s="2384">
        <f t="shared" si="2"/>
        <v>84836.403000000006</v>
      </c>
    </row>
    <row r="9" spans="1:32" ht="22.5" customHeight="1" x14ac:dyDescent="0.15">
      <c r="D9" s="2385" t="s">
        <v>438</v>
      </c>
      <c r="E9" s="2386">
        <f>E8/E6</f>
        <v>0.89820959680178236</v>
      </c>
      <c r="F9" s="2387">
        <f t="shared" ref="F9:Q9" si="3">F8/F6</f>
        <v>0.82140006378648489</v>
      </c>
      <c r="G9" s="2387">
        <f t="shared" si="3"/>
        <v>0.88930864041708457</v>
      </c>
      <c r="H9" s="2387">
        <f t="shared" si="3"/>
        <v>0.97635969158199321</v>
      </c>
      <c r="I9" s="2387">
        <f t="shared" si="3"/>
        <v>0.98222535526710264</v>
      </c>
      <c r="J9" s="2387">
        <f t="shared" si="3"/>
        <v>0</v>
      </c>
      <c r="K9" s="2387">
        <f t="shared" si="3"/>
        <v>0</v>
      </c>
      <c r="L9" s="2387">
        <f t="shared" si="3"/>
        <v>0</v>
      </c>
      <c r="M9" s="2387">
        <f t="shared" si="3"/>
        <v>0</v>
      </c>
      <c r="N9" s="2387">
        <f t="shared" si="3"/>
        <v>0</v>
      </c>
      <c r="O9" s="2387">
        <f t="shared" si="3"/>
        <v>0</v>
      </c>
      <c r="P9" s="2388">
        <f t="shared" si="3"/>
        <v>0</v>
      </c>
      <c r="Q9" s="2389">
        <f t="shared" si="3"/>
        <v>0.40688595622498458</v>
      </c>
    </row>
    <row r="10" spans="1:32" ht="22.5" customHeight="1" thickBot="1" x14ac:dyDescent="0.2">
      <c r="D10" s="2390" t="s">
        <v>439</v>
      </c>
      <c r="E10" s="2391">
        <f>E8/E7</f>
        <v>0.9534283911638558</v>
      </c>
      <c r="F10" s="2392">
        <f t="shared" ref="F10:P10" si="4">F8/F7</f>
        <v>0.80156784434909656</v>
      </c>
      <c r="G10" s="2392">
        <f t="shared" si="4"/>
        <v>0.96790869727747941</v>
      </c>
      <c r="H10" s="2392">
        <f t="shared" si="4"/>
        <v>1.0005827281406565</v>
      </c>
      <c r="I10" s="2392">
        <f t="shared" si="4"/>
        <v>0.99586569044616047</v>
      </c>
      <c r="J10" s="2392">
        <f t="shared" si="4"/>
        <v>0</v>
      </c>
      <c r="K10" s="2392">
        <f t="shared" si="4"/>
        <v>0</v>
      </c>
      <c r="L10" s="2392">
        <f t="shared" si="4"/>
        <v>0</v>
      </c>
      <c r="M10" s="2392">
        <f t="shared" si="4"/>
        <v>0</v>
      </c>
      <c r="N10" s="2392">
        <f t="shared" si="4"/>
        <v>0</v>
      </c>
      <c r="O10" s="2392">
        <f t="shared" si="4"/>
        <v>0</v>
      </c>
      <c r="P10" s="2393">
        <f t="shared" si="4"/>
        <v>0</v>
      </c>
      <c r="Q10" s="2394">
        <f t="shared" ref="Q10" si="5">Q8/Q7</f>
        <v>0.4151501007412946</v>
      </c>
    </row>
    <row r="11" spans="1:32" ht="22.5" customHeight="1" x14ac:dyDescent="0.15">
      <c r="A11" s="2332" t="str">
        <f t="shared" si="0"/>
        <v>野菜総数</v>
      </c>
      <c r="B11" s="2332" t="s">
        <v>147</v>
      </c>
      <c r="C11" s="2332" t="str">
        <f t="shared" ref="C11:C13" si="6">A11&amp;B11</f>
        <v>野菜総数価格</v>
      </c>
      <c r="D11" s="2373" t="s">
        <v>427</v>
      </c>
      <c r="E11" s="2369">
        <f>VLOOKUP($C$11,'2020-2024月別平均'!$A$187:$P$363,5,FALSE)</f>
        <v>167.2</v>
      </c>
      <c r="F11" s="2355">
        <f>VLOOKUP($C$11,'2020-2024月別平均'!$A$187:$P$363,6,FALSE)</f>
        <v>188.4</v>
      </c>
      <c r="G11" s="2355">
        <f>VLOOKUP($C$11,'2020-2024月別平均'!$A$187:$P$363,7,FALSE)</f>
        <v>245</v>
      </c>
      <c r="H11" s="2355">
        <f>VLOOKUP($C$11,'2020-2024月別平均'!$A$187:$P$363,8,FALSE)</f>
        <v>254.8</v>
      </c>
      <c r="I11" s="2355">
        <f>VLOOKUP($C$11,'2020-2024月別平均'!$A$187:$P$363,9,FALSE)</f>
        <v>247.4</v>
      </c>
      <c r="J11" s="2355">
        <f>VLOOKUP($C$11,'2020-2024月別平均'!$A$187:$P$363,10,FALSE)</f>
        <v>265</v>
      </c>
      <c r="K11" s="2355">
        <f>VLOOKUP($C$11,'2020-2024月別平均'!$A$187:$P$363,11,FALSE)</f>
        <v>310</v>
      </c>
      <c r="L11" s="2355">
        <f>VLOOKUP($C$11,'2020-2024月別平均'!$A$187:$P$363,12,FALSE)</f>
        <v>357.6</v>
      </c>
      <c r="M11" s="2355">
        <f>VLOOKUP($C$11,'2020-2024月別平均'!$A$187:$P$363,13,FALSE)</f>
        <v>413.8</v>
      </c>
      <c r="N11" s="2355">
        <f>VLOOKUP($C$11,'2020-2024月別平均'!$A$187:$P$363,14,FALSE)</f>
        <v>276.39999999999998</v>
      </c>
      <c r="O11" s="2355">
        <f>VLOOKUP($C$11,'2020-2024月別平均'!$A$187:$P$363,15,FALSE)</f>
        <v>158.4</v>
      </c>
      <c r="P11" s="2362">
        <f>VLOOKUP($C$11,'2020-2024月別平均'!$A$187:$P$363,16,FALSE)</f>
        <v>164.8</v>
      </c>
      <c r="Q11" s="2364">
        <f>Q16/Q6</f>
        <v>231.60722137952712</v>
      </c>
    </row>
    <row r="12" spans="1:32" ht="22.5" customHeight="1" x14ac:dyDescent="0.15">
      <c r="A12" s="2332" t="str">
        <f t="shared" si="0"/>
        <v>野菜総数</v>
      </c>
      <c r="B12" s="2332" t="s">
        <v>147</v>
      </c>
      <c r="C12" s="2332" t="str">
        <f t="shared" si="6"/>
        <v>野菜総数価格</v>
      </c>
      <c r="D12" s="2372" t="s">
        <v>430</v>
      </c>
      <c r="E12" s="2368">
        <f>VLOOKUP($C$12,'2024月別'!$A$187:$P368,5,FALSE)</f>
        <v>174</v>
      </c>
      <c r="F12" s="2344">
        <f>VLOOKUP($C$12,'2024月別'!$A$187:$P368,6,FALSE)</f>
        <v>205</v>
      </c>
      <c r="G12" s="2344">
        <f>VLOOKUP($C$12,'2024月別'!$A$187:$P368,7,FALSE)</f>
        <v>310</v>
      </c>
      <c r="H12" s="2344">
        <f>VLOOKUP($C$12,'2024月別'!$A$187:$P368,8,FALSE)</f>
        <v>307</v>
      </c>
      <c r="I12" s="2344">
        <f>VLOOKUP($C$12,'2024月別'!$A$187:$P368,9,FALSE)</f>
        <v>292</v>
      </c>
      <c r="J12" s="2344">
        <f>VLOOKUP($C$12,'2024月別'!$A$187:$P368,10,FALSE)</f>
        <v>259</v>
      </c>
      <c r="K12" s="2344">
        <f>VLOOKUP($C$12,'2024月別'!$A$187:$P368,11,FALSE)</f>
        <v>307</v>
      </c>
      <c r="L12" s="2344">
        <f>VLOOKUP($C$12,'2024月別'!$A$187:$P368,12,FALSE)</f>
        <v>403</v>
      </c>
      <c r="M12" s="2344">
        <f>VLOOKUP($C$12,'2024月別'!$A$187:$P368,13,FALSE)</f>
        <v>470</v>
      </c>
      <c r="N12" s="2344">
        <f>VLOOKUP($C$12,'2024月別'!$A$187:$P368,14,FALSE)</f>
        <v>347</v>
      </c>
      <c r="O12" s="2344">
        <f>VLOOKUP($C$12,'2024月別'!$A$187:$P368,15,FALSE)</f>
        <v>215</v>
      </c>
      <c r="P12" s="2358">
        <f>VLOOKUP($C$12,'2024月別'!$A$187:$P368,16,FALSE)</f>
        <v>234</v>
      </c>
      <c r="Q12" s="2365">
        <f t="shared" ref="Q12:Q13" si="7">Q17/Q7</f>
        <v>270.82540154066953</v>
      </c>
    </row>
    <row r="13" spans="1:32" ht="22.5" customHeight="1" x14ac:dyDescent="0.15">
      <c r="A13" s="2332" t="str">
        <f t="shared" si="0"/>
        <v>野菜総数</v>
      </c>
      <c r="B13" s="2332" t="s">
        <v>147</v>
      </c>
      <c r="C13" s="2332" t="str">
        <f t="shared" si="6"/>
        <v>野菜総数価格</v>
      </c>
      <c r="D13" s="2380" t="s">
        <v>431</v>
      </c>
      <c r="E13" s="2381">
        <f>VLOOKUP($C$13,'2025月別'!$A$187:$P$363,5,FALSE)</f>
        <v>285</v>
      </c>
      <c r="F13" s="2382">
        <f>VLOOKUP($C$13,'2025月別'!$A$187:$P$363,6,FALSE)</f>
        <v>324</v>
      </c>
      <c r="G13" s="2382">
        <f>VLOOKUP($C$13,'2025月別'!$A$187:$P$363,7,FALSE)</f>
        <v>331</v>
      </c>
      <c r="H13" s="2382">
        <f>VLOOKUP($C$13,'2025月別'!$A$187:$P$363,8,FALSE)</f>
        <v>267</v>
      </c>
      <c r="I13" s="2382">
        <f>VLOOKUP($C$13,'2025月別'!$A$187:$P$363,9,FALSE)</f>
        <v>236.29030586398778</v>
      </c>
      <c r="J13" s="2382">
        <f>VLOOKUP($C$13,'2025月別'!$A$187:$P$363,10,FALSE)</f>
        <v>0</v>
      </c>
      <c r="K13" s="2382">
        <f>VLOOKUP($C$13,'2025月別'!$A$187:$P$363,11,FALSE)</f>
        <v>0</v>
      </c>
      <c r="L13" s="2382">
        <f>VLOOKUP($C$13,'2025月別'!$A$187:$P$363,12,FALSE)</f>
        <v>0</v>
      </c>
      <c r="M13" s="2382">
        <f>VLOOKUP($C$13,'2025月別'!$A$187:$P$363,13,FALSE)</f>
        <v>0</v>
      </c>
      <c r="N13" s="2382">
        <f>VLOOKUP($C$13,'2025月別'!$A$187:$P$363,14,FALSE)</f>
        <v>0</v>
      </c>
      <c r="O13" s="2382">
        <f>VLOOKUP($C$13,'2025月別'!$A$187:$P$363,15,FALSE)</f>
        <v>0</v>
      </c>
      <c r="P13" s="2383">
        <f>VLOOKUP($C$13,'2025月別'!$A$187:$P$363,16,FALSE)</f>
        <v>0</v>
      </c>
      <c r="Q13" s="2384">
        <f t="shared" si="7"/>
        <v>284.17188611827402</v>
      </c>
    </row>
    <row r="14" spans="1:32" ht="22.5" customHeight="1" x14ac:dyDescent="0.15">
      <c r="D14" s="2385" t="s">
        <v>438</v>
      </c>
      <c r="E14" s="2386">
        <f>E13/E11</f>
        <v>1.7045454545454546</v>
      </c>
      <c r="F14" s="2387">
        <f t="shared" ref="F14" si="8">F13/F11</f>
        <v>1.7197452229299361</v>
      </c>
      <c r="G14" s="2387">
        <f t="shared" ref="G14" si="9">G13/G11</f>
        <v>1.3510204081632653</v>
      </c>
      <c r="H14" s="2387">
        <f t="shared" ref="H14" si="10">H13/H11</f>
        <v>1.0478806907378335</v>
      </c>
      <c r="I14" s="2387">
        <f t="shared" ref="I14" si="11">I13/I11</f>
        <v>0.9550942031689077</v>
      </c>
      <c r="J14" s="2387">
        <f t="shared" ref="J14" si="12">J13/J11</f>
        <v>0</v>
      </c>
      <c r="K14" s="2387">
        <f t="shared" ref="K14" si="13">K13/K11</f>
        <v>0</v>
      </c>
      <c r="L14" s="2387">
        <f t="shared" ref="L14" si="14">L13/L11</f>
        <v>0</v>
      </c>
      <c r="M14" s="2387">
        <f t="shared" ref="M14" si="15">M13/M11</f>
        <v>0</v>
      </c>
      <c r="N14" s="2387">
        <f t="shared" ref="N14" si="16">N13/N11</f>
        <v>0</v>
      </c>
      <c r="O14" s="2387">
        <f t="shared" ref="O14" si="17">O13/O11</f>
        <v>0</v>
      </c>
      <c r="P14" s="2388">
        <f t="shared" ref="P14:Q14" si="18">P13/P11</f>
        <v>0</v>
      </c>
      <c r="Q14" s="2389">
        <f t="shared" si="18"/>
        <v>1.2269560699604047</v>
      </c>
    </row>
    <row r="15" spans="1:32" ht="21.75" customHeight="1" thickBot="1" x14ac:dyDescent="0.2">
      <c r="D15" s="2390" t="s">
        <v>439</v>
      </c>
      <c r="E15" s="2391">
        <f>E13/E12</f>
        <v>1.6379310344827587</v>
      </c>
      <c r="F15" s="2392">
        <f t="shared" ref="F15:Q15" si="19">F13/F12</f>
        <v>1.5804878048780489</v>
      </c>
      <c r="G15" s="2392">
        <f t="shared" si="19"/>
        <v>1.0677419354838709</v>
      </c>
      <c r="H15" s="2392">
        <f t="shared" si="19"/>
        <v>0.86970684039087953</v>
      </c>
      <c r="I15" s="2392">
        <f t="shared" si="19"/>
        <v>0.80921337624653356</v>
      </c>
      <c r="J15" s="2392">
        <f t="shared" si="19"/>
        <v>0</v>
      </c>
      <c r="K15" s="2392">
        <f t="shared" si="19"/>
        <v>0</v>
      </c>
      <c r="L15" s="2392">
        <f t="shared" si="19"/>
        <v>0</v>
      </c>
      <c r="M15" s="2392">
        <f t="shared" si="19"/>
        <v>0</v>
      </c>
      <c r="N15" s="2392">
        <f t="shared" si="19"/>
        <v>0</v>
      </c>
      <c r="O15" s="2392">
        <f t="shared" si="19"/>
        <v>0</v>
      </c>
      <c r="P15" s="2393">
        <f t="shared" si="19"/>
        <v>0</v>
      </c>
      <c r="Q15" s="2394">
        <f t="shared" si="19"/>
        <v>1.0492807709383207</v>
      </c>
    </row>
    <row r="16" spans="1:32" ht="19.5" hidden="1" x14ac:dyDescent="0.15">
      <c r="D16" s="2377" t="s">
        <v>637</v>
      </c>
      <c r="E16" s="2378">
        <f>E6*E11</f>
        <v>3221715.2369599994</v>
      </c>
      <c r="F16" s="2378">
        <f t="shared" ref="F16:P16" si="20">F6*F11</f>
        <v>3307445.4611999998</v>
      </c>
      <c r="G16" s="2378">
        <f t="shared" si="20"/>
        <v>4062364.4040000001</v>
      </c>
      <c r="H16" s="2378">
        <f t="shared" si="20"/>
        <v>4739571.6950400006</v>
      </c>
      <c r="I16" s="2378">
        <f t="shared" si="20"/>
        <v>5088416.1252799993</v>
      </c>
      <c r="J16" s="2378">
        <f t="shared" si="20"/>
        <v>4887964.6439999994</v>
      </c>
      <c r="K16" s="2378">
        <f t="shared" si="20"/>
        <v>3938251.4079999994</v>
      </c>
      <c r="L16" s="2378">
        <f t="shared" si="20"/>
        <v>2506886.9275199999</v>
      </c>
      <c r="M16" s="2378">
        <f t="shared" si="20"/>
        <v>3386292.1614000001</v>
      </c>
      <c r="N16" s="2378">
        <f t="shared" si="20"/>
        <v>4618322.6573599996</v>
      </c>
      <c r="O16" s="2378">
        <f t="shared" si="20"/>
        <v>4472667.8726399997</v>
      </c>
      <c r="P16" s="2378">
        <f t="shared" si="20"/>
        <v>4060594.7747200001</v>
      </c>
      <c r="Q16" s="2378">
        <f>SUM(E16:P16)</f>
        <v>48290493.368119992</v>
      </c>
    </row>
    <row r="17" spans="4:32" ht="19.5" hidden="1" x14ac:dyDescent="0.15">
      <c r="D17" s="2336" t="s">
        <v>638</v>
      </c>
      <c r="E17" s="2379">
        <f t="shared" ref="E17:P17" si="21">E7*E12</f>
        <v>3158564.4060000004</v>
      </c>
      <c r="F17" s="2379">
        <f t="shared" si="21"/>
        <v>3687908.1799999997</v>
      </c>
      <c r="G17" s="2379">
        <f t="shared" si="21"/>
        <v>4722724.45</v>
      </c>
      <c r="H17" s="2379">
        <f>H7*H12</f>
        <v>5572305.1169999996</v>
      </c>
      <c r="I17" s="2379">
        <f t="shared" si="21"/>
        <v>5923469.3679999998</v>
      </c>
      <c r="J17" s="2379">
        <f t="shared" si="21"/>
        <v>4773271.58</v>
      </c>
      <c r="K17" s="2379">
        <f t="shared" si="21"/>
        <v>3876553.4699999997</v>
      </c>
      <c r="L17" s="2379">
        <f t="shared" si="21"/>
        <v>2761611.9050000003</v>
      </c>
      <c r="M17" s="2379">
        <f t="shared" si="21"/>
        <v>3648893.41</v>
      </c>
      <c r="N17" s="2379">
        <f t="shared" si="21"/>
        <v>5087513.0870000003</v>
      </c>
      <c r="O17" s="2379">
        <f t="shared" si="21"/>
        <v>6255536.3700000001</v>
      </c>
      <c r="P17" s="2379">
        <f t="shared" si="21"/>
        <v>5875132.5359999994</v>
      </c>
      <c r="Q17" s="2379">
        <f t="shared" ref="Q17:Q18" si="22">SUM(E17:P17)</f>
        <v>55343483.879000001</v>
      </c>
    </row>
    <row r="18" spans="4:32" ht="19.5" hidden="1" x14ac:dyDescent="0.15">
      <c r="D18" s="2336" t="s">
        <v>639</v>
      </c>
      <c r="E18" s="2379">
        <f t="shared" ref="E18:P18" si="23">E8*E13</f>
        <v>4932571.95</v>
      </c>
      <c r="F18" s="2379">
        <f t="shared" si="23"/>
        <v>4672093.608</v>
      </c>
      <c r="G18" s="2379">
        <f t="shared" si="23"/>
        <v>4880825.7070000004</v>
      </c>
      <c r="H18" s="2379">
        <f>H8*H13</f>
        <v>4849095.9359999998</v>
      </c>
      <c r="I18" s="2379">
        <f t="shared" si="23"/>
        <v>4773533.4510000004</v>
      </c>
      <c r="J18" s="2379">
        <f t="shared" si="23"/>
        <v>0</v>
      </c>
      <c r="K18" s="2379">
        <f t="shared" si="23"/>
        <v>0</v>
      </c>
      <c r="L18" s="2379">
        <f t="shared" si="23"/>
        <v>0</v>
      </c>
      <c r="M18" s="2379">
        <f t="shared" si="23"/>
        <v>0</v>
      </c>
      <c r="N18" s="2379">
        <f t="shared" si="23"/>
        <v>0</v>
      </c>
      <c r="O18" s="2379">
        <f t="shared" si="23"/>
        <v>0</v>
      </c>
      <c r="P18" s="2379">
        <f t="shared" si="23"/>
        <v>0</v>
      </c>
      <c r="Q18" s="2379">
        <f t="shared" si="22"/>
        <v>24108120.652000003</v>
      </c>
    </row>
    <row r="19" spans="4:32" ht="19.5" hidden="1" x14ac:dyDescent="0.15">
      <c r="D19" s="2336" t="s">
        <v>438</v>
      </c>
      <c r="E19" s="2361">
        <f>E18/E16</f>
        <v>1.5310390854575837</v>
      </c>
      <c r="F19" s="2361">
        <f t="shared" ref="F19:Q19" si="24">F18/F16</f>
        <v>1.4125988358111525</v>
      </c>
      <c r="G19" s="2361">
        <f t="shared" si="24"/>
        <v>1.2014741223594081</v>
      </c>
      <c r="H19" s="2361">
        <f t="shared" si="24"/>
        <v>1.0231084680235172</v>
      </c>
      <c r="I19" s="2361">
        <f t="shared" si="24"/>
        <v>0.93811774302113071</v>
      </c>
      <c r="J19" s="2361">
        <f t="shared" si="24"/>
        <v>0</v>
      </c>
      <c r="K19" s="2361">
        <f t="shared" si="24"/>
        <v>0</v>
      </c>
      <c r="L19" s="2361">
        <f t="shared" si="24"/>
        <v>0</v>
      </c>
      <c r="M19" s="2361">
        <f t="shared" si="24"/>
        <v>0</v>
      </c>
      <c r="N19" s="2361">
        <f t="shared" si="24"/>
        <v>0</v>
      </c>
      <c r="O19" s="2361">
        <f t="shared" si="24"/>
        <v>0</v>
      </c>
      <c r="P19" s="2361">
        <f t="shared" si="24"/>
        <v>0</v>
      </c>
      <c r="Q19" s="2361">
        <f t="shared" si="24"/>
        <v>0.4992311937718884</v>
      </c>
    </row>
    <row r="20" spans="4:32" ht="19.5" hidden="1" x14ac:dyDescent="0.15">
      <c r="D20" s="2336" t="s">
        <v>439</v>
      </c>
      <c r="E20" s="2361">
        <f>E18/E17</f>
        <v>1.5616499510442465</v>
      </c>
      <c r="F20" s="2361">
        <f t="shared" ref="F20:Q20" si="25">F18/F17</f>
        <v>1.2668682027761333</v>
      </c>
      <c r="G20" s="2361">
        <f t="shared" si="25"/>
        <v>1.0334767058027279</v>
      </c>
      <c r="H20" s="2361">
        <f t="shared" si="25"/>
        <v>0.87021364304089666</v>
      </c>
      <c r="I20" s="2361">
        <f t="shared" si="25"/>
        <v>0.8058678376540227</v>
      </c>
      <c r="J20" s="2361">
        <f t="shared" si="25"/>
        <v>0</v>
      </c>
      <c r="K20" s="2361">
        <f t="shared" si="25"/>
        <v>0</v>
      </c>
      <c r="L20" s="2361">
        <f t="shared" si="25"/>
        <v>0</v>
      </c>
      <c r="M20" s="2361">
        <f t="shared" si="25"/>
        <v>0</v>
      </c>
      <c r="N20" s="2361">
        <f t="shared" si="25"/>
        <v>0</v>
      </c>
      <c r="O20" s="2361">
        <f t="shared" si="25"/>
        <v>0</v>
      </c>
      <c r="P20" s="2361">
        <f t="shared" si="25"/>
        <v>0</v>
      </c>
      <c r="Q20" s="2361">
        <f t="shared" si="25"/>
        <v>0.43560901776094713</v>
      </c>
    </row>
    <row r="21" spans="4:32" ht="14.25" customHeight="1" x14ac:dyDescent="0.15">
      <c r="D21" s="2335"/>
      <c r="E21" s="2346" t="s">
        <v>644</v>
      </c>
      <c r="F21" s="2346"/>
      <c r="G21" s="2334"/>
      <c r="I21" s="2334"/>
      <c r="J21" s="2334"/>
      <c r="K21" s="2334"/>
      <c r="L21" s="2334"/>
      <c r="M21" s="2334"/>
      <c r="N21" s="2334"/>
      <c r="O21" s="2334"/>
      <c r="P21" s="2334"/>
      <c r="Q21" s="2334"/>
      <c r="R21" s="2339"/>
    </row>
    <row r="22" spans="4:32" hidden="1" x14ac:dyDescent="0.15">
      <c r="D22" s="2335"/>
      <c r="E22" s="2346"/>
      <c r="F22" s="2346"/>
      <c r="G22" s="2334"/>
      <c r="I22" s="2334"/>
      <c r="J22" s="2334"/>
      <c r="K22" s="2334"/>
      <c r="L22" s="2334"/>
      <c r="M22" s="2334"/>
      <c r="N22" s="2334"/>
      <c r="O22" s="2334"/>
      <c r="P22" s="2334"/>
      <c r="Q22" s="2334"/>
      <c r="R22" s="2339" t="s">
        <v>443</v>
      </c>
      <c r="S22" s="2332"/>
      <c r="T22" s="2332"/>
      <c r="U22" s="2332"/>
      <c r="V22" s="2332"/>
      <c r="W22" s="2332"/>
      <c r="X22" s="2332"/>
      <c r="Y22" s="2332"/>
      <c r="Z22" s="2332"/>
      <c r="AA22" s="2332"/>
      <c r="AB22" s="2332"/>
      <c r="AC22" s="2332"/>
      <c r="AD22" s="2332"/>
      <c r="AE22" s="2332"/>
      <c r="AF22" s="2332"/>
    </row>
    <row r="23" spans="4:32" hidden="1" x14ac:dyDescent="0.15">
      <c r="D23" s="2335"/>
      <c r="E23" s="2346"/>
      <c r="F23" s="2346"/>
      <c r="G23" s="2334"/>
      <c r="I23" s="2334"/>
      <c r="J23" s="2334"/>
      <c r="K23" s="2334"/>
      <c r="L23" s="2334"/>
      <c r="M23" s="2334"/>
      <c r="N23" s="2334"/>
      <c r="O23" s="2334"/>
      <c r="P23" s="2334"/>
      <c r="Q23" s="2334"/>
      <c r="R23" s="2339" t="s">
        <v>16</v>
      </c>
      <c r="S23" s="2332"/>
      <c r="T23" s="2332"/>
      <c r="U23" s="2332"/>
      <c r="V23" s="2332"/>
      <c r="W23" s="2332"/>
      <c r="X23" s="2332"/>
      <c r="Y23" s="2332"/>
      <c r="Z23" s="2332"/>
      <c r="AA23" s="2332"/>
      <c r="AB23" s="2332"/>
      <c r="AC23" s="2332"/>
      <c r="AD23" s="2332"/>
      <c r="AE23" s="2332"/>
      <c r="AF23" s="2332"/>
    </row>
    <row r="24" spans="4:32" hidden="1" x14ac:dyDescent="0.15">
      <c r="R24" s="2339" t="s">
        <v>17</v>
      </c>
      <c r="S24" s="2332"/>
      <c r="T24" s="2332"/>
      <c r="U24" s="2332"/>
      <c r="V24" s="2332"/>
      <c r="W24" s="2332"/>
      <c r="X24" s="2332"/>
      <c r="Y24" s="2332"/>
      <c r="Z24" s="2332"/>
      <c r="AA24" s="2332"/>
      <c r="AB24" s="2332"/>
      <c r="AC24" s="2332"/>
      <c r="AD24" s="2332"/>
      <c r="AE24" s="2332"/>
      <c r="AF24" s="2332"/>
    </row>
    <row r="25" spans="4:32" hidden="1" x14ac:dyDescent="0.15">
      <c r="R25" s="2339" t="s">
        <v>18</v>
      </c>
      <c r="S25" s="2332"/>
      <c r="T25" s="2332"/>
      <c r="U25" s="2332"/>
      <c r="V25" s="2332"/>
      <c r="W25" s="2332"/>
      <c r="X25" s="2332"/>
      <c r="Y25" s="2332"/>
      <c r="Z25" s="2332"/>
      <c r="AA25" s="2332"/>
      <c r="AB25" s="2332"/>
      <c r="AC25" s="2332"/>
      <c r="AD25" s="2332"/>
      <c r="AE25" s="2332"/>
      <c r="AF25" s="2332"/>
    </row>
    <row r="26" spans="4:32" hidden="1" x14ac:dyDescent="0.15">
      <c r="R26" s="2339" t="s">
        <v>20</v>
      </c>
      <c r="S26" s="2332"/>
      <c r="T26" s="2332"/>
      <c r="U26" s="2332"/>
      <c r="V26" s="2332"/>
      <c r="W26" s="2332"/>
      <c r="X26" s="2332"/>
      <c r="Y26" s="2332"/>
      <c r="Z26" s="2332"/>
      <c r="AA26" s="2332"/>
      <c r="AB26" s="2332"/>
      <c r="AC26" s="2332"/>
      <c r="AD26" s="2332"/>
      <c r="AE26" s="2332"/>
      <c r="AF26" s="2332"/>
    </row>
    <row r="27" spans="4:32" hidden="1" x14ac:dyDescent="0.15">
      <c r="R27" s="2339" t="s">
        <v>22</v>
      </c>
      <c r="S27" s="2332"/>
      <c r="T27" s="2332"/>
      <c r="U27" s="2332"/>
      <c r="V27" s="2332"/>
      <c r="W27" s="2332"/>
      <c r="X27" s="2332"/>
      <c r="Y27" s="2332"/>
      <c r="Z27" s="2332"/>
      <c r="AA27" s="2332"/>
      <c r="AB27" s="2332"/>
      <c r="AC27" s="2332"/>
      <c r="AD27" s="2332"/>
      <c r="AE27" s="2332"/>
      <c r="AF27" s="2332"/>
    </row>
    <row r="28" spans="4:32" hidden="1" x14ac:dyDescent="0.15">
      <c r="R28" s="2339" t="s">
        <v>23</v>
      </c>
      <c r="S28" s="2332"/>
      <c r="T28" s="2332"/>
      <c r="U28" s="2332"/>
      <c r="V28" s="2332"/>
      <c r="W28" s="2332"/>
      <c r="X28" s="2332"/>
      <c r="Y28" s="2332"/>
      <c r="Z28" s="2332"/>
      <c r="AA28" s="2332"/>
      <c r="AB28" s="2332"/>
      <c r="AC28" s="2332"/>
      <c r="AD28" s="2332"/>
      <c r="AE28" s="2332"/>
      <c r="AF28" s="2332"/>
    </row>
    <row r="29" spans="4:32" hidden="1" x14ac:dyDescent="0.15">
      <c r="R29" s="2339" t="s">
        <v>24</v>
      </c>
      <c r="S29" s="2332"/>
      <c r="T29" s="2332"/>
      <c r="U29" s="2332"/>
      <c r="V29" s="2332"/>
      <c r="W29" s="2332"/>
      <c r="X29" s="2332"/>
      <c r="Y29" s="2332"/>
      <c r="Z29" s="2332"/>
      <c r="AA29" s="2332"/>
      <c r="AB29" s="2332"/>
      <c r="AC29" s="2332"/>
      <c r="AD29" s="2332"/>
      <c r="AE29" s="2332"/>
      <c r="AF29" s="2332"/>
    </row>
    <row r="30" spans="4:32" hidden="1" x14ac:dyDescent="0.15">
      <c r="R30" s="2339" t="s">
        <v>25</v>
      </c>
      <c r="S30" s="2332"/>
      <c r="T30" s="2332"/>
      <c r="U30" s="2332"/>
      <c r="V30" s="2332"/>
      <c r="W30" s="2332"/>
      <c r="X30" s="2332"/>
      <c r="Y30" s="2332"/>
      <c r="Z30" s="2332"/>
      <c r="AA30" s="2332"/>
      <c r="AB30" s="2332"/>
      <c r="AC30" s="2332"/>
      <c r="AD30" s="2332"/>
      <c r="AE30" s="2332"/>
      <c r="AF30" s="2332"/>
    </row>
    <row r="31" spans="4:32" hidden="1" x14ac:dyDescent="0.15">
      <c r="R31" s="2339" t="s">
        <v>26</v>
      </c>
      <c r="S31" s="2332"/>
      <c r="T31" s="2332"/>
      <c r="U31" s="2332"/>
      <c r="V31" s="2332"/>
      <c r="W31" s="2332"/>
      <c r="X31" s="2332"/>
      <c r="Y31" s="2332"/>
      <c r="Z31" s="2332"/>
      <c r="AA31" s="2332"/>
      <c r="AB31" s="2332"/>
      <c r="AC31" s="2332"/>
      <c r="AD31" s="2332"/>
      <c r="AE31" s="2332"/>
      <c r="AF31" s="2332"/>
    </row>
    <row r="32" spans="4:32" hidden="1" x14ac:dyDescent="0.15">
      <c r="R32" s="2339" t="s">
        <v>27</v>
      </c>
      <c r="S32" s="2332"/>
      <c r="T32" s="2332"/>
      <c r="U32" s="2332"/>
      <c r="V32" s="2332"/>
      <c r="W32" s="2332"/>
      <c r="X32" s="2332"/>
      <c r="Y32" s="2332"/>
      <c r="Z32" s="2332"/>
      <c r="AA32" s="2332"/>
      <c r="AB32" s="2332"/>
      <c r="AC32" s="2332"/>
      <c r="AD32" s="2332"/>
      <c r="AE32" s="2332"/>
      <c r="AF32" s="2332"/>
    </row>
    <row r="33" spans="4:32" hidden="1" x14ac:dyDescent="0.15">
      <c r="R33" s="2339" t="s">
        <v>28</v>
      </c>
      <c r="S33" s="2332"/>
      <c r="T33" s="2332"/>
      <c r="U33" s="2332"/>
      <c r="V33" s="2332"/>
      <c r="W33" s="2332"/>
      <c r="X33" s="2332"/>
      <c r="Y33" s="2332"/>
      <c r="Z33" s="2332"/>
      <c r="AA33" s="2332"/>
      <c r="AB33" s="2332"/>
      <c r="AC33" s="2332"/>
      <c r="AD33" s="2332"/>
      <c r="AE33" s="2332"/>
      <c r="AF33" s="2332"/>
    </row>
    <row r="34" spans="4:32" hidden="1" x14ac:dyDescent="0.15">
      <c r="R34" s="2339" t="s">
        <v>29</v>
      </c>
      <c r="S34" s="2332"/>
      <c r="T34" s="2332"/>
      <c r="U34" s="2332"/>
      <c r="V34" s="2332"/>
      <c r="W34" s="2332"/>
      <c r="X34" s="2332"/>
      <c r="Y34" s="2332"/>
      <c r="Z34" s="2332"/>
      <c r="AA34" s="2332"/>
      <c r="AB34" s="2332"/>
      <c r="AC34" s="2332"/>
      <c r="AD34" s="2332"/>
      <c r="AE34" s="2332"/>
      <c r="AF34" s="2332"/>
    </row>
    <row r="35" spans="4:32" hidden="1" x14ac:dyDescent="0.15">
      <c r="R35" s="2339" t="s">
        <v>30</v>
      </c>
      <c r="S35" s="2332"/>
      <c r="T35" s="2332"/>
      <c r="U35" s="2332"/>
      <c r="V35" s="2332"/>
      <c r="W35" s="2332"/>
      <c r="X35" s="2332"/>
      <c r="Y35" s="2332"/>
      <c r="Z35" s="2332"/>
      <c r="AA35" s="2332"/>
      <c r="AB35" s="2332"/>
      <c r="AC35" s="2332"/>
      <c r="AD35" s="2332"/>
      <c r="AE35" s="2332"/>
      <c r="AF35" s="2332"/>
    </row>
    <row r="36" spans="4:32" hidden="1" x14ac:dyDescent="0.15">
      <c r="R36" s="2339" t="s">
        <v>31</v>
      </c>
      <c r="S36" s="2332"/>
      <c r="T36" s="2332"/>
      <c r="U36" s="2332"/>
      <c r="V36" s="2332"/>
      <c r="W36" s="2332"/>
      <c r="X36" s="2332"/>
      <c r="Y36" s="2332"/>
      <c r="Z36" s="2332"/>
      <c r="AA36" s="2332"/>
      <c r="AB36" s="2332"/>
      <c r="AC36" s="2332"/>
      <c r="AD36" s="2332"/>
      <c r="AE36" s="2332"/>
      <c r="AF36" s="2332"/>
    </row>
    <row r="37" spans="4:32" hidden="1" x14ac:dyDescent="0.15">
      <c r="R37" s="2339" t="s">
        <v>32</v>
      </c>
      <c r="S37" s="2332"/>
      <c r="T37" s="2332"/>
      <c r="U37" s="2332"/>
      <c r="V37" s="2332"/>
      <c r="W37" s="2332"/>
      <c r="X37" s="2332"/>
      <c r="Y37" s="2332"/>
      <c r="Z37" s="2332"/>
      <c r="AA37" s="2332"/>
      <c r="AB37" s="2332"/>
      <c r="AC37" s="2332"/>
      <c r="AD37" s="2332"/>
      <c r="AE37" s="2332"/>
      <c r="AF37" s="2332"/>
    </row>
    <row r="38" spans="4:32" hidden="1" x14ac:dyDescent="0.15">
      <c r="R38" s="2339" t="s">
        <v>33</v>
      </c>
      <c r="S38" s="2332"/>
      <c r="T38" s="2332"/>
      <c r="U38" s="2332"/>
      <c r="V38" s="2332"/>
      <c r="W38" s="2332"/>
      <c r="X38" s="2332"/>
      <c r="Y38" s="2332"/>
      <c r="Z38" s="2332"/>
      <c r="AA38" s="2332"/>
      <c r="AB38" s="2332"/>
      <c r="AC38" s="2332"/>
      <c r="AD38" s="2332"/>
      <c r="AE38" s="2332"/>
      <c r="AF38" s="2332"/>
    </row>
    <row r="39" spans="4:32" hidden="1" x14ac:dyDescent="0.15">
      <c r="D39" s="2332"/>
      <c r="R39" s="2339" t="s">
        <v>34</v>
      </c>
      <c r="S39" s="2332"/>
      <c r="T39" s="2332"/>
      <c r="U39" s="2332"/>
      <c r="V39" s="2332"/>
      <c r="W39" s="2332"/>
      <c r="X39" s="2332"/>
      <c r="Y39" s="2332"/>
      <c r="Z39" s="2332"/>
      <c r="AA39" s="2332"/>
      <c r="AB39" s="2332"/>
      <c r="AC39" s="2332"/>
      <c r="AD39" s="2332"/>
      <c r="AE39" s="2332"/>
      <c r="AF39" s="2332"/>
    </row>
    <row r="40" spans="4:32" hidden="1" x14ac:dyDescent="0.15">
      <c r="D40" s="2332"/>
      <c r="R40" s="2339" t="s">
        <v>35</v>
      </c>
      <c r="S40" s="2332"/>
      <c r="T40" s="2332"/>
      <c r="U40" s="2332"/>
      <c r="V40" s="2332"/>
      <c r="W40" s="2332"/>
      <c r="X40" s="2332"/>
      <c r="Y40" s="2332"/>
      <c r="Z40" s="2332"/>
      <c r="AA40" s="2332"/>
      <c r="AB40" s="2332"/>
      <c r="AC40" s="2332"/>
      <c r="AD40" s="2332"/>
      <c r="AE40" s="2332"/>
      <c r="AF40" s="2332"/>
    </row>
    <row r="41" spans="4:32" hidden="1" x14ac:dyDescent="0.15">
      <c r="D41" s="2332"/>
      <c r="R41" s="2339" t="s">
        <v>36</v>
      </c>
      <c r="S41" s="2332"/>
      <c r="T41" s="2332"/>
      <c r="U41" s="2332"/>
      <c r="V41" s="2332"/>
      <c r="W41" s="2332"/>
      <c r="X41" s="2332"/>
      <c r="Y41" s="2332"/>
      <c r="Z41" s="2332"/>
      <c r="AA41" s="2332"/>
      <c r="AB41" s="2332"/>
      <c r="AC41" s="2332"/>
      <c r="AD41" s="2332"/>
      <c r="AE41" s="2332"/>
      <c r="AF41" s="2332"/>
    </row>
    <row r="42" spans="4:32" hidden="1" x14ac:dyDescent="0.15">
      <c r="D42" s="2332"/>
      <c r="R42" s="2339" t="s">
        <v>37</v>
      </c>
      <c r="S42" s="2332"/>
      <c r="T42" s="2332"/>
      <c r="U42" s="2332"/>
      <c r="V42" s="2332"/>
      <c r="W42" s="2332"/>
      <c r="X42" s="2332"/>
      <c r="Y42" s="2332"/>
      <c r="Z42" s="2332"/>
      <c r="AA42" s="2332"/>
      <c r="AB42" s="2332"/>
      <c r="AC42" s="2332"/>
      <c r="AD42" s="2332"/>
      <c r="AE42" s="2332"/>
      <c r="AF42" s="2332"/>
    </row>
    <row r="43" spans="4:32" hidden="1" x14ac:dyDescent="0.15">
      <c r="D43" s="2332"/>
      <c r="R43" s="2339" t="s">
        <v>38</v>
      </c>
      <c r="S43" s="2332"/>
      <c r="T43" s="2332"/>
      <c r="U43" s="2332"/>
      <c r="V43" s="2332"/>
      <c r="W43" s="2332"/>
      <c r="X43" s="2332"/>
      <c r="Y43" s="2332"/>
      <c r="Z43" s="2332"/>
      <c r="AA43" s="2332"/>
      <c r="AB43" s="2332"/>
      <c r="AC43" s="2332"/>
      <c r="AD43" s="2332"/>
      <c r="AE43" s="2332"/>
      <c r="AF43" s="2332"/>
    </row>
    <row r="44" spans="4:32" hidden="1" x14ac:dyDescent="0.15">
      <c r="D44" s="2332"/>
      <c r="R44" s="2339" t="s">
        <v>39</v>
      </c>
      <c r="S44" s="2332"/>
      <c r="T44" s="2332"/>
      <c r="U44" s="2332"/>
      <c r="V44" s="2332"/>
      <c r="W44" s="2332"/>
      <c r="X44" s="2332"/>
      <c r="Y44" s="2332"/>
      <c r="Z44" s="2332"/>
      <c r="AA44" s="2332"/>
      <c r="AB44" s="2332"/>
      <c r="AC44" s="2332"/>
      <c r="AD44" s="2332"/>
      <c r="AE44" s="2332"/>
      <c r="AF44" s="2332"/>
    </row>
    <row r="45" spans="4:32" hidden="1" x14ac:dyDescent="0.15">
      <c r="D45" s="2332"/>
      <c r="R45" s="2339" t="s">
        <v>40</v>
      </c>
      <c r="S45" s="2332"/>
      <c r="T45" s="2332"/>
      <c r="U45" s="2332"/>
      <c r="V45" s="2332"/>
      <c r="W45" s="2332"/>
      <c r="X45" s="2332"/>
      <c r="Y45" s="2332"/>
      <c r="Z45" s="2332"/>
      <c r="AA45" s="2332"/>
      <c r="AB45" s="2332"/>
      <c r="AC45" s="2332"/>
      <c r="AD45" s="2332"/>
      <c r="AE45" s="2332"/>
      <c r="AF45" s="2332"/>
    </row>
    <row r="46" spans="4:32" hidden="1" x14ac:dyDescent="0.15">
      <c r="D46" s="2332"/>
      <c r="R46" s="2339" t="s">
        <v>42</v>
      </c>
      <c r="S46" s="2332"/>
      <c r="T46" s="2332"/>
      <c r="U46" s="2332"/>
      <c r="V46" s="2332"/>
      <c r="W46" s="2332"/>
      <c r="X46" s="2332"/>
      <c r="Y46" s="2332"/>
      <c r="Z46" s="2332"/>
      <c r="AA46" s="2332"/>
      <c r="AB46" s="2332"/>
      <c r="AC46" s="2332"/>
      <c r="AD46" s="2332"/>
      <c r="AE46" s="2332"/>
      <c r="AF46" s="2332"/>
    </row>
    <row r="47" spans="4:32" hidden="1" x14ac:dyDescent="0.15">
      <c r="D47" s="2332"/>
      <c r="R47" s="2339" t="s">
        <v>43</v>
      </c>
      <c r="S47" s="2332"/>
      <c r="T47" s="2332"/>
      <c r="U47" s="2332"/>
      <c r="V47" s="2332"/>
      <c r="W47" s="2332"/>
      <c r="X47" s="2332"/>
      <c r="Y47" s="2332"/>
      <c r="Z47" s="2332"/>
      <c r="AA47" s="2332"/>
      <c r="AB47" s="2332"/>
      <c r="AC47" s="2332"/>
      <c r="AD47" s="2332"/>
      <c r="AE47" s="2332"/>
      <c r="AF47" s="2332"/>
    </row>
    <row r="48" spans="4:32" hidden="1" x14ac:dyDescent="0.15">
      <c r="D48" s="2332"/>
      <c r="R48" s="2339" t="s">
        <v>44</v>
      </c>
      <c r="S48" s="2332"/>
      <c r="T48" s="2332"/>
      <c r="U48" s="2332"/>
      <c r="V48" s="2332"/>
      <c r="W48" s="2332"/>
      <c r="X48" s="2332"/>
      <c r="Y48" s="2332"/>
      <c r="Z48" s="2332"/>
      <c r="AA48" s="2332"/>
      <c r="AB48" s="2332"/>
      <c r="AC48" s="2332"/>
      <c r="AD48" s="2332"/>
      <c r="AE48" s="2332"/>
      <c r="AF48" s="2332"/>
    </row>
    <row r="49" spans="4:32" hidden="1" x14ac:dyDescent="0.15">
      <c r="D49" s="2332"/>
      <c r="R49" s="2339" t="s">
        <v>45</v>
      </c>
      <c r="S49" s="2332"/>
      <c r="T49" s="2332"/>
      <c r="U49" s="2332"/>
      <c r="V49" s="2332"/>
      <c r="W49" s="2332"/>
      <c r="X49" s="2332"/>
      <c r="Y49" s="2332"/>
      <c r="Z49" s="2332"/>
      <c r="AA49" s="2332"/>
      <c r="AB49" s="2332"/>
      <c r="AC49" s="2332"/>
      <c r="AD49" s="2332"/>
      <c r="AE49" s="2332"/>
      <c r="AF49" s="2332"/>
    </row>
    <row r="50" spans="4:32" hidden="1" x14ac:dyDescent="0.15">
      <c r="D50" s="2332"/>
      <c r="R50" s="2339" t="s">
        <v>47</v>
      </c>
      <c r="S50" s="2332"/>
      <c r="T50" s="2332"/>
      <c r="U50" s="2332"/>
      <c r="V50" s="2332"/>
      <c r="W50" s="2332"/>
      <c r="X50" s="2332"/>
      <c r="Y50" s="2332"/>
      <c r="Z50" s="2332"/>
      <c r="AA50" s="2332"/>
      <c r="AB50" s="2332"/>
      <c r="AC50" s="2332"/>
      <c r="AD50" s="2332"/>
      <c r="AE50" s="2332"/>
      <c r="AF50" s="2332"/>
    </row>
    <row r="51" spans="4:32" hidden="1" x14ac:dyDescent="0.15">
      <c r="D51" s="2332"/>
      <c r="R51" s="2339" t="s">
        <v>49</v>
      </c>
      <c r="S51" s="2332"/>
      <c r="T51" s="2332"/>
      <c r="U51" s="2332"/>
      <c r="V51" s="2332"/>
      <c r="W51" s="2332"/>
      <c r="X51" s="2332"/>
      <c r="Y51" s="2332"/>
      <c r="Z51" s="2332"/>
      <c r="AA51" s="2332"/>
      <c r="AB51" s="2332"/>
      <c r="AC51" s="2332"/>
      <c r="AD51" s="2332"/>
      <c r="AE51" s="2332"/>
      <c r="AF51" s="2332"/>
    </row>
    <row r="52" spans="4:32" hidden="1" x14ac:dyDescent="0.15">
      <c r="D52" s="2332"/>
      <c r="R52" s="2339" t="s">
        <v>51</v>
      </c>
      <c r="S52" s="2332"/>
      <c r="T52" s="2332"/>
      <c r="U52" s="2332"/>
      <c r="V52" s="2332"/>
      <c r="W52" s="2332"/>
      <c r="X52" s="2332"/>
      <c r="Y52" s="2332"/>
      <c r="Z52" s="2332"/>
      <c r="AA52" s="2332"/>
      <c r="AB52" s="2332"/>
      <c r="AC52" s="2332"/>
      <c r="AD52" s="2332"/>
      <c r="AE52" s="2332"/>
      <c r="AF52" s="2332"/>
    </row>
    <row r="53" spans="4:32" hidden="1" x14ac:dyDescent="0.15">
      <c r="D53" s="2332"/>
      <c r="R53" s="2339" t="s">
        <v>53</v>
      </c>
      <c r="S53" s="2332"/>
      <c r="T53" s="2332"/>
      <c r="U53" s="2332"/>
      <c r="V53" s="2332"/>
      <c r="W53" s="2332"/>
      <c r="X53" s="2332"/>
      <c r="Y53" s="2332"/>
      <c r="Z53" s="2332"/>
      <c r="AA53" s="2332"/>
      <c r="AB53" s="2332"/>
      <c r="AC53" s="2332"/>
      <c r="AD53" s="2332"/>
      <c r="AE53" s="2332"/>
      <c r="AF53" s="2332"/>
    </row>
    <row r="54" spans="4:32" hidden="1" x14ac:dyDescent="0.15">
      <c r="D54" s="2332"/>
      <c r="R54" s="2339" t="s">
        <v>54</v>
      </c>
      <c r="S54" s="2332"/>
      <c r="T54" s="2332"/>
      <c r="U54" s="2332"/>
      <c r="V54" s="2332"/>
      <c r="W54" s="2332"/>
      <c r="X54" s="2332"/>
      <c r="Y54" s="2332"/>
      <c r="Z54" s="2332"/>
      <c r="AA54" s="2332"/>
      <c r="AB54" s="2332"/>
      <c r="AC54" s="2332"/>
      <c r="AD54" s="2332"/>
      <c r="AE54" s="2332"/>
      <c r="AF54" s="2332"/>
    </row>
    <row r="55" spans="4:32" hidden="1" x14ac:dyDescent="0.15">
      <c r="D55" s="2332"/>
      <c r="R55" s="2339" t="s">
        <v>55</v>
      </c>
      <c r="S55" s="2332"/>
      <c r="T55" s="2332"/>
      <c r="U55" s="2332"/>
      <c r="V55" s="2332"/>
      <c r="W55" s="2332"/>
      <c r="X55" s="2332"/>
      <c r="Y55" s="2332"/>
      <c r="Z55" s="2332"/>
      <c r="AA55" s="2332"/>
      <c r="AB55" s="2332"/>
      <c r="AC55" s="2332"/>
      <c r="AD55" s="2332"/>
      <c r="AE55" s="2332"/>
      <c r="AF55" s="2332"/>
    </row>
    <row r="56" spans="4:32" hidden="1" x14ac:dyDescent="0.15">
      <c r="D56" s="2332"/>
      <c r="R56" s="2339" t="s">
        <v>56</v>
      </c>
      <c r="S56" s="2332"/>
      <c r="T56" s="2332"/>
      <c r="U56" s="2332"/>
      <c r="V56" s="2332"/>
      <c r="W56" s="2332"/>
      <c r="X56" s="2332"/>
      <c r="Y56" s="2332"/>
      <c r="Z56" s="2332"/>
      <c r="AA56" s="2332"/>
      <c r="AB56" s="2332"/>
      <c r="AC56" s="2332"/>
      <c r="AD56" s="2332"/>
      <c r="AE56" s="2332"/>
      <c r="AF56" s="2332"/>
    </row>
    <row r="57" spans="4:32" hidden="1" x14ac:dyDescent="0.15">
      <c r="D57" s="2332"/>
      <c r="R57" s="2339" t="s">
        <v>57</v>
      </c>
      <c r="S57" s="2332"/>
      <c r="T57" s="2332"/>
      <c r="U57" s="2332"/>
      <c r="V57" s="2332"/>
      <c r="W57" s="2332"/>
      <c r="X57" s="2332"/>
      <c r="Y57" s="2332"/>
      <c r="Z57" s="2332"/>
      <c r="AA57" s="2332"/>
      <c r="AB57" s="2332"/>
      <c r="AC57" s="2332"/>
      <c r="AD57" s="2332"/>
      <c r="AE57" s="2332"/>
      <c r="AF57" s="2332"/>
    </row>
    <row r="58" spans="4:32" hidden="1" x14ac:dyDescent="0.15">
      <c r="D58" s="2332"/>
      <c r="R58" s="2339" t="s">
        <v>58</v>
      </c>
      <c r="S58" s="2332"/>
      <c r="T58" s="2332"/>
      <c r="U58" s="2332"/>
      <c r="V58" s="2332"/>
      <c r="W58" s="2332"/>
      <c r="X58" s="2332"/>
      <c r="Y58" s="2332"/>
      <c r="Z58" s="2332"/>
      <c r="AA58" s="2332"/>
      <c r="AB58" s="2332"/>
      <c r="AC58" s="2332"/>
      <c r="AD58" s="2332"/>
      <c r="AE58" s="2332"/>
      <c r="AF58" s="2332"/>
    </row>
    <row r="59" spans="4:32" hidden="1" x14ac:dyDescent="0.15">
      <c r="D59" s="2332"/>
      <c r="R59" s="2339" t="s">
        <v>59</v>
      </c>
      <c r="S59" s="2332"/>
      <c r="T59" s="2332"/>
      <c r="U59" s="2332"/>
      <c r="V59" s="2332"/>
      <c r="W59" s="2332"/>
      <c r="X59" s="2332"/>
      <c r="Y59" s="2332"/>
      <c r="Z59" s="2332"/>
      <c r="AA59" s="2332"/>
      <c r="AB59" s="2332"/>
      <c r="AC59" s="2332"/>
      <c r="AD59" s="2332"/>
      <c r="AE59" s="2332"/>
      <c r="AF59" s="2332"/>
    </row>
    <row r="60" spans="4:32" hidden="1" x14ac:dyDescent="0.15">
      <c r="D60" s="2332"/>
      <c r="R60" s="2339" t="s">
        <v>60</v>
      </c>
      <c r="S60" s="2332"/>
      <c r="T60" s="2332"/>
      <c r="U60" s="2332"/>
      <c r="V60" s="2332"/>
      <c r="W60" s="2332"/>
      <c r="X60" s="2332"/>
      <c r="Y60" s="2332"/>
      <c r="Z60" s="2332"/>
      <c r="AA60" s="2332"/>
      <c r="AB60" s="2332"/>
      <c r="AC60" s="2332"/>
      <c r="AD60" s="2332"/>
      <c r="AE60" s="2332"/>
      <c r="AF60" s="2332"/>
    </row>
    <row r="61" spans="4:32" hidden="1" x14ac:dyDescent="0.15">
      <c r="D61" s="2332"/>
      <c r="R61" s="2339" t="s">
        <v>61</v>
      </c>
      <c r="S61" s="2332"/>
      <c r="T61" s="2332"/>
      <c r="U61" s="2332"/>
      <c r="V61" s="2332"/>
      <c r="W61" s="2332"/>
      <c r="X61" s="2332"/>
      <c r="Y61" s="2332"/>
      <c r="Z61" s="2332"/>
      <c r="AA61" s="2332"/>
      <c r="AB61" s="2332"/>
      <c r="AC61" s="2332"/>
      <c r="AD61" s="2332"/>
      <c r="AE61" s="2332"/>
      <c r="AF61" s="2332"/>
    </row>
    <row r="62" spans="4:32" hidden="1" x14ac:dyDescent="0.15">
      <c r="D62" s="2332"/>
      <c r="R62" s="2339" t="s">
        <v>135</v>
      </c>
      <c r="S62" s="2332"/>
      <c r="T62" s="2332"/>
      <c r="U62" s="2332"/>
      <c r="V62" s="2332"/>
      <c r="W62" s="2332"/>
      <c r="X62" s="2332"/>
      <c r="Y62" s="2332"/>
      <c r="Z62" s="2332"/>
      <c r="AA62" s="2332"/>
      <c r="AB62" s="2332"/>
      <c r="AC62" s="2332"/>
      <c r="AD62" s="2332"/>
      <c r="AE62" s="2332"/>
      <c r="AF62" s="2332"/>
    </row>
    <row r="63" spans="4:32" hidden="1" x14ac:dyDescent="0.15">
      <c r="D63" s="2332"/>
      <c r="R63" s="2339" t="s">
        <v>63</v>
      </c>
      <c r="S63" s="2332"/>
      <c r="T63" s="2332"/>
      <c r="U63" s="2332"/>
      <c r="V63" s="2332"/>
      <c r="W63" s="2332"/>
      <c r="X63" s="2332"/>
      <c r="Y63" s="2332"/>
      <c r="Z63" s="2332"/>
      <c r="AA63" s="2332"/>
      <c r="AB63" s="2332"/>
      <c r="AC63" s="2332"/>
      <c r="AD63" s="2332"/>
      <c r="AE63" s="2332"/>
      <c r="AF63" s="2332"/>
    </row>
    <row r="64" spans="4:32" hidden="1" x14ac:dyDescent="0.15">
      <c r="D64" s="2332"/>
      <c r="R64" s="2339" t="s">
        <v>64</v>
      </c>
      <c r="S64" s="2332"/>
      <c r="T64" s="2332"/>
      <c r="U64" s="2332"/>
      <c r="V64" s="2332"/>
      <c r="W64" s="2332"/>
      <c r="X64" s="2332"/>
      <c r="Y64" s="2332"/>
      <c r="Z64" s="2332"/>
      <c r="AA64" s="2332"/>
      <c r="AB64" s="2332"/>
      <c r="AC64" s="2332"/>
      <c r="AD64" s="2332"/>
      <c r="AE64" s="2332"/>
      <c r="AF64" s="2332"/>
    </row>
    <row r="65" spans="4:32" hidden="1" x14ac:dyDescent="0.15">
      <c r="D65" s="2332"/>
      <c r="R65" s="2339" t="s">
        <v>444</v>
      </c>
      <c r="S65" s="2332"/>
      <c r="T65" s="2332"/>
      <c r="U65" s="2332"/>
      <c r="V65" s="2332"/>
      <c r="W65" s="2332"/>
      <c r="X65" s="2332"/>
      <c r="Y65" s="2332"/>
      <c r="Z65" s="2332"/>
      <c r="AA65" s="2332"/>
      <c r="AB65" s="2332"/>
      <c r="AC65" s="2332"/>
      <c r="AD65" s="2332"/>
      <c r="AE65" s="2332"/>
      <c r="AF65" s="2332"/>
    </row>
    <row r="66" spans="4:32" hidden="1" x14ac:dyDescent="0.15">
      <c r="D66" s="2332"/>
      <c r="R66" s="2339" t="s">
        <v>141</v>
      </c>
      <c r="S66" s="2332"/>
      <c r="T66" s="2332"/>
      <c r="U66" s="2332"/>
      <c r="V66" s="2332"/>
      <c r="W66" s="2332"/>
      <c r="X66" s="2332"/>
      <c r="Y66" s="2332"/>
      <c r="Z66" s="2332"/>
      <c r="AA66" s="2332"/>
      <c r="AB66" s="2332"/>
      <c r="AC66" s="2332"/>
      <c r="AD66" s="2332"/>
      <c r="AE66" s="2332"/>
      <c r="AF66" s="2332"/>
    </row>
    <row r="67" spans="4:32" hidden="1" x14ac:dyDescent="0.15">
      <c r="D67" s="2332"/>
      <c r="R67" s="2339" t="s">
        <v>70</v>
      </c>
      <c r="S67" s="2332"/>
      <c r="T67" s="2332"/>
      <c r="U67" s="2332"/>
      <c r="V67" s="2332"/>
      <c r="W67" s="2332"/>
      <c r="X67" s="2332"/>
      <c r="Y67" s="2332"/>
      <c r="Z67" s="2332"/>
      <c r="AA67" s="2332"/>
      <c r="AB67" s="2332"/>
      <c r="AC67" s="2332"/>
      <c r="AD67" s="2332"/>
      <c r="AE67" s="2332"/>
      <c r="AF67" s="2332"/>
    </row>
    <row r="68" spans="4:32" hidden="1" x14ac:dyDescent="0.15">
      <c r="D68" s="2332"/>
      <c r="R68" s="2339" t="s">
        <v>72</v>
      </c>
      <c r="S68" s="2332"/>
      <c r="T68" s="2332"/>
      <c r="U68" s="2332"/>
      <c r="V68" s="2332"/>
      <c r="W68" s="2332"/>
      <c r="X68" s="2332"/>
      <c r="Y68" s="2332"/>
      <c r="Z68" s="2332"/>
      <c r="AA68" s="2332"/>
      <c r="AB68" s="2332"/>
      <c r="AC68" s="2332"/>
      <c r="AD68" s="2332"/>
      <c r="AE68" s="2332"/>
      <c r="AF68" s="2332"/>
    </row>
    <row r="69" spans="4:32" hidden="1" x14ac:dyDescent="0.15">
      <c r="D69" s="2332"/>
      <c r="R69" s="2339" t="s">
        <v>74</v>
      </c>
      <c r="S69" s="2332"/>
      <c r="T69" s="2332"/>
      <c r="U69" s="2332"/>
      <c r="V69" s="2332"/>
      <c r="W69" s="2332"/>
      <c r="X69" s="2332"/>
      <c r="Y69" s="2332"/>
      <c r="Z69" s="2332"/>
      <c r="AA69" s="2332"/>
      <c r="AB69" s="2332"/>
      <c r="AC69" s="2332"/>
      <c r="AD69" s="2332"/>
      <c r="AE69" s="2332"/>
      <c r="AF69" s="2332"/>
    </row>
    <row r="70" spans="4:32" hidden="1" x14ac:dyDescent="0.15">
      <c r="D70" s="2332"/>
      <c r="R70" s="2339" t="s">
        <v>76</v>
      </c>
      <c r="S70" s="2332"/>
      <c r="T70" s="2332"/>
      <c r="U70" s="2332"/>
      <c r="V70" s="2332"/>
      <c r="W70" s="2332"/>
      <c r="X70" s="2332"/>
      <c r="Y70" s="2332"/>
      <c r="Z70" s="2332"/>
      <c r="AA70" s="2332"/>
      <c r="AB70" s="2332"/>
      <c r="AC70" s="2332"/>
      <c r="AD70" s="2332"/>
      <c r="AE70" s="2332"/>
      <c r="AF70" s="2332"/>
    </row>
    <row r="71" spans="4:32" hidden="1" x14ac:dyDescent="0.15">
      <c r="D71" s="2332"/>
      <c r="R71" s="2339" t="s">
        <v>78</v>
      </c>
      <c r="S71" s="2332"/>
      <c r="T71" s="2332"/>
      <c r="U71" s="2332"/>
      <c r="V71" s="2332"/>
      <c r="W71" s="2332"/>
      <c r="X71" s="2332"/>
      <c r="Y71" s="2332"/>
      <c r="Z71" s="2332"/>
      <c r="AA71" s="2332"/>
      <c r="AB71" s="2332"/>
      <c r="AC71" s="2332"/>
      <c r="AD71" s="2332"/>
      <c r="AE71" s="2332"/>
      <c r="AF71" s="2332"/>
    </row>
    <row r="72" spans="4:32" hidden="1" x14ac:dyDescent="0.15">
      <c r="D72" s="2332"/>
      <c r="R72" s="2339" t="s">
        <v>80</v>
      </c>
      <c r="S72" s="2332"/>
      <c r="T72" s="2332"/>
      <c r="U72" s="2332"/>
      <c r="V72" s="2332"/>
      <c r="W72" s="2332"/>
      <c r="X72" s="2332"/>
      <c r="Y72" s="2332"/>
      <c r="Z72" s="2332"/>
      <c r="AA72" s="2332"/>
      <c r="AB72" s="2332"/>
      <c r="AC72" s="2332"/>
      <c r="AD72" s="2332"/>
      <c r="AE72" s="2332"/>
      <c r="AF72" s="2332"/>
    </row>
    <row r="73" spans="4:32" hidden="1" x14ac:dyDescent="0.15">
      <c r="D73" s="2332"/>
      <c r="R73" s="2339" t="s">
        <v>81</v>
      </c>
      <c r="S73" s="2332"/>
      <c r="T73" s="2332"/>
      <c r="U73" s="2332"/>
      <c r="V73" s="2332"/>
      <c r="W73" s="2332"/>
      <c r="X73" s="2332"/>
      <c r="Y73" s="2332"/>
      <c r="Z73" s="2332"/>
      <c r="AA73" s="2332"/>
      <c r="AB73" s="2332"/>
      <c r="AC73" s="2332"/>
      <c r="AD73" s="2332"/>
      <c r="AE73" s="2332"/>
      <c r="AF73" s="2332"/>
    </row>
    <row r="74" spans="4:32" hidden="1" x14ac:dyDescent="0.15">
      <c r="D74" s="2332"/>
      <c r="R74" s="2339" t="s">
        <v>146</v>
      </c>
      <c r="S74" s="2332"/>
      <c r="T74" s="2332"/>
      <c r="U74" s="2332"/>
      <c r="V74" s="2332"/>
      <c r="W74" s="2332"/>
      <c r="X74" s="2332"/>
      <c r="Y74" s="2332"/>
      <c r="Z74" s="2332"/>
      <c r="AA74" s="2332"/>
      <c r="AB74" s="2332"/>
      <c r="AC74" s="2332"/>
      <c r="AD74" s="2332"/>
      <c r="AE74" s="2332"/>
      <c r="AF74" s="2332"/>
    </row>
    <row r="75" spans="4:32" hidden="1" x14ac:dyDescent="0.15">
      <c r="D75" s="2332"/>
      <c r="R75" s="2339" t="s">
        <v>84</v>
      </c>
      <c r="S75" s="2332"/>
      <c r="T75" s="2332"/>
      <c r="U75" s="2332"/>
      <c r="V75" s="2332"/>
      <c r="W75" s="2332"/>
      <c r="X75" s="2332"/>
      <c r="Y75" s="2332"/>
      <c r="Z75" s="2332"/>
      <c r="AA75" s="2332"/>
      <c r="AB75" s="2332"/>
      <c r="AC75" s="2332"/>
      <c r="AD75" s="2332"/>
      <c r="AE75" s="2332"/>
      <c r="AF75" s="2332"/>
    </row>
    <row r="76" spans="4:32" hidden="1" x14ac:dyDescent="0.15">
      <c r="D76" s="2332"/>
      <c r="R76" s="2339" t="s">
        <v>85</v>
      </c>
      <c r="S76" s="2332"/>
      <c r="T76" s="2332"/>
      <c r="U76" s="2332"/>
      <c r="V76" s="2332"/>
      <c r="W76" s="2332"/>
      <c r="X76" s="2332"/>
      <c r="Y76" s="2332"/>
      <c r="Z76" s="2332"/>
      <c r="AA76" s="2332"/>
      <c r="AB76" s="2332"/>
      <c r="AC76" s="2332"/>
      <c r="AD76" s="2332"/>
      <c r="AE76" s="2332"/>
      <c r="AF76" s="2332"/>
    </row>
    <row r="77" spans="4:32" hidden="1" x14ac:dyDescent="0.15">
      <c r="D77" s="2332"/>
      <c r="R77" s="2339" t="s">
        <v>86</v>
      </c>
      <c r="S77" s="2332"/>
      <c r="T77" s="2332"/>
      <c r="U77" s="2332"/>
      <c r="V77" s="2332"/>
      <c r="W77" s="2332"/>
      <c r="X77" s="2332"/>
      <c r="Y77" s="2332"/>
      <c r="Z77" s="2332"/>
      <c r="AA77" s="2332"/>
      <c r="AB77" s="2332"/>
      <c r="AC77" s="2332"/>
      <c r="AD77" s="2332"/>
      <c r="AE77" s="2332"/>
      <c r="AF77" s="2332"/>
    </row>
    <row r="78" spans="4:32" hidden="1" x14ac:dyDescent="0.15">
      <c r="D78" s="2332"/>
      <c r="R78" s="2339" t="s">
        <v>87</v>
      </c>
      <c r="S78" s="2332"/>
      <c r="T78" s="2332"/>
      <c r="U78" s="2332"/>
      <c r="V78" s="2332"/>
      <c r="W78" s="2332"/>
      <c r="X78" s="2332"/>
      <c r="Y78" s="2332"/>
      <c r="Z78" s="2332"/>
      <c r="AA78" s="2332"/>
      <c r="AB78" s="2332"/>
      <c r="AC78" s="2332"/>
      <c r="AD78" s="2332"/>
      <c r="AE78" s="2332"/>
      <c r="AF78" s="2332"/>
    </row>
    <row r="79" spans="4:32" hidden="1" x14ac:dyDescent="0.15">
      <c r="D79" s="2332"/>
      <c r="R79" s="2339" t="s">
        <v>88</v>
      </c>
      <c r="S79" s="2332"/>
      <c r="T79" s="2332"/>
      <c r="U79" s="2332"/>
      <c r="V79" s="2332"/>
      <c r="W79" s="2332"/>
      <c r="X79" s="2332"/>
      <c r="Y79" s="2332"/>
      <c r="Z79" s="2332"/>
      <c r="AA79" s="2332"/>
      <c r="AB79" s="2332"/>
      <c r="AC79" s="2332"/>
      <c r="AD79" s="2332"/>
      <c r="AE79" s="2332"/>
      <c r="AF79" s="2332"/>
    </row>
    <row r="80" spans="4:32" hidden="1" x14ac:dyDescent="0.15">
      <c r="D80" s="2332"/>
      <c r="R80" s="2339" t="s">
        <v>89</v>
      </c>
      <c r="S80" s="2332"/>
      <c r="T80" s="2332"/>
      <c r="U80" s="2332"/>
      <c r="V80" s="2332"/>
      <c r="W80" s="2332"/>
      <c r="X80" s="2332"/>
      <c r="Y80" s="2332"/>
      <c r="Z80" s="2332"/>
      <c r="AA80" s="2332"/>
      <c r="AB80" s="2332"/>
      <c r="AC80" s="2332"/>
      <c r="AD80" s="2332"/>
      <c r="AE80" s="2332"/>
      <c r="AF80" s="2332"/>
    </row>
  </sheetData>
  <mergeCells count="1">
    <mergeCell ref="I2:L2"/>
  </mergeCells>
  <phoneticPr fontId="4"/>
  <dataValidations count="1">
    <dataValidation type="list" allowBlank="1" showInputMessage="1" showErrorMessage="1" sqref="I2">
      <formula1>$R$22:$R$80</formula1>
    </dataValidation>
  </dataValidations>
  <pageMargins left="0.59055118110236227" right="0.39370078740157483" top="1.1417322834645669" bottom="0.7480314960629921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W2360"/>
  <sheetViews>
    <sheetView showGridLines="0" zoomScaleNormal="100" workbookViewId="0">
      <pane xSplit="3" ySplit="4" topLeftCell="F194" activePane="bottomRight" state="frozen"/>
      <selection activeCell="R5" sqref="R5:R372"/>
      <selection pane="topRight" activeCell="R5" sqref="R5:R372"/>
      <selection pane="bottomLeft" activeCell="R5" sqref="R5:R372"/>
      <selection pane="bottomRight" activeCell="K223" sqref="K223"/>
    </sheetView>
  </sheetViews>
  <sheetFormatPr defaultColWidth="9" defaultRowHeight="13.5" x14ac:dyDescent="0.15"/>
  <cols>
    <col min="1" max="1" width="9" style="2"/>
    <col min="2" max="2" width="16.875" style="20" customWidth="1"/>
    <col min="3" max="3" width="12.125" style="2" customWidth="1"/>
    <col min="4" max="4" width="12.625" style="375" customWidth="1"/>
    <col min="5" max="8" width="12.625" style="5" customWidth="1"/>
    <col min="9" max="9" width="12.625" style="101" customWidth="1"/>
    <col min="10" max="17" width="12.625" style="5" customWidth="1"/>
    <col min="18" max="18" width="12.625" style="3" customWidth="1"/>
    <col min="19" max="21" width="12.625" style="5" customWidth="1"/>
    <col min="22" max="22" width="12.625" style="3" customWidth="1"/>
    <col min="23" max="23" width="12.625" style="5" customWidth="1"/>
    <col min="24" max="24" width="12.625" style="40" customWidth="1"/>
    <col min="25" max="26" width="12.625" style="3" customWidth="1"/>
    <col min="27" max="27" width="12.625" style="5" customWidth="1"/>
    <col min="28" max="28" width="13.5" style="493" customWidth="1"/>
    <col min="29" max="29" width="13.5" style="3" customWidth="1"/>
    <col min="30" max="30" width="13.5" style="5" customWidth="1"/>
    <col min="31" max="31" width="12.25" style="5" customWidth="1"/>
    <col min="32" max="32" width="13.5" style="3" customWidth="1"/>
    <col min="33" max="33" width="12.125" style="5" customWidth="1"/>
    <col min="34" max="34" width="12.25" style="5" customWidth="1"/>
    <col min="35" max="35" width="11.875" style="5" customWidth="1"/>
    <col min="36" max="39" width="12.625" style="5" customWidth="1"/>
    <col min="40" max="40" width="6.125" style="2" customWidth="1"/>
    <col min="41" max="41" width="2.25" style="2" customWidth="1"/>
    <col min="42" max="42" width="2.25" style="6" customWidth="1"/>
    <col min="43" max="43" width="6.125" style="780" customWidth="1"/>
    <col min="44" max="44" width="12.375" style="1569" customWidth="1"/>
    <col min="45" max="48" width="5.75" style="1569" customWidth="1"/>
    <col min="49" max="49" width="6.125" style="758" customWidth="1"/>
    <col min="50" max="52" width="9" style="755"/>
    <col min="53" max="16384" width="9" style="2"/>
  </cols>
  <sheetData>
    <row r="1" spans="2:52" ht="18.75" x14ac:dyDescent="0.15">
      <c r="B1" s="2430" t="s">
        <v>324</v>
      </c>
      <c r="C1" s="2430"/>
      <c r="D1" s="1700" t="s">
        <v>320</v>
      </c>
      <c r="J1" s="1692" t="s">
        <v>312</v>
      </c>
      <c r="K1" s="2432" t="s">
        <v>311</v>
      </c>
      <c r="L1" s="1693" t="s">
        <v>313</v>
      </c>
      <c r="M1" s="2432" t="s">
        <v>314</v>
      </c>
      <c r="S1" s="59"/>
      <c r="T1" s="378"/>
      <c r="AA1" s="791"/>
      <c r="AE1" s="376" t="s">
        <v>100</v>
      </c>
      <c r="AF1" s="5"/>
      <c r="AG1" s="378"/>
    </row>
    <row r="2" spans="2:52" ht="14.25" customHeight="1" thickBot="1" x14ac:dyDescent="0.2">
      <c r="B2" s="379" t="s">
        <v>101</v>
      </c>
      <c r="C2" s="380"/>
      <c r="J2" s="586"/>
      <c r="K2" s="2433"/>
      <c r="L2" s="493"/>
      <c r="M2" s="2433"/>
      <c r="AE2" s="377" t="s">
        <v>257</v>
      </c>
      <c r="AF2" s="5"/>
      <c r="AG2" s="3"/>
      <c r="AM2" s="1360" t="s">
        <v>265</v>
      </c>
    </row>
    <row r="3" spans="2:52" s="20" customFormat="1" ht="14.25" customHeight="1" x14ac:dyDescent="0.15">
      <c r="B3" s="102"/>
      <c r="C3" s="103" t="s">
        <v>102</v>
      </c>
      <c r="D3" s="104" t="s">
        <v>103</v>
      </c>
      <c r="E3" s="105"/>
      <c r="F3" s="106"/>
      <c r="G3" s="107" t="s">
        <v>3</v>
      </c>
      <c r="H3" s="105"/>
      <c r="I3" s="381"/>
      <c r="J3" s="107" t="s">
        <v>4</v>
      </c>
      <c r="K3" s="105"/>
      <c r="L3" s="106"/>
      <c r="M3" s="107" t="s">
        <v>5</v>
      </c>
      <c r="N3" s="105"/>
      <c r="O3" s="106"/>
      <c r="P3" s="107" t="s">
        <v>6</v>
      </c>
      <c r="Q3" s="105"/>
      <c r="R3" s="108"/>
      <c r="S3" s="107" t="s">
        <v>7</v>
      </c>
      <c r="T3" s="105"/>
      <c r="U3" s="106"/>
      <c r="V3" s="109" t="s">
        <v>8</v>
      </c>
      <c r="W3" s="105"/>
      <c r="X3" s="108"/>
      <c r="Y3" s="107" t="s">
        <v>9</v>
      </c>
      <c r="Z3" s="110"/>
      <c r="AA3" s="106"/>
      <c r="AB3" s="107" t="s">
        <v>10</v>
      </c>
      <c r="AC3" s="110"/>
      <c r="AD3" s="106"/>
      <c r="AE3" s="107" t="s">
        <v>11</v>
      </c>
      <c r="AF3" s="110"/>
      <c r="AG3" s="106"/>
      <c r="AH3" s="107" t="s">
        <v>12</v>
      </c>
      <c r="AI3" s="105"/>
      <c r="AJ3" s="106"/>
      <c r="AK3" s="107" t="s">
        <v>13</v>
      </c>
      <c r="AL3" s="105"/>
      <c r="AM3" s="111"/>
      <c r="AP3" s="6"/>
      <c r="AQ3" s="781"/>
      <c r="AR3" s="1570"/>
      <c r="AS3" s="1570"/>
      <c r="AT3" s="1570"/>
      <c r="AU3" s="1570"/>
      <c r="AV3" s="1570"/>
      <c r="AW3" s="812"/>
      <c r="AX3" s="759"/>
      <c r="AY3" s="759"/>
      <c r="AZ3" s="759"/>
    </row>
    <row r="4" spans="2:52" s="20" customFormat="1" ht="14.25" customHeight="1" x14ac:dyDescent="0.15">
      <c r="B4" s="112"/>
      <c r="C4" s="113" t="s">
        <v>104</v>
      </c>
      <c r="D4" s="114" t="s">
        <v>253</v>
      </c>
      <c r="E4" s="115" t="s">
        <v>107</v>
      </c>
      <c r="F4" s="116" t="s">
        <v>106</v>
      </c>
      <c r="G4" s="117" t="s">
        <v>105</v>
      </c>
      <c r="H4" s="115" t="s">
        <v>254</v>
      </c>
      <c r="I4" s="116" t="s">
        <v>106</v>
      </c>
      <c r="J4" s="117" t="s">
        <v>105</v>
      </c>
      <c r="K4" s="115" t="s">
        <v>254</v>
      </c>
      <c r="L4" s="116" t="s">
        <v>106</v>
      </c>
      <c r="M4" s="117" t="s">
        <v>253</v>
      </c>
      <c r="N4" s="115" t="s">
        <v>254</v>
      </c>
      <c r="O4" s="116" t="s">
        <v>106</v>
      </c>
      <c r="P4" s="117" t="s">
        <v>253</v>
      </c>
      <c r="Q4" s="115" t="s">
        <v>254</v>
      </c>
      <c r="R4" s="116" t="s">
        <v>255</v>
      </c>
      <c r="S4" s="117" t="s">
        <v>105</v>
      </c>
      <c r="T4" s="115" t="s">
        <v>107</v>
      </c>
      <c r="U4" s="116" t="s">
        <v>106</v>
      </c>
      <c r="V4" s="117" t="s">
        <v>105</v>
      </c>
      <c r="W4" s="115" t="s">
        <v>107</v>
      </c>
      <c r="X4" s="116" t="s">
        <v>106</v>
      </c>
      <c r="Y4" s="117" t="s">
        <v>105</v>
      </c>
      <c r="Z4" s="115" t="s">
        <v>107</v>
      </c>
      <c r="AA4" s="116" t="s">
        <v>106</v>
      </c>
      <c r="AB4" s="117" t="s">
        <v>105</v>
      </c>
      <c r="AC4" s="115" t="s">
        <v>107</v>
      </c>
      <c r="AD4" s="116" t="s">
        <v>106</v>
      </c>
      <c r="AE4" s="117" t="s">
        <v>105</v>
      </c>
      <c r="AF4" s="115" t="s">
        <v>107</v>
      </c>
      <c r="AG4" s="116" t="s">
        <v>106</v>
      </c>
      <c r="AH4" s="117" t="s">
        <v>105</v>
      </c>
      <c r="AI4" s="115" t="s">
        <v>107</v>
      </c>
      <c r="AJ4" s="116" t="s">
        <v>106</v>
      </c>
      <c r="AK4" s="117" t="s">
        <v>105</v>
      </c>
      <c r="AL4" s="115" t="s">
        <v>107</v>
      </c>
      <c r="AM4" s="118" t="s">
        <v>106</v>
      </c>
      <c r="AP4" s="6"/>
      <c r="AQ4" s="781"/>
      <c r="AR4" s="1570"/>
      <c r="AS4" s="1570"/>
      <c r="AT4" s="1570"/>
      <c r="AU4" s="1570"/>
      <c r="AV4" s="1570"/>
      <c r="AW4" s="812"/>
      <c r="AX4" s="759"/>
      <c r="AY4" s="759"/>
      <c r="AZ4" s="759"/>
    </row>
    <row r="5" spans="2:52" ht="14.25" customHeight="1" thickBot="1" x14ac:dyDescent="0.2">
      <c r="B5" s="382"/>
      <c r="C5" s="383" t="s">
        <v>232</v>
      </c>
      <c r="D5" s="852">
        <v>5</v>
      </c>
      <c r="E5" s="853">
        <v>6</v>
      </c>
      <c r="F5" s="854">
        <v>8</v>
      </c>
      <c r="G5" s="855">
        <v>7</v>
      </c>
      <c r="H5" s="853">
        <v>7</v>
      </c>
      <c r="I5" s="856">
        <v>5</v>
      </c>
      <c r="J5" s="855">
        <v>7</v>
      </c>
      <c r="K5" s="853">
        <v>6</v>
      </c>
      <c r="L5" s="854">
        <v>8</v>
      </c>
      <c r="M5" s="857">
        <v>7</v>
      </c>
      <c r="N5" s="853">
        <v>7</v>
      </c>
      <c r="O5" s="854">
        <v>7</v>
      </c>
      <c r="P5" s="857">
        <v>7</v>
      </c>
      <c r="Q5" s="853">
        <v>7</v>
      </c>
      <c r="R5" s="854">
        <v>8</v>
      </c>
      <c r="S5" s="855">
        <v>7</v>
      </c>
      <c r="T5" s="853">
        <v>7</v>
      </c>
      <c r="U5" s="854"/>
      <c r="V5" s="855"/>
      <c r="W5" s="853"/>
      <c r="X5" s="858"/>
      <c r="Y5" s="855"/>
      <c r="Z5" s="853"/>
      <c r="AA5" s="854"/>
      <c r="AB5" s="859"/>
      <c r="AC5" s="853"/>
      <c r="AD5" s="854"/>
      <c r="AE5" s="855"/>
      <c r="AF5" s="853"/>
      <c r="AG5" s="854"/>
      <c r="AH5" s="855"/>
      <c r="AI5" s="853"/>
      <c r="AJ5" s="854"/>
      <c r="AK5" s="855"/>
      <c r="AL5" s="853"/>
      <c r="AM5" s="860"/>
    </row>
    <row r="6" spans="2:52" s="20" customFormat="1" ht="14.25" customHeight="1" x14ac:dyDescent="0.15">
      <c r="B6" s="239" t="s">
        <v>109</v>
      </c>
      <c r="C6" s="391" t="s">
        <v>243</v>
      </c>
      <c r="D6" s="861">
        <v>25950</v>
      </c>
      <c r="E6" s="862">
        <v>32574</v>
      </c>
      <c r="F6" s="863">
        <v>37341</v>
      </c>
      <c r="G6" s="864">
        <v>34144</v>
      </c>
      <c r="H6" s="865">
        <v>31480</v>
      </c>
      <c r="I6" s="863">
        <v>25669</v>
      </c>
      <c r="J6" s="864">
        <v>32162</v>
      </c>
      <c r="K6" s="862">
        <v>28395</v>
      </c>
      <c r="L6" s="863">
        <v>40889</v>
      </c>
      <c r="M6" s="864">
        <v>34217</v>
      </c>
      <c r="N6" s="862">
        <v>34371</v>
      </c>
      <c r="O6" s="863">
        <v>37888</v>
      </c>
      <c r="P6" s="864">
        <v>36714</v>
      </c>
      <c r="Q6" s="862">
        <v>36223</v>
      </c>
      <c r="R6" s="866">
        <v>40374.95500000006</v>
      </c>
      <c r="S6" s="864">
        <v>35918.908999999992</v>
      </c>
      <c r="T6" s="862">
        <v>35367.112999999998</v>
      </c>
      <c r="U6" s="863"/>
      <c r="V6" s="867"/>
      <c r="W6" s="862"/>
      <c r="X6" s="866"/>
      <c r="Y6" s="867"/>
      <c r="Z6" s="868"/>
      <c r="AA6" s="863"/>
      <c r="AB6" s="867"/>
      <c r="AC6" s="868"/>
      <c r="AD6" s="863"/>
      <c r="AE6" s="864"/>
      <c r="AF6" s="868"/>
      <c r="AG6" s="863"/>
      <c r="AH6" s="864"/>
      <c r="AI6" s="862"/>
      <c r="AJ6" s="863"/>
      <c r="AK6" s="864"/>
      <c r="AL6" s="862"/>
      <c r="AM6" s="869"/>
      <c r="AP6" s="6"/>
      <c r="AQ6" s="781"/>
      <c r="AR6" s="1570"/>
      <c r="AS6" s="1570"/>
      <c r="AT6" s="1570"/>
      <c r="AU6" s="1570"/>
      <c r="AV6" s="1570"/>
      <c r="AW6" s="812"/>
      <c r="AX6" s="759"/>
      <c r="AY6" s="759"/>
      <c r="AZ6" s="759"/>
    </row>
    <row r="7" spans="2:52" s="20" customFormat="1" ht="14.25" customHeight="1" x14ac:dyDescent="0.15">
      <c r="B7" s="131" t="s">
        <v>233</v>
      </c>
      <c r="C7" s="392" t="s">
        <v>244</v>
      </c>
      <c r="D7" s="870">
        <v>10454383</v>
      </c>
      <c r="E7" s="871">
        <v>11415434</v>
      </c>
      <c r="F7" s="872">
        <v>12390734</v>
      </c>
      <c r="G7" s="873">
        <v>11134900</v>
      </c>
      <c r="H7" s="874">
        <v>10824739</v>
      </c>
      <c r="I7" s="872">
        <v>9182628</v>
      </c>
      <c r="J7" s="873">
        <v>11581513</v>
      </c>
      <c r="K7" s="871">
        <v>9567885</v>
      </c>
      <c r="L7" s="872">
        <v>13133334</v>
      </c>
      <c r="M7" s="873">
        <v>10420828</v>
      </c>
      <c r="N7" s="871">
        <v>10696719</v>
      </c>
      <c r="O7" s="872">
        <v>11602598</v>
      </c>
      <c r="P7" s="873">
        <v>10473486</v>
      </c>
      <c r="Q7" s="871">
        <v>9983281</v>
      </c>
      <c r="R7" s="875">
        <v>10803350.030999998</v>
      </c>
      <c r="S7" s="873">
        <v>10283505.979999999</v>
      </c>
      <c r="T7" s="871">
        <v>10459123.444999995</v>
      </c>
      <c r="U7" s="872"/>
      <c r="V7" s="876"/>
      <c r="W7" s="871"/>
      <c r="X7" s="875"/>
      <c r="Y7" s="876"/>
      <c r="Z7" s="877"/>
      <c r="AA7" s="872"/>
      <c r="AB7" s="876"/>
      <c r="AC7" s="877"/>
      <c r="AD7" s="872"/>
      <c r="AE7" s="873"/>
      <c r="AF7" s="877"/>
      <c r="AG7" s="872"/>
      <c r="AH7" s="873"/>
      <c r="AI7" s="871"/>
      <c r="AJ7" s="872"/>
      <c r="AK7" s="873"/>
      <c r="AL7" s="871"/>
      <c r="AM7" s="878"/>
      <c r="AP7" s="6"/>
      <c r="AQ7" s="781"/>
      <c r="AR7" s="1570"/>
      <c r="AS7" s="1570"/>
      <c r="AT7" s="1570"/>
      <c r="AU7" s="1570"/>
      <c r="AV7" s="1570"/>
      <c r="AW7" s="812"/>
      <c r="AX7" s="759"/>
      <c r="AY7" s="759"/>
      <c r="AZ7" s="759"/>
    </row>
    <row r="8" spans="2:52" s="20" customFormat="1" ht="14.25" customHeight="1" x14ac:dyDescent="0.15">
      <c r="B8" s="131" t="s">
        <v>233</v>
      </c>
      <c r="C8" s="393" t="s">
        <v>110</v>
      </c>
      <c r="D8" s="879">
        <v>403</v>
      </c>
      <c r="E8" s="1069">
        <v>350</v>
      </c>
      <c r="F8" s="881">
        <v>332</v>
      </c>
      <c r="G8" s="882">
        <v>326</v>
      </c>
      <c r="H8" s="883">
        <v>344</v>
      </c>
      <c r="I8" s="881">
        <v>358</v>
      </c>
      <c r="J8" s="882">
        <v>360</v>
      </c>
      <c r="K8" s="880">
        <v>337</v>
      </c>
      <c r="L8" s="881">
        <v>321</v>
      </c>
      <c r="M8" s="882">
        <v>305</v>
      </c>
      <c r="N8" s="880">
        <v>311</v>
      </c>
      <c r="O8" s="881">
        <v>306</v>
      </c>
      <c r="P8" s="882">
        <v>285</v>
      </c>
      <c r="Q8" s="880">
        <v>276</v>
      </c>
      <c r="R8" s="884">
        <v>267.57553119254203</v>
      </c>
      <c r="S8" s="882">
        <v>286.29783772107334</v>
      </c>
      <c r="T8" s="880">
        <v>295.73020124656472</v>
      </c>
      <c r="U8" s="881"/>
      <c r="V8" s="885"/>
      <c r="W8" s="880"/>
      <c r="X8" s="884"/>
      <c r="Y8" s="885"/>
      <c r="Z8" s="886"/>
      <c r="AA8" s="881"/>
      <c r="AB8" s="885"/>
      <c r="AC8" s="886"/>
      <c r="AD8" s="881"/>
      <c r="AE8" s="882"/>
      <c r="AF8" s="886"/>
      <c r="AG8" s="881"/>
      <c r="AH8" s="882"/>
      <c r="AI8" s="880"/>
      <c r="AJ8" s="881"/>
      <c r="AK8" s="882"/>
      <c r="AL8" s="880"/>
      <c r="AM8" s="887"/>
      <c r="AP8" s="6"/>
      <c r="AQ8" s="781"/>
      <c r="AR8" s="1570"/>
      <c r="AS8" s="1570"/>
      <c r="AT8" s="1570"/>
      <c r="AU8" s="1570"/>
      <c r="AV8" s="1570"/>
      <c r="AW8" s="812"/>
      <c r="AX8" s="759"/>
      <c r="AY8" s="759"/>
      <c r="AZ8" s="759"/>
    </row>
    <row r="9" spans="2:52" s="20" customFormat="1" ht="14.25" customHeight="1" x14ac:dyDescent="0.15">
      <c r="B9" s="1565" t="s">
        <v>111</v>
      </c>
      <c r="C9" s="394" t="s">
        <v>93</v>
      </c>
      <c r="D9" s="888">
        <v>578</v>
      </c>
      <c r="E9" s="889">
        <v>728</v>
      </c>
      <c r="F9" s="890">
        <v>868</v>
      </c>
      <c r="G9" s="891">
        <v>847</v>
      </c>
      <c r="H9" s="892">
        <v>847</v>
      </c>
      <c r="I9" s="890">
        <v>640</v>
      </c>
      <c r="J9" s="891">
        <v>905</v>
      </c>
      <c r="K9" s="889">
        <v>883</v>
      </c>
      <c r="L9" s="890">
        <v>1041</v>
      </c>
      <c r="M9" s="891">
        <v>974</v>
      </c>
      <c r="N9" s="889">
        <v>993</v>
      </c>
      <c r="O9" s="890">
        <v>1078</v>
      </c>
      <c r="P9" s="891">
        <v>35720</v>
      </c>
      <c r="Q9" s="889">
        <v>887</v>
      </c>
      <c r="R9" s="893">
        <v>930.80200000000013</v>
      </c>
      <c r="S9" s="891">
        <v>913.62399999999991</v>
      </c>
      <c r="T9" s="889">
        <v>918.97999999999979</v>
      </c>
      <c r="U9" s="890"/>
      <c r="V9" s="894"/>
      <c r="W9" s="889"/>
      <c r="X9" s="895"/>
      <c r="Y9" s="894"/>
      <c r="Z9" s="896"/>
      <c r="AA9" s="890"/>
      <c r="AB9" s="894"/>
      <c r="AC9" s="896"/>
      <c r="AD9" s="890"/>
      <c r="AE9" s="891"/>
      <c r="AF9" s="896"/>
      <c r="AG9" s="890"/>
      <c r="AH9" s="891"/>
      <c r="AI9" s="889"/>
      <c r="AJ9" s="890"/>
      <c r="AK9" s="891"/>
      <c r="AL9" s="889"/>
      <c r="AM9" s="897"/>
      <c r="AP9" s="6"/>
      <c r="AQ9" s="781"/>
      <c r="AR9" s="1570"/>
      <c r="AS9" s="1570"/>
      <c r="AT9" s="1570"/>
      <c r="AU9" s="1570"/>
      <c r="AV9" s="1570"/>
      <c r="AW9" s="812"/>
      <c r="AX9" s="759"/>
      <c r="AY9" s="759"/>
      <c r="AZ9" s="759"/>
    </row>
    <row r="10" spans="2:52" s="20" customFormat="1" ht="14.25" customHeight="1" x14ac:dyDescent="0.15">
      <c r="B10" s="161" t="s">
        <v>111</v>
      </c>
      <c r="C10" s="395" t="s">
        <v>94</v>
      </c>
      <c r="D10" s="898">
        <v>244611</v>
      </c>
      <c r="E10" s="899">
        <v>283513</v>
      </c>
      <c r="F10" s="900">
        <v>321308</v>
      </c>
      <c r="G10" s="901">
        <v>311989</v>
      </c>
      <c r="H10" s="902">
        <v>299049</v>
      </c>
      <c r="I10" s="900">
        <v>236307</v>
      </c>
      <c r="J10" s="901">
        <v>326546</v>
      </c>
      <c r="K10" s="899">
        <v>284798</v>
      </c>
      <c r="L10" s="900">
        <v>335178</v>
      </c>
      <c r="M10" s="901">
        <v>290859</v>
      </c>
      <c r="N10" s="899">
        <v>279492</v>
      </c>
      <c r="O10" s="900">
        <v>289171</v>
      </c>
      <c r="P10" s="901">
        <v>10187156</v>
      </c>
      <c r="Q10" s="899">
        <v>254049</v>
      </c>
      <c r="R10" s="903">
        <v>262289.45899999997</v>
      </c>
      <c r="S10" s="901">
        <v>268195.48499999999</v>
      </c>
      <c r="T10" s="899">
        <v>269170.89899999992</v>
      </c>
      <c r="U10" s="900"/>
      <c r="V10" s="904"/>
      <c r="W10" s="899"/>
      <c r="X10" s="905"/>
      <c r="Y10" s="904"/>
      <c r="Z10" s="906"/>
      <c r="AA10" s="900"/>
      <c r="AB10" s="904"/>
      <c r="AC10" s="906"/>
      <c r="AD10" s="900"/>
      <c r="AE10" s="901"/>
      <c r="AF10" s="906"/>
      <c r="AG10" s="900"/>
      <c r="AH10" s="901"/>
      <c r="AI10" s="899"/>
      <c r="AJ10" s="900"/>
      <c r="AK10" s="901"/>
      <c r="AL10" s="899"/>
      <c r="AM10" s="907"/>
      <c r="AP10" s="6"/>
      <c r="AQ10" s="781"/>
      <c r="AR10" s="1570"/>
      <c r="AS10" s="1570"/>
      <c r="AT10" s="1570"/>
      <c r="AU10" s="1570"/>
      <c r="AV10" s="1570"/>
      <c r="AW10" s="812"/>
      <c r="AX10" s="759"/>
      <c r="AY10" s="759"/>
      <c r="AZ10" s="759"/>
    </row>
    <row r="11" spans="2:52" s="20" customFormat="1" ht="14.25" customHeight="1" x14ac:dyDescent="0.15">
      <c r="B11" s="172" t="s">
        <v>111</v>
      </c>
      <c r="C11" s="396" t="s">
        <v>96</v>
      </c>
      <c r="D11" s="908">
        <v>423</v>
      </c>
      <c r="E11" s="909">
        <v>389</v>
      </c>
      <c r="F11" s="910">
        <v>370</v>
      </c>
      <c r="G11" s="911">
        <v>368</v>
      </c>
      <c r="H11" s="912">
        <v>353</v>
      </c>
      <c r="I11" s="910">
        <v>369</v>
      </c>
      <c r="J11" s="911">
        <v>361</v>
      </c>
      <c r="K11" s="909">
        <v>322</v>
      </c>
      <c r="L11" s="910">
        <v>322</v>
      </c>
      <c r="M11" s="911">
        <v>299</v>
      </c>
      <c r="N11" s="909">
        <v>281</v>
      </c>
      <c r="O11" s="910">
        <v>268</v>
      </c>
      <c r="P11" s="911">
        <v>285</v>
      </c>
      <c r="Q11" s="909">
        <v>286</v>
      </c>
      <c r="R11" s="913">
        <v>281.78867148974746</v>
      </c>
      <c r="S11" s="911">
        <v>293.55126945001444</v>
      </c>
      <c r="T11" s="909">
        <v>292.90180308603016</v>
      </c>
      <c r="U11" s="910"/>
      <c r="V11" s="914"/>
      <c r="W11" s="909"/>
      <c r="X11" s="913"/>
      <c r="Y11" s="914"/>
      <c r="Z11" s="915"/>
      <c r="AA11" s="910"/>
      <c r="AB11" s="914"/>
      <c r="AC11" s="915"/>
      <c r="AD11" s="910"/>
      <c r="AE11" s="911"/>
      <c r="AF11" s="915"/>
      <c r="AG11" s="910"/>
      <c r="AH11" s="911"/>
      <c r="AI11" s="909"/>
      <c r="AJ11" s="910"/>
      <c r="AK11" s="911"/>
      <c r="AL11" s="909"/>
      <c r="AM11" s="916"/>
      <c r="AP11" s="6"/>
      <c r="AQ11" s="781"/>
      <c r="AR11" s="1570"/>
      <c r="AS11" s="1570"/>
      <c r="AT11" s="1570"/>
      <c r="AU11" s="1570"/>
      <c r="AV11" s="1570"/>
      <c r="AW11" s="812"/>
      <c r="AX11" s="759"/>
      <c r="AY11" s="759"/>
      <c r="AZ11" s="759"/>
    </row>
    <row r="12" spans="2:52" ht="14.25" customHeight="1" x14ac:dyDescent="0.15">
      <c r="B12" s="250" t="s">
        <v>16</v>
      </c>
      <c r="C12" s="394" t="s">
        <v>93</v>
      </c>
      <c r="D12" s="917">
        <v>2976</v>
      </c>
      <c r="E12" s="918">
        <v>2954</v>
      </c>
      <c r="F12" s="919">
        <v>3395</v>
      </c>
      <c r="G12" s="920">
        <v>3251</v>
      </c>
      <c r="H12" s="921">
        <v>2959</v>
      </c>
      <c r="I12" s="919">
        <v>2248</v>
      </c>
      <c r="J12" s="920">
        <v>2539</v>
      </c>
      <c r="K12" s="918">
        <v>2203</v>
      </c>
      <c r="L12" s="922">
        <v>3207</v>
      </c>
      <c r="M12" s="920">
        <v>2602</v>
      </c>
      <c r="N12" s="918">
        <v>2748</v>
      </c>
      <c r="O12" s="922">
        <v>2783</v>
      </c>
      <c r="P12" s="920">
        <v>2565</v>
      </c>
      <c r="Q12" s="918">
        <v>2249</v>
      </c>
      <c r="R12" s="923">
        <v>2331.0630000000001</v>
      </c>
      <c r="S12" s="920">
        <v>1911.848</v>
      </c>
      <c r="T12" s="918">
        <v>1906.17</v>
      </c>
      <c r="U12" s="922"/>
      <c r="V12" s="924"/>
      <c r="W12" s="918"/>
      <c r="X12" s="925"/>
      <c r="Y12" s="924"/>
      <c r="Z12" s="926"/>
      <c r="AA12" s="922"/>
      <c r="AB12" s="927"/>
      <c r="AC12" s="926"/>
      <c r="AD12" s="922"/>
      <c r="AE12" s="920"/>
      <c r="AF12" s="926"/>
      <c r="AG12" s="922"/>
      <c r="AH12" s="920"/>
      <c r="AI12" s="918"/>
      <c r="AJ12" s="922"/>
      <c r="AK12" s="920"/>
      <c r="AL12" s="918"/>
      <c r="AM12" s="928"/>
    </row>
    <row r="13" spans="2:52" ht="14.25" customHeight="1" x14ac:dyDescent="0.15">
      <c r="B13" s="184" t="s">
        <v>215</v>
      </c>
      <c r="C13" s="395" t="s">
        <v>94</v>
      </c>
      <c r="D13" s="929">
        <v>450358</v>
      </c>
      <c r="E13" s="930">
        <v>399559</v>
      </c>
      <c r="F13" s="931">
        <v>370172</v>
      </c>
      <c r="G13" s="932">
        <v>360145</v>
      </c>
      <c r="H13" s="933">
        <v>352127</v>
      </c>
      <c r="I13" s="931">
        <v>324743</v>
      </c>
      <c r="J13" s="932">
        <v>421083</v>
      </c>
      <c r="K13" s="930">
        <v>310005</v>
      </c>
      <c r="L13" s="934">
        <v>376745</v>
      </c>
      <c r="M13" s="932">
        <v>313247</v>
      </c>
      <c r="N13" s="930">
        <v>311573</v>
      </c>
      <c r="O13" s="934">
        <v>316159</v>
      </c>
      <c r="P13" s="932">
        <v>275790</v>
      </c>
      <c r="Q13" s="930">
        <v>236397</v>
      </c>
      <c r="R13" s="935">
        <v>249715.304</v>
      </c>
      <c r="S13" s="932">
        <v>229100.98699999999</v>
      </c>
      <c r="T13" s="930">
        <v>227996.84599999999</v>
      </c>
      <c r="U13" s="934"/>
      <c r="V13" s="936"/>
      <c r="W13" s="930"/>
      <c r="X13" s="937"/>
      <c r="Y13" s="936"/>
      <c r="Z13" s="938"/>
      <c r="AA13" s="934"/>
      <c r="AB13" s="939"/>
      <c r="AC13" s="938"/>
      <c r="AD13" s="931"/>
      <c r="AE13" s="932"/>
      <c r="AF13" s="938"/>
      <c r="AG13" s="934"/>
      <c r="AH13" s="932"/>
      <c r="AI13" s="930"/>
      <c r="AJ13" s="934"/>
      <c r="AK13" s="932"/>
      <c r="AL13" s="930"/>
      <c r="AM13" s="940"/>
    </row>
    <row r="14" spans="2:52" ht="14.25" customHeight="1" x14ac:dyDescent="0.15">
      <c r="B14" s="186" t="s">
        <v>215</v>
      </c>
      <c r="C14" s="417" t="s">
        <v>96</v>
      </c>
      <c r="D14" s="941">
        <v>151</v>
      </c>
      <c r="E14" s="942">
        <v>135</v>
      </c>
      <c r="F14" s="943">
        <v>109</v>
      </c>
      <c r="G14" s="944">
        <v>111</v>
      </c>
      <c r="H14" s="945">
        <v>119</v>
      </c>
      <c r="I14" s="943">
        <v>144</v>
      </c>
      <c r="J14" s="944">
        <v>166</v>
      </c>
      <c r="K14" s="942">
        <v>141</v>
      </c>
      <c r="L14" s="946">
        <v>117</v>
      </c>
      <c r="M14" s="944">
        <v>120</v>
      </c>
      <c r="N14" s="942">
        <v>113</v>
      </c>
      <c r="O14" s="946">
        <v>114</v>
      </c>
      <c r="P14" s="944">
        <v>108</v>
      </c>
      <c r="Q14" s="942">
        <v>105</v>
      </c>
      <c r="R14" s="947">
        <v>107.12507727161385</v>
      </c>
      <c r="S14" s="944">
        <v>119.832218356271</v>
      </c>
      <c r="T14" s="942">
        <v>119.60992251478093</v>
      </c>
      <c r="U14" s="946"/>
      <c r="V14" s="948"/>
      <c r="W14" s="942"/>
      <c r="X14" s="947"/>
      <c r="Y14" s="948"/>
      <c r="Z14" s="949"/>
      <c r="AA14" s="946"/>
      <c r="AB14" s="950"/>
      <c r="AC14" s="949"/>
      <c r="AD14" s="946"/>
      <c r="AE14" s="944"/>
      <c r="AF14" s="949"/>
      <c r="AG14" s="946"/>
      <c r="AH14" s="944"/>
      <c r="AI14" s="942"/>
      <c r="AJ14" s="946"/>
      <c r="AK14" s="944"/>
      <c r="AL14" s="942"/>
      <c r="AM14" s="951"/>
    </row>
    <row r="15" spans="2:52" ht="14.25" customHeight="1" x14ac:dyDescent="0.15">
      <c r="B15" s="250" t="s">
        <v>17</v>
      </c>
      <c r="C15" s="394" t="s">
        <v>93</v>
      </c>
      <c r="D15" s="917">
        <v>1113</v>
      </c>
      <c r="E15" s="918">
        <v>2064</v>
      </c>
      <c r="F15" s="922">
        <v>2137</v>
      </c>
      <c r="G15" s="920">
        <v>1812</v>
      </c>
      <c r="H15" s="921">
        <v>1537</v>
      </c>
      <c r="I15" s="919">
        <v>1212</v>
      </c>
      <c r="J15" s="920">
        <v>1436</v>
      </c>
      <c r="K15" s="918">
        <v>1689</v>
      </c>
      <c r="L15" s="922">
        <v>2111</v>
      </c>
      <c r="M15" s="920">
        <v>1955</v>
      </c>
      <c r="N15" s="918">
        <v>1953</v>
      </c>
      <c r="O15" s="922">
        <v>2639</v>
      </c>
      <c r="P15" s="920">
        <v>2131</v>
      </c>
      <c r="Q15" s="918">
        <v>2457</v>
      </c>
      <c r="R15" s="923">
        <v>2223.3180000000002</v>
      </c>
      <c r="S15" s="920">
        <v>1710.6110000000001</v>
      </c>
      <c r="T15" s="918">
        <v>1626.623</v>
      </c>
      <c r="U15" s="922"/>
      <c r="V15" s="924"/>
      <c r="W15" s="918"/>
      <c r="X15" s="925"/>
      <c r="Y15" s="924"/>
      <c r="Z15" s="926"/>
      <c r="AA15" s="922"/>
      <c r="AB15" s="927"/>
      <c r="AC15" s="926"/>
      <c r="AD15" s="922"/>
      <c r="AE15" s="920"/>
      <c r="AF15" s="926"/>
      <c r="AG15" s="922"/>
      <c r="AH15" s="920"/>
      <c r="AI15" s="918"/>
      <c r="AJ15" s="922"/>
      <c r="AK15" s="920"/>
      <c r="AL15" s="918"/>
      <c r="AM15" s="928"/>
    </row>
    <row r="16" spans="2:52" ht="14.25" customHeight="1" x14ac:dyDescent="0.15">
      <c r="B16" s="184" t="s">
        <v>112</v>
      </c>
      <c r="C16" s="395" t="s">
        <v>94</v>
      </c>
      <c r="D16" s="929">
        <v>211965</v>
      </c>
      <c r="E16" s="930">
        <v>398390</v>
      </c>
      <c r="F16" s="934">
        <v>412696</v>
      </c>
      <c r="G16" s="932">
        <v>354546</v>
      </c>
      <c r="H16" s="933">
        <v>324878</v>
      </c>
      <c r="I16" s="931">
        <v>303921</v>
      </c>
      <c r="J16" s="932">
        <v>388265</v>
      </c>
      <c r="K16" s="930">
        <v>504805</v>
      </c>
      <c r="L16" s="934">
        <v>598414</v>
      </c>
      <c r="M16" s="932">
        <v>570458</v>
      </c>
      <c r="N16" s="930">
        <v>588586</v>
      </c>
      <c r="O16" s="934">
        <v>707418</v>
      </c>
      <c r="P16" s="932">
        <v>427980</v>
      </c>
      <c r="Q16" s="930">
        <v>428689</v>
      </c>
      <c r="R16" s="935">
        <v>360334.223</v>
      </c>
      <c r="S16" s="932">
        <v>307852.08600000001</v>
      </c>
      <c r="T16" s="930">
        <v>308353.255</v>
      </c>
      <c r="U16" s="934"/>
      <c r="V16" s="936"/>
      <c r="W16" s="930"/>
      <c r="X16" s="937"/>
      <c r="Y16" s="936"/>
      <c r="Z16" s="938"/>
      <c r="AA16" s="934"/>
      <c r="AB16" s="939"/>
      <c r="AC16" s="938"/>
      <c r="AD16" s="934"/>
      <c r="AE16" s="932"/>
      <c r="AF16" s="938"/>
      <c r="AG16" s="934"/>
      <c r="AH16" s="932"/>
      <c r="AI16" s="930"/>
      <c r="AJ16" s="934"/>
      <c r="AK16" s="932"/>
      <c r="AL16" s="930"/>
      <c r="AM16" s="940"/>
    </row>
    <row r="17" spans="2:52" ht="14.25" customHeight="1" x14ac:dyDescent="0.15">
      <c r="B17" s="186" t="s">
        <v>112</v>
      </c>
      <c r="C17" s="417" t="s">
        <v>96</v>
      </c>
      <c r="D17" s="941">
        <v>190</v>
      </c>
      <c r="E17" s="942">
        <v>193</v>
      </c>
      <c r="F17" s="946">
        <v>193</v>
      </c>
      <c r="G17" s="944">
        <v>196</v>
      </c>
      <c r="H17" s="945">
        <v>211</v>
      </c>
      <c r="I17" s="943">
        <v>251</v>
      </c>
      <c r="J17" s="944">
        <v>270</v>
      </c>
      <c r="K17" s="942">
        <v>299</v>
      </c>
      <c r="L17" s="946">
        <v>283</v>
      </c>
      <c r="M17" s="944">
        <v>292</v>
      </c>
      <c r="N17" s="942">
        <v>301</v>
      </c>
      <c r="O17" s="946">
        <v>268</v>
      </c>
      <c r="P17" s="944">
        <v>201</v>
      </c>
      <c r="Q17" s="942">
        <v>174</v>
      </c>
      <c r="R17" s="947">
        <v>162.07048339463807</v>
      </c>
      <c r="S17" s="944">
        <v>179.96615595246377</v>
      </c>
      <c r="T17" s="942">
        <v>189.56651602737696</v>
      </c>
      <c r="U17" s="946"/>
      <c r="V17" s="948"/>
      <c r="W17" s="942"/>
      <c r="X17" s="947"/>
      <c r="Y17" s="948"/>
      <c r="Z17" s="949"/>
      <c r="AA17" s="946"/>
      <c r="AB17" s="950"/>
      <c r="AC17" s="949"/>
      <c r="AD17" s="946"/>
      <c r="AE17" s="944"/>
      <c r="AF17" s="949"/>
      <c r="AG17" s="946"/>
      <c r="AH17" s="944"/>
      <c r="AI17" s="942"/>
      <c r="AJ17" s="946"/>
      <c r="AK17" s="944"/>
      <c r="AL17" s="942"/>
      <c r="AM17" s="951"/>
    </row>
    <row r="18" spans="2:52" ht="14.25" customHeight="1" x14ac:dyDescent="0.15">
      <c r="B18" s="250" t="s">
        <v>18</v>
      </c>
      <c r="C18" s="394" t="s">
        <v>93</v>
      </c>
      <c r="D18" s="917">
        <v>109</v>
      </c>
      <c r="E18" s="918">
        <v>135</v>
      </c>
      <c r="F18" s="922">
        <v>157</v>
      </c>
      <c r="G18" s="920">
        <v>208</v>
      </c>
      <c r="H18" s="921">
        <v>115</v>
      </c>
      <c r="I18" s="919">
        <v>89</v>
      </c>
      <c r="J18" s="920">
        <v>119</v>
      </c>
      <c r="K18" s="918">
        <v>89</v>
      </c>
      <c r="L18" s="922">
        <v>103</v>
      </c>
      <c r="M18" s="920">
        <v>102</v>
      </c>
      <c r="N18" s="918">
        <v>118</v>
      </c>
      <c r="O18" s="922">
        <v>117</v>
      </c>
      <c r="P18" s="920">
        <v>102</v>
      </c>
      <c r="Q18" s="918">
        <v>94</v>
      </c>
      <c r="R18" s="923">
        <v>105.018</v>
      </c>
      <c r="S18" s="920">
        <v>109.29600000000001</v>
      </c>
      <c r="T18" s="918">
        <v>90.399000000000001</v>
      </c>
      <c r="U18" s="922"/>
      <c r="V18" s="924"/>
      <c r="W18" s="918"/>
      <c r="X18" s="925"/>
      <c r="Y18" s="924"/>
      <c r="Z18" s="926"/>
      <c r="AA18" s="922"/>
      <c r="AB18" s="927"/>
      <c r="AC18" s="926"/>
      <c r="AD18" s="922"/>
      <c r="AE18" s="920"/>
      <c r="AF18" s="926"/>
      <c r="AG18" s="922"/>
      <c r="AH18" s="920"/>
      <c r="AI18" s="918"/>
      <c r="AJ18" s="922"/>
      <c r="AK18" s="920"/>
      <c r="AL18" s="918"/>
      <c r="AM18" s="928"/>
    </row>
    <row r="19" spans="2:52" ht="14.25" customHeight="1" x14ac:dyDescent="0.15">
      <c r="B19" s="184" t="s">
        <v>113</v>
      </c>
      <c r="C19" s="395" t="s">
        <v>94</v>
      </c>
      <c r="D19" s="929">
        <v>49638</v>
      </c>
      <c r="E19" s="930">
        <v>70006</v>
      </c>
      <c r="F19" s="934">
        <v>81287</v>
      </c>
      <c r="G19" s="932">
        <v>96242</v>
      </c>
      <c r="H19" s="933">
        <v>60717</v>
      </c>
      <c r="I19" s="931">
        <v>52381</v>
      </c>
      <c r="J19" s="932">
        <v>69465</v>
      </c>
      <c r="K19" s="930">
        <v>48996</v>
      </c>
      <c r="L19" s="934">
        <v>59572</v>
      </c>
      <c r="M19" s="932">
        <v>60821</v>
      </c>
      <c r="N19" s="930">
        <v>70570</v>
      </c>
      <c r="O19" s="934">
        <v>65616</v>
      </c>
      <c r="P19" s="932">
        <v>58557</v>
      </c>
      <c r="Q19" s="930">
        <v>53737</v>
      </c>
      <c r="R19" s="935">
        <v>56955.472000000002</v>
      </c>
      <c r="S19" s="932">
        <v>56391.902999999998</v>
      </c>
      <c r="T19" s="930">
        <v>46913.974999999999</v>
      </c>
      <c r="U19" s="934"/>
      <c r="V19" s="936"/>
      <c r="W19" s="930"/>
      <c r="X19" s="937"/>
      <c r="Y19" s="936"/>
      <c r="Z19" s="938"/>
      <c r="AA19" s="934"/>
      <c r="AB19" s="939"/>
      <c r="AC19" s="938"/>
      <c r="AD19" s="934"/>
      <c r="AE19" s="932"/>
      <c r="AF19" s="938"/>
      <c r="AG19" s="934"/>
      <c r="AH19" s="932"/>
      <c r="AI19" s="930"/>
      <c r="AJ19" s="934"/>
      <c r="AK19" s="932"/>
      <c r="AL19" s="930"/>
      <c r="AM19" s="940"/>
    </row>
    <row r="20" spans="2:52" ht="14.25" customHeight="1" x14ac:dyDescent="0.15">
      <c r="B20" s="186" t="s">
        <v>113</v>
      </c>
      <c r="C20" s="417" t="s">
        <v>96</v>
      </c>
      <c r="D20" s="941">
        <v>456</v>
      </c>
      <c r="E20" s="942">
        <v>519</v>
      </c>
      <c r="F20" s="946">
        <v>518</v>
      </c>
      <c r="G20" s="944">
        <v>462</v>
      </c>
      <c r="H20" s="945">
        <v>526</v>
      </c>
      <c r="I20" s="943">
        <v>586</v>
      </c>
      <c r="J20" s="944">
        <v>584</v>
      </c>
      <c r="K20" s="942">
        <v>552</v>
      </c>
      <c r="L20" s="946">
        <v>579</v>
      </c>
      <c r="M20" s="944">
        <v>597</v>
      </c>
      <c r="N20" s="942">
        <v>596</v>
      </c>
      <c r="O20" s="946">
        <v>561</v>
      </c>
      <c r="P20" s="944">
        <v>574</v>
      </c>
      <c r="Q20" s="942">
        <v>569</v>
      </c>
      <c r="R20" s="947">
        <v>542.34009407911026</v>
      </c>
      <c r="S20" s="944">
        <v>515.95578063241101</v>
      </c>
      <c r="T20" s="942">
        <v>518.9656412128453</v>
      </c>
      <c r="U20" s="946"/>
      <c r="V20" s="948"/>
      <c r="W20" s="942"/>
      <c r="X20" s="947"/>
      <c r="Y20" s="948"/>
      <c r="Z20" s="949"/>
      <c r="AA20" s="946"/>
      <c r="AB20" s="950"/>
      <c r="AC20" s="949"/>
      <c r="AD20" s="946"/>
      <c r="AE20" s="944"/>
      <c r="AF20" s="949"/>
      <c r="AG20" s="946"/>
      <c r="AH20" s="944"/>
      <c r="AI20" s="942"/>
      <c r="AJ20" s="946"/>
      <c r="AK20" s="944"/>
      <c r="AL20" s="942"/>
      <c r="AM20" s="951"/>
    </row>
    <row r="21" spans="2:52" ht="14.25" customHeight="1" x14ac:dyDescent="0.15">
      <c r="B21" s="250" t="s">
        <v>114</v>
      </c>
      <c r="C21" s="394" t="s">
        <v>93</v>
      </c>
      <c r="D21" s="917">
        <v>2711</v>
      </c>
      <c r="E21" s="918">
        <v>3350</v>
      </c>
      <c r="F21" s="922">
        <v>4394</v>
      </c>
      <c r="G21" s="920">
        <v>4100</v>
      </c>
      <c r="H21" s="921">
        <v>3792</v>
      </c>
      <c r="I21" s="919">
        <v>3273</v>
      </c>
      <c r="J21" s="920">
        <v>3892</v>
      </c>
      <c r="K21" s="918">
        <v>4151</v>
      </c>
      <c r="L21" s="922">
        <v>6621</v>
      </c>
      <c r="M21" s="920">
        <v>5371</v>
      </c>
      <c r="N21" s="918">
        <v>5501</v>
      </c>
      <c r="O21" s="922">
        <v>5370</v>
      </c>
      <c r="P21" s="920">
        <v>5273</v>
      </c>
      <c r="Q21" s="918">
        <v>4890</v>
      </c>
      <c r="R21" s="923">
        <v>5470.4429999999993</v>
      </c>
      <c r="S21" s="920">
        <v>4942.4960000000001</v>
      </c>
      <c r="T21" s="918">
        <v>4380.5630000000001</v>
      </c>
      <c r="U21" s="922"/>
      <c r="V21" s="924"/>
      <c r="W21" s="918"/>
      <c r="X21" s="925"/>
      <c r="Y21" s="924"/>
      <c r="Z21" s="926"/>
      <c r="AA21" s="922"/>
      <c r="AB21" s="927"/>
      <c r="AC21" s="926"/>
      <c r="AD21" s="922"/>
      <c r="AE21" s="920"/>
      <c r="AF21" s="926"/>
      <c r="AG21" s="922"/>
      <c r="AH21" s="920"/>
      <c r="AI21" s="918"/>
      <c r="AJ21" s="922"/>
      <c r="AK21" s="920"/>
      <c r="AL21" s="918"/>
      <c r="AM21" s="928"/>
    </row>
    <row r="22" spans="2:52" ht="14.25" customHeight="1" x14ac:dyDescent="0.15">
      <c r="B22" s="184" t="s">
        <v>114</v>
      </c>
      <c r="C22" s="395" t="s">
        <v>94</v>
      </c>
      <c r="D22" s="929">
        <v>853540</v>
      </c>
      <c r="E22" s="930">
        <v>800122</v>
      </c>
      <c r="F22" s="934">
        <v>802614</v>
      </c>
      <c r="G22" s="932">
        <v>742976</v>
      </c>
      <c r="H22" s="933">
        <v>766023</v>
      </c>
      <c r="I22" s="931">
        <v>684441</v>
      </c>
      <c r="J22" s="932">
        <v>848542</v>
      </c>
      <c r="K22" s="930">
        <v>752929</v>
      </c>
      <c r="L22" s="934">
        <v>922664</v>
      </c>
      <c r="M22" s="932">
        <v>661567</v>
      </c>
      <c r="N22" s="930">
        <v>640402</v>
      </c>
      <c r="O22" s="934">
        <v>596654</v>
      </c>
      <c r="P22" s="932">
        <v>498000</v>
      </c>
      <c r="Q22" s="930">
        <v>380149</v>
      </c>
      <c r="R22" s="935">
        <v>352692.375</v>
      </c>
      <c r="S22" s="932">
        <v>338849.74299999996</v>
      </c>
      <c r="T22" s="930">
        <v>303083.36800000002</v>
      </c>
      <c r="U22" s="934"/>
      <c r="V22" s="936"/>
      <c r="W22" s="930"/>
      <c r="X22" s="937"/>
      <c r="Y22" s="936"/>
      <c r="Z22" s="938"/>
      <c r="AA22" s="934"/>
      <c r="AB22" s="939"/>
      <c r="AC22" s="938"/>
      <c r="AD22" s="934"/>
      <c r="AE22" s="932"/>
      <c r="AF22" s="938"/>
      <c r="AG22" s="934"/>
      <c r="AH22" s="932"/>
      <c r="AI22" s="930"/>
      <c r="AJ22" s="934"/>
      <c r="AK22" s="932"/>
      <c r="AL22" s="930"/>
      <c r="AM22" s="940"/>
    </row>
    <row r="23" spans="2:52" ht="14.25" customHeight="1" x14ac:dyDescent="0.15">
      <c r="B23" s="186" t="s">
        <v>114</v>
      </c>
      <c r="C23" s="417" t="s">
        <v>96</v>
      </c>
      <c r="D23" s="941">
        <v>315</v>
      </c>
      <c r="E23" s="942">
        <v>239</v>
      </c>
      <c r="F23" s="946">
        <v>183</v>
      </c>
      <c r="G23" s="944">
        <v>181</v>
      </c>
      <c r="H23" s="945">
        <v>202</v>
      </c>
      <c r="I23" s="943">
        <v>209</v>
      </c>
      <c r="J23" s="944">
        <v>218</v>
      </c>
      <c r="K23" s="942">
        <v>181</v>
      </c>
      <c r="L23" s="946">
        <v>139</v>
      </c>
      <c r="M23" s="944">
        <v>123</v>
      </c>
      <c r="N23" s="942">
        <v>116</v>
      </c>
      <c r="O23" s="946">
        <v>111</v>
      </c>
      <c r="P23" s="944">
        <v>94</v>
      </c>
      <c r="Q23" s="942">
        <v>78</v>
      </c>
      <c r="R23" s="947">
        <v>64.472360830740769</v>
      </c>
      <c r="S23" s="944">
        <v>68.558425338128743</v>
      </c>
      <c r="T23" s="942">
        <v>69.188222609742169</v>
      </c>
      <c r="U23" s="946"/>
      <c r="V23" s="948"/>
      <c r="W23" s="942"/>
      <c r="X23" s="947"/>
      <c r="Y23" s="948"/>
      <c r="Z23" s="949"/>
      <c r="AA23" s="946"/>
      <c r="AB23" s="950"/>
      <c r="AC23" s="949"/>
      <c r="AD23" s="946"/>
      <c r="AE23" s="944"/>
      <c r="AF23" s="949"/>
      <c r="AG23" s="946"/>
      <c r="AH23" s="944"/>
      <c r="AI23" s="942"/>
      <c r="AJ23" s="946"/>
      <c r="AK23" s="944"/>
      <c r="AL23" s="942"/>
      <c r="AM23" s="951"/>
    </row>
    <row r="24" spans="2:52" ht="14.25" customHeight="1" x14ac:dyDescent="0.15">
      <c r="B24" s="250" t="s">
        <v>115</v>
      </c>
      <c r="C24" s="394" t="s">
        <v>93</v>
      </c>
      <c r="D24" s="917">
        <v>1645</v>
      </c>
      <c r="E24" s="918">
        <v>1710</v>
      </c>
      <c r="F24" s="922">
        <v>2107</v>
      </c>
      <c r="G24" s="920">
        <v>1870</v>
      </c>
      <c r="H24" s="921">
        <v>1900</v>
      </c>
      <c r="I24" s="919">
        <v>1693</v>
      </c>
      <c r="J24" s="920">
        <v>2026</v>
      </c>
      <c r="K24" s="918">
        <v>1808</v>
      </c>
      <c r="L24" s="922">
        <v>2740</v>
      </c>
      <c r="M24" s="920">
        <v>2009</v>
      </c>
      <c r="N24" s="918">
        <v>2170</v>
      </c>
      <c r="O24" s="922">
        <v>2422</v>
      </c>
      <c r="P24" s="920">
        <v>2393</v>
      </c>
      <c r="Q24" s="918">
        <v>2121</v>
      </c>
      <c r="R24" s="923">
        <v>2704.1060000000002</v>
      </c>
      <c r="S24" s="920">
        <v>2391.2980000000002</v>
      </c>
      <c r="T24" s="918">
        <v>2624.0509999999999</v>
      </c>
      <c r="U24" s="922"/>
      <c r="V24" s="924"/>
      <c r="W24" s="918"/>
      <c r="X24" s="925"/>
      <c r="Y24" s="924"/>
      <c r="Z24" s="926"/>
      <c r="AA24" s="922"/>
      <c r="AB24" s="927"/>
      <c r="AC24" s="926"/>
      <c r="AD24" s="922"/>
      <c r="AE24" s="920"/>
      <c r="AF24" s="926"/>
      <c r="AG24" s="922"/>
      <c r="AH24" s="920"/>
      <c r="AI24" s="918"/>
      <c r="AJ24" s="922"/>
      <c r="AK24" s="920"/>
      <c r="AL24" s="918"/>
      <c r="AM24" s="928"/>
    </row>
    <row r="25" spans="2:52" ht="14.25" customHeight="1" x14ac:dyDescent="0.15">
      <c r="B25" s="184" t="s">
        <v>115</v>
      </c>
      <c r="C25" s="395" t="s">
        <v>94</v>
      </c>
      <c r="D25" s="929">
        <v>742013</v>
      </c>
      <c r="E25" s="930">
        <v>647644</v>
      </c>
      <c r="F25" s="934">
        <v>683016</v>
      </c>
      <c r="G25" s="932">
        <v>574747</v>
      </c>
      <c r="H25" s="933">
        <v>594714</v>
      </c>
      <c r="I25" s="931">
        <v>487623</v>
      </c>
      <c r="J25" s="932">
        <v>564281</v>
      </c>
      <c r="K25" s="930">
        <v>400247</v>
      </c>
      <c r="L25" s="934">
        <v>561798</v>
      </c>
      <c r="M25" s="932">
        <v>378360</v>
      </c>
      <c r="N25" s="930">
        <v>410110</v>
      </c>
      <c r="O25" s="934">
        <v>364739</v>
      </c>
      <c r="P25" s="932">
        <v>318887</v>
      </c>
      <c r="Q25" s="930">
        <v>278221</v>
      </c>
      <c r="R25" s="935">
        <v>310083.59100000001</v>
      </c>
      <c r="S25" s="932">
        <v>297651.03700000001</v>
      </c>
      <c r="T25" s="930">
        <v>358386.45999999996</v>
      </c>
      <c r="U25" s="934"/>
      <c r="V25" s="936"/>
      <c r="W25" s="930"/>
      <c r="X25" s="937"/>
      <c r="Y25" s="936"/>
      <c r="Z25" s="938"/>
      <c r="AA25" s="934"/>
      <c r="AB25" s="939"/>
      <c r="AC25" s="938"/>
      <c r="AD25" s="934"/>
      <c r="AE25" s="932"/>
      <c r="AF25" s="938"/>
      <c r="AG25" s="934"/>
      <c r="AH25" s="932"/>
      <c r="AI25" s="930"/>
      <c r="AJ25" s="934"/>
      <c r="AK25" s="932"/>
      <c r="AL25" s="930"/>
      <c r="AM25" s="940"/>
    </row>
    <row r="26" spans="2:52" ht="14.25" customHeight="1" x14ac:dyDescent="0.15">
      <c r="B26" s="186" t="s">
        <v>115</v>
      </c>
      <c r="C26" s="417" t="s">
        <v>96</v>
      </c>
      <c r="D26" s="941">
        <v>451</v>
      </c>
      <c r="E26" s="942">
        <v>379</v>
      </c>
      <c r="F26" s="946">
        <v>324</v>
      </c>
      <c r="G26" s="944">
        <v>307</v>
      </c>
      <c r="H26" s="945">
        <v>313</v>
      </c>
      <c r="I26" s="943">
        <v>288</v>
      </c>
      <c r="J26" s="944">
        <v>278</v>
      </c>
      <c r="K26" s="942">
        <v>221</v>
      </c>
      <c r="L26" s="946">
        <v>205</v>
      </c>
      <c r="M26" s="944">
        <v>188</v>
      </c>
      <c r="N26" s="942">
        <v>189</v>
      </c>
      <c r="O26" s="946">
        <v>151</v>
      </c>
      <c r="P26" s="944">
        <v>133</v>
      </c>
      <c r="Q26" s="942">
        <v>131</v>
      </c>
      <c r="R26" s="947">
        <v>114.67138899140788</v>
      </c>
      <c r="S26" s="944">
        <v>124.47258225449107</v>
      </c>
      <c r="T26" s="942">
        <v>136.57755127472751</v>
      </c>
      <c r="U26" s="946"/>
      <c r="V26" s="948"/>
      <c r="W26" s="942"/>
      <c r="X26" s="947"/>
      <c r="Y26" s="948"/>
      <c r="Z26" s="949"/>
      <c r="AA26" s="946"/>
      <c r="AB26" s="950"/>
      <c r="AC26" s="949"/>
      <c r="AD26" s="946"/>
      <c r="AE26" s="944"/>
      <c r="AF26" s="949"/>
      <c r="AG26" s="946"/>
      <c r="AH26" s="944"/>
      <c r="AI26" s="942"/>
      <c r="AJ26" s="946"/>
      <c r="AK26" s="944"/>
      <c r="AL26" s="942"/>
      <c r="AM26" s="951"/>
    </row>
    <row r="27" spans="2:52" s="41" customFormat="1" ht="14.25" customHeight="1" x14ac:dyDescent="0.15">
      <c r="B27" s="200" t="s">
        <v>116</v>
      </c>
      <c r="C27" s="427" t="s">
        <v>93</v>
      </c>
      <c r="D27" s="952">
        <v>1218.492</v>
      </c>
      <c r="E27" s="953">
        <v>1258.114</v>
      </c>
      <c r="F27" s="954">
        <v>1579.2909999999999</v>
      </c>
      <c r="G27" s="955">
        <v>1410.65</v>
      </c>
      <c r="H27" s="956">
        <v>1464.0170000000001</v>
      </c>
      <c r="I27" s="957">
        <v>1335.306</v>
      </c>
      <c r="J27" s="955">
        <v>1569.769</v>
      </c>
      <c r="K27" s="958">
        <v>1388.41</v>
      </c>
      <c r="L27" s="954">
        <v>2148.529</v>
      </c>
      <c r="M27" s="959">
        <v>1558.7460000000001</v>
      </c>
      <c r="N27" s="960">
        <v>1709.77</v>
      </c>
      <c r="O27" s="961">
        <v>1910.4469999999999</v>
      </c>
      <c r="P27" s="955">
        <v>1889.46</v>
      </c>
      <c r="Q27" s="953">
        <v>1674.787</v>
      </c>
      <c r="R27" s="925">
        <v>2210.0050000000001</v>
      </c>
      <c r="S27" s="955">
        <v>1937.6279999999999</v>
      </c>
      <c r="T27" s="953">
        <v>2079.5070000000001</v>
      </c>
      <c r="U27" s="954"/>
      <c r="V27" s="962"/>
      <c r="W27" s="953"/>
      <c r="X27" s="925"/>
      <c r="Y27" s="962"/>
      <c r="Z27" s="963"/>
      <c r="AA27" s="954"/>
      <c r="AB27" s="964"/>
      <c r="AC27" s="963"/>
      <c r="AD27" s="954"/>
      <c r="AE27" s="955"/>
      <c r="AF27" s="963"/>
      <c r="AG27" s="954"/>
      <c r="AH27" s="955"/>
      <c r="AI27" s="953"/>
      <c r="AJ27" s="922"/>
      <c r="AK27" s="955"/>
      <c r="AL27" s="953"/>
      <c r="AM27" s="965"/>
      <c r="AP27" s="3"/>
      <c r="AQ27" s="782"/>
      <c r="AR27" s="1571"/>
      <c r="AS27" s="1571"/>
      <c r="AT27" s="1571"/>
      <c r="AU27" s="1571"/>
      <c r="AV27" s="1571"/>
      <c r="AW27" s="813"/>
      <c r="AX27" s="760"/>
      <c r="AY27" s="760"/>
      <c r="AZ27" s="760"/>
    </row>
    <row r="28" spans="2:52" s="41" customFormat="1" ht="14.25" customHeight="1" x14ac:dyDescent="0.15">
      <c r="B28" s="192" t="s">
        <v>116</v>
      </c>
      <c r="C28" s="436" t="s">
        <v>94</v>
      </c>
      <c r="D28" s="966">
        <v>485913.22100000002</v>
      </c>
      <c r="E28" s="967">
        <v>407173.90500000003</v>
      </c>
      <c r="F28" s="968">
        <v>453000.46500000003</v>
      </c>
      <c r="G28" s="969">
        <v>379540.09299999999</v>
      </c>
      <c r="H28" s="970">
        <v>412372.92300000001</v>
      </c>
      <c r="I28" s="971">
        <v>339291.09600000002</v>
      </c>
      <c r="J28" s="969">
        <v>383988.42200000002</v>
      </c>
      <c r="K28" s="967">
        <v>272137.40999999997</v>
      </c>
      <c r="L28" s="968">
        <v>400612.61499999999</v>
      </c>
      <c r="M28" s="972">
        <v>264103.50300000003</v>
      </c>
      <c r="N28" s="973">
        <v>290811.27500000002</v>
      </c>
      <c r="O28" s="974">
        <v>251936.26800000001</v>
      </c>
      <c r="P28" s="969">
        <v>215178.511</v>
      </c>
      <c r="Q28" s="967">
        <v>175113.75700000001</v>
      </c>
      <c r="R28" s="937">
        <v>201826.78899999999</v>
      </c>
      <c r="S28" s="969">
        <v>185612.91</v>
      </c>
      <c r="T28" s="967">
        <v>231698.85800000001</v>
      </c>
      <c r="U28" s="968"/>
      <c r="V28" s="975"/>
      <c r="W28" s="967"/>
      <c r="X28" s="937"/>
      <c r="Y28" s="975"/>
      <c r="Z28" s="976"/>
      <c r="AA28" s="968"/>
      <c r="AB28" s="977"/>
      <c r="AC28" s="976"/>
      <c r="AD28" s="968"/>
      <c r="AE28" s="969"/>
      <c r="AF28" s="976"/>
      <c r="AG28" s="968"/>
      <c r="AH28" s="969"/>
      <c r="AI28" s="967"/>
      <c r="AJ28" s="934"/>
      <c r="AK28" s="969"/>
      <c r="AL28" s="967"/>
      <c r="AM28" s="978"/>
      <c r="AP28" s="3"/>
      <c r="AQ28" s="782"/>
      <c r="AR28" s="1571"/>
      <c r="AS28" s="1571"/>
      <c r="AT28" s="1571"/>
      <c r="AU28" s="1571"/>
      <c r="AV28" s="1571"/>
      <c r="AW28" s="813"/>
      <c r="AX28" s="760"/>
      <c r="AY28" s="760"/>
      <c r="AZ28" s="760"/>
    </row>
    <row r="29" spans="2:52" s="41" customFormat="1" ht="14.25" customHeight="1" x14ac:dyDescent="0.15">
      <c r="B29" s="197" t="s">
        <v>116</v>
      </c>
      <c r="C29" s="417" t="s">
        <v>96</v>
      </c>
      <c r="D29" s="941">
        <v>399</v>
      </c>
      <c r="E29" s="942">
        <v>324</v>
      </c>
      <c r="F29" s="946">
        <v>287</v>
      </c>
      <c r="G29" s="944">
        <v>269</v>
      </c>
      <c r="H29" s="945">
        <v>282</v>
      </c>
      <c r="I29" s="943">
        <v>254</v>
      </c>
      <c r="J29" s="944">
        <v>245</v>
      </c>
      <c r="K29" s="942">
        <v>196</v>
      </c>
      <c r="L29" s="946">
        <v>186</v>
      </c>
      <c r="M29" s="979">
        <v>169</v>
      </c>
      <c r="N29" s="980">
        <v>170</v>
      </c>
      <c r="O29" s="943">
        <v>132</v>
      </c>
      <c r="P29" s="944">
        <v>114</v>
      </c>
      <c r="Q29" s="942">
        <v>105</v>
      </c>
      <c r="R29" s="947">
        <v>91.324132298343201</v>
      </c>
      <c r="S29" s="944">
        <v>95.793883036372307</v>
      </c>
      <c r="T29" s="942">
        <v>111.42009043489635</v>
      </c>
      <c r="U29" s="946"/>
      <c r="V29" s="948"/>
      <c r="W29" s="942"/>
      <c r="X29" s="947"/>
      <c r="Y29" s="948"/>
      <c r="Z29" s="949"/>
      <c r="AA29" s="946"/>
      <c r="AB29" s="950"/>
      <c r="AC29" s="949"/>
      <c r="AD29" s="946"/>
      <c r="AE29" s="944"/>
      <c r="AF29" s="949"/>
      <c r="AG29" s="946"/>
      <c r="AH29" s="944"/>
      <c r="AI29" s="942"/>
      <c r="AJ29" s="946"/>
      <c r="AK29" s="944"/>
      <c r="AL29" s="942"/>
      <c r="AM29" s="951"/>
      <c r="AP29" s="3"/>
      <c r="AQ29" s="782"/>
      <c r="AR29" s="1571"/>
      <c r="AS29" s="1571"/>
      <c r="AT29" s="1571"/>
      <c r="AU29" s="1571"/>
      <c r="AV29" s="1571"/>
      <c r="AW29" s="813"/>
      <c r="AX29" s="760"/>
      <c r="AY29" s="760"/>
      <c r="AZ29" s="760"/>
    </row>
    <row r="30" spans="2:52" s="41" customFormat="1" ht="14.25" customHeight="1" x14ac:dyDescent="0.15">
      <c r="B30" s="200" t="s">
        <v>117</v>
      </c>
      <c r="C30" s="427" t="s">
        <v>93</v>
      </c>
      <c r="D30" s="952">
        <v>238.47200000000001</v>
      </c>
      <c r="E30" s="953">
        <v>258.32299999999998</v>
      </c>
      <c r="F30" s="954">
        <v>311.89699999999999</v>
      </c>
      <c r="G30" s="955">
        <v>274.572</v>
      </c>
      <c r="H30" s="956">
        <v>262.21800000000002</v>
      </c>
      <c r="I30" s="957">
        <v>225.54599999999999</v>
      </c>
      <c r="J30" s="955">
        <v>275.61500000000001</v>
      </c>
      <c r="K30" s="953">
        <v>239.17500000000001</v>
      </c>
      <c r="L30" s="954">
        <v>341.83600000000001</v>
      </c>
      <c r="M30" s="955">
        <v>266.226</v>
      </c>
      <c r="N30" s="953">
        <v>272.94499999999999</v>
      </c>
      <c r="O30" s="954">
        <v>307.56599999999997</v>
      </c>
      <c r="P30" s="955">
        <v>309.82900000000001</v>
      </c>
      <c r="Q30" s="953">
        <v>269.93</v>
      </c>
      <c r="R30" s="925">
        <v>295.767</v>
      </c>
      <c r="S30" s="955">
        <v>276.45299999999997</v>
      </c>
      <c r="T30" s="953">
        <v>321.56099999999998</v>
      </c>
      <c r="U30" s="954"/>
      <c r="V30" s="962"/>
      <c r="W30" s="953"/>
      <c r="X30" s="925"/>
      <c r="Y30" s="962"/>
      <c r="Z30" s="963"/>
      <c r="AA30" s="954"/>
      <c r="AB30" s="964"/>
      <c r="AC30" s="963"/>
      <c r="AD30" s="954"/>
      <c r="AE30" s="955"/>
      <c r="AF30" s="963"/>
      <c r="AG30" s="954"/>
      <c r="AH30" s="955"/>
      <c r="AI30" s="953"/>
      <c r="AJ30" s="954"/>
      <c r="AK30" s="955"/>
      <c r="AL30" s="953"/>
      <c r="AM30" s="965"/>
      <c r="AP30" s="3"/>
      <c r="AQ30" s="782"/>
      <c r="AR30" s="1571"/>
      <c r="AS30" s="1571"/>
      <c r="AT30" s="1571"/>
      <c r="AU30" s="1571"/>
      <c r="AV30" s="1571"/>
      <c r="AW30" s="813"/>
      <c r="AX30" s="760"/>
      <c r="AY30" s="760"/>
      <c r="AZ30" s="760"/>
    </row>
    <row r="31" spans="2:52" s="41" customFormat="1" ht="14.25" customHeight="1" x14ac:dyDescent="0.15">
      <c r="B31" s="192" t="s">
        <v>117</v>
      </c>
      <c r="C31" s="436" t="s">
        <v>94</v>
      </c>
      <c r="D31" s="966">
        <v>148461.43100000001</v>
      </c>
      <c r="E31" s="967">
        <v>143072.29500000001</v>
      </c>
      <c r="F31" s="968">
        <v>139459.076</v>
      </c>
      <c r="G31" s="969">
        <v>118109.91</v>
      </c>
      <c r="H31" s="970">
        <v>110152.981</v>
      </c>
      <c r="I31" s="971">
        <v>93028.914000000004</v>
      </c>
      <c r="J31" s="969">
        <v>110949.44</v>
      </c>
      <c r="K31" s="967">
        <v>75430.092000000004</v>
      </c>
      <c r="L31" s="968">
        <v>95609.581999999995</v>
      </c>
      <c r="M31" s="972">
        <v>68471.021999999997</v>
      </c>
      <c r="N31" s="973">
        <v>70897.228000000003</v>
      </c>
      <c r="O31" s="974">
        <v>64900.925000000003</v>
      </c>
      <c r="P31" s="969">
        <v>60801.353999999999</v>
      </c>
      <c r="Q31" s="967">
        <v>62576.41</v>
      </c>
      <c r="R31" s="937">
        <v>64186.599000000002</v>
      </c>
      <c r="S31" s="969">
        <v>68439.786999999997</v>
      </c>
      <c r="T31" s="967">
        <v>75419.687999999995</v>
      </c>
      <c r="U31" s="968"/>
      <c r="V31" s="975"/>
      <c r="W31" s="967"/>
      <c r="X31" s="981"/>
      <c r="Y31" s="975"/>
      <c r="Z31" s="976"/>
      <c r="AA31" s="968"/>
      <c r="AB31" s="977"/>
      <c r="AC31" s="976"/>
      <c r="AD31" s="968"/>
      <c r="AE31" s="969"/>
      <c r="AF31" s="976"/>
      <c r="AG31" s="968"/>
      <c r="AH31" s="969"/>
      <c r="AI31" s="967"/>
      <c r="AJ31" s="968"/>
      <c r="AK31" s="969"/>
      <c r="AL31" s="967"/>
      <c r="AM31" s="978"/>
      <c r="AP31" s="3"/>
      <c r="AQ31" s="782"/>
      <c r="AR31" s="1571"/>
      <c r="AS31" s="1571"/>
      <c r="AT31" s="1571"/>
      <c r="AU31" s="1571"/>
      <c r="AV31" s="1571"/>
      <c r="AW31" s="813"/>
      <c r="AX31" s="760"/>
      <c r="AY31" s="760"/>
      <c r="AZ31" s="760"/>
    </row>
    <row r="32" spans="2:52" s="41" customFormat="1" ht="14.25" customHeight="1" x14ac:dyDescent="0.15">
      <c r="B32" s="197" t="s">
        <v>117</v>
      </c>
      <c r="C32" s="417" t="s">
        <v>96</v>
      </c>
      <c r="D32" s="941">
        <v>623</v>
      </c>
      <c r="E32" s="942">
        <v>554</v>
      </c>
      <c r="F32" s="946">
        <v>447</v>
      </c>
      <c r="G32" s="944">
        <v>430</v>
      </c>
      <c r="H32" s="945">
        <v>420</v>
      </c>
      <c r="I32" s="943">
        <v>412</v>
      </c>
      <c r="J32" s="944">
        <v>403</v>
      </c>
      <c r="K32" s="942">
        <v>315</v>
      </c>
      <c r="L32" s="946">
        <v>280</v>
      </c>
      <c r="M32" s="944">
        <v>257</v>
      </c>
      <c r="N32" s="942">
        <v>260</v>
      </c>
      <c r="O32" s="946">
        <v>211</v>
      </c>
      <c r="P32" s="944">
        <v>196</v>
      </c>
      <c r="Q32" s="942">
        <v>232</v>
      </c>
      <c r="R32" s="947">
        <v>217.01744616539372</v>
      </c>
      <c r="S32" s="944">
        <v>247.56391502353023</v>
      </c>
      <c r="T32" s="942">
        <v>234.54239786541279</v>
      </c>
      <c r="U32" s="946"/>
      <c r="V32" s="948"/>
      <c r="W32" s="942"/>
      <c r="X32" s="982"/>
      <c r="Y32" s="948"/>
      <c r="Z32" s="949"/>
      <c r="AA32" s="946"/>
      <c r="AB32" s="950"/>
      <c r="AC32" s="949"/>
      <c r="AD32" s="946"/>
      <c r="AE32" s="944"/>
      <c r="AF32" s="949"/>
      <c r="AG32" s="946"/>
      <c r="AH32" s="944"/>
      <c r="AI32" s="942"/>
      <c r="AJ32" s="946"/>
      <c r="AK32" s="944"/>
      <c r="AL32" s="942"/>
      <c r="AM32" s="951"/>
      <c r="AP32" s="3"/>
      <c r="AQ32" s="782"/>
      <c r="AR32" s="1571"/>
      <c r="AS32" s="1571"/>
      <c r="AT32" s="1571"/>
      <c r="AU32" s="1571"/>
      <c r="AV32" s="1571"/>
      <c r="AW32" s="813"/>
      <c r="AX32" s="760"/>
      <c r="AY32" s="760"/>
      <c r="AZ32" s="760"/>
    </row>
    <row r="33" spans="2:52" s="41" customFormat="1" ht="14.25" customHeight="1" x14ac:dyDescent="0.15">
      <c r="B33" s="200" t="s">
        <v>118</v>
      </c>
      <c r="C33" s="427" t="s">
        <v>93</v>
      </c>
      <c r="D33" s="952">
        <v>133.76900000000001</v>
      </c>
      <c r="E33" s="953">
        <v>132.435</v>
      </c>
      <c r="F33" s="954">
        <v>141.851</v>
      </c>
      <c r="G33" s="955">
        <v>125.35</v>
      </c>
      <c r="H33" s="956">
        <v>114.10599999999999</v>
      </c>
      <c r="I33" s="957">
        <v>90.545000000000002</v>
      </c>
      <c r="J33" s="955">
        <v>127.235</v>
      </c>
      <c r="K33" s="953">
        <v>111.834</v>
      </c>
      <c r="L33" s="954">
        <v>159.33600000000001</v>
      </c>
      <c r="M33" s="955">
        <v>116.907</v>
      </c>
      <c r="N33" s="953">
        <v>125.446</v>
      </c>
      <c r="O33" s="954">
        <v>131.50700000000001</v>
      </c>
      <c r="P33" s="955">
        <v>121.68</v>
      </c>
      <c r="Q33" s="953">
        <v>114.81399999999999</v>
      </c>
      <c r="R33" s="925">
        <v>139.09200000000001</v>
      </c>
      <c r="S33" s="955">
        <v>123.8</v>
      </c>
      <c r="T33" s="953">
        <v>145.48599999999999</v>
      </c>
      <c r="U33" s="954"/>
      <c r="V33" s="962"/>
      <c r="W33" s="953"/>
      <c r="X33" s="925"/>
      <c r="Y33" s="962"/>
      <c r="Z33" s="963"/>
      <c r="AA33" s="954"/>
      <c r="AB33" s="964"/>
      <c r="AC33" s="963"/>
      <c r="AD33" s="954"/>
      <c r="AE33" s="955"/>
      <c r="AF33" s="963"/>
      <c r="AG33" s="954"/>
      <c r="AH33" s="955"/>
      <c r="AI33" s="953"/>
      <c r="AJ33" s="954"/>
      <c r="AK33" s="955"/>
      <c r="AL33" s="953"/>
      <c r="AM33" s="965"/>
      <c r="AP33" s="3"/>
      <c r="AQ33" s="782"/>
      <c r="AR33" s="1571"/>
      <c r="AS33" s="1571"/>
      <c r="AT33" s="1571"/>
      <c r="AU33" s="1571"/>
      <c r="AV33" s="1571"/>
      <c r="AW33" s="813"/>
      <c r="AX33" s="760"/>
      <c r="AY33" s="760"/>
      <c r="AZ33" s="760"/>
    </row>
    <row r="34" spans="2:52" s="41" customFormat="1" ht="14.25" customHeight="1" x14ac:dyDescent="0.15">
      <c r="B34" s="192" t="s">
        <v>118</v>
      </c>
      <c r="C34" s="436" t="s">
        <v>94</v>
      </c>
      <c r="D34" s="966">
        <v>86435.774999999994</v>
      </c>
      <c r="E34" s="967">
        <v>72800.656000000003</v>
      </c>
      <c r="F34" s="968">
        <v>61532.874000000003</v>
      </c>
      <c r="G34" s="969">
        <v>52790.3</v>
      </c>
      <c r="H34" s="970">
        <v>46186.271000000001</v>
      </c>
      <c r="I34" s="971">
        <v>36912.339999999997</v>
      </c>
      <c r="J34" s="969">
        <v>48341.680999999997</v>
      </c>
      <c r="K34" s="967">
        <v>33416.610999999997</v>
      </c>
      <c r="L34" s="968">
        <v>40886.415999999997</v>
      </c>
      <c r="M34" s="932">
        <v>27868.878000000001</v>
      </c>
      <c r="N34" s="973">
        <v>29611.582999999999</v>
      </c>
      <c r="O34" s="974">
        <v>28224.465</v>
      </c>
      <c r="P34" s="969">
        <v>24914.42</v>
      </c>
      <c r="Q34" s="967">
        <v>24710.024000000001</v>
      </c>
      <c r="R34" s="937">
        <v>27360.047999999999</v>
      </c>
      <c r="S34" s="969">
        <v>28060.44</v>
      </c>
      <c r="T34" s="967">
        <v>32767.887999999999</v>
      </c>
      <c r="U34" s="968"/>
      <c r="V34" s="975"/>
      <c r="W34" s="967"/>
      <c r="X34" s="937"/>
      <c r="Y34" s="975"/>
      <c r="Z34" s="976"/>
      <c r="AA34" s="968"/>
      <c r="AB34" s="977"/>
      <c r="AC34" s="976"/>
      <c r="AD34" s="968"/>
      <c r="AE34" s="969"/>
      <c r="AF34" s="976"/>
      <c r="AG34" s="968"/>
      <c r="AH34" s="969"/>
      <c r="AI34" s="967"/>
      <c r="AJ34" s="968"/>
      <c r="AK34" s="969"/>
      <c r="AL34" s="967"/>
      <c r="AM34" s="978"/>
      <c r="AP34" s="3"/>
      <c r="AQ34" s="782"/>
      <c r="AR34" s="1571"/>
      <c r="AS34" s="1571"/>
      <c r="AT34" s="1571"/>
      <c r="AU34" s="1571"/>
      <c r="AV34" s="1571"/>
      <c r="AW34" s="813"/>
      <c r="AX34" s="760"/>
      <c r="AY34" s="760"/>
      <c r="AZ34" s="760"/>
    </row>
    <row r="35" spans="2:52" s="41" customFormat="1" ht="14.25" customHeight="1" x14ac:dyDescent="0.15">
      <c r="B35" s="197" t="s">
        <v>118</v>
      </c>
      <c r="C35" s="417" t="s">
        <v>96</v>
      </c>
      <c r="D35" s="941">
        <v>646</v>
      </c>
      <c r="E35" s="942">
        <v>550</v>
      </c>
      <c r="F35" s="946">
        <v>434</v>
      </c>
      <c r="G35" s="944">
        <v>421</v>
      </c>
      <c r="H35" s="945">
        <v>405</v>
      </c>
      <c r="I35" s="943">
        <v>408</v>
      </c>
      <c r="J35" s="944">
        <v>380</v>
      </c>
      <c r="K35" s="942">
        <v>299</v>
      </c>
      <c r="L35" s="946">
        <v>257</v>
      </c>
      <c r="M35" s="979">
        <v>238</v>
      </c>
      <c r="N35" s="942">
        <v>236</v>
      </c>
      <c r="O35" s="946">
        <v>215</v>
      </c>
      <c r="P35" s="944">
        <v>205</v>
      </c>
      <c r="Q35" s="942">
        <v>215</v>
      </c>
      <c r="R35" s="947">
        <v>196.70468466913982</v>
      </c>
      <c r="S35" s="944">
        <v>226.659450726979</v>
      </c>
      <c r="T35" s="942">
        <v>225.23052389920682</v>
      </c>
      <c r="U35" s="946"/>
      <c r="V35" s="948"/>
      <c r="W35" s="942"/>
      <c r="X35" s="947"/>
      <c r="Y35" s="948"/>
      <c r="Z35" s="949"/>
      <c r="AA35" s="946"/>
      <c r="AB35" s="950"/>
      <c r="AC35" s="949"/>
      <c r="AD35" s="946"/>
      <c r="AE35" s="944"/>
      <c r="AF35" s="949"/>
      <c r="AG35" s="946"/>
      <c r="AH35" s="944"/>
      <c r="AI35" s="942"/>
      <c r="AJ35" s="946"/>
      <c r="AK35" s="944"/>
      <c r="AL35" s="942"/>
      <c r="AM35" s="951"/>
      <c r="AP35" s="3"/>
      <c r="AQ35" s="782"/>
      <c r="AR35" s="1571"/>
      <c r="AS35" s="1571"/>
      <c r="AT35" s="1571"/>
      <c r="AU35" s="1571"/>
      <c r="AV35" s="1571"/>
      <c r="AW35" s="813"/>
      <c r="AX35" s="760"/>
      <c r="AY35" s="760"/>
      <c r="AZ35" s="760"/>
    </row>
    <row r="36" spans="2:52" ht="14.25" customHeight="1" x14ac:dyDescent="0.15">
      <c r="B36" s="250" t="s">
        <v>26</v>
      </c>
      <c r="C36" s="394" t="s">
        <v>93</v>
      </c>
      <c r="D36" s="917">
        <v>3495</v>
      </c>
      <c r="E36" s="918">
        <v>4204</v>
      </c>
      <c r="F36" s="922">
        <v>3970</v>
      </c>
      <c r="G36" s="920">
        <v>3585</v>
      </c>
      <c r="H36" s="921">
        <v>2897</v>
      </c>
      <c r="I36" s="919">
        <v>2069</v>
      </c>
      <c r="J36" s="920">
        <v>2238</v>
      </c>
      <c r="K36" s="918">
        <v>1536</v>
      </c>
      <c r="L36" s="922">
        <v>1731</v>
      </c>
      <c r="M36" s="920">
        <v>1812</v>
      </c>
      <c r="N36" s="918">
        <v>1759</v>
      </c>
      <c r="O36" s="922">
        <v>1878</v>
      </c>
      <c r="P36" s="920">
        <v>2327</v>
      </c>
      <c r="Q36" s="918">
        <v>1780</v>
      </c>
      <c r="R36" s="923">
        <v>2364.4960000000001</v>
      </c>
      <c r="S36" s="920">
        <v>1954.2660000000001</v>
      </c>
      <c r="T36" s="918">
        <v>1830.9090000000001</v>
      </c>
      <c r="U36" s="922"/>
      <c r="V36" s="924"/>
      <c r="W36" s="918"/>
      <c r="X36" s="925"/>
      <c r="Y36" s="924"/>
      <c r="Z36" s="926"/>
      <c r="AA36" s="922"/>
      <c r="AB36" s="927"/>
      <c r="AC36" s="926"/>
      <c r="AD36" s="922"/>
      <c r="AE36" s="920"/>
      <c r="AF36" s="926"/>
      <c r="AG36" s="922"/>
      <c r="AH36" s="920"/>
      <c r="AI36" s="918"/>
      <c r="AJ36" s="922"/>
      <c r="AK36" s="920"/>
      <c r="AL36" s="918"/>
      <c r="AM36" s="928"/>
      <c r="AP36" s="283"/>
    </row>
    <row r="37" spans="2:52" ht="14.25" customHeight="1" x14ac:dyDescent="0.15">
      <c r="B37" s="184" t="s">
        <v>119</v>
      </c>
      <c r="C37" s="395" t="s">
        <v>94</v>
      </c>
      <c r="D37" s="929">
        <v>449258</v>
      </c>
      <c r="E37" s="930">
        <v>629739</v>
      </c>
      <c r="F37" s="934">
        <v>539491</v>
      </c>
      <c r="G37" s="932">
        <v>544803</v>
      </c>
      <c r="H37" s="933">
        <v>535373</v>
      </c>
      <c r="I37" s="931">
        <v>424973</v>
      </c>
      <c r="J37" s="932">
        <v>412647</v>
      </c>
      <c r="K37" s="930">
        <v>291298</v>
      </c>
      <c r="L37" s="934">
        <v>275182</v>
      </c>
      <c r="M37" s="932">
        <v>223668</v>
      </c>
      <c r="N37" s="930">
        <v>166207</v>
      </c>
      <c r="O37" s="934">
        <v>139941</v>
      </c>
      <c r="P37" s="932">
        <v>139869</v>
      </c>
      <c r="Q37" s="930">
        <v>91382</v>
      </c>
      <c r="R37" s="935">
        <v>108873.81600000001</v>
      </c>
      <c r="S37" s="932">
        <v>122733.79700000001</v>
      </c>
      <c r="T37" s="930">
        <v>124184.91099999999</v>
      </c>
      <c r="U37" s="934"/>
      <c r="V37" s="936"/>
      <c r="W37" s="930"/>
      <c r="X37" s="937"/>
      <c r="Y37" s="936"/>
      <c r="Z37" s="938"/>
      <c r="AA37" s="934"/>
      <c r="AB37" s="939"/>
      <c r="AC37" s="938"/>
      <c r="AD37" s="934"/>
      <c r="AE37" s="932"/>
      <c r="AF37" s="938"/>
      <c r="AG37" s="934"/>
      <c r="AH37" s="932"/>
      <c r="AI37" s="930"/>
      <c r="AJ37" s="934"/>
      <c r="AK37" s="932"/>
      <c r="AL37" s="930"/>
      <c r="AM37" s="940"/>
      <c r="AP37" s="283"/>
    </row>
    <row r="38" spans="2:52" ht="14.25" customHeight="1" x14ac:dyDescent="0.15">
      <c r="B38" s="186" t="s">
        <v>119</v>
      </c>
      <c r="C38" s="417" t="s">
        <v>96</v>
      </c>
      <c r="D38" s="941">
        <v>129</v>
      </c>
      <c r="E38" s="942">
        <v>150</v>
      </c>
      <c r="F38" s="946">
        <v>136</v>
      </c>
      <c r="G38" s="944">
        <v>152</v>
      </c>
      <c r="H38" s="945">
        <v>185</v>
      </c>
      <c r="I38" s="943">
        <v>205</v>
      </c>
      <c r="J38" s="944">
        <v>184</v>
      </c>
      <c r="K38" s="942">
        <v>190</v>
      </c>
      <c r="L38" s="946">
        <v>159</v>
      </c>
      <c r="M38" s="944">
        <v>123</v>
      </c>
      <c r="N38" s="942">
        <v>94</v>
      </c>
      <c r="O38" s="946">
        <v>75</v>
      </c>
      <c r="P38" s="944">
        <v>60</v>
      </c>
      <c r="Q38" s="942">
        <v>51</v>
      </c>
      <c r="R38" s="947">
        <v>46.045252772683902</v>
      </c>
      <c r="S38" s="944">
        <v>62.803015045034812</v>
      </c>
      <c r="T38" s="942">
        <v>67.826916029141799</v>
      </c>
      <c r="U38" s="946"/>
      <c r="V38" s="948"/>
      <c r="W38" s="942"/>
      <c r="X38" s="947"/>
      <c r="Y38" s="948"/>
      <c r="Z38" s="949"/>
      <c r="AA38" s="946"/>
      <c r="AB38" s="950"/>
      <c r="AC38" s="949"/>
      <c r="AD38" s="946"/>
      <c r="AE38" s="944"/>
      <c r="AF38" s="949"/>
      <c r="AG38" s="946"/>
      <c r="AH38" s="944"/>
      <c r="AI38" s="942"/>
      <c r="AJ38" s="946"/>
      <c r="AK38" s="944"/>
      <c r="AL38" s="942"/>
      <c r="AM38" s="951"/>
    </row>
    <row r="39" spans="2:52" ht="14.25" customHeight="1" x14ac:dyDescent="0.15">
      <c r="B39" s="250" t="s">
        <v>27</v>
      </c>
      <c r="C39" s="394" t="s">
        <v>93</v>
      </c>
      <c r="D39" s="917">
        <v>334</v>
      </c>
      <c r="E39" s="918">
        <v>349</v>
      </c>
      <c r="F39" s="922">
        <v>422</v>
      </c>
      <c r="G39" s="920">
        <v>376</v>
      </c>
      <c r="H39" s="921">
        <v>379</v>
      </c>
      <c r="I39" s="919">
        <v>309</v>
      </c>
      <c r="J39" s="920">
        <v>394</v>
      </c>
      <c r="K39" s="918">
        <v>373</v>
      </c>
      <c r="L39" s="922">
        <v>553</v>
      </c>
      <c r="M39" s="920">
        <v>437</v>
      </c>
      <c r="N39" s="918">
        <v>461</v>
      </c>
      <c r="O39" s="922">
        <v>473</v>
      </c>
      <c r="P39" s="920">
        <v>446</v>
      </c>
      <c r="Q39" s="918">
        <v>451</v>
      </c>
      <c r="R39" s="923">
        <v>464.904</v>
      </c>
      <c r="S39" s="920">
        <v>410.21600000000001</v>
      </c>
      <c r="T39" s="918">
        <v>417.65</v>
      </c>
      <c r="U39" s="922"/>
      <c r="V39" s="924"/>
      <c r="W39" s="918"/>
      <c r="X39" s="925"/>
      <c r="Y39" s="924"/>
      <c r="Z39" s="926"/>
      <c r="AA39" s="922"/>
      <c r="AB39" s="927"/>
      <c r="AC39" s="926"/>
      <c r="AD39" s="922"/>
      <c r="AE39" s="920"/>
      <c r="AF39" s="926"/>
      <c r="AG39" s="922"/>
      <c r="AH39" s="920"/>
      <c r="AI39" s="918"/>
      <c r="AJ39" s="922"/>
      <c r="AK39" s="920"/>
      <c r="AL39" s="918"/>
      <c r="AM39" s="928"/>
    </row>
    <row r="40" spans="2:52" ht="14.25" customHeight="1" x14ac:dyDescent="0.15">
      <c r="B40" s="184" t="s">
        <v>216</v>
      </c>
      <c r="C40" s="395" t="s">
        <v>94</v>
      </c>
      <c r="D40" s="929">
        <v>192851</v>
      </c>
      <c r="E40" s="930">
        <v>187965</v>
      </c>
      <c r="F40" s="934">
        <v>219923</v>
      </c>
      <c r="G40" s="932">
        <v>166378</v>
      </c>
      <c r="H40" s="933">
        <v>173733</v>
      </c>
      <c r="I40" s="931">
        <v>148030</v>
      </c>
      <c r="J40" s="932">
        <v>175666</v>
      </c>
      <c r="K40" s="930">
        <v>127334</v>
      </c>
      <c r="L40" s="934">
        <v>153915</v>
      </c>
      <c r="M40" s="932">
        <v>122335</v>
      </c>
      <c r="N40" s="930">
        <v>147624</v>
      </c>
      <c r="O40" s="934">
        <v>139211</v>
      </c>
      <c r="P40" s="932">
        <v>101211</v>
      </c>
      <c r="Q40" s="930">
        <v>95856</v>
      </c>
      <c r="R40" s="935">
        <v>104650.753</v>
      </c>
      <c r="S40" s="932">
        <v>112394.93700000001</v>
      </c>
      <c r="T40" s="930">
        <v>109763.496</v>
      </c>
      <c r="U40" s="934"/>
      <c r="V40" s="936"/>
      <c r="W40" s="930"/>
      <c r="X40" s="937"/>
      <c r="Y40" s="936"/>
      <c r="Z40" s="938"/>
      <c r="AA40" s="934"/>
      <c r="AB40" s="939"/>
      <c r="AC40" s="938"/>
      <c r="AD40" s="934"/>
      <c r="AE40" s="932"/>
      <c r="AF40" s="938"/>
      <c r="AG40" s="934"/>
      <c r="AH40" s="932"/>
      <c r="AI40" s="930"/>
      <c r="AJ40" s="934"/>
      <c r="AK40" s="932"/>
      <c r="AL40" s="930"/>
      <c r="AM40" s="940"/>
    </row>
    <row r="41" spans="2:52" ht="14.25" customHeight="1" x14ac:dyDescent="0.15">
      <c r="B41" s="186" t="s">
        <v>216</v>
      </c>
      <c r="C41" s="417" t="s">
        <v>96</v>
      </c>
      <c r="D41" s="941">
        <v>578</v>
      </c>
      <c r="E41" s="942">
        <v>539</v>
      </c>
      <c r="F41" s="946">
        <v>521</v>
      </c>
      <c r="G41" s="944">
        <v>443</v>
      </c>
      <c r="H41" s="945">
        <v>458</v>
      </c>
      <c r="I41" s="943">
        <v>480</v>
      </c>
      <c r="J41" s="944">
        <v>446</v>
      </c>
      <c r="K41" s="942">
        <v>341</v>
      </c>
      <c r="L41" s="946">
        <v>278</v>
      </c>
      <c r="M41" s="944">
        <v>280</v>
      </c>
      <c r="N41" s="942">
        <v>320</v>
      </c>
      <c r="O41" s="946">
        <v>294</v>
      </c>
      <c r="P41" s="944">
        <v>227</v>
      </c>
      <c r="Q41" s="942">
        <v>213</v>
      </c>
      <c r="R41" s="947">
        <v>225.10185543682135</v>
      </c>
      <c r="S41" s="944">
        <v>273.98964691772142</v>
      </c>
      <c r="T41" s="942">
        <v>262.81215371722737</v>
      </c>
      <c r="U41" s="946"/>
      <c r="V41" s="948"/>
      <c r="W41" s="942"/>
      <c r="X41" s="947"/>
      <c r="Y41" s="948"/>
      <c r="Z41" s="949"/>
      <c r="AA41" s="946"/>
      <c r="AB41" s="950"/>
      <c r="AC41" s="949"/>
      <c r="AD41" s="946"/>
      <c r="AE41" s="944"/>
      <c r="AF41" s="949"/>
      <c r="AG41" s="946"/>
      <c r="AH41" s="944"/>
      <c r="AI41" s="942"/>
      <c r="AJ41" s="946"/>
      <c r="AK41" s="944"/>
      <c r="AL41" s="942"/>
      <c r="AM41" s="951"/>
    </row>
    <row r="42" spans="2:52" ht="14.25" customHeight="1" x14ac:dyDescent="0.15">
      <c r="B42" s="250" t="s">
        <v>28</v>
      </c>
      <c r="C42" s="394" t="s">
        <v>93</v>
      </c>
      <c r="D42" s="917">
        <v>360</v>
      </c>
      <c r="E42" s="918">
        <v>487</v>
      </c>
      <c r="F42" s="922">
        <v>628</v>
      </c>
      <c r="G42" s="920">
        <v>561</v>
      </c>
      <c r="H42" s="921">
        <v>469</v>
      </c>
      <c r="I42" s="919">
        <v>364</v>
      </c>
      <c r="J42" s="920">
        <v>502</v>
      </c>
      <c r="K42" s="918">
        <v>480</v>
      </c>
      <c r="L42" s="922">
        <v>677</v>
      </c>
      <c r="M42" s="920">
        <v>449</v>
      </c>
      <c r="N42" s="918">
        <v>428</v>
      </c>
      <c r="O42" s="922">
        <v>522</v>
      </c>
      <c r="P42" s="920">
        <v>474</v>
      </c>
      <c r="Q42" s="918">
        <v>452</v>
      </c>
      <c r="R42" s="923">
        <v>505.952</v>
      </c>
      <c r="S42" s="920">
        <v>453.97300000000001</v>
      </c>
      <c r="T42" s="918">
        <v>454.92599999999999</v>
      </c>
      <c r="U42" s="922"/>
      <c r="V42" s="924"/>
      <c r="W42" s="918"/>
      <c r="X42" s="925"/>
      <c r="Y42" s="924"/>
      <c r="Z42" s="926"/>
      <c r="AA42" s="922"/>
      <c r="AB42" s="927"/>
      <c r="AC42" s="926"/>
      <c r="AD42" s="922"/>
      <c r="AE42" s="920"/>
      <c r="AF42" s="926"/>
      <c r="AG42" s="922"/>
      <c r="AH42" s="920"/>
      <c r="AI42" s="918"/>
      <c r="AJ42" s="922"/>
      <c r="AK42" s="920"/>
      <c r="AL42" s="918"/>
      <c r="AM42" s="928"/>
    </row>
    <row r="43" spans="2:52" ht="14.25" customHeight="1" x14ac:dyDescent="0.15">
      <c r="B43" s="184" t="s">
        <v>217</v>
      </c>
      <c r="C43" s="395" t="s">
        <v>94</v>
      </c>
      <c r="D43" s="929">
        <v>286349</v>
      </c>
      <c r="E43" s="930">
        <v>327842</v>
      </c>
      <c r="F43" s="934">
        <v>363950</v>
      </c>
      <c r="G43" s="932">
        <v>300880</v>
      </c>
      <c r="H43" s="933">
        <v>271565</v>
      </c>
      <c r="I43" s="931">
        <v>212257</v>
      </c>
      <c r="J43" s="932">
        <v>281031</v>
      </c>
      <c r="K43" s="930">
        <v>205438</v>
      </c>
      <c r="L43" s="934">
        <v>280903</v>
      </c>
      <c r="M43" s="932">
        <v>210696</v>
      </c>
      <c r="N43" s="930">
        <v>226110</v>
      </c>
      <c r="O43" s="934">
        <v>227660</v>
      </c>
      <c r="P43" s="932">
        <v>202893</v>
      </c>
      <c r="Q43" s="930">
        <v>204091</v>
      </c>
      <c r="R43" s="935">
        <v>221239.264</v>
      </c>
      <c r="S43" s="932">
        <v>218575.33100000001</v>
      </c>
      <c r="T43" s="930">
        <v>212780.32699999999</v>
      </c>
      <c r="U43" s="934"/>
      <c r="V43" s="936"/>
      <c r="W43" s="930"/>
      <c r="X43" s="937"/>
      <c r="Y43" s="936"/>
      <c r="Z43" s="938"/>
      <c r="AA43" s="934"/>
      <c r="AB43" s="939"/>
      <c r="AC43" s="938"/>
      <c r="AD43" s="934"/>
      <c r="AE43" s="932"/>
      <c r="AF43" s="938"/>
      <c r="AG43" s="934"/>
      <c r="AH43" s="932"/>
      <c r="AI43" s="930"/>
      <c r="AJ43" s="934"/>
      <c r="AK43" s="932"/>
      <c r="AL43" s="930"/>
      <c r="AM43" s="940"/>
    </row>
    <row r="44" spans="2:52" ht="14.25" customHeight="1" x14ac:dyDescent="0.15">
      <c r="B44" s="186" t="s">
        <v>217</v>
      </c>
      <c r="C44" s="417" t="s">
        <v>96</v>
      </c>
      <c r="D44" s="941">
        <v>795</v>
      </c>
      <c r="E44" s="942">
        <v>673</v>
      </c>
      <c r="F44" s="946">
        <v>579</v>
      </c>
      <c r="G44" s="944">
        <v>537</v>
      </c>
      <c r="H44" s="945">
        <v>579</v>
      </c>
      <c r="I44" s="943">
        <v>583</v>
      </c>
      <c r="J44" s="944">
        <v>559</v>
      </c>
      <c r="K44" s="942">
        <v>428</v>
      </c>
      <c r="L44" s="946">
        <v>415</v>
      </c>
      <c r="M44" s="944">
        <v>469</v>
      </c>
      <c r="N44" s="942">
        <v>528</v>
      </c>
      <c r="O44" s="946">
        <v>436</v>
      </c>
      <c r="P44" s="944">
        <v>428</v>
      </c>
      <c r="Q44" s="942">
        <v>451</v>
      </c>
      <c r="R44" s="947">
        <v>437.27322749984188</v>
      </c>
      <c r="S44" s="944">
        <v>481.4720941553793</v>
      </c>
      <c r="T44" s="942">
        <v>467.72513991286496</v>
      </c>
      <c r="U44" s="946"/>
      <c r="V44" s="948"/>
      <c r="W44" s="942"/>
      <c r="X44" s="947"/>
      <c r="Y44" s="948"/>
      <c r="Z44" s="949"/>
      <c r="AA44" s="946"/>
      <c r="AB44" s="950"/>
      <c r="AC44" s="949"/>
      <c r="AD44" s="946"/>
      <c r="AE44" s="944"/>
      <c r="AF44" s="949"/>
      <c r="AG44" s="946"/>
      <c r="AH44" s="944"/>
      <c r="AI44" s="942"/>
      <c r="AJ44" s="946"/>
      <c r="AK44" s="944"/>
      <c r="AL44" s="942"/>
      <c r="AM44" s="951"/>
    </row>
    <row r="45" spans="2:52" ht="14.25" customHeight="1" x14ac:dyDescent="0.15">
      <c r="B45" s="250" t="s">
        <v>29</v>
      </c>
      <c r="C45" s="394" t="s">
        <v>93</v>
      </c>
      <c r="D45" s="917">
        <v>1141</v>
      </c>
      <c r="E45" s="918">
        <v>1517</v>
      </c>
      <c r="F45" s="922">
        <v>1593</v>
      </c>
      <c r="G45" s="920">
        <v>1357</v>
      </c>
      <c r="H45" s="921">
        <v>1160</v>
      </c>
      <c r="I45" s="919">
        <v>947</v>
      </c>
      <c r="J45" s="920">
        <v>946</v>
      </c>
      <c r="K45" s="918">
        <v>873</v>
      </c>
      <c r="L45" s="922">
        <v>1226</v>
      </c>
      <c r="M45" s="920">
        <v>959</v>
      </c>
      <c r="N45" s="918">
        <v>1013</v>
      </c>
      <c r="O45" s="922">
        <v>1059</v>
      </c>
      <c r="P45" s="955">
        <v>1095</v>
      </c>
      <c r="Q45" s="918">
        <v>1112</v>
      </c>
      <c r="R45" s="923">
        <v>1355.5170000000001</v>
      </c>
      <c r="S45" s="920">
        <v>1134.5</v>
      </c>
      <c r="T45" s="918">
        <v>1073.653</v>
      </c>
      <c r="U45" s="922"/>
      <c r="V45" s="924"/>
      <c r="W45" s="918"/>
      <c r="X45" s="925"/>
      <c r="Y45" s="924"/>
      <c r="Z45" s="926"/>
      <c r="AA45" s="922"/>
      <c r="AB45" s="927"/>
      <c r="AC45" s="926"/>
      <c r="AD45" s="922"/>
      <c r="AE45" s="920"/>
      <c r="AF45" s="926"/>
      <c r="AG45" s="922"/>
      <c r="AH45" s="920"/>
      <c r="AI45" s="918"/>
      <c r="AJ45" s="922"/>
      <c r="AK45" s="920"/>
      <c r="AL45" s="918"/>
      <c r="AM45" s="928"/>
    </row>
    <row r="46" spans="2:52" ht="14.25" customHeight="1" x14ac:dyDescent="0.15">
      <c r="B46" s="184" t="s">
        <v>218</v>
      </c>
      <c r="C46" s="395" t="s">
        <v>94</v>
      </c>
      <c r="D46" s="929">
        <v>680658</v>
      </c>
      <c r="E46" s="930">
        <v>743505</v>
      </c>
      <c r="F46" s="934">
        <v>635272</v>
      </c>
      <c r="G46" s="932">
        <v>591279</v>
      </c>
      <c r="H46" s="933">
        <v>589464</v>
      </c>
      <c r="I46" s="931">
        <v>557831</v>
      </c>
      <c r="J46" s="932">
        <v>588889</v>
      </c>
      <c r="K46" s="930">
        <v>547057</v>
      </c>
      <c r="L46" s="934">
        <v>612433</v>
      </c>
      <c r="M46" s="932">
        <v>444800</v>
      </c>
      <c r="N46" s="930">
        <v>444759</v>
      </c>
      <c r="O46" s="934">
        <v>433269</v>
      </c>
      <c r="P46" s="969">
        <v>472470</v>
      </c>
      <c r="Q46" s="930">
        <v>470366</v>
      </c>
      <c r="R46" s="935">
        <v>505856.54800000001</v>
      </c>
      <c r="S46" s="932">
        <v>450817.53200000001</v>
      </c>
      <c r="T46" s="930">
        <v>443105.32699999999</v>
      </c>
      <c r="U46" s="934"/>
      <c r="V46" s="936"/>
      <c r="W46" s="930"/>
      <c r="X46" s="937"/>
      <c r="Y46" s="936"/>
      <c r="Z46" s="938"/>
      <c r="AA46" s="934"/>
      <c r="AB46" s="939"/>
      <c r="AC46" s="938"/>
      <c r="AD46" s="934"/>
      <c r="AE46" s="932"/>
      <c r="AF46" s="938"/>
      <c r="AG46" s="934"/>
      <c r="AH46" s="932"/>
      <c r="AI46" s="930"/>
      <c r="AJ46" s="934"/>
      <c r="AK46" s="932"/>
      <c r="AL46" s="930"/>
      <c r="AM46" s="940"/>
    </row>
    <row r="47" spans="2:52" ht="14.25" customHeight="1" x14ac:dyDescent="0.15">
      <c r="B47" s="186" t="s">
        <v>218</v>
      </c>
      <c r="C47" s="417" t="s">
        <v>96</v>
      </c>
      <c r="D47" s="941">
        <v>596</v>
      </c>
      <c r="E47" s="942">
        <v>490</v>
      </c>
      <c r="F47" s="946">
        <v>399</v>
      </c>
      <c r="G47" s="944">
        <v>436</v>
      </c>
      <c r="H47" s="945">
        <v>508</v>
      </c>
      <c r="I47" s="943">
        <v>589</v>
      </c>
      <c r="J47" s="944">
        <v>623</v>
      </c>
      <c r="K47" s="942">
        <v>626</v>
      </c>
      <c r="L47" s="946">
        <v>500</v>
      </c>
      <c r="M47" s="944">
        <v>464</v>
      </c>
      <c r="N47" s="942">
        <v>439</v>
      </c>
      <c r="O47" s="946">
        <v>409</v>
      </c>
      <c r="P47" s="944">
        <v>432</v>
      </c>
      <c r="Q47" s="942">
        <v>423</v>
      </c>
      <c r="R47" s="947">
        <v>373.18347759563324</v>
      </c>
      <c r="S47" s="944">
        <v>397.37111679153816</v>
      </c>
      <c r="T47" s="942">
        <v>412.70813475117194</v>
      </c>
      <c r="U47" s="946"/>
      <c r="V47" s="948"/>
      <c r="W47" s="942"/>
      <c r="X47" s="947"/>
      <c r="Y47" s="948"/>
      <c r="Z47" s="949"/>
      <c r="AA47" s="946"/>
      <c r="AB47" s="950"/>
      <c r="AC47" s="949"/>
      <c r="AD47" s="946"/>
      <c r="AE47" s="944"/>
      <c r="AF47" s="949"/>
      <c r="AG47" s="946"/>
      <c r="AH47" s="944"/>
      <c r="AI47" s="942"/>
      <c r="AJ47" s="946"/>
      <c r="AK47" s="944"/>
      <c r="AL47" s="942"/>
      <c r="AM47" s="951"/>
    </row>
    <row r="48" spans="2:52" ht="14.25" customHeight="1" x14ac:dyDescent="0.15">
      <c r="B48" s="250" t="s">
        <v>30</v>
      </c>
      <c r="C48" s="394" t="s">
        <v>93</v>
      </c>
      <c r="D48" s="917">
        <v>133</v>
      </c>
      <c r="E48" s="918">
        <v>182</v>
      </c>
      <c r="F48" s="922">
        <v>222</v>
      </c>
      <c r="G48" s="920">
        <v>209</v>
      </c>
      <c r="H48" s="921">
        <v>199</v>
      </c>
      <c r="I48" s="919">
        <v>171</v>
      </c>
      <c r="J48" s="920">
        <v>223</v>
      </c>
      <c r="K48" s="918">
        <v>201</v>
      </c>
      <c r="L48" s="922">
        <v>302</v>
      </c>
      <c r="M48" s="920">
        <v>225</v>
      </c>
      <c r="N48" s="918">
        <v>237</v>
      </c>
      <c r="O48" s="922">
        <v>277</v>
      </c>
      <c r="P48" s="920">
        <v>264</v>
      </c>
      <c r="Q48" s="918">
        <v>239</v>
      </c>
      <c r="R48" s="923">
        <v>275.45499999999998</v>
      </c>
      <c r="S48" s="920">
        <v>222.46199999999999</v>
      </c>
      <c r="T48" s="918">
        <v>210.184</v>
      </c>
      <c r="U48" s="922"/>
      <c r="V48" s="924"/>
      <c r="W48" s="918"/>
      <c r="X48" s="925"/>
      <c r="Y48" s="924"/>
      <c r="Z48" s="926"/>
      <c r="AA48" s="922"/>
      <c r="AB48" s="927"/>
      <c r="AC48" s="926"/>
      <c r="AD48" s="922"/>
      <c r="AE48" s="920"/>
      <c r="AF48" s="926"/>
      <c r="AG48" s="922"/>
      <c r="AH48" s="920"/>
      <c r="AI48" s="918"/>
      <c r="AJ48" s="922"/>
      <c r="AK48" s="920"/>
      <c r="AL48" s="918"/>
      <c r="AM48" s="928"/>
    </row>
    <row r="49" spans="2:39" ht="14.25" customHeight="1" x14ac:dyDescent="0.15">
      <c r="B49" s="184" t="s">
        <v>219</v>
      </c>
      <c r="C49" s="395" t="s">
        <v>94</v>
      </c>
      <c r="D49" s="929">
        <v>201816</v>
      </c>
      <c r="E49" s="930">
        <v>248011</v>
      </c>
      <c r="F49" s="934">
        <v>243874</v>
      </c>
      <c r="G49" s="932">
        <v>200922</v>
      </c>
      <c r="H49" s="933">
        <v>191692</v>
      </c>
      <c r="I49" s="931">
        <v>163784</v>
      </c>
      <c r="J49" s="932">
        <v>201217</v>
      </c>
      <c r="K49" s="930">
        <v>160886</v>
      </c>
      <c r="L49" s="934">
        <v>207635</v>
      </c>
      <c r="M49" s="983">
        <v>144537</v>
      </c>
      <c r="N49" s="930">
        <v>159207</v>
      </c>
      <c r="O49" s="934">
        <v>160032</v>
      </c>
      <c r="P49" s="932">
        <v>123598</v>
      </c>
      <c r="Q49" s="930">
        <v>108488</v>
      </c>
      <c r="R49" s="935">
        <v>122790.86900000001</v>
      </c>
      <c r="S49" s="932">
        <v>96604.964000000007</v>
      </c>
      <c r="T49" s="930">
        <v>101661.08</v>
      </c>
      <c r="U49" s="934"/>
      <c r="V49" s="936"/>
      <c r="W49" s="930"/>
      <c r="X49" s="937"/>
      <c r="Y49" s="936"/>
      <c r="Z49" s="938"/>
      <c r="AA49" s="934"/>
      <c r="AB49" s="939"/>
      <c r="AC49" s="938"/>
      <c r="AD49" s="934"/>
      <c r="AE49" s="932"/>
      <c r="AF49" s="938"/>
      <c r="AG49" s="934"/>
      <c r="AH49" s="932"/>
      <c r="AI49" s="930"/>
      <c r="AJ49" s="934"/>
      <c r="AK49" s="932"/>
      <c r="AL49" s="930"/>
      <c r="AM49" s="940"/>
    </row>
    <row r="50" spans="2:39" ht="14.25" customHeight="1" x14ac:dyDescent="0.15">
      <c r="B50" s="186" t="s">
        <v>219</v>
      </c>
      <c r="C50" s="417" t="s">
        <v>96</v>
      </c>
      <c r="D50" s="941">
        <v>1515</v>
      </c>
      <c r="E50" s="942">
        <v>1365</v>
      </c>
      <c r="F50" s="946">
        <v>1096</v>
      </c>
      <c r="G50" s="944">
        <v>962</v>
      </c>
      <c r="H50" s="945">
        <v>963</v>
      </c>
      <c r="I50" s="943">
        <v>956</v>
      </c>
      <c r="J50" s="944">
        <v>904</v>
      </c>
      <c r="K50" s="942">
        <v>799</v>
      </c>
      <c r="L50" s="946">
        <v>687</v>
      </c>
      <c r="M50" s="944">
        <v>642</v>
      </c>
      <c r="N50" s="942">
        <v>671</v>
      </c>
      <c r="O50" s="946">
        <v>579</v>
      </c>
      <c r="P50" s="944">
        <v>468</v>
      </c>
      <c r="Q50" s="942">
        <v>454</v>
      </c>
      <c r="R50" s="947">
        <v>445.77469641139209</v>
      </c>
      <c r="S50" s="944">
        <v>434.25377817335101</v>
      </c>
      <c r="T50" s="942">
        <v>483.67658813230315</v>
      </c>
      <c r="U50" s="946"/>
      <c r="V50" s="948"/>
      <c r="W50" s="942"/>
      <c r="X50" s="947"/>
      <c r="Y50" s="948"/>
      <c r="Z50" s="949"/>
      <c r="AA50" s="946"/>
      <c r="AB50" s="950"/>
      <c r="AC50" s="949"/>
      <c r="AD50" s="946"/>
      <c r="AE50" s="944"/>
      <c r="AF50" s="949"/>
      <c r="AG50" s="946"/>
      <c r="AH50" s="944"/>
      <c r="AI50" s="942"/>
      <c r="AJ50" s="946"/>
      <c r="AK50" s="944"/>
      <c r="AL50" s="942"/>
      <c r="AM50" s="951"/>
    </row>
    <row r="51" spans="2:39" ht="14.25" customHeight="1" x14ac:dyDescent="0.15">
      <c r="B51" s="250" t="s">
        <v>220</v>
      </c>
      <c r="C51" s="394" t="s">
        <v>93</v>
      </c>
      <c r="D51" s="917">
        <v>126</v>
      </c>
      <c r="E51" s="918">
        <v>197</v>
      </c>
      <c r="F51" s="922">
        <v>276</v>
      </c>
      <c r="G51" s="920">
        <v>220</v>
      </c>
      <c r="H51" s="921">
        <v>207</v>
      </c>
      <c r="I51" s="919">
        <v>181</v>
      </c>
      <c r="J51" s="920">
        <v>226</v>
      </c>
      <c r="K51" s="918">
        <v>206</v>
      </c>
      <c r="L51" s="922">
        <v>274</v>
      </c>
      <c r="M51" s="920">
        <v>191</v>
      </c>
      <c r="N51" s="918">
        <v>193</v>
      </c>
      <c r="O51" s="922">
        <v>191</v>
      </c>
      <c r="P51" s="920">
        <v>210</v>
      </c>
      <c r="Q51" s="918">
        <v>179</v>
      </c>
      <c r="R51" s="923">
        <v>198.24600000000001</v>
      </c>
      <c r="S51" s="920">
        <v>188.62</v>
      </c>
      <c r="T51" s="918">
        <v>204.17400000000001</v>
      </c>
      <c r="U51" s="922"/>
      <c r="V51" s="924"/>
      <c r="W51" s="918"/>
      <c r="X51" s="925"/>
      <c r="Y51" s="924"/>
      <c r="Z51" s="926"/>
      <c r="AA51" s="922"/>
      <c r="AB51" s="927"/>
      <c r="AC51" s="926"/>
      <c r="AD51" s="922"/>
      <c r="AE51" s="920"/>
      <c r="AF51" s="926"/>
      <c r="AG51" s="922"/>
      <c r="AH51" s="920"/>
      <c r="AI51" s="918"/>
      <c r="AJ51" s="922"/>
      <c r="AK51" s="920"/>
      <c r="AL51" s="918"/>
      <c r="AM51" s="928"/>
    </row>
    <row r="52" spans="2:39" ht="14.25" customHeight="1" x14ac:dyDescent="0.15">
      <c r="B52" s="184" t="s">
        <v>220</v>
      </c>
      <c r="C52" s="395" t="s">
        <v>94</v>
      </c>
      <c r="D52" s="929">
        <v>39075</v>
      </c>
      <c r="E52" s="930">
        <v>56307</v>
      </c>
      <c r="F52" s="934">
        <v>73256</v>
      </c>
      <c r="G52" s="932">
        <v>57969</v>
      </c>
      <c r="H52" s="933">
        <v>55479</v>
      </c>
      <c r="I52" s="931">
        <v>53550</v>
      </c>
      <c r="J52" s="932">
        <v>68796</v>
      </c>
      <c r="K52" s="930">
        <v>59774</v>
      </c>
      <c r="L52" s="934">
        <v>77219</v>
      </c>
      <c r="M52" s="932">
        <v>53862</v>
      </c>
      <c r="N52" s="930">
        <v>56925</v>
      </c>
      <c r="O52" s="934">
        <v>63195</v>
      </c>
      <c r="P52" s="932">
        <v>72238</v>
      </c>
      <c r="Q52" s="930">
        <v>58981</v>
      </c>
      <c r="R52" s="935">
        <v>63013.857000000004</v>
      </c>
      <c r="S52" s="932">
        <v>56568.357000000004</v>
      </c>
      <c r="T52" s="930">
        <v>55374.305999999997</v>
      </c>
      <c r="U52" s="934"/>
      <c r="V52" s="936"/>
      <c r="W52" s="930"/>
      <c r="X52" s="937"/>
      <c r="Y52" s="936"/>
      <c r="Z52" s="938"/>
      <c r="AA52" s="934"/>
      <c r="AB52" s="939"/>
      <c r="AC52" s="938"/>
      <c r="AD52" s="934"/>
      <c r="AE52" s="932"/>
      <c r="AF52" s="938"/>
      <c r="AG52" s="934"/>
      <c r="AH52" s="932"/>
      <c r="AI52" s="930"/>
      <c r="AJ52" s="934"/>
      <c r="AK52" s="932"/>
      <c r="AL52" s="930"/>
      <c r="AM52" s="940"/>
    </row>
    <row r="53" spans="2:39" ht="14.25" customHeight="1" x14ac:dyDescent="0.15">
      <c r="B53" s="186" t="s">
        <v>220</v>
      </c>
      <c r="C53" s="417" t="s">
        <v>96</v>
      </c>
      <c r="D53" s="941">
        <v>310</v>
      </c>
      <c r="E53" s="942">
        <v>286</v>
      </c>
      <c r="F53" s="946">
        <v>266</v>
      </c>
      <c r="G53" s="944">
        <v>264</v>
      </c>
      <c r="H53" s="945">
        <v>268</v>
      </c>
      <c r="I53" s="943">
        <v>295</v>
      </c>
      <c r="J53" s="944">
        <v>304</v>
      </c>
      <c r="K53" s="942">
        <v>290</v>
      </c>
      <c r="L53" s="946">
        <v>282</v>
      </c>
      <c r="M53" s="944">
        <v>283</v>
      </c>
      <c r="N53" s="942">
        <v>296</v>
      </c>
      <c r="O53" s="946">
        <v>331</v>
      </c>
      <c r="P53" s="944">
        <v>344</v>
      </c>
      <c r="Q53" s="942">
        <v>329</v>
      </c>
      <c r="R53" s="947">
        <v>317.85688992463906</v>
      </c>
      <c r="S53" s="944">
        <v>299.906462729297</v>
      </c>
      <c r="T53" s="942">
        <v>271.21134914337767</v>
      </c>
      <c r="U53" s="946"/>
      <c r="V53" s="948"/>
      <c r="W53" s="942"/>
      <c r="X53" s="947"/>
      <c r="Y53" s="948"/>
      <c r="Z53" s="949"/>
      <c r="AA53" s="946"/>
      <c r="AB53" s="950"/>
      <c r="AC53" s="949"/>
      <c r="AD53" s="946"/>
      <c r="AE53" s="944"/>
      <c r="AF53" s="949"/>
      <c r="AG53" s="946"/>
      <c r="AH53" s="944"/>
      <c r="AI53" s="942"/>
      <c r="AJ53" s="946"/>
      <c r="AK53" s="944"/>
      <c r="AL53" s="942"/>
      <c r="AM53" s="951"/>
    </row>
    <row r="54" spans="2:39" ht="14.25" customHeight="1" x14ac:dyDescent="0.15">
      <c r="B54" s="250" t="s">
        <v>120</v>
      </c>
      <c r="C54" s="394" t="s">
        <v>93</v>
      </c>
      <c r="D54" s="917">
        <v>636</v>
      </c>
      <c r="E54" s="918">
        <v>617</v>
      </c>
      <c r="F54" s="922">
        <v>900</v>
      </c>
      <c r="G54" s="920">
        <v>761</v>
      </c>
      <c r="H54" s="921">
        <v>683</v>
      </c>
      <c r="I54" s="919">
        <v>624</v>
      </c>
      <c r="J54" s="920">
        <v>1464</v>
      </c>
      <c r="K54" s="918">
        <v>1338</v>
      </c>
      <c r="L54" s="922">
        <v>1750</v>
      </c>
      <c r="M54" s="920">
        <v>1146</v>
      </c>
      <c r="N54" s="918">
        <v>926</v>
      </c>
      <c r="O54" s="922">
        <v>1219</v>
      </c>
      <c r="P54" s="920">
        <v>1243</v>
      </c>
      <c r="Q54" s="918">
        <v>1164</v>
      </c>
      <c r="R54" s="923">
        <v>1166.9480000000001</v>
      </c>
      <c r="S54" s="920">
        <v>751.10199999999998</v>
      </c>
      <c r="T54" s="918">
        <v>868.19600000000003</v>
      </c>
      <c r="U54" s="922"/>
      <c r="V54" s="924"/>
      <c r="W54" s="918"/>
      <c r="X54" s="925"/>
      <c r="Y54" s="924"/>
      <c r="Z54" s="926"/>
      <c r="AA54" s="922"/>
      <c r="AB54" s="927"/>
      <c r="AC54" s="926"/>
      <c r="AD54" s="922"/>
      <c r="AE54" s="920"/>
      <c r="AF54" s="926"/>
      <c r="AG54" s="922"/>
      <c r="AH54" s="920"/>
      <c r="AI54" s="918"/>
      <c r="AJ54" s="922"/>
      <c r="AK54" s="920"/>
      <c r="AL54" s="918"/>
      <c r="AM54" s="928"/>
    </row>
    <row r="55" spans="2:39" ht="14.25" customHeight="1" x14ac:dyDescent="0.15">
      <c r="B55" s="184" t="s">
        <v>120</v>
      </c>
      <c r="C55" s="395" t="s">
        <v>94</v>
      </c>
      <c r="D55" s="929">
        <v>442339</v>
      </c>
      <c r="E55" s="930">
        <v>395191</v>
      </c>
      <c r="F55" s="934">
        <v>528530</v>
      </c>
      <c r="G55" s="932">
        <v>440398</v>
      </c>
      <c r="H55" s="933">
        <v>412054</v>
      </c>
      <c r="I55" s="931">
        <v>352884</v>
      </c>
      <c r="J55" s="932">
        <v>581713</v>
      </c>
      <c r="K55" s="930">
        <v>444713</v>
      </c>
      <c r="L55" s="934">
        <v>578833</v>
      </c>
      <c r="M55" s="932">
        <v>439792</v>
      </c>
      <c r="N55" s="930">
        <v>460210</v>
      </c>
      <c r="O55" s="934">
        <v>534830</v>
      </c>
      <c r="P55" s="932">
        <v>469800</v>
      </c>
      <c r="Q55" s="930">
        <v>453880</v>
      </c>
      <c r="R55" s="935">
        <v>442576.70699999999</v>
      </c>
      <c r="S55" s="932">
        <v>379732.66100000002</v>
      </c>
      <c r="T55" s="930">
        <v>420667.54599999997</v>
      </c>
      <c r="U55" s="934"/>
      <c r="V55" s="936"/>
      <c r="W55" s="930"/>
      <c r="X55" s="937"/>
      <c r="Y55" s="936"/>
      <c r="Z55" s="938"/>
      <c r="AA55" s="934"/>
      <c r="AB55" s="939"/>
      <c r="AC55" s="938"/>
      <c r="AD55" s="934"/>
      <c r="AE55" s="932"/>
      <c r="AF55" s="938"/>
      <c r="AG55" s="934"/>
      <c r="AH55" s="932"/>
      <c r="AI55" s="930"/>
      <c r="AJ55" s="934"/>
      <c r="AK55" s="932"/>
      <c r="AL55" s="930"/>
      <c r="AM55" s="940"/>
    </row>
    <row r="56" spans="2:39" ht="14.25" customHeight="1" x14ac:dyDescent="0.15">
      <c r="B56" s="186" t="s">
        <v>120</v>
      </c>
      <c r="C56" s="417" t="s">
        <v>96</v>
      </c>
      <c r="D56" s="941">
        <v>695</v>
      </c>
      <c r="E56" s="942">
        <v>641</v>
      </c>
      <c r="F56" s="946">
        <v>587</v>
      </c>
      <c r="G56" s="944">
        <v>363</v>
      </c>
      <c r="H56" s="945">
        <v>603</v>
      </c>
      <c r="I56" s="943">
        <v>565</v>
      </c>
      <c r="J56" s="944">
        <v>397</v>
      </c>
      <c r="K56" s="942">
        <v>332</v>
      </c>
      <c r="L56" s="946">
        <v>331</v>
      </c>
      <c r="M56" s="944">
        <v>384</v>
      </c>
      <c r="N56" s="942">
        <v>497</v>
      </c>
      <c r="O56" s="946">
        <v>439</v>
      </c>
      <c r="P56" s="944">
        <v>378</v>
      </c>
      <c r="Q56" s="942">
        <v>390</v>
      </c>
      <c r="R56" s="947">
        <v>379.26000730109649</v>
      </c>
      <c r="S56" s="944">
        <v>505.56736768108732</v>
      </c>
      <c r="T56" s="942">
        <v>484.53061981395899</v>
      </c>
      <c r="U56" s="946"/>
      <c r="V56" s="948"/>
      <c r="W56" s="942"/>
      <c r="X56" s="947"/>
      <c r="Y56" s="948"/>
      <c r="Z56" s="949"/>
      <c r="AA56" s="946"/>
      <c r="AB56" s="950"/>
      <c r="AC56" s="949"/>
      <c r="AD56" s="946"/>
      <c r="AE56" s="944"/>
      <c r="AF56" s="949"/>
      <c r="AG56" s="946"/>
      <c r="AH56" s="944"/>
      <c r="AI56" s="942"/>
      <c r="AJ56" s="946"/>
      <c r="AK56" s="944"/>
      <c r="AL56" s="942"/>
      <c r="AM56" s="951"/>
    </row>
    <row r="57" spans="2:39" ht="14.25" customHeight="1" x14ac:dyDescent="0.15">
      <c r="B57" s="250" t="s">
        <v>33</v>
      </c>
      <c r="C57" s="394" t="s">
        <v>93</v>
      </c>
      <c r="D57" s="917">
        <v>1315</v>
      </c>
      <c r="E57" s="918">
        <v>1254</v>
      </c>
      <c r="F57" s="922">
        <v>1482</v>
      </c>
      <c r="G57" s="920">
        <v>1257</v>
      </c>
      <c r="H57" s="921">
        <v>1392</v>
      </c>
      <c r="I57" s="919">
        <v>1173</v>
      </c>
      <c r="J57" s="920">
        <v>1551</v>
      </c>
      <c r="K57" s="918">
        <v>1224</v>
      </c>
      <c r="L57" s="922">
        <v>2227</v>
      </c>
      <c r="M57" s="920">
        <v>1621</v>
      </c>
      <c r="N57" s="918">
        <v>1901</v>
      </c>
      <c r="O57" s="922">
        <v>2419</v>
      </c>
      <c r="P57" s="920">
        <v>2186</v>
      </c>
      <c r="Q57" s="918">
        <v>2347</v>
      </c>
      <c r="R57" s="923">
        <v>2303.1</v>
      </c>
      <c r="S57" s="920">
        <v>2126.1379999999999</v>
      </c>
      <c r="T57" s="918">
        <v>2055.098</v>
      </c>
      <c r="U57" s="922"/>
      <c r="V57" s="924"/>
      <c r="W57" s="918"/>
      <c r="X57" s="925"/>
      <c r="Y57" s="924"/>
      <c r="Z57" s="926"/>
      <c r="AA57" s="922"/>
      <c r="AB57" s="927"/>
      <c r="AC57" s="926"/>
      <c r="AD57" s="922"/>
      <c r="AE57" s="920"/>
      <c r="AF57" s="926"/>
      <c r="AG57" s="922"/>
      <c r="AH57" s="920"/>
      <c r="AI57" s="918"/>
      <c r="AJ57" s="922"/>
      <c r="AK57" s="920"/>
      <c r="AL57" s="918"/>
      <c r="AM57" s="928"/>
    </row>
    <row r="58" spans="2:39" ht="14.25" customHeight="1" x14ac:dyDescent="0.15">
      <c r="B58" s="184" t="s">
        <v>221</v>
      </c>
      <c r="C58" s="395" t="s">
        <v>94</v>
      </c>
      <c r="D58" s="929">
        <v>579155</v>
      </c>
      <c r="E58" s="930">
        <v>598845</v>
      </c>
      <c r="F58" s="934">
        <v>795527</v>
      </c>
      <c r="G58" s="932">
        <v>660783</v>
      </c>
      <c r="H58" s="933">
        <v>670828</v>
      </c>
      <c r="I58" s="931">
        <v>501744</v>
      </c>
      <c r="J58" s="932">
        <v>602069</v>
      </c>
      <c r="K58" s="930">
        <v>499429</v>
      </c>
      <c r="L58" s="934">
        <v>857383</v>
      </c>
      <c r="M58" s="932">
        <v>554772</v>
      </c>
      <c r="N58" s="930">
        <v>610189</v>
      </c>
      <c r="O58" s="934">
        <v>696025</v>
      </c>
      <c r="P58" s="932">
        <v>609142</v>
      </c>
      <c r="Q58" s="930">
        <v>636582</v>
      </c>
      <c r="R58" s="935">
        <v>651708.71100000001</v>
      </c>
      <c r="S58" s="932">
        <v>688190.11</v>
      </c>
      <c r="T58" s="930">
        <v>651280.02399999998</v>
      </c>
      <c r="U58" s="934"/>
      <c r="V58" s="936"/>
      <c r="W58" s="930"/>
      <c r="X58" s="937"/>
      <c r="Y58" s="936"/>
      <c r="Z58" s="938"/>
      <c r="AA58" s="934"/>
      <c r="AB58" s="939"/>
      <c r="AC58" s="938"/>
      <c r="AD58" s="934"/>
      <c r="AE58" s="932"/>
      <c r="AF58" s="938"/>
      <c r="AG58" s="934"/>
      <c r="AH58" s="932"/>
      <c r="AI58" s="930"/>
      <c r="AJ58" s="934"/>
      <c r="AK58" s="932"/>
      <c r="AL58" s="930"/>
      <c r="AM58" s="940"/>
    </row>
    <row r="59" spans="2:39" ht="14.25" customHeight="1" x14ac:dyDescent="0.15">
      <c r="B59" s="186" t="s">
        <v>221</v>
      </c>
      <c r="C59" s="417" t="s">
        <v>96</v>
      </c>
      <c r="D59" s="941">
        <v>440</v>
      </c>
      <c r="E59" s="942">
        <v>478</v>
      </c>
      <c r="F59" s="946">
        <v>537</v>
      </c>
      <c r="G59" s="944">
        <v>526</v>
      </c>
      <c r="H59" s="945">
        <v>482</v>
      </c>
      <c r="I59" s="943">
        <v>428</v>
      </c>
      <c r="J59" s="944">
        <v>388</v>
      </c>
      <c r="K59" s="942">
        <v>408</v>
      </c>
      <c r="L59" s="946">
        <v>385</v>
      </c>
      <c r="M59" s="944">
        <v>342</v>
      </c>
      <c r="N59" s="942">
        <v>321</v>
      </c>
      <c r="O59" s="946">
        <v>288</v>
      </c>
      <c r="P59" s="944">
        <v>279</v>
      </c>
      <c r="Q59" s="942">
        <v>271</v>
      </c>
      <c r="R59" s="947">
        <v>282.97021883548263</v>
      </c>
      <c r="S59" s="944">
        <v>323.68082880791371</v>
      </c>
      <c r="T59" s="942">
        <v>316.9094729302447</v>
      </c>
      <c r="U59" s="946"/>
      <c r="V59" s="948"/>
      <c r="W59" s="942"/>
      <c r="X59" s="947"/>
      <c r="Y59" s="948"/>
      <c r="Z59" s="949"/>
      <c r="AA59" s="946"/>
      <c r="AB59" s="950"/>
      <c r="AC59" s="949"/>
      <c r="AD59" s="946"/>
      <c r="AE59" s="944"/>
      <c r="AF59" s="949"/>
      <c r="AG59" s="946"/>
      <c r="AH59" s="944"/>
      <c r="AI59" s="942"/>
      <c r="AJ59" s="946"/>
      <c r="AK59" s="944"/>
      <c r="AL59" s="942"/>
      <c r="AM59" s="951"/>
    </row>
    <row r="60" spans="2:39" ht="14.25" customHeight="1" x14ac:dyDescent="0.15">
      <c r="B60" s="250" t="s">
        <v>34</v>
      </c>
      <c r="C60" s="394" t="s">
        <v>93</v>
      </c>
      <c r="D60" s="917">
        <v>382</v>
      </c>
      <c r="E60" s="918">
        <v>425</v>
      </c>
      <c r="F60" s="922">
        <v>586</v>
      </c>
      <c r="G60" s="920">
        <v>569</v>
      </c>
      <c r="H60" s="921">
        <v>588</v>
      </c>
      <c r="I60" s="919">
        <v>438</v>
      </c>
      <c r="J60" s="920">
        <v>587</v>
      </c>
      <c r="K60" s="918">
        <v>487</v>
      </c>
      <c r="L60" s="922">
        <v>751</v>
      </c>
      <c r="M60" s="920">
        <v>752</v>
      </c>
      <c r="N60" s="918">
        <v>859</v>
      </c>
      <c r="O60" s="922">
        <v>992</v>
      </c>
      <c r="P60" s="920">
        <v>952</v>
      </c>
      <c r="Q60" s="918">
        <v>904</v>
      </c>
      <c r="R60" s="923">
        <v>992.25400000000002</v>
      </c>
      <c r="S60" s="920">
        <v>873.45</v>
      </c>
      <c r="T60" s="918">
        <v>847.13599999999997</v>
      </c>
      <c r="U60" s="922"/>
      <c r="V60" s="924"/>
      <c r="W60" s="918"/>
      <c r="X60" s="925"/>
      <c r="Y60" s="924"/>
      <c r="Z60" s="926"/>
      <c r="AA60" s="922"/>
      <c r="AB60" s="927"/>
      <c r="AC60" s="926"/>
      <c r="AD60" s="922"/>
      <c r="AE60" s="920"/>
      <c r="AF60" s="926"/>
      <c r="AG60" s="922"/>
      <c r="AH60" s="920"/>
      <c r="AI60" s="918"/>
      <c r="AJ60" s="922"/>
      <c r="AK60" s="920"/>
      <c r="AL60" s="918"/>
      <c r="AM60" s="928"/>
    </row>
    <row r="61" spans="2:39" ht="14.25" customHeight="1" x14ac:dyDescent="0.15">
      <c r="B61" s="184" t="s">
        <v>121</v>
      </c>
      <c r="C61" s="395" t="s">
        <v>94</v>
      </c>
      <c r="D61" s="929">
        <v>214716</v>
      </c>
      <c r="E61" s="930">
        <v>234111</v>
      </c>
      <c r="F61" s="934">
        <v>299660</v>
      </c>
      <c r="G61" s="932">
        <v>278377</v>
      </c>
      <c r="H61" s="933">
        <v>265856</v>
      </c>
      <c r="I61" s="931">
        <v>201251</v>
      </c>
      <c r="J61" s="932">
        <v>278919</v>
      </c>
      <c r="K61" s="930">
        <v>259976</v>
      </c>
      <c r="L61" s="934">
        <v>360518</v>
      </c>
      <c r="M61" s="932">
        <v>314999</v>
      </c>
      <c r="N61" s="930">
        <v>329452</v>
      </c>
      <c r="O61" s="934">
        <v>362446</v>
      </c>
      <c r="P61" s="932">
        <v>325458</v>
      </c>
      <c r="Q61" s="930">
        <v>331694</v>
      </c>
      <c r="R61" s="935">
        <v>365148.46799999999</v>
      </c>
      <c r="S61" s="932">
        <v>379756.38299999997</v>
      </c>
      <c r="T61" s="930">
        <v>357975.65899999999</v>
      </c>
      <c r="U61" s="934"/>
      <c r="V61" s="936"/>
      <c r="W61" s="930"/>
      <c r="X61" s="937"/>
      <c r="Y61" s="936"/>
      <c r="Z61" s="938"/>
      <c r="AA61" s="934"/>
      <c r="AB61" s="939"/>
      <c r="AC61" s="938"/>
      <c r="AD61" s="934"/>
      <c r="AE61" s="932"/>
      <c r="AF61" s="938"/>
      <c r="AG61" s="934"/>
      <c r="AH61" s="932"/>
      <c r="AI61" s="930"/>
      <c r="AJ61" s="934"/>
      <c r="AK61" s="932"/>
      <c r="AL61" s="930"/>
      <c r="AM61" s="940"/>
    </row>
    <row r="62" spans="2:39" ht="14.25" customHeight="1" x14ac:dyDescent="0.15">
      <c r="B62" s="186" t="s">
        <v>121</v>
      </c>
      <c r="C62" s="417" t="s">
        <v>96</v>
      </c>
      <c r="D62" s="941">
        <v>562</v>
      </c>
      <c r="E62" s="942">
        <v>551</v>
      </c>
      <c r="F62" s="946">
        <v>512</v>
      </c>
      <c r="G62" s="944">
        <v>489</v>
      </c>
      <c r="H62" s="945">
        <v>452</v>
      </c>
      <c r="I62" s="943">
        <v>460</v>
      </c>
      <c r="J62" s="944">
        <v>475</v>
      </c>
      <c r="K62" s="942">
        <v>534</v>
      </c>
      <c r="L62" s="946">
        <v>480</v>
      </c>
      <c r="M62" s="944">
        <v>419</v>
      </c>
      <c r="N62" s="942">
        <v>384</v>
      </c>
      <c r="O62" s="946">
        <v>366</v>
      </c>
      <c r="P62" s="944">
        <v>342</v>
      </c>
      <c r="Q62" s="942">
        <v>367</v>
      </c>
      <c r="R62" s="947">
        <v>367.99898816230518</v>
      </c>
      <c r="S62" s="944">
        <v>434.7774720934226</v>
      </c>
      <c r="T62" s="942">
        <v>422.5716520133721</v>
      </c>
      <c r="U62" s="946"/>
      <c r="V62" s="948"/>
      <c r="W62" s="942"/>
      <c r="X62" s="947"/>
      <c r="Y62" s="948"/>
      <c r="Z62" s="949"/>
      <c r="AA62" s="946"/>
      <c r="AB62" s="950"/>
      <c r="AC62" s="949"/>
      <c r="AD62" s="946"/>
      <c r="AE62" s="944"/>
      <c r="AF62" s="949"/>
      <c r="AG62" s="946"/>
      <c r="AH62" s="944"/>
      <c r="AI62" s="942"/>
      <c r="AJ62" s="946"/>
      <c r="AK62" s="944"/>
      <c r="AL62" s="942"/>
      <c r="AM62" s="951"/>
    </row>
    <row r="63" spans="2:39" ht="14.25" customHeight="1" x14ac:dyDescent="0.15">
      <c r="B63" s="250" t="s">
        <v>35</v>
      </c>
      <c r="C63" s="394" t="s">
        <v>93</v>
      </c>
      <c r="D63" s="917">
        <v>166</v>
      </c>
      <c r="E63" s="918">
        <v>129</v>
      </c>
      <c r="F63" s="922">
        <v>215</v>
      </c>
      <c r="G63" s="920">
        <v>169</v>
      </c>
      <c r="H63" s="921">
        <v>235</v>
      </c>
      <c r="I63" s="919">
        <v>212</v>
      </c>
      <c r="J63" s="920">
        <v>251</v>
      </c>
      <c r="K63" s="918">
        <v>212</v>
      </c>
      <c r="L63" s="922">
        <v>312</v>
      </c>
      <c r="M63" s="920">
        <v>289</v>
      </c>
      <c r="N63" s="918">
        <v>323</v>
      </c>
      <c r="O63" s="922">
        <v>378</v>
      </c>
      <c r="P63" s="920">
        <v>331</v>
      </c>
      <c r="Q63" s="918">
        <v>366</v>
      </c>
      <c r="R63" s="923">
        <v>424.43400000000003</v>
      </c>
      <c r="S63" s="920">
        <v>386.98</v>
      </c>
      <c r="T63" s="918">
        <v>373.68099999999998</v>
      </c>
      <c r="U63" s="922"/>
      <c r="V63" s="924"/>
      <c r="W63" s="918"/>
      <c r="X63" s="925"/>
      <c r="Y63" s="924"/>
      <c r="Z63" s="926"/>
      <c r="AA63" s="922"/>
      <c r="AB63" s="927"/>
      <c r="AC63" s="926"/>
      <c r="AD63" s="922"/>
      <c r="AE63" s="920"/>
      <c r="AF63" s="926"/>
      <c r="AG63" s="922"/>
      <c r="AH63" s="920"/>
      <c r="AI63" s="918"/>
      <c r="AJ63" s="922"/>
      <c r="AK63" s="920"/>
      <c r="AL63" s="918"/>
      <c r="AM63" s="928"/>
    </row>
    <row r="64" spans="2:39" ht="14.25" customHeight="1" x14ac:dyDescent="0.15">
      <c r="B64" s="184" t="s">
        <v>222</v>
      </c>
      <c r="C64" s="395" t="s">
        <v>94</v>
      </c>
      <c r="D64" s="929">
        <v>90267</v>
      </c>
      <c r="E64" s="930">
        <v>77402</v>
      </c>
      <c r="F64" s="934">
        <v>124778</v>
      </c>
      <c r="G64" s="932">
        <v>92750</v>
      </c>
      <c r="H64" s="933">
        <v>117118</v>
      </c>
      <c r="I64" s="931">
        <v>97663</v>
      </c>
      <c r="J64" s="932">
        <v>113345</v>
      </c>
      <c r="K64" s="930">
        <v>99986</v>
      </c>
      <c r="L64" s="934">
        <v>144935</v>
      </c>
      <c r="M64" s="932">
        <v>128040</v>
      </c>
      <c r="N64" s="930">
        <v>133682</v>
      </c>
      <c r="O64" s="934">
        <v>152414</v>
      </c>
      <c r="P64" s="932">
        <v>129648</v>
      </c>
      <c r="Q64" s="930">
        <v>142309</v>
      </c>
      <c r="R64" s="935">
        <v>158380.29199999999</v>
      </c>
      <c r="S64" s="932">
        <v>147180.66</v>
      </c>
      <c r="T64" s="930">
        <v>150160.617</v>
      </c>
      <c r="U64" s="934"/>
      <c r="V64" s="936"/>
      <c r="W64" s="930"/>
      <c r="X64" s="937"/>
      <c r="Y64" s="936"/>
      <c r="Z64" s="938"/>
      <c r="AA64" s="934"/>
      <c r="AB64" s="939"/>
      <c r="AC64" s="938"/>
      <c r="AD64" s="934"/>
      <c r="AE64" s="932"/>
      <c r="AF64" s="938"/>
      <c r="AG64" s="934"/>
      <c r="AH64" s="932"/>
      <c r="AI64" s="930"/>
      <c r="AJ64" s="934"/>
      <c r="AK64" s="932"/>
      <c r="AL64" s="930"/>
      <c r="AM64" s="940"/>
    </row>
    <row r="65" spans="2:39" ht="14.25" customHeight="1" x14ac:dyDescent="0.15">
      <c r="B65" s="186" t="s">
        <v>222</v>
      </c>
      <c r="C65" s="417" t="s">
        <v>96</v>
      </c>
      <c r="D65" s="941">
        <v>543</v>
      </c>
      <c r="E65" s="942">
        <v>599</v>
      </c>
      <c r="F65" s="946">
        <v>579</v>
      </c>
      <c r="G65" s="944">
        <v>550</v>
      </c>
      <c r="H65" s="945">
        <v>498</v>
      </c>
      <c r="I65" s="943">
        <v>462</v>
      </c>
      <c r="J65" s="944">
        <v>451</v>
      </c>
      <c r="K65" s="942">
        <v>471</v>
      </c>
      <c r="L65" s="946">
        <v>465</v>
      </c>
      <c r="M65" s="944">
        <v>444</v>
      </c>
      <c r="N65" s="942">
        <v>414</v>
      </c>
      <c r="O65" s="946">
        <v>403</v>
      </c>
      <c r="P65" s="944">
        <v>392</v>
      </c>
      <c r="Q65" s="942">
        <v>389</v>
      </c>
      <c r="R65" s="947">
        <v>373.15646720102529</v>
      </c>
      <c r="S65" s="944">
        <v>380.33143831722566</v>
      </c>
      <c r="T65" s="942">
        <v>401.84172328804516</v>
      </c>
      <c r="U65" s="946"/>
      <c r="V65" s="948"/>
      <c r="W65" s="942"/>
      <c r="X65" s="947"/>
      <c r="Y65" s="948"/>
      <c r="Z65" s="949"/>
      <c r="AA65" s="946"/>
      <c r="AB65" s="950"/>
      <c r="AC65" s="949"/>
      <c r="AD65" s="946"/>
      <c r="AE65" s="944"/>
      <c r="AF65" s="949"/>
      <c r="AG65" s="946"/>
      <c r="AH65" s="944"/>
      <c r="AI65" s="942"/>
      <c r="AJ65" s="946"/>
      <c r="AK65" s="944"/>
      <c r="AL65" s="942"/>
      <c r="AM65" s="951"/>
    </row>
    <row r="66" spans="2:39" ht="14.25" customHeight="1" x14ac:dyDescent="0.15">
      <c r="B66" s="250" t="s">
        <v>170</v>
      </c>
      <c r="C66" s="394" t="s">
        <v>93</v>
      </c>
      <c r="D66" s="917">
        <v>1198</v>
      </c>
      <c r="E66" s="918">
        <v>1367</v>
      </c>
      <c r="F66" s="922">
        <v>1692</v>
      </c>
      <c r="G66" s="920">
        <v>1517</v>
      </c>
      <c r="H66" s="921">
        <v>1435</v>
      </c>
      <c r="I66" s="919">
        <v>1204</v>
      </c>
      <c r="J66" s="920">
        <v>1586</v>
      </c>
      <c r="K66" s="918">
        <v>1290</v>
      </c>
      <c r="L66" s="922">
        <v>2272</v>
      </c>
      <c r="M66" s="920">
        <v>1801</v>
      </c>
      <c r="N66" s="918">
        <v>1802</v>
      </c>
      <c r="O66" s="922">
        <v>2240</v>
      </c>
      <c r="P66" s="920">
        <v>2157</v>
      </c>
      <c r="Q66" s="918">
        <v>2256</v>
      </c>
      <c r="R66" s="923">
        <v>3016.527</v>
      </c>
      <c r="S66" s="920">
        <v>1930.463</v>
      </c>
      <c r="T66" s="918">
        <v>2324.2750000000001</v>
      </c>
      <c r="U66" s="922"/>
      <c r="V66" s="924"/>
      <c r="W66" s="918"/>
      <c r="X66" s="925"/>
      <c r="Y66" s="924"/>
      <c r="Z66" s="926"/>
      <c r="AA66" s="922"/>
      <c r="AB66" s="927"/>
      <c r="AC66" s="926"/>
      <c r="AD66" s="922"/>
      <c r="AE66" s="920"/>
      <c r="AF66" s="926"/>
      <c r="AG66" s="922"/>
      <c r="AH66" s="920"/>
      <c r="AI66" s="918"/>
      <c r="AJ66" s="922"/>
      <c r="AK66" s="920"/>
      <c r="AL66" s="918"/>
      <c r="AM66" s="928"/>
    </row>
    <row r="67" spans="2:39" ht="14.25" customHeight="1" x14ac:dyDescent="0.15">
      <c r="B67" s="184" t="s">
        <v>170</v>
      </c>
      <c r="C67" s="395" t="s">
        <v>94</v>
      </c>
      <c r="D67" s="929">
        <v>652045</v>
      </c>
      <c r="E67" s="930">
        <v>647822</v>
      </c>
      <c r="F67" s="934">
        <v>727059</v>
      </c>
      <c r="G67" s="932">
        <v>640008</v>
      </c>
      <c r="H67" s="933">
        <v>627721</v>
      </c>
      <c r="I67" s="931">
        <v>535054</v>
      </c>
      <c r="J67" s="932">
        <v>691977</v>
      </c>
      <c r="K67" s="930">
        <v>555303</v>
      </c>
      <c r="L67" s="934">
        <v>957627</v>
      </c>
      <c r="M67" s="932">
        <v>739027</v>
      </c>
      <c r="N67" s="930">
        <v>728837</v>
      </c>
      <c r="O67" s="934">
        <v>863382</v>
      </c>
      <c r="P67" s="932">
        <v>808306</v>
      </c>
      <c r="Q67" s="930">
        <v>810463</v>
      </c>
      <c r="R67" s="935">
        <v>1009026.952</v>
      </c>
      <c r="S67" s="932">
        <v>646902.88100000005</v>
      </c>
      <c r="T67" s="930">
        <v>832771.94099999999</v>
      </c>
      <c r="U67" s="934"/>
      <c r="V67" s="936"/>
      <c r="W67" s="930"/>
      <c r="X67" s="937"/>
      <c r="Y67" s="936"/>
      <c r="Z67" s="938"/>
      <c r="AA67" s="934"/>
      <c r="AB67" s="939"/>
      <c r="AC67" s="938"/>
      <c r="AD67" s="934"/>
      <c r="AE67" s="932"/>
      <c r="AF67" s="938"/>
      <c r="AG67" s="934"/>
      <c r="AH67" s="932"/>
      <c r="AI67" s="930"/>
      <c r="AJ67" s="934"/>
      <c r="AK67" s="932"/>
      <c r="AL67" s="930"/>
      <c r="AM67" s="940"/>
    </row>
    <row r="68" spans="2:39" ht="14.25" customHeight="1" x14ac:dyDescent="0.15">
      <c r="B68" s="186" t="s">
        <v>170</v>
      </c>
      <c r="C68" s="417" t="s">
        <v>96</v>
      </c>
      <c r="D68" s="941">
        <v>544</v>
      </c>
      <c r="E68" s="942">
        <v>474</v>
      </c>
      <c r="F68" s="946">
        <v>430</v>
      </c>
      <c r="G68" s="944">
        <v>422</v>
      </c>
      <c r="H68" s="945">
        <v>437</v>
      </c>
      <c r="I68" s="943">
        <v>444</v>
      </c>
      <c r="J68" s="944">
        <v>436</v>
      </c>
      <c r="K68" s="942">
        <v>430</v>
      </c>
      <c r="L68" s="946">
        <v>421</v>
      </c>
      <c r="M68" s="944">
        <v>410</v>
      </c>
      <c r="N68" s="942">
        <v>404</v>
      </c>
      <c r="O68" s="946">
        <v>385</v>
      </c>
      <c r="P68" s="944">
        <v>375</v>
      </c>
      <c r="Q68" s="942">
        <v>359</v>
      </c>
      <c r="R68" s="947">
        <v>334.49955926136249</v>
      </c>
      <c r="S68" s="944">
        <v>335.1024500340074</v>
      </c>
      <c r="T68" s="942">
        <v>358.29320583837972</v>
      </c>
      <c r="U68" s="946"/>
      <c r="V68" s="948"/>
      <c r="W68" s="942"/>
      <c r="X68" s="947"/>
      <c r="Y68" s="948"/>
      <c r="Z68" s="949"/>
      <c r="AA68" s="946"/>
      <c r="AB68" s="950"/>
      <c r="AC68" s="949"/>
      <c r="AD68" s="946"/>
      <c r="AE68" s="944"/>
      <c r="AF68" s="949"/>
      <c r="AG68" s="946"/>
      <c r="AH68" s="944"/>
      <c r="AI68" s="942"/>
      <c r="AJ68" s="946"/>
      <c r="AK68" s="944"/>
      <c r="AL68" s="942"/>
      <c r="AM68" s="951"/>
    </row>
    <row r="69" spans="2:39" ht="14.25" customHeight="1" x14ac:dyDescent="0.15">
      <c r="B69" s="250" t="s">
        <v>122</v>
      </c>
      <c r="C69" s="394" t="s">
        <v>93</v>
      </c>
      <c r="D69" s="917">
        <v>578</v>
      </c>
      <c r="E69" s="918">
        <v>577</v>
      </c>
      <c r="F69" s="922">
        <v>577</v>
      </c>
      <c r="G69" s="920">
        <v>518</v>
      </c>
      <c r="H69" s="921">
        <v>460</v>
      </c>
      <c r="I69" s="919">
        <v>407</v>
      </c>
      <c r="J69" s="920">
        <v>557</v>
      </c>
      <c r="K69" s="918">
        <v>415</v>
      </c>
      <c r="L69" s="922">
        <v>798</v>
      </c>
      <c r="M69" s="920">
        <v>626</v>
      </c>
      <c r="N69" s="918">
        <v>653</v>
      </c>
      <c r="O69" s="922">
        <v>757</v>
      </c>
      <c r="P69" s="920">
        <v>876</v>
      </c>
      <c r="Q69" s="918">
        <v>777</v>
      </c>
      <c r="R69" s="923">
        <v>916.23099999999999</v>
      </c>
      <c r="S69" s="920">
        <v>776.22400000000005</v>
      </c>
      <c r="T69" s="918">
        <v>719.13900000000001</v>
      </c>
      <c r="U69" s="922"/>
      <c r="V69" s="924"/>
      <c r="W69" s="918"/>
      <c r="X69" s="925"/>
      <c r="Y69" s="924"/>
      <c r="Z69" s="926"/>
      <c r="AA69" s="922"/>
      <c r="AB69" s="927"/>
      <c r="AC69" s="926"/>
      <c r="AD69" s="922"/>
      <c r="AE69" s="920"/>
      <c r="AF69" s="926"/>
      <c r="AG69" s="922"/>
      <c r="AH69" s="920"/>
      <c r="AI69" s="918"/>
      <c r="AJ69" s="922"/>
      <c r="AK69" s="920"/>
      <c r="AL69" s="918"/>
      <c r="AM69" s="928"/>
    </row>
    <row r="70" spans="2:39" ht="14.25" customHeight="1" x14ac:dyDescent="0.15">
      <c r="B70" s="184" t="s">
        <v>122</v>
      </c>
      <c r="C70" s="395" t="s">
        <v>94</v>
      </c>
      <c r="D70" s="929">
        <v>493808</v>
      </c>
      <c r="E70" s="930">
        <v>435097</v>
      </c>
      <c r="F70" s="934">
        <v>403138</v>
      </c>
      <c r="G70" s="932">
        <v>366277</v>
      </c>
      <c r="H70" s="933">
        <v>357230</v>
      </c>
      <c r="I70" s="931">
        <v>319979</v>
      </c>
      <c r="J70" s="932">
        <v>407204</v>
      </c>
      <c r="K70" s="930">
        <v>300048</v>
      </c>
      <c r="L70" s="934">
        <v>534412</v>
      </c>
      <c r="M70" s="932">
        <v>377458</v>
      </c>
      <c r="N70" s="930">
        <v>382055</v>
      </c>
      <c r="O70" s="934">
        <v>421102</v>
      </c>
      <c r="P70" s="932">
        <v>442846</v>
      </c>
      <c r="Q70" s="930">
        <v>367309</v>
      </c>
      <c r="R70" s="935">
        <v>444318.44199999998</v>
      </c>
      <c r="S70" s="932">
        <v>364839.45199999999</v>
      </c>
      <c r="T70" s="930">
        <v>379663.52100000001</v>
      </c>
      <c r="U70" s="934"/>
      <c r="V70" s="936"/>
      <c r="W70" s="930"/>
      <c r="X70" s="937"/>
      <c r="Y70" s="936"/>
      <c r="Z70" s="938"/>
      <c r="AA70" s="934"/>
      <c r="AB70" s="939"/>
      <c r="AC70" s="938"/>
      <c r="AD70" s="934"/>
      <c r="AE70" s="932"/>
      <c r="AF70" s="938"/>
      <c r="AG70" s="934"/>
      <c r="AH70" s="932"/>
      <c r="AI70" s="930"/>
      <c r="AJ70" s="934"/>
      <c r="AK70" s="932"/>
      <c r="AL70" s="930"/>
      <c r="AM70" s="940"/>
    </row>
    <row r="71" spans="2:39" ht="14.25" customHeight="1" x14ac:dyDescent="0.15">
      <c r="B71" s="186" t="s">
        <v>122</v>
      </c>
      <c r="C71" s="417" t="s">
        <v>96</v>
      </c>
      <c r="D71" s="941">
        <v>854</v>
      </c>
      <c r="E71" s="942">
        <v>754</v>
      </c>
      <c r="F71" s="946">
        <v>699</v>
      </c>
      <c r="G71" s="944">
        <v>707</v>
      </c>
      <c r="H71" s="945">
        <v>777</v>
      </c>
      <c r="I71" s="943">
        <v>786</v>
      </c>
      <c r="J71" s="944">
        <v>731</v>
      </c>
      <c r="K71" s="942">
        <v>723</v>
      </c>
      <c r="L71" s="946">
        <v>670</v>
      </c>
      <c r="M71" s="944">
        <v>603</v>
      </c>
      <c r="N71" s="942">
        <v>585</v>
      </c>
      <c r="O71" s="946">
        <v>557</v>
      </c>
      <c r="P71" s="944">
        <v>506</v>
      </c>
      <c r="Q71" s="942">
        <v>473</v>
      </c>
      <c r="R71" s="947">
        <v>484.94150710901505</v>
      </c>
      <c r="S71" s="944">
        <v>470.01825761635814</v>
      </c>
      <c r="T71" s="942">
        <v>527.94177620738128</v>
      </c>
      <c r="U71" s="946"/>
      <c r="V71" s="948"/>
      <c r="W71" s="942"/>
      <c r="X71" s="947"/>
      <c r="Y71" s="948"/>
      <c r="Z71" s="949"/>
      <c r="AA71" s="946"/>
      <c r="AB71" s="950"/>
      <c r="AC71" s="949"/>
      <c r="AD71" s="946"/>
      <c r="AE71" s="944"/>
      <c r="AF71" s="949"/>
      <c r="AG71" s="946"/>
      <c r="AH71" s="944"/>
      <c r="AI71" s="942"/>
      <c r="AJ71" s="946"/>
      <c r="AK71" s="944"/>
      <c r="AL71" s="942"/>
      <c r="AM71" s="951"/>
    </row>
    <row r="72" spans="2:39" ht="14.25" customHeight="1" x14ac:dyDescent="0.15">
      <c r="B72" s="250" t="s">
        <v>173</v>
      </c>
      <c r="C72" s="394" t="s">
        <v>93</v>
      </c>
      <c r="D72" s="917">
        <v>439</v>
      </c>
      <c r="E72" s="918">
        <v>524</v>
      </c>
      <c r="F72" s="922">
        <v>512</v>
      </c>
      <c r="G72" s="920">
        <v>492</v>
      </c>
      <c r="H72" s="921">
        <v>473</v>
      </c>
      <c r="I72" s="919">
        <v>456</v>
      </c>
      <c r="J72" s="920">
        <v>651</v>
      </c>
      <c r="K72" s="918">
        <v>511</v>
      </c>
      <c r="L72" s="922">
        <v>861</v>
      </c>
      <c r="M72" s="920">
        <v>716</v>
      </c>
      <c r="N72" s="918">
        <v>802</v>
      </c>
      <c r="O72" s="922">
        <v>904</v>
      </c>
      <c r="P72" s="920">
        <v>882</v>
      </c>
      <c r="Q72" s="918">
        <v>844</v>
      </c>
      <c r="R72" s="923">
        <v>988.40300000000002</v>
      </c>
      <c r="S72" s="920">
        <v>678.11800000000005</v>
      </c>
      <c r="T72" s="918">
        <v>681.86300000000006</v>
      </c>
      <c r="U72" s="922"/>
      <c r="V72" s="924"/>
      <c r="W72" s="918"/>
      <c r="X72" s="925"/>
      <c r="Y72" s="924"/>
      <c r="Z72" s="926"/>
      <c r="AA72" s="922"/>
      <c r="AB72" s="927"/>
      <c r="AC72" s="926"/>
      <c r="AD72" s="922"/>
      <c r="AE72" s="920"/>
      <c r="AF72" s="926"/>
      <c r="AG72" s="922"/>
      <c r="AH72" s="920"/>
      <c r="AI72" s="918"/>
      <c r="AJ72" s="922"/>
      <c r="AK72" s="920"/>
      <c r="AL72" s="918"/>
      <c r="AM72" s="928"/>
    </row>
    <row r="73" spans="2:39" ht="14.25" customHeight="1" x14ac:dyDescent="0.15">
      <c r="B73" s="184" t="s">
        <v>173</v>
      </c>
      <c r="C73" s="395" t="s">
        <v>94</v>
      </c>
      <c r="D73" s="929">
        <v>286253</v>
      </c>
      <c r="E73" s="930">
        <v>382934</v>
      </c>
      <c r="F73" s="934">
        <v>422360</v>
      </c>
      <c r="G73" s="932">
        <v>417966</v>
      </c>
      <c r="H73" s="933">
        <v>407859</v>
      </c>
      <c r="I73" s="931">
        <v>381231</v>
      </c>
      <c r="J73" s="932">
        <v>499886</v>
      </c>
      <c r="K73" s="930">
        <v>360756</v>
      </c>
      <c r="L73" s="934">
        <v>569301</v>
      </c>
      <c r="M73" s="932">
        <v>448100</v>
      </c>
      <c r="N73" s="930">
        <v>507471</v>
      </c>
      <c r="O73" s="934">
        <v>543584</v>
      </c>
      <c r="P73" s="932">
        <v>472663</v>
      </c>
      <c r="Q73" s="930">
        <v>387695</v>
      </c>
      <c r="R73" s="935">
        <v>416397.10700000002</v>
      </c>
      <c r="S73" s="932">
        <v>313358.68900000001</v>
      </c>
      <c r="T73" s="930">
        <v>398365.56699999998</v>
      </c>
      <c r="U73" s="934"/>
      <c r="V73" s="936"/>
      <c r="W73" s="930"/>
      <c r="X73" s="937"/>
      <c r="Y73" s="936"/>
      <c r="Z73" s="938"/>
      <c r="AA73" s="934"/>
      <c r="AB73" s="939"/>
      <c r="AC73" s="938"/>
      <c r="AD73" s="934"/>
      <c r="AE73" s="932"/>
      <c r="AF73" s="938"/>
      <c r="AG73" s="934"/>
      <c r="AH73" s="932"/>
      <c r="AI73" s="930"/>
      <c r="AJ73" s="934"/>
      <c r="AK73" s="932"/>
      <c r="AL73" s="930"/>
      <c r="AM73" s="940"/>
    </row>
    <row r="74" spans="2:39" ht="14.25" customHeight="1" x14ac:dyDescent="0.15">
      <c r="B74" s="186" t="s">
        <v>173</v>
      </c>
      <c r="C74" s="417" t="s">
        <v>96</v>
      </c>
      <c r="D74" s="941">
        <v>652</v>
      </c>
      <c r="E74" s="942">
        <v>731</v>
      </c>
      <c r="F74" s="946">
        <v>826</v>
      </c>
      <c r="G74" s="944">
        <v>850</v>
      </c>
      <c r="H74" s="945">
        <v>862</v>
      </c>
      <c r="I74" s="943">
        <v>837</v>
      </c>
      <c r="J74" s="944">
        <v>768</v>
      </c>
      <c r="K74" s="942">
        <v>706</v>
      </c>
      <c r="L74" s="946">
        <v>661</v>
      </c>
      <c r="M74" s="944">
        <v>626</v>
      </c>
      <c r="N74" s="942">
        <v>633</v>
      </c>
      <c r="O74" s="946">
        <v>601</v>
      </c>
      <c r="P74" s="944">
        <v>536</v>
      </c>
      <c r="Q74" s="942">
        <v>459</v>
      </c>
      <c r="R74" s="947">
        <v>421.28272273556433</v>
      </c>
      <c r="S74" s="944">
        <v>462.1005326506596</v>
      </c>
      <c r="T74" s="942">
        <v>584.23109480936773</v>
      </c>
      <c r="U74" s="946"/>
      <c r="V74" s="948"/>
      <c r="W74" s="942"/>
      <c r="X74" s="947"/>
      <c r="Y74" s="948"/>
      <c r="Z74" s="949"/>
      <c r="AA74" s="946"/>
      <c r="AB74" s="950"/>
      <c r="AC74" s="949"/>
      <c r="AD74" s="946"/>
      <c r="AE74" s="944"/>
      <c r="AF74" s="949"/>
      <c r="AG74" s="946"/>
      <c r="AH74" s="944"/>
      <c r="AI74" s="942"/>
      <c r="AJ74" s="946"/>
      <c r="AK74" s="944"/>
      <c r="AL74" s="942"/>
      <c r="AM74" s="951"/>
    </row>
    <row r="75" spans="2:39" ht="14.25" customHeight="1" x14ac:dyDescent="0.15">
      <c r="B75" s="250" t="s">
        <v>39</v>
      </c>
      <c r="C75" s="394" t="s">
        <v>93</v>
      </c>
      <c r="D75" s="917">
        <v>0</v>
      </c>
      <c r="E75" s="918">
        <v>0</v>
      </c>
      <c r="F75" s="922">
        <v>5</v>
      </c>
      <c r="G75" s="920">
        <v>2</v>
      </c>
      <c r="H75" s="921">
        <v>1</v>
      </c>
      <c r="I75" s="919">
        <v>2</v>
      </c>
      <c r="J75" s="920">
        <v>3</v>
      </c>
      <c r="K75" s="918">
        <v>1</v>
      </c>
      <c r="L75" s="922">
        <v>8</v>
      </c>
      <c r="M75" s="920">
        <v>6</v>
      </c>
      <c r="N75" s="918">
        <v>8</v>
      </c>
      <c r="O75" s="922">
        <v>33</v>
      </c>
      <c r="P75" s="920">
        <v>48</v>
      </c>
      <c r="Q75" s="918">
        <v>118</v>
      </c>
      <c r="R75" s="923">
        <v>388.39299999999997</v>
      </c>
      <c r="S75" s="920">
        <v>606.15</v>
      </c>
      <c r="T75" s="918">
        <v>1270.7070000000001</v>
      </c>
      <c r="U75" s="922"/>
      <c r="V75" s="924"/>
      <c r="W75" s="918"/>
      <c r="X75" s="925"/>
      <c r="Y75" s="924"/>
      <c r="Z75" s="926"/>
      <c r="AA75" s="922"/>
      <c r="AB75" s="927"/>
      <c r="AC75" s="926"/>
      <c r="AD75" s="922"/>
      <c r="AE75" s="920"/>
      <c r="AF75" s="926"/>
      <c r="AG75" s="922"/>
      <c r="AH75" s="920"/>
      <c r="AI75" s="918"/>
      <c r="AJ75" s="922"/>
      <c r="AK75" s="920"/>
      <c r="AL75" s="918"/>
      <c r="AM75" s="928"/>
    </row>
    <row r="76" spans="2:39" ht="14.25" customHeight="1" x14ac:dyDescent="0.15">
      <c r="B76" s="184" t="s">
        <v>123</v>
      </c>
      <c r="C76" s="395" t="s">
        <v>94</v>
      </c>
      <c r="D76" s="929">
        <v>302</v>
      </c>
      <c r="E76" s="930">
        <v>156</v>
      </c>
      <c r="F76" s="934">
        <v>3042</v>
      </c>
      <c r="G76" s="932">
        <v>1155</v>
      </c>
      <c r="H76" s="933">
        <v>822</v>
      </c>
      <c r="I76" s="931">
        <v>1379</v>
      </c>
      <c r="J76" s="932">
        <v>1699</v>
      </c>
      <c r="K76" s="930">
        <v>487</v>
      </c>
      <c r="L76" s="934">
        <v>4126</v>
      </c>
      <c r="M76" s="932">
        <v>3558</v>
      </c>
      <c r="N76" s="930">
        <v>5936</v>
      </c>
      <c r="O76" s="934">
        <v>21193</v>
      </c>
      <c r="P76" s="932">
        <v>31059</v>
      </c>
      <c r="Q76" s="930">
        <v>68652</v>
      </c>
      <c r="R76" s="935">
        <v>175400.53200000001</v>
      </c>
      <c r="S76" s="932">
        <v>259936.72700000001</v>
      </c>
      <c r="T76" s="930">
        <v>397523.25099999999</v>
      </c>
      <c r="U76" s="934"/>
      <c r="V76" s="936"/>
      <c r="W76" s="930"/>
      <c r="X76" s="937"/>
      <c r="Y76" s="936"/>
      <c r="Z76" s="938"/>
      <c r="AA76" s="934"/>
      <c r="AB76" s="939"/>
      <c r="AC76" s="938"/>
      <c r="AD76" s="934"/>
      <c r="AE76" s="932"/>
      <c r="AF76" s="938"/>
      <c r="AG76" s="934"/>
      <c r="AH76" s="932"/>
      <c r="AI76" s="930"/>
      <c r="AJ76" s="934"/>
      <c r="AK76" s="932"/>
      <c r="AL76" s="930"/>
      <c r="AM76" s="940"/>
    </row>
    <row r="77" spans="2:39" ht="14.25" customHeight="1" x14ac:dyDescent="0.15">
      <c r="B77" s="186" t="s">
        <v>123</v>
      </c>
      <c r="C77" s="417" t="s">
        <v>96</v>
      </c>
      <c r="D77" s="941">
        <v>670</v>
      </c>
      <c r="E77" s="942">
        <v>388</v>
      </c>
      <c r="F77" s="946">
        <v>601</v>
      </c>
      <c r="G77" s="944">
        <v>553</v>
      </c>
      <c r="H77" s="945">
        <v>796</v>
      </c>
      <c r="I77" s="943">
        <v>723</v>
      </c>
      <c r="J77" s="944">
        <v>641</v>
      </c>
      <c r="K77" s="942">
        <v>638</v>
      </c>
      <c r="L77" s="946">
        <v>532</v>
      </c>
      <c r="M77" s="944">
        <v>585</v>
      </c>
      <c r="N77" s="942">
        <v>788</v>
      </c>
      <c r="O77" s="946">
        <v>651</v>
      </c>
      <c r="P77" s="944">
        <v>652</v>
      </c>
      <c r="Q77" s="942">
        <v>584</v>
      </c>
      <c r="R77" s="947">
        <v>451.60580134039498</v>
      </c>
      <c r="S77" s="944">
        <v>428.83234677885014</v>
      </c>
      <c r="T77" s="942">
        <v>312.83628011807599</v>
      </c>
      <c r="U77" s="946"/>
      <c r="V77" s="948"/>
      <c r="W77" s="942"/>
      <c r="X77" s="947"/>
      <c r="Y77" s="948"/>
      <c r="Z77" s="949"/>
      <c r="AA77" s="946"/>
      <c r="AB77" s="950"/>
      <c r="AC77" s="949"/>
      <c r="AD77" s="946"/>
      <c r="AE77" s="944"/>
      <c r="AF77" s="949"/>
      <c r="AG77" s="946"/>
      <c r="AH77" s="944"/>
      <c r="AI77" s="942"/>
      <c r="AJ77" s="946"/>
      <c r="AK77" s="944"/>
      <c r="AL77" s="942"/>
      <c r="AM77" s="951"/>
    </row>
    <row r="78" spans="2:39" ht="14.25" customHeight="1" x14ac:dyDescent="0.15">
      <c r="B78" s="250" t="s">
        <v>40</v>
      </c>
      <c r="C78" s="394" t="s">
        <v>93</v>
      </c>
      <c r="D78" s="917">
        <v>315</v>
      </c>
      <c r="E78" s="918">
        <v>425</v>
      </c>
      <c r="F78" s="922">
        <v>484</v>
      </c>
      <c r="G78" s="920">
        <v>514</v>
      </c>
      <c r="H78" s="921">
        <v>474</v>
      </c>
      <c r="I78" s="919">
        <v>328</v>
      </c>
      <c r="J78" s="920">
        <v>451</v>
      </c>
      <c r="K78" s="918">
        <v>479</v>
      </c>
      <c r="L78" s="922">
        <v>555</v>
      </c>
      <c r="M78" s="920">
        <v>581</v>
      </c>
      <c r="N78" s="918">
        <v>640</v>
      </c>
      <c r="O78" s="922">
        <v>627</v>
      </c>
      <c r="P78" s="920">
        <v>650</v>
      </c>
      <c r="Q78" s="918">
        <v>576</v>
      </c>
      <c r="R78" s="923">
        <v>601.52</v>
      </c>
      <c r="S78" s="920">
        <v>658.44</v>
      </c>
      <c r="T78" s="918">
        <v>743.01599999999996</v>
      </c>
      <c r="U78" s="922"/>
      <c r="V78" s="924"/>
      <c r="W78" s="918"/>
      <c r="X78" s="925"/>
      <c r="Y78" s="924"/>
      <c r="Z78" s="926"/>
      <c r="AA78" s="922"/>
      <c r="AB78" s="927"/>
      <c r="AC78" s="926"/>
      <c r="AD78" s="922"/>
      <c r="AE78" s="920"/>
      <c r="AF78" s="926"/>
      <c r="AG78" s="922"/>
      <c r="AH78" s="920"/>
      <c r="AI78" s="918"/>
      <c r="AJ78" s="922"/>
      <c r="AK78" s="920"/>
      <c r="AL78" s="918"/>
      <c r="AM78" s="928"/>
    </row>
    <row r="79" spans="2:39" ht="14.25" customHeight="1" x14ac:dyDescent="0.15">
      <c r="B79" s="184" t="s">
        <v>223</v>
      </c>
      <c r="C79" s="395" t="s">
        <v>94</v>
      </c>
      <c r="D79" s="929">
        <v>98199</v>
      </c>
      <c r="E79" s="930">
        <v>137082</v>
      </c>
      <c r="F79" s="934">
        <v>143531</v>
      </c>
      <c r="G79" s="932">
        <v>152375</v>
      </c>
      <c r="H79" s="933">
        <v>124511</v>
      </c>
      <c r="I79" s="931">
        <v>97723</v>
      </c>
      <c r="J79" s="932">
        <v>128477</v>
      </c>
      <c r="K79" s="930">
        <v>112148</v>
      </c>
      <c r="L79" s="934">
        <v>132464</v>
      </c>
      <c r="M79" s="932">
        <v>137432</v>
      </c>
      <c r="N79" s="930">
        <v>146264</v>
      </c>
      <c r="O79" s="934">
        <v>138720</v>
      </c>
      <c r="P79" s="932">
        <v>148834</v>
      </c>
      <c r="Q79" s="930">
        <v>132885</v>
      </c>
      <c r="R79" s="935">
        <v>137590.09400000001</v>
      </c>
      <c r="S79" s="932">
        <v>179576.82199999999</v>
      </c>
      <c r="T79" s="930">
        <v>207780.764</v>
      </c>
      <c r="U79" s="934"/>
      <c r="V79" s="936"/>
      <c r="W79" s="930"/>
      <c r="X79" s="937"/>
      <c r="Y79" s="936"/>
      <c r="Z79" s="938"/>
      <c r="AA79" s="934"/>
      <c r="AB79" s="939"/>
      <c r="AC79" s="938"/>
      <c r="AD79" s="934"/>
      <c r="AE79" s="932"/>
      <c r="AF79" s="938"/>
      <c r="AG79" s="934"/>
      <c r="AH79" s="932"/>
      <c r="AI79" s="930"/>
      <c r="AJ79" s="934"/>
      <c r="AK79" s="932"/>
      <c r="AL79" s="930"/>
      <c r="AM79" s="940"/>
    </row>
    <row r="80" spans="2:39" ht="14.25" customHeight="1" x14ac:dyDescent="0.15">
      <c r="B80" s="186" t="s">
        <v>223</v>
      </c>
      <c r="C80" s="417" t="s">
        <v>96</v>
      </c>
      <c r="D80" s="941">
        <v>311</v>
      </c>
      <c r="E80" s="942">
        <v>323</v>
      </c>
      <c r="F80" s="946">
        <v>296</v>
      </c>
      <c r="G80" s="944">
        <v>296</v>
      </c>
      <c r="H80" s="945">
        <v>263</v>
      </c>
      <c r="I80" s="943">
        <v>298</v>
      </c>
      <c r="J80" s="944">
        <v>285</v>
      </c>
      <c r="K80" s="942">
        <v>234</v>
      </c>
      <c r="L80" s="946">
        <v>239</v>
      </c>
      <c r="M80" s="944">
        <v>237</v>
      </c>
      <c r="N80" s="942">
        <v>228</v>
      </c>
      <c r="O80" s="946">
        <v>221</v>
      </c>
      <c r="P80" s="944">
        <v>229</v>
      </c>
      <c r="Q80" s="942">
        <v>231</v>
      </c>
      <c r="R80" s="947">
        <v>228.73735536640513</v>
      </c>
      <c r="S80" s="944">
        <v>272.73073021080125</v>
      </c>
      <c r="T80" s="942">
        <v>279.64507359195494</v>
      </c>
      <c r="U80" s="946"/>
      <c r="V80" s="948"/>
      <c r="W80" s="942"/>
      <c r="X80" s="947"/>
      <c r="Y80" s="948"/>
      <c r="Z80" s="949"/>
      <c r="AA80" s="946"/>
      <c r="AB80" s="950"/>
      <c r="AC80" s="949"/>
      <c r="AD80" s="946"/>
      <c r="AE80" s="944"/>
      <c r="AF80" s="949"/>
      <c r="AG80" s="946"/>
      <c r="AH80" s="944"/>
      <c r="AI80" s="942"/>
      <c r="AJ80" s="946"/>
      <c r="AK80" s="944"/>
      <c r="AL80" s="942"/>
      <c r="AM80" s="951"/>
    </row>
    <row r="81" spans="2:52" ht="14.25" customHeight="1" x14ac:dyDescent="0.15">
      <c r="B81" s="250" t="s">
        <v>42</v>
      </c>
      <c r="C81" s="394" t="s">
        <v>93</v>
      </c>
      <c r="D81" s="917">
        <v>1265</v>
      </c>
      <c r="E81" s="918">
        <v>2298</v>
      </c>
      <c r="F81" s="922">
        <v>2500</v>
      </c>
      <c r="G81" s="920">
        <v>2189</v>
      </c>
      <c r="H81" s="921">
        <v>2026</v>
      </c>
      <c r="I81" s="919">
        <v>1692</v>
      </c>
      <c r="J81" s="920">
        <v>2127</v>
      </c>
      <c r="K81" s="918">
        <v>1553</v>
      </c>
      <c r="L81" s="922">
        <v>2067</v>
      </c>
      <c r="M81" s="920">
        <v>1946</v>
      </c>
      <c r="N81" s="918">
        <v>1633</v>
      </c>
      <c r="O81" s="922">
        <v>1962</v>
      </c>
      <c r="P81" s="920">
        <v>2328</v>
      </c>
      <c r="Q81" s="918">
        <v>2837</v>
      </c>
      <c r="R81" s="923">
        <v>2953.5299999999997</v>
      </c>
      <c r="S81" s="920">
        <v>2911.5590000000002</v>
      </c>
      <c r="T81" s="918">
        <v>2319.4279999999999</v>
      </c>
      <c r="U81" s="922"/>
      <c r="V81" s="924"/>
      <c r="W81" s="918"/>
      <c r="X81" s="925"/>
      <c r="Y81" s="924"/>
      <c r="Z81" s="926"/>
      <c r="AA81" s="922"/>
      <c r="AB81" s="927"/>
      <c r="AC81" s="926"/>
      <c r="AD81" s="922"/>
      <c r="AE81" s="920"/>
      <c r="AF81" s="926"/>
      <c r="AG81" s="922"/>
      <c r="AH81" s="920"/>
      <c r="AI81" s="918"/>
      <c r="AJ81" s="922"/>
      <c r="AK81" s="920"/>
      <c r="AL81" s="918"/>
      <c r="AM81" s="928"/>
    </row>
    <row r="82" spans="2:52" ht="14.25" customHeight="1" x14ac:dyDescent="0.15">
      <c r="B82" s="184" t="s">
        <v>124</v>
      </c>
      <c r="C82" s="395" t="s">
        <v>94</v>
      </c>
      <c r="D82" s="929">
        <v>285042</v>
      </c>
      <c r="E82" s="930">
        <v>519867</v>
      </c>
      <c r="F82" s="934">
        <v>598257</v>
      </c>
      <c r="G82" s="932">
        <v>491407</v>
      </c>
      <c r="H82" s="933">
        <v>448962</v>
      </c>
      <c r="I82" s="931">
        <v>376011</v>
      </c>
      <c r="J82" s="932">
        <v>485976</v>
      </c>
      <c r="K82" s="930">
        <v>357865</v>
      </c>
      <c r="L82" s="934">
        <v>520288</v>
      </c>
      <c r="M82" s="932">
        <v>511108</v>
      </c>
      <c r="N82" s="930">
        <v>522978</v>
      </c>
      <c r="O82" s="934">
        <v>739154</v>
      </c>
      <c r="P82" s="932">
        <v>693354</v>
      </c>
      <c r="Q82" s="930">
        <v>699428</v>
      </c>
      <c r="R82" s="935">
        <v>623698.53099999996</v>
      </c>
      <c r="S82" s="932">
        <v>539600.34100000001</v>
      </c>
      <c r="T82" s="930">
        <v>388416.01300000004</v>
      </c>
      <c r="U82" s="934"/>
      <c r="V82" s="936"/>
      <c r="W82" s="930"/>
      <c r="X82" s="937"/>
      <c r="Y82" s="936"/>
      <c r="Z82" s="938"/>
      <c r="AA82" s="934"/>
      <c r="AB82" s="939"/>
      <c r="AC82" s="938"/>
      <c r="AD82" s="934"/>
      <c r="AE82" s="932"/>
      <c r="AF82" s="938"/>
      <c r="AG82" s="934"/>
      <c r="AH82" s="932"/>
      <c r="AI82" s="930"/>
      <c r="AJ82" s="934"/>
      <c r="AK82" s="932"/>
      <c r="AL82" s="930"/>
      <c r="AM82" s="940"/>
    </row>
    <row r="83" spans="2:52" ht="14.25" customHeight="1" x14ac:dyDescent="0.15">
      <c r="B83" s="186" t="s">
        <v>124</v>
      </c>
      <c r="C83" s="417" t="s">
        <v>96</v>
      </c>
      <c r="D83" s="941">
        <v>225</v>
      </c>
      <c r="E83" s="942">
        <v>226</v>
      </c>
      <c r="F83" s="946">
        <v>239</v>
      </c>
      <c r="G83" s="944">
        <v>224</v>
      </c>
      <c r="H83" s="945">
        <v>222</v>
      </c>
      <c r="I83" s="943">
        <v>222</v>
      </c>
      <c r="J83" s="944">
        <v>229</v>
      </c>
      <c r="K83" s="942">
        <v>230</v>
      </c>
      <c r="L83" s="946">
        <v>252</v>
      </c>
      <c r="M83" s="944">
        <v>263</v>
      </c>
      <c r="N83" s="942">
        <v>320</v>
      </c>
      <c r="O83" s="946">
        <v>377</v>
      </c>
      <c r="P83" s="944">
        <v>298</v>
      </c>
      <c r="Q83" s="942">
        <v>247</v>
      </c>
      <c r="R83" s="947">
        <v>211.17054202936825</v>
      </c>
      <c r="S83" s="944">
        <v>185.33038176454608</v>
      </c>
      <c r="T83" s="942">
        <v>167.46198329933071</v>
      </c>
      <c r="U83" s="946"/>
      <c r="V83" s="948"/>
      <c r="W83" s="942"/>
      <c r="X83" s="947"/>
      <c r="Y83" s="948"/>
      <c r="Z83" s="949"/>
      <c r="AA83" s="946"/>
      <c r="AB83" s="950"/>
      <c r="AC83" s="949"/>
      <c r="AD83" s="946"/>
      <c r="AE83" s="944"/>
      <c r="AF83" s="949"/>
      <c r="AG83" s="946"/>
      <c r="AH83" s="944"/>
      <c r="AI83" s="942"/>
      <c r="AJ83" s="946"/>
      <c r="AK83" s="944"/>
      <c r="AL83" s="942"/>
      <c r="AM83" s="951"/>
    </row>
    <row r="84" spans="2:52" ht="14.25" customHeight="1" x14ac:dyDescent="0.15">
      <c r="B84" s="250" t="s">
        <v>43</v>
      </c>
      <c r="C84" s="394" t="s">
        <v>93</v>
      </c>
      <c r="D84" s="917">
        <v>427</v>
      </c>
      <c r="E84" s="918">
        <v>1107</v>
      </c>
      <c r="F84" s="922">
        <v>1244</v>
      </c>
      <c r="G84" s="920">
        <v>1125</v>
      </c>
      <c r="H84" s="921">
        <v>1117</v>
      </c>
      <c r="I84" s="919">
        <v>846</v>
      </c>
      <c r="J84" s="920">
        <v>976</v>
      </c>
      <c r="K84" s="918">
        <v>761</v>
      </c>
      <c r="L84" s="922">
        <v>1063</v>
      </c>
      <c r="M84" s="920">
        <v>891</v>
      </c>
      <c r="N84" s="918">
        <v>827</v>
      </c>
      <c r="O84" s="922">
        <v>551</v>
      </c>
      <c r="P84" s="920">
        <v>438</v>
      </c>
      <c r="Q84" s="918">
        <v>388</v>
      </c>
      <c r="R84" s="923">
        <v>422.46899999999999</v>
      </c>
      <c r="S84" s="920">
        <v>408.41500000000002</v>
      </c>
      <c r="T84" s="918">
        <v>447.887</v>
      </c>
      <c r="U84" s="922"/>
      <c r="V84" s="924"/>
      <c r="W84" s="918"/>
      <c r="X84" s="925"/>
      <c r="Y84" s="924"/>
      <c r="Z84" s="926"/>
      <c r="AA84" s="922"/>
      <c r="AB84" s="927"/>
      <c r="AC84" s="926"/>
      <c r="AD84" s="922"/>
      <c r="AE84" s="920"/>
      <c r="AF84" s="926"/>
      <c r="AG84" s="922"/>
      <c r="AH84" s="920"/>
      <c r="AI84" s="918"/>
      <c r="AJ84" s="922"/>
      <c r="AK84" s="920"/>
      <c r="AL84" s="918"/>
      <c r="AM84" s="928"/>
    </row>
    <row r="85" spans="2:52" ht="14.25" customHeight="1" x14ac:dyDescent="0.15">
      <c r="B85" s="184" t="s">
        <v>224</v>
      </c>
      <c r="C85" s="395" t="s">
        <v>94</v>
      </c>
      <c r="D85" s="929">
        <v>122725</v>
      </c>
      <c r="E85" s="930">
        <v>308085</v>
      </c>
      <c r="F85" s="934">
        <v>331244</v>
      </c>
      <c r="G85" s="932">
        <v>293161</v>
      </c>
      <c r="H85" s="933">
        <v>295402</v>
      </c>
      <c r="I85" s="931">
        <v>216949</v>
      </c>
      <c r="J85" s="932">
        <v>256834</v>
      </c>
      <c r="K85" s="930">
        <v>206197</v>
      </c>
      <c r="L85" s="934">
        <v>286325</v>
      </c>
      <c r="M85" s="932">
        <v>239981</v>
      </c>
      <c r="N85" s="930">
        <v>228214</v>
      </c>
      <c r="O85" s="934">
        <v>164710</v>
      </c>
      <c r="P85" s="932">
        <v>140823</v>
      </c>
      <c r="Q85" s="930">
        <v>136764</v>
      </c>
      <c r="R85" s="935">
        <v>154811.91399999999</v>
      </c>
      <c r="S85" s="932">
        <v>151207.56599999999</v>
      </c>
      <c r="T85" s="930">
        <v>159225.174</v>
      </c>
      <c r="U85" s="934"/>
      <c r="V85" s="936"/>
      <c r="W85" s="930"/>
      <c r="X85" s="937"/>
      <c r="Y85" s="936"/>
      <c r="Z85" s="938"/>
      <c r="AA85" s="934"/>
      <c r="AB85" s="939"/>
      <c r="AC85" s="938"/>
      <c r="AD85" s="934"/>
      <c r="AE85" s="932"/>
      <c r="AF85" s="938"/>
      <c r="AG85" s="934"/>
      <c r="AH85" s="932"/>
      <c r="AI85" s="930"/>
      <c r="AJ85" s="934"/>
      <c r="AK85" s="932"/>
      <c r="AL85" s="930"/>
      <c r="AM85" s="940"/>
    </row>
    <row r="86" spans="2:52" ht="14.25" customHeight="1" x14ac:dyDescent="0.15">
      <c r="B86" s="186" t="s">
        <v>224</v>
      </c>
      <c r="C86" s="417" t="s">
        <v>96</v>
      </c>
      <c r="D86" s="941">
        <v>287</v>
      </c>
      <c r="E86" s="942">
        <v>278</v>
      </c>
      <c r="F86" s="946">
        <v>266</v>
      </c>
      <c r="G86" s="944">
        <v>261</v>
      </c>
      <c r="H86" s="945">
        <v>264</v>
      </c>
      <c r="I86" s="943">
        <v>257</v>
      </c>
      <c r="J86" s="944">
        <v>263</v>
      </c>
      <c r="K86" s="942">
        <v>271</v>
      </c>
      <c r="L86" s="946">
        <v>269</v>
      </c>
      <c r="M86" s="944">
        <v>269</v>
      </c>
      <c r="N86" s="942">
        <v>276</v>
      </c>
      <c r="O86" s="946">
        <v>299</v>
      </c>
      <c r="P86" s="944">
        <v>321</v>
      </c>
      <c r="Q86" s="942">
        <v>352</v>
      </c>
      <c r="R86" s="947">
        <v>366.44561849508483</v>
      </c>
      <c r="S86" s="944">
        <v>370.23019722586093</v>
      </c>
      <c r="T86" s="942">
        <v>355.50300410594639</v>
      </c>
      <c r="U86" s="946"/>
      <c r="V86" s="948"/>
      <c r="W86" s="942"/>
      <c r="X86" s="947"/>
      <c r="Y86" s="948"/>
      <c r="Z86" s="949"/>
      <c r="AA86" s="946"/>
      <c r="AB86" s="950"/>
      <c r="AC86" s="949"/>
      <c r="AD86" s="946"/>
      <c r="AE86" s="944"/>
      <c r="AF86" s="949"/>
      <c r="AG86" s="946"/>
      <c r="AH86" s="944"/>
      <c r="AI86" s="942"/>
      <c r="AJ86" s="946"/>
      <c r="AK86" s="944"/>
      <c r="AL86" s="942"/>
      <c r="AM86" s="951"/>
    </row>
    <row r="87" spans="2:52" ht="14.25" customHeight="1" x14ac:dyDescent="0.15">
      <c r="B87" s="250" t="s">
        <v>44</v>
      </c>
      <c r="C87" s="394" t="s">
        <v>93</v>
      </c>
      <c r="D87" s="917">
        <v>1798</v>
      </c>
      <c r="E87" s="918">
        <v>2618</v>
      </c>
      <c r="F87" s="922">
        <v>3037</v>
      </c>
      <c r="G87" s="920">
        <v>3026</v>
      </c>
      <c r="H87" s="921">
        <v>2825</v>
      </c>
      <c r="I87" s="919">
        <v>2368</v>
      </c>
      <c r="J87" s="920">
        <v>3015</v>
      </c>
      <c r="K87" s="918">
        <v>2712</v>
      </c>
      <c r="L87" s="922">
        <v>3512</v>
      </c>
      <c r="M87" s="920">
        <v>3347</v>
      </c>
      <c r="N87" s="918">
        <v>2864</v>
      </c>
      <c r="O87" s="922">
        <v>3400</v>
      </c>
      <c r="P87" s="920">
        <v>2737</v>
      </c>
      <c r="Q87" s="918">
        <v>3010</v>
      </c>
      <c r="R87" s="923">
        <v>2913.422</v>
      </c>
      <c r="S87" s="920">
        <v>3041.7020000000002</v>
      </c>
      <c r="T87" s="918">
        <v>2761.6410000000001</v>
      </c>
      <c r="U87" s="922"/>
      <c r="V87" s="924"/>
      <c r="W87" s="918"/>
      <c r="X87" s="925"/>
      <c r="Y87" s="924"/>
      <c r="Z87" s="926"/>
      <c r="AA87" s="922"/>
      <c r="AB87" s="927"/>
      <c r="AC87" s="926"/>
      <c r="AD87" s="922"/>
      <c r="AE87" s="920"/>
      <c r="AF87" s="926"/>
      <c r="AG87" s="922"/>
      <c r="AH87" s="920"/>
      <c r="AI87" s="918"/>
      <c r="AJ87" s="922"/>
      <c r="AK87" s="920"/>
      <c r="AL87" s="918"/>
      <c r="AM87" s="928"/>
    </row>
    <row r="88" spans="2:52" ht="14.25" customHeight="1" x14ac:dyDescent="0.15">
      <c r="B88" s="184" t="s">
        <v>125</v>
      </c>
      <c r="C88" s="395" t="s">
        <v>94</v>
      </c>
      <c r="D88" s="929">
        <v>264429</v>
      </c>
      <c r="E88" s="930">
        <v>406166</v>
      </c>
      <c r="F88" s="934">
        <v>481408</v>
      </c>
      <c r="G88" s="932">
        <v>499129</v>
      </c>
      <c r="H88" s="933">
        <v>481659</v>
      </c>
      <c r="I88" s="931">
        <v>389242</v>
      </c>
      <c r="J88" s="932">
        <v>488869</v>
      </c>
      <c r="K88" s="930">
        <v>443827</v>
      </c>
      <c r="L88" s="934">
        <v>557968</v>
      </c>
      <c r="M88" s="932">
        <v>504422</v>
      </c>
      <c r="N88" s="930">
        <v>443557</v>
      </c>
      <c r="O88" s="934">
        <v>605797</v>
      </c>
      <c r="P88" s="932">
        <v>457792</v>
      </c>
      <c r="Q88" s="930">
        <v>477401</v>
      </c>
      <c r="R88" s="935">
        <v>445445.99599999998</v>
      </c>
      <c r="S88" s="932">
        <v>455999.47399999999</v>
      </c>
      <c r="T88" s="930">
        <v>390090.49200000003</v>
      </c>
      <c r="U88" s="934"/>
      <c r="V88" s="936"/>
      <c r="W88" s="930"/>
      <c r="X88" s="937"/>
      <c r="Y88" s="936"/>
      <c r="Z88" s="938"/>
      <c r="AA88" s="934"/>
      <c r="AB88" s="939"/>
      <c r="AC88" s="938"/>
      <c r="AD88" s="934"/>
      <c r="AE88" s="932"/>
      <c r="AF88" s="938"/>
      <c r="AG88" s="934"/>
      <c r="AH88" s="932"/>
      <c r="AI88" s="930"/>
      <c r="AJ88" s="934"/>
      <c r="AK88" s="932"/>
      <c r="AL88" s="930"/>
      <c r="AM88" s="940"/>
    </row>
    <row r="89" spans="2:52" ht="14.25" customHeight="1" x14ac:dyDescent="0.15">
      <c r="B89" s="186" t="s">
        <v>125</v>
      </c>
      <c r="C89" s="417" t="s">
        <v>96</v>
      </c>
      <c r="D89" s="941">
        <v>147</v>
      </c>
      <c r="E89" s="942">
        <v>155</v>
      </c>
      <c r="F89" s="946">
        <v>159</v>
      </c>
      <c r="G89" s="944">
        <v>165</v>
      </c>
      <c r="H89" s="945">
        <v>170</v>
      </c>
      <c r="I89" s="943">
        <v>164</v>
      </c>
      <c r="J89" s="944">
        <v>162</v>
      </c>
      <c r="K89" s="942">
        <v>164</v>
      </c>
      <c r="L89" s="946">
        <v>159</v>
      </c>
      <c r="M89" s="944">
        <v>151</v>
      </c>
      <c r="N89" s="942">
        <v>155</v>
      </c>
      <c r="O89" s="946">
        <v>178</v>
      </c>
      <c r="P89" s="944">
        <v>167</v>
      </c>
      <c r="Q89" s="942">
        <v>159</v>
      </c>
      <c r="R89" s="947">
        <v>152.89442998645578</v>
      </c>
      <c r="S89" s="944">
        <v>149.9158937989323</v>
      </c>
      <c r="T89" s="942">
        <v>141.25315057243139</v>
      </c>
      <c r="U89" s="946"/>
      <c r="V89" s="948"/>
      <c r="W89" s="942"/>
      <c r="X89" s="947"/>
      <c r="Y89" s="948"/>
      <c r="Z89" s="949"/>
      <c r="AA89" s="946"/>
      <c r="AB89" s="950"/>
      <c r="AC89" s="949"/>
      <c r="AD89" s="946"/>
      <c r="AE89" s="944"/>
      <c r="AF89" s="949"/>
      <c r="AG89" s="946"/>
      <c r="AH89" s="944"/>
      <c r="AI89" s="942"/>
      <c r="AJ89" s="946"/>
      <c r="AK89" s="944"/>
      <c r="AL89" s="942"/>
      <c r="AM89" s="951"/>
    </row>
    <row r="90" spans="2:52" ht="14.25" customHeight="1" x14ac:dyDescent="0.15">
      <c r="B90" s="250" t="s">
        <v>45</v>
      </c>
      <c r="C90" s="394" t="s">
        <v>93</v>
      </c>
      <c r="D90" s="917">
        <v>203</v>
      </c>
      <c r="E90" s="918">
        <v>268</v>
      </c>
      <c r="F90" s="922">
        <v>350</v>
      </c>
      <c r="G90" s="920">
        <v>275</v>
      </c>
      <c r="H90" s="921">
        <v>256</v>
      </c>
      <c r="I90" s="919">
        <v>211</v>
      </c>
      <c r="J90" s="920">
        <v>260</v>
      </c>
      <c r="K90" s="918">
        <v>209</v>
      </c>
      <c r="L90" s="922">
        <v>223</v>
      </c>
      <c r="M90" s="920">
        <v>143</v>
      </c>
      <c r="N90" s="918">
        <v>142</v>
      </c>
      <c r="O90" s="922">
        <v>132</v>
      </c>
      <c r="P90" s="920">
        <v>125</v>
      </c>
      <c r="Q90" s="918">
        <v>103</v>
      </c>
      <c r="R90" s="923">
        <v>68.933999999999997</v>
      </c>
      <c r="S90" s="920">
        <v>46.613</v>
      </c>
      <c r="T90" s="918">
        <v>36.32</v>
      </c>
      <c r="U90" s="922"/>
      <c r="V90" s="924"/>
      <c r="W90" s="918"/>
      <c r="X90" s="925"/>
      <c r="Y90" s="924"/>
      <c r="Z90" s="926"/>
      <c r="AA90" s="922"/>
      <c r="AB90" s="927"/>
      <c r="AC90" s="926"/>
      <c r="AD90" s="922"/>
      <c r="AE90" s="920"/>
      <c r="AF90" s="926"/>
      <c r="AG90" s="922"/>
      <c r="AH90" s="920"/>
      <c r="AI90" s="918"/>
      <c r="AJ90" s="922"/>
      <c r="AK90" s="920"/>
      <c r="AL90" s="918"/>
      <c r="AM90" s="928"/>
    </row>
    <row r="91" spans="2:52" ht="14.25" customHeight="1" x14ac:dyDescent="0.15">
      <c r="B91" s="184" t="s">
        <v>225</v>
      </c>
      <c r="C91" s="395" t="s">
        <v>94</v>
      </c>
      <c r="D91" s="929">
        <v>80819</v>
      </c>
      <c r="E91" s="930">
        <v>109864</v>
      </c>
      <c r="F91" s="934">
        <v>147777</v>
      </c>
      <c r="G91" s="932">
        <v>115627</v>
      </c>
      <c r="H91" s="933">
        <v>109296</v>
      </c>
      <c r="I91" s="931">
        <v>102651</v>
      </c>
      <c r="J91" s="932">
        <v>141767</v>
      </c>
      <c r="K91" s="930">
        <v>98639</v>
      </c>
      <c r="L91" s="934">
        <v>108267</v>
      </c>
      <c r="M91" s="932">
        <v>79179</v>
      </c>
      <c r="N91" s="930">
        <v>93138</v>
      </c>
      <c r="O91" s="934">
        <v>92914</v>
      </c>
      <c r="P91" s="932">
        <v>86421</v>
      </c>
      <c r="Q91" s="930">
        <v>66767</v>
      </c>
      <c r="R91" s="935">
        <v>58744.955000000002</v>
      </c>
      <c r="S91" s="932">
        <v>65258.877999999997</v>
      </c>
      <c r="T91" s="930">
        <v>55311.442999999999</v>
      </c>
      <c r="U91" s="934"/>
      <c r="V91" s="936"/>
      <c r="W91" s="930"/>
      <c r="X91" s="937"/>
      <c r="Y91" s="936"/>
      <c r="Z91" s="938"/>
      <c r="AA91" s="934"/>
      <c r="AB91" s="939"/>
      <c r="AC91" s="938"/>
      <c r="AD91" s="934"/>
      <c r="AE91" s="932"/>
      <c r="AF91" s="938"/>
      <c r="AG91" s="934"/>
      <c r="AH91" s="932"/>
      <c r="AI91" s="930"/>
      <c r="AJ91" s="934"/>
      <c r="AK91" s="932"/>
      <c r="AL91" s="930"/>
      <c r="AM91" s="940"/>
    </row>
    <row r="92" spans="2:52" ht="14.25" customHeight="1" x14ac:dyDescent="0.15">
      <c r="B92" s="186" t="s">
        <v>225</v>
      </c>
      <c r="C92" s="417" t="s">
        <v>96</v>
      </c>
      <c r="D92" s="941">
        <v>397</v>
      </c>
      <c r="E92" s="942">
        <v>410</v>
      </c>
      <c r="F92" s="946">
        <v>422</v>
      </c>
      <c r="G92" s="944">
        <v>420</v>
      </c>
      <c r="H92" s="945">
        <v>427</v>
      </c>
      <c r="I92" s="943">
        <v>488</v>
      </c>
      <c r="J92" s="944">
        <v>545</v>
      </c>
      <c r="K92" s="942">
        <v>473</v>
      </c>
      <c r="L92" s="946">
        <v>486</v>
      </c>
      <c r="M92" s="944">
        <v>556</v>
      </c>
      <c r="N92" s="942">
        <v>656</v>
      </c>
      <c r="O92" s="946">
        <v>703</v>
      </c>
      <c r="P92" s="944">
        <v>689</v>
      </c>
      <c r="Q92" s="942">
        <v>650</v>
      </c>
      <c r="R92" s="947">
        <v>852.1912989236082</v>
      </c>
      <c r="S92" s="944">
        <v>1400.0145452985219</v>
      </c>
      <c r="T92" s="942">
        <v>1522.8921530837004</v>
      </c>
      <c r="U92" s="946"/>
      <c r="V92" s="948"/>
      <c r="W92" s="942"/>
      <c r="X92" s="947"/>
      <c r="Y92" s="948"/>
      <c r="Z92" s="949"/>
      <c r="AA92" s="946"/>
      <c r="AB92" s="950"/>
      <c r="AC92" s="949"/>
      <c r="AD92" s="946"/>
      <c r="AE92" s="944"/>
      <c r="AF92" s="949"/>
      <c r="AG92" s="946"/>
      <c r="AH92" s="944"/>
      <c r="AI92" s="942"/>
      <c r="AJ92" s="946"/>
      <c r="AK92" s="944"/>
      <c r="AL92" s="942"/>
      <c r="AM92" s="951"/>
    </row>
    <row r="93" spans="2:52" s="41" customFormat="1" ht="14.25" customHeight="1" x14ac:dyDescent="0.15">
      <c r="B93" s="200" t="s">
        <v>47</v>
      </c>
      <c r="C93" s="427" t="s">
        <v>93</v>
      </c>
      <c r="D93" s="952">
        <v>123.01300000000001</v>
      </c>
      <c r="E93" s="953">
        <v>134.83199999999999</v>
      </c>
      <c r="F93" s="954">
        <v>157.947</v>
      </c>
      <c r="G93" s="955">
        <v>142.51</v>
      </c>
      <c r="H93" s="956">
        <v>136.59299999999999</v>
      </c>
      <c r="I93" s="957">
        <v>116.491</v>
      </c>
      <c r="J93" s="955">
        <v>149.512</v>
      </c>
      <c r="K93" s="953">
        <v>121.00700000000001</v>
      </c>
      <c r="L93" s="954">
        <v>152.51499999999999</v>
      </c>
      <c r="M93" s="955">
        <v>122.904</v>
      </c>
      <c r="N93" s="953">
        <v>106.72</v>
      </c>
      <c r="O93" s="954">
        <v>132.54</v>
      </c>
      <c r="P93" s="955">
        <v>128.17500000000001</v>
      </c>
      <c r="Q93" s="953">
        <v>118.61</v>
      </c>
      <c r="R93" s="925">
        <v>120.4</v>
      </c>
      <c r="S93" s="955">
        <v>98.463999999999999</v>
      </c>
      <c r="T93" s="953">
        <v>106.277</v>
      </c>
      <c r="U93" s="954"/>
      <c r="V93" s="962"/>
      <c r="W93" s="953"/>
      <c r="X93" s="925"/>
      <c r="Y93" s="962"/>
      <c r="Z93" s="963"/>
      <c r="AA93" s="954"/>
      <c r="AB93" s="964"/>
      <c r="AC93" s="963"/>
      <c r="AD93" s="954"/>
      <c r="AE93" s="955"/>
      <c r="AF93" s="963"/>
      <c r="AG93" s="954"/>
      <c r="AH93" s="955"/>
      <c r="AI93" s="953"/>
      <c r="AJ93" s="954"/>
      <c r="AK93" s="955"/>
      <c r="AL93" s="953"/>
      <c r="AM93" s="965"/>
      <c r="AP93" s="3"/>
      <c r="AQ93" s="782"/>
      <c r="AR93" s="1571"/>
      <c r="AS93" s="1571"/>
      <c r="AT93" s="1571"/>
      <c r="AU93" s="1571"/>
      <c r="AV93" s="1571"/>
      <c r="AW93" s="813"/>
      <c r="AX93" s="760"/>
      <c r="AY93" s="760"/>
      <c r="AZ93" s="760"/>
    </row>
    <row r="94" spans="2:52" s="41" customFormat="1" ht="14.25" customHeight="1" x14ac:dyDescent="0.15">
      <c r="B94" s="192" t="s">
        <v>126</v>
      </c>
      <c r="C94" s="436" t="s">
        <v>94</v>
      </c>
      <c r="D94" s="966">
        <v>73100.668999999994</v>
      </c>
      <c r="E94" s="967">
        <v>66841.697</v>
      </c>
      <c r="F94" s="968">
        <v>69618.903999999995</v>
      </c>
      <c r="G94" s="969">
        <v>57383.156999999999</v>
      </c>
      <c r="H94" s="970">
        <v>55214.135000000002</v>
      </c>
      <c r="I94" s="971">
        <v>47250.334000000003</v>
      </c>
      <c r="J94" s="969">
        <v>57513.423000000003</v>
      </c>
      <c r="K94" s="967">
        <v>43052.152000000002</v>
      </c>
      <c r="L94" s="968">
        <v>52670.987000000001</v>
      </c>
      <c r="M94" s="969">
        <v>41075.341</v>
      </c>
      <c r="N94" s="967">
        <v>35972.5</v>
      </c>
      <c r="O94" s="968">
        <v>39453.135999999999</v>
      </c>
      <c r="P94" s="969">
        <v>33178.491999999998</v>
      </c>
      <c r="Q94" s="967">
        <v>28115.797999999999</v>
      </c>
      <c r="R94" s="937">
        <v>28836.394</v>
      </c>
      <c r="S94" s="969">
        <v>29030.178</v>
      </c>
      <c r="T94" s="967">
        <v>29618.26</v>
      </c>
      <c r="U94" s="968"/>
      <c r="V94" s="975"/>
      <c r="W94" s="967"/>
      <c r="X94" s="937"/>
      <c r="Y94" s="975"/>
      <c r="Z94" s="976"/>
      <c r="AA94" s="968"/>
      <c r="AB94" s="977"/>
      <c r="AC94" s="976"/>
      <c r="AD94" s="968"/>
      <c r="AE94" s="969"/>
      <c r="AF94" s="976"/>
      <c r="AG94" s="968"/>
      <c r="AH94" s="969"/>
      <c r="AI94" s="967"/>
      <c r="AJ94" s="968"/>
      <c r="AK94" s="969"/>
      <c r="AL94" s="967"/>
      <c r="AM94" s="978"/>
      <c r="AP94" s="3"/>
      <c r="AQ94" s="782"/>
      <c r="AR94" s="1571"/>
      <c r="AS94" s="1571"/>
      <c r="AT94" s="1571"/>
      <c r="AU94" s="1571"/>
      <c r="AV94" s="1571"/>
      <c r="AW94" s="813"/>
      <c r="AX94" s="760"/>
      <c r="AY94" s="760"/>
      <c r="AZ94" s="760"/>
    </row>
    <row r="95" spans="2:52" s="41" customFormat="1" ht="14.25" customHeight="1" x14ac:dyDescent="0.15">
      <c r="B95" s="197" t="s">
        <v>126</v>
      </c>
      <c r="C95" s="417" t="s">
        <v>96</v>
      </c>
      <c r="D95" s="941">
        <v>594</v>
      </c>
      <c r="E95" s="942">
        <v>496</v>
      </c>
      <c r="F95" s="946">
        <v>441</v>
      </c>
      <c r="G95" s="944">
        <v>403</v>
      </c>
      <c r="H95" s="945">
        <v>404</v>
      </c>
      <c r="I95" s="943">
        <v>406</v>
      </c>
      <c r="J95" s="944">
        <v>385</v>
      </c>
      <c r="K95" s="942">
        <v>356</v>
      </c>
      <c r="L95" s="946">
        <v>345</v>
      </c>
      <c r="M95" s="944">
        <v>334</v>
      </c>
      <c r="N95" s="942">
        <v>337</v>
      </c>
      <c r="O95" s="946">
        <v>298</v>
      </c>
      <c r="P95" s="944">
        <v>259</v>
      </c>
      <c r="Q95" s="942">
        <v>237</v>
      </c>
      <c r="R95" s="947">
        <v>239.50493355481726</v>
      </c>
      <c r="S95" s="944">
        <v>294.83037455313615</v>
      </c>
      <c r="T95" s="942">
        <v>278.68927425501283</v>
      </c>
      <c r="U95" s="946"/>
      <c r="V95" s="948"/>
      <c r="W95" s="942"/>
      <c r="X95" s="947"/>
      <c r="Y95" s="948"/>
      <c r="Z95" s="949"/>
      <c r="AA95" s="946"/>
      <c r="AB95" s="950"/>
      <c r="AC95" s="949"/>
      <c r="AD95" s="946"/>
      <c r="AE95" s="944"/>
      <c r="AF95" s="949"/>
      <c r="AG95" s="946"/>
      <c r="AH95" s="944"/>
      <c r="AI95" s="942"/>
      <c r="AJ95" s="946"/>
      <c r="AK95" s="944"/>
      <c r="AL95" s="942"/>
      <c r="AM95" s="951"/>
      <c r="AP95" s="3"/>
      <c r="AQ95" s="782"/>
      <c r="AR95" s="1571"/>
      <c r="AS95" s="1571"/>
      <c r="AT95" s="1571"/>
      <c r="AU95" s="1571"/>
      <c r="AV95" s="1571"/>
      <c r="AW95" s="813"/>
      <c r="AX95" s="760"/>
      <c r="AY95" s="760"/>
      <c r="AZ95" s="760"/>
    </row>
    <row r="96" spans="2:52" s="41" customFormat="1" ht="14.25" customHeight="1" x14ac:dyDescent="0.15">
      <c r="B96" s="200" t="s">
        <v>49</v>
      </c>
      <c r="C96" s="427" t="s">
        <v>93</v>
      </c>
      <c r="D96" s="952">
        <v>0.28499999999999998</v>
      </c>
      <c r="E96" s="953">
        <v>0.54700000000000004</v>
      </c>
      <c r="F96" s="954">
        <v>0.53500000000000003</v>
      </c>
      <c r="G96" s="955">
        <v>0.64700000000000002</v>
      </c>
      <c r="H96" s="956">
        <v>0.82299999999999995</v>
      </c>
      <c r="I96" s="957">
        <v>1.26</v>
      </c>
      <c r="J96" s="955">
        <v>0.78500000000000003</v>
      </c>
      <c r="K96" s="953">
        <v>0.88800000000000001</v>
      </c>
      <c r="L96" s="954">
        <v>0.71</v>
      </c>
      <c r="M96" s="955">
        <v>1.131</v>
      </c>
      <c r="N96" s="953">
        <v>3.5739999999999998</v>
      </c>
      <c r="O96" s="954">
        <v>3.085</v>
      </c>
      <c r="P96" s="955">
        <v>0.55500000000000005</v>
      </c>
      <c r="Q96" s="953">
        <v>0.06</v>
      </c>
      <c r="R96" s="925">
        <v>7.4999999999999997E-2</v>
      </c>
      <c r="S96" s="955">
        <v>5.2999999999999999E-2</v>
      </c>
      <c r="T96" s="953">
        <v>5.5E-2</v>
      </c>
      <c r="U96" s="954"/>
      <c r="V96" s="962"/>
      <c r="W96" s="953"/>
      <c r="X96" s="925"/>
      <c r="Y96" s="962"/>
      <c r="Z96" s="963"/>
      <c r="AA96" s="954"/>
      <c r="AB96" s="964"/>
      <c r="AC96" s="963"/>
      <c r="AD96" s="954"/>
      <c r="AE96" s="955"/>
      <c r="AF96" s="963"/>
      <c r="AG96" s="954"/>
      <c r="AH96" s="955"/>
      <c r="AI96" s="953"/>
      <c r="AJ96" s="954"/>
      <c r="AK96" s="955"/>
      <c r="AL96" s="953"/>
      <c r="AM96" s="965"/>
      <c r="AP96" s="3"/>
      <c r="AQ96" s="782"/>
      <c r="AR96" s="1571"/>
      <c r="AS96" s="1571"/>
      <c r="AT96" s="1571"/>
      <c r="AU96" s="1571"/>
      <c r="AV96" s="1571"/>
      <c r="AW96" s="813"/>
      <c r="AX96" s="760"/>
      <c r="AY96" s="760"/>
      <c r="AZ96" s="760"/>
    </row>
    <row r="97" spans="2:52" s="41" customFormat="1" ht="14.25" customHeight="1" x14ac:dyDescent="0.15">
      <c r="B97" s="192" t="s">
        <v>127</v>
      </c>
      <c r="C97" s="436" t="s">
        <v>94</v>
      </c>
      <c r="D97" s="966">
        <v>368.06400000000002</v>
      </c>
      <c r="E97" s="967">
        <v>666.41399999999999</v>
      </c>
      <c r="F97" s="968">
        <v>592.16200000000003</v>
      </c>
      <c r="G97" s="969">
        <v>689.04</v>
      </c>
      <c r="H97" s="970">
        <v>914.35</v>
      </c>
      <c r="I97" s="971">
        <v>1088.4670000000001</v>
      </c>
      <c r="J97" s="969">
        <v>822.60400000000004</v>
      </c>
      <c r="K97" s="967">
        <v>783.91800000000001</v>
      </c>
      <c r="L97" s="968">
        <v>744.30399999999997</v>
      </c>
      <c r="M97" s="969">
        <v>1166.67</v>
      </c>
      <c r="N97" s="967">
        <v>2859.0889999999999</v>
      </c>
      <c r="O97" s="968">
        <v>2188.08</v>
      </c>
      <c r="P97" s="969">
        <v>338.21300000000002</v>
      </c>
      <c r="Q97" s="967">
        <v>72.144000000000005</v>
      </c>
      <c r="R97" s="937">
        <v>73.116</v>
      </c>
      <c r="S97" s="969">
        <v>65.772000000000006</v>
      </c>
      <c r="T97" s="967">
        <v>69.335999999999999</v>
      </c>
      <c r="U97" s="968"/>
      <c r="V97" s="975"/>
      <c r="W97" s="967"/>
      <c r="X97" s="937"/>
      <c r="Y97" s="975"/>
      <c r="Z97" s="976"/>
      <c r="AA97" s="968"/>
      <c r="AB97" s="977"/>
      <c r="AC97" s="976"/>
      <c r="AD97" s="968"/>
      <c r="AE97" s="969"/>
      <c r="AF97" s="976"/>
      <c r="AG97" s="968"/>
      <c r="AH97" s="969"/>
      <c r="AI97" s="967"/>
      <c r="AJ97" s="968"/>
      <c r="AK97" s="969"/>
      <c r="AL97" s="967"/>
      <c r="AM97" s="978"/>
      <c r="AP97" s="3"/>
      <c r="AQ97" s="782"/>
      <c r="AR97" s="1571"/>
      <c r="AS97" s="1571"/>
      <c r="AT97" s="1571"/>
      <c r="AU97" s="1571"/>
      <c r="AV97" s="1571"/>
      <c r="AW97" s="813"/>
      <c r="AX97" s="760"/>
      <c r="AY97" s="760"/>
      <c r="AZ97" s="760"/>
    </row>
    <row r="98" spans="2:52" s="41" customFormat="1" ht="14.25" customHeight="1" x14ac:dyDescent="0.15">
      <c r="B98" s="197" t="s">
        <v>127</v>
      </c>
      <c r="C98" s="417" t="s">
        <v>96</v>
      </c>
      <c r="D98" s="941">
        <v>1291</v>
      </c>
      <c r="E98" s="942">
        <v>1218</v>
      </c>
      <c r="F98" s="946">
        <v>1107</v>
      </c>
      <c r="G98" s="944">
        <v>1065</v>
      </c>
      <c r="H98" s="945">
        <v>1111</v>
      </c>
      <c r="I98" s="943">
        <v>864</v>
      </c>
      <c r="J98" s="944">
        <v>1048</v>
      </c>
      <c r="K98" s="942">
        <v>883</v>
      </c>
      <c r="L98" s="946">
        <v>1048</v>
      </c>
      <c r="M98" s="944">
        <v>1032</v>
      </c>
      <c r="N98" s="942">
        <v>800</v>
      </c>
      <c r="O98" s="942">
        <v>709</v>
      </c>
      <c r="P98" s="944">
        <v>609</v>
      </c>
      <c r="Q98" s="942">
        <v>1202</v>
      </c>
      <c r="R98" s="947">
        <v>974.88</v>
      </c>
      <c r="S98" s="944">
        <v>1240.9811320754718</v>
      </c>
      <c r="T98" s="942">
        <v>1260.6545454545453</v>
      </c>
      <c r="U98" s="946"/>
      <c r="V98" s="948"/>
      <c r="W98" s="942"/>
      <c r="X98" s="947"/>
      <c r="Y98" s="948"/>
      <c r="Z98" s="949"/>
      <c r="AA98" s="946"/>
      <c r="AB98" s="950"/>
      <c r="AC98" s="949"/>
      <c r="AD98" s="946"/>
      <c r="AE98" s="944"/>
      <c r="AF98" s="949"/>
      <c r="AG98" s="946"/>
      <c r="AH98" s="944"/>
      <c r="AI98" s="942"/>
      <c r="AJ98" s="946"/>
      <c r="AK98" s="944"/>
      <c r="AL98" s="942"/>
      <c r="AM98" s="951"/>
      <c r="AP98" s="3"/>
      <c r="AQ98" s="782"/>
      <c r="AR98" s="1571"/>
      <c r="AS98" s="1571"/>
      <c r="AT98" s="1571"/>
      <c r="AU98" s="1571"/>
      <c r="AV98" s="1571"/>
      <c r="AW98" s="813"/>
      <c r="AX98" s="760"/>
      <c r="AY98" s="760"/>
      <c r="AZ98" s="760"/>
    </row>
    <row r="99" spans="2:52" s="41" customFormat="1" ht="14.25" customHeight="1" x14ac:dyDescent="0.15">
      <c r="B99" s="200" t="s">
        <v>51</v>
      </c>
      <c r="C99" s="427" t="s">
        <v>93</v>
      </c>
      <c r="D99" s="952">
        <v>1.278</v>
      </c>
      <c r="E99" s="953">
        <v>0.60499999999999998</v>
      </c>
      <c r="F99" s="954">
        <v>0.70199999999999996</v>
      </c>
      <c r="G99" s="955">
        <v>0.36099999999999999</v>
      </c>
      <c r="H99" s="956">
        <v>0.40699999999999997</v>
      </c>
      <c r="I99" s="957">
        <v>0.19</v>
      </c>
      <c r="J99" s="955">
        <v>0.30599999999999999</v>
      </c>
      <c r="K99" s="953">
        <v>0.249</v>
      </c>
      <c r="L99" s="954">
        <v>0.221</v>
      </c>
      <c r="M99" s="955">
        <v>0.21199999999999999</v>
      </c>
      <c r="N99" s="953">
        <v>0.17</v>
      </c>
      <c r="O99" s="954">
        <v>0.21</v>
      </c>
      <c r="P99" s="955">
        <v>0.17</v>
      </c>
      <c r="Q99" s="953">
        <v>0.19</v>
      </c>
      <c r="R99" s="925">
        <v>0.20100000000000001</v>
      </c>
      <c r="S99" s="955">
        <v>0.193</v>
      </c>
      <c r="T99" s="953">
        <v>0.189</v>
      </c>
      <c r="U99" s="954"/>
      <c r="V99" s="962"/>
      <c r="W99" s="953"/>
      <c r="X99" s="925"/>
      <c r="Y99" s="962"/>
      <c r="Z99" s="963"/>
      <c r="AA99" s="954"/>
      <c r="AB99" s="964"/>
      <c r="AC99" s="963"/>
      <c r="AD99" s="954"/>
      <c r="AE99" s="955"/>
      <c r="AF99" s="963"/>
      <c r="AG99" s="954"/>
      <c r="AH99" s="955"/>
      <c r="AI99" s="953"/>
      <c r="AJ99" s="954"/>
      <c r="AK99" s="955"/>
      <c r="AL99" s="953"/>
      <c r="AM99" s="965"/>
      <c r="AP99" s="3"/>
      <c r="AQ99" s="782"/>
      <c r="AR99" s="1571"/>
      <c r="AS99" s="1571"/>
      <c r="AT99" s="1571"/>
      <c r="AU99" s="1571"/>
      <c r="AV99" s="1571"/>
      <c r="AW99" s="813"/>
      <c r="AX99" s="760"/>
      <c r="AY99" s="760"/>
      <c r="AZ99" s="760"/>
    </row>
    <row r="100" spans="2:52" s="41" customFormat="1" ht="14.25" customHeight="1" x14ac:dyDescent="0.15">
      <c r="B100" s="192" t="s">
        <v>128</v>
      </c>
      <c r="C100" s="436" t="s">
        <v>94</v>
      </c>
      <c r="D100" s="966">
        <v>6856.8010000000004</v>
      </c>
      <c r="E100" s="967">
        <v>1434.5530000000001</v>
      </c>
      <c r="F100" s="968">
        <v>1514.7260000000001</v>
      </c>
      <c r="G100" s="969">
        <v>830.71600000000001</v>
      </c>
      <c r="H100" s="970">
        <v>1075.6379999999999</v>
      </c>
      <c r="I100" s="971">
        <v>660.38099999999997</v>
      </c>
      <c r="J100" s="969">
        <v>904.61599999999999</v>
      </c>
      <c r="K100" s="967">
        <v>750.74699999999996</v>
      </c>
      <c r="L100" s="968">
        <v>722.673</v>
      </c>
      <c r="M100" s="972">
        <v>727.68899999999996</v>
      </c>
      <c r="N100" s="973">
        <v>727.87099999999998</v>
      </c>
      <c r="O100" s="974">
        <v>697.72299999999996</v>
      </c>
      <c r="P100" s="969">
        <v>943.95</v>
      </c>
      <c r="Q100" s="967">
        <v>892.32399999999996</v>
      </c>
      <c r="R100" s="937">
        <v>1464.9739999999999</v>
      </c>
      <c r="S100" s="969">
        <v>1014.532</v>
      </c>
      <c r="T100" s="967">
        <v>584.303</v>
      </c>
      <c r="U100" s="968"/>
      <c r="V100" s="975"/>
      <c r="W100" s="967"/>
      <c r="X100" s="937"/>
      <c r="Y100" s="975"/>
      <c r="Z100" s="976"/>
      <c r="AA100" s="968"/>
      <c r="AB100" s="977"/>
      <c r="AC100" s="976"/>
      <c r="AD100" s="968"/>
      <c r="AE100" s="969"/>
      <c r="AF100" s="976"/>
      <c r="AG100" s="968"/>
      <c r="AH100" s="969"/>
      <c r="AI100" s="967"/>
      <c r="AJ100" s="968"/>
      <c r="AK100" s="969"/>
      <c r="AL100" s="967"/>
      <c r="AM100" s="978"/>
      <c r="AP100" s="3"/>
      <c r="AQ100" s="782"/>
      <c r="AR100" s="1571"/>
      <c r="AS100" s="1571"/>
      <c r="AT100" s="1571"/>
      <c r="AU100" s="1571"/>
      <c r="AV100" s="1571"/>
      <c r="AW100" s="813"/>
      <c r="AX100" s="760"/>
      <c r="AY100" s="760"/>
      <c r="AZ100" s="760"/>
    </row>
    <row r="101" spans="2:52" s="41" customFormat="1" ht="14.25" customHeight="1" x14ac:dyDescent="0.15">
      <c r="B101" s="197" t="s">
        <v>128</v>
      </c>
      <c r="C101" s="417" t="s">
        <v>96</v>
      </c>
      <c r="D101" s="941">
        <v>5365</v>
      </c>
      <c r="E101" s="942">
        <v>2371</v>
      </c>
      <c r="F101" s="946">
        <v>2158</v>
      </c>
      <c r="G101" s="944">
        <v>2301</v>
      </c>
      <c r="H101" s="945">
        <v>2643</v>
      </c>
      <c r="I101" s="943">
        <v>3476</v>
      </c>
      <c r="J101" s="944">
        <v>2956</v>
      </c>
      <c r="K101" s="942">
        <v>3015</v>
      </c>
      <c r="L101" s="946">
        <v>3270</v>
      </c>
      <c r="M101" s="944">
        <v>2432</v>
      </c>
      <c r="N101" s="942">
        <v>4282</v>
      </c>
      <c r="O101" s="946">
        <v>3322</v>
      </c>
      <c r="P101" s="944">
        <v>5553</v>
      </c>
      <c r="Q101" s="942">
        <v>4696</v>
      </c>
      <c r="R101" s="947">
        <v>7288.4278606965163</v>
      </c>
      <c r="S101" s="944">
        <v>5256.6424870466326</v>
      </c>
      <c r="T101" s="942">
        <v>3091.5502645502647</v>
      </c>
      <c r="U101" s="946"/>
      <c r="V101" s="948"/>
      <c r="W101" s="942"/>
      <c r="X101" s="947"/>
      <c r="Y101" s="948"/>
      <c r="Z101" s="949"/>
      <c r="AA101" s="946"/>
      <c r="AB101" s="950"/>
      <c r="AC101" s="949"/>
      <c r="AD101" s="946"/>
      <c r="AE101" s="944"/>
      <c r="AF101" s="949"/>
      <c r="AG101" s="946"/>
      <c r="AH101" s="944"/>
      <c r="AI101" s="942"/>
      <c r="AJ101" s="946"/>
      <c r="AK101" s="944"/>
      <c r="AL101" s="942"/>
      <c r="AM101" s="951"/>
      <c r="AP101" s="3"/>
      <c r="AQ101" s="782"/>
      <c r="AR101" s="1571"/>
      <c r="AS101" s="1571"/>
      <c r="AT101" s="1571"/>
      <c r="AU101" s="1571"/>
      <c r="AV101" s="1571"/>
      <c r="AW101" s="813"/>
      <c r="AX101" s="760"/>
      <c r="AY101" s="760"/>
      <c r="AZ101" s="760"/>
    </row>
    <row r="102" spans="2:52" s="41" customFormat="1" ht="14.25" customHeight="1" x14ac:dyDescent="0.15">
      <c r="B102" s="273" t="s">
        <v>53</v>
      </c>
      <c r="C102" s="427" t="s">
        <v>93</v>
      </c>
      <c r="D102" s="952">
        <v>62</v>
      </c>
      <c r="E102" s="953">
        <v>33</v>
      </c>
      <c r="F102" s="954">
        <v>44</v>
      </c>
      <c r="G102" s="955">
        <v>42</v>
      </c>
      <c r="H102" s="956">
        <v>42</v>
      </c>
      <c r="I102" s="957">
        <v>39</v>
      </c>
      <c r="J102" s="955">
        <v>50</v>
      </c>
      <c r="K102" s="953">
        <v>35</v>
      </c>
      <c r="L102" s="954">
        <v>48</v>
      </c>
      <c r="M102" s="955">
        <v>45</v>
      </c>
      <c r="N102" s="953">
        <v>45</v>
      </c>
      <c r="O102" s="954">
        <v>48</v>
      </c>
      <c r="P102" s="955">
        <v>48</v>
      </c>
      <c r="Q102" s="953">
        <v>42</v>
      </c>
      <c r="R102" s="925">
        <v>47.654000000000003</v>
      </c>
      <c r="S102" s="955">
        <v>43.262999999999998</v>
      </c>
      <c r="T102" s="953">
        <v>40.975000000000001</v>
      </c>
      <c r="U102" s="954"/>
      <c r="V102" s="962"/>
      <c r="W102" s="953"/>
      <c r="X102" s="925"/>
      <c r="Y102" s="962"/>
      <c r="Z102" s="963"/>
      <c r="AA102" s="954"/>
      <c r="AB102" s="964"/>
      <c r="AC102" s="963"/>
      <c r="AD102" s="954"/>
      <c r="AE102" s="955"/>
      <c r="AF102" s="963"/>
      <c r="AG102" s="954"/>
      <c r="AH102" s="955"/>
      <c r="AI102" s="953"/>
      <c r="AJ102" s="954"/>
      <c r="AK102" s="955"/>
      <c r="AL102" s="953"/>
      <c r="AM102" s="965"/>
      <c r="AP102" s="6"/>
      <c r="AQ102" s="782"/>
      <c r="AR102" s="1571"/>
      <c r="AS102" s="1571"/>
      <c r="AT102" s="1571"/>
      <c r="AU102" s="1571"/>
      <c r="AV102" s="1571"/>
      <c r="AW102" s="813"/>
      <c r="AX102" s="760"/>
      <c r="AY102" s="760"/>
      <c r="AZ102" s="760"/>
    </row>
    <row r="103" spans="2:52" s="41" customFormat="1" ht="14.25" customHeight="1" x14ac:dyDescent="0.15">
      <c r="B103" s="192" t="s">
        <v>129</v>
      </c>
      <c r="C103" s="436" t="s">
        <v>94</v>
      </c>
      <c r="D103" s="966">
        <v>68504</v>
      </c>
      <c r="E103" s="967">
        <v>20643</v>
      </c>
      <c r="F103" s="968">
        <v>24738</v>
      </c>
      <c r="G103" s="969">
        <v>21532</v>
      </c>
      <c r="H103" s="970">
        <v>19866</v>
      </c>
      <c r="I103" s="971">
        <v>19067</v>
      </c>
      <c r="J103" s="969">
        <v>25524</v>
      </c>
      <c r="K103" s="967">
        <v>16836</v>
      </c>
      <c r="L103" s="968">
        <v>22147</v>
      </c>
      <c r="M103" s="969">
        <v>19042</v>
      </c>
      <c r="N103" s="967">
        <v>18736</v>
      </c>
      <c r="O103" s="968">
        <v>19171</v>
      </c>
      <c r="P103" s="969">
        <v>18767</v>
      </c>
      <c r="Q103" s="967">
        <v>16674</v>
      </c>
      <c r="R103" s="937">
        <v>18567.674999999999</v>
      </c>
      <c r="S103" s="969">
        <v>17348.876</v>
      </c>
      <c r="T103" s="967">
        <v>16246.048000000001</v>
      </c>
      <c r="U103" s="968"/>
      <c r="V103" s="975"/>
      <c r="W103" s="967"/>
      <c r="X103" s="937"/>
      <c r="Y103" s="975"/>
      <c r="Z103" s="976"/>
      <c r="AA103" s="968"/>
      <c r="AB103" s="977"/>
      <c r="AC103" s="976"/>
      <c r="AD103" s="968"/>
      <c r="AE103" s="969"/>
      <c r="AF103" s="976"/>
      <c r="AG103" s="968"/>
      <c r="AH103" s="969"/>
      <c r="AI103" s="967"/>
      <c r="AJ103" s="968"/>
      <c r="AK103" s="969"/>
      <c r="AL103" s="967"/>
      <c r="AM103" s="978"/>
      <c r="AP103" s="6"/>
      <c r="AQ103" s="782"/>
      <c r="AR103" s="1571"/>
      <c r="AS103" s="1571"/>
      <c r="AT103" s="1571"/>
      <c r="AU103" s="1571"/>
      <c r="AV103" s="1571"/>
      <c r="AW103" s="813"/>
      <c r="AX103" s="760"/>
      <c r="AY103" s="760"/>
      <c r="AZ103" s="760"/>
    </row>
    <row r="104" spans="2:52" s="41" customFormat="1" ht="14.25" customHeight="1" x14ac:dyDescent="0.15">
      <c r="B104" s="197" t="s">
        <v>129</v>
      </c>
      <c r="C104" s="417" t="s">
        <v>96</v>
      </c>
      <c r="D104" s="941">
        <v>1112</v>
      </c>
      <c r="E104" s="942">
        <v>625</v>
      </c>
      <c r="F104" s="946">
        <v>565</v>
      </c>
      <c r="G104" s="944">
        <v>507</v>
      </c>
      <c r="H104" s="945">
        <v>474</v>
      </c>
      <c r="I104" s="943">
        <v>495</v>
      </c>
      <c r="J104" s="944">
        <v>507</v>
      </c>
      <c r="K104" s="942">
        <v>480</v>
      </c>
      <c r="L104" s="946">
        <v>460</v>
      </c>
      <c r="M104" s="944">
        <v>423</v>
      </c>
      <c r="N104" s="942">
        <v>415</v>
      </c>
      <c r="O104" s="946">
        <v>399</v>
      </c>
      <c r="P104" s="944">
        <v>393</v>
      </c>
      <c r="Q104" s="942">
        <v>393</v>
      </c>
      <c r="R104" s="947">
        <v>389.63518277584251</v>
      </c>
      <c r="S104" s="944">
        <v>401.00954626355087</v>
      </c>
      <c r="T104" s="942">
        <v>396.48683343502137</v>
      </c>
      <c r="U104" s="946"/>
      <c r="V104" s="948"/>
      <c r="W104" s="942"/>
      <c r="X104" s="947"/>
      <c r="Y104" s="948"/>
      <c r="Z104" s="949"/>
      <c r="AA104" s="946"/>
      <c r="AB104" s="950"/>
      <c r="AC104" s="949"/>
      <c r="AD104" s="946"/>
      <c r="AE104" s="944"/>
      <c r="AF104" s="949"/>
      <c r="AG104" s="946"/>
      <c r="AH104" s="944"/>
      <c r="AI104" s="942"/>
      <c r="AJ104" s="946"/>
      <c r="AK104" s="944"/>
      <c r="AL104" s="942"/>
      <c r="AM104" s="951"/>
      <c r="AP104" s="6"/>
      <c r="AQ104" s="782"/>
      <c r="AR104" s="1571"/>
      <c r="AS104" s="1571"/>
      <c r="AT104" s="1571"/>
      <c r="AU104" s="1571"/>
      <c r="AV104" s="1571"/>
      <c r="AW104" s="813"/>
      <c r="AX104" s="760"/>
      <c r="AY104" s="760"/>
      <c r="AZ104" s="760"/>
    </row>
    <row r="105" spans="2:52" s="41" customFormat="1" ht="14.25" customHeight="1" x14ac:dyDescent="0.15">
      <c r="B105" s="273" t="s">
        <v>54</v>
      </c>
      <c r="C105" s="427" t="s">
        <v>93</v>
      </c>
      <c r="D105" s="952">
        <v>93</v>
      </c>
      <c r="E105" s="953">
        <v>76</v>
      </c>
      <c r="F105" s="954">
        <v>100</v>
      </c>
      <c r="G105" s="955">
        <v>83</v>
      </c>
      <c r="H105" s="956">
        <v>72</v>
      </c>
      <c r="I105" s="957">
        <v>57</v>
      </c>
      <c r="J105" s="955">
        <v>69</v>
      </c>
      <c r="K105" s="953">
        <v>51</v>
      </c>
      <c r="L105" s="954">
        <v>52</v>
      </c>
      <c r="M105" s="955">
        <v>30</v>
      </c>
      <c r="N105" s="953">
        <v>26</v>
      </c>
      <c r="O105" s="954">
        <v>25</v>
      </c>
      <c r="P105" s="955">
        <v>24</v>
      </c>
      <c r="Q105" s="953">
        <v>27</v>
      </c>
      <c r="R105" s="925">
        <v>25.082999999999998</v>
      </c>
      <c r="S105" s="955">
        <v>20.835000000000001</v>
      </c>
      <c r="T105" s="953">
        <v>20.521999999999998</v>
      </c>
      <c r="U105" s="954"/>
      <c r="V105" s="962"/>
      <c r="W105" s="953"/>
      <c r="X105" s="925"/>
      <c r="Y105" s="962"/>
      <c r="Z105" s="963"/>
      <c r="AA105" s="954"/>
      <c r="AB105" s="964"/>
      <c r="AC105" s="963"/>
      <c r="AD105" s="954"/>
      <c r="AE105" s="955"/>
      <c r="AF105" s="963"/>
      <c r="AG105" s="954"/>
      <c r="AH105" s="955"/>
      <c r="AI105" s="953"/>
      <c r="AJ105" s="954"/>
      <c r="AK105" s="955"/>
      <c r="AL105" s="953"/>
      <c r="AM105" s="965"/>
      <c r="AP105" s="6"/>
      <c r="AQ105" s="782"/>
      <c r="AR105" s="1571"/>
      <c r="AS105" s="1571"/>
      <c r="AT105" s="1571"/>
      <c r="AU105" s="1571"/>
      <c r="AV105" s="1571"/>
      <c r="AW105" s="813"/>
      <c r="AX105" s="760"/>
      <c r="AY105" s="760"/>
      <c r="AZ105" s="760"/>
    </row>
    <row r="106" spans="2:52" s="41" customFormat="1" ht="14.25" customHeight="1" x14ac:dyDescent="0.15">
      <c r="B106" s="192" t="s">
        <v>226</v>
      </c>
      <c r="C106" s="436" t="s">
        <v>94</v>
      </c>
      <c r="D106" s="966">
        <v>116280</v>
      </c>
      <c r="E106" s="967">
        <v>70049</v>
      </c>
      <c r="F106" s="968">
        <v>80136</v>
      </c>
      <c r="G106" s="969">
        <v>59940</v>
      </c>
      <c r="H106" s="970">
        <v>56173</v>
      </c>
      <c r="I106" s="971">
        <v>44479</v>
      </c>
      <c r="J106" s="969">
        <v>47654</v>
      </c>
      <c r="K106" s="967">
        <v>33218</v>
      </c>
      <c r="L106" s="968">
        <v>37047</v>
      </c>
      <c r="M106" s="969">
        <v>23244</v>
      </c>
      <c r="N106" s="967">
        <v>22851</v>
      </c>
      <c r="O106" s="968">
        <v>21851</v>
      </c>
      <c r="P106" s="969">
        <v>21872</v>
      </c>
      <c r="Q106" s="967">
        <v>19222</v>
      </c>
      <c r="R106" s="937">
        <v>16997.254000000001</v>
      </c>
      <c r="S106" s="969">
        <v>15918.002</v>
      </c>
      <c r="T106" s="967">
        <v>14539.778</v>
      </c>
      <c r="U106" s="968"/>
      <c r="V106" s="975"/>
      <c r="W106" s="967"/>
      <c r="X106" s="937"/>
      <c r="Y106" s="975"/>
      <c r="Z106" s="976"/>
      <c r="AA106" s="968"/>
      <c r="AB106" s="977"/>
      <c r="AC106" s="976"/>
      <c r="AD106" s="968"/>
      <c r="AE106" s="969"/>
      <c r="AF106" s="976"/>
      <c r="AG106" s="968"/>
      <c r="AH106" s="969"/>
      <c r="AI106" s="967"/>
      <c r="AJ106" s="968"/>
      <c r="AK106" s="969"/>
      <c r="AL106" s="967"/>
      <c r="AM106" s="978"/>
      <c r="AP106" s="6"/>
      <c r="AQ106" s="782"/>
      <c r="AR106" s="1571"/>
      <c r="AS106" s="1571"/>
      <c r="AT106" s="1571"/>
      <c r="AU106" s="1571"/>
      <c r="AV106" s="1571"/>
      <c r="AW106" s="813"/>
      <c r="AX106" s="760"/>
      <c r="AY106" s="760"/>
      <c r="AZ106" s="760"/>
    </row>
    <row r="107" spans="2:52" s="41" customFormat="1" ht="14.25" customHeight="1" x14ac:dyDescent="0.15">
      <c r="B107" s="197" t="s">
        <v>226</v>
      </c>
      <c r="C107" s="417" t="s">
        <v>96</v>
      </c>
      <c r="D107" s="941">
        <v>1256</v>
      </c>
      <c r="E107" s="942">
        <v>922</v>
      </c>
      <c r="F107" s="946">
        <v>802</v>
      </c>
      <c r="G107" s="944">
        <v>718</v>
      </c>
      <c r="H107" s="945">
        <v>775</v>
      </c>
      <c r="I107" s="943">
        <v>781</v>
      </c>
      <c r="J107" s="944">
        <v>690</v>
      </c>
      <c r="K107" s="942">
        <v>648</v>
      </c>
      <c r="L107" s="946">
        <v>707</v>
      </c>
      <c r="M107" s="944">
        <v>768</v>
      </c>
      <c r="N107" s="942">
        <v>882</v>
      </c>
      <c r="O107" s="946">
        <v>877</v>
      </c>
      <c r="P107" s="944">
        <v>895</v>
      </c>
      <c r="Q107" s="942">
        <v>723</v>
      </c>
      <c r="R107" s="947">
        <v>677.64039389227776</v>
      </c>
      <c r="S107" s="944">
        <v>764.00297576193907</v>
      </c>
      <c r="T107" s="942">
        <v>708.49712503654621</v>
      </c>
      <c r="U107" s="946"/>
      <c r="V107" s="948"/>
      <c r="W107" s="942"/>
      <c r="X107" s="947"/>
      <c r="Y107" s="948"/>
      <c r="Z107" s="949"/>
      <c r="AA107" s="946"/>
      <c r="AB107" s="950"/>
      <c r="AC107" s="949"/>
      <c r="AD107" s="946"/>
      <c r="AE107" s="944"/>
      <c r="AF107" s="949"/>
      <c r="AG107" s="946"/>
      <c r="AH107" s="944"/>
      <c r="AI107" s="942"/>
      <c r="AJ107" s="946"/>
      <c r="AK107" s="944"/>
      <c r="AL107" s="942"/>
      <c r="AM107" s="951"/>
      <c r="AP107" s="6"/>
      <c r="AQ107" s="782"/>
      <c r="AR107" s="1571"/>
      <c r="AS107" s="1571"/>
      <c r="AT107" s="1571"/>
      <c r="AU107" s="1571"/>
      <c r="AV107" s="1571"/>
      <c r="AW107" s="813"/>
      <c r="AX107" s="760"/>
      <c r="AY107" s="760"/>
      <c r="AZ107" s="760"/>
    </row>
    <row r="108" spans="2:52" s="41" customFormat="1" ht="14.25" customHeight="1" x14ac:dyDescent="0.15">
      <c r="B108" s="200" t="s">
        <v>55</v>
      </c>
      <c r="C108" s="427" t="s">
        <v>93</v>
      </c>
      <c r="D108" s="952">
        <v>27.626999999999999</v>
      </c>
      <c r="E108" s="953">
        <v>19.184999999999999</v>
      </c>
      <c r="F108" s="954">
        <v>23.545999999999999</v>
      </c>
      <c r="G108" s="955">
        <v>19.030999999999999</v>
      </c>
      <c r="H108" s="956">
        <v>17.314</v>
      </c>
      <c r="I108" s="957">
        <v>12.417999999999999</v>
      </c>
      <c r="J108" s="955">
        <v>13.366</v>
      </c>
      <c r="K108" s="953">
        <v>12.494</v>
      </c>
      <c r="L108" s="954">
        <v>14.843999999999999</v>
      </c>
      <c r="M108" s="955">
        <v>11.151</v>
      </c>
      <c r="N108" s="953">
        <v>10.28</v>
      </c>
      <c r="O108" s="954">
        <v>8.1489999999999991</v>
      </c>
      <c r="P108" s="955">
        <v>5.9379999999999997</v>
      </c>
      <c r="Q108" s="953">
        <v>3.282</v>
      </c>
      <c r="R108" s="925">
        <v>2.944</v>
      </c>
      <c r="S108" s="955">
        <v>1.7150000000000001</v>
      </c>
      <c r="T108" s="953">
        <v>1.786</v>
      </c>
      <c r="U108" s="954"/>
      <c r="V108" s="962"/>
      <c r="W108" s="953"/>
      <c r="X108" s="925"/>
      <c r="Y108" s="962"/>
      <c r="Z108" s="963"/>
      <c r="AA108" s="954"/>
      <c r="AB108" s="964"/>
      <c r="AC108" s="963"/>
      <c r="AD108" s="954"/>
      <c r="AE108" s="955"/>
      <c r="AF108" s="963"/>
      <c r="AG108" s="954"/>
      <c r="AH108" s="955"/>
      <c r="AI108" s="953"/>
      <c r="AJ108" s="954"/>
      <c r="AK108" s="955"/>
      <c r="AL108" s="953"/>
      <c r="AM108" s="965"/>
      <c r="AP108" s="3"/>
      <c r="AQ108" s="782"/>
      <c r="AR108" s="1571"/>
      <c r="AS108" s="1571"/>
      <c r="AT108" s="1571"/>
      <c r="AU108" s="1571"/>
      <c r="AV108" s="1571"/>
      <c r="AW108" s="813"/>
      <c r="AX108" s="760"/>
      <c r="AY108" s="760"/>
      <c r="AZ108" s="760"/>
    </row>
    <row r="109" spans="2:52" s="41" customFormat="1" ht="14.25" customHeight="1" x14ac:dyDescent="0.15">
      <c r="B109" s="192" t="s">
        <v>227</v>
      </c>
      <c r="C109" s="436" t="s">
        <v>94</v>
      </c>
      <c r="D109" s="966">
        <v>68814.607000000004</v>
      </c>
      <c r="E109" s="967">
        <v>34475.79</v>
      </c>
      <c r="F109" s="968">
        <v>38447.400999999998</v>
      </c>
      <c r="G109" s="969">
        <v>29921.440999999999</v>
      </c>
      <c r="H109" s="970">
        <v>28317.705999999998</v>
      </c>
      <c r="I109" s="971">
        <v>20210.84</v>
      </c>
      <c r="J109" s="969">
        <v>22167.566999999999</v>
      </c>
      <c r="K109" s="967">
        <v>20113.131000000001</v>
      </c>
      <c r="L109" s="968">
        <v>19953.944</v>
      </c>
      <c r="M109" s="969">
        <v>12956.058999999999</v>
      </c>
      <c r="N109" s="967">
        <v>10483.656999999999</v>
      </c>
      <c r="O109" s="968">
        <v>7799.3280000000004</v>
      </c>
      <c r="P109" s="969">
        <v>5919.6959999999999</v>
      </c>
      <c r="Q109" s="967">
        <v>3470.373</v>
      </c>
      <c r="R109" s="937">
        <v>3375.9720000000002</v>
      </c>
      <c r="S109" s="969">
        <v>2674.62</v>
      </c>
      <c r="T109" s="967">
        <v>2786.8049999999998</v>
      </c>
      <c r="U109" s="968"/>
      <c r="V109" s="975"/>
      <c r="W109" s="967"/>
      <c r="X109" s="937"/>
      <c r="Y109" s="975"/>
      <c r="Z109" s="976"/>
      <c r="AA109" s="968"/>
      <c r="AB109" s="977"/>
      <c r="AC109" s="976"/>
      <c r="AD109" s="968"/>
      <c r="AE109" s="969"/>
      <c r="AF109" s="976"/>
      <c r="AG109" s="968"/>
      <c r="AH109" s="969"/>
      <c r="AI109" s="967"/>
      <c r="AJ109" s="968"/>
      <c r="AK109" s="969"/>
      <c r="AL109" s="967"/>
      <c r="AM109" s="978"/>
      <c r="AP109" s="3"/>
      <c r="AQ109" s="782"/>
      <c r="AR109" s="1571"/>
      <c r="AS109" s="1571"/>
      <c r="AT109" s="1571"/>
      <c r="AU109" s="1571"/>
      <c r="AV109" s="1571"/>
      <c r="AW109" s="813"/>
      <c r="AX109" s="760"/>
      <c r="AY109" s="760"/>
      <c r="AZ109" s="760"/>
    </row>
    <row r="110" spans="2:52" s="41" customFormat="1" ht="14.25" customHeight="1" x14ac:dyDescent="0.15">
      <c r="B110" s="197" t="s">
        <v>227</v>
      </c>
      <c r="C110" s="417" t="s">
        <v>96</v>
      </c>
      <c r="D110" s="941">
        <v>2491</v>
      </c>
      <c r="E110" s="942">
        <v>1797</v>
      </c>
      <c r="F110" s="946">
        <v>1633</v>
      </c>
      <c r="G110" s="944">
        <v>1572</v>
      </c>
      <c r="H110" s="945">
        <v>1636</v>
      </c>
      <c r="I110" s="943">
        <v>1628</v>
      </c>
      <c r="J110" s="944">
        <v>1659</v>
      </c>
      <c r="K110" s="942">
        <v>1610</v>
      </c>
      <c r="L110" s="946">
        <v>1344</v>
      </c>
      <c r="M110" s="944">
        <v>1162</v>
      </c>
      <c r="N110" s="942">
        <v>1020</v>
      </c>
      <c r="O110" s="946">
        <v>957</v>
      </c>
      <c r="P110" s="944">
        <v>997</v>
      </c>
      <c r="Q110" s="942">
        <v>1057</v>
      </c>
      <c r="R110" s="947">
        <v>1146.7296195652175</v>
      </c>
      <c r="S110" s="944">
        <v>1559.545189504373</v>
      </c>
      <c r="T110" s="942">
        <v>1560.3611422172451</v>
      </c>
      <c r="U110" s="946"/>
      <c r="V110" s="948"/>
      <c r="W110" s="942"/>
      <c r="X110" s="947"/>
      <c r="Y110" s="948"/>
      <c r="Z110" s="949"/>
      <c r="AA110" s="946"/>
      <c r="AB110" s="950"/>
      <c r="AC110" s="949"/>
      <c r="AD110" s="946"/>
      <c r="AE110" s="944"/>
      <c r="AF110" s="949"/>
      <c r="AG110" s="946"/>
      <c r="AH110" s="944"/>
      <c r="AI110" s="942"/>
      <c r="AJ110" s="946"/>
      <c r="AK110" s="944"/>
      <c r="AL110" s="942"/>
      <c r="AM110" s="951"/>
      <c r="AP110" s="3"/>
      <c r="AQ110" s="782"/>
      <c r="AR110" s="1571"/>
      <c r="AS110" s="1571"/>
      <c r="AT110" s="1571"/>
      <c r="AU110" s="1571"/>
      <c r="AV110" s="1571"/>
      <c r="AW110" s="813"/>
      <c r="AX110" s="760"/>
      <c r="AY110" s="760"/>
      <c r="AZ110" s="760"/>
    </row>
    <row r="111" spans="2:52" ht="14.25" customHeight="1" x14ac:dyDescent="0.15">
      <c r="B111" s="250" t="s">
        <v>130</v>
      </c>
      <c r="C111" s="394" t="s">
        <v>93</v>
      </c>
      <c r="D111" s="917">
        <v>71</v>
      </c>
      <c r="E111" s="918">
        <v>65</v>
      </c>
      <c r="F111" s="922">
        <v>108</v>
      </c>
      <c r="G111" s="920">
        <v>101</v>
      </c>
      <c r="H111" s="921">
        <v>96</v>
      </c>
      <c r="I111" s="919">
        <v>94</v>
      </c>
      <c r="J111" s="920">
        <v>215</v>
      </c>
      <c r="K111" s="918">
        <v>168</v>
      </c>
      <c r="L111" s="922">
        <v>143</v>
      </c>
      <c r="M111" s="920">
        <v>76</v>
      </c>
      <c r="N111" s="953">
        <v>79</v>
      </c>
      <c r="O111" s="954">
        <v>83</v>
      </c>
      <c r="P111" s="955">
        <v>105</v>
      </c>
      <c r="Q111" s="918">
        <v>114</v>
      </c>
      <c r="R111" s="923">
        <v>78.042000000000002</v>
      </c>
      <c r="S111" s="920">
        <v>68.921999999999997</v>
      </c>
      <c r="T111" s="918">
        <v>71.284999999999997</v>
      </c>
      <c r="U111" s="922"/>
      <c r="V111" s="924"/>
      <c r="W111" s="918"/>
      <c r="X111" s="925"/>
      <c r="Y111" s="924"/>
      <c r="Z111" s="926"/>
      <c r="AA111" s="922"/>
      <c r="AB111" s="927"/>
      <c r="AC111" s="926"/>
      <c r="AD111" s="954"/>
      <c r="AE111" s="920"/>
      <c r="AF111" s="926"/>
      <c r="AG111" s="922"/>
      <c r="AH111" s="920"/>
      <c r="AI111" s="918"/>
      <c r="AJ111" s="922"/>
      <c r="AK111" s="920"/>
      <c r="AL111" s="918"/>
      <c r="AM111" s="928"/>
      <c r="AP111" s="3"/>
    </row>
    <row r="112" spans="2:52" ht="14.25" customHeight="1" x14ac:dyDescent="0.15">
      <c r="B112" s="184" t="s">
        <v>130</v>
      </c>
      <c r="C112" s="395" t="s">
        <v>94</v>
      </c>
      <c r="D112" s="929">
        <v>27481</v>
      </c>
      <c r="E112" s="930">
        <v>27170</v>
      </c>
      <c r="F112" s="934">
        <v>40397</v>
      </c>
      <c r="G112" s="932">
        <v>30469</v>
      </c>
      <c r="H112" s="933">
        <v>30437</v>
      </c>
      <c r="I112" s="931">
        <v>27541</v>
      </c>
      <c r="J112" s="932">
        <v>44547</v>
      </c>
      <c r="K112" s="930">
        <v>30949</v>
      </c>
      <c r="L112" s="934">
        <v>32173</v>
      </c>
      <c r="M112" s="932">
        <v>20723</v>
      </c>
      <c r="N112" s="967">
        <v>21850</v>
      </c>
      <c r="O112" s="968">
        <v>21809</v>
      </c>
      <c r="P112" s="969">
        <v>24290</v>
      </c>
      <c r="Q112" s="930">
        <v>25412</v>
      </c>
      <c r="R112" s="935">
        <v>20569.356</v>
      </c>
      <c r="S112" s="932">
        <v>21722.492999999999</v>
      </c>
      <c r="T112" s="930">
        <v>18544.285</v>
      </c>
      <c r="U112" s="934"/>
      <c r="V112" s="936"/>
      <c r="W112" s="930"/>
      <c r="X112" s="937"/>
      <c r="Y112" s="936"/>
      <c r="Z112" s="938"/>
      <c r="AA112" s="934"/>
      <c r="AB112" s="939"/>
      <c r="AC112" s="938"/>
      <c r="AD112" s="968"/>
      <c r="AE112" s="932"/>
      <c r="AF112" s="938"/>
      <c r="AG112" s="934"/>
      <c r="AH112" s="932"/>
      <c r="AI112" s="930"/>
      <c r="AJ112" s="934"/>
      <c r="AK112" s="932"/>
      <c r="AL112" s="930"/>
      <c r="AM112" s="940"/>
      <c r="AP112" s="3"/>
    </row>
    <row r="113" spans="2:52" ht="14.25" customHeight="1" x14ac:dyDescent="0.15">
      <c r="B113" s="186" t="s">
        <v>130</v>
      </c>
      <c r="C113" s="417" t="s">
        <v>96</v>
      </c>
      <c r="D113" s="941">
        <v>387</v>
      </c>
      <c r="E113" s="942">
        <v>421</v>
      </c>
      <c r="F113" s="946">
        <v>376</v>
      </c>
      <c r="G113" s="944">
        <v>303</v>
      </c>
      <c r="H113" s="945">
        <v>316</v>
      </c>
      <c r="I113" s="943">
        <v>292</v>
      </c>
      <c r="J113" s="944">
        <v>207</v>
      </c>
      <c r="K113" s="942">
        <v>184</v>
      </c>
      <c r="L113" s="946">
        <v>225</v>
      </c>
      <c r="M113" s="944">
        <v>274</v>
      </c>
      <c r="N113" s="942">
        <v>277</v>
      </c>
      <c r="O113" s="946">
        <v>263</v>
      </c>
      <c r="P113" s="944">
        <v>231</v>
      </c>
      <c r="Q113" s="942">
        <v>223</v>
      </c>
      <c r="R113" s="947">
        <v>263.56777120012299</v>
      </c>
      <c r="S113" s="944">
        <v>315.1750239401062</v>
      </c>
      <c r="T113" s="942">
        <v>260.14287718313813</v>
      </c>
      <c r="U113" s="946"/>
      <c r="V113" s="948"/>
      <c r="W113" s="942"/>
      <c r="X113" s="947"/>
      <c r="Y113" s="948"/>
      <c r="Z113" s="949"/>
      <c r="AA113" s="946"/>
      <c r="AB113" s="950"/>
      <c r="AC113" s="949"/>
      <c r="AD113" s="946"/>
      <c r="AE113" s="944"/>
      <c r="AF113" s="949"/>
      <c r="AG113" s="946"/>
      <c r="AH113" s="944"/>
      <c r="AI113" s="942"/>
      <c r="AJ113" s="946"/>
      <c r="AK113" s="944"/>
      <c r="AL113" s="942"/>
      <c r="AM113" s="951"/>
      <c r="AP113" s="3"/>
    </row>
    <row r="114" spans="2:52" ht="14.25" customHeight="1" x14ac:dyDescent="0.15">
      <c r="B114" s="250" t="s">
        <v>131</v>
      </c>
      <c r="C114" s="394" t="s">
        <v>93</v>
      </c>
      <c r="D114" s="917">
        <v>87</v>
      </c>
      <c r="E114" s="918">
        <v>106</v>
      </c>
      <c r="F114" s="922">
        <v>128</v>
      </c>
      <c r="G114" s="920">
        <v>105</v>
      </c>
      <c r="H114" s="921">
        <v>102</v>
      </c>
      <c r="I114" s="919">
        <v>87</v>
      </c>
      <c r="J114" s="920">
        <v>127</v>
      </c>
      <c r="K114" s="918">
        <v>106</v>
      </c>
      <c r="L114" s="922">
        <v>147</v>
      </c>
      <c r="M114" s="920">
        <v>131</v>
      </c>
      <c r="N114" s="918">
        <v>118</v>
      </c>
      <c r="O114" s="922">
        <v>126</v>
      </c>
      <c r="P114" s="920">
        <v>126</v>
      </c>
      <c r="Q114" s="918">
        <v>126</v>
      </c>
      <c r="R114" s="923">
        <v>130.62799999999999</v>
      </c>
      <c r="S114" s="920">
        <v>112.051</v>
      </c>
      <c r="T114" s="918">
        <v>109.13800000000001</v>
      </c>
      <c r="U114" s="922"/>
      <c r="V114" s="924"/>
      <c r="W114" s="918"/>
      <c r="X114" s="925"/>
      <c r="Y114" s="924"/>
      <c r="Z114" s="926"/>
      <c r="AA114" s="922"/>
      <c r="AB114" s="927"/>
      <c r="AC114" s="926"/>
      <c r="AD114" s="922"/>
      <c r="AE114" s="920"/>
      <c r="AF114" s="926"/>
      <c r="AG114" s="922"/>
      <c r="AH114" s="920"/>
      <c r="AI114" s="918"/>
      <c r="AJ114" s="922"/>
      <c r="AK114" s="920"/>
      <c r="AL114" s="918"/>
      <c r="AM114" s="928"/>
      <c r="AP114" s="3"/>
    </row>
    <row r="115" spans="2:52" ht="14.25" customHeight="1" x14ac:dyDescent="0.15">
      <c r="B115" s="184" t="s">
        <v>131</v>
      </c>
      <c r="C115" s="395" t="s">
        <v>94</v>
      </c>
      <c r="D115" s="929">
        <v>37299</v>
      </c>
      <c r="E115" s="930">
        <v>49382</v>
      </c>
      <c r="F115" s="934">
        <v>56825</v>
      </c>
      <c r="G115" s="932">
        <v>45632</v>
      </c>
      <c r="H115" s="933">
        <v>42677</v>
      </c>
      <c r="I115" s="931">
        <v>36328</v>
      </c>
      <c r="J115" s="932">
        <v>47957</v>
      </c>
      <c r="K115" s="930">
        <v>39133</v>
      </c>
      <c r="L115" s="934">
        <v>49019</v>
      </c>
      <c r="M115" s="932">
        <v>39419</v>
      </c>
      <c r="N115" s="930">
        <v>39593</v>
      </c>
      <c r="O115" s="934">
        <v>40739</v>
      </c>
      <c r="P115" s="932">
        <v>36722</v>
      </c>
      <c r="Q115" s="930">
        <v>34695</v>
      </c>
      <c r="R115" s="935">
        <v>35304.870999999999</v>
      </c>
      <c r="S115" s="932">
        <v>33748.36</v>
      </c>
      <c r="T115" s="930">
        <v>32303.743999999999</v>
      </c>
      <c r="U115" s="934"/>
      <c r="V115" s="936"/>
      <c r="W115" s="930"/>
      <c r="X115" s="937"/>
      <c r="Y115" s="936"/>
      <c r="Z115" s="938"/>
      <c r="AA115" s="934"/>
      <c r="AB115" s="939"/>
      <c r="AC115" s="938"/>
      <c r="AD115" s="934"/>
      <c r="AE115" s="932"/>
      <c r="AF115" s="938"/>
      <c r="AG115" s="934"/>
      <c r="AH115" s="932"/>
      <c r="AI115" s="930"/>
      <c r="AJ115" s="934"/>
      <c r="AK115" s="932"/>
      <c r="AL115" s="930"/>
      <c r="AM115" s="940"/>
      <c r="AP115" s="3"/>
    </row>
    <row r="116" spans="2:52" ht="14.25" customHeight="1" x14ac:dyDescent="0.15">
      <c r="B116" s="186" t="s">
        <v>131</v>
      </c>
      <c r="C116" s="417" t="s">
        <v>96</v>
      </c>
      <c r="D116" s="941">
        <v>429</v>
      </c>
      <c r="E116" s="942">
        <v>467</v>
      </c>
      <c r="F116" s="946">
        <v>443</v>
      </c>
      <c r="G116" s="944">
        <v>433</v>
      </c>
      <c r="H116" s="945">
        <v>420</v>
      </c>
      <c r="I116" s="943">
        <v>416</v>
      </c>
      <c r="J116" s="944">
        <v>376</v>
      </c>
      <c r="K116" s="942">
        <v>368</v>
      </c>
      <c r="L116" s="946">
        <v>335</v>
      </c>
      <c r="M116" s="944">
        <v>300</v>
      </c>
      <c r="N116" s="942">
        <v>334</v>
      </c>
      <c r="O116" s="946">
        <v>323</v>
      </c>
      <c r="P116" s="944">
        <v>293</v>
      </c>
      <c r="Q116" s="942">
        <v>275</v>
      </c>
      <c r="R116" s="947">
        <v>270.27031723673332</v>
      </c>
      <c r="S116" s="944">
        <v>301.18749497996447</v>
      </c>
      <c r="T116" s="942">
        <v>295.98988436658175</v>
      </c>
      <c r="U116" s="946"/>
      <c r="V116" s="948"/>
      <c r="W116" s="942"/>
      <c r="X116" s="947"/>
      <c r="Y116" s="948"/>
      <c r="Z116" s="949"/>
      <c r="AA116" s="946"/>
      <c r="AB116" s="950"/>
      <c r="AC116" s="949"/>
      <c r="AD116" s="946"/>
      <c r="AE116" s="944"/>
      <c r="AF116" s="949"/>
      <c r="AG116" s="946"/>
      <c r="AH116" s="944"/>
      <c r="AI116" s="942"/>
      <c r="AJ116" s="946"/>
      <c r="AK116" s="944"/>
      <c r="AL116" s="942"/>
      <c r="AM116" s="951"/>
      <c r="AP116" s="3"/>
    </row>
    <row r="117" spans="2:52" ht="14.25" customHeight="1" x14ac:dyDescent="0.15">
      <c r="B117" s="250" t="s">
        <v>58</v>
      </c>
      <c r="C117" s="394" t="s">
        <v>93</v>
      </c>
      <c r="D117" s="917">
        <v>25</v>
      </c>
      <c r="E117" s="918">
        <v>27</v>
      </c>
      <c r="F117" s="922">
        <v>38</v>
      </c>
      <c r="G117" s="920">
        <v>27</v>
      </c>
      <c r="H117" s="921">
        <v>28</v>
      </c>
      <c r="I117" s="919">
        <v>23</v>
      </c>
      <c r="J117" s="920">
        <v>37</v>
      </c>
      <c r="K117" s="918">
        <v>26</v>
      </c>
      <c r="L117" s="922">
        <v>37</v>
      </c>
      <c r="M117" s="920">
        <v>37</v>
      </c>
      <c r="N117" s="918">
        <v>45</v>
      </c>
      <c r="O117" s="922">
        <v>51</v>
      </c>
      <c r="P117" s="920">
        <v>56</v>
      </c>
      <c r="Q117" s="918">
        <v>68</v>
      </c>
      <c r="R117" s="923">
        <v>73.837999999999994</v>
      </c>
      <c r="S117" s="920">
        <v>69.259</v>
      </c>
      <c r="T117" s="918">
        <v>88.980999999999995</v>
      </c>
      <c r="U117" s="922"/>
      <c r="V117" s="924"/>
      <c r="W117" s="918"/>
      <c r="X117" s="925"/>
      <c r="Y117" s="924"/>
      <c r="Z117" s="926"/>
      <c r="AA117" s="922"/>
      <c r="AB117" s="927"/>
      <c r="AC117" s="926"/>
      <c r="AD117" s="922"/>
      <c r="AE117" s="920"/>
      <c r="AF117" s="926"/>
      <c r="AG117" s="922"/>
      <c r="AH117" s="920"/>
      <c r="AI117" s="918"/>
      <c r="AJ117" s="922"/>
      <c r="AK117" s="920"/>
      <c r="AL117" s="918"/>
      <c r="AM117" s="928"/>
      <c r="AP117" s="3"/>
    </row>
    <row r="118" spans="2:52" ht="14.25" customHeight="1" x14ac:dyDescent="0.15">
      <c r="B118" s="184" t="s">
        <v>132</v>
      </c>
      <c r="C118" s="395" t="s">
        <v>94</v>
      </c>
      <c r="D118" s="929">
        <v>36230</v>
      </c>
      <c r="E118" s="930">
        <v>44277</v>
      </c>
      <c r="F118" s="934">
        <v>55127</v>
      </c>
      <c r="G118" s="932">
        <v>41985</v>
      </c>
      <c r="H118" s="933">
        <v>45484</v>
      </c>
      <c r="I118" s="931">
        <v>36651</v>
      </c>
      <c r="J118" s="932">
        <v>52262</v>
      </c>
      <c r="K118" s="930">
        <v>34934</v>
      </c>
      <c r="L118" s="934">
        <v>55700</v>
      </c>
      <c r="M118" s="932">
        <v>45481</v>
      </c>
      <c r="N118" s="930">
        <v>50475</v>
      </c>
      <c r="O118" s="934">
        <v>58076</v>
      </c>
      <c r="P118" s="932">
        <v>60410</v>
      </c>
      <c r="Q118" s="930">
        <v>66220</v>
      </c>
      <c r="R118" s="935">
        <v>65160.315000000002</v>
      </c>
      <c r="S118" s="932">
        <v>63447.508000000002</v>
      </c>
      <c r="T118" s="930">
        <v>72038.684999999998</v>
      </c>
      <c r="U118" s="934"/>
      <c r="V118" s="936"/>
      <c r="W118" s="930"/>
      <c r="X118" s="937"/>
      <c r="Y118" s="936"/>
      <c r="Z118" s="938"/>
      <c r="AA118" s="934"/>
      <c r="AB118" s="939"/>
      <c r="AC118" s="938"/>
      <c r="AD118" s="934"/>
      <c r="AE118" s="932"/>
      <c r="AF118" s="938"/>
      <c r="AG118" s="934"/>
      <c r="AH118" s="932"/>
      <c r="AI118" s="930"/>
      <c r="AJ118" s="934"/>
      <c r="AK118" s="932"/>
      <c r="AL118" s="930"/>
      <c r="AM118" s="940"/>
      <c r="AP118" s="3"/>
    </row>
    <row r="119" spans="2:52" ht="14.25" customHeight="1" x14ac:dyDescent="0.15">
      <c r="B119" s="186" t="s">
        <v>132</v>
      </c>
      <c r="C119" s="417" t="s">
        <v>96</v>
      </c>
      <c r="D119" s="941">
        <v>1440</v>
      </c>
      <c r="E119" s="942">
        <v>16</v>
      </c>
      <c r="F119" s="946">
        <v>1436</v>
      </c>
      <c r="G119" s="944">
        <v>1529</v>
      </c>
      <c r="H119" s="945">
        <v>1645</v>
      </c>
      <c r="I119" s="943">
        <v>1598</v>
      </c>
      <c r="J119" s="944">
        <v>1432</v>
      </c>
      <c r="K119" s="942">
        <v>1324</v>
      </c>
      <c r="L119" s="946">
        <v>1506</v>
      </c>
      <c r="M119" s="944">
        <v>1240</v>
      </c>
      <c r="N119" s="942">
        <v>1110</v>
      </c>
      <c r="O119" s="946">
        <v>1141</v>
      </c>
      <c r="P119" s="944">
        <v>1082</v>
      </c>
      <c r="Q119" s="942">
        <v>976</v>
      </c>
      <c r="R119" s="947">
        <v>882.4767057612612</v>
      </c>
      <c r="S119" s="944">
        <v>916.09044311930586</v>
      </c>
      <c r="T119" s="942">
        <v>809.59626212337469</v>
      </c>
      <c r="U119" s="946"/>
      <c r="V119" s="948"/>
      <c r="W119" s="942"/>
      <c r="X119" s="947"/>
      <c r="Y119" s="948"/>
      <c r="Z119" s="949"/>
      <c r="AA119" s="946"/>
      <c r="AB119" s="950"/>
      <c r="AC119" s="949"/>
      <c r="AD119" s="946"/>
      <c r="AE119" s="944"/>
      <c r="AF119" s="949"/>
      <c r="AG119" s="946"/>
      <c r="AH119" s="944"/>
      <c r="AI119" s="942"/>
      <c r="AJ119" s="946"/>
      <c r="AK119" s="944"/>
      <c r="AL119" s="942"/>
      <c r="AM119" s="951"/>
      <c r="AP119" s="3"/>
    </row>
    <row r="120" spans="2:52" ht="14.25" customHeight="1" x14ac:dyDescent="0.15">
      <c r="B120" s="250" t="s">
        <v>59</v>
      </c>
      <c r="C120" s="394" t="s">
        <v>93</v>
      </c>
      <c r="D120" s="917">
        <v>6</v>
      </c>
      <c r="E120" s="918">
        <v>19783</v>
      </c>
      <c r="F120" s="922">
        <v>22</v>
      </c>
      <c r="G120" s="920">
        <v>23</v>
      </c>
      <c r="H120" s="921">
        <v>21</v>
      </c>
      <c r="I120" s="919">
        <v>25</v>
      </c>
      <c r="J120" s="920">
        <v>33</v>
      </c>
      <c r="K120" s="918">
        <v>51</v>
      </c>
      <c r="L120" s="922">
        <v>119</v>
      </c>
      <c r="M120" s="920">
        <v>150</v>
      </c>
      <c r="N120" s="918">
        <v>157</v>
      </c>
      <c r="O120" s="922">
        <v>133</v>
      </c>
      <c r="P120" s="920">
        <v>179</v>
      </c>
      <c r="Q120" s="918">
        <v>161</v>
      </c>
      <c r="R120" s="923">
        <v>146.864</v>
      </c>
      <c r="S120" s="920">
        <v>93.512</v>
      </c>
      <c r="T120" s="918">
        <v>61.686</v>
      </c>
      <c r="U120" s="922"/>
      <c r="V120" s="924"/>
      <c r="W120" s="918"/>
      <c r="X120" s="925"/>
      <c r="Y120" s="924"/>
      <c r="Z120" s="926"/>
      <c r="AA120" s="922"/>
      <c r="AB120" s="927"/>
      <c r="AC120" s="926"/>
      <c r="AD120" s="922"/>
      <c r="AE120" s="920"/>
      <c r="AF120" s="926"/>
      <c r="AG120" s="922"/>
      <c r="AH120" s="920"/>
      <c r="AI120" s="918"/>
      <c r="AJ120" s="922"/>
      <c r="AK120" s="920"/>
      <c r="AL120" s="918"/>
      <c r="AM120" s="928"/>
      <c r="AP120" s="3"/>
    </row>
    <row r="121" spans="2:52" ht="14.25" customHeight="1" x14ac:dyDescent="0.15">
      <c r="B121" s="184" t="s">
        <v>133</v>
      </c>
      <c r="C121" s="446" t="s">
        <v>94</v>
      </c>
      <c r="D121" s="984">
        <v>9029</v>
      </c>
      <c r="E121" s="985">
        <v>1242</v>
      </c>
      <c r="F121" s="986">
        <v>24601</v>
      </c>
      <c r="G121" s="983">
        <v>25192</v>
      </c>
      <c r="H121" s="987">
        <v>22911</v>
      </c>
      <c r="I121" s="974">
        <v>27778</v>
      </c>
      <c r="J121" s="983">
        <v>35778</v>
      </c>
      <c r="K121" s="985">
        <v>49376</v>
      </c>
      <c r="L121" s="986">
        <v>83599</v>
      </c>
      <c r="M121" s="983">
        <v>78814</v>
      </c>
      <c r="N121" s="985">
        <v>79251</v>
      </c>
      <c r="O121" s="986">
        <v>83746</v>
      </c>
      <c r="P121" s="983">
        <v>113030</v>
      </c>
      <c r="Q121" s="985">
        <v>89216</v>
      </c>
      <c r="R121" s="988">
        <v>75221.27</v>
      </c>
      <c r="S121" s="983">
        <v>53744.173999999999</v>
      </c>
      <c r="T121" s="985">
        <v>41693.652000000002</v>
      </c>
      <c r="U121" s="986"/>
      <c r="V121" s="989"/>
      <c r="W121" s="985"/>
      <c r="X121" s="988"/>
      <c r="Y121" s="989"/>
      <c r="Z121" s="990"/>
      <c r="AA121" s="986"/>
      <c r="AB121" s="991"/>
      <c r="AC121" s="990"/>
      <c r="AD121" s="986"/>
      <c r="AE121" s="983"/>
      <c r="AF121" s="990"/>
      <c r="AG121" s="986"/>
      <c r="AH121" s="983"/>
      <c r="AI121" s="985"/>
      <c r="AJ121" s="986"/>
      <c r="AK121" s="983"/>
      <c r="AL121" s="985"/>
      <c r="AM121" s="940"/>
      <c r="AP121" s="3"/>
    </row>
    <row r="122" spans="2:52" ht="14.25" customHeight="1" x14ac:dyDescent="0.15">
      <c r="B122" s="186" t="s">
        <v>133</v>
      </c>
      <c r="C122" s="417" t="s">
        <v>96</v>
      </c>
      <c r="D122" s="941">
        <v>1475</v>
      </c>
      <c r="E122" s="942">
        <v>1242</v>
      </c>
      <c r="F122" s="946">
        <v>1139</v>
      </c>
      <c r="G122" s="944">
        <v>1111</v>
      </c>
      <c r="H122" s="945">
        <v>1093</v>
      </c>
      <c r="I122" s="943">
        <v>1094</v>
      </c>
      <c r="J122" s="944">
        <v>1100</v>
      </c>
      <c r="K122" s="942">
        <v>967</v>
      </c>
      <c r="L122" s="946">
        <v>704</v>
      </c>
      <c r="M122" s="944">
        <v>525</v>
      </c>
      <c r="N122" s="942">
        <v>504</v>
      </c>
      <c r="O122" s="946">
        <v>629</v>
      </c>
      <c r="P122" s="944">
        <v>632</v>
      </c>
      <c r="Q122" s="942">
        <v>555</v>
      </c>
      <c r="R122" s="947">
        <v>512.18317627192505</v>
      </c>
      <c r="S122" s="944">
        <v>574.73023783043891</v>
      </c>
      <c r="T122" s="942">
        <v>675.90137146192012</v>
      </c>
      <c r="U122" s="946"/>
      <c r="V122" s="948"/>
      <c r="W122" s="942"/>
      <c r="X122" s="947"/>
      <c r="Y122" s="948"/>
      <c r="Z122" s="949"/>
      <c r="AA122" s="946"/>
      <c r="AB122" s="950"/>
      <c r="AC122" s="949"/>
      <c r="AD122" s="946"/>
      <c r="AE122" s="944"/>
      <c r="AF122" s="949"/>
      <c r="AG122" s="946"/>
      <c r="AH122" s="944"/>
      <c r="AI122" s="942"/>
      <c r="AJ122" s="946"/>
      <c r="AK122" s="944"/>
      <c r="AL122" s="942"/>
      <c r="AM122" s="951"/>
      <c r="AP122" s="3"/>
    </row>
    <row r="123" spans="2:52" ht="14.25" customHeight="1" x14ac:dyDescent="0.15">
      <c r="B123" s="250" t="s">
        <v>134</v>
      </c>
      <c r="C123" s="394" t="s">
        <v>93</v>
      </c>
      <c r="D123" s="917">
        <v>102</v>
      </c>
      <c r="E123" s="918">
        <v>179</v>
      </c>
      <c r="F123" s="922">
        <v>210</v>
      </c>
      <c r="G123" s="920">
        <v>208</v>
      </c>
      <c r="H123" s="921">
        <v>196</v>
      </c>
      <c r="I123" s="919">
        <v>157</v>
      </c>
      <c r="J123" s="920">
        <v>189</v>
      </c>
      <c r="K123" s="918">
        <v>166</v>
      </c>
      <c r="L123" s="922">
        <v>253</v>
      </c>
      <c r="M123" s="920">
        <v>199</v>
      </c>
      <c r="N123" s="918">
        <v>226</v>
      </c>
      <c r="O123" s="922">
        <v>252</v>
      </c>
      <c r="P123" s="920">
        <v>238</v>
      </c>
      <c r="Q123" s="918">
        <v>219</v>
      </c>
      <c r="R123" s="923">
        <v>250.33799999999999</v>
      </c>
      <c r="S123" s="920">
        <v>275.09699999999998</v>
      </c>
      <c r="T123" s="918">
        <v>266.37700000000001</v>
      </c>
      <c r="U123" s="922"/>
      <c r="V123" s="924"/>
      <c r="W123" s="918"/>
      <c r="X123" s="925"/>
      <c r="Y123" s="924"/>
      <c r="Z123" s="926"/>
      <c r="AA123" s="922"/>
      <c r="AB123" s="927"/>
      <c r="AC123" s="926"/>
      <c r="AD123" s="922"/>
      <c r="AE123" s="920"/>
      <c r="AF123" s="926"/>
      <c r="AG123" s="922"/>
      <c r="AH123" s="920"/>
      <c r="AI123" s="918"/>
      <c r="AJ123" s="922"/>
      <c r="AK123" s="920"/>
      <c r="AL123" s="918"/>
      <c r="AM123" s="928"/>
      <c r="AP123" s="3"/>
    </row>
    <row r="124" spans="2:52" ht="14.25" customHeight="1" x14ac:dyDescent="0.15">
      <c r="B124" s="184" t="s">
        <v>134</v>
      </c>
      <c r="C124" s="395" t="s">
        <v>94</v>
      </c>
      <c r="D124" s="929">
        <v>43585</v>
      </c>
      <c r="E124" s="930">
        <v>76405</v>
      </c>
      <c r="F124" s="934">
        <v>88490</v>
      </c>
      <c r="G124" s="932">
        <v>87067</v>
      </c>
      <c r="H124" s="933">
        <v>80219</v>
      </c>
      <c r="I124" s="931">
        <v>64452</v>
      </c>
      <c r="J124" s="932">
        <v>76988</v>
      </c>
      <c r="K124" s="930">
        <v>68963</v>
      </c>
      <c r="L124" s="934">
        <v>105257</v>
      </c>
      <c r="M124" s="932">
        <v>82165</v>
      </c>
      <c r="N124" s="930">
        <v>91995</v>
      </c>
      <c r="O124" s="934">
        <v>106316</v>
      </c>
      <c r="P124" s="983">
        <v>98603</v>
      </c>
      <c r="Q124" s="930">
        <v>87319</v>
      </c>
      <c r="R124" s="935">
        <v>102042.208</v>
      </c>
      <c r="S124" s="932">
        <v>111038.897</v>
      </c>
      <c r="T124" s="930">
        <v>106376.353</v>
      </c>
      <c r="U124" s="934"/>
      <c r="V124" s="936"/>
      <c r="W124" s="930"/>
      <c r="X124" s="937"/>
      <c r="Y124" s="936"/>
      <c r="Z124" s="938"/>
      <c r="AA124" s="934"/>
      <c r="AB124" s="939"/>
      <c r="AC124" s="938"/>
      <c r="AD124" s="934"/>
      <c r="AE124" s="932"/>
      <c r="AF124" s="938"/>
      <c r="AG124" s="934"/>
      <c r="AH124" s="932"/>
      <c r="AI124" s="930"/>
      <c r="AJ124" s="934"/>
      <c r="AK124" s="932"/>
      <c r="AL124" s="930"/>
      <c r="AM124" s="940"/>
      <c r="AP124" s="3"/>
    </row>
    <row r="125" spans="2:52" ht="14.25" customHeight="1" x14ac:dyDescent="0.15">
      <c r="B125" s="186" t="s">
        <v>134</v>
      </c>
      <c r="C125" s="417" t="s">
        <v>96</v>
      </c>
      <c r="D125" s="941">
        <v>428</v>
      </c>
      <c r="E125" s="942">
        <v>427</v>
      </c>
      <c r="F125" s="946">
        <v>421</v>
      </c>
      <c r="G125" s="944">
        <v>418</v>
      </c>
      <c r="H125" s="945">
        <v>410</v>
      </c>
      <c r="I125" s="943">
        <v>410</v>
      </c>
      <c r="J125" s="944">
        <v>407</v>
      </c>
      <c r="K125" s="942">
        <v>414</v>
      </c>
      <c r="L125" s="946">
        <v>416</v>
      </c>
      <c r="M125" s="944">
        <v>413</v>
      </c>
      <c r="N125" s="942">
        <v>407</v>
      </c>
      <c r="O125" s="946">
        <v>421</v>
      </c>
      <c r="P125" s="944">
        <v>414</v>
      </c>
      <c r="Q125" s="942">
        <v>400</v>
      </c>
      <c r="R125" s="947">
        <v>407.61773282522029</v>
      </c>
      <c r="S125" s="944">
        <v>403.63543404689983</v>
      </c>
      <c r="T125" s="942">
        <v>399.34511237832095</v>
      </c>
      <c r="U125" s="946"/>
      <c r="V125" s="948"/>
      <c r="W125" s="942"/>
      <c r="X125" s="947"/>
      <c r="Y125" s="948"/>
      <c r="Z125" s="949"/>
      <c r="AA125" s="946"/>
      <c r="AB125" s="950"/>
      <c r="AC125" s="949"/>
      <c r="AD125" s="946"/>
      <c r="AE125" s="944"/>
      <c r="AF125" s="949"/>
      <c r="AG125" s="946"/>
      <c r="AH125" s="944"/>
      <c r="AI125" s="942"/>
      <c r="AJ125" s="946"/>
      <c r="AK125" s="944"/>
      <c r="AL125" s="942"/>
      <c r="AM125" s="951"/>
      <c r="AP125" s="3"/>
    </row>
    <row r="126" spans="2:52" s="41" customFormat="1" ht="14.25" customHeight="1" x14ac:dyDescent="0.15">
      <c r="B126" s="200" t="s">
        <v>228</v>
      </c>
      <c r="C126" s="427" t="s">
        <v>93</v>
      </c>
      <c r="D126" s="952">
        <v>4.2640000000000002</v>
      </c>
      <c r="E126" s="953">
        <v>6.7469999999999999</v>
      </c>
      <c r="F126" s="954">
        <v>7.9569999999999999</v>
      </c>
      <c r="G126" s="955">
        <v>8.4</v>
      </c>
      <c r="H126" s="956">
        <v>6.8719999999999999</v>
      </c>
      <c r="I126" s="957">
        <v>5.0250000000000004</v>
      </c>
      <c r="J126" s="955">
        <v>6.5709999999999997</v>
      </c>
      <c r="K126" s="953">
        <v>5.6840000000000002</v>
      </c>
      <c r="L126" s="954">
        <v>8.4570000000000007</v>
      </c>
      <c r="M126" s="955">
        <v>6.7450000000000001</v>
      </c>
      <c r="N126" s="953">
        <v>6.9509999999999996</v>
      </c>
      <c r="O126" s="954">
        <v>7.9720000000000004</v>
      </c>
      <c r="P126" s="955">
        <v>8.7219999999999995</v>
      </c>
      <c r="Q126" s="953">
        <v>10.42</v>
      </c>
      <c r="R126" s="925">
        <v>12.090999999999999</v>
      </c>
      <c r="S126" s="955">
        <v>10.581</v>
      </c>
      <c r="T126" s="953">
        <v>13.574999999999999</v>
      </c>
      <c r="U126" s="954"/>
      <c r="V126" s="962"/>
      <c r="W126" s="953"/>
      <c r="X126" s="925"/>
      <c r="Y126" s="962"/>
      <c r="Z126" s="963"/>
      <c r="AA126" s="954"/>
      <c r="AB126" s="964"/>
      <c r="AC126" s="963"/>
      <c r="AD126" s="954"/>
      <c r="AE126" s="955"/>
      <c r="AF126" s="963"/>
      <c r="AG126" s="954"/>
      <c r="AH126" s="955"/>
      <c r="AI126" s="953"/>
      <c r="AJ126" s="954"/>
      <c r="AK126" s="955"/>
      <c r="AL126" s="953"/>
      <c r="AM126" s="965"/>
      <c r="AP126" s="3"/>
      <c r="AQ126" s="782"/>
      <c r="AR126" s="1571"/>
      <c r="AS126" s="1571"/>
      <c r="AT126" s="1571"/>
      <c r="AU126" s="1571"/>
      <c r="AV126" s="1571"/>
      <c r="AW126" s="813"/>
      <c r="AX126" s="760"/>
      <c r="AY126" s="760"/>
      <c r="AZ126" s="760"/>
    </row>
    <row r="127" spans="2:52" s="41" customFormat="1" ht="14.25" customHeight="1" x14ac:dyDescent="0.15">
      <c r="B127" s="192" t="s">
        <v>228</v>
      </c>
      <c r="C127" s="436" t="s">
        <v>94</v>
      </c>
      <c r="D127" s="966">
        <v>5307.241</v>
      </c>
      <c r="E127" s="967">
        <v>8999.1319999999996</v>
      </c>
      <c r="F127" s="968">
        <v>9557.3230000000003</v>
      </c>
      <c r="G127" s="969">
        <v>8997.8060000000005</v>
      </c>
      <c r="H127" s="970">
        <v>7507.5219999999999</v>
      </c>
      <c r="I127" s="971">
        <v>5686.3950000000004</v>
      </c>
      <c r="J127" s="969">
        <v>7857.7849999999999</v>
      </c>
      <c r="K127" s="967">
        <v>7377.8329999999996</v>
      </c>
      <c r="L127" s="968">
        <v>11303.013999999999</v>
      </c>
      <c r="M127" s="969">
        <v>9076.34</v>
      </c>
      <c r="N127" s="967">
        <v>8965.7810000000009</v>
      </c>
      <c r="O127" s="968">
        <v>10314.194</v>
      </c>
      <c r="P127" s="969">
        <v>11541.43</v>
      </c>
      <c r="Q127" s="967">
        <v>11605.129000000001</v>
      </c>
      <c r="R127" s="937">
        <v>12013.245000000001</v>
      </c>
      <c r="S127" s="969">
        <v>10819.572</v>
      </c>
      <c r="T127" s="967">
        <v>15153.275</v>
      </c>
      <c r="U127" s="968"/>
      <c r="V127" s="975"/>
      <c r="W127" s="967"/>
      <c r="X127" s="937"/>
      <c r="Y127" s="975"/>
      <c r="Z127" s="976"/>
      <c r="AA127" s="968"/>
      <c r="AB127" s="977"/>
      <c r="AC127" s="976"/>
      <c r="AD127" s="968"/>
      <c r="AE127" s="969"/>
      <c r="AF127" s="976"/>
      <c r="AG127" s="968"/>
      <c r="AH127" s="969"/>
      <c r="AI127" s="967"/>
      <c r="AJ127" s="968"/>
      <c r="AK127" s="969"/>
      <c r="AL127" s="967"/>
      <c r="AM127" s="978"/>
      <c r="AP127" s="3"/>
      <c r="AQ127" s="782"/>
      <c r="AR127" s="1571"/>
      <c r="AS127" s="1571"/>
      <c r="AT127" s="1571"/>
      <c r="AU127" s="1571"/>
      <c r="AV127" s="1571"/>
      <c r="AW127" s="813"/>
      <c r="AX127" s="760"/>
      <c r="AY127" s="760"/>
      <c r="AZ127" s="760"/>
    </row>
    <row r="128" spans="2:52" s="41" customFormat="1" ht="14.25" customHeight="1" x14ac:dyDescent="0.15">
      <c r="B128" s="197" t="s">
        <v>228</v>
      </c>
      <c r="C128" s="417" t="s">
        <v>96</v>
      </c>
      <c r="D128" s="941">
        <v>1245</v>
      </c>
      <c r="E128" s="942">
        <v>1334</v>
      </c>
      <c r="F128" s="946">
        <v>1201</v>
      </c>
      <c r="G128" s="944">
        <v>1071</v>
      </c>
      <c r="H128" s="945">
        <v>1092</v>
      </c>
      <c r="I128" s="943">
        <v>1132</v>
      </c>
      <c r="J128" s="944">
        <v>1196</v>
      </c>
      <c r="K128" s="942">
        <v>1298</v>
      </c>
      <c r="L128" s="946">
        <v>1337</v>
      </c>
      <c r="M128" s="944">
        <v>1346</v>
      </c>
      <c r="N128" s="942">
        <v>1290</v>
      </c>
      <c r="O128" s="946">
        <v>1294</v>
      </c>
      <c r="P128" s="944">
        <v>1323</v>
      </c>
      <c r="Q128" s="942">
        <v>1114</v>
      </c>
      <c r="R128" s="947">
        <v>993.56918369034827</v>
      </c>
      <c r="S128" s="944">
        <v>1022.5472072582933</v>
      </c>
      <c r="T128" s="942">
        <v>1116.2633517495397</v>
      </c>
      <c r="U128" s="946"/>
      <c r="V128" s="948"/>
      <c r="W128" s="942"/>
      <c r="X128" s="947"/>
      <c r="Y128" s="948"/>
      <c r="Z128" s="949"/>
      <c r="AA128" s="946"/>
      <c r="AB128" s="950"/>
      <c r="AC128" s="949"/>
      <c r="AD128" s="946"/>
      <c r="AE128" s="944"/>
      <c r="AF128" s="949"/>
      <c r="AG128" s="946"/>
      <c r="AH128" s="944"/>
      <c r="AI128" s="942"/>
      <c r="AJ128" s="946"/>
      <c r="AK128" s="944"/>
      <c r="AL128" s="942"/>
      <c r="AM128" s="951"/>
      <c r="AP128" s="3"/>
      <c r="AQ128" s="782"/>
      <c r="AR128" s="1571"/>
      <c r="AS128" s="1571"/>
      <c r="AT128" s="1571"/>
      <c r="AU128" s="1571"/>
      <c r="AV128" s="1571"/>
      <c r="AW128" s="813"/>
      <c r="AX128" s="760"/>
      <c r="AY128" s="760"/>
      <c r="AZ128" s="760"/>
    </row>
    <row r="129" spans="2:52" s="41" customFormat="1" ht="14.25" customHeight="1" x14ac:dyDescent="0.15">
      <c r="B129" s="273" t="s">
        <v>135</v>
      </c>
      <c r="C129" s="427" t="s">
        <v>93</v>
      </c>
      <c r="D129" s="952">
        <v>26</v>
      </c>
      <c r="E129" s="953">
        <v>33</v>
      </c>
      <c r="F129" s="954">
        <v>37</v>
      </c>
      <c r="G129" s="955">
        <v>36</v>
      </c>
      <c r="H129" s="956">
        <v>33</v>
      </c>
      <c r="I129" s="957">
        <v>28</v>
      </c>
      <c r="J129" s="955">
        <v>41</v>
      </c>
      <c r="K129" s="953">
        <v>40</v>
      </c>
      <c r="L129" s="954">
        <v>55</v>
      </c>
      <c r="M129" s="955">
        <v>60</v>
      </c>
      <c r="N129" s="953">
        <v>71</v>
      </c>
      <c r="O129" s="954">
        <v>88</v>
      </c>
      <c r="P129" s="955">
        <v>98</v>
      </c>
      <c r="Q129" s="953">
        <v>112</v>
      </c>
      <c r="R129" s="925">
        <v>140.35599999999999</v>
      </c>
      <c r="S129" s="955">
        <v>140.27699999999999</v>
      </c>
      <c r="T129" s="953">
        <v>150.56100000000001</v>
      </c>
      <c r="U129" s="954"/>
      <c r="V129" s="962"/>
      <c r="W129" s="953"/>
      <c r="X129" s="925"/>
      <c r="Y129" s="962"/>
      <c r="Z129" s="963"/>
      <c r="AA129" s="954"/>
      <c r="AB129" s="964"/>
      <c r="AC129" s="963"/>
      <c r="AD129" s="954"/>
      <c r="AE129" s="955"/>
      <c r="AF129" s="963"/>
      <c r="AG129" s="954"/>
      <c r="AH129" s="955"/>
      <c r="AI129" s="953"/>
      <c r="AJ129" s="954"/>
      <c r="AK129" s="955"/>
      <c r="AL129" s="953"/>
      <c r="AM129" s="965"/>
      <c r="AP129" s="6"/>
      <c r="AQ129" s="782"/>
      <c r="AR129" s="1571"/>
      <c r="AS129" s="1571"/>
      <c r="AT129" s="1571"/>
      <c r="AU129" s="1571"/>
      <c r="AV129" s="1571"/>
      <c r="AW129" s="813"/>
      <c r="AX129" s="760"/>
      <c r="AY129" s="760"/>
      <c r="AZ129" s="760"/>
    </row>
    <row r="130" spans="2:52" s="41" customFormat="1" ht="14.25" customHeight="1" x14ac:dyDescent="0.15">
      <c r="B130" s="192" t="s">
        <v>136</v>
      </c>
      <c r="C130" s="436" t="s">
        <v>94</v>
      </c>
      <c r="D130" s="966">
        <v>24082</v>
      </c>
      <c r="E130" s="967">
        <v>29992</v>
      </c>
      <c r="F130" s="968">
        <v>34243</v>
      </c>
      <c r="G130" s="969">
        <v>33300</v>
      </c>
      <c r="H130" s="970">
        <v>30420</v>
      </c>
      <c r="I130" s="971">
        <v>25088</v>
      </c>
      <c r="J130" s="969">
        <v>42846</v>
      </c>
      <c r="K130" s="967">
        <v>43547</v>
      </c>
      <c r="L130" s="968">
        <v>59991</v>
      </c>
      <c r="M130" s="969">
        <v>62015</v>
      </c>
      <c r="N130" s="967">
        <v>71890</v>
      </c>
      <c r="O130" s="968">
        <v>81577</v>
      </c>
      <c r="P130" s="969">
        <v>89299</v>
      </c>
      <c r="Q130" s="967">
        <v>106770</v>
      </c>
      <c r="R130" s="937">
        <v>129920.936</v>
      </c>
      <c r="S130" s="969">
        <v>119955.921</v>
      </c>
      <c r="T130" s="967">
        <v>123504.356</v>
      </c>
      <c r="U130" s="968"/>
      <c r="V130" s="975"/>
      <c r="W130" s="967"/>
      <c r="X130" s="937"/>
      <c r="Y130" s="975"/>
      <c r="Z130" s="976"/>
      <c r="AA130" s="968"/>
      <c r="AB130" s="977"/>
      <c r="AC130" s="976"/>
      <c r="AD130" s="968"/>
      <c r="AE130" s="969"/>
      <c r="AF130" s="976"/>
      <c r="AG130" s="968"/>
      <c r="AH130" s="969"/>
      <c r="AI130" s="967"/>
      <c r="AJ130" s="968"/>
      <c r="AK130" s="969"/>
      <c r="AL130" s="967"/>
      <c r="AM130" s="978"/>
      <c r="AP130" s="6"/>
      <c r="AQ130" s="782"/>
      <c r="AR130" s="1571"/>
      <c r="AS130" s="1571"/>
      <c r="AT130" s="1571"/>
      <c r="AU130" s="1571"/>
      <c r="AV130" s="1571"/>
      <c r="AW130" s="813"/>
      <c r="AX130" s="760"/>
      <c r="AY130" s="760"/>
      <c r="AZ130" s="760"/>
    </row>
    <row r="131" spans="2:52" s="41" customFormat="1" ht="14.25" customHeight="1" x14ac:dyDescent="0.15">
      <c r="B131" s="197" t="s">
        <v>136</v>
      </c>
      <c r="C131" s="417" t="s">
        <v>96</v>
      </c>
      <c r="D131" s="941">
        <v>911</v>
      </c>
      <c r="E131" s="942">
        <v>899</v>
      </c>
      <c r="F131" s="946">
        <v>917</v>
      </c>
      <c r="G131" s="944">
        <v>924</v>
      </c>
      <c r="H131" s="945">
        <v>926</v>
      </c>
      <c r="I131" s="943">
        <v>893</v>
      </c>
      <c r="J131" s="944">
        <v>1048</v>
      </c>
      <c r="K131" s="942">
        <v>1078</v>
      </c>
      <c r="L131" s="946">
        <v>1086</v>
      </c>
      <c r="M131" s="944">
        <v>1032</v>
      </c>
      <c r="N131" s="942">
        <v>1010</v>
      </c>
      <c r="O131" s="946">
        <v>932</v>
      </c>
      <c r="P131" s="944">
        <v>912</v>
      </c>
      <c r="Q131" s="942">
        <v>952</v>
      </c>
      <c r="R131" s="947">
        <v>925.65288266978257</v>
      </c>
      <c r="S131" s="944">
        <v>855.13605936825002</v>
      </c>
      <c r="T131" s="942">
        <v>820.29447200802326</v>
      </c>
      <c r="U131" s="946"/>
      <c r="V131" s="948"/>
      <c r="W131" s="942"/>
      <c r="X131" s="947"/>
      <c r="Y131" s="948"/>
      <c r="Z131" s="949"/>
      <c r="AA131" s="946"/>
      <c r="AB131" s="950"/>
      <c r="AC131" s="949"/>
      <c r="AD131" s="946"/>
      <c r="AE131" s="944"/>
      <c r="AF131" s="949"/>
      <c r="AG131" s="946"/>
      <c r="AH131" s="944"/>
      <c r="AI131" s="942"/>
      <c r="AJ131" s="946"/>
      <c r="AK131" s="944"/>
      <c r="AL131" s="942"/>
      <c r="AM131" s="951"/>
      <c r="AP131" s="6"/>
      <c r="AQ131" s="782"/>
      <c r="AR131" s="1571"/>
      <c r="AS131" s="1571"/>
      <c r="AT131" s="1571"/>
      <c r="AU131" s="1571"/>
      <c r="AV131" s="1571"/>
      <c r="AW131" s="813"/>
      <c r="AX131" s="760"/>
      <c r="AY131" s="760"/>
      <c r="AZ131" s="760"/>
    </row>
    <row r="132" spans="2:52" s="41" customFormat="1" ht="14.25" customHeight="1" x14ac:dyDescent="0.15">
      <c r="B132" s="273" t="s">
        <v>63</v>
      </c>
      <c r="C132" s="427" t="s">
        <v>93</v>
      </c>
      <c r="D132" s="952">
        <v>30</v>
      </c>
      <c r="E132" s="953">
        <v>30</v>
      </c>
      <c r="F132" s="954">
        <v>37</v>
      </c>
      <c r="G132" s="955">
        <v>33</v>
      </c>
      <c r="H132" s="956">
        <v>31</v>
      </c>
      <c r="I132" s="957">
        <v>26</v>
      </c>
      <c r="J132" s="955">
        <v>34</v>
      </c>
      <c r="K132" s="953">
        <v>31</v>
      </c>
      <c r="L132" s="954">
        <v>46</v>
      </c>
      <c r="M132" s="955">
        <v>38</v>
      </c>
      <c r="N132" s="953">
        <v>41</v>
      </c>
      <c r="O132" s="954">
        <v>41</v>
      </c>
      <c r="P132" s="955">
        <v>44</v>
      </c>
      <c r="Q132" s="953">
        <v>41</v>
      </c>
      <c r="R132" s="925">
        <v>47.457000000000001</v>
      </c>
      <c r="S132" s="955">
        <v>39.838000000000001</v>
      </c>
      <c r="T132" s="953">
        <v>41.447000000000003</v>
      </c>
      <c r="U132" s="954"/>
      <c r="V132" s="962"/>
      <c r="W132" s="953"/>
      <c r="X132" s="925"/>
      <c r="Y132" s="962"/>
      <c r="Z132" s="963"/>
      <c r="AA132" s="954"/>
      <c r="AB132" s="964"/>
      <c r="AC132" s="963"/>
      <c r="AD132" s="954"/>
      <c r="AE132" s="955"/>
      <c r="AF132" s="963"/>
      <c r="AG132" s="954"/>
      <c r="AH132" s="955"/>
      <c r="AI132" s="953"/>
      <c r="AJ132" s="954"/>
      <c r="AK132" s="955"/>
      <c r="AL132" s="953"/>
      <c r="AM132" s="965"/>
      <c r="AP132" s="6"/>
      <c r="AQ132" s="782"/>
      <c r="AR132" s="1571"/>
      <c r="AS132" s="1571"/>
      <c r="AT132" s="1571"/>
      <c r="AU132" s="1571"/>
      <c r="AV132" s="1571"/>
      <c r="AW132" s="813"/>
      <c r="AX132" s="760"/>
      <c r="AY132" s="760"/>
      <c r="AZ132" s="760"/>
    </row>
    <row r="133" spans="2:52" s="41" customFormat="1" ht="14.25" customHeight="1" x14ac:dyDescent="0.15">
      <c r="B133" s="192" t="s">
        <v>229</v>
      </c>
      <c r="C133" s="436" t="s">
        <v>94</v>
      </c>
      <c r="D133" s="966">
        <v>94822</v>
      </c>
      <c r="E133" s="967">
        <v>72334</v>
      </c>
      <c r="F133" s="968">
        <v>93697</v>
      </c>
      <c r="G133" s="969">
        <v>86943</v>
      </c>
      <c r="H133" s="970">
        <v>78325</v>
      </c>
      <c r="I133" s="971">
        <v>68116</v>
      </c>
      <c r="J133" s="969">
        <v>86855</v>
      </c>
      <c r="K133" s="967">
        <v>74593</v>
      </c>
      <c r="L133" s="968">
        <v>105681</v>
      </c>
      <c r="M133" s="969">
        <v>86422</v>
      </c>
      <c r="N133" s="967">
        <v>92686</v>
      </c>
      <c r="O133" s="968">
        <v>109638</v>
      </c>
      <c r="P133" s="969">
        <v>115402</v>
      </c>
      <c r="Q133" s="967">
        <v>96129</v>
      </c>
      <c r="R133" s="937">
        <v>110554.38400000001</v>
      </c>
      <c r="S133" s="969">
        <v>96927.604999999996</v>
      </c>
      <c r="T133" s="967">
        <v>105763.149</v>
      </c>
      <c r="U133" s="968"/>
      <c r="V133" s="975"/>
      <c r="W133" s="967"/>
      <c r="X133" s="937"/>
      <c r="Y133" s="975"/>
      <c r="Z133" s="976"/>
      <c r="AA133" s="968"/>
      <c r="AB133" s="977"/>
      <c r="AC133" s="976"/>
      <c r="AD133" s="968"/>
      <c r="AE133" s="969"/>
      <c r="AF133" s="976"/>
      <c r="AG133" s="968"/>
      <c r="AH133" s="969"/>
      <c r="AI133" s="967"/>
      <c r="AJ133" s="968"/>
      <c r="AK133" s="969"/>
      <c r="AL133" s="967"/>
      <c r="AM133" s="978"/>
      <c r="AP133" s="6"/>
      <c r="AQ133" s="782"/>
      <c r="AR133" s="1571"/>
      <c r="AS133" s="1571"/>
      <c r="AT133" s="1571"/>
      <c r="AU133" s="1571"/>
      <c r="AV133" s="1571"/>
      <c r="AW133" s="813"/>
      <c r="AX133" s="760"/>
      <c r="AY133" s="760"/>
      <c r="AZ133" s="760"/>
    </row>
    <row r="134" spans="2:52" s="41" customFormat="1" ht="14.25" customHeight="1" x14ac:dyDescent="0.15">
      <c r="B134" s="197" t="s">
        <v>229</v>
      </c>
      <c r="C134" s="417" t="s">
        <v>96</v>
      </c>
      <c r="D134" s="941">
        <v>3190</v>
      </c>
      <c r="E134" s="942">
        <v>2426</v>
      </c>
      <c r="F134" s="946">
        <v>2564</v>
      </c>
      <c r="G134" s="944">
        <v>2654</v>
      </c>
      <c r="H134" s="945">
        <v>2517</v>
      </c>
      <c r="I134" s="943">
        <v>2574</v>
      </c>
      <c r="J134" s="944">
        <v>2522</v>
      </c>
      <c r="K134" s="942">
        <v>2435</v>
      </c>
      <c r="L134" s="946">
        <v>2306</v>
      </c>
      <c r="M134" s="944">
        <v>2296</v>
      </c>
      <c r="N134" s="942">
        <v>2255</v>
      </c>
      <c r="O134" s="946">
        <v>2703</v>
      </c>
      <c r="P134" s="944">
        <v>2647</v>
      </c>
      <c r="Q134" s="942">
        <v>2337</v>
      </c>
      <c r="R134" s="947">
        <v>2329.5695893124303</v>
      </c>
      <c r="S134" s="944">
        <v>2433.0439530096892</v>
      </c>
      <c r="T134" s="942">
        <v>2551.7684995295194</v>
      </c>
      <c r="U134" s="946"/>
      <c r="V134" s="948"/>
      <c r="W134" s="942"/>
      <c r="X134" s="947"/>
      <c r="Y134" s="948"/>
      <c r="Z134" s="949"/>
      <c r="AA134" s="946"/>
      <c r="AB134" s="950"/>
      <c r="AC134" s="949"/>
      <c r="AD134" s="946"/>
      <c r="AE134" s="944"/>
      <c r="AF134" s="949"/>
      <c r="AG134" s="946"/>
      <c r="AH134" s="944"/>
      <c r="AI134" s="942"/>
      <c r="AJ134" s="946"/>
      <c r="AK134" s="944"/>
      <c r="AL134" s="942"/>
      <c r="AM134" s="951"/>
      <c r="AP134" s="6"/>
      <c r="AQ134" s="782"/>
      <c r="AR134" s="1571"/>
      <c r="AS134" s="1571"/>
      <c r="AT134" s="1571"/>
      <c r="AU134" s="1571"/>
      <c r="AV134" s="1571"/>
      <c r="AW134" s="813"/>
      <c r="AX134" s="760"/>
      <c r="AY134" s="760"/>
      <c r="AZ134" s="760"/>
    </row>
    <row r="135" spans="2:52" s="41" customFormat="1" ht="14.25" customHeight="1" x14ac:dyDescent="0.15">
      <c r="B135" s="200" t="s">
        <v>137</v>
      </c>
      <c r="C135" s="427" t="s">
        <v>93</v>
      </c>
      <c r="D135" s="952">
        <v>29.683</v>
      </c>
      <c r="E135" s="953">
        <v>35.603999999999999</v>
      </c>
      <c r="F135" s="954">
        <v>45.511000000000003</v>
      </c>
      <c r="G135" s="955">
        <v>39.756</v>
      </c>
      <c r="H135" s="956">
        <v>39.238</v>
      </c>
      <c r="I135" s="957">
        <v>34.432000000000002</v>
      </c>
      <c r="J135" s="955">
        <v>43.926000000000002</v>
      </c>
      <c r="K135" s="953">
        <v>37.609000000000002</v>
      </c>
      <c r="L135" s="954">
        <v>48.886000000000003</v>
      </c>
      <c r="M135" s="955">
        <v>39.689</v>
      </c>
      <c r="N135" s="953">
        <v>37.414000000000001</v>
      </c>
      <c r="O135" s="954">
        <v>37.648000000000003</v>
      </c>
      <c r="P135" s="955">
        <v>39.381</v>
      </c>
      <c r="Q135" s="953">
        <v>41.109000000000002</v>
      </c>
      <c r="R135" s="925">
        <v>47.084000000000003</v>
      </c>
      <c r="S135" s="955">
        <v>36.774000000000001</v>
      </c>
      <c r="T135" s="953">
        <v>38.868000000000002</v>
      </c>
      <c r="U135" s="954"/>
      <c r="V135" s="962"/>
      <c r="W135" s="953"/>
      <c r="X135" s="925"/>
      <c r="Y135" s="962"/>
      <c r="Z135" s="963"/>
      <c r="AA135" s="954"/>
      <c r="AB135" s="964"/>
      <c r="AC135" s="963"/>
      <c r="AD135" s="954"/>
      <c r="AE135" s="924"/>
      <c r="AF135" s="963"/>
      <c r="AG135" s="954"/>
      <c r="AH135" s="955"/>
      <c r="AI135" s="953"/>
      <c r="AJ135" s="954"/>
      <c r="AK135" s="955"/>
      <c r="AL135" s="953"/>
      <c r="AM135" s="965"/>
      <c r="AP135" s="3"/>
      <c r="AQ135" s="782"/>
      <c r="AR135" s="1571"/>
      <c r="AS135" s="1571"/>
      <c r="AT135" s="1571"/>
      <c r="AU135" s="1571"/>
      <c r="AV135" s="1571"/>
      <c r="AW135" s="813"/>
      <c r="AX135" s="760"/>
      <c r="AY135" s="760"/>
      <c r="AZ135" s="760"/>
    </row>
    <row r="136" spans="2:52" s="41" customFormat="1" ht="14.25" customHeight="1" x14ac:dyDescent="0.15">
      <c r="B136" s="192" t="s">
        <v>137</v>
      </c>
      <c r="C136" s="436" t="s">
        <v>94</v>
      </c>
      <c r="D136" s="966">
        <v>34222.6</v>
      </c>
      <c r="E136" s="967">
        <v>38871.351999999999</v>
      </c>
      <c r="F136" s="937">
        <v>46436.023000000001</v>
      </c>
      <c r="G136" s="969">
        <v>40431.949000000001</v>
      </c>
      <c r="H136" s="970">
        <v>40232.529000000002</v>
      </c>
      <c r="I136" s="971">
        <v>33616.652999999998</v>
      </c>
      <c r="J136" s="969">
        <v>42565.760999999999</v>
      </c>
      <c r="K136" s="967">
        <v>35492.512999999999</v>
      </c>
      <c r="L136" s="968">
        <v>46779.337</v>
      </c>
      <c r="M136" s="969">
        <v>37601.343999999997</v>
      </c>
      <c r="N136" s="967">
        <v>34760.824000000001</v>
      </c>
      <c r="O136" s="968">
        <v>36762.908000000003</v>
      </c>
      <c r="P136" s="972">
        <v>37774.737999999998</v>
      </c>
      <c r="Q136" s="967">
        <v>36437.86</v>
      </c>
      <c r="R136" s="937">
        <v>39902.120999999999</v>
      </c>
      <c r="S136" s="969">
        <v>33039.692000000003</v>
      </c>
      <c r="T136" s="967">
        <v>33551.752</v>
      </c>
      <c r="U136" s="968"/>
      <c r="V136" s="975"/>
      <c r="W136" s="967"/>
      <c r="X136" s="937"/>
      <c r="Y136" s="975"/>
      <c r="Z136" s="976"/>
      <c r="AA136" s="968"/>
      <c r="AB136" s="977"/>
      <c r="AC136" s="976"/>
      <c r="AD136" s="968"/>
      <c r="AE136" s="936"/>
      <c r="AF136" s="976"/>
      <c r="AG136" s="968"/>
      <c r="AH136" s="969"/>
      <c r="AI136" s="967"/>
      <c r="AJ136" s="968"/>
      <c r="AK136" s="969"/>
      <c r="AL136" s="967"/>
      <c r="AM136" s="978"/>
      <c r="AP136" s="3"/>
      <c r="AQ136" s="782"/>
      <c r="AR136" s="1571"/>
      <c r="AS136" s="1571"/>
      <c r="AT136" s="1571"/>
      <c r="AU136" s="1571"/>
      <c r="AV136" s="1571"/>
      <c r="AW136" s="813"/>
      <c r="AX136" s="760"/>
      <c r="AY136" s="760"/>
      <c r="AZ136" s="760"/>
    </row>
    <row r="137" spans="2:52" s="41" customFormat="1" ht="14.25" customHeight="1" thickBot="1" x14ac:dyDescent="0.2">
      <c r="B137" s="201" t="s">
        <v>137</v>
      </c>
      <c r="C137" s="454" t="s">
        <v>96</v>
      </c>
      <c r="D137" s="992">
        <v>1153</v>
      </c>
      <c r="E137" s="993">
        <v>1092</v>
      </c>
      <c r="F137" s="994">
        <v>1020</v>
      </c>
      <c r="G137" s="995">
        <v>1017</v>
      </c>
      <c r="H137" s="996">
        <v>1025</v>
      </c>
      <c r="I137" s="997">
        <v>976</v>
      </c>
      <c r="J137" s="995">
        <v>969</v>
      </c>
      <c r="K137" s="993">
        <v>944</v>
      </c>
      <c r="L137" s="994">
        <v>957</v>
      </c>
      <c r="M137" s="995">
        <v>947</v>
      </c>
      <c r="N137" s="993">
        <v>929</v>
      </c>
      <c r="O137" s="994">
        <v>976</v>
      </c>
      <c r="P137" s="995">
        <v>959</v>
      </c>
      <c r="Q137" s="993">
        <v>886</v>
      </c>
      <c r="R137" s="998">
        <v>847.46667657803073</v>
      </c>
      <c r="S137" s="995">
        <v>898.45249360961554</v>
      </c>
      <c r="T137" s="993">
        <v>863.22301121745386</v>
      </c>
      <c r="U137" s="994"/>
      <c r="V137" s="999"/>
      <c r="W137" s="993"/>
      <c r="X137" s="998"/>
      <c r="Y137" s="999"/>
      <c r="Z137" s="1000"/>
      <c r="AA137" s="994"/>
      <c r="AB137" s="1001"/>
      <c r="AC137" s="1000"/>
      <c r="AD137" s="994"/>
      <c r="AE137" s="999"/>
      <c r="AF137" s="1000"/>
      <c r="AG137" s="994"/>
      <c r="AH137" s="995"/>
      <c r="AI137" s="993"/>
      <c r="AJ137" s="994"/>
      <c r="AK137" s="995"/>
      <c r="AL137" s="993"/>
      <c r="AM137" s="1002"/>
      <c r="AP137" s="3"/>
      <c r="AQ137" s="782"/>
      <c r="AR137" s="1571"/>
      <c r="AS137" s="1571"/>
      <c r="AT137" s="1571"/>
      <c r="AU137" s="1571"/>
      <c r="AV137" s="1571"/>
      <c r="AW137" s="813"/>
      <c r="AX137" s="760"/>
      <c r="AY137" s="760"/>
      <c r="AZ137" s="760"/>
    </row>
    <row r="138" spans="2:52" s="20" customFormat="1" ht="14.25" customHeight="1" x14ac:dyDescent="0.15">
      <c r="B138" s="1567" t="s">
        <v>66</v>
      </c>
      <c r="C138" s="391" t="s">
        <v>243</v>
      </c>
      <c r="D138" s="1003">
        <v>6136</v>
      </c>
      <c r="E138" s="1004">
        <v>9660</v>
      </c>
      <c r="F138" s="1005">
        <v>11137</v>
      </c>
      <c r="G138" s="1006">
        <v>10082</v>
      </c>
      <c r="H138" s="1007">
        <v>8512</v>
      </c>
      <c r="I138" s="1005">
        <v>6309</v>
      </c>
      <c r="J138" s="1006">
        <v>8221</v>
      </c>
      <c r="K138" s="1004">
        <v>6281</v>
      </c>
      <c r="L138" s="1005">
        <v>8317</v>
      </c>
      <c r="M138" s="1006">
        <v>6338</v>
      </c>
      <c r="N138" s="1004">
        <v>6192</v>
      </c>
      <c r="O138" s="1005">
        <v>6757</v>
      </c>
      <c r="P138" s="1006">
        <v>6055</v>
      </c>
      <c r="Q138" s="1004">
        <v>6115</v>
      </c>
      <c r="R138" s="1008">
        <v>6745.6849999999995</v>
      </c>
      <c r="S138" s="1006">
        <v>6391.0540000000001</v>
      </c>
      <c r="T138" s="1004">
        <v>7116.652</v>
      </c>
      <c r="U138" s="1005"/>
      <c r="V138" s="1009"/>
      <c r="W138" s="1004"/>
      <c r="X138" s="1008"/>
      <c r="Y138" s="1009"/>
      <c r="Z138" s="1010"/>
      <c r="AA138" s="1005"/>
      <c r="AB138" s="1009"/>
      <c r="AC138" s="1010"/>
      <c r="AD138" s="1005"/>
      <c r="AE138" s="1006"/>
      <c r="AF138" s="1010"/>
      <c r="AG138" s="1005"/>
      <c r="AH138" s="1006"/>
      <c r="AI138" s="1004"/>
      <c r="AJ138" s="1005"/>
      <c r="AK138" s="1006"/>
      <c r="AL138" s="1004"/>
      <c r="AM138" s="1011"/>
      <c r="AP138" s="6"/>
      <c r="AQ138" s="781"/>
      <c r="AR138" s="1570"/>
      <c r="AS138" s="1570"/>
      <c r="AT138" s="1570"/>
      <c r="AU138" s="1570"/>
      <c r="AV138" s="1570"/>
      <c r="AW138" s="812"/>
      <c r="AX138" s="759"/>
      <c r="AY138" s="759"/>
      <c r="AZ138" s="759"/>
    </row>
    <row r="139" spans="2:52" s="20" customFormat="1" ht="14.25" customHeight="1" x14ac:dyDescent="0.15">
      <c r="B139" s="523" t="s">
        <v>138</v>
      </c>
      <c r="C139" s="392" t="s">
        <v>244</v>
      </c>
      <c r="D139" s="870">
        <v>4827627</v>
      </c>
      <c r="E139" s="871">
        <v>6617891</v>
      </c>
      <c r="F139" s="872">
        <v>7924114</v>
      </c>
      <c r="G139" s="873">
        <v>7011915</v>
      </c>
      <c r="H139" s="874">
        <v>6356142</v>
      </c>
      <c r="I139" s="872">
        <v>4855.4930000000004</v>
      </c>
      <c r="J139" s="873">
        <v>6041673</v>
      </c>
      <c r="K139" s="871">
        <v>4365088</v>
      </c>
      <c r="L139" s="872">
        <v>5869227</v>
      </c>
      <c r="M139" s="873">
        <v>4174654</v>
      </c>
      <c r="N139" s="871">
        <v>4139688</v>
      </c>
      <c r="O139" s="872">
        <v>4480600</v>
      </c>
      <c r="P139" s="873">
        <v>4051281</v>
      </c>
      <c r="Q139" s="871">
        <v>3804352</v>
      </c>
      <c r="R139" s="875">
        <v>3845898.9710000008</v>
      </c>
      <c r="S139" s="873">
        <v>3470619.3600000003</v>
      </c>
      <c r="T139" s="871">
        <v>4040539.1949999994</v>
      </c>
      <c r="U139" s="872"/>
      <c r="V139" s="876"/>
      <c r="W139" s="871"/>
      <c r="X139" s="875"/>
      <c r="Y139" s="876"/>
      <c r="Z139" s="877"/>
      <c r="AA139" s="872"/>
      <c r="AB139" s="876"/>
      <c r="AC139" s="877"/>
      <c r="AD139" s="872"/>
      <c r="AE139" s="873"/>
      <c r="AF139" s="877"/>
      <c r="AG139" s="872"/>
      <c r="AH139" s="873"/>
      <c r="AI139" s="871"/>
      <c r="AJ139" s="872"/>
      <c r="AK139" s="873"/>
      <c r="AL139" s="871"/>
      <c r="AM139" s="878"/>
      <c r="AP139" s="6"/>
      <c r="AQ139" s="781"/>
      <c r="AR139" s="1570"/>
      <c r="AS139" s="1570"/>
      <c r="AT139" s="1570"/>
      <c r="AU139" s="1570"/>
      <c r="AV139" s="1570"/>
      <c r="AW139" s="812"/>
      <c r="AX139" s="759"/>
      <c r="AY139" s="759"/>
      <c r="AZ139" s="759"/>
    </row>
    <row r="140" spans="2:52" s="20" customFormat="1" ht="14.25" customHeight="1" x14ac:dyDescent="0.15">
      <c r="B140" s="524" t="s">
        <v>138</v>
      </c>
      <c r="C140" s="512" t="s">
        <v>110</v>
      </c>
      <c r="D140" s="1012">
        <v>787</v>
      </c>
      <c r="E140" s="1013">
        <v>685</v>
      </c>
      <c r="F140" s="1014">
        <v>712</v>
      </c>
      <c r="G140" s="1015">
        <v>695</v>
      </c>
      <c r="H140" s="1016">
        <v>747</v>
      </c>
      <c r="I140" s="1014">
        <v>770</v>
      </c>
      <c r="J140" s="1015">
        <v>735</v>
      </c>
      <c r="K140" s="1013">
        <v>695</v>
      </c>
      <c r="L140" s="1014">
        <v>706</v>
      </c>
      <c r="M140" s="1015">
        <v>659</v>
      </c>
      <c r="N140" s="1013">
        <v>669</v>
      </c>
      <c r="O140" s="1014">
        <v>663</v>
      </c>
      <c r="P140" s="1015">
        <v>669</v>
      </c>
      <c r="Q140" s="1013">
        <v>622</v>
      </c>
      <c r="R140" s="1017">
        <v>570.1272696546016</v>
      </c>
      <c r="S140" s="1015">
        <v>543.04334777956819</v>
      </c>
      <c r="T140" s="1013">
        <v>567.75843402206533</v>
      </c>
      <c r="U140" s="1014"/>
      <c r="V140" s="1018"/>
      <c r="W140" s="1013"/>
      <c r="X140" s="1019"/>
      <c r="Y140" s="1018"/>
      <c r="Z140" s="1020"/>
      <c r="AA140" s="1014"/>
      <c r="AB140" s="1018"/>
      <c r="AC140" s="1020"/>
      <c r="AD140" s="1014"/>
      <c r="AE140" s="1015"/>
      <c r="AF140" s="1020"/>
      <c r="AG140" s="1014"/>
      <c r="AH140" s="1015"/>
      <c r="AI140" s="1013"/>
      <c r="AJ140" s="1014"/>
      <c r="AK140" s="1015"/>
      <c r="AL140" s="1013"/>
      <c r="AM140" s="1021"/>
      <c r="AP140" s="6"/>
      <c r="AQ140" s="781"/>
      <c r="AR140" s="1570"/>
      <c r="AS140" s="1570"/>
      <c r="AT140" s="1570"/>
      <c r="AU140" s="1570"/>
      <c r="AV140" s="1570"/>
      <c r="AW140" s="812"/>
      <c r="AX140" s="759"/>
      <c r="AY140" s="759"/>
      <c r="AZ140" s="759"/>
    </row>
    <row r="141" spans="2:52" s="20" customFormat="1" ht="14.25" customHeight="1" x14ac:dyDescent="0.15">
      <c r="B141" s="1566" t="s">
        <v>139</v>
      </c>
      <c r="C141" s="464" t="s">
        <v>93</v>
      </c>
      <c r="D141" s="1022">
        <v>536</v>
      </c>
      <c r="E141" s="1023">
        <v>649</v>
      </c>
      <c r="F141" s="1024">
        <v>673</v>
      </c>
      <c r="G141" s="1025">
        <v>633</v>
      </c>
      <c r="H141" s="1026">
        <v>629</v>
      </c>
      <c r="I141" s="1024">
        <v>501</v>
      </c>
      <c r="J141" s="1025">
        <v>756</v>
      </c>
      <c r="K141" s="1023">
        <v>576</v>
      </c>
      <c r="L141" s="1024">
        <v>899</v>
      </c>
      <c r="M141" s="1025">
        <v>907</v>
      </c>
      <c r="N141" s="1023">
        <v>900</v>
      </c>
      <c r="O141" s="1024">
        <v>925</v>
      </c>
      <c r="P141" s="1025">
        <v>1031</v>
      </c>
      <c r="Q141" s="1023">
        <v>937</v>
      </c>
      <c r="R141" s="893">
        <v>1082.1709999999998</v>
      </c>
      <c r="S141" s="1025">
        <v>982.88600000000019</v>
      </c>
      <c r="T141" s="1023">
        <v>1069.6809999999998</v>
      </c>
      <c r="U141" s="1024"/>
      <c r="V141" s="1027"/>
      <c r="W141" s="1023"/>
      <c r="X141" s="1028"/>
      <c r="Y141" s="1027"/>
      <c r="Z141" s="1029"/>
      <c r="AA141" s="1024"/>
      <c r="AB141" s="1027"/>
      <c r="AC141" s="1029"/>
      <c r="AD141" s="1024"/>
      <c r="AE141" s="1025"/>
      <c r="AF141" s="1029"/>
      <c r="AG141" s="1024"/>
      <c r="AH141" s="1025"/>
      <c r="AI141" s="1023"/>
      <c r="AJ141" s="1024"/>
      <c r="AK141" s="1025"/>
      <c r="AL141" s="1023"/>
      <c r="AM141" s="1030"/>
      <c r="AP141" s="6"/>
      <c r="AQ141" s="781"/>
      <c r="AR141" s="1570"/>
      <c r="AS141" s="1570"/>
      <c r="AT141" s="1570"/>
      <c r="AU141" s="1570"/>
      <c r="AV141" s="1570"/>
      <c r="AW141" s="812"/>
      <c r="AX141" s="759"/>
      <c r="AY141" s="759"/>
      <c r="AZ141" s="759"/>
    </row>
    <row r="142" spans="2:52" s="20" customFormat="1" ht="14.25" customHeight="1" x14ac:dyDescent="0.15">
      <c r="B142" s="161" t="s">
        <v>140</v>
      </c>
      <c r="C142" s="395" t="s">
        <v>94</v>
      </c>
      <c r="D142" s="898">
        <v>160150</v>
      </c>
      <c r="E142" s="899">
        <v>204552</v>
      </c>
      <c r="F142" s="900">
        <v>209998</v>
      </c>
      <c r="G142" s="901">
        <v>207817</v>
      </c>
      <c r="H142" s="902">
        <v>200686</v>
      </c>
      <c r="I142" s="900">
        <v>159766</v>
      </c>
      <c r="J142" s="873">
        <v>231301</v>
      </c>
      <c r="K142" s="899">
        <v>183478</v>
      </c>
      <c r="L142" s="900">
        <v>280254</v>
      </c>
      <c r="M142" s="901">
        <v>320930</v>
      </c>
      <c r="N142" s="899">
        <v>333519</v>
      </c>
      <c r="O142" s="900">
        <v>310336</v>
      </c>
      <c r="P142" s="901">
        <v>377491</v>
      </c>
      <c r="Q142" s="899">
        <v>340699</v>
      </c>
      <c r="R142" s="903">
        <v>402834.95600000001</v>
      </c>
      <c r="S142" s="901">
        <v>358455.38799999992</v>
      </c>
      <c r="T142" s="899">
        <v>379211.89599999995</v>
      </c>
      <c r="U142" s="900"/>
      <c r="V142" s="904"/>
      <c r="W142" s="899"/>
      <c r="X142" s="905"/>
      <c r="Y142" s="904"/>
      <c r="Z142" s="906"/>
      <c r="AA142" s="900"/>
      <c r="AB142" s="904"/>
      <c r="AC142" s="906"/>
      <c r="AD142" s="900"/>
      <c r="AE142" s="901"/>
      <c r="AF142" s="906"/>
      <c r="AG142" s="900"/>
      <c r="AH142" s="901"/>
      <c r="AI142" s="899"/>
      <c r="AJ142" s="900"/>
      <c r="AK142" s="901"/>
      <c r="AL142" s="899"/>
      <c r="AM142" s="907"/>
      <c r="AP142" s="6"/>
      <c r="AQ142" s="781"/>
      <c r="AR142" s="1570"/>
      <c r="AS142" s="1570"/>
      <c r="AT142" s="1570"/>
      <c r="AU142" s="1570"/>
      <c r="AV142" s="1570"/>
      <c r="AW142" s="812"/>
      <c r="AX142" s="759"/>
      <c r="AY142" s="759"/>
      <c r="AZ142" s="759"/>
    </row>
    <row r="143" spans="2:52" s="20" customFormat="1" ht="14.25" customHeight="1" x14ac:dyDescent="0.15">
      <c r="B143" s="161" t="s">
        <v>140</v>
      </c>
      <c r="C143" s="465" t="s">
        <v>96</v>
      </c>
      <c r="D143" s="1031">
        <v>299</v>
      </c>
      <c r="E143" s="1032">
        <v>315</v>
      </c>
      <c r="F143" s="1033">
        <v>312</v>
      </c>
      <c r="G143" s="1034">
        <v>328</v>
      </c>
      <c r="H143" s="1035">
        <v>319</v>
      </c>
      <c r="I143" s="1033">
        <v>319</v>
      </c>
      <c r="J143" s="1034">
        <v>306</v>
      </c>
      <c r="K143" s="1032">
        <v>318</v>
      </c>
      <c r="L143" s="1033">
        <v>312</v>
      </c>
      <c r="M143" s="1034">
        <v>354</v>
      </c>
      <c r="N143" s="1036">
        <v>370</v>
      </c>
      <c r="O143" s="1033">
        <v>335</v>
      </c>
      <c r="P143" s="1034">
        <v>366</v>
      </c>
      <c r="Q143" s="1037">
        <v>364</v>
      </c>
      <c r="R143" s="913">
        <v>372.24704413627796</v>
      </c>
      <c r="S143" s="1034">
        <v>364.69680919252062</v>
      </c>
      <c r="T143" s="1032">
        <v>354.50933128661723</v>
      </c>
      <c r="U143" s="1033"/>
      <c r="V143" s="1038"/>
      <c r="W143" s="1032"/>
      <c r="X143" s="1039"/>
      <c r="Y143" s="1038"/>
      <c r="Z143" s="1040"/>
      <c r="AA143" s="1033"/>
      <c r="AB143" s="1038"/>
      <c r="AC143" s="1040"/>
      <c r="AD143" s="1033"/>
      <c r="AE143" s="1034"/>
      <c r="AF143" s="1040"/>
      <c r="AG143" s="1033"/>
      <c r="AH143" s="1034"/>
      <c r="AI143" s="1032"/>
      <c r="AJ143" s="1033"/>
      <c r="AK143" s="1034"/>
      <c r="AL143" s="1032"/>
      <c r="AM143" s="1041"/>
      <c r="AP143" s="6"/>
      <c r="AQ143" s="781"/>
      <c r="AR143" s="1570"/>
      <c r="AS143" s="1570"/>
      <c r="AT143" s="1570"/>
      <c r="AU143" s="1570"/>
      <c r="AV143" s="1570"/>
      <c r="AW143" s="812"/>
      <c r="AX143" s="759"/>
      <c r="AY143" s="759"/>
      <c r="AZ143" s="759"/>
    </row>
    <row r="144" spans="2:52" ht="14.25" customHeight="1" x14ac:dyDescent="0.15">
      <c r="B144" s="250" t="s">
        <v>141</v>
      </c>
      <c r="C144" s="394" t="s">
        <v>93</v>
      </c>
      <c r="D144" s="917">
        <v>2</v>
      </c>
      <c r="E144" s="918">
        <v>3</v>
      </c>
      <c r="F144" s="922">
        <v>15</v>
      </c>
      <c r="G144" s="920">
        <v>2</v>
      </c>
      <c r="H144" s="921">
        <v>2</v>
      </c>
      <c r="I144" s="919">
        <v>2</v>
      </c>
      <c r="J144" s="920">
        <v>1</v>
      </c>
      <c r="K144" s="921">
        <v>1</v>
      </c>
      <c r="L144" s="922">
        <v>0</v>
      </c>
      <c r="M144" s="1042">
        <v>0</v>
      </c>
      <c r="N144" s="918">
        <v>0</v>
      </c>
      <c r="O144" s="922">
        <v>0</v>
      </c>
      <c r="P144" s="920">
        <v>0</v>
      </c>
      <c r="Q144" s="918">
        <v>0</v>
      </c>
      <c r="R144" s="922">
        <v>0</v>
      </c>
      <c r="S144" s="920">
        <v>0</v>
      </c>
      <c r="T144" s="953">
        <v>0.46800000000000003</v>
      </c>
      <c r="U144" s="922"/>
      <c r="V144" s="924"/>
      <c r="W144" s="918"/>
      <c r="X144" s="925"/>
      <c r="Y144" s="924"/>
      <c r="Z144" s="926"/>
      <c r="AA144" s="922"/>
      <c r="AB144" s="927"/>
      <c r="AC144" s="926"/>
      <c r="AD144" s="922"/>
      <c r="AE144" s="920"/>
      <c r="AF144" s="926"/>
      <c r="AG144" s="922"/>
      <c r="AH144" s="920"/>
      <c r="AI144" s="918"/>
      <c r="AJ144" s="922"/>
      <c r="AK144" s="920"/>
      <c r="AL144" s="918"/>
      <c r="AM144" s="928"/>
    </row>
    <row r="145" spans="2:39" ht="14.25" customHeight="1" x14ac:dyDescent="0.15">
      <c r="B145" s="184" t="s">
        <v>141</v>
      </c>
      <c r="C145" s="395" t="s">
        <v>94</v>
      </c>
      <c r="D145" s="929">
        <v>995</v>
      </c>
      <c r="E145" s="930">
        <v>1686</v>
      </c>
      <c r="F145" s="934">
        <v>5680</v>
      </c>
      <c r="G145" s="932">
        <v>973</v>
      </c>
      <c r="H145" s="933">
        <v>637</v>
      </c>
      <c r="I145" s="931">
        <v>798</v>
      </c>
      <c r="J145" s="932">
        <v>413</v>
      </c>
      <c r="K145" s="933">
        <v>207</v>
      </c>
      <c r="L145" s="934">
        <v>0</v>
      </c>
      <c r="M145" s="1043">
        <v>0</v>
      </c>
      <c r="N145" s="930">
        <v>0</v>
      </c>
      <c r="O145" s="934">
        <v>0</v>
      </c>
      <c r="P145" s="932">
        <v>0</v>
      </c>
      <c r="Q145" s="930">
        <v>0</v>
      </c>
      <c r="R145" s="934">
        <v>0</v>
      </c>
      <c r="S145" s="932">
        <v>0</v>
      </c>
      <c r="T145" s="967">
        <v>1650.672</v>
      </c>
      <c r="U145" s="934"/>
      <c r="V145" s="936"/>
      <c r="W145" s="930"/>
      <c r="X145" s="937"/>
      <c r="Y145" s="936"/>
      <c r="Z145" s="938"/>
      <c r="AA145" s="934"/>
      <c r="AB145" s="939"/>
      <c r="AC145" s="938"/>
      <c r="AD145" s="934"/>
      <c r="AE145" s="932"/>
      <c r="AF145" s="938"/>
      <c r="AG145" s="934"/>
      <c r="AH145" s="932"/>
      <c r="AI145" s="930"/>
      <c r="AJ145" s="934"/>
      <c r="AK145" s="932"/>
      <c r="AL145" s="930"/>
      <c r="AM145" s="940"/>
    </row>
    <row r="146" spans="2:39" ht="14.25" customHeight="1" x14ac:dyDescent="0.15">
      <c r="B146" s="186" t="s">
        <v>141</v>
      </c>
      <c r="C146" s="417" t="s">
        <v>96</v>
      </c>
      <c r="D146" s="941">
        <v>549</v>
      </c>
      <c r="E146" s="942">
        <v>518</v>
      </c>
      <c r="F146" s="946">
        <v>375</v>
      </c>
      <c r="G146" s="944">
        <v>443</v>
      </c>
      <c r="H146" s="945">
        <v>387</v>
      </c>
      <c r="I146" s="943">
        <v>418</v>
      </c>
      <c r="J146" s="944">
        <v>429</v>
      </c>
      <c r="K146" s="945">
        <v>329</v>
      </c>
      <c r="L146" s="946">
        <v>0</v>
      </c>
      <c r="M146" s="1044">
        <v>0</v>
      </c>
      <c r="N146" s="942">
        <v>0</v>
      </c>
      <c r="O146" s="946">
        <v>0</v>
      </c>
      <c r="P146" s="944">
        <v>0</v>
      </c>
      <c r="Q146" s="942">
        <v>0</v>
      </c>
      <c r="R146" s="946">
        <v>0</v>
      </c>
      <c r="S146" s="944">
        <v>0</v>
      </c>
      <c r="T146" s="942">
        <v>3527.0769230769229</v>
      </c>
      <c r="U146" s="946"/>
      <c r="V146" s="948"/>
      <c r="W146" s="942"/>
      <c r="X146" s="947"/>
      <c r="Y146" s="948"/>
      <c r="Z146" s="949"/>
      <c r="AA146" s="946"/>
      <c r="AB146" s="950"/>
      <c r="AC146" s="949"/>
      <c r="AD146" s="946"/>
      <c r="AE146" s="944"/>
      <c r="AF146" s="949"/>
      <c r="AG146" s="946"/>
      <c r="AH146" s="944"/>
      <c r="AI146" s="942"/>
      <c r="AJ146" s="946"/>
      <c r="AK146" s="944"/>
      <c r="AL146" s="942"/>
      <c r="AM146" s="951"/>
    </row>
    <row r="147" spans="2:39" ht="14.25" customHeight="1" x14ac:dyDescent="0.15">
      <c r="B147" s="250" t="s">
        <v>70</v>
      </c>
      <c r="C147" s="394" t="s">
        <v>93</v>
      </c>
      <c r="D147" s="917">
        <v>0</v>
      </c>
      <c r="E147" s="1045">
        <v>0</v>
      </c>
      <c r="F147" s="1046">
        <v>0</v>
      </c>
      <c r="G147" s="924">
        <v>0</v>
      </c>
      <c r="H147" s="1045">
        <v>0</v>
      </c>
      <c r="I147" s="1046">
        <v>0</v>
      </c>
      <c r="J147" s="1045">
        <v>0</v>
      </c>
      <c r="K147" s="1045">
        <v>0</v>
      </c>
      <c r="L147" s="1046">
        <v>0</v>
      </c>
      <c r="M147" s="924">
        <v>0</v>
      </c>
      <c r="N147" s="1045">
        <v>0</v>
      </c>
      <c r="O147" s="1046">
        <v>0</v>
      </c>
      <c r="P147" s="924">
        <v>0</v>
      </c>
      <c r="Q147" s="1045">
        <v>0</v>
      </c>
      <c r="R147" s="1046">
        <v>0</v>
      </c>
      <c r="S147" s="920">
        <v>0</v>
      </c>
      <c r="T147" s="953">
        <v>0.46800000000000003</v>
      </c>
      <c r="U147" s="922"/>
      <c r="V147" s="924"/>
      <c r="W147" s="918"/>
      <c r="X147" s="925"/>
      <c r="Y147" s="924"/>
      <c r="Z147" s="926"/>
      <c r="AA147" s="922"/>
      <c r="AB147" s="927"/>
      <c r="AC147" s="926"/>
      <c r="AD147" s="922"/>
      <c r="AE147" s="920"/>
      <c r="AF147" s="926"/>
      <c r="AG147" s="922"/>
      <c r="AH147" s="1042"/>
      <c r="AI147" s="1045"/>
      <c r="AJ147" s="1046"/>
      <c r="AK147" s="1042"/>
      <c r="AL147" s="1045"/>
      <c r="AM147" s="1047"/>
    </row>
    <row r="148" spans="2:39" ht="14.25" customHeight="1" x14ac:dyDescent="0.15">
      <c r="B148" s="184" t="s">
        <v>142</v>
      </c>
      <c r="C148" s="395" t="s">
        <v>94</v>
      </c>
      <c r="D148" s="929">
        <v>0</v>
      </c>
      <c r="E148" s="1048">
        <v>0</v>
      </c>
      <c r="F148" s="1049">
        <v>0</v>
      </c>
      <c r="G148" s="936">
        <v>0</v>
      </c>
      <c r="H148" s="1048">
        <v>0</v>
      </c>
      <c r="I148" s="1049">
        <v>0</v>
      </c>
      <c r="J148" s="1048">
        <v>0</v>
      </c>
      <c r="K148" s="1048">
        <v>0</v>
      </c>
      <c r="L148" s="1049">
        <v>0</v>
      </c>
      <c r="M148" s="936">
        <v>0</v>
      </c>
      <c r="N148" s="1048">
        <v>0</v>
      </c>
      <c r="O148" s="1049">
        <v>0</v>
      </c>
      <c r="P148" s="936">
        <v>0</v>
      </c>
      <c r="Q148" s="1048">
        <v>0</v>
      </c>
      <c r="R148" s="1049">
        <v>0</v>
      </c>
      <c r="S148" s="932">
        <v>0</v>
      </c>
      <c r="T148" s="967">
        <v>1650.672</v>
      </c>
      <c r="U148" s="934"/>
      <c r="V148" s="936"/>
      <c r="W148" s="930"/>
      <c r="X148" s="937"/>
      <c r="Y148" s="936"/>
      <c r="Z148" s="938"/>
      <c r="AA148" s="934"/>
      <c r="AB148" s="939"/>
      <c r="AC148" s="938"/>
      <c r="AD148" s="934"/>
      <c r="AE148" s="932"/>
      <c r="AF148" s="938"/>
      <c r="AG148" s="934"/>
      <c r="AH148" s="1043"/>
      <c r="AI148" s="1048"/>
      <c r="AJ148" s="1049"/>
      <c r="AK148" s="1043"/>
      <c r="AL148" s="1048"/>
      <c r="AM148" s="1050"/>
    </row>
    <row r="149" spans="2:39" ht="14.25" customHeight="1" x14ac:dyDescent="0.15">
      <c r="B149" s="186" t="s">
        <v>142</v>
      </c>
      <c r="C149" s="417" t="s">
        <v>96</v>
      </c>
      <c r="D149" s="941">
        <v>0</v>
      </c>
      <c r="E149" s="1051">
        <v>0</v>
      </c>
      <c r="F149" s="1052">
        <v>0</v>
      </c>
      <c r="G149" s="948">
        <v>0</v>
      </c>
      <c r="H149" s="1051">
        <v>0</v>
      </c>
      <c r="I149" s="1052">
        <v>0</v>
      </c>
      <c r="J149" s="1051">
        <v>0</v>
      </c>
      <c r="K149" s="1051">
        <v>0</v>
      </c>
      <c r="L149" s="1052">
        <v>0</v>
      </c>
      <c r="M149" s="948">
        <v>0</v>
      </c>
      <c r="N149" s="1051">
        <v>0</v>
      </c>
      <c r="O149" s="1052">
        <v>0</v>
      </c>
      <c r="P149" s="948">
        <v>0</v>
      </c>
      <c r="Q149" s="1051">
        <v>0</v>
      </c>
      <c r="R149" s="1052">
        <v>0</v>
      </c>
      <c r="S149" s="944">
        <v>0</v>
      </c>
      <c r="T149" s="942">
        <v>3527.0769230769229</v>
      </c>
      <c r="U149" s="946"/>
      <c r="V149" s="948"/>
      <c r="W149" s="942"/>
      <c r="X149" s="947"/>
      <c r="Y149" s="948"/>
      <c r="Z149" s="949"/>
      <c r="AA149" s="946"/>
      <c r="AB149" s="950"/>
      <c r="AC149" s="949"/>
      <c r="AD149" s="946"/>
      <c r="AE149" s="944"/>
      <c r="AF149" s="949"/>
      <c r="AG149" s="946"/>
      <c r="AH149" s="1044"/>
      <c r="AI149" s="1051"/>
      <c r="AJ149" s="1052"/>
      <c r="AK149" s="1044"/>
      <c r="AL149" s="1051"/>
      <c r="AM149" s="1053"/>
    </row>
    <row r="150" spans="2:39" ht="14.25" customHeight="1" x14ac:dyDescent="0.15">
      <c r="B150" s="250" t="s">
        <v>72</v>
      </c>
      <c r="C150" s="394" t="s">
        <v>93</v>
      </c>
      <c r="D150" s="917">
        <v>0</v>
      </c>
      <c r="E150" s="1045">
        <v>0</v>
      </c>
      <c r="F150" s="1046">
        <v>0</v>
      </c>
      <c r="G150" s="924">
        <v>0</v>
      </c>
      <c r="H150" s="1045">
        <v>0</v>
      </c>
      <c r="I150" s="1046">
        <v>0</v>
      </c>
      <c r="J150" s="1045">
        <v>0</v>
      </c>
      <c r="K150" s="1045">
        <v>0</v>
      </c>
      <c r="L150" s="1046">
        <v>0</v>
      </c>
      <c r="M150" s="924">
        <v>0</v>
      </c>
      <c r="N150" s="1045">
        <v>0</v>
      </c>
      <c r="O150" s="1046">
        <v>0</v>
      </c>
      <c r="P150" s="924">
        <v>0</v>
      </c>
      <c r="Q150" s="1045">
        <v>0</v>
      </c>
      <c r="R150" s="1046">
        <v>0</v>
      </c>
      <c r="S150" s="924">
        <v>0</v>
      </c>
      <c r="T150" s="1045">
        <v>0</v>
      </c>
      <c r="U150" s="1046"/>
      <c r="V150" s="924"/>
      <c r="W150" s="1045"/>
      <c r="X150" s="1046"/>
      <c r="Y150" s="924"/>
      <c r="Z150" s="926"/>
      <c r="AA150" s="922"/>
      <c r="AB150" s="927"/>
      <c r="AC150" s="926"/>
      <c r="AD150" s="922"/>
      <c r="AE150" s="920"/>
      <c r="AF150" s="926"/>
      <c r="AG150" s="922"/>
      <c r="AH150" s="1042"/>
      <c r="AI150" s="1045"/>
      <c r="AJ150" s="1046"/>
      <c r="AK150" s="1042"/>
      <c r="AL150" s="1045"/>
      <c r="AM150" s="1047"/>
    </row>
    <row r="151" spans="2:39" ht="14.25" customHeight="1" x14ac:dyDescent="0.15">
      <c r="B151" s="184" t="s">
        <v>143</v>
      </c>
      <c r="C151" s="446" t="s">
        <v>94</v>
      </c>
      <c r="D151" s="984">
        <v>0</v>
      </c>
      <c r="E151" s="1054">
        <v>0</v>
      </c>
      <c r="F151" s="1055">
        <v>0</v>
      </c>
      <c r="G151" s="989">
        <v>0</v>
      </c>
      <c r="H151" s="1054">
        <v>0</v>
      </c>
      <c r="I151" s="1055">
        <v>0</v>
      </c>
      <c r="J151" s="1054">
        <v>0</v>
      </c>
      <c r="K151" s="1054">
        <v>0</v>
      </c>
      <c r="L151" s="1055">
        <v>0</v>
      </c>
      <c r="M151" s="989">
        <v>0</v>
      </c>
      <c r="N151" s="1054">
        <v>0</v>
      </c>
      <c r="O151" s="1055">
        <v>0</v>
      </c>
      <c r="P151" s="989">
        <v>0</v>
      </c>
      <c r="Q151" s="1054">
        <v>0</v>
      </c>
      <c r="R151" s="1055">
        <v>0</v>
      </c>
      <c r="S151" s="989">
        <v>0</v>
      </c>
      <c r="T151" s="1054">
        <v>0</v>
      </c>
      <c r="U151" s="1055"/>
      <c r="V151" s="989"/>
      <c r="W151" s="1054"/>
      <c r="X151" s="1055"/>
      <c r="Y151" s="989"/>
      <c r="Z151" s="990"/>
      <c r="AA151" s="986"/>
      <c r="AB151" s="991"/>
      <c r="AC151" s="990"/>
      <c r="AD151" s="986"/>
      <c r="AE151" s="983"/>
      <c r="AF151" s="990"/>
      <c r="AG151" s="986"/>
      <c r="AH151" s="1056"/>
      <c r="AI151" s="1054"/>
      <c r="AJ151" s="1055"/>
      <c r="AK151" s="1056"/>
      <c r="AL151" s="1054"/>
      <c r="AM151" s="1057"/>
    </row>
    <row r="152" spans="2:39" ht="14.25" customHeight="1" x14ac:dyDescent="0.15">
      <c r="B152" s="186" t="s">
        <v>143</v>
      </c>
      <c r="C152" s="417" t="s">
        <v>96</v>
      </c>
      <c r="D152" s="941">
        <v>0</v>
      </c>
      <c r="E152" s="1051">
        <v>0</v>
      </c>
      <c r="F152" s="1052">
        <v>0</v>
      </c>
      <c r="G152" s="948">
        <v>0</v>
      </c>
      <c r="H152" s="1051">
        <v>0</v>
      </c>
      <c r="I152" s="1052">
        <v>0</v>
      </c>
      <c r="J152" s="1051">
        <v>0</v>
      </c>
      <c r="K152" s="1051">
        <v>0</v>
      </c>
      <c r="L152" s="1052">
        <v>0</v>
      </c>
      <c r="M152" s="948">
        <v>0</v>
      </c>
      <c r="N152" s="1051">
        <v>0</v>
      </c>
      <c r="O152" s="1052">
        <v>0</v>
      </c>
      <c r="P152" s="948">
        <v>0</v>
      </c>
      <c r="Q152" s="1051">
        <v>0</v>
      </c>
      <c r="R152" s="1052">
        <v>0</v>
      </c>
      <c r="S152" s="948">
        <v>0</v>
      </c>
      <c r="T152" s="1051">
        <v>0</v>
      </c>
      <c r="U152" s="1052"/>
      <c r="V152" s="948"/>
      <c r="W152" s="1051"/>
      <c r="X152" s="1052"/>
      <c r="Y152" s="948"/>
      <c r="Z152" s="949"/>
      <c r="AA152" s="946"/>
      <c r="AB152" s="950"/>
      <c r="AC152" s="949"/>
      <c r="AD152" s="946"/>
      <c r="AE152" s="944"/>
      <c r="AF152" s="949"/>
      <c r="AG152" s="946"/>
      <c r="AH152" s="1044"/>
      <c r="AI152" s="1051"/>
      <c r="AJ152" s="1052"/>
      <c r="AK152" s="1044"/>
      <c r="AL152" s="1051"/>
      <c r="AM152" s="1053"/>
    </row>
    <row r="153" spans="2:39" ht="14.25" customHeight="1" x14ac:dyDescent="0.15">
      <c r="B153" s="250" t="s">
        <v>74</v>
      </c>
      <c r="C153" s="394" t="s">
        <v>93</v>
      </c>
      <c r="D153" s="917">
        <v>0</v>
      </c>
      <c r="E153" s="1045">
        <v>0</v>
      </c>
      <c r="F153" s="1046">
        <v>0</v>
      </c>
      <c r="G153" s="924">
        <v>0</v>
      </c>
      <c r="H153" s="1045">
        <v>0</v>
      </c>
      <c r="I153" s="1046">
        <v>0</v>
      </c>
      <c r="J153" s="1045">
        <v>0</v>
      </c>
      <c r="K153" s="1045">
        <v>0</v>
      </c>
      <c r="L153" s="1046">
        <v>0</v>
      </c>
      <c r="M153" s="924">
        <v>0</v>
      </c>
      <c r="N153" s="1045">
        <v>0</v>
      </c>
      <c r="O153" s="1046">
        <v>0</v>
      </c>
      <c r="P153" s="924">
        <v>0</v>
      </c>
      <c r="Q153" s="1045">
        <v>0</v>
      </c>
      <c r="R153" s="1046">
        <v>0</v>
      </c>
      <c r="S153" s="924">
        <v>0</v>
      </c>
      <c r="T153" s="1045">
        <v>0</v>
      </c>
      <c r="U153" s="1046"/>
      <c r="V153" s="924"/>
      <c r="W153" s="1045"/>
      <c r="X153" s="1046"/>
      <c r="Y153" s="924"/>
      <c r="Z153" s="926"/>
      <c r="AA153" s="923"/>
      <c r="AB153" s="927"/>
      <c r="AC153" s="926"/>
      <c r="AD153" s="922"/>
      <c r="AE153" s="920"/>
      <c r="AF153" s="926"/>
      <c r="AG153" s="922"/>
      <c r="AH153" s="920"/>
      <c r="AI153" s="1045"/>
      <c r="AJ153" s="1046"/>
      <c r="AK153" s="1042"/>
      <c r="AL153" s="1045"/>
      <c r="AM153" s="928"/>
    </row>
    <row r="154" spans="2:39" ht="14.25" customHeight="1" x14ac:dyDescent="0.15">
      <c r="B154" s="184" t="s">
        <v>234</v>
      </c>
      <c r="C154" s="395" t="s">
        <v>94</v>
      </c>
      <c r="D154" s="929">
        <v>0</v>
      </c>
      <c r="E154" s="1048">
        <v>0</v>
      </c>
      <c r="F154" s="1049">
        <v>0</v>
      </c>
      <c r="G154" s="936">
        <v>0</v>
      </c>
      <c r="H154" s="1048">
        <v>0</v>
      </c>
      <c r="I154" s="1049">
        <v>0</v>
      </c>
      <c r="J154" s="1048">
        <v>0</v>
      </c>
      <c r="K154" s="1048">
        <v>0</v>
      </c>
      <c r="L154" s="1049">
        <v>0</v>
      </c>
      <c r="M154" s="936">
        <v>0</v>
      </c>
      <c r="N154" s="1048">
        <v>0</v>
      </c>
      <c r="O154" s="1049">
        <v>0</v>
      </c>
      <c r="P154" s="936">
        <v>0</v>
      </c>
      <c r="Q154" s="1048">
        <v>0</v>
      </c>
      <c r="R154" s="1049">
        <v>0</v>
      </c>
      <c r="S154" s="989">
        <v>0</v>
      </c>
      <c r="T154" s="1054">
        <v>0</v>
      </c>
      <c r="U154" s="1049"/>
      <c r="V154" s="936"/>
      <c r="W154" s="1048"/>
      <c r="X154" s="1049"/>
      <c r="Y154" s="936"/>
      <c r="Z154" s="938"/>
      <c r="AA154" s="935"/>
      <c r="AB154" s="991"/>
      <c r="AC154" s="938"/>
      <c r="AD154" s="934"/>
      <c r="AE154" s="932"/>
      <c r="AF154" s="938"/>
      <c r="AG154" s="934"/>
      <c r="AH154" s="932"/>
      <c r="AI154" s="1054"/>
      <c r="AJ154" s="1049"/>
      <c r="AK154" s="1043"/>
      <c r="AL154" s="1048"/>
      <c r="AM154" s="940"/>
    </row>
    <row r="155" spans="2:39" ht="14.25" customHeight="1" x14ac:dyDescent="0.15">
      <c r="B155" s="186" t="s">
        <v>234</v>
      </c>
      <c r="C155" s="417" t="s">
        <v>96</v>
      </c>
      <c r="D155" s="941">
        <v>0</v>
      </c>
      <c r="E155" s="1051">
        <v>0</v>
      </c>
      <c r="F155" s="1052">
        <v>0</v>
      </c>
      <c r="G155" s="948">
        <v>0</v>
      </c>
      <c r="H155" s="1051">
        <v>0</v>
      </c>
      <c r="I155" s="1052">
        <v>0</v>
      </c>
      <c r="J155" s="1051">
        <v>0</v>
      </c>
      <c r="K155" s="1051">
        <v>0</v>
      </c>
      <c r="L155" s="1052">
        <v>0</v>
      </c>
      <c r="M155" s="948">
        <v>0</v>
      </c>
      <c r="N155" s="1051">
        <v>0</v>
      </c>
      <c r="O155" s="1052">
        <v>0</v>
      </c>
      <c r="P155" s="948">
        <v>0</v>
      </c>
      <c r="Q155" s="1051">
        <v>0</v>
      </c>
      <c r="R155" s="1052">
        <v>0</v>
      </c>
      <c r="S155" s="948">
        <v>0</v>
      </c>
      <c r="T155" s="1051">
        <v>0</v>
      </c>
      <c r="U155" s="1052"/>
      <c r="V155" s="948"/>
      <c r="W155" s="1051"/>
      <c r="X155" s="1052"/>
      <c r="Y155" s="948"/>
      <c r="Z155" s="949"/>
      <c r="AA155" s="947"/>
      <c r="AB155" s="950"/>
      <c r="AC155" s="949"/>
      <c r="AD155" s="946"/>
      <c r="AE155" s="944"/>
      <c r="AF155" s="949"/>
      <c r="AG155" s="946"/>
      <c r="AH155" s="944"/>
      <c r="AI155" s="1051"/>
      <c r="AJ155" s="1052"/>
      <c r="AK155" s="1044"/>
      <c r="AL155" s="1051"/>
      <c r="AM155" s="951"/>
    </row>
    <row r="156" spans="2:39" ht="14.25" customHeight="1" x14ac:dyDescent="0.15">
      <c r="B156" s="250" t="s">
        <v>76</v>
      </c>
      <c r="C156" s="394" t="s">
        <v>93</v>
      </c>
      <c r="D156" s="917">
        <v>52</v>
      </c>
      <c r="E156" s="918">
        <v>167</v>
      </c>
      <c r="F156" s="922">
        <v>157</v>
      </c>
      <c r="G156" s="920">
        <v>33</v>
      </c>
      <c r="H156" s="918">
        <v>20</v>
      </c>
      <c r="I156" s="919">
        <v>8</v>
      </c>
      <c r="J156" s="920">
        <v>4</v>
      </c>
      <c r="K156" s="1045">
        <v>1</v>
      </c>
      <c r="L156" s="1046">
        <v>1</v>
      </c>
      <c r="M156" s="920">
        <v>0</v>
      </c>
      <c r="N156" s="1045">
        <v>0</v>
      </c>
      <c r="O156" s="1046">
        <v>0</v>
      </c>
      <c r="P156" s="920">
        <v>0</v>
      </c>
      <c r="Q156" s="1045">
        <v>0</v>
      </c>
      <c r="R156" s="1046">
        <v>0</v>
      </c>
      <c r="S156" s="924">
        <v>0</v>
      </c>
      <c r="T156" s="1045">
        <v>0</v>
      </c>
      <c r="U156" s="1046"/>
      <c r="V156" s="920"/>
      <c r="W156" s="918"/>
      <c r="X156" s="925"/>
      <c r="Y156" s="924"/>
      <c r="Z156" s="926"/>
      <c r="AA156" s="922"/>
      <c r="AB156" s="927"/>
      <c r="AC156" s="926"/>
      <c r="AD156" s="922"/>
      <c r="AE156" s="920"/>
      <c r="AF156" s="926"/>
      <c r="AG156" s="922"/>
      <c r="AH156" s="920"/>
      <c r="AI156" s="918"/>
      <c r="AJ156" s="922"/>
      <c r="AK156" s="920"/>
      <c r="AL156" s="918"/>
      <c r="AM156" s="928"/>
    </row>
    <row r="157" spans="2:39" ht="14.25" customHeight="1" x14ac:dyDescent="0.15">
      <c r="B157" s="184" t="s">
        <v>235</v>
      </c>
      <c r="C157" s="395" t="s">
        <v>94</v>
      </c>
      <c r="D157" s="929">
        <v>28446</v>
      </c>
      <c r="E157" s="930">
        <v>94253</v>
      </c>
      <c r="F157" s="934">
        <v>88001</v>
      </c>
      <c r="G157" s="932">
        <v>18958</v>
      </c>
      <c r="H157" s="930">
        <v>12510</v>
      </c>
      <c r="I157" s="931">
        <v>4329</v>
      </c>
      <c r="J157" s="932">
        <v>2510</v>
      </c>
      <c r="K157" s="1048">
        <v>536</v>
      </c>
      <c r="L157" s="1049">
        <v>795</v>
      </c>
      <c r="M157" s="932">
        <v>0</v>
      </c>
      <c r="N157" s="1054">
        <v>0</v>
      </c>
      <c r="O157" s="1049">
        <v>0</v>
      </c>
      <c r="P157" s="932">
        <v>0</v>
      </c>
      <c r="Q157" s="1054">
        <v>0</v>
      </c>
      <c r="R157" s="1049">
        <v>0</v>
      </c>
      <c r="S157" s="936">
        <v>0</v>
      </c>
      <c r="T157" s="1048">
        <v>0</v>
      </c>
      <c r="U157" s="1049"/>
      <c r="V157" s="932"/>
      <c r="W157" s="930"/>
      <c r="X157" s="937"/>
      <c r="Y157" s="936"/>
      <c r="Z157" s="938"/>
      <c r="AA157" s="934"/>
      <c r="AB157" s="939"/>
      <c r="AC157" s="938"/>
      <c r="AD157" s="934"/>
      <c r="AE157" s="932"/>
      <c r="AF157" s="938"/>
      <c r="AG157" s="934"/>
      <c r="AH157" s="932"/>
      <c r="AI157" s="930"/>
      <c r="AJ157" s="934"/>
      <c r="AK157" s="932"/>
      <c r="AL157" s="930"/>
      <c r="AM157" s="940"/>
    </row>
    <row r="158" spans="2:39" ht="14.25" customHeight="1" x14ac:dyDescent="0.15">
      <c r="B158" s="186" t="s">
        <v>235</v>
      </c>
      <c r="C158" s="417" t="s">
        <v>96</v>
      </c>
      <c r="D158" s="941">
        <v>546</v>
      </c>
      <c r="E158" s="942">
        <v>564</v>
      </c>
      <c r="F158" s="946">
        <v>560</v>
      </c>
      <c r="G158" s="944">
        <v>573</v>
      </c>
      <c r="H158" s="942">
        <v>635</v>
      </c>
      <c r="I158" s="943">
        <v>550</v>
      </c>
      <c r="J158" s="944">
        <v>595</v>
      </c>
      <c r="K158" s="1051">
        <v>593</v>
      </c>
      <c r="L158" s="1052">
        <v>566</v>
      </c>
      <c r="M158" s="944">
        <v>0</v>
      </c>
      <c r="N158" s="1051">
        <v>0</v>
      </c>
      <c r="O158" s="1052">
        <v>0</v>
      </c>
      <c r="P158" s="944">
        <v>0</v>
      </c>
      <c r="Q158" s="1051">
        <v>0</v>
      </c>
      <c r="R158" s="1052">
        <v>0</v>
      </c>
      <c r="S158" s="948">
        <v>0</v>
      </c>
      <c r="T158" s="1051">
        <v>0</v>
      </c>
      <c r="U158" s="1052"/>
      <c r="V158" s="944"/>
      <c r="W158" s="942"/>
      <c r="X158" s="947"/>
      <c r="Y158" s="948"/>
      <c r="Z158" s="949"/>
      <c r="AA158" s="946"/>
      <c r="AB158" s="950"/>
      <c r="AC158" s="949"/>
      <c r="AD158" s="946"/>
      <c r="AE158" s="944"/>
      <c r="AF158" s="949"/>
      <c r="AG158" s="946"/>
      <c r="AH158" s="944"/>
      <c r="AI158" s="942"/>
      <c r="AJ158" s="946"/>
      <c r="AK158" s="944"/>
      <c r="AL158" s="942"/>
      <c r="AM158" s="951"/>
    </row>
    <row r="159" spans="2:39" ht="14.25" customHeight="1" x14ac:dyDescent="0.15">
      <c r="B159" s="250" t="s">
        <v>78</v>
      </c>
      <c r="C159" s="394" t="s">
        <v>93</v>
      </c>
      <c r="D159" s="917">
        <v>40</v>
      </c>
      <c r="E159" s="918">
        <v>58</v>
      </c>
      <c r="F159" s="922">
        <v>45</v>
      </c>
      <c r="G159" s="920">
        <v>27</v>
      </c>
      <c r="H159" s="921">
        <v>9</v>
      </c>
      <c r="I159" s="919">
        <v>3</v>
      </c>
      <c r="J159" s="920">
        <v>2</v>
      </c>
      <c r="K159" s="918">
        <v>0</v>
      </c>
      <c r="L159" s="922">
        <v>0</v>
      </c>
      <c r="M159" s="920">
        <v>0</v>
      </c>
      <c r="N159" s="918">
        <v>0</v>
      </c>
      <c r="O159" s="922">
        <v>1</v>
      </c>
      <c r="P159" s="920">
        <v>10</v>
      </c>
      <c r="Q159" s="921">
        <v>19</v>
      </c>
      <c r="R159" s="923">
        <v>42.707000000000008</v>
      </c>
      <c r="S159" s="920">
        <v>69.618999999999986</v>
      </c>
      <c r="T159" s="918">
        <v>112.65599999999999</v>
      </c>
      <c r="U159" s="922"/>
      <c r="V159" s="924"/>
      <c r="W159" s="918"/>
      <c r="X159" s="925"/>
      <c r="Y159" s="924"/>
      <c r="Z159" s="926"/>
      <c r="AA159" s="922"/>
      <c r="AB159" s="927"/>
      <c r="AC159" s="926"/>
      <c r="AD159" s="922"/>
      <c r="AE159" s="920"/>
      <c r="AF159" s="926"/>
      <c r="AG159" s="922"/>
      <c r="AH159" s="920"/>
      <c r="AI159" s="918"/>
      <c r="AJ159" s="922"/>
      <c r="AK159" s="920"/>
      <c r="AL159" s="918"/>
      <c r="AM159" s="928"/>
    </row>
    <row r="160" spans="2:39" ht="14.25" customHeight="1" x14ac:dyDescent="0.15">
      <c r="B160" s="184" t="s">
        <v>144</v>
      </c>
      <c r="C160" s="395" t="s">
        <v>94</v>
      </c>
      <c r="D160" s="929">
        <v>97045</v>
      </c>
      <c r="E160" s="930">
        <v>145826</v>
      </c>
      <c r="F160" s="934">
        <v>97996</v>
      </c>
      <c r="G160" s="932">
        <v>51196</v>
      </c>
      <c r="H160" s="933">
        <v>15625</v>
      </c>
      <c r="I160" s="931">
        <v>2855</v>
      </c>
      <c r="J160" s="932">
        <v>1872</v>
      </c>
      <c r="K160" s="930">
        <v>564</v>
      </c>
      <c r="L160" s="934">
        <v>918</v>
      </c>
      <c r="M160" s="932">
        <v>165</v>
      </c>
      <c r="N160" s="930">
        <v>0</v>
      </c>
      <c r="O160" s="934">
        <v>9191</v>
      </c>
      <c r="P160" s="932">
        <v>73526</v>
      </c>
      <c r="Q160" s="933">
        <v>109830</v>
      </c>
      <c r="R160" s="935">
        <v>174069.057</v>
      </c>
      <c r="S160" s="932">
        <v>218616.25599999999</v>
      </c>
      <c r="T160" s="930">
        <v>290231.95100000006</v>
      </c>
      <c r="U160" s="934"/>
      <c r="V160" s="936"/>
      <c r="W160" s="930"/>
      <c r="X160" s="937"/>
      <c r="Y160" s="936"/>
      <c r="Z160" s="938"/>
      <c r="AA160" s="934"/>
      <c r="AB160" s="939"/>
      <c r="AC160" s="938"/>
      <c r="AD160" s="934"/>
      <c r="AE160" s="932"/>
      <c r="AF160" s="938"/>
      <c r="AG160" s="934"/>
      <c r="AH160" s="932"/>
      <c r="AI160" s="930"/>
      <c r="AJ160" s="934"/>
      <c r="AK160" s="932"/>
      <c r="AL160" s="930"/>
      <c r="AM160" s="940"/>
    </row>
    <row r="161" spans="2:39" ht="14.25" customHeight="1" x14ac:dyDescent="0.15">
      <c r="B161" s="186" t="s">
        <v>144</v>
      </c>
      <c r="C161" s="417" t="s">
        <v>96</v>
      </c>
      <c r="D161" s="941">
        <v>2433</v>
      </c>
      <c r="E161" s="942">
        <v>2509</v>
      </c>
      <c r="F161" s="946">
        <v>2154</v>
      </c>
      <c r="G161" s="944">
        <v>1888</v>
      </c>
      <c r="H161" s="945">
        <v>1708</v>
      </c>
      <c r="I161" s="943">
        <v>1016</v>
      </c>
      <c r="J161" s="944">
        <v>821</v>
      </c>
      <c r="K161" s="942">
        <v>1939</v>
      </c>
      <c r="L161" s="946">
        <v>1900</v>
      </c>
      <c r="M161" s="944">
        <v>2363</v>
      </c>
      <c r="N161" s="942">
        <v>0</v>
      </c>
      <c r="O161" s="946">
        <v>8228</v>
      </c>
      <c r="P161" s="944">
        <v>7494</v>
      </c>
      <c r="Q161" s="942">
        <v>5809</v>
      </c>
      <c r="R161" s="947">
        <v>4075.8905331678639</v>
      </c>
      <c r="S161" s="944">
        <v>3140.1809276203339</v>
      </c>
      <c r="T161" s="942">
        <v>2576.267140676041</v>
      </c>
      <c r="U161" s="946"/>
      <c r="V161" s="948"/>
      <c r="W161" s="942"/>
      <c r="X161" s="947"/>
      <c r="Y161" s="948"/>
      <c r="Z161" s="949"/>
      <c r="AA161" s="946"/>
      <c r="AB161" s="950"/>
      <c r="AC161" s="949"/>
      <c r="AD161" s="946"/>
      <c r="AE161" s="944"/>
      <c r="AF161" s="949"/>
      <c r="AG161" s="946"/>
      <c r="AH161" s="944"/>
      <c r="AI161" s="942"/>
      <c r="AJ161" s="946"/>
      <c r="AK161" s="944"/>
      <c r="AL161" s="942"/>
      <c r="AM161" s="951"/>
    </row>
    <row r="162" spans="2:39" ht="14.25" customHeight="1" x14ac:dyDescent="0.15">
      <c r="B162" s="250" t="s">
        <v>80</v>
      </c>
      <c r="C162" s="394" t="s">
        <v>93</v>
      </c>
      <c r="D162" s="917">
        <v>1045</v>
      </c>
      <c r="E162" s="918">
        <v>1051</v>
      </c>
      <c r="F162" s="922">
        <v>1420</v>
      </c>
      <c r="G162" s="920">
        <v>1385</v>
      </c>
      <c r="H162" s="921">
        <v>1683</v>
      </c>
      <c r="I162" s="919">
        <v>1523</v>
      </c>
      <c r="J162" s="920">
        <v>2057</v>
      </c>
      <c r="K162" s="918">
        <v>1567</v>
      </c>
      <c r="L162" s="922">
        <v>2443</v>
      </c>
      <c r="M162" s="920">
        <v>1512</v>
      </c>
      <c r="N162" s="918">
        <v>1408</v>
      </c>
      <c r="O162" s="922">
        <v>1548</v>
      </c>
      <c r="P162" s="920">
        <v>1121</v>
      </c>
      <c r="Q162" s="918">
        <v>914</v>
      </c>
      <c r="R162" s="923">
        <v>601.04300000000001</v>
      </c>
      <c r="S162" s="920">
        <v>146.185</v>
      </c>
      <c r="T162" s="918">
        <v>42.114999999999995</v>
      </c>
      <c r="U162" s="922"/>
      <c r="V162" s="924"/>
      <c r="W162" s="918"/>
      <c r="X162" s="925"/>
      <c r="Y162" s="924"/>
      <c r="Z162" s="926"/>
      <c r="AA162" s="922"/>
      <c r="AB162" s="927"/>
      <c r="AC162" s="926"/>
      <c r="AD162" s="922"/>
      <c r="AE162" s="920"/>
      <c r="AF162" s="926"/>
      <c r="AG162" s="922"/>
      <c r="AH162" s="920"/>
      <c r="AI162" s="918"/>
      <c r="AJ162" s="922"/>
      <c r="AK162" s="920"/>
      <c r="AL162" s="918"/>
      <c r="AM162" s="928"/>
    </row>
    <row r="163" spans="2:39" ht="14.25" customHeight="1" x14ac:dyDescent="0.15">
      <c r="B163" s="184" t="s">
        <v>236</v>
      </c>
      <c r="C163" s="395" t="s">
        <v>94</v>
      </c>
      <c r="D163" s="929">
        <v>2249615</v>
      </c>
      <c r="E163" s="930">
        <v>2042391</v>
      </c>
      <c r="F163" s="934">
        <v>2686579</v>
      </c>
      <c r="G163" s="932">
        <v>2433529</v>
      </c>
      <c r="H163" s="933">
        <v>2818787</v>
      </c>
      <c r="I163" s="931">
        <v>2409406</v>
      </c>
      <c r="J163" s="932">
        <v>2929302</v>
      </c>
      <c r="K163" s="930">
        <v>2122723</v>
      </c>
      <c r="L163" s="934">
        <v>3215646</v>
      </c>
      <c r="M163" s="932">
        <v>1967541</v>
      </c>
      <c r="N163" s="930">
        <v>1819951</v>
      </c>
      <c r="O163" s="934">
        <v>1874316</v>
      </c>
      <c r="P163" s="932">
        <v>1264764</v>
      </c>
      <c r="Q163" s="930">
        <v>953777</v>
      </c>
      <c r="R163" s="935">
        <v>593917.72199999995</v>
      </c>
      <c r="S163" s="932">
        <v>176026.05599999998</v>
      </c>
      <c r="T163" s="930">
        <v>68651.195999999996</v>
      </c>
      <c r="U163" s="934"/>
      <c r="V163" s="936"/>
      <c r="W163" s="930"/>
      <c r="X163" s="937"/>
      <c r="Y163" s="936"/>
      <c r="Z163" s="938"/>
      <c r="AA163" s="934"/>
      <c r="AB163" s="939"/>
      <c r="AC163" s="938"/>
      <c r="AD163" s="934"/>
      <c r="AE163" s="932"/>
      <c r="AF163" s="938"/>
      <c r="AG163" s="934"/>
      <c r="AH163" s="932"/>
      <c r="AI163" s="930"/>
      <c r="AJ163" s="934"/>
      <c r="AK163" s="932"/>
      <c r="AL163" s="930"/>
      <c r="AM163" s="940"/>
    </row>
    <row r="164" spans="2:39" ht="14.25" customHeight="1" x14ac:dyDescent="0.15">
      <c r="B164" s="186" t="s">
        <v>236</v>
      </c>
      <c r="C164" s="417" t="s">
        <v>96</v>
      </c>
      <c r="D164" s="941">
        <v>2154</v>
      </c>
      <c r="E164" s="942">
        <v>1944</v>
      </c>
      <c r="F164" s="946">
        <v>1892</v>
      </c>
      <c r="G164" s="944">
        <v>1756</v>
      </c>
      <c r="H164" s="945">
        <v>1675</v>
      </c>
      <c r="I164" s="943">
        <v>1582</v>
      </c>
      <c r="J164" s="944">
        <v>1424</v>
      </c>
      <c r="K164" s="942">
        <v>1355</v>
      </c>
      <c r="L164" s="946">
        <v>1316</v>
      </c>
      <c r="M164" s="944">
        <v>1301</v>
      </c>
      <c r="N164" s="942">
        <v>1293</v>
      </c>
      <c r="O164" s="946">
        <v>1211</v>
      </c>
      <c r="P164" s="944">
        <v>1128</v>
      </c>
      <c r="Q164" s="942">
        <v>1043</v>
      </c>
      <c r="R164" s="947">
        <v>988.14514435739193</v>
      </c>
      <c r="S164" s="944">
        <v>1204.1321339398705</v>
      </c>
      <c r="T164" s="942">
        <v>1630.0889469310223</v>
      </c>
      <c r="U164" s="946"/>
      <c r="V164" s="948"/>
      <c r="W164" s="942"/>
      <c r="X164" s="947"/>
      <c r="Y164" s="948"/>
      <c r="Z164" s="949"/>
      <c r="AA164" s="946"/>
      <c r="AB164" s="950"/>
      <c r="AC164" s="949"/>
      <c r="AD164" s="946"/>
      <c r="AE164" s="944"/>
      <c r="AF164" s="949"/>
      <c r="AG164" s="946"/>
      <c r="AH164" s="944"/>
      <c r="AI164" s="942"/>
      <c r="AJ164" s="946"/>
      <c r="AK164" s="944"/>
      <c r="AL164" s="942"/>
      <c r="AM164" s="951"/>
    </row>
    <row r="165" spans="2:39" ht="14.25" customHeight="1" x14ac:dyDescent="0.15">
      <c r="B165" s="250" t="s">
        <v>81</v>
      </c>
      <c r="C165" s="394" t="s">
        <v>93</v>
      </c>
      <c r="D165" s="917">
        <v>176</v>
      </c>
      <c r="E165" s="918">
        <v>157</v>
      </c>
      <c r="F165" s="922">
        <v>204</v>
      </c>
      <c r="G165" s="920">
        <v>200</v>
      </c>
      <c r="H165" s="921">
        <v>236</v>
      </c>
      <c r="I165" s="919">
        <v>203</v>
      </c>
      <c r="J165" s="920">
        <v>267</v>
      </c>
      <c r="K165" s="918">
        <v>215</v>
      </c>
      <c r="L165" s="922">
        <v>320</v>
      </c>
      <c r="M165" s="920">
        <v>202</v>
      </c>
      <c r="N165" s="918">
        <v>210</v>
      </c>
      <c r="O165" s="922">
        <v>238</v>
      </c>
      <c r="P165" s="920">
        <v>173</v>
      </c>
      <c r="Q165" s="918">
        <v>139</v>
      </c>
      <c r="R165" s="923">
        <v>69.706999999999994</v>
      </c>
      <c r="S165" s="920">
        <v>15.497999999999999</v>
      </c>
      <c r="T165" s="918">
        <v>0.80600000000000005</v>
      </c>
      <c r="U165" s="922"/>
      <c r="V165" s="924"/>
      <c r="W165" s="918"/>
      <c r="X165" s="925"/>
      <c r="Y165" s="924"/>
      <c r="Z165" s="926"/>
      <c r="AA165" s="922"/>
      <c r="AB165" s="927"/>
      <c r="AC165" s="926"/>
      <c r="AD165" s="922"/>
      <c r="AE165" s="920"/>
      <c r="AF165" s="926"/>
      <c r="AG165" s="922"/>
      <c r="AH165" s="920"/>
      <c r="AI165" s="918"/>
      <c r="AJ165" s="922"/>
      <c r="AK165" s="920"/>
      <c r="AL165" s="918"/>
      <c r="AM165" s="928"/>
    </row>
    <row r="166" spans="2:39" ht="14.25" customHeight="1" x14ac:dyDescent="0.15">
      <c r="B166" s="184" t="s">
        <v>145</v>
      </c>
      <c r="C166" s="395" t="s">
        <v>94</v>
      </c>
      <c r="D166" s="929">
        <v>318637</v>
      </c>
      <c r="E166" s="930">
        <v>259466</v>
      </c>
      <c r="F166" s="934">
        <v>333553</v>
      </c>
      <c r="G166" s="932">
        <v>314323</v>
      </c>
      <c r="H166" s="933">
        <v>354236</v>
      </c>
      <c r="I166" s="931">
        <v>290149</v>
      </c>
      <c r="J166" s="932">
        <v>350476</v>
      </c>
      <c r="K166" s="930">
        <v>267614</v>
      </c>
      <c r="L166" s="934">
        <v>388554</v>
      </c>
      <c r="M166" s="932">
        <v>248902</v>
      </c>
      <c r="N166" s="930">
        <v>256402</v>
      </c>
      <c r="O166" s="934">
        <v>270127</v>
      </c>
      <c r="P166" s="932">
        <v>180648</v>
      </c>
      <c r="Q166" s="930">
        <v>136172</v>
      </c>
      <c r="R166" s="935">
        <v>65365.612999999998</v>
      </c>
      <c r="S166" s="932">
        <v>16482.289000000001</v>
      </c>
      <c r="T166" s="930">
        <v>933.82299999999998</v>
      </c>
      <c r="U166" s="934"/>
      <c r="V166" s="936"/>
      <c r="W166" s="930"/>
      <c r="X166" s="937"/>
      <c r="Y166" s="936"/>
      <c r="Z166" s="938"/>
      <c r="AA166" s="934"/>
      <c r="AB166" s="939"/>
      <c r="AC166" s="938"/>
      <c r="AD166" s="934"/>
      <c r="AE166" s="932"/>
      <c r="AF166" s="938"/>
      <c r="AG166" s="934"/>
      <c r="AH166" s="932"/>
      <c r="AI166" s="930"/>
      <c r="AJ166" s="934"/>
      <c r="AK166" s="932"/>
      <c r="AL166" s="930"/>
      <c r="AM166" s="940"/>
    </row>
    <row r="167" spans="2:39" ht="14.25" customHeight="1" x14ac:dyDescent="0.15">
      <c r="B167" s="186" t="s">
        <v>145</v>
      </c>
      <c r="C167" s="417" t="s">
        <v>96</v>
      </c>
      <c r="D167" s="941">
        <v>1806</v>
      </c>
      <c r="E167" s="942">
        <v>1654</v>
      </c>
      <c r="F167" s="946">
        <v>1636</v>
      </c>
      <c r="G167" s="944">
        <v>1568</v>
      </c>
      <c r="H167" s="945">
        <v>1502</v>
      </c>
      <c r="I167" s="943">
        <v>1426</v>
      </c>
      <c r="J167" s="944">
        <v>1313</v>
      </c>
      <c r="K167" s="942">
        <v>1246</v>
      </c>
      <c r="L167" s="946">
        <v>1213</v>
      </c>
      <c r="M167" s="944">
        <v>1233</v>
      </c>
      <c r="N167" s="942">
        <v>1220</v>
      </c>
      <c r="O167" s="946">
        <v>1136</v>
      </c>
      <c r="P167" s="944">
        <v>1046</v>
      </c>
      <c r="Q167" s="942">
        <v>977</v>
      </c>
      <c r="R167" s="947">
        <v>937.71949732451549</v>
      </c>
      <c r="S167" s="944">
        <v>1063.5107110594915</v>
      </c>
      <c r="T167" s="942">
        <v>1158.5893300248138</v>
      </c>
      <c r="U167" s="946"/>
      <c r="V167" s="948"/>
      <c r="W167" s="942"/>
      <c r="X167" s="947"/>
      <c r="Y167" s="948"/>
      <c r="Z167" s="949"/>
      <c r="AA167" s="946"/>
      <c r="AB167" s="950"/>
      <c r="AC167" s="949"/>
      <c r="AD167" s="946"/>
      <c r="AE167" s="944"/>
      <c r="AF167" s="949"/>
      <c r="AG167" s="946"/>
      <c r="AH167" s="944"/>
      <c r="AI167" s="942"/>
      <c r="AJ167" s="946"/>
      <c r="AK167" s="944"/>
      <c r="AL167" s="942"/>
      <c r="AM167" s="951"/>
    </row>
    <row r="168" spans="2:39" ht="14.25" customHeight="1" x14ac:dyDescent="0.15">
      <c r="B168" s="250" t="s">
        <v>146</v>
      </c>
      <c r="C168" s="394" t="s">
        <v>95</v>
      </c>
      <c r="D168" s="917">
        <v>71</v>
      </c>
      <c r="E168" s="918">
        <v>99</v>
      </c>
      <c r="F168" s="1058">
        <v>82</v>
      </c>
      <c r="G168" s="920">
        <v>83</v>
      </c>
      <c r="H168" s="921">
        <v>75</v>
      </c>
      <c r="I168" s="919">
        <v>66</v>
      </c>
      <c r="J168" s="920">
        <v>74</v>
      </c>
      <c r="K168" s="918">
        <v>74</v>
      </c>
      <c r="L168" s="922">
        <v>117</v>
      </c>
      <c r="M168" s="920">
        <v>134</v>
      </c>
      <c r="N168" s="918">
        <v>245</v>
      </c>
      <c r="O168" s="922">
        <v>400</v>
      </c>
      <c r="P168" s="920">
        <v>701</v>
      </c>
      <c r="Q168" s="918">
        <v>794</v>
      </c>
      <c r="R168" s="923">
        <v>1133.4169999999997</v>
      </c>
      <c r="S168" s="920">
        <v>1197.7459999999999</v>
      </c>
      <c r="T168" s="918">
        <v>1325.1019999999999</v>
      </c>
      <c r="U168" s="922"/>
      <c r="V168" s="924"/>
      <c r="W168" s="918"/>
      <c r="X168" s="925"/>
      <c r="Y168" s="924"/>
      <c r="Z168" s="926"/>
      <c r="AA168" s="922"/>
      <c r="AB168" s="927"/>
      <c r="AC168" s="926"/>
      <c r="AD168" s="922"/>
      <c r="AE168" s="920"/>
      <c r="AF168" s="926"/>
      <c r="AG168" s="922"/>
      <c r="AH168" s="920"/>
      <c r="AI168" s="918"/>
      <c r="AJ168" s="922"/>
      <c r="AK168" s="920"/>
      <c r="AL168" s="918"/>
      <c r="AM168" s="928"/>
    </row>
    <row r="169" spans="2:39" ht="14.25" customHeight="1" x14ac:dyDescent="0.15">
      <c r="B169" s="184" t="s">
        <v>146</v>
      </c>
      <c r="C169" s="395" t="s">
        <v>94</v>
      </c>
      <c r="D169" s="929">
        <v>103242</v>
      </c>
      <c r="E169" s="930">
        <v>129983</v>
      </c>
      <c r="F169" s="934">
        <v>120069</v>
      </c>
      <c r="G169" s="932">
        <v>116345</v>
      </c>
      <c r="H169" s="933">
        <v>107129</v>
      </c>
      <c r="I169" s="931">
        <v>92702</v>
      </c>
      <c r="J169" s="932">
        <v>107319</v>
      </c>
      <c r="K169" s="930">
        <v>102617</v>
      </c>
      <c r="L169" s="934">
        <v>160164</v>
      </c>
      <c r="M169" s="932">
        <v>169798</v>
      </c>
      <c r="N169" s="930">
        <v>253616</v>
      </c>
      <c r="O169" s="934">
        <v>360734</v>
      </c>
      <c r="P169" s="932">
        <v>562312</v>
      </c>
      <c r="Q169" s="930">
        <v>567639</v>
      </c>
      <c r="R169" s="935">
        <v>690843.19400000013</v>
      </c>
      <c r="S169" s="932">
        <v>679675.91500000004</v>
      </c>
      <c r="T169" s="930">
        <v>723612.96</v>
      </c>
      <c r="U169" s="934"/>
      <c r="V169" s="936"/>
      <c r="W169" s="930"/>
      <c r="X169" s="937"/>
      <c r="Y169" s="936"/>
      <c r="Z169" s="938"/>
      <c r="AA169" s="934"/>
      <c r="AB169" s="939"/>
      <c r="AC169" s="938"/>
      <c r="AD169" s="934"/>
      <c r="AE169" s="932"/>
      <c r="AF169" s="938"/>
      <c r="AG169" s="934"/>
      <c r="AH169" s="932"/>
      <c r="AI169" s="930"/>
      <c r="AJ169" s="934"/>
      <c r="AK169" s="932"/>
      <c r="AL169" s="930"/>
      <c r="AM169" s="940"/>
    </row>
    <row r="170" spans="2:39" ht="14.25" customHeight="1" x14ac:dyDescent="0.15">
      <c r="B170" s="186" t="s">
        <v>146</v>
      </c>
      <c r="C170" s="417" t="s">
        <v>147</v>
      </c>
      <c r="D170" s="941">
        <v>1455</v>
      </c>
      <c r="E170" s="942">
        <v>1307</v>
      </c>
      <c r="F170" s="946">
        <v>1467</v>
      </c>
      <c r="G170" s="944">
        <v>1397</v>
      </c>
      <c r="H170" s="945">
        <v>1426</v>
      </c>
      <c r="I170" s="943">
        <v>1408</v>
      </c>
      <c r="J170" s="944">
        <v>1447</v>
      </c>
      <c r="K170" s="942">
        <v>1380</v>
      </c>
      <c r="L170" s="946">
        <v>1364</v>
      </c>
      <c r="M170" s="944">
        <v>1268</v>
      </c>
      <c r="N170" s="942">
        <v>1036</v>
      </c>
      <c r="O170" s="946">
        <v>902</v>
      </c>
      <c r="P170" s="944">
        <v>803</v>
      </c>
      <c r="Q170" s="942">
        <v>715</v>
      </c>
      <c r="R170" s="947">
        <v>609.52252701344719</v>
      </c>
      <c r="S170" s="944">
        <v>567.4624795240394</v>
      </c>
      <c r="T170" s="942">
        <v>546.08095074945174</v>
      </c>
      <c r="U170" s="946"/>
      <c r="V170" s="948"/>
      <c r="W170" s="942"/>
      <c r="X170" s="947"/>
      <c r="Y170" s="948"/>
      <c r="Z170" s="949"/>
      <c r="AA170" s="946"/>
      <c r="AB170" s="950"/>
      <c r="AC170" s="949"/>
      <c r="AD170" s="946"/>
      <c r="AE170" s="944"/>
      <c r="AF170" s="949"/>
      <c r="AG170" s="946"/>
      <c r="AH170" s="944"/>
      <c r="AI170" s="942"/>
      <c r="AJ170" s="946"/>
      <c r="AK170" s="944"/>
      <c r="AL170" s="942"/>
      <c r="AM170" s="951"/>
    </row>
    <row r="171" spans="2:39" ht="14.25" customHeight="1" x14ac:dyDescent="0.15">
      <c r="B171" s="250" t="s">
        <v>206</v>
      </c>
      <c r="C171" s="394" t="s">
        <v>93</v>
      </c>
      <c r="D171" s="917">
        <v>50</v>
      </c>
      <c r="E171" s="918">
        <v>60</v>
      </c>
      <c r="F171" s="922">
        <v>54</v>
      </c>
      <c r="G171" s="920">
        <v>50</v>
      </c>
      <c r="H171" s="1059">
        <v>49</v>
      </c>
      <c r="I171" s="919">
        <v>39</v>
      </c>
      <c r="J171" s="920">
        <v>50</v>
      </c>
      <c r="K171" s="918">
        <v>54</v>
      </c>
      <c r="L171" s="922">
        <v>73</v>
      </c>
      <c r="M171" s="920">
        <v>62</v>
      </c>
      <c r="N171" s="918">
        <v>72</v>
      </c>
      <c r="O171" s="922">
        <v>96</v>
      </c>
      <c r="P171" s="920">
        <v>78</v>
      </c>
      <c r="Q171" s="918">
        <v>87</v>
      </c>
      <c r="R171" s="923">
        <v>104.97199999999999</v>
      </c>
      <c r="S171" s="920">
        <v>90.447000000000003</v>
      </c>
      <c r="T171" s="918">
        <v>106.214</v>
      </c>
      <c r="U171" s="922"/>
      <c r="V171" s="924"/>
      <c r="W171" s="918"/>
      <c r="X171" s="925"/>
      <c r="Y171" s="924"/>
      <c r="Z171" s="926"/>
      <c r="AA171" s="922"/>
      <c r="AB171" s="927"/>
      <c r="AC171" s="926"/>
      <c r="AD171" s="922"/>
      <c r="AE171" s="920"/>
      <c r="AF171" s="926"/>
      <c r="AG171" s="922"/>
      <c r="AH171" s="920"/>
      <c r="AI171" s="918"/>
      <c r="AJ171" s="922"/>
      <c r="AK171" s="920"/>
      <c r="AL171" s="918"/>
      <c r="AM171" s="928"/>
    </row>
    <row r="172" spans="2:39" ht="14.25" customHeight="1" x14ac:dyDescent="0.15">
      <c r="B172" s="184" t="s">
        <v>206</v>
      </c>
      <c r="C172" s="395" t="s">
        <v>94</v>
      </c>
      <c r="D172" s="929">
        <v>84441</v>
      </c>
      <c r="E172" s="930">
        <v>95223</v>
      </c>
      <c r="F172" s="934">
        <v>94742</v>
      </c>
      <c r="G172" s="932">
        <v>84452</v>
      </c>
      <c r="H172" s="933">
        <v>82554</v>
      </c>
      <c r="I172" s="931">
        <v>67018</v>
      </c>
      <c r="J172" s="932">
        <v>83019</v>
      </c>
      <c r="K172" s="930">
        <v>84701</v>
      </c>
      <c r="L172" s="934">
        <v>114070</v>
      </c>
      <c r="M172" s="932">
        <v>98009</v>
      </c>
      <c r="N172" s="930">
        <v>108286</v>
      </c>
      <c r="O172" s="934">
        <v>133269</v>
      </c>
      <c r="P172" s="932">
        <v>115197</v>
      </c>
      <c r="Q172" s="930">
        <v>106026</v>
      </c>
      <c r="R172" s="935">
        <v>97494.983999999997</v>
      </c>
      <c r="S172" s="932">
        <v>83351.978000000003</v>
      </c>
      <c r="T172" s="930">
        <v>97706.7</v>
      </c>
      <c r="U172" s="934"/>
      <c r="V172" s="936"/>
      <c r="W172" s="930"/>
      <c r="X172" s="937"/>
      <c r="Y172" s="936"/>
      <c r="Z172" s="938"/>
      <c r="AA172" s="934"/>
      <c r="AB172" s="939"/>
      <c r="AC172" s="938"/>
      <c r="AD172" s="934"/>
      <c r="AE172" s="932"/>
      <c r="AF172" s="938"/>
      <c r="AG172" s="934"/>
      <c r="AH172" s="932"/>
      <c r="AI172" s="930"/>
      <c r="AJ172" s="934"/>
      <c r="AK172" s="932"/>
      <c r="AL172" s="930"/>
      <c r="AM172" s="940"/>
    </row>
    <row r="173" spans="2:39" ht="14.25" customHeight="1" x14ac:dyDescent="0.15">
      <c r="B173" s="186" t="s">
        <v>206</v>
      </c>
      <c r="C173" s="417" t="s">
        <v>96</v>
      </c>
      <c r="D173" s="941">
        <v>1696</v>
      </c>
      <c r="E173" s="942">
        <v>1585</v>
      </c>
      <c r="F173" s="946">
        <v>1753</v>
      </c>
      <c r="G173" s="944">
        <v>1701</v>
      </c>
      <c r="H173" s="945">
        <v>1683</v>
      </c>
      <c r="I173" s="943">
        <v>1703</v>
      </c>
      <c r="J173" s="944">
        <v>1657</v>
      </c>
      <c r="K173" s="942">
        <v>1577</v>
      </c>
      <c r="L173" s="946">
        <v>1562</v>
      </c>
      <c r="M173" s="944">
        <v>1575</v>
      </c>
      <c r="N173" s="942">
        <v>1512</v>
      </c>
      <c r="O173" s="946">
        <v>1383</v>
      </c>
      <c r="P173" s="944">
        <v>1468</v>
      </c>
      <c r="Q173" s="942">
        <v>1222</v>
      </c>
      <c r="R173" s="947">
        <v>928.77132949738984</v>
      </c>
      <c r="S173" s="944">
        <v>921.55602728669828</v>
      </c>
      <c r="T173" s="942">
        <v>919.90415576101077</v>
      </c>
      <c r="U173" s="946"/>
      <c r="V173" s="948"/>
      <c r="W173" s="942"/>
      <c r="X173" s="947"/>
      <c r="Y173" s="948"/>
      <c r="Z173" s="949"/>
      <c r="AA173" s="946"/>
      <c r="AB173" s="950"/>
      <c r="AC173" s="949"/>
      <c r="AD173" s="946"/>
      <c r="AE173" s="944"/>
      <c r="AF173" s="949"/>
      <c r="AG173" s="946"/>
      <c r="AH173" s="944"/>
      <c r="AI173" s="942"/>
      <c r="AJ173" s="946"/>
      <c r="AK173" s="944"/>
      <c r="AL173" s="942"/>
      <c r="AM173" s="951"/>
    </row>
    <row r="174" spans="2:39" ht="14.25" customHeight="1" x14ac:dyDescent="0.15">
      <c r="B174" s="250" t="s">
        <v>230</v>
      </c>
      <c r="C174" s="394" t="s">
        <v>93</v>
      </c>
      <c r="D174" s="917">
        <v>17</v>
      </c>
      <c r="E174" s="918">
        <v>31</v>
      </c>
      <c r="F174" s="922">
        <v>22</v>
      </c>
      <c r="G174" s="920">
        <v>22</v>
      </c>
      <c r="H174" s="921">
        <v>13</v>
      </c>
      <c r="I174" s="919">
        <v>5</v>
      </c>
      <c r="J174" s="920">
        <v>8</v>
      </c>
      <c r="K174" s="918">
        <v>3</v>
      </c>
      <c r="L174" s="922">
        <v>10</v>
      </c>
      <c r="M174" s="920">
        <v>21</v>
      </c>
      <c r="N174" s="918">
        <v>50</v>
      </c>
      <c r="O174" s="922">
        <v>92</v>
      </c>
      <c r="P174" s="920">
        <v>161</v>
      </c>
      <c r="Q174" s="918">
        <v>195</v>
      </c>
      <c r="R174" s="923">
        <v>239.774</v>
      </c>
      <c r="S174" s="920">
        <v>188.459</v>
      </c>
      <c r="T174" s="918">
        <v>152.89400000000001</v>
      </c>
      <c r="U174" s="922"/>
      <c r="V174" s="924"/>
      <c r="W174" s="918"/>
      <c r="X174" s="925"/>
      <c r="Y174" s="924"/>
      <c r="Z174" s="926"/>
      <c r="AA174" s="922"/>
      <c r="AB174" s="927"/>
      <c r="AC174" s="926"/>
      <c r="AD174" s="922"/>
      <c r="AE174" s="920"/>
      <c r="AF174" s="926"/>
      <c r="AG174" s="922"/>
      <c r="AH174" s="920"/>
      <c r="AI174" s="918"/>
      <c r="AJ174" s="922"/>
      <c r="AK174" s="920"/>
      <c r="AL174" s="918"/>
      <c r="AM174" s="928"/>
    </row>
    <row r="175" spans="2:39" ht="14.25" customHeight="1" x14ac:dyDescent="0.15">
      <c r="B175" s="184" t="s">
        <v>230</v>
      </c>
      <c r="C175" s="395" t="s">
        <v>94</v>
      </c>
      <c r="D175" s="929">
        <v>12878</v>
      </c>
      <c r="E175" s="930">
        <v>23801</v>
      </c>
      <c r="F175" s="934">
        <v>17260</v>
      </c>
      <c r="G175" s="932">
        <v>18856</v>
      </c>
      <c r="H175" s="933">
        <v>11144</v>
      </c>
      <c r="I175" s="931">
        <v>4128</v>
      </c>
      <c r="J175" s="932">
        <v>6944</v>
      </c>
      <c r="K175" s="930">
        <v>2408</v>
      </c>
      <c r="L175" s="934">
        <v>9266</v>
      </c>
      <c r="M175" s="932">
        <v>20751</v>
      </c>
      <c r="N175" s="930">
        <v>41911</v>
      </c>
      <c r="O175" s="934">
        <v>68232</v>
      </c>
      <c r="P175" s="932">
        <v>112021</v>
      </c>
      <c r="Q175" s="930">
        <v>126011</v>
      </c>
      <c r="R175" s="935">
        <v>139281.66</v>
      </c>
      <c r="S175" s="932">
        <v>102154.74099999999</v>
      </c>
      <c r="T175" s="930">
        <v>77073.543000000005</v>
      </c>
      <c r="U175" s="934"/>
      <c r="V175" s="936"/>
      <c r="W175" s="930"/>
      <c r="X175" s="937"/>
      <c r="Y175" s="936"/>
      <c r="Z175" s="938"/>
      <c r="AA175" s="934"/>
      <c r="AB175" s="991"/>
      <c r="AC175" s="938"/>
      <c r="AD175" s="934"/>
      <c r="AE175" s="932"/>
      <c r="AF175" s="938"/>
      <c r="AG175" s="934"/>
      <c r="AH175" s="932"/>
      <c r="AI175" s="930"/>
      <c r="AJ175" s="934"/>
      <c r="AK175" s="932"/>
      <c r="AL175" s="930"/>
      <c r="AM175" s="940"/>
    </row>
    <row r="176" spans="2:39" ht="14.25" customHeight="1" x14ac:dyDescent="0.15">
      <c r="B176" s="186" t="s">
        <v>230</v>
      </c>
      <c r="C176" s="417" t="s">
        <v>96</v>
      </c>
      <c r="D176" s="941">
        <v>770</v>
      </c>
      <c r="E176" s="942">
        <v>774</v>
      </c>
      <c r="F176" s="946">
        <v>799</v>
      </c>
      <c r="G176" s="944">
        <v>851</v>
      </c>
      <c r="H176" s="945">
        <v>836</v>
      </c>
      <c r="I176" s="943">
        <v>826</v>
      </c>
      <c r="J176" s="944">
        <v>881</v>
      </c>
      <c r="K176" s="942">
        <v>849</v>
      </c>
      <c r="L176" s="946">
        <v>954</v>
      </c>
      <c r="M176" s="944">
        <v>985</v>
      </c>
      <c r="N176" s="942">
        <v>841</v>
      </c>
      <c r="O176" s="946">
        <v>742</v>
      </c>
      <c r="P176" s="944">
        <v>698</v>
      </c>
      <c r="Q176" s="942">
        <v>645</v>
      </c>
      <c r="R176" s="947">
        <v>580.88725216245302</v>
      </c>
      <c r="S176" s="944">
        <v>542.05286561002652</v>
      </c>
      <c r="T176" s="942">
        <v>504.09789134956247</v>
      </c>
      <c r="U176" s="946"/>
      <c r="V176" s="948"/>
      <c r="W176" s="942"/>
      <c r="X176" s="947"/>
      <c r="Y176" s="948"/>
      <c r="Z176" s="949"/>
      <c r="AA176" s="946"/>
      <c r="AB176" s="950"/>
      <c r="AC176" s="949"/>
      <c r="AD176" s="946"/>
      <c r="AE176" s="944"/>
      <c r="AF176" s="949"/>
      <c r="AG176" s="946"/>
      <c r="AH176" s="944"/>
      <c r="AI176" s="942"/>
      <c r="AJ176" s="946"/>
      <c r="AK176" s="944"/>
      <c r="AL176" s="942"/>
      <c r="AM176" s="951"/>
    </row>
    <row r="177" spans="2:52" ht="14.25" customHeight="1" x14ac:dyDescent="0.15">
      <c r="B177" s="250" t="s">
        <v>209</v>
      </c>
      <c r="C177" s="394" t="s">
        <v>93</v>
      </c>
      <c r="D177" s="917">
        <v>0</v>
      </c>
      <c r="E177" s="918">
        <v>1</v>
      </c>
      <c r="F177" s="922">
        <v>0</v>
      </c>
      <c r="G177" s="920">
        <v>5</v>
      </c>
      <c r="H177" s="921">
        <v>2</v>
      </c>
      <c r="I177" s="919">
        <v>1</v>
      </c>
      <c r="J177" s="920">
        <v>2</v>
      </c>
      <c r="K177" s="918">
        <v>1</v>
      </c>
      <c r="L177" s="922">
        <v>1</v>
      </c>
      <c r="M177" s="920">
        <v>0</v>
      </c>
      <c r="N177" s="918">
        <v>6</v>
      </c>
      <c r="O177" s="922">
        <v>20</v>
      </c>
      <c r="P177" s="920">
        <v>170</v>
      </c>
      <c r="Q177" s="918">
        <v>202</v>
      </c>
      <c r="R177" s="923">
        <v>328.37799999999999</v>
      </c>
      <c r="S177" s="920">
        <v>252.072</v>
      </c>
      <c r="T177" s="918">
        <v>197.19200000000001</v>
      </c>
      <c r="U177" s="922"/>
      <c r="V177" s="924"/>
      <c r="W177" s="918"/>
      <c r="X177" s="925"/>
      <c r="Y177" s="924"/>
      <c r="Z177" s="926"/>
      <c r="AA177" s="922"/>
      <c r="AB177" s="927"/>
      <c r="AC177" s="926"/>
      <c r="AD177" s="922"/>
      <c r="AE177" s="920"/>
      <c r="AF177" s="926"/>
      <c r="AG177" s="922"/>
      <c r="AH177" s="924"/>
      <c r="AI177" s="926"/>
      <c r="AJ177" s="923"/>
      <c r="AK177" s="920"/>
      <c r="AL177" s="918"/>
      <c r="AM177" s="928"/>
    </row>
    <row r="178" spans="2:52" ht="14.25" customHeight="1" x14ac:dyDescent="0.15">
      <c r="B178" s="184" t="s">
        <v>209</v>
      </c>
      <c r="C178" s="395" t="s">
        <v>94</v>
      </c>
      <c r="D178" s="929">
        <v>84</v>
      </c>
      <c r="E178" s="930">
        <v>759</v>
      </c>
      <c r="F178" s="934">
        <v>257</v>
      </c>
      <c r="G178" s="932">
        <v>3064</v>
      </c>
      <c r="H178" s="933">
        <v>1126</v>
      </c>
      <c r="I178" s="931">
        <v>718</v>
      </c>
      <c r="J178" s="932">
        <v>2040</v>
      </c>
      <c r="K178" s="930">
        <v>625</v>
      </c>
      <c r="L178" s="986">
        <v>392</v>
      </c>
      <c r="M178" s="932">
        <v>234</v>
      </c>
      <c r="N178" s="930">
        <v>5799</v>
      </c>
      <c r="O178" s="934">
        <v>16347</v>
      </c>
      <c r="P178" s="932">
        <v>130767</v>
      </c>
      <c r="Q178" s="930">
        <v>137262</v>
      </c>
      <c r="R178" s="935">
        <v>194754.57399999999</v>
      </c>
      <c r="S178" s="932">
        <v>140029.902</v>
      </c>
      <c r="T178" s="930">
        <v>107457.41800000001</v>
      </c>
      <c r="U178" s="934"/>
      <c r="V178" s="936"/>
      <c r="W178" s="930"/>
      <c r="X178" s="937"/>
      <c r="Y178" s="936"/>
      <c r="Z178" s="938"/>
      <c r="AA178" s="934"/>
      <c r="AB178" s="939"/>
      <c r="AC178" s="938"/>
      <c r="AD178" s="934"/>
      <c r="AE178" s="932"/>
      <c r="AF178" s="938"/>
      <c r="AG178" s="934"/>
      <c r="AH178" s="936"/>
      <c r="AI178" s="938"/>
      <c r="AJ178" s="935"/>
      <c r="AK178" s="932"/>
      <c r="AL178" s="930"/>
      <c r="AM178" s="940"/>
    </row>
    <row r="179" spans="2:52" ht="14.25" customHeight="1" x14ac:dyDescent="0.15">
      <c r="B179" s="186" t="s">
        <v>209</v>
      </c>
      <c r="C179" s="417" t="s">
        <v>96</v>
      </c>
      <c r="D179" s="941">
        <v>754</v>
      </c>
      <c r="E179" s="942">
        <v>1266</v>
      </c>
      <c r="F179" s="946">
        <v>1235</v>
      </c>
      <c r="G179" s="944">
        <v>665</v>
      </c>
      <c r="H179" s="945">
        <v>684</v>
      </c>
      <c r="I179" s="943">
        <v>985</v>
      </c>
      <c r="J179" s="944">
        <v>1064</v>
      </c>
      <c r="K179" s="942">
        <v>845</v>
      </c>
      <c r="L179" s="946">
        <v>685</v>
      </c>
      <c r="M179" s="944">
        <v>1187</v>
      </c>
      <c r="N179" s="942">
        <v>968</v>
      </c>
      <c r="O179" s="946">
        <v>818</v>
      </c>
      <c r="P179" s="944">
        <v>769</v>
      </c>
      <c r="Q179" s="942">
        <v>678</v>
      </c>
      <c r="R179" s="947">
        <v>593.08045605978475</v>
      </c>
      <c r="S179" s="944">
        <v>555.51549557269357</v>
      </c>
      <c r="T179" s="942">
        <v>544.93801979796342</v>
      </c>
      <c r="U179" s="946"/>
      <c r="V179" s="948"/>
      <c r="W179" s="942"/>
      <c r="X179" s="947"/>
      <c r="Y179" s="948"/>
      <c r="Z179" s="949"/>
      <c r="AA179" s="946"/>
      <c r="AB179" s="950"/>
      <c r="AC179" s="949"/>
      <c r="AD179" s="946"/>
      <c r="AE179" s="944"/>
      <c r="AF179" s="949"/>
      <c r="AG179" s="946"/>
      <c r="AH179" s="948"/>
      <c r="AI179" s="949"/>
      <c r="AJ179" s="947"/>
      <c r="AK179" s="944"/>
      <c r="AL179" s="942"/>
      <c r="AM179" s="951"/>
    </row>
    <row r="180" spans="2:52" ht="14.25" customHeight="1" x14ac:dyDescent="0.15">
      <c r="B180" s="250" t="s">
        <v>211</v>
      </c>
      <c r="C180" s="394" t="s">
        <v>93</v>
      </c>
      <c r="D180" s="917">
        <v>9</v>
      </c>
      <c r="E180" s="918">
        <v>4</v>
      </c>
      <c r="F180" s="922">
        <v>10</v>
      </c>
      <c r="G180" s="920">
        <v>15</v>
      </c>
      <c r="H180" s="921">
        <v>13</v>
      </c>
      <c r="I180" s="919">
        <v>18</v>
      </c>
      <c r="J180" s="920">
        <v>38</v>
      </c>
      <c r="K180" s="918">
        <v>52</v>
      </c>
      <c r="L180" s="922">
        <v>154</v>
      </c>
      <c r="M180" s="920">
        <v>299</v>
      </c>
      <c r="N180" s="918">
        <v>411</v>
      </c>
      <c r="O180" s="922">
        <v>778</v>
      </c>
      <c r="P180" s="920">
        <v>855</v>
      </c>
      <c r="Q180" s="918">
        <v>1304</v>
      </c>
      <c r="R180" s="923">
        <v>1808.124</v>
      </c>
      <c r="S180" s="920">
        <v>2066.2150000000001</v>
      </c>
      <c r="T180" s="918">
        <v>2279.4160000000002</v>
      </c>
      <c r="U180" s="922"/>
      <c r="V180" s="924"/>
      <c r="W180" s="918"/>
      <c r="X180" s="925"/>
      <c r="Y180" s="924"/>
      <c r="Z180" s="926"/>
      <c r="AA180" s="922"/>
      <c r="AB180" s="927"/>
      <c r="AC180" s="926"/>
      <c r="AD180" s="922"/>
      <c r="AE180" s="920"/>
      <c r="AF180" s="926"/>
      <c r="AG180" s="922"/>
      <c r="AH180" s="920"/>
      <c r="AI180" s="918"/>
      <c r="AJ180" s="922"/>
      <c r="AK180" s="920"/>
      <c r="AL180" s="918"/>
      <c r="AM180" s="928"/>
    </row>
    <row r="181" spans="2:52" ht="14.25" customHeight="1" x14ac:dyDescent="0.15">
      <c r="B181" s="184" t="s">
        <v>211</v>
      </c>
      <c r="C181" s="395" t="s">
        <v>94</v>
      </c>
      <c r="D181" s="929">
        <v>2983</v>
      </c>
      <c r="E181" s="930">
        <v>2315</v>
      </c>
      <c r="F181" s="934">
        <v>4650</v>
      </c>
      <c r="G181" s="932">
        <v>5305</v>
      </c>
      <c r="H181" s="933">
        <v>4723</v>
      </c>
      <c r="I181" s="931">
        <v>7932</v>
      </c>
      <c r="J181" s="932">
        <v>16389</v>
      </c>
      <c r="K181" s="930">
        <v>22033</v>
      </c>
      <c r="L181" s="934">
        <v>66749</v>
      </c>
      <c r="M181" s="932">
        <v>127361</v>
      </c>
      <c r="N181" s="930">
        <v>175785</v>
      </c>
      <c r="O181" s="934">
        <v>354070</v>
      </c>
      <c r="P181" s="932">
        <v>383026</v>
      </c>
      <c r="Q181" s="930">
        <v>507279</v>
      </c>
      <c r="R181" s="935">
        <v>546955.01800000004</v>
      </c>
      <c r="S181" s="932">
        <v>498175.37800000003</v>
      </c>
      <c r="T181" s="930">
        <v>561508.96600000001</v>
      </c>
      <c r="U181" s="934"/>
      <c r="V181" s="936"/>
      <c r="W181" s="930"/>
      <c r="X181" s="937"/>
      <c r="Y181" s="936"/>
      <c r="Z181" s="938"/>
      <c r="AA181" s="934"/>
      <c r="AB181" s="939"/>
      <c r="AC181" s="938"/>
      <c r="AD181" s="934"/>
      <c r="AE181" s="932"/>
      <c r="AF181" s="938"/>
      <c r="AG181" s="934"/>
      <c r="AH181" s="932"/>
      <c r="AI181" s="930"/>
      <c r="AJ181" s="934"/>
      <c r="AK181" s="932"/>
      <c r="AL181" s="930"/>
      <c r="AM181" s="940"/>
    </row>
    <row r="182" spans="2:52" ht="14.25" customHeight="1" x14ac:dyDescent="0.15">
      <c r="B182" s="186" t="s">
        <v>211</v>
      </c>
      <c r="C182" s="417" t="s">
        <v>96</v>
      </c>
      <c r="D182" s="941">
        <v>334</v>
      </c>
      <c r="E182" s="942">
        <v>544</v>
      </c>
      <c r="F182" s="946">
        <v>471</v>
      </c>
      <c r="G182" s="944">
        <v>362</v>
      </c>
      <c r="H182" s="945">
        <v>369</v>
      </c>
      <c r="I182" s="943">
        <v>436</v>
      </c>
      <c r="J182" s="944">
        <v>428</v>
      </c>
      <c r="K182" s="942">
        <v>426</v>
      </c>
      <c r="L182" s="946">
        <v>433</v>
      </c>
      <c r="M182" s="944">
        <v>427</v>
      </c>
      <c r="N182" s="942">
        <v>428</v>
      </c>
      <c r="O182" s="946">
        <v>455</v>
      </c>
      <c r="P182" s="944">
        <v>448</v>
      </c>
      <c r="Q182" s="942">
        <v>389</v>
      </c>
      <c r="R182" s="947">
        <v>302.49862177594014</v>
      </c>
      <c r="S182" s="944">
        <v>241.10529543150156</v>
      </c>
      <c r="T182" s="942">
        <v>246.33895962825565</v>
      </c>
      <c r="U182" s="946"/>
      <c r="V182" s="948"/>
      <c r="W182" s="942"/>
      <c r="X182" s="947"/>
      <c r="Y182" s="948"/>
      <c r="Z182" s="949"/>
      <c r="AA182" s="946"/>
      <c r="AB182" s="950"/>
      <c r="AC182" s="949"/>
      <c r="AD182" s="946"/>
      <c r="AE182" s="944"/>
      <c r="AF182" s="949"/>
      <c r="AG182" s="946"/>
      <c r="AH182" s="944"/>
      <c r="AI182" s="942"/>
      <c r="AJ182" s="946"/>
      <c r="AK182" s="944"/>
      <c r="AL182" s="942"/>
      <c r="AM182" s="951"/>
    </row>
    <row r="183" spans="2:52" ht="14.25" customHeight="1" x14ac:dyDescent="0.15">
      <c r="B183" s="250" t="s">
        <v>88</v>
      </c>
      <c r="C183" s="394" t="s">
        <v>93</v>
      </c>
      <c r="D183" s="917">
        <v>0</v>
      </c>
      <c r="E183" s="918">
        <v>0</v>
      </c>
      <c r="F183" s="922">
        <v>0</v>
      </c>
      <c r="G183" s="920">
        <v>1</v>
      </c>
      <c r="H183" s="921">
        <v>3</v>
      </c>
      <c r="I183" s="919">
        <v>13</v>
      </c>
      <c r="J183" s="920">
        <v>53</v>
      </c>
      <c r="K183" s="918">
        <v>53</v>
      </c>
      <c r="L183" s="922">
        <v>109</v>
      </c>
      <c r="M183" s="920">
        <v>116</v>
      </c>
      <c r="N183" s="918">
        <v>117</v>
      </c>
      <c r="O183" s="922">
        <v>162</v>
      </c>
      <c r="P183" s="920">
        <v>204</v>
      </c>
      <c r="Q183" s="918">
        <v>284</v>
      </c>
      <c r="R183" s="923">
        <v>515.89099999999996</v>
      </c>
      <c r="S183" s="920">
        <v>596.54300000000001</v>
      </c>
      <c r="T183" s="918">
        <v>711.08500000000004</v>
      </c>
      <c r="U183" s="922"/>
      <c r="V183" s="924"/>
      <c r="W183" s="918"/>
      <c r="X183" s="925"/>
      <c r="Y183" s="924"/>
      <c r="Z183" s="926"/>
      <c r="AA183" s="922"/>
      <c r="AB183" s="927"/>
      <c r="AC183" s="926"/>
      <c r="AD183" s="922"/>
      <c r="AE183" s="920"/>
      <c r="AF183" s="926"/>
      <c r="AG183" s="922"/>
      <c r="AH183" s="920"/>
      <c r="AI183" s="918"/>
      <c r="AJ183" s="922"/>
      <c r="AK183" s="920"/>
      <c r="AL183" s="918"/>
      <c r="AM183" s="928"/>
    </row>
    <row r="184" spans="2:52" ht="14.25" customHeight="1" x14ac:dyDescent="0.15">
      <c r="B184" s="184" t="s">
        <v>231</v>
      </c>
      <c r="C184" s="395" t="s">
        <v>94</v>
      </c>
      <c r="D184" s="929">
        <v>0</v>
      </c>
      <c r="E184" s="930">
        <v>0</v>
      </c>
      <c r="F184" s="934">
        <v>0</v>
      </c>
      <c r="G184" s="932">
        <v>696</v>
      </c>
      <c r="H184" s="933">
        <v>2065</v>
      </c>
      <c r="I184" s="931">
        <v>9211</v>
      </c>
      <c r="J184" s="932">
        <v>36146</v>
      </c>
      <c r="K184" s="930">
        <v>32761</v>
      </c>
      <c r="L184" s="934">
        <v>63883</v>
      </c>
      <c r="M184" s="932">
        <v>66149</v>
      </c>
      <c r="N184" s="930">
        <v>64735</v>
      </c>
      <c r="O184" s="934">
        <v>91727</v>
      </c>
      <c r="P184" s="932">
        <v>112009</v>
      </c>
      <c r="Q184" s="930">
        <v>144685</v>
      </c>
      <c r="R184" s="935">
        <v>227689.32199999999</v>
      </c>
      <c r="S184" s="932">
        <v>211351.39499999999</v>
      </c>
      <c r="T184" s="930">
        <v>222030.035</v>
      </c>
      <c r="U184" s="934"/>
      <c r="V184" s="936"/>
      <c r="W184" s="930"/>
      <c r="X184" s="937"/>
      <c r="Y184" s="936"/>
      <c r="Z184" s="938"/>
      <c r="AA184" s="934"/>
      <c r="AB184" s="939"/>
      <c r="AC184" s="938"/>
      <c r="AD184" s="934"/>
      <c r="AE184" s="932"/>
      <c r="AF184" s="938"/>
      <c r="AG184" s="934"/>
      <c r="AH184" s="932"/>
      <c r="AI184" s="930"/>
      <c r="AJ184" s="934"/>
      <c r="AK184" s="932"/>
      <c r="AL184" s="930"/>
      <c r="AM184" s="940"/>
    </row>
    <row r="185" spans="2:52" ht="14.25" customHeight="1" x14ac:dyDescent="0.15">
      <c r="B185" s="186" t="s">
        <v>231</v>
      </c>
      <c r="C185" s="417" t="s">
        <v>96</v>
      </c>
      <c r="D185" s="941">
        <v>0</v>
      </c>
      <c r="E185" s="942">
        <v>0</v>
      </c>
      <c r="F185" s="946">
        <v>0</v>
      </c>
      <c r="G185" s="944">
        <v>978</v>
      </c>
      <c r="H185" s="945">
        <v>817</v>
      </c>
      <c r="I185" s="943">
        <v>733</v>
      </c>
      <c r="J185" s="944">
        <v>678</v>
      </c>
      <c r="K185" s="942">
        <v>615</v>
      </c>
      <c r="L185" s="946">
        <v>589</v>
      </c>
      <c r="M185" s="944">
        <v>572</v>
      </c>
      <c r="N185" s="942">
        <v>552</v>
      </c>
      <c r="O185" s="946">
        <v>565</v>
      </c>
      <c r="P185" s="944">
        <v>549</v>
      </c>
      <c r="Q185" s="942">
        <v>509</v>
      </c>
      <c r="R185" s="947">
        <v>441.35160721935449</v>
      </c>
      <c r="S185" s="944">
        <v>354.29364689552972</v>
      </c>
      <c r="T185" s="942">
        <v>312.24120182537951</v>
      </c>
      <c r="U185" s="946"/>
      <c r="V185" s="948"/>
      <c r="W185" s="942"/>
      <c r="X185" s="947"/>
      <c r="Y185" s="948"/>
      <c r="Z185" s="949"/>
      <c r="AA185" s="946"/>
      <c r="AB185" s="950"/>
      <c r="AC185" s="949"/>
      <c r="AD185" s="946"/>
      <c r="AE185" s="944"/>
      <c r="AF185" s="949"/>
      <c r="AG185" s="946"/>
      <c r="AH185" s="944"/>
      <c r="AI185" s="942"/>
      <c r="AJ185" s="946"/>
      <c r="AK185" s="944"/>
      <c r="AL185" s="942"/>
      <c r="AM185" s="951"/>
    </row>
    <row r="186" spans="2:52" ht="14.25" customHeight="1" x14ac:dyDescent="0.15">
      <c r="B186" s="250" t="s">
        <v>89</v>
      </c>
      <c r="C186" s="394" t="s">
        <v>93</v>
      </c>
      <c r="D186" s="917">
        <v>0</v>
      </c>
      <c r="E186" s="918">
        <v>0</v>
      </c>
      <c r="F186" s="922">
        <v>0</v>
      </c>
      <c r="G186" s="920">
        <v>0</v>
      </c>
      <c r="H186" s="918">
        <v>0</v>
      </c>
      <c r="I186" s="919">
        <v>0</v>
      </c>
      <c r="J186" s="920">
        <v>0</v>
      </c>
      <c r="K186" s="918">
        <v>0</v>
      </c>
      <c r="L186" s="922">
        <v>0</v>
      </c>
      <c r="M186" s="920">
        <v>0</v>
      </c>
      <c r="N186" s="918">
        <v>0</v>
      </c>
      <c r="O186" s="922">
        <v>0</v>
      </c>
      <c r="P186" s="920">
        <v>0</v>
      </c>
      <c r="Q186" s="918">
        <v>0</v>
      </c>
      <c r="R186" s="923">
        <v>0</v>
      </c>
      <c r="S186" s="920">
        <v>0</v>
      </c>
      <c r="T186" s="918">
        <v>0</v>
      </c>
      <c r="U186" s="922"/>
      <c r="V186" s="924"/>
      <c r="W186" s="918"/>
      <c r="X186" s="925"/>
      <c r="Y186" s="924"/>
      <c r="Z186" s="926"/>
      <c r="AA186" s="922"/>
      <c r="AB186" s="927"/>
      <c r="AC186" s="926"/>
      <c r="AD186" s="922"/>
      <c r="AE186" s="920"/>
      <c r="AF186" s="926"/>
      <c r="AG186" s="922"/>
      <c r="AH186" s="920"/>
      <c r="AI186" s="918"/>
      <c r="AJ186" s="922"/>
      <c r="AK186" s="920"/>
      <c r="AL186" s="918"/>
      <c r="AM186" s="928"/>
    </row>
    <row r="187" spans="2:52" ht="14.25" customHeight="1" x14ac:dyDescent="0.15">
      <c r="B187" s="184" t="s">
        <v>148</v>
      </c>
      <c r="C187" s="395" t="s">
        <v>94</v>
      </c>
      <c r="D187" s="929">
        <v>0</v>
      </c>
      <c r="E187" s="930">
        <v>32</v>
      </c>
      <c r="F187" s="934">
        <v>0</v>
      </c>
      <c r="G187" s="932">
        <v>0</v>
      </c>
      <c r="H187" s="930">
        <v>0</v>
      </c>
      <c r="I187" s="931">
        <v>0</v>
      </c>
      <c r="J187" s="932">
        <v>0</v>
      </c>
      <c r="K187" s="930">
        <v>0</v>
      </c>
      <c r="L187" s="934">
        <v>0</v>
      </c>
      <c r="M187" s="932">
        <v>0</v>
      </c>
      <c r="N187" s="930">
        <v>0</v>
      </c>
      <c r="O187" s="974">
        <v>0</v>
      </c>
      <c r="P187" s="932">
        <v>0</v>
      </c>
      <c r="Q187" s="930">
        <v>0</v>
      </c>
      <c r="R187" s="935">
        <v>0</v>
      </c>
      <c r="S187" s="932">
        <v>0</v>
      </c>
      <c r="T187" s="930">
        <v>0</v>
      </c>
      <c r="U187" s="934"/>
      <c r="V187" s="936"/>
      <c r="W187" s="930"/>
      <c r="X187" s="937"/>
      <c r="Y187" s="936"/>
      <c r="Z187" s="938"/>
      <c r="AA187" s="934"/>
      <c r="AB187" s="939"/>
      <c r="AC187" s="938"/>
      <c r="AD187" s="934"/>
      <c r="AE187" s="932"/>
      <c r="AF187" s="938"/>
      <c r="AG187" s="934"/>
      <c r="AH187" s="932"/>
      <c r="AI187" s="930"/>
      <c r="AJ187" s="934"/>
      <c r="AK187" s="932"/>
      <c r="AL187" s="930"/>
      <c r="AM187" s="940"/>
      <c r="AN187" s="61"/>
      <c r="AO187" s="61"/>
      <c r="AQ187" s="783"/>
      <c r="AR187" s="1572"/>
      <c r="AS187" s="1572"/>
      <c r="AT187" s="1572"/>
      <c r="AU187" s="1572"/>
      <c r="AV187" s="1572"/>
      <c r="AW187" s="764"/>
    </row>
    <row r="188" spans="2:52" s="61" customFormat="1" ht="14.25" customHeight="1" thickBot="1" x14ac:dyDescent="0.2">
      <c r="B188" s="234" t="s">
        <v>148</v>
      </c>
      <c r="C188" s="454" t="s">
        <v>96</v>
      </c>
      <c r="D188" s="992">
        <v>0</v>
      </c>
      <c r="E188" s="993">
        <v>876</v>
      </c>
      <c r="F188" s="994">
        <v>0</v>
      </c>
      <c r="G188" s="995">
        <v>0</v>
      </c>
      <c r="H188" s="993">
        <v>0</v>
      </c>
      <c r="I188" s="997">
        <v>0</v>
      </c>
      <c r="J188" s="995">
        <v>0</v>
      </c>
      <c r="K188" s="993">
        <v>0</v>
      </c>
      <c r="L188" s="994">
        <v>0</v>
      </c>
      <c r="M188" s="995">
        <v>0</v>
      </c>
      <c r="N188" s="993">
        <v>0</v>
      </c>
      <c r="O188" s="994">
        <v>0</v>
      </c>
      <c r="P188" s="995">
        <v>0</v>
      </c>
      <c r="Q188" s="993">
        <v>0</v>
      </c>
      <c r="R188" s="998">
        <v>0</v>
      </c>
      <c r="S188" s="995">
        <v>0</v>
      </c>
      <c r="T188" s="993">
        <v>0</v>
      </c>
      <c r="U188" s="994"/>
      <c r="V188" s="999"/>
      <c r="W188" s="993"/>
      <c r="X188" s="998"/>
      <c r="Y188" s="999"/>
      <c r="Z188" s="1000"/>
      <c r="AA188" s="994"/>
      <c r="AB188" s="1001"/>
      <c r="AC188" s="1000"/>
      <c r="AD188" s="994"/>
      <c r="AE188" s="995"/>
      <c r="AF188" s="1000"/>
      <c r="AG188" s="994"/>
      <c r="AH188" s="995"/>
      <c r="AI188" s="993"/>
      <c r="AJ188" s="994"/>
      <c r="AK188" s="995"/>
      <c r="AL188" s="993"/>
      <c r="AM188" s="1002"/>
      <c r="AN188" s="2"/>
      <c r="AO188" s="2"/>
      <c r="AP188" s="6"/>
      <c r="AQ188" s="780"/>
      <c r="AR188" s="1569"/>
      <c r="AS188" s="1569"/>
      <c r="AT188" s="1569"/>
      <c r="AU188" s="1569"/>
      <c r="AV188" s="1569"/>
      <c r="AW188" s="758"/>
      <c r="AX188" s="761"/>
      <c r="AY188" s="761"/>
      <c r="AZ188" s="761"/>
    </row>
    <row r="189" spans="2:52" ht="14.25" customHeight="1" x14ac:dyDescent="0.15">
      <c r="B189" s="838"/>
      <c r="AM189" s="1167" t="s">
        <v>90</v>
      </c>
      <c r="AX189" s="761"/>
    </row>
    <row r="190" spans="2:52" ht="14.25" customHeight="1" x14ac:dyDescent="0.15">
      <c r="AX190" s="761"/>
    </row>
    <row r="191" spans="2:52" s="99" customFormat="1" ht="18.75" x14ac:dyDescent="0.15">
      <c r="B191" s="2430" t="s">
        <v>324</v>
      </c>
      <c r="C191" s="2430"/>
      <c r="D191" s="1704" t="s">
        <v>263</v>
      </c>
      <c r="E191" s="100"/>
      <c r="F191" s="100"/>
      <c r="G191" s="100"/>
      <c r="H191" s="100"/>
      <c r="I191" s="481"/>
      <c r="J191" s="1692" t="s">
        <v>312</v>
      </c>
      <c r="K191" s="2432" t="s">
        <v>311</v>
      </c>
      <c r="L191" s="1693" t="s">
        <v>313</v>
      </c>
      <c r="M191" s="2432" t="s">
        <v>314</v>
      </c>
      <c r="N191" s="100"/>
      <c r="O191" s="100"/>
      <c r="P191" s="100"/>
      <c r="Q191" s="100"/>
      <c r="R191" s="335"/>
      <c r="S191" s="100"/>
      <c r="T191" s="5"/>
      <c r="U191" s="5"/>
      <c r="V191" s="3"/>
      <c r="W191" s="5"/>
      <c r="X191" s="40"/>
      <c r="Y191" s="3"/>
      <c r="Z191" s="3"/>
      <c r="AA191" s="5"/>
      <c r="AB191" s="493"/>
      <c r="AC191" s="3"/>
      <c r="AD191" s="100"/>
      <c r="AE191" s="100"/>
      <c r="AF191" s="335"/>
      <c r="AG191" s="100"/>
      <c r="AH191" s="100"/>
      <c r="AI191" s="100"/>
      <c r="AJ191" s="100"/>
      <c r="AK191" s="100"/>
      <c r="AL191" s="100"/>
      <c r="AM191" s="100"/>
      <c r="AP191" s="6"/>
      <c r="AQ191" s="786"/>
      <c r="AR191" s="1569"/>
      <c r="AS191" s="1569"/>
      <c r="AT191" s="1569"/>
      <c r="AU191" s="1569"/>
      <c r="AV191" s="1569"/>
      <c r="AW191" s="814"/>
      <c r="AX191" s="761"/>
      <c r="AY191" s="817"/>
      <c r="AZ191" s="817"/>
    </row>
    <row r="192" spans="2:52" s="61" customFormat="1" ht="14.25" customHeight="1" thickBot="1" x14ac:dyDescent="0.2">
      <c r="B192" s="1568" t="s">
        <v>101</v>
      </c>
      <c r="D192" s="482"/>
      <c r="E192" s="59"/>
      <c r="F192" s="59"/>
      <c r="G192" s="59"/>
      <c r="H192" s="59"/>
      <c r="I192" s="71"/>
      <c r="J192" s="586"/>
      <c r="K192" s="2433"/>
      <c r="L192" s="493"/>
      <c r="M192" s="2433"/>
      <c r="N192" s="59"/>
      <c r="O192" s="59"/>
      <c r="P192" s="59"/>
      <c r="Q192" s="59"/>
      <c r="R192" s="58" t="s">
        <v>645</v>
      </c>
      <c r="S192" s="59"/>
      <c r="T192" s="5"/>
      <c r="U192" s="5"/>
      <c r="V192" s="3"/>
      <c r="W192" s="5"/>
      <c r="X192" s="40"/>
      <c r="Y192" s="3"/>
      <c r="Z192" s="3"/>
      <c r="AA192" s="5"/>
      <c r="AB192" s="493"/>
      <c r="AC192" s="3"/>
      <c r="AD192" s="59"/>
      <c r="AE192" s="59"/>
      <c r="AF192" s="58"/>
      <c r="AG192" s="59"/>
      <c r="AH192" s="59"/>
      <c r="AI192" s="59"/>
      <c r="AJ192" s="59"/>
      <c r="AK192" s="59"/>
      <c r="AL192" s="59"/>
      <c r="AM192" s="1360" t="s">
        <v>265</v>
      </c>
      <c r="AP192" s="6"/>
      <c r="AQ192" s="786"/>
      <c r="AR192" s="1569"/>
      <c r="AS192" s="1569"/>
      <c r="AT192" s="1569"/>
      <c r="AU192" s="1569"/>
      <c r="AV192" s="1569"/>
      <c r="AW192" s="814"/>
      <c r="AX192" s="761"/>
      <c r="AY192" s="761"/>
      <c r="AZ192" s="761"/>
    </row>
    <row r="193" spans="1:408" s="20" customFormat="1" ht="14.25" customHeight="1" x14ac:dyDescent="0.15">
      <c r="B193" s="102"/>
      <c r="C193" s="103" t="s">
        <v>102</v>
      </c>
      <c r="D193" s="104" t="s">
        <v>391</v>
      </c>
      <c r="E193" s="105"/>
      <c r="F193" s="106"/>
      <c r="G193" s="107" t="s">
        <v>3</v>
      </c>
      <c r="H193" s="105"/>
      <c r="I193" s="381"/>
      <c r="J193" s="107" t="s">
        <v>4</v>
      </c>
      <c r="K193" s="105"/>
      <c r="L193" s="106"/>
      <c r="M193" s="107" t="s">
        <v>5</v>
      </c>
      <c r="N193" s="105"/>
      <c r="O193" s="106"/>
      <c r="P193" s="107" t="s">
        <v>6</v>
      </c>
      <c r="Q193" s="105"/>
      <c r="R193" s="108"/>
      <c r="S193" s="107" t="s">
        <v>7</v>
      </c>
      <c r="T193" s="105"/>
      <c r="U193" s="106"/>
      <c r="V193" s="109" t="s">
        <v>8</v>
      </c>
      <c r="W193" s="105"/>
      <c r="X193" s="108"/>
      <c r="Y193" s="107" t="s">
        <v>9</v>
      </c>
      <c r="Z193" s="110"/>
      <c r="AA193" s="106"/>
      <c r="AB193" s="107" t="s">
        <v>10</v>
      </c>
      <c r="AC193" s="110"/>
      <c r="AD193" s="106"/>
      <c r="AE193" s="107" t="s">
        <v>11</v>
      </c>
      <c r="AF193" s="110"/>
      <c r="AG193" s="106"/>
      <c r="AH193" s="107" t="s">
        <v>12</v>
      </c>
      <c r="AI193" s="105"/>
      <c r="AJ193" s="106"/>
      <c r="AK193" s="107" t="s">
        <v>13</v>
      </c>
      <c r="AL193" s="105"/>
      <c r="AM193" s="111"/>
      <c r="AP193" s="6"/>
      <c r="AQ193" s="783"/>
      <c r="AR193" s="1569"/>
      <c r="AS193" s="1569"/>
      <c r="AT193" s="1569"/>
      <c r="AU193" s="1569"/>
      <c r="AV193" s="1569"/>
      <c r="AW193" s="764"/>
      <c r="AX193" s="761"/>
      <c r="AY193" s="759"/>
      <c r="AZ193" s="759"/>
    </row>
    <row r="194" spans="1:408" s="20" customFormat="1" ht="14.25" customHeight="1" x14ac:dyDescent="0.15">
      <c r="B194" s="112"/>
      <c r="C194" s="113" t="s">
        <v>104</v>
      </c>
      <c r="D194" s="114" t="s">
        <v>392</v>
      </c>
      <c r="E194" s="115" t="s">
        <v>393</v>
      </c>
      <c r="F194" s="116" t="s">
        <v>394</v>
      </c>
      <c r="G194" s="117" t="s">
        <v>395</v>
      </c>
      <c r="H194" s="115" t="s">
        <v>396</v>
      </c>
      <c r="I194" s="116" t="s">
        <v>397</v>
      </c>
      <c r="J194" s="117" t="s">
        <v>398</v>
      </c>
      <c r="K194" s="115" t="s">
        <v>399</v>
      </c>
      <c r="L194" s="116" t="s">
        <v>400</v>
      </c>
      <c r="M194" s="117" t="s">
        <v>401</v>
      </c>
      <c r="N194" s="115" t="s">
        <v>423</v>
      </c>
      <c r="O194" s="116" t="s">
        <v>402</v>
      </c>
      <c r="P194" s="117" t="s">
        <v>403</v>
      </c>
      <c r="Q194" s="115" t="s">
        <v>254</v>
      </c>
      <c r="R194" s="116" t="s">
        <v>255</v>
      </c>
      <c r="S194" s="117" t="s">
        <v>253</v>
      </c>
      <c r="T194" s="115" t="s">
        <v>254</v>
      </c>
      <c r="U194" s="116" t="s">
        <v>404</v>
      </c>
      <c r="V194" s="117" t="s">
        <v>405</v>
      </c>
      <c r="W194" s="115" t="s">
        <v>406</v>
      </c>
      <c r="X194" s="116" t="s">
        <v>407</v>
      </c>
      <c r="Y194" s="117" t="s">
        <v>408</v>
      </c>
      <c r="Z194" s="115" t="s">
        <v>409</v>
      </c>
      <c r="AA194" s="116" t="s">
        <v>410</v>
      </c>
      <c r="AB194" s="117" t="s">
        <v>411</v>
      </c>
      <c r="AC194" s="115" t="s">
        <v>412</v>
      </c>
      <c r="AD194" s="116" t="s">
        <v>413</v>
      </c>
      <c r="AE194" s="117" t="s">
        <v>414</v>
      </c>
      <c r="AF194" s="115" t="s">
        <v>415</v>
      </c>
      <c r="AG194" s="116" t="s">
        <v>416</v>
      </c>
      <c r="AH194" s="117" t="s">
        <v>417</v>
      </c>
      <c r="AI194" s="115" t="s">
        <v>418</v>
      </c>
      <c r="AJ194" s="116" t="s">
        <v>419</v>
      </c>
      <c r="AK194" s="117" t="s">
        <v>420</v>
      </c>
      <c r="AL194" s="115" t="s">
        <v>421</v>
      </c>
      <c r="AM194" s="118" t="s">
        <v>422</v>
      </c>
      <c r="AP194" s="6"/>
      <c r="AQ194" s="781"/>
      <c r="AR194" s="1569"/>
      <c r="AS194" s="1569"/>
      <c r="AT194" s="1569"/>
      <c r="AU194" s="1569"/>
      <c r="AV194" s="1569"/>
      <c r="AW194" s="812"/>
      <c r="AX194" s="761"/>
      <c r="AY194" s="759"/>
      <c r="AZ194" s="759"/>
    </row>
    <row r="195" spans="1:408" s="238" customFormat="1" ht="14.25" customHeight="1" thickBot="1" x14ac:dyDescent="0.2">
      <c r="B195" s="119"/>
      <c r="C195" s="483" t="s">
        <v>232</v>
      </c>
      <c r="D195" s="1060">
        <f>D5</f>
        <v>5</v>
      </c>
      <c r="E195" s="1061">
        <f t="shared" ref="E195:AM195" si="0">E5</f>
        <v>6</v>
      </c>
      <c r="F195" s="1062">
        <f t="shared" si="0"/>
        <v>8</v>
      </c>
      <c r="G195" s="1065">
        <f t="shared" si="0"/>
        <v>7</v>
      </c>
      <c r="H195" s="1061">
        <f t="shared" si="0"/>
        <v>7</v>
      </c>
      <c r="I195" s="1062">
        <f t="shared" si="0"/>
        <v>5</v>
      </c>
      <c r="J195" s="1063">
        <f t="shared" si="0"/>
        <v>7</v>
      </c>
      <c r="K195" s="1061">
        <f t="shared" si="0"/>
        <v>6</v>
      </c>
      <c r="L195" s="1062">
        <f t="shared" si="0"/>
        <v>8</v>
      </c>
      <c r="M195" s="1063">
        <f t="shared" si="0"/>
        <v>7</v>
      </c>
      <c r="N195" s="1061">
        <v>7</v>
      </c>
      <c r="O195" s="1062">
        <v>7</v>
      </c>
      <c r="P195" s="1063">
        <f t="shared" si="0"/>
        <v>7</v>
      </c>
      <c r="Q195" s="1064">
        <v>7</v>
      </c>
      <c r="R195" s="1062">
        <v>8</v>
      </c>
      <c r="S195" s="1063">
        <v>7</v>
      </c>
      <c r="T195" s="1061">
        <v>7</v>
      </c>
      <c r="U195" s="1062">
        <f t="shared" si="0"/>
        <v>0</v>
      </c>
      <c r="V195" s="1065">
        <f t="shared" si="0"/>
        <v>0</v>
      </c>
      <c r="W195" s="1061">
        <f t="shared" si="0"/>
        <v>0</v>
      </c>
      <c r="X195" s="1062">
        <f t="shared" si="0"/>
        <v>0</v>
      </c>
      <c r="Y195" s="1063">
        <f t="shared" si="0"/>
        <v>0</v>
      </c>
      <c r="Z195" s="1061">
        <f t="shared" si="0"/>
        <v>0</v>
      </c>
      <c r="AA195" s="1062">
        <f t="shared" si="0"/>
        <v>0</v>
      </c>
      <c r="AB195" s="1066">
        <f t="shared" si="0"/>
        <v>0</v>
      </c>
      <c r="AC195" s="1061">
        <f t="shared" si="0"/>
        <v>0</v>
      </c>
      <c r="AD195" s="1062">
        <f t="shared" si="0"/>
        <v>0</v>
      </c>
      <c r="AE195" s="1063">
        <f t="shared" si="0"/>
        <v>0</v>
      </c>
      <c r="AF195" s="1061">
        <f t="shared" si="0"/>
        <v>0</v>
      </c>
      <c r="AG195" s="1062">
        <f t="shared" si="0"/>
        <v>0</v>
      </c>
      <c r="AH195" s="1063">
        <f t="shared" si="0"/>
        <v>0</v>
      </c>
      <c r="AI195" s="1061">
        <f t="shared" si="0"/>
        <v>0</v>
      </c>
      <c r="AJ195" s="1062">
        <f t="shared" si="0"/>
        <v>0</v>
      </c>
      <c r="AK195" s="1063">
        <f t="shared" si="0"/>
        <v>0</v>
      </c>
      <c r="AL195" s="1061">
        <f t="shared" si="0"/>
        <v>0</v>
      </c>
      <c r="AM195" s="1067">
        <f t="shared" si="0"/>
        <v>0</v>
      </c>
      <c r="AO195" s="6"/>
      <c r="AP195" s="59"/>
      <c r="AQ195" s="781"/>
      <c r="AR195" s="1569"/>
      <c r="AS195" s="1569"/>
      <c r="AT195" s="1569"/>
      <c r="AU195" s="1569"/>
      <c r="AV195" s="1569"/>
      <c r="AW195" s="812"/>
      <c r="AX195" s="761"/>
      <c r="AY195" s="756"/>
      <c r="AZ195" s="756"/>
    </row>
    <row r="196" spans="1:408" s="20" customFormat="1" ht="14.25" customHeight="1" x14ac:dyDescent="0.15">
      <c r="A196" s="20" t="s">
        <v>462</v>
      </c>
      <c r="B196" s="239" t="s">
        <v>150</v>
      </c>
      <c r="C196" s="391" t="s">
        <v>243</v>
      </c>
      <c r="D196" s="861">
        <v>5205.1509999999998</v>
      </c>
      <c r="E196" s="862">
        <v>2965.386</v>
      </c>
      <c r="F196" s="863">
        <v>6132.491</v>
      </c>
      <c r="G196" s="864">
        <v>5584.7740000000003</v>
      </c>
      <c r="H196" s="862">
        <v>4992.58</v>
      </c>
      <c r="I196" s="863">
        <v>3842.6880000000001</v>
      </c>
      <c r="J196" s="864">
        <v>4806.4049999999997</v>
      </c>
      <c r="K196" s="862">
        <v>3862.8389999999999</v>
      </c>
      <c r="L196" s="863">
        <v>6076.4530000000004</v>
      </c>
      <c r="M196" s="864">
        <v>5541.6880000000001</v>
      </c>
      <c r="N196" s="862">
        <v>6108.375</v>
      </c>
      <c r="O196" s="863">
        <v>6511.3450000000003</v>
      </c>
      <c r="P196" s="864">
        <v>6719.8509999999987</v>
      </c>
      <c r="Q196" s="862">
        <v>6245.7500000000027</v>
      </c>
      <c r="R196" s="866">
        <v>7236.3849999999975</v>
      </c>
      <c r="S196" s="864">
        <v>6013.8830000000016</v>
      </c>
      <c r="T196" s="862">
        <v>5651.0210000000015</v>
      </c>
      <c r="U196" s="863"/>
      <c r="V196" s="867"/>
      <c r="W196" s="865"/>
      <c r="X196" s="866"/>
      <c r="Y196" s="867"/>
      <c r="Z196" s="868"/>
      <c r="AA196" s="866"/>
      <c r="AB196" s="867"/>
      <c r="AC196" s="868"/>
      <c r="AD196" s="863"/>
      <c r="AE196" s="864"/>
      <c r="AF196" s="868"/>
      <c r="AG196" s="863"/>
      <c r="AH196" s="864"/>
      <c r="AI196" s="862"/>
      <c r="AJ196" s="863"/>
      <c r="AK196" s="864"/>
      <c r="AL196" s="862"/>
      <c r="AM196" s="869"/>
      <c r="AO196" s="6"/>
      <c r="AP196" s="21"/>
      <c r="AQ196" s="783"/>
      <c r="AR196" s="1569"/>
      <c r="AS196" s="1569"/>
      <c r="AT196" s="1569"/>
      <c r="AU196" s="1569"/>
      <c r="AV196" s="1569"/>
      <c r="AW196" s="764"/>
      <c r="AX196" s="761"/>
      <c r="AY196" s="759"/>
      <c r="AZ196" s="759"/>
    </row>
    <row r="197" spans="1:408" s="20" customFormat="1" ht="14.25" customHeight="1" x14ac:dyDescent="0.15">
      <c r="A197" s="20" t="s">
        <v>457</v>
      </c>
      <c r="B197" s="240" t="s">
        <v>151</v>
      </c>
      <c r="C197" s="392" t="s">
        <v>244</v>
      </c>
      <c r="D197" s="870">
        <v>1496891.8759999999</v>
      </c>
      <c r="E197" s="871">
        <v>1689153.727</v>
      </c>
      <c r="F197" s="872">
        <v>1736922.666</v>
      </c>
      <c r="G197" s="873">
        <v>1619278.996</v>
      </c>
      <c r="H197" s="871">
        <v>1669575.858</v>
      </c>
      <c r="I197" s="872">
        <v>1390267.75</v>
      </c>
      <c r="J197" s="873">
        <v>1724014.077</v>
      </c>
      <c r="K197" s="871">
        <v>1300419.4820000001</v>
      </c>
      <c r="L197" s="872">
        <v>1859136.8389999999</v>
      </c>
      <c r="M197" s="873">
        <v>1535849.412</v>
      </c>
      <c r="N197" s="871">
        <v>1653268.71</v>
      </c>
      <c r="O197" s="872">
        <v>1667534.476</v>
      </c>
      <c r="P197" s="873">
        <v>1633315.8760000009</v>
      </c>
      <c r="Q197" s="871">
        <v>1498381.7899999993</v>
      </c>
      <c r="R197" s="875">
        <v>1641835.7849999995</v>
      </c>
      <c r="S197" s="873">
        <v>1469966.2439999997</v>
      </c>
      <c r="T197" s="871">
        <v>1611890.2419999992</v>
      </c>
      <c r="U197" s="872"/>
      <c r="V197" s="876"/>
      <c r="W197" s="874"/>
      <c r="X197" s="875"/>
      <c r="Y197" s="876"/>
      <c r="Z197" s="877"/>
      <c r="AA197" s="875"/>
      <c r="AB197" s="876"/>
      <c r="AC197" s="877"/>
      <c r="AD197" s="872"/>
      <c r="AE197" s="873"/>
      <c r="AF197" s="877"/>
      <c r="AG197" s="872"/>
      <c r="AH197" s="873"/>
      <c r="AI197" s="871"/>
      <c r="AJ197" s="872"/>
      <c r="AK197" s="873"/>
      <c r="AL197" s="871"/>
      <c r="AM197" s="878"/>
      <c r="AO197" s="6"/>
      <c r="AP197" s="21"/>
      <c r="AQ197" s="781"/>
      <c r="AR197" s="1569"/>
      <c r="AS197" s="1569"/>
      <c r="AT197" s="1569"/>
      <c r="AU197" s="1569"/>
      <c r="AV197" s="1569"/>
      <c r="AW197" s="812"/>
      <c r="AX197" s="761"/>
      <c r="AY197" s="759"/>
      <c r="AZ197" s="759"/>
    </row>
    <row r="198" spans="1:408" s="20" customFormat="1" ht="14.25" customHeight="1" x14ac:dyDescent="0.15">
      <c r="A198" s="20" t="s">
        <v>463</v>
      </c>
      <c r="B198" s="241" t="s">
        <v>151</v>
      </c>
      <c r="C198" s="393" t="s">
        <v>110</v>
      </c>
      <c r="D198" s="1068">
        <v>288</v>
      </c>
      <c r="E198" s="1069">
        <v>283</v>
      </c>
      <c r="F198" s="1070">
        <v>283</v>
      </c>
      <c r="G198" s="1071">
        <v>290</v>
      </c>
      <c r="H198" s="1069">
        <v>334</v>
      </c>
      <c r="I198" s="1070">
        <v>362</v>
      </c>
      <c r="J198" s="1071">
        <v>359</v>
      </c>
      <c r="K198" s="1069">
        <v>337</v>
      </c>
      <c r="L198" s="1070">
        <v>306</v>
      </c>
      <c r="M198" s="1071">
        <v>277</v>
      </c>
      <c r="N198" s="1069">
        <v>271</v>
      </c>
      <c r="O198" s="1070">
        <v>256</v>
      </c>
      <c r="P198" s="1071">
        <v>243.05834697822931</v>
      </c>
      <c r="Q198" s="1069">
        <v>239.90422127046369</v>
      </c>
      <c r="R198" s="1072">
        <v>226.88618488375067</v>
      </c>
      <c r="S198" s="1071">
        <v>244.42880647993971</v>
      </c>
      <c r="T198" s="1069">
        <v>285.23876340222392</v>
      </c>
      <c r="U198" s="1070"/>
      <c r="V198" s="1073"/>
      <c r="W198" s="1074"/>
      <c r="X198" s="1072"/>
      <c r="Y198" s="1073"/>
      <c r="Z198" s="1075"/>
      <c r="AA198" s="1072"/>
      <c r="AB198" s="1073"/>
      <c r="AC198" s="1075"/>
      <c r="AD198" s="1070"/>
      <c r="AE198" s="1071"/>
      <c r="AF198" s="1075"/>
      <c r="AG198" s="1070"/>
      <c r="AH198" s="1071"/>
      <c r="AI198" s="1069"/>
      <c r="AJ198" s="1070"/>
      <c r="AK198" s="1071"/>
      <c r="AL198" s="1069"/>
      <c r="AM198" s="1076"/>
      <c r="AP198" s="55"/>
      <c r="AQ198" s="1652"/>
      <c r="AR198" s="1646"/>
      <c r="AS198" s="1646"/>
      <c r="AT198" s="1646"/>
      <c r="AU198" s="1646"/>
      <c r="AV198" s="1646"/>
      <c r="AW198" s="815"/>
      <c r="AX198" s="760"/>
      <c r="AY198" s="759"/>
      <c r="AZ198" s="759"/>
    </row>
    <row r="199" spans="1:408" ht="14.25" customHeight="1" x14ac:dyDescent="0.15">
      <c r="A199" s="2352" t="str">
        <f>B199&amp;C199</f>
        <v>だいこん数量</v>
      </c>
      <c r="B199" s="2349" t="s">
        <v>16</v>
      </c>
      <c r="C199" s="394" t="s">
        <v>93</v>
      </c>
      <c r="D199" s="917">
        <v>3.0720000000000001</v>
      </c>
      <c r="E199" s="918">
        <v>6.2809999999999997</v>
      </c>
      <c r="F199" s="922">
        <v>1.327</v>
      </c>
      <c r="G199" s="924">
        <v>0.1</v>
      </c>
      <c r="H199" s="918">
        <v>7.8E-2</v>
      </c>
      <c r="I199" s="961">
        <v>0.10299999999999999</v>
      </c>
      <c r="J199" s="920">
        <v>0</v>
      </c>
      <c r="K199" s="918">
        <v>2.7090000000000001</v>
      </c>
      <c r="L199" s="922">
        <v>89.183999999999997</v>
      </c>
      <c r="M199" s="920">
        <v>216.411</v>
      </c>
      <c r="N199" s="926">
        <v>388.92099999999999</v>
      </c>
      <c r="O199" s="922">
        <v>372.815</v>
      </c>
      <c r="P199" s="920">
        <v>380.1</v>
      </c>
      <c r="Q199" s="918">
        <v>283.12700000000001</v>
      </c>
      <c r="R199" s="923">
        <v>162.34899999999999</v>
      </c>
      <c r="S199" s="924">
        <v>117.83499999999999</v>
      </c>
      <c r="T199" s="918">
        <v>82.5</v>
      </c>
      <c r="U199" s="922"/>
      <c r="V199" s="924"/>
      <c r="W199" s="1077"/>
      <c r="X199" s="925"/>
      <c r="Y199" s="924"/>
      <c r="Z199" s="926"/>
      <c r="AA199" s="923"/>
      <c r="AB199" s="927"/>
      <c r="AC199" s="926"/>
      <c r="AD199" s="922"/>
      <c r="AE199" s="920"/>
      <c r="AF199" s="926"/>
      <c r="AG199" s="922"/>
      <c r="AH199" s="920"/>
      <c r="AI199" s="918"/>
      <c r="AJ199" s="922"/>
      <c r="AK199" s="920"/>
      <c r="AL199" s="918"/>
      <c r="AM199" s="928"/>
      <c r="AP199" s="55"/>
      <c r="AR199" s="1574"/>
      <c r="AS199" s="1574"/>
      <c r="AT199" s="1574"/>
      <c r="AU199" s="1584"/>
      <c r="AV199" s="1584"/>
    </row>
    <row r="200" spans="1:408" ht="14.25" customHeight="1" x14ac:dyDescent="0.15">
      <c r="A200" s="2352" t="str">
        <f t="shared" ref="A200:A263" si="1">B200&amp;C200</f>
        <v>だいこん金額</v>
      </c>
      <c r="B200" s="2350" t="str">
        <f>B199</f>
        <v>だいこん</v>
      </c>
      <c r="C200" s="395" t="s">
        <v>94</v>
      </c>
      <c r="D200" s="929">
        <v>371.80500000000001</v>
      </c>
      <c r="E200" s="930">
        <v>927.33900000000006</v>
      </c>
      <c r="F200" s="934">
        <v>216.74799999999999</v>
      </c>
      <c r="G200" s="936">
        <v>15.552</v>
      </c>
      <c r="H200" s="930">
        <v>16862</v>
      </c>
      <c r="I200" s="986">
        <v>18.68</v>
      </c>
      <c r="J200" s="932">
        <v>3.5000000000000003E-2</v>
      </c>
      <c r="K200" s="930">
        <v>461.66500000000002</v>
      </c>
      <c r="L200" s="934">
        <v>10702.243</v>
      </c>
      <c r="M200" s="932">
        <v>28300.114000000001</v>
      </c>
      <c r="N200" s="938">
        <v>42721.392999999996</v>
      </c>
      <c r="O200" s="934">
        <v>39878.701999999997</v>
      </c>
      <c r="P200" s="972">
        <v>36074.6</v>
      </c>
      <c r="Q200" s="930">
        <v>28637.644</v>
      </c>
      <c r="R200" s="935">
        <v>16058.456</v>
      </c>
      <c r="S200" s="936">
        <v>12331.692999999999</v>
      </c>
      <c r="T200" s="930">
        <v>7102.8360000000002</v>
      </c>
      <c r="U200" s="934"/>
      <c r="V200" s="936"/>
      <c r="W200" s="1078"/>
      <c r="X200" s="937"/>
      <c r="Y200" s="936"/>
      <c r="Z200" s="938"/>
      <c r="AA200" s="935"/>
      <c r="AB200" s="939"/>
      <c r="AC200" s="930"/>
      <c r="AD200" s="934"/>
      <c r="AE200" s="932"/>
      <c r="AF200" s="938"/>
      <c r="AG200" s="934"/>
      <c r="AH200" s="932"/>
      <c r="AI200" s="930"/>
      <c r="AJ200" s="934"/>
      <c r="AK200" s="932"/>
      <c r="AL200" s="930"/>
      <c r="AM200" s="940"/>
      <c r="AP200" s="55"/>
      <c r="AU200" s="1574"/>
      <c r="AV200" s="1584"/>
      <c r="AX200" s="817"/>
      <c r="BA200" s="755"/>
      <c r="BB200" s="755"/>
      <c r="BC200" s="755"/>
      <c r="BD200" s="758"/>
      <c r="BE200" s="748"/>
      <c r="BF200" s="748"/>
      <c r="BG200" s="748"/>
      <c r="BH200" s="767"/>
      <c r="BI200" s="748"/>
      <c r="BJ200" s="758"/>
      <c r="BK200" s="755"/>
      <c r="BL200" s="755"/>
      <c r="BM200" s="755"/>
      <c r="BN200" s="755"/>
      <c r="BO200" s="755"/>
      <c r="BP200" s="758"/>
      <c r="BQ200" s="755"/>
      <c r="BR200" s="755"/>
      <c r="BS200" s="755"/>
      <c r="BT200" s="755"/>
      <c r="BU200" s="755"/>
      <c r="BV200" s="758"/>
      <c r="BW200" s="755"/>
      <c r="BX200" s="755"/>
      <c r="BY200" s="755"/>
      <c r="BZ200" s="755"/>
      <c r="CA200" s="755"/>
      <c r="CB200" s="758"/>
      <c r="CC200" s="767"/>
      <c r="CD200" s="767"/>
      <c r="CE200" s="767"/>
      <c r="CF200" s="748"/>
      <c r="CG200" s="748"/>
      <c r="CH200" s="758"/>
      <c r="CI200" s="755"/>
      <c r="CJ200" s="755"/>
      <c r="CK200" s="755"/>
      <c r="CL200" s="755"/>
      <c r="CM200" s="755"/>
      <c r="CN200" s="758"/>
      <c r="CO200" s="767"/>
      <c r="CP200" s="767"/>
      <c r="CQ200" s="767"/>
      <c r="CR200" s="767"/>
      <c r="CS200" s="767"/>
      <c r="CT200" s="758"/>
      <c r="CU200" s="755"/>
      <c r="CV200" s="755"/>
      <c r="CW200" s="755"/>
      <c r="CX200" s="755"/>
      <c r="CY200" s="755"/>
      <c r="CZ200" s="758"/>
      <c r="DA200" s="767"/>
      <c r="DB200" s="767"/>
      <c r="DC200" s="767"/>
      <c r="DD200" s="252"/>
      <c r="DE200" s="767"/>
      <c r="DF200" s="758"/>
      <c r="DG200" s="758"/>
      <c r="DH200" s="820"/>
      <c r="DI200" s="758"/>
      <c r="DJ200" s="748"/>
      <c r="DK200" s="768"/>
      <c r="DL200" s="758"/>
      <c r="DM200" s="758"/>
      <c r="DN200" s="820"/>
      <c r="DO200" s="758"/>
      <c r="DP200" s="748"/>
      <c r="DQ200" s="758"/>
      <c r="DR200" s="758"/>
      <c r="DS200" s="758"/>
      <c r="DT200" s="820"/>
      <c r="DU200" s="758"/>
      <c r="DV200" s="748"/>
      <c r="DW200" s="758"/>
      <c r="DX200" s="758"/>
      <c r="DY200" s="755"/>
      <c r="DZ200" s="755"/>
      <c r="EA200" s="755"/>
      <c r="EB200" s="755"/>
      <c r="EC200" s="755"/>
      <c r="ED200" s="758"/>
      <c r="EE200" s="758"/>
      <c r="EF200" s="820"/>
      <c r="EG200" s="758"/>
      <c r="EH200" s="748"/>
      <c r="EI200" s="758"/>
      <c r="EJ200" s="758"/>
      <c r="EK200" s="767"/>
      <c r="EL200" s="767"/>
      <c r="EM200" s="767"/>
      <c r="EN200" s="767"/>
      <c r="EO200" s="767"/>
      <c r="EP200" s="758"/>
      <c r="EQ200" s="758"/>
      <c r="ER200" s="820"/>
      <c r="ES200" s="758"/>
      <c r="ET200" s="748"/>
      <c r="EU200" s="758"/>
      <c r="EV200" s="758"/>
      <c r="EW200" s="755"/>
      <c r="EX200" s="755"/>
      <c r="EY200" s="755"/>
      <c r="EZ200" s="755"/>
      <c r="FA200" s="755"/>
      <c r="FB200" s="758"/>
      <c r="FC200" s="755"/>
      <c r="FD200" s="755"/>
      <c r="FE200" s="755"/>
      <c r="FF200" s="755"/>
      <c r="FG200" s="755"/>
      <c r="FH200" s="758"/>
      <c r="FI200" s="755"/>
      <c r="FJ200" s="755"/>
      <c r="FK200" s="755"/>
      <c r="FL200" s="755"/>
      <c r="FM200" s="755"/>
      <c r="FN200" s="758"/>
      <c r="FO200" s="755"/>
      <c r="FP200" s="755"/>
      <c r="FQ200" s="755"/>
      <c r="FR200" s="755"/>
      <c r="FS200" s="755"/>
      <c r="FT200" s="758"/>
      <c r="FU200" s="755"/>
      <c r="FV200" s="755"/>
      <c r="FW200" s="755"/>
      <c r="FX200" s="755"/>
      <c r="FY200" s="755"/>
      <c r="FZ200" s="758"/>
      <c r="GA200" s="755"/>
      <c r="GB200" s="755"/>
      <c r="GC200" s="755"/>
      <c r="GD200" s="755"/>
      <c r="GE200" s="755"/>
      <c r="GF200" s="758"/>
      <c r="GG200" s="755"/>
      <c r="GH200" s="755"/>
      <c r="GI200" s="755"/>
      <c r="GJ200" s="755"/>
      <c r="GK200" s="755"/>
      <c r="GL200" s="758"/>
      <c r="GM200" s="755"/>
      <c r="GN200" s="755"/>
      <c r="GO200" s="755"/>
      <c r="GP200" s="755"/>
      <c r="GQ200" s="755"/>
      <c r="GR200" s="758"/>
      <c r="GS200" s="755"/>
      <c r="GT200" s="755"/>
      <c r="GU200" s="755"/>
      <c r="GV200" s="755"/>
      <c r="GW200" s="755"/>
      <c r="GX200" s="780"/>
      <c r="GY200" s="755"/>
      <c r="GZ200" s="755"/>
      <c r="HA200" s="755"/>
      <c r="HB200" s="755"/>
      <c r="HC200" s="755"/>
      <c r="HD200" s="758"/>
      <c r="HE200" s="773"/>
      <c r="HF200" s="765"/>
      <c r="HG200" s="766"/>
      <c r="HH200" s="757"/>
      <c r="HI200" s="254"/>
      <c r="HJ200" s="758"/>
      <c r="HK200" s="755"/>
      <c r="HL200" s="755"/>
      <c r="HM200" s="755"/>
      <c r="HN200" s="755"/>
      <c r="HO200" s="755"/>
      <c r="HP200" s="758"/>
      <c r="HQ200" s="767"/>
      <c r="HR200" s="767"/>
      <c r="HS200" s="767"/>
      <c r="HT200" s="767"/>
      <c r="HU200" s="767"/>
      <c r="HV200" s="758"/>
      <c r="HW200" s="767"/>
      <c r="HX200" s="767"/>
      <c r="HY200" s="767"/>
      <c r="HZ200" s="767"/>
      <c r="IA200" s="767"/>
      <c r="IB200" s="758"/>
      <c r="IC200" s="755"/>
      <c r="ID200" s="755"/>
      <c r="IE200" s="755"/>
      <c r="IF200" s="755"/>
      <c r="IG200" s="755"/>
      <c r="IH200" s="758"/>
      <c r="II200" s="755"/>
      <c r="IJ200" s="755"/>
      <c r="IK200" s="755"/>
      <c r="IL200" s="755"/>
      <c r="IM200" s="755"/>
      <c r="IN200" s="764"/>
      <c r="IO200" s="767"/>
      <c r="IP200" s="767"/>
      <c r="IQ200" s="767"/>
      <c r="IR200" s="767"/>
      <c r="IS200" s="748"/>
      <c r="IT200" s="758"/>
      <c r="IU200" s="748"/>
      <c r="IV200" s="748"/>
      <c r="IW200" s="748"/>
      <c r="IX200" s="767"/>
      <c r="IY200" s="768"/>
      <c r="IZ200" s="767"/>
      <c r="JF200" s="5"/>
      <c r="JG200" s="758"/>
      <c r="JH200" s="755"/>
      <c r="JI200" s="755"/>
      <c r="JJ200" s="755"/>
      <c r="JK200" s="755"/>
      <c r="JL200" s="755"/>
      <c r="JM200" s="758"/>
      <c r="JN200" s="755"/>
      <c r="JO200" s="755"/>
      <c r="JP200" s="755"/>
      <c r="JQ200" s="755"/>
      <c r="JR200" s="755"/>
      <c r="JS200" s="758"/>
      <c r="JT200" s="755"/>
      <c r="JU200" s="755"/>
      <c r="JV200" s="755"/>
      <c r="JW200" s="755"/>
      <c r="JX200" s="755"/>
      <c r="JY200" s="758"/>
      <c r="JZ200" s="755"/>
      <c r="KA200" s="755"/>
      <c r="KB200" s="755"/>
      <c r="KC200" s="755"/>
      <c r="KD200" s="755"/>
      <c r="KE200" s="758"/>
      <c r="KF200" s="755"/>
      <c r="KG200" s="755"/>
      <c r="KH200" s="755"/>
      <c r="KI200" s="755"/>
      <c r="KJ200" s="755"/>
      <c r="KK200" s="758"/>
      <c r="KL200" s="787"/>
      <c r="KM200" s="748"/>
      <c r="KN200" s="748"/>
      <c r="KO200" s="748"/>
      <c r="KP200" s="748"/>
      <c r="KQ200" s="758"/>
      <c r="KR200" s="755"/>
      <c r="KS200" s="756"/>
      <c r="KT200" s="757"/>
      <c r="KU200" s="757"/>
      <c r="KV200" s="757"/>
      <c r="KW200" s="758"/>
      <c r="KX200" s="755"/>
      <c r="KY200" s="756"/>
      <c r="KZ200" s="757"/>
      <c r="LA200" s="757"/>
      <c r="LB200" s="757"/>
      <c r="LC200" s="758"/>
      <c r="LD200" s="755"/>
      <c r="LE200" s="755"/>
      <c r="LF200" s="755"/>
      <c r="LG200" s="755"/>
      <c r="LH200" s="755"/>
      <c r="LI200" s="767"/>
      <c r="LJ200" s="755"/>
      <c r="LK200" s="755"/>
      <c r="LL200" s="755"/>
      <c r="LM200" s="755"/>
      <c r="LN200" s="755"/>
      <c r="LO200" s="758"/>
      <c r="LQ200" s="565"/>
      <c r="LR200" s="565"/>
      <c r="LS200" s="565"/>
      <c r="LT200" s="565"/>
      <c r="LU200" s="5"/>
      <c r="LW200" s="565"/>
      <c r="LX200" s="565"/>
      <c r="LY200" s="565"/>
      <c r="LZ200" s="565"/>
      <c r="MA200" s="576"/>
      <c r="MB200" s="565"/>
      <c r="MC200" s="565"/>
      <c r="MD200" s="565"/>
      <c r="ME200" s="565"/>
      <c r="MF200" s="565"/>
      <c r="MG200" s="5"/>
      <c r="MH200" s="5"/>
      <c r="MI200" s="61"/>
      <c r="MJ200" s="59"/>
      <c r="MK200" s="254"/>
      <c r="ML200" s="5"/>
      <c r="MM200" s="5"/>
      <c r="MN200" s="61"/>
      <c r="MO200" s="59"/>
      <c r="MP200" s="59"/>
      <c r="MQ200" s="59"/>
      <c r="MR200" s="279"/>
      <c r="MS200" s="279"/>
      <c r="MT200" s="254"/>
      <c r="MU200" s="254"/>
      <c r="MV200" s="252"/>
      <c r="MW200" s="5"/>
      <c r="MX200" s="5"/>
      <c r="NA200" s="252"/>
      <c r="NB200" s="5"/>
      <c r="NC200" s="5"/>
      <c r="NF200" s="252"/>
      <c r="NG200" s="5"/>
      <c r="NH200" s="5"/>
      <c r="NK200" s="61"/>
      <c r="NL200" s="59"/>
      <c r="NM200" s="254"/>
      <c r="NN200" s="5"/>
      <c r="NP200" s="5"/>
      <c r="NQ200" s="5"/>
      <c r="NR200" s="5"/>
      <c r="NW200" s="55"/>
    </row>
    <row r="201" spans="1:408" ht="14.25" customHeight="1" x14ac:dyDescent="0.15">
      <c r="A201" s="2352" t="str">
        <f t="shared" si="1"/>
        <v>だいこん価格</v>
      </c>
      <c r="B201" s="2351" t="str">
        <f>B199</f>
        <v>だいこん</v>
      </c>
      <c r="C201" s="417" t="s">
        <v>96</v>
      </c>
      <c r="D201" s="941">
        <v>121</v>
      </c>
      <c r="E201" s="942">
        <v>148</v>
      </c>
      <c r="F201" s="946">
        <v>163</v>
      </c>
      <c r="G201" s="948">
        <v>156</v>
      </c>
      <c r="H201" s="942">
        <v>216</v>
      </c>
      <c r="I201" s="943">
        <v>181</v>
      </c>
      <c r="J201" s="944">
        <v>0</v>
      </c>
      <c r="K201" s="942">
        <v>170</v>
      </c>
      <c r="L201" s="946">
        <v>120</v>
      </c>
      <c r="M201" s="944">
        <v>131</v>
      </c>
      <c r="N201" s="949">
        <v>110</v>
      </c>
      <c r="O201" s="946">
        <v>107</v>
      </c>
      <c r="P201" s="944">
        <v>95</v>
      </c>
      <c r="Q201" s="942">
        <v>101</v>
      </c>
      <c r="R201" s="947">
        <v>99</v>
      </c>
      <c r="S201" s="948">
        <v>105</v>
      </c>
      <c r="T201" s="942">
        <v>86</v>
      </c>
      <c r="U201" s="946"/>
      <c r="V201" s="948"/>
      <c r="W201" s="980"/>
      <c r="X201" s="947"/>
      <c r="Y201" s="948"/>
      <c r="Z201" s="949"/>
      <c r="AA201" s="947"/>
      <c r="AB201" s="950"/>
      <c r="AC201" s="942"/>
      <c r="AD201" s="946"/>
      <c r="AE201" s="944"/>
      <c r="AF201" s="949"/>
      <c r="AG201" s="946"/>
      <c r="AH201" s="944"/>
      <c r="AI201" s="942"/>
      <c r="AJ201" s="946"/>
      <c r="AK201" s="944"/>
      <c r="AL201" s="942"/>
      <c r="AM201" s="951"/>
      <c r="AP201" s="55"/>
      <c r="AQ201" s="784"/>
      <c r="AR201" s="1575"/>
      <c r="AS201" s="1575"/>
      <c r="AT201" s="1575"/>
      <c r="AV201" s="1574"/>
      <c r="AW201" s="787"/>
      <c r="AX201" s="761"/>
    </row>
    <row r="202" spans="1:408" ht="14.25" customHeight="1" x14ac:dyDescent="0.15">
      <c r="A202" s="2352" t="str">
        <f t="shared" si="1"/>
        <v>にんじん数量</v>
      </c>
      <c r="B202" s="250" t="s">
        <v>17</v>
      </c>
      <c r="C202" s="394" t="s">
        <v>93</v>
      </c>
      <c r="D202" s="917">
        <v>38.136000000000003</v>
      </c>
      <c r="E202" s="918">
        <v>69.533000000000001</v>
      </c>
      <c r="F202" s="922">
        <v>102.53100000000001</v>
      </c>
      <c r="G202" s="924">
        <v>94.991</v>
      </c>
      <c r="H202" s="918">
        <v>75.727000000000004</v>
      </c>
      <c r="I202" s="961">
        <v>54.759</v>
      </c>
      <c r="J202" s="920">
        <v>69.13</v>
      </c>
      <c r="K202" s="918">
        <v>33.712000000000003</v>
      </c>
      <c r="L202" s="922">
        <v>27.634</v>
      </c>
      <c r="M202" s="920">
        <v>5.6660000000000004</v>
      </c>
      <c r="N202" s="926">
        <v>1.9710000000000001</v>
      </c>
      <c r="O202" s="922">
        <v>0.88200000000000001</v>
      </c>
      <c r="P202" s="920">
        <v>0.14799999999999999</v>
      </c>
      <c r="Q202" s="918">
        <v>160.03200000000001</v>
      </c>
      <c r="R202" s="923">
        <v>258.74799999999999</v>
      </c>
      <c r="S202" s="924">
        <v>276.58199999999999</v>
      </c>
      <c r="T202" s="918">
        <v>229.33600000000001</v>
      </c>
      <c r="U202" s="922"/>
      <c r="V202" s="924"/>
      <c r="W202" s="1077"/>
      <c r="X202" s="925"/>
      <c r="Y202" s="924"/>
      <c r="Z202" s="926"/>
      <c r="AA202" s="923"/>
      <c r="AB202" s="927"/>
      <c r="AC202" s="926"/>
      <c r="AD202" s="922"/>
      <c r="AE202" s="920"/>
      <c r="AF202" s="926"/>
      <c r="AG202" s="922"/>
      <c r="AH202" s="920"/>
      <c r="AI202" s="918"/>
      <c r="AJ202" s="922"/>
      <c r="AK202" s="920"/>
      <c r="AL202" s="918"/>
      <c r="AM202" s="928"/>
      <c r="AP202" s="55"/>
      <c r="AR202" s="1576"/>
      <c r="AS202" s="1576"/>
      <c r="AT202" s="1576"/>
      <c r="AU202" s="1575"/>
      <c r="AX202" s="759"/>
    </row>
    <row r="203" spans="1:408" ht="14.25" customHeight="1" x14ac:dyDescent="0.15">
      <c r="A203" s="2352" t="str">
        <f t="shared" si="1"/>
        <v>にんじん金額</v>
      </c>
      <c r="B203" s="2350" t="str">
        <f>B202</f>
        <v>にんじん</v>
      </c>
      <c r="C203" s="395" t="s">
        <v>94</v>
      </c>
      <c r="D203" s="929">
        <v>7204.6580000000004</v>
      </c>
      <c r="E203" s="930">
        <v>13132.28</v>
      </c>
      <c r="F203" s="934">
        <v>18211.651999999998</v>
      </c>
      <c r="G203" s="936">
        <v>17041.379000000001</v>
      </c>
      <c r="H203" s="930">
        <v>15003.206</v>
      </c>
      <c r="I203" s="986">
        <v>12660.655000000001</v>
      </c>
      <c r="J203" s="932">
        <v>17959.774000000001</v>
      </c>
      <c r="K203" s="930">
        <v>8117.2520000000004</v>
      </c>
      <c r="L203" s="934">
        <v>5230.0069999999996</v>
      </c>
      <c r="M203" s="932">
        <v>1110.2950000000001</v>
      </c>
      <c r="N203" s="938">
        <v>321.05900000000003</v>
      </c>
      <c r="O203" s="934">
        <v>121.624</v>
      </c>
      <c r="P203" s="972">
        <v>32.177999999999997</v>
      </c>
      <c r="Q203" s="930">
        <v>29628.66</v>
      </c>
      <c r="R203" s="935">
        <v>44379.023000000001</v>
      </c>
      <c r="S203" s="936">
        <v>50522.603000000003</v>
      </c>
      <c r="T203" s="930">
        <v>42023.658000000003</v>
      </c>
      <c r="U203" s="934"/>
      <c r="V203" s="936"/>
      <c r="W203" s="1078"/>
      <c r="X203" s="937"/>
      <c r="Y203" s="936"/>
      <c r="Z203" s="938"/>
      <c r="AA203" s="935"/>
      <c r="AB203" s="939"/>
      <c r="AC203" s="930"/>
      <c r="AD203" s="934"/>
      <c r="AE203" s="932"/>
      <c r="AF203" s="938"/>
      <c r="AG203" s="934"/>
      <c r="AH203" s="932"/>
      <c r="AI203" s="930"/>
      <c r="AJ203" s="934"/>
      <c r="AK203" s="932"/>
      <c r="AL203" s="930"/>
      <c r="AM203" s="940"/>
      <c r="AP203" s="55"/>
      <c r="AR203" s="1576"/>
      <c r="AS203" s="1576"/>
      <c r="AT203" s="1576"/>
      <c r="AU203" s="1576"/>
      <c r="AV203" s="1575"/>
      <c r="AX203" s="759"/>
    </row>
    <row r="204" spans="1:408" ht="14.25" customHeight="1" x14ac:dyDescent="0.15">
      <c r="A204" s="2352" t="str">
        <f t="shared" si="1"/>
        <v>にんじん価格</v>
      </c>
      <c r="B204" s="2351" t="str">
        <f>B202</f>
        <v>にんじん</v>
      </c>
      <c r="C204" s="417" t="s">
        <v>96</v>
      </c>
      <c r="D204" s="941">
        <v>189</v>
      </c>
      <c r="E204" s="942">
        <v>189</v>
      </c>
      <c r="F204" s="946">
        <v>178</v>
      </c>
      <c r="G204" s="948">
        <v>179</v>
      </c>
      <c r="H204" s="942">
        <v>198</v>
      </c>
      <c r="I204" s="943">
        <v>231</v>
      </c>
      <c r="J204" s="944">
        <v>260</v>
      </c>
      <c r="K204" s="942">
        <v>241</v>
      </c>
      <c r="L204" s="946">
        <v>189</v>
      </c>
      <c r="M204" s="944">
        <v>196</v>
      </c>
      <c r="N204" s="942">
        <v>163</v>
      </c>
      <c r="O204" s="946">
        <v>138</v>
      </c>
      <c r="P204" s="944">
        <v>217</v>
      </c>
      <c r="Q204" s="942">
        <v>185</v>
      </c>
      <c r="R204" s="947">
        <v>172</v>
      </c>
      <c r="S204" s="944">
        <v>183</v>
      </c>
      <c r="T204" s="942">
        <v>183</v>
      </c>
      <c r="U204" s="946"/>
      <c r="V204" s="948"/>
      <c r="W204" s="980"/>
      <c r="X204" s="947"/>
      <c r="Y204" s="948"/>
      <c r="Z204" s="949"/>
      <c r="AA204" s="947"/>
      <c r="AB204" s="950"/>
      <c r="AC204" s="942"/>
      <c r="AD204" s="946"/>
      <c r="AE204" s="944"/>
      <c r="AF204" s="949"/>
      <c r="AG204" s="946"/>
      <c r="AH204" s="944"/>
      <c r="AI204" s="942"/>
      <c r="AJ204" s="946"/>
      <c r="AK204" s="944"/>
      <c r="AL204" s="942"/>
      <c r="AM204" s="951"/>
      <c r="AP204" s="55"/>
      <c r="AQ204" s="784"/>
      <c r="AR204" s="1575"/>
      <c r="AS204" s="1575"/>
      <c r="AT204" s="1575"/>
      <c r="AU204" s="1576"/>
      <c r="AV204" s="1576"/>
      <c r="AW204" s="787"/>
      <c r="AX204" s="756"/>
    </row>
    <row r="205" spans="1:408" ht="14.25" customHeight="1" x14ac:dyDescent="0.15">
      <c r="A205" s="2352" t="str">
        <f t="shared" si="1"/>
        <v>ごぼう数量</v>
      </c>
      <c r="B205" s="250" t="s">
        <v>18</v>
      </c>
      <c r="C205" s="394" t="s">
        <v>93</v>
      </c>
      <c r="D205" s="917">
        <v>7.5609999999999999</v>
      </c>
      <c r="E205" s="918">
        <v>12.287000000000001</v>
      </c>
      <c r="F205" s="922">
        <v>11.715</v>
      </c>
      <c r="G205" s="924">
        <v>13.162000000000001</v>
      </c>
      <c r="H205" s="918">
        <v>11.214</v>
      </c>
      <c r="I205" s="961">
        <v>5.867</v>
      </c>
      <c r="J205" s="920">
        <v>11.571999999999999</v>
      </c>
      <c r="K205" s="918">
        <v>10.041</v>
      </c>
      <c r="L205" s="922">
        <v>12.025</v>
      </c>
      <c r="M205" s="920">
        <v>7.6210000000000004</v>
      </c>
      <c r="N205" s="926">
        <v>7.1879999999999997</v>
      </c>
      <c r="O205" s="922">
        <v>7.3529999999999998</v>
      </c>
      <c r="P205" s="920">
        <v>3.1070000000000002</v>
      </c>
      <c r="Q205" s="918">
        <v>0.151</v>
      </c>
      <c r="R205" s="923">
        <v>8.8999999999999996E-2</v>
      </c>
      <c r="S205" s="924">
        <v>1.3540000000000001</v>
      </c>
      <c r="T205" s="918">
        <v>1.3169999999999999</v>
      </c>
      <c r="U205" s="922"/>
      <c r="V205" s="924"/>
      <c r="W205" s="1077"/>
      <c r="X205" s="925"/>
      <c r="Y205" s="924"/>
      <c r="Z205" s="926"/>
      <c r="AA205" s="923"/>
      <c r="AB205" s="927"/>
      <c r="AC205" s="926"/>
      <c r="AD205" s="922"/>
      <c r="AE205" s="920"/>
      <c r="AF205" s="926"/>
      <c r="AG205" s="922"/>
      <c r="AH205" s="920"/>
      <c r="AI205" s="918"/>
      <c r="AJ205" s="922"/>
      <c r="AK205" s="920"/>
      <c r="AL205" s="918"/>
      <c r="AM205" s="928"/>
      <c r="AP205" s="55"/>
      <c r="AR205" s="1576"/>
      <c r="AS205" s="1576"/>
      <c r="AT205" s="1576"/>
      <c r="AU205" s="1575"/>
      <c r="AV205" s="1576"/>
      <c r="AX205" s="759"/>
    </row>
    <row r="206" spans="1:408" ht="14.25" customHeight="1" x14ac:dyDescent="0.15">
      <c r="A206" s="2352" t="str">
        <f t="shared" si="1"/>
        <v>ごぼう金額</v>
      </c>
      <c r="B206" s="2350" t="str">
        <f>B205</f>
        <v>ごぼう</v>
      </c>
      <c r="C206" s="395" t="s">
        <v>94</v>
      </c>
      <c r="D206" s="929">
        <v>2311.297</v>
      </c>
      <c r="E206" s="930">
        <v>3354.0749999999998</v>
      </c>
      <c r="F206" s="934">
        <v>3103.3690000000001</v>
      </c>
      <c r="G206" s="936">
        <v>3550.23</v>
      </c>
      <c r="H206" s="930">
        <v>3222.6120000000001</v>
      </c>
      <c r="I206" s="986">
        <v>1884.9780000000001</v>
      </c>
      <c r="J206" s="932">
        <v>3997.6959999999999</v>
      </c>
      <c r="K206" s="930">
        <v>3639.9780000000001</v>
      </c>
      <c r="L206" s="934">
        <v>4396.6260000000002</v>
      </c>
      <c r="M206" s="932">
        <v>2613.5459999999998</v>
      </c>
      <c r="N206" s="938">
        <v>2191.212</v>
      </c>
      <c r="O206" s="934">
        <v>2308.5540000000001</v>
      </c>
      <c r="P206" s="972">
        <v>1048.626</v>
      </c>
      <c r="Q206" s="930">
        <v>64.152000000000001</v>
      </c>
      <c r="R206" s="935">
        <v>40.932000000000002</v>
      </c>
      <c r="S206" s="936">
        <v>549.41800000000001</v>
      </c>
      <c r="T206" s="930">
        <v>429.084</v>
      </c>
      <c r="U206" s="934"/>
      <c r="V206" s="936"/>
      <c r="W206" s="1078"/>
      <c r="X206" s="937"/>
      <c r="Y206" s="936"/>
      <c r="Z206" s="938"/>
      <c r="AA206" s="935"/>
      <c r="AB206" s="939"/>
      <c r="AC206" s="930"/>
      <c r="AD206" s="934"/>
      <c r="AE206" s="932"/>
      <c r="AF206" s="938"/>
      <c r="AG206" s="934"/>
      <c r="AH206" s="932"/>
      <c r="AI206" s="930"/>
      <c r="AJ206" s="934"/>
      <c r="AK206" s="932"/>
      <c r="AL206" s="930"/>
      <c r="AM206" s="940"/>
      <c r="AP206" s="55"/>
      <c r="AU206" s="1576"/>
      <c r="AV206" s="1575"/>
      <c r="AX206" s="759"/>
      <c r="BA206" s="755"/>
      <c r="BB206" s="755"/>
      <c r="BC206" s="755"/>
      <c r="BD206" s="758"/>
      <c r="BE206" s="758"/>
      <c r="BF206" s="820"/>
      <c r="BG206" s="758"/>
      <c r="BH206" s="768"/>
      <c r="BI206" s="768"/>
      <c r="BJ206" s="758"/>
      <c r="BK206" s="755"/>
      <c r="BL206" s="755"/>
      <c r="BM206" s="755"/>
      <c r="BN206" s="755"/>
      <c r="BO206" s="755"/>
      <c r="BP206" s="758"/>
      <c r="BQ206" s="755"/>
      <c r="BR206" s="755"/>
      <c r="BS206" s="755"/>
      <c r="BT206" s="755"/>
      <c r="BU206" s="755"/>
      <c r="BV206" s="758"/>
      <c r="BW206" s="755"/>
      <c r="BX206" s="755"/>
      <c r="BY206" s="755"/>
      <c r="BZ206" s="755"/>
      <c r="CA206" s="755"/>
      <c r="CB206" s="758"/>
      <c r="CC206" s="758"/>
      <c r="CD206" s="820"/>
      <c r="CE206" s="758"/>
      <c r="CF206" s="768"/>
      <c r="CG206" s="768"/>
      <c r="CH206" s="758"/>
      <c r="CI206" s="755"/>
      <c r="CJ206" s="755"/>
      <c r="CK206" s="755"/>
      <c r="CL206" s="755"/>
      <c r="CM206" s="755"/>
      <c r="CN206" s="758"/>
      <c r="CO206" s="767"/>
      <c r="CP206" s="767"/>
      <c r="CQ206" s="767"/>
      <c r="CR206" s="767"/>
      <c r="CS206" s="767"/>
      <c r="CT206" s="758"/>
      <c r="CU206" s="755"/>
      <c r="CV206" s="755"/>
      <c r="CW206" s="755"/>
      <c r="CX206" s="755"/>
      <c r="CY206" s="755"/>
      <c r="CZ206" s="758"/>
      <c r="DA206" s="767"/>
      <c r="DB206" s="767"/>
      <c r="DC206" s="767"/>
      <c r="DD206" s="768"/>
      <c r="DE206" s="748"/>
      <c r="DF206" s="787"/>
      <c r="DG206" s="767"/>
      <c r="DH206" s="767"/>
      <c r="DI206" s="767"/>
      <c r="DJ206" s="748"/>
      <c r="DK206" s="767"/>
      <c r="DL206" s="758"/>
      <c r="DM206" s="767"/>
      <c r="DN206" s="767"/>
      <c r="DO206" s="767"/>
      <c r="DP206" s="748"/>
      <c r="DQ206" s="767"/>
      <c r="DR206" s="758"/>
      <c r="DS206" s="755"/>
      <c r="DT206" s="755"/>
      <c r="DU206" s="755"/>
      <c r="DV206" s="755"/>
      <c r="DW206" s="755"/>
      <c r="DX206" s="758"/>
      <c r="DY206" s="767"/>
      <c r="DZ206" s="767"/>
      <c r="EA206" s="767"/>
      <c r="EB206" s="748"/>
      <c r="EC206" s="767"/>
      <c r="ED206" s="758"/>
      <c r="EE206" s="767"/>
      <c r="EF206" s="767"/>
      <c r="EG206" s="767"/>
      <c r="EH206" s="748"/>
      <c r="EI206" s="767"/>
      <c r="EJ206" s="758"/>
      <c r="EK206" s="758"/>
      <c r="EL206" s="820"/>
      <c r="EM206" s="758"/>
      <c r="EN206" s="748"/>
      <c r="EO206" s="758"/>
      <c r="EP206" s="758"/>
      <c r="EQ206" s="748"/>
      <c r="ER206" s="1343"/>
      <c r="ES206" s="748"/>
      <c r="ET206" s="767"/>
      <c r="EU206" s="767"/>
      <c r="EV206" s="758"/>
      <c r="EW206" s="755"/>
      <c r="EX206" s="755"/>
      <c r="EY206" s="755"/>
      <c r="EZ206" s="755"/>
      <c r="FA206" s="755"/>
      <c r="FB206" s="758"/>
      <c r="FC206" s="755"/>
      <c r="FD206" s="755"/>
      <c r="FE206" s="755"/>
      <c r="FF206" s="755"/>
      <c r="FG206" s="755"/>
      <c r="FH206" s="787"/>
      <c r="FI206" s="755"/>
      <c r="FJ206" s="755"/>
      <c r="FK206" s="755"/>
      <c r="FL206" s="755"/>
      <c r="FM206" s="755"/>
      <c r="FN206" s="758"/>
      <c r="FO206" s="767"/>
      <c r="FP206" s="767"/>
      <c r="FQ206" s="767"/>
      <c r="FR206" s="767"/>
      <c r="FS206" s="748"/>
      <c r="FT206" s="758"/>
      <c r="FU206" s="755"/>
      <c r="FV206" s="755"/>
      <c r="FW206" s="755"/>
      <c r="FX206" s="755"/>
      <c r="FY206" s="755"/>
      <c r="FZ206" s="758"/>
      <c r="GA206" s="755"/>
      <c r="GB206" s="755"/>
      <c r="GC206" s="755"/>
      <c r="GD206" s="755"/>
      <c r="GE206" s="755"/>
      <c r="GF206" s="758"/>
      <c r="GG206" s="755"/>
      <c r="GH206" s="755"/>
      <c r="GI206" s="755"/>
      <c r="GJ206" s="755"/>
      <c r="GK206" s="755"/>
      <c r="GL206" s="758"/>
      <c r="GM206" s="755"/>
      <c r="GN206" s="755"/>
      <c r="GO206" s="755"/>
      <c r="GP206" s="755"/>
      <c r="GQ206" s="755"/>
      <c r="GR206" s="758"/>
      <c r="GS206" s="755"/>
      <c r="GT206" s="755"/>
      <c r="GU206" s="755"/>
      <c r="GV206" s="755"/>
      <c r="GW206" s="755"/>
      <c r="GX206" s="780"/>
      <c r="GY206" s="755"/>
      <c r="GZ206" s="755"/>
      <c r="HA206" s="755"/>
      <c r="HB206" s="755"/>
      <c r="HC206" s="755"/>
      <c r="HD206" s="758"/>
      <c r="HE206" s="755"/>
      <c r="HF206" s="755"/>
      <c r="HG206" s="755"/>
      <c r="HH206" s="755"/>
      <c r="HI206" s="755"/>
      <c r="HJ206" s="758"/>
      <c r="HK206" s="755"/>
      <c r="HL206" s="755"/>
      <c r="HM206" s="755"/>
      <c r="HN206" s="755"/>
      <c r="HO206" s="755"/>
      <c r="HP206" s="758"/>
      <c r="HQ206" s="767"/>
      <c r="HR206" s="767"/>
      <c r="HS206" s="767"/>
      <c r="HT206" s="767"/>
      <c r="HU206" s="767"/>
      <c r="HV206" s="758"/>
      <c r="HW206" s="773"/>
      <c r="HX206" s="762"/>
      <c r="HY206" s="766"/>
      <c r="HZ206" s="766"/>
      <c r="IA206" s="766"/>
      <c r="IB206" s="758"/>
      <c r="IC206" s="755"/>
      <c r="ID206" s="755"/>
      <c r="IE206" s="755"/>
      <c r="IF206" s="755"/>
      <c r="IG206" s="755"/>
      <c r="IH206" s="758"/>
      <c r="II206" s="755"/>
      <c r="IJ206" s="755"/>
      <c r="IK206" s="755"/>
      <c r="IL206" s="755"/>
      <c r="IM206" s="755"/>
      <c r="IN206" s="764"/>
      <c r="IO206" s="755"/>
      <c r="IP206" s="756"/>
      <c r="IQ206" s="757"/>
      <c r="IR206" s="767"/>
      <c r="IS206" s="748"/>
      <c r="IT206" s="758"/>
      <c r="IU206" s="252"/>
      <c r="IV206" s="252"/>
      <c r="IW206" s="252"/>
      <c r="IX206" s="767"/>
      <c r="IY206" s="767"/>
      <c r="IZ206" s="767"/>
      <c r="JF206" s="5"/>
      <c r="JG206" s="758"/>
      <c r="JH206" s="755"/>
      <c r="JI206" s="755"/>
      <c r="JJ206" s="755"/>
      <c r="JK206" s="755"/>
      <c r="JL206" s="755"/>
      <c r="JM206" s="758"/>
      <c r="JN206" s="755"/>
      <c r="JO206" s="755"/>
      <c r="JP206" s="755"/>
      <c r="JQ206" s="755"/>
      <c r="JR206" s="755"/>
      <c r="JS206" s="758"/>
      <c r="JT206" s="755"/>
      <c r="JU206" s="755"/>
      <c r="JV206" s="755"/>
      <c r="JW206" s="755"/>
      <c r="JX206" s="755"/>
      <c r="JY206" s="758"/>
      <c r="JZ206" s="755"/>
      <c r="KA206" s="755"/>
      <c r="KB206" s="755"/>
      <c r="KC206" s="755"/>
      <c r="KD206" s="755"/>
      <c r="KE206" s="758"/>
      <c r="KF206" s="755"/>
      <c r="KG206" s="755"/>
      <c r="KH206" s="755"/>
      <c r="KI206" s="755"/>
      <c r="KJ206" s="755"/>
      <c r="KK206" s="758"/>
      <c r="KL206" s="758"/>
      <c r="KM206" s="767"/>
      <c r="KN206" s="767"/>
      <c r="KO206" s="767"/>
      <c r="KP206" s="748"/>
      <c r="KQ206" s="758"/>
      <c r="KR206" s="767"/>
      <c r="KS206" s="767"/>
      <c r="KT206" s="767"/>
      <c r="KU206" s="757"/>
      <c r="KV206" s="758"/>
      <c r="KW206" s="758"/>
      <c r="KX206" s="767"/>
      <c r="KY206" s="767"/>
      <c r="KZ206" s="767"/>
      <c r="LA206" s="757"/>
      <c r="LB206" s="767"/>
      <c r="LC206" s="767"/>
      <c r="LD206" s="755"/>
      <c r="LE206" s="755"/>
      <c r="LF206" s="755"/>
      <c r="LG206" s="755"/>
      <c r="LH206" s="755"/>
      <c r="LI206" s="767"/>
      <c r="LJ206" s="755"/>
      <c r="LK206" s="755"/>
      <c r="LL206" s="755"/>
      <c r="LM206" s="755"/>
      <c r="LN206" s="755"/>
      <c r="LO206" s="758"/>
      <c r="LP206" s="755"/>
      <c r="LQ206" s="755"/>
      <c r="LR206" s="755"/>
      <c r="LS206" s="755"/>
      <c r="LT206" s="755"/>
      <c r="LU206" s="755"/>
      <c r="LW206" s="565"/>
      <c r="LX206" s="565"/>
      <c r="LY206" s="565"/>
      <c r="LZ206" s="565"/>
      <c r="MA206" s="5"/>
      <c r="MB206" s="565"/>
      <c r="MC206" s="565"/>
      <c r="MD206" s="565"/>
      <c r="ME206" s="565"/>
      <c r="MF206" s="565"/>
      <c r="MG206" s="5"/>
      <c r="MH206" s="5"/>
      <c r="MI206" s="61"/>
      <c r="MJ206" s="59"/>
      <c r="ML206" s="5"/>
      <c r="MM206" s="5"/>
      <c r="MN206" s="61"/>
      <c r="MO206" s="59"/>
      <c r="MP206" s="59"/>
      <c r="MQ206" s="59"/>
      <c r="MR206" s="5"/>
      <c r="MT206" s="252"/>
      <c r="MV206" s="252"/>
      <c r="MW206" s="5"/>
      <c r="MX206" s="5"/>
      <c r="NA206" s="252"/>
      <c r="NB206" s="279"/>
      <c r="NC206" s="252"/>
      <c r="ND206" s="252"/>
      <c r="NE206" s="252"/>
      <c r="NF206" s="252"/>
      <c r="NG206" s="5"/>
      <c r="NH206" s="5"/>
      <c r="NK206" s="5"/>
      <c r="NL206" s="59"/>
      <c r="NM206" s="5"/>
      <c r="NN206" s="5"/>
      <c r="NP206" s="5"/>
      <c r="NQ206" s="5"/>
      <c r="NR206" s="5"/>
      <c r="NU206" s="5"/>
      <c r="NV206" s="5"/>
      <c r="NW206" s="59"/>
    </row>
    <row r="207" spans="1:408" ht="14.25" customHeight="1" x14ac:dyDescent="0.15">
      <c r="A207" s="2352" t="str">
        <f t="shared" si="1"/>
        <v>ごぼう価格</v>
      </c>
      <c r="B207" s="2351" t="str">
        <f>B205</f>
        <v>ごぼう</v>
      </c>
      <c r="C207" s="417" t="s">
        <v>96</v>
      </c>
      <c r="D207" s="941">
        <v>306</v>
      </c>
      <c r="E207" s="942">
        <v>273</v>
      </c>
      <c r="F207" s="946">
        <v>265</v>
      </c>
      <c r="G207" s="948">
        <v>270</v>
      </c>
      <c r="H207" s="942">
        <v>287</v>
      </c>
      <c r="I207" s="943">
        <v>321</v>
      </c>
      <c r="J207" s="944">
        <v>345</v>
      </c>
      <c r="K207" s="942">
        <v>363</v>
      </c>
      <c r="L207" s="946">
        <v>366</v>
      </c>
      <c r="M207" s="944">
        <v>343</v>
      </c>
      <c r="N207" s="942">
        <v>305</v>
      </c>
      <c r="O207" s="946">
        <v>314</v>
      </c>
      <c r="P207" s="944">
        <v>338</v>
      </c>
      <c r="Q207" s="942">
        <v>425</v>
      </c>
      <c r="R207" s="947">
        <v>460</v>
      </c>
      <c r="S207" s="944">
        <v>406</v>
      </c>
      <c r="T207" s="942">
        <v>326</v>
      </c>
      <c r="U207" s="946"/>
      <c r="V207" s="948"/>
      <c r="W207" s="980"/>
      <c r="X207" s="947"/>
      <c r="Y207" s="948"/>
      <c r="Z207" s="949"/>
      <c r="AA207" s="947"/>
      <c r="AB207" s="950"/>
      <c r="AC207" s="942"/>
      <c r="AD207" s="946"/>
      <c r="AE207" s="944"/>
      <c r="AF207" s="949"/>
      <c r="AG207" s="946"/>
      <c r="AH207" s="944"/>
      <c r="AI207" s="942"/>
      <c r="AJ207" s="946"/>
      <c r="AK207" s="944"/>
      <c r="AL207" s="942"/>
      <c r="AM207" s="951"/>
      <c r="AP207" s="55"/>
      <c r="AQ207" s="784"/>
      <c r="AR207" s="1576"/>
      <c r="AS207" s="1576"/>
      <c r="AT207" s="1576"/>
      <c r="AV207" s="1576"/>
      <c r="AW207" s="787"/>
      <c r="AX207" s="759"/>
      <c r="AY207" s="767"/>
      <c r="AZ207" s="767"/>
      <c r="BA207" s="767"/>
      <c r="BB207" s="748"/>
      <c r="BC207" s="767"/>
      <c r="BD207" s="758"/>
      <c r="BE207" s="252"/>
      <c r="BF207" s="252"/>
      <c r="BG207" s="252"/>
      <c r="BH207" s="252"/>
      <c r="BI207" s="252"/>
      <c r="BJ207" s="758"/>
      <c r="BK207" s="755"/>
      <c r="BL207" s="755"/>
      <c r="BM207" s="755"/>
      <c r="BN207" s="755"/>
      <c r="BO207" s="755"/>
      <c r="BP207" s="758"/>
      <c r="BQ207" s="755"/>
      <c r="BR207" s="755"/>
      <c r="BS207" s="755"/>
      <c r="BT207" s="755"/>
      <c r="BU207" s="755"/>
      <c r="BV207" s="758"/>
      <c r="BW207" s="755"/>
      <c r="BX207" s="755"/>
      <c r="BY207" s="755"/>
      <c r="BZ207" s="755"/>
      <c r="CA207" s="755"/>
      <c r="CB207" s="758"/>
      <c r="CC207" s="252"/>
      <c r="CD207" s="252"/>
      <c r="CE207" s="252"/>
      <c r="CF207" s="252"/>
      <c r="CG207" s="252"/>
      <c r="CH207" s="758"/>
      <c r="CI207" s="755"/>
      <c r="CJ207" s="755"/>
      <c r="CK207" s="755"/>
      <c r="CL207" s="755"/>
      <c r="CM207" s="755"/>
      <c r="CN207" s="758"/>
      <c r="CO207" s="252"/>
      <c r="CP207" s="252"/>
      <c r="CQ207" s="252"/>
      <c r="CR207" s="252"/>
      <c r="CS207" s="252"/>
      <c r="CT207" s="764"/>
      <c r="CU207" s="748"/>
      <c r="CV207" s="748"/>
      <c r="CW207" s="748"/>
      <c r="CX207" s="252"/>
      <c r="CY207" s="767"/>
      <c r="CZ207" s="758"/>
      <c r="DA207" s="767"/>
      <c r="DB207" s="767"/>
      <c r="DC207" s="767"/>
      <c r="DD207" s="767"/>
      <c r="DE207" s="252"/>
      <c r="DF207" s="787"/>
      <c r="DG207" s="755"/>
      <c r="DH207" s="755"/>
      <c r="DI207" s="755"/>
      <c r="DJ207" s="755"/>
      <c r="DK207" s="755"/>
      <c r="DL207" s="758"/>
      <c r="DM207" s="755"/>
      <c r="DN207" s="755"/>
      <c r="DO207" s="755"/>
      <c r="DP207" s="755"/>
      <c r="DQ207" s="755"/>
      <c r="DR207" s="787"/>
      <c r="DS207" s="755"/>
      <c r="DT207" s="755"/>
      <c r="DU207" s="755"/>
      <c r="DV207" s="755"/>
      <c r="DW207" s="755"/>
      <c r="DX207" s="758"/>
      <c r="DY207" s="755"/>
      <c r="DZ207" s="755"/>
      <c r="EA207" s="755"/>
      <c r="EB207" s="755"/>
      <c r="EC207" s="755"/>
      <c r="ED207" s="758"/>
      <c r="EE207" s="755"/>
      <c r="EF207" s="755"/>
      <c r="EG207" s="755"/>
      <c r="EH207" s="755"/>
      <c r="EI207" s="755"/>
      <c r="EJ207" s="758"/>
      <c r="EK207" s="252"/>
      <c r="EL207" s="252"/>
      <c r="EM207" s="252"/>
      <c r="EN207" s="252"/>
      <c r="EO207" s="252"/>
      <c r="EP207" s="758"/>
      <c r="EQ207" s="755"/>
      <c r="ER207" s="755"/>
      <c r="ES207" s="755"/>
      <c r="ET207" s="755"/>
      <c r="EU207" s="755"/>
      <c r="EV207" s="758"/>
      <c r="EW207" s="755"/>
      <c r="EX207" s="755"/>
      <c r="EY207" s="755"/>
      <c r="EZ207" s="755"/>
      <c r="FA207" s="755"/>
      <c r="FB207" s="758"/>
      <c r="FC207" s="755"/>
      <c r="FD207" s="755"/>
      <c r="FE207" s="755"/>
      <c r="FF207" s="755"/>
      <c r="FG207" s="755"/>
      <c r="FH207" s="758"/>
      <c r="FI207" s="755"/>
      <c r="FJ207" s="755"/>
      <c r="FK207" s="755"/>
      <c r="FL207" s="755"/>
      <c r="FM207" s="755"/>
      <c r="FN207" s="758"/>
      <c r="FO207" s="767"/>
      <c r="FP207" s="767"/>
      <c r="FQ207" s="767"/>
      <c r="FR207" s="767"/>
      <c r="FS207" s="254"/>
      <c r="FT207" s="758"/>
      <c r="FU207" s="755"/>
      <c r="FV207" s="755"/>
      <c r="FW207" s="755"/>
      <c r="FX207" s="755"/>
      <c r="FY207" s="755"/>
      <c r="FZ207" s="758"/>
      <c r="GA207" s="767"/>
      <c r="GB207" s="767"/>
      <c r="GC207" s="767"/>
      <c r="GD207" s="767"/>
      <c r="GE207" s="748"/>
      <c r="GF207" s="758"/>
      <c r="GG207" s="755"/>
      <c r="GH207" s="755"/>
      <c r="GI207" s="755"/>
      <c r="GJ207" s="755"/>
      <c r="GK207" s="755"/>
      <c r="GL207" s="758"/>
      <c r="GM207" s="755"/>
      <c r="GN207" s="755"/>
      <c r="GO207" s="755"/>
      <c r="GP207" s="755"/>
      <c r="GQ207" s="755"/>
      <c r="GR207" s="758"/>
      <c r="GS207" s="748"/>
      <c r="GT207" s="748"/>
      <c r="GU207" s="748"/>
      <c r="GV207" s="748"/>
      <c r="GW207" s="767"/>
      <c r="GX207" s="780"/>
      <c r="GY207" s="767"/>
      <c r="GZ207" s="767"/>
      <c r="HA207" s="767"/>
      <c r="HB207" s="767"/>
      <c r="HC207" s="252"/>
      <c r="HD207" s="758"/>
      <c r="HE207" s="748"/>
      <c r="HF207" s="748"/>
      <c r="HG207" s="748"/>
      <c r="HH207" s="767"/>
      <c r="HI207" s="767"/>
      <c r="HJ207" s="758"/>
      <c r="HK207" s="767"/>
      <c r="HL207" s="767"/>
      <c r="HM207" s="767"/>
      <c r="HN207" s="252"/>
      <c r="HO207" s="748"/>
      <c r="HP207" s="758"/>
      <c r="HQ207" s="767"/>
      <c r="HR207" s="767"/>
      <c r="HS207" s="767"/>
      <c r="HT207" s="252"/>
      <c r="HU207" s="748"/>
      <c r="HV207" s="758"/>
      <c r="HW207" s="773"/>
      <c r="HX207" s="762"/>
      <c r="HY207" s="766"/>
      <c r="HZ207" s="748"/>
      <c r="IA207" s="767"/>
      <c r="IB207" s="758"/>
      <c r="IC207" s="767"/>
      <c r="ID207" s="767"/>
      <c r="IE207" s="767"/>
      <c r="IF207" s="767"/>
      <c r="IG207" s="766"/>
      <c r="IH207" s="758"/>
      <c r="II207" s="755"/>
      <c r="IJ207" s="755"/>
      <c r="IK207" s="755"/>
      <c r="IL207" s="755"/>
      <c r="IM207" s="755"/>
      <c r="IN207" s="764"/>
      <c r="IO207" s="755"/>
      <c r="IP207" s="756"/>
      <c r="IQ207" s="757"/>
      <c r="IR207" s="757"/>
      <c r="IS207" s="757"/>
      <c r="IT207" s="758"/>
      <c r="IU207" s="748"/>
      <c r="IV207" s="748"/>
      <c r="IW207" s="748"/>
      <c r="IX207" s="767"/>
      <c r="IY207" s="768"/>
      <c r="IZ207" s="767"/>
      <c r="JF207" s="5"/>
      <c r="JG207" s="758"/>
      <c r="JH207" s="755"/>
      <c r="JI207" s="755"/>
      <c r="JJ207" s="755"/>
      <c r="JK207" s="755"/>
      <c r="JL207" s="755"/>
      <c r="JM207" s="748"/>
      <c r="JN207" s="755"/>
      <c r="JO207" s="755"/>
      <c r="JP207" s="755"/>
      <c r="JQ207" s="755"/>
      <c r="JR207" s="755"/>
      <c r="JS207" s="758"/>
      <c r="JT207" s="755"/>
      <c r="JU207" s="755"/>
      <c r="JV207" s="755"/>
      <c r="JW207" s="755"/>
      <c r="JX207" s="755"/>
      <c r="JY207" s="758"/>
      <c r="JZ207" s="748"/>
      <c r="KA207" s="748"/>
      <c r="KB207" s="748"/>
      <c r="KC207" s="748"/>
      <c r="KD207" s="748"/>
      <c r="KE207" s="758"/>
      <c r="KF207" s="755"/>
      <c r="KG207" s="755"/>
      <c r="KH207" s="755"/>
      <c r="KI207" s="755"/>
      <c r="KJ207" s="755"/>
      <c r="KK207" s="758"/>
      <c r="KL207" s="758"/>
      <c r="KM207" s="767"/>
      <c r="KN207" s="767"/>
      <c r="KO207" s="767"/>
      <c r="KP207" s="748"/>
      <c r="KQ207" s="758"/>
      <c r="KR207" s="755"/>
      <c r="KS207" s="755"/>
      <c r="KT207" s="755"/>
      <c r="KU207" s="755"/>
      <c r="KV207" s="755"/>
      <c r="KW207" s="748"/>
      <c r="KX207" s="755"/>
      <c r="KY207" s="755"/>
      <c r="KZ207" s="755"/>
      <c r="LA207" s="755"/>
      <c r="LB207" s="755"/>
      <c r="LC207" s="767"/>
      <c r="LD207" s="755"/>
      <c r="LE207" s="755"/>
      <c r="LF207" s="755"/>
      <c r="LG207" s="755"/>
      <c r="LH207" s="755"/>
      <c r="LI207" s="767"/>
      <c r="LJ207" s="755"/>
      <c r="LK207" s="755"/>
      <c r="LL207" s="755"/>
      <c r="LM207" s="755"/>
      <c r="LN207" s="755"/>
      <c r="LO207" s="758"/>
      <c r="LP207" s="755"/>
      <c r="LQ207" s="755"/>
      <c r="LR207" s="755"/>
      <c r="LS207" s="755"/>
      <c r="LT207" s="755"/>
      <c r="LU207" s="758"/>
      <c r="LW207" s="565"/>
      <c r="LX207" s="565"/>
      <c r="LY207" s="565"/>
      <c r="LZ207" s="565"/>
      <c r="MA207" s="5"/>
      <c r="MB207" s="565"/>
      <c r="MC207" s="565"/>
      <c r="MD207" s="565"/>
      <c r="ME207" s="565"/>
      <c r="MF207" s="565"/>
      <c r="MG207" s="101"/>
      <c r="MH207" s="5"/>
      <c r="MI207" s="5"/>
      <c r="MM207" s="5"/>
      <c r="MN207" s="5"/>
      <c r="MS207" s="5"/>
      <c r="MW207" s="5"/>
      <c r="MX207" s="5"/>
      <c r="NA207" s="252"/>
      <c r="NB207" s="279"/>
      <c r="NC207" s="252"/>
      <c r="ND207" s="252"/>
      <c r="NE207" s="252"/>
      <c r="NF207" s="252"/>
      <c r="NG207" s="5"/>
      <c r="NH207" s="5"/>
      <c r="NK207" s="61"/>
      <c r="NL207" s="5"/>
      <c r="NM207" s="5"/>
      <c r="NP207" s="5"/>
      <c r="NQ207" s="5"/>
      <c r="NR207" s="5"/>
      <c r="NU207" s="5"/>
      <c r="NV207" s="5"/>
      <c r="NW207" s="59"/>
      <c r="OG207" s="5"/>
      <c r="OH207" s="101"/>
      <c r="OI207" s="101"/>
    </row>
    <row r="208" spans="1:408" ht="14.25" customHeight="1" x14ac:dyDescent="0.15">
      <c r="A208" s="2352" t="str">
        <f t="shared" si="1"/>
        <v>キャベツ類数量</v>
      </c>
      <c r="B208" s="182" t="s">
        <v>20</v>
      </c>
      <c r="C208" s="394" t="s">
        <v>93</v>
      </c>
      <c r="D208" s="917">
        <v>140.196</v>
      </c>
      <c r="E208" s="918">
        <v>151.321</v>
      </c>
      <c r="F208" s="922">
        <v>80.834000000000003</v>
      </c>
      <c r="G208" s="924">
        <v>40.076000000000001</v>
      </c>
      <c r="H208" s="918">
        <v>52.165999999999997</v>
      </c>
      <c r="I208" s="961">
        <v>40.244999999999997</v>
      </c>
      <c r="J208" s="920">
        <v>37.814999999999998</v>
      </c>
      <c r="K208" s="960">
        <v>23.33</v>
      </c>
      <c r="L208" s="922">
        <v>5.17</v>
      </c>
      <c r="M208" s="920">
        <v>11.22</v>
      </c>
      <c r="N208" s="918">
        <v>48.12</v>
      </c>
      <c r="O208" s="922">
        <v>114.13</v>
      </c>
      <c r="P208" s="959">
        <v>237.26</v>
      </c>
      <c r="Q208" s="918">
        <v>599.26</v>
      </c>
      <c r="R208" s="923">
        <v>1167.924</v>
      </c>
      <c r="S208" s="920">
        <v>1569.5910000000001</v>
      </c>
      <c r="T208" s="918">
        <v>1259.2670000000001</v>
      </c>
      <c r="U208" s="922"/>
      <c r="V208" s="924"/>
      <c r="W208" s="1077"/>
      <c r="X208" s="923"/>
      <c r="Y208" s="924"/>
      <c r="Z208" s="926"/>
      <c r="AA208" s="1079"/>
      <c r="AB208" s="927"/>
      <c r="AC208" s="918"/>
      <c r="AD208" s="922"/>
      <c r="AE208" s="920"/>
      <c r="AF208" s="926"/>
      <c r="AG208" s="922"/>
      <c r="AH208" s="920"/>
      <c r="AI208" s="918"/>
      <c r="AJ208" s="922"/>
      <c r="AK208" s="920"/>
      <c r="AL208" s="918"/>
      <c r="AM208" s="928"/>
      <c r="AP208" s="55"/>
      <c r="AQ208" s="783"/>
      <c r="AR208" s="1576"/>
      <c r="AS208" s="1576"/>
      <c r="AT208" s="1576"/>
      <c r="AU208" s="1576"/>
      <c r="AW208" s="764"/>
      <c r="AY208" s="767"/>
      <c r="AZ208" s="767"/>
      <c r="BA208" s="767"/>
      <c r="BB208" s="767"/>
      <c r="BC208" s="767"/>
      <c r="BD208" s="787"/>
      <c r="BE208" s="767"/>
      <c r="BF208" s="767"/>
      <c r="BG208" s="767"/>
      <c r="BH208" s="767"/>
      <c r="BI208" s="767"/>
      <c r="BJ208" s="787"/>
      <c r="BK208" s="755"/>
      <c r="BL208" s="755"/>
      <c r="BM208" s="755"/>
      <c r="BN208" s="755"/>
      <c r="BO208" s="755"/>
      <c r="BP208" s="787"/>
      <c r="BQ208" s="755"/>
      <c r="BR208" s="755"/>
      <c r="BS208" s="755"/>
      <c r="BT208" s="755"/>
      <c r="BU208" s="755"/>
      <c r="BV208" s="787"/>
      <c r="BW208" s="755"/>
      <c r="BX208" s="755"/>
      <c r="BY208" s="755"/>
      <c r="BZ208" s="755"/>
      <c r="CA208" s="755"/>
      <c r="CB208" s="787"/>
      <c r="CC208" s="748"/>
      <c r="CD208" s="748"/>
      <c r="CE208" s="748"/>
      <c r="CF208" s="767"/>
      <c r="CG208" s="767"/>
      <c r="CH208" s="787"/>
      <c r="CI208" s="755"/>
      <c r="CJ208" s="755"/>
      <c r="CK208" s="755"/>
      <c r="CL208" s="755"/>
      <c r="CM208" s="755"/>
      <c r="CN208" s="787"/>
      <c r="CO208" s="252"/>
      <c r="CP208" s="252"/>
      <c r="CQ208" s="252"/>
      <c r="CR208" s="767"/>
      <c r="CS208" s="768"/>
      <c r="CT208" s="787"/>
      <c r="CU208" s="748"/>
      <c r="CV208" s="748"/>
      <c r="CW208" s="748"/>
      <c r="CX208" s="767"/>
      <c r="CY208" s="767"/>
      <c r="CZ208" s="758"/>
      <c r="DA208" s="767"/>
      <c r="DB208" s="767"/>
      <c r="DC208" s="767"/>
      <c r="DD208" s="748"/>
      <c r="DE208" s="748"/>
      <c r="DF208" s="758"/>
      <c r="DG208" s="767"/>
      <c r="DH208" s="767"/>
      <c r="DI208" s="767"/>
      <c r="DJ208" s="748"/>
      <c r="DK208" s="758"/>
      <c r="DL208" s="787"/>
      <c r="DM208" s="767"/>
      <c r="DN208" s="767"/>
      <c r="DO208" s="767"/>
      <c r="DP208" s="748"/>
      <c r="DQ208" s="758"/>
      <c r="DR208" s="758"/>
      <c r="DS208" s="767"/>
      <c r="DT208" s="767"/>
      <c r="DU208" s="767"/>
      <c r="DV208" s="748"/>
      <c r="DW208" s="758"/>
      <c r="DX208" s="787"/>
      <c r="DY208" s="767"/>
      <c r="DZ208" s="767"/>
      <c r="EA208" s="767"/>
      <c r="EB208" s="748"/>
      <c r="EC208" s="758"/>
      <c r="ED208" s="787"/>
      <c r="EE208" s="767"/>
      <c r="EF208" s="1344"/>
      <c r="EG208" s="767"/>
      <c r="EH208" s="748"/>
      <c r="EI208" s="758"/>
      <c r="EJ208" s="787"/>
      <c r="EK208" s="767"/>
      <c r="EL208" s="767"/>
      <c r="EM208" s="767"/>
      <c r="EN208" s="767"/>
      <c r="EO208" s="767"/>
      <c r="EP208" s="748"/>
      <c r="EQ208" s="758"/>
      <c r="ER208" s="820"/>
      <c r="ES208" s="758"/>
      <c r="ET208" s="767"/>
      <c r="EU208" s="748"/>
      <c r="EV208" s="748"/>
      <c r="EW208" s="755"/>
      <c r="EX208" s="755"/>
      <c r="EY208" s="755"/>
      <c r="EZ208" s="755"/>
      <c r="FA208" s="755"/>
      <c r="FB208" s="787"/>
      <c r="FC208" s="755"/>
      <c r="FD208" s="755"/>
      <c r="FE208" s="755"/>
      <c r="FF208" s="755"/>
      <c r="FG208" s="755"/>
      <c r="FH208" s="758"/>
      <c r="FI208" s="755"/>
      <c r="FJ208" s="755"/>
      <c r="FK208" s="755"/>
      <c r="FL208" s="755"/>
      <c r="FM208" s="755"/>
      <c r="FN208" s="787"/>
      <c r="FO208" s="748"/>
      <c r="FP208" s="748"/>
      <c r="FQ208" s="748"/>
      <c r="FR208" s="767"/>
      <c r="FS208" s="254"/>
      <c r="FT208" s="758"/>
      <c r="FU208" s="755"/>
      <c r="FV208" s="755"/>
      <c r="FW208" s="755"/>
      <c r="FX208" s="755"/>
      <c r="FY208" s="755"/>
      <c r="FZ208" s="787"/>
      <c r="GA208" s="748"/>
      <c r="GB208" s="748"/>
      <c r="GC208" s="748"/>
      <c r="GD208" s="252"/>
      <c r="GE208" s="252"/>
      <c r="GF208" s="787"/>
      <c r="GG208" s="755"/>
      <c r="GH208" s="755"/>
      <c r="GI208" s="755"/>
      <c r="GJ208" s="755"/>
      <c r="GK208" s="755"/>
      <c r="GL208" s="787"/>
      <c r="GM208" s="755"/>
      <c r="GN208" s="755"/>
      <c r="GO208" s="755"/>
      <c r="GP208" s="755"/>
      <c r="GQ208" s="755"/>
      <c r="GR208" s="748"/>
      <c r="GS208" s="767"/>
      <c r="GT208" s="780"/>
      <c r="GU208" s="767"/>
      <c r="GV208" s="767"/>
      <c r="GW208" s="252"/>
      <c r="GX208" s="784"/>
      <c r="GY208" s="755"/>
      <c r="GZ208" s="756"/>
      <c r="HA208" s="757"/>
      <c r="HB208" s="252"/>
      <c r="HC208" s="767"/>
      <c r="HD208" s="748"/>
      <c r="HE208" s="748"/>
      <c r="HF208" s="748"/>
      <c r="HG208" s="748"/>
      <c r="HH208" s="757"/>
      <c r="HI208" s="767"/>
      <c r="HJ208" s="748"/>
      <c r="HK208" s="767"/>
      <c r="HL208" s="767"/>
      <c r="HM208" s="767"/>
      <c r="HN208" s="767"/>
      <c r="HO208" s="748"/>
      <c r="HP208" s="787"/>
      <c r="HQ208" s="767"/>
      <c r="HR208" s="767"/>
      <c r="HS208" s="767"/>
      <c r="HT208" s="254"/>
      <c r="HU208" s="254"/>
      <c r="HV208" s="787"/>
      <c r="HW208" s="767"/>
      <c r="HX208" s="767"/>
      <c r="HY208" s="767"/>
      <c r="HZ208" s="766"/>
      <c r="IA208" s="766"/>
      <c r="IB208" s="787"/>
      <c r="IC208" s="773"/>
      <c r="ID208" s="762"/>
      <c r="IE208" s="766"/>
      <c r="IF208" s="766"/>
      <c r="IG208" s="766"/>
      <c r="IH208" s="787"/>
      <c r="II208" s="755"/>
      <c r="IJ208" s="755"/>
      <c r="IK208" s="755"/>
      <c r="IL208" s="755"/>
      <c r="IM208" s="755"/>
      <c r="IN208" s="827"/>
      <c r="IO208" s="252"/>
      <c r="IP208" s="252"/>
      <c r="IQ208" s="252"/>
      <c r="IR208" s="252"/>
      <c r="IS208" s="252"/>
      <c r="IT208" s="748"/>
      <c r="IU208" s="767"/>
      <c r="IV208" s="767"/>
      <c r="IW208" s="767"/>
      <c r="IX208" s="767"/>
      <c r="IY208" s="767"/>
      <c r="IZ208" s="748"/>
      <c r="JF208" s="792"/>
      <c r="JG208" s="787"/>
      <c r="JH208" s="755"/>
      <c r="JI208" s="755"/>
      <c r="JJ208" s="755"/>
      <c r="JK208" s="755"/>
      <c r="JL208" s="755"/>
      <c r="JM208" s="764"/>
      <c r="JN208" s="755"/>
      <c r="JO208" s="755"/>
      <c r="JP208" s="755"/>
      <c r="JQ208" s="755"/>
      <c r="JR208" s="755"/>
      <c r="JS208" s="748"/>
      <c r="JT208" s="755"/>
      <c r="JU208" s="755"/>
      <c r="JV208" s="755"/>
      <c r="JW208" s="755"/>
      <c r="JX208" s="755"/>
      <c r="JY208" s="748"/>
      <c r="JZ208" s="767"/>
      <c r="KA208" s="767"/>
      <c r="KB208" s="767"/>
      <c r="KC208" s="767"/>
      <c r="KD208" s="748"/>
      <c r="KE208" s="748"/>
      <c r="KF208" s="755"/>
      <c r="KG208" s="755"/>
      <c r="KH208" s="755"/>
      <c r="KI208" s="755"/>
      <c r="KJ208" s="755"/>
      <c r="KK208" s="787"/>
      <c r="KL208" s="758"/>
      <c r="KM208" s="767"/>
      <c r="KN208" s="767"/>
      <c r="KO208" s="758"/>
      <c r="KP208" s="748"/>
      <c r="KQ208" s="748"/>
      <c r="KR208" s="767"/>
      <c r="KS208" s="767"/>
      <c r="KT208" s="767"/>
      <c r="KU208" s="757"/>
      <c r="KV208" s="757"/>
      <c r="KW208" s="764"/>
      <c r="KX208" s="767"/>
      <c r="KY208" s="767"/>
      <c r="KZ208" s="767"/>
      <c r="LA208" s="757"/>
      <c r="LB208" s="757"/>
      <c r="LC208" s="748"/>
      <c r="LD208" s="755"/>
      <c r="LE208" s="755"/>
      <c r="LF208" s="755"/>
      <c r="LG208" s="755"/>
      <c r="LH208" s="755"/>
      <c r="LI208" s="748"/>
      <c r="LJ208" s="755"/>
      <c r="LK208" s="755"/>
      <c r="LL208" s="755"/>
      <c r="LM208" s="755"/>
      <c r="LN208" s="755"/>
      <c r="LO208" s="748"/>
      <c r="LP208" s="755"/>
      <c r="LQ208" s="755"/>
      <c r="LR208" s="755"/>
      <c r="LS208" s="755"/>
      <c r="LT208" s="755"/>
      <c r="LU208" s="748"/>
      <c r="LW208" s="565"/>
      <c r="LX208" s="565"/>
      <c r="LY208" s="565"/>
      <c r="LZ208" s="565"/>
      <c r="MA208" s="101"/>
      <c r="MB208" s="565"/>
      <c r="MC208" s="565"/>
      <c r="MD208" s="565"/>
      <c r="ME208" s="565"/>
      <c r="MF208" s="565"/>
      <c r="MG208" s="59"/>
      <c r="MH208" s="5"/>
      <c r="MI208" s="61"/>
      <c r="MJ208" s="59"/>
      <c r="MK208" s="59"/>
      <c r="ML208" s="5"/>
      <c r="MM208" s="5"/>
      <c r="MN208" s="5"/>
      <c r="MR208" s="5"/>
      <c r="MS208" s="279"/>
      <c r="MT208" s="252"/>
      <c r="MU208" s="5"/>
      <c r="MV208" s="252"/>
      <c r="MW208" s="5"/>
      <c r="MX208" s="5"/>
      <c r="NA208" s="5"/>
      <c r="NB208" s="279"/>
      <c r="NC208" s="252"/>
      <c r="ND208" s="252"/>
      <c r="NE208" s="252"/>
      <c r="NF208" s="252"/>
      <c r="NG208" s="5"/>
      <c r="NH208" s="5"/>
      <c r="NK208" s="5"/>
      <c r="NL208" s="59"/>
      <c r="NM208" s="59"/>
      <c r="NN208" s="5"/>
      <c r="NP208" s="5"/>
      <c r="NQ208" s="5"/>
      <c r="NR208" s="5"/>
      <c r="NU208" s="5"/>
      <c r="NV208" s="5"/>
      <c r="NW208" s="59"/>
      <c r="OG208" s="5"/>
      <c r="OH208" s="101"/>
      <c r="OI208" s="5"/>
      <c r="OR208" s="60"/>
    </row>
    <row r="209" spans="1:413" ht="14.25" customHeight="1" x14ac:dyDescent="0.15">
      <c r="A209" s="2352" t="str">
        <f t="shared" si="1"/>
        <v>キャベツ類金額</v>
      </c>
      <c r="B209" s="2350" t="str">
        <f>B208</f>
        <v>キャベツ類</v>
      </c>
      <c r="C209" s="395" t="s">
        <v>94</v>
      </c>
      <c r="D209" s="929">
        <v>39520.114999999998</v>
      </c>
      <c r="E209" s="930">
        <v>29685.774000000001</v>
      </c>
      <c r="F209" s="934">
        <v>11944.181</v>
      </c>
      <c r="G209" s="936">
        <v>6013.43</v>
      </c>
      <c r="H209" s="930">
        <v>8503.6589999999997</v>
      </c>
      <c r="I209" s="931">
        <v>5005.2389999999996</v>
      </c>
      <c r="J209" s="932">
        <v>5988.375</v>
      </c>
      <c r="K209" s="973">
        <v>3179.3530000000001</v>
      </c>
      <c r="L209" s="934">
        <v>589.72400000000005</v>
      </c>
      <c r="M209" s="932">
        <v>1225.0450000000001</v>
      </c>
      <c r="N209" s="930">
        <v>5182.6400000000003</v>
      </c>
      <c r="O209" s="934">
        <v>10166.236000000001</v>
      </c>
      <c r="P209" s="991">
        <v>18734.561000000002</v>
      </c>
      <c r="Q209" s="930">
        <v>34906.896000000001</v>
      </c>
      <c r="R209" s="935">
        <v>66817.337</v>
      </c>
      <c r="S209" s="932">
        <v>94953.082999999999</v>
      </c>
      <c r="T209" s="930">
        <v>74735.755999999994</v>
      </c>
      <c r="U209" s="934"/>
      <c r="V209" s="936"/>
      <c r="W209" s="1078"/>
      <c r="X209" s="935"/>
      <c r="Y209" s="991"/>
      <c r="Z209" s="938"/>
      <c r="AA209" s="988"/>
      <c r="AB209" s="939"/>
      <c r="AC209" s="930"/>
      <c r="AD209" s="934"/>
      <c r="AE209" s="932"/>
      <c r="AF209" s="938"/>
      <c r="AG209" s="934"/>
      <c r="AH209" s="932"/>
      <c r="AI209" s="930"/>
      <c r="AJ209" s="934"/>
      <c r="AK209" s="932"/>
      <c r="AL209" s="930"/>
      <c r="AM209" s="940"/>
      <c r="AP209" s="55"/>
      <c r="AQ209" s="783"/>
      <c r="AR209" s="1577"/>
      <c r="AS209" s="1577"/>
      <c r="AT209" s="1577"/>
      <c r="AU209" s="1576"/>
      <c r="AV209" s="1576"/>
      <c r="AW209" s="764"/>
      <c r="BA209" s="755"/>
      <c r="BB209" s="755"/>
      <c r="BC209" s="755"/>
      <c r="BD209" s="764"/>
      <c r="BE209" s="748"/>
      <c r="BF209" s="748"/>
      <c r="BG209" s="748"/>
      <c r="BH209" s="748"/>
      <c r="BI209" s="767"/>
      <c r="BJ209" s="764"/>
      <c r="BK209" s="755"/>
      <c r="BL209" s="755"/>
      <c r="BM209" s="755"/>
      <c r="BN209" s="755"/>
      <c r="BO209" s="755"/>
      <c r="BP209" s="764"/>
      <c r="BQ209" s="755"/>
      <c r="BR209" s="755"/>
      <c r="BS209" s="755"/>
      <c r="BT209" s="755"/>
      <c r="BU209" s="755"/>
      <c r="BV209" s="764"/>
      <c r="BW209" s="755"/>
      <c r="BX209" s="755"/>
      <c r="BY209" s="755"/>
      <c r="BZ209" s="755"/>
      <c r="CA209" s="755"/>
      <c r="CB209" s="764"/>
      <c r="CC209" s="748"/>
      <c r="CD209" s="748"/>
      <c r="CE209" s="748"/>
      <c r="CF209" s="767"/>
      <c r="CG209" s="252"/>
      <c r="CH209" s="764"/>
      <c r="CI209" s="755"/>
      <c r="CJ209" s="755"/>
      <c r="CK209" s="755"/>
      <c r="CL209" s="755"/>
      <c r="CM209" s="755"/>
      <c r="CN209" s="764"/>
      <c r="CO209" s="767"/>
      <c r="CP209" s="767"/>
      <c r="CQ209" s="767"/>
      <c r="CR209" s="748"/>
      <c r="CS209" s="252"/>
      <c r="CT209" s="787"/>
      <c r="CU209" s="748"/>
      <c r="CV209" s="748"/>
      <c r="CW209" s="748"/>
      <c r="CX209" s="767"/>
      <c r="CY209" s="767"/>
      <c r="CZ209" s="758"/>
      <c r="DA209" s="767"/>
      <c r="DB209" s="767"/>
      <c r="DC209" s="767"/>
      <c r="DD209" s="767"/>
      <c r="DE209" s="767"/>
      <c r="DF209" s="758"/>
      <c r="DG209" s="767"/>
      <c r="DH209" s="767"/>
      <c r="DI209" s="767"/>
      <c r="DJ209" s="767"/>
      <c r="DK209" s="758"/>
      <c r="DL209" s="764"/>
      <c r="DM209" s="767"/>
      <c r="DN209" s="767"/>
      <c r="DO209" s="767"/>
      <c r="DP209" s="767"/>
      <c r="DQ209" s="758"/>
      <c r="DR209" s="758"/>
      <c r="DS209" s="767"/>
      <c r="DT209" s="767"/>
      <c r="DU209" s="767"/>
      <c r="DV209" s="767"/>
      <c r="DW209" s="758"/>
      <c r="DX209" s="764"/>
      <c r="DY209" s="767"/>
      <c r="DZ209" s="767"/>
      <c r="EA209" s="767"/>
      <c r="EB209" s="767"/>
      <c r="EC209" s="758"/>
      <c r="ED209" s="764"/>
      <c r="EE209" s="767"/>
      <c r="EF209" s="767"/>
      <c r="EG209" s="767"/>
      <c r="EH209" s="767"/>
      <c r="EI209" s="758"/>
      <c r="EJ209" s="764"/>
      <c r="EK209" s="770"/>
      <c r="EL209" s="778"/>
      <c r="EM209" s="768"/>
      <c r="EN209" s="767"/>
      <c r="EO209" s="748"/>
      <c r="EP209" s="764"/>
      <c r="EQ209" s="767"/>
      <c r="ER209" s="1344"/>
      <c r="ES209" s="767"/>
      <c r="ET209" s="758"/>
      <c r="EU209" s="748"/>
      <c r="EV209" s="764"/>
      <c r="EW209" s="755"/>
      <c r="EX209" s="755"/>
      <c r="EY209" s="755"/>
      <c r="EZ209" s="755"/>
      <c r="FA209" s="755"/>
      <c r="FB209" s="764"/>
      <c r="FC209" s="755"/>
      <c r="FD209" s="755"/>
      <c r="FE209" s="755"/>
      <c r="FF209" s="755"/>
      <c r="FG209" s="755"/>
      <c r="FH209" s="787"/>
      <c r="FI209" s="755"/>
      <c r="FJ209" s="755"/>
      <c r="FK209" s="755"/>
      <c r="FL209" s="755"/>
      <c r="FM209" s="755"/>
      <c r="FN209" s="764"/>
      <c r="FO209" s="767"/>
      <c r="FP209" s="767"/>
      <c r="FQ209" s="767"/>
      <c r="FR209" s="748"/>
      <c r="FS209" s="757"/>
      <c r="FT209" s="758"/>
      <c r="FU209" s="755"/>
      <c r="FV209" s="755"/>
      <c r="FW209" s="755"/>
      <c r="FX209" s="755"/>
      <c r="FY209" s="755"/>
      <c r="FZ209" s="764"/>
      <c r="GA209" s="770"/>
      <c r="GB209" s="756"/>
      <c r="GC209" s="757"/>
      <c r="GD209" s="757"/>
      <c r="GE209" s="252"/>
      <c r="GF209" s="755"/>
      <c r="GG209" s="755"/>
      <c r="GH209" s="755"/>
      <c r="GI209" s="755"/>
      <c r="GJ209" s="755"/>
      <c r="GK209" s="755"/>
      <c r="GL209" s="764"/>
      <c r="GM209" s="755"/>
      <c r="GN209" s="755"/>
      <c r="GO209" s="755"/>
      <c r="GP209" s="755"/>
      <c r="GQ209" s="755"/>
      <c r="GR209" s="764"/>
      <c r="GS209" s="748"/>
      <c r="GT209" s="825"/>
      <c r="GU209" s="748"/>
      <c r="GV209" s="767"/>
      <c r="GW209" s="252"/>
      <c r="GX209" s="783"/>
      <c r="GY209" s="773"/>
      <c r="GZ209" s="765"/>
      <c r="HA209" s="766"/>
      <c r="HB209" s="757"/>
      <c r="HC209" s="254"/>
      <c r="HD209" s="764"/>
      <c r="HE209" s="252"/>
      <c r="HF209" s="252"/>
      <c r="HG209" s="252"/>
      <c r="HH209" s="757"/>
      <c r="HI209" s="767"/>
      <c r="HJ209" s="764"/>
      <c r="HK209" s="748"/>
      <c r="HL209" s="748"/>
      <c r="HM209" s="748"/>
      <c r="HN209" s="748"/>
      <c r="HO209" s="757"/>
      <c r="HP209" s="764"/>
      <c r="HQ209" s="767"/>
      <c r="HR209" s="767"/>
      <c r="HS209" s="767"/>
      <c r="HT209" s="748"/>
      <c r="HU209" s="767"/>
      <c r="HV209" s="764"/>
      <c r="HW209" s="252"/>
      <c r="HX209" s="252"/>
      <c r="HY209" s="252"/>
      <c r="HZ209" s="252"/>
      <c r="IA209" s="252"/>
      <c r="IB209" s="764"/>
      <c r="IC209" s="773"/>
      <c r="ID209" s="762"/>
      <c r="IE209" s="766"/>
      <c r="IF209" s="766"/>
      <c r="IG209" s="766"/>
      <c r="IH209" s="764"/>
      <c r="II209" s="755"/>
      <c r="IJ209" s="755"/>
      <c r="IK209" s="755"/>
      <c r="IL209" s="755"/>
      <c r="IM209" s="755"/>
      <c r="IN209" s="764"/>
      <c r="IO209" s="252"/>
      <c r="IP209" s="252"/>
      <c r="IQ209" s="252"/>
      <c r="IR209" s="252"/>
      <c r="IS209" s="748"/>
      <c r="IT209" s="764"/>
      <c r="IU209" s="755"/>
      <c r="IV209" s="756"/>
      <c r="IW209" s="768"/>
      <c r="IX209" s="768"/>
      <c r="IY209" s="768"/>
      <c r="IZ209" s="252"/>
      <c r="JF209" s="59"/>
      <c r="JG209" s="764"/>
      <c r="JH209" s="755"/>
      <c r="JI209" s="755"/>
      <c r="JJ209" s="755"/>
      <c r="JK209" s="755"/>
      <c r="JL209" s="755"/>
      <c r="JM209" s="764"/>
      <c r="JN209" s="755"/>
      <c r="JO209" s="755"/>
      <c r="JP209" s="755"/>
      <c r="JQ209" s="755"/>
      <c r="JR209" s="755"/>
      <c r="JS209" s="764"/>
      <c r="JT209" s="755"/>
      <c r="JU209" s="755"/>
      <c r="JV209" s="755"/>
      <c r="JW209" s="755"/>
      <c r="JX209" s="755"/>
      <c r="JY209" s="764"/>
      <c r="JZ209" s="767"/>
      <c r="KA209" s="767"/>
      <c r="KB209" s="767"/>
      <c r="KC209" s="748"/>
      <c r="KD209" s="748"/>
      <c r="KE209" s="764"/>
      <c r="KF209" s="755"/>
      <c r="KG209" s="755"/>
      <c r="KH209" s="755"/>
      <c r="KI209" s="755"/>
      <c r="KJ209" s="755"/>
      <c r="KK209" s="764"/>
      <c r="KL209" s="758"/>
      <c r="KM209" s="767"/>
      <c r="KN209" s="767"/>
      <c r="KO209" s="748"/>
      <c r="KP209" s="252"/>
      <c r="KQ209" s="764"/>
      <c r="KR209" s="758"/>
      <c r="KS209" s="758"/>
      <c r="KT209" s="758"/>
      <c r="KU209" s="767"/>
      <c r="KV209" s="757"/>
      <c r="KW209" s="764"/>
      <c r="KX209" s="767"/>
      <c r="KY209" s="767"/>
      <c r="KZ209" s="767"/>
      <c r="LA209" s="767"/>
      <c r="LB209" s="757"/>
      <c r="LC209" s="252"/>
      <c r="LD209" s="755"/>
      <c r="LE209" s="755"/>
      <c r="LF209" s="755"/>
      <c r="LG209" s="755"/>
      <c r="LH209" s="755"/>
      <c r="LI209" s="252"/>
      <c r="LJ209" s="755"/>
      <c r="LK209" s="755"/>
      <c r="LL209" s="755"/>
      <c r="LM209" s="755"/>
      <c r="LN209" s="755"/>
      <c r="LO209" s="764"/>
      <c r="LP209" s="755"/>
      <c r="LQ209" s="755"/>
      <c r="LR209" s="755"/>
      <c r="LS209" s="755"/>
      <c r="LT209" s="755"/>
      <c r="LU209" s="764"/>
      <c r="LW209" s="565"/>
      <c r="LX209" s="565"/>
      <c r="LY209" s="565"/>
      <c r="LZ209" s="565"/>
      <c r="MA209" s="59"/>
      <c r="MB209" s="565"/>
      <c r="MC209" s="565"/>
      <c r="MD209" s="565"/>
      <c r="ME209" s="565"/>
      <c r="MF209" s="565"/>
      <c r="MG209" s="59"/>
      <c r="MH209" s="5"/>
      <c r="MJ209" s="59"/>
      <c r="MK209" s="59"/>
      <c r="ML209" s="5"/>
      <c r="MM209" s="5"/>
      <c r="MN209" s="5"/>
      <c r="MR209" s="279"/>
      <c r="MT209" s="252"/>
      <c r="MU209" s="5"/>
      <c r="MV209" s="252"/>
      <c r="MW209" s="5"/>
      <c r="MX209" s="5"/>
      <c r="NA209" s="5"/>
      <c r="NB209" s="279"/>
      <c r="NC209" s="252"/>
      <c r="ND209" s="252"/>
      <c r="NE209" s="252"/>
      <c r="NF209" s="252"/>
      <c r="NG209" s="5"/>
      <c r="NH209" s="5"/>
      <c r="NK209" s="61"/>
      <c r="NL209" s="59"/>
      <c r="NM209" s="59"/>
      <c r="NN209" s="5"/>
      <c r="NP209" s="5"/>
      <c r="NQ209" s="5"/>
      <c r="NR209" s="5"/>
      <c r="NU209" s="5"/>
      <c r="NV209" s="5"/>
      <c r="NW209" s="59"/>
      <c r="OM209" s="60"/>
      <c r="ON209" s="61"/>
    </row>
    <row r="210" spans="1:413" ht="14.25" customHeight="1" x14ac:dyDescent="0.15">
      <c r="A210" s="2352" t="str">
        <f t="shared" si="1"/>
        <v>キャベツ類価格</v>
      </c>
      <c r="B210" s="2351" t="str">
        <f>B208</f>
        <v>キャベツ類</v>
      </c>
      <c r="C210" s="417" t="s">
        <v>96</v>
      </c>
      <c r="D210" s="941">
        <v>282</v>
      </c>
      <c r="E210" s="942">
        <v>196</v>
      </c>
      <c r="F210" s="946">
        <v>148</v>
      </c>
      <c r="G210" s="948">
        <v>150</v>
      </c>
      <c r="H210" s="942">
        <v>163</v>
      </c>
      <c r="I210" s="943">
        <v>124</v>
      </c>
      <c r="J210" s="944">
        <v>158</v>
      </c>
      <c r="K210" s="980">
        <v>136</v>
      </c>
      <c r="L210" s="946">
        <v>114</v>
      </c>
      <c r="M210" s="944">
        <v>109</v>
      </c>
      <c r="N210" s="942">
        <v>108</v>
      </c>
      <c r="O210" s="946">
        <v>89</v>
      </c>
      <c r="P210" s="979">
        <v>78.962155441288047</v>
      </c>
      <c r="Q210" s="942">
        <v>58.250001668724764</v>
      </c>
      <c r="R210" s="947">
        <v>57.210346734890287</v>
      </c>
      <c r="S210" s="944">
        <v>60.495430338221865</v>
      </c>
      <c r="T210" s="942">
        <v>59.348617886437104</v>
      </c>
      <c r="U210" s="946"/>
      <c r="V210" s="948"/>
      <c r="W210" s="980"/>
      <c r="X210" s="947"/>
      <c r="Y210" s="948"/>
      <c r="Z210" s="949"/>
      <c r="AA210" s="947"/>
      <c r="AB210" s="950"/>
      <c r="AC210" s="942"/>
      <c r="AD210" s="946"/>
      <c r="AE210" s="944"/>
      <c r="AF210" s="949"/>
      <c r="AG210" s="946"/>
      <c r="AH210" s="944"/>
      <c r="AI210" s="942"/>
      <c r="AJ210" s="946"/>
      <c r="AK210" s="944"/>
      <c r="AL210" s="942"/>
      <c r="AM210" s="951"/>
      <c r="AP210" s="55"/>
      <c r="AQ210" s="783"/>
      <c r="AR210" s="1575"/>
      <c r="AS210" s="1575"/>
      <c r="AT210" s="1575"/>
      <c r="AU210" s="1577"/>
      <c r="AV210" s="1576"/>
      <c r="AW210" s="764"/>
      <c r="AY210" s="748"/>
      <c r="AZ210" s="748"/>
      <c r="BA210" s="748"/>
      <c r="BB210" s="252"/>
      <c r="BC210" s="252"/>
      <c r="BD210" s="764"/>
      <c r="BE210" s="252"/>
      <c r="BF210" s="252"/>
      <c r="BG210" s="252"/>
      <c r="BH210" s="252"/>
      <c r="BI210" s="252"/>
      <c r="BJ210" s="764"/>
      <c r="BK210" s="755"/>
      <c r="BL210" s="755"/>
      <c r="BM210" s="755"/>
      <c r="BN210" s="755"/>
      <c r="BO210" s="755"/>
      <c r="BP210" s="764"/>
      <c r="BQ210" s="755"/>
      <c r="BR210" s="755"/>
      <c r="BS210" s="755"/>
      <c r="BT210" s="755"/>
      <c r="BU210" s="755"/>
      <c r="BV210" s="764"/>
      <c r="BW210" s="755"/>
      <c r="BX210" s="755"/>
      <c r="BY210" s="755"/>
      <c r="BZ210" s="755"/>
      <c r="CA210" s="755"/>
      <c r="CB210" s="764"/>
      <c r="CC210" s="252"/>
      <c r="CD210" s="252"/>
      <c r="CE210" s="252"/>
      <c r="CF210" s="252"/>
      <c r="CG210" s="252"/>
      <c r="CH210" s="764"/>
      <c r="CI210" s="755"/>
      <c r="CJ210" s="755"/>
      <c r="CK210" s="755"/>
      <c r="CL210" s="755"/>
      <c r="CM210" s="755"/>
      <c r="CN210" s="764"/>
      <c r="CO210" s="748"/>
      <c r="CP210" s="748"/>
      <c r="CQ210" s="748"/>
      <c r="CR210" s="767"/>
      <c r="CS210" s="748"/>
      <c r="CT210" s="758"/>
      <c r="CU210" s="767"/>
      <c r="CV210" s="767"/>
      <c r="CW210" s="767"/>
      <c r="CX210" s="252"/>
      <c r="CY210" s="767"/>
      <c r="CZ210" s="758"/>
      <c r="DA210" s="758"/>
      <c r="DB210" s="820"/>
      <c r="DC210" s="758"/>
      <c r="DD210" s="768"/>
      <c r="DE210" s="768"/>
      <c r="DF210" s="758"/>
      <c r="DG210" s="755"/>
      <c r="DH210" s="755"/>
      <c r="DI210" s="755"/>
      <c r="DJ210" s="755"/>
      <c r="DK210" s="755"/>
      <c r="DL210" s="764"/>
      <c r="DM210" s="755"/>
      <c r="DN210" s="755"/>
      <c r="DO210" s="755"/>
      <c r="DP210" s="755"/>
      <c r="DQ210" s="755"/>
      <c r="DR210" s="787"/>
      <c r="DS210" s="755"/>
      <c r="DT210" s="755"/>
      <c r="DU210" s="755"/>
      <c r="DV210" s="755"/>
      <c r="DW210" s="755"/>
      <c r="DX210" s="764"/>
      <c r="DY210" s="758"/>
      <c r="DZ210" s="820"/>
      <c r="EA210" s="758"/>
      <c r="EB210" s="748"/>
      <c r="EC210" s="758"/>
      <c r="ED210" s="764"/>
      <c r="EE210" s="755"/>
      <c r="EF210" s="755"/>
      <c r="EG210" s="755"/>
      <c r="EH210" s="755"/>
      <c r="EI210" s="755"/>
      <c r="EJ210" s="764"/>
      <c r="EK210" s="748"/>
      <c r="EL210" s="748"/>
      <c r="EM210" s="748"/>
      <c r="EN210" s="767"/>
      <c r="EO210" s="767"/>
      <c r="EP210" s="764"/>
      <c r="EQ210" s="755"/>
      <c r="ER210" s="755"/>
      <c r="ES210" s="755"/>
      <c r="ET210" s="755"/>
      <c r="EU210" s="755"/>
      <c r="EV210" s="764"/>
      <c r="EW210" s="755"/>
      <c r="EX210" s="755"/>
      <c r="EY210" s="755"/>
      <c r="EZ210" s="755"/>
      <c r="FA210" s="755"/>
      <c r="FB210" s="764"/>
      <c r="FC210" s="755"/>
      <c r="FD210" s="755"/>
      <c r="FE210" s="755"/>
      <c r="FF210" s="755"/>
      <c r="FG210" s="755"/>
      <c r="FH210" s="764"/>
      <c r="FI210" s="755"/>
      <c r="FJ210" s="755"/>
      <c r="FK210" s="755"/>
      <c r="FL210" s="755"/>
      <c r="FM210" s="755"/>
      <c r="FN210" s="764"/>
      <c r="FO210" s="748"/>
      <c r="FP210" s="748"/>
      <c r="FQ210" s="748"/>
      <c r="FR210" s="767"/>
      <c r="FS210" s="252"/>
      <c r="FT210" s="787"/>
      <c r="FU210" s="755"/>
      <c r="FV210" s="755"/>
      <c r="FW210" s="755"/>
      <c r="FX210" s="755"/>
      <c r="FY210" s="755"/>
      <c r="FZ210" s="764"/>
      <c r="GA210" s="773"/>
      <c r="GB210" s="765"/>
      <c r="GC210" s="766"/>
      <c r="GD210" s="757"/>
      <c r="GE210" s="254"/>
      <c r="GF210" s="755"/>
      <c r="GG210" s="755"/>
      <c r="GH210" s="755"/>
      <c r="GI210" s="755"/>
      <c r="GJ210" s="755"/>
      <c r="GK210" s="755"/>
      <c r="GL210" s="764"/>
      <c r="GM210" s="755"/>
      <c r="GN210" s="755"/>
      <c r="GO210" s="755"/>
      <c r="GP210" s="755"/>
      <c r="GQ210" s="755"/>
      <c r="GR210" s="764"/>
      <c r="GS210" s="773"/>
      <c r="GT210" s="765"/>
      <c r="GU210" s="766"/>
      <c r="GV210" s="757"/>
      <c r="GW210" s="254"/>
      <c r="GX210" s="783"/>
      <c r="GY210" s="252"/>
      <c r="GZ210" s="252"/>
      <c r="HA210" s="252"/>
      <c r="HB210" s="252"/>
      <c r="HC210" s="252"/>
      <c r="HD210" s="764"/>
      <c r="HE210" s="252"/>
      <c r="HF210" s="252"/>
      <c r="HG210" s="252"/>
      <c r="HH210" s="252"/>
      <c r="HI210" s="252"/>
      <c r="HJ210" s="764"/>
      <c r="HK210" s="773"/>
      <c r="HL210" s="765"/>
      <c r="HM210" s="766"/>
      <c r="HN210" s="254"/>
      <c r="HO210" s="254"/>
      <c r="HP210" s="764"/>
      <c r="HQ210" s="767"/>
      <c r="HR210" s="767"/>
      <c r="HS210" s="767"/>
      <c r="HT210" s="767"/>
      <c r="HU210" s="252"/>
      <c r="HV210" s="764"/>
      <c r="HW210" s="767"/>
      <c r="HX210" s="767"/>
      <c r="HY210" s="767"/>
      <c r="HZ210" s="766"/>
      <c r="IA210" s="252"/>
      <c r="IB210" s="764"/>
      <c r="IC210" s="773"/>
      <c r="ID210" s="762"/>
      <c r="IE210" s="766"/>
      <c r="IF210" s="766"/>
      <c r="IG210" s="766"/>
      <c r="IH210" s="764"/>
      <c r="II210" s="755"/>
      <c r="IJ210" s="755"/>
      <c r="IK210" s="755"/>
      <c r="IL210" s="755"/>
      <c r="IM210" s="755"/>
      <c r="IN210" s="764"/>
      <c r="IO210" s="767"/>
      <c r="IP210" s="767"/>
      <c r="IQ210" s="767"/>
      <c r="IR210" s="748"/>
      <c r="IS210" s="757"/>
      <c r="IT210" s="764"/>
      <c r="IU210" s="252"/>
      <c r="IV210" s="252"/>
      <c r="IW210" s="252"/>
      <c r="IX210" s="252"/>
      <c r="IY210" s="252"/>
      <c r="IZ210" s="755"/>
      <c r="JF210" s="59"/>
      <c r="JG210" s="764"/>
      <c r="JH210" s="755"/>
      <c r="JI210" s="755"/>
      <c r="JJ210" s="755"/>
      <c r="JK210" s="755"/>
      <c r="JL210" s="755"/>
      <c r="JM210" s="764"/>
      <c r="JN210" s="755"/>
      <c r="JO210" s="755"/>
      <c r="JP210" s="755"/>
      <c r="JQ210" s="755"/>
      <c r="JR210" s="755"/>
      <c r="JS210" s="764"/>
      <c r="JT210" s="755"/>
      <c r="JU210" s="755"/>
      <c r="JV210" s="755"/>
      <c r="JW210" s="755"/>
      <c r="JX210" s="755"/>
      <c r="JY210" s="764"/>
      <c r="JZ210" s="767"/>
      <c r="KA210" s="767"/>
      <c r="KB210" s="767"/>
      <c r="KC210" s="748"/>
      <c r="KD210" s="252"/>
      <c r="KE210" s="764"/>
      <c r="KF210" s="755"/>
      <c r="KG210" s="755"/>
      <c r="KH210" s="755"/>
      <c r="KI210" s="755"/>
      <c r="KJ210" s="755"/>
      <c r="KK210" s="764"/>
      <c r="KL210" s="787"/>
      <c r="KM210" s="748"/>
      <c r="KN210" s="748"/>
      <c r="KO210" s="748"/>
      <c r="KP210" s="748"/>
      <c r="KQ210" s="764"/>
      <c r="KR210" s="755"/>
      <c r="KS210" s="755"/>
      <c r="KT210" s="755"/>
      <c r="KU210" s="755"/>
      <c r="KV210" s="755"/>
      <c r="KW210" s="764"/>
      <c r="KX210" s="755"/>
      <c r="KY210" s="755"/>
      <c r="KZ210" s="755"/>
      <c r="LA210" s="755"/>
      <c r="LB210" s="755"/>
      <c r="LC210" s="252"/>
      <c r="LD210" s="755"/>
      <c r="LE210" s="755"/>
      <c r="LF210" s="755"/>
      <c r="LG210" s="755"/>
      <c r="LH210" s="755"/>
      <c r="LI210" s="252"/>
      <c r="LJ210" s="755"/>
      <c r="LK210" s="755"/>
      <c r="LL210" s="755"/>
      <c r="LM210" s="755"/>
      <c r="LN210" s="755"/>
      <c r="LO210" s="764"/>
      <c r="LP210" s="755"/>
      <c r="LQ210" s="755"/>
      <c r="LR210" s="755"/>
      <c r="LS210" s="755"/>
      <c r="LT210" s="755"/>
      <c r="LU210" s="764"/>
      <c r="LW210" s="565"/>
      <c r="LX210" s="565"/>
      <c r="LY210" s="565"/>
      <c r="LZ210" s="565"/>
      <c r="MA210" s="59"/>
      <c r="MB210" s="565"/>
      <c r="MC210" s="565"/>
      <c r="MD210" s="565"/>
      <c r="ME210" s="565"/>
      <c r="MF210" s="565"/>
      <c r="MG210" s="59"/>
      <c r="MI210" s="5"/>
      <c r="MM210" s="5"/>
      <c r="MN210" s="5"/>
      <c r="MQ210" s="5"/>
      <c r="MR210" s="279"/>
      <c r="MS210" s="252"/>
      <c r="MT210" s="252"/>
      <c r="MU210" s="252"/>
      <c r="MV210" s="252"/>
      <c r="MW210" s="5"/>
      <c r="MX210" s="5"/>
      <c r="NB210" s="5"/>
      <c r="NC210" s="5"/>
      <c r="NF210" s="5"/>
      <c r="NG210" s="5"/>
      <c r="NH210" s="59"/>
      <c r="NN210" s="21"/>
      <c r="NO210" s="5"/>
      <c r="NX210" s="60"/>
    </row>
    <row r="211" spans="1:413" ht="14.25" customHeight="1" x14ac:dyDescent="0.15">
      <c r="A211" s="2352" t="str">
        <f t="shared" si="1"/>
        <v>レタス類数量</v>
      </c>
      <c r="B211" s="182" t="s">
        <v>22</v>
      </c>
      <c r="C211" s="394" t="s">
        <v>93</v>
      </c>
      <c r="D211" s="917">
        <v>148.09800000000001</v>
      </c>
      <c r="E211" s="918">
        <v>157.05600000000001</v>
      </c>
      <c r="F211" s="922">
        <v>234.79499999999999</v>
      </c>
      <c r="G211" s="924">
        <v>297.47699999999998</v>
      </c>
      <c r="H211" s="918">
        <v>531.03200000000004</v>
      </c>
      <c r="I211" s="919">
        <v>628.56100000000004</v>
      </c>
      <c r="J211" s="920">
        <v>872.31700000000001</v>
      </c>
      <c r="K211" s="918">
        <v>869.995</v>
      </c>
      <c r="L211" s="922">
        <v>1601.9290000000001</v>
      </c>
      <c r="M211" s="920">
        <v>1206.5029999999999</v>
      </c>
      <c r="N211" s="918">
        <v>1496.5509999999999</v>
      </c>
      <c r="O211" s="922">
        <v>1399.577</v>
      </c>
      <c r="P211" s="1080">
        <v>850.62799999999993</v>
      </c>
      <c r="Q211" s="918">
        <v>375.06299999999999</v>
      </c>
      <c r="R211" s="923">
        <v>182.50800000000001</v>
      </c>
      <c r="S211" s="920">
        <v>39.18</v>
      </c>
      <c r="T211" s="918">
        <v>26.501000000000001</v>
      </c>
      <c r="U211" s="954"/>
      <c r="V211" s="924"/>
      <c r="W211" s="1077"/>
      <c r="X211" s="923"/>
      <c r="Y211" s="924"/>
      <c r="Z211" s="926"/>
      <c r="AA211" s="923"/>
      <c r="AB211" s="927"/>
      <c r="AC211" s="918"/>
      <c r="AD211" s="922"/>
      <c r="AE211" s="920"/>
      <c r="AF211" s="926"/>
      <c r="AG211" s="922"/>
      <c r="AH211" s="920"/>
      <c r="AI211" s="918"/>
      <c r="AJ211" s="922"/>
      <c r="AK211" s="920"/>
      <c r="AL211" s="918"/>
      <c r="AM211" s="928"/>
      <c r="AP211" s="55"/>
      <c r="AQ211" s="783"/>
      <c r="AR211" s="1576"/>
      <c r="AS211" s="1576"/>
      <c r="AT211" s="1576"/>
      <c r="AU211" s="1575"/>
      <c r="AV211" s="1577"/>
      <c r="AW211" s="764"/>
      <c r="AY211" s="767"/>
      <c r="AZ211" s="767"/>
      <c r="BA211" s="767"/>
      <c r="BB211" s="748"/>
      <c r="BC211" s="767"/>
      <c r="BD211" s="764"/>
      <c r="BE211" s="748"/>
      <c r="BF211" s="748"/>
      <c r="BG211" s="748"/>
      <c r="BH211" s="767"/>
      <c r="BI211" s="748"/>
      <c r="BJ211" s="764"/>
      <c r="BK211" s="755"/>
      <c r="BL211" s="755"/>
      <c r="BM211" s="755"/>
      <c r="BN211" s="755"/>
      <c r="BO211" s="755"/>
      <c r="BP211" s="764"/>
      <c r="BQ211" s="755"/>
      <c r="BR211" s="755"/>
      <c r="BS211" s="755"/>
      <c r="BT211" s="755"/>
      <c r="BU211" s="755"/>
      <c r="BV211" s="764"/>
      <c r="BW211" s="755"/>
      <c r="BX211" s="755"/>
      <c r="BY211" s="755"/>
      <c r="BZ211" s="755"/>
      <c r="CA211" s="755"/>
      <c r="CB211" s="764"/>
      <c r="CC211" s="252"/>
      <c r="CD211" s="252"/>
      <c r="CE211" s="252"/>
      <c r="CF211" s="748"/>
      <c r="CG211" s="767"/>
      <c r="CH211" s="764"/>
      <c r="CI211" s="755"/>
      <c r="CJ211" s="755"/>
      <c r="CK211" s="755"/>
      <c r="CL211" s="755"/>
      <c r="CM211" s="755"/>
      <c r="CN211" s="764"/>
      <c r="CO211" s="252"/>
      <c r="CP211" s="252"/>
      <c r="CQ211" s="252"/>
      <c r="CR211" s="252"/>
      <c r="CS211" s="252"/>
      <c r="CT211" s="758"/>
      <c r="CU211" s="767"/>
      <c r="CV211" s="767"/>
      <c r="CW211" s="767"/>
      <c r="CX211" s="767"/>
      <c r="CY211" s="758"/>
      <c r="CZ211" s="758"/>
      <c r="DA211" s="252"/>
      <c r="DB211" s="252"/>
      <c r="DC211" s="252"/>
      <c r="DD211" s="252"/>
      <c r="DE211" s="252"/>
      <c r="DF211" s="764"/>
      <c r="DG211" s="755"/>
      <c r="DH211" s="755"/>
      <c r="DI211" s="755"/>
      <c r="DJ211" s="755"/>
      <c r="DK211" s="755"/>
      <c r="DL211" s="764"/>
      <c r="DM211" s="755"/>
      <c r="DN211" s="755"/>
      <c r="DO211" s="755"/>
      <c r="DP211" s="755"/>
      <c r="DQ211" s="755"/>
      <c r="DR211" s="764"/>
      <c r="DS211" s="755"/>
      <c r="DT211" s="755"/>
      <c r="DU211" s="755"/>
      <c r="DV211" s="755"/>
      <c r="DW211" s="755"/>
      <c r="DX211" s="764"/>
      <c r="DY211" s="252"/>
      <c r="DZ211" s="252"/>
      <c r="EA211" s="252"/>
      <c r="EB211" s="748"/>
      <c r="EC211" s="767"/>
      <c r="ED211" s="764"/>
      <c r="EE211" s="755"/>
      <c r="EF211" s="755"/>
      <c r="EG211" s="755"/>
      <c r="EH211" s="755"/>
      <c r="EI211" s="755"/>
      <c r="EJ211" s="764"/>
      <c r="EK211" s="252"/>
      <c r="EL211" s="252"/>
      <c r="EM211" s="252"/>
      <c r="EN211" s="252"/>
      <c r="EO211" s="252"/>
      <c r="EP211" s="764"/>
      <c r="EQ211" s="252"/>
      <c r="ER211" s="254"/>
      <c r="ES211" s="252"/>
      <c r="ET211" s="748"/>
      <c r="EU211" s="767"/>
      <c r="EV211" s="764"/>
      <c r="EW211" s="755"/>
      <c r="EX211" s="755"/>
      <c r="EY211" s="755"/>
      <c r="EZ211" s="755"/>
      <c r="FA211" s="755"/>
      <c r="FB211" s="764"/>
      <c r="FC211" s="755"/>
      <c r="FD211" s="755"/>
      <c r="FE211" s="755"/>
      <c r="FF211" s="755"/>
      <c r="FG211" s="755"/>
      <c r="FH211" s="764"/>
      <c r="FI211" s="755"/>
      <c r="FJ211" s="755"/>
      <c r="FK211" s="755"/>
      <c r="FL211" s="755"/>
      <c r="FM211" s="755"/>
      <c r="FN211" s="764"/>
      <c r="FO211" s="773"/>
      <c r="FP211" s="765"/>
      <c r="FQ211" s="766"/>
      <c r="FR211" s="757"/>
      <c r="FS211" s="254"/>
      <c r="FT211" s="764"/>
      <c r="FU211" s="755"/>
      <c r="FV211" s="755"/>
      <c r="FW211" s="755"/>
      <c r="FX211" s="755"/>
      <c r="FY211" s="755"/>
      <c r="FZ211" s="764"/>
      <c r="GA211" s="252"/>
      <c r="GB211" s="252"/>
      <c r="GC211" s="252"/>
      <c r="GD211" s="252"/>
      <c r="GE211" s="252"/>
      <c r="GF211" s="764"/>
      <c r="GG211" s="755"/>
      <c r="GH211" s="755"/>
      <c r="GI211" s="755"/>
      <c r="GJ211" s="755"/>
      <c r="GK211" s="755"/>
      <c r="GL211" s="764"/>
      <c r="GM211" s="755"/>
      <c r="GN211" s="755"/>
      <c r="GO211" s="755"/>
      <c r="GP211" s="755"/>
      <c r="GQ211" s="755"/>
      <c r="GR211" s="764"/>
      <c r="GS211" s="252"/>
      <c r="GT211" s="783"/>
      <c r="GU211" s="252"/>
      <c r="GV211" s="252"/>
      <c r="GW211" s="252"/>
      <c r="GX211" s="783"/>
      <c r="GY211" s="767"/>
      <c r="GZ211" s="767"/>
      <c r="HA211" s="767"/>
      <c r="HB211" s="748"/>
      <c r="HC211" s="767"/>
      <c r="HD211" s="764"/>
      <c r="HE211" s="767"/>
      <c r="HF211" s="767"/>
      <c r="HG211" s="767"/>
      <c r="HH211" s="748"/>
      <c r="HI211" s="757"/>
      <c r="HJ211" s="764"/>
      <c r="HK211" s="252"/>
      <c r="HL211" s="252"/>
      <c r="HM211" s="252"/>
      <c r="HN211" s="767"/>
      <c r="HO211" s="252"/>
      <c r="HP211" s="764"/>
      <c r="HQ211" s="767"/>
      <c r="HR211" s="767"/>
      <c r="HS211" s="767"/>
      <c r="HT211" s="748"/>
      <c r="HU211" s="767"/>
      <c r="HV211" s="764"/>
      <c r="HW211" s="767"/>
      <c r="HX211" s="767"/>
      <c r="HY211" s="767"/>
      <c r="HZ211" s="748"/>
      <c r="IA211" s="767"/>
      <c r="IB211" s="764"/>
      <c r="IC211" s="773"/>
      <c r="ID211" s="762"/>
      <c r="IE211" s="766"/>
      <c r="IF211" s="767"/>
      <c r="IG211" s="767"/>
      <c r="IH211" s="764"/>
      <c r="II211" s="755"/>
      <c r="IJ211" s="755"/>
      <c r="IK211" s="755"/>
      <c r="IL211" s="755"/>
      <c r="IM211" s="755"/>
      <c r="IN211" s="764"/>
      <c r="IO211" s="252"/>
      <c r="IP211" s="252"/>
      <c r="IQ211" s="252"/>
      <c r="IR211" s="252"/>
      <c r="IS211" s="252"/>
      <c r="IT211" s="764"/>
      <c r="IU211" s="252"/>
      <c r="IV211" s="252"/>
      <c r="IW211" s="252"/>
      <c r="IX211" s="767"/>
      <c r="IY211" s="768"/>
      <c r="IZ211" s="252"/>
      <c r="JF211" s="59"/>
      <c r="JG211" s="764"/>
      <c r="JH211" s="755"/>
      <c r="JI211" s="755"/>
      <c r="JJ211" s="755"/>
      <c r="JK211" s="755"/>
      <c r="JL211" s="755"/>
      <c r="JM211" s="764"/>
      <c r="JN211" s="755"/>
      <c r="JO211" s="755"/>
      <c r="JP211" s="755"/>
      <c r="JQ211" s="755"/>
      <c r="JR211" s="755"/>
      <c r="JS211" s="764"/>
      <c r="JT211" s="755"/>
      <c r="JU211" s="755"/>
      <c r="JV211" s="755"/>
      <c r="JW211" s="755"/>
      <c r="JX211" s="755"/>
      <c r="JY211" s="764"/>
      <c r="JZ211" s="755"/>
      <c r="KA211" s="756"/>
      <c r="KB211" s="757"/>
      <c r="KC211" s="767"/>
      <c r="KD211" s="748"/>
      <c r="KE211" s="764"/>
      <c r="KF211" s="755"/>
      <c r="KG211" s="755"/>
      <c r="KH211" s="755"/>
      <c r="KI211" s="755"/>
      <c r="KJ211" s="755"/>
      <c r="KK211" s="764"/>
      <c r="KL211" s="764"/>
      <c r="KM211" s="252"/>
      <c r="KN211" s="252"/>
      <c r="KO211" s="252"/>
      <c r="KP211" s="252"/>
      <c r="KQ211" s="764"/>
      <c r="KR211" s="755"/>
      <c r="KS211" s="755"/>
      <c r="KT211" s="755"/>
      <c r="KU211" s="755"/>
      <c r="KV211" s="755"/>
      <c r="KW211" s="764"/>
      <c r="KX211" s="755"/>
      <c r="KY211" s="755"/>
      <c r="KZ211" s="755"/>
      <c r="LA211" s="755"/>
      <c r="LB211" s="755"/>
      <c r="LC211" s="252"/>
      <c r="LD211" s="755"/>
      <c r="LE211" s="755"/>
      <c r="LF211" s="755"/>
      <c r="LG211" s="755"/>
      <c r="LH211" s="755"/>
      <c r="LI211" s="252"/>
      <c r="LJ211" s="755"/>
      <c r="LK211" s="755"/>
      <c r="LL211" s="755"/>
      <c r="LM211" s="755"/>
      <c r="LN211" s="755"/>
      <c r="LO211" s="764"/>
      <c r="LP211" s="755"/>
      <c r="LQ211" s="755"/>
      <c r="LR211" s="755"/>
      <c r="LS211" s="755"/>
      <c r="LT211" s="755"/>
      <c r="LU211" s="764"/>
      <c r="LW211" s="565"/>
      <c r="LX211" s="565"/>
      <c r="LY211" s="565"/>
      <c r="LZ211" s="565"/>
      <c r="MA211" s="59"/>
      <c r="MB211" s="565"/>
      <c r="MC211" s="565"/>
      <c r="MD211" s="565"/>
      <c r="ME211" s="565"/>
      <c r="MF211" s="565"/>
      <c r="MG211" s="59"/>
      <c r="MH211" s="5"/>
      <c r="ML211" s="5"/>
      <c r="MM211" s="5"/>
      <c r="MN211" s="5"/>
      <c r="MQ211" s="5"/>
      <c r="MR211" s="279"/>
      <c r="MS211" s="252"/>
      <c r="MT211" s="252"/>
      <c r="MU211" s="252"/>
      <c r="MV211" s="252"/>
      <c r="MW211" s="5"/>
      <c r="MX211" s="5"/>
      <c r="NA211" s="5"/>
      <c r="NB211" s="5"/>
      <c r="NC211" s="5"/>
      <c r="NF211" s="5"/>
      <c r="NG211" s="5"/>
      <c r="NH211" s="59"/>
      <c r="NM211" s="21"/>
      <c r="NX211" s="3"/>
    </row>
    <row r="212" spans="1:413" ht="14.25" customHeight="1" x14ac:dyDescent="0.15">
      <c r="A212" s="2352" t="str">
        <f t="shared" si="1"/>
        <v>レタス類金額</v>
      </c>
      <c r="B212" s="2350" t="str">
        <f>B211</f>
        <v>レタス類</v>
      </c>
      <c r="C212" s="446" t="s">
        <v>94</v>
      </c>
      <c r="D212" s="984">
        <v>74963.489000000001</v>
      </c>
      <c r="E212" s="985">
        <v>71654.501000000004</v>
      </c>
      <c r="F212" s="986">
        <v>82862.990999999995</v>
      </c>
      <c r="G212" s="989">
        <v>99222.879000000001</v>
      </c>
      <c r="H212" s="985">
        <v>175158.56899999999</v>
      </c>
      <c r="I212" s="974">
        <v>184917.905</v>
      </c>
      <c r="J212" s="983">
        <v>248733.54</v>
      </c>
      <c r="K212" s="985">
        <v>191722.32800000001</v>
      </c>
      <c r="L212" s="986">
        <v>329172.16700000002</v>
      </c>
      <c r="M212" s="983">
        <v>226793.443</v>
      </c>
      <c r="N212" s="985">
        <v>280759.554</v>
      </c>
      <c r="O212" s="986">
        <v>218415.78200000001</v>
      </c>
      <c r="P212" s="991">
        <v>121093.281</v>
      </c>
      <c r="Q212" s="985">
        <v>46604.789000000012</v>
      </c>
      <c r="R212" s="988">
        <v>23598.414000000001</v>
      </c>
      <c r="S212" s="983">
        <v>9490.0669999999991</v>
      </c>
      <c r="T212" s="985">
        <v>9308.1419999999998</v>
      </c>
      <c r="U212" s="986"/>
      <c r="V212" s="989"/>
      <c r="W212" s="973"/>
      <c r="X212" s="988"/>
      <c r="Y212" s="989"/>
      <c r="Z212" s="990"/>
      <c r="AA212" s="988"/>
      <c r="AB212" s="991"/>
      <c r="AC212" s="985"/>
      <c r="AD212" s="986"/>
      <c r="AE212" s="983"/>
      <c r="AF212" s="990"/>
      <c r="AG212" s="986"/>
      <c r="AH212" s="983"/>
      <c r="AI212" s="985"/>
      <c r="AJ212" s="986"/>
      <c r="AK212" s="983"/>
      <c r="AL212" s="985"/>
      <c r="AM212" s="1081"/>
      <c r="AP212" s="55"/>
      <c r="AQ212" s="783"/>
      <c r="AR212" s="1575"/>
      <c r="AS212" s="1575"/>
      <c r="AT212" s="1575"/>
      <c r="AU212" s="1576"/>
      <c r="AV212" s="1575"/>
      <c r="AW212" s="764"/>
      <c r="AY212" s="252"/>
      <c r="AZ212" s="252"/>
      <c r="BA212" s="252"/>
      <c r="BB212" s="252"/>
      <c r="BC212" s="252"/>
      <c r="BD212" s="764"/>
      <c r="BE212" s="770"/>
      <c r="BF212" s="778"/>
      <c r="BG212" s="768"/>
      <c r="BH212" s="252"/>
      <c r="BI212" s="768"/>
      <c r="BJ212" s="764"/>
      <c r="BK212" s="755"/>
      <c r="BL212" s="755"/>
      <c r="BM212" s="755"/>
      <c r="BN212" s="755"/>
      <c r="BO212" s="755"/>
      <c r="BP212" s="764"/>
      <c r="BQ212" s="755"/>
      <c r="BR212" s="755"/>
      <c r="BS212" s="755"/>
      <c r="BT212" s="755"/>
      <c r="BU212" s="755"/>
      <c r="BV212" s="764"/>
      <c r="BW212" s="755"/>
      <c r="BX212" s="755"/>
      <c r="BY212" s="755"/>
      <c r="BZ212" s="755"/>
      <c r="CA212" s="755"/>
      <c r="CB212" s="764"/>
      <c r="CC212" s="767"/>
      <c r="CD212" s="767"/>
      <c r="CE212" s="767"/>
      <c r="CF212" s="748"/>
      <c r="CG212" s="748"/>
      <c r="CH212" s="764"/>
      <c r="CI212" s="755"/>
      <c r="CJ212" s="755"/>
      <c r="CK212" s="755"/>
      <c r="CL212" s="755"/>
      <c r="CM212" s="755"/>
      <c r="CN212" s="764"/>
      <c r="CO212" s="252"/>
      <c r="CP212" s="252"/>
      <c r="CQ212" s="252"/>
      <c r="CR212" s="252"/>
      <c r="CS212" s="748"/>
      <c r="CT212" s="764"/>
      <c r="CU212" s="748"/>
      <c r="CV212" s="748"/>
      <c r="CW212" s="748"/>
      <c r="CX212" s="767"/>
      <c r="CY212" s="768"/>
      <c r="CZ212" s="787"/>
      <c r="DA212" s="252"/>
      <c r="DB212" s="252"/>
      <c r="DC212" s="252"/>
      <c r="DD212" s="767"/>
      <c r="DE212" s="767"/>
      <c r="DF212" s="787"/>
      <c r="DG212" s="252"/>
      <c r="DH212" s="252"/>
      <c r="DI212" s="252"/>
      <c r="DJ212" s="252"/>
      <c r="DK212" s="748"/>
      <c r="DL212" s="764"/>
      <c r="DM212" s="252"/>
      <c r="DN212" s="252"/>
      <c r="DO212" s="252"/>
      <c r="DP212" s="252"/>
      <c r="DQ212" s="748"/>
      <c r="DR212" s="764"/>
      <c r="DS212" s="252"/>
      <c r="DT212" s="252"/>
      <c r="DU212" s="252"/>
      <c r="DV212" s="252"/>
      <c r="DW212" s="748"/>
      <c r="DX212" s="764"/>
      <c r="DY212" s="755"/>
      <c r="DZ212" s="755"/>
      <c r="EA212" s="755"/>
      <c r="EB212" s="755"/>
      <c r="EC212" s="755"/>
      <c r="ED212" s="764"/>
      <c r="EE212" s="252"/>
      <c r="EF212" s="252"/>
      <c r="EG212" s="252"/>
      <c r="EH212" s="252"/>
      <c r="EI212" s="748"/>
      <c r="EJ212" s="764"/>
      <c r="EK212" s="767"/>
      <c r="EL212" s="1344"/>
      <c r="EM212" s="767"/>
      <c r="EN212" s="252"/>
      <c r="EO212" s="767"/>
      <c r="EP212" s="764"/>
      <c r="EQ212" s="755"/>
      <c r="ER212" s="755"/>
      <c r="ES212" s="755"/>
      <c r="ET212" s="755"/>
      <c r="EU212" s="755"/>
      <c r="EV212" s="764"/>
      <c r="EW212" s="755"/>
      <c r="EX212" s="755"/>
      <c r="EY212" s="755"/>
      <c r="EZ212" s="755"/>
      <c r="FA212" s="755"/>
      <c r="FB212" s="764"/>
      <c r="FC212" s="755"/>
      <c r="FD212" s="755"/>
      <c r="FE212" s="755"/>
      <c r="FF212" s="755"/>
      <c r="FG212" s="755"/>
      <c r="FH212" s="764"/>
      <c r="FI212" s="252"/>
      <c r="FJ212" s="252"/>
      <c r="FK212" s="252"/>
      <c r="FL212" s="748"/>
      <c r="FM212" s="767"/>
      <c r="FN212" s="764"/>
      <c r="FO212" s="252"/>
      <c r="FP212" s="252"/>
      <c r="FQ212" s="252"/>
      <c r="FR212" s="252"/>
      <c r="FS212" s="252"/>
      <c r="FT212" s="764"/>
      <c r="FU212" s="755"/>
      <c r="FV212" s="755"/>
      <c r="FW212" s="755"/>
      <c r="FX212" s="755"/>
      <c r="FY212" s="755"/>
      <c r="FZ212" s="764"/>
      <c r="GA212" s="748"/>
      <c r="GB212" s="748"/>
      <c r="GC212" s="748"/>
      <c r="GD212" s="757"/>
      <c r="GE212" s="767"/>
      <c r="GF212" s="764"/>
      <c r="GG212" s="755"/>
      <c r="GH212" s="755"/>
      <c r="GI212" s="755"/>
      <c r="GJ212" s="755"/>
      <c r="GK212" s="755"/>
      <c r="GL212" s="764"/>
      <c r="GM212" s="755"/>
      <c r="GN212" s="755"/>
      <c r="GO212" s="755"/>
      <c r="GP212" s="755"/>
      <c r="GQ212" s="755"/>
      <c r="GR212" s="764"/>
      <c r="GS212" s="748"/>
      <c r="GT212" s="825"/>
      <c r="GU212" s="748"/>
      <c r="GV212" s="767"/>
      <c r="GW212" s="767"/>
      <c r="GX212" s="783"/>
      <c r="GY212" s="748"/>
      <c r="GZ212" s="748"/>
      <c r="HA212" s="748"/>
      <c r="HB212" s="767"/>
      <c r="HC212" s="252"/>
      <c r="HD212" s="764"/>
      <c r="HE212" s="748"/>
      <c r="HF212" s="748"/>
      <c r="HG212" s="748"/>
      <c r="HH212" s="767"/>
      <c r="HI212" s="767"/>
      <c r="HJ212" s="764"/>
      <c r="HK212" s="252"/>
      <c r="HL212" s="252"/>
      <c r="HM212" s="252"/>
      <c r="HN212" s="252"/>
      <c r="HO212" s="252"/>
      <c r="HP212" s="764"/>
      <c r="HQ212" s="767"/>
      <c r="HR212" s="767"/>
      <c r="HS212" s="767"/>
      <c r="HT212" s="767"/>
      <c r="HU212" s="767"/>
      <c r="HV212" s="764"/>
      <c r="HW212" s="767"/>
      <c r="HX212" s="767"/>
      <c r="HY212" s="767"/>
      <c r="HZ212" s="252"/>
      <c r="IA212" s="767"/>
      <c r="IB212" s="764"/>
      <c r="IC212" s="773"/>
      <c r="ID212" s="762"/>
      <c r="IE212" s="766"/>
      <c r="IF212" s="766"/>
      <c r="IG212" s="254"/>
      <c r="IH212" s="764"/>
      <c r="II212" s="755"/>
      <c r="IJ212" s="755"/>
      <c r="IK212" s="755"/>
      <c r="IL212" s="755"/>
      <c r="IM212" s="755"/>
      <c r="IN212" s="764"/>
      <c r="IO212" s="748"/>
      <c r="IP212" s="748"/>
      <c r="IQ212" s="748"/>
      <c r="IR212" s="748"/>
      <c r="IS212" s="767"/>
      <c r="IT212" s="764"/>
      <c r="IU212" s="252"/>
      <c r="IV212" s="252"/>
      <c r="IW212" s="252"/>
      <c r="IX212" s="768"/>
      <c r="IY212" s="768"/>
      <c r="IZ212" s="252"/>
      <c r="JF212" s="59"/>
      <c r="JG212" s="764"/>
      <c r="JH212" s="755"/>
      <c r="JI212" s="755"/>
      <c r="JJ212" s="755"/>
      <c r="JK212" s="755"/>
      <c r="JL212" s="755"/>
      <c r="JM212" s="764"/>
      <c r="JN212" s="755"/>
      <c r="JO212" s="755"/>
      <c r="JP212" s="755"/>
      <c r="JQ212" s="755"/>
      <c r="JR212" s="755"/>
      <c r="JS212" s="764"/>
      <c r="JT212" s="755"/>
      <c r="JU212" s="755"/>
      <c r="JV212" s="755"/>
      <c r="JW212" s="755"/>
      <c r="JX212" s="755"/>
      <c r="JY212" s="764"/>
      <c r="JZ212" s="748"/>
      <c r="KA212" s="748"/>
      <c r="KB212" s="748"/>
      <c r="KC212" s="767"/>
      <c r="KD212" s="252"/>
      <c r="KE212" s="764"/>
      <c r="KF212" s="755"/>
      <c r="KG212" s="755"/>
      <c r="KH212" s="755"/>
      <c r="KI212" s="755"/>
      <c r="KJ212" s="755"/>
      <c r="KK212" s="764"/>
      <c r="KL212" s="787"/>
      <c r="KM212" s="748"/>
      <c r="KN212" s="748"/>
      <c r="KO212" s="767"/>
      <c r="KP212" s="767"/>
      <c r="KQ212" s="764"/>
      <c r="KR212" s="764"/>
      <c r="KS212" s="764"/>
      <c r="KT212" s="764"/>
      <c r="KU212" s="764"/>
      <c r="KV212" s="748"/>
      <c r="KW212" s="764"/>
      <c r="KX212" s="755"/>
      <c r="KY212" s="755"/>
      <c r="KZ212" s="755"/>
      <c r="LA212" s="755"/>
      <c r="LB212" s="755"/>
      <c r="LC212" s="252"/>
      <c r="LD212" s="755"/>
      <c r="LE212" s="755"/>
      <c r="LF212" s="755"/>
      <c r="LG212" s="755"/>
      <c r="LH212" s="755"/>
      <c r="LI212" s="252"/>
      <c r="LJ212" s="755"/>
      <c r="LK212" s="755"/>
      <c r="LL212" s="755"/>
      <c r="LM212" s="755"/>
      <c r="LN212" s="755"/>
      <c r="LO212" s="764"/>
      <c r="LP212" s="755"/>
      <c r="LQ212" s="755"/>
      <c r="LR212" s="755"/>
      <c r="LS212" s="755"/>
      <c r="LT212" s="755"/>
      <c r="LU212" s="764"/>
      <c r="LW212" s="565"/>
      <c r="LX212" s="565"/>
      <c r="LY212" s="565"/>
      <c r="LZ212" s="565"/>
      <c r="MA212" s="59"/>
      <c r="MB212" s="565"/>
      <c r="MC212" s="565"/>
      <c r="MD212" s="565"/>
      <c r="ME212" s="565"/>
      <c r="MF212" s="565"/>
      <c r="MG212" s="59"/>
      <c r="MI212" s="5"/>
      <c r="MM212" s="5"/>
      <c r="MN212" s="5"/>
      <c r="MQ212" s="5"/>
      <c r="MR212" s="279"/>
      <c r="MS212" s="252"/>
      <c r="MT212" s="252"/>
      <c r="MU212" s="252"/>
      <c r="MV212" s="252"/>
      <c r="MW212" s="5"/>
      <c r="MX212" s="5"/>
      <c r="NA212" s="5"/>
      <c r="ND212" s="5"/>
      <c r="NF212" s="5"/>
      <c r="NG212" s="5"/>
      <c r="NH212" s="59"/>
      <c r="NO212" s="5"/>
      <c r="NX212" s="60"/>
    </row>
    <row r="213" spans="1:413" ht="14.25" customHeight="1" x14ac:dyDescent="0.15">
      <c r="A213" s="2352" t="str">
        <f t="shared" si="1"/>
        <v>レタス類価格</v>
      </c>
      <c r="B213" s="2351" t="str">
        <f>B211</f>
        <v>レタス類</v>
      </c>
      <c r="C213" s="417" t="s">
        <v>96</v>
      </c>
      <c r="D213" s="941">
        <v>506</v>
      </c>
      <c r="E213" s="942">
        <v>456</v>
      </c>
      <c r="F213" s="946">
        <v>353</v>
      </c>
      <c r="G213" s="948">
        <v>334</v>
      </c>
      <c r="H213" s="942">
        <v>330</v>
      </c>
      <c r="I213" s="943">
        <v>294</v>
      </c>
      <c r="J213" s="979">
        <v>285</v>
      </c>
      <c r="K213" s="942">
        <v>220</v>
      </c>
      <c r="L213" s="946">
        <v>205</v>
      </c>
      <c r="M213" s="944">
        <v>188</v>
      </c>
      <c r="N213" s="942">
        <v>188</v>
      </c>
      <c r="O213" s="946">
        <v>156</v>
      </c>
      <c r="P213" s="950">
        <v>142.35750645405514</v>
      </c>
      <c r="Q213" s="942">
        <v>124.25856189493501</v>
      </c>
      <c r="R213" s="947">
        <v>129.30071010585837</v>
      </c>
      <c r="S213" s="944">
        <v>242.21712608473709</v>
      </c>
      <c r="T213" s="942">
        <v>351.23738726840492</v>
      </c>
      <c r="U213" s="946"/>
      <c r="V213" s="948"/>
      <c r="W213" s="980"/>
      <c r="X213" s="947"/>
      <c r="Y213" s="948"/>
      <c r="Z213" s="949"/>
      <c r="AA213" s="947"/>
      <c r="AB213" s="950"/>
      <c r="AC213" s="942"/>
      <c r="AD213" s="946"/>
      <c r="AE213" s="944"/>
      <c r="AF213" s="949"/>
      <c r="AG213" s="946"/>
      <c r="AH213" s="944"/>
      <c r="AI213" s="942"/>
      <c r="AJ213" s="946"/>
      <c r="AK213" s="944"/>
      <c r="AL213" s="942"/>
      <c r="AM213" s="951"/>
      <c r="AP213" s="55"/>
      <c r="AQ213" s="783"/>
      <c r="AR213" s="1575"/>
      <c r="AS213" s="1575"/>
      <c r="AT213" s="1575"/>
      <c r="AU213" s="1575"/>
      <c r="AV213" s="1576"/>
      <c r="AW213" s="764"/>
      <c r="AY213" s="767"/>
      <c r="AZ213" s="767"/>
      <c r="BA213" s="767"/>
      <c r="BB213" s="768"/>
      <c r="BC213" s="767"/>
      <c r="BD213" s="764"/>
      <c r="BE213" s="767"/>
      <c r="BF213" s="767"/>
      <c r="BG213" s="767"/>
      <c r="BH213" s="748"/>
      <c r="BI213" s="767"/>
      <c r="BJ213" s="764"/>
      <c r="BK213" s="755"/>
      <c r="BL213" s="755"/>
      <c r="BM213" s="755"/>
      <c r="BN213" s="755"/>
      <c r="BO213" s="755"/>
      <c r="BP213" s="764"/>
      <c r="BQ213" s="755"/>
      <c r="BR213" s="755"/>
      <c r="BS213" s="755"/>
      <c r="BT213" s="755"/>
      <c r="BU213" s="755"/>
      <c r="BV213" s="764"/>
      <c r="BW213" s="755"/>
      <c r="BX213" s="755"/>
      <c r="BY213" s="755"/>
      <c r="BZ213" s="755"/>
      <c r="CA213" s="755"/>
      <c r="CB213" s="764"/>
      <c r="CC213" s="767"/>
      <c r="CD213" s="767"/>
      <c r="CE213" s="767"/>
      <c r="CF213" s="768"/>
      <c r="CG213" s="767"/>
      <c r="CH213" s="764"/>
      <c r="CI213" s="755"/>
      <c r="CJ213" s="755"/>
      <c r="CK213" s="755"/>
      <c r="CL213" s="755"/>
      <c r="CM213" s="755"/>
      <c r="CN213" s="764"/>
      <c r="CO213" s="767"/>
      <c r="CP213" s="767"/>
      <c r="CQ213" s="767"/>
      <c r="CR213" s="748"/>
      <c r="CS213" s="748"/>
      <c r="CT213" s="787"/>
      <c r="CU213" s="748"/>
      <c r="CV213" s="748"/>
      <c r="CW213" s="748"/>
      <c r="CX213" s="767"/>
      <c r="CY213" s="252"/>
      <c r="CZ213" s="758"/>
      <c r="DA213" s="767"/>
      <c r="DB213" s="767"/>
      <c r="DC213" s="767"/>
      <c r="DD213" s="767"/>
      <c r="DE213" s="252"/>
      <c r="DF213" s="787"/>
      <c r="DG213" s="755"/>
      <c r="DH213" s="755"/>
      <c r="DI213" s="755"/>
      <c r="DJ213" s="755"/>
      <c r="DK213" s="755"/>
      <c r="DL213" s="764"/>
      <c r="DM213" s="755"/>
      <c r="DN213" s="755"/>
      <c r="DO213" s="755"/>
      <c r="DP213" s="755"/>
      <c r="DQ213" s="755"/>
      <c r="DR213" s="764"/>
      <c r="DS213" s="755"/>
      <c r="DT213" s="755"/>
      <c r="DU213" s="755"/>
      <c r="DV213" s="755"/>
      <c r="DW213" s="755"/>
      <c r="DX213" s="764"/>
      <c r="DY213" s="252"/>
      <c r="DZ213" s="252"/>
      <c r="EA213" s="252"/>
      <c r="EB213" s="252"/>
      <c r="EC213" s="252"/>
      <c r="ED213" s="764"/>
      <c r="EE213" s="755"/>
      <c r="EF213" s="755"/>
      <c r="EG213" s="755"/>
      <c r="EH213" s="755"/>
      <c r="EI213" s="755"/>
      <c r="EJ213" s="764"/>
      <c r="EK213" s="767"/>
      <c r="EL213" s="1344"/>
      <c r="EM213" s="767"/>
      <c r="EN213" s="748"/>
      <c r="EO213" s="767"/>
      <c r="EP213" s="764"/>
      <c r="EQ213" s="252"/>
      <c r="ER213" s="254"/>
      <c r="ES213" s="252"/>
      <c r="ET213" s="252"/>
      <c r="EU213" s="252"/>
      <c r="EV213" s="764"/>
      <c r="EW213" s="755"/>
      <c r="EX213" s="755"/>
      <c r="EY213" s="755"/>
      <c r="EZ213" s="755"/>
      <c r="FA213" s="755"/>
      <c r="FB213" s="764"/>
      <c r="FC213" s="755"/>
      <c r="FD213" s="755"/>
      <c r="FE213" s="755"/>
      <c r="FF213" s="755"/>
      <c r="FG213" s="755"/>
      <c r="FH213" s="764"/>
      <c r="FI213" s="252"/>
      <c r="FJ213" s="252"/>
      <c r="FK213" s="252"/>
      <c r="FL213" s="748"/>
      <c r="FM213" s="767"/>
      <c r="FN213" s="764"/>
      <c r="FO213" s="748"/>
      <c r="FP213" s="748"/>
      <c r="FQ213" s="748"/>
      <c r="FR213" s="767"/>
      <c r="FS213" s="254"/>
      <c r="FT213" s="758"/>
      <c r="FU213" s="755"/>
      <c r="FV213" s="755"/>
      <c r="FW213" s="755"/>
      <c r="FX213" s="755"/>
      <c r="FY213" s="755"/>
      <c r="FZ213" s="764"/>
      <c r="GA213" s="767"/>
      <c r="GB213" s="767"/>
      <c r="GC213" s="767"/>
      <c r="GD213" s="748"/>
      <c r="GE213" s="767"/>
      <c r="GF213" s="764"/>
      <c r="GG213" s="755"/>
      <c r="GH213" s="755"/>
      <c r="GI213" s="755"/>
      <c r="GJ213" s="755"/>
      <c r="GK213" s="755"/>
      <c r="GL213" s="755"/>
      <c r="GM213" s="755"/>
      <c r="GN213" s="755"/>
      <c r="GO213" s="755"/>
      <c r="GP213" s="755"/>
      <c r="GQ213" s="755"/>
      <c r="GR213" s="764"/>
      <c r="GS213" s="767"/>
      <c r="GT213" s="780"/>
      <c r="GU213" s="767"/>
      <c r="GV213" s="767"/>
      <c r="GW213" s="748"/>
      <c r="GX213" s="783"/>
      <c r="GY213" s="767"/>
      <c r="GZ213" s="767"/>
      <c r="HA213" s="767"/>
      <c r="HB213" s="757"/>
      <c r="HC213" s="254"/>
      <c r="HD213" s="764"/>
      <c r="HE213" s="767"/>
      <c r="HF213" s="767"/>
      <c r="HG213" s="767"/>
      <c r="HH213" s="254"/>
      <c r="HI213" s="254"/>
      <c r="HJ213" s="764"/>
      <c r="HK213" s="252"/>
      <c r="HL213" s="252"/>
      <c r="HM213" s="252"/>
      <c r="HN213" s="767"/>
      <c r="HO213" s="252"/>
      <c r="HP213" s="764"/>
      <c r="HQ213" s="767"/>
      <c r="HR213" s="767"/>
      <c r="HS213" s="767"/>
      <c r="HT213" s="767"/>
      <c r="HU213" s="252"/>
      <c r="HV213" s="764"/>
      <c r="HW213" s="773"/>
      <c r="HX213" s="762"/>
      <c r="HY213" s="766"/>
      <c r="HZ213" s="748"/>
      <c r="IA213" s="768"/>
      <c r="IB213" s="764"/>
      <c r="IC213" s="252"/>
      <c r="ID213" s="252"/>
      <c r="IE213" s="252"/>
      <c r="IF213" s="252"/>
      <c r="IG213" s="252"/>
      <c r="IH213" s="764"/>
      <c r="II213" s="755"/>
      <c r="IJ213" s="755"/>
      <c r="IK213" s="755"/>
      <c r="IL213" s="755"/>
      <c r="IM213" s="755"/>
      <c r="IN213" s="764"/>
      <c r="IO213" s="767"/>
      <c r="IP213" s="767"/>
      <c r="IQ213" s="767"/>
      <c r="IR213" s="252"/>
      <c r="IS213" s="252"/>
      <c r="IT213" s="764"/>
      <c r="IU213" s="252"/>
      <c r="IV213" s="252"/>
      <c r="IW213" s="252"/>
      <c r="IX213" s="252"/>
      <c r="IY213" s="252"/>
      <c r="IZ213" s="252"/>
      <c r="JF213" s="59"/>
      <c r="JG213" s="764"/>
      <c r="JH213" s="755"/>
      <c r="JI213" s="755"/>
      <c r="JJ213" s="755"/>
      <c r="JK213" s="755"/>
      <c r="JL213" s="755"/>
      <c r="JM213" s="764"/>
      <c r="JN213" s="755"/>
      <c r="JO213" s="755"/>
      <c r="JP213" s="755"/>
      <c r="JQ213" s="755"/>
      <c r="JR213" s="755"/>
      <c r="JS213" s="764"/>
      <c r="JT213" s="755"/>
      <c r="JU213" s="755"/>
      <c r="JV213" s="755"/>
      <c r="JW213" s="755"/>
      <c r="JX213" s="755"/>
      <c r="JY213" s="764"/>
      <c r="JZ213" s="748"/>
      <c r="KA213" s="748"/>
      <c r="KB213" s="748"/>
      <c r="KC213" s="767"/>
      <c r="KD213" s="252"/>
      <c r="KE213" s="764"/>
      <c r="KF213" s="755"/>
      <c r="KG213" s="755"/>
      <c r="KH213" s="755"/>
      <c r="KI213" s="755"/>
      <c r="KJ213" s="755"/>
      <c r="KK213" s="764"/>
      <c r="KL213" s="787"/>
      <c r="KM213" s="748"/>
      <c r="KN213" s="748"/>
      <c r="KO213" s="767"/>
      <c r="KP213" s="757"/>
      <c r="KQ213" s="764"/>
      <c r="KR213" s="755"/>
      <c r="KS213" s="755"/>
      <c r="KT213" s="755"/>
      <c r="KU213" s="755"/>
      <c r="KV213" s="755"/>
      <c r="KW213" s="764"/>
      <c r="KX213" s="755"/>
      <c r="KY213" s="755"/>
      <c r="KZ213" s="755"/>
      <c r="LA213" s="755"/>
      <c r="LB213" s="755"/>
      <c r="LC213" s="252"/>
      <c r="LD213" s="755"/>
      <c r="LE213" s="755"/>
      <c r="LF213" s="755"/>
      <c r="LG213" s="755"/>
      <c r="LH213" s="755"/>
      <c r="LI213" s="252"/>
      <c r="LJ213" s="755"/>
      <c r="LK213" s="755"/>
      <c r="LL213" s="755"/>
      <c r="LM213" s="755"/>
      <c r="LN213" s="755"/>
      <c r="LO213" s="764"/>
      <c r="LP213" s="755"/>
      <c r="LQ213" s="755"/>
      <c r="LR213" s="755"/>
      <c r="LS213" s="755"/>
      <c r="LT213" s="755"/>
      <c r="LU213" s="764"/>
      <c r="LW213" s="565"/>
      <c r="LX213" s="565"/>
      <c r="LY213" s="565"/>
      <c r="LZ213" s="565"/>
      <c r="MA213" s="59"/>
      <c r="MB213" s="565"/>
      <c r="MC213" s="565"/>
      <c r="MD213" s="565"/>
      <c r="ME213" s="565"/>
      <c r="MF213" s="565"/>
      <c r="MG213" s="59"/>
      <c r="MH213" s="5"/>
      <c r="ML213" s="5"/>
      <c r="MM213" s="5"/>
      <c r="MN213" s="5"/>
      <c r="MQ213" s="5"/>
      <c r="MR213" s="279"/>
      <c r="MS213" s="252"/>
      <c r="MT213" s="252"/>
      <c r="MU213" s="252"/>
      <c r="MV213" s="252"/>
      <c r="MW213" s="5"/>
      <c r="MX213" s="5"/>
      <c r="NB213" s="5"/>
      <c r="NC213" s="5"/>
      <c r="NF213" s="5"/>
      <c r="NG213" s="5"/>
      <c r="NH213" s="59"/>
      <c r="NX213" s="60"/>
    </row>
    <row r="214" spans="1:413" ht="14.25" customHeight="1" x14ac:dyDescent="0.15">
      <c r="A214" s="2352" t="str">
        <f t="shared" si="1"/>
        <v>レタス数量</v>
      </c>
      <c r="B214" s="250" t="s">
        <v>23</v>
      </c>
      <c r="C214" s="394" t="s">
        <v>93</v>
      </c>
      <c r="D214" s="917">
        <v>68.346999999999994</v>
      </c>
      <c r="E214" s="918">
        <v>66.977000000000004</v>
      </c>
      <c r="F214" s="922">
        <v>125.36199999999999</v>
      </c>
      <c r="G214" s="924">
        <v>190.77799999999999</v>
      </c>
      <c r="H214" s="918">
        <v>419.44900000000001</v>
      </c>
      <c r="I214" s="919">
        <v>521.54999999999995</v>
      </c>
      <c r="J214" s="920">
        <v>708.54700000000003</v>
      </c>
      <c r="K214" s="918">
        <v>697.52499999999998</v>
      </c>
      <c r="L214" s="922">
        <v>1308.4559999999999</v>
      </c>
      <c r="M214" s="920">
        <v>983.56399999999996</v>
      </c>
      <c r="N214" s="926">
        <v>1231.9459999999999</v>
      </c>
      <c r="O214" s="961">
        <v>1149.8420000000001</v>
      </c>
      <c r="P214" s="920">
        <v>684.73199999999997</v>
      </c>
      <c r="Q214" s="918">
        <v>307.45299999999997</v>
      </c>
      <c r="R214" s="923">
        <v>154.70099999999999</v>
      </c>
      <c r="S214" s="924">
        <v>32.360999999999997</v>
      </c>
      <c r="T214" s="918">
        <v>23.834</v>
      </c>
      <c r="U214" s="922"/>
      <c r="V214" s="924"/>
      <c r="W214" s="1077"/>
      <c r="X214" s="925"/>
      <c r="Y214" s="924"/>
      <c r="Z214" s="926"/>
      <c r="AA214" s="923"/>
      <c r="AB214" s="927"/>
      <c r="AC214" s="926"/>
      <c r="AD214" s="922"/>
      <c r="AE214" s="920"/>
      <c r="AF214" s="926"/>
      <c r="AG214" s="922"/>
      <c r="AH214" s="920"/>
      <c r="AI214" s="918"/>
      <c r="AJ214" s="922"/>
      <c r="AK214" s="920"/>
      <c r="AL214" s="918"/>
      <c r="AM214" s="928"/>
      <c r="AP214" s="55"/>
      <c r="AR214" s="1575"/>
      <c r="AS214" s="1575"/>
      <c r="AT214" s="1575"/>
      <c r="AU214" s="1575"/>
      <c r="AV214" s="1575"/>
      <c r="AY214" s="748"/>
      <c r="AZ214" s="748"/>
      <c r="BA214" s="748"/>
      <c r="BB214" s="767"/>
      <c r="BC214" s="748"/>
      <c r="BD214" s="764"/>
      <c r="BE214" s="748"/>
      <c r="BF214" s="748"/>
      <c r="BG214" s="748"/>
      <c r="BH214" s="767"/>
      <c r="BI214" s="767"/>
      <c r="BJ214" s="764"/>
      <c r="BK214" s="755"/>
      <c r="BL214" s="755"/>
      <c r="BM214" s="755"/>
      <c r="BN214" s="755"/>
      <c r="BO214" s="755"/>
      <c r="BP214" s="764"/>
      <c r="BQ214" s="767"/>
      <c r="BR214" s="767"/>
      <c r="BS214" s="767"/>
      <c r="BT214" s="748"/>
      <c r="BU214" s="252"/>
      <c r="BV214" s="764"/>
      <c r="BW214" s="755"/>
      <c r="BX214" s="755"/>
      <c r="BY214" s="755"/>
      <c r="BZ214" s="755"/>
      <c r="CA214" s="755"/>
      <c r="CB214" s="764"/>
      <c r="CC214" s="767"/>
      <c r="CD214" s="767"/>
      <c r="CE214" s="767"/>
      <c r="CF214" s="767"/>
      <c r="CG214" s="767"/>
      <c r="CH214" s="764"/>
      <c r="CI214" s="755"/>
      <c r="CJ214" s="755"/>
      <c r="CK214" s="755"/>
      <c r="CL214" s="755"/>
      <c r="CM214" s="755"/>
      <c r="CN214" s="764"/>
      <c r="CO214" s="767"/>
      <c r="CP214" s="767"/>
      <c r="CQ214" s="767"/>
      <c r="CR214" s="768"/>
      <c r="CS214" s="748"/>
      <c r="CT214" s="758"/>
      <c r="CU214" s="767"/>
      <c r="CV214" s="767"/>
      <c r="CW214" s="767"/>
      <c r="CX214" s="768"/>
      <c r="CY214" s="768"/>
      <c r="CZ214" s="758"/>
      <c r="DA214" s="252"/>
      <c r="DB214" s="252"/>
      <c r="DC214" s="252"/>
      <c r="DD214" s="252"/>
      <c r="DE214" s="252"/>
      <c r="DF214" s="787"/>
      <c r="DG214" s="252"/>
      <c r="DH214" s="252"/>
      <c r="DI214" s="252"/>
      <c r="DJ214" s="252"/>
      <c r="DK214" s="252"/>
      <c r="DL214" s="764"/>
      <c r="DM214" s="252"/>
      <c r="DN214" s="252"/>
      <c r="DO214" s="252"/>
      <c r="DP214" s="252"/>
      <c r="DQ214" s="252"/>
      <c r="DR214" s="764"/>
      <c r="DS214" s="252"/>
      <c r="DT214" s="252"/>
      <c r="DU214" s="252"/>
      <c r="DV214" s="252"/>
      <c r="DW214" s="252"/>
      <c r="DX214" s="764"/>
      <c r="DY214" s="755"/>
      <c r="DZ214" s="755"/>
      <c r="EA214" s="755"/>
      <c r="EB214" s="755"/>
      <c r="EC214" s="755"/>
      <c r="ED214" s="764"/>
      <c r="EE214" s="252"/>
      <c r="EF214" s="252"/>
      <c r="EG214" s="252"/>
      <c r="EH214" s="252"/>
      <c r="EI214" s="252"/>
      <c r="EJ214" s="764"/>
      <c r="EK214" s="767"/>
      <c r="EL214" s="1344"/>
      <c r="EM214" s="767"/>
      <c r="EN214" s="767"/>
      <c r="EO214" s="767"/>
      <c r="EP214" s="764"/>
      <c r="EQ214" s="755"/>
      <c r="ER214" s="755"/>
      <c r="ES214" s="755"/>
      <c r="ET214" s="755"/>
      <c r="EU214" s="755"/>
      <c r="EV214" s="764"/>
      <c r="EW214" s="755"/>
      <c r="EX214" s="755"/>
      <c r="EY214" s="755"/>
      <c r="EZ214" s="755"/>
      <c r="FA214" s="755"/>
      <c r="FB214" s="764"/>
      <c r="FC214" s="755"/>
      <c r="FD214" s="755"/>
      <c r="FE214" s="755"/>
      <c r="FF214" s="755"/>
      <c r="FG214" s="755"/>
      <c r="FH214" s="764"/>
      <c r="FI214" s="252"/>
      <c r="FJ214" s="252"/>
      <c r="FK214" s="252"/>
      <c r="FL214" s="748"/>
      <c r="FM214" s="767"/>
      <c r="FN214" s="764"/>
      <c r="FO214" s="767"/>
      <c r="FP214" s="767"/>
      <c r="FQ214" s="767"/>
      <c r="FR214" s="748"/>
      <c r="FS214" s="767"/>
      <c r="FT214" s="758"/>
      <c r="FU214" s="755"/>
      <c r="FV214" s="755"/>
      <c r="FW214" s="755"/>
      <c r="FX214" s="755"/>
      <c r="FY214" s="755"/>
      <c r="FZ214" s="764"/>
      <c r="GA214" s="252"/>
      <c r="GB214" s="252"/>
      <c r="GC214" s="252"/>
      <c r="GD214" s="252"/>
      <c r="GE214" s="252"/>
      <c r="GF214" s="764"/>
      <c r="GG214" s="755"/>
      <c r="GH214" s="755"/>
      <c r="GI214" s="755"/>
      <c r="GJ214" s="755"/>
      <c r="GK214" s="755"/>
      <c r="GL214" s="764"/>
      <c r="GM214" s="755"/>
      <c r="GN214" s="755"/>
      <c r="GO214" s="755"/>
      <c r="GP214" s="755"/>
      <c r="GQ214" s="755"/>
      <c r="GR214" s="764"/>
      <c r="GS214" s="767"/>
      <c r="GT214" s="767"/>
      <c r="GU214" s="767"/>
      <c r="GV214" s="757"/>
      <c r="GW214" s="254"/>
      <c r="GX214" s="783"/>
      <c r="GY214" s="252"/>
      <c r="GZ214" s="252"/>
      <c r="HA214" s="252"/>
      <c r="HB214" s="252"/>
      <c r="HC214" s="252"/>
      <c r="HD214" s="764"/>
      <c r="HE214" s="252"/>
      <c r="HF214" s="252"/>
      <c r="HG214" s="252"/>
      <c r="HH214" s="252"/>
      <c r="HI214" s="252"/>
      <c r="HJ214" s="764"/>
      <c r="HK214" s="252"/>
      <c r="HL214" s="252"/>
      <c r="HM214" s="252"/>
      <c r="HN214" s="767"/>
      <c r="HO214" s="767"/>
      <c r="HP214" s="764"/>
      <c r="HQ214" s="252"/>
      <c r="HR214" s="252"/>
      <c r="HS214" s="252"/>
      <c r="HT214" s="757"/>
      <c r="HU214" s="767"/>
      <c r="HV214" s="764"/>
      <c r="HW214" s="770"/>
      <c r="HX214" s="778"/>
      <c r="HY214" s="768"/>
      <c r="HZ214" s="748"/>
      <c r="IA214" s="768"/>
      <c r="IB214" s="764"/>
      <c r="IC214" s="773"/>
      <c r="ID214" s="762"/>
      <c r="IE214" s="766"/>
      <c r="IF214" s="766"/>
      <c r="IG214" s="766"/>
      <c r="IH214" s="764"/>
      <c r="II214" s="755"/>
      <c r="IJ214" s="755"/>
      <c r="IK214" s="755"/>
      <c r="IL214" s="755"/>
      <c r="IM214" s="755"/>
      <c r="IN214" s="764"/>
      <c r="IO214" s="767"/>
      <c r="IP214" s="767"/>
      <c r="IQ214" s="767"/>
      <c r="IR214" s="748"/>
      <c r="IS214" s="767"/>
      <c r="IT214" s="764"/>
      <c r="IU214" s="252"/>
      <c r="IV214" s="252"/>
      <c r="IW214" s="252"/>
      <c r="IX214" s="252"/>
      <c r="IY214" s="252"/>
      <c r="IZ214" s="252"/>
      <c r="JF214" s="59"/>
      <c r="JG214" s="764"/>
      <c r="JH214" s="755"/>
      <c r="JI214" s="755"/>
      <c r="JJ214" s="755"/>
      <c r="JK214" s="755"/>
      <c r="JL214" s="755"/>
      <c r="JM214" s="758"/>
      <c r="JN214" s="755"/>
      <c r="JO214" s="755"/>
      <c r="JP214" s="755"/>
      <c r="JQ214" s="755"/>
      <c r="JR214" s="755"/>
      <c r="JS214" s="764"/>
      <c r="JT214" s="755"/>
      <c r="JU214" s="755"/>
      <c r="JV214" s="755"/>
      <c r="JW214" s="755"/>
      <c r="JX214" s="755"/>
      <c r="JY214" s="764"/>
      <c r="JZ214" s="755"/>
      <c r="KA214" s="756"/>
      <c r="KB214" s="757"/>
      <c r="KC214" s="757"/>
      <c r="KD214" s="757"/>
      <c r="KE214" s="764"/>
      <c r="KF214" s="755"/>
      <c r="KG214" s="755"/>
      <c r="KH214" s="755"/>
      <c r="KI214" s="755"/>
      <c r="KJ214" s="755"/>
      <c r="KK214" s="764"/>
      <c r="KL214" s="758"/>
      <c r="KM214" s="767"/>
      <c r="KN214" s="767"/>
      <c r="KO214" s="252"/>
      <c r="KP214" s="252"/>
      <c r="KQ214" s="764"/>
      <c r="KR214" s="764"/>
      <c r="KS214" s="764"/>
      <c r="KT214" s="764"/>
      <c r="KU214" s="764"/>
      <c r="KV214" s="764"/>
      <c r="KW214" s="758"/>
      <c r="KX214" s="755"/>
      <c r="KY214" s="755"/>
      <c r="KZ214" s="755"/>
      <c r="LA214" s="755"/>
      <c r="LB214" s="755"/>
      <c r="LC214" s="252"/>
      <c r="LD214" s="755"/>
      <c r="LE214" s="755"/>
      <c r="LF214" s="755"/>
      <c r="LG214" s="755"/>
      <c r="LH214" s="755"/>
      <c r="LI214" s="252"/>
      <c r="LJ214" s="755"/>
      <c r="LK214" s="755"/>
      <c r="LL214" s="755"/>
      <c r="LM214" s="755"/>
      <c r="LN214" s="755"/>
      <c r="LO214" s="764"/>
      <c r="LP214" s="755"/>
      <c r="LQ214" s="755"/>
      <c r="LR214" s="755"/>
      <c r="LS214" s="755"/>
      <c r="LT214" s="755"/>
      <c r="LU214" s="758"/>
      <c r="LW214" s="565"/>
      <c r="LX214" s="565"/>
      <c r="LY214" s="565"/>
      <c r="LZ214" s="565"/>
      <c r="MA214" s="59"/>
      <c r="MB214" s="565"/>
      <c r="MC214" s="565"/>
      <c r="MD214" s="565"/>
      <c r="ME214" s="565"/>
      <c r="MF214" s="565"/>
      <c r="MG214" s="5"/>
      <c r="MI214" s="5"/>
      <c r="MN214" s="5"/>
      <c r="MQ214" s="5"/>
      <c r="MR214" s="279"/>
      <c r="MS214" s="252"/>
      <c r="MT214" s="252"/>
      <c r="MU214" s="252"/>
      <c r="MV214" s="252"/>
      <c r="MW214" s="5"/>
      <c r="MX214" s="5"/>
      <c r="NA214" s="5"/>
      <c r="ND214" s="5"/>
      <c r="NF214" s="5"/>
      <c r="NG214" s="5"/>
      <c r="NH214" s="59"/>
      <c r="NO214" s="5"/>
      <c r="NX214" s="3"/>
    </row>
    <row r="215" spans="1:413" ht="14.25" customHeight="1" x14ac:dyDescent="0.15">
      <c r="A215" s="2352" t="str">
        <f t="shared" si="1"/>
        <v>レタス金額</v>
      </c>
      <c r="B215" s="2350" t="str">
        <f>B214</f>
        <v>レタス</v>
      </c>
      <c r="C215" s="395" t="s">
        <v>94</v>
      </c>
      <c r="D215" s="929">
        <v>22681.615000000002</v>
      </c>
      <c r="E215" s="930">
        <v>22918.914000000001</v>
      </c>
      <c r="F215" s="934">
        <v>37723.398000000001</v>
      </c>
      <c r="G215" s="936">
        <v>55181.008000000002</v>
      </c>
      <c r="H215" s="930">
        <v>129701.34699999999</v>
      </c>
      <c r="I215" s="986">
        <v>140110.84400000001</v>
      </c>
      <c r="J215" s="932">
        <v>182688.11799999999</v>
      </c>
      <c r="K215" s="930">
        <v>140240.67000000001</v>
      </c>
      <c r="L215" s="934">
        <v>250209.609</v>
      </c>
      <c r="M215" s="932">
        <v>168578.27799999999</v>
      </c>
      <c r="N215" s="938">
        <v>211498.81099999999</v>
      </c>
      <c r="O215" s="934">
        <v>164777.03400000001</v>
      </c>
      <c r="P215" s="972">
        <v>89698.167000000001</v>
      </c>
      <c r="Q215" s="930">
        <v>34174.084000000003</v>
      </c>
      <c r="R215" s="935">
        <v>18138.205999999998</v>
      </c>
      <c r="S215" s="936">
        <v>6712.0469999999996</v>
      </c>
      <c r="T215" s="930">
        <v>6934.0569999999998</v>
      </c>
      <c r="U215" s="934"/>
      <c r="V215" s="936"/>
      <c r="W215" s="1078"/>
      <c r="X215" s="937"/>
      <c r="Y215" s="936"/>
      <c r="Z215" s="938"/>
      <c r="AA215" s="935"/>
      <c r="AB215" s="939"/>
      <c r="AC215" s="930"/>
      <c r="AD215" s="934"/>
      <c r="AE215" s="932"/>
      <c r="AF215" s="938"/>
      <c r="AG215" s="934"/>
      <c r="AH215" s="932"/>
      <c r="AI215" s="930"/>
      <c r="AJ215" s="934"/>
      <c r="AK215" s="932"/>
      <c r="AL215" s="930"/>
      <c r="AM215" s="940"/>
      <c r="AP215" s="55"/>
      <c r="AR215" s="1575"/>
      <c r="AS215" s="1575"/>
      <c r="AT215" s="1575"/>
      <c r="AU215" s="1575"/>
      <c r="AV215" s="1575"/>
      <c r="AY215" s="758"/>
      <c r="AZ215" s="820"/>
      <c r="BA215" s="758"/>
      <c r="BB215" s="768"/>
      <c r="BC215" s="768"/>
      <c r="BD215" s="758"/>
      <c r="BE215" s="767"/>
      <c r="BF215" s="767"/>
      <c r="BG215" s="767"/>
      <c r="BH215" s="748"/>
      <c r="BI215" s="767"/>
      <c r="BJ215" s="758"/>
      <c r="BK215" s="755"/>
      <c r="BL215" s="755"/>
      <c r="BM215" s="755"/>
      <c r="BN215" s="755"/>
      <c r="BO215" s="755"/>
      <c r="BP215" s="758"/>
      <c r="BQ215" s="767"/>
      <c r="BR215" s="767"/>
      <c r="BS215" s="767"/>
      <c r="BT215" s="252"/>
      <c r="BU215" s="252"/>
      <c r="BV215" s="758"/>
      <c r="BW215" s="755"/>
      <c r="BX215" s="755"/>
      <c r="BY215" s="755"/>
      <c r="BZ215" s="755"/>
      <c r="CA215" s="755"/>
      <c r="CB215" s="758"/>
      <c r="CC215" s="767"/>
      <c r="CD215" s="767"/>
      <c r="CE215" s="767"/>
      <c r="CF215" s="768"/>
      <c r="CG215" s="748"/>
      <c r="CH215" s="758"/>
      <c r="CI215" s="755"/>
      <c r="CJ215" s="755"/>
      <c r="CK215" s="755"/>
      <c r="CL215" s="755"/>
      <c r="CM215" s="755"/>
      <c r="CN215" s="758"/>
      <c r="CO215" s="748"/>
      <c r="CP215" s="748"/>
      <c r="CQ215" s="748"/>
      <c r="CR215" s="748"/>
      <c r="CS215" s="767"/>
      <c r="CT215" s="758"/>
      <c r="CU215" s="767"/>
      <c r="CV215" s="767"/>
      <c r="CW215" s="767"/>
      <c r="CX215" s="767"/>
      <c r="CY215" s="767"/>
      <c r="CZ215" s="787"/>
      <c r="DA215" s="770"/>
      <c r="DB215" s="778"/>
      <c r="DC215" s="768"/>
      <c r="DD215" s="768"/>
      <c r="DE215" s="767"/>
      <c r="DF215" s="758"/>
      <c r="DG215" s="755"/>
      <c r="DH215" s="755"/>
      <c r="DI215" s="755"/>
      <c r="DJ215" s="755"/>
      <c r="DK215" s="755"/>
      <c r="DL215" s="758"/>
      <c r="DM215" s="755"/>
      <c r="DN215" s="755"/>
      <c r="DO215" s="755"/>
      <c r="DP215" s="755"/>
      <c r="DQ215" s="755"/>
      <c r="DR215" s="764"/>
      <c r="DS215" s="252"/>
      <c r="DT215" s="252"/>
      <c r="DU215" s="252"/>
      <c r="DV215" s="252"/>
      <c r="DW215" s="252"/>
      <c r="DX215" s="758"/>
      <c r="DY215" s="252"/>
      <c r="DZ215" s="252"/>
      <c r="EA215" s="252"/>
      <c r="EB215" s="252"/>
      <c r="EC215" s="252"/>
      <c r="ED215" s="758"/>
      <c r="EE215" s="252"/>
      <c r="EF215" s="252"/>
      <c r="EG215" s="252"/>
      <c r="EH215" s="252"/>
      <c r="EI215" s="252"/>
      <c r="EJ215" s="758"/>
      <c r="EK215" s="770"/>
      <c r="EL215" s="778"/>
      <c r="EM215" s="768"/>
      <c r="EN215" s="767"/>
      <c r="EO215" s="757"/>
      <c r="EP215" s="758"/>
      <c r="EQ215" s="252"/>
      <c r="ER215" s="254"/>
      <c r="ES215" s="252"/>
      <c r="ET215" s="252"/>
      <c r="EU215" s="252"/>
      <c r="EV215" s="758"/>
      <c r="EW215" s="755"/>
      <c r="EX215" s="755"/>
      <c r="EY215" s="755"/>
      <c r="EZ215" s="755"/>
      <c r="FA215" s="755"/>
      <c r="FB215" s="758"/>
      <c r="FC215" s="755"/>
      <c r="FD215" s="755"/>
      <c r="FE215" s="755"/>
      <c r="FF215" s="755"/>
      <c r="FG215" s="755"/>
      <c r="FH215" s="764"/>
      <c r="FI215" s="252"/>
      <c r="FJ215" s="252"/>
      <c r="FK215" s="252"/>
      <c r="FL215" s="748"/>
      <c r="FM215" s="767"/>
      <c r="FN215" s="758"/>
      <c r="FO215" s="748"/>
      <c r="FP215" s="748"/>
      <c r="FQ215" s="748"/>
      <c r="FR215" s="252"/>
      <c r="FS215" s="252"/>
      <c r="FT215" s="787"/>
      <c r="FU215" s="755"/>
      <c r="FV215" s="755"/>
      <c r="FW215" s="755"/>
      <c r="FX215" s="755"/>
      <c r="FY215" s="755"/>
      <c r="FZ215" s="758"/>
      <c r="GA215" s="748"/>
      <c r="GB215" s="748"/>
      <c r="GC215" s="748"/>
      <c r="GD215" s="767"/>
      <c r="GE215" s="767"/>
      <c r="GF215" s="758"/>
      <c r="GG215" s="755"/>
      <c r="GH215" s="755"/>
      <c r="GI215" s="755"/>
      <c r="GJ215" s="755"/>
      <c r="GK215" s="755"/>
      <c r="GL215" s="758"/>
      <c r="GM215" s="755"/>
      <c r="GN215" s="755"/>
      <c r="GO215" s="755"/>
      <c r="GP215" s="755"/>
      <c r="GQ215" s="755"/>
      <c r="GR215" s="758"/>
      <c r="GS215" s="767"/>
      <c r="GT215" s="767"/>
      <c r="GU215" s="767"/>
      <c r="GV215" s="252"/>
      <c r="GW215" s="252"/>
      <c r="GX215" s="780"/>
      <c r="GY215" s="748"/>
      <c r="GZ215" s="748"/>
      <c r="HA215" s="767"/>
      <c r="HB215" s="748"/>
      <c r="HC215" s="757"/>
      <c r="HD215" s="758"/>
      <c r="HE215" s="767"/>
      <c r="HF215" s="767"/>
      <c r="HG215" s="767"/>
      <c r="HH215" s="252"/>
      <c r="HI215" s="252"/>
      <c r="HJ215" s="758"/>
      <c r="HK215" s="748"/>
      <c r="HL215" s="748"/>
      <c r="HM215" s="748"/>
      <c r="HN215" s="767"/>
      <c r="HO215" s="767"/>
      <c r="HP215" s="758"/>
      <c r="HQ215" s="767"/>
      <c r="HR215" s="767"/>
      <c r="HS215" s="767"/>
      <c r="HT215" s="748"/>
      <c r="HU215" s="767"/>
      <c r="HV215" s="758"/>
      <c r="HW215" s="767"/>
      <c r="HX215" s="767"/>
      <c r="HY215" s="767"/>
      <c r="HZ215" s="766"/>
      <c r="IA215" s="748"/>
      <c r="IB215" s="758"/>
      <c r="IC215" s="767"/>
      <c r="ID215" s="767"/>
      <c r="IE215" s="767"/>
      <c r="IF215" s="766"/>
      <c r="IG215" s="748"/>
      <c r="IH215" s="758"/>
      <c r="II215" s="755"/>
      <c r="IJ215" s="755"/>
      <c r="IK215" s="755"/>
      <c r="IL215" s="755"/>
      <c r="IM215" s="755"/>
      <c r="IN215" s="764"/>
      <c r="IO215" s="252"/>
      <c r="IP215" s="252"/>
      <c r="IQ215" s="252"/>
      <c r="IR215" s="767"/>
      <c r="IS215" s="767"/>
      <c r="IT215" s="758"/>
      <c r="IU215" s="767"/>
      <c r="IV215" s="767"/>
      <c r="IW215" s="767"/>
      <c r="IX215" s="748"/>
      <c r="IY215" s="767"/>
      <c r="IZ215" s="767"/>
      <c r="JF215" s="5"/>
      <c r="JG215" s="758"/>
      <c r="JH215" s="755"/>
      <c r="JI215" s="755"/>
      <c r="JJ215" s="755"/>
      <c r="JK215" s="755"/>
      <c r="JL215" s="755"/>
      <c r="JM215" s="758"/>
      <c r="JN215" s="755"/>
      <c r="JO215" s="755"/>
      <c r="JP215" s="755"/>
      <c r="JQ215" s="755"/>
      <c r="JR215" s="755"/>
      <c r="JS215" s="758"/>
      <c r="JT215" s="755"/>
      <c r="JU215" s="755"/>
      <c r="JV215" s="755"/>
      <c r="JW215" s="755"/>
      <c r="JX215" s="755"/>
      <c r="JY215" s="758"/>
      <c r="JZ215" s="748"/>
      <c r="KA215" s="748"/>
      <c r="KB215" s="748"/>
      <c r="KC215" s="748"/>
      <c r="KD215" s="767"/>
      <c r="KE215" s="758"/>
      <c r="KF215" s="755"/>
      <c r="KG215" s="755"/>
      <c r="KH215" s="755"/>
      <c r="KI215" s="755"/>
      <c r="KJ215" s="755"/>
      <c r="KK215" s="758"/>
      <c r="KL215" s="758"/>
      <c r="KM215" s="767"/>
      <c r="KN215" s="767"/>
      <c r="KO215" s="252"/>
      <c r="KP215" s="748"/>
      <c r="KQ215" s="758"/>
      <c r="KR215" s="764"/>
      <c r="KS215" s="764"/>
      <c r="KT215" s="764"/>
      <c r="KU215" s="764"/>
      <c r="KV215" s="764"/>
      <c r="KW215" s="758"/>
      <c r="KX215" s="755"/>
      <c r="KY215" s="755"/>
      <c r="KZ215" s="755"/>
      <c r="LA215" s="755"/>
      <c r="LB215" s="755"/>
      <c r="LC215" s="767"/>
      <c r="LD215" s="755"/>
      <c r="LE215" s="755"/>
      <c r="LF215" s="755"/>
      <c r="LG215" s="755"/>
      <c r="LH215" s="755"/>
      <c r="LI215" s="767"/>
      <c r="LJ215" s="755"/>
      <c r="LK215" s="755"/>
      <c r="LL215" s="755"/>
      <c r="LM215" s="755"/>
      <c r="LN215" s="755"/>
      <c r="LO215" s="758"/>
      <c r="LP215" s="755"/>
      <c r="LQ215" s="755"/>
      <c r="LR215" s="755"/>
      <c r="LS215" s="755"/>
      <c r="LT215" s="755"/>
      <c r="LU215" s="758"/>
      <c r="LW215" s="565"/>
      <c r="LX215" s="565"/>
      <c r="LY215" s="565"/>
      <c r="LZ215" s="565"/>
      <c r="MA215" s="5"/>
      <c r="MB215" s="565"/>
      <c r="MC215" s="565"/>
      <c r="MD215" s="565"/>
      <c r="ME215" s="565"/>
      <c r="MF215" s="565"/>
      <c r="MG215" s="5"/>
      <c r="MH215" s="5"/>
      <c r="ML215" s="5"/>
      <c r="MM215" s="5"/>
      <c r="MN215" s="5"/>
      <c r="MQ215" s="5"/>
      <c r="MR215" s="279"/>
      <c r="MS215" s="252"/>
      <c r="MT215" s="252"/>
      <c r="MU215" s="252"/>
      <c r="MV215" s="252"/>
      <c r="MW215" s="5"/>
      <c r="MX215" s="5"/>
      <c r="ND215" s="5"/>
      <c r="NF215" s="5"/>
      <c r="NG215" s="5"/>
      <c r="NH215" s="59"/>
      <c r="NO215" s="5"/>
    </row>
    <row r="216" spans="1:413" ht="14.25" customHeight="1" x14ac:dyDescent="0.15">
      <c r="A216" s="2352" t="str">
        <f t="shared" si="1"/>
        <v>レタス価格</v>
      </c>
      <c r="B216" s="2351" t="str">
        <f>B214</f>
        <v>レタス</v>
      </c>
      <c r="C216" s="417" t="s">
        <v>96</v>
      </c>
      <c r="D216" s="941">
        <v>332</v>
      </c>
      <c r="E216" s="942">
        <v>342</v>
      </c>
      <c r="F216" s="946">
        <v>301</v>
      </c>
      <c r="G216" s="948">
        <v>289</v>
      </c>
      <c r="H216" s="942">
        <v>309</v>
      </c>
      <c r="I216" s="943">
        <v>269</v>
      </c>
      <c r="J216" s="944">
        <v>258</v>
      </c>
      <c r="K216" s="942">
        <v>201</v>
      </c>
      <c r="L216" s="946">
        <v>191</v>
      </c>
      <c r="M216" s="944">
        <v>171</v>
      </c>
      <c r="N216" s="942">
        <v>172</v>
      </c>
      <c r="O216" s="946">
        <v>143</v>
      </c>
      <c r="P216" s="944">
        <v>131</v>
      </c>
      <c r="Q216" s="942">
        <v>111</v>
      </c>
      <c r="R216" s="947">
        <v>117</v>
      </c>
      <c r="S216" s="944">
        <v>207</v>
      </c>
      <c r="T216" s="942">
        <v>291</v>
      </c>
      <c r="U216" s="946"/>
      <c r="V216" s="948"/>
      <c r="W216" s="980"/>
      <c r="X216" s="947"/>
      <c r="Y216" s="948"/>
      <c r="Z216" s="949"/>
      <c r="AA216" s="947"/>
      <c r="AB216" s="950"/>
      <c r="AC216" s="942"/>
      <c r="AD216" s="946"/>
      <c r="AE216" s="944"/>
      <c r="AF216" s="949"/>
      <c r="AG216" s="946"/>
      <c r="AH216" s="944"/>
      <c r="AI216" s="942"/>
      <c r="AJ216" s="946"/>
      <c r="AK216" s="944"/>
      <c r="AL216" s="942"/>
      <c r="AM216" s="951"/>
      <c r="AP216" s="55"/>
      <c r="AQ216" s="784"/>
      <c r="AR216" s="1575"/>
      <c r="AS216" s="1575"/>
      <c r="AT216" s="1575"/>
      <c r="AU216" s="1575"/>
      <c r="AV216" s="1575"/>
      <c r="AW216" s="787"/>
      <c r="AY216" s="252"/>
      <c r="AZ216" s="252"/>
      <c r="BA216" s="252"/>
      <c r="BB216" s="252"/>
      <c r="BC216" s="252"/>
      <c r="BD216" s="758"/>
      <c r="BE216" s="767"/>
      <c r="BF216" s="767"/>
      <c r="BG216" s="767"/>
      <c r="BH216" s="748"/>
      <c r="BI216" s="748"/>
      <c r="BJ216" s="758"/>
      <c r="BK216" s="755"/>
      <c r="BL216" s="755"/>
      <c r="BM216" s="755"/>
      <c r="BN216" s="755"/>
      <c r="BO216" s="755"/>
      <c r="BP216" s="758"/>
      <c r="BQ216" s="767"/>
      <c r="BR216" s="767"/>
      <c r="BS216" s="767"/>
      <c r="BT216" s="748"/>
      <c r="BU216" s="767"/>
      <c r="BV216" s="758"/>
      <c r="BW216" s="755"/>
      <c r="BX216" s="755"/>
      <c r="BY216" s="755"/>
      <c r="BZ216" s="755"/>
      <c r="CA216" s="755"/>
      <c r="CB216" s="758"/>
      <c r="CC216" s="748"/>
      <c r="CD216" s="748"/>
      <c r="CE216" s="767"/>
      <c r="CF216" s="748"/>
      <c r="CG216" s="767"/>
      <c r="CH216" s="758"/>
      <c r="CI216" s="767"/>
      <c r="CJ216" s="767"/>
      <c r="CK216" s="767"/>
      <c r="CL216" s="768"/>
      <c r="CM216" s="768"/>
      <c r="CN216" s="758"/>
      <c r="CO216" s="767"/>
      <c r="CP216" s="767"/>
      <c r="CQ216" s="767"/>
      <c r="CR216" s="748"/>
      <c r="CS216" s="768"/>
      <c r="CT216" s="758"/>
      <c r="CU216" s="758"/>
      <c r="CV216" s="820"/>
      <c r="CW216" s="758"/>
      <c r="CX216" s="768"/>
      <c r="CY216" s="768"/>
      <c r="CZ216" s="764"/>
      <c r="DA216" s="252"/>
      <c r="DB216" s="252"/>
      <c r="DC216" s="252"/>
      <c r="DD216" s="767"/>
      <c r="DE216" s="767"/>
      <c r="DF216" s="758"/>
      <c r="DG216" s="755"/>
      <c r="DH216" s="755"/>
      <c r="DI216" s="755"/>
      <c r="DJ216" s="755"/>
      <c r="DK216" s="755"/>
      <c r="DL216" s="758"/>
      <c r="DM216" s="755"/>
      <c r="DN216" s="755"/>
      <c r="DO216" s="755"/>
      <c r="DP216" s="755"/>
      <c r="DQ216" s="755"/>
      <c r="DR216" s="764"/>
      <c r="DS216" s="755"/>
      <c r="DT216" s="755"/>
      <c r="DU216" s="755"/>
      <c r="DV216" s="755"/>
      <c r="DW216" s="755"/>
      <c r="DX216" s="758"/>
      <c r="DY216" s="252"/>
      <c r="DZ216" s="252"/>
      <c r="EA216" s="252"/>
      <c r="EB216" s="252"/>
      <c r="EC216" s="252"/>
      <c r="ED216" s="758"/>
      <c r="EE216" s="755"/>
      <c r="EF216" s="755"/>
      <c r="EG216" s="755"/>
      <c r="EH216" s="755"/>
      <c r="EI216" s="755"/>
      <c r="EJ216" s="758"/>
      <c r="EK216" s="767"/>
      <c r="EL216" s="1344"/>
      <c r="EM216" s="767"/>
      <c r="EN216" s="767"/>
      <c r="EO216" s="748"/>
      <c r="EP216" s="758"/>
      <c r="EQ216" s="252"/>
      <c r="ER216" s="254"/>
      <c r="ES216" s="252"/>
      <c r="ET216" s="252"/>
      <c r="EU216" s="252"/>
      <c r="EV216" s="758"/>
      <c r="EW216" s="755"/>
      <c r="EX216" s="755"/>
      <c r="EY216" s="755"/>
      <c r="EZ216" s="755"/>
      <c r="FA216" s="755"/>
      <c r="FB216" s="758"/>
      <c r="FC216" s="755"/>
      <c r="FD216" s="755"/>
      <c r="FE216" s="755"/>
      <c r="FF216" s="755"/>
      <c r="FG216" s="755"/>
      <c r="FH216" s="758"/>
      <c r="FI216" s="252"/>
      <c r="FJ216" s="252"/>
      <c r="FK216" s="252"/>
      <c r="FL216" s="748"/>
      <c r="FM216" s="767"/>
      <c r="FN216" s="758"/>
      <c r="FO216" s="767"/>
      <c r="FP216" s="767"/>
      <c r="FQ216" s="767"/>
      <c r="FR216" s="767"/>
      <c r="FS216" s="748"/>
      <c r="FT216" s="787"/>
      <c r="FU216" s="755"/>
      <c r="FV216" s="755"/>
      <c r="FW216" s="755"/>
      <c r="FX216" s="755"/>
      <c r="FY216" s="755"/>
      <c r="FZ216" s="758"/>
      <c r="GA216" s="252"/>
      <c r="GB216" s="252"/>
      <c r="GC216" s="252"/>
      <c r="GD216" s="767"/>
      <c r="GE216" s="767"/>
      <c r="GF216" s="758"/>
      <c r="GG216" s="755"/>
      <c r="GH216" s="755"/>
      <c r="GI216" s="755"/>
      <c r="GJ216" s="755"/>
      <c r="GK216" s="755"/>
      <c r="GL216" s="758"/>
      <c r="GM216" s="252"/>
      <c r="GN216" s="252"/>
      <c r="GO216" s="252"/>
      <c r="GP216" s="748"/>
      <c r="GQ216" s="252"/>
      <c r="GR216" s="758"/>
      <c r="GS216" s="748"/>
      <c r="GT216" s="748"/>
      <c r="GU216" s="748"/>
      <c r="GV216" s="767"/>
      <c r="GW216" s="767"/>
      <c r="GX216" s="780"/>
      <c r="GY216" s="767"/>
      <c r="GZ216" s="767"/>
      <c r="HA216" s="767"/>
      <c r="HB216" s="252"/>
      <c r="HC216" s="767"/>
      <c r="HD216" s="758"/>
      <c r="HE216" s="748"/>
      <c r="HF216" s="748"/>
      <c r="HG216" s="748"/>
      <c r="HH216" s="767"/>
      <c r="HI216" s="767"/>
      <c r="HJ216" s="758"/>
      <c r="HK216" s="767"/>
      <c r="HL216" s="767"/>
      <c r="HM216" s="767"/>
      <c r="HN216" s="254"/>
      <c r="HO216" s="254"/>
      <c r="HP216" s="758"/>
      <c r="HQ216" s="767"/>
      <c r="HR216" s="767"/>
      <c r="HS216" s="767"/>
      <c r="HT216" s="767"/>
      <c r="HU216" s="748"/>
      <c r="HV216" s="758"/>
      <c r="HW216" s="748"/>
      <c r="HX216" s="748"/>
      <c r="HY216" s="748"/>
      <c r="HZ216" s="748"/>
      <c r="IA216" s="767"/>
      <c r="IB216" s="758"/>
      <c r="IC216" s="252"/>
      <c r="ID216" s="252"/>
      <c r="IE216" s="252"/>
      <c r="IF216" s="252"/>
      <c r="IG216" s="252"/>
      <c r="IH216" s="758"/>
      <c r="II216" s="755"/>
      <c r="IJ216" s="755"/>
      <c r="IK216" s="755"/>
      <c r="IL216" s="755"/>
      <c r="IM216" s="755"/>
      <c r="IN216" s="764"/>
      <c r="IO216" s="767"/>
      <c r="IP216" s="767"/>
      <c r="IQ216" s="767"/>
      <c r="IR216" s="748"/>
      <c r="IS216" s="748"/>
      <c r="IT216" s="758"/>
      <c r="IU216" s="252"/>
      <c r="IV216" s="252"/>
      <c r="IW216" s="252"/>
      <c r="IX216" s="767"/>
      <c r="IY216" s="767"/>
      <c r="IZ216" s="767"/>
      <c r="JF216" s="5"/>
      <c r="JG216" s="758"/>
      <c r="JH216" s="755"/>
      <c r="JI216" s="755"/>
      <c r="JJ216" s="755"/>
      <c r="JK216" s="755"/>
      <c r="JL216" s="755"/>
      <c r="JM216" s="748"/>
      <c r="JN216" s="755"/>
      <c r="JO216" s="755"/>
      <c r="JP216" s="755"/>
      <c r="JQ216" s="755"/>
      <c r="JR216" s="755"/>
      <c r="JS216" s="758"/>
      <c r="JT216" s="755"/>
      <c r="JU216" s="755"/>
      <c r="JV216" s="755"/>
      <c r="JW216" s="755"/>
      <c r="JX216" s="755"/>
      <c r="JY216" s="758"/>
      <c r="JZ216" s="252"/>
      <c r="KA216" s="252"/>
      <c r="KB216" s="252"/>
      <c r="KC216" s="252"/>
      <c r="KD216" s="252"/>
      <c r="KE216" s="758"/>
      <c r="KF216" s="755"/>
      <c r="KG216" s="755"/>
      <c r="KH216" s="755"/>
      <c r="KI216" s="755"/>
      <c r="KJ216" s="755"/>
      <c r="KK216" s="758"/>
      <c r="KL216" s="758"/>
      <c r="KM216" s="767"/>
      <c r="KN216" s="767"/>
      <c r="KO216" s="748"/>
      <c r="KP216" s="764"/>
      <c r="KQ216" s="758"/>
      <c r="KR216" s="755"/>
      <c r="KS216" s="755"/>
      <c r="KT216" s="755"/>
      <c r="KU216" s="755"/>
      <c r="KV216" s="755"/>
      <c r="KW216" s="748"/>
      <c r="KX216" s="755"/>
      <c r="KY216" s="755"/>
      <c r="KZ216" s="755"/>
      <c r="LA216" s="755"/>
      <c r="LB216" s="755"/>
      <c r="LC216" s="767"/>
      <c r="LD216" s="755"/>
      <c r="LE216" s="755"/>
      <c r="LF216" s="755"/>
      <c r="LG216" s="755"/>
      <c r="LH216" s="755"/>
      <c r="LI216" s="767"/>
      <c r="LJ216" s="755"/>
      <c r="LK216" s="755"/>
      <c r="LL216" s="755"/>
      <c r="LM216" s="755"/>
      <c r="LN216" s="755"/>
      <c r="LO216" s="758"/>
      <c r="LP216" s="755"/>
      <c r="LQ216" s="755"/>
      <c r="LR216" s="755"/>
      <c r="LS216" s="755"/>
      <c r="LT216" s="755"/>
      <c r="LU216" s="758"/>
      <c r="LW216" s="565"/>
      <c r="LX216" s="565"/>
      <c r="LY216" s="565"/>
      <c r="LZ216" s="565"/>
      <c r="MA216" s="5"/>
      <c r="MB216" s="565"/>
      <c r="MC216" s="565"/>
      <c r="MD216" s="565"/>
      <c r="ME216" s="565"/>
      <c r="MF216" s="565"/>
      <c r="MG216" s="101"/>
      <c r="ML216" s="5"/>
      <c r="MM216" s="5"/>
      <c r="MN216" s="5"/>
      <c r="MQ216" s="5"/>
      <c r="MR216" s="279"/>
      <c r="MS216" s="252"/>
      <c r="MT216" s="252"/>
      <c r="MU216" s="252"/>
      <c r="MV216" s="252"/>
      <c r="MW216" s="5"/>
      <c r="MX216" s="5"/>
      <c r="NB216" s="5"/>
      <c r="NC216" s="5"/>
      <c r="NF216" s="5"/>
      <c r="NG216" s="5"/>
      <c r="NH216" s="59"/>
      <c r="NX216" s="60"/>
    </row>
    <row r="217" spans="1:413" ht="14.25" customHeight="1" x14ac:dyDescent="0.15">
      <c r="A217" s="2352" t="str">
        <f t="shared" si="1"/>
        <v>サニーレタス数量</v>
      </c>
      <c r="B217" s="250" t="s">
        <v>117</v>
      </c>
      <c r="C217" s="394" t="s">
        <v>93</v>
      </c>
      <c r="D217" s="917">
        <v>37.935000000000002</v>
      </c>
      <c r="E217" s="918">
        <v>43.665999999999997</v>
      </c>
      <c r="F217" s="922">
        <v>53.665999999999997</v>
      </c>
      <c r="G217" s="924">
        <v>58.529000000000003</v>
      </c>
      <c r="H217" s="918">
        <v>65.924000000000007</v>
      </c>
      <c r="I217" s="961">
        <v>67.567999999999998</v>
      </c>
      <c r="J217" s="920">
        <v>104.90600000000001</v>
      </c>
      <c r="K217" s="918">
        <v>108.69799999999999</v>
      </c>
      <c r="L217" s="922">
        <v>187.23400000000001</v>
      </c>
      <c r="M217" s="920">
        <v>134.28399999999999</v>
      </c>
      <c r="N217" s="926">
        <v>163.34800000000001</v>
      </c>
      <c r="O217" s="922">
        <v>154.03299999999999</v>
      </c>
      <c r="P217" s="920">
        <v>95.156000000000006</v>
      </c>
      <c r="Q217" s="918">
        <v>32.689</v>
      </c>
      <c r="R217" s="923">
        <v>11.723000000000001</v>
      </c>
      <c r="S217" s="924">
        <v>1.42</v>
      </c>
      <c r="T217" s="918">
        <v>0.50700000000000001</v>
      </c>
      <c r="U217" s="922"/>
      <c r="V217" s="924"/>
      <c r="W217" s="1077"/>
      <c r="X217" s="925"/>
      <c r="Y217" s="924"/>
      <c r="Z217" s="926"/>
      <c r="AA217" s="923"/>
      <c r="AB217" s="927"/>
      <c r="AC217" s="926"/>
      <c r="AD217" s="922"/>
      <c r="AE217" s="920"/>
      <c r="AF217" s="926"/>
      <c r="AG217" s="922"/>
      <c r="AH217" s="920"/>
      <c r="AI217" s="918"/>
      <c r="AJ217" s="922"/>
      <c r="AK217" s="920"/>
      <c r="AL217" s="918"/>
      <c r="AM217" s="928"/>
      <c r="AP217" s="55"/>
      <c r="AR217" s="1577"/>
      <c r="AS217" s="1577"/>
      <c r="AT217" s="1577"/>
      <c r="AU217" s="1575"/>
      <c r="AV217" s="1575"/>
      <c r="AY217" s="748"/>
      <c r="AZ217" s="748"/>
      <c r="BA217" s="748"/>
      <c r="BB217" s="767"/>
      <c r="BC217" s="252"/>
      <c r="BD217" s="787"/>
      <c r="BE217" s="767"/>
      <c r="BF217" s="767"/>
      <c r="BG217" s="767"/>
      <c r="BH217" s="767"/>
      <c r="BI217" s="748"/>
      <c r="BJ217" s="787"/>
      <c r="BK217" s="755"/>
      <c r="BL217" s="755"/>
      <c r="BM217" s="755"/>
      <c r="BN217" s="755"/>
      <c r="BO217" s="755"/>
      <c r="BP217" s="787"/>
      <c r="BQ217" s="252"/>
      <c r="BR217" s="252"/>
      <c r="BS217" s="252"/>
      <c r="BT217" s="768"/>
      <c r="BU217" s="768"/>
      <c r="BV217" s="787"/>
      <c r="BW217" s="755"/>
      <c r="BX217" s="755"/>
      <c r="BY217" s="755"/>
      <c r="BZ217" s="755"/>
      <c r="CA217" s="755"/>
      <c r="CB217" s="787"/>
      <c r="CC217" s="748"/>
      <c r="CD217" s="748"/>
      <c r="CE217" s="748"/>
      <c r="CF217" s="767"/>
      <c r="CG217" s="748"/>
      <c r="CH217" s="787"/>
      <c r="CI217" s="767"/>
      <c r="CJ217" s="767"/>
      <c r="CK217" s="767"/>
      <c r="CL217" s="252"/>
      <c r="CM217" s="252"/>
      <c r="CN217" s="787"/>
      <c r="CO217" s="748"/>
      <c r="CP217" s="748"/>
      <c r="CQ217" s="748"/>
      <c r="CR217" s="767"/>
      <c r="CS217" s="767"/>
      <c r="CT217" s="758"/>
      <c r="CU217" s="252"/>
      <c r="CV217" s="252"/>
      <c r="CW217" s="252"/>
      <c r="CX217" s="252"/>
      <c r="CY217" s="252"/>
      <c r="CZ217" s="764"/>
      <c r="DA217" s="767"/>
      <c r="DB217" s="767"/>
      <c r="DC217" s="767"/>
      <c r="DD217" s="768"/>
      <c r="DE217" s="768"/>
      <c r="DF217" s="758"/>
      <c r="DG217" s="767"/>
      <c r="DH217" s="767"/>
      <c r="DI217" s="767"/>
      <c r="DJ217" s="252"/>
      <c r="DK217" s="252"/>
      <c r="DL217" s="787"/>
      <c r="DM217" s="767"/>
      <c r="DN217" s="767"/>
      <c r="DO217" s="767"/>
      <c r="DP217" s="252"/>
      <c r="DQ217" s="252"/>
      <c r="DR217" s="758"/>
      <c r="DS217" s="755"/>
      <c r="DT217" s="755"/>
      <c r="DU217" s="755"/>
      <c r="DV217" s="755"/>
      <c r="DW217" s="755"/>
      <c r="DX217" s="787"/>
      <c r="DY217" s="755"/>
      <c r="DZ217" s="755"/>
      <c r="EA217" s="755"/>
      <c r="EB217" s="755"/>
      <c r="EC217" s="755"/>
      <c r="ED217" s="787"/>
      <c r="EE217" s="755"/>
      <c r="EF217" s="755"/>
      <c r="EG217" s="755"/>
      <c r="EH217" s="755"/>
      <c r="EI217" s="755"/>
      <c r="EJ217" s="787"/>
      <c r="EK217" s="767"/>
      <c r="EL217" s="1344"/>
      <c r="EM217" s="767"/>
      <c r="EN217" s="748"/>
      <c r="EO217" s="767"/>
      <c r="EP217" s="748"/>
      <c r="EQ217" s="755"/>
      <c r="ER217" s="755"/>
      <c r="ES217" s="755"/>
      <c r="ET217" s="755"/>
      <c r="EU217" s="755"/>
      <c r="EV217" s="748"/>
      <c r="EW217" s="755"/>
      <c r="EX217" s="755"/>
      <c r="EY217" s="755"/>
      <c r="EZ217" s="755"/>
      <c r="FA217" s="755"/>
      <c r="FB217" s="787"/>
      <c r="FC217" s="755"/>
      <c r="FD217" s="755"/>
      <c r="FE217" s="755"/>
      <c r="FF217" s="755"/>
      <c r="FG217" s="755"/>
      <c r="FH217" s="758"/>
      <c r="FI217" s="252"/>
      <c r="FJ217" s="252"/>
      <c r="FK217" s="252"/>
      <c r="FL217" s="748"/>
      <c r="FM217" s="767"/>
      <c r="FN217" s="787"/>
      <c r="FO217" s="770"/>
      <c r="FP217" s="756"/>
      <c r="FQ217" s="757"/>
      <c r="FR217" s="252"/>
      <c r="FS217" s="767"/>
      <c r="FT217" s="758"/>
      <c r="FU217" s="755"/>
      <c r="FV217" s="755"/>
      <c r="FW217" s="755"/>
      <c r="FX217" s="755"/>
      <c r="FY217" s="755"/>
      <c r="FZ217" s="787"/>
      <c r="GA217" s="767"/>
      <c r="GB217" s="767"/>
      <c r="GC217" s="767"/>
      <c r="GD217" s="767"/>
      <c r="GE217" s="252"/>
      <c r="GF217" s="787"/>
      <c r="GG217" s="755"/>
      <c r="GH217" s="755"/>
      <c r="GI217" s="755"/>
      <c r="GJ217" s="755"/>
      <c r="GK217" s="755"/>
      <c r="GL217" s="787"/>
      <c r="GM217" s="252"/>
      <c r="GN217" s="252"/>
      <c r="GO217" s="252"/>
      <c r="GP217" s="748"/>
      <c r="GQ217" s="252"/>
      <c r="GR217" s="748"/>
      <c r="GS217" s="748"/>
      <c r="GT217" s="825"/>
      <c r="GU217" s="748"/>
      <c r="GV217" s="757"/>
      <c r="GW217" s="252"/>
      <c r="GX217" s="784"/>
      <c r="GY217" s="748"/>
      <c r="GZ217" s="748"/>
      <c r="HA217" s="748"/>
      <c r="HB217" s="767"/>
      <c r="HC217" s="767"/>
      <c r="HD217" s="748"/>
      <c r="HE217" s="767"/>
      <c r="HF217" s="767"/>
      <c r="HG217" s="767"/>
      <c r="HH217" s="252"/>
      <c r="HI217" s="767"/>
      <c r="HJ217" s="748"/>
      <c r="HK217" s="767"/>
      <c r="HL217" s="767"/>
      <c r="HM217" s="767"/>
      <c r="HN217" s="767"/>
      <c r="HO217" s="252"/>
      <c r="HP217" s="787"/>
      <c r="HQ217" s="748"/>
      <c r="HR217" s="748"/>
      <c r="HS217" s="748"/>
      <c r="HT217" s="748"/>
      <c r="HU217" s="766"/>
      <c r="HV217" s="787"/>
      <c r="HW217" s="755"/>
      <c r="HX217" s="755"/>
      <c r="HY217" s="755"/>
      <c r="HZ217" s="755"/>
      <c r="IA217" s="755"/>
      <c r="IB217" s="787"/>
      <c r="IC217" s="773"/>
      <c r="ID217" s="762"/>
      <c r="IE217" s="766"/>
      <c r="IF217" s="766"/>
      <c r="IG217" s="252"/>
      <c r="IH217" s="787"/>
      <c r="II217" s="755"/>
      <c r="IJ217" s="755"/>
      <c r="IK217" s="755"/>
      <c r="IL217" s="755"/>
      <c r="IM217" s="755"/>
      <c r="IN217" s="827"/>
      <c r="IO217" s="767"/>
      <c r="IP217" s="767"/>
      <c r="IQ217" s="767"/>
      <c r="IR217" s="767"/>
      <c r="IS217" s="748"/>
      <c r="IT217" s="748"/>
      <c r="IU217" s="767"/>
      <c r="IV217" s="767"/>
      <c r="IW217" s="767"/>
      <c r="IX217" s="767"/>
      <c r="IY217" s="767"/>
      <c r="IZ217" s="748"/>
      <c r="JF217" s="792"/>
      <c r="JG217" s="787"/>
      <c r="JH217" s="755"/>
      <c r="JI217" s="755"/>
      <c r="JJ217" s="755"/>
      <c r="JK217" s="755"/>
      <c r="JL217" s="755"/>
      <c r="JM217" s="758"/>
      <c r="JN217" s="755"/>
      <c r="JO217" s="755"/>
      <c r="JP217" s="755"/>
      <c r="JQ217" s="755"/>
      <c r="JR217" s="755"/>
      <c r="JS217" s="748"/>
      <c r="JT217" s="755"/>
      <c r="JU217" s="755"/>
      <c r="JV217" s="755"/>
      <c r="JW217" s="755"/>
      <c r="JX217" s="755"/>
      <c r="JY217" s="748"/>
      <c r="JZ217" s="252"/>
      <c r="KA217" s="252"/>
      <c r="KB217" s="252"/>
      <c r="KC217" s="748"/>
      <c r="KD217" s="748"/>
      <c r="KE217" s="748"/>
      <c r="KF217" s="755"/>
      <c r="KG217" s="755"/>
      <c r="KH217" s="755"/>
      <c r="KI217" s="755"/>
      <c r="KJ217" s="755"/>
      <c r="KK217" s="787"/>
      <c r="KL217" s="758"/>
      <c r="KM217" s="767"/>
      <c r="KN217" s="767"/>
      <c r="KO217" s="767"/>
      <c r="KP217" s="748"/>
      <c r="KQ217" s="748"/>
      <c r="KR217" s="755"/>
      <c r="KS217" s="755"/>
      <c r="KT217" s="755"/>
      <c r="KU217" s="755"/>
      <c r="KV217" s="755"/>
      <c r="KW217" s="758"/>
      <c r="KX217" s="755"/>
      <c r="KY217" s="755"/>
      <c r="KZ217" s="755"/>
      <c r="LA217" s="755"/>
      <c r="LB217" s="755"/>
      <c r="LC217" s="748"/>
      <c r="LD217" s="755"/>
      <c r="LE217" s="755"/>
      <c r="LF217" s="755"/>
      <c r="LG217" s="755"/>
      <c r="LH217" s="755"/>
      <c r="LI217" s="748"/>
      <c r="LJ217" s="755"/>
      <c r="LK217" s="755"/>
      <c r="LL217" s="755"/>
      <c r="LM217" s="755"/>
      <c r="LN217" s="755"/>
      <c r="LO217" s="748"/>
      <c r="LP217" s="755"/>
      <c r="LQ217" s="755"/>
      <c r="LR217" s="755"/>
      <c r="LS217" s="755"/>
      <c r="LT217" s="755"/>
      <c r="LU217" s="748"/>
      <c r="LW217" s="565"/>
      <c r="LX217" s="565"/>
      <c r="LY217" s="565"/>
      <c r="LZ217" s="565"/>
      <c r="MA217" s="101"/>
      <c r="MB217" s="565"/>
      <c r="MC217" s="565"/>
      <c r="MD217" s="565"/>
      <c r="ME217" s="565"/>
      <c r="MF217" s="565"/>
      <c r="MG217" s="5"/>
      <c r="ML217" s="252"/>
      <c r="MM217" s="5"/>
      <c r="MN217" s="5"/>
      <c r="MQ217" s="5"/>
      <c r="MR217" s="279"/>
      <c r="MS217" s="252"/>
      <c r="MT217" s="252"/>
      <c r="MU217" s="252"/>
      <c r="MV217" s="252"/>
      <c r="MW217" s="5"/>
      <c r="MX217" s="5"/>
      <c r="NA217" s="5"/>
      <c r="NB217" s="5"/>
      <c r="NC217" s="5"/>
      <c r="NF217" s="5"/>
      <c r="NG217" s="5"/>
      <c r="NH217" s="59"/>
      <c r="NX217" s="60"/>
    </row>
    <row r="218" spans="1:413" ht="14.25" customHeight="1" x14ac:dyDescent="0.15">
      <c r="A218" s="2352" t="str">
        <f t="shared" si="1"/>
        <v>サニーレタス金額</v>
      </c>
      <c r="B218" s="2350" t="str">
        <f>B217</f>
        <v>サニーレタス</v>
      </c>
      <c r="C218" s="395" t="s">
        <v>94</v>
      </c>
      <c r="D218" s="929">
        <v>23254.69</v>
      </c>
      <c r="E218" s="930">
        <v>22207.478999999999</v>
      </c>
      <c r="F218" s="934">
        <v>20804.64</v>
      </c>
      <c r="G218" s="936">
        <v>23478.766</v>
      </c>
      <c r="H218" s="930">
        <v>26562.556</v>
      </c>
      <c r="I218" s="986">
        <v>27574.974999999999</v>
      </c>
      <c r="J218" s="932">
        <v>42351.989000000001</v>
      </c>
      <c r="K218" s="930">
        <v>32161.362000000001</v>
      </c>
      <c r="L218" s="934">
        <v>50492.504000000001</v>
      </c>
      <c r="M218" s="932">
        <v>34778.267</v>
      </c>
      <c r="N218" s="938">
        <v>42946.177000000003</v>
      </c>
      <c r="O218" s="934">
        <v>31505.532999999999</v>
      </c>
      <c r="P218" s="972">
        <v>16107.263999999999</v>
      </c>
      <c r="Q218" s="930">
        <v>5142.0140000000001</v>
      </c>
      <c r="R218" s="935">
        <v>1130.9870000000001</v>
      </c>
      <c r="S218" s="936">
        <v>162.864</v>
      </c>
      <c r="T218" s="930">
        <v>70.146000000000001</v>
      </c>
      <c r="U218" s="934"/>
      <c r="V218" s="936"/>
      <c r="W218" s="1078"/>
      <c r="X218" s="937"/>
      <c r="Y218" s="936"/>
      <c r="Z218" s="938"/>
      <c r="AA218" s="935"/>
      <c r="AB218" s="939"/>
      <c r="AC218" s="930"/>
      <c r="AD218" s="934"/>
      <c r="AE218" s="932"/>
      <c r="AF218" s="938"/>
      <c r="AG218" s="934"/>
      <c r="AH218" s="932"/>
      <c r="AI218" s="930"/>
      <c r="AJ218" s="934"/>
      <c r="AK218" s="932"/>
      <c r="AL218" s="930"/>
      <c r="AM218" s="940"/>
      <c r="AP218" s="55"/>
      <c r="AR218" s="1577"/>
      <c r="AS218" s="1577"/>
      <c r="AT218" s="1577"/>
      <c r="AU218" s="1577"/>
      <c r="AV218" s="1575"/>
      <c r="AY218" s="748"/>
      <c r="AZ218" s="748"/>
      <c r="BA218" s="748"/>
      <c r="BB218" s="748"/>
      <c r="BC218" s="767"/>
      <c r="BD218" s="758"/>
      <c r="BE218" s="767"/>
      <c r="BF218" s="767"/>
      <c r="BG218" s="767"/>
      <c r="BH218" s="767"/>
      <c r="BI218" s="748"/>
      <c r="BJ218" s="758"/>
      <c r="BK218" s="755"/>
      <c r="BL218" s="755"/>
      <c r="BM218" s="755"/>
      <c r="BN218" s="755"/>
      <c r="BO218" s="755"/>
      <c r="BP218" s="758"/>
      <c r="BQ218" s="767"/>
      <c r="BR218" s="767"/>
      <c r="BS218" s="767"/>
      <c r="BT218" s="767"/>
      <c r="BU218" s="768"/>
      <c r="BV218" s="758"/>
      <c r="BW218" s="755"/>
      <c r="BX218" s="755"/>
      <c r="BY218" s="755"/>
      <c r="BZ218" s="755"/>
      <c r="CA218" s="755"/>
      <c r="CB218" s="758"/>
      <c r="CC218" s="767"/>
      <c r="CD218" s="767"/>
      <c r="CE218" s="767"/>
      <c r="CF218" s="767"/>
      <c r="CG218" s="767"/>
      <c r="CH218" s="758"/>
      <c r="CI218" s="748"/>
      <c r="CJ218" s="748"/>
      <c r="CK218" s="748"/>
      <c r="CL218" s="767"/>
      <c r="CM218" s="748"/>
      <c r="CN218" s="758"/>
      <c r="CO218" s="770"/>
      <c r="CP218" s="778"/>
      <c r="CQ218" s="768"/>
      <c r="CR218" s="748"/>
      <c r="CS218" s="767"/>
      <c r="CT218" s="758"/>
      <c r="CU218" s="767"/>
      <c r="CV218" s="767"/>
      <c r="CW218" s="767"/>
      <c r="CX218" s="767"/>
      <c r="CY218" s="767"/>
      <c r="CZ218" s="787"/>
      <c r="DA218" s="748"/>
      <c r="DB218" s="748"/>
      <c r="DC218" s="748"/>
      <c r="DD218" s="767"/>
      <c r="DE218" s="748"/>
      <c r="DF218" s="758"/>
      <c r="DG218" s="767"/>
      <c r="DH218" s="767"/>
      <c r="DI218" s="767"/>
      <c r="DJ218" s="767"/>
      <c r="DK218" s="252"/>
      <c r="DL218" s="758"/>
      <c r="DM218" s="767"/>
      <c r="DN218" s="767"/>
      <c r="DO218" s="767"/>
      <c r="DP218" s="252"/>
      <c r="DQ218" s="252"/>
      <c r="DR218" s="758"/>
      <c r="DS218" s="767"/>
      <c r="DT218" s="767"/>
      <c r="DU218" s="767"/>
      <c r="DV218" s="767"/>
      <c r="DW218" s="252"/>
      <c r="DX218" s="758"/>
      <c r="DY218" s="755"/>
      <c r="DZ218" s="755"/>
      <c r="EA218" s="755"/>
      <c r="EB218" s="755"/>
      <c r="EC218" s="755"/>
      <c r="ED218" s="758"/>
      <c r="EE218" s="767"/>
      <c r="EF218" s="767"/>
      <c r="EG218" s="767"/>
      <c r="EH218" s="252"/>
      <c r="EI218" s="252"/>
      <c r="EJ218" s="758"/>
      <c r="EK218" s="748"/>
      <c r="EL218" s="748"/>
      <c r="EM218" s="748"/>
      <c r="EN218" s="767"/>
      <c r="EO218" s="748"/>
      <c r="EP218" s="758"/>
      <c r="EQ218" s="755"/>
      <c r="ER218" s="755"/>
      <c r="ES218" s="755"/>
      <c r="ET218" s="755"/>
      <c r="EU218" s="755"/>
      <c r="EV218" s="758"/>
      <c r="EW218" s="755"/>
      <c r="EX218" s="755"/>
      <c r="EY218" s="755"/>
      <c r="EZ218" s="755"/>
      <c r="FA218" s="755"/>
      <c r="FB218" s="758"/>
      <c r="FC218" s="755"/>
      <c r="FD218" s="755"/>
      <c r="FE218" s="755"/>
      <c r="FF218" s="755"/>
      <c r="FG218" s="755"/>
      <c r="FH218" s="787"/>
      <c r="FI218" s="252"/>
      <c r="FJ218" s="252"/>
      <c r="FK218" s="252"/>
      <c r="FL218" s="748"/>
      <c r="FM218" s="767"/>
      <c r="FN218" s="758"/>
      <c r="FO218" s="770"/>
      <c r="FP218" s="756"/>
      <c r="FQ218" s="757"/>
      <c r="FR218" s="767"/>
      <c r="FS218" s="757"/>
      <c r="FT218" s="787"/>
      <c r="FU218" s="755"/>
      <c r="FV218" s="755"/>
      <c r="FW218" s="755"/>
      <c r="FX218" s="755"/>
      <c r="FY218" s="755"/>
      <c r="FZ218" s="758"/>
      <c r="GA218" s="767"/>
      <c r="GB218" s="767"/>
      <c r="GC218" s="767"/>
      <c r="GD218" s="767"/>
      <c r="GE218" s="748"/>
      <c r="GF218" s="758"/>
      <c r="GG218" s="755"/>
      <c r="GH218" s="755"/>
      <c r="GI218" s="755"/>
      <c r="GJ218" s="755"/>
      <c r="GK218" s="755"/>
      <c r="GL218" s="758"/>
      <c r="GM218" s="252"/>
      <c r="GN218" s="252"/>
      <c r="GO218" s="252"/>
      <c r="GP218" s="748"/>
      <c r="GQ218" s="252"/>
      <c r="GR218" s="758"/>
      <c r="GS218" s="767"/>
      <c r="GT218" s="780"/>
      <c r="GU218" s="767"/>
      <c r="GV218" s="767"/>
      <c r="GW218" s="767"/>
      <c r="GX218" s="780"/>
      <c r="GY218" s="767"/>
      <c r="GZ218" s="767"/>
      <c r="HA218" s="767"/>
      <c r="HB218" s="748"/>
      <c r="HC218" s="767"/>
      <c r="HD218" s="758"/>
      <c r="HE218" s="767"/>
      <c r="HF218" s="767"/>
      <c r="HG218" s="767"/>
      <c r="HH218" s="767"/>
      <c r="HI218" s="767"/>
      <c r="HJ218" s="758"/>
      <c r="HK218" s="767"/>
      <c r="HL218" s="767"/>
      <c r="HM218" s="767"/>
      <c r="HN218" s="767"/>
      <c r="HO218" s="767"/>
      <c r="HP218" s="758"/>
      <c r="HQ218" s="252"/>
      <c r="HR218" s="252"/>
      <c r="HS218" s="252"/>
      <c r="HT218" s="748"/>
      <c r="HU218" s="757"/>
      <c r="HV218" s="758"/>
      <c r="HW218" s="767"/>
      <c r="HX218" s="767"/>
      <c r="HY218" s="767"/>
      <c r="HZ218" s="766"/>
      <c r="IA218" s="748"/>
      <c r="IB218" s="758"/>
      <c r="IC218" s="767"/>
      <c r="ID218" s="767"/>
      <c r="IE218" s="767"/>
      <c r="IF218" s="766"/>
      <c r="IG218" s="748"/>
      <c r="IH218" s="758"/>
      <c r="II218" s="545"/>
      <c r="IJ218" s="753"/>
      <c r="IK218" s="546"/>
      <c r="IL218" s="546"/>
      <c r="IM218" s="546"/>
      <c r="IN218" s="764"/>
      <c r="IO218" s="252"/>
      <c r="IP218" s="252"/>
      <c r="IQ218" s="252"/>
      <c r="IR218" s="252"/>
      <c r="IS218" s="748"/>
      <c r="IT218" s="758"/>
      <c r="IU218" s="252"/>
      <c r="IV218" s="252"/>
      <c r="IW218" s="252"/>
      <c r="IX218" s="767"/>
      <c r="IY218" s="768"/>
      <c r="IZ218" s="767"/>
      <c r="JF218" s="5"/>
      <c r="JG218" s="758"/>
      <c r="JH218" s="755"/>
      <c r="JI218" s="755"/>
      <c r="JJ218" s="755"/>
      <c r="JK218" s="755"/>
      <c r="JL218" s="755"/>
      <c r="JM218" s="758"/>
      <c r="JN218" s="748"/>
      <c r="JO218" s="748"/>
      <c r="JP218" s="748"/>
      <c r="JQ218" s="252"/>
      <c r="JR218" s="252"/>
      <c r="JS218" s="758"/>
      <c r="JT218" s="755"/>
      <c r="JU218" s="755"/>
      <c r="JV218" s="755"/>
      <c r="JW218" s="755"/>
      <c r="JX218" s="755"/>
      <c r="JY218" s="758"/>
      <c r="JZ218" s="748"/>
      <c r="KA218" s="748"/>
      <c r="KB218" s="748"/>
      <c r="KC218" s="767"/>
      <c r="KD218" s="748"/>
      <c r="KE218" s="758"/>
      <c r="KF218" s="755"/>
      <c r="KG218" s="755"/>
      <c r="KH218" s="755"/>
      <c r="KI218" s="755"/>
      <c r="KJ218" s="755"/>
      <c r="KK218" s="758"/>
      <c r="KL218" s="758"/>
      <c r="KM218" s="767"/>
      <c r="KN218" s="767"/>
      <c r="KO218" s="748"/>
      <c r="KP218" s="758"/>
      <c r="KQ218" s="758"/>
      <c r="KR218" s="748"/>
      <c r="KS218" s="748"/>
      <c r="KT218" s="748"/>
      <c r="KU218" s="767"/>
      <c r="KV218" s="764"/>
      <c r="KW218" s="758"/>
      <c r="KX218" s="755"/>
      <c r="KY218" s="755"/>
      <c r="KZ218" s="755"/>
      <c r="LA218" s="755"/>
      <c r="LB218" s="755"/>
      <c r="LC218" s="767"/>
      <c r="LD218" s="755"/>
      <c r="LE218" s="755"/>
      <c r="LF218" s="755"/>
      <c r="LG218" s="755"/>
      <c r="LH218" s="755"/>
      <c r="LI218" s="767"/>
      <c r="LJ218" s="755"/>
      <c r="LK218" s="755"/>
      <c r="LL218" s="755"/>
      <c r="LM218" s="755"/>
      <c r="LN218" s="755"/>
      <c r="LO218" s="758"/>
      <c r="LP218" s="755"/>
      <c r="LQ218" s="755"/>
      <c r="LR218" s="755"/>
      <c r="LS218" s="755"/>
      <c r="LT218" s="755"/>
      <c r="LU218" s="758"/>
      <c r="LW218" s="565"/>
      <c r="LX218" s="565"/>
      <c r="LY218" s="565"/>
      <c r="LZ218" s="565"/>
      <c r="MA218" s="5"/>
      <c r="MB218" s="565"/>
      <c r="MC218" s="565"/>
      <c r="MD218" s="565"/>
      <c r="ME218" s="565"/>
      <c r="MF218" s="565"/>
      <c r="MG218" s="5"/>
      <c r="MI218" s="5"/>
      <c r="MM218" s="5"/>
      <c r="MN218" s="5"/>
      <c r="MQ218" s="5"/>
      <c r="MR218" s="279"/>
      <c r="MS218" s="252"/>
      <c r="MT218" s="252"/>
      <c r="MU218" s="252"/>
      <c r="MV218" s="252"/>
      <c r="MW218" s="5"/>
      <c r="MX218" s="5"/>
      <c r="NA218" s="5"/>
      <c r="NB218" s="59"/>
      <c r="ND218" s="5"/>
      <c r="NF218" s="5"/>
      <c r="NG218" s="5"/>
      <c r="NH218" s="59"/>
      <c r="NO218" s="5"/>
      <c r="NX218" s="60"/>
      <c r="OA218" s="56"/>
      <c r="OB218" s="56"/>
      <c r="OC218" s="56"/>
    </row>
    <row r="219" spans="1:413" ht="14.25" customHeight="1" x14ac:dyDescent="0.15">
      <c r="A219" s="2352" t="str">
        <f t="shared" si="1"/>
        <v>サニーレタス価格</v>
      </c>
      <c r="B219" s="2351" t="str">
        <f>B217</f>
        <v>サニーレタス</v>
      </c>
      <c r="C219" s="417" t="s">
        <v>96</v>
      </c>
      <c r="D219" s="941">
        <v>613</v>
      </c>
      <c r="E219" s="942">
        <v>509</v>
      </c>
      <c r="F219" s="946">
        <v>388</v>
      </c>
      <c r="G219" s="948">
        <v>401</v>
      </c>
      <c r="H219" s="942">
        <v>403</v>
      </c>
      <c r="I219" s="943">
        <v>408</v>
      </c>
      <c r="J219" s="944">
        <v>404</v>
      </c>
      <c r="K219" s="942">
        <v>296</v>
      </c>
      <c r="L219" s="946">
        <v>270</v>
      </c>
      <c r="M219" s="944">
        <v>259</v>
      </c>
      <c r="N219" s="942">
        <v>263</v>
      </c>
      <c r="O219" s="946">
        <v>205</v>
      </c>
      <c r="P219" s="944">
        <v>169</v>
      </c>
      <c r="Q219" s="942">
        <v>157</v>
      </c>
      <c r="R219" s="947">
        <v>96</v>
      </c>
      <c r="S219" s="944">
        <v>115</v>
      </c>
      <c r="T219" s="942">
        <v>138</v>
      </c>
      <c r="U219" s="946"/>
      <c r="V219" s="948"/>
      <c r="W219" s="980"/>
      <c r="X219" s="947"/>
      <c r="Y219" s="948"/>
      <c r="Z219" s="949"/>
      <c r="AA219" s="947"/>
      <c r="AB219" s="950"/>
      <c r="AC219" s="942"/>
      <c r="AD219" s="946"/>
      <c r="AE219" s="944"/>
      <c r="AF219" s="949"/>
      <c r="AG219" s="946"/>
      <c r="AH219" s="944"/>
      <c r="AI219" s="945"/>
      <c r="AJ219" s="946"/>
      <c r="AK219" s="944"/>
      <c r="AL219" s="942"/>
      <c r="AM219" s="951"/>
      <c r="AP219" s="55"/>
      <c r="AQ219" s="784"/>
      <c r="AR219" s="1576"/>
      <c r="AS219" s="1576"/>
      <c r="AT219" s="1576"/>
      <c r="AU219" s="1577"/>
      <c r="AV219" s="1577"/>
      <c r="AW219" s="787"/>
      <c r="AX219" s="767"/>
      <c r="AY219" s="252"/>
      <c r="AZ219" s="252"/>
      <c r="BA219" s="252"/>
      <c r="BB219" s="252"/>
      <c r="BC219" s="252"/>
      <c r="BD219" s="758"/>
      <c r="BE219" s="770"/>
      <c r="BF219" s="778"/>
      <c r="BG219" s="768"/>
      <c r="BH219" s="767"/>
      <c r="BI219" s="767"/>
      <c r="BJ219" s="758"/>
      <c r="BK219" s="755"/>
      <c r="BL219" s="755"/>
      <c r="BM219" s="755"/>
      <c r="BN219" s="755"/>
      <c r="BO219" s="755"/>
      <c r="BP219" s="758"/>
      <c r="BQ219" s="755"/>
      <c r="BR219" s="755"/>
      <c r="BS219" s="755"/>
      <c r="BT219" s="755"/>
      <c r="BU219" s="755"/>
      <c r="BV219" s="758"/>
      <c r="BW219" s="755"/>
      <c r="BX219" s="755"/>
      <c r="BY219" s="755"/>
      <c r="BZ219" s="755"/>
      <c r="CA219" s="755"/>
      <c r="CB219" s="758"/>
      <c r="CC219" s="767"/>
      <c r="CD219" s="767"/>
      <c r="CE219" s="767"/>
      <c r="CF219" s="767"/>
      <c r="CG219" s="748"/>
      <c r="CH219" s="758"/>
      <c r="CI219" s="252"/>
      <c r="CJ219" s="252"/>
      <c r="CK219" s="252"/>
      <c r="CL219" s="748"/>
      <c r="CM219" s="767"/>
      <c r="CN219" s="787"/>
      <c r="CO219" s="252"/>
      <c r="CP219" s="252"/>
      <c r="CQ219" s="252"/>
      <c r="CR219" s="767"/>
      <c r="CS219" s="748"/>
      <c r="CT219" s="758"/>
      <c r="CU219" s="767"/>
      <c r="CV219" s="767"/>
      <c r="CW219" s="767"/>
      <c r="CX219" s="767"/>
      <c r="CY219" s="767"/>
      <c r="CZ219" s="758"/>
      <c r="DA219" s="252"/>
      <c r="DB219" s="252"/>
      <c r="DC219" s="252"/>
      <c r="DD219" s="748"/>
      <c r="DE219" s="767"/>
      <c r="DF219" s="787"/>
      <c r="DG219" s="767"/>
      <c r="DH219" s="767"/>
      <c r="DI219" s="767"/>
      <c r="DJ219" s="767"/>
      <c r="DK219" s="252"/>
      <c r="DL219" s="758"/>
      <c r="DM219" s="767"/>
      <c r="DN219" s="767"/>
      <c r="DO219" s="767"/>
      <c r="DP219" s="252"/>
      <c r="DQ219" s="748"/>
      <c r="DR219" s="787"/>
      <c r="DS219" s="767"/>
      <c r="DT219" s="767"/>
      <c r="DU219" s="767"/>
      <c r="DV219" s="767"/>
      <c r="DW219" s="252"/>
      <c r="DX219" s="758"/>
      <c r="DY219" s="767"/>
      <c r="DZ219" s="1344"/>
      <c r="EA219" s="767"/>
      <c r="EB219" s="767"/>
      <c r="EC219" s="767"/>
      <c r="ED219" s="758"/>
      <c r="EE219" s="767"/>
      <c r="EF219" s="767"/>
      <c r="EG219" s="767"/>
      <c r="EH219" s="252"/>
      <c r="EI219" s="767"/>
      <c r="EJ219" s="758"/>
      <c r="EK219" s="767"/>
      <c r="EL219" s="1344"/>
      <c r="EM219" s="767"/>
      <c r="EN219" s="767"/>
      <c r="EO219" s="767"/>
      <c r="EP219" s="758"/>
      <c r="EQ219" s="748"/>
      <c r="ER219" s="1343"/>
      <c r="ES219" s="748"/>
      <c r="ET219" s="767"/>
      <c r="EU219" s="767"/>
      <c r="EV219" s="758"/>
      <c r="EW219" s="755"/>
      <c r="EX219" s="755"/>
      <c r="EY219" s="755"/>
      <c r="EZ219" s="755"/>
      <c r="FA219" s="755"/>
      <c r="FB219" s="758"/>
      <c r="FC219" s="755"/>
      <c r="FD219" s="755"/>
      <c r="FE219" s="755"/>
      <c r="FF219" s="755"/>
      <c r="FG219" s="755"/>
      <c r="FH219" s="758"/>
      <c r="FI219" s="252"/>
      <c r="FJ219" s="252"/>
      <c r="FK219" s="252"/>
      <c r="FL219" s="748"/>
      <c r="FM219" s="767"/>
      <c r="FN219" s="758"/>
      <c r="FO219" s="767"/>
      <c r="FP219" s="767"/>
      <c r="FQ219" s="767"/>
      <c r="FR219" s="767"/>
      <c r="FS219" s="748"/>
      <c r="FT219" s="758"/>
      <c r="FU219" s="755"/>
      <c r="FV219" s="755"/>
      <c r="FW219" s="755"/>
      <c r="FX219" s="755"/>
      <c r="FY219" s="755"/>
      <c r="FZ219" s="758"/>
      <c r="GA219" s="767"/>
      <c r="GB219" s="767"/>
      <c r="GC219" s="767"/>
      <c r="GD219" s="748"/>
      <c r="GE219" s="767"/>
      <c r="GF219" s="758"/>
      <c r="GG219" s="755"/>
      <c r="GH219" s="755"/>
      <c r="GI219" s="755"/>
      <c r="GJ219" s="755"/>
      <c r="GK219" s="755"/>
      <c r="GL219" s="758"/>
      <c r="GM219" s="252"/>
      <c r="GN219" s="252"/>
      <c r="GO219" s="252"/>
      <c r="GP219" s="748"/>
      <c r="GQ219" s="252"/>
      <c r="GR219" s="758"/>
      <c r="GS219" s="748"/>
      <c r="GT219" s="825"/>
      <c r="GU219" s="748"/>
      <c r="GV219" s="767"/>
      <c r="GW219" s="748"/>
      <c r="GX219" s="780"/>
      <c r="GY219" s="767"/>
      <c r="GZ219" s="767"/>
      <c r="HA219" s="767"/>
      <c r="HB219" s="767"/>
      <c r="HC219" s="748"/>
      <c r="HD219" s="758"/>
      <c r="HE219" s="748"/>
      <c r="HF219" s="748"/>
      <c r="HG219" s="748"/>
      <c r="HH219" s="767"/>
      <c r="HI219" s="748"/>
      <c r="HJ219" s="758"/>
      <c r="HK219" s="767"/>
      <c r="HL219" s="767"/>
      <c r="HM219" s="767"/>
      <c r="HN219" s="757"/>
      <c r="HO219" s="767"/>
      <c r="HP219" s="758"/>
      <c r="HQ219" s="767"/>
      <c r="HR219" s="767"/>
      <c r="HS219" s="767"/>
      <c r="HT219" s="767"/>
      <c r="HU219" s="766"/>
      <c r="HV219" s="758"/>
      <c r="HW219" s="767"/>
      <c r="HX219" s="767"/>
      <c r="HY219" s="767"/>
      <c r="HZ219" s="766"/>
      <c r="IA219" s="766"/>
      <c r="IB219" s="758"/>
      <c r="IC219" s="773"/>
      <c r="ID219" s="762"/>
      <c r="IE219" s="766"/>
      <c r="IF219" s="767"/>
      <c r="IG219" s="767"/>
      <c r="IH219" s="758"/>
      <c r="II219" s="545"/>
      <c r="IJ219" s="753"/>
      <c r="IK219" s="546"/>
      <c r="IL219" s="546"/>
      <c r="IM219" s="546"/>
      <c r="IN219" s="764"/>
      <c r="IO219" s="767"/>
      <c r="IP219" s="767"/>
      <c r="IQ219" s="767"/>
      <c r="IR219" s="767"/>
      <c r="IS219" s="748"/>
      <c r="IT219" s="758"/>
      <c r="IU219" s="767"/>
      <c r="IV219" s="767"/>
      <c r="IW219" s="767"/>
      <c r="IX219" s="768"/>
      <c r="IY219" s="767"/>
      <c r="IZ219" s="767"/>
      <c r="JF219" s="5"/>
      <c r="JG219" s="758"/>
      <c r="JH219" s="755"/>
      <c r="JI219" s="755"/>
      <c r="JJ219" s="755"/>
      <c r="JK219" s="755"/>
      <c r="JL219" s="755"/>
      <c r="JM219" s="748"/>
      <c r="JN219" s="748"/>
      <c r="JO219" s="748"/>
      <c r="JP219" s="748"/>
      <c r="JQ219" s="252"/>
      <c r="JR219" s="252"/>
      <c r="JS219" s="758"/>
      <c r="JT219" s="755"/>
      <c r="JU219" s="755"/>
      <c r="JV219" s="755"/>
      <c r="JW219" s="755"/>
      <c r="JX219" s="755"/>
      <c r="JY219" s="758"/>
      <c r="JZ219" s="748"/>
      <c r="KA219" s="748"/>
      <c r="KB219" s="748"/>
      <c r="KC219" s="767"/>
      <c r="KD219" s="767"/>
      <c r="KE219" s="758"/>
      <c r="KF219" s="755"/>
      <c r="KG219" s="755"/>
      <c r="KH219" s="755"/>
      <c r="KI219" s="755"/>
      <c r="KJ219" s="755"/>
      <c r="KK219" s="758"/>
      <c r="KL219" s="758"/>
      <c r="KM219" s="767"/>
      <c r="KN219" s="767"/>
      <c r="KO219" s="748"/>
      <c r="KP219" s="767"/>
      <c r="KQ219" s="758"/>
      <c r="KR219" s="748"/>
      <c r="KS219" s="748"/>
      <c r="KT219" s="748"/>
      <c r="KU219" s="767"/>
      <c r="KV219" s="252"/>
      <c r="KW219" s="748"/>
      <c r="KX219" s="755"/>
      <c r="KY219" s="755"/>
      <c r="KZ219" s="755"/>
      <c r="LA219" s="755"/>
      <c r="LB219" s="755"/>
      <c r="LC219" s="767"/>
      <c r="LD219" s="755"/>
      <c r="LE219" s="755"/>
      <c r="LF219" s="755"/>
      <c r="LG219" s="755"/>
      <c r="LH219" s="755"/>
      <c r="LI219" s="767"/>
      <c r="LJ219" s="748"/>
      <c r="LK219" s="748"/>
      <c r="LL219" s="748"/>
      <c r="LM219" s="758"/>
      <c r="LN219" s="757"/>
      <c r="LO219" s="758"/>
      <c r="LP219" s="755"/>
      <c r="LQ219" s="755"/>
      <c r="LR219" s="755"/>
      <c r="LS219" s="755"/>
      <c r="LT219" s="755"/>
      <c r="LU219" s="758"/>
      <c r="LW219" s="565"/>
      <c r="LX219" s="565"/>
      <c r="LY219" s="565"/>
      <c r="LZ219" s="565"/>
      <c r="MA219" s="5"/>
      <c r="MB219" s="565"/>
      <c r="MC219" s="565"/>
      <c r="MD219" s="565"/>
      <c r="ME219" s="565"/>
      <c r="MF219" s="565"/>
      <c r="MG219" s="101"/>
      <c r="MH219" s="5"/>
      <c r="MI219" s="5"/>
      <c r="MM219" s="5"/>
      <c r="MN219" s="5"/>
      <c r="MQ219" s="5"/>
      <c r="MR219" s="279"/>
      <c r="MS219" s="252"/>
      <c r="MT219" s="252"/>
      <c r="MU219" s="252"/>
      <c r="MV219" s="252"/>
      <c r="MW219" s="5"/>
      <c r="MX219" s="5"/>
      <c r="NB219" s="5"/>
      <c r="NC219" s="59"/>
      <c r="ND219" s="5"/>
      <c r="NF219" s="5"/>
      <c r="NG219" s="5"/>
      <c r="NH219" s="59"/>
      <c r="NN219" s="5"/>
      <c r="NO219" s="5"/>
      <c r="NX219" s="3"/>
      <c r="NY219" s="61"/>
      <c r="NZ219" s="61"/>
      <c r="OA219" s="56"/>
      <c r="OB219" s="56"/>
      <c r="OC219" s="56"/>
    </row>
    <row r="220" spans="1:413" ht="14.25" customHeight="1" x14ac:dyDescent="0.15">
      <c r="A220" s="2352" t="str">
        <f t="shared" si="1"/>
        <v>グリーンリーフ数量</v>
      </c>
      <c r="B220" s="250" t="s">
        <v>118</v>
      </c>
      <c r="C220" s="394" t="s">
        <v>93</v>
      </c>
      <c r="D220" s="917">
        <v>34.924999999999997</v>
      </c>
      <c r="E220" s="918">
        <v>36.981999999999999</v>
      </c>
      <c r="F220" s="922">
        <v>40.374000000000002</v>
      </c>
      <c r="G220" s="924">
        <v>35.643000000000001</v>
      </c>
      <c r="H220" s="918">
        <v>34.747</v>
      </c>
      <c r="I220" s="961">
        <v>31.428000000000001</v>
      </c>
      <c r="J220" s="920">
        <v>47.582999999999998</v>
      </c>
      <c r="K220" s="918">
        <v>48.823999999999998</v>
      </c>
      <c r="L220" s="922">
        <v>82.561000000000007</v>
      </c>
      <c r="M220" s="920">
        <v>66.988</v>
      </c>
      <c r="N220" s="926">
        <v>76.947000000000003</v>
      </c>
      <c r="O220" s="922">
        <v>65.656000000000006</v>
      </c>
      <c r="P220" s="920">
        <v>42.987000000000002</v>
      </c>
      <c r="Q220" s="918">
        <v>19.087</v>
      </c>
      <c r="R220" s="923">
        <v>9.5830000000000002</v>
      </c>
      <c r="S220" s="924">
        <v>4.3479999999999999</v>
      </c>
      <c r="T220" s="918">
        <v>0.92400000000000004</v>
      </c>
      <c r="U220" s="922"/>
      <c r="V220" s="924"/>
      <c r="W220" s="1077"/>
      <c r="X220" s="925"/>
      <c r="Y220" s="924"/>
      <c r="Z220" s="926"/>
      <c r="AA220" s="923"/>
      <c r="AB220" s="927"/>
      <c r="AC220" s="926"/>
      <c r="AD220" s="922"/>
      <c r="AE220" s="920"/>
      <c r="AF220" s="926"/>
      <c r="AG220" s="922"/>
      <c r="AH220" s="920"/>
      <c r="AI220" s="918"/>
      <c r="AJ220" s="922"/>
      <c r="AK220" s="920"/>
      <c r="AL220" s="918"/>
      <c r="AM220" s="928"/>
      <c r="AP220" s="55"/>
      <c r="AR220" s="1577"/>
      <c r="AS220" s="1577"/>
      <c r="AT220" s="1577"/>
      <c r="AU220" s="1576"/>
      <c r="AV220" s="1577"/>
      <c r="AX220" s="767"/>
      <c r="AY220" s="748"/>
      <c r="AZ220" s="748"/>
      <c r="BA220" s="748"/>
      <c r="BB220" s="767"/>
      <c r="BC220" s="748"/>
      <c r="BD220" s="787"/>
      <c r="BE220" s="767"/>
      <c r="BF220" s="767"/>
      <c r="BG220" s="767"/>
      <c r="BH220" s="767"/>
      <c r="BI220" s="768"/>
      <c r="BJ220" s="787"/>
      <c r="BK220" s="755"/>
      <c r="BL220" s="755"/>
      <c r="BM220" s="755"/>
      <c r="BN220" s="755"/>
      <c r="BO220" s="755"/>
      <c r="BP220" s="787"/>
      <c r="BQ220" s="767"/>
      <c r="BR220" s="767"/>
      <c r="BS220" s="767"/>
      <c r="BT220" s="252"/>
      <c r="BU220" s="252"/>
      <c r="BV220" s="787"/>
      <c r="BW220" s="755"/>
      <c r="BX220" s="755"/>
      <c r="BY220" s="755"/>
      <c r="BZ220" s="755"/>
      <c r="CA220" s="755"/>
      <c r="CB220" s="787"/>
      <c r="CC220" s="767"/>
      <c r="CD220" s="767"/>
      <c r="CE220" s="767"/>
      <c r="CF220" s="767"/>
      <c r="CG220" s="768"/>
      <c r="CH220" s="787"/>
      <c r="CI220" s="748"/>
      <c r="CJ220" s="748"/>
      <c r="CK220" s="748"/>
      <c r="CL220" s="767"/>
      <c r="CM220" s="748"/>
      <c r="CN220" s="758"/>
      <c r="CO220" s="748"/>
      <c r="CP220" s="748"/>
      <c r="CQ220" s="748"/>
      <c r="CR220" s="767"/>
      <c r="CS220" s="768"/>
      <c r="CT220" s="758"/>
      <c r="CU220" s="748"/>
      <c r="CV220" s="748"/>
      <c r="CW220" s="748"/>
      <c r="CX220" s="748"/>
      <c r="CY220" s="767"/>
      <c r="CZ220" s="758"/>
      <c r="DA220" s="767"/>
      <c r="DB220" s="767"/>
      <c r="DC220" s="767"/>
      <c r="DD220" s="748"/>
      <c r="DE220" s="748"/>
      <c r="DF220" s="758"/>
      <c r="DG220" s="252"/>
      <c r="DH220" s="252"/>
      <c r="DI220" s="252"/>
      <c r="DJ220" s="767"/>
      <c r="DK220" s="252"/>
      <c r="DL220" s="787"/>
      <c r="DM220" s="755"/>
      <c r="DN220" s="755"/>
      <c r="DO220" s="755"/>
      <c r="DP220" s="755"/>
      <c r="DQ220" s="755"/>
      <c r="DR220" s="758"/>
      <c r="DS220" s="767"/>
      <c r="DT220" s="767"/>
      <c r="DU220" s="767"/>
      <c r="DV220" s="767"/>
      <c r="DW220" s="252"/>
      <c r="DX220" s="787"/>
      <c r="DY220" s="767"/>
      <c r="DZ220" s="767"/>
      <c r="EA220" s="767"/>
      <c r="EB220" s="767"/>
      <c r="EC220" s="767"/>
      <c r="ED220" s="787"/>
      <c r="EE220" s="767"/>
      <c r="EF220" s="767"/>
      <c r="EG220" s="767"/>
      <c r="EH220" s="252"/>
      <c r="EI220" s="767"/>
      <c r="EJ220" s="787"/>
      <c r="EK220" s="767"/>
      <c r="EL220" s="1344"/>
      <c r="EM220" s="767"/>
      <c r="EN220" s="748"/>
      <c r="EO220" s="748"/>
      <c r="EP220" s="748"/>
      <c r="EQ220" s="767"/>
      <c r="ER220" s="1344"/>
      <c r="ES220" s="767"/>
      <c r="ET220" s="767"/>
      <c r="EU220" s="767"/>
      <c r="EV220" s="748"/>
      <c r="EW220" s="755"/>
      <c r="EX220" s="755"/>
      <c r="EY220" s="755"/>
      <c r="EZ220" s="755"/>
      <c r="FA220" s="755"/>
      <c r="FB220" s="787"/>
      <c r="FC220" s="755"/>
      <c r="FD220" s="755"/>
      <c r="FE220" s="755"/>
      <c r="FF220" s="755"/>
      <c r="FG220" s="755"/>
      <c r="FH220" s="758"/>
      <c r="FI220" s="252"/>
      <c r="FJ220" s="252"/>
      <c r="FK220" s="252"/>
      <c r="FL220" s="748"/>
      <c r="FM220" s="767"/>
      <c r="FN220" s="787"/>
      <c r="FO220" s="767"/>
      <c r="FP220" s="767"/>
      <c r="FQ220" s="767"/>
      <c r="FR220" s="748"/>
      <c r="FS220" s="767"/>
      <c r="FT220" s="758"/>
      <c r="FU220" s="755"/>
      <c r="FV220" s="755"/>
      <c r="FW220" s="755"/>
      <c r="FX220" s="755"/>
      <c r="FY220" s="755"/>
      <c r="FZ220" s="787"/>
      <c r="GA220" s="767"/>
      <c r="GB220" s="767"/>
      <c r="GC220" s="767"/>
      <c r="GD220" s="748"/>
      <c r="GE220" s="767"/>
      <c r="GF220" s="787"/>
      <c r="GG220" s="755"/>
      <c r="GH220" s="755"/>
      <c r="GI220" s="755"/>
      <c r="GJ220" s="755"/>
      <c r="GK220" s="755"/>
      <c r="GL220" s="787"/>
      <c r="GM220" s="252"/>
      <c r="GN220" s="252"/>
      <c r="GO220" s="252"/>
      <c r="GP220" s="748"/>
      <c r="GQ220" s="252"/>
      <c r="GR220" s="748"/>
      <c r="GS220" s="755"/>
      <c r="GT220" s="756"/>
      <c r="GU220" s="757"/>
      <c r="GV220" s="767"/>
      <c r="GW220" s="767"/>
      <c r="GX220" s="784"/>
      <c r="GY220" s="767"/>
      <c r="GZ220" s="767"/>
      <c r="HA220" s="767"/>
      <c r="HB220" s="748"/>
      <c r="HC220" s="748"/>
      <c r="HD220" s="748"/>
      <c r="HE220" s="748"/>
      <c r="HF220" s="748"/>
      <c r="HG220" s="748"/>
      <c r="HH220" s="767"/>
      <c r="HI220" s="767"/>
      <c r="HJ220" s="748"/>
      <c r="HK220" s="767"/>
      <c r="HL220" s="767"/>
      <c r="HM220" s="767"/>
      <c r="HN220" s="757"/>
      <c r="HO220" s="767"/>
      <c r="HP220" s="787"/>
      <c r="HQ220" s="748"/>
      <c r="HR220" s="748"/>
      <c r="HS220" s="748"/>
      <c r="HT220" s="767"/>
      <c r="HU220" s="767"/>
      <c r="HV220" s="787"/>
      <c r="HW220" s="770"/>
      <c r="HX220" s="778"/>
      <c r="HY220" s="768"/>
      <c r="HZ220" s="768"/>
      <c r="IA220" s="767"/>
      <c r="IB220" s="787"/>
      <c r="IC220" s="748"/>
      <c r="ID220" s="748"/>
      <c r="IE220" s="748"/>
      <c r="IF220" s="767"/>
      <c r="IG220" s="766"/>
      <c r="IH220" s="787"/>
      <c r="II220" s="545"/>
      <c r="IJ220" s="753"/>
      <c r="IK220" s="546"/>
      <c r="IL220" s="546"/>
      <c r="IM220" s="546"/>
      <c r="IN220" s="827"/>
      <c r="IO220" s="252"/>
      <c r="IP220" s="252"/>
      <c r="IQ220" s="252"/>
      <c r="IR220" s="252"/>
      <c r="IS220" s="748"/>
      <c r="IT220" s="748"/>
      <c r="IU220" s="252"/>
      <c r="IV220" s="252"/>
      <c r="IW220" s="252"/>
      <c r="IX220" s="767"/>
      <c r="IY220" s="748"/>
      <c r="IZ220" s="748"/>
      <c r="JF220" s="792"/>
      <c r="JG220" s="787"/>
      <c r="JH220" s="755"/>
      <c r="JI220" s="755"/>
      <c r="JJ220" s="755"/>
      <c r="JK220" s="755"/>
      <c r="JL220" s="755"/>
      <c r="JM220" s="758"/>
      <c r="JN220" s="748"/>
      <c r="JO220" s="748"/>
      <c r="JP220" s="748"/>
      <c r="JQ220" s="252"/>
      <c r="JR220" s="252"/>
      <c r="JS220" s="748"/>
      <c r="JT220" s="755"/>
      <c r="JU220" s="755"/>
      <c r="JV220" s="755"/>
      <c r="JW220" s="755"/>
      <c r="JX220" s="755"/>
      <c r="JY220" s="748"/>
      <c r="JZ220" s="252"/>
      <c r="KA220" s="252"/>
      <c r="KB220" s="252"/>
      <c r="KC220" s="252"/>
      <c r="KD220" s="252"/>
      <c r="KE220" s="748"/>
      <c r="KF220" s="755"/>
      <c r="KG220" s="755"/>
      <c r="KH220" s="755"/>
      <c r="KI220" s="755"/>
      <c r="KJ220" s="755"/>
      <c r="KK220" s="787"/>
      <c r="KL220" s="758"/>
      <c r="KM220" s="767"/>
      <c r="KN220" s="767"/>
      <c r="KO220" s="748"/>
      <c r="KP220" s="758"/>
      <c r="KQ220" s="748"/>
      <c r="KR220" s="748"/>
      <c r="KS220" s="748"/>
      <c r="KT220" s="748"/>
      <c r="KU220" s="767"/>
      <c r="KV220" s="252"/>
      <c r="KW220" s="758"/>
      <c r="KX220" s="755"/>
      <c r="KY220" s="755"/>
      <c r="KZ220" s="755"/>
      <c r="LA220" s="755"/>
      <c r="LB220" s="755"/>
      <c r="LC220" s="748"/>
      <c r="LD220" s="755"/>
      <c r="LE220" s="755"/>
      <c r="LF220" s="755"/>
      <c r="LG220" s="755"/>
      <c r="LH220" s="755"/>
      <c r="LI220" s="748"/>
      <c r="LJ220" s="748"/>
      <c r="LK220" s="748"/>
      <c r="LL220" s="748"/>
      <c r="LM220" s="758"/>
      <c r="LN220" s="764"/>
      <c r="LO220" s="748"/>
      <c r="LP220" s="755"/>
      <c r="LQ220" s="755"/>
      <c r="LR220" s="755"/>
      <c r="LS220" s="755"/>
      <c r="LT220" s="755"/>
      <c r="LU220" s="748"/>
      <c r="LW220" s="565"/>
      <c r="LX220" s="565"/>
      <c r="LY220" s="565"/>
      <c r="LZ220" s="565"/>
      <c r="MA220" s="101"/>
      <c r="MB220" s="565"/>
      <c r="MC220" s="565"/>
      <c r="MD220" s="565"/>
      <c r="ME220" s="565"/>
      <c r="MF220" s="565"/>
      <c r="MG220" s="5"/>
      <c r="MH220" s="5"/>
      <c r="MI220" s="279"/>
      <c r="ML220" s="252"/>
      <c r="MM220" s="5"/>
      <c r="MN220" s="5"/>
      <c r="MQ220" s="5"/>
      <c r="MR220" s="279"/>
      <c r="MS220" s="252"/>
      <c r="MT220" s="252"/>
      <c r="MU220" s="252"/>
      <c r="MV220" s="252"/>
      <c r="MW220" s="5"/>
      <c r="MX220" s="5"/>
      <c r="NB220" s="5"/>
      <c r="NC220" s="5"/>
      <c r="ND220" s="5"/>
      <c r="NF220" s="5"/>
      <c r="NG220" s="5"/>
      <c r="NH220" s="59"/>
      <c r="NX220" s="60"/>
      <c r="NZ220" s="61"/>
      <c r="OA220" s="56"/>
      <c r="OB220" s="56"/>
      <c r="OC220" s="56"/>
    </row>
    <row r="221" spans="1:413" ht="14.25" customHeight="1" x14ac:dyDescent="0.15">
      <c r="A221" s="2352" t="str">
        <f t="shared" si="1"/>
        <v>グリーンリーフ金額</v>
      </c>
      <c r="B221" s="2350" t="str">
        <f>B220</f>
        <v>グリーンリーフ</v>
      </c>
      <c r="C221" s="395" t="s">
        <v>94</v>
      </c>
      <c r="D221" s="929">
        <v>24783.222000000002</v>
      </c>
      <c r="E221" s="930">
        <v>20979.773000000001</v>
      </c>
      <c r="F221" s="934">
        <v>16378.798000000001</v>
      </c>
      <c r="G221" s="936">
        <v>14103.017</v>
      </c>
      <c r="H221" s="930">
        <v>13520.103999999999</v>
      </c>
      <c r="I221" s="986">
        <v>12812.215</v>
      </c>
      <c r="J221" s="932">
        <v>17970.778999999999</v>
      </c>
      <c r="K221" s="930">
        <v>13694.259</v>
      </c>
      <c r="L221" s="934">
        <v>20327.874</v>
      </c>
      <c r="M221" s="932">
        <v>16240.459000000001</v>
      </c>
      <c r="N221" s="938">
        <v>18603.575000000001</v>
      </c>
      <c r="O221" s="934">
        <v>13825.799000000001</v>
      </c>
      <c r="P221" s="972">
        <v>8433.982</v>
      </c>
      <c r="Q221" s="930">
        <v>3287.84</v>
      </c>
      <c r="R221" s="935">
        <v>1487.846</v>
      </c>
      <c r="S221" s="936">
        <v>653.44899999999996</v>
      </c>
      <c r="T221" s="930">
        <v>204.28200000000001</v>
      </c>
      <c r="U221" s="934"/>
      <c r="V221" s="936"/>
      <c r="W221" s="1078"/>
      <c r="X221" s="937"/>
      <c r="Y221" s="936"/>
      <c r="Z221" s="938"/>
      <c r="AA221" s="935"/>
      <c r="AB221" s="939"/>
      <c r="AC221" s="930"/>
      <c r="AD221" s="934"/>
      <c r="AE221" s="932"/>
      <c r="AF221" s="938"/>
      <c r="AG221" s="934"/>
      <c r="AH221" s="932"/>
      <c r="AI221" s="930"/>
      <c r="AJ221" s="934"/>
      <c r="AK221" s="932"/>
      <c r="AL221" s="930"/>
      <c r="AM221" s="940"/>
      <c r="AP221" s="55"/>
      <c r="AR221" s="1575"/>
      <c r="AS221" s="1575"/>
      <c r="AT221" s="1575"/>
      <c r="AU221" s="1577"/>
      <c r="AV221" s="1576"/>
      <c r="AY221" s="767"/>
      <c r="AZ221" s="767"/>
      <c r="BA221" s="767"/>
      <c r="BB221" s="767"/>
      <c r="BC221" s="252"/>
      <c r="BD221" s="758"/>
      <c r="BE221" s="770"/>
      <c r="BF221" s="778"/>
      <c r="BG221" s="768"/>
      <c r="BH221" s="767"/>
      <c r="BI221" s="748"/>
      <c r="BJ221" s="758"/>
      <c r="BK221" s="755"/>
      <c r="BL221" s="755"/>
      <c r="BM221" s="755"/>
      <c r="BN221" s="755"/>
      <c r="BO221" s="755"/>
      <c r="BP221" s="758"/>
      <c r="BQ221" s="748"/>
      <c r="BR221" s="748"/>
      <c r="BS221" s="748"/>
      <c r="BT221" s="748"/>
      <c r="BU221" s="767"/>
      <c r="BV221" s="758"/>
      <c r="BW221" s="755"/>
      <c r="BX221" s="755"/>
      <c r="BY221" s="755"/>
      <c r="BZ221" s="755"/>
      <c r="CA221" s="755"/>
      <c r="CB221" s="758"/>
      <c r="CC221" s="748"/>
      <c r="CD221" s="748"/>
      <c r="CE221" s="748"/>
      <c r="CF221" s="767"/>
      <c r="CG221" s="767"/>
      <c r="CH221" s="758"/>
      <c r="CI221" s="758"/>
      <c r="CJ221" s="820"/>
      <c r="CK221" s="758"/>
      <c r="CL221" s="768"/>
      <c r="CM221" s="768"/>
      <c r="CN221" s="787"/>
      <c r="CO221" s="767"/>
      <c r="CP221" s="767"/>
      <c r="CQ221" s="767"/>
      <c r="CR221" s="748"/>
      <c r="CS221" s="767"/>
      <c r="CT221" s="787"/>
      <c r="CU221" s="252"/>
      <c r="CV221" s="252"/>
      <c r="CW221" s="252"/>
      <c r="CX221" s="252"/>
      <c r="CY221" s="252"/>
      <c r="CZ221" s="758"/>
      <c r="DA221" s="748"/>
      <c r="DB221" s="748"/>
      <c r="DC221" s="748"/>
      <c r="DD221" s="767"/>
      <c r="DE221" s="748"/>
      <c r="DF221" s="787"/>
      <c r="DG221" s="755"/>
      <c r="DH221" s="755"/>
      <c r="DI221" s="755"/>
      <c r="DJ221" s="755"/>
      <c r="DK221" s="755"/>
      <c r="DL221" s="758"/>
      <c r="DM221" s="755"/>
      <c r="DN221" s="755"/>
      <c r="DO221" s="755"/>
      <c r="DP221" s="755"/>
      <c r="DQ221" s="755"/>
      <c r="DR221" s="758"/>
      <c r="DS221" s="767"/>
      <c r="DT221" s="767"/>
      <c r="DU221" s="767"/>
      <c r="DV221" s="767"/>
      <c r="DW221" s="252"/>
      <c r="DX221" s="758"/>
      <c r="DY221" s="767"/>
      <c r="DZ221" s="767"/>
      <c r="EA221" s="767"/>
      <c r="EB221" s="252"/>
      <c r="EC221" s="767"/>
      <c r="ED221" s="758"/>
      <c r="EE221" s="755"/>
      <c r="EF221" s="755"/>
      <c r="EG221" s="755"/>
      <c r="EH221" s="755"/>
      <c r="EI221" s="755"/>
      <c r="EJ221" s="758"/>
      <c r="EK221" s="748"/>
      <c r="EL221" s="748"/>
      <c r="EM221" s="748"/>
      <c r="EN221" s="767"/>
      <c r="EO221" s="758"/>
      <c r="EP221" s="758"/>
      <c r="EQ221" s="767"/>
      <c r="ER221" s="1344"/>
      <c r="ES221" s="767"/>
      <c r="ET221" s="748"/>
      <c r="EU221" s="767"/>
      <c r="EV221" s="758"/>
      <c r="EW221" s="755"/>
      <c r="EX221" s="755"/>
      <c r="EY221" s="755"/>
      <c r="EZ221" s="755"/>
      <c r="FA221" s="755"/>
      <c r="FB221" s="758"/>
      <c r="FC221" s="755"/>
      <c r="FD221" s="755"/>
      <c r="FE221" s="755"/>
      <c r="FF221" s="755"/>
      <c r="FG221" s="755"/>
      <c r="FH221" s="787"/>
      <c r="FI221" s="252"/>
      <c r="FJ221" s="252"/>
      <c r="FK221" s="252"/>
      <c r="FL221" s="748"/>
      <c r="FM221" s="767"/>
      <c r="FN221" s="758"/>
      <c r="FO221" s="767"/>
      <c r="FP221" s="767"/>
      <c r="FQ221" s="767"/>
      <c r="FR221" s="767"/>
      <c r="FS221" s="254"/>
      <c r="FT221" s="787"/>
      <c r="FU221" s="755"/>
      <c r="FV221" s="755"/>
      <c r="FW221" s="755"/>
      <c r="FX221" s="755"/>
      <c r="FY221" s="755"/>
      <c r="FZ221" s="758"/>
      <c r="GA221" s="767"/>
      <c r="GB221" s="767"/>
      <c r="GC221" s="767"/>
      <c r="GD221" s="767"/>
      <c r="GE221" s="767"/>
      <c r="GF221" s="758"/>
      <c r="GG221" s="755"/>
      <c r="GH221" s="755"/>
      <c r="GI221" s="755"/>
      <c r="GJ221" s="755"/>
      <c r="GK221" s="755"/>
      <c r="GL221" s="758"/>
      <c r="GM221" s="252"/>
      <c r="GN221" s="252"/>
      <c r="GO221" s="252"/>
      <c r="GP221" s="748"/>
      <c r="GQ221" s="252"/>
      <c r="GR221" s="758"/>
      <c r="GS221" s="252"/>
      <c r="GT221" s="252"/>
      <c r="GU221" s="252"/>
      <c r="GV221" s="757"/>
      <c r="GW221" s="767"/>
      <c r="GX221" s="780"/>
      <c r="GY221" s="748"/>
      <c r="GZ221" s="748"/>
      <c r="HA221" s="748"/>
      <c r="HB221" s="757"/>
      <c r="HC221" s="767"/>
      <c r="HD221" s="758"/>
      <c r="HE221" s="252"/>
      <c r="HF221" s="252"/>
      <c r="HG221" s="252"/>
      <c r="HH221" s="748"/>
      <c r="HI221" s="767"/>
      <c r="HJ221" s="758"/>
      <c r="HK221" s="748"/>
      <c r="HL221" s="748"/>
      <c r="HM221" s="748"/>
      <c r="HN221" s="767"/>
      <c r="HO221" s="767"/>
      <c r="HP221" s="758"/>
      <c r="HQ221" s="767"/>
      <c r="HR221" s="767"/>
      <c r="HS221" s="767"/>
      <c r="HT221" s="767"/>
      <c r="HU221" s="252"/>
      <c r="HV221" s="758"/>
      <c r="HW221" s="773"/>
      <c r="HX221" s="762"/>
      <c r="HY221" s="766"/>
      <c r="HZ221" s="766"/>
      <c r="IA221" s="766"/>
      <c r="IB221" s="758"/>
      <c r="IC221" s="773"/>
      <c r="ID221" s="762"/>
      <c r="IE221" s="766"/>
      <c r="IF221" s="748"/>
      <c r="IG221" s="767"/>
      <c r="IH221" s="758"/>
      <c r="II221" s="545"/>
      <c r="IJ221" s="753"/>
      <c r="IK221" s="546"/>
      <c r="IL221" s="546"/>
      <c r="IM221" s="546"/>
      <c r="IN221" s="764"/>
      <c r="IO221" s="767"/>
      <c r="IP221" s="767"/>
      <c r="IQ221" s="767"/>
      <c r="IR221" s="767"/>
      <c r="IS221" s="748"/>
      <c r="IT221" s="758"/>
      <c r="IU221" s="252"/>
      <c r="IV221" s="252"/>
      <c r="IW221" s="252"/>
      <c r="IX221" s="767"/>
      <c r="IY221" s="768"/>
      <c r="IZ221" s="767"/>
      <c r="JF221" s="5"/>
      <c r="JG221" s="758"/>
      <c r="JH221" s="755"/>
      <c r="JI221" s="755"/>
      <c r="JJ221" s="755"/>
      <c r="JK221" s="755"/>
      <c r="JL221" s="755"/>
      <c r="JM221" s="758"/>
      <c r="JN221" s="755"/>
      <c r="JO221" s="755"/>
      <c r="JP221" s="755"/>
      <c r="JQ221" s="755"/>
      <c r="JR221" s="755"/>
      <c r="JS221" s="758"/>
      <c r="JT221" s="755"/>
      <c r="JU221" s="755"/>
      <c r="JV221" s="755"/>
      <c r="JW221" s="755"/>
      <c r="JX221" s="755"/>
      <c r="JY221" s="758"/>
      <c r="JZ221" s="748"/>
      <c r="KA221" s="748"/>
      <c r="KB221" s="748"/>
      <c r="KC221" s="767"/>
      <c r="KD221" s="252"/>
      <c r="KE221" s="758"/>
      <c r="KF221" s="755"/>
      <c r="KG221" s="755"/>
      <c r="KH221" s="755"/>
      <c r="KI221" s="755"/>
      <c r="KJ221" s="755"/>
      <c r="KK221" s="758"/>
      <c r="KL221" s="787"/>
      <c r="KM221" s="748"/>
      <c r="KN221" s="748"/>
      <c r="KO221" s="758"/>
      <c r="KP221" s="748"/>
      <c r="KQ221" s="758"/>
      <c r="KR221" s="748"/>
      <c r="KS221" s="748"/>
      <c r="KT221" s="748"/>
      <c r="KU221" s="748"/>
      <c r="KV221" s="252"/>
      <c r="KW221" s="758"/>
      <c r="KX221" s="755"/>
      <c r="KY221" s="755"/>
      <c r="KZ221" s="755"/>
      <c r="LA221" s="755"/>
      <c r="LB221" s="755"/>
      <c r="LC221" s="767"/>
      <c r="LD221" s="755"/>
      <c r="LE221" s="755"/>
      <c r="LF221" s="755"/>
      <c r="LG221" s="755"/>
      <c r="LH221" s="755"/>
      <c r="LI221" s="767"/>
      <c r="LJ221" s="748"/>
      <c r="LK221" s="748"/>
      <c r="LL221" s="748"/>
      <c r="LM221" s="758"/>
      <c r="LN221" s="757"/>
      <c r="LO221" s="758"/>
      <c r="LP221" s="755"/>
      <c r="LQ221" s="755"/>
      <c r="LR221" s="755"/>
      <c r="LS221" s="755"/>
      <c r="LT221" s="755"/>
      <c r="LU221" s="758"/>
      <c r="LW221" s="565"/>
      <c r="LX221" s="565"/>
      <c r="LY221" s="565"/>
      <c r="LZ221" s="565"/>
      <c r="MA221" s="5"/>
      <c r="MB221" s="565"/>
      <c r="MC221" s="565"/>
      <c r="MD221" s="565"/>
      <c r="ME221" s="565"/>
      <c r="MF221" s="565"/>
      <c r="MG221" s="5"/>
      <c r="MH221" s="279"/>
      <c r="ML221" s="252"/>
      <c r="MM221" s="5"/>
      <c r="MN221" s="5"/>
      <c r="MQ221" s="5"/>
      <c r="MR221" s="279"/>
      <c r="MS221" s="252"/>
      <c r="MT221" s="252"/>
      <c r="MU221" s="252"/>
      <c r="MV221" s="252"/>
      <c r="MW221" s="5"/>
      <c r="MX221" s="5"/>
      <c r="NA221" s="61"/>
      <c r="NB221" s="5"/>
      <c r="NC221" s="5"/>
      <c r="NF221" s="5"/>
      <c r="NG221" s="5"/>
      <c r="NH221" s="59"/>
      <c r="NX221" s="3"/>
      <c r="NY221" s="61"/>
      <c r="NZ221" s="61"/>
      <c r="OA221" s="56"/>
      <c r="OB221" s="56"/>
      <c r="OC221" s="56"/>
    </row>
    <row r="222" spans="1:413" ht="14.25" customHeight="1" x14ac:dyDescent="0.15">
      <c r="A222" s="2352" t="str">
        <f t="shared" si="1"/>
        <v>グリーンリーフ価格</v>
      </c>
      <c r="B222" s="2351" t="str">
        <f>B220</f>
        <v>グリーンリーフ</v>
      </c>
      <c r="C222" s="417" t="s">
        <v>96</v>
      </c>
      <c r="D222" s="941">
        <v>710</v>
      </c>
      <c r="E222" s="942">
        <v>567</v>
      </c>
      <c r="F222" s="946">
        <v>406</v>
      </c>
      <c r="G222" s="948">
        <v>396</v>
      </c>
      <c r="H222" s="942">
        <v>389</v>
      </c>
      <c r="I222" s="943">
        <v>408</v>
      </c>
      <c r="J222" s="944">
        <v>378</v>
      </c>
      <c r="K222" s="942">
        <v>280</v>
      </c>
      <c r="L222" s="946">
        <v>246</v>
      </c>
      <c r="M222" s="944">
        <v>242</v>
      </c>
      <c r="N222" s="942">
        <v>242</v>
      </c>
      <c r="O222" s="946">
        <v>211</v>
      </c>
      <c r="P222" s="944">
        <v>196</v>
      </c>
      <c r="Q222" s="942">
        <v>172</v>
      </c>
      <c r="R222" s="947">
        <v>155</v>
      </c>
      <c r="S222" s="944">
        <v>150</v>
      </c>
      <c r="T222" s="942">
        <v>221</v>
      </c>
      <c r="U222" s="946"/>
      <c r="V222" s="948"/>
      <c r="W222" s="980"/>
      <c r="X222" s="947"/>
      <c r="Y222" s="948"/>
      <c r="Z222" s="949"/>
      <c r="AA222" s="947"/>
      <c r="AB222" s="950"/>
      <c r="AC222" s="942"/>
      <c r="AD222" s="946"/>
      <c r="AE222" s="944"/>
      <c r="AF222" s="949"/>
      <c r="AG222" s="946"/>
      <c r="AH222" s="944"/>
      <c r="AI222" s="942"/>
      <c r="AJ222" s="946"/>
      <c r="AK222" s="944"/>
      <c r="AL222" s="942"/>
      <c r="AM222" s="951"/>
      <c r="AP222" s="55"/>
      <c r="AQ222" s="784"/>
      <c r="AR222" s="1576"/>
      <c r="AS222" s="1576"/>
      <c r="AT222" s="1576"/>
      <c r="AU222" s="1575"/>
      <c r="AV222" s="1577"/>
      <c r="AW222" s="787"/>
      <c r="AX222" s="748"/>
      <c r="AY222" s="748"/>
      <c r="AZ222" s="748"/>
      <c r="BA222" s="748"/>
      <c r="BB222" s="768"/>
      <c r="BC222" s="767"/>
      <c r="BD222" s="758"/>
      <c r="BE222" s="767"/>
      <c r="BF222" s="767"/>
      <c r="BG222" s="767"/>
      <c r="BH222" s="768"/>
      <c r="BI222" s="768"/>
      <c r="BJ222" s="758"/>
      <c r="BK222" s="755"/>
      <c r="BL222" s="755"/>
      <c r="BM222" s="755"/>
      <c r="BN222" s="755"/>
      <c r="BO222" s="755"/>
      <c r="BP222" s="758"/>
      <c r="BQ222" s="767"/>
      <c r="BR222" s="767"/>
      <c r="BS222" s="767"/>
      <c r="BT222" s="768"/>
      <c r="BU222" s="767"/>
      <c r="BV222" s="758"/>
      <c r="BW222" s="755"/>
      <c r="BX222" s="755"/>
      <c r="BY222" s="755"/>
      <c r="BZ222" s="755"/>
      <c r="CA222" s="755"/>
      <c r="CB222" s="758"/>
      <c r="CC222" s="748"/>
      <c r="CD222" s="748"/>
      <c r="CE222" s="748"/>
      <c r="CF222" s="767"/>
      <c r="CG222" s="252"/>
      <c r="CH222" s="758"/>
      <c r="CI222" s="252"/>
      <c r="CJ222" s="252"/>
      <c r="CK222" s="252"/>
      <c r="CL222" s="252"/>
      <c r="CM222" s="252"/>
      <c r="CN222" s="758"/>
      <c r="CO222" s="767"/>
      <c r="CP222" s="767"/>
      <c r="CQ222" s="767"/>
      <c r="CR222" s="768"/>
      <c r="CS222" s="768"/>
      <c r="CT222" s="758"/>
      <c r="CU222" s="767"/>
      <c r="CV222" s="767"/>
      <c r="CW222" s="767"/>
      <c r="CX222" s="748"/>
      <c r="CY222" s="748"/>
      <c r="CZ222" s="758"/>
      <c r="DA222" s="767"/>
      <c r="DB222" s="767"/>
      <c r="DC222" s="767"/>
      <c r="DD222" s="748"/>
      <c r="DE222" s="767"/>
      <c r="DF222" s="787"/>
      <c r="DG222" s="755"/>
      <c r="DH222" s="755"/>
      <c r="DI222" s="755"/>
      <c r="DJ222" s="755"/>
      <c r="DK222" s="755"/>
      <c r="DL222" s="758"/>
      <c r="DM222" s="755"/>
      <c r="DN222" s="755"/>
      <c r="DO222" s="755"/>
      <c r="DP222" s="755"/>
      <c r="DQ222" s="755"/>
      <c r="DR222" s="787"/>
      <c r="DS222" s="755"/>
      <c r="DT222" s="755"/>
      <c r="DU222" s="755"/>
      <c r="DV222" s="755"/>
      <c r="DW222" s="755"/>
      <c r="DX222" s="758"/>
      <c r="DY222" s="767"/>
      <c r="DZ222" s="767"/>
      <c r="EA222" s="767"/>
      <c r="EB222" s="252"/>
      <c r="EC222" s="767"/>
      <c r="ED222" s="758"/>
      <c r="EE222" s="755"/>
      <c r="EF222" s="755"/>
      <c r="EG222" s="755"/>
      <c r="EH222" s="755"/>
      <c r="EI222" s="755"/>
      <c r="EJ222" s="758"/>
      <c r="EK222" s="767"/>
      <c r="EL222" s="767"/>
      <c r="EM222" s="767"/>
      <c r="EN222" s="767"/>
      <c r="EO222" s="767"/>
      <c r="EP222" s="758"/>
      <c r="EQ222" s="755"/>
      <c r="ER222" s="755"/>
      <c r="ES222" s="755"/>
      <c r="ET222" s="755"/>
      <c r="EU222" s="755"/>
      <c r="EV222" s="758"/>
      <c r="EW222" s="755"/>
      <c r="EX222" s="755"/>
      <c r="EY222" s="755"/>
      <c r="EZ222" s="755"/>
      <c r="FA222" s="755"/>
      <c r="FB222" s="758"/>
      <c r="FC222" s="755"/>
      <c r="FD222" s="755"/>
      <c r="FE222" s="755"/>
      <c r="FF222" s="755"/>
      <c r="FG222" s="755"/>
      <c r="FH222" s="758"/>
      <c r="FI222" s="252"/>
      <c r="FJ222" s="252"/>
      <c r="FK222" s="252"/>
      <c r="FL222" s="748"/>
      <c r="FM222" s="767"/>
      <c r="FN222" s="758"/>
      <c r="FO222" s="748"/>
      <c r="FP222" s="748"/>
      <c r="FQ222" s="748"/>
      <c r="FR222" s="767"/>
      <c r="FS222" s="748"/>
      <c r="FT222" s="758"/>
      <c r="FU222" s="755"/>
      <c r="FV222" s="755"/>
      <c r="FW222" s="755"/>
      <c r="FX222" s="755"/>
      <c r="FY222" s="755"/>
      <c r="FZ222" s="758"/>
      <c r="GA222" s="748"/>
      <c r="GB222" s="748"/>
      <c r="GC222" s="748"/>
      <c r="GD222" s="767"/>
      <c r="GE222" s="767"/>
      <c r="GF222" s="758"/>
      <c r="GG222" s="755"/>
      <c r="GH222" s="755"/>
      <c r="GI222" s="755"/>
      <c r="GJ222" s="755"/>
      <c r="GK222" s="755"/>
      <c r="GL222" s="758"/>
      <c r="GM222" s="252"/>
      <c r="GN222" s="252"/>
      <c r="GO222" s="252"/>
      <c r="GP222" s="748"/>
      <c r="GQ222" s="252"/>
      <c r="GR222" s="758"/>
      <c r="GS222" s="767"/>
      <c r="GT222" s="780"/>
      <c r="GU222" s="767"/>
      <c r="GV222" s="767"/>
      <c r="GW222" s="748"/>
      <c r="GX222" s="780"/>
      <c r="GY222" s="767"/>
      <c r="GZ222" s="767"/>
      <c r="HA222" s="767"/>
      <c r="HB222" s="767"/>
      <c r="HC222" s="252"/>
      <c r="HD222" s="758"/>
      <c r="HE222" s="748"/>
      <c r="HF222" s="748"/>
      <c r="HG222" s="748"/>
      <c r="HH222" s="748"/>
      <c r="HI222" s="767"/>
      <c r="HJ222" s="758"/>
      <c r="HK222" s="767"/>
      <c r="HL222" s="767"/>
      <c r="HM222" s="767"/>
      <c r="HN222" s="748"/>
      <c r="HO222" s="767"/>
      <c r="HP222" s="758"/>
      <c r="HQ222" s="767"/>
      <c r="HR222" s="767"/>
      <c r="HS222" s="767"/>
      <c r="HT222" s="767"/>
      <c r="HU222" s="767"/>
      <c r="HV222" s="758"/>
      <c r="HW222" s="748"/>
      <c r="HX222" s="748"/>
      <c r="HY222" s="748"/>
      <c r="HZ222" s="767"/>
      <c r="IA222" s="748"/>
      <c r="IB222" s="758"/>
      <c r="IC222" s="773"/>
      <c r="ID222" s="762"/>
      <c r="IE222" s="766"/>
      <c r="IF222" s="766"/>
      <c r="IG222" s="766"/>
      <c r="IH222" s="758"/>
      <c r="II222" s="545"/>
      <c r="IJ222" s="753"/>
      <c r="IK222" s="546"/>
      <c r="IL222" s="546"/>
      <c r="IM222" s="546"/>
      <c r="IN222" s="764"/>
      <c r="IO222" s="252"/>
      <c r="IP222" s="252"/>
      <c r="IQ222" s="252"/>
      <c r="IR222" s="252"/>
      <c r="IS222" s="748"/>
      <c r="IT222" s="758"/>
      <c r="IU222" s="252"/>
      <c r="IV222" s="252"/>
      <c r="IW222" s="252"/>
      <c r="IX222" s="767"/>
      <c r="IY222" s="768"/>
      <c r="IZ222" s="767"/>
      <c r="JA222" s="59"/>
      <c r="JB222" s="59"/>
      <c r="JC222" s="59"/>
      <c r="JD222" s="5"/>
      <c r="JE222" s="792"/>
      <c r="JF222" s="5"/>
      <c r="JG222" s="758"/>
      <c r="JH222" s="755"/>
      <c r="JI222" s="755"/>
      <c r="JJ222" s="755"/>
      <c r="JK222" s="755"/>
      <c r="JL222" s="755"/>
      <c r="JM222" s="748"/>
      <c r="JN222" s="755"/>
      <c r="JO222" s="755"/>
      <c r="JP222" s="755"/>
      <c r="JQ222" s="755"/>
      <c r="JR222" s="755"/>
      <c r="JS222" s="758"/>
      <c r="JT222" s="755"/>
      <c r="JU222" s="755"/>
      <c r="JV222" s="755"/>
      <c r="JW222" s="755"/>
      <c r="JX222" s="755"/>
      <c r="JY222" s="758"/>
      <c r="JZ222" s="767"/>
      <c r="KA222" s="767"/>
      <c r="KB222" s="767"/>
      <c r="KC222" s="767"/>
      <c r="KD222" s="748"/>
      <c r="KE222" s="758"/>
      <c r="KF222" s="755"/>
      <c r="KG222" s="755"/>
      <c r="KH222" s="755"/>
      <c r="KI222" s="755"/>
      <c r="KJ222" s="755"/>
      <c r="KK222" s="758"/>
      <c r="KL222" s="787"/>
      <c r="KM222" s="748"/>
      <c r="KN222" s="748"/>
      <c r="KO222" s="767"/>
      <c r="KP222" s="748"/>
      <c r="KQ222" s="758"/>
      <c r="KR222" s="755"/>
      <c r="KS222" s="755"/>
      <c r="KT222" s="755"/>
      <c r="KU222" s="755"/>
      <c r="KV222" s="755"/>
      <c r="KW222" s="748"/>
      <c r="KX222" s="755"/>
      <c r="KY222" s="755"/>
      <c r="KZ222" s="755"/>
      <c r="LA222" s="755"/>
      <c r="LB222" s="755"/>
      <c r="LC222" s="767"/>
      <c r="LD222" s="755"/>
      <c r="LE222" s="755"/>
      <c r="LF222" s="755"/>
      <c r="LG222" s="755"/>
      <c r="LH222" s="755"/>
      <c r="LI222" s="767"/>
      <c r="LJ222" s="767"/>
      <c r="LK222" s="767"/>
      <c r="LL222" s="767"/>
      <c r="LM222" s="763"/>
      <c r="LN222" s="748"/>
      <c r="LO222" s="758"/>
      <c r="LP222" s="755"/>
      <c r="LQ222" s="755"/>
      <c r="LR222" s="755"/>
      <c r="LS222" s="755"/>
      <c r="LT222" s="755"/>
      <c r="LU222" s="758"/>
      <c r="LW222" s="565"/>
      <c r="LX222" s="565"/>
      <c r="LY222" s="565"/>
      <c r="LZ222" s="565"/>
      <c r="MA222" s="5"/>
      <c r="MB222" s="565"/>
      <c r="MC222" s="565"/>
      <c r="MD222" s="565"/>
      <c r="ME222" s="565"/>
      <c r="MF222" s="565"/>
      <c r="MG222" s="101"/>
      <c r="MK222" s="252"/>
      <c r="ML222" s="5"/>
      <c r="MM222" s="5"/>
      <c r="MN222" s="5"/>
      <c r="MQ222" s="5"/>
      <c r="MR222" s="279"/>
      <c r="MS222" s="252"/>
      <c r="MT222" s="252"/>
      <c r="MU222" s="252"/>
      <c r="MV222" s="252"/>
      <c r="MW222" s="5"/>
      <c r="MX222" s="5"/>
      <c r="NA222" s="5"/>
      <c r="NB222" s="5"/>
      <c r="NC222" s="5"/>
      <c r="NF222" s="5"/>
      <c r="NG222" s="5"/>
      <c r="NH222" s="59"/>
      <c r="NX222" s="60"/>
      <c r="NY222" s="61"/>
      <c r="NZ222" s="61"/>
      <c r="OA222" s="56"/>
      <c r="OB222" s="56"/>
      <c r="OC222" s="56"/>
    </row>
    <row r="223" spans="1:413" ht="14.25" customHeight="1" x14ac:dyDescent="0.15">
      <c r="A223" s="2352" t="str">
        <f t="shared" si="1"/>
        <v>はくさい数量</v>
      </c>
      <c r="B223" s="250" t="s">
        <v>26</v>
      </c>
      <c r="C223" s="394" t="s">
        <v>93</v>
      </c>
      <c r="D223" s="917">
        <v>3277.942</v>
      </c>
      <c r="E223" s="918">
        <v>3456.4319999999998</v>
      </c>
      <c r="F223" s="922">
        <v>3162.65</v>
      </c>
      <c r="G223" s="924">
        <v>2913.7849999999999</v>
      </c>
      <c r="H223" s="918">
        <v>2110.0129999999999</v>
      </c>
      <c r="I223" s="961">
        <v>1323.443</v>
      </c>
      <c r="J223" s="920">
        <v>1464.837</v>
      </c>
      <c r="K223" s="918">
        <v>889.13300000000004</v>
      </c>
      <c r="L223" s="922">
        <v>1313.694</v>
      </c>
      <c r="M223" s="920">
        <v>1691.451</v>
      </c>
      <c r="N223" s="926">
        <v>1724.386</v>
      </c>
      <c r="O223" s="922">
        <v>1868.29</v>
      </c>
      <c r="P223" s="920">
        <v>2310.0630000000001</v>
      </c>
      <c r="Q223" s="918">
        <v>1738.8869999999999</v>
      </c>
      <c r="R223" s="923">
        <v>1845.0540000000001</v>
      </c>
      <c r="S223" s="924">
        <v>932.60599999999999</v>
      </c>
      <c r="T223" s="918">
        <v>458.69299999999998</v>
      </c>
      <c r="U223" s="922"/>
      <c r="V223" s="924"/>
      <c r="W223" s="1077"/>
      <c r="X223" s="925"/>
      <c r="Y223" s="924"/>
      <c r="Z223" s="926"/>
      <c r="AA223" s="923"/>
      <c r="AB223" s="927"/>
      <c r="AC223" s="926"/>
      <c r="AD223" s="922"/>
      <c r="AE223" s="920"/>
      <c r="AF223" s="926"/>
      <c r="AG223" s="922"/>
      <c r="AH223" s="920"/>
      <c r="AI223" s="918"/>
      <c r="AJ223" s="922"/>
      <c r="AK223" s="920"/>
      <c r="AL223" s="918"/>
      <c r="AM223" s="928"/>
      <c r="AP223" s="55"/>
      <c r="AR223" s="1576"/>
      <c r="AS223" s="1576"/>
      <c r="AT223" s="1576"/>
      <c r="AU223" s="1576"/>
      <c r="AV223" s="1575"/>
      <c r="AX223" s="767"/>
      <c r="AY223" s="748"/>
      <c r="AZ223" s="748"/>
      <c r="BA223" s="748"/>
      <c r="BB223" s="768"/>
      <c r="BC223" s="767"/>
      <c r="BD223" s="787"/>
      <c r="BE223" s="767"/>
      <c r="BF223" s="767"/>
      <c r="BG223" s="767"/>
      <c r="BH223" s="767"/>
      <c r="BI223" s="767"/>
      <c r="BJ223" s="787"/>
      <c r="BK223" s="755"/>
      <c r="BL223" s="755"/>
      <c r="BM223" s="755"/>
      <c r="BN223" s="755"/>
      <c r="BO223" s="755"/>
      <c r="BP223" s="787"/>
      <c r="BQ223" s="767"/>
      <c r="BR223" s="767"/>
      <c r="BS223" s="767"/>
      <c r="BT223" s="748"/>
      <c r="BU223" s="768"/>
      <c r="BV223" s="787"/>
      <c r="BW223" s="755"/>
      <c r="BX223" s="755"/>
      <c r="BY223" s="755"/>
      <c r="BZ223" s="755"/>
      <c r="CA223" s="755"/>
      <c r="CB223" s="787"/>
      <c r="CC223" s="767"/>
      <c r="CD223" s="767"/>
      <c r="CE223" s="767"/>
      <c r="CF223" s="748"/>
      <c r="CG223" s="767"/>
      <c r="CH223" s="787"/>
      <c r="CI223" s="748"/>
      <c r="CJ223" s="748"/>
      <c r="CK223" s="748"/>
      <c r="CL223" s="767"/>
      <c r="CM223" s="768"/>
      <c r="CN223" s="758"/>
      <c r="CO223" s="748"/>
      <c r="CP223" s="748"/>
      <c r="CQ223" s="748"/>
      <c r="CR223" s="767"/>
      <c r="CS223" s="767"/>
      <c r="CT223" s="758"/>
      <c r="CU223" s="252"/>
      <c r="CV223" s="252"/>
      <c r="CW223" s="252"/>
      <c r="CX223" s="767"/>
      <c r="CY223" s="252"/>
      <c r="CZ223" s="758"/>
      <c r="DA223" s="767"/>
      <c r="DB223" s="767"/>
      <c r="DC223" s="767"/>
      <c r="DD223" s="767"/>
      <c r="DE223" s="767"/>
      <c r="DF223" s="787"/>
      <c r="DG223" s="755"/>
      <c r="DH223" s="755"/>
      <c r="DI223" s="755"/>
      <c r="DJ223" s="755"/>
      <c r="DK223" s="755"/>
      <c r="DL223" s="787"/>
      <c r="DM223" s="755"/>
      <c r="DN223" s="755"/>
      <c r="DO223" s="755"/>
      <c r="DP223" s="755"/>
      <c r="DQ223" s="755"/>
      <c r="DR223" s="758"/>
      <c r="DS223" s="755"/>
      <c r="DT223" s="755"/>
      <c r="DU223" s="755"/>
      <c r="DV223" s="755"/>
      <c r="DW223" s="755"/>
      <c r="DX223" s="787"/>
      <c r="DY223" s="755"/>
      <c r="DZ223" s="755"/>
      <c r="EA223" s="755"/>
      <c r="EB223" s="755"/>
      <c r="EC223" s="755"/>
      <c r="ED223" s="787"/>
      <c r="EE223" s="755"/>
      <c r="EF223" s="755"/>
      <c r="EG223" s="755"/>
      <c r="EH223" s="755"/>
      <c r="EI223" s="755"/>
      <c r="EJ223" s="787"/>
      <c r="EK223" s="767"/>
      <c r="EL223" s="767"/>
      <c r="EM223" s="767"/>
      <c r="EN223" s="767"/>
      <c r="EO223" s="767"/>
      <c r="EP223" s="748"/>
      <c r="EQ223" s="755"/>
      <c r="ER223" s="755"/>
      <c r="ES223" s="755"/>
      <c r="ET223" s="755"/>
      <c r="EU223" s="755"/>
      <c r="EV223" s="748"/>
      <c r="EW223" s="755"/>
      <c r="EX223" s="755"/>
      <c r="EY223" s="755"/>
      <c r="EZ223" s="755"/>
      <c r="FA223" s="755"/>
      <c r="FB223" s="787"/>
      <c r="FC223" s="755"/>
      <c r="FD223" s="755"/>
      <c r="FE223" s="755"/>
      <c r="FF223" s="755"/>
      <c r="FG223" s="755"/>
      <c r="FH223" s="758"/>
      <c r="FI223" s="252"/>
      <c r="FJ223" s="252"/>
      <c r="FK223" s="252"/>
      <c r="FL223" s="748"/>
      <c r="FM223" s="767"/>
      <c r="FN223" s="787"/>
      <c r="FO223" s="767"/>
      <c r="FP223" s="767"/>
      <c r="FQ223" s="767"/>
      <c r="FR223" s="767"/>
      <c r="FS223" s="748"/>
      <c r="FT223" s="758"/>
      <c r="FU223" s="755"/>
      <c r="FV223" s="755"/>
      <c r="FW223" s="755"/>
      <c r="FX223" s="755"/>
      <c r="FY223" s="755"/>
      <c r="FZ223" s="787"/>
      <c r="GA223" s="767"/>
      <c r="GB223" s="767"/>
      <c r="GC223" s="767"/>
      <c r="GD223" s="767"/>
      <c r="GE223" s="767"/>
      <c r="GF223" s="787"/>
      <c r="GG223" s="755"/>
      <c r="GH223" s="755"/>
      <c r="GI223" s="755"/>
      <c r="GJ223" s="755"/>
      <c r="GK223" s="755"/>
      <c r="GL223" s="787"/>
      <c r="GM223" s="252"/>
      <c r="GN223" s="252"/>
      <c r="GO223" s="252"/>
      <c r="GP223" s="748"/>
      <c r="GQ223" s="252"/>
      <c r="GR223" s="748"/>
      <c r="GS223" s="767"/>
      <c r="GT223" s="780"/>
      <c r="GU223" s="767"/>
      <c r="GV223" s="767"/>
      <c r="GW223" s="767"/>
      <c r="GX223" s="784"/>
      <c r="GY223" s="748"/>
      <c r="GZ223" s="748"/>
      <c r="HA223" s="748"/>
      <c r="HB223" s="767"/>
      <c r="HC223" s="769"/>
      <c r="HD223" s="748"/>
      <c r="HE223" s="767"/>
      <c r="HF223" s="767"/>
      <c r="HG223" s="767"/>
      <c r="HH223" s="767"/>
      <c r="HI223" s="767"/>
      <c r="HJ223" s="748"/>
      <c r="HK223" s="748"/>
      <c r="HL223" s="748"/>
      <c r="HM223" s="748"/>
      <c r="HN223" s="767"/>
      <c r="HO223" s="767"/>
      <c r="HP223" s="787"/>
      <c r="HQ223" s="767"/>
      <c r="HR223" s="767"/>
      <c r="HS223" s="767"/>
      <c r="HT223" s="766"/>
      <c r="HU223" s="767"/>
      <c r="HV223" s="787"/>
      <c r="HW223" s="767"/>
      <c r="HX223" s="767"/>
      <c r="HY223" s="767"/>
      <c r="HZ223" s="767"/>
      <c r="IA223" s="252"/>
      <c r="IB223" s="787"/>
      <c r="IC223" s="773"/>
      <c r="ID223" s="762"/>
      <c r="IE223" s="766"/>
      <c r="IF223" s="767"/>
      <c r="IG223" s="767"/>
      <c r="IH223" s="787"/>
      <c r="II223" s="545"/>
      <c r="IJ223" s="753"/>
      <c r="IK223" s="546"/>
      <c r="IL223" s="546"/>
      <c r="IM223" s="546"/>
      <c r="IN223" s="827"/>
      <c r="IO223" s="767"/>
      <c r="IP223" s="767"/>
      <c r="IQ223" s="767"/>
      <c r="IR223" s="748"/>
      <c r="IS223" s="748"/>
      <c r="IT223" s="748"/>
      <c r="IU223" s="767"/>
      <c r="IV223" s="767"/>
      <c r="IW223" s="767"/>
      <c r="IX223" s="252"/>
      <c r="IY223" s="748"/>
      <c r="IZ223" s="748"/>
      <c r="JA223" s="5"/>
      <c r="JB223" s="5"/>
      <c r="JC223" s="5"/>
      <c r="JD223" s="59"/>
      <c r="JE223" s="792"/>
      <c r="JF223" s="792"/>
      <c r="JG223" s="787"/>
      <c r="JH223" s="755"/>
      <c r="JI223" s="755"/>
      <c r="JJ223" s="755"/>
      <c r="JK223" s="755"/>
      <c r="JL223" s="755"/>
      <c r="JM223" s="758"/>
      <c r="JN223" s="755"/>
      <c r="JO223" s="755"/>
      <c r="JP223" s="755"/>
      <c r="JQ223" s="755"/>
      <c r="JR223" s="755"/>
      <c r="JS223" s="748"/>
      <c r="JT223" s="755"/>
      <c r="JU223" s="755"/>
      <c r="JV223" s="755"/>
      <c r="JW223" s="755"/>
      <c r="JX223" s="755"/>
      <c r="JY223" s="748"/>
      <c r="JZ223" s="252"/>
      <c r="KA223" s="252"/>
      <c r="KB223" s="252"/>
      <c r="KC223" s="767"/>
      <c r="KD223" s="767"/>
      <c r="KE223" s="748"/>
      <c r="KF223" s="755"/>
      <c r="KG223" s="755"/>
      <c r="KH223" s="755"/>
      <c r="KI223" s="755"/>
      <c r="KJ223" s="755"/>
      <c r="KK223" s="787"/>
      <c r="KL223" s="758"/>
      <c r="KM223" s="767"/>
      <c r="KN223" s="767"/>
      <c r="KO223" s="748"/>
      <c r="KP223" s="748"/>
      <c r="KQ223" s="748"/>
      <c r="KR223" s="755"/>
      <c r="KS223" s="755"/>
      <c r="KT223" s="755"/>
      <c r="KU223" s="755"/>
      <c r="KV223" s="755"/>
      <c r="KW223" s="758"/>
      <c r="KX223" s="755"/>
      <c r="KY223" s="755"/>
      <c r="KZ223" s="755"/>
      <c r="LA223" s="755"/>
      <c r="LB223" s="755"/>
      <c r="LC223" s="748"/>
      <c r="LD223" s="755"/>
      <c r="LE223" s="755"/>
      <c r="LF223" s="755"/>
      <c r="LG223" s="755"/>
      <c r="LH223" s="755"/>
      <c r="LI223" s="748"/>
      <c r="LJ223" s="748"/>
      <c r="LK223" s="748"/>
      <c r="LL223" s="748"/>
      <c r="LM223" s="748"/>
      <c r="LN223" s="757"/>
      <c r="LO223" s="748"/>
      <c r="LP223" s="755"/>
      <c r="LQ223" s="755"/>
      <c r="LR223" s="755"/>
      <c r="LS223" s="755"/>
      <c r="LT223" s="755"/>
      <c r="LU223" s="748"/>
      <c r="LW223" s="565"/>
      <c r="LX223" s="565"/>
      <c r="LY223" s="565"/>
      <c r="LZ223" s="565"/>
      <c r="MA223" s="101"/>
      <c r="MB223" s="565"/>
      <c r="MC223" s="565"/>
      <c r="MD223" s="565"/>
      <c r="ME223" s="565"/>
      <c r="MF223" s="565"/>
      <c r="MG223" s="5"/>
      <c r="ML223" s="252"/>
      <c r="MM223" s="5"/>
      <c r="MN223" s="5"/>
      <c r="MQ223" s="5"/>
      <c r="MR223" s="279"/>
      <c r="MS223" s="252"/>
      <c r="MT223" s="252"/>
      <c r="MU223" s="252"/>
      <c r="MV223" s="252"/>
      <c r="MW223" s="5"/>
      <c r="MX223" s="5"/>
      <c r="NA223" s="5"/>
      <c r="NB223" s="5"/>
      <c r="NC223" s="5"/>
      <c r="NF223" s="5"/>
      <c r="NG223" s="5"/>
      <c r="NH223" s="59"/>
      <c r="NX223" s="60"/>
      <c r="NZ223" s="61"/>
      <c r="OA223" s="56"/>
      <c r="OB223" s="56"/>
      <c r="OC223" s="56"/>
    </row>
    <row r="224" spans="1:413" ht="14.25" customHeight="1" x14ac:dyDescent="0.15">
      <c r="A224" s="2352" t="str">
        <f t="shared" si="1"/>
        <v>はくさい金額</v>
      </c>
      <c r="B224" s="2350" t="str">
        <f>B223</f>
        <v>はくさい</v>
      </c>
      <c r="C224" s="395" t="s">
        <v>94</v>
      </c>
      <c r="D224" s="929">
        <v>414142.93</v>
      </c>
      <c r="E224" s="930">
        <v>499422.16399999999</v>
      </c>
      <c r="F224" s="934">
        <v>413313.72499999998</v>
      </c>
      <c r="G224" s="936">
        <v>429568.60700000002</v>
      </c>
      <c r="H224" s="930">
        <v>374083.783</v>
      </c>
      <c r="I224" s="986">
        <v>258160.641</v>
      </c>
      <c r="J224" s="932">
        <v>243766.011</v>
      </c>
      <c r="K224" s="930">
        <v>150930.73499999999</v>
      </c>
      <c r="L224" s="934">
        <v>199975.201</v>
      </c>
      <c r="M224" s="932">
        <v>208221.48199999999</v>
      </c>
      <c r="N224" s="938">
        <v>162707.72700000001</v>
      </c>
      <c r="O224" s="934">
        <v>138604.09400000001</v>
      </c>
      <c r="P224" s="972">
        <v>138468.43900000001</v>
      </c>
      <c r="Q224" s="930">
        <v>88935.225000000006</v>
      </c>
      <c r="R224" s="935">
        <v>74209.524000000005</v>
      </c>
      <c r="S224" s="936">
        <v>46747.43</v>
      </c>
      <c r="T224" s="930">
        <v>23332.098999999998</v>
      </c>
      <c r="U224" s="934"/>
      <c r="V224" s="936"/>
      <c r="W224" s="1078"/>
      <c r="X224" s="937"/>
      <c r="Y224" s="936"/>
      <c r="Z224" s="938"/>
      <c r="AA224" s="935"/>
      <c r="AB224" s="939"/>
      <c r="AC224" s="930"/>
      <c r="AD224" s="934"/>
      <c r="AE224" s="932"/>
      <c r="AF224" s="938"/>
      <c r="AG224" s="934"/>
      <c r="AH224" s="932"/>
      <c r="AI224" s="930"/>
      <c r="AJ224" s="934"/>
      <c r="AK224" s="932"/>
      <c r="AL224" s="930"/>
      <c r="AM224" s="940"/>
      <c r="AP224" s="55"/>
      <c r="AR224" s="1576"/>
      <c r="AS224" s="1576"/>
      <c r="AT224" s="1576"/>
      <c r="AU224" s="1576"/>
      <c r="AV224" s="1576"/>
      <c r="AX224" s="252"/>
      <c r="AY224" s="748"/>
      <c r="AZ224" s="748"/>
      <c r="BA224" s="748"/>
      <c r="BB224" s="748"/>
      <c r="BC224" s="252"/>
      <c r="BD224" s="758"/>
      <c r="BE224" s="748"/>
      <c r="BF224" s="748"/>
      <c r="BG224" s="748"/>
      <c r="BH224" s="748"/>
      <c r="BI224" s="767"/>
      <c r="BJ224" s="758"/>
      <c r="BK224" s="755"/>
      <c r="BL224" s="755"/>
      <c r="BM224" s="755"/>
      <c r="BN224" s="755"/>
      <c r="BO224" s="755"/>
      <c r="BP224" s="758"/>
      <c r="BQ224" s="748"/>
      <c r="BR224" s="748"/>
      <c r="BS224" s="748"/>
      <c r="BT224" s="252"/>
      <c r="BU224" s="252"/>
      <c r="BV224" s="758"/>
      <c r="BW224" s="755"/>
      <c r="BX224" s="755"/>
      <c r="BY224" s="755"/>
      <c r="BZ224" s="755"/>
      <c r="CA224" s="755"/>
      <c r="CB224" s="758"/>
      <c r="CC224" s="767"/>
      <c r="CD224" s="767"/>
      <c r="CE224" s="767"/>
      <c r="CF224" s="768"/>
      <c r="CG224" s="768"/>
      <c r="CH224" s="758"/>
      <c r="CI224" s="748"/>
      <c r="CJ224" s="748"/>
      <c r="CK224" s="748"/>
      <c r="CL224" s="767"/>
      <c r="CM224" s="252"/>
      <c r="CN224" s="758"/>
      <c r="CO224" s="748"/>
      <c r="CP224" s="748"/>
      <c r="CQ224" s="748"/>
      <c r="CR224" s="767"/>
      <c r="CS224" s="767"/>
      <c r="CT224" s="758"/>
      <c r="CU224" s="767"/>
      <c r="CV224" s="767"/>
      <c r="CW224" s="767"/>
      <c r="CX224" s="748"/>
      <c r="CY224" s="748"/>
      <c r="CZ224" s="758"/>
      <c r="DA224" s="767"/>
      <c r="DB224" s="767"/>
      <c r="DC224" s="767"/>
      <c r="DD224" s="767"/>
      <c r="DE224" s="767"/>
      <c r="DF224" s="758"/>
      <c r="DG224" s="755"/>
      <c r="DH224" s="755"/>
      <c r="DI224" s="755"/>
      <c r="DJ224" s="755"/>
      <c r="DK224" s="755"/>
      <c r="DL224" s="758"/>
      <c r="DM224" s="755"/>
      <c r="DN224" s="755"/>
      <c r="DO224" s="755"/>
      <c r="DP224" s="755"/>
      <c r="DQ224" s="755"/>
      <c r="DR224" s="758"/>
      <c r="DS224" s="755"/>
      <c r="DT224" s="755"/>
      <c r="DU224" s="755"/>
      <c r="DV224" s="755"/>
      <c r="DW224" s="755"/>
      <c r="DX224" s="758"/>
      <c r="DY224" s="755"/>
      <c r="DZ224" s="755"/>
      <c r="EA224" s="755"/>
      <c r="EB224" s="755"/>
      <c r="EC224" s="755"/>
      <c r="ED224" s="758"/>
      <c r="EE224" s="755"/>
      <c r="EF224" s="755"/>
      <c r="EG224" s="755"/>
      <c r="EH224" s="755"/>
      <c r="EI224" s="755"/>
      <c r="EJ224" s="758"/>
      <c r="EK224" s="767"/>
      <c r="EL224" s="767"/>
      <c r="EM224" s="767"/>
      <c r="EN224" s="767"/>
      <c r="EO224" s="767"/>
      <c r="EP224" s="758"/>
      <c r="EQ224" s="755"/>
      <c r="ER224" s="755"/>
      <c r="ES224" s="755"/>
      <c r="ET224" s="755"/>
      <c r="EU224" s="755"/>
      <c r="EV224" s="758"/>
      <c r="EW224" s="755"/>
      <c r="EX224" s="755"/>
      <c r="EY224" s="755"/>
      <c r="EZ224" s="755"/>
      <c r="FA224" s="755"/>
      <c r="FB224" s="758"/>
      <c r="FC224" s="755"/>
      <c r="FD224" s="755"/>
      <c r="FE224" s="755"/>
      <c r="FF224" s="755"/>
      <c r="FG224" s="755"/>
      <c r="FH224" s="787"/>
      <c r="FI224" s="252"/>
      <c r="FJ224" s="252"/>
      <c r="FK224" s="252"/>
      <c r="FL224" s="748"/>
      <c r="FM224" s="767"/>
      <c r="FN224" s="758"/>
      <c r="FO224" s="767"/>
      <c r="FP224" s="767"/>
      <c r="FQ224" s="767"/>
      <c r="FR224" s="767"/>
      <c r="FS224" s="252"/>
      <c r="FT224" s="787"/>
      <c r="FU224" s="755"/>
      <c r="FV224" s="755"/>
      <c r="FW224" s="755"/>
      <c r="FX224" s="755"/>
      <c r="FY224" s="755"/>
      <c r="FZ224" s="758"/>
      <c r="GA224" s="767"/>
      <c r="GB224" s="767"/>
      <c r="GC224" s="767"/>
      <c r="GD224" s="767"/>
      <c r="GE224" s="748"/>
      <c r="GF224" s="758"/>
      <c r="GG224" s="755"/>
      <c r="GH224" s="755"/>
      <c r="GI224" s="755"/>
      <c r="GJ224" s="755"/>
      <c r="GK224" s="755"/>
      <c r="GL224" s="758"/>
      <c r="GM224" s="252"/>
      <c r="GN224" s="252"/>
      <c r="GO224" s="252"/>
      <c r="GP224" s="748"/>
      <c r="GQ224" s="252"/>
      <c r="GR224" s="758"/>
      <c r="GS224" s="767"/>
      <c r="GT224" s="767"/>
      <c r="GU224" s="767"/>
      <c r="GV224" s="757"/>
      <c r="GW224" s="254"/>
      <c r="GX224" s="780"/>
      <c r="GY224" s="767"/>
      <c r="GZ224" s="767"/>
      <c r="HA224" s="767"/>
      <c r="HB224" s="767"/>
      <c r="HC224" s="748"/>
      <c r="HD224" s="758"/>
      <c r="HE224" s="252"/>
      <c r="HF224" s="252"/>
      <c r="HG224" s="252"/>
      <c r="HH224" s="767"/>
      <c r="HI224" s="767"/>
      <c r="HJ224" s="758"/>
      <c r="HK224" s="767"/>
      <c r="HL224" s="767"/>
      <c r="HM224" s="767"/>
      <c r="HN224" s="748"/>
      <c r="HO224" s="767"/>
      <c r="HP224" s="758"/>
      <c r="HQ224" s="252"/>
      <c r="HR224" s="252"/>
      <c r="HS224" s="252"/>
      <c r="HT224" s="748"/>
      <c r="HU224" s="748"/>
      <c r="HV224" s="758"/>
      <c r="HW224" s="773"/>
      <c r="HX224" s="762"/>
      <c r="HY224" s="766"/>
      <c r="HZ224" s="766"/>
      <c r="IA224" s="766"/>
      <c r="IB224" s="758"/>
      <c r="IC224" s="767"/>
      <c r="ID224" s="767"/>
      <c r="IE224" s="767"/>
      <c r="IF224" s="766"/>
      <c r="IG224" s="748"/>
      <c r="IH224" s="758"/>
      <c r="II224" s="545"/>
      <c r="IJ224" s="753"/>
      <c r="IK224" s="546"/>
      <c r="IL224" s="546"/>
      <c r="IM224" s="546"/>
      <c r="IN224" s="764"/>
      <c r="IO224" s="748"/>
      <c r="IP224" s="748"/>
      <c r="IQ224" s="748"/>
      <c r="IR224" s="767"/>
      <c r="IS224" s="748"/>
      <c r="IT224" s="758"/>
      <c r="IU224" s="252"/>
      <c r="IV224" s="252"/>
      <c r="IW224" s="252"/>
      <c r="IX224" s="767"/>
      <c r="IY224" s="768"/>
      <c r="IZ224" s="767"/>
      <c r="JA224" s="59"/>
      <c r="JB224" s="59"/>
      <c r="JC224" s="59"/>
      <c r="JD224" s="59"/>
      <c r="JE224" s="59"/>
      <c r="JF224" s="5"/>
      <c r="JG224" s="758"/>
      <c r="JH224" s="755"/>
      <c r="JI224" s="755"/>
      <c r="JJ224" s="755"/>
      <c r="JK224" s="755"/>
      <c r="JL224" s="755"/>
      <c r="JM224" s="758"/>
      <c r="JN224" s="755"/>
      <c r="JO224" s="755"/>
      <c r="JP224" s="755"/>
      <c r="JQ224" s="755"/>
      <c r="JR224" s="755"/>
      <c r="JS224" s="758"/>
      <c r="JT224" s="755"/>
      <c r="JU224" s="755"/>
      <c r="JV224" s="755"/>
      <c r="JW224" s="755"/>
      <c r="JX224" s="755"/>
      <c r="JY224" s="758"/>
      <c r="JZ224" s="252"/>
      <c r="KA224" s="252"/>
      <c r="KB224" s="252"/>
      <c r="KC224" s="748"/>
      <c r="KD224" s="767"/>
      <c r="KE224" s="758"/>
      <c r="KF224" s="755"/>
      <c r="KG224" s="755"/>
      <c r="KH224" s="755"/>
      <c r="KI224" s="755"/>
      <c r="KJ224" s="755"/>
      <c r="KK224" s="758"/>
      <c r="KL224" s="787"/>
      <c r="KM224" s="748"/>
      <c r="KN224" s="748"/>
      <c r="KO224" s="767"/>
      <c r="KP224" s="748"/>
      <c r="KQ224" s="758"/>
      <c r="KR224" s="755"/>
      <c r="KS224" s="755"/>
      <c r="KT224" s="755"/>
      <c r="KU224" s="755"/>
      <c r="KV224" s="755"/>
      <c r="KW224" s="758"/>
      <c r="KX224" s="755"/>
      <c r="KY224" s="755"/>
      <c r="KZ224" s="755"/>
      <c r="LA224" s="755"/>
      <c r="LB224" s="755"/>
      <c r="LC224" s="767"/>
      <c r="LD224" s="755"/>
      <c r="LE224" s="755"/>
      <c r="LF224" s="755"/>
      <c r="LG224" s="755"/>
      <c r="LH224" s="755"/>
      <c r="LI224" s="767"/>
      <c r="LJ224" s="755"/>
      <c r="LK224" s="756"/>
      <c r="LL224" s="757"/>
      <c r="LM224" s="757"/>
      <c r="LN224" s="757"/>
      <c r="LO224" s="758"/>
      <c r="LP224" s="755"/>
      <c r="LQ224" s="755"/>
      <c r="LR224" s="755"/>
      <c r="LS224" s="755"/>
      <c r="LT224" s="755"/>
      <c r="LU224" s="758"/>
      <c r="LW224" s="565"/>
      <c r="LX224" s="565"/>
      <c r="LY224" s="565"/>
      <c r="LZ224" s="565"/>
      <c r="MA224" s="5"/>
      <c r="MB224" s="565"/>
      <c r="MC224" s="565"/>
      <c r="MD224" s="565"/>
      <c r="ME224" s="565"/>
      <c r="MF224" s="565"/>
      <c r="MG224" s="5"/>
      <c r="MH224" s="5"/>
      <c r="MI224" s="5"/>
      <c r="MM224" s="5"/>
      <c r="MN224" s="5"/>
      <c r="MV224" s="252"/>
      <c r="MW224" s="5"/>
      <c r="MX224" s="5"/>
      <c r="NA224" s="5"/>
      <c r="NB224" s="279"/>
      <c r="NC224" s="252"/>
      <c r="ND224" s="252"/>
      <c r="NE224" s="252"/>
      <c r="NF224" s="252"/>
      <c r="NG224" s="5"/>
      <c r="NH224" s="5"/>
      <c r="NK224" s="5"/>
      <c r="NL224" s="5"/>
      <c r="NM224" s="5"/>
      <c r="NP224" s="5"/>
      <c r="NQ224" s="5"/>
      <c r="NR224" s="59"/>
      <c r="NU224" s="5"/>
      <c r="NV224" s="5"/>
      <c r="NW224" s="59"/>
      <c r="OR224" s="3"/>
      <c r="OT224" s="61"/>
      <c r="OU224" s="56"/>
      <c r="OV224" s="56"/>
      <c r="OW224" s="56"/>
    </row>
    <row r="225" spans="1:401" ht="14.25" customHeight="1" x14ac:dyDescent="0.15">
      <c r="A225" s="2352" t="str">
        <f t="shared" si="1"/>
        <v>はくさい価格</v>
      </c>
      <c r="B225" s="2351" t="str">
        <f>B223</f>
        <v>はくさい</v>
      </c>
      <c r="C225" s="417" t="s">
        <v>96</v>
      </c>
      <c r="D225" s="941">
        <v>126</v>
      </c>
      <c r="E225" s="942">
        <v>144</v>
      </c>
      <c r="F225" s="946">
        <v>131</v>
      </c>
      <c r="G225" s="948">
        <v>147</v>
      </c>
      <c r="H225" s="942">
        <v>177</v>
      </c>
      <c r="I225" s="943">
        <v>195</v>
      </c>
      <c r="J225" s="944">
        <v>166</v>
      </c>
      <c r="K225" s="942">
        <v>170</v>
      </c>
      <c r="L225" s="946">
        <v>152</v>
      </c>
      <c r="M225" s="944">
        <v>123</v>
      </c>
      <c r="N225" s="942">
        <v>94</v>
      </c>
      <c r="O225" s="946">
        <v>74</v>
      </c>
      <c r="P225" s="944">
        <v>60</v>
      </c>
      <c r="Q225" s="942">
        <v>51</v>
      </c>
      <c r="R225" s="947">
        <v>40</v>
      </c>
      <c r="S225" s="944">
        <v>50</v>
      </c>
      <c r="T225" s="942">
        <v>51</v>
      </c>
      <c r="U225" s="946"/>
      <c r="V225" s="948"/>
      <c r="W225" s="980"/>
      <c r="X225" s="947"/>
      <c r="Y225" s="948"/>
      <c r="Z225" s="949"/>
      <c r="AA225" s="947"/>
      <c r="AB225" s="950"/>
      <c r="AC225" s="942"/>
      <c r="AD225" s="946"/>
      <c r="AE225" s="944"/>
      <c r="AF225" s="949"/>
      <c r="AG225" s="946"/>
      <c r="AH225" s="944"/>
      <c r="AI225" s="942"/>
      <c r="AJ225" s="946"/>
      <c r="AK225" s="944"/>
      <c r="AL225" s="942"/>
      <c r="AM225" s="951"/>
      <c r="AP225" s="55"/>
      <c r="AQ225" s="784"/>
      <c r="AR225" s="1576"/>
      <c r="AS225" s="1576"/>
      <c r="AT225" s="1576"/>
      <c r="AU225" s="1576"/>
      <c r="AV225" s="1576"/>
      <c r="AW225" s="787"/>
      <c r="AX225" s="767"/>
      <c r="AY225" s="767"/>
      <c r="AZ225" s="767"/>
      <c r="BA225" s="767"/>
      <c r="BB225" s="748"/>
      <c r="BC225" s="767"/>
      <c r="BD225" s="758"/>
      <c r="BE225" s="748"/>
      <c r="BF225" s="748"/>
      <c r="BG225" s="748"/>
      <c r="BH225" s="767"/>
      <c r="BI225" s="252"/>
      <c r="BJ225" s="758"/>
      <c r="BK225" s="755"/>
      <c r="BL225" s="755"/>
      <c r="BM225" s="755"/>
      <c r="BN225" s="755"/>
      <c r="BO225" s="755"/>
      <c r="BP225" s="758"/>
      <c r="BQ225" s="252"/>
      <c r="BR225" s="252"/>
      <c r="BS225" s="252"/>
      <c r="BT225" s="748"/>
      <c r="BU225" s="748"/>
      <c r="BV225" s="758"/>
      <c r="BW225" s="755"/>
      <c r="BX225" s="755"/>
      <c r="BY225" s="755"/>
      <c r="BZ225" s="755"/>
      <c r="CA225" s="755"/>
      <c r="CB225" s="758"/>
      <c r="CC225" s="252"/>
      <c r="CD225" s="252"/>
      <c r="CE225" s="252"/>
      <c r="CF225" s="767"/>
      <c r="CG225" s="748"/>
      <c r="CH225" s="758"/>
      <c r="CI225" s="252"/>
      <c r="CJ225" s="252"/>
      <c r="CK225" s="252"/>
      <c r="CL225" s="767"/>
      <c r="CM225" s="768"/>
      <c r="CN225" s="787"/>
      <c r="CO225" s="252"/>
      <c r="CP225" s="252"/>
      <c r="CQ225" s="252"/>
      <c r="CR225" s="748"/>
      <c r="CS225" s="767"/>
      <c r="CT225" s="758"/>
      <c r="CU225" s="755"/>
      <c r="CV225" s="755"/>
      <c r="CW225" s="755"/>
      <c r="CX225" s="755"/>
      <c r="CY225" s="755"/>
      <c r="CZ225" s="758"/>
      <c r="DA225" s="767"/>
      <c r="DB225" s="767"/>
      <c r="DC225" s="767"/>
      <c r="DD225" s="767"/>
      <c r="DE225" s="767"/>
      <c r="DF225" s="787"/>
      <c r="DG225" s="755"/>
      <c r="DH225" s="755"/>
      <c r="DI225" s="755"/>
      <c r="DJ225" s="755"/>
      <c r="DK225" s="755"/>
      <c r="DL225" s="758"/>
      <c r="DM225" s="755"/>
      <c r="DN225" s="755"/>
      <c r="DO225" s="755"/>
      <c r="DP225" s="755"/>
      <c r="DQ225" s="755"/>
      <c r="DR225" s="758"/>
      <c r="DS225" s="755"/>
      <c r="DT225" s="755"/>
      <c r="DU225" s="755"/>
      <c r="DV225" s="755"/>
      <c r="DW225" s="755"/>
      <c r="DX225" s="758"/>
      <c r="DY225" s="748"/>
      <c r="DZ225" s="1343"/>
      <c r="EA225" s="748"/>
      <c r="EB225" s="767"/>
      <c r="EC225" s="748"/>
      <c r="ED225" s="758"/>
      <c r="EE225" s="755"/>
      <c r="EF225" s="755"/>
      <c r="EG225" s="755"/>
      <c r="EH225" s="755"/>
      <c r="EI225" s="755"/>
      <c r="EJ225" s="758"/>
      <c r="EK225" s="755"/>
      <c r="EL225" s="755"/>
      <c r="EM225" s="755"/>
      <c r="EN225" s="755"/>
      <c r="EO225" s="755"/>
      <c r="EP225" s="758"/>
      <c r="EQ225" s="755"/>
      <c r="ER225" s="755"/>
      <c r="ES225" s="755"/>
      <c r="ET225" s="755"/>
      <c r="EU225" s="755"/>
      <c r="EV225" s="758"/>
      <c r="EW225" s="252"/>
      <c r="EX225" s="252"/>
      <c r="EY225" s="252"/>
      <c r="EZ225" s="748"/>
      <c r="FA225" s="767"/>
      <c r="FB225" s="758"/>
      <c r="FC225" s="748"/>
      <c r="FD225" s="748"/>
      <c r="FE225" s="748"/>
      <c r="FF225" s="767"/>
      <c r="FG225" s="748"/>
      <c r="FH225" s="758"/>
      <c r="FI225" s="755"/>
      <c r="FJ225" s="755"/>
      <c r="FK225" s="755"/>
      <c r="FL225" s="755"/>
      <c r="FM225" s="755"/>
      <c r="FN225" s="758"/>
      <c r="FO225" s="767"/>
      <c r="FP225" s="767"/>
      <c r="FQ225" s="767"/>
      <c r="FR225" s="757"/>
      <c r="FS225" s="767"/>
      <c r="FT225" s="758"/>
      <c r="FU225" s="748"/>
      <c r="FV225" s="748"/>
      <c r="FW225" s="748"/>
      <c r="FX225" s="767"/>
      <c r="FY225" s="767"/>
      <c r="FZ225" s="758"/>
      <c r="GA225" s="252"/>
      <c r="GB225" s="252"/>
      <c r="GC225" s="252"/>
      <c r="GD225" s="748"/>
      <c r="GE225" s="252"/>
      <c r="GF225" s="758"/>
      <c r="GG225" s="767"/>
      <c r="GH225" s="780"/>
      <c r="GI225" s="748"/>
      <c r="GJ225" s="748"/>
      <c r="GK225" s="767"/>
      <c r="GL225" s="780"/>
      <c r="GM225" s="748"/>
      <c r="GN225" s="748"/>
      <c r="GO225" s="748"/>
      <c r="GP225" s="767"/>
      <c r="GQ225" s="767"/>
      <c r="GR225" s="758"/>
      <c r="GS225" s="748"/>
      <c r="GT225" s="748"/>
      <c r="GU225" s="748"/>
      <c r="GV225" s="748"/>
      <c r="GW225" s="767"/>
      <c r="GX225" s="758"/>
      <c r="GY225" s="767"/>
      <c r="GZ225" s="767"/>
      <c r="HA225" s="767"/>
      <c r="HB225" s="767"/>
      <c r="HC225" s="767"/>
      <c r="HD225" s="758"/>
      <c r="HE225" s="767"/>
      <c r="HF225" s="767"/>
      <c r="HG225" s="767"/>
      <c r="HH225" s="767"/>
      <c r="HI225" s="767"/>
      <c r="HJ225" s="758"/>
      <c r="HK225" s="773"/>
      <c r="HL225" s="762"/>
      <c r="HM225" s="766"/>
      <c r="HN225" s="766"/>
      <c r="HO225" s="766"/>
      <c r="HP225" s="758"/>
      <c r="HQ225" s="748"/>
      <c r="HR225" s="748"/>
      <c r="HS225" s="748"/>
      <c r="HT225" s="767"/>
      <c r="HU225" s="766"/>
      <c r="HV225" s="758"/>
      <c r="HW225" s="545"/>
      <c r="HX225" s="753"/>
      <c r="HY225" s="546"/>
      <c r="HZ225" s="546"/>
      <c r="IA225" s="546"/>
      <c r="IB225" s="764"/>
      <c r="IC225" s="767"/>
      <c r="ID225" s="767"/>
      <c r="IE225" s="767"/>
      <c r="IF225" s="252"/>
      <c r="IG225" s="767"/>
      <c r="IH225" s="758"/>
      <c r="II225" s="252"/>
      <c r="IJ225" s="252"/>
      <c r="IK225" s="252"/>
      <c r="IL225" s="767"/>
      <c r="IM225" s="768"/>
      <c r="IN225" s="767"/>
      <c r="IO225" s="5"/>
      <c r="IP225" s="5"/>
      <c r="IQ225" s="5"/>
      <c r="IR225" s="5"/>
      <c r="IS225" s="792"/>
      <c r="IT225" s="5"/>
      <c r="IU225" s="758"/>
      <c r="IV225" s="755"/>
      <c r="IW225" s="755"/>
      <c r="IX225" s="755"/>
      <c r="IY225" s="755"/>
      <c r="IZ225" s="755"/>
      <c r="JA225" s="748"/>
      <c r="JB225" s="755"/>
      <c r="JC225" s="755"/>
      <c r="JD225" s="755"/>
      <c r="JE225" s="755"/>
      <c r="JF225" s="755"/>
      <c r="JG225" s="758"/>
      <c r="JH225" s="755"/>
      <c r="JI225" s="755"/>
      <c r="JJ225" s="755"/>
      <c r="JK225" s="755"/>
      <c r="JL225" s="755"/>
      <c r="JM225" s="758"/>
      <c r="JN225" s="748"/>
      <c r="JO225" s="748"/>
      <c r="JP225" s="748"/>
      <c r="JQ225" s="767"/>
      <c r="JR225" s="767"/>
      <c r="JS225" s="758"/>
      <c r="JT225" s="755"/>
      <c r="JU225" s="755"/>
      <c r="JV225" s="755"/>
      <c r="JW225" s="755"/>
      <c r="JX225" s="755"/>
      <c r="JY225" s="758"/>
      <c r="JZ225" s="758"/>
      <c r="KA225" s="767"/>
      <c r="KB225" s="767"/>
      <c r="KC225" s="748"/>
      <c r="KD225" s="748"/>
      <c r="KE225" s="758"/>
      <c r="KF225" s="755"/>
      <c r="KG225" s="755"/>
      <c r="KH225" s="755"/>
      <c r="KI225" s="755"/>
      <c r="KJ225" s="755"/>
      <c r="KK225" s="748"/>
      <c r="KL225" s="755"/>
      <c r="KM225" s="755"/>
      <c r="KN225" s="755"/>
      <c r="KO225" s="755"/>
      <c r="KP225" s="755"/>
      <c r="KQ225" s="767"/>
      <c r="KR225" s="755"/>
      <c r="KS225" s="755"/>
      <c r="KT225" s="755"/>
      <c r="KU225" s="755"/>
      <c r="KV225" s="755"/>
      <c r="KW225" s="767"/>
      <c r="KX225" s="252"/>
      <c r="KY225" s="252"/>
      <c r="KZ225" s="252"/>
      <c r="LA225" s="764"/>
      <c r="LB225" s="764"/>
      <c r="LC225" s="758"/>
      <c r="LD225" s="755"/>
      <c r="LE225" s="755"/>
      <c r="LF225" s="755"/>
      <c r="LG225" s="755"/>
      <c r="LH225" s="755"/>
      <c r="LI225" s="758"/>
      <c r="LK225" s="565"/>
      <c r="LL225" s="565"/>
      <c r="LM225" s="565"/>
      <c r="LN225" s="565"/>
      <c r="LO225" s="5"/>
      <c r="LP225" s="565"/>
      <c r="LQ225" s="565"/>
      <c r="LR225" s="565"/>
      <c r="LS225" s="565"/>
      <c r="LT225" s="565"/>
      <c r="LU225" s="101"/>
      <c r="LV225" s="5"/>
      <c r="LZ225" s="5"/>
      <c r="MA225" s="5"/>
      <c r="MB225" s="5"/>
      <c r="MG225" s="5"/>
      <c r="MK225" s="5"/>
      <c r="ML225" s="5"/>
      <c r="MO225" s="5"/>
      <c r="MP225" s="279"/>
      <c r="MQ225" s="252"/>
      <c r="MR225" s="252"/>
      <c r="MS225" s="252"/>
      <c r="MT225" s="252"/>
      <c r="MU225" s="5"/>
      <c r="MV225" s="5"/>
      <c r="MY225" s="5"/>
      <c r="MZ225" s="5"/>
      <c r="NA225" s="5"/>
      <c r="ND225" s="5"/>
      <c r="NE225" s="5"/>
      <c r="NF225" s="59"/>
      <c r="NI225" s="5"/>
      <c r="NJ225" s="5"/>
      <c r="NK225" s="59"/>
      <c r="OF225" s="3"/>
      <c r="OH225" s="61"/>
      <c r="OI225" s="56"/>
      <c r="OJ225" s="56"/>
      <c r="OK225" s="56"/>
    </row>
    <row r="226" spans="1:401" ht="14.25" customHeight="1" x14ac:dyDescent="0.15">
      <c r="A226" s="2352" t="str">
        <f t="shared" si="1"/>
        <v>こまつな数量</v>
      </c>
      <c r="B226" s="250" t="s">
        <v>27</v>
      </c>
      <c r="C226" s="394" t="s">
        <v>93</v>
      </c>
      <c r="D226" s="917">
        <v>233.38399999999999</v>
      </c>
      <c r="E226" s="918">
        <v>241.54300000000001</v>
      </c>
      <c r="F226" s="922">
        <v>289.87900000000002</v>
      </c>
      <c r="G226" s="924">
        <v>266.11900000000003</v>
      </c>
      <c r="H226" s="918">
        <v>269.452</v>
      </c>
      <c r="I226" s="961">
        <v>218.38300000000001</v>
      </c>
      <c r="J226" s="920">
        <v>284.06400000000002</v>
      </c>
      <c r="K226" s="918">
        <v>263.791</v>
      </c>
      <c r="L226" s="922">
        <v>407.39400000000001</v>
      </c>
      <c r="M226" s="920">
        <v>326.73</v>
      </c>
      <c r="N226" s="926">
        <v>310.80399999999997</v>
      </c>
      <c r="O226" s="922">
        <v>350.73700000000002</v>
      </c>
      <c r="P226" s="920">
        <v>337.58</v>
      </c>
      <c r="Q226" s="918">
        <v>340.07100000000003</v>
      </c>
      <c r="R226" s="923">
        <v>340.56799999999998</v>
      </c>
      <c r="S226" s="924">
        <v>290.87200000000001</v>
      </c>
      <c r="T226" s="918">
        <v>311.92599999999999</v>
      </c>
      <c r="U226" s="922"/>
      <c r="V226" s="924"/>
      <c r="W226" s="1077"/>
      <c r="X226" s="925"/>
      <c r="Y226" s="924"/>
      <c r="Z226" s="926"/>
      <c r="AA226" s="923"/>
      <c r="AB226" s="927"/>
      <c r="AC226" s="926"/>
      <c r="AD226" s="922"/>
      <c r="AE226" s="920"/>
      <c r="AF226" s="926"/>
      <c r="AG226" s="922"/>
      <c r="AH226" s="920"/>
      <c r="AI226" s="918"/>
      <c r="AJ226" s="922"/>
      <c r="AK226" s="920"/>
      <c r="AL226" s="918"/>
      <c r="AM226" s="928"/>
      <c r="AP226" s="55"/>
      <c r="AR226" s="1575"/>
      <c r="AS226" s="1575"/>
      <c r="AT226" s="1575"/>
      <c r="AU226" s="1576"/>
      <c r="AV226" s="1576"/>
      <c r="AX226" s="748"/>
      <c r="AY226" s="748"/>
      <c r="AZ226" s="748"/>
      <c r="BA226" s="748"/>
      <c r="BB226" s="767"/>
      <c r="BC226" s="767"/>
      <c r="BD226" s="787"/>
      <c r="BE226" s="252"/>
      <c r="BF226" s="252"/>
      <c r="BG226" s="252"/>
      <c r="BH226" s="748"/>
      <c r="BI226" s="768"/>
      <c r="BJ226" s="787"/>
      <c r="BK226" s="755"/>
      <c r="BL226" s="755"/>
      <c r="BM226" s="755"/>
      <c r="BN226" s="755"/>
      <c r="BO226" s="755"/>
      <c r="BP226" s="787"/>
      <c r="BQ226" s="767"/>
      <c r="BR226" s="767"/>
      <c r="BS226" s="767"/>
      <c r="BT226" s="252"/>
      <c r="BU226" s="768"/>
      <c r="BV226" s="758"/>
      <c r="BW226" s="748"/>
      <c r="BX226" s="748"/>
      <c r="BY226" s="748"/>
      <c r="BZ226" s="252"/>
      <c r="CA226" s="767"/>
      <c r="CB226" s="758"/>
      <c r="CC226" s="767"/>
      <c r="CD226" s="767"/>
      <c r="CE226" s="767"/>
      <c r="CF226" s="767"/>
      <c r="CG226" s="767"/>
      <c r="CH226" s="758"/>
      <c r="CI226" s="770"/>
      <c r="CJ226" s="778"/>
      <c r="CK226" s="768"/>
      <c r="CL226" s="768"/>
      <c r="CM226" s="767"/>
      <c r="CN226" s="758"/>
      <c r="CO226" s="755"/>
      <c r="CP226" s="755"/>
      <c r="CQ226" s="755"/>
      <c r="CR226" s="755"/>
      <c r="CS226" s="755"/>
      <c r="CT226" s="787"/>
      <c r="CU226" s="755"/>
      <c r="CV226" s="755"/>
      <c r="CW226" s="755"/>
      <c r="CX226" s="755"/>
      <c r="CY226" s="755"/>
      <c r="CZ226" s="758"/>
      <c r="DA226" s="755"/>
      <c r="DB226" s="755"/>
      <c r="DC226" s="755"/>
      <c r="DD226" s="755"/>
      <c r="DE226" s="755"/>
      <c r="DF226" s="787"/>
      <c r="DG226" s="755"/>
      <c r="DH226" s="755"/>
      <c r="DI226" s="755"/>
      <c r="DJ226" s="755"/>
      <c r="DK226" s="755"/>
      <c r="DL226" s="787"/>
      <c r="DM226" s="748"/>
      <c r="DN226" s="748"/>
      <c r="DO226" s="748"/>
      <c r="DP226" s="767"/>
      <c r="DQ226" s="767"/>
      <c r="DR226" s="787"/>
      <c r="DS226" s="748"/>
      <c r="DT226" s="1343"/>
      <c r="DU226" s="748"/>
      <c r="DV226" s="748"/>
      <c r="DW226" s="758"/>
      <c r="DX226" s="748"/>
      <c r="DY226" s="755"/>
      <c r="DZ226" s="755"/>
      <c r="EA226" s="755"/>
      <c r="EB226" s="755"/>
      <c r="EC226" s="755"/>
      <c r="ED226" s="748"/>
      <c r="EE226" s="755"/>
      <c r="EF226" s="755"/>
      <c r="EG226" s="755"/>
      <c r="EH226" s="755"/>
      <c r="EI226" s="755"/>
      <c r="EJ226" s="787"/>
      <c r="EK226" s="770"/>
      <c r="EL226" s="778"/>
      <c r="EM226" s="768"/>
      <c r="EN226" s="748"/>
      <c r="EO226" s="748"/>
      <c r="EP226" s="758"/>
      <c r="EQ226" s="252"/>
      <c r="ER226" s="252"/>
      <c r="ES226" s="252"/>
      <c r="ET226" s="748"/>
      <c r="EU226" s="767"/>
      <c r="EV226" s="787"/>
      <c r="EW226" s="748"/>
      <c r="EX226" s="748"/>
      <c r="EY226" s="748"/>
      <c r="EZ226" s="767"/>
      <c r="FA226" s="252"/>
      <c r="FB226" s="758"/>
      <c r="FC226" s="755"/>
      <c r="FD226" s="755"/>
      <c r="FE226" s="755"/>
      <c r="FF226" s="755"/>
      <c r="FG226" s="755"/>
      <c r="FH226" s="787"/>
      <c r="FI226" s="767"/>
      <c r="FJ226" s="767"/>
      <c r="FK226" s="767"/>
      <c r="FL226" s="252"/>
      <c r="FM226" s="767"/>
      <c r="FN226" s="787"/>
      <c r="FO226" s="767"/>
      <c r="FP226" s="767"/>
      <c r="FQ226" s="767"/>
      <c r="FR226" s="252"/>
      <c r="FS226" s="252"/>
      <c r="FT226" s="787"/>
      <c r="FU226" s="252"/>
      <c r="FV226" s="252"/>
      <c r="FW226" s="252"/>
      <c r="FX226" s="748"/>
      <c r="FY226" s="252"/>
      <c r="FZ226" s="748"/>
      <c r="GA226" s="767"/>
      <c r="GB226" s="767"/>
      <c r="GC226" s="767"/>
      <c r="GD226" s="767"/>
      <c r="GE226" s="767"/>
      <c r="GF226" s="784"/>
      <c r="GG226" s="767"/>
      <c r="GH226" s="767"/>
      <c r="GI226" s="767"/>
      <c r="GJ226" s="757"/>
      <c r="GK226" s="254"/>
      <c r="GL226" s="748"/>
      <c r="GM226" s="767"/>
      <c r="GN226" s="767"/>
      <c r="GO226" s="767"/>
      <c r="GP226" s="254"/>
      <c r="GQ226" s="748"/>
      <c r="GR226" s="748"/>
      <c r="GS226" s="252"/>
      <c r="GT226" s="252"/>
      <c r="GU226" s="252"/>
      <c r="GV226" s="748"/>
      <c r="GW226" s="767"/>
      <c r="GX226" s="787"/>
      <c r="GY226" s="767"/>
      <c r="GZ226" s="767"/>
      <c r="HA226" s="767"/>
      <c r="HB226" s="767"/>
      <c r="HC226" s="748"/>
      <c r="HD226" s="787"/>
      <c r="HE226" s="788"/>
      <c r="HF226" s="765"/>
      <c r="HG226" s="766"/>
      <c r="HH226" s="770"/>
      <c r="HI226" s="766"/>
      <c r="HJ226" s="787"/>
      <c r="HK226" s="773"/>
      <c r="HL226" s="762"/>
      <c r="HM226" s="766"/>
      <c r="HN226" s="766"/>
      <c r="HO226" s="766"/>
      <c r="HP226" s="787"/>
      <c r="HQ226" s="545"/>
      <c r="HR226" s="753"/>
      <c r="HS226" s="546"/>
      <c r="HT226" s="546"/>
      <c r="HU226" s="546"/>
      <c r="HV226" s="827"/>
      <c r="HW226" s="252"/>
      <c r="HX226" s="252"/>
      <c r="HY226" s="252"/>
      <c r="HZ226" s="252"/>
      <c r="IA226" s="748"/>
      <c r="IB226" s="748"/>
      <c r="IC226" s="748"/>
      <c r="ID226" s="748"/>
      <c r="IE226" s="748"/>
      <c r="IF226" s="767"/>
      <c r="IG226" s="767"/>
      <c r="IH226" s="748"/>
      <c r="II226" s="792"/>
      <c r="IJ226" s="792"/>
      <c r="IK226" s="792"/>
      <c r="IL226" s="5"/>
      <c r="IM226" s="59"/>
      <c r="IN226" s="792"/>
      <c r="IO226" s="787"/>
      <c r="IP226" s="755"/>
      <c r="IQ226" s="755"/>
      <c r="IR226" s="755"/>
      <c r="IS226" s="755"/>
      <c r="IT226" s="755"/>
      <c r="IU226" s="748"/>
      <c r="IV226" s="252"/>
      <c r="IW226" s="252"/>
      <c r="IX226" s="252"/>
      <c r="IY226" s="748"/>
      <c r="IZ226" s="767"/>
      <c r="JA226" s="748"/>
      <c r="JB226" s="755"/>
      <c r="JC226" s="755"/>
      <c r="JD226" s="755"/>
      <c r="JE226" s="755"/>
      <c r="JF226" s="755"/>
      <c r="JG226" s="787"/>
      <c r="JH226" s="755"/>
      <c r="JI226" s="756"/>
      <c r="JJ226" s="757"/>
      <c r="JK226" s="748"/>
      <c r="JL226" s="767"/>
      <c r="JM226" s="748"/>
      <c r="JN226" s="755"/>
      <c r="JO226" s="755"/>
      <c r="JP226" s="755"/>
      <c r="JQ226" s="755"/>
      <c r="JR226" s="755"/>
      <c r="JS226" s="758"/>
      <c r="JT226" s="755"/>
      <c r="JU226" s="755"/>
      <c r="JV226" s="755"/>
      <c r="JW226" s="755"/>
      <c r="JX226" s="755"/>
      <c r="JY226" s="748"/>
      <c r="JZ226" s="755"/>
      <c r="KA226" s="755"/>
      <c r="KB226" s="755"/>
      <c r="KC226" s="755"/>
      <c r="KD226" s="755"/>
      <c r="KE226" s="748"/>
      <c r="KF226" s="748"/>
      <c r="KG226" s="748"/>
      <c r="KH226" s="748"/>
      <c r="KI226" s="748"/>
      <c r="KJ226" s="758"/>
      <c r="KK226" s="748"/>
      <c r="KL226" s="755"/>
      <c r="KM226" s="755"/>
      <c r="KN226" s="755"/>
      <c r="KO226" s="755"/>
      <c r="KP226" s="755"/>
      <c r="KQ226" s="748"/>
      <c r="KS226" s="565"/>
      <c r="KT226" s="565"/>
      <c r="KU226" s="565"/>
      <c r="KV226" s="565"/>
      <c r="KW226" s="101"/>
      <c r="KX226" s="565"/>
      <c r="KY226" s="565"/>
      <c r="KZ226" s="565"/>
      <c r="LA226" s="565"/>
      <c r="LB226" s="565"/>
      <c r="LC226" s="5"/>
      <c r="LD226" s="5"/>
      <c r="LE226" s="5"/>
      <c r="LI226" s="5"/>
      <c r="LJ226" s="5"/>
      <c r="LM226" s="5"/>
      <c r="LN226" s="279"/>
      <c r="LO226" s="252"/>
      <c r="LP226" s="252"/>
      <c r="LQ226" s="252"/>
      <c r="LR226" s="252"/>
      <c r="LS226" s="5"/>
      <c r="LT226" s="5"/>
      <c r="LW226" s="5"/>
      <c r="LZ226" s="5"/>
      <c r="MB226" s="5"/>
      <c r="MC226" s="5"/>
      <c r="MD226" s="59"/>
      <c r="MY226" s="3"/>
      <c r="MZ226" s="61"/>
    </row>
    <row r="227" spans="1:401" ht="14.25" customHeight="1" x14ac:dyDescent="0.15">
      <c r="A227" s="2352" t="str">
        <f t="shared" si="1"/>
        <v>こまつな金額</v>
      </c>
      <c r="B227" s="2350" t="str">
        <f>B226</f>
        <v>こまつな</v>
      </c>
      <c r="C227" s="395" t="s">
        <v>94</v>
      </c>
      <c r="D227" s="929">
        <v>143308.15</v>
      </c>
      <c r="E227" s="930">
        <v>136827.68400000001</v>
      </c>
      <c r="F227" s="934">
        <v>161373.201</v>
      </c>
      <c r="G227" s="936">
        <v>122384.899</v>
      </c>
      <c r="H227" s="930">
        <v>127695.072</v>
      </c>
      <c r="I227" s="986">
        <v>109944.958</v>
      </c>
      <c r="J227" s="932">
        <v>129695.49400000001</v>
      </c>
      <c r="K227" s="930">
        <v>92503.267999999996</v>
      </c>
      <c r="L227" s="934">
        <v>114027.80899999999</v>
      </c>
      <c r="M227" s="932">
        <v>89695.726999999999</v>
      </c>
      <c r="N227" s="938">
        <v>107122.16</v>
      </c>
      <c r="O227" s="934">
        <v>102440.204</v>
      </c>
      <c r="P227" s="972">
        <v>73292.812000000005</v>
      </c>
      <c r="Q227" s="930">
        <v>67805.607999999993</v>
      </c>
      <c r="R227" s="935">
        <v>71936.91</v>
      </c>
      <c r="S227" s="936">
        <v>76027.672999999995</v>
      </c>
      <c r="T227" s="930">
        <v>78149.766000000003</v>
      </c>
      <c r="U227" s="934"/>
      <c r="V227" s="936"/>
      <c r="W227" s="1078"/>
      <c r="X227" s="937"/>
      <c r="Y227" s="936"/>
      <c r="Z227" s="938"/>
      <c r="AA227" s="935"/>
      <c r="AB227" s="939"/>
      <c r="AC227" s="930"/>
      <c r="AD227" s="934"/>
      <c r="AE227" s="932"/>
      <c r="AF227" s="938"/>
      <c r="AG227" s="934"/>
      <c r="AH227" s="932"/>
      <c r="AI227" s="930"/>
      <c r="AJ227" s="934"/>
      <c r="AK227" s="932"/>
      <c r="AL227" s="930"/>
      <c r="AM227" s="940"/>
      <c r="AP227" s="55"/>
      <c r="AR227" s="1575"/>
      <c r="AS227" s="1575"/>
      <c r="AT227" s="1575"/>
      <c r="AU227" s="1575"/>
      <c r="AV227" s="1576"/>
      <c r="AX227" s="820"/>
      <c r="AY227" s="767"/>
      <c r="AZ227" s="767"/>
      <c r="BA227" s="767"/>
      <c r="BB227" s="748"/>
      <c r="BC227" s="748"/>
      <c r="BD227" s="758"/>
      <c r="BE227" s="252"/>
      <c r="BF227" s="252"/>
      <c r="BG227" s="252"/>
      <c r="BH227" s="748"/>
      <c r="BI227" s="767"/>
      <c r="BJ227" s="758"/>
      <c r="BK227" s="755"/>
      <c r="BL227" s="755"/>
      <c r="BM227" s="755"/>
      <c r="BN227" s="755"/>
      <c r="BO227" s="755"/>
      <c r="BP227" s="758"/>
      <c r="BQ227" s="748"/>
      <c r="BR227" s="748"/>
      <c r="BS227" s="748"/>
      <c r="BT227" s="767"/>
      <c r="BU227" s="252"/>
      <c r="BV227" s="758"/>
      <c r="BW227" s="252"/>
      <c r="BX227" s="252"/>
      <c r="BY227" s="252"/>
      <c r="BZ227" s="767"/>
      <c r="CA227" s="767"/>
      <c r="CB227" s="787"/>
      <c r="CC227" s="767"/>
      <c r="CD227" s="767"/>
      <c r="CE227" s="767"/>
      <c r="CF227" s="252"/>
      <c r="CG227" s="767"/>
      <c r="CH227" s="758"/>
      <c r="CI227" s="767"/>
      <c r="CJ227" s="767"/>
      <c r="CK227" s="767"/>
      <c r="CL227" s="252"/>
      <c r="CM227" s="767"/>
      <c r="CN227" s="758"/>
      <c r="CO227" s="748"/>
      <c r="CP227" s="748"/>
      <c r="CQ227" s="748"/>
      <c r="CR227" s="767"/>
      <c r="CS227" s="767"/>
      <c r="CT227" s="758"/>
      <c r="CU227" s="755"/>
      <c r="CV227" s="755"/>
      <c r="CW227" s="755"/>
      <c r="CX227" s="755"/>
      <c r="CY227" s="755"/>
      <c r="CZ227" s="758"/>
      <c r="DA227" s="767"/>
      <c r="DB227" s="767"/>
      <c r="DC227" s="767"/>
      <c r="DD227" s="767"/>
      <c r="DE227" s="767"/>
      <c r="DF227" s="758"/>
      <c r="DG227" s="755"/>
      <c r="DH227" s="755"/>
      <c r="DI227" s="755"/>
      <c r="DJ227" s="755"/>
      <c r="DK227" s="755"/>
      <c r="DL227" s="758"/>
      <c r="DM227" s="755"/>
      <c r="DN227" s="755"/>
      <c r="DO227" s="755"/>
      <c r="DP227" s="755"/>
      <c r="DQ227" s="755"/>
      <c r="DR227" s="758"/>
      <c r="DS227" s="767"/>
      <c r="DT227" s="1344"/>
      <c r="DU227" s="767"/>
      <c r="DV227" s="748"/>
      <c r="DW227" s="767"/>
      <c r="DX227" s="758"/>
      <c r="DY227" s="767"/>
      <c r="DZ227" s="1344"/>
      <c r="EA227" s="767"/>
      <c r="EB227" s="767"/>
      <c r="EC227" s="767"/>
      <c r="ED227" s="758"/>
      <c r="EE227" s="755"/>
      <c r="EF227" s="755"/>
      <c r="EG227" s="755"/>
      <c r="EH227" s="755"/>
      <c r="EI227" s="755"/>
      <c r="EJ227" s="758"/>
      <c r="EK227" s="770"/>
      <c r="EL227" s="778"/>
      <c r="EM227" s="768"/>
      <c r="EN227" s="748"/>
      <c r="EO227" s="748"/>
      <c r="EP227" s="787"/>
      <c r="EQ227" s="252"/>
      <c r="ER227" s="252"/>
      <c r="ES227" s="252"/>
      <c r="ET227" s="748"/>
      <c r="EU227" s="767"/>
      <c r="EV227" s="758"/>
      <c r="EW227" s="748"/>
      <c r="EX227" s="748"/>
      <c r="EY227" s="748"/>
      <c r="EZ227" s="748"/>
      <c r="FA227" s="748"/>
      <c r="FB227" s="758"/>
      <c r="FC227" s="755"/>
      <c r="FD227" s="755"/>
      <c r="FE227" s="755"/>
      <c r="FF227" s="755"/>
      <c r="FG227" s="755"/>
      <c r="FH227" s="758"/>
      <c r="FI227" s="767"/>
      <c r="FJ227" s="767"/>
      <c r="FK227" s="767"/>
      <c r="FL227" s="767"/>
      <c r="FM227" s="767"/>
      <c r="FN227" s="758"/>
      <c r="FO227" s="767"/>
      <c r="FP227" s="767"/>
      <c r="FQ227" s="767"/>
      <c r="FR227" s="252"/>
      <c r="FS227" s="757"/>
      <c r="FT227" s="758"/>
      <c r="FU227" s="252"/>
      <c r="FV227" s="252"/>
      <c r="FW227" s="252"/>
      <c r="FX227" s="748"/>
      <c r="FY227" s="252"/>
      <c r="FZ227" s="758"/>
      <c r="GA227" s="748"/>
      <c r="GB227" s="748"/>
      <c r="GC227" s="748"/>
      <c r="GD227" s="767"/>
      <c r="GE227" s="767"/>
      <c r="GF227" s="780"/>
      <c r="GG227" s="767"/>
      <c r="GH227" s="767"/>
      <c r="GI227" s="767"/>
      <c r="GJ227" s="769"/>
      <c r="GK227" s="748"/>
      <c r="GL227" s="758"/>
      <c r="GM227" s="252"/>
      <c r="GN227" s="252"/>
      <c r="GO227" s="252"/>
      <c r="GP227" s="748"/>
      <c r="GQ227" s="748"/>
      <c r="GR227" s="758"/>
      <c r="GS227" s="748"/>
      <c r="GT227" s="748"/>
      <c r="GU227" s="748"/>
      <c r="GV227" s="767"/>
      <c r="GW227" s="767"/>
      <c r="GX227" s="758"/>
      <c r="GY227" s="767"/>
      <c r="GZ227" s="767"/>
      <c r="HA227" s="767"/>
      <c r="HB227" s="254"/>
      <c r="HC227" s="254"/>
      <c r="HD227" s="758"/>
      <c r="HE227" s="773"/>
      <c r="HF227" s="762"/>
      <c r="HG227" s="766"/>
      <c r="HH227" s="766"/>
      <c r="HI227" s="766"/>
      <c r="HJ227" s="758"/>
      <c r="HK227" s="773"/>
      <c r="HL227" s="762"/>
      <c r="HM227" s="766"/>
      <c r="HN227" s="766"/>
      <c r="HO227" s="766"/>
      <c r="HP227" s="758"/>
      <c r="HQ227" s="545"/>
      <c r="HR227" s="753"/>
      <c r="HS227" s="546"/>
      <c r="HT227" s="546"/>
      <c r="HU227" s="546"/>
      <c r="HV227" s="764"/>
      <c r="HW227" s="252"/>
      <c r="HX227" s="252"/>
      <c r="HY227" s="252"/>
      <c r="HZ227" s="252"/>
      <c r="IA227" s="748"/>
      <c r="IB227" s="758"/>
      <c r="IC227" s="767"/>
      <c r="ID227" s="767"/>
      <c r="IE227" s="767"/>
      <c r="IF227" s="252"/>
      <c r="IG227" s="767"/>
      <c r="IH227" s="767"/>
      <c r="II227" s="5"/>
      <c r="IJ227" s="5"/>
      <c r="IK227" s="5"/>
      <c r="IL227" s="5"/>
      <c r="IM227" s="792"/>
      <c r="IN227" s="5"/>
      <c r="IO227" s="758"/>
      <c r="IP227" s="755"/>
      <c r="IQ227" s="755"/>
      <c r="IR227" s="755"/>
      <c r="IS227" s="755"/>
      <c r="IT227" s="755"/>
      <c r="IU227" s="758"/>
      <c r="IV227" s="252"/>
      <c r="IW227" s="252"/>
      <c r="IX227" s="252"/>
      <c r="IY227" s="748"/>
      <c r="IZ227" s="767"/>
      <c r="JA227" s="758"/>
      <c r="JB227" s="755"/>
      <c r="JC227" s="755"/>
      <c r="JD227" s="755"/>
      <c r="JE227" s="755"/>
      <c r="JF227" s="755"/>
      <c r="JG227" s="758"/>
      <c r="JH227" s="787"/>
      <c r="JI227" s="748"/>
      <c r="JJ227" s="748"/>
      <c r="JK227" s="764"/>
      <c r="JL227" s="764"/>
      <c r="JM227" s="758"/>
      <c r="JN227" s="767"/>
      <c r="JO227" s="767"/>
      <c r="JP227" s="767"/>
      <c r="JQ227" s="767"/>
      <c r="JR227" s="748"/>
      <c r="JS227" s="758"/>
      <c r="JT227" s="755"/>
      <c r="JU227" s="755"/>
      <c r="JV227" s="755"/>
      <c r="JW227" s="755"/>
      <c r="JX227" s="755"/>
      <c r="JY227" s="767"/>
      <c r="JZ227" s="755"/>
      <c r="KA227" s="755"/>
      <c r="KB227" s="755"/>
      <c r="KC227" s="755"/>
      <c r="KD227" s="755"/>
      <c r="KE227" s="767"/>
      <c r="KF227" s="755"/>
      <c r="KG227" s="756"/>
      <c r="KH227" s="757"/>
      <c r="KI227" s="757"/>
      <c r="KJ227" s="757"/>
      <c r="KK227" s="758"/>
      <c r="KL227" s="755"/>
      <c r="KM227" s="755"/>
      <c r="KN227" s="755"/>
      <c r="KO227" s="755"/>
      <c r="KP227" s="755"/>
      <c r="KQ227" s="758"/>
      <c r="KS227" s="565"/>
      <c r="KT227" s="565"/>
      <c r="KU227" s="565"/>
      <c r="KV227" s="565"/>
      <c r="KW227" s="5"/>
      <c r="KX227" s="565"/>
      <c r="KY227" s="565"/>
      <c r="KZ227" s="565"/>
      <c r="LA227" s="565"/>
      <c r="LB227" s="565"/>
      <c r="LC227" s="5"/>
      <c r="LD227" s="5"/>
      <c r="LH227" s="5"/>
      <c r="LI227" s="5"/>
      <c r="LJ227" s="5"/>
      <c r="LN227" s="5"/>
      <c r="LO227" s="5"/>
      <c r="LS227" s="5"/>
      <c r="LT227" s="5"/>
      <c r="LW227" s="5"/>
      <c r="LX227" s="279"/>
      <c r="LY227" s="252"/>
      <c r="LZ227" s="252"/>
      <c r="MA227" s="252"/>
      <c r="MB227" s="252"/>
      <c r="MC227" s="5"/>
      <c r="MD227" s="5"/>
      <c r="MG227" s="61"/>
      <c r="MH227" s="5"/>
      <c r="MI227" s="5"/>
      <c r="ML227" s="5"/>
      <c r="MM227" s="5"/>
      <c r="MN227" s="59"/>
      <c r="MQ227" s="5"/>
      <c r="MR227" s="5"/>
      <c r="MS227" s="59"/>
      <c r="NC227" s="5"/>
      <c r="NE227" s="5"/>
      <c r="NN227" s="3"/>
    </row>
    <row r="228" spans="1:401" ht="14.25" customHeight="1" x14ac:dyDescent="0.15">
      <c r="A228" s="2352" t="str">
        <f t="shared" si="1"/>
        <v>こまつな価格</v>
      </c>
      <c r="B228" s="2351" t="str">
        <f>B226</f>
        <v>こまつな</v>
      </c>
      <c r="C228" s="417" t="s">
        <v>96</v>
      </c>
      <c r="D228" s="941">
        <v>614</v>
      </c>
      <c r="E228" s="942">
        <v>566</v>
      </c>
      <c r="F228" s="946">
        <v>557</v>
      </c>
      <c r="G228" s="948">
        <v>460</v>
      </c>
      <c r="H228" s="942">
        <v>474</v>
      </c>
      <c r="I228" s="943">
        <v>503</v>
      </c>
      <c r="J228" s="944">
        <v>457</v>
      </c>
      <c r="K228" s="942">
        <v>351</v>
      </c>
      <c r="L228" s="946">
        <v>280</v>
      </c>
      <c r="M228" s="944">
        <v>275</v>
      </c>
      <c r="N228" s="942">
        <v>345</v>
      </c>
      <c r="O228" s="946">
        <v>292</v>
      </c>
      <c r="P228" s="944">
        <v>217</v>
      </c>
      <c r="Q228" s="942">
        <v>199</v>
      </c>
      <c r="R228" s="947">
        <v>211</v>
      </c>
      <c r="S228" s="944">
        <v>261</v>
      </c>
      <c r="T228" s="942">
        <v>251</v>
      </c>
      <c r="U228" s="946"/>
      <c r="V228" s="948"/>
      <c r="W228" s="980"/>
      <c r="X228" s="947"/>
      <c r="Y228" s="948"/>
      <c r="Z228" s="949"/>
      <c r="AA228" s="947"/>
      <c r="AB228" s="950"/>
      <c r="AC228" s="942"/>
      <c r="AD228" s="946"/>
      <c r="AE228" s="944"/>
      <c r="AF228" s="949"/>
      <c r="AG228" s="946"/>
      <c r="AH228" s="944"/>
      <c r="AI228" s="942"/>
      <c r="AJ228" s="946"/>
      <c r="AK228" s="944"/>
      <c r="AL228" s="942"/>
      <c r="AM228" s="951"/>
      <c r="AP228" s="55"/>
      <c r="AQ228" s="784"/>
      <c r="AR228" s="1576"/>
      <c r="AS228" s="1576"/>
      <c r="AT228" s="1576"/>
      <c r="AU228" s="1575"/>
      <c r="AV228" s="1575"/>
      <c r="AW228" s="787"/>
      <c r="AX228" s="252"/>
      <c r="AY228" s="252"/>
      <c r="AZ228" s="252"/>
      <c r="BA228" s="252"/>
      <c r="BB228" s="767"/>
      <c r="BC228" s="767"/>
      <c r="BD228" s="758"/>
      <c r="BE228" s="748"/>
      <c r="BF228" s="748"/>
      <c r="BG228" s="748"/>
      <c r="BH228" s="767"/>
      <c r="BI228" s="767"/>
      <c r="BJ228" s="758"/>
      <c r="BK228" s="767"/>
      <c r="BL228" s="767"/>
      <c r="BM228" s="767"/>
      <c r="BN228" s="767"/>
      <c r="BO228" s="767"/>
      <c r="BP228" s="758"/>
      <c r="BQ228" s="767"/>
      <c r="BR228" s="767"/>
      <c r="BS228" s="767"/>
      <c r="BT228" s="767"/>
      <c r="BU228" s="767"/>
      <c r="BV228" s="787"/>
      <c r="BW228" s="767"/>
      <c r="BX228" s="767"/>
      <c r="BY228" s="767"/>
      <c r="BZ228" s="767"/>
      <c r="CA228" s="758"/>
      <c r="CB228" s="787"/>
      <c r="CC228" s="755"/>
      <c r="CD228" s="755"/>
      <c r="CE228" s="755"/>
      <c r="CF228" s="755"/>
      <c r="CG228" s="755"/>
      <c r="CH228" s="758"/>
      <c r="CI228" s="767"/>
      <c r="CJ228" s="767"/>
      <c r="CK228" s="767"/>
      <c r="CL228" s="767"/>
      <c r="CM228" s="758"/>
      <c r="CN228" s="758"/>
      <c r="CO228" s="755"/>
      <c r="CP228" s="755"/>
      <c r="CQ228" s="755"/>
      <c r="CR228" s="755"/>
      <c r="CS228" s="755"/>
      <c r="CT228" s="758"/>
      <c r="CU228" s="767"/>
      <c r="CV228" s="767"/>
      <c r="CW228" s="767"/>
      <c r="CX228" s="767"/>
      <c r="CY228" s="748"/>
      <c r="CZ228" s="758"/>
      <c r="DA228" s="755"/>
      <c r="DB228" s="755"/>
      <c r="DC228" s="755"/>
      <c r="DD228" s="755"/>
      <c r="DE228" s="755"/>
      <c r="DF228" s="758"/>
      <c r="DG228" s="755"/>
      <c r="DH228" s="755"/>
      <c r="DI228" s="755"/>
      <c r="DJ228" s="755"/>
      <c r="DK228" s="755"/>
      <c r="DL228" s="758"/>
      <c r="DM228" s="770"/>
      <c r="DN228" s="778"/>
      <c r="DO228" s="768"/>
      <c r="DP228" s="748"/>
      <c r="DQ228" s="748"/>
      <c r="DR228" s="758"/>
      <c r="DS228" s="252"/>
      <c r="DT228" s="252"/>
      <c r="DU228" s="252"/>
      <c r="DV228" s="748"/>
      <c r="DW228" s="767"/>
      <c r="DX228" s="758"/>
      <c r="DY228" s="767"/>
      <c r="DZ228" s="767"/>
      <c r="EA228" s="767"/>
      <c r="EB228" s="757"/>
      <c r="EC228" s="254"/>
      <c r="ED228" s="787"/>
      <c r="EE228" s="755"/>
      <c r="EF228" s="755"/>
      <c r="EG228" s="755"/>
      <c r="EH228" s="755"/>
      <c r="EI228" s="755"/>
      <c r="EJ228" s="758"/>
      <c r="EK228" s="767"/>
      <c r="EL228" s="767"/>
      <c r="EM228" s="767"/>
      <c r="EN228" s="748"/>
      <c r="EO228" s="767"/>
      <c r="EP228" s="780"/>
      <c r="EQ228" s="755"/>
      <c r="ER228" s="756"/>
      <c r="ES228" s="757"/>
      <c r="ET228" s="757"/>
      <c r="EU228" s="748"/>
      <c r="EV228" s="758"/>
      <c r="EW228" s="767"/>
      <c r="EX228" s="767"/>
      <c r="EY228" s="767"/>
      <c r="EZ228" s="252"/>
      <c r="FA228" s="748"/>
      <c r="FB228" s="758"/>
      <c r="FC228" s="767"/>
      <c r="FD228" s="767"/>
      <c r="FE228" s="767"/>
      <c r="FF228" s="766"/>
      <c r="FG228" s="767"/>
      <c r="FH228" s="758"/>
      <c r="FI228" s="748"/>
      <c r="FJ228" s="748"/>
      <c r="FK228" s="748"/>
      <c r="FL228" s="767"/>
      <c r="FM228" s="766"/>
      <c r="FN228" s="758"/>
      <c r="FO228" s="773"/>
      <c r="FP228" s="762"/>
      <c r="FQ228" s="766"/>
      <c r="FR228" s="766"/>
      <c r="FS228" s="766"/>
      <c r="FT228" s="758"/>
      <c r="FU228" s="545"/>
      <c r="FV228" s="753"/>
      <c r="FW228" s="546"/>
      <c r="FX228" s="546"/>
      <c r="FY228" s="546"/>
      <c r="FZ228" s="764"/>
      <c r="GA228" s="767"/>
      <c r="GB228" s="767"/>
      <c r="GC228" s="767"/>
      <c r="GD228" s="757"/>
      <c r="GE228" s="757"/>
      <c r="GF228" s="758"/>
      <c r="GG228" s="252"/>
      <c r="GH228" s="252"/>
      <c r="GI228" s="252"/>
      <c r="GJ228" s="748"/>
      <c r="GK228" s="767"/>
      <c r="GL228" s="767"/>
      <c r="GM228" s="5"/>
      <c r="GN228" s="5"/>
      <c r="GO228" s="5"/>
      <c r="GP228" s="5"/>
      <c r="GQ228" s="5"/>
      <c r="GR228" s="5"/>
      <c r="GS228" s="758"/>
      <c r="GT228" s="755"/>
      <c r="GU228" s="755"/>
      <c r="GV228" s="755"/>
      <c r="GW228" s="755"/>
      <c r="GX228" s="755"/>
      <c r="GY228" s="758"/>
      <c r="GZ228" s="758"/>
      <c r="HA228" s="767"/>
      <c r="HB228" s="767"/>
      <c r="HC228" s="767"/>
      <c r="HD228" s="767"/>
      <c r="HE228" s="758"/>
      <c r="HF228" s="755"/>
      <c r="HG228" s="755"/>
      <c r="HH228" s="755"/>
      <c r="HI228" s="755"/>
      <c r="HJ228" s="755"/>
      <c r="HK228" s="748"/>
      <c r="HL228" s="755"/>
      <c r="HM228" s="755"/>
      <c r="HN228" s="755"/>
      <c r="HO228" s="755"/>
      <c r="HP228" s="755"/>
      <c r="HQ228" s="767"/>
      <c r="HR228" s="755"/>
      <c r="HS228" s="755"/>
      <c r="HT228" s="755"/>
      <c r="HU228" s="755"/>
      <c r="HV228" s="755"/>
      <c r="HW228" s="767"/>
      <c r="HX228" s="748"/>
      <c r="HY228" s="748"/>
      <c r="HZ228" s="748"/>
      <c r="IA228" s="758"/>
      <c r="IB228" s="758"/>
      <c r="IC228" s="758"/>
      <c r="ID228" s="755"/>
      <c r="IE228" s="755"/>
      <c r="IF228" s="755"/>
      <c r="IG228" s="755"/>
      <c r="IH228" s="755"/>
      <c r="II228" s="758"/>
      <c r="IK228" s="565"/>
      <c r="IL228" s="565"/>
      <c r="IM228" s="565"/>
      <c r="IN228" s="565"/>
      <c r="IO228" s="5"/>
      <c r="IP228" s="565"/>
      <c r="IQ228" s="565"/>
      <c r="IR228" s="565"/>
      <c r="IS228" s="565"/>
      <c r="IT228" s="565"/>
      <c r="IU228" s="101"/>
      <c r="IV228" s="5"/>
      <c r="IZ228" s="5"/>
      <c r="JA228" s="5"/>
      <c r="JB228" s="5"/>
      <c r="JF228" s="5"/>
      <c r="JG228" s="5"/>
      <c r="JK228" s="5"/>
      <c r="JL228" s="5"/>
      <c r="JO228" s="5"/>
      <c r="JP228" s="279"/>
      <c r="JQ228" s="252"/>
      <c r="JR228" s="252"/>
      <c r="JS228" s="252"/>
      <c r="JT228" s="252"/>
      <c r="JU228" s="5"/>
      <c r="JV228" s="5"/>
      <c r="JY228" s="5"/>
      <c r="JZ228" s="5"/>
      <c r="KA228" s="5"/>
      <c r="KD228" s="5"/>
      <c r="KE228" s="5"/>
      <c r="KF228" s="59"/>
      <c r="KI228" s="5"/>
      <c r="KJ228" s="5"/>
      <c r="KK228" s="59"/>
    </row>
    <row r="229" spans="1:401" ht="14.25" customHeight="1" x14ac:dyDescent="0.15">
      <c r="A229" s="2352" t="str">
        <f t="shared" si="1"/>
        <v>ほうれんそう数量</v>
      </c>
      <c r="B229" s="250" t="s">
        <v>28</v>
      </c>
      <c r="C229" s="394" t="s">
        <v>93</v>
      </c>
      <c r="D229" s="917">
        <v>127.503</v>
      </c>
      <c r="E229" s="918">
        <v>172.202</v>
      </c>
      <c r="F229" s="922">
        <v>220.80099999999999</v>
      </c>
      <c r="G229" s="924">
        <v>221.548</v>
      </c>
      <c r="H229" s="918">
        <v>201.65600000000001</v>
      </c>
      <c r="I229" s="961">
        <v>156.31399999999999</v>
      </c>
      <c r="J229" s="920">
        <v>251.48099999999999</v>
      </c>
      <c r="K229" s="918">
        <v>255.95500000000001</v>
      </c>
      <c r="L229" s="922">
        <v>317.89600000000002</v>
      </c>
      <c r="M229" s="920">
        <v>198.38900000000001</v>
      </c>
      <c r="N229" s="926">
        <v>174.91</v>
      </c>
      <c r="O229" s="922">
        <v>221.69300000000001</v>
      </c>
      <c r="P229" s="920">
        <v>186.37700000000001</v>
      </c>
      <c r="Q229" s="918">
        <v>155.226</v>
      </c>
      <c r="R229" s="923">
        <v>156.02600000000001</v>
      </c>
      <c r="S229" s="924">
        <v>114.26300000000001</v>
      </c>
      <c r="T229" s="918">
        <v>95.228999999999999</v>
      </c>
      <c r="U229" s="922"/>
      <c r="V229" s="924"/>
      <c r="W229" s="1077"/>
      <c r="X229" s="925"/>
      <c r="Y229" s="924"/>
      <c r="Z229" s="926"/>
      <c r="AA229" s="923"/>
      <c r="AB229" s="927"/>
      <c r="AC229" s="926"/>
      <c r="AD229" s="922"/>
      <c r="AE229" s="920"/>
      <c r="AF229" s="926"/>
      <c r="AG229" s="922"/>
      <c r="AH229" s="920"/>
      <c r="AI229" s="918"/>
      <c r="AJ229" s="922"/>
      <c r="AK229" s="920"/>
      <c r="AL229" s="918"/>
      <c r="AM229" s="928"/>
      <c r="AP229" s="55"/>
      <c r="AR229" s="1575"/>
      <c r="AS229" s="1575"/>
      <c r="AT229" s="1575"/>
      <c r="AU229" s="1576"/>
      <c r="AV229" s="1575"/>
      <c r="AX229" s="748"/>
      <c r="AY229" s="767"/>
      <c r="AZ229" s="767"/>
      <c r="BA229" s="767"/>
      <c r="BB229" s="748"/>
      <c r="BC229" s="252"/>
      <c r="BD229" s="787"/>
      <c r="BE229" s="767"/>
      <c r="BF229" s="767"/>
      <c r="BG229" s="767"/>
      <c r="BH229" s="748"/>
      <c r="BI229" s="767"/>
      <c r="BJ229" s="787"/>
      <c r="BK229" s="767"/>
      <c r="BL229" s="767"/>
      <c r="BM229" s="767"/>
      <c r="BN229" s="768"/>
      <c r="BO229" s="768"/>
      <c r="BP229" s="787"/>
      <c r="BQ229" s="252"/>
      <c r="BR229" s="252"/>
      <c r="BS229" s="252"/>
      <c r="BT229" s="767"/>
      <c r="BU229" s="252"/>
      <c r="BV229" s="758"/>
      <c r="BW229" s="755"/>
      <c r="BX229" s="755"/>
      <c r="BY229" s="755"/>
      <c r="BZ229" s="755"/>
      <c r="CA229" s="755"/>
      <c r="CB229" s="758"/>
      <c r="CC229" s="755"/>
      <c r="CD229" s="755"/>
      <c r="CE229" s="755"/>
      <c r="CF229" s="755"/>
      <c r="CG229" s="755"/>
      <c r="CH229" s="787"/>
      <c r="CI229" s="755"/>
      <c r="CJ229" s="755"/>
      <c r="CK229" s="755"/>
      <c r="CL229" s="755"/>
      <c r="CM229" s="755"/>
      <c r="CN229" s="787"/>
      <c r="CO229" s="252"/>
      <c r="CP229" s="252"/>
      <c r="CQ229" s="252"/>
      <c r="CR229" s="767"/>
      <c r="CS229" s="767"/>
      <c r="CT229" s="787"/>
      <c r="CU229" s="758"/>
      <c r="CV229" s="820"/>
      <c r="CW229" s="758"/>
      <c r="CX229" s="748"/>
      <c r="CY229" s="767"/>
      <c r="CZ229" s="748"/>
      <c r="DA229" s="755"/>
      <c r="DB229" s="755"/>
      <c r="DC229" s="755"/>
      <c r="DD229" s="755"/>
      <c r="DE229" s="755"/>
      <c r="DF229" s="748"/>
      <c r="DG229" s="755"/>
      <c r="DH229" s="755"/>
      <c r="DI229" s="755"/>
      <c r="DJ229" s="755"/>
      <c r="DK229" s="755"/>
      <c r="DL229" s="787"/>
      <c r="DM229" s="770"/>
      <c r="DN229" s="778"/>
      <c r="DO229" s="768"/>
      <c r="DP229" s="748"/>
      <c r="DQ229" s="748"/>
      <c r="DR229" s="758"/>
      <c r="DS229" s="252"/>
      <c r="DT229" s="252"/>
      <c r="DU229" s="252"/>
      <c r="DV229" s="748"/>
      <c r="DW229" s="767"/>
      <c r="DX229" s="787"/>
      <c r="DY229" s="748"/>
      <c r="DZ229" s="748"/>
      <c r="EA229" s="748"/>
      <c r="EB229" s="748"/>
      <c r="EC229" s="767"/>
      <c r="ED229" s="787"/>
      <c r="EE229" s="755"/>
      <c r="EF229" s="755"/>
      <c r="EG229" s="755"/>
      <c r="EH229" s="755"/>
      <c r="EI229" s="755"/>
      <c r="EJ229" s="764"/>
      <c r="EK229" s="767"/>
      <c r="EL229" s="780"/>
      <c r="EM229" s="767"/>
      <c r="EN229" s="252"/>
      <c r="EO229" s="748"/>
      <c r="EP229" s="748"/>
      <c r="EQ229" s="748"/>
      <c r="ER229" s="748"/>
      <c r="ES229" s="748"/>
      <c r="ET229" s="748"/>
      <c r="EU229" s="767"/>
      <c r="EV229" s="787"/>
      <c r="EW229" s="773"/>
      <c r="EX229" s="762"/>
      <c r="EY229" s="766"/>
      <c r="EZ229" s="766"/>
      <c r="FA229" s="766"/>
      <c r="FB229" s="787"/>
      <c r="FC229" s="767"/>
      <c r="FD229" s="767"/>
      <c r="FE229" s="766"/>
      <c r="FF229" s="748"/>
      <c r="FG229" s="767"/>
      <c r="FH229" s="787"/>
      <c r="FI229" s="545"/>
      <c r="FJ229" s="753"/>
      <c r="FK229" s="546"/>
      <c r="FL229" s="546"/>
      <c r="FM229" s="546"/>
      <c r="FN229" s="827"/>
      <c r="FO229" s="767"/>
      <c r="FP229" s="767"/>
      <c r="FQ229" s="767"/>
      <c r="FR229" s="757"/>
      <c r="FS229" s="757"/>
      <c r="FT229" s="748"/>
      <c r="FU229" s="252"/>
      <c r="FV229" s="252"/>
      <c r="FW229" s="252"/>
      <c r="FX229" s="767"/>
      <c r="FY229" s="768"/>
      <c r="FZ229" s="748"/>
      <c r="GB229" s="238"/>
      <c r="GC229" s="3"/>
      <c r="GD229" s="3"/>
      <c r="GE229" s="3"/>
      <c r="GG229" s="748"/>
      <c r="GH229" s="755"/>
      <c r="GI229" s="755"/>
      <c r="GJ229" s="755"/>
      <c r="GK229" s="755"/>
      <c r="GL229" s="755"/>
      <c r="GM229" s="787"/>
      <c r="GN229" s="755"/>
      <c r="GO229" s="755"/>
      <c r="GP229" s="755"/>
      <c r="GQ229" s="755"/>
      <c r="GR229" s="755"/>
      <c r="GS229" s="758"/>
      <c r="GT229" s="755"/>
      <c r="GU229" s="755"/>
      <c r="GV229" s="755"/>
      <c r="GW229" s="755"/>
      <c r="GX229" s="755"/>
      <c r="GY229" s="748"/>
      <c r="GZ229" s="755"/>
      <c r="HA229" s="755"/>
      <c r="HB229" s="755"/>
      <c r="HC229" s="755"/>
      <c r="HD229" s="755"/>
      <c r="HE229" s="748"/>
      <c r="HF229" s="252"/>
      <c r="HG229" s="252"/>
      <c r="HH229" s="252"/>
      <c r="HI229" s="764"/>
      <c r="HJ229" s="764"/>
      <c r="HK229" s="748"/>
      <c r="HL229" s="755"/>
      <c r="HM229" s="755"/>
      <c r="HN229" s="755"/>
      <c r="HO229" s="755"/>
      <c r="HP229" s="755"/>
      <c r="HQ229" s="748"/>
      <c r="HS229" s="565"/>
      <c r="HT229" s="565"/>
      <c r="HU229" s="565"/>
      <c r="HV229" s="565"/>
      <c r="HW229" s="5"/>
      <c r="HX229" s="5"/>
      <c r="IB229" s="5"/>
      <c r="IC229" s="5"/>
      <c r="ID229" s="5"/>
      <c r="IH229" s="5"/>
      <c r="II229" s="5"/>
      <c r="IM229" s="5"/>
      <c r="IN229" s="5"/>
      <c r="IQ229" s="5"/>
      <c r="IR229" s="279"/>
      <c r="IS229" s="252"/>
      <c r="IT229" s="252"/>
      <c r="IU229" s="252"/>
      <c r="IV229" s="252"/>
      <c r="IW229" s="5"/>
      <c r="IX229" s="5"/>
      <c r="JA229" s="5"/>
      <c r="JD229" s="5"/>
      <c r="JF229" s="5"/>
      <c r="JG229" s="5"/>
      <c r="JH229" s="59"/>
    </row>
    <row r="230" spans="1:401" ht="14.25" customHeight="1" x14ac:dyDescent="0.15">
      <c r="A230" s="2352" t="str">
        <f t="shared" si="1"/>
        <v>ほうれんそう金額</v>
      </c>
      <c r="B230" s="2350" t="str">
        <f>B229</f>
        <v>ほうれんそう</v>
      </c>
      <c r="C230" s="395" t="s">
        <v>94</v>
      </c>
      <c r="D230" s="929">
        <v>104312.65700000001</v>
      </c>
      <c r="E230" s="930">
        <v>114369.497</v>
      </c>
      <c r="F230" s="934">
        <v>127511.295</v>
      </c>
      <c r="G230" s="936">
        <v>121259.405</v>
      </c>
      <c r="H230" s="930">
        <v>121932.986</v>
      </c>
      <c r="I230" s="986">
        <v>94014.641000000003</v>
      </c>
      <c r="J230" s="932">
        <v>145788.734</v>
      </c>
      <c r="K230" s="930">
        <v>107372.181</v>
      </c>
      <c r="L230" s="934">
        <v>130522.054</v>
      </c>
      <c r="M230" s="932">
        <v>97498.406000000003</v>
      </c>
      <c r="N230" s="938">
        <v>100437.372</v>
      </c>
      <c r="O230" s="934">
        <v>95142.607999999993</v>
      </c>
      <c r="P230" s="972">
        <v>80379.020999999993</v>
      </c>
      <c r="Q230" s="930">
        <v>73724.483999999997</v>
      </c>
      <c r="R230" s="935">
        <v>69934.648000000001</v>
      </c>
      <c r="S230" s="936">
        <v>56569.73</v>
      </c>
      <c r="T230" s="930">
        <v>44334.296000000002</v>
      </c>
      <c r="U230" s="934"/>
      <c r="V230" s="936"/>
      <c r="W230" s="1078"/>
      <c r="X230" s="937"/>
      <c r="Y230" s="936"/>
      <c r="Z230" s="938"/>
      <c r="AA230" s="935"/>
      <c r="AB230" s="939"/>
      <c r="AC230" s="930"/>
      <c r="AD230" s="934"/>
      <c r="AE230" s="932"/>
      <c r="AF230" s="938"/>
      <c r="AG230" s="934"/>
      <c r="AH230" s="932"/>
      <c r="AI230" s="930"/>
      <c r="AJ230" s="934"/>
      <c r="AK230" s="932"/>
      <c r="AL230" s="930"/>
      <c r="AM230" s="940"/>
      <c r="AP230" s="55"/>
      <c r="AR230" s="1575"/>
      <c r="AS230" s="1575"/>
      <c r="AT230" s="1575"/>
      <c r="AU230" s="1575"/>
      <c r="AV230" s="1576"/>
      <c r="AX230" s="748"/>
      <c r="AY230" s="767"/>
      <c r="AZ230" s="767"/>
      <c r="BA230" s="767"/>
      <c r="BB230" s="767"/>
      <c r="BC230" s="748"/>
      <c r="BD230" s="758"/>
      <c r="BE230" s="767"/>
      <c r="BF230" s="767"/>
      <c r="BG230" s="767"/>
      <c r="BH230" s="767"/>
      <c r="BI230" s="748"/>
      <c r="BJ230" s="758"/>
      <c r="BK230" s="767"/>
      <c r="BL230" s="767"/>
      <c r="BM230" s="767"/>
      <c r="BN230" s="748"/>
      <c r="BO230" s="767"/>
      <c r="BP230" s="787"/>
      <c r="BQ230" s="252"/>
      <c r="BR230" s="252"/>
      <c r="BS230" s="252"/>
      <c r="BT230" s="767"/>
      <c r="BU230" s="768"/>
      <c r="BV230" s="758"/>
      <c r="BW230" s="755"/>
      <c r="BX230" s="755"/>
      <c r="BY230" s="755"/>
      <c r="BZ230" s="755"/>
      <c r="CA230" s="755"/>
      <c r="CB230" s="758"/>
      <c r="CC230" s="767"/>
      <c r="CD230" s="767"/>
      <c r="CE230" s="767"/>
      <c r="CF230" s="252"/>
      <c r="CG230" s="748"/>
      <c r="CH230" s="758"/>
      <c r="CI230" s="755"/>
      <c r="CJ230" s="755"/>
      <c r="CK230" s="755"/>
      <c r="CL230" s="755"/>
      <c r="CM230" s="755"/>
      <c r="CN230" s="758"/>
      <c r="CO230" s="755"/>
      <c r="CP230" s="755"/>
      <c r="CQ230" s="755"/>
      <c r="CR230" s="755"/>
      <c r="CS230" s="755"/>
      <c r="CT230" s="758"/>
      <c r="CU230" s="748"/>
      <c r="CV230" s="748"/>
      <c r="CW230" s="748"/>
      <c r="CX230" s="757"/>
      <c r="CY230" s="767"/>
      <c r="CZ230" s="758"/>
      <c r="DA230" s="767"/>
      <c r="DB230" s="1344"/>
      <c r="DC230" s="767"/>
      <c r="DD230" s="252"/>
      <c r="DE230" s="767"/>
      <c r="DF230" s="758"/>
      <c r="DG230" s="755"/>
      <c r="DH230" s="755"/>
      <c r="DI230" s="755"/>
      <c r="DJ230" s="755"/>
      <c r="DK230" s="755"/>
      <c r="DL230" s="758"/>
      <c r="DM230" s="770"/>
      <c r="DN230" s="778"/>
      <c r="DO230" s="768"/>
      <c r="DP230" s="748"/>
      <c r="DQ230" s="748"/>
      <c r="DR230" s="787"/>
      <c r="DS230" s="252"/>
      <c r="DT230" s="252"/>
      <c r="DU230" s="252"/>
      <c r="DV230" s="748"/>
      <c r="DW230" s="767"/>
      <c r="DX230" s="758"/>
      <c r="DY230" s="767"/>
      <c r="DZ230" s="767"/>
      <c r="EA230" s="767"/>
      <c r="EB230" s="767"/>
      <c r="EC230" s="767"/>
      <c r="ED230" s="758"/>
      <c r="EE230" s="755"/>
      <c r="EF230" s="755"/>
      <c r="EG230" s="755"/>
      <c r="EH230" s="755"/>
      <c r="EI230" s="755"/>
      <c r="EJ230" s="758"/>
      <c r="EK230" s="767"/>
      <c r="EL230" s="767"/>
      <c r="EM230" s="767"/>
      <c r="EN230" s="767"/>
      <c r="EO230" s="748"/>
      <c r="EP230" s="758"/>
      <c r="EQ230" s="767"/>
      <c r="ER230" s="767"/>
      <c r="ES230" s="767"/>
      <c r="ET230" s="766"/>
      <c r="EU230" s="767"/>
      <c r="EV230" s="764"/>
      <c r="EW230" s="252"/>
      <c r="EX230" s="252"/>
      <c r="EY230" s="252"/>
      <c r="EZ230" s="252"/>
      <c r="FA230" s="748"/>
      <c r="FB230" s="767"/>
      <c r="FC230" s="758"/>
      <c r="FD230" s="755"/>
      <c r="FE230" s="755"/>
      <c r="FF230" s="755"/>
      <c r="FG230" s="755"/>
      <c r="FH230" s="755"/>
      <c r="FI230" s="758"/>
      <c r="FJ230" s="252"/>
      <c r="FK230" s="252"/>
      <c r="FL230" s="252"/>
      <c r="FM230" s="748"/>
      <c r="FN230" s="748"/>
      <c r="FO230" s="758"/>
      <c r="FP230" s="755"/>
      <c r="FQ230" s="756"/>
      <c r="FR230" s="768"/>
      <c r="FS230" s="768"/>
      <c r="FT230" s="768"/>
      <c r="FU230" s="758"/>
      <c r="FV230" s="758"/>
      <c r="FW230" s="767"/>
      <c r="FX230" s="767"/>
      <c r="FY230" s="252"/>
      <c r="FZ230" s="748"/>
      <c r="GA230" s="758"/>
      <c r="GB230" s="755"/>
      <c r="GC230" s="755"/>
      <c r="GD230" s="755"/>
      <c r="GE230" s="755"/>
      <c r="GF230" s="755"/>
      <c r="GG230" s="767"/>
      <c r="GH230" s="755"/>
      <c r="GI230" s="755"/>
      <c r="GJ230" s="755"/>
      <c r="GK230" s="755"/>
      <c r="GL230" s="755"/>
      <c r="GM230" s="767"/>
      <c r="GN230" s="748"/>
      <c r="GO230" s="748"/>
      <c r="GP230" s="748"/>
      <c r="GQ230" s="758"/>
      <c r="GR230" s="763"/>
      <c r="GS230" s="758"/>
      <c r="GT230" s="755"/>
      <c r="GU230" s="755"/>
      <c r="GV230" s="755"/>
      <c r="GW230" s="755"/>
      <c r="GX230" s="755"/>
      <c r="GY230" s="758"/>
      <c r="HA230" s="565"/>
      <c r="HB230" s="565"/>
      <c r="HC230" s="565"/>
      <c r="HD230" s="565"/>
      <c r="HE230" s="252"/>
      <c r="HF230" s="252"/>
      <c r="HG230" s="252"/>
      <c r="HH230" s="252"/>
      <c r="HI230" s="5"/>
      <c r="HJ230" s="5"/>
      <c r="HM230" s="61"/>
      <c r="HN230" s="5"/>
      <c r="HO230" s="5"/>
      <c r="HR230" s="5"/>
      <c r="HS230" s="5"/>
      <c r="HT230" s="59"/>
    </row>
    <row r="231" spans="1:401" ht="14.25" customHeight="1" x14ac:dyDescent="0.15">
      <c r="A231" s="2352" t="str">
        <f t="shared" si="1"/>
        <v>ほうれんそう価格</v>
      </c>
      <c r="B231" s="2351" t="str">
        <f>B229</f>
        <v>ほうれんそう</v>
      </c>
      <c r="C231" s="417" t="s">
        <v>96</v>
      </c>
      <c r="D231" s="941">
        <v>818</v>
      </c>
      <c r="E231" s="942">
        <v>664</v>
      </c>
      <c r="F231" s="946">
        <v>577</v>
      </c>
      <c r="G231" s="948">
        <v>547</v>
      </c>
      <c r="H231" s="942">
        <v>605</v>
      </c>
      <c r="I231" s="943">
        <v>601</v>
      </c>
      <c r="J231" s="944">
        <v>580</v>
      </c>
      <c r="K231" s="942">
        <v>419</v>
      </c>
      <c r="L231" s="946">
        <v>411</v>
      </c>
      <c r="M231" s="944">
        <v>491</v>
      </c>
      <c r="N231" s="942">
        <v>574</v>
      </c>
      <c r="O231" s="946">
        <v>429</v>
      </c>
      <c r="P231" s="944">
        <v>431</v>
      </c>
      <c r="Q231" s="942">
        <v>475</v>
      </c>
      <c r="R231" s="947">
        <v>448</v>
      </c>
      <c r="S231" s="944">
        <v>495</v>
      </c>
      <c r="T231" s="942">
        <v>466</v>
      </c>
      <c r="U231" s="946"/>
      <c r="V231" s="948"/>
      <c r="W231" s="980"/>
      <c r="X231" s="947"/>
      <c r="Y231" s="948"/>
      <c r="Z231" s="949"/>
      <c r="AA231" s="947"/>
      <c r="AB231" s="950"/>
      <c r="AC231" s="942"/>
      <c r="AD231" s="946"/>
      <c r="AE231" s="944"/>
      <c r="AF231" s="949"/>
      <c r="AG231" s="946"/>
      <c r="AH231" s="944"/>
      <c r="AI231" s="942"/>
      <c r="AJ231" s="946"/>
      <c r="AK231" s="944"/>
      <c r="AL231" s="942"/>
      <c r="AM231" s="951"/>
      <c r="AP231" s="55"/>
      <c r="AQ231" s="784"/>
      <c r="AR231" s="1575"/>
      <c r="AS231" s="1575"/>
      <c r="AT231" s="1575"/>
      <c r="AU231" s="1575"/>
      <c r="AV231" s="1575"/>
      <c r="AW231" s="787"/>
      <c r="AX231" s="252"/>
      <c r="AY231" s="252"/>
      <c r="AZ231" s="252"/>
      <c r="BA231" s="252"/>
      <c r="BB231" s="748"/>
      <c r="BC231" s="748"/>
      <c r="BD231" s="758"/>
      <c r="BE231" s="748"/>
      <c r="BF231" s="748"/>
      <c r="BG231" s="748"/>
      <c r="BH231" s="748"/>
      <c r="BI231" s="767"/>
      <c r="BJ231" s="758"/>
      <c r="BK231" s="767"/>
      <c r="BL231" s="767"/>
      <c r="BM231" s="767"/>
      <c r="BN231" s="748"/>
      <c r="BO231" s="767"/>
      <c r="BP231" s="758"/>
      <c r="BQ231" s="748"/>
      <c r="BR231" s="748"/>
      <c r="BS231" s="748"/>
      <c r="BT231" s="767"/>
      <c r="BU231" s="767"/>
      <c r="BV231" s="758"/>
      <c r="BW231" s="767"/>
      <c r="BX231" s="767"/>
      <c r="BY231" s="767"/>
      <c r="BZ231" s="748"/>
      <c r="CA231" s="767"/>
      <c r="CB231" s="787"/>
      <c r="CC231" s="755"/>
      <c r="CD231" s="755"/>
      <c r="CE231" s="755"/>
      <c r="CF231" s="755"/>
      <c r="CG231" s="755"/>
      <c r="CH231" s="758"/>
      <c r="CI231" s="767"/>
      <c r="CJ231" s="767"/>
      <c r="CK231" s="767"/>
      <c r="CL231" s="767"/>
      <c r="CM231" s="252"/>
      <c r="CN231" s="758"/>
      <c r="CO231" s="755"/>
      <c r="CP231" s="755"/>
      <c r="CQ231" s="755"/>
      <c r="CR231" s="755"/>
      <c r="CS231" s="755"/>
      <c r="CT231" s="758"/>
      <c r="CU231" s="252"/>
      <c r="CV231" s="254"/>
      <c r="CW231" s="252"/>
      <c r="CX231" s="757"/>
      <c r="CY231" s="767"/>
      <c r="CZ231" s="758"/>
      <c r="DA231" s="755"/>
      <c r="DB231" s="755"/>
      <c r="DC231" s="755"/>
      <c r="DD231" s="755"/>
      <c r="DE231" s="755"/>
      <c r="DF231" s="758"/>
      <c r="DG231" s="755"/>
      <c r="DH231" s="755"/>
      <c r="DI231" s="755"/>
      <c r="DJ231" s="755"/>
      <c r="DK231" s="755"/>
      <c r="DL231" s="758"/>
      <c r="DM231" s="770"/>
      <c r="DN231" s="778"/>
      <c r="DO231" s="768"/>
      <c r="DP231" s="748"/>
      <c r="DQ231" s="748"/>
      <c r="DR231" s="758"/>
      <c r="DS231" s="252"/>
      <c r="DT231" s="252"/>
      <c r="DU231" s="252"/>
      <c r="DV231" s="748"/>
      <c r="DW231" s="767"/>
      <c r="DX231" s="758"/>
      <c r="DY231" s="748"/>
      <c r="DZ231" s="748"/>
      <c r="EA231" s="748"/>
      <c r="EB231" s="767"/>
      <c r="EC231" s="767"/>
      <c r="ED231" s="787"/>
      <c r="EE231" s="252"/>
      <c r="EF231" s="252"/>
      <c r="EG231" s="252"/>
      <c r="EH231" s="252"/>
      <c r="EI231" s="252"/>
      <c r="EJ231" s="758"/>
      <c r="EK231" s="767"/>
      <c r="EL231" s="767"/>
      <c r="EM231" s="767"/>
      <c r="EN231" s="748"/>
      <c r="EO231" s="767"/>
      <c r="EP231" s="767"/>
      <c r="EQ231" s="758"/>
      <c r="ER231" s="755"/>
      <c r="ES231" s="755"/>
      <c r="ET231" s="755"/>
      <c r="EU231" s="755"/>
      <c r="EV231" s="755"/>
      <c r="EW231" s="758"/>
      <c r="EX231" s="748"/>
      <c r="EY231" s="748"/>
      <c r="EZ231" s="748"/>
      <c r="FA231" s="767"/>
      <c r="FB231" s="767"/>
      <c r="FC231" s="758"/>
      <c r="FD231" s="764"/>
      <c r="FE231" s="764"/>
      <c r="FF231" s="764"/>
      <c r="FG231" s="764"/>
      <c r="FH231" s="787"/>
      <c r="FI231" s="787"/>
      <c r="FJ231" s="755"/>
      <c r="FK231" s="755"/>
      <c r="FL231" s="755"/>
      <c r="FM231" s="755"/>
      <c r="FN231" s="755"/>
      <c r="FO231" s="767"/>
      <c r="FP231" s="755"/>
      <c r="FQ231" s="755"/>
      <c r="FR231" s="755"/>
      <c r="FS231" s="755"/>
      <c r="FT231" s="755"/>
      <c r="FU231" s="767"/>
      <c r="FV231" s="767"/>
      <c r="FW231" s="767"/>
      <c r="FX231" s="767"/>
      <c r="FY231" s="757"/>
      <c r="FZ231" s="757"/>
      <c r="GA231" s="758"/>
      <c r="GB231" s="755"/>
      <c r="GC231" s="755"/>
      <c r="GD231" s="755"/>
      <c r="GE231" s="755"/>
      <c r="GF231" s="755"/>
      <c r="GG231" s="758"/>
      <c r="GI231" s="565"/>
      <c r="GJ231" s="565"/>
      <c r="GK231" s="565"/>
      <c r="GL231" s="565"/>
      <c r="GM231" s="252"/>
      <c r="GN231" s="252"/>
      <c r="GO231" s="252"/>
      <c r="GP231" s="252"/>
      <c r="GQ231" s="5"/>
      <c r="GR231" s="5"/>
      <c r="GU231" s="5"/>
      <c r="GV231" s="5"/>
      <c r="GW231" s="5"/>
      <c r="GZ231" s="5"/>
      <c r="HA231" s="5"/>
      <c r="HB231" s="59"/>
    </row>
    <row r="232" spans="1:401" ht="14.25" customHeight="1" x14ac:dyDescent="0.15">
      <c r="A232" s="2352" t="str">
        <f t="shared" si="1"/>
        <v>ねぎ数量</v>
      </c>
      <c r="B232" s="250" t="s">
        <v>29</v>
      </c>
      <c r="C232" s="394" t="s">
        <v>93</v>
      </c>
      <c r="D232" s="917">
        <v>296.48700000000002</v>
      </c>
      <c r="E232" s="918">
        <v>373.25700000000001</v>
      </c>
      <c r="F232" s="922">
        <v>381.13600000000002</v>
      </c>
      <c r="G232" s="924">
        <v>277.233</v>
      </c>
      <c r="H232" s="918">
        <v>193.21700000000001</v>
      </c>
      <c r="I232" s="961">
        <v>155.88800000000001</v>
      </c>
      <c r="J232" s="920">
        <v>171.86799999999999</v>
      </c>
      <c r="K232" s="918">
        <v>166.54900000000001</v>
      </c>
      <c r="L232" s="922">
        <v>275.42500000000001</v>
      </c>
      <c r="M232" s="920">
        <v>257.05900000000003</v>
      </c>
      <c r="N232" s="926">
        <v>260.34300000000002</v>
      </c>
      <c r="O232" s="922">
        <v>362.53</v>
      </c>
      <c r="P232" s="920">
        <v>548.38099999999997</v>
      </c>
      <c r="Q232" s="918">
        <v>701.65700000000004</v>
      </c>
      <c r="R232" s="923">
        <v>900.21199999999999</v>
      </c>
      <c r="S232" s="924">
        <v>772.10699999999997</v>
      </c>
      <c r="T232" s="918">
        <v>701.67100000000005</v>
      </c>
      <c r="U232" s="922"/>
      <c r="V232" s="924"/>
      <c r="W232" s="1077"/>
      <c r="X232" s="925"/>
      <c r="Y232" s="924"/>
      <c r="Z232" s="926"/>
      <c r="AA232" s="923"/>
      <c r="AB232" s="927"/>
      <c r="AC232" s="926"/>
      <c r="AD232" s="922"/>
      <c r="AE232" s="920"/>
      <c r="AF232" s="926"/>
      <c r="AG232" s="922"/>
      <c r="AH232" s="920"/>
      <c r="AI232" s="918"/>
      <c r="AJ232" s="922"/>
      <c r="AK232" s="920"/>
      <c r="AL232" s="918"/>
      <c r="AM232" s="928"/>
      <c r="AP232" s="55"/>
      <c r="AR232" s="1575"/>
      <c r="AS232" s="1575"/>
      <c r="AT232" s="1575"/>
      <c r="AU232" s="1575"/>
      <c r="AV232" s="1575"/>
      <c r="AX232" s="748"/>
      <c r="AY232" s="252"/>
      <c r="AZ232" s="252"/>
      <c r="BA232" s="252"/>
      <c r="BB232" s="748"/>
      <c r="BC232" s="767"/>
      <c r="BD232" s="787"/>
      <c r="BE232" s="748"/>
      <c r="BF232" s="748"/>
      <c r="BG232" s="748"/>
      <c r="BH232" s="767"/>
      <c r="BI232" s="767"/>
      <c r="BJ232" s="787"/>
      <c r="BK232" s="767"/>
      <c r="BL232" s="767"/>
      <c r="BM232" s="767"/>
      <c r="BN232" s="748"/>
      <c r="BO232" s="767"/>
      <c r="BP232" s="758"/>
      <c r="BQ232" s="767"/>
      <c r="BR232" s="767"/>
      <c r="BS232" s="767"/>
      <c r="BT232" s="748"/>
      <c r="BU232" s="767"/>
      <c r="BV232" s="787"/>
      <c r="BW232" s="767"/>
      <c r="BX232" s="767"/>
      <c r="BY232" s="767"/>
      <c r="BZ232" s="767"/>
      <c r="CA232" s="767"/>
      <c r="CB232" s="787"/>
      <c r="CC232" s="755"/>
      <c r="CD232" s="755"/>
      <c r="CE232" s="755"/>
      <c r="CF232" s="755"/>
      <c r="CG232" s="755"/>
      <c r="CH232" s="787"/>
      <c r="CI232" s="767"/>
      <c r="CJ232" s="1344"/>
      <c r="CK232" s="767"/>
      <c r="CL232" s="748"/>
      <c r="CM232" s="767"/>
      <c r="CN232" s="748"/>
      <c r="CO232" s="755"/>
      <c r="CP232" s="755"/>
      <c r="CQ232" s="755"/>
      <c r="CR232" s="755"/>
      <c r="CS232" s="755"/>
      <c r="CT232" s="748"/>
      <c r="CU232" s="755"/>
      <c r="CV232" s="755"/>
      <c r="CW232" s="755"/>
      <c r="CX232" s="755"/>
      <c r="CY232" s="755"/>
      <c r="CZ232" s="758"/>
      <c r="DA232" s="252"/>
      <c r="DB232" s="252"/>
      <c r="DC232" s="252"/>
      <c r="DD232" s="748"/>
      <c r="DE232" s="767"/>
      <c r="DF232" s="787"/>
      <c r="DG232" s="767"/>
      <c r="DH232" s="767"/>
      <c r="DI232" s="767"/>
      <c r="DJ232" s="757"/>
      <c r="DK232" s="757"/>
      <c r="DL232" s="758"/>
      <c r="DM232" s="767"/>
      <c r="DN232" s="767"/>
      <c r="DO232" s="767"/>
      <c r="DP232" s="748"/>
      <c r="DQ232" s="767"/>
      <c r="DR232" s="748"/>
      <c r="DS232" s="767"/>
      <c r="DT232" s="767"/>
      <c r="DU232" s="767"/>
      <c r="DV232" s="757"/>
      <c r="DW232" s="757"/>
      <c r="DX232" s="748"/>
      <c r="DY232" s="758"/>
      <c r="DZ232" s="767"/>
      <c r="EA232" s="767"/>
      <c r="EB232" s="767"/>
      <c r="EC232" s="767"/>
      <c r="ED232" s="748"/>
      <c r="EE232" s="748"/>
      <c r="EF232" s="755"/>
      <c r="EG232" s="755"/>
      <c r="EH232" s="755"/>
      <c r="EI232" s="755"/>
      <c r="EJ232" s="755"/>
      <c r="EK232" s="748"/>
      <c r="EL232" s="767"/>
      <c r="EM232" s="767"/>
      <c r="EN232" s="767"/>
      <c r="EO232" s="757"/>
      <c r="EP232" s="757"/>
      <c r="EQ232" s="748"/>
      <c r="ER232" s="758"/>
      <c r="ES232" s="758"/>
      <c r="ET232" s="758"/>
      <c r="EU232" s="787"/>
      <c r="EV232" s="758"/>
      <c r="EW232" s="758"/>
      <c r="EX232" s="755"/>
      <c r="EY232" s="755"/>
      <c r="EZ232" s="755"/>
      <c r="FA232" s="755"/>
      <c r="FB232" s="755"/>
      <c r="FC232" s="748"/>
      <c r="FD232" s="755"/>
      <c r="FE232" s="755"/>
      <c r="FF232" s="755"/>
      <c r="FG232" s="755"/>
      <c r="FH232" s="755"/>
      <c r="FI232" s="748"/>
      <c r="FJ232" s="755"/>
      <c r="FK232" s="756"/>
      <c r="FL232" s="757"/>
      <c r="FM232" s="758"/>
      <c r="FN232" s="757"/>
      <c r="FO232" s="748"/>
      <c r="FP232" s="755"/>
      <c r="FQ232" s="755"/>
      <c r="FR232" s="755"/>
      <c r="FS232" s="755"/>
      <c r="FT232" s="755"/>
      <c r="FU232" s="748"/>
      <c r="FW232" s="565"/>
      <c r="FX232" s="565"/>
      <c r="FY232" s="565"/>
      <c r="FZ232" s="565"/>
      <c r="GA232" s="101"/>
      <c r="GB232" s="565"/>
      <c r="GC232" s="565"/>
      <c r="GD232" s="565"/>
      <c r="GE232" s="565"/>
      <c r="GF232" s="565"/>
      <c r="GG232" s="252"/>
      <c r="GH232" s="252"/>
      <c r="GI232" s="252"/>
      <c r="GJ232" s="252"/>
      <c r="GK232" s="5"/>
      <c r="GL232" s="5"/>
      <c r="GO232" s="5"/>
      <c r="GP232" s="5"/>
      <c r="GQ232" s="59"/>
      <c r="GR232" s="252"/>
      <c r="GT232" s="61"/>
      <c r="GU232" s="56"/>
      <c r="GV232" s="56"/>
      <c r="GW232" s="56"/>
    </row>
    <row r="233" spans="1:401" ht="14.25" customHeight="1" x14ac:dyDescent="0.15">
      <c r="A233" s="2352" t="str">
        <f t="shared" si="1"/>
        <v>ねぎ金額</v>
      </c>
      <c r="B233" s="2350" t="str">
        <f>B232</f>
        <v>ねぎ</v>
      </c>
      <c r="C233" s="395" t="s">
        <v>94</v>
      </c>
      <c r="D233" s="929">
        <v>151860.16899999999</v>
      </c>
      <c r="E233" s="930">
        <v>167274.639</v>
      </c>
      <c r="F233" s="934">
        <v>141272.677</v>
      </c>
      <c r="G233" s="936">
        <v>109456.00900000001</v>
      </c>
      <c r="H233" s="930">
        <v>89285.303</v>
      </c>
      <c r="I233" s="986">
        <v>83178.376000000004</v>
      </c>
      <c r="J233" s="932">
        <v>97577.168000000005</v>
      </c>
      <c r="K233" s="930">
        <v>93233.292000000001</v>
      </c>
      <c r="L233" s="934">
        <v>122669.594</v>
      </c>
      <c r="M233" s="932">
        <v>110745.57399999999</v>
      </c>
      <c r="N233" s="938">
        <v>109019.708</v>
      </c>
      <c r="O233" s="934">
        <v>151135.29</v>
      </c>
      <c r="P233" s="972">
        <v>257094.90400000001</v>
      </c>
      <c r="Q233" s="930">
        <v>325573.69300000003</v>
      </c>
      <c r="R233" s="935">
        <v>350538.35800000001</v>
      </c>
      <c r="S233" s="936">
        <v>315741.02399999998</v>
      </c>
      <c r="T233" s="930">
        <v>298217.32299999997</v>
      </c>
      <c r="U233" s="934"/>
      <c r="V233" s="936"/>
      <c r="W233" s="1078"/>
      <c r="X233" s="937"/>
      <c r="Y233" s="936"/>
      <c r="Z233" s="938"/>
      <c r="AA233" s="935"/>
      <c r="AB233" s="939"/>
      <c r="AC233" s="930"/>
      <c r="AD233" s="934"/>
      <c r="AE233" s="932"/>
      <c r="AF233" s="938"/>
      <c r="AG233" s="934"/>
      <c r="AH233" s="932"/>
      <c r="AI233" s="930"/>
      <c r="AJ233" s="934"/>
      <c r="AK233" s="932"/>
      <c r="AL233" s="930"/>
      <c r="AM233" s="940"/>
      <c r="AP233" s="55"/>
      <c r="AU233" s="1575"/>
      <c r="AV233" s="1575"/>
      <c r="AX233" s="767"/>
      <c r="AY233" s="252"/>
      <c r="AZ233" s="252"/>
      <c r="BA233" s="252"/>
      <c r="BB233" s="252"/>
      <c r="BC233" s="252"/>
      <c r="BD233" s="758"/>
      <c r="BE233" s="748"/>
      <c r="BF233" s="748"/>
      <c r="BG233" s="748"/>
      <c r="BH233" s="767"/>
      <c r="BI233" s="767"/>
      <c r="BJ233" s="758"/>
      <c r="BK233" s="770"/>
      <c r="BL233" s="778"/>
      <c r="BM233" s="768"/>
      <c r="BN233" s="767"/>
      <c r="BO233" s="767"/>
      <c r="BP233" s="758"/>
      <c r="BQ233" s="748"/>
      <c r="BR233" s="748"/>
      <c r="BS233" s="748"/>
      <c r="BT233" s="252"/>
      <c r="BU233" s="768"/>
      <c r="BV233" s="787"/>
      <c r="BW233" s="767"/>
      <c r="BX233" s="767"/>
      <c r="BY233" s="767"/>
      <c r="BZ233" s="767"/>
      <c r="CA233" s="768"/>
      <c r="CB233" s="764"/>
      <c r="CC233" s="252"/>
      <c r="CD233" s="252"/>
      <c r="CE233" s="252"/>
      <c r="CF233" s="767"/>
      <c r="CG233" s="748"/>
      <c r="CH233" s="758"/>
      <c r="CI233" s="755"/>
      <c r="CJ233" s="755"/>
      <c r="CK233" s="755"/>
      <c r="CL233" s="755"/>
      <c r="CM233" s="755"/>
      <c r="CN233" s="758"/>
      <c r="CO233" s="767"/>
      <c r="CP233" s="1344"/>
      <c r="CQ233" s="767"/>
      <c r="CR233" s="748"/>
      <c r="CS233" s="767"/>
      <c r="CT233" s="758"/>
      <c r="CU233" s="748"/>
      <c r="CV233" s="748"/>
      <c r="CW233" s="748"/>
      <c r="CX233" s="748"/>
      <c r="CY233" s="757"/>
      <c r="CZ233" s="758"/>
      <c r="DA233" s="767"/>
      <c r="DB233" s="780"/>
      <c r="DC233" s="767"/>
      <c r="DD233" s="767"/>
      <c r="DE233" s="767"/>
      <c r="DF233" s="758"/>
      <c r="DG233" s="755"/>
      <c r="DH233" s="756"/>
      <c r="DI233" s="757"/>
      <c r="DJ233" s="767"/>
      <c r="DK233" s="757"/>
      <c r="DL233" s="767"/>
      <c r="DM233" s="758"/>
      <c r="DN233" s="767"/>
      <c r="DO233" s="767"/>
      <c r="DP233" s="767"/>
      <c r="DQ233" s="748"/>
      <c r="DR233" s="767"/>
      <c r="DS233" s="758"/>
      <c r="DT233" s="755"/>
      <c r="DU233" s="755"/>
      <c r="DV233" s="755"/>
      <c r="DW233" s="755"/>
      <c r="DX233" s="755"/>
      <c r="DY233" s="758"/>
      <c r="DZ233" s="252"/>
      <c r="EA233" s="252"/>
      <c r="EB233" s="252"/>
      <c r="EC233" s="748"/>
      <c r="ED233" s="748"/>
      <c r="EE233" s="758"/>
      <c r="EF233" s="764"/>
      <c r="EG233" s="764"/>
      <c r="EH233" s="764"/>
      <c r="EI233" s="764"/>
      <c r="EJ233" s="764"/>
      <c r="EK233" s="758"/>
      <c r="EL233" s="755"/>
      <c r="EM233" s="755"/>
      <c r="EN233" s="755"/>
      <c r="EO233" s="755"/>
      <c r="EP233" s="755"/>
      <c r="EQ233" s="767"/>
      <c r="ER233" s="755"/>
      <c r="ES233" s="756"/>
      <c r="ET233" s="757"/>
      <c r="EU233" s="757"/>
      <c r="EV233" s="757"/>
      <c r="EW233" s="755"/>
      <c r="EX233" s="755"/>
      <c r="EY233" s="755"/>
      <c r="EZ233" s="755"/>
      <c r="FA233" s="755"/>
      <c r="FB233" s="755"/>
      <c r="FC233" s="758"/>
      <c r="FE233" s="565"/>
      <c r="FF233" s="565"/>
      <c r="FG233" s="565"/>
      <c r="FH233" s="565"/>
      <c r="FI233" s="5"/>
      <c r="FJ233" s="565"/>
      <c r="FK233" s="565"/>
      <c r="FL233" s="565"/>
      <c r="FM233" s="565"/>
      <c r="FN233" s="565"/>
      <c r="FO233" s="5"/>
      <c r="FP233" s="5"/>
      <c r="FS233" s="59"/>
      <c r="FT233" s="5"/>
      <c r="FU233" s="5"/>
      <c r="FV233" s="5"/>
      <c r="FZ233" s="5"/>
      <c r="GD233" s="252"/>
      <c r="GE233" s="5"/>
      <c r="GF233" s="5"/>
      <c r="GI233" s="5"/>
      <c r="GJ233" s="279"/>
      <c r="GK233" s="252"/>
      <c r="GL233" s="252"/>
      <c r="GM233" s="252"/>
      <c r="GN233" s="252"/>
      <c r="GO233" s="5"/>
      <c r="GP233" s="5"/>
      <c r="GS233" s="59"/>
      <c r="GT233" s="59"/>
      <c r="GU233" s="59"/>
      <c r="HF233" s="5"/>
      <c r="HG233" s="5"/>
      <c r="HP233" s="60"/>
      <c r="HR233" s="61"/>
      <c r="HS233" s="56"/>
      <c r="HT233" s="56"/>
      <c r="HU233" s="56"/>
    </row>
    <row r="234" spans="1:401" ht="14.25" customHeight="1" x14ac:dyDescent="0.15">
      <c r="A234" s="2352" t="str">
        <f t="shared" si="1"/>
        <v>ねぎ価格</v>
      </c>
      <c r="B234" s="2351" t="str">
        <f>B232</f>
        <v>ねぎ</v>
      </c>
      <c r="C234" s="417" t="s">
        <v>96</v>
      </c>
      <c r="D234" s="941">
        <v>512</v>
      </c>
      <c r="E234" s="942">
        <v>448</v>
      </c>
      <c r="F234" s="946">
        <v>371</v>
      </c>
      <c r="G234" s="948">
        <v>395</v>
      </c>
      <c r="H234" s="942">
        <v>462</v>
      </c>
      <c r="I234" s="943">
        <v>534</v>
      </c>
      <c r="J234" s="944">
        <v>568</v>
      </c>
      <c r="K234" s="942">
        <v>560</v>
      </c>
      <c r="L234" s="946">
        <v>445</v>
      </c>
      <c r="M234" s="944">
        <v>431</v>
      </c>
      <c r="N234" s="942">
        <v>419</v>
      </c>
      <c r="O234" s="946">
        <v>417</v>
      </c>
      <c r="P234" s="944">
        <v>469</v>
      </c>
      <c r="Q234" s="942">
        <v>464</v>
      </c>
      <c r="R234" s="947">
        <v>389</v>
      </c>
      <c r="S234" s="944">
        <v>409</v>
      </c>
      <c r="T234" s="942">
        <v>425</v>
      </c>
      <c r="U234" s="946"/>
      <c r="V234" s="948"/>
      <c r="W234" s="980"/>
      <c r="X234" s="947"/>
      <c r="Y234" s="948"/>
      <c r="Z234" s="949"/>
      <c r="AA234" s="947"/>
      <c r="AB234" s="950"/>
      <c r="AC234" s="942"/>
      <c r="AD234" s="946"/>
      <c r="AE234" s="944"/>
      <c r="AF234" s="949"/>
      <c r="AG234" s="946"/>
      <c r="AH234" s="944"/>
      <c r="AI234" s="942"/>
      <c r="AJ234" s="946"/>
      <c r="AK234" s="944"/>
      <c r="AL234" s="942"/>
      <c r="AM234" s="951"/>
      <c r="AP234" s="55"/>
      <c r="AQ234" s="784"/>
      <c r="AR234" s="1575"/>
      <c r="AS234" s="1575"/>
      <c r="AT234" s="1575"/>
      <c r="AV234" s="1575"/>
      <c r="AW234" s="787"/>
      <c r="AX234" s="748"/>
      <c r="AY234" s="252"/>
      <c r="AZ234" s="252"/>
      <c r="BA234" s="252"/>
      <c r="BB234" s="748"/>
      <c r="BC234" s="767"/>
      <c r="BD234" s="758"/>
      <c r="BE234" s="767"/>
      <c r="BF234" s="767"/>
      <c r="BG234" s="767"/>
      <c r="BH234" s="748"/>
      <c r="BI234" s="767"/>
      <c r="BJ234" s="758"/>
      <c r="BK234" s="748"/>
      <c r="BL234" s="748"/>
      <c r="BM234" s="748"/>
      <c r="BN234" s="767"/>
      <c r="BO234" s="768"/>
      <c r="BP234" s="758"/>
      <c r="BQ234" s="748"/>
      <c r="BR234" s="748"/>
      <c r="BS234" s="748"/>
      <c r="BT234" s="767"/>
      <c r="BU234" s="767"/>
      <c r="BV234" s="758"/>
      <c r="BW234" s="748"/>
      <c r="BX234" s="748"/>
      <c r="BY234" s="748"/>
      <c r="BZ234" s="252"/>
      <c r="CA234" s="767"/>
      <c r="CB234" s="758"/>
      <c r="CC234" s="767"/>
      <c r="CD234" s="767"/>
      <c r="CE234" s="767"/>
      <c r="CF234" s="767"/>
      <c r="CG234" s="767"/>
      <c r="CH234" s="758"/>
      <c r="CI234" s="755"/>
      <c r="CJ234" s="755"/>
      <c r="CK234" s="755"/>
      <c r="CL234" s="755"/>
      <c r="CM234" s="755"/>
      <c r="CN234" s="764"/>
      <c r="CO234" s="252"/>
      <c r="CP234" s="252"/>
      <c r="CQ234" s="252"/>
      <c r="CR234" s="252"/>
      <c r="CS234" s="252"/>
      <c r="CT234" s="758"/>
      <c r="CU234" s="767"/>
      <c r="CV234" s="780"/>
      <c r="CW234" s="767"/>
      <c r="CX234" s="767"/>
      <c r="CY234" s="767"/>
      <c r="CZ234" s="758"/>
      <c r="DA234" s="755"/>
      <c r="DB234" s="756"/>
      <c r="DC234" s="757"/>
      <c r="DD234" s="767"/>
      <c r="DE234" s="252"/>
      <c r="DF234" s="758"/>
      <c r="DG234" s="252"/>
      <c r="DH234" s="252"/>
      <c r="DI234" s="252"/>
      <c r="DJ234" s="252"/>
      <c r="DK234" s="748"/>
      <c r="DL234" s="767"/>
      <c r="DM234" s="748"/>
      <c r="DN234" s="748"/>
      <c r="DO234" s="748"/>
      <c r="DP234" s="748"/>
      <c r="DQ234" s="252"/>
      <c r="DR234" s="252"/>
      <c r="DS234" s="758"/>
      <c r="DT234" s="755"/>
      <c r="DU234" s="755"/>
      <c r="DV234" s="755"/>
      <c r="DW234" s="755"/>
      <c r="DX234" s="755"/>
      <c r="DY234" s="758"/>
      <c r="DZ234" s="755"/>
      <c r="EA234" s="756"/>
      <c r="EB234" s="757"/>
      <c r="EC234" s="767"/>
      <c r="ED234" s="748"/>
      <c r="EE234" s="758"/>
      <c r="EF234" s="764"/>
      <c r="EG234" s="764"/>
      <c r="EH234" s="764"/>
      <c r="EI234" s="787"/>
      <c r="EJ234" s="764"/>
      <c r="EK234" s="758"/>
      <c r="EL234" s="755"/>
      <c r="EM234" s="755"/>
      <c r="EN234" s="755"/>
      <c r="EO234" s="755"/>
      <c r="EP234" s="755"/>
      <c r="EQ234" s="767"/>
      <c r="ER234" s="252"/>
      <c r="ES234" s="252"/>
      <c r="ET234" s="252"/>
      <c r="EU234" s="748"/>
      <c r="EV234" s="748"/>
      <c r="EW234" s="758"/>
      <c r="EX234" s="565"/>
      <c r="EY234" s="565"/>
      <c r="EZ234" s="565"/>
      <c r="FA234" s="565"/>
      <c r="FB234" s="565"/>
      <c r="FC234" s="101"/>
      <c r="FD234" s="5"/>
      <c r="FE234" s="61"/>
      <c r="FH234" s="5"/>
      <c r="FI234" s="5"/>
      <c r="FJ234" s="5"/>
      <c r="FO234" s="5"/>
      <c r="FS234" s="5"/>
      <c r="FT234" s="5"/>
      <c r="FW234" s="5"/>
      <c r="FX234" s="59"/>
      <c r="FY234" s="59"/>
      <c r="GI234" s="5"/>
      <c r="GJ234" s="5"/>
      <c r="GK234" s="5"/>
      <c r="GT234" s="3"/>
      <c r="GV234" s="61"/>
      <c r="GW234" s="56"/>
      <c r="GX234" s="56"/>
      <c r="GY234" s="56"/>
      <c r="GZ234" s="257"/>
      <c r="HA234" s="258"/>
      <c r="HB234" s="258"/>
      <c r="HC234" s="258"/>
    </row>
    <row r="235" spans="1:401" ht="14.25" customHeight="1" x14ac:dyDescent="0.15">
      <c r="A235" s="2352" t="str">
        <f t="shared" si="1"/>
        <v>にら数量</v>
      </c>
      <c r="B235" s="250" t="s">
        <v>30</v>
      </c>
      <c r="C235" s="394" t="s">
        <v>93</v>
      </c>
      <c r="D235" s="917">
        <v>42.476999999999997</v>
      </c>
      <c r="E235" s="918">
        <v>50.16</v>
      </c>
      <c r="F235" s="922">
        <v>62.889000000000003</v>
      </c>
      <c r="G235" s="924">
        <v>57.746000000000002</v>
      </c>
      <c r="H235" s="918">
        <v>61.456000000000003</v>
      </c>
      <c r="I235" s="961">
        <v>51.963999999999999</v>
      </c>
      <c r="J235" s="920">
        <v>63.026000000000003</v>
      </c>
      <c r="K235" s="918">
        <v>55.395000000000003</v>
      </c>
      <c r="L235" s="922">
        <v>77.632999999999996</v>
      </c>
      <c r="M235" s="920">
        <v>66.367000000000004</v>
      </c>
      <c r="N235" s="926">
        <v>70.629000000000005</v>
      </c>
      <c r="O235" s="922">
        <v>92.665999999999997</v>
      </c>
      <c r="P235" s="920">
        <v>97.194999999999993</v>
      </c>
      <c r="Q235" s="918">
        <v>89.015000000000001</v>
      </c>
      <c r="R235" s="923">
        <v>89.802999999999997</v>
      </c>
      <c r="S235" s="924">
        <v>76.251999999999995</v>
      </c>
      <c r="T235" s="918">
        <v>75.820999999999998</v>
      </c>
      <c r="U235" s="922"/>
      <c r="V235" s="924"/>
      <c r="W235" s="1077"/>
      <c r="X235" s="925"/>
      <c r="Y235" s="924"/>
      <c r="Z235" s="926"/>
      <c r="AA235" s="923"/>
      <c r="AB235" s="927"/>
      <c r="AC235" s="926"/>
      <c r="AD235" s="922"/>
      <c r="AE235" s="920"/>
      <c r="AF235" s="926"/>
      <c r="AG235" s="922"/>
      <c r="AH235" s="920"/>
      <c r="AI235" s="918"/>
      <c r="AJ235" s="922"/>
      <c r="AK235" s="920"/>
      <c r="AL235" s="918"/>
      <c r="AM235" s="928"/>
      <c r="AP235" s="55"/>
      <c r="AR235" s="1577"/>
      <c r="AS235" s="1577"/>
      <c r="AT235" s="1577"/>
      <c r="AU235" s="1575"/>
      <c r="AX235" s="748"/>
      <c r="AY235" s="770"/>
      <c r="AZ235" s="778"/>
      <c r="BA235" s="768"/>
      <c r="BB235" s="748"/>
      <c r="BC235" s="767"/>
      <c r="BD235" s="787"/>
      <c r="BE235" s="748"/>
      <c r="BF235" s="748"/>
      <c r="BG235" s="748"/>
      <c r="BH235" s="767"/>
      <c r="BI235" s="748"/>
      <c r="BJ235" s="787"/>
      <c r="BK235" s="767"/>
      <c r="BL235" s="767"/>
      <c r="BM235" s="767"/>
      <c r="BN235" s="748"/>
      <c r="BO235" s="768"/>
      <c r="BP235" s="787"/>
      <c r="BQ235" s="767"/>
      <c r="BR235" s="767"/>
      <c r="BS235" s="767"/>
      <c r="BT235" s="767"/>
      <c r="BU235" s="767"/>
      <c r="BV235" s="787"/>
      <c r="BW235" s="748"/>
      <c r="BX235" s="748"/>
      <c r="BY235" s="748"/>
      <c r="BZ235" s="767"/>
      <c r="CA235" s="767"/>
      <c r="CB235" s="758"/>
      <c r="CC235" s="252"/>
      <c r="CD235" s="252"/>
      <c r="CE235" s="252"/>
      <c r="CF235" s="767"/>
      <c r="CG235" s="767"/>
      <c r="CH235" s="758"/>
      <c r="CI235" s="755"/>
      <c r="CJ235" s="755"/>
      <c r="CK235" s="755"/>
      <c r="CL235" s="755"/>
      <c r="CM235" s="755"/>
      <c r="CN235" s="758"/>
      <c r="CO235" s="748"/>
      <c r="CP235" s="748"/>
      <c r="CQ235" s="748"/>
      <c r="CR235" s="748"/>
      <c r="CS235" s="757"/>
      <c r="CT235" s="748"/>
      <c r="CU235" s="755"/>
      <c r="CV235" s="756"/>
      <c r="CW235" s="757"/>
      <c r="CX235" s="252"/>
      <c r="CY235" s="757"/>
      <c r="CZ235" s="748"/>
      <c r="DA235" s="252"/>
      <c r="DB235" s="252"/>
      <c r="DC235" s="252"/>
      <c r="DD235" s="252"/>
      <c r="DE235" s="748"/>
      <c r="DF235" s="748"/>
      <c r="DG235" s="767"/>
      <c r="DH235" s="767"/>
      <c r="DI235" s="767"/>
      <c r="DJ235" s="766"/>
      <c r="DK235" s="748"/>
      <c r="DL235" s="748"/>
      <c r="DM235" s="758"/>
      <c r="DN235" s="767"/>
      <c r="DO235" s="767"/>
      <c r="DP235" s="767"/>
      <c r="DQ235" s="748"/>
      <c r="DR235" s="767"/>
      <c r="DS235" s="748"/>
      <c r="DT235" s="755"/>
      <c r="DU235" s="755"/>
      <c r="DV235" s="755"/>
      <c r="DW235" s="755"/>
      <c r="DX235" s="755"/>
      <c r="DY235" s="748"/>
      <c r="DZ235" s="252"/>
      <c r="EA235" s="252"/>
      <c r="EB235" s="252"/>
      <c r="EC235" s="748"/>
      <c r="ED235" s="767"/>
      <c r="EE235" s="748"/>
      <c r="EF235" s="758"/>
      <c r="EG235" s="758"/>
      <c r="EH235" s="758"/>
      <c r="EI235" s="787"/>
      <c r="EJ235" s="758"/>
      <c r="EK235" s="758"/>
      <c r="EL235" s="755"/>
      <c r="EM235" s="755"/>
      <c r="EN235" s="755"/>
      <c r="EO235" s="755"/>
      <c r="EP235" s="755"/>
      <c r="EQ235" s="748"/>
      <c r="ER235" s="755"/>
      <c r="ES235" s="755"/>
      <c r="ET235" s="755"/>
      <c r="EU235" s="755"/>
      <c r="EV235" s="755"/>
      <c r="EW235" s="748"/>
      <c r="EX235" s="770"/>
      <c r="EY235" s="770"/>
      <c r="EZ235" s="770"/>
      <c r="FA235" s="565"/>
      <c r="FB235" s="565"/>
      <c r="FC235" s="5"/>
      <c r="FD235" s="5"/>
      <c r="FE235" s="5"/>
      <c r="FK235" s="252"/>
      <c r="FL235" s="5"/>
      <c r="FM235" s="5"/>
      <c r="FN235" s="5"/>
      <c r="FO235" s="59"/>
      <c r="FP235" s="61"/>
      <c r="FQ235" s="61"/>
      <c r="FR235" s="59"/>
      <c r="FS235" s="59"/>
      <c r="FT235" s="59"/>
      <c r="GD235" s="5"/>
      <c r="GE235" s="5"/>
      <c r="GF235" s="5"/>
      <c r="GO235" s="3"/>
      <c r="GP235" s="61"/>
      <c r="GQ235" s="61"/>
      <c r="GR235" s="56"/>
      <c r="GS235" s="56"/>
      <c r="GT235" s="56"/>
      <c r="GU235" s="257"/>
      <c r="GV235" s="258"/>
      <c r="GW235" s="258"/>
      <c r="GX235" s="258"/>
    </row>
    <row r="236" spans="1:401" ht="14.25" customHeight="1" x14ac:dyDescent="0.15">
      <c r="A236" s="2352" t="str">
        <f t="shared" si="1"/>
        <v>にら金額</v>
      </c>
      <c r="B236" s="2350" t="str">
        <f>B235</f>
        <v>にら</v>
      </c>
      <c r="C236" s="395" t="s">
        <v>94</v>
      </c>
      <c r="D236" s="929">
        <v>57878.103000000003</v>
      </c>
      <c r="E236" s="930">
        <v>65201.002</v>
      </c>
      <c r="F236" s="934">
        <v>67587.646999999997</v>
      </c>
      <c r="G236" s="936">
        <v>55058.652000000002</v>
      </c>
      <c r="H236" s="930">
        <v>57396.438000000002</v>
      </c>
      <c r="I236" s="986">
        <v>47887.457999999999</v>
      </c>
      <c r="J236" s="932">
        <v>55277.078999999998</v>
      </c>
      <c r="K236" s="930">
        <v>43499.271999999997</v>
      </c>
      <c r="L236" s="934">
        <v>51110.902000000002</v>
      </c>
      <c r="M236" s="932">
        <v>40355.307999999997</v>
      </c>
      <c r="N236" s="938">
        <v>44399.307000000001</v>
      </c>
      <c r="O236" s="934">
        <v>46630.625</v>
      </c>
      <c r="P236" s="972">
        <v>39193.976000000002</v>
      </c>
      <c r="Q236" s="930">
        <v>34484.464</v>
      </c>
      <c r="R236" s="935">
        <v>34937.186999999998</v>
      </c>
      <c r="S236" s="936">
        <v>29012.967000000001</v>
      </c>
      <c r="T236" s="930">
        <v>30632.922999999999</v>
      </c>
      <c r="U236" s="934"/>
      <c r="V236" s="936"/>
      <c r="W236" s="1078"/>
      <c r="X236" s="937"/>
      <c r="Y236" s="936"/>
      <c r="Z236" s="938"/>
      <c r="AA236" s="935"/>
      <c r="AB236" s="939"/>
      <c r="AC236" s="930"/>
      <c r="AD236" s="934"/>
      <c r="AE236" s="932"/>
      <c r="AF236" s="938"/>
      <c r="AG236" s="934"/>
      <c r="AH236" s="932"/>
      <c r="AI236" s="930"/>
      <c r="AJ236" s="934"/>
      <c r="AK236" s="932"/>
      <c r="AL236" s="930"/>
      <c r="AM236" s="940"/>
      <c r="AP236" s="55"/>
      <c r="AR236" s="1576"/>
      <c r="AS236" s="1576"/>
      <c r="AT236" s="1576"/>
      <c r="AU236" s="1577"/>
      <c r="AV236" s="1575"/>
      <c r="AX236" s="748"/>
      <c r="AY236" s="767"/>
      <c r="AZ236" s="767"/>
      <c r="BA236" s="767"/>
      <c r="BB236" s="768"/>
      <c r="BC236" s="768"/>
      <c r="BD236" s="758"/>
      <c r="BE236" s="755"/>
      <c r="BF236" s="755"/>
      <c r="BG236" s="755"/>
      <c r="BH236" s="755"/>
      <c r="BI236" s="755"/>
      <c r="BJ236" s="758"/>
      <c r="BK236" s="748"/>
      <c r="BL236" s="748"/>
      <c r="BM236" s="748"/>
      <c r="BN236" s="767"/>
      <c r="BO236" s="748"/>
      <c r="BP236" s="758"/>
      <c r="BQ236" s="748"/>
      <c r="BR236" s="748"/>
      <c r="BS236" s="748"/>
      <c r="BT236" s="767"/>
      <c r="BU236" s="252"/>
      <c r="BV236" s="758"/>
      <c r="BW236" s="767"/>
      <c r="BX236" s="767"/>
      <c r="BY236" s="767"/>
      <c r="BZ236" s="767"/>
      <c r="CA236" s="767"/>
      <c r="CB236" s="758"/>
      <c r="CC236" s="755"/>
      <c r="CD236" s="755"/>
      <c r="CE236" s="755"/>
      <c r="CF236" s="755"/>
      <c r="CG236" s="755"/>
      <c r="CH236" s="758"/>
      <c r="CI236" s="748"/>
      <c r="CJ236" s="748"/>
      <c r="CK236" s="767"/>
      <c r="CL236" s="767"/>
      <c r="CM236" s="767"/>
      <c r="CN236" s="758"/>
      <c r="CO236" s="755"/>
      <c r="CP236" s="756"/>
      <c r="CQ236" s="757"/>
      <c r="CR236" s="252"/>
      <c r="CS236" s="748"/>
      <c r="CT236" s="758"/>
      <c r="CU236" s="252"/>
      <c r="CV236" s="252"/>
      <c r="CW236" s="252"/>
      <c r="CX236" s="748"/>
      <c r="CY236" s="252"/>
      <c r="CZ236" s="758"/>
      <c r="DA236" s="748"/>
      <c r="DB236" s="748"/>
      <c r="DC236" s="748"/>
      <c r="DD236" s="767"/>
      <c r="DE236" s="767"/>
      <c r="DF236" s="758"/>
      <c r="DG236" s="767"/>
      <c r="DH236" s="767"/>
      <c r="DI236" s="767"/>
      <c r="DJ236" s="748"/>
      <c r="DK236" s="757"/>
      <c r="DL236" s="758"/>
      <c r="DM236" s="767"/>
      <c r="DN236" s="767"/>
      <c r="DO236" s="767"/>
      <c r="DP236" s="748"/>
      <c r="DQ236" s="748"/>
      <c r="DR236" s="758"/>
      <c r="DS236" s="767"/>
      <c r="DT236" s="767"/>
      <c r="DU236" s="767"/>
      <c r="DV236" s="767"/>
      <c r="DW236" s="767"/>
      <c r="DX236" s="764"/>
      <c r="DY236" s="748"/>
      <c r="DZ236" s="748"/>
      <c r="EA236" s="748"/>
      <c r="EB236" s="767"/>
      <c r="EC236" s="757"/>
      <c r="ED236" s="767"/>
      <c r="EE236" s="758"/>
      <c r="EF236" s="252"/>
      <c r="EG236" s="252"/>
      <c r="EH236" s="252"/>
      <c r="EI236" s="757"/>
      <c r="EJ236" s="767"/>
      <c r="EK236" s="758"/>
      <c r="EL236" s="767"/>
      <c r="EM236" s="767"/>
      <c r="EN236" s="767"/>
      <c r="EO236" s="252"/>
      <c r="EP236" s="748"/>
      <c r="EQ236" s="758"/>
      <c r="ER236" s="758"/>
      <c r="ES236" s="758"/>
      <c r="ET236" s="758"/>
      <c r="EU236" s="764"/>
      <c r="EV236" s="764"/>
      <c r="EW236" s="758"/>
      <c r="EX236" s="764"/>
      <c r="EY236" s="252"/>
      <c r="EZ236" s="252"/>
      <c r="FA236" s="252"/>
      <c r="FB236" s="252"/>
      <c r="FC236" s="758"/>
      <c r="FD236" s="755"/>
      <c r="FE236" s="755"/>
      <c r="FF236" s="755"/>
      <c r="FG236" s="755"/>
      <c r="FH236" s="755"/>
      <c r="FI236" s="767"/>
      <c r="FJ236" s="755"/>
      <c r="FK236" s="755"/>
      <c r="FL236" s="755"/>
      <c r="FM236" s="755"/>
      <c r="FN236" s="755"/>
      <c r="FO236" s="767"/>
      <c r="FP236" s="770"/>
      <c r="FQ236" s="770"/>
      <c r="FR236" s="770"/>
      <c r="FS236" s="565"/>
      <c r="FT236" s="565"/>
      <c r="FU236" s="5"/>
      <c r="FV236" s="5"/>
      <c r="FW236" s="5"/>
      <c r="GB236" s="59"/>
      <c r="GC236" s="5"/>
      <c r="GE236" s="5"/>
      <c r="GF236" s="5"/>
      <c r="GG236" s="59"/>
      <c r="GH236" s="61"/>
      <c r="GI236" s="61"/>
      <c r="GJ236" s="59"/>
      <c r="GK236" s="59"/>
      <c r="GL236" s="59"/>
      <c r="HG236" s="60"/>
      <c r="HI236" s="61"/>
      <c r="HJ236" s="56"/>
      <c r="HK236" s="56"/>
      <c r="HL236" s="56"/>
      <c r="HM236" s="257"/>
      <c r="HN236" s="258"/>
      <c r="HO236" s="258"/>
      <c r="HP236" s="258"/>
    </row>
    <row r="237" spans="1:401" ht="14.25" customHeight="1" x14ac:dyDescent="0.15">
      <c r="A237" s="2352" t="str">
        <f t="shared" si="1"/>
        <v>にら価格</v>
      </c>
      <c r="B237" s="2351" t="str">
        <f>B235</f>
        <v>にら</v>
      </c>
      <c r="C237" s="417" t="s">
        <v>96</v>
      </c>
      <c r="D237" s="941">
        <v>1363</v>
      </c>
      <c r="E237" s="942">
        <v>1300</v>
      </c>
      <c r="F237" s="946">
        <v>1075</v>
      </c>
      <c r="G237" s="948">
        <v>953</v>
      </c>
      <c r="H237" s="942">
        <v>934</v>
      </c>
      <c r="I237" s="943">
        <v>922</v>
      </c>
      <c r="J237" s="944">
        <v>877</v>
      </c>
      <c r="K237" s="942">
        <v>785</v>
      </c>
      <c r="L237" s="946">
        <v>658</v>
      </c>
      <c r="M237" s="944">
        <v>608</v>
      </c>
      <c r="N237" s="942">
        <v>629</v>
      </c>
      <c r="O237" s="946">
        <v>503</v>
      </c>
      <c r="P237" s="944">
        <v>403</v>
      </c>
      <c r="Q237" s="942">
        <v>387</v>
      </c>
      <c r="R237" s="947">
        <v>389</v>
      </c>
      <c r="S237" s="944">
        <v>380</v>
      </c>
      <c r="T237" s="942">
        <v>404</v>
      </c>
      <c r="U237" s="946"/>
      <c r="V237" s="948"/>
      <c r="W237" s="980"/>
      <c r="X237" s="947"/>
      <c r="Y237" s="948"/>
      <c r="Z237" s="949"/>
      <c r="AA237" s="947"/>
      <c r="AB237" s="950"/>
      <c r="AC237" s="942"/>
      <c r="AD237" s="946"/>
      <c r="AE237" s="944"/>
      <c r="AF237" s="949"/>
      <c r="AG237" s="946"/>
      <c r="AH237" s="944"/>
      <c r="AI237" s="942"/>
      <c r="AJ237" s="946"/>
      <c r="AK237" s="944"/>
      <c r="AL237" s="942"/>
      <c r="AM237" s="951"/>
      <c r="AP237" s="55"/>
      <c r="AQ237" s="784"/>
      <c r="AR237" s="1576"/>
      <c r="AS237" s="1576"/>
      <c r="AT237" s="1576"/>
      <c r="AU237" s="1576"/>
      <c r="AV237" s="1577"/>
      <c r="AW237" s="787"/>
      <c r="AX237" s="767"/>
      <c r="AY237" s="767"/>
      <c r="AZ237" s="767"/>
      <c r="BA237" s="767"/>
      <c r="BB237" s="767"/>
      <c r="BC237" s="767"/>
      <c r="BD237" s="758"/>
      <c r="BE237" s="252"/>
      <c r="BF237" s="252"/>
      <c r="BG237" s="252"/>
      <c r="BH237" s="252"/>
      <c r="BI237" s="252"/>
      <c r="BJ237" s="758"/>
      <c r="BK237" s="748"/>
      <c r="BL237" s="748"/>
      <c r="BM237" s="748"/>
      <c r="BN237" s="767"/>
      <c r="BO237" s="768"/>
      <c r="BP237" s="758"/>
      <c r="BQ237" s="252"/>
      <c r="BR237" s="252"/>
      <c r="BS237" s="252"/>
      <c r="BT237" s="748"/>
      <c r="BU237" s="767"/>
      <c r="BV237" s="758"/>
      <c r="BW237" s="748"/>
      <c r="BX237" s="748"/>
      <c r="BY237" s="748"/>
      <c r="BZ237" s="767"/>
      <c r="CA237" s="767"/>
      <c r="CB237" s="758"/>
      <c r="CC237" s="748"/>
      <c r="CD237" s="748"/>
      <c r="CE237" s="748"/>
      <c r="CF237" s="252"/>
      <c r="CG237" s="767"/>
      <c r="CH237" s="758"/>
      <c r="CI237" s="252"/>
      <c r="CJ237" s="254"/>
      <c r="CK237" s="252"/>
      <c r="CL237" s="748"/>
      <c r="CM237" s="757"/>
      <c r="CN237" s="748"/>
      <c r="CO237" s="767"/>
      <c r="CP237" s="767"/>
      <c r="CQ237" s="767"/>
      <c r="CR237" s="767"/>
      <c r="CS237" s="767"/>
      <c r="CT237" s="758"/>
      <c r="CU237" s="748"/>
      <c r="CV237" s="748"/>
      <c r="CW237" s="748"/>
      <c r="CX237" s="748"/>
      <c r="CY237" s="767"/>
      <c r="CZ237" s="758"/>
      <c r="DA237" s="252"/>
      <c r="DB237" s="252"/>
      <c r="DC237" s="252"/>
      <c r="DD237" s="748"/>
      <c r="DE237" s="252"/>
      <c r="DF237" s="758"/>
      <c r="DG237" s="767"/>
      <c r="DH237" s="780"/>
      <c r="DI237" s="767"/>
      <c r="DJ237" s="767"/>
      <c r="DK237" s="748"/>
      <c r="DL237" s="758"/>
      <c r="DM237" s="767"/>
      <c r="DN237" s="767"/>
      <c r="DO237" s="767"/>
      <c r="DP237" s="748"/>
      <c r="DQ237" s="767"/>
      <c r="DR237" s="758"/>
      <c r="DS237" s="767"/>
      <c r="DT237" s="767"/>
      <c r="DU237" s="767"/>
      <c r="DV237" s="767"/>
      <c r="DW237" s="748"/>
      <c r="DX237" s="758"/>
      <c r="DY237" s="770"/>
      <c r="DZ237" s="756"/>
      <c r="EA237" s="757"/>
      <c r="EB237" s="767"/>
      <c r="EC237" s="767"/>
      <c r="ED237" s="758"/>
      <c r="EE237" s="252"/>
      <c r="EF237" s="252"/>
      <c r="EG237" s="252"/>
      <c r="EH237" s="768"/>
      <c r="EI237" s="768"/>
      <c r="EJ237" s="764"/>
      <c r="EK237" s="748"/>
      <c r="EL237" s="748"/>
      <c r="EM237" s="748"/>
      <c r="EN237" s="767"/>
      <c r="EO237" s="767"/>
      <c r="EP237" s="758"/>
      <c r="EQ237" s="252"/>
      <c r="ER237" s="252"/>
      <c r="ES237" s="252"/>
      <c r="ET237" s="748"/>
      <c r="EU237" s="767"/>
      <c r="EV237" s="767"/>
      <c r="EW237" s="5"/>
      <c r="EX237" s="5"/>
      <c r="EY237" s="5"/>
      <c r="EZ237" s="5"/>
      <c r="FA237" s="5"/>
      <c r="FB237" s="5"/>
      <c r="FC237" s="748"/>
      <c r="FD237" s="767"/>
      <c r="FE237" s="767"/>
      <c r="FF237" s="767"/>
      <c r="FG237" s="748"/>
      <c r="FH237" s="748"/>
      <c r="FI237" s="758"/>
      <c r="FJ237" s="252"/>
      <c r="FK237" s="252"/>
      <c r="FL237" s="252"/>
      <c r="FM237" s="748"/>
      <c r="FN237" s="767"/>
      <c r="FO237" s="758"/>
      <c r="FP237" s="748"/>
      <c r="FQ237" s="787"/>
      <c r="FR237" s="787"/>
      <c r="FS237" s="758"/>
      <c r="FT237" s="787"/>
      <c r="FU237" s="758"/>
      <c r="FV237" s="787"/>
      <c r="FW237" s="748"/>
      <c r="FX237" s="748"/>
      <c r="FY237" s="767"/>
      <c r="FZ237" s="767"/>
      <c r="GA237" s="758"/>
      <c r="GB237" s="758"/>
      <c r="GC237" s="758"/>
      <c r="GD237" s="758"/>
      <c r="GE237" s="252"/>
      <c r="GF237" s="748"/>
      <c r="GG237" s="748"/>
      <c r="GH237" s="755"/>
      <c r="GI237" s="755"/>
      <c r="GJ237" s="755"/>
      <c r="GK237" s="755"/>
      <c r="GL237" s="755"/>
      <c r="GM237" s="767"/>
      <c r="GN237" s="755"/>
      <c r="GO237" s="755"/>
      <c r="GP237" s="755"/>
      <c r="GQ237" s="755"/>
      <c r="GR237" s="755"/>
      <c r="GS237" s="767"/>
      <c r="GT237" s="755"/>
      <c r="GU237" s="770"/>
      <c r="GV237" s="770"/>
      <c r="GW237" s="565"/>
      <c r="GX237" s="565"/>
      <c r="GY237" s="5"/>
      <c r="GZ237" s="565"/>
      <c r="HA237" s="565"/>
      <c r="HB237" s="565"/>
      <c r="HC237" s="565"/>
      <c r="HD237" s="565"/>
      <c r="HE237" s="101"/>
      <c r="HF237" s="5"/>
      <c r="HG237" s="5"/>
      <c r="HL237" s="252"/>
      <c r="HM237" s="252"/>
      <c r="HN237" s="252"/>
      <c r="HO237" s="252"/>
      <c r="HP237" s="5"/>
      <c r="HQ237" s="5"/>
      <c r="HV237" s="59"/>
      <c r="HW237" s="5"/>
      <c r="HY237" s="5"/>
      <c r="HZ237" s="5"/>
      <c r="IA237" s="59"/>
      <c r="IB237" s="61"/>
      <c r="IC237" s="61"/>
      <c r="ID237" s="59"/>
      <c r="IE237" s="59"/>
      <c r="IF237" s="59"/>
      <c r="IQ237" s="5"/>
      <c r="IR237" s="5"/>
      <c r="JA237" s="60"/>
      <c r="JC237" s="61"/>
      <c r="JD237" s="56"/>
      <c r="JE237" s="56"/>
      <c r="JF237" s="56"/>
      <c r="JG237" s="257"/>
      <c r="JH237" s="258"/>
      <c r="JI237" s="258"/>
      <c r="JJ237" s="258"/>
    </row>
    <row r="238" spans="1:401" ht="14.25" customHeight="1" x14ac:dyDescent="0.15">
      <c r="A238" s="2352" t="str">
        <f t="shared" si="1"/>
        <v>セルリー数量</v>
      </c>
      <c r="B238" s="250" t="s">
        <v>220</v>
      </c>
      <c r="C238" s="394" t="s">
        <v>93</v>
      </c>
      <c r="D238" s="917">
        <v>2.1230000000000002</v>
      </c>
      <c r="E238" s="918">
        <v>16.308</v>
      </c>
      <c r="F238" s="922">
        <v>29.318999999999999</v>
      </c>
      <c r="G238" s="924">
        <v>27.231999999999999</v>
      </c>
      <c r="H238" s="918">
        <v>23.145</v>
      </c>
      <c r="I238" s="961">
        <v>16.503</v>
      </c>
      <c r="J238" s="920">
        <v>24.329000000000001</v>
      </c>
      <c r="K238" s="918">
        <v>27.7</v>
      </c>
      <c r="L238" s="922">
        <v>29.934000000000001</v>
      </c>
      <c r="M238" s="920">
        <v>28.710999999999999</v>
      </c>
      <c r="N238" s="926">
        <v>25.606999999999999</v>
      </c>
      <c r="O238" s="922">
        <v>42.268000000000001</v>
      </c>
      <c r="P238" s="920">
        <v>40.676000000000002</v>
      </c>
      <c r="Q238" s="918">
        <v>31.294</v>
      </c>
      <c r="R238" s="923">
        <v>17.318999999999999</v>
      </c>
      <c r="S238" s="924">
        <v>1.77</v>
      </c>
      <c r="T238" s="918">
        <v>9.2999999999999999E-2</v>
      </c>
      <c r="U238" s="922"/>
      <c r="V238" s="924"/>
      <c r="W238" s="1077"/>
      <c r="X238" s="925"/>
      <c r="Y238" s="924"/>
      <c r="Z238" s="926"/>
      <c r="AA238" s="923"/>
      <c r="AB238" s="927"/>
      <c r="AC238" s="926"/>
      <c r="AD238" s="922"/>
      <c r="AE238" s="920"/>
      <c r="AF238" s="926"/>
      <c r="AG238" s="922"/>
      <c r="AH238" s="920"/>
      <c r="AI238" s="918"/>
      <c r="AJ238" s="922"/>
      <c r="AK238" s="920"/>
      <c r="AL238" s="918"/>
      <c r="AM238" s="928"/>
      <c r="AP238" s="55"/>
      <c r="AR238" s="1574"/>
      <c r="AS238" s="1574"/>
      <c r="AT238" s="1574"/>
      <c r="AU238" s="1576"/>
      <c r="AV238" s="1576"/>
      <c r="AX238" s="748"/>
      <c r="AY238" s="767"/>
      <c r="AZ238" s="767"/>
      <c r="BA238" s="767"/>
      <c r="BB238" s="767"/>
      <c r="BC238" s="748"/>
      <c r="BD238" s="787"/>
      <c r="BE238" s="748"/>
      <c r="BF238" s="748"/>
      <c r="BG238" s="748"/>
      <c r="BH238" s="767"/>
      <c r="BI238" s="767"/>
      <c r="BJ238" s="787"/>
      <c r="BK238" s="767"/>
      <c r="BL238" s="767"/>
      <c r="BM238" s="767"/>
      <c r="BN238" s="748"/>
      <c r="BO238" s="767"/>
      <c r="BP238" s="758"/>
      <c r="BQ238" s="767"/>
      <c r="BR238" s="767"/>
      <c r="BS238" s="767"/>
      <c r="BT238" s="748"/>
      <c r="BU238" s="748"/>
      <c r="BV238" s="758"/>
      <c r="BW238" s="767"/>
      <c r="BX238" s="767"/>
      <c r="BY238" s="767"/>
      <c r="BZ238" s="768"/>
      <c r="CA238" s="768"/>
      <c r="CB238" s="758"/>
      <c r="CC238" s="767"/>
      <c r="CD238" s="767"/>
      <c r="CE238" s="767"/>
      <c r="CF238" s="748"/>
      <c r="CG238" s="767"/>
      <c r="CH238" s="758"/>
      <c r="CI238" s="748"/>
      <c r="CJ238" s="1343"/>
      <c r="CK238" s="748"/>
      <c r="CL238" s="767"/>
      <c r="CM238" s="748"/>
      <c r="CN238" s="758"/>
      <c r="CO238" s="748"/>
      <c r="CP238" s="1343"/>
      <c r="CQ238" s="748"/>
      <c r="CR238" s="252"/>
      <c r="CS238" s="748"/>
      <c r="CT238" s="758"/>
      <c r="CU238" s="755"/>
      <c r="CV238" s="755"/>
      <c r="CW238" s="755"/>
      <c r="CX238" s="755"/>
      <c r="CY238" s="755"/>
      <c r="CZ238" s="787"/>
      <c r="DA238" s="748"/>
      <c r="DB238" s="748"/>
      <c r="DC238" s="748"/>
      <c r="DD238" s="748"/>
      <c r="DE238" s="767"/>
      <c r="DF238" s="787"/>
      <c r="DG238" s="767"/>
      <c r="DH238" s="767"/>
      <c r="DI238" s="767"/>
      <c r="DJ238" s="767"/>
      <c r="DK238" s="767"/>
      <c r="DL238" s="787"/>
      <c r="DM238" s="252"/>
      <c r="DN238" s="252"/>
      <c r="DO238" s="252"/>
      <c r="DP238" s="748"/>
      <c r="DQ238" s="252"/>
      <c r="DR238" s="748"/>
      <c r="DS238" s="767"/>
      <c r="DT238" s="780"/>
      <c r="DU238" s="767"/>
      <c r="DV238" s="767"/>
      <c r="DW238" s="767"/>
      <c r="DX238" s="784"/>
      <c r="DY238" s="252"/>
      <c r="DZ238" s="252"/>
      <c r="EA238" s="252"/>
      <c r="EB238" s="748"/>
      <c r="EC238" s="767"/>
      <c r="ED238" s="748"/>
      <c r="EE238" s="748"/>
      <c r="EF238" s="748"/>
      <c r="EG238" s="748"/>
      <c r="EH238" s="757"/>
      <c r="EI238" s="767"/>
      <c r="EJ238" s="748"/>
      <c r="EK238" s="767"/>
      <c r="EL238" s="767"/>
      <c r="EM238" s="767"/>
      <c r="EN238" s="767"/>
      <c r="EO238" s="748"/>
      <c r="EP238" s="787"/>
      <c r="EQ238" s="767"/>
      <c r="ER238" s="767"/>
      <c r="ES238" s="767"/>
      <c r="ET238" s="766"/>
      <c r="EU238" s="748"/>
      <c r="EV238" s="787"/>
      <c r="EW238" s="770"/>
      <c r="EX238" s="778"/>
      <c r="EY238" s="768"/>
      <c r="EZ238" s="768"/>
      <c r="FA238" s="767"/>
      <c r="FB238" s="787"/>
      <c r="FC238" s="773"/>
      <c r="FD238" s="762"/>
      <c r="FE238" s="766"/>
      <c r="FF238" s="766"/>
      <c r="FG238" s="766"/>
      <c r="FH238" s="827"/>
      <c r="FI238" s="748"/>
      <c r="FJ238" s="748"/>
      <c r="FK238" s="748"/>
      <c r="FL238" s="767"/>
      <c r="FM238" s="757"/>
      <c r="FN238" s="748"/>
      <c r="FO238" s="767"/>
      <c r="FP238" s="767"/>
      <c r="FQ238" s="767"/>
      <c r="FR238" s="748"/>
      <c r="FS238" s="767"/>
      <c r="FT238" s="748"/>
      <c r="FU238" s="792"/>
      <c r="FV238" s="792"/>
      <c r="FW238" s="792"/>
      <c r="FX238" s="5"/>
      <c r="FY238" s="3"/>
      <c r="FZ238" s="792"/>
      <c r="GA238" s="758"/>
      <c r="GB238" s="755"/>
      <c r="GC238" s="756"/>
      <c r="GD238" s="757"/>
      <c r="GE238" s="757"/>
      <c r="GF238" s="757"/>
      <c r="GG238" s="748"/>
      <c r="GH238" s="252"/>
      <c r="GI238" s="252"/>
      <c r="GJ238" s="252"/>
      <c r="GK238" s="748"/>
      <c r="GL238" s="252"/>
      <c r="GM238" s="748"/>
      <c r="GN238" s="764"/>
      <c r="GO238" s="764"/>
      <c r="GP238" s="764"/>
      <c r="GQ238" s="764"/>
      <c r="GR238" s="764"/>
      <c r="GS238" s="787"/>
      <c r="GT238" s="758"/>
      <c r="GU238" s="767"/>
      <c r="GV238" s="767"/>
      <c r="GW238" s="748"/>
      <c r="GX238" s="758"/>
      <c r="GY238" s="748"/>
      <c r="GZ238" s="748"/>
      <c r="HA238" s="748"/>
      <c r="HB238" s="748"/>
      <c r="HC238" s="758"/>
      <c r="HD238" s="252"/>
      <c r="HE238" s="758"/>
      <c r="HF238" s="755"/>
      <c r="HG238" s="755"/>
      <c r="HH238" s="755"/>
      <c r="HI238" s="755"/>
      <c r="HJ238" s="755"/>
      <c r="HK238" s="748"/>
      <c r="HL238" s="755"/>
      <c r="HM238" s="755"/>
      <c r="HN238" s="755"/>
      <c r="HO238" s="755"/>
      <c r="HP238" s="755"/>
      <c r="HQ238" s="748"/>
      <c r="HR238" s="748"/>
      <c r="HS238" s="748"/>
      <c r="HT238" s="748"/>
      <c r="HU238" s="252"/>
      <c r="HV238" s="748"/>
      <c r="HW238" s="748"/>
      <c r="HY238" s="565"/>
      <c r="HZ238" s="565"/>
      <c r="IA238" s="565"/>
      <c r="IB238" s="565"/>
      <c r="IC238" s="101"/>
      <c r="ID238" s="565"/>
      <c r="IE238" s="565"/>
      <c r="IF238" s="565"/>
      <c r="IG238" s="565"/>
      <c r="IH238" s="565"/>
      <c r="II238" s="5"/>
      <c r="IJ238" s="5"/>
      <c r="IK238" s="5"/>
      <c r="IO238" s="5"/>
      <c r="IP238" s="61"/>
      <c r="IQ238" s="59"/>
      <c r="IR238" s="59"/>
      <c r="IS238" s="59"/>
      <c r="IT238" s="5"/>
      <c r="IU238" s="5"/>
      <c r="IZ238" s="252"/>
      <c r="JA238" s="252"/>
      <c r="JB238" s="252"/>
      <c r="JC238" s="252"/>
      <c r="JD238" s="5"/>
      <c r="JE238" s="5"/>
      <c r="JI238" s="5"/>
      <c r="JJ238" s="5"/>
      <c r="JM238" s="5"/>
      <c r="JN238" s="5"/>
      <c r="JO238" s="59"/>
      <c r="JP238" s="61"/>
      <c r="JQ238" s="61"/>
      <c r="JR238" s="59"/>
      <c r="JS238" s="59"/>
      <c r="JT238" s="59"/>
      <c r="KF238" s="5"/>
      <c r="KO238" s="60"/>
      <c r="KQ238" s="61"/>
      <c r="KR238" s="56"/>
      <c r="KS238" s="56"/>
      <c r="KT238" s="56"/>
      <c r="KU238" s="257"/>
      <c r="KV238" s="258"/>
      <c r="KW238" s="258"/>
      <c r="KX238" s="258"/>
    </row>
    <row r="239" spans="1:401" ht="14.25" customHeight="1" x14ac:dyDescent="0.15">
      <c r="A239" s="2352" t="str">
        <f t="shared" si="1"/>
        <v>セルリー金額</v>
      </c>
      <c r="B239" s="2350" t="str">
        <f>B238</f>
        <v>セルリー</v>
      </c>
      <c r="C239" s="395" t="s">
        <v>94</v>
      </c>
      <c r="D239" s="929">
        <v>669.81600000000003</v>
      </c>
      <c r="E239" s="930">
        <v>4848.8760000000002</v>
      </c>
      <c r="F239" s="934">
        <v>7488.4070000000002</v>
      </c>
      <c r="G239" s="936">
        <v>7031.34</v>
      </c>
      <c r="H239" s="930">
        <v>6152.4740000000002</v>
      </c>
      <c r="I239" s="986">
        <v>5080.2120000000004</v>
      </c>
      <c r="J239" s="932">
        <v>7670.7110000000002</v>
      </c>
      <c r="K239" s="930">
        <v>8400.5419999999995</v>
      </c>
      <c r="L239" s="934">
        <v>9024.4779999999992</v>
      </c>
      <c r="M239" s="932">
        <v>8543.9369999999999</v>
      </c>
      <c r="N239" s="938">
        <v>7849.3860000000004</v>
      </c>
      <c r="O239" s="934">
        <v>14819.974</v>
      </c>
      <c r="P239" s="972">
        <v>14890.706</v>
      </c>
      <c r="Q239" s="930">
        <v>9847.4719999999998</v>
      </c>
      <c r="R239" s="935">
        <v>4349.16</v>
      </c>
      <c r="S239" s="936">
        <v>484.488</v>
      </c>
      <c r="T239" s="930">
        <v>72.144000000000005</v>
      </c>
      <c r="U239" s="934"/>
      <c r="V239" s="936"/>
      <c r="W239" s="1078"/>
      <c r="X239" s="937"/>
      <c r="Y239" s="936"/>
      <c r="Z239" s="938"/>
      <c r="AA239" s="935"/>
      <c r="AB239" s="939"/>
      <c r="AC239" s="930"/>
      <c r="AD239" s="934"/>
      <c r="AE239" s="932"/>
      <c r="AF239" s="938"/>
      <c r="AG239" s="934"/>
      <c r="AH239" s="932"/>
      <c r="AI239" s="930"/>
      <c r="AJ239" s="934"/>
      <c r="AK239" s="932"/>
      <c r="AL239" s="930"/>
      <c r="AM239" s="940"/>
      <c r="AP239" s="55"/>
      <c r="AR239" s="1575"/>
      <c r="AS239" s="1575"/>
      <c r="AT239" s="1575"/>
      <c r="AU239" s="1574"/>
      <c r="AV239" s="1576"/>
      <c r="AX239" s="767"/>
      <c r="AY239" s="767"/>
      <c r="AZ239" s="767"/>
      <c r="BA239" s="767"/>
      <c r="BB239" s="767"/>
      <c r="BC239" s="767"/>
      <c r="BD239" s="758"/>
      <c r="BE239" s="755"/>
      <c r="BF239" s="755"/>
      <c r="BG239" s="755"/>
      <c r="BH239" s="755"/>
      <c r="BI239" s="755"/>
      <c r="BJ239" s="758"/>
      <c r="BK239" s="748"/>
      <c r="BL239" s="748"/>
      <c r="BM239" s="748"/>
      <c r="BN239" s="767"/>
      <c r="BO239" s="767"/>
      <c r="BP239" s="758"/>
      <c r="BQ239" s="252"/>
      <c r="BR239" s="252"/>
      <c r="BS239" s="252"/>
      <c r="BT239" s="748"/>
      <c r="BU239" s="767"/>
      <c r="BV239" s="758"/>
      <c r="BW239" s="252"/>
      <c r="BX239" s="252"/>
      <c r="BY239" s="252"/>
      <c r="BZ239" s="767"/>
      <c r="CA239" s="252"/>
      <c r="CB239" s="758"/>
      <c r="CC239" s="767"/>
      <c r="CD239" s="767"/>
      <c r="CE239" s="767"/>
      <c r="CF239" s="748"/>
      <c r="CG239" s="767"/>
      <c r="CH239" s="787"/>
      <c r="CI239" s="767"/>
      <c r="CJ239" s="767"/>
      <c r="CK239" s="767"/>
      <c r="CL239" s="767"/>
      <c r="CM239" s="252"/>
      <c r="CN239" s="758"/>
      <c r="CO239" s="767"/>
      <c r="CP239" s="1344"/>
      <c r="CQ239" s="767"/>
      <c r="CR239" s="767"/>
      <c r="CS239" s="767"/>
      <c r="CT239" s="758"/>
      <c r="CU239" s="767"/>
      <c r="CV239" s="767"/>
      <c r="CW239" s="767"/>
      <c r="CX239" s="748"/>
      <c r="CY239" s="767"/>
      <c r="CZ239" s="758"/>
      <c r="DA239" s="770"/>
      <c r="DB239" s="778"/>
      <c r="DC239" s="768"/>
      <c r="DD239" s="748"/>
      <c r="DE239" s="748"/>
      <c r="DF239" s="787"/>
      <c r="DG239" s="755"/>
      <c r="DH239" s="755"/>
      <c r="DI239" s="755"/>
      <c r="DJ239" s="755"/>
      <c r="DK239" s="755"/>
      <c r="DL239" s="758"/>
      <c r="DM239" s="767"/>
      <c r="DN239" s="767"/>
      <c r="DO239" s="767"/>
      <c r="DP239" s="252"/>
      <c r="DQ239" s="767"/>
      <c r="DR239" s="758"/>
      <c r="DS239" s="252"/>
      <c r="DT239" s="252"/>
      <c r="DU239" s="252"/>
      <c r="DV239" s="748"/>
      <c r="DW239" s="767"/>
      <c r="DX239" s="758"/>
      <c r="DY239" s="252"/>
      <c r="DZ239" s="252"/>
      <c r="EA239" s="252"/>
      <c r="EB239" s="748"/>
      <c r="EC239" s="252"/>
      <c r="ED239" s="758"/>
      <c r="EE239" s="767"/>
      <c r="EF239" s="780"/>
      <c r="EG239" s="767"/>
      <c r="EH239" s="767"/>
      <c r="EI239" s="748"/>
      <c r="EJ239" s="780"/>
      <c r="EK239" s="767"/>
      <c r="EL239" s="767"/>
      <c r="EM239" s="767"/>
      <c r="EN239" s="748"/>
      <c r="EO239" s="767"/>
      <c r="EP239" s="758"/>
      <c r="EQ239" s="767"/>
      <c r="ER239" s="767"/>
      <c r="ES239" s="767"/>
      <c r="ET239" s="767"/>
      <c r="EU239" s="767"/>
      <c r="EV239" s="758"/>
      <c r="EW239" s="748"/>
      <c r="EX239" s="748"/>
      <c r="EY239" s="748"/>
      <c r="EZ239" s="757"/>
      <c r="FA239" s="252"/>
      <c r="FB239" s="758"/>
      <c r="FC239" s="748"/>
      <c r="FD239" s="748"/>
      <c r="FE239" s="748"/>
      <c r="FF239" s="767"/>
      <c r="FG239" s="767"/>
      <c r="FH239" s="758"/>
      <c r="FI239" s="767"/>
      <c r="FJ239" s="767"/>
      <c r="FK239" s="767"/>
      <c r="FL239" s="748"/>
      <c r="FM239" s="767"/>
      <c r="FN239" s="758"/>
      <c r="FO239" s="767"/>
      <c r="FP239" s="767"/>
      <c r="FQ239" s="767"/>
      <c r="FR239" s="766"/>
      <c r="FS239" s="767"/>
      <c r="FT239" s="758"/>
      <c r="FU239" s="545"/>
      <c r="FV239" s="753"/>
      <c r="FW239" s="546"/>
      <c r="FX239" s="546"/>
      <c r="FY239" s="546"/>
      <c r="FZ239" s="764"/>
      <c r="GA239" s="767"/>
      <c r="GB239" s="767"/>
      <c r="GC239" s="767"/>
      <c r="GD239" s="767"/>
      <c r="GE239" s="748"/>
      <c r="GF239" s="758"/>
      <c r="GG239" s="767"/>
      <c r="GH239" s="767"/>
      <c r="GI239" s="767"/>
      <c r="GJ239" s="767"/>
      <c r="GK239" s="767"/>
      <c r="GL239" s="767"/>
      <c r="GM239" s="5"/>
      <c r="GN239" s="5"/>
      <c r="GO239" s="5"/>
      <c r="GP239" s="5"/>
      <c r="GQ239" s="792"/>
      <c r="GR239" s="5"/>
      <c r="GS239" s="758"/>
      <c r="GT239" s="755"/>
      <c r="GU239" s="756"/>
      <c r="GV239" s="757"/>
      <c r="GW239" s="748"/>
      <c r="GX239" s="748"/>
      <c r="GY239" s="758"/>
      <c r="GZ239" s="748"/>
      <c r="HA239" s="748"/>
      <c r="HB239" s="748"/>
      <c r="HC239" s="748"/>
      <c r="HD239" s="758"/>
      <c r="HE239" s="758"/>
      <c r="HF239" s="755"/>
      <c r="HG239" s="755"/>
      <c r="HH239" s="755"/>
      <c r="HI239" s="755"/>
      <c r="HJ239" s="755"/>
      <c r="HK239" s="767"/>
      <c r="HL239" s="755"/>
      <c r="HM239" s="755"/>
      <c r="HN239" s="755"/>
      <c r="HO239" s="755"/>
      <c r="HP239" s="755"/>
      <c r="HQ239" s="767"/>
      <c r="HR239" s="755"/>
      <c r="HS239" s="756"/>
      <c r="HT239" s="768"/>
      <c r="HU239" s="767"/>
      <c r="HV239" s="60"/>
      <c r="HW239" s="767"/>
      <c r="HY239" s="565"/>
      <c r="HZ239" s="565"/>
      <c r="IA239" s="565"/>
      <c r="IB239" s="565"/>
      <c r="IC239" s="5"/>
      <c r="ID239" s="565"/>
      <c r="IE239" s="565"/>
      <c r="IF239" s="565"/>
      <c r="IG239" s="565"/>
      <c r="IH239" s="565"/>
      <c r="II239" s="5"/>
      <c r="IJ239" s="5"/>
      <c r="IK239" s="5"/>
      <c r="IO239" s="5"/>
      <c r="IP239" s="61"/>
      <c r="IQ239" s="59"/>
      <c r="IR239" s="59"/>
      <c r="IS239" s="59"/>
      <c r="IT239" s="5"/>
      <c r="IW239" s="5"/>
      <c r="IX239" s="252"/>
      <c r="IZ239" s="252"/>
      <c r="JB239" s="252"/>
      <c r="JC239" s="5"/>
      <c r="JD239" s="279"/>
      <c r="JE239" s="252"/>
      <c r="JF239" s="252"/>
      <c r="JG239" s="252"/>
      <c r="JH239" s="252"/>
      <c r="JI239" s="5"/>
      <c r="JJ239" s="5"/>
      <c r="JM239" s="5"/>
      <c r="JN239" s="59"/>
      <c r="JP239" s="5"/>
      <c r="JR239" s="5"/>
      <c r="JS239" s="5"/>
      <c r="JT239" s="59"/>
      <c r="JU239" s="61"/>
      <c r="JV239" s="61"/>
      <c r="JW239" s="59"/>
      <c r="JX239" s="59"/>
      <c r="JY239" s="59"/>
      <c r="KI239" s="5"/>
      <c r="KK239" s="5"/>
      <c r="KT239" s="3"/>
      <c r="KU239" s="257"/>
      <c r="KV239" s="258"/>
      <c r="KW239" s="258"/>
      <c r="KX239" s="258"/>
    </row>
    <row r="240" spans="1:401" ht="14.25" customHeight="1" x14ac:dyDescent="0.15">
      <c r="A240" s="2352" t="str">
        <f t="shared" si="1"/>
        <v>セルリー価格</v>
      </c>
      <c r="B240" s="2351" t="str">
        <f>B238</f>
        <v>セルリー</v>
      </c>
      <c r="C240" s="417" t="s">
        <v>96</v>
      </c>
      <c r="D240" s="941">
        <v>316</v>
      </c>
      <c r="E240" s="942">
        <v>297</v>
      </c>
      <c r="F240" s="946">
        <v>255</v>
      </c>
      <c r="G240" s="948">
        <v>258</v>
      </c>
      <c r="H240" s="942">
        <v>266</v>
      </c>
      <c r="I240" s="943">
        <v>308</v>
      </c>
      <c r="J240" s="944">
        <v>315</v>
      </c>
      <c r="K240" s="942">
        <v>303</v>
      </c>
      <c r="L240" s="946">
        <v>301</v>
      </c>
      <c r="M240" s="944">
        <v>298</v>
      </c>
      <c r="N240" s="942">
        <v>307</v>
      </c>
      <c r="O240" s="946">
        <v>351</v>
      </c>
      <c r="P240" s="944">
        <v>366</v>
      </c>
      <c r="Q240" s="942">
        <v>315</v>
      </c>
      <c r="R240" s="947">
        <v>251</v>
      </c>
      <c r="S240" s="944">
        <v>274</v>
      </c>
      <c r="T240" s="942">
        <v>776</v>
      </c>
      <c r="U240" s="946"/>
      <c r="V240" s="948"/>
      <c r="W240" s="980"/>
      <c r="X240" s="947"/>
      <c r="Y240" s="948"/>
      <c r="Z240" s="949"/>
      <c r="AA240" s="947"/>
      <c r="AB240" s="950"/>
      <c r="AC240" s="942"/>
      <c r="AD240" s="946"/>
      <c r="AE240" s="944"/>
      <c r="AF240" s="949"/>
      <c r="AG240" s="946"/>
      <c r="AH240" s="944"/>
      <c r="AI240" s="942"/>
      <c r="AJ240" s="946"/>
      <c r="AK240" s="944"/>
      <c r="AL240" s="942"/>
      <c r="AM240" s="951"/>
      <c r="AP240" s="55"/>
      <c r="AQ240" s="784"/>
      <c r="AR240" s="1575"/>
      <c r="AS240" s="1575"/>
      <c r="AT240" s="1575"/>
      <c r="AU240" s="1575"/>
      <c r="AV240" s="1574"/>
      <c r="AW240" s="787"/>
      <c r="AX240" s="252"/>
      <c r="AY240" s="748"/>
      <c r="AZ240" s="748"/>
      <c r="BA240" s="748"/>
      <c r="BB240" s="767"/>
      <c r="BC240" s="767"/>
      <c r="BD240" s="758"/>
      <c r="BE240" s="755"/>
      <c r="BF240" s="755"/>
      <c r="BG240" s="755"/>
      <c r="BH240" s="755"/>
      <c r="BI240" s="755"/>
      <c r="BJ240" s="758"/>
      <c r="BK240" s="767"/>
      <c r="BL240" s="767"/>
      <c r="BM240" s="767"/>
      <c r="BN240" s="767"/>
      <c r="BO240" s="767"/>
      <c r="BP240" s="758"/>
      <c r="BQ240" s="767"/>
      <c r="BR240" s="767"/>
      <c r="BS240" s="767"/>
      <c r="BT240" s="252"/>
      <c r="BU240" s="767"/>
      <c r="BV240" s="758"/>
      <c r="BW240" s="252"/>
      <c r="BX240" s="252"/>
      <c r="BY240" s="252"/>
      <c r="BZ240" s="748"/>
      <c r="CA240" s="748"/>
      <c r="CB240" s="758"/>
      <c r="CC240" s="767"/>
      <c r="CD240" s="767"/>
      <c r="CE240" s="767"/>
      <c r="CF240" s="767"/>
      <c r="CG240" s="767"/>
      <c r="CH240" s="787"/>
      <c r="CI240" s="767"/>
      <c r="CJ240" s="767"/>
      <c r="CK240" s="767"/>
      <c r="CL240" s="252"/>
      <c r="CM240" s="767"/>
      <c r="CN240" s="758"/>
      <c r="CO240" s="767"/>
      <c r="CP240" s="767"/>
      <c r="CQ240" s="767"/>
      <c r="CR240" s="767"/>
      <c r="CS240" s="767"/>
      <c r="CT240" s="758"/>
      <c r="CU240" s="755"/>
      <c r="CV240" s="755"/>
      <c r="CW240" s="755"/>
      <c r="CX240" s="755"/>
      <c r="CY240" s="755"/>
      <c r="CZ240" s="758"/>
      <c r="DA240" s="770"/>
      <c r="DB240" s="778"/>
      <c r="DC240" s="768"/>
      <c r="DD240" s="748"/>
      <c r="DE240" s="748"/>
      <c r="DF240" s="758"/>
      <c r="DG240" s="252"/>
      <c r="DH240" s="252"/>
      <c r="DI240" s="252"/>
      <c r="DJ240" s="748"/>
      <c r="DK240" s="767"/>
      <c r="DL240" s="758"/>
      <c r="DM240" s="252"/>
      <c r="DN240" s="252"/>
      <c r="DO240" s="252"/>
      <c r="DP240" s="767"/>
      <c r="DQ240" s="767"/>
      <c r="DR240" s="758"/>
      <c r="DS240" s="755"/>
      <c r="DT240" s="755"/>
      <c r="DU240" s="755"/>
      <c r="DV240" s="755"/>
      <c r="DW240" s="755"/>
      <c r="DX240" s="758"/>
      <c r="DY240" s="748"/>
      <c r="DZ240" s="748"/>
      <c r="EA240" s="748"/>
      <c r="EB240" s="767"/>
      <c r="EC240" s="748"/>
      <c r="ED240" s="758"/>
      <c r="EE240" s="748"/>
      <c r="EF240" s="748"/>
      <c r="EG240" s="748"/>
      <c r="EH240" s="748"/>
      <c r="EI240" s="748"/>
      <c r="EJ240" s="758"/>
      <c r="EK240" s="252"/>
      <c r="EL240" s="252"/>
      <c r="EM240" s="252"/>
      <c r="EN240" s="748"/>
      <c r="EO240" s="252"/>
      <c r="EP240" s="758"/>
      <c r="EQ240" s="767"/>
      <c r="ER240" s="767"/>
      <c r="ES240" s="767"/>
      <c r="ET240" s="767"/>
      <c r="EU240" s="767"/>
      <c r="EV240" s="780"/>
      <c r="EW240" s="767"/>
      <c r="EX240" s="767"/>
      <c r="EY240" s="767"/>
      <c r="EZ240" s="748"/>
      <c r="FA240" s="767"/>
      <c r="FB240" s="758"/>
      <c r="FC240" s="748"/>
      <c r="FD240" s="748"/>
      <c r="FE240" s="748"/>
      <c r="FF240" s="767"/>
      <c r="FG240" s="767"/>
      <c r="FH240" s="758"/>
      <c r="FI240" s="252"/>
      <c r="FJ240" s="252"/>
      <c r="FK240" s="252"/>
      <c r="FL240" s="252"/>
      <c r="FM240" s="748"/>
      <c r="FN240" s="758"/>
      <c r="FO240" s="767"/>
      <c r="FP240" s="767"/>
      <c r="FQ240" s="767"/>
      <c r="FR240" s="252"/>
      <c r="FS240" s="767"/>
      <c r="FT240" s="758"/>
      <c r="FU240" s="773"/>
      <c r="FV240" s="762"/>
      <c r="FW240" s="766"/>
      <c r="FX240" s="767"/>
      <c r="FY240" s="767"/>
      <c r="FZ240" s="758"/>
      <c r="GA240" s="767"/>
      <c r="GB240" s="767"/>
      <c r="GC240" s="767"/>
      <c r="GD240" s="767"/>
      <c r="GE240" s="766"/>
      <c r="GF240" s="758"/>
      <c r="GG240" s="545"/>
      <c r="GH240" s="753"/>
      <c r="GI240" s="546"/>
      <c r="GJ240" s="546"/>
      <c r="GK240" s="546"/>
      <c r="GL240" s="764"/>
      <c r="GM240" s="748"/>
      <c r="GN240" s="748"/>
      <c r="GO240" s="748"/>
      <c r="GP240" s="767"/>
      <c r="GQ240" s="767"/>
      <c r="GR240" s="758"/>
      <c r="GS240" s="748"/>
      <c r="GT240" s="748"/>
      <c r="GU240" s="748"/>
      <c r="GV240" s="767"/>
      <c r="GW240" s="767"/>
      <c r="GX240" s="767"/>
      <c r="GY240" s="792"/>
      <c r="GZ240" s="792"/>
      <c r="HA240" s="792"/>
      <c r="HB240" s="59"/>
      <c r="HC240" s="5"/>
      <c r="HD240" s="5"/>
      <c r="HE240" s="758"/>
      <c r="HF240" s="755"/>
      <c r="HG240" s="755"/>
      <c r="HH240" s="755"/>
      <c r="HI240" s="755"/>
      <c r="HJ240" s="755"/>
      <c r="HK240" s="748"/>
      <c r="HL240" s="755"/>
      <c r="HM240" s="755"/>
      <c r="HN240" s="755"/>
      <c r="HO240" s="755"/>
      <c r="HP240" s="755"/>
      <c r="HQ240" s="767"/>
      <c r="HR240" s="755"/>
      <c r="HS240" s="755"/>
      <c r="HT240" s="755"/>
      <c r="HU240" s="755"/>
      <c r="HV240" s="755"/>
      <c r="HW240" s="767"/>
      <c r="HX240" s="748"/>
      <c r="HY240" s="748"/>
      <c r="HZ240" s="748"/>
      <c r="IA240" s="768"/>
      <c r="IB240" s="748"/>
      <c r="IC240" s="767"/>
      <c r="IE240" s="565"/>
      <c r="IF240" s="565"/>
      <c r="IG240" s="565"/>
      <c r="IH240" s="565"/>
      <c r="II240" s="5"/>
      <c r="IJ240" s="565"/>
      <c r="IK240" s="565"/>
      <c r="IL240" s="565"/>
      <c r="IM240" s="565"/>
      <c r="IN240" s="565"/>
      <c r="IO240" s="101"/>
      <c r="IP240" s="5"/>
      <c r="IQ240" s="5"/>
      <c r="IU240" s="5"/>
      <c r="IV240" s="61"/>
      <c r="IW240" s="59"/>
      <c r="IX240" s="59"/>
      <c r="IY240" s="59"/>
      <c r="JB240" s="5"/>
      <c r="JC240" s="252"/>
      <c r="JD240" s="5"/>
      <c r="JE240" s="59"/>
      <c r="JF240" s="252"/>
      <c r="JG240" s="59"/>
      <c r="JH240" s="252"/>
      <c r="JI240" s="5"/>
      <c r="JJ240" s="279"/>
      <c r="JK240" s="252"/>
      <c r="JL240" s="252"/>
      <c r="JM240" s="252"/>
      <c r="JN240" s="252"/>
      <c r="JO240" s="5"/>
      <c r="JP240" s="5"/>
      <c r="JU240" s="59"/>
      <c r="JV240" s="5"/>
      <c r="JX240" s="5"/>
      <c r="JY240" s="5"/>
      <c r="JZ240" s="59"/>
      <c r="KA240" s="61"/>
      <c r="KB240" s="61"/>
      <c r="KC240" s="59"/>
      <c r="KD240" s="59"/>
      <c r="KE240" s="59"/>
      <c r="KP240" s="5"/>
      <c r="KQ240" s="5"/>
      <c r="KZ240" s="56"/>
    </row>
    <row r="241" spans="1:402" ht="14.25" customHeight="1" x14ac:dyDescent="0.15">
      <c r="A241" s="2352" t="str">
        <f t="shared" si="1"/>
        <v>ブロッコリー数量</v>
      </c>
      <c r="B241" s="250" t="s">
        <v>120</v>
      </c>
      <c r="C241" s="394" t="s">
        <v>93</v>
      </c>
      <c r="D241" s="917">
        <v>1.75</v>
      </c>
      <c r="E241" s="918">
        <v>2.0609999999999999</v>
      </c>
      <c r="F241" s="922">
        <v>4.7990000000000004</v>
      </c>
      <c r="G241" s="924">
        <v>3.504</v>
      </c>
      <c r="H241" s="918">
        <v>4.0830000000000002</v>
      </c>
      <c r="I241" s="961">
        <v>2.4329999999999998</v>
      </c>
      <c r="J241" s="920">
        <v>6.3520000000000003</v>
      </c>
      <c r="K241" s="918">
        <v>3.218</v>
      </c>
      <c r="L241" s="922">
        <v>2.3959999999999999</v>
      </c>
      <c r="M241" s="920">
        <v>0.108</v>
      </c>
      <c r="N241" s="926">
        <v>0.32100000000000001</v>
      </c>
      <c r="O241" s="922">
        <v>0.46300000000000002</v>
      </c>
      <c r="P241" s="920">
        <v>0.374</v>
      </c>
      <c r="Q241" s="918">
        <v>7.43</v>
      </c>
      <c r="R241" s="923">
        <v>2.073</v>
      </c>
      <c r="S241" s="924">
        <v>1.1890000000000001</v>
      </c>
      <c r="T241" s="918">
        <v>0.26800000000000002</v>
      </c>
      <c r="U241" s="922"/>
      <c r="V241" s="924"/>
      <c r="W241" s="1077"/>
      <c r="X241" s="925"/>
      <c r="Y241" s="924"/>
      <c r="Z241" s="926"/>
      <c r="AA241" s="923"/>
      <c r="AB241" s="927"/>
      <c r="AC241" s="926"/>
      <c r="AD241" s="922"/>
      <c r="AE241" s="920"/>
      <c r="AF241" s="926"/>
      <c r="AG241" s="922"/>
      <c r="AH241" s="920"/>
      <c r="AI241" s="918"/>
      <c r="AJ241" s="922"/>
      <c r="AK241" s="920"/>
      <c r="AL241" s="918"/>
      <c r="AM241" s="928"/>
      <c r="AP241" s="55"/>
      <c r="AR241" s="1575"/>
      <c r="AS241" s="1575"/>
      <c r="AT241" s="1575"/>
      <c r="AU241" s="1575"/>
      <c r="AV241" s="1575"/>
      <c r="AX241" s="767"/>
      <c r="AY241" s="748"/>
      <c r="AZ241" s="748"/>
      <c r="BA241" s="748"/>
      <c r="BB241" s="767"/>
      <c r="BC241" s="767"/>
      <c r="BD241" s="787"/>
      <c r="BE241" s="755"/>
      <c r="BF241" s="755"/>
      <c r="BG241" s="755"/>
      <c r="BH241" s="755"/>
      <c r="BI241" s="755"/>
      <c r="BJ241" s="787"/>
      <c r="BK241" s="758"/>
      <c r="BL241" s="820"/>
      <c r="BM241" s="758"/>
      <c r="BN241" s="768"/>
      <c r="BO241" s="768"/>
      <c r="BP241" s="758"/>
      <c r="BQ241" s="252"/>
      <c r="BR241" s="252"/>
      <c r="BS241" s="252"/>
      <c r="BT241" s="748"/>
      <c r="BU241" s="767"/>
      <c r="BV241" s="758"/>
      <c r="BW241" s="767"/>
      <c r="BX241" s="767"/>
      <c r="BY241" s="767"/>
      <c r="BZ241" s="767"/>
      <c r="CA241" s="252"/>
      <c r="CB241" s="787"/>
      <c r="CC241" s="767"/>
      <c r="CD241" s="767"/>
      <c r="CE241" s="767"/>
      <c r="CF241" s="767"/>
      <c r="CG241" s="252"/>
      <c r="CH241" s="748"/>
      <c r="CI241" s="755"/>
      <c r="CJ241" s="755"/>
      <c r="CK241" s="755"/>
      <c r="CL241" s="755"/>
      <c r="CM241" s="755"/>
      <c r="CN241" s="787"/>
      <c r="CO241" s="770"/>
      <c r="CP241" s="778"/>
      <c r="CQ241" s="768"/>
      <c r="CR241" s="748"/>
      <c r="CS241" s="748"/>
      <c r="CT241" s="758"/>
      <c r="CU241" s="252"/>
      <c r="CV241" s="252"/>
      <c r="CW241" s="252"/>
      <c r="CX241" s="748"/>
      <c r="CY241" s="767"/>
      <c r="CZ241" s="787"/>
      <c r="DA241" s="770"/>
      <c r="DB241" s="756"/>
      <c r="DC241" s="757"/>
      <c r="DD241" s="767"/>
      <c r="DE241" s="767"/>
      <c r="DF241" s="758"/>
      <c r="DG241" s="755"/>
      <c r="DH241" s="755"/>
      <c r="DI241" s="755"/>
      <c r="DJ241" s="755"/>
      <c r="DK241" s="755"/>
      <c r="DL241" s="787"/>
      <c r="DM241" s="748"/>
      <c r="DN241" s="748"/>
      <c r="DO241" s="748"/>
      <c r="DP241" s="767"/>
      <c r="DQ241" s="767"/>
      <c r="DR241" s="787"/>
      <c r="DS241" s="767"/>
      <c r="DT241" s="767"/>
      <c r="DU241" s="767"/>
      <c r="DV241" s="757"/>
      <c r="DW241" s="767"/>
      <c r="DX241" s="787"/>
      <c r="DY241" s="252"/>
      <c r="DZ241" s="252"/>
      <c r="EA241" s="252"/>
      <c r="EB241" s="748"/>
      <c r="EC241" s="252"/>
      <c r="ED241" s="748"/>
      <c r="EE241" s="748"/>
      <c r="EF241" s="825"/>
      <c r="EG241" s="748"/>
      <c r="EH241" s="767"/>
      <c r="EI241" s="748"/>
      <c r="EJ241" s="784"/>
      <c r="EK241" s="769"/>
      <c r="EL241" s="769"/>
      <c r="EM241" s="769"/>
      <c r="EN241" s="748"/>
      <c r="EO241" s="748"/>
      <c r="EP241" s="748"/>
      <c r="EQ241" s="252"/>
      <c r="ER241" s="252"/>
      <c r="ES241" s="252"/>
      <c r="ET241" s="252"/>
      <c r="EU241" s="252"/>
      <c r="EV241" s="787"/>
      <c r="EW241" s="748"/>
      <c r="EX241" s="748"/>
      <c r="EY241" s="748"/>
      <c r="EZ241" s="767"/>
      <c r="FA241" s="767"/>
      <c r="FB241" s="787"/>
      <c r="FC241" s="767"/>
      <c r="FD241" s="767"/>
      <c r="FE241" s="767"/>
      <c r="FF241" s="766"/>
      <c r="FG241" s="768"/>
      <c r="FH241" s="787"/>
      <c r="FI241" s="252"/>
      <c r="FJ241" s="252"/>
      <c r="FK241" s="252"/>
      <c r="FL241" s="252"/>
      <c r="FM241" s="748"/>
      <c r="FN241" s="787"/>
      <c r="FO241" s="545"/>
      <c r="FP241" s="753"/>
      <c r="FQ241" s="546"/>
      <c r="FR241" s="546"/>
      <c r="FS241" s="546"/>
      <c r="FT241" s="827"/>
      <c r="FU241" s="767"/>
      <c r="FV241" s="767"/>
      <c r="FW241" s="767"/>
      <c r="FX241" s="767"/>
      <c r="FY241" s="252"/>
      <c r="FZ241" s="748"/>
      <c r="GA241" s="748"/>
      <c r="GB241" s="748"/>
      <c r="GC241" s="748"/>
      <c r="GD241" s="767"/>
      <c r="GE241" s="768"/>
      <c r="GF241" s="748"/>
      <c r="GG241" s="59"/>
      <c r="GH241" s="59"/>
      <c r="GI241" s="59"/>
      <c r="GJ241" s="5"/>
      <c r="GK241" s="5"/>
      <c r="GL241" s="792"/>
      <c r="GM241" s="758"/>
      <c r="GN241" s="755"/>
      <c r="GO241" s="755"/>
      <c r="GP241" s="755"/>
      <c r="GQ241" s="755"/>
      <c r="GR241" s="755"/>
      <c r="GS241" s="748"/>
      <c r="GT241" s="755"/>
      <c r="GU241" s="755"/>
      <c r="GV241" s="755"/>
      <c r="GW241" s="755"/>
      <c r="GX241" s="755"/>
      <c r="GY241" s="748"/>
      <c r="GZ241" s="748"/>
      <c r="HA241" s="748"/>
      <c r="HB241" s="767"/>
      <c r="HC241" s="748"/>
      <c r="HD241" s="767"/>
      <c r="HE241" s="748"/>
      <c r="HG241" s="565"/>
      <c r="HH241" s="565"/>
      <c r="HI241" s="565"/>
      <c r="HJ241" s="565"/>
      <c r="HK241" s="101"/>
      <c r="HL241" s="576"/>
      <c r="HM241" s="576"/>
      <c r="HN241" s="576"/>
      <c r="HO241" s="576"/>
      <c r="HP241" s="576"/>
      <c r="HQ241" s="5"/>
      <c r="HR241" s="5"/>
      <c r="HS241" s="5"/>
      <c r="HW241" s="5"/>
      <c r="HX241" s="61"/>
      <c r="HY241" s="59"/>
      <c r="HZ241" s="59"/>
      <c r="IA241" s="59"/>
      <c r="IE241" s="5"/>
      <c r="IF241" s="252"/>
      <c r="IH241" s="252"/>
      <c r="II241" s="254"/>
      <c r="IJ241" s="252"/>
      <c r="IK241" s="5"/>
      <c r="IL241" s="279"/>
      <c r="IM241" s="252"/>
      <c r="IN241" s="252"/>
      <c r="IO241" s="252"/>
      <c r="IP241" s="252"/>
      <c r="IQ241" s="5"/>
      <c r="IR241" s="5"/>
      <c r="IX241" s="5"/>
      <c r="IZ241" s="5"/>
      <c r="JA241" s="5"/>
      <c r="JB241" s="59"/>
      <c r="JC241" s="61"/>
      <c r="JD241" s="61"/>
      <c r="JE241" s="59"/>
      <c r="JF241" s="59"/>
      <c r="JG241" s="59"/>
    </row>
    <row r="242" spans="1:402" ht="14.25" customHeight="1" x14ac:dyDescent="0.15">
      <c r="A242" s="2352" t="str">
        <f t="shared" si="1"/>
        <v>ブロッコリー金額</v>
      </c>
      <c r="B242" s="2350" t="str">
        <f>B241</f>
        <v>ブロッコリー</v>
      </c>
      <c r="C242" s="395" t="s">
        <v>94</v>
      </c>
      <c r="D242" s="929">
        <v>681.50599999999997</v>
      </c>
      <c r="E242" s="930">
        <v>955.89800000000002</v>
      </c>
      <c r="F242" s="934">
        <v>1856.713</v>
      </c>
      <c r="G242" s="936">
        <v>137.315</v>
      </c>
      <c r="H242" s="930">
        <v>1746.598</v>
      </c>
      <c r="I242" s="986">
        <v>910.34299999999996</v>
      </c>
      <c r="J242" s="932">
        <v>1492.191</v>
      </c>
      <c r="K242" s="930">
        <v>466.279</v>
      </c>
      <c r="L242" s="934">
        <v>269.91399999999999</v>
      </c>
      <c r="M242" s="932">
        <v>8.1430000000000007</v>
      </c>
      <c r="N242" s="938">
        <v>63.212000000000003</v>
      </c>
      <c r="O242" s="934">
        <v>88.625</v>
      </c>
      <c r="P242" s="972">
        <v>53.286999999999999</v>
      </c>
      <c r="Q242" s="930">
        <v>1935.7159999999999</v>
      </c>
      <c r="R242" s="935">
        <v>354.75099999999998</v>
      </c>
      <c r="S242" s="936">
        <v>236.19499999999999</v>
      </c>
      <c r="T242" s="930">
        <v>76.787999999999997</v>
      </c>
      <c r="U242" s="934"/>
      <c r="V242" s="936"/>
      <c r="W242" s="1078"/>
      <c r="X242" s="937"/>
      <c r="Y242" s="936"/>
      <c r="Z242" s="938"/>
      <c r="AA242" s="935"/>
      <c r="AB242" s="939"/>
      <c r="AC242" s="930"/>
      <c r="AD242" s="934"/>
      <c r="AE242" s="932"/>
      <c r="AF242" s="938"/>
      <c r="AG242" s="934"/>
      <c r="AH242" s="932"/>
      <c r="AI242" s="930"/>
      <c r="AJ242" s="934"/>
      <c r="AK242" s="932"/>
      <c r="AL242" s="930"/>
      <c r="AM242" s="940"/>
      <c r="AP242" s="55"/>
      <c r="AR242" s="1575"/>
      <c r="AS242" s="1575"/>
      <c r="AT242" s="1575"/>
      <c r="AU242" s="1575"/>
      <c r="AV242" s="1575"/>
      <c r="AX242" s="767"/>
      <c r="AY242" s="767"/>
      <c r="AZ242" s="767"/>
      <c r="BA242" s="767"/>
      <c r="BB242" s="768"/>
      <c r="BC242" s="748"/>
      <c r="BD242" s="758"/>
      <c r="BE242" s="755"/>
      <c r="BF242" s="755"/>
      <c r="BG242" s="755"/>
      <c r="BH242" s="755"/>
      <c r="BI242" s="755"/>
      <c r="BJ242" s="758"/>
      <c r="BK242" s="748"/>
      <c r="BL242" s="748"/>
      <c r="BM242" s="748"/>
      <c r="BN242" s="767"/>
      <c r="BO242" s="767"/>
      <c r="BP242" s="758"/>
      <c r="BQ242" s="755"/>
      <c r="BR242" s="755"/>
      <c r="BS242" s="755"/>
      <c r="BT242" s="755"/>
      <c r="BU242" s="755"/>
      <c r="BV242" s="755"/>
      <c r="BW242" s="767"/>
      <c r="BX242" s="767"/>
      <c r="BY242" s="767"/>
      <c r="BZ242" s="767"/>
      <c r="CA242" s="767"/>
      <c r="CB242" s="758"/>
      <c r="CC242" s="748"/>
      <c r="CD242" s="748"/>
      <c r="CE242" s="748"/>
      <c r="CF242" s="767"/>
      <c r="CG242" s="767"/>
      <c r="CH242" s="758"/>
      <c r="CI242" s="755"/>
      <c r="CJ242" s="755"/>
      <c r="CK242" s="755"/>
      <c r="CL242" s="755"/>
      <c r="CM242" s="755"/>
      <c r="CN242" s="758"/>
      <c r="CO242" s="770"/>
      <c r="CP242" s="778"/>
      <c r="CQ242" s="768"/>
      <c r="CR242" s="748"/>
      <c r="CS242" s="748"/>
      <c r="CT242" s="787"/>
      <c r="CU242" s="252"/>
      <c r="CV242" s="252"/>
      <c r="CW242" s="252"/>
      <c r="CX242" s="748"/>
      <c r="CY242" s="767"/>
      <c r="CZ242" s="758"/>
      <c r="DA242" s="748"/>
      <c r="DB242" s="748"/>
      <c r="DC242" s="748"/>
      <c r="DD242" s="748"/>
      <c r="DE242" s="748"/>
      <c r="DF242" s="787"/>
      <c r="DG242" s="755"/>
      <c r="DH242" s="755"/>
      <c r="DI242" s="755"/>
      <c r="DJ242" s="755"/>
      <c r="DK242" s="755"/>
      <c r="DL242" s="758"/>
      <c r="DM242" s="767"/>
      <c r="DN242" s="767"/>
      <c r="DO242" s="767"/>
      <c r="DP242" s="767"/>
      <c r="DQ242" s="767"/>
      <c r="DR242" s="758"/>
      <c r="DS242" s="252"/>
      <c r="DT242" s="252"/>
      <c r="DU242" s="252"/>
      <c r="DV242" s="748"/>
      <c r="DW242" s="252"/>
      <c r="DX242" s="758"/>
      <c r="DY242" s="748"/>
      <c r="DZ242" s="825"/>
      <c r="EA242" s="748"/>
      <c r="EB242" s="767"/>
      <c r="EC242" s="254"/>
      <c r="ED242" s="780"/>
      <c r="EE242" s="748"/>
      <c r="EF242" s="748"/>
      <c r="EG242" s="748"/>
      <c r="EH242" s="767"/>
      <c r="EI242" s="767"/>
      <c r="EJ242" s="758"/>
      <c r="EK242" s="767"/>
      <c r="EL242" s="767"/>
      <c r="EM242" s="767"/>
      <c r="EN242" s="767"/>
      <c r="EO242" s="767"/>
      <c r="EP242" s="758"/>
      <c r="EQ242" s="748"/>
      <c r="ER242" s="748"/>
      <c r="ES242" s="748"/>
      <c r="ET242" s="748"/>
      <c r="EU242" s="767"/>
      <c r="EV242" s="758"/>
      <c r="EW242" s="767"/>
      <c r="EX242" s="767"/>
      <c r="EY242" s="767"/>
      <c r="EZ242" s="767"/>
      <c r="FA242" s="748"/>
      <c r="FB242" s="758"/>
      <c r="FC242" s="773"/>
      <c r="FD242" s="762"/>
      <c r="FE242" s="766"/>
      <c r="FF242" s="748"/>
      <c r="FG242" s="767"/>
      <c r="FH242" s="758"/>
      <c r="FI242" s="545"/>
      <c r="FJ242" s="753"/>
      <c r="FK242" s="546"/>
      <c r="FL242" s="546"/>
      <c r="FM242" s="546"/>
      <c r="FN242" s="764"/>
      <c r="FO242" s="767"/>
      <c r="FP242" s="767"/>
      <c r="FQ242" s="767"/>
      <c r="FR242" s="748"/>
      <c r="FS242" s="767"/>
      <c r="FT242" s="758"/>
      <c r="FU242" s="767"/>
      <c r="FV242" s="767"/>
      <c r="FW242" s="767"/>
      <c r="FX242" s="748"/>
      <c r="FY242" s="767"/>
      <c r="FZ242" s="767"/>
      <c r="GF242" s="5"/>
      <c r="GG242" s="758"/>
      <c r="GH242" s="755"/>
      <c r="GI242" s="755"/>
      <c r="GJ242" s="755"/>
      <c r="GK242" s="755"/>
      <c r="GL242" s="755"/>
      <c r="GM242" s="767"/>
      <c r="GN242" s="767"/>
      <c r="GO242" s="767"/>
      <c r="GP242" s="768"/>
      <c r="GQ242" s="768"/>
      <c r="GR242" s="768"/>
      <c r="GS242" s="748"/>
      <c r="GT242" s="755"/>
      <c r="GU242" s="755"/>
      <c r="GV242" s="755"/>
      <c r="GW242" s="755"/>
      <c r="GX242" s="755"/>
      <c r="GY242" s="758"/>
      <c r="HA242" s="565"/>
      <c r="HB242" s="565"/>
      <c r="HC242" s="565"/>
      <c r="HD242" s="565"/>
      <c r="HE242" s="5"/>
      <c r="HF242" s="576"/>
      <c r="HG242" s="576"/>
      <c r="HH242" s="576"/>
      <c r="HI242" s="576"/>
      <c r="HJ242" s="576"/>
      <c r="HK242" s="5"/>
      <c r="HL242" s="5"/>
      <c r="HO242" s="59"/>
      <c r="HP242" s="5"/>
      <c r="HQ242" s="5"/>
      <c r="HR242" s="5"/>
      <c r="HZ242" s="252"/>
      <c r="ID242" s="5"/>
      <c r="IE242" s="5"/>
      <c r="IF242" s="279"/>
      <c r="IG242" s="252"/>
      <c r="IH242" s="252"/>
      <c r="II242" s="252"/>
      <c r="IJ242" s="252"/>
      <c r="IK242" s="5"/>
      <c r="IL242" s="5"/>
      <c r="IO242" s="61"/>
      <c r="IP242" s="59"/>
      <c r="IR242" s="5"/>
      <c r="IT242" s="5"/>
      <c r="IU242" s="5"/>
      <c r="IV242" s="59"/>
    </row>
    <row r="243" spans="1:402" ht="14.25" customHeight="1" x14ac:dyDescent="0.15">
      <c r="A243" s="2352" t="str">
        <f t="shared" si="1"/>
        <v>ブロッコリー価格</v>
      </c>
      <c r="B243" s="2351" t="str">
        <f>B241</f>
        <v>ブロッコリー</v>
      </c>
      <c r="C243" s="417" t="s">
        <v>96</v>
      </c>
      <c r="D243" s="941">
        <v>389</v>
      </c>
      <c r="E243" s="942">
        <v>464</v>
      </c>
      <c r="F243" s="946">
        <v>387</v>
      </c>
      <c r="G243" s="948">
        <v>391</v>
      </c>
      <c r="H243" s="942">
        <v>428</v>
      </c>
      <c r="I243" s="943">
        <v>374</v>
      </c>
      <c r="J243" s="944">
        <v>235</v>
      </c>
      <c r="K243" s="942">
        <v>145</v>
      </c>
      <c r="L243" s="946">
        <v>113</v>
      </c>
      <c r="M243" s="944">
        <v>75</v>
      </c>
      <c r="N243" s="942">
        <v>197</v>
      </c>
      <c r="O243" s="946">
        <v>191</v>
      </c>
      <c r="P243" s="944">
        <v>142</v>
      </c>
      <c r="Q243" s="942">
        <v>261</v>
      </c>
      <c r="R243" s="947">
        <v>171</v>
      </c>
      <c r="S243" s="944">
        <v>199</v>
      </c>
      <c r="T243" s="942">
        <v>287</v>
      </c>
      <c r="U243" s="946"/>
      <c r="V243" s="948"/>
      <c r="W243" s="980"/>
      <c r="X243" s="947"/>
      <c r="Y243" s="948"/>
      <c r="Z243" s="949"/>
      <c r="AA243" s="947"/>
      <c r="AB243" s="950"/>
      <c r="AC243" s="942"/>
      <c r="AD243" s="946"/>
      <c r="AE243" s="944"/>
      <c r="AF243" s="949"/>
      <c r="AG243" s="946"/>
      <c r="AH243" s="944"/>
      <c r="AI243" s="942"/>
      <c r="AJ243" s="946"/>
      <c r="AK243" s="944"/>
      <c r="AL243" s="942"/>
      <c r="AM243" s="951"/>
      <c r="AP243" s="55"/>
      <c r="AQ243" s="784"/>
      <c r="AR243" s="1575"/>
      <c r="AS243" s="1575"/>
      <c r="AT243" s="1575"/>
      <c r="AU243" s="1575"/>
      <c r="AV243" s="1575"/>
      <c r="AW243" s="787"/>
      <c r="AX243" s="252"/>
      <c r="AY243" s="770"/>
      <c r="AZ243" s="778"/>
      <c r="BA243" s="768"/>
      <c r="BB243" s="767"/>
      <c r="BC243" s="748"/>
      <c r="BD243" s="758"/>
      <c r="BE243" s="767"/>
      <c r="BF243" s="767"/>
      <c r="BG243" s="767"/>
      <c r="BH243" s="768"/>
      <c r="BI243" s="768"/>
      <c r="BJ243" s="758"/>
      <c r="BK243" s="755"/>
      <c r="BL243" s="755"/>
      <c r="BM243" s="755"/>
      <c r="BN243" s="755"/>
      <c r="BO243" s="755"/>
      <c r="BP243" s="758"/>
      <c r="BQ243" s="767"/>
      <c r="BR243" s="767"/>
      <c r="BS243" s="767"/>
      <c r="BT243" s="767"/>
      <c r="BU243" s="252"/>
      <c r="BV243" s="787"/>
      <c r="BW243" s="767"/>
      <c r="BX243" s="767"/>
      <c r="BY243" s="767"/>
      <c r="BZ243" s="767"/>
      <c r="CA243" s="767"/>
      <c r="CB243" s="787"/>
      <c r="CC243" s="767"/>
      <c r="CD243" s="767"/>
      <c r="CE243" s="767"/>
      <c r="CF243" s="767"/>
      <c r="CG243" s="748"/>
      <c r="CH243" s="758"/>
      <c r="CI243" s="767"/>
      <c r="CJ243" s="767"/>
      <c r="CK243" s="767"/>
      <c r="CL243" s="767"/>
      <c r="CM243" s="252"/>
      <c r="CN243" s="758"/>
      <c r="CO243" s="767"/>
      <c r="CP243" s="767"/>
      <c r="CQ243" s="767"/>
      <c r="CR243" s="767"/>
      <c r="CS243" s="767"/>
      <c r="CT243" s="758"/>
      <c r="CU243" s="748"/>
      <c r="CV243" s="1343"/>
      <c r="CW243" s="748"/>
      <c r="CX243" s="748"/>
      <c r="CY243" s="767"/>
      <c r="CZ243" s="758"/>
      <c r="DA243" s="755"/>
      <c r="DB243" s="755"/>
      <c r="DC243" s="755"/>
      <c r="DD243" s="755"/>
      <c r="DE243" s="755"/>
      <c r="DF243" s="758"/>
      <c r="DG243" s="755"/>
      <c r="DH243" s="755"/>
      <c r="DI243" s="755"/>
      <c r="DJ243" s="755"/>
      <c r="DK243" s="755"/>
      <c r="DL243" s="758"/>
      <c r="DM243" s="770"/>
      <c r="DN243" s="778"/>
      <c r="DO243" s="768"/>
      <c r="DP243" s="748"/>
      <c r="DQ243" s="748"/>
      <c r="DR243" s="758"/>
      <c r="DS243" s="252"/>
      <c r="DT243" s="252"/>
      <c r="DU243" s="252"/>
      <c r="DV243" s="748"/>
      <c r="DW243" s="767"/>
      <c r="DX243" s="758"/>
      <c r="DY243" s="770"/>
      <c r="DZ243" s="756"/>
      <c r="EA243" s="757"/>
      <c r="EB243" s="757"/>
      <c r="EC243" s="748"/>
      <c r="ED243" s="758"/>
      <c r="EE243" s="755"/>
      <c r="EF243" s="755"/>
      <c r="EG243" s="755"/>
      <c r="EH243" s="755"/>
      <c r="EI243" s="755"/>
      <c r="EJ243" s="758"/>
      <c r="EK243" s="767"/>
      <c r="EL243" s="767"/>
      <c r="EM243" s="767"/>
      <c r="EN243" s="767"/>
      <c r="EO243" s="767"/>
      <c r="EP243" s="758"/>
      <c r="EQ243" s="252"/>
      <c r="ER243" s="252"/>
      <c r="ES243" s="252"/>
      <c r="ET243" s="748"/>
      <c r="EU243" s="252"/>
      <c r="EV243" s="758"/>
      <c r="EW243" s="767"/>
      <c r="EX243" s="767"/>
      <c r="EY243" s="767"/>
      <c r="EZ243" s="748"/>
      <c r="FA243" s="767"/>
      <c r="FB243" s="780"/>
      <c r="FC243" s="748"/>
      <c r="FD243" s="748"/>
      <c r="FE243" s="748"/>
      <c r="FF243" s="748"/>
      <c r="FG243" s="748"/>
      <c r="FH243" s="758"/>
      <c r="FI243" s="748"/>
      <c r="FJ243" s="748"/>
      <c r="FK243" s="748"/>
      <c r="FL243" s="767"/>
      <c r="FM243" s="767"/>
      <c r="FN243" s="758"/>
      <c r="FO243" s="748"/>
      <c r="FP243" s="748"/>
      <c r="FQ243" s="748"/>
      <c r="FR243" s="767"/>
      <c r="FS243" s="767"/>
      <c r="FT243" s="758"/>
      <c r="FU243" s="770"/>
      <c r="FV243" s="778"/>
      <c r="FW243" s="768"/>
      <c r="FX243" s="748"/>
      <c r="FY243" s="748"/>
      <c r="FZ243" s="758"/>
      <c r="GA243" s="748"/>
      <c r="GB243" s="748"/>
      <c r="GC243" s="748"/>
      <c r="GD243" s="767"/>
      <c r="GE243" s="766"/>
      <c r="GF243" s="758"/>
      <c r="GG243" s="545"/>
      <c r="GH243" s="753"/>
      <c r="GI243" s="546"/>
      <c r="GJ243" s="546"/>
      <c r="GK243" s="546"/>
      <c r="GL243" s="764"/>
      <c r="GM243" s="767"/>
      <c r="GN243" s="767"/>
      <c r="GO243" s="767"/>
      <c r="GP243" s="757"/>
      <c r="GQ243" s="767"/>
      <c r="GR243" s="758"/>
      <c r="GS243" s="767"/>
      <c r="GT243" s="767"/>
      <c r="GU243" s="767"/>
      <c r="GV243" s="767"/>
      <c r="GW243" s="252"/>
      <c r="GX243" s="767"/>
      <c r="GY243" s="792"/>
      <c r="GZ243" s="792"/>
      <c r="HA243" s="792"/>
      <c r="HB243" s="792"/>
      <c r="HC243" s="5"/>
      <c r="HD243" s="5"/>
      <c r="HE243" s="748"/>
      <c r="HF243" s="755"/>
      <c r="HG243" s="755"/>
      <c r="HH243" s="755"/>
      <c r="HI243" s="755"/>
      <c r="HJ243" s="755"/>
      <c r="HK243" s="767"/>
      <c r="HL243" s="767"/>
      <c r="HM243" s="767"/>
      <c r="HN243" s="767"/>
      <c r="HO243" s="748"/>
      <c r="HP243" s="748"/>
      <c r="HQ243" s="767"/>
      <c r="HR243" s="755"/>
      <c r="HS243" s="755"/>
      <c r="HT243" s="755"/>
      <c r="HU243" s="755"/>
      <c r="HV243" s="755"/>
      <c r="HW243" s="758"/>
      <c r="HY243" s="565"/>
      <c r="HZ243" s="565"/>
      <c r="IA243" s="565"/>
      <c r="IB243" s="565"/>
      <c r="IC243" s="5"/>
      <c r="ID243" s="576"/>
      <c r="IE243" s="576"/>
      <c r="IF243" s="576"/>
      <c r="IG243" s="576"/>
      <c r="IH243" s="56"/>
      <c r="II243" s="101"/>
      <c r="IK243" s="5"/>
      <c r="IO243" s="59"/>
      <c r="IP243" s="252"/>
      <c r="IQ243" s="59"/>
      <c r="IR243" s="252"/>
      <c r="IS243" s="5"/>
      <c r="IT243" s="279"/>
      <c r="IU243" s="252"/>
      <c r="IV243" s="252"/>
      <c r="IW243" s="252"/>
      <c r="IX243" s="252"/>
      <c r="IY243" s="5"/>
      <c r="IZ243" s="5"/>
      <c r="JE243" s="59"/>
      <c r="JF243" s="5"/>
      <c r="JH243" s="5"/>
      <c r="JI243" s="5"/>
      <c r="JJ243" s="59"/>
      <c r="JU243" s="5"/>
      <c r="JV243" s="5"/>
    </row>
    <row r="244" spans="1:402" ht="14.25" customHeight="1" x14ac:dyDescent="0.15">
      <c r="A244" s="2352" t="str">
        <f t="shared" si="1"/>
        <v>きゅうり数量</v>
      </c>
      <c r="B244" s="250" t="s">
        <v>33</v>
      </c>
      <c r="C244" s="394" t="s">
        <v>93</v>
      </c>
      <c r="D244" s="917">
        <v>70.709999999999994</v>
      </c>
      <c r="E244" s="918">
        <v>89.075000000000003</v>
      </c>
      <c r="F244" s="922">
        <v>124.56399999999999</v>
      </c>
      <c r="G244" s="924">
        <v>115.488</v>
      </c>
      <c r="H244" s="918">
        <v>134.31200000000001</v>
      </c>
      <c r="I244" s="961">
        <v>121.15600000000001</v>
      </c>
      <c r="J244" s="920">
        <v>148.21199999999999</v>
      </c>
      <c r="K244" s="918">
        <v>118.35</v>
      </c>
      <c r="L244" s="922">
        <v>215.62100000000001</v>
      </c>
      <c r="M244" s="920">
        <v>140.726</v>
      </c>
      <c r="N244" s="926">
        <v>164.89599999999999</v>
      </c>
      <c r="O244" s="922">
        <v>220.34700000000001</v>
      </c>
      <c r="P244" s="920">
        <v>187.57499999999999</v>
      </c>
      <c r="Q244" s="918">
        <v>218.80099999999999</v>
      </c>
      <c r="R244" s="923">
        <v>189.85499999999999</v>
      </c>
      <c r="S244" s="924">
        <v>158.14699999999999</v>
      </c>
      <c r="T244" s="918">
        <v>118.232</v>
      </c>
      <c r="U244" s="922"/>
      <c r="V244" s="924"/>
      <c r="W244" s="1077"/>
      <c r="X244" s="925"/>
      <c r="Y244" s="924"/>
      <c r="Z244" s="926"/>
      <c r="AA244" s="923"/>
      <c r="AB244" s="927"/>
      <c r="AC244" s="926"/>
      <c r="AD244" s="922"/>
      <c r="AE244" s="920"/>
      <c r="AF244" s="926"/>
      <c r="AG244" s="922"/>
      <c r="AH244" s="920"/>
      <c r="AI244" s="918"/>
      <c r="AJ244" s="922"/>
      <c r="AK244" s="920"/>
      <c r="AL244" s="918"/>
      <c r="AM244" s="928"/>
      <c r="AP244" s="55"/>
      <c r="AR244" s="1575"/>
      <c r="AS244" s="1575"/>
      <c r="AT244" s="1575"/>
      <c r="AU244" s="1575"/>
      <c r="AV244" s="1575"/>
      <c r="AX244" s="252"/>
      <c r="AY244" s="748"/>
      <c r="AZ244" s="748"/>
      <c r="BA244" s="748"/>
      <c r="BB244" s="767"/>
      <c r="BC244" s="767"/>
      <c r="BD244" s="787"/>
      <c r="BE244" s="748"/>
      <c r="BF244" s="748"/>
      <c r="BG244" s="748"/>
      <c r="BH244" s="767"/>
      <c r="BI244" s="767"/>
      <c r="BJ244" s="787"/>
      <c r="BK244" s="755"/>
      <c r="BL244" s="755"/>
      <c r="BM244" s="755"/>
      <c r="BN244" s="755"/>
      <c r="BO244" s="755"/>
      <c r="BP244" s="787"/>
      <c r="BQ244" s="767"/>
      <c r="BR244" s="767"/>
      <c r="BS244" s="767"/>
      <c r="BT244" s="252"/>
      <c r="BU244" s="748"/>
      <c r="BV244" s="758"/>
      <c r="BW244" s="767"/>
      <c r="BX244" s="767"/>
      <c r="BY244" s="767"/>
      <c r="BZ244" s="767"/>
      <c r="CA244" s="758"/>
      <c r="CB244" s="758"/>
      <c r="CC244" s="748"/>
      <c r="CD244" s="748"/>
      <c r="CE244" s="748"/>
      <c r="CF244" s="767"/>
      <c r="CG244" s="252"/>
      <c r="CH244" s="787"/>
      <c r="CI244" s="767"/>
      <c r="CJ244" s="767"/>
      <c r="CK244" s="767"/>
      <c r="CL244" s="767"/>
      <c r="CM244" s="767"/>
      <c r="CN244" s="787"/>
      <c r="CO244" s="755"/>
      <c r="CP244" s="755"/>
      <c r="CQ244" s="755"/>
      <c r="CR244" s="755"/>
      <c r="CS244" s="755"/>
      <c r="CT244" s="787"/>
      <c r="CU244" s="748"/>
      <c r="CV244" s="1343"/>
      <c r="CW244" s="748"/>
      <c r="CX244" s="767"/>
      <c r="CY244" s="748"/>
      <c r="CZ244" s="748"/>
      <c r="DA244" s="770"/>
      <c r="DB244" s="778"/>
      <c r="DC244" s="768"/>
      <c r="DD244" s="768"/>
      <c r="DE244" s="767"/>
      <c r="DF244" s="748"/>
      <c r="DG244" s="755"/>
      <c r="DH244" s="755"/>
      <c r="DI244" s="755"/>
      <c r="DJ244" s="755"/>
      <c r="DK244" s="755"/>
      <c r="DL244" s="787"/>
      <c r="DM244" s="770"/>
      <c r="DN244" s="778"/>
      <c r="DO244" s="768"/>
      <c r="DP244" s="748"/>
      <c r="DQ244" s="748"/>
      <c r="DR244" s="758"/>
      <c r="DS244" s="252"/>
      <c r="DT244" s="252"/>
      <c r="DU244" s="252"/>
      <c r="DV244" s="748"/>
      <c r="DW244" s="767"/>
      <c r="DX244" s="787"/>
      <c r="DY244" s="767"/>
      <c r="DZ244" s="767"/>
      <c r="EA244" s="767"/>
      <c r="EB244" s="748"/>
      <c r="EC244" s="748"/>
      <c r="ED244" s="787"/>
      <c r="EE244" s="755"/>
      <c r="EF244" s="755"/>
      <c r="EG244" s="755"/>
      <c r="EH244" s="755"/>
      <c r="EI244" s="755"/>
      <c r="EJ244" s="787"/>
      <c r="EK244" s="767"/>
      <c r="EL244" s="767"/>
      <c r="EM244" s="767"/>
      <c r="EN244" s="767"/>
      <c r="EO244" s="767"/>
      <c r="EP244" s="787"/>
      <c r="EQ244" s="252"/>
      <c r="ER244" s="252"/>
      <c r="ES244" s="252"/>
      <c r="ET244" s="748"/>
      <c r="EU244" s="252"/>
      <c r="EV244" s="784"/>
      <c r="EW244" s="767"/>
      <c r="EX244" s="767"/>
      <c r="EY244" s="767"/>
      <c r="EZ244" s="767"/>
      <c r="FA244" s="254"/>
      <c r="FB244" s="748"/>
      <c r="FC244" s="767"/>
      <c r="FD244" s="767"/>
      <c r="FE244" s="767"/>
      <c r="FF244" s="254"/>
      <c r="FG244" s="748"/>
      <c r="FH244" s="787"/>
      <c r="FI244" s="767"/>
      <c r="FJ244" s="767"/>
      <c r="FK244" s="767"/>
      <c r="FL244" s="748"/>
      <c r="FM244" s="767"/>
      <c r="FN244" s="787"/>
      <c r="FO244" s="773"/>
      <c r="FP244" s="762"/>
      <c r="FQ244" s="766"/>
      <c r="FR244" s="766"/>
      <c r="FS244" s="766"/>
      <c r="FT244" s="787"/>
      <c r="FU244" s="748"/>
      <c r="FV244" s="748"/>
      <c r="FW244" s="748"/>
      <c r="FX244" s="767"/>
      <c r="FY244" s="766"/>
      <c r="FZ244" s="787"/>
      <c r="GA244" s="545"/>
      <c r="GB244" s="753"/>
      <c r="GC244" s="546"/>
      <c r="GD244" s="546"/>
      <c r="GE244" s="546"/>
      <c r="GF244" s="827"/>
      <c r="GG244" s="767"/>
      <c r="GH244" s="767"/>
      <c r="GI244" s="767"/>
      <c r="GJ244" s="767"/>
      <c r="GK244" s="748"/>
      <c r="GL244" s="748"/>
      <c r="GM244" s="755"/>
      <c r="GN244" s="756"/>
      <c r="GO244" s="768"/>
      <c r="GP244" s="767"/>
      <c r="GQ244" s="767"/>
      <c r="GR244" s="748"/>
      <c r="GS244" s="5"/>
      <c r="GT244" s="5"/>
      <c r="GU244" s="5"/>
      <c r="GV244" s="5"/>
      <c r="GW244" s="792"/>
      <c r="GX244" s="792"/>
      <c r="GY244" s="758"/>
      <c r="GZ244" s="755"/>
      <c r="HA244" s="755"/>
      <c r="HB244" s="755"/>
      <c r="HC244" s="755"/>
      <c r="HD244" s="755"/>
      <c r="HE244" s="748"/>
      <c r="HF244" s="767"/>
      <c r="HG244" s="767"/>
      <c r="HH244" s="767"/>
      <c r="HI244" s="748"/>
      <c r="HJ244" s="767"/>
      <c r="HK244" s="767"/>
      <c r="HL244" s="755"/>
      <c r="HM244" s="755"/>
      <c r="HN244" s="755"/>
      <c r="HO244" s="755"/>
      <c r="HP244" s="755"/>
      <c r="HQ244" s="748"/>
      <c r="HS244" s="565"/>
      <c r="HT244" s="565"/>
      <c r="HU244" s="565"/>
      <c r="HV244" s="565"/>
      <c r="HW244" s="252"/>
      <c r="HX244" s="252"/>
      <c r="HY244" s="252"/>
      <c r="HZ244" s="252"/>
      <c r="IA244" s="5"/>
      <c r="IB244" s="5"/>
      <c r="IH244" s="5"/>
      <c r="IJ244" s="5"/>
      <c r="IK244" s="5"/>
      <c r="IL244" s="59"/>
      <c r="IM244" s="61"/>
      <c r="IN244" s="61"/>
      <c r="IO244" s="59"/>
      <c r="IP244" s="59"/>
      <c r="IQ244" s="5"/>
    </row>
    <row r="245" spans="1:402" ht="14.25" customHeight="1" x14ac:dyDescent="0.15">
      <c r="A245" s="2352" t="str">
        <f t="shared" si="1"/>
        <v>きゅうり金額</v>
      </c>
      <c r="B245" s="2350" t="str">
        <f>B244</f>
        <v>きゅうり</v>
      </c>
      <c r="C245" s="395" t="s">
        <v>94</v>
      </c>
      <c r="D245" s="929">
        <v>30423.579000000002</v>
      </c>
      <c r="E245" s="930">
        <v>42873.273999999998</v>
      </c>
      <c r="F245" s="934">
        <v>65181.771000000001</v>
      </c>
      <c r="G245" s="936">
        <v>59326.614000000001</v>
      </c>
      <c r="H245" s="930">
        <v>61301.444000000003</v>
      </c>
      <c r="I245" s="986">
        <v>47564.940999999999</v>
      </c>
      <c r="J245" s="932">
        <v>53066.131000000001</v>
      </c>
      <c r="K245" s="930">
        <v>44290.080000000002</v>
      </c>
      <c r="L245" s="934">
        <v>73893.351999999999</v>
      </c>
      <c r="M245" s="932">
        <v>44710.894999999997</v>
      </c>
      <c r="N245" s="938">
        <v>49766.137999999999</v>
      </c>
      <c r="O245" s="934">
        <v>55694.088000000003</v>
      </c>
      <c r="P245" s="972">
        <v>45541.387999999999</v>
      </c>
      <c r="Q245" s="930">
        <v>50826.101000000002</v>
      </c>
      <c r="R245" s="935">
        <v>46887.74</v>
      </c>
      <c r="S245" s="936">
        <v>45520.46</v>
      </c>
      <c r="T245" s="930">
        <v>33408.305</v>
      </c>
      <c r="U245" s="934"/>
      <c r="V245" s="936"/>
      <c r="W245" s="1078"/>
      <c r="X245" s="937"/>
      <c r="Y245" s="936"/>
      <c r="Z245" s="938"/>
      <c r="AA245" s="935"/>
      <c r="AB245" s="939"/>
      <c r="AC245" s="930"/>
      <c r="AD245" s="934"/>
      <c r="AE245" s="932"/>
      <c r="AF245" s="938"/>
      <c r="AG245" s="934"/>
      <c r="AH245" s="932"/>
      <c r="AI245" s="930"/>
      <c r="AJ245" s="934"/>
      <c r="AK245" s="932"/>
      <c r="AL245" s="930"/>
      <c r="AM245" s="940"/>
      <c r="AP245" s="55"/>
      <c r="AR245" s="1577"/>
      <c r="AS245" s="1577"/>
      <c r="AT245" s="1577"/>
      <c r="AU245" s="1575"/>
      <c r="AV245" s="1575"/>
      <c r="AX245" s="252"/>
      <c r="AY245" s="748"/>
      <c r="AZ245" s="748"/>
      <c r="BA245" s="748"/>
      <c r="BB245" s="767"/>
      <c r="BC245" s="748"/>
      <c r="BD245" s="758"/>
      <c r="BE245" s="767"/>
      <c r="BF245" s="767"/>
      <c r="BG245" s="767"/>
      <c r="BH245" s="767"/>
      <c r="BI245" s="748"/>
      <c r="BJ245" s="758"/>
      <c r="BK245" s="755"/>
      <c r="BL245" s="755"/>
      <c r="BM245" s="755"/>
      <c r="BN245" s="755"/>
      <c r="BO245" s="755"/>
      <c r="BP245" s="758"/>
      <c r="BQ245" s="748"/>
      <c r="BR245" s="748"/>
      <c r="BS245" s="748"/>
      <c r="BT245" s="767"/>
      <c r="BU245" s="252"/>
      <c r="BV245" s="758"/>
      <c r="BW245" s="252"/>
      <c r="BX245" s="252"/>
      <c r="BY245" s="252"/>
      <c r="BZ245" s="252"/>
      <c r="CA245" s="252"/>
      <c r="CB245" s="758"/>
      <c r="CC245" s="767"/>
      <c r="CD245" s="767"/>
      <c r="CE245" s="767"/>
      <c r="CF245" s="767"/>
      <c r="CG245" s="767"/>
      <c r="CH245" s="758"/>
      <c r="CI245" s="767"/>
      <c r="CJ245" s="767"/>
      <c r="CK245" s="748"/>
      <c r="CL245" s="748"/>
      <c r="CM245" s="767"/>
      <c r="CN245" s="758"/>
      <c r="CO245" s="767"/>
      <c r="CP245" s="767"/>
      <c r="CQ245" s="767"/>
      <c r="CR245" s="768"/>
      <c r="CS245" s="748"/>
      <c r="CT245" s="758"/>
      <c r="CU245" s="767"/>
      <c r="CV245" s="767"/>
      <c r="CW245" s="767"/>
      <c r="CX245" s="767"/>
      <c r="CY245" s="768"/>
      <c r="CZ245" s="787"/>
      <c r="DA245" s="767"/>
      <c r="DB245" s="767"/>
      <c r="DC245" s="767"/>
      <c r="DD245" s="748"/>
      <c r="DE245" s="768"/>
      <c r="DF245" s="758"/>
      <c r="DG245" s="767"/>
      <c r="DH245" s="767"/>
      <c r="DI245" s="767"/>
      <c r="DJ245" s="767"/>
      <c r="DK245" s="252"/>
      <c r="DL245" s="758"/>
      <c r="DM245" s="252"/>
      <c r="DN245" s="252"/>
      <c r="DO245" s="252"/>
      <c r="DP245" s="767"/>
      <c r="DQ245" s="767"/>
      <c r="DR245" s="758"/>
      <c r="DS245" s="252"/>
      <c r="DT245" s="252"/>
      <c r="DU245" s="252"/>
      <c r="DV245" s="748"/>
      <c r="DW245" s="767"/>
      <c r="DX245" s="758"/>
      <c r="DY245" s="770"/>
      <c r="DZ245" s="778"/>
      <c r="EA245" s="768"/>
      <c r="EB245" s="767"/>
      <c r="EC245" s="767"/>
      <c r="ED245" s="758"/>
      <c r="EE245" s="252"/>
      <c r="EF245" s="254"/>
      <c r="EG245" s="252"/>
      <c r="EH245" s="767"/>
      <c r="EI245" s="767"/>
      <c r="EJ245" s="758"/>
      <c r="EK245" s="767"/>
      <c r="EL245" s="1344"/>
      <c r="EM245" s="767"/>
      <c r="EN245" s="252"/>
      <c r="EO245" s="767"/>
      <c r="EP245" s="758"/>
      <c r="EQ245" s="767"/>
      <c r="ER245" s="1344"/>
      <c r="ES245" s="767"/>
      <c r="ET245" s="768"/>
      <c r="EU245" s="768"/>
      <c r="EV245" s="758"/>
      <c r="EW245" s="755"/>
      <c r="EX245" s="755"/>
      <c r="EY245" s="755"/>
      <c r="EZ245" s="755"/>
      <c r="FA245" s="755"/>
      <c r="FB245" s="758"/>
      <c r="FC245" s="770"/>
      <c r="FD245" s="778"/>
      <c r="FE245" s="768"/>
      <c r="FF245" s="748"/>
      <c r="FG245" s="748"/>
      <c r="FH245" s="787"/>
      <c r="FI245" s="252"/>
      <c r="FJ245" s="252"/>
      <c r="FK245" s="252"/>
      <c r="FL245" s="748"/>
      <c r="FM245" s="767"/>
      <c r="FN245" s="758"/>
      <c r="FO245" s="767"/>
      <c r="FP245" s="767"/>
      <c r="FQ245" s="767"/>
      <c r="FR245" s="767"/>
      <c r="FS245" s="748"/>
      <c r="FT245" s="758"/>
      <c r="FU245" s="755"/>
      <c r="FV245" s="755"/>
      <c r="FW245" s="755"/>
      <c r="FX245" s="755"/>
      <c r="FY245" s="755"/>
      <c r="FZ245" s="758"/>
      <c r="GA245" s="767"/>
      <c r="GB245" s="767"/>
      <c r="GC245" s="767"/>
      <c r="GD245" s="767"/>
      <c r="GE245" s="748"/>
      <c r="GF245" s="758"/>
      <c r="GG245" s="748"/>
      <c r="GH245" s="748"/>
      <c r="GI245" s="748"/>
      <c r="GJ245" s="767"/>
      <c r="GK245" s="748"/>
      <c r="GL245" s="758"/>
      <c r="GM245" s="252"/>
      <c r="GN245" s="252"/>
      <c r="GO245" s="252"/>
      <c r="GP245" s="748"/>
      <c r="GQ245" s="252"/>
      <c r="GR245" s="758"/>
      <c r="GS245" s="767"/>
      <c r="GT245" s="767"/>
      <c r="GU245" s="767"/>
      <c r="GV245" s="748"/>
      <c r="GW245" s="767"/>
      <c r="GX245" s="780"/>
      <c r="GY245" s="767"/>
      <c r="GZ245" s="767"/>
      <c r="HA245" s="767"/>
      <c r="HB245" s="748"/>
      <c r="HC245" s="757"/>
      <c r="HD245" s="758"/>
      <c r="HE245" s="252"/>
      <c r="HF245" s="252"/>
      <c r="HG245" s="252"/>
      <c r="HH245" s="767"/>
      <c r="HI245" s="767"/>
      <c r="HJ245" s="758"/>
      <c r="HK245" s="767"/>
      <c r="HL245" s="767"/>
      <c r="HM245" s="767"/>
      <c r="HN245" s="748"/>
      <c r="HO245" s="767"/>
      <c r="HP245" s="758"/>
      <c r="HQ245" s="767"/>
      <c r="HR245" s="767"/>
      <c r="HS245" s="767"/>
      <c r="HT245" s="748"/>
      <c r="HU245" s="767"/>
      <c r="HV245" s="758"/>
      <c r="HW245" s="770"/>
      <c r="HX245" s="770"/>
      <c r="HY245" s="770"/>
      <c r="HZ245" s="767"/>
      <c r="IA245" s="748"/>
      <c r="IB245" s="758"/>
      <c r="IC245" s="773"/>
      <c r="ID245" s="762"/>
      <c r="IE245" s="766"/>
      <c r="IF245" s="766"/>
      <c r="IG245" s="766"/>
      <c r="IH245" s="758"/>
      <c r="II245" s="545"/>
      <c r="IJ245" s="753"/>
      <c r="IK245" s="546"/>
      <c r="IL245" s="546"/>
      <c r="IM245" s="546"/>
      <c r="IN245" s="764"/>
      <c r="IO245" s="748"/>
      <c r="IP245" s="748"/>
      <c r="IQ245" s="748"/>
      <c r="IR245" s="748"/>
      <c r="IS245" s="767"/>
      <c r="IT245" s="758"/>
      <c r="IU245" s="767"/>
      <c r="IV245" s="767"/>
      <c r="IW245" s="767"/>
      <c r="IX245" s="767"/>
      <c r="IY245" s="767"/>
      <c r="IZ245" s="767"/>
      <c r="JA245" s="59"/>
      <c r="JB245" s="59"/>
      <c r="JC245" s="59"/>
      <c r="JD245" s="59"/>
      <c r="JE245" s="792"/>
      <c r="JF245" s="5"/>
      <c r="JG245" s="758"/>
      <c r="JH245" s="755"/>
      <c r="JI245" s="755"/>
      <c r="JJ245" s="755"/>
      <c r="JK245" s="755"/>
      <c r="JL245" s="755"/>
      <c r="JM245" s="758"/>
      <c r="JN245" s="748"/>
      <c r="JO245" s="748"/>
      <c r="JP245" s="748"/>
      <c r="JQ245" s="767"/>
      <c r="JR245" s="757"/>
      <c r="JS245" s="758"/>
      <c r="JT245" s="252"/>
      <c r="JU245" s="252"/>
      <c r="JV245" s="252"/>
      <c r="JW245" s="748"/>
      <c r="JX245" s="252"/>
      <c r="JY245" s="758"/>
      <c r="JZ245" s="767"/>
      <c r="KA245" s="767"/>
      <c r="KB245" s="767"/>
      <c r="KC245" s="767"/>
      <c r="KD245" s="748"/>
      <c r="KE245" s="758"/>
      <c r="KF245" s="748"/>
      <c r="KG245" s="787"/>
      <c r="KH245" s="787"/>
      <c r="KI245" s="787"/>
      <c r="KJ245" s="758"/>
      <c r="KK245" s="758"/>
      <c r="KL245" s="758"/>
      <c r="KM245" s="767"/>
      <c r="KN245" s="767"/>
      <c r="KO245" s="748"/>
      <c r="KP245" s="748"/>
      <c r="KQ245" s="758"/>
      <c r="KR245" s="767"/>
      <c r="KS245" s="767"/>
      <c r="KT245" s="767"/>
      <c r="KU245" s="748"/>
      <c r="KV245" s="758"/>
      <c r="KW245" s="758"/>
      <c r="KX245" s="755"/>
      <c r="KY245" s="755"/>
      <c r="KZ245" s="755"/>
      <c r="LA245" s="755"/>
      <c r="LB245" s="755"/>
      <c r="LC245" s="767"/>
      <c r="LD245" s="755"/>
      <c r="LE245" s="755"/>
      <c r="LF245" s="755"/>
      <c r="LG245" s="755"/>
      <c r="LH245" s="755"/>
      <c r="LI245" s="767"/>
      <c r="LJ245" s="748"/>
      <c r="LK245" s="748"/>
      <c r="LL245" s="748"/>
      <c r="LM245" s="767"/>
      <c r="LN245" s="767"/>
      <c r="LO245" s="748"/>
      <c r="LP245" s="755"/>
      <c r="LQ245" s="755"/>
      <c r="LR245" s="755"/>
      <c r="LS245" s="755"/>
      <c r="LT245" s="755"/>
      <c r="LU245" s="758"/>
      <c r="LW245" s="565"/>
      <c r="LX245" s="565"/>
      <c r="LY245" s="565"/>
      <c r="LZ245" s="565"/>
      <c r="MA245" s="5"/>
      <c r="MB245" s="576"/>
      <c r="MC245" s="576"/>
      <c r="MD245" s="576"/>
      <c r="ME245" s="576"/>
      <c r="MF245" s="576"/>
      <c r="MG245" s="5"/>
      <c r="MH245" s="5"/>
      <c r="MI245" s="5"/>
      <c r="MM245" s="5"/>
      <c r="MN245" s="61"/>
      <c r="MO245" s="59"/>
      <c r="MP245" s="59"/>
      <c r="MQ245" s="59"/>
      <c r="MV245" s="252"/>
      <c r="MZ245" s="252"/>
      <c r="NA245" s="5"/>
      <c r="NB245" s="279"/>
      <c r="NC245" s="252"/>
      <c r="ND245" s="252"/>
      <c r="NE245" s="252"/>
      <c r="NF245" s="252"/>
      <c r="NG245" s="5"/>
      <c r="NH245" s="5"/>
      <c r="NK245" s="61"/>
      <c r="NL245" s="59"/>
      <c r="NN245" s="5"/>
      <c r="NP245" s="5"/>
      <c r="NQ245" s="5"/>
      <c r="NR245" s="59"/>
      <c r="NS245" s="61"/>
      <c r="NT245" s="61"/>
      <c r="NU245" s="59"/>
      <c r="NV245" s="59"/>
      <c r="NW245" s="59"/>
      <c r="OJ245" s="258"/>
      <c r="OK245" s="258"/>
      <c r="OL245" s="258"/>
    </row>
    <row r="246" spans="1:402" ht="14.25" customHeight="1" x14ac:dyDescent="0.15">
      <c r="A246" s="2352" t="str">
        <f t="shared" si="1"/>
        <v>きゅうり価格</v>
      </c>
      <c r="B246" s="2351" t="str">
        <f>B244</f>
        <v>きゅうり</v>
      </c>
      <c r="C246" s="417" t="s">
        <v>96</v>
      </c>
      <c r="D246" s="941">
        <v>430</v>
      </c>
      <c r="E246" s="942">
        <v>481</v>
      </c>
      <c r="F246" s="946">
        <v>523</v>
      </c>
      <c r="G246" s="948">
        <v>514</v>
      </c>
      <c r="H246" s="942">
        <v>456</v>
      </c>
      <c r="I246" s="943">
        <v>393</v>
      </c>
      <c r="J246" s="944">
        <v>358</v>
      </c>
      <c r="K246" s="942">
        <v>374</v>
      </c>
      <c r="L246" s="946">
        <v>343</v>
      </c>
      <c r="M246" s="944">
        <v>318</v>
      </c>
      <c r="N246" s="942">
        <v>302</v>
      </c>
      <c r="O246" s="946">
        <v>253</v>
      </c>
      <c r="P246" s="944">
        <v>243</v>
      </c>
      <c r="Q246" s="942">
        <v>232</v>
      </c>
      <c r="R246" s="947">
        <v>247</v>
      </c>
      <c r="S246" s="944">
        <v>288</v>
      </c>
      <c r="T246" s="942">
        <v>283</v>
      </c>
      <c r="U246" s="946"/>
      <c r="V246" s="948"/>
      <c r="W246" s="980"/>
      <c r="X246" s="947"/>
      <c r="Y246" s="948"/>
      <c r="Z246" s="949"/>
      <c r="AA246" s="947"/>
      <c r="AB246" s="950"/>
      <c r="AC246" s="942"/>
      <c r="AD246" s="946"/>
      <c r="AE246" s="944"/>
      <c r="AF246" s="949"/>
      <c r="AG246" s="946"/>
      <c r="AH246" s="944"/>
      <c r="AI246" s="942"/>
      <c r="AJ246" s="946"/>
      <c r="AK246" s="944"/>
      <c r="AL246" s="942"/>
      <c r="AM246" s="951"/>
      <c r="AP246" s="55"/>
      <c r="AQ246" s="784"/>
      <c r="AR246" s="1575"/>
      <c r="AS246" s="1575"/>
      <c r="AT246" s="1575"/>
      <c r="AU246" s="1577"/>
      <c r="AV246" s="1575"/>
      <c r="AW246" s="787"/>
      <c r="AX246" s="252"/>
      <c r="AY246" s="767"/>
      <c r="AZ246" s="767"/>
      <c r="BA246" s="767"/>
      <c r="BB246" s="767"/>
      <c r="BC246" s="748"/>
      <c r="BD246" s="758"/>
      <c r="BE246" s="748"/>
      <c r="BF246" s="748"/>
      <c r="BG246" s="748"/>
      <c r="BH246" s="767"/>
      <c r="BI246" s="768"/>
      <c r="BJ246" s="758"/>
      <c r="BK246" s="755"/>
      <c r="BL246" s="755"/>
      <c r="BM246" s="755"/>
      <c r="BN246" s="755"/>
      <c r="BO246" s="755"/>
      <c r="BP246" s="758"/>
      <c r="BQ246" s="767"/>
      <c r="BR246" s="767"/>
      <c r="BS246" s="767"/>
      <c r="BT246" s="748"/>
      <c r="BU246" s="768"/>
      <c r="BV246" s="758"/>
      <c r="BW246" s="252"/>
      <c r="BX246" s="252"/>
      <c r="BY246" s="252"/>
      <c r="BZ246" s="768"/>
      <c r="CA246" s="767"/>
      <c r="CB246" s="758"/>
      <c r="CC246" s="767"/>
      <c r="CD246" s="767"/>
      <c r="CE246" s="767"/>
      <c r="CF246" s="768"/>
      <c r="CG246" s="768"/>
      <c r="CH246" s="758"/>
      <c r="CI246" s="767"/>
      <c r="CJ246" s="767"/>
      <c r="CK246" s="767"/>
      <c r="CL246" s="768"/>
      <c r="CM246" s="767"/>
      <c r="CN246" s="758"/>
      <c r="CO246" s="767"/>
      <c r="CP246" s="767"/>
      <c r="CQ246" s="767"/>
      <c r="CR246" s="768"/>
      <c r="CS246" s="768"/>
      <c r="CT246" s="787"/>
      <c r="CU246" s="748"/>
      <c r="CV246" s="748"/>
      <c r="CW246" s="748"/>
      <c r="CX246" s="767"/>
      <c r="CY246" s="748"/>
      <c r="CZ246" s="758"/>
      <c r="DA246" s="767"/>
      <c r="DB246" s="767"/>
      <c r="DC246" s="767"/>
      <c r="DD246" s="767"/>
      <c r="DE246" s="767"/>
      <c r="DF246" s="758"/>
      <c r="DG246" s="755"/>
      <c r="DH246" s="755"/>
      <c r="DI246" s="755"/>
      <c r="DJ246" s="755"/>
      <c r="DK246" s="755"/>
      <c r="DL246" s="758"/>
      <c r="DM246" s="252"/>
      <c r="DN246" s="252"/>
      <c r="DO246" s="252"/>
      <c r="DP246" s="748"/>
      <c r="DQ246" s="767"/>
      <c r="DR246" s="787"/>
      <c r="DS246" s="755"/>
      <c r="DT246" s="755"/>
      <c r="DU246" s="755"/>
      <c r="DV246" s="755"/>
      <c r="DW246" s="755"/>
      <c r="DX246" s="758"/>
      <c r="DY246" s="770"/>
      <c r="DZ246" s="778"/>
      <c r="EA246" s="768"/>
      <c r="EB246" s="768"/>
      <c r="EC246" s="767"/>
      <c r="ED246" s="758"/>
      <c r="EE246" s="767"/>
      <c r="EF246" s="767"/>
      <c r="EG246" s="767"/>
      <c r="EH246" s="767"/>
      <c r="EI246" s="767"/>
      <c r="EJ246" s="758"/>
      <c r="EK246" s="767"/>
      <c r="EL246" s="767"/>
      <c r="EM246" s="767"/>
      <c r="EN246" s="767"/>
      <c r="EO246" s="748"/>
      <c r="EP246" s="758"/>
      <c r="EQ246" s="767"/>
      <c r="ER246" s="1344"/>
      <c r="ES246" s="767"/>
      <c r="ET246" s="767"/>
      <c r="EU246" s="768"/>
      <c r="EV246" s="758"/>
      <c r="EW246" s="755"/>
      <c r="EX246" s="755"/>
      <c r="EY246" s="755"/>
      <c r="EZ246" s="755"/>
      <c r="FA246" s="755"/>
      <c r="FB246" s="758"/>
      <c r="FC246" s="770"/>
      <c r="FD246" s="778"/>
      <c r="FE246" s="768"/>
      <c r="FF246" s="748"/>
      <c r="FG246" s="748"/>
      <c r="FH246" s="758"/>
      <c r="FI246" s="252"/>
      <c r="FJ246" s="252"/>
      <c r="FK246" s="252"/>
      <c r="FL246" s="748"/>
      <c r="FM246" s="767"/>
      <c r="FN246" s="758"/>
      <c r="FO246" s="748"/>
      <c r="FP246" s="748"/>
      <c r="FQ246" s="748"/>
      <c r="FR246" s="748"/>
      <c r="FS246" s="748"/>
      <c r="FT246" s="758"/>
      <c r="FU246" s="755"/>
      <c r="FV246" s="755"/>
      <c r="FW246" s="755"/>
      <c r="FX246" s="755"/>
      <c r="FY246" s="755"/>
      <c r="FZ246" s="758"/>
      <c r="GA246" s="767"/>
      <c r="GB246" s="767"/>
      <c r="GC246" s="767"/>
      <c r="GD246" s="767"/>
      <c r="GE246" s="767"/>
      <c r="GF246" s="758"/>
      <c r="GG246" s="767"/>
      <c r="GH246" s="767"/>
      <c r="GI246" s="767"/>
      <c r="GJ246" s="767"/>
      <c r="GK246" s="757"/>
      <c r="GL246" s="758"/>
      <c r="GM246" s="252"/>
      <c r="GN246" s="252"/>
      <c r="GO246" s="252"/>
      <c r="GP246" s="748"/>
      <c r="GQ246" s="252"/>
      <c r="GR246" s="758"/>
      <c r="GS246" s="767"/>
      <c r="GT246" s="780"/>
      <c r="GU246" s="767"/>
      <c r="GV246" s="767"/>
      <c r="GW246" s="254"/>
      <c r="GX246" s="780"/>
      <c r="GY246" s="748"/>
      <c r="GZ246" s="748"/>
      <c r="HA246" s="748"/>
      <c r="HB246" s="748"/>
      <c r="HC246" s="748"/>
      <c r="HD246" s="758"/>
      <c r="HE246" s="767"/>
      <c r="HF246" s="767"/>
      <c r="HG246" s="767"/>
      <c r="HH246" s="748"/>
      <c r="HI246" s="767"/>
      <c r="HJ246" s="758"/>
      <c r="HK246" s="767"/>
      <c r="HL246" s="767"/>
      <c r="HM246" s="767"/>
      <c r="HN246" s="768"/>
      <c r="HO246" s="748"/>
      <c r="HP246" s="758"/>
      <c r="HQ246" s="773"/>
      <c r="HR246" s="762"/>
      <c r="HS246" s="766"/>
      <c r="HT246" s="766"/>
      <c r="HU246" s="766"/>
      <c r="HV246" s="758"/>
      <c r="HW246" s="545"/>
      <c r="HX246" s="753"/>
      <c r="HY246" s="546"/>
      <c r="HZ246" s="546"/>
      <c r="IA246" s="546"/>
      <c r="IB246" s="764"/>
      <c r="IC246" s="252"/>
      <c r="ID246" s="252"/>
      <c r="IE246" s="252"/>
      <c r="IF246" s="252"/>
      <c r="IG246" s="748"/>
      <c r="IH246" s="758"/>
      <c r="II246" s="767"/>
      <c r="IJ246" s="767"/>
      <c r="IK246" s="767"/>
      <c r="IL246" s="748"/>
      <c r="IM246" s="767"/>
      <c r="IN246" s="767"/>
      <c r="IO246" s="792"/>
      <c r="IP246" s="792"/>
      <c r="IQ246" s="792"/>
      <c r="IR246" s="59"/>
      <c r="IS246" s="5"/>
      <c r="IT246" s="5"/>
      <c r="IU246" s="758"/>
      <c r="IV246" s="755"/>
      <c r="IW246" s="755"/>
      <c r="IX246" s="755"/>
      <c r="IY246" s="755"/>
      <c r="IZ246" s="755"/>
      <c r="JA246" s="748"/>
      <c r="JB246" s="748"/>
      <c r="JC246" s="748"/>
      <c r="JD246" s="748"/>
      <c r="JE246" s="767"/>
      <c r="JF246" s="748"/>
      <c r="JG246" s="758"/>
      <c r="JH246" s="755"/>
      <c r="JI246" s="756"/>
      <c r="JJ246" s="757"/>
      <c r="JK246" s="767"/>
      <c r="JL246" s="748"/>
      <c r="JM246" s="758"/>
      <c r="JN246" s="252"/>
      <c r="JO246" s="252"/>
      <c r="JP246" s="252"/>
      <c r="JQ246" s="252"/>
      <c r="JR246" s="252"/>
      <c r="JS246" s="758"/>
      <c r="JT246" s="758"/>
      <c r="JU246" s="758"/>
      <c r="JV246" s="758"/>
      <c r="JW246" s="787"/>
      <c r="JX246" s="758"/>
      <c r="JY246" s="787"/>
      <c r="JZ246" s="755"/>
      <c r="KA246" s="755"/>
      <c r="KB246" s="755"/>
      <c r="KC246" s="755"/>
      <c r="KD246" s="755"/>
      <c r="KE246" s="767"/>
      <c r="KF246" s="755"/>
      <c r="KG246" s="755"/>
      <c r="KH246" s="755"/>
      <c r="KI246" s="755"/>
      <c r="KJ246" s="755"/>
      <c r="KK246" s="767"/>
      <c r="KL246" s="767"/>
      <c r="KM246" s="767"/>
      <c r="KN246" s="767"/>
      <c r="KO246" s="748"/>
      <c r="KP246" s="768"/>
      <c r="KQ246" s="767"/>
      <c r="KR246" s="755"/>
      <c r="KS246" s="755"/>
      <c r="KT246" s="755"/>
      <c r="KU246" s="755"/>
      <c r="KV246" s="755"/>
      <c r="KW246" s="758"/>
      <c r="KY246" s="565"/>
      <c r="KZ246" s="565"/>
      <c r="LA246" s="565"/>
      <c r="LB246" s="565"/>
      <c r="LC246" s="5"/>
      <c r="LD246" s="565"/>
      <c r="LE246" s="747"/>
      <c r="LF246" s="576"/>
      <c r="LG246" s="576"/>
      <c r="LH246" s="748"/>
      <c r="LI246" s="101"/>
      <c r="LJ246" s="5"/>
      <c r="LK246" s="5"/>
      <c r="LO246" s="5"/>
      <c r="LP246" s="61"/>
      <c r="LQ246" s="59"/>
      <c r="LR246" s="59"/>
      <c r="LS246" s="59"/>
      <c r="LW246" s="252"/>
      <c r="LX246" s="5"/>
      <c r="LY246" s="59"/>
      <c r="MB246" s="5"/>
      <c r="MC246" s="5"/>
      <c r="MD246" s="279"/>
      <c r="ME246" s="252"/>
      <c r="MF246" s="252"/>
      <c r="MG246" s="252"/>
      <c r="MH246" s="252"/>
      <c r="MI246" s="5"/>
      <c r="MJ246" s="5"/>
      <c r="MN246" s="5"/>
      <c r="MO246" s="59"/>
      <c r="MP246" s="61"/>
      <c r="MQ246" s="61"/>
      <c r="MR246" s="59"/>
      <c r="MS246" s="59"/>
      <c r="MT246" s="59"/>
    </row>
    <row r="247" spans="1:402" ht="14.25" customHeight="1" x14ac:dyDescent="0.15">
      <c r="A247" s="2352" t="str">
        <f t="shared" si="1"/>
        <v>なす数量</v>
      </c>
      <c r="B247" s="250" t="s">
        <v>34</v>
      </c>
      <c r="C247" s="394" t="s">
        <v>93</v>
      </c>
      <c r="D247" s="917">
        <v>1.8939999999999999</v>
      </c>
      <c r="E247" s="918">
        <v>1.6779999999999999</v>
      </c>
      <c r="F247" s="922">
        <v>2.677</v>
      </c>
      <c r="G247" s="924">
        <v>2.9180000000000001</v>
      </c>
      <c r="H247" s="918">
        <v>2.8370000000000002</v>
      </c>
      <c r="I247" s="961">
        <v>2.4279999999999999</v>
      </c>
      <c r="J247" s="920">
        <v>3.2480000000000002</v>
      </c>
      <c r="K247" s="918">
        <v>2.835</v>
      </c>
      <c r="L247" s="922">
        <v>4.8940000000000001</v>
      </c>
      <c r="M247" s="920">
        <v>4.0970000000000004</v>
      </c>
      <c r="N247" s="926">
        <v>4.3099999999999996</v>
      </c>
      <c r="O247" s="922">
        <v>5.9509999999999996</v>
      </c>
      <c r="P247" s="920">
        <v>5.4980000000000002</v>
      </c>
      <c r="Q247" s="918">
        <v>8.44</v>
      </c>
      <c r="R247" s="923">
        <v>9.4369999999999994</v>
      </c>
      <c r="S247" s="924">
        <v>19.096</v>
      </c>
      <c r="T247" s="918">
        <v>36.344000000000001</v>
      </c>
      <c r="U247" s="922"/>
      <c r="V247" s="924"/>
      <c r="W247" s="1077"/>
      <c r="X247" s="925"/>
      <c r="Y247" s="924"/>
      <c r="Z247" s="926"/>
      <c r="AA247" s="923"/>
      <c r="AB247" s="927"/>
      <c r="AC247" s="926"/>
      <c r="AD247" s="922"/>
      <c r="AE247" s="920"/>
      <c r="AF247" s="926"/>
      <c r="AG247" s="922"/>
      <c r="AH247" s="920"/>
      <c r="AI247" s="918"/>
      <c r="AJ247" s="922"/>
      <c r="AK247" s="920"/>
      <c r="AL247" s="918"/>
      <c r="AM247" s="928"/>
      <c r="AP247" s="55"/>
      <c r="AR247" s="1576"/>
      <c r="AS247" s="1576"/>
      <c r="AT247" s="1576"/>
      <c r="AU247" s="1575"/>
      <c r="AV247" s="1577"/>
      <c r="AX247" s="778"/>
      <c r="AY247" s="767"/>
      <c r="AZ247" s="767"/>
      <c r="BA247" s="767"/>
      <c r="BB247" s="767"/>
      <c r="BC247" s="767"/>
      <c r="BD247" s="787"/>
      <c r="BE247" s="767"/>
      <c r="BF247" s="767"/>
      <c r="BG247" s="767"/>
      <c r="BH247" s="767"/>
      <c r="BI247" s="767"/>
      <c r="BJ247" s="787"/>
      <c r="BK247" s="755"/>
      <c r="BL247" s="755"/>
      <c r="BM247" s="755"/>
      <c r="BN247" s="755"/>
      <c r="BO247" s="755"/>
      <c r="BP247" s="758"/>
      <c r="BQ247" s="252"/>
      <c r="BR247" s="252"/>
      <c r="BS247" s="252"/>
      <c r="BT247" s="748"/>
      <c r="BU247" s="767"/>
      <c r="BV247" s="758"/>
      <c r="BW247" s="748"/>
      <c r="BX247" s="748"/>
      <c r="BY247" s="748"/>
      <c r="BZ247" s="767"/>
      <c r="CA247" s="767"/>
      <c r="CB247" s="787"/>
      <c r="CC247" s="755"/>
      <c r="CD247" s="755"/>
      <c r="CE247" s="755"/>
      <c r="CF247" s="755"/>
      <c r="CG247" s="755"/>
      <c r="CH247" s="787"/>
      <c r="CI247" s="770"/>
      <c r="CJ247" s="778"/>
      <c r="CK247" s="768"/>
      <c r="CL247" s="767"/>
      <c r="CM247" s="767"/>
      <c r="CN247" s="787"/>
      <c r="CO247" s="252"/>
      <c r="CP247" s="254"/>
      <c r="CQ247" s="252"/>
      <c r="CR247" s="767"/>
      <c r="CS247" s="748"/>
      <c r="CT247" s="748"/>
      <c r="CU247" s="748"/>
      <c r="CV247" s="1343"/>
      <c r="CW247" s="748"/>
      <c r="CX247" s="767"/>
      <c r="CY247" s="767"/>
      <c r="CZ247" s="748"/>
      <c r="DA247" s="755"/>
      <c r="DB247" s="755"/>
      <c r="DC247" s="755"/>
      <c r="DD247" s="755"/>
      <c r="DE247" s="755"/>
      <c r="DF247" s="787"/>
      <c r="DG247" s="770"/>
      <c r="DH247" s="778"/>
      <c r="DI247" s="768"/>
      <c r="DJ247" s="748"/>
      <c r="DK247" s="748"/>
      <c r="DL247" s="758"/>
      <c r="DM247" s="252"/>
      <c r="DN247" s="252"/>
      <c r="DO247" s="252"/>
      <c r="DP247" s="748"/>
      <c r="DQ247" s="767"/>
      <c r="DR247" s="787"/>
      <c r="DS247" s="767"/>
      <c r="DT247" s="767"/>
      <c r="DU247" s="767"/>
      <c r="DV247" s="757"/>
      <c r="DW247" s="748"/>
      <c r="DX247" s="758"/>
      <c r="DY247" s="755"/>
      <c r="DZ247" s="755"/>
      <c r="EA247" s="755"/>
      <c r="EB247" s="755"/>
      <c r="EC247" s="755"/>
      <c r="ED247" s="784"/>
      <c r="EE247" s="767"/>
      <c r="EF247" s="767"/>
      <c r="EG247" s="767"/>
      <c r="EH247" s="748"/>
      <c r="EI247" s="767"/>
      <c r="EJ247" s="748"/>
      <c r="EK247" s="770"/>
      <c r="EL247" s="756"/>
      <c r="EM247" s="757"/>
      <c r="EN247" s="767"/>
      <c r="EO247" s="252"/>
      <c r="EP247" s="787"/>
      <c r="EQ247" s="767"/>
      <c r="ER247" s="767"/>
      <c r="ES247" s="767"/>
      <c r="ET247" s="748"/>
      <c r="EU247" s="767"/>
      <c r="EV247" s="787"/>
      <c r="EW247" s="767"/>
      <c r="EX247" s="767"/>
      <c r="EY247" s="767"/>
      <c r="EZ247" s="748"/>
      <c r="FA247" s="767"/>
      <c r="FB247" s="787"/>
      <c r="FC247" s="545"/>
      <c r="FD247" s="753"/>
      <c r="FE247" s="546"/>
      <c r="FF247" s="546"/>
      <c r="FG247" s="546"/>
      <c r="FH247" s="827"/>
      <c r="FI247" s="748"/>
      <c r="FJ247" s="748"/>
      <c r="FK247" s="748"/>
      <c r="FL247" s="748"/>
      <c r="FM247" s="767"/>
      <c r="FN247" s="748"/>
      <c r="FO247" s="748"/>
      <c r="FP247" s="767"/>
      <c r="FQ247" s="767"/>
      <c r="FR247" s="767"/>
      <c r="FS247" s="768"/>
      <c r="FT247" s="767"/>
      <c r="FU247" s="767"/>
      <c r="FV247" s="755"/>
      <c r="FW247" s="755"/>
      <c r="FX247" s="755"/>
      <c r="FY247" s="755"/>
      <c r="FZ247" s="755"/>
      <c r="GA247" s="748"/>
      <c r="GC247" s="565"/>
      <c r="GD247" s="565"/>
      <c r="GE247" s="565"/>
      <c r="GF247" s="565"/>
      <c r="GG247" s="252"/>
      <c r="GH247" s="252"/>
      <c r="GI247" s="252"/>
      <c r="GJ247" s="252"/>
      <c r="GK247" s="5"/>
      <c r="GL247" s="5"/>
      <c r="GO247" s="5"/>
      <c r="GP247" s="5"/>
      <c r="GQ247" s="59"/>
      <c r="GR247" s="61"/>
      <c r="GS247" s="61"/>
      <c r="GT247" s="59"/>
      <c r="GU247" s="59"/>
      <c r="GV247" s="5"/>
    </row>
    <row r="248" spans="1:402" ht="14.25" customHeight="1" x14ac:dyDescent="0.15">
      <c r="A248" s="2352" t="str">
        <f t="shared" si="1"/>
        <v>なす金額</v>
      </c>
      <c r="B248" s="2350" t="str">
        <f>B247</f>
        <v>なす</v>
      </c>
      <c r="C248" s="395" t="s">
        <v>94</v>
      </c>
      <c r="D248" s="929">
        <v>1381.857</v>
      </c>
      <c r="E248" s="930">
        <v>1108.7449999999999</v>
      </c>
      <c r="F248" s="934">
        <v>1732.644</v>
      </c>
      <c r="G248" s="936">
        <v>1785.8050000000001</v>
      </c>
      <c r="H248" s="930">
        <v>1409.337</v>
      </c>
      <c r="I248" s="986">
        <v>1191.8399999999999</v>
      </c>
      <c r="J248" s="932">
        <v>1587.8989999999999</v>
      </c>
      <c r="K248" s="930">
        <v>1548.607</v>
      </c>
      <c r="L248" s="934">
        <v>2440.902</v>
      </c>
      <c r="M248" s="932">
        <v>1938.4390000000001</v>
      </c>
      <c r="N248" s="938">
        <v>1787.614</v>
      </c>
      <c r="O248" s="934">
        <v>2252.6779999999999</v>
      </c>
      <c r="P248" s="972">
        <v>1884.479</v>
      </c>
      <c r="Q248" s="930">
        <v>2687.4989999999998</v>
      </c>
      <c r="R248" s="935">
        <v>3291.46</v>
      </c>
      <c r="S248" s="936">
        <v>8007.6660000000002</v>
      </c>
      <c r="T248" s="930">
        <v>13797.075000000001</v>
      </c>
      <c r="U248" s="934"/>
      <c r="V248" s="936"/>
      <c r="W248" s="1078"/>
      <c r="X248" s="937"/>
      <c r="Y248" s="936"/>
      <c r="Z248" s="938"/>
      <c r="AA248" s="935"/>
      <c r="AB248" s="939"/>
      <c r="AC248" s="930"/>
      <c r="AD248" s="934"/>
      <c r="AE248" s="932"/>
      <c r="AF248" s="938"/>
      <c r="AG248" s="934"/>
      <c r="AH248" s="932"/>
      <c r="AI248" s="930"/>
      <c r="AJ248" s="934"/>
      <c r="AK248" s="932"/>
      <c r="AL248" s="930"/>
      <c r="AM248" s="940"/>
      <c r="AP248" s="55"/>
      <c r="AR248" s="1576"/>
      <c r="AS248" s="1576"/>
      <c r="AT248" s="1576"/>
      <c r="AU248" s="1576"/>
      <c r="AV248" s="1575"/>
      <c r="AX248" s="767"/>
      <c r="AY248" s="767"/>
      <c r="AZ248" s="767"/>
      <c r="BA248" s="767"/>
      <c r="BB248" s="767"/>
      <c r="BC248" s="768"/>
      <c r="BD248" s="758"/>
      <c r="BE248" s="767"/>
      <c r="BF248" s="767"/>
      <c r="BG248" s="767"/>
      <c r="BH248" s="768"/>
      <c r="BI248" s="767"/>
      <c r="BJ248" s="758"/>
      <c r="BK248" s="767"/>
      <c r="BL248" s="767"/>
      <c r="BM248" s="767"/>
      <c r="BN248" s="768"/>
      <c r="BO248" s="748"/>
      <c r="BP248" s="758"/>
      <c r="BQ248" s="748"/>
      <c r="BR248" s="748"/>
      <c r="BS248" s="748"/>
      <c r="BT248" s="767"/>
      <c r="BU248" s="768"/>
      <c r="BV248" s="758"/>
      <c r="BW248" s="767"/>
      <c r="BX248" s="767"/>
      <c r="BY248" s="767"/>
      <c r="BZ248" s="252"/>
      <c r="CA248" s="748"/>
      <c r="CB248" s="787"/>
      <c r="CC248" s="748"/>
      <c r="CD248" s="748"/>
      <c r="CE248" s="748"/>
      <c r="CF248" s="252"/>
      <c r="CG248" s="767"/>
      <c r="CH248" s="758"/>
      <c r="CI248" s="748"/>
      <c r="CJ248" s="748"/>
      <c r="CK248" s="748"/>
      <c r="CL248" s="767"/>
      <c r="CM248" s="748"/>
      <c r="CN248" s="758"/>
      <c r="CO248" s="770"/>
      <c r="CP248" s="778"/>
      <c r="CQ248" s="768"/>
      <c r="CR248" s="768"/>
      <c r="CS248" s="758"/>
      <c r="CT248" s="758"/>
      <c r="CU248" s="770"/>
      <c r="CV248" s="778"/>
      <c r="CW248" s="768"/>
      <c r="CX248" s="768"/>
      <c r="CY248" s="767"/>
      <c r="CZ248" s="758"/>
      <c r="DA248" s="767"/>
      <c r="DB248" s="1344"/>
      <c r="DC248" s="767"/>
      <c r="DD248" s="748"/>
      <c r="DE248" s="767"/>
      <c r="DF248" s="758"/>
      <c r="DG248" s="767"/>
      <c r="DH248" s="767"/>
      <c r="DI248" s="767"/>
      <c r="DJ248" s="748"/>
      <c r="DK248" s="767"/>
      <c r="DL248" s="758"/>
      <c r="DM248" s="767"/>
      <c r="DN248" s="767"/>
      <c r="DO248" s="767"/>
      <c r="DP248" s="767"/>
      <c r="DQ248" s="768"/>
      <c r="DR248" s="758"/>
      <c r="DS248" s="748"/>
      <c r="DT248" s="1343"/>
      <c r="DU248" s="748"/>
      <c r="DV248" s="768"/>
      <c r="DW248" s="767"/>
      <c r="DX248" s="758"/>
      <c r="DY248" s="748"/>
      <c r="DZ248" s="1343"/>
      <c r="EA248" s="748"/>
      <c r="EB248" s="767"/>
      <c r="EC248" s="748"/>
      <c r="ED248" s="758"/>
      <c r="EE248" s="767"/>
      <c r="EF248" s="1344"/>
      <c r="EG248" s="767"/>
      <c r="EH248" s="748"/>
      <c r="EI248" s="767"/>
      <c r="EJ248" s="758"/>
      <c r="EK248" s="755"/>
      <c r="EL248" s="755"/>
      <c r="EM248" s="755"/>
      <c r="EN248" s="755"/>
      <c r="EO248" s="755"/>
      <c r="EP248" s="758"/>
      <c r="EQ248" s="770"/>
      <c r="ER248" s="778"/>
      <c r="ES248" s="768"/>
      <c r="ET248" s="748"/>
      <c r="EU248" s="748"/>
      <c r="EV248" s="787"/>
      <c r="EW248" s="252"/>
      <c r="EX248" s="252"/>
      <c r="EY248" s="252"/>
      <c r="EZ248" s="748"/>
      <c r="FA248" s="767"/>
      <c r="FB248" s="758"/>
      <c r="FC248" s="748"/>
      <c r="FD248" s="748"/>
      <c r="FE248" s="748"/>
      <c r="FF248" s="767"/>
      <c r="FG248" s="748"/>
      <c r="FH248" s="758"/>
      <c r="FI248" s="755"/>
      <c r="FJ248" s="755"/>
      <c r="FK248" s="755"/>
      <c r="FL248" s="755"/>
      <c r="FM248" s="755"/>
      <c r="FN248" s="758"/>
      <c r="FO248" s="748"/>
      <c r="FP248" s="748"/>
      <c r="FQ248" s="748"/>
      <c r="FR248" s="767"/>
      <c r="FS248" s="767"/>
      <c r="FT248" s="758"/>
      <c r="FU248" s="252"/>
      <c r="FV248" s="252"/>
      <c r="FW248" s="252"/>
      <c r="FX248" s="748"/>
      <c r="FY248" s="252"/>
      <c r="FZ248" s="780"/>
      <c r="GA248" s="755"/>
      <c r="GB248" s="755"/>
      <c r="GC248" s="755"/>
      <c r="GD248" s="755"/>
      <c r="GE248" s="755"/>
      <c r="GF248" s="758"/>
      <c r="GG248" s="773"/>
      <c r="GH248" s="762"/>
      <c r="GI248" s="766"/>
      <c r="GJ248" s="766"/>
      <c r="GK248" s="768"/>
      <c r="GL248" s="758"/>
      <c r="GM248" s="767"/>
      <c r="GN248" s="767"/>
      <c r="GO248" s="767"/>
      <c r="GP248" s="767"/>
      <c r="GQ248" s="766"/>
      <c r="GR248" s="758"/>
      <c r="GS248" s="545"/>
      <c r="GT248" s="753"/>
      <c r="GU248" s="546"/>
      <c r="GV248" s="546"/>
      <c r="GW248" s="546"/>
      <c r="GX248" s="764"/>
      <c r="GY248" s="767"/>
      <c r="GZ248" s="767"/>
      <c r="HA248" s="767"/>
      <c r="HB248" s="767"/>
      <c r="HC248" s="748"/>
      <c r="HD248" s="758"/>
      <c r="HE248" s="767"/>
      <c r="HF248" s="767"/>
      <c r="HG248" s="767"/>
      <c r="HH248" s="748"/>
      <c r="HI248" s="767"/>
      <c r="HJ248" s="767"/>
      <c r="HK248" s="792"/>
      <c r="HL248" s="792"/>
      <c r="HM248" s="792"/>
      <c r="HN248" s="5"/>
      <c r="HO248" s="5"/>
      <c r="HP248" s="5"/>
      <c r="HQ248" s="758"/>
      <c r="HR248" s="755"/>
      <c r="HS248" s="755"/>
      <c r="HT248" s="755"/>
      <c r="HU248" s="755"/>
      <c r="HV248" s="755"/>
      <c r="HW248" s="758"/>
      <c r="HX248" s="748"/>
      <c r="HY248" s="748"/>
      <c r="HZ248" s="748"/>
      <c r="IA248" s="767"/>
      <c r="IB248" s="767"/>
      <c r="IC248" s="758"/>
      <c r="ID248" s="748"/>
      <c r="IE248" s="748"/>
      <c r="IF248" s="748"/>
      <c r="IG248" s="767"/>
      <c r="IH248" s="748"/>
      <c r="II248" s="758"/>
      <c r="IJ248" s="748"/>
      <c r="IK248" s="748"/>
      <c r="IL248" s="748"/>
      <c r="IM248" s="748"/>
      <c r="IN248" s="767"/>
      <c r="IO248" s="758"/>
      <c r="IP248" s="758"/>
      <c r="IQ248" s="758"/>
      <c r="IR248" s="758"/>
      <c r="IS248" s="758"/>
      <c r="IT248" s="768"/>
      <c r="IU248" s="758"/>
      <c r="IV248" s="758"/>
      <c r="IW248" s="767"/>
      <c r="IX248" s="767"/>
      <c r="IY248" s="252"/>
      <c r="IZ248" s="767"/>
      <c r="JA248" s="758"/>
      <c r="JB248" s="758"/>
      <c r="JC248" s="758"/>
      <c r="JD248" s="758"/>
      <c r="JE248" s="767"/>
      <c r="JF248" s="748"/>
      <c r="JG248" s="758"/>
      <c r="JH248" s="755"/>
      <c r="JI248" s="755"/>
      <c r="JJ248" s="755"/>
      <c r="JK248" s="755"/>
      <c r="JL248" s="755"/>
      <c r="JM248" s="767"/>
      <c r="JN248" s="767"/>
      <c r="JO248" s="767"/>
      <c r="JP248" s="767"/>
      <c r="JQ248" s="768"/>
      <c r="JR248" s="767"/>
      <c r="JS248" s="767"/>
      <c r="JT248" s="252"/>
      <c r="JU248" s="252"/>
      <c r="JV248" s="252"/>
      <c r="JW248" s="252"/>
      <c r="JX248" s="748"/>
      <c r="JY248" s="748"/>
      <c r="JZ248" s="755"/>
      <c r="KA248" s="755"/>
      <c r="KB248" s="755"/>
      <c r="KC248" s="755"/>
      <c r="KD248" s="755"/>
      <c r="KE248" s="758"/>
      <c r="KH248" s="5"/>
      <c r="KI248" s="5"/>
      <c r="KJ248" s="59"/>
      <c r="KK248" s="61"/>
      <c r="KL248" s="61"/>
      <c r="KM248" s="59"/>
      <c r="KN248" s="59"/>
      <c r="KO248" s="252"/>
    </row>
    <row r="249" spans="1:402" ht="14.25" customHeight="1" x14ac:dyDescent="0.15">
      <c r="A249" s="2352" t="str">
        <f t="shared" si="1"/>
        <v>なす価格</v>
      </c>
      <c r="B249" s="2351" t="str">
        <f>B247</f>
        <v>なす</v>
      </c>
      <c r="C249" s="417" t="s">
        <v>96</v>
      </c>
      <c r="D249" s="941">
        <v>730</v>
      </c>
      <c r="E249" s="942">
        <v>661</v>
      </c>
      <c r="F249" s="946">
        <v>647</v>
      </c>
      <c r="G249" s="948">
        <v>612</v>
      </c>
      <c r="H249" s="942">
        <v>497</v>
      </c>
      <c r="I249" s="943">
        <v>491</v>
      </c>
      <c r="J249" s="944">
        <v>489</v>
      </c>
      <c r="K249" s="942">
        <v>546</v>
      </c>
      <c r="L249" s="946">
        <v>499</v>
      </c>
      <c r="M249" s="944">
        <v>473</v>
      </c>
      <c r="N249" s="942">
        <v>415</v>
      </c>
      <c r="O249" s="946">
        <v>379</v>
      </c>
      <c r="P249" s="944">
        <v>343</v>
      </c>
      <c r="Q249" s="942">
        <v>318</v>
      </c>
      <c r="R249" s="947">
        <v>349</v>
      </c>
      <c r="S249" s="944">
        <v>419</v>
      </c>
      <c r="T249" s="942">
        <v>380</v>
      </c>
      <c r="U249" s="946"/>
      <c r="V249" s="948"/>
      <c r="W249" s="980"/>
      <c r="X249" s="947"/>
      <c r="Y249" s="948"/>
      <c r="Z249" s="949"/>
      <c r="AA249" s="947"/>
      <c r="AB249" s="950"/>
      <c r="AC249" s="942"/>
      <c r="AD249" s="946"/>
      <c r="AE249" s="944"/>
      <c r="AF249" s="949"/>
      <c r="AG249" s="946"/>
      <c r="AH249" s="944"/>
      <c r="AI249" s="942"/>
      <c r="AJ249" s="946"/>
      <c r="AK249" s="944"/>
      <c r="AL249" s="942"/>
      <c r="AM249" s="951"/>
      <c r="AP249" s="55"/>
      <c r="AQ249" s="784"/>
      <c r="AR249" s="1575"/>
      <c r="AS249" s="1575"/>
      <c r="AT249" s="1575"/>
      <c r="AU249" s="1576"/>
      <c r="AV249" s="1576"/>
      <c r="AW249" s="787"/>
      <c r="AX249" s="767"/>
      <c r="AY249" s="767"/>
      <c r="AZ249" s="767"/>
      <c r="BA249" s="767"/>
      <c r="BB249" s="748"/>
      <c r="BC249" s="767"/>
      <c r="BD249" s="758"/>
      <c r="BE249" s="755"/>
      <c r="BF249" s="755"/>
      <c r="BG249" s="755"/>
      <c r="BH249" s="755"/>
      <c r="BI249" s="755"/>
      <c r="BJ249" s="758"/>
      <c r="BK249" s="755"/>
      <c r="BL249" s="755"/>
      <c r="BM249" s="755"/>
      <c r="BN249" s="755"/>
      <c r="BO249" s="755"/>
      <c r="BP249" s="758"/>
      <c r="BQ249" s="748"/>
      <c r="BR249" s="748"/>
      <c r="BS249" s="748"/>
      <c r="BT249" s="252"/>
      <c r="BU249" s="252"/>
      <c r="BV249" s="787"/>
      <c r="BW249" s="767"/>
      <c r="BX249" s="767"/>
      <c r="BY249" s="767"/>
      <c r="BZ249" s="767"/>
      <c r="CA249" s="748"/>
      <c r="CB249" s="758"/>
      <c r="CC249" s="748"/>
      <c r="CD249" s="748"/>
      <c r="CE249" s="748"/>
      <c r="CF249" s="767"/>
      <c r="CG249" s="758"/>
      <c r="CH249" s="787"/>
      <c r="CI249" s="767"/>
      <c r="CJ249" s="767"/>
      <c r="CK249" s="767"/>
      <c r="CL249" s="252"/>
      <c r="CM249" s="748"/>
      <c r="CN249" s="758"/>
      <c r="CO249" s="748"/>
      <c r="CP249" s="748"/>
      <c r="CQ249" s="748"/>
      <c r="CR249" s="767"/>
      <c r="CS249" s="758"/>
      <c r="CT249" s="758"/>
      <c r="CU249" s="770"/>
      <c r="CV249" s="778"/>
      <c r="CW249" s="768"/>
      <c r="CX249" s="767"/>
      <c r="CY249" s="768"/>
      <c r="CZ249" s="758"/>
      <c r="DA249" s="767"/>
      <c r="DB249" s="1344"/>
      <c r="DC249" s="767"/>
      <c r="DD249" s="748"/>
      <c r="DE249" s="767"/>
      <c r="DF249" s="758"/>
      <c r="DG249" s="767"/>
      <c r="DH249" s="1344"/>
      <c r="DI249" s="767"/>
      <c r="DJ249" s="767"/>
      <c r="DK249" s="748"/>
      <c r="DL249" s="758"/>
      <c r="DM249" s="755"/>
      <c r="DN249" s="755"/>
      <c r="DO249" s="755"/>
      <c r="DP249" s="755"/>
      <c r="DQ249" s="755"/>
      <c r="DR249" s="758"/>
      <c r="DS249" s="252"/>
      <c r="DT249" s="252"/>
      <c r="DU249" s="252"/>
      <c r="DV249" s="748"/>
      <c r="DW249" s="767"/>
      <c r="DX249" s="758"/>
      <c r="DY249" s="748"/>
      <c r="DZ249" s="748"/>
      <c r="EA249" s="748"/>
      <c r="EB249" s="748"/>
      <c r="EC249" s="767"/>
      <c r="ED249" s="758"/>
      <c r="EE249" s="252"/>
      <c r="EF249" s="252"/>
      <c r="EG249" s="252"/>
      <c r="EH249" s="748"/>
      <c r="EI249" s="252"/>
      <c r="EJ249" s="758"/>
      <c r="EK249" s="748"/>
      <c r="EL249" s="748"/>
      <c r="EM249" s="748"/>
      <c r="EN249" s="767"/>
      <c r="EO249" s="766"/>
      <c r="EP249" s="758"/>
      <c r="EQ249" s="767"/>
      <c r="ER249" s="767"/>
      <c r="ES249" s="767"/>
      <c r="ET249" s="766"/>
      <c r="EU249" s="767"/>
      <c r="EV249" s="758"/>
      <c r="EW249" s="748"/>
      <c r="EX249" s="748"/>
      <c r="EY249" s="748"/>
      <c r="EZ249" s="767"/>
      <c r="FA249" s="766"/>
      <c r="FB249" s="758"/>
      <c r="FC249" s="252"/>
      <c r="FD249" s="252"/>
      <c r="FE249" s="252"/>
      <c r="FF249" s="767"/>
      <c r="FG249" s="252"/>
      <c r="FH249" s="767"/>
      <c r="FI249" s="5"/>
      <c r="FJ249" s="5"/>
      <c r="FK249" s="5"/>
      <c r="FL249" s="3"/>
      <c r="FM249" s="3"/>
      <c r="FN249" s="5"/>
      <c r="FO249" s="758"/>
      <c r="FP249" s="252"/>
      <c r="FQ249" s="252"/>
      <c r="FR249" s="252"/>
      <c r="FS249" s="748"/>
      <c r="FT249" s="748"/>
      <c r="FU249" s="758"/>
      <c r="FV249" s="758"/>
      <c r="FW249" s="758"/>
      <c r="FX249" s="758"/>
      <c r="FY249" s="787"/>
      <c r="FZ249" s="787"/>
      <c r="GA249" s="787"/>
      <c r="GB249" s="755"/>
      <c r="GC249" s="755"/>
      <c r="GD249" s="755"/>
      <c r="GE249" s="755"/>
      <c r="GF249" s="755"/>
      <c r="GG249" s="767"/>
      <c r="GH249" s="755"/>
      <c r="GI249" s="755"/>
      <c r="GJ249" s="755"/>
      <c r="GK249" s="755"/>
      <c r="GL249" s="755"/>
      <c r="GM249" s="767"/>
      <c r="GN249" s="755"/>
      <c r="GO249" s="755"/>
      <c r="GP249" s="755"/>
      <c r="GQ249" s="755"/>
      <c r="GR249" s="755"/>
      <c r="GS249" s="758"/>
      <c r="GU249" s="753"/>
      <c r="GV249" s="546"/>
      <c r="GW249" s="546"/>
      <c r="GX249" s="546"/>
      <c r="GY249" s="59"/>
      <c r="GZ249" s="61"/>
      <c r="HA249" s="61"/>
      <c r="HB249" s="59"/>
      <c r="HC249" s="59"/>
      <c r="HD249" s="5"/>
      <c r="HF249" s="61"/>
      <c r="HG249" s="252"/>
      <c r="HH249" s="258"/>
      <c r="HI249" s="258"/>
    </row>
    <row r="250" spans="1:402" ht="14.25" customHeight="1" x14ac:dyDescent="0.15">
      <c r="A250" s="2352" t="str">
        <f t="shared" si="1"/>
        <v>ながなす数量</v>
      </c>
      <c r="B250" s="250" t="s">
        <v>35</v>
      </c>
      <c r="C250" s="394" t="s">
        <v>93</v>
      </c>
      <c r="D250" s="917">
        <v>0</v>
      </c>
      <c r="E250" s="918">
        <v>0</v>
      </c>
      <c r="F250" s="922">
        <v>0</v>
      </c>
      <c r="G250" s="924">
        <v>0</v>
      </c>
      <c r="H250" s="918">
        <v>0</v>
      </c>
      <c r="I250" s="961">
        <v>0</v>
      </c>
      <c r="J250" s="920">
        <v>0</v>
      </c>
      <c r="K250" s="918">
        <v>2.16</v>
      </c>
      <c r="L250" s="922">
        <v>0</v>
      </c>
      <c r="M250" s="920">
        <v>0</v>
      </c>
      <c r="N250" s="926">
        <v>0</v>
      </c>
      <c r="O250" s="922">
        <v>0.14599999999999999</v>
      </c>
      <c r="P250" s="920">
        <v>2.23</v>
      </c>
      <c r="Q250" s="918">
        <v>8.6850000000000005</v>
      </c>
      <c r="R250" s="923">
        <v>17.962</v>
      </c>
      <c r="S250" s="924">
        <v>21.966000000000001</v>
      </c>
      <c r="T250" s="918">
        <v>41.003999999999998</v>
      </c>
      <c r="U250" s="922"/>
      <c r="V250" s="924"/>
      <c r="W250" s="1077"/>
      <c r="X250" s="925"/>
      <c r="Y250" s="924"/>
      <c r="Z250" s="926"/>
      <c r="AA250" s="923"/>
      <c r="AB250" s="927"/>
      <c r="AC250" s="926"/>
      <c r="AD250" s="922"/>
      <c r="AE250" s="920"/>
      <c r="AF250" s="926"/>
      <c r="AG250" s="922"/>
      <c r="AH250" s="920"/>
      <c r="AI250" s="918"/>
      <c r="AJ250" s="922"/>
      <c r="AK250" s="920"/>
      <c r="AL250" s="918"/>
      <c r="AM250" s="928"/>
      <c r="AP250" s="55"/>
      <c r="AR250" s="1575"/>
      <c r="AS250" s="1575"/>
      <c r="AT250" s="1575"/>
      <c r="AU250" s="1575"/>
      <c r="AV250" s="1576"/>
      <c r="AX250" s="767"/>
      <c r="AY250" s="767"/>
      <c r="AZ250" s="767"/>
      <c r="BA250" s="767"/>
      <c r="BB250" s="767"/>
      <c r="BC250" s="748"/>
      <c r="BD250" s="787"/>
      <c r="BE250" s="755"/>
      <c r="BF250" s="755"/>
      <c r="BG250" s="755"/>
      <c r="BH250" s="755"/>
      <c r="BI250" s="755"/>
      <c r="BJ250" s="787"/>
      <c r="BK250" s="755"/>
      <c r="BL250" s="755"/>
      <c r="BM250" s="755"/>
      <c r="BN250" s="755"/>
      <c r="BO250" s="755"/>
      <c r="BP250" s="758"/>
      <c r="BQ250" s="755"/>
      <c r="BR250" s="755"/>
      <c r="BS250" s="755"/>
      <c r="BT250" s="755"/>
      <c r="BU250" s="755"/>
      <c r="BV250" s="758"/>
      <c r="BW250" s="755"/>
      <c r="BX250" s="756"/>
      <c r="BY250" s="757"/>
      <c r="BZ250" s="767"/>
      <c r="CA250" s="767"/>
      <c r="CB250" s="787"/>
      <c r="CC250" s="767"/>
      <c r="CD250" s="767"/>
      <c r="CE250" s="767"/>
      <c r="CF250" s="748"/>
      <c r="CG250" s="767"/>
      <c r="CH250" s="787"/>
      <c r="CI250" s="767"/>
      <c r="CJ250" s="767"/>
      <c r="CK250" s="767"/>
      <c r="CL250" s="767"/>
      <c r="CM250" s="748"/>
      <c r="CN250" s="748"/>
      <c r="CO250" s="755"/>
      <c r="CP250" s="755"/>
      <c r="CQ250" s="755"/>
      <c r="CR250" s="755"/>
      <c r="CS250" s="755"/>
      <c r="CT250" s="748"/>
      <c r="CU250" s="770"/>
      <c r="CV250" s="778"/>
      <c r="CW250" s="768"/>
      <c r="CX250" s="748"/>
      <c r="CY250" s="748"/>
      <c r="CZ250" s="758"/>
      <c r="DA250" s="252"/>
      <c r="DB250" s="252"/>
      <c r="DC250" s="252"/>
      <c r="DD250" s="748"/>
      <c r="DE250" s="767"/>
      <c r="DF250" s="787"/>
      <c r="DG250" s="748"/>
      <c r="DH250" s="748"/>
      <c r="DI250" s="748"/>
      <c r="DJ250" s="767"/>
      <c r="DK250" s="748"/>
      <c r="DL250" s="758"/>
      <c r="DM250" s="755"/>
      <c r="DN250" s="755"/>
      <c r="DO250" s="755"/>
      <c r="DP250" s="755"/>
      <c r="DQ250" s="755"/>
      <c r="DR250" s="787"/>
      <c r="DS250" s="252"/>
      <c r="DT250" s="252"/>
      <c r="DU250" s="252"/>
      <c r="DV250" s="748"/>
      <c r="DW250" s="252"/>
      <c r="DX250" s="784"/>
      <c r="DY250" s="755"/>
      <c r="DZ250" s="755"/>
      <c r="EA250" s="755"/>
      <c r="EB250" s="755"/>
      <c r="EC250" s="755"/>
      <c r="ED250" s="748"/>
      <c r="EE250" s="767"/>
      <c r="EF250" s="767"/>
      <c r="EG250" s="767"/>
      <c r="EH250" s="767"/>
      <c r="EI250" s="748"/>
      <c r="EJ250" s="787"/>
      <c r="EK250" s="767"/>
      <c r="EL250" s="767"/>
      <c r="EM250" s="767"/>
      <c r="EN250" s="767"/>
      <c r="EO250" s="254"/>
      <c r="EP250" s="787"/>
      <c r="EQ250" s="748"/>
      <c r="ER250" s="748"/>
      <c r="ES250" s="748"/>
      <c r="ET250" s="767"/>
      <c r="EU250" s="767"/>
      <c r="EV250" s="787"/>
      <c r="EW250" s="545"/>
      <c r="EX250" s="753"/>
      <c r="EY250" s="546"/>
      <c r="EZ250" s="546"/>
      <c r="FA250" s="546"/>
      <c r="FB250" s="748"/>
      <c r="FC250" s="767"/>
      <c r="FD250" s="767"/>
      <c r="FE250" s="767"/>
      <c r="FF250" s="767"/>
      <c r="FG250" s="748"/>
      <c r="FH250" s="748"/>
      <c r="FI250" s="792"/>
      <c r="FJ250" s="792"/>
      <c r="FK250" s="792"/>
      <c r="FL250" s="5"/>
      <c r="FM250" s="5"/>
      <c r="FN250" s="792"/>
      <c r="FO250" s="767"/>
      <c r="FP250" s="755"/>
      <c r="FQ250" s="755"/>
      <c r="FR250" s="755"/>
      <c r="FS250" s="755"/>
      <c r="FT250" s="755"/>
      <c r="FU250" s="748"/>
      <c r="FW250" s="753"/>
      <c r="FX250" s="546"/>
      <c r="FY250" s="546"/>
      <c r="FZ250" s="546"/>
      <c r="GA250" s="5"/>
    </row>
    <row r="251" spans="1:402" ht="14.25" customHeight="1" x14ac:dyDescent="0.15">
      <c r="A251" s="2352" t="str">
        <f t="shared" si="1"/>
        <v>ながなす金額</v>
      </c>
      <c r="B251" s="2350" t="str">
        <f>B250</f>
        <v>ながなす</v>
      </c>
      <c r="C251" s="395" t="s">
        <v>94</v>
      </c>
      <c r="D251" s="929">
        <v>0</v>
      </c>
      <c r="E251" s="930">
        <v>0</v>
      </c>
      <c r="F251" s="934">
        <v>0</v>
      </c>
      <c r="G251" s="936">
        <v>0</v>
      </c>
      <c r="H251" s="930">
        <v>0</v>
      </c>
      <c r="I251" s="986">
        <v>0</v>
      </c>
      <c r="J251" s="932">
        <v>0</v>
      </c>
      <c r="K251" s="930">
        <v>783</v>
      </c>
      <c r="L251" s="934">
        <v>0</v>
      </c>
      <c r="M251" s="932">
        <v>0</v>
      </c>
      <c r="N251" s="938">
        <v>0</v>
      </c>
      <c r="O251" s="934">
        <v>68.775000000000006</v>
      </c>
      <c r="P251" s="972">
        <v>747.46799999999996</v>
      </c>
      <c r="Q251" s="930">
        <v>2585.152</v>
      </c>
      <c r="R251" s="935">
        <v>4636.2780000000002</v>
      </c>
      <c r="S251" s="936">
        <v>6084.1059999999998</v>
      </c>
      <c r="T251" s="930">
        <v>11864.178</v>
      </c>
      <c r="U251" s="934"/>
      <c r="V251" s="936"/>
      <c r="W251" s="1078"/>
      <c r="X251" s="937"/>
      <c r="Y251" s="936"/>
      <c r="Z251" s="938"/>
      <c r="AA251" s="935"/>
      <c r="AB251" s="939"/>
      <c r="AC251" s="930"/>
      <c r="AD251" s="934"/>
      <c r="AE251" s="932"/>
      <c r="AF251" s="938"/>
      <c r="AG251" s="934"/>
      <c r="AH251" s="932"/>
      <c r="AI251" s="930"/>
      <c r="AJ251" s="934"/>
      <c r="AK251" s="932"/>
      <c r="AL251" s="930"/>
      <c r="AM251" s="940"/>
      <c r="AP251" s="55"/>
      <c r="AR251" s="1575"/>
      <c r="AS251" s="1575"/>
      <c r="AT251" s="1575"/>
      <c r="AU251" s="1575"/>
      <c r="AV251" s="1575"/>
      <c r="AX251" s="767"/>
      <c r="AY251" s="767"/>
      <c r="AZ251" s="767"/>
      <c r="BA251" s="767"/>
      <c r="BB251" s="748"/>
      <c r="BC251" s="767"/>
      <c r="BD251" s="758"/>
      <c r="BE251" s="755"/>
      <c r="BF251" s="755"/>
      <c r="BG251" s="755"/>
      <c r="BH251" s="755"/>
      <c r="BI251" s="755"/>
      <c r="BJ251" s="758"/>
      <c r="BK251" s="755"/>
      <c r="BL251" s="755"/>
      <c r="BM251" s="755"/>
      <c r="BN251" s="755"/>
      <c r="BO251" s="755"/>
      <c r="BP251" s="758"/>
      <c r="BQ251" s="252"/>
      <c r="BR251" s="252"/>
      <c r="BS251" s="252"/>
      <c r="BT251" s="767"/>
      <c r="BU251" s="252"/>
      <c r="BV251" s="764"/>
      <c r="BW251" s="748"/>
      <c r="BX251" s="748"/>
      <c r="BY251" s="748"/>
      <c r="BZ251" s="748"/>
      <c r="CA251" s="768"/>
      <c r="CB251" s="758"/>
      <c r="CC251" s="767"/>
      <c r="CD251" s="767"/>
      <c r="CE251" s="767"/>
      <c r="CF251" s="757"/>
      <c r="CG251" s="767"/>
      <c r="CH251" s="758"/>
      <c r="CI251" s="767"/>
      <c r="CJ251" s="767"/>
      <c r="CK251" s="767"/>
      <c r="CL251" s="767"/>
      <c r="CM251" s="748"/>
      <c r="CN251" s="758"/>
      <c r="CO251" s="755"/>
      <c r="CP251" s="755"/>
      <c r="CQ251" s="755"/>
      <c r="CR251" s="755"/>
      <c r="CS251" s="755"/>
      <c r="CT251" s="758"/>
      <c r="CU251" s="748"/>
      <c r="CV251" s="748"/>
      <c r="CW251" s="748"/>
      <c r="CX251" s="767"/>
      <c r="CY251" s="748"/>
      <c r="CZ251" s="758"/>
      <c r="DA251" s="755"/>
      <c r="DB251" s="755"/>
      <c r="DC251" s="755"/>
      <c r="DD251" s="755"/>
      <c r="DE251" s="755"/>
      <c r="DF251" s="758"/>
      <c r="DG251" s="755"/>
      <c r="DH251" s="755"/>
      <c r="DI251" s="755"/>
      <c r="DJ251" s="755"/>
      <c r="DK251" s="755"/>
      <c r="DL251" s="758"/>
      <c r="DM251" s="770"/>
      <c r="DN251" s="778"/>
      <c r="DO251" s="768"/>
      <c r="DP251" s="748"/>
      <c r="DQ251" s="748"/>
      <c r="DR251" s="787"/>
      <c r="DS251" s="755"/>
      <c r="DT251" s="755"/>
      <c r="DU251" s="755"/>
      <c r="DV251" s="755"/>
      <c r="DW251" s="755"/>
      <c r="DX251" s="780"/>
      <c r="DY251" s="755"/>
      <c r="DZ251" s="755"/>
      <c r="EA251" s="755"/>
      <c r="EB251" s="755"/>
      <c r="EC251" s="755"/>
      <c r="ED251" s="758"/>
      <c r="EE251" s="773"/>
      <c r="EF251" s="762"/>
      <c r="EG251" s="766"/>
      <c r="EH251" s="748"/>
      <c r="EI251" s="767"/>
      <c r="EJ251" s="758"/>
      <c r="EK251" s="773"/>
      <c r="EL251" s="762"/>
      <c r="EM251" s="766"/>
      <c r="EN251" s="766"/>
      <c r="EO251" s="748"/>
      <c r="EP251" s="758"/>
      <c r="EQ251" s="545"/>
      <c r="ER251" s="753"/>
      <c r="ES251" s="546"/>
      <c r="ET251" s="546"/>
      <c r="EU251" s="546"/>
      <c r="EV251" s="764"/>
      <c r="EW251" s="252"/>
      <c r="EX251" s="252"/>
      <c r="EY251" s="252"/>
      <c r="EZ251" s="252"/>
      <c r="FA251" s="748"/>
      <c r="FB251" s="758"/>
      <c r="FC251" s="767"/>
      <c r="FD251" s="767"/>
      <c r="FE251" s="767"/>
      <c r="FF251" s="767"/>
      <c r="FG251" s="767"/>
      <c r="FH251" s="767"/>
      <c r="FI251" s="5"/>
      <c r="FJ251" s="5"/>
      <c r="FK251" s="5"/>
      <c r="FL251" s="5"/>
      <c r="FM251" s="792"/>
      <c r="FN251" s="5"/>
      <c r="FO251" s="748"/>
      <c r="FP251" s="755"/>
      <c r="FQ251" s="755"/>
      <c r="FR251" s="755"/>
      <c r="FS251" s="755"/>
      <c r="FT251" s="755"/>
      <c r="FU251" s="758"/>
    </row>
    <row r="252" spans="1:402" ht="14.25" customHeight="1" x14ac:dyDescent="0.15">
      <c r="A252" s="2352" t="str">
        <f t="shared" si="1"/>
        <v>ながなす価格</v>
      </c>
      <c r="B252" s="2351" t="str">
        <f>B250</f>
        <v>ながなす</v>
      </c>
      <c r="C252" s="417" t="s">
        <v>96</v>
      </c>
      <c r="D252" s="941">
        <v>0</v>
      </c>
      <c r="E252" s="942">
        <v>0</v>
      </c>
      <c r="F252" s="946">
        <v>0</v>
      </c>
      <c r="G252" s="948">
        <v>0</v>
      </c>
      <c r="H252" s="942">
        <v>0</v>
      </c>
      <c r="I252" s="943">
        <v>0</v>
      </c>
      <c r="J252" s="944">
        <v>0</v>
      </c>
      <c r="K252" s="942">
        <v>363</v>
      </c>
      <c r="L252" s="946">
        <v>0</v>
      </c>
      <c r="M252" s="944">
        <v>0</v>
      </c>
      <c r="N252" s="942">
        <v>0</v>
      </c>
      <c r="O252" s="946">
        <v>471</v>
      </c>
      <c r="P252" s="944">
        <v>335</v>
      </c>
      <c r="Q252" s="942">
        <v>298</v>
      </c>
      <c r="R252" s="947">
        <v>258</v>
      </c>
      <c r="S252" s="944">
        <v>277</v>
      </c>
      <c r="T252" s="942">
        <v>289</v>
      </c>
      <c r="U252" s="946"/>
      <c r="V252" s="948"/>
      <c r="W252" s="980"/>
      <c r="X252" s="947"/>
      <c r="Y252" s="948"/>
      <c r="Z252" s="949"/>
      <c r="AA252" s="947"/>
      <c r="AB252" s="950"/>
      <c r="AC252" s="942"/>
      <c r="AD252" s="946"/>
      <c r="AE252" s="944"/>
      <c r="AF252" s="949"/>
      <c r="AG252" s="946"/>
      <c r="AH252" s="944"/>
      <c r="AI252" s="942"/>
      <c r="AJ252" s="946"/>
      <c r="AK252" s="944"/>
      <c r="AL252" s="942"/>
      <c r="AM252" s="951"/>
      <c r="AP252" s="55"/>
      <c r="AQ252" s="784"/>
      <c r="AR252" s="1575"/>
      <c r="AS252" s="1575"/>
      <c r="AT252" s="1575"/>
      <c r="AU252" s="1575"/>
      <c r="AV252" s="1575"/>
      <c r="AW252" s="787"/>
      <c r="AX252" s="748"/>
      <c r="AY252" s="767"/>
      <c r="AZ252" s="767"/>
      <c r="BA252" s="767"/>
      <c r="BB252" s="768"/>
      <c r="BC252" s="768"/>
      <c r="BD252" s="758"/>
      <c r="BE252" s="755"/>
      <c r="BF252" s="755"/>
      <c r="BG252" s="755"/>
      <c r="BH252" s="755"/>
      <c r="BI252" s="755"/>
      <c r="BJ252" s="758"/>
      <c r="BK252" s="755"/>
      <c r="BL252" s="755"/>
      <c r="BM252" s="755"/>
      <c r="BN252" s="755"/>
      <c r="BO252" s="755"/>
      <c r="BP252" s="758"/>
      <c r="BQ252" s="748"/>
      <c r="BR252" s="748"/>
      <c r="BS252" s="748"/>
      <c r="BT252" s="768"/>
      <c r="BU252" s="748"/>
      <c r="BV252" s="787"/>
      <c r="BW252" s="755"/>
      <c r="BX252" s="756"/>
      <c r="BY252" s="757"/>
      <c r="BZ252" s="252"/>
      <c r="CA252" s="757"/>
      <c r="CB252" s="758"/>
      <c r="CC252" s="748"/>
      <c r="CD252" s="748"/>
      <c r="CE252" s="748"/>
      <c r="CF252" s="767"/>
      <c r="CG252" s="252"/>
      <c r="CH252" s="758"/>
      <c r="CI252" s="767"/>
      <c r="CJ252" s="767"/>
      <c r="CK252" s="767"/>
      <c r="CL252" s="748"/>
      <c r="CM252" s="748"/>
      <c r="CN252" s="758"/>
      <c r="CO252" s="748"/>
      <c r="CP252" s="748"/>
      <c r="CQ252" s="748"/>
      <c r="CR252" s="767"/>
      <c r="CS252" s="748"/>
      <c r="CT252" s="758"/>
      <c r="CU252" s="767"/>
      <c r="CV252" s="1344"/>
      <c r="CW252" s="767"/>
      <c r="CX252" s="767"/>
      <c r="CY252" s="748"/>
      <c r="CZ252" s="758"/>
      <c r="DA252" s="755"/>
      <c r="DB252" s="755"/>
      <c r="DC252" s="755"/>
      <c r="DD252" s="755"/>
      <c r="DE252" s="755"/>
      <c r="DF252" s="758"/>
      <c r="DG252" s="252"/>
      <c r="DH252" s="252"/>
      <c r="DI252" s="252"/>
      <c r="DJ252" s="748"/>
      <c r="DK252" s="767"/>
      <c r="DL252" s="758"/>
      <c r="DM252" s="767"/>
      <c r="DN252" s="767"/>
      <c r="DO252" s="767"/>
      <c r="DP252" s="767"/>
      <c r="DQ252" s="254"/>
      <c r="DR252" s="764"/>
      <c r="DS252" s="755"/>
      <c r="DT252" s="755"/>
      <c r="DU252" s="755"/>
      <c r="DV252" s="755"/>
      <c r="DW252" s="755"/>
      <c r="DX252" s="758"/>
      <c r="DY252" s="773"/>
      <c r="DZ252" s="762"/>
      <c r="EA252" s="766"/>
      <c r="EB252" s="748"/>
      <c r="EC252" s="767"/>
      <c r="ED252" s="764"/>
      <c r="EE252" s="767"/>
      <c r="EF252" s="767"/>
      <c r="EG252" s="767"/>
      <c r="EH252" s="757"/>
      <c r="EI252" s="757"/>
      <c r="EJ252" s="758"/>
      <c r="EK252" s="767"/>
      <c r="EL252" s="767"/>
      <c r="EM252" s="767"/>
      <c r="EN252" s="252"/>
      <c r="EO252" s="768"/>
      <c r="EP252" s="767"/>
    </row>
    <row r="253" spans="1:402" ht="14.25" customHeight="1" x14ac:dyDescent="0.15">
      <c r="A253" s="2352" t="str">
        <f t="shared" si="1"/>
        <v>トマト数量</v>
      </c>
      <c r="B253" s="250" t="s">
        <v>170</v>
      </c>
      <c r="C253" s="394" t="s">
        <v>93</v>
      </c>
      <c r="D253" s="917">
        <v>37.01</v>
      </c>
      <c r="E253" s="918">
        <v>65.447000000000003</v>
      </c>
      <c r="F253" s="922">
        <v>83.620999999999995</v>
      </c>
      <c r="G253" s="924">
        <v>96.200999999999993</v>
      </c>
      <c r="H253" s="918">
        <v>92.409000000000006</v>
      </c>
      <c r="I253" s="961">
        <v>82.132000000000005</v>
      </c>
      <c r="J253" s="920">
        <v>101.32299999999999</v>
      </c>
      <c r="K253" s="918">
        <v>87.548000000000002</v>
      </c>
      <c r="L253" s="922">
        <v>126.004</v>
      </c>
      <c r="M253" s="920">
        <v>102.98699999999999</v>
      </c>
      <c r="N253" s="926">
        <v>102.72499999999999</v>
      </c>
      <c r="O253" s="961">
        <v>139.51</v>
      </c>
      <c r="P253" s="920">
        <v>134.827</v>
      </c>
      <c r="Q253" s="918">
        <v>144.809</v>
      </c>
      <c r="R253" s="923">
        <v>190.91900000000001</v>
      </c>
      <c r="S253" s="924">
        <v>127.67</v>
      </c>
      <c r="T253" s="918">
        <v>167.773</v>
      </c>
      <c r="U253" s="922"/>
      <c r="V253" s="924"/>
      <c r="W253" s="1077"/>
      <c r="X253" s="925"/>
      <c r="Y253" s="924"/>
      <c r="Z253" s="926"/>
      <c r="AA253" s="923"/>
      <c r="AB253" s="927"/>
      <c r="AC253" s="926"/>
      <c r="AD253" s="922"/>
      <c r="AE253" s="920"/>
      <c r="AF253" s="926"/>
      <c r="AG253" s="922"/>
      <c r="AH253" s="920"/>
      <c r="AI253" s="918"/>
      <c r="AJ253" s="922"/>
      <c r="AK253" s="920"/>
      <c r="AL253" s="918"/>
      <c r="AM253" s="928"/>
      <c r="AP253" s="55"/>
      <c r="AR253" s="1576"/>
      <c r="AS253" s="1576"/>
      <c r="AT253" s="1576"/>
      <c r="AU253" s="1575"/>
      <c r="AV253" s="1575"/>
      <c r="AX253" s="748"/>
      <c r="AY253" s="748"/>
      <c r="AZ253" s="748"/>
      <c r="BA253" s="748"/>
      <c r="BB253" s="767"/>
      <c r="BC253" s="767"/>
      <c r="BD253" s="758"/>
      <c r="BE253" s="748"/>
      <c r="BF253" s="748"/>
      <c r="BG253" s="748"/>
      <c r="BH253" s="748"/>
      <c r="BI253" s="767"/>
      <c r="BJ253" s="787"/>
      <c r="BK253" s="755"/>
      <c r="BL253" s="756"/>
      <c r="BM253" s="757"/>
      <c r="BN253" s="757"/>
      <c r="BO253" s="757"/>
      <c r="BP253" s="787"/>
      <c r="BQ253" s="767"/>
      <c r="BR253" s="767"/>
      <c r="BS253" s="767"/>
      <c r="BT253" s="767"/>
      <c r="BU253" s="758"/>
      <c r="BV253" s="748"/>
      <c r="BW253" s="755"/>
      <c r="BX253" s="755"/>
      <c r="BY253" s="755"/>
      <c r="BZ253" s="755"/>
      <c r="CA253" s="755"/>
      <c r="CB253" s="758"/>
      <c r="CC253" s="252"/>
      <c r="CD253" s="252"/>
      <c r="CE253" s="252"/>
      <c r="CF253" s="748"/>
      <c r="CG253" s="767"/>
      <c r="CH253" s="758"/>
      <c r="CI253" s="773"/>
      <c r="CJ253" s="762"/>
      <c r="CK253" s="766"/>
      <c r="CL253" s="766"/>
      <c r="CM253" s="748"/>
      <c r="CN253" s="827"/>
      <c r="CO253" s="748"/>
      <c r="CP253" s="748"/>
      <c r="CQ253" s="748"/>
      <c r="CR253" s="767"/>
      <c r="CS253" s="748"/>
      <c r="CT253" s="748"/>
    </row>
    <row r="254" spans="1:402" ht="14.25" customHeight="1" x14ac:dyDescent="0.15">
      <c r="A254" s="2352" t="str">
        <f t="shared" si="1"/>
        <v>トマト金額</v>
      </c>
      <c r="B254" s="2350" t="str">
        <f>B253</f>
        <v>トマト</v>
      </c>
      <c r="C254" s="395" t="s">
        <v>94</v>
      </c>
      <c r="D254" s="929">
        <v>17238.074000000001</v>
      </c>
      <c r="E254" s="930">
        <v>24386.074000000001</v>
      </c>
      <c r="F254" s="934">
        <v>38706.654999999999</v>
      </c>
      <c r="G254" s="936">
        <v>51175.476000000002</v>
      </c>
      <c r="H254" s="930">
        <v>50027.794999999998</v>
      </c>
      <c r="I254" s="986">
        <v>43752.17</v>
      </c>
      <c r="J254" s="932">
        <v>47773.218999999997</v>
      </c>
      <c r="K254" s="930">
        <v>38208.796000000002</v>
      </c>
      <c r="L254" s="934">
        <v>55307.021999999997</v>
      </c>
      <c r="M254" s="932">
        <v>50221.851000000002</v>
      </c>
      <c r="N254" s="938">
        <v>51657.862000000001</v>
      </c>
      <c r="O254" s="974">
        <v>65100.487999999998</v>
      </c>
      <c r="P254" s="972">
        <v>62226.665000000001</v>
      </c>
      <c r="Q254" s="930">
        <v>57630.044000000002</v>
      </c>
      <c r="R254" s="935">
        <v>75565.793999999994</v>
      </c>
      <c r="S254" s="936">
        <v>45259.326999999997</v>
      </c>
      <c r="T254" s="930">
        <v>65348.322999999997</v>
      </c>
      <c r="U254" s="934"/>
      <c r="V254" s="936"/>
      <c r="W254" s="1078"/>
      <c r="X254" s="937"/>
      <c r="Y254" s="936"/>
      <c r="Z254" s="938"/>
      <c r="AA254" s="935"/>
      <c r="AB254" s="939"/>
      <c r="AC254" s="930"/>
      <c r="AD254" s="934"/>
      <c r="AE254" s="932"/>
      <c r="AF254" s="938"/>
      <c r="AG254" s="934"/>
      <c r="AH254" s="932"/>
      <c r="AI254" s="930"/>
      <c r="AJ254" s="934"/>
      <c r="AK254" s="932"/>
      <c r="AL254" s="930"/>
      <c r="AM254" s="940"/>
      <c r="AP254" s="55"/>
      <c r="AR254" s="1576"/>
      <c r="AS254" s="1576"/>
      <c r="AT254" s="1576"/>
      <c r="AU254" s="1576"/>
      <c r="AV254" s="1575"/>
      <c r="AX254" s="767"/>
      <c r="BA254" s="755"/>
      <c r="BB254" s="755"/>
      <c r="BC254" s="755"/>
      <c r="BD254" s="758"/>
      <c r="BE254" s="748"/>
      <c r="BF254" s="1343"/>
      <c r="BG254" s="748"/>
      <c r="BH254" s="748"/>
      <c r="BI254" s="767"/>
      <c r="BJ254" s="758"/>
      <c r="BK254" s="755"/>
      <c r="BL254" s="756"/>
      <c r="BM254" s="757"/>
      <c r="BN254" s="757"/>
      <c r="BO254" s="748"/>
      <c r="BP254" s="758"/>
      <c r="BQ254" s="788"/>
      <c r="BR254" s="762"/>
      <c r="BS254" s="766"/>
      <c r="BT254" s="766"/>
      <c r="BU254" s="766"/>
      <c r="BV254" s="764"/>
      <c r="BW254" s="748"/>
      <c r="BX254" s="748"/>
      <c r="BY254" s="748"/>
      <c r="BZ254" s="757"/>
      <c r="CA254" s="748"/>
      <c r="CB254" s="767"/>
    </row>
    <row r="255" spans="1:402" ht="14.25" customHeight="1" x14ac:dyDescent="0.15">
      <c r="A255" s="2352" t="str">
        <f t="shared" si="1"/>
        <v>トマト価格</v>
      </c>
      <c r="B255" s="2351" t="str">
        <f>B253</f>
        <v>トマト</v>
      </c>
      <c r="C255" s="417" t="s">
        <v>96</v>
      </c>
      <c r="D255" s="941">
        <v>466</v>
      </c>
      <c r="E255" s="942">
        <v>373</v>
      </c>
      <c r="F255" s="946">
        <v>463</v>
      </c>
      <c r="G255" s="948">
        <v>532</v>
      </c>
      <c r="H255" s="942">
        <v>541</v>
      </c>
      <c r="I255" s="943">
        <v>533</v>
      </c>
      <c r="J255" s="944">
        <v>471</v>
      </c>
      <c r="K255" s="942">
        <v>436</v>
      </c>
      <c r="L255" s="1082">
        <v>439</v>
      </c>
      <c r="M255" s="944">
        <v>488</v>
      </c>
      <c r="N255" s="942">
        <v>503</v>
      </c>
      <c r="O255" s="943">
        <v>467</v>
      </c>
      <c r="P255" s="944">
        <v>462</v>
      </c>
      <c r="Q255" s="942">
        <v>398</v>
      </c>
      <c r="R255" s="947">
        <v>396</v>
      </c>
      <c r="S255" s="944">
        <v>355</v>
      </c>
      <c r="T255" s="942">
        <v>390</v>
      </c>
      <c r="U255" s="946"/>
      <c r="V255" s="948"/>
      <c r="W255" s="980"/>
      <c r="X255" s="947"/>
      <c r="Y255" s="948"/>
      <c r="Z255" s="949"/>
      <c r="AA255" s="947"/>
      <c r="AB255" s="950"/>
      <c r="AC255" s="942"/>
      <c r="AD255" s="946"/>
      <c r="AE255" s="944"/>
      <c r="AF255" s="949"/>
      <c r="AG255" s="946"/>
      <c r="AH255" s="944"/>
      <c r="AI255" s="942"/>
      <c r="AJ255" s="946"/>
      <c r="AK255" s="944"/>
      <c r="AL255" s="942"/>
      <c r="AM255" s="951"/>
      <c r="AQ255" s="784"/>
      <c r="AR255" s="1576"/>
      <c r="AS255" s="1576"/>
      <c r="AT255" s="1576"/>
      <c r="AU255" s="1576"/>
      <c r="AV255" s="1576"/>
      <c r="AW255" s="787"/>
      <c r="AX255" s="778"/>
      <c r="AY255" s="748"/>
      <c r="AZ255" s="748"/>
      <c r="BA255" s="748"/>
      <c r="BB255" s="768"/>
      <c r="BC255" s="748"/>
      <c r="BD255" s="758"/>
      <c r="BE255" s="755"/>
      <c r="BF255" s="755"/>
      <c r="BG255" s="755"/>
      <c r="BH255" s="755"/>
      <c r="BI255" s="755"/>
      <c r="BJ255" s="758"/>
      <c r="BK255" s="767"/>
      <c r="BL255" s="767"/>
      <c r="BM255" s="767"/>
      <c r="BN255" s="748"/>
      <c r="BO255" s="748"/>
      <c r="BP255" s="758"/>
      <c r="BQ255" s="767"/>
      <c r="BR255" s="767"/>
      <c r="BS255" s="767"/>
      <c r="BT255" s="767"/>
      <c r="BU255" s="748"/>
      <c r="BV255" s="758"/>
      <c r="BW255" s="755"/>
      <c r="BX255" s="755"/>
      <c r="BY255" s="755"/>
      <c r="BZ255" s="755"/>
      <c r="CA255" s="755"/>
      <c r="CB255" s="758"/>
      <c r="CC255" s="788"/>
      <c r="CD255" s="765"/>
      <c r="CE255" s="546"/>
      <c r="CF255" s="546"/>
      <c r="CG255" s="546"/>
      <c r="CH255" s="764"/>
      <c r="CI255" s="767"/>
      <c r="CJ255" s="767"/>
      <c r="CK255" s="767"/>
      <c r="CL255" s="767"/>
      <c r="CM255" s="767"/>
      <c r="CN255" s="767"/>
    </row>
    <row r="256" spans="1:402" ht="14.25" customHeight="1" x14ac:dyDescent="0.15">
      <c r="A256" s="2352" t="str">
        <f t="shared" si="1"/>
        <v>ミニトマト数量</v>
      </c>
      <c r="B256" s="250" t="s">
        <v>122</v>
      </c>
      <c r="C256" s="394" t="s">
        <v>93</v>
      </c>
      <c r="D256" s="917">
        <v>2.294</v>
      </c>
      <c r="E256" s="918">
        <v>1.9279999999999999</v>
      </c>
      <c r="F256" s="922">
        <v>1.9910000000000001</v>
      </c>
      <c r="G256" s="924">
        <v>1.071</v>
      </c>
      <c r="H256" s="918">
        <v>3.4129999999999998</v>
      </c>
      <c r="I256" s="961">
        <v>4.6710000000000003</v>
      </c>
      <c r="J256" s="920">
        <v>2.44</v>
      </c>
      <c r="K256" s="918">
        <v>1.0780000000000001</v>
      </c>
      <c r="L256" s="922">
        <v>3.8159999999999998</v>
      </c>
      <c r="M256" s="920">
        <v>4.2619999999999996</v>
      </c>
      <c r="N256" s="926">
        <v>2.774</v>
      </c>
      <c r="O256" s="961">
        <v>1.661</v>
      </c>
      <c r="P256" s="920">
        <v>3.625</v>
      </c>
      <c r="Q256" s="918">
        <v>4.0709999999999997</v>
      </c>
      <c r="R256" s="923">
        <v>19.672999999999998</v>
      </c>
      <c r="S256" s="924">
        <v>39.320999999999998</v>
      </c>
      <c r="T256" s="918">
        <v>92.52</v>
      </c>
      <c r="U256" s="922"/>
      <c r="V256" s="924"/>
      <c r="W256" s="1077"/>
      <c r="X256" s="925"/>
      <c r="Y256" s="924"/>
      <c r="Z256" s="926"/>
      <c r="AA256" s="923"/>
      <c r="AB256" s="927"/>
      <c r="AC256" s="926"/>
      <c r="AD256" s="922"/>
      <c r="AE256" s="920"/>
      <c r="AF256" s="926"/>
      <c r="AG256" s="922"/>
      <c r="AH256" s="920"/>
      <c r="AI256" s="918"/>
      <c r="AJ256" s="922"/>
      <c r="AK256" s="920"/>
      <c r="AL256" s="918"/>
      <c r="AM256" s="928"/>
      <c r="AP256" s="55"/>
      <c r="AR256" s="1576"/>
      <c r="AS256" s="1576"/>
      <c r="AT256" s="1576"/>
      <c r="AU256" s="1576"/>
      <c r="AV256" s="1576"/>
      <c r="AX256" s="748"/>
      <c r="AZ256" s="756"/>
      <c r="BA256" s="757"/>
      <c r="BB256" s="757"/>
      <c r="BC256" s="757"/>
      <c r="BD256" s="787"/>
      <c r="BE256" s="748"/>
      <c r="BF256" s="748"/>
      <c r="BG256" s="748"/>
      <c r="BH256" s="748"/>
      <c r="BI256" s="767"/>
      <c r="BJ256" s="787"/>
      <c r="BK256" s="755"/>
      <c r="BL256" s="756"/>
      <c r="BM256" s="757"/>
      <c r="BN256" s="757"/>
      <c r="BO256" s="757"/>
      <c r="BP256" s="787"/>
      <c r="BQ256" s="767"/>
      <c r="BR256" s="1344"/>
      <c r="BS256" s="767"/>
      <c r="BT256" s="767"/>
      <c r="BU256" s="767"/>
      <c r="BV256" s="748"/>
      <c r="BW256" s="755"/>
      <c r="BX256" s="755"/>
      <c r="BY256" s="755"/>
      <c r="BZ256" s="755"/>
      <c r="CA256" s="755"/>
      <c r="CB256" s="758"/>
      <c r="CC256" s="755"/>
      <c r="CD256" s="755"/>
    </row>
    <row r="257" spans="1:389" ht="14.25" customHeight="1" x14ac:dyDescent="0.15">
      <c r="A257" s="2352" t="str">
        <f t="shared" si="1"/>
        <v>ミニトマト金額</v>
      </c>
      <c r="B257" s="2350" t="str">
        <f>B256</f>
        <v>ミニトマト</v>
      </c>
      <c r="C257" s="395" t="s">
        <v>94</v>
      </c>
      <c r="D257" s="929">
        <v>2614.0909999999999</v>
      </c>
      <c r="E257" s="930">
        <v>2031.65</v>
      </c>
      <c r="F257" s="934">
        <v>1909.76</v>
      </c>
      <c r="G257" s="936">
        <v>1081.5229999999999</v>
      </c>
      <c r="H257" s="930">
        <v>3047.9870000000001</v>
      </c>
      <c r="I257" s="986">
        <v>4231.88</v>
      </c>
      <c r="J257" s="932">
        <v>2187.7170000000001</v>
      </c>
      <c r="K257" s="930">
        <v>1022.705</v>
      </c>
      <c r="L257" s="934">
        <v>3088.7550000000001</v>
      </c>
      <c r="M257" s="932">
        <v>2861.576</v>
      </c>
      <c r="N257" s="938">
        <v>2161.4639999999999</v>
      </c>
      <c r="O257" s="974">
        <v>1652.3789999999999</v>
      </c>
      <c r="P257" s="972">
        <v>2672.31</v>
      </c>
      <c r="Q257" s="930">
        <v>3122.8510000000001</v>
      </c>
      <c r="R257" s="935">
        <v>12434.705</v>
      </c>
      <c r="S257" s="936">
        <v>20597.132000000001</v>
      </c>
      <c r="T257" s="930">
        <v>47290.847999999998</v>
      </c>
      <c r="U257" s="934"/>
      <c r="V257" s="936"/>
      <c r="W257" s="1078"/>
      <c r="X257" s="937"/>
      <c r="Y257" s="936"/>
      <c r="Z257" s="938"/>
      <c r="AA257" s="935"/>
      <c r="AB257" s="939"/>
      <c r="AC257" s="930"/>
      <c r="AD257" s="934"/>
      <c r="AE257" s="932"/>
      <c r="AF257" s="938"/>
      <c r="AG257" s="934"/>
      <c r="AH257" s="932"/>
      <c r="AI257" s="930"/>
      <c r="AJ257" s="934"/>
      <c r="AK257" s="932"/>
      <c r="AL257" s="930"/>
      <c r="AM257" s="940"/>
      <c r="AP257" s="55"/>
      <c r="AU257" s="1576"/>
      <c r="AV257" s="1576"/>
      <c r="AX257" s="748"/>
      <c r="AY257" s="767"/>
      <c r="AZ257" s="767"/>
      <c r="BA257" s="767"/>
      <c r="BB257" s="767"/>
      <c r="BC257" s="748"/>
      <c r="BD257" s="758"/>
      <c r="BE257" s="767"/>
      <c r="BF257" s="1344"/>
      <c r="BG257" s="767"/>
      <c r="BH257" s="748"/>
      <c r="BI257" s="767"/>
      <c r="BJ257" s="758"/>
      <c r="BK257" s="755"/>
      <c r="BL257" s="755"/>
    </row>
    <row r="258" spans="1:389" ht="14.25" customHeight="1" x14ac:dyDescent="0.15">
      <c r="A258" s="2352" t="str">
        <f t="shared" si="1"/>
        <v>ミニトマト価格</v>
      </c>
      <c r="B258" s="2351" t="str">
        <f>B256</f>
        <v>ミニトマト</v>
      </c>
      <c r="C258" s="417" t="s">
        <v>96</v>
      </c>
      <c r="D258" s="941">
        <v>1140</v>
      </c>
      <c r="E258" s="942">
        <v>1054</v>
      </c>
      <c r="F258" s="946">
        <v>959</v>
      </c>
      <c r="G258" s="948">
        <v>1010</v>
      </c>
      <c r="H258" s="942">
        <v>893</v>
      </c>
      <c r="I258" s="943">
        <v>906</v>
      </c>
      <c r="J258" s="944">
        <v>897</v>
      </c>
      <c r="K258" s="942">
        <v>949</v>
      </c>
      <c r="L258" s="946">
        <v>809</v>
      </c>
      <c r="M258" s="944">
        <v>671</v>
      </c>
      <c r="N258" s="942">
        <v>779</v>
      </c>
      <c r="O258" s="946">
        <v>995</v>
      </c>
      <c r="P258" s="944">
        <v>737</v>
      </c>
      <c r="Q258" s="942">
        <v>767</v>
      </c>
      <c r="R258" s="947">
        <v>632</v>
      </c>
      <c r="S258" s="944">
        <v>524</v>
      </c>
      <c r="T258" s="942">
        <v>511</v>
      </c>
      <c r="U258" s="946"/>
      <c r="V258" s="948"/>
      <c r="W258" s="980"/>
      <c r="X258" s="947"/>
      <c r="Y258" s="948"/>
      <c r="Z258" s="949"/>
      <c r="AA258" s="947"/>
      <c r="AB258" s="950"/>
      <c r="AC258" s="942"/>
      <c r="AD258" s="946"/>
      <c r="AE258" s="944"/>
      <c r="AF258" s="949"/>
      <c r="AG258" s="946"/>
      <c r="AH258" s="944"/>
      <c r="AI258" s="942"/>
      <c r="AJ258" s="946"/>
      <c r="AK258" s="944"/>
      <c r="AL258" s="942"/>
      <c r="AM258" s="951"/>
      <c r="AP258" s="55"/>
      <c r="AQ258" s="784"/>
      <c r="AR258" s="1576"/>
      <c r="AS258" s="1576"/>
      <c r="AT258" s="1576"/>
      <c r="AV258" s="1576"/>
      <c r="AW258" s="787"/>
      <c r="AX258" s="767"/>
      <c r="AY258" s="767"/>
      <c r="AZ258" s="767"/>
      <c r="BA258" s="767"/>
      <c r="BB258" s="767"/>
      <c r="BC258" s="252"/>
      <c r="BD258" s="758"/>
      <c r="BE258" s="755"/>
      <c r="BF258" s="755"/>
    </row>
    <row r="259" spans="1:389" ht="14.25" customHeight="1" x14ac:dyDescent="0.15">
      <c r="A259" s="2352" t="str">
        <f t="shared" si="1"/>
        <v>ピーマン数量</v>
      </c>
      <c r="B259" s="250" t="s">
        <v>173</v>
      </c>
      <c r="C259" s="394" t="s">
        <v>93</v>
      </c>
      <c r="D259" s="917">
        <v>48.314999999999998</v>
      </c>
      <c r="E259" s="918">
        <v>45.442999999999998</v>
      </c>
      <c r="F259" s="922">
        <v>46.610999999999997</v>
      </c>
      <c r="G259" s="924">
        <v>78.858999999999995</v>
      </c>
      <c r="H259" s="918">
        <v>125.22199999999999</v>
      </c>
      <c r="I259" s="961">
        <v>132.98400000000001</v>
      </c>
      <c r="J259" s="920">
        <v>228.11099999999999</v>
      </c>
      <c r="K259" s="918">
        <v>186.34899999999999</v>
      </c>
      <c r="L259" s="922">
        <v>367.19900000000001</v>
      </c>
      <c r="M259" s="920">
        <v>353.488</v>
      </c>
      <c r="N259" s="926">
        <v>412.99</v>
      </c>
      <c r="O259" s="961">
        <v>502.28500000000003</v>
      </c>
      <c r="P259" s="920">
        <v>563.21299999999997</v>
      </c>
      <c r="Q259" s="918">
        <v>520.85699999999997</v>
      </c>
      <c r="R259" s="923">
        <v>673.322</v>
      </c>
      <c r="S259" s="924">
        <v>506.02</v>
      </c>
      <c r="T259" s="918">
        <v>563.63900000000001</v>
      </c>
      <c r="U259" s="922"/>
      <c r="V259" s="924"/>
      <c r="W259" s="1077"/>
      <c r="X259" s="925"/>
      <c r="Y259" s="924"/>
      <c r="Z259" s="926"/>
      <c r="AA259" s="923"/>
      <c r="AB259" s="927"/>
      <c r="AC259" s="926"/>
      <c r="AD259" s="922"/>
      <c r="AE259" s="920"/>
      <c r="AF259" s="926"/>
      <c r="AG259" s="922"/>
      <c r="AH259" s="920"/>
      <c r="AI259" s="918"/>
      <c r="AJ259" s="922"/>
      <c r="AK259" s="920"/>
      <c r="AL259" s="918"/>
      <c r="AM259" s="928"/>
      <c r="AP259" s="55"/>
      <c r="AR259" s="1575"/>
      <c r="AS259" s="1575"/>
      <c r="AT259" s="1575"/>
      <c r="AU259" s="1576"/>
      <c r="AX259" s="767"/>
    </row>
    <row r="260" spans="1:389" ht="14.25" customHeight="1" x14ac:dyDescent="0.15">
      <c r="A260" s="2352" t="str">
        <f t="shared" si="1"/>
        <v>ピーマン金額</v>
      </c>
      <c r="B260" s="2350" t="str">
        <f>B259</f>
        <v>ピーマン</v>
      </c>
      <c r="C260" s="395" t="s">
        <v>94</v>
      </c>
      <c r="D260" s="929">
        <v>36019.718999999997</v>
      </c>
      <c r="E260" s="930">
        <v>34214.023000000001</v>
      </c>
      <c r="F260" s="934">
        <v>37829.972000000002</v>
      </c>
      <c r="G260" s="936">
        <v>68769.134000000005</v>
      </c>
      <c r="H260" s="930">
        <v>109438.148</v>
      </c>
      <c r="I260" s="986">
        <v>115654.955</v>
      </c>
      <c r="J260" s="932">
        <v>177383.769</v>
      </c>
      <c r="K260" s="930">
        <v>136201.71599999999</v>
      </c>
      <c r="L260" s="934">
        <v>251570.56200000001</v>
      </c>
      <c r="M260" s="932">
        <v>234167.18100000001</v>
      </c>
      <c r="N260" s="938">
        <v>275240.45699999999</v>
      </c>
      <c r="O260" s="934">
        <v>322207.05499999999</v>
      </c>
      <c r="P260" s="972">
        <v>313908.37199999997</v>
      </c>
      <c r="Q260" s="930">
        <v>254198.60500000001</v>
      </c>
      <c r="R260" s="935">
        <v>312055.23499999999</v>
      </c>
      <c r="S260" s="936">
        <v>253955.96</v>
      </c>
      <c r="T260" s="930">
        <v>339278.65899999999</v>
      </c>
      <c r="U260" s="934"/>
      <c r="V260" s="936"/>
      <c r="W260" s="1078"/>
      <c r="X260" s="937"/>
      <c r="Y260" s="936"/>
      <c r="Z260" s="938"/>
      <c r="AA260" s="935"/>
      <c r="AB260" s="939"/>
      <c r="AC260" s="930"/>
      <c r="AD260" s="934"/>
      <c r="AE260" s="932"/>
      <c r="AF260" s="938"/>
      <c r="AG260" s="934"/>
      <c r="AH260" s="932"/>
      <c r="AI260" s="930"/>
      <c r="AJ260" s="934"/>
      <c r="AK260" s="932"/>
      <c r="AL260" s="930"/>
      <c r="AM260" s="940"/>
      <c r="AP260" s="55"/>
      <c r="AR260" s="1576"/>
      <c r="AS260" s="1576"/>
      <c r="AT260" s="1576"/>
      <c r="AU260" s="1575"/>
      <c r="AV260" s="1576"/>
      <c r="AX260" s="767"/>
      <c r="BA260" s="755"/>
      <c r="BB260" s="755"/>
      <c r="BC260" s="755"/>
      <c r="BD260" s="758"/>
      <c r="BE260" s="755"/>
      <c r="BF260" s="755"/>
      <c r="BG260" s="755"/>
      <c r="BH260" s="755"/>
      <c r="BI260" s="755"/>
      <c r="BJ260" s="787"/>
      <c r="BK260" s="767"/>
      <c r="BL260" s="767"/>
      <c r="BM260" s="767"/>
      <c r="BN260" s="768"/>
      <c r="BO260" s="748"/>
      <c r="BP260" s="787"/>
      <c r="BQ260" s="767"/>
      <c r="BR260" s="767"/>
      <c r="BS260" s="767"/>
      <c r="BT260" s="768"/>
      <c r="BU260" s="768"/>
      <c r="BV260" s="787"/>
      <c r="BW260" s="755"/>
      <c r="BX260" s="755"/>
      <c r="BY260" s="755"/>
      <c r="BZ260" s="755"/>
      <c r="CA260" s="755"/>
      <c r="CB260" s="787"/>
      <c r="CC260" s="767"/>
      <c r="CD260" s="767"/>
      <c r="CE260" s="767"/>
      <c r="CF260" s="768"/>
      <c r="CG260" s="768"/>
      <c r="CH260" s="758"/>
      <c r="CI260" s="755"/>
      <c r="CJ260" s="755"/>
      <c r="CK260" s="755"/>
      <c r="CL260" s="755"/>
      <c r="CM260" s="755"/>
      <c r="CN260" s="758"/>
      <c r="CO260" s="767"/>
      <c r="CP260" s="767"/>
      <c r="CQ260" s="767"/>
      <c r="CR260" s="767"/>
      <c r="CS260" s="767"/>
      <c r="CT260" s="758"/>
      <c r="CU260" s="770"/>
      <c r="CV260" s="770"/>
      <c r="CW260" s="770"/>
      <c r="CX260" s="252"/>
      <c r="CY260" s="767"/>
      <c r="CZ260" s="758"/>
      <c r="DA260" s="767"/>
      <c r="DB260" s="1344"/>
      <c r="DC260" s="767"/>
      <c r="DD260" s="767"/>
      <c r="DE260" s="748"/>
      <c r="DF260" s="758"/>
      <c r="DG260" s="755"/>
      <c r="DH260" s="755"/>
      <c r="DI260" s="755"/>
      <c r="DJ260" s="755"/>
      <c r="DK260" s="755"/>
      <c r="DL260" s="758"/>
      <c r="DM260" s="770"/>
      <c r="DN260" s="778"/>
      <c r="DO260" s="768"/>
      <c r="DP260" s="748"/>
      <c r="DQ260" s="748"/>
      <c r="DR260" s="787"/>
      <c r="DS260" s="252"/>
      <c r="DT260" s="252"/>
      <c r="DU260" s="252"/>
      <c r="DV260" s="748"/>
      <c r="DW260" s="767"/>
      <c r="DX260" s="764"/>
      <c r="DY260" s="755"/>
      <c r="DZ260" s="755"/>
      <c r="EA260" s="755"/>
      <c r="EB260" s="755"/>
      <c r="EC260" s="755"/>
      <c r="ED260" s="758"/>
      <c r="EE260" s="748"/>
      <c r="EF260" s="748"/>
      <c r="EG260" s="748"/>
      <c r="EH260" s="252"/>
      <c r="EI260" s="252"/>
      <c r="EJ260" s="758"/>
      <c r="EK260" s="767"/>
      <c r="EL260" s="767"/>
      <c r="EM260" s="767"/>
      <c r="EN260" s="767"/>
      <c r="EO260" s="767"/>
      <c r="EP260" s="758"/>
      <c r="EQ260" s="252"/>
      <c r="ER260" s="252"/>
      <c r="ES260" s="252"/>
      <c r="ET260" s="748"/>
      <c r="EU260" s="252"/>
      <c r="EV260" s="758"/>
      <c r="EW260" s="755"/>
      <c r="EX260" s="755"/>
      <c r="EY260" s="755"/>
      <c r="EZ260" s="755"/>
      <c r="FA260" s="755"/>
      <c r="FB260" s="780"/>
      <c r="FC260" s="755"/>
      <c r="FD260" s="755"/>
      <c r="FE260" s="755"/>
      <c r="FF260" s="755"/>
      <c r="FG260" s="755"/>
      <c r="FH260" s="748"/>
      <c r="FI260" s="755"/>
      <c r="FJ260" s="755"/>
      <c r="FK260" s="755"/>
      <c r="FL260" s="755"/>
      <c r="FM260" s="755"/>
      <c r="FN260" s="758"/>
      <c r="FO260" s="748"/>
      <c r="FP260" s="748"/>
      <c r="FQ260" s="748"/>
      <c r="FR260" s="767"/>
      <c r="FS260" s="767"/>
      <c r="FT260" s="758"/>
      <c r="FU260" s="767"/>
      <c r="FV260" s="767"/>
      <c r="FW260" s="767"/>
      <c r="FX260" s="766"/>
      <c r="FY260" s="767"/>
      <c r="FZ260" s="758"/>
      <c r="GA260" s="748"/>
      <c r="GB260" s="748"/>
      <c r="GC260" s="748"/>
      <c r="GD260" s="766"/>
      <c r="GE260" s="748"/>
      <c r="GF260" s="758"/>
      <c r="GG260" s="773"/>
      <c r="GH260" s="762"/>
      <c r="GI260" s="766"/>
      <c r="GJ260" s="748"/>
      <c r="GK260" s="767"/>
      <c r="GL260" s="758"/>
      <c r="GM260" s="545"/>
      <c r="GN260" s="753"/>
      <c r="GO260" s="546"/>
      <c r="GP260" s="546"/>
      <c r="GQ260" s="546"/>
      <c r="GR260" s="764"/>
      <c r="GS260" s="748"/>
      <c r="GT260" s="748"/>
      <c r="GU260" s="748"/>
      <c r="GV260" s="757"/>
      <c r="GW260" s="767"/>
      <c r="GX260" s="758"/>
      <c r="GY260" s="755"/>
      <c r="GZ260" s="756"/>
      <c r="HA260" s="768"/>
      <c r="HB260" s="768"/>
      <c r="HC260" s="767"/>
      <c r="HD260" s="767"/>
      <c r="HE260" s="5"/>
      <c r="HF260" s="5"/>
      <c r="HG260" s="5"/>
      <c r="HH260" s="59"/>
      <c r="HI260" s="792"/>
      <c r="HJ260" s="5"/>
      <c r="HK260" s="758"/>
      <c r="HL260" s="748"/>
      <c r="HM260" s="748"/>
      <c r="HN260" s="748"/>
      <c r="HO260" s="748"/>
      <c r="HP260" s="767"/>
      <c r="HQ260" s="748"/>
      <c r="HR260" s="252"/>
      <c r="HS260" s="252"/>
      <c r="HT260" s="252"/>
      <c r="HU260" s="748"/>
      <c r="HV260" s="767"/>
      <c r="HW260" s="748"/>
      <c r="HX260" s="748"/>
      <c r="HY260" s="748"/>
      <c r="HZ260" s="748"/>
      <c r="IA260" s="767"/>
      <c r="IB260" s="748"/>
      <c r="IC260" s="758"/>
      <c r="ID260" s="767"/>
      <c r="IE260" s="767"/>
      <c r="IF260" s="767"/>
      <c r="IG260" s="748"/>
      <c r="IH260" s="767"/>
      <c r="II260" s="758"/>
      <c r="IJ260" s="748"/>
      <c r="IK260" s="787"/>
      <c r="IL260" s="787"/>
      <c r="IM260" s="758"/>
      <c r="IN260" s="787"/>
      <c r="IO260" s="758"/>
      <c r="IP260" s="764"/>
      <c r="IQ260" s="252"/>
      <c r="IR260" s="252"/>
      <c r="IS260" s="767"/>
      <c r="IT260" s="757"/>
      <c r="IU260" s="748"/>
      <c r="IV260" s="252"/>
      <c r="IW260" s="252"/>
      <c r="IX260" s="252"/>
      <c r="IY260" s="252"/>
      <c r="IZ260" s="252"/>
      <c r="JA260" s="758"/>
      <c r="JB260" s="755"/>
      <c r="JC260" s="755"/>
      <c r="JD260" s="755"/>
      <c r="JE260" s="755"/>
      <c r="JF260" s="755"/>
      <c r="JG260" s="767"/>
      <c r="JH260" s="755"/>
      <c r="JI260" s="755"/>
      <c r="JJ260" s="755"/>
      <c r="JK260" s="755"/>
      <c r="JL260" s="755"/>
      <c r="JM260" s="767"/>
      <c r="JN260" s="748"/>
      <c r="JO260" s="748"/>
      <c r="JP260" s="748"/>
      <c r="JQ260" s="748"/>
      <c r="JR260" s="768"/>
      <c r="JS260" s="767"/>
      <c r="JU260" s="753"/>
      <c r="JV260" s="546"/>
      <c r="JW260" s="546"/>
      <c r="JX260" s="546"/>
      <c r="JY260" s="5"/>
      <c r="JZ260" s="565"/>
      <c r="KA260" s="747"/>
      <c r="KB260" s="576"/>
      <c r="KC260" s="576"/>
      <c r="KD260" s="576"/>
      <c r="KE260" s="5"/>
      <c r="KF260" s="5"/>
      <c r="KI260" s="59"/>
      <c r="KJ260" s="5"/>
      <c r="KK260" s="5"/>
      <c r="KL260" s="61"/>
      <c r="KM260" s="59"/>
      <c r="KN260" s="59"/>
      <c r="KO260" s="59"/>
      <c r="KQ260" s="252"/>
      <c r="KR260" s="252"/>
      <c r="KS260" s="252"/>
      <c r="KT260" s="5"/>
      <c r="KU260" s="279"/>
      <c r="KV260" s="252"/>
      <c r="KW260" s="252"/>
      <c r="KX260" s="252"/>
      <c r="KY260" s="252"/>
      <c r="KZ260" s="5"/>
      <c r="LA260" s="5"/>
      <c r="LD260" s="5"/>
      <c r="LG260" s="5"/>
      <c r="LI260" s="5"/>
      <c r="LJ260" s="5"/>
      <c r="LK260" s="59"/>
      <c r="LL260" s="61"/>
      <c r="LM260" s="61"/>
      <c r="LN260" s="59"/>
      <c r="LO260" s="59"/>
      <c r="LP260" s="59"/>
      <c r="MA260" s="5"/>
      <c r="MB260" s="5"/>
      <c r="MM260" s="61"/>
      <c r="MN260" s="56"/>
      <c r="MO260" s="56"/>
      <c r="MP260" s="56"/>
      <c r="MQ260" s="257"/>
      <c r="MR260" s="258"/>
      <c r="MS260" s="258"/>
      <c r="MT260" s="258"/>
    </row>
    <row r="261" spans="1:389" ht="14.25" customHeight="1" x14ac:dyDescent="0.15">
      <c r="A261" s="2352" t="str">
        <f t="shared" si="1"/>
        <v>ピーマン価格</v>
      </c>
      <c r="B261" s="2351" t="str">
        <f>B259</f>
        <v>ピーマン</v>
      </c>
      <c r="C261" s="417" t="s">
        <v>96</v>
      </c>
      <c r="D261" s="941">
        <v>746</v>
      </c>
      <c r="E261" s="942">
        <v>753</v>
      </c>
      <c r="F261" s="946">
        <v>812</v>
      </c>
      <c r="G261" s="948">
        <v>872</v>
      </c>
      <c r="H261" s="942">
        <v>874</v>
      </c>
      <c r="I261" s="943">
        <v>870</v>
      </c>
      <c r="J261" s="944">
        <v>778</v>
      </c>
      <c r="K261" s="942">
        <v>731</v>
      </c>
      <c r="L261" s="946">
        <v>685</v>
      </c>
      <c r="M261" s="944">
        <v>662</v>
      </c>
      <c r="N261" s="942">
        <v>666</v>
      </c>
      <c r="O261" s="943">
        <v>641</v>
      </c>
      <c r="P261" s="944">
        <v>557</v>
      </c>
      <c r="Q261" s="942">
        <v>488</v>
      </c>
      <c r="R261" s="947">
        <v>463</v>
      </c>
      <c r="S261" s="944">
        <v>502</v>
      </c>
      <c r="T261" s="942">
        <v>602</v>
      </c>
      <c r="U261" s="946"/>
      <c r="V261" s="948"/>
      <c r="W261" s="980"/>
      <c r="X261" s="947"/>
      <c r="Y261" s="948"/>
      <c r="Z261" s="949"/>
      <c r="AA261" s="947"/>
      <c r="AB261" s="950"/>
      <c r="AC261" s="942"/>
      <c r="AD261" s="946"/>
      <c r="AE261" s="944"/>
      <c r="AF261" s="949"/>
      <c r="AG261" s="946"/>
      <c r="AH261" s="944"/>
      <c r="AI261" s="942"/>
      <c r="AJ261" s="946"/>
      <c r="AK261" s="944"/>
      <c r="AL261" s="942"/>
      <c r="AM261" s="951"/>
      <c r="AQ261" s="784"/>
      <c r="AU261" s="1576"/>
      <c r="AV261" s="1575"/>
      <c r="AW261" s="787"/>
      <c r="AX261" s="767"/>
      <c r="BA261" s="755"/>
      <c r="BB261" s="755"/>
      <c r="BC261" s="755"/>
      <c r="BD261" s="758"/>
      <c r="BE261" s="755"/>
      <c r="BF261" s="755"/>
      <c r="BG261" s="755"/>
      <c r="BH261" s="755"/>
      <c r="BI261" s="755"/>
      <c r="BJ261" s="758"/>
      <c r="BK261" s="767"/>
      <c r="BL261" s="767"/>
      <c r="BM261" s="767"/>
      <c r="BN261" s="748"/>
      <c r="BO261" s="767"/>
      <c r="BP261" s="758"/>
      <c r="BQ261" s="767"/>
      <c r="BR261" s="767"/>
      <c r="BS261" s="767"/>
      <c r="BT261" s="748"/>
      <c r="BU261" s="767"/>
      <c r="BV261" s="758"/>
      <c r="BW261" s="755"/>
      <c r="BX261" s="755"/>
      <c r="BY261" s="755"/>
      <c r="BZ261" s="755"/>
      <c r="CA261" s="755"/>
      <c r="CB261" s="758"/>
      <c r="CC261" s="748"/>
      <c r="CD261" s="748"/>
      <c r="CE261" s="748"/>
      <c r="CF261" s="767"/>
      <c r="CG261" s="748"/>
      <c r="CH261" s="758"/>
      <c r="CI261" s="755"/>
      <c r="CJ261" s="755"/>
      <c r="CK261" s="755"/>
      <c r="CL261" s="755"/>
      <c r="CM261" s="755"/>
      <c r="CN261" s="758"/>
      <c r="CO261" s="748"/>
      <c r="CP261" s="748"/>
      <c r="CQ261" s="748"/>
      <c r="CR261" s="767"/>
      <c r="CS261" s="767"/>
      <c r="CT261" s="758"/>
      <c r="CU261" s="748"/>
      <c r="CV261" s="748"/>
      <c r="CW261" s="748"/>
      <c r="CX261" s="770"/>
      <c r="CY261" s="770"/>
      <c r="CZ261" s="758"/>
      <c r="DA261" s="767"/>
      <c r="DB261" s="767"/>
      <c r="DC261" s="767"/>
      <c r="DD261" s="767"/>
      <c r="DE261" s="748"/>
      <c r="DF261" s="787"/>
      <c r="DG261" s="755"/>
      <c r="DH261" s="755"/>
      <c r="DI261" s="755"/>
      <c r="DJ261" s="755"/>
      <c r="DK261" s="755"/>
      <c r="DL261" s="758"/>
      <c r="DM261" s="770"/>
      <c r="DN261" s="778"/>
      <c r="DO261" s="768"/>
      <c r="DP261" s="748"/>
      <c r="DQ261" s="748"/>
      <c r="DR261" s="758"/>
      <c r="DS261" s="252"/>
      <c r="DT261" s="252"/>
      <c r="DU261" s="252"/>
      <c r="DV261" s="748"/>
      <c r="DW261" s="767"/>
      <c r="DX261" s="764"/>
      <c r="DY261" s="755"/>
      <c r="DZ261" s="755"/>
      <c r="EA261" s="755"/>
      <c r="EB261" s="755"/>
      <c r="EC261" s="755"/>
      <c r="ED261" s="758"/>
      <c r="EE261" s="755"/>
      <c r="EF261" s="755"/>
      <c r="EG261" s="755"/>
      <c r="EH261" s="755"/>
      <c r="EI261" s="755"/>
      <c r="EJ261" s="758"/>
      <c r="EK261" s="767"/>
      <c r="EL261" s="767"/>
      <c r="EM261" s="767"/>
      <c r="EN261" s="767"/>
      <c r="EO261" s="757"/>
      <c r="EP261" s="758"/>
      <c r="EQ261" s="252"/>
      <c r="ER261" s="252"/>
      <c r="ES261" s="252"/>
      <c r="ET261" s="748"/>
      <c r="EU261" s="252"/>
      <c r="EV261" s="758"/>
      <c r="EW261" s="755"/>
      <c r="EX261" s="755"/>
      <c r="EY261" s="755"/>
      <c r="EZ261" s="755"/>
      <c r="FA261" s="755"/>
      <c r="FB261" s="780"/>
      <c r="FC261" s="755"/>
      <c r="FD261" s="755"/>
      <c r="FE261" s="755"/>
      <c r="FF261" s="755"/>
      <c r="FG261" s="755"/>
      <c r="FH261" s="758"/>
      <c r="FI261" s="755"/>
      <c r="FJ261" s="755"/>
      <c r="FK261" s="755"/>
      <c r="FL261" s="755"/>
      <c r="FM261" s="755"/>
      <c r="FN261" s="758"/>
      <c r="FO261" s="767"/>
      <c r="FP261" s="767"/>
      <c r="FQ261" s="767"/>
      <c r="FR261" s="767"/>
      <c r="FS261" s="767"/>
      <c r="FT261" s="758"/>
      <c r="FU261" s="773"/>
      <c r="FV261" s="762"/>
      <c r="FW261" s="766"/>
      <c r="FX261" s="767"/>
      <c r="FY261" s="768"/>
      <c r="FZ261" s="758"/>
      <c r="GA261" s="767"/>
      <c r="GB261" s="767"/>
      <c r="GC261" s="767"/>
      <c r="GD261" s="766"/>
      <c r="GE261" s="768"/>
      <c r="GF261" s="758"/>
      <c r="GG261" s="773"/>
      <c r="GH261" s="762"/>
      <c r="GI261" s="766"/>
      <c r="GJ261" s="767"/>
      <c r="GK261" s="767"/>
      <c r="GL261" s="758"/>
      <c r="GM261" s="545"/>
      <c r="GN261" s="753"/>
      <c r="GO261" s="546"/>
      <c r="GP261" s="546"/>
      <c r="GQ261" s="546"/>
      <c r="GR261" s="764"/>
      <c r="GS261" s="252"/>
      <c r="GT261" s="252"/>
      <c r="GU261" s="252"/>
      <c r="GV261" s="252"/>
      <c r="GW261" s="748"/>
      <c r="GX261" s="758"/>
      <c r="GY261" s="767"/>
      <c r="GZ261" s="767"/>
      <c r="HA261" s="767"/>
      <c r="HB261" s="768"/>
      <c r="HC261" s="748"/>
      <c r="HD261" s="767"/>
      <c r="HE261" s="59"/>
      <c r="HF261" s="59"/>
      <c r="HG261" s="59"/>
      <c r="HH261" s="5"/>
      <c r="HI261" s="792"/>
      <c r="HJ261" s="5"/>
      <c r="HK261" s="787"/>
      <c r="HL261" s="767"/>
      <c r="HM261" s="767"/>
      <c r="HN261" s="767"/>
      <c r="HO261" s="252"/>
      <c r="HP261" s="748"/>
      <c r="HQ261" s="758"/>
      <c r="HR261" s="748"/>
      <c r="HS261" s="748"/>
      <c r="HT261" s="748"/>
      <c r="HU261" s="748"/>
      <c r="HV261" s="767"/>
      <c r="HW261" s="758"/>
      <c r="HX261" s="748"/>
      <c r="HY261" s="748"/>
      <c r="HZ261" s="748"/>
      <c r="IA261" s="757"/>
      <c r="IB261" s="767"/>
      <c r="IC261" s="758"/>
      <c r="ID261" s="755"/>
      <c r="IE261" s="755"/>
      <c r="IF261" s="755"/>
      <c r="IG261" s="755"/>
      <c r="IH261" s="755"/>
      <c r="II261" s="758"/>
      <c r="IJ261" s="758"/>
      <c r="IK261" s="758"/>
      <c r="IL261" s="758"/>
      <c r="IM261" s="787"/>
      <c r="IN261" s="787"/>
      <c r="IO261" s="758"/>
      <c r="IP261" s="755"/>
      <c r="IQ261" s="756"/>
      <c r="IR261" s="757"/>
      <c r="IS261" s="767"/>
      <c r="IT261" s="748"/>
      <c r="IU261" s="758"/>
      <c r="IV261" s="755"/>
      <c r="IW261" s="755"/>
      <c r="IX261" s="755"/>
      <c r="IY261" s="755"/>
      <c r="IZ261" s="755"/>
      <c r="JA261" s="748"/>
      <c r="JB261" s="767"/>
      <c r="JC261" s="767"/>
      <c r="JD261" s="767"/>
      <c r="JE261" s="767"/>
      <c r="JF261" s="252"/>
      <c r="JG261" s="767"/>
      <c r="JH261" s="755"/>
      <c r="JI261" s="755"/>
      <c r="JJ261" s="755"/>
      <c r="JK261" s="755"/>
      <c r="JL261" s="755"/>
      <c r="JM261" s="767"/>
      <c r="JN261" s="748"/>
      <c r="JO261" s="748"/>
      <c r="JP261" s="748"/>
      <c r="JQ261" s="768"/>
      <c r="JR261" s="748"/>
      <c r="JS261" s="767"/>
      <c r="JU261" s="753"/>
      <c r="JV261" s="546"/>
      <c r="JW261" s="546"/>
      <c r="JX261" s="546"/>
      <c r="JY261" s="5"/>
      <c r="JZ261" s="576"/>
      <c r="KA261" s="576"/>
      <c r="KB261" s="576"/>
      <c r="KC261" s="576"/>
      <c r="KD261" s="576"/>
      <c r="KE261" s="101"/>
      <c r="KF261" s="5"/>
      <c r="KG261" s="61"/>
      <c r="KJ261" s="5"/>
      <c r="KK261" s="5"/>
      <c r="KL261" s="61"/>
      <c r="KM261" s="59"/>
      <c r="KN261" s="59"/>
      <c r="KO261" s="59"/>
      <c r="KP261" s="252"/>
      <c r="KQ261" s="5"/>
      <c r="KR261" s="252"/>
      <c r="KS261" s="5"/>
      <c r="KT261" s="5"/>
      <c r="KU261" s="279"/>
      <c r="KV261" s="252"/>
      <c r="KW261" s="252"/>
      <c r="KX261" s="252"/>
      <c r="KY261" s="252"/>
      <c r="KZ261" s="5"/>
      <c r="LA261" s="5"/>
      <c r="LD261" s="61"/>
      <c r="LE261" s="59"/>
      <c r="LG261" s="5"/>
      <c r="LI261" s="5"/>
      <c r="LJ261" s="5"/>
      <c r="LK261" s="59"/>
      <c r="LX261" s="61"/>
      <c r="LY261" s="56"/>
      <c r="LZ261" s="56"/>
      <c r="MA261" s="56"/>
      <c r="MB261" s="257"/>
      <c r="MC261" s="258"/>
      <c r="MD261" s="258"/>
      <c r="ME261" s="258"/>
    </row>
    <row r="262" spans="1:389" ht="14.25" customHeight="1" x14ac:dyDescent="0.15">
      <c r="A262" s="2352" t="str">
        <f t="shared" si="1"/>
        <v>とうもろこし数量</v>
      </c>
      <c r="B262" s="250" t="s">
        <v>39</v>
      </c>
      <c r="C262" s="394" t="s">
        <v>93</v>
      </c>
      <c r="D262" s="917">
        <v>0</v>
      </c>
      <c r="E262" s="918">
        <v>0</v>
      </c>
      <c r="F262" s="922">
        <v>0</v>
      </c>
      <c r="G262" s="924">
        <v>0</v>
      </c>
      <c r="H262" s="918">
        <v>0</v>
      </c>
      <c r="I262" s="961">
        <v>0</v>
      </c>
      <c r="J262" s="920">
        <v>0</v>
      </c>
      <c r="K262" s="918">
        <v>0</v>
      </c>
      <c r="L262" s="922">
        <v>0</v>
      </c>
      <c r="M262" s="920">
        <v>0</v>
      </c>
      <c r="N262" s="918">
        <v>0</v>
      </c>
      <c r="O262" s="961">
        <v>0</v>
      </c>
      <c r="P262" s="920">
        <v>0.65</v>
      </c>
      <c r="Q262" s="918">
        <v>2.5150000000000001</v>
      </c>
      <c r="R262" s="923">
        <v>6.3470000000000004</v>
      </c>
      <c r="S262" s="924">
        <v>42.27</v>
      </c>
      <c r="T262" s="918">
        <v>394.62900000000002</v>
      </c>
      <c r="U262" s="922"/>
      <c r="V262" s="924"/>
      <c r="W262" s="1077"/>
      <c r="X262" s="925"/>
      <c r="Y262" s="924"/>
      <c r="Z262" s="926"/>
      <c r="AA262" s="923"/>
      <c r="AB262" s="927"/>
      <c r="AC262" s="918"/>
      <c r="AD262" s="922"/>
      <c r="AE262" s="920"/>
      <c r="AF262" s="926"/>
      <c r="AG262" s="922"/>
      <c r="AH262" s="920"/>
      <c r="AI262" s="918"/>
      <c r="AJ262" s="922"/>
      <c r="AK262" s="920"/>
      <c r="AL262" s="918"/>
      <c r="AM262" s="928"/>
      <c r="AP262" s="55"/>
      <c r="AR262" s="1574"/>
      <c r="AS262" s="1574"/>
      <c r="AT262" s="1574"/>
      <c r="AV262" s="1576"/>
      <c r="AX262" s="767"/>
      <c r="BA262" s="755"/>
      <c r="BB262" s="755"/>
      <c r="BC262" s="755"/>
      <c r="BD262" s="748"/>
      <c r="BE262" s="755"/>
      <c r="BF262" s="755"/>
      <c r="BG262" s="755"/>
      <c r="BH262" s="755"/>
      <c r="BI262" s="755"/>
      <c r="BJ262" s="748"/>
      <c r="BK262" s="770"/>
      <c r="BL262" s="778"/>
      <c r="BM262" s="768"/>
      <c r="BN262" s="748"/>
      <c r="BO262" s="748"/>
      <c r="BP262" s="758"/>
      <c r="BQ262" s="252"/>
      <c r="BR262" s="252"/>
      <c r="BS262" s="252"/>
      <c r="BT262" s="748"/>
      <c r="BU262" s="767"/>
      <c r="BV262" s="787"/>
      <c r="BW262" s="755"/>
      <c r="BX262" s="755"/>
      <c r="BY262" s="755"/>
      <c r="BZ262" s="755"/>
      <c r="CA262" s="755"/>
      <c r="CB262" s="758"/>
      <c r="CC262" s="755"/>
      <c r="CD262" s="755"/>
      <c r="CE262" s="755"/>
      <c r="CF262" s="755"/>
      <c r="CG262" s="755"/>
      <c r="CH262" s="787"/>
      <c r="CI262" s="755"/>
      <c r="CJ262" s="755"/>
      <c r="CK262" s="755"/>
      <c r="CL262" s="755"/>
      <c r="CM262" s="755"/>
      <c r="CN262" s="787"/>
      <c r="CO262" s="767"/>
      <c r="CP262" s="767"/>
      <c r="CQ262" s="767"/>
      <c r="CR262" s="767"/>
      <c r="CS262" s="767"/>
      <c r="CT262" s="787"/>
      <c r="CU262" s="252"/>
      <c r="CV262" s="252"/>
      <c r="CW262" s="252"/>
      <c r="CX262" s="748"/>
      <c r="CY262" s="252"/>
      <c r="CZ262" s="748"/>
      <c r="DA262" s="755"/>
      <c r="DB262" s="755"/>
      <c r="DC262" s="755"/>
      <c r="DD262" s="755"/>
      <c r="DE262" s="755"/>
      <c r="DF262" s="784"/>
      <c r="DG262" s="767"/>
      <c r="DH262" s="767"/>
      <c r="DI262" s="767"/>
      <c r="DJ262" s="767"/>
      <c r="DK262" s="767"/>
      <c r="DL262" s="758"/>
      <c r="DM262" s="755"/>
      <c r="DN262" s="755"/>
      <c r="DO262" s="755"/>
      <c r="DP262" s="755"/>
      <c r="DQ262" s="755"/>
      <c r="DR262" s="748"/>
      <c r="DS262" s="767"/>
      <c r="DT262" s="767"/>
      <c r="DU262" s="767"/>
      <c r="DV262" s="767"/>
      <c r="DW262" s="748"/>
      <c r="DX262" s="787"/>
      <c r="DY262" s="773"/>
      <c r="DZ262" s="762"/>
      <c r="EA262" s="766"/>
      <c r="EB262" s="254"/>
      <c r="EC262" s="254"/>
      <c r="ED262" s="787"/>
      <c r="EE262" s="767"/>
      <c r="EF262" s="767"/>
      <c r="EG262" s="767"/>
      <c r="EH262" s="767"/>
      <c r="EI262" s="766"/>
      <c r="EJ262" s="827"/>
      <c r="EK262" s="767"/>
      <c r="EL262" s="767"/>
      <c r="EM262" s="767"/>
      <c r="EN262" s="767"/>
      <c r="EO262" s="767"/>
      <c r="EP262" s="748"/>
      <c r="EQ262" s="767"/>
      <c r="ER262" s="767"/>
      <c r="ES262" s="767"/>
      <c r="ET262" s="767"/>
      <c r="EU262" s="767"/>
      <c r="EV262" s="767"/>
      <c r="EW262" s="748"/>
      <c r="EY262" s="753"/>
      <c r="EZ262" s="546"/>
      <c r="FA262" s="546"/>
      <c r="FB262" s="546"/>
      <c r="FC262" s="101"/>
      <c r="FD262" s="576"/>
      <c r="FE262" s="576"/>
      <c r="FF262" s="576"/>
      <c r="FG262" s="576"/>
      <c r="FH262" s="576"/>
      <c r="FJ262" s="59"/>
      <c r="FK262" s="5"/>
      <c r="FM262" s="5"/>
      <c r="FN262" s="5"/>
      <c r="FO262" s="59"/>
    </row>
    <row r="263" spans="1:389" ht="14.25" customHeight="1" x14ac:dyDescent="0.15">
      <c r="A263" s="2352" t="str">
        <f t="shared" si="1"/>
        <v>とうもろこし金額</v>
      </c>
      <c r="B263" s="2350" t="str">
        <f>B262</f>
        <v>とうもろこし</v>
      </c>
      <c r="C263" s="395" t="s">
        <v>94</v>
      </c>
      <c r="D263" s="929">
        <v>0</v>
      </c>
      <c r="E263" s="930">
        <v>0</v>
      </c>
      <c r="F263" s="934">
        <v>0</v>
      </c>
      <c r="G263" s="936">
        <v>0</v>
      </c>
      <c r="H263" s="930">
        <v>0</v>
      </c>
      <c r="I263" s="931">
        <v>0</v>
      </c>
      <c r="J263" s="932">
        <v>0</v>
      </c>
      <c r="K263" s="930">
        <v>0</v>
      </c>
      <c r="L263" s="934">
        <v>0</v>
      </c>
      <c r="M263" s="932">
        <v>0</v>
      </c>
      <c r="N263" s="930">
        <v>0</v>
      </c>
      <c r="O263" s="974">
        <v>0</v>
      </c>
      <c r="P263" s="972">
        <v>419.36399999999998</v>
      </c>
      <c r="Q263" s="930">
        <v>1508.5550000000001</v>
      </c>
      <c r="R263" s="935">
        <v>3155.748</v>
      </c>
      <c r="S263" s="936">
        <v>18099.092000000001</v>
      </c>
      <c r="T263" s="930">
        <v>110138.34699999999</v>
      </c>
      <c r="U263" s="934"/>
      <c r="V263" s="936"/>
      <c r="W263" s="1078"/>
      <c r="X263" s="937"/>
      <c r="Y263" s="936"/>
      <c r="Z263" s="938"/>
      <c r="AA263" s="935"/>
      <c r="AB263" s="939"/>
      <c r="AC263" s="930"/>
      <c r="AD263" s="934"/>
      <c r="AE263" s="932"/>
      <c r="AF263" s="938"/>
      <c r="AG263" s="934"/>
      <c r="AH263" s="932"/>
      <c r="AI263" s="930"/>
      <c r="AJ263" s="934"/>
      <c r="AK263" s="932"/>
      <c r="AL263" s="930"/>
      <c r="AM263" s="940"/>
      <c r="AP263" s="55"/>
      <c r="AU263" s="1574"/>
      <c r="AX263" s="767"/>
      <c r="BA263" s="755"/>
      <c r="BB263" s="755"/>
      <c r="BC263" s="755"/>
      <c r="BD263" s="758"/>
      <c r="BE263" s="755"/>
      <c r="BF263" s="755"/>
      <c r="BG263" s="755"/>
      <c r="BH263" s="755"/>
      <c r="BI263" s="755"/>
      <c r="BJ263" s="787"/>
      <c r="BK263" s="252"/>
      <c r="BL263" s="252"/>
      <c r="BM263" s="252"/>
      <c r="BN263" s="767"/>
      <c r="BO263" s="748"/>
      <c r="BP263" s="787"/>
      <c r="BQ263" s="748"/>
      <c r="BR263" s="748"/>
      <c r="BS263" s="748"/>
      <c r="BT263" s="767"/>
      <c r="BU263" s="748"/>
      <c r="BV263" s="787"/>
      <c r="BW263" s="755"/>
      <c r="BX263" s="755"/>
      <c r="BY263" s="755"/>
      <c r="BZ263" s="755"/>
      <c r="CA263" s="755"/>
      <c r="CB263" s="787"/>
      <c r="CC263" s="767"/>
      <c r="CD263" s="767"/>
      <c r="CE263" s="767"/>
      <c r="CF263" s="748"/>
      <c r="CG263" s="767"/>
      <c r="CH263" s="758"/>
      <c r="CI263" s="755"/>
      <c r="CJ263" s="755"/>
      <c r="CK263" s="755"/>
      <c r="CL263" s="755"/>
      <c r="CM263" s="755"/>
      <c r="CN263" s="758"/>
      <c r="CO263" s="767"/>
      <c r="CP263" s="767"/>
      <c r="CQ263" s="767"/>
      <c r="CR263" s="767"/>
      <c r="CS263" s="768"/>
      <c r="CT263" s="758"/>
      <c r="CU263" s="748"/>
      <c r="CV263" s="748"/>
      <c r="CW263" s="748"/>
      <c r="CX263" s="767"/>
      <c r="CY263" s="748"/>
      <c r="CZ263" s="787"/>
      <c r="DA263" s="748"/>
      <c r="DB263" s="748"/>
      <c r="DC263" s="748"/>
      <c r="DD263" s="748"/>
      <c r="DE263" s="767"/>
      <c r="DF263" s="758"/>
      <c r="DG263" s="748"/>
      <c r="DH263" s="748"/>
      <c r="DI263" s="748"/>
      <c r="DJ263" s="767"/>
      <c r="DK263" s="748"/>
      <c r="DL263" s="758"/>
      <c r="DM263" s="767"/>
      <c r="DN263" s="767"/>
      <c r="DO263" s="767"/>
      <c r="DP263" s="767"/>
      <c r="DQ263" s="748"/>
      <c r="DR263" s="758"/>
      <c r="DS263" s="767"/>
      <c r="DT263" s="767"/>
      <c r="DU263" s="767"/>
      <c r="DV263" s="748"/>
      <c r="DW263" s="748"/>
      <c r="DX263" s="758"/>
      <c r="DY263" s="770"/>
      <c r="DZ263" s="778"/>
      <c r="EA263" s="768"/>
      <c r="EB263" s="767"/>
      <c r="EC263" s="748"/>
      <c r="ED263" s="758"/>
      <c r="EE263" s="755"/>
      <c r="EF263" s="755"/>
      <c r="EG263" s="755"/>
      <c r="EH263" s="755"/>
      <c r="EI263" s="755"/>
      <c r="EJ263" s="758"/>
      <c r="EK263" s="758"/>
      <c r="EL263" s="820"/>
      <c r="EM263" s="758"/>
      <c r="EN263" s="748"/>
      <c r="EO263" s="758"/>
      <c r="EP263" s="758"/>
      <c r="EQ263" s="755"/>
      <c r="ER263" s="755"/>
      <c r="ES263" s="755"/>
      <c r="ET263" s="755"/>
      <c r="EU263" s="755"/>
      <c r="EV263" s="758"/>
      <c r="EW263" s="770"/>
      <c r="EX263" s="778"/>
      <c r="EY263" s="768"/>
      <c r="EZ263" s="748"/>
      <c r="FA263" s="748"/>
      <c r="FB263" s="787"/>
      <c r="FC263" s="252"/>
      <c r="FD263" s="252"/>
      <c r="FE263" s="252"/>
      <c r="FF263" s="748"/>
      <c r="FG263" s="767"/>
      <c r="FH263" s="758"/>
      <c r="FI263" s="755"/>
      <c r="FJ263" s="755"/>
      <c r="FK263" s="755"/>
      <c r="FL263" s="755"/>
      <c r="FM263" s="755"/>
      <c r="FN263" s="758"/>
      <c r="FO263" s="748"/>
      <c r="FP263" s="748"/>
      <c r="FQ263" s="748"/>
      <c r="FR263" s="767"/>
      <c r="FS263" s="767"/>
      <c r="FT263" s="758"/>
      <c r="FU263" s="755"/>
      <c r="FV263" s="755"/>
      <c r="FW263" s="755"/>
      <c r="FX263" s="755"/>
      <c r="FY263" s="755"/>
      <c r="FZ263" s="758"/>
      <c r="GA263" s="748"/>
      <c r="GB263" s="748"/>
      <c r="GC263" s="748"/>
      <c r="GD263" s="767"/>
      <c r="GE263" s="757"/>
      <c r="GF263" s="758"/>
      <c r="GG263" s="252"/>
      <c r="GH263" s="252"/>
      <c r="GI263" s="252"/>
      <c r="GJ263" s="748"/>
      <c r="GK263" s="252"/>
      <c r="GL263" s="780"/>
      <c r="GM263" s="767"/>
      <c r="GN263" s="767"/>
      <c r="GO263" s="767"/>
      <c r="GP263" s="254"/>
      <c r="GQ263" s="254"/>
      <c r="GR263" s="748"/>
      <c r="GS263" s="755"/>
      <c r="GT263" s="755"/>
      <c r="GU263" s="755"/>
      <c r="GV263" s="755"/>
      <c r="GW263" s="755"/>
      <c r="GX263" s="758"/>
      <c r="GY263" s="748"/>
      <c r="GZ263" s="748"/>
      <c r="HA263" s="748"/>
      <c r="HB263" s="767"/>
      <c r="HC263" s="748"/>
      <c r="HD263" s="758"/>
      <c r="HE263" s="252"/>
      <c r="HF263" s="252"/>
      <c r="HG263" s="252"/>
      <c r="HH263" s="252"/>
      <c r="HI263" s="252"/>
      <c r="HJ263" s="758"/>
      <c r="HK263" s="767"/>
      <c r="HL263" s="767"/>
      <c r="HM263" s="767"/>
      <c r="HN263" s="767"/>
      <c r="HO263" s="767"/>
      <c r="HP263" s="758"/>
      <c r="HQ263" s="773"/>
      <c r="HR263" s="762"/>
      <c r="HS263" s="766"/>
      <c r="HT263" s="766"/>
      <c r="HU263" s="766"/>
      <c r="HV263" s="758"/>
      <c r="HW263" s="545"/>
      <c r="HX263" s="753"/>
      <c r="HY263" s="546"/>
      <c r="HZ263" s="546"/>
      <c r="IA263" s="546"/>
      <c r="IB263" s="764"/>
      <c r="IC263" s="767"/>
      <c r="ID263" s="767"/>
      <c r="IE263" s="767"/>
      <c r="IF263" s="252"/>
      <c r="IG263" s="748"/>
      <c r="IH263" s="758"/>
      <c r="II263" s="767"/>
      <c r="IJ263" s="767"/>
      <c r="IK263" s="767"/>
      <c r="IL263" s="748"/>
      <c r="IM263" s="767"/>
      <c r="IN263" s="767"/>
      <c r="IO263" s="5"/>
      <c r="IP263" s="5"/>
      <c r="IQ263" s="5"/>
      <c r="IR263" s="5"/>
      <c r="IS263" s="792"/>
      <c r="IT263" s="5"/>
      <c r="IU263" s="758"/>
      <c r="IV263" s="755"/>
      <c r="IW263" s="756"/>
      <c r="IX263" s="757"/>
      <c r="IY263" s="757"/>
      <c r="IZ263" s="757"/>
      <c r="JA263" s="748"/>
      <c r="JB263" s="767"/>
      <c r="JC263" s="767"/>
      <c r="JD263" s="767"/>
      <c r="JE263" s="757"/>
      <c r="JF263" s="748"/>
      <c r="JG263" s="748"/>
      <c r="JH263" s="252"/>
      <c r="JI263" s="252"/>
      <c r="JJ263" s="252"/>
      <c r="JK263" s="767"/>
      <c r="JL263" s="748"/>
      <c r="JM263" s="758"/>
      <c r="JN263" s="755"/>
      <c r="JO263" s="755"/>
      <c r="JP263" s="755"/>
      <c r="JQ263" s="755"/>
      <c r="JR263" s="755"/>
      <c r="JS263" s="758"/>
      <c r="JT263" s="748"/>
      <c r="JU263" s="787"/>
      <c r="JV263" s="787"/>
      <c r="JW263" s="764"/>
      <c r="JX263" s="768"/>
      <c r="JY263" s="758"/>
      <c r="JZ263" s="758"/>
      <c r="KA263" s="767"/>
      <c r="KB263" s="767"/>
      <c r="KC263" s="767"/>
      <c r="KD263" s="748"/>
      <c r="KE263" s="748"/>
      <c r="KF263" s="755"/>
      <c r="KG263" s="756"/>
      <c r="KH263" s="757"/>
      <c r="KI263" s="767"/>
      <c r="KJ263" s="748"/>
      <c r="KK263" s="758"/>
      <c r="KL263" s="755"/>
      <c r="KM263" s="755"/>
      <c r="KN263" s="755"/>
      <c r="KO263" s="755"/>
      <c r="KP263" s="755"/>
      <c r="KQ263" s="767"/>
      <c r="KR263" s="767"/>
      <c r="KS263" s="767"/>
      <c r="KT263" s="767"/>
      <c r="KU263" s="748"/>
      <c r="KV263" s="252"/>
      <c r="KW263" s="767"/>
      <c r="KX263" s="755"/>
      <c r="KY263" s="756"/>
      <c r="KZ263" s="768"/>
      <c r="LA263" s="767"/>
      <c r="LB263" s="767"/>
      <c r="LC263" s="767"/>
      <c r="LE263" s="753"/>
      <c r="LF263" s="546"/>
      <c r="LG263" s="546"/>
      <c r="LH263" s="546"/>
      <c r="LI263" s="5"/>
      <c r="LJ263" s="56"/>
      <c r="LK263" s="56"/>
      <c r="LL263" s="56"/>
      <c r="LM263" s="576"/>
      <c r="LN263" s="576"/>
      <c r="LO263" s="252"/>
      <c r="LP263" s="252"/>
      <c r="LQ263" s="252"/>
      <c r="LR263" s="252"/>
      <c r="LS263" s="5"/>
      <c r="LT263" s="5"/>
      <c r="LZ263" s="5"/>
      <c r="MB263" s="5"/>
      <c r="MC263" s="5"/>
      <c r="MD263" s="59"/>
      <c r="ME263" s="61"/>
      <c r="MF263" s="61"/>
      <c r="MG263" s="59"/>
      <c r="MH263" s="59"/>
      <c r="MI263" s="59"/>
      <c r="MR263" s="252"/>
      <c r="MS263" s="252"/>
    </row>
    <row r="264" spans="1:389" ht="14.25" customHeight="1" x14ac:dyDescent="0.15">
      <c r="A264" s="2352" t="str">
        <f t="shared" ref="A264:A324" si="2">B264&amp;C264</f>
        <v>とうもろこし価格</v>
      </c>
      <c r="B264" s="2351" t="str">
        <f>B262</f>
        <v>とうもろこし</v>
      </c>
      <c r="C264" s="417" t="s">
        <v>96</v>
      </c>
      <c r="D264" s="941">
        <v>0</v>
      </c>
      <c r="E264" s="942">
        <v>0</v>
      </c>
      <c r="F264" s="946">
        <v>0</v>
      </c>
      <c r="G264" s="948">
        <v>0</v>
      </c>
      <c r="H264" s="942">
        <v>0</v>
      </c>
      <c r="I264" s="943">
        <v>0</v>
      </c>
      <c r="J264" s="944">
        <v>0</v>
      </c>
      <c r="K264" s="942">
        <v>0</v>
      </c>
      <c r="L264" s="946">
        <v>0</v>
      </c>
      <c r="M264" s="944">
        <v>0</v>
      </c>
      <c r="N264" s="942">
        <v>0</v>
      </c>
      <c r="O264" s="943">
        <v>0</v>
      </c>
      <c r="P264" s="944">
        <v>645</v>
      </c>
      <c r="Q264" s="942">
        <v>600</v>
      </c>
      <c r="R264" s="947">
        <v>497</v>
      </c>
      <c r="S264" s="944">
        <v>428</v>
      </c>
      <c r="T264" s="942">
        <v>279</v>
      </c>
      <c r="U264" s="946"/>
      <c r="V264" s="948"/>
      <c r="W264" s="980"/>
      <c r="X264" s="947"/>
      <c r="Y264" s="948"/>
      <c r="Z264" s="949"/>
      <c r="AA264" s="947"/>
      <c r="AB264" s="950"/>
      <c r="AC264" s="942"/>
      <c r="AD264" s="946"/>
      <c r="AE264" s="944"/>
      <c r="AF264" s="949"/>
      <c r="AG264" s="946"/>
      <c r="AH264" s="944"/>
      <c r="AI264" s="942"/>
      <c r="AJ264" s="946"/>
      <c r="AK264" s="944"/>
      <c r="AL264" s="942"/>
      <c r="AM264" s="951"/>
      <c r="AN264" s="59"/>
      <c r="AP264" s="55"/>
      <c r="AQ264" s="784"/>
      <c r="AV264" s="1574"/>
      <c r="AW264" s="787"/>
      <c r="AX264" s="767"/>
      <c r="BA264" s="755"/>
      <c r="BB264" s="755"/>
      <c r="BC264" s="755"/>
      <c r="BD264" s="758"/>
      <c r="BE264" s="755"/>
      <c r="BF264" s="755"/>
      <c r="BG264" s="755"/>
      <c r="BH264" s="755"/>
      <c r="BI264" s="755"/>
      <c r="BJ264" s="758"/>
      <c r="BK264" s="748"/>
      <c r="BL264" s="748"/>
      <c r="BM264" s="748"/>
      <c r="BN264" s="767"/>
      <c r="BO264" s="748"/>
      <c r="BP264" s="758"/>
      <c r="BQ264" s="748"/>
      <c r="BR264" s="748"/>
      <c r="BS264" s="748"/>
      <c r="BT264" s="767"/>
      <c r="BU264" s="768"/>
      <c r="BV264" s="758"/>
      <c r="BW264" s="755"/>
      <c r="BX264" s="755"/>
      <c r="BY264" s="755"/>
      <c r="BZ264" s="755"/>
      <c r="CA264" s="755"/>
      <c r="CB264" s="758"/>
      <c r="CC264" s="748"/>
      <c r="CD264" s="748"/>
      <c r="CE264" s="748"/>
      <c r="CF264" s="767"/>
      <c r="CG264" s="767"/>
      <c r="CH264" s="758"/>
      <c r="CI264" s="755"/>
      <c r="CJ264" s="755"/>
      <c r="CK264" s="755"/>
      <c r="CL264" s="755"/>
      <c r="CM264" s="755"/>
      <c r="CN264" s="758"/>
      <c r="CO264" s="767"/>
      <c r="CP264" s="767"/>
      <c r="CQ264" s="767"/>
      <c r="CR264" s="767"/>
      <c r="CS264" s="748"/>
      <c r="CT264" s="787"/>
      <c r="CU264" s="767"/>
      <c r="CV264" s="767"/>
      <c r="CW264" s="767"/>
      <c r="CX264" s="767"/>
      <c r="CY264" s="748"/>
      <c r="CZ264" s="787"/>
      <c r="DA264" s="767"/>
      <c r="DB264" s="767"/>
      <c r="DC264" s="767"/>
      <c r="DD264" s="748"/>
      <c r="DE264" s="768"/>
      <c r="DF264" s="758"/>
      <c r="DG264" s="748"/>
      <c r="DH264" s="748"/>
      <c r="DI264" s="748"/>
      <c r="DJ264" s="767"/>
      <c r="DK264" s="748"/>
      <c r="DL264" s="787"/>
      <c r="DM264" s="748"/>
      <c r="DN264" s="748"/>
      <c r="DO264" s="748"/>
      <c r="DP264" s="767"/>
      <c r="DQ264" s="748"/>
      <c r="DR264" s="758"/>
      <c r="DS264" s="767"/>
      <c r="DT264" s="767"/>
      <c r="DU264" s="767"/>
      <c r="DV264" s="748"/>
      <c r="DW264" s="767"/>
      <c r="DX264" s="758"/>
      <c r="DY264" s="755"/>
      <c r="DZ264" s="755"/>
      <c r="EA264" s="755"/>
      <c r="EB264" s="755"/>
      <c r="EC264" s="755"/>
      <c r="ED264" s="758"/>
      <c r="EE264" s="755"/>
      <c r="EF264" s="755"/>
      <c r="EG264" s="755"/>
      <c r="EH264" s="755"/>
      <c r="EI264" s="755"/>
      <c r="EJ264" s="758"/>
      <c r="EK264" s="755"/>
      <c r="EL264" s="755"/>
      <c r="EM264" s="755"/>
      <c r="EN264" s="755"/>
      <c r="EO264" s="755"/>
      <c r="EP264" s="758"/>
      <c r="EQ264" s="770"/>
      <c r="ER264" s="778"/>
      <c r="ES264" s="768"/>
      <c r="ET264" s="748"/>
      <c r="EU264" s="748"/>
      <c r="EV264" s="758"/>
      <c r="EW264" s="252"/>
      <c r="EX264" s="252"/>
      <c r="EY264" s="252"/>
      <c r="EZ264" s="748"/>
      <c r="FA264" s="767"/>
      <c r="FB264" s="758"/>
      <c r="FC264" s="755"/>
      <c r="FD264" s="755"/>
      <c r="FE264" s="755"/>
      <c r="FF264" s="755"/>
      <c r="FG264" s="755"/>
      <c r="FH264" s="787"/>
      <c r="FI264" s="755"/>
      <c r="FJ264" s="755"/>
      <c r="FK264" s="755"/>
      <c r="FL264" s="755"/>
      <c r="FM264" s="755"/>
      <c r="FN264" s="758"/>
      <c r="FO264" s="252"/>
      <c r="FP264" s="252"/>
      <c r="FQ264" s="252"/>
      <c r="FR264" s="767"/>
      <c r="FS264" s="252"/>
      <c r="FT264" s="758"/>
      <c r="FU264" s="755"/>
      <c r="FV264" s="755"/>
      <c r="FW264" s="755"/>
      <c r="FX264" s="755"/>
      <c r="FY264" s="755"/>
      <c r="FZ264" s="758"/>
      <c r="GA264" s="767"/>
      <c r="GB264" s="767"/>
      <c r="GC264" s="767"/>
      <c r="GD264" s="252"/>
      <c r="GE264" s="252"/>
      <c r="GF264" s="758"/>
      <c r="GG264" s="748"/>
      <c r="GH264" s="748"/>
      <c r="GI264" s="748"/>
      <c r="GJ264" s="767"/>
      <c r="GK264" s="766"/>
      <c r="GL264" s="758"/>
      <c r="GM264" s="545"/>
      <c r="GN264" s="753"/>
      <c r="GO264" s="546"/>
      <c r="GP264" s="546"/>
      <c r="GQ264" s="546"/>
      <c r="GR264" s="764"/>
      <c r="GS264" s="767"/>
      <c r="GT264" s="767"/>
      <c r="GU264" s="767"/>
      <c r="GV264" s="767"/>
      <c r="GW264" s="767"/>
      <c r="GX264" s="758"/>
      <c r="GY264" s="755"/>
      <c r="GZ264" s="756"/>
      <c r="HA264" s="768"/>
      <c r="HB264" s="767"/>
      <c r="HC264" s="748"/>
      <c r="HD264" s="767"/>
      <c r="HE264" s="5"/>
      <c r="HF264" s="5"/>
      <c r="HG264" s="5"/>
      <c r="HH264" s="3"/>
      <c r="HI264" s="792"/>
      <c r="HJ264" s="5"/>
      <c r="HK264" s="787"/>
      <c r="HL264" s="252"/>
      <c r="HM264" s="252"/>
      <c r="HN264" s="252"/>
      <c r="HO264" s="252"/>
      <c r="HP264" s="252"/>
      <c r="HQ264" s="758"/>
      <c r="HR264" s="755"/>
      <c r="HS264" s="756"/>
      <c r="HT264" s="757"/>
      <c r="HU264" s="767"/>
      <c r="HV264" s="767"/>
      <c r="HW264" s="758"/>
      <c r="HX264" s="748"/>
      <c r="HY264" s="748"/>
      <c r="HZ264" s="748"/>
      <c r="IA264" s="767"/>
      <c r="IB264" s="767"/>
      <c r="IC264" s="758"/>
      <c r="ID264" s="755"/>
      <c r="IE264" s="755"/>
      <c r="IF264" s="755"/>
      <c r="IG264" s="755"/>
      <c r="IH264" s="755"/>
      <c r="II264" s="758"/>
      <c r="IJ264" s="748"/>
      <c r="IK264" s="787"/>
      <c r="IL264" s="787"/>
      <c r="IM264" s="787"/>
      <c r="IN264" s="758"/>
      <c r="IO264" s="758"/>
      <c r="IP264" s="758"/>
      <c r="IQ264" s="767"/>
      <c r="IR264" s="767"/>
      <c r="IS264" s="748"/>
      <c r="IT264" s="748"/>
      <c r="IU264" s="758"/>
      <c r="IV264" s="748"/>
      <c r="IW264" s="748"/>
      <c r="IX264" s="748"/>
      <c r="IY264" s="767"/>
      <c r="IZ264" s="767"/>
      <c r="JA264" s="748"/>
      <c r="JB264" s="755"/>
      <c r="JC264" s="755"/>
      <c r="JD264" s="755"/>
      <c r="JE264" s="755"/>
      <c r="JF264" s="755"/>
      <c r="JG264" s="767"/>
      <c r="JH264" s="767"/>
      <c r="JI264" s="767"/>
      <c r="JJ264" s="767"/>
      <c r="JK264" s="748"/>
      <c r="JL264" s="767"/>
      <c r="JM264" s="767"/>
      <c r="JN264" s="767"/>
      <c r="JO264" s="767"/>
      <c r="JP264" s="767"/>
      <c r="JQ264" s="768"/>
      <c r="JR264" s="767"/>
      <c r="JS264" s="767"/>
      <c r="JU264" s="753"/>
      <c r="JV264" s="546"/>
      <c r="JW264" s="546"/>
      <c r="JX264" s="546"/>
      <c r="JY264" s="5"/>
      <c r="JZ264" s="56"/>
      <c r="KA264" s="56"/>
      <c r="KB264" s="56"/>
      <c r="KC264" s="56"/>
      <c r="KD264" s="56"/>
      <c r="KE264" s="252"/>
      <c r="KF264" s="252"/>
      <c r="KG264" s="252"/>
      <c r="KH264" s="252"/>
      <c r="KI264" s="5"/>
      <c r="KJ264" s="5"/>
      <c r="KM264" s="61"/>
      <c r="KN264" s="5"/>
      <c r="KO264" s="59"/>
      <c r="KX264" s="252"/>
      <c r="KY264" s="252"/>
    </row>
    <row r="265" spans="1:389" ht="14.25" customHeight="1" x14ac:dyDescent="0.15">
      <c r="A265" s="2352" t="str">
        <f t="shared" si="2"/>
        <v>かぼちゃ数量</v>
      </c>
      <c r="B265" s="250" t="s">
        <v>40</v>
      </c>
      <c r="C265" s="394" t="s">
        <v>93</v>
      </c>
      <c r="D265" s="917">
        <v>6.5750000000000002</v>
      </c>
      <c r="E265" s="918">
        <v>4.4800000000000004</v>
      </c>
      <c r="F265" s="922">
        <v>3.34</v>
      </c>
      <c r="G265" s="924">
        <v>0.18</v>
      </c>
      <c r="H265" s="918">
        <v>0.2</v>
      </c>
      <c r="I265" s="919">
        <v>0</v>
      </c>
      <c r="J265" s="920">
        <v>0</v>
      </c>
      <c r="K265" s="918">
        <v>0</v>
      </c>
      <c r="L265" s="922">
        <v>0</v>
      </c>
      <c r="M265" s="920">
        <v>0.11</v>
      </c>
      <c r="N265" s="918">
        <v>0</v>
      </c>
      <c r="O265" s="922">
        <v>0</v>
      </c>
      <c r="P265" s="920" t="s">
        <v>432</v>
      </c>
      <c r="Q265" s="918">
        <v>0.71</v>
      </c>
      <c r="R265" s="923">
        <v>5.3289999999999997</v>
      </c>
      <c r="S265" s="924">
        <v>8.49</v>
      </c>
      <c r="T265" s="918">
        <v>27.056999999999999</v>
      </c>
      <c r="U265" s="922"/>
      <c r="V265" s="924"/>
      <c r="W265" s="1077"/>
      <c r="X265" s="925"/>
      <c r="Y265" s="924"/>
      <c r="Z265" s="926"/>
      <c r="AA265" s="923"/>
      <c r="AB265" s="927"/>
      <c r="AC265" s="926"/>
      <c r="AD265" s="922"/>
      <c r="AE265" s="920"/>
      <c r="AF265" s="926"/>
      <c r="AG265" s="922"/>
      <c r="AH265" s="920"/>
      <c r="AI265" s="918"/>
      <c r="AJ265" s="922"/>
      <c r="AK265" s="920"/>
      <c r="AL265" s="918"/>
      <c r="AM265" s="928"/>
      <c r="AN265" s="41"/>
      <c r="AP265" s="55"/>
      <c r="AR265" s="1574"/>
      <c r="AS265" s="1574"/>
      <c r="AT265" s="1574"/>
      <c r="AX265" s="748"/>
      <c r="BA265" s="755"/>
      <c r="BB265" s="755"/>
      <c r="BC265" s="755"/>
      <c r="BD265" s="787"/>
      <c r="BE265" s="755"/>
      <c r="BF265" s="755"/>
      <c r="BG265" s="755"/>
      <c r="BH265" s="755"/>
      <c r="BI265" s="755"/>
      <c r="BJ265" s="758"/>
      <c r="BK265" s="748"/>
      <c r="BL265" s="748"/>
      <c r="BM265" s="748"/>
      <c r="BN265" s="767"/>
      <c r="BO265" s="767"/>
      <c r="BP265" s="758"/>
      <c r="BQ265" s="767"/>
      <c r="BR265" s="767"/>
      <c r="BS265" s="767"/>
      <c r="BT265" s="748"/>
      <c r="BU265" s="767"/>
      <c r="BV265" s="758"/>
      <c r="BW265" s="755"/>
      <c r="BX265" s="755"/>
      <c r="BY265" s="755"/>
      <c r="BZ265" s="755"/>
      <c r="CA265" s="755"/>
      <c r="CB265" s="758"/>
      <c r="CC265" s="755"/>
      <c r="CD265" s="755"/>
      <c r="CE265" s="755"/>
      <c r="CF265" s="755"/>
      <c r="CG265" s="755"/>
      <c r="CH265" s="787"/>
      <c r="CI265" s="755"/>
      <c r="CJ265" s="755"/>
      <c r="CK265" s="755"/>
      <c r="CL265" s="755"/>
      <c r="CM265" s="755"/>
      <c r="CN265" s="787"/>
      <c r="CO265" s="767"/>
      <c r="CP265" s="767"/>
      <c r="CQ265" s="767"/>
      <c r="CR265" s="767"/>
      <c r="CS265" s="767"/>
      <c r="CT265" s="758"/>
      <c r="CU265" s="748"/>
      <c r="CV265" s="748"/>
      <c r="CW265" s="748"/>
      <c r="CX265" s="767"/>
      <c r="CY265" s="767"/>
      <c r="CZ265" s="758"/>
      <c r="DA265" s="767"/>
      <c r="DB265" s="767"/>
      <c r="DC265" s="767"/>
      <c r="DD265" s="748"/>
      <c r="DE265" s="767"/>
      <c r="DF265" s="787"/>
      <c r="DG265" s="748"/>
      <c r="DH265" s="748"/>
      <c r="DI265" s="748"/>
      <c r="DJ265" s="767"/>
      <c r="DK265" s="748"/>
      <c r="DL265" s="758"/>
      <c r="DM265" s="748"/>
      <c r="DN265" s="748"/>
      <c r="DO265" s="748"/>
      <c r="DP265" s="767"/>
      <c r="DQ265" s="748"/>
      <c r="DR265" s="787"/>
      <c r="DS265" s="767"/>
      <c r="DT265" s="1344"/>
      <c r="DU265" s="767"/>
      <c r="DV265" s="748"/>
      <c r="DW265" s="768"/>
      <c r="DX265" s="787"/>
      <c r="DY265" s="755"/>
      <c r="DZ265" s="755"/>
      <c r="EA265" s="755"/>
      <c r="EB265" s="755"/>
      <c r="EC265" s="755"/>
      <c r="ED265" s="748"/>
      <c r="EE265" s="767"/>
      <c r="EF265" s="1344"/>
      <c r="EG265" s="767"/>
      <c r="EH265" s="748"/>
      <c r="EI265" s="767"/>
      <c r="EJ265" s="748"/>
      <c r="EK265" s="755"/>
      <c r="EL265" s="755"/>
      <c r="EM265" s="755"/>
      <c r="EN265" s="755"/>
      <c r="EO265" s="755"/>
      <c r="EP265" s="787"/>
      <c r="EQ265" s="767"/>
      <c r="ER265" s="767"/>
      <c r="ES265" s="767"/>
      <c r="ET265" s="748"/>
      <c r="EU265" s="768"/>
      <c r="EV265" s="758"/>
      <c r="EW265" s="252"/>
      <c r="EX265" s="252"/>
      <c r="EY265" s="252"/>
      <c r="EZ265" s="748"/>
      <c r="FA265" s="767"/>
      <c r="FB265" s="787"/>
      <c r="FC265" s="755"/>
      <c r="FD265" s="755"/>
      <c r="FE265" s="755"/>
      <c r="FF265" s="755"/>
      <c r="FG265" s="755"/>
      <c r="FH265" s="758"/>
      <c r="FI265" s="755"/>
      <c r="FJ265" s="755"/>
      <c r="FK265" s="755"/>
      <c r="FL265" s="755"/>
      <c r="FM265" s="755"/>
      <c r="FN265" s="787"/>
      <c r="FO265" s="755"/>
      <c r="FP265" s="755"/>
      <c r="FQ265" s="755"/>
      <c r="FR265" s="755"/>
      <c r="FS265" s="755"/>
      <c r="FT265" s="787"/>
      <c r="FU265" s="767"/>
      <c r="FV265" s="767"/>
      <c r="FW265" s="767"/>
      <c r="FX265" s="748"/>
      <c r="FY265" s="767"/>
      <c r="FZ265" s="787"/>
      <c r="GA265" s="748"/>
      <c r="GB265" s="748"/>
      <c r="GC265" s="748"/>
      <c r="GD265" s="767"/>
      <c r="GE265" s="766"/>
      <c r="GF265" s="787"/>
      <c r="GG265" s="545"/>
      <c r="GH265" s="753"/>
      <c r="GI265" s="546"/>
      <c r="GJ265" s="546"/>
      <c r="GK265" s="546"/>
      <c r="GL265" s="827"/>
      <c r="GM265" s="252"/>
      <c r="GN265" s="252"/>
      <c r="GO265" s="252"/>
      <c r="GP265" s="748"/>
      <c r="GQ265" s="748"/>
      <c r="GR265" s="748"/>
      <c r="GS265" s="767"/>
      <c r="GT265" s="767"/>
      <c r="GU265" s="767"/>
      <c r="GV265" s="767"/>
      <c r="GW265" s="748"/>
      <c r="GX265" s="748"/>
      <c r="GY265" s="5"/>
      <c r="GZ265" s="5"/>
      <c r="HA265" s="5"/>
      <c r="HB265" s="792"/>
      <c r="HC265" s="5"/>
      <c r="HD265" s="792"/>
      <c r="HE265" s="758"/>
      <c r="HF265" s="748"/>
      <c r="HG265" s="748"/>
      <c r="HH265" s="748"/>
      <c r="HI265" s="767"/>
      <c r="HJ265" s="757"/>
      <c r="HK265" s="758"/>
      <c r="HL265" s="767"/>
      <c r="HM265" s="767"/>
      <c r="HN265" s="767"/>
      <c r="HO265" s="767"/>
      <c r="HP265" s="767"/>
      <c r="HQ265" s="758"/>
      <c r="HR265" s="748"/>
      <c r="HS265" s="748"/>
      <c r="HT265" s="748"/>
      <c r="HU265" s="767"/>
      <c r="HV265" s="767"/>
      <c r="HW265" s="748"/>
      <c r="HX265" s="755"/>
      <c r="HY265" s="755"/>
      <c r="HZ265" s="755"/>
      <c r="IA265" s="755"/>
      <c r="IB265" s="755"/>
      <c r="IC265" s="748"/>
      <c r="ID265" s="764"/>
      <c r="IE265" s="764"/>
      <c r="IF265" s="764"/>
      <c r="IG265" s="764"/>
      <c r="IH265" s="764"/>
      <c r="II265" s="787"/>
      <c r="IJ265" s="787"/>
      <c r="IK265" s="748"/>
      <c r="IL265" s="748"/>
      <c r="IM265" s="767"/>
      <c r="IN265" s="767"/>
      <c r="IO265" s="758"/>
      <c r="IP265" s="755"/>
      <c r="IQ265" s="756"/>
      <c r="IR265" s="757"/>
      <c r="IS265" s="767"/>
      <c r="IT265" s="767"/>
      <c r="IU265" s="758"/>
      <c r="IV265" s="755"/>
      <c r="IW265" s="755"/>
      <c r="IX265" s="755"/>
      <c r="IY265" s="755"/>
      <c r="IZ265" s="755"/>
      <c r="JA265" s="748"/>
      <c r="JB265" s="767"/>
      <c r="JC265" s="767"/>
      <c r="JD265" s="767"/>
      <c r="JE265" s="748"/>
      <c r="JF265" s="767"/>
      <c r="JG265" s="748"/>
      <c r="JH265" s="767"/>
      <c r="JI265" s="767"/>
      <c r="JJ265" s="767"/>
      <c r="JK265" s="767"/>
      <c r="JL265" s="767"/>
      <c r="JM265" s="748"/>
      <c r="JO265" s="753"/>
      <c r="JP265" s="546"/>
      <c r="JQ265" s="546"/>
      <c r="JR265" s="546"/>
      <c r="JS265" s="5"/>
      <c r="JV265" s="5"/>
      <c r="JW265" s="5"/>
      <c r="JX265" s="59"/>
    </row>
    <row r="266" spans="1:389" ht="14.25" customHeight="1" x14ac:dyDescent="0.15">
      <c r="A266" s="2352" t="str">
        <f t="shared" si="2"/>
        <v>かぼちゃ金額</v>
      </c>
      <c r="B266" s="2350" t="str">
        <f>B265</f>
        <v>かぼちゃ</v>
      </c>
      <c r="C266" s="395" t="s">
        <v>94</v>
      </c>
      <c r="D266" s="929">
        <v>1488.8879999999999</v>
      </c>
      <c r="E266" s="930">
        <v>1018.98</v>
      </c>
      <c r="F266" s="934">
        <v>814.53599999999994</v>
      </c>
      <c r="G266" s="936">
        <v>31.626000000000001</v>
      </c>
      <c r="H266" s="930">
        <v>35.14</v>
      </c>
      <c r="I266" s="986">
        <v>0</v>
      </c>
      <c r="J266" s="932">
        <v>0</v>
      </c>
      <c r="K266" s="930">
        <v>0</v>
      </c>
      <c r="L266" s="934">
        <v>0</v>
      </c>
      <c r="M266" s="932">
        <v>19.396000000000001</v>
      </c>
      <c r="N266" s="930">
        <v>0</v>
      </c>
      <c r="O266" s="934">
        <v>0</v>
      </c>
      <c r="P266" s="972" t="s">
        <v>432</v>
      </c>
      <c r="Q266" s="930">
        <v>248.94</v>
      </c>
      <c r="R266" s="935">
        <v>3338.82</v>
      </c>
      <c r="S266" s="936">
        <v>4427.1360000000004</v>
      </c>
      <c r="T266" s="930">
        <v>15045.535</v>
      </c>
      <c r="U266" s="934"/>
      <c r="V266" s="936"/>
      <c r="W266" s="1078"/>
      <c r="X266" s="937"/>
      <c r="Y266" s="936"/>
      <c r="Z266" s="938"/>
      <c r="AA266" s="935"/>
      <c r="AB266" s="939"/>
      <c r="AC266" s="930"/>
      <c r="AD266" s="934"/>
      <c r="AE266" s="932"/>
      <c r="AF266" s="938"/>
      <c r="AG266" s="934"/>
      <c r="AH266" s="932"/>
      <c r="AI266" s="930"/>
      <c r="AJ266" s="934"/>
      <c r="AK266" s="932"/>
      <c r="AL266" s="930"/>
      <c r="AM266" s="940"/>
      <c r="AN266" s="41"/>
      <c r="AU266" s="1574"/>
      <c r="BA266" s="755"/>
      <c r="BB266" s="755"/>
      <c r="BC266" s="755"/>
      <c r="BD266" s="758"/>
      <c r="BE266" s="755"/>
      <c r="BF266" s="755"/>
      <c r="BG266" s="755"/>
      <c r="BH266" s="755"/>
      <c r="BI266" s="755"/>
      <c r="BJ266" s="758"/>
      <c r="BK266" s="755"/>
      <c r="BL266" s="755"/>
      <c r="BM266" s="755"/>
      <c r="BN266" s="755"/>
      <c r="BO266" s="755"/>
      <c r="BP266" s="787"/>
      <c r="BQ266" s="767"/>
      <c r="BR266" s="767"/>
      <c r="BS266" s="767"/>
      <c r="BT266" s="768"/>
      <c r="BU266" s="767"/>
      <c r="BV266" s="787"/>
      <c r="BW266" s="767"/>
      <c r="BX266" s="767"/>
      <c r="BY266" s="767"/>
      <c r="BZ266" s="768"/>
      <c r="CA266" s="748"/>
      <c r="CB266" s="787"/>
      <c r="CC266" s="755"/>
      <c r="CD266" s="755"/>
      <c r="CE266" s="755"/>
      <c r="CF266" s="755"/>
      <c r="CG266" s="755"/>
      <c r="CH266" s="787"/>
      <c r="CI266" s="755"/>
      <c r="CJ266" s="755"/>
      <c r="CK266" s="755"/>
      <c r="CL266" s="755"/>
      <c r="CM266" s="755"/>
      <c r="CN266" s="758"/>
      <c r="CO266" s="755"/>
      <c r="CP266" s="755"/>
      <c r="CQ266" s="755"/>
      <c r="CR266" s="755"/>
      <c r="CS266" s="755"/>
      <c r="CT266" s="758"/>
      <c r="CU266" s="767"/>
      <c r="CV266" s="767"/>
      <c r="CW266" s="767"/>
      <c r="CX266" s="252"/>
      <c r="CY266" s="252"/>
      <c r="CZ266" s="787"/>
      <c r="DA266" s="767"/>
      <c r="DB266" s="767"/>
      <c r="DC266" s="767"/>
      <c r="DD266" s="252"/>
      <c r="DE266" s="767"/>
      <c r="DF266" s="748"/>
      <c r="DG266" s="755"/>
      <c r="DH266" s="756"/>
      <c r="DI266" s="757"/>
      <c r="DJ266" s="757"/>
      <c r="DK266" s="757"/>
      <c r="DL266" s="758"/>
      <c r="DM266" s="748"/>
      <c r="DN266" s="748"/>
      <c r="DO266" s="748"/>
      <c r="DP266" s="748"/>
      <c r="DQ266" s="748"/>
      <c r="DR266" s="758"/>
      <c r="DS266" s="755"/>
      <c r="DT266" s="755"/>
      <c r="DU266" s="755"/>
      <c r="DV266" s="755"/>
      <c r="DW266" s="755"/>
      <c r="DX266" s="758"/>
      <c r="DY266" s="748"/>
      <c r="DZ266" s="748"/>
      <c r="EA266" s="748"/>
      <c r="EB266" s="767"/>
      <c r="EC266" s="767"/>
      <c r="ED266" s="758"/>
      <c r="EE266" s="770"/>
      <c r="EF266" s="778"/>
      <c r="EG266" s="768"/>
      <c r="EH266" s="748"/>
      <c r="EI266" s="748"/>
      <c r="EJ266" s="758"/>
      <c r="EK266" s="755"/>
      <c r="EL266" s="755"/>
      <c r="EM266" s="755"/>
      <c r="EN266" s="755"/>
      <c r="EO266" s="755"/>
      <c r="EP266" s="758"/>
      <c r="EQ266" s="767"/>
      <c r="ER266" s="1344"/>
      <c r="ES266" s="767"/>
      <c r="ET266" s="768"/>
      <c r="EU266" s="767"/>
      <c r="EV266" s="758"/>
      <c r="EW266" s="755"/>
      <c r="EX266" s="755"/>
      <c r="EY266" s="755"/>
      <c r="EZ266" s="755"/>
      <c r="FA266" s="755"/>
      <c r="FB266" s="758"/>
      <c r="FC266" s="252"/>
      <c r="FD266" s="252"/>
      <c r="FE266" s="252"/>
      <c r="FF266" s="748"/>
      <c r="FG266" s="767"/>
      <c r="FH266" s="758"/>
      <c r="FI266" s="755"/>
      <c r="FJ266" s="755"/>
      <c r="FK266" s="755"/>
      <c r="FL266" s="755"/>
      <c r="FM266" s="755"/>
      <c r="FN266" s="758"/>
      <c r="FO266" s="755"/>
      <c r="FP266" s="755"/>
      <c r="FQ266" s="755"/>
      <c r="FR266" s="755"/>
      <c r="FS266" s="755"/>
      <c r="FT266" s="758"/>
      <c r="FU266" s="767"/>
      <c r="FV266" s="767"/>
      <c r="FW266" s="767"/>
      <c r="FX266" s="757"/>
      <c r="FY266" s="767"/>
      <c r="FZ266" s="758"/>
      <c r="GA266" s="773"/>
      <c r="GB266" s="762"/>
      <c r="GC266" s="766"/>
      <c r="GD266" s="766"/>
      <c r="GE266" s="766"/>
      <c r="GF266" s="758"/>
      <c r="GG266" s="545"/>
      <c r="GH266" s="753"/>
      <c r="GI266" s="546"/>
      <c r="GJ266" s="546"/>
      <c r="GK266" s="546"/>
      <c r="GL266" s="764"/>
      <c r="GM266" s="252"/>
      <c r="GN266" s="252"/>
      <c r="GO266" s="252"/>
      <c r="GP266" s="252"/>
      <c r="GQ266" s="252"/>
      <c r="GR266" s="758"/>
      <c r="GS266" s="755"/>
      <c r="GT266" s="755"/>
      <c r="GU266" s="755"/>
      <c r="GV266" s="755"/>
      <c r="GW266" s="755"/>
      <c r="GX266" s="767"/>
      <c r="GY266" s="5"/>
      <c r="GZ266" s="5"/>
      <c r="HA266" s="5"/>
      <c r="HB266" s="5"/>
      <c r="HC266" s="59"/>
      <c r="HD266" s="5"/>
      <c r="HE266" s="758"/>
      <c r="HF266" s="252"/>
      <c r="HG266" s="252"/>
      <c r="HH266" s="252"/>
      <c r="HI266" s="748"/>
      <c r="HJ266" s="767"/>
      <c r="HK266" s="748"/>
      <c r="HL266" s="748"/>
      <c r="HM266" s="748"/>
      <c r="HN266" s="748"/>
      <c r="HO266" s="767"/>
      <c r="HP266" s="757"/>
      <c r="HQ266" s="748"/>
      <c r="HR266" s="748"/>
      <c r="HS266" s="748"/>
      <c r="HT266" s="748"/>
      <c r="HU266" s="748"/>
      <c r="HV266" s="767"/>
      <c r="HW266" s="758"/>
      <c r="HX266" s="755"/>
      <c r="HY266" s="755"/>
      <c r="HZ266" s="755"/>
      <c r="IA266" s="755"/>
      <c r="IB266" s="755"/>
      <c r="IC266" s="758"/>
      <c r="ID266" s="758"/>
      <c r="IE266" s="758"/>
      <c r="IF266" s="758"/>
      <c r="IG266" s="768"/>
      <c r="IH266" s="768"/>
      <c r="II266" s="758"/>
      <c r="IJ266" s="755"/>
      <c r="IK266" s="756"/>
      <c r="IL266" s="757"/>
      <c r="IM266" s="748"/>
      <c r="IN266" s="767"/>
      <c r="IO266" s="748"/>
      <c r="IP266" s="755"/>
      <c r="IQ266" s="756"/>
      <c r="IR266" s="757"/>
      <c r="IS266" s="757"/>
      <c r="IT266" s="767"/>
      <c r="IU266" s="758"/>
      <c r="IV266" s="755"/>
      <c r="IW266" s="755"/>
      <c r="IX266" s="755"/>
      <c r="IY266" s="755"/>
      <c r="IZ266" s="755"/>
      <c r="JA266" s="767"/>
      <c r="JB266" s="755"/>
      <c r="JC266" s="755"/>
      <c r="JD266" s="755"/>
      <c r="JE266" s="755"/>
      <c r="JF266" s="755"/>
      <c r="JG266" s="767"/>
      <c r="JH266" s="748"/>
      <c r="JI266" s="748"/>
      <c r="JJ266" s="748"/>
      <c r="JK266" s="767"/>
      <c r="JL266" s="768"/>
      <c r="JM266" s="748"/>
      <c r="JN266" s="755"/>
      <c r="JO266" s="756"/>
      <c r="JP266" s="757"/>
      <c r="JQ266" s="60"/>
      <c r="JR266" s="60"/>
      <c r="JS266" s="758"/>
      <c r="JV266" s="252"/>
      <c r="JW266" s="5"/>
      <c r="JX266" s="5"/>
    </row>
    <row r="267" spans="1:389" ht="14.25" customHeight="1" x14ac:dyDescent="0.15">
      <c r="A267" s="2352" t="str">
        <f t="shared" si="2"/>
        <v>かぼちゃ価格</v>
      </c>
      <c r="B267" s="2351" t="str">
        <f>B265</f>
        <v>かぼちゃ</v>
      </c>
      <c r="C267" s="417" t="s">
        <v>96</v>
      </c>
      <c r="D267" s="941">
        <v>226</v>
      </c>
      <c r="E267" s="942">
        <v>227</v>
      </c>
      <c r="F267" s="946">
        <v>244</v>
      </c>
      <c r="G267" s="948">
        <v>176</v>
      </c>
      <c r="H267" s="942">
        <v>176</v>
      </c>
      <c r="I267" s="943">
        <v>0</v>
      </c>
      <c r="J267" s="944">
        <v>0</v>
      </c>
      <c r="K267" s="942">
        <v>0</v>
      </c>
      <c r="L267" s="946">
        <v>0</v>
      </c>
      <c r="M267" s="944">
        <v>176</v>
      </c>
      <c r="N267" s="942">
        <v>0</v>
      </c>
      <c r="O267" s="946">
        <v>0</v>
      </c>
      <c r="P267" s="944" t="s">
        <v>432</v>
      </c>
      <c r="Q267" s="942">
        <v>351</v>
      </c>
      <c r="R267" s="947">
        <v>627</v>
      </c>
      <c r="S267" s="944">
        <v>521</v>
      </c>
      <c r="T267" s="942">
        <v>556</v>
      </c>
      <c r="U267" s="946"/>
      <c r="V267" s="948"/>
      <c r="W267" s="980"/>
      <c r="X267" s="947"/>
      <c r="Y267" s="948"/>
      <c r="Z267" s="949"/>
      <c r="AA267" s="947"/>
      <c r="AB267" s="950"/>
      <c r="AC267" s="942"/>
      <c r="AD267" s="946"/>
      <c r="AE267" s="944"/>
      <c r="AF267" s="949"/>
      <c r="AG267" s="946"/>
      <c r="AH267" s="944"/>
      <c r="AI267" s="942"/>
      <c r="AJ267" s="946"/>
      <c r="AK267" s="944"/>
      <c r="AL267" s="942"/>
      <c r="AM267" s="951"/>
      <c r="AN267" s="41"/>
      <c r="AQ267" s="784"/>
      <c r="AV267" s="1574"/>
      <c r="AW267" s="787"/>
      <c r="AX267" s="748"/>
      <c r="BA267" s="755"/>
      <c r="BB267" s="755"/>
      <c r="BC267" s="755"/>
      <c r="BD267" s="758"/>
      <c r="BE267" s="755"/>
      <c r="BF267" s="755"/>
      <c r="BG267" s="755"/>
      <c r="BH267" s="755"/>
      <c r="BI267" s="755"/>
      <c r="BJ267" s="758"/>
      <c r="BK267" s="755"/>
      <c r="BL267" s="755"/>
      <c r="BM267" s="755"/>
      <c r="BN267" s="755"/>
      <c r="BO267" s="755"/>
      <c r="BP267" s="758"/>
      <c r="BQ267" s="748"/>
      <c r="BR267" s="748"/>
      <c r="BS267" s="748"/>
      <c r="BT267" s="767"/>
      <c r="BU267" s="767"/>
      <c r="BV267" s="758"/>
      <c r="BW267" s="767"/>
      <c r="BX267" s="767"/>
      <c r="BY267" s="767"/>
      <c r="BZ267" s="767"/>
      <c r="CA267" s="767"/>
      <c r="CB267" s="758"/>
      <c r="CC267" s="755"/>
      <c r="CD267" s="755"/>
      <c r="CE267" s="755"/>
      <c r="CF267" s="755"/>
      <c r="CG267" s="755"/>
      <c r="CH267" s="758"/>
      <c r="CI267" s="755"/>
      <c r="CJ267" s="755"/>
      <c r="CK267" s="755"/>
      <c r="CL267" s="755"/>
      <c r="CM267" s="755"/>
      <c r="CN267" s="787"/>
      <c r="CO267" s="755"/>
      <c r="CP267" s="755"/>
      <c r="CQ267" s="755"/>
      <c r="CR267" s="755"/>
      <c r="CS267" s="755"/>
      <c r="CT267" s="787"/>
      <c r="CU267" s="767"/>
      <c r="CV267" s="767"/>
      <c r="CW267" s="767"/>
      <c r="CX267" s="767"/>
      <c r="CY267" s="767"/>
      <c r="CZ267" s="787"/>
      <c r="DA267" s="767"/>
      <c r="DB267" s="767"/>
      <c r="DC267" s="767"/>
      <c r="DD267" s="767"/>
      <c r="DE267" s="767"/>
      <c r="DF267" s="755"/>
      <c r="DG267" s="767"/>
      <c r="DH267" s="767"/>
      <c r="DI267" s="767"/>
      <c r="DJ267" s="748"/>
      <c r="DK267" s="767"/>
      <c r="DL267" s="758"/>
      <c r="DM267" s="755"/>
      <c r="DN267" s="755"/>
      <c r="DO267" s="755"/>
      <c r="DP267" s="755"/>
      <c r="DQ267" s="755"/>
      <c r="DR267" s="787"/>
      <c r="DS267" s="767"/>
      <c r="DT267" s="767"/>
      <c r="DU267" s="767"/>
      <c r="DV267" s="767"/>
      <c r="DW267" s="767"/>
      <c r="DX267" s="758"/>
      <c r="DY267" s="767"/>
      <c r="DZ267" s="767"/>
      <c r="EA267" s="767"/>
      <c r="EB267" s="748"/>
      <c r="EC267" s="748"/>
      <c r="ED267" s="758"/>
      <c r="EE267" s="755"/>
      <c r="EF267" s="755"/>
      <c r="EG267" s="755"/>
      <c r="EH267" s="755"/>
      <c r="EI267" s="755"/>
      <c r="EJ267" s="758"/>
      <c r="EK267" s="755"/>
      <c r="EL267" s="755"/>
      <c r="EM267" s="755"/>
      <c r="EN267" s="755"/>
      <c r="EO267" s="755"/>
      <c r="EP267" s="758"/>
      <c r="EQ267" s="767"/>
      <c r="ER267" s="1344"/>
      <c r="ES267" s="767"/>
      <c r="ET267" s="768"/>
      <c r="EU267" s="748"/>
      <c r="EV267" s="758"/>
      <c r="EW267" s="758"/>
      <c r="EX267" s="758"/>
      <c r="EY267" s="758"/>
      <c r="EZ267" s="767"/>
      <c r="FA267" s="767"/>
      <c r="FB267" s="758"/>
      <c r="FC267" s="755"/>
      <c r="FD267" s="755"/>
      <c r="FE267" s="755"/>
      <c r="FF267" s="755"/>
      <c r="FG267" s="755"/>
      <c r="FH267" s="758"/>
      <c r="FI267" s="545"/>
      <c r="FJ267" s="753"/>
      <c r="FK267" s="546"/>
      <c r="FL267" s="546"/>
      <c r="FM267" s="546"/>
      <c r="FN267" s="764"/>
      <c r="FO267" s="748"/>
      <c r="FP267" s="748"/>
      <c r="FQ267" s="748"/>
      <c r="FR267" s="767"/>
      <c r="FS267" s="767"/>
      <c r="FT267" s="758"/>
      <c r="FU267" s="755"/>
      <c r="FV267" s="755"/>
      <c r="FW267" s="755"/>
      <c r="FX267" s="755"/>
      <c r="FY267" s="755"/>
      <c r="FZ267" s="767"/>
      <c r="GA267" s="792"/>
      <c r="GB267" s="792"/>
      <c r="GC267" s="792"/>
      <c r="GD267" s="5"/>
      <c r="GE267" s="792"/>
      <c r="GF267" s="5"/>
      <c r="GG267" s="787"/>
      <c r="GH267" s="767"/>
      <c r="GI267" s="767"/>
      <c r="GJ267" s="767"/>
      <c r="GK267" s="767"/>
      <c r="GL267" s="748"/>
      <c r="GM267" s="758"/>
      <c r="GN267" s="748"/>
      <c r="GO267" s="748"/>
      <c r="GP267" s="748"/>
      <c r="GQ267" s="767"/>
      <c r="GR267" s="748"/>
      <c r="GS267" s="758"/>
      <c r="GT267" s="767"/>
      <c r="GU267" s="767"/>
      <c r="GV267" s="767"/>
      <c r="GW267" s="748"/>
      <c r="GX267" s="767"/>
      <c r="GY267" s="758"/>
      <c r="GZ267" s="755"/>
      <c r="HA267" s="755"/>
      <c r="HB267" s="755"/>
      <c r="HC267" s="755"/>
      <c r="HD267" s="755"/>
      <c r="HE267" s="758"/>
      <c r="HF267" s="758"/>
      <c r="HG267" s="758"/>
      <c r="HH267" s="758"/>
      <c r="HI267" s="787"/>
      <c r="HJ267" s="758"/>
      <c r="HK267" s="758"/>
      <c r="HL267" s="758"/>
      <c r="HM267" s="758"/>
      <c r="HN267" s="758"/>
      <c r="HO267" s="757"/>
      <c r="HP267" s="757"/>
      <c r="HQ267" s="758"/>
      <c r="HR267" s="755"/>
      <c r="HS267" s="756"/>
      <c r="HT267" s="757"/>
      <c r="HU267" s="757"/>
      <c r="HV267" s="767"/>
      <c r="HW267" s="748"/>
      <c r="HX267" s="755"/>
      <c r="HY267" s="755"/>
      <c r="HZ267" s="755"/>
      <c r="IA267" s="755"/>
      <c r="IB267" s="755"/>
      <c r="IC267" s="767"/>
      <c r="ID267" s="755"/>
      <c r="IE267" s="755"/>
      <c r="IF267" s="755"/>
      <c r="IG267" s="755"/>
      <c r="IH267" s="755"/>
      <c r="II267" s="767"/>
      <c r="IJ267" s="767"/>
      <c r="IK267" s="767"/>
      <c r="IL267" s="767"/>
      <c r="IM267" s="767"/>
      <c r="IN267" s="768"/>
      <c r="IO267" s="755"/>
    </row>
    <row r="268" spans="1:389" s="41" customFormat="1" ht="14.25" customHeight="1" x14ac:dyDescent="0.15">
      <c r="A268" s="2352" t="str">
        <f t="shared" si="2"/>
        <v>ばれいしょ類数量</v>
      </c>
      <c r="B268" s="200" t="s">
        <v>42</v>
      </c>
      <c r="C268" s="427" t="s">
        <v>93</v>
      </c>
      <c r="D268" s="917">
        <v>0</v>
      </c>
      <c r="E268" s="953">
        <v>0</v>
      </c>
      <c r="F268" s="954">
        <v>0</v>
      </c>
      <c r="G268" s="924">
        <v>0</v>
      </c>
      <c r="H268" s="953">
        <v>2.5299999999999998</v>
      </c>
      <c r="I268" s="961">
        <v>0</v>
      </c>
      <c r="J268" s="955">
        <v>0</v>
      </c>
      <c r="K268" s="918">
        <v>0.108</v>
      </c>
      <c r="L268" s="954">
        <v>0.93</v>
      </c>
      <c r="M268" s="920">
        <v>0</v>
      </c>
      <c r="N268" s="953">
        <v>0.26400000000000001</v>
      </c>
      <c r="O268" s="954">
        <v>0</v>
      </c>
      <c r="P268" s="920">
        <v>0</v>
      </c>
      <c r="Q268" s="918">
        <v>1.9200000000000002</v>
      </c>
      <c r="R268" s="925">
        <v>34.454999999999998</v>
      </c>
      <c r="S268" s="920">
        <v>48.650000000000006</v>
      </c>
      <c r="T268" s="918">
        <v>154.42599999999999</v>
      </c>
      <c r="U268" s="922"/>
      <c r="V268" s="962"/>
      <c r="W268" s="1077"/>
      <c r="X268" s="923"/>
      <c r="Y268" s="962"/>
      <c r="Z268" s="963"/>
      <c r="AA268" s="923"/>
      <c r="AB268" s="964"/>
      <c r="AC268" s="918"/>
      <c r="AD268" s="954"/>
      <c r="AE268" s="955"/>
      <c r="AF268" s="963"/>
      <c r="AG268" s="954"/>
      <c r="AH268" s="955"/>
      <c r="AI268" s="953"/>
      <c r="AJ268" s="954"/>
      <c r="AK268" s="955"/>
      <c r="AL268" s="953"/>
      <c r="AM268" s="965"/>
      <c r="AN268" s="2"/>
      <c r="AO268" s="2"/>
      <c r="AP268" s="55"/>
      <c r="AQ268" s="780"/>
      <c r="AR268" s="1574"/>
      <c r="AS268" s="1574"/>
      <c r="AT268" s="1574"/>
      <c r="AU268" s="1569"/>
      <c r="AV268" s="1569"/>
      <c r="AW268" s="758"/>
      <c r="AX268" s="756"/>
      <c r="AY268" s="755"/>
      <c r="AZ268" s="755"/>
      <c r="BA268" s="755"/>
      <c r="BB268" s="755"/>
      <c r="BC268" s="755"/>
      <c r="BD268" s="787"/>
      <c r="BE268" s="755"/>
      <c r="BF268" s="755"/>
      <c r="BG268" s="755"/>
      <c r="BH268" s="755"/>
      <c r="BI268" s="755"/>
      <c r="BJ268" s="787"/>
      <c r="BK268" s="748"/>
      <c r="BL268" s="748"/>
      <c r="BM268" s="748"/>
      <c r="BN268" s="767"/>
      <c r="BO268" s="767"/>
      <c r="BP268" s="758"/>
      <c r="BQ268" s="748"/>
      <c r="BR268" s="748"/>
      <c r="BS268" s="748"/>
      <c r="BT268" s="767"/>
      <c r="BU268" s="767"/>
      <c r="BV268" s="758"/>
      <c r="BW268" s="767"/>
      <c r="BX268" s="767"/>
      <c r="BY268" s="767"/>
      <c r="BZ268" s="767"/>
      <c r="CA268" s="767"/>
      <c r="CB268" s="758"/>
      <c r="CC268" s="755"/>
      <c r="CD268" s="755"/>
      <c r="CE268" s="755"/>
      <c r="CF268" s="755"/>
      <c r="CG268" s="755"/>
      <c r="CH268" s="758"/>
      <c r="CI268" s="252"/>
      <c r="CJ268" s="252"/>
      <c r="CK268" s="252"/>
      <c r="CL268" s="748"/>
      <c r="CM268" s="767"/>
      <c r="CN268" s="764"/>
      <c r="CO268" s="755"/>
      <c r="CP268" s="755"/>
      <c r="CQ268" s="755"/>
      <c r="CR268" s="755"/>
      <c r="CS268" s="755"/>
      <c r="CT268" s="758"/>
      <c r="CU268" s="767"/>
      <c r="CV268" s="767"/>
      <c r="CW268" s="767"/>
      <c r="CX268" s="252"/>
      <c r="CY268" s="767"/>
      <c r="CZ268" s="787"/>
      <c r="DA268" s="748"/>
      <c r="DB268" s="748"/>
      <c r="DC268" s="748"/>
      <c r="DD268" s="767"/>
      <c r="DE268" s="767"/>
      <c r="DF268" s="755"/>
      <c r="DG268" s="767"/>
      <c r="DH268" s="767"/>
      <c r="DI268" s="767"/>
      <c r="DJ268" s="748"/>
      <c r="DK268" s="748"/>
      <c r="DL268" s="787"/>
      <c r="DM268" s="748"/>
      <c r="DN268" s="748"/>
      <c r="DO268" s="748"/>
      <c r="DP268" s="748"/>
      <c r="DQ268" s="748"/>
      <c r="DR268" s="758"/>
      <c r="DS268" s="767"/>
      <c r="DT268" s="767"/>
      <c r="DU268" s="767"/>
      <c r="DV268" s="748"/>
      <c r="DW268" s="767"/>
      <c r="DX268" s="787"/>
      <c r="DY268" s="767"/>
      <c r="DZ268" s="767"/>
      <c r="EA268" s="767"/>
      <c r="EB268" s="768"/>
      <c r="EC268" s="768"/>
      <c r="ED268" s="787"/>
      <c r="EE268" s="755"/>
      <c r="EF268" s="755"/>
      <c r="EG268" s="755"/>
      <c r="EH268" s="755"/>
      <c r="EI268" s="755"/>
      <c r="EJ268" s="748"/>
      <c r="EK268" s="760"/>
      <c r="EL268" s="760"/>
      <c r="EM268" s="760"/>
      <c r="EN268" s="760"/>
      <c r="EO268" s="760"/>
      <c r="EP268" s="760"/>
      <c r="EQ268" s="748"/>
      <c r="ER268" s="748"/>
      <c r="ES268" s="767"/>
      <c r="ET268" s="767"/>
      <c r="EU268" s="767"/>
      <c r="EV268" s="787"/>
      <c r="EW268" s="545"/>
      <c r="EX268" s="753"/>
      <c r="EY268" s="546"/>
      <c r="EZ268" s="546"/>
      <c r="FA268" s="546"/>
      <c r="FB268" s="827"/>
      <c r="FC268" s="755"/>
      <c r="FD268" s="755"/>
      <c r="FE268" s="755"/>
      <c r="FF268" s="755"/>
      <c r="FG268" s="755"/>
      <c r="FH268" s="748"/>
      <c r="FI268" s="755"/>
      <c r="FJ268" s="755"/>
      <c r="FK268" s="755"/>
      <c r="FL268" s="755"/>
      <c r="FM268" s="755"/>
      <c r="FN268" s="748"/>
      <c r="FO268" s="5"/>
      <c r="FP268" s="5"/>
      <c r="FQ268" s="5"/>
      <c r="FR268" s="792"/>
      <c r="FS268" s="5"/>
      <c r="FT268" s="792"/>
      <c r="FU268" s="758"/>
      <c r="FV268" s="252"/>
      <c r="FW268" s="252"/>
      <c r="FX268" s="252"/>
      <c r="FY268" s="252"/>
      <c r="FZ268" s="252"/>
      <c r="GA268" s="758"/>
      <c r="GB268" s="767"/>
      <c r="GC268" s="767"/>
      <c r="GD268" s="767"/>
      <c r="GE268" s="767"/>
      <c r="GF268" s="748"/>
      <c r="GG268" s="758"/>
      <c r="GH268" s="767"/>
      <c r="GI268" s="767"/>
      <c r="GJ268" s="767"/>
      <c r="GK268" s="757"/>
      <c r="GL268" s="757"/>
      <c r="GM268" s="748"/>
      <c r="GN268" s="755"/>
      <c r="GO268" s="755"/>
      <c r="GP268" s="755"/>
      <c r="GQ268" s="755"/>
      <c r="GR268" s="755"/>
      <c r="GS268" s="748"/>
      <c r="GT268" s="764"/>
      <c r="GU268" s="764"/>
      <c r="GV268" s="764"/>
      <c r="GW268" s="764"/>
      <c r="GX268" s="764"/>
      <c r="GY268" s="787"/>
      <c r="GZ268" s="755"/>
      <c r="HA268" s="755"/>
      <c r="HB268" s="755"/>
      <c r="HC268" s="755"/>
      <c r="HD268" s="755"/>
      <c r="HE268" s="758"/>
      <c r="HF268" s="767"/>
      <c r="HG268" s="767"/>
      <c r="HH268" s="767"/>
      <c r="HI268" s="757"/>
      <c r="HJ268" s="767"/>
      <c r="HK268" s="758"/>
      <c r="HL268" s="748"/>
      <c r="HM268" s="748"/>
      <c r="HN268" s="748"/>
      <c r="HO268" s="767"/>
      <c r="HP268" s="252"/>
      <c r="HQ268" s="748"/>
      <c r="HR268" s="760"/>
      <c r="HS268" s="760"/>
      <c r="HT268" s="760"/>
      <c r="HU268" s="760"/>
      <c r="HV268" s="760"/>
      <c r="HW268" s="748"/>
      <c r="HX268" s="767"/>
      <c r="HY268" s="767"/>
      <c r="HZ268" s="767"/>
      <c r="IA268" s="60"/>
      <c r="IB268" s="748"/>
      <c r="IC268" s="767"/>
      <c r="ID268" s="2"/>
      <c r="IE268" s="2"/>
      <c r="IF268" s="252"/>
      <c r="IG268" s="252"/>
      <c r="IH268" s="252"/>
      <c r="II268" s="2"/>
      <c r="IJ268" s="2"/>
      <c r="IK268" s="2"/>
      <c r="IL268" s="2"/>
      <c r="IM268" s="2"/>
    </row>
    <row r="269" spans="1:389" s="41" customFormat="1" ht="14.25" customHeight="1" x14ac:dyDescent="0.15">
      <c r="A269" s="2352" t="str">
        <f t="shared" si="2"/>
        <v>ばれいしょ類金額</v>
      </c>
      <c r="B269" s="2350" t="str">
        <f>B268</f>
        <v>ばれいしょ類</v>
      </c>
      <c r="C269" s="436" t="s">
        <v>94</v>
      </c>
      <c r="D269" s="929">
        <v>0</v>
      </c>
      <c r="E269" s="967">
        <v>0</v>
      </c>
      <c r="F269" s="968">
        <v>0</v>
      </c>
      <c r="G269" s="989">
        <v>0</v>
      </c>
      <c r="H269" s="967">
        <v>453.81599999999997</v>
      </c>
      <c r="I269" s="971">
        <v>0</v>
      </c>
      <c r="J269" s="969">
        <v>0</v>
      </c>
      <c r="K269" s="930">
        <v>15.94</v>
      </c>
      <c r="L269" s="968">
        <v>167.83199999999999</v>
      </c>
      <c r="M269" s="932">
        <v>0</v>
      </c>
      <c r="N269" s="967">
        <v>131.155</v>
      </c>
      <c r="O269" s="968">
        <v>0</v>
      </c>
      <c r="P269" s="932">
        <v>0</v>
      </c>
      <c r="Q269" s="930">
        <v>505.65499999999997</v>
      </c>
      <c r="R269" s="937">
        <v>5933.96</v>
      </c>
      <c r="S269" s="969">
        <v>8026.6909999999998</v>
      </c>
      <c r="T269" s="930">
        <v>21870.237999999998</v>
      </c>
      <c r="U269" s="968"/>
      <c r="V269" s="936"/>
      <c r="W269" s="1078"/>
      <c r="X269" s="937"/>
      <c r="Y269" s="975"/>
      <c r="Z269" s="976"/>
      <c r="AA269" s="937"/>
      <c r="AB269" s="977"/>
      <c r="AC269" s="967"/>
      <c r="AD269" s="968"/>
      <c r="AE269" s="969"/>
      <c r="AF269" s="976"/>
      <c r="AG269" s="986"/>
      <c r="AH269" s="969"/>
      <c r="AI269" s="967"/>
      <c r="AJ269" s="968"/>
      <c r="AK269" s="969"/>
      <c r="AL269" s="967"/>
      <c r="AM269" s="978"/>
      <c r="AN269" s="2"/>
      <c r="AO269" s="2"/>
      <c r="AP269" s="55"/>
      <c r="AQ269" s="780"/>
      <c r="AR269" s="1569"/>
      <c r="AS269" s="1569"/>
      <c r="AT269" s="1569"/>
      <c r="AU269" s="1574"/>
      <c r="AV269" s="1569"/>
      <c r="AW269" s="758"/>
      <c r="AX269" s="767"/>
      <c r="AY269" s="755"/>
      <c r="AZ269" s="755"/>
      <c r="BA269" s="755"/>
      <c r="BB269" s="755"/>
      <c r="BC269" s="755"/>
      <c r="BD269" s="758"/>
      <c r="BE269" s="755"/>
      <c r="BF269" s="755"/>
      <c r="BG269" s="755"/>
      <c r="BH269" s="755"/>
      <c r="BI269" s="755"/>
      <c r="BJ269" s="758"/>
      <c r="BK269" s="748"/>
      <c r="BL269" s="748"/>
      <c r="BM269" s="748"/>
      <c r="BN269" s="767"/>
      <c r="BO269" s="748"/>
      <c r="BP269" s="787"/>
      <c r="BQ269" s="767"/>
      <c r="BR269" s="767"/>
      <c r="BS269" s="767"/>
      <c r="BT269" s="768"/>
      <c r="BU269" s="767"/>
      <c r="BV269" s="787"/>
      <c r="BW269" s="767"/>
      <c r="BX269" s="767"/>
      <c r="BY269" s="767"/>
      <c r="BZ269" s="768"/>
      <c r="CA269" s="768"/>
      <c r="CB269" s="787"/>
      <c r="CC269" s="755"/>
      <c r="CD269" s="755"/>
      <c r="CE269" s="755"/>
      <c r="CF269" s="755"/>
      <c r="CG269" s="755"/>
      <c r="CH269" s="787"/>
      <c r="CI269" s="767"/>
      <c r="CJ269" s="767"/>
      <c r="CK269" s="767"/>
      <c r="CL269" s="767"/>
      <c r="CM269" s="748"/>
      <c r="CN269" s="787"/>
      <c r="CO269" s="767"/>
      <c r="CP269" s="767"/>
      <c r="CQ269" s="767"/>
      <c r="CR269" s="767"/>
      <c r="CS269" s="748"/>
      <c r="CT269" s="758"/>
      <c r="CU269" s="767"/>
      <c r="CV269" s="767"/>
      <c r="CW269" s="767"/>
      <c r="CX269" s="768"/>
      <c r="CY269" s="768"/>
      <c r="CZ269" s="758"/>
      <c r="DA269" s="755"/>
      <c r="DB269" s="756"/>
      <c r="DC269" s="757"/>
      <c r="DD269" s="767"/>
      <c r="DE269" s="757"/>
      <c r="DF269" s="755"/>
      <c r="DG269" s="748"/>
      <c r="DH269" s="748"/>
      <c r="DI269" s="748"/>
      <c r="DJ269" s="748"/>
      <c r="DK269" s="748"/>
      <c r="DL269" s="758"/>
      <c r="DM269" s="770"/>
      <c r="DN269" s="778"/>
      <c r="DO269" s="768"/>
      <c r="DP269" s="748"/>
      <c r="DQ269" s="748"/>
      <c r="DR269" s="758"/>
      <c r="DS269" s="748"/>
      <c r="DT269" s="748"/>
      <c r="DU269" s="748"/>
      <c r="DV269" s="767"/>
      <c r="DW269" s="767"/>
      <c r="DX269" s="758"/>
      <c r="DY269" s="770"/>
      <c r="DZ269" s="778"/>
      <c r="EA269" s="768"/>
      <c r="EB269" s="748"/>
      <c r="EC269" s="768"/>
      <c r="ED269" s="758"/>
      <c r="EE269" s="755"/>
      <c r="EF269" s="755"/>
      <c r="EG269" s="755"/>
      <c r="EH269" s="755"/>
      <c r="EI269" s="755"/>
      <c r="EJ269" s="758"/>
      <c r="EK269" s="760"/>
      <c r="EL269" s="760"/>
      <c r="EM269" s="760"/>
      <c r="EN269" s="760"/>
      <c r="EO269" s="760"/>
      <c r="EP269" s="758"/>
      <c r="EQ269" s="755"/>
      <c r="ER269" s="755"/>
      <c r="ES269" s="755"/>
      <c r="ET269" s="755"/>
      <c r="EU269" s="755"/>
      <c r="EV269" s="758"/>
      <c r="EW269" s="545"/>
      <c r="EX269" s="753"/>
      <c r="EY269" s="546"/>
      <c r="EZ269" s="546"/>
      <c r="FA269" s="546"/>
      <c r="FB269" s="758"/>
      <c r="FC269" s="755"/>
      <c r="FD269" s="755"/>
      <c r="FE269" s="755"/>
      <c r="FF269" s="755"/>
      <c r="FG269" s="755"/>
      <c r="FH269" s="767"/>
      <c r="FI269" s="5"/>
      <c r="FJ269" s="5"/>
      <c r="FK269" s="5"/>
      <c r="FL269" s="5"/>
      <c r="FM269" s="792"/>
      <c r="FN269" s="5"/>
      <c r="FO269" s="758"/>
      <c r="FP269" s="767"/>
      <c r="FQ269" s="767"/>
      <c r="FR269" s="767"/>
      <c r="FS269" s="252"/>
      <c r="FT269" s="748"/>
      <c r="FU269" s="748"/>
      <c r="FV269" s="748"/>
      <c r="FW269" s="748"/>
      <c r="FX269" s="748"/>
      <c r="FY269" s="767"/>
      <c r="FZ269" s="748"/>
      <c r="GA269" s="748"/>
      <c r="GB269" s="767"/>
      <c r="GC269" s="767"/>
      <c r="GD269" s="767"/>
      <c r="GE269" s="767"/>
      <c r="GF269" s="757"/>
      <c r="GG269" s="758"/>
      <c r="GH269" s="755"/>
      <c r="GI269" s="755"/>
      <c r="GJ269" s="755"/>
      <c r="GK269" s="755"/>
      <c r="GL269" s="755"/>
      <c r="GM269" s="758"/>
      <c r="GN269" s="758"/>
      <c r="GO269" s="758"/>
      <c r="GP269" s="758"/>
      <c r="GQ269" s="787"/>
      <c r="GR269" s="787"/>
      <c r="GS269" s="758"/>
      <c r="GT269" s="755"/>
      <c r="GU269" s="755"/>
      <c r="GV269" s="755"/>
      <c r="GW269" s="755"/>
      <c r="GX269" s="755"/>
      <c r="GY269" s="748"/>
      <c r="GZ269" s="769"/>
      <c r="HA269" s="769"/>
      <c r="HB269" s="769"/>
      <c r="HC269" s="769"/>
      <c r="HD269" s="769"/>
      <c r="HE269" s="758"/>
      <c r="HF269" s="755"/>
      <c r="HG269" s="755"/>
      <c r="HH269" s="755"/>
      <c r="HI269" s="755"/>
      <c r="HJ269" s="755"/>
      <c r="HK269" s="767"/>
      <c r="HL269" s="760"/>
      <c r="HM269" s="760"/>
      <c r="HN269" s="760"/>
      <c r="HO269" s="760"/>
      <c r="HP269" s="760"/>
      <c r="HQ269" s="767"/>
      <c r="HR269" s="755"/>
      <c r="HS269" s="756"/>
      <c r="HT269" s="60"/>
      <c r="HU269" s="748"/>
      <c r="HV269" s="767"/>
      <c r="HW269" s="252"/>
      <c r="HX269" s="2"/>
      <c r="HY269" s="2"/>
      <c r="HZ269" s="2"/>
      <c r="IA269" s="2"/>
      <c r="IB269" s="2"/>
    </row>
    <row r="270" spans="1:389" s="41" customFormat="1" ht="14.25" customHeight="1" x14ac:dyDescent="0.15">
      <c r="A270" s="2352" t="str">
        <f t="shared" si="2"/>
        <v>ばれいしょ類価格</v>
      </c>
      <c r="B270" s="2351" t="str">
        <f>B268</f>
        <v>ばれいしょ類</v>
      </c>
      <c r="C270" s="417" t="s">
        <v>96</v>
      </c>
      <c r="D270" s="941">
        <v>0</v>
      </c>
      <c r="E270" s="942">
        <v>0</v>
      </c>
      <c r="F270" s="946">
        <v>0</v>
      </c>
      <c r="G270" s="948">
        <v>0</v>
      </c>
      <c r="H270" s="942">
        <v>179</v>
      </c>
      <c r="I270" s="943">
        <v>0</v>
      </c>
      <c r="J270" s="944">
        <v>0</v>
      </c>
      <c r="K270" s="942">
        <v>148</v>
      </c>
      <c r="L270" s="946">
        <v>180</v>
      </c>
      <c r="M270" s="944">
        <v>0</v>
      </c>
      <c r="N270" s="942">
        <v>497</v>
      </c>
      <c r="O270" s="946">
        <v>0</v>
      </c>
      <c r="P270" s="944" t="s">
        <v>432</v>
      </c>
      <c r="Q270" s="942">
        <v>263.36197916666663</v>
      </c>
      <c r="R270" s="947">
        <v>172.22347990132056</v>
      </c>
      <c r="S270" s="944">
        <v>164.98850976361766</v>
      </c>
      <c r="T270" s="942">
        <v>141.62277077694171</v>
      </c>
      <c r="U270" s="946"/>
      <c r="V270" s="948"/>
      <c r="W270" s="980"/>
      <c r="X270" s="947"/>
      <c r="Y270" s="948"/>
      <c r="Z270" s="949"/>
      <c r="AA270" s="947"/>
      <c r="AB270" s="950"/>
      <c r="AC270" s="942"/>
      <c r="AD270" s="946"/>
      <c r="AE270" s="944"/>
      <c r="AF270" s="949"/>
      <c r="AG270" s="946"/>
      <c r="AH270" s="944"/>
      <c r="AI270" s="942"/>
      <c r="AJ270" s="946"/>
      <c r="AK270" s="944"/>
      <c r="AL270" s="942"/>
      <c r="AM270" s="951"/>
      <c r="AN270" s="2"/>
      <c r="AO270" s="2"/>
      <c r="AQ270" s="784"/>
      <c r="AR270" s="1569"/>
      <c r="AS270" s="1569"/>
      <c r="AT270" s="1569"/>
      <c r="AU270" s="1569"/>
      <c r="AV270" s="1574"/>
      <c r="AW270" s="787"/>
      <c r="AX270" s="767"/>
      <c r="AY270" s="755"/>
      <c r="AZ270" s="755"/>
      <c r="BA270" s="755"/>
      <c r="BB270" s="755"/>
      <c r="BC270" s="755"/>
      <c r="BD270" s="758"/>
      <c r="BE270" s="767"/>
      <c r="BF270" s="767"/>
      <c r="BG270" s="767"/>
      <c r="BH270" s="767"/>
      <c r="BI270" s="748"/>
      <c r="BJ270" s="758"/>
      <c r="BK270" s="770"/>
      <c r="BL270" s="778"/>
      <c r="BM270" s="768"/>
      <c r="BN270" s="767"/>
      <c r="BO270" s="768"/>
      <c r="BP270" s="758"/>
      <c r="BQ270" s="767"/>
      <c r="BR270" s="767"/>
      <c r="BS270" s="767"/>
      <c r="BT270" s="767"/>
      <c r="BU270" s="767"/>
      <c r="BV270" s="787"/>
      <c r="BW270" s="767"/>
      <c r="BX270" s="767"/>
      <c r="BY270" s="767"/>
      <c r="BZ270" s="252"/>
      <c r="CA270" s="767"/>
      <c r="CB270" s="758"/>
      <c r="CC270" s="748"/>
      <c r="CD270" s="748"/>
      <c r="CE270" s="748"/>
      <c r="CF270" s="767"/>
      <c r="CG270" s="748"/>
      <c r="CH270" s="758"/>
      <c r="CI270" s="767"/>
      <c r="CJ270" s="767"/>
      <c r="CK270" s="767"/>
      <c r="CL270" s="768"/>
      <c r="CM270" s="748"/>
      <c r="CN270" s="787"/>
      <c r="CT270" s="758"/>
      <c r="CU270" s="770"/>
      <c r="CV270" s="778"/>
      <c r="CW270" s="768"/>
      <c r="CX270" s="768"/>
      <c r="CY270" s="748"/>
      <c r="CZ270" s="758"/>
      <c r="DA270" s="755"/>
      <c r="DB270" s="755"/>
      <c r="DC270" s="755"/>
      <c r="DD270" s="755"/>
      <c r="DE270" s="755"/>
      <c r="DF270" s="758"/>
      <c r="DG270" s="760"/>
      <c r="DH270" s="760"/>
      <c r="DI270" s="760"/>
      <c r="DJ270" s="760"/>
      <c r="DK270" s="760"/>
      <c r="DL270" s="748"/>
      <c r="DM270" s="755"/>
      <c r="DN270" s="755"/>
      <c r="DO270" s="755"/>
      <c r="DP270" s="755"/>
      <c r="DQ270" s="755"/>
      <c r="DR270" s="758"/>
      <c r="DS270" s="545"/>
      <c r="DT270" s="753"/>
      <c r="DU270" s="546"/>
      <c r="DV270" s="546"/>
      <c r="DW270" s="546"/>
      <c r="DX270" s="767"/>
      <c r="DY270" s="758"/>
      <c r="DZ270" s="764"/>
      <c r="EA270" s="764"/>
      <c r="EB270" s="764"/>
      <c r="EC270" s="768"/>
      <c r="ED270" s="768"/>
      <c r="EE270" s="758"/>
      <c r="EF270" s="755"/>
      <c r="EG270" s="755"/>
      <c r="EH270" s="755"/>
      <c r="EI270" s="755"/>
      <c r="EJ270" s="755"/>
      <c r="EK270" s="758"/>
      <c r="EL270" s="748"/>
      <c r="EM270" s="748"/>
      <c r="EN270" s="748"/>
      <c r="EO270" s="758"/>
      <c r="EP270" s="757"/>
      <c r="EQ270" s="748"/>
      <c r="ER270" s="755"/>
      <c r="ES270" s="755"/>
      <c r="ET270" s="755"/>
      <c r="EU270" s="755"/>
      <c r="EV270" s="755"/>
      <c r="EW270" s="767"/>
      <c r="EX270" s="760"/>
      <c r="EY270" s="760"/>
      <c r="EZ270" s="760"/>
      <c r="FA270" s="760"/>
      <c r="FB270" s="760"/>
      <c r="FC270" s="760"/>
      <c r="FD270" s="760"/>
      <c r="FE270" s="760"/>
      <c r="FF270" s="760"/>
    </row>
    <row r="271" spans="1:389" ht="14.25" customHeight="1" x14ac:dyDescent="0.15">
      <c r="A271" s="2352" t="str">
        <f t="shared" si="2"/>
        <v>かんしょ数量</v>
      </c>
      <c r="B271" s="250" t="s">
        <v>43</v>
      </c>
      <c r="C271" s="394" t="s">
        <v>93</v>
      </c>
      <c r="D271" s="917">
        <v>190.94</v>
      </c>
      <c r="E271" s="918">
        <v>426.19499999999999</v>
      </c>
      <c r="F271" s="922">
        <v>516.10400000000004</v>
      </c>
      <c r="G271" s="924">
        <v>418.10899999999998</v>
      </c>
      <c r="H271" s="918">
        <v>478.77600000000001</v>
      </c>
      <c r="I271" s="957">
        <v>335.99700000000001</v>
      </c>
      <c r="J271" s="920">
        <v>400.17099999999999</v>
      </c>
      <c r="K271" s="918">
        <v>316.976</v>
      </c>
      <c r="L271" s="922">
        <v>515.54399999999998</v>
      </c>
      <c r="M271" s="920">
        <v>387.90800000000002</v>
      </c>
      <c r="N271" s="926">
        <v>370.39600000000002</v>
      </c>
      <c r="O271" s="922">
        <v>184.649</v>
      </c>
      <c r="P271" s="920">
        <v>152.53100000000001</v>
      </c>
      <c r="Q271" s="918">
        <v>152.56899999999999</v>
      </c>
      <c r="R271" s="923">
        <v>163.61799999999999</v>
      </c>
      <c r="S271" s="1083">
        <v>154.393</v>
      </c>
      <c r="T271" s="918">
        <v>163.023</v>
      </c>
      <c r="U271" s="922"/>
      <c r="V271" s="924"/>
      <c r="W271" s="1077"/>
      <c r="X271" s="925"/>
      <c r="Y271" s="924"/>
      <c r="Z271" s="926"/>
      <c r="AA271" s="923"/>
      <c r="AB271" s="927"/>
      <c r="AC271" s="926"/>
      <c r="AD271" s="922"/>
      <c r="AE271" s="920"/>
      <c r="AF271" s="926"/>
      <c r="AG271" s="922"/>
      <c r="AH271" s="920"/>
      <c r="AI271" s="918"/>
      <c r="AJ271" s="922"/>
      <c r="AK271" s="920"/>
      <c r="AL271" s="918"/>
      <c r="AM271" s="928"/>
      <c r="AP271" s="55"/>
      <c r="AR271" s="1574"/>
      <c r="AS271" s="1574"/>
      <c r="AT271" s="1574"/>
      <c r="BA271" s="755"/>
      <c r="BB271" s="755"/>
      <c r="BC271" s="755"/>
      <c r="BD271" s="758"/>
      <c r="BE271" s="748"/>
      <c r="BF271" s="748"/>
      <c r="BG271" s="748"/>
      <c r="BH271" s="767"/>
      <c r="BI271" s="252"/>
      <c r="BJ271" s="758"/>
      <c r="BK271" s="252"/>
      <c r="BL271" s="252"/>
      <c r="BM271" s="252"/>
      <c r="BN271" s="748"/>
      <c r="BO271" s="767"/>
      <c r="BP271" s="758"/>
      <c r="BQ271" s="767"/>
      <c r="BR271" s="767"/>
      <c r="BS271" s="767"/>
      <c r="BT271" s="767"/>
      <c r="BU271" s="748"/>
      <c r="BV271" s="758"/>
      <c r="BW271" s="755"/>
      <c r="BX271" s="755"/>
      <c r="BY271" s="755"/>
      <c r="BZ271" s="755"/>
      <c r="CA271" s="755"/>
      <c r="CB271" s="787"/>
      <c r="CC271" s="755"/>
      <c r="CD271" s="755"/>
      <c r="CE271" s="755"/>
      <c r="CF271" s="755"/>
      <c r="CG271" s="755"/>
      <c r="CH271" s="758"/>
      <c r="CI271" s="767"/>
      <c r="CJ271" s="767"/>
      <c r="CK271" s="767"/>
      <c r="CL271" s="748"/>
      <c r="CM271" s="748"/>
      <c r="CN271" s="787"/>
      <c r="CO271" s="755"/>
      <c r="CP271" s="755"/>
      <c r="CQ271" s="755"/>
      <c r="CR271" s="755"/>
      <c r="CS271" s="755"/>
      <c r="CT271" s="787"/>
      <c r="CU271" s="755"/>
      <c r="CV271" s="755"/>
      <c r="CW271" s="755"/>
      <c r="CX271" s="755"/>
      <c r="CY271" s="755"/>
      <c r="CZ271" s="748"/>
      <c r="DA271" s="755"/>
      <c r="DB271" s="755"/>
      <c r="DC271" s="755"/>
      <c r="DD271" s="755"/>
      <c r="DE271" s="755"/>
      <c r="DF271" s="755"/>
      <c r="DG271" s="755"/>
      <c r="DH271" s="755"/>
      <c r="DI271" s="755"/>
      <c r="DJ271" s="755"/>
      <c r="DK271" s="755"/>
      <c r="DL271" s="748"/>
      <c r="DM271" s="748"/>
      <c r="DN271" s="252"/>
      <c r="DO271" s="252"/>
      <c r="DP271" s="252"/>
      <c r="DQ271" s="767"/>
      <c r="DR271" s="767"/>
      <c r="DS271" s="767"/>
      <c r="DT271" s="761"/>
      <c r="DU271" s="761"/>
      <c r="DV271" s="764"/>
      <c r="DW271" s="59"/>
      <c r="DX271" s="5"/>
      <c r="DY271" s="5"/>
    </row>
    <row r="272" spans="1:389" ht="14.25" customHeight="1" x14ac:dyDescent="0.15">
      <c r="A272" s="2352" t="str">
        <f t="shared" si="2"/>
        <v>かんしょ金額</v>
      </c>
      <c r="B272" s="2350" t="str">
        <f>B271</f>
        <v>かんしょ</v>
      </c>
      <c r="C272" s="395" t="s">
        <v>94</v>
      </c>
      <c r="D272" s="929">
        <v>51908.716</v>
      </c>
      <c r="E272" s="930">
        <v>115544.76300000001</v>
      </c>
      <c r="F272" s="934">
        <v>130638.83</v>
      </c>
      <c r="G272" s="936">
        <v>106278.371</v>
      </c>
      <c r="H272" s="930">
        <v>126562.553</v>
      </c>
      <c r="I272" s="986">
        <v>85541.002999999997</v>
      </c>
      <c r="J272" s="932">
        <v>102956.425</v>
      </c>
      <c r="K272" s="930">
        <v>82797.076000000001</v>
      </c>
      <c r="L272" s="934">
        <v>132126.356</v>
      </c>
      <c r="M272" s="932">
        <v>98343.657999999996</v>
      </c>
      <c r="N272" s="938">
        <v>98019.301999999996</v>
      </c>
      <c r="O272" s="934">
        <v>51874.296000000002</v>
      </c>
      <c r="P272" s="972">
        <v>48134.633999999998</v>
      </c>
      <c r="Q272" s="930">
        <v>52181.084000000003</v>
      </c>
      <c r="R272" s="935">
        <v>56075.697999999997</v>
      </c>
      <c r="S272" s="936">
        <v>53126.599000000002</v>
      </c>
      <c r="T272" s="930">
        <v>54551.194000000003</v>
      </c>
      <c r="U272" s="934"/>
      <c r="V272" s="936"/>
      <c r="W272" s="1078"/>
      <c r="X272" s="937"/>
      <c r="Y272" s="936"/>
      <c r="Z272" s="938"/>
      <c r="AA272" s="935"/>
      <c r="AB272" s="939"/>
      <c r="AC272" s="930"/>
      <c r="AD272" s="934"/>
      <c r="AE272" s="932"/>
      <c r="AF272" s="938"/>
      <c r="AG272" s="934"/>
      <c r="AH272" s="932"/>
      <c r="AI272" s="930"/>
      <c r="AJ272" s="934"/>
      <c r="AK272" s="932"/>
      <c r="AL272" s="930"/>
      <c r="AM272" s="940"/>
      <c r="AP272" s="55"/>
      <c r="AU272" s="1574"/>
      <c r="BA272" s="755"/>
      <c r="BB272" s="755"/>
      <c r="BC272" s="755"/>
      <c r="BD272" s="758"/>
      <c r="BE272" s="755"/>
      <c r="BF272" s="755"/>
      <c r="BG272" s="755"/>
      <c r="BH272" s="755"/>
      <c r="BI272" s="755"/>
      <c r="BJ272" s="787"/>
      <c r="BK272" s="748"/>
      <c r="BL272" s="748"/>
      <c r="BM272" s="748"/>
      <c r="BN272" s="767"/>
      <c r="BO272" s="252"/>
      <c r="BP272" s="787"/>
      <c r="BQ272" s="755"/>
      <c r="BR272" s="755"/>
      <c r="BS272" s="755"/>
      <c r="BT272" s="755"/>
      <c r="BU272" s="755"/>
      <c r="BV272" s="787"/>
      <c r="BW272" s="252"/>
      <c r="BX272" s="252"/>
      <c r="BY272" s="252"/>
      <c r="BZ272" s="252"/>
      <c r="CA272" s="252"/>
      <c r="CB272" s="764"/>
      <c r="CC272" s="767"/>
      <c r="CD272" s="767"/>
      <c r="CE272" s="767"/>
      <c r="CF272" s="748"/>
      <c r="CG272" s="767"/>
      <c r="CH272" s="787"/>
      <c r="CI272" s="755"/>
      <c r="CJ272" s="755"/>
      <c r="CK272" s="755"/>
      <c r="CL272" s="755"/>
      <c r="CM272" s="755"/>
      <c r="CN272" s="764"/>
      <c r="CO272" s="755"/>
      <c r="CP272" s="755"/>
      <c r="CQ272" s="755"/>
      <c r="CR272" s="755"/>
      <c r="CS272" s="755"/>
      <c r="CT272" s="764"/>
      <c r="CU272" s="767"/>
      <c r="CV272" s="767"/>
      <c r="CW272" s="767"/>
      <c r="CX272" s="767"/>
      <c r="CY272" s="748"/>
      <c r="CZ272" s="758"/>
      <c r="DA272" s="767"/>
      <c r="DB272" s="767"/>
      <c r="DC272" s="767"/>
      <c r="DD272" s="767"/>
      <c r="DE272" s="767"/>
      <c r="DF272" s="758"/>
      <c r="DG272" s="748"/>
      <c r="DH272" s="748"/>
      <c r="DI272" s="748"/>
      <c r="DJ272" s="748"/>
      <c r="DK272" s="767"/>
      <c r="DL272" s="758"/>
      <c r="DM272" s="755"/>
      <c r="DN272" s="755"/>
      <c r="DO272" s="755"/>
      <c r="DP272" s="755"/>
      <c r="DQ272" s="755"/>
      <c r="DR272" s="758"/>
      <c r="DS272" s="767"/>
      <c r="DT272" s="767"/>
      <c r="DU272" s="767"/>
      <c r="DV272" s="767"/>
      <c r="DW272" s="768"/>
      <c r="DX272" s="758"/>
      <c r="DY272" s="755"/>
      <c r="DZ272" s="755"/>
      <c r="EA272" s="755"/>
      <c r="EB272" s="755"/>
      <c r="EC272" s="755"/>
      <c r="ED272" s="758"/>
      <c r="EE272" s="748"/>
      <c r="EF272" s="1343"/>
      <c r="EG272" s="748"/>
      <c r="EH272" s="767"/>
      <c r="EI272" s="770"/>
      <c r="EJ272" s="758"/>
      <c r="EK272" s="767"/>
      <c r="EL272" s="767"/>
      <c r="EM272" s="767"/>
      <c r="EN272" s="758"/>
      <c r="EO272" s="758"/>
      <c r="EP272" s="758"/>
      <c r="EQ272" s="748"/>
      <c r="ER272" s="748"/>
      <c r="ES272" s="748"/>
      <c r="ET272" s="758"/>
      <c r="EU272" s="758"/>
      <c r="EV272" s="787"/>
      <c r="EW272" s="252"/>
      <c r="EX272" s="252"/>
      <c r="EY272" s="252"/>
      <c r="EZ272" s="748"/>
      <c r="FA272" s="767"/>
      <c r="FB272" s="758"/>
      <c r="FC272" s="755"/>
      <c r="FD272" s="755"/>
      <c r="FE272" s="755"/>
      <c r="FF272" s="755"/>
      <c r="FG272" s="755"/>
      <c r="FH272" s="758"/>
      <c r="FI272" s="748"/>
      <c r="FJ272" s="748"/>
      <c r="FK272" s="748"/>
      <c r="FL272" s="767"/>
      <c r="FM272" s="748"/>
      <c r="FN272" s="758"/>
      <c r="FO272" s="755"/>
      <c r="FP272" s="755"/>
      <c r="FQ272" s="755"/>
      <c r="FR272" s="755"/>
      <c r="FS272" s="755"/>
      <c r="FT272" s="758"/>
      <c r="FU272" s="767"/>
      <c r="FV272" s="767"/>
      <c r="FW272" s="767"/>
      <c r="FX272" s="748"/>
      <c r="FY272" s="767"/>
      <c r="FZ272" s="758"/>
      <c r="GA272" s="767"/>
      <c r="GB272" s="767"/>
      <c r="GC272" s="767"/>
      <c r="GD272" s="767"/>
      <c r="GE272" s="767"/>
      <c r="GF272" s="758"/>
      <c r="GG272" s="755"/>
      <c r="GH272" s="755"/>
      <c r="GI272" s="755"/>
      <c r="GJ272" s="755"/>
      <c r="GK272" s="755"/>
      <c r="GL272" s="780"/>
      <c r="GM272" s="748"/>
      <c r="GN272" s="748"/>
      <c r="GO272" s="748"/>
      <c r="GP272" s="767"/>
      <c r="GQ272" s="748"/>
      <c r="GR272" s="748"/>
      <c r="GS272" s="755"/>
      <c r="GT272" s="755"/>
      <c r="GU272" s="755"/>
      <c r="GV272" s="755"/>
      <c r="GW272" s="755"/>
      <c r="GX272" s="758"/>
      <c r="GY272" s="755"/>
      <c r="GZ272" s="755"/>
      <c r="HA272" s="755"/>
      <c r="HB272" s="755"/>
      <c r="HC272" s="755"/>
      <c r="HD272" s="758"/>
      <c r="HE272" s="755"/>
      <c r="HF272" s="755"/>
      <c r="HG272" s="755"/>
      <c r="HH272" s="755"/>
      <c r="HI272" s="755"/>
      <c r="HJ272" s="758"/>
      <c r="HK272" s="755"/>
      <c r="HL272" s="755"/>
      <c r="HM272" s="755"/>
      <c r="HN272" s="755"/>
      <c r="HO272" s="755"/>
      <c r="HP272" s="758"/>
      <c r="HQ272" s="755"/>
      <c r="HR272" s="755"/>
      <c r="HS272" s="755"/>
      <c r="HT272" s="755"/>
      <c r="HU272" s="755"/>
      <c r="HV272" s="758"/>
      <c r="HW272" s="545"/>
      <c r="HX272" s="753"/>
      <c r="HY272" s="546"/>
      <c r="HZ272" s="546"/>
      <c r="IA272" s="546"/>
      <c r="IB272" s="764"/>
      <c r="IC272" s="755"/>
      <c r="ID272" s="755"/>
      <c r="IE272" s="755"/>
      <c r="IF272" s="755"/>
      <c r="IG272" s="755"/>
      <c r="IH272" s="758"/>
      <c r="II272" s="755"/>
      <c r="IJ272" s="755"/>
      <c r="IK272" s="755"/>
      <c r="IL272" s="755"/>
      <c r="IM272" s="755"/>
      <c r="IN272" s="767"/>
      <c r="IO272" s="792"/>
      <c r="IP272" s="792"/>
      <c r="IQ272" s="792"/>
      <c r="IR272" s="5"/>
      <c r="IS272" s="792"/>
      <c r="IT272" s="5"/>
      <c r="IU272" s="758"/>
      <c r="IV272" s="748"/>
      <c r="IW272" s="748"/>
      <c r="IX272" s="748"/>
      <c r="IY272" s="767"/>
      <c r="IZ272" s="748"/>
      <c r="JA272" s="748"/>
      <c r="JB272" s="767"/>
      <c r="JC272" s="767"/>
      <c r="JD272" s="767"/>
      <c r="JE272" s="748"/>
      <c r="JF272" s="767"/>
      <c r="JG272" s="758"/>
      <c r="JH272" s="755"/>
      <c r="JI272" s="755"/>
      <c r="JJ272" s="755"/>
      <c r="JK272" s="755"/>
      <c r="JL272" s="755"/>
      <c r="JM272" s="758"/>
      <c r="JN272" s="758"/>
      <c r="JO272" s="758"/>
      <c r="JP272" s="758"/>
      <c r="JQ272" s="787"/>
      <c r="JR272" s="758"/>
      <c r="JS272" s="758"/>
      <c r="JT272" s="755"/>
      <c r="JU272" s="755"/>
      <c r="JV272" s="755"/>
      <c r="JW272" s="755"/>
      <c r="JX272" s="755"/>
      <c r="JY272" s="748"/>
      <c r="JZ272" s="755"/>
      <c r="KA272" s="755"/>
      <c r="KB272" s="755"/>
      <c r="KC272" s="755"/>
      <c r="KD272" s="755"/>
      <c r="KE272" s="758"/>
      <c r="KF272" s="755"/>
      <c r="KG272" s="755"/>
      <c r="KH272" s="755"/>
      <c r="KI272" s="755"/>
      <c r="KJ272" s="755"/>
      <c r="KK272" s="767"/>
      <c r="KL272" s="755"/>
      <c r="KM272" s="755"/>
      <c r="KN272" s="755"/>
      <c r="KO272" s="755"/>
      <c r="KP272" s="755"/>
      <c r="KQ272" s="767"/>
      <c r="KR272" s="755"/>
      <c r="KS272" s="756"/>
      <c r="KT272" s="768"/>
      <c r="KU272" s="768"/>
      <c r="KV272" s="768"/>
      <c r="KW272" s="748"/>
      <c r="KX272" s="764"/>
      <c r="KY272" s="764"/>
      <c r="KZ272" s="764"/>
      <c r="LA272" s="758"/>
      <c r="LB272" s="758"/>
      <c r="LC272" s="758"/>
      <c r="LE272" s="753"/>
      <c r="LF272" s="546"/>
      <c r="LG272" s="546"/>
      <c r="LH272" s="546"/>
      <c r="LI272" s="5"/>
      <c r="LJ272" s="565"/>
      <c r="LK272" s="749"/>
      <c r="LL272" s="252"/>
      <c r="LM272" s="576"/>
      <c r="LN272" s="576"/>
      <c r="LO272" s="5"/>
      <c r="LP272" s="5"/>
      <c r="LQ272" s="5"/>
      <c r="LU272" s="59"/>
      <c r="LX272" s="252"/>
      <c r="LY272" s="252"/>
      <c r="LZ272" s="279"/>
      <c r="MB272" s="252"/>
      <c r="MC272" s="5"/>
      <c r="MD272" s="5"/>
      <c r="ME272" s="5"/>
      <c r="MF272" s="5"/>
      <c r="MI272" s="252"/>
      <c r="MJ272" s="5"/>
      <c r="MK272" s="5"/>
      <c r="MN272" s="5"/>
      <c r="MP272" s="59"/>
      <c r="MQ272" s="5"/>
      <c r="MS272" s="5"/>
      <c r="MT272" s="5"/>
      <c r="MU272" s="5"/>
      <c r="MV272" s="61"/>
      <c r="MW272" s="61"/>
      <c r="MX272" s="59"/>
      <c r="MY272" s="59"/>
      <c r="MZ272" s="59"/>
      <c r="NI272" s="5"/>
      <c r="NJ272" s="5"/>
      <c r="NK272" s="101"/>
      <c r="NM272" s="59"/>
      <c r="NN272" s="5"/>
      <c r="NO272" s="252"/>
      <c r="NP272" s="56"/>
      <c r="NQ272" s="257"/>
      <c r="NR272" s="258"/>
      <c r="NS272" s="258"/>
      <c r="NT272" s="258"/>
      <c r="NY272" s="41"/>
    </row>
    <row r="273" spans="1:376" ht="14.25" customHeight="1" x14ac:dyDescent="0.15">
      <c r="A273" s="2352" t="str">
        <f t="shared" si="2"/>
        <v>かんしょ価格</v>
      </c>
      <c r="B273" s="2351" t="str">
        <f>B271</f>
        <v>かんしょ</v>
      </c>
      <c r="C273" s="417" t="s">
        <v>96</v>
      </c>
      <c r="D273" s="941">
        <v>272</v>
      </c>
      <c r="E273" s="942">
        <v>271</v>
      </c>
      <c r="F273" s="946">
        <v>253</v>
      </c>
      <c r="G273" s="948">
        <v>254</v>
      </c>
      <c r="H273" s="942">
        <v>264</v>
      </c>
      <c r="I273" s="943">
        <v>255</v>
      </c>
      <c r="J273" s="944">
        <v>257</v>
      </c>
      <c r="K273" s="942">
        <v>261</v>
      </c>
      <c r="L273" s="946">
        <v>256</v>
      </c>
      <c r="M273" s="944">
        <v>254</v>
      </c>
      <c r="N273" s="942">
        <v>265</v>
      </c>
      <c r="O273" s="946">
        <v>281</v>
      </c>
      <c r="P273" s="944">
        <v>316</v>
      </c>
      <c r="Q273" s="942">
        <v>342</v>
      </c>
      <c r="R273" s="947">
        <v>343</v>
      </c>
      <c r="S273" s="944">
        <v>344</v>
      </c>
      <c r="T273" s="942">
        <v>335</v>
      </c>
      <c r="U273" s="946"/>
      <c r="V273" s="948"/>
      <c r="W273" s="980"/>
      <c r="X273" s="947"/>
      <c r="Y273" s="948"/>
      <c r="Z273" s="949"/>
      <c r="AA273" s="947"/>
      <c r="AB273" s="950"/>
      <c r="AC273" s="942"/>
      <c r="AD273" s="946"/>
      <c r="AE273" s="944"/>
      <c r="AF273" s="949"/>
      <c r="AG273" s="946"/>
      <c r="AH273" s="944"/>
      <c r="AI273" s="942"/>
      <c r="AJ273" s="946"/>
      <c r="AK273" s="944"/>
      <c r="AL273" s="942"/>
      <c r="AM273" s="951"/>
      <c r="AP273" s="55"/>
      <c r="AQ273" s="784"/>
      <c r="AV273" s="1574"/>
      <c r="AW273" s="787"/>
      <c r="BA273" s="755"/>
      <c r="BB273" s="755"/>
      <c r="BC273" s="755"/>
      <c r="BD273" s="758"/>
      <c r="BE273" s="767"/>
      <c r="BF273" s="767"/>
      <c r="BG273" s="767"/>
      <c r="BH273" s="252"/>
      <c r="BI273" s="252"/>
      <c r="BJ273" s="758"/>
      <c r="BK273" s="767"/>
      <c r="BL273" s="767"/>
      <c r="BM273" s="767"/>
      <c r="BN273" s="252"/>
      <c r="BO273" s="748"/>
      <c r="BP273" s="758"/>
      <c r="BQ273" s="748"/>
      <c r="BR273" s="748"/>
      <c r="BS273" s="748"/>
      <c r="BT273" s="767"/>
      <c r="BU273" s="252"/>
      <c r="BV273" s="758"/>
      <c r="BW273" s="767"/>
      <c r="BX273" s="767"/>
      <c r="BY273" s="767"/>
      <c r="BZ273" s="252"/>
      <c r="CA273" s="748"/>
      <c r="CB273" s="758"/>
      <c r="CC273" s="748"/>
      <c r="CD273" s="748"/>
      <c r="CE273" s="748"/>
      <c r="CF273" s="767"/>
      <c r="CG273" s="748"/>
      <c r="CH273" s="758"/>
      <c r="CI273" s="748"/>
      <c r="CJ273" s="748"/>
      <c r="CK273" s="748"/>
      <c r="CL273" s="767"/>
      <c r="CM273" s="252"/>
      <c r="CN273" s="758"/>
      <c r="CO273" s="755"/>
      <c r="CP273" s="755"/>
      <c r="CQ273" s="755"/>
      <c r="CR273" s="755"/>
      <c r="CS273" s="755"/>
      <c r="CT273" s="764"/>
      <c r="CU273" s="755"/>
      <c r="CV273" s="755"/>
      <c r="CW273" s="755"/>
      <c r="CX273" s="755"/>
      <c r="CY273" s="755"/>
      <c r="CZ273" s="764"/>
      <c r="DA273" s="767"/>
      <c r="DB273" s="767"/>
      <c r="DC273" s="767"/>
      <c r="DD273" s="748"/>
      <c r="DE273" s="748"/>
      <c r="DF273" s="758"/>
      <c r="DG273" s="748"/>
      <c r="DH273" s="748"/>
      <c r="DI273" s="748"/>
      <c r="DJ273" s="767"/>
      <c r="DK273" s="767"/>
      <c r="DL273" s="787"/>
      <c r="DM273" s="748"/>
      <c r="DN273" s="748"/>
      <c r="DO273" s="748"/>
      <c r="DP273" s="767"/>
      <c r="DQ273" s="748"/>
      <c r="DR273" s="758"/>
      <c r="DS273" s="770"/>
      <c r="DT273" s="778"/>
      <c r="DU273" s="768"/>
      <c r="DV273" s="767"/>
      <c r="DW273" s="767"/>
      <c r="DX273" s="758"/>
      <c r="DY273" s="755"/>
      <c r="DZ273" s="755"/>
      <c r="EA273" s="755"/>
      <c r="EB273" s="755"/>
      <c r="EC273" s="755"/>
      <c r="ED273" s="758"/>
      <c r="EE273" s="252"/>
      <c r="EF273" s="252"/>
      <c r="EG273" s="252"/>
      <c r="EH273" s="252"/>
      <c r="EI273" s="252"/>
      <c r="EJ273" s="758"/>
      <c r="EK273" s="770"/>
      <c r="EL273" s="778"/>
      <c r="EM273" s="748"/>
      <c r="EN273" s="758"/>
      <c r="EO273" s="748"/>
      <c r="EP273" s="758"/>
      <c r="EQ273" s="252"/>
      <c r="ER273" s="252"/>
      <c r="ES273" s="252"/>
      <c r="ET273" s="748"/>
      <c r="EU273" s="767"/>
      <c r="EV273" s="758"/>
      <c r="EW273" s="755"/>
      <c r="EX273" s="755"/>
      <c r="EY273" s="755"/>
      <c r="EZ273" s="755"/>
      <c r="FA273" s="755"/>
      <c r="FB273" s="758"/>
      <c r="FC273" s="770"/>
      <c r="FD273" s="756"/>
      <c r="FE273" s="757"/>
      <c r="FF273" s="252"/>
      <c r="FG273" s="757"/>
      <c r="FH273" s="758"/>
      <c r="FI273" s="755"/>
      <c r="FJ273" s="755"/>
      <c r="FK273" s="755"/>
      <c r="FL273" s="755"/>
      <c r="FM273" s="755"/>
      <c r="FN273" s="758"/>
      <c r="FO273" s="767"/>
      <c r="FP273" s="767"/>
      <c r="FQ273" s="767"/>
      <c r="FR273" s="748"/>
      <c r="FS273" s="767"/>
      <c r="FT273" s="758"/>
      <c r="FU273" s="252"/>
      <c r="FV273" s="252"/>
      <c r="FW273" s="252"/>
      <c r="FX273" s="748"/>
      <c r="FY273" s="252"/>
      <c r="FZ273" s="758"/>
      <c r="GA273" s="755"/>
      <c r="GB273" s="755"/>
      <c r="GC273" s="755"/>
      <c r="GD273" s="755"/>
      <c r="GE273" s="755"/>
      <c r="GF273" s="780"/>
      <c r="GG273" s="767"/>
      <c r="GH273" s="767"/>
      <c r="GI273" s="767"/>
      <c r="GJ273" s="252"/>
      <c r="GK273" s="748"/>
      <c r="GL273" s="758"/>
      <c r="GM273" s="755"/>
      <c r="GN273" s="755"/>
      <c r="GO273" s="755"/>
      <c r="GP273" s="755"/>
      <c r="GQ273" s="755"/>
      <c r="GR273" s="758"/>
      <c r="GS273" s="755"/>
      <c r="GT273" s="755"/>
      <c r="GU273" s="755"/>
      <c r="GV273" s="755"/>
      <c r="GW273" s="755"/>
      <c r="GX273" s="758"/>
      <c r="GY273" s="755"/>
      <c r="GZ273" s="755"/>
      <c r="HA273" s="755"/>
      <c r="HB273" s="755"/>
      <c r="HC273" s="755"/>
      <c r="HD273" s="758"/>
      <c r="HE273" s="755"/>
      <c r="HF273" s="755"/>
      <c r="HG273" s="755"/>
      <c r="HH273" s="755"/>
      <c r="HI273" s="755"/>
      <c r="HJ273" s="758"/>
      <c r="HK273" s="755"/>
      <c r="HL273" s="755"/>
      <c r="HM273" s="755"/>
      <c r="HN273" s="755"/>
      <c r="HO273" s="755"/>
      <c r="HP273" s="758"/>
      <c r="HQ273" s="545"/>
      <c r="HR273" s="753"/>
      <c r="HS273" s="546"/>
      <c r="HT273" s="546"/>
      <c r="HU273" s="546"/>
      <c r="HV273" s="764"/>
      <c r="HW273" s="755"/>
      <c r="HX273" s="755"/>
      <c r="HY273" s="755"/>
      <c r="HZ273" s="755"/>
      <c r="IA273" s="755"/>
      <c r="IB273" s="758"/>
      <c r="IC273" s="755"/>
      <c r="ID273" s="755"/>
      <c r="IE273" s="755"/>
      <c r="IF273" s="755"/>
      <c r="IG273" s="755"/>
      <c r="IH273" s="767"/>
      <c r="II273" s="5"/>
      <c r="IJ273" s="5"/>
      <c r="IK273" s="5"/>
      <c r="IL273" s="792"/>
      <c r="IM273" s="792"/>
      <c r="IN273" s="5"/>
      <c r="IO273" s="787"/>
      <c r="IP273" s="767"/>
      <c r="IQ273" s="767"/>
      <c r="IR273" s="767"/>
      <c r="IS273" s="252"/>
      <c r="IT273" s="748"/>
      <c r="IU273" s="758"/>
      <c r="IV273" s="767"/>
      <c r="IW273" s="767"/>
      <c r="IX273" s="767"/>
      <c r="IY273" s="748"/>
      <c r="IZ273" s="767"/>
      <c r="JA273" s="758"/>
      <c r="JB273" s="755"/>
      <c r="JC273" s="755"/>
      <c r="JD273" s="755"/>
      <c r="JE273" s="755"/>
      <c r="JF273" s="755"/>
      <c r="JG273" s="758"/>
      <c r="JH273" s="748"/>
      <c r="JI273" s="787"/>
      <c r="JJ273" s="787"/>
      <c r="JK273" s="758"/>
      <c r="JL273" s="758"/>
      <c r="JM273" s="758"/>
      <c r="JN273" s="755"/>
      <c r="JO273" s="755"/>
      <c r="JP273" s="755"/>
      <c r="JQ273" s="755"/>
      <c r="JR273" s="755"/>
      <c r="JS273" s="758"/>
      <c r="JT273" s="748"/>
      <c r="JU273" s="748"/>
      <c r="JV273" s="748"/>
      <c r="JW273" s="758"/>
      <c r="JX273" s="757"/>
      <c r="JY273" s="748"/>
      <c r="JZ273" s="755"/>
      <c r="KA273" s="755"/>
      <c r="KB273" s="755"/>
      <c r="KC273" s="755"/>
      <c r="KD273" s="755"/>
      <c r="KE273" s="767"/>
      <c r="KF273" s="767"/>
      <c r="KG273" s="767"/>
      <c r="KH273" s="767"/>
      <c r="KI273" s="767"/>
      <c r="KJ273" s="767"/>
      <c r="KK273" s="767"/>
      <c r="KL273" s="758"/>
      <c r="KM273" s="758"/>
      <c r="KN273" s="757"/>
      <c r="KO273" s="60"/>
      <c r="KP273" s="60"/>
      <c r="KQ273" s="758"/>
      <c r="KS273" s="753"/>
      <c r="KT273" s="546"/>
      <c r="KU273" s="546"/>
      <c r="KV273" s="546"/>
      <c r="KW273" s="5"/>
      <c r="KX273" s="576"/>
      <c r="KY273" s="576"/>
      <c r="KZ273" s="576"/>
      <c r="LA273" s="252"/>
      <c r="LB273" s="576"/>
      <c r="LC273" s="101"/>
      <c r="LD273" s="5"/>
      <c r="LE273" s="5"/>
      <c r="LK273" s="5"/>
      <c r="LL273" s="252"/>
      <c r="LM273" s="252"/>
      <c r="LN273" s="279"/>
      <c r="LO273" s="5"/>
      <c r="LQ273" s="252"/>
      <c r="LR273" s="5"/>
      <c r="LS273" s="5"/>
      <c r="LT273" s="5"/>
      <c r="LZ273" s="5"/>
      <c r="MB273" s="5"/>
      <c r="MC273" s="5"/>
      <c r="MD273" s="5"/>
      <c r="MN273" s="252"/>
      <c r="MO273" s="5"/>
      <c r="MP273" s="5"/>
      <c r="MT273" s="5"/>
      <c r="MU273" s="257"/>
      <c r="MY273" s="41"/>
      <c r="MZ273" s="257"/>
      <c r="NE273" s="257"/>
      <c r="NF273" s="258"/>
      <c r="NG273" s="258"/>
      <c r="NH273" s="258"/>
    </row>
    <row r="274" spans="1:376" ht="14.25" customHeight="1" x14ac:dyDescent="0.15">
      <c r="A274" s="2352" t="str">
        <f t="shared" si="2"/>
        <v>たまねぎ数量</v>
      </c>
      <c r="B274" s="250" t="s">
        <v>44</v>
      </c>
      <c r="C274" s="394" t="s">
        <v>93</v>
      </c>
      <c r="D274" s="917">
        <v>0</v>
      </c>
      <c r="E274" s="918">
        <v>0</v>
      </c>
      <c r="F274" s="922">
        <v>0</v>
      </c>
      <c r="G274" s="924">
        <v>0.71</v>
      </c>
      <c r="H274" s="918">
        <v>2.8540000000000001</v>
      </c>
      <c r="I274" s="961">
        <v>2.6440000000000001</v>
      </c>
      <c r="J274" s="920">
        <v>4.5519999999999996</v>
      </c>
      <c r="K274" s="918">
        <v>0.3</v>
      </c>
      <c r="L274" s="922">
        <v>0.95399999999999996</v>
      </c>
      <c r="M274" s="920">
        <v>0.66800000000000004</v>
      </c>
      <c r="N274" s="926">
        <v>2.8980000000000001</v>
      </c>
      <c r="O274" s="922">
        <v>4.82</v>
      </c>
      <c r="P274" s="920">
        <v>19.445</v>
      </c>
      <c r="Q274" s="918">
        <v>14.695</v>
      </c>
      <c r="R274" s="923">
        <v>21.257999999999999</v>
      </c>
      <c r="S274" s="924">
        <v>32.451000000000001</v>
      </c>
      <c r="T274" s="918">
        <v>44.771000000000001</v>
      </c>
      <c r="U274" s="922"/>
      <c r="V274" s="924"/>
      <c r="W274" s="1077"/>
      <c r="X274" s="925"/>
      <c r="Y274" s="924"/>
      <c r="Z274" s="926"/>
      <c r="AA274" s="923"/>
      <c r="AB274" s="927"/>
      <c r="AC274" s="926"/>
      <c r="AD274" s="922"/>
      <c r="AE274" s="920"/>
      <c r="AF274" s="926"/>
      <c r="AG274" s="922"/>
      <c r="AH274" s="920"/>
      <c r="AI274" s="918"/>
      <c r="AJ274" s="922"/>
      <c r="AK274" s="920"/>
      <c r="AL274" s="918"/>
      <c r="AM274" s="928"/>
      <c r="AP274" s="55"/>
      <c r="AR274" s="1576"/>
      <c r="AS274" s="1576"/>
      <c r="AT274" s="1576"/>
      <c r="AY274" s="767"/>
      <c r="AZ274" s="767"/>
      <c r="BA274" s="767"/>
      <c r="BB274" s="767"/>
      <c r="BC274" s="748"/>
      <c r="BD274" s="787"/>
      <c r="BE274" s="767"/>
      <c r="BF274" s="767"/>
      <c r="BG274" s="767"/>
      <c r="BH274" s="767"/>
      <c r="BI274" s="767"/>
      <c r="BJ274" s="758"/>
      <c r="BK274" s="767"/>
      <c r="BL274" s="767"/>
      <c r="BM274" s="767"/>
      <c r="BN274" s="768"/>
      <c r="BO274" s="768"/>
      <c r="BP274" s="758"/>
      <c r="BQ274" s="748"/>
      <c r="BR274" s="748"/>
      <c r="BS274" s="748"/>
      <c r="BT274" s="748"/>
      <c r="BU274" s="768"/>
      <c r="BV274" s="758"/>
      <c r="BW274" s="748"/>
      <c r="BX274" s="748"/>
      <c r="BY274" s="748"/>
      <c r="BZ274" s="767"/>
      <c r="CA274" s="768"/>
      <c r="CB274" s="758"/>
      <c r="CC274" s="767"/>
      <c r="CD274" s="767"/>
      <c r="CE274" s="767"/>
      <c r="CF274" s="767"/>
      <c r="CG274" s="767"/>
      <c r="CH274" s="758"/>
      <c r="CI274" s="767"/>
      <c r="CJ274" s="767"/>
      <c r="CK274" s="767"/>
      <c r="CL274" s="748"/>
      <c r="CM274" s="767"/>
      <c r="CN274" s="758"/>
      <c r="CO274" s="755"/>
      <c r="CP274" s="755"/>
      <c r="CQ274" s="755"/>
      <c r="CR274" s="755"/>
      <c r="CS274" s="755"/>
      <c r="CT274" s="764"/>
      <c r="CU274" s="755"/>
      <c r="CV274" s="755"/>
      <c r="CW274" s="755"/>
      <c r="CX274" s="755"/>
      <c r="CY274" s="755"/>
      <c r="CZ274" s="764"/>
      <c r="DA274" s="755"/>
      <c r="DB274" s="755"/>
      <c r="DC274" s="755"/>
      <c r="DD274" s="755"/>
      <c r="DE274" s="755"/>
      <c r="DF274" s="787"/>
      <c r="DG274" s="748"/>
      <c r="DH274" s="748"/>
      <c r="DI274" s="748"/>
      <c r="DJ274" s="748"/>
      <c r="DK274" s="767"/>
      <c r="DL274" s="787"/>
      <c r="DM274" s="770"/>
      <c r="DN274" s="778"/>
      <c r="DO274" s="768"/>
      <c r="DP274" s="768"/>
      <c r="DQ274" s="748"/>
      <c r="DR274" s="787"/>
      <c r="DS274" s="767"/>
      <c r="DT274" s="767"/>
      <c r="DU274" s="767"/>
      <c r="DV274" s="748"/>
      <c r="DW274" s="767"/>
      <c r="DX274" s="787"/>
      <c r="DY274" s="755"/>
      <c r="DZ274" s="755"/>
      <c r="EA274" s="755"/>
      <c r="EB274" s="755"/>
      <c r="EC274" s="755"/>
      <c r="ED274" s="748"/>
      <c r="EE274" s="748"/>
      <c r="EF274" s="748"/>
      <c r="EG274" s="748"/>
      <c r="EH274" s="748"/>
      <c r="EI274" s="758"/>
      <c r="EJ274" s="758"/>
      <c r="EK274" s="252"/>
      <c r="EL274" s="252"/>
      <c r="EM274" s="252"/>
      <c r="EN274" s="748"/>
      <c r="EO274" s="767"/>
      <c r="EP274" s="787"/>
      <c r="EQ274" s="755"/>
      <c r="ER274" s="755"/>
      <c r="ES274" s="755"/>
      <c r="ET274" s="755"/>
      <c r="EU274" s="755"/>
      <c r="EV274" s="787"/>
      <c r="EW274" s="767"/>
      <c r="EX274" s="767"/>
      <c r="EY274" s="767"/>
      <c r="EZ274" s="748"/>
      <c r="FA274" s="767"/>
      <c r="FB274" s="787"/>
      <c r="FC274" s="767"/>
      <c r="FD274" s="767"/>
      <c r="FE274" s="767"/>
      <c r="FF274" s="757"/>
      <c r="FG274" s="748"/>
      <c r="FH274" s="787"/>
      <c r="FI274" s="755"/>
      <c r="FJ274" s="756"/>
      <c r="FK274" s="757"/>
      <c r="FL274" s="767"/>
      <c r="FM274" s="767"/>
      <c r="FN274" s="787"/>
      <c r="FO274" s="767"/>
      <c r="FP274" s="767"/>
      <c r="FQ274" s="767"/>
      <c r="FR274" s="748"/>
      <c r="FS274" s="767"/>
      <c r="FT274" s="748"/>
      <c r="FU274" s="755"/>
      <c r="FV274" s="755"/>
      <c r="FW274" s="755"/>
      <c r="FX274" s="755"/>
      <c r="FY274" s="755"/>
      <c r="FZ274" s="784"/>
      <c r="GA274" s="767"/>
      <c r="GB274" s="767"/>
      <c r="GC274" s="767"/>
      <c r="GD274" s="748"/>
      <c r="GE274" s="748"/>
      <c r="GF274" s="758"/>
      <c r="GG274" s="252"/>
      <c r="GH274" s="252"/>
      <c r="GI274" s="252"/>
      <c r="GJ274" s="767"/>
      <c r="GK274" s="252"/>
      <c r="GL274" s="748"/>
      <c r="GM274" s="755"/>
      <c r="GN274" s="755"/>
      <c r="GO274" s="755"/>
      <c r="GP274" s="755"/>
      <c r="GQ274" s="755"/>
      <c r="GR274" s="787"/>
      <c r="GS274" s="755"/>
      <c r="GT274" s="755"/>
      <c r="GU274" s="755"/>
      <c r="GV274" s="755"/>
      <c r="GW274" s="755"/>
      <c r="GX274" s="787"/>
      <c r="GY274" s="755"/>
      <c r="GZ274" s="755"/>
      <c r="HA274" s="755"/>
      <c r="HB274" s="755"/>
      <c r="HC274" s="755"/>
      <c r="HD274" s="787"/>
      <c r="HE274" s="545"/>
      <c r="HF274" s="753"/>
      <c r="HG274" s="546"/>
      <c r="HH274" s="546"/>
      <c r="HI274" s="546"/>
      <c r="HJ274" s="827"/>
      <c r="HK274" s="755"/>
      <c r="HL274" s="755"/>
      <c r="HM274" s="755"/>
      <c r="HN274" s="755"/>
      <c r="HO274" s="755"/>
      <c r="HP274" s="748"/>
      <c r="HQ274" s="755"/>
      <c r="HR274" s="755"/>
      <c r="HS274" s="755"/>
      <c r="HT274" s="755"/>
      <c r="HU274" s="755"/>
      <c r="HV274" s="748"/>
      <c r="HW274" s="5"/>
      <c r="HX274" s="5"/>
      <c r="HY274" s="5"/>
      <c r="HZ274" s="792"/>
      <c r="IA274" s="5"/>
      <c r="IB274" s="792"/>
      <c r="IC274" s="758"/>
      <c r="ID274" s="748"/>
      <c r="IE274" s="748"/>
      <c r="IF274" s="748"/>
      <c r="IG274" s="767"/>
      <c r="IH274" s="748"/>
      <c r="II274" s="758"/>
      <c r="IJ274" s="767"/>
      <c r="IK274" s="767"/>
      <c r="IL274" s="767"/>
      <c r="IM274" s="767"/>
      <c r="IN274" s="767"/>
      <c r="IO274" s="758"/>
      <c r="IP274" s="767"/>
      <c r="IQ274" s="767"/>
      <c r="IR274" s="767"/>
      <c r="IS274" s="252"/>
      <c r="IT274" s="748"/>
      <c r="IU274" s="748"/>
      <c r="IV274" s="748"/>
      <c r="IW274" s="748"/>
      <c r="IX274" s="748"/>
      <c r="IY274" s="758"/>
      <c r="IZ274" s="764"/>
      <c r="JA274" s="748"/>
      <c r="JB274" s="748"/>
      <c r="JC274" s="787"/>
      <c r="JD274" s="787"/>
      <c r="JE274" s="758"/>
      <c r="JF274" s="787"/>
      <c r="JG274" s="787"/>
      <c r="JH274" s="755"/>
      <c r="JI274" s="755"/>
      <c r="JJ274" s="755"/>
      <c r="JK274" s="755"/>
      <c r="JL274" s="755"/>
      <c r="JM274" s="758"/>
      <c r="JN274" s="758"/>
      <c r="JO274" s="758"/>
      <c r="JP274" s="758"/>
      <c r="JQ274" s="757"/>
      <c r="JR274" s="748"/>
      <c r="JS274" s="758"/>
      <c r="JT274" s="748"/>
      <c r="JU274" s="748"/>
      <c r="JV274" s="748"/>
      <c r="JW274" s="767"/>
      <c r="JX274" s="252"/>
      <c r="JY274" s="748"/>
      <c r="JZ274" s="755"/>
      <c r="KA274" s="756"/>
      <c r="KB274" s="768"/>
      <c r="KC274" s="767"/>
      <c r="KD274" s="767"/>
      <c r="KE274" s="767"/>
      <c r="KF274" s="767"/>
      <c r="KG274" s="767"/>
      <c r="KH274" s="767"/>
      <c r="KI274" s="758"/>
      <c r="KJ274" s="757"/>
      <c r="KK274" s="748"/>
      <c r="KL274" s="576"/>
      <c r="KM274" s="576"/>
      <c r="KN274" s="576"/>
      <c r="KO274" s="576"/>
      <c r="KP274" s="576"/>
      <c r="KQ274" s="5"/>
      <c r="KR274" s="5"/>
      <c r="KS274" s="5"/>
      <c r="KY274" s="5"/>
      <c r="KZ274" s="252"/>
      <c r="LA274" s="5"/>
      <c r="LB274" s="59"/>
      <c r="LC274" s="59"/>
      <c r="LD274" s="252"/>
      <c r="LE274" s="5"/>
      <c r="LF274" s="5"/>
      <c r="LH274" s="59"/>
      <c r="LJ274" s="5"/>
      <c r="LK274" s="61"/>
      <c r="LL274" s="59"/>
      <c r="LN274" s="5"/>
      <c r="LP274" s="5"/>
      <c r="LQ274" s="5"/>
      <c r="LR274" s="5"/>
      <c r="LS274" s="61"/>
      <c r="LT274" s="61"/>
      <c r="LU274" s="59"/>
      <c r="LV274" s="59"/>
      <c r="LW274" s="59"/>
      <c r="MG274" s="252"/>
      <c r="MH274" s="5"/>
      <c r="MI274" s="5"/>
      <c r="MM274" s="56"/>
      <c r="MU274" s="258"/>
      <c r="MV274" s="258"/>
      <c r="MX274" s="257"/>
      <c r="MY274" s="258"/>
      <c r="MZ274" s="258"/>
      <c r="NA274" s="258"/>
    </row>
    <row r="275" spans="1:376" ht="14.25" customHeight="1" x14ac:dyDescent="0.15">
      <c r="A275" s="2352" t="str">
        <f t="shared" si="2"/>
        <v>たまねぎ金額</v>
      </c>
      <c r="B275" s="2350" t="str">
        <f>B274</f>
        <v>たまねぎ</v>
      </c>
      <c r="C275" s="395" t="s">
        <v>94</v>
      </c>
      <c r="D275" s="929">
        <v>0</v>
      </c>
      <c r="E275" s="930">
        <v>0</v>
      </c>
      <c r="F275" s="934">
        <v>0</v>
      </c>
      <c r="G275" s="936">
        <v>288.97500000000002</v>
      </c>
      <c r="H275" s="930">
        <v>732.1</v>
      </c>
      <c r="I275" s="931">
        <v>662.20899999999995</v>
      </c>
      <c r="J275" s="932">
        <v>1235.633</v>
      </c>
      <c r="K275" s="930">
        <v>48.6</v>
      </c>
      <c r="L275" s="934">
        <v>146.30500000000001</v>
      </c>
      <c r="M275" s="932">
        <v>120.092</v>
      </c>
      <c r="N275" s="938">
        <v>541.96500000000003</v>
      </c>
      <c r="O275" s="934">
        <v>995.22</v>
      </c>
      <c r="P275" s="972">
        <v>3179.6660000000002</v>
      </c>
      <c r="Q275" s="930">
        <v>2206.7089999999998</v>
      </c>
      <c r="R275" s="935">
        <v>2858.29</v>
      </c>
      <c r="S275" s="936">
        <v>4360.5290000000005</v>
      </c>
      <c r="T275" s="930">
        <v>5222.49</v>
      </c>
      <c r="U275" s="934"/>
      <c r="V275" s="936"/>
      <c r="W275" s="1078"/>
      <c r="X275" s="937"/>
      <c r="Y275" s="936"/>
      <c r="Z275" s="938"/>
      <c r="AA275" s="935"/>
      <c r="AB275" s="939"/>
      <c r="AC275" s="930"/>
      <c r="AD275" s="934"/>
      <c r="AE275" s="932"/>
      <c r="AF275" s="1084"/>
      <c r="AG275" s="934"/>
      <c r="AH275" s="932"/>
      <c r="AI275" s="930"/>
      <c r="AJ275" s="934"/>
      <c r="AK275" s="932"/>
      <c r="AL275" s="930"/>
      <c r="AM275" s="940"/>
      <c r="AP275" s="55"/>
      <c r="AR275" s="1576"/>
      <c r="AS275" s="1576"/>
      <c r="AT275" s="1576"/>
      <c r="AU275" s="1576"/>
      <c r="AY275" s="767"/>
      <c r="AZ275" s="767"/>
      <c r="BA275" s="767"/>
      <c r="BB275" s="748"/>
      <c r="BC275" s="768"/>
      <c r="BD275" s="758"/>
      <c r="BE275" s="748"/>
      <c r="BF275" s="748"/>
      <c r="BG275" s="748"/>
      <c r="BH275" s="767"/>
      <c r="BI275" s="252"/>
      <c r="BJ275" s="787"/>
      <c r="BK275" s="252"/>
      <c r="BL275" s="252"/>
      <c r="BM275" s="252"/>
      <c r="BN275" s="767"/>
      <c r="BO275" s="767"/>
      <c r="BP275" s="787"/>
      <c r="BQ275" s="767"/>
      <c r="BR275" s="767"/>
      <c r="BS275" s="767"/>
      <c r="BT275" s="767"/>
      <c r="BU275" s="748"/>
      <c r="BV275" s="787"/>
      <c r="BW275" s="748"/>
      <c r="BX275" s="748"/>
      <c r="BY275" s="748"/>
      <c r="BZ275" s="767"/>
      <c r="CA275" s="767"/>
      <c r="CB275" s="787"/>
      <c r="CC275" s="767"/>
      <c r="CD275" s="767"/>
      <c r="CE275" s="767"/>
      <c r="CF275" s="767"/>
      <c r="CG275" s="748"/>
      <c r="CH275" s="758"/>
      <c r="CI275" s="767"/>
      <c r="CJ275" s="767"/>
      <c r="CK275" s="767"/>
      <c r="CL275" s="252"/>
      <c r="CM275" s="767"/>
      <c r="CN275" s="787"/>
      <c r="CO275" s="755"/>
      <c r="CP275" s="755"/>
      <c r="CQ275" s="755"/>
      <c r="CR275" s="755"/>
      <c r="CS275" s="755"/>
      <c r="CT275" s="755"/>
      <c r="CU275" s="748"/>
      <c r="CV275" s="748"/>
      <c r="CW275" s="748"/>
      <c r="CX275" s="748"/>
      <c r="CY275" s="767"/>
      <c r="CZ275" s="758"/>
      <c r="DA275" s="748"/>
      <c r="DB275" s="748"/>
      <c r="DC275" s="748"/>
      <c r="DD275" s="768"/>
      <c r="DE275" s="768"/>
      <c r="DF275" s="758"/>
      <c r="DG275" s="767"/>
      <c r="DH275" s="767"/>
      <c r="DI275" s="767"/>
      <c r="DJ275" s="767"/>
      <c r="DK275" s="748"/>
      <c r="DL275" s="758"/>
      <c r="DM275" s="755"/>
      <c r="DN275" s="755"/>
      <c r="DO275" s="755"/>
      <c r="DP275" s="755"/>
      <c r="DQ275" s="755"/>
      <c r="DR275" s="758"/>
      <c r="DS275" s="758"/>
      <c r="DT275" s="758"/>
      <c r="DU275" s="758"/>
      <c r="DV275" s="758"/>
      <c r="DW275" s="770"/>
      <c r="DX275" s="758"/>
      <c r="DY275" s="748"/>
      <c r="DZ275" s="748"/>
      <c r="EA275" s="748"/>
      <c r="EB275" s="758"/>
      <c r="EC275" s="758"/>
      <c r="ED275" s="755"/>
      <c r="EE275" s="252"/>
      <c r="EF275" s="252"/>
      <c r="EG275" s="252"/>
      <c r="EH275" s="748"/>
      <c r="EI275" s="767"/>
      <c r="EJ275" s="758"/>
      <c r="EK275" s="755"/>
      <c r="EL275" s="755"/>
      <c r="EM275" s="755"/>
      <c r="EN275" s="755"/>
      <c r="EO275" s="755"/>
      <c r="EP275" s="758"/>
      <c r="EQ275" s="767"/>
      <c r="ER275" s="767"/>
      <c r="ES275" s="767"/>
      <c r="ET275" s="748"/>
      <c r="EU275" s="767"/>
      <c r="EV275" s="758"/>
      <c r="EW275" s="748"/>
      <c r="EX275" s="748"/>
      <c r="EY275" s="748"/>
      <c r="EZ275" s="767"/>
      <c r="FA275" s="748"/>
      <c r="FB275" s="758"/>
      <c r="FC275" s="748"/>
      <c r="FD275" s="748"/>
      <c r="FE275" s="748"/>
      <c r="FF275" s="767"/>
      <c r="FG275" s="767"/>
      <c r="FH275" s="758"/>
      <c r="FI275" s="773"/>
      <c r="FJ275" s="765"/>
      <c r="FK275" s="766"/>
      <c r="FL275" s="757"/>
      <c r="FM275" s="254"/>
      <c r="FN275" s="758"/>
      <c r="FO275" s="755"/>
      <c r="FP275" s="755"/>
      <c r="FQ275" s="755"/>
      <c r="FR275" s="755"/>
      <c r="FS275" s="755"/>
      <c r="FT275" s="780"/>
      <c r="FU275" s="748"/>
      <c r="FV275" s="748"/>
      <c r="FW275" s="748"/>
      <c r="FX275" s="767"/>
      <c r="FY275" s="767"/>
      <c r="FZ275" s="748"/>
      <c r="GA275" s="252"/>
      <c r="GB275" s="252"/>
      <c r="GC275" s="252"/>
      <c r="GD275" s="767"/>
      <c r="GE275" s="767"/>
      <c r="GF275" s="758"/>
      <c r="GG275" s="755"/>
      <c r="GH275" s="755"/>
      <c r="GI275" s="755"/>
      <c r="GJ275" s="755"/>
      <c r="GK275" s="755"/>
      <c r="GL275" s="758"/>
      <c r="GM275" s="755"/>
      <c r="GN275" s="755"/>
      <c r="GO275" s="755"/>
      <c r="GP275" s="755"/>
      <c r="GQ275" s="755"/>
      <c r="GR275" s="758"/>
      <c r="GS275" s="755"/>
      <c r="GT275" s="755"/>
      <c r="GU275" s="755"/>
      <c r="GV275" s="755"/>
      <c r="GW275" s="755"/>
      <c r="GX275" s="758"/>
      <c r="GY275" s="545"/>
      <c r="GZ275" s="753"/>
      <c r="HA275" s="546"/>
      <c r="HB275" s="546"/>
      <c r="HC275" s="546"/>
      <c r="HD275" s="764"/>
      <c r="HE275" s="755"/>
      <c r="HF275" s="755"/>
      <c r="HG275" s="755"/>
      <c r="HH275" s="755"/>
      <c r="HI275" s="755"/>
      <c r="HJ275" s="758"/>
      <c r="HK275" s="755"/>
      <c r="HL275" s="755"/>
      <c r="HM275" s="755"/>
      <c r="HN275" s="755"/>
      <c r="HO275" s="755"/>
      <c r="HP275" s="767"/>
      <c r="HQ275" s="5"/>
      <c r="HR275" s="5"/>
      <c r="HS275" s="5"/>
      <c r="HT275" s="792"/>
      <c r="HU275" s="5"/>
      <c r="HV275" s="5"/>
      <c r="HW275" s="758"/>
      <c r="HX275" s="755"/>
      <c r="HY275" s="756"/>
      <c r="HZ275" s="757"/>
      <c r="IA275" s="757"/>
      <c r="IB275" s="748"/>
      <c r="IC275" s="748"/>
      <c r="ID275" s="252"/>
      <c r="IE275" s="252"/>
      <c r="IF275" s="252"/>
      <c r="IG275" s="748"/>
      <c r="IH275" s="767"/>
      <c r="II275" s="748"/>
      <c r="IJ275" s="767"/>
      <c r="IK275" s="767"/>
      <c r="IL275" s="767"/>
      <c r="IM275" s="748"/>
      <c r="IN275" s="767"/>
      <c r="IO275" s="758"/>
      <c r="IP275" s="758"/>
      <c r="IQ275" s="758"/>
      <c r="IR275" s="758"/>
      <c r="IS275" s="764"/>
      <c r="IT275" s="764"/>
      <c r="IU275" s="758"/>
      <c r="IV275" s="758"/>
      <c r="IW275" s="758"/>
      <c r="IX275" s="758"/>
      <c r="IY275" s="768"/>
      <c r="IZ275" s="768"/>
      <c r="JA275" s="758"/>
      <c r="JB275" s="755"/>
      <c r="JC275" s="755"/>
      <c r="JD275" s="755"/>
      <c r="JE275" s="755"/>
      <c r="JF275" s="755"/>
      <c r="JG275" s="748"/>
      <c r="JH275" s="748"/>
      <c r="JI275" s="748"/>
      <c r="JJ275" s="748"/>
      <c r="JK275" s="758"/>
      <c r="JL275" s="252"/>
      <c r="JM275" s="758"/>
      <c r="JN275" s="748"/>
      <c r="JO275" s="748"/>
      <c r="JP275" s="748"/>
      <c r="JQ275" s="748"/>
      <c r="JR275" s="767"/>
      <c r="JS275" s="767"/>
      <c r="JT275" s="755"/>
      <c r="JU275" s="755"/>
      <c r="JV275" s="755"/>
      <c r="JW275" s="755"/>
      <c r="JX275" s="755"/>
      <c r="JY275" s="767"/>
      <c r="JZ275" s="755"/>
      <c r="KA275" s="755"/>
      <c r="KB275" s="755"/>
      <c r="KC275" s="755"/>
      <c r="KD275" s="755"/>
      <c r="KE275" s="748"/>
      <c r="KF275" s="755"/>
      <c r="KG275" s="756"/>
      <c r="KH275" s="763"/>
      <c r="KI275" s="758"/>
      <c r="KJ275" s="757"/>
      <c r="KK275" s="758"/>
      <c r="KL275" s="59"/>
      <c r="KM275" s="753"/>
      <c r="KN275" s="546"/>
      <c r="KO275" s="546"/>
      <c r="KP275" s="546"/>
      <c r="KQ275" s="5"/>
      <c r="KR275" s="576"/>
      <c r="KS275" s="576"/>
      <c r="KT275" s="576"/>
      <c r="KU275" s="576"/>
      <c r="KV275" s="576"/>
      <c r="KW275" s="5"/>
      <c r="KX275" s="5"/>
      <c r="KY275" s="61"/>
      <c r="KZ275" s="59"/>
      <c r="LA275" s="59"/>
      <c r="LB275" s="59"/>
      <c r="LE275" s="5"/>
      <c r="LF275" s="252"/>
      <c r="LG275" s="252"/>
      <c r="LJ275" s="5"/>
      <c r="LK275" s="252"/>
      <c r="LL275" s="5"/>
      <c r="LM275" s="5"/>
      <c r="LN275" s="5"/>
      <c r="LQ275" s="252"/>
      <c r="LU275" s="5"/>
      <c r="LW275" s="5"/>
      <c r="LX275" s="5"/>
      <c r="MA275" s="5"/>
      <c r="MB275" s="5"/>
      <c r="MC275" s="5"/>
      <c r="MD275" s="61"/>
      <c r="ME275" s="61"/>
      <c r="MF275" s="59"/>
      <c r="MG275" s="59"/>
      <c r="MH275" s="59"/>
      <c r="MJ275" s="256"/>
      <c r="MK275" s="256"/>
      <c r="ML275" s="3"/>
      <c r="MR275" s="252"/>
      <c r="MS275" s="5"/>
      <c r="MT275" s="5"/>
      <c r="MV275" s="5"/>
      <c r="MW275" s="5"/>
      <c r="MX275" s="101"/>
      <c r="MZ275" s="59"/>
      <c r="NA275" s="5"/>
      <c r="NB275" s="5"/>
      <c r="NC275" s="56"/>
      <c r="NE275" s="252"/>
      <c r="NF275" s="258"/>
      <c r="NG275" s="258"/>
      <c r="NI275" s="257"/>
      <c r="NJ275" s="258"/>
      <c r="NK275" s="258"/>
      <c r="NL275" s="258"/>
    </row>
    <row r="276" spans="1:376" ht="14.25" customHeight="1" x14ac:dyDescent="0.15">
      <c r="A276" s="2352" t="str">
        <f t="shared" si="2"/>
        <v>たまねぎ価格</v>
      </c>
      <c r="B276" s="2351" t="str">
        <f>B274</f>
        <v>たまねぎ</v>
      </c>
      <c r="C276" s="417" t="s">
        <v>96</v>
      </c>
      <c r="D276" s="941">
        <v>0</v>
      </c>
      <c r="E276" s="942">
        <v>0</v>
      </c>
      <c r="F276" s="946">
        <v>0</v>
      </c>
      <c r="G276" s="948">
        <v>407</v>
      </c>
      <c r="H276" s="942">
        <v>257</v>
      </c>
      <c r="I276" s="943">
        <v>250</v>
      </c>
      <c r="J276" s="944">
        <v>271</v>
      </c>
      <c r="K276" s="942">
        <v>162</v>
      </c>
      <c r="L276" s="946">
        <v>153</v>
      </c>
      <c r="M276" s="944">
        <v>180</v>
      </c>
      <c r="N276" s="942">
        <v>187</v>
      </c>
      <c r="O276" s="946">
        <v>206</v>
      </c>
      <c r="P276" s="944">
        <v>164</v>
      </c>
      <c r="Q276" s="942">
        <v>150</v>
      </c>
      <c r="R276" s="947">
        <v>134</v>
      </c>
      <c r="S276" s="944">
        <v>134</v>
      </c>
      <c r="T276" s="942">
        <v>117</v>
      </c>
      <c r="U276" s="946"/>
      <c r="V276" s="948"/>
      <c r="W276" s="980"/>
      <c r="X276" s="947"/>
      <c r="Y276" s="948"/>
      <c r="Z276" s="949"/>
      <c r="AA276" s="947"/>
      <c r="AB276" s="950"/>
      <c r="AC276" s="942"/>
      <c r="AD276" s="946"/>
      <c r="AE276" s="944"/>
      <c r="AF276" s="1085"/>
      <c r="AG276" s="946"/>
      <c r="AH276" s="944"/>
      <c r="AI276" s="942"/>
      <c r="AJ276" s="946"/>
      <c r="AK276" s="944"/>
      <c r="AL276" s="942"/>
      <c r="AM276" s="951"/>
      <c r="AP276" s="55"/>
      <c r="AQ276" s="784"/>
      <c r="AR276" s="1576"/>
      <c r="AS276" s="1576"/>
      <c r="AT276" s="1576"/>
      <c r="AU276" s="1576"/>
      <c r="AV276" s="1576"/>
      <c r="AW276" s="787"/>
      <c r="AY276" s="748"/>
      <c r="AZ276" s="748"/>
      <c r="BA276" s="748"/>
      <c r="BB276" s="767"/>
      <c r="BC276" s="252"/>
      <c r="BD276" s="758"/>
      <c r="BE276" s="748"/>
      <c r="BF276" s="748"/>
      <c r="BG276" s="748"/>
      <c r="BH276" s="767"/>
      <c r="BI276" s="748"/>
      <c r="BJ276" s="758"/>
      <c r="BK276" s="767"/>
      <c r="BL276" s="767"/>
      <c r="BM276" s="767"/>
      <c r="BN276" s="767"/>
      <c r="BO276" s="767"/>
      <c r="BP276" s="758"/>
      <c r="BQ276" s="767"/>
      <c r="BR276" s="767"/>
      <c r="BS276" s="767"/>
      <c r="BT276" s="767"/>
      <c r="BU276" s="748"/>
      <c r="BV276" s="787"/>
      <c r="BW276" s="252"/>
      <c r="BX276" s="252"/>
      <c r="BY276" s="252"/>
      <c r="BZ276" s="748"/>
      <c r="CA276" s="767"/>
      <c r="CB276" s="764"/>
      <c r="CC276" s="755"/>
      <c r="CD276" s="755"/>
      <c r="CE276" s="755"/>
      <c r="CF276" s="755"/>
      <c r="CG276" s="755"/>
      <c r="CH276" s="758"/>
      <c r="CI276" s="748"/>
      <c r="CJ276" s="748"/>
      <c r="CK276" s="748"/>
      <c r="CL276" s="748"/>
      <c r="CM276" s="748"/>
      <c r="CN276" s="758"/>
      <c r="CO276" s="767"/>
      <c r="CP276" s="767"/>
      <c r="CQ276" s="767"/>
      <c r="CR276" s="748"/>
      <c r="CS276" s="748"/>
      <c r="CT276" s="787"/>
      <c r="CU276" s="755"/>
      <c r="CV276" s="755"/>
      <c r="CW276" s="755"/>
      <c r="CX276" s="755"/>
      <c r="CY276" s="755"/>
      <c r="CZ276" s="758"/>
      <c r="DA276" s="755"/>
      <c r="DB276" s="755"/>
      <c r="DC276" s="755"/>
      <c r="DD276" s="755"/>
      <c r="DE276" s="755"/>
      <c r="DF276" s="758"/>
      <c r="DG276" s="748"/>
      <c r="DH276" s="748"/>
      <c r="DI276" s="748"/>
      <c r="DJ276" s="767"/>
      <c r="DK276" s="748"/>
      <c r="DL276" s="758"/>
      <c r="DM276" s="755"/>
      <c r="DN276" s="755"/>
      <c r="DO276" s="755"/>
      <c r="DP276" s="755"/>
      <c r="DQ276" s="755"/>
      <c r="DR276" s="758"/>
      <c r="DS276" s="767"/>
      <c r="DT276" s="767"/>
      <c r="DU276" s="767"/>
      <c r="DV276" s="748"/>
      <c r="DW276" s="757"/>
      <c r="DX276" s="758"/>
      <c r="DY276" s="767"/>
      <c r="DZ276" s="767"/>
      <c r="EA276" s="748"/>
      <c r="EB276" s="758"/>
      <c r="EC276" s="758"/>
      <c r="ED276" s="764"/>
      <c r="EE276" s="252"/>
      <c r="EF276" s="252"/>
      <c r="EG276" s="252"/>
      <c r="EH276" s="748"/>
      <c r="EI276" s="767"/>
      <c r="EJ276" s="758"/>
      <c r="EK276" s="755"/>
      <c r="EL276" s="755"/>
      <c r="EM276" s="755"/>
      <c r="EN276" s="755"/>
      <c r="EO276" s="755"/>
      <c r="EP276" s="758"/>
      <c r="EQ276" s="755"/>
      <c r="ER276" s="755"/>
      <c r="ES276" s="755"/>
      <c r="ET276" s="755"/>
      <c r="EU276" s="755"/>
      <c r="EV276" s="758"/>
      <c r="EW276" s="252"/>
      <c r="EX276" s="252"/>
      <c r="EY276" s="252"/>
      <c r="EZ276" s="748"/>
      <c r="FA276" s="252"/>
      <c r="FB276" s="758"/>
      <c r="FC276" s="252"/>
      <c r="FD276" s="252"/>
      <c r="FE276" s="252"/>
      <c r="FF276" s="252"/>
      <c r="FG276" s="252"/>
      <c r="FH276" s="758"/>
      <c r="FI276" s="755"/>
      <c r="FJ276" s="755"/>
      <c r="FK276" s="755"/>
      <c r="FL276" s="755"/>
      <c r="FM276" s="755"/>
      <c r="FN276" s="780"/>
      <c r="FO276" s="755"/>
      <c r="FP276" s="756"/>
      <c r="FQ276" s="757"/>
      <c r="FR276" s="767"/>
      <c r="FS276" s="767"/>
      <c r="FT276" s="758"/>
      <c r="FU276" s="767"/>
      <c r="FV276" s="767"/>
      <c r="FW276" s="767"/>
      <c r="FX276" s="252"/>
      <c r="FY276" s="767"/>
      <c r="FZ276" s="758"/>
      <c r="GA276" s="755"/>
      <c r="GB276" s="755"/>
      <c r="GC276" s="755"/>
      <c r="GD276" s="755"/>
      <c r="GE276" s="755"/>
      <c r="GF276" s="758"/>
      <c r="GG276" s="755"/>
      <c r="GH276" s="755"/>
      <c r="GI276" s="755"/>
      <c r="GJ276" s="755"/>
      <c r="GK276" s="755"/>
      <c r="GL276" s="758"/>
      <c r="GM276" s="755"/>
      <c r="GN276" s="755"/>
      <c r="GO276" s="755"/>
      <c r="GP276" s="755"/>
      <c r="GQ276" s="755"/>
      <c r="GR276" s="758"/>
      <c r="GS276" s="755"/>
      <c r="GT276" s="755"/>
      <c r="GU276" s="755"/>
      <c r="GV276" s="755"/>
      <c r="GW276" s="755"/>
      <c r="GX276" s="764"/>
      <c r="GY276" s="755"/>
      <c r="GZ276" s="755"/>
      <c r="HA276" s="755"/>
      <c r="HB276" s="755"/>
      <c r="HC276" s="755"/>
      <c r="HD276" s="758"/>
      <c r="HE276" s="755"/>
      <c r="HF276" s="755"/>
      <c r="HG276" s="755"/>
      <c r="HH276" s="755"/>
      <c r="HI276" s="755"/>
      <c r="HJ276" s="767"/>
      <c r="HK276" s="787"/>
      <c r="HL276" s="748"/>
      <c r="HM276" s="748"/>
      <c r="HN276" s="748"/>
      <c r="HO276" s="767"/>
      <c r="HP276" s="748"/>
      <c r="HQ276" s="758"/>
      <c r="HR276" s="767"/>
      <c r="HS276" s="767"/>
      <c r="HT276" s="767"/>
      <c r="HU276" s="757"/>
      <c r="HV276" s="767"/>
      <c r="HW276" s="758"/>
      <c r="HX276" s="755"/>
      <c r="HY276" s="755"/>
      <c r="HZ276" s="755"/>
      <c r="IA276" s="755"/>
      <c r="IB276" s="755"/>
      <c r="IC276" s="758"/>
      <c r="ID276" s="758"/>
      <c r="IE276" s="758"/>
      <c r="IF276" s="758"/>
      <c r="IG276" s="748"/>
      <c r="IH276" s="758"/>
      <c r="II276" s="748"/>
      <c r="IJ276" s="767"/>
      <c r="IK276" s="767"/>
      <c r="IL276" s="767"/>
      <c r="IM276" s="767"/>
      <c r="IN276" s="748"/>
      <c r="IO276" s="767"/>
      <c r="IP276" s="755"/>
      <c r="IQ276" s="755"/>
      <c r="IR276" s="755"/>
      <c r="IS276" s="755"/>
      <c r="IT276" s="755"/>
      <c r="IU276" s="767"/>
      <c r="IV276" s="755"/>
      <c r="IW276" s="755"/>
      <c r="IX276" s="755"/>
      <c r="IY276" s="755"/>
      <c r="IZ276" s="755"/>
      <c r="JA276" s="767"/>
      <c r="JB276" s="758"/>
      <c r="JC276" s="758"/>
      <c r="JD276" s="758"/>
      <c r="JE276" s="758"/>
      <c r="JF276" s="60"/>
      <c r="JG276" s="758"/>
      <c r="JI276" s="753"/>
      <c r="JJ276" s="546"/>
      <c r="JK276" s="546"/>
      <c r="JL276" s="546"/>
      <c r="JM276" s="5"/>
      <c r="JN276" s="576"/>
      <c r="JO276" s="576"/>
      <c r="JP276" s="576"/>
      <c r="JQ276" s="56"/>
      <c r="JR276" s="576"/>
      <c r="JS276" s="101"/>
      <c r="JT276" s="5"/>
      <c r="JU276" s="5"/>
      <c r="JY276" s="279"/>
      <c r="JZ276" s="252"/>
      <c r="KB276" s="252"/>
      <c r="KC276" s="5"/>
      <c r="KD276" s="5"/>
      <c r="KE276" s="5"/>
      <c r="KH276" s="5"/>
      <c r="KK276" s="5"/>
      <c r="KM276" s="59"/>
      <c r="KN276" s="59"/>
      <c r="KO276" s="59"/>
      <c r="KP276" s="61"/>
      <c r="KQ276" s="61"/>
      <c r="KR276" s="59"/>
      <c r="KS276" s="59"/>
      <c r="KT276" s="59"/>
      <c r="KV276" s="3"/>
      <c r="KW276" s="3"/>
      <c r="KX276" s="3"/>
      <c r="LD276" s="252"/>
      <c r="LE276" s="5"/>
      <c r="LF276" s="5"/>
      <c r="LH276" s="5"/>
      <c r="LJ276" s="5"/>
      <c r="LL276" s="59"/>
      <c r="LM276" s="5"/>
      <c r="LN276" s="254"/>
      <c r="LO276" s="56"/>
    </row>
    <row r="277" spans="1:376" ht="14.25" customHeight="1" x14ac:dyDescent="0.15">
      <c r="A277" s="2352" t="str">
        <f t="shared" si="2"/>
        <v>れんこん数量</v>
      </c>
      <c r="B277" s="250" t="s">
        <v>45</v>
      </c>
      <c r="C277" s="394" t="s">
        <v>93</v>
      </c>
      <c r="D277" s="917">
        <v>192.45400000000001</v>
      </c>
      <c r="E277" s="918">
        <v>251.64400000000001</v>
      </c>
      <c r="F277" s="922">
        <v>332.40899999999999</v>
      </c>
      <c r="G277" s="924">
        <v>259.19</v>
      </c>
      <c r="H277" s="918">
        <v>241.64599999999999</v>
      </c>
      <c r="I277" s="919">
        <v>200.01599999999999</v>
      </c>
      <c r="J277" s="920">
        <v>247.11799999999999</v>
      </c>
      <c r="K277" s="918">
        <v>197.24199999999999</v>
      </c>
      <c r="L277" s="922">
        <v>204.697</v>
      </c>
      <c r="M277" s="920">
        <v>126.82299999999999</v>
      </c>
      <c r="N277" s="926">
        <v>127.85899999999999</v>
      </c>
      <c r="O277" s="922">
        <v>118.196</v>
      </c>
      <c r="P277" s="920">
        <v>111.16500000000001</v>
      </c>
      <c r="Q277" s="918">
        <v>92.972999999999999</v>
      </c>
      <c r="R277" s="925">
        <v>58.859000000000002</v>
      </c>
      <c r="S277" s="924">
        <v>33.597000000000001</v>
      </c>
      <c r="T277" s="918">
        <v>24.553000000000001</v>
      </c>
      <c r="U277" s="922"/>
      <c r="V277" s="924"/>
      <c r="W277" s="1077"/>
      <c r="X277" s="925"/>
      <c r="Y277" s="924"/>
      <c r="Z277" s="926"/>
      <c r="AA277" s="923"/>
      <c r="AB277" s="927"/>
      <c r="AC277" s="926"/>
      <c r="AD277" s="922"/>
      <c r="AE277" s="920"/>
      <c r="AF277" s="1086"/>
      <c r="AG277" s="922"/>
      <c r="AH277" s="920"/>
      <c r="AI277" s="918"/>
      <c r="AJ277" s="922"/>
      <c r="AK277" s="920"/>
      <c r="AL277" s="918"/>
      <c r="AM277" s="928"/>
      <c r="AP277" s="55"/>
      <c r="AR277" s="1575"/>
      <c r="AS277" s="1575"/>
      <c r="AT277" s="1575"/>
      <c r="AU277" s="1576"/>
      <c r="AV277" s="1576"/>
      <c r="AY277" s="252"/>
      <c r="AZ277" s="252"/>
      <c r="BA277" s="252"/>
      <c r="BB277" s="768"/>
      <c r="BC277" s="767"/>
      <c r="BD277" s="758"/>
      <c r="BE277" s="767"/>
      <c r="BF277" s="767"/>
      <c r="BG277" s="767"/>
      <c r="BH277" s="748"/>
      <c r="BI277" s="748"/>
      <c r="BJ277" s="758"/>
      <c r="BK277" s="767"/>
      <c r="BL277" s="767"/>
      <c r="BM277" s="767"/>
      <c r="BN277" s="767"/>
      <c r="BO277" s="748"/>
      <c r="BP277" s="758"/>
      <c r="BQ277" s="755"/>
      <c r="BR277" s="755"/>
      <c r="BS277" s="755"/>
      <c r="BT277" s="755"/>
      <c r="BU277" s="755"/>
      <c r="BV277" s="758"/>
      <c r="BW277" s="755"/>
      <c r="BX277" s="755"/>
      <c r="BY277" s="755"/>
      <c r="BZ277" s="755"/>
      <c r="CA277" s="755"/>
      <c r="CB277" s="758"/>
      <c r="CC277" s="748"/>
      <c r="CD277" s="748"/>
      <c r="CE277" s="748"/>
      <c r="CF277" s="767"/>
      <c r="CG277" s="768"/>
      <c r="CH277" s="758"/>
      <c r="CI277" s="767"/>
      <c r="CJ277" s="767"/>
      <c r="CK277" s="767"/>
      <c r="CL277" s="748"/>
      <c r="CM277" s="767"/>
      <c r="CN277" s="787"/>
      <c r="CO277" s="770"/>
      <c r="CP277" s="778"/>
      <c r="CQ277" s="768"/>
      <c r="CR277" s="767"/>
      <c r="CS277" s="748"/>
      <c r="CT277" s="787"/>
      <c r="CU277" s="755"/>
      <c r="CV277" s="755"/>
      <c r="CW277" s="755"/>
      <c r="CX277" s="755"/>
      <c r="CY277" s="755"/>
      <c r="CZ277" s="787"/>
      <c r="DA277" s="755"/>
      <c r="DB277" s="755"/>
      <c r="DC277" s="755"/>
      <c r="DD277" s="755"/>
      <c r="DE277" s="755"/>
      <c r="DF277" s="748"/>
      <c r="DG277" s="252"/>
      <c r="DH277" s="252"/>
      <c r="DI277" s="252"/>
      <c r="DJ277" s="252"/>
      <c r="DK277" s="252"/>
      <c r="DL277" s="787"/>
      <c r="DM277" s="770"/>
      <c r="DN277" s="770"/>
      <c r="DO277" s="770"/>
      <c r="DP277" s="758"/>
      <c r="DQ277" s="767"/>
      <c r="DR277" s="748"/>
      <c r="DS277" s="767"/>
      <c r="DT277" s="767"/>
      <c r="DU277" s="767"/>
      <c r="DV277" s="767"/>
      <c r="DW277" s="767"/>
      <c r="DX277" s="787"/>
      <c r="DY277" s="748"/>
      <c r="DZ277" s="748"/>
      <c r="EA277" s="748"/>
      <c r="EB277" s="767"/>
      <c r="EC277" s="767"/>
      <c r="ED277" s="787"/>
      <c r="EE277" s="767"/>
      <c r="EF277" s="767"/>
      <c r="EG277" s="767"/>
      <c r="EH277" s="757"/>
      <c r="EI277" s="254"/>
      <c r="EJ277" s="787"/>
      <c r="EK277" s="755"/>
      <c r="EL277" s="756"/>
      <c r="EM277" s="757"/>
      <c r="EN277" s="757"/>
      <c r="EO277" s="767"/>
      <c r="EP277" s="748"/>
      <c r="EQ277" s="755"/>
      <c r="ER277" s="755"/>
      <c r="ES277" s="755"/>
      <c r="ET277" s="755"/>
      <c r="EU277" s="755"/>
      <c r="EV277" s="784"/>
      <c r="EW277" s="767"/>
      <c r="EX277" s="767"/>
      <c r="EY277" s="767"/>
      <c r="EZ277" s="767"/>
      <c r="FA277" s="254"/>
      <c r="FB277" s="758"/>
      <c r="FC277" s="252"/>
      <c r="FD277" s="252"/>
      <c r="FE277" s="252"/>
      <c r="FF277" s="767"/>
      <c r="FG277" s="252"/>
      <c r="FH277" s="748"/>
      <c r="FI277" s="755"/>
      <c r="FJ277" s="755"/>
      <c r="FK277" s="755"/>
      <c r="FL277" s="755"/>
      <c r="FM277" s="755"/>
      <c r="FN277" s="787"/>
      <c r="FO277" s="755"/>
      <c r="FP277" s="755"/>
      <c r="FQ277" s="755"/>
      <c r="FR277" s="755"/>
      <c r="FS277" s="755"/>
      <c r="FT277" s="787"/>
      <c r="FU277" s="755"/>
      <c r="FV277" s="755"/>
      <c r="FW277" s="755"/>
      <c r="FX277" s="755"/>
      <c r="FY277" s="755"/>
      <c r="FZ277" s="787"/>
      <c r="GA277" s="545"/>
      <c r="GB277" s="753"/>
      <c r="GC277" s="546"/>
      <c r="GD277" s="546"/>
      <c r="GE277" s="546"/>
      <c r="GF277" s="827"/>
      <c r="GG277" s="755"/>
      <c r="GH277" s="755"/>
      <c r="GI277" s="755"/>
      <c r="GJ277" s="755"/>
      <c r="GK277" s="755"/>
      <c r="GL277" s="748"/>
      <c r="GM277" s="755"/>
      <c r="GN277" s="755"/>
      <c r="GO277" s="755"/>
      <c r="GP277" s="755"/>
      <c r="GQ277" s="755"/>
      <c r="GR277" s="748"/>
      <c r="GS277" s="792"/>
      <c r="GT277" s="792"/>
      <c r="GU277" s="792"/>
      <c r="GV277" s="5"/>
      <c r="GW277" s="792"/>
      <c r="GX277" s="5"/>
      <c r="GY277" s="758"/>
      <c r="GZ277" s="755"/>
      <c r="HA277" s="756"/>
      <c r="HB277" s="757"/>
      <c r="HC277" s="767"/>
      <c r="HD277" s="767"/>
      <c r="HE277" s="748"/>
      <c r="HF277" s="758"/>
      <c r="HG277" s="758"/>
      <c r="HH277" s="758"/>
      <c r="HI277" s="758"/>
      <c r="HJ277" s="787"/>
      <c r="HK277" s="787"/>
      <c r="HL277" s="755"/>
      <c r="HM277" s="755"/>
      <c r="HN277" s="755"/>
      <c r="HO277" s="755"/>
      <c r="HP277" s="755"/>
      <c r="HQ277" s="758"/>
      <c r="HR277" s="758"/>
      <c r="HS277" s="758"/>
      <c r="HT277" s="758"/>
      <c r="HU277" s="758"/>
      <c r="HV277" s="748"/>
      <c r="HW277" s="748"/>
      <c r="HX277" s="755"/>
      <c r="HY277" s="755"/>
      <c r="HZ277" s="755"/>
      <c r="IA277" s="755"/>
      <c r="IB277" s="755"/>
      <c r="IC277" s="767"/>
      <c r="ID277" s="252"/>
      <c r="IE277" s="252"/>
      <c r="IF277" s="763"/>
      <c r="IG277" s="758"/>
      <c r="IH277" s="758"/>
      <c r="II277" s="748"/>
      <c r="IJ277" s="565"/>
      <c r="IK277" s="747"/>
      <c r="IL277" s="576"/>
      <c r="IM277" s="576"/>
      <c r="IN277" s="576"/>
      <c r="IO277" s="5"/>
      <c r="IR277" s="5"/>
      <c r="IS277" s="5"/>
      <c r="IT277" s="59"/>
      <c r="IU277" s="252"/>
      <c r="IV277" s="252"/>
      <c r="IW277" s="252"/>
      <c r="IX277" s="5"/>
      <c r="IY277" s="5"/>
      <c r="IZ277" s="5"/>
      <c r="JC277" s="252"/>
      <c r="JG277" s="5"/>
      <c r="JH277" s="61"/>
      <c r="JI277" s="59"/>
      <c r="JK277" s="5"/>
      <c r="JL277" s="61"/>
      <c r="JM277" s="59"/>
      <c r="JN277" s="59"/>
      <c r="JO277" s="59"/>
      <c r="JP277" s="61"/>
      <c r="JQ277" s="61"/>
      <c r="JR277" s="59"/>
      <c r="JS277" s="59"/>
      <c r="JT277" s="59"/>
      <c r="JV277" s="256"/>
      <c r="JW277" s="256"/>
      <c r="JX277" s="3"/>
      <c r="KB277" s="5"/>
      <c r="KJ277" s="5"/>
    </row>
    <row r="278" spans="1:376" ht="14.25" customHeight="1" x14ac:dyDescent="0.15">
      <c r="A278" s="2352" t="str">
        <f t="shared" si="2"/>
        <v>れんこん金額</v>
      </c>
      <c r="B278" s="2350" t="str">
        <f>B277</f>
        <v>れんこん</v>
      </c>
      <c r="C278" s="395" t="s">
        <v>94</v>
      </c>
      <c r="D278" s="929">
        <v>75195.566999999995</v>
      </c>
      <c r="E278" s="930">
        <v>101432.96400000001</v>
      </c>
      <c r="F278" s="934">
        <v>138963.617</v>
      </c>
      <c r="G278" s="936">
        <v>107972.374</v>
      </c>
      <c r="H278" s="930">
        <v>102066.25199999999</v>
      </c>
      <c r="I278" s="986">
        <v>97355.884999999995</v>
      </c>
      <c r="J278" s="932">
        <v>134795.106</v>
      </c>
      <c r="K278" s="930">
        <v>92330.384000000005</v>
      </c>
      <c r="L278" s="934">
        <v>98264.084000000003</v>
      </c>
      <c r="M278" s="932">
        <v>70044.486999999994</v>
      </c>
      <c r="N278" s="938">
        <v>83761.634000000005</v>
      </c>
      <c r="O278" s="934">
        <v>81793.315000000002</v>
      </c>
      <c r="P278" s="972">
        <v>75820.407999999996</v>
      </c>
      <c r="Q278" s="930">
        <v>59836.970999999998</v>
      </c>
      <c r="R278" s="937">
        <v>49146.023000000001</v>
      </c>
      <c r="S278" s="936">
        <v>48010.091</v>
      </c>
      <c r="T278" s="930">
        <v>41838.928999999996</v>
      </c>
      <c r="U278" s="934"/>
      <c r="V278" s="936"/>
      <c r="W278" s="1078"/>
      <c r="X278" s="937"/>
      <c r="Y278" s="936"/>
      <c r="Z278" s="938"/>
      <c r="AA278" s="935"/>
      <c r="AB278" s="939"/>
      <c r="AC278" s="930"/>
      <c r="AD278" s="934"/>
      <c r="AE278" s="932"/>
      <c r="AF278" s="1084"/>
      <c r="AG278" s="934"/>
      <c r="AH278" s="932"/>
      <c r="AI278" s="930"/>
      <c r="AJ278" s="934"/>
      <c r="AK278" s="932"/>
      <c r="AL278" s="930"/>
      <c r="AM278" s="940"/>
      <c r="AO278" s="59"/>
      <c r="AP278" s="55"/>
      <c r="AR278" s="1577"/>
      <c r="AS278" s="1577"/>
      <c r="AT278" s="1577"/>
      <c r="AU278" s="1575"/>
      <c r="AV278" s="1576"/>
      <c r="AY278" s="748"/>
      <c r="AZ278" s="748"/>
      <c r="BA278" s="748"/>
      <c r="BB278" s="767"/>
      <c r="BC278" s="767"/>
      <c r="BD278" s="758"/>
      <c r="BE278" s="252"/>
      <c r="BF278" s="252"/>
      <c r="BG278" s="252"/>
      <c r="BH278" s="252"/>
      <c r="BI278" s="748"/>
      <c r="BJ278" s="787"/>
      <c r="BK278" s="748"/>
      <c r="BL278" s="748"/>
      <c r="BM278" s="748"/>
      <c r="BN278" s="767"/>
      <c r="BO278" s="768"/>
      <c r="BP278" s="787"/>
      <c r="BQ278" s="755"/>
      <c r="BR278" s="755"/>
      <c r="BS278" s="755"/>
      <c r="BT278" s="755"/>
      <c r="BU278" s="755"/>
      <c r="BV278" s="758"/>
      <c r="BW278" s="748"/>
      <c r="BX278" s="748"/>
      <c r="BY278" s="748"/>
      <c r="BZ278" s="767"/>
      <c r="CA278" s="768"/>
      <c r="CB278" s="758"/>
      <c r="CC278" s="755"/>
      <c r="CD278" s="755"/>
      <c r="CE278" s="755"/>
      <c r="CF278" s="755"/>
      <c r="CG278" s="755"/>
      <c r="CH278" s="758"/>
      <c r="CI278" s="755"/>
      <c r="CJ278" s="755"/>
      <c r="CK278" s="755"/>
      <c r="CL278" s="755"/>
      <c r="CM278" s="755"/>
      <c r="CN278" s="787"/>
      <c r="CO278" s="748"/>
      <c r="CP278" s="748"/>
      <c r="CQ278" s="748"/>
      <c r="CR278" s="748"/>
      <c r="CS278" s="767"/>
      <c r="CT278" s="758"/>
      <c r="CU278" s="767"/>
      <c r="CV278" s="767"/>
      <c r="CW278" s="767"/>
      <c r="CX278" s="748"/>
      <c r="CY278" s="767"/>
      <c r="CZ278" s="758"/>
      <c r="DA278" s="748"/>
      <c r="DB278" s="1343"/>
      <c r="DC278" s="748"/>
      <c r="DD278" s="748"/>
      <c r="DE278" s="748"/>
      <c r="DF278" s="758"/>
      <c r="DG278" s="755"/>
      <c r="DH278" s="756"/>
      <c r="DI278" s="757"/>
      <c r="DJ278" s="757"/>
      <c r="DK278" s="757"/>
      <c r="DL278" s="758"/>
      <c r="DM278" s="755"/>
      <c r="DN278" s="755"/>
      <c r="DO278" s="755"/>
      <c r="DP278" s="755"/>
      <c r="DQ278" s="755"/>
      <c r="DR278" s="758"/>
      <c r="DS278" s="767"/>
      <c r="DT278" s="767"/>
      <c r="DU278" s="767"/>
      <c r="DV278" s="768"/>
      <c r="DW278" s="252"/>
      <c r="DX278" s="758"/>
      <c r="DY278" s="748"/>
      <c r="DZ278" s="748"/>
      <c r="EA278" s="748"/>
      <c r="EB278" s="748"/>
      <c r="EC278" s="767"/>
      <c r="ED278" s="787"/>
      <c r="EE278" s="755"/>
      <c r="EF278" s="755"/>
      <c r="EG278" s="755"/>
      <c r="EH278" s="755"/>
      <c r="EI278" s="755"/>
      <c r="EJ278" s="758"/>
      <c r="EK278" s="748"/>
      <c r="EL278" s="748"/>
      <c r="EM278" s="748"/>
      <c r="EN278" s="767"/>
      <c r="EO278" s="767"/>
      <c r="EP278" s="758"/>
      <c r="EQ278" s="767"/>
      <c r="ER278" s="767"/>
      <c r="ES278" s="767"/>
      <c r="ET278" s="748"/>
      <c r="EU278" s="748"/>
      <c r="EV278" s="758"/>
      <c r="EW278" s="755"/>
      <c r="EX278" s="755"/>
      <c r="EY278" s="755"/>
      <c r="EZ278" s="755"/>
      <c r="FA278" s="755"/>
      <c r="FB278" s="780"/>
      <c r="FC278" s="748"/>
      <c r="FD278" s="748"/>
      <c r="FE278" s="748"/>
      <c r="FF278" s="748"/>
      <c r="FG278" s="757"/>
      <c r="FH278" s="748"/>
      <c r="FI278" s="767"/>
      <c r="FJ278" s="767"/>
      <c r="FK278" s="767"/>
      <c r="FL278" s="748"/>
      <c r="FM278" s="767"/>
      <c r="FN278" s="758"/>
      <c r="FO278" s="755"/>
      <c r="FP278" s="755"/>
      <c r="FQ278" s="755"/>
      <c r="FR278" s="755"/>
      <c r="FS278" s="755"/>
      <c r="FT278" s="758"/>
      <c r="FU278" s="755"/>
      <c r="FV278" s="755"/>
      <c r="FW278" s="755"/>
      <c r="FX278" s="755"/>
      <c r="FY278" s="755"/>
      <c r="FZ278" s="758"/>
      <c r="GA278" s="755"/>
      <c r="GB278" s="755"/>
      <c r="GC278" s="755"/>
      <c r="GD278" s="755"/>
      <c r="GE278" s="755"/>
      <c r="GF278" s="758"/>
      <c r="GG278" s="755"/>
      <c r="GH278" s="755"/>
      <c r="GI278" s="755"/>
      <c r="GJ278" s="755"/>
      <c r="GK278" s="755"/>
      <c r="GL278" s="767"/>
      <c r="GM278" s="792"/>
      <c r="GN278" s="792"/>
      <c r="GO278" s="792"/>
      <c r="GP278" s="5"/>
      <c r="GQ278" s="792"/>
      <c r="GR278" s="5"/>
      <c r="GS278" s="748"/>
      <c r="GT278" s="767"/>
      <c r="GU278" s="767"/>
      <c r="GV278" s="767"/>
      <c r="GW278" s="748"/>
      <c r="GX278" s="748"/>
      <c r="GY278" s="758"/>
      <c r="GZ278" s="748"/>
      <c r="HA278" s="748"/>
      <c r="HB278" s="748"/>
      <c r="HC278" s="748"/>
      <c r="HD278" s="758"/>
      <c r="HE278" s="758"/>
      <c r="HF278" s="758"/>
      <c r="HG278" s="758"/>
      <c r="HH278" s="758"/>
      <c r="HI278" s="758"/>
      <c r="HJ278" s="768"/>
      <c r="HK278" s="758"/>
      <c r="HL278" s="755"/>
      <c r="HM278" s="755"/>
      <c r="HN278" s="755"/>
      <c r="HO278" s="755"/>
      <c r="HP278" s="755"/>
      <c r="HQ278" s="748"/>
      <c r="HR278" s="755"/>
      <c r="HS278" s="755"/>
      <c r="HT278" s="755"/>
      <c r="HU278" s="755"/>
      <c r="HV278" s="755"/>
      <c r="HW278" s="758"/>
      <c r="HX278" s="755"/>
      <c r="HY278" s="755"/>
      <c r="HZ278" s="755"/>
      <c r="IA278" s="755"/>
      <c r="IB278" s="755"/>
      <c r="IC278" s="767"/>
      <c r="ID278" s="755"/>
      <c r="IE278" s="755"/>
      <c r="IF278" s="755"/>
      <c r="IG278" s="755"/>
      <c r="IH278" s="755"/>
      <c r="II278" s="748"/>
      <c r="IJ278" s="758"/>
      <c r="IK278" s="758"/>
      <c r="IL278" s="758"/>
      <c r="IM278" s="757"/>
      <c r="IN278" s="60"/>
      <c r="IO278" s="758"/>
      <c r="IP278" s="565"/>
      <c r="IQ278" s="747"/>
      <c r="IR278" s="576"/>
      <c r="IS278" s="576"/>
      <c r="IT278" s="576"/>
      <c r="IU278" s="5"/>
      <c r="IV278" s="5"/>
      <c r="IW278" s="61"/>
      <c r="IX278" s="59"/>
      <c r="IY278" s="5"/>
      <c r="IZ278" s="5"/>
      <c r="JA278" s="5"/>
      <c r="JB278" s="61"/>
      <c r="JC278" s="59"/>
      <c r="JD278" s="59"/>
      <c r="JE278" s="59"/>
      <c r="JJ278" s="252"/>
      <c r="JK278" s="279"/>
      <c r="JL278" s="252"/>
      <c r="JN278" s="252"/>
      <c r="JO278" s="5"/>
      <c r="JP278" s="5"/>
      <c r="JQ278" s="5"/>
      <c r="JT278" s="252"/>
      <c r="JU278" s="61"/>
      <c r="JV278" s="254"/>
      <c r="JW278" s="5"/>
      <c r="JX278" s="5"/>
      <c r="KA278" s="59"/>
      <c r="KB278" s="5"/>
      <c r="KC278" s="61"/>
      <c r="KD278" s="59"/>
      <c r="KE278" s="59"/>
      <c r="KF278" s="59"/>
      <c r="KG278" s="61"/>
      <c r="KH278" s="61"/>
      <c r="KI278" s="59"/>
      <c r="KJ278" s="59"/>
      <c r="KK278" s="59"/>
      <c r="KM278" s="3"/>
      <c r="KN278" s="3"/>
      <c r="KO278" s="3"/>
      <c r="KS278" s="5"/>
      <c r="KU278" s="252"/>
      <c r="KV278" s="5"/>
      <c r="KW278" s="5"/>
      <c r="KY278" s="5"/>
      <c r="KZ278" s="5"/>
      <c r="LA278" s="5"/>
      <c r="LC278" s="59"/>
      <c r="LD278" s="5"/>
      <c r="LE278" s="252"/>
      <c r="LG278" s="257"/>
      <c r="LI278" s="258"/>
      <c r="LJ278" s="258"/>
    </row>
    <row r="279" spans="1:376" ht="14.25" customHeight="1" x14ac:dyDescent="0.15">
      <c r="A279" s="2352" t="str">
        <f t="shared" si="2"/>
        <v>れんこん価格</v>
      </c>
      <c r="B279" s="2351" t="str">
        <f>B277</f>
        <v>れんこん</v>
      </c>
      <c r="C279" s="417" t="s">
        <v>96</v>
      </c>
      <c r="D279" s="941">
        <v>391</v>
      </c>
      <c r="E279" s="942">
        <v>403</v>
      </c>
      <c r="F279" s="946">
        <v>418</v>
      </c>
      <c r="G279" s="948">
        <v>417</v>
      </c>
      <c r="H279" s="942">
        <v>422</v>
      </c>
      <c r="I279" s="943">
        <v>487</v>
      </c>
      <c r="J279" s="944">
        <v>545</v>
      </c>
      <c r="K279" s="942">
        <v>468</v>
      </c>
      <c r="L279" s="946">
        <v>480</v>
      </c>
      <c r="M279" s="944">
        <v>552</v>
      </c>
      <c r="N279" s="942">
        <v>655</v>
      </c>
      <c r="O279" s="946">
        <v>700</v>
      </c>
      <c r="P279" s="944">
        <v>682</v>
      </c>
      <c r="Q279" s="942">
        <v>644</v>
      </c>
      <c r="R279" s="947">
        <v>835</v>
      </c>
      <c r="S279" s="944">
        <v>1429</v>
      </c>
      <c r="T279" s="942">
        <v>1704</v>
      </c>
      <c r="U279" s="946"/>
      <c r="V279" s="948"/>
      <c r="W279" s="980"/>
      <c r="X279" s="947"/>
      <c r="Y279" s="948"/>
      <c r="Z279" s="949"/>
      <c r="AA279" s="947"/>
      <c r="AB279" s="950"/>
      <c r="AC279" s="942"/>
      <c r="AD279" s="946"/>
      <c r="AE279" s="944"/>
      <c r="AF279" s="1085"/>
      <c r="AG279" s="946"/>
      <c r="AH279" s="944"/>
      <c r="AI279" s="942"/>
      <c r="AJ279" s="946"/>
      <c r="AK279" s="944"/>
      <c r="AL279" s="942"/>
      <c r="AM279" s="951"/>
      <c r="AQ279" s="784"/>
      <c r="AR279" s="1577"/>
      <c r="AS279" s="1577"/>
      <c r="AT279" s="1577"/>
      <c r="AU279" s="1577"/>
      <c r="AV279" s="1575"/>
      <c r="AW279" s="787"/>
      <c r="AY279" s="748"/>
      <c r="AZ279" s="748"/>
      <c r="BA279" s="748"/>
      <c r="BB279" s="748"/>
      <c r="BC279" s="767"/>
      <c r="BD279" s="758"/>
      <c r="BE279" s="748"/>
      <c r="BF279" s="748"/>
      <c r="BG279" s="748"/>
      <c r="BH279" s="767"/>
      <c r="BI279" s="767"/>
      <c r="BJ279" s="758"/>
      <c r="BK279" s="767"/>
      <c r="BL279" s="767"/>
      <c r="BM279" s="767"/>
      <c r="BN279" s="768"/>
      <c r="BO279" s="767"/>
      <c r="BP279" s="758"/>
      <c r="BQ279" s="748"/>
      <c r="BR279" s="748"/>
      <c r="BS279" s="748"/>
      <c r="BT279" s="767"/>
      <c r="BU279" s="748"/>
      <c r="BV279" s="758"/>
      <c r="BW279" s="767"/>
      <c r="BX279" s="767"/>
      <c r="BY279" s="767"/>
      <c r="BZ279" s="252"/>
      <c r="CA279" s="767"/>
      <c r="CB279" s="787"/>
      <c r="CC279" s="755"/>
      <c r="CD279" s="755"/>
      <c r="CE279" s="755"/>
      <c r="CF279" s="755"/>
      <c r="CG279" s="755"/>
      <c r="CH279" s="787"/>
      <c r="CI279" s="755"/>
      <c r="CJ279" s="755"/>
      <c r="CK279" s="755"/>
      <c r="CL279" s="755"/>
      <c r="CM279" s="755"/>
      <c r="CN279" s="758"/>
      <c r="CO279" s="767"/>
      <c r="CP279" s="767"/>
      <c r="CQ279" s="767"/>
      <c r="CR279" s="768"/>
      <c r="CS279" s="748"/>
      <c r="CT279" s="758"/>
      <c r="CU279" s="767"/>
      <c r="CV279" s="767"/>
      <c r="CW279" s="767"/>
      <c r="CX279" s="767"/>
      <c r="CY279" s="748"/>
      <c r="CZ279" s="787"/>
      <c r="DA279" s="767"/>
      <c r="DB279" s="767"/>
      <c r="DC279" s="767"/>
      <c r="DD279" s="768"/>
      <c r="DE279" s="748"/>
      <c r="DF279" s="758"/>
      <c r="DG279" s="767"/>
      <c r="DH279" s="767"/>
      <c r="DI279" s="767"/>
      <c r="DJ279" s="748"/>
      <c r="DK279" s="768"/>
      <c r="DL279" s="758"/>
      <c r="DM279" s="748"/>
      <c r="DN279" s="748"/>
      <c r="DO279" s="748"/>
      <c r="DP279" s="767"/>
      <c r="DQ279" s="767"/>
      <c r="DR279" s="758"/>
      <c r="DS279" s="755"/>
      <c r="DT279" s="755"/>
      <c r="DU279" s="755"/>
      <c r="DV279" s="755"/>
      <c r="DW279" s="755"/>
      <c r="DX279" s="758"/>
      <c r="DY279" s="758"/>
      <c r="DZ279" s="758"/>
      <c r="EA279" s="758"/>
      <c r="EB279" s="767"/>
      <c r="EC279" s="758"/>
      <c r="ED279" s="758"/>
      <c r="EE279" s="748"/>
      <c r="EF279" s="748"/>
      <c r="EG279" s="748"/>
      <c r="EH279" s="748"/>
      <c r="EI279" s="748"/>
      <c r="EJ279" s="758"/>
      <c r="EK279" s="755"/>
      <c r="EL279" s="755"/>
      <c r="EM279" s="755"/>
      <c r="EN279" s="755"/>
      <c r="EO279" s="755"/>
      <c r="EP279" s="758"/>
      <c r="EQ279" s="748"/>
      <c r="ER279" s="748"/>
      <c r="ES279" s="748"/>
      <c r="ET279" s="767"/>
      <c r="EU279" s="748"/>
      <c r="EV279" s="780"/>
      <c r="EW279" s="748"/>
      <c r="EX279" s="748"/>
      <c r="EY279" s="748"/>
      <c r="EZ279" s="767"/>
      <c r="FA279" s="767"/>
      <c r="FB279" s="758"/>
      <c r="FC279" s="767"/>
      <c r="FD279" s="767"/>
      <c r="FE279" s="767"/>
      <c r="FF279" s="254"/>
      <c r="FG279" s="254"/>
      <c r="FH279" s="758"/>
      <c r="FI279" s="755"/>
      <c r="FJ279" s="755"/>
      <c r="FK279" s="755"/>
      <c r="FL279" s="755"/>
      <c r="FM279" s="755"/>
      <c r="FN279" s="758"/>
      <c r="FO279" s="545"/>
      <c r="FP279" s="753"/>
      <c r="FQ279" s="546"/>
      <c r="FR279" s="546"/>
      <c r="FS279" s="546"/>
      <c r="FT279" s="764"/>
      <c r="FU279" s="755"/>
      <c r="FV279" s="755"/>
      <c r="FW279" s="755"/>
      <c r="FX279" s="755"/>
      <c r="FY279" s="755"/>
      <c r="FZ279" s="758"/>
      <c r="GA279" s="755"/>
      <c r="GB279" s="755"/>
      <c r="GC279" s="755"/>
      <c r="GD279" s="755"/>
      <c r="GE279" s="755"/>
      <c r="GF279" s="767"/>
      <c r="GL279" s="5"/>
      <c r="GM279" s="758"/>
      <c r="GN279" s="748"/>
      <c r="GO279" s="748"/>
      <c r="GP279" s="748"/>
      <c r="GQ279" s="252"/>
      <c r="GR279" s="748"/>
      <c r="GS279" s="758"/>
      <c r="GT279" s="764"/>
      <c r="GU279" s="764"/>
      <c r="GV279" s="764"/>
      <c r="GW279" s="764"/>
      <c r="GX279" s="764"/>
      <c r="GY279" s="758"/>
      <c r="GZ279" s="748"/>
      <c r="HA279" s="787"/>
      <c r="HB279" s="787"/>
      <c r="HC279" s="758"/>
      <c r="HD279" s="787"/>
      <c r="HE279" s="758"/>
      <c r="HF279" s="755"/>
      <c r="HG279" s="755"/>
      <c r="HH279" s="755"/>
      <c r="HI279" s="755"/>
      <c r="HJ279" s="755"/>
      <c r="HK279" s="758"/>
      <c r="HL279" s="755"/>
      <c r="HM279" s="755"/>
      <c r="HN279" s="755"/>
      <c r="HO279" s="755"/>
      <c r="HP279" s="755"/>
      <c r="HQ279" s="748"/>
      <c r="HR279" s="755"/>
      <c r="HS279" s="756"/>
      <c r="HT279" s="757"/>
      <c r="HU279" s="252"/>
      <c r="HV279" s="748"/>
      <c r="HW279" s="767"/>
      <c r="HX279" s="748"/>
      <c r="HY279" s="748"/>
      <c r="HZ279" s="748"/>
      <c r="IA279" s="767"/>
      <c r="IB279" s="748"/>
      <c r="IC279" s="767"/>
      <c r="ID279" s="755"/>
      <c r="IE279" s="755"/>
      <c r="IF279" s="755"/>
      <c r="IG279" s="755"/>
      <c r="IH279" s="755"/>
      <c r="II279" s="767"/>
      <c r="IK279" s="753"/>
      <c r="IL279" s="546"/>
      <c r="IM279" s="546"/>
      <c r="IN279" s="546"/>
      <c r="IO279" s="5"/>
      <c r="IP279" s="565"/>
      <c r="IQ279" s="747"/>
      <c r="IR279" s="56"/>
      <c r="IS279" s="576"/>
      <c r="IT279" s="576"/>
      <c r="IU279" s="101"/>
      <c r="IV279" s="5"/>
      <c r="IW279" s="61"/>
      <c r="IX279" s="59"/>
      <c r="IY279" s="59"/>
      <c r="IZ279" s="5"/>
      <c r="JA279" s="5"/>
      <c r="JB279" s="5"/>
      <c r="JJ279" s="252"/>
      <c r="JL279" s="252"/>
      <c r="JM279" s="5"/>
      <c r="JN279" s="252"/>
      <c r="JO279" s="5"/>
      <c r="JP279" s="5"/>
      <c r="JQ279" s="5"/>
      <c r="JU279" s="5"/>
      <c r="JV279" s="5"/>
      <c r="JX279" s="61"/>
      <c r="JY279" s="59"/>
      <c r="JZ279" s="59"/>
      <c r="KA279" s="59"/>
      <c r="KC279" s="256"/>
      <c r="KD279" s="256"/>
      <c r="KE279" s="3"/>
      <c r="KH279" s="5"/>
      <c r="KI279" s="5"/>
      <c r="KK279" s="252"/>
      <c r="KL279" s="5"/>
      <c r="KM279" s="5"/>
      <c r="KO279" s="5"/>
      <c r="KP279" s="5"/>
      <c r="KQ279" s="5"/>
      <c r="KS279" s="5"/>
      <c r="KT279" s="5"/>
      <c r="KU279" s="5"/>
      <c r="KW279" s="257"/>
      <c r="KX279" s="258"/>
      <c r="KY279" s="258"/>
      <c r="KZ279" s="258"/>
    </row>
    <row r="280" spans="1:376" ht="14.25" customHeight="1" x14ac:dyDescent="0.15">
      <c r="A280" s="2352" t="str">
        <f t="shared" si="2"/>
        <v>みず菜数量</v>
      </c>
      <c r="B280" s="250" t="s">
        <v>47</v>
      </c>
      <c r="C280" s="394" t="s">
        <v>93</v>
      </c>
      <c r="D280" s="917">
        <v>118.036</v>
      </c>
      <c r="E280" s="918">
        <v>129.75899999999999</v>
      </c>
      <c r="F280" s="922">
        <v>151.755</v>
      </c>
      <c r="G280" s="924">
        <v>137.22800000000001</v>
      </c>
      <c r="H280" s="918">
        <v>131.167</v>
      </c>
      <c r="I280" s="961">
        <v>111.765</v>
      </c>
      <c r="J280" s="920">
        <v>142.77099999999999</v>
      </c>
      <c r="K280" s="918">
        <v>116.48</v>
      </c>
      <c r="L280" s="922">
        <v>147.20400000000001</v>
      </c>
      <c r="M280" s="920">
        <v>119.566</v>
      </c>
      <c r="N280" s="926">
        <v>103.467</v>
      </c>
      <c r="O280" s="922">
        <v>129.58699999999999</v>
      </c>
      <c r="P280" s="920">
        <v>124.753</v>
      </c>
      <c r="Q280" s="918">
        <v>115.429</v>
      </c>
      <c r="R280" s="923">
        <v>116.825</v>
      </c>
      <c r="S280" s="924">
        <v>95.103999999999999</v>
      </c>
      <c r="T280" s="918">
        <v>103.42400000000001</v>
      </c>
      <c r="U280" s="922"/>
      <c r="V280" s="924"/>
      <c r="W280" s="1077"/>
      <c r="X280" s="925"/>
      <c r="Y280" s="924"/>
      <c r="Z280" s="926"/>
      <c r="AA280" s="923"/>
      <c r="AB280" s="927"/>
      <c r="AC280" s="926"/>
      <c r="AD280" s="922"/>
      <c r="AE280" s="920"/>
      <c r="AF280" s="1086"/>
      <c r="AG280" s="922"/>
      <c r="AH280" s="920"/>
      <c r="AI280" s="918"/>
      <c r="AJ280" s="922"/>
      <c r="AK280" s="920"/>
      <c r="AL280" s="918"/>
      <c r="AM280" s="928"/>
      <c r="AO280" s="59"/>
      <c r="AP280" s="55"/>
      <c r="AR280" s="1575"/>
      <c r="AS280" s="1575"/>
      <c r="AT280" s="1575"/>
      <c r="AU280" s="1577"/>
      <c r="AV280" s="1577"/>
      <c r="AY280" s="748"/>
      <c r="AZ280" s="748"/>
      <c r="BA280" s="748"/>
      <c r="BB280" s="748"/>
      <c r="BC280" s="767"/>
      <c r="BD280" s="787"/>
      <c r="BE280" s="767"/>
      <c r="BF280" s="767"/>
      <c r="BG280" s="767"/>
      <c r="BH280" s="748"/>
      <c r="BI280" s="748"/>
      <c r="BJ280" s="758"/>
      <c r="BK280" s="252"/>
      <c r="BL280" s="252"/>
      <c r="BM280" s="252"/>
      <c r="BN280" s="252"/>
      <c r="BO280" s="252"/>
      <c r="BP280" s="758"/>
      <c r="BQ280" s="767"/>
      <c r="BR280" s="767"/>
      <c r="BS280" s="767"/>
      <c r="BT280" s="748"/>
      <c r="BU280" s="767"/>
      <c r="BV280" s="758"/>
      <c r="BW280" s="767"/>
      <c r="BX280" s="767"/>
      <c r="BY280" s="767"/>
      <c r="BZ280" s="767"/>
      <c r="CA280" s="767"/>
      <c r="CB280" s="758"/>
      <c r="CC280" s="755"/>
      <c r="CD280" s="755"/>
      <c r="CE280" s="755"/>
      <c r="CF280" s="755"/>
      <c r="CG280" s="755"/>
      <c r="CH280" s="758"/>
      <c r="CI280" s="755"/>
      <c r="CJ280" s="755"/>
      <c r="CK280" s="755"/>
      <c r="CL280" s="755"/>
      <c r="CM280" s="755"/>
      <c r="CN280" s="758"/>
      <c r="CO280" s="748"/>
      <c r="CP280" s="748"/>
      <c r="CQ280" s="748"/>
      <c r="CR280" s="767"/>
      <c r="CS280" s="767"/>
      <c r="CT280" s="787"/>
      <c r="CU280" s="755"/>
      <c r="CV280" s="755"/>
      <c r="CW280" s="755"/>
      <c r="CX280" s="755"/>
      <c r="CY280" s="755"/>
      <c r="CZ280" s="787"/>
      <c r="DA280" s="748"/>
      <c r="DB280" s="748"/>
      <c r="DC280" s="748"/>
      <c r="DD280" s="767"/>
      <c r="DE280" s="768"/>
      <c r="DF280" s="787"/>
      <c r="DG280" s="767"/>
      <c r="DH280" s="767"/>
      <c r="DI280" s="767"/>
      <c r="DJ280" s="748"/>
      <c r="DK280" s="767"/>
      <c r="DL280" s="787"/>
      <c r="DM280" s="755"/>
      <c r="DN280" s="755"/>
      <c r="DO280" s="755"/>
      <c r="DP280" s="755"/>
      <c r="DQ280" s="755"/>
      <c r="DR280" s="748"/>
      <c r="DS280" s="767"/>
      <c r="DT280" s="767"/>
      <c r="DU280" s="767"/>
      <c r="DV280" s="767"/>
      <c r="DW280" s="748"/>
      <c r="DX280" s="787"/>
      <c r="DY280" s="758"/>
      <c r="DZ280" s="758"/>
      <c r="EA280" s="758"/>
      <c r="EB280" s="748"/>
      <c r="EC280" s="767"/>
      <c r="ED280" s="780"/>
      <c r="EE280" s="755"/>
      <c r="EF280" s="755"/>
      <c r="EG280" s="755"/>
      <c r="EH280" s="755"/>
      <c r="EI280" s="755"/>
      <c r="EJ280" s="787"/>
      <c r="EK280" s="770"/>
      <c r="EL280" s="756"/>
      <c r="EM280" s="757"/>
      <c r="EN280" s="767"/>
      <c r="EO280" s="748"/>
      <c r="EP280" s="787"/>
      <c r="EQ280" s="767"/>
      <c r="ER280" s="767"/>
      <c r="ES280" s="767"/>
      <c r="ET280" s="748"/>
      <c r="EU280" s="757"/>
      <c r="EV280" s="784"/>
      <c r="EW280" s="252"/>
      <c r="EX280" s="252"/>
      <c r="EY280" s="252"/>
      <c r="EZ280" s="748"/>
      <c r="FA280" s="767"/>
      <c r="FB280" s="758"/>
      <c r="FC280" s="252"/>
      <c r="FD280" s="252"/>
      <c r="FE280" s="252"/>
      <c r="FF280" s="748"/>
      <c r="FG280" s="767"/>
      <c r="FH280" s="748"/>
      <c r="FI280" s="770"/>
      <c r="FJ280" s="778"/>
      <c r="FK280" s="768"/>
      <c r="FL280" s="768"/>
      <c r="FM280" s="767"/>
      <c r="FN280" s="787"/>
      <c r="FO280" s="755"/>
      <c r="FP280" s="755"/>
      <c r="FQ280" s="755"/>
      <c r="FR280" s="755"/>
      <c r="FS280" s="755"/>
      <c r="FT280" s="787"/>
      <c r="FU280" s="755"/>
      <c r="FV280" s="755"/>
      <c r="FW280" s="755"/>
      <c r="FX280" s="755"/>
      <c r="FY280" s="755"/>
      <c r="FZ280" s="787"/>
      <c r="GA280" s="545"/>
      <c r="GB280" s="753"/>
      <c r="GC280" s="546"/>
      <c r="GD280" s="546"/>
      <c r="GE280" s="546"/>
      <c r="GF280" s="827"/>
      <c r="GG280" s="755"/>
      <c r="GH280" s="755"/>
      <c r="GI280" s="755"/>
      <c r="GJ280" s="755"/>
      <c r="GK280" s="755"/>
      <c r="GL280" s="748"/>
      <c r="GM280" s="755"/>
      <c r="GN280" s="755"/>
      <c r="GO280" s="755"/>
      <c r="GP280" s="755"/>
      <c r="GQ280" s="755"/>
      <c r="GR280" s="748"/>
      <c r="GX280" s="792"/>
      <c r="GY280" s="758"/>
      <c r="GZ280" s="767"/>
      <c r="HA280" s="767"/>
      <c r="HB280" s="767"/>
      <c r="HC280" s="748"/>
      <c r="HD280" s="767"/>
      <c r="HE280" s="748"/>
      <c r="HF280" s="755"/>
      <c r="HG280" s="755"/>
      <c r="HH280" s="755"/>
      <c r="HI280" s="755"/>
      <c r="HJ280" s="755"/>
      <c r="HK280" s="748"/>
      <c r="HL280" s="764"/>
      <c r="HM280" s="764"/>
      <c r="HN280" s="764"/>
      <c r="HO280" s="764"/>
      <c r="HP280" s="764"/>
      <c r="HQ280" s="758"/>
      <c r="HR280" s="758"/>
      <c r="HS280" s="758"/>
      <c r="HT280" s="758"/>
      <c r="HU280" s="748"/>
      <c r="HV280" s="748"/>
      <c r="HW280" s="758"/>
      <c r="HX280" s="755"/>
      <c r="HY280" s="756"/>
      <c r="HZ280" s="757"/>
      <c r="IA280" s="757"/>
      <c r="IB280" s="767"/>
      <c r="IC280" s="748"/>
      <c r="ID280" s="252"/>
      <c r="IE280" s="252"/>
      <c r="IF280" s="252"/>
      <c r="IG280" s="767"/>
      <c r="IH280" s="767"/>
      <c r="II280" s="748"/>
      <c r="IJ280" s="755"/>
      <c r="IK280" s="755"/>
      <c r="IL280" s="755"/>
      <c r="IM280" s="755"/>
      <c r="IN280" s="755"/>
      <c r="IO280" s="767"/>
      <c r="IP280" s="758"/>
      <c r="IQ280" s="758"/>
      <c r="IR280" s="757"/>
      <c r="IS280" s="758"/>
      <c r="IT280" s="758"/>
      <c r="IU280" s="748"/>
      <c r="IV280" s="5"/>
      <c r="IW280" s="753"/>
      <c r="IX280" s="546"/>
      <c r="IY280" s="546"/>
      <c r="IZ280" s="546"/>
      <c r="JA280" s="101"/>
      <c r="JB280" s="565"/>
      <c r="JC280" s="747"/>
      <c r="JD280" s="576"/>
      <c r="JE280" s="576"/>
      <c r="JF280" s="576"/>
      <c r="JG280" s="5"/>
      <c r="JH280" s="5"/>
      <c r="JI280" s="5"/>
      <c r="JM280" s="5"/>
      <c r="JN280" s="5"/>
      <c r="JR280" s="5"/>
      <c r="JS280" s="5"/>
      <c r="JV280" s="5"/>
      <c r="JW280" s="5"/>
      <c r="JX280" s="5"/>
      <c r="JZ280" s="61"/>
      <c r="KA280" s="59"/>
      <c r="KB280" s="59"/>
      <c r="KC280" s="59"/>
      <c r="KD280" s="61"/>
      <c r="KE280" s="61"/>
      <c r="KF280" s="59"/>
      <c r="KG280" s="59"/>
      <c r="KH280" s="5"/>
      <c r="KI280" s="5"/>
      <c r="KJ280" s="5"/>
      <c r="KK280" s="5"/>
      <c r="KN280" s="5"/>
      <c r="KP280" s="59"/>
      <c r="KQ280" s="59"/>
      <c r="KR280" s="5"/>
      <c r="KS280" s="56"/>
      <c r="KT280" s="257"/>
      <c r="KU280" s="258"/>
      <c r="KV280" s="258"/>
      <c r="KW280" s="258"/>
    </row>
    <row r="281" spans="1:376" ht="14.25" customHeight="1" x14ac:dyDescent="0.15">
      <c r="A281" s="2352" t="str">
        <f t="shared" si="2"/>
        <v>みず菜金額</v>
      </c>
      <c r="B281" s="2350" t="str">
        <f>B280</f>
        <v>みず菜</v>
      </c>
      <c r="C281" s="395" t="s">
        <v>94</v>
      </c>
      <c r="D281" s="929">
        <v>70031.229000000007</v>
      </c>
      <c r="E281" s="930">
        <v>63670.527999999998</v>
      </c>
      <c r="F281" s="934">
        <v>66084.278999999995</v>
      </c>
      <c r="G281" s="936">
        <v>54416.061000000002</v>
      </c>
      <c r="H281" s="930">
        <v>52400.118000000002</v>
      </c>
      <c r="I281" s="986">
        <v>44675.271999999997</v>
      </c>
      <c r="J281" s="932">
        <v>54108.665000000001</v>
      </c>
      <c r="K281" s="930">
        <v>40699.739000000001</v>
      </c>
      <c r="L281" s="934">
        <v>49799.915000000001</v>
      </c>
      <c r="M281" s="932">
        <v>39242.203000000001</v>
      </c>
      <c r="N281" s="938">
        <v>34133.048000000003</v>
      </c>
      <c r="O281" s="934">
        <v>37742.035000000003</v>
      </c>
      <c r="P281" s="972">
        <v>31396.179</v>
      </c>
      <c r="Q281" s="930">
        <v>26433.882000000001</v>
      </c>
      <c r="R281" s="935">
        <v>26955.593000000001</v>
      </c>
      <c r="S281" s="936">
        <v>27405.975999999999</v>
      </c>
      <c r="T281" s="930">
        <v>28055.167000000001</v>
      </c>
      <c r="U281" s="934"/>
      <c r="V281" s="936"/>
      <c r="W281" s="1078"/>
      <c r="X281" s="937"/>
      <c r="Y281" s="936"/>
      <c r="Z281" s="938"/>
      <c r="AA281" s="935"/>
      <c r="AB281" s="939"/>
      <c r="AC281" s="930"/>
      <c r="AD281" s="934"/>
      <c r="AE281" s="932"/>
      <c r="AF281" s="1084"/>
      <c r="AG281" s="934"/>
      <c r="AH281" s="932"/>
      <c r="AI281" s="930"/>
      <c r="AJ281" s="934"/>
      <c r="AK281" s="932"/>
      <c r="AL281" s="930"/>
      <c r="AM281" s="940"/>
      <c r="AP281" s="55"/>
      <c r="AR281" s="1576"/>
      <c r="AS281" s="1576"/>
      <c r="AT281" s="1576"/>
      <c r="AU281" s="1575"/>
      <c r="AV281" s="1577"/>
      <c r="AY281" s="748"/>
      <c r="AZ281" s="748"/>
      <c r="BA281" s="748"/>
      <c r="BB281" s="768"/>
      <c r="BC281" s="767"/>
      <c r="BD281" s="758"/>
      <c r="BE281" s="252"/>
      <c r="BF281" s="252"/>
      <c r="BG281" s="252"/>
      <c r="BH281" s="252"/>
      <c r="BI281" s="252"/>
      <c r="BJ281" s="787"/>
      <c r="BK281" s="767"/>
      <c r="BL281" s="767"/>
      <c r="BM281" s="767"/>
      <c r="BN281" s="768"/>
      <c r="BO281" s="748"/>
      <c r="BP281" s="787"/>
      <c r="BQ281" s="770"/>
      <c r="BR281" s="778"/>
      <c r="BS281" s="768"/>
      <c r="BT281" s="748"/>
      <c r="BU281" s="767"/>
      <c r="BV281" s="758"/>
      <c r="BW281" s="767"/>
      <c r="BX281" s="767"/>
      <c r="BY281" s="767"/>
      <c r="BZ281" s="748"/>
      <c r="CA281" s="748"/>
      <c r="CB281" s="758"/>
      <c r="CC281" s="755"/>
      <c r="CD281" s="755"/>
      <c r="CE281" s="755"/>
      <c r="CF281" s="755"/>
      <c r="CG281" s="755"/>
      <c r="CH281" s="787"/>
      <c r="CI281" s="755"/>
      <c r="CJ281" s="755"/>
      <c r="CK281" s="755"/>
      <c r="CL281" s="755"/>
      <c r="CM281" s="755"/>
      <c r="CN281" s="758"/>
      <c r="CO281" s="767"/>
      <c r="CP281" s="767"/>
      <c r="CQ281" s="767"/>
      <c r="CR281" s="748"/>
      <c r="CS281" s="767"/>
      <c r="CT281" s="758"/>
      <c r="CU281" s="770"/>
      <c r="CV281" s="778"/>
      <c r="CW281" s="768"/>
      <c r="CX281" s="767"/>
      <c r="CY281" s="748"/>
      <c r="CZ281" s="758"/>
      <c r="DA281" s="755"/>
      <c r="DB281" s="755"/>
      <c r="DC281" s="755"/>
      <c r="DD281" s="755"/>
      <c r="DE281" s="755"/>
      <c r="DF281" s="758"/>
      <c r="DG281" s="758"/>
      <c r="DH281" s="758"/>
      <c r="DI281" s="758"/>
      <c r="DJ281" s="758"/>
      <c r="DK281" s="770"/>
      <c r="DL281" s="758"/>
      <c r="DM281" s="755"/>
      <c r="DN281" s="755"/>
      <c r="DO281" s="755"/>
      <c r="DP281" s="755"/>
      <c r="DQ281" s="755"/>
      <c r="DR281" s="758"/>
      <c r="DS281" s="767"/>
      <c r="DT281" s="767"/>
      <c r="DU281" s="767"/>
      <c r="DV281" s="757"/>
      <c r="DW281" s="767"/>
      <c r="DX281" s="758"/>
      <c r="DY281" s="748"/>
      <c r="DZ281" s="748"/>
      <c r="EA281" s="748"/>
      <c r="EB281" s="767"/>
      <c r="EC281" s="252"/>
      <c r="ED281" s="758"/>
      <c r="EE281" s="252"/>
      <c r="EF281" s="252"/>
      <c r="EG281" s="252"/>
      <c r="EH281" s="252"/>
      <c r="EI281" s="252"/>
      <c r="EJ281" s="780"/>
      <c r="EK281" s="748"/>
      <c r="EL281" s="748"/>
      <c r="EM281" s="748"/>
      <c r="EN281" s="767"/>
      <c r="EO281" s="767"/>
      <c r="EP281" s="748"/>
      <c r="EQ281" s="755"/>
      <c r="ER281" s="755"/>
      <c r="ES281" s="755"/>
      <c r="ET281" s="755"/>
      <c r="EU281" s="755"/>
      <c r="EV281" s="758"/>
      <c r="EW281" s="773"/>
      <c r="EX281" s="762"/>
      <c r="EY281" s="766"/>
      <c r="EZ281" s="767"/>
      <c r="FA281" s="767"/>
      <c r="FB281" s="758"/>
      <c r="FC281" s="755"/>
      <c r="FD281" s="755"/>
      <c r="FE281" s="755"/>
      <c r="FF281" s="755"/>
      <c r="FG281" s="755"/>
      <c r="FH281" s="758"/>
      <c r="FI281" s="545"/>
      <c r="FJ281" s="753"/>
      <c r="FK281" s="546"/>
      <c r="FL281" s="546"/>
      <c r="FM281" s="546"/>
      <c r="FN281" s="764"/>
      <c r="FO281" s="755"/>
      <c r="FP281" s="755"/>
      <c r="FQ281" s="755"/>
      <c r="FR281" s="755"/>
      <c r="FS281" s="755"/>
      <c r="FT281" s="758"/>
      <c r="FU281" s="755"/>
      <c r="FV281" s="755"/>
      <c r="FW281" s="755"/>
      <c r="FX281" s="755"/>
      <c r="FY281" s="755"/>
      <c r="FZ281" s="767"/>
      <c r="GA281" s="5"/>
      <c r="GB281" s="5"/>
      <c r="GC281" s="5"/>
      <c r="GD281" s="792"/>
      <c r="GE281" s="792"/>
      <c r="GF281" s="5"/>
      <c r="GG281" s="748"/>
      <c r="GH281" s="748"/>
      <c r="GI281" s="748"/>
      <c r="GJ281" s="748"/>
      <c r="GK281" s="767"/>
      <c r="GL281" s="767"/>
      <c r="GM281" s="748"/>
      <c r="GN281" s="748"/>
      <c r="GO281" s="748"/>
      <c r="GP281" s="748"/>
      <c r="GQ281" s="767"/>
      <c r="GR281" s="748"/>
      <c r="GS281" s="758"/>
      <c r="GT281" s="748"/>
      <c r="GU281" s="748"/>
      <c r="GV281" s="748"/>
      <c r="GW281" s="758"/>
      <c r="GX281" s="748"/>
      <c r="GY281" s="758"/>
      <c r="GZ281" s="758"/>
      <c r="HA281" s="758"/>
      <c r="HB281" s="758"/>
      <c r="HC281" s="758"/>
      <c r="HD281" s="787"/>
      <c r="HE281" s="758"/>
      <c r="HF281" s="755"/>
      <c r="HG281" s="755"/>
      <c r="HH281" s="755"/>
      <c r="HI281" s="755"/>
      <c r="HJ281" s="755"/>
      <c r="HK281" s="748"/>
      <c r="HL281" s="755"/>
      <c r="HM281" s="756"/>
      <c r="HN281" s="757"/>
      <c r="HO281" s="758"/>
      <c r="HP281" s="767"/>
      <c r="HQ281" s="758"/>
      <c r="HR281" s="767"/>
      <c r="HS281" s="767"/>
      <c r="HT281" s="767"/>
      <c r="HU281" s="757"/>
      <c r="HV281" s="757"/>
      <c r="HW281" s="767"/>
      <c r="HX281" s="767"/>
      <c r="HY281" s="767"/>
      <c r="HZ281" s="767"/>
      <c r="IA281" s="748"/>
      <c r="IB281" s="767"/>
      <c r="IC281" s="767"/>
      <c r="ID281" s="755"/>
      <c r="IE281" s="755"/>
      <c r="IF281" s="755"/>
      <c r="IG281" s="755"/>
      <c r="IH281" s="755"/>
      <c r="II281" s="748"/>
      <c r="IJ281" s="758"/>
      <c r="IK281" s="758"/>
      <c r="IL281" s="758"/>
      <c r="IM281" s="758"/>
      <c r="IN281" s="757"/>
      <c r="IO281" s="758"/>
      <c r="IP281" s="565"/>
      <c r="IQ281" s="565"/>
      <c r="IR281" s="565"/>
      <c r="IS281" s="565"/>
      <c r="IT281" s="565"/>
      <c r="IU281" s="5"/>
      <c r="IV281" s="5"/>
      <c r="IW281" s="61"/>
      <c r="IX281" s="59"/>
      <c r="IY281" s="59"/>
      <c r="IZ281" s="59"/>
      <c r="JA281" s="5"/>
      <c r="JB281" s="5"/>
      <c r="JE281" s="5"/>
      <c r="JG281" s="5"/>
      <c r="JH281" s="5"/>
      <c r="JI281" s="61"/>
      <c r="JJ281" s="59"/>
      <c r="JK281" s="59"/>
      <c r="JL281" s="59"/>
      <c r="JM281" s="61"/>
      <c r="JN281" s="61"/>
      <c r="JO281" s="59"/>
      <c r="JP281" s="59"/>
      <c r="JQ281" s="5"/>
      <c r="JT281" s="5"/>
      <c r="JU281" s="5"/>
      <c r="JV281" s="5"/>
      <c r="JX281" s="257"/>
      <c r="JY281" s="258"/>
      <c r="JZ281" s="258"/>
      <c r="KA281" s="258"/>
    </row>
    <row r="282" spans="1:376" ht="14.25" customHeight="1" x14ac:dyDescent="0.15">
      <c r="A282" s="2352" t="str">
        <f t="shared" si="2"/>
        <v>みず菜価格</v>
      </c>
      <c r="B282" s="2351" t="str">
        <f>B280</f>
        <v>みず菜</v>
      </c>
      <c r="C282" s="417" t="s">
        <v>96</v>
      </c>
      <c r="D282" s="941">
        <v>593</v>
      </c>
      <c r="E282" s="942">
        <v>491</v>
      </c>
      <c r="F282" s="946">
        <v>435</v>
      </c>
      <c r="G282" s="948">
        <v>397</v>
      </c>
      <c r="H282" s="942">
        <v>399</v>
      </c>
      <c r="I282" s="943">
        <v>400</v>
      </c>
      <c r="J282" s="944">
        <v>379</v>
      </c>
      <c r="K282" s="942">
        <v>349</v>
      </c>
      <c r="L282" s="946">
        <v>338</v>
      </c>
      <c r="M282" s="944">
        <v>328</v>
      </c>
      <c r="N282" s="942">
        <v>330</v>
      </c>
      <c r="O282" s="946">
        <v>291</v>
      </c>
      <c r="P282" s="944">
        <v>252</v>
      </c>
      <c r="Q282" s="942">
        <v>229</v>
      </c>
      <c r="R282" s="947">
        <v>231</v>
      </c>
      <c r="S282" s="944">
        <v>288</v>
      </c>
      <c r="T282" s="942">
        <v>271</v>
      </c>
      <c r="U282" s="946"/>
      <c r="V282" s="948"/>
      <c r="W282" s="980"/>
      <c r="X282" s="947"/>
      <c r="Y282" s="948"/>
      <c r="Z282" s="949"/>
      <c r="AA282" s="947"/>
      <c r="AB282" s="950"/>
      <c r="AC282" s="942"/>
      <c r="AD282" s="946"/>
      <c r="AE282" s="944"/>
      <c r="AF282" s="1085"/>
      <c r="AG282" s="946"/>
      <c r="AH282" s="944"/>
      <c r="AI282" s="942"/>
      <c r="AJ282" s="946"/>
      <c r="AK282" s="944"/>
      <c r="AL282" s="942"/>
      <c r="AM282" s="951"/>
      <c r="AO282" s="59"/>
      <c r="AP282" s="55"/>
      <c r="AQ282" s="784"/>
      <c r="AR282" s="1576"/>
      <c r="AS282" s="1576"/>
      <c r="AT282" s="1576"/>
      <c r="AU282" s="1576"/>
      <c r="AV282" s="1575"/>
      <c r="AW282" s="787"/>
      <c r="BA282" s="755"/>
      <c r="BB282" s="755"/>
      <c r="BC282" s="755"/>
      <c r="BD282" s="758"/>
      <c r="BE282" s="767"/>
      <c r="BF282" s="767"/>
      <c r="BG282" s="767"/>
      <c r="BH282" s="748"/>
      <c r="BI282" s="767"/>
      <c r="BJ282" s="758"/>
      <c r="BK282" s="767"/>
      <c r="BL282" s="767"/>
      <c r="BM282" s="767"/>
      <c r="BN282" s="767"/>
      <c r="BO282" s="768"/>
      <c r="BP282" s="758"/>
      <c r="BQ282" s="748"/>
      <c r="BR282" s="748"/>
      <c r="BS282" s="748"/>
      <c r="BT282" s="767"/>
      <c r="BU282" s="252"/>
      <c r="BV282" s="758"/>
      <c r="BW282" s="767"/>
      <c r="BX282" s="767"/>
      <c r="BY282" s="767"/>
      <c r="BZ282" s="767"/>
      <c r="CA282" s="252"/>
      <c r="CB282" s="758"/>
      <c r="CC282" s="755"/>
      <c r="CD282" s="755"/>
      <c r="CE282" s="755"/>
      <c r="CF282" s="755"/>
      <c r="CG282" s="755"/>
      <c r="CH282" s="758"/>
      <c r="CI282" s="755"/>
      <c r="CJ282" s="755"/>
      <c r="CK282" s="755"/>
      <c r="CL282" s="755"/>
      <c r="CM282" s="755"/>
      <c r="CN282" s="758"/>
      <c r="CO282" s="755"/>
      <c r="CP282" s="756"/>
      <c r="CQ282" s="757"/>
      <c r="CR282" s="757"/>
      <c r="CS282" s="757"/>
      <c r="CT282" s="758"/>
      <c r="CU282" s="767"/>
      <c r="CV282" s="767"/>
      <c r="CW282" s="767"/>
      <c r="CX282" s="767"/>
      <c r="CY282" s="748"/>
      <c r="CZ282" s="787"/>
      <c r="DA282" s="755"/>
      <c r="DB282" s="755"/>
      <c r="DC282" s="755"/>
      <c r="DD282" s="755"/>
      <c r="DE282" s="755"/>
      <c r="DF282" s="758"/>
      <c r="DG282" s="755"/>
      <c r="DH282" s="755"/>
      <c r="DI282" s="755"/>
      <c r="DJ282" s="755"/>
      <c r="DK282" s="755"/>
      <c r="DL282" s="758"/>
      <c r="DM282" s="755"/>
      <c r="DN282" s="755"/>
      <c r="DO282" s="755"/>
      <c r="DP282" s="755"/>
      <c r="DQ282" s="755"/>
      <c r="DR282" s="758"/>
      <c r="DS282" s="755"/>
      <c r="DT282" s="755"/>
      <c r="DU282" s="755"/>
      <c r="DV282" s="755"/>
      <c r="DW282" s="755"/>
      <c r="DX282" s="758"/>
      <c r="DY282" s="758"/>
      <c r="DZ282" s="758"/>
      <c r="EA282" s="758"/>
      <c r="EB282" s="748"/>
      <c r="EC282" s="767"/>
      <c r="ED282" s="758"/>
      <c r="EE282" s="758"/>
      <c r="EF282" s="758"/>
      <c r="EG282" s="767"/>
      <c r="EH282" s="758"/>
      <c r="EI282" s="748"/>
      <c r="EJ282" s="758"/>
      <c r="EK282" s="755"/>
      <c r="EL282" s="755"/>
      <c r="EM282" s="755"/>
      <c r="EN282" s="755"/>
      <c r="EO282" s="755"/>
      <c r="EP282" s="787"/>
      <c r="EQ282" s="748"/>
      <c r="ER282" s="748"/>
      <c r="ES282" s="748"/>
      <c r="ET282" s="767"/>
      <c r="EU282" s="254"/>
      <c r="EV282" s="758"/>
      <c r="EW282" s="252"/>
      <c r="EX282" s="252"/>
      <c r="EY282" s="252"/>
      <c r="EZ282" s="757"/>
      <c r="FA282" s="757"/>
      <c r="FB282" s="758"/>
      <c r="FC282" s="755"/>
      <c r="FD282" s="755"/>
      <c r="FE282" s="755"/>
      <c r="FF282" s="755"/>
      <c r="FG282" s="755"/>
      <c r="FH282" s="758"/>
      <c r="FI282" s="755"/>
      <c r="FJ282" s="755"/>
      <c r="FK282" s="755"/>
      <c r="FL282" s="755"/>
      <c r="FM282" s="755"/>
      <c r="FN282" s="758"/>
      <c r="FO282" s="773"/>
      <c r="FP282" s="762"/>
      <c r="FQ282" s="766"/>
      <c r="FR282" s="768"/>
      <c r="FS282" s="767"/>
      <c r="FT282" s="758"/>
      <c r="FU282" s="755"/>
      <c r="FV282" s="755"/>
      <c r="FW282" s="755"/>
      <c r="FX282" s="755"/>
      <c r="FY282" s="755"/>
      <c r="FZ282" s="758"/>
      <c r="GA282" s="545"/>
      <c r="GB282" s="753"/>
      <c r="GC282" s="546"/>
      <c r="GD282" s="546"/>
      <c r="GE282" s="546"/>
      <c r="GF282" s="758"/>
      <c r="GG282" s="755"/>
      <c r="GH282" s="755"/>
      <c r="GI282" s="755"/>
      <c r="GJ282" s="755"/>
      <c r="GK282" s="755"/>
      <c r="GL282" s="764"/>
      <c r="GM282" s="755"/>
      <c r="GN282" s="755"/>
      <c r="GO282" s="755"/>
      <c r="GP282" s="755"/>
      <c r="GQ282" s="755"/>
      <c r="GR282" s="758"/>
      <c r="GS282" s="755"/>
      <c r="GT282" s="755"/>
      <c r="GU282" s="755"/>
      <c r="GV282" s="755"/>
      <c r="GW282" s="755"/>
      <c r="GX282" s="767"/>
      <c r="GY282" s="59"/>
      <c r="GZ282" s="59"/>
      <c r="HA282" s="59"/>
      <c r="HB282" s="792"/>
      <c r="HC282" s="792"/>
      <c r="HD282" s="5"/>
      <c r="HE282" s="758"/>
      <c r="HF282" s="767"/>
      <c r="HG282" s="767"/>
      <c r="HH282" s="767"/>
      <c r="HI282" s="767"/>
      <c r="HJ282" s="767"/>
      <c r="HK282" s="758"/>
      <c r="HL282" s="748"/>
      <c r="HM282" s="748"/>
      <c r="HN282" s="748"/>
      <c r="HO282" s="767"/>
      <c r="HP282" s="748"/>
      <c r="HQ282" s="758"/>
      <c r="HR282" s="748"/>
      <c r="HS282" s="748"/>
      <c r="HT282" s="748"/>
      <c r="HU282" s="758"/>
      <c r="HV282" s="758"/>
      <c r="HW282" s="758"/>
      <c r="HX282" s="748"/>
      <c r="HY282" s="787"/>
      <c r="HZ282" s="787"/>
      <c r="IA282" s="758"/>
      <c r="IB282" s="758"/>
      <c r="IC282" s="758"/>
      <c r="ID282" s="755"/>
      <c r="IE282" s="755"/>
      <c r="IF282" s="755"/>
      <c r="IG282" s="755"/>
      <c r="IH282" s="755"/>
      <c r="II282" s="758"/>
      <c r="IJ282" s="767"/>
      <c r="IK282" s="767"/>
      <c r="IL282" s="767"/>
      <c r="IM282" s="757"/>
      <c r="IN282" s="758"/>
      <c r="IO282" s="748"/>
      <c r="IP282" s="767"/>
      <c r="IQ282" s="767"/>
      <c r="IR282" s="767"/>
      <c r="IS282" s="767"/>
      <c r="IT282" s="757"/>
      <c r="IU282" s="767"/>
      <c r="IV282" s="755"/>
      <c r="IW282" s="756"/>
      <c r="IX282" s="757"/>
      <c r="IY282" s="757"/>
      <c r="IZ282" s="757"/>
      <c r="JA282" s="758"/>
      <c r="JB282" s="5"/>
      <c r="JC282" s="753"/>
      <c r="JD282" s="546"/>
      <c r="JE282" s="546"/>
      <c r="JF282" s="546"/>
      <c r="JG282" s="5"/>
      <c r="JH282" s="5"/>
      <c r="JL282" s="5"/>
      <c r="JN282" s="5"/>
      <c r="JO282" s="61"/>
      <c r="JP282" s="59"/>
      <c r="JQ282" s="59"/>
      <c r="JR282" s="59"/>
      <c r="JS282" s="61"/>
      <c r="JT282" s="61"/>
      <c r="JU282" s="59"/>
      <c r="JV282" s="59"/>
      <c r="JW282" s="5"/>
      <c r="JX282" s="5"/>
      <c r="JZ282" s="5"/>
      <c r="KA282" s="252"/>
      <c r="KB282" s="252"/>
      <c r="KD282" s="257"/>
      <c r="KE282" s="258"/>
      <c r="KF282" s="258"/>
      <c r="KG282" s="258"/>
    </row>
    <row r="283" spans="1:376" ht="14.25" customHeight="1" x14ac:dyDescent="0.15">
      <c r="A283" s="2352" t="str">
        <f t="shared" si="2"/>
        <v>根みつば数量</v>
      </c>
      <c r="B283" s="250" t="s">
        <v>49</v>
      </c>
      <c r="C283" s="394" t="s">
        <v>93</v>
      </c>
      <c r="D283" s="917">
        <v>0</v>
      </c>
      <c r="E283" s="918">
        <v>0</v>
      </c>
      <c r="F283" s="922">
        <v>0</v>
      </c>
      <c r="G283" s="924">
        <v>0</v>
      </c>
      <c r="H283" s="918">
        <v>0.32400000000000001</v>
      </c>
      <c r="I283" s="961">
        <v>0.53800000000000003</v>
      </c>
      <c r="J283" s="920">
        <v>0.59699999999999998</v>
      </c>
      <c r="K283" s="918">
        <v>0.505</v>
      </c>
      <c r="L283" s="922">
        <v>0.63100000000000001</v>
      </c>
      <c r="M283" s="920">
        <v>1.0049999999999999</v>
      </c>
      <c r="N283" s="926">
        <v>2.5670000000000002</v>
      </c>
      <c r="O283" s="922">
        <v>1.7450000000000001</v>
      </c>
      <c r="P283" s="920">
        <v>0.16200000000000001</v>
      </c>
      <c r="Q283" s="918">
        <v>1.7999999999999999E-2</v>
      </c>
      <c r="R283" s="923">
        <v>0</v>
      </c>
      <c r="S283" s="924">
        <v>0</v>
      </c>
      <c r="T283" s="1087">
        <v>0</v>
      </c>
      <c r="U283" s="922"/>
      <c r="V283" s="924"/>
      <c r="W283" s="1077"/>
      <c r="X283" s="925"/>
      <c r="Y283" s="924"/>
      <c r="Z283" s="926"/>
      <c r="AA283" s="923"/>
      <c r="AB283" s="927"/>
      <c r="AC283" s="926"/>
      <c r="AD283" s="922"/>
      <c r="AE283" s="920"/>
      <c r="AF283" s="1086"/>
      <c r="AG283" s="922"/>
      <c r="AH283" s="920"/>
      <c r="AI283" s="918"/>
      <c r="AJ283" s="922"/>
      <c r="AK283" s="920"/>
      <c r="AL283" s="918"/>
      <c r="AM283" s="928"/>
      <c r="AO283" s="59"/>
      <c r="AP283" s="55"/>
      <c r="AR283" s="1576"/>
      <c r="AS283" s="1576"/>
      <c r="AT283" s="1576"/>
      <c r="AU283" s="1576"/>
      <c r="AV283" s="1576"/>
      <c r="AY283" s="770"/>
      <c r="AZ283" s="778"/>
      <c r="BA283" s="768"/>
      <c r="BB283" s="748"/>
      <c r="BC283" s="767"/>
      <c r="BD283" s="758"/>
      <c r="BE283" s="748"/>
      <c r="BF283" s="748"/>
      <c r="BG283" s="748"/>
      <c r="BH283" s="767"/>
      <c r="BI283" s="748"/>
      <c r="BJ283" s="758"/>
      <c r="BK283" s="767"/>
      <c r="BL283" s="767"/>
      <c r="BM283" s="767"/>
      <c r="BN283" s="748"/>
      <c r="BO283" s="767"/>
      <c r="BP283" s="787"/>
      <c r="BQ283" s="767"/>
      <c r="BR283" s="767"/>
      <c r="BS283" s="767"/>
      <c r="BT283" s="748"/>
      <c r="BU283" s="748"/>
      <c r="BV283" s="758"/>
      <c r="BW283" s="755"/>
      <c r="BX283" s="755"/>
      <c r="BY283" s="755"/>
      <c r="BZ283" s="755"/>
      <c r="CA283" s="755"/>
      <c r="CB283" s="787"/>
      <c r="CC283" s="755"/>
      <c r="CD283" s="755"/>
      <c r="CE283" s="755"/>
      <c r="CF283" s="755"/>
      <c r="CG283" s="755"/>
      <c r="CH283" s="787"/>
      <c r="CI283" s="748"/>
      <c r="CJ283" s="748"/>
      <c r="CK283" s="748"/>
      <c r="CL283" s="767"/>
      <c r="CM283" s="767"/>
      <c r="CN283" s="787"/>
      <c r="CO283" s="748"/>
      <c r="CP283" s="748"/>
      <c r="CQ283" s="748"/>
      <c r="CR283" s="767"/>
      <c r="CS283" s="767"/>
      <c r="CT283" s="758"/>
      <c r="CU283" s="755"/>
      <c r="CV283" s="756"/>
      <c r="CW283" s="757"/>
      <c r="CX283" s="767"/>
      <c r="CY283" s="767"/>
      <c r="CZ283" s="787"/>
      <c r="DA283" s="748"/>
      <c r="DB283" s="748"/>
      <c r="DC283" s="748"/>
      <c r="DD283" s="768"/>
      <c r="DE283" s="768"/>
      <c r="DF283" s="787"/>
      <c r="DG283" s="755"/>
      <c r="DH283" s="755"/>
      <c r="DI283" s="755"/>
      <c r="DJ283" s="755"/>
      <c r="DK283" s="755"/>
      <c r="DL283" s="748"/>
      <c r="DM283" s="767"/>
      <c r="DN283" s="1344"/>
      <c r="DO283" s="767"/>
      <c r="DP283" s="758"/>
      <c r="DQ283" s="767"/>
      <c r="DR283" s="748"/>
      <c r="DS283" s="770"/>
      <c r="DT283" s="770"/>
      <c r="DU283" s="770"/>
      <c r="DV283" s="748"/>
      <c r="DW283" s="767"/>
      <c r="DX283" s="787"/>
      <c r="DY283" s="758"/>
      <c r="DZ283" s="758"/>
      <c r="EA283" s="758"/>
      <c r="EB283" s="767"/>
      <c r="EC283" s="758"/>
      <c r="ED283" s="767"/>
      <c r="EE283" s="755"/>
      <c r="EF283" s="756"/>
      <c r="EG283" s="757"/>
      <c r="EH283" s="757"/>
      <c r="EI283" s="757"/>
      <c r="EJ283" s="758"/>
      <c r="EK283" s="252"/>
      <c r="EL283" s="252"/>
      <c r="EM283" s="252"/>
      <c r="EN283" s="748"/>
      <c r="EO283" s="767"/>
      <c r="EP283" s="787"/>
      <c r="EQ283" s="755"/>
      <c r="ER283" s="755"/>
      <c r="ES283" s="755"/>
      <c r="ET283" s="755"/>
      <c r="EU283" s="755"/>
      <c r="EV283" s="787"/>
      <c r="EW283" s="748"/>
      <c r="EX283" s="748"/>
      <c r="EY283" s="748"/>
      <c r="EZ283" s="767"/>
      <c r="FA283" s="254"/>
      <c r="FB283" s="748"/>
      <c r="FC283" s="755"/>
      <c r="FD283" s="755"/>
      <c r="FE283" s="755"/>
      <c r="FF283" s="755"/>
      <c r="FG283" s="755"/>
      <c r="FH283" s="784"/>
      <c r="FI283" s="767"/>
      <c r="FJ283" s="767"/>
      <c r="FK283" s="767"/>
      <c r="FL283" s="767"/>
      <c r="FM283" s="748"/>
      <c r="FN283" s="758"/>
      <c r="FO283" s="755"/>
      <c r="FP283" s="755"/>
      <c r="FQ283" s="755"/>
      <c r="FR283" s="755"/>
      <c r="FS283" s="755"/>
      <c r="FT283" s="748"/>
      <c r="FU283" s="755"/>
      <c r="FV283" s="755"/>
      <c r="FW283" s="755"/>
      <c r="FX283" s="755"/>
      <c r="FY283" s="755"/>
      <c r="FZ283" s="787"/>
      <c r="GA283" s="755"/>
      <c r="GB283" s="755"/>
      <c r="GC283" s="755"/>
      <c r="GD283" s="755"/>
      <c r="GE283" s="755"/>
      <c r="GF283" s="787"/>
      <c r="GG283" s="545"/>
      <c r="GH283" s="753"/>
      <c r="GI283" s="546"/>
      <c r="GJ283" s="546"/>
      <c r="GK283" s="546"/>
      <c r="GL283" s="787"/>
      <c r="GM283" s="755"/>
      <c r="GN283" s="755"/>
      <c r="GO283" s="755"/>
      <c r="GP283" s="755"/>
      <c r="GQ283" s="755"/>
      <c r="GR283" s="827"/>
      <c r="GS283" s="755"/>
      <c r="GT283" s="755"/>
      <c r="GU283" s="755"/>
      <c r="GV283" s="755"/>
      <c r="GW283" s="755"/>
      <c r="GX283" s="748"/>
      <c r="GY283" s="755"/>
      <c r="GZ283" s="755"/>
      <c r="HA283" s="755"/>
      <c r="HB283" s="755"/>
      <c r="HC283" s="755"/>
      <c r="HD283" s="748"/>
      <c r="HE283" s="5"/>
      <c r="HF283" s="5"/>
      <c r="HG283" s="5"/>
      <c r="HH283" s="58"/>
      <c r="HI283" s="5"/>
      <c r="HJ283" s="792"/>
      <c r="HK283" s="758"/>
      <c r="HL283" s="767"/>
      <c r="HM283" s="767"/>
      <c r="HN283" s="767"/>
      <c r="HO283" s="748"/>
      <c r="HP283" s="748"/>
      <c r="HQ283" s="748"/>
      <c r="HR283" s="748"/>
      <c r="HS283" s="748"/>
      <c r="HT283" s="748"/>
      <c r="HU283" s="758"/>
      <c r="HV283" s="748"/>
      <c r="HW283" s="748"/>
      <c r="HX283" s="758"/>
      <c r="HY283" s="758"/>
      <c r="HZ283" s="758"/>
      <c r="IA283" s="758"/>
      <c r="IB283" s="787"/>
      <c r="IC283" s="787"/>
      <c r="ID283" s="755"/>
      <c r="IE283" s="755"/>
      <c r="IF283" s="755"/>
      <c r="IG283" s="755"/>
      <c r="IH283" s="755"/>
      <c r="II283" s="758"/>
      <c r="IJ283" s="755"/>
      <c r="IK283" s="755"/>
      <c r="IL283" s="755"/>
      <c r="IM283" s="755"/>
      <c r="IN283" s="755"/>
      <c r="IO283" s="748"/>
      <c r="IP283" s="767"/>
      <c r="IQ283" s="767"/>
      <c r="IR283" s="767"/>
      <c r="IS283" s="767"/>
      <c r="IT283" s="767"/>
      <c r="IU283" s="748"/>
      <c r="IV283" s="755"/>
      <c r="IW283" s="755"/>
      <c r="IX283" s="755"/>
      <c r="IY283" s="755"/>
      <c r="IZ283" s="755"/>
      <c r="JA283" s="767"/>
      <c r="JB283" s="758"/>
      <c r="JC283" s="758"/>
      <c r="JD283" s="758"/>
      <c r="JE283" s="758"/>
      <c r="JF283" s="757"/>
      <c r="JG283" s="748"/>
      <c r="JI283" s="753"/>
      <c r="JJ283" s="546"/>
      <c r="JK283" s="546"/>
      <c r="JL283" s="546"/>
      <c r="JM283" s="101"/>
      <c r="JN283" s="565"/>
      <c r="JO283" s="565"/>
      <c r="JP283" s="565"/>
      <c r="JQ283" s="565"/>
      <c r="JR283" s="565"/>
      <c r="JS283" s="5"/>
      <c r="JT283" s="5"/>
      <c r="JW283" s="61"/>
      <c r="JX283" s="59"/>
      <c r="JY283" s="59"/>
      <c r="JZ283" s="61"/>
      <c r="KA283" s="61"/>
      <c r="KB283" s="59"/>
      <c r="KC283" s="59"/>
      <c r="KD283" s="5"/>
      <c r="KG283" s="5"/>
      <c r="KH283" s="5"/>
      <c r="KI283" s="5"/>
      <c r="KK283" s="257"/>
      <c r="KL283" s="258"/>
      <c r="KM283" s="258"/>
      <c r="KN283" s="258"/>
    </row>
    <row r="284" spans="1:376" ht="14.25" customHeight="1" x14ac:dyDescent="0.15">
      <c r="A284" s="2352" t="str">
        <f t="shared" si="2"/>
        <v>根みつば金額</v>
      </c>
      <c r="B284" s="2350" t="str">
        <f>B283</f>
        <v>根みつば</v>
      </c>
      <c r="C284" s="395" t="s">
        <v>94</v>
      </c>
      <c r="D284" s="929">
        <v>0</v>
      </c>
      <c r="E284" s="930">
        <v>0</v>
      </c>
      <c r="F284" s="934">
        <v>0</v>
      </c>
      <c r="G284" s="936">
        <v>0</v>
      </c>
      <c r="H284" s="930">
        <v>395.82</v>
      </c>
      <c r="I284" s="986">
        <v>586.98</v>
      </c>
      <c r="J284" s="932">
        <v>626.69200000000001</v>
      </c>
      <c r="K284" s="930">
        <v>544.80600000000004</v>
      </c>
      <c r="L284" s="934">
        <v>667.57</v>
      </c>
      <c r="M284" s="932">
        <v>1007.316</v>
      </c>
      <c r="N284" s="938">
        <v>2070.4079999999999</v>
      </c>
      <c r="O284" s="934">
        <v>1278.0719999999999</v>
      </c>
      <c r="P284" s="972">
        <v>86.022000000000006</v>
      </c>
      <c r="Q284" s="930">
        <v>12.852</v>
      </c>
      <c r="R284" s="935">
        <v>0</v>
      </c>
      <c r="S284" s="936">
        <v>0</v>
      </c>
      <c r="T284" s="985">
        <v>0</v>
      </c>
      <c r="U284" s="934"/>
      <c r="V284" s="936"/>
      <c r="W284" s="1078"/>
      <c r="X284" s="937"/>
      <c r="Y284" s="936"/>
      <c r="Z284" s="938"/>
      <c r="AA284" s="935"/>
      <c r="AB284" s="939"/>
      <c r="AC284" s="930"/>
      <c r="AD284" s="934"/>
      <c r="AE284" s="932"/>
      <c r="AF284" s="1084"/>
      <c r="AG284" s="934"/>
      <c r="AH284" s="932"/>
      <c r="AI284" s="930"/>
      <c r="AJ284" s="934"/>
      <c r="AK284" s="932"/>
      <c r="AL284" s="930"/>
      <c r="AM284" s="940"/>
      <c r="AO284" s="59"/>
      <c r="AP284" s="55"/>
      <c r="AR284" s="1576"/>
      <c r="AS284" s="1576"/>
      <c r="AT284" s="1576"/>
      <c r="AU284" s="1576"/>
      <c r="AV284" s="1576"/>
      <c r="AZ284" s="756"/>
      <c r="BA284" s="757"/>
      <c r="BB284" s="748"/>
      <c r="BC284" s="252"/>
      <c r="BD284" s="758"/>
      <c r="BE284" s="748"/>
      <c r="BF284" s="748"/>
      <c r="BG284" s="748"/>
      <c r="BH284" s="748"/>
      <c r="BI284" s="767"/>
      <c r="BJ284" s="787"/>
      <c r="BK284" s="770"/>
      <c r="BL284" s="770"/>
      <c r="BM284" s="770"/>
      <c r="BN284" s="770"/>
      <c r="BO284" s="767"/>
      <c r="BP284" s="787"/>
      <c r="BQ284" s="755"/>
      <c r="BR284" s="755"/>
      <c r="BS284" s="755"/>
      <c r="BT284" s="755"/>
      <c r="BU284" s="755"/>
      <c r="BV284" s="758"/>
      <c r="BW284" s="767"/>
      <c r="BX284" s="767"/>
      <c r="BY284" s="767"/>
      <c r="BZ284" s="748"/>
      <c r="CA284" s="767"/>
      <c r="CB284" s="758"/>
      <c r="CC284" s="748"/>
      <c r="CD284" s="748"/>
      <c r="CE284" s="748"/>
      <c r="CF284" s="748"/>
      <c r="CG284" s="767"/>
      <c r="CH284" s="758"/>
      <c r="CI284" s="767"/>
      <c r="CJ284" s="767"/>
      <c r="CK284" s="767"/>
      <c r="CL284" s="757"/>
      <c r="CM284" s="767"/>
      <c r="CN284" s="758"/>
      <c r="CO284" s="755"/>
      <c r="CP284" s="755"/>
      <c r="CQ284" s="755"/>
      <c r="CR284" s="755"/>
      <c r="CS284" s="755"/>
      <c r="CT284" s="758"/>
      <c r="CU284" s="755"/>
      <c r="CV284" s="755"/>
      <c r="CW284" s="755"/>
      <c r="CX284" s="755"/>
      <c r="CY284" s="755"/>
      <c r="CZ284" s="758"/>
      <c r="DA284" s="748"/>
      <c r="DB284" s="1343"/>
      <c r="DC284" s="748"/>
      <c r="DD284" s="767"/>
      <c r="DE284" s="767"/>
      <c r="DF284" s="758"/>
      <c r="DG284" s="748"/>
      <c r="DH284" s="748"/>
      <c r="DI284" s="748"/>
      <c r="DJ284" s="748"/>
      <c r="DK284" s="748"/>
      <c r="DL284" s="758"/>
      <c r="DM284" s="758"/>
      <c r="DN284" s="758"/>
      <c r="DO284" s="758"/>
      <c r="DP284" s="758"/>
      <c r="DQ284" s="748"/>
      <c r="DR284" s="767"/>
      <c r="DS284" s="767"/>
      <c r="DT284" s="767"/>
      <c r="DU284" s="767"/>
      <c r="DV284" s="757"/>
      <c r="DW284" s="254"/>
      <c r="DX284" s="758"/>
      <c r="DY284" s="755"/>
      <c r="DZ284" s="755"/>
      <c r="EA284" s="755"/>
      <c r="EB284" s="755"/>
      <c r="EC284" s="755"/>
      <c r="ED284" s="758"/>
      <c r="EE284" s="748"/>
      <c r="EF284" s="748"/>
      <c r="EG284" s="748"/>
      <c r="EH284" s="767"/>
      <c r="EI284" s="757"/>
      <c r="EJ284" s="758"/>
      <c r="EK284" s="767"/>
      <c r="EL284" s="767"/>
      <c r="EM284" s="767"/>
      <c r="EN284" s="748"/>
      <c r="EO284" s="767"/>
      <c r="EP284" s="780"/>
      <c r="EQ284" s="755"/>
      <c r="ER284" s="755"/>
      <c r="ES284" s="755"/>
      <c r="ET284" s="755"/>
      <c r="EU284" s="755"/>
      <c r="EV284" s="748"/>
      <c r="EW284" s="748"/>
      <c r="EX284" s="748"/>
      <c r="EY284" s="748"/>
      <c r="EZ284" s="767"/>
      <c r="FA284" s="748"/>
      <c r="FB284" s="758"/>
      <c r="FC284" s="748"/>
      <c r="FD284" s="748"/>
      <c r="FE284" s="748"/>
      <c r="FF284" s="767"/>
      <c r="FG284" s="766"/>
      <c r="FH284" s="758"/>
      <c r="FI284" s="770"/>
      <c r="FJ284" s="770"/>
      <c r="FK284" s="770"/>
      <c r="FL284" s="766"/>
      <c r="FM284" s="767"/>
      <c r="FN284" s="758"/>
      <c r="FO284" s="545"/>
      <c r="FP284" s="753"/>
      <c r="FQ284" s="546"/>
      <c r="FR284" s="546"/>
      <c r="FS284" s="546"/>
      <c r="FT284" s="758"/>
      <c r="FU284" s="755"/>
      <c r="FV284" s="755"/>
      <c r="FW284" s="755"/>
      <c r="FX284" s="755"/>
      <c r="FY284" s="755"/>
      <c r="FZ284" s="764"/>
      <c r="GA284" s="755"/>
      <c r="GB284" s="755"/>
      <c r="GC284" s="755"/>
      <c r="GD284" s="755"/>
      <c r="GE284" s="755"/>
      <c r="GF284" s="758"/>
      <c r="GG284" s="755"/>
      <c r="GH284" s="755"/>
      <c r="GI284" s="755"/>
      <c r="GJ284" s="755"/>
      <c r="GK284" s="755"/>
      <c r="GL284" s="767"/>
      <c r="GM284" s="792"/>
      <c r="GN284" s="792"/>
      <c r="GO284" s="792"/>
      <c r="GP284" s="59"/>
      <c r="GQ284" s="792"/>
      <c r="GR284" s="792"/>
      <c r="GS284" s="748"/>
      <c r="GT284" s="767"/>
      <c r="GU284" s="767"/>
      <c r="GV284" s="767"/>
      <c r="GW284" s="767"/>
      <c r="GX284" s="748"/>
      <c r="GY284" s="758"/>
      <c r="GZ284" s="764"/>
      <c r="HA284" s="764"/>
      <c r="HB284" s="764"/>
      <c r="HC284" s="764"/>
      <c r="HD284" s="758"/>
      <c r="HE284" s="758"/>
      <c r="HF284" s="755"/>
      <c r="HG284" s="756"/>
      <c r="HH284" s="768"/>
      <c r="HI284" s="787"/>
      <c r="HJ284" s="758"/>
      <c r="HK284" s="758"/>
      <c r="HL284" s="755"/>
      <c r="HM284" s="755"/>
      <c r="HN284" s="755"/>
      <c r="HO284" s="755"/>
      <c r="HP284" s="755"/>
      <c r="HQ284" s="748"/>
      <c r="HR284" s="748"/>
      <c r="HS284" s="748"/>
      <c r="HT284" s="748"/>
      <c r="HU284" s="758"/>
      <c r="HV284" s="767"/>
      <c r="HW284" s="758"/>
      <c r="HX284" s="767"/>
      <c r="HY284" s="767"/>
      <c r="HZ284" s="767"/>
      <c r="IA284" s="748"/>
      <c r="IB284" s="767"/>
      <c r="IC284" s="767"/>
      <c r="ID284" s="755"/>
      <c r="IE284" s="755"/>
      <c r="IF284" s="755"/>
      <c r="IG284" s="755"/>
      <c r="IH284" s="755"/>
      <c r="II284" s="748"/>
      <c r="IJ284" s="758"/>
      <c r="IK284" s="758"/>
      <c r="IL284" s="758"/>
      <c r="IM284" s="758"/>
      <c r="IN284" s="758"/>
      <c r="IO284" s="758"/>
      <c r="IQ284" s="753"/>
      <c r="IR284" s="546"/>
      <c r="IS284" s="546"/>
      <c r="IT284" s="546"/>
      <c r="IU284" s="5"/>
      <c r="IV284" s="565"/>
      <c r="IW284" s="565"/>
      <c r="IX284" s="565"/>
      <c r="IY284" s="565"/>
      <c r="IZ284" s="565"/>
      <c r="JA284" s="5"/>
      <c r="JB284" s="5"/>
      <c r="JD284" s="61"/>
      <c r="JE284" s="59"/>
      <c r="JF284" s="59"/>
      <c r="JG284" s="5"/>
      <c r="JI284" s="257"/>
      <c r="JJ284" s="258"/>
      <c r="JK284" s="258"/>
      <c r="JL284" s="258"/>
    </row>
    <row r="285" spans="1:376" ht="14.25" customHeight="1" x14ac:dyDescent="0.15">
      <c r="A285" s="2352" t="str">
        <f t="shared" si="2"/>
        <v>根みつば価格</v>
      </c>
      <c r="B285" s="2351" t="str">
        <f>B283</f>
        <v>根みつば</v>
      </c>
      <c r="C285" s="417" t="s">
        <v>96</v>
      </c>
      <c r="D285" s="941">
        <v>0</v>
      </c>
      <c r="E285" s="942">
        <v>0</v>
      </c>
      <c r="F285" s="946">
        <v>0</v>
      </c>
      <c r="G285" s="948">
        <v>0</v>
      </c>
      <c r="H285" s="942">
        <v>1222</v>
      </c>
      <c r="I285" s="943">
        <v>1091</v>
      </c>
      <c r="J285" s="944">
        <v>1050</v>
      </c>
      <c r="K285" s="942">
        <v>1079</v>
      </c>
      <c r="L285" s="946">
        <v>1058</v>
      </c>
      <c r="M285" s="944">
        <v>1002</v>
      </c>
      <c r="N285" s="942">
        <v>807</v>
      </c>
      <c r="O285" s="946">
        <v>732</v>
      </c>
      <c r="P285" s="944">
        <v>531</v>
      </c>
      <c r="Q285" s="942">
        <v>714</v>
      </c>
      <c r="R285" s="947">
        <v>0</v>
      </c>
      <c r="S285" s="944">
        <v>0</v>
      </c>
      <c r="T285" s="942">
        <v>0</v>
      </c>
      <c r="U285" s="946"/>
      <c r="V285" s="948"/>
      <c r="W285" s="980"/>
      <c r="X285" s="947"/>
      <c r="Y285" s="948"/>
      <c r="Z285" s="949"/>
      <c r="AA285" s="947"/>
      <c r="AB285" s="950"/>
      <c r="AC285" s="942"/>
      <c r="AD285" s="946"/>
      <c r="AE285" s="944"/>
      <c r="AF285" s="1085"/>
      <c r="AG285" s="946"/>
      <c r="AH285" s="944"/>
      <c r="AI285" s="942"/>
      <c r="AJ285" s="946"/>
      <c r="AK285" s="944"/>
      <c r="AL285" s="942"/>
      <c r="AM285" s="951"/>
      <c r="AP285" s="55"/>
      <c r="AQ285" s="784"/>
      <c r="AR285" s="1576"/>
      <c r="AS285" s="1576"/>
      <c r="AT285" s="1576"/>
      <c r="AU285" s="1576"/>
      <c r="AV285" s="1576"/>
      <c r="AW285" s="787"/>
      <c r="AY285" s="767"/>
      <c r="AZ285" s="767"/>
      <c r="BA285" s="767"/>
      <c r="BB285" s="767"/>
      <c r="BC285" s="767"/>
      <c r="BD285" s="758"/>
      <c r="BE285" s="767"/>
      <c r="BF285" s="767"/>
      <c r="BG285" s="767"/>
      <c r="BH285" s="748"/>
      <c r="BI285" s="767"/>
      <c r="BJ285" s="758"/>
      <c r="BK285" s="748"/>
      <c r="BL285" s="748"/>
      <c r="BM285" s="748"/>
      <c r="BN285" s="767"/>
      <c r="BO285" s="767"/>
      <c r="BP285" s="758"/>
      <c r="BQ285" s="767"/>
      <c r="BR285" s="767"/>
      <c r="BS285" s="767"/>
      <c r="BT285" s="748"/>
      <c r="BU285" s="748"/>
      <c r="BV285" s="758"/>
      <c r="BW285" s="755"/>
      <c r="BX285" s="755"/>
      <c r="BY285" s="755"/>
      <c r="BZ285" s="755"/>
      <c r="CA285" s="755"/>
      <c r="CB285" s="758"/>
      <c r="CC285" s="767"/>
      <c r="CD285" s="767"/>
      <c r="CE285" s="767"/>
      <c r="CF285" s="748"/>
      <c r="CG285" s="748"/>
      <c r="CH285" s="758"/>
      <c r="CI285" s="767"/>
      <c r="CJ285" s="767"/>
      <c r="CK285" s="767"/>
      <c r="CL285" s="748"/>
      <c r="CM285" s="757"/>
      <c r="CN285" s="758"/>
      <c r="CO285" s="748"/>
      <c r="CP285" s="748"/>
      <c r="CQ285" s="748"/>
      <c r="CR285" s="767"/>
      <c r="CS285" s="767"/>
      <c r="CT285" s="758"/>
      <c r="CU285" s="755"/>
      <c r="CV285" s="755"/>
      <c r="CW285" s="755"/>
      <c r="CX285" s="755"/>
      <c r="CY285" s="755"/>
      <c r="CZ285" s="758"/>
      <c r="DA285" s="767"/>
      <c r="DB285" s="1344"/>
      <c r="DC285" s="767"/>
      <c r="DD285" s="748"/>
      <c r="DE285" s="767"/>
      <c r="DF285" s="758"/>
      <c r="DG285" s="758"/>
      <c r="DH285" s="758"/>
      <c r="DI285" s="758"/>
      <c r="DJ285" s="748"/>
      <c r="DK285" s="767"/>
      <c r="DL285" s="758"/>
      <c r="DM285" s="758"/>
      <c r="DN285" s="758"/>
      <c r="DO285" s="758"/>
      <c r="DP285" s="770"/>
      <c r="DQ285" s="252"/>
      <c r="DR285" s="767"/>
      <c r="DS285" s="252"/>
      <c r="DT285" s="252"/>
      <c r="DU285" s="252"/>
      <c r="DV285" s="748"/>
      <c r="DW285" s="254"/>
      <c r="DX285" s="758"/>
      <c r="DY285" s="755"/>
      <c r="DZ285" s="755"/>
      <c r="EA285" s="755"/>
      <c r="EB285" s="755"/>
      <c r="EC285" s="755"/>
      <c r="ED285" s="758"/>
      <c r="EE285" s="767"/>
      <c r="EF285" s="767"/>
      <c r="EG285" s="767"/>
      <c r="EH285" s="757"/>
      <c r="EI285" s="767"/>
      <c r="EJ285" s="758"/>
      <c r="EK285" s="767"/>
      <c r="EL285" s="767"/>
      <c r="EM285" s="767"/>
      <c r="EN285" s="767"/>
      <c r="EO285" s="767"/>
      <c r="EP285" s="758"/>
      <c r="EQ285" s="755"/>
      <c r="ER285" s="755"/>
      <c r="ES285" s="755"/>
      <c r="ET285" s="755"/>
      <c r="EU285" s="755"/>
      <c r="EV285" s="758"/>
      <c r="EW285" s="748"/>
      <c r="EX285" s="748"/>
      <c r="EY285" s="748"/>
      <c r="EZ285" s="767"/>
      <c r="FA285" s="758"/>
      <c r="FB285" s="758"/>
      <c r="FC285" s="755"/>
      <c r="FD285" s="755"/>
      <c r="FE285" s="755"/>
      <c r="FF285" s="755"/>
      <c r="FG285" s="755"/>
      <c r="FH285" s="780"/>
      <c r="FI285" s="755"/>
      <c r="FJ285" s="755"/>
      <c r="FK285" s="755"/>
      <c r="FL285" s="755"/>
      <c r="FM285" s="755"/>
      <c r="FN285" s="758"/>
      <c r="FO285" s="252"/>
      <c r="FP285" s="252"/>
      <c r="FQ285" s="252"/>
      <c r="FR285" s="748"/>
      <c r="FS285" s="767"/>
      <c r="FT285" s="758"/>
      <c r="FU285" s="770"/>
      <c r="FV285" s="778"/>
      <c r="FW285" s="768"/>
      <c r="FX285" s="766"/>
      <c r="FY285" s="748"/>
      <c r="FZ285" s="758"/>
      <c r="GA285" s="773"/>
      <c r="GB285" s="762"/>
      <c r="GC285" s="766"/>
      <c r="GD285" s="766"/>
      <c r="GE285" s="766"/>
      <c r="GF285" s="758"/>
      <c r="GG285" s="545"/>
      <c r="GH285" s="753"/>
      <c r="GI285" s="546"/>
      <c r="GJ285" s="546"/>
      <c r="GK285" s="546"/>
      <c r="GL285" s="758"/>
      <c r="GM285" s="755"/>
      <c r="GN285" s="755"/>
      <c r="GO285" s="755"/>
      <c r="GP285" s="755"/>
      <c r="GQ285" s="755"/>
      <c r="GR285" s="758"/>
      <c r="GS285" s="755"/>
      <c r="GT285" s="755"/>
      <c r="GU285" s="755"/>
      <c r="GV285" s="755"/>
      <c r="GW285" s="755"/>
      <c r="GX285" s="767"/>
      <c r="GY285" s="758"/>
      <c r="GZ285" s="748"/>
      <c r="HA285" s="748"/>
      <c r="HB285" s="748"/>
      <c r="HC285" s="758"/>
      <c r="HD285" s="748"/>
      <c r="HE285" s="758"/>
      <c r="HF285" s="758"/>
      <c r="HG285" s="758"/>
      <c r="HH285" s="758"/>
      <c r="HI285" s="758"/>
      <c r="HJ285" s="768"/>
      <c r="HK285" s="758"/>
      <c r="HL285" s="755"/>
      <c r="HM285" s="755"/>
      <c r="HN285" s="755"/>
      <c r="HO285" s="755"/>
      <c r="HP285" s="755"/>
      <c r="HQ285" s="758"/>
      <c r="HR285" s="748"/>
      <c r="HS285" s="748"/>
      <c r="HT285" s="748"/>
      <c r="HU285" s="767"/>
      <c r="HV285" s="252"/>
      <c r="HW285" s="748"/>
      <c r="HX285" s="748"/>
      <c r="HY285" s="748"/>
      <c r="HZ285" s="748"/>
      <c r="IA285" s="748"/>
      <c r="IB285" s="757"/>
      <c r="IC285" s="767"/>
      <c r="ID285" s="755"/>
      <c r="IE285" s="756"/>
      <c r="IF285" s="757"/>
      <c r="IG285" s="757"/>
      <c r="IH285" s="748"/>
      <c r="II285" s="767"/>
      <c r="IJ285" s="755"/>
      <c r="IK285" s="755"/>
      <c r="IL285" s="755"/>
      <c r="IM285" s="755"/>
      <c r="IN285" s="755"/>
      <c r="IO285" s="767"/>
      <c r="IP285" s="755"/>
      <c r="IQ285" s="756"/>
      <c r="IR285" s="757"/>
      <c r="IS285" s="757"/>
      <c r="IT285" s="60"/>
      <c r="IU285" s="758"/>
      <c r="IW285" s="753"/>
      <c r="IX285" s="546"/>
      <c r="IY285" s="546"/>
      <c r="IZ285" s="546"/>
      <c r="JA285" s="5"/>
      <c r="JB285" s="565"/>
      <c r="JC285" s="565"/>
      <c r="JD285" s="565"/>
      <c r="JE285" s="565"/>
      <c r="JF285" s="565"/>
      <c r="JG285" s="101"/>
      <c r="JH285" s="5"/>
      <c r="JK285" s="5"/>
      <c r="JL285" s="5"/>
      <c r="JM285" s="5"/>
      <c r="JO285" s="61"/>
      <c r="JP285" s="59"/>
      <c r="JQ285" s="59"/>
      <c r="JR285" s="5"/>
      <c r="JT285" s="257"/>
      <c r="JU285" s="258"/>
      <c r="JV285" s="258"/>
      <c r="JW285" s="258"/>
    </row>
    <row r="286" spans="1:376" ht="14.25" customHeight="1" x14ac:dyDescent="0.15">
      <c r="A286" s="2352" t="str">
        <f t="shared" si="2"/>
        <v>切みつば数量</v>
      </c>
      <c r="B286" s="250" t="s">
        <v>51</v>
      </c>
      <c r="C286" s="394" t="s">
        <v>93</v>
      </c>
      <c r="D286" s="917">
        <v>0.53200000000000003</v>
      </c>
      <c r="E286" s="918">
        <v>0.48199999999999998</v>
      </c>
      <c r="F286" s="922">
        <v>0.46300000000000002</v>
      </c>
      <c r="G286" s="924">
        <v>0.23499999999999999</v>
      </c>
      <c r="H286" s="918">
        <v>0.221</v>
      </c>
      <c r="I286" s="961">
        <v>0.11799999999999999</v>
      </c>
      <c r="J286" s="920">
        <v>0.16200000000000001</v>
      </c>
      <c r="K286" s="918">
        <v>0.14099999999999999</v>
      </c>
      <c r="L286" s="922">
        <v>9.5000000000000001E-2</v>
      </c>
      <c r="M286" s="920">
        <v>6.8000000000000005E-2</v>
      </c>
      <c r="N286" s="926">
        <v>6.2E-2</v>
      </c>
      <c r="O286" s="922">
        <v>6.6000000000000003E-2</v>
      </c>
      <c r="P286" s="920">
        <v>2.5999999999999999E-2</v>
      </c>
      <c r="Q286" s="918">
        <v>1.9E-2</v>
      </c>
      <c r="R286" s="923">
        <v>0</v>
      </c>
      <c r="S286" s="924">
        <v>4.0000000000000001E-3</v>
      </c>
      <c r="T286" s="918">
        <v>5.0000000000000001E-3</v>
      </c>
      <c r="U286" s="922"/>
      <c r="V286" s="924"/>
      <c r="W286" s="1077"/>
      <c r="X286" s="925"/>
      <c r="Y286" s="924"/>
      <c r="Z286" s="926"/>
      <c r="AA286" s="923"/>
      <c r="AB286" s="927"/>
      <c r="AC286" s="926"/>
      <c r="AD286" s="922"/>
      <c r="AE286" s="920"/>
      <c r="AF286" s="1086"/>
      <c r="AG286" s="922"/>
      <c r="AH286" s="920"/>
      <c r="AI286" s="918"/>
      <c r="AJ286" s="922"/>
      <c r="AK286" s="920"/>
      <c r="AL286" s="918"/>
      <c r="AM286" s="928"/>
      <c r="AO286" s="59"/>
      <c r="AP286" s="55"/>
      <c r="AR286" s="1576"/>
      <c r="AS286" s="1576"/>
      <c r="AT286" s="1576"/>
      <c r="AU286" s="1576"/>
      <c r="AV286" s="1576"/>
      <c r="AX286" s="767"/>
      <c r="AY286" s="767"/>
      <c r="AZ286" s="767"/>
      <c r="BA286" s="767"/>
      <c r="BB286" s="768"/>
      <c r="BC286" s="767"/>
      <c r="BD286" s="758"/>
      <c r="BE286" s="755"/>
      <c r="BF286" s="755"/>
      <c r="BG286" s="755"/>
      <c r="BH286" s="755"/>
      <c r="BI286" s="755"/>
      <c r="BJ286" s="758"/>
      <c r="BK286" s="252"/>
      <c r="BL286" s="252"/>
      <c r="BM286" s="252"/>
      <c r="BN286" s="252"/>
      <c r="BO286" s="252"/>
      <c r="BP286" s="758"/>
      <c r="BQ286" s="767"/>
      <c r="BR286" s="767"/>
      <c r="BS286" s="767"/>
      <c r="BT286" s="748"/>
      <c r="BU286" s="767"/>
      <c r="BV286" s="787"/>
      <c r="BW286" s="755"/>
      <c r="BX286" s="755"/>
      <c r="BY286" s="755"/>
      <c r="BZ286" s="755"/>
      <c r="CA286" s="755"/>
      <c r="CB286" s="787"/>
      <c r="CC286" s="755"/>
      <c r="CD286" s="755"/>
      <c r="CE286" s="755"/>
      <c r="CF286" s="755"/>
      <c r="CG286" s="755"/>
      <c r="CH286" s="787"/>
      <c r="CI286" s="748"/>
      <c r="CJ286" s="748"/>
      <c r="CK286" s="748"/>
      <c r="CL286" s="767"/>
      <c r="CM286" s="748"/>
      <c r="CN286" s="758"/>
      <c r="CO286" s="767"/>
      <c r="CP286" s="767"/>
      <c r="CQ286" s="767"/>
      <c r="CR286" s="748"/>
      <c r="CS286" s="758"/>
      <c r="CT286" s="787"/>
      <c r="CU286" s="767"/>
      <c r="CV286" s="1344"/>
      <c r="CW286" s="767"/>
      <c r="CX286" s="767"/>
      <c r="CY286" s="767"/>
      <c r="CZ286" s="787"/>
      <c r="DA286" s="755"/>
      <c r="DB286" s="755"/>
      <c r="DC286" s="755"/>
      <c r="DD286" s="755"/>
      <c r="DE286" s="755"/>
      <c r="DF286" s="748"/>
      <c r="DG286" s="767"/>
      <c r="DH286" s="1344"/>
      <c r="DI286" s="767"/>
      <c r="DJ286" s="758"/>
      <c r="DK286" s="748"/>
      <c r="DL286" s="748"/>
      <c r="DM286" s="758"/>
      <c r="DN286" s="758"/>
      <c r="DO286" s="758"/>
      <c r="DP286" s="767"/>
      <c r="DQ286" s="767"/>
      <c r="DR286" s="787"/>
      <c r="DS286" s="758"/>
      <c r="DT286" s="758"/>
      <c r="DU286" s="758"/>
      <c r="DV286" s="767"/>
      <c r="DW286" s="758"/>
      <c r="DX286" s="755"/>
      <c r="DY286" s="748"/>
      <c r="DZ286" s="748"/>
      <c r="EA286" s="748"/>
      <c r="EB286" s="767"/>
      <c r="EC286" s="748"/>
      <c r="ED286" s="787"/>
      <c r="EE286" s="755"/>
      <c r="EF286" s="755"/>
      <c r="EG286" s="755"/>
      <c r="EH286" s="755"/>
      <c r="EI286" s="755"/>
      <c r="EJ286" s="758"/>
      <c r="EK286" s="767"/>
      <c r="EL286" s="767"/>
      <c r="EM286" s="767"/>
      <c r="EN286" s="748"/>
      <c r="EO286" s="767"/>
      <c r="EP286" s="755"/>
      <c r="EQ286" s="767"/>
      <c r="ER286" s="767"/>
      <c r="ES286" s="767"/>
      <c r="ET286" s="767"/>
      <c r="EU286" s="767"/>
      <c r="EV286" s="787"/>
      <c r="EW286" s="755"/>
      <c r="EX286" s="755"/>
      <c r="EY286" s="755"/>
      <c r="EZ286" s="755"/>
      <c r="FA286" s="755"/>
      <c r="FB286" s="787"/>
      <c r="FC286" s="767"/>
      <c r="FD286" s="767"/>
      <c r="FE286" s="767"/>
      <c r="FF286" s="757"/>
      <c r="FG286" s="767"/>
      <c r="FH286" s="748"/>
      <c r="FI286" s="755"/>
      <c r="FJ286" s="755"/>
      <c r="FK286" s="755"/>
      <c r="FL286" s="755"/>
      <c r="FM286" s="755"/>
      <c r="FN286" s="784"/>
      <c r="FO286" s="755"/>
      <c r="FP286" s="755"/>
      <c r="FQ286" s="755"/>
      <c r="FR286" s="755"/>
      <c r="FS286" s="755"/>
      <c r="FT286" s="758"/>
      <c r="FU286" s="755"/>
      <c r="FV286" s="755"/>
      <c r="FW286" s="755"/>
      <c r="FX286" s="755"/>
      <c r="FY286" s="755"/>
      <c r="FZ286" s="748"/>
      <c r="GA286" s="755"/>
      <c r="GB286" s="755"/>
      <c r="GC286" s="755"/>
      <c r="GD286" s="755"/>
      <c r="GE286" s="755"/>
      <c r="GF286" s="787"/>
      <c r="GG286" s="773"/>
      <c r="GH286" s="762"/>
      <c r="GI286" s="766"/>
      <c r="GJ286" s="748"/>
      <c r="GK286" s="767"/>
      <c r="GL286" s="748"/>
      <c r="GR286" s="792"/>
      <c r="GS286" s="748"/>
      <c r="GT286" s="758"/>
      <c r="GU286" s="758"/>
      <c r="GV286" s="758"/>
      <c r="GW286" s="768"/>
      <c r="GX286" s="758"/>
      <c r="GY286" s="748"/>
      <c r="GZ286" s="758"/>
      <c r="HA286" s="758"/>
      <c r="HB286" s="758"/>
      <c r="HC286" s="768"/>
      <c r="HD286" s="768"/>
      <c r="HE286" s="787"/>
      <c r="HF286" s="755"/>
      <c r="HG286" s="755"/>
      <c r="HH286" s="755"/>
      <c r="HI286" s="755"/>
      <c r="HJ286" s="755"/>
      <c r="HK286" s="758"/>
      <c r="HL286" s="755"/>
      <c r="HM286" s="755"/>
      <c r="HN286" s="755"/>
      <c r="HO286" s="755"/>
      <c r="HP286" s="755"/>
      <c r="HQ286" s="748"/>
      <c r="HR286" s="767"/>
      <c r="HS286" s="767"/>
      <c r="HT286" s="767"/>
      <c r="HU286" s="757"/>
      <c r="HV286" s="757"/>
      <c r="HW286" s="748"/>
      <c r="HX286" s="755"/>
      <c r="HY286" s="755"/>
      <c r="HZ286" s="755"/>
      <c r="IA286" s="755"/>
      <c r="IB286" s="755"/>
      <c r="IC286" s="748"/>
      <c r="ID286" s="5"/>
      <c r="IE286" s="753"/>
      <c r="IF286" s="546"/>
      <c r="IG286" s="546"/>
      <c r="IH286" s="546"/>
      <c r="II286" s="101"/>
      <c r="IJ286" s="565"/>
      <c r="IK286" s="565"/>
      <c r="IL286" s="565"/>
      <c r="IM286" s="565"/>
      <c r="IN286" s="565"/>
      <c r="IO286" s="5"/>
      <c r="IP286" s="5"/>
      <c r="IS286" s="5"/>
      <c r="IT286" s="5"/>
      <c r="IU286" s="5"/>
    </row>
    <row r="287" spans="1:376" ht="14.25" customHeight="1" x14ac:dyDescent="0.15">
      <c r="A287" s="2352" t="str">
        <f t="shared" si="2"/>
        <v>切みつば金額</v>
      </c>
      <c r="B287" s="2350" t="str">
        <f>B286</f>
        <v>切みつば</v>
      </c>
      <c r="C287" s="395" t="s">
        <v>94</v>
      </c>
      <c r="D287" s="929">
        <v>2462.2269999999999</v>
      </c>
      <c r="E287" s="930">
        <v>1192.4929999999999</v>
      </c>
      <c r="F287" s="934">
        <v>1071.5540000000001</v>
      </c>
      <c r="G287" s="936">
        <v>668.73599999999999</v>
      </c>
      <c r="H287" s="930">
        <v>834.86099999999999</v>
      </c>
      <c r="I287" s="986">
        <v>567.82100000000003</v>
      </c>
      <c r="J287" s="932">
        <v>719.49599999999998</v>
      </c>
      <c r="K287" s="930">
        <v>611.90700000000004</v>
      </c>
      <c r="L287" s="934">
        <v>560.69299999999998</v>
      </c>
      <c r="M287" s="932">
        <v>542.56899999999996</v>
      </c>
      <c r="N287" s="938">
        <v>589.03099999999995</v>
      </c>
      <c r="O287" s="934">
        <v>512.56799999999998</v>
      </c>
      <c r="P287" s="972">
        <v>372.6</v>
      </c>
      <c r="Q287" s="930">
        <v>90.936000000000007</v>
      </c>
      <c r="R287" s="935">
        <v>0</v>
      </c>
      <c r="S287" s="936">
        <v>38.880000000000003</v>
      </c>
      <c r="T287" s="930">
        <v>27</v>
      </c>
      <c r="U287" s="934"/>
      <c r="V287" s="936"/>
      <c r="W287" s="1078"/>
      <c r="X287" s="937"/>
      <c r="Y287" s="936"/>
      <c r="Z287" s="938"/>
      <c r="AA287" s="935"/>
      <c r="AB287" s="939"/>
      <c r="AC287" s="930"/>
      <c r="AD287" s="934"/>
      <c r="AE287" s="932"/>
      <c r="AF287" s="1084"/>
      <c r="AG287" s="934"/>
      <c r="AH287" s="932"/>
      <c r="AI287" s="930"/>
      <c r="AJ287" s="934"/>
      <c r="AK287" s="932"/>
      <c r="AL287" s="930"/>
      <c r="AM287" s="940"/>
      <c r="AO287" s="59"/>
      <c r="AP287" s="55"/>
      <c r="AR287" s="1576"/>
      <c r="AS287" s="1576"/>
      <c r="AT287" s="1576"/>
      <c r="AU287" s="1576"/>
      <c r="AV287" s="1576"/>
      <c r="AX287" s="767"/>
      <c r="AY287" s="748"/>
      <c r="AZ287" s="748"/>
      <c r="BA287" s="748"/>
      <c r="BB287" s="767"/>
      <c r="BC287" s="767"/>
      <c r="BD287" s="787"/>
      <c r="BE287" s="755"/>
      <c r="BF287" s="755"/>
      <c r="BG287" s="755"/>
      <c r="BH287" s="755"/>
      <c r="BI287" s="755"/>
      <c r="BJ287" s="787"/>
      <c r="BK287" s="755"/>
      <c r="BL287" s="755"/>
      <c r="BM287" s="755"/>
      <c r="BN287" s="755"/>
      <c r="BO287" s="755"/>
      <c r="BP287" s="758"/>
      <c r="BQ287" s="767"/>
      <c r="BR287" s="767"/>
      <c r="BS287" s="767"/>
      <c r="BT287" s="748"/>
      <c r="BU287" s="767"/>
      <c r="BV287" s="787"/>
      <c r="BW287" s="767"/>
      <c r="BX287" s="767"/>
      <c r="BY287" s="767"/>
      <c r="BZ287" s="767"/>
      <c r="CA287" s="748"/>
      <c r="CB287" s="758"/>
      <c r="CC287" s="755"/>
      <c r="CD287" s="755"/>
      <c r="CE287" s="755"/>
      <c r="CF287" s="755"/>
      <c r="CG287" s="755"/>
      <c r="CH287" s="758"/>
      <c r="CI287" s="748"/>
      <c r="CJ287" s="748"/>
      <c r="CK287" s="748"/>
      <c r="CL287" s="767"/>
      <c r="CM287" s="767"/>
      <c r="CN287" s="758"/>
      <c r="CO287" s="748"/>
      <c r="CP287" s="748"/>
      <c r="CQ287" s="748"/>
      <c r="CR287" s="748"/>
      <c r="CS287" s="767"/>
      <c r="CT287" s="758"/>
      <c r="CU287" s="755"/>
      <c r="CV287" s="755"/>
      <c r="CW287" s="755"/>
      <c r="CX287" s="755"/>
      <c r="CY287" s="755"/>
      <c r="CZ287" s="758"/>
      <c r="DA287" s="748"/>
      <c r="DB287" s="1343"/>
      <c r="DC287" s="748"/>
      <c r="DD287" s="767"/>
      <c r="DE287" s="758"/>
      <c r="DF287" s="758"/>
      <c r="DG287" s="748"/>
      <c r="DH287" s="748"/>
      <c r="DI287" s="748"/>
      <c r="DJ287" s="767"/>
      <c r="DK287" s="767"/>
      <c r="DL287" s="758"/>
      <c r="DM287" s="758"/>
      <c r="DN287" s="758"/>
      <c r="DO287" s="758"/>
      <c r="DP287" s="758"/>
      <c r="DQ287" s="758"/>
      <c r="DR287" s="748"/>
      <c r="DS287" s="748"/>
      <c r="DT287" s="748"/>
      <c r="DU287" s="748"/>
      <c r="DV287" s="767"/>
      <c r="DW287" s="767"/>
      <c r="DX287" s="758"/>
      <c r="DY287" s="755"/>
      <c r="DZ287" s="755"/>
      <c r="EA287" s="755"/>
      <c r="EB287" s="755"/>
      <c r="EC287" s="755"/>
      <c r="ED287" s="755"/>
      <c r="EE287" s="748"/>
      <c r="EF287" s="748"/>
      <c r="EG287" s="748"/>
      <c r="EH287" s="767"/>
      <c r="EI287" s="252"/>
      <c r="EJ287" s="758"/>
      <c r="EK287" s="252"/>
      <c r="EL287" s="252"/>
      <c r="EM287" s="252"/>
      <c r="EN287" s="748"/>
      <c r="EO287" s="767"/>
      <c r="EP287" s="758"/>
      <c r="EQ287" s="755"/>
      <c r="ER287" s="755"/>
      <c r="ES287" s="755"/>
      <c r="ET287" s="755"/>
      <c r="EU287" s="755"/>
      <c r="EV287" s="758"/>
      <c r="EW287" s="252"/>
      <c r="EX287" s="252"/>
      <c r="EY287" s="252"/>
      <c r="EZ287" s="252"/>
      <c r="FA287" s="767"/>
      <c r="FB287" s="758"/>
      <c r="FC287" s="755"/>
      <c r="FD287" s="755"/>
      <c r="FE287" s="755"/>
      <c r="FF287" s="755"/>
      <c r="FG287" s="755"/>
      <c r="FH287" s="780"/>
      <c r="FI287" s="755"/>
      <c r="FJ287" s="755"/>
      <c r="FK287" s="755"/>
      <c r="FL287" s="755"/>
      <c r="FM287" s="755"/>
      <c r="FN287" s="748"/>
      <c r="FO287" s="755"/>
      <c r="FP287" s="755"/>
      <c r="FQ287" s="755"/>
      <c r="FR287" s="755"/>
      <c r="FS287" s="755"/>
      <c r="FT287" s="758"/>
      <c r="FU287" s="773"/>
      <c r="FV287" s="762"/>
      <c r="FW287" s="766"/>
      <c r="FX287" s="766"/>
      <c r="FY287" s="766"/>
      <c r="FZ287" s="758"/>
      <c r="GA287" s="545"/>
      <c r="GB287" s="753"/>
      <c r="GC287" s="546"/>
      <c r="GD287" s="546"/>
      <c r="GE287" s="546"/>
      <c r="GF287" s="758"/>
      <c r="GG287" s="755"/>
      <c r="GH287" s="755"/>
      <c r="GI287" s="755"/>
      <c r="GJ287" s="755"/>
      <c r="GK287" s="755"/>
      <c r="GL287" s="767"/>
      <c r="GM287" s="5"/>
      <c r="GN287" s="5"/>
      <c r="GO287" s="5"/>
      <c r="GP287" s="792"/>
      <c r="GQ287" s="5"/>
      <c r="GR287" s="5"/>
      <c r="GS287" s="758"/>
      <c r="GT287" s="748"/>
      <c r="GU287" s="748"/>
      <c r="GV287" s="748"/>
      <c r="GW287" s="767"/>
      <c r="GX287" s="767"/>
      <c r="GY287" s="767"/>
      <c r="GZ287" s="767"/>
      <c r="HA287" s="767"/>
      <c r="HB287" s="767"/>
      <c r="HC287" s="757"/>
      <c r="HD287" s="757"/>
      <c r="HE287" s="767"/>
      <c r="HF287" s="755"/>
      <c r="HG287" s="755"/>
      <c r="HH287" s="755"/>
      <c r="HI287" s="755"/>
      <c r="HJ287" s="755"/>
      <c r="HK287" s="748"/>
      <c r="HL287" s="758"/>
      <c r="HM287" s="758"/>
      <c r="HN287" s="757"/>
      <c r="HO287" s="758"/>
      <c r="HP287" s="758"/>
      <c r="HQ287" s="758"/>
      <c r="HS287" s="753"/>
      <c r="HT287" s="546"/>
      <c r="HU287" s="546"/>
      <c r="HV287" s="546"/>
      <c r="HW287" s="5"/>
      <c r="HX287" s="565"/>
      <c r="HY287" s="565"/>
      <c r="HZ287" s="565"/>
      <c r="IA287" s="565"/>
      <c r="IB287" s="565"/>
      <c r="IC287" s="5"/>
    </row>
    <row r="288" spans="1:376" ht="14.25" customHeight="1" x14ac:dyDescent="0.15">
      <c r="A288" s="2352" t="str">
        <f t="shared" si="2"/>
        <v>切みつば価格</v>
      </c>
      <c r="B288" s="2351" t="str">
        <f>B286</f>
        <v>切みつば</v>
      </c>
      <c r="C288" s="417" t="s">
        <v>96</v>
      </c>
      <c r="D288" s="941">
        <v>4628</v>
      </c>
      <c r="E288" s="942">
        <v>2474</v>
      </c>
      <c r="F288" s="946">
        <v>2314</v>
      </c>
      <c r="G288" s="948">
        <v>2846</v>
      </c>
      <c r="H288" s="942">
        <v>3778</v>
      </c>
      <c r="I288" s="943">
        <v>4812</v>
      </c>
      <c r="J288" s="944">
        <v>4441</v>
      </c>
      <c r="K288" s="942">
        <v>4340</v>
      </c>
      <c r="L288" s="946">
        <v>5902</v>
      </c>
      <c r="M288" s="944">
        <v>7979</v>
      </c>
      <c r="N288" s="942">
        <v>9501</v>
      </c>
      <c r="O288" s="946">
        <v>7766</v>
      </c>
      <c r="P288" s="944">
        <v>14331</v>
      </c>
      <c r="Q288" s="942">
        <v>4786</v>
      </c>
      <c r="R288" s="947">
        <v>0</v>
      </c>
      <c r="S288" s="944">
        <v>9720</v>
      </c>
      <c r="T288" s="942">
        <v>5400</v>
      </c>
      <c r="U288" s="946"/>
      <c r="V288" s="948"/>
      <c r="W288" s="980"/>
      <c r="X288" s="947"/>
      <c r="Y288" s="948"/>
      <c r="Z288" s="949"/>
      <c r="AA288" s="947"/>
      <c r="AB288" s="950"/>
      <c r="AC288" s="942"/>
      <c r="AD288" s="946"/>
      <c r="AE288" s="944"/>
      <c r="AF288" s="1085"/>
      <c r="AG288" s="946"/>
      <c r="AH288" s="944"/>
      <c r="AI288" s="942"/>
      <c r="AJ288" s="946"/>
      <c r="AK288" s="944"/>
      <c r="AL288" s="942"/>
      <c r="AM288" s="951"/>
      <c r="AP288" s="55"/>
      <c r="AQ288" s="784"/>
      <c r="AR288" s="1576"/>
      <c r="AS288" s="1576"/>
      <c r="AT288" s="1576"/>
      <c r="AU288" s="1576"/>
      <c r="AV288" s="1576"/>
      <c r="AW288" s="787"/>
      <c r="AX288" s="748"/>
      <c r="AY288" s="767"/>
      <c r="AZ288" s="767"/>
      <c r="BA288" s="767"/>
      <c r="BB288" s="767"/>
      <c r="BC288" s="748"/>
      <c r="BD288" s="758"/>
      <c r="BE288" s="767"/>
      <c r="BF288" s="767"/>
      <c r="BG288" s="767"/>
      <c r="BH288" s="748"/>
      <c r="BI288" s="767"/>
      <c r="BJ288" s="758"/>
      <c r="BK288" s="755"/>
      <c r="BL288" s="755"/>
      <c r="BM288" s="755"/>
      <c r="BN288" s="755"/>
      <c r="BO288" s="755"/>
      <c r="BP288" s="758"/>
      <c r="BQ288" s="767"/>
      <c r="BR288" s="767"/>
      <c r="BS288" s="767"/>
      <c r="BT288" s="748"/>
      <c r="BU288" s="252"/>
      <c r="BV288" s="758"/>
      <c r="BW288" s="770"/>
      <c r="BX288" s="778"/>
      <c r="BY288" s="768"/>
      <c r="BZ288" s="768"/>
      <c r="CA288" s="748"/>
      <c r="CB288" s="758"/>
      <c r="CC288" s="767"/>
      <c r="CD288" s="767"/>
      <c r="CE288" s="767"/>
      <c r="CF288" s="748"/>
      <c r="CG288" s="748"/>
      <c r="CH288" s="787"/>
      <c r="CI288" s="252"/>
      <c r="CJ288" s="252"/>
      <c r="CK288" s="252"/>
      <c r="CL288" s="252"/>
      <c r="CM288" s="758"/>
      <c r="CN288" s="758"/>
      <c r="CO288" s="755"/>
      <c r="CP288" s="755"/>
      <c r="CQ288" s="755"/>
      <c r="CR288" s="755"/>
      <c r="CS288" s="755"/>
      <c r="CT288" s="758"/>
      <c r="CU288" s="758"/>
      <c r="CV288" s="758"/>
      <c r="CW288" s="758"/>
      <c r="CX288" s="748"/>
      <c r="CY288" s="767"/>
      <c r="CZ288" s="758"/>
      <c r="DA288" s="748"/>
      <c r="DB288" s="748"/>
      <c r="DC288" s="748"/>
      <c r="DD288" s="748"/>
      <c r="DE288" s="767"/>
      <c r="DF288" s="758"/>
      <c r="DG288" s="748"/>
      <c r="DH288" s="748"/>
      <c r="DI288" s="748"/>
      <c r="DJ288" s="748"/>
      <c r="DK288" s="758"/>
      <c r="DL288" s="780"/>
      <c r="DM288" s="755"/>
      <c r="DN288" s="755"/>
      <c r="DO288" s="755"/>
      <c r="DP288" s="755"/>
      <c r="DQ288" s="755"/>
      <c r="DR288" s="755"/>
      <c r="DS288" s="252"/>
      <c r="DT288" s="252"/>
      <c r="DU288" s="252"/>
      <c r="DV288" s="748"/>
      <c r="DW288" s="757"/>
      <c r="DX288" s="758"/>
      <c r="DY288" s="748"/>
      <c r="DZ288" s="748"/>
      <c r="EA288" s="748"/>
      <c r="EB288" s="767"/>
      <c r="EC288" s="757"/>
      <c r="ED288" s="758"/>
      <c r="EE288" s="755"/>
      <c r="EF288" s="756"/>
      <c r="EG288" s="757"/>
      <c r="EH288" s="748"/>
      <c r="EI288" s="748"/>
      <c r="EJ288" s="758"/>
      <c r="EK288" s="755"/>
      <c r="EL288" s="756"/>
      <c r="EM288" s="757"/>
      <c r="EN288" s="748"/>
      <c r="EO288" s="748"/>
      <c r="EP288" s="780"/>
      <c r="EQ288" s="755"/>
      <c r="ER288" s="755"/>
      <c r="ES288" s="755"/>
      <c r="ET288" s="755"/>
      <c r="EU288" s="755"/>
      <c r="EV288" s="758"/>
      <c r="EW288" s="755"/>
      <c r="EX288" s="755"/>
      <c r="EY288" s="755"/>
      <c r="EZ288" s="755"/>
      <c r="FA288" s="755"/>
      <c r="FB288" s="758"/>
      <c r="FC288" s="773"/>
      <c r="FD288" s="762"/>
      <c r="FE288" s="766"/>
      <c r="FF288" s="766"/>
      <c r="FG288" s="766"/>
      <c r="FH288" s="758"/>
      <c r="FI288" s="767"/>
      <c r="FJ288" s="767"/>
      <c r="FK288" s="767"/>
      <c r="FL288" s="767"/>
      <c r="FM288" s="748"/>
      <c r="FN288" s="758"/>
      <c r="FO288" s="545"/>
      <c r="FP288" s="753"/>
      <c r="FQ288" s="546"/>
      <c r="FR288" s="546"/>
      <c r="FS288" s="546"/>
      <c r="FT288" s="758"/>
      <c r="FU288" s="252"/>
      <c r="FV288" s="252"/>
      <c r="FW288" s="252"/>
      <c r="FX288" s="748"/>
      <c r="FY288" s="767"/>
      <c r="FZ288" s="758"/>
      <c r="GA288" s="767"/>
      <c r="GB288" s="767"/>
      <c r="GC288" s="767"/>
      <c r="GD288" s="252"/>
      <c r="GE288" s="767"/>
      <c r="GF288" s="767"/>
      <c r="GG288" s="5"/>
      <c r="GH288" s="5"/>
      <c r="GI288" s="5"/>
      <c r="GJ288" s="5"/>
      <c r="GK288" s="792"/>
      <c r="GL288" s="5"/>
      <c r="GM288" s="758"/>
      <c r="GN288" s="787"/>
      <c r="GO288" s="748"/>
      <c r="GP288" s="748"/>
      <c r="GQ288" s="767"/>
      <c r="GR288" s="748"/>
      <c r="GS288" s="767"/>
      <c r="GT288" s="755"/>
      <c r="GU288" s="755"/>
      <c r="GV288" s="755"/>
      <c r="GW288" s="755"/>
      <c r="GX288" s="755"/>
      <c r="GY288" s="767"/>
      <c r="GZ288" s="758"/>
      <c r="HA288" s="758"/>
      <c r="HB288" s="757"/>
      <c r="HC288" s="757"/>
      <c r="HD288" s="758"/>
      <c r="HE288" s="758"/>
      <c r="HG288" s="753"/>
      <c r="HH288" s="546"/>
      <c r="HI288" s="546"/>
      <c r="HJ288" s="546"/>
      <c r="HK288" s="5"/>
      <c r="HL288" s="565"/>
      <c r="HM288" s="565"/>
      <c r="HN288" s="565"/>
      <c r="HO288" s="565"/>
      <c r="HP288" s="565"/>
      <c r="HQ288" s="101"/>
      <c r="HR288" s="5"/>
    </row>
    <row r="289" spans="1:272" ht="14.25" customHeight="1" x14ac:dyDescent="0.15">
      <c r="A289" s="2352" t="str">
        <f t="shared" si="2"/>
        <v>糸みつば数量</v>
      </c>
      <c r="B289" s="250" t="s">
        <v>53</v>
      </c>
      <c r="C289" s="394" t="s">
        <v>93</v>
      </c>
      <c r="D289" s="917">
        <v>11.353999999999999</v>
      </c>
      <c r="E289" s="918">
        <v>4.58</v>
      </c>
      <c r="F289" s="922">
        <v>6.1150000000000002</v>
      </c>
      <c r="G289" s="924">
        <v>6.0510000000000002</v>
      </c>
      <c r="H289" s="918">
        <v>6.1970000000000001</v>
      </c>
      <c r="I289" s="961">
        <v>4.5819999999999999</v>
      </c>
      <c r="J289" s="920">
        <v>7.9939999999999998</v>
      </c>
      <c r="K289" s="918">
        <v>5.3970000000000002</v>
      </c>
      <c r="L289" s="922">
        <v>7.1639999999999997</v>
      </c>
      <c r="M289" s="920">
        <v>5.64</v>
      </c>
      <c r="N289" s="926">
        <v>5.4119999999999999</v>
      </c>
      <c r="O289" s="922">
        <v>6.5839999999999996</v>
      </c>
      <c r="P289" s="920">
        <v>6.8559999999999999</v>
      </c>
      <c r="Q289" s="918">
        <v>6.4980000000000002</v>
      </c>
      <c r="R289" s="923">
        <v>7.8369999999999997</v>
      </c>
      <c r="S289" s="924">
        <v>7.0510000000000002</v>
      </c>
      <c r="T289" s="918">
        <v>7.0650000000000004</v>
      </c>
      <c r="U289" s="922"/>
      <c r="V289" s="924"/>
      <c r="W289" s="1077"/>
      <c r="X289" s="925"/>
      <c r="Y289" s="924"/>
      <c r="Z289" s="926"/>
      <c r="AA289" s="923"/>
      <c r="AB289" s="927"/>
      <c r="AC289" s="926"/>
      <c r="AD289" s="922"/>
      <c r="AE289" s="920"/>
      <c r="AF289" s="1086"/>
      <c r="AG289" s="922"/>
      <c r="AH289" s="920"/>
      <c r="AI289" s="918"/>
      <c r="AJ289" s="1058"/>
      <c r="AK289" s="920"/>
      <c r="AL289" s="918"/>
      <c r="AM289" s="928"/>
      <c r="AP289" s="55"/>
      <c r="AR289" s="1575"/>
      <c r="AS289" s="1575"/>
      <c r="AT289" s="1575"/>
      <c r="AU289" s="1576"/>
      <c r="AV289" s="1576"/>
      <c r="AX289" s="252"/>
      <c r="AY289" s="748"/>
      <c r="AZ289" s="748"/>
      <c r="BA289" s="748"/>
      <c r="BB289" s="748"/>
      <c r="BC289" s="767"/>
      <c r="BD289" s="758"/>
      <c r="BE289" s="755"/>
      <c r="BF289" s="755"/>
      <c r="BG289" s="755"/>
      <c r="BH289" s="755"/>
      <c r="BI289" s="755"/>
      <c r="BJ289" s="758"/>
      <c r="BK289" s="755"/>
      <c r="BL289" s="755"/>
      <c r="BM289" s="755"/>
      <c r="BN289" s="755"/>
      <c r="BO289" s="755"/>
      <c r="BP289" s="764"/>
      <c r="BQ289" s="767"/>
      <c r="BR289" s="767"/>
      <c r="BS289" s="767"/>
      <c r="BT289" s="768"/>
      <c r="BU289" s="768"/>
      <c r="BV289" s="787"/>
      <c r="BW289" s="252"/>
      <c r="BX289" s="252"/>
      <c r="BY289" s="252"/>
      <c r="BZ289" s="767"/>
      <c r="CA289" s="767"/>
      <c r="CB289" s="758"/>
      <c r="CC289" s="755"/>
      <c r="CD289" s="755"/>
      <c r="CE289" s="755"/>
      <c r="CF289" s="755"/>
      <c r="CG289" s="755"/>
      <c r="CH289" s="787"/>
      <c r="CI289" s="748"/>
      <c r="CJ289" s="748"/>
      <c r="CK289" s="748"/>
      <c r="CL289" s="767"/>
      <c r="CM289" s="758"/>
      <c r="CN289" s="758"/>
      <c r="CO289" s="252"/>
      <c r="CP289" s="252"/>
      <c r="CQ289" s="252"/>
      <c r="CR289" s="252"/>
      <c r="CS289" s="748"/>
      <c r="CT289" s="787"/>
      <c r="CU289" s="252"/>
      <c r="CV289" s="252"/>
      <c r="CW289" s="252"/>
      <c r="CX289" s="767"/>
      <c r="CY289" s="767"/>
      <c r="CZ289" s="787"/>
      <c r="DA289" s="755"/>
      <c r="DB289" s="755"/>
      <c r="DC289" s="755"/>
      <c r="DD289" s="755"/>
      <c r="DE289" s="755"/>
      <c r="DF289" s="748"/>
      <c r="DG289" s="767"/>
      <c r="DH289" s="1344"/>
      <c r="DI289" s="767"/>
      <c r="DJ289" s="748"/>
      <c r="DK289" s="748"/>
      <c r="DL289" s="748"/>
      <c r="DM289" s="758"/>
      <c r="DN289" s="758"/>
      <c r="DO289" s="758"/>
      <c r="DP289" s="757"/>
      <c r="DQ289" s="748"/>
      <c r="DR289" s="787"/>
      <c r="DS289" s="767"/>
      <c r="DT289" s="767"/>
      <c r="DU289" s="767"/>
      <c r="DV289" s="748"/>
      <c r="DW289" s="767"/>
      <c r="DX289" s="787"/>
      <c r="DY289" s="767"/>
      <c r="DZ289" s="767"/>
      <c r="EA289" s="767"/>
      <c r="EB289" s="767"/>
      <c r="EC289" s="748"/>
      <c r="ED289" s="787"/>
      <c r="EE289" s="755"/>
      <c r="EF289" s="755"/>
      <c r="EG289" s="755"/>
      <c r="EH289" s="755"/>
      <c r="EI289" s="755"/>
      <c r="EJ289" s="755"/>
      <c r="EK289" s="755"/>
      <c r="EL289" s="755"/>
      <c r="EM289" s="755"/>
      <c r="EN289" s="755"/>
      <c r="EO289" s="755"/>
      <c r="EP289" s="787"/>
      <c r="EQ289" s="767"/>
      <c r="ER289" s="767"/>
      <c r="ES289" s="767"/>
      <c r="ET289" s="767"/>
      <c r="EU289" s="748"/>
      <c r="EV289" s="787"/>
      <c r="EW289" s="252"/>
      <c r="EX289" s="252"/>
      <c r="EY289" s="252"/>
      <c r="EZ289" s="748"/>
      <c r="FA289" s="252"/>
      <c r="FB289" s="787"/>
      <c r="FC289" s="252"/>
      <c r="FD289" s="252"/>
      <c r="FE289" s="252"/>
      <c r="FF289" s="748"/>
      <c r="FG289" s="254"/>
      <c r="FH289" s="784"/>
      <c r="FI289" s="755"/>
      <c r="FJ289" s="755"/>
      <c r="FK289" s="755"/>
      <c r="FL289" s="755"/>
      <c r="FM289" s="755"/>
      <c r="FN289" s="758"/>
      <c r="FO289" s="252"/>
      <c r="FP289" s="252"/>
      <c r="FQ289" s="252"/>
      <c r="FR289" s="767"/>
      <c r="FS289" s="252"/>
      <c r="FT289" s="748"/>
      <c r="FU289" s="767"/>
      <c r="FV289" s="767"/>
      <c r="FW289" s="767"/>
      <c r="FX289" s="767"/>
      <c r="FY289" s="766"/>
      <c r="FZ289" s="787"/>
      <c r="GA289" s="755"/>
      <c r="GB289" s="755"/>
      <c r="GC289" s="755"/>
      <c r="GD289" s="755"/>
      <c r="GE289" s="755"/>
      <c r="GF289" s="787"/>
      <c r="GG289" s="755"/>
      <c r="GH289" s="755"/>
      <c r="GI289" s="755"/>
      <c r="GJ289" s="755"/>
      <c r="GK289" s="755"/>
      <c r="GL289" s="787"/>
      <c r="GM289" s="755"/>
      <c r="GN289" s="755"/>
      <c r="GO289" s="755"/>
      <c r="GP289" s="755"/>
      <c r="GQ289" s="755"/>
      <c r="GR289" s="748"/>
      <c r="GS289" s="748"/>
      <c r="GT289" s="748"/>
      <c r="GU289" s="748"/>
      <c r="GV289" s="767"/>
      <c r="GW289" s="748"/>
      <c r="GX289" s="748"/>
      <c r="GY289" s="5"/>
      <c r="GZ289" s="5"/>
      <c r="HA289" s="5"/>
      <c r="HB289" s="5"/>
      <c r="HC289" s="792"/>
      <c r="HD289" s="792"/>
      <c r="HE289" s="748"/>
      <c r="HF289" s="755"/>
      <c r="HG289" s="755"/>
      <c r="HH289" s="755"/>
      <c r="HI289" s="755"/>
      <c r="HJ289" s="755"/>
      <c r="HK289" s="787"/>
      <c r="HL289" s="755"/>
      <c r="HM289" s="755"/>
      <c r="HN289" s="755"/>
      <c r="HO289" s="755"/>
      <c r="HP289" s="755"/>
      <c r="HQ289" s="758"/>
      <c r="HR289" s="755"/>
      <c r="HS289" s="756"/>
      <c r="HT289" s="757"/>
      <c r="HU289" s="767"/>
      <c r="HV289" s="767"/>
      <c r="HW289" s="748"/>
      <c r="HX289" s="755"/>
      <c r="HY289" s="755"/>
      <c r="HZ289" s="755"/>
      <c r="IA289" s="755"/>
      <c r="IB289" s="755"/>
      <c r="IC289" s="767"/>
      <c r="ID289" s="764"/>
      <c r="IE289" s="764"/>
      <c r="IF289" s="764"/>
      <c r="IG289" s="764"/>
      <c r="IH289" s="764"/>
      <c r="II289" s="748"/>
      <c r="IJ289" s="5"/>
      <c r="IK289" s="753"/>
      <c r="IL289" s="546"/>
      <c r="IM289" s="546"/>
      <c r="IN289" s="546"/>
      <c r="IO289" s="101"/>
      <c r="IP289" s="565"/>
      <c r="IQ289" s="565"/>
      <c r="IR289" s="565"/>
      <c r="IS289" s="565"/>
      <c r="IT289" s="565"/>
      <c r="IU289" s="5"/>
      <c r="IV289" s="59"/>
    </row>
    <row r="290" spans="1:272" ht="14.25" customHeight="1" x14ac:dyDescent="0.15">
      <c r="A290" s="2352" t="str">
        <f t="shared" si="2"/>
        <v>糸みつば金額</v>
      </c>
      <c r="B290" s="2350" t="str">
        <f>B289</f>
        <v>糸みつば</v>
      </c>
      <c r="C290" s="395" t="s">
        <v>94</v>
      </c>
      <c r="D290" s="929">
        <v>10002.614</v>
      </c>
      <c r="E290" s="930">
        <v>3020.8139999999999</v>
      </c>
      <c r="F290" s="934">
        <v>3393.587</v>
      </c>
      <c r="G290" s="936">
        <v>2965.1669999999999</v>
      </c>
      <c r="H290" s="930">
        <v>2754.1080000000002</v>
      </c>
      <c r="I290" s="986">
        <v>2395.17</v>
      </c>
      <c r="J290" s="932">
        <v>4092.8220000000001</v>
      </c>
      <c r="K290" s="930">
        <v>2428.326</v>
      </c>
      <c r="L290" s="934">
        <v>3044.25</v>
      </c>
      <c r="M290" s="932">
        <v>2326.9899999999998</v>
      </c>
      <c r="N290" s="938">
        <v>2135.9160000000002</v>
      </c>
      <c r="O290" s="934">
        <v>2442.4740000000002</v>
      </c>
      <c r="P290" s="972">
        <v>2459.3539999999998</v>
      </c>
      <c r="Q290" s="930">
        <v>2254.607</v>
      </c>
      <c r="R290" s="935">
        <v>2552.7530000000002</v>
      </c>
      <c r="S290" s="936">
        <v>2267.5680000000002</v>
      </c>
      <c r="T290" s="930">
        <v>2242.377</v>
      </c>
      <c r="U290" s="934"/>
      <c r="V290" s="936"/>
      <c r="W290" s="1078"/>
      <c r="X290" s="937"/>
      <c r="Y290" s="936"/>
      <c r="Z290" s="938"/>
      <c r="AA290" s="935"/>
      <c r="AB290" s="939"/>
      <c r="AC290" s="930"/>
      <c r="AD290" s="934"/>
      <c r="AE290" s="932"/>
      <c r="AF290" s="1084"/>
      <c r="AG290" s="934"/>
      <c r="AH290" s="932"/>
      <c r="AI290" s="930"/>
      <c r="AJ290" s="934"/>
      <c r="AK290" s="932"/>
      <c r="AL290" s="930"/>
      <c r="AM290" s="940"/>
      <c r="AP290" s="55"/>
      <c r="AR290" s="1576"/>
      <c r="AS290" s="1576"/>
      <c r="AT290" s="1576"/>
      <c r="AU290" s="1575"/>
      <c r="AV290" s="1576"/>
      <c r="AX290" s="748"/>
      <c r="AY290" s="748"/>
      <c r="AZ290" s="748"/>
      <c r="BA290" s="748"/>
      <c r="BB290" s="757"/>
      <c r="BC290" s="748"/>
      <c r="BD290" s="787"/>
      <c r="BE290" s="767"/>
      <c r="BF290" s="767"/>
      <c r="BG290" s="767"/>
      <c r="BH290" s="767"/>
      <c r="BI290" s="748"/>
      <c r="BJ290" s="787"/>
      <c r="BK290" s="755"/>
      <c r="BL290" s="755"/>
      <c r="BM290" s="755"/>
      <c r="BN290" s="755"/>
      <c r="BO290" s="755"/>
      <c r="BP290" s="787"/>
      <c r="BQ290" s="755"/>
      <c r="BR290" s="755"/>
      <c r="BS290" s="755"/>
      <c r="BT290" s="755"/>
      <c r="BU290" s="755"/>
      <c r="BV290" s="758"/>
      <c r="BW290" s="252"/>
      <c r="BX290" s="252"/>
      <c r="BY290" s="252"/>
      <c r="BZ290" s="748"/>
      <c r="CA290" s="767"/>
      <c r="CB290" s="764"/>
      <c r="CC290" s="755"/>
      <c r="CD290" s="755"/>
      <c r="CE290" s="755"/>
      <c r="CF290" s="755"/>
      <c r="CG290" s="755"/>
      <c r="CH290" s="758"/>
      <c r="CI290" s="252"/>
      <c r="CJ290" s="252"/>
      <c r="CK290" s="252"/>
      <c r="CL290" s="748"/>
      <c r="CM290" s="767"/>
      <c r="CN290" s="758"/>
      <c r="CO290" s="767"/>
      <c r="CP290" s="767"/>
      <c r="CQ290" s="767"/>
      <c r="CR290" s="252"/>
      <c r="CS290" s="748"/>
      <c r="CT290" s="758"/>
      <c r="CU290" s="252"/>
      <c r="CV290" s="252"/>
      <c r="CW290" s="252"/>
      <c r="CX290" s="748"/>
      <c r="CY290" s="767"/>
      <c r="CZ290" s="758"/>
      <c r="DA290" s="767"/>
      <c r="DB290" s="1344"/>
      <c r="DC290" s="767"/>
      <c r="DD290" s="252"/>
      <c r="DE290" s="767"/>
      <c r="DF290" s="758"/>
      <c r="DG290" s="748"/>
      <c r="DH290" s="1343"/>
      <c r="DI290" s="748"/>
      <c r="DJ290" s="767"/>
      <c r="DK290" s="758"/>
      <c r="DL290" s="758"/>
      <c r="DM290" s="748"/>
      <c r="DN290" s="748"/>
      <c r="DO290" s="748"/>
      <c r="DP290" s="767"/>
      <c r="DQ290" s="767"/>
      <c r="DR290" s="758"/>
      <c r="DS290" s="767"/>
      <c r="DT290" s="767"/>
      <c r="DU290" s="767"/>
      <c r="DV290" s="758"/>
      <c r="DW290" s="758"/>
      <c r="DX290" s="755"/>
      <c r="DY290" s="767"/>
      <c r="DZ290" s="767"/>
      <c r="EA290" s="767"/>
      <c r="EB290" s="748"/>
      <c r="EC290" s="767"/>
      <c r="ED290" s="758"/>
      <c r="EE290" s="755"/>
      <c r="EF290" s="755"/>
      <c r="EG290" s="755"/>
      <c r="EH290" s="755"/>
      <c r="EI290" s="755"/>
      <c r="EJ290" s="755"/>
      <c r="EK290" s="252"/>
      <c r="EL290" s="252"/>
      <c r="EM290" s="252"/>
      <c r="EN290" s="748"/>
      <c r="EO290" s="767"/>
      <c r="EP290" s="758"/>
      <c r="EQ290" s="755"/>
      <c r="ER290" s="755"/>
      <c r="ES290" s="755"/>
      <c r="ET290" s="755"/>
      <c r="EU290" s="755"/>
      <c r="EV290" s="758"/>
      <c r="EW290" s="252"/>
      <c r="EX290" s="252"/>
      <c r="EY290" s="252"/>
      <c r="EZ290" s="748"/>
      <c r="FA290" s="252"/>
      <c r="FB290" s="758"/>
      <c r="FC290" s="767"/>
      <c r="FD290" s="767"/>
      <c r="FE290" s="767"/>
      <c r="FF290" s="748"/>
      <c r="FG290" s="767"/>
      <c r="FH290" s="758"/>
      <c r="FI290" s="755"/>
      <c r="FJ290" s="755"/>
      <c r="FK290" s="755"/>
      <c r="FL290" s="755"/>
      <c r="FM290" s="755"/>
      <c r="FN290" s="780"/>
      <c r="FO290" s="755"/>
      <c r="FP290" s="755"/>
      <c r="FQ290" s="755"/>
      <c r="FR290" s="755"/>
      <c r="FS290" s="755"/>
      <c r="FT290" s="758"/>
      <c r="FU290" s="770"/>
      <c r="FV290" s="778"/>
      <c r="FW290" s="768"/>
      <c r="FX290" s="767"/>
      <c r="FY290" s="748"/>
      <c r="FZ290" s="758"/>
      <c r="GA290" s="767"/>
      <c r="GB290" s="767"/>
      <c r="GC290" s="767"/>
      <c r="GD290" s="767"/>
      <c r="GE290" s="766"/>
      <c r="GF290" s="758"/>
      <c r="GG290" s="545"/>
      <c r="GH290" s="753"/>
      <c r="GI290" s="546"/>
      <c r="GJ290" s="546"/>
      <c r="GK290" s="546"/>
      <c r="GL290" s="758"/>
      <c r="GM290" s="767"/>
      <c r="GN290" s="767"/>
      <c r="GO290" s="767"/>
      <c r="GP290" s="767"/>
      <c r="GQ290" s="748"/>
      <c r="GR290" s="758"/>
      <c r="GS290" s="252"/>
      <c r="GT290" s="252"/>
      <c r="GU290" s="252"/>
      <c r="GV290" s="252"/>
      <c r="GW290" s="252"/>
      <c r="GX290" s="767"/>
      <c r="HD290" s="5"/>
      <c r="HE290" s="758"/>
      <c r="HF290" s="758"/>
      <c r="HG290" s="758"/>
      <c r="HH290" s="758"/>
      <c r="HI290" s="787"/>
      <c r="HJ290" s="787"/>
      <c r="HK290" s="758"/>
      <c r="HL290" s="755"/>
      <c r="HM290" s="755"/>
      <c r="HN290" s="755"/>
      <c r="HO290" s="755"/>
      <c r="HP290" s="755"/>
      <c r="HQ290" s="758"/>
      <c r="HR290" s="767"/>
      <c r="HS290" s="767"/>
      <c r="HT290" s="767"/>
      <c r="HU290" s="757"/>
      <c r="HV290" s="767"/>
      <c r="HW290" s="767"/>
      <c r="HX290" s="767"/>
      <c r="HY290" s="767"/>
      <c r="HZ290" s="767"/>
      <c r="IA290" s="748"/>
      <c r="IB290" s="748"/>
      <c r="IC290" s="767"/>
      <c r="ID290" s="767"/>
      <c r="IE290" s="767"/>
      <c r="IF290" s="767"/>
      <c r="IG290" s="767"/>
      <c r="IH290" s="768"/>
      <c r="II290" s="767"/>
      <c r="IK290" s="753"/>
      <c r="IL290" s="546"/>
      <c r="IM290" s="546"/>
      <c r="IN290" s="546"/>
      <c r="IO290" s="5"/>
      <c r="IP290" s="565"/>
      <c r="IQ290" s="565"/>
      <c r="IR290" s="565"/>
      <c r="IS290" s="565"/>
      <c r="IT290" s="565"/>
      <c r="IU290" s="5"/>
      <c r="IV290" s="59"/>
      <c r="IX290" s="256"/>
      <c r="IY290" s="3"/>
      <c r="IZ290" s="3"/>
      <c r="JA290" s="5"/>
    </row>
    <row r="291" spans="1:272" ht="14.25" customHeight="1" x14ac:dyDescent="0.15">
      <c r="A291" s="2352" t="str">
        <f t="shared" si="2"/>
        <v>糸みつば価格</v>
      </c>
      <c r="B291" s="2351" t="str">
        <f>B289</f>
        <v>糸みつば</v>
      </c>
      <c r="C291" s="417" t="s">
        <v>96</v>
      </c>
      <c r="D291" s="941">
        <v>881</v>
      </c>
      <c r="E291" s="942">
        <v>660</v>
      </c>
      <c r="F291" s="946">
        <v>555</v>
      </c>
      <c r="G291" s="948">
        <v>490</v>
      </c>
      <c r="H291" s="942">
        <v>444</v>
      </c>
      <c r="I291" s="943">
        <v>523</v>
      </c>
      <c r="J291" s="944">
        <v>512</v>
      </c>
      <c r="K291" s="942">
        <v>450</v>
      </c>
      <c r="L291" s="946">
        <v>425</v>
      </c>
      <c r="M291" s="944">
        <v>413</v>
      </c>
      <c r="N291" s="942">
        <v>395</v>
      </c>
      <c r="O291" s="946">
        <v>371</v>
      </c>
      <c r="P291" s="944">
        <v>359</v>
      </c>
      <c r="Q291" s="942">
        <v>347</v>
      </c>
      <c r="R291" s="947">
        <v>326</v>
      </c>
      <c r="S291" s="944">
        <v>322</v>
      </c>
      <c r="T291" s="942">
        <v>317</v>
      </c>
      <c r="U291" s="946"/>
      <c r="V291" s="948"/>
      <c r="W291" s="980"/>
      <c r="X291" s="947"/>
      <c r="Y291" s="948"/>
      <c r="Z291" s="949"/>
      <c r="AA291" s="947"/>
      <c r="AB291" s="950"/>
      <c r="AC291" s="942"/>
      <c r="AD291" s="946"/>
      <c r="AE291" s="944"/>
      <c r="AF291" s="1085"/>
      <c r="AG291" s="946"/>
      <c r="AH291" s="944"/>
      <c r="AI291" s="942"/>
      <c r="AJ291" s="946"/>
      <c r="AK291" s="944"/>
      <c r="AL291" s="942"/>
      <c r="AM291" s="951"/>
      <c r="AP291" s="55"/>
      <c r="AQ291" s="784"/>
      <c r="AR291" s="1575"/>
      <c r="AS291" s="1575"/>
      <c r="AT291" s="1575"/>
      <c r="AU291" s="1576"/>
      <c r="AV291" s="1575"/>
      <c r="AW291" s="787"/>
      <c r="AX291" s="748"/>
      <c r="AY291" s="748"/>
      <c r="AZ291" s="748"/>
      <c r="BA291" s="748"/>
      <c r="BB291" s="768"/>
      <c r="BC291" s="767"/>
      <c r="BD291" s="758"/>
      <c r="BE291" s="767"/>
      <c r="BF291" s="767"/>
      <c r="BG291" s="767"/>
      <c r="BH291" s="252"/>
      <c r="BI291" s="768"/>
      <c r="BJ291" s="758"/>
      <c r="BK291" s="41"/>
      <c r="BL291" s="41"/>
      <c r="BM291" s="41"/>
      <c r="BN291" s="41"/>
      <c r="BO291" s="41"/>
      <c r="BP291" s="787"/>
      <c r="BQ291" s="748"/>
      <c r="BR291" s="748"/>
      <c r="BS291" s="748"/>
      <c r="BT291" s="767"/>
      <c r="BU291" s="767"/>
      <c r="BV291" s="758"/>
      <c r="BW291" s="755"/>
      <c r="BX291" s="755"/>
      <c r="BY291" s="755"/>
      <c r="BZ291" s="755"/>
      <c r="CA291" s="755"/>
      <c r="CB291" s="758"/>
      <c r="CC291" s="755"/>
      <c r="CD291" s="755"/>
      <c r="CE291" s="755"/>
      <c r="CF291" s="755"/>
      <c r="CG291" s="755"/>
      <c r="CH291" s="758"/>
      <c r="CI291" s="252"/>
      <c r="CJ291" s="252"/>
      <c r="CK291" s="252"/>
      <c r="CL291" s="748"/>
      <c r="CM291" s="748"/>
      <c r="CN291" s="787"/>
      <c r="CO291" s="767"/>
      <c r="CP291" s="767"/>
      <c r="CQ291" s="767"/>
      <c r="CR291" s="252"/>
      <c r="CS291" s="748"/>
      <c r="CT291" s="758"/>
      <c r="CU291" s="252"/>
      <c r="CV291" s="252"/>
      <c r="CW291" s="252"/>
      <c r="CX291" s="748"/>
      <c r="CY291" s="767"/>
      <c r="CZ291" s="758"/>
      <c r="DA291" s="767"/>
      <c r="DB291" s="1344"/>
      <c r="DC291" s="767"/>
      <c r="DD291" s="767"/>
      <c r="DE291" s="252"/>
      <c r="DF291" s="758"/>
      <c r="DG291" s="252"/>
      <c r="DH291" s="252"/>
      <c r="DI291" s="252"/>
      <c r="DJ291" s="748"/>
      <c r="DK291" s="767"/>
      <c r="DL291" s="758"/>
      <c r="DM291" s="770"/>
      <c r="DN291" s="778"/>
      <c r="DO291" s="767"/>
      <c r="DP291" s="748"/>
      <c r="DQ291" s="758"/>
      <c r="DR291" s="758"/>
      <c r="DS291" s="758"/>
      <c r="DT291" s="758"/>
      <c r="DU291" s="758"/>
      <c r="DV291" s="758"/>
      <c r="DW291" s="758"/>
      <c r="DX291" s="755"/>
      <c r="DY291" s="767"/>
      <c r="DZ291" s="767"/>
      <c r="EA291" s="767"/>
      <c r="EB291" s="767"/>
      <c r="EC291" s="767"/>
      <c r="ED291" s="758"/>
      <c r="EE291" s="755"/>
      <c r="EF291" s="755"/>
      <c r="EG291" s="755"/>
      <c r="EH291" s="755"/>
      <c r="EI291" s="755"/>
      <c r="EJ291" s="758"/>
      <c r="EK291" s="748"/>
      <c r="EL291" s="748"/>
      <c r="EM291" s="748"/>
      <c r="EN291" s="767"/>
      <c r="EO291" s="748"/>
      <c r="EP291" s="758"/>
      <c r="EQ291" s="755"/>
      <c r="ER291" s="755"/>
      <c r="ES291" s="755"/>
      <c r="ET291" s="755"/>
      <c r="EU291" s="755"/>
      <c r="EV291" s="758"/>
      <c r="EW291" s="252"/>
      <c r="EX291" s="252"/>
      <c r="EY291" s="252"/>
      <c r="EZ291" s="748"/>
      <c r="FA291" s="252"/>
      <c r="FB291" s="758"/>
      <c r="FC291" s="767"/>
      <c r="FD291" s="767"/>
      <c r="FE291" s="767"/>
      <c r="FF291" s="757"/>
      <c r="FG291" s="254"/>
      <c r="FH291" s="758"/>
      <c r="FI291" s="767"/>
      <c r="FJ291" s="767"/>
      <c r="FK291" s="767"/>
      <c r="FL291" s="767"/>
      <c r="FM291" s="767"/>
      <c r="FN291" s="780"/>
      <c r="FO291" s="755"/>
      <c r="FP291" s="755"/>
      <c r="FQ291" s="755"/>
      <c r="FR291" s="755"/>
      <c r="FS291" s="755"/>
      <c r="FT291" s="758"/>
      <c r="FU291" s="767"/>
      <c r="FV291" s="767"/>
      <c r="FW291" s="767"/>
      <c r="FX291" s="767"/>
      <c r="FY291" s="254"/>
      <c r="FZ291" s="758"/>
      <c r="GA291" s="767"/>
      <c r="GB291" s="767"/>
      <c r="GC291" s="767"/>
      <c r="GD291" s="766"/>
      <c r="GE291" s="767"/>
      <c r="GF291" s="758"/>
      <c r="GG291" s="748"/>
      <c r="GH291" s="748"/>
      <c r="GI291" s="748"/>
      <c r="GJ291" s="767"/>
      <c r="GK291" s="766"/>
      <c r="GL291" s="758"/>
      <c r="GM291" s="755"/>
      <c r="GN291" s="755"/>
      <c r="GO291" s="755"/>
      <c r="GP291" s="755"/>
      <c r="GQ291" s="755"/>
      <c r="GR291" s="758"/>
      <c r="GS291" s="252"/>
      <c r="GT291" s="252"/>
      <c r="GU291" s="252"/>
      <c r="GV291" s="748"/>
      <c r="GW291" s="767"/>
      <c r="GX291" s="758"/>
      <c r="GY291" s="748"/>
      <c r="GZ291" s="748"/>
      <c r="HA291" s="748"/>
      <c r="HB291" s="767"/>
      <c r="HC291" s="748"/>
      <c r="HD291" s="767"/>
      <c r="HJ291" s="5"/>
      <c r="HK291" s="758"/>
      <c r="HL291" s="748"/>
      <c r="HM291" s="787"/>
      <c r="HN291" s="787"/>
      <c r="HO291" s="758"/>
      <c r="HP291" s="758"/>
      <c r="HQ291" s="758"/>
      <c r="HR291" s="755"/>
      <c r="HS291" s="755"/>
      <c r="HT291" s="755"/>
      <c r="HU291" s="755"/>
      <c r="HV291" s="755"/>
      <c r="HW291" s="748"/>
      <c r="HX291" s="755"/>
      <c r="HY291" s="755"/>
      <c r="HZ291" s="755"/>
      <c r="IA291" s="755"/>
      <c r="IB291" s="755"/>
      <c r="IC291" s="767"/>
      <c r="ID291" s="252"/>
      <c r="IE291" s="252"/>
      <c r="IF291" s="252"/>
      <c r="IG291" s="252"/>
      <c r="IH291" s="252"/>
      <c r="II291" s="767"/>
      <c r="IJ291" s="767"/>
      <c r="IK291" s="767"/>
      <c r="IL291" s="767"/>
      <c r="IM291" s="767"/>
      <c r="IN291" s="60"/>
      <c r="IO291" s="767"/>
      <c r="IP291" s="758"/>
      <c r="IQ291" s="758"/>
      <c r="IR291" s="758"/>
      <c r="IS291" s="758"/>
      <c r="IT291" s="758"/>
      <c r="IU291" s="758"/>
      <c r="IW291" s="753"/>
      <c r="IX291" s="546"/>
      <c r="IY291" s="546"/>
      <c r="IZ291" s="546"/>
      <c r="JA291" s="5"/>
      <c r="JB291" s="565"/>
      <c r="JC291" s="565"/>
      <c r="JD291" s="565"/>
      <c r="JE291" s="565"/>
      <c r="JF291" s="565"/>
      <c r="JG291" s="101"/>
      <c r="JH291" s="59"/>
    </row>
    <row r="292" spans="1:272" ht="14.25" customHeight="1" x14ac:dyDescent="0.15">
      <c r="A292" s="2352" t="str">
        <f t="shared" si="2"/>
        <v>しゅんぎく数量</v>
      </c>
      <c r="B292" s="250" t="s">
        <v>54</v>
      </c>
      <c r="C292" s="394" t="s">
        <v>93</v>
      </c>
      <c r="D292" s="917">
        <v>18.948</v>
      </c>
      <c r="E292" s="918">
        <v>14.518000000000001</v>
      </c>
      <c r="F292" s="922">
        <v>19.687000000000001</v>
      </c>
      <c r="G292" s="924">
        <v>19.573</v>
      </c>
      <c r="H292" s="918">
        <v>16.334</v>
      </c>
      <c r="I292" s="961">
        <v>10.273999999999999</v>
      </c>
      <c r="J292" s="920">
        <v>14.441000000000001</v>
      </c>
      <c r="K292" s="918">
        <v>12.428000000000001</v>
      </c>
      <c r="L292" s="922">
        <v>13.2</v>
      </c>
      <c r="M292" s="920">
        <v>9.4879999999999995</v>
      </c>
      <c r="N292" s="926">
        <v>9.0259999999999998</v>
      </c>
      <c r="O292" s="922">
        <v>9.5790000000000006</v>
      </c>
      <c r="P292" s="920">
        <v>11.34</v>
      </c>
      <c r="Q292" s="918">
        <v>13.098000000000001</v>
      </c>
      <c r="R292" s="923">
        <v>12.871</v>
      </c>
      <c r="S292" s="924">
        <v>9.6920000000000002</v>
      </c>
      <c r="T292" s="918">
        <v>8.4619999999999997</v>
      </c>
      <c r="U292" s="922"/>
      <c r="V292" s="924"/>
      <c r="W292" s="1077"/>
      <c r="X292" s="925"/>
      <c r="Y292" s="924"/>
      <c r="Z292" s="926"/>
      <c r="AA292" s="923"/>
      <c r="AB292" s="927"/>
      <c r="AC292" s="926"/>
      <c r="AD292" s="922"/>
      <c r="AE292" s="920"/>
      <c r="AF292" s="1086"/>
      <c r="AG292" s="922"/>
      <c r="AH292" s="920"/>
      <c r="AI292" s="918"/>
      <c r="AJ292" s="922"/>
      <c r="AK292" s="920"/>
      <c r="AL292" s="918"/>
      <c r="AM292" s="928"/>
      <c r="AP292" s="55"/>
      <c r="AR292" s="1574"/>
      <c r="AS292" s="1574"/>
      <c r="AT292" s="1574"/>
      <c r="AU292" s="1575"/>
      <c r="AV292" s="1576"/>
      <c r="AX292" s="748"/>
      <c r="AY292" s="767"/>
      <c r="AZ292" s="767"/>
      <c r="BA292" s="767"/>
      <c r="BB292" s="767"/>
      <c r="BC292" s="767"/>
      <c r="BD292" s="758"/>
      <c r="BE292" s="770"/>
      <c r="BF292" s="778"/>
      <c r="BG292" s="768"/>
      <c r="BH292" s="768"/>
      <c r="BI292" s="748"/>
      <c r="BJ292" s="758"/>
      <c r="BK292" s="755"/>
      <c r="BL292" s="755"/>
      <c r="BM292" s="755"/>
      <c r="BN292" s="755"/>
      <c r="BO292" s="755"/>
      <c r="BP292" s="758"/>
      <c r="BQ292" s="755"/>
      <c r="BR292" s="755"/>
      <c r="BS292" s="755"/>
      <c r="BT292" s="755"/>
      <c r="BU292" s="755"/>
      <c r="BV292" s="787"/>
      <c r="BW292" s="767"/>
      <c r="BX292" s="767"/>
      <c r="BY292" s="767"/>
      <c r="BZ292" s="767"/>
      <c r="CA292" s="767"/>
      <c r="CB292" s="787"/>
      <c r="CC292" s="767"/>
      <c r="CD292" s="767"/>
      <c r="CE292" s="767"/>
      <c r="CF292" s="252"/>
      <c r="CG292" s="767"/>
      <c r="CH292" s="758"/>
      <c r="CI292" s="767"/>
      <c r="CJ292" s="1344"/>
      <c r="CK292" s="767"/>
      <c r="CL292" s="748"/>
      <c r="CM292" s="767"/>
      <c r="CN292" s="787"/>
      <c r="CO292" s="767"/>
      <c r="CP292" s="1344"/>
      <c r="CQ292" s="767"/>
      <c r="CR292" s="767"/>
      <c r="CS292" s="767"/>
      <c r="CT292" s="748"/>
      <c r="CU292" s="758"/>
      <c r="CV292" s="758"/>
      <c r="CW292" s="758"/>
      <c r="CX292" s="748"/>
      <c r="CY292" s="758"/>
      <c r="CZ292" s="748"/>
      <c r="DA292" s="252"/>
      <c r="DB292" s="252"/>
      <c r="DC292" s="252"/>
      <c r="DD292" s="748"/>
      <c r="DE292" s="767"/>
      <c r="DF292" s="787"/>
      <c r="DG292" s="767"/>
      <c r="DH292" s="767"/>
      <c r="DI292" s="767"/>
      <c r="DJ292" s="252"/>
      <c r="DK292" s="252"/>
      <c r="DL292" s="758"/>
      <c r="DM292" s="767"/>
      <c r="DN292" s="767"/>
      <c r="DO292" s="767"/>
      <c r="DP292" s="748"/>
      <c r="DQ292" s="767"/>
      <c r="DR292" s="787"/>
      <c r="DS292" s="755"/>
      <c r="DT292" s="755"/>
      <c r="DU292" s="755"/>
      <c r="DV292" s="755"/>
      <c r="DW292" s="755"/>
      <c r="DX292" s="787"/>
      <c r="DY292" s="252"/>
      <c r="DZ292" s="252"/>
      <c r="EA292" s="252"/>
      <c r="EB292" s="748"/>
      <c r="EC292" s="252"/>
      <c r="ED292" s="787"/>
      <c r="EE292" s="252"/>
      <c r="EF292" s="252"/>
      <c r="EG292" s="252"/>
      <c r="EH292" s="748"/>
      <c r="EI292" s="767"/>
      <c r="EJ292" s="748"/>
      <c r="EK292" s="755"/>
      <c r="EL292" s="755"/>
      <c r="EM292" s="755"/>
      <c r="EN292" s="755"/>
      <c r="EO292" s="755"/>
      <c r="EP292" s="758"/>
      <c r="EQ292" s="767"/>
      <c r="ER292" s="767"/>
      <c r="ES292" s="767"/>
      <c r="ET292" s="748"/>
      <c r="EU292" s="767"/>
      <c r="EV292" s="748"/>
      <c r="EW292" s="748"/>
      <c r="EX292" s="748"/>
      <c r="EY292" s="748"/>
      <c r="EZ292" s="767"/>
      <c r="FA292" s="767"/>
      <c r="FB292" s="787"/>
      <c r="FC292" s="755"/>
      <c r="FD292" s="755"/>
      <c r="FE292" s="755"/>
      <c r="FF292" s="755"/>
      <c r="FG292" s="755"/>
      <c r="FH292" s="787"/>
      <c r="FI292" s="545"/>
      <c r="FJ292" s="753"/>
      <c r="FK292" s="546"/>
      <c r="FL292" s="546"/>
      <c r="FM292" s="546"/>
      <c r="FN292" s="787"/>
      <c r="FO292" s="755"/>
      <c r="FP292" s="755"/>
      <c r="FQ292" s="755"/>
      <c r="FR292" s="755"/>
      <c r="FS292" s="755"/>
      <c r="FT292" s="748"/>
      <c r="FU292" s="748"/>
      <c r="FV292" s="748"/>
      <c r="FW292" s="748"/>
      <c r="FX292" s="767"/>
      <c r="FY292" s="252"/>
      <c r="FZ292" s="748"/>
      <c r="GF292" s="792"/>
      <c r="GG292" s="748"/>
      <c r="GH292" s="748"/>
      <c r="GI292" s="787"/>
      <c r="GJ292" s="787"/>
      <c r="GK292" s="758"/>
      <c r="GL292" s="768"/>
      <c r="GM292" s="787"/>
      <c r="GN292" s="755"/>
      <c r="GO292" s="755"/>
      <c r="GP292" s="755"/>
      <c r="GQ292" s="755"/>
      <c r="GR292" s="755"/>
      <c r="GS292" s="758"/>
      <c r="GT292" s="767"/>
      <c r="GU292" s="767"/>
      <c r="GV292" s="767"/>
      <c r="GW292" s="60"/>
      <c r="GX292" s="748"/>
      <c r="GY292" s="748"/>
      <c r="GZ292" s="755"/>
      <c r="HA292" s="755"/>
      <c r="HB292" s="755"/>
      <c r="HC292" s="755"/>
      <c r="HD292" s="755"/>
      <c r="HE292" s="748"/>
      <c r="HF292" s="767"/>
      <c r="HG292" s="767"/>
      <c r="HH292" s="767"/>
      <c r="HI292" s="767"/>
      <c r="HJ292" s="768"/>
      <c r="HK292" s="767"/>
      <c r="HL292" s="758"/>
      <c r="HM292" s="758"/>
      <c r="HN292" s="757"/>
      <c r="HO292" s="758"/>
      <c r="HP292" s="758"/>
      <c r="HQ292" s="748"/>
      <c r="HS292" s="753"/>
      <c r="HT292" s="546"/>
      <c r="HU292" s="546"/>
      <c r="HV292" s="546"/>
      <c r="HW292" s="5"/>
    </row>
    <row r="293" spans="1:272" ht="14.25" customHeight="1" x14ac:dyDescent="0.15">
      <c r="A293" s="2352" t="str">
        <f t="shared" si="2"/>
        <v>しゅんぎく金額</v>
      </c>
      <c r="B293" s="2350" t="str">
        <f>B292</f>
        <v>しゅんぎく</v>
      </c>
      <c r="C293" s="395" t="s">
        <v>94</v>
      </c>
      <c r="D293" s="929">
        <v>23894.449000000001</v>
      </c>
      <c r="E293" s="930">
        <v>12384.620999999999</v>
      </c>
      <c r="F293" s="934">
        <v>13905.674000000001</v>
      </c>
      <c r="G293" s="936">
        <v>12015.439</v>
      </c>
      <c r="H293" s="930">
        <v>11138.299000000001</v>
      </c>
      <c r="I293" s="986">
        <v>7210.22</v>
      </c>
      <c r="J293" s="932">
        <v>8793.8009999999995</v>
      </c>
      <c r="K293" s="930">
        <v>6882.5619999999999</v>
      </c>
      <c r="L293" s="934">
        <v>7998.7719999999999</v>
      </c>
      <c r="M293" s="932">
        <v>6258.8969999999999</v>
      </c>
      <c r="N293" s="938">
        <v>6945.2309999999998</v>
      </c>
      <c r="O293" s="934">
        <v>6894.2979999999998</v>
      </c>
      <c r="P293" s="972">
        <v>8036.768</v>
      </c>
      <c r="Q293" s="930">
        <v>7172.268</v>
      </c>
      <c r="R293" s="935">
        <v>6295.5690000000004</v>
      </c>
      <c r="S293" s="936">
        <v>5326.4620000000004</v>
      </c>
      <c r="T293" s="930">
        <v>3830.6590000000001</v>
      </c>
      <c r="U293" s="934"/>
      <c r="V293" s="936"/>
      <c r="W293" s="1078"/>
      <c r="X293" s="937"/>
      <c r="Y293" s="936"/>
      <c r="Z293" s="938"/>
      <c r="AA293" s="935"/>
      <c r="AB293" s="939"/>
      <c r="AC293" s="930"/>
      <c r="AD293" s="934"/>
      <c r="AE293" s="932"/>
      <c r="AF293" s="1084"/>
      <c r="AG293" s="934"/>
      <c r="AH293" s="932"/>
      <c r="AI293" s="930"/>
      <c r="AJ293" s="934"/>
      <c r="AK293" s="932"/>
      <c r="AL293" s="930"/>
      <c r="AM293" s="940"/>
      <c r="AO293" s="59"/>
      <c r="AP293" s="55"/>
      <c r="AU293" s="1574"/>
      <c r="AV293" s="1575"/>
      <c r="AX293" s="748"/>
      <c r="AY293" s="748"/>
      <c r="AZ293" s="748"/>
      <c r="BA293" s="748"/>
      <c r="BB293" s="767"/>
      <c r="BC293" s="767"/>
      <c r="BD293" s="787"/>
      <c r="BE293" s="252"/>
      <c r="BF293" s="252"/>
      <c r="BG293" s="252"/>
      <c r="BH293" s="748"/>
      <c r="BI293" s="767"/>
      <c r="BJ293" s="758"/>
      <c r="BK293" s="755"/>
      <c r="BL293" s="755"/>
      <c r="BM293" s="755"/>
      <c r="BN293" s="755"/>
      <c r="BO293" s="755"/>
      <c r="BP293" s="758"/>
      <c r="BQ293" s="755"/>
      <c r="BR293" s="755"/>
      <c r="BS293" s="755"/>
      <c r="BT293" s="755"/>
      <c r="BU293" s="755"/>
      <c r="BV293" s="758"/>
      <c r="BW293" s="767"/>
      <c r="BX293" s="767"/>
      <c r="BY293" s="767"/>
      <c r="BZ293" s="767"/>
      <c r="CA293" s="252"/>
      <c r="CB293" s="758"/>
      <c r="CC293" s="767"/>
      <c r="CD293" s="767"/>
      <c r="CE293" s="767"/>
      <c r="CF293" s="748"/>
      <c r="CG293" s="767"/>
      <c r="CH293" s="758"/>
      <c r="CI293" s="767"/>
      <c r="CJ293" s="767"/>
      <c r="CK293" s="767"/>
      <c r="CL293" s="252"/>
      <c r="CM293" s="767"/>
      <c r="CN293" s="758"/>
      <c r="CO293" s="767"/>
      <c r="CP293" s="1344"/>
      <c r="CQ293" s="767"/>
      <c r="CR293" s="767"/>
      <c r="CS293" s="767"/>
      <c r="CT293" s="758"/>
      <c r="CU293" s="755"/>
      <c r="CV293" s="755"/>
      <c r="CW293" s="755"/>
      <c r="CX293" s="755"/>
      <c r="CY293" s="755"/>
      <c r="CZ293" s="758"/>
      <c r="DA293" s="767"/>
      <c r="DB293" s="767"/>
      <c r="DC293" s="767"/>
      <c r="DD293" s="748"/>
      <c r="DE293" s="767"/>
      <c r="DF293" s="758"/>
      <c r="DG293" s="758"/>
      <c r="DH293" s="758"/>
      <c r="DI293" s="767"/>
      <c r="DJ293" s="758"/>
      <c r="DK293" s="748"/>
      <c r="DL293" s="787"/>
      <c r="DM293" s="748"/>
      <c r="DN293" s="748"/>
      <c r="DO293" s="748"/>
      <c r="DP293" s="748"/>
      <c r="DQ293" s="767"/>
      <c r="DR293" s="758"/>
      <c r="DS293" s="767"/>
      <c r="DT293" s="767"/>
      <c r="DU293" s="767"/>
      <c r="DV293" s="252"/>
      <c r="DW293" s="748"/>
      <c r="DX293" s="748"/>
      <c r="DY293" s="767"/>
      <c r="DZ293" s="767"/>
      <c r="EA293" s="767"/>
      <c r="EB293" s="767"/>
      <c r="EC293" s="767"/>
      <c r="ED293" s="758"/>
      <c r="EE293" s="767"/>
      <c r="EF293" s="767"/>
      <c r="EG293" s="767"/>
      <c r="EH293" s="748"/>
      <c r="EI293" s="767"/>
      <c r="EJ293" s="758"/>
      <c r="EK293" s="252"/>
      <c r="EL293" s="252"/>
      <c r="EM293" s="252"/>
      <c r="EN293" s="748"/>
      <c r="EO293" s="252"/>
      <c r="EP293" s="758"/>
      <c r="EQ293" s="755"/>
      <c r="ER293" s="755"/>
      <c r="ES293" s="755"/>
      <c r="ET293" s="755"/>
      <c r="EU293" s="755"/>
      <c r="EV293" s="780"/>
      <c r="EW293" s="755"/>
      <c r="EX293" s="755"/>
      <c r="EY293" s="755"/>
      <c r="EZ293" s="755"/>
      <c r="FA293" s="755"/>
      <c r="FB293" s="748"/>
      <c r="FC293" s="755"/>
      <c r="FD293" s="755"/>
      <c r="FE293" s="755"/>
      <c r="FF293" s="755"/>
      <c r="FG293" s="755"/>
      <c r="FH293" s="758"/>
      <c r="FI293" s="748"/>
      <c r="FJ293" s="748"/>
      <c r="FK293" s="748"/>
      <c r="FL293" s="767"/>
      <c r="FM293" s="766"/>
      <c r="FN293" s="758"/>
      <c r="FO293" s="755"/>
      <c r="FP293" s="756"/>
      <c r="FQ293" s="757"/>
      <c r="FR293" s="757"/>
      <c r="FS293" s="757"/>
      <c r="FT293" s="758"/>
      <c r="FU293" s="545"/>
      <c r="FV293" s="753"/>
      <c r="FW293" s="546"/>
      <c r="FX293" s="546"/>
      <c r="FY293" s="546"/>
      <c r="FZ293" s="758"/>
      <c r="GA293" s="755"/>
      <c r="GB293" s="756"/>
      <c r="GC293" s="757"/>
      <c r="GD293" s="757"/>
      <c r="GE293" s="757"/>
      <c r="GF293" s="758"/>
      <c r="GG293" s="755"/>
      <c r="GH293" s="755"/>
      <c r="GI293" s="755"/>
      <c r="GJ293" s="755"/>
      <c r="GK293" s="755"/>
      <c r="GL293" s="767"/>
      <c r="GN293" s="238"/>
      <c r="GO293" s="3"/>
      <c r="GP293" s="3"/>
      <c r="GQ293" s="3"/>
      <c r="GR293" s="5"/>
      <c r="GS293" s="758"/>
      <c r="GT293" s="758"/>
      <c r="GU293" s="758"/>
      <c r="GV293" s="758"/>
      <c r="GW293" s="758"/>
      <c r="GX293" s="758"/>
      <c r="GY293" s="758"/>
      <c r="GZ293" s="758"/>
      <c r="HA293" s="767"/>
      <c r="HB293" s="767"/>
      <c r="HC293" s="252"/>
      <c r="HD293" s="748"/>
      <c r="HE293" s="758"/>
      <c r="HF293" s="748"/>
      <c r="HG293" s="748"/>
      <c r="HH293" s="748"/>
      <c r="HI293" s="60"/>
      <c r="HJ293" s="748"/>
      <c r="HK293" s="767"/>
      <c r="HL293" s="767"/>
      <c r="HM293" s="767"/>
      <c r="HN293" s="767"/>
      <c r="HO293" s="748"/>
      <c r="HP293" s="748"/>
      <c r="HQ293" s="767"/>
      <c r="HR293" s="767"/>
      <c r="HS293" s="767"/>
      <c r="HT293" s="767"/>
      <c r="HU293" s="768"/>
      <c r="HV293" s="767"/>
      <c r="HW293" s="748"/>
      <c r="HX293" s="758"/>
      <c r="HY293" s="758"/>
      <c r="HZ293" s="758"/>
      <c r="IA293" s="757"/>
      <c r="IB293" s="758"/>
      <c r="IC293" s="755"/>
    </row>
    <row r="294" spans="1:272" ht="14.25" customHeight="1" x14ac:dyDescent="0.15">
      <c r="A294" s="2352" t="str">
        <f t="shared" si="2"/>
        <v>しゅんぎく価格</v>
      </c>
      <c r="B294" s="2351" t="str">
        <f>B292</f>
        <v>しゅんぎく</v>
      </c>
      <c r="C294" s="417" t="s">
        <v>96</v>
      </c>
      <c r="D294" s="941">
        <v>1261</v>
      </c>
      <c r="E294" s="942">
        <v>853</v>
      </c>
      <c r="F294" s="946">
        <v>706</v>
      </c>
      <c r="G294" s="948">
        <v>614</v>
      </c>
      <c r="H294" s="942">
        <v>682</v>
      </c>
      <c r="I294" s="943">
        <v>702</v>
      </c>
      <c r="J294" s="944">
        <v>609</v>
      </c>
      <c r="K294" s="942">
        <v>554</v>
      </c>
      <c r="L294" s="946">
        <v>606</v>
      </c>
      <c r="M294" s="944">
        <v>660</v>
      </c>
      <c r="N294" s="942">
        <v>769</v>
      </c>
      <c r="O294" s="946">
        <v>720</v>
      </c>
      <c r="P294" s="944">
        <v>709</v>
      </c>
      <c r="Q294" s="942">
        <v>548</v>
      </c>
      <c r="R294" s="947">
        <v>489</v>
      </c>
      <c r="S294" s="944">
        <v>550</v>
      </c>
      <c r="T294" s="942">
        <v>453</v>
      </c>
      <c r="U294" s="946"/>
      <c r="V294" s="948"/>
      <c r="W294" s="980"/>
      <c r="X294" s="947"/>
      <c r="Y294" s="948"/>
      <c r="Z294" s="949"/>
      <c r="AA294" s="947"/>
      <c r="AB294" s="950"/>
      <c r="AC294" s="942"/>
      <c r="AD294" s="946"/>
      <c r="AE294" s="944"/>
      <c r="AF294" s="1085"/>
      <c r="AG294" s="946"/>
      <c r="AH294" s="944"/>
      <c r="AI294" s="942"/>
      <c r="AJ294" s="946"/>
      <c r="AK294" s="944"/>
      <c r="AL294" s="942"/>
      <c r="AM294" s="951"/>
      <c r="AP294" s="55"/>
      <c r="AQ294" s="784"/>
      <c r="AV294" s="1574"/>
      <c r="AW294" s="787"/>
      <c r="BA294" s="755"/>
      <c r="BB294" s="755"/>
      <c r="BC294" s="755"/>
      <c r="BD294" s="758"/>
      <c r="BE294" s="770"/>
      <c r="BF294" s="778"/>
      <c r="BG294" s="768"/>
      <c r="BH294" s="767"/>
      <c r="BI294" s="748"/>
      <c r="BJ294" s="758"/>
      <c r="BK294" s="252"/>
      <c r="BL294" s="252"/>
      <c r="BM294" s="252"/>
      <c r="BN294" s="767"/>
      <c r="BO294" s="767"/>
      <c r="BP294" s="787"/>
      <c r="BQ294" s="767"/>
      <c r="BR294" s="767"/>
      <c r="BS294" s="767"/>
      <c r="BT294" s="767"/>
      <c r="BU294" s="767"/>
      <c r="BV294" s="787"/>
      <c r="BW294" s="767"/>
      <c r="BX294" s="767"/>
      <c r="BY294" s="767"/>
      <c r="BZ294" s="767"/>
      <c r="CA294" s="767"/>
      <c r="CB294" s="758"/>
      <c r="CC294" s="767"/>
      <c r="CD294" s="1344"/>
      <c r="CE294" s="767"/>
      <c r="CF294" s="767"/>
      <c r="CG294" s="252"/>
      <c r="CH294" s="758"/>
      <c r="CI294" s="755"/>
      <c r="CJ294" s="755"/>
      <c r="CK294" s="755"/>
      <c r="CL294" s="755"/>
      <c r="CM294" s="755"/>
      <c r="CN294" s="758"/>
      <c r="CO294" s="767"/>
      <c r="CP294" s="767"/>
      <c r="CQ294" s="767"/>
      <c r="CR294" s="748"/>
      <c r="CS294" s="767"/>
      <c r="CT294" s="758"/>
      <c r="CU294" s="770"/>
      <c r="CV294" s="778"/>
      <c r="CW294" s="767"/>
      <c r="CX294" s="757"/>
      <c r="CY294" s="767"/>
      <c r="CZ294" s="758"/>
      <c r="DA294" s="758"/>
      <c r="DB294" s="758"/>
      <c r="DC294" s="758"/>
      <c r="DD294" s="758"/>
      <c r="DE294" s="758"/>
      <c r="DF294" s="755"/>
      <c r="DG294" s="767"/>
      <c r="DH294" s="767"/>
      <c r="DI294" s="767"/>
      <c r="DJ294" s="767"/>
      <c r="DK294" s="254"/>
      <c r="DL294" s="758"/>
      <c r="DM294" s="773"/>
      <c r="DN294" s="765"/>
      <c r="DO294" s="766"/>
      <c r="DP294" s="757"/>
      <c r="DQ294" s="254"/>
      <c r="DR294" s="758"/>
      <c r="DS294" s="767"/>
      <c r="DT294" s="767"/>
      <c r="DU294" s="767"/>
      <c r="DV294" s="767"/>
      <c r="DW294" s="767"/>
      <c r="DX294" s="758"/>
      <c r="DY294" s="748"/>
      <c r="DZ294" s="748"/>
      <c r="EA294" s="748"/>
      <c r="EB294" s="767"/>
      <c r="EC294" s="767"/>
      <c r="ED294" s="758"/>
      <c r="EE294" s="252"/>
      <c r="EF294" s="252"/>
      <c r="EG294" s="252"/>
      <c r="EH294" s="748"/>
      <c r="EI294" s="252"/>
      <c r="EJ294" s="758"/>
      <c r="EK294" s="767"/>
      <c r="EL294" s="767"/>
      <c r="EM294" s="758"/>
      <c r="EN294" s="757"/>
      <c r="EO294" s="767"/>
      <c r="EP294" s="758"/>
      <c r="EQ294" s="755"/>
      <c r="ER294" s="755"/>
      <c r="ES294" s="755"/>
      <c r="ET294" s="755"/>
      <c r="EU294" s="755"/>
      <c r="EV294" s="780"/>
      <c r="EW294" s="755"/>
      <c r="EX294" s="755"/>
      <c r="EY294" s="755"/>
      <c r="EZ294" s="755"/>
      <c r="FA294" s="755"/>
      <c r="FB294" s="758"/>
      <c r="FC294" s="755"/>
      <c r="FD294" s="755"/>
      <c r="FE294" s="755"/>
      <c r="FF294" s="755"/>
      <c r="FG294" s="755"/>
      <c r="FH294" s="758"/>
      <c r="FI294" s="773"/>
      <c r="FJ294" s="762"/>
      <c r="FK294" s="766"/>
      <c r="FL294" s="766"/>
      <c r="FM294" s="766"/>
      <c r="FN294" s="758"/>
      <c r="FO294" s="545"/>
      <c r="FP294" s="753"/>
      <c r="FQ294" s="546"/>
      <c r="FR294" s="546"/>
      <c r="FS294" s="546"/>
      <c r="FT294" s="758"/>
      <c r="FU294" s="767"/>
      <c r="FV294" s="767"/>
      <c r="FW294" s="767"/>
      <c r="FX294" s="252"/>
      <c r="FY294" s="767"/>
      <c r="FZ294" s="767"/>
      <c r="GF294" s="5"/>
      <c r="GG294" s="758"/>
      <c r="GH294" s="758"/>
      <c r="GI294" s="758"/>
      <c r="GJ294" s="758"/>
      <c r="GK294" s="787"/>
      <c r="GL294" s="768"/>
      <c r="GM294" s="758"/>
      <c r="GN294" s="755"/>
      <c r="GO294" s="755"/>
      <c r="GP294" s="755"/>
      <c r="GQ294" s="755"/>
      <c r="GR294" s="755"/>
      <c r="GS294" s="748"/>
      <c r="GT294" s="748"/>
      <c r="GU294" s="748"/>
      <c r="GV294" s="748"/>
      <c r="GW294" s="767"/>
      <c r="GX294" s="748"/>
      <c r="GY294" s="767"/>
      <c r="GZ294" s="767"/>
      <c r="HA294" s="767"/>
      <c r="HB294" s="768"/>
      <c r="HC294" s="748"/>
      <c r="HD294" s="748"/>
      <c r="HE294" s="767"/>
      <c r="HF294" s="755"/>
      <c r="HG294" s="756"/>
      <c r="HH294" s="757"/>
      <c r="HI294" s="758"/>
      <c r="HJ294" s="758"/>
      <c r="HK294" s="758"/>
      <c r="HM294" s="753"/>
      <c r="HN294" s="546"/>
      <c r="HO294" s="546"/>
      <c r="HP294" s="546"/>
    </row>
    <row r="295" spans="1:272" ht="14.25" customHeight="1" x14ac:dyDescent="0.15">
      <c r="A295" s="2352" t="str">
        <f t="shared" si="2"/>
        <v>せり数量</v>
      </c>
      <c r="B295" s="250" t="s">
        <v>55</v>
      </c>
      <c r="C295" s="394" t="s">
        <v>93</v>
      </c>
      <c r="D295" s="917">
        <v>18.709</v>
      </c>
      <c r="E295" s="918">
        <v>11.706</v>
      </c>
      <c r="F295" s="922">
        <v>14.494</v>
      </c>
      <c r="G295" s="924">
        <v>11.805</v>
      </c>
      <c r="H295" s="918">
        <v>10.759</v>
      </c>
      <c r="I295" s="961">
        <v>8.1</v>
      </c>
      <c r="J295" s="920">
        <v>8.516</v>
      </c>
      <c r="K295" s="918">
        <v>6.508</v>
      </c>
      <c r="L295" s="922">
        <v>8.4559999999999995</v>
      </c>
      <c r="M295" s="920">
        <v>5.7919999999999998</v>
      </c>
      <c r="N295" s="926">
        <v>6.4580000000000002</v>
      </c>
      <c r="O295" s="922">
        <v>5.3150000000000004</v>
      </c>
      <c r="P295" s="920">
        <v>3.64</v>
      </c>
      <c r="Q295" s="918">
        <v>1.84</v>
      </c>
      <c r="R295" s="923">
        <v>1.0860000000000001</v>
      </c>
      <c r="S295" s="924">
        <v>0</v>
      </c>
      <c r="T295" s="1087">
        <v>1E-3</v>
      </c>
      <c r="U295" s="922"/>
      <c r="V295" s="924"/>
      <c r="W295" s="1077"/>
      <c r="X295" s="925"/>
      <c r="Y295" s="924"/>
      <c r="Z295" s="926"/>
      <c r="AA295" s="925"/>
      <c r="AB295" s="927"/>
      <c r="AC295" s="926"/>
      <c r="AD295" s="922"/>
      <c r="AE295" s="920"/>
      <c r="AF295" s="1086"/>
      <c r="AG295" s="922"/>
      <c r="AH295" s="920"/>
      <c r="AI295" s="918"/>
      <c r="AJ295" s="922"/>
      <c r="AK295" s="920"/>
      <c r="AL295" s="960"/>
      <c r="AM295" s="928"/>
      <c r="AP295" s="55"/>
      <c r="AR295" s="1574"/>
      <c r="AS295" s="1574"/>
      <c r="AT295" s="1574"/>
      <c r="AX295" s="778"/>
      <c r="AY295" s="767"/>
      <c r="AZ295" s="767"/>
      <c r="BA295" s="767"/>
      <c r="BB295" s="748"/>
      <c r="BC295" s="748"/>
      <c r="BD295" s="758"/>
      <c r="BE295" s="755"/>
      <c r="BF295" s="755"/>
      <c r="BG295" s="755"/>
      <c r="BH295" s="755"/>
      <c r="BI295" s="755"/>
      <c r="BJ295" s="755"/>
      <c r="BK295" s="755"/>
      <c r="BL295" s="755"/>
      <c r="BM295" s="755"/>
      <c r="BN295" s="755"/>
      <c r="BO295" s="758"/>
      <c r="BP295" s="755"/>
      <c r="BQ295" s="755"/>
      <c r="BR295" s="755"/>
      <c r="BS295" s="755"/>
      <c r="BT295" s="755"/>
      <c r="BU295" s="787"/>
      <c r="BV295" s="767"/>
      <c r="BW295" s="767"/>
      <c r="BX295" s="767"/>
      <c r="BY295" s="252"/>
      <c r="BZ295" s="767"/>
      <c r="CA295" s="758"/>
      <c r="CB295" s="767"/>
      <c r="CC295" s="767"/>
      <c r="CD295" s="767"/>
      <c r="CE295" s="767"/>
      <c r="CF295" s="767"/>
      <c r="CG295" s="758"/>
      <c r="CH295" s="767"/>
      <c r="CI295" s="767"/>
      <c r="CJ295" s="767"/>
      <c r="CK295" s="767"/>
      <c r="CL295" s="767"/>
      <c r="CM295" s="787"/>
      <c r="CN295" s="767"/>
      <c r="CO295" s="1344"/>
      <c r="CP295" s="767"/>
      <c r="CQ295" s="767"/>
      <c r="CR295" s="252"/>
      <c r="CS295" s="787"/>
      <c r="CT295" s="755"/>
      <c r="CU295" s="755"/>
      <c r="CV295" s="755"/>
      <c r="CW295" s="755"/>
      <c r="CX295" s="755"/>
      <c r="CY295" s="748"/>
      <c r="CZ295" s="767"/>
      <c r="DA295" s="767"/>
      <c r="DB295" s="767"/>
      <c r="DC295" s="768"/>
      <c r="DD295" s="767"/>
      <c r="DE295" s="748"/>
      <c r="DF295" s="767"/>
      <c r="DG295" s="767"/>
      <c r="DH295" s="767"/>
      <c r="DI295" s="767"/>
      <c r="DJ295" s="767"/>
      <c r="DK295" s="787"/>
      <c r="DL295" s="758"/>
      <c r="DM295" s="758"/>
      <c r="DN295" s="758"/>
      <c r="DO295" s="758"/>
      <c r="DP295" s="748"/>
      <c r="DQ295" s="748"/>
      <c r="DR295" s="767"/>
      <c r="DS295" s="767"/>
      <c r="DT295" s="767"/>
      <c r="DU295" s="767"/>
      <c r="DV295" s="748"/>
      <c r="DW295" s="787"/>
      <c r="DX295" s="252"/>
      <c r="DY295" s="252"/>
      <c r="DZ295" s="252"/>
      <c r="EA295" s="252"/>
      <c r="EB295" s="252"/>
      <c r="EC295" s="758"/>
      <c r="ED295" s="252"/>
      <c r="EE295" s="252"/>
      <c r="EF295" s="252"/>
      <c r="EG295" s="748"/>
      <c r="EH295" s="252"/>
      <c r="EI295" s="787"/>
      <c r="EJ295" s="755"/>
      <c r="EK295" s="756"/>
      <c r="EL295" s="757"/>
      <c r="EM295" s="252"/>
      <c r="EN295" s="748"/>
      <c r="EO295" s="748"/>
      <c r="EP295" s="748"/>
      <c r="EQ295" s="748"/>
      <c r="ER295" s="748"/>
      <c r="ES295" s="757"/>
      <c r="ET295" s="767"/>
      <c r="EU295" s="784"/>
      <c r="EV295" s="755"/>
      <c r="EW295" s="755"/>
      <c r="EX295" s="755"/>
      <c r="EY295" s="755"/>
      <c r="EZ295" s="755"/>
      <c r="FA295" s="758"/>
      <c r="FB295" s="755"/>
      <c r="FC295" s="755"/>
      <c r="FD295" s="755"/>
      <c r="FE295" s="755"/>
      <c r="FF295" s="755"/>
      <c r="FG295" s="748"/>
      <c r="FH295" s="773"/>
      <c r="FI295" s="762"/>
      <c r="FJ295" s="766"/>
      <c r="FK295" s="748"/>
      <c r="FL295" s="767"/>
      <c r="FM295" s="787"/>
      <c r="FN295" s="773"/>
      <c r="FO295" s="762"/>
      <c r="FP295" s="766"/>
      <c r="FQ295" s="748"/>
      <c r="FR295" s="767"/>
      <c r="FS295" s="787"/>
      <c r="FT295" s="767"/>
      <c r="FU295" s="767"/>
      <c r="FV295" s="767"/>
      <c r="FW295" s="767"/>
      <c r="FX295" s="748"/>
      <c r="FY295" s="748"/>
      <c r="FZ295" s="755"/>
      <c r="GA295" s="755"/>
      <c r="GB295" s="755"/>
      <c r="GC295" s="755"/>
      <c r="GD295" s="755"/>
      <c r="GE295" s="748"/>
      <c r="GK295" s="792"/>
      <c r="GL295" s="748"/>
      <c r="GM295" s="755"/>
      <c r="GN295" s="755"/>
      <c r="GO295" s="755"/>
      <c r="GP295" s="755"/>
      <c r="GQ295" s="755"/>
      <c r="GR295" s="748"/>
      <c r="GS295" s="769"/>
      <c r="GT295" s="769"/>
      <c r="GU295" s="769"/>
      <c r="GV295" s="769"/>
      <c r="GW295" s="769"/>
      <c r="GX295" s="787"/>
      <c r="GY295" s="755"/>
      <c r="GZ295" s="755"/>
      <c r="HA295" s="755"/>
      <c r="HB295" s="755"/>
      <c r="HC295" s="755"/>
      <c r="HD295" s="758"/>
      <c r="HE295" s="755"/>
      <c r="HF295" s="755"/>
      <c r="HG295" s="755"/>
      <c r="HH295" s="755"/>
      <c r="HI295" s="755"/>
      <c r="HJ295" s="748"/>
      <c r="HK295" s="767"/>
      <c r="HL295" s="767"/>
      <c r="HM295" s="767"/>
      <c r="HN295" s="768"/>
      <c r="HO295" s="748"/>
      <c r="HP295" s="748"/>
      <c r="HQ295" s="755"/>
      <c r="HR295" s="755"/>
      <c r="HS295" s="755"/>
      <c r="HT295" s="755"/>
      <c r="HU295" s="755"/>
      <c r="HV295" s="767"/>
      <c r="HW295" s="758"/>
      <c r="HX295" s="758"/>
      <c r="HY295" s="758"/>
      <c r="HZ295" s="758"/>
      <c r="IA295" s="758"/>
      <c r="IB295" s="748"/>
      <c r="ID295" s="753"/>
      <c r="IE295" s="546"/>
      <c r="IF295" s="546"/>
      <c r="IG295" s="546"/>
    </row>
    <row r="296" spans="1:272" ht="14.25" customHeight="1" x14ac:dyDescent="0.15">
      <c r="A296" s="2352" t="str">
        <f t="shared" si="2"/>
        <v>せり金額</v>
      </c>
      <c r="B296" s="2350" t="str">
        <f>B295</f>
        <v>せり</v>
      </c>
      <c r="C296" s="395" t="s">
        <v>94</v>
      </c>
      <c r="D296" s="929">
        <v>42649.608</v>
      </c>
      <c r="E296" s="930">
        <v>17473.125</v>
      </c>
      <c r="F296" s="934">
        <v>18412.347000000002</v>
      </c>
      <c r="G296" s="936">
        <v>14297.916999999999</v>
      </c>
      <c r="H296" s="930">
        <v>13706.226000000001</v>
      </c>
      <c r="I296" s="986">
        <v>10681.892</v>
      </c>
      <c r="J296" s="932">
        <v>11703.636</v>
      </c>
      <c r="K296" s="930">
        <v>8098.5309999999999</v>
      </c>
      <c r="L296" s="934">
        <v>8567.1970000000001</v>
      </c>
      <c r="M296" s="932">
        <v>4922.6080000000002</v>
      </c>
      <c r="N296" s="938">
        <v>4869.6869999999999</v>
      </c>
      <c r="O296" s="934">
        <v>3904.74</v>
      </c>
      <c r="P296" s="972">
        <v>2800.116</v>
      </c>
      <c r="Q296" s="930">
        <v>1468.336</v>
      </c>
      <c r="R296" s="935">
        <v>818.20799999999997</v>
      </c>
      <c r="S296" s="936">
        <v>0</v>
      </c>
      <c r="T296" s="985">
        <v>0.66400000000000003</v>
      </c>
      <c r="U296" s="934"/>
      <c r="V296" s="936"/>
      <c r="W296" s="1078"/>
      <c r="X296" s="937"/>
      <c r="Y296" s="936"/>
      <c r="Z296" s="938"/>
      <c r="AA296" s="937"/>
      <c r="AB296" s="939"/>
      <c r="AC296" s="930"/>
      <c r="AD296" s="934"/>
      <c r="AE296" s="932"/>
      <c r="AF296" s="1084"/>
      <c r="AG296" s="934"/>
      <c r="AH296" s="932"/>
      <c r="AI296" s="930"/>
      <c r="AJ296" s="934"/>
      <c r="AK296" s="932"/>
      <c r="AL296" s="973"/>
      <c r="AM296" s="940"/>
      <c r="AO296" s="59"/>
      <c r="AP296" s="55"/>
      <c r="AU296" s="1574"/>
      <c r="AX296" s="756"/>
      <c r="AY296" s="767"/>
      <c r="AZ296" s="767"/>
      <c r="BA296" s="767"/>
      <c r="BB296" s="767"/>
      <c r="BC296" s="767"/>
      <c r="BD296" s="787"/>
      <c r="BE296" s="755"/>
      <c r="BF296" s="755"/>
      <c r="BG296" s="755"/>
      <c r="BH296" s="755"/>
      <c r="BI296" s="755"/>
      <c r="BJ296" s="787"/>
      <c r="BK296" s="755"/>
      <c r="BL296" s="755"/>
      <c r="BM296" s="755"/>
      <c r="BN296" s="755"/>
      <c r="BO296" s="755"/>
      <c r="BP296" s="787"/>
      <c r="BQ296" s="755"/>
      <c r="BR296" s="755"/>
      <c r="BS296" s="755"/>
      <c r="BT296" s="755"/>
      <c r="BU296" s="755"/>
      <c r="BV296" s="758"/>
      <c r="BW296" s="767"/>
      <c r="BX296" s="767"/>
      <c r="BY296" s="767"/>
      <c r="BZ296" s="748"/>
      <c r="CA296" s="748"/>
      <c r="CB296" s="758"/>
      <c r="CC296" s="755"/>
      <c r="CD296" s="755"/>
      <c r="CE296" s="755"/>
      <c r="CF296" s="755"/>
      <c r="CG296" s="755"/>
      <c r="CH296" s="787"/>
      <c r="CI296" s="767"/>
      <c r="CJ296" s="767"/>
      <c r="CK296" s="767"/>
      <c r="CL296" s="767"/>
      <c r="CM296" s="767"/>
      <c r="CN296" s="758"/>
      <c r="CO296" s="767"/>
      <c r="CP296" s="767"/>
      <c r="CQ296" s="767"/>
      <c r="CR296" s="767"/>
      <c r="CS296" s="767"/>
      <c r="CT296" s="758"/>
      <c r="CU296" s="755"/>
      <c r="CV296" s="756"/>
      <c r="CW296" s="757"/>
      <c r="CX296" s="757"/>
      <c r="CY296" s="757"/>
      <c r="CZ296" s="758"/>
      <c r="DA296" s="767"/>
      <c r="DB296" s="1344"/>
      <c r="DC296" s="767"/>
      <c r="DD296" s="767"/>
      <c r="DE296" s="252"/>
      <c r="DF296" s="758"/>
      <c r="DG296" s="755"/>
      <c r="DH296" s="755"/>
      <c r="DI296" s="755"/>
      <c r="DJ296" s="755"/>
      <c r="DK296" s="755"/>
      <c r="DL296" s="758"/>
      <c r="DM296" s="767"/>
      <c r="DN296" s="767"/>
      <c r="DO296" s="767"/>
      <c r="DP296" s="768"/>
      <c r="DQ296" s="767"/>
      <c r="DR296" s="758"/>
      <c r="DS296" s="758"/>
      <c r="DT296" s="758"/>
      <c r="DU296" s="758"/>
      <c r="DV296" s="748"/>
      <c r="DW296" s="758"/>
      <c r="DX296" s="758"/>
      <c r="DY296" s="252"/>
      <c r="DZ296" s="252"/>
      <c r="EA296" s="252"/>
      <c r="EB296" s="767"/>
      <c r="EC296" s="768"/>
      <c r="ED296" s="758"/>
      <c r="EE296" s="252"/>
      <c r="EF296" s="252"/>
      <c r="EG296" s="252"/>
      <c r="EH296" s="748"/>
      <c r="EI296" s="254"/>
      <c r="EJ296" s="748"/>
      <c r="EK296" s="252"/>
      <c r="EL296" s="252"/>
      <c r="EM296" s="252"/>
      <c r="EN296" s="757"/>
      <c r="EO296" s="767"/>
      <c r="EP296" s="758"/>
      <c r="EQ296" s="767"/>
      <c r="ER296" s="767"/>
      <c r="ES296" s="767"/>
      <c r="ET296" s="767"/>
      <c r="EU296" s="748"/>
      <c r="EV296" s="758"/>
      <c r="EW296" s="252"/>
      <c r="EX296" s="252"/>
      <c r="EY296" s="252"/>
      <c r="EZ296" s="748"/>
      <c r="FA296" s="252"/>
      <c r="FB296" s="758"/>
      <c r="FC296" s="748"/>
      <c r="FD296" s="748"/>
      <c r="FE296" s="748"/>
      <c r="FF296" s="767"/>
      <c r="FG296" s="252"/>
      <c r="FH296" s="758"/>
      <c r="FI296" s="755"/>
      <c r="FJ296" s="755"/>
      <c r="FK296" s="755"/>
      <c r="FL296" s="755"/>
      <c r="FM296" s="755"/>
      <c r="FN296" s="780"/>
      <c r="FO296" s="755"/>
      <c r="FP296" s="755"/>
      <c r="FQ296" s="755"/>
      <c r="FR296" s="755"/>
      <c r="FS296" s="755"/>
      <c r="FT296" s="758"/>
      <c r="FU296" s="773"/>
      <c r="FV296" s="762"/>
      <c r="FW296" s="766"/>
      <c r="FX296" s="766"/>
      <c r="FY296" s="766"/>
      <c r="FZ296" s="758"/>
      <c r="GA296" s="545"/>
      <c r="GB296" s="753"/>
      <c r="GC296" s="546"/>
      <c r="GD296" s="546"/>
      <c r="GE296" s="546"/>
      <c r="GF296" s="758"/>
      <c r="GG296" s="748"/>
      <c r="GH296" s="748"/>
      <c r="GI296" s="748"/>
      <c r="GJ296" s="767"/>
      <c r="GK296" s="767"/>
      <c r="GL296" s="767"/>
      <c r="GR296" s="5"/>
      <c r="GS296" s="758"/>
      <c r="GT296" s="748"/>
      <c r="GU296" s="748"/>
      <c r="GV296" s="748"/>
      <c r="GW296" s="767"/>
      <c r="GX296" s="748"/>
      <c r="GY296" s="767"/>
      <c r="GZ296" s="252"/>
      <c r="HA296" s="252"/>
      <c r="HB296" s="60"/>
      <c r="HC296" s="768"/>
      <c r="HD296" s="767"/>
      <c r="HE296" s="767"/>
      <c r="HF296" s="252"/>
      <c r="HG296" s="252"/>
      <c r="HH296" s="252"/>
      <c r="HI296" s="252"/>
      <c r="HJ296" s="252"/>
      <c r="HK296" s="748"/>
      <c r="HL296" s="755"/>
      <c r="HM296" s="756"/>
      <c r="HN296" s="763"/>
      <c r="HO296" s="758"/>
      <c r="HP296" s="757"/>
      <c r="HQ296" s="758"/>
      <c r="HR296" s="59"/>
      <c r="HS296" s="753"/>
      <c r="HT296" s="546"/>
      <c r="HU296" s="546"/>
      <c r="HV296" s="546"/>
    </row>
    <row r="297" spans="1:272" ht="14.25" customHeight="1" x14ac:dyDescent="0.15">
      <c r="A297" s="2352" t="str">
        <f t="shared" si="2"/>
        <v>せり価格</v>
      </c>
      <c r="B297" s="2351" t="str">
        <f>B295</f>
        <v>せり</v>
      </c>
      <c r="C297" s="417" t="s">
        <v>96</v>
      </c>
      <c r="D297" s="941">
        <v>2280</v>
      </c>
      <c r="E297" s="942">
        <v>1493</v>
      </c>
      <c r="F297" s="946">
        <v>1270</v>
      </c>
      <c r="G297" s="948">
        <v>1211</v>
      </c>
      <c r="H297" s="942">
        <v>1274</v>
      </c>
      <c r="I297" s="943">
        <v>1319</v>
      </c>
      <c r="J297" s="944">
        <v>1374</v>
      </c>
      <c r="K297" s="942">
        <v>1244</v>
      </c>
      <c r="L297" s="946">
        <v>1013</v>
      </c>
      <c r="M297" s="944">
        <v>850</v>
      </c>
      <c r="N297" s="942">
        <v>754</v>
      </c>
      <c r="O297" s="946">
        <v>735</v>
      </c>
      <c r="P297" s="944">
        <v>769</v>
      </c>
      <c r="Q297" s="942">
        <v>798</v>
      </c>
      <c r="R297" s="947">
        <v>753</v>
      </c>
      <c r="S297" s="944">
        <v>0</v>
      </c>
      <c r="T297" s="942">
        <v>664</v>
      </c>
      <c r="U297" s="946"/>
      <c r="V297" s="948"/>
      <c r="W297" s="980"/>
      <c r="X297" s="947"/>
      <c r="Y297" s="948"/>
      <c r="Z297" s="949"/>
      <c r="AA297" s="947"/>
      <c r="AB297" s="950"/>
      <c r="AC297" s="942"/>
      <c r="AD297" s="946"/>
      <c r="AE297" s="944"/>
      <c r="AF297" s="1085"/>
      <c r="AG297" s="946"/>
      <c r="AH297" s="944"/>
      <c r="AI297" s="942"/>
      <c r="AJ297" s="946"/>
      <c r="AK297" s="944"/>
      <c r="AL297" s="980"/>
      <c r="AM297" s="951"/>
      <c r="AP297" s="55"/>
      <c r="AQ297" s="784"/>
      <c r="AV297" s="1574"/>
      <c r="AW297" s="787"/>
      <c r="AX297" s="767"/>
      <c r="BA297" s="755"/>
      <c r="BB297" s="755"/>
      <c r="BC297" s="755"/>
      <c r="BD297" s="758"/>
      <c r="BE297" s="755"/>
      <c r="BF297" s="755"/>
      <c r="BG297" s="755"/>
      <c r="BH297" s="755"/>
      <c r="BI297" s="755"/>
      <c r="BJ297" s="758"/>
      <c r="BK297" s="748"/>
      <c r="BL297" s="748"/>
      <c r="BM297" s="748"/>
      <c r="BN297" s="768"/>
      <c r="BO297" s="767"/>
      <c r="BP297" s="758"/>
      <c r="BQ297" s="252"/>
      <c r="BR297" s="252"/>
      <c r="BS297" s="252"/>
      <c r="BT297" s="252"/>
      <c r="BU297" s="252"/>
      <c r="BV297" s="758"/>
      <c r="BW297" s="252"/>
      <c r="BX297" s="252"/>
      <c r="BY297" s="252"/>
      <c r="BZ297" s="767"/>
      <c r="CA297" s="252"/>
      <c r="CB297" s="787"/>
      <c r="CC297" s="767"/>
      <c r="CD297" s="767"/>
      <c r="CE297" s="767"/>
      <c r="CF297" s="748"/>
      <c r="CG297" s="768"/>
      <c r="CH297" s="787"/>
      <c r="CI297" s="767"/>
      <c r="CJ297" s="767"/>
      <c r="CK297" s="767"/>
      <c r="CL297" s="767"/>
      <c r="CM297" s="767"/>
      <c r="CN297" s="758"/>
      <c r="CO297" s="767"/>
      <c r="CP297" s="767"/>
      <c r="CQ297" s="767"/>
      <c r="CR297" s="767"/>
      <c r="CS297" s="767"/>
      <c r="CT297" s="787"/>
      <c r="CU297" s="748"/>
      <c r="CV297" s="748"/>
      <c r="CW297" s="748"/>
      <c r="CX297" s="748"/>
      <c r="CY297" s="767"/>
      <c r="CZ297" s="758"/>
      <c r="DA297" s="767"/>
      <c r="DB297" s="1344"/>
      <c r="DC297" s="767"/>
      <c r="DD297" s="767"/>
      <c r="DE297" s="252"/>
      <c r="DF297" s="758"/>
      <c r="DG297" s="755"/>
      <c r="DH297" s="755"/>
      <c r="DI297" s="755"/>
      <c r="DJ297" s="755"/>
      <c r="DK297" s="755"/>
      <c r="DL297" s="758"/>
      <c r="DM297" s="767"/>
      <c r="DN297" s="767"/>
      <c r="DO297" s="767"/>
      <c r="DP297" s="768"/>
      <c r="DQ297" s="767"/>
      <c r="DR297" s="758"/>
      <c r="DS297" s="252"/>
      <c r="DT297" s="252"/>
      <c r="DU297" s="252"/>
      <c r="DV297" s="252"/>
      <c r="DW297" s="748"/>
      <c r="DX297" s="758"/>
      <c r="DY297" s="767"/>
      <c r="DZ297" s="767"/>
      <c r="EA297" s="767"/>
      <c r="EB297" s="252"/>
      <c r="EC297" s="768"/>
      <c r="ED297" s="758"/>
      <c r="EE297" s="252"/>
      <c r="EF297" s="252"/>
      <c r="EG297" s="252"/>
      <c r="EH297" s="767"/>
      <c r="EI297" s="767"/>
      <c r="EJ297" s="758"/>
      <c r="EK297" s="767"/>
      <c r="EL297" s="767"/>
      <c r="EM297" s="767"/>
      <c r="EN297" s="767"/>
      <c r="EO297" s="748"/>
      <c r="EP297" s="758"/>
      <c r="EQ297" s="767"/>
      <c r="ER297" s="767"/>
      <c r="ES297" s="767"/>
      <c r="ET297" s="767"/>
      <c r="EU297" s="767"/>
      <c r="EV297" s="758"/>
      <c r="EW297" s="767"/>
      <c r="EX297" s="767"/>
      <c r="EY297" s="767"/>
      <c r="EZ297" s="757"/>
      <c r="FA297" s="254"/>
      <c r="FB297" s="758"/>
      <c r="FC297" s="252"/>
      <c r="FD297" s="252"/>
      <c r="FE297" s="252"/>
      <c r="FF297" s="748"/>
      <c r="FG297" s="252"/>
      <c r="FH297" s="758"/>
      <c r="FI297" s="252"/>
      <c r="FJ297" s="252"/>
      <c r="FK297" s="252"/>
      <c r="FL297" s="748"/>
      <c r="FM297" s="767"/>
      <c r="FN297" s="758"/>
      <c r="FO297" s="748"/>
      <c r="FP297" s="748"/>
      <c r="FQ297" s="748"/>
      <c r="FR297" s="767"/>
      <c r="FS297" s="748"/>
      <c r="FT297" s="758"/>
      <c r="FU297" s="755"/>
      <c r="FV297" s="755"/>
      <c r="FW297" s="755"/>
      <c r="FX297" s="755"/>
      <c r="FY297" s="755"/>
      <c r="FZ297" s="758"/>
      <c r="GA297" s="755"/>
      <c r="GB297" s="755"/>
      <c r="GC297" s="755"/>
      <c r="GD297" s="755"/>
      <c r="GE297" s="755"/>
      <c r="GF297" s="758"/>
      <c r="GG297" s="773"/>
      <c r="GH297" s="762"/>
      <c r="GI297" s="766"/>
      <c r="GJ297" s="766"/>
      <c r="GK297" s="766"/>
      <c r="GL297" s="758"/>
      <c r="GM297" s="545"/>
      <c r="GN297" s="753"/>
      <c r="GO297" s="546"/>
      <c r="GP297" s="546"/>
      <c r="GQ297" s="546"/>
      <c r="GR297" s="758"/>
      <c r="GS297" s="252"/>
      <c r="GT297" s="252"/>
      <c r="GU297" s="252"/>
      <c r="GV297" s="252"/>
      <c r="GW297" s="748"/>
      <c r="GX297" s="758"/>
      <c r="GY297" s="252"/>
      <c r="GZ297" s="252"/>
      <c r="HA297" s="252"/>
      <c r="HB297" s="748"/>
      <c r="HC297" s="767"/>
      <c r="HD297" s="767"/>
      <c r="HE297" s="758"/>
      <c r="HF297" s="748"/>
      <c r="HG297" s="748"/>
      <c r="HH297" s="748"/>
      <c r="HI297" s="757"/>
      <c r="HJ297" s="748"/>
      <c r="HK297" s="767"/>
      <c r="HL297" s="767"/>
      <c r="HM297" s="767"/>
      <c r="HN297" s="767"/>
      <c r="HO297" s="748"/>
      <c r="HP297" s="748"/>
      <c r="HQ297" s="767"/>
      <c r="HR297" s="767"/>
      <c r="HS297" s="767"/>
      <c r="HT297" s="767"/>
      <c r="HU297" s="768"/>
      <c r="HV297" s="767"/>
      <c r="HW297" s="767"/>
      <c r="HX297" s="758"/>
      <c r="HY297" s="758"/>
      <c r="HZ297" s="757"/>
      <c r="IA297" s="757"/>
      <c r="IB297" s="757"/>
      <c r="IC297" s="758"/>
      <c r="ID297" s="59"/>
      <c r="IE297" s="753"/>
      <c r="IF297" s="546"/>
      <c r="IG297" s="546"/>
      <c r="IH297" s="546"/>
    </row>
    <row r="298" spans="1:272" ht="14.25" customHeight="1" x14ac:dyDescent="0.15">
      <c r="A298" s="2352" t="str">
        <f t="shared" si="2"/>
        <v>カリフラワー数量</v>
      </c>
      <c r="B298" s="250" t="s">
        <v>130</v>
      </c>
      <c r="C298" s="394" t="s">
        <v>93</v>
      </c>
      <c r="D298" s="917">
        <v>4.8310000000000004</v>
      </c>
      <c r="E298" s="918">
        <v>4.0460000000000003</v>
      </c>
      <c r="F298" s="922">
        <v>3.0859999999999999</v>
      </c>
      <c r="G298" s="924">
        <v>2.37</v>
      </c>
      <c r="H298" s="918">
        <v>1.853</v>
      </c>
      <c r="I298" s="961">
        <v>1.0580000000000001</v>
      </c>
      <c r="J298" s="920">
        <v>2.6640000000000001</v>
      </c>
      <c r="K298" s="918">
        <v>4.5419999999999998</v>
      </c>
      <c r="L298" s="922">
        <v>10.554</v>
      </c>
      <c r="M298" s="920">
        <v>17.664999999999999</v>
      </c>
      <c r="N298" s="926">
        <v>34.134</v>
      </c>
      <c r="O298" s="922">
        <v>58.396000000000001</v>
      </c>
      <c r="P298" s="920">
        <v>57.951999999999998</v>
      </c>
      <c r="Q298" s="918">
        <v>68.102000000000004</v>
      </c>
      <c r="R298" s="923">
        <v>52.646999999999998</v>
      </c>
      <c r="S298" s="924">
        <v>43.829000000000001</v>
      </c>
      <c r="T298" s="918">
        <v>27.564</v>
      </c>
      <c r="U298" s="922"/>
      <c r="V298" s="924"/>
      <c r="W298" s="1077"/>
      <c r="X298" s="925"/>
      <c r="Y298" s="924"/>
      <c r="Z298" s="926"/>
      <c r="AA298" s="925"/>
      <c r="AB298" s="927"/>
      <c r="AC298" s="926"/>
      <c r="AD298" s="922"/>
      <c r="AE298" s="920"/>
      <c r="AF298" s="1086"/>
      <c r="AG298" s="922"/>
      <c r="AH298" s="920"/>
      <c r="AI298" s="918"/>
      <c r="AJ298" s="922"/>
      <c r="AK298" s="920"/>
      <c r="AL298" s="918"/>
      <c r="AM298" s="928"/>
      <c r="AP298" s="55"/>
      <c r="AR298" s="1574"/>
      <c r="AS298" s="1574"/>
      <c r="AT298" s="1574"/>
      <c r="AX298" s="767"/>
      <c r="BA298" s="755"/>
      <c r="BB298" s="755"/>
      <c r="BC298" s="755"/>
      <c r="BD298" s="787"/>
      <c r="BE298" s="252"/>
      <c r="BF298" s="252"/>
      <c r="BG298" s="252"/>
      <c r="BH298" s="767"/>
      <c r="BI298" s="748"/>
      <c r="BJ298" s="787"/>
      <c r="BK298" s="767"/>
      <c r="BL298" s="767"/>
      <c r="BM298" s="767"/>
      <c r="BN298" s="767"/>
      <c r="BO298" s="748"/>
      <c r="BP298" s="758"/>
      <c r="BQ298" s="755"/>
      <c r="BR298" s="755"/>
      <c r="BS298" s="755"/>
      <c r="BT298" s="755"/>
      <c r="BU298" s="755"/>
      <c r="BV298" s="758"/>
      <c r="BW298" s="755"/>
      <c r="BX298" s="755"/>
      <c r="BY298" s="755"/>
      <c r="BZ298" s="755"/>
      <c r="CA298" s="755"/>
      <c r="CB298" s="787"/>
      <c r="CC298" s="767"/>
      <c r="CD298" s="767"/>
      <c r="CE298" s="767"/>
      <c r="CF298" s="748"/>
      <c r="CG298" s="748"/>
      <c r="CH298" s="758"/>
      <c r="CI298" s="748"/>
      <c r="CJ298" s="748"/>
      <c r="CK298" s="748"/>
      <c r="CL298" s="748"/>
      <c r="CM298" s="767"/>
      <c r="CN298" s="787"/>
      <c r="CO298" s="767"/>
      <c r="CP298" s="767"/>
      <c r="CQ298" s="767"/>
      <c r="CR298" s="768"/>
      <c r="CS298" s="768"/>
      <c r="CT298" s="787"/>
      <c r="CU298" s="767"/>
      <c r="CV298" s="767"/>
      <c r="CW298" s="767"/>
      <c r="CX298" s="767"/>
      <c r="CY298" s="767"/>
      <c r="CZ298" s="758"/>
      <c r="DA298" s="767"/>
      <c r="DB298" s="767"/>
      <c r="DC298" s="767"/>
      <c r="DD298" s="767"/>
      <c r="DE298" s="748"/>
      <c r="DF298" s="787"/>
      <c r="DG298" s="767"/>
      <c r="DH298" s="767"/>
      <c r="DI298" s="767"/>
      <c r="DJ298" s="767"/>
      <c r="DK298" s="252"/>
      <c r="DL298" s="787"/>
      <c r="DM298" s="755"/>
      <c r="DN298" s="755"/>
      <c r="DO298" s="755"/>
      <c r="DP298" s="755"/>
      <c r="DQ298" s="755"/>
      <c r="DR298" s="748"/>
      <c r="DS298" s="767"/>
      <c r="DT298" s="767"/>
      <c r="DU298" s="767"/>
      <c r="DV298" s="768"/>
      <c r="DW298" s="767"/>
      <c r="DX298" s="748"/>
      <c r="DY298" s="755"/>
      <c r="DZ298" s="756"/>
      <c r="EA298" s="757"/>
      <c r="EB298" s="767"/>
      <c r="EC298" s="757"/>
      <c r="ED298" s="787"/>
      <c r="EE298" s="748"/>
      <c r="EF298" s="748"/>
      <c r="EG298" s="748"/>
      <c r="EH298" s="748"/>
      <c r="EI298" s="758"/>
      <c r="EJ298" s="758"/>
      <c r="EK298" s="767"/>
      <c r="EL298" s="767"/>
      <c r="EM298" s="767"/>
      <c r="EN298" s="748"/>
      <c r="EO298" s="748"/>
      <c r="EP298" s="787"/>
      <c r="EQ298" s="767"/>
      <c r="ER298" s="767"/>
      <c r="ES298" s="767"/>
      <c r="ET298" s="748"/>
      <c r="EU298" s="767"/>
      <c r="EV298" s="758"/>
      <c r="EW298" s="748"/>
      <c r="EX298" s="748"/>
      <c r="EY298" s="748"/>
      <c r="EZ298" s="767"/>
      <c r="FA298" s="767"/>
      <c r="FB298" s="787"/>
      <c r="FC298" s="755"/>
      <c r="FD298" s="756"/>
      <c r="FE298" s="757"/>
      <c r="FF298" s="767"/>
      <c r="FG298" s="748"/>
      <c r="FH298" s="787"/>
      <c r="FI298" s="252"/>
      <c r="FJ298" s="252"/>
      <c r="FK298" s="252"/>
      <c r="FL298" s="748"/>
      <c r="FM298" s="252"/>
      <c r="FN298" s="787"/>
      <c r="FO298" s="252"/>
      <c r="FP298" s="252"/>
      <c r="FQ298" s="252"/>
      <c r="FR298" s="252"/>
      <c r="FS298" s="252"/>
      <c r="FT298" s="748"/>
      <c r="FU298" s="767"/>
      <c r="FV298" s="767"/>
      <c r="FW298" s="767"/>
      <c r="FX298" s="767"/>
      <c r="FY298" s="767"/>
      <c r="FZ298" s="758"/>
      <c r="GA298" s="755"/>
      <c r="GB298" s="755"/>
      <c r="GC298" s="755"/>
      <c r="GD298" s="755"/>
      <c r="GE298" s="755"/>
      <c r="GF298" s="748"/>
      <c r="GG298" s="755"/>
      <c r="GH298" s="755"/>
      <c r="GI298" s="755"/>
      <c r="GJ298" s="755"/>
      <c r="GK298" s="755"/>
      <c r="GL298" s="787"/>
      <c r="GM298" s="252"/>
      <c r="GN298" s="252"/>
      <c r="GO298" s="252"/>
      <c r="GP298" s="748"/>
      <c r="GQ298" s="767"/>
      <c r="GR298" s="787"/>
      <c r="GS298" s="767"/>
      <c r="GT298" s="767"/>
      <c r="GU298" s="767"/>
      <c r="GV298" s="766"/>
      <c r="GW298" s="748"/>
      <c r="GX298" s="787"/>
      <c r="GY298" s="545"/>
      <c r="GZ298" s="753"/>
      <c r="HA298" s="546"/>
      <c r="HB298" s="546"/>
      <c r="HC298" s="546"/>
      <c r="HD298" s="787"/>
      <c r="HE298" s="748"/>
      <c r="HF298" s="748"/>
      <c r="HG298" s="748"/>
      <c r="HH298" s="252"/>
      <c r="HI298" s="748"/>
      <c r="HJ298" s="827"/>
      <c r="HK298" s="755"/>
      <c r="HL298" s="756"/>
      <c r="HM298" s="768"/>
      <c r="HN298" s="768"/>
      <c r="HO298" s="748"/>
      <c r="HP298" s="748"/>
      <c r="HQ298" s="767"/>
      <c r="HR298" s="767"/>
      <c r="HS298" s="767"/>
      <c r="HT298" s="252"/>
      <c r="HU298" s="748"/>
      <c r="HV298" s="748"/>
      <c r="IB298" s="792"/>
      <c r="IC298" s="748"/>
      <c r="ID298" s="755"/>
      <c r="IE298" s="755"/>
      <c r="IF298" s="755"/>
      <c r="IG298" s="755"/>
      <c r="IH298" s="755"/>
      <c r="II298" s="758"/>
      <c r="IJ298" s="787"/>
      <c r="IK298" s="748"/>
      <c r="IL298" s="748"/>
      <c r="IM298" s="767"/>
      <c r="IN298" s="748"/>
      <c r="IO298" s="758"/>
      <c r="IP298" s="748"/>
      <c r="IQ298" s="748"/>
      <c r="IR298" s="748"/>
      <c r="IS298" s="767"/>
      <c r="IT298" s="767"/>
      <c r="IU298" s="748"/>
      <c r="IV298" s="767"/>
      <c r="IW298" s="767"/>
      <c r="IX298" s="768"/>
      <c r="IY298" s="767"/>
      <c r="IZ298" s="767"/>
      <c r="JA298" s="767"/>
      <c r="JB298" s="758"/>
      <c r="JC298" s="758"/>
      <c r="JD298" s="758"/>
      <c r="JE298" s="757"/>
      <c r="JF298" s="758"/>
      <c r="JG298" s="748"/>
      <c r="JH298" s="5"/>
      <c r="JI298" s="565"/>
      <c r="JJ298" s="565"/>
      <c r="JK298" s="565"/>
      <c r="JL298" s="565"/>
    </row>
    <row r="299" spans="1:272" ht="14.25" customHeight="1" x14ac:dyDescent="0.15">
      <c r="A299" s="2352" t="str">
        <f t="shared" si="2"/>
        <v>カリフラワー金額</v>
      </c>
      <c r="B299" s="2350" t="str">
        <f>B298</f>
        <v>カリフラワー</v>
      </c>
      <c r="C299" s="395" t="s">
        <v>94</v>
      </c>
      <c r="D299" s="929">
        <v>1812.0450000000001</v>
      </c>
      <c r="E299" s="930">
        <v>1241.7190000000001</v>
      </c>
      <c r="F299" s="934">
        <v>963.65099999999995</v>
      </c>
      <c r="G299" s="936">
        <v>551.62099999999998</v>
      </c>
      <c r="H299" s="930">
        <v>495.029</v>
      </c>
      <c r="I299" s="986">
        <v>294.02</v>
      </c>
      <c r="J299" s="932">
        <v>618.34299999999996</v>
      </c>
      <c r="K299" s="930">
        <v>1048.5719999999999</v>
      </c>
      <c r="L299" s="934">
        <v>3012.9850000000001</v>
      </c>
      <c r="M299" s="932">
        <v>5633.9979999999996</v>
      </c>
      <c r="N299" s="938">
        <v>9974.5020000000004</v>
      </c>
      <c r="O299" s="934">
        <v>15277.109</v>
      </c>
      <c r="P299" s="972">
        <v>14757.591</v>
      </c>
      <c r="Q299" s="930">
        <v>16403.605</v>
      </c>
      <c r="R299" s="935">
        <v>13736.037</v>
      </c>
      <c r="S299" s="936">
        <v>13458.001</v>
      </c>
      <c r="T299" s="930">
        <v>6821.9110000000001</v>
      </c>
      <c r="U299" s="934"/>
      <c r="V299" s="936"/>
      <c r="W299" s="1078"/>
      <c r="X299" s="937"/>
      <c r="Y299" s="936"/>
      <c r="Z299" s="938"/>
      <c r="AA299" s="937"/>
      <c r="AB299" s="939"/>
      <c r="AC299" s="930"/>
      <c r="AD299" s="934"/>
      <c r="AE299" s="932"/>
      <c r="AF299" s="938"/>
      <c r="AG299" s="934"/>
      <c r="AH299" s="932"/>
      <c r="AI299" s="930"/>
      <c r="AJ299" s="934"/>
      <c r="AK299" s="932"/>
      <c r="AL299" s="930"/>
      <c r="AM299" s="940"/>
      <c r="AO299" s="61"/>
      <c r="AP299" s="55"/>
      <c r="AU299" s="1574"/>
      <c r="AX299" s="748"/>
      <c r="BA299" s="755"/>
      <c r="BB299" s="755"/>
      <c r="BC299" s="755"/>
      <c r="BD299" s="758"/>
      <c r="BE299" s="748"/>
      <c r="BF299" s="748"/>
      <c r="BG299" s="748"/>
      <c r="BH299" s="767"/>
      <c r="BI299" s="767"/>
      <c r="BJ299" s="764"/>
      <c r="BK299" s="767"/>
      <c r="BL299" s="767"/>
      <c r="BM299" s="767"/>
      <c r="BN299" s="767"/>
      <c r="BO299" s="768"/>
      <c r="BP299" s="758"/>
      <c r="BQ299" s="767"/>
      <c r="BR299" s="767"/>
      <c r="BS299" s="767"/>
      <c r="BT299" s="767"/>
      <c r="BU299" s="767"/>
      <c r="BV299" s="758"/>
      <c r="BW299" s="770"/>
      <c r="BX299" s="778"/>
      <c r="BY299" s="768"/>
      <c r="BZ299" s="767"/>
      <c r="CA299" s="758"/>
      <c r="CB299" s="758"/>
      <c r="CC299" s="748"/>
      <c r="CD299" s="1343"/>
      <c r="CE299" s="748"/>
      <c r="CF299" s="767"/>
      <c r="CG299" s="768"/>
      <c r="CH299" s="758"/>
      <c r="CI299" s="767"/>
      <c r="CJ299" s="767"/>
      <c r="CK299" s="767"/>
      <c r="CL299" s="768"/>
      <c r="CM299" s="767"/>
      <c r="CN299" s="758"/>
      <c r="CO299" s="758"/>
      <c r="CP299" s="758"/>
      <c r="CQ299" s="758"/>
      <c r="CR299" s="748"/>
      <c r="CS299" s="748"/>
      <c r="CT299" s="758"/>
      <c r="CU299" s="758"/>
      <c r="CV299" s="758"/>
      <c r="CW299" s="758"/>
      <c r="CX299" s="758"/>
      <c r="CY299" s="758"/>
      <c r="CZ299" s="755"/>
      <c r="DA299" s="252"/>
      <c r="DB299" s="252"/>
      <c r="DC299" s="252"/>
      <c r="DD299" s="252"/>
      <c r="DE299" s="252"/>
      <c r="DF299" s="748"/>
      <c r="DG299" s="767"/>
      <c r="DH299" s="767"/>
      <c r="DI299" s="767"/>
      <c r="DJ299" s="767"/>
      <c r="DK299" s="748"/>
      <c r="DL299" s="758"/>
      <c r="DM299" s="755"/>
      <c r="DN299" s="755"/>
      <c r="DO299" s="755"/>
      <c r="DP299" s="755"/>
      <c r="DQ299" s="755"/>
      <c r="DR299" s="758"/>
      <c r="DS299" s="767"/>
      <c r="DT299" s="767"/>
      <c r="DU299" s="767"/>
      <c r="DV299" s="767"/>
      <c r="DW299" s="767"/>
      <c r="DX299" s="758"/>
      <c r="DY299" s="755"/>
      <c r="DZ299" s="755"/>
      <c r="EA299" s="755"/>
      <c r="EB299" s="755"/>
      <c r="EC299" s="755"/>
      <c r="ED299" s="758"/>
      <c r="EE299" s="755"/>
      <c r="EF299" s="755"/>
      <c r="EG299" s="755"/>
      <c r="EH299" s="755"/>
      <c r="EI299" s="755"/>
      <c r="EJ299" s="758"/>
      <c r="EK299" s="545"/>
      <c r="EL299" s="753"/>
      <c r="EM299" s="546"/>
      <c r="EN299" s="546"/>
      <c r="EO299" s="546"/>
      <c r="EP299" s="758"/>
      <c r="EQ299" s="755"/>
      <c r="ER299" s="755"/>
      <c r="ES299" s="755"/>
      <c r="ET299" s="755"/>
      <c r="EU299" s="755"/>
      <c r="EV299" s="764"/>
      <c r="EW299" s="252"/>
      <c r="EX299" s="252"/>
      <c r="EY299" s="252"/>
      <c r="EZ299" s="748"/>
      <c r="FA299" s="767"/>
      <c r="FB299" s="758"/>
      <c r="FC299" s="252"/>
      <c r="FD299" s="252"/>
      <c r="FE299" s="252"/>
      <c r="FF299" s="748"/>
      <c r="FG299" s="767"/>
      <c r="FH299" s="767"/>
      <c r="FN299" s="5"/>
      <c r="FO299" s="758"/>
      <c r="FP299" s="755"/>
      <c r="FQ299" s="755"/>
      <c r="FR299" s="755"/>
      <c r="FS299" s="755"/>
      <c r="FT299" s="755"/>
      <c r="FU299" s="758"/>
      <c r="FV299" s="755"/>
      <c r="FW299" s="755"/>
      <c r="FX299" s="755"/>
      <c r="FY299" s="755"/>
      <c r="FZ299" s="755"/>
      <c r="GA299" s="748"/>
      <c r="GB299" s="767"/>
      <c r="GC299" s="767"/>
      <c r="GD299" s="767"/>
      <c r="GE299" s="748"/>
      <c r="GF299" s="748"/>
      <c r="GG299" s="758"/>
      <c r="GH299" s="755"/>
      <c r="GI299" s="755"/>
      <c r="GJ299" s="755"/>
      <c r="GK299" s="755"/>
      <c r="GL299" s="755"/>
      <c r="GM299" s="767"/>
      <c r="GN299" s="748"/>
      <c r="GO299" s="748"/>
      <c r="GP299" s="748"/>
      <c r="GQ299" s="767"/>
      <c r="GR299" s="60"/>
      <c r="GS299" s="767"/>
      <c r="GT299" s="755"/>
      <c r="GU299" s="756"/>
      <c r="GV299" s="768"/>
      <c r="GW299" s="252"/>
      <c r="GX299" s="252"/>
      <c r="GY299" s="748"/>
      <c r="GZ299" s="755"/>
      <c r="HA299" s="756"/>
      <c r="HB299" s="757"/>
      <c r="HC299" s="757"/>
      <c r="HD299" s="60"/>
      <c r="HE299" s="758"/>
      <c r="HG299" s="565"/>
      <c r="HH299" s="565"/>
      <c r="HI299" s="565"/>
      <c r="HJ299" s="565"/>
    </row>
    <row r="300" spans="1:272" ht="14.25" customHeight="1" x14ac:dyDescent="0.15">
      <c r="A300" s="2352" t="str">
        <f t="shared" si="2"/>
        <v>カリフラワー価格</v>
      </c>
      <c r="B300" s="2351" t="str">
        <f>B298</f>
        <v>カリフラワー</v>
      </c>
      <c r="C300" s="417" t="s">
        <v>96</v>
      </c>
      <c r="D300" s="941">
        <v>375</v>
      </c>
      <c r="E300" s="942">
        <v>307</v>
      </c>
      <c r="F300" s="946">
        <v>312</v>
      </c>
      <c r="G300" s="948">
        <v>233</v>
      </c>
      <c r="H300" s="942">
        <v>267</v>
      </c>
      <c r="I300" s="943">
        <v>278</v>
      </c>
      <c r="J300" s="944">
        <v>232</v>
      </c>
      <c r="K300" s="942">
        <v>231</v>
      </c>
      <c r="L300" s="946">
        <v>285</v>
      </c>
      <c r="M300" s="944">
        <v>319</v>
      </c>
      <c r="N300" s="942">
        <v>292</v>
      </c>
      <c r="O300" s="946">
        <v>262</v>
      </c>
      <c r="P300" s="944">
        <v>255</v>
      </c>
      <c r="Q300" s="942">
        <v>241</v>
      </c>
      <c r="R300" s="947">
        <v>261</v>
      </c>
      <c r="S300" s="944">
        <v>307</v>
      </c>
      <c r="T300" s="942">
        <v>247</v>
      </c>
      <c r="U300" s="946"/>
      <c r="V300" s="948"/>
      <c r="W300" s="980"/>
      <c r="X300" s="947"/>
      <c r="Y300" s="948"/>
      <c r="Z300" s="949"/>
      <c r="AA300" s="947"/>
      <c r="AB300" s="950"/>
      <c r="AC300" s="942"/>
      <c r="AD300" s="946"/>
      <c r="AE300" s="944"/>
      <c r="AF300" s="949"/>
      <c r="AG300" s="946"/>
      <c r="AH300" s="944"/>
      <c r="AI300" s="942"/>
      <c r="AJ300" s="946"/>
      <c r="AK300" s="944"/>
      <c r="AL300" s="942"/>
      <c r="AM300" s="951"/>
      <c r="AO300" s="59"/>
      <c r="AP300" s="55"/>
      <c r="AQ300" s="784"/>
      <c r="AV300" s="1574"/>
      <c r="AW300" s="787"/>
      <c r="AX300" s="767"/>
      <c r="BA300" s="755"/>
      <c r="BB300" s="755"/>
      <c r="BC300" s="755"/>
      <c r="BD300" s="758"/>
      <c r="BE300" s="767"/>
      <c r="BF300" s="767"/>
      <c r="BG300" s="767"/>
      <c r="BH300" s="767"/>
      <c r="BI300" s="767"/>
      <c r="BJ300" s="787"/>
      <c r="BK300" s="748"/>
      <c r="BL300" s="748"/>
      <c r="BM300" s="748"/>
      <c r="BN300" s="767"/>
      <c r="BO300" s="767"/>
      <c r="BP300" s="787"/>
      <c r="BQ300" s="767"/>
      <c r="BR300" s="767"/>
      <c r="BS300" s="767"/>
      <c r="BT300" s="252"/>
      <c r="BU300" s="767"/>
      <c r="BV300" s="787"/>
      <c r="BW300" s="755"/>
      <c r="BX300" s="755"/>
      <c r="BY300" s="755"/>
      <c r="BZ300" s="755"/>
      <c r="CA300" s="755"/>
      <c r="CB300" s="758"/>
      <c r="CC300" s="767"/>
      <c r="CD300" s="767"/>
      <c r="CE300" s="767"/>
      <c r="CF300" s="767"/>
      <c r="CG300" s="252"/>
      <c r="CH300" s="758"/>
      <c r="CI300" s="748"/>
      <c r="CJ300" s="1343"/>
      <c r="CK300" s="748"/>
      <c r="CL300" s="767"/>
      <c r="CM300" s="758"/>
      <c r="CN300" s="748"/>
      <c r="CO300" s="252"/>
      <c r="CP300" s="252"/>
      <c r="CQ300" s="252"/>
      <c r="CR300" s="767"/>
      <c r="CS300" s="254"/>
      <c r="CT300" s="758"/>
      <c r="CU300" s="748"/>
      <c r="CV300" s="748"/>
      <c r="CW300" s="748"/>
      <c r="CX300" s="767"/>
      <c r="CY300" s="748"/>
      <c r="CZ300" s="758"/>
      <c r="DA300" s="767"/>
      <c r="DB300" s="767"/>
      <c r="DC300" s="767"/>
      <c r="DD300" s="767"/>
      <c r="DE300" s="767"/>
      <c r="DF300" s="758"/>
      <c r="DG300" s="755"/>
      <c r="DH300" s="755"/>
      <c r="DI300" s="755"/>
      <c r="DJ300" s="755"/>
      <c r="DK300" s="755"/>
      <c r="DL300" s="758"/>
      <c r="DM300" s="767"/>
      <c r="DN300" s="767"/>
      <c r="DO300" s="767"/>
      <c r="DP300" s="767"/>
      <c r="DQ300" s="748"/>
      <c r="DR300" s="758"/>
      <c r="DS300" s="755"/>
      <c r="DT300" s="756"/>
      <c r="DU300" s="757"/>
      <c r="DV300" s="757"/>
      <c r="DW300" s="748"/>
      <c r="DX300" s="758"/>
      <c r="DY300" s="755"/>
      <c r="DZ300" s="755"/>
      <c r="EA300" s="755"/>
      <c r="EB300" s="755"/>
      <c r="EC300" s="755"/>
      <c r="ED300" s="758"/>
      <c r="EE300" s="755"/>
      <c r="EF300" s="755"/>
      <c r="EG300" s="755"/>
      <c r="EH300" s="755"/>
      <c r="EI300" s="755"/>
      <c r="EJ300" s="758"/>
      <c r="EK300" s="755"/>
      <c r="EL300" s="755"/>
      <c r="EM300" s="755"/>
      <c r="EN300" s="755"/>
      <c r="EO300" s="755"/>
      <c r="EP300" s="758"/>
      <c r="EQ300" s="755"/>
      <c r="ER300" s="755"/>
      <c r="ES300" s="755"/>
      <c r="ET300" s="755"/>
      <c r="EU300" s="755"/>
      <c r="EV300" s="758"/>
      <c r="EW300" s="41"/>
      <c r="EX300" s="41"/>
      <c r="EY300" s="41"/>
      <c r="EZ300" s="41"/>
      <c r="FA300" s="41"/>
      <c r="FB300" s="764"/>
      <c r="FC300" s="252"/>
      <c r="FD300" s="252"/>
      <c r="FE300" s="252"/>
      <c r="FF300" s="767"/>
      <c r="FG300" s="767"/>
      <c r="FH300" s="758"/>
      <c r="FI300" s="748"/>
      <c r="FJ300" s="748"/>
      <c r="FK300" s="748"/>
      <c r="FL300" s="767"/>
      <c r="FM300" s="748"/>
      <c r="FN300" s="767"/>
      <c r="FO300" s="5"/>
      <c r="FP300" s="5"/>
      <c r="FQ300" s="5"/>
      <c r="FR300" s="3"/>
      <c r="FS300" s="5"/>
      <c r="FT300" s="5"/>
      <c r="FU300" s="758"/>
      <c r="FV300" s="755"/>
      <c r="FW300" s="755"/>
      <c r="FX300" s="755"/>
      <c r="FY300" s="755"/>
      <c r="FZ300" s="755"/>
      <c r="GA300" s="758"/>
      <c r="GB300" s="767"/>
      <c r="GC300" s="767"/>
      <c r="GD300" s="767"/>
      <c r="GE300" s="767"/>
      <c r="GF300" s="767"/>
      <c r="GG300" s="748"/>
      <c r="GH300" s="767"/>
      <c r="GI300" s="767"/>
      <c r="GJ300" s="767"/>
      <c r="GK300" s="748"/>
      <c r="GL300" s="748"/>
      <c r="GM300" s="767"/>
      <c r="GN300" s="755"/>
      <c r="GO300" s="756"/>
      <c r="GP300" s="768"/>
      <c r="GQ300" s="768"/>
      <c r="GR300" s="768"/>
      <c r="GS300" s="767"/>
      <c r="GT300" s="755"/>
      <c r="GU300" s="756"/>
      <c r="GV300" s="60"/>
      <c r="GW300" s="767"/>
      <c r="GX300" s="767"/>
      <c r="GY300" s="767"/>
      <c r="GZ300" s="758"/>
      <c r="HA300" s="758"/>
      <c r="HB300" s="758"/>
      <c r="HC300" s="758"/>
      <c r="HD300" s="758"/>
      <c r="HE300" s="758"/>
      <c r="HF300" s="5"/>
      <c r="HG300" s="565"/>
      <c r="HH300" s="565"/>
      <c r="HI300" s="565"/>
      <c r="HJ300" s="565"/>
    </row>
    <row r="301" spans="1:272" ht="14.25" customHeight="1" x14ac:dyDescent="0.15">
      <c r="A301" s="2352" t="str">
        <f t="shared" si="2"/>
        <v>チンゲンサイ数量</v>
      </c>
      <c r="B301" s="250" t="s">
        <v>131</v>
      </c>
      <c r="C301" s="394" t="s">
        <v>93</v>
      </c>
      <c r="D301" s="917">
        <v>69.739000000000004</v>
      </c>
      <c r="E301" s="918">
        <v>84.501000000000005</v>
      </c>
      <c r="F301" s="922">
        <v>98.784999999999997</v>
      </c>
      <c r="G301" s="924">
        <v>82.372</v>
      </c>
      <c r="H301" s="918">
        <v>80.350999999999999</v>
      </c>
      <c r="I301" s="961">
        <v>70.986000000000004</v>
      </c>
      <c r="J301" s="920">
        <v>104.15600000000001</v>
      </c>
      <c r="K301" s="918">
        <v>84.799000000000007</v>
      </c>
      <c r="L301" s="1088">
        <v>117.89400000000001</v>
      </c>
      <c r="M301" s="920">
        <v>103.27</v>
      </c>
      <c r="N301" s="926">
        <v>91.174000000000007</v>
      </c>
      <c r="O301" s="922">
        <v>99.221000000000004</v>
      </c>
      <c r="P301" s="1089">
        <v>97.063999999999993</v>
      </c>
      <c r="Q301" s="918">
        <v>93.783000000000001</v>
      </c>
      <c r="R301" s="923">
        <v>96.65</v>
      </c>
      <c r="S301" s="924">
        <v>82.491</v>
      </c>
      <c r="T301" s="918">
        <v>80.555999999999997</v>
      </c>
      <c r="U301" s="922"/>
      <c r="V301" s="924"/>
      <c r="W301" s="1077"/>
      <c r="X301" s="925"/>
      <c r="Y301" s="924"/>
      <c r="Z301" s="926"/>
      <c r="AA301" s="923"/>
      <c r="AB301" s="927"/>
      <c r="AC301" s="926"/>
      <c r="AD301" s="922"/>
      <c r="AE301" s="920"/>
      <c r="AF301" s="926"/>
      <c r="AG301" s="922"/>
      <c r="AH301" s="920"/>
      <c r="AI301" s="918"/>
      <c r="AJ301" s="922"/>
      <c r="AK301" s="920"/>
      <c r="AL301" s="918"/>
      <c r="AM301" s="928"/>
      <c r="AO301" s="59"/>
      <c r="AP301" s="55"/>
      <c r="AR301" s="1574"/>
      <c r="AS301" s="1574"/>
      <c r="AT301" s="1574"/>
      <c r="AX301" s="748"/>
      <c r="AY301" s="748"/>
      <c r="AZ301" s="748"/>
      <c r="BA301" s="748"/>
      <c r="BB301" s="767"/>
      <c r="BC301" s="748"/>
      <c r="BD301" s="758"/>
      <c r="BE301" s="767"/>
      <c r="BF301" s="767"/>
      <c r="BG301" s="767"/>
      <c r="BH301" s="252"/>
      <c r="BI301" s="767"/>
      <c r="BJ301" s="758"/>
      <c r="BK301" s="767"/>
      <c r="BL301" s="767"/>
      <c r="BM301" s="767"/>
      <c r="BN301" s="748"/>
      <c r="BO301" s="767"/>
      <c r="BP301" s="787"/>
      <c r="BQ301" s="767"/>
      <c r="BR301" s="767"/>
      <c r="BS301" s="767"/>
      <c r="BT301" s="767"/>
      <c r="BU301" s="252"/>
      <c r="BV301" s="787"/>
      <c r="BW301" s="755"/>
      <c r="BX301" s="755"/>
      <c r="BY301" s="755"/>
      <c r="BZ301" s="755"/>
      <c r="CA301" s="755"/>
      <c r="CB301" s="748"/>
      <c r="CC301" s="748"/>
      <c r="CD301" s="748"/>
      <c r="CE301" s="748"/>
      <c r="CF301" s="767"/>
      <c r="CG301" s="758"/>
      <c r="CH301" s="748"/>
      <c r="CI301" s="758"/>
      <c r="CJ301" s="758"/>
      <c r="CK301" s="758"/>
      <c r="CL301" s="748"/>
      <c r="CM301" s="758"/>
      <c r="CN301" s="767"/>
      <c r="CO301" s="770"/>
      <c r="CP301" s="756"/>
      <c r="CQ301" s="757"/>
      <c r="CR301" s="767"/>
      <c r="CS301" s="767"/>
      <c r="CT301" s="787"/>
      <c r="CU301" s="748"/>
      <c r="CV301" s="748"/>
      <c r="CW301" s="748"/>
      <c r="CX301" s="767"/>
      <c r="CY301" s="748"/>
      <c r="CZ301" s="758"/>
      <c r="DA301" s="767"/>
      <c r="DB301" s="767"/>
      <c r="DC301" s="767"/>
      <c r="DD301" s="767"/>
      <c r="DE301" s="767"/>
      <c r="DF301" s="787"/>
      <c r="DG301" s="252"/>
      <c r="DH301" s="252"/>
      <c r="DI301" s="252"/>
      <c r="DJ301" s="748"/>
      <c r="DK301" s="252"/>
      <c r="DL301" s="787"/>
      <c r="DM301" s="755"/>
      <c r="DN301" s="755"/>
      <c r="DO301" s="755"/>
      <c r="DP301" s="755"/>
      <c r="DQ301" s="755"/>
      <c r="DR301" s="748"/>
      <c r="DS301" s="755"/>
      <c r="DT301" s="755"/>
      <c r="DU301" s="755"/>
      <c r="DV301" s="755"/>
      <c r="DW301" s="755"/>
      <c r="DX301" s="748"/>
      <c r="DY301" s="755"/>
      <c r="DZ301" s="755"/>
      <c r="EA301" s="755"/>
      <c r="EB301" s="755"/>
      <c r="EC301" s="755"/>
      <c r="ED301" s="787"/>
      <c r="EE301" s="545"/>
      <c r="EF301" s="753"/>
      <c r="EG301" s="546"/>
      <c r="EH301" s="546"/>
      <c r="EI301" s="546"/>
      <c r="EJ301" s="787"/>
      <c r="EK301" s="41"/>
      <c r="EL301" s="41"/>
      <c r="EM301" s="41"/>
      <c r="EN301" s="41"/>
      <c r="EO301" s="41"/>
      <c r="EP301" s="827"/>
      <c r="EQ301" s="755"/>
      <c r="ER301" s="755"/>
      <c r="ES301" s="755"/>
      <c r="ET301" s="755"/>
      <c r="EU301" s="755"/>
      <c r="EV301" s="748"/>
      <c r="EW301" s="767"/>
      <c r="EX301" s="767"/>
      <c r="EY301" s="767"/>
      <c r="EZ301" s="748"/>
      <c r="FA301" s="767"/>
      <c r="FB301" s="748"/>
      <c r="FH301" s="792"/>
      <c r="FI301" s="758"/>
      <c r="FJ301" s="767"/>
      <c r="FK301" s="767"/>
      <c r="FL301" s="767"/>
      <c r="FM301" s="748"/>
      <c r="FN301" s="767"/>
      <c r="FO301" s="758"/>
      <c r="FP301" s="748"/>
      <c r="FQ301" s="748"/>
      <c r="FR301" s="748"/>
      <c r="FS301" s="767"/>
      <c r="FT301" s="748"/>
      <c r="FU301" s="748"/>
      <c r="FV301" s="767"/>
      <c r="FW301" s="767"/>
      <c r="FX301" s="767"/>
      <c r="FY301" s="768"/>
      <c r="FZ301" s="748"/>
      <c r="GA301" s="748"/>
      <c r="GB301" s="767"/>
      <c r="GC301" s="767"/>
      <c r="GD301" s="767"/>
      <c r="GE301" s="767"/>
      <c r="GF301" s="768"/>
      <c r="GG301" s="767"/>
      <c r="GH301" s="758"/>
      <c r="GI301" s="758"/>
      <c r="GJ301" s="758"/>
      <c r="GK301" s="758"/>
      <c r="GL301" s="758"/>
      <c r="GM301" s="755"/>
    </row>
    <row r="302" spans="1:272" ht="14.25" customHeight="1" x14ac:dyDescent="0.15">
      <c r="A302" s="2352" t="str">
        <f t="shared" si="2"/>
        <v>チンゲンサイ金額</v>
      </c>
      <c r="B302" s="2350" t="str">
        <f>B301</f>
        <v>チンゲンサイ</v>
      </c>
      <c r="C302" s="395" t="s">
        <v>94</v>
      </c>
      <c r="D302" s="929">
        <v>29022.581999999999</v>
      </c>
      <c r="E302" s="930">
        <v>39109.057999999997</v>
      </c>
      <c r="F302" s="934">
        <v>43102.942999999999</v>
      </c>
      <c r="G302" s="936">
        <v>34637.24</v>
      </c>
      <c r="H302" s="930">
        <v>32650.228999999999</v>
      </c>
      <c r="I302" s="986">
        <v>28561.776000000002</v>
      </c>
      <c r="J302" s="932">
        <v>37795.900999999998</v>
      </c>
      <c r="K302" s="930">
        <v>30137.937999999998</v>
      </c>
      <c r="L302" s="971">
        <v>37465.741999999998</v>
      </c>
      <c r="M302" s="932">
        <v>28982.966</v>
      </c>
      <c r="N302" s="938">
        <v>29080.738000000001</v>
      </c>
      <c r="O302" s="934">
        <v>30398.624</v>
      </c>
      <c r="P302" s="1090">
        <v>26162.481</v>
      </c>
      <c r="Q302" s="930">
        <v>23633.530999999999</v>
      </c>
      <c r="R302" s="935">
        <v>23835.972000000002</v>
      </c>
      <c r="S302" s="936">
        <v>23358.137999999999</v>
      </c>
      <c r="T302" s="930">
        <v>22105.321</v>
      </c>
      <c r="U302" s="934"/>
      <c r="V302" s="936"/>
      <c r="W302" s="1078"/>
      <c r="X302" s="937"/>
      <c r="Y302" s="936"/>
      <c r="Z302" s="938"/>
      <c r="AA302" s="935"/>
      <c r="AB302" s="939"/>
      <c r="AC302" s="930"/>
      <c r="AD302" s="934"/>
      <c r="AE302" s="932"/>
      <c r="AF302" s="938"/>
      <c r="AG302" s="934"/>
      <c r="AH302" s="932"/>
      <c r="AI302" s="930"/>
      <c r="AJ302" s="934"/>
      <c r="AK302" s="932"/>
      <c r="AL302" s="930"/>
      <c r="AM302" s="940"/>
      <c r="AO302" s="59"/>
      <c r="AP302" s="55"/>
      <c r="AU302" s="1574"/>
      <c r="AX302" s="748"/>
      <c r="BA302" s="755"/>
      <c r="BB302" s="755"/>
      <c r="BC302" s="755"/>
      <c r="BD302" s="787"/>
      <c r="BE302" s="767"/>
      <c r="BF302" s="767"/>
      <c r="BG302" s="767"/>
      <c r="BH302" s="767"/>
      <c r="BI302" s="748"/>
      <c r="BJ302" s="758"/>
      <c r="BK302" s="767"/>
      <c r="BL302" s="767"/>
      <c r="BM302" s="767"/>
      <c r="BN302" s="252"/>
      <c r="BO302" s="767"/>
      <c r="BP302" s="758"/>
      <c r="BQ302" s="755"/>
      <c r="BR302" s="755"/>
      <c r="BS302" s="755"/>
      <c r="BT302" s="755"/>
      <c r="BU302" s="755"/>
      <c r="BV302" s="758"/>
      <c r="BW302" s="767"/>
      <c r="BX302" s="767"/>
      <c r="BY302" s="767"/>
      <c r="BZ302" s="767"/>
      <c r="CA302" s="252"/>
      <c r="CB302" s="758"/>
      <c r="CC302" s="41"/>
      <c r="CD302" s="41"/>
      <c r="CE302" s="41"/>
      <c r="CF302" s="41"/>
      <c r="CG302" s="41"/>
      <c r="CH302" s="758"/>
      <c r="CI302" s="748"/>
      <c r="CJ302" s="748"/>
      <c r="CK302" s="748"/>
      <c r="CL302" s="767"/>
      <c r="CM302" s="757"/>
      <c r="CN302" s="758"/>
      <c r="CO302" s="755"/>
      <c r="CP302" s="755"/>
      <c r="CQ302" s="755"/>
      <c r="CR302" s="755"/>
      <c r="CS302" s="755"/>
      <c r="CT302" s="787"/>
      <c r="CU302" s="755"/>
      <c r="CV302" s="755"/>
      <c r="CW302" s="755"/>
      <c r="CX302" s="755"/>
      <c r="CY302" s="755"/>
      <c r="CZ302" s="758"/>
      <c r="DA302" s="755"/>
      <c r="DB302" s="756"/>
      <c r="DC302" s="757"/>
      <c r="DD302" s="757"/>
      <c r="DE302" s="767"/>
      <c r="DF302" s="758"/>
      <c r="DG302" s="748"/>
      <c r="DH302" s="748"/>
      <c r="DI302" s="748"/>
      <c r="DJ302" s="767"/>
      <c r="DK302" s="767"/>
      <c r="DL302" s="758"/>
      <c r="DM302" s="755"/>
      <c r="DN302" s="755"/>
      <c r="DO302" s="755"/>
      <c r="DP302" s="755"/>
      <c r="DQ302" s="755"/>
      <c r="DR302" s="758"/>
      <c r="DS302" s="755"/>
      <c r="DT302" s="755"/>
      <c r="DU302" s="755"/>
      <c r="DV302" s="755"/>
      <c r="DW302" s="755"/>
      <c r="DX302" s="758"/>
      <c r="DY302" s="755"/>
      <c r="DZ302" s="755"/>
      <c r="EA302" s="755"/>
      <c r="EB302" s="755"/>
      <c r="EC302" s="755"/>
      <c r="ED302" s="758"/>
      <c r="EE302" s="755"/>
      <c r="EF302" s="755"/>
      <c r="EG302" s="755"/>
      <c r="EH302" s="755"/>
      <c r="EI302" s="755"/>
      <c r="EJ302" s="764"/>
      <c r="EK302" s="755"/>
      <c r="EL302" s="755"/>
      <c r="EM302" s="755"/>
      <c r="EN302" s="755"/>
      <c r="EO302" s="755"/>
      <c r="EP302" s="758"/>
      <c r="EQ302" s="748"/>
      <c r="ER302" s="748"/>
      <c r="ES302" s="748"/>
      <c r="ET302" s="748"/>
      <c r="EU302" s="767"/>
      <c r="EV302" s="767"/>
      <c r="EW302" s="792"/>
      <c r="EX302" s="792"/>
      <c r="EY302" s="792"/>
      <c r="EZ302" s="5"/>
      <c r="FA302" s="792"/>
      <c r="FB302" s="5"/>
      <c r="FC302" s="758"/>
      <c r="FD302" s="755"/>
      <c r="FE302" s="755"/>
      <c r="FF302" s="755"/>
      <c r="FG302" s="755"/>
      <c r="FH302" s="755"/>
      <c r="FI302" s="767"/>
      <c r="FJ302" s="748"/>
      <c r="FK302" s="748"/>
      <c r="FL302" s="748"/>
      <c r="FM302" s="757"/>
      <c r="FN302" s="748"/>
      <c r="FO302" s="748"/>
      <c r="FP302" s="767"/>
      <c r="FQ302" s="767"/>
      <c r="FR302" s="767"/>
      <c r="FS302" s="758"/>
      <c r="FT302" s="758"/>
      <c r="FU302" s="758"/>
      <c r="FW302" s="565"/>
      <c r="FX302" s="565"/>
      <c r="FY302" s="565"/>
      <c r="FZ302" s="565"/>
    </row>
    <row r="303" spans="1:272" ht="14.25" customHeight="1" x14ac:dyDescent="0.15">
      <c r="A303" s="2352" t="str">
        <f t="shared" si="2"/>
        <v>チンゲンサイ価格</v>
      </c>
      <c r="B303" s="2351" t="str">
        <f>B301</f>
        <v>チンゲンサイ</v>
      </c>
      <c r="C303" s="417" t="s">
        <v>96</v>
      </c>
      <c r="D303" s="941">
        <v>416</v>
      </c>
      <c r="E303" s="942">
        <v>463</v>
      </c>
      <c r="F303" s="946">
        <v>436</v>
      </c>
      <c r="G303" s="948">
        <v>420</v>
      </c>
      <c r="H303" s="942">
        <v>406</v>
      </c>
      <c r="I303" s="943">
        <v>402</v>
      </c>
      <c r="J303" s="944">
        <v>363</v>
      </c>
      <c r="K303" s="942">
        <v>355</v>
      </c>
      <c r="L303" s="1091">
        <v>318</v>
      </c>
      <c r="M303" s="944">
        <v>281</v>
      </c>
      <c r="N303" s="942">
        <v>319</v>
      </c>
      <c r="O303" s="946">
        <v>306</v>
      </c>
      <c r="P303" s="944">
        <v>270</v>
      </c>
      <c r="Q303" s="942">
        <v>252</v>
      </c>
      <c r="R303" s="947">
        <v>247</v>
      </c>
      <c r="S303" s="944">
        <v>283</v>
      </c>
      <c r="T303" s="942">
        <v>274</v>
      </c>
      <c r="U303" s="946"/>
      <c r="V303" s="948"/>
      <c r="W303" s="980"/>
      <c r="X303" s="947"/>
      <c r="Y303" s="948"/>
      <c r="Z303" s="949"/>
      <c r="AA303" s="947"/>
      <c r="AB303" s="950"/>
      <c r="AC303" s="942"/>
      <c r="AD303" s="946"/>
      <c r="AE303" s="944"/>
      <c r="AF303" s="949"/>
      <c r="AG303" s="946"/>
      <c r="AH303" s="944"/>
      <c r="AI303" s="942"/>
      <c r="AJ303" s="946"/>
      <c r="AK303" s="944"/>
      <c r="AL303" s="942"/>
      <c r="AM303" s="951"/>
      <c r="AO303" s="59"/>
      <c r="AP303" s="55"/>
      <c r="AQ303" s="784"/>
      <c r="AV303" s="1574"/>
      <c r="AW303" s="787"/>
      <c r="AX303" s="748"/>
      <c r="BA303" s="755"/>
      <c r="BB303" s="755"/>
      <c r="BC303" s="755"/>
      <c r="BD303" s="758"/>
      <c r="BE303" s="767"/>
      <c r="BF303" s="767"/>
      <c r="BG303" s="767"/>
      <c r="BH303" s="767"/>
      <c r="BI303" s="767"/>
      <c r="BJ303" s="758"/>
      <c r="BK303" s="755"/>
      <c r="BL303" s="755"/>
      <c r="BM303" s="755"/>
      <c r="BN303" s="755"/>
      <c r="BO303" s="755"/>
      <c r="BP303" s="758"/>
      <c r="BQ303" s="767"/>
      <c r="BR303" s="767"/>
      <c r="BS303" s="767"/>
      <c r="BT303" s="252"/>
      <c r="BU303" s="767"/>
      <c r="BV303" s="787"/>
      <c r="BW303" s="767"/>
      <c r="BX303" s="767"/>
      <c r="BY303" s="767"/>
      <c r="BZ303" s="748"/>
      <c r="CA303" s="767"/>
      <c r="CB303" s="758"/>
      <c r="CC303" s="767"/>
      <c r="CD303" s="767"/>
      <c r="CE303" s="767"/>
      <c r="CF303" s="767"/>
      <c r="CG303" s="767"/>
      <c r="CH303" s="758"/>
      <c r="CI303" s="755"/>
      <c r="CJ303" s="755"/>
      <c r="CK303" s="755"/>
      <c r="CL303" s="755"/>
      <c r="CM303" s="755"/>
      <c r="CN303" s="758"/>
      <c r="CO303" s="758"/>
      <c r="CP303" s="758"/>
      <c r="CQ303" s="748"/>
      <c r="CR303" s="748"/>
      <c r="CS303" s="767"/>
      <c r="CT303" s="748"/>
      <c r="CU303" s="767"/>
      <c r="CV303" s="767"/>
      <c r="CW303" s="767"/>
      <c r="CX303" s="757"/>
      <c r="CY303" s="254"/>
      <c r="CZ303" s="758"/>
      <c r="DA303" s="767"/>
      <c r="DB303" s="767"/>
      <c r="DC303" s="767"/>
      <c r="DD303" s="767"/>
      <c r="DE303" s="767"/>
      <c r="DF303" s="787"/>
      <c r="DG303" s="748"/>
      <c r="DH303" s="748"/>
      <c r="DI303" s="748"/>
      <c r="DJ303" s="767"/>
      <c r="DK303" s="748"/>
      <c r="DL303" s="758"/>
      <c r="DM303" s="252"/>
      <c r="DN303" s="252"/>
      <c r="DO303" s="252"/>
      <c r="DP303" s="252"/>
      <c r="DQ303" s="252"/>
      <c r="DR303" s="758"/>
      <c r="DS303" s="755"/>
      <c r="DT303" s="755"/>
      <c r="DU303" s="755"/>
      <c r="DV303" s="755"/>
      <c r="DW303" s="755"/>
      <c r="DX303" s="758"/>
      <c r="DY303" s="755"/>
      <c r="DZ303" s="755"/>
      <c r="EA303" s="755"/>
      <c r="EB303" s="755"/>
      <c r="EC303" s="755"/>
      <c r="ED303" s="758"/>
      <c r="EE303" s="545"/>
      <c r="EF303" s="753"/>
      <c r="EG303" s="546"/>
      <c r="EH303" s="546"/>
      <c r="EI303" s="546"/>
      <c r="EJ303" s="758"/>
      <c r="EK303" s="755"/>
      <c r="EL303" s="755"/>
      <c r="EM303" s="755"/>
      <c r="EN303" s="755"/>
      <c r="EO303" s="755"/>
      <c r="EP303" s="764"/>
      <c r="EQ303" s="755"/>
      <c r="ER303" s="755"/>
      <c r="ES303" s="755"/>
      <c r="ET303" s="755"/>
      <c r="EU303" s="755"/>
      <c r="EV303" s="758"/>
      <c r="EW303" s="748"/>
      <c r="EX303" s="748"/>
      <c r="EY303" s="748"/>
      <c r="EZ303" s="767"/>
      <c r="FA303" s="767"/>
      <c r="FB303" s="767"/>
      <c r="FC303" s="792"/>
      <c r="FD303" s="792"/>
      <c r="FE303" s="792"/>
      <c r="FF303" s="5"/>
      <c r="FG303" s="792"/>
      <c r="FH303" s="5"/>
      <c r="FI303" s="767"/>
      <c r="FJ303" s="767"/>
      <c r="FK303" s="767"/>
      <c r="FL303" s="767"/>
      <c r="FM303" s="758"/>
      <c r="FN303" s="757"/>
      <c r="FO303" s="758"/>
      <c r="FQ303" s="565"/>
      <c r="FR303" s="565"/>
      <c r="FS303" s="565"/>
      <c r="FT303" s="565"/>
    </row>
    <row r="304" spans="1:272" ht="14.25" customHeight="1" x14ac:dyDescent="0.15">
      <c r="A304" s="2352" t="str">
        <f t="shared" si="2"/>
        <v>いんげん数量</v>
      </c>
      <c r="B304" s="250" t="s">
        <v>58</v>
      </c>
      <c r="C304" s="394" t="s">
        <v>93</v>
      </c>
      <c r="D304" s="917">
        <v>1.6E-2</v>
      </c>
      <c r="E304" s="918">
        <v>4.2000000000000003E-2</v>
      </c>
      <c r="F304" s="922">
        <v>0.104</v>
      </c>
      <c r="G304" s="924">
        <v>0.04</v>
      </c>
      <c r="H304" s="918">
        <v>0</v>
      </c>
      <c r="I304" s="919">
        <v>0</v>
      </c>
      <c r="J304" s="920">
        <v>0</v>
      </c>
      <c r="K304" s="918">
        <v>0</v>
      </c>
      <c r="L304" s="922">
        <v>0.17</v>
      </c>
      <c r="M304" s="920">
        <v>0.37</v>
      </c>
      <c r="N304" s="926">
        <v>0.313</v>
      </c>
      <c r="O304" s="922">
        <v>0.85499999999999998</v>
      </c>
      <c r="P304" s="920">
        <v>1.381</v>
      </c>
      <c r="Q304" s="918">
        <v>2.66</v>
      </c>
      <c r="R304" s="923">
        <v>6.843</v>
      </c>
      <c r="S304" s="924">
        <v>11.446999999999999</v>
      </c>
      <c r="T304" s="918">
        <v>19.902000000000001</v>
      </c>
      <c r="U304" s="922"/>
      <c r="V304" s="924"/>
      <c r="W304" s="1077"/>
      <c r="X304" s="925"/>
      <c r="Y304" s="924"/>
      <c r="Z304" s="926"/>
      <c r="AA304" s="923"/>
      <c r="AB304" s="927"/>
      <c r="AC304" s="926"/>
      <c r="AD304" s="922"/>
      <c r="AE304" s="920"/>
      <c r="AF304" s="926"/>
      <c r="AG304" s="922"/>
      <c r="AH304" s="920"/>
      <c r="AI304" s="918"/>
      <c r="AJ304" s="922"/>
      <c r="AK304" s="920"/>
      <c r="AL304" s="918"/>
      <c r="AM304" s="928"/>
      <c r="AO304" s="59"/>
      <c r="AP304" s="55"/>
      <c r="AR304" s="1574"/>
      <c r="AS304" s="1574"/>
      <c r="AT304" s="1574"/>
      <c r="AX304" s="767"/>
      <c r="BA304" s="755"/>
      <c r="BB304" s="755"/>
      <c r="BC304" s="755"/>
      <c r="BD304" s="787"/>
      <c r="BE304" s="767"/>
      <c r="BF304" s="767"/>
      <c r="BG304" s="767"/>
      <c r="BH304" s="748"/>
      <c r="BI304" s="767"/>
      <c r="BJ304" s="758"/>
      <c r="BK304" s="767"/>
      <c r="BL304" s="767"/>
      <c r="BM304" s="767"/>
      <c r="BN304" s="767"/>
      <c r="BO304" s="767"/>
      <c r="BP304" s="252"/>
      <c r="BQ304" s="767"/>
      <c r="BR304" s="767"/>
      <c r="BS304" s="767"/>
      <c r="BT304" s="252"/>
      <c r="BU304" s="767"/>
      <c r="BV304" s="758"/>
      <c r="BW304" s="770"/>
      <c r="BX304" s="778"/>
      <c r="BY304" s="768"/>
      <c r="BZ304" s="748"/>
      <c r="CA304" s="748"/>
      <c r="CB304" s="787"/>
      <c r="CC304" s="748"/>
      <c r="CD304" s="1343"/>
      <c r="CE304" s="748"/>
      <c r="CF304" s="767"/>
      <c r="CG304" s="767"/>
      <c r="CH304" s="787"/>
      <c r="CI304" s="755"/>
      <c r="CJ304" s="755"/>
      <c r="CK304" s="755"/>
      <c r="CL304" s="755"/>
      <c r="CM304" s="755"/>
      <c r="CN304" s="748"/>
      <c r="CO304" s="767"/>
      <c r="CP304" s="767"/>
      <c r="CQ304" s="767"/>
      <c r="CR304" s="767"/>
      <c r="CS304" s="767"/>
      <c r="CT304" s="767"/>
      <c r="CU304" s="252"/>
      <c r="CV304" s="252"/>
      <c r="CW304" s="252"/>
      <c r="CX304" s="767"/>
      <c r="CY304" s="767"/>
      <c r="CZ304" s="787"/>
      <c r="DA304" s="767"/>
      <c r="DB304" s="767"/>
      <c r="DC304" s="767"/>
      <c r="DD304" s="767"/>
      <c r="DE304" s="767"/>
      <c r="DF304" s="787"/>
      <c r="DG304" s="755"/>
      <c r="DH304" s="755"/>
      <c r="DI304" s="755"/>
      <c r="DJ304" s="755"/>
      <c r="DK304" s="755"/>
      <c r="DL304" s="787"/>
      <c r="DM304" s="767"/>
      <c r="DN304" s="767"/>
      <c r="DO304" s="767"/>
      <c r="DP304" s="758"/>
      <c r="DQ304" s="748"/>
      <c r="DR304" s="748"/>
      <c r="DS304" s="755"/>
      <c r="DT304" s="755"/>
      <c r="DU304" s="755"/>
      <c r="DV304" s="755"/>
      <c r="DW304" s="755"/>
      <c r="DX304" s="748"/>
      <c r="DY304" s="755"/>
      <c r="DZ304" s="755"/>
      <c r="EA304" s="755"/>
      <c r="EB304" s="755"/>
      <c r="EC304" s="755"/>
      <c r="ED304" s="787"/>
      <c r="EE304" s="755"/>
      <c r="EF304" s="755"/>
      <c r="EG304" s="755"/>
      <c r="EH304" s="755"/>
      <c r="EI304" s="755"/>
      <c r="EJ304" s="827"/>
      <c r="EK304" s="755"/>
      <c r="EL304" s="755"/>
      <c r="EM304" s="755"/>
      <c r="EN304" s="755"/>
      <c r="EO304" s="755"/>
      <c r="EP304" s="748"/>
      <c r="EQ304" s="767"/>
      <c r="ER304" s="767"/>
      <c r="ES304" s="767"/>
      <c r="ET304" s="767"/>
      <c r="EU304" s="748"/>
      <c r="EV304" s="748"/>
      <c r="FB304" s="792"/>
      <c r="FC304" s="767"/>
      <c r="FD304" s="767"/>
      <c r="FE304" s="767"/>
      <c r="FF304" s="767"/>
      <c r="FG304" s="758"/>
      <c r="FH304" s="758"/>
      <c r="FI304" s="748"/>
      <c r="FK304" s="565"/>
      <c r="FL304" s="565"/>
      <c r="FM304" s="565"/>
      <c r="FN304" s="565"/>
    </row>
    <row r="305" spans="1:146" ht="14.25" customHeight="1" x14ac:dyDescent="0.15">
      <c r="A305" s="2352" t="str">
        <f t="shared" si="2"/>
        <v>いんげん金額</v>
      </c>
      <c r="B305" s="2350" t="str">
        <f>B304</f>
        <v>いんげん</v>
      </c>
      <c r="C305" s="395" t="s">
        <v>94</v>
      </c>
      <c r="D305" s="929">
        <v>20.606000000000002</v>
      </c>
      <c r="E305" s="930">
        <v>81.325000000000003</v>
      </c>
      <c r="F305" s="934">
        <v>163.815</v>
      </c>
      <c r="G305" s="936">
        <v>48.597999999999999</v>
      </c>
      <c r="H305" s="930">
        <v>0</v>
      </c>
      <c r="I305" s="931">
        <v>0</v>
      </c>
      <c r="J305" s="932">
        <v>0</v>
      </c>
      <c r="K305" s="930">
        <v>0</v>
      </c>
      <c r="L305" s="934">
        <v>290.952</v>
      </c>
      <c r="M305" s="932">
        <v>560.36300000000006</v>
      </c>
      <c r="N305" s="938">
        <v>422.25799999999998</v>
      </c>
      <c r="O305" s="934">
        <v>1163.202</v>
      </c>
      <c r="P305" s="972">
        <v>1672.672</v>
      </c>
      <c r="Q305" s="930">
        <v>2487.4659999999999</v>
      </c>
      <c r="R305" s="935">
        <v>5520.5330000000004</v>
      </c>
      <c r="S305" s="936">
        <v>10266.799000000001</v>
      </c>
      <c r="T305" s="930">
        <v>15375.251</v>
      </c>
      <c r="U305" s="934"/>
      <c r="V305" s="936"/>
      <c r="W305" s="1078"/>
      <c r="X305" s="937"/>
      <c r="Y305" s="936"/>
      <c r="Z305" s="938"/>
      <c r="AA305" s="935"/>
      <c r="AB305" s="939"/>
      <c r="AC305" s="930"/>
      <c r="AD305" s="934"/>
      <c r="AE305" s="932"/>
      <c r="AF305" s="938"/>
      <c r="AG305" s="934"/>
      <c r="AH305" s="932"/>
      <c r="AI305" s="930"/>
      <c r="AJ305" s="934"/>
      <c r="AK305" s="932"/>
      <c r="AL305" s="930"/>
      <c r="AM305" s="940"/>
      <c r="AP305" s="55"/>
      <c r="AU305" s="1574"/>
      <c r="AX305" s="748"/>
      <c r="AY305" s="767"/>
      <c r="AZ305" s="767"/>
      <c r="BA305" s="767"/>
      <c r="BB305" s="252"/>
      <c r="BC305" s="757"/>
      <c r="BD305" s="758"/>
      <c r="BE305" s="748"/>
      <c r="BF305" s="748"/>
      <c r="BG305" s="748"/>
      <c r="BH305" s="252"/>
      <c r="BI305" s="767"/>
      <c r="BJ305" s="758"/>
      <c r="BK305" s="748"/>
      <c r="BL305" s="748"/>
      <c r="BM305" s="748"/>
      <c r="BN305" s="768"/>
      <c r="BO305" s="758"/>
      <c r="BP305" s="758"/>
      <c r="BQ305" s="748"/>
      <c r="BR305" s="1343"/>
      <c r="BS305" s="748"/>
      <c r="BT305" s="767"/>
      <c r="BU305" s="767"/>
      <c r="BV305" s="758"/>
      <c r="BW305" s="755"/>
      <c r="BX305" s="755"/>
      <c r="BY305" s="755"/>
      <c r="BZ305" s="755"/>
      <c r="CA305" s="755"/>
      <c r="CB305" s="758"/>
      <c r="CC305" s="758"/>
      <c r="CD305" s="758"/>
      <c r="CE305" s="758"/>
      <c r="CF305" s="758"/>
      <c r="CG305" s="767"/>
      <c r="CH305" s="758"/>
      <c r="CI305" s="758"/>
      <c r="CJ305" s="758"/>
      <c r="CK305" s="758"/>
      <c r="CL305" s="767"/>
      <c r="CM305" s="758"/>
      <c r="CN305" s="748"/>
      <c r="CO305" s="767"/>
      <c r="CP305" s="767"/>
      <c r="CQ305" s="767"/>
      <c r="CR305" s="767"/>
      <c r="CS305" s="748"/>
      <c r="CT305" s="758"/>
      <c r="CU305" s="767"/>
      <c r="CV305" s="767"/>
      <c r="CW305" s="767"/>
      <c r="CX305" s="748"/>
      <c r="CY305" s="767"/>
      <c r="CZ305" s="758"/>
      <c r="DA305" s="755"/>
      <c r="DB305" s="755"/>
      <c r="DC305" s="755"/>
      <c r="DD305" s="755"/>
      <c r="DE305" s="755"/>
      <c r="DF305" s="758"/>
      <c r="DG305" s="767"/>
      <c r="DH305" s="767"/>
      <c r="DI305" s="758"/>
      <c r="DJ305" s="748"/>
      <c r="DK305" s="767"/>
      <c r="DL305" s="758"/>
      <c r="DM305" s="755"/>
      <c r="DN305" s="755"/>
      <c r="DO305" s="755"/>
      <c r="DP305" s="755"/>
      <c r="DQ305" s="755"/>
      <c r="DR305" s="758"/>
      <c r="DS305" s="755"/>
      <c r="DT305" s="755"/>
      <c r="DU305" s="755"/>
      <c r="DV305" s="755"/>
      <c r="DW305" s="755"/>
      <c r="DX305" s="758"/>
      <c r="DY305" s="755"/>
      <c r="DZ305" s="755"/>
      <c r="EA305" s="755"/>
      <c r="EB305" s="755"/>
      <c r="EC305" s="755"/>
      <c r="ED305" s="764"/>
      <c r="EE305" s="755"/>
      <c r="EF305" s="755"/>
      <c r="EG305" s="755"/>
      <c r="EH305" s="755"/>
      <c r="EI305" s="755"/>
      <c r="EJ305" s="758"/>
      <c r="EK305" s="767"/>
      <c r="EL305" s="767"/>
      <c r="EM305" s="767"/>
      <c r="EN305" s="767"/>
      <c r="EO305" s="748"/>
      <c r="EP305" s="748"/>
    </row>
    <row r="306" spans="1:146" ht="14.25" customHeight="1" x14ac:dyDescent="0.15">
      <c r="A306" s="2352" t="str">
        <f t="shared" si="2"/>
        <v>いんげん価格</v>
      </c>
      <c r="B306" s="2351" t="str">
        <f>B304</f>
        <v>いんげん</v>
      </c>
      <c r="C306" s="417" t="s">
        <v>96</v>
      </c>
      <c r="D306" s="941">
        <v>1288</v>
      </c>
      <c r="E306" s="942">
        <v>1936</v>
      </c>
      <c r="F306" s="946">
        <v>1575</v>
      </c>
      <c r="G306" s="948">
        <v>1215</v>
      </c>
      <c r="H306" s="942">
        <v>0</v>
      </c>
      <c r="I306" s="943">
        <v>0</v>
      </c>
      <c r="J306" s="944">
        <v>0</v>
      </c>
      <c r="K306" s="942">
        <v>0</v>
      </c>
      <c r="L306" s="946">
        <v>1711</v>
      </c>
      <c r="M306" s="944">
        <v>1514</v>
      </c>
      <c r="N306" s="942">
        <v>1349</v>
      </c>
      <c r="O306" s="946">
        <v>1360</v>
      </c>
      <c r="P306" s="944">
        <v>1211</v>
      </c>
      <c r="Q306" s="942">
        <v>935</v>
      </c>
      <c r="R306" s="947">
        <v>807</v>
      </c>
      <c r="S306" s="944">
        <v>897</v>
      </c>
      <c r="T306" s="942">
        <v>773</v>
      </c>
      <c r="U306" s="946"/>
      <c r="V306" s="948"/>
      <c r="W306" s="980"/>
      <c r="X306" s="947"/>
      <c r="Y306" s="948"/>
      <c r="Z306" s="949"/>
      <c r="AA306" s="947"/>
      <c r="AB306" s="950"/>
      <c r="AC306" s="942"/>
      <c r="AD306" s="946"/>
      <c r="AE306" s="944"/>
      <c r="AF306" s="949"/>
      <c r="AG306" s="946"/>
      <c r="AH306" s="944"/>
      <c r="AI306" s="942"/>
      <c r="AJ306" s="946"/>
      <c r="AK306" s="944"/>
      <c r="AL306" s="942"/>
      <c r="AM306" s="951"/>
      <c r="AO306" s="59"/>
      <c r="AP306" s="55"/>
      <c r="AQ306" s="784"/>
      <c r="AV306" s="1574"/>
      <c r="AW306" s="787"/>
      <c r="BA306" s="755"/>
      <c r="BB306" s="755"/>
      <c r="BC306" s="755"/>
      <c r="BD306" s="758"/>
      <c r="BE306" s="748"/>
      <c r="BF306" s="748"/>
      <c r="BG306" s="748"/>
      <c r="BH306" s="767"/>
      <c r="BI306" s="767"/>
      <c r="BJ306" s="758"/>
      <c r="BK306" s="755"/>
      <c r="BL306" s="755"/>
      <c r="BM306" s="755"/>
      <c r="BN306" s="755"/>
      <c r="BO306" s="755"/>
      <c r="BP306" s="758"/>
      <c r="BQ306" s="252"/>
      <c r="BR306" s="252"/>
      <c r="BS306" s="252"/>
      <c r="BT306" s="252"/>
      <c r="BU306" s="767"/>
      <c r="BV306" s="787"/>
      <c r="BW306" s="748"/>
      <c r="BX306" s="1343"/>
      <c r="BY306" s="748"/>
      <c r="BZ306" s="767"/>
      <c r="CA306" s="767"/>
      <c r="CB306" s="758"/>
      <c r="CC306" s="252"/>
      <c r="CD306" s="252"/>
      <c r="CE306" s="252"/>
      <c r="CF306" s="748"/>
      <c r="CG306" s="748"/>
      <c r="CH306" s="758"/>
      <c r="CI306" s="767"/>
      <c r="CJ306" s="767"/>
      <c r="CK306" s="767"/>
      <c r="CL306" s="768"/>
      <c r="CM306" s="767"/>
      <c r="CN306" s="758"/>
      <c r="CO306" s="767"/>
      <c r="CP306" s="767"/>
      <c r="CQ306" s="767"/>
      <c r="CR306" s="767"/>
      <c r="CS306" s="757"/>
      <c r="CT306" s="758"/>
      <c r="CU306" s="767"/>
      <c r="CV306" s="767"/>
      <c r="CW306" s="758"/>
      <c r="CX306" s="748"/>
      <c r="CY306" s="767"/>
      <c r="CZ306" s="758"/>
      <c r="DA306" s="755"/>
      <c r="DB306" s="755"/>
      <c r="DC306" s="755"/>
      <c r="DD306" s="755"/>
      <c r="DE306" s="755"/>
      <c r="DF306" s="758"/>
      <c r="DG306" s="767"/>
      <c r="DH306" s="767"/>
      <c r="DI306" s="767"/>
      <c r="DJ306" s="768"/>
      <c r="DK306" s="768"/>
      <c r="DL306" s="758"/>
      <c r="DM306" s="755"/>
      <c r="DN306" s="755"/>
      <c r="DO306" s="755"/>
      <c r="DP306" s="755"/>
      <c r="DQ306" s="755"/>
      <c r="DR306" s="767"/>
    </row>
    <row r="307" spans="1:146" ht="14.25" customHeight="1" x14ac:dyDescent="0.15">
      <c r="A307" s="2352" t="str">
        <f t="shared" si="2"/>
        <v>そらまめ数量</v>
      </c>
      <c r="B307" s="250" t="s">
        <v>59</v>
      </c>
      <c r="C307" s="394" t="s">
        <v>93</v>
      </c>
      <c r="D307" s="917">
        <v>0</v>
      </c>
      <c r="E307" s="918">
        <v>0</v>
      </c>
      <c r="F307" s="922">
        <v>0</v>
      </c>
      <c r="G307" s="924">
        <v>0</v>
      </c>
      <c r="H307" s="918">
        <v>0</v>
      </c>
      <c r="I307" s="919">
        <v>0</v>
      </c>
      <c r="J307" s="920">
        <v>0</v>
      </c>
      <c r="K307" s="918">
        <v>0</v>
      </c>
      <c r="L307" s="922">
        <v>0</v>
      </c>
      <c r="M307" s="920">
        <v>0</v>
      </c>
      <c r="N307" s="918">
        <v>0</v>
      </c>
      <c r="O307" s="922">
        <v>0.14799999999999999</v>
      </c>
      <c r="P307" s="920">
        <v>0.92400000000000004</v>
      </c>
      <c r="Q307" s="918">
        <v>27.262</v>
      </c>
      <c r="R307" s="923">
        <v>97.356999999999999</v>
      </c>
      <c r="S307" s="924">
        <v>25.998999999999999</v>
      </c>
      <c r="T307" s="918">
        <v>0.63</v>
      </c>
      <c r="U307" s="922"/>
      <c r="V307" s="924"/>
      <c r="W307" s="1077"/>
      <c r="X307" s="925"/>
      <c r="Y307" s="924"/>
      <c r="Z307" s="926"/>
      <c r="AA307" s="923"/>
      <c r="AB307" s="927"/>
      <c r="AC307" s="918"/>
      <c r="AD307" s="922"/>
      <c r="AE307" s="920"/>
      <c r="AF307" s="926"/>
      <c r="AG307" s="922"/>
      <c r="AH307" s="920"/>
      <c r="AI307" s="918"/>
      <c r="AJ307" s="922"/>
      <c r="AK307" s="920"/>
      <c r="AL307" s="918"/>
      <c r="AM307" s="928"/>
      <c r="AO307" s="59"/>
      <c r="AP307" s="55"/>
      <c r="AR307" s="1574"/>
      <c r="AS307" s="1574"/>
      <c r="AT307" s="1574"/>
      <c r="AX307" s="767"/>
      <c r="BA307" s="755"/>
      <c r="BB307" s="755"/>
      <c r="BC307" s="755"/>
      <c r="BD307" s="787"/>
      <c r="BE307" s="748"/>
      <c r="BF307" s="748"/>
      <c r="BG307" s="748"/>
      <c r="BH307" s="767"/>
      <c r="BI307" s="767"/>
      <c r="BJ307" s="758"/>
      <c r="BK307" s="755"/>
      <c r="BL307" s="755"/>
      <c r="BM307" s="755"/>
      <c r="BN307" s="755"/>
      <c r="BO307" s="755"/>
      <c r="BP307" s="758"/>
      <c r="BQ307" s="252"/>
      <c r="BR307" s="252"/>
      <c r="BS307" s="252"/>
      <c r="BT307" s="748"/>
      <c r="BU307" s="767"/>
      <c r="BV307" s="758"/>
      <c r="BW307" s="252"/>
      <c r="BX307" s="252"/>
      <c r="BY307" s="252"/>
      <c r="BZ307" s="748"/>
      <c r="CA307" s="748"/>
      <c r="CB307" s="787"/>
      <c r="CC307" s="767"/>
      <c r="CD307" s="767"/>
      <c r="CE307" s="767"/>
      <c r="CF307" s="767"/>
      <c r="CG307" s="767"/>
      <c r="CH307" s="787"/>
      <c r="CI307" s="758"/>
      <c r="CJ307" s="758"/>
      <c r="CK307" s="758"/>
      <c r="CL307" s="748"/>
      <c r="CM307" s="767"/>
      <c r="CN307" s="748"/>
      <c r="CO307" s="252"/>
      <c r="CP307" s="254"/>
      <c r="CQ307" s="252"/>
      <c r="CR307" s="748"/>
      <c r="CS307" s="748"/>
      <c r="CT307" s="758"/>
      <c r="CU307" s="770"/>
      <c r="CV307" s="756"/>
      <c r="CW307" s="757"/>
      <c r="CX307" s="757"/>
      <c r="CY307" s="767"/>
      <c r="CZ307" s="748"/>
      <c r="DA307" s="755"/>
      <c r="DB307" s="755"/>
      <c r="DC307" s="755"/>
      <c r="DD307" s="755"/>
      <c r="DE307" s="755"/>
      <c r="DF307" s="748"/>
      <c r="DG307" s="252"/>
      <c r="DH307" s="252"/>
      <c r="DI307" s="252"/>
      <c r="DJ307" s="748"/>
      <c r="DK307" s="767"/>
      <c r="DL307" s="767"/>
    </row>
    <row r="308" spans="1:146" ht="14.25" customHeight="1" x14ac:dyDescent="0.15">
      <c r="A308" s="2352" t="str">
        <f t="shared" si="2"/>
        <v>そらまめ金額</v>
      </c>
      <c r="B308" s="2350" t="str">
        <f>B307</f>
        <v>そらまめ</v>
      </c>
      <c r="C308" s="395" t="s">
        <v>94</v>
      </c>
      <c r="D308" s="929">
        <v>0</v>
      </c>
      <c r="E308" s="930">
        <v>0</v>
      </c>
      <c r="F308" s="934">
        <v>0</v>
      </c>
      <c r="G308" s="936">
        <v>0</v>
      </c>
      <c r="H308" s="930">
        <v>0</v>
      </c>
      <c r="I308" s="931">
        <v>0</v>
      </c>
      <c r="J308" s="932">
        <v>0</v>
      </c>
      <c r="K308" s="930">
        <v>0</v>
      </c>
      <c r="L308" s="934">
        <v>0</v>
      </c>
      <c r="M308" s="932">
        <v>0</v>
      </c>
      <c r="N308" s="930">
        <v>0</v>
      </c>
      <c r="O308" s="934">
        <v>126.9</v>
      </c>
      <c r="P308" s="972">
        <v>675</v>
      </c>
      <c r="Q308" s="930">
        <v>16645.305</v>
      </c>
      <c r="R308" s="935">
        <v>49787.108999999997</v>
      </c>
      <c r="S308" s="936">
        <v>10936.188</v>
      </c>
      <c r="T308" s="930">
        <v>207.9</v>
      </c>
      <c r="U308" s="934"/>
      <c r="V308" s="936"/>
      <c r="W308" s="1078"/>
      <c r="X308" s="937"/>
      <c r="Y308" s="936"/>
      <c r="Z308" s="938"/>
      <c r="AA308" s="935"/>
      <c r="AB308" s="939"/>
      <c r="AC308" s="930"/>
      <c r="AD308" s="934"/>
      <c r="AE308" s="932"/>
      <c r="AF308" s="938"/>
      <c r="AG308" s="934"/>
      <c r="AH308" s="932"/>
      <c r="AI308" s="930"/>
      <c r="AJ308" s="934"/>
      <c r="AK308" s="932"/>
      <c r="AL308" s="930"/>
      <c r="AM308" s="940"/>
      <c r="AO308" s="59"/>
      <c r="AP308" s="55"/>
      <c r="AU308" s="1574"/>
      <c r="AX308" s="767"/>
      <c r="BA308" s="755"/>
      <c r="BB308" s="755"/>
      <c r="BC308" s="755"/>
      <c r="BD308" s="787"/>
      <c r="BE308" s="770"/>
      <c r="BF308" s="770"/>
      <c r="BG308" s="770"/>
      <c r="BH308" s="767"/>
      <c r="BI308" s="767"/>
      <c r="BJ308" s="758"/>
      <c r="BK308" s="767"/>
      <c r="BL308" s="767"/>
      <c r="BM308" s="767"/>
      <c r="BN308" s="748"/>
      <c r="BO308" s="767"/>
      <c r="BP308" s="758"/>
      <c r="BQ308" s="755"/>
      <c r="BR308" s="756"/>
      <c r="BS308" s="757"/>
      <c r="BT308" s="757"/>
      <c r="BU308" s="757"/>
      <c r="BV308" s="758"/>
      <c r="BW308" s="755"/>
      <c r="BX308" s="755"/>
      <c r="BY308" s="755"/>
      <c r="BZ308" s="755"/>
      <c r="CA308" s="755"/>
      <c r="CB308" s="758"/>
      <c r="CC308" s="748"/>
      <c r="CD308" s="748"/>
      <c r="CE308" s="748"/>
      <c r="CF308" s="767"/>
      <c r="CG308" s="767"/>
      <c r="CH308" s="758"/>
      <c r="CI308" s="767"/>
      <c r="CJ308" s="767"/>
      <c r="CK308" s="767"/>
      <c r="CL308" s="768"/>
      <c r="CM308" s="768"/>
      <c r="CN308" s="748"/>
    </row>
    <row r="309" spans="1:146" ht="14.25" customHeight="1" x14ac:dyDescent="0.15">
      <c r="A309" s="2352" t="str">
        <f t="shared" si="2"/>
        <v>そらまめ価格</v>
      </c>
      <c r="B309" s="2351" t="str">
        <f>B307</f>
        <v>そらまめ</v>
      </c>
      <c r="C309" s="417" t="s">
        <v>96</v>
      </c>
      <c r="D309" s="941">
        <v>0</v>
      </c>
      <c r="E309" s="942">
        <v>0</v>
      </c>
      <c r="F309" s="946">
        <v>0</v>
      </c>
      <c r="G309" s="948">
        <v>0</v>
      </c>
      <c r="H309" s="942">
        <v>0</v>
      </c>
      <c r="I309" s="943">
        <v>0</v>
      </c>
      <c r="J309" s="944">
        <v>0</v>
      </c>
      <c r="K309" s="942">
        <v>0</v>
      </c>
      <c r="L309" s="946">
        <v>0</v>
      </c>
      <c r="M309" s="944">
        <v>0</v>
      </c>
      <c r="N309" s="942">
        <v>0</v>
      </c>
      <c r="O309" s="946">
        <v>857</v>
      </c>
      <c r="P309" s="944">
        <v>731</v>
      </c>
      <c r="Q309" s="942">
        <v>611</v>
      </c>
      <c r="R309" s="947">
        <v>511</v>
      </c>
      <c r="S309" s="944">
        <v>421</v>
      </c>
      <c r="T309" s="942">
        <v>330</v>
      </c>
      <c r="U309" s="946"/>
      <c r="V309" s="948"/>
      <c r="W309" s="980"/>
      <c r="X309" s="947"/>
      <c r="Y309" s="948"/>
      <c r="Z309" s="949"/>
      <c r="AA309" s="947"/>
      <c r="AB309" s="950"/>
      <c r="AC309" s="942"/>
      <c r="AD309" s="946"/>
      <c r="AE309" s="944"/>
      <c r="AF309" s="949"/>
      <c r="AG309" s="946"/>
      <c r="AH309" s="944"/>
      <c r="AI309" s="942"/>
      <c r="AJ309" s="946"/>
      <c r="AK309" s="944"/>
      <c r="AL309" s="942"/>
      <c r="AM309" s="951"/>
      <c r="AO309" s="59"/>
      <c r="AP309" s="55"/>
      <c r="AQ309" s="784"/>
      <c r="AV309" s="1574"/>
      <c r="AW309" s="787"/>
      <c r="BA309" s="755"/>
      <c r="BB309" s="755"/>
      <c r="BC309" s="755"/>
      <c r="BD309" s="758"/>
      <c r="BE309" s="755"/>
      <c r="BF309" s="755"/>
      <c r="BG309" s="755"/>
      <c r="BH309" s="755"/>
      <c r="BI309" s="755"/>
      <c r="BJ309" s="787"/>
      <c r="BK309" s="767"/>
      <c r="BL309" s="767"/>
      <c r="BM309" s="767"/>
      <c r="BN309" s="748"/>
      <c r="BO309" s="767"/>
      <c r="BP309" s="758"/>
      <c r="BQ309" s="748"/>
      <c r="BR309" s="748"/>
      <c r="BS309" s="748"/>
      <c r="BT309" s="767"/>
      <c r="BU309" s="758"/>
      <c r="BV309" s="767"/>
      <c r="BW309" s="755"/>
      <c r="BX309" s="755"/>
      <c r="BY309" s="755"/>
      <c r="BZ309" s="755"/>
      <c r="CA309" s="755"/>
      <c r="CB309" s="758"/>
      <c r="CC309" s="755"/>
      <c r="CD309" s="755"/>
      <c r="CE309" s="755"/>
      <c r="CF309" s="755"/>
      <c r="CG309" s="755"/>
      <c r="CH309" s="758"/>
      <c r="CI309" s="755"/>
      <c r="CJ309" s="756"/>
      <c r="CK309" s="757"/>
      <c r="CL309" s="757"/>
      <c r="CM309" s="757"/>
      <c r="CN309" s="767"/>
    </row>
    <row r="310" spans="1:146" ht="14.25" customHeight="1" x14ac:dyDescent="0.15">
      <c r="A310" s="2352" t="str">
        <f t="shared" si="2"/>
        <v>ながいも数量</v>
      </c>
      <c r="B310" s="250" t="s">
        <v>60</v>
      </c>
      <c r="C310" s="394" t="s">
        <v>93</v>
      </c>
      <c r="D310" s="917">
        <v>6.0750000000000002</v>
      </c>
      <c r="E310" s="918">
        <v>17.012</v>
      </c>
      <c r="F310" s="922">
        <v>22.036000000000001</v>
      </c>
      <c r="G310" s="924">
        <v>21.358000000000001</v>
      </c>
      <c r="H310" s="918">
        <v>18.963999999999999</v>
      </c>
      <c r="I310" s="919">
        <v>14.704000000000001</v>
      </c>
      <c r="J310" s="920">
        <v>15.9</v>
      </c>
      <c r="K310" s="953">
        <v>11.414999999999999</v>
      </c>
      <c r="L310" s="922">
        <v>16.207000000000001</v>
      </c>
      <c r="M310" s="920">
        <v>9.2750000000000004</v>
      </c>
      <c r="N310" s="926">
        <v>5.8540000000000001</v>
      </c>
      <c r="O310" s="922">
        <v>5.2359999999999998</v>
      </c>
      <c r="P310" s="920">
        <v>5.1459999999999999</v>
      </c>
      <c r="Q310" s="918">
        <v>4.4850000000000003</v>
      </c>
      <c r="R310" s="923">
        <v>1.054</v>
      </c>
      <c r="S310" s="924">
        <v>5.468</v>
      </c>
      <c r="T310" s="918">
        <v>5.6479999999999997</v>
      </c>
      <c r="U310" s="922"/>
      <c r="V310" s="924"/>
      <c r="W310" s="1077"/>
      <c r="X310" s="925"/>
      <c r="Y310" s="924"/>
      <c r="Z310" s="926"/>
      <c r="AA310" s="923"/>
      <c r="AB310" s="927"/>
      <c r="AC310" s="926"/>
      <c r="AD310" s="922"/>
      <c r="AE310" s="920"/>
      <c r="AF310" s="926"/>
      <c r="AG310" s="922"/>
      <c r="AH310" s="920"/>
      <c r="AI310" s="918"/>
      <c r="AJ310" s="922"/>
      <c r="AK310" s="920"/>
      <c r="AL310" s="918"/>
      <c r="AM310" s="928"/>
      <c r="AO310" s="61"/>
      <c r="AP310" s="55"/>
      <c r="AR310" s="1574"/>
      <c r="AS310" s="1574"/>
      <c r="AT310" s="1574"/>
      <c r="BA310" s="755"/>
      <c r="BB310" s="755"/>
      <c r="BC310" s="755"/>
      <c r="BD310" s="787"/>
      <c r="BE310" s="767"/>
      <c r="BF310" s="767"/>
      <c r="BG310" s="767"/>
      <c r="BH310" s="768"/>
      <c r="BI310" s="767"/>
      <c r="BJ310" s="758"/>
      <c r="BK310" s="770"/>
      <c r="BL310" s="778"/>
      <c r="BM310" s="768"/>
      <c r="BN310" s="770"/>
      <c r="BO310" s="770"/>
      <c r="BP310" s="787"/>
      <c r="BQ310" s="767"/>
      <c r="BR310" s="767"/>
      <c r="BS310" s="767"/>
      <c r="BT310" s="748"/>
      <c r="BU310" s="767"/>
      <c r="BV310" s="748"/>
      <c r="BW310" s="758"/>
      <c r="BX310" s="758"/>
      <c r="BY310" s="758"/>
      <c r="BZ310" s="748"/>
      <c r="CA310" s="767"/>
      <c r="CB310" s="764"/>
      <c r="CC310" s="767"/>
      <c r="CD310" s="767"/>
      <c r="CE310" s="767"/>
      <c r="CF310" s="767"/>
      <c r="CG310" s="252"/>
      <c r="CH310" s="767"/>
    </row>
    <row r="311" spans="1:146" ht="14.25" customHeight="1" x14ac:dyDescent="0.15">
      <c r="A311" s="2352" t="str">
        <f t="shared" si="2"/>
        <v>ながいも金額</v>
      </c>
      <c r="B311" s="2350" t="str">
        <f>B310</f>
        <v>ながいも</v>
      </c>
      <c r="C311" s="395" t="s">
        <v>94</v>
      </c>
      <c r="D311" s="929">
        <v>2037</v>
      </c>
      <c r="E311" s="930">
        <v>6024.4440000000004</v>
      </c>
      <c r="F311" s="934">
        <v>7070.8370000000004</v>
      </c>
      <c r="G311" s="936">
        <v>6491.241</v>
      </c>
      <c r="H311" s="930">
        <v>5638.4430000000002</v>
      </c>
      <c r="I311" s="986">
        <v>4483.652</v>
      </c>
      <c r="J311" s="932">
        <v>4868.3159999999998</v>
      </c>
      <c r="K311" s="930">
        <v>3426.0070000000001</v>
      </c>
      <c r="L311" s="934">
        <v>4912.5940000000001</v>
      </c>
      <c r="M311" s="932">
        <v>2601.1289999999999</v>
      </c>
      <c r="N311" s="938">
        <v>1672.3920000000001</v>
      </c>
      <c r="O311" s="934">
        <v>1508.9770000000001</v>
      </c>
      <c r="P311" s="972">
        <v>1276.3699999999999</v>
      </c>
      <c r="Q311" s="930">
        <v>1107.1079999999999</v>
      </c>
      <c r="R311" s="935">
        <v>330.44900000000001</v>
      </c>
      <c r="S311" s="936">
        <v>1571.615</v>
      </c>
      <c r="T311" s="985">
        <v>1843.086</v>
      </c>
      <c r="U311" s="934"/>
      <c r="V311" s="936"/>
      <c r="W311" s="1078"/>
      <c r="X311" s="937"/>
      <c r="Y311" s="936"/>
      <c r="Z311" s="938"/>
      <c r="AA311" s="935"/>
      <c r="AB311" s="939"/>
      <c r="AC311" s="930"/>
      <c r="AD311" s="934"/>
      <c r="AE311" s="932"/>
      <c r="AF311" s="938"/>
      <c r="AG311" s="934"/>
      <c r="AH311" s="932"/>
      <c r="AI311" s="930"/>
      <c r="AJ311" s="934"/>
      <c r="AK311" s="932"/>
      <c r="AL311" s="930"/>
      <c r="AM311" s="940"/>
      <c r="AO311" s="252"/>
      <c r="AP311" s="55"/>
      <c r="AU311" s="1574"/>
      <c r="BA311" s="755"/>
      <c r="BB311" s="755"/>
      <c r="BC311" s="755"/>
      <c r="BD311" s="758"/>
      <c r="BE311" s="767"/>
      <c r="BF311" s="767"/>
      <c r="BG311" s="767"/>
      <c r="BH311" s="767"/>
      <c r="BI311" s="767"/>
      <c r="BJ311" s="758"/>
      <c r="BK311" s="767"/>
      <c r="BL311" s="767"/>
      <c r="BM311" s="767"/>
      <c r="BN311" s="767"/>
      <c r="BO311" s="767"/>
      <c r="BP311" s="758"/>
      <c r="BQ311" s="767"/>
      <c r="BR311" s="767"/>
      <c r="BS311" s="767"/>
      <c r="BT311" s="767"/>
      <c r="BU311" s="767"/>
      <c r="BV311" s="758"/>
      <c r="BW311" s="252"/>
      <c r="BX311" s="252"/>
      <c r="BY311" s="252"/>
      <c r="BZ311" s="767"/>
      <c r="CA311" s="252"/>
      <c r="CB311" s="748"/>
    </row>
    <row r="312" spans="1:146" ht="14.25" customHeight="1" x14ac:dyDescent="0.15">
      <c r="A312" s="2352" t="str">
        <f t="shared" si="2"/>
        <v>ながいも価格</v>
      </c>
      <c r="B312" s="2351" t="str">
        <f>B310</f>
        <v>ながいも</v>
      </c>
      <c r="C312" s="417" t="s">
        <v>96</v>
      </c>
      <c r="D312" s="941">
        <v>335</v>
      </c>
      <c r="E312" s="942">
        <v>354</v>
      </c>
      <c r="F312" s="946">
        <v>321</v>
      </c>
      <c r="G312" s="948">
        <v>304</v>
      </c>
      <c r="H312" s="942">
        <v>297</v>
      </c>
      <c r="I312" s="943">
        <v>305</v>
      </c>
      <c r="J312" s="944">
        <v>306</v>
      </c>
      <c r="K312" s="942">
        <v>299</v>
      </c>
      <c r="L312" s="946">
        <v>303</v>
      </c>
      <c r="M312" s="944">
        <v>280</v>
      </c>
      <c r="N312" s="942">
        <v>286</v>
      </c>
      <c r="O312" s="946">
        <v>288</v>
      </c>
      <c r="P312" s="944">
        <v>248</v>
      </c>
      <c r="Q312" s="942">
        <v>247</v>
      </c>
      <c r="R312" s="947">
        <v>314</v>
      </c>
      <c r="S312" s="944">
        <v>287</v>
      </c>
      <c r="T312" s="942">
        <v>326</v>
      </c>
      <c r="U312" s="946"/>
      <c r="V312" s="948"/>
      <c r="W312" s="980"/>
      <c r="X312" s="947"/>
      <c r="Y312" s="948"/>
      <c r="Z312" s="949"/>
      <c r="AA312" s="947"/>
      <c r="AB312" s="950"/>
      <c r="AC312" s="942"/>
      <c r="AD312" s="946"/>
      <c r="AE312" s="944"/>
      <c r="AF312" s="949"/>
      <c r="AG312" s="946"/>
      <c r="AH312" s="944"/>
      <c r="AI312" s="942"/>
      <c r="AJ312" s="946"/>
      <c r="AK312" s="944"/>
      <c r="AL312" s="942"/>
      <c r="AM312" s="951"/>
      <c r="AP312" s="55"/>
      <c r="AQ312" s="784"/>
      <c r="AV312" s="1574"/>
      <c r="AW312" s="787"/>
      <c r="BA312" s="755"/>
      <c r="BB312" s="755"/>
      <c r="BC312" s="755"/>
      <c r="BD312" s="758"/>
      <c r="BE312" s="748"/>
      <c r="BF312" s="748"/>
      <c r="BG312" s="748"/>
      <c r="BH312" s="767"/>
      <c r="BI312" s="767"/>
      <c r="BJ312" s="758"/>
      <c r="BK312" s="755"/>
      <c r="BL312" s="756"/>
      <c r="BM312" s="757"/>
      <c r="BN312" s="757"/>
      <c r="BO312" s="757"/>
      <c r="BP312" s="758"/>
      <c r="BQ312" s="767"/>
      <c r="BR312" s="767"/>
      <c r="BS312" s="767"/>
      <c r="BT312" s="767"/>
      <c r="BU312" s="767"/>
      <c r="BV312" s="758"/>
      <c r="BW312" s="770"/>
      <c r="BX312" s="770"/>
      <c r="BY312" s="770"/>
      <c r="BZ312" s="770"/>
      <c r="CA312" s="748"/>
      <c r="CB312" s="758"/>
      <c r="CC312" s="767"/>
      <c r="CD312" s="767"/>
      <c r="CE312" s="767"/>
      <c r="CF312" s="767"/>
      <c r="CG312" s="767"/>
      <c r="CH312" s="767"/>
      <c r="CI312" s="755"/>
      <c r="CJ312" s="755"/>
      <c r="CK312" s="755"/>
      <c r="CL312" s="755"/>
      <c r="CM312" s="755"/>
      <c r="CN312" s="758"/>
      <c r="CO312" s="755"/>
      <c r="CP312" s="756"/>
      <c r="CQ312" s="768"/>
      <c r="CR312" s="252"/>
      <c r="CS312" s="767"/>
      <c r="CT312" s="767"/>
    </row>
    <row r="313" spans="1:146" ht="14.25" customHeight="1" x14ac:dyDescent="0.15">
      <c r="A313" s="2352" t="str">
        <f t="shared" si="2"/>
        <v>エシャレット数量</v>
      </c>
      <c r="B313" s="250" t="s">
        <v>228</v>
      </c>
      <c r="C313" s="394" t="s">
        <v>93</v>
      </c>
      <c r="D313" s="917">
        <v>1.9059999999999999</v>
      </c>
      <c r="E313" s="918">
        <v>3.044</v>
      </c>
      <c r="F313" s="922">
        <v>3.669</v>
      </c>
      <c r="G313" s="924">
        <v>3.2050000000000001</v>
      </c>
      <c r="H313" s="918">
        <v>3.0960000000000001</v>
      </c>
      <c r="I313" s="961">
        <v>2.004</v>
      </c>
      <c r="J313" s="920">
        <v>2.2410000000000001</v>
      </c>
      <c r="K313" s="918">
        <v>1.7969999999999999</v>
      </c>
      <c r="L313" s="922">
        <v>2.613</v>
      </c>
      <c r="M313" s="920">
        <v>2.492</v>
      </c>
      <c r="N313" s="926">
        <v>2.306</v>
      </c>
      <c r="O313" s="922">
        <v>2.8839999999999999</v>
      </c>
      <c r="P313" s="920">
        <v>4.2690000000000001</v>
      </c>
      <c r="Q313" s="918">
        <v>6.9770000000000003</v>
      </c>
      <c r="R313" s="923">
        <v>8.6319999999999997</v>
      </c>
      <c r="S313" s="924">
        <v>7.8280000000000003</v>
      </c>
      <c r="T313" s="918">
        <v>9.7029999999999994</v>
      </c>
      <c r="U313" s="922"/>
      <c r="V313" s="924"/>
      <c r="W313" s="1077"/>
      <c r="X313" s="925"/>
      <c r="Y313" s="924"/>
      <c r="Z313" s="926"/>
      <c r="AA313" s="923"/>
      <c r="AB313" s="927"/>
      <c r="AC313" s="926"/>
      <c r="AD313" s="922"/>
      <c r="AE313" s="920"/>
      <c r="AF313" s="926"/>
      <c r="AG313" s="922"/>
      <c r="AH313" s="920"/>
      <c r="AI313" s="918"/>
      <c r="AJ313" s="922"/>
      <c r="AK313" s="920"/>
      <c r="AL313" s="918"/>
      <c r="AM313" s="928"/>
      <c r="AP313" s="55"/>
      <c r="AR313" s="1574"/>
      <c r="AS313" s="1574"/>
      <c r="AT313" s="1574"/>
      <c r="AX313" s="748"/>
      <c r="BA313" s="755"/>
      <c r="BB313" s="755"/>
      <c r="BC313" s="755"/>
      <c r="BD313" s="787"/>
      <c r="BE313" s="748"/>
      <c r="BF313" s="748"/>
      <c r="BG313" s="748"/>
      <c r="BH313" s="252"/>
      <c r="BI313" s="767"/>
      <c r="BJ313" s="758"/>
      <c r="BK313" s="767"/>
      <c r="BL313" s="767"/>
      <c r="BM313" s="767"/>
      <c r="BN313" s="767"/>
      <c r="BO313" s="767"/>
      <c r="BP313" s="787"/>
      <c r="BQ313" s="770"/>
      <c r="BR313" s="778"/>
      <c r="BS313" s="768"/>
      <c r="BT313" s="770"/>
      <c r="BU313" s="770"/>
      <c r="BV313" s="787"/>
      <c r="BW313" s="767"/>
      <c r="BX313" s="767"/>
      <c r="BY313" s="767"/>
      <c r="BZ313" s="770"/>
      <c r="CA313" s="748"/>
      <c r="CB313" s="748"/>
      <c r="CC313" s="755"/>
      <c r="CD313" s="755"/>
      <c r="CE313" s="755"/>
      <c r="CF313" s="755"/>
      <c r="CG313" s="755"/>
      <c r="CH313" s="767"/>
    </row>
    <row r="314" spans="1:146" ht="14.25" customHeight="1" x14ac:dyDescent="0.15">
      <c r="A314" s="2352" t="str">
        <f t="shared" si="2"/>
        <v>エシャレット金額</v>
      </c>
      <c r="B314" s="2350" t="str">
        <f>B313</f>
        <v>エシャレット</v>
      </c>
      <c r="C314" s="395" t="s">
        <v>94</v>
      </c>
      <c r="D314" s="929">
        <v>2846.232</v>
      </c>
      <c r="E314" s="930">
        <v>4654.9080000000004</v>
      </c>
      <c r="F314" s="934">
        <v>5008.1760000000004</v>
      </c>
      <c r="G314" s="936">
        <v>4048.65</v>
      </c>
      <c r="H314" s="930">
        <v>3739.1219999999998</v>
      </c>
      <c r="I314" s="986">
        <v>2596.6990000000001</v>
      </c>
      <c r="J314" s="932">
        <v>3085.6680000000001</v>
      </c>
      <c r="K314" s="930">
        <v>2765.4479999999999</v>
      </c>
      <c r="L314" s="934">
        <v>4240.1880000000001</v>
      </c>
      <c r="M314" s="932">
        <v>3949.884</v>
      </c>
      <c r="N314" s="938">
        <v>3406.2550000000001</v>
      </c>
      <c r="O314" s="934">
        <v>4357.0230000000001</v>
      </c>
      <c r="P314" s="972">
        <v>6163.9380000000001</v>
      </c>
      <c r="Q314" s="930">
        <v>7837.6790000000001</v>
      </c>
      <c r="R314" s="935">
        <v>8773.7479999999996</v>
      </c>
      <c r="S314" s="936">
        <v>8311.5720000000001</v>
      </c>
      <c r="T314" s="930">
        <v>10885.989</v>
      </c>
      <c r="U314" s="934"/>
      <c r="V314" s="936"/>
      <c r="W314" s="1078"/>
      <c r="X314" s="937"/>
      <c r="Y314" s="936"/>
      <c r="Z314" s="938"/>
      <c r="AA314" s="935"/>
      <c r="AB314" s="939"/>
      <c r="AC314" s="930"/>
      <c r="AD314" s="934"/>
      <c r="AE314" s="932"/>
      <c r="AF314" s="938"/>
      <c r="AG314" s="934"/>
      <c r="AH314" s="932"/>
      <c r="AI314" s="930"/>
      <c r="AJ314" s="934"/>
      <c r="AK314" s="932"/>
      <c r="AL314" s="930"/>
      <c r="AM314" s="940"/>
      <c r="AP314" s="55"/>
      <c r="AU314" s="1574"/>
      <c r="BA314" s="755"/>
      <c r="BB314" s="755"/>
      <c r="BC314" s="755"/>
      <c r="BD314" s="758"/>
      <c r="BE314" s="767"/>
      <c r="BF314" s="767"/>
      <c r="BG314" s="767"/>
      <c r="BH314" s="748"/>
      <c r="BI314" s="767"/>
      <c r="BJ314" s="787"/>
      <c r="BK314" s="767"/>
      <c r="BL314" s="767"/>
      <c r="BM314" s="767"/>
      <c r="BN314" s="767"/>
      <c r="BO314" s="252"/>
      <c r="BP314" s="758"/>
      <c r="BQ314" s="748"/>
      <c r="BR314" s="1343"/>
      <c r="BS314" s="748"/>
      <c r="BT314" s="768"/>
      <c r="BU314" s="770"/>
      <c r="BV314" s="758"/>
      <c r="BW314" s="767"/>
      <c r="BX314" s="767"/>
      <c r="BY314" s="767"/>
      <c r="BZ314" s="758"/>
      <c r="CA314" s="758"/>
      <c r="CB314" s="755"/>
      <c r="CC314" s="755"/>
      <c r="CD314" s="755"/>
      <c r="CE314" s="755"/>
      <c r="CF314" s="755"/>
      <c r="CG314" s="755"/>
      <c r="CH314" s="748"/>
      <c r="CI314" s="748"/>
      <c r="CJ314" s="758"/>
      <c r="CK314" s="767"/>
      <c r="CL314" s="767"/>
      <c r="CM314" s="767"/>
      <c r="CN314" s="748"/>
      <c r="CO314" s="755"/>
      <c r="CP314" s="755"/>
      <c r="CQ314" s="755"/>
      <c r="CR314" s="755"/>
    </row>
    <row r="315" spans="1:146" ht="14.25" customHeight="1" x14ac:dyDescent="0.15">
      <c r="A315" s="2352" t="str">
        <f t="shared" si="2"/>
        <v>エシャレット価格</v>
      </c>
      <c r="B315" s="2351" t="str">
        <f>B313</f>
        <v>エシャレット</v>
      </c>
      <c r="C315" s="417" t="s">
        <v>96</v>
      </c>
      <c r="D315" s="941">
        <v>1493</v>
      </c>
      <c r="E315" s="942">
        <v>1529</v>
      </c>
      <c r="F315" s="946">
        <v>1365</v>
      </c>
      <c r="G315" s="948">
        <v>1263</v>
      </c>
      <c r="H315" s="942">
        <v>1208</v>
      </c>
      <c r="I315" s="943">
        <v>1296</v>
      </c>
      <c r="J315" s="944">
        <v>1377</v>
      </c>
      <c r="K315" s="942">
        <v>1539</v>
      </c>
      <c r="L315" s="946">
        <v>1623</v>
      </c>
      <c r="M315" s="944">
        <v>1585</v>
      </c>
      <c r="N315" s="942">
        <v>1477</v>
      </c>
      <c r="O315" s="946">
        <v>1511</v>
      </c>
      <c r="P315" s="944">
        <v>1444</v>
      </c>
      <c r="Q315" s="942">
        <v>1123</v>
      </c>
      <c r="R315" s="947">
        <v>1016</v>
      </c>
      <c r="S315" s="944">
        <v>1062</v>
      </c>
      <c r="T315" s="942">
        <v>1122</v>
      </c>
      <c r="U315" s="946"/>
      <c r="V315" s="948"/>
      <c r="W315" s="980"/>
      <c r="X315" s="947"/>
      <c r="Y315" s="948"/>
      <c r="Z315" s="949"/>
      <c r="AA315" s="947"/>
      <c r="AB315" s="950"/>
      <c r="AC315" s="942"/>
      <c r="AD315" s="946"/>
      <c r="AE315" s="944"/>
      <c r="AF315" s="949"/>
      <c r="AG315" s="946"/>
      <c r="AH315" s="944"/>
      <c r="AI315" s="942"/>
      <c r="AJ315" s="946"/>
      <c r="AK315" s="944"/>
      <c r="AL315" s="942"/>
      <c r="AM315" s="951"/>
      <c r="AP315" s="55"/>
      <c r="AQ315" s="784"/>
      <c r="AV315" s="1574"/>
      <c r="AW315" s="787"/>
      <c r="BA315" s="755"/>
      <c r="BB315" s="755"/>
      <c r="BC315" s="755"/>
      <c r="BD315" s="758"/>
      <c r="BE315" s="748"/>
      <c r="BF315" s="748"/>
      <c r="BG315" s="748"/>
      <c r="BH315" s="748"/>
      <c r="BI315" s="767"/>
      <c r="BJ315" s="758"/>
      <c r="BK315" s="748"/>
      <c r="BL315" s="1343"/>
      <c r="BM315" s="748"/>
      <c r="BN315" s="767"/>
      <c r="BO315" s="252"/>
      <c r="BP315" s="758"/>
      <c r="BQ315" s="748"/>
      <c r="BR315" s="1343"/>
      <c r="BS315" s="748"/>
      <c r="BT315" s="767"/>
      <c r="BU315" s="768"/>
      <c r="BV315" s="758"/>
      <c r="BW315" s="748"/>
      <c r="BX315" s="748"/>
      <c r="BY315" s="748"/>
      <c r="BZ315" s="757"/>
      <c r="CA315" s="767"/>
      <c r="CB315" s="748"/>
      <c r="CC315" s="755"/>
      <c r="CD315" s="755"/>
    </row>
    <row r="316" spans="1:146" ht="14.25" customHeight="1" x14ac:dyDescent="0.15">
      <c r="A316" s="2352" t="str">
        <f t="shared" si="2"/>
        <v>根しょうが数量</v>
      </c>
      <c r="B316" s="250" t="s">
        <v>135</v>
      </c>
      <c r="C316" s="394" t="s">
        <v>93</v>
      </c>
      <c r="D316" s="917">
        <v>0.35299999999999998</v>
      </c>
      <c r="E316" s="918">
        <v>0.51300000000000001</v>
      </c>
      <c r="F316" s="922">
        <v>0.495</v>
      </c>
      <c r="G316" s="924">
        <v>0.41099999999999998</v>
      </c>
      <c r="H316" s="918">
        <v>0.44800000000000001</v>
      </c>
      <c r="I316" s="961">
        <v>0.19700000000000001</v>
      </c>
      <c r="J316" s="920">
        <v>0.497</v>
      </c>
      <c r="K316" s="918">
        <v>0.50900000000000001</v>
      </c>
      <c r="L316" s="922">
        <v>0.69599999999999995</v>
      </c>
      <c r="M316" s="920">
        <v>0.58499999999999996</v>
      </c>
      <c r="N316" s="926">
        <v>0.38700000000000001</v>
      </c>
      <c r="O316" s="922">
        <v>0.52</v>
      </c>
      <c r="P316" s="920">
        <v>0.41299999999999998</v>
      </c>
      <c r="Q316" s="918">
        <v>0.47699999999999998</v>
      </c>
      <c r="R316" s="923">
        <v>0.96899999999999997</v>
      </c>
      <c r="S316" s="924">
        <v>0.51100000000000001</v>
      </c>
      <c r="T316" s="918">
        <v>1.171</v>
      </c>
      <c r="U316" s="922"/>
      <c r="V316" s="924"/>
      <c r="W316" s="1077"/>
      <c r="X316" s="925"/>
      <c r="Y316" s="924"/>
      <c r="Z316" s="926"/>
      <c r="AA316" s="923"/>
      <c r="AB316" s="927"/>
      <c r="AC316" s="926"/>
      <c r="AD316" s="922"/>
      <c r="AE316" s="920"/>
      <c r="AF316" s="926"/>
      <c r="AG316" s="922"/>
      <c r="AH316" s="920"/>
      <c r="AI316" s="918"/>
      <c r="AJ316" s="922"/>
      <c r="AK316" s="920"/>
      <c r="AL316" s="918"/>
      <c r="AM316" s="928"/>
      <c r="AO316" s="59"/>
      <c r="AP316" s="55"/>
      <c r="AR316" s="1574"/>
      <c r="AS316" s="1574"/>
      <c r="AT316" s="1574"/>
      <c r="AY316" s="41"/>
      <c r="AZ316" s="41"/>
      <c r="BA316" s="41"/>
      <c r="BB316" s="41"/>
      <c r="BC316" s="41"/>
      <c r="BD316" s="787"/>
      <c r="BE316" s="767"/>
      <c r="BF316" s="767"/>
      <c r="BG316" s="767"/>
      <c r="BH316" s="748"/>
      <c r="BI316" s="767"/>
      <c r="BJ316" s="758"/>
      <c r="BK316" s="767"/>
      <c r="BL316" s="767"/>
      <c r="BM316" s="767"/>
      <c r="BN316" s="767"/>
      <c r="BO316" s="767"/>
      <c r="BP316" s="787"/>
      <c r="BQ316" s="755"/>
      <c r="BR316" s="756"/>
      <c r="BS316" s="757"/>
      <c r="BT316" s="748"/>
      <c r="BU316" s="748"/>
      <c r="BV316" s="767"/>
      <c r="BW316" s="755"/>
      <c r="BX316" s="755"/>
    </row>
    <row r="317" spans="1:146" ht="14.25" customHeight="1" x14ac:dyDescent="0.15">
      <c r="A317" s="2352" t="str">
        <f t="shared" si="2"/>
        <v>根しょうが金額</v>
      </c>
      <c r="B317" s="2350" t="str">
        <f>B316</f>
        <v>根しょうが</v>
      </c>
      <c r="C317" s="395" t="s">
        <v>94</v>
      </c>
      <c r="D317" s="929">
        <v>192.93100000000001</v>
      </c>
      <c r="E317" s="930">
        <v>289.78500000000003</v>
      </c>
      <c r="F317" s="934">
        <v>302.96300000000002</v>
      </c>
      <c r="G317" s="936">
        <v>349.40199999999999</v>
      </c>
      <c r="H317" s="930">
        <v>413.33800000000002</v>
      </c>
      <c r="I317" s="986">
        <v>170.9</v>
      </c>
      <c r="J317" s="932">
        <v>490.255</v>
      </c>
      <c r="K317" s="930">
        <v>497.75</v>
      </c>
      <c r="L317" s="934">
        <v>672.81799999999998</v>
      </c>
      <c r="M317" s="932">
        <v>582.24900000000002</v>
      </c>
      <c r="N317" s="938">
        <v>360.84899999999999</v>
      </c>
      <c r="O317" s="934">
        <v>508.91699999999997</v>
      </c>
      <c r="P317" s="972">
        <v>389.815</v>
      </c>
      <c r="Q317" s="930">
        <v>436.55799999999999</v>
      </c>
      <c r="R317" s="935">
        <v>755.82799999999997</v>
      </c>
      <c r="S317" s="936">
        <v>420.18400000000003</v>
      </c>
      <c r="T317" s="930">
        <v>807.53599999999994</v>
      </c>
      <c r="U317" s="934"/>
      <c r="V317" s="936"/>
      <c r="W317" s="1078"/>
      <c r="X317" s="937"/>
      <c r="Y317" s="936"/>
      <c r="Z317" s="938"/>
      <c r="AA317" s="935"/>
      <c r="AB317" s="939"/>
      <c r="AC317" s="930"/>
      <c r="AD317" s="934"/>
      <c r="AE317" s="932"/>
      <c r="AF317" s="938"/>
      <c r="AG317" s="934"/>
      <c r="AH317" s="932"/>
      <c r="AI317" s="930"/>
      <c r="AJ317" s="934"/>
      <c r="AK317" s="932"/>
      <c r="AL317" s="930"/>
      <c r="AM317" s="940"/>
      <c r="AP317" s="55"/>
      <c r="AU317" s="1574"/>
      <c r="AX317" s="767"/>
      <c r="AY317" s="767"/>
      <c r="AZ317" s="767"/>
      <c r="BA317" s="767"/>
      <c r="BB317" s="767"/>
      <c r="BC317" s="748"/>
      <c r="BD317" s="758"/>
      <c r="BE317" s="748"/>
      <c r="BF317" s="748"/>
      <c r="BG317" s="748"/>
      <c r="BH317" s="767"/>
      <c r="BI317" s="767"/>
      <c r="BJ317" s="787"/>
      <c r="BK317" s="767"/>
      <c r="BL317" s="767"/>
      <c r="BM317" s="767"/>
      <c r="BN317" s="748"/>
      <c r="BO317" s="767"/>
      <c r="BP317" s="787"/>
      <c r="BQ317" s="755"/>
      <c r="BR317" s="756"/>
      <c r="BS317" s="757"/>
      <c r="BT317" s="757"/>
      <c r="BU317" s="757"/>
      <c r="BV317" s="758"/>
      <c r="BW317" s="755"/>
      <c r="BX317" s="755"/>
      <c r="BY317" s="755"/>
      <c r="BZ317" s="755"/>
      <c r="CA317" s="755"/>
      <c r="CB317" s="767"/>
    </row>
    <row r="318" spans="1:146" ht="14.25" customHeight="1" x14ac:dyDescent="0.15">
      <c r="A318" s="2352" t="str">
        <f t="shared" si="2"/>
        <v>根しょうが価格</v>
      </c>
      <c r="B318" s="2351" t="str">
        <f>B316</f>
        <v>根しょうが</v>
      </c>
      <c r="C318" s="417" t="s">
        <v>96</v>
      </c>
      <c r="D318" s="941">
        <v>547</v>
      </c>
      <c r="E318" s="942">
        <v>565</v>
      </c>
      <c r="F318" s="946">
        <v>612</v>
      </c>
      <c r="G318" s="948">
        <v>850</v>
      </c>
      <c r="H318" s="942">
        <v>923</v>
      </c>
      <c r="I318" s="943">
        <v>868</v>
      </c>
      <c r="J318" s="944">
        <v>986</v>
      </c>
      <c r="K318" s="942">
        <v>978</v>
      </c>
      <c r="L318" s="946">
        <v>967</v>
      </c>
      <c r="M318" s="944">
        <v>995</v>
      </c>
      <c r="N318" s="942">
        <v>932</v>
      </c>
      <c r="O318" s="946">
        <v>979</v>
      </c>
      <c r="P318" s="944">
        <v>944</v>
      </c>
      <c r="Q318" s="942">
        <v>915</v>
      </c>
      <c r="R318" s="947">
        <v>780</v>
      </c>
      <c r="S318" s="944">
        <v>822</v>
      </c>
      <c r="T318" s="942">
        <v>690</v>
      </c>
      <c r="U318" s="946"/>
      <c r="V318" s="948"/>
      <c r="W318" s="980"/>
      <c r="X318" s="947"/>
      <c r="Y318" s="948"/>
      <c r="Z318" s="949"/>
      <c r="AA318" s="947"/>
      <c r="AB318" s="950"/>
      <c r="AC318" s="942"/>
      <c r="AD318" s="946"/>
      <c r="AE318" s="944"/>
      <c r="AF318" s="949"/>
      <c r="AG318" s="946"/>
      <c r="AH318" s="944"/>
      <c r="AI318" s="942"/>
      <c r="AJ318" s="946"/>
      <c r="AK318" s="944"/>
      <c r="AL318" s="942"/>
      <c r="AM318" s="951"/>
      <c r="AO318" s="59"/>
      <c r="AP318" s="55"/>
      <c r="AQ318" s="784"/>
      <c r="AV318" s="1574"/>
      <c r="AW318" s="787"/>
      <c r="AY318" s="767"/>
      <c r="AZ318" s="767"/>
      <c r="BA318" s="767"/>
      <c r="BB318" s="767"/>
      <c r="BC318" s="768"/>
      <c r="BD318" s="758"/>
      <c r="BE318" s="767"/>
      <c r="BF318" s="767"/>
      <c r="BG318" s="767"/>
      <c r="BH318" s="748"/>
      <c r="BI318" s="748"/>
      <c r="BJ318" s="758"/>
      <c r="BK318" s="767"/>
      <c r="BL318" s="767"/>
      <c r="BM318" s="767"/>
      <c r="BN318" s="768"/>
      <c r="BO318" s="768"/>
      <c r="BP318" s="758"/>
      <c r="BQ318" s="748"/>
      <c r="BR318" s="748"/>
      <c r="BS318" s="748"/>
      <c r="BT318" s="767"/>
      <c r="BU318" s="767"/>
      <c r="BV318" s="758"/>
      <c r="BW318" s="252"/>
      <c r="BX318" s="252"/>
      <c r="BY318" s="252"/>
      <c r="BZ318" s="748"/>
      <c r="CA318" s="748"/>
      <c r="CB318" s="758"/>
      <c r="CC318" s="755"/>
      <c r="CD318" s="755"/>
      <c r="CE318" s="755"/>
      <c r="CF318" s="755"/>
      <c r="CG318" s="755"/>
      <c r="CH318" s="767"/>
    </row>
    <row r="319" spans="1:146" ht="14.25" customHeight="1" x14ac:dyDescent="0.15">
      <c r="A319" s="2352" t="str">
        <f t="shared" si="2"/>
        <v>おおば数量</v>
      </c>
      <c r="B319" s="250" t="s">
        <v>63</v>
      </c>
      <c r="C319" s="394" t="s">
        <v>93</v>
      </c>
      <c r="D319" s="917">
        <v>4.1020000000000003</v>
      </c>
      <c r="E319" s="918">
        <v>4.2</v>
      </c>
      <c r="F319" s="922">
        <v>4.6760000000000002</v>
      </c>
      <c r="G319" s="924">
        <v>4.4050000000000002</v>
      </c>
      <c r="H319" s="918">
        <v>4.1109999999999998</v>
      </c>
      <c r="I319" s="961">
        <v>3.9119999999999999</v>
      </c>
      <c r="J319" s="920">
        <v>4.6820000000000004</v>
      </c>
      <c r="K319" s="918">
        <v>4.12</v>
      </c>
      <c r="L319" s="922">
        <v>5.3550000000000004</v>
      </c>
      <c r="M319" s="920">
        <v>4.4669999999999996</v>
      </c>
      <c r="N319" s="926">
        <v>4.6239999999999997</v>
      </c>
      <c r="O319" s="922">
        <v>5.4710000000000001</v>
      </c>
      <c r="P319" s="920">
        <v>5.8789999999999996</v>
      </c>
      <c r="Q319" s="918">
        <v>5.1580000000000004</v>
      </c>
      <c r="R319" s="923">
        <v>5.3689999999999998</v>
      </c>
      <c r="S319" s="924">
        <v>5.2619999999999996</v>
      </c>
      <c r="T319" s="918">
        <v>5.226</v>
      </c>
      <c r="U319" s="922"/>
      <c r="V319" s="924"/>
      <c r="W319" s="1077"/>
      <c r="X319" s="925"/>
      <c r="Y319" s="924"/>
      <c r="Z319" s="926"/>
      <c r="AA319" s="923"/>
      <c r="AB319" s="927"/>
      <c r="AC319" s="926"/>
      <c r="AD319" s="922"/>
      <c r="AE319" s="920"/>
      <c r="AF319" s="926"/>
      <c r="AG319" s="922"/>
      <c r="AH319" s="920"/>
      <c r="AI319" s="918"/>
      <c r="AJ319" s="922"/>
      <c r="AK319" s="920"/>
      <c r="AL319" s="918"/>
      <c r="AM319" s="928"/>
      <c r="AO319" s="59"/>
      <c r="AP319" s="55"/>
      <c r="AR319" s="1574"/>
      <c r="AS319" s="1574"/>
      <c r="AT319" s="1574"/>
      <c r="BA319" s="755"/>
      <c r="BB319" s="755"/>
      <c r="BC319" s="755"/>
      <c r="BD319" s="787"/>
      <c r="BE319" s="767"/>
      <c r="BF319" s="767"/>
      <c r="BG319" s="767"/>
      <c r="BH319" s="768"/>
      <c r="BI319" s="768"/>
      <c r="BJ319" s="758"/>
      <c r="BK319" s="252"/>
      <c r="BL319" s="252"/>
      <c r="BM319" s="252"/>
      <c r="BN319" s="748"/>
      <c r="BO319" s="748"/>
      <c r="BP319" s="758"/>
      <c r="BQ319" s="748"/>
      <c r="BR319" s="748"/>
      <c r="BS319" s="748"/>
      <c r="BT319" s="767"/>
      <c r="BU319" s="767"/>
      <c r="BV319" s="758"/>
      <c r="BW319" s="767"/>
      <c r="BX319" s="767"/>
      <c r="BY319" s="767"/>
      <c r="BZ319" s="767"/>
      <c r="CA319" s="767"/>
      <c r="CB319" s="787"/>
      <c r="CC319" s="758"/>
      <c r="CD319" s="758"/>
      <c r="CE319" s="758"/>
      <c r="CF319" s="748"/>
      <c r="CG319" s="767"/>
      <c r="CH319" s="758"/>
      <c r="CI319" s="755"/>
      <c r="CJ319" s="755"/>
    </row>
    <row r="320" spans="1:146" ht="14.25" customHeight="1" x14ac:dyDescent="0.15">
      <c r="A320" s="2352" t="str">
        <f t="shared" si="2"/>
        <v>おおば金額</v>
      </c>
      <c r="B320" s="2350" t="str">
        <f>B319</f>
        <v>おおば</v>
      </c>
      <c r="C320" s="395" t="s">
        <v>94</v>
      </c>
      <c r="D320" s="929">
        <v>12350.6</v>
      </c>
      <c r="E320" s="930">
        <v>9519.6260000000002</v>
      </c>
      <c r="F320" s="934">
        <v>11250.36</v>
      </c>
      <c r="G320" s="936">
        <v>11212.137000000001</v>
      </c>
      <c r="H320" s="930">
        <v>10072.579</v>
      </c>
      <c r="I320" s="986">
        <v>8918.4459999999999</v>
      </c>
      <c r="J320" s="932">
        <v>11468.98</v>
      </c>
      <c r="K320" s="930">
        <v>9075.625</v>
      </c>
      <c r="L320" s="934">
        <v>12202.111000000001</v>
      </c>
      <c r="M320" s="932">
        <v>10254.067999999999</v>
      </c>
      <c r="N320" s="938">
        <v>10608.449000000001</v>
      </c>
      <c r="O320" s="934">
        <v>13522.035</v>
      </c>
      <c r="P320" s="972">
        <v>13963.102999999999</v>
      </c>
      <c r="Q320" s="930">
        <v>11669.142</v>
      </c>
      <c r="R320" s="935">
        <v>12863.814</v>
      </c>
      <c r="S320" s="936">
        <v>13526.574000000001</v>
      </c>
      <c r="T320" s="930">
        <v>12657.337</v>
      </c>
      <c r="U320" s="934"/>
      <c r="V320" s="936"/>
      <c r="W320" s="1078"/>
      <c r="X320" s="937"/>
      <c r="Y320" s="936"/>
      <c r="Z320" s="938"/>
      <c r="AA320" s="935"/>
      <c r="AB320" s="939"/>
      <c r="AC320" s="930"/>
      <c r="AD320" s="934"/>
      <c r="AE320" s="932"/>
      <c r="AF320" s="938"/>
      <c r="AG320" s="934"/>
      <c r="AH320" s="932"/>
      <c r="AI320" s="930"/>
      <c r="AJ320" s="934"/>
      <c r="AK320" s="932"/>
      <c r="AL320" s="930"/>
      <c r="AM320" s="940"/>
      <c r="AO320" s="59"/>
      <c r="AP320" s="55"/>
      <c r="AU320" s="1574"/>
      <c r="AY320" s="758"/>
      <c r="AZ320" s="820"/>
      <c r="BA320" s="758"/>
      <c r="BB320" s="768"/>
      <c r="BC320" s="768"/>
      <c r="BD320" s="787"/>
      <c r="BE320" s="767"/>
      <c r="BF320" s="767"/>
      <c r="BG320" s="767"/>
      <c r="BH320" s="767"/>
      <c r="BI320" s="252"/>
      <c r="BJ320" s="758"/>
      <c r="BK320" s="758"/>
      <c r="BL320" s="758"/>
      <c r="BM320" s="748"/>
      <c r="BN320" s="758"/>
      <c r="BO320" s="748"/>
      <c r="BP320" s="758"/>
      <c r="BQ320" s="755"/>
      <c r="BR320" s="755"/>
      <c r="BS320" s="755"/>
      <c r="BT320" s="755"/>
      <c r="BU320" s="755"/>
      <c r="BV320" s="758"/>
      <c r="BW320" s="755"/>
      <c r="BX320" s="755"/>
      <c r="BY320" s="755"/>
      <c r="BZ320" s="755"/>
      <c r="CA320" s="755"/>
      <c r="CB320" s="748"/>
      <c r="CC320" s="755"/>
      <c r="CD320" s="279"/>
      <c r="CE320" s="755"/>
      <c r="CF320" s="755"/>
      <c r="CG320" s="252"/>
      <c r="CH320" s="5"/>
      <c r="CI320" s="5"/>
      <c r="CL320" s="252"/>
      <c r="CM320" s="59"/>
      <c r="CN320" s="59"/>
      <c r="CP320" s="256"/>
      <c r="CQ320" s="3"/>
      <c r="CR320" s="3"/>
      <c r="CS320" s="5"/>
    </row>
    <row r="321" spans="1:172" ht="14.25" customHeight="1" x14ac:dyDescent="0.15">
      <c r="A321" s="2352" t="str">
        <f t="shared" si="2"/>
        <v>おおば価格</v>
      </c>
      <c r="B321" s="2351" t="str">
        <f>B319</f>
        <v>おおば</v>
      </c>
      <c r="C321" s="417" t="s">
        <v>96</v>
      </c>
      <c r="D321" s="941">
        <v>3011</v>
      </c>
      <c r="E321" s="942">
        <v>2267</v>
      </c>
      <c r="F321" s="946">
        <v>2406</v>
      </c>
      <c r="G321" s="948">
        <v>2545</v>
      </c>
      <c r="H321" s="942">
        <v>2450</v>
      </c>
      <c r="I321" s="943">
        <v>2280</v>
      </c>
      <c r="J321" s="944">
        <v>2450</v>
      </c>
      <c r="K321" s="942">
        <v>2203</v>
      </c>
      <c r="L321" s="946">
        <v>2279</v>
      </c>
      <c r="M321" s="944">
        <v>2296</v>
      </c>
      <c r="N321" s="942">
        <v>2294</v>
      </c>
      <c r="O321" s="946">
        <v>2472</v>
      </c>
      <c r="P321" s="944">
        <v>2375</v>
      </c>
      <c r="Q321" s="942">
        <v>2262</v>
      </c>
      <c r="R321" s="947">
        <v>2396</v>
      </c>
      <c r="S321" s="944">
        <v>2571</v>
      </c>
      <c r="T321" s="942">
        <v>2422</v>
      </c>
      <c r="U321" s="946"/>
      <c r="V321" s="948"/>
      <c r="W321" s="980"/>
      <c r="X321" s="947"/>
      <c r="Y321" s="948"/>
      <c r="Z321" s="949"/>
      <c r="AA321" s="947"/>
      <c r="AB321" s="950"/>
      <c r="AC321" s="942"/>
      <c r="AD321" s="946"/>
      <c r="AE321" s="944"/>
      <c r="AF321" s="949"/>
      <c r="AG321" s="946"/>
      <c r="AH321" s="944"/>
      <c r="AI321" s="942"/>
      <c r="AJ321" s="946"/>
      <c r="AK321" s="944"/>
      <c r="AL321" s="942"/>
      <c r="AM321" s="951"/>
      <c r="AO321" s="59"/>
      <c r="AP321" s="55"/>
      <c r="AQ321" s="784"/>
      <c r="AV321" s="1574"/>
      <c r="AW321" s="787"/>
      <c r="BA321" s="755"/>
      <c r="BB321" s="755"/>
      <c r="BC321" s="755"/>
      <c r="BD321" s="758"/>
      <c r="BE321" s="748"/>
      <c r="BF321" s="748"/>
      <c r="BG321" s="748"/>
      <c r="BH321" s="767"/>
      <c r="BI321" s="767"/>
      <c r="BJ321" s="758"/>
      <c r="BK321" s="748"/>
      <c r="BL321" s="748"/>
      <c r="BM321" s="748"/>
      <c r="BN321" s="748"/>
      <c r="BO321" s="767"/>
      <c r="BP321" s="758"/>
      <c r="BQ321" s="755"/>
      <c r="BR321" s="755"/>
      <c r="BS321" s="755"/>
      <c r="BT321" s="755"/>
      <c r="BU321" s="755"/>
      <c r="BV321" s="787"/>
      <c r="BW321" s="770"/>
      <c r="BX321" s="778"/>
      <c r="BY321" s="748"/>
      <c r="BZ321" s="748"/>
      <c r="CA321" s="767"/>
      <c r="CB321" s="755"/>
      <c r="CC321" s="252"/>
      <c r="CD321" s="252"/>
      <c r="CE321" s="252"/>
      <c r="CF321" s="748"/>
      <c r="CG321" s="767"/>
      <c r="CH321" s="758"/>
      <c r="CI321" s="755"/>
      <c r="CJ321" s="755"/>
      <c r="CK321" s="755"/>
      <c r="CL321" s="755"/>
      <c r="CM321" s="755"/>
      <c r="CN321" s="767"/>
      <c r="CO321" s="59"/>
      <c r="CQ321" s="256"/>
      <c r="CR321" s="3"/>
      <c r="CS321" s="3"/>
      <c r="CT321" s="5"/>
    </row>
    <row r="322" spans="1:172" ht="14.25" customHeight="1" x14ac:dyDescent="0.15">
      <c r="A322" s="2352" t="str">
        <f t="shared" si="2"/>
        <v>マッシュルーム数量</v>
      </c>
      <c r="B322" s="250" t="s">
        <v>137</v>
      </c>
      <c r="C322" s="394" t="s">
        <v>93</v>
      </c>
      <c r="D322" s="917">
        <v>11.222</v>
      </c>
      <c r="E322" s="918">
        <v>14.532</v>
      </c>
      <c r="F322" s="922">
        <v>17.18</v>
      </c>
      <c r="G322" s="924">
        <v>17.609000000000002</v>
      </c>
      <c r="H322" s="918">
        <v>16.337</v>
      </c>
      <c r="I322" s="961">
        <v>13.52</v>
      </c>
      <c r="J322" s="920">
        <v>16.827999999999999</v>
      </c>
      <c r="K322" s="918">
        <v>14.599</v>
      </c>
      <c r="L322" s="922">
        <v>20.045000000000002</v>
      </c>
      <c r="M322" s="920">
        <v>16.838000000000001</v>
      </c>
      <c r="N322" s="926">
        <v>16.623999999999999</v>
      </c>
      <c r="O322" s="922">
        <v>15.656000000000001</v>
      </c>
      <c r="P322" s="920">
        <v>17.425999999999998</v>
      </c>
      <c r="Q322" s="918">
        <v>17.923999999999999</v>
      </c>
      <c r="R322" s="923">
        <v>20.396999999999998</v>
      </c>
      <c r="S322" s="924">
        <v>16.632999999999999</v>
      </c>
      <c r="T322" s="918">
        <v>15.832000000000001</v>
      </c>
      <c r="U322" s="922"/>
      <c r="V322" s="924"/>
      <c r="W322" s="1077"/>
      <c r="X322" s="925"/>
      <c r="Y322" s="924"/>
      <c r="Z322" s="926"/>
      <c r="AA322" s="923"/>
      <c r="AB322" s="927"/>
      <c r="AC322" s="926"/>
      <c r="AD322" s="922"/>
      <c r="AE322" s="920"/>
      <c r="AF322" s="926"/>
      <c r="AG322" s="922"/>
      <c r="AH322" s="920"/>
      <c r="AI322" s="918"/>
      <c r="AJ322" s="922"/>
      <c r="AK322" s="920"/>
      <c r="AL322" s="918"/>
      <c r="AM322" s="928"/>
      <c r="AN322" s="20"/>
      <c r="AO322" s="59"/>
      <c r="AP322" s="55"/>
      <c r="AR322" s="1574"/>
      <c r="AS322" s="1574"/>
      <c r="AT322" s="1574"/>
      <c r="AY322" s="767"/>
      <c r="AZ322" s="767"/>
      <c r="BA322" s="767"/>
      <c r="BB322" s="748"/>
      <c r="BC322" s="767"/>
      <c r="BD322" s="758"/>
      <c r="BE322" s="252"/>
      <c r="BF322" s="252"/>
      <c r="BG322" s="252"/>
      <c r="BH322" s="748"/>
      <c r="BI322" s="748"/>
      <c r="BJ322" s="758"/>
      <c r="BK322" s="748"/>
      <c r="BL322" s="748"/>
      <c r="BM322" s="748"/>
      <c r="BN322" s="767"/>
      <c r="BO322" s="767"/>
      <c r="BP322" s="758"/>
      <c r="BQ322" s="760"/>
      <c r="BR322" s="760"/>
      <c r="BS322" s="760"/>
      <c r="BT322" s="760"/>
      <c r="BU322" s="760"/>
      <c r="BV322" s="755"/>
      <c r="BW322" s="755"/>
      <c r="BX322" s="755"/>
      <c r="BY322" s="755"/>
      <c r="BZ322" s="755"/>
      <c r="CA322" s="755"/>
      <c r="CB322" s="767"/>
      <c r="CC322" s="758"/>
      <c r="CD322" s="755"/>
      <c r="CE322" s="764"/>
      <c r="CF322" s="758"/>
      <c r="CG322" s="5"/>
      <c r="CH322" s="5"/>
      <c r="CI322" s="5"/>
      <c r="CL322" s="5"/>
      <c r="CM322" s="279"/>
      <c r="CN322" s="252"/>
      <c r="CO322" s="252"/>
      <c r="CP322" s="252"/>
      <c r="CQ322" s="59"/>
      <c r="CR322" s="5"/>
      <c r="CS322" s="5"/>
      <c r="CV322" s="59"/>
      <c r="CW322" s="59"/>
      <c r="CX322" s="59"/>
      <c r="CZ322" s="256"/>
      <c r="DA322" s="3"/>
      <c r="DB322" s="3"/>
      <c r="DC322" s="5"/>
    </row>
    <row r="323" spans="1:172" ht="14.25" customHeight="1" x14ac:dyDescent="0.15">
      <c r="A323" s="2352" t="str">
        <f t="shared" si="2"/>
        <v>マッシュルーム金額</v>
      </c>
      <c r="B323" s="2350" t="str">
        <f>B322</f>
        <v>マッシュルーム</v>
      </c>
      <c r="C323" s="436" t="s">
        <v>94</v>
      </c>
      <c r="D323" s="929">
        <v>12271.154</v>
      </c>
      <c r="E323" s="967">
        <v>15026.225</v>
      </c>
      <c r="F323" s="968">
        <v>17658.521000000001</v>
      </c>
      <c r="G323" s="936">
        <v>17789.606</v>
      </c>
      <c r="H323" s="930">
        <v>16485.147000000001</v>
      </c>
      <c r="I323" s="986">
        <v>13172.657999999999</v>
      </c>
      <c r="J323" s="932">
        <v>17174.796999999999</v>
      </c>
      <c r="K323" s="930">
        <v>14259.630999999999</v>
      </c>
      <c r="L323" s="934">
        <v>19420.168000000001</v>
      </c>
      <c r="M323" s="932">
        <v>16108.174999999999</v>
      </c>
      <c r="N323" s="938">
        <v>15561.566000000001</v>
      </c>
      <c r="O323" s="934">
        <v>15143.111000000001</v>
      </c>
      <c r="P323" s="972">
        <v>16370.888999999999</v>
      </c>
      <c r="Q323" s="930">
        <v>16435.473999999998</v>
      </c>
      <c r="R323" s="935">
        <v>17473.345000000001</v>
      </c>
      <c r="S323" s="936">
        <v>15521.413</v>
      </c>
      <c r="T323" s="930">
        <v>14468.002</v>
      </c>
      <c r="U323" s="934"/>
      <c r="V323" s="936"/>
      <c r="W323" s="1078"/>
      <c r="X323" s="937"/>
      <c r="Y323" s="936"/>
      <c r="Z323" s="938"/>
      <c r="AA323" s="935"/>
      <c r="AB323" s="939"/>
      <c r="AC323" s="930"/>
      <c r="AD323" s="934"/>
      <c r="AE323" s="932"/>
      <c r="AF323" s="938"/>
      <c r="AG323" s="934"/>
      <c r="AH323" s="932"/>
      <c r="AI323" s="930"/>
      <c r="AJ323" s="934"/>
      <c r="AK323" s="932"/>
      <c r="AL323" s="930"/>
      <c r="AM323" s="940"/>
      <c r="AN323" s="20"/>
      <c r="AP323" s="55"/>
      <c r="AU323" s="1574"/>
      <c r="AY323" s="748"/>
      <c r="AZ323" s="748"/>
      <c r="BA323" s="748"/>
      <c r="BB323" s="767"/>
      <c r="BC323" s="767"/>
      <c r="BD323" s="787"/>
      <c r="BE323" s="767"/>
      <c r="BF323" s="767"/>
      <c r="BG323" s="767"/>
      <c r="BH323" s="748"/>
      <c r="BI323" s="767"/>
      <c r="BJ323" s="787"/>
      <c r="BK323" s="755"/>
      <c r="BL323" s="755"/>
      <c r="BM323" s="755"/>
      <c r="BN323" s="755"/>
      <c r="BO323" s="755"/>
      <c r="BP323" s="758"/>
      <c r="BQ323" s="755"/>
      <c r="BR323" s="755"/>
      <c r="BS323" s="755"/>
      <c r="BT323" s="755"/>
      <c r="BU323" s="755"/>
      <c r="BV323" s="748"/>
      <c r="BW323" s="755"/>
      <c r="BX323" s="755"/>
      <c r="BY323" s="755"/>
      <c r="BZ323" s="755"/>
      <c r="CA323" s="755"/>
      <c r="CB323" s="748"/>
      <c r="CC323" s="748"/>
      <c r="CD323" s="755"/>
      <c r="CE323" s="756"/>
      <c r="CF323" s="757"/>
      <c r="CG323" s="767"/>
      <c r="CH323" s="768"/>
      <c r="CI323" s="755"/>
      <c r="CJ323" s="755"/>
      <c r="CK323" s="755"/>
      <c r="CL323" s="764"/>
      <c r="CM323" s="252"/>
      <c r="CN323" s="5"/>
      <c r="CO323" s="5"/>
      <c r="CR323" s="252"/>
      <c r="CS323" s="279"/>
      <c r="CT323" s="252"/>
      <c r="CU323" s="252"/>
      <c r="CV323" s="252"/>
      <c r="CW323" s="59"/>
      <c r="DA323" s="5"/>
      <c r="DC323" s="5"/>
      <c r="DD323" s="5"/>
      <c r="DG323" s="59"/>
      <c r="DH323" s="59"/>
      <c r="DI323" s="59"/>
      <c r="DK323" s="256"/>
      <c r="DL323" s="3"/>
      <c r="DM323" s="3"/>
      <c r="DN323" s="101"/>
      <c r="DW323" s="5"/>
      <c r="DY323" s="5"/>
    </row>
    <row r="324" spans="1:172" ht="14.25" customHeight="1" thickBot="1" x14ac:dyDescent="0.2">
      <c r="A324" s="2352" t="str">
        <f t="shared" si="2"/>
        <v>マッシュルーム価格</v>
      </c>
      <c r="B324" s="2351" t="str">
        <f>B322</f>
        <v>マッシュルーム</v>
      </c>
      <c r="C324" s="2342" t="s">
        <v>96</v>
      </c>
      <c r="D324" s="1092">
        <v>1093</v>
      </c>
      <c r="E324" s="1093">
        <v>1034</v>
      </c>
      <c r="F324" s="1094">
        <v>1028</v>
      </c>
      <c r="G324" s="1095">
        <v>1010</v>
      </c>
      <c r="H324" s="1093">
        <v>1009</v>
      </c>
      <c r="I324" s="1096">
        <v>974</v>
      </c>
      <c r="J324" s="1097">
        <v>1021</v>
      </c>
      <c r="K324" s="1093">
        <v>977</v>
      </c>
      <c r="L324" s="1094">
        <v>969</v>
      </c>
      <c r="M324" s="1097">
        <v>957</v>
      </c>
      <c r="N324" s="1093">
        <v>936</v>
      </c>
      <c r="O324" s="1094">
        <v>967</v>
      </c>
      <c r="P324" s="1097">
        <v>939</v>
      </c>
      <c r="Q324" s="1093">
        <v>917</v>
      </c>
      <c r="R324" s="1098">
        <v>857</v>
      </c>
      <c r="S324" s="1097">
        <v>933</v>
      </c>
      <c r="T324" s="1093">
        <v>914</v>
      </c>
      <c r="U324" s="1094"/>
      <c r="V324" s="1095"/>
      <c r="W324" s="1099"/>
      <c r="X324" s="1098"/>
      <c r="Y324" s="1095"/>
      <c r="Z324" s="1100"/>
      <c r="AA324" s="1098"/>
      <c r="AB324" s="1101"/>
      <c r="AC324" s="1093"/>
      <c r="AD324" s="1094"/>
      <c r="AE324" s="1097"/>
      <c r="AF324" s="1100"/>
      <c r="AG324" s="1094"/>
      <c r="AH324" s="1097"/>
      <c r="AI324" s="1093"/>
      <c r="AJ324" s="1094"/>
      <c r="AK324" s="1097"/>
      <c r="AL324" s="1093"/>
      <c r="AM324" s="1102"/>
      <c r="AN324" s="20"/>
      <c r="AP324" s="55"/>
      <c r="AQ324" s="784"/>
      <c r="AV324" s="1574"/>
      <c r="AW324" s="787"/>
      <c r="AY324" s="252"/>
      <c r="AZ324" s="252"/>
      <c r="BA324" s="252"/>
      <c r="BB324" s="252"/>
      <c r="BC324" s="252"/>
      <c r="BD324" s="758"/>
      <c r="BE324" s="755"/>
      <c r="BF324" s="755"/>
      <c r="BG324" s="755"/>
      <c r="BH324" s="755"/>
      <c r="BI324" s="755"/>
      <c r="BJ324" s="758"/>
      <c r="BK324" s="755"/>
      <c r="BL324" s="755"/>
      <c r="BM324" s="755"/>
      <c r="BN324" s="755"/>
      <c r="BO324" s="755"/>
      <c r="BP324" s="787"/>
      <c r="BQ324" s="755"/>
      <c r="BR324" s="755"/>
      <c r="BS324" s="755"/>
      <c r="BT324" s="755"/>
      <c r="BU324" s="755"/>
      <c r="BV324" s="755"/>
      <c r="BW324" s="755"/>
      <c r="BX324" s="755"/>
      <c r="BY324" s="755"/>
      <c r="BZ324" s="755"/>
      <c r="CA324" s="755"/>
      <c r="CB324" s="767"/>
      <c r="CC324" s="758"/>
      <c r="CD324" s="755"/>
      <c r="CE324" s="756"/>
      <c r="CF324" s="757"/>
      <c r="CG324" s="757"/>
      <c r="CH324" s="767"/>
      <c r="CI324" s="755"/>
      <c r="CJ324" s="755"/>
      <c r="CK324" s="755"/>
      <c r="CL324" s="755"/>
      <c r="CM324" s="252"/>
      <c r="CN324" s="5"/>
      <c r="CO324" s="5"/>
      <c r="CR324" s="252"/>
      <c r="CS324" s="279"/>
      <c r="CT324" s="252"/>
      <c r="CU324" s="252"/>
      <c r="CV324" s="252"/>
      <c r="CW324" s="59"/>
      <c r="CX324" s="59"/>
      <c r="CZ324" s="5"/>
      <c r="DA324" s="5"/>
      <c r="DC324" s="5"/>
      <c r="DD324" s="5"/>
      <c r="DG324" s="59"/>
      <c r="DH324" s="59"/>
      <c r="DI324" s="59"/>
      <c r="DK324" s="3"/>
      <c r="DL324" s="3"/>
      <c r="DM324" s="3"/>
      <c r="DN324" s="5"/>
      <c r="DX324" s="5"/>
      <c r="DY324" s="101"/>
    </row>
    <row r="325" spans="1:172" s="20" customFormat="1" ht="14.25" customHeight="1" x14ac:dyDescent="0.15">
      <c r="A325" s="2352" t="s">
        <v>459</v>
      </c>
      <c r="B325" s="525" t="s">
        <v>196</v>
      </c>
      <c r="C325" s="391" t="s">
        <v>243</v>
      </c>
      <c r="D325" s="1003">
        <v>137.798</v>
      </c>
      <c r="E325" s="1004">
        <v>120.279</v>
      </c>
      <c r="F325" s="1005">
        <v>160.36199999999999</v>
      </c>
      <c r="G325" s="1006">
        <v>155.059</v>
      </c>
      <c r="H325" s="1004">
        <v>183.20400000000001</v>
      </c>
      <c r="I325" s="1005">
        <v>169.05500000000001</v>
      </c>
      <c r="J325" s="1006">
        <v>259.66699999999997</v>
      </c>
      <c r="K325" s="1004">
        <v>224.80500000000001</v>
      </c>
      <c r="L325" s="1005">
        <v>345.61500000000001</v>
      </c>
      <c r="M325" s="1006">
        <v>286.89800000000002</v>
      </c>
      <c r="N325" s="1004">
        <v>369.76900000000001</v>
      </c>
      <c r="O325" s="1005">
        <v>496.64</v>
      </c>
      <c r="P325" s="1006">
        <v>604.39099999999996</v>
      </c>
      <c r="Q325" s="1004">
        <v>702.38700000000006</v>
      </c>
      <c r="R325" s="1008">
        <v>1152.625</v>
      </c>
      <c r="S325" s="1006">
        <v>1333.575</v>
      </c>
      <c r="T325" s="1007">
        <v>1598.8150000000001</v>
      </c>
      <c r="U325" s="1008"/>
      <c r="V325" s="1009"/>
      <c r="W325" s="1007"/>
      <c r="X325" s="1008"/>
      <c r="Y325" s="1009"/>
      <c r="Z325" s="1010"/>
      <c r="AA325" s="1008"/>
      <c r="AB325" s="1009"/>
      <c r="AC325" s="1010"/>
      <c r="AD325" s="1005"/>
      <c r="AE325" s="1006"/>
      <c r="AF325" s="1010"/>
      <c r="AG325" s="1005"/>
      <c r="AH325" s="1006"/>
      <c r="AI325" s="1004"/>
      <c r="AJ325" s="1005"/>
      <c r="AK325" s="1006"/>
      <c r="AL325" s="1004"/>
      <c r="AM325" s="1011"/>
      <c r="AN325" s="2"/>
      <c r="AO325" s="2"/>
      <c r="AP325" s="55"/>
      <c r="AQ325" s="780"/>
      <c r="AR325" s="1575"/>
      <c r="AS325" s="1575"/>
      <c r="AT325" s="1575"/>
      <c r="AU325" s="1569"/>
      <c r="AV325" s="1569"/>
      <c r="AW325" s="758"/>
      <c r="AX325" s="41"/>
      <c r="AY325" s="767"/>
      <c r="AZ325" s="767"/>
      <c r="BA325" s="767"/>
      <c r="BB325" s="748"/>
      <c r="BC325" s="748"/>
      <c r="BD325" s="758"/>
      <c r="BE325" s="755"/>
      <c r="BF325" s="755"/>
      <c r="BG325" s="755"/>
      <c r="BH325" s="755"/>
      <c r="BI325" s="755"/>
      <c r="BJ325" s="758"/>
      <c r="BK325" s="755"/>
      <c r="BL325" s="755"/>
      <c r="BM325" s="755"/>
      <c r="BN325" s="755"/>
      <c r="BO325" s="755"/>
      <c r="BP325" s="758"/>
      <c r="BQ325" s="755"/>
      <c r="BR325" s="755"/>
      <c r="BS325" s="755"/>
      <c r="BT325" s="755"/>
      <c r="BU325" s="755"/>
      <c r="BV325" s="755"/>
      <c r="BW325" s="755"/>
      <c r="BX325" s="755"/>
      <c r="BY325" s="755"/>
      <c r="BZ325" s="755"/>
      <c r="CA325" s="755"/>
      <c r="CB325" s="767"/>
      <c r="CC325" s="758"/>
      <c r="CD325" s="758"/>
      <c r="CE325" s="767"/>
      <c r="CF325" s="767"/>
      <c r="CG325" s="757"/>
      <c r="CH325" s="757"/>
      <c r="CI325" s="755"/>
      <c r="CJ325" s="764"/>
      <c r="CK325" s="755"/>
      <c r="CL325" s="758"/>
      <c r="CM325" s="5"/>
      <c r="CN325" s="5"/>
      <c r="CO325" s="5"/>
      <c r="CP325" s="2"/>
      <c r="CQ325" s="2"/>
      <c r="CR325" s="5"/>
      <c r="CS325" s="279"/>
      <c r="CT325" s="252"/>
      <c r="CU325" s="252"/>
      <c r="CV325" s="252"/>
      <c r="CW325" s="59"/>
      <c r="CX325" s="2"/>
      <c r="CY325" s="59"/>
      <c r="CZ325" s="2"/>
      <c r="DA325" s="5"/>
      <c r="DB325" s="61"/>
      <c r="DC325" s="5"/>
      <c r="DD325" s="5"/>
      <c r="DE325" s="2"/>
      <c r="DF325" s="2"/>
      <c r="DG325" s="59"/>
      <c r="DH325" s="59"/>
      <c r="DI325" s="59"/>
      <c r="DJ325" s="2"/>
      <c r="DK325" s="256"/>
      <c r="DL325" s="3"/>
      <c r="DM325" s="3"/>
      <c r="DN325" s="5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5"/>
      <c r="DZ325" s="2"/>
      <c r="EA325" s="2"/>
      <c r="EB325" s="2"/>
      <c r="EC325" s="2"/>
      <c r="ED325" s="2"/>
    </row>
    <row r="326" spans="1:172" s="20" customFormat="1" ht="14.25" customHeight="1" x14ac:dyDescent="0.15">
      <c r="A326" s="2352" t="s">
        <v>460</v>
      </c>
      <c r="B326" s="527" t="s">
        <v>138</v>
      </c>
      <c r="C326" s="392" t="s">
        <v>244</v>
      </c>
      <c r="D326" s="870">
        <v>255877.818</v>
      </c>
      <c r="E326" s="871">
        <v>205883.08199999999</v>
      </c>
      <c r="F326" s="872">
        <v>270645.31400000001</v>
      </c>
      <c r="G326" s="873">
        <v>247054.13500000001</v>
      </c>
      <c r="H326" s="871">
        <v>278390.07900000003</v>
      </c>
      <c r="I326" s="872">
        <v>238585.87</v>
      </c>
      <c r="J326" s="873">
        <v>317878.97200000001</v>
      </c>
      <c r="K326" s="871">
        <v>248806.038</v>
      </c>
      <c r="L326" s="872">
        <v>363273.76899999997</v>
      </c>
      <c r="M326" s="873">
        <v>281789.74300000002</v>
      </c>
      <c r="N326" s="871">
        <v>340499.98700000002</v>
      </c>
      <c r="O326" s="872">
        <v>407478.12300000002</v>
      </c>
      <c r="P326" s="873">
        <v>441770.19300000009</v>
      </c>
      <c r="Q326" s="871">
        <v>448165.50099999999</v>
      </c>
      <c r="R326" s="875">
        <v>619419.52499999991</v>
      </c>
      <c r="S326" s="873">
        <v>634796.82000000007</v>
      </c>
      <c r="T326" s="874">
        <v>668486.79800000018</v>
      </c>
      <c r="U326" s="875"/>
      <c r="V326" s="876"/>
      <c r="W326" s="874"/>
      <c r="X326" s="875"/>
      <c r="Y326" s="876"/>
      <c r="Z326" s="877"/>
      <c r="AA326" s="875"/>
      <c r="AB326" s="876"/>
      <c r="AC326" s="877"/>
      <c r="AD326" s="872"/>
      <c r="AE326" s="873"/>
      <c r="AF326" s="877"/>
      <c r="AG326" s="872"/>
      <c r="AH326" s="873"/>
      <c r="AI326" s="871"/>
      <c r="AJ326" s="872"/>
      <c r="AK326" s="873"/>
      <c r="AL326" s="871"/>
      <c r="AM326" s="878"/>
      <c r="AN326" s="2"/>
      <c r="AO326" s="2"/>
      <c r="AP326" s="1651"/>
      <c r="AQ326" s="782"/>
      <c r="AR326" s="1658"/>
      <c r="AS326" s="1658"/>
      <c r="AT326" s="1658"/>
      <c r="AU326" s="1657"/>
      <c r="AV326" s="1571"/>
      <c r="AW326" s="813"/>
      <c r="AX326" s="822"/>
      <c r="AY326" s="755"/>
      <c r="AZ326" s="755"/>
      <c r="BA326" s="755"/>
      <c r="BB326" s="755"/>
      <c r="BC326" s="755"/>
      <c r="BD326" s="787"/>
      <c r="BE326" s="755"/>
      <c r="BF326" s="755"/>
      <c r="BG326" s="755"/>
      <c r="BH326" s="755"/>
      <c r="BI326" s="755"/>
      <c r="BJ326" s="787"/>
      <c r="BK326" s="755"/>
      <c r="BL326" s="755"/>
      <c r="BM326" s="755"/>
      <c r="BN326" s="755"/>
      <c r="BO326" s="755"/>
      <c r="BP326" s="748"/>
      <c r="BQ326" s="755"/>
      <c r="BR326" s="755"/>
      <c r="BS326" s="755"/>
      <c r="BT326" s="755"/>
      <c r="BU326" s="755"/>
      <c r="BV326" s="748"/>
      <c r="BW326" s="748"/>
      <c r="BX326" s="758"/>
      <c r="BY326" s="767"/>
      <c r="BZ326" s="767"/>
      <c r="CA326" s="767"/>
      <c r="CB326" s="757"/>
      <c r="CC326" s="252"/>
      <c r="CD326" s="279"/>
      <c r="CE326" s="764"/>
      <c r="CF326" s="755"/>
      <c r="CG326" s="252"/>
      <c r="CH326" s="5"/>
      <c r="CI326" s="5"/>
      <c r="CJ326" s="2"/>
      <c r="CK326" s="2"/>
      <c r="CL326" s="5"/>
      <c r="CM326" s="279"/>
      <c r="CN326" s="252"/>
      <c r="CO326" s="252"/>
      <c r="CP326" s="252"/>
      <c r="CQ326" s="59"/>
      <c r="CR326" s="59"/>
      <c r="CS326" s="5"/>
      <c r="CT326" s="59"/>
      <c r="CU326" s="5"/>
      <c r="CV326" s="2"/>
      <c r="CW326" s="5"/>
      <c r="CX326" s="5"/>
      <c r="CY326" s="2"/>
      <c r="CZ326" s="2"/>
      <c r="DA326" s="59"/>
      <c r="DB326" s="59"/>
      <c r="DC326" s="59"/>
      <c r="DD326" s="2"/>
      <c r="DE326" s="256"/>
      <c r="DF326" s="3"/>
      <c r="DG326" s="3"/>
      <c r="DH326" s="101"/>
      <c r="DI326" s="2"/>
      <c r="DJ326" s="2"/>
      <c r="DK326" s="2"/>
      <c r="DL326" s="2"/>
      <c r="DM326" s="2"/>
      <c r="DN326" s="2"/>
      <c r="DO326" s="5"/>
      <c r="DP326" s="2"/>
      <c r="DQ326" s="5"/>
      <c r="DR326" s="2"/>
      <c r="DS326" s="5"/>
      <c r="DT326" s="2"/>
      <c r="DU326" s="2"/>
      <c r="DV326" s="2"/>
      <c r="DW326" s="2"/>
      <c r="DX326" s="2"/>
    </row>
    <row r="327" spans="1:172" s="20" customFormat="1" ht="14.25" customHeight="1" x14ac:dyDescent="0.15">
      <c r="A327" s="2352" t="s">
        <v>461</v>
      </c>
      <c r="B327" s="528" t="s">
        <v>138</v>
      </c>
      <c r="C327" s="526" t="s">
        <v>110</v>
      </c>
      <c r="D327" s="1012">
        <v>1857</v>
      </c>
      <c r="E327" s="1013">
        <v>1712</v>
      </c>
      <c r="F327" s="1014">
        <v>1688</v>
      </c>
      <c r="G327" s="1015">
        <v>1593</v>
      </c>
      <c r="H327" s="1013">
        <v>1520</v>
      </c>
      <c r="I327" s="1014">
        <v>1411</v>
      </c>
      <c r="J327" s="1015">
        <v>1224</v>
      </c>
      <c r="K327" s="1013">
        <v>1107</v>
      </c>
      <c r="L327" s="1014">
        <v>1051</v>
      </c>
      <c r="M327" s="1015">
        <v>982</v>
      </c>
      <c r="N327" s="1013">
        <v>921</v>
      </c>
      <c r="O327" s="1014">
        <v>820</v>
      </c>
      <c r="P327" s="1015">
        <v>730.93443317322749</v>
      </c>
      <c r="Q327" s="1013">
        <v>638.06064320666519</v>
      </c>
      <c r="R327" s="1019">
        <v>537.3990022774102</v>
      </c>
      <c r="S327" s="1015">
        <v>476.01133794499748</v>
      </c>
      <c r="T327" s="1016">
        <v>418.11391436782878</v>
      </c>
      <c r="U327" s="1019"/>
      <c r="V327" s="1018"/>
      <c r="W327" s="1016"/>
      <c r="X327" s="1019"/>
      <c r="Y327" s="1018"/>
      <c r="Z327" s="1020"/>
      <c r="AA327" s="1019"/>
      <c r="AB327" s="1018"/>
      <c r="AC327" s="1020"/>
      <c r="AD327" s="1014"/>
      <c r="AE327" s="1015"/>
      <c r="AF327" s="1020"/>
      <c r="AG327" s="1014"/>
      <c r="AH327" s="1015"/>
      <c r="AI327" s="1013"/>
      <c r="AJ327" s="1014"/>
      <c r="AK327" s="1015"/>
      <c r="AL327" s="1013"/>
      <c r="AM327" s="1021"/>
      <c r="AN327" s="2"/>
      <c r="AO327" s="2"/>
      <c r="AP327" s="1651"/>
      <c r="AQ327" s="1652"/>
      <c r="AR327" s="1646"/>
      <c r="AS327" s="1646"/>
      <c r="AT327" s="1646"/>
      <c r="AU327" s="1658"/>
      <c r="AV327" s="1657"/>
      <c r="AW327" s="815"/>
      <c r="AX327" s="822"/>
      <c r="AY327" s="755"/>
      <c r="AZ327" s="755"/>
      <c r="BA327" s="755"/>
      <c r="BB327" s="755"/>
      <c r="BC327" s="755"/>
      <c r="BD327" s="758"/>
      <c r="BE327" s="767"/>
      <c r="BF327" s="767"/>
      <c r="BG327" s="767"/>
      <c r="BH327" s="748"/>
      <c r="BI327" s="767"/>
      <c r="BJ327" s="758"/>
      <c r="BK327" s="755"/>
      <c r="BL327" s="758"/>
      <c r="BM327" s="767"/>
      <c r="BN327" s="767"/>
      <c r="BO327" s="768"/>
      <c r="BP327" s="748"/>
      <c r="BQ327" s="279"/>
      <c r="BR327" s="764"/>
      <c r="BS327" s="755"/>
      <c r="BT327" s="764"/>
      <c r="BU327" s="252"/>
      <c r="BV327" s="5"/>
      <c r="BW327" s="5"/>
      <c r="BX327" s="2"/>
      <c r="BY327" s="2"/>
      <c r="BZ327" s="5"/>
      <c r="CA327" s="279"/>
      <c r="CB327" s="252"/>
      <c r="CC327" s="252"/>
      <c r="CD327" s="252"/>
      <c r="CE327" s="59"/>
      <c r="CF327" s="59"/>
      <c r="CG327" s="59"/>
      <c r="CH327" s="5"/>
      <c r="CI327" s="5"/>
      <c r="CJ327" s="2"/>
      <c r="CK327" s="5"/>
      <c r="CL327" s="5"/>
      <c r="CM327" s="2"/>
      <c r="CN327" s="2"/>
      <c r="CO327" s="59"/>
      <c r="CP327" s="59"/>
      <c r="CQ327" s="59"/>
      <c r="CR327" s="2"/>
      <c r="CS327" s="256"/>
      <c r="CT327" s="3"/>
      <c r="CU327" s="3"/>
      <c r="CV327" s="5"/>
      <c r="CW327" s="2"/>
      <c r="CX327" s="2"/>
      <c r="CY327" s="2"/>
      <c r="CZ327" s="2"/>
      <c r="DA327" s="2"/>
      <c r="DB327" s="2"/>
      <c r="DC327" s="5"/>
      <c r="DD327" s="2"/>
      <c r="DE327" s="2"/>
      <c r="DF327" s="5"/>
      <c r="DG327" s="101"/>
      <c r="DH327" s="2"/>
      <c r="DI327" s="2"/>
      <c r="DJ327" s="2"/>
      <c r="DK327" s="2"/>
      <c r="DL327" s="2"/>
    </row>
    <row r="328" spans="1:172" ht="14.25" customHeight="1" x14ac:dyDescent="0.15">
      <c r="A328" s="2352" t="str">
        <f t="shared" ref="A328:A373" si="3">B328&amp;C328</f>
        <v>日本なし類数量</v>
      </c>
      <c r="B328" s="182" t="s">
        <v>141</v>
      </c>
      <c r="C328" s="394" t="s">
        <v>93</v>
      </c>
      <c r="D328" s="917">
        <v>0</v>
      </c>
      <c r="E328" s="953">
        <v>0</v>
      </c>
      <c r="F328" s="922">
        <v>0</v>
      </c>
      <c r="G328" s="920">
        <v>0</v>
      </c>
      <c r="H328" s="918">
        <v>0</v>
      </c>
      <c r="I328" s="1046">
        <v>0</v>
      </c>
      <c r="J328" s="920">
        <v>0</v>
      </c>
      <c r="K328" s="918">
        <v>0</v>
      </c>
      <c r="L328" s="1046">
        <v>0</v>
      </c>
      <c r="M328" s="920">
        <v>0</v>
      </c>
      <c r="N328" s="953">
        <v>0</v>
      </c>
      <c r="O328" s="1046">
        <v>0</v>
      </c>
      <c r="P328" s="920" t="s">
        <v>432</v>
      </c>
      <c r="Q328" s="918">
        <v>0</v>
      </c>
      <c r="R328" s="922">
        <v>0</v>
      </c>
      <c r="S328" s="920">
        <v>0</v>
      </c>
      <c r="T328" s="918">
        <v>0</v>
      </c>
      <c r="U328" s="922"/>
      <c r="V328" s="924"/>
      <c r="W328" s="1077"/>
      <c r="X328" s="923"/>
      <c r="Y328" s="924"/>
      <c r="Z328" s="926"/>
      <c r="AA328" s="923"/>
      <c r="AB328" s="927"/>
      <c r="AC328" s="926"/>
      <c r="AD328" s="922"/>
      <c r="AE328" s="920"/>
      <c r="AF328" s="926"/>
      <c r="AG328" s="954"/>
      <c r="AH328" s="1103"/>
      <c r="AI328" s="918"/>
      <c r="AJ328" s="1046"/>
      <c r="AK328" s="920"/>
      <c r="AL328" s="918"/>
      <c r="AM328" s="928"/>
      <c r="AP328" s="1651"/>
      <c r="AQ328" s="1661"/>
      <c r="AR328" s="1657"/>
      <c r="AS328" s="1657"/>
      <c r="AT328" s="1657"/>
      <c r="AU328" s="1646"/>
      <c r="AV328" s="1658"/>
      <c r="AW328" s="814"/>
      <c r="AX328" s="760"/>
      <c r="BA328" s="755"/>
      <c r="BB328" s="755"/>
      <c r="BC328" s="755"/>
      <c r="BD328" s="758"/>
      <c r="BE328" s="767"/>
      <c r="BF328" s="767"/>
      <c r="BG328" s="767"/>
      <c r="BH328" s="748"/>
      <c r="BI328" s="768"/>
      <c r="BJ328" s="758"/>
      <c r="BK328" s="755"/>
      <c r="BL328" s="755"/>
      <c r="BM328" s="755"/>
      <c r="BN328" s="755"/>
      <c r="BO328" s="755"/>
      <c r="BP328" s="748"/>
      <c r="BQ328" s="252"/>
      <c r="BR328" s="252"/>
      <c r="BS328" s="252"/>
      <c r="BU328" s="59"/>
      <c r="BV328" s="59"/>
      <c r="BW328" s="5"/>
      <c r="BX328" s="61"/>
      <c r="BY328" s="5"/>
      <c r="BZ328" s="5"/>
      <c r="CC328" s="59"/>
      <c r="CD328" s="59"/>
      <c r="CE328" s="59"/>
      <c r="CG328" s="3"/>
      <c r="CH328" s="3"/>
      <c r="CI328" s="3"/>
      <c r="CJ328" s="5"/>
      <c r="CU328" s="5"/>
      <c r="CV328" s="20"/>
    </row>
    <row r="329" spans="1:172" ht="14.25" customHeight="1" x14ac:dyDescent="0.15">
      <c r="A329" s="2352" t="str">
        <f t="shared" si="3"/>
        <v>日本なし類金額</v>
      </c>
      <c r="B329" s="2350" t="str">
        <f>B328</f>
        <v>日本なし類</v>
      </c>
      <c r="C329" s="395" t="s">
        <v>94</v>
      </c>
      <c r="D329" s="929">
        <v>0</v>
      </c>
      <c r="E329" s="967">
        <v>0</v>
      </c>
      <c r="F329" s="934">
        <v>0</v>
      </c>
      <c r="G329" s="932">
        <v>0</v>
      </c>
      <c r="H329" s="930">
        <v>0</v>
      </c>
      <c r="I329" s="1049">
        <v>0</v>
      </c>
      <c r="J329" s="932">
        <v>0</v>
      </c>
      <c r="K329" s="930">
        <v>0</v>
      </c>
      <c r="L329" s="1049">
        <v>0</v>
      </c>
      <c r="M329" s="932">
        <v>0</v>
      </c>
      <c r="N329" s="967">
        <v>0</v>
      </c>
      <c r="O329" s="1049">
        <v>0</v>
      </c>
      <c r="P329" s="932" t="s">
        <v>432</v>
      </c>
      <c r="Q329" s="930">
        <v>0</v>
      </c>
      <c r="R329" s="934">
        <v>0</v>
      </c>
      <c r="S329" s="932">
        <v>0</v>
      </c>
      <c r="T329" s="930">
        <v>0</v>
      </c>
      <c r="U329" s="934"/>
      <c r="V329" s="936"/>
      <c r="W329" s="1078"/>
      <c r="X329" s="935"/>
      <c r="Y329" s="936"/>
      <c r="Z329" s="938"/>
      <c r="AA329" s="935"/>
      <c r="AB329" s="939"/>
      <c r="AC329" s="938"/>
      <c r="AD329" s="934"/>
      <c r="AE329" s="932"/>
      <c r="AF329" s="938"/>
      <c r="AG329" s="931"/>
      <c r="AH329" s="1104"/>
      <c r="AI329" s="930"/>
      <c r="AJ329" s="1049"/>
      <c r="AK329" s="932"/>
      <c r="AL329" s="967"/>
      <c r="AM329" s="940"/>
      <c r="AP329" s="1651"/>
      <c r="AQ329" s="1661"/>
      <c r="AR329" s="1658"/>
      <c r="AS329" s="1658"/>
      <c r="AT329" s="1658"/>
      <c r="AU329" s="1657"/>
      <c r="AV329" s="1646"/>
      <c r="AW329" s="814"/>
      <c r="AX329" s="1648"/>
      <c r="AY329" s="767"/>
      <c r="AZ329" s="767"/>
      <c r="BA329" s="767"/>
      <c r="BB329" s="748"/>
      <c r="BC329" s="748"/>
      <c r="BD329" s="787"/>
      <c r="BE329" s="767"/>
      <c r="BF329" s="755"/>
      <c r="BG329" s="755"/>
      <c r="BH329" s="755"/>
      <c r="BI329" s="755"/>
      <c r="BJ329" s="764"/>
      <c r="BK329" s="767"/>
      <c r="BL329" s="767"/>
      <c r="BM329" s="767"/>
      <c r="BN329" s="767"/>
      <c r="BO329" s="748"/>
      <c r="BP329" s="764"/>
      <c r="BQ329" s="767"/>
      <c r="BR329" s="767"/>
      <c r="BS329" s="767"/>
      <c r="BT329" s="252"/>
      <c r="BU329" s="748"/>
      <c r="BV329" s="252"/>
      <c r="BW329" s="755"/>
      <c r="BX329" s="755"/>
      <c r="BY329" s="755"/>
      <c r="BZ329" s="764"/>
      <c r="CA329" s="252"/>
      <c r="CB329" s="5"/>
      <c r="CC329" s="5"/>
      <c r="CF329" s="5"/>
      <c r="CG329" s="279"/>
      <c r="CH329" s="252"/>
      <c r="CI329" s="252"/>
      <c r="CJ329" s="252"/>
      <c r="CK329" s="252"/>
      <c r="CL329" s="59"/>
      <c r="CM329" s="59"/>
      <c r="CN329" s="59"/>
      <c r="CO329" s="5"/>
      <c r="CQ329" s="5"/>
      <c r="CR329" s="5"/>
      <c r="CU329" s="59"/>
      <c r="CV329" s="59"/>
      <c r="CW329" s="59"/>
      <c r="CY329" s="256"/>
      <c r="CZ329" s="3"/>
      <c r="DA329" s="3"/>
      <c r="DB329" s="5"/>
      <c r="DK329" s="5"/>
      <c r="DM329" s="5"/>
      <c r="DN329" s="20"/>
      <c r="DO329" s="61"/>
      <c r="DP329" s="56"/>
      <c r="DQ329" s="56"/>
      <c r="DR329" s="56"/>
    </row>
    <row r="330" spans="1:172" ht="14.25" customHeight="1" x14ac:dyDescent="0.15">
      <c r="A330" s="2352" t="str">
        <f t="shared" si="3"/>
        <v>日本なし類価格</v>
      </c>
      <c r="B330" s="2351" t="str">
        <f>B328</f>
        <v>日本なし類</v>
      </c>
      <c r="C330" s="417" t="s">
        <v>96</v>
      </c>
      <c r="D330" s="941">
        <v>0</v>
      </c>
      <c r="E330" s="942">
        <v>0</v>
      </c>
      <c r="F330" s="946">
        <v>0</v>
      </c>
      <c r="G330" s="944">
        <v>0</v>
      </c>
      <c r="H330" s="942">
        <v>0</v>
      </c>
      <c r="I330" s="1052">
        <v>0</v>
      </c>
      <c r="J330" s="944">
        <v>0</v>
      </c>
      <c r="K330" s="942">
        <v>0</v>
      </c>
      <c r="L330" s="1052">
        <v>0</v>
      </c>
      <c r="M330" s="944">
        <v>0</v>
      </c>
      <c r="N330" s="942">
        <v>0</v>
      </c>
      <c r="O330" s="1052">
        <v>0</v>
      </c>
      <c r="P330" s="944" t="s">
        <v>432</v>
      </c>
      <c r="Q330" s="942">
        <v>0</v>
      </c>
      <c r="R330" s="946">
        <v>0</v>
      </c>
      <c r="S330" s="944">
        <v>0</v>
      </c>
      <c r="T330" s="942">
        <v>0</v>
      </c>
      <c r="U330" s="946"/>
      <c r="V330" s="948"/>
      <c r="W330" s="980"/>
      <c r="X330" s="947"/>
      <c r="Y330" s="948"/>
      <c r="Z330" s="949"/>
      <c r="AA330" s="947"/>
      <c r="AB330" s="950"/>
      <c r="AC330" s="949"/>
      <c r="AD330" s="946"/>
      <c r="AE330" s="944"/>
      <c r="AF330" s="949"/>
      <c r="AG330" s="943"/>
      <c r="AH330" s="979"/>
      <c r="AI330" s="942"/>
      <c r="AJ330" s="1052"/>
      <c r="AK330" s="944"/>
      <c r="AL330" s="942"/>
      <c r="AM330" s="951"/>
      <c r="AO330" s="59"/>
      <c r="AP330" s="1651"/>
      <c r="AQ330" s="786"/>
      <c r="AR330" s="1658"/>
      <c r="AS330" s="1658"/>
      <c r="AT330" s="1658"/>
      <c r="AU330" s="1658"/>
      <c r="AV330" s="1657"/>
      <c r="AW330" s="814"/>
      <c r="AX330" s="760"/>
      <c r="AY330" s="767"/>
      <c r="AZ330" s="767"/>
      <c r="BA330" s="767"/>
      <c r="BB330" s="768"/>
      <c r="BC330" s="767"/>
      <c r="BD330" s="764"/>
      <c r="BE330" s="767"/>
      <c r="BF330" s="767"/>
      <c r="BG330" s="767"/>
      <c r="BH330" s="252"/>
      <c r="BI330" s="758"/>
      <c r="BJ330" s="758"/>
      <c r="BK330" s="748"/>
      <c r="BL330" s="755"/>
      <c r="BM330" s="755"/>
      <c r="BN330" s="755"/>
      <c r="BO330" s="755"/>
      <c r="BP330" s="764"/>
      <c r="BQ330" s="755"/>
      <c r="BR330" s="755"/>
      <c r="BS330" s="755"/>
      <c r="BT330" s="755"/>
      <c r="BU330" s="755"/>
      <c r="BV330" s="758"/>
      <c r="BW330" s="755"/>
      <c r="BX330" s="755"/>
      <c r="BY330" s="755"/>
      <c r="BZ330" s="755"/>
      <c r="CA330" s="755"/>
      <c r="CB330" s="764"/>
      <c r="CC330" s="755"/>
      <c r="CD330" s="755"/>
      <c r="CE330" s="755"/>
      <c r="CF330" s="755"/>
      <c r="CG330" s="755"/>
      <c r="CH330" s="764"/>
      <c r="CI330" s="748"/>
      <c r="CJ330" s="748"/>
      <c r="CK330" s="748"/>
      <c r="CL330" s="767"/>
      <c r="CM330" s="748"/>
      <c r="CN330" s="252"/>
      <c r="CQ330" s="59"/>
      <c r="CR330" s="59"/>
      <c r="CS330" s="59"/>
      <c r="CU330" s="256"/>
      <c r="CV330" s="3"/>
      <c r="CW330" s="3"/>
      <c r="CX330" s="5"/>
      <c r="DB330" s="5"/>
      <c r="DC330" s="252"/>
      <c r="DD330" s="56"/>
    </row>
    <row r="331" spans="1:172" ht="14.25" customHeight="1" x14ac:dyDescent="0.15">
      <c r="A331" s="2352" t="str">
        <f t="shared" si="3"/>
        <v>幸水数量</v>
      </c>
      <c r="B331" s="250" t="s">
        <v>70</v>
      </c>
      <c r="C331" s="394" t="s">
        <v>93</v>
      </c>
      <c r="D331" s="917">
        <v>0</v>
      </c>
      <c r="E331" s="1045">
        <v>0</v>
      </c>
      <c r="F331" s="1046">
        <v>0</v>
      </c>
      <c r="G331" s="924">
        <v>0</v>
      </c>
      <c r="H331" s="1045">
        <v>0</v>
      </c>
      <c r="I331" s="1046">
        <v>0</v>
      </c>
      <c r="J331" s="1042">
        <v>0</v>
      </c>
      <c r="K331" s="1045">
        <v>0</v>
      </c>
      <c r="L331" s="1046">
        <v>0</v>
      </c>
      <c r="M331" s="1042">
        <v>0</v>
      </c>
      <c r="N331" s="1045">
        <v>0</v>
      </c>
      <c r="O331" s="1046">
        <v>0</v>
      </c>
      <c r="P331" s="1042" t="s">
        <v>432</v>
      </c>
      <c r="Q331" s="1045">
        <v>0</v>
      </c>
      <c r="R331" s="1046">
        <v>0</v>
      </c>
      <c r="S331" s="1042">
        <v>0</v>
      </c>
      <c r="T331" s="1045">
        <v>0</v>
      </c>
      <c r="U331" s="1046"/>
      <c r="V331" s="924"/>
      <c r="W331" s="1077"/>
      <c r="X331" s="925"/>
      <c r="Y331" s="924"/>
      <c r="Z331" s="926"/>
      <c r="AA331" s="923"/>
      <c r="AB331" s="927"/>
      <c r="AC331" s="926"/>
      <c r="AD331" s="922"/>
      <c r="AE331" s="920"/>
      <c r="AF331" s="926"/>
      <c r="AG331" s="922"/>
      <c r="AH331" s="1042"/>
      <c r="AI331" s="1045"/>
      <c r="AJ331" s="1046"/>
      <c r="AK331" s="1042"/>
      <c r="AL331" s="1045"/>
      <c r="AM331" s="928"/>
      <c r="AO331" s="59"/>
      <c r="AP331" s="1651"/>
      <c r="AQ331" s="782"/>
      <c r="AR331" s="1657"/>
      <c r="AS331" s="1657"/>
      <c r="AT331" s="1657"/>
      <c r="AU331" s="1658"/>
      <c r="AV331" s="1658"/>
      <c r="AW331" s="813"/>
      <c r="AX331" s="822"/>
      <c r="BA331" s="755"/>
      <c r="BB331" s="755"/>
      <c r="BC331" s="755"/>
      <c r="BD331" s="764"/>
      <c r="BE331" s="252"/>
      <c r="BF331" s="252"/>
      <c r="BG331" s="252"/>
      <c r="BH331" s="252"/>
      <c r="BI331" s="252"/>
      <c r="BJ331" s="758"/>
      <c r="BK331" s="770"/>
      <c r="BL331" s="778"/>
      <c r="BM331" s="768"/>
      <c r="BN331" s="748"/>
      <c r="BO331" s="767"/>
      <c r="BP331" s="758"/>
      <c r="BQ331" s="748"/>
      <c r="BR331" s="755"/>
      <c r="BS331" s="755"/>
      <c r="BT331" s="755"/>
      <c r="BU331" s="755"/>
      <c r="BV331" s="764"/>
      <c r="BW331" s="755"/>
      <c r="BX331" s="755"/>
      <c r="BY331" s="755"/>
      <c r="BZ331" s="755"/>
      <c r="CA331" s="755"/>
      <c r="CB331" s="758"/>
      <c r="CC331" s="755"/>
      <c r="CD331" s="755"/>
      <c r="CE331" s="755"/>
      <c r="CF331" s="755"/>
      <c r="CG331" s="755"/>
      <c r="CH331" s="764"/>
      <c r="CI331" s="755"/>
      <c r="CJ331" s="755"/>
      <c r="CK331" s="755"/>
      <c r="CL331" s="755"/>
      <c r="CM331" s="755"/>
      <c r="CN331" s="764"/>
      <c r="CO331" s="748"/>
      <c r="CP331" s="748"/>
      <c r="CQ331" s="748"/>
      <c r="CR331" s="252"/>
      <c r="CS331" s="767"/>
      <c r="CT331" s="764"/>
      <c r="CU331" s="767"/>
      <c r="CV331" s="767"/>
      <c r="CW331" s="767"/>
      <c r="CX331" s="767"/>
      <c r="CY331" s="748"/>
      <c r="CZ331" s="252"/>
      <c r="DA331" s="748"/>
      <c r="DB331" s="755"/>
      <c r="DC331" s="755"/>
      <c r="DD331" s="755"/>
      <c r="DG331" s="5"/>
      <c r="DH331" s="5"/>
      <c r="DK331" s="59"/>
      <c r="DL331" s="279"/>
      <c r="DM331" s="252"/>
      <c r="DN331" s="252"/>
      <c r="DO331" s="252"/>
      <c r="DP331" s="252"/>
      <c r="DR331" s="59"/>
      <c r="DS331" s="5"/>
      <c r="DU331" s="61"/>
      <c r="DV331" s="252"/>
      <c r="DW331" s="252"/>
      <c r="DX331" s="252"/>
    </row>
    <row r="332" spans="1:172" ht="14.25" customHeight="1" x14ac:dyDescent="0.15">
      <c r="A332" s="2352" t="str">
        <f t="shared" si="3"/>
        <v>幸水金額</v>
      </c>
      <c r="B332" s="2350" t="str">
        <f>B331</f>
        <v>幸水</v>
      </c>
      <c r="C332" s="395" t="s">
        <v>94</v>
      </c>
      <c r="D332" s="929">
        <v>0</v>
      </c>
      <c r="E332" s="1048">
        <v>0</v>
      </c>
      <c r="F332" s="1049">
        <v>0</v>
      </c>
      <c r="G332" s="936">
        <v>0</v>
      </c>
      <c r="H332" s="1048">
        <v>0</v>
      </c>
      <c r="I332" s="1049">
        <v>0</v>
      </c>
      <c r="J332" s="1043">
        <v>0</v>
      </c>
      <c r="K332" s="1048">
        <v>0</v>
      </c>
      <c r="L332" s="1049">
        <v>0</v>
      </c>
      <c r="M332" s="1043">
        <v>0</v>
      </c>
      <c r="N332" s="1048">
        <v>0</v>
      </c>
      <c r="O332" s="1049">
        <v>0</v>
      </c>
      <c r="P332" s="1043" t="s">
        <v>432</v>
      </c>
      <c r="Q332" s="1048">
        <v>0</v>
      </c>
      <c r="R332" s="1049">
        <v>0</v>
      </c>
      <c r="S332" s="1043">
        <v>0</v>
      </c>
      <c r="T332" s="1048">
        <v>0</v>
      </c>
      <c r="U332" s="1049"/>
      <c r="V332" s="936"/>
      <c r="W332" s="1078"/>
      <c r="X332" s="937"/>
      <c r="Y332" s="936"/>
      <c r="Z332" s="938"/>
      <c r="AA332" s="935"/>
      <c r="AB332" s="939"/>
      <c r="AC332" s="930"/>
      <c r="AD332" s="934"/>
      <c r="AE332" s="932"/>
      <c r="AF332" s="938"/>
      <c r="AG332" s="934"/>
      <c r="AH332" s="1043"/>
      <c r="AI332" s="1048"/>
      <c r="AJ332" s="1049"/>
      <c r="AK332" s="1043"/>
      <c r="AL332" s="1048"/>
      <c r="AM332" s="940"/>
      <c r="AP332" s="1651"/>
      <c r="AQ332" s="782"/>
      <c r="AR332" s="1657"/>
      <c r="AS332" s="1657"/>
      <c r="AT332" s="1657"/>
      <c r="AU332" s="1657"/>
      <c r="AV332" s="1658"/>
      <c r="AW332" s="813"/>
      <c r="AX332" s="1659"/>
      <c r="BA332" s="755"/>
      <c r="BB332" s="755"/>
      <c r="BC332" s="755"/>
      <c r="BD332" s="764"/>
      <c r="BE332" s="755"/>
      <c r="BF332" s="755"/>
      <c r="BG332" s="755"/>
      <c r="BH332" s="755"/>
      <c r="BI332" s="755"/>
      <c r="BJ332" s="758"/>
      <c r="BK332" s="755"/>
      <c r="BL332" s="755"/>
      <c r="BM332" s="755"/>
      <c r="BN332" s="755"/>
      <c r="BO332" s="767"/>
      <c r="BP332" s="787"/>
      <c r="BQ332" s="767"/>
      <c r="BR332" s="767"/>
      <c r="BS332" s="767"/>
      <c r="BT332" s="767"/>
      <c r="BU332" s="252"/>
      <c r="BV332" s="787"/>
      <c r="BW332" s="755"/>
      <c r="BX332" s="767"/>
      <c r="BY332" s="767"/>
      <c r="BZ332" s="767"/>
      <c r="CA332" s="252"/>
      <c r="CB332" s="758"/>
      <c r="CC332" s="755"/>
      <c r="CD332" s="755"/>
      <c r="CE332" s="755"/>
      <c r="CF332" s="755"/>
      <c r="CG332" s="755"/>
      <c r="CH332" s="758"/>
      <c r="CI332" s="755"/>
      <c r="CJ332" s="755"/>
      <c r="CK332" s="755"/>
      <c r="CL332" s="755"/>
      <c r="CM332" s="755"/>
      <c r="CN332" s="758"/>
      <c r="CO332" s="755"/>
      <c r="CP332" s="755"/>
      <c r="CQ332" s="755"/>
      <c r="CR332" s="755"/>
      <c r="CS332" s="755"/>
      <c r="CT332" s="758"/>
      <c r="CU332" s="748"/>
      <c r="CV332" s="748"/>
      <c r="CW332" s="748"/>
      <c r="CX332" s="767"/>
      <c r="CY332" s="768"/>
      <c r="CZ332" s="758"/>
      <c r="DA332" s="755"/>
      <c r="DB332" s="755"/>
      <c r="DC332" s="755"/>
      <c r="DD332" s="755"/>
      <c r="DE332" s="755"/>
      <c r="DF332" s="252"/>
      <c r="DG332" s="758"/>
      <c r="DH332" s="755"/>
      <c r="DI332" s="755"/>
      <c r="DJ332" s="755"/>
      <c r="DK332" s="755"/>
      <c r="DL332" s="755"/>
      <c r="DM332" s="764"/>
      <c r="DN332" s="764"/>
      <c r="DO332" s="252"/>
      <c r="DP332" s="252"/>
      <c r="DQ332" s="748"/>
      <c r="DR332" s="748"/>
      <c r="DS332" s="758"/>
      <c r="DT332" s="767"/>
      <c r="DU332" s="767"/>
      <c r="DV332" s="767"/>
      <c r="DW332" s="767"/>
      <c r="DX332" s="768"/>
      <c r="DY332" s="767"/>
      <c r="DZ332" s="755"/>
      <c r="EA332" s="755"/>
      <c r="EB332" s="755"/>
      <c r="EH332" s="59"/>
      <c r="EI332" s="252"/>
      <c r="EJ332" s="5"/>
      <c r="EK332" s="5"/>
      <c r="EN332" s="252"/>
      <c r="EO332" s="279"/>
      <c r="EP332" s="252"/>
      <c r="EQ332" s="252"/>
      <c r="ER332" s="252"/>
      <c r="ES332" s="252"/>
      <c r="ET332" s="5"/>
      <c r="EU332" s="5"/>
      <c r="EX332" s="5"/>
      <c r="EY332" s="5"/>
      <c r="EZ332" s="5"/>
      <c r="FI332" s="59"/>
      <c r="FK332" s="5"/>
      <c r="FM332" s="61"/>
      <c r="FN332" s="56"/>
      <c r="FO332" s="56"/>
      <c r="FP332" s="56"/>
    </row>
    <row r="333" spans="1:172" ht="14.25" customHeight="1" x14ac:dyDescent="0.15">
      <c r="A333" s="2352" t="str">
        <f t="shared" si="3"/>
        <v>幸水価格</v>
      </c>
      <c r="B333" s="2351" t="str">
        <f>B331</f>
        <v>幸水</v>
      </c>
      <c r="C333" s="417" t="s">
        <v>96</v>
      </c>
      <c r="D333" s="941">
        <v>0</v>
      </c>
      <c r="E333" s="1051">
        <v>0</v>
      </c>
      <c r="F333" s="1052">
        <v>0</v>
      </c>
      <c r="G333" s="948">
        <v>0</v>
      </c>
      <c r="H333" s="1051">
        <v>0</v>
      </c>
      <c r="I333" s="1052">
        <v>0</v>
      </c>
      <c r="J333" s="1044">
        <v>0</v>
      </c>
      <c r="K333" s="1051">
        <v>0</v>
      </c>
      <c r="L333" s="1052">
        <v>0</v>
      </c>
      <c r="M333" s="1044">
        <v>0</v>
      </c>
      <c r="N333" s="1051">
        <v>0</v>
      </c>
      <c r="O333" s="1052">
        <v>0</v>
      </c>
      <c r="P333" s="1044" t="s">
        <v>432</v>
      </c>
      <c r="Q333" s="1051">
        <v>0</v>
      </c>
      <c r="R333" s="1052">
        <v>0</v>
      </c>
      <c r="S333" s="1044">
        <v>0</v>
      </c>
      <c r="T333" s="1051">
        <v>0</v>
      </c>
      <c r="U333" s="1052"/>
      <c r="V333" s="948"/>
      <c r="W333" s="980"/>
      <c r="X333" s="1105"/>
      <c r="Y333" s="948"/>
      <c r="Z333" s="949"/>
      <c r="AA333" s="947"/>
      <c r="AB333" s="950"/>
      <c r="AC333" s="942"/>
      <c r="AD333" s="946"/>
      <c r="AE333" s="944"/>
      <c r="AF333" s="949"/>
      <c r="AG333" s="946"/>
      <c r="AH333" s="1044"/>
      <c r="AI333" s="1051"/>
      <c r="AJ333" s="1052"/>
      <c r="AK333" s="1044"/>
      <c r="AL333" s="1051"/>
      <c r="AM333" s="951"/>
      <c r="AO333" s="59"/>
      <c r="AP333" s="1651"/>
      <c r="AQ333" s="1655"/>
      <c r="AR333" s="1660"/>
      <c r="AS333" s="1660"/>
      <c r="AT333" s="1660"/>
      <c r="AU333" s="1657"/>
      <c r="AV333" s="1657"/>
      <c r="AW333" s="1656"/>
      <c r="AX333" s="842"/>
      <c r="AY333" s="767"/>
      <c r="AZ333" s="767"/>
      <c r="BA333" s="767"/>
      <c r="BB333" s="748"/>
      <c r="BC333" s="767"/>
      <c r="BD333" s="787"/>
      <c r="BE333" s="755"/>
      <c r="BF333" s="755"/>
      <c r="BG333" s="755"/>
      <c r="BH333" s="755"/>
      <c r="BI333" s="755"/>
      <c r="BJ333" s="758"/>
      <c r="BK333" s="767"/>
      <c r="BL333" s="767"/>
      <c r="BM333" s="767"/>
      <c r="BN333" s="767"/>
      <c r="BO333" s="252"/>
      <c r="BP333" s="758"/>
      <c r="BQ333" s="767"/>
      <c r="BR333" s="748"/>
      <c r="BS333" s="748"/>
      <c r="BT333" s="767"/>
      <c r="BU333" s="252"/>
      <c r="BV333" s="758"/>
      <c r="BW333" s="755"/>
      <c r="BX333" s="755"/>
      <c r="BY333" s="755"/>
      <c r="BZ333" s="755"/>
      <c r="CA333" s="755"/>
      <c r="CB333" s="758"/>
      <c r="CC333" s="755"/>
      <c r="CD333" s="755"/>
      <c r="CE333" s="755"/>
      <c r="CF333" s="755"/>
      <c r="CG333" s="755"/>
      <c r="CH333" s="758"/>
      <c r="CI333" s="755"/>
      <c r="CJ333" s="755"/>
      <c r="CK333" s="755"/>
      <c r="CL333" s="755"/>
      <c r="CM333" s="755"/>
      <c r="CN333" s="758"/>
      <c r="CO333" s="755"/>
      <c r="CP333" s="755"/>
      <c r="CQ333" s="755"/>
      <c r="CR333" s="755"/>
      <c r="CS333" s="755"/>
      <c r="CT333" s="758"/>
      <c r="CU333" s="748"/>
      <c r="CV333" s="748"/>
      <c r="CW333" s="748"/>
      <c r="CX333" s="748"/>
      <c r="CY333" s="768"/>
      <c r="CZ333" s="758"/>
      <c r="DA333" s="252"/>
      <c r="DB333" s="252"/>
      <c r="DC333" s="252"/>
      <c r="DD333" s="748"/>
      <c r="DE333" s="767"/>
      <c r="DF333" s="767"/>
      <c r="DG333" s="758"/>
      <c r="DH333" s="787"/>
      <c r="DI333" s="748"/>
      <c r="DJ333" s="748"/>
      <c r="DK333" s="748"/>
      <c r="DL333" s="748"/>
      <c r="DM333" s="748"/>
      <c r="DN333" s="767"/>
      <c r="DO333" s="767"/>
      <c r="DP333" s="767"/>
      <c r="DQ333" s="768"/>
      <c r="DR333" s="767"/>
      <c r="DS333" s="767"/>
      <c r="DT333" s="755"/>
      <c r="DU333" s="755"/>
      <c r="DV333" s="755"/>
      <c r="EA333" s="5"/>
      <c r="EB333" s="5"/>
      <c r="EC333" s="5"/>
      <c r="ED333" s="5"/>
      <c r="EE333" s="5"/>
      <c r="EH333" s="252"/>
      <c r="EI333" s="279"/>
      <c r="EJ333" s="252"/>
      <c r="EK333" s="252"/>
      <c r="EL333" s="252"/>
      <c r="EM333" s="5"/>
      <c r="EN333" s="5"/>
      <c r="EO333" s="5"/>
      <c r="ER333" s="5"/>
      <c r="ES333" s="5"/>
      <c r="ET333" s="59"/>
      <c r="EZ333" s="5"/>
      <c r="FA333" s="5"/>
      <c r="FG333" s="61"/>
      <c r="FH333" s="56"/>
      <c r="FI333" s="56"/>
      <c r="FJ333" s="56"/>
    </row>
    <row r="334" spans="1:172" ht="14.25" customHeight="1" x14ac:dyDescent="0.15">
      <c r="A334" s="2352" t="str">
        <f t="shared" si="3"/>
        <v>豊水数量</v>
      </c>
      <c r="B334" s="250" t="s">
        <v>72</v>
      </c>
      <c r="C334" s="394" t="s">
        <v>93</v>
      </c>
      <c r="D334" s="917">
        <v>0</v>
      </c>
      <c r="E334" s="1045">
        <v>0</v>
      </c>
      <c r="F334" s="1046">
        <v>0</v>
      </c>
      <c r="G334" s="924">
        <v>0</v>
      </c>
      <c r="H334" s="1045">
        <v>0</v>
      </c>
      <c r="I334" s="1046">
        <v>0</v>
      </c>
      <c r="J334" s="1042">
        <v>0</v>
      </c>
      <c r="K334" s="1045">
        <v>0</v>
      </c>
      <c r="L334" s="1046">
        <v>0</v>
      </c>
      <c r="M334" s="1042">
        <v>0</v>
      </c>
      <c r="N334" s="1045">
        <v>0</v>
      </c>
      <c r="O334" s="1046">
        <v>0</v>
      </c>
      <c r="P334" s="1042" t="s">
        <v>432</v>
      </c>
      <c r="Q334" s="1045">
        <v>0</v>
      </c>
      <c r="R334" s="1046">
        <v>0</v>
      </c>
      <c r="S334" s="1042">
        <v>0</v>
      </c>
      <c r="T334" s="1045">
        <v>0</v>
      </c>
      <c r="U334" s="1106"/>
      <c r="V334" s="1042"/>
      <c r="W334" s="1045"/>
      <c r="X334" s="1107"/>
      <c r="Y334" s="1042"/>
      <c r="Z334" s="926"/>
      <c r="AA334" s="923"/>
      <c r="AB334" s="927"/>
      <c r="AC334" s="926"/>
      <c r="AD334" s="922"/>
      <c r="AE334" s="920"/>
      <c r="AF334" s="926"/>
      <c r="AG334" s="922"/>
      <c r="AH334" s="1042"/>
      <c r="AI334" s="1045"/>
      <c r="AJ334" s="1046"/>
      <c r="AK334" s="1042"/>
      <c r="AL334" s="1045"/>
      <c r="AM334" s="928"/>
      <c r="AO334" s="59"/>
      <c r="AP334" s="55"/>
      <c r="AR334" s="1577"/>
      <c r="AS334" s="1577"/>
      <c r="AT334" s="1577"/>
      <c r="AU334" s="1577"/>
      <c r="AV334" s="1575"/>
      <c r="AX334" s="767"/>
      <c r="AY334" s="767"/>
      <c r="AZ334" s="767"/>
      <c r="BA334" s="767"/>
      <c r="BB334" s="768"/>
      <c r="BC334" s="768"/>
      <c r="BD334" s="787"/>
      <c r="BE334" s="770"/>
      <c r="BF334" s="778"/>
      <c r="BG334" s="768"/>
      <c r="BH334" s="767"/>
      <c r="BI334" s="758"/>
      <c r="BJ334" s="758"/>
      <c r="BK334" s="755"/>
      <c r="BL334" s="755"/>
      <c r="BM334" s="755"/>
      <c r="BN334" s="755"/>
      <c r="BO334" s="755"/>
      <c r="BP334" s="787"/>
      <c r="BQ334" s="767"/>
      <c r="BR334" s="767"/>
      <c r="BS334" s="767"/>
      <c r="BT334" s="767"/>
      <c r="BU334" s="252"/>
      <c r="BV334" s="758"/>
      <c r="BW334" s="767"/>
      <c r="BX334" s="748"/>
      <c r="BY334" s="748"/>
      <c r="BZ334" s="767"/>
      <c r="CA334" s="252"/>
      <c r="CB334" s="787"/>
      <c r="CC334" s="755"/>
      <c r="CD334" s="755"/>
      <c r="CE334" s="755"/>
      <c r="CF334" s="755"/>
      <c r="CG334" s="755"/>
      <c r="CH334" s="758"/>
      <c r="CI334" s="755"/>
      <c r="CJ334" s="755"/>
      <c r="CK334" s="755"/>
      <c r="CL334" s="755"/>
      <c r="CM334" s="755"/>
      <c r="CN334" s="748"/>
      <c r="CO334" s="755"/>
      <c r="CP334" s="755"/>
      <c r="CQ334" s="755"/>
      <c r="CR334" s="755"/>
      <c r="CS334" s="755"/>
      <c r="CT334" s="787"/>
      <c r="CU334" s="755"/>
      <c r="CV334" s="755"/>
      <c r="CW334" s="755"/>
      <c r="CX334" s="755"/>
      <c r="CY334" s="755"/>
      <c r="CZ334" s="787"/>
      <c r="DA334" s="767"/>
      <c r="DB334" s="767"/>
      <c r="DC334" s="767"/>
      <c r="DD334" s="252"/>
      <c r="DE334" s="768"/>
      <c r="DF334" s="767"/>
      <c r="DG334" s="748"/>
      <c r="DH334" s="758"/>
      <c r="DI334" s="758"/>
      <c r="DJ334" s="758"/>
      <c r="DK334" s="768"/>
      <c r="DL334" s="758"/>
      <c r="DM334" s="758"/>
      <c r="DN334" s="787"/>
      <c r="DO334" s="748"/>
      <c r="DP334" s="748"/>
      <c r="DQ334" s="748"/>
      <c r="DR334" s="767"/>
      <c r="DS334" s="758"/>
      <c r="DT334" s="767"/>
      <c r="DU334" s="767"/>
      <c r="DV334" s="767"/>
      <c r="DW334" s="768"/>
      <c r="DX334" s="768"/>
      <c r="DY334" s="748"/>
      <c r="DZ334" s="755"/>
      <c r="EA334" s="755"/>
      <c r="EB334" s="755"/>
      <c r="EG334" s="5"/>
      <c r="EH334" s="5"/>
      <c r="EI334" s="5"/>
      <c r="EJ334" s="5"/>
      <c r="EK334" s="5"/>
      <c r="EN334" s="5"/>
      <c r="EO334" s="279"/>
      <c r="EP334" s="252"/>
      <c r="EQ334" s="252"/>
      <c r="ER334" s="252"/>
      <c r="ES334" s="252"/>
      <c r="ET334" s="5"/>
      <c r="EU334" s="59"/>
      <c r="EV334" s="61"/>
      <c r="EW334" s="61"/>
      <c r="EX334" s="5"/>
      <c r="EY334" s="5"/>
      <c r="EZ334" s="59"/>
      <c r="FC334" s="5"/>
      <c r="FD334" s="5"/>
      <c r="FF334" s="5"/>
      <c r="FG334" s="5"/>
      <c r="FI334" s="252"/>
      <c r="FJ334" s="252"/>
      <c r="FK334" s="56"/>
    </row>
    <row r="335" spans="1:172" ht="14.25" customHeight="1" x14ac:dyDescent="0.15">
      <c r="A335" s="2352" t="str">
        <f t="shared" si="3"/>
        <v>豊水金額</v>
      </c>
      <c r="B335" s="2350" t="str">
        <f>B334</f>
        <v>豊水</v>
      </c>
      <c r="C335" s="395" t="s">
        <v>94</v>
      </c>
      <c r="D335" s="929">
        <v>0</v>
      </c>
      <c r="E335" s="1048">
        <v>0</v>
      </c>
      <c r="F335" s="1049">
        <v>0</v>
      </c>
      <c r="G335" s="936">
        <v>0</v>
      </c>
      <c r="H335" s="1048">
        <v>0</v>
      </c>
      <c r="I335" s="1049">
        <v>0</v>
      </c>
      <c r="J335" s="1043">
        <v>0</v>
      </c>
      <c r="K335" s="1048">
        <v>0</v>
      </c>
      <c r="L335" s="1049">
        <v>0</v>
      </c>
      <c r="M335" s="1043">
        <v>0</v>
      </c>
      <c r="N335" s="1048">
        <v>0</v>
      </c>
      <c r="O335" s="1049">
        <v>0</v>
      </c>
      <c r="P335" s="1043" t="s">
        <v>432</v>
      </c>
      <c r="Q335" s="1048">
        <v>0</v>
      </c>
      <c r="R335" s="1049">
        <v>0</v>
      </c>
      <c r="S335" s="1043">
        <v>0</v>
      </c>
      <c r="T335" s="1048">
        <v>0</v>
      </c>
      <c r="U335" s="1108"/>
      <c r="V335" s="1043"/>
      <c r="W335" s="1048"/>
      <c r="X335" s="1109"/>
      <c r="Y335" s="1043"/>
      <c r="Z335" s="938"/>
      <c r="AA335" s="935"/>
      <c r="AB335" s="939"/>
      <c r="AC335" s="930"/>
      <c r="AD335" s="934"/>
      <c r="AE335" s="932"/>
      <c r="AF335" s="938"/>
      <c r="AG335" s="934"/>
      <c r="AH335" s="1043"/>
      <c r="AI335" s="1048"/>
      <c r="AJ335" s="1049"/>
      <c r="AK335" s="1043"/>
      <c r="AL335" s="1048"/>
      <c r="AM335" s="940"/>
      <c r="AO335" s="59"/>
      <c r="AP335" s="55"/>
      <c r="AR335" s="1577"/>
      <c r="AS335" s="1577"/>
      <c r="AT335" s="1577"/>
      <c r="AU335" s="1577"/>
      <c r="AV335" s="1577"/>
      <c r="AY335" s="748"/>
      <c r="AZ335" s="748"/>
      <c r="BA335" s="748"/>
      <c r="BB335" s="767"/>
      <c r="BC335" s="252"/>
      <c r="BD335" s="758"/>
      <c r="BE335" s="770"/>
      <c r="BF335" s="778"/>
      <c r="BG335" s="768"/>
      <c r="BH335" s="767"/>
      <c r="BI335" s="758"/>
      <c r="BJ335" s="758"/>
      <c r="BK335" s="748"/>
      <c r="BL335" s="748"/>
      <c r="BM335" s="748"/>
      <c r="BN335" s="252"/>
      <c r="BO335" s="755"/>
      <c r="BP335" s="758"/>
      <c r="BQ335" s="767"/>
      <c r="BR335" s="767"/>
      <c r="BS335" s="767"/>
      <c r="BT335" s="767"/>
      <c r="BU335" s="252"/>
      <c r="BV335" s="787"/>
      <c r="BW335" s="252"/>
      <c r="BX335" s="755"/>
      <c r="BY335" s="755"/>
      <c r="BZ335" s="755"/>
      <c r="CA335" s="755"/>
      <c r="CB335" s="748"/>
      <c r="CC335" s="755"/>
      <c r="CD335" s="755"/>
      <c r="CE335" s="755"/>
      <c r="CF335" s="755"/>
      <c r="CG335" s="755"/>
      <c r="CH335" s="758"/>
      <c r="CI335" s="755"/>
      <c r="CJ335" s="755"/>
      <c r="CK335" s="755"/>
      <c r="CL335" s="755"/>
      <c r="CM335" s="755"/>
      <c r="CN335" s="758"/>
      <c r="CO335" s="755"/>
      <c r="CP335" s="756"/>
      <c r="CQ335" s="768"/>
      <c r="CR335" s="767"/>
      <c r="CS335" s="252"/>
      <c r="CT335" s="748"/>
      <c r="CU335" s="758"/>
      <c r="CV335" s="748"/>
      <c r="CW335" s="748"/>
      <c r="CX335" s="748"/>
      <c r="CY335" s="748"/>
      <c r="CZ335" s="748"/>
      <c r="DA335" s="758"/>
      <c r="DB335" s="767"/>
      <c r="DC335" s="767"/>
      <c r="DD335" s="767"/>
      <c r="DE335" s="767"/>
      <c r="DF335" s="252"/>
      <c r="DG335" s="758"/>
      <c r="DH335" s="758"/>
      <c r="DI335" s="758"/>
      <c r="DJ335" s="758"/>
      <c r="DK335" s="768"/>
      <c r="DL335" s="768"/>
      <c r="DM335" s="787"/>
      <c r="DN335" s="758"/>
      <c r="DO335" s="767"/>
      <c r="DP335" s="767"/>
      <c r="DQ335" s="767"/>
      <c r="DR335" s="768"/>
      <c r="DS335" s="767"/>
      <c r="DT335" s="755"/>
      <c r="DU335" s="755"/>
      <c r="DV335" s="755"/>
      <c r="DW335" s="755"/>
      <c r="DX335" s="755"/>
      <c r="DY335" s="767"/>
      <c r="DZ335" s="755"/>
      <c r="EA335" s="755"/>
      <c r="EB335" s="755"/>
      <c r="EF335" s="279"/>
      <c r="EG335" s="5"/>
      <c r="EH335" s="5"/>
      <c r="EI335" s="252"/>
      <c r="EJ335" s="5"/>
      <c r="EK335" s="5"/>
      <c r="EN335" s="252"/>
      <c r="EO335" s="279"/>
      <c r="EP335" s="252"/>
      <c r="EQ335" s="252"/>
      <c r="ER335" s="252"/>
      <c r="ES335" s="252"/>
      <c r="ET335" s="5"/>
      <c r="EU335" s="59"/>
      <c r="EV335" s="61"/>
      <c r="EW335" s="61"/>
      <c r="EX335" s="5"/>
      <c r="EY335" s="5"/>
      <c r="EZ335" s="5"/>
      <c r="FB335" s="5"/>
      <c r="FC335" s="5"/>
      <c r="FD335" s="5"/>
      <c r="FI335" s="252"/>
      <c r="FJ335" s="252"/>
      <c r="FK335" s="56"/>
    </row>
    <row r="336" spans="1:172" ht="14.25" customHeight="1" x14ac:dyDescent="0.15">
      <c r="A336" s="2352" t="str">
        <f t="shared" si="3"/>
        <v>豊水価格</v>
      </c>
      <c r="B336" s="2351" t="str">
        <f>B334</f>
        <v>豊水</v>
      </c>
      <c r="C336" s="417" t="s">
        <v>96</v>
      </c>
      <c r="D336" s="941">
        <v>0</v>
      </c>
      <c r="E336" s="1051">
        <v>0</v>
      </c>
      <c r="F336" s="1052">
        <v>0</v>
      </c>
      <c r="G336" s="948">
        <v>0</v>
      </c>
      <c r="H336" s="1051">
        <v>0</v>
      </c>
      <c r="I336" s="1052">
        <v>0</v>
      </c>
      <c r="J336" s="1044">
        <v>0</v>
      </c>
      <c r="K336" s="1051">
        <v>0</v>
      </c>
      <c r="L336" s="1052">
        <v>0</v>
      </c>
      <c r="M336" s="1044">
        <v>0</v>
      </c>
      <c r="N336" s="1051">
        <v>0</v>
      </c>
      <c r="O336" s="1052">
        <v>0</v>
      </c>
      <c r="P336" s="1044" t="s">
        <v>432</v>
      </c>
      <c r="Q336" s="1051">
        <v>0</v>
      </c>
      <c r="R336" s="1052">
        <v>0</v>
      </c>
      <c r="S336" s="1044">
        <v>0</v>
      </c>
      <c r="T336" s="1051">
        <v>0</v>
      </c>
      <c r="U336" s="1110"/>
      <c r="V336" s="1044"/>
      <c r="W336" s="1051"/>
      <c r="X336" s="1105"/>
      <c r="Y336" s="1044"/>
      <c r="Z336" s="949"/>
      <c r="AA336" s="947"/>
      <c r="AB336" s="950"/>
      <c r="AC336" s="942"/>
      <c r="AD336" s="946"/>
      <c r="AE336" s="944"/>
      <c r="AF336" s="949"/>
      <c r="AG336" s="946"/>
      <c r="AH336" s="1044"/>
      <c r="AI336" s="1051"/>
      <c r="AJ336" s="1052"/>
      <c r="AK336" s="1044"/>
      <c r="AL336" s="1051"/>
      <c r="AM336" s="951"/>
      <c r="AO336" s="59"/>
      <c r="AP336" s="55"/>
      <c r="AQ336" s="784"/>
      <c r="AR336" s="1577"/>
      <c r="AS336" s="1577"/>
      <c r="AT336" s="1577"/>
      <c r="AU336" s="1577"/>
      <c r="AV336" s="1577"/>
      <c r="AW336" s="787"/>
      <c r="AY336" s="252"/>
      <c r="AZ336" s="252"/>
      <c r="BA336" s="252"/>
      <c r="BB336" s="768"/>
      <c r="BC336" s="768"/>
      <c r="BD336" s="758"/>
      <c r="BE336" s="767"/>
      <c r="BF336" s="767"/>
      <c r="BG336" s="767"/>
      <c r="BH336" s="767"/>
      <c r="BI336" s="758"/>
      <c r="BJ336" s="787"/>
      <c r="BK336" s="748"/>
      <c r="BL336" s="748"/>
      <c r="BM336" s="748"/>
      <c r="BN336" s="767"/>
      <c r="BO336" s="748"/>
      <c r="BP336" s="758"/>
      <c r="BQ336" s="767"/>
      <c r="BR336" s="767"/>
      <c r="BS336" s="767"/>
      <c r="BT336" s="767"/>
      <c r="BU336" s="252"/>
      <c r="BV336" s="758"/>
      <c r="BW336" s="252"/>
      <c r="BX336" s="767"/>
      <c r="BY336" s="767"/>
      <c r="BZ336" s="767"/>
      <c r="CA336" s="767"/>
      <c r="CB336" s="787"/>
      <c r="CC336" s="767"/>
      <c r="CD336" s="767"/>
      <c r="CE336" s="767"/>
      <c r="CF336" s="767"/>
      <c r="CG336" s="767"/>
      <c r="CH336" s="758"/>
      <c r="CI336" s="770"/>
      <c r="CJ336" s="778"/>
      <c r="CK336" s="768"/>
      <c r="CL336" s="748"/>
      <c r="CM336" s="748"/>
      <c r="CN336" s="748"/>
      <c r="CO336" s="755"/>
      <c r="CP336" s="755"/>
      <c r="CQ336" s="755"/>
      <c r="CR336" s="755"/>
      <c r="CS336" s="755"/>
      <c r="CT336" s="758"/>
      <c r="CU336" s="755"/>
      <c r="CV336" s="755"/>
      <c r="CW336" s="755"/>
      <c r="CX336" s="755"/>
      <c r="CY336" s="755"/>
      <c r="CZ336" s="767"/>
      <c r="DA336" s="758"/>
      <c r="DB336" s="767"/>
      <c r="DC336" s="767"/>
      <c r="DD336" s="767"/>
      <c r="DE336" s="767"/>
      <c r="DF336" s="252"/>
      <c r="DG336" s="758"/>
      <c r="DH336" s="764"/>
      <c r="DI336" s="764"/>
      <c r="DJ336" s="764"/>
      <c r="DK336" s="768"/>
      <c r="DL336" s="768"/>
      <c r="DM336" s="787"/>
      <c r="DN336" s="787"/>
      <c r="DO336" s="748"/>
      <c r="DP336" s="748"/>
      <c r="DQ336" s="748"/>
      <c r="DR336" s="748"/>
      <c r="DS336" s="767"/>
      <c r="DT336" s="770"/>
      <c r="DU336" s="770"/>
      <c r="DV336" s="770"/>
      <c r="DW336" s="565"/>
      <c r="DX336" s="565"/>
      <c r="DY336" s="5"/>
      <c r="EE336" s="5"/>
      <c r="EH336" s="252"/>
      <c r="EI336" s="279"/>
      <c r="EJ336" s="252"/>
      <c r="EK336" s="252"/>
      <c r="EL336" s="252"/>
      <c r="EM336" s="252"/>
      <c r="EN336" s="59"/>
      <c r="EO336" s="59"/>
      <c r="EP336" s="5"/>
      <c r="ER336" s="5"/>
      <c r="ES336" s="5"/>
      <c r="ET336" s="5"/>
      <c r="EW336" s="5"/>
      <c r="EX336" s="5"/>
      <c r="EY336" s="252"/>
      <c r="EZ336" s="5"/>
      <c r="FB336" s="59"/>
      <c r="FC336" s="252"/>
      <c r="FD336" s="252"/>
    </row>
    <row r="337" spans="1:186" ht="14.25" customHeight="1" x14ac:dyDescent="0.15">
      <c r="A337" s="2352" t="str">
        <f t="shared" si="3"/>
        <v>新高数量</v>
      </c>
      <c r="B337" s="250" t="s">
        <v>74</v>
      </c>
      <c r="C337" s="394" t="s">
        <v>93</v>
      </c>
      <c r="D337" s="917">
        <v>0</v>
      </c>
      <c r="E337" s="1045">
        <v>0</v>
      </c>
      <c r="F337" s="1046">
        <v>0</v>
      </c>
      <c r="G337" s="924">
        <v>0</v>
      </c>
      <c r="H337" s="1045">
        <v>0</v>
      </c>
      <c r="I337" s="1046">
        <v>0</v>
      </c>
      <c r="J337" s="1042">
        <v>0</v>
      </c>
      <c r="K337" s="1045">
        <v>0</v>
      </c>
      <c r="L337" s="1046">
        <v>0</v>
      </c>
      <c r="M337" s="1042">
        <v>0</v>
      </c>
      <c r="N337" s="1045">
        <v>0</v>
      </c>
      <c r="O337" s="1046">
        <v>0</v>
      </c>
      <c r="P337" s="1042" t="s">
        <v>432</v>
      </c>
      <c r="Q337" s="1045">
        <v>0</v>
      </c>
      <c r="R337" s="1046">
        <v>0</v>
      </c>
      <c r="S337" s="1042">
        <v>0</v>
      </c>
      <c r="T337" s="1045">
        <v>0</v>
      </c>
      <c r="U337" s="1046"/>
      <c r="V337" s="1042"/>
      <c r="W337" s="1045"/>
      <c r="X337" s="1107"/>
      <c r="Y337" s="1042"/>
      <c r="Z337" s="1045"/>
      <c r="AA337" s="1107"/>
      <c r="AB337" s="927"/>
      <c r="AC337" s="926"/>
      <c r="AD337" s="922"/>
      <c r="AE337" s="920"/>
      <c r="AF337" s="926"/>
      <c r="AG337" s="919"/>
      <c r="AH337" s="920"/>
      <c r="AI337" s="1045"/>
      <c r="AJ337" s="1046"/>
      <c r="AK337" s="1042"/>
      <c r="AL337" s="1045"/>
      <c r="AM337" s="928"/>
      <c r="AO337" s="59"/>
      <c r="AP337" s="55"/>
      <c r="AU337" s="1577"/>
      <c r="AV337" s="1577"/>
      <c r="AY337" s="748"/>
      <c r="AZ337" s="748"/>
      <c r="BA337" s="748"/>
      <c r="BB337" s="767"/>
      <c r="BC337" s="748"/>
      <c r="BD337" s="787"/>
      <c r="BE337" s="767"/>
      <c r="BF337" s="767"/>
      <c r="BG337" s="767"/>
      <c r="BH337" s="767"/>
      <c r="BI337" s="252"/>
      <c r="BJ337" s="758"/>
      <c r="BK337" s="252"/>
      <c r="BL337" s="767"/>
      <c r="BM337" s="767"/>
      <c r="BN337" s="748"/>
      <c r="BO337" s="252"/>
      <c r="BP337" s="758"/>
      <c r="BQ337" s="748"/>
      <c r="BR337" s="748"/>
      <c r="BS337" s="748"/>
      <c r="BT337" s="767"/>
      <c r="BU337" s="767"/>
      <c r="BV337" s="748"/>
      <c r="BW337" s="767"/>
      <c r="BX337" s="767"/>
      <c r="BY337" s="767"/>
      <c r="BZ337" s="748"/>
      <c r="CA337" s="767"/>
      <c r="CB337" s="767"/>
      <c r="CC337" s="748"/>
      <c r="CD337" s="755"/>
      <c r="CE337" s="756"/>
      <c r="CF337" s="768"/>
      <c r="CG337" s="787"/>
      <c r="CH337" s="758"/>
      <c r="CI337" s="758"/>
      <c r="CJ337" s="787"/>
      <c r="CK337" s="748"/>
      <c r="CL337" s="748"/>
      <c r="CM337" s="748"/>
      <c r="CN337" s="767"/>
      <c r="CO337" s="758"/>
      <c r="CP337" s="767"/>
      <c r="CQ337" s="767"/>
      <c r="CR337" s="767"/>
      <c r="CS337" s="768"/>
      <c r="CT337" s="768"/>
      <c r="CU337" s="748"/>
      <c r="CV337" s="770"/>
      <c r="CW337" s="770"/>
      <c r="CX337" s="770"/>
      <c r="CY337" s="565"/>
      <c r="CZ337" s="565"/>
      <c r="DA337" s="101"/>
      <c r="DG337" s="5"/>
      <c r="DH337" s="5"/>
      <c r="DK337" s="5"/>
      <c r="DL337" s="279"/>
      <c r="DM337" s="252"/>
      <c r="DN337" s="252"/>
      <c r="DO337" s="252"/>
      <c r="DP337" s="59"/>
      <c r="DQ337" s="5"/>
      <c r="DR337" s="5"/>
      <c r="DU337" s="5"/>
      <c r="DV337" s="5"/>
      <c r="DW337" s="5"/>
      <c r="DY337" s="5"/>
      <c r="DZ337" s="5"/>
      <c r="EA337" s="5"/>
      <c r="EC337" s="5"/>
      <c r="EE337" s="59"/>
    </row>
    <row r="338" spans="1:186" ht="14.25" customHeight="1" x14ac:dyDescent="0.15">
      <c r="A338" s="2352" t="str">
        <f t="shared" si="3"/>
        <v>新高金額</v>
      </c>
      <c r="B338" s="2350" t="str">
        <f>B337</f>
        <v>新高</v>
      </c>
      <c r="C338" s="395" t="s">
        <v>94</v>
      </c>
      <c r="D338" s="929">
        <v>0</v>
      </c>
      <c r="E338" s="1048">
        <v>0</v>
      </c>
      <c r="F338" s="1049">
        <v>0</v>
      </c>
      <c r="G338" s="936">
        <v>0</v>
      </c>
      <c r="H338" s="1048">
        <v>0</v>
      </c>
      <c r="I338" s="1049">
        <v>0</v>
      </c>
      <c r="J338" s="1043">
        <v>0</v>
      </c>
      <c r="K338" s="1048">
        <v>0</v>
      </c>
      <c r="L338" s="1049">
        <v>0</v>
      </c>
      <c r="M338" s="1043">
        <v>0</v>
      </c>
      <c r="N338" s="1048">
        <v>0</v>
      </c>
      <c r="O338" s="1049">
        <v>0</v>
      </c>
      <c r="P338" s="1043" t="s">
        <v>432</v>
      </c>
      <c r="Q338" s="1048">
        <v>0</v>
      </c>
      <c r="R338" s="1049">
        <v>0</v>
      </c>
      <c r="S338" s="1043">
        <v>0</v>
      </c>
      <c r="T338" s="1048">
        <v>0</v>
      </c>
      <c r="U338" s="1049"/>
      <c r="V338" s="1043"/>
      <c r="W338" s="1048"/>
      <c r="X338" s="1109"/>
      <c r="Y338" s="1043"/>
      <c r="Z338" s="1048"/>
      <c r="AA338" s="1109"/>
      <c r="AB338" s="939"/>
      <c r="AC338" s="930"/>
      <c r="AD338" s="934"/>
      <c r="AE338" s="932"/>
      <c r="AF338" s="938"/>
      <c r="AG338" s="931"/>
      <c r="AH338" s="932"/>
      <c r="AI338" s="1048"/>
      <c r="AJ338" s="1049"/>
      <c r="AK338" s="1043"/>
      <c r="AL338" s="1048"/>
      <c r="AM338" s="940"/>
      <c r="AP338" s="2"/>
      <c r="AR338" s="1576"/>
      <c r="AS338" s="1576"/>
      <c r="AT338" s="1576"/>
      <c r="AV338" s="1577"/>
      <c r="AX338" s="767"/>
      <c r="AY338" s="252"/>
      <c r="AZ338" s="252"/>
      <c r="BA338" s="252"/>
      <c r="BB338" s="748"/>
      <c r="BC338" s="767"/>
      <c r="BD338" s="787"/>
      <c r="BE338" s="767"/>
      <c r="BF338" s="767"/>
      <c r="BG338" s="767"/>
      <c r="BH338" s="768"/>
      <c r="BI338" s="748"/>
      <c r="BJ338" s="758"/>
      <c r="BK338" s="748"/>
      <c r="BL338" s="748"/>
      <c r="BM338" s="748"/>
      <c r="BN338" s="767"/>
      <c r="BO338" s="767"/>
      <c r="BP338" s="758"/>
      <c r="BQ338" s="755"/>
      <c r="BR338" s="756"/>
      <c r="BS338" s="757"/>
      <c r="BT338" s="757"/>
      <c r="BU338" s="757"/>
      <c r="BV338" s="758"/>
      <c r="BW338" s="767"/>
      <c r="BX338" s="767"/>
      <c r="BY338" s="767"/>
      <c r="BZ338" s="768"/>
      <c r="CA338" s="767"/>
      <c r="CB338" s="758"/>
      <c r="CC338" s="767"/>
      <c r="CD338" s="1344"/>
      <c r="CE338" s="767"/>
      <c r="CF338" s="767"/>
      <c r="CG338" s="252"/>
      <c r="CH338" s="758"/>
      <c r="CI338" s="770"/>
      <c r="CJ338" s="252"/>
      <c r="CK338" s="252"/>
      <c r="CL338" s="748"/>
      <c r="CM338" s="252"/>
      <c r="CN338" s="758"/>
      <c r="CO338" s="770"/>
      <c r="CP338" s="778"/>
      <c r="CQ338" s="768"/>
      <c r="CR338" s="748"/>
      <c r="CS338" s="748"/>
      <c r="CT338" s="758"/>
      <c r="CU338" s="770"/>
      <c r="CV338" s="778"/>
      <c r="CW338" s="768"/>
      <c r="CX338" s="748"/>
      <c r="CY338" s="748"/>
      <c r="CZ338" s="758"/>
      <c r="DA338" s="755"/>
      <c r="DB338" s="755"/>
      <c r="DC338" s="755"/>
      <c r="DD338" s="755"/>
      <c r="DE338" s="755"/>
      <c r="DF338" s="758"/>
      <c r="DG338" s="767"/>
      <c r="DH338" s="767"/>
      <c r="DI338" s="767"/>
      <c r="DJ338" s="252"/>
      <c r="DK338" s="767"/>
      <c r="DL338" s="758"/>
      <c r="DM338" s="767"/>
      <c r="DN338" s="767"/>
      <c r="DO338" s="767"/>
      <c r="DP338" s="768"/>
      <c r="DQ338" s="767"/>
      <c r="DR338" s="767"/>
      <c r="DS338" s="5"/>
      <c r="DT338" s="5"/>
      <c r="DU338" s="5"/>
      <c r="DV338" s="5"/>
      <c r="DW338" s="5"/>
      <c r="DX338" s="5"/>
      <c r="DY338" s="758"/>
      <c r="DZ338" s="748"/>
      <c r="EA338" s="748"/>
      <c r="EB338" s="748"/>
      <c r="EC338" s="748"/>
      <c r="ED338" s="767"/>
      <c r="EE338" s="748"/>
      <c r="EF338" s="755"/>
      <c r="EG338" s="755"/>
      <c r="EH338" s="755"/>
      <c r="EI338" s="755"/>
      <c r="EJ338" s="755"/>
      <c r="EK338" s="748"/>
      <c r="EL338" s="758"/>
      <c r="EM338" s="758"/>
      <c r="EN338" s="758"/>
      <c r="EO338" s="748"/>
      <c r="EP338" s="748"/>
      <c r="EQ338" s="748"/>
      <c r="ER338" s="748"/>
      <c r="ES338" s="748"/>
      <c r="ET338" s="748"/>
      <c r="EU338" s="748"/>
      <c r="EV338" s="748"/>
      <c r="EW338" s="758"/>
      <c r="EX338" s="755"/>
      <c r="EY338" s="756"/>
      <c r="EZ338" s="757"/>
      <c r="FA338" s="748"/>
      <c r="FB338" s="748"/>
      <c r="FC338" s="767"/>
      <c r="FD338" s="767"/>
      <c r="FE338" s="770"/>
      <c r="FF338" s="770"/>
      <c r="FG338" s="576"/>
      <c r="FH338" s="279"/>
      <c r="FI338" s="5"/>
      <c r="FL338" s="59"/>
      <c r="FM338" s="5"/>
      <c r="FN338" s="5"/>
      <c r="FQ338" s="5"/>
      <c r="FR338" s="5"/>
      <c r="FS338" s="5"/>
      <c r="FV338" s="5"/>
      <c r="FW338" s="252"/>
      <c r="FY338" s="5"/>
      <c r="GB338" s="20"/>
      <c r="GC338" s="20"/>
      <c r="GD338" s="20"/>
    </row>
    <row r="339" spans="1:186" ht="14.25" customHeight="1" x14ac:dyDescent="0.15">
      <c r="A339" s="2352" t="str">
        <f t="shared" si="3"/>
        <v>新高価格</v>
      </c>
      <c r="B339" s="2351" t="str">
        <f>B337</f>
        <v>新高</v>
      </c>
      <c r="C339" s="417" t="s">
        <v>96</v>
      </c>
      <c r="D339" s="941">
        <v>0</v>
      </c>
      <c r="E339" s="1051">
        <v>0</v>
      </c>
      <c r="F339" s="1052">
        <v>0</v>
      </c>
      <c r="G339" s="948">
        <v>0</v>
      </c>
      <c r="H339" s="1051">
        <v>0</v>
      </c>
      <c r="I339" s="1052">
        <v>0</v>
      </c>
      <c r="J339" s="1044">
        <v>0</v>
      </c>
      <c r="K339" s="1051">
        <v>0</v>
      </c>
      <c r="L339" s="1052">
        <v>0</v>
      </c>
      <c r="M339" s="1044">
        <v>0</v>
      </c>
      <c r="N339" s="1051">
        <v>0</v>
      </c>
      <c r="O339" s="1052">
        <v>0</v>
      </c>
      <c r="P339" s="1044" t="s">
        <v>432</v>
      </c>
      <c r="Q339" s="1051">
        <v>0</v>
      </c>
      <c r="R339" s="1052">
        <v>0</v>
      </c>
      <c r="S339" s="1044">
        <v>0</v>
      </c>
      <c r="T339" s="1051">
        <v>0</v>
      </c>
      <c r="U339" s="1052"/>
      <c r="V339" s="1044"/>
      <c r="W339" s="1051"/>
      <c r="X339" s="1105"/>
      <c r="Y339" s="1044"/>
      <c r="Z339" s="1051"/>
      <c r="AA339" s="1105"/>
      <c r="AB339" s="950"/>
      <c r="AC339" s="942"/>
      <c r="AD339" s="946"/>
      <c r="AE339" s="944"/>
      <c r="AF339" s="949"/>
      <c r="AG339" s="943"/>
      <c r="AH339" s="944"/>
      <c r="AI339" s="1051"/>
      <c r="AJ339" s="1052"/>
      <c r="AK339" s="1044"/>
      <c r="AL339" s="1051"/>
      <c r="AM339" s="951"/>
      <c r="AO339" s="59"/>
      <c r="AP339" s="59"/>
      <c r="AQ339" s="784"/>
      <c r="AR339" s="1576"/>
      <c r="AS339" s="1576"/>
      <c r="AT339" s="1576"/>
      <c r="AU339" s="1576"/>
      <c r="AW339" s="787"/>
      <c r="AX339" s="767"/>
      <c r="AY339" s="748"/>
      <c r="AZ339" s="748"/>
      <c r="BA339" s="748"/>
      <c r="BB339" s="767"/>
      <c r="BC339" s="748"/>
      <c r="BD339" s="758"/>
      <c r="BE339" s="767"/>
      <c r="BF339" s="767"/>
      <c r="BG339" s="767"/>
      <c r="BH339" s="767"/>
      <c r="BI339" s="748"/>
      <c r="BJ339" s="787"/>
      <c r="BK339" s="41"/>
      <c r="BL339" s="41"/>
      <c r="BM339" s="41"/>
      <c r="BN339" s="41"/>
      <c r="BO339" s="41"/>
      <c r="BP339" s="787"/>
      <c r="BQ339" s="748"/>
      <c r="BR339" s="748"/>
      <c r="BS339" s="748"/>
      <c r="BT339" s="748"/>
      <c r="BU339" s="767"/>
      <c r="BV339" s="758"/>
      <c r="BW339" s="767"/>
      <c r="BX339" s="767"/>
      <c r="BY339" s="767"/>
      <c r="BZ339" s="768"/>
      <c r="CA339" s="767"/>
      <c r="CB339" s="787"/>
      <c r="CC339" s="767"/>
      <c r="CD339" s="1344"/>
      <c r="CE339" s="767"/>
      <c r="CF339" s="767"/>
      <c r="CG339" s="252"/>
      <c r="CH339" s="758"/>
      <c r="CI339" s="767"/>
      <c r="CJ339" s="767"/>
      <c r="CK339" s="767"/>
      <c r="CL339" s="767"/>
      <c r="CM339" s="767"/>
      <c r="CN339" s="758"/>
      <c r="CO339" s="767"/>
      <c r="CP339" s="252"/>
      <c r="CQ339" s="252"/>
      <c r="CR339" s="767"/>
      <c r="CS339" s="252"/>
      <c r="CT339" s="787"/>
      <c r="CU339" s="755"/>
      <c r="CV339" s="755"/>
      <c r="CW339" s="755"/>
      <c r="CX339" s="767"/>
      <c r="CY339" s="748"/>
      <c r="CZ339" s="758"/>
      <c r="DA339" s="755"/>
      <c r="DB339" s="756"/>
      <c r="DC339" s="757"/>
      <c r="DD339" s="757"/>
      <c r="DE339" s="757"/>
      <c r="DF339" s="758"/>
      <c r="DG339" s="767"/>
      <c r="DH339" s="767"/>
      <c r="DI339" s="767"/>
      <c r="DJ339" s="748"/>
      <c r="DK339" s="252"/>
      <c r="DL339" s="767"/>
      <c r="DM339" s="5"/>
      <c r="DN339" s="5"/>
      <c r="DO339" s="5"/>
      <c r="DP339" s="5"/>
      <c r="DQ339" s="5"/>
      <c r="DR339" s="5"/>
      <c r="DS339" s="758"/>
      <c r="DT339" s="252"/>
      <c r="DU339" s="252"/>
      <c r="DV339" s="252"/>
      <c r="DW339" s="767"/>
      <c r="DX339" s="252"/>
      <c r="DY339" s="758"/>
      <c r="DZ339" s="755"/>
      <c r="EA339" s="755"/>
      <c r="EB339" s="755"/>
      <c r="EC339" s="755"/>
      <c r="ED339" s="755"/>
      <c r="EE339" s="758"/>
      <c r="EF339" s="748"/>
      <c r="EG339" s="748"/>
      <c r="EH339" s="748"/>
      <c r="EI339" s="767"/>
      <c r="EJ339" s="748"/>
      <c r="EK339" s="748"/>
      <c r="EL339" s="748"/>
      <c r="EM339" s="748"/>
      <c r="EN339" s="748"/>
      <c r="EO339" s="757"/>
      <c r="EP339" s="748"/>
      <c r="EQ339" s="767"/>
      <c r="ER339" s="769"/>
      <c r="ES339" s="769"/>
      <c r="ET339" s="769"/>
      <c r="EU339" s="746"/>
      <c r="EV339" s="746"/>
      <c r="EW339" s="5"/>
    </row>
    <row r="340" spans="1:186" ht="14.25" customHeight="1" x14ac:dyDescent="0.15">
      <c r="A340" s="2352" t="str">
        <f t="shared" si="3"/>
        <v>かき類数量</v>
      </c>
      <c r="B340" s="182" t="s">
        <v>76</v>
      </c>
      <c r="C340" s="394" t="s">
        <v>93</v>
      </c>
      <c r="D340" s="917">
        <v>0</v>
      </c>
      <c r="E340" s="1045">
        <v>0</v>
      </c>
      <c r="F340" s="1046">
        <v>0</v>
      </c>
      <c r="G340" s="924">
        <v>0</v>
      </c>
      <c r="H340" s="1045">
        <v>0</v>
      </c>
      <c r="I340" s="1046">
        <v>0</v>
      </c>
      <c r="J340" s="1042">
        <v>0</v>
      </c>
      <c r="K340" s="1045">
        <v>0</v>
      </c>
      <c r="L340" s="1046">
        <v>0</v>
      </c>
      <c r="M340" s="1042">
        <v>0</v>
      </c>
      <c r="N340" s="1045">
        <v>0</v>
      </c>
      <c r="O340" s="1046">
        <v>0</v>
      </c>
      <c r="P340" s="1042">
        <v>0</v>
      </c>
      <c r="Q340" s="926">
        <v>0</v>
      </c>
      <c r="R340" s="1046">
        <v>0</v>
      </c>
      <c r="S340" s="1042">
        <v>0</v>
      </c>
      <c r="T340" s="926">
        <v>0</v>
      </c>
      <c r="U340" s="1046"/>
      <c r="V340" s="1042"/>
      <c r="W340" s="1045"/>
      <c r="X340" s="1107"/>
      <c r="Y340" s="1042"/>
      <c r="Z340" s="1045"/>
      <c r="AA340" s="1107"/>
      <c r="AB340" s="927"/>
      <c r="AC340" s="918"/>
      <c r="AD340" s="922"/>
      <c r="AE340" s="955"/>
      <c r="AF340" s="926"/>
      <c r="AG340" s="922"/>
      <c r="AH340" s="1042"/>
      <c r="AI340" s="918"/>
      <c r="AJ340" s="1046"/>
      <c r="AK340" s="1042"/>
      <c r="AL340" s="953"/>
      <c r="AM340" s="928"/>
      <c r="AO340" s="59"/>
      <c r="AP340" s="59"/>
      <c r="AR340" s="1576"/>
      <c r="AS340" s="1576"/>
      <c r="AT340" s="1576"/>
      <c r="AU340" s="1576"/>
      <c r="AV340" s="1576"/>
      <c r="AY340" s="767"/>
      <c r="AZ340" s="767"/>
      <c r="BA340" s="767"/>
      <c r="BB340" s="748"/>
      <c r="BC340" s="748"/>
      <c r="BD340" s="758"/>
      <c r="BE340" s="748"/>
      <c r="BF340" s="748"/>
      <c r="BG340" s="748"/>
      <c r="BH340" s="767"/>
      <c r="BI340" s="768"/>
      <c r="BJ340" s="758"/>
      <c r="BK340" s="252"/>
      <c r="BL340" s="252"/>
      <c r="BM340" s="252"/>
      <c r="BN340" s="767"/>
      <c r="BO340" s="758"/>
      <c r="BP340" s="758"/>
      <c r="BQ340" s="767"/>
      <c r="BR340" s="767"/>
      <c r="BS340" s="767"/>
      <c r="BT340" s="748"/>
      <c r="BU340" s="767"/>
      <c r="BV340" s="787"/>
      <c r="BW340" s="748"/>
      <c r="BX340" s="748"/>
      <c r="BY340" s="748"/>
      <c r="BZ340" s="767"/>
      <c r="CA340" s="767"/>
      <c r="CB340" s="758"/>
      <c r="CC340" s="767"/>
      <c r="CD340" s="1344"/>
      <c r="CE340" s="767"/>
      <c r="CF340" s="767"/>
      <c r="CG340" s="252"/>
      <c r="CH340" s="787"/>
      <c r="CI340" s="767"/>
      <c r="CJ340" s="767"/>
      <c r="CK340" s="767"/>
      <c r="CL340" s="252"/>
      <c r="CM340" s="767"/>
      <c r="CN340" s="748"/>
      <c r="CO340" s="767"/>
      <c r="CP340" s="252"/>
      <c r="CQ340" s="252"/>
      <c r="CR340" s="767"/>
      <c r="CS340" s="767"/>
      <c r="CT340" s="758"/>
      <c r="CU340" s="770"/>
      <c r="CV340" s="778"/>
      <c r="CW340" s="768"/>
      <c r="CX340" s="748"/>
      <c r="CY340" s="748"/>
      <c r="CZ340" s="787"/>
      <c r="DA340" s="770"/>
      <c r="DB340" s="778"/>
      <c r="DC340" s="768"/>
      <c r="DD340" s="748"/>
      <c r="DE340" s="748"/>
      <c r="DF340" s="758"/>
      <c r="DG340" s="755"/>
      <c r="DH340" s="755"/>
      <c r="DI340" s="755"/>
      <c r="DJ340" s="755"/>
      <c r="DK340" s="755"/>
      <c r="DL340" s="787"/>
      <c r="DM340" s="748"/>
      <c r="DN340" s="748"/>
      <c r="DO340" s="748"/>
      <c r="DP340" s="757"/>
      <c r="DQ340" s="767"/>
      <c r="DR340" s="748"/>
      <c r="DS340" s="767"/>
      <c r="DT340" s="767"/>
      <c r="DU340" s="767"/>
      <c r="DV340" s="748"/>
      <c r="DW340" s="252"/>
      <c r="DX340" s="748"/>
      <c r="DY340" s="5"/>
      <c r="DZ340" s="5"/>
      <c r="EA340" s="5"/>
      <c r="EB340" s="5"/>
      <c r="EC340" s="5"/>
      <c r="ED340" s="792"/>
      <c r="EE340" s="787"/>
      <c r="EF340" s="767"/>
      <c r="EG340" s="767"/>
      <c r="EH340" s="767"/>
      <c r="EI340" s="748"/>
      <c r="EJ340" s="767"/>
      <c r="EK340" s="758"/>
      <c r="EL340" s="748"/>
      <c r="EM340" s="748"/>
      <c r="EN340" s="748"/>
      <c r="EO340" s="748"/>
      <c r="EP340" s="758"/>
      <c r="EQ340" s="758"/>
      <c r="ER340" s="748"/>
      <c r="ES340" s="748"/>
      <c r="ET340" s="748"/>
      <c r="EU340" s="748"/>
      <c r="EV340" s="748"/>
      <c r="EW340" s="758"/>
      <c r="EX340" s="748"/>
      <c r="EY340" s="748"/>
      <c r="EZ340" s="748"/>
      <c r="FA340" s="748"/>
      <c r="FB340" s="748"/>
      <c r="FC340" s="748"/>
      <c r="FD340" s="252"/>
      <c r="FE340" s="252"/>
      <c r="FF340" s="767"/>
      <c r="FG340" s="576"/>
      <c r="FH340" s="279"/>
      <c r="FI340" s="5"/>
      <c r="FK340" s="5"/>
      <c r="FL340" s="5"/>
      <c r="FM340" s="5"/>
      <c r="FN340" s="5"/>
      <c r="FQ340" s="5"/>
    </row>
    <row r="341" spans="1:186" ht="14.25" customHeight="1" x14ac:dyDescent="0.15">
      <c r="A341" s="2352" t="str">
        <f t="shared" si="3"/>
        <v>かき類金額</v>
      </c>
      <c r="B341" s="2350" t="str">
        <f>B340</f>
        <v>かき類</v>
      </c>
      <c r="C341" s="395" t="s">
        <v>94</v>
      </c>
      <c r="D341" s="929">
        <v>0</v>
      </c>
      <c r="E341" s="1048">
        <v>0</v>
      </c>
      <c r="F341" s="1049">
        <v>0</v>
      </c>
      <c r="G341" s="936">
        <v>0</v>
      </c>
      <c r="H341" s="1048">
        <v>0</v>
      </c>
      <c r="I341" s="1049">
        <v>0</v>
      </c>
      <c r="J341" s="1043">
        <v>0</v>
      </c>
      <c r="K341" s="1048">
        <v>0</v>
      </c>
      <c r="L341" s="1049">
        <v>0</v>
      </c>
      <c r="M341" s="1043">
        <v>0</v>
      </c>
      <c r="N341" s="1048">
        <v>0</v>
      </c>
      <c r="O341" s="1049">
        <v>0</v>
      </c>
      <c r="P341" s="1043">
        <v>0</v>
      </c>
      <c r="Q341" s="938">
        <v>0</v>
      </c>
      <c r="R341" s="1049">
        <v>0</v>
      </c>
      <c r="S341" s="1043">
        <v>0</v>
      </c>
      <c r="T341" s="938">
        <v>0</v>
      </c>
      <c r="U341" s="1049"/>
      <c r="V341" s="1043"/>
      <c r="W341" s="1048"/>
      <c r="X341" s="1109"/>
      <c r="Y341" s="1043"/>
      <c r="Z341" s="1048"/>
      <c r="AA341" s="1109"/>
      <c r="AB341" s="939"/>
      <c r="AC341" s="930"/>
      <c r="AD341" s="934"/>
      <c r="AE341" s="969"/>
      <c r="AF341" s="938"/>
      <c r="AG341" s="934"/>
      <c r="AH341" s="1043"/>
      <c r="AI341" s="930"/>
      <c r="AJ341" s="1049"/>
      <c r="AK341" s="1043"/>
      <c r="AL341" s="967"/>
      <c r="AM341" s="940"/>
      <c r="AO341" s="59"/>
      <c r="AP341" s="59"/>
      <c r="AU341" s="1576"/>
      <c r="AV341" s="1576"/>
      <c r="AY341" s="767"/>
      <c r="AZ341" s="767"/>
      <c r="BA341" s="767"/>
      <c r="BB341" s="748"/>
      <c r="BC341" s="767"/>
      <c r="BD341" s="787"/>
      <c r="BE341" s="770"/>
      <c r="BF341" s="778"/>
      <c r="BG341" s="768"/>
      <c r="BH341" s="767"/>
      <c r="BI341" s="767"/>
      <c r="BJ341" s="758"/>
      <c r="BK341" s="770"/>
      <c r="BL341" s="778"/>
      <c r="BM341" s="768"/>
      <c r="BN341" s="767"/>
      <c r="BO341" s="758"/>
      <c r="BP341" s="758"/>
      <c r="BQ341" s="748"/>
      <c r="BR341" s="748"/>
      <c r="BS341" s="748"/>
      <c r="BT341" s="748"/>
      <c r="BU341" s="767"/>
      <c r="BV341" s="758"/>
      <c r="BW341" s="748"/>
      <c r="BX341" s="748"/>
      <c r="BY341" s="748"/>
      <c r="BZ341" s="767"/>
      <c r="CA341" s="768"/>
      <c r="CB341" s="758"/>
      <c r="CC341" s="767"/>
      <c r="CD341" s="767"/>
      <c r="CE341" s="767"/>
      <c r="CF341" s="767"/>
      <c r="CG341" s="252"/>
      <c r="CH341" s="758"/>
      <c r="CI341" s="767"/>
      <c r="CJ341" s="767"/>
      <c r="CK341" s="767"/>
      <c r="CL341" s="252"/>
      <c r="CM341" s="767"/>
      <c r="CN341" s="748"/>
      <c r="CO341" s="748"/>
      <c r="CP341" s="778"/>
      <c r="CQ341" s="768"/>
      <c r="CR341" s="748"/>
      <c r="CS341" s="748"/>
      <c r="CT341" s="758"/>
      <c r="CU341" s="767"/>
      <c r="CV341" s="767"/>
      <c r="CW341" s="767"/>
      <c r="CX341" s="748"/>
      <c r="CY341" s="767"/>
      <c r="CZ341" s="767"/>
      <c r="DA341" s="5"/>
      <c r="DB341" s="5"/>
      <c r="DC341" s="5"/>
      <c r="DD341" s="5"/>
      <c r="DE341" s="5"/>
      <c r="DF341" s="5"/>
      <c r="DG341" s="758"/>
      <c r="DH341" s="755"/>
      <c r="DI341" s="755"/>
      <c r="DJ341" s="755"/>
      <c r="DK341" s="755"/>
      <c r="DL341" s="755"/>
      <c r="DM341" s="748"/>
      <c r="DN341" s="755"/>
      <c r="DO341" s="755"/>
      <c r="DP341" s="755"/>
      <c r="DQ341" s="755"/>
      <c r="DR341" s="755"/>
      <c r="DS341" s="748"/>
      <c r="DT341" s="755"/>
      <c r="DU341" s="756"/>
      <c r="DV341" s="757"/>
      <c r="DW341" s="748"/>
      <c r="DX341" s="748"/>
      <c r="DY341" s="758"/>
      <c r="DZ341" s="755"/>
      <c r="EA341" s="755"/>
      <c r="EB341" s="755"/>
      <c r="EC341" s="755"/>
      <c r="ED341" s="755"/>
      <c r="EE341" s="748"/>
      <c r="EF341" s="755"/>
      <c r="EG341" s="765"/>
      <c r="EH341" s="766"/>
      <c r="EI341" s="766"/>
      <c r="EJ341" s="766"/>
      <c r="EK341" s="758"/>
      <c r="EL341" s="565"/>
      <c r="EM341" s="565"/>
      <c r="EN341" s="565"/>
      <c r="EO341" s="565"/>
      <c r="EP341" s="565"/>
      <c r="EQ341" s="5"/>
    </row>
    <row r="342" spans="1:186" ht="14.25" customHeight="1" x14ac:dyDescent="0.15">
      <c r="A342" s="2352" t="str">
        <f t="shared" si="3"/>
        <v>かき類価格</v>
      </c>
      <c r="B342" s="2351" t="str">
        <f>B340</f>
        <v>かき類</v>
      </c>
      <c r="C342" s="417" t="s">
        <v>96</v>
      </c>
      <c r="D342" s="941">
        <v>0</v>
      </c>
      <c r="E342" s="1051">
        <v>0</v>
      </c>
      <c r="F342" s="1052">
        <v>0</v>
      </c>
      <c r="G342" s="948">
        <v>0</v>
      </c>
      <c r="H342" s="1051">
        <v>0</v>
      </c>
      <c r="I342" s="1052">
        <v>0</v>
      </c>
      <c r="J342" s="1044">
        <v>0</v>
      </c>
      <c r="K342" s="1051">
        <v>0</v>
      </c>
      <c r="L342" s="1052">
        <v>0</v>
      </c>
      <c r="M342" s="1044">
        <v>0</v>
      </c>
      <c r="N342" s="1051">
        <v>0</v>
      </c>
      <c r="O342" s="1052">
        <v>0</v>
      </c>
      <c r="P342" s="1044" t="s">
        <v>432</v>
      </c>
      <c r="Q342" s="949">
        <v>0</v>
      </c>
      <c r="R342" s="1052">
        <v>0</v>
      </c>
      <c r="S342" s="1044">
        <v>0</v>
      </c>
      <c r="T342" s="949">
        <v>0</v>
      </c>
      <c r="U342" s="1052"/>
      <c r="V342" s="1044"/>
      <c r="W342" s="1051"/>
      <c r="X342" s="1105"/>
      <c r="Y342" s="1044"/>
      <c r="Z342" s="1051"/>
      <c r="AA342" s="1105"/>
      <c r="AB342" s="950"/>
      <c r="AC342" s="942"/>
      <c r="AD342" s="946"/>
      <c r="AE342" s="944"/>
      <c r="AF342" s="949"/>
      <c r="AG342" s="946"/>
      <c r="AH342" s="1044"/>
      <c r="AI342" s="942"/>
      <c r="AJ342" s="1052"/>
      <c r="AK342" s="1044"/>
      <c r="AL342" s="942"/>
      <c r="AM342" s="951"/>
      <c r="AO342" s="59"/>
      <c r="AP342" s="59"/>
      <c r="AQ342" s="784"/>
      <c r="AR342" s="1575"/>
      <c r="AS342" s="1575"/>
      <c r="AT342" s="1575"/>
      <c r="AV342" s="1576"/>
      <c r="AW342" s="787"/>
      <c r="AX342" s="767"/>
      <c r="AY342" s="767"/>
      <c r="AZ342" s="767"/>
      <c r="BA342" s="767"/>
      <c r="BB342" s="767"/>
      <c r="BC342" s="252"/>
      <c r="BD342" s="758"/>
      <c r="BE342" s="252"/>
      <c r="BF342" s="252"/>
      <c r="BG342" s="252"/>
      <c r="BH342" s="748"/>
      <c r="BI342" s="748"/>
      <c r="BJ342" s="758"/>
      <c r="BK342" s="767"/>
      <c r="BL342" s="767"/>
      <c r="BM342" s="767"/>
      <c r="BN342" s="767"/>
      <c r="BO342" s="252"/>
      <c r="BP342" s="787"/>
      <c r="BQ342" s="767"/>
      <c r="BR342" s="767"/>
      <c r="BS342" s="767"/>
      <c r="BT342" s="252"/>
      <c r="BU342" s="767"/>
      <c r="BV342" s="787"/>
      <c r="BW342" s="748"/>
      <c r="BX342" s="748"/>
      <c r="BY342" s="748"/>
      <c r="BZ342" s="767"/>
      <c r="CA342" s="767"/>
      <c r="CB342" s="787"/>
      <c r="CC342" s="755"/>
      <c r="CD342" s="755"/>
      <c r="CE342" s="755"/>
      <c r="CF342" s="755"/>
      <c r="CG342" s="755"/>
      <c r="CH342" s="748"/>
      <c r="CI342" s="748"/>
      <c r="CJ342" s="767"/>
      <c r="CK342" s="767"/>
      <c r="CL342" s="755"/>
      <c r="CM342" s="755"/>
      <c r="CN342" s="758"/>
      <c r="CO342" s="770"/>
      <c r="CP342" s="778"/>
      <c r="CQ342" s="768"/>
      <c r="CR342" s="748"/>
      <c r="CS342" s="748"/>
      <c r="CT342" s="748"/>
      <c r="CU342" s="767"/>
      <c r="CV342" s="767"/>
      <c r="CW342" s="767"/>
      <c r="CX342" s="757"/>
      <c r="CY342" s="757"/>
      <c r="CZ342" s="758"/>
      <c r="DA342" s="748"/>
      <c r="DB342" s="748"/>
      <c r="DC342" s="748"/>
      <c r="DD342" s="767"/>
      <c r="DE342" s="768"/>
      <c r="DF342" s="767"/>
      <c r="DG342" s="5"/>
      <c r="DH342" s="5"/>
      <c r="DI342" s="5"/>
      <c r="DJ342" s="5"/>
      <c r="DK342" s="5"/>
      <c r="DL342" s="5"/>
      <c r="DM342" s="758"/>
      <c r="DN342" s="755"/>
      <c r="DO342" s="755"/>
      <c r="DP342" s="755"/>
      <c r="DQ342" s="755"/>
      <c r="DR342" s="755"/>
      <c r="DS342" s="758"/>
      <c r="DT342" s="748"/>
      <c r="DU342" s="748"/>
      <c r="DV342" s="748"/>
      <c r="DW342" s="748"/>
      <c r="DX342" s="748"/>
      <c r="DY342" s="748"/>
      <c r="DZ342" s="748"/>
      <c r="EA342" s="748"/>
      <c r="EB342" s="748"/>
      <c r="EC342" s="748"/>
      <c r="ED342" s="748"/>
      <c r="EE342" s="767"/>
      <c r="EF342" s="755"/>
      <c r="EG342" s="765"/>
      <c r="EH342" s="766"/>
      <c r="EI342" s="766"/>
      <c r="EJ342" s="766"/>
      <c r="EK342" s="758"/>
      <c r="EL342" s="565"/>
      <c r="EM342" s="252"/>
      <c r="EN342" s="576"/>
      <c r="EO342" s="576"/>
      <c r="EP342" s="279"/>
    </row>
    <row r="343" spans="1:186" ht="14.25" customHeight="1" x14ac:dyDescent="0.15">
      <c r="A343" s="2352" t="str">
        <f t="shared" si="3"/>
        <v>ぶどう類数量</v>
      </c>
      <c r="B343" s="182" t="s">
        <v>78</v>
      </c>
      <c r="C343" s="394" t="s">
        <v>93</v>
      </c>
      <c r="D343" s="917">
        <v>0</v>
      </c>
      <c r="E343" s="1045">
        <v>0</v>
      </c>
      <c r="F343" s="1046">
        <v>0</v>
      </c>
      <c r="G343" s="924">
        <v>0</v>
      </c>
      <c r="H343" s="1045">
        <v>0</v>
      </c>
      <c r="I343" s="1046">
        <v>0</v>
      </c>
      <c r="J343" s="1042">
        <v>0</v>
      </c>
      <c r="K343" s="1045">
        <v>0</v>
      </c>
      <c r="L343" s="1046">
        <v>0</v>
      </c>
      <c r="M343" s="1042">
        <v>0</v>
      </c>
      <c r="N343" s="1045">
        <v>0</v>
      </c>
      <c r="O343" s="1046">
        <v>0</v>
      </c>
      <c r="P343" s="1042">
        <v>0</v>
      </c>
      <c r="Q343" s="926">
        <v>0</v>
      </c>
      <c r="R343" s="1046">
        <v>0</v>
      </c>
      <c r="S343" s="1042">
        <v>0</v>
      </c>
      <c r="T343" s="926">
        <v>0</v>
      </c>
      <c r="U343" s="1046"/>
      <c r="V343" s="1042"/>
      <c r="W343" s="1045"/>
      <c r="X343" s="1107"/>
      <c r="Y343" s="1042"/>
      <c r="Z343" s="926"/>
      <c r="AA343" s="923"/>
      <c r="AB343" s="927"/>
      <c r="AC343" s="918"/>
      <c r="AD343" s="922"/>
      <c r="AE343" s="920"/>
      <c r="AF343" s="926"/>
      <c r="AG343" s="922"/>
      <c r="AH343" s="1042"/>
      <c r="AI343" s="918"/>
      <c r="AJ343" s="1046"/>
      <c r="AK343" s="1042"/>
      <c r="AL343" s="953"/>
      <c r="AM343" s="928"/>
      <c r="AO343" s="59"/>
      <c r="AP343" s="59"/>
      <c r="AR343" s="1576"/>
      <c r="AS343" s="1576"/>
      <c r="AT343" s="1576"/>
      <c r="AU343" s="1575"/>
      <c r="AX343" s="767"/>
      <c r="AY343" s="767"/>
      <c r="AZ343" s="767"/>
      <c r="BA343" s="767"/>
      <c r="BB343" s="767"/>
      <c r="BC343" s="748"/>
      <c r="BD343" s="787"/>
      <c r="BE343" s="755"/>
      <c r="BF343" s="755"/>
      <c r="BG343" s="755"/>
      <c r="BH343" s="755"/>
      <c r="BI343" s="755"/>
      <c r="BJ343" s="758"/>
      <c r="BK343" s="748"/>
      <c r="BL343" s="748"/>
      <c r="BM343" s="748"/>
      <c r="BN343" s="748"/>
      <c r="BO343" s="748"/>
      <c r="BP343" s="758"/>
      <c r="BQ343" s="767"/>
      <c r="BR343" s="767"/>
      <c r="BS343" s="767"/>
      <c r="BT343" s="252"/>
      <c r="BU343" s="767"/>
      <c r="BV343" s="758"/>
      <c r="BW343" s="748"/>
      <c r="BX343" s="748"/>
      <c r="BY343" s="748"/>
      <c r="BZ343" s="767"/>
      <c r="CA343" s="767"/>
      <c r="CB343" s="758"/>
      <c r="CC343" s="767"/>
      <c r="CD343" s="767"/>
      <c r="CE343" s="767"/>
      <c r="CF343" s="768"/>
      <c r="CG343" s="755"/>
      <c r="CH343" s="758"/>
      <c r="CI343" s="748"/>
      <c r="CJ343" s="748"/>
      <c r="CK343" s="748"/>
      <c r="CL343" s="767"/>
      <c r="CM343" s="768"/>
      <c r="CN343" s="787"/>
      <c r="CO343" s="755"/>
      <c r="CP343" s="755"/>
      <c r="CQ343" s="755"/>
      <c r="CR343" s="755"/>
      <c r="CS343" s="755"/>
      <c r="CT343" s="758"/>
      <c r="CU343" s="770"/>
      <c r="CV343" s="756"/>
      <c r="CW343" s="757"/>
      <c r="CX343" s="767"/>
      <c r="CY343" s="767"/>
      <c r="CZ343" s="787"/>
      <c r="DA343" s="748"/>
      <c r="DB343" s="748"/>
      <c r="DC343" s="748"/>
      <c r="DD343" s="767"/>
      <c r="DE343" s="767"/>
      <c r="DF343" s="748"/>
      <c r="DG343" s="5"/>
      <c r="DH343" s="5"/>
      <c r="DI343" s="5"/>
      <c r="DJ343" s="5"/>
      <c r="DK343" s="5"/>
      <c r="DL343" s="792"/>
      <c r="DM343" s="787"/>
      <c r="DN343" s="755"/>
      <c r="DO343" s="755"/>
      <c r="DP343" s="755"/>
      <c r="DQ343" s="755"/>
      <c r="DR343" s="755"/>
      <c r="DS343" s="758"/>
      <c r="DT343" s="758"/>
      <c r="DU343" s="758"/>
      <c r="DV343" s="758"/>
      <c r="DW343" s="768"/>
      <c r="DX343" s="748"/>
      <c r="DY343" s="758"/>
      <c r="DZ343" s="758"/>
      <c r="EA343" s="765"/>
      <c r="EB343" s="766"/>
      <c r="EC343" s="766"/>
      <c r="ED343" s="766"/>
      <c r="EE343" s="748"/>
      <c r="EF343" s="565"/>
      <c r="EG343" s="252"/>
      <c r="EH343" s="576"/>
      <c r="EI343" s="576"/>
      <c r="EJ343" s="576"/>
    </row>
    <row r="344" spans="1:186" ht="14.25" customHeight="1" x14ac:dyDescent="0.15">
      <c r="A344" s="2352" t="str">
        <f t="shared" si="3"/>
        <v>ぶどう類金額</v>
      </c>
      <c r="B344" s="2350" t="str">
        <f>B343</f>
        <v>ぶどう類</v>
      </c>
      <c r="C344" s="395" t="s">
        <v>94</v>
      </c>
      <c r="D344" s="929">
        <v>0</v>
      </c>
      <c r="E344" s="1048">
        <v>0</v>
      </c>
      <c r="F344" s="1049">
        <v>0</v>
      </c>
      <c r="G344" s="936">
        <v>0</v>
      </c>
      <c r="H344" s="1048">
        <v>0</v>
      </c>
      <c r="I344" s="1049">
        <v>0</v>
      </c>
      <c r="J344" s="1043">
        <v>0</v>
      </c>
      <c r="K344" s="1048">
        <v>0</v>
      </c>
      <c r="L344" s="1049">
        <v>0</v>
      </c>
      <c r="M344" s="1043">
        <v>0</v>
      </c>
      <c r="N344" s="1048">
        <v>0</v>
      </c>
      <c r="O344" s="1049">
        <v>0</v>
      </c>
      <c r="P344" s="1043">
        <v>0</v>
      </c>
      <c r="Q344" s="938">
        <v>0</v>
      </c>
      <c r="R344" s="1049">
        <v>0</v>
      </c>
      <c r="S344" s="1043">
        <v>0</v>
      </c>
      <c r="T344" s="938">
        <v>0</v>
      </c>
      <c r="U344" s="1049"/>
      <c r="V344" s="1043"/>
      <c r="W344" s="1048"/>
      <c r="X344" s="935"/>
      <c r="Y344" s="1043"/>
      <c r="Z344" s="938"/>
      <c r="AA344" s="935"/>
      <c r="AB344" s="939"/>
      <c r="AC344" s="930"/>
      <c r="AD344" s="934"/>
      <c r="AE344" s="932"/>
      <c r="AF344" s="938"/>
      <c r="AG344" s="934"/>
      <c r="AH344" s="1043"/>
      <c r="AI344" s="930"/>
      <c r="AJ344" s="1049"/>
      <c r="AK344" s="1043"/>
      <c r="AL344" s="930"/>
      <c r="AM344" s="940"/>
      <c r="AO344" s="59"/>
      <c r="AP344" s="59"/>
      <c r="AR344" s="1576"/>
      <c r="AS344" s="1576"/>
      <c r="AT344" s="1576"/>
      <c r="AU344" s="1576"/>
      <c r="AV344" s="1575"/>
      <c r="AX344" s="748"/>
      <c r="AY344" s="767"/>
      <c r="AZ344" s="767"/>
      <c r="BA344" s="767"/>
      <c r="BB344" s="767"/>
      <c r="BC344" s="748"/>
      <c r="BD344" s="758"/>
      <c r="BE344" s="767"/>
      <c r="BF344" s="767"/>
      <c r="BG344" s="767"/>
      <c r="BH344" s="767"/>
      <c r="BI344" s="767"/>
      <c r="BJ344" s="787"/>
      <c r="BK344" s="767"/>
      <c r="BL344" s="767"/>
      <c r="BM344" s="767"/>
      <c r="BN344" s="748"/>
      <c r="BO344" s="767"/>
      <c r="BP344" s="758"/>
      <c r="BQ344" s="767"/>
      <c r="BR344" s="767"/>
      <c r="BS344" s="767"/>
      <c r="BT344" s="252"/>
      <c r="BU344" s="767"/>
      <c r="BV344" s="758"/>
      <c r="BW344" s="755"/>
      <c r="BX344" s="755"/>
      <c r="BY344" s="755"/>
      <c r="BZ344" s="755"/>
      <c r="CA344" s="767"/>
      <c r="CB344" s="758"/>
      <c r="CC344" s="767"/>
      <c r="CD344" s="748"/>
      <c r="CE344" s="748"/>
      <c r="CF344" s="768"/>
      <c r="CG344" s="768"/>
      <c r="CH344" s="758"/>
      <c r="CI344" s="770"/>
      <c r="CJ344" s="778"/>
      <c r="CK344" s="768"/>
      <c r="CL344" s="748"/>
      <c r="CM344" s="748"/>
      <c r="CN344" s="748"/>
      <c r="CO344" s="767"/>
      <c r="CP344" s="767"/>
      <c r="CQ344" s="767"/>
      <c r="CR344" s="767"/>
      <c r="CS344" s="767"/>
      <c r="CT344" s="767"/>
      <c r="CU344" s="5"/>
      <c r="CV344" s="5"/>
      <c r="CW344" s="5"/>
      <c r="CX344" s="5"/>
      <c r="CY344" s="792"/>
      <c r="CZ344" s="5"/>
      <c r="DA344" s="758"/>
      <c r="DB344" s="755"/>
      <c r="DC344" s="755"/>
      <c r="DD344" s="755"/>
      <c r="DE344" s="755"/>
      <c r="DF344" s="755"/>
      <c r="DG344" s="748"/>
      <c r="DH344" s="755"/>
      <c r="DI344" s="765"/>
      <c r="DJ344" s="766"/>
      <c r="DK344" s="766"/>
      <c r="DL344" s="766"/>
      <c r="DM344" s="758"/>
      <c r="DN344" s="252"/>
      <c r="DO344" s="252"/>
      <c r="DP344" s="252"/>
      <c r="DQ344" s="576"/>
      <c r="DR344" s="576"/>
    </row>
    <row r="345" spans="1:186" ht="14.25" customHeight="1" x14ac:dyDescent="0.15">
      <c r="A345" s="2352" t="str">
        <f t="shared" si="3"/>
        <v>ぶどう類価格</v>
      </c>
      <c r="B345" s="2351" t="str">
        <f>B343</f>
        <v>ぶどう類</v>
      </c>
      <c r="C345" s="417" t="s">
        <v>96</v>
      </c>
      <c r="D345" s="941">
        <v>0</v>
      </c>
      <c r="E345" s="1051">
        <v>0</v>
      </c>
      <c r="F345" s="1052">
        <v>0</v>
      </c>
      <c r="G345" s="948">
        <v>0</v>
      </c>
      <c r="H345" s="1051">
        <v>0</v>
      </c>
      <c r="I345" s="1052">
        <v>0</v>
      </c>
      <c r="J345" s="1044">
        <v>0</v>
      </c>
      <c r="K345" s="1051">
        <v>0</v>
      </c>
      <c r="L345" s="1052">
        <v>0</v>
      </c>
      <c r="M345" s="1044">
        <v>0</v>
      </c>
      <c r="N345" s="1051">
        <v>0</v>
      </c>
      <c r="O345" s="1052">
        <v>0</v>
      </c>
      <c r="P345" s="1044" t="s">
        <v>432</v>
      </c>
      <c r="Q345" s="949">
        <v>0</v>
      </c>
      <c r="R345" s="1052">
        <v>0</v>
      </c>
      <c r="S345" s="1044">
        <v>0</v>
      </c>
      <c r="T345" s="949">
        <v>0</v>
      </c>
      <c r="U345" s="1052"/>
      <c r="V345" s="1044"/>
      <c r="W345" s="1051"/>
      <c r="X345" s="947"/>
      <c r="Y345" s="1044"/>
      <c r="Z345" s="949"/>
      <c r="AA345" s="947"/>
      <c r="AB345" s="950"/>
      <c r="AC345" s="942"/>
      <c r="AD345" s="946"/>
      <c r="AE345" s="944"/>
      <c r="AF345" s="949"/>
      <c r="AG345" s="946"/>
      <c r="AH345" s="1044"/>
      <c r="AI345" s="942"/>
      <c r="AJ345" s="1052"/>
      <c r="AK345" s="1044"/>
      <c r="AL345" s="942"/>
      <c r="AM345" s="951"/>
      <c r="AP345" s="55"/>
      <c r="AQ345" s="784"/>
      <c r="AR345" s="1577"/>
      <c r="AS345" s="1577"/>
      <c r="AT345" s="1577"/>
      <c r="AU345" s="1576"/>
      <c r="AV345" s="1576"/>
      <c r="AW345" s="787"/>
      <c r="AX345" s="252"/>
      <c r="AY345" s="767"/>
      <c r="AZ345" s="767"/>
      <c r="BA345" s="767"/>
      <c r="BB345" s="767"/>
      <c r="BC345" s="748"/>
      <c r="BD345" s="758"/>
      <c r="BE345" s="252"/>
      <c r="BF345" s="252"/>
      <c r="BG345" s="252"/>
      <c r="BH345" s="748"/>
      <c r="BI345" s="767"/>
      <c r="BJ345" s="758"/>
      <c r="BK345" s="252"/>
      <c r="BL345" s="252"/>
      <c r="BM345" s="252"/>
      <c r="BN345" s="252"/>
      <c r="BO345" s="748"/>
      <c r="BP345" s="787"/>
      <c r="BQ345" s="748"/>
      <c r="BR345" s="748"/>
      <c r="BS345" s="748"/>
      <c r="BT345" s="252"/>
      <c r="BU345" s="767"/>
      <c r="BV345" s="787"/>
      <c r="BW345" s="770"/>
      <c r="BX345" s="778"/>
      <c r="BY345" s="768"/>
      <c r="BZ345" s="748"/>
      <c r="CA345" s="755"/>
      <c r="CB345" s="748"/>
      <c r="CC345" s="767"/>
      <c r="CD345" s="748"/>
      <c r="CE345" s="748"/>
      <c r="CF345" s="748"/>
      <c r="CG345" s="767"/>
      <c r="CH345" s="758"/>
      <c r="CI345" s="748"/>
      <c r="CJ345" s="748"/>
      <c r="CK345" s="792"/>
      <c r="CL345" s="5"/>
      <c r="CM345" s="5"/>
      <c r="CN345" s="5"/>
      <c r="CO345" s="758"/>
      <c r="CP345" s="748"/>
      <c r="CQ345" s="748"/>
      <c r="CR345" s="748"/>
      <c r="CS345" s="767"/>
      <c r="CT345" s="748"/>
      <c r="CU345" s="748"/>
      <c r="CV345" s="767"/>
      <c r="CW345" s="767"/>
      <c r="CX345" s="767"/>
      <c r="CY345" s="748"/>
      <c r="CZ345" s="748"/>
      <c r="DA345" s="767"/>
      <c r="DB345" s="767"/>
      <c r="DC345" s="765"/>
      <c r="DD345" s="766"/>
      <c r="DE345" s="766"/>
      <c r="DF345" s="766"/>
      <c r="DG345" s="758"/>
      <c r="DH345" s="576"/>
      <c r="DI345" s="565"/>
      <c r="DJ345" s="565"/>
      <c r="DK345" s="56"/>
      <c r="DL345" s="56"/>
    </row>
    <row r="346" spans="1:186" ht="14.25" customHeight="1" x14ac:dyDescent="0.15">
      <c r="A346" s="2352" t="str">
        <f t="shared" si="3"/>
        <v>いちご類数量</v>
      </c>
      <c r="B346" s="182" t="s">
        <v>80</v>
      </c>
      <c r="C346" s="394" t="s">
        <v>93</v>
      </c>
      <c r="D346" s="917">
        <v>134.44800000000001</v>
      </c>
      <c r="E346" s="918">
        <v>118.238</v>
      </c>
      <c r="F346" s="922">
        <v>157.30600000000001</v>
      </c>
      <c r="G346" s="920">
        <v>151.267</v>
      </c>
      <c r="H346" s="1111">
        <v>181.42699999999999</v>
      </c>
      <c r="I346" s="919">
        <v>165.64500000000001</v>
      </c>
      <c r="J346" s="920">
        <v>230.392</v>
      </c>
      <c r="K346" s="918">
        <v>181.24299999999999</v>
      </c>
      <c r="L346" s="922">
        <v>257.14999999999998</v>
      </c>
      <c r="M346" s="920">
        <v>162.83600000000001</v>
      </c>
      <c r="N346" s="918">
        <v>163.00200000000001</v>
      </c>
      <c r="O346" s="922">
        <v>166.31100000000001</v>
      </c>
      <c r="P346" s="959">
        <v>115.91000000000001</v>
      </c>
      <c r="Q346" s="921">
        <v>95.228999999999999</v>
      </c>
      <c r="R346" s="923">
        <v>59.025999999999996</v>
      </c>
      <c r="S346" s="955">
        <v>13.093</v>
      </c>
      <c r="T346" s="918">
        <v>1.4900000000000002</v>
      </c>
      <c r="U346" s="1046"/>
      <c r="V346" s="924"/>
      <c r="W346" s="1077"/>
      <c r="X346" s="923"/>
      <c r="Y346" s="1042"/>
      <c r="Z346" s="926"/>
      <c r="AA346" s="923"/>
      <c r="AB346" s="927"/>
      <c r="AC346" s="918"/>
      <c r="AD346" s="922"/>
      <c r="AE346" s="920"/>
      <c r="AF346" s="926"/>
      <c r="AG346" s="922"/>
      <c r="AH346" s="1042"/>
      <c r="AI346" s="1077"/>
      <c r="AJ346" s="922"/>
      <c r="AK346" s="920"/>
      <c r="AL346" s="918"/>
      <c r="AM346" s="928"/>
      <c r="AO346" s="59"/>
      <c r="AP346" s="55"/>
      <c r="AR346" s="1576"/>
      <c r="AS346" s="1576"/>
      <c r="AT346" s="1576"/>
      <c r="AU346" s="1577"/>
      <c r="AV346" s="1576"/>
      <c r="AX346" s="748"/>
      <c r="AY346" s="767"/>
      <c r="AZ346" s="767"/>
      <c r="BA346" s="767"/>
      <c r="BB346" s="767"/>
      <c r="BC346" s="768"/>
      <c r="BD346" s="758"/>
      <c r="BE346" s="41"/>
      <c r="BF346" s="41"/>
      <c r="BG346" s="41"/>
      <c r="BH346" s="41"/>
      <c r="BI346" s="41"/>
      <c r="BJ346" s="758"/>
      <c r="BK346" s="755"/>
      <c r="BL346" s="755"/>
      <c r="BM346" s="755"/>
      <c r="BN346" s="755"/>
      <c r="BO346" s="755"/>
      <c r="BP346" s="758"/>
      <c r="BQ346" s="770"/>
      <c r="BR346" s="767"/>
      <c r="BS346" s="767"/>
      <c r="BT346" s="767"/>
      <c r="BU346" s="748"/>
      <c r="BV346" s="758"/>
      <c r="BW346" s="767"/>
      <c r="BX346" s="767"/>
      <c r="BY346" s="767"/>
      <c r="BZ346" s="748"/>
      <c r="CA346" s="767"/>
      <c r="CB346" s="748"/>
      <c r="CH346" s="792"/>
      <c r="CI346" s="787"/>
      <c r="CJ346" s="755"/>
      <c r="CK346" s="755"/>
      <c r="CL346" s="755"/>
      <c r="CM346" s="755"/>
      <c r="CN346" s="755"/>
      <c r="CO346" s="758"/>
      <c r="CP346" s="758"/>
      <c r="CQ346" s="765"/>
      <c r="CR346" s="766"/>
      <c r="CS346" s="766"/>
      <c r="CT346" s="766"/>
      <c r="CU346" s="755"/>
    </row>
    <row r="347" spans="1:186" ht="14.25" customHeight="1" x14ac:dyDescent="0.15">
      <c r="A347" s="2352" t="str">
        <f t="shared" si="3"/>
        <v>いちご類金額</v>
      </c>
      <c r="B347" s="2350" t="str">
        <f>B346</f>
        <v>いちご類</v>
      </c>
      <c r="C347" s="395" t="s">
        <v>94</v>
      </c>
      <c r="D347" s="929">
        <v>253283.943</v>
      </c>
      <c r="E347" s="930">
        <v>203789.74600000001</v>
      </c>
      <c r="F347" s="934">
        <v>268130.35700000002</v>
      </c>
      <c r="G347" s="932">
        <v>243840.44200000001</v>
      </c>
      <c r="H347" s="1054">
        <v>276460.10600000003</v>
      </c>
      <c r="I347" s="931">
        <v>236457.041</v>
      </c>
      <c r="J347" s="932">
        <v>300299.07699999999</v>
      </c>
      <c r="K347" s="973">
        <v>222365.52</v>
      </c>
      <c r="L347" s="934">
        <v>306107.38</v>
      </c>
      <c r="M347" s="932">
        <v>196162.253</v>
      </c>
      <c r="N347" s="930">
        <v>196486.818</v>
      </c>
      <c r="O347" s="934">
        <v>190906.76500000001</v>
      </c>
      <c r="P347" s="972">
        <v>123640.64</v>
      </c>
      <c r="Q347" s="930">
        <v>94614.702999999994</v>
      </c>
      <c r="R347" s="935">
        <v>53927.017</v>
      </c>
      <c r="S347" s="969">
        <v>11729.428</v>
      </c>
      <c r="T347" s="930">
        <v>1444.3489999999999</v>
      </c>
      <c r="U347" s="1049"/>
      <c r="V347" s="936"/>
      <c r="W347" s="1078"/>
      <c r="X347" s="935"/>
      <c r="Y347" s="1043"/>
      <c r="Z347" s="938"/>
      <c r="AA347" s="935"/>
      <c r="AB347" s="939"/>
      <c r="AC347" s="930"/>
      <c r="AD347" s="934"/>
      <c r="AE347" s="932"/>
      <c r="AF347" s="938"/>
      <c r="AG347" s="934"/>
      <c r="AH347" s="1043"/>
      <c r="AI347" s="1078"/>
      <c r="AJ347" s="934"/>
      <c r="AK347" s="932"/>
      <c r="AL347" s="930"/>
      <c r="AM347" s="940"/>
      <c r="AO347" s="59"/>
      <c r="AP347" s="55"/>
      <c r="AR347" s="1577"/>
      <c r="AS347" s="1577"/>
      <c r="AT347" s="1577"/>
      <c r="AU347" s="1576"/>
      <c r="AV347" s="1577"/>
      <c r="AX347" s="252"/>
      <c r="AY347" s="767"/>
      <c r="AZ347" s="767"/>
      <c r="BA347" s="767"/>
      <c r="BB347" s="767"/>
      <c r="BC347" s="748"/>
      <c r="BD347" s="758"/>
      <c r="BE347" s="748"/>
      <c r="BF347" s="748"/>
      <c r="BG347" s="748"/>
      <c r="BH347" s="767"/>
      <c r="BI347" s="748"/>
      <c r="BJ347" s="787"/>
      <c r="BK347" s="755"/>
      <c r="BL347" s="755"/>
      <c r="BM347" s="755"/>
      <c r="BN347" s="755"/>
      <c r="BO347" s="755"/>
      <c r="BP347" s="758"/>
      <c r="BQ347" s="767"/>
      <c r="BR347" s="767"/>
      <c r="BS347" s="5"/>
      <c r="BT347" s="5"/>
      <c r="BU347" s="59"/>
      <c r="BV347" s="5"/>
      <c r="BW347" s="755"/>
      <c r="BX347" s="755"/>
      <c r="BY347" s="755"/>
      <c r="BZ347" s="755"/>
    </row>
    <row r="348" spans="1:186" ht="14.25" customHeight="1" x14ac:dyDescent="0.15">
      <c r="A348" s="2352" t="str">
        <f t="shared" si="3"/>
        <v>いちご類価格</v>
      </c>
      <c r="B348" s="2351" t="str">
        <f>B346</f>
        <v>いちご類</v>
      </c>
      <c r="C348" s="417" t="s">
        <v>96</v>
      </c>
      <c r="D348" s="941">
        <v>1884</v>
      </c>
      <c r="E348" s="942">
        <v>1724</v>
      </c>
      <c r="F348" s="946">
        <v>1705</v>
      </c>
      <c r="G348" s="944">
        <v>1612</v>
      </c>
      <c r="H348" s="1051">
        <v>1524</v>
      </c>
      <c r="I348" s="943">
        <v>1427</v>
      </c>
      <c r="J348" s="944">
        <v>1303</v>
      </c>
      <c r="K348" s="942">
        <v>1227</v>
      </c>
      <c r="L348" s="946">
        <v>1190</v>
      </c>
      <c r="M348" s="944">
        <v>1205</v>
      </c>
      <c r="N348" s="942">
        <v>1205</v>
      </c>
      <c r="O348" s="946">
        <v>1148</v>
      </c>
      <c r="P348" s="979">
        <v>1066.6951945474937</v>
      </c>
      <c r="Q348" s="942">
        <v>993.54926545485091</v>
      </c>
      <c r="R348" s="947">
        <v>913.61462745230915</v>
      </c>
      <c r="S348" s="944">
        <v>895.8548842893149</v>
      </c>
      <c r="T348" s="942">
        <v>969.36174496644276</v>
      </c>
      <c r="U348" s="1052"/>
      <c r="V348" s="948"/>
      <c r="W348" s="980"/>
      <c r="X348" s="947"/>
      <c r="Y348" s="1044"/>
      <c r="Z348" s="949"/>
      <c r="AA348" s="947"/>
      <c r="AB348" s="950"/>
      <c r="AC348" s="942"/>
      <c r="AD348" s="946"/>
      <c r="AE348" s="944"/>
      <c r="AF348" s="949"/>
      <c r="AG348" s="946"/>
      <c r="AH348" s="1044"/>
      <c r="AI348" s="980"/>
      <c r="AJ348" s="946"/>
      <c r="AK348" s="944"/>
      <c r="AL348" s="942"/>
      <c r="AM348" s="951"/>
      <c r="AO348" s="59"/>
      <c r="AP348" s="55"/>
      <c r="AQ348" s="784"/>
      <c r="AR348" s="1576"/>
      <c r="AS348" s="1576"/>
      <c r="AT348" s="1576"/>
      <c r="AU348" s="1577"/>
      <c r="AV348" s="1576"/>
      <c r="AW348" s="787"/>
      <c r="AX348" s="252"/>
      <c r="AY348" s="748"/>
      <c r="AZ348" s="748"/>
      <c r="BA348" s="748"/>
      <c r="BB348" s="767"/>
      <c r="BC348" s="767"/>
      <c r="BD348" s="787"/>
      <c r="BE348" s="770"/>
      <c r="BF348" s="778"/>
      <c r="BG348" s="768"/>
      <c r="BH348" s="748"/>
      <c r="BI348" s="748"/>
      <c r="BJ348" s="758"/>
      <c r="BK348" s="770"/>
      <c r="BL348" s="767"/>
      <c r="BM348" s="5"/>
      <c r="BN348" s="59"/>
      <c r="BO348" s="5"/>
      <c r="BP348" s="5"/>
    </row>
    <row r="349" spans="1:186" ht="14.25" customHeight="1" x14ac:dyDescent="0.15">
      <c r="A349" s="2352" t="str">
        <f t="shared" si="3"/>
        <v>とちおとめ数量</v>
      </c>
      <c r="B349" s="250" t="s">
        <v>81</v>
      </c>
      <c r="C349" s="394" t="s">
        <v>93</v>
      </c>
      <c r="D349" s="917">
        <v>89.694000000000003</v>
      </c>
      <c r="E349" s="918">
        <v>73.375</v>
      </c>
      <c r="F349" s="922">
        <v>92.325000000000003</v>
      </c>
      <c r="G349" s="920">
        <v>90.054000000000002</v>
      </c>
      <c r="H349" s="918">
        <v>106.012</v>
      </c>
      <c r="I349" s="919">
        <v>93.658000000000001</v>
      </c>
      <c r="J349" s="920">
        <v>131.89500000000001</v>
      </c>
      <c r="K349" s="918">
        <v>107.31399999999999</v>
      </c>
      <c r="L349" s="922">
        <v>154.393</v>
      </c>
      <c r="M349" s="920">
        <v>97.506</v>
      </c>
      <c r="N349" s="918">
        <v>100.137</v>
      </c>
      <c r="O349" s="922">
        <v>107.30500000000001</v>
      </c>
      <c r="P349" s="920">
        <v>73.34</v>
      </c>
      <c r="Q349" s="918">
        <v>55.091999999999999</v>
      </c>
      <c r="R349" s="923">
        <v>25.492999999999999</v>
      </c>
      <c r="S349" s="920">
        <v>3.1120000000000001</v>
      </c>
      <c r="T349" s="918">
        <v>0.126</v>
      </c>
      <c r="U349" s="922"/>
      <c r="V349" s="924"/>
      <c r="W349" s="1077"/>
      <c r="X349" s="923"/>
      <c r="Y349" s="1042"/>
      <c r="Z349" s="1077"/>
      <c r="AA349" s="923"/>
      <c r="AB349" s="927"/>
      <c r="AC349" s="918"/>
      <c r="AD349" s="922"/>
      <c r="AE349" s="920"/>
      <c r="AF349" s="926"/>
      <c r="AG349" s="922"/>
      <c r="AH349" s="920"/>
      <c r="AI349" s="918"/>
      <c r="AJ349" s="922"/>
      <c r="AK349" s="920"/>
      <c r="AL349" s="918"/>
      <c r="AM349" s="928"/>
      <c r="AN349" s="5"/>
      <c r="AO349" s="59"/>
      <c r="AP349" s="55"/>
      <c r="AR349" s="1576"/>
      <c r="AS349" s="1576"/>
      <c r="AT349" s="1576"/>
      <c r="AU349" s="1576"/>
      <c r="AV349" s="1577"/>
      <c r="AX349" s="767"/>
      <c r="AY349" s="252"/>
      <c r="AZ349" s="252"/>
      <c r="BA349" s="252"/>
      <c r="BB349" s="748"/>
      <c r="BC349" s="768"/>
      <c r="BD349" s="787"/>
      <c r="BE349" s="755"/>
      <c r="BF349" s="755"/>
      <c r="BG349" s="755"/>
      <c r="BH349" s="755"/>
      <c r="BI349" s="755"/>
      <c r="BJ349" s="767"/>
      <c r="BK349" s="778"/>
      <c r="BL349" s="768"/>
      <c r="BM349" s="748"/>
      <c r="BN349" s="748"/>
      <c r="BO349" s="758"/>
      <c r="BP349" s="767"/>
      <c r="BQ349" s="767"/>
      <c r="BR349" s="5"/>
      <c r="BS349" s="5"/>
      <c r="BT349" s="5"/>
      <c r="BU349" s="792"/>
    </row>
    <row r="350" spans="1:186" ht="14.25" customHeight="1" x14ac:dyDescent="0.15">
      <c r="A350" s="2352" t="str">
        <f t="shared" si="3"/>
        <v>とちおとめ金額</v>
      </c>
      <c r="B350" s="2350" t="str">
        <f>B349</f>
        <v>とちおとめ</v>
      </c>
      <c r="C350" s="395" t="s">
        <v>94</v>
      </c>
      <c r="D350" s="929">
        <v>166941.62299999999</v>
      </c>
      <c r="E350" s="930">
        <v>125042.50199999999</v>
      </c>
      <c r="F350" s="934">
        <v>156528.511</v>
      </c>
      <c r="G350" s="932">
        <v>145852.58100000001</v>
      </c>
      <c r="H350" s="930">
        <v>163561.68700000001</v>
      </c>
      <c r="I350" s="971">
        <v>136208.28700000001</v>
      </c>
      <c r="J350" s="932">
        <v>175417.318</v>
      </c>
      <c r="K350" s="930">
        <v>132606.34</v>
      </c>
      <c r="L350" s="934">
        <v>181706.06400000001</v>
      </c>
      <c r="M350" s="932">
        <v>117523.348</v>
      </c>
      <c r="N350" s="930">
        <v>119856.041</v>
      </c>
      <c r="O350" s="934">
        <v>122245.836</v>
      </c>
      <c r="P350" s="972">
        <v>76375.33</v>
      </c>
      <c r="Q350" s="930">
        <v>52853.284</v>
      </c>
      <c r="R350" s="935">
        <v>22334.585999999999</v>
      </c>
      <c r="S350" s="932">
        <v>2714.3220000000001</v>
      </c>
      <c r="T350" s="930">
        <v>116.241</v>
      </c>
      <c r="U350" s="934"/>
      <c r="V350" s="936"/>
      <c r="W350" s="1078"/>
      <c r="X350" s="935"/>
      <c r="Y350" s="1043"/>
      <c r="Z350" s="1078"/>
      <c r="AA350" s="935"/>
      <c r="AB350" s="939"/>
      <c r="AC350" s="930"/>
      <c r="AD350" s="934"/>
      <c r="AE350" s="932"/>
      <c r="AF350" s="938"/>
      <c r="AG350" s="934"/>
      <c r="AH350" s="932"/>
      <c r="AI350" s="930"/>
      <c r="AJ350" s="934"/>
      <c r="AK350" s="932"/>
      <c r="AL350" s="930"/>
      <c r="AM350" s="940"/>
      <c r="AN350" s="5"/>
      <c r="AO350" s="59"/>
      <c r="AP350" s="59"/>
      <c r="AR350" s="1577"/>
      <c r="AS350" s="1577"/>
      <c r="AT350" s="1577"/>
      <c r="AU350" s="1576"/>
      <c r="AV350" s="1576"/>
      <c r="AX350" s="748"/>
      <c r="AY350" s="767"/>
      <c r="AZ350" s="767"/>
      <c r="BA350" s="767"/>
      <c r="BB350" s="767"/>
      <c r="BC350" s="767"/>
      <c r="BD350" s="758"/>
      <c r="BE350" s="755"/>
      <c r="BF350" s="755"/>
      <c r="BG350" s="755"/>
      <c r="BH350" s="755"/>
      <c r="BI350" s="755"/>
      <c r="BJ350" s="758"/>
      <c r="BK350" s="767"/>
      <c r="BL350" s="767"/>
      <c r="BM350" s="768"/>
      <c r="BN350" s="767"/>
      <c r="BO350" s="758"/>
      <c r="BP350" s="758"/>
      <c r="BQ350" s="767"/>
      <c r="BR350" s="767"/>
      <c r="BS350" s="767"/>
      <c r="BT350" s="768"/>
      <c r="BU350" s="767"/>
      <c r="BV350" s="758"/>
      <c r="BW350" s="770"/>
      <c r="BX350" s="778"/>
      <c r="BY350" s="768"/>
      <c r="BZ350" s="748"/>
      <c r="CA350" s="748"/>
      <c r="CB350" s="787"/>
      <c r="CC350" s="755"/>
      <c r="CD350" s="756"/>
      <c r="CE350" s="757"/>
      <c r="CF350" s="757"/>
      <c r="CG350" s="757"/>
      <c r="CH350" s="758"/>
      <c r="CI350" s="755"/>
      <c r="CJ350" s="756"/>
      <c r="CK350" s="768"/>
      <c r="CL350" s="768"/>
      <c r="CM350" s="768"/>
      <c r="CN350" s="767"/>
      <c r="CO350" s="5"/>
      <c r="CP350" s="5"/>
      <c r="CQ350" s="5"/>
      <c r="CR350" s="5"/>
      <c r="CS350" s="792"/>
      <c r="CT350" s="5"/>
      <c r="CU350" s="755"/>
      <c r="CV350" s="59"/>
      <c r="CW350" s="5"/>
      <c r="CX350" s="3"/>
      <c r="CY350" s="5"/>
      <c r="CZ350" s="5"/>
    </row>
    <row r="351" spans="1:186" ht="14.25" customHeight="1" x14ac:dyDescent="0.15">
      <c r="A351" s="2352" t="str">
        <f t="shared" si="3"/>
        <v>とちおとめ価格</v>
      </c>
      <c r="B351" s="2351" t="str">
        <f>B349</f>
        <v>とちおとめ</v>
      </c>
      <c r="C351" s="417" t="s">
        <v>96</v>
      </c>
      <c r="D351" s="941">
        <v>1861</v>
      </c>
      <c r="E351" s="942">
        <v>1704</v>
      </c>
      <c r="F351" s="946">
        <v>1695</v>
      </c>
      <c r="G351" s="944">
        <v>1620</v>
      </c>
      <c r="H351" s="942">
        <v>1543</v>
      </c>
      <c r="I351" s="943">
        <v>1454</v>
      </c>
      <c r="J351" s="944">
        <v>1330</v>
      </c>
      <c r="K351" s="942">
        <v>1236</v>
      </c>
      <c r="L351" s="946">
        <v>1177</v>
      </c>
      <c r="M351" s="945">
        <v>1205</v>
      </c>
      <c r="N351" s="942">
        <v>1197</v>
      </c>
      <c r="O351" s="946">
        <v>1139</v>
      </c>
      <c r="P351" s="944">
        <v>1041</v>
      </c>
      <c r="Q351" s="942">
        <v>959</v>
      </c>
      <c r="R351" s="947">
        <v>876</v>
      </c>
      <c r="S351" s="944">
        <v>872</v>
      </c>
      <c r="T351" s="942">
        <v>923</v>
      </c>
      <c r="U351" s="946"/>
      <c r="V351" s="948"/>
      <c r="W351" s="1112"/>
      <c r="X351" s="947"/>
      <c r="Y351" s="1044"/>
      <c r="Z351" s="1113"/>
      <c r="AA351" s="947"/>
      <c r="AB351" s="950"/>
      <c r="AC351" s="942"/>
      <c r="AD351" s="946"/>
      <c r="AE351" s="944"/>
      <c r="AF351" s="949"/>
      <c r="AG351" s="1114"/>
      <c r="AH351" s="944"/>
      <c r="AI351" s="945"/>
      <c r="AJ351" s="946"/>
      <c r="AK351" s="945"/>
      <c r="AL351" s="942"/>
      <c r="AM351" s="951"/>
      <c r="AN351" s="5"/>
      <c r="AO351" s="59"/>
      <c r="AP351" s="59"/>
      <c r="AQ351" s="784"/>
      <c r="AR351" s="1576"/>
      <c r="AS351" s="1576"/>
      <c r="AT351" s="1576"/>
      <c r="AU351" s="1577"/>
      <c r="AV351" s="1576"/>
      <c r="AW351" s="787"/>
      <c r="AX351" s="767"/>
      <c r="AY351" s="767"/>
      <c r="AZ351" s="767"/>
      <c r="BA351" s="767"/>
      <c r="BB351" s="748"/>
      <c r="BC351" s="767"/>
      <c r="BD351" s="758"/>
      <c r="BE351" s="755"/>
      <c r="BF351" s="756"/>
      <c r="BG351" s="757"/>
      <c r="BH351" s="757"/>
      <c r="BI351" s="757"/>
      <c r="BJ351" s="758"/>
      <c r="BK351" s="755"/>
      <c r="BL351" s="755"/>
      <c r="BM351" s="755"/>
      <c r="BN351" s="755"/>
      <c r="BO351" s="755"/>
      <c r="BP351" s="787"/>
      <c r="BQ351" s="767"/>
      <c r="BR351" s="778"/>
      <c r="BS351" s="768"/>
      <c r="BT351" s="748"/>
      <c r="BU351" s="748"/>
      <c r="BV351" s="758"/>
    </row>
    <row r="352" spans="1:186" s="5" customFormat="1" ht="14.25" customHeight="1" x14ac:dyDescent="0.15">
      <c r="A352" s="2352" t="str">
        <f t="shared" si="3"/>
        <v>メロン類数量</v>
      </c>
      <c r="B352" s="745" t="s">
        <v>146</v>
      </c>
      <c r="C352" s="491" t="s">
        <v>93</v>
      </c>
      <c r="D352" s="1115">
        <v>0.25</v>
      </c>
      <c r="E352" s="1116">
        <v>0.72699999999999998</v>
      </c>
      <c r="F352" s="1117">
        <v>0</v>
      </c>
      <c r="G352" s="1118">
        <v>0.51300000000000001</v>
      </c>
      <c r="H352" s="1119">
        <v>0.253</v>
      </c>
      <c r="I352" s="1120">
        <v>0.47099999999999997</v>
      </c>
      <c r="J352" s="920">
        <v>0.54900000000000004</v>
      </c>
      <c r="K352" s="1116">
        <v>13.04</v>
      </c>
      <c r="L352" s="1117">
        <v>23.882999999999999</v>
      </c>
      <c r="M352" s="1121">
        <v>46.030999999999999</v>
      </c>
      <c r="N352" s="1116">
        <v>128.25200000000001</v>
      </c>
      <c r="O352" s="1117">
        <v>232.179</v>
      </c>
      <c r="P352" s="1122">
        <v>377.85999999999996</v>
      </c>
      <c r="Q352" s="1123">
        <v>414.95900000000006</v>
      </c>
      <c r="R352" s="1124">
        <v>724.31999999999994</v>
      </c>
      <c r="S352" s="1125">
        <v>886.82499999999993</v>
      </c>
      <c r="T352" s="1116">
        <v>982.48400000000004</v>
      </c>
      <c r="U352" s="1117"/>
      <c r="V352" s="1126"/>
      <c r="W352" s="1123"/>
      <c r="X352" s="1124"/>
      <c r="Y352" s="1126"/>
      <c r="Z352" s="1127"/>
      <c r="AA352" s="1124"/>
      <c r="AB352" s="1128"/>
      <c r="AC352" s="1116"/>
      <c r="AD352" s="1117"/>
      <c r="AE352" s="1118"/>
      <c r="AF352" s="1129"/>
      <c r="AG352" s="1117"/>
      <c r="AH352" s="1121"/>
      <c r="AI352" s="1116"/>
      <c r="AJ352" s="1130"/>
      <c r="AK352" s="1118"/>
      <c r="AL352" s="1116"/>
      <c r="AM352" s="1131"/>
      <c r="AN352" s="41"/>
      <c r="AO352" s="59"/>
      <c r="AP352" s="59"/>
      <c r="AQ352" s="780"/>
      <c r="AR352" s="1576"/>
      <c r="AS352" s="1576"/>
      <c r="AT352" s="1576"/>
      <c r="AU352" s="1576"/>
      <c r="AV352" s="1577"/>
      <c r="AW352" s="758"/>
      <c r="AX352" s="767"/>
      <c r="AY352" s="767"/>
      <c r="AZ352" s="767"/>
      <c r="BA352" s="767"/>
      <c r="BB352" s="767"/>
      <c r="BC352" s="768"/>
      <c r="BD352" s="787"/>
      <c r="BE352" s="755"/>
      <c r="BF352" s="755"/>
      <c r="BG352" s="755"/>
      <c r="BH352" s="755"/>
      <c r="BI352" s="755"/>
      <c r="BJ352" s="758"/>
      <c r="BK352" s="767"/>
      <c r="BL352" s="767"/>
      <c r="BM352" s="767"/>
      <c r="BN352" s="768"/>
      <c r="BO352" s="767"/>
      <c r="BP352" s="758"/>
      <c r="BQ352" s="770"/>
      <c r="BR352" s="767"/>
      <c r="BS352" s="767"/>
      <c r="BT352" s="768"/>
      <c r="BU352" s="767"/>
      <c r="BV352" s="748"/>
      <c r="BW352" s="770"/>
      <c r="BX352" s="778"/>
      <c r="BY352" s="768"/>
      <c r="BZ352" s="748"/>
      <c r="CA352" s="748"/>
      <c r="CB352" s="758"/>
      <c r="CC352" s="755"/>
      <c r="CD352" s="756"/>
      <c r="CE352" s="768"/>
      <c r="CF352" s="768"/>
      <c r="CG352" s="768"/>
      <c r="CH352" s="748"/>
    </row>
    <row r="353" spans="1:105" s="5" customFormat="1" ht="14.25" customHeight="1" x14ac:dyDescent="0.15">
      <c r="A353" s="2352" t="str">
        <f t="shared" si="3"/>
        <v>メロン類金額</v>
      </c>
      <c r="B353" s="2350" t="str">
        <f>B352</f>
        <v>メロン類</v>
      </c>
      <c r="C353" s="395" t="s">
        <v>94</v>
      </c>
      <c r="D353" s="929">
        <v>144.553</v>
      </c>
      <c r="E353" s="930">
        <v>378.101</v>
      </c>
      <c r="F353" s="934">
        <v>0</v>
      </c>
      <c r="G353" s="933">
        <v>300.37099999999998</v>
      </c>
      <c r="H353" s="1048">
        <v>184.85400000000001</v>
      </c>
      <c r="I353" s="971">
        <v>233.40700000000001</v>
      </c>
      <c r="J353" s="932">
        <v>292.14699999999999</v>
      </c>
      <c r="K353" s="930">
        <v>9760.2739999999994</v>
      </c>
      <c r="L353" s="934">
        <v>22723.464</v>
      </c>
      <c r="M353" s="933">
        <v>45245.262000000002</v>
      </c>
      <c r="N353" s="930">
        <v>104096.656</v>
      </c>
      <c r="O353" s="934">
        <v>165515.15400000001</v>
      </c>
      <c r="P353" s="933">
        <v>261100.38100000002</v>
      </c>
      <c r="Q353" s="973">
        <v>267922.35800000001</v>
      </c>
      <c r="R353" s="937">
        <v>423477.97</v>
      </c>
      <c r="S353" s="932">
        <v>476154.76999999996</v>
      </c>
      <c r="T353" s="930">
        <v>487552.13</v>
      </c>
      <c r="U353" s="934"/>
      <c r="V353" s="1084"/>
      <c r="W353" s="1078"/>
      <c r="X353" s="935"/>
      <c r="Y353" s="1084"/>
      <c r="Z353" s="938"/>
      <c r="AA353" s="935"/>
      <c r="AB353" s="1132"/>
      <c r="AC353" s="930"/>
      <c r="AD353" s="934"/>
      <c r="AE353" s="933"/>
      <c r="AF353" s="938"/>
      <c r="AG353" s="934"/>
      <c r="AH353" s="933"/>
      <c r="AI353" s="930"/>
      <c r="AJ353" s="934"/>
      <c r="AK353" s="933"/>
      <c r="AL353" s="930"/>
      <c r="AM353" s="940"/>
      <c r="AN353" s="41"/>
      <c r="AO353" s="59"/>
      <c r="AP353" s="59"/>
      <c r="AQ353" s="780"/>
      <c r="AR353" s="1576"/>
      <c r="AS353" s="1576"/>
      <c r="AT353" s="1576"/>
      <c r="AU353" s="1576"/>
      <c r="AV353" s="1576"/>
      <c r="AW353" s="758"/>
      <c r="AX353" s="748"/>
      <c r="AY353" s="767"/>
      <c r="AZ353" s="767"/>
      <c r="BA353" s="767"/>
      <c r="BB353" s="768"/>
      <c r="BC353" s="748"/>
      <c r="BD353" s="758"/>
      <c r="BE353" s="755"/>
      <c r="BF353" s="767"/>
      <c r="BG353" s="767"/>
      <c r="BH353" s="768"/>
      <c r="BI353" s="767"/>
      <c r="BJ353" s="758"/>
      <c r="BK353" s="770"/>
      <c r="BL353" s="778"/>
      <c r="BM353" s="768"/>
      <c r="BN353" s="748"/>
      <c r="BO353" s="748"/>
      <c r="BP353" s="787"/>
    </row>
    <row r="354" spans="1:105" s="5" customFormat="1" ht="14.25" customHeight="1" x14ac:dyDescent="0.15">
      <c r="A354" s="2352" t="str">
        <f t="shared" si="3"/>
        <v>メロン類価格</v>
      </c>
      <c r="B354" s="2351" t="str">
        <f>B352</f>
        <v>メロン類</v>
      </c>
      <c r="C354" s="417" t="s">
        <v>96</v>
      </c>
      <c r="D354" s="1133">
        <v>578</v>
      </c>
      <c r="E354" s="1671">
        <v>520</v>
      </c>
      <c r="F354" s="1135">
        <v>0</v>
      </c>
      <c r="G354" s="1136">
        <v>586</v>
      </c>
      <c r="H354" s="1137">
        <v>731</v>
      </c>
      <c r="I354" s="1138">
        <v>496</v>
      </c>
      <c r="J354" s="944">
        <v>532</v>
      </c>
      <c r="K354" s="1134">
        <v>748</v>
      </c>
      <c r="L354" s="1135">
        <v>951</v>
      </c>
      <c r="M354" s="1136">
        <v>983</v>
      </c>
      <c r="N354" s="1134">
        <v>812</v>
      </c>
      <c r="O354" s="1135">
        <v>713</v>
      </c>
      <c r="P354" s="1139">
        <v>690.99767374159751</v>
      </c>
      <c r="Q354" s="1140">
        <v>645.65983145322787</v>
      </c>
      <c r="R354" s="1141">
        <v>584.65591175171198</v>
      </c>
      <c r="S354" s="1142">
        <v>536.92077918416828</v>
      </c>
      <c r="T354" s="1134">
        <v>496.2443459639037</v>
      </c>
      <c r="U354" s="1135"/>
      <c r="V354" s="1143"/>
      <c r="W354" s="1140"/>
      <c r="X354" s="1141"/>
      <c r="Y354" s="1143"/>
      <c r="Z354" s="1144"/>
      <c r="AA354" s="1141"/>
      <c r="AB354" s="1145"/>
      <c r="AC354" s="1146"/>
      <c r="AD354" s="1147"/>
      <c r="AE354" s="1136"/>
      <c r="AF354" s="1144"/>
      <c r="AG354" s="1135"/>
      <c r="AH354" s="1136"/>
      <c r="AI354" s="1134"/>
      <c r="AJ354" s="1135"/>
      <c r="AK354" s="1136"/>
      <c r="AL354" s="1134"/>
      <c r="AM354" s="1148"/>
      <c r="AN354" s="41"/>
      <c r="AO354" s="59"/>
      <c r="AP354" s="59"/>
      <c r="AQ354" s="784"/>
      <c r="AR354" s="1576"/>
      <c r="AS354" s="1576"/>
      <c r="AT354" s="1576"/>
      <c r="AU354" s="1576"/>
      <c r="AV354" s="1576"/>
      <c r="AW354" s="787"/>
      <c r="AX354" s="767"/>
      <c r="AY354" s="755"/>
      <c r="AZ354" s="755"/>
      <c r="BA354" s="755"/>
      <c r="BB354" s="755"/>
      <c r="BC354" s="755"/>
      <c r="BD354" s="758"/>
      <c r="BE354" s="748"/>
      <c r="BF354" s="767"/>
      <c r="BG354" s="767"/>
      <c r="BH354" s="768"/>
      <c r="BI354" s="767"/>
      <c r="BJ354" s="758"/>
      <c r="BK354" s="755"/>
      <c r="BL354" s="755"/>
      <c r="BM354" s="755"/>
      <c r="BN354" s="755"/>
      <c r="BO354" s="755"/>
      <c r="BP354" s="758"/>
    </row>
    <row r="355" spans="1:105" s="41" customFormat="1" ht="14.25" customHeight="1" x14ac:dyDescent="0.15">
      <c r="A355" s="2352" t="str">
        <f t="shared" si="3"/>
        <v>アールスメロン数量</v>
      </c>
      <c r="B355" s="273" t="s">
        <v>206</v>
      </c>
      <c r="C355" s="427" t="s">
        <v>93</v>
      </c>
      <c r="D355" s="917">
        <v>0</v>
      </c>
      <c r="E355" s="1045">
        <v>0</v>
      </c>
      <c r="F355" s="1046">
        <v>0</v>
      </c>
      <c r="G355" s="924">
        <v>0</v>
      </c>
      <c r="H355" s="1045">
        <v>0</v>
      </c>
      <c r="I355" s="1046">
        <v>0</v>
      </c>
      <c r="J355" s="1042">
        <v>5.6000000000000001E-2</v>
      </c>
      <c r="K355" s="953">
        <v>0</v>
      </c>
      <c r="L355" s="1046">
        <v>0</v>
      </c>
      <c r="M355" s="1042">
        <v>0</v>
      </c>
      <c r="N355" s="953">
        <v>0</v>
      </c>
      <c r="O355" s="954">
        <v>0</v>
      </c>
      <c r="P355" s="920" t="s">
        <v>432</v>
      </c>
      <c r="Q355" s="918">
        <v>0.55000000000000004</v>
      </c>
      <c r="R355" s="925">
        <v>8.5000000000000006E-2</v>
      </c>
      <c r="S355" s="955">
        <v>1.17</v>
      </c>
      <c r="T355" s="918">
        <v>4.7699999999999996</v>
      </c>
      <c r="U355" s="922"/>
      <c r="V355" s="924"/>
      <c r="W355" s="1077"/>
      <c r="X355" s="925"/>
      <c r="Y355" s="1149"/>
      <c r="Z355" s="963"/>
      <c r="AA355" s="923"/>
      <c r="AB355" s="964"/>
      <c r="AC355" s="926"/>
      <c r="AD355" s="954"/>
      <c r="AE355" s="956"/>
      <c r="AF355" s="963"/>
      <c r="AG355" s="954"/>
      <c r="AH355" s="955"/>
      <c r="AI355" s="1045"/>
      <c r="AJ355" s="954"/>
      <c r="AK355" s="955"/>
      <c r="AL355" s="953"/>
      <c r="AM355" s="965"/>
      <c r="AN355" s="2"/>
      <c r="AO355" s="59"/>
      <c r="AP355" s="55"/>
      <c r="AQ355" s="780"/>
      <c r="AR355" s="1576"/>
      <c r="AS355" s="1576"/>
      <c r="AT355" s="1576"/>
      <c r="AU355" s="1576"/>
      <c r="AV355" s="1576"/>
      <c r="AW355" s="758"/>
      <c r="AX355" s="767"/>
      <c r="AY355" s="767"/>
      <c r="AZ355" s="767"/>
      <c r="BA355" s="767"/>
      <c r="BB355" s="768"/>
      <c r="BC355" s="768"/>
      <c r="BD355" s="767"/>
      <c r="BE355" s="748"/>
      <c r="BF355" s="778"/>
      <c r="BG355" s="768"/>
      <c r="BH355" s="748"/>
      <c r="BI355" s="767"/>
      <c r="BJ355" s="767"/>
      <c r="BK355" s="760"/>
      <c r="BL355" s="760"/>
    </row>
    <row r="356" spans="1:105" s="41" customFormat="1" ht="14.25" customHeight="1" x14ac:dyDescent="0.15">
      <c r="A356" s="2352" t="str">
        <f t="shared" si="3"/>
        <v>アールスメロン金額</v>
      </c>
      <c r="B356" s="2350" t="str">
        <f>B355</f>
        <v>アールスメロン</v>
      </c>
      <c r="C356" s="436" t="s">
        <v>94</v>
      </c>
      <c r="D356" s="929">
        <v>0</v>
      </c>
      <c r="E356" s="1048">
        <v>0</v>
      </c>
      <c r="F356" s="1049">
        <v>0</v>
      </c>
      <c r="G356" s="936">
        <v>0</v>
      </c>
      <c r="H356" s="1048">
        <v>0</v>
      </c>
      <c r="I356" s="1049">
        <v>0</v>
      </c>
      <c r="J356" s="1043">
        <v>16.399999999999999</v>
      </c>
      <c r="K356" s="967">
        <v>0</v>
      </c>
      <c r="L356" s="1049">
        <v>0</v>
      </c>
      <c r="M356" s="1043">
        <v>0</v>
      </c>
      <c r="N356" s="967">
        <v>0</v>
      </c>
      <c r="O356" s="968">
        <v>0</v>
      </c>
      <c r="P356" s="972" t="s">
        <v>432</v>
      </c>
      <c r="Q356" s="930">
        <v>408.24</v>
      </c>
      <c r="R356" s="937">
        <v>53.892000000000003</v>
      </c>
      <c r="S356" s="969">
        <v>723.16800000000001</v>
      </c>
      <c r="T356" s="930">
        <v>2250.7199999999998</v>
      </c>
      <c r="U356" s="934"/>
      <c r="V356" s="936"/>
      <c r="W356" s="1078"/>
      <c r="X356" s="937"/>
      <c r="Y356" s="975"/>
      <c r="Z356" s="976"/>
      <c r="AA356" s="935"/>
      <c r="AB356" s="977"/>
      <c r="AC356" s="930"/>
      <c r="AD356" s="968"/>
      <c r="AE356" s="969"/>
      <c r="AF356" s="976"/>
      <c r="AG356" s="968"/>
      <c r="AH356" s="969"/>
      <c r="AI356" s="1048"/>
      <c r="AJ356" s="968"/>
      <c r="AK356" s="969"/>
      <c r="AL356" s="967"/>
      <c r="AM356" s="978"/>
      <c r="AN356" s="2"/>
      <c r="AO356" s="59"/>
      <c r="AQ356" s="780"/>
      <c r="AR356" s="1576"/>
      <c r="AS356" s="1576"/>
      <c r="AT356" s="1576"/>
      <c r="AU356" s="1576"/>
      <c r="AV356" s="1576"/>
      <c r="AW356" s="758"/>
      <c r="AX356" s="767"/>
      <c r="AY356" s="748"/>
      <c r="AZ356" s="748"/>
      <c r="BA356" s="748"/>
      <c r="BB356" s="767"/>
      <c r="BC356" s="748"/>
      <c r="BD356" s="787"/>
      <c r="BE356" s="748"/>
      <c r="BF356" s="748"/>
      <c r="BG356" s="748"/>
      <c r="BH356" s="767"/>
      <c r="BI356" s="252"/>
      <c r="BJ356" s="758"/>
      <c r="BK356" s="767"/>
      <c r="BL356" s="767"/>
      <c r="BM356" s="767"/>
      <c r="BN356" s="252"/>
      <c r="BO356" s="767"/>
      <c r="BP356" s="758"/>
      <c r="BQ356" s="767"/>
      <c r="BR356" s="755"/>
      <c r="BS356" s="755"/>
      <c r="BT356" s="755"/>
      <c r="BU356" s="755"/>
      <c r="BV356" s="758"/>
      <c r="BW356" s="758"/>
      <c r="BX356" s="748"/>
      <c r="BY356" s="748"/>
      <c r="BZ356" s="748"/>
      <c r="CA356" s="748"/>
      <c r="CB356" s="748"/>
      <c r="CC356" s="758"/>
      <c r="CD356" s="767"/>
      <c r="CE356" s="767"/>
      <c r="CF356" s="767"/>
      <c r="CG356" s="748"/>
      <c r="CH356" s="252"/>
      <c r="CI356" s="758"/>
      <c r="CJ356" s="755"/>
      <c r="CK356" s="755"/>
      <c r="CL356" s="755"/>
      <c r="CM356" s="755"/>
      <c r="CN356" s="755"/>
      <c r="CO356" s="758"/>
      <c r="CP356" s="758"/>
      <c r="CQ356" s="767"/>
      <c r="CR356" s="767"/>
      <c r="CS356" s="757"/>
      <c r="CT356" s="748"/>
      <c r="CU356" s="767"/>
      <c r="CV356" s="755"/>
      <c r="CW356" s="755"/>
      <c r="CX356" s="755"/>
      <c r="CY356" s="755"/>
      <c r="CZ356" s="755"/>
      <c r="DA356" s="760"/>
    </row>
    <row r="357" spans="1:105" s="41" customFormat="1" ht="14.25" customHeight="1" x14ac:dyDescent="0.15">
      <c r="A357" s="2352" t="str">
        <f t="shared" si="3"/>
        <v>アールスメロン価格</v>
      </c>
      <c r="B357" s="2351" t="str">
        <f>B355</f>
        <v>アールスメロン</v>
      </c>
      <c r="C357" s="417" t="s">
        <v>96</v>
      </c>
      <c r="D357" s="941">
        <v>0</v>
      </c>
      <c r="E357" s="1051">
        <v>0</v>
      </c>
      <c r="F357" s="1052">
        <v>0</v>
      </c>
      <c r="G357" s="948">
        <v>0</v>
      </c>
      <c r="H357" s="1051">
        <v>0</v>
      </c>
      <c r="I357" s="1052">
        <v>0</v>
      </c>
      <c r="J357" s="1044">
        <v>293</v>
      </c>
      <c r="K357" s="942">
        <v>0</v>
      </c>
      <c r="L357" s="1052">
        <v>0</v>
      </c>
      <c r="M357" s="1044">
        <v>0</v>
      </c>
      <c r="N357" s="942">
        <v>0</v>
      </c>
      <c r="O357" s="946">
        <v>0</v>
      </c>
      <c r="P357" s="979" t="s">
        <v>432</v>
      </c>
      <c r="Q357" s="942">
        <v>742</v>
      </c>
      <c r="R357" s="947">
        <v>634</v>
      </c>
      <c r="S357" s="944">
        <v>618</v>
      </c>
      <c r="T357" s="942">
        <v>472</v>
      </c>
      <c r="U357" s="946"/>
      <c r="V357" s="948"/>
      <c r="W357" s="980"/>
      <c r="X357" s="947"/>
      <c r="Y357" s="948"/>
      <c r="Z357" s="949"/>
      <c r="AA357" s="947"/>
      <c r="AB357" s="950"/>
      <c r="AC357" s="942"/>
      <c r="AD357" s="946"/>
      <c r="AE357" s="944"/>
      <c r="AF357" s="949"/>
      <c r="AG357" s="946"/>
      <c r="AH357" s="944"/>
      <c r="AI357" s="1051"/>
      <c r="AJ357" s="946"/>
      <c r="AK357" s="944"/>
      <c r="AL357" s="942"/>
      <c r="AM357" s="951"/>
      <c r="AN357" s="2"/>
      <c r="AO357" s="59"/>
      <c r="AP357" s="55"/>
      <c r="AQ357" s="784"/>
      <c r="AR357" s="1576"/>
      <c r="AS357" s="1576"/>
      <c r="AT357" s="1576"/>
      <c r="AU357" s="1576"/>
      <c r="AV357" s="1576"/>
      <c r="AW357" s="787"/>
      <c r="AX357" s="748"/>
      <c r="AY357" s="767"/>
      <c r="AZ357" s="767"/>
      <c r="BA357" s="767"/>
      <c r="BB357" s="252"/>
      <c r="BC357" s="748"/>
      <c r="BD357" s="748"/>
      <c r="BE357" s="755"/>
      <c r="BF357" s="748"/>
      <c r="BG357" s="748"/>
      <c r="BH357" s="748"/>
      <c r="BI357" s="748"/>
      <c r="BJ357" s="758"/>
      <c r="BK357" s="758"/>
      <c r="BL357" s="787"/>
      <c r="BM357" s="787"/>
      <c r="BN357" s="787"/>
      <c r="BO357" s="758"/>
      <c r="BP357" s="758"/>
      <c r="BQ357" s="758"/>
      <c r="BR357" s="755"/>
      <c r="BS357" s="756"/>
      <c r="BT357" s="757"/>
      <c r="BU357" s="767"/>
      <c r="BV357" s="757"/>
      <c r="BW357" s="760"/>
      <c r="BX357" s="760"/>
      <c r="BY357" s="760"/>
      <c r="BZ357" s="760"/>
    </row>
    <row r="358" spans="1:105" ht="14.25" customHeight="1" x14ac:dyDescent="0.15">
      <c r="A358" s="2352" t="str">
        <f t="shared" si="3"/>
        <v>アンデスメロン数量</v>
      </c>
      <c r="B358" s="250" t="s">
        <v>230</v>
      </c>
      <c r="C358" s="394" t="s">
        <v>93</v>
      </c>
      <c r="D358" s="917">
        <v>0</v>
      </c>
      <c r="E358" s="1045">
        <v>0</v>
      </c>
      <c r="F358" s="1046">
        <v>0</v>
      </c>
      <c r="G358" s="924">
        <v>0</v>
      </c>
      <c r="H358" s="1045">
        <v>0</v>
      </c>
      <c r="I358" s="1046">
        <v>0</v>
      </c>
      <c r="J358" s="1042">
        <v>0</v>
      </c>
      <c r="K358" s="1045">
        <v>1.05</v>
      </c>
      <c r="L358" s="1046">
        <v>0.89</v>
      </c>
      <c r="M358" s="920">
        <v>4.03</v>
      </c>
      <c r="N358" s="918">
        <v>21.78</v>
      </c>
      <c r="O358" s="922">
        <v>56.994999999999997</v>
      </c>
      <c r="P358" s="920">
        <v>118.655</v>
      </c>
      <c r="Q358" s="918">
        <v>169.536</v>
      </c>
      <c r="R358" s="923">
        <v>228.124</v>
      </c>
      <c r="S358" s="920">
        <v>185.41900000000001</v>
      </c>
      <c r="T358" s="918">
        <v>150.899</v>
      </c>
      <c r="U358" s="922"/>
      <c r="V358" s="924"/>
      <c r="W358" s="1077"/>
      <c r="X358" s="925"/>
      <c r="Y358" s="924"/>
      <c r="Z358" s="926"/>
      <c r="AA358" s="923"/>
      <c r="AB358" s="927"/>
      <c r="AC358" s="926"/>
      <c r="AD358" s="923"/>
      <c r="AE358" s="924"/>
      <c r="AF358" s="1045"/>
      <c r="AG358" s="922"/>
      <c r="AH358" s="1042"/>
      <c r="AI358" s="1045"/>
      <c r="AJ358" s="1046"/>
      <c r="AK358" s="1042"/>
      <c r="AL358" s="1045"/>
      <c r="AM358" s="928"/>
      <c r="AO358" s="59"/>
      <c r="AP358" s="55"/>
      <c r="AR358" s="1576"/>
      <c r="AS358" s="1576"/>
      <c r="AT358" s="1576"/>
      <c r="AU358" s="1576"/>
      <c r="AV358" s="1576"/>
      <c r="AX358" s="252"/>
      <c r="AZ358" s="764"/>
      <c r="BA358" s="252"/>
      <c r="BB358" s="252"/>
      <c r="BC358" s="757"/>
      <c r="BD358" s="767"/>
      <c r="BE358" s="755"/>
      <c r="BF358" s="755"/>
      <c r="BG358" s="755"/>
      <c r="BH358" s="755"/>
    </row>
    <row r="359" spans="1:105" ht="14.25" customHeight="1" x14ac:dyDescent="0.15">
      <c r="A359" s="2352" t="str">
        <f t="shared" si="3"/>
        <v>アンデスメロン金額</v>
      </c>
      <c r="B359" s="2350" t="str">
        <f>B358</f>
        <v>アンデスメロン</v>
      </c>
      <c r="C359" s="395" t="s">
        <v>94</v>
      </c>
      <c r="D359" s="929">
        <v>0</v>
      </c>
      <c r="E359" s="1048">
        <v>0</v>
      </c>
      <c r="F359" s="1049">
        <v>0</v>
      </c>
      <c r="G359" s="936">
        <v>0</v>
      </c>
      <c r="H359" s="1048">
        <v>0</v>
      </c>
      <c r="I359" s="1049">
        <v>0</v>
      </c>
      <c r="J359" s="1043">
        <v>0</v>
      </c>
      <c r="K359" s="1048">
        <v>1051.2719999999999</v>
      </c>
      <c r="L359" s="1049">
        <v>812.05200000000002</v>
      </c>
      <c r="M359" s="932">
        <v>3837.348</v>
      </c>
      <c r="N359" s="930">
        <v>17636.047999999999</v>
      </c>
      <c r="O359" s="934">
        <v>39400.167999999998</v>
      </c>
      <c r="P359" s="972">
        <v>82512.222999999998</v>
      </c>
      <c r="Q359" s="930">
        <v>109844.18799999999</v>
      </c>
      <c r="R359" s="935">
        <v>132983.92199999999</v>
      </c>
      <c r="S359" s="932">
        <v>100461.783</v>
      </c>
      <c r="T359" s="930">
        <v>76028.264999999999</v>
      </c>
      <c r="U359" s="934"/>
      <c r="V359" s="936"/>
      <c r="W359" s="1078"/>
      <c r="X359" s="937"/>
      <c r="Y359" s="936"/>
      <c r="Z359" s="938"/>
      <c r="AA359" s="935"/>
      <c r="AB359" s="939"/>
      <c r="AC359" s="938"/>
      <c r="AD359" s="935"/>
      <c r="AE359" s="936"/>
      <c r="AF359" s="1048"/>
      <c r="AG359" s="934"/>
      <c r="AH359" s="1043"/>
      <c r="AI359" s="1048"/>
      <c r="AJ359" s="1049"/>
      <c r="AK359" s="1043"/>
      <c r="AL359" s="1048"/>
      <c r="AM359" s="940"/>
      <c r="AO359" s="59"/>
      <c r="AP359" s="55"/>
      <c r="AU359" s="1576"/>
      <c r="AV359" s="1576"/>
      <c r="AX359" s="787"/>
      <c r="AY359" s="767"/>
      <c r="AZ359" s="767"/>
      <c r="BA359" s="767"/>
      <c r="BB359" s="767"/>
      <c r="BC359" s="748"/>
      <c r="BD359" s="764"/>
      <c r="BE359" s="755"/>
      <c r="BF359" s="755"/>
      <c r="BG359" s="755"/>
      <c r="BH359" s="755"/>
      <c r="BI359" s="755"/>
      <c r="BJ359" s="755"/>
      <c r="BK359" s="748"/>
      <c r="BL359" s="758"/>
      <c r="BM359" s="760"/>
      <c r="BN359" s="760"/>
      <c r="BO359" s="760"/>
      <c r="BP359" s="760"/>
      <c r="BQ359" s="755"/>
    </row>
    <row r="360" spans="1:105" ht="14.25" customHeight="1" x14ac:dyDescent="0.15">
      <c r="A360" s="2352" t="str">
        <f t="shared" si="3"/>
        <v>アンデスメロン価格</v>
      </c>
      <c r="B360" s="2351" t="str">
        <f>B358</f>
        <v>アンデスメロン</v>
      </c>
      <c r="C360" s="417" t="s">
        <v>96</v>
      </c>
      <c r="D360" s="941">
        <v>0</v>
      </c>
      <c r="E360" s="1051">
        <v>0</v>
      </c>
      <c r="F360" s="1052">
        <v>0</v>
      </c>
      <c r="G360" s="948">
        <v>0</v>
      </c>
      <c r="H360" s="1051">
        <v>0</v>
      </c>
      <c r="I360" s="1052">
        <v>0</v>
      </c>
      <c r="J360" s="1044">
        <v>0</v>
      </c>
      <c r="K360" s="1051">
        <v>1001</v>
      </c>
      <c r="L360" s="1052">
        <v>912</v>
      </c>
      <c r="M360" s="944">
        <v>952</v>
      </c>
      <c r="N360" s="942">
        <v>810</v>
      </c>
      <c r="O360" s="946">
        <v>691</v>
      </c>
      <c r="P360" s="944">
        <v>695</v>
      </c>
      <c r="Q360" s="942">
        <v>648</v>
      </c>
      <c r="R360" s="947">
        <v>583</v>
      </c>
      <c r="S360" s="944">
        <v>542</v>
      </c>
      <c r="T360" s="942">
        <v>504</v>
      </c>
      <c r="U360" s="946"/>
      <c r="V360" s="948"/>
      <c r="W360" s="980"/>
      <c r="X360" s="947"/>
      <c r="Y360" s="948"/>
      <c r="Z360" s="949"/>
      <c r="AA360" s="947"/>
      <c r="AB360" s="950"/>
      <c r="AC360" s="949"/>
      <c r="AD360" s="947"/>
      <c r="AE360" s="948"/>
      <c r="AF360" s="1051"/>
      <c r="AG360" s="946"/>
      <c r="AH360" s="1044"/>
      <c r="AI360" s="1051"/>
      <c r="AJ360" s="1052"/>
      <c r="AK360" s="1044"/>
      <c r="AL360" s="1051"/>
      <c r="AM360" s="951"/>
      <c r="AO360" s="59"/>
      <c r="AP360" s="55"/>
      <c r="AQ360" s="784"/>
      <c r="AV360" s="1576"/>
      <c r="AW360" s="787"/>
      <c r="AX360" s="767"/>
    </row>
    <row r="361" spans="1:105" ht="14.25" customHeight="1" x14ac:dyDescent="0.15">
      <c r="A361" s="2352" t="str">
        <f t="shared" si="3"/>
        <v>クインシーメロン数量</v>
      </c>
      <c r="B361" s="250" t="s">
        <v>209</v>
      </c>
      <c r="C361" s="394" t="s">
        <v>93</v>
      </c>
      <c r="D361" s="917">
        <v>0.09</v>
      </c>
      <c r="E361" s="1045">
        <v>0</v>
      </c>
      <c r="F361" s="1046">
        <v>0</v>
      </c>
      <c r="G361" s="924">
        <v>0</v>
      </c>
      <c r="H361" s="1045">
        <v>0</v>
      </c>
      <c r="I361" s="1046">
        <v>0</v>
      </c>
      <c r="J361" s="1042">
        <v>0</v>
      </c>
      <c r="K361" s="1045">
        <v>0</v>
      </c>
      <c r="L361" s="1046">
        <v>0.155</v>
      </c>
      <c r="M361" s="1042">
        <v>6.9000000000000006E-2</v>
      </c>
      <c r="N361" s="918">
        <v>4.0330000000000004</v>
      </c>
      <c r="O361" s="922">
        <v>12.834</v>
      </c>
      <c r="P361" s="920">
        <v>59.832999999999998</v>
      </c>
      <c r="Q361" s="918">
        <v>84.962999999999994</v>
      </c>
      <c r="R361" s="923">
        <v>204.67099999999999</v>
      </c>
      <c r="S361" s="920">
        <v>201.99199999999999</v>
      </c>
      <c r="T361" s="918">
        <v>183.62299999999999</v>
      </c>
      <c r="U361" s="922"/>
      <c r="V361" s="924"/>
      <c r="W361" s="1077"/>
      <c r="X361" s="923"/>
      <c r="Y361" s="924"/>
      <c r="Z361" s="926"/>
      <c r="AA361" s="923"/>
      <c r="AB361" s="927"/>
      <c r="AC361" s="926"/>
      <c r="AD361" s="923"/>
      <c r="AE361" s="924"/>
      <c r="AF361" s="1045"/>
      <c r="AG361" s="922"/>
      <c r="AH361" s="1042"/>
      <c r="AI361" s="1045"/>
      <c r="AJ361" s="1046"/>
      <c r="AK361" s="1042"/>
      <c r="AL361" s="1045"/>
      <c r="AM361" s="928"/>
      <c r="AO361" s="59"/>
      <c r="AP361" s="55"/>
      <c r="AR361" s="1575"/>
      <c r="AS361" s="1575"/>
      <c r="AT361" s="1575"/>
      <c r="AX361" s="767"/>
    </row>
    <row r="362" spans="1:105" ht="14.25" customHeight="1" x14ac:dyDescent="0.15">
      <c r="A362" s="2352" t="str">
        <f t="shared" si="3"/>
        <v>クインシーメロン金額</v>
      </c>
      <c r="B362" s="2350" t="str">
        <f>B361</f>
        <v>クインシーメロン</v>
      </c>
      <c r="C362" s="395" t="s">
        <v>94</v>
      </c>
      <c r="D362" s="929">
        <v>65.238</v>
      </c>
      <c r="E362" s="1048">
        <v>0</v>
      </c>
      <c r="F362" s="1049">
        <v>0</v>
      </c>
      <c r="G362" s="936">
        <v>0</v>
      </c>
      <c r="H362" s="1048">
        <v>0</v>
      </c>
      <c r="I362" s="1049">
        <v>0</v>
      </c>
      <c r="J362" s="1043">
        <v>0</v>
      </c>
      <c r="K362" s="1048">
        <v>0</v>
      </c>
      <c r="L362" s="1049">
        <v>111.13200000000001</v>
      </c>
      <c r="M362" s="1043">
        <v>53.829000000000001</v>
      </c>
      <c r="N362" s="930">
        <v>3820.5540000000001</v>
      </c>
      <c r="O362" s="934">
        <v>10192.816000000001</v>
      </c>
      <c r="P362" s="972">
        <v>45389.955000000002</v>
      </c>
      <c r="Q362" s="930">
        <v>57299.447</v>
      </c>
      <c r="R362" s="935">
        <v>122179.52499999999</v>
      </c>
      <c r="S362" s="932">
        <v>113767.033</v>
      </c>
      <c r="T362" s="930">
        <v>100984.48</v>
      </c>
      <c r="U362" s="934"/>
      <c r="V362" s="936"/>
      <c r="W362" s="1078"/>
      <c r="X362" s="1150"/>
      <c r="Y362" s="936"/>
      <c r="Z362" s="938"/>
      <c r="AA362" s="935"/>
      <c r="AB362" s="939"/>
      <c r="AC362" s="938"/>
      <c r="AD362" s="935"/>
      <c r="AE362" s="936"/>
      <c r="AF362" s="1048"/>
      <c r="AG362" s="934"/>
      <c r="AH362" s="1043"/>
      <c r="AI362" s="1048"/>
      <c r="AJ362" s="1049"/>
      <c r="AK362" s="1043"/>
      <c r="AL362" s="1048"/>
      <c r="AM362" s="940"/>
      <c r="AO362" s="59"/>
      <c r="AP362" s="55"/>
      <c r="AR362" s="1576"/>
      <c r="AS362" s="1576"/>
      <c r="AT362" s="1576"/>
      <c r="AU362" s="1575"/>
      <c r="AX362" s="767"/>
    </row>
    <row r="363" spans="1:105" ht="14.25" customHeight="1" x14ac:dyDescent="0.15">
      <c r="A363" s="2352" t="str">
        <f t="shared" si="3"/>
        <v>クインシーメロン価格</v>
      </c>
      <c r="B363" s="2351" t="str">
        <f>B361</f>
        <v>クインシーメロン</v>
      </c>
      <c r="C363" s="417" t="s">
        <v>96</v>
      </c>
      <c r="D363" s="941">
        <v>725</v>
      </c>
      <c r="E363" s="1051">
        <v>0</v>
      </c>
      <c r="F363" s="1052">
        <v>0</v>
      </c>
      <c r="G363" s="948">
        <v>0</v>
      </c>
      <c r="H363" s="1051">
        <v>0</v>
      </c>
      <c r="I363" s="1052">
        <v>0</v>
      </c>
      <c r="J363" s="1044">
        <v>0</v>
      </c>
      <c r="K363" s="1051">
        <v>0</v>
      </c>
      <c r="L363" s="1052">
        <v>717</v>
      </c>
      <c r="M363" s="1044">
        <v>780</v>
      </c>
      <c r="N363" s="942">
        <v>947</v>
      </c>
      <c r="O363" s="946">
        <v>794</v>
      </c>
      <c r="P363" s="944">
        <v>759</v>
      </c>
      <c r="Q363" s="942">
        <v>674</v>
      </c>
      <c r="R363" s="947">
        <v>597</v>
      </c>
      <c r="S363" s="944">
        <v>563</v>
      </c>
      <c r="T363" s="942">
        <v>550</v>
      </c>
      <c r="U363" s="946"/>
      <c r="V363" s="948"/>
      <c r="W363" s="980"/>
      <c r="X363" s="947"/>
      <c r="Y363" s="948"/>
      <c r="Z363" s="949"/>
      <c r="AA363" s="947"/>
      <c r="AB363" s="950"/>
      <c r="AC363" s="949"/>
      <c r="AD363" s="947"/>
      <c r="AE363" s="948"/>
      <c r="AF363" s="1051"/>
      <c r="AG363" s="946"/>
      <c r="AH363" s="1044"/>
      <c r="AI363" s="1051"/>
      <c r="AJ363" s="1052"/>
      <c r="AK363" s="1044"/>
      <c r="AL363" s="1051"/>
      <c r="AM363" s="951"/>
      <c r="AO363" s="59"/>
      <c r="AP363" s="55"/>
      <c r="AQ363" s="784"/>
      <c r="AR363" s="1575"/>
      <c r="AS363" s="1575"/>
      <c r="AT363" s="1575"/>
      <c r="AU363" s="1576"/>
      <c r="AV363" s="1575"/>
      <c r="AW363" s="787"/>
      <c r="BA363" s="755"/>
      <c r="BB363" s="755"/>
      <c r="BC363" s="755"/>
      <c r="BD363" s="758"/>
      <c r="BE363" s="755"/>
      <c r="BF363" s="755"/>
    </row>
    <row r="364" spans="1:105" ht="14.25" customHeight="1" x14ac:dyDescent="0.15">
      <c r="A364" s="2352" t="str">
        <f t="shared" si="3"/>
        <v>すいか数量</v>
      </c>
      <c r="B364" s="250" t="s">
        <v>211</v>
      </c>
      <c r="C364" s="394" t="s">
        <v>93</v>
      </c>
      <c r="D364" s="917">
        <v>0</v>
      </c>
      <c r="E364" s="1045">
        <v>0</v>
      </c>
      <c r="F364" s="1046">
        <v>0</v>
      </c>
      <c r="G364" s="924">
        <v>0</v>
      </c>
      <c r="H364" s="1045">
        <v>0</v>
      </c>
      <c r="I364" s="1046">
        <v>0.114</v>
      </c>
      <c r="J364" s="1042">
        <v>0</v>
      </c>
      <c r="K364" s="1045">
        <v>0</v>
      </c>
      <c r="L364" s="1046">
        <v>0</v>
      </c>
      <c r="M364" s="1042">
        <v>0</v>
      </c>
      <c r="N364" s="918">
        <v>0</v>
      </c>
      <c r="O364" s="922">
        <v>0.01</v>
      </c>
      <c r="P364" s="920">
        <v>1.028</v>
      </c>
      <c r="Q364" s="918">
        <v>45.353999999999999</v>
      </c>
      <c r="R364" s="923">
        <v>92.134</v>
      </c>
      <c r="S364" s="920">
        <v>99.055000000000007</v>
      </c>
      <c r="T364" s="918">
        <v>184.946</v>
      </c>
      <c r="U364" s="922"/>
      <c r="V364" s="924"/>
      <c r="W364" s="1077"/>
      <c r="X364" s="925"/>
      <c r="Y364" s="924"/>
      <c r="Z364" s="926"/>
      <c r="AA364" s="923"/>
      <c r="AB364" s="927"/>
      <c r="AC364" s="953"/>
      <c r="AD364" s="922"/>
      <c r="AE364" s="920"/>
      <c r="AF364" s="926"/>
      <c r="AG364" s="922"/>
      <c r="AH364" s="1042"/>
      <c r="AI364" s="1045"/>
      <c r="AJ364" s="1046"/>
      <c r="AK364" s="1042"/>
      <c r="AL364" s="1045"/>
      <c r="AM364" s="928"/>
      <c r="AO364" s="59"/>
      <c r="AP364" s="55"/>
      <c r="AR364" s="1576"/>
      <c r="AS364" s="1576"/>
      <c r="AT364" s="1576"/>
      <c r="AU364" s="1575"/>
      <c r="AV364" s="1576"/>
      <c r="AX364" s="767"/>
    </row>
    <row r="365" spans="1:105" ht="14.25" customHeight="1" x14ac:dyDescent="0.15">
      <c r="A365" s="2352" t="str">
        <f t="shared" si="3"/>
        <v>すいか金額</v>
      </c>
      <c r="B365" s="2350" t="str">
        <f>B364</f>
        <v>すいか</v>
      </c>
      <c r="C365" s="395" t="s">
        <v>94</v>
      </c>
      <c r="D365" s="929">
        <v>0</v>
      </c>
      <c r="E365" s="1048">
        <v>0</v>
      </c>
      <c r="F365" s="1049">
        <v>0</v>
      </c>
      <c r="G365" s="936">
        <v>0</v>
      </c>
      <c r="H365" s="1048">
        <v>0</v>
      </c>
      <c r="I365" s="1049">
        <v>0</v>
      </c>
      <c r="J365" s="1043">
        <v>0</v>
      </c>
      <c r="K365" s="1048">
        <v>0</v>
      </c>
      <c r="L365" s="1049">
        <v>0</v>
      </c>
      <c r="M365" s="1043">
        <v>0</v>
      </c>
      <c r="N365" s="930">
        <v>0</v>
      </c>
      <c r="O365" s="934">
        <v>8.2080000000000002</v>
      </c>
      <c r="P365" s="972">
        <v>285.55200000000002</v>
      </c>
      <c r="Q365" s="930">
        <v>14158.281000000001</v>
      </c>
      <c r="R365" s="935">
        <v>24349.034</v>
      </c>
      <c r="S365" s="932">
        <v>20824.166000000001</v>
      </c>
      <c r="T365" s="930">
        <v>37211.819000000003</v>
      </c>
      <c r="U365" s="934"/>
      <c r="V365" s="936"/>
      <c r="W365" s="1078"/>
      <c r="X365" s="937"/>
      <c r="Y365" s="936"/>
      <c r="Z365" s="938"/>
      <c r="AA365" s="935"/>
      <c r="AB365" s="939"/>
      <c r="AC365" s="967"/>
      <c r="AD365" s="934"/>
      <c r="AE365" s="932"/>
      <c r="AF365" s="938"/>
      <c r="AG365" s="934"/>
      <c r="AH365" s="1043"/>
      <c r="AI365" s="1048"/>
      <c r="AJ365" s="1049"/>
      <c r="AK365" s="1043"/>
      <c r="AL365" s="1048"/>
      <c r="AM365" s="940"/>
      <c r="AO365" s="59"/>
      <c r="AR365" s="1576"/>
      <c r="AS365" s="1576"/>
      <c r="AT365" s="1576"/>
      <c r="AU365" s="1576"/>
      <c r="AV365" s="1575"/>
      <c r="AX365" s="787"/>
    </row>
    <row r="366" spans="1:105" ht="14.25" customHeight="1" x14ac:dyDescent="0.15">
      <c r="A366" s="2352" t="str">
        <f t="shared" si="3"/>
        <v>すいか価格</v>
      </c>
      <c r="B366" s="2351" t="str">
        <f>B364</f>
        <v>すいか</v>
      </c>
      <c r="C366" s="417" t="s">
        <v>96</v>
      </c>
      <c r="D366" s="941">
        <v>0</v>
      </c>
      <c r="E366" s="1051">
        <v>0</v>
      </c>
      <c r="F366" s="1052">
        <v>0</v>
      </c>
      <c r="G366" s="948">
        <v>0</v>
      </c>
      <c r="H366" s="1051">
        <v>0</v>
      </c>
      <c r="I366" s="1052">
        <v>0</v>
      </c>
      <c r="J366" s="1044">
        <v>0</v>
      </c>
      <c r="K366" s="1051">
        <v>0</v>
      </c>
      <c r="L366" s="1052">
        <v>0</v>
      </c>
      <c r="M366" s="1044">
        <v>0</v>
      </c>
      <c r="N366" s="942">
        <v>0</v>
      </c>
      <c r="O366" s="946">
        <v>821</v>
      </c>
      <c r="P366" s="944">
        <v>278</v>
      </c>
      <c r="Q366" s="942">
        <v>312</v>
      </c>
      <c r="R366" s="947">
        <v>264</v>
      </c>
      <c r="S366" s="944">
        <v>210</v>
      </c>
      <c r="T366" s="942">
        <v>201</v>
      </c>
      <c r="U366" s="946"/>
      <c r="V366" s="948"/>
      <c r="W366" s="980"/>
      <c r="X366" s="947"/>
      <c r="Y366" s="948"/>
      <c r="Z366" s="949"/>
      <c r="AA366" s="947"/>
      <c r="AB366" s="950"/>
      <c r="AC366" s="942"/>
      <c r="AD366" s="946"/>
      <c r="AE366" s="944"/>
      <c r="AF366" s="949"/>
      <c r="AG366" s="946"/>
      <c r="AH366" s="1044"/>
      <c r="AI366" s="1051"/>
      <c r="AJ366" s="1052"/>
      <c r="AK366" s="1044"/>
      <c r="AL366" s="1051"/>
      <c r="AM366" s="951"/>
      <c r="AO366" s="59"/>
      <c r="AP366" s="55"/>
      <c r="AQ366" s="784"/>
      <c r="AR366" s="1576"/>
      <c r="AS366" s="1576"/>
      <c r="AT366" s="1576"/>
      <c r="AU366" s="1576"/>
      <c r="AV366" s="1576"/>
      <c r="AW366" s="787"/>
      <c r="AX366" s="767"/>
    </row>
    <row r="367" spans="1:105" ht="14.25" customHeight="1" x14ac:dyDescent="0.15">
      <c r="A367" s="2352" t="str">
        <f t="shared" si="3"/>
        <v>こだますいか数量</v>
      </c>
      <c r="B367" s="250" t="s">
        <v>88</v>
      </c>
      <c r="C367" s="394" t="s">
        <v>93</v>
      </c>
      <c r="D367" s="917">
        <v>0</v>
      </c>
      <c r="E367" s="1045">
        <v>0</v>
      </c>
      <c r="F367" s="1046">
        <v>0</v>
      </c>
      <c r="G367" s="924">
        <v>0</v>
      </c>
      <c r="H367" s="1045">
        <v>0</v>
      </c>
      <c r="I367" s="1046">
        <v>0.114</v>
      </c>
      <c r="J367" s="1042">
        <v>24.683</v>
      </c>
      <c r="K367" s="918">
        <v>28.234999999999999</v>
      </c>
      <c r="L367" s="922">
        <v>60.84</v>
      </c>
      <c r="M367" s="920">
        <v>74.019000000000005</v>
      </c>
      <c r="N367" s="918">
        <v>75.28</v>
      </c>
      <c r="O367" s="922">
        <v>93.991</v>
      </c>
      <c r="P367" s="920">
        <v>106.03</v>
      </c>
      <c r="Q367" s="918">
        <v>144.518</v>
      </c>
      <c r="R367" s="923">
        <v>276.32499999999999</v>
      </c>
      <c r="S367" s="920">
        <v>330.88400000000001</v>
      </c>
      <c r="T367" s="918">
        <v>423.86</v>
      </c>
      <c r="U367" s="922"/>
      <c r="V367" s="924"/>
      <c r="W367" s="1077"/>
      <c r="X367" s="925"/>
      <c r="Y367" s="924"/>
      <c r="Z367" s="926"/>
      <c r="AA367" s="923"/>
      <c r="AB367" s="927"/>
      <c r="AC367" s="926"/>
      <c r="AD367" s="922"/>
      <c r="AE367" s="920"/>
      <c r="AF367" s="926"/>
      <c r="AG367" s="922"/>
      <c r="AH367" s="920"/>
      <c r="AI367" s="1045"/>
      <c r="AJ367" s="1046"/>
      <c r="AK367" s="1042"/>
      <c r="AL367" s="1045"/>
      <c r="AM367" s="928"/>
      <c r="AO367" s="59"/>
      <c r="AP367" s="55"/>
      <c r="AR367" s="1575"/>
      <c r="AS367" s="1575"/>
      <c r="AT367" s="1575"/>
      <c r="AU367" s="1576"/>
      <c r="AV367" s="1576"/>
      <c r="AX367" s="764"/>
    </row>
    <row r="368" spans="1:105" ht="14.25" customHeight="1" x14ac:dyDescent="0.15">
      <c r="A368" s="2352" t="str">
        <f t="shared" si="3"/>
        <v>こだますいか金額</v>
      </c>
      <c r="B368" s="2350" t="str">
        <f>B367</f>
        <v>こだますいか</v>
      </c>
      <c r="C368" s="395" t="s">
        <v>94</v>
      </c>
      <c r="D368" s="929">
        <v>0</v>
      </c>
      <c r="E368" s="1048">
        <v>0</v>
      </c>
      <c r="F368" s="1049">
        <v>0</v>
      </c>
      <c r="G368" s="936">
        <v>0</v>
      </c>
      <c r="H368" s="1048">
        <v>0</v>
      </c>
      <c r="I368" s="1049">
        <v>74.454999999999998</v>
      </c>
      <c r="J368" s="1043">
        <v>14706.106</v>
      </c>
      <c r="K368" s="930">
        <v>15641.858</v>
      </c>
      <c r="L368" s="934">
        <v>32517.064999999999</v>
      </c>
      <c r="M368" s="932">
        <v>39071.152999999998</v>
      </c>
      <c r="N368" s="930">
        <v>38549.951999999997</v>
      </c>
      <c r="O368" s="934">
        <v>49651.468999999997</v>
      </c>
      <c r="P368" s="972">
        <v>54697.036</v>
      </c>
      <c r="Q368" s="930">
        <v>70662.75</v>
      </c>
      <c r="R368" s="935">
        <v>116930.02099999999</v>
      </c>
      <c r="S368" s="932">
        <v>113738.933</v>
      </c>
      <c r="T368" s="930">
        <v>126259.69500000001</v>
      </c>
      <c r="U368" s="934"/>
      <c r="V368" s="936"/>
      <c r="W368" s="1078"/>
      <c r="X368" s="937"/>
      <c r="Y368" s="936"/>
      <c r="Z368" s="938"/>
      <c r="AA368" s="935"/>
      <c r="AB368" s="939"/>
      <c r="AC368" s="930"/>
      <c r="AD368" s="934"/>
      <c r="AE368" s="932"/>
      <c r="AF368" s="938"/>
      <c r="AG368" s="934"/>
      <c r="AH368" s="932"/>
      <c r="AI368" s="1048"/>
      <c r="AJ368" s="1049"/>
      <c r="AK368" s="1043"/>
      <c r="AL368" s="1048"/>
      <c r="AM368" s="940"/>
      <c r="AO368" s="59"/>
      <c r="AP368" s="59"/>
      <c r="AR368" s="1576"/>
      <c r="AS368" s="1576"/>
      <c r="AT368" s="1576"/>
      <c r="AU368" s="1575"/>
      <c r="AV368" s="1576"/>
      <c r="AX368" s="767"/>
    </row>
    <row r="369" spans="1:49" ht="14.25" customHeight="1" x14ac:dyDescent="0.15">
      <c r="A369" s="2352" t="str">
        <f t="shared" si="3"/>
        <v>こだますいか価格</v>
      </c>
      <c r="B369" s="2351" t="str">
        <f>B367</f>
        <v>こだますいか</v>
      </c>
      <c r="C369" s="417" t="s">
        <v>96</v>
      </c>
      <c r="D369" s="941">
        <v>0</v>
      </c>
      <c r="E369" s="1051">
        <v>0</v>
      </c>
      <c r="F369" s="1052">
        <v>0</v>
      </c>
      <c r="G369" s="948">
        <v>0</v>
      </c>
      <c r="H369" s="1051">
        <v>0</v>
      </c>
      <c r="I369" s="1052">
        <v>653</v>
      </c>
      <c r="J369" s="1044">
        <v>596</v>
      </c>
      <c r="K369" s="942">
        <v>554</v>
      </c>
      <c r="L369" s="946">
        <v>534</v>
      </c>
      <c r="M369" s="944">
        <v>528</v>
      </c>
      <c r="N369" s="942">
        <v>512</v>
      </c>
      <c r="O369" s="946">
        <v>526</v>
      </c>
      <c r="P369" s="944">
        <v>516</v>
      </c>
      <c r="Q369" s="942">
        <v>489</v>
      </c>
      <c r="R369" s="947">
        <v>423</v>
      </c>
      <c r="S369" s="944">
        <v>344</v>
      </c>
      <c r="T369" s="942">
        <v>298</v>
      </c>
      <c r="U369" s="946"/>
      <c r="V369" s="948"/>
      <c r="W369" s="980"/>
      <c r="X369" s="947"/>
      <c r="Y369" s="948"/>
      <c r="Z369" s="949"/>
      <c r="AA369" s="947"/>
      <c r="AB369" s="950"/>
      <c r="AC369" s="942"/>
      <c r="AD369" s="946"/>
      <c r="AE369" s="944"/>
      <c r="AF369" s="949"/>
      <c r="AG369" s="946"/>
      <c r="AH369" s="944"/>
      <c r="AI369" s="1051"/>
      <c r="AJ369" s="1052"/>
      <c r="AK369" s="1044"/>
      <c r="AL369" s="1051"/>
      <c r="AM369" s="951"/>
      <c r="AO369" s="59"/>
      <c r="AP369" s="55"/>
      <c r="AQ369" s="784"/>
      <c r="AR369" s="1576"/>
      <c r="AS369" s="1576"/>
      <c r="AT369" s="1576"/>
      <c r="AU369" s="1576"/>
      <c r="AV369" s="1575"/>
      <c r="AW369" s="787"/>
    </row>
    <row r="370" spans="1:49" ht="14.25" customHeight="1" x14ac:dyDescent="0.15">
      <c r="A370" s="2352" t="str">
        <f t="shared" si="3"/>
        <v>くり数量</v>
      </c>
      <c r="B370" s="250" t="s">
        <v>89</v>
      </c>
      <c r="C370" s="394" t="s">
        <v>93</v>
      </c>
      <c r="D370" s="917">
        <v>0</v>
      </c>
      <c r="E370" s="1045">
        <v>3.5999999999999997E-2</v>
      </c>
      <c r="F370" s="1046">
        <v>0</v>
      </c>
      <c r="G370" s="924">
        <v>0</v>
      </c>
      <c r="H370" s="1045">
        <v>0</v>
      </c>
      <c r="I370" s="1046">
        <v>0</v>
      </c>
      <c r="J370" s="1042">
        <v>0</v>
      </c>
      <c r="K370" s="918">
        <v>0</v>
      </c>
      <c r="L370" s="922">
        <v>0</v>
      </c>
      <c r="M370" s="1042">
        <v>0</v>
      </c>
      <c r="N370" s="918">
        <v>0</v>
      </c>
      <c r="O370" s="922">
        <v>0</v>
      </c>
      <c r="P370" s="920" t="s">
        <v>432</v>
      </c>
      <c r="Q370" s="918">
        <v>0</v>
      </c>
      <c r="R370" s="923">
        <v>0</v>
      </c>
      <c r="S370" s="920">
        <v>0</v>
      </c>
      <c r="T370" s="918">
        <v>0</v>
      </c>
      <c r="U370" s="923"/>
      <c r="V370" s="924"/>
      <c r="W370" s="1077"/>
      <c r="X370" s="925"/>
      <c r="Y370" s="924"/>
      <c r="Z370" s="926"/>
      <c r="AA370" s="923"/>
      <c r="AB370" s="927"/>
      <c r="AC370" s="926"/>
      <c r="AD370" s="922"/>
      <c r="AE370" s="920"/>
      <c r="AF370" s="926"/>
      <c r="AG370" s="922"/>
      <c r="AH370" s="920"/>
      <c r="AI370" s="918"/>
      <c r="AJ370" s="922"/>
      <c r="AK370" s="920"/>
      <c r="AL370" s="918"/>
      <c r="AM370" s="928"/>
      <c r="AO370" s="59"/>
      <c r="AP370" s="55"/>
      <c r="AR370" s="1575"/>
      <c r="AS370" s="1575"/>
      <c r="AT370" s="1575"/>
      <c r="AU370" s="1576"/>
      <c r="AV370" s="1576"/>
    </row>
    <row r="371" spans="1:49" ht="14.25" customHeight="1" x14ac:dyDescent="0.15">
      <c r="A371" s="2352" t="str">
        <f t="shared" si="3"/>
        <v>くり金額</v>
      </c>
      <c r="B371" s="2350" t="str">
        <f>B370</f>
        <v>くり</v>
      </c>
      <c r="C371" s="492" t="s">
        <v>94</v>
      </c>
      <c r="D371" s="929">
        <v>0</v>
      </c>
      <c r="E371" s="1151">
        <v>31.536000000000001</v>
      </c>
      <c r="F371" s="1152">
        <v>0</v>
      </c>
      <c r="G371" s="936">
        <v>0</v>
      </c>
      <c r="H371" s="1151">
        <v>0</v>
      </c>
      <c r="I371" s="1152">
        <v>0</v>
      </c>
      <c r="J371" s="1043">
        <v>0</v>
      </c>
      <c r="K371" s="1153">
        <v>0</v>
      </c>
      <c r="L371" s="1154">
        <v>0</v>
      </c>
      <c r="M371" s="1043">
        <v>0</v>
      </c>
      <c r="N371" s="1153">
        <v>0</v>
      </c>
      <c r="O371" s="1154">
        <v>0</v>
      </c>
      <c r="P371" s="1155" t="s">
        <v>432</v>
      </c>
      <c r="Q371" s="1156">
        <v>0</v>
      </c>
      <c r="R371" s="1150">
        <v>0</v>
      </c>
      <c r="S371" s="1155">
        <v>0</v>
      </c>
      <c r="T371" s="1153">
        <v>0</v>
      </c>
      <c r="U371" s="1150"/>
      <c r="V371" s="1157"/>
      <c r="W371" s="1158"/>
      <c r="X371" s="1159"/>
      <c r="Y371" s="1157"/>
      <c r="Z371" s="1160"/>
      <c r="AA371" s="1150"/>
      <c r="AB371" s="1161"/>
      <c r="AC371" s="1153"/>
      <c r="AD371" s="1154"/>
      <c r="AE371" s="1155"/>
      <c r="AF371" s="1160"/>
      <c r="AG371" s="1154"/>
      <c r="AH371" s="1155"/>
      <c r="AI371" s="1153"/>
      <c r="AJ371" s="1154"/>
      <c r="AK371" s="1155"/>
      <c r="AL371" s="1153"/>
      <c r="AM371" s="1162"/>
      <c r="AN371" s="274"/>
      <c r="AO371" s="59"/>
      <c r="AP371" s="59"/>
      <c r="AR371" s="1576"/>
      <c r="AS371" s="1576"/>
      <c r="AT371" s="1576"/>
      <c r="AU371" s="1575"/>
      <c r="AV371" s="1576"/>
    </row>
    <row r="372" spans="1:49" ht="14.25" customHeight="1" thickBot="1" x14ac:dyDescent="0.2">
      <c r="A372" s="2352" t="str">
        <f t="shared" si="3"/>
        <v>くり価格</v>
      </c>
      <c r="B372" s="2351" t="str">
        <f>B370</f>
        <v>くり</v>
      </c>
      <c r="C372" s="454" t="s">
        <v>96</v>
      </c>
      <c r="D372" s="992">
        <v>0</v>
      </c>
      <c r="E372" s="1163">
        <v>876</v>
      </c>
      <c r="F372" s="1164">
        <v>0</v>
      </c>
      <c r="G372" s="999">
        <v>0</v>
      </c>
      <c r="H372" s="1163">
        <v>0</v>
      </c>
      <c r="I372" s="1164">
        <v>0</v>
      </c>
      <c r="J372" s="1165">
        <v>0</v>
      </c>
      <c r="K372" s="993">
        <v>0</v>
      </c>
      <c r="L372" s="994">
        <v>0</v>
      </c>
      <c r="M372" s="1165">
        <v>0</v>
      </c>
      <c r="N372" s="993">
        <v>0</v>
      </c>
      <c r="O372" s="994">
        <v>0</v>
      </c>
      <c r="P372" s="995" t="s">
        <v>432</v>
      </c>
      <c r="Q372" s="996">
        <v>0</v>
      </c>
      <c r="R372" s="998">
        <v>0</v>
      </c>
      <c r="S372" s="995">
        <v>0</v>
      </c>
      <c r="T372" s="993">
        <v>0</v>
      </c>
      <c r="U372" s="998"/>
      <c r="V372" s="999"/>
      <c r="W372" s="1166"/>
      <c r="X372" s="998"/>
      <c r="Y372" s="999"/>
      <c r="Z372" s="1000"/>
      <c r="AA372" s="998"/>
      <c r="AB372" s="1001"/>
      <c r="AC372" s="993"/>
      <c r="AD372" s="994"/>
      <c r="AE372" s="995"/>
      <c r="AF372" s="1000"/>
      <c r="AG372" s="994"/>
      <c r="AH372" s="995"/>
      <c r="AI372" s="993"/>
      <c r="AJ372" s="994"/>
      <c r="AK372" s="995"/>
      <c r="AL372" s="993"/>
      <c r="AM372" s="1002"/>
      <c r="AN372" s="274"/>
      <c r="AP372" s="55"/>
      <c r="AQ372" s="784"/>
      <c r="AR372" s="1575"/>
      <c r="AS372" s="1575"/>
      <c r="AT372" s="1575"/>
      <c r="AU372" s="1576"/>
      <c r="AV372" s="1575"/>
      <c r="AW372" s="787"/>
    </row>
    <row r="373" spans="1:49" ht="14.25" customHeight="1" x14ac:dyDescent="0.15">
      <c r="A373" s="2352" t="str">
        <f t="shared" si="3"/>
        <v/>
      </c>
      <c r="B373" s="838"/>
      <c r="AK373" s="5">
        <v>14</v>
      </c>
      <c r="AM373" s="821" t="s">
        <v>149</v>
      </c>
      <c r="AN373" s="5"/>
      <c r="AO373" s="59"/>
      <c r="AP373" s="59"/>
      <c r="AQ373" s="783"/>
      <c r="AR373" s="1576"/>
      <c r="AS373" s="1576"/>
      <c r="AT373" s="1576"/>
      <c r="AU373" s="1575"/>
      <c r="AV373" s="1576"/>
      <c r="AW373" s="764"/>
    </row>
    <row r="374" spans="1:49" ht="14.25" customHeight="1" x14ac:dyDescent="0.15">
      <c r="AB374" s="3"/>
      <c r="AG374" s="101"/>
      <c r="AI374" s="101"/>
      <c r="AM374" s="236"/>
      <c r="AN374" s="5"/>
      <c r="AO374" s="59"/>
      <c r="AP374" s="59"/>
      <c r="AU374" s="1576"/>
      <c r="AV374" s="1575"/>
    </row>
    <row r="375" spans="1:49" ht="14.25" customHeight="1" x14ac:dyDescent="0.15">
      <c r="V375" s="5"/>
      <c r="W375" s="40"/>
      <c r="X375" s="3"/>
      <c r="Y375" s="5"/>
      <c r="AA375" s="3"/>
      <c r="AB375" s="3"/>
      <c r="AO375" s="59"/>
      <c r="AP375" s="59"/>
      <c r="AR375" s="1576"/>
      <c r="AS375" s="1576"/>
      <c r="AT375" s="1576"/>
      <c r="AV375" s="1576"/>
    </row>
    <row r="376" spans="1:49" ht="14.25" customHeight="1" x14ac:dyDescent="0.15">
      <c r="V376" s="5"/>
      <c r="W376" s="40"/>
      <c r="X376" s="3"/>
      <c r="Y376" s="5"/>
      <c r="Z376" s="5"/>
      <c r="AA376" s="3"/>
      <c r="AB376" s="3"/>
      <c r="AP376" s="59"/>
      <c r="AU376" s="1576"/>
    </row>
    <row r="377" spans="1:49" ht="14.25" customHeight="1" x14ac:dyDescent="0.15">
      <c r="V377" s="5"/>
      <c r="W377" s="40"/>
      <c r="X377" s="3"/>
      <c r="Y377" s="5"/>
      <c r="Z377" s="5"/>
      <c r="AA377" s="3"/>
      <c r="AB377" s="3"/>
      <c r="AP377" s="59"/>
      <c r="AV377" s="1576"/>
    </row>
    <row r="378" spans="1:49" ht="14.25" customHeight="1" x14ac:dyDescent="0.15">
      <c r="V378" s="5"/>
      <c r="W378" s="40"/>
      <c r="X378" s="3"/>
      <c r="Y378" s="5"/>
      <c r="Z378" s="5"/>
      <c r="AA378" s="3"/>
      <c r="AB378" s="3"/>
      <c r="AP378" s="55"/>
    </row>
    <row r="379" spans="1:49" ht="14.25" customHeight="1" x14ac:dyDescent="0.15">
      <c r="V379" s="5"/>
      <c r="W379" s="40"/>
      <c r="X379" s="3"/>
      <c r="Y379" s="5"/>
      <c r="Z379" s="5"/>
      <c r="AA379" s="3"/>
      <c r="AB379" s="3"/>
      <c r="AP379" s="59"/>
    </row>
    <row r="380" spans="1:49" ht="14.25" customHeight="1" x14ac:dyDescent="0.15">
      <c r="V380" s="5"/>
      <c r="W380" s="40"/>
      <c r="X380" s="3"/>
      <c r="Y380" s="5"/>
      <c r="Z380" s="5"/>
      <c r="AA380" s="3"/>
      <c r="AB380" s="3"/>
      <c r="AP380" s="59"/>
    </row>
    <row r="381" spans="1:49" ht="14.25" customHeight="1" x14ac:dyDescent="0.15">
      <c r="V381" s="5"/>
      <c r="W381" s="40"/>
      <c r="X381" s="3"/>
      <c r="Y381" s="5"/>
      <c r="Z381" s="5"/>
      <c r="AA381" s="3"/>
      <c r="AB381" s="3"/>
      <c r="AP381" s="55"/>
      <c r="AQ381" s="783"/>
      <c r="AR381" s="1575"/>
      <c r="AS381" s="1575"/>
      <c r="AT381" s="1575"/>
      <c r="AW381" s="764"/>
    </row>
    <row r="382" spans="1:49" ht="14.25" customHeight="1" x14ac:dyDescent="0.15">
      <c r="V382" s="5"/>
      <c r="W382" s="40"/>
      <c r="X382" s="3"/>
      <c r="Y382" s="5"/>
      <c r="Z382" s="5"/>
      <c r="AA382" s="3"/>
      <c r="AB382" s="3"/>
      <c r="AP382" s="55"/>
      <c r="AQ382" s="783"/>
      <c r="AU382" s="1575"/>
      <c r="AW382" s="764"/>
    </row>
    <row r="383" spans="1:49" ht="14.25" customHeight="1" x14ac:dyDescent="0.15">
      <c r="V383" s="5"/>
      <c r="W383" s="40"/>
      <c r="X383" s="3"/>
      <c r="Y383" s="5"/>
      <c r="Z383" s="5"/>
      <c r="AA383" s="3"/>
      <c r="AB383" s="3"/>
      <c r="AP383" s="55"/>
      <c r="AQ383" s="783"/>
      <c r="AR383" s="1576"/>
      <c r="AS383" s="1576"/>
      <c r="AT383" s="1576"/>
      <c r="AV383" s="1575"/>
      <c r="AW383" s="764"/>
    </row>
    <row r="384" spans="1:49" ht="14.25" customHeight="1" x14ac:dyDescent="0.15">
      <c r="V384" s="5"/>
      <c r="W384" s="40"/>
      <c r="X384" s="3"/>
      <c r="Y384" s="5"/>
      <c r="Z384" s="5"/>
      <c r="AA384" s="3"/>
      <c r="AB384" s="3"/>
      <c r="AP384" s="55"/>
      <c r="AQ384" s="1168"/>
      <c r="AU384" s="1576"/>
      <c r="AW384" s="760"/>
    </row>
    <row r="385" spans="22:49" ht="14.25" customHeight="1" x14ac:dyDescent="0.15">
      <c r="V385" s="5"/>
      <c r="W385" s="40"/>
      <c r="X385" s="3"/>
      <c r="Y385" s="5"/>
      <c r="Z385" s="5"/>
      <c r="AA385" s="3"/>
      <c r="AB385" s="3"/>
      <c r="AP385" s="59"/>
      <c r="AQ385" s="783"/>
      <c r="AV385" s="1576"/>
      <c r="AW385" s="764"/>
    </row>
    <row r="386" spans="22:49" ht="14.25" customHeight="1" x14ac:dyDescent="0.15">
      <c r="V386" s="5"/>
      <c r="X386" s="3"/>
      <c r="Y386" s="5"/>
      <c r="Z386" s="5"/>
      <c r="AA386" s="3"/>
      <c r="AB386" s="3"/>
      <c r="AP386" s="59"/>
    </row>
    <row r="387" spans="22:49" ht="14.25" customHeight="1" x14ac:dyDescent="0.15">
      <c r="V387" s="5"/>
      <c r="AA387" s="3"/>
      <c r="AP387" s="55"/>
    </row>
    <row r="388" spans="22:49" ht="18" customHeight="1" x14ac:dyDescent="0.15">
      <c r="AA388" s="3"/>
      <c r="AO388" s="20"/>
      <c r="AP388" s="2"/>
    </row>
    <row r="389" spans="22:49" ht="18" customHeight="1" x14ac:dyDescent="0.15">
      <c r="AA389" s="3"/>
      <c r="AO389" s="20"/>
      <c r="AP389" s="2"/>
    </row>
    <row r="390" spans="22:49" ht="18" customHeight="1" x14ac:dyDescent="0.15">
      <c r="AP390" s="55"/>
    </row>
    <row r="391" spans="22:49" ht="18" customHeight="1" x14ac:dyDescent="0.15">
      <c r="AP391" s="2"/>
    </row>
    <row r="392" spans="22:49" ht="18" customHeight="1" x14ac:dyDescent="0.15">
      <c r="AP392" s="2"/>
    </row>
    <row r="393" spans="22:49" ht="18" customHeight="1" x14ac:dyDescent="0.15">
      <c r="AP393" s="59"/>
    </row>
    <row r="394" spans="22:49" ht="18" customHeight="1" x14ac:dyDescent="0.15">
      <c r="AP394" s="2"/>
      <c r="AR394" s="1576"/>
      <c r="AS394" s="1576"/>
      <c r="AT394" s="1576"/>
    </row>
    <row r="395" spans="22:49" ht="18" customHeight="1" x14ac:dyDescent="0.15">
      <c r="AP395" s="2"/>
      <c r="AU395" s="1576"/>
    </row>
    <row r="396" spans="22:49" ht="18" customHeight="1" x14ac:dyDescent="0.15">
      <c r="AP396" s="59"/>
      <c r="AV396" s="1576"/>
    </row>
    <row r="397" spans="22:49" ht="18" customHeight="1" x14ac:dyDescent="0.15">
      <c r="AO397" s="252"/>
      <c r="AP397" s="2"/>
      <c r="AR397" s="1576"/>
      <c r="AS397" s="1576"/>
      <c r="AT397" s="1576"/>
    </row>
    <row r="398" spans="22:49" ht="18" customHeight="1" x14ac:dyDescent="0.15">
      <c r="AO398" s="252"/>
      <c r="AP398" s="2"/>
      <c r="AR398" s="1576"/>
      <c r="AS398" s="1576"/>
      <c r="AT398" s="1576"/>
      <c r="AU398" s="1576"/>
    </row>
    <row r="399" spans="22:49" ht="18" customHeight="1" x14ac:dyDescent="0.15">
      <c r="AO399" s="252"/>
      <c r="AR399" s="1577"/>
      <c r="AS399" s="1577"/>
      <c r="AT399" s="1577"/>
      <c r="AU399" s="1576"/>
      <c r="AV399" s="1576"/>
    </row>
    <row r="400" spans="22:49" ht="18" customHeight="1" x14ac:dyDescent="0.15">
      <c r="AP400" s="59"/>
      <c r="AR400" s="1576"/>
      <c r="AS400" s="1576"/>
      <c r="AT400" s="1576"/>
      <c r="AU400" s="1577"/>
      <c r="AV400" s="1576"/>
    </row>
    <row r="401" spans="41:48" ht="18" customHeight="1" x14ac:dyDescent="0.15">
      <c r="AO401" s="61"/>
      <c r="AP401" s="59"/>
      <c r="AR401" s="1576"/>
      <c r="AS401" s="1576"/>
      <c r="AT401" s="1576"/>
      <c r="AU401" s="1576"/>
      <c r="AV401" s="1577"/>
    </row>
    <row r="402" spans="41:48" ht="18" customHeight="1" x14ac:dyDescent="0.15">
      <c r="AO402" s="61"/>
      <c r="AP402" s="59"/>
      <c r="AU402" s="1576"/>
      <c r="AV402" s="1576"/>
    </row>
    <row r="403" spans="41:48" ht="18" customHeight="1" x14ac:dyDescent="0.15">
      <c r="AO403" s="61"/>
      <c r="AP403" s="59"/>
      <c r="AV403" s="1576"/>
    </row>
    <row r="404" spans="41:48" ht="18" customHeight="1" x14ac:dyDescent="0.15">
      <c r="AO404" s="61"/>
      <c r="AP404" s="59"/>
      <c r="AR404" s="1576"/>
      <c r="AS404" s="1576"/>
      <c r="AT404" s="1576"/>
    </row>
    <row r="405" spans="41:48" ht="18" customHeight="1" x14ac:dyDescent="0.15">
      <c r="AO405" s="61"/>
      <c r="AP405" s="55"/>
      <c r="AR405" s="1576"/>
      <c r="AS405" s="1576"/>
      <c r="AT405" s="1576"/>
      <c r="AU405" s="1576"/>
    </row>
    <row r="406" spans="41:48" ht="18" customHeight="1" x14ac:dyDescent="0.15">
      <c r="AO406" s="61"/>
      <c r="AP406" s="59"/>
      <c r="AR406" s="1575"/>
      <c r="AS406" s="1575"/>
      <c r="AT406" s="1575"/>
      <c r="AU406" s="1576"/>
      <c r="AV406" s="1576"/>
    </row>
    <row r="407" spans="41:48" ht="18" customHeight="1" x14ac:dyDescent="0.15">
      <c r="AO407" s="61"/>
      <c r="AP407" s="59"/>
      <c r="AR407" s="1575"/>
      <c r="AS407" s="1575"/>
      <c r="AT407" s="1575"/>
      <c r="AU407" s="1575"/>
      <c r="AV407" s="1576"/>
    </row>
    <row r="408" spans="41:48" ht="18" customHeight="1" x14ac:dyDescent="0.15">
      <c r="AO408" s="61"/>
      <c r="AU408" s="1575"/>
      <c r="AV408" s="1575"/>
    </row>
    <row r="409" spans="41:48" ht="18" customHeight="1" x14ac:dyDescent="0.15">
      <c r="AO409" s="61"/>
      <c r="AP409" s="59"/>
      <c r="AR409" s="1576"/>
      <c r="AS409" s="1576"/>
      <c r="AT409" s="1576"/>
      <c r="AV409" s="1575"/>
    </row>
    <row r="410" spans="41:48" ht="18" customHeight="1" x14ac:dyDescent="0.15">
      <c r="AO410" s="61"/>
      <c r="AP410" s="59"/>
      <c r="AR410" s="1576"/>
      <c r="AS410" s="1576"/>
      <c r="AT410" s="1576"/>
      <c r="AU410" s="1576"/>
    </row>
    <row r="411" spans="41:48" ht="18" customHeight="1" x14ac:dyDescent="0.15">
      <c r="AP411" s="59"/>
      <c r="AR411" s="1576"/>
      <c r="AS411" s="1576"/>
      <c r="AT411" s="1576"/>
      <c r="AU411" s="1576"/>
      <c r="AV411" s="1576"/>
    </row>
    <row r="412" spans="41:48" ht="18" customHeight="1" x14ac:dyDescent="0.15">
      <c r="AP412" s="59"/>
      <c r="AR412" s="1575"/>
      <c r="AS412" s="1575"/>
      <c r="AT412" s="1575"/>
      <c r="AU412" s="1576"/>
      <c r="AV412" s="1576"/>
    </row>
    <row r="413" spans="41:48" ht="18" customHeight="1" x14ac:dyDescent="0.15">
      <c r="AP413" s="2"/>
      <c r="AR413" s="1575"/>
      <c r="AS413" s="1575"/>
      <c r="AT413" s="1575"/>
      <c r="AU413" s="1575"/>
      <c r="AV413" s="1576"/>
    </row>
    <row r="414" spans="41:48" ht="18" customHeight="1" x14ac:dyDescent="0.15">
      <c r="AO414" s="61"/>
      <c r="AP414" s="59"/>
      <c r="AR414" s="1576"/>
      <c r="AS414" s="1576"/>
      <c r="AT414" s="1576"/>
      <c r="AU414" s="1575"/>
      <c r="AV414" s="1575"/>
    </row>
    <row r="415" spans="41:48" ht="18" customHeight="1" x14ac:dyDescent="0.15">
      <c r="AP415" s="59"/>
      <c r="AR415" s="1576"/>
      <c r="AS415" s="1576"/>
      <c r="AT415" s="1576"/>
      <c r="AU415" s="1576"/>
      <c r="AV415" s="1575"/>
    </row>
    <row r="416" spans="41:48" ht="18" customHeight="1" x14ac:dyDescent="0.15">
      <c r="AP416" s="59"/>
      <c r="AR416" s="1576"/>
      <c r="AS416" s="1576"/>
      <c r="AT416" s="1576"/>
      <c r="AU416" s="1576"/>
      <c r="AV416" s="1576"/>
    </row>
    <row r="417" spans="42:48" ht="18" customHeight="1" x14ac:dyDescent="0.15">
      <c r="AP417" s="55"/>
      <c r="AR417" s="1575"/>
      <c r="AS417" s="1575"/>
      <c r="AT417" s="1575"/>
      <c r="AU417" s="1576"/>
      <c r="AV417" s="1576"/>
    </row>
    <row r="418" spans="42:48" ht="18" customHeight="1" x14ac:dyDescent="0.15">
      <c r="AP418" s="59"/>
      <c r="AR418" s="1576"/>
      <c r="AS418" s="1576"/>
      <c r="AT418" s="1576"/>
      <c r="AU418" s="1575"/>
      <c r="AV418" s="1576"/>
    </row>
    <row r="419" spans="42:48" ht="18" customHeight="1" x14ac:dyDescent="0.15">
      <c r="AP419" s="59"/>
      <c r="AR419" s="1575"/>
      <c r="AS419" s="1575"/>
      <c r="AT419" s="1575"/>
      <c r="AU419" s="1576"/>
      <c r="AV419" s="1575"/>
    </row>
    <row r="420" spans="42:48" ht="18" customHeight="1" x14ac:dyDescent="0.15">
      <c r="AP420" s="59"/>
      <c r="AU420" s="1575"/>
      <c r="AV420" s="1576"/>
    </row>
    <row r="421" spans="42:48" ht="18" customHeight="1" x14ac:dyDescent="0.15">
      <c r="AP421" s="59"/>
      <c r="AR421" s="1575"/>
      <c r="AS421" s="1575"/>
      <c r="AT421" s="1575"/>
      <c r="AV421" s="1575"/>
    </row>
    <row r="422" spans="42:48" ht="18" customHeight="1" x14ac:dyDescent="0.15">
      <c r="AP422" s="59"/>
      <c r="AR422" s="1576"/>
      <c r="AS422" s="1576"/>
      <c r="AT422" s="1576"/>
      <c r="AU422" s="1575"/>
    </row>
    <row r="423" spans="42:48" ht="18" customHeight="1" x14ac:dyDescent="0.15">
      <c r="AP423" s="55"/>
      <c r="AR423" s="1576"/>
      <c r="AS423" s="1576"/>
      <c r="AT423" s="1576"/>
      <c r="AU423" s="1576"/>
      <c r="AV423" s="1575"/>
    </row>
    <row r="424" spans="42:48" ht="18" customHeight="1" x14ac:dyDescent="0.15">
      <c r="AP424" s="59"/>
      <c r="AR424" s="1576"/>
      <c r="AS424" s="1576"/>
      <c r="AT424" s="1576"/>
      <c r="AU424" s="1576"/>
      <c r="AV424" s="1576"/>
    </row>
    <row r="425" spans="42:48" ht="18" customHeight="1" x14ac:dyDescent="0.15">
      <c r="AP425" s="59"/>
      <c r="AR425" s="1575"/>
      <c r="AS425" s="1575"/>
      <c r="AT425" s="1575"/>
      <c r="AU425" s="1576"/>
      <c r="AV425" s="1576"/>
    </row>
    <row r="426" spans="42:48" ht="18" customHeight="1" x14ac:dyDescent="0.15">
      <c r="AP426" s="2"/>
      <c r="AR426" s="1576"/>
      <c r="AS426" s="1576"/>
      <c r="AT426" s="1576"/>
      <c r="AU426" s="1575"/>
      <c r="AV426" s="1576"/>
    </row>
    <row r="427" spans="42:48" ht="18" customHeight="1" x14ac:dyDescent="0.15">
      <c r="AP427" s="2"/>
      <c r="AR427" s="1576"/>
      <c r="AS427" s="1576"/>
      <c r="AT427" s="1576"/>
      <c r="AU427" s="1576"/>
      <c r="AV427" s="1575"/>
    </row>
    <row r="428" spans="42:48" ht="18" customHeight="1" x14ac:dyDescent="0.15">
      <c r="AP428" s="2"/>
      <c r="AR428" s="1575"/>
      <c r="AS428" s="1575"/>
      <c r="AT428" s="1575"/>
      <c r="AU428" s="1576"/>
      <c r="AV428" s="1576"/>
    </row>
    <row r="429" spans="42:48" ht="18" customHeight="1" x14ac:dyDescent="0.15">
      <c r="AP429" s="55"/>
      <c r="AR429" s="1576"/>
      <c r="AS429" s="1576"/>
      <c r="AT429" s="1576"/>
      <c r="AU429" s="1575"/>
      <c r="AV429" s="1576"/>
    </row>
    <row r="430" spans="42:48" ht="18" customHeight="1" x14ac:dyDescent="0.15">
      <c r="AU430" s="1576"/>
      <c r="AV430" s="1575"/>
    </row>
    <row r="431" spans="42:48" ht="18" customHeight="1" x14ac:dyDescent="0.15">
      <c r="AP431" s="2"/>
      <c r="AV431" s="1576"/>
    </row>
    <row r="432" spans="42:48" ht="18" customHeight="1" x14ac:dyDescent="0.15">
      <c r="AP432" s="55"/>
    </row>
    <row r="433" spans="41:46" ht="18" customHeight="1" x14ac:dyDescent="0.15">
      <c r="AP433" s="2"/>
    </row>
    <row r="434" spans="41:46" ht="18" customHeight="1" x14ac:dyDescent="0.15">
      <c r="AP434" s="2"/>
    </row>
    <row r="435" spans="41:46" ht="18" customHeight="1" x14ac:dyDescent="0.15">
      <c r="AP435" s="55"/>
    </row>
    <row r="436" spans="41:46" ht="18" customHeight="1" x14ac:dyDescent="0.15">
      <c r="AO436" s="4"/>
      <c r="AP436" s="2"/>
    </row>
    <row r="437" spans="41:46" ht="18" customHeight="1" x14ac:dyDescent="0.15">
      <c r="AO437" s="4"/>
      <c r="AP437" s="2"/>
    </row>
    <row r="438" spans="41:46" ht="18" customHeight="1" x14ac:dyDescent="0.15">
      <c r="AO438" s="5"/>
      <c r="AP438" s="55"/>
    </row>
    <row r="439" spans="41:46" ht="18" customHeight="1" x14ac:dyDescent="0.15">
      <c r="AO439" s="5"/>
      <c r="AP439" s="59"/>
    </row>
    <row r="440" spans="41:46" ht="18" customHeight="1" x14ac:dyDescent="0.15">
      <c r="AO440" s="5"/>
      <c r="AP440" s="59"/>
    </row>
    <row r="441" spans="41:46" ht="18" customHeight="1" x14ac:dyDescent="0.15">
      <c r="AO441" s="5"/>
      <c r="AP441" s="2"/>
    </row>
    <row r="442" spans="41:46" ht="18" customHeight="1" x14ac:dyDescent="0.15">
      <c r="AO442" s="5"/>
      <c r="AP442" s="59"/>
    </row>
    <row r="443" spans="41:46" ht="18" customHeight="1" x14ac:dyDescent="0.15">
      <c r="AO443" s="5"/>
      <c r="AP443" s="59"/>
    </row>
    <row r="444" spans="41:46" ht="18" customHeight="1" x14ac:dyDescent="0.15">
      <c r="AO444" s="5"/>
      <c r="AP444" s="59"/>
    </row>
    <row r="445" spans="41:46" ht="18" customHeight="1" x14ac:dyDescent="0.15">
      <c r="AO445" s="5"/>
      <c r="AP445" s="59"/>
    </row>
    <row r="446" spans="41:46" ht="18" customHeight="1" x14ac:dyDescent="0.15">
      <c r="AP446" s="59"/>
    </row>
    <row r="447" spans="41:46" ht="18" customHeight="1" x14ac:dyDescent="0.15">
      <c r="AP447" s="2"/>
    </row>
    <row r="448" spans="41:46" ht="18" customHeight="1" x14ac:dyDescent="0.15">
      <c r="AP448" s="59"/>
      <c r="AR448" s="1577"/>
      <c r="AS448" s="1577"/>
      <c r="AT448" s="1577"/>
    </row>
    <row r="449" spans="42:48" ht="18" customHeight="1" x14ac:dyDescent="0.15">
      <c r="AP449" s="59"/>
      <c r="AR449" s="1577"/>
      <c r="AS449" s="1577"/>
      <c r="AT449" s="1577"/>
      <c r="AU449" s="1577"/>
    </row>
    <row r="450" spans="42:48" ht="18" customHeight="1" x14ac:dyDescent="0.15">
      <c r="AP450" s="59"/>
      <c r="AR450" s="1577"/>
      <c r="AS450" s="1577"/>
      <c r="AT450" s="1577"/>
      <c r="AU450" s="1577"/>
      <c r="AV450" s="1577"/>
    </row>
    <row r="451" spans="42:48" ht="18" customHeight="1" x14ac:dyDescent="0.15">
      <c r="AP451" s="59"/>
      <c r="AR451" s="1577"/>
      <c r="AS451" s="1577"/>
      <c r="AT451" s="1577"/>
      <c r="AU451" s="1577"/>
      <c r="AV451" s="1577"/>
    </row>
    <row r="452" spans="42:48" ht="18" customHeight="1" x14ac:dyDescent="0.15">
      <c r="AP452" s="59"/>
      <c r="AR452" s="1577"/>
      <c r="AS452" s="1577"/>
      <c r="AT452" s="1577"/>
      <c r="AU452" s="1577"/>
      <c r="AV452" s="1577"/>
    </row>
    <row r="453" spans="42:48" ht="18" customHeight="1" x14ac:dyDescent="0.15">
      <c r="AP453" s="59"/>
      <c r="AR453" s="1577"/>
      <c r="AS453" s="1577"/>
      <c r="AT453" s="1577"/>
      <c r="AU453" s="1577"/>
      <c r="AV453" s="1577"/>
    </row>
    <row r="454" spans="42:48" ht="18" customHeight="1" x14ac:dyDescent="0.15">
      <c r="AP454" s="2"/>
      <c r="AR454" s="1577"/>
      <c r="AS454" s="1577"/>
      <c r="AT454" s="1577"/>
      <c r="AU454" s="1577"/>
      <c r="AV454" s="1577"/>
    </row>
    <row r="455" spans="42:48" ht="18" customHeight="1" x14ac:dyDescent="0.15">
      <c r="AP455" s="59"/>
      <c r="AU455" s="1577"/>
      <c r="AV455" s="1577"/>
    </row>
    <row r="456" spans="42:48" ht="18" customHeight="1" x14ac:dyDescent="0.15">
      <c r="AP456" s="59"/>
      <c r="AR456" s="1577"/>
      <c r="AS456" s="1577"/>
      <c r="AT456" s="1577"/>
      <c r="AV456" s="1577"/>
    </row>
    <row r="457" spans="42:48" ht="18" customHeight="1" x14ac:dyDescent="0.15">
      <c r="AP457" s="59"/>
      <c r="AU457" s="1577"/>
    </row>
    <row r="458" spans="42:48" ht="18" customHeight="1" x14ac:dyDescent="0.15">
      <c r="AP458" s="59"/>
      <c r="AR458" s="1577"/>
      <c r="AS458" s="1577"/>
      <c r="AT458" s="1577"/>
      <c r="AV458" s="1577"/>
    </row>
    <row r="459" spans="42:48" ht="18" customHeight="1" x14ac:dyDescent="0.15">
      <c r="AP459" s="59"/>
      <c r="AR459" s="1577"/>
      <c r="AS459" s="1577"/>
      <c r="AT459" s="1577"/>
      <c r="AU459" s="1577"/>
    </row>
    <row r="460" spans="42:48" ht="18" customHeight="1" x14ac:dyDescent="0.15">
      <c r="AP460" s="59"/>
      <c r="AR460" s="1577"/>
      <c r="AS460" s="1577"/>
      <c r="AT460" s="1577"/>
      <c r="AU460" s="1577"/>
      <c r="AV460" s="1577"/>
    </row>
    <row r="461" spans="42:48" ht="18" customHeight="1" x14ac:dyDescent="0.15">
      <c r="AP461" s="59"/>
      <c r="AR461" s="1577"/>
      <c r="AS461" s="1577"/>
      <c r="AT461" s="1577"/>
      <c r="AU461" s="1577"/>
      <c r="AV461" s="1577"/>
    </row>
    <row r="462" spans="42:48" ht="18" customHeight="1" x14ac:dyDescent="0.15">
      <c r="AP462" s="59"/>
      <c r="AR462" s="1577"/>
      <c r="AS462" s="1577"/>
      <c r="AT462" s="1577"/>
      <c r="AU462" s="1577"/>
      <c r="AV462" s="1577"/>
    </row>
    <row r="463" spans="42:48" ht="18" customHeight="1" x14ac:dyDescent="0.15">
      <c r="AP463" s="59"/>
      <c r="AR463" s="1577"/>
      <c r="AS463" s="1577"/>
      <c r="AT463" s="1577"/>
      <c r="AU463" s="1577"/>
      <c r="AV463" s="1577"/>
    </row>
    <row r="464" spans="42:48" ht="18" customHeight="1" x14ac:dyDescent="0.15">
      <c r="AP464" s="2"/>
      <c r="AR464" s="1577"/>
      <c r="AS464" s="1577"/>
      <c r="AT464" s="1577"/>
      <c r="AU464" s="1577"/>
      <c r="AV464" s="1577"/>
    </row>
    <row r="465" spans="42:48" ht="18" customHeight="1" x14ac:dyDescent="0.15">
      <c r="AP465" s="2"/>
      <c r="AR465" s="1577"/>
      <c r="AS465" s="1577"/>
      <c r="AT465" s="1577"/>
      <c r="AU465" s="1577"/>
      <c r="AV465" s="1577"/>
    </row>
    <row r="466" spans="42:48" ht="18" customHeight="1" x14ac:dyDescent="0.15">
      <c r="AP466" s="59"/>
      <c r="AR466" s="1577"/>
      <c r="AS466" s="1577"/>
      <c r="AT466" s="1577"/>
      <c r="AU466" s="1577"/>
      <c r="AV466" s="1577"/>
    </row>
    <row r="467" spans="42:48" ht="18" customHeight="1" x14ac:dyDescent="0.15">
      <c r="AP467" s="59"/>
      <c r="AR467" s="1577"/>
      <c r="AS467" s="1577"/>
      <c r="AT467" s="1577"/>
      <c r="AU467" s="1577"/>
      <c r="AV467" s="1577"/>
    </row>
    <row r="468" spans="42:48" ht="18" customHeight="1" x14ac:dyDescent="0.15">
      <c r="AP468" s="2"/>
      <c r="AR468" s="1576"/>
      <c r="AS468" s="1576"/>
      <c r="AT468" s="1576"/>
      <c r="AU468" s="1577"/>
      <c r="AV468" s="1577"/>
    </row>
    <row r="469" spans="42:48" ht="18" customHeight="1" x14ac:dyDescent="0.15">
      <c r="AP469" s="59"/>
      <c r="AR469" s="1577"/>
      <c r="AS469" s="1577"/>
      <c r="AT469" s="1577"/>
      <c r="AU469" s="1576"/>
      <c r="AV469" s="1577"/>
    </row>
    <row r="470" spans="42:48" ht="18" customHeight="1" x14ac:dyDescent="0.15">
      <c r="AP470" s="59"/>
      <c r="AR470" s="1576"/>
      <c r="AS470" s="1576"/>
      <c r="AT470" s="1576"/>
      <c r="AU470" s="1577"/>
      <c r="AV470" s="1576"/>
    </row>
    <row r="471" spans="42:48" ht="18" customHeight="1" x14ac:dyDescent="0.15">
      <c r="AP471" s="59"/>
      <c r="AR471" s="1575"/>
      <c r="AS471" s="1575"/>
      <c r="AT471" s="1575"/>
      <c r="AU471" s="1576"/>
      <c r="AV471" s="1577"/>
    </row>
    <row r="472" spans="42:48" ht="18" customHeight="1" x14ac:dyDescent="0.15">
      <c r="AP472" s="59"/>
      <c r="AR472" s="1576"/>
      <c r="AS472" s="1576"/>
      <c r="AT472" s="1576"/>
      <c r="AU472" s="1575"/>
      <c r="AV472" s="1576"/>
    </row>
    <row r="473" spans="42:48" ht="18" customHeight="1" x14ac:dyDescent="0.15">
      <c r="AP473" s="59"/>
      <c r="AR473" s="1578"/>
      <c r="AS473" s="1578"/>
      <c r="AT473" s="1578"/>
      <c r="AU473" s="1576"/>
      <c r="AV473" s="1575"/>
    </row>
    <row r="474" spans="42:48" ht="18" customHeight="1" x14ac:dyDescent="0.15">
      <c r="AP474" s="2"/>
      <c r="AR474" s="1577"/>
      <c r="AS474" s="1577"/>
      <c r="AT474" s="1577"/>
      <c r="AU474" s="1578"/>
      <c r="AV474" s="1576"/>
    </row>
    <row r="475" spans="42:48" ht="18" customHeight="1" x14ac:dyDescent="0.15">
      <c r="AP475" s="59"/>
      <c r="AR475" s="1577"/>
      <c r="AS475" s="1577"/>
      <c r="AT475" s="1577"/>
      <c r="AU475" s="1577"/>
      <c r="AV475" s="1578"/>
    </row>
    <row r="476" spans="42:48" ht="18" customHeight="1" x14ac:dyDescent="0.15">
      <c r="AP476" s="59"/>
      <c r="AR476" s="1576"/>
      <c r="AS476" s="1576"/>
      <c r="AT476" s="1576"/>
      <c r="AU476" s="1577"/>
      <c r="AV476" s="1577"/>
    </row>
    <row r="477" spans="42:48" ht="18" customHeight="1" x14ac:dyDescent="0.15">
      <c r="AP477" s="2"/>
      <c r="AR477" s="1575"/>
      <c r="AS477" s="1575"/>
      <c r="AT477" s="1575"/>
      <c r="AU477" s="1576"/>
      <c r="AV477" s="1577"/>
    </row>
    <row r="478" spans="42:48" ht="18" customHeight="1" x14ac:dyDescent="0.15">
      <c r="AR478" s="1576"/>
      <c r="AS478" s="1576"/>
      <c r="AT478" s="1576"/>
      <c r="AU478" s="1575"/>
      <c r="AV478" s="1576"/>
    </row>
    <row r="479" spans="42:48" ht="18" customHeight="1" x14ac:dyDescent="0.15">
      <c r="AR479" s="1576"/>
      <c r="AS479" s="1576"/>
      <c r="AT479" s="1576"/>
      <c r="AU479" s="1576"/>
      <c r="AV479" s="1575"/>
    </row>
    <row r="480" spans="42:48" ht="18" customHeight="1" x14ac:dyDescent="0.15">
      <c r="AP480" s="2"/>
      <c r="AR480" s="1576"/>
      <c r="AS480" s="1576"/>
      <c r="AT480" s="1576"/>
      <c r="AU480" s="1576"/>
      <c r="AV480" s="1576"/>
    </row>
    <row r="481" spans="42:48" ht="18" customHeight="1" x14ac:dyDescent="0.15">
      <c r="AP481" s="59"/>
      <c r="AR481" s="1576"/>
      <c r="AS481" s="1576"/>
      <c r="AT481" s="1576"/>
      <c r="AU481" s="1576"/>
      <c r="AV481" s="1576"/>
    </row>
    <row r="482" spans="42:48" ht="18" customHeight="1" x14ac:dyDescent="0.15">
      <c r="AP482" s="59"/>
      <c r="AR482" s="1576"/>
      <c r="AS482" s="1576"/>
      <c r="AT482" s="1576"/>
      <c r="AU482" s="1576"/>
      <c r="AV482" s="1576"/>
    </row>
    <row r="483" spans="42:48" ht="18" customHeight="1" x14ac:dyDescent="0.15">
      <c r="AP483" s="2"/>
      <c r="AR483" s="1576"/>
      <c r="AS483" s="1576"/>
      <c r="AT483" s="1576"/>
      <c r="AU483" s="1576"/>
      <c r="AV483" s="1576"/>
    </row>
    <row r="484" spans="42:48" ht="18" customHeight="1" x14ac:dyDescent="0.15">
      <c r="AP484" s="2"/>
      <c r="AR484" s="1575"/>
      <c r="AS484" s="1575"/>
      <c r="AT484" s="1575"/>
      <c r="AU484" s="1576"/>
      <c r="AV484" s="1576"/>
    </row>
    <row r="485" spans="42:48" ht="18" customHeight="1" x14ac:dyDescent="0.15">
      <c r="AP485" s="2"/>
      <c r="AR485" s="1576"/>
      <c r="AS485" s="1576"/>
      <c r="AT485" s="1576"/>
      <c r="AU485" s="1575"/>
      <c r="AV485" s="1576"/>
    </row>
    <row r="486" spans="42:48" ht="18" customHeight="1" x14ac:dyDescent="0.15">
      <c r="AP486" s="2"/>
      <c r="AR486" s="1577"/>
      <c r="AS486" s="1577"/>
      <c r="AT486" s="1577"/>
      <c r="AU486" s="1576"/>
      <c r="AV486" s="1575"/>
    </row>
    <row r="487" spans="42:48" ht="18" customHeight="1" x14ac:dyDescent="0.15">
      <c r="AP487" s="2"/>
      <c r="AR487" s="1576"/>
      <c r="AS487" s="1576"/>
      <c r="AT487" s="1576"/>
      <c r="AU487" s="1577"/>
      <c r="AV487" s="1576"/>
    </row>
    <row r="488" spans="42:48" ht="18" customHeight="1" x14ac:dyDescent="0.15">
      <c r="AP488" s="2"/>
      <c r="AU488" s="1576"/>
      <c r="AV488" s="1577"/>
    </row>
    <row r="489" spans="42:48" ht="18" customHeight="1" x14ac:dyDescent="0.15">
      <c r="AP489" s="2"/>
      <c r="AR489" s="1576"/>
      <c r="AS489" s="1576"/>
      <c r="AT489" s="1576"/>
      <c r="AV489" s="1576"/>
    </row>
    <row r="490" spans="42:48" ht="18" customHeight="1" x14ac:dyDescent="0.15">
      <c r="AP490" s="2"/>
      <c r="AR490" s="1576"/>
      <c r="AS490" s="1576"/>
      <c r="AT490" s="1576"/>
      <c r="AU490" s="1576"/>
    </row>
    <row r="491" spans="42:48" ht="18" customHeight="1" x14ac:dyDescent="0.15">
      <c r="AP491" s="2"/>
      <c r="AR491" s="1576"/>
      <c r="AS491" s="1576"/>
      <c r="AT491" s="1576"/>
      <c r="AU491" s="1576"/>
      <c r="AV491" s="1576"/>
    </row>
    <row r="492" spans="42:48" ht="18" customHeight="1" x14ac:dyDescent="0.15">
      <c r="AP492" s="2"/>
      <c r="AR492" s="1576"/>
      <c r="AS492" s="1576"/>
      <c r="AT492" s="1576"/>
      <c r="AU492" s="1576"/>
      <c r="AV492" s="1576"/>
    </row>
    <row r="493" spans="42:48" ht="18" customHeight="1" x14ac:dyDescent="0.15">
      <c r="AR493" s="1576"/>
      <c r="AS493" s="1576"/>
      <c r="AT493" s="1576"/>
      <c r="AU493" s="1576"/>
      <c r="AV493" s="1576"/>
    </row>
    <row r="494" spans="42:48" ht="18" customHeight="1" x14ac:dyDescent="0.15">
      <c r="AR494" s="1576"/>
      <c r="AS494" s="1576"/>
      <c r="AT494" s="1576"/>
      <c r="AU494" s="1576"/>
      <c r="AV494" s="1576"/>
    </row>
    <row r="495" spans="42:48" ht="18" customHeight="1" x14ac:dyDescent="0.15">
      <c r="AP495" s="2"/>
      <c r="AR495" s="1576"/>
      <c r="AS495" s="1576"/>
      <c r="AT495" s="1576"/>
      <c r="AU495" s="1576"/>
      <c r="AV495" s="1576"/>
    </row>
    <row r="496" spans="42:48" ht="18" customHeight="1" x14ac:dyDescent="0.15">
      <c r="AR496" s="1576"/>
      <c r="AS496" s="1576"/>
      <c r="AT496" s="1576"/>
      <c r="AU496" s="1576"/>
      <c r="AV496" s="1576"/>
    </row>
    <row r="497" spans="42:48" ht="18" customHeight="1" x14ac:dyDescent="0.15">
      <c r="AP497" s="2"/>
      <c r="AR497" s="1576"/>
      <c r="AS497" s="1576"/>
      <c r="AT497" s="1576"/>
      <c r="AU497" s="1576"/>
      <c r="AV497" s="1576"/>
    </row>
    <row r="498" spans="42:48" ht="18" customHeight="1" x14ac:dyDescent="0.15">
      <c r="AP498" s="61"/>
      <c r="AR498" s="1577"/>
      <c r="AS498" s="1577"/>
      <c r="AT498" s="1577"/>
      <c r="AU498" s="1576"/>
      <c r="AV498" s="1576"/>
    </row>
    <row r="499" spans="42:48" ht="18" customHeight="1" x14ac:dyDescent="0.15">
      <c r="AP499" s="5"/>
      <c r="AR499" s="1577"/>
      <c r="AS499" s="1577"/>
      <c r="AT499" s="1577"/>
      <c r="AU499" s="1577"/>
      <c r="AV499" s="1576"/>
    </row>
    <row r="500" spans="42:48" ht="18" customHeight="1" x14ac:dyDescent="0.15">
      <c r="AP500" s="2"/>
      <c r="AR500" s="1576"/>
      <c r="AS500" s="1576"/>
      <c r="AT500" s="1576"/>
      <c r="AU500" s="1577"/>
      <c r="AV500" s="1577"/>
    </row>
    <row r="501" spans="42:48" ht="18" customHeight="1" x14ac:dyDescent="0.15">
      <c r="AP501" s="2"/>
      <c r="AR501" s="1577"/>
      <c r="AS501" s="1577"/>
      <c r="AT501" s="1577"/>
      <c r="AU501" s="1576"/>
      <c r="AV501" s="1577"/>
    </row>
    <row r="502" spans="42:48" ht="18" customHeight="1" x14ac:dyDescent="0.15">
      <c r="AP502" s="2"/>
      <c r="AR502" s="1577"/>
      <c r="AS502" s="1577"/>
      <c r="AT502" s="1577"/>
      <c r="AU502" s="1577"/>
      <c r="AV502" s="1576"/>
    </row>
    <row r="503" spans="42:48" ht="18" customHeight="1" x14ac:dyDescent="0.15">
      <c r="AP503" s="2"/>
      <c r="AR503" s="1577"/>
      <c r="AS503" s="1577"/>
      <c r="AT503" s="1577"/>
      <c r="AU503" s="1577"/>
      <c r="AV503" s="1577"/>
    </row>
    <row r="504" spans="42:48" ht="18" customHeight="1" x14ac:dyDescent="0.15">
      <c r="AR504" s="1577"/>
      <c r="AS504" s="1577"/>
      <c r="AT504" s="1577"/>
      <c r="AU504" s="1577"/>
      <c r="AV504" s="1577"/>
    </row>
    <row r="505" spans="42:48" ht="18" customHeight="1" x14ac:dyDescent="0.15">
      <c r="AP505" s="59"/>
      <c r="AU505" s="1577"/>
      <c r="AV505" s="1577"/>
    </row>
    <row r="506" spans="42:48" ht="18" customHeight="1" x14ac:dyDescent="0.15">
      <c r="AP506" s="59"/>
      <c r="AV506" s="1577"/>
    </row>
    <row r="507" spans="42:48" ht="18" customHeight="1" x14ac:dyDescent="0.15">
      <c r="AP507" s="59"/>
    </row>
    <row r="508" spans="42:48" ht="18" customHeight="1" x14ac:dyDescent="0.15">
      <c r="AP508" s="59"/>
    </row>
    <row r="509" spans="42:48" ht="18" customHeight="1" x14ac:dyDescent="0.15">
      <c r="AP509" s="2"/>
    </row>
    <row r="510" spans="42:48" ht="18" customHeight="1" x14ac:dyDescent="0.15">
      <c r="AP510" s="59"/>
    </row>
    <row r="511" spans="42:48" ht="18" customHeight="1" x14ac:dyDescent="0.15">
      <c r="AP511" s="59"/>
    </row>
    <row r="512" spans="42:48" ht="18" customHeight="1" x14ac:dyDescent="0.15">
      <c r="AP512" s="59"/>
    </row>
    <row r="513" spans="42:48" ht="18" customHeight="1" x14ac:dyDescent="0.15">
      <c r="AP513" s="59"/>
    </row>
    <row r="514" spans="42:48" ht="18" customHeight="1" x14ac:dyDescent="0.15">
      <c r="AP514" s="59"/>
    </row>
    <row r="515" spans="42:48" ht="18" customHeight="1" x14ac:dyDescent="0.15">
      <c r="AP515" s="59"/>
    </row>
    <row r="516" spans="42:48" ht="18" customHeight="1" x14ac:dyDescent="0.15">
      <c r="AP516" s="59"/>
    </row>
    <row r="517" spans="42:48" ht="18" customHeight="1" x14ac:dyDescent="0.15">
      <c r="AP517" s="59"/>
    </row>
    <row r="518" spans="42:48" ht="18" customHeight="1" x14ac:dyDescent="0.15">
      <c r="AP518" s="59"/>
      <c r="AR518" s="1576"/>
      <c r="AS518" s="1576"/>
      <c r="AT518" s="1576"/>
    </row>
    <row r="519" spans="42:48" ht="18" customHeight="1" x14ac:dyDescent="0.15">
      <c r="AP519" s="2"/>
      <c r="AR519" s="1577"/>
      <c r="AS519" s="1577"/>
      <c r="AT519" s="1577"/>
      <c r="AU519" s="1576"/>
    </row>
    <row r="520" spans="42:48" ht="18" customHeight="1" x14ac:dyDescent="0.15">
      <c r="AP520" s="59"/>
      <c r="AR520" s="1576"/>
      <c r="AS520" s="1576"/>
      <c r="AT520" s="1576"/>
      <c r="AU520" s="1577"/>
      <c r="AV520" s="1576"/>
    </row>
    <row r="521" spans="42:48" ht="18" customHeight="1" x14ac:dyDescent="0.15">
      <c r="AP521" s="59"/>
      <c r="AR521" s="1576"/>
      <c r="AS521" s="1576"/>
      <c r="AT521" s="1576"/>
      <c r="AU521" s="1576"/>
      <c r="AV521" s="1577"/>
    </row>
    <row r="522" spans="42:48" ht="18" customHeight="1" x14ac:dyDescent="0.15">
      <c r="AR522" s="1576"/>
      <c r="AS522" s="1576"/>
      <c r="AT522" s="1576"/>
      <c r="AU522" s="1576"/>
      <c r="AV522" s="1576"/>
    </row>
    <row r="523" spans="42:48" ht="18" customHeight="1" x14ac:dyDescent="0.15">
      <c r="AR523" s="1575"/>
      <c r="AS523" s="1575"/>
      <c r="AT523" s="1575"/>
      <c r="AU523" s="1576"/>
      <c r="AV523" s="1576"/>
    </row>
    <row r="524" spans="42:48" ht="18" customHeight="1" x14ac:dyDescent="0.15">
      <c r="AR524" s="1576"/>
      <c r="AS524" s="1576"/>
      <c r="AT524" s="1576"/>
      <c r="AU524" s="1575"/>
      <c r="AV524" s="1576"/>
    </row>
    <row r="525" spans="42:48" ht="18" customHeight="1" x14ac:dyDescent="0.15">
      <c r="AP525" s="59"/>
      <c r="AU525" s="1576"/>
      <c r="AV525" s="1575"/>
    </row>
    <row r="526" spans="42:48" ht="18" customHeight="1" x14ac:dyDescent="0.15">
      <c r="AP526" s="59"/>
      <c r="AR526" s="1575"/>
      <c r="AS526" s="1575"/>
      <c r="AT526" s="1575"/>
      <c r="AV526" s="1576"/>
    </row>
    <row r="527" spans="42:48" ht="18" customHeight="1" x14ac:dyDescent="0.15">
      <c r="AP527" s="59"/>
      <c r="AR527" s="1576"/>
      <c r="AS527" s="1576"/>
      <c r="AT527" s="1576"/>
      <c r="AU527" s="1575"/>
    </row>
    <row r="528" spans="42:48" ht="18" customHeight="1" x14ac:dyDescent="0.15">
      <c r="AP528" s="2"/>
      <c r="AR528" s="1575"/>
      <c r="AS528" s="1575"/>
      <c r="AT528" s="1575"/>
      <c r="AU528" s="1576"/>
      <c r="AV528" s="1575"/>
    </row>
    <row r="529" spans="42:48" ht="18" customHeight="1" x14ac:dyDescent="0.15">
      <c r="AP529" s="2"/>
      <c r="AR529" s="1575"/>
      <c r="AS529" s="1575"/>
      <c r="AT529" s="1575"/>
      <c r="AU529" s="1575"/>
      <c r="AV529" s="1576"/>
    </row>
    <row r="530" spans="42:48" ht="18" customHeight="1" x14ac:dyDescent="0.15">
      <c r="AP530" s="2"/>
      <c r="AR530" s="1576"/>
      <c r="AS530" s="1576"/>
      <c r="AT530" s="1576"/>
      <c r="AU530" s="1575"/>
      <c r="AV530" s="1575"/>
    </row>
    <row r="531" spans="42:48" ht="18" customHeight="1" x14ac:dyDescent="0.15">
      <c r="AP531" s="2"/>
      <c r="AR531" s="1576"/>
      <c r="AS531" s="1576"/>
      <c r="AT531" s="1576"/>
      <c r="AU531" s="1576"/>
      <c r="AV531" s="1575"/>
    </row>
    <row r="532" spans="42:48" ht="18" customHeight="1" x14ac:dyDescent="0.15">
      <c r="AP532" s="59"/>
      <c r="AR532" s="1576"/>
      <c r="AS532" s="1576"/>
      <c r="AT532" s="1576"/>
      <c r="AU532" s="1576"/>
      <c r="AV532" s="1576"/>
    </row>
    <row r="533" spans="42:48" ht="18" customHeight="1" x14ac:dyDescent="0.15">
      <c r="AP533" s="59"/>
      <c r="AU533" s="1576"/>
      <c r="AV533" s="1576"/>
    </row>
    <row r="534" spans="42:48" ht="18" customHeight="1" x14ac:dyDescent="0.15">
      <c r="AP534" s="61"/>
      <c r="AV534" s="1576"/>
    </row>
    <row r="535" spans="42:48" ht="18" customHeight="1" x14ac:dyDescent="0.15">
      <c r="AP535" s="2"/>
    </row>
    <row r="536" spans="42:48" ht="18" customHeight="1" x14ac:dyDescent="0.15">
      <c r="AP536" s="2"/>
    </row>
    <row r="537" spans="42:48" ht="18" customHeight="1" x14ac:dyDescent="0.15">
      <c r="AP537" s="2"/>
    </row>
    <row r="538" spans="42:48" ht="18" customHeight="1" x14ac:dyDescent="0.15">
      <c r="AP538" s="2"/>
    </row>
    <row r="539" spans="42:48" ht="18" customHeight="1" x14ac:dyDescent="0.15">
      <c r="AP539" s="61"/>
    </row>
    <row r="540" spans="42:48" ht="18" customHeight="1" x14ac:dyDescent="0.15">
      <c r="AP540" s="61"/>
    </row>
    <row r="541" spans="42:48" ht="18" customHeight="1" x14ac:dyDescent="0.15"/>
    <row r="542" spans="42:48" ht="18" customHeight="1" x14ac:dyDescent="0.15">
      <c r="AP542" s="2"/>
    </row>
    <row r="543" spans="42:48" ht="18" customHeight="1" x14ac:dyDescent="0.15"/>
    <row r="544" spans="42:48" ht="18" customHeight="1" x14ac:dyDescent="0.15"/>
    <row r="545" spans="42:48" ht="18" customHeight="1" x14ac:dyDescent="0.15"/>
    <row r="546" spans="42:48" ht="18" customHeight="1" x14ac:dyDescent="0.15">
      <c r="AR546" s="1575"/>
      <c r="AS546" s="1575"/>
      <c r="AT546" s="1575"/>
    </row>
    <row r="547" spans="42:48" ht="18" customHeight="1" x14ac:dyDescent="0.15">
      <c r="AR547" s="1576"/>
      <c r="AS547" s="1576"/>
      <c r="AT547" s="1576"/>
      <c r="AU547" s="1575"/>
    </row>
    <row r="548" spans="42:48" ht="18" customHeight="1" x14ac:dyDescent="0.15">
      <c r="AP548" s="2"/>
      <c r="AR548" s="1575"/>
      <c r="AS548" s="1575"/>
      <c r="AT548" s="1575"/>
      <c r="AU548" s="1576"/>
      <c r="AV548" s="1575"/>
    </row>
    <row r="549" spans="42:48" ht="18" customHeight="1" x14ac:dyDescent="0.15">
      <c r="AR549" s="1576"/>
      <c r="AS549" s="1576"/>
      <c r="AT549" s="1576"/>
      <c r="AU549" s="1575"/>
      <c r="AV549" s="1576"/>
    </row>
    <row r="550" spans="42:48" ht="18" customHeight="1" x14ac:dyDescent="0.15">
      <c r="AR550" s="1576"/>
      <c r="AS550" s="1576"/>
      <c r="AT550" s="1576"/>
      <c r="AU550" s="1576"/>
      <c r="AV550" s="1575"/>
    </row>
    <row r="551" spans="42:48" ht="18" customHeight="1" x14ac:dyDescent="0.15">
      <c r="AP551" s="20"/>
      <c r="AU551" s="1576"/>
      <c r="AV551" s="1576"/>
    </row>
    <row r="552" spans="42:48" ht="18" customHeight="1" x14ac:dyDescent="0.15">
      <c r="AP552" s="20"/>
      <c r="AR552" s="1578"/>
      <c r="AS552" s="1578"/>
      <c r="AT552" s="1578"/>
      <c r="AV552" s="1576"/>
    </row>
    <row r="553" spans="42:48" ht="18" customHeight="1" x14ac:dyDescent="0.15">
      <c r="AP553" s="20"/>
      <c r="AU553" s="1578"/>
    </row>
    <row r="554" spans="42:48" ht="18" customHeight="1" x14ac:dyDescent="0.15">
      <c r="AV554" s="1578"/>
    </row>
    <row r="555" spans="42:48" ht="18" customHeight="1" x14ac:dyDescent="0.15"/>
    <row r="556" spans="42:48" ht="18" customHeight="1" x14ac:dyDescent="0.15"/>
    <row r="557" spans="42:48" ht="18" customHeight="1" x14ac:dyDescent="0.15"/>
    <row r="558" spans="42:48" ht="18" customHeight="1" x14ac:dyDescent="0.15"/>
    <row r="559" spans="42:48" ht="18" customHeight="1" x14ac:dyDescent="0.15">
      <c r="AP559" s="59"/>
    </row>
    <row r="560" spans="42:48" ht="18" customHeight="1" x14ac:dyDescent="0.15">
      <c r="AP560" s="2"/>
    </row>
    <row r="561" spans="42:48" ht="18" customHeight="1" x14ac:dyDescent="0.15">
      <c r="AP561" s="59"/>
    </row>
    <row r="562" spans="42:48" ht="18" customHeight="1" x14ac:dyDescent="0.15">
      <c r="AP562" s="59"/>
    </row>
    <row r="563" spans="42:48" ht="18" customHeight="1" x14ac:dyDescent="0.15">
      <c r="AP563" s="2"/>
    </row>
    <row r="564" spans="42:48" ht="18" customHeight="1" x14ac:dyDescent="0.15"/>
    <row r="565" spans="42:48" ht="18" customHeight="1" x14ac:dyDescent="0.15">
      <c r="AP565" s="59"/>
      <c r="AR565" s="1576"/>
      <c r="AS565" s="1576"/>
      <c r="AT565" s="1576"/>
    </row>
    <row r="566" spans="42:48" ht="18" customHeight="1" x14ac:dyDescent="0.15">
      <c r="AP566" s="59"/>
      <c r="AR566" s="1576"/>
      <c r="AS566" s="1576"/>
      <c r="AT566" s="1576"/>
      <c r="AU566" s="1576"/>
    </row>
    <row r="567" spans="42:48" ht="18" customHeight="1" x14ac:dyDescent="0.15">
      <c r="AP567" s="59"/>
      <c r="AR567" s="1575"/>
      <c r="AS567" s="1575"/>
      <c r="AT567" s="1575"/>
      <c r="AU567" s="1576"/>
      <c r="AV567" s="1576"/>
    </row>
    <row r="568" spans="42:48" ht="18" customHeight="1" x14ac:dyDescent="0.15">
      <c r="AP568" s="59"/>
      <c r="AR568" s="1577"/>
      <c r="AS568" s="1577"/>
      <c r="AT568" s="1577"/>
      <c r="AU568" s="1575"/>
      <c r="AV568" s="1576"/>
    </row>
    <row r="569" spans="42:48" ht="18" customHeight="1" x14ac:dyDescent="0.15">
      <c r="AP569" s="59"/>
      <c r="AU569" s="1577"/>
      <c r="AV569" s="1575"/>
    </row>
    <row r="570" spans="42:48" ht="18" customHeight="1" x14ac:dyDescent="0.15">
      <c r="AP570" s="59"/>
      <c r="AR570" s="1577"/>
      <c r="AS570" s="1577"/>
      <c r="AT570" s="1577"/>
      <c r="AV570" s="1577"/>
    </row>
    <row r="571" spans="42:48" ht="18" customHeight="1" x14ac:dyDescent="0.15">
      <c r="AP571" s="2"/>
      <c r="AR571" s="1575"/>
      <c r="AS571" s="1575"/>
      <c r="AT571" s="1575"/>
      <c r="AU571" s="1577"/>
    </row>
    <row r="572" spans="42:48" ht="18" customHeight="1" x14ac:dyDescent="0.15">
      <c r="AP572" s="59"/>
      <c r="AR572" s="1576"/>
      <c r="AS572" s="1576"/>
      <c r="AT572" s="1576"/>
      <c r="AU572" s="1575"/>
      <c r="AV572" s="1577"/>
    </row>
    <row r="573" spans="42:48" ht="18" customHeight="1" x14ac:dyDescent="0.15">
      <c r="AP573" s="59"/>
      <c r="AR573" s="1576"/>
      <c r="AS573" s="1576"/>
      <c r="AT573" s="1576"/>
      <c r="AU573" s="1576"/>
      <c r="AV573" s="1575"/>
    </row>
    <row r="574" spans="42:48" ht="18" customHeight="1" x14ac:dyDescent="0.15">
      <c r="AP574" s="59"/>
      <c r="AU574" s="1576"/>
      <c r="AV574" s="1576"/>
    </row>
    <row r="575" spans="42:48" ht="18" customHeight="1" x14ac:dyDescent="0.15">
      <c r="AR575" s="1576"/>
      <c r="AS575" s="1576"/>
      <c r="AT575" s="1576"/>
      <c r="AV575" s="1576"/>
    </row>
    <row r="576" spans="42:48" ht="18" customHeight="1" x14ac:dyDescent="0.15">
      <c r="AP576" s="59"/>
      <c r="AR576" s="1575"/>
      <c r="AS576" s="1575"/>
      <c r="AT576" s="1575"/>
      <c r="AU576" s="1576"/>
    </row>
    <row r="577" spans="42:48" ht="18" customHeight="1" x14ac:dyDescent="0.15">
      <c r="AR577" s="1575"/>
      <c r="AS577" s="1575"/>
      <c r="AT577" s="1575"/>
      <c r="AU577" s="1575"/>
      <c r="AV577" s="1576"/>
    </row>
    <row r="578" spans="42:48" ht="18" customHeight="1" x14ac:dyDescent="0.15">
      <c r="AP578" s="5"/>
      <c r="AR578" s="1576"/>
      <c r="AS578" s="1576"/>
      <c r="AT578" s="1576"/>
      <c r="AU578" s="1575"/>
      <c r="AV578" s="1575"/>
    </row>
    <row r="579" spans="42:48" ht="18" customHeight="1" x14ac:dyDescent="0.15">
      <c r="AP579" s="61"/>
      <c r="AR579" s="1576"/>
      <c r="AS579" s="1576"/>
      <c r="AT579" s="1576"/>
      <c r="AU579" s="1576"/>
      <c r="AV579" s="1575"/>
    </row>
    <row r="580" spans="42:48" ht="18" customHeight="1" x14ac:dyDescent="0.15">
      <c r="AP580" s="2"/>
      <c r="AR580" s="1576"/>
      <c r="AS580" s="1576"/>
      <c r="AT580" s="1576"/>
      <c r="AU580" s="1576"/>
      <c r="AV580" s="1576"/>
    </row>
    <row r="581" spans="42:48" ht="18" customHeight="1" x14ac:dyDescent="0.15">
      <c r="AP581" s="2"/>
      <c r="AU581" s="1576"/>
      <c r="AV581" s="1576"/>
    </row>
    <row r="582" spans="42:48" ht="18" customHeight="1" x14ac:dyDescent="0.15">
      <c r="AP582" s="2"/>
      <c r="AV582" s="1576"/>
    </row>
    <row r="583" spans="42:48" ht="18" customHeight="1" x14ac:dyDescent="0.15">
      <c r="AP583" s="2"/>
      <c r="AR583" s="1575"/>
      <c r="AS583" s="1575"/>
      <c r="AT583" s="1575"/>
    </row>
    <row r="584" spans="42:48" ht="18" customHeight="1" x14ac:dyDescent="0.15">
      <c r="AP584" s="2"/>
      <c r="AU584" s="1575"/>
    </row>
    <row r="585" spans="42:48" ht="18" customHeight="1" x14ac:dyDescent="0.15">
      <c r="AP585" s="2"/>
      <c r="AV585" s="1575"/>
    </row>
    <row r="586" spans="42:48" ht="18" customHeight="1" x14ac:dyDescent="0.15">
      <c r="AP586" s="2"/>
    </row>
    <row r="587" spans="42:48" ht="18" customHeight="1" x14ac:dyDescent="0.15">
      <c r="AP587" s="2"/>
    </row>
    <row r="588" spans="42:48" ht="18" customHeight="1" x14ac:dyDescent="0.15">
      <c r="AP588" s="2"/>
    </row>
    <row r="589" spans="42:48" ht="18" customHeight="1" x14ac:dyDescent="0.15">
      <c r="AP589" s="2"/>
    </row>
    <row r="590" spans="42:48" ht="18" customHeight="1" x14ac:dyDescent="0.15">
      <c r="AP590" s="2"/>
    </row>
    <row r="591" spans="42:48" ht="18" customHeight="1" x14ac:dyDescent="0.15"/>
    <row r="592" spans="42:48" ht="18" customHeight="1" x14ac:dyDescent="0.15">
      <c r="AP592" s="2"/>
    </row>
    <row r="593" spans="42:48" ht="18" customHeight="1" x14ac:dyDescent="0.15">
      <c r="AP593" s="2"/>
    </row>
    <row r="594" spans="42:48" ht="18" customHeight="1" x14ac:dyDescent="0.15">
      <c r="AR594" s="1575"/>
      <c r="AS594" s="1575"/>
      <c r="AT594" s="1575"/>
    </row>
    <row r="595" spans="42:48" ht="18" customHeight="1" x14ac:dyDescent="0.15">
      <c r="AP595" s="59"/>
      <c r="AU595" s="1575"/>
    </row>
    <row r="596" spans="42:48" ht="18" customHeight="1" x14ac:dyDescent="0.15">
      <c r="AP596" s="2"/>
      <c r="AR596" s="1576"/>
      <c r="AS596" s="1576"/>
      <c r="AT596" s="1576"/>
      <c r="AV596" s="1575"/>
    </row>
    <row r="597" spans="42:48" ht="18" customHeight="1" x14ac:dyDescent="0.15">
      <c r="AP597" s="61"/>
      <c r="AR597" s="1575"/>
      <c r="AS597" s="1575"/>
      <c r="AT597" s="1575"/>
      <c r="AU597" s="1576"/>
    </row>
    <row r="598" spans="42:48" ht="18" customHeight="1" x14ac:dyDescent="0.15">
      <c r="AR598" s="1577"/>
      <c r="AS598" s="1577"/>
      <c r="AT598" s="1577"/>
      <c r="AU598" s="1575"/>
      <c r="AV598" s="1576"/>
    </row>
    <row r="599" spans="42:48" ht="18" customHeight="1" x14ac:dyDescent="0.15">
      <c r="AP599" s="2"/>
      <c r="AU599" s="1577"/>
      <c r="AV599" s="1575"/>
    </row>
    <row r="600" spans="42:48" ht="18" customHeight="1" x14ac:dyDescent="0.15">
      <c r="AP600" s="2"/>
      <c r="AV600" s="1577"/>
    </row>
    <row r="601" spans="42:48" ht="18" customHeight="1" x14ac:dyDescent="0.15">
      <c r="AP601" s="2"/>
      <c r="AR601" s="1577"/>
      <c r="AS601" s="1577"/>
      <c r="AT601" s="1577"/>
    </row>
    <row r="602" spans="42:48" ht="18" customHeight="1" x14ac:dyDescent="0.15">
      <c r="AP602" s="2"/>
      <c r="AR602" s="1576"/>
      <c r="AS602" s="1576"/>
      <c r="AT602" s="1576"/>
      <c r="AU602" s="1577"/>
    </row>
    <row r="603" spans="42:48" ht="18" customHeight="1" x14ac:dyDescent="0.15">
      <c r="AP603" s="2"/>
      <c r="AU603" s="1576"/>
      <c r="AV603" s="1577"/>
    </row>
    <row r="604" spans="42:48" ht="18" customHeight="1" x14ac:dyDescent="0.15">
      <c r="AP604" s="2"/>
      <c r="AV604" s="1576"/>
    </row>
    <row r="605" spans="42:48" ht="18" customHeight="1" x14ac:dyDescent="0.15">
      <c r="AP605" s="59"/>
    </row>
    <row r="606" spans="42:48" ht="18" customHeight="1" x14ac:dyDescent="0.15">
      <c r="AP606" s="59"/>
    </row>
    <row r="607" spans="42:48" ht="18" customHeight="1" x14ac:dyDescent="0.15">
      <c r="AP607" s="2"/>
    </row>
    <row r="608" spans="42:48" ht="18" customHeight="1" x14ac:dyDescent="0.15">
      <c r="AR608" s="1576"/>
      <c r="AS608" s="1576"/>
      <c r="AT608" s="1576"/>
    </row>
    <row r="609" spans="42:48" ht="18" customHeight="1" x14ac:dyDescent="0.15">
      <c r="AP609" s="61"/>
      <c r="AR609" s="1576"/>
      <c r="AS609" s="1576"/>
      <c r="AT609" s="1576"/>
      <c r="AU609" s="1576"/>
    </row>
    <row r="610" spans="42:48" ht="18" customHeight="1" x14ac:dyDescent="0.15">
      <c r="AP610" s="59"/>
      <c r="AR610" s="1575"/>
      <c r="AS610" s="1575"/>
      <c r="AT610" s="1575"/>
      <c r="AU610" s="1576"/>
      <c r="AV610" s="1576"/>
    </row>
    <row r="611" spans="42:48" ht="18" customHeight="1" x14ac:dyDescent="0.15">
      <c r="AP611" s="59"/>
      <c r="AR611" s="1576"/>
      <c r="AS611" s="1576"/>
      <c r="AT611" s="1576"/>
      <c r="AU611" s="1575"/>
      <c r="AV611" s="1576"/>
    </row>
    <row r="612" spans="42:48" ht="18" customHeight="1" x14ac:dyDescent="0.15">
      <c r="AP612" s="61"/>
      <c r="AR612" s="1575"/>
      <c r="AS612" s="1575"/>
      <c r="AT612" s="1575"/>
      <c r="AU612" s="1576"/>
      <c r="AV612" s="1575"/>
    </row>
    <row r="613" spans="42:48" ht="18" customHeight="1" x14ac:dyDescent="0.15">
      <c r="AR613" s="1575"/>
      <c r="AS613" s="1575"/>
      <c r="AT613" s="1575"/>
      <c r="AU613" s="1575"/>
      <c r="AV613" s="1576"/>
    </row>
    <row r="614" spans="42:48" ht="18" customHeight="1" x14ac:dyDescent="0.15">
      <c r="AP614" s="59"/>
      <c r="AR614" s="1576"/>
      <c r="AS614" s="1576"/>
      <c r="AT614" s="1576"/>
      <c r="AU614" s="1575"/>
      <c r="AV614" s="1575"/>
    </row>
    <row r="615" spans="42:48" ht="18" customHeight="1" x14ac:dyDescent="0.15">
      <c r="AP615" s="59"/>
      <c r="AR615" s="1577"/>
      <c r="AS615" s="1577"/>
      <c r="AT615" s="1577"/>
      <c r="AU615" s="1576"/>
      <c r="AV615" s="1575"/>
    </row>
    <row r="616" spans="42:48" ht="18" customHeight="1" x14ac:dyDescent="0.15">
      <c r="AP616" s="59"/>
      <c r="AU616" s="1577"/>
      <c r="AV616" s="1576"/>
    </row>
    <row r="617" spans="42:48" ht="18" customHeight="1" x14ac:dyDescent="0.15">
      <c r="AP617" s="59"/>
      <c r="AR617" s="1577"/>
      <c r="AS617" s="1577"/>
      <c r="AT617" s="1577"/>
      <c r="AV617" s="1577"/>
    </row>
    <row r="618" spans="42:48" ht="18" customHeight="1" x14ac:dyDescent="0.15">
      <c r="AP618" s="2"/>
      <c r="AR618" s="1577"/>
      <c r="AS618" s="1577"/>
      <c r="AT618" s="1577"/>
      <c r="AU618" s="1577"/>
    </row>
    <row r="619" spans="42:48" ht="18" customHeight="1" x14ac:dyDescent="0.15">
      <c r="AP619" s="59"/>
      <c r="AU619" s="1577"/>
      <c r="AV619" s="1577"/>
    </row>
    <row r="620" spans="42:48" ht="18" customHeight="1" x14ac:dyDescent="0.15">
      <c r="AP620" s="2"/>
      <c r="AV620" s="1577"/>
    </row>
    <row r="621" spans="42:48" ht="18" customHeight="1" x14ac:dyDescent="0.15">
      <c r="AP621" s="59"/>
    </row>
    <row r="622" spans="42:48" ht="18" customHeight="1" x14ac:dyDescent="0.15">
      <c r="AP622" s="59"/>
    </row>
    <row r="623" spans="42:48" ht="18" customHeight="1" x14ac:dyDescent="0.15">
      <c r="AP623" s="59"/>
    </row>
    <row r="624" spans="42:48" ht="18" customHeight="1" x14ac:dyDescent="0.15">
      <c r="AP624" s="59"/>
    </row>
    <row r="625" spans="42:48" ht="18" customHeight="1" x14ac:dyDescent="0.15">
      <c r="AP625" s="59"/>
    </row>
    <row r="626" spans="42:48" ht="18" customHeight="1" x14ac:dyDescent="0.15"/>
    <row r="627" spans="42:48" ht="18" customHeight="1" x14ac:dyDescent="0.15">
      <c r="AP627" s="5"/>
    </row>
    <row r="628" spans="42:48" ht="18" customHeight="1" x14ac:dyDescent="0.15">
      <c r="AP628" s="2"/>
    </row>
    <row r="629" spans="42:48" ht="18" customHeight="1" x14ac:dyDescent="0.15">
      <c r="AP629" s="2"/>
    </row>
    <row r="630" spans="42:48" ht="18" customHeight="1" x14ac:dyDescent="0.15">
      <c r="AP630" s="2"/>
      <c r="AR630" s="1577"/>
      <c r="AS630" s="1577"/>
      <c r="AT630" s="1577"/>
    </row>
    <row r="631" spans="42:48" ht="18" customHeight="1" x14ac:dyDescent="0.15">
      <c r="AP631" s="2"/>
      <c r="AR631" s="1576"/>
      <c r="AS631" s="1576"/>
      <c r="AT631" s="1576"/>
      <c r="AU631" s="1577"/>
    </row>
    <row r="632" spans="42:48" ht="18" customHeight="1" x14ac:dyDescent="0.15">
      <c r="AP632" s="61"/>
      <c r="AR632" s="1576"/>
      <c r="AS632" s="1576"/>
      <c r="AT632" s="1576"/>
      <c r="AU632" s="1576"/>
      <c r="AV632" s="1577"/>
    </row>
    <row r="633" spans="42:48" ht="18" customHeight="1" x14ac:dyDescent="0.15">
      <c r="AP633" s="2"/>
      <c r="AU633" s="1576"/>
      <c r="AV633" s="1576"/>
    </row>
    <row r="634" spans="42:48" ht="18" customHeight="1" x14ac:dyDescent="0.15">
      <c r="AP634" s="2"/>
      <c r="AR634" s="1575"/>
      <c r="AS634" s="1575"/>
      <c r="AT634" s="1575"/>
      <c r="AV634" s="1576"/>
    </row>
    <row r="635" spans="42:48" ht="18" customHeight="1" x14ac:dyDescent="0.15">
      <c r="AP635" s="61"/>
      <c r="AU635" s="1575"/>
    </row>
    <row r="636" spans="42:48" ht="18" customHeight="1" x14ac:dyDescent="0.15">
      <c r="AP636" s="2"/>
      <c r="AV636" s="1575"/>
    </row>
    <row r="637" spans="42:48" ht="18" customHeight="1" x14ac:dyDescent="0.15">
      <c r="AP637" s="2"/>
    </row>
    <row r="638" spans="42:48" ht="18" customHeight="1" x14ac:dyDescent="0.15">
      <c r="AP638" s="61"/>
    </row>
    <row r="639" spans="42:48" x14ac:dyDescent="0.15">
      <c r="AP639" s="61"/>
    </row>
    <row r="640" spans="42:48" ht="18" customHeight="1" x14ac:dyDescent="0.15">
      <c r="AP640" s="2"/>
    </row>
    <row r="641" spans="42:48" x14ac:dyDescent="0.15">
      <c r="AP641" s="61"/>
    </row>
    <row r="642" spans="42:48" ht="18" customHeight="1" x14ac:dyDescent="0.15">
      <c r="AP642" s="2"/>
    </row>
    <row r="643" spans="42:48" x14ac:dyDescent="0.15">
      <c r="AP643" s="2"/>
      <c r="AR643" s="1576"/>
      <c r="AS643" s="1576"/>
      <c r="AT643" s="1576"/>
    </row>
    <row r="644" spans="42:48" x14ac:dyDescent="0.15">
      <c r="AP644" s="61"/>
      <c r="AU644" s="1576"/>
    </row>
    <row r="645" spans="42:48" ht="18" customHeight="1" x14ac:dyDescent="0.15">
      <c r="AP645" s="2"/>
      <c r="AV645" s="1576"/>
    </row>
    <row r="646" spans="42:48" x14ac:dyDescent="0.15">
      <c r="AP646" s="2"/>
    </row>
    <row r="647" spans="42:48" x14ac:dyDescent="0.15">
      <c r="AP647" s="2"/>
    </row>
    <row r="648" spans="42:48" x14ac:dyDescent="0.15">
      <c r="AP648" s="2"/>
    </row>
    <row r="649" spans="42:48" ht="18" customHeight="1" x14ac:dyDescent="0.15">
      <c r="AP649" s="2"/>
    </row>
    <row r="650" spans="42:48" x14ac:dyDescent="0.15">
      <c r="AP650" s="2"/>
    </row>
    <row r="651" spans="42:48" x14ac:dyDescent="0.15">
      <c r="AP651" s="59"/>
    </row>
    <row r="652" spans="42:48" x14ac:dyDescent="0.15">
      <c r="AP652" s="59"/>
    </row>
    <row r="653" spans="42:48" x14ac:dyDescent="0.15">
      <c r="AP653" s="59"/>
    </row>
    <row r="654" spans="42:48" x14ac:dyDescent="0.15">
      <c r="AP654" s="59"/>
    </row>
    <row r="655" spans="42:48" x14ac:dyDescent="0.15">
      <c r="AP655" s="59"/>
    </row>
    <row r="656" spans="42:48" ht="18" customHeight="1" x14ac:dyDescent="0.15">
      <c r="AP656" s="59"/>
    </row>
    <row r="657" spans="42:46" x14ac:dyDescent="0.15">
      <c r="AP657" s="2"/>
    </row>
    <row r="658" spans="42:46" ht="18" customHeight="1" x14ac:dyDescent="0.15">
      <c r="AP658" s="59"/>
    </row>
    <row r="659" spans="42:46" x14ac:dyDescent="0.15">
      <c r="AP659" s="59"/>
    </row>
    <row r="660" spans="42:46" x14ac:dyDescent="0.15">
      <c r="AP660" s="59"/>
    </row>
    <row r="661" spans="42:46" x14ac:dyDescent="0.15">
      <c r="AP661" s="59"/>
    </row>
    <row r="662" spans="42:46" x14ac:dyDescent="0.15">
      <c r="AP662" s="59"/>
    </row>
    <row r="663" spans="42:46" x14ac:dyDescent="0.15">
      <c r="AP663" s="59"/>
    </row>
    <row r="664" spans="42:46" x14ac:dyDescent="0.15">
      <c r="AP664" s="59"/>
    </row>
    <row r="665" spans="42:46" x14ac:dyDescent="0.15">
      <c r="AP665" s="59"/>
    </row>
    <row r="666" spans="42:46" ht="18" customHeight="1" x14ac:dyDescent="0.15">
      <c r="AP666" s="59"/>
    </row>
    <row r="667" spans="42:46" ht="18" customHeight="1" x14ac:dyDescent="0.15">
      <c r="AP667" s="61"/>
    </row>
    <row r="668" spans="42:46" ht="18" customHeight="1" x14ac:dyDescent="0.15">
      <c r="AP668" s="59"/>
    </row>
    <row r="669" spans="42:46" ht="18" customHeight="1" x14ac:dyDescent="0.15">
      <c r="AP669" s="61"/>
    </row>
    <row r="670" spans="42:46" ht="18" customHeight="1" x14ac:dyDescent="0.15">
      <c r="AP670" s="61"/>
    </row>
    <row r="671" spans="42:46" ht="18" customHeight="1" x14ac:dyDescent="0.15">
      <c r="AP671" s="61"/>
    </row>
    <row r="672" spans="42:46" ht="18" customHeight="1" x14ac:dyDescent="0.15">
      <c r="AP672" s="61"/>
      <c r="AR672" s="1577"/>
      <c r="AS672" s="1577"/>
      <c r="AT672" s="1577"/>
    </row>
    <row r="673" spans="42:48" ht="18" customHeight="1" x14ac:dyDescent="0.15">
      <c r="AP673" s="61"/>
      <c r="AR673" s="1576"/>
      <c r="AS673" s="1576"/>
      <c r="AT673" s="1576"/>
      <c r="AU673" s="1577"/>
    </row>
    <row r="674" spans="42:48" ht="18" customHeight="1" x14ac:dyDescent="0.15">
      <c r="AP674" s="61"/>
      <c r="AU674" s="1576"/>
      <c r="AV674" s="1577"/>
    </row>
    <row r="675" spans="42:48" ht="18" customHeight="1" x14ac:dyDescent="0.15">
      <c r="AP675" s="61"/>
      <c r="AV675" s="1576"/>
    </row>
    <row r="676" spans="42:48" ht="18" customHeight="1" x14ac:dyDescent="0.15">
      <c r="AP676" s="61"/>
    </row>
    <row r="677" spans="42:48" ht="18" customHeight="1" x14ac:dyDescent="0.15">
      <c r="AP677" s="61"/>
    </row>
    <row r="678" spans="42:48" ht="18" customHeight="1" x14ac:dyDescent="0.15">
      <c r="AP678" s="61"/>
    </row>
    <row r="679" spans="42:48" ht="18" customHeight="1" x14ac:dyDescent="0.15">
      <c r="AP679" s="61"/>
    </row>
    <row r="680" spans="42:48" ht="18" customHeight="1" x14ac:dyDescent="0.15">
      <c r="AP680" s="59"/>
    </row>
    <row r="681" spans="42:48" ht="18" customHeight="1" x14ac:dyDescent="0.15">
      <c r="AP681" s="61"/>
      <c r="AR681" s="1577"/>
      <c r="AS681" s="1577"/>
      <c r="AT681" s="1577"/>
    </row>
    <row r="682" spans="42:48" ht="18" customHeight="1" x14ac:dyDescent="0.15">
      <c r="AP682" s="61"/>
      <c r="AR682" s="1577"/>
      <c r="AS682" s="1577"/>
      <c r="AT682" s="1577"/>
      <c r="AU682" s="1577"/>
    </row>
    <row r="683" spans="42:48" ht="18" customHeight="1" x14ac:dyDescent="0.15">
      <c r="AP683" s="59"/>
      <c r="AR683" s="1576"/>
      <c r="AS683" s="1576"/>
      <c r="AT683" s="1576"/>
      <c r="AU683" s="1577"/>
      <c r="AV683" s="1577"/>
    </row>
    <row r="684" spans="42:48" ht="18" customHeight="1" x14ac:dyDescent="0.15">
      <c r="AP684" s="59"/>
      <c r="AR684" s="1576"/>
      <c r="AS684" s="1576"/>
      <c r="AT684" s="1576"/>
      <c r="AU684" s="1576"/>
      <c r="AV684" s="1577"/>
    </row>
    <row r="685" spans="42:48" ht="18" customHeight="1" x14ac:dyDescent="0.15">
      <c r="AP685" s="59"/>
      <c r="AU685" s="1576"/>
      <c r="AV685" s="1576"/>
    </row>
    <row r="686" spans="42:48" ht="18" customHeight="1" x14ac:dyDescent="0.15">
      <c r="AP686" s="59"/>
      <c r="AR686" s="1575"/>
      <c r="AS686" s="1575"/>
      <c r="AT686" s="1575"/>
      <c r="AV686" s="1576"/>
    </row>
    <row r="687" spans="42:48" ht="18" customHeight="1" x14ac:dyDescent="0.15">
      <c r="AP687" s="61"/>
      <c r="AU687" s="1575"/>
    </row>
    <row r="688" spans="42:48" ht="18" customHeight="1" x14ac:dyDescent="0.15">
      <c r="AP688" s="59"/>
      <c r="AV688" s="1575"/>
    </row>
    <row r="689" spans="42:48" ht="18" customHeight="1" x14ac:dyDescent="0.15">
      <c r="AP689" s="59"/>
      <c r="AR689" s="1575"/>
      <c r="AS689" s="1575"/>
      <c r="AT689" s="1575"/>
    </row>
    <row r="690" spans="42:48" ht="18" customHeight="1" x14ac:dyDescent="0.15">
      <c r="AP690" s="2"/>
      <c r="AR690" s="1576"/>
      <c r="AS690" s="1576"/>
      <c r="AT690" s="1576"/>
      <c r="AU690" s="1575"/>
    </row>
    <row r="691" spans="42:48" ht="18" customHeight="1" x14ac:dyDescent="0.15">
      <c r="AP691" s="59"/>
      <c r="AR691" s="1575"/>
      <c r="AS691" s="1575"/>
      <c r="AT691" s="1575"/>
      <c r="AU691" s="1576"/>
      <c r="AV691" s="1575"/>
    </row>
    <row r="692" spans="42:48" ht="18" customHeight="1" x14ac:dyDescent="0.15">
      <c r="AP692" s="59"/>
      <c r="AR692" s="1578"/>
      <c r="AS692" s="1578"/>
      <c r="AT692" s="1578"/>
      <c r="AU692" s="1575"/>
      <c r="AV692" s="1576"/>
    </row>
    <row r="693" spans="42:48" ht="18" customHeight="1" x14ac:dyDescent="0.15">
      <c r="AP693" s="61"/>
      <c r="AR693" s="1576"/>
      <c r="AS693" s="1576"/>
      <c r="AT693" s="1576"/>
      <c r="AU693" s="1578"/>
      <c r="AV693" s="1575"/>
    </row>
    <row r="694" spans="42:48" x14ac:dyDescent="0.15">
      <c r="AP694" s="59"/>
      <c r="AR694" s="1576"/>
      <c r="AS694" s="1576"/>
      <c r="AT694" s="1576"/>
      <c r="AU694" s="1576"/>
      <c r="AV694" s="1578"/>
    </row>
    <row r="695" spans="42:48" ht="18" customHeight="1" x14ac:dyDescent="0.15">
      <c r="AP695" s="59"/>
      <c r="AR695" s="1576"/>
      <c r="AS695" s="1576"/>
      <c r="AT695" s="1576"/>
      <c r="AU695" s="1576"/>
      <c r="AV695" s="1576"/>
    </row>
    <row r="696" spans="42:48" x14ac:dyDescent="0.15">
      <c r="AP696" s="2"/>
      <c r="AR696" s="1576"/>
      <c r="AS696" s="1576"/>
      <c r="AT696" s="1576"/>
      <c r="AU696" s="1576"/>
      <c r="AV696" s="1576"/>
    </row>
    <row r="697" spans="42:48" x14ac:dyDescent="0.15">
      <c r="AP697" s="2"/>
      <c r="AR697" s="1570"/>
      <c r="AS697" s="1570"/>
      <c r="AT697" s="1570"/>
      <c r="AU697" s="1576"/>
      <c r="AV697" s="1576"/>
    </row>
    <row r="698" spans="42:48" x14ac:dyDescent="0.15">
      <c r="AP698" s="2"/>
      <c r="AU698" s="1570"/>
      <c r="AV698" s="1576"/>
    </row>
    <row r="699" spans="42:48" x14ac:dyDescent="0.15">
      <c r="AP699" s="2"/>
      <c r="AV699" s="1570"/>
    </row>
    <row r="700" spans="42:48" ht="18" customHeight="1" x14ac:dyDescent="0.15">
      <c r="AP700" s="2"/>
    </row>
    <row r="701" spans="42:48" ht="18" customHeight="1" x14ac:dyDescent="0.15">
      <c r="AP701" s="59"/>
    </row>
    <row r="702" spans="42:48" ht="18" customHeight="1" x14ac:dyDescent="0.15">
      <c r="AP702" s="2"/>
    </row>
    <row r="703" spans="42:48" ht="18" customHeight="1" x14ac:dyDescent="0.15">
      <c r="AP703" s="2"/>
    </row>
    <row r="704" spans="42:48" x14ac:dyDescent="0.15">
      <c r="AP704" s="59"/>
    </row>
    <row r="705" spans="42:48" ht="18" customHeight="1" x14ac:dyDescent="0.15">
      <c r="AR705" s="1578"/>
      <c r="AS705" s="1578"/>
      <c r="AT705" s="1578"/>
    </row>
    <row r="706" spans="42:48" ht="18" customHeight="1" x14ac:dyDescent="0.15">
      <c r="AP706" s="2"/>
      <c r="AU706" s="1578"/>
    </row>
    <row r="707" spans="42:48" x14ac:dyDescent="0.15">
      <c r="AP707" s="59"/>
      <c r="AV707" s="1578"/>
    </row>
    <row r="708" spans="42:48" ht="18" customHeight="1" x14ac:dyDescent="0.15">
      <c r="AP708" s="61"/>
      <c r="AR708" s="1578"/>
      <c r="AS708" s="1578"/>
      <c r="AT708" s="1578"/>
    </row>
    <row r="709" spans="42:48" ht="18" customHeight="1" x14ac:dyDescent="0.15">
      <c r="AP709" s="61"/>
      <c r="AU709" s="1578"/>
    </row>
    <row r="710" spans="42:48" ht="18" customHeight="1" x14ac:dyDescent="0.15">
      <c r="AV710" s="1578"/>
    </row>
    <row r="711" spans="42:48" ht="18" customHeight="1" x14ac:dyDescent="0.15">
      <c r="AP711" s="2"/>
    </row>
    <row r="712" spans="42:48" ht="18" customHeight="1" x14ac:dyDescent="0.15">
      <c r="AP712" s="59"/>
    </row>
    <row r="713" spans="42:48" ht="18" customHeight="1" x14ac:dyDescent="0.15">
      <c r="AP713" s="59"/>
    </row>
    <row r="714" spans="42:48" ht="18" customHeight="1" x14ac:dyDescent="0.15">
      <c r="AP714" s="59"/>
    </row>
    <row r="715" spans="42:48" ht="18" customHeight="1" x14ac:dyDescent="0.15">
      <c r="AP715" s="2"/>
    </row>
    <row r="716" spans="42:48" ht="18" customHeight="1" x14ac:dyDescent="0.15">
      <c r="AP716" s="59"/>
      <c r="AR716" s="1578"/>
      <c r="AS716" s="1578"/>
      <c r="AT716" s="1578"/>
    </row>
    <row r="717" spans="42:48" ht="18" customHeight="1" x14ac:dyDescent="0.15">
      <c r="AP717" s="59"/>
      <c r="AR717" s="1578"/>
      <c r="AS717" s="1578"/>
      <c r="AT717" s="1578"/>
      <c r="AU717" s="1578"/>
    </row>
    <row r="718" spans="42:48" ht="18" customHeight="1" x14ac:dyDescent="0.15">
      <c r="AU718" s="1578"/>
      <c r="AV718" s="1578"/>
    </row>
    <row r="719" spans="42:48" ht="18" customHeight="1" x14ac:dyDescent="0.15">
      <c r="AP719" s="59"/>
      <c r="AV719" s="1578"/>
    </row>
    <row r="720" spans="42:48" ht="18" customHeight="1" x14ac:dyDescent="0.15"/>
    <row r="721" spans="42:48" ht="18" customHeight="1" x14ac:dyDescent="0.15">
      <c r="AP721" s="59"/>
    </row>
    <row r="722" spans="42:48" ht="18" customHeight="1" x14ac:dyDescent="0.15">
      <c r="AR722" s="1576"/>
      <c r="AS722" s="1576"/>
      <c r="AT722" s="1576"/>
    </row>
    <row r="723" spans="42:48" ht="18" customHeight="1" x14ac:dyDescent="0.15">
      <c r="AU723" s="1576"/>
    </row>
    <row r="724" spans="42:48" ht="18" customHeight="1" x14ac:dyDescent="0.15">
      <c r="AP724" s="2"/>
      <c r="AR724" s="1577"/>
      <c r="AS724" s="1577"/>
      <c r="AT724" s="1577"/>
      <c r="AV724" s="1576"/>
    </row>
    <row r="725" spans="42:48" x14ac:dyDescent="0.15">
      <c r="AP725" s="61"/>
      <c r="AR725" s="1576"/>
      <c r="AS725" s="1576"/>
      <c r="AT725" s="1576"/>
      <c r="AU725" s="1577"/>
    </row>
    <row r="726" spans="42:48" ht="18" customHeight="1" x14ac:dyDescent="0.15">
      <c r="AP726" s="2"/>
      <c r="AR726" s="1576"/>
      <c r="AS726" s="1576"/>
      <c r="AT726" s="1576"/>
      <c r="AU726" s="1576"/>
      <c r="AV726" s="1577"/>
    </row>
    <row r="727" spans="42:48" ht="18" customHeight="1" x14ac:dyDescent="0.15">
      <c r="AP727" s="2"/>
      <c r="AR727" s="1576"/>
      <c r="AS727" s="1576"/>
      <c r="AT727" s="1576"/>
      <c r="AU727" s="1576"/>
      <c r="AV727" s="1576"/>
    </row>
    <row r="728" spans="42:48" x14ac:dyDescent="0.15">
      <c r="AP728" s="2"/>
      <c r="AU728" s="1576"/>
      <c r="AV728" s="1576"/>
    </row>
    <row r="729" spans="42:48" ht="18" customHeight="1" x14ac:dyDescent="0.15">
      <c r="AP729" s="2"/>
      <c r="AV729" s="1576"/>
    </row>
    <row r="730" spans="42:48" ht="18" customHeight="1" x14ac:dyDescent="0.15">
      <c r="AP730" s="2"/>
    </row>
    <row r="731" spans="42:48" ht="18" customHeight="1" x14ac:dyDescent="0.15">
      <c r="AP731" s="61"/>
    </row>
    <row r="732" spans="42:48" x14ac:dyDescent="0.15">
      <c r="AP732" s="2"/>
    </row>
    <row r="733" spans="42:48" x14ac:dyDescent="0.15">
      <c r="AP733" s="2"/>
    </row>
    <row r="734" spans="42:48" x14ac:dyDescent="0.15">
      <c r="AP734" s="61"/>
      <c r="AR734" s="1576"/>
      <c r="AS734" s="1576"/>
      <c r="AT734" s="1576"/>
    </row>
    <row r="735" spans="42:48" x14ac:dyDescent="0.15">
      <c r="AP735" s="2"/>
      <c r="AU735" s="1576"/>
    </row>
    <row r="736" spans="42:48" x14ac:dyDescent="0.15">
      <c r="AP736" s="2"/>
      <c r="AV736" s="1576"/>
    </row>
    <row r="737" spans="42:48" x14ac:dyDescent="0.15">
      <c r="AP737" s="61"/>
    </row>
    <row r="738" spans="42:48" x14ac:dyDescent="0.15">
      <c r="AP738" s="2"/>
    </row>
    <row r="739" spans="42:48" ht="18" customHeight="1" x14ac:dyDescent="0.15">
      <c r="AP739" s="2"/>
      <c r="AR739" s="1576"/>
      <c r="AS739" s="1576"/>
      <c r="AT739" s="1576"/>
    </row>
    <row r="740" spans="42:48" x14ac:dyDescent="0.15">
      <c r="AP740" s="61"/>
      <c r="AR740" s="1575"/>
      <c r="AS740" s="1575"/>
      <c r="AT740" s="1575"/>
      <c r="AU740" s="1576"/>
    </row>
    <row r="741" spans="42:48" x14ac:dyDescent="0.15">
      <c r="AP741" s="61"/>
      <c r="AR741" s="1575"/>
      <c r="AS741" s="1575"/>
      <c r="AT741" s="1575"/>
      <c r="AU741" s="1575"/>
      <c r="AV741" s="1576"/>
    </row>
    <row r="742" spans="42:48" ht="18" customHeight="1" x14ac:dyDescent="0.15">
      <c r="AP742" s="59"/>
      <c r="AR742" s="1575"/>
      <c r="AS742" s="1575"/>
      <c r="AT742" s="1575"/>
      <c r="AU742" s="1575"/>
      <c r="AV742" s="1575"/>
    </row>
    <row r="743" spans="42:48" ht="18" customHeight="1" x14ac:dyDescent="0.15">
      <c r="AP743" s="61"/>
      <c r="AR743" s="1576"/>
      <c r="AS743" s="1576"/>
      <c r="AT743" s="1576"/>
      <c r="AU743" s="1575"/>
      <c r="AV743" s="1575"/>
    </row>
    <row r="744" spans="42:48" ht="18" customHeight="1" x14ac:dyDescent="0.15">
      <c r="AP744" s="2"/>
      <c r="AR744" s="1575"/>
      <c r="AS744" s="1575"/>
      <c r="AT744" s="1575"/>
      <c r="AU744" s="1576"/>
      <c r="AV744" s="1575"/>
    </row>
    <row r="745" spans="42:48" ht="18" customHeight="1" x14ac:dyDescent="0.15">
      <c r="AP745" s="2"/>
      <c r="AU745" s="1575"/>
      <c r="AV745" s="1576"/>
    </row>
    <row r="746" spans="42:48" ht="18" customHeight="1" x14ac:dyDescent="0.15">
      <c r="AP746" s="2"/>
      <c r="AR746" s="1575"/>
      <c r="AS746" s="1575"/>
      <c r="AT746" s="1575"/>
      <c r="AV746" s="1575"/>
    </row>
    <row r="747" spans="42:48" x14ac:dyDescent="0.15">
      <c r="AP747" s="2"/>
      <c r="AR747" s="1576"/>
      <c r="AS747" s="1576"/>
      <c r="AT747" s="1576"/>
      <c r="AU747" s="1575"/>
    </row>
    <row r="748" spans="42:48" x14ac:dyDescent="0.15">
      <c r="AP748" s="2"/>
      <c r="AR748" s="1576"/>
      <c r="AS748" s="1576"/>
      <c r="AT748" s="1576"/>
      <c r="AU748" s="1576"/>
      <c r="AV748" s="1575"/>
    </row>
    <row r="749" spans="42:48" x14ac:dyDescent="0.15">
      <c r="AR749" s="1576"/>
      <c r="AS749" s="1576"/>
      <c r="AT749" s="1576"/>
      <c r="AU749" s="1576"/>
      <c r="AV749" s="1576"/>
    </row>
    <row r="750" spans="42:48" x14ac:dyDescent="0.15">
      <c r="AP750" s="2"/>
      <c r="AR750" s="1575"/>
      <c r="AS750" s="1575"/>
      <c r="AT750" s="1575"/>
      <c r="AU750" s="1576"/>
      <c r="AV750" s="1576"/>
    </row>
    <row r="751" spans="42:48" x14ac:dyDescent="0.15">
      <c r="AP751" s="59"/>
      <c r="AU751" s="1575"/>
      <c r="AV751" s="1576"/>
    </row>
    <row r="752" spans="42:48" x14ac:dyDescent="0.15">
      <c r="AP752" s="61"/>
      <c r="AV752" s="1575"/>
    </row>
    <row r="753" spans="42:48" x14ac:dyDescent="0.15">
      <c r="AP753" s="2"/>
      <c r="AR753" s="1575"/>
      <c r="AS753" s="1575"/>
      <c r="AT753" s="1575"/>
    </row>
    <row r="754" spans="42:48" x14ac:dyDescent="0.15">
      <c r="AR754" s="1577"/>
      <c r="AS754" s="1577"/>
      <c r="AT754" s="1577"/>
      <c r="AU754" s="1575"/>
    </row>
    <row r="755" spans="42:48" x14ac:dyDescent="0.15">
      <c r="AP755" s="61"/>
      <c r="AR755" s="1577"/>
      <c r="AS755" s="1577"/>
      <c r="AT755" s="1577"/>
      <c r="AU755" s="1577"/>
      <c r="AV755" s="1575"/>
    </row>
    <row r="756" spans="42:48" x14ac:dyDescent="0.15">
      <c r="AP756" s="59"/>
      <c r="AR756" s="1576"/>
      <c r="AS756" s="1576"/>
      <c r="AT756" s="1576"/>
      <c r="AU756" s="1577"/>
      <c r="AV756" s="1577"/>
    </row>
    <row r="757" spans="42:48" x14ac:dyDescent="0.15">
      <c r="AP757" s="59"/>
      <c r="AR757" s="1576"/>
      <c r="AS757" s="1576"/>
      <c r="AT757" s="1576"/>
      <c r="AU757" s="1576"/>
      <c r="AV757" s="1577"/>
    </row>
    <row r="758" spans="42:48" ht="18" customHeight="1" x14ac:dyDescent="0.15">
      <c r="AP758" s="59"/>
      <c r="AR758" s="1575"/>
      <c r="AS758" s="1575"/>
      <c r="AT758" s="1575"/>
      <c r="AU758" s="1576"/>
      <c r="AV758" s="1576"/>
    </row>
    <row r="759" spans="42:48" ht="18" customHeight="1" x14ac:dyDescent="0.15">
      <c r="AP759" s="2"/>
      <c r="AU759" s="1575"/>
      <c r="AV759" s="1576"/>
    </row>
    <row r="760" spans="42:48" ht="18" customHeight="1" x14ac:dyDescent="0.15">
      <c r="AP760" s="61"/>
      <c r="AV760" s="1575"/>
    </row>
    <row r="761" spans="42:48" ht="18" customHeight="1" x14ac:dyDescent="0.15">
      <c r="AP761" s="61"/>
      <c r="AR761" s="1577"/>
      <c r="AS761" s="1577"/>
      <c r="AT761" s="1577"/>
    </row>
    <row r="762" spans="42:48" ht="18" customHeight="1" x14ac:dyDescent="0.15">
      <c r="AP762" s="61"/>
      <c r="AU762" s="1577"/>
    </row>
    <row r="763" spans="42:48" ht="18" customHeight="1" x14ac:dyDescent="0.15">
      <c r="AP763" s="61"/>
      <c r="AR763" s="1576"/>
      <c r="AS763" s="1576"/>
      <c r="AT763" s="1576"/>
      <c r="AV763" s="1577"/>
    </row>
    <row r="764" spans="42:48" ht="18" customHeight="1" x14ac:dyDescent="0.15">
      <c r="AP764" s="61"/>
      <c r="AR764" s="1575"/>
      <c r="AS764" s="1575"/>
      <c r="AT764" s="1575"/>
      <c r="AU764" s="1576"/>
    </row>
    <row r="765" spans="42:48" ht="18" customHeight="1" x14ac:dyDescent="0.15">
      <c r="AP765" s="61"/>
      <c r="AR765" s="1575"/>
      <c r="AS765" s="1575"/>
      <c r="AT765" s="1575"/>
      <c r="AU765" s="1575"/>
      <c r="AV765" s="1576"/>
    </row>
    <row r="766" spans="42:48" ht="18" customHeight="1" x14ac:dyDescent="0.15">
      <c r="AP766" s="61"/>
      <c r="AR766" s="1575"/>
      <c r="AS766" s="1575"/>
      <c r="AT766" s="1575"/>
      <c r="AU766" s="1575"/>
      <c r="AV766" s="1575"/>
    </row>
    <row r="767" spans="42:48" ht="18" customHeight="1" x14ac:dyDescent="0.15">
      <c r="AP767" s="61"/>
      <c r="AR767" s="1576"/>
      <c r="AS767" s="1576"/>
      <c r="AT767" s="1576"/>
      <c r="AU767" s="1575"/>
      <c r="AV767" s="1575"/>
    </row>
    <row r="768" spans="42:48" ht="18" customHeight="1" x14ac:dyDescent="0.15">
      <c r="AP768" s="61"/>
      <c r="AR768" s="1576"/>
      <c r="AS768" s="1576"/>
      <c r="AT768" s="1576"/>
      <c r="AU768" s="1576"/>
      <c r="AV768" s="1575"/>
    </row>
    <row r="769" spans="42:48" ht="18" customHeight="1" x14ac:dyDescent="0.15">
      <c r="AP769" s="61"/>
      <c r="AR769" s="1576"/>
      <c r="AS769" s="1576"/>
      <c r="AT769" s="1576"/>
      <c r="AU769" s="1576"/>
      <c r="AV769" s="1576"/>
    </row>
    <row r="770" spans="42:48" ht="18" customHeight="1" x14ac:dyDescent="0.15">
      <c r="AP770" s="61"/>
      <c r="AR770" s="1577"/>
      <c r="AS770" s="1577"/>
      <c r="AT770" s="1577"/>
      <c r="AU770" s="1576"/>
      <c r="AV770" s="1576"/>
    </row>
    <row r="771" spans="42:48" ht="18" customHeight="1" x14ac:dyDescent="0.15">
      <c r="AP771" s="61"/>
      <c r="AR771" s="1575"/>
      <c r="AS771" s="1575"/>
      <c r="AT771" s="1575"/>
      <c r="AU771" s="1577"/>
      <c r="AV771" s="1576"/>
    </row>
    <row r="772" spans="42:48" ht="18" customHeight="1" x14ac:dyDescent="0.15">
      <c r="AP772" s="61"/>
      <c r="AR772" s="1576"/>
      <c r="AS772" s="1576"/>
      <c r="AT772" s="1576"/>
      <c r="AU772" s="1575"/>
      <c r="AV772" s="1577"/>
    </row>
    <row r="773" spans="42:48" ht="18" customHeight="1" x14ac:dyDescent="0.15">
      <c r="AP773" s="61"/>
      <c r="AR773" s="1575"/>
      <c r="AS773" s="1575"/>
      <c r="AT773" s="1575"/>
      <c r="AU773" s="1576"/>
      <c r="AV773" s="1575"/>
    </row>
    <row r="774" spans="42:48" ht="18" customHeight="1" x14ac:dyDescent="0.15">
      <c r="AP774" s="61"/>
      <c r="AU774" s="1575"/>
      <c r="AV774" s="1576"/>
    </row>
    <row r="775" spans="42:48" ht="18" customHeight="1" x14ac:dyDescent="0.15">
      <c r="AP775" s="61"/>
      <c r="AR775" s="1576"/>
      <c r="AS775" s="1576"/>
      <c r="AT775" s="1576"/>
      <c r="AV775" s="1575"/>
    </row>
    <row r="776" spans="42:48" x14ac:dyDescent="0.15">
      <c r="AP776" s="61"/>
      <c r="AR776" s="1576"/>
      <c r="AS776" s="1576"/>
      <c r="AT776" s="1576"/>
      <c r="AU776" s="1576"/>
    </row>
    <row r="777" spans="42:48" x14ac:dyDescent="0.15">
      <c r="AP777" s="59"/>
      <c r="AR777" s="1575"/>
      <c r="AS777" s="1575"/>
      <c r="AT777" s="1575"/>
      <c r="AU777" s="1576"/>
      <c r="AV777" s="1576"/>
    </row>
    <row r="778" spans="42:48" ht="18" customHeight="1" x14ac:dyDescent="0.15">
      <c r="AP778" s="61"/>
      <c r="AR778" s="1575"/>
      <c r="AS778" s="1575"/>
      <c r="AT778" s="1575"/>
      <c r="AU778" s="1575"/>
      <c r="AV778" s="1576"/>
    </row>
    <row r="779" spans="42:48" x14ac:dyDescent="0.15">
      <c r="AP779" s="61"/>
      <c r="AR779" s="1575"/>
      <c r="AS779" s="1575"/>
      <c r="AT779" s="1575"/>
      <c r="AU779" s="1575"/>
      <c r="AV779" s="1575"/>
    </row>
    <row r="780" spans="42:48" x14ac:dyDescent="0.15">
      <c r="AP780" s="61"/>
      <c r="AU780" s="1575"/>
      <c r="AV780" s="1575"/>
    </row>
    <row r="781" spans="42:48" ht="18" customHeight="1" x14ac:dyDescent="0.15">
      <c r="AP781" s="61"/>
      <c r="AV781" s="1575"/>
    </row>
    <row r="782" spans="42:48" x14ac:dyDescent="0.15">
      <c r="AP782" s="61"/>
      <c r="AR782" s="1571"/>
      <c r="AS782" s="1571"/>
      <c r="AT782" s="1571"/>
    </row>
    <row r="783" spans="42:48" x14ac:dyDescent="0.15">
      <c r="AP783" s="61"/>
      <c r="AR783" s="1571"/>
      <c r="AS783" s="1571"/>
      <c r="AT783" s="1571"/>
      <c r="AU783" s="1571"/>
    </row>
    <row r="784" spans="42:48" ht="18" customHeight="1" x14ac:dyDescent="0.15">
      <c r="AP784" s="61"/>
      <c r="AR784" s="1575"/>
      <c r="AS784" s="1575"/>
      <c r="AT784" s="1575"/>
      <c r="AU784" s="1571"/>
      <c r="AV784" s="1571"/>
    </row>
    <row r="785" spans="42:48" x14ac:dyDescent="0.15">
      <c r="AP785" s="61"/>
      <c r="AR785" s="1576"/>
      <c r="AS785" s="1576"/>
      <c r="AT785" s="1576"/>
      <c r="AU785" s="1575"/>
      <c r="AV785" s="1571"/>
    </row>
    <row r="786" spans="42:48" x14ac:dyDescent="0.15">
      <c r="AR786" s="1576"/>
      <c r="AS786" s="1576"/>
      <c r="AT786" s="1576"/>
      <c r="AU786" s="1576"/>
      <c r="AV786" s="1575"/>
    </row>
    <row r="787" spans="42:48" ht="18" customHeight="1" x14ac:dyDescent="0.15">
      <c r="AP787" s="59"/>
      <c r="AR787" s="1575"/>
      <c r="AS787" s="1575"/>
      <c r="AT787" s="1575"/>
      <c r="AU787" s="1576"/>
      <c r="AV787" s="1576"/>
    </row>
    <row r="788" spans="42:48" x14ac:dyDescent="0.15">
      <c r="AP788" s="61"/>
      <c r="AR788" s="1576"/>
      <c r="AS788" s="1576"/>
      <c r="AT788" s="1576"/>
      <c r="AU788" s="1575"/>
      <c r="AV788" s="1576"/>
    </row>
    <row r="789" spans="42:48" x14ac:dyDescent="0.15">
      <c r="AP789" s="59"/>
      <c r="AR789" s="1575"/>
      <c r="AS789" s="1575"/>
      <c r="AT789" s="1575"/>
      <c r="AU789" s="1576"/>
      <c r="AV789" s="1575"/>
    </row>
    <row r="790" spans="42:48" x14ac:dyDescent="0.15">
      <c r="AP790" s="59"/>
      <c r="AR790" s="1575"/>
      <c r="AS790" s="1575"/>
      <c r="AT790" s="1575"/>
      <c r="AU790" s="1575"/>
      <c r="AV790" s="1576"/>
    </row>
    <row r="791" spans="42:48" x14ac:dyDescent="0.15">
      <c r="AP791" s="2"/>
      <c r="AU791" s="1575"/>
      <c r="AV791" s="1575"/>
    </row>
    <row r="792" spans="42:48" x14ac:dyDescent="0.15">
      <c r="AP792" s="59"/>
      <c r="AR792" s="1577"/>
      <c r="AS792" s="1577"/>
      <c r="AT792" s="1577"/>
      <c r="AV792" s="1575"/>
    </row>
    <row r="793" spans="42:48" x14ac:dyDescent="0.15">
      <c r="AR793" s="1576"/>
      <c r="AS793" s="1576"/>
      <c r="AT793" s="1576"/>
      <c r="AU793" s="1577"/>
    </row>
    <row r="794" spans="42:48" x14ac:dyDescent="0.15">
      <c r="AP794" s="61"/>
      <c r="AR794" s="1576"/>
      <c r="AS794" s="1576"/>
      <c r="AT794" s="1576"/>
      <c r="AU794" s="1576"/>
      <c r="AV794" s="1577"/>
    </row>
    <row r="795" spans="42:48" x14ac:dyDescent="0.15">
      <c r="AP795" s="59"/>
      <c r="AR795" s="1575"/>
      <c r="AS795" s="1575"/>
      <c r="AT795" s="1575"/>
      <c r="AU795" s="1576"/>
      <c r="AV795" s="1576"/>
    </row>
    <row r="796" spans="42:48" ht="18" customHeight="1" x14ac:dyDescent="0.15">
      <c r="AP796" s="59"/>
      <c r="AR796" s="1576"/>
      <c r="AS796" s="1576"/>
      <c r="AT796" s="1576"/>
      <c r="AU796" s="1575"/>
      <c r="AV796" s="1576"/>
    </row>
    <row r="797" spans="42:48" x14ac:dyDescent="0.15">
      <c r="AP797" s="59"/>
      <c r="AR797" s="1576"/>
      <c r="AS797" s="1576"/>
      <c r="AT797" s="1576"/>
      <c r="AU797" s="1576"/>
      <c r="AV797" s="1575"/>
    </row>
    <row r="798" spans="42:48" x14ac:dyDescent="0.15">
      <c r="AP798" s="59"/>
      <c r="AR798" s="1575"/>
      <c r="AS798" s="1575"/>
      <c r="AT798" s="1575"/>
      <c r="AU798" s="1576"/>
      <c r="AV798" s="1576"/>
    </row>
    <row r="799" spans="42:48" ht="18" customHeight="1" x14ac:dyDescent="0.15">
      <c r="AP799" s="59"/>
      <c r="AR799" s="1575"/>
      <c r="AS799" s="1575"/>
      <c r="AT799" s="1575"/>
      <c r="AU799" s="1575"/>
      <c r="AV799" s="1576"/>
    </row>
    <row r="800" spans="42:48" x14ac:dyDescent="0.15">
      <c r="AP800" s="2"/>
      <c r="AR800" s="1576"/>
      <c r="AS800" s="1576"/>
      <c r="AT800" s="1576"/>
      <c r="AU800" s="1575"/>
      <c r="AV800" s="1575"/>
    </row>
    <row r="801" spans="42:48" x14ac:dyDescent="0.15">
      <c r="AP801" s="59"/>
      <c r="AU801" s="1576"/>
      <c r="AV801" s="1575"/>
    </row>
    <row r="802" spans="42:48" ht="18" customHeight="1" x14ac:dyDescent="0.15">
      <c r="AP802" s="59"/>
      <c r="AR802" s="1575"/>
      <c r="AS802" s="1575"/>
      <c r="AT802" s="1575"/>
      <c r="AV802" s="1576"/>
    </row>
    <row r="803" spans="42:48" x14ac:dyDescent="0.15">
      <c r="AP803" s="2"/>
      <c r="AR803" s="1575"/>
      <c r="AS803" s="1575"/>
      <c r="AT803" s="1575"/>
      <c r="AU803" s="1575"/>
    </row>
    <row r="804" spans="42:48" x14ac:dyDescent="0.15">
      <c r="AP804" s="59"/>
      <c r="AR804" s="1575"/>
      <c r="AS804" s="1575"/>
      <c r="AT804" s="1575"/>
      <c r="AU804" s="1575"/>
      <c r="AV804" s="1575"/>
    </row>
    <row r="805" spans="42:48" ht="18" customHeight="1" x14ac:dyDescent="0.15">
      <c r="AP805" s="59"/>
      <c r="AR805" s="1575"/>
      <c r="AS805" s="1575"/>
      <c r="AT805" s="1575"/>
      <c r="AU805" s="1575"/>
      <c r="AV805" s="1575"/>
    </row>
    <row r="806" spans="42:48" ht="18" customHeight="1" x14ac:dyDescent="0.15">
      <c r="AP806" s="61"/>
      <c r="AR806" s="1576"/>
      <c r="AS806" s="1576"/>
      <c r="AT806" s="1576"/>
      <c r="AU806" s="1575"/>
      <c r="AV806" s="1575"/>
    </row>
    <row r="807" spans="42:48" ht="18" customHeight="1" x14ac:dyDescent="0.15">
      <c r="AP807" s="59"/>
      <c r="AR807" s="1576"/>
      <c r="AS807" s="1576"/>
      <c r="AT807" s="1576"/>
      <c r="AU807" s="1576"/>
      <c r="AV807" s="1575"/>
    </row>
    <row r="808" spans="42:48" ht="18" customHeight="1" x14ac:dyDescent="0.15">
      <c r="AP808" s="59"/>
      <c r="AR808" s="1576"/>
      <c r="AS808" s="1576"/>
      <c r="AT808" s="1576"/>
      <c r="AU808" s="1576"/>
      <c r="AV808" s="1576"/>
    </row>
    <row r="809" spans="42:48" x14ac:dyDescent="0.15">
      <c r="AP809" s="2"/>
      <c r="AR809" s="1576"/>
      <c r="AS809" s="1576"/>
      <c r="AT809" s="1576"/>
      <c r="AU809" s="1576"/>
      <c r="AV809" s="1576"/>
    </row>
    <row r="810" spans="42:48" x14ac:dyDescent="0.15">
      <c r="AP810" s="59"/>
      <c r="AU810" s="1576"/>
      <c r="AV810" s="1576"/>
    </row>
    <row r="811" spans="42:48" x14ac:dyDescent="0.15">
      <c r="AP811" s="59"/>
      <c r="AR811" s="1576"/>
      <c r="AS811" s="1576"/>
      <c r="AT811" s="1576"/>
      <c r="AV811" s="1576"/>
    </row>
    <row r="812" spans="42:48" x14ac:dyDescent="0.15">
      <c r="AP812" s="2"/>
      <c r="AU812" s="1576"/>
    </row>
    <row r="813" spans="42:48" x14ac:dyDescent="0.15">
      <c r="AP813" s="2"/>
      <c r="AV813" s="1576"/>
    </row>
    <row r="814" spans="42:48" x14ac:dyDescent="0.15">
      <c r="AP814" s="2"/>
      <c r="AR814" s="1576"/>
      <c r="AS814" s="1576"/>
      <c r="AT814" s="1576"/>
    </row>
    <row r="815" spans="42:48" x14ac:dyDescent="0.15">
      <c r="AP815" s="2"/>
      <c r="AR815" s="1575"/>
      <c r="AS815" s="1575"/>
      <c r="AT815" s="1575"/>
      <c r="AU815" s="1576"/>
    </row>
    <row r="816" spans="42:48" ht="18" customHeight="1" x14ac:dyDescent="0.15">
      <c r="AP816" s="2"/>
      <c r="AR816" s="1575"/>
      <c r="AS816" s="1575"/>
      <c r="AT816" s="1575"/>
      <c r="AU816" s="1575"/>
      <c r="AV816" s="1576"/>
    </row>
    <row r="817" spans="42:48" x14ac:dyDescent="0.15">
      <c r="AP817" s="2"/>
      <c r="AR817" s="1576"/>
      <c r="AS817" s="1576"/>
      <c r="AT817" s="1576"/>
      <c r="AU817" s="1575"/>
      <c r="AV817" s="1575"/>
    </row>
    <row r="818" spans="42:48" x14ac:dyDescent="0.15">
      <c r="AU818" s="1576"/>
      <c r="AV818" s="1575"/>
    </row>
    <row r="819" spans="42:48" x14ac:dyDescent="0.15">
      <c r="AP819" s="2"/>
      <c r="AV819" s="1576"/>
    </row>
    <row r="820" spans="42:48" x14ac:dyDescent="0.15">
      <c r="AP820" s="59"/>
      <c r="AR820" s="1575"/>
      <c r="AS820" s="1575"/>
      <c r="AT820" s="1575"/>
    </row>
    <row r="821" spans="42:48" x14ac:dyDescent="0.15">
      <c r="AP821" s="59"/>
      <c r="AR821" s="1575"/>
      <c r="AS821" s="1575"/>
      <c r="AT821" s="1575"/>
      <c r="AU821" s="1575"/>
    </row>
    <row r="822" spans="42:48" x14ac:dyDescent="0.15">
      <c r="AP822" s="2"/>
      <c r="AU822" s="1575"/>
      <c r="AV822" s="1575"/>
    </row>
    <row r="823" spans="42:48" x14ac:dyDescent="0.15">
      <c r="AV823" s="1575"/>
    </row>
    <row r="824" spans="42:48" x14ac:dyDescent="0.15">
      <c r="AP824" s="59"/>
      <c r="AR824" s="1575"/>
      <c r="AS824" s="1575"/>
      <c r="AT824" s="1575"/>
    </row>
    <row r="825" spans="42:48" x14ac:dyDescent="0.15">
      <c r="AP825" s="59"/>
      <c r="AU825" s="1575"/>
    </row>
    <row r="826" spans="42:48" x14ac:dyDescent="0.15">
      <c r="AP826" s="59"/>
      <c r="AV826" s="1575"/>
    </row>
    <row r="827" spans="42:48" x14ac:dyDescent="0.15">
      <c r="AP827" s="59"/>
    </row>
    <row r="828" spans="42:48" x14ac:dyDescent="0.15">
      <c r="AP828" s="2"/>
    </row>
    <row r="830" spans="42:48" x14ac:dyDescent="0.15">
      <c r="AP830" s="59"/>
    </row>
    <row r="835" spans="42:46" ht="18" customHeight="1" x14ac:dyDescent="0.15">
      <c r="AP835" s="2"/>
    </row>
    <row r="836" spans="42:46" x14ac:dyDescent="0.15">
      <c r="AP836" s="2"/>
    </row>
    <row r="837" spans="42:46" x14ac:dyDescent="0.15">
      <c r="AP837" s="2"/>
    </row>
    <row r="838" spans="42:46" ht="18" customHeight="1" x14ac:dyDescent="0.15">
      <c r="AP838" s="2"/>
    </row>
    <row r="839" spans="42:46" x14ac:dyDescent="0.15">
      <c r="AP839" s="2"/>
    </row>
    <row r="841" spans="42:46" ht="18" customHeight="1" x14ac:dyDescent="0.15">
      <c r="AP841" s="2"/>
    </row>
    <row r="842" spans="42:46" x14ac:dyDescent="0.15">
      <c r="AP842" s="2"/>
    </row>
    <row r="843" spans="42:46" x14ac:dyDescent="0.15">
      <c r="AP843" s="61"/>
    </row>
    <row r="844" spans="42:46" ht="18" customHeight="1" x14ac:dyDescent="0.15">
      <c r="AP844" s="2"/>
    </row>
    <row r="846" spans="42:46" x14ac:dyDescent="0.15">
      <c r="AP846" s="2"/>
    </row>
    <row r="847" spans="42:46" ht="18" customHeight="1" x14ac:dyDescent="0.15">
      <c r="AP847" s="2"/>
    </row>
    <row r="848" spans="42:46" x14ac:dyDescent="0.15">
      <c r="AP848" s="2"/>
      <c r="AR848" s="1576"/>
      <c r="AS848" s="1576"/>
      <c r="AT848" s="1576"/>
    </row>
    <row r="849" spans="42:48" x14ac:dyDescent="0.15">
      <c r="AP849" s="2"/>
      <c r="AR849" s="1575"/>
      <c r="AS849" s="1575"/>
      <c r="AT849" s="1575"/>
      <c r="AU849" s="1576"/>
    </row>
    <row r="850" spans="42:48" x14ac:dyDescent="0.15">
      <c r="AP850" s="2"/>
      <c r="AR850" s="1575"/>
      <c r="AS850" s="1575"/>
      <c r="AT850" s="1575"/>
      <c r="AU850" s="1575"/>
      <c r="AV850" s="1576"/>
    </row>
    <row r="851" spans="42:48" x14ac:dyDescent="0.15">
      <c r="AP851" s="61"/>
      <c r="AR851" s="1576"/>
      <c r="AS851" s="1576"/>
      <c r="AT851" s="1576"/>
      <c r="AU851" s="1575"/>
      <c r="AV851" s="1575"/>
    </row>
    <row r="852" spans="42:48" x14ac:dyDescent="0.15">
      <c r="AP852" s="2"/>
      <c r="AR852" s="1575"/>
      <c r="AS852" s="1575"/>
      <c r="AT852" s="1575"/>
      <c r="AU852" s="1576"/>
      <c r="AV852" s="1575"/>
    </row>
    <row r="853" spans="42:48" ht="18" customHeight="1" x14ac:dyDescent="0.15">
      <c r="AP853" s="2"/>
      <c r="AU853" s="1575"/>
      <c r="AV853" s="1576"/>
    </row>
    <row r="854" spans="42:48" x14ac:dyDescent="0.15">
      <c r="AP854" s="2"/>
      <c r="AV854" s="1575"/>
    </row>
    <row r="855" spans="42:48" x14ac:dyDescent="0.15">
      <c r="AP855" s="2"/>
      <c r="AR855" s="1576"/>
      <c r="AS855" s="1576"/>
      <c r="AT855" s="1576"/>
    </row>
    <row r="856" spans="42:48" ht="18" customHeight="1" x14ac:dyDescent="0.15">
      <c r="AP856" s="2"/>
      <c r="AU856" s="1576"/>
    </row>
    <row r="857" spans="42:48" x14ac:dyDescent="0.15">
      <c r="AP857" s="2"/>
      <c r="AR857" s="1576"/>
      <c r="AS857" s="1576"/>
      <c r="AT857" s="1576"/>
      <c r="AV857" s="1576"/>
    </row>
    <row r="858" spans="42:48" x14ac:dyDescent="0.15">
      <c r="AP858" s="61"/>
      <c r="AU858" s="1576"/>
    </row>
    <row r="859" spans="42:48" ht="18" customHeight="1" x14ac:dyDescent="0.15">
      <c r="AP859" s="59"/>
      <c r="AR859" s="1576"/>
      <c r="AS859" s="1576"/>
      <c r="AT859" s="1576"/>
      <c r="AV859" s="1576"/>
    </row>
    <row r="860" spans="42:48" ht="18" customHeight="1" x14ac:dyDescent="0.15">
      <c r="AP860" s="59"/>
      <c r="AR860" s="1576"/>
      <c r="AS860" s="1576"/>
      <c r="AT860" s="1576"/>
      <c r="AU860" s="1576"/>
    </row>
    <row r="861" spans="42:48" x14ac:dyDescent="0.15">
      <c r="AR861" s="1576"/>
      <c r="AS861" s="1576"/>
      <c r="AT861" s="1576"/>
      <c r="AU861" s="1576"/>
      <c r="AV861" s="1576"/>
    </row>
    <row r="862" spans="42:48" ht="18" customHeight="1" x14ac:dyDescent="0.15">
      <c r="AP862" s="2"/>
      <c r="AR862" s="1576"/>
      <c r="AS862" s="1576"/>
      <c r="AT862" s="1576"/>
      <c r="AU862" s="1576"/>
      <c r="AV862" s="1576"/>
    </row>
    <row r="863" spans="42:48" x14ac:dyDescent="0.15">
      <c r="AP863" s="2"/>
      <c r="AU863" s="1576"/>
      <c r="AV863" s="1576"/>
    </row>
    <row r="864" spans="42:48" ht="18" customHeight="1" x14ac:dyDescent="0.15">
      <c r="AP864" s="2"/>
      <c r="AR864" s="1576"/>
      <c r="AS864" s="1576"/>
      <c r="AT864" s="1576"/>
      <c r="AV864" s="1576"/>
    </row>
    <row r="865" spans="42:48" ht="18" customHeight="1" x14ac:dyDescent="0.15">
      <c r="AP865" s="2"/>
      <c r="AR865" s="1576"/>
      <c r="AS865" s="1576"/>
      <c r="AT865" s="1576"/>
      <c r="AU865" s="1576"/>
    </row>
    <row r="866" spans="42:48" ht="18" customHeight="1" x14ac:dyDescent="0.15">
      <c r="AP866" s="2"/>
      <c r="AR866" s="1575"/>
      <c r="AS866" s="1575"/>
      <c r="AT866" s="1575"/>
      <c r="AU866" s="1576"/>
      <c r="AV866" s="1576"/>
    </row>
    <row r="867" spans="42:48" ht="18" customHeight="1" x14ac:dyDescent="0.15">
      <c r="AP867" s="2"/>
      <c r="AU867" s="1575"/>
      <c r="AV867" s="1576"/>
    </row>
    <row r="868" spans="42:48" ht="18" customHeight="1" x14ac:dyDescent="0.15">
      <c r="AR868" s="1576"/>
      <c r="AS868" s="1576"/>
      <c r="AT868" s="1576"/>
      <c r="AV868" s="1575"/>
    </row>
    <row r="869" spans="42:48" x14ac:dyDescent="0.15">
      <c r="AP869" s="59"/>
      <c r="AU869" s="1576"/>
    </row>
    <row r="870" spans="42:48" x14ac:dyDescent="0.15">
      <c r="AP870" s="61"/>
      <c r="AR870" s="1576"/>
      <c r="AS870" s="1576"/>
      <c r="AT870" s="1576"/>
      <c r="AV870" s="1576"/>
    </row>
    <row r="871" spans="42:48" x14ac:dyDescent="0.15">
      <c r="AP871" s="2"/>
      <c r="AR871" s="1576"/>
      <c r="AS871" s="1576"/>
      <c r="AT871" s="1576"/>
      <c r="AU871" s="1576"/>
    </row>
    <row r="872" spans="42:48" x14ac:dyDescent="0.15">
      <c r="AP872" s="59"/>
      <c r="AU872" s="1576"/>
      <c r="AV872" s="1576"/>
    </row>
    <row r="873" spans="42:48" x14ac:dyDescent="0.15">
      <c r="AR873" s="1576"/>
      <c r="AS873" s="1576"/>
      <c r="AT873" s="1576"/>
      <c r="AV873" s="1576"/>
    </row>
    <row r="874" spans="42:48" x14ac:dyDescent="0.15">
      <c r="AP874" s="59"/>
      <c r="AR874" s="1576"/>
      <c r="AS874" s="1576"/>
      <c r="AT874" s="1576"/>
      <c r="AU874" s="1576"/>
    </row>
    <row r="875" spans="42:48" x14ac:dyDescent="0.15">
      <c r="AP875" s="59"/>
      <c r="AR875" s="1576"/>
      <c r="AS875" s="1576"/>
      <c r="AT875" s="1576"/>
      <c r="AU875" s="1576"/>
      <c r="AV875" s="1576"/>
    </row>
    <row r="876" spans="42:48" ht="18" customHeight="1" x14ac:dyDescent="0.15">
      <c r="AP876" s="59"/>
      <c r="AU876" s="1576"/>
      <c r="AV876" s="1576"/>
    </row>
    <row r="877" spans="42:48" x14ac:dyDescent="0.15">
      <c r="AV877" s="1576"/>
    </row>
    <row r="878" spans="42:48" x14ac:dyDescent="0.15">
      <c r="AP878" s="59"/>
    </row>
    <row r="879" spans="42:48" ht="18" customHeight="1" x14ac:dyDescent="0.15">
      <c r="AP879" s="59"/>
    </row>
    <row r="880" spans="42:48" ht="18" customHeight="1" x14ac:dyDescent="0.15">
      <c r="AP880" s="59"/>
    </row>
    <row r="881" spans="42:42" ht="18" customHeight="1" x14ac:dyDescent="0.15">
      <c r="AP881" s="59"/>
    </row>
    <row r="882" spans="42:42" ht="18" customHeight="1" x14ac:dyDescent="0.15">
      <c r="AP882" s="59"/>
    </row>
    <row r="883" spans="42:42" ht="18" customHeight="1" x14ac:dyDescent="0.15"/>
    <row r="886" spans="42:42" ht="18" customHeight="1" x14ac:dyDescent="0.15"/>
    <row r="887" spans="42:42" ht="18" customHeight="1" x14ac:dyDescent="0.15">
      <c r="AP887" s="59"/>
    </row>
    <row r="888" spans="42:42" ht="18" customHeight="1" x14ac:dyDescent="0.15">
      <c r="AP888" s="61"/>
    </row>
    <row r="889" spans="42:42" ht="18" customHeight="1" x14ac:dyDescent="0.15">
      <c r="AP889" s="59"/>
    </row>
    <row r="890" spans="42:42" x14ac:dyDescent="0.15">
      <c r="AP890" s="59"/>
    </row>
    <row r="891" spans="42:42" ht="18" customHeight="1" x14ac:dyDescent="0.15">
      <c r="AP891" s="59"/>
    </row>
    <row r="892" spans="42:42" ht="18" customHeight="1" x14ac:dyDescent="0.15">
      <c r="AP892" s="59"/>
    </row>
    <row r="893" spans="42:42" x14ac:dyDescent="0.15">
      <c r="AP893" s="59"/>
    </row>
    <row r="894" spans="42:42" ht="18" customHeight="1" x14ac:dyDescent="0.15">
      <c r="AP894" s="61"/>
    </row>
    <row r="895" spans="42:42" ht="18" customHeight="1" x14ac:dyDescent="0.15">
      <c r="AP895" s="59"/>
    </row>
    <row r="896" spans="42:42" x14ac:dyDescent="0.15">
      <c r="AP896" s="59"/>
    </row>
    <row r="897" spans="42:48" ht="18" customHeight="1" x14ac:dyDescent="0.15">
      <c r="AP897" s="59"/>
    </row>
    <row r="898" spans="42:48" ht="18" customHeight="1" x14ac:dyDescent="0.15">
      <c r="AP898" s="59"/>
    </row>
    <row r="899" spans="42:48" x14ac:dyDescent="0.15">
      <c r="AP899" s="59"/>
    </row>
    <row r="900" spans="42:48" ht="18" customHeight="1" x14ac:dyDescent="0.15">
      <c r="AP900" s="59"/>
    </row>
    <row r="901" spans="42:48" ht="18" customHeight="1" x14ac:dyDescent="0.15">
      <c r="AP901" s="59"/>
    </row>
    <row r="902" spans="42:48" ht="18" customHeight="1" x14ac:dyDescent="0.15">
      <c r="AP902" s="59"/>
      <c r="AR902" s="1572"/>
      <c r="AS902" s="1572"/>
      <c r="AT902" s="1572"/>
    </row>
    <row r="903" spans="42:48" ht="18" customHeight="1" x14ac:dyDescent="0.15">
      <c r="AP903" s="61"/>
      <c r="AR903" s="1572"/>
      <c r="AS903" s="1572"/>
      <c r="AT903" s="1572"/>
      <c r="AU903" s="1572"/>
    </row>
    <row r="904" spans="42:48" ht="18" customHeight="1" x14ac:dyDescent="0.15">
      <c r="AR904" s="1572"/>
      <c r="AS904" s="1572"/>
      <c r="AT904" s="1572"/>
      <c r="AU904" s="1572"/>
      <c r="AV904" s="1572"/>
    </row>
    <row r="905" spans="42:48" x14ac:dyDescent="0.15">
      <c r="AP905" s="59"/>
      <c r="AR905" s="1572"/>
      <c r="AS905" s="1572"/>
      <c r="AT905" s="1572"/>
      <c r="AU905" s="1572"/>
      <c r="AV905" s="1572"/>
    </row>
    <row r="906" spans="42:48" ht="18" customHeight="1" x14ac:dyDescent="0.15">
      <c r="AP906" s="59"/>
      <c r="AU906" s="1572"/>
      <c r="AV906" s="1572"/>
    </row>
    <row r="907" spans="42:48" ht="18" customHeight="1" x14ac:dyDescent="0.15">
      <c r="AP907" s="59"/>
      <c r="AV907" s="1572"/>
    </row>
    <row r="908" spans="42:48" x14ac:dyDescent="0.15">
      <c r="AP908" s="59"/>
    </row>
    <row r="909" spans="42:48" ht="18" customHeight="1" x14ac:dyDescent="0.15">
      <c r="AP909" s="59"/>
    </row>
    <row r="910" spans="42:48" ht="18" customHeight="1" x14ac:dyDescent="0.15">
      <c r="AP910" s="2"/>
    </row>
    <row r="911" spans="42:48" x14ac:dyDescent="0.15">
      <c r="AP911" s="2"/>
    </row>
    <row r="912" spans="42:48" ht="18" customHeight="1" x14ac:dyDescent="0.15">
      <c r="AP912" s="2"/>
    </row>
    <row r="913" spans="42:48" ht="18" customHeight="1" x14ac:dyDescent="0.15">
      <c r="AP913" s="2"/>
    </row>
    <row r="914" spans="42:48" x14ac:dyDescent="0.15">
      <c r="AP914" s="59"/>
    </row>
    <row r="915" spans="42:48" ht="18" customHeight="1" x14ac:dyDescent="0.15">
      <c r="AP915" s="61"/>
      <c r="AR915" s="1571"/>
      <c r="AS915" s="1571"/>
      <c r="AT915" s="1571"/>
    </row>
    <row r="916" spans="42:48" ht="18" customHeight="1" x14ac:dyDescent="0.15">
      <c r="AP916" s="2"/>
      <c r="AU916" s="1571"/>
    </row>
    <row r="917" spans="42:48" x14ac:dyDescent="0.15">
      <c r="AP917" s="59"/>
      <c r="AV917" s="1571"/>
    </row>
    <row r="918" spans="42:48" ht="18" customHeight="1" x14ac:dyDescent="0.15">
      <c r="AP918" s="59"/>
    </row>
    <row r="919" spans="42:48" ht="18" customHeight="1" x14ac:dyDescent="0.15">
      <c r="AP919" s="59"/>
    </row>
    <row r="920" spans="42:48" x14ac:dyDescent="0.15">
      <c r="AP920" s="59"/>
    </row>
    <row r="921" spans="42:48" x14ac:dyDescent="0.15">
      <c r="AP921" s="59"/>
    </row>
    <row r="922" spans="42:48" x14ac:dyDescent="0.15">
      <c r="AP922" s="2"/>
    </row>
    <row r="924" spans="42:48" x14ac:dyDescent="0.15">
      <c r="AP924" s="59"/>
    </row>
    <row r="925" spans="42:48" x14ac:dyDescent="0.15">
      <c r="AP925" s="59"/>
    </row>
    <row r="926" spans="42:48" x14ac:dyDescent="0.15">
      <c r="AP926" s="59"/>
    </row>
    <row r="927" spans="42:48" x14ac:dyDescent="0.15">
      <c r="AP927" s="59"/>
    </row>
    <row r="928" spans="42:48" x14ac:dyDescent="0.15">
      <c r="AP928" s="59"/>
    </row>
    <row r="929" spans="42:42" ht="18" customHeight="1" x14ac:dyDescent="0.15">
      <c r="AP929" s="61"/>
    </row>
    <row r="930" spans="42:42" x14ac:dyDescent="0.15">
      <c r="AP930" s="61"/>
    </row>
    <row r="931" spans="42:42" ht="18" customHeight="1" x14ac:dyDescent="0.15">
      <c r="AP931" s="61"/>
    </row>
    <row r="932" spans="42:42" ht="18" customHeight="1" x14ac:dyDescent="0.15">
      <c r="AP932" s="61"/>
    </row>
    <row r="933" spans="42:42" ht="18" customHeight="1" x14ac:dyDescent="0.15">
      <c r="AP933" s="61"/>
    </row>
    <row r="934" spans="42:42" ht="18" customHeight="1" x14ac:dyDescent="0.15">
      <c r="AP934" s="61"/>
    </row>
    <row r="935" spans="42:42" ht="18" customHeight="1" x14ac:dyDescent="0.15">
      <c r="AP935" s="61"/>
    </row>
    <row r="936" spans="42:42" x14ac:dyDescent="0.15">
      <c r="AP936" s="61"/>
    </row>
    <row r="937" spans="42:42" x14ac:dyDescent="0.15">
      <c r="AP937" s="61"/>
    </row>
    <row r="938" spans="42:42" x14ac:dyDescent="0.15">
      <c r="AP938" s="61"/>
    </row>
    <row r="939" spans="42:42" x14ac:dyDescent="0.15">
      <c r="AP939" s="61"/>
    </row>
    <row r="940" spans="42:42" x14ac:dyDescent="0.15">
      <c r="AP940" s="59"/>
    </row>
    <row r="941" spans="42:42" x14ac:dyDescent="0.15">
      <c r="AP941" s="59"/>
    </row>
    <row r="942" spans="42:42" x14ac:dyDescent="0.15">
      <c r="AP942" s="61"/>
    </row>
    <row r="943" spans="42:42" x14ac:dyDescent="0.15">
      <c r="AP943" s="59"/>
    </row>
    <row r="945" spans="42:48" x14ac:dyDescent="0.15">
      <c r="AP945" s="61"/>
    </row>
    <row r="947" spans="42:48" x14ac:dyDescent="0.15">
      <c r="AR947" s="1570"/>
      <c r="AS947" s="1570"/>
      <c r="AT947" s="1570"/>
    </row>
    <row r="948" spans="42:48" ht="18" customHeight="1" x14ac:dyDescent="0.15">
      <c r="AP948" s="61"/>
      <c r="AU948" s="1570"/>
    </row>
    <row r="949" spans="42:48" ht="18" customHeight="1" x14ac:dyDescent="0.15">
      <c r="AP949" s="61"/>
      <c r="AV949" s="1570"/>
    </row>
    <row r="950" spans="42:48" ht="18" customHeight="1" x14ac:dyDescent="0.15">
      <c r="AP950" s="61"/>
    </row>
    <row r="951" spans="42:48" ht="18" customHeight="1" x14ac:dyDescent="0.15">
      <c r="AP951" s="61"/>
    </row>
    <row r="952" spans="42:48" ht="18" customHeight="1" x14ac:dyDescent="0.15">
      <c r="AP952" s="61"/>
    </row>
    <row r="953" spans="42:48" x14ac:dyDescent="0.15">
      <c r="AP953" s="61"/>
    </row>
    <row r="954" spans="42:48" ht="18" customHeight="1" x14ac:dyDescent="0.15">
      <c r="AP954" s="61"/>
    </row>
    <row r="955" spans="42:48" ht="18" customHeight="1" x14ac:dyDescent="0.15">
      <c r="AP955" s="2"/>
    </row>
    <row r="956" spans="42:48" x14ac:dyDescent="0.15">
      <c r="AP956" s="2"/>
    </row>
    <row r="957" spans="42:48" ht="18" customHeight="1" x14ac:dyDescent="0.15">
      <c r="AP957" s="2"/>
    </row>
    <row r="958" spans="42:48" ht="18" customHeight="1" x14ac:dyDescent="0.15">
      <c r="AP958" s="2"/>
    </row>
    <row r="959" spans="42:48" x14ac:dyDescent="0.15">
      <c r="AP959" s="2"/>
    </row>
    <row r="960" spans="42:48" ht="18" customHeight="1" x14ac:dyDescent="0.15">
      <c r="AP960" s="2"/>
    </row>
    <row r="961" spans="42:48" ht="18" customHeight="1" x14ac:dyDescent="0.15">
      <c r="AP961" s="2"/>
    </row>
    <row r="962" spans="42:48" x14ac:dyDescent="0.15">
      <c r="AP962" s="2"/>
    </row>
    <row r="963" spans="42:48" ht="18" customHeight="1" x14ac:dyDescent="0.15">
      <c r="AP963" s="2"/>
    </row>
    <row r="964" spans="42:48" ht="18" customHeight="1" x14ac:dyDescent="0.15">
      <c r="AP964" s="2"/>
    </row>
    <row r="965" spans="42:48" ht="18" customHeight="1" x14ac:dyDescent="0.15">
      <c r="AP965" s="2"/>
    </row>
    <row r="966" spans="42:48" ht="18" customHeight="1" x14ac:dyDescent="0.15">
      <c r="AP966" s="2"/>
    </row>
    <row r="967" spans="42:48" ht="18" customHeight="1" x14ac:dyDescent="0.15">
      <c r="AP967" s="2"/>
    </row>
    <row r="968" spans="42:48" ht="18" customHeight="1" x14ac:dyDescent="0.15">
      <c r="AP968" s="61"/>
    </row>
    <row r="969" spans="42:48" ht="18" customHeight="1" x14ac:dyDescent="0.15">
      <c r="AP969" s="59"/>
    </row>
    <row r="970" spans="42:48" ht="18" customHeight="1" x14ac:dyDescent="0.15">
      <c r="AP970" s="59"/>
    </row>
    <row r="971" spans="42:48" x14ac:dyDescent="0.15">
      <c r="AP971" s="61"/>
    </row>
    <row r="972" spans="42:48" ht="18" customHeight="1" x14ac:dyDescent="0.15">
      <c r="AP972" s="2"/>
      <c r="AR972" s="1576"/>
      <c r="AS972" s="1576"/>
      <c r="AT972" s="1576"/>
    </row>
    <row r="973" spans="42:48" ht="18" customHeight="1" x14ac:dyDescent="0.15">
      <c r="AP973" s="2"/>
      <c r="AR973" s="1576"/>
      <c r="AS973" s="1576"/>
      <c r="AT973" s="1576"/>
      <c r="AU973" s="1576"/>
    </row>
    <row r="974" spans="42:48" x14ac:dyDescent="0.15">
      <c r="AP974" s="2"/>
      <c r="AR974" s="1576"/>
      <c r="AS974" s="1576"/>
      <c r="AT974" s="1576"/>
      <c r="AU974" s="1576"/>
      <c r="AV974" s="1576"/>
    </row>
    <row r="975" spans="42:48" x14ac:dyDescent="0.15">
      <c r="AP975" s="2"/>
      <c r="AR975" s="1571"/>
      <c r="AS975" s="1571"/>
      <c r="AT975" s="1571"/>
      <c r="AU975" s="1576"/>
      <c r="AV975" s="1576"/>
    </row>
    <row r="976" spans="42:48" x14ac:dyDescent="0.15">
      <c r="AP976" s="2"/>
      <c r="AR976" s="1571"/>
      <c r="AS976" s="1571"/>
      <c r="AT976" s="1571"/>
      <c r="AU976" s="1571"/>
      <c r="AV976" s="1576"/>
    </row>
    <row r="977" spans="42:48" x14ac:dyDescent="0.15">
      <c r="AR977" s="1571"/>
      <c r="AS977" s="1571"/>
      <c r="AT977" s="1571"/>
      <c r="AU977" s="1571"/>
      <c r="AV977" s="1571"/>
    </row>
    <row r="978" spans="42:48" x14ac:dyDescent="0.15">
      <c r="AP978" s="2"/>
      <c r="AU978" s="1571"/>
      <c r="AV978" s="1571"/>
    </row>
    <row r="979" spans="42:48" x14ac:dyDescent="0.15">
      <c r="AP979" s="59"/>
      <c r="AV979" s="1571"/>
    </row>
    <row r="980" spans="42:48" x14ac:dyDescent="0.15">
      <c r="AP980" s="59"/>
    </row>
    <row r="981" spans="42:48" x14ac:dyDescent="0.15">
      <c r="AP981" s="2"/>
    </row>
    <row r="982" spans="42:48" x14ac:dyDescent="0.15">
      <c r="AP982" s="59"/>
    </row>
    <row r="983" spans="42:48" x14ac:dyDescent="0.15">
      <c r="AP983" s="59"/>
    </row>
    <row r="984" spans="42:48" x14ac:dyDescent="0.15">
      <c r="AP984" s="59"/>
    </row>
    <row r="985" spans="42:48" x14ac:dyDescent="0.15">
      <c r="AP985" s="59"/>
    </row>
    <row r="986" spans="42:48" x14ac:dyDescent="0.15">
      <c r="AP986" s="59"/>
    </row>
    <row r="987" spans="42:48" x14ac:dyDescent="0.15">
      <c r="AP987" s="2"/>
    </row>
    <row r="988" spans="42:48" x14ac:dyDescent="0.15">
      <c r="AP988" s="59"/>
    </row>
    <row r="989" spans="42:48" x14ac:dyDescent="0.15">
      <c r="AP989" s="59"/>
    </row>
    <row r="990" spans="42:48" x14ac:dyDescent="0.15">
      <c r="AP990" s="59"/>
    </row>
    <row r="991" spans="42:48" x14ac:dyDescent="0.15">
      <c r="AP991" s="59"/>
    </row>
    <row r="992" spans="42:48" x14ac:dyDescent="0.15">
      <c r="AP992" s="59"/>
    </row>
    <row r="993" spans="42:42" x14ac:dyDescent="0.15">
      <c r="AP993" s="59"/>
    </row>
    <row r="994" spans="42:42" x14ac:dyDescent="0.15">
      <c r="AP994" s="2"/>
    </row>
    <row r="995" spans="42:42" x14ac:dyDescent="0.15">
      <c r="AP995" s="59"/>
    </row>
    <row r="996" spans="42:42" x14ac:dyDescent="0.15">
      <c r="AP996" s="59"/>
    </row>
    <row r="997" spans="42:42" x14ac:dyDescent="0.15">
      <c r="AP997" s="59"/>
    </row>
    <row r="998" spans="42:42" x14ac:dyDescent="0.15">
      <c r="AP998" s="59"/>
    </row>
    <row r="999" spans="42:42" x14ac:dyDescent="0.15">
      <c r="AP999" s="59"/>
    </row>
    <row r="1000" spans="42:42" x14ac:dyDescent="0.15">
      <c r="AP1000" s="59"/>
    </row>
    <row r="1001" spans="42:42" x14ac:dyDescent="0.15">
      <c r="AP1001" s="59"/>
    </row>
    <row r="1002" spans="42:42" x14ac:dyDescent="0.15">
      <c r="AP1002" s="59"/>
    </row>
    <row r="1003" spans="42:42" x14ac:dyDescent="0.15">
      <c r="AP1003" s="59"/>
    </row>
    <row r="1004" spans="42:42" x14ac:dyDescent="0.15">
      <c r="AP1004" s="61"/>
    </row>
    <row r="1005" spans="42:42" x14ac:dyDescent="0.15">
      <c r="AP1005" s="59"/>
    </row>
    <row r="1006" spans="42:42" x14ac:dyDescent="0.15">
      <c r="AP1006" s="59"/>
    </row>
    <row r="1007" spans="42:42" x14ac:dyDescent="0.15">
      <c r="AP1007" s="61"/>
    </row>
    <row r="1008" spans="42:42" x14ac:dyDescent="0.15">
      <c r="AP1008" s="59"/>
    </row>
    <row r="1009" spans="42:42" x14ac:dyDescent="0.15">
      <c r="AP1009" s="59"/>
    </row>
    <row r="1010" spans="42:42" x14ac:dyDescent="0.15">
      <c r="AP1010" s="61"/>
    </row>
    <row r="1011" spans="42:42" x14ac:dyDescent="0.15">
      <c r="AP1011" s="59"/>
    </row>
    <row r="1012" spans="42:42" x14ac:dyDescent="0.15">
      <c r="AP1012" s="59"/>
    </row>
    <row r="1013" spans="42:42" x14ac:dyDescent="0.15">
      <c r="AP1013" s="61"/>
    </row>
    <row r="1014" spans="42:42" x14ac:dyDescent="0.15">
      <c r="AP1014" s="61"/>
    </row>
    <row r="1015" spans="42:42" x14ac:dyDescent="0.15">
      <c r="AP1015" s="61"/>
    </row>
    <row r="1016" spans="42:42" x14ac:dyDescent="0.15">
      <c r="AP1016" s="61"/>
    </row>
    <row r="1017" spans="42:42" x14ac:dyDescent="0.15">
      <c r="AP1017" s="61"/>
    </row>
    <row r="1018" spans="42:42" x14ac:dyDescent="0.15">
      <c r="AP1018" s="61"/>
    </row>
    <row r="1020" spans="42:42" x14ac:dyDescent="0.15">
      <c r="AP1020" s="59"/>
    </row>
    <row r="1021" spans="42:42" x14ac:dyDescent="0.15">
      <c r="AP1021" s="59"/>
    </row>
    <row r="1022" spans="42:42" x14ac:dyDescent="0.15">
      <c r="AP1022" s="61"/>
    </row>
    <row r="1023" spans="42:42" x14ac:dyDescent="0.15">
      <c r="AP1023" s="61"/>
    </row>
    <row r="1024" spans="42:42" x14ac:dyDescent="0.15">
      <c r="AP1024" s="61"/>
    </row>
    <row r="1025" spans="42:42" x14ac:dyDescent="0.15">
      <c r="AP1025" s="61"/>
    </row>
    <row r="1026" spans="42:42" x14ac:dyDescent="0.15">
      <c r="AP1026" s="61"/>
    </row>
    <row r="1027" spans="42:42" x14ac:dyDescent="0.15">
      <c r="AP1027" s="61"/>
    </row>
    <row r="1028" spans="42:42" x14ac:dyDescent="0.15">
      <c r="AP1028" s="61"/>
    </row>
    <row r="1029" spans="42:42" x14ac:dyDescent="0.15">
      <c r="AP1029" s="61"/>
    </row>
    <row r="1030" spans="42:42" x14ac:dyDescent="0.15">
      <c r="AP1030" s="61"/>
    </row>
    <row r="1031" spans="42:42" x14ac:dyDescent="0.15">
      <c r="AP1031" s="61"/>
    </row>
    <row r="1032" spans="42:42" x14ac:dyDescent="0.15">
      <c r="AP1032" s="61"/>
    </row>
    <row r="1033" spans="42:42" x14ac:dyDescent="0.15">
      <c r="AP1033" s="61"/>
    </row>
    <row r="1034" spans="42:42" x14ac:dyDescent="0.15">
      <c r="AP1034" s="61"/>
    </row>
    <row r="1035" spans="42:42" x14ac:dyDescent="0.15">
      <c r="AP1035" s="61"/>
    </row>
    <row r="1036" spans="42:42" x14ac:dyDescent="0.15">
      <c r="AP1036" s="61"/>
    </row>
    <row r="1037" spans="42:42" ht="18" customHeight="1" x14ac:dyDescent="0.15">
      <c r="AP1037" s="61"/>
    </row>
    <row r="1038" spans="42:42" ht="18" customHeight="1" x14ac:dyDescent="0.15">
      <c r="AP1038" s="2"/>
    </row>
    <row r="1039" spans="42:42" x14ac:dyDescent="0.15">
      <c r="AP1039" s="59"/>
    </row>
    <row r="1040" spans="42:42" x14ac:dyDescent="0.15">
      <c r="AP1040" s="61"/>
    </row>
    <row r="1042" spans="42:42" x14ac:dyDescent="0.15">
      <c r="AP1042" s="59"/>
    </row>
    <row r="1043" spans="42:42" x14ac:dyDescent="0.15">
      <c r="AP1043" s="59"/>
    </row>
    <row r="1044" spans="42:42" x14ac:dyDescent="0.15">
      <c r="AP1044" s="2"/>
    </row>
    <row r="1045" spans="42:42" x14ac:dyDescent="0.15">
      <c r="AP1045" s="59"/>
    </row>
    <row r="1046" spans="42:42" x14ac:dyDescent="0.15">
      <c r="AP1046" s="59"/>
    </row>
    <row r="1047" spans="42:42" x14ac:dyDescent="0.15">
      <c r="AP1047" s="59"/>
    </row>
    <row r="1048" spans="42:42" ht="18" customHeight="1" x14ac:dyDescent="0.15">
      <c r="AP1048" s="59"/>
    </row>
    <row r="1049" spans="42:42" x14ac:dyDescent="0.15">
      <c r="AP1049" s="59"/>
    </row>
    <row r="1050" spans="42:42" ht="18" customHeight="1" x14ac:dyDescent="0.15">
      <c r="AP1050" s="59"/>
    </row>
    <row r="1051" spans="42:42" ht="18" customHeight="1" x14ac:dyDescent="0.15">
      <c r="AP1051" s="2"/>
    </row>
    <row r="1052" spans="42:42" ht="18" customHeight="1" x14ac:dyDescent="0.15"/>
    <row r="1053" spans="42:42" ht="18" customHeight="1" x14ac:dyDescent="0.15"/>
    <row r="1054" spans="42:42" ht="18" customHeight="1" x14ac:dyDescent="0.15"/>
    <row r="1058" spans="42:42" x14ac:dyDescent="0.15">
      <c r="AP1058" s="738"/>
    </row>
    <row r="1059" spans="42:42" x14ac:dyDescent="0.15">
      <c r="AP1059" s="738"/>
    </row>
    <row r="1060" spans="42:42" x14ac:dyDescent="0.15">
      <c r="AP1060" s="738"/>
    </row>
    <row r="1061" spans="42:42" x14ac:dyDescent="0.15">
      <c r="AP1061" s="61"/>
    </row>
    <row r="1062" spans="42:42" x14ac:dyDescent="0.15">
      <c r="AP1062" s="738"/>
    </row>
    <row r="1063" spans="42:42" x14ac:dyDescent="0.15">
      <c r="AP1063" s="738"/>
    </row>
    <row r="1064" spans="42:42" x14ac:dyDescent="0.15">
      <c r="AP1064" s="61"/>
    </row>
    <row r="1065" spans="42:42" x14ac:dyDescent="0.15">
      <c r="AP1065" s="738"/>
    </row>
    <row r="1066" spans="42:42" ht="18" customHeight="1" x14ac:dyDescent="0.15">
      <c r="AP1066" s="738"/>
    </row>
    <row r="1067" spans="42:42" ht="18" customHeight="1" x14ac:dyDescent="0.15">
      <c r="AP1067" s="61"/>
    </row>
    <row r="1068" spans="42:42" x14ac:dyDescent="0.15">
      <c r="AP1068" s="738"/>
    </row>
    <row r="1069" spans="42:42" x14ac:dyDescent="0.15">
      <c r="AP1069" s="738"/>
    </row>
    <row r="1070" spans="42:42" x14ac:dyDescent="0.15">
      <c r="AP1070" s="61"/>
    </row>
    <row r="1072" spans="42:42" ht="18" customHeight="1" x14ac:dyDescent="0.15"/>
    <row r="1073" spans="42:42" ht="18" customHeight="1" x14ac:dyDescent="0.15">
      <c r="AP1073" s="61"/>
    </row>
    <row r="1076" spans="42:42" ht="18" customHeight="1" x14ac:dyDescent="0.15">
      <c r="AP1076" s="61"/>
    </row>
    <row r="1077" spans="42:42" ht="18" customHeight="1" x14ac:dyDescent="0.15"/>
    <row r="1078" spans="42:42" ht="18" customHeight="1" x14ac:dyDescent="0.15"/>
    <row r="1079" spans="42:42" ht="18" customHeight="1" x14ac:dyDescent="0.15"/>
    <row r="1080" spans="42:42" ht="18" customHeight="1" x14ac:dyDescent="0.15"/>
    <row r="1081" spans="42:42" ht="18" customHeight="1" x14ac:dyDescent="0.15"/>
    <row r="1082" spans="42:42" ht="18" customHeight="1" x14ac:dyDescent="0.15"/>
    <row r="1083" spans="42:42" ht="18" customHeight="1" x14ac:dyDescent="0.15"/>
    <row r="1085" spans="42:42" ht="18" customHeight="1" x14ac:dyDescent="0.15"/>
    <row r="1086" spans="42:42" ht="18" customHeight="1" x14ac:dyDescent="0.15"/>
    <row r="1088" spans="42:42" ht="18" customHeight="1" x14ac:dyDescent="0.15"/>
    <row r="1089" ht="18" customHeight="1" x14ac:dyDescent="0.15"/>
    <row r="1091" ht="18" customHeight="1" x14ac:dyDescent="0.15"/>
    <row r="1092" ht="18" customHeight="1" x14ac:dyDescent="0.15"/>
    <row r="1093" ht="18" customHeight="1" x14ac:dyDescent="0.15"/>
    <row r="1094" ht="18" customHeight="1" x14ac:dyDescent="0.15"/>
    <row r="1095" ht="18" customHeight="1" x14ac:dyDescent="0.15"/>
    <row r="1096" ht="18" customHeight="1" x14ac:dyDescent="0.15"/>
    <row r="1097" ht="18" customHeight="1" x14ac:dyDescent="0.15"/>
    <row r="1098" ht="18" customHeight="1" x14ac:dyDescent="0.15"/>
    <row r="1100" ht="18" customHeight="1" x14ac:dyDescent="0.15"/>
    <row r="1101" ht="18" customHeight="1" x14ac:dyDescent="0.15"/>
    <row r="1103" ht="18" customHeight="1" x14ac:dyDescent="0.15"/>
    <row r="1104" ht="18" customHeight="1" x14ac:dyDescent="0.15"/>
    <row r="1106" spans="42:42" ht="18" customHeight="1" x14ac:dyDescent="0.15"/>
    <row r="1107" spans="42:42" ht="18" customHeight="1" x14ac:dyDescent="0.15"/>
    <row r="1109" spans="42:42" ht="18" customHeight="1" x14ac:dyDescent="0.15"/>
    <row r="1110" spans="42:42" ht="18" customHeight="1" x14ac:dyDescent="0.15"/>
    <row r="1119" spans="42:42" ht="18" customHeight="1" x14ac:dyDescent="0.15">
      <c r="AP1119" s="62"/>
    </row>
    <row r="1120" spans="42:42" ht="18" customHeight="1" x14ac:dyDescent="0.15"/>
    <row r="1122" spans="42:42" ht="18" customHeight="1" x14ac:dyDescent="0.15"/>
    <row r="1126" spans="42:42" x14ac:dyDescent="0.15">
      <c r="AP1126" s="739"/>
    </row>
    <row r="1127" spans="42:42" x14ac:dyDescent="0.15">
      <c r="AP1127" s="739"/>
    </row>
    <row r="1128" spans="42:42" x14ac:dyDescent="0.15">
      <c r="AP1128" s="739"/>
    </row>
    <row r="1129" spans="42:42" x14ac:dyDescent="0.15">
      <c r="AP1129" s="739"/>
    </row>
    <row r="1130" spans="42:42" x14ac:dyDescent="0.15">
      <c r="AP1130" s="739"/>
    </row>
    <row r="1131" spans="42:42" x14ac:dyDescent="0.15">
      <c r="AP1131" s="739"/>
    </row>
    <row r="1132" spans="42:42" x14ac:dyDescent="0.15">
      <c r="AP1132" s="739"/>
    </row>
    <row r="1133" spans="42:42" x14ac:dyDescent="0.15">
      <c r="AP1133" s="739"/>
    </row>
    <row r="1134" spans="42:42" x14ac:dyDescent="0.15">
      <c r="AP1134" s="739"/>
    </row>
    <row r="1135" spans="42:42" x14ac:dyDescent="0.15">
      <c r="AP1135" s="283"/>
    </row>
    <row r="1138" spans="42:42" x14ac:dyDescent="0.15">
      <c r="AP1138" s="740"/>
    </row>
    <row r="1139" spans="42:42" x14ac:dyDescent="0.15">
      <c r="AP1139" s="62"/>
    </row>
    <row r="1142" spans="42:42" x14ac:dyDescent="0.15">
      <c r="AP1142" s="283"/>
    </row>
    <row r="1143" spans="42:42" x14ac:dyDescent="0.15">
      <c r="AP1143" s="62"/>
    </row>
    <row r="1146" spans="42:42" x14ac:dyDescent="0.15">
      <c r="AP1146" s="283"/>
    </row>
    <row r="1147" spans="42:42" x14ac:dyDescent="0.15">
      <c r="AP1147" s="283"/>
    </row>
    <row r="1148" spans="42:42" x14ac:dyDescent="0.15">
      <c r="AP1148" s="2"/>
    </row>
    <row r="1153" spans="42:42" ht="18" customHeight="1" x14ac:dyDescent="0.15">
      <c r="AP1153" s="2"/>
    </row>
    <row r="1154" spans="42:42" x14ac:dyDescent="0.15">
      <c r="AP1154" s="2"/>
    </row>
    <row r="1155" spans="42:42" x14ac:dyDescent="0.15">
      <c r="AP1155" s="2"/>
    </row>
    <row r="1156" spans="42:42" x14ac:dyDescent="0.15">
      <c r="AP1156" s="2"/>
    </row>
    <row r="1157" spans="42:42" x14ac:dyDescent="0.15">
      <c r="AP1157" s="2"/>
    </row>
    <row r="1158" spans="42:42" x14ac:dyDescent="0.15">
      <c r="AP1158" s="2"/>
    </row>
    <row r="1159" spans="42:42" x14ac:dyDescent="0.15">
      <c r="AP1159" s="2"/>
    </row>
    <row r="1160" spans="42:42" x14ac:dyDescent="0.15">
      <c r="AP1160" s="2"/>
    </row>
    <row r="1164" spans="42:42" ht="18" customHeight="1" x14ac:dyDescent="0.15"/>
    <row r="1165" spans="42:42" x14ac:dyDescent="0.15">
      <c r="AP1165" s="2"/>
    </row>
    <row r="1166" spans="42:42" x14ac:dyDescent="0.15">
      <c r="AP1166" s="2"/>
    </row>
    <row r="1168" spans="42:42" x14ac:dyDescent="0.15">
      <c r="AP1168" s="2"/>
    </row>
    <row r="1169" spans="42:42" x14ac:dyDescent="0.15">
      <c r="AP1169" s="2"/>
    </row>
    <row r="1170" spans="42:42" ht="18" customHeight="1" x14ac:dyDescent="0.15"/>
    <row r="1171" spans="42:42" ht="18" customHeight="1" x14ac:dyDescent="0.15">
      <c r="AP1171" s="2"/>
    </row>
    <row r="1172" spans="42:42" x14ac:dyDescent="0.15">
      <c r="AP1172" s="2"/>
    </row>
    <row r="1174" spans="42:42" x14ac:dyDescent="0.15">
      <c r="AP1174" s="2"/>
    </row>
    <row r="1175" spans="42:42" x14ac:dyDescent="0.15">
      <c r="AP1175" s="2"/>
    </row>
    <row r="1177" spans="42:42" x14ac:dyDescent="0.15">
      <c r="AP1177" s="2"/>
    </row>
    <row r="1178" spans="42:42" x14ac:dyDescent="0.15">
      <c r="AP1178" s="2"/>
    </row>
    <row r="1184" spans="42:42" x14ac:dyDescent="0.15">
      <c r="AP1184" s="2"/>
    </row>
    <row r="1186" spans="42:42" x14ac:dyDescent="0.15">
      <c r="AP1186" s="2"/>
    </row>
    <row r="1187" spans="42:42" x14ac:dyDescent="0.15">
      <c r="AP1187" s="2"/>
    </row>
    <row r="1189" spans="42:42" x14ac:dyDescent="0.15">
      <c r="AP1189" s="2"/>
    </row>
    <row r="1190" spans="42:42" x14ac:dyDescent="0.15">
      <c r="AP1190" s="2"/>
    </row>
    <row r="1192" spans="42:42" x14ac:dyDescent="0.15">
      <c r="AP1192" s="2"/>
    </row>
    <row r="1193" spans="42:42" ht="18" customHeight="1" x14ac:dyDescent="0.15"/>
    <row r="1194" spans="42:42" ht="18" customHeight="1" x14ac:dyDescent="0.15"/>
    <row r="1195" spans="42:42" ht="18" customHeight="1" x14ac:dyDescent="0.15">
      <c r="AP1195" s="2"/>
    </row>
    <row r="1198" spans="42:42" x14ac:dyDescent="0.15">
      <c r="AP1198" s="2"/>
    </row>
    <row r="1207" spans="42:42" x14ac:dyDescent="0.15">
      <c r="AP1207" s="2"/>
    </row>
    <row r="1208" spans="42:42" x14ac:dyDescent="0.15">
      <c r="AP1208" s="2"/>
    </row>
    <row r="1210" spans="42:42" x14ac:dyDescent="0.15">
      <c r="AP1210" s="2"/>
    </row>
    <row r="1211" spans="42:42" x14ac:dyDescent="0.15">
      <c r="AP1211" s="2"/>
    </row>
    <row r="1213" spans="42:42" x14ac:dyDescent="0.15">
      <c r="AP1213" s="2"/>
    </row>
    <row r="1214" spans="42:42" x14ac:dyDescent="0.15">
      <c r="AP1214" s="2"/>
    </row>
    <row r="1215" spans="42:42" x14ac:dyDescent="0.15">
      <c r="AP1215" s="2"/>
    </row>
    <row r="1216" spans="42:42" x14ac:dyDescent="0.15">
      <c r="AP1216" s="2"/>
    </row>
    <row r="1217" spans="42:42" x14ac:dyDescent="0.15">
      <c r="AP1217" s="2"/>
    </row>
    <row r="1219" spans="42:42" x14ac:dyDescent="0.15">
      <c r="AP1219" s="2"/>
    </row>
    <row r="1221" spans="42:42" x14ac:dyDescent="0.15">
      <c r="AP1221" s="738"/>
    </row>
    <row r="1222" spans="42:42" x14ac:dyDescent="0.15">
      <c r="AP1222" s="2"/>
    </row>
    <row r="1223" spans="42:42" x14ac:dyDescent="0.15">
      <c r="AP1223" s="2"/>
    </row>
    <row r="1225" spans="42:42" x14ac:dyDescent="0.15">
      <c r="AP1225" s="59"/>
    </row>
    <row r="1228" spans="42:42" x14ac:dyDescent="0.15">
      <c r="AP1228" s="2"/>
    </row>
    <row r="1229" spans="42:42" x14ac:dyDescent="0.15">
      <c r="AP1229" s="59"/>
    </row>
    <row r="1234" spans="42:42" ht="18" customHeight="1" x14ac:dyDescent="0.15">
      <c r="AP1234" s="59"/>
    </row>
    <row r="1235" spans="42:42" x14ac:dyDescent="0.15">
      <c r="AP1235" s="2"/>
    </row>
    <row r="1238" spans="42:42" x14ac:dyDescent="0.15">
      <c r="AP1238" s="2"/>
    </row>
    <row r="1240" spans="42:42" ht="18" customHeight="1" x14ac:dyDescent="0.15">
      <c r="AP1240" s="59"/>
    </row>
    <row r="1241" spans="42:42" ht="18" customHeight="1" x14ac:dyDescent="0.15">
      <c r="AP1241" s="2"/>
    </row>
    <row r="1242" spans="42:42" ht="18" customHeight="1" x14ac:dyDescent="0.15">
      <c r="AP1242" s="2"/>
    </row>
    <row r="1243" spans="42:42" x14ac:dyDescent="0.15">
      <c r="AP1243" s="59"/>
    </row>
    <row r="1244" spans="42:42" ht="18" customHeight="1" x14ac:dyDescent="0.15">
      <c r="AP1244" s="2"/>
    </row>
    <row r="1245" spans="42:42" ht="18" customHeight="1" x14ac:dyDescent="0.15"/>
    <row r="1246" spans="42:42" ht="18" customHeight="1" x14ac:dyDescent="0.15"/>
    <row r="1247" spans="42:42" ht="18" customHeight="1" x14ac:dyDescent="0.15">
      <c r="AP1247" s="2"/>
    </row>
    <row r="1248" spans="42:42" ht="18" customHeight="1" x14ac:dyDescent="0.15"/>
    <row r="1249" spans="42:42" ht="18" customHeight="1" x14ac:dyDescent="0.15">
      <c r="AP1249" s="2"/>
    </row>
    <row r="1250" spans="42:42" ht="18" customHeight="1" x14ac:dyDescent="0.15">
      <c r="AP1250" s="2"/>
    </row>
    <row r="1251" spans="42:42" ht="18" customHeight="1" x14ac:dyDescent="0.15"/>
    <row r="1252" spans="42:42" ht="18" customHeight="1" x14ac:dyDescent="0.15">
      <c r="AP1252" s="2"/>
    </row>
    <row r="1253" spans="42:42" ht="18" customHeight="1" x14ac:dyDescent="0.15">
      <c r="AP1253" s="2"/>
    </row>
    <row r="1254" spans="42:42" ht="18" customHeight="1" x14ac:dyDescent="0.15"/>
    <row r="1255" spans="42:42" ht="18" customHeight="1" x14ac:dyDescent="0.15">
      <c r="AP1255" s="2"/>
    </row>
    <row r="1256" spans="42:42" x14ac:dyDescent="0.15">
      <c r="AP1256" s="2"/>
    </row>
    <row r="1258" spans="42:42" x14ac:dyDescent="0.15">
      <c r="AP1258" s="2"/>
    </row>
    <row r="1259" spans="42:42" x14ac:dyDescent="0.15">
      <c r="AP1259" s="2"/>
    </row>
    <row r="1261" spans="42:42" x14ac:dyDescent="0.15">
      <c r="AP1261" s="2"/>
    </row>
    <row r="1262" spans="42:42" x14ac:dyDescent="0.15">
      <c r="AP1262" s="2"/>
    </row>
    <row r="1264" spans="42:42" x14ac:dyDescent="0.15">
      <c r="AP1264" s="2"/>
    </row>
    <row r="1265" spans="42:42" x14ac:dyDescent="0.15">
      <c r="AP1265" s="2"/>
    </row>
    <row r="1267" spans="42:42" x14ac:dyDescent="0.15">
      <c r="AP1267" s="2"/>
    </row>
    <row r="1268" spans="42:42" x14ac:dyDescent="0.15">
      <c r="AP1268" s="2"/>
    </row>
    <row r="1270" spans="42:42" ht="18" customHeight="1" x14ac:dyDescent="0.15">
      <c r="AP1270" s="59"/>
    </row>
    <row r="1271" spans="42:42" ht="18" customHeight="1" x14ac:dyDescent="0.15">
      <c r="AP1271" s="59"/>
    </row>
    <row r="1272" spans="42:42" ht="18" customHeight="1" x14ac:dyDescent="0.15">
      <c r="AP1272" s="59"/>
    </row>
    <row r="1273" spans="42:42" ht="18" customHeight="1" x14ac:dyDescent="0.15">
      <c r="AP1273" s="59"/>
    </row>
    <row r="1274" spans="42:42" ht="18" customHeight="1" x14ac:dyDescent="0.15">
      <c r="AP1274" s="59"/>
    </row>
    <row r="1275" spans="42:42" ht="18" customHeight="1" x14ac:dyDescent="0.15">
      <c r="AP1275" s="2"/>
    </row>
    <row r="1276" spans="42:42" ht="18" customHeight="1" x14ac:dyDescent="0.15">
      <c r="AP1276" s="2"/>
    </row>
    <row r="1277" spans="42:42" ht="18" customHeight="1" x14ac:dyDescent="0.15">
      <c r="AP1277" s="59"/>
    </row>
    <row r="1278" spans="42:42" ht="18" customHeight="1" x14ac:dyDescent="0.15">
      <c r="AP1278" s="59"/>
    </row>
    <row r="1279" spans="42:42" x14ac:dyDescent="0.15">
      <c r="AP1279" s="2"/>
    </row>
    <row r="1280" spans="42:42" x14ac:dyDescent="0.15">
      <c r="AP1280" s="59"/>
    </row>
    <row r="1281" spans="42:42" x14ac:dyDescent="0.15">
      <c r="AP1281" s="59"/>
    </row>
    <row r="1282" spans="42:42" x14ac:dyDescent="0.15">
      <c r="AP1282" s="59"/>
    </row>
    <row r="1283" spans="42:42" x14ac:dyDescent="0.15">
      <c r="AP1283" s="59"/>
    </row>
    <row r="1284" spans="42:42" x14ac:dyDescent="0.15">
      <c r="AP1284" s="59"/>
    </row>
    <row r="1285" spans="42:42" x14ac:dyDescent="0.15">
      <c r="AP1285" s="2"/>
    </row>
    <row r="1304" ht="18" customHeight="1" x14ac:dyDescent="0.15"/>
    <row r="1318" spans="42:42" ht="18" customHeight="1" x14ac:dyDescent="0.15"/>
    <row r="1319" spans="42:42" ht="18" customHeight="1" x14ac:dyDescent="0.15">
      <c r="AP1319" s="65"/>
    </row>
    <row r="1320" spans="42:42" ht="18" customHeight="1" x14ac:dyDescent="0.15"/>
    <row r="1321" spans="42:42" ht="18" customHeight="1" x14ac:dyDescent="0.15">
      <c r="AP1321" s="65"/>
    </row>
    <row r="1322" spans="42:42" ht="18" customHeight="1" x14ac:dyDescent="0.15"/>
    <row r="1323" spans="42:42" ht="18" customHeight="1" x14ac:dyDescent="0.15"/>
    <row r="1329" spans="42:42" x14ac:dyDescent="0.15">
      <c r="AP1329" s="65"/>
    </row>
    <row r="1332" spans="42:42" x14ac:dyDescent="0.15">
      <c r="AP1332" s="65"/>
    </row>
    <row r="1333" spans="42:42" x14ac:dyDescent="0.15">
      <c r="AP1333" s="65"/>
    </row>
    <row r="1334" spans="42:42" x14ac:dyDescent="0.15">
      <c r="AP1334" s="65"/>
    </row>
    <row r="1335" spans="42:42" x14ac:dyDescent="0.15">
      <c r="AP1335" s="65"/>
    </row>
    <row r="1336" spans="42:42" x14ac:dyDescent="0.15">
      <c r="AP1336" s="65"/>
    </row>
    <row r="1339" spans="42:42" x14ac:dyDescent="0.15">
      <c r="AP1339" s="65"/>
    </row>
    <row r="1340" spans="42:42" ht="18" customHeight="1" x14ac:dyDescent="0.15">
      <c r="AP1340" s="65"/>
    </row>
    <row r="1341" spans="42:42" ht="18" customHeight="1" x14ac:dyDescent="0.15">
      <c r="AP1341" s="65"/>
    </row>
    <row r="1342" spans="42:42" ht="18" customHeight="1" x14ac:dyDescent="0.15">
      <c r="AP1342" s="65"/>
    </row>
    <row r="1343" spans="42:42" ht="18" customHeight="1" x14ac:dyDescent="0.15">
      <c r="AP1343" s="65"/>
    </row>
    <row r="1344" spans="42:42" ht="18" customHeight="1" x14ac:dyDescent="0.15">
      <c r="AP1344" s="65"/>
    </row>
    <row r="1345" spans="42:42" ht="18" customHeight="1" x14ac:dyDescent="0.15">
      <c r="AP1345" s="65"/>
    </row>
    <row r="1346" spans="42:42" ht="18" customHeight="1" x14ac:dyDescent="0.15">
      <c r="AP1346" s="65"/>
    </row>
    <row r="1347" spans="42:42" ht="18" customHeight="1" x14ac:dyDescent="0.15">
      <c r="AP1347" s="65"/>
    </row>
    <row r="1348" spans="42:42" ht="18" customHeight="1" x14ac:dyDescent="0.15">
      <c r="AP1348" s="65"/>
    </row>
    <row r="1349" spans="42:42" ht="18" customHeight="1" x14ac:dyDescent="0.15">
      <c r="AP1349" s="65"/>
    </row>
    <row r="1350" spans="42:42" x14ac:dyDescent="0.15">
      <c r="AP1350" s="65"/>
    </row>
    <row r="1351" spans="42:42" x14ac:dyDescent="0.15">
      <c r="AP1351" s="65"/>
    </row>
    <row r="1352" spans="42:42" x14ac:dyDescent="0.15">
      <c r="AP1352" s="65"/>
    </row>
    <row r="1353" spans="42:42" x14ac:dyDescent="0.15">
      <c r="AP1353" s="65"/>
    </row>
    <row r="1354" spans="42:42" x14ac:dyDescent="0.15">
      <c r="AP1354" s="65"/>
    </row>
    <row r="1355" spans="42:42" x14ac:dyDescent="0.15">
      <c r="AP1355" s="65"/>
    </row>
    <row r="1356" spans="42:42" x14ac:dyDescent="0.15">
      <c r="AP1356" s="65"/>
    </row>
    <row r="1357" spans="42:42" x14ac:dyDescent="0.15">
      <c r="AP1357" s="65"/>
    </row>
    <row r="1358" spans="42:42" x14ac:dyDescent="0.15">
      <c r="AP1358" s="65"/>
    </row>
    <row r="1359" spans="42:42" x14ac:dyDescent="0.15">
      <c r="AP1359" s="65"/>
    </row>
    <row r="1360" spans="42:42" x14ac:dyDescent="0.15">
      <c r="AP1360" s="65"/>
    </row>
    <row r="1362" spans="42:42" x14ac:dyDescent="0.15">
      <c r="AP1362" s="65"/>
    </row>
    <row r="1363" spans="42:42" x14ac:dyDescent="0.15">
      <c r="AP1363" s="62"/>
    </row>
    <row r="1364" spans="42:42" x14ac:dyDescent="0.15">
      <c r="AP1364" s="62"/>
    </row>
    <row r="1365" spans="42:42" x14ac:dyDescent="0.15">
      <c r="AP1365" s="62"/>
    </row>
    <row r="1370" spans="42:42" x14ac:dyDescent="0.15">
      <c r="AP1370" s="62"/>
    </row>
    <row r="1373" spans="42:42" x14ac:dyDescent="0.15">
      <c r="AP1373" s="62"/>
    </row>
    <row r="1400" spans="42:42" x14ac:dyDescent="0.15">
      <c r="AP1400" s="62"/>
    </row>
    <row r="1401" spans="42:42" x14ac:dyDescent="0.15">
      <c r="AP1401" s="65"/>
    </row>
    <row r="1403" spans="42:42" x14ac:dyDescent="0.15">
      <c r="AP1403" s="65"/>
    </row>
    <row r="1404" spans="42:42" x14ac:dyDescent="0.15">
      <c r="AP1404" s="65"/>
    </row>
    <row r="1405" spans="42:42" x14ac:dyDescent="0.15">
      <c r="AP1405" s="65"/>
    </row>
    <row r="1407" spans="42:42" x14ac:dyDescent="0.15">
      <c r="AP1407" s="65"/>
    </row>
    <row r="1408" spans="42:42" x14ac:dyDescent="0.15">
      <c r="AP1408" s="738"/>
    </row>
    <row r="1410" spans="42:42" x14ac:dyDescent="0.15">
      <c r="AP1410" s="65"/>
    </row>
    <row r="1411" spans="42:42" x14ac:dyDescent="0.15">
      <c r="AP1411" s="65"/>
    </row>
    <row r="1412" spans="42:42" x14ac:dyDescent="0.15">
      <c r="AP1412" s="65"/>
    </row>
    <row r="1413" spans="42:42" x14ac:dyDescent="0.15">
      <c r="AP1413" s="65"/>
    </row>
    <row r="1414" spans="42:42" x14ac:dyDescent="0.15">
      <c r="AP1414" s="65"/>
    </row>
    <row r="1415" spans="42:42" x14ac:dyDescent="0.15">
      <c r="AP1415" s="65"/>
    </row>
    <row r="1416" spans="42:42" x14ac:dyDescent="0.15">
      <c r="AP1416" s="65"/>
    </row>
    <row r="1417" spans="42:42" x14ac:dyDescent="0.15">
      <c r="AP1417" s="65"/>
    </row>
    <row r="1418" spans="42:42" x14ac:dyDescent="0.15">
      <c r="AP1418" s="62"/>
    </row>
    <row r="1419" spans="42:42" x14ac:dyDescent="0.15">
      <c r="AP1419" s="65"/>
    </row>
    <row r="1420" spans="42:42" x14ac:dyDescent="0.15">
      <c r="AP1420" s="65"/>
    </row>
    <row r="1422" spans="42:42" x14ac:dyDescent="0.15">
      <c r="AP1422" s="65"/>
    </row>
    <row r="1423" spans="42:42" x14ac:dyDescent="0.15">
      <c r="AP1423" s="65"/>
    </row>
    <row r="1424" spans="42:42" x14ac:dyDescent="0.15">
      <c r="AP1424" s="62"/>
    </row>
    <row r="1425" spans="42:42" x14ac:dyDescent="0.15">
      <c r="AP1425" s="65"/>
    </row>
    <row r="1426" spans="42:42" x14ac:dyDescent="0.15">
      <c r="AP1426" s="65"/>
    </row>
    <row r="1427" spans="42:42" x14ac:dyDescent="0.15">
      <c r="AP1427" s="62"/>
    </row>
    <row r="1436" spans="42:42" x14ac:dyDescent="0.15">
      <c r="AP1436" s="65"/>
    </row>
    <row r="1438" spans="42:42" x14ac:dyDescent="0.15">
      <c r="AP1438" s="65"/>
    </row>
    <row r="1439" spans="42:42" x14ac:dyDescent="0.15">
      <c r="AP1439" s="65"/>
    </row>
    <row r="1440" spans="42:42" x14ac:dyDescent="0.15">
      <c r="AP1440" s="65"/>
    </row>
    <row r="1441" spans="42:42" x14ac:dyDescent="0.15">
      <c r="AP1441" s="65"/>
    </row>
    <row r="1442" spans="42:42" x14ac:dyDescent="0.15">
      <c r="AP1442" s="65"/>
    </row>
    <row r="1445" spans="42:42" x14ac:dyDescent="0.15">
      <c r="AP1445" s="65"/>
    </row>
    <row r="1446" spans="42:42" x14ac:dyDescent="0.15">
      <c r="AP1446" s="65"/>
    </row>
    <row r="1447" spans="42:42" x14ac:dyDescent="0.15">
      <c r="AP1447" s="65"/>
    </row>
    <row r="1448" spans="42:42" x14ac:dyDescent="0.15">
      <c r="AP1448" s="65"/>
    </row>
    <row r="1449" spans="42:42" x14ac:dyDescent="0.15">
      <c r="AP1449" s="65"/>
    </row>
    <row r="1451" spans="42:42" x14ac:dyDescent="0.15">
      <c r="AP1451" s="65"/>
    </row>
    <row r="1454" spans="42:42" x14ac:dyDescent="0.15">
      <c r="AP1454" s="65"/>
    </row>
    <row r="1457" spans="42:42" x14ac:dyDescent="0.15">
      <c r="AP1457" s="62"/>
    </row>
    <row r="1458" spans="42:42" x14ac:dyDescent="0.15">
      <c r="AP1458" s="62"/>
    </row>
    <row r="1459" spans="42:42" x14ac:dyDescent="0.15">
      <c r="AP1459" s="62"/>
    </row>
    <row r="1460" spans="42:42" x14ac:dyDescent="0.15">
      <c r="AP1460" s="65"/>
    </row>
    <row r="1461" spans="42:42" x14ac:dyDescent="0.15">
      <c r="AP1461" s="65"/>
    </row>
    <row r="1462" spans="42:42" x14ac:dyDescent="0.15">
      <c r="AP1462" s="62"/>
    </row>
    <row r="1463" spans="42:42" x14ac:dyDescent="0.15">
      <c r="AP1463" s="62"/>
    </row>
    <row r="1464" spans="42:42" x14ac:dyDescent="0.15">
      <c r="AP1464" s="65"/>
    </row>
    <row r="1465" spans="42:42" x14ac:dyDescent="0.15">
      <c r="AP1465" s="62"/>
    </row>
    <row r="1466" spans="42:42" x14ac:dyDescent="0.15">
      <c r="AP1466" s="65"/>
    </row>
    <row r="1469" spans="42:42" x14ac:dyDescent="0.15">
      <c r="AP1469" s="65"/>
    </row>
    <row r="1472" spans="42:42" x14ac:dyDescent="0.15">
      <c r="AP1472" s="62"/>
    </row>
    <row r="1474" spans="42:42" x14ac:dyDescent="0.15">
      <c r="AP1474" s="65"/>
    </row>
    <row r="1475" spans="42:42" x14ac:dyDescent="0.15">
      <c r="AP1475" s="65"/>
    </row>
    <row r="1476" spans="42:42" x14ac:dyDescent="0.15">
      <c r="AP1476" s="65"/>
    </row>
    <row r="1477" spans="42:42" x14ac:dyDescent="0.15">
      <c r="AP1477" s="65"/>
    </row>
    <row r="1478" spans="42:42" x14ac:dyDescent="0.15">
      <c r="AP1478" s="65"/>
    </row>
    <row r="1479" spans="42:42" x14ac:dyDescent="0.15">
      <c r="AP1479" s="65"/>
    </row>
    <row r="1482" spans="42:42" x14ac:dyDescent="0.15">
      <c r="AP1482" s="62"/>
    </row>
    <row r="1483" spans="42:42" x14ac:dyDescent="0.15">
      <c r="AP1483" s="62"/>
    </row>
    <row r="1484" spans="42:42" x14ac:dyDescent="0.15">
      <c r="AP1484" s="62"/>
    </row>
    <row r="1485" spans="42:42" x14ac:dyDescent="0.15">
      <c r="AP1485" s="62"/>
    </row>
    <row r="1486" spans="42:42" x14ac:dyDescent="0.15">
      <c r="AP1486" s="62"/>
    </row>
    <row r="1487" spans="42:42" x14ac:dyDescent="0.15">
      <c r="AP1487" s="62"/>
    </row>
    <row r="1488" spans="42:42" x14ac:dyDescent="0.15">
      <c r="AP1488" s="62"/>
    </row>
    <row r="1489" spans="42:42" x14ac:dyDescent="0.15">
      <c r="AP1489" s="62"/>
    </row>
    <row r="1490" spans="42:42" x14ac:dyDescent="0.15">
      <c r="AP1490" s="62"/>
    </row>
    <row r="1491" spans="42:42" x14ac:dyDescent="0.15">
      <c r="AP1491" s="62"/>
    </row>
    <row r="1492" spans="42:42" x14ac:dyDescent="0.15">
      <c r="AP1492" s="62"/>
    </row>
    <row r="1493" spans="42:42" x14ac:dyDescent="0.15">
      <c r="AP1493" s="65"/>
    </row>
    <row r="1494" spans="42:42" x14ac:dyDescent="0.15">
      <c r="AP1494" s="65"/>
    </row>
    <row r="1495" spans="42:42" x14ac:dyDescent="0.15">
      <c r="AP1495" s="65"/>
    </row>
    <row r="1496" spans="42:42" x14ac:dyDescent="0.15">
      <c r="AP1496" s="65"/>
    </row>
    <row r="1497" spans="42:42" x14ac:dyDescent="0.15">
      <c r="AP1497" s="65"/>
    </row>
    <row r="1498" spans="42:42" x14ac:dyDescent="0.15">
      <c r="AP1498" s="62"/>
    </row>
    <row r="1499" spans="42:42" x14ac:dyDescent="0.15">
      <c r="AP1499" s="65"/>
    </row>
    <row r="1500" spans="42:42" x14ac:dyDescent="0.15">
      <c r="AP1500" s="65"/>
    </row>
    <row r="1501" spans="42:42" x14ac:dyDescent="0.15">
      <c r="AP1501" s="62"/>
    </row>
    <row r="1502" spans="42:42" x14ac:dyDescent="0.15">
      <c r="AP1502" s="65"/>
    </row>
    <row r="1503" spans="42:42" x14ac:dyDescent="0.15">
      <c r="AP1503" s="65"/>
    </row>
    <row r="1504" spans="42:42" x14ac:dyDescent="0.15">
      <c r="AP1504" s="62"/>
    </row>
    <row r="1506" spans="42:42" x14ac:dyDescent="0.15">
      <c r="AP1506" s="65"/>
    </row>
    <row r="1507" spans="42:42" x14ac:dyDescent="0.15">
      <c r="AP1507" s="62"/>
    </row>
    <row r="1509" spans="42:42" x14ac:dyDescent="0.15">
      <c r="AP1509" s="65"/>
    </row>
    <row r="1510" spans="42:42" x14ac:dyDescent="0.15">
      <c r="AP1510" s="62"/>
    </row>
    <row r="1511" spans="42:42" x14ac:dyDescent="0.15">
      <c r="AP1511" s="741"/>
    </row>
    <row r="1513" spans="42:42" x14ac:dyDescent="0.15">
      <c r="AP1513" s="62"/>
    </row>
    <row r="1519" spans="42:42" x14ac:dyDescent="0.15">
      <c r="AP1519" s="65"/>
    </row>
    <row r="1520" spans="42:42" x14ac:dyDescent="0.15">
      <c r="AP1520" s="65"/>
    </row>
    <row r="1530" spans="42:42" x14ac:dyDescent="0.15">
      <c r="AP1530" s="65"/>
    </row>
    <row r="1531" spans="42:42" x14ac:dyDescent="0.15">
      <c r="AP1531" s="65"/>
    </row>
    <row r="1533" spans="42:42" x14ac:dyDescent="0.15">
      <c r="AP1533" s="65"/>
    </row>
    <row r="1534" spans="42:42" x14ac:dyDescent="0.15">
      <c r="AP1534" s="65"/>
    </row>
    <row r="1535" spans="42:42" x14ac:dyDescent="0.15">
      <c r="AP1535" s="65"/>
    </row>
    <row r="1536" spans="42:42" x14ac:dyDescent="0.15">
      <c r="AP1536" s="65"/>
    </row>
    <row r="1537" spans="42:42" x14ac:dyDescent="0.15">
      <c r="AP1537" s="65"/>
    </row>
    <row r="1539" spans="42:42" x14ac:dyDescent="0.15">
      <c r="AP1539" s="65"/>
    </row>
    <row r="1540" spans="42:42" x14ac:dyDescent="0.15">
      <c r="AP1540" s="65"/>
    </row>
    <row r="1542" spans="42:42" x14ac:dyDescent="0.15">
      <c r="AP1542" s="65"/>
    </row>
    <row r="1544" spans="42:42" x14ac:dyDescent="0.15">
      <c r="AP1544" s="65"/>
    </row>
    <row r="1546" spans="42:42" x14ac:dyDescent="0.15">
      <c r="AP1546" s="65"/>
    </row>
    <row r="1547" spans="42:42" x14ac:dyDescent="0.15">
      <c r="AP1547" s="65"/>
    </row>
    <row r="1548" spans="42:42" x14ac:dyDescent="0.15">
      <c r="AP1548" s="65"/>
    </row>
    <row r="1551" spans="42:42" x14ac:dyDescent="0.15">
      <c r="AP1551" s="65"/>
    </row>
    <row r="1552" spans="42:42" x14ac:dyDescent="0.15">
      <c r="AP1552" s="283"/>
    </row>
    <row r="1553" spans="42:42" x14ac:dyDescent="0.15">
      <c r="AP1553" s="283"/>
    </row>
    <row r="1567" spans="42:42" x14ac:dyDescent="0.15">
      <c r="AP1567" s="742"/>
    </row>
    <row r="1570" spans="42:42" x14ac:dyDescent="0.15">
      <c r="AP1570" s="742"/>
    </row>
    <row r="1573" spans="42:42" x14ac:dyDescent="0.15">
      <c r="AP1573" s="65"/>
    </row>
    <row r="1574" spans="42:42" x14ac:dyDescent="0.15">
      <c r="AP1574" s="65"/>
    </row>
    <row r="1576" spans="42:42" x14ac:dyDescent="0.15">
      <c r="AP1576" s="65"/>
    </row>
    <row r="1577" spans="42:42" x14ac:dyDescent="0.15">
      <c r="AP1577" s="65"/>
    </row>
    <row r="1578" spans="42:42" x14ac:dyDescent="0.15">
      <c r="AP1578" s="65"/>
    </row>
    <row r="1579" spans="42:42" x14ac:dyDescent="0.15">
      <c r="AP1579" s="65"/>
    </row>
    <row r="1580" spans="42:42" x14ac:dyDescent="0.15">
      <c r="AP1580" s="65"/>
    </row>
    <row r="1583" spans="42:42" x14ac:dyDescent="0.15">
      <c r="AP1583" s="65"/>
    </row>
    <row r="1584" spans="42:42" x14ac:dyDescent="0.15">
      <c r="AP1584" s="65"/>
    </row>
    <row r="1585" spans="42:42" x14ac:dyDescent="0.15">
      <c r="AP1585" s="742"/>
    </row>
    <row r="1586" spans="42:42" x14ac:dyDescent="0.15">
      <c r="AP1586" s="65"/>
    </row>
    <row r="1587" spans="42:42" x14ac:dyDescent="0.15">
      <c r="AP1587" s="65"/>
    </row>
    <row r="1588" spans="42:42" x14ac:dyDescent="0.15">
      <c r="AP1588" s="65"/>
    </row>
    <row r="1589" spans="42:42" x14ac:dyDescent="0.15">
      <c r="AP1589" s="65"/>
    </row>
    <row r="1590" spans="42:42" x14ac:dyDescent="0.15">
      <c r="AP1590" s="65"/>
    </row>
    <row r="1591" spans="42:42" x14ac:dyDescent="0.15">
      <c r="AP1591" s="742"/>
    </row>
    <row r="1592" spans="42:42" x14ac:dyDescent="0.15">
      <c r="AP1592" s="65"/>
    </row>
    <row r="1593" spans="42:42" x14ac:dyDescent="0.15">
      <c r="AP1593" s="65"/>
    </row>
    <row r="1594" spans="42:42" x14ac:dyDescent="0.15">
      <c r="AP1594" s="742"/>
    </row>
    <row r="1595" spans="42:42" x14ac:dyDescent="0.15">
      <c r="AP1595" s="742"/>
    </row>
    <row r="1596" spans="42:42" x14ac:dyDescent="0.15">
      <c r="AP1596" s="742"/>
    </row>
    <row r="1597" spans="42:42" x14ac:dyDescent="0.15">
      <c r="AP1597" s="742"/>
    </row>
    <row r="1599" spans="42:42" x14ac:dyDescent="0.15">
      <c r="AP1599" s="65"/>
    </row>
    <row r="1600" spans="42:42" x14ac:dyDescent="0.15">
      <c r="AP1600" s="742"/>
    </row>
    <row r="1601" spans="42:42" x14ac:dyDescent="0.15">
      <c r="AP1601" s="742"/>
    </row>
    <row r="1602" spans="42:42" x14ac:dyDescent="0.15">
      <c r="AP1602" s="65"/>
    </row>
    <row r="1603" spans="42:42" x14ac:dyDescent="0.15">
      <c r="AP1603" s="742"/>
    </row>
    <row r="1604" spans="42:42" x14ac:dyDescent="0.15">
      <c r="AP1604" s="65"/>
    </row>
    <row r="1607" spans="42:42" x14ac:dyDescent="0.15">
      <c r="AP1607" s="65"/>
    </row>
    <row r="1610" spans="42:42" x14ac:dyDescent="0.15">
      <c r="AP1610" s="742"/>
    </row>
    <row r="1611" spans="42:42" x14ac:dyDescent="0.15">
      <c r="AP1611" s="65"/>
    </row>
    <row r="1613" spans="42:42" x14ac:dyDescent="0.15">
      <c r="AP1613" s="742"/>
    </row>
    <row r="1614" spans="42:42" x14ac:dyDescent="0.15">
      <c r="AP1614" s="65"/>
    </row>
    <row r="1615" spans="42:42" x14ac:dyDescent="0.15">
      <c r="AP1615" s="65"/>
    </row>
    <row r="1616" spans="42:42" x14ac:dyDescent="0.15">
      <c r="AP1616" s="65"/>
    </row>
    <row r="1617" spans="42:42" x14ac:dyDescent="0.15">
      <c r="AP1617" s="65"/>
    </row>
    <row r="1618" spans="42:42" x14ac:dyDescent="0.15">
      <c r="AP1618" s="65"/>
    </row>
    <row r="1620" spans="42:42" x14ac:dyDescent="0.15">
      <c r="AP1620" s="65"/>
    </row>
    <row r="1621" spans="42:42" x14ac:dyDescent="0.15">
      <c r="AP1621" s="65"/>
    </row>
    <row r="1622" spans="42:42" x14ac:dyDescent="0.15">
      <c r="AP1622" s="65"/>
    </row>
    <row r="1623" spans="42:42" x14ac:dyDescent="0.15">
      <c r="AP1623" s="65"/>
    </row>
    <row r="1624" spans="42:42" x14ac:dyDescent="0.15">
      <c r="AP1624" s="65"/>
    </row>
    <row r="1625" spans="42:42" x14ac:dyDescent="0.15">
      <c r="AP1625" s="65"/>
    </row>
    <row r="1626" spans="42:42" x14ac:dyDescent="0.15">
      <c r="AP1626" s="65"/>
    </row>
    <row r="1627" spans="42:42" x14ac:dyDescent="0.15">
      <c r="AP1627" s="65"/>
    </row>
    <row r="1628" spans="42:42" x14ac:dyDescent="0.15">
      <c r="AP1628" s="65"/>
    </row>
    <row r="1629" spans="42:42" x14ac:dyDescent="0.15">
      <c r="AP1629" s="65"/>
    </row>
    <row r="1630" spans="42:42" x14ac:dyDescent="0.15">
      <c r="AP1630" s="742"/>
    </row>
    <row r="1631" spans="42:42" x14ac:dyDescent="0.15">
      <c r="AP1631" s="65"/>
    </row>
    <row r="1632" spans="42:42" x14ac:dyDescent="0.15">
      <c r="AP1632" s="65"/>
    </row>
    <row r="1633" spans="42:42" x14ac:dyDescent="0.15">
      <c r="AP1633" s="65"/>
    </row>
    <row r="1634" spans="42:42" x14ac:dyDescent="0.15">
      <c r="AP1634" s="65"/>
    </row>
    <row r="1635" spans="42:42" x14ac:dyDescent="0.15">
      <c r="AP1635" s="65"/>
    </row>
    <row r="1636" spans="42:42" x14ac:dyDescent="0.15">
      <c r="AP1636" s="65"/>
    </row>
    <row r="1637" spans="42:42" x14ac:dyDescent="0.15">
      <c r="AP1637" s="65"/>
    </row>
    <row r="1638" spans="42:42" x14ac:dyDescent="0.15">
      <c r="AP1638" s="65"/>
    </row>
    <row r="1639" spans="42:42" x14ac:dyDescent="0.15">
      <c r="AP1639" s="742"/>
    </row>
    <row r="1642" spans="42:42" x14ac:dyDescent="0.15">
      <c r="AP1642" s="742"/>
    </row>
    <row r="1643" spans="42:42" x14ac:dyDescent="0.15">
      <c r="AP1643" s="742"/>
    </row>
    <row r="1644" spans="42:42" x14ac:dyDescent="0.15">
      <c r="AP1644" s="742"/>
    </row>
    <row r="1645" spans="42:42" x14ac:dyDescent="0.15">
      <c r="AP1645" s="742"/>
    </row>
    <row r="1646" spans="42:42" x14ac:dyDescent="0.15">
      <c r="AP1646" s="742"/>
    </row>
    <row r="1647" spans="42:42" x14ac:dyDescent="0.15">
      <c r="AP1647" s="742"/>
    </row>
    <row r="1648" spans="42:42" x14ac:dyDescent="0.15">
      <c r="AP1648" s="742"/>
    </row>
    <row r="1651" spans="42:42" x14ac:dyDescent="0.15">
      <c r="AP1651" s="62"/>
    </row>
    <row r="1660" spans="42:42" x14ac:dyDescent="0.15">
      <c r="AP1660" s="62"/>
    </row>
    <row r="1677" spans="42:42" x14ac:dyDescent="0.15">
      <c r="AP1677" s="65"/>
    </row>
    <row r="1678" spans="42:42" x14ac:dyDescent="0.15">
      <c r="AP1678" s="65"/>
    </row>
    <row r="1679" spans="42:42" x14ac:dyDescent="0.15">
      <c r="AP1679" s="65"/>
    </row>
    <row r="1680" spans="42:42" x14ac:dyDescent="0.15">
      <c r="AP1680" s="65"/>
    </row>
    <row r="1681" spans="42:42" x14ac:dyDescent="0.15">
      <c r="AP1681" s="65"/>
    </row>
    <row r="1682" spans="42:42" x14ac:dyDescent="0.15">
      <c r="AP1682" s="65"/>
    </row>
    <row r="1683" spans="42:42" x14ac:dyDescent="0.15">
      <c r="AP1683" s="65"/>
    </row>
    <row r="1684" spans="42:42" x14ac:dyDescent="0.15">
      <c r="AP1684" s="65"/>
    </row>
    <row r="1685" spans="42:42" x14ac:dyDescent="0.15">
      <c r="AP1685" s="65"/>
    </row>
    <row r="1686" spans="42:42" x14ac:dyDescent="0.15">
      <c r="AP1686" s="65"/>
    </row>
    <row r="1687" spans="42:42" x14ac:dyDescent="0.15">
      <c r="AP1687" s="65"/>
    </row>
    <row r="1688" spans="42:42" x14ac:dyDescent="0.15">
      <c r="AP1688" s="65"/>
    </row>
    <row r="1689" spans="42:42" x14ac:dyDescent="0.15">
      <c r="AP1689" s="65"/>
    </row>
    <row r="1690" spans="42:42" x14ac:dyDescent="0.15">
      <c r="AP1690" s="65"/>
    </row>
    <row r="1691" spans="42:42" x14ac:dyDescent="0.15">
      <c r="AP1691" s="65"/>
    </row>
    <row r="1692" spans="42:42" x14ac:dyDescent="0.15">
      <c r="AP1692" s="65"/>
    </row>
    <row r="1693" spans="42:42" x14ac:dyDescent="0.15">
      <c r="AP1693" s="65"/>
    </row>
    <row r="1694" spans="42:42" x14ac:dyDescent="0.15">
      <c r="AP1694" s="65"/>
    </row>
    <row r="1695" spans="42:42" x14ac:dyDescent="0.15">
      <c r="AP1695" s="65"/>
    </row>
    <row r="1696" spans="42:42" x14ac:dyDescent="0.15">
      <c r="AP1696" s="62"/>
    </row>
    <row r="1697" spans="42:42" x14ac:dyDescent="0.15">
      <c r="AP1697" s="65"/>
    </row>
    <row r="1698" spans="42:42" x14ac:dyDescent="0.15">
      <c r="AP1698" s="65"/>
    </row>
    <row r="1699" spans="42:42" x14ac:dyDescent="0.15">
      <c r="AP1699" s="65"/>
    </row>
    <row r="1700" spans="42:42" x14ac:dyDescent="0.15">
      <c r="AP1700" s="65"/>
    </row>
    <row r="1701" spans="42:42" x14ac:dyDescent="0.15">
      <c r="AP1701" s="65"/>
    </row>
    <row r="1702" spans="42:42" x14ac:dyDescent="0.15">
      <c r="AP1702" s="65"/>
    </row>
    <row r="1703" spans="42:42" x14ac:dyDescent="0.15">
      <c r="AP1703" s="65"/>
    </row>
    <row r="1704" spans="42:42" x14ac:dyDescent="0.15">
      <c r="AP1704" s="65"/>
    </row>
    <row r="1711" spans="42:42" x14ac:dyDescent="0.15">
      <c r="AP1711" s="65"/>
    </row>
    <row r="1712" spans="42:42" x14ac:dyDescent="0.15">
      <c r="AP1712" s="65"/>
    </row>
    <row r="1713" spans="42:42" x14ac:dyDescent="0.15">
      <c r="AP1713" s="65"/>
    </row>
    <row r="1714" spans="42:42" x14ac:dyDescent="0.15">
      <c r="AP1714" s="65"/>
    </row>
    <row r="1716" spans="42:42" x14ac:dyDescent="0.15">
      <c r="AP1716" s="65"/>
    </row>
    <row r="1717" spans="42:42" x14ac:dyDescent="0.15">
      <c r="AP1717" s="65"/>
    </row>
    <row r="1719" spans="42:42" x14ac:dyDescent="0.15">
      <c r="AP1719" s="65"/>
    </row>
    <row r="1720" spans="42:42" x14ac:dyDescent="0.15">
      <c r="AP1720" s="65"/>
    </row>
    <row r="1721" spans="42:42" x14ac:dyDescent="0.15">
      <c r="AP1721" s="62"/>
    </row>
    <row r="1722" spans="42:42" x14ac:dyDescent="0.15">
      <c r="AP1722" s="65"/>
    </row>
    <row r="1723" spans="42:42" x14ac:dyDescent="0.15">
      <c r="AP1723" s="65"/>
    </row>
    <row r="1724" spans="42:42" x14ac:dyDescent="0.15">
      <c r="AP1724" s="65"/>
    </row>
    <row r="1725" spans="42:42" x14ac:dyDescent="0.15">
      <c r="AP1725" s="65"/>
    </row>
    <row r="1726" spans="42:42" x14ac:dyDescent="0.15">
      <c r="AP1726" s="65"/>
    </row>
    <row r="1727" spans="42:42" x14ac:dyDescent="0.15">
      <c r="AP1727" s="65"/>
    </row>
    <row r="1728" spans="42:42" x14ac:dyDescent="0.15">
      <c r="AP1728" s="65"/>
    </row>
    <row r="1729" spans="42:42" x14ac:dyDescent="0.15">
      <c r="AP1729" s="65"/>
    </row>
    <row r="1731" spans="42:42" x14ac:dyDescent="0.15">
      <c r="AP1731" s="65"/>
    </row>
    <row r="1732" spans="42:42" x14ac:dyDescent="0.15">
      <c r="AP1732" s="65"/>
    </row>
    <row r="1734" spans="42:42" x14ac:dyDescent="0.15">
      <c r="AP1734" s="65"/>
    </row>
    <row r="1735" spans="42:42" x14ac:dyDescent="0.15">
      <c r="AP1735" s="65"/>
    </row>
    <row r="1737" spans="42:42" x14ac:dyDescent="0.15">
      <c r="AP1737" s="65"/>
    </row>
    <row r="1738" spans="42:42" x14ac:dyDescent="0.15">
      <c r="AP1738" s="65"/>
    </row>
    <row r="1740" spans="42:42" x14ac:dyDescent="0.15">
      <c r="AP1740" s="65"/>
    </row>
    <row r="1741" spans="42:42" x14ac:dyDescent="0.15">
      <c r="AP1741" s="65"/>
    </row>
    <row r="1742" spans="42:42" x14ac:dyDescent="0.15">
      <c r="AP1742" s="65"/>
    </row>
    <row r="1750" spans="42:42" x14ac:dyDescent="0.15">
      <c r="AP1750" s="65"/>
    </row>
    <row r="1753" spans="42:42" x14ac:dyDescent="0.15">
      <c r="AP1753" s="65"/>
    </row>
    <row r="1754" spans="42:42" x14ac:dyDescent="0.15">
      <c r="AP1754" s="65"/>
    </row>
    <row r="1755" spans="42:42" x14ac:dyDescent="0.15">
      <c r="AP1755" s="65"/>
    </row>
    <row r="1756" spans="42:42" x14ac:dyDescent="0.15">
      <c r="AP1756" s="65"/>
    </row>
    <row r="1757" spans="42:42" x14ac:dyDescent="0.15">
      <c r="AP1757" s="65"/>
    </row>
    <row r="1769" spans="42:42" x14ac:dyDescent="0.15">
      <c r="AP1769" s="62"/>
    </row>
    <row r="1770" spans="42:42" x14ac:dyDescent="0.15">
      <c r="AP1770" s="65"/>
    </row>
    <row r="1771" spans="42:42" x14ac:dyDescent="0.15">
      <c r="AP1771" s="65"/>
    </row>
    <row r="1772" spans="42:42" x14ac:dyDescent="0.15">
      <c r="AP1772" s="65"/>
    </row>
    <row r="1773" spans="42:42" x14ac:dyDescent="0.15">
      <c r="AP1773" s="65"/>
    </row>
    <row r="1774" spans="42:42" x14ac:dyDescent="0.15">
      <c r="AP1774" s="65"/>
    </row>
    <row r="1775" spans="42:42" x14ac:dyDescent="0.15">
      <c r="AP1775" s="65"/>
    </row>
    <row r="1776" spans="42:42" x14ac:dyDescent="0.15">
      <c r="AP1776" s="65"/>
    </row>
    <row r="1777" spans="42:42" x14ac:dyDescent="0.15">
      <c r="AP1777" s="65"/>
    </row>
    <row r="1778" spans="42:42" x14ac:dyDescent="0.15">
      <c r="AP1778" s="65"/>
    </row>
    <row r="1779" spans="42:42" x14ac:dyDescent="0.15">
      <c r="AP1779" s="65"/>
    </row>
    <row r="1780" spans="42:42" x14ac:dyDescent="0.15">
      <c r="AP1780" s="65"/>
    </row>
    <row r="1781" spans="42:42" x14ac:dyDescent="0.15">
      <c r="AP1781" s="65"/>
    </row>
    <row r="1782" spans="42:42" x14ac:dyDescent="0.15">
      <c r="AP1782" s="65"/>
    </row>
    <row r="1783" spans="42:42" x14ac:dyDescent="0.15">
      <c r="AP1783" s="65"/>
    </row>
    <row r="1784" spans="42:42" x14ac:dyDescent="0.15">
      <c r="AP1784" s="65"/>
    </row>
    <row r="1785" spans="42:42" x14ac:dyDescent="0.15">
      <c r="AP1785" s="65"/>
    </row>
    <row r="1786" spans="42:42" x14ac:dyDescent="0.15">
      <c r="AP1786" s="65"/>
    </row>
    <row r="1789" spans="42:42" x14ac:dyDescent="0.15">
      <c r="AP1789" s="62"/>
    </row>
    <row r="1792" spans="42:42" x14ac:dyDescent="0.15">
      <c r="AP1792" s="62"/>
    </row>
    <row r="1795" spans="42:42" x14ac:dyDescent="0.15">
      <c r="AP1795" s="62"/>
    </row>
    <row r="1798" spans="42:42" x14ac:dyDescent="0.15">
      <c r="AP1798" s="62"/>
    </row>
    <row r="1807" spans="42:42" x14ac:dyDescent="0.15">
      <c r="AP1807" s="62"/>
    </row>
    <row r="1810" spans="42:42" x14ac:dyDescent="0.15">
      <c r="AP1810" s="62"/>
    </row>
    <row r="1813" spans="42:42" x14ac:dyDescent="0.15">
      <c r="AP1813" s="62"/>
    </row>
    <row r="1816" spans="42:42" x14ac:dyDescent="0.15">
      <c r="AP1816" s="62"/>
    </row>
    <row r="1817" spans="42:42" x14ac:dyDescent="0.15">
      <c r="AP1817" s="65"/>
    </row>
    <row r="1818" spans="42:42" x14ac:dyDescent="0.15">
      <c r="AP1818" s="65"/>
    </row>
    <row r="1819" spans="42:42" x14ac:dyDescent="0.15">
      <c r="AP1819" s="62"/>
    </row>
    <row r="1827" spans="42:42" x14ac:dyDescent="0.15">
      <c r="AP1827" s="65"/>
    </row>
    <row r="1846" spans="42:42" x14ac:dyDescent="0.15">
      <c r="AP1846" s="62"/>
    </row>
    <row r="1849" spans="42:42" x14ac:dyDescent="0.15">
      <c r="AP1849" s="283"/>
    </row>
    <row r="1852" spans="42:42" x14ac:dyDescent="0.15">
      <c r="AP1852" s="62"/>
    </row>
    <row r="1855" spans="42:42" x14ac:dyDescent="0.15">
      <c r="AP1855" s="62"/>
    </row>
    <row r="1858" spans="42:42" x14ac:dyDescent="0.15">
      <c r="AP1858" s="62"/>
    </row>
    <row r="1864" spans="42:42" x14ac:dyDescent="0.15">
      <c r="AP1864" s="62"/>
    </row>
    <row r="1867" spans="42:42" x14ac:dyDescent="0.15">
      <c r="AP1867" s="62"/>
    </row>
    <row r="1870" spans="42:42" x14ac:dyDescent="0.15">
      <c r="AP1870" s="62"/>
    </row>
    <row r="1871" spans="42:42" x14ac:dyDescent="0.15">
      <c r="AP1871" s="62"/>
    </row>
    <row r="1873" spans="42:42" x14ac:dyDescent="0.15">
      <c r="AP1873" s="62"/>
    </row>
    <row r="1875" spans="42:42" x14ac:dyDescent="0.15">
      <c r="AP1875" s="65"/>
    </row>
    <row r="1876" spans="42:42" x14ac:dyDescent="0.15">
      <c r="AP1876" s="62"/>
    </row>
    <row r="1877" spans="42:42" x14ac:dyDescent="0.15">
      <c r="AP1877" s="65"/>
    </row>
    <row r="1878" spans="42:42" x14ac:dyDescent="0.15">
      <c r="AP1878" s="65"/>
    </row>
    <row r="1879" spans="42:42" x14ac:dyDescent="0.15">
      <c r="AP1879" s="62"/>
    </row>
    <row r="1887" spans="42:42" x14ac:dyDescent="0.15">
      <c r="AP1887" s="65"/>
    </row>
    <row r="1890" spans="42:42" x14ac:dyDescent="0.15">
      <c r="AP1890" s="65"/>
    </row>
    <row r="1891" spans="42:42" x14ac:dyDescent="0.15">
      <c r="AP1891" s="65"/>
    </row>
    <row r="1892" spans="42:42" x14ac:dyDescent="0.15">
      <c r="AP1892" s="65"/>
    </row>
    <row r="1893" spans="42:42" x14ac:dyDescent="0.15">
      <c r="AP1893" s="65"/>
    </row>
    <row r="1894" spans="42:42" x14ac:dyDescent="0.15">
      <c r="AP1894" s="65"/>
    </row>
    <row r="1897" spans="42:42" x14ac:dyDescent="0.15">
      <c r="AP1897" s="65"/>
    </row>
    <row r="1898" spans="42:42" x14ac:dyDescent="0.15">
      <c r="AP1898" s="65"/>
    </row>
    <row r="1899" spans="42:42" x14ac:dyDescent="0.15">
      <c r="AP1899" s="65"/>
    </row>
    <row r="1900" spans="42:42" x14ac:dyDescent="0.15">
      <c r="AP1900" s="65"/>
    </row>
    <row r="1902" spans="42:42" x14ac:dyDescent="0.15">
      <c r="AP1902" s="65"/>
    </row>
    <row r="1903" spans="42:42" x14ac:dyDescent="0.15">
      <c r="AP1903" s="65"/>
    </row>
    <row r="1905" spans="42:42" x14ac:dyDescent="0.15">
      <c r="AP1905" s="65"/>
    </row>
    <row r="1906" spans="42:42" x14ac:dyDescent="0.15">
      <c r="AP1906" s="62"/>
    </row>
    <row r="1908" spans="42:42" x14ac:dyDescent="0.15">
      <c r="AP1908" s="65"/>
    </row>
    <row r="1909" spans="42:42" x14ac:dyDescent="0.15">
      <c r="AP1909" s="65"/>
    </row>
    <row r="1911" spans="42:42" x14ac:dyDescent="0.15">
      <c r="AP1911" s="65"/>
    </row>
    <row r="1912" spans="42:42" x14ac:dyDescent="0.15">
      <c r="AP1912" s="65"/>
    </row>
    <row r="1913" spans="42:42" x14ac:dyDescent="0.15">
      <c r="AP1913" s="65"/>
    </row>
    <row r="1914" spans="42:42" x14ac:dyDescent="0.15">
      <c r="AP1914" s="65"/>
    </row>
    <row r="1915" spans="42:42" x14ac:dyDescent="0.15">
      <c r="AP1915" s="65"/>
    </row>
    <row r="1917" spans="42:42" x14ac:dyDescent="0.15">
      <c r="AP1917" s="65"/>
    </row>
    <row r="1918" spans="42:42" x14ac:dyDescent="0.15">
      <c r="AP1918" s="65"/>
    </row>
    <row r="1920" spans="42:42" x14ac:dyDescent="0.15">
      <c r="AP1920" s="65"/>
    </row>
    <row r="1921" spans="42:42" x14ac:dyDescent="0.15">
      <c r="AP1921" s="65"/>
    </row>
    <row r="1923" spans="42:42" x14ac:dyDescent="0.15">
      <c r="AP1923" s="65"/>
    </row>
    <row r="1924" spans="42:42" x14ac:dyDescent="0.15">
      <c r="AP1924" s="65"/>
    </row>
    <row r="1926" spans="42:42" x14ac:dyDescent="0.15">
      <c r="AP1926" s="65"/>
    </row>
    <row r="1927" spans="42:42" x14ac:dyDescent="0.15">
      <c r="AP1927" s="65"/>
    </row>
    <row r="1929" spans="42:42" x14ac:dyDescent="0.15">
      <c r="AP1929" s="65"/>
    </row>
    <row r="1930" spans="42:42" x14ac:dyDescent="0.15">
      <c r="AP1930" s="65"/>
    </row>
    <row r="1940" spans="42:42" x14ac:dyDescent="0.15">
      <c r="AP1940" s="65"/>
    </row>
    <row r="1942" spans="42:42" x14ac:dyDescent="0.15">
      <c r="AP1942" s="65"/>
    </row>
    <row r="1943" spans="42:42" x14ac:dyDescent="0.15">
      <c r="AP1943" s="65"/>
    </row>
    <row r="1944" spans="42:42" x14ac:dyDescent="0.15">
      <c r="AP1944" s="65"/>
    </row>
    <row r="1945" spans="42:42" x14ac:dyDescent="0.15">
      <c r="AP1945" s="65"/>
    </row>
    <row r="1946" spans="42:42" x14ac:dyDescent="0.15">
      <c r="AP1946" s="65"/>
    </row>
    <row r="1959" spans="42:42" x14ac:dyDescent="0.15">
      <c r="AP1959" s="65"/>
    </row>
    <row r="1960" spans="42:42" x14ac:dyDescent="0.15">
      <c r="AP1960" s="65"/>
    </row>
    <row r="1961" spans="42:42" x14ac:dyDescent="0.15">
      <c r="AP1961" s="65"/>
    </row>
    <row r="1962" spans="42:42" x14ac:dyDescent="0.15">
      <c r="AP1962" s="65"/>
    </row>
    <row r="1963" spans="42:42" x14ac:dyDescent="0.15">
      <c r="AP1963" s="65"/>
    </row>
    <row r="1965" spans="42:42" x14ac:dyDescent="0.15">
      <c r="AP1965" s="65"/>
    </row>
    <row r="1966" spans="42:42" x14ac:dyDescent="0.15">
      <c r="AP1966" s="65"/>
    </row>
    <row r="1968" spans="42:42" x14ac:dyDescent="0.15">
      <c r="AP1968" s="65"/>
    </row>
    <row r="1969" spans="42:42" x14ac:dyDescent="0.15">
      <c r="AP1969" s="65"/>
    </row>
    <row r="1971" spans="42:42" x14ac:dyDescent="0.15">
      <c r="AP1971" s="65"/>
    </row>
    <row r="1972" spans="42:42" x14ac:dyDescent="0.15">
      <c r="AP1972" s="65"/>
    </row>
    <row r="1974" spans="42:42" x14ac:dyDescent="0.15">
      <c r="AP1974" s="65"/>
    </row>
    <row r="1975" spans="42:42" x14ac:dyDescent="0.15">
      <c r="AP1975" s="65"/>
    </row>
    <row r="1976" spans="42:42" x14ac:dyDescent="0.15">
      <c r="AP1976" s="65"/>
    </row>
    <row r="1977" spans="42:42" x14ac:dyDescent="0.15">
      <c r="AP1977" s="65"/>
    </row>
    <row r="1978" spans="42:42" x14ac:dyDescent="0.15">
      <c r="AP1978" s="65"/>
    </row>
    <row r="1979" spans="42:42" x14ac:dyDescent="0.15">
      <c r="AP1979" s="65"/>
    </row>
    <row r="1980" spans="42:42" x14ac:dyDescent="0.15">
      <c r="AP1980" s="65"/>
    </row>
    <row r="1981" spans="42:42" x14ac:dyDescent="0.15">
      <c r="AP1981" s="65"/>
    </row>
    <row r="1983" spans="42:42" x14ac:dyDescent="0.15">
      <c r="AP1983" s="65"/>
    </row>
    <row r="1984" spans="42:42" x14ac:dyDescent="0.15">
      <c r="AP1984" s="65"/>
    </row>
    <row r="2048" spans="42:42" x14ac:dyDescent="0.15">
      <c r="AP2048" s="65"/>
    </row>
    <row r="2049" spans="42:42" x14ac:dyDescent="0.15">
      <c r="AP2049" s="65"/>
    </row>
    <row r="2059" spans="42:42" x14ac:dyDescent="0.15">
      <c r="AP2059" s="65"/>
    </row>
    <row r="2061" spans="42:42" x14ac:dyDescent="0.15">
      <c r="AP2061" s="65"/>
    </row>
    <row r="2062" spans="42:42" x14ac:dyDescent="0.15">
      <c r="AP2062" s="65"/>
    </row>
    <row r="2063" spans="42:42" x14ac:dyDescent="0.15">
      <c r="AP2063" s="65"/>
    </row>
    <row r="2064" spans="42:42" x14ac:dyDescent="0.15">
      <c r="AP2064" s="65"/>
    </row>
    <row r="2065" spans="42:42" x14ac:dyDescent="0.15">
      <c r="AP2065" s="65"/>
    </row>
    <row r="2077" spans="42:42" x14ac:dyDescent="0.15">
      <c r="AP2077" s="65"/>
    </row>
    <row r="2078" spans="42:42" x14ac:dyDescent="0.15">
      <c r="AP2078" s="65"/>
    </row>
    <row r="2083" spans="42:42" x14ac:dyDescent="0.15">
      <c r="AP2083" s="65"/>
    </row>
    <row r="2084" spans="42:42" x14ac:dyDescent="0.15">
      <c r="AP2084" s="65"/>
    </row>
    <row r="2087" spans="42:42" x14ac:dyDescent="0.15">
      <c r="AP2087" s="65"/>
    </row>
    <row r="2088" spans="42:42" x14ac:dyDescent="0.15">
      <c r="AP2088" s="65"/>
    </row>
    <row r="2089" spans="42:42" x14ac:dyDescent="0.15">
      <c r="AP2089" s="65"/>
    </row>
    <row r="2090" spans="42:42" x14ac:dyDescent="0.15">
      <c r="AP2090" s="65"/>
    </row>
    <row r="2091" spans="42:42" x14ac:dyDescent="0.15">
      <c r="AP2091" s="65"/>
    </row>
    <row r="2092" spans="42:42" x14ac:dyDescent="0.15">
      <c r="AP2092" s="65"/>
    </row>
    <row r="2093" spans="42:42" x14ac:dyDescent="0.15">
      <c r="AP2093" s="65"/>
    </row>
    <row r="2094" spans="42:42" x14ac:dyDescent="0.15">
      <c r="AP2094" s="65"/>
    </row>
    <row r="2096" spans="42:42" x14ac:dyDescent="0.15">
      <c r="AP2096" s="65"/>
    </row>
    <row r="2097" spans="42:42" x14ac:dyDescent="0.15">
      <c r="AP2097" s="65"/>
    </row>
    <row r="2099" spans="42:42" x14ac:dyDescent="0.15">
      <c r="AP2099" s="65"/>
    </row>
    <row r="2100" spans="42:42" x14ac:dyDescent="0.15">
      <c r="AP2100" s="65"/>
    </row>
    <row r="2102" spans="42:42" x14ac:dyDescent="0.15">
      <c r="AP2102" s="65"/>
    </row>
    <row r="2103" spans="42:42" x14ac:dyDescent="0.15">
      <c r="AP2103" s="65"/>
    </row>
    <row r="2104" spans="42:42" x14ac:dyDescent="0.15">
      <c r="AP2104" s="65"/>
    </row>
    <row r="2105" spans="42:42" x14ac:dyDescent="0.15">
      <c r="AP2105" s="65"/>
    </row>
    <row r="2106" spans="42:42" x14ac:dyDescent="0.15">
      <c r="AP2106" s="65"/>
    </row>
    <row r="2107" spans="42:42" x14ac:dyDescent="0.15">
      <c r="AP2107" s="65"/>
    </row>
    <row r="2108" spans="42:42" x14ac:dyDescent="0.15">
      <c r="AP2108" s="65"/>
    </row>
    <row r="2109" spans="42:42" x14ac:dyDescent="0.15">
      <c r="AP2109" s="65"/>
    </row>
    <row r="2111" spans="42:42" x14ac:dyDescent="0.15">
      <c r="AP2111" s="65"/>
    </row>
    <row r="2112" spans="42:42" x14ac:dyDescent="0.15">
      <c r="AP2112" s="65"/>
    </row>
    <row r="2114" spans="42:42" x14ac:dyDescent="0.15">
      <c r="AP2114" s="65"/>
    </row>
    <row r="2115" spans="42:42" x14ac:dyDescent="0.15">
      <c r="AP2115" s="65"/>
    </row>
    <row r="2117" spans="42:42" x14ac:dyDescent="0.15">
      <c r="AP2117" s="65"/>
    </row>
    <row r="2118" spans="42:42" x14ac:dyDescent="0.15">
      <c r="AP2118" s="65"/>
    </row>
    <row r="2120" spans="42:42" x14ac:dyDescent="0.15">
      <c r="AP2120" s="65"/>
    </row>
    <row r="2121" spans="42:42" x14ac:dyDescent="0.15">
      <c r="AP2121" s="65"/>
    </row>
    <row r="2130" spans="42:42" x14ac:dyDescent="0.15">
      <c r="AP2130" s="65"/>
    </row>
    <row r="2131" spans="42:42" x14ac:dyDescent="0.15">
      <c r="AP2131" s="65"/>
    </row>
    <row r="2133" spans="42:42" x14ac:dyDescent="0.15">
      <c r="AP2133" s="65"/>
    </row>
    <row r="2164" spans="42:42" x14ac:dyDescent="0.15">
      <c r="AP2164" s="65"/>
    </row>
    <row r="2175" spans="42:42" x14ac:dyDescent="0.15">
      <c r="AP2175" s="65"/>
    </row>
    <row r="2181" spans="42:42" x14ac:dyDescent="0.15">
      <c r="AP2181" s="65"/>
    </row>
    <row r="2182" spans="42:42" x14ac:dyDescent="0.15">
      <c r="AP2182" s="65"/>
    </row>
    <row r="2204" spans="42:42" x14ac:dyDescent="0.15">
      <c r="AP2204" s="741"/>
    </row>
    <row r="2205" spans="42:42" x14ac:dyDescent="0.15">
      <c r="AP2205" s="283"/>
    </row>
    <row r="2206" spans="42:42" x14ac:dyDescent="0.15">
      <c r="AP2206" s="741"/>
    </row>
    <row r="2245" spans="42:42" x14ac:dyDescent="0.15">
      <c r="AP2245" s="741"/>
    </row>
    <row r="2251" spans="42:42" x14ac:dyDescent="0.15">
      <c r="AP2251" s="741"/>
    </row>
    <row r="2252" spans="42:42" x14ac:dyDescent="0.15">
      <c r="AP2252" s="65"/>
    </row>
    <row r="2253" spans="42:42" x14ac:dyDescent="0.15">
      <c r="AP2253" s="65"/>
    </row>
    <row r="2255" spans="42:42" x14ac:dyDescent="0.15">
      <c r="AP2255" s="741"/>
    </row>
    <row r="2256" spans="42:42" x14ac:dyDescent="0.15">
      <c r="AP2256" s="741"/>
    </row>
    <row r="2257" spans="42:42" x14ac:dyDescent="0.15">
      <c r="AP2257" s="741"/>
    </row>
    <row r="2258" spans="42:42" x14ac:dyDescent="0.15">
      <c r="AP2258" s="741"/>
    </row>
    <row r="2259" spans="42:42" x14ac:dyDescent="0.15">
      <c r="AP2259" s="741"/>
    </row>
    <row r="2260" spans="42:42" x14ac:dyDescent="0.15">
      <c r="AP2260" s="741"/>
    </row>
    <row r="2261" spans="42:42" x14ac:dyDescent="0.15">
      <c r="AP2261" s="741"/>
    </row>
    <row r="2262" spans="42:42" x14ac:dyDescent="0.15">
      <c r="AP2262" s="741"/>
    </row>
    <row r="2263" spans="42:42" x14ac:dyDescent="0.15">
      <c r="AP2263" s="741"/>
    </row>
    <row r="2264" spans="42:42" x14ac:dyDescent="0.15">
      <c r="AP2264" s="741"/>
    </row>
    <row r="2265" spans="42:42" x14ac:dyDescent="0.15">
      <c r="AP2265" s="741"/>
    </row>
    <row r="2266" spans="42:42" x14ac:dyDescent="0.15">
      <c r="AP2266" s="738"/>
    </row>
    <row r="2281" spans="42:42" x14ac:dyDescent="0.15">
      <c r="AP2281" s="743"/>
    </row>
    <row r="2282" spans="42:42" x14ac:dyDescent="0.15">
      <c r="AP2282" s="743"/>
    </row>
    <row r="2283" spans="42:42" x14ac:dyDescent="0.15">
      <c r="AP2283" s="743"/>
    </row>
    <row r="2284" spans="42:42" x14ac:dyDescent="0.15">
      <c r="AP2284" s="743"/>
    </row>
    <row r="2285" spans="42:42" x14ac:dyDescent="0.15">
      <c r="AP2285" s="743"/>
    </row>
    <row r="2286" spans="42:42" x14ac:dyDescent="0.15">
      <c r="AP2286" s="743"/>
    </row>
    <row r="2287" spans="42:42" x14ac:dyDescent="0.15">
      <c r="AP2287" s="743"/>
    </row>
    <row r="2288" spans="42:42" x14ac:dyDescent="0.15">
      <c r="AP2288" s="743"/>
    </row>
    <row r="2289" spans="42:42" x14ac:dyDescent="0.15">
      <c r="AP2289" s="743"/>
    </row>
    <row r="2315" spans="42:42" x14ac:dyDescent="0.15">
      <c r="AP2315" s="741"/>
    </row>
    <row r="2329" spans="42:42" x14ac:dyDescent="0.15">
      <c r="AP2329" s="283"/>
    </row>
    <row r="2330" spans="42:42" x14ac:dyDescent="0.15">
      <c r="AP2330" s="283"/>
    </row>
    <row r="2331" spans="42:42" x14ac:dyDescent="0.15">
      <c r="AP2331" s="283"/>
    </row>
    <row r="2332" spans="42:42" x14ac:dyDescent="0.15">
      <c r="AP2332" s="738"/>
    </row>
    <row r="2333" spans="42:42" x14ac:dyDescent="0.15">
      <c r="AP2333" s="738"/>
    </row>
    <row r="2334" spans="42:42" x14ac:dyDescent="0.15">
      <c r="AP2334" s="738"/>
    </row>
    <row r="2351" spans="42:42" x14ac:dyDescent="0.15">
      <c r="AP2351" s="744"/>
    </row>
    <row r="2352" spans="42:42" x14ac:dyDescent="0.15">
      <c r="AP2352" s="744"/>
    </row>
    <row r="2353" spans="42:42" x14ac:dyDescent="0.15">
      <c r="AP2353" s="283"/>
    </row>
    <row r="2354" spans="42:42" x14ac:dyDescent="0.15">
      <c r="AP2354" s="283"/>
    </row>
    <row r="2355" spans="42:42" x14ac:dyDescent="0.15">
      <c r="AP2355" s="283"/>
    </row>
    <row r="2356" spans="42:42" x14ac:dyDescent="0.15">
      <c r="AP2356" s="283"/>
    </row>
    <row r="2357" spans="42:42" x14ac:dyDescent="0.15">
      <c r="AP2357" s="283"/>
    </row>
    <row r="2358" spans="42:42" x14ac:dyDescent="0.15">
      <c r="AP2358" s="283"/>
    </row>
    <row r="2359" spans="42:42" x14ac:dyDescent="0.15">
      <c r="AP2359" s="283"/>
    </row>
    <row r="2360" spans="42:42" x14ac:dyDescent="0.15">
      <c r="AP2360" s="283"/>
    </row>
  </sheetData>
  <mergeCells count="6">
    <mergeCell ref="B1:C1"/>
    <mergeCell ref="K1:K2"/>
    <mergeCell ref="M1:M2"/>
    <mergeCell ref="B191:C191"/>
    <mergeCell ref="K191:K192"/>
    <mergeCell ref="M191:M192"/>
  </mergeCells>
  <phoneticPr fontId="4"/>
  <pageMargins left="0.70866141732283472" right="0.70866141732283472" top="0.19685039370078741" bottom="0.19685039370078741" header="0.31496062992125984" footer="0.31496062992125984"/>
  <pageSetup paperSize="8" scale="90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963"/>
  <sheetViews>
    <sheetView showGridLines="0" zoomScaleNormal="100" workbookViewId="0">
      <pane xSplit="4" ySplit="4" topLeftCell="F278" activePane="bottomRight" state="frozen"/>
      <selection activeCell="G304" sqref="G304"/>
      <selection pane="topRight" activeCell="G304" sqref="G304"/>
      <selection pane="bottomLeft" activeCell="G304" sqref="G304"/>
      <selection pane="bottomRight" activeCell="G304" sqref="G304"/>
    </sheetView>
  </sheetViews>
  <sheetFormatPr defaultColWidth="9" defaultRowHeight="14.25" x14ac:dyDescent="0.15"/>
  <cols>
    <col min="1" max="1" width="9" style="1170"/>
    <col min="2" max="2" width="18.5" style="275" customWidth="1"/>
    <col min="3" max="3" width="11.375" style="1170" customWidth="1"/>
    <col min="4" max="4" width="15.25" style="1181" customWidth="1"/>
    <col min="5" max="9" width="13.75" style="1171" customWidth="1"/>
    <col min="10" max="10" width="13.75" style="293" customWidth="1"/>
    <col min="11" max="11" width="13.75" style="1172" customWidth="1"/>
    <col min="12" max="13" width="13.75" style="1171" customWidth="1"/>
    <col min="14" max="15" width="13.75" style="1174" customWidth="1"/>
    <col min="16" max="16" width="13.75" style="1170" customWidth="1"/>
    <col min="17" max="17" width="6.125" style="2" customWidth="1"/>
    <col min="18" max="18" width="2.25" style="2" customWidth="1"/>
    <col min="19" max="19" width="2.25" style="6" customWidth="1"/>
    <col min="20" max="20" width="6.125" style="780" customWidth="1"/>
    <col min="21" max="21" width="14.875" style="755" customWidth="1"/>
    <col min="22" max="24" width="3.75" style="757" customWidth="1"/>
    <col min="25" max="25" width="6.125" style="758" customWidth="1"/>
    <col min="26" max="26" width="12.375" style="1569" customWidth="1"/>
    <col min="27" max="30" width="4.125" style="1569" customWidth="1"/>
    <col min="31" max="31" width="6.125" style="758" customWidth="1"/>
    <col min="32" max="32" width="8.875" style="1179" customWidth="1"/>
    <col min="33" max="33" width="10.625" style="1180" customWidth="1"/>
    <col min="34" max="39" width="9" style="1180"/>
    <col min="40" max="16384" width="9" style="1170"/>
  </cols>
  <sheetData>
    <row r="1" spans="2:32" ht="18.75" x14ac:dyDescent="0.15">
      <c r="B1" s="1701" t="s">
        <v>310</v>
      </c>
      <c r="C1" s="1702"/>
      <c r="D1" s="1701" t="s">
        <v>319</v>
      </c>
      <c r="E1" s="1342"/>
      <c r="F1" s="1342"/>
      <c r="H1" s="1692"/>
      <c r="I1" s="1692" t="s">
        <v>312</v>
      </c>
      <c r="J1" s="2432" t="s">
        <v>311</v>
      </c>
      <c r="K1" s="1693" t="s">
        <v>313</v>
      </c>
      <c r="L1" s="2432" t="s">
        <v>314</v>
      </c>
      <c r="M1" s="1694" t="s">
        <v>317</v>
      </c>
      <c r="N1" s="2432" t="s">
        <v>315</v>
      </c>
    </row>
    <row r="2" spans="2:32" ht="17.25" customHeight="1" thickBot="1" x14ac:dyDescent="0.2">
      <c r="B2" s="1564" t="s">
        <v>0</v>
      </c>
      <c r="H2" s="586"/>
      <c r="I2" s="586"/>
      <c r="J2" s="2433"/>
      <c r="K2" s="493"/>
      <c r="L2" s="2433"/>
      <c r="M2" s="586"/>
      <c r="N2" s="2433"/>
      <c r="P2" s="1360" t="s">
        <v>265</v>
      </c>
    </row>
    <row r="3" spans="2:32" s="75" customFormat="1" ht="17.25" customHeight="1" thickBot="1" x14ac:dyDescent="0.2">
      <c r="B3" s="1550"/>
      <c r="C3" s="1551"/>
      <c r="D3" s="1552" t="s">
        <v>1</v>
      </c>
      <c r="E3" s="1553" t="s">
        <v>2</v>
      </c>
      <c r="F3" s="1554" t="s">
        <v>3</v>
      </c>
      <c r="G3" s="1554" t="s">
        <v>4</v>
      </c>
      <c r="H3" s="1554" t="s">
        <v>5</v>
      </c>
      <c r="I3" s="1554" t="s">
        <v>6</v>
      </c>
      <c r="J3" s="1554" t="s">
        <v>7</v>
      </c>
      <c r="K3" s="1554" t="s">
        <v>8</v>
      </c>
      <c r="L3" s="1554" t="s">
        <v>9</v>
      </c>
      <c r="M3" s="1554" t="s">
        <v>10</v>
      </c>
      <c r="N3" s="1554" t="s">
        <v>11</v>
      </c>
      <c r="O3" s="1554" t="s">
        <v>12</v>
      </c>
      <c r="P3" s="1555" t="s">
        <v>13</v>
      </c>
      <c r="Q3" s="20"/>
      <c r="R3" s="20"/>
      <c r="S3" s="6"/>
      <c r="T3" s="781"/>
      <c r="U3" s="759"/>
      <c r="V3" s="757"/>
      <c r="W3" s="757"/>
      <c r="X3" s="757"/>
      <c r="Y3" s="812"/>
      <c r="Z3" s="1570"/>
      <c r="AA3" s="1570"/>
      <c r="AB3" s="1570"/>
      <c r="AC3" s="1570"/>
      <c r="AD3" s="1570"/>
      <c r="AE3" s="812"/>
      <c r="AF3" s="1185"/>
    </row>
    <row r="4" spans="2:32" s="294" customFormat="1" ht="17.25" customHeight="1" thickBot="1" x14ac:dyDescent="0.2">
      <c r="B4" s="286" t="s">
        <v>237</v>
      </c>
      <c r="C4" s="1471" t="s">
        <v>283</v>
      </c>
      <c r="D4" s="287"/>
      <c r="E4" s="288">
        <v>19</v>
      </c>
      <c r="F4" s="289">
        <v>20</v>
      </c>
      <c r="G4" s="289">
        <v>22</v>
      </c>
      <c r="H4" s="289">
        <v>21</v>
      </c>
      <c r="I4" s="289">
        <v>21</v>
      </c>
      <c r="J4" s="289">
        <v>21</v>
      </c>
      <c r="K4" s="290">
        <v>21</v>
      </c>
      <c r="L4" s="289">
        <v>21</v>
      </c>
      <c r="M4" s="289">
        <v>21</v>
      </c>
      <c r="N4" s="289">
        <v>22</v>
      </c>
      <c r="O4" s="289">
        <v>21</v>
      </c>
      <c r="P4" s="291">
        <v>21</v>
      </c>
      <c r="Q4" s="20"/>
      <c r="R4" s="20"/>
      <c r="S4" s="6"/>
      <c r="T4" s="781"/>
      <c r="U4" s="759"/>
      <c r="V4" s="757"/>
      <c r="W4" s="757"/>
      <c r="X4" s="757"/>
      <c r="Y4" s="812"/>
      <c r="Z4" s="1570"/>
      <c r="AA4" s="1570"/>
      <c r="AB4" s="1570"/>
      <c r="AC4" s="1570"/>
      <c r="AD4" s="1570"/>
      <c r="AE4" s="812"/>
      <c r="AF4" s="1185"/>
    </row>
    <row r="5" spans="2:32" s="275" customFormat="1" ht="17.25" customHeight="1" x14ac:dyDescent="0.15">
      <c r="B5" s="1186" t="s">
        <v>14</v>
      </c>
      <c r="C5" s="1468" t="s">
        <v>243</v>
      </c>
      <c r="D5" s="1464">
        <f>SUM(E5:P5)</f>
        <v>1304609</v>
      </c>
      <c r="E5" s="1188">
        <v>107259</v>
      </c>
      <c r="F5" s="1189">
        <v>107559</v>
      </c>
      <c r="G5" s="1189">
        <v>104779</v>
      </c>
      <c r="H5" s="1189">
        <v>110251</v>
      </c>
      <c r="I5" s="1189">
        <v>111515</v>
      </c>
      <c r="J5" s="1189">
        <v>107359</v>
      </c>
      <c r="K5" s="1189">
        <v>105846</v>
      </c>
      <c r="L5" s="1189">
        <v>111428</v>
      </c>
      <c r="M5" s="1189">
        <v>106401</v>
      </c>
      <c r="N5" s="1189">
        <v>117372</v>
      </c>
      <c r="O5" s="1189">
        <v>108005</v>
      </c>
      <c r="P5" s="1190">
        <v>106835</v>
      </c>
      <c r="Q5" s="2"/>
      <c r="R5" s="2"/>
      <c r="S5" s="6"/>
      <c r="T5" s="780"/>
      <c r="U5" s="755"/>
      <c r="V5" s="757"/>
      <c r="W5" s="757"/>
      <c r="X5" s="757"/>
      <c r="Y5" s="758"/>
      <c r="Z5" s="1569"/>
      <c r="AA5" s="1569"/>
      <c r="AB5" s="1569"/>
      <c r="AC5" s="1569"/>
      <c r="AD5" s="1569"/>
      <c r="AE5" s="758"/>
      <c r="AF5" s="1179"/>
    </row>
    <row r="6" spans="2:32" s="275" customFormat="1" ht="17.25" customHeight="1" x14ac:dyDescent="0.15">
      <c r="B6" s="1191" t="s">
        <v>14</v>
      </c>
      <c r="C6" s="1469" t="s">
        <v>244</v>
      </c>
      <c r="D6" s="1465">
        <f>SUM(E6:P6)</f>
        <v>393406079</v>
      </c>
      <c r="E6" s="1194">
        <v>26779744</v>
      </c>
      <c r="F6" s="1195">
        <v>28529102</v>
      </c>
      <c r="G6" s="1195">
        <v>32018623</v>
      </c>
      <c r="H6" s="1195">
        <v>35363303</v>
      </c>
      <c r="I6" s="1195">
        <v>34848334</v>
      </c>
      <c r="J6" s="1195">
        <v>30314975</v>
      </c>
      <c r="K6" s="1195">
        <v>30197085</v>
      </c>
      <c r="L6" s="1195">
        <v>34543173</v>
      </c>
      <c r="M6" s="1195">
        <v>34420332</v>
      </c>
      <c r="N6" s="1195">
        <v>35532227</v>
      </c>
      <c r="O6" s="1195">
        <v>33094741</v>
      </c>
      <c r="P6" s="1196">
        <v>37764440</v>
      </c>
      <c r="Q6" s="20"/>
      <c r="R6" s="20"/>
      <c r="S6" s="6"/>
      <c r="T6" s="781"/>
      <c r="U6" s="759"/>
      <c r="V6" s="757"/>
      <c r="W6" s="757"/>
      <c r="X6" s="757"/>
      <c r="Y6" s="812"/>
      <c r="Z6" s="1570"/>
      <c r="AA6" s="1570"/>
      <c r="AB6" s="1570"/>
      <c r="AC6" s="1570"/>
      <c r="AD6" s="1570"/>
      <c r="AE6" s="812"/>
      <c r="AF6" s="1185"/>
    </row>
    <row r="7" spans="2:32" s="275" customFormat="1" ht="17.25" customHeight="1" thickBot="1" x14ac:dyDescent="0.2">
      <c r="B7" s="1197" t="s">
        <v>14</v>
      </c>
      <c r="C7" s="1470" t="s">
        <v>110</v>
      </c>
      <c r="D7" s="1466">
        <f>D6/D5</f>
        <v>301.55094668210933</v>
      </c>
      <c r="E7" s="1199">
        <v>250</v>
      </c>
      <c r="F7" s="1200">
        <v>265</v>
      </c>
      <c r="G7" s="1200">
        <v>306</v>
      </c>
      <c r="H7" s="1200">
        <v>321</v>
      </c>
      <c r="I7" s="1200">
        <v>312</v>
      </c>
      <c r="J7" s="1200">
        <v>282</v>
      </c>
      <c r="K7" s="1200">
        <v>285</v>
      </c>
      <c r="L7" s="1200">
        <v>310</v>
      </c>
      <c r="M7" s="1200">
        <v>323</v>
      </c>
      <c r="N7" s="1200">
        <v>303</v>
      </c>
      <c r="O7" s="1200">
        <v>306</v>
      </c>
      <c r="P7" s="1201">
        <v>353</v>
      </c>
      <c r="Q7" s="20"/>
      <c r="R7" s="20"/>
      <c r="S7" s="6"/>
      <c r="T7" s="781"/>
      <c r="U7" s="759"/>
      <c r="V7" s="757"/>
      <c r="W7" s="757"/>
      <c r="X7" s="757"/>
      <c r="Y7" s="812"/>
      <c r="Z7" s="1570"/>
      <c r="AA7" s="1570"/>
      <c r="AB7" s="1570"/>
      <c r="AC7" s="1570"/>
      <c r="AD7" s="1570"/>
      <c r="AE7" s="812"/>
      <c r="AF7" s="1185"/>
    </row>
    <row r="8" spans="2:32" ht="17.25" customHeight="1" x14ac:dyDescent="0.15">
      <c r="B8" s="1202" t="s">
        <v>16</v>
      </c>
      <c r="C8" s="1203" t="s">
        <v>239</v>
      </c>
      <c r="D8" s="1467">
        <f>SUM(E8:P8)</f>
        <v>97649</v>
      </c>
      <c r="E8" s="1204">
        <v>9564</v>
      </c>
      <c r="F8" s="1205">
        <v>8462</v>
      </c>
      <c r="G8" s="1205">
        <v>8100</v>
      </c>
      <c r="H8" s="1205">
        <v>8026</v>
      </c>
      <c r="I8" s="1205">
        <v>7289</v>
      </c>
      <c r="J8" s="1206">
        <v>6521</v>
      </c>
      <c r="K8" s="1207">
        <v>6918</v>
      </c>
      <c r="L8" s="1205">
        <v>6242</v>
      </c>
      <c r="M8" s="1205">
        <v>6974</v>
      </c>
      <c r="N8" s="1205">
        <v>10046</v>
      </c>
      <c r="O8" s="1205">
        <v>9716</v>
      </c>
      <c r="P8" s="1208">
        <v>9791</v>
      </c>
      <c r="Q8" s="20"/>
      <c r="R8" s="20"/>
      <c r="T8" s="781"/>
      <c r="U8" s="759"/>
      <c r="Y8" s="812"/>
      <c r="Z8" s="1570"/>
      <c r="AA8" s="1570"/>
      <c r="AB8" s="1570"/>
      <c r="AC8" s="1570"/>
      <c r="AD8" s="1570"/>
      <c r="AE8" s="812"/>
      <c r="AF8" s="1185"/>
    </row>
    <row r="9" spans="2:32" ht="17.25" customHeight="1" x14ac:dyDescent="0.15">
      <c r="B9" s="1210" t="s">
        <v>16</v>
      </c>
      <c r="C9" s="1211" t="s">
        <v>15</v>
      </c>
      <c r="D9" s="1212">
        <f>SUM(E9:P9)</f>
        <v>10940875</v>
      </c>
      <c r="E9" s="1213">
        <v>731628</v>
      </c>
      <c r="F9" s="1214">
        <v>769848</v>
      </c>
      <c r="G9" s="1214">
        <v>846867</v>
      </c>
      <c r="H9" s="1214">
        <v>1066290</v>
      </c>
      <c r="I9" s="1214">
        <v>1009040</v>
      </c>
      <c r="J9" s="1215">
        <v>597539</v>
      </c>
      <c r="K9" s="1216">
        <v>612886</v>
      </c>
      <c r="L9" s="1214">
        <v>775608</v>
      </c>
      <c r="M9" s="1214">
        <v>1018665</v>
      </c>
      <c r="N9" s="1214">
        <v>1201541</v>
      </c>
      <c r="O9" s="1214">
        <v>1140570</v>
      </c>
      <c r="P9" s="1217">
        <v>1170393</v>
      </c>
      <c r="Q9" s="20"/>
      <c r="R9" s="20"/>
      <c r="T9" s="781"/>
      <c r="U9" s="759"/>
      <c r="Y9" s="812"/>
      <c r="Z9" s="1570"/>
      <c r="AA9" s="1570"/>
      <c r="AB9" s="1570"/>
      <c r="AC9" s="1570"/>
      <c r="AD9" s="1570"/>
      <c r="AE9" s="812"/>
      <c r="AF9" s="1185"/>
    </row>
    <row r="10" spans="2:32" ht="17.25" customHeight="1" x14ac:dyDescent="0.15">
      <c r="B10" s="1218" t="s">
        <v>16</v>
      </c>
      <c r="C10" s="1219" t="s">
        <v>240</v>
      </c>
      <c r="D10" s="1220">
        <f>D9/D8</f>
        <v>112.04287806326742</v>
      </c>
      <c r="E10" s="1221">
        <v>76</v>
      </c>
      <c r="F10" s="1222">
        <v>91</v>
      </c>
      <c r="G10" s="1222">
        <v>105</v>
      </c>
      <c r="H10" s="1222">
        <v>133</v>
      </c>
      <c r="I10" s="1222">
        <v>138</v>
      </c>
      <c r="J10" s="1223">
        <v>92</v>
      </c>
      <c r="K10" s="1222">
        <v>89</v>
      </c>
      <c r="L10" s="1222">
        <v>124</v>
      </c>
      <c r="M10" s="1222">
        <v>146</v>
      </c>
      <c r="N10" s="1222">
        <v>120</v>
      </c>
      <c r="O10" s="1222">
        <v>117</v>
      </c>
      <c r="P10" s="1224">
        <v>120</v>
      </c>
      <c r="Q10" s="20"/>
      <c r="R10" s="20"/>
      <c r="T10" s="781"/>
      <c r="U10" s="759"/>
      <c r="Y10" s="812"/>
      <c r="Z10" s="1570"/>
      <c r="AA10" s="1570"/>
      <c r="AB10" s="1570"/>
      <c r="AC10" s="1570"/>
      <c r="AD10" s="1570"/>
      <c r="AE10" s="812"/>
      <c r="AF10" s="1185"/>
    </row>
    <row r="11" spans="2:32" ht="17.25" customHeight="1" x14ac:dyDescent="0.15">
      <c r="B11" s="1225" t="s">
        <v>17</v>
      </c>
      <c r="C11" s="1226" t="s">
        <v>239</v>
      </c>
      <c r="D11" s="1227">
        <f>SUM(E11:P11)</f>
        <v>75272</v>
      </c>
      <c r="E11" s="1228">
        <v>5993</v>
      </c>
      <c r="F11" s="1229">
        <v>5499</v>
      </c>
      <c r="G11" s="1229">
        <v>5680</v>
      </c>
      <c r="H11" s="1229">
        <v>6357</v>
      </c>
      <c r="I11" s="1229">
        <v>6822</v>
      </c>
      <c r="J11" s="1230">
        <v>5240</v>
      </c>
      <c r="K11" s="1231">
        <v>5059</v>
      </c>
      <c r="L11" s="1229">
        <v>6333</v>
      </c>
      <c r="M11" s="1229">
        <v>6456</v>
      </c>
      <c r="N11" s="1229">
        <v>8253</v>
      </c>
      <c r="O11" s="1229">
        <v>6694</v>
      </c>
      <c r="P11" s="1232">
        <v>6886</v>
      </c>
      <c r="Q11" s="20"/>
      <c r="R11" s="20"/>
      <c r="T11" s="781"/>
      <c r="U11" s="759"/>
      <c r="Y11" s="812"/>
      <c r="Z11" s="1570"/>
      <c r="AA11" s="1570"/>
      <c r="AB11" s="1570"/>
      <c r="AC11" s="1570"/>
      <c r="AD11" s="1570"/>
      <c r="AE11" s="812"/>
      <c r="AF11" s="1185"/>
    </row>
    <row r="12" spans="2:32" ht="17.25" customHeight="1" x14ac:dyDescent="0.15">
      <c r="B12" s="1210" t="s">
        <v>17</v>
      </c>
      <c r="C12" s="1211" t="s">
        <v>15</v>
      </c>
      <c r="D12" s="1212">
        <f>SUM(E12:P12)</f>
        <v>12801694</v>
      </c>
      <c r="E12" s="1213">
        <v>708631</v>
      </c>
      <c r="F12" s="1214">
        <v>750572</v>
      </c>
      <c r="G12" s="1214">
        <v>1140100</v>
      </c>
      <c r="H12" s="1214">
        <v>1736941</v>
      </c>
      <c r="I12" s="1214">
        <v>1496313</v>
      </c>
      <c r="J12" s="1215">
        <v>1182215</v>
      </c>
      <c r="K12" s="1216">
        <v>915624</v>
      </c>
      <c r="L12" s="1214">
        <v>755115</v>
      </c>
      <c r="M12" s="1214">
        <v>912839</v>
      </c>
      <c r="N12" s="1214">
        <v>948419</v>
      </c>
      <c r="O12" s="1214">
        <v>1010657</v>
      </c>
      <c r="P12" s="1217">
        <v>1244268</v>
      </c>
    </row>
    <row r="13" spans="2:32" ht="17.25" customHeight="1" x14ac:dyDescent="0.15">
      <c r="B13" s="1218" t="s">
        <v>17</v>
      </c>
      <c r="C13" s="1219" t="s">
        <v>240</v>
      </c>
      <c r="D13" s="1220">
        <f>D12/D11</f>
        <v>170.07245722180892</v>
      </c>
      <c r="E13" s="1221">
        <v>118</v>
      </c>
      <c r="F13" s="1222">
        <v>136</v>
      </c>
      <c r="G13" s="1222">
        <v>201</v>
      </c>
      <c r="H13" s="1222">
        <v>273</v>
      </c>
      <c r="I13" s="1222">
        <v>219</v>
      </c>
      <c r="J13" s="1223">
        <v>226</v>
      </c>
      <c r="K13" s="1222">
        <v>181</v>
      </c>
      <c r="L13" s="1222">
        <v>119</v>
      </c>
      <c r="M13" s="1222">
        <v>141</v>
      </c>
      <c r="N13" s="1222">
        <v>115</v>
      </c>
      <c r="O13" s="1222">
        <v>151</v>
      </c>
      <c r="P13" s="1224">
        <v>181</v>
      </c>
    </row>
    <row r="14" spans="2:32" ht="17.25" customHeight="1" x14ac:dyDescent="0.15">
      <c r="B14" s="1225" t="s">
        <v>18</v>
      </c>
      <c r="C14" s="1226" t="s">
        <v>239</v>
      </c>
      <c r="D14" s="1233">
        <f>SUM(E14:P14)</f>
        <v>5364</v>
      </c>
      <c r="E14" s="1234">
        <v>488</v>
      </c>
      <c r="F14" s="1235">
        <v>521</v>
      </c>
      <c r="G14" s="1235">
        <v>461</v>
      </c>
      <c r="H14" s="1235">
        <v>504</v>
      </c>
      <c r="I14" s="1235">
        <v>384</v>
      </c>
      <c r="J14" s="1236">
        <v>300</v>
      </c>
      <c r="K14" s="1237">
        <v>243</v>
      </c>
      <c r="L14" s="1235">
        <v>217</v>
      </c>
      <c r="M14" s="1235">
        <v>354</v>
      </c>
      <c r="N14" s="1235">
        <v>525</v>
      </c>
      <c r="O14" s="1235">
        <v>671</v>
      </c>
      <c r="P14" s="1238">
        <v>696</v>
      </c>
    </row>
    <row r="15" spans="2:32" ht="17.25" customHeight="1" x14ac:dyDescent="0.15">
      <c r="B15" s="1210" t="s">
        <v>18</v>
      </c>
      <c r="C15" s="1211" t="s">
        <v>15</v>
      </c>
      <c r="D15" s="1212">
        <f>SUM(E15:P15)</f>
        <v>2100731</v>
      </c>
      <c r="E15" s="1213">
        <v>177940</v>
      </c>
      <c r="F15" s="1214">
        <v>193801</v>
      </c>
      <c r="G15" s="1214">
        <v>173938</v>
      </c>
      <c r="H15" s="1214">
        <v>190850</v>
      </c>
      <c r="I15" s="1214">
        <v>161047</v>
      </c>
      <c r="J15" s="1215">
        <v>136764</v>
      </c>
      <c r="K15" s="1216">
        <v>99327</v>
      </c>
      <c r="L15" s="1214">
        <v>91093</v>
      </c>
      <c r="M15" s="1214">
        <v>135548</v>
      </c>
      <c r="N15" s="1214">
        <v>193013</v>
      </c>
      <c r="O15" s="1214">
        <v>225498</v>
      </c>
      <c r="P15" s="1217">
        <v>321912</v>
      </c>
    </row>
    <row r="16" spans="2:32" ht="17.25" customHeight="1" x14ac:dyDescent="0.15">
      <c r="B16" s="1218" t="s">
        <v>18</v>
      </c>
      <c r="C16" s="1219" t="s">
        <v>240</v>
      </c>
      <c r="D16" s="1220">
        <f>D15/D14</f>
        <v>391.63516032811333</v>
      </c>
      <c r="E16" s="1221">
        <v>364</v>
      </c>
      <c r="F16" s="1222">
        <v>372</v>
      </c>
      <c r="G16" s="1222">
        <v>378</v>
      </c>
      <c r="H16" s="1222">
        <v>379</v>
      </c>
      <c r="I16" s="1222">
        <v>419</v>
      </c>
      <c r="J16" s="1223">
        <v>456</v>
      </c>
      <c r="K16" s="1222">
        <v>409</v>
      </c>
      <c r="L16" s="1222">
        <v>420</v>
      </c>
      <c r="M16" s="1222">
        <v>383</v>
      </c>
      <c r="N16" s="1222">
        <v>368</v>
      </c>
      <c r="O16" s="1222">
        <v>336</v>
      </c>
      <c r="P16" s="1224">
        <v>462</v>
      </c>
    </row>
    <row r="17" spans="2:39" s="1244" customFormat="1" ht="17.25" customHeight="1" x14ac:dyDescent="0.15">
      <c r="B17" s="1689" t="s">
        <v>19</v>
      </c>
      <c r="C17" s="1226" t="s">
        <v>239</v>
      </c>
      <c r="D17" s="1212">
        <f>SUM(E17:P17)</f>
        <v>172826</v>
      </c>
      <c r="E17" s="1213">
        <v>13736</v>
      </c>
      <c r="F17" s="1216">
        <v>14186</v>
      </c>
      <c r="G17" s="1214">
        <v>15208</v>
      </c>
      <c r="H17" s="1216">
        <v>16140</v>
      </c>
      <c r="I17" s="1216">
        <v>14698</v>
      </c>
      <c r="J17" s="1240">
        <v>14451</v>
      </c>
      <c r="K17" s="1216">
        <v>15546</v>
      </c>
      <c r="L17" s="1216">
        <v>15989</v>
      </c>
      <c r="M17" s="1216">
        <v>15290</v>
      </c>
      <c r="N17" s="1216">
        <v>15936</v>
      </c>
      <c r="O17" s="1216">
        <v>11572</v>
      </c>
      <c r="P17" s="1241">
        <v>10074</v>
      </c>
      <c r="Q17" s="2"/>
      <c r="R17" s="2"/>
      <c r="S17" s="6"/>
      <c r="T17" s="780"/>
      <c r="U17" s="755"/>
      <c r="V17" s="757"/>
      <c r="W17" s="757"/>
      <c r="X17" s="757"/>
      <c r="Y17" s="758"/>
      <c r="Z17" s="1569"/>
      <c r="AA17" s="1569"/>
      <c r="AB17" s="1569"/>
      <c r="AC17" s="1569"/>
      <c r="AD17" s="1569"/>
      <c r="AE17" s="758"/>
      <c r="AF17" s="1179"/>
      <c r="AG17" s="1243"/>
      <c r="AH17" s="1243"/>
      <c r="AI17" s="1243"/>
      <c r="AJ17" s="1243"/>
      <c r="AK17" s="1243"/>
      <c r="AL17" s="1243"/>
      <c r="AM17" s="1243"/>
    </row>
    <row r="18" spans="2:39" s="1244" customFormat="1" ht="17.25" customHeight="1" x14ac:dyDescent="0.15">
      <c r="B18" s="1245" t="s">
        <v>20</v>
      </c>
      <c r="C18" s="1211" t="s">
        <v>15</v>
      </c>
      <c r="D18" s="1212">
        <f>SUM(E18:P18)</f>
        <v>20994780</v>
      </c>
      <c r="E18" s="1213">
        <v>1049031</v>
      </c>
      <c r="F18" s="1216">
        <v>1156766</v>
      </c>
      <c r="G18" s="1214">
        <v>1702005</v>
      </c>
      <c r="H18" s="1216">
        <v>2366588</v>
      </c>
      <c r="I18" s="1216">
        <v>2498071</v>
      </c>
      <c r="J18" s="1240">
        <v>1208169</v>
      </c>
      <c r="K18" s="1216">
        <v>1198117</v>
      </c>
      <c r="L18" s="1216">
        <v>1497633</v>
      </c>
      <c r="M18" s="1216">
        <v>1469573</v>
      </c>
      <c r="N18" s="1216">
        <v>2047489</v>
      </c>
      <c r="O18" s="1216">
        <v>2392663</v>
      </c>
      <c r="P18" s="1241">
        <v>2408675</v>
      </c>
      <c r="Q18" s="2"/>
      <c r="R18" s="2"/>
      <c r="S18" s="6"/>
      <c r="T18" s="780"/>
      <c r="U18" s="755"/>
      <c r="V18" s="757"/>
      <c r="W18" s="757"/>
      <c r="X18" s="757"/>
      <c r="Y18" s="758"/>
      <c r="Z18" s="1569"/>
      <c r="AA18" s="1569"/>
      <c r="AB18" s="1569"/>
      <c r="AC18" s="1569"/>
      <c r="AD18" s="1569"/>
      <c r="AE18" s="758"/>
      <c r="AF18" s="1179"/>
      <c r="AG18" s="1243"/>
      <c r="AH18" s="1243"/>
      <c r="AI18" s="1243"/>
      <c r="AJ18" s="1243"/>
      <c r="AK18" s="1243"/>
      <c r="AL18" s="1243"/>
      <c r="AM18" s="1243"/>
    </row>
    <row r="19" spans="2:39" s="1244" customFormat="1" ht="17.25" customHeight="1" x14ac:dyDescent="0.15">
      <c r="B19" s="1246" t="s">
        <v>20</v>
      </c>
      <c r="C19" s="1219" t="s">
        <v>240</v>
      </c>
      <c r="D19" s="1220">
        <f>D18/D17</f>
        <v>121.47929131033526</v>
      </c>
      <c r="E19" s="1221">
        <v>76</v>
      </c>
      <c r="F19" s="1222">
        <v>82</v>
      </c>
      <c r="G19" s="1222">
        <v>112</v>
      </c>
      <c r="H19" s="1222">
        <v>147</v>
      </c>
      <c r="I19" s="1222">
        <v>170</v>
      </c>
      <c r="J19" s="1223">
        <v>84</v>
      </c>
      <c r="K19" s="1222">
        <v>77</v>
      </c>
      <c r="L19" s="1222">
        <v>94</v>
      </c>
      <c r="M19" s="1222">
        <v>96</v>
      </c>
      <c r="N19" s="1222">
        <v>128</v>
      </c>
      <c r="O19" s="1222">
        <v>207</v>
      </c>
      <c r="P19" s="1224">
        <v>239</v>
      </c>
      <c r="Q19" s="2"/>
      <c r="R19" s="2"/>
      <c r="S19" s="6"/>
      <c r="T19" s="780"/>
      <c r="U19" s="755"/>
      <c r="V19" s="757"/>
      <c r="W19" s="757"/>
      <c r="X19" s="757"/>
      <c r="Y19" s="758"/>
      <c r="Z19" s="1569"/>
      <c r="AA19" s="1569"/>
      <c r="AB19" s="1569"/>
      <c r="AC19" s="1569"/>
      <c r="AD19" s="1569"/>
      <c r="AE19" s="758"/>
      <c r="AF19" s="1179"/>
      <c r="AG19" s="1243"/>
      <c r="AH19" s="1243"/>
      <c r="AI19" s="1243"/>
      <c r="AJ19" s="1243"/>
      <c r="AK19" s="1243"/>
      <c r="AL19" s="1243"/>
      <c r="AM19" s="1243"/>
    </row>
    <row r="20" spans="2:39" s="1244" customFormat="1" ht="17.25" customHeight="1" x14ac:dyDescent="0.15">
      <c r="B20" s="1689" t="s">
        <v>21</v>
      </c>
      <c r="C20" s="1226" t="s">
        <v>239</v>
      </c>
      <c r="D20" s="1212">
        <f>SUM(E20:P20)</f>
        <v>87236</v>
      </c>
      <c r="E20" s="1213">
        <v>6229</v>
      </c>
      <c r="F20" s="1216">
        <v>6723</v>
      </c>
      <c r="G20" s="1214">
        <v>6100</v>
      </c>
      <c r="H20" s="1216">
        <v>6177</v>
      </c>
      <c r="I20" s="1216">
        <v>7406</v>
      </c>
      <c r="J20" s="1240">
        <v>7594</v>
      </c>
      <c r="K20" s="1216">
        <v>9157</v>
      </c>
      <c r="L20" s="1216">
        <v>9897</v>
      </c>
      <c r="M20" s="1216">
        <v>8508</v>
      </c>
      <c r="N20" s="1216">
        <v>7750</v>
      </c>
      <c r="O20" s="1216">
        <v>6159</v>
      </c>
      <c r="P20" s="1241">
        <v>5536</v>
      </c>
      <c r="Q20" s="2"/>
      <c r="R20" s="2"/>
      <c r="S20" s="6"/>
      <c r="T20" s="780"/>
      <c r="U20" s="755"/>
      <c r="V20" s="757"/>
      <c r="W20" s="757"/>
      <c r="X20" s="757"/>
      <c r="Y20" s="758"/>
      <c r="Z20" s="1569"/>
      <c r="AA20" s="1569"/>
      <c r="AB20" s="1569"/>
      <c r="AC20" s="1569"/>
      <c r="AD20" s="1569"/>
      <c r="AE20" s="758"/>
      <c r="AF20" s="1179"/>
      <c r="AG20" s="1243"/>
      <c r="AH20" s="1243"/>
      <c r="AI20" s="1243"/>
      <c r="AJ20" s="1243"/>
      <c r="AK20" s="1243"/>
      <c r="AL20" s="1243"/>
      <c r="AM20" s="1243"/>
    </row>
    <row r="21" spans="2:39" s="1244" customFormat="1" ht="17.25" customHeight="1" x14ac:dyDescent="0.15">
      <c r="B21" s="1245" t="s">
        <v>22</v>
      </c>
      <c r="C21" s="1211" t="s">
        <v>15</v>
      </c>
      <c r="D21" s="1212">
        <f>SUM(E21:P21)</f>
        <v>19869992</v>
      </c>
      <c r="E21" s="1213">
        <v>1469804</v>
      </c>
      <c r="F21" s="1216">
        <v>1354146</v>
      </c>
      <c r="G21" s="1214">
        <v>1515258</v>
      </c>
      <c r="H21" s="1216">
        <v>1698939</v>
      </c>
      <c r="I21" s="1216">
        <v>1275041</v>
      </c>
      <c r="J21" s="1240">
        <v>959612</v>
      </c>
      <c r="K21" s="1216">
        <v>1324664</v>
      </c>
      <c r="L21" s="1216">
        <v>1840875</v>
      </c>
      <c r="M21" s="1216">
        <v>2367381</v>
      </c>
      <c r="N21" s="1216">
        <v>1975229</v>
      </c>
      <c r="O21" s="1216">
        <v>1666495</v>
      </c>
      <c r="P21" s="1241">
        <v>2422548</v>
      </c>
      <c r="Q21" s="2"/>
      <c r="R21" s="2"/>
      <c r="S21" s="6"/>
      <c r="T21" s="780"/>
      <c r="U21" s="755"/>
      <c r="V21" s="757"/>
      <c r="W21" s="757"/>
      <c r="X21" s="757"/>
      <c r="Y21" s="758"/>
      <c r="Z21" s="1569"/>
      <c r="AA21" s="1569"/>
      <c r="AB21" s="1569"/>
      <c r="AC21" s="1569"/>
      <c r="AD21" s="1569"/>
      <c r="AE21" s="758"/>
      <c r="AF21" s="1179"/>
      <c r="AG21" s="1243"/>
      <c r="AH21" s="1243"/>
      <c r="AI21" s="1243"/>
      <c r="AJ21" s="1243"/>
      <c r="AK21" s="1243"/>
      <c r="AL21" s="1243"/>
      <c r="AM21" s="1243"/>
    </row>
    <row r="22" spans="2:39" s="1244" customFormat="1" ht="17.25" customHeight="1" x14ac:dyDescent="0.15">
      <c r="B22" s="1246" t="s">
        <v>22</v>
      </c>
      <c r="C22" s="1219" t="s">
        <v>240</v>
      </c>
      <c r="D22" s="1220">
        <f>D21/D20</f>
        <v>227.77284607272227</v>
      </c>
      <c r="E22" s="1221">
        <v>236</v>
      </c>
      <c r="F22" s="1222">
        <v>201</v>
      </c>
      <c r="G22" s="1222">
        <v>248</v>
      </c>
      <c r="H22" s="1222">
        <v>275</v>
      </c>
      <c r="I22" s="1222">
        <v>172</v>
      </c>
      <c r="J22" s="1223">
        <v>126</v>
      </c>
      <c r="K22" s="1222">
        <v>145</v>
      </c>
      <c r="L22" s="1222">
        <v>186</v>
      </c>
      <c r="M22" s="1222">
        <v>278</v>
      </c>
      <c r="N22" s="1222">
        <v>255</v>
      </c>
      <c r="O22" s="1222">
        <v>271</v>
      </c>
      <c r="P22" s="1224">
        <v>438</v>
      </c>
      <c r="Q22" s="2"/>
      <c r="R22" s="2"/>
      <c r="S22" s="6"/>
      <c r="T22" s="780"/>
      <c r="U22" s="755"/>
      <c r="V22" s="757"/>
      <c r="W22" s="757"/>
      <c r="X22" s="757"/>
      <c r="Y22" s="758"/>
      <c r="Z22" s="1569"/>
      <c r="AA22" s="1569"/>
      <c r="AB22" s="1569"/>
      <c r="AC22" s="1569"/>
      <c r="AD22" s="1569"/>
      <c r="AE22" s="758"/>
      <c r="AF22" s="1179"/>
      <c r="AG22" s="1243"/>
      <c r="AH22" s="1243"/>
      <c r="AI22" s="1243"/>
      <c r="AJ22" s="1243"/>
      <c r="AK22" s="1243"/>
      <c r="AL22" s="1243"/>
      <c r="AM22" s="1243"/>
    </row>
    <row r="23" spans="2:39" s="1244" customFormat="1" ht="17.25" customHeight="1" x14ac:dyDescent="0.15">
      <c r="B23" s="1247" t="s">
        <v>23</v>
      </c>
      <c r="C23" s="1226" t="s">
        <v>239</v>
      </c>
      <c r="D23" s="1212">
        <f>SUM(E23:P23)</f>
        <v>68881.476999999999</v>
      </c>
      <c r="E23" s="1213">
        <v>4792.1239999999998</v>
      </c>
      <c r="F23" s="1216">
        <v>5344.2539999999999</v>
      </c>
      <c r="G23" s="1214">
        <v>4716.9250000000002</v>
      </c>
      <c r="H23" s="1216">
        <v>4872.5169999999998</v>
      </c>
      <c r="I23" s="1216">
        <v>5828.4210000000003</v>
      </c>
      <c r="J23" s="1240">
        <v>6112.8450000000003</v>
      </c>
      <c r="K23" s="1216">
        <v>7481.0469999999996</v>
      </c>
      <c r="L23" s="1237">
        <v>8102.63</v>
      </c>
      <c r="M23" s="1216">
        <v>6849.4089999999997</v>
      </c>
      <c r="N23" s="1216">
        <v>6094.951</v>
      </c>
      <c r="O23" s="1216">
        <v>4709.8289999999997</v>
      </c>
      <c r="P23" s="1241">
        <v>3976.5250000000001</v>
      </c>
      <c r="Q23" s="2"/>
      <c r="R23" s="2"/>
      <c r="S23" s="6"/>
      <c r="T23" s="780"/>
      <c r="U23" s="755"/>
      <c r="V23" s="757"/>
      <c r="W23" s="757"/>
      <c r="X23" s="757"/>
      <c r="Y23" s="758"/>
      <c r="Z23" s="1569"/>
      <c r="AA23" s="1569"/>
      <c r="AB23" s="1569"/>
      <c r="AC23" s="1569"/>
      <c r="AD23" s="1569"/>
      <c r="AE23" s="758"/>
      <c r="AF23" s="1179"/>
      <c r="AG23" s="1243"/>
      <c r="AH23" s="1243"/>
      <c r="AI23" s="1243"/>
      <c r="AJ23" s="1243"/>
      <c r="AK23" s="1243"/>
      <c r="AL23" s="1243"/>
      <c r="AM23" s="1243"/>
    </row>
    <row r="24" spans="2:39" s="1244" customFormat="1" ht="17.25" customHeight="1" x14ac:dyDescent="0.15">
      <c r="B24" s="1245" t="s">
        <v>23</v>
      </c>
      <c r="C24" s="1211" t="s">
        <v>15</v>
      </c>
      <c r="D24" s="1212">
        <f>SUM(E24:P24)</f>
        <v>13169395.150000002</v>
      </c>
      <c r="E24" s="1213">
        <v>1035431.45</v>
      </c>
      <c r="F24" s="1216">
        <v>940970.25699999998</v>
      </c>
      <c r="G24" s="1214">
        <v>1044130.52</v>
      </c>
      <c r="H24" s="1216">
        <v>1073010.8319999999</v>
      </c>
      <c r="I24" s="1216">
        <v>830490.52</v>
      </c>
      <c r="J24" s="1240">
        <v>612116.16399999999</v>
      </c>
      <c r="K24" s="1216">
        <v>852315.01</v>
      </c>
      <c r="L24" s="1216">
        <v>1117134.2560000001</v>
      </c>
      <c r="M24" s="1216">
        <v>1498023.87</v>
      </c>
      <c r="N24" s="1216">
        <v>1363061.3459999999</v>
      </c>
      <c r="O24" s="1216">
        <v>1159953.4310000001</v>
      </c>
      <c r="P24" s="1241">
        <v>1642757.4939999999</v>
      </c>
      <c r="Q24" s="2"/>
      <c r="R24" s="2"/>
      <c r="S24" s="6"/>
      <c r="T24" s="780"/>
      <c r="U24" s="755"/>
      <c r="V24" s="757"/>
      <c r="W24" s="757"/>
      <c r="X24" s="757"/>
      <c r="Y24" s="758"/>
      <c r="Z24" s="1569"/>
      <c r="AA24" s="1569"/>
      <c r="AB24" s="1569"/>
      <c r="AC24" s="1569"/>
      <c r="AD24" s="1569"/>
      <c r="AE24" s="758"/>
      <c r="AF24" s="1179"/>
      <c r="AG24" s="1243"/>
      <c r="AH24" s="1243"/>
      <c r="AI24" s="1243"/>
      <c r="AJ24" s="1243"/>
      <c r="AK24" s="1243"/>
      <c r="AL24" s="1243"/>
      <c r="AM24" s="1243"/>
    </row>
    <row r="25" spans="2:39" s="1244" customFormat="1" ht="17.25" customHeight="1" x14ac:dyDescent="0.15">
      <c r="B25" s="1246" t="s">
        <v>23</v>
      </c>
      <c r="C25" s="1219" t="s">
        <v>240</v>
      </c>
      <c r="D25" s="1220">
        <f>D24/D23</f>
        <v>191.18920969130789</v>
      </c>
      <c r="E25" s="1221">
        <v>216</v>
      </c>
      <c r="F25" s="1222">
        <v>176</v>
      </c>
      <c r="G25" s="1222">
        <v>221</v>
      </c>
      <c r="H25" s="1222">
        <v>220</v>
      </c>
      <c r="I25" s="1222">
        <v>142</v>
      </c>
      <c r="J25" s="1223">
        <v>100</v>
      </c>
      <c r="K25" s="1222">
        <v>114</v>
      </c>
      <c r="L25" s="1222">
        <v>138</v>
      </c>
      <c r="M25" s="1222">
        <v>219</v>
      </c>
      <c r="N25" s="1222">
        <v>224</v>
      </c>
      <c r="O25" s="1222">
        <v>246</v>
      </c>
      <c r="P25" s="1224">
        <v>413</v>
      </c>
      <c r="Q25" s="2"/>
      <c r="R25" s="2"/>
      <c r="S25" s="6"/>
      <c r="T25" s="780"/>
      <c r="U25" s="755"/>
      <c r="V25" s="757"/>
      <c r="W25" s="757"/>
      <c r="X25" s="757"/>
      <c r="Y25" s="758"/>
      <c r="Z25" s="1569"/>
      <c r="AA25" s="1569"/>
      <c r="AB25" s="1569"/>
      <c r="AC25" s="1569"/>
      <c r="AD25" s="1569"/>
      <c r="AE25" s="758"/>
      <c r="AF25" s="1179"/>
      <c r="AG25" s="1243"/>
      <c r="AH25" s="1243"/>
      <c r="AI25" s="1243"/>
      <c r="AJ25" s="1243"/>
      <c r="AK25" s="1243"/>
      <c r="AL25" s="1243"/>
      <c r="AM25" s="1243"/>
    </row>
    <row r="26" spans="2:39" s="1244" customFormat="1" ht="17.25" customHeight="1" x14ac:dyDescent="0.15">
      <c r="B26" s="1247" t="s">
        <v>24</v>
      </c>
      <c r="C26" s="1226" t="s">
        <v>239</v>
      </c>
      <c r="D26" s="1212">
        <f>SUM(E26:P26)</f>
        <v>9673.0920000000006</v>
      </c>
      <c r="E26" s="1213">
        <v>847.58600000000001</v>
      </c>
      <c r="F26" s="1216">
        <v>800.57399999999996</v>
      </c>
      <c r="G26" s="1214">
        <v>817.44500000000005</v>
      </c>
      <c r="H26" s="1216">
        <v>755.34699999999998</v>
      </c>
      <c r="I26" s="1216">
        <v>932.36800000000005</v>
      </c>
      <c r="J26" s="1240">
        <v>870.06</v>
      </c>
      <c r="K26" s="1216">
        <v>942.61099999999999</v>
      </c>
      <c r="L26" s="1216">
        <v>998.06399999999996</v>
      </c>
      <c r="M26" s="1216">
        <v>38.491</v>
      </c>
      <c r="N26" s="1216">
        <v>925.99</v>
      </c>
      <c r="O26" s="1216">
        <v>854.28899999999999</v>
      </c>
      <c r="P26" s="1241">
        <v>890.26700000000005</v>
      </c>
      <c r="Q26" s="2"/>
      <c r="R26" s="2"/>
      <c r="S26" s="6"/>
      <c r="T26" s="780"/>
      <c r="U26" s="755"/>
      <c r="V26" s="757"/>
      <c r="W26" s="757"/>
      <c r="X26" s="757"/>
      <c r="Y26" s="758"/>
      <c r="Z26" s="1569"/>
      <c r="AA26" s="1569"/>
      <c r="AB26" s="1569"/>
      <c r="AC26" s="1569"/>
      <c r="AD26" s="1569"/>
      <c r="AE26" s="758"/>
      <c r="AF26" s="1179"/>
      <c r="AG26" s="1243"/>
      <c r="AH26" s="1243"/>
      <c r="AI26" s="1243"/>
      <c r="AJ26" s="1243"/>
      <c r="AK26" s="1243"/>
      <c r="AL26" s="1243"/>
      <c r="AM26" s="1243"/>
    </row>
    <row r="27" spans="2:39" s="1244" customFormat="1" ht="17.25" customHeight="1" x14ac:dyDescent="0.15">
      <c r="B27" s="1245" t="s">
        <v>24</v>
      </c>
      <c r="C27" s="1211" t="s">
        <v>15</v>
      </c>
      <c r="D27" s="1212">
        <f>SUM(E27:P27)</f>
        <v>3133590.5550000002</v>
      </c>
      <c r="E27" s="1213">
        <v>260343.50099999999</v>
      </c>
      <c r="F27" s="1216">
        <v>248165.87700000001</v>
      </c>
      <c r="G27" s="1214">
        <v>289155.51899999997</v>
      </c>
      <c r="H27" s="1216">
        <v>362454.82500000001</v>
      </c>
      <c r="I27" s="1216">
        <v>258915.818</v>
      </c>
      <c r="J27" s="1240">
        <v>202112.93100000001</v>
      </c>
      <c r="K27" s="1216">
        <v>266383.91600000003</v>
      </c>
      <c r="L27" s="1216">
        <v>395858.016</v>
      </c>
      <c r="M27" s="1216">
        <v>14578.468000000001</v>
      </c>
      <c r="N27" s="1216">
        <v>370758.467</v>
      </c>
      <c r="O27" s="1216" t="s">
        <v>323</v>
      </c>
      <c r="P27" s="1241">
        <v>464863.217</v>
      </c>
      <c r="Q27" s="41"/>
      <c r="R27" s="41"/>
      <c r="S27" s="3"/>
      <c r="T27" s="782"/>
      <c r="U27" s="760"/>
      <c r="V27" s="816"/>
      <c r="W27" s="816"/>
      <c r="X27" s="816"/>
      <c r="Y27" s="813"/>
      <c r="Z27" s="1571"/>
      <c r="AA27" s="1571"/>
      <c r="AB27" s="1571"/>
      <c r="AC27" s="1571"/>
      <c r="AD27" s="1571"/>
      <c r="AE27" s="813"/>
      <c r="AF27" s="1249"/>
      <c r="AG27" s="1243"/>
      <c r="AH27" s="1243"/>
      <c r="AI27" s="1243"/>
      <c r="AJ27" s="1243"/>
      <c r="AK27" s="1243"/>
      <c r="AL27" s="1243"/>
      <c r="AM27" s="1243"/>
    </row>
    <row r="28" spans="2:39" s="1244" customFormat="1" ht="17.25" customHeight="1" x14ac:dyDescent="0.15">
      <c r="B28" s="1246" t="s">
        <v>24</v>
      </c>
      <c r="C28" s="1219" t="s">
        <v>240</v>
      </c>
      <c r="D28" s="1220">
        <f>D27/D26</f>
        <v>323.94921448074723</v>
      </c>
      <c r="E28" s="1221">
        <v>307</v>
      </c>
      <c r="F28" s="1222">
        <v>310</v>
      </c>
      <c r="G28" s="1222">
        <v>354</v>
      </c>
      <c r="H28" s="1222">
        <v>480</v>
      </c>
      <c r="I28" s="1222">
        <v>278</v>
      </c>
      <c r="J28" s="1223">
        <v>232</v>
      </c>
      <c r="K28" s="1222">
        <v>283</v>
      </c>
      <c r="L28" s="1222">
        <v>397</v>
      </c>
      <c r="M28" s="1222">
        <v>379</v>
      </c>
      <c r="N28" s="1222">
        <v>400</v>
      </c>
      <c r="O28" s="1222">
        <v>350</v>
      </c>
      <c r="P28" s="1224">
        <v>522</v>
      </c>
      <c r="Q28" s="41"/>
      <c r="R28" s="41"/>
      <c r="S28" s="3"/>
      <c r="T28" s="782"/>
      <c r="U28" s="760"/>
      <c r="V28" s="816"/>
      <c r="W28" s="816"/>
      <c r="X28" s="816"/>
      <c r="Y28" s="813"/>
      <c r="Z28" s="1571"/>
      <c r="AA28" s="1571"/>
      <c r="AB28" s="1571"/>
      <c r="AC28" s="1571"/>
      <c r="AD28" s="1571"/>
      <c r="AE28" s="813"/>
      <c r="AF28" s="1249"/>
      <c r="AG28" s="1243"/>
      <c r="AH28" s="1243"/>
      <c r="AI28" s="1243"/>
      <c r="AJ28" s="1243"/>
      <c r="AK28" s="1243"/>
      <c r="AL28" s="1243"/>
      <c r="AM28" s="1243"/>
    </row>
    <row r="29" spans="2:39" s="1244" customFormat="1" ht="17.25" customHeight="1" x14ac:dyDescent="0.15">
      <c r="B29" s="1247" t="s">
        <v>25</v>
      </c>
      <c r="C29" s="1226" t="s">
        <v>239</v>
      </c>
      <c r="D29" s="1212">
        <f>SUM(E29:P29)</f>
        <v>5342.0680000000002</v>
      </c>
      <c r="E29" s="1213">
        <v>387.46699999999998</v>
      </c>
      <c r="F29" s="1216">
        <v>368.13400000000001</v>
      </c>
      <c r="G29" s="1214">
        <v>363.34</v>
      </c>
      <c r="H29" s="1216">
        <v>347.75900000000001</v>
      </c>
      <c r="I29" s="1216">
        <v>451.81200000000001</v>
      </c>
      <c r="J29" s="1240">
        <v>425.26799999999997</v>
      </c>
      <c r="K29" s="1216">
        <v>503.71600000000001</v>
      </c>
      <c r="L29" s="1216">
        <v>571.22299999999996</v>
      </c>
      <c r="M29" s="1216">
        <v>558.26</v>
      </c>
      <c r="N29" s="1216">
        <v>504.22399999999999</v>
      </c>
      <c r="O29" s="1216">
        <v>412.71899999999999</v>
      </c>
      <c r="P29" s="1241">
        <v>448.14600000000002</v>
      </c>
      <c r="Q29" s="41"/>
      <c r="R29" s="41"/>
      <c r="S29" s="3"/>
      <c r="T29" s="782"/>
      <c r="U29" s="760"/>
      <c r="V29" s="816"/>
      <c r="W29" s="816"/>
      <c r="X29" s="816"/>
      <c r="Y29" s="813"/>
      <c r="Z29" s="1571"/>
      <c r="AA29" s="1571"/>
      <c r="AB29" s="1571"/>
      <c r="AC29" s="1571"/>
      <c r="AD29" s="1571"/>
      <c r="AE29" s="813"/>
      <c r="AF29" s="1249"/>
      <c r="AG29" s="1243"/>
      <c r="AH29" s="1243"/>
      <c r="AI29" s="1243"/>
      <c r="AJ29" s="1243"/>
      <c r="AK29" s="1243"/>
      <c r="AL29" s="1243"/>
      <c r="AM29" s="1243"/>
    </row>
    <row r="30" spans="2:39" s="1244" customFormat="1" ht="17.25" customHeight="1" x14ac:dyDescent="0.15">
      <c r="B30" s="1245" t="s">
        <v>25</v>
      </c>
      <c r="C30" s="1211" t="s">
        <v>15</v>
      </c>
      <c r="D30" s="1212">
        <f>SUM(E30:P30)</f>
        <v>1934929.8329999999</v>
      </c>
      <c r="E30" s="1213">
        <v>119454.92</v>
      </c>
      <c r="F30" s="1216">
        <v>107601.85400000001</v>
      </c>
      <c r="G30" s="1214">
        <v>121888.988</v>
      </c>
      <c r="H30" s="1216">
        <v>181372.253</v>
      </c>
      <c r="I30" s="1216">
        <v>118202.71</v>
      </c>
      <c r="J30" s="1240">
        <v>90052.403000000006</v>
      </c>
      <c r="K30" s="1216">
        <v>141420.82999999999</v>
      </c>
      <c r="L30" s="1216">
        <v>239217.94899999999</v>
      </c>
      <c r="M30" s="1216">
        <v>291777.538</v>
      </c>
      <c r="N30" s="1216">
        <v>162147.36499999999</v>
      </c>
      <c r="O30" s="1216">
        <v>137523.34099999999</v>
      </c>
      <c r="P30" s="1241">
        <v>224269.682</v>
      </c>
      <c r="Q30" s="41"/>
      <c r="R30" s="41"/>
      <c r="S30" s="3"/>
      <c r="T30" s="782"/>
      <c r="U30" s="760"/>
      <c r="V30" s="816"/>
      <c r="W30" s="816"/>
      <c r="X30" s="816"/>
      <c r="Y30" s="813"/>
      <c r="Z30" s="1571"/>
      <c r="AA30" s="1571"/>
      <c r="AB30" s="1571"/>
      <c r="AC30" s="1571"/>
      <c r="AD30" s="1571"/>
      <c r="AE30" s="813"/>
      <c r="AF30" s="1249"/>
      <c r="AG30" s="1243"/>
      <c r="AH30" s="1243"/>
      <c r="AI30" s="1243"/>
      <c r="AJ30" s="1243"/>
      <c r="AK30" s="1243"/>
      <c r="AL30" s="1243"/>
      <c r="AM30" s="1243"/>
    </row>
    <row r="31" spans="2:39" s="1244" customFormat="1" ht="17.25" customHeight="1" x14ac:dyDescent="0.15">
      <c r="B31" s="1246" t="s">
        <v>25</v>
      </c>
      <c r="C31" s="1219" t="s">
        <v>240</v>
      </c>
      <c r="D31" s="1220">
        <f>D30/D29</f>
        <v>362.20614058076382</v>
      </c>
      <c r="E31" s="1221">
        <v>308</v>
      </c>
      <c r="F31" s="1222">
        <v>292</v>
      </c>
      <c r="G31" s="1222">
        <v>335</v>
      </c>
      <c r="H31" s="1222">
        <v>522</v>
      </c>
      <c r="I31" s="1222">
        <v>262</v>
      </c>
      <c r="J31" s="1223">
        <v>212</v>
      </c>
      <c r="K31" s="1222">
        <v>281</v>
      </c>
      <c r="L31" s="1222">
        <v>419</v>
      </c>
      <c r="M31" s="1222">
        <v>523</v>
      </c>
      <c r="N31" s="1222">
        <v>322</v>
      </c>
      <c r="O31" s="1222">
        <v>333</v>
      </c>
      <c r="P31" s="1224">
        <v>500</v>
      </c>
      <c r="Q31" s="41"/>
      <c r="R31" s="41"/>
      <c r="S31" s="3"/>
      <c r="T31" s="782"/>
      <c r="U31" s="760"/>
      <c r="V31" s="816"/>
      <c r="W31" s="816"/>
      <c r="X31" s="816"/>
      <c r="Y31" s="813"/>
      <c r="Z31" s="1571"/>
      <c r="AA31" s="1571"/>
      <c r="AB31" s="1571"/>
      <c r="AC31" s="1571"/>
      <c r="AD31" s="1571"/>
      <c r="AE31" s="813"/>
      <c r="AF31" s="1249"/>
      <c r="AG31" s="1243"/>
      <c r="AH31" s="1243"/>
      <c r="AI31" s="1243"/>
      <c r="AJ31" s="1243"/>
      <c r="AK31" s="1243"/>
      <c r="AL31" s="1243"/>
      <c r="AM31" s="1243"/>
    </row>
    <row r="32" spans="2:39" ht="17.25" customHeight="1" x14ac:dyDescent="0.15">
      <c r="B32" s="1689" t="s">
        <v>26</v>
      </c>
      <c r="C32" s="1226" t="s">
        <v>239</v>
      </c>
      <c r="D32" s="1212">
        <f>SUM(E32:P32)</f>
        <v>110446</v>
      </c>
      <c r="E32" s="1213">
        <v>12166</v>
      </c>
      <c r="F32" s="1214">
        <v>10668</v>
      </c>
      <c r="G32" s="1214">
        <v>6469</v>
      </c>
      <c r="H32" s="1214">
        <v>5316</v>
      </c>
      <c r="I32" s="1214">
        <v>6271</v>
      </c>
      <c r="J32" s="1215">
        <v>5481</v>
      </c>
      <c r="K32" s="1216">
        <v>5814</v>
      </c>
      <c r="L32" s="1214">
        <v>5480</v>
      </c>
      <c r="M32" s="1214">
        <v>7433</v>
      </c>
      <c r="N32" s="1251">
        <v>13109</v>
      </c>
      <c r="O32" s="1214">
        <v>16397</v>
      </c>
      <c r="P32" s="1217">
        <v>15842</v>
      </c>
      <c r="Q32" s="41"/>
      <c r="R32" s="41"/>
      <c r="S32" s="3"/>
      <c r="T32" s="782"/>
      <c r="U32" s="760"/>
      <c r="V32" s="816"/>
      <c r="W32" s="816"/>
      <c r="X32" s="816"/>
      <c r="Y32" s="813"/>
      <c r="Z32" s="1571"/>
      <c r="AA32" s="1571"/>
      <c r="AB32" s="1571"/>
      <c r="AC32" s="1571"/>
      <c r="AD32" s="1571"/>
      <c r="AE32" s="813"/>
      <c r="AF32" s="1249"/>
    </row>
    <row r="33" spans="2:32" ht="17.25" customHeight="1" x14ac:dyDescent="0.15">
      <c r="B33" s="1210" t="s">
        <v>26</v>
      </c>
      <c r="C33" s="1211" t="s">
        <v>15</v>
      </c>
      <c r="D33" s="1212">
        <f>SUM(E33:P33)</f>
        <v>9674625</v>
      </c>
      <c r="E33" s="1213">
        <v>680530</v>
      </c>
      <c r="F33" s="1214">
        <v>714397</v>
      </c>
      <c r="G33" s="1214">
        <v>909390</v>
      </c>
      <c r="H33" s="1214">
        <v>599829</v>
      </c>
      <c r="I33" s="1214">
        <v>638911</v>
      </c>
      <c r="J33" s="1215">
        <v>377037</v>
      </c>
      <c r="K33" s="1216">
        <v>447183</v>
      </c>
      <c r="L33" s="1214">
        <v>502431</v>
      </c>
      <c r="M33" s="1214">
        <v>834113</v>
      </c>
      <c r="N33" s="1214">
        <v>1378862</v>
      </c>
      <c r="O33" s="1214">
        <v>1314486</v>
      </c>
      <c r="P33" s="1217">
        <v>1277456</v>
      </c>
      <c r="Q33" s="41"/>
      <c r="R33" s="41"/>
      <c r="S33" s="3"/>
      <c r="T33" s="782"/>
      <c r="U33" s="760"/>
      <c r="V33" s="816"/>
      <c r="W33" s="816"/>
      <c r="X33" s="816"/>
      <c r="Y33" s="813"/>
      <c r="Z33" s="1571"/>
      <c r="AA33" s="1571"/>
      <c r="AB33" s="1571"/>
      <c r="AC33" s="1571"/>
      <c r="AD33" s="1571"/>
      <c r="AE33" s="813"/>
      <c r="AF33" s="1249"/>
    </row>
    <row r="34" spans="2:32" ht="17.25" customHeight="1" x14ac:dyDescent="0.15">
      <c r="B34" s="1218" t="s">
        <v>26</v>
      </c>
      <c r="C34" s="1219" t="s">
        <v>240</v>
      </c>
      <c r="D34" s="1220">
        <f>D33/D32</f>
        <v>87.595974503377221</v>
      </c>
      <c r="E34" s="1221">
        <v>56</v>
      </c>
      <c r="F34" s="1222">
        <v>67</v>
      </c>
      <c r="G34" s="1222">
        <v>141</v>
      </c>
      <c r="H34" s="1222">
        <v>113</v>
      </c>
      <c r="I34" s="1222">
        <v>102</v>
      </c>
      <c r="J34" s="1223">
        <v>69</v>
      </c>
      <c r="K34" s="1222">
        <v>77</v>
      </c>
      <c r="L34" s="1222">
        <v>92</v>
      </c>
      <c r="M34" s="1222">
        <v>112</v>
      </c>
      <c r="N34" s="1222">
        <v>105</v>
      </c>
      <c r="O34" s="1222">
        <v>80</v>
      </c>
      <c r="P34" s="1224">
        <v>81</v>
      </c>
      <c r="Q34" s="41"/>
      <c r="R34" s="41"/>
      <c r="S34" s="3"/>
      <c r="T34" s="782"/>
      <c r="U34" s="760"/>
      <c r="V34" s="816"/>
      <c r="W34" s="816"/>
      <c r="X34" s="816"/>
      <c r="Y34" s="813"/>
      <c r="Z34" s="1571"/>
      <c r="AA34" s="1571"/>
      <c r="AB34" s="1571"/>
      <c r="AC34" s="1571"/>
      <c r="AD34" s="1571"/>
      <c r="AE34" s="813"/>
      <c r="AF34" s="1249"/>
    </row>
    <row r="35" spans="2:32" ht="17.25" customHeight="1" x14ac:dyDescent="0.15">
      <c r="B35" s="1225" t="s">
        <v>27</v>
      </c>
      <c r="C35" s="1226" t="s">
        <v>239</v>
      </c>
      <c r="D35" s="1212">
        <f>SUM(E35:P35)</f>
        <v>14724</v>
      </c>
      <c r="E35" s="1213">
        <v>1223</v>
      </c>
      <c r="F35" s="1214">
        <v>1268</v>
      </c>
      <c r="G35" s="1214">
        <v>1190</v>
      </c>
      <c r="H35" s="1214">
        <v>1244</v>
      </c>
      <c r="I35" s="1214">
        <v>1286</v>
      </c>
      <c r="J35" s="1215">
        <v>1241</v>
      </c>
      <c r="K35" s="1216">
        <v>1157</v>
      </c>
      <c r="L35" s="1214">
        <v>1167</v>
      </c>
      <c r="M35" s="1214">
        <v>1328</v>
      </c>
      <c r="N35" s="1214">
        <v>1373</v>
      </c>
      <c r="O35" s="1214">
        <v>1107</v>
      </c>
      <c r="P35" s="1217">
        <v>1140</v>
      </c>
      <c r="Q35" s="41"/>
      <c r="R35" s="41"/>
      <c r="S35" s="3"/>
      <c r="T35" s="782"/>
      <c r="U35" s="760"/>
      <c r="V35" s="816"/>
      <c r="W35" s="816"/>
      <c r="X35" s="816"/>
      <c r="Y35" s="813"/>
      <c r="Z35" s="1571"/>
      <c r="AA35" s="1571"/>
      <c r="AB35" s="1571"/>
      <c r="AC35" s="1571"/>
      <c r="AD35" s="1571"/>
      <c r="AE35" s="813"/>
      <c r="AF35" s="1249"/>
    </row>
    <row r="36" spans="2:32" ht="17.25" customHeight="1" x14ac:dyDescent="0.15">
      <c r="B36" s="1210" t="s">
        <v>27</v>
      </c>
      <c r="C36" s="1211" t="s">
        <v>15</v>
      </c>
      <c r="D36" s="1212">
        <f>SUM(E36:P36)</f>
        <v>5188345</v>
      </c>
      <c r="E36" s="1213">
        <v>353268</v>
      </c>
      <c r="F36" s="1214">
        <v>346042</v>
      </c>
      <c r="G36" s="1214">
        <v>401814</v>
      </c>
      <c r="H36" s="1214">
        <v>473664</v>
      </c>
      <c r="I36" s="1214">
        <v>409446</v>
      </c>
      <c r="J36" s="1215">
        <v>300389</v>
      </c>
      <c r="K36" s="1216">
        <v>288308</v>
      </c>
      <c r="L36" s="1214">
        <v>424524</v>
      </c>
      <c r="M36" s="1214">
        <v>576063</v>
      </c>
      <c r="N36" s="1214">
        <v>572903</v>
      </c>
      <c r="O36" s="1214">
        <v>494772</v>
      </c>
      <c r="P36" s="1217">
        <v>547152</v>
      </c>
      <c r="S36" s="283"/>
    </row>
    <row r="37" spans="2:32" ht="17.25" customHeight="1" x14ac:dyDescent="0.15">
      <c r="B37" s="1218" t="s">
        <v>27</v>
      </c>
      <c r="C37" s="1219" t="s">
        <v>240</v>
      </c>
      <c r="D37" s="1220">
        <f>D36/D35</f>
        <v>352.37333604998639</v>
      </c>
      <c r="E37" s="1221">
        <v>289</v>
      </c>
      <c r="F37" s="1222">
        <v>273</v>
      </c>
      <c r="G37" s="1222">
        <v>338</v>
      </c>
      <c r="H37" s="1222">
        <v>381</v>
      </c>
      <c r="I37" s="1222">
        <v>318</v>
      </c>
      <c r="J37" s="1223">
        <v>242</v>
      </c>
      <c r="K37" s="1222">
        <v>249</v>
      </c>
      <c r="L37" s="1222">
        <v>366</v>
      </c>
      <c r="M37" s="1222">
        <v>434</v>
      </c>
      <c r="N37" s="1222">
        <v>417</v>
      </c>
      <c r="O37" s="1222">
        <v>447</v>
      </c>
      <c r="P37" s="1224">
        <v>480</v>
      </c>
      <c r="S37" s="283"/>
    </row>
    <row r="38" spans="2:32" ht="17.25" customHeight="1" x14ac:dyDescent="0.15">
      <c r="B38" s="1225" t="s">
        <v>28</v>
      </c>
      <c r="C38" s="1226" t="s">
        <v>239</v>
      </c>
      <c r="D38" s="1212">
        <f>SUM(E38:P38)</f>
        <v>14988</v>
      </c>
      <c r="E38" s="1213">
        <v>1568</v>
      </c>
      <c r="F38" s="1214">
        <v>1659</v>
      </c>
      <c r="G38" s="1214">
        <v>1336</v>
      </c>
      <c r="H38" s="1214">
        <v>1528</v>
      </c>
      <c r="I38" s="1214">
        <v>1425</v>
      </c>
      <c r="J38" s="1215">
        <v>1315</v>
      </c>
      <c r="K38" s="1216">
        <v>752</v>
      </c>
      <c r="L38" s="1214">
        <v>568</v>
      </c>
      <c r="M38" s="1214">
        <v>564</v>
      </c>
      <c r="N38" s="1214">
        <v>1244</v>
      </c>
      <c r="O38" s="1214">
        <v>1608</v>
      </c>
      <c r="P38" s="1217">
        <v>1421</v>
      </c>
    </row>
    <row r="39" spans="2:32" ht="17.25" customHeight="1" x14ac:dyDescent="0.15">
      <c r="B39" s="1210" t="s">
        <v>28</v>
      </c>
      <c r="C39" s="1211" t="s">
        <v>15</v>
      </c>
      <c r="D39" s="1212">
        <f>SUM(E39:P39)</f>
        <v>8615822</v>
      </c>
      <c r="E39" s="1213">
        <v>729048</v>
      </c>
      <c r="F39" s="1214">
        <v>709070</v>
      </c>
      <c r="G39" s="1214">
        <v>724331</v>
      </c>
      <c r="H39" s="1214">
        <v>766693</v>
      </c>
      <c r="I39" s="1214">
        <v>718209</v>
      </c>
      <c r="J39" s="1215">
        <v>607760</v>
      </c>
      <c r="K39" s="1216">
        <v>526768</v>
      </c>
      <c r="L39" s="1214">
        <v>552341</v>
      </c>
      <c r="M39" s="1214">
        <v>592355</v>
      </c>
      <c r="N39" s="1214">
        <v>870428</v>
      </c>
      <c r="O39" s="1214">
        <v>897214</v>
      </c>
      <c r="P39" s="1217">
        <v>921605</v>
      </c>
    </row>
    <row r="40" spans="2:32" ht="17.25" customHeight="1" x14ac:dyDescent="0.15">
      <c r="B40" s="1218" t="s">
        <v>28</v>
      </c>
      <c r="C40" s="1219" t="s">
        <v>240</v>
      </c>
      <c r="D40" s="1220">
        <f>D39/D38</f>
        <v>574.84801174272752</v>
      </c>
      <c r="E40" s="1221">
        <v>465</v>
      </c>
      <c r="F40" s="1222">
        <v>427</v>
      </c>
      <c r="G40" s="1222">
        <v>542</v>
      </c>
      <c r="H40" s="1222">
        <v>502</v>
      </c>
      <c r="I40" s="1222">
        <v>504</v>
      </c>
      <c r="J40" s="1223">
        <v>462</v>
      </c>
      <c r="K40" s="1222">
        <v>701</v>
      </c>
      <c r="L40" s="1222">
        <v>973</v>
      </c>
      <c r="M40" s="1222">
        <v>4051</v>
      </c>
      <c r="N40" s="1222">
        <v>700</v>
      </c>
      <c r="O40" s="1222">
        <v>558</v>
      </c>
      <c r="P40" s="1224">
        <v>649</v>
      </c>
    </row>
    <row r="41" spans="2:32" ht="17.25" customHeight="1" x14ac:dyDescent="0.15">
      <c r="B41" s="1689" t="s">
        <v>29</v>
      </c>
      <c r="C41" s="1226" t="s">
        <v>239</v>
      </c>
      <c r="D41" s="1212">
        <f>SUM(E41:P41)</f>
        <v>49108</v>
      </c>
      <c r="E41" s="1213">
        <v>4627</v>
      </c>
      <c r="F41" s="1214">
        <v>4087</v>
      </c>
      <c r="G41" s="1214">
        <v>3874</v>
      </c>
      <c r="H41" s="1214">
        <v>3501</v>
      </c>
      <c r="I41" s="1214">
        <v>3645</v>
      </c>
      <c r="J41" s="1215">
        <v>3422</v>
      </c>
      <c r="K41" s="1216">
        <v>3366</v>
      </c>
      <c r="L41" s="1214">
        <v>3675</v>
      </c>
      <c r="M41" s="1252">
        <v>3868</v>
      </c>
      <c r="N41" s="1214">
        <v>4968</v>
      </c>
      <c r="O41" s="1214">
        <v>4930</v>
      </c>
      <c r="P41" s="1217">
        <v>5145</v>
      </c>
    </row>
    <row r="42" spans="2:32" ht="17.25" customHeight="1" x14ac:dyDescent="0.15">
      <c r="B42" s="1210" t="s">
        <v>29</v>
      </c>
      <c r="C42" s="1211" t="s">
        <v>15</v>
      </c>
      <c r="D42" s="1212">
        <f>SUM(E42:P42)</f>
        <v>19250758</v>
      </c>
      <c r="E42" s="1213">
        <v>1485983</v>
      </c>
      <c r="F42" s="1214">
        <v>1390605</v>
      </c>
      <c r="G42" s="1214">
        <v>1324441</v>
      </c>
      <c r="H42" s="1214">
        <v>1222628</v>
      </c>
      <c r="I42" s="1214">
        <v>1513890</v>
      </c>
      <c r="J42" s="1215">
        <v>1266299</v>
      </c>
      <c r="K42" s="1216">
        <v>1131103</v>
      </c>
      <c r="L42" s="1214">
        <v>1349030</v>
      </c>
      <c r="M42" s="1214">
        <v>1688024</v>
      </c>
      <c r="N42" s="1214">
        <v>2261490</v>
      </c>
      <c r="O42" s="1214">
        <v>2210894</v>
      </c>
      <c r="P42" s="1217">
        <v>2406371</v>
      </c>
    </row>
    <row r="43" spans="2:32" ht="17.25" customHeight="1" x14ac:dyDescent="0.15">
      <c r="B43" s="1218" t="s">
        <v>29</v>
      </c>
      <c r="C43" s="1219" t="s">
        <v>240</v>
      </c>
      <c r="D43" s="1220">
        <f>D42/D41</f>
        <v>392.00859330455324</v>
      </c>
      <c r="E43" s="1221">
        <v>321</v>
      </c>
      <c r="F43" s="1222">
        <v>340</v>
      </c>
      <c r="G43" s="1222">
        <v>342</v>
      </c>
      <c r="H43" s="1222">
        <v>349</v>
      </c>
      <c r="I43" s="1222">
        <v>415</v>
      </c>
      <c r="J43" s="1223">
        <v>370</v>
      </c>
      <c r="K43" s="1222">
        <v>336</v>
      </c>
      <c r="L43" s="1222">
        <v>367</v>
      </c>
      <c r="M43" s="1222">
        <v>436</v>
      </c>
      <c r="N43" s="1222">
        <v>455</v>
      </c>
      <c r="O43" s="1222">
        <v>448</v>
      </c>
      <c r="P43" s="1224">
        <v>468</v>
      </c>
    </row>
    <row r="44" spans="2:32" ht="17.25" customHeight="1" x14ac:dyDescent="0.15">
      <c r="B44" s="1225" t="s">
        <v>30</v>
      </c>
      <c r="C44" s="1226" t="s">
        <v>239</v>
      </c>
      <c r="D44" s="1212">
        <f>SUM(E44:P44)</f>
        <v>8017</v>
      </c>
      <c r="E44" s="1213">
        <v>636</v>
      </c>
      <c r="F44" s="1214">
        <v>734</v>
      </c>
      <c r="G44" s="1214">
        <v>772</v>
      </c>
      <c r="H44" s="1214">
        <v>834</v>
      </c>
      <c r="I44" s="1214">
        <v>851</v>
      </c>
      <c r="J44" s="1215">
        <v>696</v>
      </c>
      <c r="K44" s="1216">
        <v>648</v>
      </c>
      <c r="L44" s="1214">
        <v>596</v>
      </c>
      <c r="M44" s="1214">
        <v>546</v>
      </c>
      <c r="N44" s="1214">
        <v>611</v>
      </c>
      <c r="O44" s="1214">
        <v>593</v>
      </c>
      <c r="P44" s="1217">
        <v>500</v>
      </c>
    </row>
    <row r="45" spans="2:32" ht="18" customHeight="1" x14ac:dyDescent="0.15">
      <c r="B45" s="1210" t="s">
        <v>30</v>
      </c>
      <c r="C45" s="1211" t="s">
        <v>15</v>
      </c>
      <c r="D45" s="1212">
        <f>SUM(E45:P45)</f>
        <v>5943232</v>
      </c>
      <c r="E45" s="1213">
        <v>536102</v>
      </c>
      <c r="F45" s="1214">
        <v>607068</v>
      </c>
      <c r="G45" s="1214">
        <v>534785</v>
      </c>
      <c r="H45" s="1214">
        <v>550739</v>
      </c>
      <c r="I45" s="1214">
        <v>385672</v>
      </c>
      <c r="J45" s="1215">
        <v>314440</v>
      </c>
      <c r="K45" s="1216">
        <v>345226</v>
      </c>
      <c r="L45" s="1214">
        <v>449324</v>
      </c>
      <c r="M45" s="1214">
        <v>475518</v>
      </c>
      <c r="N45" s="1214">
        <v>563238</v>
      </c>
      <c r="O45" s="1214">
        <v>587473</v>
      </c>
      <c r="P45" s="1217">
        <v>593647</v>
      </c>
    </row>
    <row r="46" spans="2:32" ht="18" customHeight="1" x14ac:dyDescent="0.15">
      <c r="B46" s="1218" t="s">
        <v>30</v>
      </c>
      <c r="C46" s="1219" t="s">
        <v>240</v>
      </c>
      <c r="D46" s="1220">
        <f>D45/D44</f>
        <v>741.32867656230508</v>
      </c>
      <c r="E46" s="1221">
        <v>842</v>
      </c>
      <c r="F46" s="1222">
        <v>827</v>
      </c>
      <c r="G46" s="1222">
        <v>692</v>
      </c>
      <c r="H46" s="1222">
        <v>661</v>
      </c>
      <c r="I46" s="1222">
        <v>453</v>
      </c>
      <c r="J46" s="1223">
        <v>452</v>
      </c>
      <c r="K46" s="1222">
        <v>533</v>
      </c>
      <c r="L46" s="1222">
        <v>753</v>
      </c>
      <c r="M46" s="1222">
        <v>870</v>
      </c>
      <c r="N46" s="1222">
        <v>921</v>
      </c>
      <c r="O46" s="1222">
        <v>991</v>
      </c>
      <c r="P46" s="1224">
        <v>1188</v>
      </c>
    </row>
    <row r="47" spans="2:32" ht="17.25" customHeight="1" x14ac:dyDescent="0.15">
      <c r="B47" s="1225" t="s">
        <v>31</v>
      </c>
      <c r="C47" s="1226" t="s">
        <v>239</v>
      </c>
      <c r="D47" s="1212">
        <f>SUM(E47:P47)</f>
        <v>6684</v>
      </c>
      <c r="E47" s="1213">
        <v>572</v>
      </c>
      <c r="F47" s="1214">
        <v>710</v>
      </c>
      <c r="G47" s="1214">
        <v>667</v>
      </c>
      <c r="H47" s="1214">
        <v>630</v>
      </c>
      <c r="I47" s="1214">
        <v>543</v>
      </c>
      <c r="J47" s="1215">
        <v>585</v>
      </c>
      <c r="K47" s="1216">
        <v>514</v>
      </c>
      <c r="L47" s="1214">
        <v>487</v>
      </c>
      <c r="M47" s="1214">
        <v>484</v>
      </c>
      <c r="N47" s="1214">
        <v>503</v>
      </c>
      <c r="O47" s="1214">
        <v>456</v>
      </c>
      <c r="P47" s="1217">
        <v>533</v>
      </c>
    </row>
    <row r="48" spans="2:32" ht="17.25" customHeight="1" x14ac:dyDescent="0.15">
      <c r="B48" s="1210" t="s">
        <v>31</v>
      </c>
      <c r="C48" s="1211" t="s">
        <v>15</v>
      </c>
      <c r="D48" s="1212">
        <f>SUM(E48:P48)</f>
        <v>2008890</v>
      </c>
      <c r="E48" s="1213">
        <v>131514</v>
      </c>
      <c r="F48" s="1214">
        <v>135807</v>
      </c>
      <c r="G48" s="1214">
        <v>186759</v>
      </c>
      <c r="H48" s="1214">
        <v>211677</v>
      </c>
      <c r="I48" s="1214">
        <v>231480</v>
      </c>
      <c r="J48" s="1215">
        <v>164682</v>
      </c>
      <c r="K48" s="1216">
        <v>129678</v>
      </c>
      <c r="L48" s="1214">
        <v>155982</v>
      </c>
      <c r="M48" s="1214">
        <v>142200</v>
      </c>
      <c r="N48" s="1214">
        <v>155686</v>
      </c>
      <c r="O48" s="1214">
        <v>180341</v>
      </c>
      <c r="P48" s="1217">
        <v>183084</v>
      </c>
    </row>
    <row r="49" spans="2:16" ht="17.25" customHeight="1" x14ac:dyDescent="0.15">
      <c r="B49" s="1218" t="s">
        <v>31</v>
      </c>
      <c r="C49" s="1219" t="s">
        <v>240</v>
      </c>
      <c r="D49" s="1220">
        <f>D48/D47</f>
        <v>300.55206463195691</v>
      </c>
      <c r="E49" s="1221">
        <v>230</v>
      </c>
      <c r="F49" s="1222">
        <v>217</v>
      </c>
      <c r="G49" s="1222">
        <v>280</v>
      </c>
      <c r="H49" s="1222">
        <v>336</v>
      </c>
      <c r="I49" s="1222">
        <v>427</v>
      </c>
      <c r="J49" s="1223">
        <v>281</v>
      </c>
      <c r="K49" s="1222">
        <v>252</v>
      </c>
      <c r="L49" s="1222">
        <v>341</v>
      </c>
      <c r="M49" s="1222">
        <v>294</v>
      </c>
      <c r="N49" s="1222">
        <v>310</v>
      </c>
      <c r="O49" s="1222">
        <v>395</v>
      </c>
      <c r="P49" s="1224">
        <v>344</v>
      </c>
    </row>
    <row r="50" spans="2:16" ht="17.25" customHeight="1" x14ac:dyDescent="0.15">
      <c r="B50" s="1225" t="s">
        <v>32</v>
      </c>
      <c r="C50" s="1226" t="s">
        <v>239</v>
      </c>
      <c r="D50" s="1212">
        <f>SUM(E50:P50)</f>
        <v>34150</v>
      </c>
      <c r="E50" s="1213">
        <v>3813</v>
      </c>
      <c r="F50" s="1214">
        <v>4000</v>
      </c>
      <c r="G50" s="1214">
        <v>3072</v>
      </c>
      <c r="H50" s="1214">
        <v>3411</v>
      </c>
      <c r="I50" s="1214">
        <v>2169</v>
      </c>
      <c r="J50" s="1215">
        <v>2792</v>
      </c>
      <c r="K50" s="1216">
        <v>2822</v>
      </c>
      <c r="L50" s="1214">
        <v>2198</v>
      </c>
      <c r="M50" s="1214">
        <v>2022</v>
      </c>
      <c r="N50" s="1214">
        <v>2513</v>
      </c>
      <c r="O50" s="1214">
        <v>2682</v>
      </c>
      <c r="P50" s="1217">
        <v>2656</v>
      </c>
    </row>
    <row r="51" spans="2:16" ht="17.25" customHeight="1" x14ac:dyDescent="0.15">
      <c r="B51" s="1210" t="s">
        <v>32</v>
      </c>
      <c r="C51" s="1211" t="s">
        <v>15</v>
      </c>
      <c r="D51" s="1212">
        <f>SUM(E51:P51)</f>
        <v>16394704</v>
      </c>
      <c r="E51" s="1213">
        <v>1271348</v>
      </c>
      <c r="F51" s="1214">
        <v>1443706</v>
      </c>
      <c r="G51" s="1214">
        <v>1525424</v>
      </c>
      <c r="H51" s="1214">
        <v>1715190</v>
      </c>
      <c r="I51" s="1214">
        <v>1291927</v>
      </c>
      <c r="J51" s="1215">
        <v>1196589</v>
      </c>
      <c r="K51" s="1216">
        <v>1219788</v>
      </c>
      <c r="L51" s="1214">
        <v>1068222</v>
      </c>
      <c r="M51" s="1214">
        <v>1196046</v>
      </c>
      <c r="N51" s="1214">
        <v>1394327</v>
      </c>
      <c r="O51" s="1214">
        <v>1423129</v>
      </c>
      <c r="P51" s="1217">
        <v>1649008</v>
      </c>
    </row>
    <row r="52" spans="2:16" ht="17.25" customHeight="1" x14ac:dyDescent="0.15">
      <c r="B52" s="1218" t="s">
        <v>32</v>
      </c>
      <c r="C52" s="1219" t="s">
        <v>240</v>
      </c>
      <c r="D52" s="1220">
        <f>D51/D50</f>
        <v>480.0791800878477</v>
      </c>
      <c r="E52" s="1221">
        <v>333</v>
      </c>
      <c r="F52" s="1222">
        <v>361</v>
      </c>
      <c r="G52" s="1222">
        <v>496</v>
      </c>
      <c r="H52" s="1222">
        <v>503</v>
      </c>
      <c r="I52" s="1222">
        <v>596</v>
      </c>
      <c r="J52" s="1223">
        <v>429</v>
      </c>
      <c r="K52" s="1222">
        <v>432</v>
      </c>
      <c r="L52" s="1222">
        <v>486</v>
      </c>
      <c r="M52" s="1222">
        <v>591</v>
      </c>
      <c r="N52" s="1222">
        <v>555</v>
      </c>
      <c r="O52" s="1222">
        <v>531</v>
      </c>
      <c r="P52" s="1224">
        <v>621</v>
      </c>
    </row>
    <row r="53" spans="2:16" ht="17.25" customHeight="1" x14ac:dyDescent="0.15">
      <c r="B53" s="1225" t="s">
        <v>33</v>
      </c>
      <c r="C53" s="1226" t="s">
        <v>239</v>
      </c>
      <c r="D53" s="1212">
        <f>SUM(E53:P53)</f>
        <v>64878</v>
      </c>
      <c r="E53" s="1213">
        <v>4159</v>
      </c>
      <c r="F53" s="1214">
        <v>4045</v>
      </c>
      <c r="G53" s="1214">
        <v>4900</v>
      </c>
      <c r="H53" s="1214">
        <v>6122</v>
      </c>
      <c r="I53" s="1214">
        <v>7411</v>
      </c>
      <c r="J53" s="1215">
        <v>6509</v>
      </c>
      <c r="K53" s="1216">
        <v>6305</v>
      </c>
      <c r="L53" s="1214">
        <v>7567</v>
      </c>
      <c r="M53" s="1214">
        <v>6226</v>
      </c>
      <c r="N53" s="1214">
        <v>4532</v>
      </c>
      <c r="O53" s="1214">
        <v>3512</v>
      </c>
      <c r="P53" s="1217">
        <v>3590</v>
      </c>
    </row>
    <row r="54" spans="2:16" ht="17.25" customHeight="1" x14ac:dyDescent="0.15">
      <c r="B54" s="1210" t="s">
        <v>33</v>
      </c>
      <c r="C54" s="1211" t="s">
        <v>15</v>
      </c>
      <c r="D54" s="1212">
        <f>SUM(E54:P54)</f>
        <v>27264805</v>
      </c>
      <c r="E54" s="1213">
        <v>1980102</v>
      </c>
      <c r="F54" s="1214">
        <v>2011818</v>
      </c>
      <c r="G54" s="1214">
        <v>2245036</v>
      </c>
      <c r="H54" s="1214">
        <v>2351185</v>
      </c>
      <c r="I54" s="1214">
        <v>2272314</v>
      </c>
      <c r="J54" s="1215">
        <v>1468655</v>
      </c>
      <c r="K54" s="1216">
        <v>2397133</v>
      </c>
      <c r="L54" s="1214">
        <v>3034491</v>
      </c>
      <c r="M54" s="1214">
        <v>2756681</v>
      </c>
      <c r="N54" s="1214">
        <v>2351728</v>
      </c>
      <c r="O54" s="1214">
        <v>2400518</v>
      </c>
      <c r="P54" s="1217">
        <v>1995144</v>
      </c>
    </row>
    <row r="55" spans="2:16" ht="17.25" customHeight="1" x14ac:dyDescent="0.15">
      <c r="B55" s="1218" t="s">
        <v>33</v>
      </c>
      <c r="C55" s="1219" t="s">
        <v>240</v>
      </c>
      <c r="D55" s="1220">
        <f>D54/D53</f>
        <v>420.24731033632355</v>
      </c>
      <c r="E55" s="1221">
        <v>476</v>
      </c>
      <c r="F55" s="1222">
        <v>497</v>
      </c>
      <c r="G55" s="1222">
        <v>458</v>
      </c>
      <c r="H55" s="1222">
        <v>384</v>
      </c>
      <c r="I55" s="1222">
        <v>307</v>
      </c>
      <c r="J55" s="1223">
        <v>226</v>
      </c>
      <c r="K55" s="1222">
        <v>380</v>
      </c>
      <c r="L55" s="1222">
        <v>401</v>
      </c>
      <c r="M55" s="1222">
        <v>443</v>
      </c>
      <c r="N55" s="1222">
        <v>519</v>
      </c>
      <c r="O55" s="1222">
        <v>683</v>
      </c>
      <c r="P55" s="1224">
        <v>556</v>
      </c>
    </row>
    <row r="56" spans="2:16" ht="17.25" customHeight="1" x14ac:dyDescent="0.15">
      <c r="B56" s="1225" t="s">
        <v>34</v>
      </c>
      <c r="C56" s="1226" t="s">
        <v>239</v>
      </c>
      <c r="D56" s="1212">
        <f>SUM(E56:P56)</f>
        <v>26991</v>
      </c>
      <c r="E56" s="1213">
        <v>1376</v>
      </c>
      <c r="F56" s="1214">
        <v>1437</v>
      </c>
      <c r="G56" s="1214">
        <v>1810</v>
      </c>
      <c r="H56" s="1214">
        <v>2173</v>
      </c>
      <c r="I56" s="1214">
        <v>2755</v>
      </c>
      <c r="J56" s="1215">
        <v>2993</v>
      </c>
      <c r="K56" s="1216">
        <v>3028</v>
      </c>
      <c r="L56" s="1214">
        <v>3454</v>
      </c>
      <c r="M56" s="1214">
        <v>2673</v>
      </c>
      <c r="N56" s="1214">
        <v>2741</v>
      </c>
      <c r="O56" s="1214">
        <v>1570</v>
      </c>
      <c r="P56" s="1217">
        <v>981</v>
      </c>
    </row>
    <row r="57" spans="2:16" ht="17.25" customHeight="1" x14ac:dyDescent="0.15">
      <c r="B57" s="1210" t="s">
        <v>34</v>
      </c>
      <c r="C57" s="1211" t="s">
        <v>15</v>
      </c>
      <c r="D57" s="1212">
        <f>SUM(E57:P57)</f>
        <v>11795635</v>
      </c>
      <c r="E57" s="1213">
        <v>618770</v>
      </c>
      <c r="F57" s="1214">
        <v>709288</v>
      </c>
      <c r="G57" s="1214">
        <v>841920</v>
      </c>
      <c r="H57" s="1214">
        <v>1024273</v>
      </c>
      <c r="I57" s="1214">
        <v>1189365</v>
      </c>
      <c r="J57" s="1215">
        <v>1169420</v>
      </c>
      <c r="K57" s="1216">
        <v>1184966</v>
      </c>
      <c r="L57" s="1214">
        <v>1384757</v>
      </c>
      <c r="M57" s="1214">
        <v>1146054</v>
      </c>
      <c r="N57" s="1214">
        <v>1088060</v>
      </c>
      <c r="O57" s="1214">
        <v>763633</v>
      </c>
      <c r="P57" s="1217">
        <v>675129</v>
      </c>
    </row>
    <row r="58" spans="2:16" ht="17.25" customHeight="1" x14ac:dyDescent="0.15">
      <c r="B58" s="1218" t="s">
        <v>34</v>
      </c>
      <c r="C58" s="1219" t="s">
        <v>240</v>
      </c>
      <c r="D58" s="1220">
        <f>D57/D56</f>
        <v>437.02104405172093</v>
      </c>
      <c r="E58" s="1221">
        <v>450</v>
      </c>
      <c r="F58" s="1222">
        <v>494</v>
      </c>
      <c r="G58" s="1222">
        <v>465</v>
      </c>
      <c r="H58" s="1222">
        <v>471</v>
      </c>
      <c r="I58" s="1222">
        <v>432</v>
      </c>
      <c r="J58" s="1223">
        <v>391</v>
      </c>
      <c r="K58" s="1222">
        <v>391</v>
      </c>
      <c r="L58" s="1222">
        <v>401</v>
      </c>
      <c r="M58" s="1222">
        <v>429</v>
      </c>
      <c r="N58" s="1222">
        <v>397</v>
      </c>
      <c r="O58" s="1222">
        <v>487</v>
      </c>
      <c r="P58" s="1224">
        <v>688</v>
      </c>
    </row>
    <row r="59" spans="2:16" ht="17.25" customHeight="1" x14ac:dyDescent="0.15">
      <c r="B59" s="1225" t="s">
        <v>35</v>
      </c>
      <c r="C59" s="1226" t="s">
        <v>239</v>
      </c>
      <c r="D59" s="1212">
        <f>SUM(E59:P59)</f>
        <v>8711</v>
      </c>
      <c r="E59" s="1213">
        <v>457</v>
      </c>
      <c r="F59" s="1214">
        <v>576</v>
      </c>
      <c r="G59" s="1214">
        <v>851</v>
      </c>
      <c r="H59" s="1214">
        <v>801</v>
      </c>
      <c r="I59" s="1214">
        <v>1068</v>
      </c>
      <c r="J59" s="1215">
        <v>1412</v>
      </c>
      <c r="K59" s="1216">
        <v>912</v>
      </c>
      <c r="L59" s="1214">
        <v>686</v>
      </c>
      <c r="M59" s="1214">
        <v>503</v>
      </c>
      <c r="N59" s="1214">
        <v>560</v>
      </c>
      <c r="O59" s="1214">
        <v>490</v>
      </c>
      <c r="P59" s="1217">
        <v>395</v>
      </c>
    </row>
    <row r="60" spans="2:16" ht="17.25" customHeight="1" x14ac:dyDescent="0.15">
      <c r="B60" s="1210" t="s">
        <v>35</v>
      </c>
      <c r="C60" s="1211" t="s">
        <v>15</v>
      </c>
      <c r="D60" s="1212">
        <f>SUM(E60:P60)</f>
        <v>3462719</v>
      </c>
      <c r="E60" s="1213">
        <v>208581</v>
      </c>
      <c r="F60" s="1214">
        <v>284333</v>
      </c>
      <c r="G60" s="1214">
        <v>373311</v>
      </c>
      <c r="H60" s="1214">
        <v>365960</v>
      </c>
      <c r="I60" s="1214">
        <v>442168</v>
      </c>
      <c r="J60" s="1215">
        <v>478495</v>
      </c>
      <c r="K60" s="1216">
        <v>277557</v>
      </c>
      <c r="L60" s="1214">
        <v>194714</v>
      </c>
      <c r="M60" s="1214">
        <v>147724</v>
      </c>
      <c r="N60" s="1214">
        <v>214271</v>
      </c>
      <c r="O60" s="1214">
        <v>247718</v>
      </c>
      <c r="P60" s="1217">
        <v>227887</v>
      </c>
    </row>
    <row r="61" spans="2:16" ht="17.25" customHeight="1" x14ac:dyDescent="0.15">
      <c r="B61" s="1218" t="s">
        <v>35</v>
      </c>
      <c r="C61" s="1219" t="s">
        <v>240</v>
      </c>
      <c r="D61" s="1220">
        <f>D60/D59</f>
        <v>397.51107794742279</v>
      </c>
      <c r="E61" s="1221">
        <v>457</v>
      </c>
      <c r="F61" s="1222">
        <v>493</v>
      </c>
      <c r="G61" s="1222">
        <v>439</v>
      </c>
      <c r="H61" s="1222">
        <v>457</v>
      </c>
      <c r="I61" s="1222">
        <v>414</v>
      </c>
      <c r="J61" s="1223">
        <v>339</v>
      </c>
      <c r="K61" s="1222">
        <v>304</v>
      </c>
      <c r="L61" s="1222">
        <v>284</v>
      </c>
      <c r="M61" s="1222">
        <v>293</v>
      </c>
      <c r="N61" s="1222">
        <v>383</v>
      </c>
      <c r="O61" s="1222">
        <v>505</v>
      </c>
      <c r="P61" s="1224">
        <v>578</v>
      </c>
    </row>
    <row r="62" spans="2:16" ht="17.25" customHeight="1" x14ac:dyDescent="0.15">
      <c r="B62" s="1689" t="s">
        <v>36</v>
      </c>
      <c r="C62" s="1226" t="s">
        <v>239</v>
      </c>
      <c r="D62" s="1212">
        <f>SUM(E62:P62)</f>
        <v>63307</v>
      </c>
      <c r="E62" s="1213">
        <v>4891</v>
      </c>
      <c r="F62" s="1214">
        <v>4897</v>
      </c>
      <c r="G62" s="1214">
        <v>4593</v>
      </c>
      <c r="H62" s="1214">
        <v>6052</v>
      </c>
      <c r="I62" s="1214">
        <v>6815</v>
      </c>
      <c r="J62" s="1215">
        <v>7049</v>
      </c>
      <c r="K62" s="1216">
        <v>6451</v>
      </c>
      <c r="L62" s="1214">
        <v>7457</v>
      </c>
      <c r="M62" s="1214">
        <v>4979</v>
      </c>
      <c r="N62" s="1214">
        <v>4062</v>
      </c>
      <c r="O62" s="1214">
        <v>2975</v>
      </c>
      <c r="P62" s="1217">
        <v>3086</v>
      </c>
    </row>
    <row r="63" spans="2:16" ht="17.25" customHeight="1" x14ac:dyDescent="0.15">
      <c r="B63" s="1210" t="s">
        <v>36</v>
      </c>
      <c r="C63" s="1211" t="s">
        <v>15</v>
      </c>
      <c r="D63" s="1212">
        <f>SUM(E63:P63)</f>
        <v>29053158</v>
      </c>
      <c r="E63" s="1213">
        <v>1507439</v>
      </c>
      <c r="F63" s="1214">
        <v>1844407</v>
      </c>
      <c r="G63" s="1214">
        <v>2146177</v>
      </c>
      <c r="H63" s="1214">
        <v>2622815</v>
      </c>
      <c r="I63" s="1214">
        <v>2644457</v>
      </c>
      <c r="J63" s="1215">
        <v>2359323</v>
      </c>
      <c r="K63" s="1216">
        <v>2337055</v>
      </c>
      <c r="L63" s="1214">
        <v>3143607</v>
      </c>
      <c r="M63" s="1214">
        <v>3177999</v>
      </c>
      <c r="N63" s="1214">
        <v>3061340</v>
      </c>
      <c r="O63" s="1214">
        <v>2198713</v>
      </c>
      <c r="P63" s="1217">
        <v>2009826</v>
      </c>
    </row>
    <row r="64" spans="2:16" ht="17.25" customHeight="1" x14ac:dyDescent="0.15">
      <c r="B64" s="1218" t="s">
        <v>36</v>
      </c>
      <c r="C64" s="1219" t="s">
        <v>240</v>
      </c>
      <c r="D64" s="1220">
        <f>D63/D62</f>
        <v>458.92488982261045</v>
      </c>
      <c r="E64" s="1221">
        <v>308</v>
      </c>
      <c r="F64" s="1222">
        <v>377</v>
      </c>
      <c r="G64" s="1222">
        <v>467</v>
      </c>
      <c r="H64" s="1222">
        <v>433</v>
      </c>
      <c r="I64" s="1222">
        <v>388</v>
      </c>
      <c r="J64" s="1223">
        <v>335</v>
      </c>
      <c r="K64" s="1222">
        <v>362</v>
      </c>
      <c r="L64" s="1222">
        <v>422</v>
      </c>
      <c r="M64" s="1222">
        <v>638</v>
      </c>
      <c r="N64" s="1222">
        <v>754</v>
      </c>
      <c r="O64" s="1222">
        <v>739</v>
      </c>
      <c r="P64" s="1224">
        <v>651</v>
      </c>
    </row>
    <row r="65" spans="2:39" ht="17.25" customHeight="1" x14ac:dyDescent="0.15">
      <c r="B65" s="1225" t="s">
        <v>37</v>
      </c>
      <c r="C65" s="1226" t="s">
        <v>239</v>
      </c>
      <c r="D65" s="1212">
        <f>SUM(E65:P65)</f>
        <v>21675</v>
      </c>
      <c r="E65" s="1213">
        <v>2071</v>
      </c>
      <c r="F65" s="1214">
        <v>1623</v>
      </c>
      <c r="G65" s="1214">
        <v>1553</v>
      </c>
      <c r="H65" s="1214">
        <v>2060</v>
      </c>
      <c r="I65" s="1214">
        <v>2154</v>
      </c>
      <c r="J65" s="1215">
        <v>2010</v>
      </c>
      <c r="K65" s="1216">
        <v>1936</v>
      </c>
      <c r="L65" s="1214">
        <v>2211</v>
      </c>
      <c r="M65" s="1214">
        <v>1735</v>
      </c>
      <c r="N65" s="1214">
        <v>1637</v>
      </c>
      <c r="O65" s="1214">
        <v>1307</v>
      </c>
      <c r="P65" s="1217">
        <v>1378</v>
      </c>
    </row>
    <row r="66" spans="2:39" ht="17.25" customHeight="1" x14ac:dyDescent="0.15">
      <c r="B66" s="1210" t="s">
        <v>37</v>
      </c>
      <c r="C66" s="1211" t="s">
        <v>15</v>
      </c>
      <c r="D66" s="1212">
        <f>SUM(E66:P66)</f>
        <v>16280538</v>
      </c>
      <c r="E66" s="1213">
        <v>929354</v>
      </c>
      <c r="F66" s="1214">
        <v>1073191</v>
      </c>
      <c r="G66" s="1214">
        <v>1225945</v>
      </c>
      <c r="H66" s="1214">
        <v>1410198</v>
      </c>
      <c r="I66" s="1214">
        <v>1269690</v>
      </c>
      <c r="J66" s="1215">
        <v>1197538</v>
      </c>
      <c r="K66" s="1216">
        <v>1180116</v>
      </c>
      <c r="L66" s="1214">
        <v>1724365</v>
      </c>
      <c r="M66" s="1214">
        <v>1929981</v>
      </c>
      <c r="N66" s="1214">
        <v>1851917</v>
      </c>
      <c r="O66" s="1214">
        <v>1210120</v>
      </c>
      <c r="P66" s="1217">
        <v>1278123</v>
      </c>
    </row>
    <row r="67" spans="2:39" ht="17.25" customHeight="1" x14ac:dyDescent="0.15">
      <c r="B67" s="1218" t="s">
        <v>37</v>
      </c>
      <c r="C67" s="1219" t="s">
        <v>240</v>
      </c>
      <c r="D67" s="1220">
        <f>D66/D65</f>
        <v>751.12055363321804</v>
      </c>
      <c r="E67" s="1221">
        <v>449</v>
      </c>
      <c r="F67" s="1222">
        <v>661</v>
      </c>
      <c r="G67" s="1222">
        <v>790</v>
      </c>
      <c r="H67" s="1222">
        <v>685</v>
      </c>
      <c r="I67" s="1222">
        <v>589</v>
      </c>
      <c r="J67" s="1223">
        <v>596</v>
      </c>
      <c r="K67" s="1222">
        <v>610</v>
      </c>
      <c r="L67" s="1222">
        <v>780</v>
      </c>
      <c r="M67" s="1222">
        <v>1113</v>
      </c>
      <c r="N67" s="1222">
        <v>1131</v>
      </c>
      <c r="O67" s="1222">
        <v>926</v>
      </c>
      <c r="P67" s="1224">
        <v>927</v>
      </c>
    </row>
    <row r="68" spans="2:39" ht="17.25" customHeight="1" x14ac:dyDescent="0.15">
      <c r="B68" s="1689" t="s">
        <v>38</v>
      </c>
      <c r="C68" s="1226" t="s">
        <v>239</v>
      </c>
      <c r="D68" s="1212">
        <f>SUM(E68:P68)</f>
        <v>24106</v>
      </c>
      <c r="E68" s="1213">
        <v>1509</v>
      </c>
      <c r="F68" s="1214">
        <v>1588</v>
      </c>
      <c r="G68" s="1214">
        <v>1919</v>
      </c>
      <c r="H68" s="1214">
        <v>2413</v>
      </c>
      <c r="I68" s="1214">
        <v>2681</v>
      </c>
      <c r="J68" s="1215">
        <v>2340</v>
      </c>
      <c r="K68" s="1216">
        <v>2004</v>
      </c>
      <c r="L68" s="1214">
        <v>2452</v>
      </c>
      <c r="M68" s="1214">
        <v>2297</v>
      </c>
      <c r="N68" s="1214">
        <v>1932</v>
      </c>
      <c r="O68" s="1214">
        <v>1511</v>
      </c>
      <c r="P68" s="1217">
        <v>1460</v>
      </c>
    </row>
    <row r="69" spans="2:39" ht="17.25" customHeight="1" x14ac:dyDescent="0.15">
      <c r="B69" s="1210" t="s">
        <v>38</v>
      </c>
      <c r="C69" s="1211" t="s">
        <v>15</v>
      </c>
      <c r="D69" s="1212">
        <f>SUM(E69:P69)</f>
        <v>15091216</v>
      </c>
      <c r="E69" s="1213">
        <v>927320</v>
      </c>
      <c r="F69" s="1214">
        <v>1218491</v>
      </c>
      <c r="G69" s="1214">
        <v>1535605</v>
      </c>
      <c r="H69" s="1214">
        <v>1741958</v>
      </c>
      <c r="I69" s="1214">
        <v>1621839</v>
      </c>
      <c r="J69" s="1215">
        <v>1067178</v>
      </c>
      <c r="K69" s="1216">
        <v>882934</v>
      </c>
      <c r="L69" s="1214">
        <v>1269907</v>
      </c>
      <c r="M69" s="1214">
        <v>1424019</v>
      </c>
      <c r="N69" s="1214">
        <v>1194650</v>
      </c>
      <c r="O69" s="1214">
        <v>1077139</v>
      </c>
      <c r="P69" s="1217">
        <v>1130176</v>
      </c>
    </row>
    <row r="70" spans="2:39" ht="17.25" customHeight="1" x14ac:dyDescent="0.15">
      <c r="B70" s="1218" t="s">
        <v>38</v>
      </c>
      <c r="C70" s="1219" t="s">
        <v>240</v>
      </c>
      <c r="D70" s="1220">
        <f>D69/D68</f>
        <v>626.03567576536966</v>
      </c>
      <c r="E70" s="1221">
        <v>614</v>
      </c>
      <c r="F70" s="1222">
        <v>767</v>
      </c>
      <c r="G70" s="1222">
        <v>800</v>
      </c>
      <c r="H70" s="1222">
        <v>722</v>
      </c>
      <c r="I70" s="1222">
        <v>605</v>
      </c>
      <c r="J70" s="1223">
        <v>456</v>
      </c>
      <c r="K70" s="1222">
        <v>441</v>
      </c>
      <c r="L70" s="1222">
        <v>518</v>
      </c>
      <c r="M70" s="1222">
        <v>620</v>
      </c>
      <c r="N70" s="1222">
        <v>618</v>
      </c>
      <c r="O70" s="1222">
        <v>713</v>
      </c>
      <c r="P70" s="1224">
        <v>774</v>
      </c>
    </row>
    <row r="71" spans="2:39" ht="17.25" customHeight="1" x14ac:dyDescent="0.15">
      <c r="B71" s="1225" t="s">
        <v>39</v>
      </c>
      <c r="C71" s="1226" t="s">
        <v>239</v>
      </c>
      <c r="D71" s="1212">
        <f>SUM(E71:P71)</f>
        <v>13230</v>
      </c>
      <c r="E71" s="1213">
        <v>3</v>
      </c>
      <c r="F71" s="1214">
        <v>7</v>
      </c>
      <c r="G71" s="1214">
        <v>8</v>
      </c>
      <c r="H71" s="1214">
        <v>70</v>
      </c>
      <c r="I71" s="1235">
        <v>646</v>
      </c>
      <c r="J71" s="1215">
        <v>4283</v>
      </c>
      <c r="K71" s="1216">
        <v>4541</v>
      </c>
      <c r="L71" s="1214">
        <v>2939</v>
      </c>
      <c r="M71" s="1214">
        <v>689</v>
      </c>
      <c r="N71" s="1214">
        <v>31</v>
      </c>
      <c r="O71" s="1214">
        <v>11</v>
      </c>
      <c r="P71" s="1217">
        <v>2</v>
      </c>
    </row>
    <row r="72" spans="2:39" ht="17.25" customHeight="1" x14ac:dyDescent="0.15">
      <c r="B72" s="1210" t="s">
        <v>39</v>
      </c>
      <c r="C72" s="1211" t="s">
        <v>15</v>
      </c>
      <c r="D72" s="1212">
        <f>SUM(E72:P72)</f>
        <v>3651973</v>
      </c>
      <c r="E72" s="1213">
        <v>1370</v>
      </c>
      <c r="F72" s="1214">
        <v>4016</v>
      </c>
      <c r="G72" s="1214">
        <v>5405</v>
      </c>
      <c r="H72" s="1214">
        <v>44113</v>
      </c>
      <c r="I72" s="1214">
        <v>317133</v>
      </c>
      <c r="J72" s="1215">
        <v>1081540</v>
      </c>
      <c r="K72" s="1216">
        <v>1153992</v>
      </c>
      <c r="L72" s="1214">
        <v>835288</v>
      </c>
      <c r="M72" s="1214">
        <v>194870</v>
      </c>
      <c r="N72" s="1214">
        <v>8582</v>
      </c>
      <c r="O72" s="1214">
        <v>4106</v>
      </c>
      <c r="P72" s="1217">
        <v>1558</v>
      </c>
    </row>
    <row r="73" spans="2:39" ht="17.25" customHeight="1" x14ac:dyDescent="0.15">
      <c r="B73" s="1218" t="s">
        <v>39</v>
      </c>
      <c r="C73" s="1219" t="s">
        <v>240</v>
      </c>
      <c r="D73" s="1220">
        <f>D72/D71</f>
        <v>276.03726379440667</v>
      </c>
      <c r="E73" s="1221">
        <v>508</v>
      </c>
      <c r="F73" s="1222">
        <v>601</v>
      </c>
      <c r="G73" s="1222">
        <v>666</v>
      </c>
      <c r="H73" s="1222">
        <v>634</v>
      </c>
      <c r="I73" s="1222">
        <v>491</v>
      </c>
      <c r="J73" s="1223">
        <v>253</v>
      </c>
      <c r="K73" s="1222">
        <v>254</v>
      </c>
      <c r="L73" s="1222">
        <v>284</v>
      </c>
      <c r="M73" s="1222">
        <v>283</v>
      </c>
      <c r="N73" s="1222">
        <v>274</v>
      </c>
      <c r="O73" s="1222">
        <v>371</v>
      </c>
      <c r="P73" s="1224">
        <v>663</v>
      </c>
    </row>
    <row r="74" spans="2:39" ht="17.25" customHeight="1" x14ac:dyDescent="0.15">
      <c r="B74" s="1225" t="s">
        <v>40</v>
      </c>
      <c r="C74" s="1226" t="s">
        <v>239</v>
      </c>
      <c r="D74" s="1212">
        <f>SUM(E74:P74)</f>
        <v>22463</v>
      </c>
      <c r="E74" s="1213">
        <v>1424</v>
      </c>
      <c r="F74" s="1214">
        <v>1584</v>
      </c>
      <c r="G74" s="1214">
        <v>1829</v>
      </c>
      <c r="H74" s="1214">
        <v>2003</v>
      </c>
      <c r="I74" s="1214">
        <v>1758</v>
      </c>
      <c r="J74" s="1215">
        <v>1802</v>
      </c>
      <c r="K74" s="1216">
        <v>1739</v>
      </c>
      <c r="L74" s="1214">
        <v>1844</v>
      </c>
      <c r="M74" s="1214">
        <v>2291</v>
      </c>
      <c r="N74" s="1214">
        <v>2256</v>
      </c>
      <c r="O74" s="1214">
        <v>1986</v>
      </c>
      <c r="P74" s="1217">
        <v>1947</v>
      </c>
    </row>
    <row r="75" spans="2:39" ht="17.25" customHeight="1" x14ac:dyDescent="0.15">
      <c r="B75" s="1210" t="s">
        <v>40</v>
      </c>
      <c r="C75" s="1211" t="s">
        <v>15</v>
      </c>
      <c r="D75" s="1212">
        <f>SUM(E75:P75)</f>
        <v>5256353</v>
      </c>
      <c r="E75" s="1213">
        <v>291629</v>
      </c>
      <c r="F75" s="1214">
        <v>373370</v>
      </c>
      <c r="G75" s="1214">
        <v>364896</v>
      </c>
      <c r="H75" s="1214">
        <v>380790</v>
      </c>
      <c r="I75" s="1214">
        <v>416007</v>
      </c>
      <c r="J75" s="1215">
        <v>472063</v>
      </c>
      <c r="K75" s="1216">
        <v>474817</v>
      </c>
      <c r="L75" s="1214">
        <v>497471</v>
      </c>
      <c r="M75" s="1214">
        <v>465140</v>
      </c>
      <c r="N75" s="1214">
        <v>470598</v>
      </c>
      <c r="O75" s="1214">
        <v>440034</v>
      </c>
      <c r="P75" s="1217">
        <v>609538</v>
      </c>
    </row>
    <row r="76" spans="2:39" ht="17.25" customHeight="1" x14ac:dyDescent="0.15">
      <c r="B76" s="1218" t="s">
        <v>40</v>
      </c>
      <c r="C76" s="1219" t="s">
        <v>240</v>
      </c>
      <c r="D76" s="1220">
        <f>D75/D74</f>
        <v>234.00048969416375</v>
      </c>
      <c r="E76" s="1221">
        <v>205</v>
      </c>
      <c r="F76" s="1222">
        <v>236</v>
      </c>
      <c r="G76" s="1222">
        <v>199</v>
      </c>
      <c r="H76" s="1222">
        <v>190</v>
      </c>
      <c r="I76" s="1222">
        <v>237</v>
      </c>
      <c r="J76" s="1223">
        <v>262</v>
      </c>
      <c r="K76" s="1222">
        <v>273</v>
      </c>
      <c r="L76" s="1222">
        <v>270</v>
      </c>
      <c r="M76" s="1222">
        <v>203</v>
      </c>
      <c r="N76" s="1222">
        <v>209</v>
      </c>
      <c r="O76" s="1222">
        <v>222</v>
      </c>
      <c r="P76" s="1224">
        <v>313</v>
      </c>
    </row>
    <row r="77" spans="2:39" s="1244" customFormat="1" ht="17.25" customHeight="1" x14ac:dyDescent="0.15">
      <c r="B77" s="1253" t="s">
        <v>41</v>
      </c>
      <c r="C77" s="1226" t="s">
        <v>239</v>
      </c>
      <c r="D77" s="1212">
        <f>SUM(E77:P77)</f>
        <v>78329</v>
      </c>
      <c r="E77" s="1213">
        <v>7091</v>
      </c>
      <c r="F77" s="1216">
        <v>7560</v>
      </c>
      <c r="G77" s="1214">
        <v>7396</v>
      </c>
      <c r="H77" s="1216">
        <v>7824</v>
      </c>
      <c r="I77" s="1216">
        <v>7191</v>
      </c>
      <c r="J77" s="1240">
        <v>5362</v>
      </c>
      <c r="K77" s="1216">
        <v>3651</v>
      </c>
      <c r="L77" s="1216">
        <v>5057</v>
      </c>
      <c r="M77" s="1216">
        <v>6147</v>
      </c>
      <c r="N77" s="1216">
        <v>7079</v>
      </c>
      <c r="O77" s="1216">
        <v>6945</v>
      </c>
      <c r="P77" s="1241">
        <v>7026</v>
      </c>
      <c r="Q77" s="2"/>
      <c r="R77" s="2"/>
      <c r="S77" s="6"/>
      <c r="T77" s="780"/>
      <c r="U77" s="755"/>
      <c r="V77" s="757"/>
      <c r="W77" s="757"/>
      <c r="X77" s="757"/>
      <c r="Y77" s="758"/>
      <c r="Z77" s="1569"/>
      <c r="AA77" s="1569"/>
      <c r="AB77" s="1569"/>
      <c r="AC77" s="1569"/>
      <c r="AD77" s="1569"/>
      <c r="AE77" s="758"/>
      <c r="AF77" s="1179"/>
      <c r="AG77" s="1243"/>
      <c r="AH77" s="1243"/>
      <c r="AI77" s="1243"/>
      <c r="AJ77" s="1243"/>
      <c r="AK77" s="1243"/>
      <c r="AL77" s="1243"/>
      <c r="AM77" s="1243"/>
    </row>
    <row r="78" spans="2:39" s="1244" customFormat="1" ht="17.25" customHeight="1" x14ac:dyDescent="0.15">
      <c r="B78" s="1245" t="s">
        <v>42</v>
      </c>
      <c r="C78" s="1211" t="s">
        <v>15</v>
      </c>
      <c r="D78" s="1212">
        <f>SUM(E78:P78)</f>
        <v>13917693</v>
      </c>
      <c r="E78" s="1213">
        <v>935175</v>
      </c>
      <c r="F78" s="1216">
        <v>1040293</v>
      </c>
      <c r="G78" s="1214">
        <v>1137250</v>
      </c>
      <c r="H78" s="1216">
        <v>1401291</v>
      </c>
      <c r="I78" s="1216">
        <v>1700389</v>
      </c>
      <c r="J78" s="1240">
        <v>1673105</v>
      </c>
      <c r="K78" s="1216">
        <v>925621</v>
      </c>
      <c r="L78" s="1216">
        <v>1212862</v>
      </c>
      <c r="M78" s="1216">
        <v>902482</v>
      </c>
      <c r="N78" s="1216">
        <v>833025</v>
      </c>
      <c r="O78" s="1216">
        <v>912604</v>
      </c>
      <c r="P78" s="1241">
        <v>1243596</v>
      </c>
      <c r="Q78" s="2"/>
      <c r="R78" s="2"/>
      <c r="S78" s="6"/>
      <c r="T78" s="780"/>
      <c r="U78" s="755"/>
      <c r="V78" s="757"/>
      <c r="W78" s="757"/>
      <c r="X78" s="757"/>
      <c r="Y78" s="758"/>
      <c r="Z78" s="1569"/>
      <c r="AA78" s="1569"/>
      <c r="AB78" s="1569"/>
      <c r="AC78" s="1569"/>
      <c r="AD78" s="1569"/>
      <c r="AE78" s="758"/>
      <c r="AF78" s="1179"/>
      <c r="AG78" s="1243"/>
      <c r="AH78" s="1243"/>
      <c r="AI78" s="1243"/>
      <c r="AJ78" s="1243"/>
      <c r="AK78" s="1243"/>
      <c r="AL78" s="1243"/>
      <c r="AM78" s="1243"/>
    </row>
    <row r="79" spans="2:39" s="1244" customFormat="1" ht="17.25" customHeight="1" x14ac:dyDescent="0.15">
      <c r="B79" s="1246" t="s">
        <v>42</v>
      </c>
      <c r="C79" s="1219" t="s">
        <v>240</v>
      </c>
      <c r="D79" s="1220">
        <f>D78/D77</f>
        <v>177.68250584074863</v>
      </c>
      <c r="E79" s="1221">
        <v>132</v>
      </c>
      <c r="F79" s="1222">
        <v>138</v>
      </c>
      <c r="G79" s="1222">
        <v>152</v>
      </c>
      <c r="H79" s="1222">
        <v>179</v>
      </c>
      <c r="I79" s="1222">
        <v>236</v>
      </c>
      <c r="J79" s="1223">
        <v>312</v>
      </c>
      <c r="K79" s="1222">
        <v>254</v>
      </c>
      <c r="L79" s="1222">
        <v>240</v>
      </c>
      <c r="M79" s="1222">
        <v>147</v>
      </c>
      <c r="N79" s="1222">
        <v>118</v>
      </c>
      <c r="O79" s="1222">
        <v>131</v>
      </c>
      <c r="P79" s="1224">
        <v>177</v>
      </c>
      <c r="Q79" s="2"/>
      <c r="R79" s="2"/>
      <c r="S79" s="6"/>
      <c r="T79" s="780"/>
      <c r="U79" s="755"/>
      <c r="V79" s="757"/>
      <c r="W79" s="757"/>
      <c r="X79" s="757"/>
      <c r="Y79" s="758"/>
      <c r="Z79" s="1569"/>
      <c r="AA79" s="1569"/>
      <c r="AB79" s="1569"/>
      <c r="AC79" s="1569"/>
      <c r="AD79" s="1569"/>
      <c r="AE79" s="758"/>
      <c r="AF79" s="1179"/>
      <c r="AG79" s="1243"/>
      <c r="AH79" s="1243"/>
      <c r="AI79" s="1243"/>
      <c r="AJ79" s="1243"/>
      <c r="AK79" s="1243"/>
      <c r="AL79" s="1243"/>
      <c r="AM79" s="1243"/>
    </row>
    <row r="80" spans="2:39" ht="17.25" customHeight="1" x14ac:dyDescent="0.15">
      <c r="B80" s="1689" t="s">
        <v>43</v>
      </c>
      <c r="C80" s="1226" t="s">
        <v>239</v>
      </c>
      <c r="D80" s="1212">
        <f>SUM(E80:P80)</f>
        <v>30103</v>
      </c>
      <c r="E80" s="1213">
        <v>2807</v>
      </c>
      <c r="F80" s="1214">
        <v>3368</v>
      </c>
      <c r="G80" s="1214">
        <v>2967</v>
      </c>
      <c r="H80" s="1214">
        <v>2327</v>
      </c>
      <c r="I80" s="1214">
        <v>1400</v>
      </c>
      <c r="J80" s="1215">
        <v>1470</v>
      </c>
      <c r="K80" s="1216">
        <v>1578</v>
      </c>
      <c r="L80" s="1214">
        <v>1827</v>
      </c>
      <c r="M80" s="1214">
        <v>3179</v>
      </c>
      <c r="N80" s="1214">
        <v>3027</v>
      </c>
      <c r="O80" s="1214">
        <v>2721</v>
      </c>
      <c r="P80" s="1217">
        <v>3432</v>
      </c>
    </row>
    <row r="81" spans="2:39" ht="17.25" customHeight="1" x14ac:dyDescent="0.15">
      <c r="B81" s="1313" t="s">
        <v>43</v>
      </c>
      <c r="C81" s="1211" t="s">
        <v>15</v>
      </c>
      <c r="D81" s="1212">
        <f>SUM(E81:P81)</f>
        <v>8275612</v>
      </c>
      <c r="E81" s="1213">
        <v>723370</v>
      </c>
      <c r="F81" s="1214">
        <v>857812</v>
      </c>
      <c r="G81" s="1214">
        <v>744600</v>
      </c>
      <c r="H81" s="1214">
        <v>591324</v>
      </c>
      <c r="I81" s="1214">
        <v>425235</v>
      </c>
      <c r="J81" s="1215">
        <v>445489</v>
      </c>
      <c r="K81" s="1216">
        <v>434468</v>
      </c>
      <c r="L81" s="1214">
        <v>537688</v>
      </c>
      <c r="M81" s="1214">
        <v>875505</v>
      </c>
      <c r="N81" s="1214">
        <v>861765</v>
      </c>
      <c r="O81" s="1214">
        <v>772165</v>
      </c>
      <c r="P81" s="1217">
        <v>1006191</v>
      </c>
    </row>
    <row r="82" spans="2:39" ht="17.25" customHeight="1" x14ac:dyDescent="0.15">
      <c r="B82" s="1218" t="s">
        <v>43</v>
      </c>
      <c r="C82" s="1219" t="s">
        <v>240</v>
      </c>
      <c r="D82" s="1220">
        <f>D81/D80</f>
        <v>274.90987609208383</v>
      </c>
      <c r="E82" s="1221">
        <v>258</v>
      </c>
      <c r="F82" s="1222">
        <v>255</v>
      </c>
      <c r="G82" s="1222">
        <v>251</v>
      </c>
      <c r="H82" s="1222">
        <v>254</v>
      </c>
      <c r="I82" s="1222">
        <v>304</v>
      </c>
      <c r="J82" s="1223">
        <v>303</v>
      </c>
      <c r="K82" s="1222">
        <v>275</v>
      </c>
      <c r="L82" s="1222">
        <v>294</v>
      </c>
      <c r="M82" s="1222">
        <v>275</v>
      </c>
      <c r="N82" s="1222">
        <v>285</v>
      </c>
      <c r="O82" s="1222">
        <v>284</v>
      </c>
      <c r="P82" s="1224">
        <v>293</v>
      </c>
    </row>
    <row r="83" spans="2:39" ht="17.25" customHeight="1" x14ac:dyDescent="0.15">
      <c r="B83" s="1225" t="s">
        <v>44</v>
      </c>
      <c r="C83" s="1226" t="s">
        <v>239</v>
      </c>
      <c r="D83" s="1212">
        <f>SUM(E83:P83)</f>
        <v>98748</v>
      </c>
      <c r="E83" s="1213">
        <v>7866</v>
      </c>
      <c r="F83" s="1214">
        <v>8695</v>
      </c>
      <c r="G83" s="1214">
        <v>10447</v>
      </c>
      <c r="H83" s="1214">
        <v>10819</v>
      </c>
      <c r="I83" s="1214">
        <v>10304</v>
      </c>
      <c r="J83" s="1215">
        <v>7462</v>
      </c>
      <c r="K83" s="1216">
        <v>7474</v>
      </c>
      <c r="L83" s="1214">
        <v>9538</v>
      </c>
      <c r="M83" s="1214">
        <v>266</v>
      </c>
      <c r="N83" s="1214">
        <v>9015</v>
      </c>
      <c r="O83" s="1214">
        <v>8785</v>
      </c>
      <c r="P83" s="1217">
        <v>8077</v>
      </c>
    </row>
    <row r="84" spans="2:39" ht="17.25" customHeight="1" x14ac:dyDescent="0.15">
      <c r="B84" s="1210" t="s">
        <v>44</v>
      </c>
      <c r="C84" s="1211" t="s">
        <v>15</v>
      </c>
      <c r="D84" s="1212">
        <f>SUM(E84:P84)</f>
        <v>15789069</v>
      </c>
      <c r="E84" s="1213">
        <v>1581260</v>
      </c>
      <c r="F84" s="1214">
        <v>1619528</v>
      </c>
      <c r="G84" s="1214">
        <v>1607350</v>
      </c>
      <c r="H84" s="1214">
        <v>1531110</v>
      </c>
      <c r="I84" s="1214">
        <v>1271749</v>
      </c>
      <c r="J84" s="1215">
        <v>1210196</v>
      </c>
      <c r="K84" s="1216">
        <v>1321518</v>
      </c>
      <c r="L84" s="1214">
        <v>1350817</v>
      </c>
      <c r="M84" s="1214">
        <v>1079754</v>
      </c>
      <c r="N84" s="1214">
        <v>951140</v>
      </c>
      <c r="O84" s="1214">
        <v>1099371</v>
      </c>
      <c r="P84" s="1217">
        <v>1165276</v>
      </c>
    </row>
    <row r="85" spans="2:39" ht="17.25" customHeight="1" x14ac:dyDescent="0.15">
      <c r="B85" s="1218" t="s">
        <v>44</v>
      </c>
      <c r="C85" s="1219" t="s">
        <v>240</v>
      </c>
      <c r="D85" s="1220">
        <f>D84/D83</f>
        <v>159.89254465913234</v>
      </c>
      <c r="E85" s="1221">
        <v>201</v>
      </c>
      <c r="F85" s="1222">
        <v>186</v>
      </c>
      <c r="G85" s="1222">
        <v>154</v>
      </c>
      <c r="H85" s="1222">
        <v>142</v>
      </c>
      <c r="I85" s="1222">
        <v>123</v>
      </c>
      <c r="J85" s="1223">
        <v>162</v>
      </c>
      <c r="K85" s="1222">
        <v>177</v>
      </c>
      <c r="L85" s="1222">
        <v>142</v>
      </c>
      <c r="M85" s="1222">
        <v>117</v>
      </c>
      <c r="N85" s="1222">
        <v>106</v>
      </c>
      <c r="O85" s="1222">
        <v>125</v>
      </c>
      <c r="P85" s="1224">
        <v>144</v>
      </c>
    </row>
    <row r="86" spans="2:39" ht="17.25" customHeight="1" x14ac:dyDescent="0.15">
      <c r="B86" s="1689" t="s">
        <v>45</v>
      </c>
      <c r="C86" s="1226" t="s">
        <v>239</v>
      </c>
      <c r="D86" s="1212">
        <f>SUM(E86:P86)</f>
        <v>9154</v>
      </c>
      <c r="E86" s="1213">
        <v>857</v>
      </c>
      <c r="F86" s="1214">
        <v>944</v>
      </c>
      <c r="G86" s="1214">
        <v>817</v>
      </c>
      <c r="H86" s="1214">
        <v>501</v>
      </c>
      <c r="I86" s="1214">
        <v>314</v>
      </c>
      <c r="J86" s="1215">
        <v>152</v>
      </c>
      <c r="K86" s="1216">
        <v>397</v>
      </c>
      <c r="L86" s="1214">
        <v>701</v>
      </c>
      <c r="M86" s="1214">
        <v>1005</v>
      </c>
      <c r="N86" s="1214">
        <v>1073</v>
      </c>
      <c r="O86" s="1214">
        <v>1062</v>
      </c>
      <c r="P86" s="1217">
        <v>1331</v>
      </c>
    </row>
    <row r="87" spans="2:39" ht="17.25" customHeight="1" x14ac:dyDescent="0.15">
      <c r="B87" s="1210" t="s">
        <v>45</v>
      </c>
      <c r="C87" s="1211" t="s">
        <v>15</v>
      </c>
      <c r="D87" s="1212">
        <f>SUM(E87:P87)</f>
        <v>3934741</v>
      </c>
      <c r="E87" s="1213">
        <v>268322</v>
      </c>
      <c r="F87" s="1214">
        <v>346626</v>
      </c>
      <c r="G87" s="1214">
        <v>340417</v>
      </c>
      <c r="H87" s="1214">
        <v>309880</v>
      </c>
      <c r="I87" s="1214">
        <v>215792</v>
      </c>
      <c r="J87" s="1215">
        <v>164695</v>
      </c>
      <c r="K87" s="1216">
        <v>211155</v>
      </c>
      <c r="L87" s="1214">
        <v>276063</v>
      </c>
      <c r="M87" s="1214">
        <v>373965</v>
      </c>
      <c r="N87" s="1214">
        <v>416058</v>
      </c>
      <c r="O87" s="1214">
        <v>409988</v>
      </c>
      <c r="P87" s="1217">
        <v>601780</v>
      </c>
    </row>
    <row r="88" spans="2:39" ht="17.25" customHeight="1" x14ac:dyDescent="0.15">
      <c r="B88" s="1218" t="s">
        <v>45</v>
      </c>
      <c r="C88" s="1219" t="s">
        <v>240</v>
      </c>
      <c r="D88" s="1220">
        <f>D87/D86</f>
        <v>429.83843128686914</v>
      </c>
      <c r="E88" s="1221">
        <v>313</v>
      </c>
      <c r="F88" s="1222">
        <v>367</v>
      </c>
      <c r="G88" s="1222">
        <v>417</v>
      </c>
      <c r="H88" s="1222">
        <v>618</v>
      </c>
      <c r="I88" s="1222">
        <v>687</v>
      </c>
      <c r="J88" s="1223">
        <v>1083</v>
      </c>
      <c r="K88" s="1222">
        <v>532</v>
      </c>
      <c r="L88" s="1222">
        <v>394</v>
      </c>
      <c r="M88" s="1222">
        <v>372</v>
      </c>
      <c r="N88" s="1222">
        <v>388</v>
      </c>
      <c r="O88" s="1222">
        <v>386</v>
      </c>
      <c r="P88" s="1224">
        <v>452</v>
      </c>
    </row>
    <row r="89" spans="2:39" s="1244" customFormat="1" ht="17.25" customHeight="1" x14ac:dyDescent="0.15">
      <c r="B89" s="1247" t="s">
        <v>46</v>
      </c>
      <c r="C89" s="1226" t="s">
        <v>239</v>
      </c>
      <c r="D89" s="1212">
        <f>SUM(E89:P89)</f>
        <v>4401.7570000000005</v>
      </c>
      <c r="E89" s="1213">
        <v>424.15899999999999</v>
      </c>
      <c r="F89" s="1216">
        <v>439.57499999999999</v>
      </c>
      <c r="G89" s="1214">
        <v>395.60500000000002</v>
      </c>
      <c r="H89" s="1216">
        <v>420.613</v>
      </c>
      <c r="I89" s="1216">
        <v>408.2</v>
      </c>
      <c r="J89" s="1240">
        <v>359.08800000000002</v>
      </c>
      <c r="K89" s="1216">
        <v>299.81099999999998</v>
      </c>
      <c r="L89" s="1216">
        <v>289.13499999999999</v>
      </c>
      <c r="M89" s="1216">
        <v>296.31299999999999</v>
      </c>
      <c r="N89" s="1216">
        <v>358.28399999999999</v>
      </c>
      <c r="O89" s="1216">
        <v>341.26900000000001</v>
      </c>
      <c r="P89" s="1241">
        <v>369.70499999999998</v>
      </c>
      <c r="Q89" s="2"/>
      <c r="R89" s="2"/>
      <c r="S89" s="6"/>
      <c r="T89" s="780"/>
      <c r="U89" s="755"/>
      <c r="V89" s="757"/>
      <c r="W89" s="757"/>
      <c r="X89" s="757"/>
      <c r="Y89" s="758"/>
      <c r="Z89" s="1569"/>
      <c r="AA89" s="1569"/>
      <c r="AB89" s="1569"/>
      <c r="AC89" s="1569"/>
      <c r="AD89" s="1569"/>
      <c r="AE89" s="758"/>
      <c r="AF89" s="1179"/>
      <c r="AG89" s="1243"/>
      <c r="AH89" s="1243"/>
      <c r="AI89" s="1243"/>
      <c r="AJ89" s="1243"/>
      <c r="AK89" s="1243"/>
      <c r="AL89" s="1243"/>
      <c r="AM89" s="1243"/>
    </row>
    <row r="90" spans="2:39" s="1244" customFormat="1" ht="17.25" customHeight="1" x14ac:dyDescent="0.15">
      <c r="B90" s="1245" t="s">
        <v>47</v>
      </c>
      <c r="C90" s="1211" t="s">
        <v>15</v>
      </c>
      <c r="D90" s="1212">
        <f>SUM(E90:P90)</f>
        <v>1592406.3599999999</v>
      </c>
      <c r="E90" s="1213">
        <v>153189.90400000001</v>
      </c>
      <c r="F90" s="1216">
        <v>128498.13800000001</v>
      </c>
      <c r="G90" s="1214">
        <v>138007.80799999999</v>
      </c>
      <c r="H90" s="1216">
        <v>38643.837</v>
      </c>
      <c r="I90" s="1216">
        <v>115333.84699999999</v>
      </c>
      <c r="J90" s="1240">
        <v>84122.642000000007</v>
      </c>
      <c r="K90" s="1216">
        <v>112193.132</v>
      </c>
      <c r="L90" s="1216">
        <v>133841.00700000001</v>
      </c>
      <c r="M90" s="1251">
        <v>146067.82399999999</v>
      </c>
      <c r="N90" s="1216">
        <v>158579.579</v>
      </c>
      <c r="O90" s="1216">
        <v>191758.11900000001</v>
      </c>
      <c r="P90" s="1241">
        <v>192170.52299999999</v>
      </c>
      <c r="Q90" s="2"/>
      <c r="R90" s="2"/>
      <c r="S90" s="6"/>
      <c r="T90" s="780"/>
      <c r="U90" s="755"/>
      <c r="V90" s="757"/>
      <c r="W90" s="757"/>
      <c r="X90" s="757"/>
      <c r="Y90" s="758"/>
      <c r="Z90" s="1569"/>
      <c r="AA90" s="1569"/>
      <c r="AB90" s="1569"/>
      <c r="AC90" s="1569"/>
      <c r="AD90" s="1569"/>
      <c r="AE90" s="758"/>
      <c r="AF90" s="1179"/>
      <c r="AG90" s="1243"/>
      <c r="AH90" s="1243"/>
      <c r="AI90" s="1243"/>
      <c r="AJ90" s="1243"/>
      <c r="AK90" s="1243"/>
      <c r="AL90" s="1243"/>
      <c r="AM90" s="1243"/>
    </row>
    <row r="91" spans="2:39" s="1244" customFormat="1" ht="17.25" customHeight="1" x14ac:dyDescent="0.15">
      <c r="B91" s="1246" t="s">
        <v>47</v>
      </c>
      <c r="C91" s="1219" t="s">
        <v>240</v>
      </c>
      <c r="D91" s="1220">
        <f>D90/D89</f>
        <v>361.7660765916882</v>
      </c>
      <c r="E91" s="1221">
        <v>361</v>
      </c>
      <c r="F91" s="1222">
        <v>292</v>
      </c>
      <c r="G91" s="1222">
        <v>349</v>
      </c>
      <c r="H91" s="1222">
        <v>330</v>
      </c>
      <c r="I91" s="1222">
        <v>283</v>
      </c>
      <c r="J91" s="1223">
        <v>234</v>
      </c>
      <c r="K91" s="1222">
        <v>374</v>
      </c>
      <c r="L91" s="1222">
        <v>463</v>
      </c>
      <c r="M91" s="1222">
        <v>493</v>
      </c>
      <c r="N91" s="1222">
        <v>44311.097999999998</v>
      </c>
      <c r="O91" s="1222">
        <v>562</v>
      </c>
      <c r="P91" s="1224">
        <v>520</v>
      </c>
      <c r="Q91" s="2"/>
      <c r="R91" s="2"/>
      <c r="S91" s="6"/>
      <c r="T91" s="780"/>
      <c r="U91" s="755"/>
      <c r="V91" s="757"/>
      <c r="W91" s="757"/>
      <c r="X91" s="757"/>
      <c r="Y91" s="758"/>
      <c r="Z91" s="1569"/>
      <c r="AA91" s="1569"/>
      <c r="AB91" s="1569"/>
      <c r="AC91" s="1569"/>
      <c r="AD91" s="1569"/>
      <c r="AE91" s="758"/>
      <c r="AF91" s="1179"/>
      <c r="AG91" s="1243"/>
      <c r="AH91" s="1243"/>
      <c r="AI91" s="1243"/>
      <c r="AJ91" s="1243"/>
      <c r="AK91" s="1243"/>
      <c r="AL91" s="1243"/>
      <c r="AM91" s="1243"/>
    </row>
    <row r="92" spans="2:39" s="1244" customFormat="1" ht="17.25" customHeight="1" x14ac:dyDescent="0.15">
      <c r="B92" s="1247" t="s">
        <v>48</v>
      </c>
      <c r="C92" s="1226" t="s">
        <v>239</v>
      </c>
      <c r="D92" s="1212">
        <f>SUM(E92:P92)</f>
        <v>8427.4860000000008</v>
      </c>
      <c r="E92" s="1213">
        <v>10.368</v>
      </c>
      <c r="F92" s="1216">
        <v>4.5830000000000002</v>
      </c>
      <c r="G92" s="1214">
        <v>3.1120000000000001</v>
      </c>
      <c r="H92" s="1216">
        <v>7.5759999999999996</v>
      </c>
      <c r="I92" s="1216">
        <v>1.1870000000000001</v>
      </c>
      <c r="J92" s="1240">
        <v>0.316</v>
      </c>
      <c r="K92" s="1254">
        <v>1.0389999999999999</v>
      </c>
      <c r="L92" s="1216">
        <v>0.67200000000000004</v>
      </c>
      <c r="M92" s="1216">
        <v>1.992</v>
      </c>
      <c r="N92" s="1216">
        <v>8383.6080000000002</v>
      </c>
      <c r="O92" s="1216">
        <v>10.646000000000001</v>
      </c>
      <c r="P92" s="1241">
        <v>2.387</v>
      </c>
      <c r="Q92" s="2"/>
      <c r="R92" s="2"/>
      <c r="S92" s="6"/>
      <c r="T92" s="780"/>
      <c r="U92" s="755"/>
      <c r="V92" s="757"/>
      <c r="W92" s="757"/>
      <c r="X92" s="757"/>
      <c r="Y92" s="758"/>
      <c r="Z92" s="1569"/>
      <c r="AA92" s="1569"/>
      <c r="AB92" s="1569"/>
      <c r="AC92" s="1569"/>
      <c r="AD92" s="1569"/>
      <c r="AE92" s="758"/>
      <c r="AF92" s="1179"/>
      <c r="AG92" s="1243"/>
      <c r="AH92" s="1243"/>
      <c r="AI92" s="1243"/>
      <c r="AJ92" s="1243"/>
      <c r="AK92" s="1243"/>
      <c r="AL92" s="1243"/>
      <c r="AM92" s="1243"/>
    </row>
    <row r="93" spans="2:39" s="1244" customFormat="1" ht="17.25" customHeight="1" x14ac:dyDescent="0.15">
      <c r="B93" s="1245" t="s">
        <v>49</v>
      </c>
      <c r="C93" s="1211" t="s">
        <v>15</v>
      </c>
      <c r="D93" s="1212">
        <f>SUM(E93:P93)</f>
        <v>793267.4800000001</v>
      </c>
      <c r="E93" s="1213">
        <v>11248.44</v>
      </c>
      <c r="F93" s="1216">
        <v>4678.8819999999996</v>
      </c>
      <c r="G93" s="1214">
        <v>3326.67</v>
      </c>
      <c r="H93" s="1216">
        <v>5954.57</v>
      </c>
      <c r="I93" s="1216">
        <v>867.87699999999995</v>
      </c>
      <c r="J93" s="1240">
        <v>265.60399999999998</v>
      </c>
      <c r="K93" s="1216">
        <v>1010.2859999999999</v>
      </c>
      <c r="L93" s="1216">
        <v>753452</v>
      </c>
      <c r="M93" s="1216">
        <v>1725.6890000000001</v>
      </c>
      <c r="N93" s="1216">
        <v>755</v>
      </c>
      <c r="O93" s="1216">
        <v>7639.8879999999999</v>
      </c>
      <c r="P93" s="1241">
        <v>2342.5740000000001</v>
      </c>
      <c r="Q93" s="41"/>
      <c r="R93" s="41"/>
      <c r="S93" s="3"/>
      <c r="T93" s="782"/>
      <c r="U93" s="760"/>
      <c r="V93" s="816"/>
      <c r="W93" s="816"/>
      <c r="X93" s="816"/>
      <c r="Y93" s="813"/>
      <c r="Z93" s="1571"/>
      <c r="AA93" s="1571"/>
      <c r="AB93" s="1571"/>
      <c r="AC93" s="1571"/>
      <c r="AD93" s="1571"/>
      <c r="AE93" s="813"/>
      <c r="AF93" s="1249"/>
      <c r="AG93" s="1243"/>
      <c r="AH93" s="1243"/>
      <c r="AI93" s="1243"/>
      <c r="AJ93" s="1243"/>
      <c r="AK93" s="1243"/>
      <c r="AL93" s="1243"/>
      <c r="AM93" s="1243"/>
    </row>
    <row r="94" spans="2:39" s="1244" customFormat="1" ht="17.25" customHeight="1" x14ac:dyDescent="0.15">
      <c r="B94" s="1246" t="s">
        <v>49</v>
      </c>
      <c r="C94" s="1219" t="s">
        <v>240</v>
      </c>
      <c r="D94" s="1220">
        <f>D93/D92</f>
        <v>94.128602527491594</v>
      </c>
      <c r="E94" s="1221">
        <v>1085</v>
      </c>
      <c r="F94" s="1222">
        <v>1021</v>
      </c>
      <c r="G94" s="1222">
        <v>1069</v>
      </c>
      <c r="H94" s="1222">
        <v>786</v>
      </c>
      <c r="I94" s="1222">
        <v>731</v>
      </c>
      <c r="J94" s="1223">
        <v>2967</v>
      </c>
      <c r="K94" s="1222">
        <v>972</v>
      </c>
      <c r="L94" s="1222">
        <v>1121</v>
      </c>
      <c r="M94" s="1222">
        <v>866</v>
      </c>
      <c r="N94" s="1222">
        <v>0.61299999999999999</v>
      </c>
      <c r="O94" s="1222">
        <v>718</v>
      </c>
      <c r="P94" s="1224">
        <v>981</v>
      </c>
      <c r="Q94" s="41"/>
      <c r="R94" s="41"/>
      <c r="S94" s="3"/>
      <c r="T94" s="782"/>
      <c r="U94" s="760"/>
      <c r="V94" s="816"/>
      <c r="W94" s="816"/>
      <c r="X94" s="816"/>
      <c r="Y94" s="813"/>
      <c r="Z94" s="1571"/>
      <c r="AA94" s="1571"/>
      <c r="AB94" s="1571"/>
      <c r="AC94" s="1571"/>
      <c r="AD94" s="1571"/>
      <c r="AE94" s="813"/>
      <c r="AF94" s="1249"/>
      <c r="AG94" s="1243"/>
      <c r="AH94" s="1243"/>
      <c r="AI94" s="1243"/>
      <c r="AJ94" s="1243"/>
      <c r="AK94" s="1243"/>
      <c r="AL94" s="1243"/>
      <c r="AM94" s="1243"/>
    </row>
    <row r="95" spans="2:39" s="1244" customFormat="1" ht="17.25" customHeight="1" x14ac:dyDescent="0.15">
      <c r="B95" s="1247" t="s">
        <v>50</v>
      </c>
      <c r="C95" s="1226" t="s">
        <v>239</v>
      </c>
      <c r="D95" s="1212">
        <f>SUM(E95:P95)</f>
        <v>3304.5419999999999</v>
      </c>
      <c r="E95" s="1213">
        <v>3.35</v>
      </c>
      <c r="F95" s="1216">
        <v>0.84799999999999998</v>
      </c>
      <c r="G95" s="1214">
        <v>0.77700000000000002</v>
      </c>
      <c r="H95" s="1216">
        <v>0.65300000000000002</v>
      </c>
      <c r="I95" s="1216">
        <v>0.70699999999999996</v>
      </c>
      <c r="J95" s="1240">
        <v>0.64500000000000002</v>
      </c>
      <c r="K95" s="1216">
        <v>0.69799999999999995</v>
      </c>
      <c r="L95" s="1216">
        <v>0.56000000000000005</v>
      </c>
      <c r="M95" s="1216">
        <v>0.53100000000000003</v>
      </c>
      <c r="N95" s="1216">
        <v>3284.6979999999999</v>
      </c>
      <c r="O95" s="1216">
        <v>0.71899999999999997</v>
      </c>
      <c r="P95" s="1241">
        <v>10.356</v>
      </c>
      <c r="Q95" s="41"/>
      <c r="R95" s="41"/>
      <c r="S95" s="3"/>
      <c r="T95" s="782"/>
      <c r="U95" s="760"/>
      <c r="V95" s="816"/>
      <c r="W95" s="816"/>
      <c r="X95" s="816"/>
      <c r="Y95" s="813"/>
      <c r="Z95" s="1571"/>
      <c r="AA95" s="1571"/>
      <c r="AB95" s="1571"/>
      <c r="AC95" s="1571"/>
      <c r="AD95" s="1571"/>
      <c r="AE95" s="813"/>
      <c r="AF95" s="1249"/>
      <c r="AG95" s="1243"/>
      <c r="AH95" s="1243"/>
      <c r="AI95" s="1243"/>
      <c r="AJ95" s="1243"/>
      <c r="AK95" s="1243"/>
      <c r="AL95" s="1243"/>
      <c r="AM95" s="1243"/>
    </row>
    <row r="96" spans="2:39" s="1244" customFormat="1" ht="17.25" customHeight="1" x14ac:dyDescent="0.15">
      <c r="B96" s="1245" t="s">
        <v>51</v>
      </c>
      <c r="C96" s="1211" t="s">
        <v>15</v>
      </c>
      <c r="D96" s="1212">
        <f>SUM(E96:P96)</f>
        <v>117385.308</v>
      </c>
      <c r="E96" s="1213">
        <v>11437.373</v>
      </c>
      <c r="F96" s="1216">
        <v>2295.4929999999999</v>
      </c>
      <c r="G96" s="1214">
        <v>2478.3359999999998</v>
      </c>
      <c r="H96" s="1216">
        <v>2626.8229999999999</v>
      </c>
      <c r="I96" s="1216">
        <v>2639.6410000000001</v>
      </c>
      <c r="J96" s="1240">
        <v>1519.96</v>
      </c>
      <c r="K96" s="1216">
        <v>1809.63</v>
      </c>
      <c r="L96" s="1216">
        <v>1963.953</v>
      </c>
      <c r="M96" s="1216">
        <v>2259.002</v>
      </c>
      <c r="N96" s="1216">
        <v>5358</v>
      </c>
      <c r="O96" s="1216">
        <v>2975.8040000000001</v>
      </c>
      <c r="P96" s="1241">
        <v>80021.293000000005</v>
      </c>
      <c r="Q96" s="41"/>
      <c r="R96" s="41"/>
      <c r="S96" s="3"/>
      <c r="T96" s="782"/>
      <c r="U96" s="760"/>
      <c r="V96" s="816"/>
      <c r="W96" s="816"/>
      <c r="X96" s="816"/>
      <c r="Y96" s="813"/>
      <c r="Z96" s="1571"/>
      <c r="AA96" s="1571"/>
      <c r="AB96" s="1571"/>
      <c r="AC96" s="1571"/>
      <c r="AD96" s="1571"/>
      <c r="AE96" s="813"/>
      <c r="AF96" s="1249"/>
      <c r="AG96" s="1243"/>
      <c r="AH96" s="1243"/>
      <c r="AI96" s="1243"/>
      <c r="AJ96" s="1243"/>
      <c r="AK96" s="1243"/>
      <c r="AL96" s="1243"/>
      <c r="AM96" s="1243"/>
    </row>
    <row r="97" spans="2:39" s="1244" customFormat="1" ht="17.25" customHeight="1" x14ac:dyDescent="0.15">
      <c r="B97" s="1246" t="s">
        <v>51</v>
      </c>
      <c r="C97" s="1219" t="s">
        <v>240</v>
      </c>
      <c r="D97" s="1220">
        <f>D96/D95</f>
        <v>35.522413696058337</v>
      </c>
      <c r="E97" s="1221">
        <v>3414</v>
      </c>
      <c r="F97" s="1222">
        <v>2707</v>
      </c>
      <c r="G97" s="1222">
        <v>3190</v>
      </c>
      <c r="H97" s="1222">
        <v>4923</v>
      </c>
      <c r="I97" s="1222">
        <v>3734</v>
      </c>
      <c r="J97" s="1223">
        <v>2357</v>
      </c>
      <c r="K97" s="1222">
        <v>2593</v>
      </c>
      <c r="L97" s="1222">
        <v>3507</v>
      </c>
      <c r="M97" s="1222">
        <v>8.3000000000000004E-2</v>
      </c>
      <c r="N97" s="1222">
        <v>103</v>
      </c>
      <c r="O97" s="1222">
        <v>4193</v>
      </c>
      <c r="P97" s="1224">
        <v>7727</v>
      </c>
      <c r="Q97" s="41"/>
      <c r="R97" s="41"/>
      <c r="S97" s="3"/>
      <c r="T97" s="782"/>
      <c r="U97" s="760"/>
      <c r="V97" s="816"/>
      <c r="W97" s="816"/>
      <c r="X97" s="816"/>
      <c r="Y97" s="813"/>
      <c r="Z97" s="1571"/>
      <c r="AA97" s="1571"/>
      <c r="AB97" s="1571"/>
      <c r="AC97" s="1571"/>
      <c r="AD97" s="1571"/>
      <c r="AE97" s="813"/>
      <c r="AF97" s="1249"/>
      <c r="AG97" s="1243"/>
      <c r="AH97" s="1243"/>
      <c r="AI97" s="1243"/>
      <c r="AJ97" s="1243"/>
      <c r="AK97" s="1243"/>
      <c r="AL97" s="1243"/>
      <c r="AM97" s="1243"/>
    </row>
    <row r="98" spans="2:39" ht="17.25" customHeight="1" x14ac:dyDescent="0.15">
      <c r="B98" s="1225" t="s">
        <v>52</v>
      </c>
      <c r="C98" s="1226" t="s">
        <v>239</v>
      </c>
      <c r="D98" s="1212">
        <f>SUM(E98:P98)</f>
        <v>74033</v>
      </c>
      <c r="E98" s="1213">
        <v>138</v>
      </c>
      <c r="F98" s="1214">
        <v>118</v>
      </c>
      <c r="G98" s="1214">
        <v>147</v>
      </c>
      <c r="H98" s="1214">
        <v>135</v>
      </c>
      <c r="I98" s="1214">
        <v>128</v>
      </c>
      <c r="J98" s="1215">
        <v>111</v>
      </c>
      <c r="K98" s="1216">
        <v>109</v>
      </c>
      <c r="L98" s="1214">
        <v>85</v>
      </c>
      <c r="M98" s="1214">
        <v>83</v>
      </c>
      <c r="N98" s="1214">
        <v>72665</v>
      </c>
      <c r="O98" s="1214">
        <v>108</v>
      </c>
      <c r="P98" s="1217">
        <v>206</v>
      </c>
      <c r="Q98" s="41"/>
      <c r="R98" s="41"/>
      <c r="S98" s="3"/>
      <c r="T98" s="782"/>
      <c r="U98" s="760"/>
      <c r="V98" s="816"/>
      <c r="W98" s="816"/>
      <c r="X98" s="816"/>
      <c r="Y98" s="813"/>
      <c r="Z98" s="1571"/>
      <c r="AA98" s="1571"/>
      <c r="AB98" s="1571"/>
      <c r="AC98" s="1571"/>
      <c r="AD98" s="1571"/>
      <c r="AE98" s="813"/>
      <c r="AF98" s="1249"/>
    </row>
    <row r="99" spans="2:39" ht="17.25" customHeight="1" x14ac:dyDescent="0.15">
      <c r="B99" s="1210" t="s">
        <v>53</v>
      </c>
      <c r="C99" s="1211" t="s">
        <v>15</v>
      </c>
      <c r="D99" s="1212">
        <f>SUM(E99:P99)</f>
        <v>937927</v>
      </c>
      <c r="E99" s="1213">
        <v>116829</v>
      </c>
      <c r="F99" s="1214">
        <v>54512</v>
      </c>
      <c r="G99" s="1214">
        <v>65588</v>
      </c>
      <c r="H99" s="1214">
        <v>55871</v>
      </c>
      <c r="I99" s="1214">
        <v>54897</v>
      </c>
      <c r="J99" s="1215">
        <v>44727</v>
      </c>
      <c r="K99" s="1216">
        <v>57818</v>
      </c>
      <c r="L99" s="1214">
        <v>76808</v>
      </c>
      <c r="M99" s="1214">
        <v>79934</v>
      </c>
      <c r="N99" s="1214">
        <v>707</v>
      </c>
      <c r="O99" s="1214">
        <v>55960</v>
      </c>
      <c r="P99" s="1217">
        <v>274276</v>
      </c>
      <c r="Q99" s="41"/>
      <c r="R99" s="41"/>
      <c r="S99" s="3"/>
      <c r="T99" s="782"/>
      <c r="U99" s="760"/>
      <c r="V99" s="816"/>
      <c r="W99" s="816"/>
      <c r="X99" s="816"/>
      <c r="Y99" s="813"/>
      <c r="Z99" s="1571"/>
      <c r="AA99" s="1571"/>
      <c r="AB99" s="1571"/>
      <c r="AC99" s="1571"/>
      <c r="AD99" s="1571"/>
      <c r="AE99" s="813"/>
      <c r="AF99" s="1249"/>
    </row>
    <row r="100" spans="2:39" ht="17.25" customHeight="1" x14ac:dyDescent="0.15">
      <c r="B100" s="1218" t="s">
        <v>53</v>
      </c>
      <c r="C100" s="1219" t="s">
        <v>240</v>
      </c>
      <c r="D100" s="1220">
        <f>D99/D98</f>
        <v>12.669039482392987</v>
      </c>
      <c r="E100" s="1221">
        <v>848</v>
      </c>
      <c r="F100" s="1222">
        <v>462</v>
      </c>
      <c r="G100" s="1222">
        <v>446</v>
      </c>
      <c r="H100" s="1222">
        <v>414</v>
      </c>
      <c r="I100" s="1222">
        <v>428</v>
      </c>
      <c r="J100" s="1223">
        <v>402</v>
      </c>
      <c r="K100" s="1222">
        <v>532</v>
      </c>
      <c r="L100" s="1222">
        <v>905</v>
      </c>
      <c r="M100" s="1222">
        <v>962</v>
      </c>
      <c r="N100" s="1222">
        <v>80</v>
      </c>
      <c r="O100" s="1222">
        <v>520</v>
      </c>
      <c r="P100" s="1224">
        <v>1328</v>
      </c>
      <c r="Q100" s="41"/>
      <c r="R100" s="41"/>
      <c r="S100" s="3"/>
      <c r="T100" s="782"/>
      <c r="U100" s="760"/>
      <c r="V100" s="816"/>
      <c r="W100" s="816"/>
      <c r="X100" s="816"/>
      <c r="Y100" s="813"/>
      <c r="Z100" s="1571"/>
      <c r="AA100" s="1571"/>
      <c r="AB100" s="1571"/>
      <c r="AC100" s="1571"/>
      <c r="AD100" s="1571"/>
      <c r="AE100" s="813"/>
      <c r="AF100" s="1249"/>
    </row>
    <row r="101" spans="2:39" ht="17.25" customHeight="1" x14ac:dyDescent="0.15">
      <c r="B101" s="1225" t="s">
        <v>54</v>
      </c>
      <c r="C101" s="1226" t="s">
        <v>239</v>
      </c>
      <c r="D101" s="1212">
        <f>SUM(E101:P101)</f>
        <v>96846</v>
      </c>
      <c r="E101" s="1213">
        <v>278</v>
      </c>
      <c r="F101" s="1214">
        <v>241</v>
      </c>
      <c r="G101" s="1214">
        <v>146</v>
      </c>
      <c r="H101" s="1214">
        <v>89</v>
      </c>
      <c r="I101" s="1214">
        <v>79</v>
      </c>
      <c r="J101" s="1215">
        <v>67</v>
      </c>
      <c r="K101" s="1216">
        <v>41</v>
      </c>
      <c r="L101" s="1214">
        <v>21</v>
      </c>
      <c r="M101" s="1214">
        <v>24</v>
      </c>
      <c r="N101" s="1214">
        <v>95351</v>
      </c>
      <c r="O101" s="1214">
        <v>223</v>
      </c>
      <c r="P101" s="1217">
        <v>286</v>
      </c>
      <c r="Q101" s="41"/>
      <c r="R101" s="41"/>
      <c r="S101" s="3"/>
      <c r="T101" s="782"/>
      <c r="U101" s="760"/>
      <c r="V101" s="816"/>
      <c r="W101" s="816"/>
      <c r="X101" s="816"/>
      <c r="Y101" s="813"/>
      <c r="Z101" s="1571"/>
      <c r="AA101" s="1571"/>
      <c r="AB101" s="1571"/>
      <c r="AC101" s="1571"/>
      <c r="AD101" s="1571"/>
      <c r="AE101" s="813"/>
      <c r="AF101" s="1249"/>
    </row>
    <row r="102" spans="2:39" ht="17.25" customHeight="1" x14ac:dyDescent="0.15">
      <c r="B102" s="1210" t="s">
        <v>54</v>
      </c>
      <c r="C102" s="1211" t="s">
        <v>15</v>
      </c>
      <c r="D102" s="1212">
        <f>SUM(E102:P102)</f>
        <v>1275042</v>
      </c>
      <c r="E102" s="1213">
        <v>218756</v>
      </c>
      <c r="F102" s="1214">
        <v>146135</v>
      </c>
      <c r="G102" s="1214">
        <v>103103</v>
      </c>
      <c r="H102" s="1214">
        <v>76349</v>
      </c>
      <c r="I102" s="1214">
        <v>58603</v>
      </c>
      <c r="J102" s="1215">
        <v>38234</v>
      </c>
      <c r="K102" s="1216">
        <v>40360</v>
      </c>
      <c r="L102" s="1214">
        <v>43280</v>
      </c>
      <c r="M102" s="1214">
        <v>48997</v>
      </c>
      <c r="N102" s="1214">
        <v>1189</v>
      </c>
      <c r="O102" s="1214">
        <v>172675</v>
      </c>
      <c r="P102" s="1217">
        <v>327361</v>
      </c>
      <c r="Q102" s="41"/>
      <c r="R102" s="41"/>
      <c r="T102" s="782"/>
      <c r="U102" s="760"/>
      <c r="V102" s="816"/>
      <c r="W102" s="816"/>
      <c r="X102" s="816"/>
      <c r="Y102" s="813"/>
      <c r="Z102" s="1571"/>
      <c r="AA102" s="1571"/>
      <c r="AB102" s="1571"/>
      <c r="AC102" s="1571"/>
      <c r="AD102" s="1571"/>
      <c r="AE102" s="813"/>
      <c r="AF102" s="1249"/>
    </row>
    <row r="103" spans="2:39" ht="17.25" customHeight="1" x14ac:dyDescent="0.15">
      <c r="B103" s="1218" t="s">
        <v>54</v>
      </c>
      <c r="C103" s="1219" t="s">
        <v>240</v>
      </c>
      <c r="D103" s="1220">
        <f>D102/D101</f>
        <v>13.165665076513227</v>
      </c>
      <c r="E103" s="1221">
        <v>787</v>
      </c>
      <c r="F103" s="1222">
        <v>607</v>
      </c>
      <c r="G103" s="1222">
        <v>705</v>
      </c>
      <c r="H103" s="1222">
        <v>860</v>
      </c>
      <c r="I103" s="1222">
        <v>739</v>
      </c>
      <c r="J103" s="1223">
        <v>568</v>
      </c>
      <c r="K103" s="1222">
        <v>982</v>
      </c>
      <c r="L103" s="1222">
        <v>2066</v>
      </c>
      <c r="M103" s="1222">
        <v>2006</v>
      </c>
      <c r="N103" s="1222">
        <v>12.775</v>
      </c>
      <c r="O103" s="1222">
        <v>775</v>
      </c>
      <c r="P103" s="1224">
        <v>1146</v>
      </c>
      <c r="Q103" s="41"/>
      <c r="R103" s="41"/>
      <c r="T103" s="782"/>
      <c r="U103" s="760"/>
      <c r="V103" s="816"/>
      <c r="W103" s="816"/>
      <c r="X103" s="816"/>
      <c r="Y103" s="813"/>
      <c r="Z103" s="1571"/>
      <c r="AA103" s="1571"/>
      <c r="AB103" s="1571"/>
      <c r="AC103" s="1571"/>
      <c r="AD103" s="1571"/>
      <c r="AE103" s="813"/>
      <c r="AF103" s="1249"/>
    </row>
    <row r="104" spans="2:39" s="1244" customFormat="1" ht="17.25" customHeight="1" x14ac:dyDescent="0.15">
      <c r="B104" s="1247" t="s">
        <v>55</v>
      </c>
      <c r="C104" s="1226" t="s">
        <v>239</v>
      </c>
      <c r="D104" s="1212">
        <f>SUM(E104:P104)</f>
        <v>31260.718000000001</v>
      </c>
      <c r="E104" s="1213">
        <v>75.602999999999994</v>
      </c>
      <c r="F104" s="1216">
        <v>56.759</v>
      </c>
      <c r="G104" s="1214">
        <v>46.171999999999997</v>
      </c>
      <c r="H104" s="1216">
        <v>34.984000000000002</v>
      </c>
      <c r="I104" s="1216">
        <v>11.167</v>
      </c>
      <c r="J104" s="1240">
        <v>3.5270000000000001</v>
      </c>
      <c r="K104" s="1216">
        <v>2.8330000000000002</v>
      </c>
      <c r="L104" s="1216">
        <v>2.3849999999999998</v>
      </c>
      <c r="M104" s="1216">
        <v>4.9260000000000002</v>
      </c>
      <c r="N104" s="1216">
        <v>30921.035</v>
      </c>
      <c r="O104" s="1216">
        <v>35.997999999999998</v>
      </c>
      <c r="P104" s="1241">
        <v>65.328999999999994</v>
      </c>
      <c r="Q104" s="41"/>
      <c r="R104" s="41"/>
      <c r="S104" s="6"/>
      <c r="T104" s="782"/>
      <c r="U104" s="760"/>
      <c r="V104" s="816"/>
      <c r="W104" s="816"/>
      <c r="X104" s="816"/>
      <c r="Y104" s="813"/>
      <c r="Z104" s="1571"/>
      <c r="AA104" s="1571"/>
      <c r="AB104" s="1571"/>
      <c r="AC104" s="1571"/>
      <c r="AD104" s="1571"/>
      <c r="AE104" s="813"/>
      <c r="AF104" s="1249"/>
      <c r="AG104" s="1243"/>
      <c r="AH104" s="1243"/>
      <c r="AI104" s="1243"/>
      <c r="AJ104" s="1243"/>
      <c r="AK104" s="1243"/>
      <c r="AL104" s="1243"/>
      <c r="AM104" s="1243"/>
    </row>
    <row r="105" spans="2:39" s="1244" customFormat="1" ht="17.25" customHeight="1" x14ac:dyDescent="0.15">
      <c r="B105" s="1245" t="s">
        <v>55</v>
      </c>
      <c r="C105" s="1211" t="s">
        <v>15</v>
      </c>
      <c r="D105" s="1212">
        <f>SUM(E105:P105)</f>
        <v>603929.23800000001</v>
      </c>
      <c r="E105" s="1213">
        <v>131543.55799999999</v>
      </c>
      <c r="F105" s="1216">
        <v>78590.472999999998</v>
      </c>
      <c r="G105" s="1214">
        <v>67323.070999999996</v>
      </c>
      <c r="H105" s="1216">
        <v>33161.618000000002</v>
      </c>
      <c r="I105" s="1216">
        <v>9816.7350000000006</v>
      </c>
      <c r="J105" s="1240">
        <v>4341.7659999999996</v>
      </c>
      <c r="K105" s="1216">
        <v>3703.86</v>
      </c>
      <c r="L105" s="1216">
        <v>3377.7</v>
      </c>
      <c r="M105" s="1216">
        <v>9610.9169999999995</v>
      </c>
      <c r="N105" s="1216">
        <v>2420</v>
      </c>
      <c r="O105" s="1216">
        <v>77001.558000000005</v>
      </c>
      <c r="P105" s="1241">
        <v>183037.98199999999</v>
      </c>
      <c r="Q105" s="41"/>
      <c r="R105" s="41"/>
      <c r="S105" s="6"/>
      <c r="T105" s="782"/>
      <c r="U105" s="760"/>
      <c r="V105" s="816"/>
      <c r="W105" s="816"/>
      <c r="X105" s="816"/>
      <c r="Y105" s="813"/>
      <c r="Z105" s="1571"/>
      <c r="AA105" s="1571"/>
      <c r="AB105" s="1571"/>
      <c r="AC105" s="1571"/>
      <c r="AD105" s="1571"/>
      <c r="AE105" s="813"/>
      <c r="AF105" s="1249"/>
      <c r="AG105" s="1243"/>
      <c r="AH105" s="1243"/>
      <c r="AI105" s="1243"/>
      <c r="AJ105" s="1243"/>
      <c r="AK105" s="1243"/>
      <c r="AL105" s="1243"/>
      <c r="AM105" s="1243"/>
    </row>
    <row r="106" spans="2:39" s="1244" customFormat="1" ht="17.25" customHeight="1" x14ac:dyDescent="0.15">
      <c r="B106" s="1246" t="s">
        <v>55</v>
      </c>
      <c r="C106" s="1219" t="s">
        <v>240</v>
      </c>
      <c r="D106" s="1220">
        <f>D105/D104</f>
        <v>19.319109625057237</v>
      </c>
      <c r="E106" s="1221">
        <v>1740</v>
      </c>
      <c r="F106" s="1222">
        <v>1385</v>
      </c>
      <c r="G106" s="1222">
        <v>1458</v>
      </c>
      <c r="H106" s="1222">
        <v>948</v>
      </c>
      <c r="I106" s="1222">
        <v>879</v>
      </c>
      <c r="J106" s="1223">
        <v>1231</v>
      </c>
      <c r="K106" s="1222">
        <v>1307</v>
      </c>
      <c r="L106" s="1222">
        <v>1416</v>
      </c>
      <c r="M106" s="1222">
        <v>1951</v>
      </c>
      <c r="N106" s="1222">
        <v>316</v>
      </c>
      <c r="O106" s="1222">
        <v>2139</v>
      </c>
      <c r="P106" s="1224">
        <v>2802</v>
      </c>
      <c r="Q106" s="41"/>
      <c r="R106" s="41"/>
      <c r="S106" s="6"/>
      <c r="T106" s="782"/>
      <c r="U106" s="760"/>
      <c r="V106" s="816"/>
      <c r="W106" s="816"/>
      <c r="X106" s="816"/>
      <c r="Y106" s="813"/>
      <c r="Z106" s="1571"/>
      <c r="AA106" s="1571"/>
      <c r="AB106" s="1571"/>
      <c r="AC106" s="1571"/>
      <c r="AD106" s="1571"/>
      <c r="AE106" s="813"/>
      <c r="AF106" s="1249"/>
      <c r="AG106" s="1243"/>
      <c r="AH106" s="1243"/>
      <c r="AI106" s="1243"/>
      <c r="AJ106" s="1243"/>
      <c r="AK106" s="1243"/>
      <c r="AL106" s="1243"/>
      <c r="AM106" s="1243"/>
    </row>
    <row r="107" spans="2:39" ht="17.25" customHeight="1" x14ac:dyDescent="0.15">
      <c r="B107" s="1225" t="s">
        <v>56</v>
      </c>
      <c r="C107" s="1226" t="s">
        <v>239</v>
      </c>
      <c r="D107" s="1212">
        <f>SUM(E107:P107)</f>
        <v>87839</v>
      </c>
      <c r="E107" s="1213">
        <v>526</v>
      </c>
      <c r="F107" s="1214">
        <v>510</v>
      </c>
      <c r="G107" s="1214">
        <v>215</v>
      </c>
      <c r="H107" s="1214">
        <v>284</v>
      </c>
      <c r="I107" s="1214">
        <v>237</v>
      </c>
      <c r="J107" s="1215">
        <v>245</v>
      </c>
      <c r="K107" s="1216">
        <v>196</v>
      </c>
      <c r="L107" s="1214">
        <v>174</v>
      </c>
      <c r="M107" s="1214">
        <v>209</v>
      </c>
      <c r="N107" s="1214">
        <v>84392</v>
      </c>
      <c r="O107" s="1214">
        <v>521</v>
      </c>
      <c r="P107" s="1217">
        <v>330</v>
      </c>
      <c r="Q107" s="41"/>
      <c r="R107" s="41"/>
      <c r="T107" s="782"/>
      <c r="U107" s="760"/>
      <c r="V107" s="816"/>
      <c r="W107" s="816"/>
      <c r="X107" s="816"/>
      <c r="Y107" s="813"/>
      <c r="Z107" s="1571"/>
      <c r="AA107" s="1571"/>
      <c r="AB107" s="1571"/>
      <c r="AC107" s="1571"/>
      <c r="AD107" s="1571"/>
      <c r="AE107" s="813"/>
      <c r="AF107" s="1249"/>
    </row>
    <row r="108" spans="2:39" ht="17.25" customHeight="1" x14ac:dyDescent="0.15">
      <c r="B108" s="1210" t="s">
        <v>56</v>
      </c>
      <c r="C108" s="1211" t="s">
        <v>15</v>
      </c>
      <c r="D108" s="1212">
        <f>SUM(E108:P108)</f>
        <v>923326</v>
      </c>
      <c r="E108" s="1213">
        <v>102091</v>
      </c>
      <c r="F108" s="1214">
        <v>104646</v>
      </c>
      <c r="G108" s="1214">
        <v>70504</v>
      </c>
      <c r="H108" s="1214">
        <v>77679</v>
      </c>
      <c r="I108" s="1214">
        <v>71652</v>
      </c>
      <c r="J108" s="1215">
        <v>64384</v>
      </c>
      <c r="K108" s="1216">
        <v>55094</v>
      </c>
      <c r="L108" s="1214">
        <v>54286</v>
      </c>
      <c r="M108" s="1214">
        <v>68447</v>
      </c>
      <c r="N108" s="1214">
        <v>267</v>
      </c>
      <c r="O108" s="1214">
        <v>125898</v>
      </c>
      <c r="P108" s="1217">
        <v>128378</v>
      </c>
      <c r="Q108" s="41"/>
      <c r="R108" s="41"/>
      <c r="S108" s="3"/>
      <c r="T108" s="782"/>
      <c r="U108" s="760"/>
      <c r="V108" s="816"/>
      <c r="W108" s="816"/>
      <c r="X108" s="816"/>
      <c r="Y108" s="813"/>
      <c r="Z108" s="1571"/>
      <c r="AA108" s="1571"/>
      <c r="AB108" s="1571"/>
      <c r="AC108" s="1571"/>
      <c r="AD108" s="1571"/>
      <c r="AE108" s="813"/>
      <c r="AF108" s="1249"/>
    </row>
    <row r="109" spans="2:39" ht="17.25" customHeight="1" x14ac:dyDescent="0.15">
      <c r="B109" s="1218" t="s">
        <v>56</v>
      </c>
      <c r="C109" s="1219" t="s">
        <v>240</v>
      </c>
      <c r="D109" s="1220">
        <f>D108/D107</f>
        <v>10.511572308427919</v>
      </c>
      <c r="E109" s="1221">
        <v>194</v>
      </c>
      <c r="F109" s="1222">
        <v>205</v>
      </c>
      <c r="G109" s="1222">
        <v>328</v>
      </c>
      <c r="H109" s="1222">
        <v>274</v>
      </c>
      <c r="I109" s="1222">
        <v>302</v>
      </c>
      <c r="J109" s="1223">
        <v>263</v>
      </c>
      <c r="K109" s="1222">
        <v>281</v>
      </c>
      <c r="L109" s="1222">
        <v>312</v>
      </c>
      <c r="M109" s="1222">
        <v>327</v>
      </c>
      <c r="N109" s="1222">
        <v>368</v>
      </c>
      <c r="O109" s="1222">
        <v>241</v>
      </c>
      <c r="P109" s="1224">
        <v>389</v>
      </c>
      <c r="Q109" s="41"/>
      <c r="R109" s="41"/>
      <c r="S109" s="3"/>
      <c r="T109" s="782"/>
      <c r="U109" s="760"/>
      <c r="V109" s="816"/>
      <c r="W109" s="816"/>
      <c r="X109" s="816"/>
      <c r="Y109" s="813"/>
      <c r="Z109" s="1571"/>
      <c r="AA109" s="1571"/>
      <c r="AB109" s="1571"/>
      <c r="AC109" s="1571"/>
      <c r="AD109" s="1571"/>
      <c r="AE109" s="813"/>
      <c r="AF109" s="1249"/>
    </row>
    <row r="110" spans="2:39" ht="17.25" customHeight="1" x14ac:dyDescent="0.15">
      <c r="B110" s="1225" t="s">
        <v>57</v>
      </c>
      <c r="C110" s="1226" t="s">
        <v>239</v>
      </c>
      <c r="D110" s="1212">
        <f>SUM(E110:P110)</f>
        <v>4100</v>
      </c>
      <c r="E110" s="1213">
        <v>304</v>
      </c>
      <c r="F110" s="1214">
        <v>348</v>
      </c>
      <c r="G110" s="1214">
        <v>377</v>
      </c>
      <c r="H110" s="1214">
        <v>388</v>
      </c>
      <c r="I110" s="1214">
        <v>429</v>
      </c>
      <c r="J110" s="1215">
        <v>383</v>
      </c>
      <c r="K110" s="1216">
        <v>303</v>
      </c>
      <c r="L110" s="1214">
        <v>239</v>
      </c>
      <c r="M110" s="1214">
        <v>282</v>
      </c>
      <c r="N110" s="1214">
        <v>368</v>
      </c>
      <c r="O110" s="1214">
        <v>354</v>
      </c>
      <c r="P110" s="1217">
        <v>325</v>
      </c>
      <c r="Q110" s="41"/>
      <c r="R110" s="41"/>
      <c r="S110" s="3"/>
      <c r="T110" s="782"/>
      <c r="U110" s="760"/>
      <c r="V110" s="816"/>
      <c r="W110" s="816"/>
      <c r="X110" s="816"/>
      <c r="Y110" s="813"/>
      <c r="Z110" s="1571"/>
      <c r="AA110" s="1571"/>
      <c r="AB110" s="1571"/>
      <c r="AC110" s="1571"/>
      <c r="AD110" s="1571"/>
      <c r="AE110" s="813"/>
      <c r="AF110" s="1249"/>
    </row>
    <row r="111" spans="2:39" ht="17.25" customHeight="1" x14ac:dyDescent="0.15">
      <c r="B111" s="1210" t="s">
        <v>57</v>
      </c>
      <c r="C111" s="1211" t="s">
        <v>15</v>
      </c>
      <c r="D111" s="1212">
        <f>SUM(E111:P111)</f>
        <v>1404879</v>
      </c>
      <c r="E111" s="1213">
        <v>87671</v>
      </c>
      <c r="F111" s="1214">
        <v>100760</v>
      </c>
      <c r="G111" s="1214">
        <v>114762</v>
      </c>
      <c r="H111" s="1214">
        <v>134079</v>
      </c>
      <c r="I111" s="1214">
        <v>126196</v>
      </c>
      <c r="J111" s="1215">
        <v>101655</v>
      </c>
      <c r="K111" s="1216">
        <v>93306</v>
      </c>
      <c r="L111" s="1214">
        <v>107301</v>
      </c>
      <c r="M111" s="1214">
        <v>141658</v>
      </c>
      <c r="N111" s="1214">
        <v>136653</v>
      </c>
      <c r="O111" s="1214">
        <v>131895</v>
      </c>
      <c r="P111" s="1217">
        <v>128943</v>
      </c>
      <c r="S111" s="3"/>
    </row>
    <row r="112" spans="2:39" ht="17.25" customHeight="1" x14ac:dyDescent="0.15">
      <c r="B112" s="1218" t="s">
        <v>57</v>
      </c>
      <c r="C112" s="1219" t="s">
        <v>240</v>
      </c>
      <c r="D112" s="1220">
        <f>D111/D110</f>
        <v>342.65341463414632</v>
      </c>
      <c r="E112" s="1221">
        <v>289</v>
      </c>
      <c r="F112" s="1222">
        <v>290</v>
      </c>
      <c r="G112" s="1222">
        <v>304</v>
      </c>
      <c r="H112" s="1222">
        <v>346</v>
      </c>
      <c r="I112" s="1222">
        <v>294</v>
      </c>
      <c r="J112" s="1223">
        <v>266</v>
      </c>
      <c r="K112" s="1222">
        <v>308</v>
      </c>
      <c r="L112" s="1222">
        <v>450</v>
      </c>
      <c r="M112" s="1222">
        <v>503</v>
      </c>
      <c r="N112" s="1222">
        <v>371</v>
      </c>
      <c r="O112" s="1222">
        <v>373</v>
      </c>
      <c r="P112" s="1224">
        <v>397</v>
      </c>
      <c r="S112" s="3"/>
    </row>
    <row r="113" spans="2:39" ht="17.25" customHeight="1" x14ac:dyDescent="0.15">
      <c r="B113" s="1225" t="s">
        <v>58</v>
      </c>
      <c r="C113" s="1226" t="s">
        <v>239</v>
      </c>
      <c r="D113" s="1212">
        <f>SUM(E113:P113)</f>
        <v>1881</v>
      </c>
      <c r="E113" s="1213">
        <v>152</v>
      </c>
      <c r="F113" s="1214">
        <v>175</v>
      </c>
      <c r="G113" s="1214">
        <v>159</v>
      </c>
      <c r="H113" s="1214">
        <v>116</v>
      </c>
      <c r="I113" s="1214">
        <v>198</v>
      </c>
      <c r="J113" s="1215">
        <v>256</v>
      </c>
      <c r="K113" s="1216">
        <v>208</v>
      </c>
      <c r="L113" s="1214">
        <v>128</v>
      </c>
      <c r="M113" s="1214">
        <v>114</v>
      </c>
      <c r="N113" s="1214">
        <v>126</v>
      </c>
      <c r="O113" s="1214">
        <v>152</v>
      </c>
      <c r="P113" s="1217">
        <v>97</v>
      </c>
      <c r="S113" s="3"/>
    </row>
    <row r="114" spans="2:39" ht="17.25" customHeight="1" x14ac:dyDescent="0.15">
      <c r="B114" s="1210" t="s">
        <v>58</v>
      </c>
      <c r="C114" s="1211" t="s">
        <v>15</v>
      </c>
      <c r="D114" s="1212">
        <f>SUM(E114:P114)</f>
        <v>2037215</v>
      </c>
      <c r="E114" s="1213">
        <v>150852</v>
      </c>
      <c r="F114" s="1214">
        <v>170913</v>
      </c>
      <c r="G114" s="1214">
        <v>181813</v>
      </c>
      <c r="H114" s="1214">
        <v>165044</v>
      </c>
      <c r="I114" s="1214">
        <v>209112</v>
      </c>
      <c r="J114" s="1215">
        <v>187902</v>
      </c>
      <c r="K114" s="1216">
        <v>178284</v>
      </c>
      <c r="L114" s="1214">
        <v>158071</v>
      </c>
      <c r="M114" s="1214">
        <v>160902</v>
      </c>
      <c r="N114" s="1214">
        <v>168868</v>
      </c>
      <c r="O114" s="1214">
        <v>156184</v>
      </c>
      <c r="P114" s="1217">
        <v>149270</v>
      </c>
      <c r="S114" s="3"/>
    </row>
    <row r="115" spans="2:39" ht="17.25" customHeight="1" x14ac:dyDescent="0.15">
      <c r="B115" s="1218" t="s">
        <v>58</v>
      </c>
      <c r="C115" s="1219" t="s">
        <v>240</v>
      </c>
      <c r="D115" s="1220">
        <f>D114/D113</f>
        <v>1083.0489101541732</v>
      </c>
      <c r="E115" s="1221">
        <v>991</v>
      </c>
      <c r="F115" s="1222">
        <v>977</v>
      </c>
      <c r="G115" s="1222">
        <v>1145</v>
      </c>
      <c r="H115" s="1222">
        <v>1417</v>
      </c>
      <c r="I115" s="1222">
        <v>1054</v>
      </c>
      <c r="J115" s="1223">
        <v>734</v>
      </c>
      <c r="K115" s="1222">
        <v>856</v>
      </c>
      <c r="L115" s="1222">
        <v>1235</v>
      </c>
      <c r="M115" s="1222">
        <v>1414</v>
      </c>
      <c r="N115" s="1222">
        <v>1344</v>
      </c>
      <c r="O115" s="1222">
        <v>1025</v>
      </c>
      <c r="P115" s="1224">
        <v>1534</v>
      </c>
      <c r="S115" s="3"/>
    </row>
    <row r="116" spans="2:39" ht="17.25" customHeight="1" x14ac:dyDescent="0.15">
      <c r="B116" s="1225" t="s">
        <v>59</v>
      </c>
      <c r="C116" s="1226" t="s">
        <v>239</v>
      </c>
      <c r="D116" s="1212">
        <f>SUM(E116:P116)</f>
        <v>1573</v>
      </c>
      <c r="E116" s="1213">
        <v>96</v>
      </c>
      <c r="F116" s="1214">
        <v>186</v>
      </c>
      <c r="G116" s="1214">
        <v>365</v>
      </c>
      <c r="H116" s="1214">
        <v>292</v>
      </c>
      <c r="I116" s="1214">
        <v>410</v>
      </c>
      <c r="J116" s="1215">
        <v>208</v>
      </c>
      <c r="K116" s="1216">
        <v>6</v>
      </c>
      <c r="L116" s="1214">
        <v>0</v>
      </c>
      <c r="M116" s="1214">
        <v>0</v>
      </c>
      <c r="N116" s="1214">
        <v>0</v>
      </c>
      <c r="O116" s="1214">
        <v>0</v>
      </c>
      <c r="P116" s="1217">
        <v>10</v>
      </c>
      <c r="S116" s="3"/>
    </row>
    <row r="117" spans="2:39" ht="17.25" customHeight="1" x14ac:dyDescent="0.15">
      <c r="B117" s="1210" t="s">
        <v>59</v>
      </c>
      <c r="C117" s="1211" t="s">
        <v>15</v>
      </c>
      <c r="D117" s="1212">
        <f>SUM(E117:P117)</f>
        <v>988472</v>
      </c>
      <c r="E117" s="1213">
        <v>60476</v>
      </c>
      <c r="F117" s="1214">
        <v>119483</v>
      </c>
      <c r="G117" s="1214">
        <v>208833</v>
      </c>
      <c r="H117" s="1214">
        <v>218299</v>
      </c>
      <c r="I117" s="1214">
        <v>247543</v>
      </c>
      <c r="J117" s="1215">
        <v>117599</v>
      </c>
      <c r="K117" s="1216">
        <v>3240</v>
      </c>
      <c r="L117" s="1214">
        <v>0</v>
      </c>
      <c r="M117" s="1214">
        <v>0</v>
      </c>
      <c r="N117" s="1214">
        <v>0</v>
      </c>
      <c r="O117" s="1214">
        <v>0</v>
      </c>
      <c r="P117" s="1217">
        <v>12999</v>
      </c>
      <c r="S117" s="3"/>
    </row>
    <row r="118" spans="2:39" ht="17.25" customHeight="1" x14ac:dyDescent="0.15">
      <c r="B118" s="1218" t="s">
        <v>59</v>
      </c>
      <c r="C118" s="1219" t="s">
        <v>240</v>
      </c>
      <c r="D118" s="1220">
        <f>D117/D116</f>
        <v>628.39923712650989</v>
      </c>
      <c r="E118" s="1221">
        <v>628</v>
      </c>
      <c r="F118" s="1222">
        <v>641</v>
      </c>
      <c r="G118" s="1222">
        <v>572</v>
      </c>
      <c r="H118" s="1222">
        <v>746</v>
      </c>
      <c r="I118" s="1222">
        <v>603</v>
      </c>
      <c r="J118" s="1223">
        <v>566</v>
      </c>
      <c r="K118" s="1222">
        <v>532</v>
      </c>
      <c r="L118" s="1222">
        <v>0</v>
      </c>
      <c r="M118" s="1222">
        <v>0</v>
      </c>
      <c r="N118" s="1222">
        <v>0</v>
      </c>
      <c r="O118" s="1222">
        <v>0</v>
      </c>
      <c r="P118" s="1224">
        <v>1320</v>
      </c>
      <c r="S118" s="3"/>
    </row>
    <row r="119" spans="2:39" ht="17.25" customHeight="1" x14ac:dyDescent="0.15">
      <c r="B119" s="1225" t="s">
        <v>60</v>
      </c>
      <c r="C119" s="1226" t="s">
        <v>239</v>
      </c>
      <c r="D119" s="1212">
        <f>SUM(E119:P119)</f>
        <v>8197</v>
      </c>
      <c r="E119" s="1213">
        <v>522</v>
      </c>
      <c r="F119" s="1214">
        <v>672</v>
      </c>
      <c r="G119" s="1214">
        <v>682</v>
      </c>
      <c r="H119" s="1214">
        <v>755</v>
      </c>
      <c r="I119" s="1214">
        <v>716</v>
      </c>
      <c r="J119" s="1215">
        <v>722</v>
      </c>
      <c r="K119" s="1216">
        <v>787</v>
      </c>
      <c r="L119" s="1214">
        <v>744</v>
      </c>
      <c r="M119" s="1214">
        <v>683</v>
      </c>
      <c r="N119" s="1214">
        <v>612</v>
      </c>
      <c r="O119" s="1214">
        <v>558</v>
      </c>
      <c r="P119" s="1217">
        <v>744</v>
      </c>
      <c r="S119" s="3"/>
    </row>
    <row r="120" spans="2:39" ht="17.25" customHeight="1" x14ac:dyDescent="0.15">
      <c r="B120" s="1210" t="s">
        <v>60</v>
      </c>
      <c r="C120" s="1211" t="s">
        <v>15</v>
      </c>
      <c r="D120" s="1212">
        <f>SUM(E120:P120)</f>
        <v>6108840</v>
      </c>
      <c r="E120" s="1213">
        <v>191540</v>
      </c>
      <c r="F120" s="1214">
        <v>225580</v>
      </c>
      <c r="G120" s="1214">
        <v>233100</v>
      </c>
      <c r="H120" s="1214">
        <v>276693</v>
      </c>
      <c r="I120" s="1214">
        <v>272075</v>
      </c>
      <c r="J120" s="1215">
        <v>276245</v>
      </c>
      <c r="K120" s="1216">
        <v>294047</v>
      </c>
      <c r="L120" s="1214">
        <v>297005</v>
      </c>
      <c r="M120" s="1214">
        <v>288780</v>
      </c>
      <c r="N120" s="1214">
        <v>262157</v>
      </c>
      <c r="O120" s="1214">
        <v>234717</v>
      </c>
      <c r="P120" s="1217">
        <v>3256901</v>
      </c>
      <c r="S120" s="3"/>
    </row>
    <row r="121" spans="2:39" ht="17.25" customHeight="1" x14ac:dyDescent="0.15">
      <c r="B121" s="1218" t="s">
        <v>60</v>
      </c>
      <c r="C121" s="1219" t="s">
        <v>240</v>
      </c>
      <c r="D121" s="1220">
        <f>D120/D119</f>
        <v>745.25314139319266</v>
      </c>
      <c r="E121" s="1221">
        <v>367</v>
      </c>
      <c r="F121" s="1222">
        <v>336</v>
      </c>
      <c r="G121" s="1222">
        <v>342</v>
      </c>
      <c r="H121" s="1222">
        <v>367</v>
      </c>
      <c r="I121" s="1222">
        <v>380</v>
      </c>
      <c r="J121" s="1223">
        <v>383</v>
      </c>
      <c r="K121" s="1222">
        <v>373</v>
      </c>
      <c r="L121" s="1222">
        <v>399</v>
      </c>
      <c r="M121" s="1222">
        <v>423</v>
      </c>
      <c r="N121" s="1222">
        <v>429</v>
      </c>
      <c r="O121" s="1222">
        <v>421</v>
      </c>
      <c r="P121" s="1224">
        <v>438</v>
      </c>
      <c r="S121" s="3"/>
    </row>
    <row r="122" spans="2:39" s="1244" customFormat="1" ht="17.25" customHeight="1" x14ac:dyDescent="0.15">
      <c r="B122" s="1247" t="s">
        <v>61</v>
      </c>
      <c r="C122" s="1226" t="s">
        <v>239</v>
      </c>
      <c r="D122" s="1212">
        <f>SUM(E122:P122)</f>
        <v>332.42200000000003</v>
      </c>
      <c r="E122" s="1213">
        <v>18.056999999999999</v>
      </c>
      <c r="F122" s="1216">
        <v>18.693000000000001</v>
      </c>
      <c r="G122" s="1214">
        <v>21.751000000000001</v>
      </c>
      <c r="H122" s="1216">
        <v>23.792000000000002</v>
      </c>
      <c r="I122" s="1216">
        <v>29.93</v>
      </c>
      <c r="J122" s="1240">
        <v>35.360999999999997</v>
      </c>
      <c r="K122" s="1216">
        <v>36.323999999999998</v>
      </c>
      <c r="L122" s="1216">
        <v>38.21</v>
      </c>
      <c r="M122" s="1216">
        <v>29.481000000000002</v>
      </c>
      <c r="N122" s="1216">
        <v>27.542000000000002</v>
      </c>
      <c r="O122" s="1216">
        <v>25.123999999999999</v>
      </c>
      <c r="P122" s="1241">
        <v>28.157</v>
      </c>
      <c r="Q122" s="2"/>
      <c r="R122" s="2"/>
      <c r="S122" s="3"/>
      <c r="T122" s="780"/>
      <c r="U122" s="755"/>
      <c r="V122" s="757"/>
      <c r="W122" s="757"/>
      <c r="X122" s="757"/>
      <c r="Y122" s="758"/>
      <c r="Z122" s="1569"/>
      <c r="AA122" s="1569"/>
      <c r="AB122" s="1569"/>
      <c r="AC122" s="1569"/>
      <c r="AD122" s="1569"/>
      <c r="AE122" s="758"/>
      <c r="AF122" s="1179"/>
      <c r="AG122" s="1243"/>
      <c r="AH122" s="1243"/>
      <c r="AI122" s="1243"/>
      <c r="AJ122" s="1243"/>
      <c r="AK122" s="1243"/>
      <c r="AL122" s="1243"/>
      <c r="AM122" s="1243"/>
    </row>
    <row r="123" spans="2:39" s="1244" customFormat="1" ht="17.25" customHeight="1" x14ac:dyDescent="0.15">
      <c r="B123" s="1245" t="s">
        <v>61</v>
      </c>
      <c r="C123" s="1211" t="s">
        <v>15</v>
      </c>
      <c r="D123" s="1212">
        <f>SUM(E123:P123)</f>
        <v>373633.75599999994</v>
      </c>
      <c r="E123" s="1213">
        <v>23235.264999999999</v>
      </c>
      <c r="F123" s="1216">
        <v>24116.377</v>
      </c>
      <c r="G123" s="1214">
        <v>29845.512999999999</v>
      </c>
      <c r="H123" s="1216">
        <v>31741.978999999999</v>
      </c>
      <c r="I123" s="1216">
        <v>34320.49</v>
      </c>
      <c r="J123" s="1240">
        <v>36109.156999999999</v>
      </c>
      <c r="K123" s="1216">
        <v>35859.396000000001</v>
      </c>
      <c r="L123" s="1216">
        <v>38451.783000000003</v>
      </c>
      <c r="M123" s="1216">
        <v>30740.248</v>
      </c>
      <c r="N123" s="1216">
        <v>31913.572</v>
      </c>
      <c r="O123" s="1216">
        <v>27144.424999999999</v>
      </c>
      <c r="P123" s="1241">
        <v>30155.550999999999</v>
      </c>
      <c r="Q123" s="2"/>
      <c r="R123" s="2"/>
      <c r="S123" s="3"/>
      <c r="T123" s="780"/>
      <c r="U123" s="755"/>
      <c r="V123" s="757"/>
      <c r="W123" s="757"/>
      <c r="X123" s="757"/>
      <c r="Y123" s="758"/>
      <c r="Z123" s="1569"/>
      <c r="AA123" s="1569"/>
      <c r="AB123" s="1569"/>
      <c r="AC123" s="1569"/>
      <c r="AD123" s="1569"/>
      <c r="AE123" s="758"/>
      <c r="AF123" s="1179"/>
      <c r="AG123" s="1243"/>
      <c r="AH123" s="1243"/>
      <c r="AI123" s="1243"/>
      <c r="AJ123" s="1243"/>
      <c r="AK123" s="1243"/>
      <c r="AL123" s="1243"/>
      <c r="AM123" s="1243"/>
    </row>
    <row r="124" spans="2:39" s="1244" customFormat="1" ht="17.25" customHeight="1" x14ac:dyDescent="0.15">
      <c r="B124" s="1246" t="s">
        <v>61</v>
      </c>
      <c r="C124" s="1219" t="s">
        <v>240</v>
      </c>
      <c r="D124" s="1220">
        <f>D123/D122</f>
        <v>1123.974213499708</v>
      </c>
      <c r="E124" s="1221">
        <v>1287</v>
      </c>
      <c r="F124" s="1222">
        <v>1290</v>
      </c>
      <c r="G124" s="1222">
        <v>1372</v>
      </c>
      <c r="H124" s="1222">
        <v>1334</v>
      </c>
      <c r="I124" s="1222">
        <v>1147</v>
      </c>
      <c r="J124" s="1223">
        <v>1021</v>
      </c>
      <c r="K124" s="1222">
        <v>987</v>
      </c>
      <c r="L124" s="1222">
        <v>1006</v>
      </c>
      <c r="M124" s="1222">
        <v>1043</v>
      </c>
      <c r="N124" s="1222">
        <v>1159</v>
      </c>
      <c r="O124" s="1222">
        <v>1080</v>
      </c>
      <c r="P124" s="1224">
        <v>1071</v>
      </c>
      <c r="Q124" s="2"/>
      <c r="R124" s="2"/>
      <c r="S124" s="3"/>
      <c r="T124" s="780"/>
      <c r="U124" s="755"/>
      <c r="V124" s="757"/>
      <c r="W124" s="757"/>
      <c r="X124" s="757"/>
      <c r="Y124" s="758"/>
      <c r="Z124" s="1569"/>
      <c r="AA124" s="1569"/>
      <c r="AB124" s="1569"/>
      <c r="AC124" s="1569"/>
      <c r="AD124" s="1569"/>
      <c r="AE124" s="758"/>
      <c r="AF124" s="1179"/>
      <c r="AG124" s="1243"/>
      <c r="AH124" s="1243"/>
      <c r="AI124" s="1243"/>
      <c r="AJ124" s="1243"/>
      <c r="AK124" s="1243"/>
      <c r="AL124" s="1243"/>
      <c r="AM124" s="1243"/>
    </row>
    <row r="125" spans="2:39" s="1244" customFormat="1" ht="17.25" customHeight="1" x14ac:dyDescent="0.15">
      <c r="B125" s="1253" t="s">
        <v>258</v>
      </c>
      <c r="C125" s="1226" t="s">
        <v>239</v>
      </c>
      <c r="D125" s="1212">
        <f>SUM(E125:P125)</f>
        <v>2893</v>
      </c>
      <c r="E125" s="1213">
        <v>136</v>
      </c>
      <c r="F125" s="1216">
        <v>147</v>
      </c>
      <c r="G125" s="1214">
        <v>180</v>
      </c>
      <c r="H125" s="1216">
        <v>255</v>
      </c>
      <c r="I125" s="1216">
        <v>353</v>
      </c>
      <c r="J125" s="1240">
        <v>416</v>
      </c>
      <c r="K125" s="1216">
        <v>447</v>
      </c>
      <c r="L125" s="1216">
        <v>292</v>
      </c>
      <c r="M125" s="1216">
        <v>207</v>
      </c>
      <c r="N125" s="1251">
        <v>191</v>
      </c>
      <c r="O125" s="1251">
        <v>146</v>
      </c>
      <c r="P125" s="1241">
        <v>123</v>
      </c>
      <c r="Q125" s="2"/>
      <c r="R125" s="2"/>
      <c r="S125" s="3"/>
      <c r="T125" s="780"/>
      <c r="U125" s="755"/>
      <c r="V125" s="757"/>
      <c r="W125" s="757"/>
      <c r="X125" s="757"/>
      <c r="Y125" s="758"/>
      <c r="Z125" s="1569"/>
      <c r="AA125" s="1569"/>
      <c r="AB125" s="1569"/>
      <c r="AC125" s="1569"/>
      <c r="AD125" s="1569"/>
      <c r="AE125" s="758"/>
      <c r="AF125" s="1179"/>
      <c r="AG125" s="1243"/>
      <c r="AH125" s="1243"/>
      <c r="AI125" s="1243"/>
      <c r="AJ125" s="1243"/>
      <c r="AK125" s="1243"/>
      <c r="AL125" s="1243"/>
      <c r="AM125" s="1243"/>
    </row>
    <row r="126" spans="2:39" s="1244" customFormat="1" ht="17.25" customHeight="1" x14ac:dyDescent="0.15">
      <c r="B126" s="1245" t="s">
        <v>63</v>
      </c>
      <c r="C126" s="1211" t="s">
        <v>15</v>
      </c>
      <c r="D126" s="1212">
        <f>SUM(E126:P126)</f>
        <v>1989929</v>
      </c>
      <c r="E126" s="1213">
        <v>78480</v>
      </c>
      <c r="F126" s="1216">
        <v>85407</v>
      </c>
      <c r="G126" s="1214">
        <v>143364</v>
      </c>
      <c r="H126" s="1216">
        <v>209561</v>
      </c>
      <c r="I126" s="1216">
        <v>298524</v>
      </c>
      <c r="J126" s="1240">
        <v>297671</v>
      </c>
      <c r="K126" s="1216">
        <v>254748</v>
      </c>
      <c r="L126" s="1216">
        <v>186936</v>
      </c>
      <c r="M126" s="1216">
        <v>131128</v>
      </c>
      <c r="N126" s="1251">
        <v>117883</v>
      </c>
      <c r="O126" s="1251">
        <v>96213</v>
      </c>
      <c r="P126" s="1241">
        <v>90014</v>
      </c>
      <c r="Q126" s="41"/>
      <c r="R126" s="41"/>
      <c r="S126" s="3"/>
      <c r="T126" s="782"/>
      <c r="U126" s="760"/>
      <c r="V126" s="816"/>
      <c r="W126" s="816"/>
      <c r="X126" s="816"/>
      <c r="Y126" s="813"/>
      <c r="Z126" s="1571"/>
      <c r="AA126" s="1571"/>
      <c r="AB126" s="1571"/>
      <c r="AC126" s="1571"/>
      <c r="AD126" s="1571"/>
      <c r="AE126" s="813"/>
      <c r="AF126" s="1249"/>
      <c r="AG126" s="1243"/>
      <c r="AH126" s="1243"/>
      <c r="AI126" s="1243"/>
      <c r="AJ126" s="1243"/>
      <c r="AK126" s="1243"/>
      <c r="AL126" s="1243"/>
      <c r="AM126" s="1243"/>
    </row>
    <row r="127" spans="2:39" s="1244" customFormat="1" ht="17.25" customHeight="1" x14ac:dyDescent="0.15">
      <c r="B127" s="1246" t="s">
        <v>63</v>
      </c>
      <c r="C127" s="1219" t="s">
        <v>240</v>
      </c>
      <c r="D127" s="1220">
        <f>D126/D125</f>
        <v>687.84272381610788</v>
      </c>
      <c r="E127" s="1221">
        <v>575</v>
      </c>
      <c r="F127" s="1222">
        <v>582</v>
      </c>
      <c r="G127" s="1222">
        <v>797</v>
      </c>
      <c r="H127" s="1222">
        <v>821</v>
      </c>
      <c r="I127" s="1222">
        <v>844</v>
      </c>
      <c r="J127" s="1223">
        <v>716</v>
      </c>
      <c r="K127" s="1222">
        <v>570</v>
      </c>
      <c r="L127" s="1222">
        <v>639</v>
      </c>
      <c r="M127" s="1222">
        <v>633</v>
      </c>
      <c r="N127" s="1222">
        <v>618</v>
      </c>
      <c r="O127" s="1222">
        <v>657</v>
      </c>
      <c r="P127" s="1224">
        <v>731</v>
      </c>
      <c r="Q127" s="41"/>
      <c r="R127" s="41"/>
      <c r="S127" s="3"/>
      <c r="T127" s="782"/>
      <c r="U127" s="760"/>
      <c r="V127" s="816"/>
      <c r="W127" s="816"/>
      <c r="X127" s="816"/>
      <c r="Y127" s="813"/>
      <c r="Z127" s="1571"/>
      <c r="AA127" s="1571"/>
      <c r="AB127" s="1571"/>
      <c r="AC127" s="1571"/>
      <c r="AD127" s="1571"/>
      <c r="AE127" s="813"/>
      <c r="AF127" s="1249"/>
      <c r="AG127" s="1243"/>
      <c r="AH127" s="1243"/>
      <c r="AI127" s="1243"/>
      <c r="AJ127" s="1243"/>
      <c r="AK127" s="1243"/>
      <c r="AL127" s="1243"/>
      <c r="AM127" s="1243"/>
    </row>
    <row r="128" spans="2:39" s="1244" customFormat="1" ht="17.25" customHeight="1" x14ac:dyDescent="0.15">
      <c r="B128" s="1253" t="s">
        <v>63</v>
      </c>
      <c r="C128" s="1226" t="s">
        <v>239</v>
      </c>
      <c r="D128" s="1212">
        <f>SUM(E128:P128)</f>
        <v>1355</v>
      </c>
      <c r="E128" s="1213">
        <v>97</v>
      </c>
      <c r="F128" s="1216">
        <v>100</v>
      </c>
      <c r="G128" s="1214">
        <v>114</v>
      </c>
      <c r="H128" s="1216">
        <v>123</v>
      </c>
      <c r="I128" s="1216">
        <v>132</v>
      </c>
      <c r="J128" s="1240">
        <v>130</v>
      </c>
      <c r="K128" s="1216">
        <v>133</v>
      </c>
      <c r="L128" s="1216">
        <v>128</v>
      </c>
      <c r="M128" s="1216">
        <v>105</v>
      </c>
      <c r="N128" s="1216">
        <v>99</v>
      </c>
      <c r="O128" s="1216">
        <v>89</v>
      </c>
      <c r="P128" s="1241">
        <v>105</v>
      </c>
      <c r="Q128" s="41"/>
      <c r="R128" s="41"/>
      <c r="S128" s="3"/>
      <c r="T128" s="782"/>
      <c r="U128" s="760"/>
      <c r="V128" s="816"/>
      <c r="W128" s="816"/>
      <c r="X128" s="816"/>
      <c r="Y128" s="813"/>
      <c r="Z128" s="1571"/>
      <c r="AA128" s="1571"/>
      <c r="AB128" s="1571"/>
      <c r="AC128" s="1571"/>
      <c r="AD128" s="1571"/>
      <c r="AE128" s="813"/>
      <c r="AF128" s="1249"/>
      <c r="AG128" s="1243"/>
      <c r="AH128" s="1243"/>
      <c r="AI128" s="1243"/>
      <c r="AJ128" s="1243"/>
      <c r="AK128" s="1243"/>
      <c r="AL128" s="1243"/>
      <c r="AM128" s="1243"/>
    </row>
    <row r="129" spans="2:39" s="1244" customFormat="1" ht="17.25" customHeight="1" x14ac:dyDescent="0.15">
      <c r="B129" s="1245" t="s">
        <v>63</v>
      </c>
      <c r="C129" s="1211" t="s">
        <v>15</v>
      </c>
      <c r="D129" s="1212">
        <f>SUM(E129:P129)</f>
        <v>4136178</v>
      </c>
      <c r="E129" s="1213">
        <v>233629</v>
      </c>
      <c r="F129" s="1216">
        <v>240753</v>
      </c>
      <c r="G129" s="1214">
        <v>275841</v>
      </c>
      <c r="H129" s="1216">
        <v>304316</v>
      </c>
      <c r="I129" s="1216">
        <v>319473</v>
      </c>
      <c r="J129" s="1240">
        <v>290112</v>
      </c>
      <c r="K129" s="1216">
        <v>439217</v>
      </c>
      <c r="L129" s="1216">
        <v>551140</v>
      </c>
      <c r="M129" s="1216">
        <v>384428</v>
      </c>
      <c r="N129" s="1216">
        <v>313386</v>
      </c>
      <c r="O129" s="1216">
        <v>315397</v>
      </c>
      <c r="P129" s="1241">
        <v>468486</v>
      </c>
      <c r="Q129" s="41"/>
      <c r="R129" s="41"/>
      <c r="S129" s="6"/>
      <c r="T129" s="782"/>
      <c r="U129" s="760"/>
      <c r="V129" s="816"/>
      <c r="W129" s="816"/>
      <c r="X129" s="816"/>
      <c r="Y129" s="813"/>
      <c r="Z129" s="1571"/>
      <c r="AA129" s="1571"/>
      <c r="AB129" s="1571"/>
      <c r="AC129" s="1571"/>
      <c r="AD129" s="1571"/>
      <c r="AE129" s="813"/>
      <c r="AF129" s="1249"/>
      <c r="AG129" s="1243"/>
      <c r="AH129" s="1243"/>
      <c r="AI129" s="1243"/>
      <c r="AJ129" s="1243"/>
      <c r="AK129" s="1243"/>
      <c r="AL129" s="1243"/>
      <c r="AM129" s="1243"/>
    </row>
    <row r="130" spans="2:39" s="1244" customFormat="1" ht="17.25" customHeight="1" x14ac:dyDescent="0.15">
      <c r="B130" s="1246" t="s">
        <v>63</v>
      </c>
      <c r="C130" s="1219" t="s">
        <v>240</v>
      </c>
      <c r="D130" s="1220">
        <f>D129/D128</f>
        <v>3052.5298892988931</v>
      </c>
      <c r="E130" s="1221">
        <v>2416</v>
      </c>
      <c r="F130" s="1222">
        <v>2407</v>
      </c>
      <c r="G130" s="1222">
        <v>2409</v>
      </c>
      <c r="H130" s="1222">
        <v>2477</v>
      </c>
      <c r="I130" s="1222">
        <v>2423</v>
      </c>
      <c r="J130" s="1223">
        <v>2228</v>
      </c>
      <c r="K130" s="1222">
        <v>3300</v>
      </c>
      <c r="L130" s="1222">
        <v>4322</v>
      </c>
      <c r="M130" s="1222">
        <v>3651</v>
      </c>
      <c r="N130" s="1222">
        <v>3152</v>
      </c>
      <c r="O130" s="1222">
        <v>3544</v>
      </c>
      <c r="P130" s="1224">
        <v>4449</v>
      </c>
      <c r="Q130" s="41"/>
      <c r="R130" s="41"/>
      <c r="S130" s="6"/>
      <c r="T130" s="782"/>
      <c r="U130" s="760"/>
      <c r="V130" s="816"/>
      <c r="W130" s="816"/>
      <c r="X130" s="816"/>
      <c r="Y130" s="813"/>
      <c r="Z130" s="1571"/>
      <c r="AA130" s="1571"/>
      <c r="AB130" s="1571"/>
      <c r="AC130" s="1571"/>
      <c r="AD130" s="1571"/>
      <c r="AE130" s="813"/>
      <c r="AF130" s="1249"/>
      <c r="AG130" s="1243"/>
      <c r="AH130" s="1243"/>
      <c r="AI130" s="1243"/>
      <c r="AJ130" s="1243"/>
      <c r="AK130" s="1243"/>
      <c r="AL130" s="1243"/>
      <c r="AM130" s="1243"/>
    </row>
    <row r="131" spans="2:39" s="1244" customFormat="1" ht="17.25" customHeight="1" x14ac:dyDescent="0.15">
      <c r="B131" s="1247" t="s">
        <v>64</v>
      </c>
      <c r="C131" s="1226" t="s">
        <v>239</v>
      </c>
      <c r="D131" s="1212">
        <f>SUM(E131:P131)</f>
        <v>1357.7509999999997</v>
      </c>
      <c r="E131" s="1213">
        <v>98.745000000000005</v>
      </c>
      <c r="F131" s="1216">
        <v>113.634</v>
      </c>
      <c r="G131" s="1214">
        <v>123.80500000000001</v>
      </c>
      <c r="H131" s="1216">
        <v>118.96</v>
      </c>
      <c r="I131" s="1216">
        <v>125.68300000000001</v>
      </c>
      <c r="J131" s="1240">
        <v>114.896</v>
      </c>
      <c r="K131" s="1216">
        <v>110.28400000000001</v>
      </c>
      <c r="L131" s="1216">
        <v>100.709</v>
      </c>
      <c r="M131" s="1216">
        <v>112.747</v>
      </c>
      <c r="N131" s="1216">
        <v>110.727</v>
      </c>
      <c r="O131" s="1216">
        <v>112.762</v>
      </c>
      <c r="P131" s="1241">
        <v>114.79900000000001</v>
      </c>
      <c r="Q131" s="41"/>
      <c r="R131" s="41"/>
      <c r="S131" s="6"/>
      <c r="T131" s="782"/>
      <c r="U131" s="760"/>
      <c r="V131" s="816"/>
      <c r="W131" s="816"/>
      <c r="X131" s="816"/>
      <c r="Y131" s="813"/>
      <c r="Z131" s="1571"/>
      <c r="AA131" s="1571"/>
      <c r="AB131" s="1571"/>
      <c r="AC131" s="1571"/>
      <c r="AD131" s="1571"/>
      <c r="AE131" s="813"/>
      <c r="AF131" s="1249"/>
      <c r="AG131" s="1243"/>
      <c r="AH131" s="1243"/>
      <c r="AI131" s="1243"/>
      <c r="AJ131" s="1243"/>
      <c r="AK131" s="1243"/>
      <c r="AL131" s="1243"/>
      <c r="AM131" s="1243"/>
    </row>
    <row r="132" spans="2:39" s="1244" customFormat="1" ht="17.25" customHeight="1" x14ac:dyDescent="0.15">
      <c r="B132" s="1245" t="s">
        <v>64</v>
      </c>
      <c r="C132" s="1211" t="s">
        <v>15</v>
      </c>
      <c r="D132" s="1212">
        <f>SUM(E132:P132)</f>
        <v>1356814.0409999997</v>
      </c>
      <c r="E132" s="1213">
        <v>104329.571</v>
      </c>
      <c r="F132" s="1216">
        <v>111012.784</v>
      </c>
      <c r="G132" s="1214">
        <v>117964.431</v>
      </c>
      <c r="H132" s="1216">
        <v>114435.139</v>
      </c>
      <c r="I132" s="1216">
        <v>115504.128</v>
      </c>
      <c r="J132" s="1240">
        <v>101100.618</v>
      </c>
      <c r="K132" s="1216">
        <v>94675.380999999994</v>
      </c>
      <c r="L132" s="1216">
        <v>92610.982999999993</v>
      </c>
      <c r="M132" s="1216">
        <v>109855.523</v>
      </c>
      <c r="N132" s="1216">
        <v>122463.52499999999</v>
      </c>
      <c r="O132" s="1216">
        <v>127907.549</v>
      </c>
      <c r="P132" s="1241">
        <v>144954.40900000001</v>
      </c>
      <c r="Q132" s="41"/>
      <c r="R132" s="41"/>
      <c r="S132" s="6"/>
      <c r="T132" s="782"/>
      <c r="U132" s="760"/>
      <c r="V132" s="816"/>
      <c r="W132" s="816"/>
      <c r="X132" s="816"/>
      <c r="Y132" s="813"/>
      <c r="Z132" s="1571"/>
      <c r="AA132" s="1571"/>
      <c r="AB132" s="1571"/>
      <c r="AC132" s="1571"/>
      <c r="AD132" s="1571"/>
      <c r="AE132" s="813"/>
      <c r="AF132" s="1249"/>
      <c r="AG132" s="1243"/>
      <c r="AH132" s="1243"/>
      <c r="AI132" s="1243"/>
      <c r="AJ132" s="1243"/>
      <c r="AK132" s="1243"/>
      <c r="AL132" s="1243"/>
      <c r="AM132" s="1243"/>
    </row>
    <row r="133" spans="2:39" s="1244" customFormat="1" ht="17.25" customHeight="1" thickBot="1" x14ac:dyDescent="0.2">
      <c r="B133" s="1245" t="s">
        <v>64</v>
      </c>
      <c r="C133" s="1472" t="s">
        <v>240</v>
      </c>
      <c r="D133" s="1473">
        <f>D132/D131</f>
        <v>999.30991838709747</v>
      </c>
      <c r="E133" s="1474">
        <v>1057</v>
      </c>
      <c r="F133" s="1475">
        <v>977</v>
      </c>
      <c r="G133" s="1475">
        <v>953</v>
      </c>
      <c r="H133" s="1475">
        <v>962</v>
      </c>
      <c r="I133" s="1475"/>
      <c r="J133" s="1476">
        <v>880</v>
      </c>
      <c r="K133" s="1475">
        <v>828</v>
      </c>
      <c r="L133" s="1475">
        <v>920</v>
      </c>
      <c r="M133" s="1475">
        <v>974</v>
      </c>
      <c r="N133" s="1475">
        <v>1106</v>
      </c>
      <c r="O133" s="1475">
        <v>1134</v>
      </c>
      <c r="P133" s="1477">
        <v>1263</v>
      </c>
      <c r="Q133" s="41"/>
      <c r="R133" s="41"/>
      <c r="S133" s="6"/>
      <c r="T133" s="782"/>
      <c r="U133" s="760"/>
      <c r="V133" s="816"/>
      <c r="W133" s="816"/>
      <c r="X133" s="816"/>
      <c r="Y133" s="813"/>
      <c r="Z133" s="1571"/>
      <c r="AA133" s="1571"/>
      <c r="AB133" s="1571"/>
      <c r="AC133" s="1571"/>
      <c r="AD133" s="1571"/>
      <c r="AE133" s="813"/>
      <c r="AF133" s="1249"/>
      <c r="AG133" s="1243"/>
      <c r="AH133" s="1243"/>
      <c r="AI133" s="1243"/>
      <c r="AJ133" s="1243"/>
      <c r="AK133" s="1243"/>
      <c r="AL133" s="1243"/>
      <c r="AM133" s="1243"/>
    </row>
    <row r="134" spans="2:39" s="275" customFormat="1" ht="17.25" customHeight="1" x14ac:dyDescent="0.15">
      <c r="B134" s="1259" t="s">
        <v>65</v>
      </c>
      <c r="C134" s="1479" t="s">
        <v>243</v>
      </c>
      <c r="D134" s="1187">
        <f>SUM(E134:P134)</f>
        <v>343754</v>
      </c>
      <c r="E134" s="1188">
        <v>30292</v>
      </c>
      <c r="F134" s="1189">
        <v>29730</v>
      </c>
      <c r="G134" s="1189">
        <v>24870</v>
      </c>
      <c r="H134" s="1189">
        <v>21752</v>
      </c>
      <c r="I134" s="1189">
        <v>20251</v>
      </c>
      <c r="J134" s="1189">
        <v>22607</v>
      </c>
      <c r="K134" s="1189">
        <v>31106</v>
      </c>
      <c r="L134" s="1189">
        <v>30981</v>
      </c>
      <c r="M134" s="1189">
        <v>27323</v>
      </c>
      <c r="N134" s="1189">
        <v>31077</v>
      </c>
      <c r="O134" s="1189">
        <v>34619</v>
      </c>
      <c r="P134" s="1190">
        <v>39146</v>
      </c>
      <c r="Q134" s="41"/>
      <c r="R134" s="41"/>
      <c r="S134" s="6"/>
      <c r="T134" s="782"/>
      <c r="U134" s="760"/>
      <c r="V134" s="816"/>
      <c r="W134" s="816"/>
      <c r="X134" s="816"/>
      <c r="Y134" s="813"/>
      <c r="Z134" s="1571"/>
      <c r="AA134" s="1571"/>
      <c r="AB134" s="1571"/>
      <c r="AC134" s="1571"/>
      <c r="AD134" s="1571"/>
      <c r="AE134" s="813"/>
      <c r="AF134" s="1249"/>
    </row>
    <row r="135" spans="2:39" s="275" customFormat="1" ht="17.25" customHeight="1" x14ac:dyDescent="0.15">
      <c r="B135" s="1260" t="s">
        <v>66</v>
      </c>
      <c r="C135" s="1469" t="s">
        <v>244</v>
      </c>
      <c r="D135" s="1193">
        <f>SUM(E135:P135)</f>
        <v>201762055</v>
      </c>
      <c r="E135" s="1194">
        <v>17362145</v>
      </c>
      <c r="F135" s="1195">
        <v>18002303</v>
      </c>
      <c r="G135" s="1195">
        <v>16103484</v>
      </c>
      <c r="H135" s="1195">
        <v>13659024</v>
      </c>
      <c r="I135" s="1195">
        <v>12022657</v>
      </c>
      <c r="J135" s="1195">
        <v>12545632</v>
      </c>
      <c r="K135" s="1195">
        <v>17638626</v>
      </c>
      <c r="L135" s="1195">
        <v>19874170</v>
      </c>
      <c r="M135" s="1195">
        <v>17456261</v>
      </c>
      <c r="N135" s="1195">
        <v>16319204</v>
      </c>
      <c r="O135" s="1195">
        <v>16946875</v>
      </c>
      <c r="P135" s="1196">
        <v>23831674</v>
      </c>
      <c r="Q135" s="41"/>
      <c r="R135" s="41"/>
      <c r="S135" s="3"/>
      <c r="T135" s="782"/>
      <c r="U135" s="760"/>
      <c r="V135" s="816"/>
      <c r="W135" s="816"/>
      <c r="X135" s="816"/>
      <c r="Y135" s="813"/>
      <c r="Z135" s="1571"/>
      <c r="AA135" s="1571"/>
      <c r="AB135" s="1571"/>
      <c r="AC135" s="1571"/>
      <c r="AD135" s="1571"/>
      <c r="AE135" s="813"/>
      <c r="AF135" s="1249"/>
    </row>
    <row r="136" spans="2:39" s="275" customFormat="1" ht="17.25" customHeight="1" thickBot="1" x14ac:dyDescent="0.2">
      <c r="B136" s="1261" t="s">
        <v>66</v>
      </c>
      <c r="C136" s="1480" t="s">
        <v>110</v>
      </c>
      <c r="D136" s="1262">
        <f>D135/D134</f>
        <v>586.93733018379419</v>
      </c>
      <c r="E136" s="1263">
        <v>573</v>
      </c>
      <c r="F136" s="1264">
        <v>606</v>
      </c>
      <c r="G136" s="1264">
        <v>647</v>
      </c>
      <c r="H136" s="1264">
        <v>628</v>
      </c>
      <c r="I136" s="1264">
        <v>594</v>
      </c>
      <c r="J136" s="1264">
        <v>555</v>
      </c>
      <c r="K136" s="1264">
        <v>567</v>
      </c>
      <c r="L136" s="1264">
        <v>641</v>
      </c>
      <c r="M136" s="1264">
        <v>639</v>
      </c>
      <c r="N136" s="1264">
        <v>525</v>
      </c>
      <c r="O136" s="1264">
        <v>490</v>
      </c>
      <c r="P136" s="1265">
        <v>609</v>
      </c>
      <c r="Q136" s="41"/>
      <c r="R136" s="41"/>
      <c r="S136" s="3"/>
      <c r="T136" s="782"/>
      <c r="U136" s="760"/>
      <c r="V136" s="816"/>
      <c r="W136" s="816"/>
      <c r="X136" s="816"/>
      <c r="Y136" s="813"/>
      <c r="Z136" s="1571"/>
      <c r="AA136" s="1571"/>
      <c r="AB136" s="1571"/>
      <c r="AC136" s="1571"/>
      <c r="AD136" s="1571"/>
      <c r="AE136" s="813"/>
      <c r="AF136" s="1249"/>
    </row>
    <row r="137" spans="2:39" ht="17.25" customHeight="1" x14ac:dyDescent="0.15">
      <c r="B137" s="1478" t="s">
        <v>67</v>
      </c>
      <c r="C137" s="1266" t="s">
        <v>239</v>
      </c>
      <c r="D137" s="1233">
        <f>SUM(E137:P137)</f>
        <v>18092</v>
      </c>
      <c r="E137" s="1234">
        <v>16</v>
      </c>
      <c r="F137" s="1235">
        <v>0</v>
      </c>
      <c r="G137" s="1235">
        <v>2</v>
      </c>
      <c r="H137" s="1235">
        <v>0</v>
      </c>
      <c r="I137" s="1235">
        <v>0</v>
      </c>
      <c r="J137" s="1236">
        <v>7</v>
      </c>
      <c r="K137" s="1237">
        <v>562</v>
      </c>
      <c r="L137" s="1235">
        <v>7219</v>
      </c>
      <c r="M137" s="1235">
        <v>7514</v>
      </c>
      <c r="N137" s="1235">
        <v>2466</v>
      </c>
      <c r="O137" s="1235">
        <v>262</v>
      </c>
      <c r="P137" s="1238">
        <v>44</v>
      </c>
      <c r="Q137" s="41"/>
      <c r="R137" s="41"/>
      <c r="S137" s="3"/>
      <c r="T137" s="782"/>
      <c r="U137" s="760"/>
      <c r="V137" s="816"/>
      <c r="W137" s="816"/>
      <c r="X137" s="816"/>
      <c r="Y137" s="813"/>
      <c r="Z137" s="1571"/>
      <c r="AA137" s="1571"/>
      <c r="AB137" s="1571"/>
      <c r="AC137" s="1571"/>
      <c r="AD137" s="1571"/>
      <c r="AE137" s="813"/>
      <c r="AF137" s="1249"/>
    </row>
    <row r="138" spans="2:39" ht="17.25" customHeight="1" x14ac:dyDescent="0.15">
      <c r="B138" s="1210" t="s">
        <v>68</v>
      </c>
      <c r="C138" s="1211" t="s">
        <v>15</v>
      </c>
      <c r="D138" s="1212">
        <f>SUM(E138:P138)</f>
        <v>8811101</v>
      </c>
      <c r="E138" s="1213">
        <v>5665</v>
      </c>
      <c r="F138" s="1214">
        <v>0</v>
      </c>
      <c r="G138" s="1214">
        <v>670</v>
      </c>
      <c r="H138" s="1214">
        <v>0</v>
      </c>
      <c r="I138" s="1214">
        <v>0</v>
      </c>
      <c r="J138" s="1215">
        <v>8849</v>
      </c>
      <c r="K138" s="1216">
        <v>442974</v>
      </c>
      <c r="L138" s="1214">
        <v>3781633</v>
      </c>
      <c r="M138" s="1214">
        <v>3229837</v>
      </c>
      <c r="N138" s="1214">
        <v>1182896</v>
      </c>
      <c r="O138" s="1214">
        <v>132348</v>
      </c>
      <c r="P138" s="1217">
        <v>26229</v>
      </c>
      <c r="Q138" s="20"/>
      <c r="R138" s="20"/>
      <c r="T138" s="781"/>
      <c r="U138" s="759"/>
      <c r="Y138" s="812"/>
      <c r="Z138" s="1570"/>
      <c r="AA138" s="1570"/>
      <c r="AB138" s="1570"/>
      <c r="AC138" s="1570"/>
      <c r="AD138" s="1570"/>
      <c r="AE138" s="812"/>
      <c r="AF138" s="1185"/>
    </row>
    <row r="139" spans="2:39" ht="17.25" customHeight="1" x14ac:dyDescent="0.15">
      <c r="B139" s="1218" t="s">
        <v>68</v>
      </c>
      <c r="C139" s="1219" t="s">
        <v>240</v>
      </c>
      <c r="D139" s="1220">
        <f>D138/D137</f>
        <v>487.01641609551183</v>
      </c>
      <c r="E139" s="1221">
        <v>350</v>
      </c>
      <c r="F139" s="1222">
        <v>0</v>
      </c>
      <c r="G139" s="1222">
        <v>438</v>
      </c>
      <c r="H139" s="1222">
        <v>0</v>
      </c>
      <c r="I139" s="1222">
        <v>0</v>
      </c>
      <c r="J139" s="1223">
        <v>1242</v>
      </c>
      <c r="K139" s="1222">
        <v>788</v>
      </c>
      <c r="L139" s="1222">
        <v>524</v>
      </c>
      <c r="M139" s="1222">
        <v>430</v>
      </c>
      <c r="N139" s="1222">
        <v>480</v>
      </c>
      <c r="O139" s="1222">
        <v>506</v>
      </c>
      <c r="P139" s="1224">
        <v>599</v>
      </c>
      <c r="Q139" s="20"/>
      <c r="R139" s="20"/>
      <c r="T139" s="781"/>
      <c r="U139" s="759"/>
      <c r="Y139" s="812"/>
      <c r="Z139" s="1570"/>
      <c r="AA139" s="1570"/>
      <c r="AB139" s="1570"/>
      <c r="AC139" s="1570"/>
      <c r="AD139" s="1570"/>
      <c r="AE139" s="812"/>
      <c r="AF139" s="1185"/>
    </row>
    <row r="140" spans="2:39" ht="17.25" customHeight="1" x14ac:dyDescent="0.15">
      <c r="B140" s="1225" t="s">
        <v>69</v>
      </c>
      <c r="C140" s="1226" t="s">
        <v>239</v>
      </c>
      <c r="D140" s="1212">
        <f>SUM(E140:P140)</f>
        <v>6960</v>
      </c>
      <c r="E140" s="1213">
        <v>0</v>
      </c>
      <c r="F140" s="1267">
        <v>0</v>
      </c>
      <c r="G140" s="1267">
        <v>0</v>
      </c>
      <c r="H140" s="1267">
        <v>0</v>
      </c>
      <c r="I140" s="1267">
        <v>0</v>
      </c>
      <c r="J140" s="1236">
        <v>7</v>
      </c>
      <c r="K140" s="1216">
        <v>552</v>
      </c>
      <c r="L140" s="1214">
        <v>6183</v>
      </c>
      <c r="M140" s="1214">
        <v>218</v>
      </c>
      <c r="N140" s="1214">
        <v>0</v>
      </c>
      <c r="O140" s="1214">
        <v>0</v>
      </c>
      <c r="P140" s="1217">
        <v>0</v>
      </c>
      <c r="Q140" s="20"/>
      <c r="R140" s="20"/>
      <c r="T140" s="781"/>
      <c r="U140" s="759"/>
      <c r="Y140" s="812"/>
      <c r="Z140" s="1570"/>
      <c r="AA140" s="1570"/>
      <c r="AB140" s="1570"/>
      <c r="AC140" s="1570"/>
      <c r="AD140" s="1570"/>
      <c r="AE140" s="812"/>
      <c r="AF140" s="1185"/>
    </row>
    <row r="141" spans="2:39" ht="17.25" customHeight="1" x14ac:dyDescent="0.15">
      <c r="B141" s="1210" t="s">
        <v>70</v>
      </c>
      <c r="C141" s="1211" t="s">
        <v>15</v>
      </c>
      <c r="D141" s="1212">
        <f>SUM(E141:P141)</f>
        <v>3812386</v>
      </c>
      <c r="E141" s="1213">
        <v>0</v>
      </c>
      <c r="F141" s="1267">
        <v>0</v>
      </c>
      <c r="G141" s="1267">
        <v>0</v>
      </c>
      <c r="H141" s="1267">
        <v>0</v>
      </c>
      <c r="I141" s="1267">
        <v>0</v>
      </c>
      <c r="J141" s="1215">
        <v>8724</v>
      </c>
      <c r="K141" s="1216">
        <v>436950</v>
      </c>
      <c r="L141" s="1214">
        <v>3291658</v>
      </c>
      <c r="M141" s="1214">
        <v>75054</v>
      </c>
      <c r="N141" s="1214">
        <v>0</v>
      </c>
      <c r="O141" s="1214">
        <v>0</v>
      </c>
      <c r="P141" s="1217">
        <v>0</v>
      </c>
      <c r="Q141" s="20"/>
      <c r="R141" s="20"/>
      <c r="T141" s="781"/>
      <c r="U141" s="759"/>
      <c r="Y141" s="812"/>
      <c r="Z141" s="1570"/>
      <c r="AA141" s="1570"/>
      <c r="AB141" s="1570"/>
      <c r="AC141" s="1570"/>
      <c r="AD141" s="1570"/>
      <c r="AE141" s="812"/>
      <c r="AF141" s="1185"/>
    </row>
    <row r="142" spans="2:39" ht="17.25" customHeight="1" x14ac:dyDescent="0.15">
      <c r="B142" s="1218" t="s">
        <v>70</v>
      </c>
      <c r="C142" s="1219" t="s">
        <v>240</v>
      </c>
      <c r="D142" s="1220">
        <f>D141/D140</f>
        <v>547.75660919540235</v>
      </c>
      <c r="E142" s="1221">
        <v>0</v>
      </c>
      <c r="F142" s="1268">
        <v>0</v>
      </c>
      <c r="G142" s="1268">
        <v>0</v>
      </c>
      <c r="H142" s="1268">
        <v>0</v>
      </c>
      <c r="I142" s="1268">
        <v>0</v>
      </c>
      <c r="J142" s="1223">
        <v>1309</v>
      </c>
      <c r="K142" s="1222">
        <v>791</v>
      </c>
      <c r="L142" s="1222">
        <v>532</v>
      </c>
      <c r="M142" s="1222">
        <v>345</v>
      </c>
      <c r="N142" s="1222">
        <v>0</v>
      </c>
      <c r="O142" s="1222">
        <v>0</v>
      </c>
      <c r="P142" s="1224">
        <v>0</v>
      </c>
      <c r="Q142" s="20"/>
      <c r="R142" s="20"/>
      <c r="T142" s="781"/>
      <c r="U142" s="759"/>
      <c r="Y142" s="812"/>
      <c r="Z142" s="1570"/>
      <c r="AA142" s="1570"/>
      <c r="AB142" s="1570"/>
      <c r="AC142" s="1570"/>
      <c r="AD142" s="1570"/>
      <c r="AE142" s="812"/>
      <c r="AF142" s="1185"/>
    </row>
    <row r="143" spans="2:39" ht="17.25" customHeight="1" x14ac:dyDescent="0.15">
      <c r="B143" s="1225" t="s">
        <v>71</v>
      </c>
      <c r="C143" s="1226" t="s">
        <v>239</v>
      </c>
      <c r="D143" s="1212">
        <f>SUM(E143:P143)</f>
        <v>5474</v>
      </c>
      <c r="E143" s="1213">
        <v>0</v>
      </c>
      <c r="F143" s="1267">
        <v>0</v>
      </c>
      <c r="G143" s="1267">
        <v>0</v>
      </c>
      <c r="H143" s="1267">
        <v>0</v>
      </c>
      <c r="I143" s="1267">
        <v>0</v>
      </c>
      <c r="J143" s="1267">
        <v>0</v>
      </c>
      <c r="K143" s="1267">
        <v>0</v>
      </c>
      <c r="L143" s="1214">
        <v>845</v>
      </c>
      <c r="M143" s="1214">
        <v>4593</v>
      </c>
      <c r="N143" s="1214">
        <v>36</v>
      </c>
      <c r="O143" s="1214">
        <v>0</v>
      </c>
      <c r="P143" s="1217">
        <v>0</v>
      </c>
      <c r="Q143" s="20"/>
      <c r="R143" s="20"/>
      <c r="T143" s="781"/>
      <c r="U143" s="759"/>
      <c r="Y143" s="812"/>
      <c r="Z143" s="1570"/>
      <c r="AA143" s="1570"/>
      <c r="AB143" s="1570"/>
      <c r="AC143" s="1570"/>
      <c r="AD143" s="1570"/>
      <c r="AE143" s="812"/>
      <c r="AF143" s="1185"/>
    </row>
    <row r="144" spans="2:39" ht="17.25" customHeight="1" x14ac:dyDescent="0.15">
      <c r="B144" s="1210" t="s">
        <v>72</v>
      </c>
      <c r="C144" s="1211" t="s">
        <v>15</v>
      </c>
      <c r="D144" s="1212">
        <f>SUM(E144:P144)</f>
        <v>2195517</v>
      </c>
      <c r="E144" s="1213">
        <v>0</v>
      </c>
      <c r="F144" s="1267">
        <v>0</v>
      </c>
      <c r="G144" s="1267">
        <v>0</v>
      </c>
      <c r="H144" s="1267">
        <v>0</v>
      </c>
      <c r="I144" s="1267">
        <v>0</v>
      </c>
      <c r="J144" s="1267">
        <v>0</v>
      </c>
      <c r="K144" s="1267">
        <v>0</v>
      </c>
      <c r="L144" s="1214">
        <v>366699</v>
      </c>
      <c r="M144" s="1214">
        <v>1816076</v>
      </c>
      <c r="N144" s="1214">
        <v>12742</v>
      </c>
      <c r="O144" s="1214">
        <v>0</v>
      </c>
      <c r="P144" s="1217">
        <v>0</v>
      </c>
    </row>
    <row r="145" spans="2:16" ht="17.25" customHeight="1" x14ac:dyDescent="0.15">
      <c r="B145" s="1218" t="s">
        <v>72</v>
      </c>
      <c r="C145" s="1219" t="s">
        <v>240</v>
      </c>
      <c r="D145" s="1220">
        <f>D144/D143</f>
        <v>401.08092802338325</v>
      </c>
      <c r="E145" s="1221">
        <v>0</v>
      </c>
      <c r="F145" s="1268">
        <v>0</v>
      </c>
      <c r="G145" s="1268">
        <v>0</v>
      </c>
      <c r="H145" s="1268">
        <v>0</v>
      </c>
      <c r="I145" s="1268">
        <v>0</v>
      </c>
      <c r="J145" s="1268">
        <v>0</v>
      </c>
      <c r="K145" s="1268">
        <v>0</v>
      </c>
      <c r="L145" s="1222">
        <v>434</v>
      </c>
      <c r="M145" s="1222">
        <v>395</v>
      </c>
      <c r="N145" s="1222">
        <v>359</v>
      </c>
      <c r="O145" s="1222">
        <v>0</v>
      </c>
      <c r="P145" s="1224">
        <v>0</v>
      </c>
    </row>
    <row r="146" spans="2:16" ht="17.25" customHeight="1" x14ac:dyDescent="0.15">
      <c r="B146" s="1225" t="s">
        <v>73</v>
      </c>
      <c r="C146" s="1226" t="s">
        <v>239</v>
      </c>
      <c r="D146" s="1212">
        <f>SUM(E146:P146)</f>
        <v>1163</v>
      </c>
      <c r="E146" s="1213">
        <v>0</v>
      </c>
      <c r="F146" s="1267">
        <v>0</v>
      </c>
      <c r="G146" s="1267">
        <v>0</v>
      </c>
      <c r="H146" s="1267">
        <v>0</v>
      </c>
      <c r="I146" s="1267">
        <v>0</v>
      </c>
      <c r="J146" s="1267">
        <v>0</v>
      </c>
      <c r="K146" s="1267">
        <v>0</v>
      </c>
      <c r="L146" s="1214">
        <v>0</v>
      </c>
      <c r="M146" s="1214">
        <v>553</v>
      </c>
      <c r="N146" s="1214">
        <v>600</v>
      </c>
      <c r="O146" s="1214">
        <v>3</v>
      </c>
      <c r="P146" s="1217">
        <v>7</v>
      </c>
    </row>
    <row r="147" spans="2:16" ht="17.25" customHeight="1" x14ac:dyDescent="0.15">
      <c r="B147" s="1210" t="s">
        <v>74</v>
      </c>
      <c r="C147" s="1211" t="s">
        <v>15</v>
      </c>
      <c r="D147" s="1212">
        <f>SUM(E147:P147)</f>
        <v>465866</v>
      </c>
      <c r="E147" s="1213">
        <v>0</v>
      </c>
      <c r="F147" s="1267">
        <v>0</v>
      </c>
      <c r="G147" s="1267">
        <v>0</v>
      </c>
      <c r="H147" s="1267">
        <v>0</v>
      </c>
      <c r="I147" s="1267">
        <v>0</v>
      </c>
      <c r="J147" s="1267">
        <v>0</v>
      </c>
      <c r="K147" s="1267">
        <v>0</v>
      </c>
      <c r="L147" s="1214">
        <v>84</v>
      </c>
      <c r="M147" s="1214">
        <v>211302</v>
      </c>
      <c r="N147" s="1214">
        <v>248805</v>
      </c>
      <c r="O147" s="1214">
        <v>1277</v>
      </c>
      <c r="P147" s="1217">
        <v>4398</v>
      </c>
    </row>
    <row r="148" spans="2:16" ht="17.25" customHeight="1" x14ac:dyDescent="0.15">
      <c r="B148" s="1218" t="s">
        <v>74</v>
      </c>
      <c r="C148" s="1219" t="s">
        <v>240</v>
      </c>
      <c r="D148" s="1220">
        <f>D147/D146</f>
        <v>400.57265692175406</v>
      </c>
      <c r="E148" s="1221">
        <v>0</v>
      </c>
      <c r="F148" s="1268">
        <v>0</v>
      </c>
      <c r="G148" s="1268">
        <v>0</v>
      </c>
      <c r="H148" s="1268">
        <v>0</v>
      </c>
      <c r="I148" s="1268">
        <v>0</v>
      </c>
      <c r="J148" s="1268">
        <v>0</v>
      </c>
      <c r="K148" s="1268">
        <v>0</v>
      </c>
      <c r="L148" s="1222">
        <v>342</v>
      </c>
      <c r="M148" s="1222">
        <v>382</v>
      </c>
      <c r="N148" s="1222">
        <v>415</v>
      </c>
      <c r="O148" s="1222">
        <v>417</v>
      </c>
      <c r="P148" s="1224">
        <v>611</v>
      </c>
    </row>
    <row r="149" spans="2:16" ht="17.25" customHeight="1" x14ac:dyDescent="0.15">
      <c r="B149" s="1225" t="s">
        <v>75</v>
      </c>
      <c r="C149" s="1226" t="s">
        <v>239</v>
      </c>
      <c r="D149" s="1212">
        <f>SUM(E149:P149)</f>
        <v>18613</v>
      </c>
      <c r="E149" s="1213">
        <v>371</v>
      </c>
      <c r="F149" s="1267">
        <v>127</v>
      </c>
      <c r="G149" s="1214">
        <v>5</v>
      </c>
      <c r="H149" s="1214">
        <v>0</v>
      </c>
      <c r="I149" s="1214">
        <v>0</v>
      </c>
      <c r="J149" s="1215">
        <v>0</v>
      </c>
      <c r="K149" s="1216">
        <v>10</v>
      </c>
      <c r="L149" s="1214">
        <v>49</v>
      </c>
      <c r="M149" s="1214">
        <v>2455</v>
      </c>
      <c r="N149" s="1214">
        <v>7772</v>
      </c>
      <c r="O149" s="1214">
        <v>6047</v>
      </c>
      <c r="P149" s="1217">
        <v>1777</v>
      </c>
    </row>
    <row r="150" spans="2:16" ht="17.25" customHeight="1" x14ac:dyDescent="0.15">
      <c r="B150" s="1210" t="s">
        <v>76</v>
      </c>
      <c r="C150" s="1211" t="s">
        <v>15</v>
      </c>
      <c r="D150" s="1212">
        <f>SUM(E150:P150)</f>
        <v>7200162</v>
      </c>
      <c r="E150" s="1213">
        <v>184220</v>
      </c>
      <c r="F150" s="1267">
        <v>65884</v>
      </c>
      <c r="G150" s="1214">
        <v>3379</v>
      </c>
      <c r="H150" s="1214">
        <v>0</v>
      </c>
      <c r="I150" s="1214">
        <v>0</v>
      </c>
      <c r="J150" s="1215">
        <v>60</v>
      </c>
      <c r="K150" s="1216">
        <v>8331</v>
      </c>
      <c r="L150" s="1214">
        <v>41483</v>
      </c>
      <c r="M150" s="1214">
        <v>1056157</v>
      </c>
      <c r="N150" s="1214">
        <v>2797470</v>
      </c>
      <c r="O150" s="1214">
        <v>2292549</v>
      </c>
      <c r="P150" s="1217">
        <v>750629</v>
      </c>
    </row>
    <row r="151" spans="2:16" ht="17.25" customHeight="1" x14ac:dyDescent="0.15">
      <c r="B151" s="1218" t="s">
        <v>76</v>
      </c>
      <c r="C151" s="1219" t="s">
        <v>240</v>
      </c>
      <c r="D151" s="1220">
        <f>D150/D149</f>
        <v>386.83511524203516</v>
      </c>
      <c r="E151" s="1221">
        <v>497</v>
      </c>
      <c r="F151" s="1268">
        <v>518</v>
      </c>
      <c r="G151" s="1222">
        <v>663</v>
      </c>
      <c r="H151" s="1222">
        <v>0</v>
      </c>
      <c r="I151" s="1222">
        <v>0</v>
      </c>
      <c r="J151" s="1223">
        <v>335</v>
      </c>
      <c r="K151" s="1222">
        <v>829</v>
      </c>
      <c r="L151" s="1222">
        <v>843</v>
      </c>
      <c r="M151" s="1222">
        <v>430</v>
      </c>
      <c r="N151" s="1222">
        <v>360</v>
      </c>
      <c r="O151" s="1222">
        <v>379</v>
      </c>
      <c r="P151" s="1224">
        <v>422</v>
      </c>
    </row>
    <row r="152" spans="2:16" ht="17.25" customHeight="1" x14ac:dyDescent="0.15">
      <c r="B152" s="1225" t="s">
        <v>77</v>
      </c>
      <c r="C152" s="1226" t="s">
        <v>239</v>
      </c>
      <c r="D152" s="1212">
        <f>SUM(E152:P152)</f>
        <v>14850</v>
      </c>
      <c r="E152" s="1213">
        <v>117</v>
      </c>
      <c r="F152" s="1214">
        <v>35</v>
      </c>
      <c r="G152" s="1214">
        <v>2</v>
      </c>
      <c r="H152" s="1214">
        <v>2</v>
      </c>
      <c r="I152" s="1214">
        <v>74</v>
      </c>
      <c r="J152" s="1215">
        <v>456</v>
      </c>
      <c r="K152" s="1216">
        <v>1275</v>
      </c>
      <c r="L152" s="1214">
        <v>3386</v>
      </c>
      <c r="M152" s="1214">
        <v>4945</v>
      </c>
      <c r="N152" s="1214">
        <v>3150</v>
      </c>
      <c r="O152" s="1214">
        <v>928</v>
      </c>
      <c r="P152" s="1217">
        <v>480</v>
      </c>
    </row>
    <row r="153" spans="2:16" ht="17.25" customHeight="1" x14ac:dyDescent="0.15">
      <c r="B153" s="1210" t="s">
        <v>78</v>
      </c>
      <c r="C153" s="1211" t="s">
        <v>15</v>
      </c>
      <c r="D153" s="1212">
        <f>SUM(E153:P153)</f>
        <v>25731081</v>
      </c>
      <c r="E153" s="1213">
        <v>239630</v>
      </c>
      <c r="F153" s="1214">
        <v>25348</v>
      </c>
      <c r="G153" s="1214">
        <v>1827</v>
      </c>
      <c r="H153" s="1214">
        <v>14256</v>
      </c>
      <c r="I153" s="1214">
        <v>343060</v>
      </c>
      <c r="J153" s="1215">
        <v>1102710</v>
      </c>
      <c r="K153" s="1216">
        <v>2603629</v>
      </c>
      <c r="L153" s="1214">
        <v>5961496</v>
      </c>
      <c r="M153" s="1214">
        <v>7726660</v>
      </c>
      <c r="N153" s="1214">
        <v>4941788</v>
      </c>
      <c r="O153" s="1214">
        <v>1684410</v>
      </c>
      <c r="P153" s="1217">
        <v>1086267</v>
      </c>
    </row>
    <row r="154" spans="2:16" ht="17.25" customHeight="1" x14ac:dyDescent="0.15">
      <c r="B154" s="1218" t="s">
        <v>78</v>
      </c>
      <c r="C154" s="1219" t="s">
        <v>240</v>
      </c>
      <c r="D154" s="1220">
        <f>D153/D152</f>
        <v>1732.7327272727273</v>
      </c>
      <c r="E154" s="1221">
        <v>2041</v>
      </c>
      <c r="F154" s="1222">
        <v>715</v>
      </c>
      <c r="G154" s="1222">
        <v>891</v>
      </c>
      <c r="H154" s="1222">
        <v>6564</v>
      </c>
      <c r="I154" s="1222">
        <v>4624</v>
      </c>
      <c r="J154" s="1223">
        <v>2416</v>
      </c>
      <c r="K154" s="1222">
        <v>2041</v>
      </c>
      <c r="L154" s="1222">
        <v>1761</v>
      </c>
      <c r="M154" s="1222">
        <v>1562</v>
      </c>
      <c r="N154" s="1222">
        <v>1569</v>
      </c>
      <c r="O154" s="1222">
        <v>1815</v>
      </c>
      <c r="P154" s="1224">
        <v>2263</v>
      </c>
    </row>
    <row r="155" spans="2:16" ht="17.25" customHeight="1" x14ac:dyDescent="0.15">
      <c r="B155" s="1225" t="s">
        <v>79</v>
      </c>
      <c r="C155" s="1226" t="s">
        <v>239</v>
      </c>
      <c r="D155" s="1212">
        <f>SUM(E155:P155)</f>
        <v>23724</v>
      </c>
      <c r="E155" s="1213">
        <v>3913</v>
      </c>
      <c r="F155" s="1214">
        <v>4509</v>
      </c>
      <c r="G155" s="1214">
        <v>4871</v>
      </c>
      <c r="H155" s="1214">
        <v>4854</v>
      </c>
      <c r="I155" s="1214">
        <v>2582</v>
      </c>
      <c r="J155" s="1215">
        <v>187</v>
      </c>
      <c r="K155" s="1216">
        <v>28</v>
      </c>
      <c r="L155" s="1214">
        <v>20</v>
      </c>
      <c r="M155" s="1214">
        <v>12</v>
      </c>
      <c r="N155" s="1214">
        <v>26</v>
      </c>
      <c r="O155" s="1214">
        <v>681</v>
      </c>
      <c r="P155" s="1217">
        <v>2041</v>
      </c>
    </row>
    <row r="156" spans="2:16" ht="17.25" customHeight="1" x14ac:dyDescent="0.15">
      <c r="B156" s="1210" t="s">
        <v>80</v>
      </c>
      <c r="C156" s="1211" t="s">
        <v>15</v>
      </c>
      <c r="D156" s="1212">
        <f>SUM(E156:P156)</f>
        <v>37253984</v>
      </c>
      <c r="E156" s="1213">
        <v>6603365</v>
      </c>
      <c r="F156" s="1214">
        <v>7284707</v>
      </c>
      <c r="G156" s="1214">
        <v>7481734</v>
      </c>
      <c r="H156" s="1214">
        <v>5840328</v>
      </c>
      <c r="I156" s="1214">
        <v>2580922</v>
      </c>
      <c r="J156" s="1215">
        <v>265422</v>
      </c>
      <c r="K156" s="1216">
        <v>70564</v>
      </c>
      <c r="L156" s="1214">
        <v>52807</v>
      </c>
      <c r="M156" s="1214">
        <v>37378</v>
      </c>
      <c r="N156" s="1214">
        <v>98638</v>
      </c>
      <c r="O156" s="1214">
        <v>1630616</v>
      </c>
      <c r="P156" s="1217">
        <v>5307503</v>
      </c>
    </row>
    <row r="157" spans="2:16" ht="17.25" customHeight="1" x14ac:dyDescent="0.15">
      <c r="B157" s="1218" t="s">
        <v>80</v>
      </c>
      <c r="C157" s="1219" t="s">
        <v>240</v>
      </c>
      <c r="D157" s="1220">
        <f>D156/D155</f>
        <v>1570.3078738829877</v>
      </c>
      <c r="E157" s="1221">
        <v>1687</v>
      </c>
      <c r="F157" s="1222">
        <v>1615</v>
      </c>
      <c r="G157" s="1222">
        <v>1536</v>
      </c>
      <c r="H157" s="1222">
        <v>1203</v>
      </c>
      <c r="I157" s="1222">
        <v>1000</v>
      </c>
      <c r="J157" s="1223">
        <v>1416</v>
      </c>
      <c r="K157" s="1222">
        <v>2533</v>
      </c>
      <c r="L157" s="1222">
        <v>2665</v>
      </c>
      <c r="M157" s="1222">
        <v>3082</v>
      </c>
      <c r="N157" s="1222">
        <v>3774</v>
      </c>
      <c r="O157" s="1222">
        <v>2393</v>
      </c>
      <c r="P157" s="1224">
        <v>2601</v>
      </c>
    </row>
    <row r="158" spans="2:16" ht="17.25" customHeight="1" x14ac:dyDescent="0.15">
      <c r="B158" s="1225" t="s">
        <v>81</v>
      </c>
      <c r="C158" s="1226" t="s">
        <v>239</v>
      </c>
      <c r="D158" s="1212">
        <f>SUM(E158:P158)</f>
        <v>5649</v>
      </c>
      <c r="E158" s="1213">
        <v>997</v>
      </c>
      <c r="F158" s="1214">
        <v>1058</v>
      </c>
      <c r="G158" s="1214">
        <v>1141</v>
      </c>
      <c r="H158" s="1214">
        <v>1300</v>
      </c>
      <c r="I158" s="1214">
        <v>684</v>
      </c>
      <c r="J158" s="1215">
        <v>17</v>
      </c>
      <c r="K158" s="1216">
        <v>0</v>
      </c>
      <c r="L158" s="1214">
        <v>0</v>
      </c>
      <c r="M158" s="1214">
        <v>0</v>
      </c>
      <c r="N158" s="1214">
        <v>2</v>
      </c>
      <c r="O158" s="1214">
        <v>99</v>
      </c>
      <c r="P158" s="1217">
        <v>351</v>
      </c>
    </row>
    <row r="159" spans="2:16" ht="17.25" customHeight="1" x14ac:dyDescent="0.15">
      <c r="B159" s="1210" t="s">
        <v>81</v>
      </c>
      <c r="C159" s="1211" t="s">
        <v>15</v>
      </c>
      <c r="D159" s="1212">
        <f>SUM(E159:P159)</f>
        <v>7820509</v>
      </c>
      <c r="E159" s="1213">
        <v>1483475</v>
      </c>
      <c r="F159" s="1214">
        <v>1538376</v>
      </c>
      <c r="G159" s="1214">
        <v>1610956</v>
      </c>
      <c r="H159" s="1214">
        <v>1458974</v>
      </c>
      <c r="I159" s="1214">
        <v>622299</v>
      </c>
      <c r="J159" s="1215">
        <v>16492</v>
      </c>
      <c r="K159" s="1216">
        <v>23</v>
      </c>
      <c r="L159" s="1214">
        <v>0</v>
      </c>
      <c r="M159" s="1214">
        <v>0</v>
      </c>
      <c r="N159" s="1214">
        <v>6112</v>
      </c>
      <c r="O159" s="1214">
        <v>232543</v>
      </c>
      <c r="P159" s="1217">
        <v>851259</v>
      </c>
    </row>
    <row r="160" spans="2:16" ht="17.25" customHeight="1" x14ac:dyDescent="0.15">
      <c r="B160" s="1218" t="s">
        <v>81</v>
      </c>
      <c r="C160" s="1219" t="s">
        <v>240</v>
      </c>
      <c r="D160" s="1220">
        <f>D159/D158</f>
        <v>1384.4059125508941</v>
      </c>
      <c r="E160" s="1221">
        <v>1491</v>
      </c>
      <c r="F160" s="1222">
        <v>1455</v>
      </c>
      <c r="G160" s="1222">
        <v>1412</v>
      </c>
      <c r="H160" s="1222">
        <v>1123</v>
      </c>
      <c r="I160" s="1222">
        <v>910</v>
      </c>
      <c r="J160" s="1223">
        <v>966</v>
      </c>
      <c r="K160" s="1222">
        <v>2101</v>
      </c>
      <c r="L160" s="1222">
        <v>0</v>
      </c>
      <c r="M160" s="1222">
        <v>0</v>
      </c>
      <c r="N160" s="1222">
        <v>3834</v>
      </c>
      <c r="O160" s="1222">
        <v>2353</v>
      </c>
      <c r="P160" s="1224">
        <v>2425</v>
      </c>
    </row>
    <row r="161" spans="2:16" ht="17.25" customHeight="1" x14ac:dyDescent="0.15">
      <c r="B161" s="1225" t="s">
        <v>82</v>
      </c>
      <c r="C161" s="1226" t="s">
        <v>239</v>
      </c>
      <c r="D161" s="1212">
        <f>SUM(E161:P161)</f>
        <v>15199</v>
      </c>
      <c r="E161" s="1213">
        <v>257</v>
      </c>
      <c r="F161" s="1214">
        <v>229</v>
      </c>
      <c r="G161" s="1214">
        <v>250</v>
      </c>
      <c r="H161" s="1214">
        <v>804</v>
      </c>
      <c r="I161" s="1214">
        <v>2424</v>
      </c>
      <c r="J161" s="1215">
        <v>4006</v>
      </c>
      <c r="K161" s="1216">
        <v>3106</v>
      </c>
      <c r="L161" s="1214">
        <v>1889</v>
      </c>
      <c r="M161" s="1214">
        <v>838</v>
      </c>
      <c r="N161" s="1214">
        <v>604</v>
      </c>
      <c r="O161" s="1214">
        <v>362</v>
      </c>
      <c r="P161" s="1217">
        <v>430</v>
      </c>
    </row>
    <row r="162" spans="2:16" ht="17.25" customHeight="1" x14ac:dyDescent="0.15">
      <c r="B162" s="1210" t="s">
        <v>83</v>
      </c>
      <c r="C162" s="1211" t="s">
        <v>15</v>
      </c>
      <c r="D162" s="1212">
        <f>SUM(E162:P162)</f>
        <v>10361009</v>
      </c>
      <c r="E162" s="1213">
        <v>342562</v>
      </c>
      <c r="F162" s="1214">
        <v>384333</v>
      </c>
      <c r="G162" s="1214">
        <v>395425</v>
      </c>
      <c r="H162" s="1214">
        <v>816633</v>
      </c>
      <c r="I162" s="1214">
        <v>1728151</v>
      </c>
      <c r="J162" s="1215">
        <v>2008783</v>
      </c>
      <c r="K162" s="1216">
        <v>1648230</v>
      </c>
      <c r="L162" s="1214">
        <v>1060722</v>
      </c>
      <c r="M162" s="1214">
        <v>520823</v>
      </c>
      <c r="N162" s="1214">
        <v>459792</v>
      </c>
      <c r="O162" s="1214">
        <v>373168</v>
      </c>
      <c r="P162" s="1217">
        <v>622387</v>
      </c>
    </row>
    <row r="163" spans="2:16" ht="17.25" customHeight="1" x14ac:dyDescent="0.15">
      <c r="B163" s="1218" t="s">
        <v>83</v>
      </c>
      <c r="C163" s="1219" t="s">
        <v>240</v>
      </c>
      <c r="D163" s="1220">
        <f>D162/D161</f>
        <v>681.69017698532798</v>
      </c>
      <c r="E163" s="1221">
        <v>1335</v>
      </c>
      <c r="F163" s="1222">
        <v>1676</v>
      </c>
      <c r="G163" s="1222">
        <v>1582</v>
      </c>
      <c r="H163" s="1222">
        <v>1015</v>
      </c>
      <c r="I163" s="1222">
        <v>713</v>
      </c>
      <c r="J163" s="1223">
        <v>501</v>
      </c>
      <c r="K163" s="1222">
        <v>531</v>
      </c>
      <c r="L163" s="1222">
        <v>561</v>
      </c>
      <c r="M163" s="1222">
        <v>621</v>
      </c>
      <c r="N163" s="1222">
        <v>761</v>
      </c>
      <c r="O163" s="1222">
        <v>1032</v>
      </c>
      <c r="P163" s="1224">
        <v>1448</v>
      </c>
    </row>
    <row r="164" spans="2:16" ht="17.25" customHeight="1" x14ac:dyDescent="0.15">
      <c r="B164" s="1225" t="s">
        <v>84</v>
      </c>
      <c r="C164" s="1226" t="s">
        <v>239</v>
      </c>
      <c r="D164" s="1212">
        <f>SUM(E164:P164)</f>
        <v>3537</v>
      </c>
      <c r="E164" s="1213">
        <v>157</v>
      </c>
      <c r="F164" s="1214">
        <v>133</v>
      </c>
      <c r="G164" s="1214">
        <v>160</v>
      </c>
      <c r="H164" s="1214">
        <v>205</v>
      </c>
      <c r="I164" s="1214">
        <v>272</v>
      </c>
      <c r="J164" s="1215">
        <v>342</v>
      </c>
      <c r="K164" s="1216">
        <v>484</v>
      </c>
      <c r="L164" s="1214">
        <v>501</v>
      </c>
      <c r="M164" s="1214">
        <v>370</v>
      </c>
      <c r="N164" s="1214">
        <v>272</v>
      </c>
      <c r="O164" s="1214">
        <v>298</v>
      </c>
      <c r="P164" s="1217">
        <v>343</v>
      </c>
    </row>
    <row r="165" spans="2:16" ht="17.25" customHeight="1" x14ac:dyDescent="0.15">
      <c r="B165" s="1210" t="s">
        <v>84</v>
      </c>
      <c r="C165" s="1211" t="s">
        <v>15</v>
      </c>
      <c r="D165" s="1212">
        <f>SUM(E165:P165)</f>
        <v>4057034</v>
      </c>
      <c r="E165" s="1213">
        <v>267324</v>
      </c>
      <c r="F165" s="1214">
        <v>300494</v>
      </c>
      <c r="G165" s="1214">
        <v>304211</v>
      </c>
      <c r="H165" s="1214">
        <v>346261</v>
      </c>
      <c r="I165" s="1214">
        <v>315674</v>
      </c>
      <c r="J165" s="1215">
        <v>315765</v>
      </c>
      <c r="K165" s="1216">
        <v>407672</v>
      </c>
      <c r="L165" s="1214">
        <v>360644</v>
      </c>
      <c r="M165" s="1214">
        <v>284000</v>
      </c>
      <c r="N165" s="1214">
        <v>282732</v>
      </c>
      <c r="O165" s="1214">
        <v>328435</v>
      </c>
      <c r="P165" s="1217">
        <v>543822</v>
      </c>
    </row>
    <row r="166" spans="2:16" ht="17.25" customHeight="1" x14ac:dyDescent="0.15">
      <c r="B166" s="1218" t="s">
        <v>84</v>
      </c>
      <c r="C166" s="1219" t="s">
        <v>240</v>
      </c>
      <c r="D166" s="1220">
        <f>D165/D164</f>
        <v>1147.0268589199886</v>
      </c>
      <c r="E166" s="1221">
        <v>1698</v>
      </c>
      <c r="F166" s="1222">
        <v>2263</v>
      </c>
      <c r="G166" s="1222">
        <v>1906</v>
      </c>
      <c r="H166" s="1222">
        <v>1687</v>
      </c>
      <c r="I166" s="1222">
        <v>1160</v>
      </c>
      <c r="J166" s="1223">
        <v>925</v>
      </c>
      <c r="K166" s="1222">
        <v>843</v>
      </c>
      <c r="L166" s="1222">
        <v>720</v>
      </c>
      <c r="M166" s="1222">
        <v>767</v>
      </c>
      <c r="N166" s="1222">
        <v>1038</v>
      </c>
      <c r="O166" s="1222">
        <v>1104</v>
      </c>
      <c r="P166" s="1224">
        <v>1584</v>
      </c>
    </row>
    <row r="167" spans="2:16" ht="17.25" customHeight="1" x14ac:dyDescent="0.15">
      <c r="B167" s="1225" t="s">
        <v>85</v>
      </c>
      <c r="C167" s="1226" t="s">
        <v>239</v>
      </c>
      <c r="D167" s="1212">
        <f>SUM(E167:P167)</f>
        <v>2188</v>
      </c>
      <c r="E167" s="1213">
        <v>75</v>
      </c>
      <c r="F167" s="1214">
        <v>46</v>
      </c>
      <c r="G167" s="1214">
        <v>29</v>
      </c>
      <c r="H167" s="1214">
        <v>183</v>
      </c>
      <c r="I167" s="1214">
        <v>548</v>
      </c>
      <c r="J167" s="1215">
        <v>678</v>
      </c>
      <c r="K167" s="1216">
        <v>443</v>
      </c>
      <c r="L167" s="1214">
        <v>106</v>
      </c>
      <c r="M167" s="1214">
        <v>25</v>
      </c>
      <c r="N167" s="1214">
        <v>11</v>
      </c>
      <c r="O167" s="1214">
        <v>22</v>
      </c>
      <c r="P167" s="1217">
        <v>22</v>
      </c>
    </row>
    <row r="168" spans="2:16" ht="17.25" customHeight="1" x14ac:dyDescent="0.15">
      <c r="B168" s="1210" t="s">
        <v>85</v>
      </c>
      <c r="C168" s="1211" t="s">
        <v>15</v>
      </c>
      <c r="D168" s="1212">
        <f>SUM(E168:P168)</f>
        <v>1253672</v>
      </c>
      <c r="E168" s="1213">
        <v>50723</v>
      </c>
      <c r="F168" s="1214">
        <v>35089</v>
      </c>
      <c r="G168" s="1214">
        <v>27812</v>
      </c>
      <c r="H168" s="1214">
        <v>140099</v>
      </c>
      <c r="I168" s="1214">
        <v>376030</v>
      </c>
      <c r="J168" s="1215">
        <v>311440</v>
      </c>
      <c r="K168" s="1216">
        <v>218463</v>
      </c>
      <c r="L168" s="1214">
        <v>44637</v>
      </c>
      <c r="M168" s="1214">
        <v>11445</v>
      </c>
      <c r="N168" s="1214">
        <v>5791</v>
      </c>
      <c r="O168" s="1214">
        <v>14644</v>
      </c>
      <c r="P168" s="1217">
        <v>17499</v>
      </c>
    </row>
    <row r="169" spans="2:16" ht="17.25" customHeight="1" x14ac:dyDescent="0.15">
      <c r="B169" s="1218" t="s">
        <v>85</v>
      </c>
      <c r="C169" s="1219" t="s">
        <v>240</v>
      </c>
      <c r="D169" s="1220">
        <f>D168/D167</f>
        <v>572.97623400365626</v>
      </c>
      <c r="E169" s="1221">
        <v>676</v>
      </c>
      <c r="F169" s="1222">
        <v>771</v>
      </c>
      <c r="G169" s="1222">
        <v>952</v>
      </c>
      <c r="H169" s="1222">
        <v>766</v>
      </c>
      <c r="I169" s="1222">
        <v>687</v>
      </c>
      <c r="J169" s="1223">
        <v>459</v>
      </c>
      <c r="K169" s="1222">
        <v>493</v>
      </c>
      <c r="L169" s="1222">
        <v>421</v>
      </c>
      <c r="M169" s="1222">
        <v>462</v>
      </c>
      <c r="N169" s="1222">
        <v>521</v>
      </c>
      <c r="O169" s="1222">
        <v>664</v>
      </c>
      <c r="P169" s="1224">
        <v>780</v>
      </c>
    </row>
    <row r="170" spans="2:16" ht="17.25" customHeight="1" x14ac:dyDescent="0.15">
      <c r="B170" s="1225" t="s">
        <v>86</v>
      </c>
      <c r="C170" s="1226" t="s">
        <v>239</v>
      </c>
      <c r="D170" s="1212">
        <f>SUM(E170:P170)</f>
        <v>1684</v>
      </c>
      <c r="E170" s="1213">
        <v>5</v>
      </c>
      <c r="F170" s="1214">
        <v>7</v>
      </c>
      <c r="G170" s="1214">
        <v>5</v>
      </c>
      <c r="H170" s="1214">
        <v>71</v>
      </c>
      <c r="I170" s="1214">
        <v>680</v>
      </c>
      <c r="J170" s="1215">
        <v>609</v>
      </c>
      <c r="K170" s="1216">
        <v>200</v>
      </c>
      <c r="L170" s="1214">
        <v>64</v>
      </c>
      <c r="M170" s="1214">
        <v>4</v>
      </c>
      <c r="N170" s="1214">
        <v>6</v>
      </c>
      <c r="O170" s="1214">
        <v>2</v>
      </c>
      <c r="P170" s="1217">
        <v>31</v>
      </c>
    </row>
    <row r="171" spans="2:16" ht="17.25" customHeight="1" x14ac:dyDescent="0.15">
      <c r="B171" s="1210" t="s">
        <v>86</v>
      </c>
      <c r="C171" s="1211" t="s">
        <v>15</v>
      </c>
      <c r="D171" s="1212">
        <f>SUM(E171:P171)</f>
        <v>990562</v>
      </c>
      <c r="E171" s="1213">
        <v>3768</v>
      </c>
      <c r="F171" s="1214">
        <v>6278</v>
      </c>
      <c r="G171" s="1214">
        <v>4244</v>
      </c>
      <c r="H171" s="1214">
        <v>59477</v>
      </c>
      <c r="I171" s="1214">
        <v>453011</v>
      </c>
      <c r="J171" s="1215">
        <v>300069</v>
      </c>
      <c r="K171" s="1216">
        <v>100730</v>
      </c>
      <c r="L171" s="1214">
        <v>28254</v>
      </c>
      <c r="M171" s="1214">
        <v>2208</v>
      </c>
      <c r="N171" s="1214">
        <v>2456</v>
      </c>
      <c r="O171" s="1214">
        <v>1008</v>
      </c>
      <c r="P171" s="1217">
        <v>29059</v>
      </c>
    </row>
    <row r="172" spans="2:16" ht="17.25" customHeight="1" x14ac:dyDescent="0.15">
      <c r="B172" s="1218" t="s">
        <v>86</v>
      </c>
      <c r="C172" s="1219" t="s">
        <v>240</v>
      </c>
      <c r="D172" s="1220">
        <f>D171/D170</f>
        <v>588.2197149643705</v>
      </c>
      <c r="E172" s="1221">
        <v>778</v>
      </c>
      <c r="F172" s="1222">
        <v>843</v>
      </c>
      <c r="G172" s="1222">
        <v>918</v>
      </c>
      <c r="H172" s="1222">
        <v>840</v>
      </c>
      <c r="I172" s="1222">
        <v>666</v>
      </c>
      <c r="J172" s="1223">
        <v>493</v>
      </c>
      <c r="K172" s="1222">
        <v>503</v>
      </c>
      <c r="L172" s="1222">
        <v>443</v>
      </c>
      <c r="M172" s="1222">
        <v>548</v>
      </c>
      <c r="N172" s="1222">
        <v>437</v>
      </c>
      <c r="O172" s="1222">
        <v>593</v>
      </c>
      <c r="P172" s="1224">
        <v>951</v>
      </c>
    </row>
    <row r="173" spans="2:16" ht="17.25" customHeight="1" x14ac:dyDescent="0.15">
      <c r="B173" s="1225" t="s">
        <v>87</v>
      </c>
      <c r="C173" s="1226" t="s">
        <v>239</v>
      </c>
      <c r="D173" s="1212">
        <f>SUM(E173:P173)</f>
        <v>31461</v>
      </c>
      <c r="E173" s="1213">
        <v>23</v>
      </c>
      <c r="F173" s="1214">
        <v>85</v>
      </c>
      <c r="G173" s="1214">
        <v>357</v>
      </c>
      <c r="H173" s="1214">
        <v>2049</v>
      </c>
      <c r="I173" s="1214">
        <v>4086</v>
      </c>
      <c r="J173" s="1215">
        <v>6847</v>
      </c>
      <c r="K173" s="1216">
        <v>10916</v>
      </c>
      <c r="L173" s="1214">
        <v>6047</v>
      </c>
      <c r="M173" s="1214">
        <v>749</v>
      </c>
      <c r="N173" s="1214">
        <v>123</v>
      </c>
      <c r="O173" s="1214">
        <v>117</v>
      </c>
      <c r="P173" s="1217">
        <v>62</v>
      </c>
    </row>
    <row r="174" spans="2:16" ht="17.25" customHeight="1" x14ac:dyDescent="0.15">
      <c r="B174" s="1210" t="s">
        <v>87</v>
      </c>
      <c r="C174" s="1211" t="s">
        <v>15</v>
      </c>
      <c r="D174" s="1212">
        <f>SUM(E174:P174)</f>
        <v>8982819</v>
      </c>
      <c r="E174" s="1213">
        <v>9259</v>
      </c>
      <c r="F174" s="1214">
        <v>27235</v>
      </c>
      <c r="G174" s="1214">
        <v>131550</v>
      </c>
      <c r="H174" s="1214">
        <v>780794</v>
      </c>
      <c r="I174" s="1214">
        <v>1566045</v>
      </c>
      <c r="J174" s="1215">
        <v>1721403</v>
      </c>
      <c r="K174" s="1216">
        <v>2647665</v>
      </c>
      <c r="L174" s="1214">
        <v>1760715</v>
      </c>
      <c r="M174" s="1214">
        <v>236102</v>
      </c>
      <c r="N174" s="1214">
        <v>41142</v>
      </c>
      <c r="O174" s="1214">
        <v>37091</v>
      </c>
      <c r="P174" s="1217">
        <v>23818</v>
      </c>
    </row>
    <row r="175" spans="2:16" ht="17.25" customHeight="1" x14ac:dyDescent="0.15">
      <c r="B175" s="1218" t="s">
        <v>87</v>
      </c>
      <c r="C175" s="1219" t="s">
        <v>240</v>
      </c>
      <c r="D175" s="1220">
        <f>D174/D173</f>
        <v>285.52236101840373</v>
      </c>
      <c r="E175" s="1221">
        <v>398</v>
      </c>
      <c r="F175" s="1222">
        <v>319</v>
      </c>
      <c r="G175" s="1222">
        <v>368</v>
      </c>
      <c r="H175" s="1222">
        <v>381</v>
      </c>
      <c r="I175" s="1222">
        <v>383</v>
      </c>
      <c r="J175" s="1223">
        <v>251</v>
      </c>
      <c r="K175" s="1222">
        <v>243</v>
      </c>
      <c r="L175" s="1222">
        <v>291</v>
      </c>
      <c r="M175" s="1222">
        <v>315</v>
      </c>
      <c r="N175" s="1222">
        <v>334</v>
      </c>
      <c r="O175" s="1222">
        <v>317</v>
      </c>
      <c r="P175" s="1224">
        <v>386</v>
      </c>
    </row>
    <row r="176" spans="2:16" ht="17.25" customHeight="1" x14ac:dyDescent="0.15">
      <c r="B176" s="1225" t="s">
        <v>88</v>
      </c>
      <c r="C176" s="1211" t="s">
        <v>239</v>
      </c>
      <c r="D176" s="1212">
        <f>SUM(E176:P176)</f>
        <v>7540</v>
      </c>
      <c r="E176" s="1213">
        <v>1</v>
      </c>
      <c r="F176" s="1214">
        <v>35</v>
      </c>
      <c r="G176" s="1214">
        <v>198</v>
      </c>
      <c r="H176" s="1214">
        <v>420</v>
      </c>
      <c r="I176" s="1214">
        <v>1054</v>
      </c>
      <c r="J176" s="1215">
        <v>2248</v>
      </c>
      <c r="K176" s="1216">
        <v>2491</v>
      </c>
      <c r="L176" s="1214">
        <v>946</v>
      </c>
      <c r="M176" s="1214">
        <v>99</v>
      </c>
      <c r="N176" s="1214">
        <v>38</v>
      </c>
      <c r="O176" s="1214">
        <v>8</v>
      </c>
      <c r="P176" s="1217">
        <v>2</v>
      </c>
    </row>
    <row r="177" spans="1:161" ht="17.25" customHeight="1" x14ac:dyDescent="0.15">
      <c r="B177" s="1210" t="s">
        <v>88</v>
      </c>
      <c r="C177" s="1211" t="s">
        <v>15</v>
      </c>
      <c r="D177" s="1212">
        <f>SUM(E177:P177)</f>
        <v>2714974</v>
      </c>
      <c r="E177" s="1213">
        <v>1002</v>
      </c>
      <c r="F177" s="1214">
        <v>25186</v>
      </c>
      <c r="G177" s="1214">
        <v>120268</v>
      </c>
      <c r="H177" s="1214">
        <v>238507</v>
      </c>
      <c r="I177" s="1214">
        <v>515598</v>
      </c>
      <c r="J177" s="1215">
        <v>682240</v>
      </c>
      <c r="K177" s="1269">
        <v>751186</v>
      </c>
      <c r="L177" s="1214">
        <v>329562</v>
      </c>
      <c r="M177" s="1214">
        <v>33217</v>
      </c>
      <c r="N177" s="1214">
        <v>14109</v>
      </c>
      <c r="O177" s="1214">
        <v>3175</v>
      </c>
      <c r="P177" s="1217">
        <v>924</v>
      </c>
    </row>
    <row r="178" spans="1:161" ht="17.25" customHeight="1" x14ac:dyDescent="0.15">
      <c r="B178" s="1218" t="s">
        <v>88</v>
      </c>
      <c r="C178" s="1219" t="s">
        <v>240</v>
      </c>
      <c r="D178" s="1220">
        <f>D177/D176</f>
        <v>360.07612732095492</v>
      </c>
      <c r="E178" s="1221">
        <v>793</v>
      </c>
      <c r="F178" s="1222">
        <v>713</v>
      </c>
      <c r="G178" s="1222">
        <v>607</v>
      </c>
      <c r="H178" s="1222">
        <v>568</v>
      </c>
      <c r="I178" s="1222">
        <v>489</v>
      </c>
      <c r="J178" s="1223">
        <v>303</v>
      </c>
      <c r="K178" s="1270">
        <v>302</v>
      </c>
      <c r="L178" s="1222">
        <v>348</v>
      </c>
      <c r="M178" s="1222">
        <v>336</v>
      </c>
      <c r="N178" s="1222">
        <v>372</v>
      </c>
      <c r="O178" s="1222">
        <v>417</v>
      </c>
      <c r="P178" s="1224">
        <v>448</v>
      </c>
    </row>
    <row r="179" spans="1:161" ht="17.25" customHeight="1" x14ac:dyDescent="0.15">
      <c r="B179" s="1225" t="s">
        <v>89</v>
      </c>
      <c r="C179" s="1211" t="s">
        <v>239</v>
      </c>
      <c r="D179" s="1212">
        <f>SUM(E179:P179)</f>
        <v>766</v>
      </c>
      <c r="E179" s="1213">
        <v>0</v>
      </c>
      <c r="F179" s="1267">
        <v>0</v>
      </c>
      <c r="G179" s="1214">
        <v>0</v>
      </c>
      <c r="H179" s="1216">
        <v>0</v>
      </c>
      <c r="I179" s="1214">
        <v>0</v>
      </c>
      <c r="J179" s="1215">
        <v>0</v>
      </c>
      <c r="K179" s="1237">
        <v>0</v>
      </c>
      <c r="L179" s="1214">
        <v>16</v>
      </c>
      <c r="M179" s="1214">
        <v>347</v>
      </c>
      <c r="N179" s="1214">
        <v>359</v>
      </c>
      <c r="O179" s="1214">
        <v>43</v>
      </c>
      <c r="P179" s="1217">
        <v>1</v>
      </c>
    </row>
    <row r="180" spans="1:161" ht="17.25" customHeight="1" x14ac:dyDescent="0.15">
      <c r="B180" s="1210" t="s">
        <v>89</v>
      </c>
      <c r="C180" s="1271" t="s">
        <v>15</v>
      </c>
      <c r="D180" s="1272">
        <f>SUM(E180:P180)</f>
        <v>671859</v>
      </c>
      <c r="E180" s="1273">
        <v>115</v>
      </c>
      <c r="F180" s="1274">
        <v>0</v>
      </c>
      <c r="G180" s="1275">
        <v>0</v>
      </c>
      <c r="H180" s="1275">
        <v>0</v>
      </c>
      <c r="I180" s="1275">
        <v>12</v>
      </c>
      <c r="J180" s="1276">
        <v>0</v>
      </c>
      <c r="K180" s="1277">
        <v>2</v>
      </c>
      <c r="L180" s="1275">
        <v>15308</v>
      </c>
      <c r="M180" s="1275">
        <v>284432</v>
      </c>
      <c r="N180" s="1275">
        <v>314399</v>
      </c>
      <c r="O180" s="1275">
        <v>54283</v>
      </c>
      <c r="P180" s="1278">
        <v>3308</v>
      </c>
    </row>
    <row r="181" spans="1:161" ht="17.25" customHeight="1" thickBot="1" x14ac:dyDescent="0.2">
      <c r="B181" s="1279" t="s">
        <v>89</v>
      </c>
      <c r="C181" s="1280" t="s">
        <v>240</v>
      </c>
      <c r="D181" s="1281">
        <f>D180/D179</f>
        <v>877.10052219321153</v>
      </c>
      <c r="E181" s="1255">
        <v>2727</v>
      </c>
      <c r="F181" s="1282">
        <v>0</v>
      </c>
      <c r="G181" s="1256">
        <v>0</v>
      </c>
      <c r="H181" s="1256">
        <v>0</v>
      </c>
      <c r="I181" s="1256">
        <v>1237</v>
      </c>
      <c r="J181" s="1257">
        <v>0</v>
      </c>
      <c r="K181" s="1256">
        <v>810</v>
      </c>
      <c r="L181" s="1256">
        <v>932</v>
      </c>
      <c r="M181" s="1256">
        <v>820</v>
      </c>
      <c r="N181" s="1256">
        <v>875</v>
      </c>
      <c r="O181" s="1256">
        <v>1271</v>
      </c>
      <c r="P181" s="1258">
        <v>2460</v>
      </c>
    </row>
    <row r="182" spans="1:161" ht="17.25" customHeight="1" x14ac:dyDescent="0.15">
      <c r="B182" s="1562" t="s">
        <v>308</v>
      </c>
      <c r="P182" s="821" t="s">
        <v>90</v>
      </c>
    </row>
    <row r="183" spans="1:161" x14ac:dyDescent="0.15">
      <c r="P183" s="1283"/>
    </row>
    <row r="184" spans="1:161" ht="18.75" x14ac:dyDescent="0.15">
      <c r="B184" s="1701" t="s">
        <v>310</v>
      </c>
      <c r="C184" s="1702"/>
      <c r="D184" s="1703" t="s">
        <v>318</v>
      </c>
      <c r="H184" s="1691"/>
      <c r="I184" s="1692" t="s">
        <v>312</v>
      </c>
      <c r="J184" s="2432" t="s">
        <v>316</v>
      </c>
      <c r="K184" s="1693" t="s">
        <v>313</v>
      </c>
      <c r="L184" s="2432" t="s">
        <v>314</v>
      </c>
      <c r="M184" s="1694" t="s">
        <v>317</v>
      </c>
      <c r="N184" s="2432" t="s">
        <v>315</v>
      </c>
    </row>
    <row r="185" spans="1:161" ht="17.25" customHeight="1" thickBot="1" x14ac:dyDescent="0.2">
      <c r="B185" s="1564" t="s">
        <v>0</v>
      </c>
      <c r="I185" s="586"/>
      <c r="J185" s="2433"/>
      <c r="K185" s="493"/>
      <c r="L185" s="2433"/>
      <c r="M185" s="586"/>
      <c r="N185" s="2433"/>
      <c r="P185" s="1360" t="s">
        <v>265</v>
      </c>
    </row>
    <row r="186" spans="1:161" s="75" customFormat="1" ht="17.25" customHeight="1" thickBot="1" x14ac:dyDescent="0.2">
      <c r="B186" s="1556"/>
      <c r="C186" s="1557"/>
      <c r="D186" s="1558" t="s">
        <v>1</v>
      </c>
      <c r="E186" s="1559" t="s">
        <v>2</v>
      </c>
      <c r="F186" s="1560" t="s">
        <v>3</v>
      </c>
      <c r="G186" s="1560" t="s">
        <v>4</v>
      </c>
      <c r="H186" s="1560" t="s">
        <v>5</v>
      </c>
      <c r="I186" s="1560" t="s">
        <v>259</v>
      </c>
      <c r="J186" s="1560" t="s">
        <v>7</v>
      </c>
      <c r="K186" s="1560" t="s">
        <v>8</v>
      </c>
      <c r="L186" s="1560" t="s">
        <v>9</v>
      </c>
      <c r="M186" s="1560" t="s">
        <v>10</v>
      </c>
      <c r="N186" s="1560" t="s">
        <v>11</v>
      </c>
      <c r="O186" s="1560" t="s">
        <v>12</v>
      </c>
      <c r="P186" s="1561" t="s">
        <v>13</v>
      </c>
      <c r="Q186" s="2"/>
      <c r="R186" s="2"/>
      <c r="S186" s="6"/>
      <c r="T186" s="780"/>
      <c r="U186" s="755"/>
      <c r="V186" s="757"/>
      <c r="W186" s="757"/>
      <c r="X186" s="757"/>
      <c r="Y186" s="758"/>
      <c r="Z186" s="1569"/>
      <c r="AA186" s="1569"/>
      <c r="AB186" s="1569"/>
      <c r="AC186" s="1569"/>
      <c r="AD186" s="1569"/>
      <c r="AE186" s="758"/>
      <c r="AF186" s="1179"/>
    </row>
    <row r="187" spans="1:161" s="275" customFormat="1" ht="17.25" customHeight="1" x14ac:dyDescent="0.15">
      <c r="A187" s="275" t="s">
        <v>447</v>
      </c>
      <c r="B187" s="1186" t="s">
        <v>14</v>
      </c>
      <c r="C187" s="1479" t="s">
        <v>243</v>
      </c>
      <c r="D187" s="1187">
        <f>SUM(E187:P187)</f>
        <v>204351.15599999999</v>
      </c>
      <c r="E187" s="1188">
        <v>18152.669000000002</v>
      </c>
      <c r="F187" s="1189">
        <v>17989.795999999998</v>
      </c>
      <c r="G187" s="1189">
        <v>15234.594999999999</v>
      </c>
      <c r="H187" s="1189">
        <v>18150.830999999998</v>
      </c>
      <c r="I187" s="1189">
        <v>20285.853999999999</v>
      </c>
      <c r="J187" s="1189">
        <v>18429.62</v>
      </c>
      <c r="K187" s="1189">
        <v>12627.21</v>
      </c>
      <c r="L187" s="1189">
        <v>6852.6350000000002</v>
      </c>
      <c r="M187" s="1189">
        <v>7763.6030000000001</v>
      </c>
      <c r="N187" s="1189">
        <v>14661.421</v>
      </c>
      <c r="O187" s="1189">
        <v>29095.518</v>
      </c>
      <c r="P187" s="1190">
        <v>25107.403999999999</v>
      </c>
      <c r="Q187" s="61"/>
      <c r="R187" s="61"/>
      <c r="S187" s="6"/>
      <c r="T187" s="783"/>
      <c r="U187" s="761"/>
      <c r="V187" s="763"/>
      <c r="W187" s="763"/>
      <c r="X187" s="763"/>
      <c r="Y187" s="764"/>
      <c r="Z187" s="1572"/>
      <c r="AA187" s="1572"/>
      <c r="AB187" s="1572"/>
      <c r="AC187" s="1572"/>
      <c r="AD187" s="1572"/>
      <c r="AE187" s="764"/>
      <c r="AF187" s="1285"/>
    </row>
    <row r="188" spans="1:161" s="275" customFormat="1" ht="17.25" customHeight="1" x14ac:dyDescent="0.15">
      <c r="A188" s="275" t="s">
        <v>448</v>
      </c>
      <c r="B188" s="1191" t="s">
        <v>14</v>
      </c>
      <c r="C188" s="1469" t="s">
        <v>244</v>
      </c>
      <c r="D188" s="1193">
        <f>SUM(E188:P188)</f>
        <v>55303043.732999995</v>
      </c>
      <c r="E188" s="1194">
        <v>3155949.3969999999</v>
      </c>
      <c r="F188" s="1195">
        <v>3683167.7230000002</v>
      </c>
      <c r="G188" s="1195">
        <v>4719999.84</v>
      </c>
      <c r="H188" s="1195">
        <v>5563411.9050000003</v>
      </c>
      <c r="I188" s="1195">
        <v>5915634.0190000003</v>
      </c>
      <c r="J188" s="1195">
        <v>4766255.517</v>
      </c>
      <c r="K188" s="1195">
        <v>3873341.3160000001</v>
      </c>
      <c r="L188" s="1195">
        <v>2761128.2540000002</v>
      </c>
      <c r="M188" s="1195">
        <v>3647186.9339999999</v>
      </c>
      <c r="N188" s="1195">
        <v>5085237.5939999996</v>
      </c>
      <c r="O188" s="1195">
        <v>6247172.8810000001</v>
      </c>
      <c r="P188" s="1196">
        <v>5884558.3530000001</v>
      </c>
      <c r="Q188" s="2"/>
      <c r="R188" s="2"/>
      <c r="S188" s="6"/>
      <c r="T188" s="780"/>
      <c r="U188" s="755"/>
      <c r="V188" s="757"/>
      <c r="W188" s="757"/>
      <c r="X188" s="757"/>
      <c r="Y188" s="758"/>
      <c r="Z188" s="1569"/>
      <c r="AA188" s="1569"/>
      <c r="AB188" s="1569"/>
      <c r="AC188" s="1569"/>
      <c r="AD188" s="1572"/>
      <c r="AE188" s="758"/>
      <c r="AF188" s="1179"/>
    </row>
    <row r="189" spans="1:161" s="275" customFormat="1" ht="17.25" customHeight="1" thickBot="1" x14ac:dyDescent="0.2">
      <c r="A189" s="275" t="s">
        <v>449</v>
      </c>
      <c r="B189" s="1197" t="s">
        <v>14</v>
      </c>
      <c r="C189" s="1481" t="s">
        <v>110</v>
      </c>
      <c r="D189" s="1198">
        <f>D188/D187</f>
        <v>270.62750617862912</v>
      </c>
      <c r="E189" s="1199">
        <v>174</v>
      </c>
      <c r="F189" s="1200">
        <v>205</v>
      </c>
      <c r="G189" s="1200">
        <v>310</v>
      </c>
      <c r="H189" s="1200">
        <v>307</v>
      </c>
      <c r="I189" s="1200">
        <v>292</v>
      </c>
      <c r="J189" s="1200">
        <v>259</v>
      </c>
      <c r="K189" s="1200">
        <v>307</v>
      </c>
      <c r="L189" s="1200">
        <v>403</v>
      </c>
      <c r="M189" s="1200">
        <v>470</v>
      </c>
      <c r="N189" s="1200">
        <v>347</v>
      </c>
      <c r="O189" s="1200">
        <v>215</v>
      </c>
      <c r="P189" s="1201">
        <v>234</v>
      </c>
      <c r="Q189" s="2"/>
      <c r="R189" s="2"/>
      <c r="S189" s="55"/>
      <c r="T189" s="1652"/>
      <c r="U189" s="813"/>
      <c r="V189" s="813"/>
      <c r="W189" s="1653"/>
      <c r="X189" s="1653"/>
      <c r="Y189" s="815"/>
      <c r="Z189" s="1646"/>
      <c r="AA189" s="1646"/>
      <c r="AB189" s="1646"/>
      <c r="AC189" s="1571"/>
      <c r="AD189" s="1573"/>
      <c r="AE189" s="815"/>
      <c r="AF189" s="1292"/>
      <c r="AG189" s="1179"/>
      <c r="AH189" s="1179"/>
    </row>
    <row r="190" spans="1:161" ht="17.25" customHeight="1" x14ac:dyDescent="0.15">
      <c r="A190" s="1170" t="s">
        <v>465</v>
      </c>
      <c r="B190" s="1478" t="s">
        <v>16</v>
      </c>
      <c r="C190" s="1266" t="s">
        <v>239</v>
      </c>
      <c r="D190" s="1233">
        <f>SUM(E190:P190)</f>
        <v>3159.0120000000002</v>
      </c>
      <c r="E190" s="1234">
        <v>14.329000000000001</v>
      </c>
      <c r="F190" s="1235">
        <v>2.8149999999999999</v>
      </c>
      <c r="G190" s="1235">
        <v>83.433999999999997</v>
      </c>
      <c r="H190" s="1235">
        <v>916.69100000000003</v>
      </c>
      <c r="I190" s="1235">
        <v>829</v>
      </c>
      <c r="J190" s="1236">
        <v>185</v>
      </c>
      <c r="K190" s="1237">
        <v>6.3579999999999997</v>
      </c>
      <c r="L190" s="1235">
        <v>2E-3</v>
      </c>
      <c r="M190" s="1235">
        <v>7.7750000000000004</v>
      </c>
      <c r="N190" s="1235">
        <v>373.49599999999998</v>
      </c>
      <c r="O190" s="1235">
        <v>634.70600000000002</v>
      </c>
      <c r="P190" s="1238">
        <v>105.40600000000001</v>
      </c>
      <c r="S190" s="55"/>
      <c r="U190" s="758"/>
      <c r="V190" s="758"/>
      <c r="W190" s="768"/>
      <c r="X190" s="768"/>
      <c r="Z190" s="1574"/>
      <c r="AA190" s="1574"/>
      <c r="AB190" s="1574"/>
      <c r="AC190" s="1584"/>
      <c r="AG190" s="1179"/>
      <c r="AH190" s="1292"/>
    </row>
    <row r="191" spans="1:161" ht="17.25" customHeight="1" x14ac:dyDescent="0.15">
      <c r="A191" s="1170" t="s">
        <v>466</v>
      </c>
      <c r="B191" s="1210" t="s">
        <v>16</v>
      </c>
      <c r="C191" s="1211" t="s">
        <v>15</v>
      </c>
      <c r="D191" s="1212">
        <f>SUM(E191:P191)</f>
        <v>386759.25399999996</v>
      </c>
      <c r="E191" s="1213">
        <v>999.98099999999999</v>
      </c>
      <c r="F191" s="1214">
        <v>345.18200000000002</v>
      </c>
      <c r="G191" s="1214">
        <v>13306.501</v>
      </c>
      <c r="H191" s="1214">
        <v>126877.455</v>
      </c>
      <c r="I191" s="1214">
        <v>119709.512</v>
      </c>
      <c r="J191" s="1215">
        <v>13167.620999999999</v>
      </c>
      <c r="K191" s="1216">
        <v>263.322</v>
      </c>
      <c r="L191" s="1214">
        <v>1.4</v>
      </c>
      <c r="M191" s="1214">
        <v>763.39499999999998</v>
      </c>
      <c r="N191" s="1214">
        <v>31963.86</v>
      </c>
      <c r="O191" s="1214">
        <v>68981.338000000003</v>
      </c>
      <c r="P191" s="1217">
        <v>10379.687</v>
      </c>
      <c r="Q191" s="99"/>
      <c r="R191" s="99"/>
      <c r="S191" s="55"/>
      <c r="U191" s="758"/>
      <c r="V191" s="758"/>
      <c r="W191" s="768"/>
      <c r="X191" s="768"/>
      <c r="AC191" s="1574"/>
      <c r="AD191" s="1584"/>
      <c r="AG191" s="1179"/>
      <c r="AH191" s="1292"/>
      <c r="AI191" s="1292"/>
      <c r="AJ191" s="1179"/>
      <c r="AK191" s="1179"/>
      <c r="AL191" s="1179"/>
      <c r="AM191" s="1179"/>
      <c r="AN191" s="1179"/>
      <c r="AO191" s="1179"/>
      <c r="AP191" s="1179"/>
      <c r="AQ191" s="1179"/>
      <c r="AR191" s="1179"/>
      <c r="AS191" s="1286"/>
      <c r="AT191" s="1177"/>
      <c r="AU191" s="1287"/>
      <c r="AV191" s="1248"/>
      <c r="AW191" s="1248"/>
      <c r="AX191" s="1179"/>
      <c r="AY191" s="1176"/>
      <c r="AZ191" s="1176"/>
      <c r="BA191" s="1176"/>
      <c r="BB191" s="1176"/>
      <c r="BC191" s="1176"/>
      <c r="BD191" s="1179"/>
      <c r="BE191" s="1286"/>
      <c r="BF191" s="1177"/>
      <c r="BG191" s="1287"/>
      <c r="BH191" s="1248"/>
      <c r="BI191" s="1248"/>
      <c r="BJ191" s="1179"/>
      <c r="BK191" s="1176"/>
      <c r="BL191" s="1176"/>
      <c r="BM191" s="1176"/>
      <c r="BN191" s="1176"/>
      <c r="BO191" s="1176"/>
      <c r="BP191" s="1179"/>
      <c r="BQ191" s="1176"/>
      <c r="BR191" s="1176"/>
      <c r="BS191" s="1176"/>
      <c r="BT191" s="1176"/>
      <c r="BU191" s="1176"/>
      <c r="BV191" s="1179"/>
      <c r="BW191" s="1286"/>
      <c r="BX191" s="1177"/>
      <c r="BY191" s="1287"/>
      <c r="BZ191" s="1248"/>
      <c r="CA191" s="1248"/>
      <c r="CB191" s="1179"/>
      <c r="CC191" s="1179"/>
      <c r="CD191" s="1179"/>
      <c r="CE191" s="1179"/>
      <c r="CF191" s="1179"/>
      <c r="CG191" s="1179"/>
      <c r="CH191" s="1179"/>
      <c r="CI191" s="1284"/>
      <c r="CJ191" s="1284"/>
      <c r="CK191" s="1284"/>
      <c r="CL191" s="1284"/>
      <c r="CM191" s="1284"/>
      <c r="CN191" s="1174"/>
      <c r="CO191" s="1284"/>
      <c r="CP191" s="1284"/>
      <c r="CQ191" s="1284"/>
      <c r="CR191" s="1284"/>
      <c r="CS191" s="1284"/>
      <c r="CT191" s="1174"/>
      <c r="CU191" s="1176"/>
      <c r="CV191" s="1176"/>
      <c r="CW191" s="1176"/>
      <c r="CX191" s="1176"/>
      <c r="CY191" s="1176"/>
      <c r="CZ191" s="1179"/>
      <c r="DA191" s="1176"/>
      <c r="DB191" s="1176"/>
      <c r="DC191" s="1176"/>
      <c r="DD191" s="1176"/>
      <c r="DE191" s="1176"/>
      <c r="DF191" s="1179"/>
      <c r="DG191" s="1286"/>
      <c r="DH191" s="1177"/>
      <c r="DI191" s="1286"/>
      <c r="DJ191" s="1288"/>
      <c r="DK191" s="1288"/>
      <c r="DL191" s="1179"/>
      <c r="DM191" s="1286"/>
      <c r="DN191" s="1177"/>
      <c r="DO191" s="1286"/>
      <c r="DP191" s="1286"/>
      <c r="DQ191" s="1288"/>
      <c r="DR191" s="1179"/>
      <c r="DS191" s="1286"/>
      <c r="DT191" s="1177"/>
      <c r="DU191" s="1286"/>
      <c r="DV191" s="1286"/>
      <c r="DW191" s="1286"/>
      <c r="DX191" s="1179"/>
      <c r="DY191" s="1180"/>
      <c r="DZ191" s="1180"/>
      <c r="EA191" s="1180"/>
      <c r="EB191" s="1180"/>
      <c r="EC191" s="1180"/>
      <c r="ED191" s="1179"/>
      <c r="EE191" s="1180"/>
      <c r="EJ191" s="1174"/>
      <c r="EK191" s="1289"/>
      <c r="EL191" s="1284"/>
      <c r="EM191" s="1290"/>
      <c r="EN191" s="1290"/>
      <c r="EO191" s="1290"/>
      <c r="EP191" s="1291"/>
      <c r="EQ191" s="1289"/>
      <c r="ER191" s="1289"/>
      <c r="ES191" s="1171"/>
      <c r="ET191" s="1171"/>
      <c r="FC191" s="1290"/>
      <c r="FD191" s="1290"/>
      <c r="FE191" s="1290"/>
    </row>
    <row r="192" spans="1:161" ht="17.25" customHeight="1" x14ac:dyDescent="0.15">
      <c r="A192" s="1170" t="s">
        <v>467</v>
      </c>
      <c r="B192" s="1218" t="s">
        <v>16</v>
      </c>
      <c r="C192" s="1219" t="s">
        <v>240</v>
      </c>
      <c r="D192" s="1220">
        <f>D191/D190</f>
        <v>122.43044787420875</v>
      </c>
      <c r="E192" s="1221">
        <v>70</v>
      </c>
      <c r="F192" s="1222">
        <v>123</v>
      </c>
      <c r="G192" s="1222">
        <v>159</v>
      </c>
      <c r="H192" s="1222">
        <v>138</v>
      </c>
      <c r="I192" s="1222">
        <v>144</v>
      </c>
      <c r="J192" s="1223">
        <v>71</v>
      </c>
      <c r="K192" s="1222">
        <v>41</v>
      </c>
      <c r="L192" s="1222">
        <v>700</v>
      </c>
      <c r="M192" s="1222">
        <v>98</v>
      </c>
      <c r="N192" s="1222">
        <v>86</v>
      </c>
      <c r="O192" s="1222">
        <v>109</v>
      </c>
      <c r="P192" s="1224">
        <v>98</v>
      </c>
      <c r="Q192" s="61"/>
      <c r="R192" s="61"/>
      <c r="S192" s="55"/>
      <c r="T192" s="825"/>
      <c r="U192" s="767"/>
      <c r="V192" s="767"/>
      <c r="W192" s="768"/>
      <c r="X192" s="768"/>
      <c r="Y192" s="787"/>
      <c r="Z192" s="1575"/>
      <c r="AA192" s="1575"/>
      <c r="AB192" s="1575"/>
      <c r="AD192" s="1574"/>
      <c r="AE192" s="787"/>
      <c r="AF192" s="1292"/>
      <c r="AG192" s="1292"/>
      <c r="AH192" s="1285"/>
    </row>
    <row r="193" spans="1:161" ht="17.25" customHeight="1" x14ac:dyDescent="0.15">
      <c r="A193" s="1170" t="s">
        <v>468</v>
      </c>
      <c r="B193" s="1225" t="s">
        <v>17</v>
      </c>
      <c r="C193" s="1226" t="s">
        <v>239</v>
      </c>
      <c r="D193" s="1212">
        <f>SUM(E193:P193)</f>
        <v>1871.91</v>
      </c>
      <c r="E193" s="1213">
        <v>187.78800000000001</v>
      </c>
      <c r="F193" s="1214">
        <v>222.96799999999999</v>
      </c>
      <c r="G193" s="1214">
        <v>145.25899999999999</v>
      </c>
      <c r="H193" s="1214">
        <v>35.145000000000003</v>
      </c>
      <c r="I193" s="1214">
        <v>419.488</v>
      </c>
      <c r="J193" s="1215">
        <v>622.56600000000003</v>
      </c>
      <c r="K193" s="1216">
        <v>21.738</v>
      </c>
      <c r="L193" s="1214">
        <v>0.151</v>
      </c>
      <c r="M193" s="1214">
        <v>6.9000000000000006E-2</v>
      </c>
      <c r="N193" s="1214">
        <v>1.17</v>
      </c>
      <c r="O193" s="1214">
        <v>24.728000000000002</v>
      </c>
      <c r="P193" s="1217">
        <v>190.84</v>
      </c>
      <c r="Q193" s="20"/>
      <c r="R193" s="20"/>
      <c r="S193" s="55"/>
      <c r="U193" s="767"/>
      <c r="V193" s="767"/>
      <c r="W193" s="767"/>
      <c r="X193" s="768"/>
      <c r="Z193" s="1576"/>
      <c r="AA193" s="1576"/>
      <c r="AB193" s="1576"/>
      <c r="AC193" s="1575"/>
      <c r="AG193" s="1179"/>
      <c r="AH193" s="1285"/>
    </row>
    <row r="194" spans="1:161" ht="17.25" customHeight="1" x14ac:dyDescent="0.15">
      <c r="A194" s="1170" t="s">
        <v>469</v>
      </c>
      <c r="B194" s="1210" t="s">
        <v>17</v>
      </c>
      <c r="C194" s="1211" t="s">
        <v>15</v>
      </c>
      <c r="D194" s="1212">
        <f>SUM(E194:P194)</f>
        <v>354474.21399999998</v>
      </c>
      <c r="E194" s="1213">
        <v>20290.348000000002</v>
      </c>
      <c r="F194" s="1214">
        <v>27051.741000000002</v>
      </c>
      <c r="G194" s="1214">
        <v>22317.628000000001</v>
      </c>
      <c r="H194" s="1214">
        <v>5852.0069999999996</v>
      </c>
      <c r="I194" s="1214">
        <v>95519.543999999994</v>
      </c>
      <c r="J194" s="1215">
        <v>143287.82999999999</v>
      </c>
      <c r="K194" s="1216">
        <v>2828.2080000000001</v>
      </c>
      <c r="L194" s="1214">
        <v>29.853999999999999</v>
      </c>
      <c r="M194" s="1214">
        <v>25.571000000000002</v>
      </c>
      <c r="N194" s="1214">
        <v>160.70500000000001</v>
      </c>
      <c r="O194" s="1214">
        <v>4891.0690000000004</v>
      </c>
      <c r="P194" s="1217">
        <v>32219.708999999999</v>
      </c>
      <c r="Q194" s="20"/>
      <c r="R194" s="20"/>
      <c r="S194" s="55"/>
      <c r="U194" s="767"/>
      <c r="V194" s="767"/>
      <c r="W194" s="768"/>
      <c r="X194" s="767"/>
      <c r="Z194" s="1576"/>
      <c r="AA194" s="1576"/>
      <c r="AB194" s="1576"/>
      <c r="AC194" s="1576"/>
      <c r="AD194" s="1575"/>
      <c r="AG194" s="1292"/>
      <c r="AH194" s="1292"/>
    </row>
    <row r="195" spans="1:161" ht="17.25" customHeight="1" x14ac:dyDescent="0.15">
      <c r="A195" s="1170" t="s">
        <v>470</v>
      </c>
      <c r="B195" s="1218" t="s">
        <v>17</v>
      </c>
      <c r="C195" s="1219" t="s">
        <v>240</v>
      </c>
      <c r="D195" s="1220">
        <f>D194/D193</f>
        <v>189.36498763295242</v>
      </c>
      <c r="E195" s="1221">
        <v>108</v>
      </c>
      <c r="F195" s="1222">
        <v>121</v>
      </c>
      <c r="G195" s="1222">
        <v>154</v>
      </c>
      <c r="H195" s="1222">
        <v>167</v>
      </c>
      <c r="I195" s="1222">
        <v>228</v>
      </c>
      <c r="J195" s="1223">
        <v>230</v>
      </c>
      <c r="K195" s="1222">
        <v>130</v>
      </c>
      <c r="L195" s="1222">
        <v>198</v>
      </c>
      <c r="M195" s="1222">
        <v>371</v>
      </c>
      <c r="N195" s="1222">
        <v>137</v>
      </c>
      <c r="O195" s="1222">
        <v>198</v>
      </c>
      <c r="P195" s="1224">
        <v>169</v>
      </c>
      <c r="Q195" s="238"/>
      <c r="R195" s="6"/>
      <c r="S195" s="55"/>
      <c r="T195" s="825"/>
      <c r="U195" s="767"/>
      <c r="V195" s="767"/>
      <c r="W195" s="768"/>
      <c r="X195" s="768"/>
      <c r="Y195" s="787"/>
      <c r="Z195" s="1575"/>
      <c r="AA195" s="1575"/>
      <c r="AB195" s="1575"/>
      <c r="AC195" s="1576"/>
      <c r="AD195" s="1576"/>
      <c r="AE195" s="787"/>
      <c r="AF195" s="1292"/>
      <c r="AG195" s="1292"/>
      <c r="AH195" s="1177"/>
    </row>
    <row r="196" spans="1:161" ht="17.25" customHeight="1" x14ac:dyDescent="0.15">
      <c r="A196" s="1170" t="s">
        <v>471</v>
      </c>
      <c r="B196" s="1225" t="s">
        <v>18</v>
      </c>
      <c r="C196" s="1226" t="s">
        <v>239</v>
      </c>
      <c r="D196" s="1212">
        <f>SUM(E196:P196)</f>
        <v>278.90200000000004</v>
      </c>
      <c r="E196" s="1213">
        <v>29.664999999999999</v>
      </c>
      <c r="F196" s="1214">
        <v>29.366</v>
      </c>
      <c r="G196" s="1214">
        <v>26.922999999999998</v>
      </c>
      <c r="H196" s="1214">
        <v>11.673999999999999</v>
      </c>
      <c r="I196" s="1214">
        <v>10.236000000000001</v>
      </c>
      <c r="J196" s="1215">
        <v>5.5119999999999996</v>
      </c>
      <c r="K196" s="1216">
        <v>11.018000000000001</v>
      </c>
      <c r="L196" s="1214">
        <v>20.713999999999999</v>
      </c>
      <c r="M196" s="1214">
        <v>25.34</v>
      </c>
      <c r="N196" s="1214">
        <v>20.507999999999999</v>
      </c>
      <c r="O196" s="1214">
        <v>21.856000000000002</v>
      </c>
      <c r="P196" s="1217">
        <v>66.09</v>
      </c>
      <c r="Q196" s="20"/>
      <c r="R196" s="6"/>
      <c r="S196" s="55"/>
      <c r="U196" s="767"/>
      <c r="V196" s="767"/>
      <c r="W196" s="768"/>
      <c r="X196" s="768"/>
      <c r="Z196" s="1576"/>
      <c r="AA196" s="1576"/>
      <c r="AB196" s="1576"/>
      <c r="AC196" s="1575"/>
      <c r="AD196" s="1576"/>
      <c r="AG196" s="1176"/>
      <c r="AH196" s="1292"/>
    </row>
    <row r="197" spans="1:161" ht="17.25" customHeight="1" x14ac:dyDescent="0.15">
      <c r="A197" s="1170" t="s">
        <v>472</v>
      </c>
      <c r="B197" s="1210" t="s">
        <v>18</v>
      </c>
      <c r="C197" s="1211" t="s">
        <v>15</v>
      </c>
      <c r="D197" s="1212">
        <f>SUM(E197:P197)</f>
        <v>123822.035</v>
      </c>
      <c r="E197" s="1213">
        <v>5703.3720000000003</v>
      </c>
      <c r="F197" s="1214">
        <v>5540.7120000000004</v>
      </c>
      <c r="G197" s="1214">
        <v>5783.5159999999996</v>
      </c>
      <c r="H197" s="1214">
        <v>3386.07</v>
      </c>
      <c r="I197" s="1214">
        <v>1995.6020000000001</v>
      </c>
      <c r="J197" s="1215">
        <v>1121.1479999999999</v>
      </c>
      <c r="K197" s="1216">
        <v>2963.252</v>
      </c>
      <c r="L197" s="1214">
        <v>5469.2820000000002</v>
      </c>
      <c r="M197" s="1214">
        <v>58234.415000000001</v>
      </c>
      <c r="N197" s="1214">
        <v>4757.3999999999996</v>
      </c>
      <c r="O197" s="1214">
        <v>6615.27</v>
      </c>
      <c r="P197" s="1217">
        <v>22251.995999999999</v>
      </c>
      <c r="Q197" s="20"/>
      <c r="R197" s="6"/>
      <c r="S197" s="55"/>
      <c r="U197" s="767"/>
      <c r="V197" s="767"/>
      <c r="W197" s="767"/>
      <c r="X197" s="768"/>
      <c r="AC197" s="1576"/>
      <c r="AD197" s="1575"/>
      <c r="AG197" s="1179"/>
      <c r="AH197" s="1292"/>
      <c r="AI197" s="1285"/>
      <c r="AJ197" s="1285"/>
      <c r="AK197" s="1285"/>
      <c r="AL197" s="1179"/>
      <c r="AM197" s="1285"/>
      <c r="AN197" s="1285"/>
      <c r="AO197" s="1285"/>
      <c r="AP197" s="1179"/>
      <c r="AQ197" s="1179"/>
      <c r="AR197" s="1179"/>
      <c r="AS197" s="1179"/>
      <c r="AT197" s="1179"/>
      <c r="AU197" s="1179"/>
      <c r="AV197" s="1248"/>
      <c r="AW197" s="1179"/>
      <c r="AX197" s="1179"/>
      <c r="AY197" s="1179"/>
      <c r="AZ197" s="1179"/>
      <c r="BA197" s="1179"/>
      <c r="BB197" s="1292"/>
      <c r="BC197" s="1179"/>
      <c r="BD197" s="1179"/>
      <c r="BE197" s="1179"/>
      <c r="BF197" s="1179"/>
      <c r="BG197" s="1179"/>
      <c r="BH197" s="1248"/>
      <c r="BI197" s="1179"/>
      <c r="BJ197" s="1179"/>
      <c r="BK197" s="1176"/>
      <c r="BL197" s="1176"/>
      <c r="BM197" s="1176"/>
      <c r="BN197" s="1176"/>
      <c r="BO197" s="1176"/>
      <c r="BP197" s="1179"/>
      <c r="BQ197" s="1176"/>
      <c r="BR197" s="1176"/>
      <c r="BS197" s="1176"/>
      <c r="BT197" s="1176"/>
      <c r="BU197" s="1176"/>
      <c r="BV197" s="1179"/>
      <c r="BW197" s="1176"/>
      <c r="BX197" s="1176"/>
      <c r="BY197" s="1176"/>
      <c r="BZ197" s="1176"/>
      <c r="CA197" s="1176"/>
      <c r="CB197" s="1179"/>
      <c r="CC197" s="1286"/>
      <c r="CD197" s="1177"/>
      <c r="CE197" s="1287"/>
      <c r="CF197" s="1248"/>
      <c r="CG197" s="1248"/>
      <c r="CH197" s="1179"/>
      <c r="CI197" s="1284"/>
      <c r="CJ197" s="1284"/>
      <c r="CK197" s="1284"/>
      <c r="CL197" s="1284"/>
      <c r="CM197" s="1284"/>
      <c r="CN197" s="1174"/>
      <c r="CO197" s="1284"/>
      <c r="CP197" s="1284"/>
      <c r="CQ197" s="1284"/>
      <c r="CR197" s="1284"/>
      <c r="CS197" s="1284"/>
      <c r="CT197" s="1174"/>
      <c r="CU197" s="1176"/>
      <c r="CV197" s="1176"/>
      <c r="CW197" s="1176"/>
      <c r="CX197" s="1176"/>
      <c r="CY197" s="1176"/>
      <c r="CZ197" s="1179"/>
      <c r="DA197" s="1179"/>
      <c r="DB197" s="1179"/>
      <c r="DC197" s="1293"/>
      <c r="DD197" s="1293"/>
      <c r="DE197" s="1293"/>
      <c r="DF197" s="1179"/>
      <c r="DG197" s="1285"/>
      <c r="DH197" s="1285"/>
      <c r="DI197" s="1285"/>
      <c r="DJ197" s="1286"/>
      <c r="DK197" s="1179"/>
      <c r="DL197" s="1179"/>
      <c r="DM197" s="1286"/>
      <c r="DN197" s="1177"/>
      <c r="DO197" s="1286"/>
      <c r="DP197" s="1286"/>
      <c r="DQ197" s="1285"/>
      <c r="DR197" s="1179"/>
      <c r="DS197" s="1286"/>
      <c r="DT197" s="1177"/>
      <c r="DU197" s="1286"/>
      <c r="DV197" s="1286"/>
      <c r="DW197" s="1286"/>
      <c r="DX197" s="1285"/>
      <c r="DY197" s="1176"/>
      <c r="DZ197" s="1176"/>
      <c r="EA197" s="1176"/>
      <c r="EB197" s="1176"/>
      <c r="EC197" s="1176"/>
      <c r="ED197" s="1179"/>
      <c r="EE197" s="1180"/>
      <c r="EJ197" s="1174"/>
      <c r="EK197" s="1174"/>
      <c r="EL197" s="1284"/>
      <c r="EM197" s="1290"/>
      <c r="EN197" s="1290"/>
      <c r="EO197" s="1290"/>
      <c r="EP197" s="1294"/>
      <c r="EQ197" s="1289"/>
      <c r="ER197" s="1289"/>
      <c r="ES197" s="1289"/>
      <c r="ET197" s="1171"/>
      <c r="FD197" s="1290"/>
      <c r="FE197" s="1290"/>
    </row>
    <row r="198" spans="1:161" ht="17.25" customHeight="1" x14ac:dyDescent="0.15">
      <c r="A198" s="1170" t="s">
        <v>473</v>
      </c>
      <c r="B198" s="1218" t="s">
        <v>18</v>
      </c>
      <c r="C198" s="1219" t="s">
        <v>240</v>
      </c>
      <c r="D198" s="1220">
        <f>D197/D196</f>
        <v>443.96252088547226</v>
      </c>
      <c r="E198" s="1221">
        <v>192</v>
      </c>
      <c r="F198" s="1222">
        <v>189</v>
      </c>
      <c r="G198" s="1222">
        <v>215</v>
      </c>
      <c r="H198" s="1222">
        <v>290</v>
      </c>
      <c r="I198" s="1222">
        <v>195</v>
      </c>
      <c r="J198" s="1223">
        <v>203</v>
      </c>
      <c r="K198" s="1222">
        <v>269</v>
      </c>
      <c r="L198" s="1222">
        <v>264</v>
      </c>
      <c r="M198" s="1222">
        <v>230</v>
      </c>
      <c r="N198" s="1222">
        <v>232</v>
      </c>
      <c r="O198" s="1222">
        <v>303</v>
      </c>
      <c r="P198" s="1224">
        <v>337</v>
      </c>
      <c r="Q198" s="20"/>
      <c r="R198" s="20"/>
      <c r="S198" s="55"/>
      <c r="T198" s="825"/>
      <c r="U198" s="748"/>
      <c r="V198" s="748"/>
      <c r="W198" s="767"/>
      <c r="X198" s="768"/>
      <c r="Y198" s="787"/>
      <c r="Z198" s="1576"/>
      <c r="AA198" s="1576"/>
      <c r="AB198" s="1576"/>
      <c r="AD198" s="1576"/>
      <c r="AE198" s="787"/>
      <c r="AF198" s="1292"/>
      <c r="AG198" s="1179"/>
      <c r="AH198" s="1179"/>
      <c r="AI198" s="1179"/>
      <c r="AJ198" s="1179"/>
      <c r="AK198" s="1285"/>
      <c r="AL198" s="1179"/>
      <c r="AM198" s="1292"/>
      <c r="AN198" s="1292"/>
      <c r="AO198" s="1292"/>
      <c r="AP198" s="1178"/>
      <c r="AQ198" s="1178"/>
      <c r="AR198" s="1179"/>
      <c r="AS198" s="1176"/>
      <c r="AT198" s="1176"/>
      <c r="AU198" s="1176"/>
      <c r="AV198" s="1176"/>
      <c r="AW198" s="1176"/>
      <c r="AX198" s="1292"/>
      <c r="AY198" s="1179"/>
      <c r="AZ198" s="1179"/>
      <c r="BA198" s="1179"/>
      <c r="BB198" s="1292"/>
      <c r="BC198" s="1179"/>
      <c r="BD198" s="1292"/>
      <c r="BE198" s="1176"/>
      <c r="BF198" s="1176"/>
      <c r="BG198" s="1176"/>
      <c r="BH198" s="1176"/>
      <c r="BI198" s="1176"/>
      <c r="BJ198" s="1179"/>
      <c r="BK198" s="1176"/>
      <c r="BL198" s="1176"/>
      <c r="BM198" s="1176"/>
      <c r="BN198" s="1176"/>
      <c r="BO198" s="1176"/>
      <c r="BP198" s="1179"/>
      <c r="BQ198" s="1179"/>
      <c r="BR198" s="1179"/>
      <c r="BS198" s="1179"/>
      <c r="BT198" s="1179"/>
      <c r="BU198" s="1285"/>
      <c r="BV198" s="1179"/>
      <c r="BW198" s="1179"/>
      <c r="BX198" s="1179"/>
      <c r="BY198" s="1179"/>
      <c r="BZ198" s="1248"/>
      <c r="CA198" s="1248"/>
      <c r="CB198" s="1179"/>
      <c r="CC198" s="1176"/>
      <c r="CD198" s="1176"/>
      <c r="CE198" s="1176"/>
      <c r="CF198" s="1176"/>
      <c r="CG198" s="1176"/>
      <c r="CH198" s="1179"/>
      <c r="CI198" s="1290"/>
      <c r="CJ198" s="1290"/>
      <c r="CK198" s="1290"/>
      <c r="CL198" s="1295"/>
      <c r="CM198" s="1290"/>
      <c r="CN198" s="1174"/>
      <c r="CO198" s="1290"/>
      <c r="CP198" s="1290"/>
      <c r="CQ198" s="1289"/>
      <c r="CR198" s="1295"/>
      <c r="CS198" s="1174"/>
      <c r="CT198" s="1174"/>
      <c r="CU198" s="1176"/>
      <c r="CV198" s="1176"/>
      <c r="CW198" s="1176"/>
      <c r="CX198" s="1176"/>
      <c r="CY198" s="1176"/>
      <c r="CZ198" s="1180"/>
      <c r="DA198" s="1292"/>
      <c r="DB198" s="1292"/>
      <c r="DC198" s="293"/>
      <c r="DD198" s="1293"/>
      <c r="DE198" s="1293"/>
      <c r="DF198" s="1292"/>
      <c r="DG198" s="1176"/>
      <c r="DH198" s="1176"/>
      <c r="DI198" s="1176"/>
      <c r="DJ198" s="1176"/>
      <c r="DK198" s="1176"/>
      <c r="DL198" s="1179"/>
      <c r="DM198" s="1176"/>
      <c r="DN198" s="1176"/>
      <c r="DO198" s="1176"/>
      <c r="DP198" s="1176"/>
      <c r="DQ198" s="1176"/>
      <c r="DR198" s="1179"/>
      <c r="DS198" s="1176"/>
      <c r="DT198" s="1176"/>
      <c r="DU198" s="1176"/>
      <c r="DV198" s="1176"/>
      <c r="DW198" s="1176"/>
      <c r="DX198" s="1285"/>
      <c r="DY198" s="1176"/>
      <c r="DZ198" s="1176"/>
      <c r="EA198" s="1176"/>
      <c r="EB198" s="1176"/>
      <c r="EC198" s="1176"/>
      <c r="ED198" s="1292"/>
      <c r="EE198" s="1180"/>
      <c r="EJ198" s="1174"/>
      <c r="EK198" s="1174"/>
      <c r="EP198" s="1291"/>
      <c r="EQ198" s="1289"/>
      <c r="ER198" s="1289"/>
      <c r="ES198" s="1171"/>
      <c r="ET198" s="1171"/>
    </row>
    <row r="199" spans="1:161" ht="17.25" customHeight="1" x14ac:dyDescent="0.15">
      <c r="A199" s="1170" t="s">
        <v>474</v>
      </c>
      <c r="B199" s="1690" t="s">
        <v>19</v>
      </c>
      <c r="C199" s="1226" t="s">
        <v>239</v>
      </c>
      <c r="D199" s="1212">
        <f>SUM(E199:P199)</f>
        <v>13044.257000000001</v>
      </c>
      <c r="E199" s="1213">
        <v>520.25199999999995</v>
      </c>
      <c r="F199" s="1214">
        <v>191.37</v>
      </c>
      <c r="G199" s="1214">
        <v>115.881</v>
      </c>
      <c r="H199" s="1214">
        <v>248.97200000000001</v>
      </c>
      <c r="I199" s="1214">
        <v>1828.308</v>
      </c>
      <c r="J199" s="1215">
        <v>3813.6559999999999</v>
      </c>
      <c r="K199" s="1216">
        <v>692.29499999999996</v>
      </c>
      <c r="L199" s="1214">
        <v>4.24</v>
      </c>
      <c r="M199" s="1214">
        <v>50.39</v>
      </c>
      <c r="N199" s="1214">
        <v>950.84299999999996</v>
      </c>
      <c r="O199" s="1214">
        <v>3039.4290000000001</v>
      </c>
      <c r="P199" s="1217">
        <v>1588.6210000000001</v>
      </c>
      <c r="S199" s="55"/>
      <c r="T199" s="783"/>
      <c r="U199" s="748"/>
      <c r="V199" s="748"/>
      <c r="W199" s="748"/>
      <c r="X199" s="767"/>
      <c r="Y199" s="764"/>
      <c r="Z199" s="1576"/>
      <c r="AA199" s="1576"/>
      <c r="AB199" s="1576"/>
      <c r="AC199" s="1576"/>
      <c r="AE199" s="764"/>
      <c r="AG199" s="1179"/>
      <c r="AH199" s="1179"/>
      <c r="AI199" s="1292"/>
      <c r="AJ199" s="1179"/>
      <c r="AK199" s="1285"/>
      <c r="AL199" s="1292"/>
      <c r="AM199" s="1286"/>
      <c r="AN199" s="1177"/>
      <c r="AO199" s="1287"/>
      <c r="AP199" s="1248"/>
      <c r="AQ199" s="1248"/>
      <c r="AR199" s="1292"/>
      <c r="AS199" s="1179"/>
      <c r="AT199" s="1179"/>
      <c r="AU199" s="1179"/>
      <c r="AV199" s="1248"/>
      <c r="AW199" s="1248"/>
      <c r="AX199" s="1179"/>
      <c r="AY199" s="1179"/>
      <c r="AZ199" s="1179"/>
      <c r="BA199" s="1179"/>
      <c r="BB199" s="1292"/>
      <c r="BC199" s="1179"/>
      <c r="BD199" s="1179"/>
      <c r="BE199" s="1179"/>
      <c r="BF199" s="1179"/>
      <c r="BG199" s="1179"/>
      <c r="BH199" s="1248"/>
      <c r="BI199" s="1248"/>
      <c r="BJ199" s="1292"/>
      <c r="BK199" s="1176"/>
      <c r="BL199" s="1176"/>
      <c r="BM199" s="1176"/>
      <c r="BN199" s="1176"/>
      <c r="BO199" s="1176"/>
      <c r="BP199" s="1292"/>
      <c r="BQ199" s="1179"/>
      <c r="BR199" s="1179"/>
      <c r="BS199" s="1179"/>
      <c r="BT199" s="1179"/>
      <c r="BU199" s="1248"/>
      <c r="BV199" s="1292"/>
      <c r="BW199" s="1179"/>
      <c r="BX199" s="1179"/>
      <c r="BY199" s="1179"/>
      <c r="BZ199" s="1248"/>
      <c r="CA199" s="1248"/>
      <c r="CB199" s="1292"/>
      <c r="CC199" s="1285"/>
      <c r="CD199" s="1285"/>
      <c r="CE199" s="1285"/>
      <c r="CF199" s="1285"/>
      <c r="CG199" s="1285"/>
      <c r="CH199" s="1292"/>
      <c r="CI199" s="1290"/>
      <c r="CJ199" s="1290"/>
      <c r="CK199" s="1290"/>
      <c r="CL199" s="1171"/>
      <c r="CM199" s="1290"/>
      <c r="CN199" s="1295"/>
      <c r="CO199" s="1290"/>
      <c r="CP199" s="1290"/>
      <c r="CQ199" s="1289"/>
      <c r="CR199" s="1171"/>
      <c r="CS199" s="1174"/>
      <c r="CT199" s="1295"/>
      <c r="CU199" s="1176"/>
      <c r="CV199" s="1176"/>
      <c r="CW199" s="1176"/>
      <c r="CX199" s="1176"/>
      <c r="CY199" s="1176"/>
      <c r="CZ199" s="1180"/>
      <c r="DA199" s="1179"/>
      <c r="DB199" s="1179"/>
      <c r="DC199" s="1293"/>
      <c r="DD199" s="1293"/>
      <c r="DE199" s="1287"/>
      <c r="DF199" s="1285"/>
      <c r="DG199" s="1286"/>
      <c r="DH199" s="1177"/>
      <c r="DI199" s="1286"/>
      <c r="DJ199" s="1286"/>
      <c r="DK199" s="1286"/>
      <c r="DL199" s="1292"/>
      <c r="DM199" s="1286"/>
      <c r="DN199" s="1177"/>
      <c r="DO199" s="1286"/>
      <c r="DP199" s="1286"/>
      <c r="DQ199" s="1286"/>
      <c r="DR199" s="1292"/>
      <c r="DS199" s="1286"/>
      <c r="DT199" s="1177"/>
      <c r="DU199" s="1286"/>
      <c r="DV199" s="1286"/>
      <c r="DW199" s="1286"/>
      <c r="DX199" s="1297"/>
      <c r="DY199" s="1176"/>
      <c r="DZ199" s="1176"/>
      <c r="EA199" s="1176"/>
      <c r="EB199" s="1176"/>
      <c r="EC199" s="1176"/>
      <c r="ED199" s="1285"/>
      <c r="EE199" s="1180"/>
      <c r="EJ199" s="1298"/>
      <c r="EK199" s="1289"/>
      <c r="EL199" s="1284"/>
      <c r="EM199" s="1290"/>
      <c r="EN199" s="1290"/>
      <c r="EO199" s="1290"/>
      <c r="EP199" s="1294"/>
      <c r="EQ199" s="1289"/>
      <c r="ER199" s="1289"/>
      <c r="ES199" s="1289"/>
      <c r="ET199" s="1289"/>
      <c r="FC199" s="1290"/>
      <c r="FD199" s="1290"/>
      <c r="FE199" s="1290"/>
    </row>
    <row r="200" spans="1:161" ht="17.25" customHeight="1" x14ac:dyDescent="0.15">
      <c r="A200" s="1170" t="s">
        <v>475</v>
      </c>
      <c r="B200" s="1210" t="s">
        <v>20</v>
      </c>
      <c r="C200" s="1211" t="s">
        <v>15</v>
      </c>
      <c r="D200" s="1212">
        <f>SUM(E200:P200)</f>
        <v>1738825.3910000001</v>
      </c>
      <c r="E200" s="1213">
        <v>32202.155999999999</v>
      </c>
      <c r="F200" s="1214">
        <v>11565.855</v>
      </c>
      <c r="G200" s="1214">
        <v>10177.341</v>
      </c>
      <c r="H200" s="1214">
        <v>35287.633999999998</v>
      </c>
      <c r="I200" s="1214">
        <v>336624.12699999998</v>
      </c>
      <c r="J200" s="1215">
        <v>258762.601</v>
      </c>
      <c r="K200" s="1216">
        <v>34524.894999999997</v>
      </c>
      <c r="L200" s="1214">
        <v>186.40799999999999</v>
      </c>
      <c r="M200" s="1214">
        <v>5427.4859999999999</v>
      </c>
      <c r="N200" s="1214">
        <v>119592.08500000001</v>
      </c>
      <c r="O200" s="1214">
        <v>531784.86</v>
      </c>
      <c r="P200" s="1217">
        <v>362689.94300000003</v>
      </c>
      <c r="S200" s="55"/>
      <c r="T200" s="783"/>
      <c r="U200" s="748"/>
      <c r="V200" s="748"/>
      <c r="W200" s="748"/>
      <c r="X200" s="748"/>
      <c r="Y200" s="764"/>
      <c r="Z200" s="1577"/>
      <c r="AA200" s="1577"/>
      <c r="AB200" s="1577"/>
      <c r="AC200" s="1576"/>
      <c r="AD200" s="1576"/>
      <c r="AE200" s="764"/>
      <c r="AG200" s="1179"/>
      <c r="AH200" s="1179"/>
      <c r="AI200" s="1292"/>
      <c r="AJ200" s="1179"/>
      <c r="AK200" s="1179"/>
      <c r="AL200" s="1285"/>
      <c r="AM200" s="1179"/>
      <c r="AN200" s="1179"/>
      <c r="AO200" s="1179"/>
      <c r="AP200" s="1248"/>
      <c r="AQ200" s="1292"/>
      <c r="AR200" s="1285"/>
      <c r="AS200" s="1179"/>
      <c r="AT200" s="1179"/>
      <c r="AU200" s="1179"/>
      <c r="AV200" s="1179"/>
      <c r="AW200" s="1248"/>
      <c r="AX200" s="1179"/>
      <c r="AY200" s="1179"/>
      <c r="AZ200" s="1179"/>
      <c r="BA200" s="1179"/>
      <c r="BB200" s="1292"/>
      <c r="BC200" s="1179"/>
      <c r="BD200" s="1179"/>
      <c r="BE200" s="1179"/>
      <c r="BF200" s="1179"/>
      <c r="BG200" s="1179"/>
      <c r="BH200" s="1179"/>
      <c r="BI200" s="1248"/>
      <c r="BJ200" s="1285"/>
      <c r="BK200" s="1176"/>
      <c r="BL200" s="1176"/>
      <c r="BM200" s="1176"/>
      <c r="BN200" s="1176"/>
      <c r="BO200" s="1176"/>
      <c r="BP200" s="1285"/>
      <c r="BQ200" s="1285"/>
      <c r="BR200" s="1285"/>
      <c r="BS200" s="1285"/>
      <c r="BT200" s="1179"/>
      <c r="BU200" s="1179"/>
      <c r="BV200" s="1285"/>
      <c r="BW200" s="1179"/>
      <c r="BX200" s="1179"/>
      <c r="BY200" s="1179"/>
      <c r="BZ200" s="1179"/>
      <c r="CA200" s="1248"/>
      <c r="CB200" s="1285"/>
      <c r="CC200" s="1285"/>
      <c r="CD200" s="1285"/>
      <c r="CE200" s="1285"/>
      <c r="CF200" s="1285"/>
      <c r="CG200" s="1285"/>
      <c r="CH200" s="1285"/>
      <c r="CI200" s="1290"/>
      <c r="CJ200" s="1290"/>
      <c r="CK200" s="1290"/>
      <c r="CL200" s="1290"/>
      <c r="CM200" s="1290"/>
      <c r="CN200" s="1290"/>
      <c r="CO200" s="1295"/>
      <c r="CP200" s="1295"/>
      <c r="CQ200" s="1295"/>
      <c r="CR200" s="1174"/>
      <c r="CS200" s="1290"/>
      <c r="CT200" s="1290"/>
      <c r="CU200" s="1176"/>
      <c r="CV200" s="1176"/>
      <c r="CW200" s="1176"/>
      <c r="CX200" s="1176"/>
      <c r="CY200" s="1176"/>
      <c r="CZ200" s="1180"/>
      <c r="DA200" s="1179"/>
      <c r="DB200" s="1179"/>
      <c r="DC200" s="1293"/>
      <c r="DD200" s="1293"/>
      <c r="DE200" s="1178"/>
      <c r="DF200" s="1285"/>
      <c r="DG200" s="1179"/>
      <c r="DH200" s="1179"/>
      <c r="DI200" s="1179"/>
      <c r="DJ200" s="1285"/>
      <c r="DK200" s="1286"/>
      <c r="DL200" s="1285"/>
      <c r="DM200" s="1179"/>
      <c r="DN200" s="1179"/>
      <c r="DO200" s="1179"/>
      <c r="DP200" s="1286"/>
      <c r="DQ200" s="1286"/>
      <c r="DR200" s="1285"/>
      <c r="DS200" s="1286"/>
      <c r="DT200" s="1177"/>
      <c r="DU200" s="1286"/>
      <c r="DV200" s="1286"/>
      <c r="DW200" s="1286"/>
      <c r="DX200" s="1285"/>
      <c r="DY200" s="1176"/>
      <c r="DZ200" s="1176"/>
      <c r="EA200" s="1176"/>
      <c r="EB200" s="1176"/>
      <c r="EC200" s="1176"/>
      <c r="ED200" s="1285"/>
      <c r="EE200" s="1180"/>
      <c r="EJ200" s="1290"/>
      <c r="EK200" s="1174"/>
      <c r="EL200" s="1284"/>
      <c r="EM200" s="1290"/>
      <c r="EN200" s="1290"/>
      <c r="EO200" s="1290"/>
      <c r="EP200" s="1294"/>
      <c r="EQ200" s="1289"/>
      <c r="ER200" s="1289"/>
      <c r="ES200" s="1289"/>
      <c r="ET200" s="1289"/>
      <c r="FD200" s="1290"/>
      <c r="FE200" s="1290"/>
    </row>
    <row r="201" spans="1:161" ht="17.25" customHeight="1" x14ac:dyDescent="0.15">
      <c r="A201" s="1170" t="s">
        <v>476</v>
      </c>
      <c r="B201" s="1218" t="s">
        <v>20</v>
      </c>
      <c r="C201" s="1219" t="s">
        <v>240</v>
      </c>
      <c r="D201" s="1220">
        <f>D200/D199</f>
        <v>133.30198807030555</v>
      </c>
      <c r="E201" s="1221">
        <v>62</v>
      </c>
      <c r="F201" s="1222">
        <v>60</v>
      </c>
      <c r="G201" s="1222">
        <v>88</v>
      </c>
      <c r="H201" s="1222">
        <v>142</v>
      </c>
      <c r="I201" s="1222">
        <v>184</v>
      </c>
      <c r="J201" s="1223">
        <v>68</v>
      </c>
      <c r="K201" s="1222">
        <v>50</v>
      </c>
      <c r="L201" s="1222">
        <v>44</v>
      </c>
      <c r="M201" s="1222">
        <v>108</v>
      </c>
      <c r="N201" s="1222">
        <v>126</v>
      </c>
      <c r="O201" s="1222">
        <v>175</v>
      </c>
      <c r="P201" s="1224">
        <v>228</v>
      </c>
      <c r="S201" s="55"/>
      <c r="T201" s="783"/>
      <c r="U201" s="748"/>
      <c r="V201" s="748"/>
      <c r="W201" s="748"/>
      <c r="X201" s="748"/>
      <c r="Y201" s="764"/>
      <c r="Z201" s="1575"/>
      <c r="AA201" s="1575"/>
      <c r="AB201" s="1575"/>
      <c r="AC201" s="1577"/>
      <c r="AD201" s="1576"/>
      <c r="AE201" s="764"/>
      <c r="AF201" s="1292"/>
      <c r="AG201" s="1285"/>
      <c r="AH201" s="1292"/>
      <c r="AI201" s="1285"/>
      <c r="AJ201" s="1285"/>
      <c r="AK201" s="1285"/>
      <c r="AL201" s="1285"/>
      <c r="AM201" s="1285"/>
      <c r="AN201" s="1285"/>
      <c r="AO201" s="1285"/>
      <c r="AP201" s="1285"/>
      <c r="AQ201" s="1285"/>
      <c r="AR201" s="1285"/>
      <c r="AS201" s="1176"/>
      <c r="AT201" s="1176"/>
      <c r="AU201" s="1176"/>
      <c r="AV201" s="1176"/>
      <c r="AW201" s="1176"/>
      <c r="AX201" s="1292"/>
      <c r="AY201" s="1179"/>
      <c r="AZ201" s="1179"/>
      <c r="BA201" s="1179"/>
      <c r="BB201" s="1292"/>
      <c r="BC201" s="1179"/>
      <c r="BD201" s="1292"/>
      <c r="BE201" s="1176"/>
      <c r="BF201" s="1176"/>
      <c r="BG201" s="1176"/>
      <c r="BH201" s="1176"/>
      <c r="BI201" s="1176"/>
      <c r="BJ201" s="1285"/>
      <c r="BK201" s="1176"/>
      <c r="BL201" s="1176"/>
      <c r="BM201" s="1176"/>
      <c r="BN201" s="1176"/>
      <c r="BO201" s="1176"/>
      <c r="BP201" s="1285"/>
      <c r="BQ201" s="1179"/>
      <c r="BR201" s="1179"/>
      <c r="BS201" s="1179"/>
      <c r="BT201" s="1179"/>
      <c r="BU201" s="1179"/>
      <c r="BV201" s="1285"/>
      <c r="BW201" s="1176"/>
      <c r="BX201" s="1176"/>
      <c r="BY201" s="1176"/>
      <c r="BZ201" s="1176"/>
      <c r="CA201" s="1176"/>
      <c r="CB201" s="1285"/>
      <c r="CC201" s="1292"/>
      <c r="CD201" s="1292"/>
      <c r="CE201" s="1292"/>
      <c r="CF201" s="1179"/>
      <c r="CG201" s="1285"/>
      <c r="CH201" s="1285"/>
      <c r="CI201" s="1295"/>
      <c r="CJ201" s="1295"/>
      <c r="CK201" s="1295"/>
      <c r="CL201" s="1295"/>
      <c r="CM201" s="1295"/>
      <c r="CN201" s="1290"/>
      <c r="CO201" s="1174"/>
      <c r="CP201" s="1174"/>
      <c r="CQ201" s="1174"/>
      <c r="CR201" s="1295"/>
      <c r="CS201" s="1174"/>
      <c r="CT201" s="1290"/>
      <c r="CU201" s="1176"/>
      <c r="CV201" s="1176"/>
      <c r="CW201" s="1176"/>
      <c r="CX201" s="1176"/>
      <c r="CY201" s="1176"/>
      <c r="CZ201" s="1180"/>
      <c r="DA201" s="1292"/>
      <c r="DB201" s="1292"/>
      <c r="DC201" s="293"/>
      <c r="DD201" s="1293"/>
      <c r="DE201" s="1293"/>
      <c r="DF201" s="1285"/>
      <c r="DG201" s="1176"/>
      <c r="DH201" s="1176"/>
      <c r="DI201" s="1176"/>
      <c r="DJ201" s="1176"/>
      <c r="DK201" s="1176"/>
      <c r="DL201" s="1285"/>
      <c r="DM201" s="1176"/>
      <c r="DN201" s="1176"/>
      <c r="DO201" s="1176"/>
      <c r="DP201" s="1176"/>
      <c r="DQ201" s="1176"/>
      <c r="DR201" s="1285"/>
      <c r="DS201" s="1176"/>
      <c r="DT201" s="1176"/>
      <c r="DU201" s="1176"/>
      <c r="DV201" s="1176"/>
      <c r="DW201" s="1176"/>
      <c r="DX201" s="1285"/>
      <c r="DY201" s="1176"/>
      <c r="DZ201" s="1176"/>
      <c r="EA201" s="1176"/>
      <c r="EB201" s="1176"/>
      <c r="EC201" s="1176"/>
      <c r="ED201" s="1285"/>
      <c r="EE201" s="1180"/>
      <c r="EJ201" s="1290"/>
      <c r="EK201" s="1174"/>
      <c r="EP201" s="1291"/>
      <c r="EQ201" s="1289"/>
      <c r="ER201" s="1289"/>
      <c r="ES201" s="1171"/>
      <c r="ET201" s="1289"/>
      <c r="FC201" s="1290"/>
    </row>
    <row r="202" spans="1:161" ht="17.25" customHeight="1" x14ac:dyDescent="0.15">
      <c r="A202" s="1170" t="s">
        <v>477</v>
      </c>
      <c r="B202" s="1690" t="s">
        <v>21</v>
      </c>
      <c r="C202" s="1226" t="s">
        <v>239</v>
      </c>
      <c r="D202" s="1212">
        <f>SUM(E202:P202)</f>
        <v>21816.636999999999</v>
      </c>
      <c r="E202" s="1213">
        <v>442.01100000000002</v>
      </c>
      <c r="F202" s="1214">
        <v>1697.3979999999999</v>
      </c>
      <c r="G202" s="1214">
        <v>2977.9389999999999</v>
      </c>
      <c r="H202" s="1215">
        <v>3902.6819999999998</v>
      </c>
      <c r="I202" s="1214">
        <v>1614.778</v>
      </c>
      <c r="J202" s="1215">
        <v>102.934</v>
      </c>
      <c r="K202" s="1216">
        <v>88.478999999999999</v>
      </c>
      <c r="L202" s="1214">
        <v>99.677000000000007</v>
      </c>
      <c r="M202" s="1214">
        <v>277.95800000000003</v>
      </c>
      <c r="N202" s="1214">
        <v>4816.4880000000003</v>
      </c>
      <c r="O202" s="1214">
        <v>4730.9210000000003</v>
      </c>
      <c r="P202" s="1217">
        <v>1065.3720000000001</v>
      </c>
      <c r="S202" s="55"/>
      <c r="T202" s="783"/>
      <c r="U202" s="748"/>
      <c r="V202" s="748"/>
      <c r="W202" s="748"/>
      <c r="X202" s="748"/>
      <c r="Y202" s="764"/>
      <c r="Z202" s="1576"/>
      <c r="AA202" s="1576"/>
      <c r="AB202" s="1576"/>
      <c r="AC202" s="1575"/>
      <c r="AD202" s="1577"/>
      <c r="AE202" s="764"/>
      <c r="AG202" s="1292"/>
      <c r="AH202" s="1179"/>
      <c r="AI202" s="1285"/>
      <c r="AJ202" s="1179"/>
      <c r="AK202" s="1292"/>
      <c r="AL202" s="1285"/>
      <c r="AM202" s="1179"/>
      <c r="AN202" s="1179"/>
      <c r="AO202" s="1179"/>
      <c r="AP202" s="1178"/>
      <c r="AQ202" s="1179"/>
      <c r="AR202" s="1285"/>
      <c r="AS202" s="1176"/>
      <c r="AT202" s="1176"/>
      <c r="AU202" s="1176"/>
      <c r="AV202" s="1176"/>
      <c r="AW202" s="1176"/>
      <c r="AX202" s="1285"/>
      <c r="AY202" s="1179"/>
      <c r="AZ202" s="1179"/>
      <c r="BA202" s="1179"/>
      <c r="BB202" s="1292"/>
      <c r="BC202" s="1179"/>
      <c r="BD202" s="1285"/>
      <c r="BE202" s="1285"/>
      <c r="BF202" s="1285"/>
      <c r="BG202" s="1285"/>
      <c r="BH202" s="1292"/>
      <c r="BI202" s="1179"/>
      <c r="BJ202" s="1285"/>
      <c r="BK202" s="1176"/>
      <c r="BL202" s="1176"/>
      <c r="BM202" s="1176"/>
      <c r="BN202" s="1176"/>
      <c r="BO202" s="1176"/>
      <c r="BP202" s="1285"/>
      <c r="BQ202" s="1286"/>
      <c r="BR202" s="1177"/>
      <c r="BS202" s="1287"/>
      <c r="BT202" s="1248"/>
      <c r="BU202" s="1248"/>
      <c r="BV202" s="1285"/>
      <c r="BW202" s="1176"/>
      <c r="BX202" s="1176"/>
      <c r="BY202" s="1176"/>
      <c r="BZ202" s="1176"/>
      <c r="CA202" s="1176"/>
      <c r="CB202" s="1285"/>
      <c r="CC202" s="1179"/>
      <c r="CD202" s="1179"/>
      <c r="CE202" s="1179"/>
      <c r="CF202" s="1248"/>
      <c r="CG202" s="1248"/>
      <c r="CH202" s="1285"/>
      <c r="CI202" s="1290"/>
      <c r="CJ202" s="1290"/>
      <c r="CK202" s="1289"/>
      <c r="CL202" s="1295"/>
      <c r="CM202" s="1174"/>
      <c r="CN202" s="1290"/>
      <c r="CO202" s="1174"/>
      <c r="CP202" s="1174"/>
      <c r="CQ202" s="1171"/>
      <c r="CR202" s="1295"/>
      <c r="CS202" s="1174"/>
      <c r="CT202" s="1290"/>
      <c r="CU202" s="1176"/>
      <c r="CV202" s="1176"/>
      <c r="CW202" s="1176"/>
      <c r="CX202" s="1176"/>
      <c r="CY202" s="1176"/>
      <c r="CZ202" s="1180"/>
      <c r="DA202" s="1292"/>
      <c r="DB202" s="1292"/>
      <c r="DC202" s="293"/>
      <c r="DD202" s="1293"/>
      <c r="DE202" s="1293"/>
      <c r="DF202" s="1285"/>
      <c r="DG202" s="1176"/>
      <c r="DH202" s="1176"/>
      <c r="DI202" s="1176"/>
      <c r="DJ202" s="1176"/>
      <c r="DK202" s="1176"/>
      <c r="DL202" s="1285"/>
      <c r="DM202" s="1285"/>
      <c r="DN202" s="1285"/>
      <c r="DO202" s="1285"/>
      <c r="DP202" s="1292"/>
      <c r="DQ202" s="1179"/>
      <c r="DR202" s="1285"/>
      <c r="DS202" s="1286"/>
      <c r="DT202" s="1177"/>
      <c r="DU202" s="1286"/>
      <c r="DV202" s="1286"/>
      <c r="DW202" s="1286"/>
      <c r="DX202" s="1285"/>
      <c r="DY202" s="1176"/>
      <c r="DZ202" s="1176"/>
      <c r="EA202" s="1176"/>
      <c r="EB202" s="1176"/>
      <c r="EC202" s="1176"/>
      <c r="ED202" s="1285"/>
      <c r="EE202" s="1180"/>
      <c r="EJ202" s="1290"/>
      <c r="EK202" s="1289"/>
      <c r="EL202" s="1284"/>
      <c r="EM202" s="1290"/>
      <c r="EN202" s="1290"/>
      <c r="EO202" s="1290"/>
      <c r="EP202" s="1291"/>
      <c r="EQ202" s="1289"/>
      <c r="ER202" s="1289"/>
      <c r="ES202" s="1171"/>
      <c r="ET202" s="1289"/>
      <c r="FC202" s="1290"/>
      <c r="FD202" s="1290"/>
      <c r="FE202" s="1290"/>
    </row>
    <row r="203" spans="1:161" ht="17.25" customHeight="1" x14ac:dyDescent="0.15">
      <c r="A203" s="1170" t="s">
        <v>478</v>
      </c>
      <c r="B203" s="1210" t="s">
        <v>22</v>
      </c>
      <c r="C203" s="1211" t="s">
        <v>15</v>
      </c>
      <c r="D203" s="1212">
        <f>SUM(E203:P203)</f>
        <v>5567239.3090000004</v>
      </c>
      <c r="E203" s="1213">
        <v>111588.05100000001</v>
      </c>
      <c r="F203" s="1214">
        <v>326513.826</v>
      </c>
      <c r="G203" s="1214">
        <v>769262.98499999999</v>
      </c>
      <c r="H203" s="1299">
        <v>1041268.568</v>
      </c>
      <c r="I203" s="1214">
        <v>274774.52899999998</v>
      </c>
      <c r="J203" s="1215">
        <v>30104.808000000001</v>
      </c>
      <c r="K203" s="1216">
        <v>29234.373</v>
      </c>
      <c r="L203" s="1214">
        <v>36093.962</v>
      </c>
      <c r="M203" s="1214">
        <v>85087.361000000004</v>
      </c>
      <c r="N203" s="1214">
        <v>1175243.345</v>
      </c>
      <c r="O203" s="1214">
        <v>1200729.165</v>
      </c>
      <c r="P203" s="1217">
        <v>487338.33600000001</v>
      </c>
      <c r="S203" s="55"/>
      <c r="T203" s="783"/>
      <c r="U203" s="748"/>
      <c r="V203" s="748"/>
      <c r="W203" s="748"/>
      <c r="X203" s="748"/>
      <c r="Y203" s="764"/>
      <c r="Z203" s="1575"/>
      <c r="AA203" s="1575"/>
      <c r="AB203" s="1575"/>
      <c r="AC203" s="1576"/>
      <c r="AD203" s="1575"/>
      <c r="AE203" s="764"/>
      <c r="AG203" s="1176"/>
      <c r="AH203" s="1292"/>
      <c r="AI203" s="1292"/>
      <c r="AJ203" s="1179"/>
      <c r="AK203" s="1179"/>
      <c r="AL203" s="1285"/>
      <c r="AM203" s="1179"/>
      <c r="AN203" s="1179"/>
      <c r="AO203" s="1179"/>
      <c r="AP203" s="1179"/>
      <c r="AQ203" s="1179"/>
      <c r="AR203" s="1285"/>
      <c r="AS203" s="1285"/>
      <c r="AT203" s="1285"/>
      <c r="AU203" s="1285"/>
      <c r="AV203" s="1285"/>
      <c r="AW203" s="1292"/>
      <c r="AX203" s="1285"/>
      <c r="AY203" s="1179"/>
      <c r="AZ203" s="1179"/>
      <c r="BA203" s="1179"/>
      <c r="BB203" s="1292"/>
      <c r="BC203" s="1179"/>
      <c r="BD203" s="1285"/>
      <c r="BE203" s="1176"/>
      <c r="BF203" s="1176"/>
      <c r="BG203" s="1176"/>
      <c r="BH203" s="1176"/>
      <c r="BI203" s="1176"/>
      <c r="BJ203" s="1285"/>
      <c r="BK203" s="1176"/>
      <c r="BL203" s="1176"/>
      <c r="BM203" s="1176"/>
      <c r="BN203" s="1176"/>
      <c r="BO203" s="1176"/>
      <c r="BP203" s="1285"/>
      <c r="BQ203" s="1285"/>
      <c r="BR203" s="1285"/>
      <c r="BS203" s="1285"/>
      <c r="BT203" s="1285"/>
      <c r="BU203" s="1285"/>
      <c r="BV203" s="1285"/>
      <c r="BW203" s="1285"/>
      <c r="BX203" s="1285"/>
      <c r="BY203" s="1285"/>
      <c r="BZ203" s="1285"/>
      <c r="CA203" s="1292"/>
      <c r="CB203" s="1285"/>
      <c r="CC203" s="1285"/>
      <c r="CD203" s="1285"/>
      <c r="CE203" s="1285"/>
      <c r="CF203" s="1285"/>
      <c r="CG203" s="1285"/>
      <c r="CH203" s="1285"/>
      <c r="CI203" s="1290"/>
      <c r="CJ203" s="1290"/>
      <c r="CK203" s="1289"/>
      <c r="CL203" s="1174"/>
      <c r="CM203" s="1289"/>
      <c r="CN203" s="1290"/>
      <c r="CO203" s="1290"/>
      <c r="CP203" s="1290"/>
      <c r="CQ203" s="1289"/>
      <c r="CR203" s="1174"/>
      <c r="CS203" s="1289"/>
      <c r="CT203" s="1290"/>
      <c r="CU203" s="1176"/>
      <c r="CV203" s="1176"/>
      <c r="CW203" s="1176"/>
      <c r="CX203" s="1176"/>
      <c r="CY203" s="1176"/>
      <c r="CZ203" s="1180"/>
      <c r="DA203" s="1285"/>
      <c r="DB203" s="1285"/>
      <c r="DC203" s="1178"/>
      <c r="DD203" s="1293"/>
      <c r="DE203" s="293"/>
      <c r="DF203" s="1285"/>
      <c r="DG203" s="1285"/>
      <c r="DH203" s="1285"/>
      <c r="DI203" s="1285"/>
      <c r="DJ203" s="1285"/>
      <c r="DK203" s="1292"/>
      <c r="DL203" s="1285"/>
      <c r="DM203" s="1176"/>
      <c r="DN203" s="1176"/>
      <c r="DO203" s="1176"/>
      <c r="DP203" s="1176"/>
      <c r="DQ203" s="1176"/>
      <c r="DR203" s="1285"/>
      <c r="DS203" s="1176"/>
      <c r="DT203" s="1176"/>
      <c r="DU203" s="1176"/>
      <c r="DV203" s="1176"/>
      <c r="DW203" s="1176"/>
      <c r="DX203" s="1285"/>
      <c r="DY203" s="1286"/>
      <c r="DZ203" s="1177"/>
      <c r="EA203" s="1300"/>
      <c r="EB203" s="1300"/>
      <c r="EC203" s="1300"/>
      <c r="ED203" s="1285"/>
      <c r="EE203" s="1180"/>
      <c r="EJ203" s="1290"/>
      <c r="EK203" s="1174"/>
      <c r="EP203" s="1291"/>
      <c r="EQ203" s="1171"/>
      <c r="ER203" s="1171"/>
      <c r="ES203" s="1171"/>
      <c r="ET203" s="1289"/>
    </row>
    <row r="204" spans="1:161" ht="17.25" customHeight="1" x14ac:dyDescent="0.15">
      <c r="A204" s="1170" t="s">
        <v>479</v>
      </c>
      <c r="B204" s="1218" t="s">
        <v>22</v>
      </c>
      <c r="C204" s="1219" t="s">
        <v>240</v>
      </c>
      <c r="D204" s="1220">
        <f>D203/D202</f>
        <v>255.18320302987124</v>
      </c>
      <c r="E204" s="1221">
        <v>252</v>
      </c>
      <c r="F204" s="1222">
        <v>192</v>
      </c>
      <c r="G204" s="1222">
        <v>258</v>
      </c>
      <c r="H204" s="1223">
        <v>267</v>
      </c>
      <c r="I204" s="1222">
        <v>170</v>
      </c>
      <c r="J204" s="1223">
        <v>292</v>
      </c>
      <c r="K204" s="1222">
        <v>330</v>
      </c>
      <c r="L204" s="1222">
        <v>362</v>
      </c>
      <c r="M204" s="1222">
        <v>306</v>
      </c>
      <c r="N204" s="1222">
        <v>244</v>
      </c>
      <c r="O204" s="1222">
        <v>254</v>
      </c>
      <c r="P204" s="1224">
        <v>457</v>
      </c>
      <c r="S204" s="55"/>
      <c r="T204" s="783"/>
      <c r="U204" s="748"/>
      <c r="V204" s="748"/>
      <c r="W204" s="748"/>
      <c r="X204" s="748"/>
      <c r="Y204" s="764"/>
      <c r="Z204" s="1575"/>
      <c r="AA204" s="1575"/>
      <c r="AB204" s="1575"/>
      <c r="AC204" s="1575"/>
      <c r="AD204" s="1576"/>
      <c r="AE204" s="764"/>
      <c r="AF204" s="1292"/>
      <c r="AG204" s="1285"/>
      <c r="AH204" s="1292"/>
      <c r="AI204" s="1178"/>
      <c r="AJ204" s="1248"/>
      <c r="AK204" s="1292"/>
      <c r="AL204" s="1285"/>
      <c r="AM204" s="1176"/>
      <c r="AN204" s="1177"/>
      <c r="AO204" s="1178"/>
      <c r="AP204" s="1292"/>
      <c r="AQ204" s="1179"/>
      <c r="AR204" s="1285"/>
      <c r="AS204" s="1176"/>
      <c r="AT204" s="1176"/>
      <c r="AU204" s="1176"/>
      <c r="AV204" s="1176"/>
      <c r="AW204" s="1176"/>
      <c r="AX204" s="1285"/>
      <c r="AY204" s="1179"/>
      <c r="AZ204" s="1179"/>
      <c r="BA204" s="1179"/>
      <c r="BB204" s="1292"/>
      <c r="BC204" s="1179"/>
      <c r="BD204" s="1285"/>
      <c r="BE204" s="1285"/>
      <c r="BF204" s="1285"/>
      <c r="BG204" s="1285"/>
      <c r="BH204" s="1285"/>
      <c r="BI204" s="1285"/>
      <c r="BJ204" s="1285"/>
      <c r="BK204" s="1176"/>
      <c r="BL204" s="1176"/>
      <c r="BM204" s="1176"/>
      <c r="BN204" s="1176"/>
      <c r="BO204" s="1176"/>
      <c r="BP204" s="1285"/>
      <c r="BQ204" s="1179"/>
      <c r="BR204" s="1179"/>
      <c r="BS204" s="1179"/>
      <c r="BT204" s="1179"/>
      <c r="BU204" s="1179"/>
      <c r="BV204" s="1285"/>
      <c r="BW204" s="1176"/>
      <c r="BX204" s="1176"/>
      <c r="BY204" s="1176"/>
      <c r="BZ204" s="1176"/>
      <c r="CA204" s="1176"/>
      <c r="CB204" s="1285"/>
      <c r="CC204" s="1285"/>
      <c r="CD204" s="1285"/>
      <c r="CE204" s="1285"/>
      <c r="CF204" s="1285"/>
      <c r="CG204" s="1285"/>
      <c r="CH204" s="1285"/>
      <c r="CI204" s="1174"/>
      <c r="CJ204" s="1174"/>
      <c r="CK204" s="1174"/>
      <c r="CL204" s="1174"/>
      <c r="CM204" s="1171"/>
      <c r="CN204" s="1290"/>
      <c r="CO204" s="1174"/>
      <c r="CP204" s="1174"/>
      <c r="CQ204" s="1171"/>
      <c r="CR204" s="1295"/>
      <c r="CS204" s="1171"/>
      <c r="CT204" s="1290"/>
      <c r="CU204" s="1176"/>
      <c r="CV204" s="1176"/>
      <c r="CW204" s="1176"/>
      <c r="CX204" s="1176"/>
      <c r="CY204" s="1176"/>
      <c r="CZ204" s="1285"/>
      <c r="DA204" s="1176"/>
      <c r="DB204" s="1176"/>
      <c r="DC204" s="1176"/>
      <c r="DD204" s="1176"/>
      <c r="DE204" s="1176"/>
      <c r="DF204" s="1285"/>
      <c r="DG204" s="1176"/>
      <c r="DH204" s="1176"/>
      <c r="DI204" s="1176"/>
      <c r="DJ204" s="1176"/>
      <c r="DK204" s="1176"/>
      <c r="DL204" s="1285"/>
      <c r="DM204" s="1285"/>
      <c r="DN204" s="1285"/>
      <c r="DO204" s="1285"/>
      <c r="DP204" s="1285"/>
      <c r="DQ204" s="1285"/>
      <c r="DR204" s="1285"/>
      <c r="DS204" s="1286"/>
      <c r="DT204" s="1177"/>
      <c r="DU204" s="1286"/>
      <c r="DV204" s="1286"/>
      <c r="DW204" s="1286"/>
      <c r="DX204" s="1285"/>
      <c r="DY204" s="1286"/>
      <c r="DZ204" s="1177"/>
      <c r="EA204" s="1300"/>
      <c r="EB204" s="1300"/>
      <c r="EC204" s="1300"/>
      <c r="ED204" s="1285"/>
      <c r="EE204" s="1180"/>
      <c r="EJ204" s="1290"/>
      <c r="EK204" s="1174"/>
      <c r="EL204" s="1284"/>
      <c r="EM204" s="1290"/>
      <c r="EN204" s="1290"/>
      <c r="EO204" s="1290"/>
      <c r="EP204" s="1294"/>
      <c r="EQ204" s="1289"/>
      <c r="ER204" s="1289"/>
      <c r="ES204" s="1171"/>
      <c r="ET204" s="1289"/>
      <c r="FC204" s="1290"/>
      <c r="FD204" s="1290"/>
      <c r="FE204" s="1290"/>
    </row>
    <row r="205" spans="1:161" ht="17.25" customHeight="1" x14ac:dyDescent="0.15">
      <c r="A205" s="1170" t="s">
        <v>480</v>
      </c>
      <c r="B205" s="1225" t="s">
        <v>23</v>
      </c>
      <c r="C205" s="1226" t="s">
        <v>239</v>
      </c>
      <c r="D205" s="1212">
        <f>SUM(E205:P205)</f>
        <v>17178.406999999999</v>
      </c>
      <c r="E205" s="1213">
        <v>172.172</v>
      </c>
      <c r="F205" s="1214">
        <v>1345.4860000000001</v>
      </c>
      <c r="G205" s="1214">
        <v>2377.6120000000001</v>
      </c>
      <c r="H205" s="1214">
        <v>3195.567</v>
      </c>
      <c r="I205" s="1214">
        <v>1300.6220000000001</v>
      </c>
      <c r="J205" s="1215">
        <v>87.593999999999994</v>
      </c>
      <c r="K205" s="1216">
        <v>84.356999999999999</v>
      </c>
      <c r="L205" s="1214">
        <v>95.335999999999999</v>
      </c>
      <c r="M205" s="1214">
        <v>223.59399999999999</v>
      </c>
      <c r="N205" s="1214">
        <v>4064.6790000000001</v>
      </c>
      <c r="O205" s="1214">
        <v>3693.5819999999999</v>
      </c>
      <c r="P205" s="1217">
        <v>537.80600000000004</v>
      </c>
      <c r="S205" s="55"/>
      <c r="U205" s="767"/>
      <c r="V205" s="767"/>
      <c r="W205" s="748"/>
      <c r="X205" s="748"/>
      <c r="Z205" s="1575"/>
      <c r="AA205" s="1575"/>
      <c r="AB205" s="1575"/>
      <c r="AC205" s="1575"/>
      <c r="AD205" s="1575"/>
      <c r="AG205" s="1285"/>
      <c r="AH205" s="1177"/>
      <c r="AI205" s="1292"/>
      <c r="AJ205" s="1178"/>
      <c r="AK205" s="1178"/>
      <c r="AL205" s="1285"/>
      <c r="AM205" s="1285"/>
      <c r="AN205" s="1285"/>
      <c r="AO205" s="1285"/>
      <c r="AP205" s="1285"/>
      <c r="AQ205" s="1285"/>
      <c r="AR205" s="1285"/>
      <c r="AS205" s="1285"/>
      <c r="AT205" s="1285"/>
      <c r="AU205" s="1285"/>
      <c r="AV205" s="1285"/>
      <c r="AW205" s="1285"/>
      <c r="AX205" s="1285"/>
      <c r="AY205" s="1179"/>
      <c r="AZ205" s="1179"/>
      <c r="BA205" s="1179"/>
      <c r="BB205" s="1292"/>
      <c r="BC205" s="1179"/>
      <c r="BD205" s="1285"/>
      <c r="BE205" s="1176"/>
      <c r="BF205" s="1176"/>
      <c r="BG205" s="1176"/>
      <c r="BH205" s="1176"/>
      <c r="BI205" s="1176"/>
      <c r="BJ205" s="1285"/>
      <c r="BK205" s="1176"/>
      <c r="BL205" s="1176"/>
      <c r="BM205" s="1176"/>
      <c r="BN205" s="1176"/>
      <c r="BO205" s="1176"/>
      <c r="BP205" s="1285"/>
      <c r="BQ205" s="1179"/>
      <c r="BR205" s="1179"/>
      <c r="BS205" s="1179"/>
      <c r="BT205" s="1178"/>
      <c r="BU205" s="1178"/>
      <c r="BV205" s="1285"/>
      <c r="BW205" s="1285"/>
      <c r="BX205" s="1285"/>
      <c r="BY205" s="1285"/>
      <c r="BZ205" s="1285"/>
      <c r="CA205" s="1285"/>
      <c r="CB205" s="1285"/>
      <c r="CC205" s="1179"/>
      <c r="CD205" s="1179"/>
      <c r="CE205" s="1179"/>
      <c r="CF205" s="1292"/>
      <c r="CG205" s="1179"/>
      <c r="CH205" s="1285"/>
      <c r="CI205" s="1301"/>
      <c r="CJ205" s="1209"/>
      <c r="CK205" s="1302"/>
      <c r="CL205" s="1269"/>
      <c r="CM205" s="1269"/>
      <c r="CN205" s="1290"/>
      <c r="CO205" s="1301"/>
      <c r="CP205" s="1209"/>
      <c r="CQ205" s="1302"/>
      <c r="CR205" s="1269"/>
      <c r="CS205" s="1269"/>
      <c r="CT205" s="1290"/>
      <c r="CU205" s="1176"/>
      <c r="CV205" s="1176"/>
      <c r="CW205" s="1176"/>
      <c r="CX205" s="1176"/>
      <c r="CY205" s="1176"/>
      <c r="CZ205" s="1285"/>
      <c r="DA205" s="1286"/>
      <c r="DB205" s="1177"/>
      <c r="DC205" s="1287"/>
      <c r="DD205" s="1293"/>
      <c r="DE205" s="1287"/>
      <c r="DF205" s="1179"/>
      <c r="DG205" s="1285"/>
      <c r="DH205" s="1285"/>
      <c r="DI205" s="1285"/>
      <c r="DJ205" s="1285"/>
      <c r="DK205" s="1285"/>
      <c r="DL205" s="1285"/>
      <c r="DM205" s="1176"/>
      <c r="DN205" s="1176"/>
      <c r="DO205" s="1176"/>
      <c r="DP205" s="1176"/>
      <c r="DQ205" s="1176"/>
      <c r="DR205" s="1285"/>
      <c r="DS205" s="1176"/>
      <c r="DT205" s="1176"/>
      <c r="DU205" s="1176"/>
      <c r="DV205" s="1176"/>
      <c r="DW205" s="1176"/>
      <c r="DX205" s="1285"/>
      <c r="DY205" s="1286"/>
      <c r="DZ205" s="1177"/>
      <c r="EA205" s="1300"/>
      <c r="EB205" s="1300"/>
      <c r="EC205" s="1300"/>
      <c r="ED205" s="1179"/>
      <c r="EE205" s="1180"/>
      <c r="EJ205" s="1290"/>
      <c r="EK205" s="1289"/>
      <c r="EP205" s="1294"/>
      <c r="EQ205" s="1289"/>
      <c r="ER205" s="1289"/>
      <c r="ES205" s="1171"/>
      <c r="ET205" s="1289"/>
    </row>
    <row r="206" spans="1:161" ht="17.25" customHeight="1" x14ac:dyDescent="0.15">
      <c r="A206" s="1170" t="s">
        <v>481</v>
      </c>
      <c r="B206" s="1210" t="s">
        <v>23</v>
      </c>
      <c r="C206" s="1211" t="s">
        <v>15</v>
      </c>
      <c r="D206" s="1212">
        <f>SUM(E206:P206)</f>
        <v>3838641.4480000003</v>
      </c>
      <c r="E206" s="1213">
        <v>35226.722999999998</v>
      </c>
      <c r="F206" s="1214">
        <v>226883.34899999999</v>
      </c>
      <c r="G206" s="1214">
        <v>562159.07200000004</v>
      </c>
      <c r="H206" s="1214">
        <v>700989.44799999997</v>
      </c>
      <c r="I206" s="1214">
        <v>200494.57800000001</v>
      </c>
      <c r="J206" s="1215">
        <v>21871.868999999999</v>
      </c>
      <c r="K206" s="1216">
        <v>22692.32</v>
      </c>
      <c r="L206" s="1214">
        <v>29037.14</v>
      </c>
      <c r="M206" s="1214">
        <v>59478.701000000001</v>
      </c>
      <c r="N206" s="1214">
        <v>906308.71799999999</v>
      </c>
      <c r="O206" s="1214">
        <v>854351.85600000003</v>
      </c>
      <c r="P206" s="1217">
        <v>219147.674</v>
      </c>
      <c r="S206" s="55"/>
      <c r="U206" s="767"/>
      <c r="V206" s="767"/>
      <c r="W206" s="252"/>
      <c r="X206" s="748"/>
      <c r="Z206" s="1575"/>
      <c r="AA206" s="1575"/>
      <c r="AB206" s="1575"/>
      <c r="AC206" s="1575"/>
      <c r="AD206" s="1575"/>
      <c r="AG206" s="1176"/>
      <c r="AH206" s="1179"/>
      <c r="AI206" s="1292"/>
      <c r="AJ206" s="1292"/>
      <c r="AK206" s="1179"/>
      <c r="AL206" s="1179"/>
      <c r="AM206" s="1285"/>
      <c r="AN206" s="1285"/>
      <c r="AO206" s="1285"/>
      <c r="AP206" s="1285"/>
      <c r="AQ206" s="1292"/>
      <c r="AR206" s="1179"/>
      <c r="AS206" s="1285"/>
      <c r="AT206" s="1285"/>
      <c r="AU206" s="1285"/>
      <c r="AV206" s="1285"/>
      <c r="AW206" s="1285"/>
      <c r="AX206" s="1285"/>
      <c r="AY206" s="1179"/>
      <c r="AZ206" s="1179"/>
      <c r="BA206" s="1179"/>
      <c r="BB206" s="1292"/>
      <c r="BC206" s="1179"/>
      <c r="BD206" s="1285"/>
      <c r="BE206" s="1285"/>
      <c r="BF206" s="1285"/>
      <c r="BG206" s="1285"/>
      <c r="BH206" s="1285"/>
      <c r="BI206" s="1285"/>
      <c r="BJ206" s="1179"/>
      <c r="BK206" s="1176"/>
      <c r="BL206" s="1176"/>
      <c r="BM206" s="1176"/>
      <c r="BN206" s="1176"/>
      <c r="BO206" s="1176"/>
      <c r="BP206" s="1179"/>
      <c r="BQ206" s="1179"/>
      <c r="BR206" s="1179"/>
      <c r="BS206" s="1179"/>
      <c r="BT206" s="1248"/>
      <c r="BU206" s="1248"/>
      <c r="BV206" s="1179"/>
      <c r="BW206" s="1285"/>
      <c r="BX206" s="1285"/>
      <c r="BY206" s="1285"/>
      <c r="BZ206" s="1285"/>
      <c r="CA206" s="1285"/>
      <c r="CB206" s="1179"/>
      <c r="CC206" s="1285"/>
      <c r="CD206" s="1285"/>
      <c r="CE206" s="1285"/>
      <c r="CF206" s="1178"/>
      <c r="CG206" s="1179"/>
      <c r="CH206" s="1179"/>
      <c r="CI206" s="1290"/>
      <c r="CJ206" s="1290"/>
      <c r="CK206" s="1290"/>
      <c r="CL206" s="1290"/>
      <c r="CM206" s="1290"/>
      <c r="CN206" s="1174"/>
      <c r="CO206" s="1290"/>
      <c r="CP206" s="1290"/>
      <c r="CQ206" s="1290"/>
      <c r="CR206" s="1290"/>
      <c r="CS206" s="1290"/>
      <c r="CT206" s="1174"/>
      <c r="CU206" s="1176"/>
      <c r="CV206" s="1176"/>
      <c r="CW206" s="1176"/>
      <c r="CX206" s="1176"/>
      <c r="CY206" s="1176"/>
      <c r="CZ206" s="1179"/>
      <c r="DA206" s="1286"/>
      <c r="DB206" s="1177"/>
      <c r="DC206" s="1286"/>
      <c r="DD206" s="1288"/>
      <c r="DE206" s="1288"/>
      <c r="DF206" s="1179"/>
      <c r="DG206" s="1285"/>
      <c r="DH206" s="1285"/>
      <c r="DI206" s="1285"/>
      <c r="DJ206" s="1285"/>
      <c r="DK206" s="1285"/>
      <c r="DL206" s="1179"/>
      <c r="DM206" s="1285"/>
      <c r="DN206" s="1285"/>
      <c r="DO206" s="1285"/>
      <c r="DP206" s="1285"/>
      <c r="DQ206" s="1285"/>
      <c r="DR206" s="1179"/>
      <c r="DS206" s="1286"/>
      <c r="DT206" s="1177"/>
      <c r="DU206" s="1286"/>
      <c r="DV206" s="1286"/>
      <c r="DW206" s="1286"/>
      <c r="DX206" s="1285"/>
      <c r="DY206" s="1286"/>
      <c r="DZ206" s="1177"/>
      <c r="EA206" s="1300"/>
      <c r="EB206" s="1300"/>
      <c r="EC206" s="1300"/>
      <c r="ED206" s="1179"/>
      <c r="EE206" s="1180"/>
      <c r="EJ206" s="1174"/>
      <c r="EK206" s="1174"/>
      <c r="EL206" s="1284"/>
      <c r="EM206" s="1290"/>
      <c r="EN206" s="1290"/>
      <c r="EO206" s="1290"/>
      <c r="EP206" s="1294"/>
      <c r="EQ206" s="1289"/>
      <c r="ER206" s="1289"/>
      <c r="ES206" s="1289"/>
      <c r="ET206" s="1171"/>
      <c r="FC206" s="1290"/>
      <c r="FD206" s="1290"/>
      <c r="FE206" s="1290"/>
    </row>
    <row r="207" spans="1:161" ht="17.25" customHeight="1" x14ac:dyDescent="0.15">
      <c r="A207" s="1170" t="s">
        <v>482</v>
      </c>
      <c r="B207" s="1218" t="s">
        <v>23</v>
      </c>
      <c r="C207" s="1219" t="s">
        <v>240</v>
      </c>
      <c r="D207" s="1220">
        <f>D206/D205</f>
        <v>223.45735829870608</v>
      </c>
      <c r="E207" s="1221">
        <v>205</v>
      </c>
      <c r="F207" s="1222">
        <v>169</v>
      </c>
      <c r="G207" s="1222">
        <v>236</v>
      </c>
      <c r="H207" s="1222">
        <v>219</v>
      </c>
      <c r="I207" s="1222">
        <v>154</v>
      </c>
      <c r="J207" s="1223">
        <v>250</v>
      </c>
      <c r="K207" s="1222">
        <v>269</v>
      </c>
      <c r="L207" s="1222">
        <v>305</v>
      </c>
      <c r="M207" s="1222">
        <v>266</v>
      </c>
      <c r="N207" s="1222">
        <v>223</v>
      </c>
      <c r="O207" s="1222">
        <v>231</v>
      </c>
      <c r="P207" s="1224">
        <v>407</v>
      </c>
      <c r="S207" s="55"/>
      <c r="T207" s="825"/>
      <c r="U207" s="767"/>
      <c r="V207" s="767"/>
      <c r="W207" s="252"/>
      <c r="X207" s="767"/>
      <c r="Y207" s="787"/>
      <c r="Z207" s="1575"/>
      <c r="AA207" s="1575"/>
      <c r="AB207" s="1575"/>
      <c r="AC207" s="1575"/>
      <c r="AD207" s="1575"/>
      <c r="AE207" s="787"/>
      <c r="AF207" s="1292"/>
      <c r="AG207" s="1176"/>
      <c r="AH207" s="1179"/>
      <c r="AI207" s="1179"/>
      <c r="AJ207" s="1179"/>
      <c r="AK207" s="1292"/>
      <c r="AL207" s="1179"/>
      <c r="AM207" s="1179"/>
      <c r="AN207" s="1179"/>
      <c r="AO207" s="1179"/>
      <c r="AP207" s="1178"/>
      <c r="AQ207" s="1292"/>
      <c r="AR207" s="1179"/>
      <c r="AS207" s="1176"/>
      <c r="AT207" s="1176"/>
      <c r="AU207" s="1176"/>
      <c r="AV207" s="1176"/>
      <c r="AW207" s="1176"/>
      <c r="AX207" s="1285"/>
      <c r="AY207" s="1179"/>
      <c r="AZ207" s="1179"/>
      <c r="BA207" s="1179"/>
      <c r="BB207" s="1292"/>
      <c r="BC207" s="1179"/>
      <c r="BD207" s="1285"/>
      <c r="BE207" s="1285"/>
      <c r="BF207" s="1285"/>
      <c r="BG207" s="1285"/>
      <c r="BH207" s="1285"/>
      <c r="BI207" s="1285"/>
      <c r="BJ207" s="1179"/>
      <c r="BK207" s="1176"/>
      <c r="BL207" s="1176"/>
      <c r="BM207" s="1176"/>
      <c r="BN207" s="1176"/>
      <c r="BO207" s="1176"/>
      <c r="BP207" s="1179"/>
      <c r="BQ207" s="1285"/>
      <c r="BR207" s="1285"/>
      <c r="BS207" s="1285"/>
      <c r="BT207" s="1179"/>
      <c r="BU207" s="1285"/>
      <c r="BV207" s="1179"/>
      <c r="BW207" s="1285"/>
      <c r="BX207" s="1285"/>
      <c r="BY207" s="1285"/>
      <c r="BZ207" s="1285"/>
      <c r="CA207" s="1285"/>
      <c r="CB207" s="1179"/>
      <c r="CC207" s="1285"/>
      <c r="CD207" s="1285"/>
      <c r="CE207" s="1285"/>
      <c r="CF207" s="1292"/>
      <c r="CG207" s="1179"/>
      <c r="CH207" s="1179"/>
      <c r="CI207" s="1174"/>
      <c r="CJ207" s="1174"/>
      <c r="CK207" s="1174"/>
      <c r="CL207" s="1295"/>
      <c r="CM207" s="1174"/>
      <c r="CN207" s="1174"/>
      <c r="CO207" s="1174"/>
      <c r="CP207" s="1174"/>
      <c r="CQ207" s="1174"/>
      <c r="CR207" s="1295"/>
      <c r="CS207" s="1174"/>
      <c r="CT207" s="1174"/>
      <c r="CU207" s="1176"/>
      <c r="CV207" s="1176"/>
      <c r="CW207" s="1176"/>
      <c r="CX207" s="1176"/>
      <c r="CY207" s="1176"/>
      <c r="CZ207" s="1179"/>
      <c r="DA207" s="1292"/>
      <c r="DB207" s="1292"/>
      <c r="DC207" s="293"/>
      <c r="DD207" s="1293"/>
      <c r="DE207" s="1287"/>
      <c r="DF207" s="1292"/>
      <c r="DG207" s="1176"/>
      <c r="DH207" s="1176"/>
      <c r="DI207" s="1176"/>
      <c r="DJ207" s="1176"/>
      <c r="DK207" s="1176"/>
      <c r="DL207" s="1179"/>
      <c r="DM207" s="1285"/>
      <c r="DN207" s="1285"/>
      <c r="DO207" s="1285"/>
      <c r="DP207" s="1285"/>
      <c r="DQ207" s="1285"/>
      <c r="DR207" s="1179"/>
      <c r="DS207" s="1286"/>
      <c r="DT207" s="1177"/>
      <c r="DU207" s="1286"/>
      <c r="DV207" s="1286"/>
      <c r="DW207" s="1286"/>
      <c r="DX207" s="1285"/>
      <c r="DY207" s="1286"/>
      <c r="DZ207" s="1177"/>
      <c r="EA207" s="1300"/>
      <c r="EB207" s="1300"/>
      <c r="EC207" s="1300"/>
      <c r="ED207" s="1292"/>
      <c r="EE207" s="1180"/>
      <c r="EJ207" s="1174"/>
      <c r="EK207" s="1174"/>
      <c r="EL207" s="1284"/>
      <c r="EM207" s="1290"/>
      <c r="EN207" s="1290"/>
      <c r="EO207" s="1290"/>
      <c r="EP207" s="1291"/>
      <c r="EQ207" s="1289"/>
      <c r="ER207" s="1289"/>
      <c r="ES207" s="1289"/>
      <c r="ET207" s="1171"/>
      <c r="FD207" s="1290"/>
      <c r="FE207" s="1290"/>
    </row>
    <row r="208" spans="1:161" ht="17.25" customHeight="1" x14ac:dyDescent="0.15">
      <c r="A208" s="1170" t="s">
        <v>483</v>
      </c>
      <c r="B208" s="1225" t="s">
        <v>24</v>
      </c>
      <c r="C208" s="1226" t="s">
        <v>239</v>
      </c>
      <c r="D208" s="1212">
        <f>SUM(E208:P208)</f>
        <v>2632.7150000000001</v>
      </c>
      <c r="E208" s="1213">
        <v>130.518</v>
      </c>
      <c r="F208" s="1214">
        <v>200.71700000000001</v>
      </c>
      <c r="G208" s="1214">
        <v>369.75900000000001</v>
      </c>
      <c r="H208" s="1214">
        <v>421.839</v>
      </c>
      <c r="I208" s="1214">
        <v>160.18100000000001</v>
      </c>
      <c r="J208" s="1215">
        <v>7.335</v>
      </c>
      <c r="K208" s="1216">
        <v>3.5999999999999997E-2</v>
      </c>
      <c r="L208" s="1214">
        <v>0.2</v>
      </c>
      <c r="M208" s="1214">
        <v>11.587999999999999</v>
      </c>
      <c r="N208" s="1214">
        <v>419.98099999999999</v>
      </c>
      <c r="O208" s="1214">
        <v>632.98500000000001</v>
      </c>
      <c r="P208" s="1217">
        <v>277.57600000000002</v>
      </c>
      <c r="S208" s="55"/>
      <c r="U208" s="767"/>
      <c r="V208" s="767"/>
      <c r="W208" s="252"/>
      <c r="X208" s="767"/>
      <c r="Z208" s="1577"/>
      <c r="AA208" s="1577"/>
      <c r="AB208" s="1577"/>
      <c r="AC208" s="1575"/>
      <c r="AD208" s="1575"/>
      <c r="AG208" s="1176"/>
      <c r="AH208" s="1179"/>
      <c r="AI208" s="1179"/>
      <c r="AJ208" s="1292"/>
      <c r="AK208" s="1179"/>
      <c r="AL208" s="1292"/>
      <c r="AM208" s="1179"/>
      <c r="AN208" s="1179"/>
      <c r="AO208" s="1179"/>
      <c r="AP208" s="1179"/>
      <c r="AQ208" s="1179"/>
      <c r="AR208" s="1292"/>
      <c r="AS208" s="1176"/>
      <c r="AT208" s="1176"/>
      <c r="AU208" s="1176"/>
      <c r="AV208" s="1176"/>
      <c r="AW208" s="1176"/>
      <c r="AX208" s="1179"/>
      <c r="AY208" s="1179"/>
      <c r="AZ208" s="1179"/>
      <c r="BA208" s="1179"/>
      <c r="BB208" s="1292"/>
      <c r="BC208" s="1179"/>
      <c r="BD208" s="1179"/>
      <c r="BE208" s="1176"/>
      <c r="BF208" s="1176"/>
      <c r="BG208" s="1176"/>
      <c r="BH208" s="1176"/>
      <c r="BI208" s="1176"/>
      <c r="BJ208" s="1292"/>
      <c r="BK208" s="1176"/>
      <c r="BL208" s="1176"/>
      <c r="BM208" s="1176"/>
      <c r="BN208" s="1176"/>
      <c r="BO208" s="1176"/>
      <c r="BP208" s="1292"/>
      <c r="BQ208" s="1176"/>
      <c r="BR208" s="1177"/>
      <c r="BS208" s="1178"/>
      <c r="BT208" s="1179"/>
      <c r="BU208" s="1179"/>
      <c r="BV208" s="1180"/>
      <c r="BW208" s="1176"/>
      <c r="BX208" s="1176"/>
      <c r="BY208" s="1176"/>
      <c r="BZ208" s="1176"/>
      <c r="CA208" s="1176"/>
      <c r="CB208" s="1292"/>
      <c r="CC208" s="1292"/>
      <c r="CD208" s="1292"/>
      <c r="CE208" s="1292"/>
      <c r="CF208" s="1179"/>
      <c r="CG208" s="1292"/>
      <c r="CH208" s="1292"/>
      <c r="CI208" s="1290"/>
      <c r="CJ208" s="1290"/>
      <c r="CK208" s="1290"/>
      <c r="CL208" s="1290"/>
      <c r="CM208" s="1290"/>
      <c r="CN208" s="1295"/>
      <c r="CO208" s="1295"/>
      <c r="CP208" s="1295"/>
      <c r="CQ208" s="1303"/>
      <c r="CR208" s="1174"/>
      <c r="CS208" s="1174"/>
      <c r="CT208" s="1295"/>
      <c r="CU208" s="1292"/>
      <c r="CV208" s="1292"/>
      <c r="CW208" s="293"/>
      <c r="CX208" s="1293"/>
      <c r="CY208" s="1293"/>
      <c r="CZ208" s="1179"/>
      <c r="DA208" s="1285"/>
      <c r="DB208" s="1285"/>
      <c r="DC208" s="1178"/>
      <c r="DD208" s="1178"/>
      <c r="DE208" s="1178"/>
      <c r="DF208" s="1179"/>
      <c r="DG208" s="1176"/>
      <c r="DH208" s="1176"/>
      <c r="DI208" s="1176"/>
      <c r="DJ208" s="1176"/>
      <c r="DK208" s="1176"/>
      <c r="DL208" s="1292"/>
      <c r="DM208" s="1286"/>
      <c r="DN208" s="1177"/>
      <c r="DO208" s="1286"/>
      <c r="DP208" s="1285"/>
      <c r="DQ208" s="1285"/>
      <c r="DR208" s="1292"/>
      <c r="DS208" s="1286"/>
      <c r="DT208" s="1177"/>
      <c r="DU208" s="1286"/>
      <c r="DV208" s="1286"/>
      <c r="DW208" s="1286"/>
      <c r="DX208" s="1297"/>
      <c r="DY208" s="1286"/>
      <c r="DZ208" s="1177"/>
      <c r="EA208" s="1300"/>
      <c r="EB208" s="1300"/>
      <c r="EC208" s="1300"/>
      <c r="ED208" s="1179"/>
      <c r="EE208" s="1180"/>
      <c r="EJ208" s="1298"/>
      <c r="EK208" s="1289"/>
      <c r="EL208" s="1284"/>
      <c r="EM208" s="1290"/>
      <c r="EN208" s="1290"/>
      <c r="EO208" s="1290"/>
      <c r="EP208" s="1291"/>
      <c r="EQ208" s="1289"/>
      <c r="ER208" s="1289"/>
      <c r="ES208" s="1171"/>
      <c r="ET208" s="1289"/>
      <c r="FC208" s="1290"/>
      <c r="FD208" s="1290"/>
      <c r="FE208" s="1290"/>
    </row>
    <row r="209" spans="1:161" ht="17.25" customHeight="1" x14ac:dyDescent="0.15">
      <c r="A209" s="1170" t="s">
        <v>484</v>
      </c>
      <c r="B209" s="1210" t="s">
        <v>24</v>
      </c>
      <c r="C209" s="1211" t="s">
        <v>15</v>
      </c>
      <c r="D209" s="1212">
        <f>SUM(E209:P209)</f>
        <v>1019408.5629999998</v>
      </c>
      <c r="E209" s="1213">
        <v>35321.641000000003</v>
      </c>
      <c r="F209" s="1214">
        <v>57726.065000000002</v>
      </c>
      <c r="G209" s="1214">
        <v>131289.97200000001</v>
      </c>
      <c r="H209" s="1214">
        <v>200726.83100000001</v>
      </c>
      <c r="I209" s="1214">
        <v>33417.995000000003</v>
      </c>
      <c r="J209" s="1215">
        <v>1120.4839999999999</v>
      </c>
      <c r="K209" s="1216">
        <v>14.795999999999999</v>
      </c>
      <c r="L209" s="1214">
        <v>91.691999999999993</v>
      </c>
      <c r="M209" s="1214">
        <v>43068.877999999997</v>
      </c>
      <c r="N209" s="1214">
        <v>162019.72899999999</v>
      </c>
      <c r="O209" s="1214">
        <v>213664.65299999999</v>
      </c>
      <c r="P209" s="1217">
        <v>140945.82699999999</v>
      </c>
      <c r="S209" s="55"/>
      <c r="U209" s="767"/>
      <c r="V209" s="767"/>
      <c r="W209" s="767"/>
      <c r="X209" s="767"/>
      <c r="Z209" s="1577"/>
      <c r="AA209" s="1577"/>
      <c r="AB209" s="1577"/>
      <c r="AC209" s="1577"/>
      <c r="AD209" s="1575"/>
      <c r="AG209" s="1176"/>
      <c r="AH209" s="1179"/>
      <c r="AI209" s="1179"/>
      <c r="AJ209" s="1179"/>
      <c r="AK209" s="1285"/>
      <c r="AL209" s="1179"/>
      <c r="AM209" s="1285"/>
      <c r="AN209" s="1285"/>
      <c r="AO209" s="1285"/>
      <c r="AP209" s="1179"/>
      <c r="AQ209" s="1179"/>
      <c r="AR209" s="1179"/>
      <c r="AS209" s="1179"/>
      <c r="AT209" s="1179"/>
      <c r="AU209" s="1179"/>
      <c r="AV209" s="1179"/>
      <c r="AW209" s="1285"/>
      <c r="AX209" s="1179"/>
      <c r="AY209" s="1179"/>
      <c r="AZ209" s="1179"/>
      <c r="BA209" s="1179"/>
      <c r="BB209" s="1292"/>
      <c r="BC209" s="1179"/>
      <c r="BD209" s="1179"/>
      <c r="BE209" s="1176"/>
      <c r="BF209" s="1176"/>
      <c r="BG209" s="1176"/>
      <c r="BH209" s="1176"/>
      <c r="BI209" s="1176"/>
      <c r="BJ209" s="1179"/>
      <c r="BK209" s="1176"/>
      <c r="BL209" s="1176"/>
      <c r="BM209" s="1176"/>
      <c r="BN209" s="1176"/>
      <c r="BO209" s="1176"/>
      <c r="BP209" s="1179"/>
      <c r="BQ209" s="1179"/>
      <c r="BR209" s="1179"/>
      <c r="BS209" s="1179"/>
      <c r="BT209" s="1285"/>
      <c r="BU209" s="1179"/>
      <c r="BV209" s="1179"/>
      <c r="BW209" s="1176"/>
      <c r="BX209" s="1176"/>
      <c r="BY209" s="1176"/>
      <c r="BZ209" s="1176"/>
      <c r="CA209" s="1176"/>
      <c r="CB209" s="1179"/>
      <c r="CC209" s="1285"/>
      <c r="CD209" s="1285"/>
      <c r="CE209" s="1178"/>
      <c r="CF209" s="1285"/>
      <c r="CG209" s="1179"/>
      <c r="CH209" s="1179"/>
      <c r="CI209" s="1174"/>
      <c r="CJ209" s="1174"/>
      <c r="CK209" s="1174"/>
      <c r="CL209" s="1295"/>
      <c r="CM209" s="1295"/>
      <c r="CN209" s="1174"/>
      <c r="CO209" s="1290"/>
      <c r="CP209" s="1290"/>
      <c r="CQ209" s="1290"/>
      <c r="CR209" s="1290"/>
      <c r="CS209" s="1290"/>
      <c r="CT209" s="1174"/>
      <c r="CU209" s="1292"/>
      <c r="CV209" s="1292"/>
      <c r="CW209" s="1292"/>
      <c r="CX209" s="1179"/>
      <c r="CY209" s="1293"/>
      <c r="CZ209" s="1179"/>
      <c r="DA209" s="1292"/>
      <c r="DB209" s="1292"/>
      <c r="DC209" s="293"/>
      <c r="DD209" s="293"/>
      <c r="DE209" s="1293"/>
      <c r="DF209" s="1179"/>
      <c r="DG209" s="1286"/>
      <c r="DH209" s="1177"/>
      <c r="DI209" s="1286"/>
      <c r="DJ209" s="1292"/>
      <c r="DK209" s="1285"/>
      <c r="DL209" s="1179"/>
      <c r="DM209" s="1176"/>
      <c r="DN209" s="1176"/>
      <c r="DO209" s="1176"/>
      <c r="DP209" s="1176"/>
      <c r="DQ209" s="1176"/>
      <c r="DR209" s="1179"/>
      <c r="DS209" s="1176"/>
      <c r="DT209" s="1176"/>
      <c r="DU209" s="1176"/>
      <c r="DV209" s="1176"/>
      <c r="DW209" s="1176"/>
      <c r="DX209" s="1285"/>
      <c r="DY209" s="1286"/>
      <c r="DZ209" s="1177"/>
      <c r="EA209" s="1300"/>
      <c r="EB209" s="1300"/>
      <c r="EC209" s="1300"/>
      <c r="ED209" s="1179"/>
      <c r="EE209" s="1180"/>
      <c r="EJ209" s="1174"/>
      <c r="EK209" s="1174"/>
      <c r="EP209" s="1291"/>
      <c r="EQ209" s="1289"/>
      <c r="ER209" s="1289"/>
      <c r="ES209" s="1171"/>
      <c r="ET209" s="1171"/>
      <c r="EZ209" s="1290"/>
      <c r="FA209" s="1290"/>
      <c r="FB209" s="1290"/>
      <c r="FC209" s="1290"/>
    </row>
    <row r="210" spans="1:161" ht="17.25" customHeight="1" x14ac:dyDescent="0.15">
      <c r="A210" s="1170" t="s">
        <v>485</v>
      </c>
      <c r="B210" s="1218" t="s">
        <v>24</v>
      </c>
      <c r="C210" s="1219" t="s">
        <v>240</v>
      </c>
      <c r="D210" s="1220">
        <f>D209/D208</f>
        <v>387.2080962048683</v>
      </c>
      <c r="E210" s="1221">
        <v>271</v>
      </c>
      <c r="F210" s="1222">
        <v>288</v>
      </c>
      <c r="G210" s="1222">
        <v>355</v>
      </c>
      <c r="H210" s="1222">
        <v>476</v>
      </c>
      <c r="I210" s="1222">
        <v>209</v>
      </c>
      <c r="J210" s="1223">
        <v>153</v>
      </c>
      <c r="K210" s="1222">
        <v>411</v>
      </c>
      <c r="L210" s="1222">
        <v>458</v>
      </c>
      <c r="M210" s="1222">
        <v>372</v>
      </c>
      <c r="N210" s="1222">
        <v>386</v>
      </c>
      <c r="O210" s="1222">
        <v>338</v>
      </c>
      <c r="P210" s="1224">
        <v>508</v>
      </c>
      <c r="S210" s="55"/>
      <c r="T210" s="825"/>
      <c r="U210" s="767"/>
      <c r="V210" s="767"/>
      <c r="W210" s="767"/>
      <c r="X210" s="748"/>
      <c r="Y210" s="787"/>
      <c r="Z210" s="1576"/>
      <c r="AA210" s="1576"/>
      <c r="AB210" s="1576"/>
      <c r="AC210" s="1577"/>
      <c r="AD210" s="1577"/>
      <c r="AE210" s="787"/>
      <c r="AF210" s="1292"/>
      <c r="AG210" s="1292"/>
      <c r="AH210" s="1285"/>
      <c r="AI210" s="1292"/>
      <c r="AJ210" s="1178"/>
      <c r="AK210" s="1179"/>
      <c r="AL210" s="1179"/>
      <c r="AM210" s="1292"/>
      <c r="AN210" s="1292"/>
      <c r="AO210" s="1292"/>
      <c r="AP210" s="1178"/>
      <c r="AQ210" s="1292"/>
      <c r="AR210" s="1179"/>
      <c r="AS210" s="1179"/>
      <c r="AT210" s="1179"/>
      <c r="AU210" s="1179"/>
      <c r="AV210" s="1179"/>
      <c r="AW210" s="1179"/>
      <c r="AX210" s="1292"/>
      <c r="AY210" s="1179"/>
      <c r="AZ210" s="1179"/>
      <c r="BA210" s="1179"/>
      <c r="BB210" s="1292"/>
      <c r="BC210" s="1179"/>
      <c r="BD210" s="1292"/>
      <c r="BE210" s="1179"/>
      <c r="BF210" s="1179"/>
      <c r="BG210" s="1179"/>
      <c r="BH210" s="1179"/>
      <c r="BI210" s="1248"/>
      <c r="BJ210" s="1179"/>
      <c r="BK210" s="1176"/>
      <c r="BL210" s="1176"/>
      <c r="BM210" s="1176"/>
      <c r="BN210" s="1176"/>
      <c r="BO210" s="1176"/>
      <c r="BP210" s="1179"/>
      <c r="BQ210" s="1179"/>
      <c r="BR210" s="1179"/>
      <c r="BS210" s="1179"/>
      <c r="BT210" s="1179"/>
      <c r="BU210" s="1292"/>
      <c r="BV210" s="1179"/>
      <c r="BW210" s="1179"/>
      <c r="BX210" s="1179"/>
      <c r="BY210" s="1179"/>
      <c r="BZ210" s="1285"/>
      <c r="CA210" s="1179"/>
      <c r="CB210" s="1179"/>
      <c r="CC210" s="1179"/>
      <c r="CD210" s="1179"/>
      <c r="CE210" s="1179"/>
      <c r="CF210" s="1292"/>
      <c r="CG210" s="1292"/>
      <c r="CH210" s="1179"/>
      <c r="CI210" s="1290"/>
      <c r="CJ210" s="1290"/>
      <c r="CK210" s="1290"/>
      <c r="CL210" s="1290"/>
      <c r="CM210" s="1290"/>
      <c r="CN210" s="1174"/>
      <c r="CO210" s="1174"/>
      <c r="CP210" s="1174"/>
      <c r="CQ210" s="1174"/>
      <c r="CR210" s="1171"/>
      <c r="CS210" s="1295"/>
      <c r="CT210" s="1174"/>
      <c r="CU210" s="1292"/>
      <c r="CV210" s="1292"/>
      <c r="CW210" s="1292"/>
      <c r="CX210" s="1179"/>
      <c r="CY210" s="1293"/>
      <c r="CZ210" s="1179"/>
      <c r="DA210" s="1292"/>
      <c r="DB210" s="1292"/>
      <c r="DC210" s="293"/>
      <c r="DD210" s="1178"/>
      <c r="DE210" s="1293"/>
      <c r="DF210" s="1292"/>
      <c r="DG210" s="1286"/>
      <c r="DH210" s="1177"/>
      <c r="DI210" s="1286"/>
      <c r="DJ210" s="1292"/>
      <c r="DK210" s="1179"/>
      <c r="DL210" s="1179"/>
      <c r="DM210" s="1176"/>
      <c r="DN210" s="1176"/>
      <c r="DO210" s="1176"/>
      <c r="DP210" s="1176"/>
      <c r="DQ210" s="1176"/>
      <c r="DR210" s="1179"/>
      <c r="DS210" s="1176"/>
      <c r="DT210" s="1176"/>
      <c r="DU210" s="1176"/>
      <c r="DV210" s="1176"/>
      <c r="DW210" s="1176"/>
      <c r="DX210" s="1285"/>
      <c r="DY210" s="1286"/>
      <c r="DZ210" s="1177"/>
      <c r="EA210" s="1300"/>
      <c r="EB210" s="1300"/>
      <c r="EC210" s="1300"/>
      <c r="ED210" s="1292"/>
      <c r="EE210" s="1180"/>
      <c r="EJ210" s="1174"/>
      <c r="EK210" s="1174"/>
      <c r="EP210" s="1294"/>
      <c r="EQ210" s="1289"/>
      <c r="ER210" s="1289"/>
      <c r="ES210" s="1171"/>
      <c r="ET210" s="1171"/>
      <c r="EU210" s="1284"/>
      <c r="EV210" s="1290"/>
      <c r="EW210" s="1290"/>
      <c r="EX210" s="1290"/>
      <c r="EY210" s="1291"/>
      <c r="FC210" s="1290"/>
    </row>
    <row r="211" spans="1:161" ht="17.25" customHeight="1" x14ac:dyDescent="0.15">
      <c r="A211" s="1170" t="s">
        <v>486</v>
      </c>
      <c r="B211" s="1225" t="s">
        <v>25</v>
      </c>
      <c r="C211" s="1226" t="s">
        <v>239</v>
      </c>
      <c r="D211" s="1212">
        <f>SUM(E211:P211)</f>
        <v>1486.0450000000001</v>
      </c>
      <c r="E211" s="1213">
        <v>106.102</v>
      </c>
      <c r="F211" s="1214">
        <v>117.967</v>
      </c>
      <c r="G211" s="1214">
        <v>177.81700000000001</v>
      </c>
      <c r="H211" s="1214">
        <v>195.119</v>
      </c>
      <c r="I211" s="1214">
        <v>91.152000000000001</v>
      </c>
      <c r="J211" s="1215">
        <v>1.504</v>
      </c>
      <c r="K211" s="1216">
        <v>0</v>
      </c>
      <c r="L211" s="1214">
        <v>0.1</v>
      </c>
      <c r="M211" s="1214">
        <v>31.600999999999999</v>
      </c>
      <c r="N211" s="1214">
        <v>255.84800000000001</v>
      </c>
      <c r="O211" s="1214">
        <v>303.59800000000001</v>
      </c>
      <c r="P211" s="1217">
        <v>205.23699999999999</v>
      </c>
      <c r="S211" s="55"/>
      <c r="U211" s="252"/>
      <c r="V211" s="252"/>
      <c r="W211" s="767"/>
      <c r="X211" s="748"/>
      <c r="Z211" s="1577"/>
      <c r="AA211" s="1577"/>
      <c r="AB211" s="1577"/>
      <c r="AC211" s="1576"/>
      <c r="AD211" s="1577"/>
      <c r="AG211" s="1292"/>
      <c r="AH211" s="1292"/>
      <c r="AI211" s="1179"/>
      <c r="AJ211" s="1179"/>
      <c r="AK211" s="1292"/>
      <c r="AL211" s="1292"/>
      <c r="AM211" s="1179"/>
      <c r="AN211" s="1179"/>
      <c r="AO211" s="1179"/>
      <c r="AP211" s="1248"/>
      <c r="AQ211" s="1248"/>
      <c r="AR211" s="1292"/>
      <c r="AS211" s="1179"/>
      <c r="AT211" s="1179"/>
      <c r="AU211" s="1179"/>
      <c r="AV211" s="1179"/>
      <c r="AW211" s="1179"/>
      <c r="AX211" s="1179"/>
      <c r="AY211" s="1179"/>
      <c r="AZ211" s="1179"/>
      <c r="BA211" s="1179"/>
      <c r="BB211" s="1292"/>
      <c r="BC211" s="1179"/>
      <c r="BD211" s="1179"/>
      <c r="BE211" s="1285"/>
      <c r="BF211" s="1285"/>
      <c r="BG211" s="1285"/>
      <c r="BH211" s="1179"/>
      <c r="BI211" s="1248"/>
      <c r="BJ211" s="1292"/>
      <c r="BK211" s="1176"/>
      <c r="BL211" s="1176"/>
      <c r="BM211" s="1176"/>
      <c r="BN211" s="1176"/>
      <c r="BO211" s="1176"/>
      <c r="BP211" s="1292"/>
      <c r="BQ211" s="1179"/>
      <c r="BR211" s="1179"/>
      <c r="BS211" s="1179"/>
      <c r="BT211" s="1248"/>
      <c r="BU211" s="1292"/>
      <c r="BV211" s="1292"/>
      <c r="BW211" s="1179"/>
      <c r="BX211" s="1179"/>
      <c r="BY211" s="1179"/>
      <c r="BZ211" s="1285"/>
      <c r="CA211" s="1179"/>
      <c r="CB211" s="1292"/>
      <c r="CC211" s="1292"/>
      <c r="CD211" s="1292"/>
      <c r="CE211" s="1292"/>
      <c r="CF211" s="1179"/>
      <c r="CG211" s="1179"/>
      <c r="CH211" s="1292"/>
      <c r="CI211" s="1295"/>
      <c r="CJ211" s="1295"/>
      <c r="CK211" s="1295"/>
      <c r="CL211" s="1174"/>
      <c r="CM211" s="1171"/>
      <c r="CN211" s="1295"/>
      <c r="CO211" s="1290"/>
      <c r="CP211" s="1290"/>
      <c r="CQ211" s="1290"/>
      <c r="CR211" s="1295"/>
      <c r="CS211" s="1174"/>
      <c r="CT211" s="1295"/>
      <c r="CU211" s="1176"/>
      <c r="CV211" s="1176"/>
      <c r="CW211" s="1176"/>
      <c r="CX211" s="1293"/>
      <c r="CY211" s="1178"/>
      <c r="CZ211" s="1292"/>
      <c r="DA211" s="1292"/>
      <c r="DB211" s="1292"/>
      <c r="DC211" s="293"/>
      <c r="DD211" s="1293"/>
      <c r="DE211" s="1293"/>
      <c r="DF211" s="1179"/>
      <c r="DG211" s="1179"/>
      <c r="DH211" s="1179"/>
      <c r="DI211" s="1179"/>
      <c r="DJ211" s="1292"/>
      <c r="DK211" s="1179"/>
      <c r="DL211" s="1292"/>
      <c r="DM211" s="1286"/>
      <c r="DN211" s="1177"/>
      <c r="DO211" s="1286"/>
      <c r="DP211" s="1292"/>
      <c r="DQ211" s="1179"/>
      <c r="DR211" s="1292"/>
      <c r="DS211" s="1286"/>
      <c r="DT211" s="1177"/>
      <c r="DU211" s="1286"/>
      <c r="DV211" s="1286"/>
      <c r="DW211" s="1286"/>
      <c r="DX211" s="1297"/>
      <c r="DY211" s="1286"/>
      <c r="DZ211" s="1177"/>
      <c r="EA211" s="1300"/>
      <c r="EB211" s="1300"/>
      <c r="EC211" s="1300"/>
      <c r="ED211" s="1179"/>
      <c r="EE211" s="1180"/>
      <c r="EJ211" s="1298"/>
      <c r="EK211" s="1289"/>
      <c r="EL211" s="1284"/>
      <c r="EM211" s="1290"/>
      <c r="EN211" s="1290"/>
      <c r="EO211" s="1290"/>
      <c r="EP211" s="1175"/>
      <c r="EQ211" s="1289"/>
      <c r="ER211" s="1289"/>
      <c r="ES211" s="1289"/>
      <c r="ET211" s="1289"/>
      <c r="EU211" s="1284"/>
      <c r="EV211" s="1290"/>
      <c r="EW211" s="1290"/>
      <c r="EX211" s="1290"/>
      <c r="EY211" s="1291"/>
      <c r="EZ211" s="1290"/>
      <c r="FA211" s="1290"/>
      <c r="FB211" s="1290"/>
      <c r="FD211" s="1290"/>
      <c r="FE211" s="1290"/>
    </row>
    <row r="212" spans="1:161" ht="17.25" customHeight="1" x14ac:dyDescent="0.15">
      <c r="A212" s="1170" t="s">
        <v>487</v>
      </c>
      <c r="B212" s="1210" t="s">
        <v>25</v>
      </c>
      <c r="C212" s="1211" t="s">
        <v>15</v>
      </c>
      <c r="D212" s="1212">
        <f>SUM(E212:P212)</f>
        <v>524754.40799999994</v>
      </c>
      <c r="E212" s="1213">
        <v>27676.165000000001</v>
      </c>
      <c r="F212" s="1214">
        <v>28598.518</v>
      </c>
      <c r="G212" s="1214">
        <v>56712.288999999997</v>
      </c>
      <c r="H212" s="1214">
        <v>99550.577000000005</v>
      </c>
      <c r="I212" s="1214">
        <v>19323.348000000002</v>
      </c>
      <c r="J212" s="1215">
        <v>320.40899999999999</v>
      </c>
      <c r="K212" s="1216">
        <v>0</v>
      </c>
      <c r="L212" s="1214">
        <v>4.32</v>
      </c>
      <c r="M212" s="1214">
        <v>11897.55</v>
      </c>
      <c r="N212" s="1214">
        <v>78954.714999999997</v>
      </c>
      <c r="O212" s="1214">
        <v>97512.932000000001</v>
      </c>
      <c r="P212" s="1217">
        <v>104203.58500000001</v>
      </c>
      <c r="S212" s="55"/>
      <c r="U212" s="252"/>
      <c r="V212" s="252"/>
      <c r="W212" s="767"/>
      <c r="X212" s="748"/>
      <c r="Z212" s="1575"/>
      <c r="AA212" s="1575"/>
      <c r="AB212" s="1575"/>
      <c r="AC212" s="1577"/>
      <c r="AD212" s="1576"/>
      <c r="AG212" s="1179"/>
      <c r="AH212" s="1176"/>
      <c r="AI212" s="1292"/>
      <c r="AJ212" s="1285"/>
      <c r="AK212" s="1179"/>
      <c r="AL212" s="1179"/>
      <c r="AM212" s="1179"/>
      <c r="AN212" s="1179"/>
      <c r="AO212" s="1179"/>
      <c r="AP212" s="1179"/>
      <c r="AQ212" s="1179"/>
      <c r="AR212" s="1179"/>
      <c r="AS212" s="1179"/>
      <c r="AT212" s="1179"/>
      <c r="AU212" s="1179"/>
      <c r="AV212" s="1179"/>
      <c r="AW212" s="1179"/>
      <c r="AX212" s="1179"/>
      <c r="AY212" s="1179"/>
      <c r="AZ212" s="1179"/>
      <c r="BA212" s="1179"/>
      <c r="BB212" s="1292"/>
      <c r="BC212" s="1179"/>
      <c r="BD212" s="1179"/>
      <c r="BE212" s="1285"/>
      <c r="BF212" s="1285"/>
      <c r="BG212" s="1285"/>
      <c r="BH212" s="1179"/>
      <c r="BI212" s="1248"/>
      <c r="BJ212" s="1179"/>
      <c r="BK212" s="1176"/>
      <c r="BL212" s="1176"/>
      <c r="BM212" s="1176"/>
      <c r="BN212" s="1176"/>
      <c r="BO212" s="1176"/>
      <c r="BP212" s="1179"/>
      <c r="BQ212" s="1292"/>
      <c r="BR212" s="1292"/>
      <c r="BS212" s="1292"/>
      <c r="BT212" s="1292"/>
      <c r="BU212" s="1179"/>
      <c r="BV212" s="1179"/>
      <c r="BW212" s="1176"/>
      <c r="BX212" s="1176"/>
      <c r="BY212" s="1176"/>
      <c r="BZ212" s="1176"/>
      <c r="CA212" s="1176"/>
      <c r="CB212" s="1179"/>
      <c r="CC212" s="1179"/>
      <c r="CD212" s="1179"/>
      <c r="CE212" s="1179"/>
      <c r="CF212" s="1179"/>
      <c r="CG212" s="1292"/>
      <c r="CH212" s="1179"/>
      <c r="CI212" s="1290"/>
      <c r="CJ212" s="1290"/>
      <c r="CK212" s="1290"/>
      <c r="CL212" s="1295"/>
      <c r="CM212" s="1290"/>
      <c r="CN212" s="1174"/>
      <c r="CO212" s="1284"/>
      <c r="CP212" s="1209"/>
      <c r="CQ212" s="1289"/>
      <c r="CR212" s="1171"/>
      <c r="CS212" s="1174"/>
      <c r="CT212" s="1174"/>
      <c r="CU212" s="1179"/>
      <c r="CV212" s="1179"/>
      <c r="CW212" s="1179"/>
      <c r="CX212" s="1293"/>
      <c r="CY212" s="1285"/>
      <c r="CZ212" s="1179"/>
      <c r="DA212" s="1179"/>
      <c r="DB212" s="1179"/>
      <c r="DC212" s="1293"/>
      <c r="DD212" s="1178"/>
      <c r="DE212" s="1178"/>
      <c r="DF212" s="1179"/>
      <c r="DG212" s="1179"/>
      <c r="DH212" s="1179"/>
      <c r="DI212" s="1179"/>
      <c r="DJ212" s="1286"/>
      <c r="DK212" s="1179"/>
      <c r="DL212" s="1179"/>
      <c r="DM212" s="1179"/>
      <c r="DN212" s="1179"/>
      <c r="DO212" s="1179"/>
      <c r="DP212" s="1286"/>
      <c r="DQ212" s="1292"/>
      <c r="DR212" s="1179"/>
      <c r="DS212" s="1286"/>
      <c r="DT212" s="1177"/>
      <c r="DU212" s="1286"/>
      <c r="DV212" s="1286"/>
      <c r="DW212" s="1286"/>
      <c r="DX212" s="1285"/>
      <c r="DY212" s="1286"/>
      <c r="DZ212" s="1177"/>
      <c r="EA212" s="1300"/>
      <c r="EB212" s="1300"/>
      <c r="EC212" s="1300"/>
      <c r="ED212" s="1179"/>
      <c r="EE212" s="1180"/>
      <c r="EJ212" s="1174"/>
      <c r="EK212" s="1174"/>
      <c r="EL212" s="1284"/>
      <c r="EM212" s="1290"/>
      <c r="EN212" s="1290"/>
      <c r="EO212" s="1290"/>
      <c r="EP212" s="1291"/>
      <c r="EQ212" s="1289"/>
      <c r="ER212" s="1289"/>
      <c r="ES212" s="1289"/>
      <c r="ET212" s="1171"/>
      <c r="EU212" s="1284"/>
      <c r="EV212" s="1290"/>
      <c r="EW212" s="1290"/>
      <c r="EX212" s="1290"/>
      <c r="EY212" s="1291"/>
      <c r="FD212" s="1290"/>
      <c r="FE212" s="1290"/>
    </row>
    <row r="213" spans="1:161" ht="17.25" customHeight="1" x14ac:dyDescent="0.15">
      <c r="A213" s="1170" t="s">
        <v>488</v>
      </c>
      <c r="B213" s="1218" t="s">
        <v>25</v>
      </c>
      <c r="C213" s="1219" t="s">
        <v>240</v>
      </c>
      <c r="D213" s="1220">
        <f>D212/D211</f>
        <v>353.12147882466542</v>
      </c>
      <c r="E213" s="1221">
        <v>261</v>
      </c>
      <c r="F213" s="1222">
        <v>242</v>
      </c>
      <c r="G213" s="1222">
        <v>319</v>
      </c>
      <c r="H213" s="1222">
        <v>510</v>
      </c>
      <c r="I213" s="1222">
        <v>212</v>
      </c>
      <c r="J213" s="1223">
        <v>213</v>
      </c>
      <c r="K213" s="1222">
        <v>0</v>
      </c>
      <c r="L213" s="1222">
        <v>43</v>
      </c>
      <c r="M213" s="1222">
        <v>376</v>
      </c>
      <c r="N213" s="1222">
        <v>309</v>
      </c>
      <c r="O213" s="1222">
        <v>321</v>
      </c>
      <c r="P213" s="1224">
        <v>508</v>
      </c>
      <c r="S213" s="55"/>
      <c r="T213" s="825"/>
      <c r="U213" s="252"/>
      <c r="V213" s="252"/>
      <c r="W213" s="252"/>
      <c r="X213" s="767"/>
      <c r="Y213" s="787"/>
      <c r="Z213" s="1576"/>
      <c r="AA213" s="1576"/>
      <c r="AB213" s="1576"/>
      <c r="AC213" s="1575"/>
      <c r="AD213" s="1577"/>
      <c r="AE213" s="787"/>
      <c r="AF213" s="1292"/>
      <c r="AG213" s="1179"/>
      <c r="AH213" s="1285"/>
      <c r="AI213" s="1292"/>
      <c r="AJ213" s="1179"/>
      <c r="AK213" s="1248"/>
      <c r="AL213" s="1179"/>
      <c r="AM213" s="1292"/>
      <c r="AN213" s="1292"/>
      <c r="AO213" s="1292"/>
      <c r="AP213" s="1178"/>
      <c r="AQ213" s="1178"/>
      <c r="AR213" s="1179"/>
      <c r="AS213" s="1179"/>
      <c r="AT213" s="1179"/>
      <c r="AU213" s="1179"/>
      <c r="AV213" s="1179"/>
      <c r="AW213" s="1179"/>
      <c r="AX213" s="1292"/>
      <c r="AY213" s="1179"/>
      <c r="AZ213" s="1179"/>
      <c r="BA213" s="1179"/>
      <c r="BB213" s="1248"/>
      <c r="BC213" s="1179"/>
      <c r="BD213" s="1292"/>
      <c r="BE213" s="1176"/>
      <c r="BF213" s="1176"/>
      <c r="BG213" s="1176"/>
      <c r="BH213" s="1176"/>
      <c r="BI213" s="1176"/>
      <c r="BJ213" s="1179"/>
      <c r="BK213" s="1176"/>
      <c r="BL213" s="1176"/>
      <c r="BM213" s="1176"/>
      <c r="BN213" s="1176"/>
      <c r="BO213" s="1176"/>
      <c r="BP213" s="1179"/>
      <c r="BQ213" s="1179"/>
      <c r="BR213" s="1179"/>
      <c r="BS213" s="1179"/>
      <c r="BT213" s="1179"/>
      <c r="BU213" s="1179"/>
      <c r="BV213" s="1179"/>
      <c r="BW213" s="1176"/>
      <c r="BX213" s="1176"/>
      <c r="BY213" s="1176"/>
      <c r="BZ213" s="1176"/>
      <c r="CA213" s="1176"/>
      <c r="CB213" s="1179"/>
      <c r="CC213" s="1285"/>
      <c r="CD213" s="1285"/>
      <c r="CE213" s="1178"/>
      <c r="CF213" s="1285"/>
      <c r="CG213" s="1179"/>
      <c r="CH213" s="1179"/>
      <c r="CI213" s="1174"/>
      <c r="CJ213" s="1174"/>
      <c r="CK213" s="1174"/>
      <c r="CL213" s="1295"/>
      <c r="CM213" s="1295"/>
      <c r="CN213" s="1174"/>
      <c r="CO213" s="1174"/>
      <c r="CP213" s="1174"/>
      <c r="CQ213" s="1174"/>
      <c r="CR213" s="1171"/>
      <c r="CS213" s="1295"/>
      <c r="CT213" s="1174"/>
      <c r="CU213" s="1292"/>
      <c r="CV213" s="1292"/>
      <c r="CW213" s="293"/>
      <c r="CX213" s="1293"/>
      <c r="CY213" s="1293"/>
      <c r="CZ213" s="1179"/>
      <c r="DA213" s="1292"/>
      <c r="DB213" s="1292"/>
      <c r="DC213" s="293"/>
      <c r="DD213" s="1293"/>
      <c r="DE213" s="1293"/>
      <c r="DF213" s="1292"/>
      <c r="DG213" s="1179"/>
      <c r="DH213" s="1179"/>
      <c r="DI213" s="1179"/>
      <c r="DJ213" s="1286"/>
      <c r="DK213" s="1292"/>
      <c r="DL213" s="1179"/>
      <c r="DM213" s="1292"/>
      <c r="DN213" s="1292"/>
      <c r="DO213" s="1292"/>
      <c r="DP213" s="1179"/>
      <c r="DQ213" s="1286"/>
      <c r="DR213" s="1179"/>
      <c r="DS213" s="1286"/>
      <c r="DT213" s="1177"/>
      <c r="DU213" s="1286"/>
      <c r="DV213" s="1286"/>
      <c r="DW213" s="1286"/>
      <c r="DX213" s="1285"/>
      <c r="DY213" s="1286"/>
      <c r="DZ213" s="1177"/>
      <c r="EA213" s="1300"/>
      <c r="EB213" s="1300"/>
      <c r="EC213" s="1300"/>
      <c r="ED213" s="1292"/>
      <c r="EE213" s="1180"/>
      <c r="EJ213" s="1174"/>
      <c r="EK213" s="1174"/>
      <c r="EL213" s="1284"/>
      <c r="EM213" s="1290"/>
      <c r="EN213" s="1290"/>
      <c r="EO213" s="1290"/>
      <c r="EP213" s="1291"/>
      <c r="EQ213" s="1289"/>
      <c r="ER213" s="1289"/>
      <c r="ES213" s="1171"/>
      <c r="ET213" s="1171"/>
      <c r="EU213" s="1284"/>
      <c r="EV213" s="1290"/>
      <c r="EW213" s="1290"/>
      <c r="EX213" s="1290"/>
      <c r="EY213" s="1304"/>
      <c r="FC213" s="1290"/>
      <c r="FD213" s="1290"/>
      <c r="FE213" s="1290"/>
    </row>
    <row r="214" spans="1:161" ht="17.25" customHeight="1" x14ac:dyDescent="0.15">
      <c r="A214" s="1170" t="s">
        <v>489</v>
      </c>
      <c r="B214" s="1689" t="s">
        <v>26</v>
      </c>
      <c r="C214" s="1226" t="s">
        <v>239</v>
      </c>
      <c r="D214" s="1212">
        <f>SUM(E214:P214)</f>
        <v>66955.421000000002</v>
      </c>
      <c r="E214" s="1213">
        <v>10510.414000000001</v>
      </c>
      <c r="F214" s="1214">
        <v>8750.7900000000009</v>
      </c>
      <c r="G214" s="1214">
        <v>4846.1329999999998</v>
      </c>
      <c r="H214" s="1214">
        <v>5231.0789999999997</v>
      </c>
      <c r="I214" s="1214">
        <v>5735.1030000000001</v>
      </c>
      <c r="J214" s="1215">
        <v>1633.0219999999999</v>
      </c>
      <c r="K214" s="1216">
        <v>272.94200000000001</v>
      </c>
      <c r="L214" s="1214">
        <v>45.993000000000002</v>
      </c>
      <c r="M214" s="1214">
        <v>90.495999999999995</v>
      </c>
      <c r="N214" s="1214">
        <v>1075.79</v>
      </c>
      <c r="O214" s="1214">
        <v>13947.273999999999</v>
      </c>
      <c r="P214" s="1217">
        <v>14816.385</v>
      </c>
      <c r="S214" s="55"/>
      <c r="U214" s="767"/>
      <c r="V214" s="767"/>
      <c r="W214" s="252"/>
      <c r="X214" s="252"/>
      <c r="Z214" s="1576"/>
      <c r="AA214" s="1576"/>
      <c r="AB214" s="1576"/>
      <c r="AC214" s="1576"/>
      <c r="AD214" s="1575"/>
      <c r="AG214" s="1176"/>
      <c r="AH214" s="1285"/>
      <c r="AI214" s="1178"/>
      <c r="AJ214" s="1292"/>
      <c r="AK214" s="1178"/>
      <c r="AL214" s="1292"/>
      <c r="AM214" s="1292"/>
      <c r="AN214" s="1292"/>
      <c r="AO214" s="1292"/>
      <c r="AP214" s="1178"/>
      <c r="AQ214" s="1292"/>
      <c r="AR214" s="1292"/>
      <c r="AS214" s="1176"/>
      <c r="AT214" s="1176"/>
      <c r="AU214" s="1176"/>
      <c r="AV214" s="1176"/>
      <c r="AW214" s="1176"/>
      <c r="AX214" s="1179"/>
      <c r="AY214" s="1176"/>
      <c r="AZ214" s="1176"/>
      <c r="BA214" s="1176"/>
      <c r="BB214" s="1176"/>
      <c r="BC214" s="1176"/>
      <c r="BD214" s="1179"/>
      <c r="BE214" s="1176"/>
      <c r="BF214" s="1176"/>
      <c r="BG214" s="1176"/>
      <c r="BH214" s="1176"/>
      <c r="BI214" s="1176"/>
      <c r="BJ214" s="1292"/>
      <c r="BK214" s="1176"/>
      <c r="BL214" s="1176"/>
      <c r="BM214" s="1176"/>
      <c r="BN214" s="1176"/>
      <c r="BO214" s="1176"/>
      <c r="BP214" s="1292"/>
      <c r="BQ214" s="1292"/>
      <c r="BR214" s="1292"/>
      <c r="BS214" s="1292"/>
      <c r="BT214" s="1179"/>
      <c r="BU214" s="1179"/>
      <c r="BV214" s="1292"/>
      <c r="BW214" s="1176"/>
      <c r="BX214" s="1176"/>
      <c r="BY214" s="1176"/>
      <c r="BZ214" s="1176"/>
      <c r="CA214" s="1176"/>
      <c r="CB214" s="1292"/>
      <c r="CC214" s="1292"/>
      <c r="CD214" s="1292"/>
      <c r="CE214" s="1292"/>
      <c r="CF214" s="1179"/>
      <c r="CG214" s="1179"/>
      <c r="CH214" s="1292"/>
      <c r="CI214" s="1174"/>
      <c r="CJ214" s="1174"/>
      <c r="CK214" s="1174"/>
      <c r="CL214" s="1289"/>
      <c r="CM214" s="1295"/>
      <c r="CN214" s="1295"/>
      <c r="CO214" s="1290"/>
      <c r="CP214" s="1290"/>
      <c r="CQ214" s="1289"/>
      <c r="CR214" s="1295"/>
      <c r="CS214" s="1289"/>
      <c r="CT214" s="1295"/>
      <c r="CU214" s="1285"/>
      <c r="CV214" s="1285"/>
      <c r="CW214" s="1178"/>
      <c r="CX214" s="1178"/>
      <c r="CY214" s="1179"/>
      <c r="CZ214" s="1179"/>
      <c r="DA214" s="1179"/>
      <c r="DB214" s="1179"/>
      <c r="DC214" s="1293"/>
      <c r="DD214" s="1178"/>
      <c r="DE214" s="1293"/>
      <c r="DF214" s="1179"/>
      <c r="DG214" s="1176"/>
      <c r="DH214" s="1176"/>
      <c r="DI214" s="1176"/>
      <c r="DJ214" s="1176"/>
      <c r="DK214" s="1176"/>
      <c r="DL214" s="1292"/>
      <c r="DM214" s="1286"/>
      <c r="DN214" s="1177"/>
      <c r="DO214" s="1286"/>
      <c r="DP214" s="1292"/>
      <c r="DQ214" s="1179"/>
      <c r="DR214" s="1292"/>
      <c r="DS214" s="1286"/>
      <c r="DT214" s="1177"/>
      <c r="DU214" s="1286"/>
      <c r="DV214" s="1286"/>
      <c r="DW214" s="1286"/>
      <c r="DX214" s="1297"/>
      <c r="DY214" s="1286"/>
      <c r="DZ214" s="1177"/>
      <c r="EA214" s="1300"/>
      <c r="EB214" s="1300"/>
      <c r="EC214" s="1300"/>
      <c r="ED214" s="1179"/>
      <c r="EE214" s="1180"/>
      <c r="EJ214" s="1298"/>
      <c r="EK214" s="1289"/>
      <c r="EL214" s="1284"/>
      <c r="EM214" s="1290"/>
      <c r="EN214" s="1290"/>
      <c r="EO214" s="1290"/>
      <c r="EP214" s="1294"/>
      <c r="EQ214" s="1289"/>
      <c r="ER214" s="1289"/>
      <c r="ES214" s="1171"/>
      <c r="ET214" s="1289"/>
      <c r="EU214" s="1284"/>
      <c r="EV214" s="1290"/>
      <c r="EW214" s="1290"/>
      <c r="EX214" s="1290"/>
      <c r="EY214" s="1175"/>
      <c r="FC214" s="1290"/>
      <c r="FD214" s="1290"/>
      <c r="FE214" s="1290"/>
    </row>
    <row r="215" spans="1:161" ht="17.25" customHeight="1" x14ac:dyDescent="0.15">
      <c r="A215" s="1170" t="s">
        <v>490</v>
      </c>
      <c r="B215" s="1210" t="s">
        <v>26</v>
      </c>
      <c r="C215" s="1211" t="s">
        <v>15</v>
      </c>
      <c r="D215" s="1212">
        <f>SUM(E215:P215)</f>
        <v>5376772.0829999996</v>
      </c>
      <c r="E215" s="1213">
        <v>561416.57499999995</v>
      </c>
      <c r="F215" s="1214">
        <v>555674.61</v>
      </c>
      <c r="G215" s="1214">
        <v>676195.36</v>
      </c>
      <c r="H215" s="1214">
        <v>589253.44099999999</v>
      </c>
      <c r="I215" s="1214">
        <v>578249.38800000004</v>
      </c>
      <c r="J215" s="1215">
        <v>89521.269</v>
      </c>
      <c r="K215" s="1216">
        <v>16984.609</v>
      </c>
      <c r="L215" s="1214">
        <v>3387.0340000000001</v>
      </c>
      <c r="M215" s="1214">
        <v>7631.6289999999999</v>
      </c>
      <c r="N215" s="1214">
        <v>66547.214999999997</v>
      </c>
      <c r="O215" s="1214">
        <v>1066848.2549999999</v>
      </c>
      <c r="P215" s="1217">
        <v>1165062.6980000001</v>
      </c>
      <c r="S215" s="55"/>
      <c r="U215" s="767"/>
      <c r="V215" s="767"/>
      <c r="W215" s="767"/>
      <c r="X215" s="252"/>
      <c r="Z215" s="1576"/>
      <c r="AA215" s="1576"/>
      <c r="AB215" s="1576"/>
      <c r="AC215" s="1576"/>
      <c r="AD215" s="1576"/>
      <c r="AG215" s="1179"/>
      <c r="AH215" s="1176"/>
      <c r="AI215" s="1179"/>
      <c r="AJ215" s="1248"/>
      <c r="AK215" s="1248"/>
      <c r="AL215" s="1179"/>
      <c r="AM215" s="1179"/>
      <c r="AN215" s="1179"/>
      <c r="AO215" s="1179"/>
      <c r="AP215" s="1285"/>
      <c r="AQ215" s="1178"/>
      <c r="AR215" s="1179"/>
      <c r="AS215" s="1176"/>
      <c r="AT215" s="1176"/>
      <c r="AU215" s="1176"/>
      <c r="AV215" s="1176"/>
      <c r="AW215" s="1176"/>
      <c r="AX215" s="1179"/>
      <c r="AY215" s="1179"/>
      <c r="AZ215" s="1179"/>
      <c r="BA215" s="1179"/>
      <c r="BB215" s="1248"/>
      <c r="BC215" s="1248"/>
      <c r="BD215" s="1179"/>
      <c r="BE215" s="1176"/>
      <c r="BF215" s="1176"/>
      <c r="BG215" s="1176"/>
      <c r="BH215" s="1176"/>
      <c r="BI215" s="1176"/>
      <c r="BJ215" s="1179"/>
      <c r="BK215" s="1176"/>
      <c r="BL215" s="1176"/>
      <c r="BM215" s="1176"/>
      <c r="BN215" s="1176"/>
      <c r="BO215" s="1176"/>
      <c r="BP215" s="1179"/>
      <c r="BQ215" s="1176"/>
      <c r="BR215" s="1177"/>
      <c r="BS215" s="1178"/>
      <c r="BT215" s="1292"/>
      <c r="BU215" s="1179"/>
      <c r="BV215" s="1179"/>
      <c r="BW215" s="1176"/>
      <c r="BX215" s="1176"/>
      <c r="BY215" s="1176"/>
      <c r="BZ215" s="1176"/>
      <c r="CA215" s="1176"/>
      <c r="CB215" s="1179"/>
      <c r="CC215" s="1179"/>
      <c r="CD215" s="1179"/>
      <c r="CE215" s="1179"/>
      <c r="CF215" s="1285"/>
      <c r="CG215" s="1179"/>
      <c r="CH215" s="1179"/>
      <c r="CI215" s="1290"/>
      <c r="CJ215" s="1290"/>
      <c r="CK215" s="1289"/>
      <c r="CL215" s="1295"/>
      <c r="CM215" s="1289"/>
      <c r="CN215" s="1174"/>
      <c r="CO215" s="1295"/>
      <c r="CP215" s="1295"/>
      <c r="CQ215" s="1295"/>
      <c r="CR215" s="1174"/>
      <c r="CS215" s="1295"/>
      <c r="CT215" s="1174"/>
      <c r="CU215" s="1292"/>
      <c r="CV215" s="1292"/>
      <c r="CW215" s="293"/>
      <c r="CX215" s="1178"/>
      <c r="CY215" s="1178"/>
      <c r="CZ215" s="1179"/>
      <c r="DA215" s="1179"/>
      <c r="DB215" s="1179"/>
      <c r="DC215" s="1293"/>
      <c r="DD215" s="293"/>
      <c r="DE215" s="1287"/>
      <c r="DF215" s="1179"/>
      <c r="DG215" s="1176"/>
      <c r="DH215" s="1176"/>
      <c r="DI215" s="1176"/>
      <c r="DJ215" s="1176"/>
      <c r="DK215" s="1176"/>
      <c r="DL215" s="1179"/>
      <c r="DM215" s="1176"/>
      <c r="DN215" s="1176"/>
      <c r="DO215" s="1176"/>
      <c r="DP215" s="1176"/>
      <c r="DQ215" s="1176"/>
      <c r="DR215" s="1179"/>
      <c r="DS215" s="1176"/>
      <c r="DT215" s="1176"/>
      <c r="DU215" s="1176"/>
      <c r="DV215" s="1176"/>
      <c r="DW215" s="1176"/>
      <c r="DX215" s="1285"/>
      <c r="DY215" s="1286"/>
      <c r="DZ215" s="1177"/>
      <c r="EA215" s="1300"/>
      <c r="EB215" s="1300"/>
      <c r="EC215" s="1300"/>
      <c r="ED215" s="1179"/>
      <c r="EE215" s="1180"/>
      <c r="EJ215" s="1174"/>
      <c r="EK215" s="1174"/>
      <c r="EL215" s="1284"/>
      <c r="EM215" s="1290"/>
      <c r="EN215" s="1290"/>
      <c r="EO215" s="1290"/>
      <c r="EP215" s="1294"/>
      <c r="EQ215" s="1289"/>
      <c r="ER215" s="1289"/>
      <c r="ES215" s="1171"/>
      <c r="ET215" s="1171"/>
      <c r="EU215" s="1284"/>
      <c r="EV215" s="1290"/>
      <c r="EW215" s="1290"/>
      <c r="EX215" s="1290"/>
      <c r="EY215" s="1291"/>
      <c r="EZ215" s="1290"/>
      <c r="FA215" s="1290"/>
      <c r="FB215" s="1290"/>
      <c r="FC215" s="1290"/>
    </row>
    <row r="216" spans="1:161" ht="17.25" customHeight="1" x14ac:dyDescent="0.15">
      <c r="A216" s="1170" t="s">
        <v>491</v>
      </c>
      <c r="B216" s="1218" t="s">
        <v>26</v>
      </c>
      <c r="C216" s="1219" t="s">
        <v>240</v>
      </c>
      <c r="D216" s="1220">
        <f>D215/D214</f>
        <v>80.303760363182533</v>
      </c>
      <c r="E216" s="1221">
        <v>53</v>
      </c>
      <c r="F216" s="1222">
        <v>63</v>
      </c>
      <c r="G216" s="1222">
        <v>140</v>
      </c>
      <c r="H216" s="1222">
        <v>113</v>
      </c>
      <c r="I216" s="1222">
        <v>101</v>
      </c>
      <c r="J216" s="1223">
        <v>55</v>
      </c>
      <c r="K216" s="1222">
        <v>62</v>
      </c>
      <c r="L216" s="1222">
        <v>74</v>
      </c>
      <c r="M216" s="1222">
        <v>84</v>
      </c>
      <c r="N216" s="1222">
        <v>62</v>
      </c>
      <c r="O216" s="1222">
        <v>76</v>
      </c>
      <c r="P216" s="1224">
        <v>79</v>
      </c>
      <c r="S216" s="55"/>
      <c r="T216" s="825"/>
      <c r="U216" s="767"/>
      <c r="V216" s="767"/>
      <c r="W216" s="767"/>
      <c r="X216" s="768"/>
      <c r="Y216" s="787"/>
      <c r="Z216" s="1576"/>
      <c r="AA216" s="1576"/>
      <c r="AB216" s="1576"/>
      <c r="AC216" s="1576"/>
      <c r="AD216" s="1576"/>
      <c r="AE216" s="787"/>
      <c r="AF216" s="1292"/>
      <c r="AG216" s="1292"/>
      <c r="AH216" s="1176"/>
      <c r="AI216" s="1179"/>
      <c r="AJ216" s="1292"/>
      <c r="AK216" s="1178"/>
      <c r="AL216" s="1179"/>
      <c r="AM216" s="1179"/>
      <c r="AN216" s="1179"/>
      <c r="AO216" s="1179"/>
      <c r="AP216" s="1179"/>
      <c r="AQ216" s="1179"/>
      <c r="AR216" s="1179"/>
      <c r="AS216" s="1176"/>
      <c r="AT216" s="1176"/>
      <c r="AU216" s="1176"/>
      <c r="AV216" s="1176"/>
      <c r="AW216" s="1176"/>
      <c r="AX216" s="1292"/>
      <c r="AY216" s="1179"/>
      <c r="AZ216" s="1179"/>
      <c r="BA216" s="1179"/>
      <c r="BB216" s="1179"/>
      <c r="BC216" s="1248"/>
      <c r="BD216" s="1292"/>
      <c r="BE216" s="1176"/>
      <c r="BF216" s="1176"/>
      <c r="BG216" s="1176"/>
      <c r="BH216" s="1176"/>
      <c r="BI216" s="1176"/>
      <c r="BJ216" s="1179"/>
      <c r="BK216" s="1179"/>
      <c r="BL216" s="1179"/>
      <c r="BM216" s="1179"/>
      <c r="BN216" s="1179"/>
      <c r="BO216" s="1179"/>
      <c r="BP216" s="1179"/>
      <c r="BQ216" s="1179"/>
      <c r="BR216" s="1179"/>
      <c r="BS216" s="1179"/>
      <c r="BT216" s="1179"/>
      <c r="BU216" s="1285"/>
      <c r="BV216" s="1179"/>
      <c r="BW216" s="1176"/>
      <c r="BX216" s="1176"/>
      <c r="BY216" s="1176"/>
      <c r="BZ216" s="1176"/>
      <c r="CA216" s="1176"/>
      <c r="CB216" s="1179"/>
      <c r="CC216" s="1285"/>
      <c r="CD216" s="1285"/>
      <c r="CE216" s="1178"/>
      <c r="CF216" s="1285"/>
      <c r="CG216" s="1179"/>
      <c r="CH216" s="1179"/>
      <c r="CI216" s="1295"/>
      <c r="CJ216" s="1295"/>
      <c r="CK216" s="1295"/>
      <c r="CL216" s="1174"/>
      <c r="CM216" s="1295"/>
      <c r="CN216" s="1174"/>
      <c r="CO216" s="1174"/>
      <c r="CP216" s="1174"/>
      <c r="CQ216" s="1174"/>
      <c r="CR216" s="1295"/>
      <c r="CS216" s="1295"/>
      <c r="CT216" s="1174"/>
      <c r="CU216" s="1286"/>
      <c r="CV216" s="1177"/>
      <c r="CW216" s="1287"/>
      <c r="CX216" s="1178"/>
      <c r="CY216" s="1248"/>
      <c r="CZ216" s="1285"/>
      <c r="DA216" s="1285"/>
      <c r="DB216" s="1285"/>
      <c r="DC216" s="1178"/>
      <c r="DD216" s="293"/>
      <c r="DE216" s="1293"/>
      <c r="DF216" s="1292"/>
      <c r="DG216" s="1176"/>
      <c r="DH216" s="1176"/>
      <c r="DI216" s="1176"/>
      <c r="DJ216" s="1176"/>
      <c r="DK216" s="1176"/>
      <c r="DL216" s="1179"/>
      <c r="DM216" s="1176"/>
      <c r="DN216" s="1176"/>
      <c r="DO216" s="1176"/>
      <c r="DP216" s="1176"/>
      <c r="DQ216" s="1176"/>
      <c r="DR216" s="1179"/>
      <c r="DS216" s="1176"/>
      <c r="DT216" s="1176"/>
      <c r="DU216" s="1176"/>
      <c r="DV216" s="1176"/>
      <c r="DW216" s="1176"/>
      <c r="DX216" s="1285"/>
      <c r="DY216" s="1286"/>
      <c r="DZ216" s="1177"/>
      <c r="EA216" s="1300"/>
      <c r="EB216" s="1300"/>
      <c r="EC216" s="1300"/>
      <c r="ED216" s="1292"/>
      <c r="EE216" s="1179"/>
      <c r="EF216" s="1174"/>
      <c r="EG216" s="1174"/>
      <c r="EH216" s="1174"/>
      <c r="EI216" s="1174"/>
      <c r="EJ216" s="1174"/>
      <c r="EK216" s="1174"/>
      <c r="EP216" s="1294"/>
      <c r="EQ216" s="1289"/>
      <c r="ER216" s="1289"/>
      <c r="ES216" s="1171"/>
      <c r="ET216" s="1171"/>
      <c r="EU216" s="1284"/>
      <c r="EV216" s="1290"/>
      <c r="EW216" s="1290"/>
      <c r="EX216" s="1290"/>
      <c r="EY216" s="1291"/>
      <c r="FC216" s="1290"/>
    </row>
    <row r="217" spans="1:161" ht="17.25" customHeight="1" x14ac:dyDescent="0.15">
      <c r="A217" s="1170" t="s">
        <v>492</v>
      </c>
      <c r="B217" s="1225" t="s">
        <v>27</v>
      </c>
      <c r="C217" s="1226" t="s">
        <v>239</v>
      </c>
      <c r="D217" s="1212">
        <f>SUM(E217:P217)</f>
        <v>10047.811000000002</v>
      </c>
      <c r="E217" s="1213">
        <v>844.45100000000002</v>
      </c>
      <c r="F217" s="1214">
        <v>880.24</v>
      </c>
      <c r="G217" s="1214">
        <v>824.50199999999995</v>
      </c>
      <c r="H217" s="1214">
        <v>853.1</v>
      </c>
      <c r="I217" s="1214">
        <v>914.31200000000001</v>
      </c>
      <c r="J217" s="1215">
        <v>871.13099999999997</v>
      </c>
      <c r="K217" s="1216">
        <v>799.78</v>
      </c>
      <c r="L217" s="1214">
        <v>757.75</v>
      </c>
      <c r="M217" s="1214">
        <v>829.36699999999996</v>
      </c>
      <c r="N217" s="1214">
        <v>929.63800000000003</v>
      </c>
      <c r="O217" s="1214">
        <v>802.55399999999997</v>
      </c>
      <c r="P217" s="1217">
        <v>740.98599999999999</v>
      </c>
      <c r="S217" s="55"/>
      <c r="U217" s="252"/>
      <c r="V217" s="252"/>
      <c r="W217" s="767"/>
      <c r="X217" s="767"/>
      <c r="Z217" s="1575"/>
      <c r="AA217" s="1575"/>
      <c r="AB217" s="1575"/>
      <c r="AC217" s="1576"/>
      <c r="AD217" s="1576"/>
      <c r="AG217" s="1179"/>
      <c r="AH217" s="1176"/>
      <c r="AI217" s="1179"/>
      <c r="AJ217" s="1285"/>
      <c r="AK217" s="1179"/>
      <c r="AL217" s="1292"/>
      <c r="AM217" s="1176"/>
      <c r="AN217" s="1177"/>
      <c r="AO217" s="1178"/>
      <c r="AP217" s="1178"/>
      <c r="AQ217" s="1292"/>
      <c r="AR217" s="1292"/>
      <c r="AS217" s="1176"/>
      <c r="AT217" s="1176"/>
      <c r="AU217" s="1176"/>
      <c r="AV217" s="1176"/>
      <c r="AW217" s="1176"/>
      <c r="AX217" s="1179"/>
      <c r="AY217" s="1176"/>
      <c r="AZ217" s="1176"/>
      <c r="BA217" s="1176"/>
      <c r="BB217" s="1176"/>
      <c r="BC217" s="1176"/>
      <c r="BD217" s="1179"/>
      <c r="BE217" s="1176"/>
      <c r="BF217" s="1176"/>
      <c r="BG217" s="1176"/>
      <c r="BH217" s="1176"/>
      <c r="BI217" s="1176"/>
      <c r="BJ217" s="1292"/>
      <c r="BK217" s="1179"/>
      <c r="BL217" s="1179"/>
      <c r="BM217" s="1179"/>
      <c r="BN217" s="1285"/>
      <c r="BO217" s="1285"/>
      <c r="BP217" s="1292"/>
      <c r="BQ217" s="1179"/>
      <c r="BR217" s="1179"/>
      <c r="BS217" s="1179"/>
      <c r="BT217" s="1179"/>
      <c r="BU217" s="1292"/>
      <c r="BV217" s="1292"/>
      <c r="BW217" s="1292"/>
      <c r="BX217" s="1292"/>
      <c r="BY217" s="1292"/>
      <c r="BZ217" s="1179"/>
      <c r="CA217" s="1179"/>
      <c r="CB217" s="1292"/>
      <c r="CC217" s="1292"/>
      <c r="CD217" s="1292"/>
      <c r="CE217" s="1292"/>
      <c r="CF217" s="1292"/>
      <c r="CG217" s="1285"/>
      <c r="CH217" s="1292"/>
      <c r="CI217" s="1295"/>
      <c r="CJ217" s="1295"/>
      <c r="CK217" s="1295"/>
      <c r="CL217" s="1295"/>
      <c r="CM217" s="1295"/>
      <c r="CN217" s="1295"/>
      <c r="CO217" s="1174"/>
      <c r="CP217" s="1174"/>
      <c r="CQ217" s="1174"/>
      <c r="CR217" s="1171"/>
      <c r="CS217" s="1174"/>
      <c r="CT217" s="1295"/>
      <c r="CU217" s="1285"/>
      <c r="CV217" s="1285"/>
      <c r="CW217" s="1285"/>
      <c r="CX217" s="1285"/>
      <c r="CY217" s="1285"/>
      <c r="CZ217" s="1285"/>
      <c r="DA217" s="1179"/>
      <c r="DB217" s="1179"/>
      <c r="DC217" s="1293"/>
      <c r="DD217" s="1293"/>
      <c r="DE217" s="293"/>
      <c r="DF217" s="1179"/>
      <c r="DG217" s="1176"/>
      <c r="DH217" s="1176"/>
      <c r="DI217" s="1176"/>
      <c r="DJ217" s="1176"/>
      <c r="DK217" s="1176"/>
      <c r="DL217" s="1292"/>
      <c r="DM217" s="1176"/>
      <c r="DN217" s="1176"/>
      <c r="DO217" s="1176"/>
      <c r="DP217" s="1176"/>
      <c r="DQ217" s="1176"/>
      <c r="DR217" s="1292"/>
      <c r="DS217" s="1176"/>
      <c r="DT217" s="1176"/>
      <c r="DU217" s="1176"/>
      <c r="DV217" s="1176"/>
      <c r="DW217" s="1176"/>
      <c r="DX217" s="1297"/>
      <c r="DY217" s="1286"/>
      <c r="DZ217" s="1177"/>
      <c r="EA217" s="1300"/>
      <c r="EB217" s="1300"/>
      <c r="EC217" s="1300"/>
      <c r="ED217" s="1179"/>
      <c r="EE217" s="1179"/>
      <c r="EF217" s="1174"/>
      <c r="EG217" s="1174"/>
      <c r="EH217" s="1174"/>
      <c r="EI217" s="1174"/>
      <c r="EJ217" s="1174"/>
      <c r="EK217" s="1291"/>
      <c r="EP217" s="1294"/>
      <c r="EQ217" s="1289"/>
      <c r="ER217" s="1289"/>
      <c r="ES217" s="1171"/>
      <c r="ET217" s="1289"/>
      <c r="EU217" s="1284"/>
      <c r="EV217" s="1290"/>
      <c r="EW217" s="1290"/>
      <c r="EX217" s="1290"/>
      <c r="EY217" s="1175"/>
    </row>
    <row r="218" spans="1:161" ht="17.25" customHeight="1" x14ac:dyDescent="0.15">
      <c r="A218" s="1170" t="s">
        <v>493</v>
      </c>
      <c r="B218" s="1210" t="s">
        <v>27</v>
      </c>
      <c r="C218" s="1211" t="s">
        <v>15</v>
      </c>
      <c r="D218" s="1212">
        <f>SUM(E218:P218)</f>
        <v>3569677.6940000001</v>
      </c>
      <c r="E218" s="1213">
        <v>248976.875</v>
      </c>
      <c r="F218" s="1214">
        <v>242551.24</v>
      </c>
      <c r="G218" s="1214">
        <v>281133.52299999999</v>
      </c>
      <c r="H218" s="1214">
        <v>333687.163</v>
      </c>
      <c r="I218" s="1214">
        <v>287158.97700000001</v>
      </c>
      <c r="J218" s="1215">
        <v>200726.37899999999</v>
      </c>
      <c r="K218" s="1216">
        <v>190785.74600000001</v>
      </c>
      <c r="L218" s="1214">
        <v>277443.69300000003</v>
      </c>
      <c r="M218" s="1214">
        <v>367902.73800000001</v>
      </c>
      <c r="N218" s="1214">
        <v>396188.91100000002</v>
      </c>
      <c r="O218" s="1214">
        <v>369694.72600000002</v>
      </c>
      <c r="P218" s="1217">
        <v>373427.723</v>
      </c>
      <c r="S218" s="55"/>
      <c r="U218" s="767"/>
      <c r="V218" s="767"/>
      <c r="W218" s="252"/>
      <c r="X218" s="767"/>
      <c r="Z218" s="1575"/>
      <c r="AA218" s="1575"/>
      <c r="AB218" s="1575"/>
      <c r="AC218" s="1575"/>
      <c r="AD218" s="1576"/>
      <c r="AG218" s="1292"/>
      <c r="AH218" s="1176"/>
      <c r="AI218" s="1179"/>
      <c r="AJ218" s="1292"/>
      <c r="AK218" s="1285"/>
      <c r="AL218" s="1179"/>
      <c r="AM218" s="1176"/>
      <c r="AN218" s="1176"/>
      <c r="AO218" s="1176"/>
      <c r="AP218" s="1176"/>
      <c r="AQ218" s="1176"/>
      <c r="AR218" s="1179"/>
      <c r="AS218" s="1285"/>
      <c r="AT218" s="1285"/>
      <c r="AU218" s="1285"/>
      <c r="AV218" s="1292"/>
      <c r="AW218" s="1179"/>
      <c r="AX218" s="1179"/>
      <c r="AY218" s="1179"/>
      <c r="AZ218" s="1179"/>
      <c r="BA218" s="1179"/>
      <c r="BB218" s="1179"/>
      <c r="BC218" s="1179"/>
      <c r="BD218" s="1179"/>
      <c r="BE218" s="1179"/>
      <c r="BF218" s="1179"/>
      <c r="BG218" s="1179"/>
      <c r="BH218" s="1179"/>
      <c r="BI218" s="1285"/>
      <c r="BJ218" s="1179"/>
      <c r="BK218" s="1285"/>
      <c r="BL218" s="1285"/>
      <c r="BM218" s="1285"/>
      <c r="BN218" s="1179"/>
      <c r="BO218" s="1285"/>
      <c r="BP218" s="1179"/>
      <c r="BQ218" s="1176"/>
      <c r="BR218" s="1176"/>
      <c r="BS218" s="1176"/>
      <c r="BT218" s="1176"/>
      <c r="BU218" s="1176"/>
      <c r="BV218" s="1179"/>
      <c r="BW218" s="1285"/>
      <c r="BX218" s="1285"/>
      <c r="BY218" s="1285"/>
      <c r="BZ218" s="1292"/>
      <c r="CA218" s="1179"/>
      <c r="CB218" s="1179"/>
      <c r="CC218" s="1290"/>
      <c r="CD218" s="1290"/>
      <c r="CE218" s="1289"/>
      <c r="CF218" s="1295"/>
      <c r="CG218" s="1289"/>
      <c r="CH218" s="1174"/>
      <c r="CI218" s="1290"/>
      <c r="CJ218" s="1290"/>
      <c r="CK218" s="1289"/>
      <c r="CL218" s="1295"/>
      <c r="CM218" s="1174"/>
      <c r="CN218" s="1174"/>
      <c r="CO218" s="1292"/>
      <c r="CP218" s="1292"/>
      <c r="CQ218" s="293"/>
      <c r="CR218" s="1293"/>
      <c r="CS218" s="1178"/>
      <c r="CT218" s="1179"/>
      <c r="CU218" s="1286"/>
      <c r="CV218" s="1177"/>
      <c r="CW218" s="1287"/>
      <c r="CX218" s="293"/>
      <c r="CY218" s="1287"/>
      <c r="CZ218" s="1179"/>
      <c r="DA218" s="1176"/>
      <c r="DB218" s="1176"/>
      <c r="DC218" s="1176"/>
      <c r="DD218" s="1176"/>
      <c r="DE218" s="1176"/>
      <c r="DF218" s="1179"/>
      <c r="DG218" s="1176"/>
      <c r="DH218" s="1176"/>
      <c r="DI218" s="1176"/>
      <c r="DJ218" s="1176"/>
      <c r="DK218" s="1176"/>
      <c r="DL218" s="1179"/>
      <c r="DM218" s="1176"/>
      <c r="DN218" s="1176"/>
      <c r="DO218" s="1176"/>
      <c r="DP218" s="1176"/>
      <c r="DQ218" s="1176"/>
      <c r="DR218" s="1285"/>
      <c r="DS218" s="1286"/>
      <c r="DT218" s="1177"/>
      <c r="DU218" s="1300"/>
      <c r="DV218" s="1300"/>
      <c r="DW218" s="1300"/>
      <c r="DX218" s="1179"/>
      <c r="DY218" s="1179"/>
      <c r="DZ218" s="1174"/>
      <c r="EA218" s="1174"/>
      <c r="EB218" s="1174"/>
      <c r="EC218" s="1285"/>
      <c r="ED218" s="1174"/>
      <c r="EE218" s="1284"/>
      <c r="EJ218" s="1294"/>
      <c r="EK218" s="1289"/>
      <c r="EL218" s="1289"/>
      <c r="EM218" s="1171"/>
      <c r="EN218" s="1171"/>
      <c r="EO218" s="1284"/>
      <c r="EP218" s="1290"/>
      <c r="EQ218" s="1290"/>
      <c r="ER218" s="1290"/>
      <c r="ES218" s="1291"/>
    </row>
    <row r="219" spans="1:161" ht="17.25" customHeight="1" x14ac:dyDescent="0.15">
      <c r="A219" s="1170" t="s">
        <v>494</v>
      </c>
      <c r="B219" s="1218" t="s">
        <v>27</v>
      </c>
      <c r="C219" s="1219" t="s">
        <v>240</v>
      </c>
      <c r="D219" s="1220">
        <f>D218/D217</f>
        <v>355.26919186676577</v>
      </c>
      <c r="E219" s="1221">
        <v>295</v>
      </c>
      <c r="F219" s="1222">
        <v>276</v>
      </c>
      <c r="G219" s="1222">
        <v>341</v>
      </c>
      <c r="H219" s="1222">
        <v>391</v>
      </c>
      <c r="I219" s="1222">
        <v>314</v>
      </c>
      <c r="J219" s="1223">
        <v>230</v>
      </c>
      <c r="K219" s="1222">
        <v>239</v>
      </c>
      <c r="L219" s="1222">
        <v>366</v>
      </c>
      <c r="M219" s="1222">
        <v>444</v>
      </c>
      <c r="N219" s="1222">
        <v>426</v>
      </c>
      <c r="O219" s="1222">
        <v>461</v>
      </c>
      <c r="P219" s="1224">
        <v>504</v>
      </c>
      <c r="S219" s="55"/>
      <c r="T219" s="825"/>
      <c r="U219" s="767"/>
      <c r="V219" s="767"/>
      <c r="W219" s="767"/>
      <c r="X219" s="748"/>
      <c r="Y219" s="787"/>
      <c r="Z219" s="1576"/>
      <c r="AA219" s="1576"/>
      <c r="AB219" s="1576"/>
      <c r="AC219" s="1575"/>
      <c r="AD219" s="1575"/>
      <c r="AE219" s="787"/>
      <c r="AF219" s="1292"/>
      <c r="AG219" s="1179"/>
      <c r="AH219" s="1292"/>
      <c r="AI219" s="1285"/>
      <c r="AJ219" s="1292"/>
      <c r="AK219" s="1179"/>
      <c r="AL219" s="1179"/>
      <c r="AM219" s="1176"/>
      <c r="AN219" s="1176"/>
      <c r="AO219" s="1176"/>
      <c r="AP219" s="1176"/>
      <c r="AQ219" s="1176"/>
      <c r="AR219" s="1292"/>
      <c r="AS219" s="1176"/>
      <c r="AT219" s="1176"/>
      <c r="AU219" s="1176"/>
      <c r="AV219" s="1176"/>
      <c r="AW219" s="1176"/>
      <c r="AX219" s="1292"/>
      <c r="AY219" s="1176"/>
      <c r="AZ219" s="1176"/>
      <c r="BA219" s="1176"/>
      <c r="BB219" s="1176"/>
      <c r="BC219" s="1176"/>
      <c r="BD219" s="1179"/>
      <c r="BE219" s="1286"/>
      <c r="BF219" s="1177"/>
      <c r="BG219" s="1287"/>
      <c r="BH219" s="1248"/>
      <c r="BI219" s="1248"/>
      <c r="BJ219" s="1179"/>
      <c r="BK219" s="1176"/>
      <c r="BL219" s="1176"/>
      <c r="BM219" s="1176"/>
      <c r="BN219" s="1176"/>
      <c r="BO219" s="1176"/>
      <c r="BP219" s="1179"/>
      <c r="BQ219" s="1179"/>
      <c r="BR219" s="1179"/>
      <c r="BS219" s="1179"/>
      <c r="BT219" s="1248"/>
      <c r="BU219" s="1248"/>
      <c r="BV219" s="1179"/>
      <c r="BW219" s="1174"/>
      <c r="BX219" s="1174"/>
      <c r="BY219" s="1174"/>
      <c r="BZ219" s="1295"/>
      <c r="CA219" s="1295"/>
      <c r="CB219" s="1174"/>
      <c r="CC219" s="1174"/>
      <c r="CD219" s="1174"/>
      <c r="CE219" s="1171"/>
      <c r="CF219" s="1295"/>
      <c r="CG219" s="1174"/>
      <c r="CH219" s="1174"/>
      <c r="CI219" s="1292"/>
      <c r="CJ219" s="1292"/>
      <c r="CK219" s="293"/>
      <c r="CL219" s="1292"/>
      <c r="CM219" s="1178"/>
      <c r="CN219" s="1179"/>
      <c r="CO219" s="1179"/>
      <c r="CP219" s="1179"/>
      <c r="CQ219" s="1179"/>
      <c r="CR219" s="1179"/>
      <c r="CS219" s="1286"/>
      <c r="CT219" s="1179"/>
      <c r="CU219" s="1176"/>
      <c r="CV219" s="1176"/>
      <c r="CW219" s="1176"/>
      <c r="CX219" s="1176"/>
      <c r="CY219" s="1176"/>
      <c r="CZ219" s="1179"/>
      <c r="DA219" s="1176"/>
      <c r="DB219" s="1176"/>
      <c r="DC219" s="1176"/>
      <c r="DD219" s="1176"/>
      <c r="DE219" s="1176"/>
      <c r="DF219" s="1285"/>
      <c r="DG219" s="1286"/>
      <c r="DH219" s="1177"/>
      <c r="DI219" s="1300"/>
      <c r="DJ219" s="1300"/>
      <c r="DK219" s="1300"/>
      <c r="DL219" s="1292"/>
      <c r="DM219" s="1179"/>
      <c r="DN219" s="1174"/>
      <c r="DO219" s="1174"/>
      <c r="DP219" s="1174"/>
      <c r="DQ219" s="1174"/>
      <c r="DR219" s="1174"/>
      <c r="DS219" s="1284"/>
      <c r="DX219" s="1291"/>
      <c r="DY219" s="1289"/>
      <c r="DZ219" s="1289"/>
      <c r="EA219" s="1289"/>
      <c r="EB219" s="1171"/>
      <c r="EC219" s="1284"/>
      <c r="ED219" s="1290"/>
      <c r="EE219" s="1290"/>
      <c r="EF219" s="1290"/>
      <c r="EG219" s="1175"/>
    </row>
    <row r="220" spans="1:161" ht="17.25" customHeight="1" x14ac:dyDescent="0.15">
      <c r="A220" s="1170" t="s">
        <v>495</v>
      </c>
      <c r="B220" s="1225" t="s">
        <v>28</v>
      </c>
      <c r="C220" s="1226" t="s">
        <v>239</v>
      </c>
      <c r="D220" s="1212">
        <f>SUM(E220:P220)</f>
        <v>4637.4359999999997</v>
      </c>
      <c r="E220" s="1213">
        <v>617.49699999999996</v>
      </c>
      <c r="F220" s="1214">
        <v>687.096</v>
      </c>
      <c r="G220" s="1214">
        <v>635.25</v>
      </c>
      <c r="H220" s="1214">
        <v>683.75599999999997</v>
      </c>
      <c r="I220" s="1214">
        <v>514.93100000000004</v>
      </c>
      <c r="J220" s="1215">
        <v>302.12299999999999</v>
      </c>
      <c r="K220" s="1216">
        <v>72.260000000000005</v>
      </c>
      <c r="L220" s="1214">
        <v>30.798999999999999</v>
      </c>
      <c r="M220" s="1214">
        <v>40.69</v>
      </c>
      <c r="N220" s="1214">
        <v>206.30199999999999</v>
      </c>
      <c r="O220" s="1214">
        <v>371.26900000000001</v>
      </c>
      <c r="P220" s="1217">
        <v>475.46300000000002</v>
      </c>
      <c r="S220" s="55"/>
      <c r="U220" s="252"/>
      <c r="V220" s="252"/>
      <c r="W220" s="767"/>
      <c r="X220" s="767"/>
      <c r="Z220" s="1575"/>
      <c r="AA220" s="1575"/>
      <c r="AB220" s="1575"/>
      <c r="AC220" s="1576"/>
      <c r="AD220" s="1575"/>
      <c r="AG220" s="1176"/>
      <c r="AH220" s="1292"/>
      <c r="AI220" s="1292"/>
      <c r="AJ220" s="1178"/>
      <c r="AK220" s="1292"/>
      <c r="AL220" s="1292"/>
      <c r="AM220" s="1179"/>
      <c r="AN220" s="1179"/>
      <c r="AO220" s="1179"/>
      <c r="AP220" s="1179"/>
      <c r="AQ220" s="1248"/>
      <c r="AR220" s="1179"/>
      <c r="AS220" s="1285"/>
      <c r="AT220" s="1285"/>
      <c r="AU220" s="1285"/>
      <c r="AV220" s="1285"/>
      <c r="AW220" s="1285"/>
      <c r="AX220" s="1179"/>
      <c r="AY220" s="1176"/>
      <c r="AZ220" s="1176"/>
      <c r="BA220" s="1176"/>
      <c r="BB220" s="1176"/>
      <c r="BC220" s="1176"/>
      <c r="BD220" s="1292"/>
      <c r="BE220" s="1292"/>
      <c r="BF220" s="1292"/>
      <c r="BG220" s="1292"/>
      <c r="BH220" s="1292"/>
      <c r="BI220" s="1285"/>
      <c r="BJ220" s="1179"/>
      <c r="BK220" s="1285"/>
      <c r="BL220" s="1285"/>
      <c r="BM220" s="1285"/>
      <c r="BN220" s="1179"/>
      <c r="BO220" s="1179"/>
      <c r="BP220" s="1292"/>
      <c r="BQ220" s="1285"/>
      <c r="BR220" s="1285"/>
      <c r="BS220" s="1178"/>
      <c r="BT220" s="1285"/>
      <c r="BU220" s="1179"/>
      <c r="BV220" s="1292"/>
      <c r="BW220" s="1290"/>
      <c r="BX220" s="1290"/>
      <c r="BY220" s="1290"/>
      <c r="BZ220" s="1290"/>
      <c r="CA220" s="1290"/>
      <c r="CB220" s="1295"/>
      <c r="CC220" s="1174"/>
      <c r="CD220" s="1174"/>
      <c r="CE220" s="1174"/>
      <c r="CF220" s="1290"/>
      <c r="CG220" s="1174"/>
      <c r="CH220" s="1295"/>
      <c r="CI220" s="1179"/>
      <c r="CJ220" s="1179"/>
      <c r="CK220" s="1293"/>
      <c r="CL220" s="1179"/>
      <c r="CM220" s="1292"/>
      <c r="CN220" s="1179"/>
      <c r="CO220" s="1176"/>
      <c r="CP220" s="1176"/>
      <c r="CQ220" s="1176"/>
      <c r="CR220" s="1176"/>
      <c r="CS220" s="1176"/>
      <c r="CT220" s="1292"/>
      <c r="CU220" s="1286"/>
      <c r="CV220" s="1177"/>
      <c r="CW220" s="1286"/>
      <c r="CX220" s="1292"/>
      <c r="CY220" s="1179"/>
      <c r="CZ220" s="1292"/>
      <c r="DA220" s="1286"/>
      <c r="DB220" s="1177"/>
      <c r="DC220" s="1286"/>
      <c r="DD220" s="1286"/>
      <c r="DE220" s="1286"/>
      <c r="DF220" s="1297"/>
      <c r="DG220" s="1286"/>
      <c r="DH220" s="1177"/>
      <c r="DI220" s="1300"/>
      <c r="DJ220" s="1300"/>
      <c r="DK220" s="1300"/>
      <c r="DL220" s="1180"/>
      <c r="DM220" s="1180"/>
      <c r="DN220" s="1305"/>
      <c r="DO220" s="1174"/>
      <c r="DP220" s="1174"/>
      <c r="DQ220" s="1174"/>
      <c r="DR220" s="1174"/>
      <c r="DS220" s="1289"/>
      <c r="DX220" s="1291"/>
      <c r="DY220" s="1289"/>
      <c r="DZ220" s="1289"/>
      <c r="EA220" s="1171"/>
      <c r="EB220" s="1289"/>
      <c r="EC220" s="1284"/>
      <c r="ED220" s="1290"/>
      <c r="EE220" s="1290"/>
      <c r="EF220" s="1290"/>
      <c r="EG220" s="1175"/>
    </row>
    <row r="221" spans="1:161" ht="17.25" customHeight="1" x14ac:dyDescent="0.15">
      <c r="A221" s="1170" t="s">
        <v>496</v>
      </c>
      <c r="B221" s="1210" t="s">
        <v>28</v>
      </c>
      <c r="C221" s="1211" t="s">
        <v>15</v>
      </c>
      <c r="D221" s="1212">
        <f>SUM(E221:P221)</f>
        <v>2463503.071</v>
      </c>
      <c r="E221" s="1213">
        <v>278003.48599999998</v>
      </c>
      <c r="F221" s="1214">
        <v>286798.78999999998</v>
      </c>
      <c r="G221" s="1214">
        <v>355836.65100000001</v>
      </c>
      <c r="H221" s="1214">
        <v>351727.96500000003</v>
      </c>
      <c r="I221" s="1214">
        <v>261313.37</v>
      </c>
      <c r="J221" s="1215">
        <v>132005.05900000001</v>
      </c>
      <c r="K221" s="1216">
        <v>45589.351999999999</v>
      </c>
      <c r="L221" s="1214">
        <v>26101.303</v>
      </c>
      <c r="M221" s="1214">
        <v>37964.442999999999</v>
      </c>
      <c r="N221" s="1214">
        <v>140061.36799999999</v>
      </c>
      <c r="O221" s="1214">
        <v>225937.932</v>
      </c>
      <c r="P221" s="1217">
        <v>322163.35200000001</v>
      </c>
      <c r="S221" s="55"/>
      <c r="U221" s="767"/>
      <c r="V221" s="767"/>
      <c r="W221" s="252"/>
      <c r="X221" s="767"/>
      <c r="Z221" s="1575"/>
      <c r="AA221" s="1575"/>
      <c r="AB221" s="1575"/>
      <c r="AC221" s="1575"/>
      <c r="AD221" s="1576"/>
      <c r="AG221" s="1292"/>
      <c r="AH221" s="1179"/>
      <c r="AI221" s="1176"/>
      <c r="AJ221" s="1176"/>
      <c r="AK221" s="1176"/>
      <c r="AL221" s="1179"/>
      <c r="AM221" s="1176"/>
      <c r="AN221" s="1176"/>
      <c r="AO221" s="1176"/>
      <c r="AP221" s="1176"/>
      <c r="AQ221" s="1176"/>
      <c r="AR221" s="1179"/>
      <c r="AS221" s="1179"/>
      <c r="AT221" s="1179"/>
      <c r="AU221" s="1179"/>
      <c r="AV221" s="1285"/>
      <c r="AW221" s="1179"/>
      <c r="AX221" s="1179"/>
      <c r="AY221" s="1285"/>
      <c r="AZ221" s="1285"/>
      <c r="BA221" s="1285"/>
      <c r="BB221" s="1285"/>
      <c r="BC221" s="1285"/>
      <c r="BD221" s="1179"/>
      <c r="BE221" s="1176"/>
      <c r="BF221" s="1176"/>
      <c r="BG221" s="1176"/>
      <c r="BH221" s="1176"/>
      <c r="BI221" s="1176"/>
      <c r="BJ221" s="1179"/>
      <c r="BK221" s="1179"/>
      <c r="BL221" s="1179"/>
      <c r="BM221" s="1179"/>
      <c r="BN221" s="1292"/>
      <c r="BO221" s="1292"/>
      <c r="BP221" s="1179"/>
      <c r="BQ221" s="1174"/>
      <c r="BR221" s="1174"/>
      <c r="BS221" s="1174"/>
      <c r="BT221" s="1174"/>
      <c r="BU221" s="1295"/>
      <c r="BV221" s="1295"/>
      <c r="BW221" s="1179"/>
      <c r="BX221" s="1179"/>
      <c r="BY221" s="1293"/>
      <c r="BZ221" s="1293"/>
      <c r="CA221" s="1287"/>
      <c r="CB221" s="1179"/>
      <c r="CC221" s="1176"/>
      <c r="CD221" s="1176"/>
      <c r="CE221" s="1176"/>
      <c r="CF221" s="1176"/>
      <c r="CG221" s="1176"/>
      <c r="CH221" s="1179"/>
      <c r="CI221" s="1176"/>
      <c r="CJ221" s="1176"/>
      <c r="CK221" s="1176"/>
      <c r="CL221" s="1176"/>
      <c r="CM221" s="1176"/>
      <c r="CN221" s="1179"/>
      <c r="CO221" s="1176"/>
      <c r="CP221" s="1176"/>
      <c r="CQ221" s="1176"/>
      <c r="CR221" s="1176"/>
      <c r="CS221" s="1176"/>
      <c r="CT221" s="1285"/>
      <c r="CU221" s="1286"/>
      <c r="CV221" s="1177"/>
      <c r="CW221" s="1300"/>
      <c r="CX221" s="1300"/>
      <c r="CY221" s="1300"/>
      <c r="CZ221" s="1179"/>
      <c r="DA221" s="1180"/>
      <c r="DB221" s="1305"/>
      <c r="DC221" s="1174"/>
      <c r="DD221" s="1174"/>
      <c r="DE221" s="1185"/>
      <c r="DF221" s="1291"/>
      <c r="DG221" s="1174"/>
      <c r="DH221" s="1284"/>
      <c r="DI221" s="1290"/>
      <c r="DJ221" s="1290"/>
      <c r="DK221" s="1290"/>
      <c r="DL221" s="1294"/>
      <c r="DM221" s="1289"/>
      <c r="DN221" s="1289"/>
      <c r="DO221" s="1171"/>
      <c r="DP221" s="1171"/>
      <c r="DQ221" s="1284"/>
      <c r="DR221" s="1290"/>
      <c r="DS221" s="1290"/>
      <c r="DT221" s="1290"/>
      <c r="DU221" s="1304"/>
      <c r="DV221" s="1290"/>
      <c r="DW221" s="1290"/>
      <c r="DX221" s="1290"/>
    </row>
    <row r="222" spans="1:161" ht="17.25" customHeight="1" x14ac:dyDescent="0.15">
      <c r="A222" s="1170" t="s">
        <v>497</v>
      </c>
      <c r="B222" s="1218" t="s">
        <v>28</v>
      </c>
      <c r="C222" s="1219" t="s">
        <v>240</v>
      </c>
      <c r="D222" s="1220">
        <f>D221/D220</f>
        <v>531.22093135085856</v>
      </c>
      <c r="E222" s="1221">
        <v>450</v>
      </c>
      <c r="F222" s="1222">
        <v>417</v>
      </c>
      <c r="G222" s="1222">
        <v>560</v>
      </c>
      <c r="H222" s="1222">
        <v>514</v>
      </c>
      <c r="I222" s="1222">
        <v>507</v>
      </c>
      <c r="J222" s="1223">
        <v>437</v>
      </c>
      <c r="K222" s="1222">
        <v>631</v>
      </c>
      <c r="L222" s="1222">
        <v>847</v>
      </c>
      <c r="M222" s="1222">
        <v>933</v>
      </c>
      <c r="N222" s="1222">
        <v>679</v>
      </c>
      <c r="O222" s="1222">
        <v>609</v>
      </c>
      <c r="P222" s="1224">
        <v>678</v>
      </c>
      <c r="S222" s="55"/>
      <c r="T222" s="825"/>
      <c r="U222" s="767"/>
      <c r="V222" s="767"/>
      <c r="W222" s="767"/>
      <c r="X222" s="252"/>
      <c r="Y222" s="787"/>
      <c r="Z222" s="1575"/>
      <c r="AA222" s="1575"/>
      <c r="AB222" s="1575"/>
      <c r="AC222" s="1575"/>
      <c r="AD222" s="1575"/>
      <c r="AE222" s="787"/>
      <c r="AF222" s="1292"/>
      <c r="AG222" s="1292"/>
      <c r="AH222" s="1179"/>
      <c r="AI222" s="1285"/>
      <c r="AJ222" s="1285"/>
      <c r="AK222" s="1285"/>
      <c r="AL222" s="1292"/>
      <c r="AM222" s="1176"/>
      <c r="AN222" s="1176"/>
      <c r="AO222" s="1176"/>
      <c r="AP222" s="1176"/>
      <c r="AQ222" s="1176"/>
      <c r="AR222" s="1179"/>
      <c r="AS222" s="1179"/>
      <c r="AT222" s="1179"/>
      <c r="AU222" s="1179"/>
      <c r="AV222" s="1179"/>
      <c r="AW222" s="1178"/>
      <c r="AX222" s="1292"/>
      <c r="AY222" s="1292"/>
      <c r="AZ222" s="1292"/>
      <c r="BA222" s="1292"/>
      <c r="BB222" s="1179"/>
      <c r="BC222" s="1293"/>
      <c r="BD222" s="1179"/>
      <c r="BE222" s="1174"/>
      <c r="BF222" s="1174"/>
      <c r="BG222" s="1174"/>
      <c r="BH222" s="1269"/>
      <c r="BI222" s="1269"/>
      <c r="BJ222" s="1174"/>
      <c r="BK222" s="1285"/>
      <c r="BL222" s="1285"/>
      <c r="BM222" s="1178"/>
      <c r="BN222" s="1292"/>
      <c r="BO222" s="1179"/>
      <c r="BP222" s="1292"/>
      <c r="BQ222" s="1179"/>
      <c r="BR222" s="1179"/>
      <c r="BS222" s="1293"/>
      <c r="BT222" s="293"/>
      <c r="BU222" s="293"/>
      <c r="BV222" s="1179"/>
      <c r="BW222" s="1176"/>
      <c r="BX222" s="1176"/>
      <c r="BY222" s="1176"/>
      <c r="BZ222" s="1176"/>
      <c r="CA222" s="1176"/>
      <c r="CB222" s="1179"/>
      <c r="CC222" s="1176"/>
      <c r="CD222" s="1176"/>
      <c r="CE222" s="1176"/>
      <c r="CF222" s="1176"/>
      <c r="CG222" s="1176"/>
      <c r="CH222" s="1285"/>
      <c r="CI222" s="1286"/>
      <c r="CJ222" s="1177"/>
      <c r="CK222" s="1300"/>
      <c r="CL222" s="1300"/>
      <c r="CM222" s="1300"/>
      <c r="CN222" s="1292"/>
      <c r="CO222" s="1285"/>
      <c r="CP222" s="1290"/>
      <c r="CQ222" s="1290"/>
      <c r="CR222" s="1290"/>
      <c r="CS222" s="1290"/>
      <c r="CT222" s="1174"/>
      <c r="CU222" s="1289"/>
      <c r="CV222" s="1289"/>
      <c r="CW222" s="1289"/>
      <c r="CX222" s="1171"/>
      <c r="CY222" s="1284"/>
      <c r="CZ222" s="1290"/>
      <c r="DA222" s="1290"/>
      <c r="DB222" s="1290"/>
      <c r="DC222" s="1291"/>
      <c r="DD222" s="1290"/>
      <c r="DE222" s="1290"/>
      <c r="DF222" s="1290"/>
    </row>
    <row r="223" spans="1:161" ht="17.25" customHeight="1" x14ac:dyDescent="0.15">
      <c r="A223" s="1170" t="s">
        <v>498</v>
      </c>
      <c r="B223" s="1689" t="s">
        <v>29</v>
      </c>
      <c r="C223" s="1226" t="s">
        <v>239</v>
      </c>
      <c r="D223" s="1212">
        <f>SUM(E223:P223)</f>
        <v>13374.879999999997</v>
      </c>
      <c r="E223" s="1213">
        <v>1210.768</v>
      </c>
      <c r="F223" s="1214">
        <v>745.03499999999997</v>
      </c>
      <c r="G223" s="1214">
        <v>659.02599999999995</v>
      </c>
      <c r="H223" s="1214">
        <v>809.45899999999995</v>
      </c>
      <c r="I223" s="1214">
        <v>2051.6819999999998</v>
      </c>
      <c r="J223" s="1215">
        <v>2344.1750000000002</v>
      </c>
      <c r="K223" s="1216">
        <v>1977.288</v>
      </c>
      <c r="L223" s="1214">
        <v>1064.56</v>
      </c>
      <c r="M223" s="1214">
        <v>302.30900000000003</v>
      </c>
      <c r="N223" s="1214">
        <v>310.59500000000003</v>
      </c>
      <c r="O223" s="1214">
        <v>614.73400000000004</v>
      </c>
      <c r="P223" s="1217">
        <v>1285.249</v>
      </c>
      <c r="S223" s="55"/>
      <c r="U223" s="252"/>
      <c r="V223" s="252"/>
      <c r="W223" s="767"/>
      <c r="X223" s="767"/>
      <c r="Z223" s="1575"/>
      <c r="AA223" s="1575"/>
      <c r="AB223" s="1575"/>
      <c r="AC223" s="1575"/>
      <c r="AD223" s="1575"/>
      <c r="AG223" s="1292"/>
      <c r="AH223" s="1177"/>
      <c r="AI223" s="1285"/>
      <c r="AJ223" s="1285"/>
      <c r="AK223" s="1285"/>
      <c r="AL223" s="1179"/>
      <c r="AM223" s="1176"/>
      <c r="AN223" s="1176"/>
      <c r="AO223" s="1176"/>
      <c r="AP223" s="1176"/>
      <c r="AQ223" s="1176"/>
      <c r="AR223" s="1292"/>
      <c r="AS223" s="1285"/>
      <c r="AT223" s="1285"/>
      <c r="AU223" s="1285"/>
      <c r="AV223" s="1285"/>
      <c r="AW223" s="1285"/>
      <c r="AX223" s="1179"/>
      <c r="AY223" s="1284"/>
      <c r="AZ223" s="1209"/>
      <c r="BA223" s="1289"/>
      <c r="BB223" s="1295"/>
      <c r="BC223" s="1174"/>
      <c r="BD223" s="1295"/>
      <c r="BE223" s="1292"/>
      <c r="BF223" s="1292"/>
      <c r="BG223" s="1292"/>
      <c r="BH223" s="1179"/>
      <c r="BI223" s="1178"/>
      <c r="BJ223" s="1285"/>
      <c r="BK223" s="1179"/>
      <c r="BL223" s="1179"/>
      <c r="BM223" s="1293"/>
      <c r="BN223" s="1293"/>
      <c r="BO223" s="1178"/>
      <c r="BP223" s="1292"/>
      <c r="BQ223" s="1286"/>
      <c r="BR223" s="1177"/>
      <c r="BS223" s="1286"/>
      <c r="BT223" s="1292"/>
      <c r="BU223" s="1179"/>
      <c r="BV223" s="1292"/>
      <c r="BW223" s="1286"/>
      <c r="BX223" s="1177"/>
      <c r="BY223" s="1286"/>
      <c r="BZ223" s="1286"/>
      <c r="CA223" s="1286"/>
      <c r="CB223" s="1297"/>
      <c r="CC223" s="1286"/>
      <c r="CD223" s="1177"/>
      <c r="CE223" s="1300"/>
      <c r="CF223" s="1300"/>
      <c r="CG223" s="1300"/>
      <c r="CH223" s="1179"/>
      <c r="CI223" s="1180"/>
      <c r="CJ223" s="1305"/>
      <c r="CK223" s="1290"/>
      <c r="CL223" s="1174"/>
      <c r="CM223" s="1174"/>
      <c r="CN223" s="1174"/>
      <c r="CO223" s="1289"/>
      <c r="CP223" s="1289"/>
      <c r="CQ223" s="1289"/>
      <c r="CR223" s="1289"/>
      <c r="CS223" s="1284"/>
      <c r="CT223" s="1290"/>
      <c r="CU223" s="1290"/>
      <c r="CV223" s="1290"/>
    </row>
    <row r="224" spans="1:161" ht="17.25" customHeight="1" x14ac:dyDescent="0.15">
      <c r="A224" s="1170" t="s">
        <v>499</v>
      </c>
      <c r="B224" s="1210" t="s">
        <v>29</v>
      </c>
      <c r="C224" s="1211" t="s">
        <v>15</v>
      </c>
      <c r="D224" s="1212">
        <f>SUM(E224:P224)</f>
        <v>4850791.2019999996</v>
      </c>
      <c r="E224" s="1213">
        <v>340275.37800000003</v>
      </c>
      <c r="F224" s="1214">
        <v>229788.84299999999</v>
      </c>
      <c r="G224" s="1214">
        <v>208017.01</v>
      </c>
      <c r="H224" s="1214">
        <v>271846.28700000001</v>
      </c>
      <c r="I224" s="1214">
        <v>929889.72100000002</v>
      </c>
      <c r="J224" s="1215">
        <v>882754.76899999997</v>
      </c>
      <c r="K224" s="1216">
        <v>642529.62199999997</v>
      </c>
      <c r="L224" s="1214">
        <v>327836.31699999998</v>
      </c>
      <c r="M224" s="1214">
        <v>105030.57799999999</v>
      </c>
      <c r="N224" s="1214">
        <v>118138.533</v>
      </c>
      <c r="O224" s="1214">
        <v>245218.12599999999</v>
      </c>
      <c r="P224" s="1217">
        <v>549466.01800000004</v>
      </c>
      <c r="S224" s="55"/>
      <c r="U224" s="767"/>
      <c r="V224" s="767"/>
      <c r="W224" s="252"/>
      <c r="X224" s="767"/>
      <c r="AC224" s="1575"/>
      <c r="AD224" s="1575"/>
      <c r="AG224" s="1176"/>
      <c r="AH224" s="1179"/>
      <c r="AI224" s="1176"/>
      <c r="AJ224" s="1176"/>
      <c r="AK224" s="1176"/>
      <c r="AL224" s="1179"/>
      <c r="AM224" s="1179"/>
      <c r="AN224" s="1179"/>
      <c r="AO224" s="1179"/>
      <c r="AP224" s="1285"/>
      <c r="AQ224" s="1285"/>
      <c r="AR224" s="1179"/>
      <c r="AS224" s="1292"/>
      <c r="AT224" s="1292"/>
      <c r="AU224" s="1292"/>
      <c r="AV224" s="1179"/>
      <c r="AW224" s="1179"/>
      <c r="AX224" s="1292"/>
      <c r="AY224" s="1292"/>
      <c r="AZ224" s="1292"/>
      <c r="BA224" s="1292"/>
      <c r="BB224" s="1178"/>
      <c r="BC224" s="293"/>
      <c r="BD224" s="1292"/>
      <c r="BE224" s="1179"/>
      <c r="BF224" s="1179"/>
      <c r="BG224" s="1293"/>
      <c r="BH224" s="1293"/>
      <c r="BI224" s="1293"/>
      <c r="BJ224" s="1179"/>
      <c r="BK224" s="1176"/>
      <c r="BL224" s="1176"/>
      <c r="BM224" s="1176"/>
      <c r="BN224" s="1176"/>
      <c r="BO224" s="1176"/>
      <c r="BP224" s="1179"/>
      <c r="BQ224" s="1176"/>
      <c r="BR224" s="1176"/>
      <c r="BS224" s="1176"/>
      <c r="BT224" s="1176"/>
      <c r="BU224" s="1176"/>
      <c r="BV224" s="1285"/>
      <c r="BW224" s="1286"/>
      <c r="BX224" s="1177"/>
      <c r="BY224" s="1300"/>
      <c r="BZ224" s="1300"/>
      <c r="CA224" s="1300"/>
      <c r="CB224" s="1179"/>
      <c r="CC224" s="1180"/>
      <c r="CD224" s="1305"/>
      <c r="CE224" s="1290"/>
      <c r="CF224" s="1174"/>
      <c r="CG224" s="1174"/>
      <c r="CH224" s="1298"/>
      <c r="CI224" s="1289"/>
      <c r="CJ224" s="1289"/>
      <c r="CK224" s="1171"/>
    </row>
    <row r="225" spans="1:137" ht="17.25" customHeight="1" x14ac:dyDescent="0.15">
      <c r="A225" s="1170" t="s">
        <v>500</v>
      </c>
      <c r="B225" s="1218" t="s">
        <v>29</v>
      </c>
      <c r="C225" s="1219" t="s">
        <v>240</v>
      </c>
      <c r="D225" s="1220">
        <f>D224/D223</f>
        <v>362.67923166413459</v>
      </c>
      <c r="E225" s="1221">
        <v>281</v>
      </c>
      <c r="F225" s="1222">
        <v>308</v>
      </c>
      <c r="G225" s="1222">
        <v>316</v>
      </c>
      <c r="H225" s="1222">
        <v>336</v>
      </c>
      <c r="I225" s="1222">
        <v>453</v>
      </c>
      <c r="J225" s="1223">
        <v>377</v>
      </c>
      <c r="K225" s="1222">
        <v>325</v>
      </c>
      <c r="L225" s="1222">
        <v>308</v>
      </c>
      <c r="M225" s="1222">
        <v>347</v>
      </c>
      <c r="N225" s="1222">
        <v>380</v>
      </c>
      <c r="O225" s="1222">
        <v>399</v>
      </c>
      <c r="P225" s="1224">
        <v>428</v>
      </c>
      <c r="S225" s="55"/>
      <c r="T225" s="825"/>
      <c r="U225" s="767"/>
      <c r="V225" s="767"/>
      <c r="W225" s="767"/>
      <c r="X225" s="252"/>
      <c r="Y225" s="787"/>
      <c r="Z225" s="1575"/>
      <c r="AA225" s="1575"/>
      <c r="AB225" s="1575"/>
      <c r="AD225" s="1575"/>
      <c r="AE225" s="787"/>
      <c r="AF225" s="1292"/>
      <c r="AG225" s="1292"/>
      <c r="AH225" s="1292"/>
      <c r="AI225" s="1176"/>
      <c r="AJ225" s="1176"/>
      <c r="AK225" s="1176"/>
      <c r="AL225" s="1292"/>
      <c r="AM225" s="1285"/>
      <c r="AN225" s="1285"/>
      <c r="AO225" s="1285"/>
      <c r="AP225" s="1179"/>
      <c r="AQ225" s="1179"/>
      <c r="AR225" s="1179"/>
      <c r="AS225" s="1285"/>
      <c r="AT225" s="1285"/>
      <c r="AU225" s="1178"/>
      <c r="AV225" s="293"/>
      <c r="AW225" s="1292"/>
      <c r="AX225" s="1179"/>
      <c r="AY225" s="1292"/>
      <c r="AZ225" s="1292"/>
      <c r="BA225" s="293"/>
      <c r="BB225" s="1287"/>
      <c r="BC225" s="293"/>
      <c r="BD225" s="1292"/>
      <c r="BE225" s="1179"/>
      <c r="BF225" s="1179"/>
      <c r="BG225" s="1179"/>
      <c r="BH225" s="1179"/>
      <c r="BI225" s="1286"/>
      <c r="BJ225" s="1179"/>
      <c r="BK225" s="1176"/>
      <c r="BL225" s="1176"/>
      <c r="BM225" s="1176"/>
      <c r="BN225" s="1176"/>
      <c r="BO225" s="1176"/>
      <c r="BP225" s="1179"/>
      <c r="BQ225" s="1176"/>
      <c r="BR225" s="1176"/>
      <c r="BS225" s="1176"/>
      <c r="BT225" s="1176"/>
      <c r="BU225" s="1176"/>
      <c r="BV225" s="1285"/>
      <c r="BW225" s="1286"/>
      <c r="BX225" s="1177"/>
      <c r="BY225" s="1300"/>
      <c r="BZ225" s="1300"/>
      <c r="CA225" s="1300"/>
      <c r="CB225" s="1306"/>
      <c r="CC225" s="1179"/>
      <c r="CH225" s="1294"/>
      <c r="CI225" s="1289"/>
      <c r="CJ225" s="1289"/>
      <c r="CK225" s="1289"/>
    </row>
    <row r="226" spans="1:137" ht="17.25" customHeight="1" x14ac:dyDescent="0.15">
      <c r="A226" s="1170" t="s">
        <v>501</v>
      </c>
      <c r="B226" s="1225" t="s">
        <v>30</v>
      </c>
      <c r="C226" s="1226" t="s">
        <v>239</v>
      </c>
      <c r="D226" s="1212">
        <f>SUM(E226:P226)</f>
        <v>2516.7329999999997</v>
      </c>
      <c r="E226" s="1213">
        <v>167.005</v>
      </c>
      <c r="F226" s="1214">
        <v>183.77199999999999</v>
      </c>
      <c r="G226" s="1214">
        <v>213.685</v>
      </c>
      <c r="H226" s="1214">
        <v>238.84100000000001</v>
      </c>
      <c r="I226" s="1214">
        <v>278.55200000000002</v>
      </c>
      <c r="J226" s="1215">
        <v>237.084</v>
      </c>
      <c r="K226" s="1216">
        <v>190.94300000000001</v>
      </c>
      <c r="L226" s="1214">
        <v>232.245</v>
      </c>
      <c r="M226" s="1214">
        <v>184.346</v>
      </c>
      <c r="N226" s="1214">
        <v>233.167</v>
      </c>
      <c r="O226" s="1214">
        <v>216.82599999999999</v>
      </c>
      <c r="P226" s="1217">
        <v>140.267</v>
      </c>
      <c r="S226" s="55"/>
      <c r="U226" s="767"/>
      <c r="V226" s="767"/>
      <c r="W226" s="767"/>
      <c r="X226" s="767"/>
      <c r="Z226" s="1577"/>
      <c r="AA226" s="1577"/>
      <c r="AB226" s="1577"/>
      <c r="AC226" s="1575"/>
      <c r="AG226" s="1179"/>
      <c r="AH226" s="1179"/>
      <c r="AI226" s="1176"/>
      <c r="AJ226" s="1176"/>
      <c r="AK226" s="1176"/>
      <c r="AL226" s="1179"/>
      <c r="AM226" s="1176"/>
      <c r="AN226" s="1177"/>
      <c r="AO226" s="1178"/>
      <c r="AP226" s="1293"/>
      <c r="AQ226" s="293"/>
      <c r="AR226" s="1179"/>
      <c r="AS226" s="1285"/>
      <c r="AT226" s="1285"/>
      <c r="AU226" s="1178"/>
      <c r="AV226" s="1178"/>
      <c r="AW226" s="1178"/>
      <c r="AX226" s="1179"/>
      <c r="AY226" s="1179"/>
      <c r="AZ226" s="1179"/>
      <c r="BA226" s="1179"/>
      <c r="BB226" s="1179"/>
      <c r="BC226" s="1179"/>
      <c r="BD226" s="1292"/>
      <c r="BE226" s="1176"/>
      <c r="BF226" s="1176"/>
      <c r="BG226" s="1176"/>
      <c r="BH226" s="1176"/>
      <c r="BI226" s="1176"/>
      <c r="BJ226" s="1292"/>
      <c r="BK226" s="1178"/>
      <c r="BL226" s="1178"/>
      <c r="BM226" s="1178"/>
      <c r="BN226" s="1178"/>
      <c r="BO226" s="1307"/>
      <c r="BP226" s="1180"/>
      <c r="BQ226" s="1180"/>
    </row>
    <row r="227" spans="1:137" ht="17.25" customHeight="1" x14ac:dyDescent="0.15">
      <c r="A227" s="1170" t="s">
        <v>502</v>
      </c>
      <c r="B227" s="1210" t="s">
        <v>30</v>
      </c>
      <c r="C227" s="1211" t="s">
        <v>15</v>
      </c>
      <c r="D227" s="1212">
        <f>SUM(E227:P227)</f>
        <v>1691311.3939999999</v>
      </c>
      <c r="E227" s="1213">
        <v>129194.361</v>
      </c>
      <c r="F227" s="1214">
        <v>142802.32199999999</v>
      </c>
      <c r="G227" s="1214">
        <v>135794.36600000001</v>
      </c>
      <c r="H227" s="1214">
        <v>141649.07999999999</v>
      </c>
      <c r="I227" s="1214">
        <v>108653.95299999999</v>
      </c>
      <c r="J227" s="1215">
        <v>87904.57</v>
      </c>
      <c r="K227" s="1216">
        <v>87868.900999999998</v>
      </c>
      <c r="L227" s="1214">
        <v>155484.005</v>
      </c>
      <c r="M227" s="1214">
        <v>151058.503</v>
      </c>
      <c r="N227" s="1214">
        <v>198102.59899999999</v>
      </c>
      <c r="O227" s="1214">
        <v>194714.174</v>
      </c>
      <c r="P227" s="1217">
        <v>158084.56</v>
      </c>
      <c r="S227" s="55"/>
      <c r="U227" s="767"/>
      <c r="V227" s="767"/>
      <c r="W227" s="767"/>
      <c r="X227" s="767"/>
      <c r="Z227" s="1576"/>
      <c r="AA227" s="1576"/>
      <c r="AB227" s="1576"/>
      <c r="AC227" s="1577"/>
      <c r="AD227" s="1575"/>
      <c r="AG227" s="1179"/>
      <c r="AH227" s="1292"/>
      <c r="AI227" s="1176"/>
      <c r="AJ227" s="1176"/>
      <c r="AK227" s="1176"/>
      <c r="AL227" s="1292"/>
      <c r="AM227" s="1285"/>
      <c r="AN227" s="1285"/>
      <c r="AO227" s="1285"/>
      <c r="AP227" s="1285"/>
      <c r="AQ227" s="1285"/>
      <c r="AR227" s="1179"/>
      <c r="AS227" s="1176"/>
      <c r="AT227" s="1177"/>
      <c r="AU227" s="1178"/>
      <c r="AV227" s="1293"/>
      <c r="AW227" s="1178"/>
      <c r="AX227" s="1179"/>
      <c r="AY227" s="1292"/>
      <c r="AZ227" s="1292"/>
      <c r="BA227" s="293"/>
      <c r="BB227" s="1293"/>
      <c r="BC227" s="1293"/>
      <c r="BD227" s="1179"/>
      <c r="BE227" s="1179"/>
      <c r="BF227" s="1179"/>
      <c r="BG227" s="1179"/>
      <c r="BH227" s="1286"/>
      <c r="BI227" s="1179"/>
      <c r="BJ227" s="1179"/>
      <c r="BK227" s="1176"/>
      <c r="BL227" s="1176"/>
      <c r="BM227" s="1176"/>
      <c r="BN227" s="1176"/>
      <c r="BO227" s="1176"/>
      <c r="BP227" s="1179"/>
      <c r="BQ227" s="1179"/>
      <c r="BR227" s="1285"/>
      <c r="BS227" s="1285"/>
      <c r="BT227" s="1285"/>
      <c r="BU227" s="1307"/>
      <c r="BV227" s="1285"/>
      <c r="BW227" s="1285"/>
      <c r="BX227" s="1290"/>
    </row>
    <row r="228" spans="1:137" ht="17.25" customHeight="1" x14ac:dyDescent="0.15">
      <c r="A228" s="1170" t="s">
        <v>503</v>
      </c>
      <c r="B228" s="1218" t="s">
        <v>30</v>
      </c>
      <c r="C228" s="1219" t="s">
        <v>240</v>
      </c>
      <c r="D228" s="1220">
        <f>D227/D226</f>
        <v>672.02654949889404</v>
      </c>
      <c r="E228" s="1221">
        <v>774</v>
      </c>
      <c r="F228" s="1222">
        <v>777</v>
      </c>
      <c r="G228" s="1222">
        <v>635</v>
      </c>
      <c r="H228" s="1222">
        <v>593</v>
      </c>
      <c r="I228" s="1222">
        <v>390</v>
      </c>
      <c r="J228" s="1223">
        <v>371</v>
      </c>
      <c r="K228" s="1222">
        <v>460</v>
      </c>
      <c r="L228" s="1222">
        <v>669</v>
      </c>
      <c r="M228" s="1222">
        <v>819</v>
      </c>
      <c r="N228" s="1222">
        <v>850</v>
      </c>
      <c r="O228" s="1222">
        <v>898</v>
      </c>
      <c r="P228" s="1224">
        <v>1127</v>
      </c>
      <c r="S228" s="55"/>
      <c r="T228" s="825"/>
      <c r="U228" s="767"/>
      <c r="V228" s="767"/>
      <c r="W228" s="767"/>
      <c r="X228" s="748"/>
      <c r="Y228" s="787"/>
      <c r="Z228" s="1576"/>
      <c r="AA228" s="1576"/>
      <c r="AB228" s="1576"/>
      <c r="AC228" s="1576"/>
      <c r="AD228" s="1577"/>
      <c r="AE228" s="787"/>
      <c r="AF228" s="1292"/>
      <c r="AG228" s="1179"/>
      <c r="AH228" s="1179"/>
      <c r="AI228" s="1292"/>
      <c r="AJ228" s="1178"/>
      <c r="AK228" s="1178"/>
      <c r="AL228" s="1179"/>
      <c r="AM228" s="1179"/>
      <c r="AN228" s="1179"/>
      <c r="AO228" s="1179"/>
      <c r="AP228" s="1285"/>
      <c r="AQ228" s="1179"/>
      <c r="AR228" s="1179"/>
      <c r="AS228" s="1179"/>
      <c r="AT228" s="1179"/>
      <c r="AU228" s="1179"/>
      <c r="AV228" s="1292"/>
      <c r="AW228" s="1179"/>
      <c r="AX228" s="1179"/>
      <c r="AY228" s="1179"/>
      <c r="AZ228" s="1179"/>
      <c r="BA228" s="1293"/>
      <c r="BB228" s="1293"/>
      <c r="BC228" s="1293"/>
      <c r="BD228" s="1179"/>
      <c r="BE228" s="1176"/>
      <c r="BF228" s="1177"/>
      <c r="BG228" s="1178"/>
      <c r="BH228" s="293"/>
      <c r="BI228" s="1293"/>
      <c r="BJ228" s="1292"/>
      <c r="BK228" s="1179"/>
      <c r="BL228" s="1179"/>
      <c r="BM228" s="1179"/>
      <c r="BN228" s="1286"/>
      <c r="BO228" s="1292"/>
      <c r="BP228" s="1179"/>
      <c r="BQ228" s="1176"/>
      <c r="BR228" s="1176"/>
      <c r="BS228" s="1176"/>
      <c r="BT228" s="1176"/>
      <c r="BU228" s="1176"/>
      <c r="BV228" s="1292"/>
      <c r="BW228" s="1179"/>
      <c r="BX228" s="1179"/>
      <c r="BY228" s="1179"/>
      <c r="BZ228" s="1179"/>
      <c r="CA228" s="1179"/>
      <c r="CB228" s="1179"/>
      <c r="CC228" s="1179"/>
      <c r="CD228" s="1290"/>
      <c r="CE228" s="1290"/>
      <c r="CF228" s="1290"/>
      <c r="CG228" s="1291"/>
    </row>
    <row r="229" spans="1:137" ht="17.25" customHeight="1" x14ac:dyDescent="0.15">
      <c r="A229" s="1170" t="s">
        <v>504</v>
      </c>
      <c r="B229" s="1225" t="s">
        <v>31</v>
      </c>
      <c r="C229" s="1226" t="s">
        <v>239</v>
      </c>
      <c r="D229" s="1212">
        <f>SUM(E229:P229)</f>
        <v>409.13599999999991</v>
      </c>
      <c r="E229" s="1213">
        <v>48.072000000000003</v>
      </c>
      <c r="F229" s="1214">
        <v>84.165999999999997</v>
      </c>
      <c r="G229" s="1214">
        <v>85.992999999999995</v>
      </c>
      <c r="H229" s="1214">
        <v>106.767</v>
      </c>
      <c r="I229" s="1214">
        <v>73.546999999999997</v>
      </c>
      <c r="J229" s="1215">
        <v>3.9750000000000001</v>
      </c>
      <c r="K229" s="1216">
        <v>0.33500000000000002</v>
      </c>
      <c r="L229" s="1214">
        <v>0</v>
      </c>
      <c r="M229" s="1214">
        <v>0</v>
      </c>
      <c r="N229" s="1214">
        <v>1.08</v>
      </c>
      <c r="O229" s="1214">
        <v>0.66900000000000004</v>
      </c>
      <c r="P229" s="1217">
        <v>4.532</v>
      </c>
      <c r="S229" s="55"/>
      <c r="U229" s="767"/>
      <c r="V229" s="767"/>
      <c r="W229" s="767"/>
      <c r="X229" s="767"/>
      <c r="Z229" s="1574"/>
      <c r="AA229" s="1574"/>
      <c r="AB229" s="1574"/>
      <c r="AC229" s="1576"/>
      <c r="AD229" s="1576"/>
      <c r="AG229" s="1179"/>
      <c r="AH229" s="1177"/>
      <c r="AI229" s="1292"/>
      <c r="AJ229" s="1178"/>
      <c r="AK229" s="1179"/>
      <c r="AL229" s="1292"/>
      <c r="AM229" s="1179"/>
      <c r="AN229" s="1179"/>
      <c r="AO229" s="1179"/>
      <c r="AP229" s="1179"/>
      <c r="AQ229" s="1179"/>
      <c r="AR229" s="1292"/>
      <c r="AS229" s="1179"/>
      <c r="AT229" s="1179"/>
      <c r="AU229" s="1179"/>
      <c r="AV229" s="1179"/>
      <c r="AW229" s="1179"/>
      <c r="AX229" s="1292"/>
      <c r="AY229" s="1292"/>
      <c r="AZ229" s="1292"/>
      <c r="BA229" s="1292"/>
      <c r="BB229" s="1178"/>
      <c r="BC229" s="1285"/>
      <c r="BD229" s="1292"/>
      <c r="BE229" s="1292"/>
      <c r="BF229" s="1292"/>
      <c r="BG229" s="1292"/>
      <c r="BH229" s="1293"/>
      <c r="BI229" s="1293"/>
      <c r="BJ229" s="1179"/>
      <c r="BK229" s="1285"/>
      <c r="BL229" s="1285"/>
      <c r="BM229" s="1178"/>
      <c r="BN229" s="1293"/>
      <c r="BO229" s="1293"/>
      <c r="BP229" s="1179"/>
      <c r="BQ229" s="1292"/>
      <c r="BR229" s="1292"/>
      <c r="BS229" s="1292"/>
      <c r="BT229" s="1286"/>
      <c r="BU229" s="1292"/>
      <c r="BV229" s="1292"/>
      <c r="BW229" s="1176"/>
      <c r="BX229" s="1176"/>
      <c r="BY229" s="1176"/>
      <c r="BZ229" s="1176"/>
      <c r="CA229" s="1176"/>
      <c r="CB229" s="1297"/>
      <c r="CC229" s="1286"/>
      <c r="CD229" s="1177"/>
      <c r="CE229" s="1300"/>
      <c r="CF229" s="1300"/>
      <c r="CG229" s="1300"/>
      <c r="CH229" s="1179"/>
      <c r="CI229" s="1180"/>
      <c r="CJ229" s="1305"/>
      <c r="CK229" s="1174"/>
      <c r="CL229" s="1174"/>
      <c r="CM229" s="1174"/>
      <c r="CN229" s="1174"/>
      <c r="CO229" s="1289"/>
      <c r="CP229" s="1171"/>
      <c r="CQ229" s="1289"/>
      <c r="CR229" s="1289"/>
      <c r="CS229" s="1289"/>
      <c r="CT229" s="1284"/>
      <c r="CU229" s="1290"/>
      <c r="CV229" s="1290"/>
      <c r="CW229" s="1290"/>
      <c r="CX229" s="1175"/>
      <c r="CY229" s="1290"/>
      <c r="CZ229" s="1290"/>
      <c r="DA229" s="1290"/>
      <c r="DC229" s="1290"/>
      <c r="DD229" s="1290"/>
    </row>
    <row r="230" spans="1:137" ht="17.25" customHeight="1" x14ac:dyDescent="0.15">
      <c r="A230" s="1170" t="s">
        <v>505</v>
      </c>
      <c r="B230" s="1210" t="s">
        <v>31</v>
      </c>
      <c r="C230" s="1211" t="s">
        <v>15</v>
      </c>
      <c r="D230" s="1212">
        <f>SUM(E230:P230)</f>
        <v>128220.57</v>
      </c>
      <c r="E230" s="1213">
        <v>10738.528</v>
      </c>
      <c r="F230" s="1214">
        <v>18180.795999999998</v>
      </c>
      <c r="G230" s="1214">
        <v>26077.216</v>
      </c>
      <c r="H230" s="1214">
        <v>37885.03</v>
      </c>
      <c r="I230" s="1214">
        <v>32077.172999999999</v>
      </c>
      <c r="J230" s="1215">
        <v>787.80600000000004</v>
      </c>
      <c r="K230" s="1216">
        <v>143.53200000000001</v>
      </c>
      <c r="L230" s="1214">
        <v>0</v>
      </c>
      <c r="M230" s="1214">
        <v>0</v>
      </c>
      <c r="N230" s="1214">
        <v>401.17700000000002</v>
      </c>
      <c r="O230" s="1214">
        <v>322.81200000000001</v>
      </c>
      <c r="P230" s="1217">
        <v>1606.5</v>
      </c>
      <c r="S230" s="55"/>
      <c r="U230" s="767"/>
      <c r="V230" s="767"/>
      <c r="W230" s="767"/>
      <c r="X230" s="767"/>
      <c r="Z230" s="1575"/>
      <c r="AA230" s="1575"/>
      <c r="AB230" s="1575"/>
      <c r="AC230" s="1574"/>
      <c r="AD230" s="1576"/>
      <c r="AG230" s="1292"/>
      <c r="AH230" s="1292"/>
      <c r="AI230" s="1179"/>
      <c r="AJ230" s="1179"/>
      <c r="AK230" s="1179"/>
      <c r="AL230" s="1179"/>
      <c r="AM230" s="1179"/>
      <c r="AN230" s="1179"/>
      <c r="AO230" s="1179"/>
      <c r="AP230" s="1179"/>
      <c r="AQ230" s="1285"/>
      <c r="AR230" s="1179"/>
      <c r="AS230" s="1179"/>
      <c r="AT230" s="1179"/>
      <c r="AU230" s="1179"/>
      <c r="AV230" s="1292"/>
      <c r="AW230" s="1179"/>
      <c r="AX230" s="1179"/>
      <c r="AY230" s="1285"/>
      <c r="AZ230" s="1285"/>
      <c r="BA230" s="1178"/>
      <c r="BB230" s="1285"/>
      <c r="BC230" s="1179"/>
      <c r="BD230" s="1179"/>
      <c r="BE230" s="1285"/>
      <c r="BF230" s="1285"/>
      <c r="BG230" s="1178"/>
      <c r="BH230" s="293"/>
      <c r="BI230" s="1293"/>
      <c r="BJ230" s="1179"/>
      <c r="BK230" s="1285"/>
      <c r="BL230" s="1285"/>
      <c r="BM230" s="1178"/>
      <c r="BN230" s="293"/>
      <c r="BO230" s="1293"/>
      <c r="BP230" s="1179"/>
      <c r="BQ230" s="1176"/>
      <c r="BR230" s="1176"/>
      <c r="BS230" s="1176"/>
      <c r="BT230" s="1176"/>
      <c r="BU230" s="1176"/>
      <c r="BV230" s="1179"/>
      <c r="BW230" s="1176"/>
      <c r="BX230" s="1176"/>
      <c r="BY230" s="1176"/>
      <c r="BZ230" s="1176"/>
      <c r="CA230" s="1176"/>
      <c r="CB230" s="1285"/>
      <c r="CC230" s="1286"/>
      <c r="CD230" s="1177"/>
      <c r="CE230" s="1300"/>
      <c r="CF230" s="1300"/>
      <c r="CG230" s="1300"/>
      <c r="CH230" s="1179"/>
      <c r="CI230" s="1179"/>
      <c r="CJ230" s="1174"/>
      <c r="CK230" s="1174"/>
      <c r="CL230" s="1174"/>
      <c r="CM230" s="1174"/>
      <c r="CN230" s="1290"/>
      <c r="CO230" s="1174"/>
      <c r="CP230" s="1284"/>
      <c r="CQ230" s="1290"/>
      <c r="CR230" s="1290"/>
      <c r="CS230" s="1290"/>
      <c r="CT230" s="1175"/>
      <c r="CU230" s="1289"/>
      <c r="CV230" s="1289"/>
      <c r="CW230" s="1289"/>
      <c r="CX230" s="1171"/>
      <c r="CY230" s="1284"/>
      <c r="CZ230" s="1290"/>
      <c r="DA230" s="1290"/>
      <c r="DB230" s="1290"/>
      <c r="DC230" s="1291"/>
      <c r="DH230" s="1290"/>
      <c r="DI230" s="1290"/>
    </row>
    <row r="231" spans="1:137" ht="17.25" customHeight="1" x14ac:dyDescent="0.15">
      <c r="A231" s="1170" t="s">
        <v>506</v>
      </c>
      <c r="B231" s="1218" t="s">
        <v>31</v>
      </c>
      <c r="C231" s="1219" t="s">
        <v>240</v>
      </c>
      <c r="D231" s="1220">
        <f>D230/D229</f>
        <v>313.39351707011861</v>
      </c>
      <c r="E231" s="1221">
        <v>223</v>
      </c>
      <c r="F231" s="1222">
        <v>216</v>
      </c>
      <c r="G231" s="1222">
        <v>303</v>
      </c>
      <c r="H231" s="1222">
        <v>355</v>
      </c>
      <c r="I231" s="1222">
        <v>436</v>
      </c>
      <c r="J231" s="1223">
        <v>198</v>
      </c>
      <c r="K231" s="1222">
        <v>428</v>
      </c>
      <c r="L231" s="1222">
        <v>0</v>
      </c>
      <c r="M231" s="1222">
        <v>0</v>
      </c>
      <c r="N231" s="1222">
        <v>371</v>
      </c>
      <c r="O231" s="1222">
        <v>483</v>
      </c>
      <c r="P231" s="1224">
        <v>354</v>
      </c>
      <c r="S231" s="55"/>
      <c r="T231" s="825"/>
      <c r="U231" s="770"/>
      <c r="V231" s="768"/>
      <c r="W231" s="767"/>
      <c r="X231" s="767"/>
      <c r="Y231" s="787"/>
      <c r="Z231" s="1575"/>
      <c r="AA231" s="1575"/>
      <c r="AB231" s="1575"/>
      <c r="AC231" s="1575"/>
      <c r="AD231" s="1574"/>
      <c r="AE231" s="787"/>
      <c r="AF231" s="1292"/>
      <c r="AG231" s="1292"/>
      <c r="AH231" s="1292"/>
      <c r="AI231" s="1179"/>
      <c r="AJ231" s="1179"/>
      <c r="AK231" s="1179"/>
      <c r="AL231" s="1179"/>
      <c r="AM231" s="1285"/>
      <c r="AN231" s="1285"/>
      <c r="AO231" s="1285"/>
      <c r="AP231" s="1179"/>
      <c r="AQ231" s="1285"/>
      <c r="AR231" s="1292"/>
      <c r="AS231" s="1292"/>
      <c r="AT231" s="1292"/>
      <c r="AU231" s="1292"/>
      <c r="AV231" s="1179"/>
      <c r="AW231" s="1179"/>
      <c r="AX231" s="1179"/>
      <c r="AY231" s="1285"/>
      <c r="AZ231" s="1285"/>
      <c r="BA231" s="1178"/>
      <c r="BB231" s="1285"/>
      <c r="BC231" s="1179"/>
      <c r="BD231" s="1179"/>
      <c r="BE231" s="1290"/>
      <c r="BF231" s="1290"/>
      <c r="BG231" s="1289"/>
      <c r="BH231" s="1174"/>
      <c r="BI231" s="1295"/>
      <c r="BJ231" s="1174"/>
      <c r="BK231" s="1174"/>
      <c r="BL231" s="1174"/>
      <c r="BM231" s="1174"/>
      <c r="BN231" s="1295"/>
      <c r="BO231" s="1174"/>
      <c r="BP231" s="1174"/>
      <c r="BQ231" s="1292"/>
      <c r="BR231" s="1292"/>
      <c r="BS231" s="1292"/>
      <c r="BT231" s="1179"/>
      <c r="BU231" s="1178"/>
      <c r="BV231" s="1292"/>
      <c r="BW231" s="1292"/>
      <c r="BX231" s="1292"/>
      <c r="BY231" s="1292"/>
      <c r="BZ231" s="1179"/>
      <c r="CA231" s="1286"/>
      <c r="CB231" s="1179"/>
      <c r="CC231" s="1176"/>
      <c r="CD231" s="1176"/>
      <c r="CE231" s="1176"/>
      <c r="CF231" s="1176"/>
      <c r="CG231" s="1176"/>
      <c r="CH231" s="1285"/>
      <c r="CI231" s="1286"/>
      <c r="CJ231" s="1177"/>
      <c r="CK231" s="1300"/>
      <c r="CL231" s="1300"/>
      <c r="CM231" s="1300"/>
      <c r="CN231" s="1292"/>
      <c r="CO231" s="1180"/>
      <c r="CP231" s="1305"/>
      <c r="CQ231" s="1290"/>
      <c r="CR231" s="1174"/>
      <c r="CS231" s="1174"/>
      <c r="CT231" s="1298"/>
      <c r="CU231" s="1174"/>
      <c r="CV231" s="1284"/>
      <c r="CW231" s="1290"/>
      <c r="CX231" s="1290"/>
      <c r="CY231" s="1290"/>
      <c r="CZ231" s="1294"/>
      <c r="DA231" s="1289"/>
      <c r="DB231" s="1289"/>
      <c r="DC231" s="1289"/>
      <c r="DD231" s="1171"/>
      <c r="DE231" s="1284"/>
      <c r="DF231" s="1290"/>
      <c r="DG231" s="1290"/>
      <c r="DH231" s="1290"/>
      <c r="DI231" s="1291"/>
      <c r="DJ231" s="1290"/>
      <c r="DK231" s="1290"/>
      <c r="DL231" s="1290"/>
      <c r="DM231" s="1290"/>
      <c r="DN231" s="1290"/>
      <c r="DO231" s="1290"/>
    </row>
    <row r="232" spans="1:137" ht="17.25" customHeight="1" x14ac:dyDescent="0.15">
      <c r="A232" s="1170" t="s">
        <v>507</v>
      </c>
      <c r="B232" s="1225" t="s">
        <v>32</v>
      </c>
      <c r="C232" s="1226" t="s">
        <v>239</v>
      </c>
      <c r="D232" s="1212">
        <f>SUM(E232:P232)</f>
        <v>85.426000000000002</v>
      </c>
      <c r="E232" s="1213">
        <v>7.883</v>
      </c>
      <c r="F232" s="1214">
        <v>8.4489999999999998</v>
      </c>
      <c r="G232" s="1214">
        <v>4.68</v>
      </c>
      <c r="H232" s="1214">
        <v>0.65300000000000002</v>
      </c>
      <c r="I232" s="1214">
        <v>25.323</v>
      </c>
      <c r="J232" s="1240">
        <v>15.868</v>
      </c>
      <c r="K232" s="1216">
        <v>0.63700000000000001</v>
      </c>
      <c r="L232" s="1214">
        <v>0.1</v>
      </c>
      <c r="M232" s="1214">
        <v>0.35799999999999998</v>
      </c>
      <c r="N232" s="1214">
        <v>5.2160000000000002</v>
      </c>
      <c r="O232" s="1214">
        <v>9.9190000000000005</v>
      </c>
      <c r="P232" s="1217">
        <v>6.34</v>
      </c>
      <c r="S232" s="55"/>
      <c r="U232" s="252"/>
      <c r="V232" s="252"/>
      <c r="W232" s="768"/>
      <c r="X232" s="767"/>
      <c r="Z232" s="1575"/>
      <c r="AA232" s="1575"/>
      <c r="AB232" s="1575"/>
      <c r="AC232" s="1575"/>
      <c r="AD232" s="1575"/>
      <c r="AG232" s="1292"/>
      <c r="AH232" s="1292"/>
      <c r="AI232" s="1178"/>
      <c r="AJ232" s="1178"/>
      <c r="AK232" s="1178"/>
      <c r="AL232" s="1292"/>
      <c r="AM232" s="1176"/>
      <c r="AN232" s="1176"/>
      <c r="AO232" s="1176"/>
      <c r="AP232" s="1176"/>
      <c r="AQ232" s="1176"/>
      <c r="AR232" s="1179"/>
      <c r="AS232" s="1176"/>
      <c r="AT232" s="1176"/>
      <c r="AU232" s="1176"/>
      <c r="AV232" s="1176"/>
      <c r="AW232" s="1176"/>
      <c r="AX232" s="1179"/>
      <c r="AY232" s="1176"/>
      <c r="AZ232" s="1177"/>
      <c r="BA232" s="1178"/>
      <c r="BB232" s="1178"/>
      <c r="BC232" s="1292"/>
      <c r="BD232" s="1292"/>
      <c r="BE232" s="1179"/>
      <c r="BF232" s="1179"/>
      <c r="BG232" s="1179"/>
      <c r="BH232" s="1292"/>
      <c r="BI232" s="1179"/>
      <c r="BJ232" s="1292"/>
      <c r="BK232" s="1174"/>
      <c r="BL232" s="1174"/>
      <c r="BM232" s="1174"/>
      <c r="BN232" s="1174"/>
      <c r="BO232" s="1295"/>
      <c r="BP232" s="1295"/>
      <c r="BQ232" s="1295"/>
      <c r="BR232" s="1295"/>
      <c r="BS232" s="1295"/>
      <c r="BT232" s="1174"/>
      <c r="BU232" s="1290"/>
      <c r="BV232" s="1174"/>
      <c r="BW232" s="1292"/>
      <c r="BX232" s="1292"/>
      <c r="BY232" s="1292"/>
      <c r="BZ232" s="1292"/>
      <c r="CA232" s="1179"/>
      <c r="CB232" s="1292"/>
      <c r="CC232" s="1286"/>
      <c r="CD232" s="1177"/>
      <c r="CE232" s="1286"/>
      <c r="CF232" s="1286"/>
      <c r="CG232" s="1286"/>
      <c r="CH232" s="1297"/>
      <c r="CI232" s="1286"/>
      <c r="CJ232" s="1177"/>
      <c r="CK232" s="1300"/>
      <c r="CL232" s="1300"/>
      <c r="CM232" s="1300"/>
      <c r="CN232" s="1179"/>
      <c r="CO232" s="1180"/>
      <c r="CP232" s="1305"/>
      <c r="CQ232" s="1174"/>
      <c r="CR232" s="1174"/>
      <c r="CS232" s="1174"/>
      <c r="CT232" s="1298"/>
      <c r="CU232" s="1291"/>
      <c r="CV232" s="1284"/>
      <c r="CW232" s="1290"/>
      <c r="CX232" s="1290"/>
      <c r="CY232" s="1290"/>
      <c r="CZ232" s="1291"/>
      <c r="DA232" s="1289"/>
      <c r="DB232" s="1289"/>
      <c r="DC232" s="1171"/>
      <c r="DD232" s="1289"/>
      <c r="DE232" s="1284"/>
      <c r="DF232" s="1290"/>
      <c r="DG232" s="1290"/>
      <c r="DH232" s="1290"/>
      <c r="DI232" s="1291"/>
      <c r="DJ232" s="1290"/>
      <c r="DK232" s="1290"/>
      <c r="DL232" s="1290"/>
      <c r="DM232" s="1290"/>
      <c r="DN232" s="1290"/>
      <c r="DO232" s="1290"/>
    </row>
    <row r="233" spans="1:137" ht="17.25" customHeight="1" x14ac:dyDescent="0.15">
      <c r="A233" s="1170" t="s">
        <v>508</v>
      </c>
      <c r="B233" s="1210" t="s">
        <v>32</v>
      </c>
      <c r="C233" s="1211" t="s">
        <v>15</v>
      </c>
      <c r="D233" s="1212">
        <f>SUM(E233:P233)</f>
        <v>33362.937000000005</v>
      </c>
      <c r="E233" s="1213">
        <v>1337.633</v>
      </c>
      <c r="F233" s="1214">
        <v>1533.2529999999999</v>
      </c>
      <c r="G233" s="1214">
        <v>1235.5540000000001</v>
      </c>
      <c r="H233" s="1214">
        <v>227.24799999999999</v>
      </c>
      <c r="I233" s="1214">
        <v>13338.038</v>
      </c>
      <c r="J233" s="1240">
        <v>7518.4430000000002</v>
      </c>
      <c r="K233" s="1216">
        <v>173.65600000000001</v>
      </c>
      <c r="L233" s="1214">
        <v>40.770000000000003</v>
      </c>
      <c r="M233" s="1214">
        <v>180.09700000000001</v>
      </c>
      <c r="N233" s="1214">
        <v>1312.5070000000001</v>
      </c>
      <c r="O233" s="1214">
        <v>3890.2420000000002</v>
      </c>
      <c r="P233" s="1217">
        <v>2575.4960000000001</v>
      </c>
      <c r="S233" s="55"/>
      <c r="U233" s="770"/>
      <c r="V233" s="768"/>
      <c r="W233" s="767"/>
      <c r="X233" s="768"/>
      <c r="Z233" s="1575"/>
      <c r="AA233" s="1575"/>
      <c r="AB233" s="1575"/>
      <c r="AC233" s="1575"/>
      <c r="AD233" s="1575"/>
      <c r="AG233" s="1179"/>
      <c r="AH233" s="1177"/>
      <c r="AI233" s="1179"/>
      <c r="AJ233" s="1179"/>
      <c r="AK233" s="1292"/>
      <c r="AL233" s="1179"/>
      <c r="AM233" s="1179"/>
      <c r="AN233" s="1179"/>
      <c r="AO233" s="1179"/>
      <c r="AP233" s="1179"/>
      <c r="AQ233" s="1248"/>
      <c r="AR233" s="1179"/>
      <c r="AS233" s="1179"/>
      <c r="AT233" s="1179"/>
      <c r="AU233" s="1179"/>
      <c r="AV233" s="1179"/>
      <c r="AW233" s="1179"/>
      <c r="AX233" s="1179"/>
      <c r="AY233" s="1176"/>
      <c r="AZ233" s="1176"/>
      <c r="BA233" s="1176"/>
      <c r="BB233" s="1176"/>
      <c r="BC233" s="1176"/>
      <c r="BD233" s="1179"/>
      <c r="BE233" s="1179"/>
      <c r="BF233" s="1179"/>
      <c r="BG233" s="1179"/>
      <c r="BH233" s="1179"/>
      <c r="BI233" s="1179"/>
      <c r="BJ233" s="1179"/>
      <c r="BK233" s="1285"/>
      <c r="BL233" s="1285"/>
      <c r="BM233" s="1285"/>
      <c r="BN233" s="1179"/>
      <c r="BO233" s="1179"/>
      <c r="BP233" s="1179"/>
      <c r="BQ233" s="1176"/>
      <c r="BR233" s="1177"/>
      <c r="BS233" s="1178"/>
      <c r="BT233" s="1179"/>
      <c r="BU233" s="1285"/>
      <c r="BV233" s="1179"/>
      <c r="BW233" s="1295"/>
      <c r="BX233" s="1295"/>
      <c r="BY233" s="1295"/>
      <c r="BZ233" s="1295"/>
      <c r="CA233" s="1290"/>
      <c r="CB233" s="1174"/>
      <c r="CC233" s="1174"/>
      <c r="CD233" s="1174"/>
      <c r="CE233" s="1174"/>
      <c r="CF233" s="1295"/>
      <c r="CG233" s="1174"/>
      <c r="CH233" s="1174"/>
      <c r="CI233" s="1176"/>
      <c r="CJ233" s="1177"/>
      <c r="CK233" s="1285"/>
      <c r="CL233" s="1179"/>
      <c r="CM233" s="1292"/>
      <c r="CN233" s="1179"/>
      <c r="CO233" s="1176"/>
      <c r="CP233" s="1176"/>
      <c r="CQ233" s="1176"/>
      <c r="CR233" s="1176"/>
      <c r="CS233" s="1176"/>
      <c r="CT233" s="1285"/>
      <c r="CU233" s="1286"/>
      <c r="CV233" s="1177"/>
      <c r="CW233" s="1300"/>
      <c r="CX233" s="1300"/>
      <c r="CY233" s="1300"/>
      <c r="CZ233" s="1179"/>
      <c r="DA233" s="1180"/>
      <c r="DB233" s="1305"/>
      <c r="DC233" s="1174"/>
      <c r="DD233" s="1174"/>
      <c r="DE233" s="1174"/>
      <c r="DF233" s="1290"/>
      <c r="DG233" s="1174"/>
      <c r="DH233" s="1284"/>
      <c r="DI233" s="1290"/>
      <c r="DJ233" s="1290"/>
      <c r="DK233" s="1290"/>
      <c r="DL233" s="1294"/>
      <c r="DM233" s="1289"/>
      <c r="DN233" s="1289"/>
      <c r="DO233" s="1171"/>
      <c r="DP233" s="1171"/>
      <c r="DQ233" s="1284"/>
      <c r="DR233" s="1290"/>
      <c r="DS233" s="1290"/>
      <c r="DT233" s="1290"/>
      <c r="DU233" s="1291"/>
      <c r="DV233" s="1290"/>
      <c r="DW233" s="1290"/>
      <c r="DX233" s="1290"/>
      <c r="DY233" s="1290"/>
    </row>
    <row r="234" spans="1:137" ht="17.25" customHeight="1" x14ac:dyDescent="0.15">
      <c r="A234" s="1170" t="s">
        <v>509</v>
      </c>
      <c r="B234" s="1218" t="s">
        <v>32</v>
      </c>
      <c r="C234" s="1219" t="s">
        <v>240</v>
      </c>
      <c r="D234" s="1220">
        <f>D233/D232</f>
        <v>390.54780745908744</v>
      </c>
      <c r="E234" s="1221">
        <v>170</v>
      </c>
      <c r="F234" s="1222">
        <v>181</v>
      </c>
      <c r="G234" s="1222">
        <v>264</v>
      </c>
      <c r="H234" s="1222">
        <v>348</v>
      </c>
      <c r="I234" s="1222">
        <v>527</v>
      </c>
      <c r="J234" s="1223">
        <v>474</v>
      </c>
      <c r="K234" s="1222">
        <v>273</v>
      </c>
      <c r="L234" s="1222">
        <v>408</v>
      </c>
      <c r="M234" s="1222">
        <v>503</v>
      </c>
      <c r="N234" s="1222">
        <v>252</v>
      </c>
      <c r="O234" s="1222">
        <v>392</v>
      </c>
      <c r="P234" s="1224">
        <v>406</v>
      </c>
      <c r="S234" s="55"/>
      <c r="T234" s="825"/>
      <c r="U234" s="748"/>
      <c r="V234" s="748"/>
      <c r="W234" s="768"/>
      <c r="X234" s="767"/>
      <c r="Y234" s="787"/>
      <c r="Z234" s="1575"/>
      <c r="AA234" s="1575"/>
      <c r="AB234" s="1575"/>
      <c r="AC234" s="1575"/>
      <c r="AD234" s="1575"/>
      <c r="AE234" s="787"/>
      <c r="AF234" s="1292"/>
      <c r="AG234" s="1179"/>
      <c r="AH234" s="1292"/>
      <c r="AI234" s="1292"/>
      <c r="AJ234" s="1292"/>
      <c r="AK234" s="1179"/>
      <c r="AL234" s="1179"/>
      <c r="AM234" s="1179"/>
      <c r="AN234" s="1179"/>
      <c r="AO234" s="1179"/>
      <c r="AP234" s="1179"/>
      <c r="AQ234" s="1285"/>
      <c r="AR234" s="1179"/>
      <c r="AS234" s="1179"/>
      <c r="AT234" s="1179"/>
      <c r="AU234" s="1179"/>
      <c r="AV234" s="1179"/>
      <c r="AW234" s="1179"/>
      <c r="AX234" s="1292"/>
      <c r="AY234" s="1176"/>
      <c r="AZ234" s="1176"/>
      <c r="BA234" s="1176"/>
      <c r="BB234" s="1176"/>
      <c r="BC234" s="1176"/>
      <c r="BD234" s="1179"/>
      <c r="BE234" s="1292"/>
      <c r="BF234" s="1292"/>
      <c r="BG234" s="1292"/>
      <c r="BH234" s="1179"/>
      <c r="BI234" s="1179"/>
      <c r="BJ234" s="1179"/>
      <c r="BK234" s="1179"/>
      <c r="BL234" s="1179"/>
      <c r="BM234" s="1179"/>
      <c r="BN234" s="1285"/>
      <c r="BO234" s="1179"/>
      <c r="BP234" s="1179"/>
      <c r="BQ234" s="1179"/>
      <c r="BR234" s="1179"/>
      <c r="BS234" s="1179"/>
      <c r="BT234" s="1292"/>
      <c r="BU234" s="1179"/>
      <c r="BV234" s="1179"/>
      <c r="BW234" s="1295"/>
      <c r="BX234" s="1295"/>
      <c r="BY234" s="1295"/>
      <c r="BZ234" s="1295"/>
      <c r="CA234" s="1174"/>
      <c r="CB234" s="1174"/>
      <c r="CC234" s="1174"/>
      <c r="CD234" s="1174"/>
      <c r="CE234" s="1174"/>
      <c r="CF234" s="1295"/>
      <c r="CG234" s="1295"/>
      <c r="CH234" s="1290"/>
      <c r="CI234" s="1176"/>
      <c r="CJ234" s="1177"/>
      <c r="CK234" s="1285"/>
      <c r="CL234" s="1285"/>
      <c r="CM234" s="1286"/>
      <c r="CN234" s="1179"/>
      <c r="CO234" s="1286"/>
      <c r="CP234" s="1177"/>
      <c r="CQ234" s="1286"/>
      <c r="CR234" s="1286"/>
      <c r="CS234" s="1286"/>
      <c r="CT234" s="1285"/>
      <c r="CU234" s="1286"/>
      <c r="CV234" s="1177"/>
      <c r="CW234" s="1300"/>
      <c r="CX234" s="1300"/>
      <c r="CY234" s="1300"/>
      <c r="CZ234" s="1292"/>
      <c r="DA234" s="1180"/>
      <c r="DB234" s="1305"/>
      <c r="DC234" s="1174"/>
      <c r="DD234" s="1174"/>
      <c r="DE234" s="1174"/>
      <c r="DF234" s="1174"/>
      <c r="DG234" s="1174"/>
      <c r="DL234" s="1294"/>
      <c r="DM234" s="1171"/>
      <c r="DN234" s="1289"/>
      <c r="DO234" s="1289"/>
      <c r="DP234" s="1171"/>
      <c r="DQ234" s="1284"/>
      <c r="DR234" s="1290"/>
      <c r="DS234" s="1290"/>
      <c r="DT234" s="1290"/>
      <c r="DU234" s="1291"/>
      <c r="DV234" s="1290"/>
      <c r="DW234" s="1290"/>
      <c r="DX234" s="1290"/>
    </row>
    <row r="235" spans="1:137" ht="17.25" customHeight="1" x14ac:dyDescent="0.15">
      <c r="A235" s="1170" t="s">
        <v>510</v>
      </c>
      <c r="B235" s="1225" t="s">
        <v>33</v>
      </c>
      <c r="C235" s="1226" t="s">
        <v>239</v>
      </c>
      <c r="D235" s="1212">
        <f>SUM(E235:P235)</f>
        <v>4149.6619999999994</v>
      </c>
      <c r="E235" s="1213">
        <v>245.7</v>
      </c>
      <c r="F235" s="1214">
        <v>363.12599999999998</v>
      </c>
      <c r="G235" s="1214">
        <v>470.95699999999999</v>
      </c>
      <c r="H235" s="1214">
        <v>570.58699999999999</v>
      </c>
      <c r="I235" s="1214">
        <v>653.83100000000002</v>
      </c>
      <c r="J235" s="1215">
        <v>431.28</v>
      </c>
      <c r="K235" s="1216">
        <v>188.858</v>
      </c>
      <c r="L235" s="1214">
        <v>121.437</v>
      </c>
      <c r="M235" s="1214">
        <v>433.02800000000002</v>
      </c>
      <c r="N235" s="1214">
        <v>406.99</v>
      </c>
      <c r="O235" s="1214">
        <v>169.81399999999999</v>
      </c>
      <c r="P235" s="1217">
        <v>94.054000000000002</v>
      </c>
      <c r="S235" s="55"/>
      <c r="U235" s="748"/>
      <c r="V235" s="748"/>
      <c r="W235" s="748"/>
      <c r="X235" s="768"/>
      <c r="Z235" s="1575"/>
      <c r="AA235" s="1575"/>
      <c r="AB235" s="1575"/>
      <c r="AC235" s="1575"/>
      <c r="AD235" s="1575"/>
      <c r="AG235" s="1179"/>
      <c r="AH235" s="1179"/>
      <c r="AI235" s="1179"/>
      <c r="AJ235" s="1292"/>
      <c r="AK235" s="1179"/>
      <c r="AL235" s="1292"/>
      <c r="AM235" s="1292"/>
      <c r="AN235" s="1292"/>
      <c r="AO235" s="1292"/>
      <c r="AP235" s="1292"/>
      <c r="AQ235" s="1179"/>
      <c r="AR235" s="1292"/>
      <c r="AS235" s="1179"/>
      <c r="AT235" s="1179"/>
      <c r="AU235" s="1179"/>
      <c r="AV235" s="1285"/>
      <c r="AW235" s="1179"/>
      <c r="AX235" s="1179"/>
      <c r="AY235" s="1176"/>
      <c r="AZ235" s="1176"/>
      <c r="BA235" s="1176"/>
      <c r="BB235" s="1176"/>
      <c r="BC235" s="1176"/>
      <c r="BD235" s="1292"/>
      <c r="BE235" s="1179"/>
      <c r="BF235" s="1179"/>
      <c r="BG235" s="1179"/>
      <c r="BH235" s="1292"/>
      <c r="BI235" s="1179"/>
      <c r="BJ235" s="1292"/>
      <c r="BK235" s="1179"/>
      <c r="BL235" s="1179"/>
      <c r="BM235" s="1179"/>
      <c r="BN235" s="1179"/>
      <c r="BO235" s="1285"/>
      <c r="BP235" s="1292"/>
      <c r="BQ235" s="1292"/>
      <c r="BR235" s="1292"/>
      <c r="BS235" s="1292"/>
      <c r="BT235" s="1179"/>
      <c r="BU235" s="1248"/>
      <c r="BV235" s="1292"/>
      <c r="BW235" s="1295"/>
      <c r="BX235" s="1295"/>
      <c r="BY235" s="1295"/>
      <c r="BZ235" s="1295"/>
      <c r="CA235" s="1174"/>
      <c r="CB235" s="1295"/>
      <c r="CC235" s="1174"/>
      <c r="CD235" s="1174"/>
      <c r="CE235" s="1174"/>
      <c r="CF235" s="1171"/>
      <c r="CG235" s="1174"/>
      <c r="CH235" s="1295"/>
      <c r="CI235" s="1286"/>
      <c r="CJ235" s="1177"/>
      <c r="CK235" s="1286"/>
      <c r="CL235" s="1292"/>
      <c r="CM235" s="1179"/>
      <c r="CN235" s="1292"/>
      <c r="CO235" s="1286"/>
      <c r="CP235" s="1177"/>
      <c r="CQ235" s="1286"/>
      <c r="CR235" s="1286"/>
      <c r="CS235" s="1286"/>
      <c r="CT235" s="1297"/>
      <c r="CU235" s="1286"/>
      <c r="CV235" s="1177"/>
      <c r="CW235" s="1300"/>
      <c r="CX235" s="1300"/>
      <c r="CY235" s="1300"/>
      <c r="CZ235" s="1179"/>
      <c r="DA235" s="1179"/>
      <c r="DB235" s="1174"/>
      <c r="DC235" s="1174"/>
      <c r="DD235" s="1174"/>
      <c r="DE235" s="1174"/>
      <c r="DF235" s="1174"/>
      <c r="DG235" s="1289"/>
      <c r="DH235" s="1284"/>
      <c r="DI235" s="1290"/>
      <c r="DJ235" s="1290"/>
      <c r="DK235" s="1290"/>
      <c r="DL235" s="1294"/>
      <c r="DM235" s="1289"/>
      <c r="DN235" s="1171"/>
      <c r="DO235" s="1171"/>
      <c r="DP235" s="1289"/>
      <c r="DU235" s="1291"/>
      <c r="DV235" s="1290"/>
      <c r="DW235" s="1290"/>
      <c r="DX235" s="1290"/>
    </row>
    <row r="236" spans="1:137" ht="17.25" customHeight="1" x14ac:dyDescent="0.15">
      <c r="A236" s="1170" t="s">
        <v>511</v>
      </c>
      <c r="B236" s="1210" t="s">
        <v>33</v>
      </c>
      <c r="C236" s="1211" t="s">
        <v>15</v>
      </c>
      <c r="D236" s="1212">
        <f>SUM(E236:P236)</f>
        <v>1562654.5609999998</v>
      </c>
      <c r="E236" s="1213">
        <v>113996.05100000001</v>
      </c>
      <c r="F236" s="1214">
        <v>173484.91399999999</v>
      </c>
      <c r="G236" s="1214">
        <v>200496.916</v>
      </c>
      <c r="H236" s="1214">
        <v>195010.51500000001</v>
      </c>
      <c r="I236" s="1214">
        <v>174129.717</v>
      </c>
      <c r="J236" s="1215">
        <v>83202.423999999999</v>
      </c>
      <c r="K236" s="1216">
        <v>54018.171000000002</v>
      </c>
      <c r="L236" s="1214">
        <v>43100.942999999999</v>
      </c>
      <c r="M236" s="1214">
        <v>178698.21299999999</v>
      </c>
      <c r="N236" s="1214">
        <v>191651.29699999999</v>
      </c>
      <c r="O236" s="1214">
        <v>107355.84600000001</v>
      </c>
      <c r="P236" s="1217">
        <v>47509.553999999996</v>
      </c>
      <c r="S236" s="55"/>
      <c r="U236" s="767"/>
      <c r="V236" s="767"/>
      <c r="W236" s="767"/>
      <c r="X236" s="748"/>
      <c r="Z236" s="1577"/>
      <c r="AA236" s="1577"/>
      <c r="AB236" s="1577"/>
      <c r="AC236" s="1575"/>
      <c r="AD236" s="1575"/>
      <c r="AG236" s="1292"/>
      <c r="AH236" s="1179"/>
      <c r="AI236" s="1292"/>
      <c r="AJ236" s="1179"/>
      <c r="AK236" s="1178"/>
      <c r="AL236" s="1179"/>
      <c r="AM236" s="1179"/>
      <c r="AN236" s="1179"/>
      <c r="AO236" s="1179"/>
      <c r="AP236" s="1292"/>
      <c r="AQ236" s="1179"/>
      <c r="AR236" s="1179"/>
      <c r="AS236" s="1179"/>
      <c r="AT236" s="1179"/>
      <c r="AU236" s="1179"/>
      <c r="AV236" s="1179"/>
      <c r="AW236" s="1179"/>
      <c r="AX236" s="1179"/>
      <c r="AY236" s="1179"/>
      <c r="AZ236" s="1179"/>
      <c r="BA236" s="1179"/>
      <c r="BB236" s="1292"/>
      <c r="BC236" s="1179"/>
      <c r="BD236" s="1179"/>
      <c r="BE236" s="1285"/>
      <c r="BF236" s="1285"/>
      <c r="BG236" s="1285"/>
      <c r="BH236" s="1292"/>
      <c r="BI236" s="1179"/>
      <c r="BJ236" s="1179"/>
      <c r="BK236" s="1179"/>
      <c r="BL236" s="1179"/>
      <c r="BM236" s="1179"/>
      <c r="BN236" s="1179"/>
      <c r="BO236" s="1179"/>
      <c r="BP236" s="1179"/>
      <c r="BQ236" s="1292"/>
      <c r="BR236" s="1292"/>
      <c r="BS236" s="1292"/>
      <c r="BT236" s="1292"/>
      <c r="BU236" s="1179"/>
      <c r="BV236" s="1179"/>
      <c r="BW236" s="1174"/>
      <c r="BX236" s="1174"/>
      <c r="BY236" s="1174"/>
      <c r="BZ236" s="1174"/>
      <c r="CA236" s="1295"/>
      <c r="CB236" s="1174"/>
      <c r="CC236" s="1295"/>
      <c r="CD236" s="1295"/>
      <c r="CE236" s="1295"/>
      <c r="CF236" s="1295"/>
      <c r="CG236" s="1174"/>
      <c r="CH236" s="1174"/>
      <c r="CI236" s="1179"/>
      <c r="CJ236" s="1179"/>
      <c r="CK236" s="1179"/>
      <c r="CL236" s="1293"/>
      <c r="CM236" s="1285"/>
      <c r="CN236" s="1292"/>
      <c r="CO236" s="1179"/>
      <c r="CP236" s="1179"/>
      <c r="CQ236" s="1293"/>
      <c r="CR236" s="1293"/>
      <c r="CS236" s="293"/>
      <c r="CT236" s="1179"/>
      <c r="CU236" s="1176"/>
      <c r="CV236" s="1177"/>
      <c r="CW236" s="1285"/>
      <c r="CX236" s="1286"/>
      <c r="CY236" s="1292"/>
      <c r="CZ236" s="1179"/>
      <c r="DA236" s="1286"/>
      <c r="DB236" s="1177"/>
      <c r="DC236" s="1286"/>
      <c r="DD236" s="1286"/>
      <c r="DE236" s="1286"/>
      <c r="DF236" s="1285"/>
      <c r="DG236" s="1286"/>
      <c r="DH236" s="1177"/>
      <c r="DI236" s="1300"/>
      <c r="DJ236" s="1300"/>
      <c r="DK236" s="1300"/>
      <c r="DL236" s="1179"/>
      <c r="DM236" s="1180"/>
      <c r="DN236" s="1305"/>
      <c r="DO236" s="1174"/>
      <c r="DP236" s="1174"/>
      <c r="DQ236" s="1174"/>
      <c r="DR236" s="1174"/>
      <c r="DS236" s="1289"/>
      <c r="DT236" s="1289"/>
      <c r="DU236" s="1171"/>
      <c r="DV236" s="1171"/>
      <c r="DW236" s="1284"/>
      <c r="DX236" s="1290"/>
      <c r="DY236" s="1290"/>
      <c r="DZ236" s="1290"/>
      <c r="EA236" s="1308"/>
      <c r="EB236" s="1290"/>
      <c r="EC236" s="1290"/>
      <c r="ED236" s="1290"/>
      <c r="EF236" s="1290"/>
      <c r="EG236" s="1290"/>
    </row>
    <row r="237" spans="1:137" ht="17.25" customHeight="1" x14ac:dyDescent="0.15">
      <c r="A237" s="1170" t="s">
        <v>512</v>
      </c>
      <c r="B237" s="1218" t="s">
        <v>33</v>
      </c>
      <c r="C237" s="1219" t="s">
        <v>240</v>
      </c>
      <c r="D237" s="1220">
        <f>D236/D235</f>
        <v>376.57393807013682</v>
      </c>
      <c r="E237" s="1221">
        <v>464</v>
      </c>
      <c r="F237" s="1222">
        <v>478</v>
      </c>
      <c r="G237" s="1222">
        <v>426</v>
      </c>
      <c r="H237" s="1222">
        <v>342</v>
      </c>
      <c r="I237" s="1222">
        <v>266</v>
      </c>
      <c r="J237" s="1223">
        <v>193</v>
      </c>
      <c r="K237" s="1222">
        <v>286</v>
      </c>
      <c r="L237" s="1222">
        <v>355</v>
      </c>
      <c r="M237" s="1222">
        <v>413</v>
      </c>
      <c r="N237" s="1222">
        <v>471</v>
      </c>
      <c r="O237" s="1222">
        <v>632</v>
      </c>
      <c r="P237" s="1224">
        <v>505</v>
      </c>
      <c r="S237" s="55"/>
      <c r="T237" s="825"/>
      <c r="U237" s="748"/>
      <c r="V237" s="748"/>
      <c r="W237" s="767"/>
      <c r="X237" s="748"/>
      <c r="Y237" s="787"/>
      <c r="Z237" s="1575"/>
      <c r="AA237" s="1575"/>
      <c r="AB237" s="1575"/>
      <c r="AC237" s="1577"/>
      <c r="AD237" s="1575"/>
      <c r="AE237" s="787"/>
      <c r="AF237" s="1292"/>
      <c r="AG237" s="1176"/>
      <c r="AH237" s="1179"/>
      <c r="AI237" s="1179"/>
      <c r="AJ237" s="1248"/>
      <c r="AK237" s="1248"/>
      <c r="AL237" s="1179"/>
      <c r="AM237" s="1285"/>
      <c r="AN237" s="1285"/>
      <c r="AO237" s="1285"/>
      <c r="AP237" s="1179"/>
      <c r="AQ237" s="1179"/>
      <c r="AR237" s="1292"/>
      <c r="AS237" s="1176"/>
      <c r="AT237" s="1176"/>
      <c r="AU237" s="1176"/>
      <c r="AV237" s="1176"/>
      <c r="AW237" s="1176"/>
      <c r="AX237" s="1179"/>
      <c r="AY237" s="1179"/>
      <c r="AZ237" s="1179"/>
      <c r="BA237" s="1179"/>
      <c r="BB237" s="1179"/>
      <c r="BC237" s="1178"/>
      <c r="BD237" s="1179"/>
      <c r="BE237" s="1179"/>
      <c r="BF237" s="1179"/>
      <c r="BG237" s="1179"/>
      <c r="BH237" s="1292"/>
      <c r="BI237" s="1292"/>
      <c r="BJ237" s="1179"/>
      <c r="BK237" s="1176"/>
      <c r="BL237" s="1176"/>
      <c r="BM237" s="1176"/>
      <c r="BN237" s="1176"/>
      <c r="BO237" s="1176"/>
      <c r="BP237" s="1179"/>
      <c r="BQ237" s="1292"/>
      <c r="BR237" s="1292"/>
      <c r="BS237" s="1292"/>
      <c r="BT237" s="1285"/>
      <c r="BU237" s="1285"/>
      <c r="BV237" s="1179"/>
      <c r="BW237" s="1290"/>
      <c r="BX237" s="1290"/>
      <c r="BY237" s="1289"/>
      <c r="BZ237" s="1295"/>
      <c r="CA237" s="1174"/>
      <c r="CB237" s="1174"/>
      <c r="CC237" s="1174"/>
      <c r="CD237" s="1174"/>
      <c r="CE237" s="1174"/>
      <c r="CF237" s="1289"/>
      <c r="CG237" s="1295"/>
      <c r="CH237" s="1174"/>
      <c r="CI237" s="1179"/>
      <c r="CJ237" s="1179"/>
      <c r="CK237" s="1293"/>
      <c r="CL237" s="1292"/>
      <c r="CM237" s="1179"/>
      <c r="CN237" s="1292"/>
      <c r="CO237" s="1179"/>
      <c r="CP237" s="1179"/>
      <c r="CQ237" s="1293"/>
      <c r="CR237" s="1293"/>
      <c r="CS237" s="293"/>
      <c r="CT237" s="1179"/>
      <c r="CU237" s="1286"/>
      <c r="CV237" s="1177"/>
      <c r="CW237" s="1286"/>
      <c r="CX237" s="1286"/>
      <c r="CY237" s="1286"/>
      <c r="CZ237" s="1285"/>
      <c r="DA237" s="1286"/>
      <c r="DB237" s="1177"/>
      <c r="DC237" s="1300"/>
      <c r="DD237" s="1300"/>
      <c r="DE237" s="1300"/>
      <c r="DF237" s="1292"/>
      <c r="DG237" s="1180"/>
      <c r="DJ237" s="1174"/>
      <c r="DK237" s="1174"/>
      <c r="DL237" s="1174"/>
      <c r="DM237" s="1174"/>
      <c r="DN237" s="1284"/>
      <c r="DO237" s="1290"/>
      <c r="DP237" s="1290"/>
      <c r="DQ237" s="1290"/>
      <c r="DR237" s="1175"/>
      <c r="DS237" s="1289"/>
      <c r="DT237" s="1289"/>
      <c r="DU237" s="1171"/>
      <c r="DV237" s="1171"/>
      <c r="DW237" s="1284"/>
      <c r="DX237" s="1290"/>
      <c r="DY237" s="1290"/>
      <c r="DZ237" s="1290"/>
      <c r="EA237" s="1308"/>
    </row>
    <row r="238" spans="1:137" ht="17.25" customHeight="1" x14ac:dyDescent="0.15">
      <c r="A238" s="1170" t="s">
        <v>513</v>
      </c>
      <c r="B238" s="1225" t="s">
        <v>34</v>
      </c>
      <c r="C238" s="1226" t="s">
        <v>239</v>
      </c>
      <c r="D238" s="1212">
        <f>SUM(E238:P238)</f>
        <v>1506.0320000000002</v>
      </c>
      <c r="E238" s="1213">
        <v>6.2670000000000003</v>
      </c>
      <c r="F238" s="1214">
        <v>6.8620000000000001</v>
      </c>
      <c r="G238" s="1214">
        <v>10.422000000000001</v>
      </c>
      <c r="H238" s="1214">
        <v>13.598000000000001</v>
      </c>
      <c r="I238" s="1214">
        <v>32.468000000000004</v>
      </c>
      <c r="J238" s="1215">
        <v>143.44900000000001</v>
      </c>
      <c r="K238" s="1216">
        <v>335.88400000000001</v>
      </c>
      <c r="L238" s="1214">
        <v>420.99700000000001</v>
      </c>
      <c r="M238" s="1214">
        <v>307.21300000000002</v>
      </c>
      <c r="N238" s="1214">
        <v>193.93100000000001</v>
      </c>
      <c r="O238" s="1214">
        <v>28.943999999999999</v>
      </c>
      <c r="P238" s="1217">
        <v>5.9969999999999999</v>
      </c>
      <c r="S238" s="55"/>
      <c r="U238" s="748"/>
      <c r="V238" s="748"/>
      <c r="W238" s="748"/>
      <c r="X238" s="767"/>
      <c r="Z238" s="1576"/>
      <c r="AA238" s="1576"/>
      <c r="AB238" s="1576"/>
      <c r="AC238" s="1575"/>
      <c r="AD238" s="1577"/>
      <c r="AG238" s="1179"/>
      <c r="AH238" s="1179"/>
      <c r="AI238" s="1178"/>
      <c r="AJ238" s="1178"/>
      <c r="AK238" s="1178"/>
      <c r="AL238" s="1292"/>
      <c r="AM238" s="1179"/>
      <c r="AN238" s="1179"/>
      <c r="AO238" s="1179"/>
      <c r="AP238" s="1179"/>
      <c r="AQ238" s="1285"/>
      <c r="AR238" s="1292"/>
      <c r="AS238" s="1179"/>
      <c r="AT238" s="1179"/>
      <c r="AU238" s="1179"/>
      <c r="AV238" s="1179"/>
      <c r="AW238" s="1179"/>
      <c r="AX238" s="1179"/>
      <c r="AY238" s="1176"/>
      <c r="AZ238" s="1176"/>
      <c r="BA238" s="1176"/>
      <c r="BB238" s="1176"/>
      <c r="BC238" s="1176"/>
      <c r="BD238" s="1292"/>
      <c r="BE238" s="1292"/>
      <c r="BF238" s="1292"/>
      <c r="BG238" s="1292"/>
      <c r="BH238" s="1179"/>
      <c r="BI238" s="1179"/>
      <c r="BJ238" s="1179"/>
      <c r="BK238" s="1292"/>
      <c r="BL238" s="1292"/>
      <c r="BM238" s="1292"/>
      <c r="BN238" s="1179"/>
      <c r="BO238" s="1292"/>
      <c r="BP238" s="1292"/>
      <c r="BQ238" s="1176"/>
      <c r="BR238" s="1177"/>
      <c r="BS238" s="1178"/>
      <c r="BT238" s="1179"/>
      <c r="BU238" s="1248"/>
      <c r="BV238" s="1292"/>
      <c r="BW238" s="1179"/>
      <c r="BX238" s="1179"/>
      <c r="BY238" s="1179"/>
      <c r="BZ238" s="1292"/>
      <c r="CA238" s="1292"/>
      <c r="CB238" s="1292"/>
      <c r="CC238" s="1295"/>
      <c r="CD238" s="1295"/>
      <c r="CE238" s="1295"/>
      <c r="CF238" s="1289"/>
      <c r="CG238" s="1174"/>
      <c r="CH238" s="1295"/>
      <c r="CI238" s="1174"/>
      <c r="CJ238" s="1174"/>
      <c r="CK238" s="1174"/>
      <c r="CL238" s="1171"/>
      <c r="CM238" s="1171"/>
      <c r="CN238" s="1174"/>
      <c r="CO238" s="1286"/>
      <c r="CP238" s="1177"/>
      <c r="CQ238" s="1286"/>
      <c r="CR238" s="1285"/>
      <c r="CS238" s="1285"/>
      <c r="CT238" s="1292"/>
      <c r="CU238" s="1286"/>
      <c r="CV238" s="1177"/>
      <c r="CW238" s="1286"/>
      <c r="CX238" s="1286"/>
      <c r="CY238" s="1286"/>
      <c r="CZ238" s="1297"/>
      <c r="DA238" s="1286"/>
      <c r="DB238" s="1177"/>
      <c r="DC238" s="1300"/>
      <c r="DD238" s="1300"/>
      <c r="DE238" s="1300"/>
      <c r="DF238" s="1179"/>
      <c r="DG238" s="1179"/>
      <c r="DH238" s="1174"/>
      <c r="DI238" s="1174"/>
      <c r="DJ238" s="1174"/>
      <c r="DK238" s="1174"/>
      <c r="DL238" s="1174"/>
      <c r="DN238" s="1284"/>
      <c r="DO238" s="1290"/>
      <c r="DP238" s="1290"/>
      <c r="DQ238" s="1290"/>
      <c r="DR238" s="1294"/>
      <c r="DS238" s="1289"/>
      <c r="DT238" s="1289"/>
      <c r="DU238" s="1171"/>
    </row>
    <row r="239" spans="1:137" ht="17.25" customHeight="1" x14ac:dyDescent="0.15">
      <c r="A239" s="1170" t="s">
        <v>514</v>
      </c>
      <c r="B239" s="1210" t="s">
        <v>34</v>
      </c>
      <c r="C239" s="1211" t="s">
        <v>15</v>
      </c>
      <c r="D239" s="1212">
        <f>SUM(E239:P239)</f>
        <v>479148.93</v>
      </c>
      <c r="E239" s="1213">
        <v>3013.97</v>
      </c>
      <c r="F239" s="1214">
        <v>3461.165</v>
      </c>
      <c r="G239" s="1214">
        <v>4811.7889999999998</v>
      </c>
      <c r="H239" s="1214">
        <v>6422.7380000000003</v>
      </c>
      <c r="I239" s="1214">
        <v>13521.688</v>
      </c>
      <c r="J239" s="1215">
        <v>43867.046000000002</v>
      </c>
      <c r="K239" s="1216">
        <v>108893.266</v>
      </c>
      <c r="L239" s="1214">
        <v>125494.103</v>
      </c>
      <c r="M239" s="1214">
        <v>98921.274000000005</v>
      </c>
      <c r="N239" s="1214">
        <v>57338.207000000002</v>
      </c>
      <c r="O239" s="1214">
        <v>8996.8459999999995</v>
      </c>
      <c r="P239" s="1217">
        <v>4406.8379999999997</v>
      </c>
      <c r="S239" s="55"/>
      <c r="U239" s="767"/>
      <c r="V239" s="767"/>
      <c r="W239" s="767"/>
      <c r="X239" s="748"/>
      <c r="Z239" s="1576"/>
      <c r="AA239" s="1576"/>
      <c r="AB239" s="1576"/>
      <c r="AC239" s="1576"/>
      <c r="AD239" s="1575"/>
      <c r="AG239" s="1176"/>
      <c r="AH239" s="1292"/>
      <c r="AI239" s="1292"/>
      <c r="AJ239" s="1292"/>
      <c r="AK239" s="1179"/>
      <c r="AL239" s="1179"/>
      <c r="AM239" s="1176"/>
      <c r="AN239" s="1177"/>
      <c r="AO239" s="1178"/>
      <c r="AP239" s="1292"/>
      <c r="AQ239" s="1292"/>
      <c r="AR239" s="1179"/>
      <c r="AS239" s="1179"/>
      <c r="AT239" s="1179"/>
      <c r="AU239" s="1179"/>
      <c r="AV239" s="1179"/>
      <c r="AW239" s="1285"/>
      <c r="AX239" s="1179"/>
      <c r="AY239" s="1179"/>
      <c r="AZ239" s="1179"/>
      <c r="BA239" s="1179"/>
      <c r="BB239" s="1179"/>
      <c r="BC239" s="1179"/>
      <c r="BD239" s="1179"/>
      <c r="BE239" s="1179"/>
      <c r="BF239" s="1179"/>
      <c r="BG239" s="1179"/>
      <c r="BH239" s="1285"/>
      <c r="BI239" s="1179"/>
      <c r="BJ239" s="1292"/>
      <c r="BK239" s="1285"/>
      <c r="BL239" s="1285"/>
      <c r="BM239" s="1285"/>
      <c r="BN239" s="1178"/>
      <c r="BO239" s="1179"/>
      <c r="BP239" s="1179"/>
      <c r="BQ239" s="1285"/>
      <c r="BR239" s="1285"/>
      <c r="BS239" s="1285"/>
      <c r="BT239" s="1285"/>
      <c r="BU239" s="1179"/>
      <c r="BV239" s="1179"/>
      <c r="BW239" s="1174"/>
      <c r="BX239" s="1174"/>
      <c r="BY239" s="1174"/>
      <c r="BZ239" s="1174"/>
      <c r="CA239" s="1289"/>
      <c r="CB239" s="1174"/>
      <c r="CC239" s="1290"/>
      <c r="CD239" s="1290"/>
      <c r="CE239" s="1290"/>
      <c r="CF239" s="1171"/>
      <c r="CG239" s="1295"/>
      <c r="CH239" s="1174"/>
      <c r="CI239" s="1292"/>
      <c r="CJ239" s="1292"/>
      <c r="CK239" s="293"/>
      <c r="CL239" s="1293"/>
      <c r="CM239" s="1178"/>
      <c r="CN239" s="1285"/>
      <c r="CO239" s="1286"/>
      <c r="CP239" s="1177"/>
      <c r="CQ239" s="1287"/>
      <c r="CR239" s="1293"/>
      <c r="CS239" s="1293"/>
      <c r="CT239" s="1179"/>
      <c r="CU239" s="1176"/>
      <c r="CV239" s="1176"/>
      <c r="CW239" s="1176"/>
      <c r="CX239" s="1176"/>
      <c r="CY239" s="1176"/>
      <c r="CZ239" s="1179"/>
      <c r="DA239" s="1286"/>
      <c r="DB239" s="1177"/>
      <c r="DC239" s="1286"/>
      <c r="DD239" s="1286"/>
      <c r="DE239" s="1286"/>
      <c r="DF239" s="1285"/>
      <c r="DG239" s="1286"/>
      <c r="DH239" s="1177"/>
      <c r="DI239" s="1300"/>
      <c r="DJ239" s="1300"/>
      <c r="DK239" s="1300"/>
      <c r="DL239" s="1180"/>
      <c r="DM239" s="1178"/>
      <c r="DN239" s="1289"/>
      <c r="DO239" s="1171"/>
      <c r="DP239" s="1171"/>
      <c r="DQ239" s="1284"/>
      <c r="DR239" s="1290"/>
      <c r="DS239" s="1290"/>
      <c r="DT239" s="1290"/>
      <c r="DU239" s="1175"/>
      <c r="DV239" s="1290"/>
      <c r="DW239" s="1290"/>
      <c r="DX239" s="1290"/>
    </row>
    <row r="240" spans="1:137" ht="17.25" customHeight="1" x14ac:dyDescent="0.15">
      <c r="A240" s="1170" t="s">
        <v>515</v>
      </c>
      <c r="B240" s="1218" t="s">
        <v>34</v>
      </c>
      <c r="C240" s="1219" t="s">
        <v>240</v>
      </c>
      <c r="D240" s="1220">
        <f>D239/D238</f>
        <v>318.15321985190218</v>
      </c>
      <c r="E240" s="1221">
        <v>481</v>
      </c>
      <c r="F240" s="1222">
        <v>504</v>
      </c>
      <c r="G240" s="1222">
        <v>462</v>
      </c>
      <c r="H240" s="1222">
        <v>472</v>
      </c>
      <c r="I240" s="1222">
        <v>416</v>
      </c>
      <c r="J240" s="1223">
        <v>306</v>
      </c>
      <c r="K240" s="1222">
        <v>324</v>
      </c>
      <c r="L240" s="1222">
        <v>298</v>
      </c>
      <c r="M240" s="1222">
        <v>322</v>
      </c>
      <c r="N240" s="1222">
        <v>296</v>
      </c>
      <c r="O240" s="1222">
        <v>311</v>
      </c>
      <c r="P240" s="1224">
        <v>735</v>
      </c>
      <c r="S240" s="55"/>
      <c r="T240" s="825"/>
      <c r="U240" s="748"/>
      <c r="V240" s="748"/>
      <c r="W240" s="767"/>
      <c r="X240" s="768"/>
      <c r="Y240" s="787"/>
      <c r="Z240" s="1575"/>
      <c r="AA240" s="1575"/>
      <c r="AB240" s="1575"/>
      <c r="AC240" s="1576"/>
      <c r="AD240" s="1576"/>
      <c r="AE240" s="787"/>
      <c r="AF240" s="1292"/>
      <c r="AG240" s="1176"/>
      <c r="AH240" s="1292"/>
      <c r="AI240" s="1292"/>
      <c r="AJ240" s="1179"/>
      <c r="AK240" s="1292"/>
      <c r="AL240" s="1179"/>
      <c r="AM240" s="1179"/>
      <c r="AN240" s="1179"/>
      <c r="AO240" s="1179"/>
      <c r="AP240" s="1179"/>
      <c r="AQ240" s="1179"/>
      <c r="AR240" s="1292"/>
      <c r="AS240" s="1176"/>
      <c r="AT240" s="1176"/>
      <c r="AU240" s="1176"/>
      <c r="AV240" s="1176"/>
      <c r="AW240" s="1176"/>
      <c r="AX240" s="1179"/>
      <c r="AY240" s="1285"/>
      <c r="AZ240" s="1285"/>
      <c r="BA240" s="1285"/>
      <c r="BB240" s="1292"/>
      <c r="BC240" s="1179"/>
      <c r="BD240" s="1292"/>
      <c r="BE240" s="1179"/>
      <c r="BF240" s="1179"/>
      <c r="BG240" s="1179"/>
      <c r="BH240" s="1179"/>
      <c r="BI240" s="1292"/>
      <c r="BJ240" s="1179"/>
      <c r="BK240" s="1285"/>
      <c r="BL240" s="1285"/>
      <c r="BM240" s="1178"/>
      <c r="BN240" s="1285"/>
      <c r="BO240" s="1179"/>
      <c r="BP240" s="1179"/>
      <c r="BQ240" s="1295"/>
      <c r="BR240" s="1295"/>
      <c r="BS240" s="1295"/>
      <c r="BT240" s="1174"/>
      <c r="BU240" s="1289"/>
      <c r="BV240" s="1174"/>
      <c r="BW240" s="1292"/>
      <c r="BX240" s="1292"/>
      <c r="BY240" s="293"/>
      <c r="BZ240" s="1178"/>
      <c r="CA240" s="1293"/>
      <c r="CB240" s="1179"/>
      <c r="CC240" s="1292"/>
      <c r="CD240" s="1292"/>
      <c r="CE240" s="293"/>
      <c r="CF240" s="1293"/>
      <c r="CG240" s="293"/>
      <c r="CH240" s="1179"/>
      <c r="CI240" s="1292"/>
      <c r="CJ240" s="1292"/>
      <c r="CK240" s="1292"/>
      <c r="CL240" s="1179"/>
      <c r="CM240" s="1286"/>
      <c r="CN240" s="1179"/>
      <c r="CO240" s="1286"/>
      <c r="CP240" s="1177"/>
      <c r="CQ240" s="1286"/>
      <c r="CR240" s="1286"/>
      <c r="CS240" s="1286"/>
      <c r="CT240" s="1285"/>
      <c r="CU240" s="1286"/>
      <c r="CV240" s="1177"/>
      <c r="CW240" s="1300"/>
      <c r="CX240" s="1300"/>
      <c r="CY240" s="1300"/>
      <c r="CZ240" s="1292"/>
      <c r="DA240" s="1180"/>
      <c r="DB240" s="1305"/>
      <c r="DC240" s="1290"/>
      <c r="DD240" s="1174"/>
      <c r="DE240" s="1174"/>
      <c r="DF240" s="1174"/>
      <c r="DG240" s="1289"/>
      <c r="DH240" s="1289"/>
      <c r="DI240" s="1171"/>
      <c r="DJ240" s="1171"/>
      <c r="DK240" s="1284"/>
      <c r="DL240" s="1290"/>
      <c r="DM240" s="1290"/>
      <c r="DN240" s="1290"/>
    </row>
    <row r="241" spans="1:137" ht="17.25" customHeight="1" x14ac:dyDescent="0.15">
      <c r="A241" s="1170" t="s">
        <v>516</v>
      </c>
      <c r="B241" s="1225" t="s">
        <v>35</v>
      </c>
      <c r="C241" s="1226" t="s">
        <v>239</v>
      </c>
      <c r="D241" s="1212">
        <f>SUM(E241:P241)</f>
        <v>2059.596</v>
      </c>
      <c r="E241" s="1213">
        <v>0</v>
      </c>
      <c r="F241" s="1214">
        <v>0</v>
      </c>
      <c r="G241" s="1214">
        <v>0</v>
      </c>
      <c r="H241" s="1214">
        <v>0.216</v>
      </c>
      <c r="I241" s="1214">
        <v>41.292999999999999</v>
      </c>
      <c r="J241" s="1215">
        <v>292.37900000000002</v>
      </c>
      <c r="K241" s="1216">
        <v>552.71799999999996</v>
      </c>
      <c r="L241" s="1214">
        <v>532.79700000000003</v>
      </c>
      <c r="M241" s="1214">
        <v>387.35</v>
      </c>
      <c r="N241" s="1214">
        <v>239.768</v>
      </c>
      <c r="O241" s="1214">
        <v>13.074999999999999</v>
      </c>
      <c r="P241" s="1217">
        <v>0</v>
      </c>
      <c r="S241" s="55"/>
      <c r="U241" s="767"/>
      <c r="V241" s="767"/>
      <c r="W241" s="748"/>
      <c r="X241" s="767"/>
      <c r="Z241" s="1575"/>
      <c r="AA241" s="1575"/>
      <c r="AB241" s="1575"/>
      <c r="AC241" s="1575"/>
      <c r="AD241" s="1576"/>
      <c r="AG241" s="1176"/>
      <c r="AH241" s="1292"/>
      <c r="AI241" s="1292"/>
      <c r="AJ241" s="1179"/>
      <c r="AK241" s="1178"/>
      <c r="AL241" s="1292"/>
      <c r="AM241" s="1285"/>
      <c r="AN241" s="1285"/>
      <c r="AO241" s="1285"/>
      <c r="AP241" s="1292"/>
      <c r="AQ241" s="1248"/>
      <c r="AR241" s="1292"/>
      <c r="AS241" s="1176"/>
      <c r="AT241" s="1177"/>
      <c r="AU241" s="1178"/>
      <c r="AV241" s="1179"/>
      <c r="AW241" s="1179"/>
      <c r="AX241" s="1179"/>
      <c r="AY241" s="1176"/>
      <c r="AZ241" s="1176"/>
      <c r="BA241" s="1176"/>
      <c r="BB241" s="1176"/>
      <c r="BC241" s="1176"/>
      <c r="BD241" s="1292"/>
      <c r="BE241" s="1292"/>
      <c r="BF241" s="1292"/>
      <c r="BG241" s="1292"/>
      <c r="BH241" s="1292"/>
      <c r="BI241" s="1179"/>
      <c r="BJ241" s="1179"/>
      <c r="BK241" s="1176"/>
      <c r="BL241" s="1177"/>
      <c r="BM241" s="1178"/>
      <c r="BN241" s="1178"/>
      <c r="BO241" s="1248"/>
      <c r="BP241" s="1292"/>
      <c r="BQ241" s="1292"/>
      <c r="BR241" s="1292"/>
      <c r="BS241" s="1292"/>
      <c r="BT241" s="1178"/>
      <c r="BU241" s="1179"/>
      <c r="BV241" s="1292"/>
      <c r="BW241" s="1292"/>
      <c r="BX241" s="1292"/>
      <c r="BY241" s="1292"/>
      <c r="BZ241" s="1292"/>
      <c r="CA241" s="1178"/>
      <c r="CB241" s="1292"/>
      <c r="CC241" s="1174"/>
      <c r="CD241" s="1174"/>
      <c r="CE241" s="1171"/>
      <c r="CF241" s="1295"/>
      <c r="CG241" s="1174"/>
      <c r="CH241" s="1295"/>
      <c r="CI241" s="1286"/>
      <c r="CJ241" s="1177"/>
      <c r="CK241" s="1286"/>
      <c r="CL241" s="1292"/>
      <c r="CM241" s="1179"/>
      <c r="CN241" s="1292"/>
      <c r="CO241" s="1286"/>
      <c r="CP241" s="1177"/>
      <c r="CQ241" s="1300"/>
      <c r="CR241" s="1300"/>
      <c r="CS241" s="1300"/>
      <c r="CT241" s="1179"/>
      <c r="CU241" s="1179"/>
      <c r="CV241" s="1179"/>
      <c r="CW241" s="1179"/>
      <c r="CX241" s="1179"/>
      <c r="CY241" s="1179"/>
      <c r="CZ241" s="1292"/>
      <c r="DA241" s="1180"/>
    </row>
    <row r="242" spans="1:137" ht="17.25" customHeight="1" x14ac:dyDescent="0.15">
      <c r="A242" s="1170" t="s">
        <v>517</v>
      </c>
      <c r="B242" s="1210" t="s">
        <v>35</v>
      </c>
      <c r="C242" s="1211" t="s">
        <v>15</v>
      </c>
      <c r="D242" s="1212">
        <f>SUM(E242:P242)</f>
        <v>528667.67000000004</v>
      </c>
      <c r="E242" s="1213">
        <v>0</v>
      </c>
      <c r="F242" s="1214">
        <v>0</v>
      </c>
      <c r="G242" s="1214">
        <v>0</v>
      </c>
      <c r="H242" s="1214">
        <v>87.912000000000006</v>
      </c>
      <c r="I242" s="1214">
        <v>13280.588</v>
      </c>
      <c r="J242" s="1215">
        <v>55889.370999999999</v>
      </c>
      <c r="K242" s="1216">
        <v>157341.541</v>
      </c>
      <c r="L242" s="1214">
        <v>141582.484</v>
      </c>
      <c r="M242" s="1214">
        <v>105434.192</v>
      </c>
      <c r="N242" s="1214">
        <v>52982.455999999998</v>
      </c>
      <c r="O242" s="1214">
        <v>2069.1260000000002</v>
      </c>
      <c r="P242" s="1217">
        <v>0</v>
      </c>
      <c r="S242" s="55"/>
      <c r="U242" s="767"/>
      <c r="V242" s="767"/>
      <c r="W242" s="252"/>
      <c r="X242" s="748"/>
      <c r="Z242" s="1575"/>
      <c r="AA242" s="1575"/>
      <c r="AB242" s="1575"/>
      <c r="AC242" s="1575"/>
      <c r="AD242" s="1575"/>
      <c r="AG242" s="1176"/>
      <c r="AH242" s="1179"/>
      <c r="AI242" s="1178"/>
      <c r="AJ242" s="1178"/>
      <c r="AK242" s="1179"/>
      <c r="AL242" s="1179"/>
      <c r="AM242" s="1179"/>
      <c r="AN242" s="1179"/>
      <c r="AO242" s="1179"/>
      <c r="AP242" s="1179"/>
      <c r="AQ242" s="1285"/>
      <c r="AR242" s="1179"/>
      <c r="AS242" s="1286"/>
      <c r="AT242" s="1177"/>
      <c r="AU242" s="1287"/>
      <c r="AV242" s="1248"/>
      <c r="AW242" s="1248"/>
      <c r="AX242" s="1179"/>
      <c r="AY242" s="1176"/>
      <c r="AZ242" s="1177"/>
      <c r="BA242" s="1178"/>
      <c r="BB242" s="1179"/>
      <c r="BC242" s="1179"/>
      <c r="BD242" s="1292"/>
      <c r="BE242" s="1292"/>
      <c r="BF242" s="1292"/>
      <c r="BG242" s="1292"/>
      <c r="BH242" s="1179"/>
      <c r="BI242" s="1292"/>
      <c r="BJ242" s="1179"/>
      <c r="BK242" s="1285"/>
      <c r="BL242" s="1285"/>
      <c r="BM242" s="1285"/>
      <c r="BN242" s="1292"/>
      <c r="BO242" s="1178"/>
      <c r="BP242" s="1179"/>
      <c r="BQ242" s="1179"/>
      <c r="BR242" s="1179"/>
      <c r="BS242" s="1179"/>
      <c r="BT242" s="1292"/>
      <c r="BU242" s="1292"/>
      <c r="BV242" s="1179"/>
      <c r="BW242" s="1174"/>
      <c r="BX242" s="1174"/>
      <c r="BY242" s="1174"/>
      <c r="BZ242" s="1289"/>
      <c r="CA242" s="1295"/>
      <c r="CB242" s="1174"/>
      <c r="CC242" s="1179"/>
      <c r="CD242" s="1179"/>
      <c r="CE242" s="1179"/>
      <c r="CF242" s="1286"/>
      <c r="CG242" s="1292"/>
      <c r="CH242" s="1179"/>
      <c r="CI242" s="1176"/>
      <c r="CJ242" s="1176"/>
      <c r="CK242" s="1176"/>
      <c r="CL242" s="1176"/>
      <c r="CM242" s="1176"/>
      <c r="CN242" s="1180"/>
      <c r="CO242" s="1286"/>
      <c r="CP242" s="1177"/>
      <c r="CQ242" s="1300"/>
      <c r="CR242" s="1300"/>
      <c r="CS242" s="1300"/>
      <c r="CT242" s="1179"/>
      <c r="CU242" s="1180"/>
    </row>
    <row r="243" spans="1:137" ht="17.25" customHeight="1" x14ac:dyDescent="0.15">
      <c r="A243" s="1170" t="s">
        <v>518</v>
      </c>
      <c r="B243" s="1218" t="s">
        <v>35</v>
      </c>
      <c r="C243" s="1219" t="s">
        <v>240</v>
      </c>
      <c r="D243" s="1220">
        <f>D242/D241</f>
        <v>256.68513145296458</v>
      </c>
      <c r="E243" s="1221">
        <v>0</v>
      </c>
      <c r="F243" s="1222">
        <v>0</v>
      </c>
      <c r="G243" s="1222">
        <v>0</v>
      </c>
      <c r="H243" s="1222">
        <v>407</v>
      </c>
      <c r="I243" s="1222">
        <v>322</v>
      </c>
      <c r="J243" s="1223">
        <v>191</v>
      </c>
      <c r="K243" s="1222">
        <v>285</v>
      </c>
      <c r="L243" s="1222">
        <v>270</v>
      </c>
      <c r="M243" s="1222">
        <v>272</v>
      </c>
      <c r="N243" s="1222">
        <v>221</v>
      </c>
      <c r="O243" s="1222">
        <v>158</v>
      </c>
      <c r="P243" s="1224">
        <v>0</v>
      </c>
      <c r="S243" s="55"/>
      <c r="T243" s="825"/>
      <c r="U243" s="767"/>
      <c r="V243" s="767"/>
      <c r="W243" s="252"/>
      <c r="X243" s="748"/>
      <c r="Y243" s="787"/>
      <c r="Z243" s="1575"/>
      <c r="AA243" s="1575"/>
      <c r="AB243" s="1575"/>
      <c r="AC243" s="1575"/>
      <c r="AD243" s="1575"/>
      <c r="AE243" s="787"/>
      <c r="AF243" s="1292"/>
      <c r="AG243" s="1176"/>
      <c r="AH243" s="1179"/>
      <c r="AI243" s="1292"/>
      <c r="AJ243" s="1179"/>
      <c r="AK243" s="1292"/>
      <c r="AL243" s="1179"/>
      <c r="AM243" s="1292"/>
      <c r="AN243" s="1292"/>
      <c r="AO243" s="1292"/>
      <c r="AP243" s="1292"/>
      <c r="AQ243" s="1179"/>
      <c r="AR243" s="1179"/>
      <c r="AS243" s="1174"/>
      <c r="AT243" s="1174"/>
      <c r="AU243" s="1174"/>
      <c r="AV243" s="1295"/>
      <c r="AW243" s="1174"/>
      <c r="AX243" s="1174"/>
      <c r="AY243" s="1174"/>
      <c r="AZ243" s="1174"/>
      <c r="BA243" s="1174"/>
      <c r="BB243" s="1174"/>
      <c r="BC243" s="1295"/>
      <c r="BD243" s="1290"/>
      <c r="BE243" s="1292"/>
      <c r="BF243" s="1292"/>
      <c r="BG243" s="1292"/>
      <c r="BH243" s="1179"/>
      <c r="BI243" s="1286"/>
      <c r="BJ243" s="1179"/>
      <c r="BK243" s="1286"/>
      <c r="BL243" s="1177"/>
      <c r="BM243" s="1286"/>
      <c r="BN243" s="1286"/>
      <c r="BO243" s="1286"/>
      <c r="BP243" s="1285"/>
      <c r="BQ243" s="1286"/>
      <c r="BR243" s="1177"/>
      <c r="BS243" s="1300"/>
      <c r="BT243" s="1300"/>
      <c r="BU243" s="1300"/>
      <c r="BV243" s="1179"/>
      <c r="BW243" s="1178"/>
      <c r="BX243" s="1289"/>
      <c r="BY243" s="1289"/>
    </row>
    <row r="244" spans="1:137" ht="17.25" customHeight="1" x14ac:dyDescent="0.15">
      <c r="A244" s="1170" t="s">
        <v>519</v>
      </c>
      <c r="B244" s="1689" t="s">
        <v>36</v>
      </c>
      <c r="C244" s="1226" t="s">
        <v>239</v>
      </c>
      <c r="D244" s="1212">
        <f>SUM(E244:P244)</f>
        <v>3588.7700000000009</v>
      </c>
      <c r="E244" s="1213">
        <v>163.92099999999999</v>
      </c>
      <c r="F244" s="1214">
        <v>298.77999999999997</v>
      </c>
      <c r="G244" s="1214">
        <v>276.69900000000001</v>
      </c>
      <c r="H244" s="1214">
        <v>384.226</v>
      </c>
      <c r="I244" s="1214">
        <v>504.75400000000002</v>
      </c>
      <c r="J244" s="1215">
        <v>555.76900000000001</v>
      </c>
      <c r="K244" s="1216">
        <v>333.27100000000002</v>
      </c>
      <c r="L244" s="1214">
        <v>228.19300000000001</v>
      </c>
      <c r="M244" s="1214">
        <v>309.447</v>
      </c>
      <c r="N244" s="1214">
        <v>258.97300000000001</v>
      </c>
      <c r="O244" s="1214">
        <v>159.178</v>
      </c>
      <c r="P244" s="1217">
        <v>115.559</v>
      </c>
      <c r="S244" s="55"/>
      <c r="U244" s="748"/>
      <c r="V244" s="748"/>
      <c r="W244" s="252"/>
      <c r="X244" s="748"/>
      <c r="Z244" s="1576"/>
      <c r="AA244" s="1576"/>
      <c r="AB244" s="1576"/>
      <c r="AC244" s="1575"/>
      <c r="AD244" s="1575"/>
      <c r="AG244" s="1176"/>
      <c r="AH244" s="1179"/>
      <c r="AI244" s="1179"/>
      <c r="AJ244" s="1179"/>
      <c r="AK244" s="1292"/>
      <c r="AL244" s="1292"/>
      <c r="AM244" s="1285"/>
      <c r="AN244" s="1285"/>
      <c r="AO244" s="1178"/>
      <c r="AP244" s="1285"/>
      <c r="AQ244" s="1285"/>
      <c r="AR244" s="1292"/>
      <c r="AS244" s="1295"/>
      <c r="AT244" s="1295"/>
      <c r="AU244" s="1295"/>
      <c r="AV244" s="1174"/>
      <c r="AW244" s="1174"/>
      <c r="AX244" s="1295"/>
      <c r="AY244" s="1174"/>
      <c r="AZ244" s="1174"/>
      <c r="BA244" s="1171"/>
      <c r="BB244" s="1289"/>
      <c r="BC244" s="1289"/>
      <c r="BD244" s="1295"/>
      <c r="BE244" s="1286"/>
      <c r="BF244" s="1177"/>
      <c r="BG244" s="1286"/>
      <c r="BH244" s="1292"/>
      <c r="BI244" s="1179"/>
      <c r="BJ244" s="1292"/>
      <c r="BK244" s="1286"/>
      <c r="BL244" s="1177"/>
      <c r="BM244" s="1300"/>
      <c r="BN244" s="1300"/>
      <c r="BO244" s="1300"/>
      <c r="BP244" s="1292"/>
      <c r="BQ244" s="1178"/>
      <c r="BR244" s="1178"/>
      <c r="BS244" s="1178"/>
      <c r="BT244" s="1180"/>
      <c r="BU244" s="1180"/>
      <c r="BV244" s="1180"/>
      <c r="BW244" s="1180"/>
    </row>
    <row r="245" spans="1:137" ht="17.25" customHeight="1" x14ac:dyDescent="0.15">
      <c r="A245" s="1170" t="s">
        <v>520</v>
      </c>
      <c r="B245" s="1210" t="s">
        <v>36</v>
      </c>
      <c r="C245" s="1211" t="s">
        <v>15</v>
      </c>
      <c r="D245" s="1212">
        <f>SUM(E245:P245)</f>
        <v>1512450.5600000003</v>
      </c>
      <c r="E245" s="1213">
        <v>54157.211000000003</v>
      </c>
      <c r="F245" s="1214">
        <v>141674.90900000001</v>
      </c>
      <c r="G245" s="1214">
        <v>138499.753</v>
      </c>
      <c r="H245" s="1214">
        <v>185457.27600000001</v>
      </c>
      <c r="I245" s="1214">
        <v>214926.10699999999</v>
      </c>
      <c r="J245" s="1215">
        <v>185689.63500000001</v>
      </c>
      <c r="K245" s="1216">
        <v>97085.297999999995</v>
      </c>
      <c r="L245" s="1214">
        <v>78228.414999999994</v>
      </c>
      <c r="M245" s="1214">
        <v>148886.823</v>
      </c>
      <c r="N245" s="1214">
        <v>145787.236</v>
      </c>
      <c r="O245" s="1214">
        <v>71677.638000000006</v>
      </c>
      <c r="P245" s="1217">
        <v>50380.258999999998</v>
      </c>
      <c r="S245" s="55"/>
      <c r="U245" s="748"/>
      <c r="V245" s="748"/>
      <c r="W245" s="767"/>
      <c r="X245" s="748"/>
      <c r="Z245" s="1576"/>
      <c r="AA245" s="1576"/>
      <c r="AB245" s="1576"/>
      <c r="AC245" s="1576"/>
      <c r="AD245" s="1575"/>
      <c r="AG245" s="1179"/>
      <c r="AH245" s="1292"/>
      <c r="AI245" s="1179"/>
      <c r="AJ245" s="1179"/>
      <c r="AK245" s="1248"/>
      <c r="AL245" s="1179"/>
      <c r="AM245" s="1179"/>
      <c r="AN245" s="1179"/>
      <c r="AO245" s="1179"/>
      <c r="AP245" s="1292"/>
      <c r="AQ245" s="1179"/>
      <c r="AR245" s="1179"/>
      <c r="AS245" s="1295"/>
      <c r="AT245" s="1295"/>
      <c r="AU245" s="1295"/>
      <c r="AV245" s="1171"/>
      <c r="AW245" s="1295"/>
      <c r="AX245" s="1174"/>
      <c r="AY245" s="1286"/>
      <c r="AZ245" s="1177"/>
      <c r="BA245" s="1300"/>
      <c r="BB245" s="1300"/>
      <c r="BC245" s="1300"/>
      <c r="BD245" s="1292"/>
      <c r="BE245" s="1180"/>
      <c r="BF245" s="1180"/>
      <c r="BG245" s="1180"/>
      <c r="BH245" s="1180"/>
      <c r="BI245" s="1180"/>
      <c r="BJ245" s="1180"/>
      <c r="BK245" s="1180"/>
    </row>
    <row r="246" spans="1:137" ht="17.25" customHeight="1" x14ac:dyDescent="0.15">
      <c r="A246" s="1170" t="s">
        <v>521</v>
      </c>
      <c r="B246" s="1218" t="s">
        <v>36</v>
      </c>
      <c r="C246" s="1219" t="s">
        <v>240</v>
      </c>
      <c r="D246" s="1220">
        <f>D245/D244</f>
        <v>421.43981364088529</v>
      </c>
      <c r="E246" s="1221">
        <v>330</v>
      </c>
      <c r="F246" s="1222">
        <v>474</v>
      </c>
      <c r="G246" s="1222">
        <v>501</v>
      </c>
      <c r="H246" s="1222">
        <v>483</v>
      </c>
      <c r="I246" s="1222">
        <v>426</v>
      </c>
      <c r="J246" s="1223">
        <v>334</v>
      </c>
      <c r="K246" s="1222">
        <v>291</v>
      </c>
      <c r="L246" s="1222">
        <v>343</v>
      </c>
      <c r="M246" s="1222">
        <v>481</v>
      </c>
      <c r="N246" s="1222">
        <v>563</v>
      </c>
      <c r="O246" s="1222">
        <v>450</v>
      </c>
      <c r="P246" s="1224">
        <v>436</v>
      </c>
      <c r="T246" s="825"/>
      <c r="U246" s="748"/>
      <c r="V246" s="748"/>
      <c r="W246" s="767"/>
      <c r="X246" s="767"/>
      <c r="Y246" s="787"/>
      <c r="Z246" s="1576"/>
      <c r="AA246" s="1576"/>
      <c r="AB246" s="1576"/>
      <c r="AC246" s="1576"/>
      <c r="AD246" s="1576"/>
      <c r="AE246" s="787"/>
      <c r="AF246" s="1292"/>
      <c r="AG246" s="1179"/>
      <c r="AH246" s="1177"/>
      <c r="AI246" s="1179"/>
      <c r="AJ246" s="1285"/>
      <c r="AK246" s="1179"/>
      <c r="AL246" s="1292"/>
      <c r="AM246" s="1174"/>
      <c r="AN246" s="1174"/>
      <c r="AO246" s="1171"/>
      <c r="AP246" s="1269"/>
      <c r="AQ246" s="1269"/>
      <c r="AR246" s="1174"/>
      <c r="AS246" s="1295"/>
      <c r="AT246" s="1295"/>
      <c r="AU246" s="1295"/>
      <c r="AV246" s="1174"/>
      <c r="AW246" s="1174"/>
      <c r="AX246" s="1295"/>
      <c r="AY246" s="1180"/>
      <c r="AZ246" s="1180"/>
      <c r="BA246" s="1180"/>
      <c r="BB246" s="1180"/>
      <c r="BC246" s="1180"/>
      <c r="BD246" s="1180"/>
      <c r="BE246" s="1180"/>
    </row>
    <row r="247" spans="1:137" ht="17.25" customHeight="1" x14ac:dyDescent="0.15">
      <c r="A247" s="1170" t="s">
        <v>522</v>
      </c>
      <c r="B247" s="1225" t="s">
        <v>37</v>
      </c>
      <c r="C247" s="1226" t="s">
        <v>239</v>
      </c>
      <c r="D247" s="1212">
        <f>SUM(E247:P247)</f>
        <v>1708.5800000000002</v>
      </c>
      <c r="E247" s="1213">
        <v>6.4290000000000003</v>
      </c>
      <c r="F247" s="1214">
        <v>14.653</v>
      </c>
      <c r="G247" s="1214">
        <v>27.384</v>
      </c>
      <c r="H247" s="1214">
        <v>33.215000000000003</v>
      </c>
      <c r="I247" s="1214">
        <v>51.209000000000003</v>
      </c>
      <c r="J247" s="1215">
        <v>321.27800000000002</v>
      </c>
      <c r="K247" s="1216">
        <v>549.84</v>
      </c>
      <c r="L247" s="1214">
        <v>142.80600000000001</v>
      </c>
      <c r="M247" s="1214">
        <v>304.47800000000001</v>
      </c>
      <c r="N247" s="1214">
        <v>183.47399999999999</v>
      </c>
      <c r="O247" s="1214">
        <v>58.893999999999998</v>
      </c>
      <c r="P247" s="1217">
        <v>14.92</v>
      </c>
      <c r="S247" s="55"/>
      <c r="U247" s="767"/>
      <c r="V247" s="767"/>
      <c r="W247" s="767"/>
      <c r="X247" s="767"/>
      <c r="Z247" s="1576"/>
      <c r="AA247" s="1576"/>
      <c r="AB247" s="1576"/>
      <c r="AC247" s="1576"/>
      <c r="AD247" s="1576"/>
      <c r="AG247" s="1292"/>
      <c r="AH247" s="1179"/>
      <c r="AI247" s="1179"/>
      <c r="AJ247" s="1179"/>
      <c r="AK247" s="1248"/>
      <c r="AL247" s="1179"/>
      <c r="AM247" s="1295"/>
      <c r="AN247" s="1295"/>
      <c r="AO247" s="1295"/>
      <c r="AP247" s="1290"/>
      <c r="AQ247" s="1290"/>
      <c r="AR247" s="1174"/>
      <c r="AS247" s="1286"/>
      <c r="AT247" s="1177"/>
      <c r="AU247" s="1300"/>
      <c r="AV247" s="1300"/>
      <c r="AW247" s="1300"/>
      <c r="AX247" s="1292"/>
      <c r="AY247" s="1180"/>
      <c r="AZ247" s="1180"/>
      <c r="BA247" s="1180"/>
      <c r="BB247" s="1180"/>
      <c r="BC247" s="1180"/>
      <c r="BD247" s="1180"/>
      <c r="BE247" s="1180"/>
    </row>
    <row r="248" spans="1:137" ht="17.25" customHeight="1" x14ac:dyDescent="0.15">
      <c r="A248" s="1170" t="s">
        <v>523</v>
      </c>
      <c r="B248" s="1210" t="s">
        <v>37</v>
      </c>
      <c r="C248" s="1211" t="s">
        <v>15</v>
      </c>
      <c r="D248" s="1212">
        <f>SUM(E248:P248)</f>
        <v>1175122.6400000001</v>
      </c>
      <c r="E248" s="1213">
        <v>6001.7860000000001</v>
      </c>
      <c r="F248" s="1214">
        <v>9692.7060000000001</v>
      </c>
      <c r="G248" s="1214">
        <v>15856.212</v>
      </c>
      <c r="H248" s="1214">
        <v>20613.362000000001</v>
      </c>
      <c r="I248" s="1214">
        <v>30958.661</v>
      </c>
      <c r="J248" s="1215">
        <v>163299.01199999999</v>
      </c>
      <c r="K248" s="1216">
        <v>241721.516</v>
      </c>
      <c r="L248" s="1214">
        <v>91002.081999999995</v>
      </c>
      <c r="M248" s="1214">
        <v>343427.43400000001</v>
      </c>
      <c r="N248" s="1214">
        <v>197644.44399999999</v>
      </c>
      <c r="O248" s="1214">
        <v>39581.230000000003</v>
      </c>
      <c r="P248" s="1217">
        <v>15324.195</v>
      </c>
      <c r="S248" s="55"/>
      <c r="U248" s="767"/>
      <c r="V248" s="767"/>
      <c r="W248" s="748"/>
      <c r="X248" s="767"/>
      <c r="AC248" s="1576"/>
      <c r="AD248" s="1576"/>
      <c r="AG248" s="1179"/>
      <c r="AH248" s="1176"/>
      <c r="AI248" s="1292"/>
      <c r="AJ248" s="1292"/>
      <c r="AK248" s="1292"/>
      <c r="AL248" s="1179"/>
      <c r="AM248" s="1286"/>
      <c r="AN248" s="1177"/>
      <c r="AO248" s="1300"/>
      <c r="AP248" s="1300"/>
      <c r="AQ248" s="1300"/>
      <c r="AR248" s="1179"/>
      <c r="AS248" s="1180"/>
      <c r="AT248" s="1180"/>
      <c r="AU248" s="1180"/>
      <c r="AV248" s="1180"/>
      <c r="AW248" s="1180"/>
      <c r="AX248" s="1180"/>
      <c r="AY248" s="1180"/>
    </row>
    <row r="249" spans="1:137" ht="17.25" customHeight="1" x14ac:dyDescent="0.15">
      <c r="A249" s="1170" t="s">
        <v>524</v>
      </c>
      <c r="B249" s="1218" t="s">
        <v>37</v>
      </c>
      <c r="C249" s="1219" t="s">
        <v>240</v>
      </c>
      <c r="D249" s="1220">
        <f>D248/D247</f>
        <v>687.77735897646005</v>
      </c>
      <c r="E249" s="1221">
        <v>934</v>
      </c>
      <c r="F249" s="1222">
        <v>661</v>
      </c>
      <c r="G249" s="1222">
        <v>579</v>
      </c>
      <c r="H249" s="1222">
        <v>621</v>
      </c>
      <c r="I249" s="1222">
        <v>605</v>
      </c>
      <c r="J249" s="1223">
        <v>508</v>
      </c>
      <c r="K249" s="1222">
        <v>440</v>
      </c>
      <c r="L249" s="1222">
        <v>637</v>
      </c>
      <c r="M249" s="1222">
        <v>1128</v>
      </c>
      <c r="N249" s="1222">
        <v>1077</v>
      </c>
      <c r="O249" s="1222">
        <v>672</v>
      </c>
      <c r="P249" s="1224">
        <v>1027</v>
      </c>
      <c r="S249" s="55"/>
      <c r="T249" s="825"/>
      <c r="U249" s="767"/>
      <c r="V249" s="767"/>
      <c r="W249" s="748"/>
      <c r="X249" s="767"/>
      <c r="Y249" s="787"/>
      <c r="Z249" s="1576"/>
      <c r="AA249" s="1576"/>
      <c r="AB249" s="1576"/>
      <c r="AD249" s="1576"/>
      <c r="AE249" s="787"/>
      <c r="AF249" s="1292"/>
      <c r="AG249" s="1292"/>
      <c r="AH249" s="1176"/>
      <c r="AI249" s="1292"/>
      <c r="AJ249" s="1179"/>
      <c r="AK249" s="1292"/>
      <c r="AL249" s="1179"/>
      <c r="AM249" s="1286"/>
      <c r="AN249" s="1177"/>
      <c r="AO249" s="1300"/>
      <c r="AP249" s="1300"/>
      <c r="AQ249" s="1300"/>
      <c r="AR249" s="1292"/>
      <c r="AS249" s="1180"/>
      <c r="AT249" s="1180"/>
      <c r="AU249" s="1180"/>
      <c r="AV249" s="1180"/>
      <c r="AW249" s="1180"/>
      <c r="AX249" s="1180"/>
      <c r="AY249" s="1180"/>
    </row>
    <row r="250" spans="1:137" ht="17.25" customHeight="1" x14ac:dyDescent="0.15">
      <c r="A250" s="1170" t="s">
        <v>525</v>
      </c>
      <c r="B250" s="1689" t="s">
        <v>38</v>
      </c>
      <c r="C250" s="1226" t="s">
        <v>239</v>
      </c>
      <c r="D250" s="1212">
        <f>SUM(E250:P250)</f>
        <v>10786.166999999999</v>
      </c>
      <c r="E250" s="1213">
        <v>173.89599999999999</v>
      </c>
      <c r="F250" s="1214">
        <v>415.93900000000002</v>
      </c>
      <c r="G250" s="1214">
        <v>783.70799999999997</v>
      </c>
      <c r="H250" s="1214">
        <v>1238.896</v>
      </c>
      <c r="I250" s="1214">
        <v>1799.577</v>
      </c>
      <c r="J250" s="1215">
        <v>1785.9079999999999</v>
      </c>
      <c r="K250" s="1216">
        <v>979.95399999999995</v>
      </c>
      <c r="L250" s="1214">
        <v>419.1</v>
      </c>
      <c r="M250" s="1214">
        <v>837.42200000000003</v>
      </c>
      <c r="N250" s="1214">
        <v>1063.8879999999999</v>
      </c>
      <c r="O250" s="1214">
        <v>896.31</v>
      </c>
      <c r="P250" s="1217">
        <v>391.56900000000002</v>
      </c>
      <c r="S250" s="55"/>
      <c r="U250" s="770"/>
      <c r="V250" s="768"/>
      <c r="W250" s="748"/>
      <c r="X250" s="767"/>
      <c r="Z250" s="1575"/>
      <c r="AA250" s="1575"/>
      <c r="AB250" s="1575"/>
      <c r="AC250" s="1576"/>
      <c r="AG250" s="1179"/>
      <c r="AH250" s="1176"/>
      <c r="AI250" s="1292"/>
      <c r="AJ250" s="1292"/>
      <c r="AK250" s="1179"/>
      <c r="AL250" s="1179"/>
      <c r="AM250" s="1286"/>
      <c r="AN250" s="1177"/>
      <c r="AO250" s="1300"/>
      <c r="AP250" s="1300"/>
      <c r="AQ250" s="1300"/>
      <c r="AR250" s="1179"/>
      <c r="AS250" s="1180"/>
      <c r="AT250" s="1180"/>
      <c r="AU250" s="1180"/>
      <c r="AV250" s="1180"/>
      <c r="AW250" s="1180"/>
      <c r="AX250" s="1180"/>
      <c r="AY250" s="1180"/>
    </row>
    <row r="251" spans="1:137" ht="17.25" customHeight="1" x14ac:dyDescent="0.15">
      <c r="A251" s="1170" t="s">
        <v>526</v>
      </c>
      <c r="B251" s="1210" t="s">
        <v>38</v>
      </c>
      <c r="C251" s="1211" t="s">
        <v>15</v>
      </c>
      <c r="D251" s="1212">
        <f>SUM(E251:P251)</f>
        <v>6743296.2599999998</v>
      </c>
      <c r="E251" s="1213">
        <v>91374.396999999997</v>
      </c>
      <c r="F251" s="1214">
        <v>262848.00599999999</v>
      </c>
      <c r="G251" s="1214">
        <v>638578.20299999998</v>
      </c>
      <c r="H251" s="1214">
        <v>924574.16299999994</v>
      </c>
      <c r="I251" s="1214">
        <v>1112907.382</v>
      </c>
      <c r="J251" s="1215">
        <v>826619.67599999998</v>
      </c>
      <c r="K251" s="1216">
        <v>372880.28600000002</v>
      </c>
      <c r="L251" s="1214">
        <v>235926.603</v>
      </c>
      <c r="M251" s="1214">
        <v>601510.02599999995</v>
      </c>
      <c r="N251" s="1214">
        <v>748389.94900000002</v>
      </c>
      <c r="O251" s="1214">
        <v>632147.37300000002</v>
      </c>
      <c r="P251" s="1217">
        <v>295540.196</v>
      </c>
      <c r="S251" s="55"/>
      <c r="U251" s="770"/>
      <c r="V251" s="768"/>
      <c r="W251" s="767"/>
      <c r="X251" s="767"/>
      <c r="Z251" s="1576"/>
      <c r="AA251" s="1576"/>
      <c r="AB251" s="1576"/>
      <c r="AC251" s="1575"/>
      <c r="AD251" s="1576"/>
      <c r="AG251" s="1179"/>
      <c r="AH251" s="1176"/>
      <c r="AI251" s="1179"/>
      <c r="AJ251" s="1179"/>
      <c r="AK251" s="1179"/>
      <c r="AL251" s="1179"/>
      <c r="AM251" s="1176"/>
      <c r="AN251" s="1177"/>
      <c r="AO251" s="1178"/>
      <c r="AP251" s="1179"/>
      <c r="AQ251" s="1292"/>
      <c r="AR251" s="1292"/>
      <c r="AS251" s="1176"/>
      <c r="AT251" s="1176"/>
      <c r="AU251" s="1176"/>
      <c r="AV251" s="1176"/>
      <c r="AW251" s="1176"/>
      <c r="AX251" s="1179"/>
      <c r="AY251" s="1176"/>
      <c r="AZ251" s="1177"/>
      <c r="BA251" s="1178"/>
      <c r="BB251" s="1179"/>
      <c r="BC251" s="1292"/>
      <c r="BD251" s="1179"/>
      <c r="BE251" s="1174"/>
      <c r="BF251" s="1174"/>
      <c r="BG251" s="1174"/>
      <c r="BH251" s="1295"/>
      <c r="BI251" s="1171"/>
      <c r="BJ251" s="1174"/>
      <c r="BK251" s="1295"/>
      <c r="BL251" s="1295"/>
      <c r="BM251" s="1295"/>
      <c r="BN251" s="1174"/>
      <c r="BO251" s="1302"/>
      <c r="BP251" s="1174"/>
      <c r="BQ251" s="1292"/>
      <c r="BR251" s="1292"/>
      <c r="BS251" s="1292"/>
      <c r="BT251" s="1179"/>
      <c r="BU251" s="293"/>
      <c r="BV251" s="1179"/>
      <c r="BW251" s="1179"/>
      <c r="BX251" s="1179"/>
      <c r="BY251" s="1293"/>
      <c r="BZ251" s="293"/>
      <c r="CA251" s="1293"/>
      <c r="CB251" s="1179"/>
      <c r="CC251" s="1176"/>
      <c r="CD251" s="1177"/>
      <c r="CE251" s="1285"/>
      <c r="CF251" s="1292"/>
      <c r="CG251" s="1179"/>
      <c r="CH251" s="1179"/>
      <c r="CI251" s="1286"/>
      <c r="CJ251" s="1177"/>
      <c r="CK251" s="1286"/>
      <c r="CL251" s="1285"/>
      <c r="CM251" s="1285"/>
      <c r="CN251" s="1179"/>
      <c r="CO251" s="1286"/>
      <c r="CP251" s="1177"/>
      <c r="CQ251" s="1286"/>
      <c r="CR251" s="1286"/>
      <c r="CS251" s="1286"/>
      <c r="CT251" s="1179"/>
      <c r="CU251" s="1286"/>
      <c r="CV251" s="1177"/>
      <c r="CW251" s="1286"/>
      <c r="CX251" s="1286"/>
      <c r="CY251" s="1286"/>
      <c r="CZ251" s="1285"/>
      <c r="DA251" s="1286"/>
      <c r="DB251" s="1177"/>
      <c r="DC251" s="1300"/>
      <c r="DD251" s="1300"/>
      <c r="DE251" s="1300"/>
      <c r="DF251" s="1179"/>
      <c r="DG251" s="1179"/>
      <c r="DH251" s="1174"/>
      <c r="DI251" s="1174"/>
      <c r="DJ251" s="1174"/>
      <c r="DK251" s="1174"/>
      <c r="DL251" s="1298"/>
      <c r="DM251" s="1289"/>
      <c r="DN251" s="1284"/>
      <c r="DO251" s="1290"/>
      <c r="DP251" s="1290"/>
      <c r="DQ251" s="1290"/>
      <c r="DR251" s="1291"/>
      <c r="DS251" s="1289"/>
      <c r="DT251" s="1289"/>
      <c r="DU251" s="1289"/>
      <c r="DV251" s="1171"/>
      <c r="EF251" s="1290"/>
      <c r="EG251" s="1290"/>
    </row>
    <row r="252" spans="1:137" ht="17.25" customHeight="1" x14ac:dyDescent="0.15">
      <c r="A252" s="1170" t="s">
        <v>527</v>
      </c>
      <c r="B252" s="1218" t="s">
        <v>38</v>
      </c>
      <c r="C252" s="1219" t="s">
        <v>240</v>
      </c>
      <c r="D252" s="1220">
        <f>D251/D250</f>
        <v>625.18003476118997</v>
      </c>
      <c r="E252" s="1221">
        <v>525</v>
      </c>
      <c r="F252" s="1222">
        <v>632</v>
      </c>
      <c r="G252" s="1222">
        <v>815</v>
      </c>
      <c r="H252" s="1222">
        <v>746</v>
      </c>
      <c r="I252" s="1222">
        <v>618</v>
      </c>
      <c r="J252" s="1223">
        <v>463</v>
      </c>
      <c r="K252" s="1222">
        <v>381</v>
      </c>
      <c r="L252" s="1222">
        <v>563</v>
      </c>
      <c r="M252" s="1222">
        <v>718</v>
      </c>
      <c r="N252" s="1222">
        <v>703</v>
      </c>
      <c r="O252" s="1222">
        <v>705</v>
      </c>
      <c r="P252" s="1224">
        <v>755</v>
      </c>
      <c r="T252" s="825"/>
      <c r="U252" s="770"/>
      <c r="V252" s="768"/>
      <c r="W252" s="767"/>
      <c r="X252" s="748"/>
      <c r="Y252" s="787"/>
      <c r="AC252" s="1576"/>
      <c r="AD252" s="1575"/>
      <c r="AE252" s="787"/>
      <c r="AF252" s="1292"/>
      <c r="AG252" s="1285"/>
      <c r="AH252" s="1176"/>
      <c r="AI252" s="1179"/>
      <c r="AJ252" s="1285"/>
      <c r="AK252" s="1285"/>
      <c r="AL252" s="1179"/>
      <c r="AM252" s="1176"/>
      <c r="AN252" s="1177"/>
      <c r="AO252" s="1178"/>
      <c r="AP252" s="1178"/>
      <c r="AQ252" s="1179"/>
      <c r="AR252" s="1292"/>
      <c r="AS252" s="1292"/>
      <c r="AT252" s="1292"/>
      <c r="AU252" s="1292"/>
      <c r="AV252" s="1178"/>
      <c r="AW252" s="1178"/>
      <c r="AX252" s="1292"/>
      <c r="AY252" s="1176"/>
      <c r="AZ252" s="1176"/>
      <c r="BA252" s="1176"/>
      <c r="BB252" s="1176"/>
      <c r="BC252" s="1176"/>
      <c r="BD252" s="1179"/>
      <c r="BE252" s="1179"/>
      <c r="BF252" s="1179"/>
      <c r="BG252" s="1179"/>
      <c r="BH252" s="1292"/>
      <c r="BI252" s="1292"/>
      <c r="BJ252" s="1179"/>
      <c r="BK252" s="1174"/>
      <c r="BL252" s="1174"/>
      <c r="BM252" s="1174"/>
      <c r="BN252" s="1295"/>
      <c r="BO252" s="1174"/>
      <c r="BP252" s="1174"/>
      <c r="BQ252" s="1284"/>
      <c r="BR252" s="1284"/>
      <c r="BS252" s="1284"/>
      <c r="BT252" s="1284"/>
      <c r="BU252" s="1284"/>
      <c r="BV252" s="1174"/>
      <c r="BW252" s="1176"/>
      <c r="BX252" s="1177"/>
      <c r="BY252" s="1178"/>
      <c r="BZ252" s="1179"/>
      <c r="CA252" s="1293"/>
      <c r="CB252" s="1179"/>
      <c r="CC252" s="1292"/>
      <c r="CD252" s="1292"/>
      <c r="CE252" s="293"/>
      <c r="CF252" s="293"/>
      <c r="CG252" s="293"/>
      <c r="CH252" s="1292"/>
      <c r="CI252" s="1176"/>
      <c r="CJ252" s="1177"/>
      <c r="CK252" s="1285"/>
      <c r="CL252" s="1286"/>
      <c r="CM252" s="1179"/>
      <c r="CN252" s="1179"/>
      <c r="CO252" s="1286"/>
      <c r="CP252" s="1177"/>
      <c r="CQ252" s="1286"/>
      <c r="CR252" s="1286"/>
      <c r="CS252" s="1285"/>
      <c r="CT252" s="1179"/>
      <c r="CU252" s="1176"/>
      <c r="CV252" s="1176"/>
      <c r="CW252" s="1176"/>
      <c r="CX252" s="1176"/>
      <c r="CY252" s="1176"/>
      <c r="CZ252" s="1285"/>
      <c r="DA252" s="1286"/>
      <c r="DB252" s="1177"/>
      <c r="DC252" s="1300"/>
      <c r="DD252" s="1300"/>
      <c r="DE252" s="1300"/>
      <c r="DF252" s="1292"/>
      <c r="DG252" s="1179"/>
      <c r="DH252" s="1174"/>
      <c r="DI252" s="1174"/>
      <c r="DJ252" s="1174"/>
      <c r="DK252" s="1174"/>
      <c r="DL252" s="1174"/>
      <c r="DM252" s="1269"/>
      <c r="DN252" s="1284"/>
      <c r="DO252" s="1290"/>
      <c r="DP252" s="1290"/>
      <c r="DQ252" s="1290"/>
      <c r="DR252" s="1291"/>
      <c r="DS252" s="1289"/>
      <c r="DT252" s="1289"/>
      <c r="DU252" s="1171"/>
      <c r="DV252" s="1171"/>
      <c r="EF252" s="1290"/>
      <c r="EG252" s="1290"/>
    </row>
    <row r="253" spans="1:137" ht="17.25" customHeight="1" x14ac:dyDescent="0.15">
      <c r="A253" s="1170" t="s">
        <v>528</v>
      </c>
      <c r="B253" s="1225" t="s">
        <v>39</v>
      </c>
      <c r="C253" s="1226" t="s">
        <v>239</v>
      </c>
      <c r="D253" s="1212">
        <f>SUM(E253:P253)</f>
        <v>2963.1559999999999</v>
      </c>
      <c r="E253" s="1213">
        <v>0</v>
      </c>
      <c r="F253" s="1267">
        <v>0</v>
      </c>
      <c r="G253" s="1267">
        <v>0</v>
      </c>
      <c r="H253" s="1214">
        <v>0</v>
      </c>
      <c r="I253" s="1214">
        <v>12.395</v>
      </c>
      <c r="J253" s="1215">
        <v>1367.624</v>
      </c>
      <c r="K253" s="1216">
        <v>1567.221</v>
      </c>
      <c r="L253" s="1214">
        <v>15.090999999999999</v>
      </c>
      <c r="M253" s="1214">
        <v>0.36</v>
      </c>
      <c r="N253" s="1214">
        <v>0.46500000000000002</v>
      </c>
      <c r="O253" s="1214">
        <v>0</v>
      </c>
      <c r="P253" s="1217">
        <v>0</v>
      </c>
      <c r="S253" s="55"/>
      <c r="U253" s="748"/>
      <c r="V253" s="748"/>
      <c r="W253" s="767"/>
      <c r="X253" s="748"/>
      <c r="Z253" s="1574"/>
      <c r="AA253" s="1574"/>
      <c r="AB253" s="1574"/>
      <c r="AD253" s="1576"/>
      <c r="AG253" s="1176"/>
      <c r="AH253" s="1176"/>
      <c r="AI253" s="1179"/>
      <c r="AJ253" s="1292"/>
      <c r="AK253" s="1178"/>
      <c r="AL253" s="1292"/>
      <c r="AM253" s="1176"/>
      <c r="AN253" s="1176"/>
      <c r="AO253" s="1176"/>
      <c r="AP253" s="1176"/>
      <c r="AQ253" s="1176"/>
      <c r="AR253" s="1292"/>
      <c r="AS253" s="1178"/>
      <c r="AT253" s="1176"/>
      <c r="AU253" s="1176"/>
      <c r="AV253" s="1176"/>
      <c r="AW253" s="1176"/>
      <c r="AX253" s="1179"/>
      <c r="AY253" s="1286"/>
      <c r="AZ253" s="1177"/>
      <c r="BA253" s="1300"/>
      <c r="BB253" s="1300"/>
      <c r="BC253" s="1300"/>
      <c r="BD253" s="1179"/>
      <c r="BE253" s="1180"/>
      <c r="BF253" s="1305"/>
      <c r="BG253" s="1290"/>
      <c r="BH253" s="1174"/>
      <c r="BI253" s="1174"/>
      <c r="BJ253" s="1298"/>
      <c r="BK253" s="1269"/>
    </row>
    <row r="254" spans="1:137" ht="17.25" customHeight="1" x14ac:dyDescent="0.15">
      <c r="A254" s="1170" t="s">
        <v>529</v>
      </c>
      <c r="B254" s="1210" t="s">
        <v>39</v>
      </c>
      <c r="C254" s="1211" t="s">
        <v>15</v>
      </c>
      <c r="D254" s="1212">
        <f>SUM(E254:P254)</f>
        <v>657698.52399999998</v>
      </c>
      <c r="E254" s="1213">
        <v>0</v>
      </c>
      <c r="F254" s="1267">
        <v>0</v>
      </c>
      <c r="G254" s="1267">
        <v>0</v>
      </c>
      <c r="H254" s="1214">
        <v>0</v>
      </c>
      <c r="I254" s="1214">
        <v>5845.8680000000004</v>
      </c>
      <c r="J254" s="1215">
        <v>295026.277</v>
      </c>
      <c r="K254" s="1216">
        <v>353637.58399999997</v>
      </c>
      <c r="L254" s="1214">
        <v>2902.703</v>
      </c>
      <c r="M254" s="1214">
        <v>128.25</v>
      </c>
      <c r="N254" s="1214">
        <v>157.84200000000001</v>
      </c>
      <c r="O254" s="1214">
        <v>0</v>
      </c>
      <c r="P254" s="1217">
        <v>0</v>
      </c>
      <c r="S254" s="55"/>
      <c r="U254" s="770"/>
      <c r="V254" s="768"/>
      <c r="W254" s="748"/>
      <c r="X254" s="748"/>
      <c r="AC254" s="1574"/>
      <c r="AG254" s="1179"/>
      <c r="AH254" s="1179"/>
      <c r="AI254" s="1292"/>
      <c r="AJ254" s="1178"/>
      <c r="AK254" s="1179"/>
      <c r="AL254" s="1179"/>
      <c r="AM254" s="1292"/>
      <c r="AN254" s="1292"/>
      <c r="AO254" s="1292"/>
      <c r="AP254" s="1178"/>
      <c r="AQ254" s="1179"/>
      <c r="AR254" s="1179"/>
      <c r="AS254" s="1176"/>
      <c r="AT254" s="1176"/>
      <c r="AU254" s="1176"/>
      <c r="AV254" s="1176"/>
      <c r="AW254" s="1176"/>
      <c r="AX254" s="1179"/>
      <c r="AY254" s="1178"/>
      <c r="AZ254" s="1176"/>
      <c r="BA254" s="1176"/>
      <c r="BB254" s="1176"/>
      <c r="BC254" s="1176"/>
      <c r="BD254" s="1179"/>
      <c r="BE254" s="1284"/>
      <c r="BF254" s="1284"/>
      <c r="BG254" s="1284"/>
      <c r="BH254" s="1284"/>
      <c r="BI254" s="1284"/>
      <c r="BJ254" s="1174"/>
      <c r="BK254" s="1284"/>
      <c r="BL254" s="1284"/>
      <c r="BM254" s="1284"/>
      <c r="BN254" s="1284"/>
      <c r="BO254" s="1284"/>
      <c r="BP254" s="1174"/>
      <c r="BQ254" s="1292"/>
      <c r="BR254" s="1292"/>
      <c r="BS254" s="1292"/>
      <c r="BT254" s="1178"/>
      <c r="BU254" s="1179"/>
      <c r="BV254" s="1179"/>
      <c r="BW254" s="1286"/>
      <c r="BX254" s="1177"/>
      <c r="BY254" s="1287"/>
      <c r="BZ254" s="293"/>
      <c r="CA254" s="1287"/>
      <c r="CB254" s="1179"/>
      <c r="CC254" s="1176"/>
      <c r="CD254" s="1177"/>
      <c r="CE254" s="1285"/>
      <c r="CF254" s="1286"/>
      <c r="CG254" s="1292"/>
      <c r="CH254" s="1179"/>
      <c r="CI254" s="1286"/>
      <c r="CJ254" s="1177"/>
      <c r="CK254" s="1286"/>
      <c r="CL254" s="1286"/>
      <c r="CM254" s="1286"/>
      <c r="CN254" s="1179"/>
      <c r="CO254" s="1176"/>
      <c r="CP254" s="1176"/>
      <c r="CQ254" s="1176"/>
      <c r="CR254" s="1176"/>
      <c r="CS254" s="1176"/>
      <c r="CT254" s="1285"/>
      <c r="CU254" s="1286"/>
      <c r="CV254" s="1177"/>
      <c r="CW254" s="1300"/>
      <c r="CX254" s="1300"/>
      <c r="CY254" s="1300"/>
      <c r="CZ254" s="1179"/>
      <c r="DA254" s="1180"/>
      <c r="DB254" s="1305"/>
      <c r="DC254" s="1174"/>
      <c r="DD254" s="1174"/>
      <c r="DE254" s="1174"/>
      <c r="DF254" s="1174"/>
      <c r="DG254" s="1174"/>
      <c r="DH254" s="1284"/>
      <c r="DI254" s="1290"/>
      <c r="DJ254" s="1290"/>
      <c r="DK254" s="1290"/>
      <c r="DP254" s="1171"/>
      <c r="DQ254" s="1290"/>
      <c r="DR254" s="1290"/>
      <c r="DS254" s="1290"/>
      <c r="DY254" s="1290"/>
      <c r="DZ254" s="1290"/>
      <c r="EA254" s="1290"/>
    </row>
    <row r="255" spans="1:137" ht="18.75" customHeight="1" x14ac:dyDescent="0.15">
      <c r="A255" s="1170" t="s">
        <v>530</v>
      </c>
      <c r="B255" s="1218" t="s">
        <v>39</v>
      </c>
      <c r="C255" s="1219" t="s">
        <v>240</v>
      </c>
      <c r="D255" s="1220">
        <f>D254/D253</f>
        <v>221.95879123475106</v>
      </c>
      <c r="E255" s="1221">
        <v>0</v>
      </c>
      <c r="F255" s="1268">
        <v>0</v>
      </c>
      <c r="G255" s="1268">
        <v>0</v>
      </c>
      <c r="H255" s="1222">
        <v>0</v>
      </c>
      <c r="I255" s="1222">
        <v>472</v>
      </c>
      <c r="J255" s="1223">
        <v>216</v>
      </c>
      <c r="K255" s="1222">
        <v>226</v>
      </c>
      <c r="L255" s="1222">
        <v>192</v>
      </c>
      <c r="M255" s="1222">
        <v>356</v>
      </c>
      <c r="N255" s="1222">
        <v>339</v>
      </c>
      <c r="O255" s="1222">
        <v>0</v>
      </c>
      <c r="P255" s="1224">
        <v>0</v>
      </c>
      <c r="S255" s="55"/>
      <c r="T255" s="825"/>
      <c r="U255" s="770"/>
      <c r="V255" s="768"/>
      <c r="W255" s="767"/>
      <c r="X255" s="748"/>
      <c r="Y255" s="787"/>
      <c r="AD255" s="1574"/>
      <c r="AE255" s="787"/>
      <c r="AF255" s="1292"/>
      <c r="AG255" s="1176"/>
      <c r="AH255" s="1179"/>
      <c r="AI255" s="1178"/>
      <c r="AJ255" s="1179"/>
      <c r="AK255" s="1178"/>
      <c r="AL255" s="1179"/>
      <c r="AM255" s="1292"/>
      <c r="AN255" s="1292"/>
      <c r="AO255" s="1292"/>
      <c r="AP255" s="1179"/>
      <c r="AQ255" s="1179"/>
      <c r="AR255" s="1292"/>
      <c r="AS255" s="1292"/>
      <c r="AT255" s="1292"/>
      <c r="AU255" s="1292"/>
      <c r="AV255" s="1292"/>
      <c r="AW255" s="1179"/>
      <c r="AX255" s="1292"/>
      <c r="AY255" s="1176"/>
      <c r="AZ255" s="1176"/>
      <c r="BA255" s="1176"/>
      <c r="BB255" s="1176"/>
      <c r="BC255" s="1176"/>
      <c r="BD255" s="1179"/>
      <c r="BE255" s="1178"/>
      <c r="BF255" s="1176"/>
      <c r="BG255" s="1176"/>
      <c r="BH255" s="1176"/>
      <c r="BI255" s="1176"/>
      <c r="BJ255" s="1179"/>
      <c r="BK255" s="1284"/>
      <c r="BL255" s="1284"/>
      <c r="BM255" s="1284"/>
      <c r="BN255" s="1284"/>
      <c r="BO255" s="1284"/>
      <c r="BP255" s="1174"/>
      <c r="BQ255" s="1284"/>
      <c r="BR255" s="1284"/>
      <c r="BS255" s="1284"/>
      <c r="BT255" s="1284"/>
      <c r="BU255" s="1284"/>
      <c r="BV255" s="1174"/>
      <c r="BW255" s="1176"/>
      <c r="BX255" s="1177"/>
      <c r="BY255" s="1178"/>
      <c r="BZ255" s="1178"/>
      <c r="CA255" s="1292"/>
      <c r="CB255" s="1179"/>
      <c r="CC255" s="1179"/>
      <c r="CD255" s="1179"/>
      <c r="CE255" s="1293"/>
      <c r="CF255" s="1293"/>
      <c r="CG255" s="1293"/>
      <c r="CH255" s="1292"/>
      <c r="CI255" s="1179"/>
      <c r="CJ255" s="1179"/>
      <c r="CK255" s="1179"/>
      <c r="CL255" s="1285"/>
      <c r="CM255" s="1292"/>
      <c r="CN255" s="1179"/>
      <c r="CO255" s="1179"/>
      <c r="CP255" s="1179"/>
      <c r="CQ255" s="1179"/>
      <c r="CR255" s="1286"/>
      <c r="CS255" s="1286"/>
      <c r="CT255" s="1179"/>
      <c r="CU255" s="1286"/>
      <c r="CV255" s="1177"/>
      <c r="CW255" s="1286"/>
      <c r="CX255" s="1286"/>
      <c r="CY255" s="1286"/>
      <c r="CZ255" s="1285"/>
      <c r="DA255" s="1286"/>
      <c r="DB255" s="1177"/>
      <c r="DC255" s="1300"/>
      <c r="DD255" s="1300"/>
      <c r="DE255" s="1300"/>
      <c r="DF255" s="1292"/>
      <c r="DG255" s="1179"/>
      <c r="DH255" s="1174"/>
      <c r="DI255" s="1174"/>
      <c r="DJ255" s="1174"/>
      <c r="DK255" s="1285"/>
      <c r="DL255" s="1174"/>
      <c r="DP255" s="1171"/>
      <c r="DZ255" s="1290"/>
      <c r="EA255" s="1290"/>
    </row>
    <row r="256" spans="1:137" ht="17.25" customHeight="1" x14ac:dyDescent="0.15">
      <c r="A256" s="1170" t="s">
        <v>531</v>
      </c>
      <c r="B256" s="1225" t="s">
        <v>40</v>
      </c>
      <c r="C256" s="1226" t="s">
        <v>239</v>
      </c>
      <c r="D256" s="1212">
        <f>SUM(E256:P256)</f>
        <v>691.15300000000002</v>
      </c>
      <c r="E256" s="1213">
        <v>9.61</v>
      </c>
      <c r="F256" s="1214">
        <v>1.04</v>
      </c>
      <c r="G256" s="1214">
        <v>0</v>
      </c>
      <c r="H256" s="1214">
        <v>0</v>
      </c>
      <c r="I256" s="1214">
        <v>8.3670000000000009</v>
      </c>
      <c r="J256" s="1215">
        <v>96.956999999999994</v>
      </c>
      <c r="K256" s="1216">
        <v>309.62299999999999</v>
      </c>
      <c r="L256" s="1214">
        <v>104.46299999999999</v>
      </c>
      <c r="M256" s="1214">
        <v>25.170999999999999</v>
      </c>
      <c r="N256" s="1214">
        <v>21.462</v>
      </c>
      <c r="O256" s="1214">
        <v>61.744999999999997</v>
      </c>
      <c r="P256" s="1217">
        <v>52.715000000000003</v>
      </c>
      <c r="S256" s="55"/>
      <c r="U256" s="767"/>
      <c r="V256" s="767"/>
      <c r="W256" s="767"/>
      <c r="X256" s="748"/>
      <c r="Z256" s="1574"/>
      <c r="AA256" s="1574"/>
      <c r="AB256" s="1574"/>
      <c r="AG256" s="1179"/>
      <c r="AH256" s="1292"/>
      <c r="AI256" s="1179"/>
      <c r="AJ256" s="1285"/>
      <c r="AK256" s="1179"/>
      <c r="AL256" s="1292"/>
      <c r="AM256" s="1179"/>
      <c r="AN256" s="1179"/>
      <c r="AO256" s="1179"/>
      <c r="AP256" s="1178"/>
      <c r="AQ256" s="1179"/>
      <c r="AR256" s="1179"/>
      <c r="AS256" s="1292"/>
      <c r="AT256" s="1292"/>
      <c r="AU256" s="1292"/>
      <c r="AV256" s="1179"/>
      <c r="AW256" s="1179"/>
      <c r="AX256" s="1292"/>
      <c r="AY256" s="1284"/>
      <c r="AZ256" s="1284"/>
      <c r="BA256" s="1284"/>
      <c r="BB256" s="1284"/>
      <c r="BC256" s="1284"/>
      <c r="BD256" s="1295"/>
      <c r="BE256" s="1284"/>
      <c r="BF256" s="1284"/>
      <c r="BG256" s="1284"/>
      <c r="BH256" s="1284"/>
      <c r="BI256" s="1284"/>
      <c r="BJ256" s="1295"/>
      <c r="BK256" s="1292"/>
      <c r="BL256" s="1292"/>
      <c r="BM256" s="293"/>
      <c r="BN256" s="1293"/>
      <c r="BO256" s="1293"/>
      <c r="BP256" s="1285"/>
      <c r="BQ256" s="1292"/>
      <c r="BR256" s="1292"/>
      <c r="BS256" s="293"/>
      <c r="BT256" s="293"/>
      <c r="BU256" s="1293"/>
      <c r="BV256" s="1179"/>
      <c r="BW256" s="1292"/>
      <c r="BX256" s="1292"/>
      <c r="BY256" s="1292"/>
      <c r="BZ256" s="1179"/>
      <c r="CA256" s="1286"/>
      <c r="CB256" s="1292"/>
      <c r="CC256" s="1176"/>
      <c r="CD256" s="1176"/>
      <c r="CE256" s="1176"/>
      <c r="CF256" s="1176"/>
      <c r="CG256" s="1176"/>
      <c r="CH256" s="1292"/>
      <c r="CI256" s="1286"/>
      <c r="CJ256" s="1177"/>
      <c r="CK256" s="1286"/>
      <c r="CL256" s="1286"/>
      <c r="CM256" s="1286"/>
      <c r="CN256" s="1297"/>
      <c r="CO256" s="1286"/>
      <c r="CP256" s="1177"/>
      <c r="CQ256" s="1300"/>
      <c r="CR256" s="1300"/>
      <c r="CS256" s="1300"/>
      <c r="CT256" s="1179"/>
      <c r="CU256" s="1179"/>
      <c r="CV256" s="1174"/>
      <c r="CW256" s="1174"/>
      <c r="CX256" s="1174"/>
      <c r="CY256" s="1174"/>
      <c r="CZ256" s="1174"/>
      <c r="DD256" s="1289"/>
      <c r="DN256" s="1290"/>
      <c r="DO256" s="1290"/>
    </row>
    <row r="257" spans="1:144" ht="17.25" customHeight="1" x14ac:dyDescent="0.15">
      <c r="A257" s="1170" t="s">
        <v>532</v>
      </c>
      <c r="B257" s="1210" t="s">
        <v>40</v>
      </c>
      <c r="C257" s="1211" t="s">
        <v>15</v>
      </c>
      <c r="D257" s="1212">
        <f>SUM(E257:P257)</f>
        <v>195184.71900000001</v>
      </c>
      <c r="E257" s="1213">
        <v>1838.376</v>
      </c>
      <c r="F257" s="1214">
        <v>253.63800000000001</v>
      </c>
      <c r="G257" s="1214">
        <v>0</v>
      </c>
      <c r="H257" s="1214">
        <v>0</v>
      </c>
      <c r="I257" s="1214">
        <v>4022.46</v>
      </c>
      <c r="J257" s="1215">
        <v>41715.099000000002</v>
      </c>
      <c r="K257" s="1216">
        <v>93397.017000000007</v>
      </c>
      <c r="L257" s="1214">
        <v>22191.97</v>
      </c>
      <c r="M257" s="1214">
        <v>3427.9630000000002</v>
      </c>
      <c r="N257" s="1214">
        <v>2965.9929999999999</v>
      </c>
      <c r="O257" s="1214">
        <v>13380.423000000001</v>
      </c>
      <c r="P257" s="1217">
        <v>11991.78</v>
      </c>
      <c r="U257" s="767"/>
      <c r="V257" s="767"/>
      <c r="W257" s="748"/>
      <c r="X257" s="748"/>
      <c r="AC257" s="1574"/>
      <c r="AG257" s="1285"/>
      <c r="AH257" s="1179"/>
      <c r="AI257" s="1176"/>
      <c r="AJ257" s="1176"/>
      <c r="AK257" s="1176"/>
      <c r="AL257" s="1179"/>
      <c r="AM257" s="1285"/>
      <c r="AN257" s="1285"/>
      <c r="AO257" s="1285"/>
      <c r="AP257" s="1292"/>
      <c r="AQ257" s="1285"/>
      <c r="AR257" s="1179"/>
      <c r="AS257" s="1179"/>
      <c r="AT257" s="1179"/>
      <c r="AU257" s="1179"/>
      <c r="AV257" s="1178"/>
      <c r="AW257" s="1179"/>
      <c r="AX257" s="1179"/>
      <c r="AY257" s="1176"/>
      <c r="AZ257" s="1177"/>
      <c r="BA257" s="1178"/>
      <c r="BB257" s="1292"/>
      <c r="BC257" s="1179"/>
      <c r="BD257" s="1179"/>
      <c r="BE257" s="1179"/>
      <c r="BF257" s="1179"/>
      <c r="BG257" s="1179"/>
      <c r="BH257" s="1292"/>
      <c r="BI257" s="1179"/>
      <c r="BJ257" s="1179"/>
      <c r="BK257" s="1179"/>
      <c r="BL257" s="1179"/>
      <c r="BM257" s="1179"/>
      <c r="BN257" s="1248"/>
      <c r="BO257" s="1248"/>
      <c r="BP257" s="1179"/>
      <c r="BQ257" s="1178"/>
      <c r="BR257" s="1176"/>
      <c r="BS257" s="1176"/>
      <c r="BT257" s="1176"/>
      <c r="BU257" s="1176"/>
      <c r="BV257" s="1179"/>
      <c r="BW257" s="1284"/>
      <c r="BX257" s="1284"/>
      <c r="BY257" s="1284"/>
      <c r="BZ257" s="1284"/>
      <c r="CA257" s="1284"/>
      <c r="CB257" s="1174"/>
      <c r="CC257" s="1284"/>
      <c r="CD257" s="1284"/>
      <c r="CE257" s="1284"/>
      <c r="CF257" s="1284"/>
      <c r="CG257" s="1284"/>
      <c r="CH257" s="1174"/>
      <c r="CI257" s="1179"/>
      <c r="CJ257" s="1179"/>
      <c r="CK257" s="1179"/>
      <c r="CL257" s="293"/>
      <c r="CM257" s="1292"/>
      <c r="CN257" s="1179"/>
      <c r="CO257" s="1176"/>
      <c r="CP257" s="1176"/>
      <c r="CQ257" s="1176"/>
      <c r="CR257" s="1176"/>
      <c r="CS257" s="1176"/>
      <c r="CT257" s="1179"/>
      <c r="CU257" s="1286"/>
      <c r="CV257" s="1177"/>
      <c r="CW257" s="1286"/>
      <c r="CX257" s="1292"/>
      <c r="CY257" s="1179"/>
      <c r="CZ257" s="1179"/>
      <c r="DA257" s="1286"/>
      <c r="DB257" s="1177"/>
      <c r="DC257" s="1286"/>
      <c r="DD257" s="1292"/>
      <c r="DE257" s="1179"/>
      <c r="DF257" s="1179"/>
      <c r="DG257" s="1286"/>
      <c r="DH257" s="1177"/>
      <c r="DI257" s="1286"/>
      <c r="DJ257" s="1286"/>
      <c r="DK257" s="1286"/>
      <c r="DL257" s="1285"/>
      <c r="DM257" s="1286"/>
      <c r="DN257" s="1177"/>
      <c r="DO257" s="1300"/>
      <c r="DP257" s="1300"/>
      <c r="DQ257" s="1300"/>
      <c r="DR257" s="1179"/>
      <c r="DS257" s="1180"/>
      <c r="DT257" s="1305"/>
      <c r="DU257" s="1174"/>
      <c r="DV257" s="1174"/>
      <c r="DW257" s="1174"/>
      <c r="DX257" s="1174"/>
    </row>
    <row r="258" spans="1:144" ht="17.25" customHeight="1" x14ac:dyDescent="0.15">
      <c r="A258" s="1170" t="s">
        <v>533</v>
      </c>
      <c r="B258" s="1218" t="s">
        <v>40</v>
      </c>
      <c r="C258" s="1219" t="s">
        <v>240</v>
      </c>
      <c r="D258" s="1220">
        <f>D257/D256</f>
        <v>282.40450233161113</v>
      </c>
      <c r="E258" s="1221">
        <v>191</v>
      </c>
      <c r="F258" s="1222">
        <v>244</v>
      </c>
      <c r="G258" s="1222">
        <v>0</v>
      </c>
      <c r="H258" s="1222">
        <v>0</v>
      </c>
      <c r="I258" s="1222">
        <v>481</v>
      </c>
      <c r="J258" s="1223">
        <v>430</v>
      </c>
      <c r="K258" s="1222">
        <v>302</v>
      </c>
      <c r="L258" s="1222">
        <v>212</v>
      </c>
      <c r="M258" s="1222">
        <v>136</v>
      </c>
      <c r="N258" s="1222">
        <v>138</v>
      </c>
      <c r="O258" s="1222">
        <v>217</v>
      </c>
      <c r="P258" s="1224">
        <v>227</v>
      </c>
      <c r="T258" s="825"/>
      <c r="U258" s="748"/>
      <c r="V258" s="748"/>
      <c r="W258" s="767"/>
      <c r="X258" s="767"/>
      <c r="Y258" s="787"/>
      <c r="AD258" s="1574"/>
      <c r="AE258" s="787"/>
      <c r="AF258" s="1292"/>
      <c r="AG258" s="1179"/>
      <c r="AH258" s="1292"/>
      <c r="AI258" s="1176"/>
      <c r="AJ258" s="1176"/>
      <c r="AK258" s="1176"/>
      <c r="AL258" s="1179"/>
      <c r="AM258" s="1179"/>
      <c r="AN258" s="1179"/>
      <c r="AO258" s="1179"/>
      <c r="AP258" s="1179"/>
      <c r="AQ258" s="1292"/>
      <c r="AR258" s="1179"/>
      <c r="AS258" s="1292"/>
      <c r="AT258" s="1292"/>
      <c r="AU258" s="1292"/>
      <c r="AV258" s="1178"/>
      <c r="AW258" s="1179"/>
      <c r="AX258" s="1292"/>
      <c r="AY258" s="1176"/>
      <c r="AZ258" s="1177"/>
      <c r="BA258" s="1178"/>
      <c r="BB258" s="1178"/>
      <c r="BC258" s="1178"/>
      <c r="BD258" s="1292"/>
      <c r="BE258" s="1179"/>
      <c r="BF258" s="1179"/>
      <c r="BG258" s="1179"/>
      <c r="BH258" s="1285"/>
      <c r="BI258" s="1292"/>
      <c r="BJ258" s="1179"/>
      <c r="BK258" s="1176"/>
      <c r="BL258" s="1177"/>
      <c r="BM258" s="1178"/>
      <c r="BN258" s="1178"/>
      <c r="BO258" s="1179"/>
      <c r="BP258" s="1179"/>
      <c r="BQ258" s="1176"/>
      <c r="BR258" s="1176"/>
      <c r="BS258" s="1176"/>
      <c r="BT258" s="1176"/>
      <c r="BU258" s="1176"/>
      <c r="BV258" s="1179"/>
      <c r="BW258" s="1284"/>
      <c r="BX258" s="1284"/>
      <c r="BY258" s="1284"/>
      <c r="BZ258" s="1284"/>
      <c r="CA258" s="1284"/>
      <c r="CB258" s="1174"/>
      <c r="CC258" s="1284"/>
      <c r="CD258" s="1284"/>
      <c r="CE258" s="1284"/>
      <c r="CF258" s="1284"/>
      <c r="CG258" s="1284"/>
      <c r="CH258" s="1174"/>
      <c r="CI258" s="1176"/>
      <c r="CJ258" s="1177"/>
      <c r="CK258" s="1178"/>
      <c r="CL258" s="1287"/>
      <c r="CM258" s="1292"/>
      <c r="CN258" s="1179"/>
      <c r="CO258" s="1286"/>
      <c r="CP258" s="1177"/>
      <c r="CQ258" s="1287"/>
      <c r="CR258" s="1293"/>
      <c r="CS258" s="1287"/>
      <c r="CT258" s="1292"/>
      <c r="CU258" s="1176"/>
      <c r="CV258" s="1176"/>
      <c r="CW258" s="1176"/>
      <c r="CX258" s="1176"/>
      <c r="CY258" s="1176"/>
      <c r="CZ258" s="1179"/>
      <c r="DA258" s="1179"/>
      <c r="DB258" s="1179"/>
      <c r="DC258" s="1179"/>
      <c r="DD258" s="1286"/>
      <c r="DE258" s="1292"/>
      <c r="DF258" s="1179"/>
      <c r="DG258" s="1243"/>
      <c r="DH258" s="1243"/>
      <c r="DI258" s="1243"/>
      <c r="DJ258" s="1243"/>
      <c r="DK258" s="1243"/>
      <c r="DL258" s="1285"/>
      <c r="DM258" s="1286"/>
      <c r="DN258" s="1177"/>
      <c r="DO258" s="1300"/>
      <c r="DP258" s="1300"/>
      <c r="DQ258" s="1300"/>
      <c r="DR258" s="1292"/>
      <c r="DS258" s="1180"/>
      <c r="DV258" s="1290"/>
      <c r="DW258" s="1290"/>
    </row>
    <row r="259" spans="1:144" s="1244" customFormat="1" ht="17.25" customHeight="1" x14ac:dyDescent="0.15">
      <c r="A259" s="1244" t="s">
        <v>534</v>
      </c>
      <c r="B259" s="1247" t="s">
        <v>41</v>
      </c>
      <c r="C259" s="1226" t="s">
        <v>239</v>
      </c>
      <c r="D259" s="1212">
        <f>SUM(E259:P259)</f>
        <v>2196.66</v>
      </c>
      <c r="E259" s="1213">
        <v>6.0999999999999999E-2</v>
      </c>
      <c r="F259" s="1267">
        <v>0</v>
      </c>
      <c r="G259" s="1216">
        <v>0</v>
      </c>
      <c r="H259" s="1216">
        <v>5</v>
      </c>
      <c r="I259" s="1216">
        <v>41.878</v>
      </c>
      <c r="J259" s="1240">
        <v>684.75</v>
      </c>
      <c r="K259" s="1216">
        <v>1364.865</v>
      </c>
      <c r="L259" s="1214">
        <v>99.296000000000006</v>
      </c>
      <c r="M259" s="1216">
        <v>0.81</v>
      </c>
      <c r="N259" s="1216">
        <v>0</v>
      </c>
      <c r="O259" s="1216">
        <v>0</v>
      </c>
      <c r="P259" s="1241">
        <v>0</v>
      </c>
      <c r="Q259" s="2"/>
      <c r="R259" s="2"/>
      <c r="S259" s="55"/>
      <c r="T259" s="780"/>
      <c r="U259" s="769"/>
      <c r="V259" s="769"/>
      <c r="W259" s="748"/>
      <c r="X259" s="767"/>
      <c r="Y259" s="758"/>
      <c r="Z259" s="1574"/>
      <c r="AA259" s="1574"/>
      <c r="AB259" s="1574"/>
      <c r="AC259" s="1569"/>
      <c r="AD259" s="1569"/>
      <c r="AE259" s="758"/>
      <c r="AF259" s="1179"/>
      <c r="AG259" s="1292"/>
      <c r="AH259" s="1179"/>
      <c r="AI259" s="1176"/>
      <c r="AJ259" s="1176"/>
      <c r="AK259" s="1176"/>
      <c r="AL259" s="1292"/>
      <c r="AM259" s="1179"/>
      <c r="AN259" s="1179"/>
      <c r="AO259" s="1179"/>
      <c r="AP259" s="1292"/>
      <c r="AQ259" s="1285"/>
      <c r="AR259" s="1292"/>
      <c r="AS259" s="1176"/>
      <c r="AT259" s="1177"/>
      <c r="AU259" s="1178"/>
      <c r="AV259" s="1292"/>
      <c r="AW259" s="1179"/>
      <c r="AX259" s="1179"/>
      <c r="AY259" s="1292"/>
      <c r="AZ259" s="1292"/>
      <c r="BA259" s="1292"/>
      <c r="BB259" s="1179"/>
      <c r="BC259" s="1179"/>
      <c r="BD259" s="1292"/>
      <c r="BE259" s="1292"/>
      <c r="BF259" s="1292"/>
      <c r="BG259" s="1292"/>
      <c r="BH259" s="1179"/>
      <c r="BI259" s="1179"/>
      <c r="BJ259" s="1179"/>
      <c r="BK259" s="1176"/>
      <c r="BL259" s="1176"/>
      <c r="BM259" s="1176"/>
      <c r="BN259" s="1176"/>
      <c r="BO259" s="1176"/>
      <c r="BP259" s="1292"/>
      <c r="BQ259" s="1284"/>
      <c r="BR259" s="1284"/>
      <c r="BS259" s="1284"/>
      <c r="BT259" s="1284"/>
      <c r="BU259" s="1284"/>
      <c r="BV259" s="1295"/>
      <c r="BW259" s="1284"/>
      <c r="BX259" s="1284"/>
      <c r="BY259" s="1284"/>
      <c r="BZ259" s="1284"/>
      <c r="CA259" s="1284"/>
      <c r="CB259" s="1295"/>
      <c r="CC259" s="1292"/>
      <c r="CD259" s="1292"/>
      <c r="CE259" s="293"/>
      <c r="CF259" s="1178"/>
      <c r="CG259" s="1287"/>
      <c r="CH259" s="1180"/>
      <c r="CI259" s="1292"/>
      <c r="CJ259" s="1292"/>
      <c r="CK259" s="293"/>
      <c r="CL259" s="293"/>
      <c r="CM259" s="1293"/>
      <c r="CN259" s="1179"/>
      <c r="CO259" s="1292"/>
      <c r="CP259" s="1292"/>
      <c r="CQ259" s="1292"/>
      <c r="CR259" s="1179"/>
      <c r="CS259" s="1286"/>
      <c r="CT259" s="1292"/>
      <c r="CU259" s="1292"/>
      <c r="CV259" s="1292"/>
      <c r="CW259" s="1292"/>
      <c r="CX259" s="1179"/>
      <c r="CY259" s="1286"/>
      <c r="CZ259" s="1292"/>
      <c r="DA259" s="1286"/>
      <c r="DB259" s="1177"/>
      <c r="DC259" s="1286"/>
      <c r="DD259" s="1286"/>
      <c r="DE259" s="1286"/>
      <c r="DF259" s="1297"/>
      <c r="DG259" s="1286"/>
      <c r="DH259" s="1177"/>
      <c r="DI259" s="1300"/>
      <c r="DJ259" s="1300"/>
      <c r="DK259" s="1300"/>
      <c r="DL259" s="1285"/>
      <c r="DM259" s="1180"/>
      <c r="DN259" s="1170"/>
      <c r="DO259" s="1170"/>
      <c r="DP259" s="1290"/>
      <c r="DQ259" s="1290"/>
      <c r="DR259" s="1170"/>
    </row>
    <row r="260" spans="1:144" s="1244" customFormat="1" ht="17.25" customHeight="1" x14ac:dyDescent="0.15">
      <c r="A260" s="1244" t="s">
        <v>535</v>
      </c>
      <c r="B260" s="1245" t="s">
        <v>42</v>
      </c>
      <c r="C260" s="1211" t="s">
        <v>15</v>
      </c>
      <c r="D260" s="1212">
        <f>SUM(E260:P260)</f>
        <v>557201.04200000013</v>
      </c>
      <c r="E260" s="1213">
        <v>16.416</v>
      </c>
      <c r="F260" s="1267">
        <v>0</v>
      </c>
      <c r="G260" s="1216">
        <v>0</v>
      </c>
      <c r="H260" s="1216">
        <v>555.66</v>
      </c>
      <c r="I260" s="1216">
        <v>10756.526</v>
      </c>
      <c r="J260" s="1240">
        <v>197063.51</v>
      </c>
      <c r="K260" s="1216">
        <v>323026.48100000003</v>
      </c>
      <c r="L260" s="1214">
        <v>25592.907999999999</v>
      </c>
      <c r="M260" s="1216">
        <v>189.541</v>
      </c>
      <c r="N260" s="1216">
        <v>0</v>
      </c>
      <c r="O260" s="1216">
        <v>0</v>
      </c>
      <c r="P260" s="1241">
        <v>0</v>
      </c>
      <c r="Q260" s="2"/>
      <c r="R260" s="2"/>
      <c r="S260" s="55"/>
      <c r="T260" s="780"/>
      <c r="U260" s="769"/>
      <c r="V260" s="769"/>
      <c r="W260" s="769"/>
      <c r="X260" s="748"/>
      <c r="Y260" s="758"/>
      <c r="Z260" s="1569"/>
      <c r="AA260" s="1569"/>
      <c r="AB260" s="1569"/>
      <c r="AC260" s="1574"/>
      <c r="AD260" s="1569"/>
      <c r="AE260" s="758"/>
      <c r="AF260" s="1179"/>
      <c r="AG260" s="1176"/>
      <c r="AH260" s="1179"/>
      <c r="AI260" s="1176"/>
      <c r="AJ260" s="1176"/>
      <c r="AK260" s="1176"/>
      <c r="AL260" s="1179"/>
      <c r="AM260" s="1179"/>
      <c r="AN260" s="1179"/>
      <c r="AO260" s="1179"/>
      <c r="AP260" s="1292"/>
      <c r="AQ260" s="1179"/>
      <c r="AR260" s="1179"/>
      <c r="AS260" s="1292"/>
      <c r="AT260" s="1292"/>
      <c r="AU260" s="1292"/>
      <c r="AV260" s="1179"/>
      <c r="AW260" s="1292"/>
      <c r="AX260" s="1179"/>
      <c r="AY260" s="1292"/>
      <c r="AZ260" s="1292"/>
      <c r="BA260" s="1292"/>
      <c r="BB260" s="1292"/>
      <c r="BC260" s="1179"/>
      <c r="BD260" s="1179"/>
      <c r="BE260" s="1179"/>
      <c r="BF260" s="1179"/>
      <c r="BG260" s="1179"/>
      <c r="BH260" s="1292"/>
      <c r="BI260" s="1179"/>
      <c r="BJ260" s="1179"/>
      <c r="BK260" s="1292"/>
      <c r="BL260" s="1292"/>
      <c r="BM260" s="1292"/>
      <c r="BN260" s="1178"/>
      <c r="BO260" s="1179"/>
      <c r="BP260" s="1179"/>
      <c r="BQ260" s="1176"/>
      <c r="BR260" s="1176"/>
      <c r="BS260" s="1176"/>
      <c r="BT260" s="1176"/>
      <c r="BU260" s="1176"/>
      <c r="BV260" s="1179"/>
      <c r="BW260" s="1284"/>
      <c r="BX260" s="1284"/>
      <c r="BY260" s="1284"/>
      <c r="BZ260" s="1284"/>
      <c r="CA260" s="1284"/>
      <c r="CB260" s="1174"/>
      <c r="CC260" s="1284"/>
      <c r="CD260" s="1284"/>
      <c r="CE260" s="1284"/>
      <c r="CF260" s="1284"/>
      <c r="CG260" s="1284"/>
      <c r="CH260" s="1174"/>
      <c r="CI260" s="1292"/>
      <c r="CJ260" s="1292"/>
      <c r="CK260" s="293"/>
      <c r="CL260" s="1293"/>
      <c r="CM260" s="1292"/>
      <c r="CN260" s="1292"/>
      <c r="CO260" s="1292"/>
      <c r="CP260" s="1292"/>
      <c r="CQ260" s="293"/>
      <c r="CR260" s="1293"/>
      <c r="CS260" s="1293"/>
      <c r="CT260" s="1179"/>
      <c r="CU260" s="1286"/>
      <c r="CV260" s="1177"/>
      <c r="CW260" s="1286"/>
      <c r="CX260" s="1292"/>
      <c r="CY260" s="1179"/>
      <c r="CZ260" s="1179"/>
      <c r="DA260" s="1243"/>
      <c r="DB260" s="1243"/>
      <c r="DC260" s="1243"/>
      <c r="DD260" s="1243"/>
      <c r="DE260" s="1243"/>
      <c r="DF260" s="1179"/>
      <c r="DG260" s="1286"/>
      <c r="DH260" s="1177"/>
      <c r="DI260" s="1286"/>
      <c r="DJ260" s="1286"/>
      <c r="DK260" s="1286"/>
      <c r="DL260" s="1285"/>
      <c r="DM260" s="1286"/>
      <c r="DN260" s="1177"/>
      <c r="DO260" s="1300"/>
      <c r="DP260" s="1300"/>
      <c r="DQ260" s="1300"/>
      <c r="DR260" s="1179"/>
      <c r="DS260" s="1180"/>
      <c r="DT260" s="1170"/>
      <c r="DU260" s="1170"/>
      <c r="DV260" s="1290"/>
      <c r="DW260" s="1290"/>
    </row>
    <row r="261" spans="1:144" s="1244" customFormat="1" ht="17.25" customHeight="1" x14ac:dyDescent="0.15">
      <c r="A261" s="1244" t="s">
        <v>536</v>
      </c>
      <c r="B261" s="1246" t="s">
        <v>42</v>
      </c>
      <c r="C261" s="1219" t="s">
        <v>240</v>
      </c>
      <c r="D261" s="1220">
        <f>D260/D259</f>
        <v>253.65830032868089</v>
      </c>
      <c r="E261" s="1221">
        <v>269</v>
      </c>
      <c r="F261" s="1268">
        <v>0</v>
      </c>
      <c r="G261" s="1222">
        <v>0</v>
      </c>
      <c r="H261" s="1222">
        <v>109</v>
      </c>
      <c r="I261" s="1222">
        <v>257</v>
      </c>
      <c r="J261" s="1223">
        <v>288</v>
      </c>
      <c r="K261" s="1222">
        <v>237</v>
      </c>
      <c r="L261" s="1222">
        <v>258</v>
      </c>
      <c r="M261" s="1222">
        <v>234</v>
      </c>
      <c r="N261" s="1222">
        <v>0</v>
      </c>
      <c r="O261" s="1222">
        <v>0</v>
      </c>
      <c r="P261" s="1224">
        <v>0</v>
      </c>
      <c r="Q261" s="2"/>
      <c r="R261" s="2"/>
      <c r="S261" s="41"/>
      <c r="T261" s="825"/>
      <c r="U261" s="769"/>
      <c r="V261" s="769"/>
      <c r="W261" s="769"/>
      <c r="X261" s="769"/>
      <c r="Y261" s="787"/>
      <c r="Z261" s="1569"/>
      <c r="AA261" s="1569"/>
      <c r="AB261" s="1569"/>
      <c r="AC261" s="1569"/>
      <c r="AD261" s="1574"/>
      <c r="AE261" s="787"/>
      <c r="AF261" s="1292"/>
      <c r="AG261" s="1176"/>
      <c r="AH261" s="1285"/>
      <c r="AI261" s="1176"/>
      <c r="AJ261" s="1176"/>
      <c r="AK261" s="1176"/>
      <c r="AL261" s="1179"/>
      <c r="AM261" s="1176"/>
      <c r="AN261" s="1176"/>
      <c r="AO261" s="1176"/>
      <c r="AP261" s="1176"/>
      <c r="AQ261" s="1176"/>
      <c r="AR261" s="1179"/>
      <c r="AS261" s="1292"/>
      <c r="AT261" s="1292"/>
      <c r="AU261" s="1292"/>
      <c r="AV261" s="1178"/>
      <c r="AW261" s="1178"/>
      <c r="AX261" s="1292"/>
      <c r="AY261" s="1179"/>
      <c r="AZ261" s="1179"/>
      <c r="BA261" s="1179"/>
      <c r="BB261" s="1179"/>
      <c r="BC261" s="1292"/>
      <c r="BD261" s="1179"/>
      <c r="BE261" s="1179"/>
      <c r="BF261" s="1179"/>
      <c r="BG261" s="1179"/>
      <c r="BH261" s="1179"/>
      <c r="BI261" s="1179"/>
      <c r="BJ261" s="1179"/>
      <c r="BK261" s="1176"/>
      <c r="BL261" s="1176"/>
      <c r="BM261" s="1176"/>
      <c r="BN261" s="1176"/>
      <c r="BO261" s="1176"/>
      <c r="BP261" s="1179"/>
      <c r="BQ261" s="1284"/>
      <c r="BR261" s="1284"/>
      <c r="BS261" s="1284"/>
      <c r="BT261" s="1284"/>
      <c r="BU261" s="1284"/>
      <c r="BV261" s="1174"/>
      <c r="BW261" s="1284"/>
      <c r="BX261" s="1284"/>
      <c r="BY261" s="1284"/>
      <c r="BZ261" s="1284"/>
      <c r="CA261" s="1284"/>
      <c r="CB261" s="1174"/>
      <c r="CC261" s="1292"/>
      <c r="CD261" s="1292"/>
      <c r="CE261" s="293"/>
      <c r="CF261" s="1293"/>
      <c r="CG261" s="1178"/>
      <c r="CH261" s="1179"/>
      <c r="CI261" s="1176"/>
      <c r="CJ261" s="1176"/>
      <c r="CK261" s="1176"/>
      <c r="CL261" s="1176"/>
      <c r="CM261" s="1176"/>
      <c r="CN261" s="1292"/>
      <c r="CO261" s="1179"/>
      <c r="CP261" s="1179"/>
      <c r="CQ261" s="1179"/>
      <c r="CR261" s="1292"/>
      <c r="CS261" s="1292"/>
      <c r="CT261" s="1179"/>
      <c r="CU261" s="1179"/>
      <c r="CV261" s="1179"/>
      <c r="CW261" s="1179"/>
      <c r="CX261" s="1286"/>
      <c r="CY261" s="1292"/>
      <c r="CZ261" s="1179"/>
      <c r="DA261" s="1286"/>
      <c r="DB261" s="1177"/>
      <c r="DC261" s="1300"/>
      <c r="DD261" s="1300"/>
      <c r="DE261" s="1300"/>
      <c r="DF261" s="1285"/>
      <c r="DG261" s="1286"/>
      <c r="DH261" s="1177"/>
      <c r="DI261" s="1300"/>
      <c r="DJ261" s="1300"/>
      <c r="DK261" s="1300"/>
      <c r="DL261" s="1179"/>
      <c r="DM261" s="1180"/>
      <c r="DN261" s="1170"/>
      <c r="DO261" s="1170"/>
    </row>
    <row r="262" spans="1:144" ht="17.25" customHeight="1" x14ac:dyDescent="0.15">
      <c r="A262" s="1170" t="s">
        <v>537</v>
      </c>
      <c r="B262" s="1689" t="s">
        <v>43</v>
      </c>
      <c r="C262" s="1226" t="s">
        <v>239</v>
      </c>
      <c r="D262" s="1212">
        <f>SUM(E262:P262)</f>
        <v>11322.739</v>
      </c>
      <c r="E262" s="1213">
        <v>1043.173</v>
      </c>
      <c r="F262" s="1214">
        <v>1395.9159999999999</v>
      </c>
      <c r="G262" s="1214">
        <v>1176.94</v>
      </c>
      <c r="H262" s="1214">
        <v>938.13</v>
      </c>
      <c r="I262" s="1214">
        <v>517.52499999999998</v>
      </c>
      <c r="J262" s="1215">
        <v>555.048</v>
      </c>
      <c r="K262" s="1216">
        <v>525.82799999999997</v>
      </c>
      <c r="L262" s="1214">
        <v>171.01499999999999</v>
      </c>
      <c r="M262" s="1214">
        <v>1375.548</v>
      </c>
      <c r="N262" s="1214">
        <v>1176.595</v>
      </c>
      <c r="O262" s="1214">
        <v>1031.1110000000001</v>
      </c>
      <c r="P262" s="1217">
        <v>1415.91</v>
      </c>
      <c r="S262" s="55"/>
      <c r="U262" s="767"/>
      <c r="V262" s="767"/>
      <c r="W262" s="769"/>
      <c r="X262" s="769"/>
      <c r="Z262" s="1574"/>
      <c r="AA262" s="1574"/>
      <c r="AB262" s="1574"/>
      <c r="AG262" s="1179"/>
      <c r="AH262" s="1176"/>
      <c r="AI262" s="1176"/>
      <c r="AJ262" s="1176"/>
      <c r="AK262" s="1176"/>
      <c r="AL262" s="1292"/>
      <c r="AM262" s="1176"/>
      <c r="AN262" s="1177"/>
      <c r="AO262" s="1178"/>
      <c r="AP262" s="1179"/>
      <c r="AQ262" s="1178"/>
      <c r="AR262" s="1179"/>
      <c r="AS262" s="1292"/>
      <c r="AT262" s="1292"/>
      <c r="AU262" s="1292"/>
      <c r="AV262" s="1179"/>
      <c r="AW262" s="1179"/>
      <c r="AX262" s="1292"/>
      <c r="AY262" s="1179"/>
      <c r="AZ262" s="1179"/>
      <c r="BA262" s="1179"/>
      <c r="BB262" s="1179"/>
      <c r="BC262" s="1179"/>
      <c r="BD262" s="1179"/>
      <c r="BE262" s="1176"/>
      <c r="BF262" s="1176"/>
      <c r="BG262" s="1176"/>
      <c r="BH262" s="1176"/>
      <c r="BI262" s="1176"/>
      <c r="BJ262" s="1292"/>
      <c r="BK262" s="1284"/>
      <c r="BL262" s="1284"/>
      <c r="BM262" s="1284"/>
      <c r="BN262" s="1284"/>
      <c r="BO262" s="1284"/>
      <c r="BP262" s="1295"/>
      <c r="BQ262" s="1292"/>
      <c r="BR262" s="1292"/>
      <c r="BS262" s="293"/>
      <c r="BT262" s="1292"/>
      <c r="BU262" s="1179"/>
      <c r="BV262" s="1179"/>
      <c r="BW262" s="1176"/>
      <c r="BX262" s="1176"/>
      <c r="BY262" s="1176"/>
      <c r="BZ262" s="1176"/>
      <c r="CA262" s="1176"/>
      <c r="CB262" s="1292"/>
      <c r="CC262" s="1292"/>
      <c r="CD262" s="1292"/>
      <c r="CE262" s="1292"/>
      <c r="CF262" s="1179"/>
      <c r="CG262" s="1286"/>
      <c r="CH262" s="1292"/>
      <c r="CI262" s="1286"/>
      <c r="CJ262" s="1177"/>
      <c r="CK262" s="1286"/>
      <c r="CL262" s="1286"/>
      <c r="CM262" s="1286"/>
      <c r="CN262" s="1179"/>
      <c r="CO262" s="1180"/>
      <c r="CP262" s="1180"/>
      <c r="CQ262" s="1180"/>
      <c r="CR262" s="1180"/>
      <c r="CS262" s="1180"/>
      <c r="CT262" s="1180"/>
      <c r="CU262" s="1180"/>
    </row>
    <row r="263" spans="1:144" ht="17.25" customHeight="1" x14ac:dyDescent="0.15">
      <c r="A263" s="1170" t="s">
        <v>538</v>
      </c>
      <c r="B263" s="1210" t="s">
        <v>43</v>
      </c>
      <c r="C263" s="1211" t="s">
        <v>15</v>
      </c>
      <c r="D263" s="1212">
        <f>SUM(E263:P263)</f>
        <v>3018618.4049999998</v>
      </c>
      <c r="E263" s="1213">
        <v>259104.30100000001</v>
      </c>
      <c r="F263" s="1214">
        <v>351220.05099999998</v>
      </c>
      <c r="G263" s="1214">
        <v>283106.11900000001</v>
      </c>
      <c r="H263" s="1214">
        <v>225666.06200000001</v>
      </c>
      <c r="I263" s="1214">
        <v>148165.80100000001</v>
      </c>
      <c r="J263" s="1215">
        <v>159095.92300000001</v>
      </c>
      <c r="K263" s="1216">
        <v>131317.769</v>
      </c>
      <c r="L263" s="1214">
        <v>185052.783</v>
      </c>
      <c r="M263" s="1214">
        <v>350510.076</v>
      </c>
      <c r="N263" s="1214">
        <v>298761.13099999999</v>
      </c>
      <c r="O263" s="1214">
        <v>256130.58199999999</v>
      </c>
      <c r="P263" s="1217">
        <v>370487.80699999997</v>
      </c>
      <c r="S263" s="55"/>
      <c r="U263" s="767"/>
      <c r="V263" s="767"/>
      <c r="W263" s="748"/>
      <c r="X263" s="769"/>
      <c r="AC263" s="1574"/>
      <c r="AG263" s="1179"/>
      <c r="AH263" s="1179"/>
      <c r="AI263" s="1179"/>
      <c r="AJ263" s="1179"/>
      <c r="AK263" s="1179"/>
      <c r="AL263" s="1179"/>
      <c r="AM263" s="1176"/>
      <c r="AN263" s="1176"/>
      <c r="AO263" s="1176"/>
      <c r="AP263" s="1176"/>
      <c r="AQ263" s="1176"/>
      <c r="AR263" s="1179"/>
      <c r="AS263" s="1285"/>
      <c r="AT263" s="1285"/>
      <c r="AU263" s="1285"/>
      <c r="AV263" s="1285"/>
      <c r="AW263" s="1292"/>
      <c r="AX263" s="1292"/>
      <c r="AY263" s="1176"/>
      <c r="AZ263" s="1176"/>
      <c r="BA263" s="1176"/>
      <c r="BB263" s="1176"/>
      <c r="BC263" s="1176"/>
      <c r="BD263" s="1179"/>
      <c r="BE263" s="1176"/>
      <c r="BF263" s="1177"/>
      <c r="BG263" s="1178"/>
      <c r="BH263" s="1178"/>
      <c r="BI263" s="1178"/>
      <c r="BJ263" s="1179"/>
      <c r="BK263" s="1176"/>
      <c r="BL263" s="1176"/>
      <c r="BM263" s="1176"/>
      <c r="BN263" s="1176"/>
      <c r="BO263" s="1176"/>
      <c r="BP263" s="1179"/>
      <c r="BQ263" s="1284"/>
      <c r="BR263" s="1284"/>
      <c r="BS263" s="1284"/>
      <c r="BT263" s="1284"/>
      <c r="BU263" s="1284"/>
      <c r="BV263" s="1174"/>
      <c r="BW263" s="1284"/>
      <c r="BX263" s="1284"/>
      <c r="BY263" s="1284"/>
      <c r="BZ263" s="1284"/>
      <c r="CA263" s="1284"/>
      <c r="CB263" s="1174"/>
      <c r="CC263" s="1179"/>
      <c r="CD263" s="1179"/>
      <c r="CE263" s="1293"/>
      <c r="CF263" s="1178"/>
      <c r="CG263" s="1178"/>
      <c r="CH263" s="1292"/>
      <c r="CI263" s="1176"/>
      <c r="CJ263" s="1176"/>
      <c r="CK263" s="1176"/>
      <c r="CL263" s="1176"/>
      <c r="CM263" s="1176"/>
      <c r="CN263" s="1179"/>
      <c r="CO263" s="1179"/>
      <c r="CP263" s="1179"/>
      <c r="CQ263" s="1179"/>
      <c r="CR263" s="1179"/>
      <c r="CS263" s="1292"/>
      <c r="CT263" s="1179"/>
      <c r="CU263" s="1286"/>
      <c r="CV263" s="1177"/>
      <c r="CW263" s="1286"/>
      <c r="CX263" s="1286"/>
      <c r="CY263" s="1286"/>
      <c r="CZ263" s="1285"/>
      <c r="DA263" s="1286"/>
      <c r="DB263" s="1177"/>
      <c r="DC263" s="1300"/>
      <c r="DD263" s="1300"/>
      <c r="DE263" s="1300"/>
      <c r="DF263" s="1179"/>
      <c r="DG263" s="1179"/>
      <c r="DH263" s="1174"/>
      <c r="DI263" s="1174"/>
      <c r="DJ263" s="1174"/>
      <c r="DK263" s="1174"/>
      <c r="DM263" s="1174"/>
      <c r="DN263" s="1284"/>
      <c r="DO263" s="1290"/>
      <c r="DP263" s="1290"/>
      <c r="DQ263" s="1290"/>
      <c r="DV263" s="1171"/>
      <c r="DW263" s="1290"/>
      <c r="DX263" s="1290"/>
      <c r="DY263" s="1290"/>
    </row>
    <row r="264" spans="1:144" ht="17.25" customHeight="1" x14ac:dyDescent="0.15">
      <c r="A264" s="1170" t="s">
        <v>539</v>
      </c>
      <c r="B264" s="1218" t="s">
        <v>43</v>
      </c>
      <c r="C264" s="1219" t="s">
        <v>240</v>
      </c>
      <c r="D264" s="1220">
        <f>D263/D262</f>
        <v>266.59789693995418</v>
      </c>
      <c r="E264" s="1221">
        <v>248</v>
      </c>
      <c r="F264" s="1222">
        <v>252</v>
      </c>
      <c r="G264" s="1222">
        <v>241</v>
      </c>
      <c r="H264" s="1222">
        <v>241</v>
      </c>
      <c r="I264" s="1222">
        <v>286</v>
      </c>
      <c r="J264" s="1223">
        <v>287</v>
      </c>
      <c r="K264" s="1222">
        <v>250</v>
      </c>
      <c r="L264" s="1222">
        <v>258</v>
      </c>
      <c r="M264" s="1222">
        <v>255</v>
      </c>
      <c r="N264" s="1222">
        <v>254</v>
      </c>
      <c r="O264" s="1222">
        <v>248</v>
      </c>
      <c r="P264" s="1224">
        <v>262</v>
      </c>
      <c r="Q264" s="59"/>
      <c r="S264" s="55"/>
      <c r="T264" s="825"/>
      <c r="U264" s="748"/>
      <c r="V264" s="748"/>
      <c r="W264" s="767"/>
      <c r="X264" s="748"/>
      <c r="Y264" s="787"/>
      <c r="AD264" s="1574"/>
      <c r="AE264" s="787"/>
      <c r="AF264" s="1292"/>
      <c r="AG264" s="1292"/>
      <c r="AH264" s="1176"/>
      <c r="AI264" s="1179"/>
      <c r="AJ264" s="1248"/>
      <c r="AK264" s="1248"/>
      <c r="AL264" s="1179"/>
      <c r="AM264" s="1176"/>
      <c r="AN264" s="1176"/>
      <c r="AO264" s="1176"/>
      <c r="AP264" s="1176"/>
      <c r="AQ264" s="1176"/>
      <c r="AR264" s="1179"/>
      <c r="AS264" s="1179"/>
      <c r="AT264" s="1179"/>
      <c r="AU264" s="1179"/>
      <c r="AV264" s="1292"/>
      <c r="AW264" s="1179"/>
      <c r="AX264" s="1292"/>
      <c r="AY264" s="1176"/>
      <c r="AZ264" s="1176"/>
      <c r="BA264" s="1176"/>
      <c r="BB264" s="1176"/>
      <c r="BC264" s="1176"/>
      <c r="BD264" s="1179"/>
      <c r="BE264" s="1176"/>
      <c r="BF264" s="1176"/>
      <c r="BG264" s="1176"/>
      <c r="BH264" s="1176"/>
      <c r="BI264" s="1176"/>
      <c r="BJ264" s="1179"/>
      <c r="BK264" s="1176"/>
      <c r="BL264" s="1176"/>
      <c r="BM264" s="1176"/>
      <c r="BN264" s="1176"/>
      <c r="BO264" s="1176"/>
      <c r="BP264" s="1179"/>
      <c r="BQ264" s="1292"/>
      <c r="BR264" s="1292"/>
      <c r="BS264" s="1292"/>
      <c r="BT264" s="1292"/>
      <c r="BU264" s="1178"/>
      <c r="BV264" s="1179"/>
      <c r="BW264" s="1176"/>
      <c r="BX264" s="1176"/>
      <c r="BY264" s="1176"/>
      <c r="BZ264" s="1176"/>
      <c r="CA264" s="1176"/>
      <c r="CB264" s="1179"/>
      <c r="CC264" s="1284"/>
      <c r="CD264" s="1284"/>
      <c r="CE264" s="1284"/>
      <c r="CF264" s="1284"/>
      <c r="CG264" s="1284"/>
      <c r="CH264" s="1174"/>
      <c r="CI264" s="1284"/>
      <c r="CJ264" s="1284"/>
      <c r="CK264" s="1284"/>
      <c r="CL264" s="1284"/>
      <c r="CM264" s="1284"/>
      <c r="CN264" s="1295"/>
      <c r="CO264" s="1176"/>
      <c r="CP264" s="1177"/>
      <c r="CQ264" s="1178"/>
      <c r="CR264" s="1293"/>
      <c r="CS264" s="293"/>
      <c r="CT264" s="1179"/>
      <c r="CU264" s="1176"/>
      <c r="CV264" s="1176"/>
      <c r="CW264" s="1176"/>
      <c r="CX264" s="1176"/>
      <c r="CY264" s="1176"/>
      <c r="CZ264" s="1292"/>
      <c r="DA264" s="1179"/>
      <c r="DB264" s="1179"/>
      <c r="DC264" s="1179"/>
      <c r="DD264" s="1179"/>
      <c r="DE264" s="1292"/>
      <c r="DF264" s="1179"/>
      <c r="DG264" s="1292"/>
      <c r="DH264" s="1292"/>
      <c r="DI264" s="1292"/>
      <c r="DJ264" s="1179"/>
      <c r="DK264" s="1179"/>
      <c r="DL264" s="1179"/>
      <c r="DM264" s="1176"/>
      <c r="DN264" s="1176"/>
      <c r="DO264" s="1176"/>
      <c r="DP264" s="1176"/>
      <c r="DQ264" s="1176"/>
      <c r="DR264" s="1285"/>
      <c r="DS264" s="1286"/>
      <c r="DT264" s="1177"/>
      <c r="DU264" s="1300"/>
      <c r="DV264" s="1300"/>
      <c r="DW264" s="1300"/>
      <c r="DX264" s="1292"/>
      <c r="DY264" s="1179"/>
      <c r="DZ264" s="1174"/>
      <c r="EA264" s="1174"/>
      <c r="EB264" s="1290"/>
      <c r="EC264" s="1174"/>
      <c r="ED264" s="1174"/>
      <c r="EE264" s="1174"/>
      <c r="EI264" s="1171"/>
      <c r="EJ264" s="1290"/>
      <c r="EK264" s="1290"/>
      <c r="EL264" s="1290"/>
    </row>
    <row r="265" spans="1:144" ht="17.25" customHeight="1" x14ac:dyDescent="0.15">
      <c r="A265" s="1170" t="s">
        <v>540</v>
      </c>
      <c r="B265" s="1225" t="s">
        <v>44</v>
      </c>
      <c r="C265" s="1226" t="s">
        <v>239</v>
      </c>
      <c r="D265" s="1212">
        <f>SUM(E265:P265)</f>
        <v>411.14400000000001</v>
      </c>
      <c r="E265" s="1213">
        <v>9.6000000000000002E-2</v>
      </c>
      <c r="F265" s="1214">
        <v>0</v>
      </c>
      <c r="G265" s="1214">
        <v>0.1</v>
      </c>
      <c r="H265" s="1214">
        <v>14.571999999999999</v>
      </c>
      <c r="I265" s="1214">
        <v>92.13</v>
      </c>
      <c r="J265" s="1215">
        <v>149.88499999999999</v>
      </c>
      <c r="K265" s="1216">
        <v>151.41499999999999</v>
      </c>
      <c r="L265" s="1214">
        <v>1.79</v>
      </c>
      <c r="M265" s="1214">
        <v>0.76</v>
      </c>
      <c r="N265" s="1214">
        <v>0</v>
      </c>
      <c r="O265" s="1214">
        <v>0</v>
      </c>
      <c r="P265" s="1217">
        <v>0.39600000000000002</v>
      </c>
      <c r="Q265" s="41"/>
      <c r="S265" s="55"/>
      <c r="U265" s="767"/>
      <c r="V265" s="767"/>
      <c r="W265" s="748"/>
      <c r="X265" s="767"/>
      <c r="Z265" s="1576"/>
      <c r="AA265" s="1576"/>
      <c r="AB265" s="1576"/>
      <c r="AG265" s="1284"/>
      <c r="AH265" s="1179"/>
      <c r="AI265" s="1292"/>
      <c r="AJ265" s="1179"/>
      <c r="AK265" s="1285"/>
      <c r="AL265" s="1292"/>
      <c r="AM265" s="1176"/>
      <c r="AN265" s="1176"/>
      <c r="AO265" s="1176"/>
      <c r="AP265" s="1176"/>
      <c r="AQ265" s="1176"/>
      <c r="AR265" s="1292"/>
      <c r="AS265" s="1179"/>
      <c r="AT265" s="1179"/>
      <c r="AU265" s="1179"/>
      <c r="AV265" s="1179"/>
      <c r="AW265" s="1178"/>
      <c r="AX265" s="1179"/>
      <c r="AY265" s="1176"/>
      <c r="AZ265" s="1177"/>
      <c r="BA265" s="1178"/>
      <c r="BB265" s="1292"/>
      <c r="BC265" s="1178"/>
      <c r="BD265" s="1179"/>
      <c r="BE265" s="1292"/>
      <c r="BF265" s="1292"/>
      <c r="BG265" s="1292"/>
      <c r="BH265" s="1179"/>
      <c r="BI265" s="1179"/>
      <c r="BJ265" s="1292"/>
      <c r="BK265" s="1179"/>
      <c r="BL265" s="1179"/>
      <c r="BM265" s="1179"/>
      <c r="BN265" s="1292"/>
      <c r="BO265" s="1292"/>
      <c r="BP265" s="1179"/>
      <c r="BQ265" s="1176"/>
      <c r="BR265" s="1176"/>
      <c r="BS265" s="1176"/>
      <c r="BT265" s="1176"/>
      <c r="BU265" s="1176"/>
      <c r="BV265" s="1292"/>
      <c r="BW265" s="1176"/>
      <c r="BX265" s="1177"/>
      <c r="BY265" s="1178"/>
      <c r="BZ265" s="1179"/>
      <c r="CA265" s="1292"/>
      <c r="CB265" s="1292"/>
      <c r="CC265" s="1176"/>
      <c r="CD265" s="1176"/>
      <c r="CE265" s="1176"/>
      <c r="CF265" s="1176"/>
      <c r="CG265" s="1176"/>
      <c r="CH265" s="1292"/>
      <c r="CI265" s="1284"/>
      <c r="CJ265" s="1284"/>
      <c r="CK265" s="1284"/>
      <c r="CL265" s="1284"/>
      <c r="CM265" s="1284"/>
      <c r="CN265" s="1295"/>
      <c r="CO265" s="1284"/>
      <c r="CP265" s="1284"/>
      <c r="CQ265" s="1284"/>
      <c r="CR265" s="1284"/>
      <c r="CS265" s="1284"/>
      <c r="CT265" s="1174"/>
      <c r="CU265" s="1292"/>
      <c r="CV265" s="1292"/>
      <c r="CW265" s="1292"/>
      <c r="CX265" s="1178"/>
      <c r="CY265" s="1178"/>
      <c r="CZ265" s="1179"/>
      <c r="DA265" s="1176"/>
      <c r="DB265" s="1176"/>
      <c r="DC265" s="1176"/>
      <c r="DD265" s="1176"/>
      <c r="DE265" s="1176"/>
      <c r="DF265" s="1179"/>
      <c r="DG265" s="1286"/>
      <c r="DH265" s="1177"/>
      <c r="DI265" s="1286"/>
      <c r="DJ265" s="1292"/>
      <c r="DK265" s="1179"/>
      <c r="DL265" s="1292"/>
      <c r="DM265" s="1286"/>
      <c r="DN265" s="1177"/>
      <c r="DO265" s="1286"/>
      <c r="DP265" s="1286"/>
      <c r="DQ265" s="1286"/>
      <c r="DR265" s="1297"/>
      <c r="DS265" s="1286"/>
      <c r="DT265" s="1177"/>
      <c r="DU265" s="1300"/>
      <c r="DV265" s="1300"/>
      <c r="DW265" s="1300"/>
      <c r="DX265" s="1179"/>
      <c r="DY265" s="1180"/>
      <c r="DZ265" s="1305"/>
      <c r="EA265" s="1174"/>
      <c r="EB265" s="1174"/>
      <c r="EC265" s="1174"/>
      <c r="ED265" s="1174"/>
      <c r="EE265" s="1289"/>
      <c r="EF265" s="1284"/>
      <c r="EG265" s="1290"/>
      <c r="EH265" s="1290"/>
      <c r="EI265" s="1290"/>
      <c r="EN265" s="1289"/>
    </row>
    <row r="266" spans="1:144" ht="17.25" customHeight="1" x14ac:dyDescent="0.15">
      <c r="A266" s="1170" t="s">
        <v>541</v>
      </c>
      <c r="B266" s="1210" t="s">
        <v>44</v>
      </c>
      <c r="C266" s="1211" t="s">
        <v>15</v>
      </c>
      <c r="D266" s="1212">
        <f>SUM(E266:P266)</f>
        <v>50429.394999999997</v>
      </c>
      <c r="E266" s="1213">
        <v>18.456</v>
      </c>
      <c r="F266" s="1214">
        <v>0</v>
      </c>
      <c r="G266" s="1214">
        <v>48.185000000000002</v>
      </c>
      <c r="H266" s="1214">
        <v>2139.3290000000002</v>
      </c>
      <c r="I266" s="1214">
        <v>9326.02</v>
      </c>
      <c r="J266" s="1215">
        <v>19155.25</v>
      </c>
      <c r="K266" s="1216">
        <v>19305.294999999998</v>
      </c>
      <c r="L266" s="1214">
        <v>227.34</v>
      </c>
      <c r="M266" s="1214">
        <v>40.176000000000002</v>
      </c>
      <c r="N266" s="1214">
        <v>0</v>
      </c>
      <c r="O266" s="1214">
        <v>0</v>
      </c>
      <c r="P266" s="1217">
        <v>169.34399999999999</v>
      </c>
      <c r="Q266" s="41"/>
      <c r="S266" s="55"/>
      <c r="U266" s="767"/>
      <c r="V266" s="767"/>
      <c r="W266" s="767"/>
      <c r="X266" s="748"/>
      <c r="Z266" s="1576"/>
      <c r="AA266" s="1576"/>
      <c r="AB266" s="1576"/>
      <c r="AC266" s="1576"/>
      <c r="AG266" s="1176"/>
      <c r="AH266" s="1285"/>
      <c r="AI266" s="1179"/>
      <c r="AJ266" s="1178"/>
      <c r="AK266" s="1178"/>
      <c r="AL266" s="1179"/>
      <c r="AM266" s="1176"/>
      <c r="AN266" s="1176"/>
      <c r="AO266" s="1176"/>
      <c r="AP266" s="1176"/>
      <c r="AQ266" s="1176"/>
      <c r="AR266" s="1179"/>
      <c r="AS266" s="1292"/>
      <c r="AT266" s="1292"/>
      <c r="AU266" s="1292"/>
      <c r="AV266" s="1179"/>
      <c r="AW266" s="1179"/>
      <c r="AX266" s="1179"/>
      <c r="AY266" s="1176"/>
      <c r="AZ266" s="1177"/>
      <c r="BA266" s="1178"/>
      <c r="BB266" s="1178"/>
      <c r="BC266" s="1178"/>
      <c r="BD266" s="1179"/>
      <c r="BE266" s="1176"/>
      <c r="BF266" s="1176"/>
      <c r="BG266" s="1176"/>
      <c r="BH266" s="1176"/>
      <c r="BI266" s="1176"/>
      <c r="BJ266" s="1180"/>
      <c r="BK266" s="1176"/>
      <c r="BL266" s="1177"/>
      <c r="BM266" s="1178"/>
      <c r="BN266" s="1292"/>
      <c r="BO266" s="1285"/>
      <c r="BP266" s="1179"/>
      <c r="BQ266" s="1176"/>
      <c r="BR266" s="1177"/>
      <c r="BS266" s="1178"/>
      <c r="BT266" s="1178"/>
      <c r="BU266" s="1178"/>
      <c r="BV266" s="1179"/>
      <c r="BW266" s="1176"/>
      <c r="BX266" s="1176"/>
      <c r="BY266" s="1176"/>
      <c r="BZ266" s="1176"/>
      <c r="CA266" s="1176"/>
      <c r="CB266" s="1179"/>
      <c r="CC266" s="1284"/>
      <c r="CD266" s="1284"/>
      <c r="CE266" s="1284"/>
      <c r="CF266" s="1284"/>
      <c r="CG266" s="1284"/>
      <c r="CH266" s="1174"/>
      <c r="CI266" s="1174"/>
      <c r="CJ266" s="1174"/>
      <c r="CK266" s="1171"/>
      <c r="CL266" s="1290"/>
      <c r="CM266" s="1290"/>
      <c r="CN266" s="1174"/>
      <c r="CO266" s="1179"/>
      <c r="CP266" s="1179"/>
      <c r="CQ266" s="1179"/>
      <c r="CR266" s="1292"/>
      <c r="CS266" s="1179"/>
      <c r="CT266" s="1180"/>
      <c r="CU266" s="1176"/>
      <c r="CV266" s="1176"/>
      <c r="CW266" s="1176"/>
      <c r="CX266" s="1176"/>
      <c r="CY266" s="1176"/>
      <c r="CZ266" s="1179"/>
      <c r="DA266" s="1179"/>
      <c r="DB266" s="1179"/>
      <c r="DC266" s="1179"/>
      <c r="DD266" s="1286"/>
      <c r="DE266" s="1292"/>
      <c r="DF266" s="1179"/>
      <c r="DG266" s="1286"/>
      <c r="DH266" s="1177"/>
      <c r="DI266" s="1286"/>
      <c r="DJ266" s="1286"/>
      <c r="DK266" s="1286"/>
      <c r="DL266" s="1285"/>
      <c r="DM266" s="1286"/>
      <c r="DN266" s="1177"/>
      <c r="DO266" s="1300"/>
      <c r="DP266" s="1300"/>
      <c r="DQ266" s="1300"/>
      <c r="DR266" s="1179"/>
      <c r="DS266" s="1180"/>
      <c r="DT266" s="1305"/>
      <c r="DU266" s="1174"/>
      <c r="DV266" s="1174"/>
      <c r="DW266" s="1174"/>
      <c r="DX266" s="1298"/>
      <c r="DY266" s="1174"/>
      <c r="EH266" s="1171"/>
    </row>
    <row r="267" spans="1:144" ht="17.25" customHeight="1" x14ac:dyDescent="0.15">
      <c r="A267" s="1170" t="s">
        <v>542</v>
      </c>
      <c r="B267" s="1218" t="s">
        <v>44</v>
      </c>
      <c r="C267" s="1219" t="s">
        <v>240</v>
      </c>
      <c r="D267" s="1220">
        <f>D266/D265</f>
        <v>122.65628344327048</v>
      </c>
      <c r="E267" s="1221">
        <v>192</v>
      </c>
      <c r="F267" s="1222">
        <v>0</v>
      </c>
      <c r="G267" s="1222">
        <v>482</v>
      </c>
      <c r="H267" s="1222">
        <v>147</v>
      </c>
      <c r="I267" s="1222">
        <v>101</v>
      </c>
      <c r="J267" s="1223">
        <v>128</v>
      </c>
      <c r="K267" s="1222">
        <v>127</v>
      </c>
      <c r="L267" s="1222">
        <v>127</v>
      </c>
      <c r="M267" s="1222">
        <v>53</v>
      </c>
      <c r="N267" s="1222">
        <v>0</v>
      </c>
      <c r="O267" s="1222">
        <v>0</v>
      </c>
      <c r="P267" s="1224">
        <v>428</v>
      </c>
      <c r="Q267" s="41"/>
      <c r="S267" s="55"/>
      <c r="T267" s="825"/>
      <c r="U267" s="767"/>
      <c r="V267" s="767"/>
      <c r="W267" s="767"/>
      <c r="X267" s="748"/>
      <c r="Z267" s="1576"/>
      <c r="AA267" s="1576"/>
      <c r="AB267" s="1576"/>
      <c r="AC267" s="1576"/>
      <c r="AD267" s="1576"/>
      <c r="AE267" s="787"/>
      <c r="AF267" s="1292"/>
      <c r="AG267" s="1292"/>
      <c r="AH267" s="1179"/>
      <c r="AI267" s="1292"/>
      <c r="AJ267" s="1178"/>
      <c r="AK267" s="1292"/>
      <c r="AL267" s="1179"/>
      <c r="AM267" s="1179"/>
      <c r="AN267" s="1179"/>
      <c r="AO267" s="1179"/>
      <c r="AP267" s="1178"/>
      <c r="AQ267" s="1292"/>
      <c r="AR267" s="1292"/>
      <c r="AS267" s="1176"/>
      <c r="AT267" s="1177"/>
      <c r="AU267" s="1178"/>
      <c r="AV267" s="1178"/>
      <c r="AW267" s="1178"/>
      <c r="AX267" s="1292"/>
      <c r="AY267" s="1179"/>
      <c r="AZ267" s="1179"/>
      <c r="BA267" s="1179"/>
      <c r="BB267" s="1292"/>
      <c r="BC267" s="1292"/>
      <c r="BD267" s="1179"/>
      <c r="BE267" s="1285"/>
      <c r="BF267" s="1285"/>
      <c r="BG267" s="1285"/>
      <c r="BH267" s="1292"/>
      <c r="BI267" s="1285"/>
      <c r="BJ267" s="1179"/>
      <c r="BK267" s="1179"/>
      <c r="BL267" s="1179"/>
      <c r="BM267" s="1179"/>
      <c r="BN267" s="1292"/>
      <c r="BO267" s="1178"/>
      <c r="BP267" s="1179"/>
      <c r="BQ267" s="1176"/>
      <c r="BR267" s="1176"/>
      <c r="BS267" s="1176"/>
      <c r="BT267" s="1176"/>
      <c r="BU267" s="1176"/>
      <c r="BV267" s="1179"/>
      <c r="BW267" s="1174"/>
      <c r="BX267" s="1174"/>
      <c r="BY267" s="1171"/>
      <c r="BZ267" s="1289"/>
      <c r="CA267" s="1289"/>
      <c r="CB267" s="1174"/>
      <c r="CC267" s="1284"/>
      <c r="CD267" s="1284"/>
      <c r="CE267" s="1284"/>
      <c r="CF267" s="1284"/>
      <c r="CG267" s="1284"/>
      <c r="CH267" s="1295"/>
      <c r="CI267" s="1179"/>
      <c r="CJ267" s="1179"/>
      <c r="CK267" s="1179"/>
      <c r="CL267" s="1179"/>
      <c r="CM267" s="1178"/>
      <c r="CN267" s="1179"/>
      <c r="CO267" s="1176"/>
      <c r="CP267" s="1176"/>
      <c r="CQ267" s="1176"/>
      <c r="CR267" s="1176"/>
      <c r="CS267" s="1176"/>
      <c r="CT267" s="1179"/>
      <c r="CU267" s="1286"/>
      <c r="CV267" s="1177"/>
      <c r="CW267" s="1286"/>
      <c r="CX267" s="1286"/>
      <c r="CY267" s="1286"/>
      <c r="CZ267" s="1285"/>
      <c r="DA267" s="1286"/>
      <c r="DB267" s="1177"/>
      <c r="DC267" s="1300"/>
      <c r="DD267" s="1300"/>
      <c r="DE267" s="1300"/>
      <c r="DF267" s="1292"/>
      <c r="DG267" s="1180"/>
      <c r="DH267" s="1305"/>
      <c r="DI267" s="1290"/>
      <c r="DJ267" s="1174"/>
      <c r="DK267" s="1174"/>
      <c r="DL267" s="1174"/>
      <c r="DM267" s="1174"/>
      <c r="DN267" s="1284"/>
      <c r="DO267" s="1290"/>
      <c r="DP267" s="1290"/>
      <c r="DQ267" s="1290"/>
      <c r="DV267" s="1171"/>
      <c r="DW267" s="1290"/>
      <c r="DX267" s="1290"/>
      <c r="DY267" s="1290"/>
      <c r="EE267" s="1290"/>
      <c r="EF267" s="1290"/>
      <c r="EG267" s="1290"/>
    </row>
    <row r="268" spans="1:144" ht="17.25" customHeight="1" x14ac:dyDescent="0.15">
      <c r="A268" s="1170" t="s">
        <v>543</v>
      </c>
      <c r="B268" s="1689" t="s">
        <v>45</v>
      </c>
      <c r="C268" s="1226" t="s">
        <v>239</v>
      </c>
      <c r="D268" s="1212">
        <f>SUM(E268:P268)</f>
        <v>8571.3050000000003</v>
      </c>
      <c r="E268" s="1213">
        <v>816.36699999999996</v>
      </c>
      <c r="F268" s="1214">
        <v>891.41200000000003</v>
      </c>
      <c r="G268" s="1214">
        <v>762.077</v>
      </c>
      <c r="H268" s="1214">
        <v>465.99400000000003</v>
      </c>
      <c r="I268" s="1214">
        <v>278.60500000000002</v>
      </c>
      <c r="J268" s="1215">
        <v>117.959</v>
      </c>
      <c r="K268" s="1216">
        <v>355.44900000000001</v>
      </c>
      <c r="L268" s="1214">
        <v>655.04100000000005</v>
      </c>
      <c r="M268" s="1214">
        <v>951.52800000000002</v>
      </c>
      <c r="N268" s="1214">
        <v>1011.52</v>
      </c>
      <c r="O268" s="1214">
        <v>1001.18</v>
      </c>
      <c r="P268" s="1217">
        <v>1264.173</v>
      </c>
      <c r="S268" s="55"/>
      <c r="U268" s="767"/>
      <c r="V268" s="767"/>
      <c r="W268" s="767"/>
      <c r="X268" s="748"/>
      <c r="Z268" s="1575"/>
      <c r="AA268" s="1575"/>
      <c r="AB268" s="1575"/>
      <c r="AC268" s="1576"/>
      <c r="AD268" s="1576"/>
      <c r="AG268" s="1292"/>
      <c r="AH268" s="1292"/>
      <c r="AI268" s="1179"/>
      <c r="AJ268" s="1179"/>
      <c r="AK268" s="1179"/>
      <c r="AL268" s="1292"/>
      <c r="AM268" s="1176"/>
      <c r="AN268" s="1176"/>
      <c r="AO268" s="1176"/>
      <c r="AP268" s="1176"/>
      <c r="AQ268" s="1176"/>
      <c r="AR268" s="1292"/>
      <c r="AS268" s="1179"/>
      <c r="AT268" s="1179"/>
      <c r="AU268" s="1179"/>
      <c r="AV268" s="1179"/>
      <c r="AW268" s="1292"/>
      <c r="AX268" s="1179"/>
      <c r="AY268" s="1179"/>
      <c r="AZ268" s="1179"/>
      <c r="BA268" s="1179"/>
      <c r="BB268" s="1292"/>
      <c r="BC268" s="1292"/>
      <c r="BD268" s="1179"/>
      <c r="BE268" s="1292"/>
      <c r="BF268" s="1292"/>
      <c r="BG268" s="1292"/>
      <c r="BH268" s="1292"/>
      <c r="BI268" s="1292"/>
      <c r="BJ268" s="1292"/>
      <c r="BK268" s="1176"/>
      <c r="BL268" s="1177"/>
      <c r="BM268" s="1178"/>
      <c r="BN268" s="1179"/>
      <c r="BO268" s="1179"/>
      <c r="BP268" s="1179"/>
      <c r="BQ268" s="1285"/>
      <c r="BR268" s="1285"/>
      <c r="BS268" s="1285"/>
      <c r="BT268" s="1285"/>
      <c r="BU268" s="1285"/>
      <c r="BV268" s="1292"/>
      <c r="BW268" s="1176"/>
      <c r="BX268" s="1177"/>
      <c r="BY268" s="1178"/>
      <c r="BZ268" s="1179"/>
      <c r="CA268" s="1292"/>
      <c r="CB268" s="1292"/>
      <c r="CC268" s="1176"/>
      <c r="CD268" s="1176"/>
      <c r="CE268" s="1176"/>
      <c r="CF268" s="1176"/>
      <c r="CG268" s="1176"/>
      <c r="CH268" s="1292"/>
      <c r="CI268" s="1295"/>
      <c r="CJ268" s="1295"/>
      <c r="CK268" s="1295"/>
      <c r="CL268" s="1174"/>
      <c r="CM268" s="1303"/>
      <c r="CN268" s="1295"/>
      <c r="CO268" s="1174"/>
      <c r="CP268" s="1174"/>
      <c r="CQ268" s="1174"/>
      <c r="CR268" s="1289"/>
      <c r="CS268" s="1295"/>
      <c r="CT268" s="1174"/>
      <c r="CU268" s="1179"/>
      <c r="CV268" s="1179"/>
      <c r="CW268" s="1293"/>
      <c r="CX268" s="1293"/>
      <c r="CY268" s="1293"/>
      <c r="CZ268" s="1179"/>
      <c r="DA268" s="1176"/>
      <c r="DB268" s="1176"/>
      <c r="DC268" s="1176"/>
      <c r="DD268" s="1176"/>
      <c r="DE268" s="1176"/>
      <c r="DF268" s="1297"/>
      <c r="DG268" s="1286"/>
      <c r="DH268" s="1177"/>
      <c r="DI268" s="1300"/>
      <c r="DJ268" s="1300"/>
      <c r="DK268" s="1300"/>
      <c r="DL268" s="1179"/>
      <c r="DM268" s="1179"/>
      <c r="DR268" s="1291"/>
      <c r="DZ268" s="1290"/>
    </row>
    <row r="269" spans="1:144" ht="17.25" customHeight="1" x14ac:dyDescent="0.15">
      <c r="A269" s="1170" t="s">
        <v>544</v>
      </c>
      <c r="B269" s="1210" t="s">
        <v>45</v>
      </c>
      <c r="C269" s="1211" t="s">
        <v>15</v>
      </c>
      <c r="D269" s="1212">
        <f>SUM(E269:P269)</f>
        <v>3630177.0980000002</v>
      </c>
      <c r="E269" s="1213">
        <v>252545.87100000001</v>
      </c>
      <c r="F269" s="1214">
        <v>323740.33199999999</v>
      </c>
      <c r="G269" s="1214">
        <v>312140.614</v>
      </c>
      <c r="H269" s="1214">
        <v>286884.69199999998</v>
      </c>
      <c r="I269" s="1214">
        <v>187306.351</v>
      </c>
      <c r="J269" s="1215">
        <v>129654.508</v>
      </c>
      <c r="K269" s="1216">
        <v>189637.47</v>
      </c>
      <c r="L269" s="1214">
        <v>257302.00700000001</v>
      </c>
      <c r="M269" s="1214">
        <v>351443.11099999998</v>
      </c>
      <c r="N269" s="1214">
        <v>388801.04399999999</v>
      </c>
      <c r="O269" s="1214">
        <v>383133.34100000001</v>
      </c>
      <c r="P269" s="1217">
        <v>567587.75699999998</v>
      </c>
      <c r="S269" s="55"/>
      <c r="U269" s="767"/>
      <c r="V269" s="767"/>
      <c r="W269" s="767"/>
      <c r="X269" s="748"/>
      <c r="Z269" s="1577"/>
      <c r="AA269" s="1577"/>
      <c r="AB269" s="1577"/>
      <c r="AC269" s="1575"/>
      <c r="AD269" s="1576"/>
      <c r="AG269" s="1179"/>
      <c r="AH269" s="1177"/>
      <c r="AI269" s="1179"/>
      <c r="AJ269" s="1179"/>
      <c r="AK269" s="1285"/>
      <c r="AL269" s="1179"/>
      <c r="AM269" s="1176"/>
      <c r="AN269" s="1176"/>
      <c r="AO269" s="1176"/>
      <c r="AP269" s="1176"/>
      <c r="AQ269" s="1176"/>
      <c r="AR269" s="1179"/>
      <c r="AS269" s="1179"/>
      <c r="AT269" s="1179"/>
      <c r="AU269" s="1179"/>
      <c r="AV269" s="1179"/>
      <c r="AW269" s="1292"/>
      <c r="AX269" s="1179"/>
      <c r="AY269" s="1292"/>
      <c r="AZ269" s="1292"/>
      <c r="BA269" s="1292"/>
      <c r="BB269" s="1179"/>
      <c r="BC269" s="1292"/>
      <c r="BD269" s="1179"/>
      <c r="BE269" s="1176"/>
      <c r="BF269" s="1177"/>
      <c r="BG269" s="1178"/>
      <c r="BH269" s="1179"/>
      <c r="BI269" s="1179"/>
      <c r="BJ269" s="1292"/>
      <c r="BK269" s="1285"/>
      <c r="BL269" s="1285"/>
      <c r="BM269" s="1285"/>
      <c r="BN269" s="1285"/>
      <c r="BO269" s="1285"/>
      <c r="BP269" s="1179"/>
      <c r="BQ269" s="1176"/>
      <c r="BR269" s="1177"/>
      <c r="BS269" s="1178"/>
      <c r="BT269" s="1178"/>
      <c r="BU269" s="1179"/>
      <c r="BV269" s="1179"/>
      <c r="BW269" s="1176"/>
      <c r="BX269" s="1176"/>
      <c r="BY269" s="1176"/>
      <c r="BZ269" s="1176"/>
      <c r="CA269" s="1176"/>
      <c r="CB269" s="1179"/>
      <c r="CC269" s="1174"/>
      <c r="CD269" s="1174"/>
      <c r="CE269" s="1174"/>
      <c r="CF269" s="1295"/>
      <c r="CG269" s="1295"/>
      <c r="CH269" s="1174"/>
      <c r="CI269" s="1179"/>
      <c r="CJ269" s="1179"/>
      <c r="CK269" s="1293"/>
      <c r="CL269" s="1293"/>
      <c r="CM269" s="1293"/>
      <c r="CN269" s="1292"/>
      <c r="CO269" s="1179"/>
      <c r="CP269" s="1179"/>
      <c r="CQ269" s="1179"/>
      <c r="CR269" s="1286"/>
      <c r="CS269" s="1292"/>
      <c r="CT269" s="1179"/>
      <c r="CU269" s="1176"/>
      <c r="CV269" s="1176"/>
      <c r="CW269" s="1176"/>
      <c r="CX269" s="1176"/>
      <c r="CY269" s="1176"/>
      <c r="CZ269" s="1285"/>
      <c r="DA269" s="1286"/>
      <c r="DB269" s="1177"/>
      <c r="DC269" s="1300"/>
      <c r="DD269" s="1300"/>
      <c r="DE269" s="1300"/>
      <c r="DF269" s="1306"/>
      <c r="DG269" s="1180"/>
    </row>
    <row r="270" spans="1:144" ht="17.25" customHeight="1" x14ac:dyDescent="0.15">
      <c r="A270" s="1170" t="s">
        <v>545</v>
      </c>
      <c r="B270" s="1218" t="s">
        <v>45</v>
      </c>
      <c r="C270" s="1219" t="s">
        <v>240</v>
      </c>
      <c r="D270" s="1220">
        <f>D269/D268</f>
        <v>423.52676727756159</v>
      </c>
      <c r="E270" s="1221">
        <v>309</v>
      </c>
      <c r="F270" s="1222">
        <v>363</v>
      </c>
      <c r="G270" s="1222">
        <v>410</v>
      </c>
      <c r="H270" s="1222">
        <v>616</v>
      </c>
      <c r="I270" s="1222">
        <v>672</v>
      </c>
      <c r="J270" s="1223">
        <v>1099</v>
      </c>
      <c r="K270" s="1222">
        <v>534</v>
      </c>
      <c r="L270" s="1222">
        <v>393</v>
      </c>
      <c r="M270" s="1222">
        <v>369</v>
      </c>
      <c r="N270" s="1222">
        <v>384</v>
      </c>
      <c r="O270" s="1222">
        <v>383</v>
      </c>
      <c r="P270" s="1224">
        <v>449</v>
      </c>
      <c r="T270" s="825"/>
      <c r="U270" s="767"/>
      <c r="V270" s="767"/>
      <c r="W270" s="767"/>
      <c r="X270" s="748"/>
      <c r="Z270" s="1577"/>
      <c r="AA270" s="1577"/>
      <c r="AB270" s="1577"/>
      <c r="AC270" s="1577"/>
      <c r="AD270" s="1575"/>
      <c r="AE270" s="787"/>
      <c r="AF270" s="1292"/>
      <c r="AG270" s="1176"/>
      <c r="AH270" s="1177"/>
      <c r="AI270" s="1285"/>
      <c r="AJ270" s="1292"/>
      <c r="AK270" s="1179"/>
      <c r="AL270" s="1179"/>
      <c r="AM270" s="1292"/>
      <c r="AN270" s="1292"/>
      <c r="AO270" s="1292"/>
      <c r="AP270" s="1178"/>
      <c r="AQ270" s="1179"/>
      <c r="AR270" s="1292"/>
      <c r="AS270" s="1176"/>
      <c r="AT270" s="1176"/>
      <c r="AU270" s="1176"/>
      <c r="AV270" s="1176"/>
      <c r="AW270" s="1176"/>
      <c r="AX270" s="1292"/>
      <c r="AY270" s="1179"/>
      <c r="AZ270" s="1179"/>
      <c r="BA270" s="1179"/>
      <c r="BB270" s="1178"/>
      <c r="BC270" s="1178"/>
      <c r="BD270" s="1179"/>
      <c r="BE270" s="1179"/>
      <c r="BF270" s="1179"/>
      <c r="BG270" s="1179"/>
      <c r="BH270" s="1179"/>
      <c r="BI270" s="1248"/>
      <c r="BJ270" s="1179"/>
      <c r="BK270" s="1176"/>
      <c r="BL270" s="1177"/>
      <c r="BM270" s="1178"/>
      <c r="BN270" s="1178"/>
      <c r="BO270" s="1292"/>
      <c r="BP270" s="1179"/>
      <c r="BQ270" s="1176"/>
      <c r="BR270" s="1176"/>
      <c r="BS270" s="1176"/>
      <c r="BT270" s="1176"/>
      <c r="BU270" s="1176"/>
      <c r="BV270" s="1179"/>
      <c r="BW270" s="1295"/>
      <c r="BX270" s="1295"/>
      <c r="BY270" s="1303"/>
      <c r="BZ270" s="1171"/>
      <c r="CA270" s="1289"/>
      <c r="CB270" s="1295"/>
      <c r="CC270" s="1292"/>
      <c r="CD270" s="1292"/>
      <c r="CE270" s="293"/>
      <c r="CF270" s="1293"/>
      <c r="CG270" s="1178"/>
      <c r="CH270" s="1179"/>
      <c r="CI270" s="1179"/>
      <c r="CJ270" s="1179"/>
      <c r="CK270" s="1179"/>
      <c r="CL270" s="1292"/>
      <c r="CM270" s="1292"/>
      <c r="CN270" s="1179"/>
      <c r="CO270" s="1292"/>
      <c r="CP270" s="1292"/>
      <c r="CQ270" s="1292"/>
      <c r="CR270" s="1179"/>
      <c r="CS270" s="1286"/>
      <c r="CT270" s="1179"/>
      <c r="CU270" s="1286"/>
      <c r="CV270" s="1177"/>
      <c r="CW270" s="1286"/>
      <c r="CX270" s="1286"/>
      <c r="CY270" s="1286"/>
      <c r="CZ270" s="1285"/>
      <c r="DA270" s="1286"/>
      <c r="DB270" s="1177"/>
      <c r="DC270" s="1300"/>
      <c r="DD270" s="1300"/>
      <c r="DE270" s="1300"/>
      <c r="DF270" s="1292"/>
      <c r="DG270" s="1179"/>
      <c r="DH270" s="1284"/>
      <c r="DI270" s="1290"/>
      <c r="DJ270" s="1290"/>
      <c r="DK270" s="1290"/>
      <c r="DL270" s="1291"/>
      <c r="DP270" s="1171"/>
      <c r="DY270" s="1290"/>
    </row>
    <row r="271" spans="1:144" ht="17.25" customHeight="1" x14ac:dyDescent="0.15">
      <c r="A271" s="1170" t="s">
        <v>546</v>
      </c>
      <c r="B271" s="1225" t="s">
        <v>46</v>
      </c>
      <c r="C271" s="1226" t="s">
        <v>239</v>
      </c>
      <c r="D271" s="1212">
        <f>SUM(E271:P271)</f>
        <v>4232.4080000000004</v>
      </c>
      <c r="E271" s="1213">
        <v>403.88099999999997</v>
      </c>
      <c r="F271" s="1214">
        <v>421.98099999999999</v>
      </c>
      <c r="G271" s="1214">
        <v>375.346</v>
      </c>
      <c r="H271" s="1214">
        <v>405.45299999999997</v>
      </c>
      <c r="I271" s="1214">
        <v>396.27300000000002</v>
      </c>
      <c r="J271" s="1215">
        <v>348.88</v>
      </c>
      <c r="K271" s="1216">
        <v>293.03800000000001</v>
      </c>
      <c r="L271" s="1214">
        <v>282.17700000000002</v>
      </c>
      <c r="M271" s="1309">
        <v>287.87200000000001</v>
      </c>
      <c r="N271" s="1214">
        <v>347.61200000000002</v>
      </c>
      <c r="O271" s="1214">
        <v>328.80500000000001</v>
      </c>
      <c r="P271" s="1217">
        <v>341.09</v>
      </c>
      <c r="S271" s="55"/>
      <c r="U271" s="767"/>
      <c r="V271" s="767"/>
      <c r="W271" s="767"/>
      <c r="X271" s="748"/>
      <c r="Z271" s="1575"/>
      <c r="AA271" s="1575"/>
      <c r="AB271" s="1575"/>
      <c r="AC271" s="1577"/>
      <c r="AD271" s="1577"/>
      <c r="AG271" s="1179"/>
      <c r="AH271" s="1179"/>
      <c r="AI271" s="1176"/>
      <c r="AJ271" s="1176"/>
      <c r="AK271" s="1176"/>
      <c r="AL271" s="1292"/>
      <c r="AM271" s="1292"/>
      <c r="AN271" s="1292"/>
      <c r="AO271" s="1292"/>
      <c r="AP271" s="1179"/>
      <c r="AQ271" s="1178"/>
      <c r="AR271" s="1179"/>
      <c r="AS271" s="1176"/>
      <c r="AT271" s="1177"/>
      <c r="AU271" s="1178"/>
      <c r="AV271" s="1178"/>
      <c r="AW271" s="1179"/>
      <c r="AX271" s="1179"/>
      <c r="AY271" s="1292"/>
      <c r="AZ271" s="1292"/>
      <c r="BA271" s="1292"/>
      <c r="BB271" s="1292"/>
      <c r="BC271" s="1179"/>
      <c r="BD271" s="1179"/>
      <c r="BE271" s="1292"/>
      <c r="BF271" s="1292"/>
      <c r="BG271" s="1292"/>
      <c r="BH271" s="1178"/>
      <c r="BI271" s="1179"/>
      <c r="BJ271" s="1292"/>
      <c r="BK271" s="1176"/>
      <c r="BL271" s="1176"/>
      <c r="BM271" s="1176"/>
      <c r="BN271" s="1176"/>
      <c r="BO271" s="1176"/>
      <c r="BP271" s="1292"/>
      <c r="BQ271" s="1290"/>
      <c r="BR271" s="1290"/>
      <c r="BS271" s="1290"/>
      <c r="BT271" s="1295"/>
      <c r="BU271" s="1174"/>
      <c r="BV271" s="1295"/>
      <c r="BW271" s="1174"/>
      <c r="BX271" s="1174"/>
      <c r="BY271" s="1174"/>
      <c r="BZ271" s="1171"/>
      <c r="CA271" s="1171"/>
      <c r="CB271" s="1174"/>
      <c r="CC271" s="1179"/>
      <c r="CD271" s="1179"/>
      <c r="CE271" s="1179"/>
      <c r="CF271" s="293"/>
      <c r="CG271" s="1287"/>
      <c r="CH271" s="1179"/>
      <c r="CI271" s="1292"/>
      <c r="CJ271" s="1292"/>
      <c r="CK271" s="1292"/>
      <c r="CL271" s="1179"/>
      <c r="CM271" s="1179"/>
      <c r="CN271" s="1292"/>
      <c r="CO271" s="1286"/>
      <c r="CP271" s="1177"/>
      <c r="CQ271" s="1286"/>
      <c r="CR271" s="1292"/>
      <c r="CS271" s="1179"/>
      <c r="CT271" s="1292"/>
      <c r="CU271" s="1286"/>
      <c r="CV271" s="1177"/>
      <c r="CW271" s="1286"/>
      <c r="CX271" s="1286"/>
      <c r="CY271" s="1286"/>
      <c r="CZ271" s="1297"/>
      <c r="DA271" s="1286"/>
      <c r="DB271" s="1177"/>
      <c r="DC271" s="1300"/>
      <c r="DD271" s="1300"/>
      <c r="DE271" s="1300"/>
      <c r="DF271" s="1179"/>
      <c r="DG271" s="1180"/>
      <c r="DL271" s="1174"/>
      <c r="DM271" s="1289"/>
      <c r="DN271" s="1289"/>
      <c r="DO271" s="1171"/>
      <c r="DP271" s="1289"/>
      <c r="DT271" s="1290"/>
      <c r="DZ271" s="1290"/>
      <c r="EA271" s="1290"/>
    </row>
    <row r="272" spans="1:144" ht="17.25" customHeight="1" x14ac:dyDescent="0.15">
      <c r="A272" s="1170" t="s">
        <v>547</v>
      </c>
      <c r="B272" s="1210" t="s">
        <v>47</v>
      </c>
      <c r="C272" s="1211" t="s">
        <v>15</v>
      </c>
      <c r="D272" s="1212">
        <f>SUM(E272:P272)</f>
        <v>1599065.5539999998</v>
      </c>
      <c r="E272" s="1213">
        <v>142161.32399999999</v>
      </c>
      <c r="F272" s="1251">
        <v>120137.989</v>
      </c>
      <c r="G272" s="1214">
        <v>127939.81600000001</v>
      </c>
      <c r="H272" s="1214">
        <v>130239.144</v>
      </c>
      <c r="I272" s="1214">
        <v>109391.19100000001</v>
      </c>
      <c r="J272" s="1215">
        <v>79326.171000000002</v>
      </c>
      <c r="K272" s="1216">
        <v>107930.439</v>
      </c>
      <c r="L272" s="1214">
        <v>128905.91499999999</v>
      </c>
      <c r="M272" s="1309">
        <v>139942.93900000001</v>
      </c>
      <c r="N272" s="1214">
        <v>152068.92300000001</v>
      </c>
      <c r="O272" s="1214">
        <v>183364.30300000001</v>
      </c>
      <c r="P272" s="1217">
        <v>177657.4</v>
      </c>
      <c r="S272" s="55"/>
      <c r="U272" s="767"/>
      <c r="V272" s="767"/>
      <c r="W272" s="767"/>
      <c r="X272" s="748"/>
      <c r="Z272" s="1576"/>
      <c r="AA272" s="1576"/>
      <c r="AB272" s="1576"/>
      <c r="AC272" s="1575"/>
      <c r="AD272" s="1577"/>
      <c r="AG272" s="1292"/>
      <c r="AH272" s="1179"/>
      <c r="AI272" s="1179"/>
      <c r="AJ272" s="1179"/>
      <c r="AK272" s="1178"/>
      <c r="AL272" s="1179"/>
      <c r="AM272" s="1176"/>
      <c r="AN272" s="1176"/>
      <c r="AO272" s="1176"/>
      <c r="AP272" s="1176"/>
      <c r="AQ272" s="1176"/>
      <c r="AR272" s="1179"/>
      <c r="AS272" s="1292"/>
      <c r="AT272" s="1292"/>
      <c r="AU272" s="1292"/>
      <c r="AV272" s="1179"/>
      <c r="AW272" s="1292"/>
      <c r="AX272" s="1292"/>
      <c r="AY272" s="1176"/>
      <c r="AZ272" s="1176"/>
      <c r="BA272" s="1176"/>
      <c r="BB272" s="1176"/>
      <c r="BC272" s="1176"/>
      <c r="BD272" s="1179"/>
      <c r="BE272" s="1176"/>
      <c r="BF272" s="1176"/>
      <c r="BG272" s="1176"/>
      <c r="BH272" s="1176"/>
      <c r="BI272" s="1176"/>
      <c r="BJ272" s="1179"/>
      <c r="BK272" s="1174"/>
      <c r="BL272" s="1174"/>
      <c r="BM272" s="1171"/>
      <c r="BN272" s="1174"/>
      <c r="BO272" s="1295"/>
      <c r="BP272" s="1174"/>
      <c r="BQ272" s="1284"/>
      <c r="BR272" s="1284"/>
      <c r="BS272" s="1284"/>
      <c r="BT272" s="1284"/>
      <c r="BU272" s="1284"/>
      <c r="BV272" s="1174"/>
      <c r="BW272" s="1292"/>
      <c r="BX272" s="1292"/>
      <c r="BY272" s="1292"/>
      <c r="BZ272" s="1179"/>
      <c r="CA272" s="1179"/>
      <c r="CB272" s="1292"/>
      <c r="CC272" s="1176"/>
      <c r="CD272" s="1176"/>
      <c r="CE272" s="1176"/>
      <c r="CF272" s="1176"/>
      <c r="CG272" s="1176"/>
      <c r="CH272" s="1179"/>
      <c r="CI272" s="1286"/>
      <c r="CJ272" s="1177"/>
      <c r="CK272" s="1286"/>
      <c r="CL272" s="1292"/>
      <c r="CM272" s="1179"/>
      <c r="CN272" s="1179"/>
      <c r="CO272" s="1176"/>
      <c r="CP272" s="1176"/>
      <c r="CQ272" s="1176"/>
      <c r="CR272" s="1176"/>
      <c r="CS272" s="1176"/>
      <c r="CT272" s="1179"/>
      <c r="CU272" s="1286"/>
      <c r="CV272" s="1177"/>
      <c r="CW272" s="1286"/>
      <c r="CX272" s="1286"/>
      <c r="CY272" s="1286"/>
      <c r="CZ272" s="1285"/>
      <c r="DA272" s="1286"/>
      <c r="DB272" s="1177"/>
      <c r="DC272" s="1300"/>
      <c r="DD272" s="1300"/>
      <c r="DE272" s="1300"/>
      <c r="DF272" s="1310"/>
      <c r="DG272" s="1178"/>
      <c r="DH272" s="1289"/>
      <c r="DI272" s="1171"/>
      <c r="DJ272" s="1171"/>
      <c r="DN272" s="1290"/>
    </row>
    <row r="273" spans="1:136" ht="17.25" customHeight="1" x14ac:dyDescent="0.15">
      <c r="A273" s="1170" t="s">
        <v>548</v>
      </c>
      <c r="B273" s="1218" t="s">
        <v>47</v>
      </c>
      <c r="C273" s="1219" t="s">
        <v>240</v>
      </c>
      <c r="D273" s="1220">
        <f>D272/D271</f>
        <v>377.8146043576138</v>
      </c>
      <c r="E273" s="1221">
        <v>352</v>
      </c>
      <c r="F273" s="1222">
        <v>285</v>
      </c>
      <c r="G273" s="1222">
        <v>341</v>
      </c>
      <c r="H273" s="1222">
        <v>321</v>
      </c>
      <c r="I273" s="1222">
        <v>276</v>
      </c>
      <c r="J273" s="1223">
        <v>227</v>
      </c>
      <c r="K273" s="1222">
        <v>368</v>
      </c>
      <c r="L273" s="1222">
        <v>457</v>
      </c>
      <c r="M273" s="1222">
        <v>486</v>
      </c>
      <c r="N273" s="1222">
        <v>437</v>
      </c>
      <c r="O273" s="1222">
        <v>558</v>
      </c>
      <c r="P273" s="1224">
        <v>521</v>
      </c>
      <c r="S273" s="55"/>
      <c r="T273" s="825"/>
      <c r="U273" s="767"/>
      <c r="V273" s="767"/>
      <c r="W273" s="767"/>
      <c r="X273" s="748"/>
      <c r="Z273" s="1576"/>
      <c r="AA273" s="1576"/>
      <c r="AB273" s="1576"/>
      <c r="AC273" s="1576"/>
      <c r="AD273" s="1575"/>
      <c r="AE273" s="787"/>
      <c r="AF273" s="1292"/>
      <c r="AG273" s="1292"/>
      <c r="AH273" s="1292"/>
      <c r="AI273" s="1176"/>
      <c r="AJ273" s="1176"/>
      <c r="AK273" s="1176"/>
      <c r="AL273" s="1179"/>
      <c r="AM273" s="1179"/>
      <c r="AN273" s="1179"/>
      <c r="AO273" s="1179"/>
      <c r="AP273" s="1178"/>
      <c r="AQ273" s="1178"/>
      <c r="AR273" s="1292"/>
      <c r="AS273" s="1179"/>
      <c r="AT273" s="1179"/>
      <c r="AU273" s="1179"/>
      <c r="AV273" s="1179"/>
      <c r="AW273" s="1178"/>
      <c r="AX273" s="1292"/>
      <c r="AY273" s="1179"/>
      <c r="AZ273" s="1179"/>
      <c r="BA273" s="1179"/>
      <c r="BB273" s="1179"/>
      <c r="BC273" s="1179"/>
      <c r="BD273" s="1179"/>
      <c r="BE273" s="1176"/>
      <c r="BF273" s="1177"/>
      <c r="BG273" s="1178"/>
      <c r="BH273" s="1179"/>
      <c r="BI273" s="1292"/>
      <c r="BJ273" s="1179"/>
      <c r="BK273" s="1292"/>
      <c r="BL273" s="1292"/>
      <c r="BM273" s="1292"/>
      <c r="BN273" s="1292"/>
      <c r="BO273" s="1179"/>
      <c r="BP273" s="1179"/>
      <c r="BQ273" s="1176"/>
      <c r="BR273" s="1176"/>
      <c r="BS273" s="1176"/>
      <c r="BT273" s="1176"/>
      <c r="BU273" s="1176"/>
      <c r="BV273" s="1179"/>
      <c r="BW273" s="1174"/>
      <c r="BX273" s="1174"/>
      <c r="BY273" s="1174"/>
      <c r="BZ273" s="1295"/>
      <c r="CA273" s="1174"/>
      <c r="CB273" s="1174"/>
      <c r="CC273" s="1174"/>
      <c r="CD273" s="1174"/>
      <c r="CE273" s="1171"/>
      <c r="CF273" s="1289"/>
      <c r="CG273" s="1289"/>
      <c r="CH273" s="1295"/>
      <c r="CI273" s="1176"/>
      <c r="CJ273" s="1176"/>
      <c r="CK273" s="1176"/>
      <c r="CL273" s="1176"/>
      <c r="CM273" s="1176"/>
      <c r="CN273" s="1292"/>
      <c r="CO273" s="1176"/>
      <c r="CP273" s="1176"/>
      <c r="CQ273" s="1176"/>
      <c r="CR273" s="1176"/>
      <c r="CS273" s="1176"/>
      <c r="CT273" s="1292"/>
      <c r="CU273" s="1176"/>
      <c r="CV273" s="1176"/>
      <c r="CW273" s="1176"/>
      <c r="CX273" s="1176"/>
      <c r="CY273" s="1176"/>
      <c r="CZ273" s="1179"/>
      <c r="DA273" s="1292"/>
      <c r="DB273" s="1292"/>
      <c r="DC273" s="1292"/>
      <c r="DD273" s="1179"/>
      <c r="DE273" s="1286"/>
      <c r="DF273" s="1179"/>
      <c r="DG273" s="1286"/>
      <c r="DH273" s="1177"/>
      <c r="DI273" s="1286"/>
      <c r="DJ273" s="1286"/>
      <c r="DK273" s="1286"/>
      <c r="DL273" s="1285"/>
      <c r="DM273" s="1286"/>
      <c r="DN273" s="1177"/>
      <c r="DO273" s="1300"/>
      <c r="DP273" s="1300"/>
      <c r="DQ273" s="1300"/>
      <c r="DR273" s="1179"/>
      <c r="DS273" s="1306"/>
      <c r="DX273" s="1291"/>
      <c r="DY273" s="1289"/>
      <c r="DZ273" s="1289"/>
      <c r="EA273" s="1171"/>
      <c r="EB273" s="1171"/>
      <c r="EF273" s="1290"/>
    </row>
    <row r="274" spans="1:136" ht="17.25" customHeight="1" x14ac:dyDescent="0.15">
      <c r="A274" s="1170" t="s">
        <v>549</v>
      </c>
      <c r="B274" s="1225" t="s">
        <v>48</v>
      </c>
      <c r="C274" s="1226" t="s">
        <v>239</v>
      </c>
      <c r="D274" s="1212">
        <f>SUM(E274:P274)</f>
        <v>39.703000000000003</v>
      </c>
      <c r="E274" s="1213">
        <v>6.0380000000000003</v>
      </c>
      <c r="F274" s="1214">
        <v>0.47899999999999998</v>
      </c>
      <c r="G274" s="1214">
        <v>1.8620000000000001</v>
      </c>
      <c r="H274" s="1214">
        <v>4.6859999999999999</v>
      </c>
      <c r="I274" s="1214">
        <v>0.47099999999999997</v>
      </c>
      <c r="J274" s="1215">
        <v>6.0000000000000001E-3</v>
      </c>
      <c r="K274" s="1216">
        <v>0.89300000000000002</v>
      </c>
      <c r="L274" s="1214">
        <v>0.51700000000000002</v>
      </c>
      <c r="M274" s="1214">
        <v>1.8169999999999999</v>
      </c>
      <c r="N274" s="1214">
        <v>10.88</v>
      </c>
      <c r="O274" s="1214">
        <v>10.183</v>
      </c>
      <c r="P274" s="1217">
        <v>1.871</v>
      </c>
      <c r="S274" s="55"/>
      <c r="U274" s="767"/>
      <c r="V274" s="767"/>
      <c r="W274" s="767"/>
      <c r="X274" s="748"/>
      <c r="Z274" s="1576"/>
      <c r="AA274" s="1576"/>
      <c r="AB274" s="1576"/>
      <c r="AC274" s="1576"/>
      <c r="AD274" s="1576"/>
      <c r="AG274" s="1179"/>
      <c r="AH274" s="1284"/>
      <c r="AI274" s="1179"/>
      <c r="AJ274" s="1179"/>
      <c r="AK274" s="1179"/>
      <c r="AL274" s="1292"/>
      <c r="AM274" s="1179"/>
      <c r="AN274" s="1179"/>
      <c r="AO274" s="1179"/>
      <c r="AP274" s="1292"/>
      <c r="AQ274" s="1179"/>
      <c r="AR274" s="1179"/>
      <c r="AS274" s="1176"/>
      <c r="AT274" s="1176"/>
      <c r="AU274" s="1176"/>
      <c r="AV274" s="1176"/>
      <c r="AW274" s="1176"/>
      <c r="AX274" s="1179"/>
      <c r="AY274" s="1179"/>
      <c r="AZ274" s="1179"/>
      <c r="BA274" s="1179"/>
      <c r="BB274" s="1179"/>
      <c r="BC274" s="1179"/>
      <c r="BD274" s="1292"/>
      <c r="BE274" s="1285"/>
      <c r="BF274" s="1285"/>
      <c r="BG274" s="1285"/>
      <c r="BH274" s="1179"/>
      <c r="BI274" s="1285"/>
      <c r="BJ274" s="1179"/>
      <c r="BK274" s="1176"/>
      <c r="BL274" s="1176"/>
      <c r="BM274" s="1176"/>
      <c r="BN274" s="1176"/>
      <c r="BO274" s="1176"/>
      <c r="BP274" s="1292"/>
      <c r="BQ274" s="1295"/>
      <c r="BR274" s="1295"/>
      <c r="BS274" s="1295"/>
      <c r="BT274" s="1174"/>
      <c r="BU274" s="1289"/>
      <c r="BV274" s="1295"/>
      <c r="BW274" s="1284"/>
      <c r="BX274" s="1209"/>
      <c r="BY274" s="1289"/>
      <c r="BZ274" s="1289"/>
      <c r="CA274" s="1289"/>
      <c r="CB274" s="1174"/>
      <c r="CC274" s="1176"/>
      <c r="CD274" s="1176"/>
      <c r="CE274" s="1176"/>
      <c r="CF274" s="1176"/>
      <c r="CG274" s="1176"/>
      <c r="CH274" s="1179"/>
      <c r="CI274" s="1176"/>
      <c r="CJ274" s="1176"/>
      <c r="CK274" s="1176"/>
      <c r="CL274" s="1176"/>
      <c r="CM274" s="1176"/>
      <c r="CN274" s="1179"/>
      <c r="CO274" s="1176"/>
      <c r="CP274" s="1176"/>
      <c r="CQ274" s="1176"/>
      <c r="CR274" s="1176"/>
      <c r="CS274" s="1176"/>
      <c r="CT274" s="1292"/>
      <c r="CU274" s="1176"/>
      <c r="CV274" s="1176"/>
      <c r="CW274" s="1176"/>
      <c r="CX274" s="1176"/>
      <c r="CY274" s="1176"/>
      <c r="CZ274" s="1292"/>
      <c r="DA274" s="1176"/>
      <c r="DB274" s="1176"/>
      <c r="DC274" s="1176"/>
      <c r="DD274" s="1176"/>
      <c r="DE274" s="1176"/>
      <c r="DF274" s="1297"/>
      <c r="DG274" s="1286"/>
      <c r="DH274" s="1177"/>
      <c r="DI274" s="1300"/>
      <c r="DJ274" s="1300"/>
      <c r="DK274" s="1300"/>
      <c r="DL274" s="1306"/>
      <c r="DM274" s="1306"/>
      <c r="DN274" s="1284"/>
      <c r="DO274" s="1290"/>
      <c r="DP274" s="1290"/>
      <c r="DQ274" s="1290"/>
      <c r="DR274" s="1291"/>
      <c r="DS274" s="1289"/>
      <c r="DT274" s="1289"/>
      <c r="DU274" s="1171"/>
      <c r="DV274" s="1289"/>
    </row>
    <row r="275" spans="1:136" ht="17.25" customHeight="1" x14ac:dyDescent="0.15">
      <c r="A275" s="1170" t="s">
        <v>550</v>
      </c>
      <c r="B275" s="1210" t="s">
        <v>49</v>
      </c>
      <c r="C275" s="1211" t="s">
        <v>15</v>
      </c>
      <c r="D275" s="1212">
        <f>SUM(E275:P275)</f>
        <v>31674.261000000002</v>
      </c>
      <c r="E275" s="1213">
        <v>5675.116</v>
      </c>
      <c r="F275" s="1214">
        <v>513.35699999999997</v>
      </c>
      <c r="G275" s="1214">
        <v>1958.8389999999999</v>
      </c>
      <c r="H275" s="1214">
        <v>3747.4940000000001</v>
      </c>
      <c r="I275" s="1214">
        <v>237.16800000000001</v>
      </c>
      <c r="J275" s="1215">
        <v>4.32</v>
      </c>
      <c r="K275" s="1216">
        <v>823.28399999999999</v>
      </c>
      <c r="L275" s="1214">
        <v>512.80600000000004</v>
      </c>
      <c r="M275" s="1214">
        <v>1460.268</v>
      </c>
      <c r="N275" s="1214">
        <v>8086.6080000000002</v>
      </c>
      <c r="O275" s="1214">
        <v>7194.1930000000002</v>
      </c>
      <c r="P275" s="1217">
        <v>1460.808</v>
      </c>
      <c r="S275" s="55"/>
      <c r="U275" s="767"/>
      <c r="V275" s="767"/>
      <c r="W275" s="767"/>
      <c r="X275" s="748"/>
      <c r="Z275" s="1576"/>
      <c r="AA275" s="1576"/>
      <c r="AB275" s="1576"/>
      <c r="AC275" s="1576"/>
      <c r="AD275" s="1576"/>
      <c r="AG275" s="1176"/>
      <c r="AH275" s="1176"/>
      <c r="AI275" s="1285"/>
      <c r="AJ275" s="1292"/>
      <c r="AK275" s="1179"/>
      <c r="AL275" s="1179"/>
      <c r="AM275" s="1179"/>
      <c r="AN275" s="1179"/>
      <c r="AO275" s="1179"/>
      <c r="AP275" s="1292"/>
      <c r="AQ275" s="1292"/>
      <c r="AR275" s="1179"/>
      <c r="AS275" s="1179"/>
      <c r="AT275" s="1179"/>
      <c r="AU275" s="1179"/>
      <c r="AV275" s="1292"/>
      <c r="AW275" s="1179"/>
      <c r="AX275" s="1179"/>
      <c r="AY275" s="1244"/>
      <c r="AZ275" s="1244"/>
      <c r="BA275" s="1244"/>
      <c r="BB275" s="1244"/>
      <c r="BC275" s="1244"/>
      <c r="BD275" s="1292"/>
      <c r="BE275" s="1176"/>
      <c r="BF275" s="1176"/>
      <c r="BG275" s="1176"/>
      <c r="BH275" s="1176"/>
      <c r="BI275" s="1176"/>
      <c r="BJ275" s="1179"/>
      <c r="BK275" s="1295"/>
      <c r="BL275" s="1295"/>
      <c r="BM275" s="1295"/>
      <c r="BN275" s="1174"/>
      <c r="BO275" s="1295"/>
      <c r="BP275" s="1174"/>
      <c r="BQ275" s="1284"/>
      <c r="BR275" s="1209"/>
      <c r="BS275" s="1289"/>
      <c r="BT275" s="1174"/>
      <c r="BU275" s="1289"/>
      <c r="BV275" s="1174"/>
      <c r="BW275" s="1292"/>
      <c r="BX275" s="1292"/>
      <c r="BY275" s="293"/>
      <c r="BZ275" s="1293"/>
      <c r="CA275" s="1287"/>
      <c r="CB275" s="1292"/>
      <c r="CC275" s="1176"/>
      <c r="CD275" s="1176"/>
      <c r="CE275" s="1176"/>
      <c r="CF275" s="1176"/>
      <c r="CG275" s="1176"/>
      <c r="CH275" s="1179"/>
      <c r="CI275" s="1286"/>
      <c r="CJ275" s="1177"/>
      <c r="CK275" s="1286"/>
      <c r="CL275" s="1292"/>
      <c r="CM275" s="1179"/>
      <c r="CN275" s="1179"/>
      <c r="CO275" s="1179"/>
      <c r="CP275" s="1179"/>
      <c r="CQ275" s="1179"/>
      <c r="CR275" s="1286"/>
      <c r="CS275" s="1292"/>
      <c r="CT275" s="1179"/>
      <c r="CU275" s="1286"/>
      <c r="CV275" s="1177"/>
      <c r="CW275" s="1286"/>
      <c r="CX275" s="1286"/>
      <c r="CY275" s="1286"/>
      <c r="CZ275" s="1285"/>
      <c r="DA275" s="1286"/>
      <c r="DB275" s="1177"/>
      <c r="DC275" s="1300"/>
      <c r="DD275" s="1300"/>
      <c r="DE275" s="1300"/>
      <c r="DF275" s="1306"/>
      <c r="DG275" s="1178"/>
      <c r="DH275" s="1289"/>
      <c r="DI275" s="1171"/>
      <c r="DJ275" s="1171"/>
      <c r="DN275" s="1244"/>
      <c r="DO275" s="1290"/>
      <c r="DP275" s="1290"/>
    </row>
    <row r="276" spans="1:136" ht="17.25" customHeight="1" x14ac:dyDescent="0.15">
      <c r="A276" s="1170" t="s">
        <v>551</v>
      </c>
      <c r="B276" s="1218" t="s">
        <v>49</v>
      </c>
      <c r="C276" s="1219" t="s">
        <v>240</v>
      </c>
      <c r="D276" s="1220">
        <f>D275/D274</f>
        <v>797.78004181044253</v>
      </c>
      <c r="E276" s="1221">
        <v>940</v>
      </c>
      <c r="F276" s="1222">
        <v>1072</v>
      </c>
      <c r="G276" s="1222">
        <v>1052</v>
      </c>
      <c r="H276" s="1222">
        <v>800</v>
      </c>
      <c r="I276" s="1222">
        <v>504</v>
      </c>
      <c r="J276" s="1223">
        <v>720</v>
      </c>
      <c r="K276" s="1222">
        <v>922</v>
      </c>
      <c r="L276" s="1222">
        <v>992</v>
      </c>
      <c r="M276" s="1222">
        <v>804</v>
      </c>
      <c r="N276" s="1222">
        <v>843</v>
      </c>
      <c r="O276" s="1222">
        <v>706</v>
      </c>
      <c r="P276" s="1224">
        <v>781</v>
      </c>
      <c r="S276" s="55"/>
      <c r="T276" s="825"/>
      <c r="U276" s="767"/>
      <c r="V276" s="767"/>
      <c r="W276" s="767"/>
      <c r="X276" s="748"/>
      <c r="Z276" s="1576"/>
      <c r="AA276" s="1576"/>
      <c r="AB276" s="1576"/>
      <c r="AC276" s="1576"/>
      <c r="AD276" s="1576"/>
      <c r="AE276" s="787"/>
      <c r="AF276" s="1292"/>
      <c r="AG276" s="1179"/>
      <c r="AH276" s="1292"/>
      <c r="AI276" s="1179"/>
      <c r="AJ276" s="1292"/>
      <c r="AK276" s="1178"/>
      <c r="AL276" s="1179"/>
      <c r="AM276" s="1179"/>
      <c r="AN276" s="1179"/>
      <c r="AO276" s="1179"/>
      <c r="AP276" s="1292"/>
      <c r="AQ276" s="1292"/>
      <c r="AR276" s="1292"/>
      <c r="AS276" s="1179"/>
      <c r="AT276" s="1179"/>
      <c r="AU276" s="1179"/>
      <c r="AV276" s="1292"/>
      <c r="AW276" s="1179"/>
      <c r="AX276" s="1179"/>
      <c r="AY276" s="1284"/>
      <c r="AZ276" s="1284"/>
      <c r="BA276" s="1284"/>
      <c r="BB276" s="1284"/>
      <c r="BC276" s="1284"/>
      <c r="BD276" s="1174"/>
      <c r="BE276" s="1290"/>
      <c r="BF276" s="1290"/>
      <c r="BG276" s="1290"/>
      <c r="BH276" s="1290"/>
      <c r="BI276" s="1295"/>
      <c r="BJ276" s="1295"/>
      <c r="BK276" s="1179"/>
      <c r="BL276" s="1179"/>
      <c r="BM276" s="1293"/>
      <c r="BN276" s="293"/>
      <c r="BO276" s="1293"/>
      <c r="BP276" s="1179"/>
      <c r="BQ276" s="1176"/>
      <c r="BR276" s="1176"/>
      <c r="BS276" s="1176"/>
      <c r="BT276" s="1176"/>
      <c r="BU276" s="1176"/>
      <c r="BV276" s="1292"/>
      <c r="BW276" s="1179"/>
      <c r="BX276" s="1179"/>
      <c r="BY276" s="1179"/>
      <c r="BZ276" s="1286"/>
      <c r="CA276" s="1292"/>
      <c r="CB276" s="1179"/>
      <c r="CC276" s="1292"/>
      <c r="CD276" s="1292"/>
      <c r="CE276" s="1292"/>
      <c r="CF276" s="1179"/>
      <c r="CG276" s="1286"/>
      <c r="CH276" s="1179"/>
      <c r="CI276" s="1286"/>
      <c r="CJ276" s="1177"/>
      <c r="CK276" s="1286"/>
      <c r="CL276" s="1286"/>
      <c r="CM276" s="1286"/>
      <c r="CN276" s="1285"/>
      <c r="CO276" s="1286"/>
      <c r="CP276" s="1177"/>
      <c r="CQ276" s="1300"/>
      <c r="CR276" s="1300"/>
      <c r="CS276" s="1300"/>
      <c r="CT276" s="1180"/>
      <c r="CU276" s="1178"/>
      <c r="CV276" s="1289"/>
      <c r="CW276" s="1171"/>
      <c r="CX276" s="1171"/>
    </row>
    <row r="277" spans="1:136" ht="17.25" customHeight="1" x14ac:dyDescent="0.15">
      <c r="A277" s="1170" t="s">
        <v>552</v>
      </c>
      <c r="B277" s="1225" t="s">
        <v>50</v>
      </c>
      <c r="C277" s="1226" t="s">
        <v>239</v>
      </c>
      <c r="D277" s="1212">
        <f>SUM(E277:P277)</f>
        <v>8.4949999999999992</v>
      </c>
      <c r="E277" s="1213">
        <v>2.472</v>
      </c>
      <c r="F277" s="1214">
        <v>0.441</v>
      </c>
      <c r="G277" s="1214">
        <v>0.435</v>
      </c>
      <c r="H277" s="1214">
        <v>0.11899999999999999</v>
      </c>
      <c r="I277" s="1214">
        <v>2.8000000000000001E-2</v>
      </c>
      <c r="J277" s="1215">
        <v>8.9999999999999993E-3</v>
      </c>
      <c r="K277" s="1216">
        <v>8.9999999999999993E-3</v>
      </c>
      <c r="L277" s="1214">
        <v>8.0000000000000002E-3</v>
      </c>
      <c r="M277" s="1214">
        <v>4.0000000000000001E-3</v>
      </c>
      <c r="N277" s="1214">
        <v>7.6999999999999999E-2</v>
      </c>
      <c r="O277" s="1214">
        <v>0.16500000000000001</v>
      </c>
      <c r="P277" s="1217">
        <v>4.7279999999999998</v>
      </c>
      <c r="S277" s="55"/>
      <c r="U277" s="767"/>
      <c r="V277" s="767"/>
      <c r="W277" s="767"/>
      <c r="X277" s="748"/>
      <c r="Z277" s="1576"/>
      <c r="AA277" s="1576"/>
      <c r="AB277" s="1576"/>
      <c r="AC277" s="1576"/>
      <c r="AD277" s="1576"/>
      <c r="AG277" s="1176"/>
      <c r="AH277" s="1292"/>
      <c r="AI277" s="1292"/>
      <c r="AJ277" s="1178"/>
      <c r="AK277" s="1292"/>
      <c r="AL277" s="1292"/>
      <c r="AM277" s="1179"/>
      <c r="AN277" s="1179"/>
      <c r="AO277" s="1179"/>
      <c r="AP277" s="1179"/>
      <c r="AQ277" s="1292"/>
      <c r="AR277" s="1179"/>
      <c r="AS277" s="1179"/>
      <c r="AT277" s="1179"/>
      <c r="AU277" s="1179"/>
      <c r="AV277" s="1292"/>
      <c r="AW277" s="1179"/>
      <c r="AX277" s="1292"/>
      <c r="AY277" s="1174"/>
      <c r="AZ277" s="1174"/>
      <c r="BA277" s="1174"/>
      <c r="BB277" s="1171"/>
      <c r="BC277" s="1295"/>
      <c r="BD277" s="1295"/>
      <c r="BE277" s="1295"/>
      <c r="BF277" s="1295"/>
      <c r="BG277" s="1303"/>
      <c r="BH277" s="1171"/>
      <c r="BI277" s="1303"/>
      <c r="BJ277" s="1174"/>
      <c r="BK277" s="1176"/>
      <c r="BL277" s="1176"/>
      <c r="BM277" s="1176"/>
      <c r="BN277" s="1176"/>
      <c r="BO277" s="1176"/>
      <c r="BP277" s="1179"/>
      <c r="BQ277" s="1292"/>
      <c r="BR277" s="1292"/>
      <c r="BS277" s="1292"/>
      <c r="BT277" s="1179"/>
      <c r="BU277" s="1286"/>
      <c r="BV277" s="1292"/>
      <c r="BW277" s="1286"/>
      <c r="BX277" s="1177"/>
      <c r="BY277" s="1286"/>
      <c r="BZ277" s="1292"/>
      <c r="CA277" s="1179"/>
      <c r="CB277" s="1292"/>
      <c r="CC277" s="1286"/>
      <c r="CD277" s="1177"/>
      <c r="CE277" s="1286"/>
      <c r="CF277" s="1286"/>
      <c r="CG277" s="1286"/>
      <c r="CH277" s="1297"/>
      <c r="CI277" s="1286"/>
      <c r="CJ277" s="1177"/>
      <c r="CK277" s="1300"/>
      <c r="CL277" s="1300"/>
      <c r="CM277" s="1300"/>
      <c r="CN277" s="1180"/>
      <c r="CO277" s="1178"/>
      <c r="CP277" s="1289"/>
      <c r="CQ277" s="1171"/>
    </row>
    <row r="278" spans="1:136" ht="17.25" customHeight="1" x14ac:dyDescent="0.15">
      <c r="A278" s="1170" t="s">
        <v>553</v>
      </c>
      <c r="B278" s="1210" t="s">
        <v>51</v>
      </c>
      <c r="C278" s="1211" t="s">
        <v>15</v>
      </c>
      <c r="D278" s="1212">
        <f>SUM(E278:P278)</f>
        <v>57403.022999999994</v>
      </c>
      <c r="E278" s="1213">
        <v>7057.8220000000001</v>
      </c>
      <c r="F278" s="1214">
        <v>1798.8689999999999</v>
      </c>
      <c r="G278" s="1214">
        <v>2069.962</v>
      </c>
      <c r="H278" s="1214">
        <v>1989.355</v>
      </c>
      <c r="I278" s="1214">
        <v>365.041</v>
      </c>
      <c r="J278" s="1215">
        <v>84.24</v>
      </c>
      <c r="K278" s="1216">
        <v>80.459999999999994</v>
      </c>
      <c r="L278" s="1214">
        <v>127.98</v>
      </c>
      <c r="M278" s="1214">
        <v>83.16</v>
      </c>
      <c r="N278" s="1214">
        <v>510.84</v>
      </c>
      <c r="O278" s="1214">
        <v>818.024</v>
      </c>
      <c r="P278" s="1217">
        <v>42417.27</v>
      </c>
      <c r="R278" s="59"/>
      <c r="S278" s="55"/>
      <c r="U278" s="767"/>
      <c r="V278" s="767"/>
      <c r="W278" s="767"/>
      <c r="X278" s="748"/>
      <c r="Z278" s="1576"/>
      <c r="AA278" s="1576"/>
      <c r="AB278" s="1576"/>
      <c r="AC278" s="1576"/>
      <c r="AD278" s="1576"/>
      <c r="AG278" s="1176"/>
      <c r="AH278" s="1179"/>
      <c r="AI278" s="1178"/>
      <c r="AJ278" s="1285"/>
      <c r="AK278" s="1179"/>
      <c r="AL278" s="1179"/>
      <c r="AM278" s="1179"/>
      <c r="AN278" s="1179"/>
      <c r="AO278" s="1179"/>
      <c r="AP278" s="1179"/>
      <c r="AQ278" s="1248"/>
      <c r="AR278" s="1180"/>
      <c r="AS278" s="1174"/>
      <c r="AT278" s="1174"/>
      <c r="AU278" s="1171"/>
      <c r="AV278" s="1295"/>
      <c r="AW278" s="1174"/>
      <c r="AX278" s="1174"/>
      <c r="AY278" s="1176"/>
      <c r="AZ278" s="1176"/>
      <c r="BA278" s="1176"/>
      <c r="BB278" s="1176"/>
      <c r="BC278" s="1176"/>
      <c r="BD278" s="1179"/>
      <c r="BE278" s="1176"/>
      <c r="BF278" s="1176"/>
      <c r="BG278" s="1176"/>
      <c r="BH278" s="1176"/>
      <c r="BI278" s="1176"/>
      <c r="BJ278" s="1179"/>
      <c r="BK278" s="1286"/>
      <c r="BL278" s="1177"/>
      <c r="BM278" s="1286"/>
      <c r="BN278" s="1286"/>
      <c r="BO278" s="1292"/>
      <c r="BP278" s="1179"/>
      <c r="BQ278" s="1286"/>
      <c r="BR278" s="1177"/>
      <c r="BS278" s="1286"/>
      <c r="BT278" s="1286"/>
      <c r="BU278" s="1286"/>
      <c r="BV278" s="1285"/>
      <c r="BW278" s="1286"/>
      <c r="BX278" s="1177"/>
      <c r="BY278" s="1300"/>
      <c r="BZ278" s="1300"/>
      <c r="CA278" s="1300"/>
      <c r="CB278" s="1180"/>
      <c r="CC278" s="1178"/>
      <c r="CD278" s="1289"/>
      <c r="CE278" s="1171"/>
    </row>
    <row r="279" spans="1:136" ht="17.25" customHeight="1" x14ac:dyDescent="0.15">
      <c r="A279" s="1170" t="s">
        <v>554</v>
      </c>
      <c r="B279" s="1218" t="s">
        <v>51</v>
      </c>
      <c r="C279" s="1219" t="s">
        <v>240</v>
      </c>
      <c r="D279" s="1220">
        <f>D278/D277</f>
        <v>6757.2716892289582</v>
      </c>
      <c r="E279" s="1221">
        <v>2855</v>
      </c>
      <c r="F279" s="1222">
        <v>4079</v>
      </c>
      <c r="G279" s="1222">
        <v>4759</v>
      </c>
      <c r="H279" s="1222">
        <v>16717</v>
      </c>
      <c r="I279" s="1222">
        <v>13037</v>
      </c>
      <c r="J279" s="1223">
        <v>9360</v>
      </c>
      <c r="K279" s="1222">
        <v>8940</v>
      </c>
      <c r="L279" s="1222">
        <v>15998</v>
      </c>
      <c r="M279" s="1222">
        <v>20790</v>
      </c>
      <c r="N279" s="1222">
        <v>6634</v>
      </c>
      <c r="O279" s="1222">
        <v>4958</v>
      </c>
      <c r="P279" s="1224">
        <v>8972</v>
      </c>
      <c r="S279" s="55"/>
      <c r="T279" s="825"/>
      <c r="U279" s="767"/>
      <c r="V279" s="767"/>
      <c r="W279" s="767"/>
      <c r="X279" s="748"/>
      <c r="Z279" s="1576"/>
      <c r="AA279" s="1576"/>
      <c r="AB279" s="1576"/>
      <c r="AC279" s="1576"/>
      <c r="AD279" s="1576"/>
      <c r="AE279" s="787"/>
      <c r="AF279" s="1292"/>
      <c r="AG279" s="1176"/>
      <c r="AH279" s="1176"/>
      <c r="AI279" s="1178"/>
      <c r="AJ279" s="1178"/>
      <c r="AK279" s="1178"/>
      <c r="AL279" s="1179"/>
      <c r="AM279" s="1176"/>
      <c r="AN279" s="1176"/>
      <c r="AO279" s="1176"/>
      <c r="AP279" s="1176"/>
      <c r="AQ279" s="1176"/>
      <c r="AR279" s="1180"/>
      <c r="AS279" s="1284"/>
      <c r="AT279" s="1284"/>
      <c r="AU279" s="1284"/>
      <c r="AV279" s="1284"/>
      <c r="AW279" s="1284"/>
      <c r="AX279" s="1174"/>
      <c r="AY279" s="1290"/>
      <c r="AZ279" s="1290"/>
      <c r="BA279" s="1289"/>
      <c r="BB279" s="1295"/>
      <c r="BC279" s="1289"/>
      <c r="BD279" s="1295"/>
      <c r="BE279" s="1292"/>
      <c r="BF279" s="1292"/>
      <c r="BG279" s="1292"/>
      <c r="BH279" s="1285"/>
      <c r="BI279" s="1285"/>
      <c r="BJ279" s="1292"/>
      <c r="BK279" s="1176"/>
      <c r="BL279" s="1176"/>
      <c r="BM279" s="1176"/>
      <c r="BN279" s="1176"/>
      <c r="BO279" s="1176"/>
      <c r="BP279" s="1179"/>
      <c r="BQ279" s="1286"/>
      <c r="BR279" s="1177"/>
      <c r="BS279" s="1286"/>
      <c r="BT279" s="1286"/>
      <c r="BU279" s="1286"/>
      <c r="BV279" s="1179"/>
      <c r="BW279" s="1286"/>
      <c r="BX279" s="1177"/>
      <c r="BY279" s="1286"/>
      <c r="BZ279" s="1286"/>
      <c r="CA279" s="1286"/>
      <c r="CB279" s="1285"/>
      <c r="CC279" s="1286"/>
      <c r="CD279" s="1177"/>
      <c r="CE279" s="1300"/>
      <c r="CF279" s="1300"/>
      <c r="CG279" s="1300"/>
      <c r="CH279" s="1180"/>
      <c r="CI279" s="1178"/>
      <c r="CJ279" s="1289"/>
      <c r="CK279" s="1171"/>
    </row>
    <row r="280" spans="1:136" ht="17.25" customHeight="1" x14ac:dyDescent="0.15">
      <c r="A280" s="1170" t="s">
        <v>555</v>
      </c>
      <c r="B280" s="1225" t="s">
        <v>52</v>
      </c>
      <c r="C280" s="1226" t="s">
        <v>239</v>
      </c>
      <c r="D280" s="1212">
        <f>SUM(E280:P280)</f>
        <v>217.93899999999999</v>
      </c>
      <c r="E280" s="1213">
        <v>21.373999999999999</v>
      </c>
      <c r="F280" s="1214">
        <v>16.942</v>
      </c>
      <c r="G280" s="1214">
        <v>21.303999999999998</v>
      </c>
      <c r="H280" s="1214">
        <v>18.507999999999999</v>
      </c>
      <c r="I280" s="1214">
        <v>18.655000000000001</v>
      </c>
      <c r="J280" s="1215">
        <v>18.648</v>
      </c>
      <c r="K280" s="1216">
        <v>17.311</v>
      </c>
      <c r="L280" s="1214">
        <v>11.121</v>
      </c>
      <c r="M280" s="1214">
        <v>10.986000000000001</v>
      </c>
      <c r="N280" s="1214">
        <v>16.187000000000001</v>
      </c>
      <c r="O280" s="1214">
        <v>17.202000000000002</v>
      </c>
      <c r="P280" s="1217">
        <v>29.701000000000001</v>
      </c>
      <c r="R280" s="59"/>
      <c r="S280" s="55"/>
      <c r="U280" s="767"/>
      <c r="V280" s="767"/>
      <c r="W280" s="767"/>
      <c r="X280" s="748"/>
      <c r="Z280" s="1575"/>
      <c r="AA280" s="1575"/>
      <c r="AB280" s="1575"/>
      <c r="AC280" s="1576"/>
      <c r="AD280" s="1576"/>
      <c r="AG280" s="1176"/>
      <c r="AH280" s="1179"/>
      <c r="AI280" s="1179"/>
      <c r="AJ280" s="1248"/>
      <c r="AK280" s="1248"/>
      <c r="AL280" s="1292"/>
      <c r="AM280" s="1179"/>
      <c r="AN280" s="1179"/>
      <c r="AO280" s="1179"/>
      <c r="AP280" s="1179"/>
      <c r="AQ280" s="1292"/>
      <c r="AR280" s="1180"/>
      <c r="AS280" s="1284"/>
      <c r="AT280" s="1209"/>
      <c r="AU280" s="1289"/>
      <c r="AV280" s="1289"/>
      <c r="AW280" s="1289"/>
      <c r="AX280" s="1174"/>
      <c r="AY280" s="1179"/>
      <c r="AZ280" s="1179"/>
      <c r="BA280" s="1179"/>
      <c r="BB280" s="1179"/>
      <c r="BC280" s="1285"/>
      <c r="BD280" s="1179"/>
      <c r="BE280" s="1176"/>
      <c r="BF280" s="1176"/>
      <c r="BG280" s="1176"/>
      <c r="BH280" s="1176"/>
      <c r="BI280" s="1176"/>
      <c r="BJ280" s="1292"/>
      <c r="BK280" s="1286"/>
      <c r="BL280" s="1177"/>
      <c r="BM280" s="1286"/>
      <c r="BN280" s="1286"/>
      <c r="BO280" s="1286"/>
      <c r="BP280" s="1297"/>
      <c r="BQ280" s="1286"/>
      <c r="BR280" s="1177"/>
      <c r="BS280" s="1300"/>
      <c r="BT280" s="1300"/>
      <c r="BU280" s="1300"/>
      <c r="BV280" s="1180"/>
      <c r="BW280" s="1178"/>
      <c r="BX280" s="1289"/>
      <c r="BY280" s="1171"/>
    </row>
    <row r="281" spans="1:136" ht="17.25" customHeight="1" x14ac:dyDescent="0.15">
      <c r="A281" s="1170" t="s">
        <v>556</v>
      </c>
      <c r="B281" s="1210" t="s">
        <v>53</v>
      </c>
      <c r="C281" s="1211" t="s">
        <v>15</v>
      </c>
      <c r="D281" s="1212">
        <f>SUM(E281:P281)</f>
        <v>131703.82199999999</v>
      </c>
      <c r="E281" s="1213">
        <v>17167.215</v>
      </c>
      <c r="F281" s="1214">
        <v>7430.94</v>
      </c>
      <c r="G281" s="1214">
        <v>8936.9030000000002</v>
      </c>
      <c r="H281" s="1214">
        <v>6925.8249999999998</v>
      </c>
      <c r="I281" s="1214">
        <v>6734.2219999999998</v>
      </c>
      <c r="J281" s="1215">
        <v>6386.3810000000003</v>
      </c>
      <c r="K281" s="1216">
        <v>8056.67</v>
      </c>
      <c r="L281" s="1214">
        <v>8952.8629999999994</v>
      </c>
      <c r="M281" s="1214">
        <v>10033.612999999999</v>
      </c>
      <c r="N281" s="1214">
        <v>9689.9449999999997</v>
      </c>
      <c r="O281" s="1214">
        <v>7690.2439999999997</v>
      </c>
      <c r="P281" s="1217">
        <v>33699.000999999997</v>
      </c>
      <c r="S281" s="55"/>
      <c r="U281" s="767"/>
      <c r="V281" s="767"/>
      <c r="W281" s="767"/>
      <c r="X281" s="748"/>
      <c r="Z281" s="1576"/>
      <c r="AA281" s="1576"/>
      <c r="AB281" s="1576"/>
      <c r="AC281" s="1575"/>
      <c r="AD281" s="1576"/>
      <c r="AG281" s="1176"/>
      <c r="AH281" s="1292"/>
      <c r="AI281" s="1179"/>
      <c r="AJ281" s="1179"/>
      <c r="AK281" s="1285"/>
      <c r="AM281" s="1284"/>
      <c r="AN281" s="1284"/>
      <c r="AO281" s="1284"/>
      <c r="AP281" s="1284"/>
      <c r="AQ281" s="1284"/>
      <c r="AR281" s="1174"/>
      <c r="AS281" s="1176"/>
      <c r="AT281" s="1177"/>
      <c r="AU281" s="1285"/>
      <c r="AV281" s="1285"/>
      <c r="AW281" s="1286"/>
      <c r="AX281" s="1179"/>
      <c r="AY281" s="1286"/>
      <c r="AZ281" s="1177"/>
      <c r="BA281" s="1286"/>
      <c r="BB281" s="1286"/>
      <c r="BC281" s="1286"/>
      <c r="BD281" s="1285"/>
      <c r="BE281" s="1286"/>
      <c r="BF281" s="1177"/>
      <c r="BG281" s="1300"/>
      <c r="BH281" s="1300"/>
      <c r="BI281" s="1300"/>
      <c r="BJ281" s="1292"/>
      <c r="BK281" s="1180"/>
    </row>
    <row r="282" spans="1:136" ht="17.25" customHeight="1" x14ac:dyDescent="0.15">
      <c r="A282" s="1170" t="s">
        <v>557</v>
      </c>
      <c r="B282" s="1218" t="s">
        <v>53</v>
      </c>
      <c r="C282" s="1219" t="s">
        <v>240</v>
      </c>
      <c r="D282" s="1220">
        <f>D281/D280</f>
        <v>604.31506981311281</v>
      </c>
      <c r="E282" s="1221">
        <v>803</v>
      </c>
      <c r="F282" s="1222">
        <v>439</v>
      </c>
      <c r="G282" s="1222">
        <v>419</v>
      </c>
      <c r="H282" s="1222">
        <v>374</v>
      </c>
      <c r="I282" s="1222">
        <v>361</v>
      </c>
      <c r="J282" s="1223">
        <v>342</v>
      </c>
      <c r="K282" s="1222">
        <v>465</v>
      </c>
      <c r="L282" s="1222">
        <v>805</v>
      </c>
      <c r="M282" s="1222">
        <v>913</v>
      </c>
      <c r="N282" s="1222">
        <v>599</v>
      </c>
      <c r="O282" s="1222">
        <v>447</v>
      </c>
      <c r="P282" s="1224">
        <v>1135</v>
      </c>
      <c r="R282" s="59"/>
      <c r="S282" s="55"/>
      <c r="T282" s="825"/>
      <c r="U282" s="767"/>
      <c r="V282" s="767"/>
      <c r="W282" s="767"/>
      <c r="X282" s="748"/>
      <c r="Z282" s="1575"/>
      <c r="AA282" s="1575"/>
      <c r="AB282" s="1575"/>
      <c r="AC282" s="1576"/>
      <c r="AD282" s="1575"/>
      <c r="AE282" s="787"/>
      <c r="AF282" s="1292"/>
      <c r="AG282" s="1176"/>
      <c r="AH282" s="1292"/>
      <c r="AI282" s="1292"/>
      <c r="AJ282" s="1178"/>
      <c r="AK282" s="1178"/>
      <c r="AM282" s="1284"/>
      <c r="AN282" s="1284"/>
      <c r="AO282" s="1284"/>
      <c r="AP282" s="1284"/>
      <c r="AQ282" s="1284"/>
      <c r="AR282" s="1295"/>
      <c r="AS282" s="1179"/>
      <c r="AT282" s="1179"/>
      <c r="AU282" s="1179"/>
      <c r="AV282" s="1286"/>
      <c r="AW282" s="1292"/>
      <c r="AX282" s="1179"/>
      <c r="AY282" s="1286"/>
      <c r="AZ282" s="1177"/>
      <c r="BA282" s="1286"/>
      <c r="BB282" s="1286"/>
      <c r="BC282" s="1286"/>
      <c r="BD282" s="1285"/>
      <c r="BE282" s="1286"/>
      <c r="BF282" s="1177"/>
      <c r="BG282" s="1300"/>
      <c r="BH282" s="1300"/>
      <c r="BI282" s="1300"/>
      <c r="BJ282" s="1180"/>
      <c r="BK282" s="1180"/>
    </row>
    <row r="283" spans="1:136" ht="17.25" customHeight="1" x14ac:dyDescent="0.15">
      <c r="A283" s="1170" t="s">
        <v>558</v>
      </c>
      <c r="B283" s="1225" t="s">
        <v>54</v>
      </c>
      <c r="C283" s="1226" t="s">
        <v>239</v>
      </c>
      <c r="D283" s="1212">
        <f>SUM(E283:P283)</f>
        <v>339.60899999999998</v>
      </c>
      <c r="E283" s="1213">
        <v>45.603000000000002</v>
      </c>
      <c r="F283" s="1214">
        <v>40.326000000000001</v>
      </c>
      <c r="G283" s="1214">
        <v>30.882999999999999</v>
      </c>
      <c r="H283" s="1214">
        <v>27.972999999999999</v>
      </c>
      <c r="I283" s="1214">
        <v>35.859000000000002</v>
      </c>
      <c r="J283" s="1215">
        <v>25.206</v>
      </c>
      <c r="K283" s="1216">
        <v>10.112</v>
      </c>
      <c r="L283" s="1214">
        <v>1.0429999999999999</v>
      </c>
      <c r="M283" s="1214">
        <v>1.7629999999999999</v>
      </c>
      <c r="N283" s="1214">
        <v>13.536</v>
      </c>
      <c r="O283" s="1214">
        <v>48.366999999999997</v>
      </c>
      <c r="P283" s="1217">
        <v>58.938000000000002</v>
      </c>
      <c r="R283" s="59"/>
      <c r="S283" s="55"/>
      <c r="U283" s="767"/>
      <c r="V283" s="767"/>
      <c r="W283" s="767"/>
      <c r="X283" s="748"/>
      <c r="Z283" s="1574"/>
      <c r="AA283" s="1574"/>
      <c r="AB283" s="1574"/>
      <c r="AC283" s="1575"/>
      <c r="AD283" s="1576"/>
      <c r="AG283" s="1179"/>
      <c r="AH283" s="1179"/>
      <c r="AI283" s="1284"/>
      <c r="AJ283" s="1284"/>
      <c r="AK283" s="1284"/>
      <c r="AL283" s="1174"/>
      <c r="AM283" s="1179"/>
      <c r="AN283" s="1179"/>
      <c r="AO283" s="1179"/>
      <c r="AP283" s="1286"/>
      <c r="AQ283" s="1292"/>
      <c r="AR283" s="1292"/>
      <c r="AS283" s="1286"/>
      <c r="AT283" s="1177"/>
      <c r="AU283" s="1286"/>
      <c r="AV283" s="1286"/>
      <c r="AW283" s="1286"/>
      <c r="AX283" s="1297"/>
      <c r="AY283" s="1286"/>
      <c r="AZ283" s="1177"/>
      <c r="BA283" s="1300"/>
      <c r="BB283" s="1300"/>
      <c r="BC283" s="1300"/>
      <c r="BD283" s="1180"/>
      <c r="BE283" s="1180"/>
    </row>
    <row r="284" spans="1:136" ht="17.25" customHeight="1" x14ac:dyDescent="0.15">
      <c r="A284" s="1170" t="s">
        <v>559</v>
      </c>
      <c r="B284" s="1210" t="s">
        <v>54</v>
      </c>
      <c r="C284" s="1211" t="s">
        <v>15</v>
      </c>
      <c r="D284" s="1212">
        <f>SUM(E284:P284)</f>
        <v>237957.89900000003</v>
      </c>
      <c r="E284" s="1213">
        <v>34258.038</v>
      </c>
      <c r="F284" s="1214">
        <v>21761.696</v>
      </c>
      <c r="G284" s="1214">
        <v>18972.645</v>
      </c>
      <c r="H284" s="1214">
        <v>19723.554</v>
      </c>
      <c r="I284" s="1214">
        <v>18520.330000000002</v>
      </c>
      <c r="J284" s="1215">
        <v>9481.4429999999993</v>
      </c>
      <c r="K284" s="1216">
        <v>5790.8180000000002</v>
      </c>
      <c r="L284" s="1214">
        <v>1245.94</v>
      </c>
      <c r="M284" s="1214">
        <v>2306.2759999999998</v>
      </c>
      <c r="N284" s="1214">
        <v>13094.445</v>
      </c>
      <c r="O284" s="1214">
        <v>30031.794999999998</v>
      </c>
      <c r="P284" s="1217">
        <v>62770.919000000002</v>
      </c>
      <c r="R284" s="59"/>
      <c r="S284" s="55"/>
      <c r="U284" s="767"/>
      <c r="V284" s="767"/>
      <c r="W284" s="767"/>
      <c r="X284" s="748"/>
      <c r="AC284" s="1574"/>
      <c r="AD284" s="1575"/>
      <c r="AG284" s="1179"/>
      <c r="AH284" s="1176"/>
      <c r="AI284" s="1176"/>
      <c r="AJ284" s="1176"/>
      <c r="AK284" s="1176"/>
      <c r="AL284" s="1179"/>
      <c r="AM284" s="1284"/>
      <c r="AN284" s="1284"/>
      <c r="AO284" s="1284"/>
      <c r="AP284" s="1284"/>
      <c r="AQ284" s="1284"/>
      <c r="AR284" s="1295"/>
      <c r="AS284" s="1292"/>
      <c r="AT284" s="1292"/>
      <c r="AU284" s="1292"/>
      <c r="AV284" s="1286"/>
      <c r="AW284" s="1292"/>
      <c r="AX284" s="1179"/>
      <c r="AY284" s="1286"/>
      <c r="AZ284" s="1177"/>
      <c r="BA284" s="1286"/>
      <c r="BB284" s="1286"/>
      <c r="BC284" s="1286"/>
      <c r="BD284" s="1285"/>
      <c r="BE284" s="1286"/>
      <c r="BF284" s="1177"/>
      <c r="BG284" s="1300"/>
      <c r="BH284" s="1300"/>
      <c r="BI284" s="1300"/>
      <c r="BJ284" s="1180"/>
      <c r="BK284" s="1180"/>
    </row>
    <row r="285" spans="1:136" ht="17.25" customHeight="1" x14ac:dyDescent="0.15">
      <c r="A285" s="1170" t="s">
        <v>560</v>
      </c>
      <c r="B285" s="1218" t="s">
        <v>54</v>
      </c>
      <c r="C285" s="1219" t="s">
        <v>240</v>
      </c>
      <c r="D285" s="1220">
        <f>D284/D283</f>
        <v>700.68195778085988</v>
      </c>
      <c r="E285" s="1221">
        <v>751</v>
      </c>
      <c r="F285" s="1222">
        <v>540</v>
      </c>
      <c r="G285" s="1222">
        <v>614</v>
      </c>
      <c r="H285" s="1222">
        <v>705</v>
      </c>
      <c r="I285" s="1222">
        <v>516</v>
      </c>
      <c r="J285" s="1223">
        <v>376</v>
      </c>
      <c r="K285" s="1222">
        <v>573</v>
      </c>
      <c r="L285" s="1222">
        <v>1195</v>
      </c>
      <c r="M285" s="1222">
        <v>1308</v>
      </c>
      <c r="N285" s="1222">
        <v>967</v>
      </c>
      <c r="O285" s="1222">
        <v>621</v>
      </c>
      <c r="P285" s="1224">
        <v>1065</v>
      </c>
      <c r="S285" s="55"/>
      <c r="T285" s="825"/>
      <c r="U285" s="767"/>
      <c r="V285" s="767"/>
      <c r="W285" s="767"/>
      <c r="X285" s="748"/>
      <c r="AD285" s="1574"/>
      <c r="AE285" s="787"/>
      <c r="AF285" s="1292"/>
      <c r="AG285" s="1179"/>
      <c r="AH285" s="1179"/>
      <c r="AI285" s="1292"/>
      <c r="AJ285" s="1179"/>
      <c r="AK285" s="1179"/>
      <c r="AL285" s="1179"/>
      <c r="AM285" s="1284"/>
      <c r="AN285" s="1284"/>
      <c r="AO285" s="1284"/>
      <c r="AP285" s="1284"/>
      <c r="AQ285" s="1284"/>
      <c r="AR285" s="1174"/>
      <c r="AS285" s="1286"/>
      <c r="AT285" s="1177"/>
      <c r="AU285" s="1286"/>
      <c r="AV285" s="1286"/>
      <c r="AW285" s="1286"/>
      <c r="AX285" s="1285"/>
      <c r="AY285" s="1286"/>
      <c r="AZ285" s="1177"/>
      <c r="BA285" s="1300"/>
      <c r="BB285" s="1300"/>
      <c r="BC285" s="1300"/>
      <c r="BD285" s="1180"/>
      <c r="BE285" s="1180"/>
    </row>
    <row r="286" spans="1:136" ht="17.25" customHeight="1" x14ac:dyDescent="0.15">
      <c r="A286" s="1170" t="s">
        <v>561</v>
      </c>
      <c r="B286" s="1225" t="s">
        <v>55</v>
      </c>
      <c r="C286" s="1226" t="s">
        <v>239</v>
      </c>
      <c r="D286" s="1212">
        <f>SUM(E286:P286)</f>
        <v>198.45</v>
      </c>
      <c r="E286" s="1213">
        <v>49.390999999999998</v>
      </c>
      <c r="F286" s="1214">
        <v>35.944000000000003</v>
      </c>
      <c r="G286" s="1214">
        <v>26.803000000000001</v>
      </c>
      <c r="H286" s="1214">
        <v>21.332999999999998</v>
      </c>
      <c r="I286" s="1214">
        <v>6.47</v>
      </c>
      <c r="J286" s="1215">
        <v>0.112</v>
      </c>
      <c r="K286" s="1216">
        <v>6.0000000000000001E-3</v>
      </c>
      <c r="L286" s="1214">
        <v>0</v>
      </c>
      <c r="M286" s="1214">
        <v>0</v>
      </c>
      <c r="N286" s="1214">
        <v>3.8069999999999999</v>
      </c>
      <c r="O286" s="1214">
        <v>17.548999999999999</v>
      </c>
      <c r="P286" s="1217">
        <v>37.034999999999997</v>
      </c>
      <c r="R286" s="59"/>
      <c r="S286" s="55"/>
      <c r="U286" s="767"/>
      <c r="V286" s="767"/>
      <c r="W286" s="767"/>
      <c r="X286" s="748"/>
      <c r="Z286" s="1574"/>
      <c r="AA286" s="1574"/>
      <c r="AB286" s="1574"/>
      <c r="AG286" s="1285"/>
      <c r="AH286" s="1176"/>
      <c r="AI286" s="1292"/>
      <c r="AJ286" s="1179"/>
      <c r="AK286" s="1178"/>
      <c r="AL286" s="1292"/>
      <c r="AM286" s="1284"/>
      <c r="AN286" s="1284"/>
      <c r="AO286" s="1284"/>
      <c r="AP286" s="1284"/>
      <c r="AQ286" s="1284"/>
      <c r="AR286" s="1174"/>
      <c r="AS286" s="1286"/>
      <c r="AT286" s="1177"/>
      <c r="AU286" s="1286"/>
      <c r="AV286" s="1286"/>
      <c r="AW286" s="1286"/>
      <c r="AX286" s="1297"/>
      <c r="AY286" s="1286"/>
      <c r="AZ286" s="1177"/>
      <c r="BA286" s="1300"/>
      <c r="BB286" s="1300"/>
      <c r="BC286" s="1300"/>
      <c r="BD286" s="1180"/>
      <c r="BE286" s="1180"/>
    </row>
    <row r="287" spans="1:136" ht="17.25" customHeight="1" x14ac:dyDescent="0.15">
      <c r="A287" s="1170" t="s">
        <v>562</v>
      </c>
      <c r="B287" s="1210" t="s">
        <v>55</v>
      </c>
      <c r="C287" s="1211" t="s">
        <v>15</v>
      </c>
      <c r="D287" s="1212">
        <f>SUM(E287:P287)</f>
        <v>295528.74799999996</v>
      </c>
      <c r="E287" s="1213">
        <v>76888.820000000007</v>
      </c>
      <c r="F287" s="1214">
        <v>39166.281999999999</v>
      </c>
      <c r="G287" s="1214">
        <v>30676.67</v>
      </c>
      <c r="H287" s="1214">
        <v>15126.157999999999</v>
      </c>
      <c r="I287" s="1214">
        <v>3927.4949999999999</v>
      </c>
      <c r="J287" s="1215">
        <v>61.375999999999998</v>
      </c>
      <c r="K287" s="1216">
        <v>3.11</v>
      </c>
      <c r="L287" s="1214">
        <v>0</v>
      </c>
      <c r="M287" s="1214">
        <v>0</v>
      </c>
      <c r="N287" s="1214">
        <v>8400.5519999999997</v>
      </c>
      <c r="O287" s="1214">
        <v>33203.021999999997</v>
      </c>
      <c r="P287" s="1217">
        <v>88075.263000000006</v>
      </c>
      <c r="R287" s="59"/>
      <c r="S287" s="55"/>
      <c r="U287" s="767"/>
      <c r="V287" s="767"/>
      <c r="W287" s="767"/>
      <c r="X287" s="748"/>
      <c r="AC287" s="1574"/>
      <c r="AG287" s="1176"/>
      <c r="AH287" s="1176"/>
      <c r="AI287" s="1179"/>
      <c r="AJ287" s="1292"/>
      <c r="AK287" s="1292"/>
      <c r="AL287" s="1179"/>
      <c r="AM287" s="1285"/>
      <c r="AN287" s="1285"/>
      <c r="AO287" s="1178"/>
      <c r="AP287" s="1292"/>
      <c r="AQ287" s="1179"/>
      <c r="AR287" s="1292"/>
      <c r="AS287" s="1286"/>
      <c r="AT287" s="1177"/>
      <c r="AU287" s="1300"/>
      <c r="AV287" s="1300"/>
      <c r="AW287" s="1300"/>
      <c r="AX287" s="1285"/>
      <c r="AY287" s="1286"/>
      <c r="AZ287" s="1177"/>
      <c r="BA287" s="1300"/>
      <c r="BB287" s="1300"/>
      <c r="BC287" s="1300"/>
      <c r="BD287" s="1180"/>
      <c r="BE287" s="1180"/>
    </row>
    <row r="288" spans="1:136" ht="17.25" customHeight="1" x14ac:dyDescent="0.15">
      <c r="A288" s="1170" t="s">
        <v>563</v>
      </c>
      <c r="B288" s="1218" t="s">
        <v>55</v>
      </c>
      <c r="C288" s="1219" t="s">
        <v>240</v>
      </c>
      <c r="D288" s="1220">
        <f>D287/D286</f>
        <v>1489.1849231544468</v>
      </c>
      <c r="E288" s="1221">
        <v>1557</v>
      </c>
      <c r="F288" s="1222">
        <v>1090</v>
      </c>
      <c r="G288" s="1222">
        <v>1145</v>
      </c>
      <c r="H288" s="1222">
        <v>709</v>
      </c>
      <c r="I288" s="1222">
        <v>607</v>
      </c>
      <c r="J288" s="1223">
        <v>548</v>
      </c>
      <c r="K288" s="1222">
        <v>518</v>
      </c>
      <c r="L288" s="1222">
        <v>0</v>
      </c>
      <c r="M288" s="1222">
        <v>0</v>
      </c>
      <c r="N288" s="1222">
        <v>2207</v>
      </c>
      <c r="O288" s="1222">
        <v>1892</v>
      </c>
      <c r="P288" s="1224">
        <v>2378</v>
      </c>
      <c r="S288" s="55"/>
      <c r="T288" s="825"/>
      <c r="U288" s="767"/>
      <c r="V288" s="767"/>
      <c r="W288" s="767"/>
      <c r="X288" s="748"/>
      <c r="AD288" s="1574"/>
      <c r="AE288" s="787"/>
      <c r="AF288" s="1292"/>
      <c r="AG288" s="1176"/>
      <c r="AH288" s="1176"/>
      <c r="AI288" s="1176"/>
      <c r="AJ288" s="1176"/>
      <c r="AK288" s="1176"/>
      <c r="AL288" s="1179"/>
      <c r="AM288" s="1284"/>
      <c r="AN288" s="1284"/>
      <c r="AO288" s="1284"/>
      <c r="AP288" s="1284"/>
      <c r="AQ288" s="1284"/>
      <c r="AR288" s="1295"/>
      <c r="AS288" s="1286"/>
      <c r="AT288" s="1177"/>
      <c r="AU288" s="1300"/>
      <c r="AV288" s="1300"/>
      <c r="AW288" s="1300"/>
      <c r="AX288" s="1180"/>
      <c r="AY288" s="1180"/>
      <c r="AZ288" s="1180"/>
      <c r="BA288" s="1180"/>
      <c r="BB288" s="1180"/>
      <c r="BC288" s="1180"/>
      <c r="BD288" s="1180"/>
      <c r="BE288" s="1180"/>
    </row>
    <row r="289" spans="1:87" ht="17.25" customHeight="1" x14ac:dyDescent="0.15">
      <c r="A289" s="1170" t="s">
        <v>564</v>
      </c>
      <c r="B289" s="1225" t="s">
        <v>56</v>
      </c>
      <c r="C289" s="1226" t="s">
        <v>239</v>
      </c>
      <c r="D289" s="1212">
        <f>SUM(E289:P289)</f>
        <v>585.76099999999997</v>
      </c>
      <c r="E289" s="1213">
        <v>7.69</v>
      </c>
      <c r="F289" s="1214">
        <v>7.5129999999999999</v>
      </c>
      <c r="G289" s="1214">
        <v>14.446999999999999</v>
      </c>
      <c r="H289" s="1214">
        <v>139.46700000000001</v>
      </c>
      <c r="I289" s="1214">
        <v>177.07499999999999</v>
      </c>
      <c r="J289" s="1215">
        <v>79.105000000000004</v>
      </c>
      <c r="K289" s="1216">
        <v>2.1880000000000002</v>
      </c>
      <c r="L289" s="1214">
        <v>0</v>
      </c>
      <c r="M289" s="1214">
        <v>7.1999999999999995E-2</v>
      </c>
      <c r="N289" s="1214">
        <v>36.287999999999997</v>
      </c>
      <c r="O289" s="1214">
        <v>83.073999999999998</v>
      </c>
      <c r="P289" s="1217">
        <v>38.841999999999999</v>
      </c>
      <c r="S289" s="55"/>
      <c r="U289" s="767"/>
      <c r="V289" s="767"/>
      <c r="W289" s="767"/>
      <c r="X289" s="748"/>
      <c r="Z289" s="1574"/>
      <c r="AA289" s="1574"/>
      <c r="AB289" s="1574"/>
      <c r="AG289" s="1176"/>
      <c r="AH289" s="1176"/>
      <c r="AI289" s="1179"/>
      <c r="AJ289" s="1292"/>
      <c r="AK289" s="1179"/>
      <c r="AL289" s="1292"/>
      <c r="AM289" s="1176"/>
      <c r="AN289" s="1176"/>
      <c r="AO289" s="1176"/>
      <c r="AP289" s="1176"/>
      <c r="AQ289" s="1176"/>
      <c r="AR289" s="1292"/>
      <c r="AS289" s="1174"/>
      <c r="AT289" s="1174"/>
      <c r="AU289" s="1171"/>
      <c r="AV289" s="1171"/>
      <c r="AW289" s="1171"/>
      <c r="AX289" s="1174"/>
      <c r="AY289" s="1286"/>
      <c r="AZ289" s="1177"/>
      <c r="BA289" s="1300"/>
      <c r="BB289" s="1300"/>
      <c r="BC289" s="1300"/>
      <c r="BD289" s="1180"/>
      <c r="BE289" s="1180"/>
      <c r="BF289" s="1180"/>
      <c r="BG289" s="1180"/>
      <c r="BH289" s="1180"/>
      <c r="BI289" s="1180"/>
      <c r="BJ289" s="1180"/>
      <c r="BK289" s="1180"/>
    </row>
    <row r="290" spans="1:87" ht="17.25" customHeight="1" x14ac:dyDescent="0.15">
      <c r="A290" s="1170" t="s">
        <v>565</v>
      </c>
      <c r="B290" s="1210" t="s">
        <v>56</v>
      </c>
      <c r="C290" s="1211" t="s">
        <v>15</v>
      </c>
      <c r="D290" s="1212">
        <f>SUM(E290:P290)</f>
        <v>167710.91800000001</v>
      </c>
      <c r="E290" s="1213">
        <v>2179.268</v>
      </c>
      <c r="F290" s="1214">
        <v>2049.0859999999998</v>
      </c>
      <c r="G290" s="1214">
        <v>5288.4759999999997</v>
      </c>
      <c r="H290" s="1214">
        <v>40386.313999999998</v>
      </c>
      <c r="I290" s="1214">
        <v>53809.154999999999</v>
      </c>
      <c r="J290" s="1215">
        <v>18780.289000000001</v>
      </c>
      <c r="K290" s="1216">
        <v>540.08500000000004</v>
      </c>
      <c r="L290" s="1311">
        <v>0</v>
      </c>
      <c r="M290" s="1214">
        <v>20.844000000000001</v>
      </c>
      <c r="N290" s="1214">
        <v>8335.4940000000006</v>
      </c>
      <c r="O290" s="1214">
        <v>19787.527999999998</v>
      </c>
      <c r="P290" s="1217">
        <v>16534.379000000001</v>
      </c>
      <c r="S290" s="55"/>
      <c r="U290" s="767"/>
      <c r="V290" s="767"/>
      <c r="W290" s="767"/>
      <c r="X290" s="748"/>
      <c r="AC290" s="1574"/>
      <c r="AG290" s="1292"/>
      <c r="AH290" s="1177"/>
      <c r="AI290" s="1292"/>
      <c r="AJ290" s="1292"/>
      <c r="AK290" s="1292"/>
      <c r="AL290" s="1292"/>
      <c r="AM290" s="1179"/>
      <c r="AN290" s="1179"/>
      <c r="AO290" s="1179"/>
      <c r="AP290" s="1179"/>
      <c r="AQ290" s="1292"/>
      <c r="AR290" s="1179"/>
      <c r="AS290" s="1176"/>
      <c r="AT290" s="1176"/>
      <c r="AU290" s="1176"/>
      <c r="AV290" s="1176"/>
      <c r="AW290" s="1176"/>
      <c r="AX290" s="1179"/>
      <c r="AY290" s="1284"/>
      <c r="AZ290" s="1284"/>
      <c r="BA290" s="1284"/>
      <c r="BB290" s="1284"/>
      <c r="BC290" s="1284"/>
      <c r="BD290" s="1174"/>
      <c r="BE290" s="1286"/>
      <c r="BF290" s="1177"/>
      <c r="BG290" s="1300"/>
      <c r="BH290" s="1300"/>
      <c r="BI290" s="1300"/>
      <c r="BJ290" s="1179"/>
      <c r="BK290" s="1180"/>
      <c r="BL290" s="1180"/>
      <c r="BM290" s="1180"/>
      <c r="BN290" s="1180"/>
      <c r="BO290" s="1180"/>
      <c r="BP290" s="1180"/>
      <c r="BQ290" s="1180"/>
    </row>
    <row r="291" spans="1:87" ht="17.25" customHeight="1" x14ac:dyDescent="0.15">
      <c r="A291" s="1170" t="s">
        <v>566</v>
      </c>
      <c r="B291" s="1218" t="s">
        <v>56</v>
      </c>
      <c r="C291" s="1219" t="s">
        <v>240</v>
      </c>
      <c r="D291" s="1220">
        <f>D290/D289</f>
        <v>286.31287846066914</v>
      </c>
      <c r="E291" s="1221">
        <v>283</v>
      </c>
      <c r="F291" s="1222">
        <v>273</v>
      </c>
      <c r="G291" s="1222">
        <v>366</v>
      </c>
      <c r="H291" s="1222">
        <v>290</v>
      </c>
      <c r="I291" s="1222">
        <v>304</v>
      </c>
      <c r="J291" s="1223">
        <v>237</v>
      </c>
      <c r="K291" s="1222">
        <v>247</v>
      </c>
      <c r="L291" s="1222">
        <v>0</v>
      </c>
      <c r="M291" s="1222">
        <v>290</v>
      </c>
      <c r="N291" s="1222">
        <v>230</v>
      </c>
      <c r="O291" s="1222">
        <v>238</v>
      </c>
      <c r="P291" s="1224">
        <v>426</v>
      </c>
      <c r="S291" s="55"/>
      <c r="T291" s="825"/>
      <c r="U291" s="767"/>
      <c r="V291" s="767"/>
      <c r="W291" s="767"/>
      <c r="X291" s="748"/>
      <c r="AD291" s="1574"/>
      <c r="AE291" s="787"/>
      <c r="AF291" s="1292"/>
      <c r="AG291" s="1244"/>
      <c r="AH291" s="1176"/>
      <c r="AI291" s="1292"/>
      <c r="AJ291" s="1292"/>
      <c r="AK291" s="1292"/>
      <c r="AL291" s="1179"/>
      <c r="AM291" s="1292"/>
      <c r="AN291" s="1292"/>
      <c r="AO291" s="1292"/>
      <c r="AP291" s="1179"/>
      <c r="AQ291" s="1292"/>
      <c r="AR291" s="1179"/>
      <c r="AS291" s="1176"/>
      <c r="AT291" s="1176"/>
      <c r="AU291" s="1176"/>
      <c r="AV291" s="1176"/>
      <c r="AW291" s="1176"/>
      <c r="AX291" s="1179"/>
      <c r="AY291" s="1284"/>
      <c r="AZ291" s="1284"/>
      <c r="BA291" s="1284"/>
      <c r="BB291" s="1284"/>
      <c r="BC291" s="1284"/>
      <c r="BD291" s="1174"/>
      <c r="BE291" s="1286"/>
      <c r="BF291" s="1177"/>
      <c r="BG291" s="1300"/>
      <c r="BH291" s="1300"/>
      <c r="BI291" s="1300"/>
      <c r="BJ291" s="1180"/>
      <c r="BK291" s="1180"/>
      <c r="BL291" s="1180"/>
      <c r="BM291" s="1180"/>
      <c r="BN291" s="1180"/>
      <c r="BO291" s="1180"/>
      <c r="BP291" s="1180"/>
      <c r="BQ291" s="1180"/>
    </row>
    <row r="292" spans="1:87" ht="17.25" customHeight="1" x14ac:dyDescent="0.15">
      <c r="A292" s="1170" t="s">
        <v>567</v>
      </c>
      <c r="B292" s="1225" t="s">
        <v>57</v>
      </c>
      <c r="C292" s="1226" t="s">
        <v>239</v>
      </c>
      <c r="D292" s="1212">
        <f>SUM(E292:P292)</f>
        <v>3067.6020000000008</v>
      </c>
      <c r="E292" s="1213">
        <v>240.85599999999999</v>
      </c>
      <c r="F292" s="1214">
        <v>267.70100000000002</v>
      </c>
      <c r="G292" s="1214">
        <v>287.67899999999997</v>
      </c>
      <c r="H292" s="1214">
        <v>296.35599999999999</v>
      </c>
      <c r="I292" s="1214">
        <v>313.68799999999999</v>
      </c>
      <c r="J292" s="1215">
        <v>282.61599999999999</v>
      </c>
      <c r="K292" s="1216">
        <v>215.34899999999999</v>
      </c>
      <c r="L292" s="1214">
        <v>161.56200000000001</v>
      </c>
      <c r="M292" s="1214">
        <v>210.48099999999999</v>
      </c>
      <c r="N292" s="1214">
        <v>266.30599999999998</v>
      </c>
      <c r="O292" s="1214">
        <v>268.49799999999999</v>
      </c>
      <c r="P292" s="1217">
        <v>256.51</v>
      </c>
      <c r="S292" s="55"/>
      <c r="U292" s="767"/>
      <c r="V292" s="767"/>
      <c r="W292" s="767"/>
      <c r="X292" s="748"/>
      <c r="Z292" s="1574"/>
      <c r="AA292" s="1574"/>
      <c r="AB292" s="1574"/>
      <c r="AG292" s="1176"/>
      <c r="AH292" s="1179"/>
      <c r="AI292" s="1179"/>
      <c r="AJ292" s="1292"/>
      <c r="AK292" s="1179"/>
      <c r="AL292" s="1179"/>
      <c r="AM292" s="1179"/>
      <c r="AN292" s="1179"/>
      <c r="AO292" s="1179"/>
      <c r="AP292" s="1292"/>
      <c r="AQ292" s="1179"/>
      <c r="AR292" s="1292"/>
      <c r="AS292" s="1176"/>
      <c r="AT292" s="1176"/>
      <c r="AU292" s="1176"/>
      <c r="AV292" s="1176"/>
      <c r="AW292" s="1176"/>
      <c r="AX292" s="1292"/>
      <c r="AY292" s="1295"/>
      <c r="AZ292" s="1295"/>
      <c r="BA292" s="1295"/>
      <c r="BB292" s="1289"/>
      <c r="BC292" s="1289"/>
      <c r="BD292" s="1174"/>
      <c r="BE292" s="1180"/>
      <c r="BF292" s="1180"/>
      <c r="BG292" s="1180"/>
      <c r="BH292" s="1180"/>
      <c r="BI292" s="1180"/>
      <c r="BJ292" s="1180"/>
      <c r="BK292" s="1180"/>
    </row>
    <row r="293" spans="1:87" ht="17.25" customHeight="1" x14ac:dyDescent="0.15">
      <c r="A293" s="1170" t="s">
        <v>568</v>
      </c>
      <c r="B293" s="1210" t="s">
        <v>57</v>
      </c>
      <c r="C293" s="1211" t="s">
        <v>15</v>
      </c>
      <c r="D293" s="1212">
        <f>SUM(E293:P293)</f>
        <v>1019676.6379999999</v>
      </c>
      <c r="E293" s="1213">
        <v>65802.756999999998</v>
      </c>
      <c r="F293" s="1214">
        <v>74123.134999999995</v>
      </c>
      <c r="G293" s="1214">
        <v>83389.534</v>
      </c>
      <c r="H293" s="1214">
        <v>100454.685</v>
      </c>
      <c r="I293" s="1214">
        <v>88644.862999999998</v>
      </c>
      <c r="J293" s="1215">
        <v>70405.229000000007</v>
      </c>
      <c r="K293" s="1216">
        <v>62857.222000000002</v>
      </c>
      <c r="L293" s="1214">
        <v>73763.122000000003</v>
      </c>
      <c r="M293" s="1214">
        <v>107051.799</v>
      </c>
      <c r="N293" s="1214">
        <v>97186.433999999994</v>
      </c>
      <c r="O293" s="1214">
        <v>97898.618000000002</v>
      </c>
      <c r="P293" s="1217">
        <v>98099.24</v>
      </c>
      <c r="R293" s="59"/>
      <c r="S293" s="55"/>
      <c r="U293" s="767"/>
      <c r="V293" s="767"/>
      <c r="W293" s="767"/>
      <c r="X293" s="748"/>
      <c r="AC293" s="1574"/>
      <c r="AG293" s="1176"/>
      <c r="AH293" s="1179"/>
      <c r="AI293" s="1176"/>
      <c r="AJ293" s="1176"/>
      <c r="AK293" s="1176"/>
      <c r="AL293" s="1179"/>
      <c r="AM293" s="1176"/>
      <c r="AN293" s="1176"/>
      <c r="AO293" s="1176"/>
      <c r="AP293" s="1176"/>
      <c r="AQ293" s="1176"/>
      <c r="AR293" s="1292"/>
      <c r="AS293" s="1176"/>
      <c r="AT293" s="1176"/>
      <c r="AU293" s="1176"/>
      <c r="AV293" s="1176"/>
      <c r="AW293" s="1176"/>
      <c r="AX293" s="1179"/>
      <c r="AY293" s="1179"/>
      <c r="AZ293" s="1179"/>
      <c r="BA293" s="1179"/>
      <c r="BB293" s="1179"/>
      <c r="BC293" s="1292"/>
      <c r="BD293" s="1179"/>
      <c r="BE293" s="1179"/>
      <c r="BF293" s="1179"/>
      <c r="BG293" s="1179"/>
      <c r="BH293" s="1178"/>
      <c r="BI293" s="1292"/>
      <c r="BJ293" s="1179"/>
      <c r="BK293" s="1295"/>
      <c r="BL293" s="1295"/>
      <c r="BM293" s="1295"/>
      <c r="BN293" s="1174"/>
      <c r="BO293" s="1302"/>
      <c r="BP293" s="1174"/>
      <c r="BQ293" s="1286"/>
      <c r="BR293" s="1177"/>
      <c r="BS293" s="1300"/>
      <c r="BT293" s="1300"/>
      <c r="BU293" s="1300"/>
      <c r="BV293" s="1180"/>
      <c r="BW293" s="1180"/>
      <c r="BX293" s="1180"/>
      <c r="BY293" s="1180"/>
      <c r="BZ293" s="1180"/>
      <c r="CA293" s="1180"/>
      <c r="CB293" s="1180"/>
      <c r="CC293" s="1180"/>
    </row>
    <row r="294" spans="1:87" ht="17.25" customHeight="1" x14ac:dyDescent="0.15">
      <c r="A294" s="1170" t="s">
        <v>569</v>
      </c>
      <c r="B294" s="1218" t="s">
        <v>57</v>
      </c>
      <c r="C294" s="1219" t="s">
        <v>240</v>
      </c>
      <c r="D294" s="1220">
        <f>D293/D292</f>
        <v>332.40186895170876</v>
      </c>
      <c r="E294" s="1221">
        <v>273</v>
      </c>
      <c r="F294" s="1222">
        <v>277</v>
      </c>
      <c r="G294" s="1222">
        <v>290</v>
      </c>
      <c r="H294" s="1222">
        <v>339</v>
      </c>
      <c r="I294" s="1222">
        <v>283</v>
      </c>
      <c r="J294" s="1223">
        <v>249</v>
      </c>
      <c r="K294" s="1222">
        <v>292</v>
      </c>
      <c r="L294" s="1222">
        <v>457</v>
      </c>
      <c r="M294" s="1222">
        <v>509</v>
      </c>
      <c r="N294" s="1222">
        <v>365</v>
      </c>
      <c r="O294" s="1222">
        <v>365</v>
      </c>
      <c r="P294" s="1224">
        <v>382</v>
      </c>
      <c r="S294" s="55"/>
      <c r="T294" s="825"/>
      <c r="U294" s="767"/>
      <c r="V294" s="767"/>
      <c r="W294" s="767"/>
      <c r="X294" s="748"/>
      <c r="AD294" s="1574"/>
      <c r="AE294" s="787"/>
      <c r="AF294" s="1292"/>
      <c r="AG294" s="1285"/>
      <c r="AH294" s="1179"/>
      <c r="AI294" s="1179"/>
      <c r="AJ294" s="1179"/>
      <c r="AK294" s="1285"/>
      <c r="AL294" s="1179"/>
      <c r="AM294" s="1176"/>
      <c r="AN294" s="1176"/>
      <c r="AO294" s="1176"/>
      <c r="AP294" s="1176"/>
      <c r="AQ294" s="1176"/>
      <c r="AR294" s="1292"/>
      <c r="AS294" s="1176"/>
      <c r="AT294" s="1176"/>
      <c r="AU294" s="1176"/>
      <c r="AV294" s="1176"/>
      <c r="AW294" s="1176"/>
      <c r="AX294" s="1179"/>
      <c r="AY294" s="1179"/>
      <c r="AZ294" s="1179"/>
      <c r="BA294" s="1179"/>
      <c r="BB294" s="1179"/>
      <c r="BC294" s="1178"/>
      <c r="BD294" s="1179"/>
      <c r="BE294" s="1176"/>
      <c r="BF294" s="1176"/>
      <c r="BG294" s="1176"/>
      <c r="BH294" s="1176"/>
      <c r="BI294" s="1176"/>
      <c r="BJ294" s="1179"/>
      <c r="BK294" s="1295"/>
      <c r="BL294" s="1295"/>
      <c r="BM294" s="1295"/>
      <c r="BN294" s="1174"/>
      <c r="BO294" s="1289"/>
      <c r="BP294" s="1295"/>
      <c r="BQ294" s="1286"/>
      <c r="BR294" s="1177"/>
      <c r="BS294" s="1300"/>
      <c r="BT294" s="1300"/>
      <c r="BU294" s="1300"/>
      <c r="BV294" s="1180"/>
      <c r="BW294" s="1180"/>
      <c r="BX294" s="1180"/>
      <c r="BY294" s="1180"/>
      <c r="BZ294" s="1180"/>
      <c r="CA294" s="1180"/>
      <c r="CB294" s="1180"/>
      <c r="CC294" s="1180"/>
    </row>
    <row r="295" spans="1:87" ht="17.25" customHeight="1" x14ac:dyDescent="0.15">
      <c r="A295" s="1170" t="s">
        <v>570</v>
      </c>
      <c r="B295" s="1225" t="s">
        <v>58</v>
      </c>
      <c r="C295" s="1226" t="s">
        <v>239</v>
      </c>
      <c r="D295" s="1212">
        <f>SUM(E295:P295)</f>
        <v>167.56300000000002</v>
      </c>
      <c r="E295" s="1213">
        <v>8.0000000000000002E-3</v>
      </c>
      <c r="F295" s="1214">
        <v>0</v>
      </c>
      <c r="G295" s="1214">
        <v>7.3999999999999996E-2</v>
      </c>
      <c r="H295" s="1214">
        <v>1.8580000000000001</v>
      </c>
      <c r="I295" s="1214">
        <v>20.155999999999999</v>
      </c>
      <c r="J295" s="1215">
        <v>79.887</v>
      </c>
      <c r="K295" s="1216">
        <v>31.786999999999999</v>
      </c>
      <c r="L295" s="1214">
        <v>1.724</v>
      </c>
      <c r="M295" s="1214">
        <v>3.3420000000000001</v>
      </c>
      <c r="N295" s="1214">
        <v>18.638000000000002</v>
      </c>
      <c r="O295" s="1214">
        <v>9.1809999999999992</v>
      </c>
      <c r="P295" s="1217">
        <v>0.90800000000000003</v>
      </c>
      <c r="S295" s="55"/>
      <c r="U295" s="767"/>
      <c r="V295" s="767"/>
      <c r="W295" s="767"/>
      <c r="X295" s="748"/>
      <c r="Z295" s="1574"/>
      <c r="AA295" s="1574"/>
      <c r="AB295" s="1574"/>
      <c r="AG295" s="1176"/>
      <c r="AH295" s="1285"/>
      <c r="AI295" s="1176"/>
      <c r="AJ295" s="1176"/>
      <c r="AK295" s="1176"/>
      <c r="AL295" s="1292"/>
      <c r="AM295" s="1179"/>
      <c r="AN295" s="1179"/>
      <c r="AO295" s="1179"/>
      <c r="AP295" s="1292"/>
      <c r="AQ295" s="1179"/>
      <c r="AR295" s="1179"/>
      <c r="AS295" s="1176"/>
      <c r="AT295" s="1176"/>
      <c r="AU295" s="1176"/>
      <c r="AV295" s="1176"/>
      <c r="AW295" s="1176"/>
      <c r="AX295" s="1179"/>
      <c r="AY295" s="1176"/>
      <c r="AZ295" s="1176"/>
      <c r="BA295" s="1176"/>
      <c r="BB295" s="1176"/>
      <c r="BC295" s="1176"/>
      <c r="BD295" s="1292"/>
      <c r="BE295" s="1292"/>
      <c r="BF295" s="1292"/>
      <c r="BG295" s="293"/>
      <c r="BH295" s="1178"/>
      <c r="BI295" s="1292"/>
      <c r="BJ295" s="1179"/>
      <c r="BK295" s="1292"/>
      <c r="BL295" s="1292"/>
      <c r="BM295" s="1292"/>
      <c r="BN295" s="1179"/>
      <c r="BO295" s="1286"/>
      <c r="BP295" s="1292"/>
      <c r="BQ295" s="1286"/>
      <c r="BR295" s="1177"/>
      <c r="BS295" s="1300"/>
      <c r="BT295" s="1300"/>
      <c r="BU295" s="1300"/>
      <c r="BV295" s="1306"/>
      <c r="BW295" s="1180"/>
      <c r="BX295" s="1180"/>
      <c r="BY295" s="1180"/>
      <c r="BZ295" s="1180"/>
      <c r="CA295" s="1180"/>
      <c r="CB295" s="1180"/>
      <c r="CC295" s="1180"/>
    </row>
    <row r="296" spans="1:87" ht="17.25" customHeight="1" x14ac:dyDescent="0.15">
      <c r="A296" s="1170" t="s">
        <v>571</v>
      </c>
      <c r="B296" s="1210" t="s">
        <v>58</v>
      </c>
      <c r="C296" s="1211" t="s">
        <v>15</v>
      </c>
      <c r="D296" s="1212">
        <f>SUM(E296:P296)</f>
        <v>116213.34799999998</v>
      </c>
      <c r="E296" s="1213">
        <v>6.1779999999999999</v>
      </c>
      <c r="F296" s="1214">
        <v>0</v>
      </c>
      <c r="G296" s="1214">
        <v>132.51599999999999</v>
      </c>
      <c r="H296" s="1214">
        <v>3280.5210000000002</v>
      </c>
      <c r="I296" s="1214">
        <v>18029.351999999999</v>
      </c>
      <c r="J296" s="1215">
        <v>45225.517999999996</v>
      </c>
      <c r="K296" s="1216">
        <v>14495.239</v>
      </c>
      <c r="L296" s="1214">
        <v>801.25199999999995</v>
      </c>
      <c r="M296" s="1214">
        <v>2502.7379999999998</v>
      </c>
      <c r="N296" s="1214">
        <v>21236.293000000001</v>
      </c>
      <c r="O296" s="1214">
        <v>8982.2720000000008</v>
      </c>
      <c r="P296" s="1217">
        <v>1521.4690000000001</v>
      </c>
      <c r="R296" s="59"/>
      <c r="S296" s="55"/>
      <c r="U296" s="767"/>
      <c r="V296" s="767"/>
      <c r="W296" s="767"/>
      <c r="X296" s="748"/>
      <c r="AC296" s="1574"/>
      <c r="AG296" s="1176"/>
      <c r="AH296" s="1177"/>
      <c r="AI296" s="1176"/>
      <c r="AJ296" s="1176"/>
      <c r="AK296" s="1176"/>
      <c r="AL296" s="1179"/>
      <c r="AM296" s="1179"/>
      <c r="AN296" s="1179"/>
      <c r="AO296" s="1179"/>
      <c r="AP296" s="1292"/>
      <c r="AQ296" s="1292"/>
      <c r="AR296" s="1179"/>
      <c r="AS296" s="1176"/>
      <c r="AT296" s="1176"/>
      <c r="AU296" s="1176"/>
      <c r="AV296" s="1176"/>
      <c r="AW296" s="1176"/>
      <c r="AX296" s="1292"/>
      <c r="AY296" s="1176"/>
      <c r="AZ296" s="1176"/>
      <c r="BA296" s="1176"/>
      <c r="BB296" s="1176"/>
      <c r="BC296" s="1176"/>
      <c r="BD296" s="1179"/>
      <c r="BE296" s="1292"/>
      <c r="BF296" s="1292"/>
      <c r="BG296" s="293"/>
      <c r="BH296" s="1179"/>
      <c r="BI296" s="1176"/>
      <c r="BJ296" s="1179"/>
      <c r="BK296" s="1286"/>
      <c r="BL296" s="1177"/>
      <c r="BM296" s="1286"/>
      <c r="BN296" s="1179"/>
      <c r="BO296" s="1286"/>
      <c r="BP296" s="1179"/>
      <c r="BQ296" s="1286"/>
      <c r="BR296" s="1177"/>
      <c r="BS296" s="1300"/>
      <c r="BT296" s="1300"/>
      <c r="BU296" s="1300"/>
      <c r="BV296" s="1306"/>
      <c r="BW296" s="1180"/>
      <c r="BX296" s="1180"/>
      <c r="BY296" s="1180"/>
      <c r="BZ296" s="1180"/>
      <c r="CA296" s="1180"/>
      <c r="CB296" s="1180"/>
      <c r="CC296" s="1180"/>
    </row>
    <row r="297" spans="1:87" ht="17.25" customHeight="1" x14ac:dyDescent="0.15">
      <c r="A297" s="1170" t="s">
        <v>572</v>
      </c>
      <c r="B297" s="1218" t="s">
        <v>58</v>
      </c>
      <c r="C297" s="1219" t="s">
        <v>240</v>
      </c>
      <c r="D297" s="1220">
        <f>D296/D295</f>
        <v>693.55017515800012</v>
      </c>
      <c r="E297" s="1221">
        <v>772</v>
      </c>
      <c r="F297" s="1222">
        <v>0</v>
      </c>
      <c r="G297" s="1222">
        <v>1791</v>
      </c>
      <c r="H297" s="1222">
        <v>1766</v>
      </c>
      <c r="I297" s="1222">
        <v>894</v>
      </c>
      <c r="J297" s="1223">
        <v>566</v>
      </c>
      <c r="K297" s="1222">
        <v>456</v>
      </c>
      <c r="L297" s="1222">
        <v>465</v>
      </c>
      <c r="M297" s="1222">
        <v>749</v>
      </c>
      <c r="N297" s="1222">
        <v>1139</v>
      </c>
      <c r="O297" s="1222">
        <v>978</v>
      </c>
      <c r="P297" s="1224">
        <v>1676</v>
      </c>
      <c r="S297" s="55"/>
      <c r="T297" s="825"/>
      <c r="U297" s="767"/>
      <c r="V297" s="767"/>
      <c r="W297" s="767"/>
      <c r="X297" s="748"/>
      <c r="AD297" s="1574"/>
      <c r="AE297" s="787"/>
      <c r="AF297" s="1292"/>
      <c r="AG297" s="1292"/>
      <c r="AH297" s="1176"/>
      <c r="AI297" s="1176"/>
      <c r="AJ297" s="1176"/>
      <c r="AK297" s="1176"/>
      <c r="AL297" s="1179"/>
      <c r="AM297" s="1292"/>
      <c r="AN297" s="1292"/>
      <c r="AO297" s="1292"/>
      <c r="AP297" s="1179"/>
      <c r="AQ297" s="1179"/>
      <c r="AR297" s="1179"/>
      <c r="AS297" s="1243"/>
      <c r="AT297" s="1243"/>
      <c r="AU297" s="1243"/>
      <c r="AV297" s="1243"/>
      <c r="AW297" s="1243"/>
      <c r="AX297" s="1292"/>
      <c r="AY297" s="1286"/>
      <c r="AZ297" s="1177"/>
      <c r="BA297" s="1286"/>
      <c r="BB297" s="1292"/>
      <c r="BC297" s="1286"/>
      <c r="BD297" s="1179"/>
      <c r="BE297" s="1286"/>
      <c r="BF297" s="1177"/>
      <c r="BG297" s="1300"/>
      <c r="BH297" s="1300"/>
      <c r="BI297" s="1300"/>
      <c r="BJ297" s="1306"/>
      <c r="BK297" s="1180"/>
      <c r="BL297" s="1180"/>
      <c r="BM297" s="1180"/>
      <c r="BN297" s="1180"/>
      <c r="BO297" s="1180"/>
      <c r="BP297" s="1180"/>
      <c r="BQ297" s="1180"/>
    </row>
    <row r="298" spans="1:87" ht="17.25" customHeight="1" x14ac:dyDescent="0.15">
      <c r="A298" s="1170" t="s">
        <v>573</v>
      </c>
      <c r="B298" s="1225" t="s">
        <v>59</v>
      </c>
      <c r="C298" s="1226" t="s">
        <v>239</v>
      </c>
      <c r="D298" s="1212">
        <f>SUM(E298:P298)</f>
        <v>134.607</v>
      </c>
      <c r="E298" s="1213">
        <v>0</v>
      </c>
      <c r="F298" s="1214">
        <v>0</v>
      </c>
      <c r="G298" s="1214">
        <v>0</v>
      </c>
      <c r="H298" s="1214">
        <v>0.26800000000000002</v>
      </c>
      <c r="I298" s="1214">
        <v>119.02800000000001</v>
      </c>
      <c r="J298" s="1215">
        <v>15.311</v>
      </c>
      <c r="K298" s="1216">
        <v>0</v>
      </c>
      <c r="L298" s="1214">
        <v>0</v>
      </c>
      <c r="M298" s="1214">
        <v>0</v>
      </c>
      <c r="N298" s="1214">
        <v>0</v>
      </c>
      <c r="O298" s="1214">
        <v>0</v>
      </c>
      <c r="P298" s="1217">
        <v>0</v>
      </c>
      <c r="S298" s="55"/>
      <c r="U298" s="767"/>
      <c r="V298" s="767"/>
      <c r="W298" s="767"/>
      <c r="X298" s="748"/>
      <c r="Z298" s="1574"/>
      <c r="AA298" s="1574"/>
      <c r="AB298" s="1574"/>
      <c r="AG298" s="1179"/>
      <c r="AH298" s="1176"/>
      <c r="AI298" s="1176"/>
      <c r="AJ298" s="1176"/>
      <c r="AK298" s="1176"/>
      <c r="AL298" s="1292"/>
      <c r="AM298" s="1176"/>
      <c r="AN298" s="1176"/>
      <c r="AO298" s="1176"/>
      <c r="AP298" s="1176"/>
      <c r="AQ298" s="1176"/>
      <c r="AR298" s="1179"/>
      <c r="AS298" s="1176"/>
      <c r="AT298" s="1176"/>
      <c r="AU298" s="1176"/>
      <c r="AV298" s="1176"/>
      <c r="AW298" s="1176"/>
      <c r="AX298" s="1179"/>
      <c r="AY298" s="1286"/>
      <c r="AZ298" s="1177"/>
      <c r="BA298" s="1300"/>
      <c r="BB298" s="1300"/>
      <c r="BC298" s="1300"/>
      <c r="BD298" s="1180"/>
      <c r="BE298" s="1180"/>
      <c r="BF298" s="1180"/>
      <c r="BG298" s="1180"/>
      <c r="BH298" s="1180"/>
      <c r="BI298" s="1180"/>
      <c r="BJ298" s="1180"/>
      <c r="BK298" s="1180"/>
    </row>
    <row r="299" spans="1:87" ht="17.25" customHeight="1" x14ac:dyDescent="0.15">
      <c r="A299" s="1170" t="s">
        <v>574</v>
      </c>
      <c r="B299" s="1210" t="s">
        <v>59</v>
      </c>
      <c r="C299" s="1211" t="s">
        <v>15</v>
      </c>
      <c r="D299" s="1212">
        <f>SUM(E299:P299)</f>
        <v>70073.751000000004</v>
      </c>
      <c r="E299" s="1213">
        <v>0</v>
      </c>
      <c r="F299" s="1214">
        <v>0</v>
      </c>
      <c r="G299" s="1214">
        <v>0</v>
      </c>
      <c r="H299" s="1214">
        <v>200.87899999999999</v>
      </c>
      <c r="I299" s="1214">
        <v>64759.989000000001</v>
      </c>
      <c r="J299" s="1215">
        <v>5112.8829999999998</v>
      </c>
      <c r="K299" s="1216">
        <v>0</v>
      </c>
      <c r="L299" s="1214">
        <v>0</v>
      </c>
      <c r="M299" s="1214">
        <v>0</v>
      </c>
      <c r="N299" s="1214">
        <v>0</v>
      </c>
      <c r="O299" s="1214">
        <v>0</v>
      </c>
      <c r="P299" s="1217">
        <v>0</v>
      </c>
      <c r="R299" s="61"/>
      <c r="S299" s="55"/>
      <c r="U299" s="767"/>
      <c r="V299" s="767"/>
      <c r="W299" s="767"/>
      <c r="X299" s="748"/>
      <c r="AC299" s="1574"/>
      <c r="AG299" s="1176"/>
      <c r="AH299" s="1292"/>
      <c r="AI299" s="1178"/>
      <c r="AJ299" s="1178"/>
      <c r="AK299" s="1285"/>
      <c r="AL299" s="1292"/>
      <c r="AM299" s="1176"/>
      <c r="AN299" s="1176"/>
      <c r="AO299" s="1176"/>
      <c r="AP299" s="1176"/>
      <c r="AQ299" s="1176"/>
      <c r="AR299" s="1179"/>
      <c r="AS299" s="1176"/>
      <c r="AT299" s="1176"/>
      <c r="AU299" s="1176"/>
      <c r="AV299" s="1176"/>
      <c r="AW299" s="1176"/>
      <c r="AX299" s="1180"/>
      <c r="AY299" s="1179"/>
      <c r="AZ299" s="1179"/>
      <c r="BA299" s="1179"/>
      <c r="BB299" s="1292"/>
      <c r="BC299" s="1179"/>
      <c r="BD299" s="1179"/>
      <c r="BE299" s="1286"/>
      <c r="BF299" s="1177"/>
      <c r="BG299" s="1300"/>
      <c r="BH299" s="1300"/>
      <c r="BI299" s="1300"/>
      <c r="BJ299" s="1306"/>
      <c r="BK299" s="1180"/>
      <c r="BL299" s="1180"/>
      <c r="BM299" s="1180"/>
      <c r="BN299" s="1180"/>
      <c r="BO299" s="1180"/>
      <c r="BP299" s="1180"/>
      <c r="BQ299" s="1180"/>
    </row>
    <row r="300" spans="1:87" ht="17.25" customHeight="1" x14ac:dyDescent="0.15">
      <c r="A300" s="1170" t="s">
        <v>575</v>
      </c>
      <c r="B300" s="1218" t="s">
        <v>59</v>
      </c>
      <c r="C300" s="1219" t="s">
        <v>240</v>
      </c>
      <c r="D300" s="1220">
        <f>D299/D298</f>
        <v>520.58028928658985</v>
      </c>
      <c r="E300" s="1221">
        <v>0</v>
      </c>
      <c r="F300" s="1222">
        <v>0</v>
      </c>
      <c r="G300" s="1222">
        <v>0</v>
      </c>
      <c r="H300" s="1222">
        <v>750</v>
      </c>
      <c r="I300" s="1222">
        <v>544</v>
      </c>
      <c r="J300" s="1223">
        <v>334</v>
      </c>
      <c r="K300" s="1222">
        <v>0</v>
      </c>
      <c r="L300" s="1222">
        <v>0</v>
      </c>
      <c r="M300" s="1222">
        <v>0</v>
      </c>
      <c r="N300" s="1222">
        <v>0</v>
      </c>
      <c r="O300" s="1222">
        <v>0</v>
      </c>
      <c r="P300" s="1224">
        <v>0</v>
      </c>
      <c r="R300" s="59"/>
      <c r="S300" s="55"/>
      <c r="T300" s="825"/>
      <c r="U300" s="767"/>
      <c r="V300" s="767"/>
      <c r="W300" s="767"/>
      <c r="X300" s="748"/>
      <c r="AD300" s="1574"/>
      <c r="AE300" s="787"/>
      <c r="AG300" s="1179"/>
      <c r="AH300" s="1244"/>
      <c r="AI300" s="1176"/>
      <c r="AJ300" s="1176"/>
      <c r="AK300" s="1176"/>
      <c r="AL300" s="1179"/>
      <c r="AM300" s="1176"/>
      <c r="AN300" s="1176"/>
      <c r="AO300" s="1176"/>
      <c r="AP300" s="1176"/>
      <c r="AQ300" s="1176"/>
      <c r="AR300" s="1179"/>
      <c r="AS300" s="1176"/>
      <c r="AT300" s="1176"/>
      <c r="AU300" s="1176"/>
      <c r="AV300" s="1176"/>
      <c r="AW300" s="1176"/>
      <c r="AX300" s="1292"/>
      <c r="AY300" s="1292"/>
      <c r="AZ300" s="1292"/>
      <c r="BA300" s="1292"/>
      <c r="BB300" s="1286"/>
      <c r="BC300" s="1179"/>
      <c r="BD300" s="1179"/>
      <c r="BE300" s="1286"/>
      <c r="BF300" s="1177"/>
      <c r="BG300" s="1300"/>
      <c r="BH300" s="1300"/>
      <c r="BI300" s="1300"/>
      <c r="BJ300" s="1306"/>
      <c r="BK300" s="1180"/>
      <c r="BL300" s="1180"/>
      <c r="BM300" s="1180"/>
      <c r="BN300" s="1180"/>
      <c r="BO300" s="1180"/>
      <c r="BP300" s="1180"/>
      <c r="BQ300" s="1180"/>
    </row>
    <row r="301" spans="1:87" ht="17.25" customHeight="1" x14ac:dyDescent="0.15">
      <c r="A301" s="1170" t="s">
        <v>576</v>
      </c>
      <c r="B301" s="1225" t="s">
        <v>60</v>
      </c>
      <c r="C301" s="1226" t="s">
        <v>239</v>
      </c>
      <c r="D301" s="1212">
        <f>SUM(E301:P301)</f>
        <v>349.82499999999999</v>
      </c>
      <c r="E301" s="1213">
        <v>29.603999999999999</v>
      </c>
      <c r="F301" s="1214">
        <v>41.500999999999998</v>
      </c>
      <c r="G301" s="1214">
        <v>36.966999999999999</v>
      </c>
      <c r="H301" s="1214">
        <v>19.803000000000001</v>
      </c>
      <c r="I301" s="1214">
        <v>10.504</v>
      </c>
      <c r="J301" s="1215">
        <v>19.388000000000002</v>
      </c>
      <c r="K301" s="1216">
        <v>23.542999999999999</v>
      </c>
      <c r="L301" s="1214">
        <v>40.195999999999998</v>
      </c>
      <c r="M301" s="1214">
        <v>33.945</v>
      </c>
      <c r="N301" s="1214">
        <v>17.204000000000001</v>
      </c>
      <c r="O301" s="1214">
        <v>33.137</v>
      </c>
      <c r="P301" s="1217">
        <v>44.033000000000001</v>
      </c>
      <c r="R301" s="59"/>
      <c r="S301" s="55"/>
      <c r="U301" s="767"/>
      <c r="V301" s="767"/>
      <c r="W301" s="767"/>
      <c r="X301" s="748"/>
      <c r="Z301" s="1574"/>
      <c r="AA301" s="1574"/>
      <c r="AB301" s="1574"/>
      <c r="AF301" s="1285"/>
      <c r="AG301" s="1179"/>
      <c r="AH301" s="1177"/>
      <c r="AI301" s="1179"/>
      <c r="AJ301" s="1179"/>
      <c r="AK301" s="1179"/>
      <c r="AL301" s="1292"/>
      <c r="AM301" s="1176"/>
      <c r="AN301" s="1176"/>
      <c r="AO301" s="1176"/>
      <c r="AP301" s="1176"/>
      <c r="AQ301" s="1176"/>
      <c r="AR301" s="1179"/>
      <c r="AS301" s="1179"/>
      <c r="AT301" s="1179"/>
      <c r="AU301" s="1179"/>
      <c r="AV301" s="1292"/>
      <c r="AW301" s="1292"/>
      <c r="AX301" s="1292"/>
      <c r="AY301" s="1176"/>
      <c r="AZ301" s="1176"/>
      <c r="BA301" s="1176"/>
      <c r="BB301" s="1176"/>
      <c r="BC301" s="1176"/>
      <c r="BD301" s="1179"/>
      <c r="BE301" s="1179"/>
      <c r="BF301" s="1179"/>
      <c r="BG301" s="1179"/>
      <c r="BH301" s="1292"/>
      <c r="BI301" s="1292"/>
      <c r="BJ301" s="1292"/>
      <c r="BK301" s="1286"/>
      <c r="BL301" s="1177"/>
      <c r="BM301" s="1300"/>
      <c r="BN301" s="1300"/>
      <c r="BO301" s="1300"/>
      <c r="BP301" s="1306"/>
      <c r="BQ301" s="1180"/>
      <c r="BR301" s="1180"/>
      <c r="BS301" s="1180"/>
      <c r="BT301" s="1180"/>
      <c r="BU301" s="1180"/>
      <c r="BV301" s="1180"/>
      <c r="BW301" s="1180"/>
    </row>
    <row r="302" spans="1:87" ht="17.25" customHeight="1" x14ac:dyDescent="0.15">
      <c r="A302" s="1170" t="s">
        <v>577</v>
      </c>
      <c r="B302" s="1210" t="s">
        <v>60</v>
      </c>
      <c r="C302" s="1211" t="s">
        <v>15</v>
      </c>
      <c r="D302" s="1212">
        <f>SUM(E302:P302)</f>
        <v>100000.21400000001</v>
      </c>
      <c r="E302" s="1213">
        <v>8625.9030000000002</v>
      </c>
      <c r="F302" s="1214">
        <v>12351.022000000001</v>
      </c>
      <c r="G302" s="1214">
        <v>10919.743</v>
      </c>
      <c r="H302" s="1214">
        <v>5382.4269999999997</v>
      </c>
      <c r="I302" s="1214">
        <v>2778.4409999999998</v>
      </c>
      <c r="J302" s="1215">
        <v>6028.308</v>
      </c>
      <c r="K302" s="1216">
        <v>6415.3919999999998</v>
      </c>
      <c r="L302" s="1214">
        <v>11032.527</v>
      </c>
      <c r="M302" s="1214">
        <v>9028.1550000000007</v>
      </c>
      <c r="N302" s="1214">
        <v>3968.4659999999999</v>
      </c>
      <c r="O302" s="1214">
        <v>9503.3719999999994</v>
      </c>
      <c r="P302" s="1217">
        <v>13966.458000000001</v>
      </c>
      <c r="R302" s="59"/>
      <c r="S302" s="55"/>
      <c r="U302" s="767"/>
      <c r="V302" s="767"/>
      <c r="W302" s="767"/>
      <c r="X302" s="748"/>
      <c r="AC302" s="1574"/>
      <c r="AF302" s="1285"/>
      <c r="AG302" s="1179"/>
      <c r="AH302" s="1176"/>
      <c r="AI302" s="1179"/>
      <c r="AJ302" s="1179"/>
      <c r="AK302" s="1179"/>
      <c r="AL302" s="1179"/>
      <c r="AM302" s="1176"/>
      <c r="AN302" s="1176"/>
      <c r="AO302" s="1176"/>
      <c r="AP302" s="1176"/>
      <c r="AQ302" s="1176"/>
      <c r="AR302" s="1179"/>
      <c r="AS302" s="1176"/>
      <c r="AT302" s="1177"/>
      <c r="AU302" s="1178"/>
      <c r="AV302" s="1179"/>
      <c r="AW302" s="1178"/>
      <c r="AX302" s="1292"/>
      <c r="AY302" s="1292"/>
      <c r="AZ302" s="1292"/>
      <c r="BA302" s="1292"/>
      <c r="BB302" s="1179"/>
      <c r="BC302" s="1179"/>
      <c r="BD302" s="1179"/>
      <c r="BE302" s="1285"/>
      <c r="BF302" s="1285"/>
      <c r="BG302" s="1178"/>
      <c r="BH302" s="1292"/>
      <c r="BI302" s="1179"/>
      <c r="BJ302" s="1179"/>
      <c r="BK302" s="1292"/>
      <c r="BL302" s="1292"/>
      <c r="BM302" s="1292"/>
      <c r="BN302" s="1179"/>
      <c r="BO302" s="1292"/>
      <c r="BP302" s="1179"/>
      <c r="BQ302" s="1286"/>
      <c r="BR302" s="1177"/>
      <c r="BS302" s="1300"/>
      <c r="BT302" s="1300"/>
      <c r="BU302" s="1300"/>
      <c r="BV302" s="1180"/>
      <c r="BW302" s="1180"/>
      <c r="BX302" s="1180"/>
      <c r="BY302" s="1180"/>
      <c r="BZ302" s="1180"/>
      <c r="CA302" s="1180"/>
      <c r="CB302" s="1180"/>
      <c r="CC302" s="1180"/>
    </row>
    <row r="303" spans="1:87" ht="17.25" customHeight="1" x14ac:dyDescent="0.15">
      <c r="A303" s="1170" t="s">
        <v>578</v>
      </c>
      <c r="B303" s="1218" t="s">
        <v>60</v>
      </c>
      <c r="C303" s="1219" t="s">
        <v>240</v>
      </c>
      <c r="D303" s="1220">
        <f>D302/D301</f>
        <v>285.85782605588514</v>
      </c>
      <c r="E303" s="1221">
        <v>291</v>
      </c>
      <c r="F303" s="1222">
        <v>298</v>
      </c>
      <c r="G303" s="1222">
        <v>295</v>
      </c>
      <c r="H303" s="1222">
        <v>271</v>
      </c>
      <c r="I303" s="1222">
        <v>265</v>
      </c>
      <c r="J303" s="1223">
        <v>311</v>
      </c>
      <c r="K303" s="1222">
        <v>272</v>
      </c>
      <c r="L303" s="1222">
        <v>274</v>
      </c>
      <c r="M303" s="1222">
        <v>266</v>
      </c>
      <c r="N303" s="1222">
        <v>231</v>
      </c>
      <c r="O303" s="1222">
        <v>287</v>
      </c>
      <c r="P303" s="1224">
        <v>317</v>
      </c>
      <c r="R303" s="59"/>
      <c r="S303" s="55"/>
      <c r="T303" s="825"/>
      <c r="U303" s="767"/>
      <c r="V303" s="767"/>
      <c r="W303" s="767"/>
      <c r="X303" s="748"/>
      <c r="AD303" s="1574"/>
      <c r="AE303" s="787"/>
      <c r="AF303" s="1285"/>
      <c r="AG303" s="1179"/>
      <c r="AH303" s="1285"/>
      <c r="AI303" s="1179"/>
      <c r="AJ303" s="1178"/>
      <c r="AK303" s="1178"/>
      <c r="AL303" s="1179"/>
      <c r="AM303" s="1176"/>
      <c r="AN303" s="1177"/>
      <c r="AO303" s="1178"/>
      <c r="AP303" s="1178"/>
      <c r="AQ303" s="1178"/>
      <c r="AR303" s="1292"/>
      <c r="AS303" s="1176"/>
      <c r="AT303" s="1176"/>
      <c r="AU303" s="1176"/>
      <c r="AV303" s="1176"/>
      <c r="AW303" s="1176"/>
      <c r="AX303" s="1179"/>
      <c r="AY303" s="1179"/>
      <c r="AZ303" s="1179"/>
      <c r="BA303" s="1179"/>
      <c r="BB303" s="1292"/>
      <c r="BC303" s="1179"/>
      <c r="BD303" s="1179"/>
      <c r="BE303" s="1179"/>
      <c r="BF303" s="1179"/>
      <c r="BG303" s="1179"/>
      <c r="BH303" s="1292"/>
      <c r="BI303" s="1292"/>
      <c r="BJ303" s="1179"/>
      <c r="BK303" s="1285"/>
      <c r="BL303" s="1285"/>
      <c r="BM303" s="1178"/>
      <c r="BN303" s="1292"/>
      <c r="BO303" s="1179"/>
      <c r="BP303" s="1292"/>
      <c r="BQ303" s="1292"/>
      <c r="BR303" s="1292"/>
      <c r="BS303" s="1292"/>
      <c r="BT303" s="1179"/>
      <c r="BU303" s="1179"/>
      <c r="BV303" s="1179"/>
      <c r="BW303" s="1286"/>
      <c r="BX303" s="1177"/>
      <c r="BY303" s="1300"/>
      <c r="BZ303" s="1300"/>
      <c r="CA303" s="1300"/>
      <c r="CB303" s="1180"/>
      <c r="CC303" s="1180"/>
      <c r="CD303" s="1180"/>
      <c r="CE303" s="1180"/>
      <c r="CF303" s="1180"/>
      <c r="CG303" s="1180"/>
      <c r="CH303" s="1180"/>
      <c r="CI303" s="1180"/>
    </row>
    <row r="304" spans="1:87" ht="17.25" customHeight="1" x14ac:dyDescent="0.15">
      <c r="A304" s="1170" t="s">
        <v>579</v>
      </c>
      <c r="B304" s="1225" t="s">
        <v>61</v>
      </c>
      <c r="C304" s="1226" t="s">
        <v>239</v>
      </c>
      <c r="D304" s="1212">
        <f>SUM(E304:P304)</f>
        <v>202.46200000000002</v>
      </c>
      <c r="E304" s="1213">
        <v>7.8929999999999998</v>
      </c>
      <c r="F304" s="1214">
        <v>5.569</v>
      </c>
      <c r="G304" s="1214">
        <v>6.3289999999999997</v>
      </c>
      <c r="H304" s="1214">
        <v>8.7460000000000004</v>
      </c>
      <c r="I304" s="1214">
        <v>19.677</v>
      </c>
      <c r="J304" s="1215">
        <v>24.762</v>
      </c>
      <c r="K304" s="1216">
        <v>26.442</v>
      </c>
      <c r="L304" s="1214">
        <v>31.678999999999998</v>
      </c>
      <c r="M304" s="1214">
        <v>21.724</v>
      </c>
      <c r="N304" s="1214">
        <v>18.919</v>
      </c>
      <c r="O304" s="1214">
        <v>16.670000000000002</v>
      </c>
      <c r="P304" s="1217">
        <v>14.052</v>
      </c>
      <c r="R304" s="59"/>
      <c r="S304" s="55"/>
      <c r="U304" s="767"/>
      <c r="V304" s="767"/>
      <c r="W304" s="767"/>
      <c r="X304" s="748"/>
      <c r="Z304" s="1574"/>
      <c r="AA304" s="1574"/>
      <c r="AB304" s="1574"/>
      <c r="AG304" s="1179"/>
      <c r="AH304" s="1176"/>
      <c r="AI304" s="1285"/>
      <c r="AJ304" s="1179"/>
      <c r="AK304" s="1248"/>
      <c r="AL304" s="1292"/>
      <c r="AM304" s="1176"/>
      <c r="AN304" s="1177"/>
      <c r="AO304" s="1178"/>
      <c r="AP304" s="1179"/>
      <c r="AQ304" s="1179"/>
      <c r="AR304" s="1179"/>
      <c r="AS304" s="1179"/>
      <c r="AT304" s="1179"/>
      <c r="AU304" s="1179"/>
      <c r="AV304" s="1179"/>
      <c r="AW304" s="1292"/>
      <c r="AX304" s="1179"/>
      <c r="AY304" s="1292"/>
      <c r="AZ304" s="1292"/>
      <c r="BA304" s="1292"/>
      <c r="BB304" s="1179"/>
      <c r="BC304" s="1179"/>
      <c r="BD304" s="1292"/>
      <c r="BE304" s="1285"/>
      <c r="BF304" s="1285"/>
      <c r="BG304" s="1178"/>
      <c r="BH304" s="1292"/>
      <c r="BI304" s="1179"/>
      <c r="BJ304" s="1179"/>
      <c r="BK304" s="1292"/>
      <c r="BL304" s="1292"/>
      <c r="BM304" s="1292"/>
      <c r="BN304" s="1292"/>
      <c r="BO304" s="1286"/>
      <c r="BP304" s="1292"/>
      <c r="BQ304" s="1286"/>
      <c r="BR304" s="1177"/>
      <c r="BS304" s="1300"/>
      <c r="BT304" s="1300"/>
      <c r="BU304" s="1300"/>
      <c r="BV304" s="1180"/>
      <c r="BW304" s="1180"/>
      <c r="BX304" s="1180"/>
      <c r="BY304" s="1180"/>
      <c r="BZ304" s="1180"/>
      <c r="CA304" s="1180"/>
      <c r="CB304" s="1180"/>
      <c r="CC304" s="1180"/>
    </row>
    <row r="305" spans="1:95" ht="17.25" customHeight="1" x14ac:dyDescent="0.15">
      <c r="A305" s="1170" t="s">
        <v>580</v>
      </c>
      <c r="B305" s="1210" t="s">
        <v>61</v>
      </c>
      <c r="C305" s="1211" t="s">
        <v>15</v>
      </c>
      <c r="D305" s="1212">
        <f>SUM(E305:P305)</f>
        <v>232926.65299999999</v>
      </c>
      <c r="E305" s="1213">
        <v>11402.629000000001</v>
      </c>
      <c r="F305" s="1214">
        <v>8410.5</v>
      </c>
      <c r="G305" s="1214">
        <v>9478.3829999999998</v>
      </c>
      <c r="H305" s="1214">
        <v>13043.558999999999</v>
      </c>
      <c r="I305" s="1214">
        <v>23002.885999999999</v>
      </c>
      <c r="J305" s="1215">
        <v>25452.398000000001</v>
      </c>
      <c r="K305" s="1216">
        <v>26060.499</v>
      </c>
      <c r="L305" s="1214">
        <v>32054.767</v>
      </c>
      <c r="M305" s="1214">
        <v>23205.41</v>
      </c>
      <c r="N305" s="1214">
        <v>23570.357</v>
      </c>
      <c r="O305" s="1214">
        <v>19836.527999999998</v>
      </c>
      <c r="P305" s="1217">
        <v>17408.737000000001</v>
      </c>
      <c r="S305" s="55"/>
      <c r="U305" s="767"/>
      <c r="V305" s="767"/>
      <c r="W305" s="767"/>
      <c r="X305" s="748"/>
      <c r="AC305" s="1574"/>
      <c r="AG305" s="1292"/>
      <c r="AH305" s="1176"/>
      <c r="AI305" s="1178"/>
      <c r="AJ305" s="1178"/>
      <c r="AK305" s="1292"/>
      <c r="AL305" s="1179"/>
      <c r="AM305" s="1179"/>
      <c r="AN305" s="1179"/>
      <c r="AO305" s="1179"/>
      <c r="AP305" s="1178"/>
      <c r="AQ305" s="1179"/>
      <c r="AR305" s="1179"/>
      <c r="AS305" s="1292"/>
      <c r="AT305" s="1292"/>
      <c r="AU305" s="1292"/>
      <c r="AV305" s="1179"/>
      <c r="AW305" s="1179"/>
      <c r="AX305" s="1292"/>
      <c r="AY305" s="1176"/>
      <c r="AZ305" s="1176"/>
      <c r="BA305" s="1176"/>
      <c r="BB305" s="1176"/>
      <c r="BC305" s="1176"/>
      <c r="BD305" s="1179"/>
      <c r="BE305" s="1285"/>
      <c r="BF305" s="1285"/>
      <c r="BG305" s="1178"/>
      <c r="BH305" s="1292"/>
      <c r="BI305" s="1179"/>
      <c r="BJ305" s="1179"/>
      <c r="BK305" s="1285"/>
      <c r="BL305" s="1285"/>
      <c r="BM305" s="1178"/>
      <c r="BN305" s="1292"/>
      <c r="BO305" s="1179"/>
      <c r="BP305" s="1179"/>
      <c r="BQ305" s="1180"/>
      <c r="BR305" s="1180"/>
      <c r="BS305" s="1180"/>
      <c r="BT305" s="1180"/>
      <c r="BU305" s="1180"/>
      <c r="BV305" s="1180"/>
      <c r="BW305" s="1180"/>
    </row>
    <row r="306" spans="1:95" ht="17.25" customHeight="1" x14ac:dyDescent="0.15">
      <c r="A306" s="1170" t="s">
        <v>581</v>
      </c>
      <c r="B306" s="1218" t="s">
        <v>61</v>
      </c>
      <c r="C306" s="1219" t="s">
        <v>240</v>
      </c>
      <c r="D306" s="1220">
        <f>D305/D304</f>
        <v>1150.4709673914115</v>
      </c>
      <c r="E306" s="1221">
        <v>1445</v>
      </c>
      <c r="F306" s="1222">
        <v>1510</v>
      </c>
      <c r="G306" s="1222">
        <v>1498</v>
      </c>
      <c r="H306" s="1222">
        <v>1491</v>
      </c>
      <c r="I306" s="1222">
        <v>1169</v>
      </c>
      <c r="J306" s="1223">
        <v>1028</v>
      </c>
      <c r="K306" s="1222">
        <v>986</v>
      </c>
      <c r="L306" s="1222">
        <v>1012</v>
      </c>
      <c r="M306" s="1222">
        <v>1068</v>
      </c>
      <c r="N306" s="1222">
        <v>1246</v>
      </c>
      <c r="O306" s="1222">
        <v>1190</v>
      </c>
      <c r="P306" s="1224">
        <v>1239</v>
      </c>
      <c r="R306" s="59"/>
      <c r="S306" s="55"/>
      <c r="T306" s="825"/>
      <c r="U306" s="767"/>
      <c r="V306" s="767"/>
      <c r="W306" s="767"/>
      <c r="X306" s="748"/>
      <c r="AD306" s="1574"/>
      <c r="AE306" s="787"/>
      <c r="AF306" s="1292"/>
      <c r="AG306" s="1292"/>
      <c r="AH306" s="1292"/>
      <c r="AI306" s="1176"/>
      <c r="AJ306" s="1176"/>
      <c r="AK306" s="1176"/>
      <c r="AL306" s="1292"/>
      <c r="AM306" s="1179"/>
      <c r="AN306" s="1179"/>
      <c r="AO306" s="1179"/>
      <c r="AP306" s="1179"/>
      <c r="AQ306" s="1248"/>
      <c r="AR306" s="1179"/>
      <c r="AS306" s="1292"/>
      <c r="AT306" s="1292"/>
      <c r="AU306" s="1292"/>
      <c r="AV306" s="1179"/>
      <c r="AW306" s="1179"/>
      <c r="AX306" s="1179"/>
      <c r="AY306" s="1285"/>
      <c r="AZ306" s="1285"/>
      <c r="BA306" s="1178"/>
      <c r="BB306" s="1292"/>
      <c r="BC306" s="1179"/>
      <c r="BD306" s="1297"/>
      <c r="BE306" s="1286"/>
      <c r="BF306" s="1177"/>
      <c r="BG306" s="1300"/>
      <c r="BH306" s="1300"/>
      <c r="BI306" s="1300"/>
      <c r="BJ306" s="1180"/>
      <c r="BK306" s="1180"/>
      <c r="BL306" s="1180"/>
      <c r="BM306" s="1180"/>
      <c r="BN306" s="1180"/>
      <c r="BO306" s="1180"/>
      <c r="BP306" s="1180"/>
      <c r="BQ306" s="1180"/>
    </row>
    <row r="307" spans="1:95" ht="17.25" customHeight="1" x14ac:dyDescent="0.15">
      <c r="A307" s="1170" t="s">
        <v>582</v>
      </c>
      <c r="B307" s="1312" t="s">
        <v>62</v>
      </c>
      <c r="C307" s="1226" t="s">
        <v>239</v>
      </c>
      <c r="D307" s="1212">
        <f>SUM(E307:P307)</f>
        <v>20.869999999999997</v>
      </c>
      <c r="E307" s="1213">
        <v>1.216</v>
      </c>
      <c r="F307" s="1214">
        <v>1.73</v>
      </c>
      <c r="G307" s="1214">
        <v>1.54</v>
      </c>
      <c r="H307" s="1214">
        <v>1.0960000000000001</v>
      </c>
      <c r="I307" s="1214">
        <v>1.3560000000000001</v>
      </c>
      <c r="J307" s="1215">
        <v>1.032</v>
      </c>
      <c r="K307" s="1216">
        <v>3.056</v>
      </c>
      <c r="L307" s="1214">
        <v>1.542</v>
      </c>
      <c r="M307" s="1214">
        <v>1.8939999999999999</v>
      </c>
      <c r="N307" s="1251">
        <v>3.331</v>
      </c>
      <c r="O307" s="1251">
        <v>1.8049999999999999</v>
      </c>
      <c r="P307" s="1217">
        <v>1.272</v>
      </c>
      <c r="R307" s="59"/>
      <c r="S307" s="55"/>
      <c r="U307" s="767"/>
      <c r="V307" s="767"/>
      <c r="W307" s="767"/>
      <c r="X307" s="748"/>
      <c r="Z307" s="1574"/>
      <c r="AA307" s="1574"/>
      <c r="AB307" s="1574"/>
      <c r="AG307" s="1292"/>
      <c r="AH307" s="1179"/>
      <c r="AI307" s="1176"/>
      <c r="AJ307" s="1176"/>
      <c r="AK307" s="1176"/>
      <c r="AL307" s="1179"/>
      <c r="AM307" s="1176"/>
      <c r="AN307" s="1176"/>
      <c r="AO307" s="1176"/>
      <c r="AP307" s="1176"/>
      <c r="AQ307" s="1176"/>
      <c r="AR307" s="1292"/>
      <c r="AS307" s="1285"/>
      <c r="AT307" s="1285"/>
      <c r="AU307" s="1178"/>
      <c r="AV307" s="1292"/>
      <c r="AW307" s="1179"/>
      <c r="AX307" s="1179"/>
      <c r="AY307" s="1286"/>
      <c r="AZ307" s="1177"/>
      <c r="BA307" s="1300"/>
      <c r="BB307" s="1300"/>
      <c r="BC307" s="1300"/>
      <c r="BD307" s="1180"/>
      <c r="BE307" s="1180"/>
      <c r="BF307" s="1180"/>
      <c r="BG307" s="1180"/>
      <c r="BH307" s="1180"/>
      <c r="BI307" s="1180"/>
      <c r="BJ307" s="1180"/>
      <c r="BK307" s="1180"/>
    </row>
    <row r="308" spans="1:95" ht="17.25" customHeight="1" x14ac:dyDescent="0.15">
      <c r="A308" s="1170" t="s">
        <v>583</v>
      </c>
      <c r="B308" s="1313" t="s">
        <v>91</v>
      </c>
      <c r="C308" s="1211" t="s">
        <v>15</v>
      </c>
      <c r="D308" s="1212">
        <f>SUM(E308:P308)</f>
        <v>7815.4179999999997</v>
      </c>
      <c r="E308" s="1213">
        <v>442.36799999999999</v>
      </c>
      <c r="F308" s="1214">
        <v>668.08799999999997</v>
      </c>
      <c r="G308" s="1214">
        <v>590.22</v>
      </c>
      <c r="H308" s="1214">
        <v>440.64</v>
      </c>
      <c r="I308" s="1214">
        <v>515.48400000000004</v>
      </c>
      <c r="J308" s="1215">
        <v>395.387</v>
      </c>
      <c r="K308" s="1216">
        <v>1032.172</v>
      </c>
      <c r="L308" s="1214">
        <v>558.36</v>
      </c>
      <c r="M308" s="1214">
        <v>701.21199999999999</v>
      </c>
      <c r="N308" s="1251">
        <v>1119.96</v>
      </c>
      <c r="O308" s="1251">
        <v>701.12699999999995</v>
      </c>
      <c r="P308" s="1217">
        <v>650.4</v>
      </c>
      <c r="R308" s="59"/>
      <c r="S308" s="55"/>
      <c r="U308" s="767"/>
      <c r="V308" s="767"/>
      <c r="W308" s="767"/>
      <c r="X308" s="748"/>
      <c r="AC308" s="1574"/>
      <c r="AG308" s="1179"/>
      <c r="AH308" s="1176"/>
      <c r="AI308" s="1292"/>
      <c r="AJ308" s="1178"/>
      <c r="AK308" s="1292"/>
      <c r="AL308" s="1179"/>
      <c r="AM308" s="1292"/>
      <c r="AN308" s="1292"/>
      <c r="AO308" s="1292"/>
      <c r="AP308" s="1178"/>
      <c r="AQ308" s="1178"/>
      <c r="AR308" s="1179"/>
      <c r="AS308" s="1285"/>
      <c r="AT308" s="1285"/>
      <c r="AU308" s="1285"/>
      <c r="AV308" s="1292"/>
      <c r="AW308" s="1178"/>
      <c r="AX308" s="1179"/>
      <c r="AY308" s="1292"/>
      <c r="AZ308" s="1292"/>
      <c r="BA308" s="1292"/>
      <c r="BB308" s="1179"/>
      <c r="BC308" s="1179"/>
      <c r="BD308" s="1179"/>
      <c r="BE308" s="1179"/>
      <c r="BF308" s="1179"/>
      <c r="BG308" s="1179"/>
      <c r="BH308" s="1292"/>
      <c r="BI308" s="1179"/>
      <c r="BJ308" s="1179"/>
      <c r="BK308" s="1285"/>
      <c r="BL308" s="1285"/>
      <c r="BM308" s="1178"/>
      <c r="BN308" s="1292"/>
      <c r="BO308" s="1179"/>
      <c r="BP308" s="1179"/>
      <c r="BQ308" s="1286"/>
      <c r="BR308" s="1177"/>
      <c r="BS308" s="1300"/>
      <c r="BT308" s="1300"/>
      <c r="BU308" s="1300"/>
      <c r="BV308" s="1179"/>
      <c r="BW308" s="1180"/>
      <c r="BX308" s="1314"/>
      <c r="BY308" s="1285"/>
      <c r="BZ308" s="1179"/>
      <c r="CA308" s="1179"/>
      <c r="CB308" s="1180"/>
      <c r="CC308" s="1180"/>
    </row>
    <row r="309" spans="1:95" ht="17.25" customHeight="1" x14ac:dyDescent="0.15">
      <c r="A309" s="1170" t="s">
        <v>584</v>
      </c>
      <c r="B309" s="1315" t="s">
        <v>91</v>
      </c>
      <c r="C309" s="1219" t="s">
        <v>240</v>
      </c>
      <c r="D309" s="1220">
        <f>D308/D307</f>
        <v>374.4809774796359</v>
      </c>
      <c r="E309" s="1221">
        <v>364</v>
      </c>
      <c r="F309" s="1222">
        <v>386</v>
      </c>
      <c r="G309" s="1222">
        <v>383</v>
      </c>
      <c r="H309" s="1222">
        <v>402</v>
      </c>
      <c r="I309" s="1222">
        <v>380</v>
      </c>
      <c r="J309" s="1223">
        <v>383</v>
      </c>
      <c r="K309" s="1222">
        <v>338</v>
      </c>
      <c r="L309" s="1222">
        <v>362</v>
      </c>
      <c r="M309" s="1222">
        <v>370</v>
      </c>
      <c r="N309" s="1222">
        <v>336</v>
      </c>
      <c r="O309" s="1222">
        <v>388</v>
      </c>
      <c r="P309" s="1224">
        <v>511</v>
      </c>
      <c r="R309" s="59"/>
      <c r="S309" s="55"/>
      <c r="T309" s="825"/>
      <c r="U309" s="767"/>
      <c r="V309" s="767"/>
      <c r="W309" s="767"/>
      <c r="X309" s="748"/>
      <c r="AD309" s="1574"/>
      <c r="AE309" s="787"/>
      <c r="AF309" s="1292"/>
      <c r="AG309" s="1179"/>
      <c r="AH309" s="1179"/>
      <c r="AI309" s="1244"/>
      <c r="AJ309" s="1244"/>
      <c r="AK309" s="1244"/>
      <c r="AL309" s="1292"/>
      <c r="AM309" s="1285"/>
      <c r="AN309" s="1285"/>
      <c r="AO309" s="1285"/>
      <c r="AP309" s="1285"/>
      <c r="AQ309" s="1292"/>
      <c r="AR309" s="1292"/>
      <c r="AS309" s="1179"/>
      <c r="AT309" s="1179"/>
      <c r="AU309" s="1179"/>
      <c r="AV309" s="1292"/>
      <c r="AW309" s="1179"/>
      <c r="AX309" s="1179"/>
      <c r="AY309" s="1179"/>
      <c r="AZ309" s="1179"/>
      <c r="BA309" s="1179"/>
      <c r="BB309" s="1179"/>
      <c r="BC309" s="1292"/>
      <c r="BD309" s="1179"/>
      <c r="BE309" s="1285"/>
      <c r="BF309" s="1285"/>
      <c r="BG309" s="1178"/>
      <c r="BH309" s="1292"/>
      <c r="BI309" s="1179"/>
      <c r="BJ309" s="1179"/>
      <c r="BK309" s="1286"/>
      <c r="BL309" s="1177"/>
      <c r="BM309" s="1300"/>
      <c r="BN309" s="1300"/>
      <c r="BO309" s="1300"/>
      <c r="BP309" s="1292"/>
      <c r="BQ309" s="1180"/>
      <c r="BR309" s="1314"/>
      <c r="BS309" s="1179"/>
      <c r="BT309" s="1285"/>
      <c r="BU309" s="1179"/>
      <c r="BV309" s="1180"/>
      <c r="BW309" s="1176"/>
    </row>
    <row r="310" spans="1:95" ht="17.25" customHeight="1" x14ac:dyDescent="0.15">
      <c r="A310" s="1170" t="s">
        <v>585</v>
      </c>
      <c r="B310" s="1225" t="s">
        <v>63</v>
      </c>
      <c r="C310" s="1211" t="s">
        <v>239</v>
      </c>
      <c r="D310" s="1212">
        <f>SUM(E310:P310)</f>
        <v>171.37299999999996</v>
      </c>
      <c r="E310" s="1213">
        <v>10.3</v>
      </c>
      <c r="F310" s="1214">
        <v>11.385999999999999</v>
      </c>
      <c r="G310" s="1214">
        <v>13.37</v>
      </c>
      <c r="H310" s="1214">
        <v>14.407</v>
      </c>
      <c r="I310" s="1316">
        <v>16.100000000000001</v>
      </c>
      <c r="J310" s="1215">
        <v>14.887</v>
      </c>
      <c r="K310" s="1216">
        <v>18.577999999999999</v>
      </c>
      <c r="L310" s="1214">
        <v>17.446000000000002</v>
      </c>
      <c r="M310" s="1214">
        <v>15.558999999999999</v>
      </c>
      <c r="N310" s="1214">
        <v>13.837</v>
      </c>
      <c r="O310" s="1214">
        <v>11.695</v>
      </c>
      <c r="P310" s="1217">
        <v>13.808</v>
      </c>
      <c r="R310" s="61"/>
      <c r="S310" s="55"/>
      <c r="U310" s="767"/>
      <c r="V310" s="767"/>
      <c r="W310" s="767"/>
      <c r="X310" s="748"/>
      <c r="Z310" s="1574"/>
      <c r="AA310" s="1574"/>
      <c r="AB310" s="1574"/>
      <c r="AG310" s="1179"/>
      <c r="AH310" s="1179"/>
      <c r="AI310" s="1178"/>
      <c r="AJ310" s="1178"/>
      <c r="AK310" s="1178"/>
      <c r="AL310" s="1179"/>
      <c r="AM310" s="1285"/>
      <c r="AN310" s="1285"/>
      <c r="AO310" s="1285"/>
      <c r="AP310" s="1285"/>
      <c r="AQ310" s="1292"/>
      <c r="AR310" s="1179"/>
      <c r="AS310" s="1292"/>
      <c r="AT310" s="1292"/>
      <c r="AU310" s="1292"/>
      <c r="AV310" s="1179"/>
      <c r="AW310" s="1179"/>
      <c r="AX310" s="1292"/>
      <c r="AY310" s="1179"/>
      <c r="AZ310" s="1179"/>
      <c r="BA310" s="1179"/>
      <c r="BB310" s="1248"/>
      <c r="BC310" s="1292"/>
      <c r="BD310" s="1179"/>
      <c r="BE310" s="1286"/>
      <c r="BF310" s="1177"/>
      <c r="BG310" s="1300"/>
      <c r="BH310" s="1300"/>
      <c r="BI310" s="1300"/>
      <c r="BJ310" s="1180"/>
      <c r="BK310" s="1180"/>
      <c r="BL310" s="1180"/>
      <c r="BM310" s="1180"/>
      <c r="BN310" s="1180"/>
      <c r="BO310" s="1180"/>
      <c r="BP310" s="1180"/>
      <c r="BQ310" s="1180"/>
    </row>
    <row r="311" spans="1:95" ht="17.25" customHeight="1" x14ac:dyDescent="0.15">
      <c r="A311" s="1170" t="s">
        <v>586</v>
      </c>
      <c r="B311" s="1210" t="s">
        <v>63</v>
      </c>
      <c r="C311" s="1211" t="s">
        <v>15</v>
      </c>
      <c r="D311" s="1212">
        <f>SUM(E311:P311)</f>
        <v>518628.07500000007</v>
      </c>
      <c r="E311" s="1213">
        <v>23396.976999999999</v>
      </c>
      <c r="F311" s="1214">
        <v>26117.236000000001</v>
      </c>
      <c r="G311" s="1214">
        <v>31254.037</v>
      </c>
      <c r="H311" s="1214">
        <v>35161.97</v>
      </c>
      <c r="I311" s="1316">
        <v>39142.898999999998</v>
      </c>
      <c r="J311" s="1215">
        <v>33403.773999999998</v>
      </c>
      <c r="K311" s="1216">
        <v>63751.065999999999</v>
      </c>
      <c r="L311" s="1214">
        <v>77680.87</v>
      </c>
      <c r="M311" s="1214">
        <v>49900.281999999999</v>
      </c>
      <c r="N311" s="1214">
        <v>37688.563999999998</v>
      </c>
      <c r="O311" s="1214">
        <v>39970.767</v>
      </c>
      <c r="P311" s="1217">
        <v>61159.633000000002</v>
      </c>
      <c r="R311" s="252"/>
      <c r="S311" s="55"/>
      <c r="U311" s="767"/>
      <c r="V311" s="767"/>
      <c r="W311" s="767"/>
      <c r="X311" s="748"/>
      <c r="AC311" s="1574"/>
      <c r="AG311" s="1179"/>
      <c r="AH311" s="1179"/>
      <c r="AI311" s="1176"/>
      <c r="AJ311" s="1176"/>
      <c r="AK311" s="1176"/>
      <c r="AL311" s="1179"/>
      <c r="AM311" s="1285"/>
      <c r="AN311" s="1285"/>
      <c r="AO311" s="1285"/>
      <c r="AP311" s="1179"/>
      <c r="AQ311" s="1292"/>
      <c r="AR311" s="1179"/>
      <c r="AS311" s="1285"/>
      <c r="AT311" s="1285"/>
      <c r="AU311" s="1285"/>
      <c r="AV311" s="1285"/>
      <c r="AW311" s="1292"/>
      <c r="AX311" s="1179"/>
      <c r="AY311" s="1285"/>
      <c r="AZ311" s="1285"/>
      <c r="BA311" s="1178"/>
      <c r="BB311" s="1292"/>
      <c r="BC311" s="1179"/>
      <c r="BD311" s="1179"/>
      <c r="BE311" s="1285"/>
      <c r="BF311" s="1285"/>
      <c r="BG311" s="1178"/>
      <c r="BH311" s="1292"/>
      <c r="BI311" s="1179"/>
      <c r="BJ311" s="1179"/>
      <c r="BK311" s="1290"/>
      <c r="BL311" s="1290"/>
      <c r="BM311" s="1289"/>
      <c r="BN311" s="1295"/>
      <c r="BO311" s="1174"/>
      <c r="BP311" s="1174"/>
      <c r="BQ311" s="1176"/>
      <c r="BR311" s="1176"/>
      <c r="BS311" s="1176"/>
      <c r="BT311" s="1176"/>
      <c r="BU311" s="1176"/>
      <c r="BV311" s="1179"/>
      <c r="BW311" s="1286"/>
      <c r="BX311" s="1177"/>
      <c r="BY311" s="1300"/>
      <c r="BZ311" s="1300"/>
      <c r="CA311" s="1300"/>
      <c r="CB311" s="1179"/>
      <c r="CC311" s="1285"/>
      <c r="CD311" s="1285"/>
      <c r="CE311" s="1285"/>
      <c r="CF311" s="1285"/>
      <c r="CG311" s="1285"/>
      <c r="CH311" s="1180"/>
      <c r="CI311" s="1184"/>
    </row>
    <row r="312" spans="1:95" ht="17.25" customHeight="1" x14ac:dyDescent="0.15">
      <c r="A312" s="1170" t="s">
        <v>587</v>
      </c>
      <c r="B312" s="1218" t="s">
        <v>63</v>
      </c>
      <c r="C312" s="1219" t="s">
        <v>240</v>
      </c>
      <c r="D312" s="1220">
        <f>D311/D310</f>
        <v>3026.3114668004887</v>
      </c>
      <c r="E312" s="1221">
        <v>2272</v>
      </c>
      <c r="F312" s="1222">
        <v>2294</v>
      </c>
      <c r="G312" s="1222">
        <v>2338</v>
      </c>
      <c r="H312" s="1222">
        <v>2441</v>
      </c>
      <c r="I312" s="1222">
        <v>2431</v>
      </c>
      <c r="J312" s="1223">
        <v>2244</v>
      </c>
      <c r="K312" s="1222">
        <v>3432</v>
      </c>
      <c r="L312" s="1222">
        <v>4453</v>
      </c>
      <c r="M312" s="1222">
        <v>3207</v>
      </c>
      <c r="N312" s="1222">
        <v>2724</v>
      </c>
      <c r="O312" s="1222">
        <v>3418</v>
      </c>
      <c r="P312" s="1224">
        <v>4429</v>
      </c>
      <c r="S312" s="55"/>
      <c r="T312" s="825"/>
      <c r="U312" s="767"/>
      <c r="V312" s="767"/>
      <c r="W312" s="767"/>
      <c r="X312" s="748"/>
      <c r="AD312" s="1574"/>
      <c r="AE312" s="787"/>
      <c r="AF312" s="1292"/>
      <c r="AG312" s="1176"/>
      <c r="AH312" s="1179"/>
      <c r="AI312" s="1178"/>
      <c r="AJ312" s="1292"/>
      <c r="AK312" s="1179"/>
      <c r="AL312" s="1179"/>
      <c r="AM312" s="1290"/>
      <c r="AN312" s="1290"/>
      <c r="AO312" s="1289"/>
      <c r="AP312" s="1295"/>
      <c r="AQ312" s="1174"/>
      <c r="AR312" s="1295"/>
      <c r="AS312" s="1176"/>
      <c r="AT312" s="1177"/>
      <c r="AU312" s="1285"/>
      <c r="AV312" s="1285"/>
      <c r="AW312" s="1285"/>
      <c r="AX312" s="1292"/>
      <c r="AY312" s="1179"/>
      <c r="AZ312" s="1179"/>
      <c r="BA312" s="1179"/>
      <c r="BB312" s="1179"/>
      <c r="BC312" s="1179"/>
      <c r="BD312" s="1180"/>
      <c r="BE312" s="1178"/>
    </row>
    <row r="313" spans="1:95" ht="17.25" customHeight="1" x14ac:dyDescent="0.15">
      <c r="A313" s="1170" t="s">
        <v>588</v>
      </c>
      <c r="B313" s="1225" t="s">
        <v>64</v>
      </c>
      <c r="C313" s="1211" t="s">
        <v>239</v>
      </c>
      <c r="D313" s="1212">
        <f>SUM(E313:P313)</f>
        <v>577.50900000000001</v>
      </c>
      <c r="E313" s="1213">
        <v>40.914999999999999</v>
      </c>
      <c r="F313" s="1214">
        <v>42.795000000000002</v>
      </c>
      <c r="G313" s="1214">
        <v>49.412999999999997</v>
      </c>
      <c r="H313" s="1214">
        <v>50.234000000000002</v>
      </c>
      <c r="I313" s="1214">
        <v>48.692</v>
      </c>
      <c r="J313" s="1215">
        <v>47.838999999999999</v>
      </c>
      <c r="K313" s="1216">
        <v>48.619</v>
      </c>
      <c r="L313" s="1214">
        <v>46.613999999999997</v>
      </c>
      <c r="M313" s="1214">
        <v>50.515000000000001</v>
      </c>
      <c r="N313" s="1214">
        <v>51.18</v>
      </c>
      <c r="O313" s="1214">
        <v>50.957999999999998</v>
      </c>
      <c r="P313" s="1217">
        <v>49.734999999999999</v>
      </c>
      <c r="S313" s="55"/>
      <c r="U313" s="767"/>
      <c r="V313" s="767"/>
      <c r="W313" s="767"/>
      <c r="X313" s="748"/>
      <c r="Z313" s="1574"/>
      <c r="AA313" s="1574"/>
      <c r="AB313" s="1574"/>
      <c r="AG313" s="1176"/>
      <c r="AH313" s="1179"/>
      <c r="AI313" s="1176"/>
      <c r="AJ313" s="1176"/>
      <c r="AK313" s="1176"/>
      <c r="AL313" s="1179"/>
      <c r="AM313" s="1176"/>
      <c r="AN313" s="1176"/>
      <c r="AO313" s="1176"/>
      <c r="AP313" s="1176"/>
      <c r="AQ313" s="1176"/>
      <c r="AR313" s="1292"/>
      <c r="AS313" s="1285"/>
      <c r="AT313" s="1285"/>
      <c r="AU313" s="1178"/>
      <c r="AV313" s="1292"/>
      <c r="AW313" s="1179"/>
      <c r="AX313" s="1292"/>
      <c r="AY313" s="1290"/>
      <c r="AZ313" s="1290"/>
      <c r="BA313" s="1289"/>
      <c r="BB313" s="1295"/>
      <c r="BC313" s="1174"/>
      <c r="BD313" s="1295"/>
      <c r="BE313" s="1292"/>
      <c r="BF313" s="1292"/>
      <c r="BG313" s="1292"/>
      <c r="BH313" s="1292"/>
      <c r="BI313" s="1179"/>
      <c r="BJ313" s="1179"/>
      <c r="BK313" s="1180"/>
      <c r="BL313" s="1314"/>
      <c r="BM313" s="1285"/>
      <c r="BN313" s="1179"/>
      <c r="BO313" s="1179"/>
      <c r="BP313" s="1180"/>
      <c r="BQ313" s="1178"/>
    </row>
    <row r="314" spans="1:95" ht="17.25" customHeight="1" x14ac:dyDescent="0.15">
      <c r="A314" s="1170" t="s">
        <v>589</v>
      </c>
      <c r="B314" s="1210" t="s">
        <v>64</v>
      </c>
      <c r="C314" s="1271" t="s">
        <v>15</v>
      </c>
      <c r="D314" s="1272">
        <f>SUM(E314:P314)</f>
        <v>558812.10499999998</v>
      </c>
      <c r="E314" s="1273">
        <v>42130.625999999997</v>
      </c>
      <c r="F314" s="1275">
        <v>43086.66</v>
      </c>
      <c r="G314" s="1275">
        <v>48194.733999999997</v>
      </c>
      <c r="H314" s="1275">
        <v>48376.103000000003</v>
      </c>
      <c r="I314" s="1275">
        <v>46795.033000000003</v>
      </c>
      <c r="J314" s="1276">
        <v>43576.031999999999</v>
      </c>
      <c r="K314" s="1277">
        <v>42448.292999999998</v>
      </c>
      <c r="L314" s="1275">
        <v>40930.334999999999</v>
      </c>
      <c r="M314" s="1275">
        <v>46499.923999999999</v>
      </c>
      <c r="N314" s="1275">
        <v>50202.152000000002</v>
      </c>
      <c r="O314" s="1275">
        <v>51735.811000000002</v>
      </c>
      <c r="P314" s="1278">
        <v>54836.402000000002</v>
      </c>
      <c r="S314" s="55"/>
      <c r="U314" s="767"/>
      <c r="V314" s="767"/>
      <c r="W314" s="767"/>
      <c r="X314" s="748"/>
      <c r="AC314" s="1574"/>
      <c r="AG314" s="1179"/>
      <c r="AH314" s="1292"/>
      <c r="AI314" s="1176"/>
      <c r="AJ314" s="1176"/>
      <c r="AK314" s="1176"/>
      <c r="AL314" s="1179"/>
      <c r="AM314" s="1176"/>
      <c r="AN314" s="1176"/>
      <c r="AO314" s="1176"/>
      <c r="AP314" s="1176"/>
      <c r="AQ314" s="1176"/>
      <c r="AR314" s="1179"/>
      <c r="AS314" s="1285"/>
      <c r="AT314" s="1285"/>
      <c r="AU314" s="1178"/>
      <c r="AV314" s="1292"/>
      <c r="AW314" s="1179"/>
      <c r="AX314" s="1179"/>
      <c r="AY314" s="1290"/>
      <c r="AZ314" s="1290"/>
      <c r="BA314" s="1289"/>
      <c r="BB314" s="1295"/>
      <c r="BC314" s="1174"/>
      <c r="BD314" s="1295"/>
      <c r="BE314" s="1292"/>
      <c r="BF314" s="1292"/>
      <c r="BG314" s="1292"/>
      <c r="BH314" s="1179"/>
      <c r="BI314" s="1292"/>
      <c r="BJ314" s="1285"/>
      <c r="BK314" s="1286"/>
      <c r="BL314" s="1177"/>
      <c r="BM314" s="1300"/>
      <c r="BN314" s="1300"/>
      <c r="BO314" s="1300"/>
      <c r="BP314" s="1179"/>
      <c r="BQ314" s="1179"/>
      <c r="BR314" s="1174"/>
      <c r="BS314" s="1174"/>
      <c r="BT314" s="1174"/>
      <c r="BU314" s="1174"/>
      <c r="BW314" s="1174"/>
      <c r="BX314" s="1289"/>
      <c r="BY314" s="1289"/>
      <c r="BZ314" s="1171"/>
      <c r="CB314" s="1290"/>
      <c r="CC314" s="1290"/>
      <c r="CD314" s="1290"/>
    </row>
    <row r="315" spans="1:95" ht="17.25" customHeight="1" thickBot="1" x14ac:dyDescent="0.2">
      <c r="A315" s="1170" t="s">
        <v>590</v>
      </c>
      <c r="B315" s="1218" t="s">
        <v>64</v>
      </c>
      <c r="C315" s="1219" t="s">
        <v>240</v>
      </c>
      <c r="D315" s="1220">
        <f>D314/D313</f>
        <v>967.62492878898854</v>
      </c>
      <c r="E315" s="1221">
        <v>1030</v>
      </c>
      <c r="F315" s="1222">
        <v>1007</v>
      </c>
      <c r="G315" s="1222">
        <v>975</v>
      </c>
      <c r="H315" s="1222">
        <v>963</v>
      </c>
      <c r="I315" s="1222">
        <v>961</v>
      </c>
      <c r="J315" s="1223">
        <v>911</v>
      </c>
      <c r="K315" s="1222">
        <v>873</v>
      </c>
      <c r="L315" s="1222">
        <v>884</v>
      </c>
      <c r="M315" s="1222">
        <v>921</v>
      </c>
      <c r="N315" s="1222">
        <v>981</v>
      </c>
      <c r="O315" s="1222">
        <v>1015</v>
      </c>
      <c r="P315" s="1224">
        <v>1103</v>
      </c>
      <c r="S315" s="55"/>
      <c r="T315" s="825"/>
      <c r="U315" s="767"/>
      <c r="V315" s="767"/>
      <c r="W315" s="767"/>
      <c r="X315" s="748"/>
      <c r="AD315" s="1574"/>
      <c r="AE315" s="787"/>
      <c r="AF315" s="1292"/>
      <c r="AG315" s="1292"/>
      <c r="AH315" s="1292"/>
      <c r="AI315" s="1292"/>
      <c r="AJ315" s="1179"/>
      <c r="AK315" s="1292"/>
      <c r="AL315" s="1292"/>
      <c r="AM315" s="1179"/>
      <c r="AN315" s="1179"/>
      <c r="AO315" s="1179"/>
      <c r="AP315" s="1179"/>
      <c r="AQ315" s="1179"/>
      <c r="AR315" s="1292"/>
      <c r="AS315" s="1292"/>
      <c r="AT315" s="1292"/>
      <c r="AU315" s="1292"/>
      <c r="AV315" s="1179"/>
      <c r="AW315" s="1179"/>
      <c r="AX315" s="1179"/>
      <c r="AY315" s="1285"/>
      <c r="AZ315" s="1285"/>
      <c r="BA315" s="1178"/>
      <c r="BB315" s="1292"/>
      <c r="BC315" s="1179"/>
      <c r="BD315" s="1179"/>
      <c r="BE315" s="1290"/>
      <c r="BF315" s="1290"/>
      <c r="BG315" s="1289"/>
      <c r="BH315" s="1295"/>
      <c r="BI315" s="1174"/>
      <c r="BJ315" s="1174"/>
      <c r="BK315" s="1179"/>
      <c r="BL315" s="1179"/>
      <c r="BM315" s="1179"/>
      <c r="BN315" s="1286"/>
      <c r="BO315" s="1292"/>
      <c r="BP315" s="1285"/>
      <c r="BQ315" s="1286"/>
      <c r="BR315" s="1177"/>
      <c r="BS315" s="1300"/>
      <c r="BT315" s="1300"/>
      <c r="BU315" s="1300"/>
      <c r="BV315" s="1180"/>
      <c r="BW315" s="1179"/>
      <c r="BX315" s="1289"/>
      <c r="BY315" s="1289"/>
      <c r="BZ315" s="1171"/>
    </row>
    <row r="316" spans="1:95" s="275" customFormat="1" ht="17.25" customHeight="1" x14ac:dyDescent="0.15">
      <c r="A316" s="275" t="s">
        <v>450</v>
      </c>
      <c r="B316" s="1259" t="s">
        <v>65</v>
      </c>
      <c r="C316" s="1482" t="s">
        <v>281</v>
      </c>
      <c r="D316" s="1187">
        <f>SUM(E316:P316)</f>
        <v>16683.216</v>
      </c>
      <c r="E316" s="1188">
        <v>478.72199999999998</v>
      </c>
      <c r="F316" s="1189">
        <v>522.375</v>
      </c>
      <c r="G316" s="1189">
        <v>724.24400000000003</v>
      </c>
      <c r="H316" s="1189">
        <v>1213.989</v>
      </c>
      <c r="I316" s="1189">
        <v>2499.7890000000002</v>
      </c>
      <c r="J316" s="1189">
        <v>4579.7219999999998</v>
      </c>
      <c r="K316" s="1189">
        <v>1718.23</v>
      </c>
      <c r="L316" s="1189">
        <v>2227.4630000000002</v>
      </c>
      <c r="M316" s="1189">
        <v>1661.029</v>
      </c>
      <c r="N316" s="1189">
        <v>642.94899999999996</v>
      </c>
      <c r="O316" s="1189">
        <v>174.05600000000001</v>
      </c>
      <c r="P316" s="1190">
        <v>240.648</v>
      </c>
      <c r="Q316" s="2"/>
      <c r="R316" s="59"/>
      <c r="S316" s="55"/>
      <c r="T316" s="780"/>
      <c r="U316" s="767"/>
      <c r="V316" s="767"/>
      <c r="W316" s="767"/>
      <c r="X316" s="748"/>
      <c r="Y316" s="758"/>
      <c r="Z316" s="1575"/>
      <c r="AA316" s="1575"/>
      <c r="AB316" s="1575"/>
      <c r="AC316" s="1569"/>
      <c r="AD316" s="1569"/>
      <c r="AE316" s="758"/>
      <c r="AF316" s="1179"/>
      <c r="AG316" s="1179"/>
      <c r="AH316" s="1292"/>
      <c r="AI316" s="1179"/>
      <c r="AJ316" s="1179"/>
      <c r="AK316" s="1292"/>
      <c r="AL316" s="1179"/>
      <c r="AM316" s="1179"/>
      <c r="AN316" s="1179"/>
      <c r="AO316" s="1179"/>
      <c r="AP316" s="1179"/>
      <c r="AQ316" s="1179"/>
      <c r="AR316" s="1179"/>
      <c r="AS316" s="1176"/>
      <c r="AT316" s="1177"/>
      <c r="AU316" s="1178"/>
      <c r="AV316" s="1178"/>
      <c r="AW316" s="1178"/>
      <c r="AX316" s="1292"/>
      <c r="AY316" s="1285"/>
      <c r="AZ316" s="1285"/>
      <c r="BA316" s="1178"/>
      <c r="BB316" s="1292"/>
      <c r="BC316" s="1179"/>
      <c r="BD316" s="1292"/>
      <c r="BE316" s="1290"/>
      <c r="BF316" s="1290"/>
      <c r="BG316" s="1289"/>
      <c r="BH316" s="1295"/>
      <c r="BI316" s="1174"/>
      <c r="BJ316" s="1174"/>
      <c r="BK316" s="1286"/>
      <c r="BL316" s="1177"/>
      <c r="BM316" s="1300"/>
      <c r="BN316" s="1300"/>
      <c r="BO316" s="1300"/>
      <c r="BP316" s="1297"/>
      <c r="BQ316" s="1286"/>
      <c r="BR316" s="1177"/>
      <c r="BS316" s="1300"/>
      <c r="BT316" s="1300"/>
      <c r="BU316" s="1300"/>
      <c r="BV316" s="1180"/>
      <c r="BW316" s="1178"/>
      <c r="BX316" s="1170"/>
      <c r="BY316" s="1170"/>
      <c r="BZ316" s="1170"/>
      <c r="CA316" s="1291"/>
      <c r="CB316" s="1290"/>
      <c r="CC316" s="1170"/>
      <c r="CD316" s="1170"/>
      <c r="CE316" s="1170"/>
    </row>
    <row r="317" spans="1:95" s="275" customFormat="1" ht="17.25" customHeight="1" x14ac:dyDescent="0.15">
      <c r="A317" s="275" t="s">
        <v>452</v>
      </c>
      <c r="B317" s="1260" t="s">
        <v>66</v>
      </c>
      <c r="C317" s="1483" t="s">
        <v>282</v>
      </c>
      <c r="D317" s="1193">
        <f>SUM(E317:P317)</f>
        <v>10568812.151000001</v>
      </c>
      <c r="E317" s="1194">
        <v>725507.32499999995</v>
      </c>
      <c r="F317" s="1195">
        <v>767002.99899999995</v>
      </c>
      <c r="G317" s="1195">
        <v>925958.049</v>
      </c>
      <c r="H317" s="1195">
        <v>1102096.2760000001</v>
      </c>
      <c r="I317" s="1195">
        <v>1564490.973</v>
      </c>
      <c r="J317" s="1195">
        <v>1729484.915</v>
      </c>
      <c r="K317" s="1195">
        <v>517714.43900000001</v>
      </c>
      <c r="L317" s="1195">
        <v>1194607.5619999999</v>
      </c>
      <c r="M317" s="1195">
        <v>830946.47199999995</v>
      </c>
      <c r="N317" s="1195">
        <v>432740.04800000001</v>
      </c>
      <c r="O317" s="1195">
        <v>244247.66899999999</v>
      </c>
      <c r="P317" s="1196">
        <v>534015.424</v>
      </c>
      <c r="Q317" s="2"/>
      <c r="R317" s="2"/>
      <c r="S317" s="55"/>
      <c r="T317" s="780"/>
      <c r="U317" s="767"/>
      <c r="V317" s="767"/>
      <c r="W317" s="767"/>
      <c r="X317" s="748"/>
      <c r="Y317" s="758"/>
      <c r="Z317" s="1576"/>
      <c r="AA317" s="1576"/>
      <c r="AB317" s="1576"/>
      <c r="AC317" s="1575"/>
      <c r="AD317" s="1569"/>
      <c r="AE317" s="758"/>
      <c r="AF317" s="1179"/>
      <c r="AG317" s="1176"/>
      <c r="AH317" s="1179"/>
      <c r="AI317" s="1176"/>
      <c r="AJ317" s="1176"/>
      <c r="AK317" s="1176"/>
      <c r="AL317" s="1179"/>
      <c r="AM317" s="1179"/>
      <c r="AN317" s="1179"/>
      <c r="AO317" s="1179"/>
      <c r="AP317" s="1285"/>
      <c r="AQ317" s="1179"/>
      <c r="AR317" s="1179"/>
      <c r="AS317" s="1179"/>
      <c r="AT317" s="1179"/>
      <c r="AU317" s="1179"/>
      <c r="AV317" s="1292"/>
      <c r="AW317" s="1292"/>
      <c r="AX317" s="1179"/>
      <c r="AY317" s="1285"/>
      <c r="AZ317" s="1285"/>
      <c r="BA317" s="1178"/>
      <c r="BB317" s="1292"/>
      <c r="BC317" s="1179"/>
      <c r="BD317" s="1179"/>
      <c r="BE317" s="1290"/>
      <c r="BF317" s="1290"/>
      <c r="BG317" s="1289"/>
      <c r="BH317" s="1295"/>
      <c r="BI317" s="1174"/>
      <c r="BJ317" s="1174"/>
      <c r="BK317" s="1176"/>
      <c r="BL317" s="1176"/>
      <c r="BM317" s="1176"/>
      <c r="BN317" s="1176"/>
      <c r="BO317" s="1176"/>
      <c r="BP317" s="1285"/>
      <c r="BQ317" s="1176"/>
      <c r="BR317" s="1176"/>
      <c r="BS317" s="1176"/>
      <c r="BT317" s="1176"/>
      <c r="BU317" s="1176"/>
      <c r="BV317" s="1180"/>
      <c r="BW317" s="1179"/>
      <c r="BX317" s="1290"/>
      <c r="BY317" s="1290"/>
      <c r="BZ317" s="1290"/>
      <c r="CA317" s="1289"/>
      <c r="CB317" s="1170"/>
      <c r="CC317" s="1170"/>
      <c r="CD317" s="1170"/>
      <c r="CE317" s="1290"/>
      <c r="CF317" s="1291"/>
      <c r="CG317" s="1290"/>
      <c r="CH317" s="1290"/>
      <c r="CI317" s="1290"/>
      <c r="CJ317" s="1170"/>
    </row>
    <row r="318" spans="1:95" s="275" customFormat="1" ht="17.25" customHeight="1" thickBot="1" x14ac:dyDescent="0.2">
      <c r="A318" s="275" t="s">
        <v>454</v>
      </c>
      <c r="B318" s="1261" t="s">
        <v>66</v>
      </c>
      <c r="C318" s="1484" t="s">
        <v>110</v>
      </c>
      <c r="D318" s="1262">
        <f>D317/D316</f>
        <v>633.4996892086034</v>
      </c>
      <c r="E318" s="1263">
        <v>1516</v>
      </c>
      <c r="F318" s="1264">
        <v>1468</v>
      </c>
      <c r="G318" s="1264">
        <v>1279</v>
      </c>
      <c r="H318" s="1264">
        <v>908</v>
      </c>
      <c r="I318" s="1264">
        <v>626</v>
      </c>
      <c r="J318" s="1264">
        <v>378</v>
      </c>
      <c r="K318" s="1264">
        <v>301</v>
      </c>
      <c r="L318" s="1264">
        <v>536</v>
      </c>
      <c r="M318" s="1264">
        <v>500</v>
      </c>
      <c r="N318" s="1264">
        <v>673</v>
      </c>
      <c r="O318" s="1264">
        <v>1403</v>
      </c>
      <c r="P318" s="1265">
        <v>2219</v>
      </c>
      <c r="Q318" s="2"/>
      <c r="R318" s="59"/>
      <c r="S318" s="55"/>
      <c r="T318" s="1652"/>
      <c r="U318" s="822"/>
      <c r="V318" s="822"/>
      <c r="W318" s="822"/>
      <c r="X318" s="1659"/>
      <c r="Y318" s="813"/>
      <c r="Z318" s="1646"/>
      <c r="AA318" s="1646"/>
      <c r="AB318" s="1646"/>
      <c r="AC318" s="1658"/>
      <c r="AD318" s="1657"/>
      <c r="AE318" s="815"/>
      <c r="AF318" s="1705"/>
      <c r="AG318" s="1292"/>
      <c r="AH318" s="1179"/>
      <c r="AI318" s="1179"/>
      <c r="AJ318" s="1285"/>
      <c r="AK318" s="1179"/>
      <c r="AL318" s="1292"/>
      <c r="AM318" s="1176"/>
      <c r="AN318" s="1177"/>
      <c r="AO318" s="1178"/>
      <c r="AP318" s="1178"/>
      <c r="AQ318" s="1178"/>
      <c r="AR318" s="1179"/>
      <c r="AS318" s="1285"/>
      <c r="AT318" s="1285"/>
      <c r="AU318" s="1178"/>
      <c r="AV318" s="1292"/>
      <c r="AW318" s="1179"/>
      <c r="AX318" s="1179"/>
      <c r="AY318" s="1174"/>
      <c r="AZ318" s="1174"/>
      <c r="BA318" s="1171"/>
      <c r="BB318" s="1289"/>
      <c r="BC318" s="1171"/>
      <c r="BD318" s="1295"/>
      <c r="BE318" s="1179"/>
      <c r="BF318" s="1179"/>
      <c r="BG318" s="1179"/>
      <c r="BH318" s="1286"/>
      <c r="BI318" s="1292"/>
      <c r="BJ318" s="1285"/>
      <c r="BK318" s="1286"/>
      <c r="BL318" s="1177"/>
      <c r="BM318" s="1300"/>
      <c r="BN318" s="1300"/>
      <c r="BO318" s="1300"/>
      <c r="BP318" s="1180"/>
      <c r="BQ318" s="1179"/>
      <c r="BR318" s="1170"/>
      <c r="BS318" s="1170"/>
      <c r="BT318" s="1170"/>
      <c r="BU318" s="1184"/>
      <c r="BV318" s="1244"/>
      <c r="BW318" s="1244"/>
      <c r="BX318" s="1244"/>
      <c r="BY318" s="1170"/>
      <c r="BZ318" s="1175"/>
      <c r="CA318" s="1290"/>
      <c r="CB318" s="1290"/>
      <c r="CC318" s="1290"/>
      <c r="CD318" s="1170"/>
    </row>
    <row r="319" spans="1:95" ht="17.25" customHeight="1" x14ac:dyDescent="0.15">
      <c r="A319" s="1170" t="s">
        <v>591</v>
      </c>
      <c r="B319" s="1317" t="s">
        <v>67</v>
      </c>
      <c r="C319" s="1266" t="s">
        <v>239</v>
      </c>
      <c r="D319" s="1233">
        <f>SUM(E319:P319)</f>
        <v>3000.3999999999996</v>
      </c>
      <c r="E319" s="1234">
        <v>1.8</v>
      </c>
      <c r="F319" s="1318">
        <v>0</v>
      </c>
      <c r="G319" s="1318">
        <v>0</v>
      </c>
      <c r="H319" s="1318">
        <v>0</v>
      </c>
      <c r="I319" s="1318">
        <v>0</v>
      </c>
      <c r="J319" s="1319">
        <v>0</v>
      </c>
      <c r="K319" s="1237">
        <v>73.239999999999995</v>
      </c>
      <c r="L319" s="1235">
        <v>1757.2919999999999</v>
      </c>
      <c r="M319" s="1235">
        <v>1048.403</v>
      </c>
      <c r="N319" s="1235">
        <v>110.38</v>
      </c>
      <c r="O319" s="1235">
        <v>8.52</v>
      </c>
      <c r="P319" s="1238">
        <v>0.76500000000000001</v>
      </c>
      <c r="R319" s="59"/>
      <c r="S319" s="55"/>
      <c r="T319" s="783"/>
      <c r="U319" s="767"/>
      <c r="V319" s="767"/>
      <c r="W319" s="767"/>
      <c r="X319" s="748"/>
      <c r="Z319" s="1575"/>
      <c r="AA319" s="1575"/>
      <c r="AB319" s="1575"/>
      <c r="AC319" s="1584"/>
      <c r="AD319" s="1576"/>
      <c r="AE319" s="764"/>
      <c r="AG319" s="1176"/>
      <c r="AH319" s="1179"/>
      <c r="AI319" s="1179"/>
      <c r="AJ319" s="1285"/>
      <c r="AK319" s="1179"/>
      <c r="AL319" s="1179"/>
      <c r="AM319" s="1176"/>
      <c r="AN319" s="1177"/>
      <c r="AO319" s="1178"/>
      <c r="AP319" s="1178"/>
      <c r="AQ319" s="1178"/>
      <c r="AR319" s="1285"/>
      <c r="AS319" s="1290"/>
      <c r="AT319" s="1290"/>
      <c r="AU319" s="1289"/>
      <c r="AV319" s="1289"/>
      <c r="AW319" s="1303"/>
      <c r="AX319" s="1174"/>
      <c r="AY319" s="1286"/>
      <c r="AZ319" s="1177"/>
      <c r="BA319" s="1286"/>
      <c r="BB319" s="1286"/>
      <c r="BC319" s="1286"/>
      <c r="BD319" s="1285"/>
      <c r="BE319" s="1176"/>
      <c r="BF319" s="1176"/>
      <c r="BG319" s="1176"/>
      <c r="BH319" s="1176"/>
      <c r="BI319" s="1176"/>
      <c r="BJ319" s="1180"/>
      <c r="BK319" s="1178"/>
      <c r="BO319" s="1184"/>
      <c r="BT319" s="1291"/>
      <c r="BU319" s="1290"/>
      <c r="BV319" s="1290"/>
      <c r="BW319" s="1290"/>
    </row>
    <row r="320" spans="1:95" ht="17.25" customHeight="1" x14ac:dyDescent="0.15">
      <c r="A320" s="1170" t="s">
        <v>592</v>
      </c>
      <c r="B320" s="1210" t="s">
        <v>68</v>
      </c>
      <c r="C320" s="1211" t="s">
        <v>15</v>
      </c>
      <c r="D320" s="1212">
        <f>SUM(E320:P320)</f>
        <v>1547369.8489999999</v>
      </c>
      <c r="E320" s="1213">
        <v>611.28</v>
      </c>
      <c r="F320" s="1267">
        <v>0</v>
      </c>
      <c r="G320" s="1267">
        <v>0</v>
      </c>
      <c r="H320" s="1267">
        <v>0</v>
      </c>
      <c r="I320" s="1267">
        <v>0</v>
      </c>
      <c r="J320" s="1320">
        <v>0</v>
      </c>
      <c r="K320" s="1216">
        <v>58641.597000000002</v>
      </c>
      <c r="L320" s="1214">
        <v>998121.10900000005</v>
      </c>
      <c r="M320" s="1214">
        <v>437906.95</v>
      </c>
      <c r="N320" s="1214">
        <v>48115.81</v>
      </c>
      <c r="O320" s="1214">
        <v>3518.5309999999999</v>
      </c>
      <c r="P320" s="1217">
        <v>454.572</v>
      </c>
      <c r="R320" s="59"/>
      <c r="S320" s="55"/>
      <c r="T320" s="783"/>
      <c r="U320" s="767"/>
      <c r="V320" s="767"/>
      <c r="W320" s="767"/>
      <c r="X320" s="748"/>
      <c r="Z320" s="1576"/>
      <c r="AA320" s="1576"/>
      <c r="AB320" s="1576"/>
      <c r="AC320" s="1575"/>
      <c r="AD320" s="1584"/>
      <c r="AE320" s="764"/>
      <c r="AG320" s="1179"/>
      <c r="AH320" s="1179"/>
      <c r="AI320" s="1179"/>
      <c r="AJ320" s="1179"/>
      <c r="AK320" s="1179"/>
      <c r="AL320" s="1179"/>
      <c r="AM320" s="1176"/>
      <c r="AN320" s="1177"/>
      <c r="AO320" s="1178"/>
      <c r="AP320" s="1178"/>
      <c r="AQ320" s="1178"/>
      <c r="AR320" s="1285"/>
      <c r="AS320" s="1285"/>
      <c r="AT320" s="1285"/>
      <c r="AU320" s="1178"/>
      <c r="AV320" s="1292"/>
      <c r="AW320" s="1179"/>
      <c r="AX320" s="1285"/>
      <c r="AY320" s="1301"/>
      <c r="AZ320" s="1209"/>
      <c r="BA320" s="1302"/>
      <c r="BB320" s="1171"/>
      <c r="BC320" s="1302"/>
      <c r="BD320" s="1290"/>
      <c r="BE320" s="1292"/>
      <c r="BF320" s="1292"/>
      <c r="BG320" s="293"/>
      <c r="BH320" s="293"/>
      <c r="BI320" s="1293"/>
      <c r="BJ320" s="1179"/>
      <c r="BK320" s="1179"/>
      <c r="BL320" s="1179"/>
      <c r="BM320" s="1179"/>
      <c r="BN320" s="1286"/>
      <c r="BO320" s="1292"/>
      <c r="BP320" s="1285"/>
      <c r="BQ320" s="1286"/>
      <c r="BR320" s="1177"/>
      <c r="BS320" s="1286"/>
      <c r="BT320" s="1286"/>
      <c r="BU320" s="1286"/>
      <c r="BV320" s="1285"/>
      <c r="BW320" s="1176"/>
      <c r="BX320" s="1176"/>
      <c r="BY320" s="1176"/>
      <c r="BZ320" s="1176"/>
      <c r="CA320" s="1176"/>
      <c r="CB320" s="1180"/>
      <c r="CC320" s="1179"/>
      <c r="CD320" s="1284"/>
      <c r="CE320" s="1290"/>
      <c r="CF320" s="1290"/>
      <c r="CG320" s="1290"/>
      <c r="CI320" s="1290"/>
      <c r="CJ320" s="1290"/>
      <c r="CK320" s="1290"/>
      <c r="CL320" s="1171"/>
      <c r="CQ320" s="1291"/>
    </row>
    <row r="321" spans="1:117" ht="17.25" customHeight="1" x14ac:dyDescent="0.15">
      <c r="A321" s="1170" t="s">
        <v>593</v>
      </c>
      <c r="B321" s="1218" t="s">
        <v>68</v>
      </c>
      <c r="C321" s="1219" t="s">
        <v>240</v>
      </c>
      <c r="D321" s="1220">
        <f>D320/D319</f>
        <v>515.7211868417545</v>
      </c>
      <c r="E321" s="1221">
        <v>340</v>
      </c>
      <c r="F321" s="1268">
        <v>0</v>
      </c>
      <c r="G321" s="1268">
        <v>0</v>
      </c>
      <c r="H321" s="1268">
        <v>0</v>
      </c>
      <c r="I321" s="1268">
        <v>0</v>
      </c>
      <c r="J321" s="1321">
        <v>0</v>
      </c>
      <c r="K321" s="1222">
        <v>801</v>
      </c>
      <c r="L321" s="1222">
        <v>568</v>
      </c>
      <c r="M321" s="1222">
        <v>418</v>
      </c>
      <c r="N321" s="1222">
        <v>436</v>
      </c>
      <c r="O321" s="1222">
        <v>413</v>
      </c>
      <c r="P321" s="1224">
        <v>594</v>
      </c>
      <c r="R321" s="59"/>
      <c r="S321" s="55"/>
      <c r="T321" s="783"/>
      <c r="U321" s="767"/>
      <c r="V321" s="767"/>
      <c r="W321" s="767"/>
      <c r="X321" s="748"/>
      <c r="Z321" s="1576"/>
      <c r="AA321" s="1576"/>
      <c r="AB321" s="1576"/>
      <c r="AC321" s="1576"/>
      <c r="AD321" s="1575"/>
      <c r="AE321" s="764"/>
      <c r="AF321" s="1292"/>
      <c r="AG321" s="1285"/>
      <c r="AH321" s="1177"/>
      <c r="AI321" s="1179"/>
      <c r="AJ321" s="1179"/>
      <c r="AK321" s="1179"/>
      <c r="AL321" s="1292"/>
      <c r="AM321" s="1176"/>
      <c r="AN321" s="1176"/>
      <c r="AO321" s="1176"/>
      <c r="AP321" s="1176"/>
      <c r="AQ321" s="1176"/>
      <c r="AR321" s="1285"/>
      <c r="AS321" s="1285"/>
      <c r="AT321" s="1285"/>
      <c r="AU321" s="1178"/>
      <c r="AV321" s="1292"/>
      <c r="AW321" s="1179"/>
      <c r="AX321" s="1285"/>
      <c r="AY321" s="1290"/>
      <c r="AZ321" s="1290"/>
      <c r="BA321" s="1289"/>
      <c r="BB321" s="1303"/>
      <c r="BC321" s="1171"/>
      <c r="BD321" s="1290"/>
      <c r="BE321" s="1179"/>
      <c r="BF321" s="1179"/>
      <c r="BG321" s="1293"/>
      <c r="BH321" s="1287"/>
      <c r="BI321" s="293"/>
      <c r="BJ321" s="1292"/>
      <c r="BK321" s="1286"/>
      <c r="BL321" s="1177"/>
      <c r="BM321" s="1286"/>
      <c r="BN321" s="1286"/>
      <c r="BO321" s="1286"/>
      <c r="BP321" s="1285"/>
      <c r="BQ321" s="1176"/>
      <c r="BR321" s="1176"/>
      <c r="BS321" s="1176"/>
      <c r="BT321" s="1176"/>
      <c r="BU321" s="1176"/>
      <c r="BV321" s="1285"/>
      <c r="BW321" s="1176"/>
      <c r="BX321" s="1176"/>
      <c r="BY321" s="1176"/>
      <c r="BZ321" s="1176"/>
      <c r="CA321" s="1176"/>
      <c r="CB321" s="1180"/>
      <c r="CC321" s="1285"/>
      <c r="CD321" s="1290"/>
      <c r="CE321" s="1290"/>
      <c r="CF321" s="1171"/>
      <c r="CK321" s="1291"/>
      <c r="CL321" s="1290"/>
      <c r="CM321" s="1290"/>
      <c r="CN321" s="1290"/>
    </row>
    <row r="322" spans="1:117" ht="17.25" customHeight="1" x14ac:dyDescent="0.15">
      <c r="A322" s="1170" t="s">
        <v>594</v>
      </c>
      <c r="B322" s="1225" t="s">
        <v>69</v>
      </c>
      <c r="C322" s="1226" t="s">
        <v>239</v>
      </c>
      <c r="D322" s="1212">
        <f>SUM(E322:P322)</f>
        <v>1496.578</v>
      </c>
      <c r="E322" s="1213">
        <v>0</v>
      </c>
      <c r="F322" s="1267">
        <v>0</v>
      </c>
      <c r="G322" s="1267">
        <v>0</v>
      </c>
      <c r="H322" s="1267">
        <v>0</v>
      </c>
      <c r="I322" s="1267">
        <v>0</v>
      </c>
      <c r="J322" s="1320">
        <v>0</v>
      </c>
      <c r="K322" s="1216">
        <v>70.81</v>
      </c>
      <c r="L322" s="1214">
        <v>1425.0889999999999</v>
      </c>
      <c r="M322" s="1214">
        <v>0.67900000000000005</v>
      </c>
      <c r="N322" s="1214">
        <v>0</v>
      </c>
      <c r="O322" s="1214">
        <v>0</v>
      </c>
      <c r="P322" s="1217">
        <v>0</v>
      </c>
      <c r="Q322" s="20"/>
      <c r="R322" s="59"/>
      <c r="S322" s="55"/>
      <c r="U322" s="767"/>
      <c r="V322" s="767"/>
      <c r="W322" s="767"/>
      <c r="X322" s="748"/>
      <c r="Z322" s="1575"/>
      <c r="AA322" s="1575"/>
      <c r="AB322" s="1575"/>
      <c r="AC322" s="1576"/>
      <c r="AD322" s="1576"/>
      <c r="AG322" s="1179"/>
      <c r="AH322" s="1176"/>
      <c r="AI322" s="1179"/>
      <c r="AJ322" s="1179"/>
      <c r="AK322" s="1179"/>
      <c r="AL322" s="1285"/>
      <c r="AM322" s="1179"/>
      <c r="AN322" s="1179"/>
      <c r="AO322" s="1179"/>
      <c r="AP322" s="1179"/>
      <c r="AQ322" s="1179"/>
      <c r="AR322" s="1285"/>
      <c r="AS322" s="1176"/>
      <c r="AT322" s="1176"/>
      <c r="AU322" s="1176"/>
      <c r="AV322" s="1176"/>
      <c r="AW322" s="1176"/>
      <c r="AX322" s="1285"/>
      <c r="AY322" s="1285"/>
      <c r="AZ322" s="1285"/>
      <c r="BA322" s="1178"/>
      <c r="BB322" s="1292"/>
      <c r="BC322" s="1179"/>
      <c r="BD322" s="1285"/>
      <c r="BE322" s="1284"/>
      <c r="BF322" s="1284"/>
      <c r="BG322" s="1284"/>
      <c r="BH322" s="1284"/>
      <c r="BI322" s="1284"/>
      <c r="BJ322" s="1174"/>
      <c r="BK322" s="1292"/>
      <c r="BL322" s="1292"/>
      <c r="BM322" s="293"/>
      <c r="BN322" s="1293"/>
      <c r="BO322" s="293"/>
      <c r="BP322" s="1179"/>
      <c r="BQ322" s="1243"/>
      <c r="BR322" s="1243"/>
      <c r="BS322" s="1243"/>
      <c r="BT322" s="1243"/>
      <c r="BU322" s="1243"/>
      <c r="BV322" s="1285"/>
      <c r="BW322" s="1176"/>
      <c r="BX322" s="1176"/>
      <c r="BY322" s="1176"/>
      <c r="BZ322" s="1176"/>
      <c r="CA322" s="1176"/>
      <c r="CB322" s="1180"/>
      <c r="CC322" s="1178"/>
      <c r="CD322" s="1285"/>
      <c r="CE322" s="1285"/>
      <c r="CF322" s="1285"/>
      <c r="CG322" s="1178"/>
      <c r="CH322" s="1180"/>
      <c r="CI322" s="1180"/>
    </row>
    <row r="323" spans="1:117" ht="17.25" customHeight="1" x14ac:dyDescent="0.15">
      <c r="A323" s="1170" t="s">
        <v>595</v>
      </c>
      <c r="B323" s="1210" t="s">
        <v>70</v>
      </c>
      <c r="C323" s="1211" t="s">
        <v>15</v>
      </c>
      <c r="D323" s="1212">
        <f>SUM(E323:P323)</f>
        <v>916779.03800000006</v>
      </c>
      <c r="E323" s="1213">
        <v>0</v>
      </c>
      <c r="F323" s="1267">
        <v>0</v>
      </c>
      <c r="G323" s="1267">
        <v>0</v>
      </c>
      <c r="H323" s="1267">
        <v>0</v>
      </c>
      <c r="I323" s="1267">
        <v>0</v>
      </c>
      <c r="J323" s="1320">
        <v>0</v>
      </c>
      <c r="K323" s="1216">
        <v>57279.258000000002</v>
      </c>
      <c r="L323" s="1214">
        <v>859287.24800000002</v>
      </c>
      <c r="M323" s="1214">
        <v>212.53200000000001</v>
      </c>
      <c r="N323" s="1214">
        <v>0</v>
      </c>
      <c r="O323" s="1214">
        <v>0</v>
      </c>
      <c r="P323" s="1217">
        <v>0</v>
      </c>
      <c r="Q323" s="20"/>
      <c r="S323" s="55"/>
      <c r="U323" s="767"/>
      <c r="V323" s="767"/>
      <c r="W323" s="767"/>
      <c r="X323" s="748"/>
      <c r="Z323" s="1575"/>
      <c r="AA323" s="1575"/>
      <c r="AB323" s="1575"/>
      <c r="AC323" s="1575"/>
      <c r="AD323" s="1576"/>
      <c r="AG323" s="1179"/>
      <c r="AH323" s="1179"/>
      <c r="AI323" s="1292"/>
      <c r="AJ323" s="1179"/>
      <c r="AK323" s="1179"/>
      <c r="AL323" s="1285"/>
      <c r="AM323" s="1285"/>
      <c r="AN323" s="1285"/>
      <c r="AO323" s="1285"/>
      <c r="AP323" s="1179"/>
      <c r="AQ323" s="1179"/>
      <c r="AR323" s="1285"/>
      <c r="AS323" s="1176"/>
      <c r="AT323" s="1176"/>
      <c r="AU323" s="1176"/>
      <c r="AV323" s="1176"/>
      <c r="AW323" s="1176"/>
      <c r="AX323" s="1179"/>
      <c r="AY323" s="1176"/>
      <c r="AZ323" s="1176"/>
      <c r="BA323" s="1176"/>
      <c r="BB323" s="1176"/>
      <c r="BC323" s="1176"/>
      <c r="BD323" s="1179"/>
      <c r="BE323" s="1179"/>
      <c r="BF323" s="1179"/>
      <c r="BG323" s="1293"/>
      <c r="BH323" s="1287"/>
      <c r="BI323" s="293"/>
      <c r="BJ323" s="1179"/>
      <c r="BK323" s="1179"/>
      <c r="BL323" s="1179"/>
      <c r="BM323" s="1179"/>
      <c r="BN323" s="1292"/>
      <c r="BO323" s="1179"/>
      <c r="BP323" s="1179"/>
      <c r="BQ323" s="1286"/>
      <c r="BR323" s="1177"/>
      <c r="BS323" s="1286"/>
      <c r="BT323" s="1286"/>
      <c r="BU323" s="1286"/>
      <c r="BV323" s="1179"/>
      <c r="BW323" s="1176"/>
      <c r="BX323" s="1176"/>
      <c r="BY323" s="1176"/>
      <c r="BZ323" s="1176"/>
      <c r="CA323" s="1176"/>
      <c r="CB323" s="1180"/>
      <c r="CC323" s="1179"/>
      <c r="CD323" s="1176"/>
      <c r="CE323" s="1285"/>
      <c r="CF323" s="1285"/>
      <c r="CG323" s="1285"/>
      <c r="CH323" s="1176"/>
      <c r="CI323" s="1285"/>
      <c r="CJ323" s="1290"/>
      <c r="CK323" s="1290"/>
      <c r="CL323" s="1171"/>
      <c r="CQ323" s="1291"/>
    </row>
    <row r="324" spans="1:117" ht="17.25" customHeight="1" x14ac:dyDescent="0.15">
      <c r="A324" s="1170" t="s">
        <v>596</v>
      </c>
      <c r="B324" s="1218" t="s">
        <v>70</v>
      </c>
      <c r="C324" s="1219" t="s">
        <v>240</v>
      </c>
      <c r="D324" s="1220">
        <f>D323/D322</f>
        <v>612.58353256562646</v>
      </c>
      <c r="E324" s="1221">
        <v>0</v>
      </c>
      <c r="F324" s="1268">
        <v>0</v>
      </c>
      <c r="G324" s="1268">
        <v>0</v>
      </c>
      <c r="H324" s="1268">
        <v>0</v>
      </c>
      <c r="I324" s="1268">
        <v>0</v>
      </c>
      <c r="J324" s="1321">
        <v>0</v>
      </c>
      <c r="K324" s="1222">
        <v>809</v>
      </c>
      <c r="L324" s="1222">
        <v>603</v>
      </c>
      <c r="M324" s="1222">
        <v>313</v>
      </c>
      <c r="N324" s="1222">
        <v>0</v>
      </c>
      <c r="O324" s="1222">
        <v>0</v>
      </c>
      <c r="P324" s="1224">
        <v>0</v>
      </c>
      <c r="Q324" s="20"/>
      <c r="S324" s="55"/>
      <c r="T324" s="825"/>
      <c r="U324" s="767"/>
      <c r="V324" s="767"/>
      <c r="W324" s="767"/>
      <c r="X324" s="748"/>
      <c r="Z324" s="1577"/>
      <c r="AA324" s="1577"/>
      <c r="AB324" s="1577"/>
      <c r="AC324" s="1575"/>
      <c r="AD324" s="1575"/>
      <c r="AE324" s="787"/>
      <c r="AF324" s="1292"/>
      <c r="AG324" s="1292"/>
      <c r="AH324" s="1292"/>
      <c r="AI324" s="1292"/>
      <c r="AJ324" s="1179"/>
      <c r="AK324" s="1179"/>
      <c r="AL324" s="1285"/>
      <c r="AM324" s="1179"/>
      <c r="AN324" s="1179"/>
      <c r="AO324" s="1179"/>
      <c r="AP324" s="1285"/>
      <c r="AQ324" s="1292"/>
      <c r="AR324" s="1285"/>
      <c r="AS324" s="1179"/>
      <c r="AT324" s="1179"/>
      <c r="AU324" s="1179"/>
      <c r="AV324" s="1179"/>
      <c r="AW324" s="1292"/>
      <c r="AX324" s="1179"/>
      <c r="AY324" s="1179"/>
      <c r="AZ324" s="1179"/>
      <c r="BA324" s="1179"/>
      <c r="BB324" s="1292"/>
      <c r="BC324" s="1292"/>
      <c r="BD324" s="1179"/>
      <c r="BE324" s="1285"/>
      <c r="BF324" s="1285"/>
      <c r="BG324" s="1178"/>
      <c r="BH324" s="1292"/>
      <c r="BI324" s="1178"/>
      <c r="BJ324" s="1179"/>
      <c r="BK324" s="1295"/>
      <c r="BL324" s="1295"/>
      <c r="BM324" s="1303"/>
      <c r="BN324" s="1303"/>
      <c r="BO324" s="1303"/>
      <c r="BP324" s="1295"/>
      <c r="BQ324" s="1179"/>
      <c r="BR324" s="1179"/>
      <c r="BS324" s="1293"/>
      <c r="BT324" s="1293"/>
      <c r="BU324" s="1178"/>
      <c r="BV324" s="1292"/>
      <c r="BW324" s="1179"/>
      <c r="BX324" s="1179"/>
      <c r="BY324" s="1179"/>
      <c r="BZ324" s="1292"/>
      <c r="CA324" s="1179"/>
      <c r="CB324" s="1179"/>
      <c r="CC324" s="1286"/>
      <c r="CD324" s="1177"/>
      <c r="CE324" s="1286"/>
      <c r="CF324" s="1286"/>
      <c r="CG324" s="1286"/>
      <c r="CH324" s="1179"/>
      <c r="CI324" s="1176"/>
      <c r="CJ324" s="1176"/>
      <c r="CK324" s="1176"/>
      <c r="CL324" s="1176"/>
      <c r="CM324" s="1176"/>
      <c r="CN324" s="1180"/>
      <c r="CO324" s="1179"/>
      <c r="CP324" s="1285"/>
      <c r="CQ324" s="1285"/>
      <c r="CR324" s="1285"/>
      <c r="CS324" s="1293"/>
      <c r="CT324" s="1180"/>
      <c r="CU324" s="1180"/>
      <c r="CX324" s="1291"/>
    </row>
    <row r="325" spans="1:117" ht="17.25" customHeight="1" x14ac:dyDescent="0.15">
      <c r="A325" s="1170" t="s">
        <v>597</v>
      </c>
      <c r="B325" s="1225" t="s">
        <v>71</v>
      </c>
      <c r="C325" s="1211" t="s">
        <v>239</v>
      </c>
      <c r="D325" s="1212">
        <f>SUM(E325:P325)</f>
        <v>870.46699999999987</v>
      </c>
      <c r="E325" s="1213">
        <v>0</v>
      </c>
      <c r="F325" s="1267">
        <v>0</v>
      </c>
      <c r="G325" s="1267">
        <v>0</v>
      </c>
      <c r="H325" s="1267">
        <v>0</v>
      </c>
      <c r="I325" s="1267">
        <v>0</v>
      </c>
      <c r="J325" s="1320">
        <v>0</v>
      </c>
      <c r="K325" s="1267">
        <v>0</v>
      </c>
      <c r="L325" s="1214">
        <v>309.26299999999998</v>
      </c>
      <c r="M325" s="1214">
        <v>561.17399999999998</v>
      </c>
      <c r="N325" s="1214">
        <v>0.03</v>
      </c>
      <c r="O325" s="1214">
        <v>0</v>
      </c>
      <c r="P325" s="1217">
        <v>0</v>
      </c>
      <c r="S325" s="55"/>
      <c r="U325" s="767"/>
      <c r="V325" s="767"/>
      <c r="W325" s="767"/>
      <c r="X325" s="748"/>
      <c r="Z325" s="1577"/>
      <c r="AA325" s="1577"/>
      <c r="AB325" s="1577"/>
      <c r="AC325" s="1577"/>
      <c r="AD325" s="1575"/>
      <c r="AG325" s="1179"/>
      <c r="AH325" s="1179"/>
      <c r="AI325" s="1292"/>
      <c r="AJ325" s="1179"/>
      <c r="AK325" s="1179"/>
      <c r="AL325" s="1179"/>
      <c r="AM325" s="1179"/>
      <c r="AN325" s="1179"/>
      <c r="AO325" s="1179"/>
      <c r="AP325" s="1179"/>
      <c r="AQ325" s="1292"/>
      <c r="AR325" s="1179"/>
      <c r="AS325" s="1292"/>
      <c r="AT325" s="1292"/>
      <c r="AU325" s="1292"/>
      <c r="AV325" s="1179"/>
      <c r="AW325" s="1179"/>
      <c r="AX325" s="1292"/>
      <c r="AY325" s="1179"/>
      <c r="AZ325" s="1179"/>
      <c r="BA325" s="1179"/>
      <c r="BB325" s="1178"/>
      <c r="BC325" s="1292"/>
      <c r="BD325" s="1292"/>
      <c r="BE325" s="1285"/>
      <c r="BF325" s="1285"/>
      <c r="BG325" s="1178"/>
      <c r="BH325" s="1292"/>
      <c r="BI325" s="1179"/>
      <c r="BJ325" s="1292"/>
      <c r="BK325" s="1295"/>
      <c r="BL325" s="1295"/>
      <c r="BM325" s="1303"/>
      <c r="BN325" s="1302"/>
      <c r="BO325" s="1303"/>
      <c r="BP325" s="1174"/>
      <c r="BQ325" s="1176"/>
      <c r="BR325" s="1176"/>
      <c r="BS325" s="1176"/>
      <c r="BT325" s="1176"/>
      <c r="BU325" s="1176"/>
      <c r="BV325" s="1292"/>
      <c r="BW325" s="1286"/>
      <c r="BX325" s="1177"/>
      <c r="BY325" s="1286"/>
      <c r="BZ325" s="1286"/>
      <c r="CA325" s="1286"/>
      <c r="CB325" s="1292"/>
      <c r="CC325" s="1176"/>
      <c r="CD325" s="1176"/>
      <c r="CE325" s="1176"/>
      <c r="CF325" s="1176"/>
      <c r="CG325" s="1176"/>
      <c r="CH325" s="1180"/>
      <c r="CI325" s="1178"/>
      <c r="CJ325" s="1285"/>
      <c r="CK325" s="1285"/>
      <c r="CL325" s="1285"/>
      <c r="CM325" s="1178"/>
      <c r="CN325" s="1180"/>
      <c r="CO325" s="1180"/>
    </row>
    <row r="326" spans="1:117" ht="17.25" customHeight="1" x14ac:dyDescent="0.15">
      <c r="A326" s="1170" t="s">
        <v>598</v>
      </c>
      <c r="B326" s="1210" t="s">
        <v>72</v>
      </c>
      <c r="C326" s="1211" t="s">
        <v>15</v>
      </c>
      <c r="D326" s="1212">
        <f>SUM(E326:P326)</f>
        <v>346899.87899999996</v>
      </c>
      <c r="E326" s="1213">
        <v>0</v>
      </c>
      <c r="F326" s="1267">
        <v>0</v>
      </c>
      <c r="G326" s="1267">
        <v>0</v>
      </c>
      <c r="H326" s="1267">
        <v>0</v>
      </c>
      <c r="I326" s="1267">
        <v>0</v>
      </c>
      <c r="J326" s="1320">
        <v>0</v>
      </c>
      <c r="K326" s="1267">
        <v>0</v>
      </c>
      <c r="L326" s="1214">
        <v>129537.675</v>
      </c>
      <c r="M326" s="1214">
        <v>217352.484</v>
      </c>
      <c r="N326" s="1214">
        <v>9.7200000000000006</v>
      </c>
      <c r="O326" s="1214">
        <v>0</v>
      </c>
      <c r="P326" s="1217">
        <v>0</v>
      </c>
      <c r="S326" s="55"/>
      <c r="U326" s="767"/>
      <c r="V326" s="767"/>
      <c r="W326" s="767"/>
      <c r="X326" s="748"/>
      <c r="Z326" s="1577"/>
      <c r="AA326" s="1577"/>
      <c r="AB326" s="1577"/>
      <c r="AC326" s="1577"/>
      <c r="AD326" s="1577"/>
      <c r="AG326" s="1179"/>
      <c r="AH326" s="1177"/>
      <c r="AI326" s="1179"/>
      <c r="AJ326" s="1179"/>
      <c r="AK326" s="1179"/>
      <c r="AL326" s="1179"/>
      <c r="AM326" s="1179"/>
      <c r="AN326" s="1179"/>
      <c r="AO326" s="1179"/>
      <c r="AP326" s="1179"/>
      <c r="AQ326" s="1292"/>
      <c r="AR326" s="1179"/>
      <c r="AS326" s="1179"/>
      <c r="AT326" s="1179"/>
      <c r="AU326" s="1179"/>
      <c r="AV326" s="1292"/>
      <c r="AW326" s="1179"/>
      <c r="AX326" s="1179"/>
      <c r="AY326" s="1285"/>
      <c r="AZ326" s="1285"/>
      <c r="BA326" s="1285"/>
      <c r="BB326" s="1248"/>
      <c r="BC326" s="1179"/>
      <c r="BD326" s="1179"/>
      <c r="BE326" s="1179"/>
      <c r="BF326" s="1179"/>
      <c r="BG326" s="1179"/>
      <c r="BH326" s="1178"/>
      <c r="BI326" s="1285"/>
      <c r="BJ326" s="1179"/>
      <c r="BK326" s="1285"/>
      <c r="BL326" s="1285"/>
      <c r="BM326" s="1178"/>
      <c r="BN326" s="1292"/>
      <c r="BO326" s="1179"/>
      <c r="BP326" s="1179"/>
      <c r="BQ326" s="1174"/>
      <c r="BR326" s="1174"/>
      <c r="BS326" s="1171"/>
      <c r="BT326" s="1171"/>
      <c r="BU326" s="1289"/>
      <c r="BV326" s="1174"/>
      <c r="BW326" s="1176"/>
      <c r="BX326" s="1176"/>
      <c r="BY326" s="1176"/>
      <c r="BZ326" s="1176"/>
      <c r="CA326" s="1176"/>
      <c r="CB326" s="1292"/>
      <c r="CC326" s="1286"/>
      <c r="CD326" s="1177"/>
      <c r="CE326" s="1300"/>
      <c r="CF326" s="1300"/>
      <c r="CG326" s="1300"/>
      <c r="CH326" s="1179"/>
      <c r="CI326" s="1286"/>
      <c r="CJ326" s="1177"/>
      <c r="CK326" s="1286"/>
      <c r="CL326" s="1286"/>
      <c r="CM326" s="1286"/>
      <c r="CN326" s="1179"/>
      <c r="CO326" s="1176"/>
      <c r="CP326" s="1176"/>
      <c r="CQ326" s="1176"/>
      <c r="CR326" s="1176"/>
      <c r="CS326" s="1176"/>
      <c r="CT326" s="1180"/>
      <c r="CU326" s="1179"/>
      <c r="CV326" s="1285"/>
      <c r="CW326" s="1285"/>
      <c r="CX326" s="1285"/>
      <c r="CY326" s="1293"/>
      <c r="CZ326" s="1180"/>
      <c r="DA326" s="1180"/>
    </row>
    <row r="327" spans="1:117" ht="17.25" customHeight="1" x14ac:dyDescent="0.15">
      <c r="A327" s="1170" t="s">
        <v>599</v>
      </c>
      <c r="B327" s="1218" t="s">
        <v>72</v>
      </c>
      <c r="C327" s="1219" t="s">
        <v>240</v>
      </c>
      <c r="D327" s="1220">
        <f>D326/D325</f>
        <v>398.52157405162978</v>
      </c>
      <c r="E327" s="1221">
        <v>0</v>
      </c>
      <c r="F327" s="1268">
        <v>0</v>
      </c>
      <c r="G327" s="1268">
        <v>0</v>
      </c>
      <c r="H327" s="1268">
        <v>0</v>
      </c>
      <c r="I327" s="1268">
        <v>0</v>
      </c>
      <c r="J327" s="1321">
        <v>0</v>
      </c>
      <c r="K327" s="1268">
        <v>0</v>
      </c>
      <c r="L327" s="1222">
        <v>419</v>
      </c>
      <c r="M327" s="1222">
        <v>387</v>
      </c>
      <c r="N327" s="1222">
        <v>324</v>
      </c>
      <c r="O327" s="1222">
        <v>0</v>
      </c>
      <c r="P327" s="1224">
        <v>0</v>
      </c>
      <c r="S327" s="55"/>
      <c r="T327" s="825"/>
      <c r="U327" s="767"/>
      <c r="V327" s="767"/>
      <c r="W327" s="767"/>
      <c r="X327" s="748"/>
      <c r="Z327" s="1577"/>
      <c r="AA327" s="1577"/>
      <c r="AB327" s="1577"/>
      <c r="AC327" s="1577"/>
      <c r="AD327" s="1577"/>
      <c r="AE327" s="787"/>
      <c r="AF327" s="1292"/>
      <c r="AG327" s="1179"/>
      <c r="AH327" s="1292"/>
      <c r="AI327" s="1179"/>
      <c r="AJ327" s="1179"/>
      <c r="AK327" s="1179"/>
      <c r="AL327" s="1292"/>
      <c r="AM327" s="1179"/>
      <c r="AN327" s="1179"/>
      <c r="AO327" s="1179"/>
      <c r="AP327" s="1179"/>
      <c r="AQ327" s="1292"/>
      <c r="AR327" s="1292"/>
      <c r="AS327" s="1179"/>
      <c r="AT327" s="1179"/>
      <c r="AU327" s="1179"/>
      <c r="AV327" s="1292"/>
      <c r="AW327" s="1292"/>
      <c r="AX327" s="1179"/>
      <c r="AY327" s="1285"/>
      <c r="AZ327" s="1285"/>
      <c r="BA327" s="1285"/>
      <c r="BB327" s="1292"/>
      <c r="BC327" s="1179"/>
      <c r="BD327" s="1179"/>
      <c r="BE327" s="1179"/>
      <c r="BF327" s="1179"/>
      <c r="BG327" s="1179"/>
      <c r="BH327" s="1178"/>
      <c r="BI327" s="1285"/>
      <c r="BJ327" s="1179"/>
      <c r="BK327" s="1179"/>
      <c r="BL327" s="1179"/>
      <c r="BM327" s="1179"/>
      <c r="BN327" s="1292"/>
      <c r="BO327" s="1179"/>
      <c r="BP327" s="1179"/>
      <c r="BQ327" s="1174"/>
      <c r="BR327" s="1174"/>
      <c r="BS327" s="1171"/>
      <c r="BT327" s="1303"/>
      <c r="BU327" s="1302"/>
      <c r="BV327" s="1295"/>
      <c r="BW327" s="1176"/>
      <c r="BX327" s="1176"/>
      <c r="BY327" s="1176"/>
      <c r="BZ327" s="1176"/>
      <c r="CA327" s="1176"/>
      <c r="CB327" s="1179"/>
      <c r="CC327" s="1286"/>
      <c r="CD327" s="1177"/>
      <c r="CE327" s="1286"/>
      <c r="CF327" s="1292"/>
      <c r="CG327" s="1179"/>
      <c r="CH327" s="1179"/>
      <c r="CI327" s="1176"/>
      <c r="CJ327" s="1176"/>
      <c r="CK327" s="1176"/>
      <c r="CL327" s="1176"/>
      <c r="CM327" s="1176"/>
      <c r="CN327" s="1180"/>
      <c r="CO327" s="1179"/>
      <c r="CP327" s="1285"/>
      <c r="CQ327" s="1285"/>
      <c r="CR327" s="1285"/>
      <c r="CS327" s="1293"/>
      <c r="CT327" s="1180"/>
      <c r="CU327" s="1180"/>
    </row>
    <row r="328" spans="1:117" ht="17.25" customHeight="1" x14ac:dyDescent="0.15">
      <c r="A328" s="1170" t="s">
        <v>600</v>
      </c>
      <c r="B328" s="1225" t="s">
        <v>73</v>
      </c>
      <c r="C328" s="1226" t="s">
        <v>239</v>
      </c>
      <c r="D328" s="1212">
        <f>SUM(E328:P328)</f>
        <v>207.55</v>
      </c>
      <c r="E328" s="1213">
        <v>0</v>
      </c>
      <c r="F328" s="1267">
        <v>0</v>
      </c>
      <c r="G328" s="1267">
        <v>0</v>
      </c>
      <c r="H328" s="1267">
        <v>0</v>
      </c>
      <c r="I328" s="1267">
        <v>0</v>
      </c>
      <c r="J328" s="1320">
        <v>0</v>
      </c>
      <c r="K328" s="1267">
        <v>0</v>
      </c>
      <c r="L328" s="1267">
        <v>0</v>
      </c>
      <c r="M328" s="1214">
        <v>167.785</v>
      </c>
      <c r="N328" s="1214">
        <v>39.765000000000001</v>
      </c>
      <c r="O328" s="1214">
        <v>0</v>
      </c>
      <c r="P328" s="1217">
        <v>0</v>
      </c>
      <c r="S328" s="55"/>
      <c r="U328" s="767"/>
      <c r="V328" s="767"/>
      <c r="W328" s="767"/>
      <c r="X328" s="748"/>
      <c r="AC328" s="1577"/>
      <c r="AD328" s="1577"/>
      <c r="AG328" s="1179"/>
      <c r="AH328" s="1176"/>
      <c r="AI328" s="1179"/>
      <c r="AJ328" s="1179"/>
      <c r="AK328" s="1292"/>
      <c r="AL328" s="1179"/>
      <c r="AM328" s="1285"/>
      <c r="AN328" s="1285"/>
      <c r="AO328" s="1285"/>
      <c r="AP328" s="1178"/>
      <c r="AQ328" s="1179"/>
      <c r="AR328" s="1292"/>
      <c r="AS328" s="1285"/>
      <c r="AT328" s="1285"/>
      <c r="AU328" s="1285"/>
      <c r="AV328" s="1292"/>
      <c r="AW328" s="1179"/>
      <c r="AX328" s="1292"/>
      <c r="AY328" s="1179"/>
      <c r="AZ328" s="1179"/>
      <c r="BA328" s="1179"/>
      <c r="BB328" s="1179"/>
      <c r="BC328" s="1285"/>
      <c r="BD328" s="1292"/>
      <c r="BE328" s="1292"/>
      <c r="BF328" s="1292"/>
      <c r="BG328" s="1292"/>
      <c r="BH328" s="1179"/>
      <c r="BI328" s="1179"/>
      <c r="BJ328" s="1292"/>
      <c r="BK328" s="1174"/>
      <c r="BL328" s="1174"/>
      <c r="BM328" s="1171"/>
      <c r="BN328" s="1171"/>
      <c r="BO328" s="1303"/>
      <c r="BP328" s="1174"/>
      <c r="BQ328" s="1176"/>
      <c r="BR328" s="1176"/>
      <c r="BS328" s="1176"/>
      <c r="BT328" s="1176"/>
      <c r="BU328" s="1176"/>
      <c r="BV328" s="1179"/>
      <c r="BW328" s="1176"/>
      <c r="BX328" s="1177"/>
      <c r="BY328" s="1178"/>
      <c r="BZ328" s="1293"/>
      <c r="CA328" s="293"/>
      <c r="CB328" s="1292"/>
      <c r="CC328" s="1176"/>
      <c r="CD328" s="1176"/>
      <c r="CE328" s="1176"/>
      <c r="CF328" s="1176"/>
      <c r="CG328" s="1176"/>
      <c r="CH328" s="1180"/>
      <c r="CI328" s="1178"/>
      <c r="CJ328" s="1180"/>
      <c r="CK328" s="1180"/>
      <c r="CL328" s="1180"/>
      <c r="CM328" s="1178"/>
      <c r="CN328" s="1180"/>
      <c r="CO328" s="1180"/>
    </row>
    <row r="329" spans="1:117" ht="17.25" customHeight="1" x14ac:dyDescent="0.15">
      <c r="A329" s="1170" t="s">
        <v>601</v>
      </c>
      <c r="B329" s="1210" t="s">
        <v>74</v>
      </c>
      <c r="C329" s="1211" t="s">
        <v>15</v>
      </c>
      <c r="D329" s="1212">
        <f>SUM(E329:P329)</f>
        <v>80259.995999999999</v>
      </c>
      <c r="E329" s="1213">
        <v>0</v>
      </c>
      <c r="F329" s="1267">
        <v>0</v>
      </c>
      <c r="G329" s="1267">
        <v>0</v>
      </c>
      <c r="H329" s="1267">
        <v>0</v>
      </c>
      <c r="I329" s="1267">
        <v>0</v>
      </c>
      <c r="J329" s="1320">
        <v>0</v>
      </c>
      <c r="K329" s="1267">
        <v>0</v>
      </c>
      <c r="L329" s="1267">
        <v>0</v>
      </c>
      <c r="M329" s="1214">
        <v>63812.582999999999</v>
      </c>
      <c r="N329" s="1214">
        <v>16447.413</v>
      </c>
      <c r="O329" s="1214">
        <v>0</v>
      </c>
      <c r="P329" s="1217">
        <v>0</v>
      </c>
      <c r="S329" s="2"/>
      <c r="U329" s="767"/>
      <c r="V329" s="767"/>
      <c r="W329" s="767"/>
      <c r="X329" s="748"/>
      <c r="Z329" s="1576"/>
      <c r="AA329" s="1576"/>
      <c r="AB329" s="1576"/>
      <c r="AD329" s="1577"/>
      <c r="AG329" s="1179"/>
      <c r="AH329" s="1179"/>
      <c r="AI329" s="1179"/>
      <c r="AJ329" s="1179"/>
      <c r="AK329" s="1179"/>
      <c r="AL329" s="1179"/>
      <c r="AM329" s="1176"/>
      <c r="AN329" s="1177"/>
      <c r="AO329" s="1178"/>
      <c r="AP329" s="1179"/>
      <c r="AQ329" s="1178"/>
      <c r="AR329" s="1179"/>
      <c r="AS329" s="1179"/>
      <c r="AT329" s="1179"/>
      <c r="AU329" s="1179"/>
      <c r="AV329" s="1292"/>
      <c r="AW329" s="1179"/>
      <c r="AX329" s="1179"/>
      <c r="AY329" s="1179"/>
      <c r="AZ329" s="1179"/>
      <c r="BA329" s="1179"/>
      <c r="BB329" s="1292"/>
      <c r="BC329" s="1179"/>
      <c r="BD329" s="1179"/>
      <c r="BE329" s="1179"/>
      <c r="BF329" s="1179"/>
      <c r="BG329" s="1179"/>
      <c r="BH329" s="1179"/>
      <c r="BI329" s="1178"/>
      <c r="BJ329" s="1179"/>
      <c r="BK329" s="1292"/>
      <c r="BL329" s="1292"/>
      <c r="BM329" s="1292"/>
      <c r="BN329" s="1292"/>
      <c r="BO329" s="1292"/>
      <c r="BP329" s="1179"/>
      <c r="BQ329" s="1290"/>
      <c r="BR329" s="1290"/>
      <c r="BS329" s="1289"/>
      <c r="BT329" s="1295"/>
      <c r="BU329" s="1174"/>
      <c r="BV329" s="1174"/>
      <c r="BW329" s="1295"/>
      <c r="BX329" s="1295"/>
      <c r="BY329" s="1303"/>
      <c r="BZ329" s="1171"/>
      <c r="CA329" s="1171"/>
      <c r="CB329" s="1174"/>
      <c r="CC329" s="1176"/>
      <c r="CD329" s="1176"/>
      <c r="CE329" s="1176"/>
      <c r="CF329" s="1176"/>
      <c r="CG329" s="1176"/>
      <c r="CH329" s="1292"/>
      <c r="CI329" s="1292"/>
      <c r="CJ329" s="1292"/>
      <c r="CK329" s="293"/>
      <c r="CL329" s="1178"/>
      <c r="CM329" s="1293"/>
      <c r="CN329" s="1179"/>
      <c r="CO329" s="1176"/>
      <c r="CP329" s="1176"/>
      <c r="CQ329" s="1176"/>
      <c r="CR329" s="1176"/>
      <c r="CS329" s="1176"/>
      <c r="CT329" s="1180"/>
      <c r="CU329" s="1180"/>
      <c r="CV329" s="1180"/>
      <c r="CW329" s="1180"/>
      <c r="CX329" s="1180"/>
      <c r="CY329" s="1180"/>
      <c r="CZ329" s="1180"/>
      <c r="DA329" s="1180"/>
    </row>
    <row r="330" spans="1:117" ht="17.25" customHeight="1" x14ac:dyDescent="0.15">
      <c r="A330" s="1170" t="s">
        <v>602</v>
      </c>
      <c r="B330" s="1218" t="s">
        <v>74</v>
      </c>
      <c r="C330" s="1219" t="s">
        <v>240</v>
      </c>
      <c r="D330" s="1220">
        <f>D329/D328</f>
        <v>386.70198024572392</v>
      </c>
      <c r="E330" s="1221">
        <v>0</v>
      </c>
      <c r="F330" s="1268">
        <v>0</v>
      </c>
      <c r="G330" s="1268">
        <v>0</v>
      </c>
      <c r="H330" s="1268">
        <v>0</v>
      </c>
      <c r="I330" s="1268">
        <v>0</v>
      </c>
      <c r="J330" s="1321">
        <v>0</v>
      </c>
      <c r="K330" s="1268">
        <v>0</v>
      </c>
      <c r="L330" s="1268">
        <v>0</v>
      </c>
      <c r="M330" s="1222">
        <v>380</v>
      </c>
      <c r="N330" s="1222">
        <v>414</v>
      </c>
      <c r="O330" s="1222">
        <v>0</v>
      </c>
      <c r="P330" s="1224">
        <v>0</v>
      </c>
      <c r="R330" s="59"/>
      <c r="S330" s="59"/>
      <c r="T330" s="825"/>
      <c r="U330" s="767"/>
      <c r="V330" s="767"/>
      <c r="W330" s="767"/>
      <c r="X330" s="748"/>
      <c r="Z330" s="1576"/>
      <c r="AA330" s="1576"/>
      <c r="AB330" s="1576"/>
      <c r="AC330" s="1576"/>
      <c r="AE330" s="787"/>
      <c r="AF330" s="1292"/>
      <c r="AG330" s="1179"/>
      <c r="AH330" s="1285"/>
      <c r="AI330" s="1178"/>
      <c r="AJ330" s="1178"/>
      <c r="AK330" s="1178"/>
      <c r="AL330" s="1179"/>
      <c r="AM330" s="1179"/>
      <c r="AN330" s="1179"/>
      <c r="AO330" s="1179"/>
      <c r="AP330" s="1179"/>
      <c r="AQ330" s="1179"/>
      <c r="AR330" s="1292"/>
      <c r="AS330" s="1179"/>
      <c r="AT330" s="1179"/>
      <c r="AU330" s="1179"/>
      <c r="AV330" s="1178"/>
      <c r="AW330" s="1178"/>
      <c r="AX330" s="1292"/>
      <c r="AY330" s="1179"/>
      <c r="AZ330" s="1179"/>
      <c r="BA330" s="1179"/>
      <c r="BB330" s="1248"/>
      <c r="BC330" s="1292"/>
      <c r="BD330" s="1179"/>
      <c r="BE330" s="1179"/>
      <c r="BF330" s="1179"/>
      <c r="BG330" s="1179"/>
      <c r="BH330" s="1179"/>
      <c r="BI330" s="1179"/>
      <c r="BJ330" s="1179"/>
      <c r="BK330" s="1179"/>
      <c r="BL330" s="1179"/>
      <c r="BM330" s="1179"/>
      <c r="BN330" s="1179"/>
      <c r="BO330" s="1179"/>
      <c r="BP330" s="1179"/>
      <c r="BQ330" s="1292"/>
      <c r="BR330" s="1292"/>
      <c r="BS330" s="1292"/>
      <c r="BT330" s="1292"/>
      <c r="BU330" s="1178"/>
      <c r="BV330" s="1179"/>
      <c r="BW330" s="1290"/>
      <c r="BX330" s="1290"/>
      <c r="BY330" s="1289"/>
      <c r="BZ330" s="1295"/>
      <c r="CA330" s="1295"/>
      <c r="CB330" s="1174"/>
      <c r="CC330" s="1295"/>
      <c r="CD330" s="1295"/>
      <c r="CE330" s="1303"/>
      <c r="CF330" s="1171"/>
      <c r="CG330" s="1302"/>
      <c r="CH330" s="1295"/>
      <c r="CI330" s="1176"/>
      <c r="CJ330" s="1176"/>
      <c r="CK330" s="1176"/>
      <c r="CL330" s="1176"/>
      <c r="CM330" s="1176"/>
      <c r="CN330" s="1292"/>
      <c r="CO330" s="1179"/>
      <c r="CP330" s="1179"/>
      <c r="CQ330" s="1293"/>
      <c r="CR330" s="293"/>
      <c r="CS330" s="1178"/>
      <c r="CT330" s="1292"/>
      <c r="CU330" s="1286"/>
      <c r="CV330" s="1177"/>
      <c r="CW330" s="1286"/>
      <c r="CX330" s="1179"/>
      <c r="CY330" s="1292"/>
      <c r="CZ330" s="1179"/>
      <c r="DA330" s="1176"/>
      <c r="DB330" s="1176"/>
      <c r="DC330" s="1176"/>
      <c r="DD330" s="1176"/>
      <c r="DE330" s="1176"/>
      <c r="DF330" s="1176"/>
      <c r="DG330" s="1179"/>
      <c r="DH330" s="1180"/>
      <c r="DI330" s="1180"/>
      <c r="DJ330" s="1180"/>
      <c r="DK330" s="1293"/>
      <c r="DL330" s="1180"/>
      <c r="DM330" s="1180"/>
    </row>
    <row r="331" spans="1:117" ht="17.25" customHeight="1" x14ac:dyDescent="0.15">
      <c r="A331" s="1170" t="s">
        <v>603</v>
      </c>
      <c r="B331" s="1296" t="s">
        <v>75</v>
      </c>
      <c r="C331" s="1211" t="s">
        <v>239</v>
      </c>
      <c r="D331" s="1212">
        <f>SUM(E331:P331)</f>
        <v>26698.373</v>
      </c>
      <c r="E331" s="1213">
        <v>8.0000000000000002E-3</v>
      </c>
      <c r="F331" s="1267">
        <v>0</v>
      </c>
      <c r="G331" s="1267">
        <v>0</v>
      </c>
      <c r="H331" s="1267">
        <v>0</v>
      </c>
      <c r="I331" s="1267">
        <v>0</v>
      </c>
      <c r="J331" s="1267">
        <v>0</v>
      </c>
      <c r="K331" s="1267">
        <v>0</v>
      </c>
      <c r="L331" s="1267">
        <v>0</v>
      </c>
      <c r="M331" s="1214">
        <v>8.657</v>
      </c>
      <c r="N331" s="1214">
        <v>17.055</v>
      </c>
      <c r="O331" s="1214">
        <v>26659</v>
      </c>
      <c r="P331" s="1217">
        <v>13.653</v>
      </c>
      <c r="R331" s="59"/>
      <c r="S331" s="59"/>
      <c r="U331" s="767"/>
      <c r="V331" s="767"/>
      <c r="W331" s="767"/>
      <c r="X331" s="748"/>
      <c r="Z331" s="1576"/>
      <c r="AA331" s="1576"/>
      <c r="AB331" s="1576"/>
      <c r="AC331" s="1576"/>
      <c r="AD331" s="1576"/>
      <c r="AG331" s="1179"/>
      <c r="AH331" s="1179"/>
      <c r="AI331" s="1176"/>
      <c r="AJ331" s="1179"/>
      <c r="AK331" s="1179"/>
      <c r="AL331" s="1292"/>
      <c r="AM331" s="1179"/>
      <c r="AN331" s="1179"/>
      <c r="AO331" s="1179"/>
      <c r="AP331" s="1179"/>
      <c r="AQ331" s="1248"/>
      <c r="AR331" s="1179"/>
      <c r="AS331" s="1179"/>
      <c r="AT331" s="1179"/>
      <c r="AU331" s="1179"/>
      <c r="AV331" s="1179"/>
      <c r="AW331" s="1178"/>
      <c r="AX331" s="1179"/>
      <c r="AY331" s="1292"/>
      <c r="AZ331" s="1292"/>
      <c r="BA331" s="1292"/>
      <c r="BB331" s="1179"/>
      <c r="BC331" s="1179"/>
      <c r="BD331" s="1292"/>
      <c r="BE331" s="1179"/>
      <c r="BF331" s="1179"/>
      <c r="BG331" s="1179"/>
      <c r="BH331" s="1179"/>
      <c r="BI331" s="1179"/>
      <c r="BJ331" s="1292"/>
      <c r="BK331" s="1176"/>
      <c r="BL331" s="1176"/>
      <c r="BM331" s="1176"/>
      <c r="BN331" s="1179"/>
      <c r="BO331" s="1179"/>
      <c r="BP331" s="1292"/>
      <c r="BQ331" s="1179"/>
      <c r="BR331" s="1179"/>
      <c r="BS331" s="1179"/>
      <c r="BT331" s="1292"/>
      <c r="BU331" s="1292"/>
      <c r="BV331" s="1292"/>
      <c r="BW331" s="1290"/>
      <c r="BX331" s="1290"/>
      <c r="BY331" s="1289"/>
      <c r="BZ331" s="1295"/>
      <c r="CA331" s="1289"/>
      <c r="CB331" s="1295"/>
      <c r="CC331" s="1284"/>
      <c r="CD331" s="1284"/>
      <c r="CE331" s="1284"/>
      <c r="CF331" s="1284"/>
      <c r="CG331" s="1284"/>
      <c r="CH331" s="1174"/>
      <c r="CI331" s="1179"/>
      <c r="CJ331" s="1179"/>
      <c r="CK331" s="1293"/>
      <c r="CL331" s="1293"/>
      <c r="CM331" s="293"/>
      <c r="CN331" s="1179"/>
      <c r="CO331" s="1292"/>
      <c r="CP331" s="1292"/>
      <c r="CQ331" s="1292"/>
      <c r="CR331" s="1286"/>
      <c r="CS331" s="1179"/>
      <c r="CT331" s="1292"/>
      <c r="CU331" s="1176"/>
      <c r="CV331" s="1177"/>
      <c r="CW331" s="1285"/>
      <c r="CX331" s="1285"/>
      <c r="CY331" s="1285"/>
      <c r="CZ331" s="1180"/>
      <c r="DA331" s="1180"/>
      <c r="DB331" s="1180"/>
      <c r="DC331" s="1180"/>
      <c r="DD331" s="1180"/>
      <c r="DE331" s="1180"/>
      <c r="DF331" s="1180"/>
      <c r="DG331" s="1180"/>
    </row>
    <row r="332" spans="1:117" ht="17.25" customHeight="1" x14ac:dyDescent="0.15">
      <c r="A332" s="1170" t="s">
        <v>604</v>
      </c>
      <c r="B332" s="1210" t="s">
        <v>76</v>
      </c>
      <c r="C332" s="1211" t="s">
        <v>15</v>
      </c>
      <c r="D332" s="1212">
        <f>SUM(E332:P332)</f>
        <v>21453.86</v>
      </c>
      <c r="E332" s="1213">
        <v>2.3759999999999999</v>
      </c>
      <c r="F332" s="1267">
        <v>0</v>
      </c>
      <c r="G332" s="1267">
        <v>0</v>
      </c>
      <c r="H332" s="1267">
        <v>0</v>
      </c>
      <c r="I332" s="1267">
        <v>0</v>
      </c>
      <c r="J332" s="1267">
        <v>0</v>
      </c>
      <c r="K332" s="1267">
        <v>0</v>
      </c>
      <c r="L332" s="1267">
        <v>0</v>
      </c>
      <c r="M332" s="1214">
        <v>3180.3519999999999</v>
      </c>
      <c r="N332" s="1214">
        <v>5514.7179999999998</v>
      </c>
      <c r="O332" s="1214">
        <v>8321.7860000000001</v>
      </c>
      <c r="P332" s="1217">
        <v>4434.6279999999997</v>
      </c>
      <c r="S332" s="59"/>
      <c r="U332" s="767"/>
      <c r="V332" s="767"/>
      <c r="W332" s="767"/>
      <c r="X332" s="748"/>
      <c r="AC332" s="1576"/>
      <c r="AD332" s="1576"/>
      <c r="AG332" s="1179"/>
      <c r="AH332" s="1179"/>
      <c r="AI332" s="1179"/>
      <c r="AJ332" s="1179"/>
      <c r="AK332" s="1179"/>
      <c r="AL332" s="1179"/>
      <c r="AM332" s="1179"/>
      <c r="AN332" s="1179"/>
      <c r="AO332" s="1179"/>
      <c r="AP332" s="1179"/>
      <c r="AQ332" s="1248"/>
      <c r="AR332" s="1179"/>
      <c r="AS332" s="1179"/>
      <c r="AT332" s="1179"/>
      <c r="AU332" s="1179"/>
      <c r="AV332" s="1179"/>
      <c r="AW332" s="1179"/>
      <c r="AX332" s="1179"/>
      <c r="AY332" s="1292"/>
      <c r="AZ332" s="1292"/>
      <c r="BA332" s="1292"/>
      <c r="BB332" s="1292"/>
      <c r="BC332" s="1179"/>
      <c r="BD332" s="1179"/>
      <c r="BE332" s="1179"/>
      <c r="BF332" s="1179"/>
      <c r="BG332" s="1179"/>
      <c r="BH332" s="1176"/>
      <c r="BI332" s="1292"/>
      <c r="BJ332" s="1179"/>
      <c r="BK332" s="1174"/>
      <c r="BL332" s="1174"/>
      <c r="BM332" s="1174"/>
      <c r="BN332" s="1295"/>
      <c r="BO332" s="1289"/>
      <c r="BP332" s="1174"/>
      <c r="BQ332" s="1174"/>
      <c r="BR332" s="1174"/>
      <c r="BS332" s="1174"/>
      <c r="BT332" s="1171"/>
      <c r="BU332" s="1174"/>
      <c r="BV332" s="1174"/>
      <c r="BW332" s="1176"/>
      <c r="BX332" s="1176"/>
      <c r="BY332" s="1176"/>
      <c r="BZ332" s="1176"/>
      <c r="CA332" s="1176"/>
      <c r="CB332" s="1292"/>
      <c r="CC332" s="1179"/>
      <c r="CD332" s="1179"/>
      <c r="CE332" s="1293"/>
      <c r="CF332" s="1293"/>
      <c r="CG332" s="293"/>
      <c r="CH332" s="1179"/>
      <c r="CI332" s="1179"/>
      <c r="CJ332" s="1179"/>
      <c r="CK332" s="1179"/>
      <c r="CL332" s="1292"/>
      <c r="CM332" s="1286"/>
      <c r="CN332" s="1179"/>
      <c r="CO332" s="1285"/>
      <c r="CP332" s="1285"/>
      <c r="CQ332" s="1285"/>
      <c r="CR332" s="1285"/>
      <c r="CS332" s="1285"/>
      <c r="CT332" s="1180"/>
      <c r="CU332" s="1179"/>
      <c r="CV332" s="1285"/>
      <c r="CW332" s="1285"/>
      <c r="CX332" s="1180"/>
      <c r="CY332" s="1293"/>
      <c r="CZ332" s="1180"/>
      <c r="DA332" s="1180"/>
    </row>
    <row r="333" spans="1:117" ht="17.25" customHeight="1" x14ac:dyDescent="0.15">
      <c r="A333" s="1170" t="s">
        <v>605</v>
      </c>
      <c r="B333" s="1218" t="s">
        <v>76</v>
      </c>
      <c r="C333" s="1219" t="s">
        <v>240</v>
      </c>
      <c r="D333" s="1220">
        <f>D332/D331</f>
        <v>0.80356432206561801</v>
      </c>
      <c r="E333" s="1221">
        <v>297</v>
      </c>
      <c r="F333" s="1268">
        <v>0</v>
      </c>
      <c r="G333" s="1268">
        <v>0</v>
      </c>
      <c r="H333" s="1268">
        <v>0</v>
      </c>
      <c r="I333" s="1268">
        <v>0</v>
      </c>
      <c r="J333" s="1268">
        <v>0</v>
      </c>
      <c r="K333" s="1268">
        <v>0</v>
      </c>
      <c r="L333" s="1268">
        <v>0</v>
      </c>
      <c r="M333" s="1222">
        <v>367</v>
      </c>
      <c r="N333" s="1222">
        <v>323</v>
      </c>
      <c r="O333" s="1222">
        <v>312</v>
      </c>
      <c r="P333" s="1224">
        <v>325</v>
      </c>
      <c r="R333" s="59"/>
      <c r="S333" s="59"/>
      <c r="T333" s="825"/>
      <c r="U333" s="767"/>
      <c r="V333" s="767"/>
      <c r="W333" s="767"/>
      <c r="X333" s="748"/>
      <c r="Z333" s="1575"/>
      <c r="AA333" s="1575"/>
      <c r="AB333" s="1575"/>
      <c r="AD333" s="1576"/>
      <c r="AE333" s="787"/>
      <c r="AF333" s="1292"/>
      <c r="AG333" s="1292"/>
      <c r="AH333" s="1292"/>
      <c r="AI333" s="1292"/>
      <c r="AJ333" s="1179"/>
      <c r="AK333" s="1179"/>
      <c r="AL333" s="1179"/>
      <c r="AM333" s="1179"/>
      <c r="AN333" s="1179"/>
      <c r="AO333" s="1179"/>
      <c r="AP333" s="1285"/>
      <c r="AQ333" s="1248"/>
      <c r="AR333" s="1292"/>
      <c r="AS333" s="1292"/>
      <c r="AT333" s="1292"/>
      <c r="AU333" s="1292"/>
      <c r="AV333" s="1179"/>
      <c r="AW333" s="1179"/>
      <c r="AX333" s="1292"/>
      <c r="AY333" s="1179"/>
      <c r="AZ333" s="1179"/>
      <c r="BA333" s="1179"/>
      <c r="BB333" s="1179"/>
      <c r="BC333" s="1292"/>
      <c r="BD333" s="1179"/>
      <c r="BE333" s="1179"/>
      <c r="BF333" s="1179"/>
      <c r="BG333" s="1179"/>
      <c r="BH333" s="1285"/>
      <c r="BI333" s="1179"/>
      <c r="BJ333" s="1179"/>
      <c r="BK333" s="1292"/>
      <c r="BL333" s="1292"/>
      <c r="BM333" s="293"/>
      <c r="BN333" s="1285"/>
      <c r="BO333" s="1292"/>
      <c r="BP333" s="1179"/>
      <c r="BQ333" s="1174"/>
      <c r="BR333" s="1174"/>
      <c r="BS333" s="1174"/>
      <c r="BT333" s="1171"/>
      <c r="BU333" s="1295"/>
      <c r="BV333" s="1295"/>
      <c r="BW333" s="1176"/>
      <c r="BX333" s="1176"/>
      <c r="BY333" s="1176"/>
      <c r="BZ333" s="1176"/>
      <c r="CA333" s="1176"/>
      <c r="CB333" s="1292"/>
      <c r="CC333" s="1179"/>
      <c r="CD333" s="1179"/>
      <c r="CE333" s="1293"/>
      <c r="CF333" s="1293"/>
      <c r="CG333" s="1293"/>
      <c r="CH333" s="1292"/>
      <c r="CI333" s="1286"/>
      <c r="CJ333" s="1177"/>
      <c r="CK333" s="1286"/>
      <c r="CL333" s="1179"/>
      <c r="CM333" s="1292"/>
      <c r="CN333" s="1179"/>
      <c r="CO333" s="1176"/>
      <c r="CP333" s="1177"/>
      <c r="CQ333" s="1285"/>
      <c r="CR333" s="1285"/>
      <c r="CS333" s="1285"/>
      <c r="CT333" s="1180"/>
      <c r="CU333" s="1180"/>
      <c r="CV333" s="1180"/>
      <c r="CW333" s="1180"/>
      <c r="CX333" s="1180"/>
      <c r="CY333" s="1180"/>
      <c r="CZ333" s="1180"/>
      <c r="DA333" s="1180"/>
    </row>
    <row r="334" spans="1:117" ht="17.25" customHeight="1" x14ac:dyDescent="0.15">
      <c r="A334" s="1170" t="s">
        <v>606</v>
      </c>
      <c r="B334" s="1296" t="s">
        <v>77</v>
      </c>
      <c r="C334" s="1226" t="s">
        <v>239</v>
      </c>
      <c r="D334" s="1212">
        <f>SUM(E334:P334)</f>
        <v>9.5760000000000005</v>
      </c>
      <c r="E334" s="1213">
        <v>0</v>
      </c>
      <c r="F334" s="1267">
        <v>0</v>
      </c>
      <c r="G334" s="1267">
        <v>0</v>
      </c>
      <c r="H334" s="1267">
        <v>0</v>
      </c>
      <c r="I334" s="1267">
        <v>0</v>
      </c>
      <c r="J334" s="1267">
        <v>0</v>
      </c>
      <c r="K334" s="1267">
        <v>3.0870000000000002</v>
      </c>
      <c r="L334" s="1214">
        <v>2.82</v>
      </c>
      <c r="M334" s="1214">
        <v>3.1150000000000002</v>
      </c>
      <c r="N334" s="1214">
        <v>0.55400000000000005</v>
      </c>
      <c r="O334" s="1214">
        <v>0</v>
      </c>
      <c r="P334" s="1217">
        <v>0</v>
      </c>
      <c r="R334" s="59"/>
      <c r="S334" s="59"/>
      <c r="U334" s="767"/>
      <c r="V334" s="767"/>
      <c r="W334" s="767"/>
      <c r="X334" s="748"/>
      <c r="Z334" s="1576"/>
      <c r="AA334" s="1576"/>
      <c r="AB334" s="1576"/>
      <c r="AC334" s="1575"/>
      <c r="AG334" s="1292"/>
      <c r="AH334" s="1179"/>
      <c r="AI334" s="1179"/>
      <c r="AJ334" s="1179"/>
      <c r="AK334" s="1179"/>
      <c r="AL334" s="1292"/>
      <c r="AM334" s="1179"/>
      <c r="AN334" s="1179"/>
      <c r="AO334" s="1179"/>
      <c r="AP334" s="1285"/>
      <c r="AQ334" s="1179"/>
      <c r="AR334" s="1179"/>
      <c r="AS334" s="1292"/>
      <c r="AT334" s="1292"/>
      <c r="AU334" s="1292"/>
      <c r="AV334" s="1179"/>
      <c r="AW334" s="1179"/>
      <c r="AX334" s="1292"/>
      <c r="AY334" s="1176"/>
      <c r="AZ334" s="1176"/>
      <c r="BA334" s="1176"/>
      <c r="BB334" s="1176"/>
      <c r="BC334" s="1176"/>
      <c r="BD334" s="1179"/>
      <c r="BE334" s="1179"/>
      <c r="BF334" s="1179"/>
      <c r="BG334" s="1179"/>
      <c r="BH334" s="1179"/>
      <c r="BI334" s="1179"/>
      <c r="BJ334" s="1292"/>
      <c r="BK334" s="1295"/>
      <c r="BL334" s="1295"/>
      <c r="BM334" s="1295"/>
      <c r="BN334" s="1171"/>
      <c r="BO334" s="1295"/>
      <c r="BP334" s="1174"/>
      <c r="BQ334" s="1176"/>
      <c r="BR334" s="1176"/>
      <c r="BS334" s="1176"/>
      <c r="BT334" s="1176"/>
      <c r="BU334" s="1176"/>
      <c r="BV334" s="1180"/>
      <c r="BW334" s="1285"/>
      <c r="BX334" s="1285"/>
      <c r="BY334" s="1285"/>
      <c r="BZ334" s="1285"/>
      <c r="CA334" s="1292"/>
      <c r="CB334" s="1179"/>
      <c r="CC334" s="1176"/>
      <c r="CD334" s="1177"/>
      <c r="CE334" s="1285"/>
      <c r="CF334" s="1286"/>
      <c r="CG334" s="1179"/>
      <c r="CH334" s="1292"/>
      <c r="CI334" s="1176"/>
      <c r="CJ334" s="1176"/>
      <c r="CK334" s="1176"/>
      <c r="CL334" s="1176"/>
      <c r="CM334" s="1176"/>
      <c r="CN334" s="1180"/>
      <c r="CO334" s="1180"/>
      <c r="CP334" s="1180"/>
      <c r="CQ334" s="1180"/>
      <c r="CR334" s="1180"/>
      <c r="CS334" s="1180"/>
      <c r="CT334" s="1180"/>
      <c r="CU334" s="1180"/>
    </row>
    <row r="335" spans="1:117" ht="17.25" customHeight="1" x14ac:dyDescent="0.15">
      <c r="A335" s="1170" t="s">
        <v>607</v>
      </c>
      <c r="B335" s="1210" t="s">
        <v>78</v>
      </c>
      <c r="C335" s="1211" t="s">
        <v>15</v>
      </c>
      <c r="D335" s="1212">
        <f>SUM(E335:P335)</f>
        <v>11800.587000000001</v>
      </c>
      <c r="E335" s="1213">
        <v>0</v>
      </c>
      <c r="F335" s="1267">
        <v>0</v>
      </c>
      <c r="G335" s="1267">
        <v>0</v>
      </c>
      <c r="H335" s="1267">
        <v>0</v>
      </c>
      <c r="I335" s="1267">
        <v>0</v>
      </c>
      <c r="J335" s="1267">
        <v>0</v>
      </c>
      <c r="K335" s="1267">
        <v>5754.2640000000001</v>
      </c>
      <c r="L335" s="1214">
        <v>2855.4450000000002</v>
      </c>
      <c r="M335" s="1214">
        <v>2565.2809999999999</v>
      </c>
      <c r="N335" s="1214">
        <v>625.59699999999998</v>
      </c>
      <c r="O335" s="1214">
        <v>0</v>
      </c>
      <c r="P335" s="1217">
        <v>0</v>
      </c>
      <c r="R335" s="59"/>
      <c r="S335" s="59"/>
      <c r="U335" s="767"/>
      <c r="V335" s="767"/>
      <c r="W335" s="767"/>
      <c r="X335" s="748"/>
      <c r="Z335" s="1576"/>
      <c r="AA335" s="1576"/>
      <c r="AB335" s="1576"/>
      <c r="AC335" s="1576"/>
      <c r="AD335" s="1575"/>
      <c r="AG335" s="1176"/>
      <c r="AH335" s="1179"/>
      <c r="AI335" s="1178"/>
      <c r="AJ335" s="1179"/>
      <c r="AK335" s="1179"/>
      <c r="AL335" s="1179"/>
      <c r="AM335" s="1179"/>
      <c r="AN335" s="1179"/>
      <c r="AO335" s="1179"/>
      <c r="AP335" s="1179"/>
      <c r="AQ335" s="1179"/>
      <c r="AR335" s="1179"/>
      <c r="AS335" s="1292"/>
      <c r="AT335" s="1292"/>
      <c r="AU335" s="1292"/>
      <c r="AV335" s="1285"/>
      <c r="AW335" s="1179"/>
      <c r="AX335" s="1179"/>
      <c r="AY335" s="1179"/>
      <c r="AZ335" s="1179"/>
      <c r="BA335" s="1179"/>
      <c r="BB335" s="1179"/>
      <c r="BC335" s="1248"/>
      <c r="BD335" s="1179"/>
      <c r="BE335" s="1179"/>
      <c r="BF335" s="1179"/>
      <c r="BG335" s="1179"/>
      <c r="BH335" s="1179"/>
      <c r="BI335" s="1179"/>
      <c r="BJ335" s="1179"/>
      <c r="BK335" s="1179"/>
      <c r="BL335" s="1179"/>
      <c r="BM335" s="1179"/>
      <c r="BN335" s="1285"/>
      <c r="BO335" s="1179"/>
      <c r="BP335" s="1179"/>
      <c r="BQ335" s="1179"/>
      <c r="BR335" s="1179"/>
      <c r="BS335" s="1179"/>
      <c r="BT335" s="1292"/>
      <c r="BU335" s="1292"/>
      <c r="BV335" s="1179"/>
      <c r="BW335" s="1295"/>
      <c r="BX335" s="1295"/>
      <c r="BY335" s="1295"/>
      <c r="BZ335" s="1295"/>
      <c r="CA335" s="1295"/>
      <c r="CB335" s="1174"/>
      <c r="CC335" s="1174"/>
      <c r="CD335" s="1174"/>
      <c r="CE335" s="1174"/>
      <c r="CF335" s="1174"/>
      <c r="CG335" s="1295"/>
      <c r="CH335" s="1174"/>
      <c r="CI335" s="1286"/>
      <c r="CJ335" s="1177"/>
      <c r="CK335" s="1286"/>
      <c r="CL335" s="1292"/>
      <c r="CM335" s="1179"/>
      <c r="CN335" s="1285"/>
      <c r="CO335" s="1179"/>
      <c r="CP335" s="1179"/>
      <c r="CQ335" s="1179"/>
      <c r="CR335" s="1285"/>
      <c r="CS335" s="1286"/>
      <c r="CT335" s="1179"/>
      <c r="CU335" s="1176"/>
      <c r="CV335" s="1177"/>
      <c r="CW335" s="1285"/>
      <c r="CX335" s="1285"/>
      <c r="CY335" s="1285"/>
      <c r="CZ335" s="1180"/>
      <c r="DA335" s="1180"/>
      <c r="DB335" s="1180"/>
      <c r="DC335" s="1180"/>
      <c r="DD335" s="1180"/>
      <c r="DE335" s="1180"/>
      <c r="DF335" s="1180"/>
      <c r="DG335" s="1180"/>
    </row>
    <row r="336" spans="1:117" ht="17.25" customHeight="1" x14ac:dyDescent="0.15">
      <c r="A336" s="1170" t="s">
        <v>608</v>
      </c>
      <c r="B336" s="1218" t="s">
        <v>78</v>
      </c>
      <c r="C336" s="1219" t="s">
        <v>240</v>
      </c>
      <c r="D336" s="1220">
        <f>D335/D334</f>
        <v>1232.3085839598998</v>
      </c>
      <c r="E336" s="1221">
        <v>0</v>
      </c>
      <c r="F336" s="1268">
        <v>0</v>
      </c>
      <c r="G336" s="1268">
        <v>0</v>
      </c>
      <c r="H336" s="1268">
        <v>0</v>
      </c>
      <c r="I336" s="1268">
        <v>0</v>
      </c>
      <c r="J336" s="1268">
        <v>0</v>
      </c>
      <c r="K336" s="1268">
        <v>1.8640000000000001</v>
      </c>
      <c r="L336" s="1222">
        <v>1013</v>
      </c>
      <c r="M336" s="1222">
        <v>824</v>
      </c>
      <c r="N336" s="1222">
        <v>1129</v>
      </c>
      <c r="O336" s="1222">
        <v>0</v>
      </c>
      <c r="P336" s="1224">
        <v>0</v>
      </c>
      <c r="R336" s="59"/>
      <c r="S336" s="55"/>
      <c r="T336" s="825"/>
      <c r="U336" s="767"/>
      <c r="V336" s="767"/>
      <c r="W336" s="767"/>
      <c r="X336" s="748"/>
      <c r="Z336" s="1577"/>
      <c r="AA336" s="1577"/>
      <c r="AB336" s="1577"/>
      <c r="AC336" s="1576"/>
      <c r="AD336" s="1576"/>
      <c r="AE336" s="787"/>
      <c r="AF336" s="1292"/>
      <c r="AG336" s="1285"/>
      <c r="AH336" s="1179"/>
      <c r="AI336" s="1292"/>
      <c r="AJ336" s="1179"/>
      <c r="AK336" s="1285"/>
      <c r="AL336" s="1292"/>
      <c r="AM336" s="1176"/>
      <c r="AN336" s="1177"/>
      <c r="AO336" s="1178"/>
      <c r="AP336" s="1179"/>
      <c r="AQ336" s="1179"/>
      <c r="AR336" s="1179"/>
      <c r="AS336" s="1176"/>
      <c r="AT336" s="1177"/>
      <c r="AU336" s="1178"/>
      <c r="AV336" s="1179"/>
      <c r="AW336" s="1179"/>
      <c r="AX336" s="1292"/>
      <c r="AY336" s="1292"/>
      <c r="AZ336" s="1292"/>
      <c r="BA336" s="1292"/>
      <c r="BB336" s="1179"/>
      <c r="BC336" s="1178"/>
      <c r="BD336" s="1179"/>
      <c r="BE336" s="1179"/>
      <c r="BF336" s="1179"/>
      <c r="BG336" s="1179"/>
      <c r="BH336" s="1285"/>
      <c r="BI336" s="1179"/>
      <c r="BJ336" s="1179"/>
      <c r="BK336" s="1292"/>
      <c r="BL336" s="1292"/>
      <c r="BM336" s="1292"/>
      <c r="BN336" s="1292"/>
      <c r="BO336" s="1293"/>
      <c r="BP336" s="1179"/>
      <c r="BQ336" s="1292"/>
      <c r="BR336" s="1292"/>
      <c r="BS336" s="1292"/>
      <c r="BT336" s="1293"/>
      <c r="BU336" s="1292"/>
      <c r="BV336" s="1179"/>
      <c r="BW336" s="1295"/>
      <c r="BX336" s="1295"/>
      <c r="BY336" s="1295"/>
      <c r="BZ336" s="1174"/>
      <c r="CA336" s="1171"/>
      <c r="CB336" s="1295"/>
      <c r="CC336" s="1179"/>
      <c r="CD336" s="1179"/>
      <c r="CE336" s="1179"/>
      <c r="CF336" s="1285"/>
      <c r="CG336" s="1292"/>
      <c r="CH336" s="1292"/>
      <c r="CI336" s="1179"/>
      <c r="CJ336" s="1179"/>
      <c r="CK336" s="1179"/>
      <c r="CL336" s="1286"/>
      <c r="CM336" s="1292"/>
      <c r="CN336" s="1179"/>
      <c r="CO336" s="1176"/>
      <c r="CP336" s="1176"/>
      <c r="CQ336" s="1176"/>
      <c r="CR336" s="1176"/>
      <c r="CS336" s="1176"/>
      <c r="CT336" s="1180"/>
      <c r="CU336" s="1180"/>
      <c r="CV336" s="1180"/>
      <c r="CW336" s="1180"/>
      <c r="CX336" s="1180"/>
      <c r="CY336" s="1180"/>
      <c r="CZ336" s="1180"/>
      <c r="DA336" s="1180"/>
    </row>
    <row r="337" spans="1:93" ht="17.25" customHeight="1" x14ac:dyDescent="0.15">
      <c r="A337" s="1170" t="s">
        <v>609</v>
      </c>
      <c r="B337" s="1296" t="s">
        <v>79</v>
      </c>
      <c r="C337" s="1211" t="s">
        <v>239</v>
      </c>
      <c r="D337" s="1212">
        <f>SUM(E337:P337)</f>
        <v>2969.44</v>
      </c>
      <c r="E337" s="1322">
        <v>471.74400000000003</v>
      </c>
      <c r="F337" s="1214">
        <v>516.702</v>
      </c>
      <c r="G337" s="1214">
        <v>581.65499999999997</v>
      </c>
      <c r="H337" s="1214">
        <v>805.09299999999996</v>
      </c>
      <c r="I337" s="1214">
        <v>300.22300000000001</v>
      </c>
      <c r="J337" s="1215">
        <v>9.4250000000000007</v>
      </c>
      <c r="K337" s="1216">
        <v>0</v>
      </c>
      <c r="L337" s="1214">
        <v>0</v>
      </c>
      <c r="M337" s="1215">
        <v>0</v>
      </c>
      <c r="N337" s="1214">
        <v>1.125</v>
      </c>
      <c r="O337" s="1214">
        <v>68.781000000000006</v>
      </c>
      <c r="P337" s="1217">
        <v>214.69200000000001</v>
      </c>
      <c r="R337" s="59"/>
      <c r="S337" s="55"/>
      <c r="U337" s="767"/>
      <c r="V337" s="767"/>
      <c r="W337" s="767"/>
      <c r="X337" s="748"/>
      <c r="Z337" s="1576"/>
      <c r="AA337" s="1576"/>
      <c r="AB337" s="1576"/>
      <c r="AC337" s="1577"/>
      <c r="AD337" s="1576"/>
      <c r="AG337" s="1286"/>
      <c r="AH337" s="1179"/>
      <c r="AI337" s="1176"/>
      <c r="AJ337" s="1179"/>
      <c r="AK337" s="1179"/>
      <c r="AL337" s="1179"/>
      <c r="AM337" s="1176"/>
      <c r="AN337" s="1177"/>
      <c r="AO337" s="1178"/>
      <c r="AP337" s="1178"/>
      <c r="AQ337" s="1179"/>
      <c r="AR337" s="1179"/>
      <c r="AS337" s="1179"/>
      <c r="AT337" s="1179"/>
      <c r="AU337" s="1179"/>
      <c r="AV337" s="1179"/>
      <c r="AW337" s="1179"/>
      <c r="AX337" s="1179"/>
      <c r="AY337" s="1179"/>
      <c r="AZ337" s="1179"/>
      <c r="BA337" s="1179"/>
      <c r="BB337" s="1179"/>
      <c r="BC337" s="1285"/>
      <c r="BD337" s="1292"/>
      <c r="BE337" s="1179"/>
      <c r="BF337" s="1179"/>
      <c r="BG337" s="1179"/>
      <c r="BH337" s="1285"/>
      <c r="BI337" s="1179"/>
      <c r="BJ337" s="1292"/>
      <c r="BK337" s="1179"/>
      <c r="BL337" s="1179"/>
      <c r="BM337" s="1179"/>
      <c r="BN337" s="1179"/>
      <c r="BO337" s="1179"/>
      <c r="BP337" s="1292"/>
      <c r="BQ337" s="1284"/>
      <c r="BR337" s="1284"/>
      <c r="BS337" s="1284"/>
      <c r="BT337" s="1284"/>
      <c r="BU337" s="1284"/>
      <c r="BV337" s="1174"/>
      <c r="BW337" s="1179"/>
      <c r="BX337" s="1179"/>
      <c r="BY337" s="1179"/>
      <c r="BZ337" s="1286"/>
      <c r="CA337" s="1292"/>
      <c r="CB337" s="1292"/>
      <c r="CC337" s="1176"/>
      <c r="CD337" s="1177"/>
      <c r="CE337" s="1285"/>
      <c r="CF337" s="1285"/>
      <c r="CG337" s="1285"/>
      <c r="CH337" s="1180"/>
      <c r="CI337" s="1180"/>
      <c r="CJ337" s="1180"/>
      <c r="CK337" s="1180"/>
      <c r="CL337" s="1180"/>
      <c r="CM337" s="1180"/>
      <c r="CN337" s="1180"/>
      <c r="CO337" s="1180"/>
    </row>
    <row r="338" spans="1:93" ht="17.25" customHeight="1" x14ac:dyDescent="0.15">
      <c r="A338" s="1170" t="s">
        <v>610</v>
      </c>
      <c r="B338" s="1210" t="s">
        <v>80</v>
      </c>
      <c r="C338" s="1211" t="s">
        <v>15</v>
      </c>
      <c r="D338" s="1212">
        <f>SUM(E338:P338)</f>
        <v>3315014.6050000004</v>
      </c>
      <c r="E338" s="1322">
        <v>719519.86199999996</v>
      </c>
      <c r="F338" s="1214">
        <v>72049.084000000003</v>
      </c>
      <c r="G338" s="1214">
        <v>838911.505</v>
      </c>
      <c r="H338" s="1214">
        <v>701890.88600000006</v>
      </c>
      <c r="I338" s="1214">
        <v>288986.16800000001</v>
      </c>
      <c r="J338" s="1215">
        <v>8554.5859999999993</v>
      </c>
      <c r="K338" s="1216">
        <v>0</v>
      </c>
      <c r="L338" s="1214">
        <v>0</v>
      </c>
      <c r="M338" s="1215">
        <v>0</v>
      </c>
      <c r="N338" s="1214">
        <v>3836.9160000000002</v>
      </c>
      <c r="O338" s="1214">
        <v>162239.935</v>
      </c>
      <c r="P338" s="1217">
        <v>519025.663</v>
      </c>
      <c r="S338" s="55"/>
      <c r="U338" s="767"/>
      <c r="V338" s="767"/>
      <c r="W338" s="767"/>
      <c r="X338" s="748"/>
      <c r="Z338" s="1577"/>
      <c r="AA338" s="1577"/>
      <c r="AB338" s="1577"/>
      <c r="AC338" s="1576"/>
      <c r="AD338" s="1577"/>
      <c r="AG338" s="1286"/>
      <c r="AH338" s="1179"/>
      <c r="AI338" s="1179"/>
      <c r="AJ338" s="1179"/>
      <c r="AK338" s="1179"/>
      <c r="AL338" s="1179"/>
      <c r="AM338" s="1179"/>
      <c r="AN338" s="1179"/>
      <c r="AO338" s="1179"/>
      <c r="AP338" s="1179"/>
      <c r="AQ338" s="1179"/>
      <c r="AR338" s="1179"/>
      <c r="AS338" s="1292"/>
      <c r="AT338" s="1292"/>
      <c r="AU338" s="1292"/>
      <c r="AV338" s="1178"/>
      <c r="AW338" s="1292"/>
      <c r="AX338" s="1179"/>
      <c r="AY338" s="1179"/>
      <c r="AZ338" s="1179"/>
      <c r="BA338" s="1179"/>
      <c r="BB338" s="1179"/>
      <c r="BC338" s="1285"/>
      <c r="BD338" s="1292"/>
      <c r="BE338" s="1292"/>
      <c r="BF338" s="1292"/>
      <c r="BG338" s="1292"/>
      <c r="BH338" s="1292"/>
      <c r="BI338" s="1292"/>
      <c r="BJ338" s="1179"/>
      <c r="BK338" s="1174"/>
      <c r="BL338" s="1174"/>
      <c r="BM338" s="1174"/>
      <c r="BN338" s="1301"/>
      <c r="BO338" s="1295"/>
      <c r="BP338" s="1174"/>
      <c r="BQ338" s="1179"/>
      <c r="BR338" s="1179"/>
      <c r="BS338" s="1179"/>
      <c r="BT338" s="1286"/>
      <c r="BU338" s="1292"/>
      <c r="BV338" s="1179"/>
      <c r="BW338" s="1286"/>
      <c r="BX338" s="1177"/>
      <c r="BY338" s="1286"/>
      <c r="BZ338" s="1286"/>
      <c r="CA338" s="1286"/>
      <c r="CB338" s="1179"/>
      <c r="CC338" s="1285"/>
      <c r="CD338" s="1285"/>
      <c r="CE338" s="1285"/>
      <c r="CF338" s="1285"/>
      <c r="CG338" s="1285"/>
      <c r="CH338" s="1180"/>
      <c r="CI338" s="1180"/>
      <c r="CJ338" s="1180"/>
      <c r="CK338" s="1180"/>
      <c r="CL338" s="1180"/>
      <c r="CM338" s="1180"/>
      <c r="CN338" s="1180"/>
      <c r="CO338" s="1180"/>
    </row>
    <row r="339" spans="1:93" ht="17.25" customHeight="1" x14ac:dyDescent="0.15">
      <c r="A339" s="1170" t="s">
        <v>611</v>
      </c>
      <c r="B339" s="1218" t="s">
        <v>80</v>
      </c>
      <c r="C339" s="1219" t="s">
        <v>240</v>
      </c>
      <c r="D339" s="1220">
        <f>D338/D337</f>
        <v>1116.3770290021016</v>
      </c>
      <c r="E339" s="1221">
        <v>1525</v>
      </c>
      <c r="F339" s="1222">
        <v>1475</v>
      </c>
      <c r="G339" s="1222">
        <v>1442</v>
      </c>
      <c r="H339" s="1222">
        <v>1160</v>
      </c>
      <c r="I339" s="1222">
        <v>963</v>
      </c>
      <c r="J339" s="1223">
        <v>908</v>
      </c>
      <c r="K339" s="1222">
        <v>0</v>
      </c>
      <c r="L339" s="1222">
        <v>0</v>
      </c>
      <c r="M339" s="1223">
        <v>0</v>
      </c>
      <c r="N339" s="1222">
        <v>3411</v>
      </c>
      <c r="O339" s="1222">
        <v>2359</v>
      </c>
      <c r="P339" s="1224">
        <v>2418</v>
      </c>
      <c r="R339" s="59"/>
      <c r="S339" s="55"/>
      <c r="T339" s="825"/>
      <c r="U339" s="767"/>
      <c r="V339" s="767"/>
      <c r="W339" s="767"/>
      <c r="X339" s="748"/>
      <c r="Z339" s="1576"/>
      <c r="AA339" s="1576"/>
      <c r="AB339" s="1576"/>
      <c r="AC339" s="1577"/>
      <c r="AD339" s="1576"/>
      <c r="AE339" s="787"/>
      <c r="AF339" s="1292"/>
      <c r="AG339" s="1292"/>
      <c r="AH339" s="1179"/>
      <c r="AI339" s="1285"/>
      <c r="AJ339" s="1179"/>
      <c r="AK339" s="1179"/>
      <c r="AL339" s="1179"/>
      <c r="AM339" s="1292"/>
      <c r="AN339" s="1292"/>
      <c r="AO339" s="1292"/>
      <c r="AP339" s="1292"/>
      <c r="AQ339" s="1178"/>
      <c r="AR339" s="1292"/>
      <c r="AS339" s="1176"/>
      <c r="AT339" s="1177"/>
      <c r="AU339" s="1178"/>
      <c r="AV339" s="1292"/>
      <c r="AW339" s="1292"/>
      <c r="AX339" s="1179"/>
      <c r="AY339" s="1292"/>
      <c r="AZ339" s="1292"/>
      <c r="BA339" s="1292"/>
      <c r="BB339" s="1292"/>
      <c r="BC339" s="1292"/>
      <c r="BD339" s="1179"/>
      <c r="BE339" s="1174"/>
      <c r="BF339" s="1174"/>
      <c r="BG339" s="1174"/>
      <c r="BH339" s="1301"/>
      <c r="BI339" s="1290"/>
      <c r="BJ339" s="1174"/>
      <c r="BK339" s="1285"/>
      <c r="BL339" s="1285"/>
      <c r="BM339" s="1285"/>
      <c r="BN339" s="1285"/>
      <c r="BO339" s="1285"/>
      <c r="BP339" s="1180"/>
      <c r="BQ339" s="1180"/>
      <c r="BR339" s="1180"/>
      <c r="BS339" s="1180"/>
      <c r="BT339" s="1180"/>
      <c r="BU339" s="1180"/>
      <c r="BV339" s="1180"/>
      <c r="BW339" s="1180"/>
    </row>
    <row r="340" spans="1:93" ht="17.25" customHeight="1" x14ac:dyDescent="0.15">
      <c r="A340" s="1170" t="s">
        <v>612</v>
      </c>
      <c r="B340" s="1225" t="s">
        <v>81</v>
      </c>
      <c r="C340" s="1226" t="s">
        <v>239</v>
      </c>
      <c r="D340" s="1212">
        <f>SUM(E340:P340)</f>
        <v>1701.4480000000001</v>
      </c>
      <c r="E340" s="1323">
        <v>298.322</v>
      </c>
      <c r="F340" s="1214">
        <v>283.952</v>
      </c>
      <c r="G340" s="1214">
        <v>337.459</v>
      </c>
      <c r="H340" s="1214">
        <v>388.41</v>
      </c>
      <c r="I340" s="1214">
        <v>177.11799999999999</v>
      </c>
      <c r="J340" s="1215">
        <v>3.0630000000000002</v>
      </c>
      <c r="K340" s="1216">
        <v>0</v>
      </c>
      <c r="L340" s="1214">
        <v>0</v>
      </c>
      <c r="M340" s="1214">
        <v>0</v>
      </c>
      <c r="N340" s="1214">
        <v>0.95599999999999996</v>
      </c>
      <c r="O340" s="1214">
        <v>53.66</v>
      </c>
      <c r="P340" s="1217">
        <v>158.50800000000001</v>
      </c>
      <c r="R340" s="59"/>
      <c r="S340" s="55"/>
      <c r="U340" s="767"/>
      <c r="V340" s="767"/>
      <c r="W340" s="767"/>
      <c r="X340" s="748"/>
      <c r="Z340" s="1576"/>
      <c r="AA340" s="1576"/>
      <c r="AB340" s="1576"/>
      <c r="AC340" s="1576"/>
      <c r="AD340" s="1577"/>
      <c r="AH340" s="1179"/>
      <c r="AI340" s="1179"/>
      <c r="AJ340" s="1179"/>
      <c r="AK340" s="1179"/>
      <c r="AL340" s="1179"/>
      <c r="AM340" s="1292"/>
      <c r="AN340" s="1292"/>
      <c r="AO340" s="1292"/>
      <c r="AP340" s="1178"/>
      <c r="AQ340" s="1179"/>
      <c r="AR340" s="1292"/>
      <c r="AS340" s="1292"/>
      <c r="AT340" s="1292"/>
      <c r="AU340" s="1292"/>
      <c r="AV340" s="1292"/>
      <c r="AW340" s="1292"/>
      <c r="AX340" s="1179"/>
      <c r="AY340" s="1179"/>
      <c r="AZ340" s="1179"/>
      <c r="BA340" s="1179"/>
      <c r="BB340" s="1179"/>
      <c r="BC340" s="1285"/>
      <c r="BD340" s="1292"/>
      <c r="BE340" s="1295"/>
      <c r="BF340" s="1295"/>
      <c r="BG340" s="1295"/>
      <c r="BH340" s="1301"/>
      <c r="BI340" s="1290"/>
      <c r="BJ340" s="1295"/>
      <c r="BK340" s="1286"/>
      <c r="BL340" s="1177"/>
      <c r="BM340" s="1286"/>
      <c r="BN340" s="1286"/>
      <c r="BO340" s="1286"/>
      <c r="BP340" s="1180"/>
      <c r="BQ340" s="1180"/>
      <c r="BR340" s="1180"/>
      <c r="BS340" s="1180"/>
      <c r="BT340" s="1180"/>
      <c r="BU340" s="1180"/>
      <c r="BV340" s="1180"/>
      <c r="BW340" s="1180"/>
    </row>
    <row r="341" spans="1:93" ht="17.25" customHeight="1" x14ac:dyDescent="0.15">
      <c r="A341" s="1170" t="s">
        <v>613</v>
      </c>
      <c r="B341" s="1210" t="s">
        <v>81</v>
      </c>
      <c r="C341" s="1211" t="s">
        <v>15</v>
      </c>
      <c r="D341" s="1212">
        <f>SUM(E341:P341)</f>
        <v>2483490.9530000002</v>
      </c>
      <c r="E341" s="1323">
        <v>454184.065</v>
      </c>
      <c r="F341" s="1214">
        <v>420816.63500000001</v>
      </c>
      <c r="G341" s="1214">
        <v>487524.07299999997</v>
      </c>
      <c r="H341" s="1214">
        <v>443089.31</v>
      </c>
      <c r="I341" s="1214">
        <v>160756.652</v>
      </c>
      <c r="J341" s="1215">
        <v>2488.3629999999998</v>
      </c>
      <c r="K341" s="1216">
        <v>0</v>
      </c>
      <c r="L341" s="1214">
        <v>0</v>
      </c>
      <c r="M341" s="1214">
        <v>0</v>
      </c>
      <c r="N341" s="1214">
        <v>3467.7719999999999</v>
      </c>
      <c r="O341" s="1214">
        <v>125993.61599999999</v>
      </c>
      <c r="P341" s="1217">
        <v>385170.467</v>
      </c>
      <c r="R341" s="59"/>
      <c r="S341" s="59"/>
      <c r="U341" s="767"/>
      <c r="V341" s="767"/>
      <c r="W341" s="767"/>
      <c r="X341" s="748"/>
      <c r="Z341" s="1577"/>
      <c r="AA341" s="1577"/>
      <c r="AB341" s="1577"/>
      <c r="AC341" s="1576"/>
      <c r="AD341" s="1576"/>
      <c r="AH341" s="1179"/>
      <c r="AI341" s="1179"/>
      <c r="AJ341" s="1292"/>
      <c r="AK341" s="1178"/>
      <c r="AL341" s="1179"/>
      <c r="AM341" s="1292"/>
      <c r="AN341" s="1292"/>
      <c r="AO341" s="1292"/>
      <c r="AP341" s="1292"/>
      <c r="AQ341" s="1292"/>
      <c r="AR341" s="1179"/>
      <c r="AS341" s="1179"/>
      <c r="AT341" s="1179"/>
      <c r="AU341" s="1179"/>
      <c r="AV341" s="1179"/>
      <c r="AW341" s="1285"/>
      <c r="AX341" s="1179"/>
      <c r="AY341" s="1295"/>
      <c r="AZ341" s="1295"/>
      <c r="BA341" s="1295"/>
      <c r="BB341" s="1295"/>
      <c r="BC341" s="1295"/>
      <c r="BD341" s="1174"/>
      <c r="BE341" s="1301"/>
      <c r="BF341" s="1209"/>
      <c r="BG341" s="1324"/>
      <c r="BH341" s="1324"/>
      <c r="BI341" s="1324"/>
      <c r="BJ341" s="1174"/>
      <c r="BK341" s="1286"/>
      <c r="BL341" s="1177"/>
      <c r="BM341" s="1286"/>
      <c r="BN341" s="1286"/>
      <c r="BO341" s="1286"/>
      <c r="BP341" s="1285"/>
      <c r="BQ341" s="1183"/>
      <c r="BR341" s="1183"/>
      <c r="BS341" s="1183"/>
      <c r="BT341" s="1183"/>
      <c r="BU341" s="1183"/>
      <c r="BV341" s="1307"/>
      <c r="BW341" s="1180"/>
      <c r="BZ341" s="1171"/>
    </row>
    <row r="342" spans="1:93" ht="17.25" customHeight="1" x14ac:dyDescent="0.15">
      <c r="A342" s="1170" t="s">
        <v>614</v>
      </c>
      <c r="B342" s="1218" t="s">
        <v>81</v>
      </c>
      <c r="C342" s="1219" t="s">
        <v>240</v>
      </c>
      <c r="D342" s="1220">
        <f>D341/D340</f>
        <v>1459.6337666505235</v>
      </c>
      <c r="E342" s="1325">
        <v>1522</v>
      </c>
      <c r="F342" s="1222">
        <v>1482</v>
      </c>
      <c r="G342" s="1222">
        <v>1445</v>
      </c>
      <c r="H342" s="1222">
        <v>1141</v>
      </c>
      <c r="I342" s="1222">
        <v>908</v>
      </c>
      <c r="J342" s="1223">
        <v>812</v>
      </c>
      <c r="K342" s="1222">
        <v>0</v>
      </c>
      <c r="L342" s="1222">
        <v>0</v>
      </c>
      <c r="M342" s="1222">
        <v>0</v>
      </c>
      <c r="N342" s="1222">
        <v>3627</v>
      </c>
      <c r="O342" s="1222">
        <v>2348</v>
      </c>
      <c r="P342" s="1224">
        <v>2430</v>
      </c>
      <c r="R342" s="59"/>
      <c r="S342" s="59"/>
      <c r="T342" s="825"/>
      <c r="U342" s="767"/>
      <c r="V342" s="767"/>
      <c r="W342" s="767"/>
      <c r="X342" s="748"/>
      <c r="Z342" s="1576"/>
      <c r="AA342" s="1576"/>
      <c r="AB342" s="1576"/>
      <c r="AC342" s="1577"/>
      <c r="AD342" s="1576"/>
      <c r="AE342" s="787"/>
      <c r="AF342" s="1292"/>
      <c r="AH342" s="1292"/>
      <c r="AI342" s="1292"/>
      <c r="AJ342" s="1179"/>
      <c r="AK342" s="1292"/>
      <c r="AL342" s="1179"/>
      <c r="AM342" s="1176"/>
      <c r="AN342" s="1177"/>
      <c r="AO342" s="1178"/>
      <c r="AP342" s="1292"/>
      <c r="AQ342" s="1292"/>
      <c r="AR342" s="1179"/>
      <c r="AS342" s="1295"/>
      <c r="AT342" s="1295"/>
      <c r="AU342" s="1303"/>
      <c r="AV342" s="1174"/>
      <c r="AW342" s="1174"/>
      <c r="AX342" s="1295"/>
      <c r="AY342" s="1286"/>
      <c r="AZ342" s="1177"/>
      <c r="BA342" s="1286"/>
      <c r="BB342" s="1286"/>
      <c r="BC342" s="1286"/>
      <c r="BD342" s="1179"/>
      <c r="BE342" s="1286"/>
      <c r="BF342" s="1177"/>
      <c r="BG342" s="1286"/>
      <c r="BH342" s="1286"/>
      <c r="BI342" s="1286"/>
      <c r="BJ342" s="1285"/>
      <c r="BK342" s="1285"/>
      <c r="BL342" s="1285"/>
      <c r="BM342" s="1285"/>
      <c r="BN342" s="1285"/>
      <c r="BO342" s="1285"/>
      <c r="BP342" s="1180"/>
      <c r="BQ342" s="1180"/>
    </row>
    <row r="343" spans="1:93" ht="17.25" customHeight="1" x14ac:dyDescent="0.15">
      <c r="A343" s="1170" t="s">
        <v>615</v>
      </c>
      <c r="B343" s="1296" t="s">
        <v>82</v>
      </c>
      <c r="C343" s="1211" t="s">
        <v>239</v>
      </c>
      <c r="D343" s="1212">
        <f>SUM(E343:P343)</f>
        <v>5653.0830000000005</v>
      </c>
      <c r="E343" s="1322">
        <v>0.67100000000000004</v>
      </c>
      <c r="F343" s="1251">
        <v>1.0249999999999999</v>
      </c>
      <c r="G343" s="1251">
        <v>27.876999999999999</v>
      </c>
      <c r="H343" s="1251">
        <v>358.036</v>
      </c>
      <c r="I343" s="1251">
        <v>1473.2</v>
      </c>
      <c r="J343" s="1299">
        <v>2714.3589999999999</v>
      </c>
      <c r="K343" s="1251">
        <v>466.399</v>
      </c>
      <c r="L343" s="1251">
        <v>223.55799999999999</v>
      </c>
      <c r="M343" s="1251">
        <v>227.005</v>
      </c>
      <c r="N343" s="1251">
        <v>131.93299999999999</v>
      </c>
      <c r="O343" s="1251">
        <v>22.702999999999999</v>
      </c>
      <c r="P343" s="1326">
        <v>6.3170000000000002</v>
      </c>
      <c r="R343" s="59"/>
      <c r="S343" s="59"/>
      <c r="U343" s="767"/>
      <c r="V343" s="767"/>
      <c r="W343" s="767"/>
      <c r="X343" s="748"/>
      <c r="Z343" s="1576"/>
      <c r="AA343" s="1576"/>
      <c r="AB343" s="1576"/>
      <c r="AC343" s="1576"/>
      <c r="AD343" s="1577"/>
      <c r="AH343" s="1292"/>
      <c r="AI343" s="1179"/>
      <c r="AJ343" s="1286"/>
      <c r="AK343" s="1286"/>
      <c r="AL343" s="1292"/>
      <c r="AM343" s="1286"/>
      <c r="AN343" s="1177"/>
      <c r="AO343" s="1286"/>
      <c r="AP343" s="1286"/>
      <c r="AQ343" s="1286"/>
      <c r="AR343" s="1297"/>
      <c r="AS343" s="1176"/>
      <c r="AT343" s="1177"/>
      <c r="AU343" s="1285"/>
      <c r="AV343" s="1285"/>
      <c r="AW343" s="1285"/>
      <c r="AX343" s="1180"/>
      <c r="AY343" s="1180"/>
    </row>
    <row r="344" spans="1:93" ht="17.25" customHeight="1" x14ac:dyDescent="0.15">
      <c r="A344" s="1170" t="s">
        <v>616</v>
      </c>
      <c r="B344" s="1210" t="s">
        <v>83</v>
      </c>
      <c r="C344" s="1211" t="s">
        <v>15</v>
      </c>
      <c r="D344" s="1212">
        <f>SUM(E344:P344)</f>
        <v>2916807.5219999999</v>
      </c>
      <c r="E344" s="1322">
        <v>386.82400000000001</v>
      </c>
      <c r="F344" s="1251">
        <v>401.98</v>
      </c>
      <c r="G344" s="1251">
        <v>23610.822</v>
      </c>
      <c r="H344" s="1251">
        <v>272116.09100000001</v>
      </c>
      <c r="I344" s="1251">
        <v>956178.87699999998</v>
      </c>
      <c r="J344" s="1299">
        <v>1202595.7209999999</v>
      </c>
      <c r="K344" s="1251">
        <v>167672.628</v>
      </c>
      <c r="L344" s="1251">
        <v>108196.607</v>
      </c>
      <c r="M344" s="1251">
        <v>106448.81200000001</v>
      </c>
      <c r="N344" s="1251">
        <v>64718.485000000001</v>
      </c>
      <c r="O344" s="1251">
        <v>11342.674000000001</v>
      </c>
      <c r="P344" s="1326">
        <v>3138.0010000000002</v>
      </c>
      <c r="R344" s="59"/>
      <c r="S344" s="59"/>
      <c r="U344" s="767"/>
      <c r="V344" s="767"/>
      <c r="W344" s="767"/>
      <c r="X344" s="748"/>
      <c r="Z344" s="1576"/>
      <c r="AA344" s="1576"/>
      <c r="AB344" s="1576"/>
      <c r="AC344" s="1576"/>
      <c r="AD344" s="1576"/>
      <c r="AH344" s="1176"/>
      <c r="AI344" s="1179"/>
      <c r="AJ344" s="1179"/>
      <c r="AK344" s="1285"/>
      <c r="AL344" s="1179"/>
      <c r="AM344" s="1179"/>
      <c r="AN344" s="1179"/>
      <c r="AO344" s="1179"/>
      <c r="AP344" s="1179"/>
      <c r="AQ344" s="1285"/>
      <c r="AR344" s="1179"/>
      <c r="AS344" s="1295"/>
      <c r="AT344" s="1295"/>
      <c r="AU344" s="1303"/>
      <c r="AV344" s="1295"/>
      <c r="AW344" s="1174"/>
      <c r="AX344" s="1174"/>
      <c r="AY344" s="1286"/>
      <c r="AZ344" s="1177"/>
      <c r="BA344" s="1286"/>
      <c r="BB344" s="1286"/>
      <c r="BC344" s="1286"/>
      <c r="BD344" s="1179"/>
      <c r="BE344" s="1286"/>
      <c r="BF344" s="1177"/>
      <c r="BG344" s="1286"/>
      <c r="BH344" s="1286"/>
      <c r="BI344" s="1286"/>
      <c r="BJ344" s="1179"/>
      <c r="BK344" s="1286"/>
      <c r="BL344" s="1177"/>
      <c r="BM344" s="1286"/>
      <c r="BN344" s="1286"/>
      <c r="BO344" s="1286"/>
      <c r="BP344" s="1285"/>
      <c r="BQ344" s="1176"/>
      <c r="BR344" s="1177"/>
      <c r="BS344" s="1285"/>
      <c r="BT344" s="1285"/>
      <c r="BU344" s="1285"/>
      <c r="BV344" s="1180"/>
      <c r="BW344" s="1180"/>
    </row>
    <row r="345" spans="1:93" ht="17.25" customHeight="1" x14ac:dyDescent="0.15">
      <c r="A345" s="1170" t="s">
        <v>617</v>
      </c>
      <c r="B345" s="1218" t="s">
        <v>83</v>
      </c>
      <c r="C345" s="1219" t="s">
        <v>240</v>
      </c>
      <c r="D345" s="1220">
        <f>D344/D343</f>
        <v>515.96757415378465</v>
      </c>
      <c r="E345" s="1221">
        <v>576</v>
      </c>
      <c r="F345" s="1222">
        <v>392</v>
      </c>
      <c r="G345" s="1222">
        <v>847</v>
      </c>
      <c r="H345" s="1222">
        <v>760</v>
      </c>
      <c r="I345" s="1222">
        <v>649</v>
      </c>
      <c r="J345" s="1223">
        <v>443</v>
      </c>
      <c r="K345" s="1222">
        <v>360</v>
      </c>
      <c r="L345" s="1222">
        <v>484</v>
      </c>
      <c r="M345" s="1222">
        <v>469</v>
      </c>
      <c r="N345" s="1222">
        <v>491</v>
      </c>
      <c r="O345" s="1222">
        <v>500</v>
      </c>
      <c r="P345" s="1224">
        <v>497</v>
      </c>
      <c r="S345" s="59"/>
      <c r="T345" s="825"/>
      <c r="U345" s="767"/>
      <c r="V345" s="767"/>
      <c r="W345" s="767"/>
      <c r="X345" s="748"/>
      <c r="Z345" s="1576"/>
      <c r="AA345" s="1576"/>
      <c r="AB345" s="1576"/>
      <c r="AC345" s="1576"/>
      <c r="AD345" s="1576"/>
      <c r="AE345" s="787"/>
      <c r="AF345" s="1292"/>
      <c r="AH345" s="1285"/>
      <c r="AI345" s="1179"/>
      <c r="AJ345" s="1179"/>
      <c r="AK345" s="1292"/>
      <c r="AL345" s="1179"/>
      <c r="AM345" s="1292"/>
      <c r="AN345" s="1292"/>
      <c r="AO345" s="1292"/>
      <c r="AP345" s="1292"/>
      <c r="AQ345" s="1179"/>
      <c r="AR345" s="1179"/>
      <c r="AS345" s="1174"/>
      <c r="AT345" s="1174"/>
      <c r="AU345" s="1174"/>
      <c r="AV345" s="1295"/>
      <c r="AW345" s="1174"/>
      <c r="AX345" s="1295"/>
      <c r="AY345" s="1286"/>
      <c r="AZ345" s="1177"/>
      <c r="BA345" s="1286"/>
      <c r="BB345" s="1286"/>
      <c r="BC345" s="1286"/>
      <c r="BD345" s="1179"/>
      <c r="BE345" s="1286"/>
      <c r="BF345" s="1177"/>
      <c r="BG345" s="1286"/>
      <c r="BH345" s="1286"/>
      <c r="BI345" s="1286"/>
      <c r="BJ345" s="1179"/>
      <c r="BK345" s="1286"/>
      <c r="BL345" s="1177"/>
      <c r="BM345" s="1286"/>
      <c r="BN345" s="1286"/>
      <c r="BO345" s="1286"/>
      <c r="BP345" s="1285"/>
      <c r="BQ345" s="1285"/>
      <c r="BR345" s="1285"/>
      <c r="BS345" s="1285"/>
      <c r="BT345" s="1285"/>
      <c r="BU345" s="1285"/>
      <c r="BV345" s="1180"/>
      <c r="BW345" s="1180"/>
    </row>
    <row r="346" spans="1:93" ht="17.25" customHeight="1" x14ac:dyDescent="0.15">
      <c r="A346" s="1170" t="s">
        <v>618</v>
      </c>
      <c r="B346" s="1225" t="s">
        <v>84</v>
      </c>
      <c r="C346" s="1226" t="s">
        <v>239</v>
      </c>
      <c r="D346" s="1212">
        <f>SUM(E346:P346)</f>
        <v>667.649</v>
      </c>
      <c r="E346" s="1213">
        <v>0</v>
      </c>
      <c r="F346" s="1267">
        <v>0</v>
      </c>
      <c r="G346" s="1267">
        <v>0</v>
      </c>
      <c r="H346" s="1214">
        <v>0</v>
      </c>
      <c r="I346" s="1214">
        <v>1.03</v>
      </c>
      <c r="J346" s="1215">
        <v>9.6020000000000003</v>
      </c>
      <c r="K346" s="1172">
        <v>82.022000000000006</v>
      </c>
      <c r="L346" s="1214">
        <v>201.83099999999999</v>
      </c>
      <c r="M346" s="1214">
        <v>217.39599999999999</v>
      </c>
      <c r="N346" s="1214">
        <v>129.274</v>
      </c>
      <c r="O346" s="1214">
        <v>21.76</v>
      </c>
      <c r="P346" s="1217">
        <v>4.734</v>
      </c>
      <c r="R346" s="59"/>
      <c r="S346" s="55"/>
      <c r="U346" s="767"/>
      <c r="V346" s="767"/>
      <c r="W346" s="767"/>
      <c r="X346" s="748"/>
      <c r="Z346" s="1576"/>
      <c r="AA346" s="1576"/>
      <c r="AB346" s="1576"/>
      <c r="AC346" s="1576"/>
      <c r="AD346" s="1576"/>
      <c r="AF346" s="1285"/>
      <c r="AH346" s="1177"/>
      <c r="AI346" s="1179"/>
      <c r="AJ346" s="1179"/>
      <c r="AK346" s="1285"/>
      <c r="AL346" s="1179"/>
      <c r="AM346" s="1286"/>
      <c r="AN346" s="1177"/>
      <c r="AO346" s="1286"/>
      <c r="AP346" s="1286"/>
      <c r="AQ346" s="1286"/>
      <c r="AR346" s="1292"/>
      <c r="AS346" s="1286"/>
      <c r="AT346" s="1177"/>
      <c r="AU346" s="1286"/>
      <c r="AV346" s="1286"/>
      <c r="AW346" s="1286"/>
      <c r="AX346" s="1292"/>
      <c r="AY346" s="1286"/>
      <c r="AZ346" s="1177"/>
      <c r="BA346" s="1286"/>
      <c r="BB346" s="1286"/>
      <c r="BC346" s="1286"/>
      <c r="BD346" s="1297"/>
      <c r="BE346" s="1176"/>
      <c r="BF346" s="1177"/>
      <c r="BG346" s="1285"/>
      <c r="BH346" s="1285"/>
      <c r="BI346" s="1285"/>
      <c r="BJ346" s="1180"/>
      <c r="BK346" s="1180"/>
    </row>
    <row r="347" spans="1:93" ht="17.25" customHeight="1" x14ac:dyDescent="0.15">
      <c r="A347" s="1170" t="s">
        <v>619</v>
      </c>
      <c r="B347" s="1210" t="s">
        <v>84</v>
      </c>
      <c r="C347" s="1211" t="s">
        <v>15</v>
      </c>
      <c r="D347" s="1212">
        <f>SUM(E347:P347)</f>
        <v>325196.39399999997</v>
      </c>
      <c r="E347" s="1213">
        <v>0</v>
      </c>
      <c r="F347" s="1267">
        <v>0</v>
      </c>
      <c r="G347" s="1267">
        <v>0</v>
      </c>
      <c r="H347" s="1214">
        <v>0</v>
      </c>
      <c r="I347" s="1214">
        <v>596.59199999999998</v>
      </c>
      <c r="J347" s="1215">
        <v>4188.9949999999999</v>
      </c>
      <c r="K347" s="1216">
        <v>43742.754000000001</v>
      </c>
      <c r="L347" s="1214">
        <v>98285.023000000001</v>
      </c>
      <c r="M347" s="1214">
        <v>102092.31600000001</v>
      </c>
      <c r="N347" s="1214">
        <v>63364.896000000001</v>
      </c>
      <c r="O347" s="1214">
        <v>10804.05</v>
      </c>
      <c r="P347" s="1217">
        <v>2121.768</v>
      </c>
      <c r="R347" s="59"/>
      <c r="S347" s="41"/>
      <c r="U347" s="767"/>
      <c r="V347" s="767"/>
      <c r="W347" s="767"/>
      <c r="X347" s="748"/>
      <c r="Z347" s="1576"/>
      <c r="AA347" s="1576"/>
      <c r="AB347" s="1576"/>
      <c r="AC347" s="1576"/>
      <c r="AD347" s="1576"/>
      <c r="AH347" s="1177"/>
      <c r="AI347" s="1179"/>
      <c r="AJ347" s="1179"/>
      <c r="AK347" s="1179"/>
      <c r="AL347" s="1179"/>
      <c r="AM347" s="1292"/>
      <c r="AN347" s="1292"/>
      <c r="AO347" s="1292"/>
      <c r="AP347" s="1292"/>
      <c r="AQ347" s="1179"/>
      <c r="AR347" s="1179"/>
      <c r="AS347" s="1179"/>
      <c r="AT347" s="1179"/>
      <c r="AU347" s="1179"/>
      <c r="AV347" s="1179"/>
      <c r="AW347" s="1285"/>
      <c r="AX347" s="1179"/>
      <c r="AY347" s="1174"/>
      <c r="AZ347" s="1174"/>
      <c r="BA347" s="1174"/>
      <c r="BB347" s="1295"/>
      <c r="BC347" s="1174"/>
      <c r="BD347" s="1174"/>
      <c r="BE347" s="1295"/>
      <c r="BF347" s="1295"/>
      <c r="BG347" s="1303"/>
      <c r="BH347" s="1295"/>
      <c r="BI347" s="1295"/>
      <c r="BJ347" s="1174"/>
      <c r="BK347" s="1286"/>
      <c r="BL347" s="1177"/>
      <c r="BM347" s="1286"/>
      <c r="BN347" s="1286"/>
      <c r="BO347" s="1286"/>
      <c r="BP347" s="1179"/>
      <c r="BQ347" s="1286"/>
      <c r="BR347" s="1177"/>
      <c r="BS347" s="1286"/>
      <c r="BT347" s="1286"/>
      <c r="BU347" s="1286"/>
      <c r="BV347" s="1179"/>
      <c r="BW347" s="1178"/>
      <c r="BX347" s="1176"/>
      <c r="BY347" s="1176"/>
      <c r="BZ347" s="1176"/>
      <c r="CA347" s="1176"/>
      <c r="CB347" s="1285"/>
      <c r="CC347" s="1176"/>
      <c r="CD347" s="1176"/>
      <c r="CE347" s="1176"/>
      <c r="CF347" s="1176"/>
      <c r="CG347" s="1176"/>
      <c r="CH347" s="1180"/>
      <c r="CI347" s="1180"/>
    </row>
    <row r="348" spans="1:93" ht="17.25" customHeight="1" x14ac:dyDescent="0.15">
      <c r="A348" s="1170" t="s">
        <v>620</v>
      </c>
      <c r="B348" s="1218" t="s">
        <v>84</v>
      </c>
      <c r="C348" s="1219" t="s">
        <v>240</v>
      </c>
      <c r="D348" s="1220">
        <f>D347/D346</f>
        <v>487.07688321258621</v>
      </c>
      <c r="E348" s="1221">
        <v>0</v>
      </c>
      <c r="F348" s="1268">
        <v>0</v>
      </c>
      <c r="G348" s="1268">
        <v>0</v>
      </c>
      <c r="H348" s="1222">
        <v>0</v>
      </c>
      <c r="I348" s="1222">
        <v>579</v>
      </c>
      <c r="J348" s="1223">
        <v>436</v>
      </c>
      <c r="K348" s="1222">
        <v>533</v>
      </c>
      <c r="L348" s="1222">
        <v>487</v>
      </c>
      <c r="M348" s="1222">
        <v>470</v>
      </c>
      <c r="N348" s="1222">
        <v>490</v>
      </c>
      <c r="O348" s="1222">
        <v>497</v>
      </c>
      <c r="P348" s="1224">
        <v>448</v>
      </c>
      <c r="R348" s="59"/>
      <c r="S348" s="55"/>
      <c r="T348" s="825"/>
      <c r="U348" s="767"/>
      <c r="V348" s="767"/>
      <c r="W348" s="767"/>
      <c r="X348" s="748"/>
      <c r="Z348" s="1576"/>
      <c r="AA348" s="1576"/>
      <c r="AB348" s="1576"/>
      <c r="AC348" s="1576"/>
      <c r="AD348" s="1576"/>
      <c r="AE348" s="787"/>
      <c r="AH348" s="1292"/>
      <c r="AI348" s="1179"/>
      <c r="AJ348" s="1179"/>
      <c r="AK348" s="1285"/>
      <c r="AL348" s="1179"/>
      <c r="AM348" s="1292"/>
      <c r="AN348" s="1292"/>
      <c r="AO348" s="1292"/>
      <c r="AP348" s="1292"/>
      <c r="AQ348" s="1292"/>
      <c r="AR348" s="1179"/>
      <c r="AS348" s="1295"/>
      <c r="AT348" s="1295"/>
      <c r="AU348" s="1295"/>
      <c r="AV348" s="1295"/>
      <c r="AW348" s="1295"/>
      <c r="AX348" s="1295"/>
      <c r="AY348" s="1286"/>
      <c r="AZ348" s="1177"/>
      <c r="BA348" s="1286"/>
      <c r="BB348" s="1286"/>
      <c r="BC348" s="1286"/>
      <c r="BD348" s="1179"/>
      <c r="BE348" s="1286"/>
      <c r="BF348" s="1177"/>
      <c r="BG348" s="1286"/>
      <c r="BH348" s="1286"/>
      <c r="BI348" s="1286"/>
      <c r="BJ348" s="1179"/>
      <c r="BK348" s="1176"/>
      <c r="BL348" s="1176"/>
      <c r="BM348" s="1176"/>
      <c r="BN348" s="1176"/>
      <c r="BO348" s="1176"/>
      <c r="BP348" s="1180"/>
      <c r="BQ348" s="1180"/>
      <c r="BR348" s="1180"/>
      <c r="BS348" s="1180"/>
      <c r="BT348" s="1180"/>
      <c r="BU348" s="1180"/>
      <c r="BV348" s="1180"/>
      <c r="BW348" s="1180"/>
    </row>
    <row r="349" spans="1:93" ht="17.25" customHeight="1" x14ac:dyDescent="0.15">
      <c r="A349" s="1170" t="s">
        <v>621</v>
      </c>
      <c r="B349" s="1225" t="s">
        <v>85</v>
      </c>
      <c r="C349" s="1211" t="s">
        <v>239</v>
      </c>
      <c r="D349" s="1212">
        <f>SUM(E349:P349)</f>
        <v>1175.8899999999999</v>
      </c>
      <c r="E349" s="1213">
        <v>0</v>
      </c>
      <c r="F349" s="1267">
        <v>0</v>
      </c>
      <c r="G349" s="1267">
        <v>1.575</v>
      </c>
      <c r="H349" s="1214">
        <v>81.3</v>
      </c>
      <c r="I349" s="1214">
        <v>496.72899999999998</v>
      </c>
      <c r="J349" s="1215">
        <v>534.80399999999997</v>
      </c>
      <c r="K349" s="1216">
        <v>58.567</v>
      </c>
      <c r="L349" s="1214">
        <v>2.5449999999999999</v>
      </c>
      <c r="M349" s="1214">
        <v>0.37</v>
      </c>
      <c r="N349" s="1214">
        <v>0</v>
      </c>
      <c r="O349" s="1214">
        <v>0</v>
      </c>
      <c r="P349" s="1217">
        <v>0</v>
      </c>
      <c r="Q349" s="5"/>
      <c r="R349" s="59"/>
      <c r="S349" s="55"/>
      <c r="U349" s="767"/>
      <c r="V349" s="767"/>
      <c r="W349" s="767"/>
      <c r="X349" s="748"/>
      <c r="Z349" s="1576"/>
      <c r="AA349" s="1576"/>
      <c r="AB349" s="1576"/>
      <c r="AC349" s="1576"/>
      <c r="AD349" s="1576"/>
      <c r="AI349" s="1179"/>
      <c r="AJ349" s="1179"/>
      <c r="AK349" s="1179"/>
      <c r="AL349" s="1179"/>
      <c r="AM349" s="1286"/>
      <c r="AN349" s="1177"/>
      <c r="AO349" s="1286"/>
      <c r="AP349" s="1286"/>
      <c r="AQ349" s="1286"/>
      <c r="AR349" s="1292"/>
      <c r="AS349" s="1286"/>
      <c r="AT349" s="1177"/>
      <c r="AU349" s="1286"/>
      <c r="AV349" s="1286"/>
      <c r="AW349" s="1286"/>
      <c r="AX349" s="1292"/>
      <c r="AY349" s="1286"/>
      <c r="AZ349" s="1177"/>
      <c r="BA349" s="1286"/>
      <c r="BB349" s="1286"/>
      <c r="BC349" s="1286"/>
      <c r="BD349" s="1297"/>
      <c r="BE349" s="1285"/>
      <c r="BF349" s="1176"/>
      <c r="BG349" s="1285"/>
      <c r="BH349" s="1285"/>
      <c r="BI349" s="1285"/>
      <c r="BJ349" s="1180"/>
      <c r="BK349" s="1180"/>
    </row>
    <row r="350" spans="1:93" ht="17.25" customHeight="1" x14ac:dyDescent="0.15">
      <c r="A350" s="1170" t="s">
        <v>622</v>
      </c>
      <c r="B350" s="1210" t="s">
        <v>85</v>
      </c>
      <c r="C350" s="1211" t="s">
        <v>15</v>
      </c>
      <c r="D350" s="1212">
        <f>SUM(E350:P350)</f>
        <v>657973.68000000005</v>
      </c>
      <c r="E350" s="1213">
        <v>0</v>
      </c>
      <c r="F350" s="1267">
        <v>0</v>
      </c>
      <c r="G350" s="1267">
        <v>1480.248</v>
      </c>
      <c r="H350" s="1214">
        <v>57500.343000000001</v>
      </c>
      <c r="I350" s="1214">
        <v>340414.51799999998</v>
      </c>
      <c r="J350" s="1215">
        <v>240789.405</v>
      </c>
      <c r="K350" s="1216">
        <v>17227.673999999999</v>
      </c>
      <c r="L350" s="1214">
        <v>481.572</v>
      </c>
      <c r="M350" s="1214">
        <v>79.92</v>
      </c>
      <c r="N350" s="1214">
        <v>0</v>
      </c>
      <c r="O350" s="1214">
        <v>0</v>
      </c>
      <c r="P350" s="1217">
        <v>0</v>
      </c>
      <c r="Q350" s="5"/>
      <c r="R350" s="59"/>
      <c r="S350" s="55"/>
      <c r="U350" s="767"/>
      <c r="V350" s="767"/>
      <c r="W350" s="767"/>
      <c r="X350" s="748"/>
      <c r="AC350" s="1576"/>
      <c r="AD350" s="1576"/>
      <c r="AI350" s="1179"/>
      <c r="AJ350" s="1179"/>
      <c r="AK350" s="1179"/>
      <c r="AL350" s="1179"/>
      <c r="AM350" s="1286"/>
      <c r="AN350" s="1177"/>
      <c r="AO350" s="1286"/>
      <c r="AP350" s="1286"/>
      <c r="AQ350" s="1286"/>
      <c r="AR350" s="1179"/>
      <c r="AS350" s="1286"/>
      <c r="AT350" s="1177"/>
      <c r="AU350" s="1300"/>
      <c r="AV350" s="1300"/>
      <c r="AW350" s="1300"/>
      <c r="AX350" s="1285"/>
      <c r="AY350" s="1176"/>
      <c r="AZ350" s="1177"/>
      <c r="BA350" s="1285"/>
      <c r="BB350" s="1285"/>
      <c r="BC350" s="1285"/>
      <c r="BD350" s="1180"/>
      <c r="BE350" s="1180"/>
    </row>
    <row r="351" spans="1:93" ht="17.25" customHeight="1" x14ac:dyDescent="0.15">
      <c r="A351" s="1170" t="s">
        <v>623</v>
      </c>
      <c r="B351" s="1218" t="s">
        <v>85</v>
      </c>
      <c r="C351" s="1219" t="s">
        <v>240</v>
      </c>
      <c r="D351" s="1220">
        <f>D350/D349</f>
        <v>559.55376778440166</v>
      </c>
      <c r="E351" s="1221">
        <v>0</v>
      </c>
      <c r="F351" s="1268">
        <v>0</v>
      </c>
      <c r="G351" s="1268">
        <v>940</v>
      </c>
      <c r="H351" s="1222">
        <v>707</v>
      </c>
      <c r="I351" s="1222">
        <v>685</v>
      </c>
      <c r="J351" s="1223">
        <v>450</v>
      </c>
      <c r="K351" s="1222">
        <v>294</v>
      </c>
      <c r="L351" s="1222">
        <v>189</v>
      </c>
      <c r="M351" s="1222">
        <v>216</v>
      </c>
      <c r="N351" s="1222">
        <v>0</v>
      </c>
      <c r="O351" s="1222">
        <v>0</v>
      </c>
      <c r="P351" s="1224">
        <v>0</v>
      </c>
      <c r="Q351" s="5"/>
      <c r="R351" s="59"/>
      <c r="S351" s="55"/>
      <c r="T351" s="825"/>
      <c r="U351" s="767"/>
      <c r="V351" s="767"/>
      <c r="W351" s="767"/>
      <c r="X351" s="748"/>
      <c r="AD351" s="1576"/>
      <c r="AE351" s="787"/>
      <c r="AG351" s="75"/>
      <c r="AI351" s="1292"/>
      <c r="AJ351" s="1179"/>
      <c r="AK351" s="1179"/>
      <c r="AL351" s="1292"/>
      <c r="AM351" s="1286"/>
      <c r="AN351" s="1177"/>
      <c r="AO351" s="1286"/>
      <c r="AP351" s="1286"/>
      <c r="AQ351" s="1286"/>
      <c r="AR351" s="1180"/>
      <c r="AS351" s="1180"/>
      <c r="AT351" s="1180"/>
      <c r="AU351" s="1180"/>
      <c r="AV351" s="1180"/>
      <c r="AW351" s="1180"/>
      <c r="AX351" s="1180"/>
      <c r="AY351" s="1180"/>
    </row>
    <row r="352" spans="1:93" ht="17.25" customHeight="1" x14ac:dyDescent="0.15">
      <c r="A352" s="1170" t="s">
        <v>624</v>
      </c>
      <c r="B352" s="1225" t="s">
        <v>86</v>
      </c>
      <c r="C352" s="1226" t="s">
        <v>239</v>
      </c>
      <c r="D352" s="1212">
        <f>SUM(E352:P352)</f>
        <v>948.28</v>
      </c>
      <c r="E352" s="1213">
        <v>7.0000000000000007E-2</v>
      </c>
      <c r="F352" s="1267">
        <v>0</v>
      </c>
      <c r="G352" s="1267">
        <v>0</v>
      </c>
      <c r="H352" s="1214">
        <v>16.46</v>
      </c>
      <c r="I352" s="1214">
        <v>339.79199999999997</v>
      </c>
      <c r="J352" s="1215">
        <v>536.54499999999996</v>
      </c>
      <c r="K352" s="1216">
        <v>45.539000000000001</v>
      </c>
      <c r="L352" s="1214">
        <v>5.8289999999999997</v>
      </c>
      <c r="M352" s="1214">
        <v>1.9239999999999999</v>
      </c>
      <c r="N352" s="1214">
        <v>1.2969999999999999</v>
      </c>
      <c r="O352" s="1214">
        <v>0.50800000000000001</v>
      </c>
      <c r="P352" s="1217">
        <v>0.316</v>
      </c>
      <c r="Q352" s="41"/>
      <c r="R352" s="59"/>
      <c r="S352" s="55"/>
      <c r="U352" s="767"/>
      <c r="V352" s="767"/>
      <c r="W352" s="767"/>
      <c r="X352" s="748"/>
      <c r="Z352" s="1575"/>
      <c r="AA352" s="1575"/>
      <c r="AB352" s="1575"/>
      <c r="AG352" s="292"/>
      <c r="AI352" s="1292"/>
      <c r="AJ352" s="1179"/>
      <c r="AK352" s="1286"/>
      <c r="AL352" s="1292"/>
      <c r="AM352" s="1178"/>
      <c r="AN352" s="1176"/>
      <c r="AO352" s="1176"/>
      <c r="AP352" s="1176"/>
      <c r="AQ352" s="1176"/>
      <c r="AR352" s="1180"/>
      <c r="AS352" s="1180"/>
      <c r="AT352" s="1180"/>
      <c r="AU352" s="1180"/>
      <c r="AV352" s="1180"/>
      <c r="AW352" s="1180"/>
      <c r="AX352" s="1180"/>
      <c r="AY352" s="1180"/>
    </row>
    <row r="353" spans="1:57" ht="17.25" customHeight="1" x14ac:dyDescent="0.15">
      <c r="A353" s="1170" t="s">
        <v>625</v>
      </c>
      <c r="B353" s="1210" t="s">
        <v>86</v>
      </c>
      <c r="C353" s="1211" t="s">
        <v>15</v>
      </c>
      <c r="D353" s="1212">
        <f>SUM(E353:P353)</f>
        <v>522934.06100000005</v>
      </c>
      <c r="E353" s="1213">
        <v>53.411000000000001</v>
      </c>
      <c r="F353" s="1267">
        <v>0</v>
      </c>
      <c r="G353" s="1267">
        <v>0</v>
      </c>
      <c r="H353" s="1214">
        <v>14315.394</v>
      </c>
      <c r="I353" s="1214">
        <v>222898.68900000001</v>
      </c>
      <c r="J353" s="1215">
        <v>263733.24400000001</v>
      </c>
      <c r="K353" s="1216">
        <v>17052.326000000001</v>
      </c>
      <c r="L353" s="1214">
        <v>2767.6610000000001</v>
      </c>
      <c r="M353" s="1214">
        <v>998.19899999999996</v>
      </c>
      <c r="N353" s="1214">
        <v>664.68700000000001</v>
      </c>
      <c r="O353" s="1214">
        <v>232.03700000000001</v>
      </c>
      <c r="P353" s="1217">
        <v>218.41300000000001</v>
      </c>
      <c r="Q353" s="41"/>
      <c r="R353" s="59"/>
      <c r="S353" s="55"/>
      <c r="U353" s="767"/>
      <c r="V353" s="767"/>
      <c r="W353" s="767"/>
      <c r="X353" s="748"/>
      <c r="Z353" s="1576"/>
      <c r="AA353" s="1576"/>
      <c r="AB353" s="1576"/>
      <c r="AC353" s="1575"/>
      <c r="AG353" s="292"/>
      <c r="AI353" s="1176"/>
      <c r="AJ353" s="1179"/>
      <c r="AK353" s="1179"/>
      <c r="AL353" s="1179"/>
      <c r="AM353" s="1286"/>
      <c r="AN353" s="1177"/>
      <c r="AO353" s="1286"/>
      <c r="AP353" s="1179"/>
      <c r="AQ353" s="1286"/>
      <c r="AR353" s="1179"/>
      <c r="AS353" s="1286"/>
      <c r="AT353" s="1177"/>
      <c r="AU353" s="1300"/>
      <c r="AV353" s="1300"/>
      <c r="AW353" s="1300"/>
      <c r="AX353" s="1180"/>
      <c r="AY353" s="1180"/>
      <c r="AZ353" s="1180"/>
      <c r="BA353" s="1180"/>
      <c r="BB353" s="1180"/>
      <c r="BC353" s="1180"/>
      <c r="BD353" s="1180"/>
      <c r="BE353" s="1180"/>
    </row>
    <row r="354" spans="1:57" ht="17.25" customHeight="1" x14ac:dyDescent="0.15">
      <c r="A354" s="1170" t="s">
        <v>626</v>
      </c>
      <c r="B354" s="1218" t="s">
        <v>86</v>
      </c>
      <c r="C354" s="1219" t="s">
        <v>240</v>
      </c>
      <c r="D354" s="1220">
        <f>D353/D352</f>
        <v>551.45533070401154</v>
      </c>
      <c r="E354" s="1221">
        <v>763</v>
      </c>
      <c r="F354" s="1268">
        <v>0</v>
      </c>
      <c r="G354" s="1268">
        <v>0</v>
      </c>
      <c r="H354" s="1222">
        <v>870</v>
      </c>
      <c r="I354" s="1222">
        <v>656</v>
      </c>
      <c r="J354" s="1223">
        <v>492</v>
      </c>
      <c r="K354" s="1222">
        <v>374</v>
      </c>
      <c r="L354" s="1222">
        <v>475</v>
      </c>
      <c r="M354" s="1222">
        <v>519</v>
      </c>
      <c r="N354" s="1222">
        <v>512</v>
      </c>
      <c r="O354" s="1222">
        <v>457</v>
      </c>
      <c r="P354" s="1224">
        <v>691</v>
      </c>
      <c r="Q354" s="41"/>
      <c r="R354" s="59"/>
      <c r="S354" s="55"/>
      <c r="T354" s="825"/>
      <c r="U354" s="767"/>
      <c r="V354" s="767"/>
      <c r="W354" s="767"/>
      <c r="X354" s="748"/>
      <c r="Z354" s="1575"/>
      <c r="AA354" s="1575"/>
      <c r="AB354" s="1575"/>
      <c r="AC354" s="1576"/>
      <c r="AD354" s="1575"/>
      <c r="AE354" s="787"/>
      <c r="AG354" s="292"/>
      <c r="AI354" s="1285"/>
      <c r="AJ354" s="1179"/>
      <c r="AK354" s="1176"/>
      <c r="AN354" s="1180"/>
      <c r="AO354" s="1180"/>
      <c r="AP354" s="1180"/>
      <c r="AQ354" s="1180"/>
      <c r="AR354" s="1180"/>
      <c r="AS354" s="1180"/>
    </row>
    <row r="355" spans="1:57" ht="17.25" customHeight="1" x14ac:dyDescent="0.15">
      <c r="A355" s="1170" t="s">
        <v>627</v>
      </c>
      <c r="B355" s="1225" t="s">
        <v>87</v>
      </c>
      <c r="C355" s="1211" t="s">
        <v>239</v>
      </c>
      <c r="D355" s="1212">
        <f>SUM(E355:P355)</f>
        <v>1271.1210000000003</v>
      </c>
      <c r="E355" s="1213">
        <v>0</v>
      </c>
      <c r="F355" s="1267">
        <v>0</v>
      </c>
      <c r="G355" s="1267">
        <v>0</v>
      </c>
      <c r="H355" s="1214">
        <v>4.1980000000000004</v>
      </c>
      <c r="I355" s="1214">
        <v>120.501</v>
      </c>
      <c r="J355" s="1215">
        <v>522.85199999999998</v>
      </c>
      <c r="K355" s="1216">
        <v>547.87300000000005</v>
      </c>
      <c r="L355" s="1214">
        <v>56.4</v>
      </c>
      <c r="M355" s="1214">
        <v>8.5920000000000005</v>
      </c>
      <c r="N355" s="1214">
        <v>8.5449999999999999</v>
      </c>
      <c r="O355" s="1214">
        <v>2.16</v>
      </c>
      <c r="P355" s="1217">
        <v>0</v>
      </c>
      <c r="R355" s="59"/>
      <c r="S355" s="55"/>
      <c r="U355" s="767"/>
      <c r="V355" s="767"/>
      <c r="W355" s="767"/>
      <c r="X355" s="748"/>
      <c r="Z355" s="1576"/>
      <c r="AA355" s="1576"/>
      <c r="AB355" s="1576"/>
      <c r="AC355" s="1575"/>
      <c r="AD355" s="1576"/>
      <c r="AG355" s="292"/>
      <c r="AI355" s="1286"/>
      <c r="AJ355" s="1292"/>
      <c r="AK355" s="1179"/>
      <c r="AN355" s="1180"/>
      <c r="AO355" s="1180"/>
      <c r="AP355" s="1180"/>
      <c r="AQ355" s="1180"/>
      <c r="AR355" s="1180"/>
      <c r="AS355" s="1180"/>
    </row>
    <row r="356" spans="1:57" ht="17.25" customHeight="1" x14ac:dyDescent="0.15">
      <c r="A356" s="1170" t="s">
        <v>628</v>
      </c>
      <c r="B356" s="1210" t="s">
        <v>87</v>
      </c>
      <c r="C356" s="1211" t="s">
        <v>15</v>
      </c>
      <c r="D356" s="1212">
        <f>SUM(E356:P356)</f>
        <v>266946.97700000001</v>
      </c>
      <c r="E356" s="1213">
        <v>0</v>
      </c>
      <c r="F356" s="1267">
        <v>0</v>
      </c>
      <c r="G356" s="1267">
        <v>0</v>
      </c>
      <c r="H356" s="1214">
        <v>2075.5749999999998</v>
      </c>
      <c r="I356" s="1214">
        <v>38123.002</v>
      </c>
      <c r="J356" s="1215">
        <v>106302.19899999999</v>
      </c>
      <c r="K356" s="1216">
        <v>103104.16099999999</v>
      </c>
      <c r="L356" s="1214">
        <v>13124.813</v>
      </c>
      <c r="M356" s="1214">
        <v>1729.88</v>
      </c>
      <c r="N356" s="1214">
        <v>1902.0429999999999</v>
      </c>
      <c r="O356" s="1214">
        <v>585.30399999999997</v>
      </c>
      <c r="P356" s="1217">
        <v>0</v>
      </c>
      <c r="R356" s="59"/>
      <c r="U356" s="767"/>
      <c r="V356" s="767"/>
      <c r="W356" s="767"/>
      <c r="X356" s="748"/>
      <c r="Z356" s="1576"/>
      <c r="AA356" s="1576"/>
      <c r="AB356" s="1576"/>
      <c r="AC356" s="1576"/>
      <c r="AD356" s="1575"/>
      <c r="AG356" s="292"/>
      <c r="AI356" s="1286"/>
      <c r="AJ356" s="1286"/>
      <c r="AK356" s="1286"/>
      <c r="AN356" s="1180"/>
      <c r="AO356" s="1180"/>
      <c r="AP356" s="1180"/>
      <c r="AQ356" s="1180"/>
      <c r="AR356" s="1180"/>
      <c r="AS356" s="1180"/>
    </row>
    <row r="357" spans="1:57" ht="17.25" customHeight="1" x14ac:dyDescent="0.15">
      <c r="A357" s="1170" t="s">
        <v>629</v>
      </c>
      <c r="B357" s="1218" t="s">
        <v>87</v>
      </c>
      <c r="C357" s="1219" t="s">
        <v>240</v>
      </c>
      <c r="D357" s="1220">
        <f>D356/D355</f>
        <v>210.00909984179316</v>
      </c>
      <c r="E357" s="1221">
        <v>0</v>
      </c>
      <c r="F357" s="1268">
        <v>0</v>
      </c>
      <c r="G357" s="1268">
        <v>0</v>
      </c>
      <c r="H357" s="1222">
        <v>494</v>
      </c>
      <c r="I357" s="1222">
        <v>316</v>
      </c>
      <c r="J357" s="1223">
        <v>203</v>
      </c>
      <c r="K357" s="1222">
        <v>188</v>
      </c>
      <c r="L357" s="1222">
        <v>233</v>
      </c>
      <c r="M357" s="1222">
        <v>201</v>
      </c>
      <c r="N357" s="1222">
        <v>223</v>
      </c>
      <c r="O357" s="1222">
        <v>271</v>
      </c>
      <c r="P357" s="1224">
        <v>0</v>
      </c>
      <c r="R357" s="59"/>
      <c r="S357" s="55"/>
      <c r="T357" s="825"/>
      <c r="U357" s="767"/>
      <c r="V357" s="767"/>
      <c r="W357" s="767"/>
      <c r="X357" s="748"/>
      <c r="Z357" s="1576"/>
      <c r="AA357" s="1576"/>
      <c r="AB357" s="1576"/>
      <c r="AC357" s="1576"/>
      <c r="AD357" s="1576"/>
      <c r="AE357" s="787"/>
      <c r="AG357" s="292"/>
      <c r="AI357" s="1292"/>
      <c r="AJ357" s="1286"/>
      <c r="AK357" s="1286"/>
      <c r="AN357" s="1180"/>
      <c r="AO357" s="1180"/>
      <c r="AP357" s="1180"/>
      <c r="AQ357" s="1180"/>
      <c r="AR357" s="1180"/>
      <c r="AS357" s="1180"/>
    </row>
    <row r="358" spans="1:57" ht="17.25" customHeight="1" x14ac:dyDescent="0.15">
      <c r="A358" s="1170" t="s">
        <v>630</v>
      </c>
      <c r="B358" s="1225" t="s">
        <v>88</v>
      </c>
      <c r="C358" s="1211" t="s">
        <v>239</v>
      </c>
      <c r="D358" s="1212">
        <f>SUM(E358:P358)</f>
        <v>3095.59</v>
      </c>
      <c r="E358" s="1213">
        <v>0</v>
      </c>
      <c r="F358" s="1267">
        <v>0.23200000000000001</v>
      </c>
      <c r="G358" s="1214">
        <v>102.82599999999999</v>
      </c>
      <c r="H358" s="1214">
        <v>233.76300000000001</v>
      </c>
      <c r="I358" s="1214">
        <v>597.77</v>
      </c>
      <c r="J358" s="1215">
        <v>1319.338</v>
      </c>
      <c r="K358" s="1216">
        <v>620.14800000000002</v>
      </c>
      <c r="L358" s="1214">
        <v>159.16399999999999</v>
      </c>
      <c r="M358" s="1214">
        <v>30.411000000000001</v>
      </c>
      <c r="N358" s="1214">
        <v>28.606000000000002</v>
      </c>
      <c r="O358" s="1214">
        <v>2.16</v>
      </c>
      <c r="P358" s="1217">
        <v>1.1719999999999999</v>
      </c>
      <c r="R358" s="59"/>
      <c r="S358" s="55"/>
      <c r="U358" s="767"/>
      <c r="V358" s="767"/>
      <c r="W358" s="767"/>
      <c r="X358" s="748"/>
      <c r="Z358" s="1575"/>
      <c r="AA358" s="1575"/>
      <c r="AB358" s="1575"/>
      <c r="AC358" s="1576"/>
      <c r="AD358" s="1576"/>
      <c r="AG358" s="275"/>
    </row>
    <row r="359" spans="1:57" ht="17.25" customHeight="1" x14ac:dyDescent="0.15">
      <c r="A359" s="1170" t="s">
        <v>631</v>
      </c>
      <c r="B359" s="1210" t="s">
        <v>88</v>
      </c>
      <c r="C359" s="1211" t="s">
        <v>15</v>
      </c>
      <c r="D359" s="1212">
        <f>SUM(E359:P359)</f>
        <v>1068630.7559999998</v>
      </c>
      <c r="E359" s="1213">
        <v>0</v>
      </c>
      <c r="F359" s="1267">
        <v>139.64400000000001</v>
      </c>
      <c r="G359" s="1214">
        <v>56951.959000000003</v>
      </c>
      <c r="H359" s="1214">
        <v>122586.939</v>
      </c>
      <c r="I359" s="1214">
        <v>276836.364</v>
      </c>
      <c r="J359" s="1215">
        <v>378567.32799999998</v>
      </c>
      <c r="K359" s="1216">
        <v>168354.18599999999</v>
      </c>
      <c r="L359" s="1214">
        <v>46384</v>
      </c>
      <c r="M359" s="1214">
        <v>8221.7070000000003</v>
      </c>
      <c r="N359" s="1214">
        <v>9587.2430000000004</v>
      </c>
      <c r="O359" s="1214">
        <v>585.30399999999997</v>
      </c>
      <c r="P359" s="1217">
        <v>416.08199999999999</v>
      </c>
      <c r="R359" s="59"/>
      <c r="S359" s="59"/>
      <c r="U359" s="767"/>
      <c r="V359" s="767"/>
      <c r="W359" s="767"/>
      <c r="X359" s="748"/>
      <c r="Z359" s="1576"/>
      <c r="AA359" s="1576"/>
      <c r="AB359" s="1576"/>
      <c r="AC359" s="1575"/>
      <c r="AD359" s="1576"/>
      <c r="AG359" s="275"/>
    </row>
    <row r="360" spans="1:57" ht="17.25" customHeight="1" x14ac:dyDescent="0.15">
      <c r="A360" s="1170" t="s">
        <v>632</v>
      </c>
      <c r="B360" s="1218" t="s">
        <v>88</v>
      </c>
      <c r="C360" s="1219" t="s">
        <v>240</v>
      </c>
      <c r="D360" s="1220">
        <f>D359/D358</f>
        <v>345.21068875400158</v>
      </c>
      <c r="E360" s="1221">
        <v>0</v>
      </c>
      <c r="F360" s="1268">
        <v>602</v>
      </c>
      <c r="G360" s="1222">
        <v>554</v>
      </c>
      <c r="H360" s="1222">
        <v>524</v>
      </c>
      <c r="I360" s="1222">
        <v>463</v>
      </c>
      <c r="J360" s="1223">
        <v>287</v>
      </c>
      <c r="K360" s="1222">
        <v>271</v>
      </c>
      <c r="L360" s="1222">
        <v>233</v>
      </c>
      <c r="M360" s="1222">
        <v>303</v>
      </c>
      <c r="N360" s="1222">
        <v>335</v>
      </c>
      <c r="O360" s="1222">
        <v>271</v>
      </c>
      <c r="P360" s="1224">
        <v>355</v>
      </c>
      <c r="R360" s="59"/>
      <c r="S360" s="55"/>
      <c r="T360" s="825"/>
      <c r="U360" s="767"/>
      <c r="V360" s="767"/>
      <c r="W360" s="767"/>
      <c r="X360" s="748"/>
      <c r="Z360" s="1576"/>
      <c r="AA360" s="1576"/>
      <c r="AB360" s="1576"/>
      <c r="AC360" s="1576"/>
      <c r="AD360" s="1575"/>
      <c r="AE360" s="787"/>
      <c r="AG360" s="275"/>
      <c r="AH360" s="75"/>
    </row>
    <row r="361" spans="1:57" ht="17.25" customHeight="1" x14ac:dyDescent="0.15">
      <c r="A361" s="1170" t="s">
        <v>633</v>
      </c>
      <c r="B361" s="1225" t="s">
        <v>89</v>
      </c>
      <c r="C361" s="1211" t="s">
        <v>239</v>
      </c>
      <c r="D361" s="1212">
        <f>SUM(E361:P361)</f>
        <v>734.15700000000004</v>
      </c>
      <c r="E361" s="1213">
        <v>4.2000000000000003E-2</v>
      </c>
      <c r="F361" s="1267">
        <v>0</v>
      </c>
      <c r="G361" s="1267">
        <v>0</v>
      </c>
      <c r="H361" s="1214">
        <v>0</v>
      </c>
      <c r="I361" s="1214">
        <v>0.01</v>
      </c>
      <c r="J361" s="1215">
        <v>0</v>
      </c>
      <c r="K361" s="1216">
        <v>0</v>
      </c>
      <c r="L361" s="1214">
        <v>15.967000000000001</v>
      </c>
      <c r="M361" s="1214">
        <v>333.75799999999998</v>
      </c>
      <c r="N361" s="1214">
        <v>342.44</v>
      </c>
      <c r="O361" s="1214">
        <v>41.49</v>
      </c>
      <c r="P361" s="1217">
        <v>0.45</v>
      </c>
      <c r="R361" s="59"/>
      <c r="S361" s="55"/>
      <c r="U361" s="767"/>
      <c r="V361" s="767"/>
      <c r="W361" s="767"/>
      <c r="X361" s="748"/>
      <c r="Z361" s="1575"/>
      <c r="AA361" s="1575"/>
      <c r="AB361" s="1575"/>
      <c r="AC361" s="1576"/>
      <c r="AD361" s="1576"/>
      <c r="AG361" s="75"/>
      <c r="AH361" s="292"/>
    </row>
    <row r="362" spans="1:57" ht="17.25" customHeight="1" x14ac:dyDescent="0.15">
      <c r="A362" s="1170" t="s">
        <v>634</v>
      </c>
      <c r="B362" s="1210" t="s">
        <v>89</v>
      </c>
      <c r="C362" s="1271" t="s">
        <v>15</v>
      </c>
      <c r="D362" s="1272">
        <f>SUM(E362:P362)</f>
        <v>630265.95600000012</v>
      </c>
      <c r="E362" s="1213">
        <v>114.53400000000001</v>
      </c>
      <c r="F362" s="1267">
        <v>0</v>
      </c>
      <c r="G362" s="1267">
        <v>0</v>
      </c>
      <c r="H362" s="1275">
        <v>0</v>
      </c>
      <c r="I362" s="1275">
        <v>12.366</v>
      </c>
      <c r="J362" s="1276">
        <v>0</v>
      </c>
      <c r="K362" s="1277">
        <v>0</v>
      </c>
      <c r="L362" s="1275">
        <v>14858.856</v>
      </c>
      <c r="M362" s="1275">
        <v>268045.07900000003</v>
      </c>
      <c r="N362" s="1275">
        <v>294030.50900000002</v>
      </c>
      <c r="O362" s="1275">
        <v>52806.826999999997</v>
      </c>
      <c r="P362" s="1278">
        <v>397.78500000000003</v>
      </c>
      <c r="R362" s="59"/>
      <c r="S362" s="59"/>
      <c r="U362" s="767"/>
      <c r="V362" s="767"/>
      <c r="W362" s="767"/>
      <c r="X362" s="748"/>
      <c r="Z362" s="1576"/>
      <c r="AA362" s="1576"/>
      <c r="AB362" s="1576"/>
      <c r="AC362" s="1575"/>
      <c r="AD362" s="1576"/>
      <c r="AG362" s="292"/>
      <c r="AH362" s="292"/>
    </row>
    <row r="363" spans="1:57" ht="17.25" customHeight="1" thickBot="1" x14ac:dyDescent="0.2">
      <c r="A363" s="1170" t="s">
        <v>635</v>
      </c>
      <c r="B363" s="1279" t="s">
        <v>89</v>
      </c>
      <c r="C363" s="1280" t="s">
        <v>240</v>
      </c>
      <c r="D363" s="1281">
        <f>D362/D361</f>
        <v>858.48933674949649</v>
      </c>
      <c r="E363" s="1255">
        <v>2727</v>
      </c>
      <c r="F363" s="1282">
        <v>0</v>
      </c>
      <c r="G363" s="1282">
        <v>0</v>
      </c>
      <c r="H363" s="1256">
        <v>0</v>
      </c>
      <c r="I363" s="1256">
        <v>1237</v>
      </c>
      <c r="J363" s="1257">
        <v>0</v>
      </c>
      <c r="K363" s="1256">
        <v>0</v>
      </c>
      <c r="L363" s="1256">
        <v>931</v>
      </c>
      <c r="M363" s="1256">
        <v>803</v>
      </c>
      <c r="N363" s="1256">
        <v>859</v>
      </c>
      <c r="O363" s="1256">
        <v>1273</v>
      </c>
      <c r="P363" s="1258">
        <v>884</v>
      </c>
      <c r="R363" s="59"/>
      <c r="S363" s="55"/>
      <c r="T363" s="825"/>
      <c r="U363" s="767"/>
      <c r="V363" s="767"/>
      <c r="W363" s="767"/>
      <c r="X363" s="748"/>
      <c r="Z363" s="1575"/>
      <c r="AA363" s="1575"/>
      <c r="AB363" s="1575"/>
      <c r="AC363" s="1576"/>
      <c r="AD363" s="1575"/>
      <c r="AE363" s="787"/>
      <c r="AG363" s="292"/>
      <c r="AH363" s="292"/>
    </row>
    <row r="364" spans="1:57" ht="17.25" customHeight="1" x14ac:dyDescent="0.15">
      <c r="B364" s="1562" t="s">
        <v>308</v>
      </c>
      <c r="C364" s="1328"/>
      <c r="D364" s="1329"/>
      <c r="E364" s="1329"/>
      <c r="F364" s="1329"/>
      <c r="G364" s="1329"/>
      <c r="H364" s="1269"/>
      <c r="I364" s="1269"/>
      <c r="J364" s="1269"/>
      <c r="K364" s="1269"/>
      <c r="L364" s="1269"/>
      <c r="M364" s="1269"/>
      <c r="N364" s="1269"/>
      <c r="O364" s="1269"/>
      <c r="P364" s="1167" t="s">
        <v>90</v>
      </c>
      <c r="R364" s="59"/>
      <c r="S364" s="59"/>
      <c r="T364" s="783"/>
      <c r="U364" s="767"/>
      <c r="V364" s="767"/>
      <c r="W364" s="767"/>
      <c r="X364" s="748"/>
      <c r="Z364" s="1576"/>
      <c r="AA364" s="1576"/>
      <c r="AB364" s="1576"/>
      <c r="AC364" s="1575"/>
      <c r="AD364" s="1576"/>
      <c r="AE364" s="764"/>
      <c r="AG364" s="292"/>
      <c r="AH364" s="292"/>
    </row>
    <row r="365" spans="1:57" ht="17.25" customHeight="1" x14ac:dyDescent="0.15">
      <c r="B365" s="1327"/>
      <c r="C365" s="1328"/>
      <c r="D365" s="1329"/>
      <c r="E365" s="1329"/>
      <c r="F365" s="1329"/>
      <c r="G365" s="1329"/>
      <c r="H365" s="1269"/>
      <c r="I365" s="1269"/>
      <c r="J365" s="1269"/>
      <c r="K365" s="1269"/>
      <c r="L365" s="1269"/>
      <c r="M365" s="1269"/>
      <c r="N365" s="1269"/>
      <c r="O365" s="1269"/>
      <c r="P365" s="1242"/>
      <c r="R365" s="59"/>
      <c r="S365" s="59"/>
      <c r="U365" s="767"/>
      <c r="V365" s="767"/>
      <c r="W365" s="767"/>
      <c r="X365" s="748"/>
      <c r="AC365" s="1576"/>
      <c r="AD365" s="1575"/>
      <c r="AG365" s="292"/>
      <c r="AH365" s="292"/>
    </row>
    <row r="366" spans="1:57" x14ac:dyDescent="0.15">
      <c r="C366" s="1244"/>
      <c r="D366" s="1330"/>
      <c r="E366" s="1331"/>
      <c r="F366" s="1331"/>
      <c r="G366" s="1331"/>
      <c r="H366" s="1331"/>
      <c r="I366" s="1331"/>
      <c r="J366" s="1331"/>
      <c r="K366" s="1331"/>
      <c r="L366" s="1331"/>
      <c r="M366" s="1331"/>
      <c r="N366" s="1331"/>
      <c r="O366" s="1331"/>
      <c r="P366" s="1244"/>
      <c r="R366" s="59"/>
      <c r="S366" s="59"/>
      <c r="U366" s="767"/>
      <c r="V366" s="767"/>
      <c r="W366" s="767"/>
      <c r="X366" s="748"/>
      <c r="Z366" s="1576"/>
      <c r="AA366" s="1576"/>
      <c r="AB366" s="1576"/>
      <c r="AD366" s="1576"/>
      <c r="AG366" s="292"/>
      <c r="AH366" s="292"/>
    </row>
    <row r="367" spans="1:57" ht="18.75" x14ac:dyDescent="0.15">
      <c r="B367" s="2430" t="s">
        <v>310</v>
      </c>
      <c r="C367" s="2430"/>
      <c r="D367" s="1700" t="s">
        <v>306</v>
      </c>
      <c r="K367" s="293"/>
      <c r="L367" s="293"/>
      <c r="M367" s="293"/>
      <c r="N367" s="293"/>
      <c r="O367" s="293"/>
      <c r="R367" s="59"/>
      <c r="S367" s="59"/>
      <c r="U367" s="767"/>
      <c r="V367" s="767"/>
      <c r="W367" s="767"/>
      <c r="X367" s="748"/>
      <c r="AC367" s="1576"/>
      <c r="AG367" s="292"/>
      <c r="AH367" s="275"/>
    </row>
    <row r="368" spans="1:57" ht="15" thickBot="1" x14ac:dyDescent="0.2">
      <c r="B368" s="75"/>
      <c r="P368" s="1360" t="s">
        <v>265</v>
      </c>
      <c r="R368" s="59"/>
      <c r="S368" s="59"/>
      <c r="U368" s="767"/>
      <c r="V368" s="767"/>
      <c r="W368" s="767"/>
      <c r="X368" s="748"/>
      <c r="AD368" s="1576"/>
      <c r="AG368" s="275"/>
      <c r="AH368" s="275"/>
    </row>
    <row r="369" spans="2:34" s="75" customFormat="1" ht="17.25" customHeight="1" x14ac:dyDescent="0.15">
      <c r="B369" s="1695" t="s">
        <v>92</v>
      </c>
      <c r="C369" s="1696"/>
      <c r="D369" s="1536" t="s">
        <v>1</v>
      </c>
      <c r="E369" s="1537" t="s">
        <v>2</v>
      </c>
      <c r="F369" s="1538" t="s">
        <v>3</v>
      </c>
      <c r="G369" s="1538" t="s">
        <v>4</v>
      </c>
      <c r="H369" s="1538" t="s">
        <v>5</v>
      </c>
      <c r="I369" s="1538" t="s">
        <v>6</v>
      </c>
      <c r="J369" s="1538" t="s">
        <v>7</v>
      </c>
      <c r="K369" s="1538" t="s">
        <v>8</v>
      </c>
      <c r="L369" s="1538" t="s">
        <v>9</v>
      </c>
      <c r="M369" s="1538" t="s">
        <v>10</v>
      </c>
      <c r="N369" s="1538" t="s">
        <v>11</v>
      </c>
      <c r="O369" s="1538" t="s">
        <v>12</v>
      </c>
      <c r="P369" s="1539" t="s">
        <v>13</v>
      </c>
      <c r="Q369" s="2"/>
      <c r="R369" s="59"/>
      <c r="S369" s="55"/>
      <c r="T369" s="780"/>
      <c r="U369" s="767"/>
      <c r="V369" s="767"/>
      <c r="W369" s="767"/>
      <c r="X369" s="748"/>
      <c r="Y369" s="758"/>
      <c r="Z369" s="1569"/>
      <c r="AA369" s="1569"/>
      <c r="AB369" s="1569"/>
      <c r="AC369" s="1569"/>
      <c r="AD369" s="1569"/>
      <c r="AE369" s="758"/>
      <c r="AF369" s="1179"/>
      <c r="AG369" s="275"/>
      <c r="AH369" s="275"/>
    </row>
    <row r="370" spans="2:34" s="292" customFormat="1" ht="17.25" customHeight="1" x14ac:dyDescent="0.15">
      <c r="B370" s="1517" t="s">
        <v>14</v>
      </c>
      <c r="C370" s="1495" t="s">
        <v>93</v>
      </c>
      <c r="D370" s="1496">
        <f>SUM(E370:P370)</f>
        <v>1304609</v>
      </c>
      <c r="E370" s="1497">
        <f>E5</f>
        <v>107259</v>
      </c>
      <c r="F370" s="1498">
        <f t="shared" ref="E370:P372" si="0">F5</f>
        <v>107559</v>
      </c>
      <c r="G370" s="1498">
        <f t="shared" si="0"/>
        <v>104779</v>
      </c>
      <c r="H370" s="1498">
        <f t="shared" si="0"/>
        <v>110251</v>
      </c>
      <c r="I370" s="1498">
        <f t="shared" si="0"/>
        <v>111515</v>
      </c>
      <c r="J370" s="1498">
        <f t="shared" si="0"/>
        <v>107359</v>
      </c>
      <c r="K370" s="1498">
        <f t="shared" si="0"/>
        <v>105846</v>
      </c>
      <c r="L370" s="1498">
        <f t="shared" si="0"/>
        <v>111428</v>
      </c>
      <c r="M370" s="1498">
        <f t="shared" si="0"/>
        <v>106401</v>
      </c>
      <c r="N370" s="1498">
        <f t="shared" si="0"/>
        <v>117372</v>
      </c>
      <c r="O370" s="1498">
        <f t="shared" si="0"/>
        <v>108005</v>
      </c>
      <c r="P370" s="1499">
        <f t="shared" si="0"/>
        <v>106835</v>
      </c>
      <c r="Q370" s="2"/>
      <c r="R370" s="59"/>
      <c r="S370" s="59"/>
      <c r="T370" s="780"/>
      <c r="U370" s="767"/>
      <c r="V370" s="767"/>
      <c r="W370" s="767"/>
      <c r="X370" s="748"/>
      <c r="Y370" s="758"/>
      <c r="Z370" s="1569"/>
      <c r="AA370" s="1569"/>
      <c r="AB370" s="1569"/>
      <c r="AC370" s="1569"/>
      <c r="AD370" s="1569"/>
      <c r="AE370" s="758"/>
      <c r="AF370" s="1179"/>
      <c r="AG370" s="275"/>
      <c r="AH370" s="75"/>
    </row>
    <row r="371" spans="2:34" s="292" customFormat="1" ht="17.25" customHeight="1" x14ac:dyDescent="0.15">
      <c r="B371" s="1492" t="s">
        <v>14</v>
      </c>
      <c r="C371" s="1332" t="s">
        <v>94</v>
      </c>
      <c r="D371" s="1333">
        <f>SUM(E371:P371)</f>
        <v>393406079</v>
      </c>
      <c r="E371" s="1334">
        <f t="shared" si="0"/>
        <v>26779744</v>
      </c>
      <c r="F371" s="1335">
        <f t="shared" si="0"/>
        <v>28529102</v>
      </c>
      <c r="G371" s="1335">
        <f t="shared" si="0"/>
        <v>32018623</v>
      </c>
      <c r="H371" s="1335">
        <f t="shared" si="0"/>
        <v>35363303</v>
      </c>
      <c r="I371" s="1335">
        <f t="shared" si="0"/>
        <v>34848334</v>
      </c>
      <c r="J371" s="1335">
        <f t="shared" si="0"/>
        <v>30314975</v>
      </c>
      <c r="K371" s="1335">
        <f t="shared" si="0"/>
        <v>30197085</v>
      </c>
      <c r="L371" s="1335">
        <f t="shared" si="0"/>
        <v>34543173</v>
      </c>
      <c r="M371" s="1335">
        <f t="shared" si="0"/>
        <v>34420332</v>
      </c>
      <c r="N371" s="1335">
        <f t="shared" si="0"/>
        <v>35532227</v>
      </c>
      <c r="O371" s="1335">
        <f t="shared" si="0"/>
        <v>33094741</v>
      </c>
      <c r="P371" s="1336">
        <f t="shared" si="0"/>
        <v>37764440</v>
      </c>
      <c r="Q371" s="274"/>
      <c r="R371" s="59"/>
      <c r="S371" s="59"/>
      <c r="T371" s="780"/>
      <c r="U371" s="767"/>
      <c r="V371" s="767"/>
      <c r="W371" s="767"/>
      <c r="X371" s="748"/>
      <c r="Y371" s="758"/>
      <c r="Z371" s="1569"/>
      <c r="AA371" s="1569"/>
      <c r="AB371" s="1569"/>
      <c r="AC371" s="1569"/>
      <c r="AD371" s="1569"/>
      <c r="AE371" s="758"/>
      <c r="AF371" s="1179"/>
      <c r="AG371" s="75"/>
    </row>
    <row r="372" spans="2:34" s="292" customFormat="1" ht="17.25" customHeight="1" x14ac:dyDescent="0.15">
      <c r="B372" s="1500" t="s">
        <v>14</v>
      </c>
      <c r="C372" s="1501" t="s">
        <v>96</v>
      </c>
      <c r="D372" s="1502">
        <f>D371/D370</f>
        <v>301.55094668210933</v>
      </c>
      <c r="E372" s="1503">
        <f t="shared" si="0"/>
        <v>250</v>
      </c>
      <c r="F372" s="1504">
        <f t="shared" si="0"/>
        <v>265</v>
      </c>
      <c r="G372" s="1504">
        <f t="shared" si="0"/>
        <v>306</v>
      </c>
      <c r="H372" s="1504">
        <f t="shared" si="0"/>
        <v>321</v>
      </c>
      <c r="I372" s="1504">
        <f t="shared" si="0"/>
        <v>312</v>
      </c>
      <c r="J372" s="1504">
        <f t="shared" si="0"/>
        <v>282</v>
      </c>
      <c r="K372" s="1504">
        <f t="shared" si="0"/>
        <v>285</v>
      </c>
      <c r="L372" s="1504">
        <f t="shared" si="0"/>
        <v>310</v>
      </c>
      <c r="M372" s="1504">
        <f t="shared" si="0"/>
        <v>323</v>
      </c>
      <c r="N372" s="1504">
        <f t="shared" si="0"/>
        <v>303</v>
      </c>
      <c r="O372" s="1504">
        <f t="shared" si="0"/>
        <v>306</v>
      </c>
      <c r="P372" s="1505">
        <f t="shared" si="0"/>
        <v>353</v>
      </c>
      <c r="Q372" s="274"/>
      <c r="R372" s="2"/>
      <c r="S372" s="55"/>
      <c r="T372" s="783"/>
      <c r="U372" s="767"/>
      <c r="V372" s="767"/>
      <c r="W372" s="767"/>
      <c r="X372" s="748"/>
      <c r="Y372" s="758"/>
      <c r="Z372" s="1575"/>
      <c r="AA372" s="1575"/>
      <c r="AB372" s="1575"/>
      <c r="AC372" s="1569"/>
      <c r="AD372" s="1569"/>
      <c r="AE372" s="764"/>
      <c r="AF372" s="1179"/>
      <c r="AG372" s="1338"/>
    </row>
    <row r="373" spans="2:34" s="292" customFormat="1" ht="17.25" customHeight="1" x14ac:dyDescent="0.15">
      <c r="B373" s="1494" t="s">
        <v>65</v>
      </c>
      <c r="C373" s="1495" t="s">
        <v>95</v>
      </c>
      <c r="D373" s="1496">
        <f>SUM(E373:P373)</f>
        <v>343754</v>
      </c>
      <c r="E373" s="1497">
        <f t="shared" ref="D373:P375" si="1">E134</f>
        <v>30292</v>
      </c>
      <c r="F373" s="1498">
        <f t="shared" si="1"/>
        <v>29730</v>
      </c>
      <c r="G373" s="1498">
        <f t="shared" si="1"/>
        <v>24870</v>
      </c>
      <c r="H373" s="1498">
        <f t="shared" si="1"/>
        <v>21752</v>
      </c>
      <c r="I373" s="1498">
        <f t="shared" si="1"/>
        <v>20251</v>
      </c>
      <c r="J373" s="1498">
        <f t="shared" si="1"/>
        <v>22607</v>
      </c>
      <c r="K373" s="1498">
        <f t="shared" si="1"/>
        <v>31106</v>
      </c>
      <c r="L373" s="1498">
        <f t="shared" si="1"/>
        <v>30981</v>
      </c>
      <c r="M373" s="1498">
        <f t="shared" si="1"/>
        <v>27323</v>
      </c>
      <c r="N373" s="1498">
        <f t="shared" si="1"/>
        <v>31077</v>
      </c>
      <c r="O373" s="1498">
        <f t="shared" si="1"/>
        <v>34619</v>
      </c>
      <c r="P373" s="1499">
        <f t="shared" si="1"/>
        <v>39146</v>
      </c>
      <c r="Q373" s="5"/>
      <c r="R373" s="59"/>
      <c r="S373" s="55"/>
      <c r="T373" s="783"/>
      <c r="U373" s="767"/>
      <c r="V373" s="767"/>
      <c r="W373" s="767"/>
      <c r="X373" s="748"/>
      <c r="Y373" s="758"/>
      <c r="Z373" s="1569"/>
      <c r="AA373" s="1569"/>
      <c r="AB373" s="1569"/>
      <c r="AC373" s="1575"/>
      <c r="AD373" s="1569"/>
      <c r="AE373" s="764"/>
      <c r="AF373" s="1179"/>
      <c r="AG373" s="1338"/>
    </row>
    <row r="374" spans="2:34" s="292" customFormat="1" ht="17.25" customHeight="1" x14ac:dyDescent="0.15">
      <c r="B374" s="1491" t="s">
        <v>66</v>
      </c>
      <c r="C374" s="1332" t="s">
        <v>94</v>
      </c>
      <c r="D374" s="1333">
        <f>SUM(E374:P374)</f>
        <v>201762055</v>
      </c>
      <c r="E374" s="1334">
        <f t="shared" si="1"/>
        <v>17362145</v>
      </c>
      <c r="F374" s="1335">
        <f t="shared" si="1"/>
        <v>18002303</v>
      </c>
      <c r="G374" s="1335">
        <f t="shared" si="1"/>
        <v>16103484</v>
      </c>
      <c r="H374" s="1335">
        <f t="shared" si="1"/>
        <v>13659024</v>
      </c>
      <c r="I374" s="1335">
        <f t="shared" si="1"/>
        <v>12022657</v>
      </c>
      <c r="J374" s="1335">
        <f t="shared" si="1"/>
        <v>12545632</v>
      </c>
      <c r="K374" s="1335">
        <f t="shared" si="1"/>
        <v>17638626</v>
      </c>
      <c r="L374" s="1335">
        <f t="shared" si="1"/>
        <v>19874170</v>
      </c>
      <c r="M374" s="1335">
        <f t="shared" si="1"/>
        <v>17456261</v>
      </c>
      <c r="N374" s="1335">
        <f t="shared" si="1"/>
        <v>16319204</v>
      </c>
      <c r="O374" s="1335">
        <f t="shared" si="1"/>
        <v>16946875</v>
      </c>
      <c r="P374" s="1336">
        <f t="shared" si="1"/>
        <v>23831674</v>
      </c>
      <c r="Q374" s="5"/>
      <c r="R374" s="59"/>
      <c r="S374" s="55"/>
      <c r="T374" s="783"/>
      <c r="U374" s="767"/>
      <c r="V374" s="767"/>
      <c r="W374" s="767"/>
      <c r="X374" s="748"/>
      <c r="Y374" s="758"/>
      <c r="Z374" s="1576"/>
      <c r="AA374" s="1576"/>
      <c r="AB374" s="1576"/>
      <c r="AC374" s="1569"/>
      <c r="AD374" s="1575"/>
      <c r="AE374" s="764"/>
      <c r="AF374" s="1179"/>
      <c r="AG374" s="1338"/>
    </row>
    <row r="375" spans="2:34" s="292" customFormat="1" ht="17.25" customHeight="1" x14ac:dyDescent="0.15">
      <c r="B375" s="1512" t="s">
        <v>66</v>
      </c>
      <c r="C375" s="1513" t="s">
        <v>96</v>
      </c>
      <c r="D375" s="1514">
        <f t="shared" si="1"/>
        <v>586.93733018379419</v>
      </c>
      <c r="E375" s="1515">
        <f t="shared" si="1"/>
        <v>573</v>
      </c>
      <c r="F375" s="1516">
        <f t="shared" si="1"/>
        <v>606</v>
      </c>
      <c r="G375" s="1516">
        <f t="shared" si="1"/>
        <v>647</v>
      </c>
      <c r="H375" s="1516">
        <f t="shared" si="1"/>
        <v>628</v>
      </c>
      <c r="I375" s="1516">
        <f t="shared" si="1"/>
        <v>594</v>
      </c>
      <c r="J375" s="1516">
        <f t="shared" si="1"/>
        <v>555</v>
      </c>
      <c r="K375" s="1516">
        <f t="shared" si="1"/>
        <v>567</v>
      </c>
      <c r="L375" s="1516">
        <f t="shared" si="1"/>
        <v>641</v>
      </c>
      <c r="M375" s="1516">
        <f t="shared" si="1"/>
        <v>639</v>
      </c>
      <c r="N375" s="1516">
        <f t="shared" si="1"/>
        <v>525</v>
      </c>
      <c r="O375" s="1516">
        <f t="shared" si="1"/>
        <v>490</v>
      </c>
      <c r="P375" s="1514">
        <f t="shared" si="1"/>
        <v>609</v>
      </c>
      <c r="Q375" s="2"/>
      <c r="R375" s="59"/>
      <c r="S375" s="55"/>
      <c r="T375" s="826"/>
      <c r="U375" s="767"/>
      <c r="V375" s="767"/>
      <c r="W375" s="767"/>
      <c r="X375" s="748"/>
      <c r="Y375" s="758"/>
      <c r="Z375" s="1569"/>
      <c r="AA375" s="1569"/>
      <c r="AB375" s="1569"/>
      <c r="AC375" s="1576"/>
      <c r="AD375" s="1569"/>
      <c r="AE375" s="760"/>
      <c r="AF375" s="1179"/>
      <c r="AG375" s="1338"/>
    </row>
    <row r="376" spans="2:34" s="275" customFormat="1" ht="17.25" customHeight="1" x14ac:dyDescent="0.15">
      <c r="B376" s="1541" t="s">
        <v>97</v>
      </c>
      <c r="C376" s="1506" t="s">
        <v>95</v>
      </c>
      <c r="D376" s="1507">
        <f>D370+D373</f>
        <v>1648363</v>
      </c>
      <c r="E376" s="1508">
        <f t="shared" ref="E376:L377" si="2">E370+E373</f>
        <v>137551</v>
      </c>
      <c r="F376" s="1509">
        <f t="shared" si="2"/>
        <v>137289</v>
      </c>
      <c r="G376" s="1509">
        <f t="shared" si="2"/>
        <v>129649</v>
      </c>
      <c r="H376" s="1509">
        <f t="shared" si="2"/>
        <v>132003</v>
      </c>
      <c r="I376" s="1509">
        <f t="shared" si="2"/>
        <v>131766</v>
      </c>
      <c r="J376" s="1509">
        <f t="shared" si="2"/>
        <v>129966</v>
      </c>
      <c r="K376" s="1509">
        <f t="shared" si="2"/>
        <v>136952</v>
      </c>
      <c r="L376" s="1509">
        <f t="shared" si="2"/>
        <v>142409</v>
      </c>
      <c r="M376" s="1509">
        <f>M370+M373</f>
        <v>133724</v>
      </c>
      <c r="N376" s="1509">
        <f>N370+N373</f>
        <v>148449</v>
      </c>
      <c r="O376" s="1510">
        <f t="shared" ref="O376:P377" si="3">O370+O373</f>
        <v>142624</v>
      </c>
      <c r="P376" s="1511">
        <f t="shared" si="3"/>
        <v>145981</v>
      </c>
      <c r="Q376" s="2"/>
      <c r="R376" s="2"/>
      <c r="S376" s="59"/>
      <c r="T376" s="783"/>
      <c r="U376" s="767"/>
      <c r="V376" s="767"/>
      <c r="W376" s="767"/>
      <c r="X376" s="748"/>
      <c r="Y376" s="758"/>
      <c r="Z376" s="1569"/>
      <c r="AA376" s="1569"/>
      <c r="AB376" s="1569"/>
      <c r="AC376" s="1569"/>
      <c r="AD376" s="1576"/>
      <c r="AE376" s="764"/>
      <c r="AF376" s="1179"/>
      <c r="AG376" s="1338"/>
      <c r="AH376" s="292"/>
    </row>
    <row r="377" spans="2:34" s="275" customFormat="1" ht="17.25" customHeight="1" x14ac:dyDescent="0.15">
      <c r="B377" s="1548" t="s">
        <v>66</v>
      </c>
      <c r="C377" s="1192" t="s">
        <v>94</v>
      </c>
      <c r="D377" s="1193">
        <f>D371+D374</f>
        <v>595168134</v>
      </c>
      <c r="E377" s="1194">
        <f t="shared" si="2"/>
        <v>44141889</v>
      </c>
      <c r="F377" s="1337">
        <f t="shared" si="2"/>
        <v>46531405</v>
      </c>
      <c r="G377" s="1337">
        <f t="shared" si="2"/>
        <v>48122107</v>
      </c>
      <c r="H377" s="1337">
        <f t="shared" si="2"/>
        <v>49022327</v>
      </c>
      <c r="I377" s="1337">
        <f t="shared" si="2"/>
        <v>46870991</v>
      </c>
      <c r="J377" s="1337">
        <f t="shared" si="2"/>
        <v>42860607</v>
      </c>
      <c r="K377" s="1337">
        <f t="shared" si="2"/>
        <v>47835711</v>
      </c>
      <c r="L377" s="1337">
        <f t="shared" si="2"/>
        <v>54417343</v>
      </c>
      <c r="M377" s="1337">
        <f>M371+M374</f>
        <v>51876593</v>
      </c>
      <c r="N377" s="1337">
        <f>N371+N374</f>
        <v>51851431</v>
      </c>
      <c r="O377" s="1195">
        <f t="shared" si="3"/>
        <v>50041616</v>
      </c>
      <c r="P377" s="1196">
        <f t="shared" si="3"/>
        <v>61596114</v>
      </c>
      <c r="Q377" s="2"/>
      <c r="R377" s="2"/>
      <c r="S377" s="59"/>
      <c r="T377" s="780"/>
      <c r="U377" s="767"/>
      <c r="V377" s="767"/>
      <c r="W377" s="767"/>
      <c r="X377" s="748"/>
      <c r="Y377" s="758"/>
      <c r="Z377" s="1569"/>
      <c r="AA377" s="1569"/>
      <c r="AB377" s="1569"/>
      <c r="AC377" s="1569"/>
      <c r="AD377" s="1569"/>
      <c r="AE377" s="758"/>
      <c r="AF377" s="1179"/>
      <c r="AG377" s="1338"/>
    </row>
    <row r="378" spans="2:34" s="275" customFormat="1" ht="17.25" customHeight="1" thickBot="1" x14ac:dyDescent="0.2">
      <c r="B378" s="1549" t="s">
        <v>66</v>
      </c>
      <c r="C378" s="1542" t="s">
        <v>96</v>
      </c>
      <c r="D378" s="1543">
        <f>D377/D376</f>
        <v>361.066181417564</v>
      </c>
      <c r="E378" s="1544">
        <f t="shared" ref="E378:L378" si="4">E377/E376</f>
        <v>320.91289049152675</v>
      </c>
      <c r="F378" s="1545">
        <f t="shared" si="4"/>
        <v>338.93032216710736</v>
      </c>
      <c r="G378" s="1545">
        <f t="shared" si="4"/>
        <v>371.17221883701376</v>
      </c>
      <c r="H378" s="1545">
        <f t="shared" si="4"/>
        <v>371.37282486004108</v>
      </c>
      <c r="I378" s="1545">
        <f t="shared" si="4"/>
        <v>355.71384879255652</v>
      </c>
      <c r="J378" s="1545">
        <f t="shared" si="4"/>
        <v>329.78322792114858</v>
      </c>
      <c r="K378" s="1545">
        <f t="shared" si="4"/>
        <v>349.28815205327413</v>
      </c>
      <c r="L378" s="1545">
        <f t="shared" si="4"/>
        <v>382.12011179068736</v>
      </c>
      <c r="M378" s="1545">
        <f>M377/M376</f>
        <v>387.93778977595645</v>
      </c>
      <c r="N378" s="1545">
        <f>N377/N376</f>
        <v>349.28784296290308</v>
      </c>
      <c r="O378" s="1546">
        <f t="shared" ref="O378:P378" si="5">O377/O376</f>
        <v>350.8639219205744</v>
      </c>
      <c r="P378" s="1547">
        <f t="shared" si="5"/>
        <v>421.94610257499261</v>
      </c>
      <c r="Q378" s="2"/>
      <c r="R378" s="2"/>
      <c r="S378" s="55"/>
      <c r="T378" s="780"/>
      <c r="U378" s="767"/>
      <c r="V378" s="767"/>
      <c r="W378" s="767"/>
      <c r="X378" s="748"/>
      <c r="Y378" s="758"/>
      <c r="Z378" s="1569"/>
      <c r="AA378" s="1569"/>
      <c r="AB378" s="1569"/>
      <c r="AC378" s="1569"/>
      <c r="AD378" s="1569"/>
      <c r="AE378" s="758"/>
      <c r="AF378" s="1179"/>
      <c r="AG378" s="1339"/>
    </row>
    <row r="379" spans="2:34" s="75" customFormat="1" ht="17.25" customHeight="1" x14ac:dyDescent="0.15">
      <c r="B379" s="1695" t="s">
        <v>98</v>
      </c>
      <c r="C379" s="1696"/>
      <c r="D379" s="1536" t="s">
        <v>1</v>
      </c>
      <c r="E379" s="1537" t="s">
        <v>2</v>
      </c>
      <c r="F379" s="1538" t="s">
        <v>3</v>
      </c>
      <c r="G379" s="1538" t="s">
        <v>4</v>
      </c>
      <c r="H379" s="1538" t="s">
        <v>5</v>
      </c>
      <c r="I379" s="1538" t="s">
        <v>259</v>
      </c>
      <c r="J379" s="1538" t="s">
        <v>7</v>
      </c>
      <c r="K379" s="1538" t="s">
        <v>8</v>
      </c>
      <c r="L379" s="1538" t="s">
        <v>9</v>
      </c>
      <c r="M379" s="1538" t="s">
        <v>10</v>
      </c>
      <c r="N379" s="1538" t="s">
        <v>11</v>
      </c>
      <c r="O379" s="1538" t="s">
        <v>12</v>
      </c>
      <c r="P379" s="1539" t="s">
        <v>13</v>
      </c>
      <c r="Q379" s="2"/>
      <c r="R379" s="2"/>
      <c r="S379" s="2"/>
      <c r="T379" s="780"/>
      <c r="U379" s="767"/>
      <c r="V379" s="767"/>
      <c r="W379" s="767"/>
      <c r="X379" s="748"/>
      <c r="Y379" s="758"/>
      <c r="Z379" s="1569"/>
      <c r="AA379" s="1569"/>
      <c r="AB379" s="1569"/>
      <c r="AC379" s="1569"/>
      <c r="AD379" s="1569"/>
      <c r="AE379" s="758"/>
      <c r="AF379" s="1179"/>
      <c r="AG379" s="1339"/>
      <c r="AH379" s="275"/>
    </row>
    <row r="380" spans="2:34" s="292" customFormat="1" ht="17.25" customHeight="1" x14ac:dyDescent="0.15">
      <c r="B380" s="1517" t="s">
        <v>14</v>
      </c>
      <c r="C380" s="1495" t="s">
        <v>95</v>
      </c>
      <c r="D380" s="1496">
        <f>SUM(E380:P380)</f>
        <v>204351.15599999999</v>
      </c>
      <c r="E380" s="1497">
        <f t="shared" ref="E380:P382" si="6">E187</f>
        <v>18152.669000000002</v>
      </c>
      <c r="F380" s="1498">
        <f t="shared" si="6"/>
        <v>17989.795999999998</v>
      </c>
      <c r="G380" s="1498">
        <f t="shared" si="6"/>
        <v>15234.594999999999</v>
      </c>
      <c r="H380" s="1498">
        <f t="shared" si="6"/>
        <v>18150.830999999998</v>
      </c>
      <c r="I380" s="1498">
        <f t="shared" si="6"/>
        <v>20285.853999999999</v>
      </c>
      <c r="J380" s="1498">
        <f t="shared" si="6"/>
        <v>18429.62</v>
      </c>
      <c r="K380" s="1498">
        <f t="shared" si="6"/>
        <v>12627.21</v>
      </c>
      <c r="L380" s="1498">
        <f t="shared" si="6"/>
        <v>6852.6350000000002</v>
      </c>
      <c r="M380" s="1498">
        <f t="shared" si="6"/>
        <v>7763.6030000000001</v>
      </c>
      <c r="N380" s="1498">
        <f t="shared" si="6"/>
        <v>14661.421</v>
      </c>
      <c r="O380" s="1498">
        <f t="shared" si="6"/>
        <v>29095.518</v>
      </c>
      <c r="P380" s="1499">
        <f t="shared" si="6"/>
        <v>25107.403999999999</v>
      </c>
      <c r="Q380" s="2"/>
      <c r="R380" s="2"/>
      <c r="S380" s="2"/>
      <c r="T380" s="780"/>
      <c r="U380" s="767"/>
      <c r="V380" s="767"/>
      <c r="W380" s="767"/>
      <c r="X380" s="748"/>
      <c r="Y380" s="758"/>
      <c r="Z380" s="1569"/>
      <c r="AA380" s="1569"/>
      <c r="AB380" s="1569"/>
      <c r="AC380" s="1569"/>
      <c r="AD380" s="1569"/>
      <c r="AE380" s="758"/>
      <c r="AF380" s="1179"/>
      <c r="AG380" s="1339"/>
      <c r="AH380" s="75"/>
    </row>
    <row r="381" spans="2:34" s="292" customFormat="1" ht="17.25" customHeight="1" x14ac:dyDescent="0.15">
      <c r="B381" s="1492" t="s">
        <v>14</v>
      </c>
      <c r="C381" s="1332" t="s">
        <v>94</v>
      </c>
      <c r="D381" s="1333">
        <f>SUM(E381:P381)</f>
        <v>55303043.732999995</v>
      </c>
      <c r="E381" s="1334">
        <f t="shared" si="6"/>
        <v>3155949.3969999999</v>
      </c>
      <c r="F381" s="1335">
        <f t="shared" si="6"/>
        <v>3683167.7230000002</v>
      </c>
      <c r="G381" s="1335">
        <f t="shared" si="6"/>
        <v>4719999.84</v>
      </c>
      <c r="H381" s="1335">
        <f t="shared" si="6"/>
        <v>5563411.9050000003</v>
      </c>
      <c r="I381" s="1335">
        <f t="shared" si="6"/>
        <v>5915634.0190000003</v>
      </c>
      <c r="J381" s="1335">
        <f t="shared" si="6"/>
        <v>4766255.517</v>
      </c>
      <c r="K381" s="1335">
        <f t="shared" si="6"/>
        <v>3873341.3160000001</v>
      </c>
      <c r="L381" s="1335">
        <f t="shared" si="6"/>
        <v>2761128.2540000002</v>
      </c>
      <c r="M381" s="1335">
        <f t="shared" si="6"/>
        <v>3647186.9339999999</v>
      </c>
      <c r="N381" s="1335">
        <f t="shared" si="6"/>
        <v>5085237.5939999996</v>
      </c>
      <c r="O381" s="1335">
        <f t="shared" si="6"/>
        <v>6247172.8810000001</v>
      </c>
      <c r="P381" s="1336">
        <f t="shared" si="6"/>
        <v>5884558.3530000001</v>
      </c>
      <c r="Q381" s="2"/>
      <c r="R381" s="2"/>
      <c r="S381" s="55"/>
      <c r="T381" s="780"/>
      <c r="U381" s="767"/>
      <c r="V381" s="767"/>
      <c r="W381" s="767"/>
      <c r="X381" s="748"/>
      <c r="Y381" s="758"/>
      <c r="Z381" s="1569"/>
      <c r="AA381" s="1569"/>
      <c r="AB381" s="1569"/>
      <c r="AC381" s="1569"/>
      <c r="AD381" s="1569"/>
      <c r="AE381" s="758"/>
      <c r="AF381" s="1179"/>
      <c r="AG381" s="1180"/>
      <c r="AH381" s="1338"/>
    </row>
    <row r="382" spans="2:34" s="292" customFormat="1" ht="17.25" customHeight="1" x14ac:dyDescent="0.15">
      <c r="B382" s="1500" t="s">
        <v>14</v>
      </c>
      <c r="C382" s="1501" t="s">
        <v>96</v>
      </c>
      <c r="D382" s="1502">
        <f>D381/D380</f>
        <v>270.62750617862912</v>
      </c>
      <c r="E382" s="1503">
        <f t="shared" si="6"/>
        <v>174</v>
      </c>
      <c r="F382" s="1504">
        <f t="shared" si="6"/>
        <v>205</v>
      </c>
      <c r="G382" s="1504">
        <f t="shared" si="6"/>
        <v>310</v>
      </c>
      <c r="H382" s="1504">
        <f t="shared" si="6"/>
        <v>307</v>
      </c>
      <c r="I382" s="1504">
        <f t="shared" si="6"/>
        <v>292</v>
      </c>
      <c r="J382" s="1504">
        <f t="shared" si="6"/>
        <v>259</v>
      </c>
      <c r="K382" s="1504">
        <f t="shared" si="6"/>
        <v>307</v>
      </c>
      <c r="L382" s="1504">
        <f t="shared" si="6"/>
        <v>403</v>
      </c>
      <c r="M382" s="1504">
        <f t="shared" si="6"/>
        <v>470</v>
      </c>
      <c r="N382" s="1504">
        <f t="shared" si="6"/>
        <v>347</v>
      </c>
      <c r="O382" s="1504">
        <f t="shared" si="6"/>
        <v>215</v>
      </c>
      <c r="P382" s="1505">
        <f t="shared" si="6"/>
        <v>234</v>
      </c>
      <c r="Q382" s="2"/>
      <c r="R382" s="2"/>
      <c r="S382" s="2"/>
      <c r="T382" s="780"/>
      <c r="U382" s="767"/>
      <c r="V382" s="767"/>
      <c r="W382" s="767"/>
      <c r="X382" s="748"/>
      <c r="Y382" s="758"/>
      <c r="Z382" s="1569"/>
      <c r="AA382" s="1569"/>
      <c r="AB382" s="1569"/>
      <c r="AC382" s="1569"/>
      <c r="AD382" s="1569"/>
      <c r="AE382" s="758"/>
      <c r="AF382" s="1179"/>
      <c r="AG382" s="1180"/>
      <c r="AH382" s="1338"/>
    </row>
    <row r="383" spans="2:34" s="292" customFormat="1" ht="17.25" customHeight="1" x14ac:dyDescent="0.15">
      <c r="B383" s="1494" t="s">
        <v>65</v>
      </c>
      <c r="C383" s="1495" t="s">
        <v>95</v>
      </c>
      <c r="D383" s="1496">
        <f>SUM(E383:P383)</f>
        <v>16683.216</v>
      </c>
      <c r="E383" s="1497">
        <f t="shared" ref="E383:P385" si="7">E316</f>
        <v>478.72199999999998</v>
      </c>
      <c r="F383" s="1498">
        <f t="shared" si="7"/>
        <v>522.375</v>
      </c>
      <c r="G383" s="1498">
        <f t="shared" si="7"/>
        <v>724.24400000000003</v>
      </c>
      <c r="H383" s="1498">
        <f t="shared" si="7"/>
        <v>1213.989</v>
      </c>
      <c r="I383" s="1498">
        <f t="shared" si="7"/>
        <v>2499.7890000000002</v>
      </c>
      <c r="J383" s="1498">
        <f t="shared" si="7"/>
        <v>4579.7219999999998</v>
      </c>
      <c r="K383" s="1498">
        <f t="shared" si="7"/>
        <v>1718.23</v>
      </c>
      <c r="L383" s="1498">
        <f t="shared" si="7"/>
        <v>2227.4630000000002</v>
      </c>
      <c r="M383" s="1498">
        <f t="shared" si="7"/>
        <v>1661.029</v>
      </c>
      <c r="N383" s="1498">
        <f t="shared" si="7"/>
        <v>642.94899999999996</v>
      </c>
      <c r="O383" s="1498">
        <f t="shared" si="7"/>
        <v>174.05600000000001</v>
      </c>
      <c r="P383" s="1499">
        <f t="shared" si="7"/>
        <v>240.648</v>
      </c>
      <c r="Q383" s="2"/>
      <c r="R383" s="2"/>
      <c r="S383" s="2"/>
      <c r="T383" s="780"/>
      <c r="U383" s="767"/>
      <c r="V383" s="767"/>
      <c r="W383" s="767"/>
      <c r="X383" s="748"/>
      <c r="Y383" s="758"/>
      <c r="Z383" s="1569"/>
      <c r="AA383" s="1569"/>
      <c r="AB383" s="1569"/>
      <c r="AC383" s="1569"/>
      <c r="AD383" s="1569"/>
      <c r="AE383" s="758"/>
      <c r="AF383" s="1179"/>
      <c r="AG383" s="1180"/>
      <c r="AH383" s="1338"/>
    </row>
    <row r="384" spans="2:34" s="292" customFormat="1" ht="17.25" customHeight="1" x14ac:dyDescent="0.15">
      <c r="B384" s="1491" t="s">
        <v>66</v>
      </c>
      <c r="C384" s="1332" t="s">
        <v>94</v>
      </c>
      <c r="D384" s="1333">
        <f>SUM(E384:P384)</f>
        <v>10568812.151000001</v>
      </c>
      <c r="E384" s="1334">
        <f t="shared" si="7"/>
        <v>725507.32499999995</v>
      </c>
      <c r="F384" s="1335">
        <f t="shared" si="7"/>
        <v>767002.99899999995</v>
      </c>
      <c r="G384" s="1335">
        <f t="shared" si="7"/>
        <v>925958.049</v>
      </c>
      <c r="H384" s="1335">
        <f t="shared" si="7"/>
        <v>1102096.2760000001</v>
      </c>
      <c r="I384" s="1335">
        <f t="shared" si="7"/>
        <v>1564490.973</v>
      </c>
      <c r="J384" s="1335">
        <f t="shared" si="7"/>
        <v>1729484.915</v>
      </c>
      <c r="K384" s="1335">
        <f t="shared" si="7"/>
        <v>517714.43900000001</v>
      </c>
      <c r="L384" s="1335">
        <f t="shared" si="7"/>
        <v>1194607.5619999999</v>
      </c>
      <c r="M384" s="1335">
        <f t="shared" si="7"/>
        <v>830946.47199999995</v>
      </c>
      <c r="N384" s="1335">
        <f t="shared" si="7"/>
        <v>432740.04800000001</v>
      </c>
      <c r="O384" s="1335">
        <f t="shared" si="7"/>
        <v>244247.66899999999</v>
      </c>
      <c r="P384" s="1336">
        <f t="shared" si="7"/>
        <v>534015.424</v>
      </c>
      <c r="Q384" s="2"/>
      <c r="R384" s="2"/>
      <c r="S384" s="59"/>
      <c r="T384" s="780"/>
      <c r="U384" s="767"/>
      <c r="V384" s="767"/>
      <c r="W384" s="767"/>
      <c r="X384" s="748"/>
      <c r="Y384" s="758"/>
      <c r="Z384" s="1569"/>
      <c r="AA384" s="1569"/>
      <c r="AB384" s="1569"/>
      <c r="AC384" s="1569"/>
      <c r="AD384" s="1569"/>
      <c r="AE384" s="758"/>
      <c r="AF384" s="1179"/>
      <c r="AG384" s="1180"/>
      <c r="AH384" s="1338"/>
    </row>
    <row r="385" spans="2:34" s="292" customFormat="1" ht="17.25" customHeight="1" x14ac:dyDescent="0.15">
      <c r="B385" s="1512" t="s">
        <v>66</v>
      </c>
      <c r="C385" s="1513" t="s">
        <v>96</v>
      </c>
      <c r="D385" s="1520">
        <f>D384/D383</f>
        <v>633.4996892086034</v>
      </c>
      <c r="E385" s="1515">
        <f t="shared" si="7"/>
        <v>1516</v>
      </c>
      <c r="F385" s="1516">
        <f t="shared" si="7"/>
        <v>1468</v>
      </c>
      <c r="G385" s="1516">
        <f t="shared" si="7"/>
        <v>1279</v>
      </c>
      <c r="H385" s="1516">
        <f t="shared" si="7"/>
        <v>908</v>
      </c>
      <c r="I385" s="1516">
        <f t="shared" si="7"/>
        <v>626</v>
      </c>
      <c r="J385" s="1516">
        <f t="shared" si="7"/>
        <v>378</v>
      </c>
      <c r="K385" s="1516">
        <f t="shared" si="7"/>
        <v>301</v>
      </c>
      <c r="L385" s="1516">
        <f t="shared" si="7"/>
        <v>536</v>
      </c>
      <c r="M385" s="1516">
        <f t="shared" si="7"/>
        <v>500</v>
      </c>
      <c r="N385" s="1516">
        <f t="shared" si="7"/>
        <v>673</v>
      </c>
      <c r="O385" s="1516">
        <f t="shared" si="7"/>
        <v>1403</v>
      </c>
      <c r="P385" s="1521">
        <f t="shared" si="7"/>
        <v>2219</v>
      </c>
      <c r="Q385" s="2"/>
      <c r="R385" s="2"/>
      <c r="S385" s="2"/>
      <c r="T385" s="780"/>
      <c r="U385" s="767"/>
      <c r="V385" s="767"/>
      <c r="W385" s="767"/>
      <c r="X385" s="748"/>
      <c r="Y385" s="758"/>
      <c r="Z385" s="1576"/>
      <c r="AA385" s="1576"/>
      <c r="AB385" s="1576"/>
      <c r="AC385" s="1569"/>
      <c r="AD385" s="1569"/>
      <c r="AE385" s="758"/>
      <c r="AF385" s="1179"/>
      <c r="AG385" s="1180"/>
      <c r="AH385" s="1338"/>
    </row>
    <row r="386" spans="2:34" s="275" customFormat="1" ht="17.25" customHeight="1" x14ac:dyDescent="0.15">
      <c r="B386" s="1541" t="s">
        <v>97</v>
      </c>
      <c r="C386" s="1506" t="s">
        <v>95</v>
      </c>
      <c r="D386" s="1507">
        <f>D380+D383</f>
        <v>221034.37199999997</v>
      </c>
      <c r="E386" s="1508">
        <f t="shared" ref="E386:L387" si="8">E380+E383</f>
        <v>18631.391000000003</v>
      </c>
      <c r="F386" s="1509">
        <f t="shared" si="8"/>
        <v>18512.170999999998</v>
      </c>
      <c r="G386" s="1509">
        <f t="shared" si="8"/>
        <v>15958.839</v>
      </c>
      <c r="H386" s="1509">
        <f t="shared" si="8"/>
        <v>19364.82</v>
      </c>
      <c r="I386" s="1509">
        <f t="shared" si="8"/>
        <v>22785.643</v>
      </c>
      <c r="J386" s="1509">
        <f t="shared" si="8"/>
        <v>23009.341999999997</v>
      </c>
      <c r="K386" s="1509">
        <f t="shared" si="8"/>
        <v>14345.439999999999</v>
      </c>
      <c r="L386" s="1509">
        <f t="shared" si="8"/>
        <v>9080.098</v>
      </c>
      <c r="M386" s="1509">
        <f>M380+M383</f>
        <v>9424.6319999999996</v>
      </c>
      <c r="N386" s="1509">
        <f>N380+N383</f>
        <v>15304.37</v>
      </c>
      <c r="O386" s="1510">
        <f t="shared" ref="O386:P387" si="9">O380+O383</f>
        <v>29269.574000000001</v>
      </c>
      <c r="P386" s="1511">
        <f t="shared" si="9"/>
        <v>25348.052</v>
      </c>
      <c r="Q386" s="2"/>
      <c r="R386" s="2"/>
      <c r="S386" s="2"/>
      <c r="T386" s="780"/>
      <c r="U386" s="767"/>
      <c r="V386" s="767"/>
      <c r="W386" s="767"/>
      <c r="X386" s="748"/>
      <c r="Y386" s="758"/>
      <c r="Z386" s="1569"/>
      <c r="AA386" s="1569"/>
      <c r="AB386" s="1569"/>
      <c r="AC386" s="1576"/>
      <c r="AD386" s="1569"/>
      <c r="AE386" s="758"/>
      <c r="AF386" s="1179"/>
      <c r="AG386" s="1180"/>
      <c r="AH386" s="1338"/>
    </row>
    <row r="387" spans="2:34" s="275" customFormat="1" ht="17.25" customHeight="1" x14ac:dyDescent="0.15">
      <c r="B387" s="1548" t="s">
        <v>66</v>
      </c>
      <c r="C387" s="1192" t="s">
        <v>94</v>
      </c>
      <c r="D387" s="1193">
        <f>D381+D384</f>
        <v>65871855.883999996</v>
      </c>
      <c r="E387" s="1194">
        <f t="shared" si="8"/>
        <v>3881456.7220000001</v>
      </c>
      <c r="F387" s="1337">
        <f t="shared" si="8"/>
        <v>4450170.7220000001</v>
      </c>
      <c r="G387" s="1337">
        <f t="shared" si="8"/>
        <v>5645957.8889999995</v>
      </c>
      <c r="H387" s="1337">
        <f t="shared" si="8"/>
        <v>6665508.1809999999</v>
      </c>
      <c r="I387" s="1337">
        <f t="shared" si="8"/>
        <v>7480124.9920000006</v>
      </c>
      <c r="J387" s="1337">
        <f t="shared" si="8"/>
        <v>6495740.432</v>
      </c>
      <c r="K387" s="1337">
        <f t="shared" si="8"/>
        <v>4391055.7549999999</v>
      </c>
      <c r="L387" s="1337">
        <f t="shared" si="8"/>
        <v>3955735.8160000001</v>
      </c>
      <c r="M387" s="1337">
        <f>M381+M384</f>
        <v>4478133.4059999995</v>
      </c>
      <c r="N387" s="1337">
        <f>N381+N384</f>
        <v>5517977.642</v>
      </c>
      <c r="O387" s="1195">
        <f t="shared" si="9"/>
        <v>6491420.5499999998</v>
      </c>
      <c r="P387" s="1196">
        <f t="shared" si="9"/>
        <v>6418573.7769999998</v>
      </c>
      <c r="Q387" s="2"/>
      <c r="R387" s="2"/>
      <c r="S387" s="59"/>
      <c r="T387" s="780"/>
      <c r="U387" s="767"/>
      <c r="V387" s="767"/>
      <c r="W387" s="767"/>
      <c r="X387" s="748"/>
      <c r="Y387" s="758"/>
      <c r="Z387" s="1569"/>
      <c r="AA387" s="1569"/>
      <c r="AB387" s="1569"/>
      <c r="AC387" s="1569"/>
      <c r="AD387" s="1576"/>
      <c r="AE387" s="758"/>
      <c r="AF387" s="1179"/>
      <c r="AG387" s="1180"/>
      <c r="AH387" s="1339"/>
    </row>
    <row r="388" spans="2:34" s="275" customFormat="1" ht="17.25" customHeight="1" thickBot="1" x14ac:dyDescent="0.2">
      <c r="B388" s="1549" t="s">
        <v>66</v>
      </c>
      <c r="C388" s="1542" t="s">
        <v>96</v>
      </c>
      <c r="D388" s="1543">
        <f>D387/D386</f>
        <v>298.01634600070258</v>
      </c>
      <c r="E388" s="1544">
        <f>E387/E386</f>
        <v>208.32887474692572</v>
      </c>
      <c r="F388" s="1545">
        <f t="shared" ref="F388:L388" si="10">F387/F386</f>
        <v>240.39161706101356</v>
      </c>
      <c r="G388" s="1545">
        <f t="shared" si="10"/>
        <v>353.78249564395003</v>
      </c>
      <c r="H388" s="1545">
        <f t="shared" si="10"/>
        <v>344.20708175960323</v>
      </c>
      <c r="I388" s="1545">
        <f t="shared" si="10"/>
        <v>328.28237465144173</v>
      </c>
      <c r="J388" s="1545">
        <f t="shared" si="10"/>
        <v>282.30883056108257</v>
      </c>
      <c r="K388" s="1545">
        <f t="shared" si="10"/>
        <v>306.09418428434401</v>
      </c>
      <c r="L388" s="1545">
        <f t="shared" si="10"/>
        <v>435.64902229028809</v>
      </c>
      <c r="M388" s="1545">
        <f>M387/M386</f>
        <v>475.1520702346786</v>
      </c>
      <c r="N388" s="1545">
        <f>N387/N386</f>
        <v>360.54915308503388</v>
      </c>
      <c r="O388" s="1546">
        <f t="shared" ref="O388:P388" si="11">O387/O386</f>
        <v>221.78049294465302</v>
      </c>
      <c r="P388" s="1547">
        <f t="shared" si="11"/>
        <v>253.21763490938079</v>
      </c>
      <c r="Q388" s="2"/>
      <c r="R388" s="20"/>
      <c r="S388" s="2"/>
      <c r="T388" s="780"/>
      <c r="U388" s="767"/>
      <c r="V388" s="767"/>
      <c r="W388" s="767"/>
      <c r="X388" s="748"/>
      <c r="Y388" s="758"/>
      <c r="Z388" s="1576"/>
      <c r="AA388" s="1576"/>
      <c r="AB388" s="1576"/>
      <c r="AC388" s="1569"/>
      <c r="AD388" s="1569"/>
      <c r="AE388" s="758"/>
      <c r="AF388" s="1179"/>
      <c r="AG388" s="1180"/>
      <c r="AH388" s="1339"/>
    </row>
    <row r="389" spans="2:34" s="75" customFormat="1" ht="17.25" customHeight="1" x14ac:dyDescent="0.15">
      <c r="B389" s="1695" t="s">
        <v>99</v>
      </c>
      <c r="C389" s="1696"/>
      <c r="D389" s="1536" t="s">
        <v>1</v>
      </c>
      <c r="E389" s="1537" t="s">
        <v>2</v>
      </c>
      <c r="F389" s="1538" t="s">
        <v>3</v>
      </c>
      <c r="G389" s="1538" t="s">
        <v>4</v>
      </c>
      <c r="H389" s="1538" t="s">
        <v>5</v>
      </c>
      <c r="I389" s="1538" t="s">
        <v>259</v>
      </c>
      <c r="J389" s="1538" t="s">
        <v>7</v>
      </c>
      <c r="K389" s="1538" t="s">
        <v>8</v>
      </c>
      <c r="L389" s="1538" t="s">
        <v>9</v>
      </c>
      <c r="M389" s="1538" t="s">
        <v>10</v>
      </c>
      <c r="N389" s="1538" t="s">
        <v>11</v>
      </c>
      <c r="O389" s="1538" t="s">
        <v>12</v>
      </c>
      <c r="P389" s="1539" t="s">
        <v>13</v>
      </c>
      <c r="Q389" s="2"/>
      <c r="R389" s="20"/>
      <c r="S389" s="2"/>
      <c r="T389" s="780"/>
      <c r="U389" s="767"/>
      <c r="V389" s="767"/>
      <c r="W389" s="767"/>
      <c r="X389" s="748"/>
      <c r="Y389" s="758"/>
      <c r="Z389" s="1576"/>
      <c r="AA389" s="1576"/>
      <c r="AB389" s="1576"/>
      <c r="AC389" s="1576"/>
      <c r="AD389" s="1569"/>
      <c r="AE389" s="758"/>
      <c r="AF389" s="1179"/>
      <c r="AG389" s="1180"/>
      <c r="AH389" s="1339"/>
    </row>
    <row r="390" spans="2:34" s="1338" customFormat="1" ht="17.25" customHeight="1" x14ac:dyDescent="0.15">
      <c r="B390" s="1517" t="s">
        <v>14</v>
      </c>
      <c r="C390" s="1495" t="s">
        <v>95</v>
      </c>
      <c r="D390" s="1522">
        <f t="shared" ref="D390:K398" si="12">D380/D370</f>
        <v>0.15663785548007103</v>
      </c>
      <c r="E390" s="1523">
        <f t="shared" si="12"/>
        <v>0.16924145293168874</v>
      </c>
      <c r="F390" s="1524">
        <f t="shared" si="12"/>
        <v>0.16725514368858022</v>
      </c>
      <c r="G390" s="1524">
        <f t="shared" si="12"/>
        <v>0.14539740787753269</v>
      </c>
      <c r="H390" s="1524">
        <f t="shared" si="12"/>
        <v>0.16463189449528801</v>
      </c>
      <c r="I390" s="1524">
        <f t="shared" si="12"/>
        <v>0.18191143792314934</v>
      </c>
      <c r="J390" s="1524">
        <f>J380/J370</f>
        <v>0.17166348419787814</v>
      </c>
      <c r="K390" s="1524">
        <f>K380/K370</f>
        <v>0.11929794229352077</v>
      </c>
      <c r="L390" s="1524">
        <f t="shared" ref="L390:P398" si="13">L380/L370</f>
        <v>6.1498321786265575E-2</v>
      </c>
      <c r="M390" s="1524">
        <f t="shared" si="13"/>
        <v>7.29655078429714E-2</v>
      </c>
      <c r="N390" s="1524">
        <f t="shared" si="13"/>
        <v>0.12491412773063422</v>
      </c>
      <c r="O390" s="1540">
        <f t="shared" si="13"/>
        <v>0.26939047266330263</v>
      </c>
      <c r="P390" s="1526">
        <f t="shared" si="13"/>
        <v>0.23501103570927129</v>
      </c>
      <c r="Q390" s="2"/>
      <c r="R390" s="2"/>
      <c r="S390" s="6"/>
      <c r="T390" s="780"/>
      <c r="U390" s="767"/>
      <c r="V390" s="767"/>
      <c r="W390" s="767"/>
      <c r="X390" s="748"/>
      <c r="Y390" s="758"/>
      <c r="Z390" s="1577"/>
      <c r="AA390" s="1577"/>
      <c r="AB390" s="1577"/>
      <c r="AC390" s="1576"/>
      <c r="AD390" s="1576"/>
      <c r="AE390" s="758"/>
      <c r="AF390" s="1179"/>
      <c r="AG390" s="1180"/>
      <c r="AH390" s="1180"/>
    </row>
    <row r="391" spans="2:34" s="1338" customFormat="1" ht="17.25" customHeight="1" x14ac:dyDescent="0.15">
      <c r="B391" s="1492" t="s">
        <v>14</v>
      </c>
      <c r="C391" s="1332" t="s">
        <v>94</v>
      </c>
      <c r="D391" s="90">
        <f t="shared" si="12"/>
        <v>0.14057495978093412</v>
      </c>
      <c r="E391" s="91">
        <f t="shared" si="12"/>
        <v>0.11784837812489918</v>
      </c>
      <c r="F391" s="92">
        <f t="shared" si="12"/>
        <v>0.12910212606762037</v>
      </c>
      <c r="G391" s="92">
        <f t="shared" si="12"/>
        <v>0.14741420453965182</v>
      </c>
      <c r="H391" s="92">
        <f t="shared" si="12"/>
        <v>0.15732161401891673</v>
      </c>
      <c r="I391" s="92">
        <f t="shared" si="12"/>
        <v>0.16975371100954209</v>
      </c>
      <c r="J391" s="92">
        <f t="shared" si="12"/>
        <v>0.1572244581102244</v>
      </c>
      <c r="K391" s="92">
        <f t="shared" si="12"/>
        <v>0.1282687158710849</v>
      </c>
      <c r="L391" s="92">
        <f t="shared" si="13"/>
        <v>7.993267595886458E-2</v>
      </c>
      <c r="M391" s="92">
        <f t="shared" si="13"/>
        <v>0.10596024855309356</v>
      </c>
      <c r="N391" s="92">
        <f t="shared" si="13"/>
        <v>0.14311620811158274</v>
      </c>
      <c r="O391" s="556">
        <f t="shared" si="13"/>
        <v>0.1887663324212146</v>
      </c>
      <c r="P391" s="848">
        <f t="shared" si="13"/>
        <v>0.15582273570056912</v>
      </c>
      <c r="Q391" s="2"/>
      <c r="R391" s="2"/>
      <c r="S391" s="59"/>
      <c r="T391" s="780"/>
      <c r="U391" s="767"/>
      <c r="V391" s="767"/>
      <c r="W391" s="767"/>
      <c r="X391" s="748"/>
      <c r="Y391" s="758"/>
      <c r="Z391" s="1576"/>
      <c r="AA391" s="1576"/>
      <c r="AB391" s="1576"/>
      <c r="AC391" s="1577"/>
      <c r="AD391" s="1576"/>
      <c r="AE391" s="758"/>
      <c r="AF391" s="1179"/>
      <c r="AG391" s="1180"/>
      <c r="AH391" s="1180"/>
    </row>
    <row r="392" spans="2:34" s="1338" customFormat="1" ht="17.25" customHeight="1" x14ac:dyDescent="0.15">
      <c r="B392" s="1500" t="s">
        <v>14</v>
      </c>
      <c r="C392" s="1501" t="s">
        <v>96</v>
      </c>
      <c r="D392" s="1527">
        <f t="shared" si="12"/>
        <v>0.89745201982045419</v>
      </c>
      <c r="E392" s="1528">
        <f t="shared" si="12"/>
        <v>0.69599999999999995</v>
      </c>
      <c r="F392" s="1529">
        <f t="shared" si="12"/>
        <v>0.77358490566037741</v>
      </c>
      <c r="G392" s="1529">
        <f t="shared" si="12"/>
        <v>1.0130718954248366</v>
      </c>
      <c r="H392" s="1529">
        <f t="shared" si="12"/>
        <v>0.95638629283489096</v>
      </c>
      <c r="I392" s="1529">
        <f t="shared" si="12"/>
        <v>0.9358974358974359</v>
      </c>
      <c r="J392" s="1529">
        <f t="shared" si="12"/>
        <v>0.91843971631205679</v>
      </c>
      <c r="K392" s="1529">
        <f t="shared" si="12"/>
        <v>1.0771929824561404</v>
      </c>
      <c r="L392" s="1529">
        <f t="shared" si="13"/>
        <v>1.3</v>
      </c>
      <c r="M392" s="1529">
        <f t="shared" si="13"/>
        <v>1.4551083591331269</v>
      </c>
      <c r="N392" s="1529">
        <f t="shared" si="13"/>
        <v>1.1452145214521452</v>
      </c>
      <c r="O392" s="1530">
        <f t="shared" si="13"/>
        <v>0.70261437908496727</v>
      </c>
      <c r="P392" s="1531">
        <f t="shared" si="13"/>
        <v>0.66288951841359778</v>
      </c>
      <c r="Q392" s="2"/>
      <c r="R392" s="2"/>
      <c r="S392" s="59"/>
      <c r="T392" s="780"/>
      <c r="U392" s="767"/>
      <c r="V392" s="767"/>
      <c r="W392" s="767"/>
      <c r="X392" s="748"/>
      <c r="Y392" s="758"/>
      <c r="Z392" s="1576"/>
      <c r="AA392" s="1576"/>
      <c r="AB392" s="1576"/>
      <c r="AC392" s="1576"/>
      <c r="AD392" s="1577"/>
      <c r="AE392" s="758"/>
      <c r="AF392" s="1179"/>
      <c r="AG392" s="1180"/>
      <c r="AH392" s="1180"/>
    </row>
    <row r="393" spans="2:34" s="1338" customFormat="1" ht="17.25" customHeight="1" x14ac:dyDescent="0.15">
      <c r="B393" s="1494" t="s">
        <v>65</v>
      </c>
      <c r="C393" s="1495" t="s">
        <v>95</v>
      </c>
      <c r="D393" s="1522">
        <f t="shared" si="12"/>
        <v>4.853242725902826E-2</v>
      </c>
      <c r="E393" s="1523">
        <f t="shared" si="12"/>
        <v>1.5803578502574935E-2</v>
      </c>
      <c r="F393" s="1524">
        <f t="shared" si="12"/>
        <v>1.7570635721493442E-2</v>
      </c>
      <c r="G393" s="1524">
        <f t="shared" si="12"/>
        <v>2.912119018898271E-2</v>
      </c>
      <c r="H393" s="1524">
        <f t="shared" si="12"/>
        <v>5.5810454211107023E-2</v>
      </c>
      <c r="I393" s="1524">
        <f t="shared" si="12"/>
        <v>0.123440274554343</v>
      </c>
      <c r="J393" s="1524">
        <f t="shared" si="12"/>
        <v>0.20257982040960762</v>
      </c>
      <c r="K393" s="1524">
        <f t="shared" si="12"/>
        <v>5.5237896225808526E-2</v>
      </c>
      <c r="L393" s="1524">
        <f t="shared" si="13"/>
        <v>7.189771150059715E-2</v>
      </c>
      <c r="M393" s="1524">
        <f t="shared" si="13"/>
        <v>6.0792336127072431E-2</v>
      </c>
      <c r="N393" s="1524">
        <f t="shared" si="13"/>
        <v>2.0688901760144155E-2</v>
      </c>
      <c r="O393" s="1525">
        <f t="shared" si="13"/>
        <v>5.0277593229151622E-3</v>
      </c>
      <c r="P393" s="1526">
        <f t="shared" si="13"/>
        <v>6.1474480151228732E-3</v>
      </c>
      <c r="Q393" s="2"/>
      <c r="R393" s="2"/>
      <c r="S393" s="59"/>
      <c r="T393" s="780"/>
      <c r="U393" s="767"/>
      <c r="V393" s="767"/>
      <c r="W393" s="767"/>
      <c r="X393" s="748"/>
      <c r="Y393" s="758"/>
      <c r="Z393" s="1569"/>
      <c r="AA393" s="1569"/>
      <c r="AB393" s="1569"/>
      <c r="AC393" s="1576"/>
      <c r="AD393" s="1576"/>
      <c r="AE393" s="758"/>
      <c r="AF393" s="1179"/>
      <c r="AG393" s="1180"/>
      <c r="AH393" s="1180"/>
    </row>
    <row r="394" spans="2:34" s="1338" customFormat="1" ht="17.25" customHeight="1" x14ac:dyDescent="0.15">
      <c r="B394" s="1491" t="s">
        <v>66</v>
      </c>
      <c r="C394" s="1332" t="s">
        <v>94</v>
      </c>
      <c r="D394" s="90">
        <f t="shared" si="12"/>
        <v>5.2382556031162555E-2</v>
      </c>
      <c r="E394" s="91">
        <f t="shared" si="12"/>
        <v>4.1786733436450389E-2</v>
      </c>
      <c r="F394" s="92">
        <f t="shared" si="12"/>
        <v>4.2605826543415028E-2</v>
      </c>
      <c r="G394" s="92">
        <f t="shared" si="12"/>
        <v>5.7500479337266396E-2</v>
      </c>
      <c r="H394" s="92">
        <f t="shared" si="12"/>
        <v>8.0686312287027245E-2</v>
      </c>
      <c r="I394" s="92">
        <f t="shared" si="12"/>
        <v>0.13012855419563246</v>
      </c>
      <c r="J394" s="92">
        <f t="shared" si="12"/>
        <v>0.1378555432679677</v>
      </c>
      <c r="K394" s="92">
        <f t="shared" si="12"/>
        <v>2.9351177296916438E-2</v>
      </c>
      <c r="L394" s="92">
        <f t="shared" si="13"/>
        <v>6.0108551048924305E-2</v>
      </c>
      <c r="M394" s="92">
        <f t="shared" si="13"/>
        <v>4.7601629696072942E-2</v>
      </c>
      <c r="N394" s="92">
        <f t="shared" si="13"/>
        <v>2.651722767850687E-2</v>
      </c>
      <c r="O394" s="548">
        <f t="shared" si="13"/>
        <v>1.441254915729301E-2</v>
      </c>
      <c r="P394" s="848">
        <f t="shared" si="13"/>
        <v>2.240780165086179E-2</v>
      </c>
      <c r="Q394" s="2"/>
      <c r="R394" s="2"/>
      <c r="S394" s="59"/>
      <c r="T394" s="780"/>
      <c r="U394" s="767"/>
      <c r="V394" s="767"/>
      <c r="W394" s="767"/>
      <c r="X394" s="748"/>
      <c r="Y394" s="758"/>
      <c r="Z394" s="1569"/>
      <c r="AA394" s="1569"/>
      <c r="AB394" s="1569"/>
      <c r="AC394" s="1569"/>
      <c r="AD394" s="1576"/>
      <c r="AE394" s="758"/>
      <c r="AF394" s="1179"/>
      <c r="AG394" s="1180"/>
      <c r="AH394" s="1180"/>
    </row>
    <row r="395" spans="2:34" s="1338" customFormat="1" ht="17.25" customHeight="1" x14ac:dyDescent="0.15">
      <c r="B395" s="1512" t="s">
        <v>66</v>
      </c>
      <c r="C395" s="1513" t="s">
        <v>96</v>
      </c>
      <c r="D395" s="1532">
        <f t="shared" si="12"/>
        <v>1.0793310573894297</v>
      </c>
      <c r="E395" s="1533">
        <f t="shared" si="12"/>
        <v>2.6457242582897034</v>
      </c>
      <c r="F395" s="1534">
        <f t="shared" si="12"/>
        <v>2.4224422442244222</v>
      </c>
      <c r="G395" s="1534">
        <f t="shared" si="12"/>
        <v>1.9768160741885625</v>
      </c>
      <c r="H395" s="1534">
        <f t="shared" si="12"/>
        <v>1.4458598726114649</v>
      </c>
      <c r="I395" s="1534">
        <f t="shared" si="12"/>
        <v>1.0538720538720538</v>
      </c>
      <c r="J395" s="1534">
        <f t="shared" si="12"/>
        <v>0.68108108108108112</v>
      </c>
      <c r="K395" s="1534">
        <f t="shared" si="12"/>
        <v>0.53086419753086422</v>
      </c>
      <c r="L395" s="1534">
        <f t="shared" si="13"/>
        <v>0.83619344773790949</v>
      </c>
      <c r="M395" s="1534">
        <f t="shared" si="13"/>
        <v>0.78247261345852892</v>
      </c>
      <c r="N395" s="1534">
        <f t="shared" si="13"/>
        <v>1.2819047619047619</v>
      </c>
      <c r="O395" s="1535">
        <f t="shared" si="13"/>
        <v>2.8632653061224489</v>
      </c>
      <c r="P395" s="1532">
        <f t="shared" si="13"/>
        <v>3.6436781609195403</v>
      </c>
      <c r="Q395" s="2"/>
      <c r="R395" s="2"/>
      <c r="S395" s="59"/>
      <c r="T395" s="780"/>
      <c r="U395" s="767"/>
      <c r="V395" s="767"/>
      <c r="W395" s="767"/>
      <c r="X395" s="748"/>
      <c r="Y395" s="758"/>
      <c r="Z395" s="1576"/>
      <c r="AA395" s="1576"/>
      <c r="AB395" s="1576"/>
      <c r="AC395" s="1569"/>
      <c r="AD395" s="1569"/>
      <c r="AE395" s="758"/>
      <c r="AF395" s="1179"/>
      <c r="AG395" s="1180"/>
      <c r="AH395" s="1180"/>
    </row>
    <row r="396" spans="2:34" s="1339" customFormat="1" ht="17.25" customHeight="1" x14ac:dyDescent="0.15">
      <c r="B396" s="1541" t="s">
        <v>97</v>
      </c>
      <c r="C396" s="1506" t="s">
        <v>95</v>
      </c>
      <c r="D396" s="1522">
        <f t="shared" si="12"/>
        <v>0.13409326222440079</v>
      </c>
      <c r="E396" s="1523">
        <f t="shared" si="12"/>
        <v>0.1354507855268228</v>
      </c>
      <c r="F396" s="1524">
        <f t="shared" si="12"/>
        <v>0.13484089038451733</v>
      </c>
      <c r="G396" s="1524">
        <f t="shared" si="12"/>
        <v>0.12309265015541963</v>
      </c>
      <c r="H396" s="1524">
        <f t="shared" si="12"/>
        <v>0.14669984773073338</v>
      </c>
      <c r="I396" s="1524">
        <f t="shared" si="12"/>
        <v>0.17292505653962328</v>
      </c>
      <c r="J396" s="1524">
        <f t="shared" si="12"/>
        <v>0.17704124155548373</v>
      </c>
      <c r="K396" s="1524">
        <f t="shared" si="12"/>
        <v>0.10474794088439744</v>
      </c>
      <c r="L396" s="1524">
        <f t="shared" si="13"/>
        <v>6.3760703326334711E-2</v>
      </c>
      <c r="M396" s="1524">
        <f t="shared" si="13"/>
        <v>7.0478238760431938E-2</v>
      </c>
      <c r="N396" s="1524">
        <f t="shared" si="13"/>
        <v>0.10309513705043484</v>
      </c>
      <c r="O396" s="1525">
        <f t="shared" si="13"/>
        <v>0.20522194020641688</v>
      </c>
      <c r="P396" s="1526">
        <f t="shared" si="13"/>
        <v>0.17363939142765153</v>
      </c>
      <c r="Q396" s="2"/>
      <c r="R396" s="2"/>
      <c r="S396" s="55"/>
      <c r="T396" s="780"/>
      <c r="U396" s="767"/>
      <c r="V396" s="767"/>
      <c r="W396" s="767"/>
      <c r="X396" s="748"/>
      <c r="Y396" s="758"/>
      <c r="Z396" s="1576"/>
      <c r="AA396" s="1576"/>
      <c r="AB396" s="1576"/>
      <c r="AC396" s="1576"/>
      <c r="AD396" s="1569"/>
      <c r="AE396" s="758"/>
      <c r="AF396" s="1179"/>
      <c r="AG396" s="1180"/>
      <c r="AH396" s="1180"/>
    </row>
    <row r="397" spans="2:34" s="1339" customFormat="1" ht="17.25" customHeight="1" x14ac:dyDescent="0.15">
      <c r="B397" s="1548" t="s">
        <v>66</v>
      </c>
      <c r="C397" s="1192" t="s">
        <v>94</v>
      </c>
      <c r="D397" s="90">
        <f t="shared" si="12"/>
        <v>0.11067772637840856</v>
      </c>
      <c r="E397" s="91">
        <f t="shared" si="12"/>
        <v>8.7931368818402855E-2</v>
      </c>
      <c r="F397" s="92">
        <f t="shared" si="12"/>
        <v>9.5638004526190437E-2</v>
      </c>
      <c r="G397" s="92">
        <f t="shared" si="12"/>
        <v>0.11732565843386698</v>
      </c>
      <c r="H397" s="92">
        <f t="shared" si="12"/>
        <v>0.13596882459292478</v>
      </c>
      <c r="I397" s="92">
        <f t="shared" si="12"/>
        <v>0.15958964878724241</v>
      </c>
      <c r="J397" s="92">
        <f t="shared" si="12"/>
        <v>0.15155502655387032</v>
      </c>
      <c r="K397" s="92">
        <f t="shared" si="12"/>
        <v>9.1794512158500166E-2</v>
      </c>
      <c r="L397" s="92">
        <f t="shared" si="13"/>
        <v>7.2692557150392301E-2</v>
      </c>
      <c r="M397" s="92">
        <f t="shared" si="13"/>
        <v>8.6322812409828059E-2</v>
      </c>
      <c r="N397" s="92">
        <f t="shared" si="13"/>
        <v>0.10641900398081588</v>
      </c>
      <c r="O397" s="548">
        <f t="shared" si="13"/>
        <v>0.1297204420816466</v>
      </c>
      <c r="P397" s="848">
        <f t="shared" si="13"/>
        <v>0.10420419991105283</v>
      </c>
      <c r="Q397" s="2"/>
      <c r="R397" s="252"/>
      <c r="S397" s="59"/>
      <c r="T397" s="780"/>
      <c r="U397" s="767"/>
      <c r="V397" s="767"/>
      <c r="W397" s="767"/>
      <c r="X397" s="748"/>
      <c r="Y397" s="758"/>
      <c r="Z397" s="1575"/>
      <c r="AA397" s="1575"/>
      <c r="AB397" s="1575"/>
      <c r="AC397" s="1576"/>
      <c r="AD397" s="1576"/>
      <c r="AE397" s="758"/>
      <c r="AF397" s="1179"/>
      <c r="AG397" s="1180"/>
      <c r="AH397" s="1180"/>
    </row>
    <row r="398" spans="2:34" s="1339" customFormat="1" ht="17.25" customHeight="1" thickBot="1" x14ac:dyDescent="0.2">
      <c r="B398" s="1549" t="s">
        <v>66</v>
      </c>
      <c r="C398" s="1542" t="s">
        <v>96</v>
      </c>
      <c r="D398" s="96">
        <f t="shared" si="12"/>
        <v>0.82537872926972944</v>
      </c>
      <c r="E398" s="97">
        <f t="shared" si="12"/>
        <v>0.64917577610496868</v>
      </c>
      <c r="F398" s="98">
        <f t="shared" si="12"/>
        <v>0.70926559631477903</v>
      </c>
      <c r="G398" s="98">
        <f t="shared" si="12"/>
        <v>0.95314917897802109</v>
      </c>
      <c r="H398" s="98">
        <f t="shared" si="12"/>
        <v>0.92685048209794085</v>
      </c>
      <c r="I398" s="98">
        <f t="shared" si="12"/>
        <v>0.92288331130702717</v>
      </c>
      <c r="J398" s="98">
        <f t="shared" si="12"/>
        <v>0.85604362702333314</v>
      </c>
      <c r="K398" s="98">
        <f t="shared" si="12"/>
        <v>0.87633715167543935</v>
      </c>
      <c r="L398" s="98">
        <f t="shared" si="13"/>
        <v>1.140083991519719</v>
      </c>
      <c r="M398" s="98">
        <f t="shared" si="13"/>
        <v>1.2248151192207661</v>
      </c>
      <c r="N398" s="98">
        <f t="shared" si="13"/>
        <v>1.0322407731875365</v>
      </c>
      <c r="O398" s="550">
        <f t="shared" si="13"/>
        <v>0.6320983124473476</v>
      </c>
      <c r="P398" s="850">
        <f t="shared" si="13"/>
        <v>0.60011843542120724</v>
      </c>
      <c r="Q398" s="2"/>
      <c r="R398" s="252"/>
      <c r="S398" s="59"/>
      <c r="T398" s="780"/>
      <c r="U398" s="767"/>
      <c r="V398" s="767"/>
      <c r="W398" s="767"/>
      <c r="X398" s="748"/>
      <c r="Y398" s="758"/>
      <c r="Z398" s="1575"/>
      <c r="AA398" s="1575"/>
      <c r="AB398" s="1575"/>
      <c r="AC398" s="1575"/>
      <c r="AD398" s="1576"/>
      <c r="AE398" s="758"/>
      <c r="AF398" s="1179"/>
      <c r="AG398" s="1180"/>
      <c r="AH398" s="1180"/>
    </row>
    <row r="399" spans="2:34" x14ac:dyDescent="0.15">
      <c r="D399" s="1330"/>
      <c r="R399" s="252"/>
      <c r="U399" s="767"/>
      <c r="V399" s="767"/>
      <c r="W399" s="767"/>
      <c r="X399" s="748"/>
      <c r="AC399" s="1575"/>
      <c r="AD399" s="1575"/>
    </row>
    <row r="400" spans="2:34" x14ac:dyDescent="0.15">
      <c r="D400" s="1330"/>
      <c r="S400" s="59"/>
      <c r="U400" s="767"/>
      <c r="V400" s="767"/>
      <c r="W400" s="767"/>
      <c r="X400" s="748"/>
      <c r="Z400" s="1576"/>
      <c r="AA400" s="1576"/>
      <c r="AB400" s="1576"/>
      <c r="AD400" s="1575"/>
    </row>
    <row r="401" spans="4:33" x14ac:dyDescent="0.15">
      <c r="D401" s="1330"/>
      <c r="R401" s="61"/>
      <c r="S401" s="59"/>
      <c r="U401" s="767"/>
      <c r="V401" s="767"/>
      <c r="W401" s="767"/>
      <c r="X401" s="748"/>
      <c r="Z401" s="1576"/>
      <c r="AA401" s="1576"/>
      <c r="AB401" s="1576"/>
      <c r="AC401" s="1576"/>
    </row>
    <row r="402" spans="4:33" x14ac:dyDescent="0.15">
      <c r="D402" s="1330"/>
      <c r="R402" s="61"/>
      <c r="S402" s="59"/>
      <c r="U402" s="767"/>
      <c r="V402" s="767"/>
      <c r="W402" s="767"/>
      <c r="X402" s="748"/>
      <c r="Z402" s="1576"/>
      <c r="AA402" s="1576"/>
      <c r="AB402" s="1576"/>
      <c r="AC402" s="1576"/>
      <c r="AD402" s="1576"/>
    </row>
    <row r="403" spans="4:33" x14ac:dyDescent="0.15">
      <c r="D403" s="1330"/>
      <c r="R403" s="61"/>
      <c r="S403" s="59"/>
      <c r="U403" s="767"/>
      <c r="V403" s="767"/>
      <c r="W403" s="767"/>
      <c r="X403" s="748"/>
      <c r="Z403" s="1575"/>
      <c r="AA403" s="1575"/>
      <c r="AB403" s="1575"/>
      <c r="AC403" s="1576"/>
      <c r="AD403" s="1576"/>
    </row>
    <row r="404" spans="4:33" x14ac:dyDescent="0.15">
      <c r="D404" s="1330"/>
      <c r="R404" s="61"/>
      <c r="S404" s="2"/>
      <c r="U404" s="767"/>
      <c r="V404" s="767"/>
      <c r="W404" s="767"/>
      <c r="X404" s="748"/>
      <c r="Z404" s="1575"/>
      <c r="AA404" s="1575"/>
      <c r="AB404" s="1575"/>
      <c r="AC404" s="1575"/>
      <c r="AD404" s="1576"/>
    </row>
    <row r="405" spans="4:33" x14ac:dyDescent="0.15">
      <c r="D405" s="1330"/>
      <c r="R405" s="61"/>
      <c r="S405" s="59"/>
      <c r="U405" s="767"/>
      <c r="V405" s="767"/>
      <c r="W405" s="767"/>
      <c r="X405" s="748"/>
      <c r="Z405" s="1576"/>
      <c r="AA405" s="1576"/>
      <c r="AB405" s="1576"/>
      <c r="AC405" s="1575"/>
      <c r="AD405" s="1575"/>
    </row>
    <row r="406" spans="4:33" x14ac:dyDescent="0.15">
      <c r="D406" s="1330"/>
      <c r="R406" s="61"/>
      <c r="S406" s="59"/>
      <c r="U406" s="767"/>
      <c r="V406" s="767"/>
      <c r="W406" s="767"/>
      <c r="X406" s="748"/>
      <c r="Z406" s="1576"/>
      <c r="AA406" s="1576"/>
      <c r="AB406" s="1576"/>
      <c r="AC406" s="1576"/>
      <c r="AD406" s="1575"/>
    </row>
    <row r="407" spans="4:33" x14ac:dyDescent="0.15">
      <c r="D407" s="1330"/>
      <c r="R407" s="61"/>
      <c r="S407" s="59"/>
      <c r="U407" s="767"/>
      <c r="V407" s="767"/>
      <c r="W407" s="767"/>
      <c r="X407" s="748"/>
      <c r="Z407" s="1576"/>
      <c r="AA407" s="1576"/>
      <c r="AB407" s="1576"/>
      <c r="AC407" s="1576"/>
      <c r="AD407" s="1576"/>
    </row>
    <row r="408" spans="4:33" x14ac:dyDescent="0.15">
      <c r="D408" s="1330"/>
      <c r="R408" s="61"/>
      <c r="S408" s="55"/>
      <c r="U408" s="767"/>
      <c r="V408" s="767"/>
      <c r="W408" s="767"/>
      <c r="X408" s="748"/>
      <c r="Z408" s="1575"/>
      <c r="AA408" s="1575"/>
      <c r="AB408" s="1575"/>
      <c r="AC408" s="1576"/>
      <c r="AD408" s="1576"/>
    </row>
    <row r="409" spans="4:33" x14ac:dyDescent="0.15">
      <c r="D409" s="1330"/>
      <c r="R409" s="61"/>
      <c r="S409" s="59"/>
      <c r="U409" s="767"/>
      <c r="V409" s="767"/>
      <c r="W409" s="767"/>
      <c r="X409" s="748"/>
      <c r="Z409" s="1576"/>
      <c r="AA409" s="1576"/>
      <c r="AB409" s="1576"/>
      <c r="AC409" s="1575"/>
      <c r="AD409" s="1576"/>
    </row>
    <row r="410" spans="4:33" x14ac:dyDescent="0.15">
      <c r="D410" s="1330"/>
      <c r="R410" s="61"/>
      <c r="S410" s="59"/>
      <c r="U410" s="767"/>
      <c r="V410" s="767"/>
      <c r="W410" s="767"/>
      <c r="X410" s="748"/>
      <c r="Z410" s="1575"/>
      <c r="AA410" s="1575"/>
      <c r="AB410" s="1575"/>
      <c r="AC410" s="1576"/>
      <c r="AD410" s="1575"/>
      <c r="AF410" s="1493"/>
      <c r="AG410"/>
    </row>
    <row r="411" spans="4:33" x14ac:dyDescent="0.15">
      <c r="D411" s="1330"/>
      <c r="S411" s="59"/>
      <c r="U411" s="767"/>
      <c r="V411" s="767"/>
      <c r="W411" s="767"/>
      <c r="X411" s="748"/>
      <c r="AC411" s="1575"/>
      <c r="AD411" s="1576"/>
      <c r="AF411" s="1493"/>
      <c r="AG411"/>
    </row>
    <row r="412" spans="4:33" x14ac:dyDescent="0.15">
      <c r="D412" s="1330"/>
      <c r="S412" s="59"/>
      <c r="U412" s="767"/>
      <c r="V412" s="767"/>
      <c r="W412" s="767"/>
      <c r="X412" s="748"/>
      <c r="Z412" s="1575"/>
      <c r="AA412" s="1575"/>
      <c r="AB412" s="1575"/>
      <c r="AD412" s="1575"/>
      <c r="AF412" s="1493"/>
      <c r="AG412"/>
    </row>
    <row r="413" spans="4:33" x14ac:dyDescent="0.15">
      <c r="D413" s="1330"/>
      <c r="S413" s="59"/>
      <c r="U413" s="767"/>
      <c r="V413" s="767"/>
      <c r="W413" s="767"/>
      <c r="X413" s="748"/>
      <c r="Z413" s="1576"/>
      <c r="AA413" s="1576"/>
      <c r="AB413" s="1576"/>
      <c r="AC413" s="1575"/>
      <c r="AF413" s="1493"/>
      <c r="AG413"/>
    </row>
    <row r="414" spans="4:33" x14ac:dyDescent="0.15">
      <c r="D414" s="1330"/>
      <c r="R414" s="61"/>
      <c r="S414" s="55"/>
      <c r="U414" s="767"/>
      <c r="V414" s="767"/>
      <c r="W414" s="767"/>
      <c r="X414" s="748"/>
      <c r="Z414" s="1576"/>
      <c r="AA414" s="1576"/>
      <c r="AB414" s="1576"/>
      <c r="AC414" s="1576"/>
      <c r="AD414" s="1575"/>
      <c r="AF414" s="1493"/>
      <c r="AG414"/>
    </row>
    <row r="415" spans="4:33" x14ac:dyDescent="0.15">
      <c r="D415" s="1330"/>
      <c r="S415" s="59"/>
      <c r="U415" s="767"/>
      <c r="V415" s="767"/>
      <c r="W415" s="767"/>
      <c r="X415" s="748"/>
      <c r="Z415" s="1576"/>
      <c r="AA415" s="1576"/>
      <c r="AB415" s="1576"/>
      <c r="AC415" s="1576"/>
      <c r="AD415" s="1576"/>
      <c r="AF415" s="1493"/>
      <c r="AG415"/>
    </row>
    <row r="416" spans="4:33" x14ac:dyDescent="0.15">
      <c r="D416" s="1330"/>
      <c r="S416" s="59"/>
      <c r="U416" s="767"/>
      <c r="V416" s="767"/>
      <c r="W416" s="767"/>
      <c r="X416" s="748"/>
      <c r="Z416" s="1575"/>
      <c r="AA416" s="1575"/>
      <c r="AB416" s="1575"/>
      <c r="AC416" s="1576"/>
      <c r="AD416" s="1576"/>
      <c r="AF416" s="1493"/>
      <c r="AG416"/>
    </row>
    <row r="417" spans="2:34" x14ac:dyDescent="0.15">
      <c r="D417" s="1330"/>
      <c r="S417" s="2"/>
      <c r="U417" s="767"/>
      <c r="V417" s="767"/>
      <c r="W417" s="767"/>
      <c r="X417" s="748"/>
      <c r="Z417" s="1576"/>
      <c r="AA417" s="1576"/>
      <c r="AB417" s="1576"/>
      <c r="AC417" s="1575"/>
      <c r="AD417" s="1576"/>
      <c r="AF417" s="1493"/>
      <c r="AG417"/>
    </row>
    <row r="418" spans="2:34" x14ac:dyDescent="0.15">
      <c r="D418" s="1330"/>
      <c r="S418" s="2"/>
      <c r="U418" s="767"/>
      <c r="V418" s="767"/>
      <c r="W418" s="767"/>
      <c r="X418" s="748"/>
      <c r="Z418" s="1576"/>
      <c r="AA418" s="1576"/>
      <c r="AB418" s="1576"/>
      <c r="AC418" s="1576"/>
      <c r="AD418" s="1575"/>
      <c r="AF418" s="1493"/>
      <c r="AG418"/>
    </row>
    <row r="419" spans="2:34" x14ac:dyDescent="0.15">
      <c r="D419" s="1330"/>
      <c r="S419" s="2"/>
      <c r="U419" s="767"/>
      <c r="V419" s="767"/>
      <c r="W419" s="767"/>
      <c r="X419" s="748"/>
      <c r="Z419" s="1575"/>
      <c r="AA419" s="1575"/>
      <c r="AB419" s="1575"/>
      <c r="AC419" s="1576"/>
      <c r="AD419" s="1576"/>
      <c r="AF419" s="1493"/>
      <c r="AG419"/>
      <c r="AH419"/>
    </row>
    <row r="420" spans="2:34" x14ac:dyDescent="0.15">
      <c r="D420" s="1330"/>
      <c r="S420" s="55"/>
      <c r="U420" s="767"/>
      <c r="V420" s="767"/>
      <c r="W420" s="767"/>
      <c r="X420" s="748"/>
      <c r="Z420" s="1576"/>
      <c r="AA420" s="1576"/>
      <c r="AB420" s="1576"/>
      <c r="AC420" s="1575"/>
      <c r="AD420" s="1576"/>
      <c r="AF420" s="1493"/>
      <c r="AG420"/>
      <c r="AH420"/>
    </row>
    <row r="421" spans="2:34" x14ac:dyDescent="0.15">
      <c r="D421" s="1330"/>
      <c r="U421" s="767"/>
      <c r="V421" s="767"/>
      <c r="W421" s="767"/>
      <c r="X421" s="748"/>
      <c r="AC421" s="1576"/>
      <c r="AD421" s="1575"/>
      <c r="AF421" s="1493"/>
      <c r="AG421"/>
      <c r="AH421"/>
    </row>
    <row r="422" spans="2:34" x14ac:dyDescent="0.15">
      <c r="D422" s="1330"/>
      <c r="S422" s="2"/>
      <c r="U422" s="767"/>
      <c r="V422" s="767"/>
      <c r="W422" s="767"/>
      <c r="X422" s="748"/>
      <c r="AD422" s="1576"/>
      <c r="AF422" s="1493"/>
      <c r="AG422"/>
      <c r="AH422"/>
    </row>
    <row r="423" spans="2:34" x14ac:dyDescent="0.15">
      <c r="D423" s="1330"/>
      <c r="S423" s="55"/>
      <c r="U423" s="767"/>
      <c r="V423" s="767"/>
      <c r="W423" s="767"/>
      <c r="X423" s="748"/>
      <c r="AF423" s="1493"/>
      <c r="AG423"/>
      <c r="AH423"/>
    </row>
    <row r="424" spans="2:34" x14ac:dyDescent="0.15">
      <c r="D424" s="1330"/>
      <c r="S424" s="2"/>
      <c r="U424" s="767"/>
      <c r="V424" s="767"/>
      <c r="W424" s="767"/>
      <c r="X424" s="748"/>
      <c r="AF424" s="1493"/>
      <c r="AG424"/>
      <c r="AH424"/>
    </row>
    <row r="425" spans="2:34" x14ac:dyDescent="0.15">
      <c r="D425" s="1330"/>
      <c r="S425" s="2"/>
      <c r="U425" s="767"/>
      <c r="V425" s="767"/>
      <c r="W425" s="767"/>
      <c r="X425" s="748"/>
      <c r="AF425" s="1493"/>
      <c r="AG425"/>
      <c r="AH425"/>
    </row>
    <row r="426" spans="2:34" ht="18.75" x14ac:dyDescent="0.15">
      <c r="B426" s="2431" t="s">
        <v>310</v>
      </c>
      <c r="C426" s="2431"/>
      <c r="D426" s="1699" t="s">
        <v>284</v>
      </c>
      <c r="K426" s="293"/>
      <c r="L426" s="293"/>
      <c r="M426" s="293"/>
      <c r="N426" s="293"/>
      <c r="O426" s="293"/>
      <c r="S426" s="55"/>
      <c r="U426" s="767"/>
      <c r="V426" s="767"/>
      <c r="W426" s="767"/>
      <c r="X426" s="748"/>
      <c r="AF426" s="1493"/>
      <c r="AG426"/>
      <c r="AH426"/>
    </row>
    <row r="427" spans="2:34" x14ac:dyDescent="0.15">
      <c r="D427" s="1330"/>
      <c r="S427" s="2"/>
      <c r="U427" s="767"/>
      <c r="V427" s="767"/>
      <c r="W427" s="767"/>
      <c r="X427" s="748"/>
      <c r="AF427" s="1493"/>
      <c r="AG427"/>
      <c r="AH427"/>
    </row>
    <row r="428" spans="2:34" customFormat="1" x14ac:dyDescent="0.15">
      <c r="B428" s="1361" t="s">
        <v>285</v>
      </c>
      <c r="D428" s="1349"/>
      <c r="E428" s="1349"/>
      <c r="F428" s="1348"/>
      <c r="G428" s="1348"/>
      <c r="H428" s="1348"/>
      <c r="I428" s="1348"/>
      <c r="J428" s="1348"/>
      <c r="K428" s="1348"/>
      <c r="L428" s="1348"/>
      <c r="M428" s="1348"/>
      <c r="N428" s="1348"/>
      <c r="O428" s="1348"/>
      <c r="P428" s="1360" t="s">
        <v>265</v>
      </c>
      <c r="Q428" s="2"/>
      <c r="R428" s="2"/>
      <c r="S428" s="2"/>
      <c r="T428" s="780"/>
      <c r="U428" s="767"/>
      <c r="V428" s="767"/>
      <c r="W428" s="767"/>
      <c r="X428" s="748"/>
      <c r="Y428" s="758"/>
      <c r="Z428" s="1569"/>
      <c r="AA428" s="1569"/>
      <c r="AB428" s="1569"/>
      <c r="AC428" s="1569"/>
      <c r="AD428" s="1569"/>
      <c r="AE428" s="758"/>
      <c r="AF428" s="1493"/>
    </row>
    <row r="429" spans="2:34" customFormat="1" ht="13.5" x14ac:dyDescent="0.15">
      <c r="B429" s="1697" t="s">
        <v>270</v>
      </c>
      <c r="C429" s="1672"/>
      <c r="D429" s="1486" t="s">
        <v>1</v>
      </c>
      <c r="E429" s="1487" t="s">
        <v>294</v>
      </c>
      <c r="F429" s="1488" t="s">
        <v>295</v>
      </c>
      <c r="G429" s="1488" t="s">
        <v>296</v>
      </c>
      <c r="H429" s="1488" t="s">
        <v>297</v>
      </c>
      <c r="I429" s="1488" t="s">
        <v>298</v>
      </c>
      <c r="J429" s="1488" t="s">
        <v>299</v>
      </c>
      <c r="K429" s="1488" t="s">
        <v>300</v>
      </c>
      <c r="L429" s="1488" t="s">
        <v>301</v>
      </c>
      <c r="M429" s="1488" t="s">
        <v>302</v>
      </c>
      <c r="N429" s="1488" t="s">
        <v>303</v>
      </c>
      <c r="O429" s="1488" t="s">
        <v>304</v>
      </c>
      <c r="P429" s="1489" t="s">
        <v>305</v>
      </c>
      <c r="Q429" s="2"/>
      <c r="R429" s="2"/>
      <c r="S429" s="55"/>
      <c r="T429" s="780"/>
      <c r="U429" s="767"/>
      <c r="V429" s="767"/>
      <c r="W429" s="767"/>
      <c r="X429" s="748"/>
      <c r="Y429" s="758"/>
      <c r="Z429" s="1569"/>
      <c r="AA429" s="1569"/>
      <c r="AB429" s="1569"/>
      <c r="AC429" s="1569"/>
      <c r="AD429" s="1569"/>
      <c r="AE429" s="758"/>
      <c r="AF429" s="1493"/>
    </row>
    <row r="430" spans="2:34" customFormat="1" ht="13.5" x14ac:dyDescent="0.15">
      <c r="B430" s="1384" t="s">
        <v>268</v>
      </c>
      <c r="C430" s="1388" t="s">
        <v>95</v>
      </c>
      <c r="D430" s="1436">
        <f>E430+F430+G430+H430+I430+J430+K430+L430+M430+N430+O430+P430</f>
        <v>1304609</v>
      </c>
      <c r="E430" s="1674">
        <f t="shared" ref="E430:I430" si="14">E5</f>
        <v>107259</v>
      </c>
      <c r="F430" s="1675">
        <f t="shared" si="14"/>
        <v>107559</v>
      </c>
      <c r="G430" s="1675">
        <f t="shared" si="14"/>
        <v>104779</v>
      </c>
      <c r="H430" s="1676">
        <f t="shared" si="14"/>
        <v>110251</v>
      </c>
      <c r="I430" s="1676">
        <f t="shared" si="14"/>
        <v>111515</v>
      </c>
      <c r="J430" s="1677">
        <f>J5</f>
        <v>107359</v>
      </c>
      <c r="K430" s="1675">
        <f t="shared" ref="K430:P430" si="15">K5</f>
        <v>105846</v>
      </c>
      <c r="L430" s="1677">
        <f t="shared" si="15"/>
        <v>111428</v>
      </c>
      <c r="M430" s="1677">
        <f t="shared" si="15"/>
        <v>106401</v>
      </c>
      <c r="N430" s="1677">
        <f t="shared" si="15"/>
        <v>117372</v>
      </c>
      <c r="O430" s="1677">
        <f t="shared" si="15"/>
        <v>108005</v>
      </c>
      <c r="P430" s="1678">
        <f t="shared" si="15"/>
        <v>106835</v>
      </c>
      <c r="Q430" s="2"/>
      <c r="R430" s="2"/>
      <c r="S430" s="59"/>
      <c r="T430" s="780"/>
      <c r="U430" s="767"/>
      <c r="V430" s="767"/>
      <c r="W430" s="767"/>
      <c r="X430" s="748"/>
      <c r="Y430" s="758"/>
      <c r="Z430" s="1569"/>
      <c r="AA430" s="1569"/>
      <c r="AB430" s="1569"/>
      <c r="AC430" s="1569"/>
      <c r="AD430" s="1569"/>
      <c r="AE430" s="758"/>
      <c r="AF430" s="1493"/>
    </row>
    <row r="431" spans="2:34" customFormat="1" ht="13.5" x14ac:dyDescent="0.15">
      <c r="B431" s="1384"/>
      <c r="C431" s="1389" t="s">
        <v>266</v>
      </c>
      <c r="D431" s="1437">
        <f>E431+F431+G431+H431+I431+J431+K431+L431+M431+N431+O431+P431</f>
        <v>393406079</v>
      </c>
      <c r="E431" s="1679">
        <f t="shared" ref="E431:I431" si="16">E6</f>
        <v>26779744</v>
      </c>
      <c r="F431" s="1680">
        <f t="shared" si="16"/>
        <v>28529102</v>
      </c>
      <c r="G431" s="1680">
        <f t="shared" si="16"/>
        <v>32018623</v>
      </c>
      <c r="H431" s="1681">
        <f t="shared" si="16"/>
        <v>35363303</v>
      </c>
      <c r="I431" s="1681">
        <f t="shared" si="16"/>
        <v>34848334</v>
      </c>
      <c r="J431" s="1682">
        <f t="shared" ref="J431:P432" si="17">J6</f>
        <v>30314975</v>
      </c>
      <c r="K431" s="1680">
        <f t="shared" si="17"/>
        <v>30197085</v>
      </c>
      <c r="L431" s="1682">
        <f t="shared" si="17"/>
        <v>34543173</v>
      </c>
      <c r="M431" s="1682">
        <f t="shared" si="17"/>
        <v>34420332</v>
      </c>
      <c r="N431" s="1682">
        <f t="shared" si="17"/>
        <v>35532227</v>
      </c>
      <c r="O431" s="1682">
        <f t="shared" si="17"/>
        <v>33094741</v>
      </c>
      <c r="P431" s="1683">
        <f t="shared" si="17"/>
        <v>37764440</v>
      </c>
      <c r="Q431" s="2"/>
      <c r="R431" s="2"/>
      <c r="S431" s="59"/>
      <c r="T431" s="780"/>
      <c r="U431" s="767"/>
      <c r="V431" s="767"/>
      <c r="W431" s="767"/>
      <c r="X431" s="748"/>
      <c r="Y431" s="758"/>
      <c r="Z431" s="1569"/>
      <c r="AA431" s="1569"/>
      <c r="AB431" s="1569"/>
      <c r="AC431" s="1569"/>
      <c r="AD431" s="1569"/>
      <c r="AE431" s="758"/>
      <c r="AF431" s="1493"/>
    </row>
    <row r="432" spans="2:34" customFormat="1" ht="13.5" x14ac:dyDescent="0.15">
      <c r="B432" s="1384"/>
      <c r="C432" s="1397" t="s">
        <v>269</v>
      </c>
      <c r="D432" s="1438">
        <f>D431/D430</f>
        <v>301.55094668210933</v>
      </c>
      <c r="E432" s="1684">
        <f t="shared" ref="E432:I432" si="18">E7</f>
        <v>250</v>
      </c>
      <c r="F432" s="1685">
        <f t="shared" si="18"/>
        <v>265</v>
      </c>
      <c r="G432" s="1685">
        <f t="shared" si="18"/>
        <v>306</v>
      </c>
      <c r="H432" s="1686">
        <f t="shared" si="18"/>
        <v>321</v>
      </c>
      <c r="I432" s="1686">
        <f t="shared" si="18"/>
        <v>312</v>
      </c>
      <c r="J432" s="1687">
        <f t="shared" si="17"/>
        <v>282</v>
      </c>
      <c r="K432" s="1685">
        <f t="shared" si="17"/>
        <v>285</v>
      </c>
      <c r="L432" s="1687">
        <f t="shared" si="17"/>
        <v>310</v>
      </c>
      <c r="M432" s="1687">
        <f t="shared" si="17"/>
        <v>323</v>
      </c>
      <c r="N432" s="1687">
        <f t="shared" si="17"/>
        <v>303</v>
      </c>
      <c r="O432" s="1687">
        <f t="shared" si="17"/>
        <v>306</v>
      </c>
      <c r="P432" s="1688">
        <f t="shared" si="17"/>
        <v>353</v>
      </c>
      <c r="Q432" s="2"/>
      <c r="R432" s="2"/>
      <c r="S432" s="2"/>
      <c r="T432" s="780"/>
      <c r="U432" s="767"/>
      <c r="V432" s="767"/>
      <c r="W432" s="767"/>
      <c r="X432" s="748"/>
      <c r="Y432" s="758"/>
      <c r="Z432" s="1569"/>
      <c r="AA432" s="1569"/>
      <c r="AB432" s="1569"/>
      <c r="AC432" s="1569"/>
      <c r="AD432" s="1569"/>
      <c r="AE432" s="758"/>
      <c r="AF432" s="1493"/>
    </row>
    <row r="433" spans="2:32" customFormat="1" ht="13.5" x14ac:dyDescent="0.15">
      <c r="B433" s="1402" t="s">
        <v>267</v>
      </c>
      <c r="C433" s="1388" t="s">
        <v>95</v>
      </c>
      <c r="D433" s="1439">
        <f>E433+F433+G433+H433+I433+J433+K433+L433+M433+N433+O433+P433</f>
        <v>204351.15599999999</v>
      </c>
      <c r="E433" s="1403">
        <f t="shared" ref="E433:I433" si="19">E187</f>
        <v>18152.669000000002</v>
      </c>
      <c r="F433" s="1404">
        <f t="shared" si="19"/>
        <v>17989.795999999998</v>
      </c>
      <c r="G433" s="1404">
        <f t="shared" si="19"/>
        <v>15234.594999999999</v>
      </c>
      <c r="H433" s="1405">
        <f t="shared" si="19"/>
        <v>18150.830999999998</v>
      </c>
      <c r="I433" s="1405">
        <f t="shared" si="19"/>
        <v>20285.853999999999</v>
      </c>
      <c r="J433" s="1406">
        <f>J187</f>
        <v>18429.62</v>
      </c>
      <c r="K433" s="1407">
        <f t="shared" ref="K433:P433" si="20">K187</f>
        <v>12627.21</v>
      </c>
      <c r="L433" s="1406">
        <f t="shared" si="20"/>
        <v>6852.6350000000002</v>
      </c>
      <c r="M433" s="1406">
        <f t="shared" si="20"/>
        <v>7763.6030000000001</v>
      </c>
      <c r="N433" s="1406">
        <f t="shared" si="20"/>
        <v>14661.421</v>
      </c>
      <c r="O433" s="1406">
        <f t="shared" si="20"/>
        <v>29095.518</v>
      </c>
      <c r="P433" s="1453">
        <f t="shared" si="20"/>
        <v>25107.403999999999</v>
      </c>
      <c r="Q433" s="2"/>
      <c r="R433" s="2"/>
      <c r="S433" s="59"/>
      <c r="T433" s="780"/>
      <c r="U433" s="767"/>
      <c r="V433" s="767"/>
      <c r="W433" s="767"/>
      <c r="X433" s="748"/>
      <c r="Y433" s="758"/>
      <c r="Z433" s="1569"/>
      <c r="AA433" s="1569"/>
      <c r="AB433" s="1569"/>
      <c r="AC433" s="1569"/>
      <c r="AD433" s="1569"/>
      <c r="AE433" s="758"/>
      <c r="AF433" s="1493"/>
    </row>
    <row r="434" spans="2:32" customFormat="1" ht="13.5" x14ac:dyDescent="0.15">
      <c r="B434" s="1384"/>
      <c r="C434" s="1389" t="s">
        <v>266</v>
      </c>
      <c r="D434" s="1437">
        <f>E434+F434+G434+H434+I434+J434+K434+L434+M434+N434+O434+P434</f>
        <v>55303043.732999995</v>
      </c>
      <c r="E434" s="1362">
        <f t="shared" ref="E434:I434" si="21">E188</f>
        <v>3155949.3969999999</v>
      </c>
      <c r="F434" s="1355">
        <f t="shared" si="21"/>
        <v>3683167.7230000002</v>
      </c>
      <c r="G434" s="1355">
        <f t="shared" si="21"/>
        <v>4719999.84</v>
      </c>
      <c r="H434" s="1356">
        <f t="shared" si="21"/>
        <v>5563411.9050000003</v>
      </c>
      <c r="I434" s="1356">
        <f t="shared" si="21"/>
        <v>5915634.0190000003</v>
      </c>
      <c r="J434" s="1354">
        <f t="shared" ref="J434:P435" si="22">J188</f>
        <v>4766255.517</v>
      </c>
      <c r="K434" s="1357">
        <f t="shared" si="22"/>
        <v>3873341.3160000001</v>
      </c>
      <c r="L434" s="1354">
        <f t="shared" si="22"/>
        <v>2761128.2540000002</v>
      </c>
      <c r="M434" s="1354">
        <f t="shared" si="22"/>
        <v>3647186.9339999999</v>
      </c>
      <c r="N434" s="1354">
        <f t="shared" si="22"/>
        <v>5085237.5939999996</v>
      </c>
      <c r="O434" s="1354">
        <f t="shared" si="22"/>
        <v>6247172.8810000001</v>
      </c>
      <c r="P434" s="1454">
        <f t="shared" si="22"/>
        <v>5884558.3530000001</v>
      </c>
      <c r="Q434" s="2"/>
      <c r="R434" s="2"/>
      <c r="S434" s="59"/>
      <c r="T434" s="780"/>
      <c r="U434" s="767"/>
      <c r="V434" s="767"/>
      <c r="W434" s="767"/>
      <c r="X434" s="748"/>
      <c r="Y434" s="758"/>
      <c r="Z434" s="1569"/>
      <c r="AA434" s="1569"/>
      <c r="AB434" s="1569"/>
      <c r="AC434" s="1569"/>
      <c r="AD434" s="1569"/>
      <c r="AE434" s="758"/>
      <c r="AF434" s="1493"/>
    </row>
    <row r="435" spans="2:32" customFormat="1" ht="13.5" x14ac:dyDescent="0.15">
      <c r="B435" s="1387"/>
      <c r="C435" s="1390" t="s">
        <v>269</v>
      </c>
      <c r="D435" s="1440">
        <f>D434/D433</f>
        <v>270.62750617862912</v>
      </c>
      <c r="E435" s="1372">
        <f t="shared" ref="E435:I435" si="23">E189</f>
        <v>174</v>
      </c>
      <c r="F435" s="1367">
        <f t="shared" si="23"/>
        <v>205</v>
      </c>
      <c r="G435" s="1367">
        <f t="shared" si="23"/>
        <v>310</v>
      </c>
      <c r="H435" s="1368">
        <f t="shared" si="23"/>
        <v>307</v>
      </c>
      <c r="I435" s="1368">
        <f t="shared" si="23"/>
        <v>292</v>
      </c>
      <c r="J435" s="1366">
        <f t="shared" si="22"/>
        <v>259</v>
      </c>
      <c r="K435" s="1369">
        <f t="shared" si="22"/>
        <v>307</v>
      </c>
      <c r="L435" s="1366">
        <f t="shared" si="22"/>
        <v>403</v>
      </c>
      <c r="M435" s="1366">
        <f t="shared" si="22"/>
        <v>470</v>
      </c>
      <c r="N435" s="1366">
        <f t="shared" si="22"/>
        <v>347</v>
      </c>
      <c r="O435" s="1366">
        <f t="shared" si="22"/>
        <v>215</v>
      </c>
      <c r="P435" s="1455">
        <f t="shared" si="22"/>
        <v>234</v>
      </c>
      <c r="Q435" s="2"/>
      <c r="R435" s="2"/>
      <c r="S435" s="59"/>
      <c r="T435" s="780"/>
      <c r="U435" s="767"/>
      <c r="V435" s="767"/>
      <c r="W435" s="767"/>
      <c r="X435" s="748"/>
      <c r="Y435" s="758"/>
      <c r="Z435" s="1569"/>
      <c r="AA435" s="1569"/>
      <c r="AB435" s="1569"/>
      <c r="AC435" s="1569"/>
      <c r="AD435" s="1569"/>
      <c r="AE435" s="758"/>
      <c r="AF435" s="1493"/>
    </row>
    <row r="436" spans="2:32" customFormat="1" x14ac:dyDescent="0.15">
      <c r="B436" s="1374" t="s">
        <v>286</v>
      </c>
      <c r="C436" s="1375"/>
      <c r="D436" s="1376"/>
      <c r="E436" s="1349"/>
      <c r="F436" s="1348"/>
      <c r="G436" s="1348"/>
      <c r="H436" s="1348"/>
      <c r="I436" s="1348"/>
      <c r="J436" s="1348"/>
      <c r="K436" s="1348"/>
      <c r="L436" s="1348"/>
      <c r="M436" s="1348"/>
      <c r="N436" s="1348"/>
      <c r="O436" s="1348"/>
      <c r="P436" s="1456" t="s">
        <v>265</v>
      </c>
      <c r="Q436" s="2"/>
      <c r="R436" s="4"/>
      <c r="S436" s="59"/>
      <c r="T436" s="780"/>
      <c r="U436" s="767"/>
      <c r="V436" s="767"/>
      <c r="W436" s="767"/>
      <c r="X436" s="748"/>
      <c r="Y436" s="758"/>
      <c r="Z436" s="1569"/>
      <c r="AA436" s="1569"/>
      <c r="AB436" s="1569"/>
      <c r="AC436" s="1569"/>
      <c r="AD436" s="1569"/>
      <c r="AE436" s="758"/>
      <c r="AF436" s="1493"/>
    </row>
    <row r="437" spans="2:32" customFormat="1" ht="13.5" x14ac:dyDescent="0.15">
      <c r="B437" s="1698" t="s">
        <v>271</v>
      </c>
      <c r="C437" s="1673"/>
      <c r="D437" s="1490" t="s">
        <v>1</v>
      </c>
      <c r="E437" s="1487" t="s">
        <v>294</v>
      </c>
      <c r="F437" s="1488" t="s">
        <v>295</v>
      </c>
      <c r="G437" s="1488" t="s">
        <v>296</v>
      </c>
      <c r="H437" s="1488" t="s">
        <v>297</v>
      </c>
      <c r="I437" s="1488" t="s">
        <v>298</v>
      </c>
      <c r="J437" s="1488" t="s">
        <v>299</v>
      </c>
      <c r="K437" s="1488" t="s">
        <v>300</v>
      </c>
      <c r="L437" s="1488" t="s">
        <v>301</v>
      </c>
      <c r="M437" s="1488" t="s">
        <v>302</v>
      </c>
      <c r="N437" s="1488" t="s">
        <v>303</v>
      </c>
      <c r="O437" s="1488" t="s">
        <v>304</v>
      </c>
      <c r="P437" s="1489" t="s">
        <v>305</v>
      </c>
      <c r="Q437" s="2"/>
      <c r="R437" s="4"/>
      <c r="S437" s="59"/>
      <c r="T437" s="780"/>
      <c r="U437" s="767"/>
      <c r="V437" s="767"/>
      <c r="W437" s="767"/>
      <c r="X437" s="748"/>
      <c r="Y437" s="758"/>
      <c r="Z437" s="1569"/>
      <c r="AA437" s="1569"/>
      <c r="AB437" s="1569"/>
      <c r="AC437" s="1569"/>
      <c r="AD437" s="1569"/>
      <c r="AE437" s="758"/>
      <c r="AF437" s="1493"/>
    </row>
    <row r="438" spans="2:32" customFormat="1" ht="13.5" x14ac:dyDescent="0.15">
      <c r="B438" s="1408" t="s">
        <v>268</v>
      </c>
      <c r="C438" s="1388" t="s">
        <v>95</v>
      </c>
      <c r="D438" s="1439">
        <f>E438+F438+G438+H438+I438+J438+K438+L438+M438+N438+O438+P438</f>
        <v>343754</v>
      </c>
      <c r="E438" s="1391">
        <f>E134</f>
        <v>30292</v>
      </c>
      <c r="F438" s="1383">
        <f t="shared" ref="F438:P438" si="24">F134</f>
        <v>29730</v>
      </c>
      <c r="G438" s="1383">
        <f t="shared" si="24"/>
        <v>24870</v>
      </c>
      <c r="H438" s="1383">
        <f t="shared" si="24"/>
        <v>21752</v>
      </c>
      <c r="I438" s="1383">
        <f t="shared" si="24"/>
        <v>20251</v>
      </c>
      <c r="J438" s="1382">
        <f t="shared" si="24"/>
        <v>22607</v>
      </c>
      <c r="K438" s="1383">
        <f t="shared" si="24"/>
        <v>31106</v>
      </c>
      <c r="L438" s="1382">
        <f t="shared" si="24"/>
        <v>30981</v>
      </c>
      <c r="M438" s="1382">
        <f t="shared" si="24"/>
        <v>27323</v>
      </c>
      <c r="N438" s="1382">
        <f t="shared" si="24"/>
        <v>31077</v>
      </c>
      <c r="O438" s="1382">
        <f t="shared" si="24"/>
        <v>34619</v>
      </c>
      <c r="P438" s="1457">
        <f t="shared" si="24"/>
        <v>39146</v>
      </c>
      <c r="Q438" s="2"/>
      <c r="R438" s="5"/>
      <c r="S438" s="2"/>
      <c r="T438" s="780"/>
      <c r="U438" s="767"/>
      <c r="V438" s="767"/>
      <c r="W438" s="767"/>
      <c r="X438" s="748"/>
      <c r="Y438" s="758"/>
      <c r="Z438" s="1569"/>
      <c r="AA438" s="1569"/>
      <c r="AB438" s="1569"/>
      <c r="AC438" s="1569"/>
      <c r="AD438" s="1569"/>
      <c r="AE438" s="758"/>
      <c r="AF438" s="1493"/>
    </row>
    <row r="439" spans="2:32" customFormat="1" ht="13.5" x14ac:dyDescent="0.15">
      <c r="B439" s="1409"/>
      <c r="C439" s="1389" t="s">
        <v>266</v>
      </c>
      <c r="D439" s="1437">
        <f>E439+F439+G439+H439+I439+J439+K439+L439+M439+N439+O439+P439</f>
        <v>201762055</v>
      </c>
      <c r="E439" s="1371">
        <f>E135</f>
        <v>17362145</v>
      </c>
      <c r="F439" s="1352">
        <f t="shared" ref="F439:P439" si="25">F135</f>
        <v>18002303</v>
      </c>
      <c r="G439" s="1352">
        <f t="shared" si="25"/>
        <v>16103484</v>
      </c>
      <c r="H439" s="1352">
        <f t="shared" si="25"/>
        <v>13659024</v>
      </c>
      <c r="I439" s="1352">
        <f t="shared" si="25"/>
        <v>12022657</v>
      </c>
      <c r="J439" s="1351">
        <f t="shared" si="25"/>
        <v>12545632</v>
      </c>
      <c r="K439" s="1352">
        <f t="shared" si="25"/>
        <v>17638626</v>
      </c>
      <c r="L439" s="1351">
        <f t="shared" si="25"/>
        <v>19874170</v>
      </c>
      <c r="M439" s="1351">
        <f t="shared" si="25"/>
        <v>17456261</v>
      </c>
      <c r="N439" s="1351">
        <f t="shared" si="25"/>
        <v>16319204</v>
      </c>
      <c r="O439" s="1351">
        <f t="shared" si="25"/>
        <v>16946875</v>
      </c>
      <c r="P439" s="1451">
        <f t="shared" si="25"/>
        <v>23831674</v>
      </c>
      <c r="Q439" s="2"/>
      <c r="R439" s="5"/>
      <c r="S439" s="59"/>
      <c r="T439" s="780"/>
      <c r="U439" s="767"/>
      <c r="V439" s="767"/>
      <c r="W439" s="767"/>
      <c r="X439" s="748"/>
      <c r="Y439" s="758"/>
      <c r="Z439" s="1577"/>
      <c r="AA439" s="1577"/>
      <c r="AB439" s="1577"/>
      <c r="AC439" s="1569"/>
      <c r="AD439" s="1569"/>
      <c r="AE439" s="758"/>
      <c r="AF439" s="1493"/>
    </row>
    <row r="440" spans="2:32" customFormat="1" ht="13.5" x14ac:dyDescent="0.15">
      <c r="B440" s="1387"/>
      <c r="C440" s="1397" t="s">
        <v>269</v>
      </c>
      <c r="D440" s="1440">
        <f>D439/D438</f>
        <v>586.93733018379419</v>
      </c>
      <c r="E440" s="1392">
        <f>E136</f>
        <v>573</v>
      </c>
      <c r="F440" s="1381">
        <f t="shared" ref="F440:P440" si="26">F136</f>
        <v>606</v>
      </c>
      <c r="G440" s="1381">
        <f t="shared" si="26"/>
        <v>647</v>
      </c>
      <c r="H440" s="1381">
        <f t="shared" si="26"/>
        <v>628</v>
      </c>
      <c r="I440" s="1381">
        <f t="shared" si="26"/>
        <v>594</v>
      </c>
      <c r="J440" s="1380">
        <f t="shared" si="26"/>
        <v>555</v>
      </c>
      <c r="K440" s="1381">
        <f t="shared" si="26"/>
        <v>567</v>
      </c>
      <c r="L440" s="1380">
        <f t="shared" si="26"/>
        <v>641</v>
      </c>
      <c r="M440" s="1380">
        <f t="shared" si="26"/>
        <v>639</v>
      </c>
      <c r="N440" s="1380">
        <f t="shared" si="26"/>
        <v>525</v>
      </c>
      <c r="O440" s="1380">
        <f t="shared" si="26"/>
        <v>490</v>
      </c>
      <c r="P440" s="1458">
        <f t="shared" si="26"/>
        <v>609</v>
      </c>
      <c r="Q440" s="2"/>
      <c r="R440" s="5"/>
      <c r="S440" s="59"/>
      <c r="T440" s="780"/>
      <c r="U440" s="767"/>
      <c r="V440" s="767"/>
      <c r="W440" s="767"/>
      <c r="X440" s="748"/>
      <c r="Y440" s="758"/>
      <c r="Z440" s="1577"/>
      <c r="AA440" s="1577"/>
      <c r="AB440" s="1577"/>
      <c r="AC440" s="1577"/>
      <c r="AD440" s="1569"/>
      <c r="AE440" s="758"/>
      <c r="AF440" s="1493"/>
    </row>
    <row r="441" spans="2:32" customFormat="1" ht="13.5" x14ac:dyDescent="0.15">
      <c r="B441" s="1408" t="s">
        <v>267</v>
      </c>
      <c r="C441" s="1388" t="s">
        <v>95</v>
      </c>
      <c r="D441" s="1436">
        <f>E441+F441+G441+H441+I441+J441+K441+L441+M441+N441+O441+P441</f>
        <v>16683.216</v>
      </c>
      <c r="E441" s="1393">
        <f>E316</f>
        <v>478.72199999999998</v>
      </c>
      <c r="F441" s="1377">
        <f t="shared" ref="F441:P441" si="27">F316</f>
        <v>522.375</v>
      </c>
      <c r="G441" s="1377">
        <f t="shared" si="27"/>
        <v>724.24400000000003</v>
      </c>
      <c r="H441" s="1378">
        <f t="shared" si="27"/>
        <v>1213.989</v>
      </c>
      <c r="I441" s="1378">
        <f t="shared" si="27"/>
        <v>2499.7890000000002</v>
      </c>
      <c r="J441" s="1379">
        <f t="shared" si="27"/>
        <v>4579.7219999999998</v>
      </c>
      <c r="K441" s="1378">
        <f t="shared" si="27"/>
        <v>1718.23</v>
      </c>
      <c r="L441" s="1379">
        <f t="shared" si="27"/>
        <v>2227.4630000000002</v>
      </c>
      <c r="M441" s="1379">
        <f t="shared" si="27"/>
        <v>1661.029</v>
      </c>
      <c r="N441" s="1379">
        <f t="shared" si="27"/>
        <v>642.94899999999996</v>
      </c>
      <c r="O441" s="1379">
        <f t="shared" si="27"/>
        <v>174.05600000000001</v>
      </c>
      <c r="P441" s="1459">
        <f t="shared" si="27"/>
        <v>240.648</v>
      </c>
      <c r="Q441" s="2"/>
      <c r="R441" s="5"/>
      <c r="S441" s="59"/>
      <c r="T441" s="780"/>
      <c r="U441" s="767"/>
      <c r="V441" s="767"/>
      <c r="W441" s="767"/>
      <c r="X441" s="748"/>
      <c r="Y441" s="758"/>
      <c r="Z441" s="1577"/>
      <c r="AA441" s="1577"/>
      <c r="AB441" s="1577"/>
      <c r="AC441" s="1577"/>
      <c r="AD441" s="1577"/>
      <c r="AE441" s="758"/>
      <c r="AF441" s="1493"/>
    </row>
    <row r="442" spans="2:32" customFormat="1" ht="13.5" x14ac:dyDescent="0.15">
      <c r="B442" s="1409"/>
      <c r="C442" s="1389" t="s">
        <v>266</v>
      </c>
      <c r="D442" s="1437">
        <f>E442+F442+G442+H442+I442+J442+K442+L442+M442+N442+O442+P442</f>
        <v>10568812.151000001</v>
      </c>
      <c r="E442" s="1362">
        <f t="shared" ref="E442:P443" si="28">E317</f>
        <v>725507.32499999995</v>
      </c>
      <c r="F442" s="1355">
        <f t="shared" si="28"/>
        <v>767002.99899999995</v>
      </c>
      <c r="G442" s="1355">
        <f t="shared" si="28"/>
        <v>925958.049</v>
      </c>
      <c r="H442" s="1357">
        <f t="shared" si="28"/>
        <v>1102096.2760000001</v>
      </c>
      <c r="I442" s="1357">
        <f t="shared" si="28"/>
        <v>1564490.973</v>
      </c>
      <c r="J442" s="1354">
        <f t="shared" si="28"/>
        <v>1729484.915</v>
      </c>
      <c r="K442" s="1357">
        <f t="shared" si="28"/>
        <v>517714.43900000001</v>
      </c>
      <c r="L442" s="1354">
        <f t="shared" si="28"/>
        <v>1194607.5619999999</v>
      </c>
      <c r="M442" s="1354">
        <f t="shared" si="28"/>
        <v>830946.47199999995</v>
      </c>
      <c r="N442" s="1354">
        <f t="shared" si="28"/>
        <v>432740.04800000001</v>
      </c>
      <c r="O442" s="1354">
        <f t="shared" si="28"/>
        <v>244247.66899999999</v>
      </c>
      <c r="P442" s="1454">
        <f t="shared" si="28"/>
        <v>534015.424</v>
      </c>
      <c r="Q442" s="2"/>
      <c r="R442" s="5"/>
      <c r="S442" s="59"/>
      <c r="T442" s="780"/>
      <c r="U442" s="767"/>
      <c r="V442" s="767"/>
      <c r="W442" s="767"/>
      <c r="X442" s="748"/>
      <c r="Y442" s="758"/>
      <c r="Z442" s="1577"/>
      <c r="AA442" s="1577"/>
      <c r="AB442" s="1577"/>
      <c r="AC442" s="1577"/>
      <c r="AD442" s="1577"/>
      <c r="AE442" s="758"/>
      <c r="AF442" s="1493"/>
    </row>
    <row r="443" spans="2:32" customFormat="1" ht="13.5" x14ac:dyDescent="0.15">
      <c r="B443" s="1387"/>
      <c r="C443" s="1390" t="s">
        <v>269</v>
      </c>
      <c r="D443" s="1373">
        <f>D442/D441</f>
        <v>633.4996892086034</v>
      </c>
      <c r="E443" s="1372">
        <f t="shared" si="28"/>
        <v>1516</v>
      </c>
      <c r="F443" s="1367">
        <f t="shared" si="28"/>
        <v>1468</v>
      </c>
      <c r="G443" s="1367">
        <f t="shared" si="28"/>
        <v>1279</v>
      </c>
      <c r="H443" s="1369">
        <f t="shared" si="28"/>
        <v>908</v>
      </c>
      <c r="I443" s="1369">
        <f t="shared" si="28"/>
        <v>626</v>
      </c>
      <c r="J443" s="1366">
        <f t="shared" si="28"/>
        <v>378</v>
      </c>
      <c r="K443" s="1369">
        <f t="shared" si="28"/>
        <v>301</v>
      </c>
      <c r="L443" s="1366">
        <f t="shared" si="28"/>
        <v>536</v>
      </c>
      <c r="M443" s="1366">
        <f t="shared" si="28"/>
        <v>500</v>
      </c>
      <c r="N443" s="1366">
        <f t="shared" si="28"/>
        <v>673</v>
      </c>
      <c r="O443" s="1366">
        <f t="shared" si="28"/>
        <v>1403</v>
      </c>
      <c r="P443" s="1455">
        <f t="shared" si="28"/>
        <v>2219</v>
      </c>
      <c r="Q443" s="2"/>
      <c r="R443" s="5"/>
      <c r="S443" s="59"/>
      <c r="T443" s="780"/>
      <c r="U443" s="767"/>
      <c r="V443" s="767"/>
      <c r="W443" s="767"/>
      <c r="X443" s="748"/>
      <c r="Y443" s="758"/>
      <c r="Z443" s="1577"/>
      <c r="AA443" s="1577"/>
      <c r="AB443" s="1577"/>
      <c r="AC443" s="1577"/>
      <c r="AD443" s="1577"/>
      <c r="AE443" s="758"/>
      <c r="AF443" s="1493"/>
    </row>
    <row r="444" spans="2:32" customFormat="1" ht="13.5" x14ac:dyDescent="0.15">
      <c r="D444" s="1348"/>
      <c r="E444" s="1348"/>
      <c r="F444" s="1348"/>
      <c r="G444" s="1348"/>
      <c r="H444" s="1348"/>
      <c r="I444" s="1348"/>
      <c r="J444" s="1348"/>
      <c r="K444" s="1348"/>
      <c r="L444" s="1348"/>
      <c r="M444" s="1348"/>
      <c r="N444" s="1348"/>
      <c r="O444" s="1348"/>
      <c r="P444" s="1350"/>
      <c r="Q444" s="2"/>
      <c r="R444" s="5"/>
      <c r="S444" s="59"/>
      <c r="T444" s="780"/>
      <c r="U444" s="767"/>
      <c r="V444" s="767"/>
      <c r="W444" s="767"/>
      <c r="X444" s="748"/>
      <c r="Y444" s="758"/>
      <c r="Z444" s="1577"/>
      <c r="AA444" s="1577"/>
      <c r="AB444" s="1577"/>
      <c r="AC444" s="1577"/>
      <c r="AD444" s="1577"/>
      <c r="AE444" s="758"/>
      <c r="AF444" s="1493"/>
    </row>
    <row r="445" spans="2:32" customFormat="1" x14ac:dyDescent="0.15">
      <c r="B445" s="1410" t="s">
        <v>287</v>
      </c>
      <c r="C445" s="545"/>
      <c r="D445" s="1411"/>
      <c r="E445" s="545"/>
      <c r="F445" s="546"/>
      <c r="G445" s="545"/>
      <c r="H445" s="545"/>
      <c r="I445" s="545"/>
      <c r="J445" s="545"/>
      <c r="K445" s="545"/>
      <c r="L445" s="545"/>
      <c r="M445" s="773"/>
      <c r="N445" s="828"/>
      <c r="O445" s="1412"/>
      <c r="P445" s="1456" t="s">
        <v>265</v>
      </c>
      <c r="Q445" s="2"/>
      <c r="R445" s="5"/>
      <c r="S445" s="2"/>
      <c r="T445" s="780"/>
      <c r="U445" s="767"/>
      <c r="V445" s="767"/>
      <c r="W445" s="767"/>
      <c r="X445" s="748"/>
      <c r="Y445" s="758"/>
      <c r="Z445" s="1577"/>
      <c r="AA445" s="1577"/>
      <c r="AB445" s="1577"/>
      <c r="AC445" s="1577"/>
      <c r="AD445" s="1577"/>
      <c r="AE445" s="758"/>
      <c r="AF445" s="1493"/>
    </row>
    <row r="446" spans="2:32" customFormat="1" x14ac:dyDescent="0.15">
      <c r="B446" s="1445" t="s">
        <v>272</v>
      </c>
      <c r="C446" s="1446"/>
      <c r="D446" s="1485" t="s">
        <v>1</v>
      </c>
      <c r="E446" s="1487" t="s">
        <v>294</v>
      </c>
      <c r="F446" s="1488" t="s">
        <v>295</v>
      </c>
      <c r="G446" s="1488" t="s">
        <v>296</v>
      </c>
      <c r="H446" s="1488" t="s">
        <v>297</v>
      </c>
      <c r="I446" s="1488" t="s">
        <v>298</v>
      </c>
      <c r="J446" s="1488" t="s">
        <v>299</v>
      </c>
      <c r="K446" s="1488" t="s">
        <v>300</v>
      </c>
      <c r="L446" s="1488" t="s">
        <v>301</v>
      </c>
      <c r="M446" s="1488" t="s">
        <v>302</v>
      </c>
      <c r="N446" s="1488" t="s">
        <v>303</v>
      </c>
      <c r="O446" s="1488" t="s">
        <v>304</v>
      </c>
      <c r="P446" s="1489" t="s">
        <v>305</v>
      </c>
      <c r="Q446" s="2"/>
      <c r="R446" s="2"/>
      <c r="S446" s="59"/>
      <c r="T446" s="780"/>
      <c r="U446" s="767"/>
      <c r="V446" s="767"/>
      <c r="W446" s="767"/>
      <c r="X446" s="748"/>
      <c r="Y446" s="758"/>
      <c r="Z446" s="1569"/>
      <c r="AA446" s="1569"/>
      <c r="AB446" s="1569"/>
      <c r="AC446" s="1577"/>
      <c r="AD446" s="1577"/>
      <c r="AE446" s="758"/>
      <c r="AF446" s="1493"/>
    </row>
    <row r="447" spans="2:32" customFormat="1" ht="13.5" x14ac:dyDescent="0.15">
      <c r="B447" s="1384" t="s">
        <v>268</v>
      </c>
      <c r="C447" s="1385" t="s">
        <v>95</v>
      </c>
      <c r="D447" s="1418">
        <f>SUM(E447:P447)</f>
        <v>9154</v>
      </c>
      <c r="E447" s="1415">
        <f t="shared" ref="E447:I447" si="29">E86</f>
        <v>857</v>
      </c>
      <c r="F447" s="1413">
        <f t="shared" si="29"/>
        <v>944</v>
      </c>
      <c r="G447" s="1414">
        <f t="shared" si="29"/>
        <v>817</v>
      </c>
      <c r="H447" s="1414">
        <f t="shared" si="29"/>
        <v>501</v>
      </c>
      <c r="I447" s="1414">
        <f t="shared" si="29"/>
        <v>314</v>
      </c>
      <c r="J447" s="1414">
        <f>J86</f>
        <v>152</v>
      </c>
      <c r="K447" s="1414">
        <f t="shared" ref="K447:P447" si="30">K86</f>
        <v>397</v>
      </c>
      <c r="L447" s="1414">
        <f t="shared" si="30"/>
        <v>701</v>
      </c>
      <c r="M447" s="1414">
        <f t="shared" si="30"/>
        <v>1005</v>
      </c>
      <c r="N447" s="1414">
        <f t="shared" si="30"/>
        <v>1073</v>
      </c>
      <c r="O447" s="1414">
        <f t="shared" si="30"/>
        <v>1062</v>
      </c>
      <c r="P447" s="1460">
        <f t="shared" si="30"/>
        <v>1331</v>
      </c>
      <c r="Q447" s="2"/>
      <c r="R447" s="2"/>
      <c r="S447" s="59"/>
      <c r="T447" s="780"/>
      <c r="U447" s="767"/>
      <c r="V447" s="767"/>
      <c r="W447" s="767"/>
      <c r="X447" s="748"/>
      <c r="Y447" s="758"/>
      <c r="Z447" s="1577"/>
      <c r="AA447" s="1577"/>
      <c r="AB447" s="1577"/>
      <c r="AC447" s="1569"/>
      <c r="AD447" s="1577"/>
      <c r="AE447" s="758"/>
      <c r="AF447" s="1493"/>
    </row>
    <row r="448" spans="2:32" customFormat="1" ht="13.5" x14ac:dyDescent="0.15">
      <c r="B448" s="1384"/>
      <c r="C448" s="1395" t="s">
        <v>266</v>
      </c>
      <c r="D448" s="1419">
        <f>SUM(E448:P448)</f>
        <v>3934741</v>
      </c>
      <c r="E448" s="1416">
        <f t="shared" ref="E448:I448" si="31">E87</f>
        <v>268322</v>
      </c>
      <c r="F448" s="1358">
        <f t="shared" si="31"/>
        <v>346626</v>
      </c>
      <c r="G448" s="1359">
        <f t="shared" si="31"/>
        <v>340417</v>
      </c>
      <c r="H448" s="1359">
        <f t="shared" si="31"/>
        <v>309880</v>
      </c>
      <c r="I448" s="1359">
        <f t="shared" si="31"/>
        <v>215792</v>
      </c>
      <c r="J448" s="1359">
        <f t="shared" ref="J448:P449" si="32">J87</f>
        <v>164695</v>
      </c>
      <c r="K448" s="1359">
        <f t="shared" si="32"/>
        <v>211155</v>
      </c>
      <c r="L448" s="1359">
        <f t="shared" si="32"/>
        <v>276063</v>
      </c>
      <c r="M448" s="1359">
        <f t="shared" si="32"/>
        <v>373965</v>
      </c>
      <c r="N448" s="1359">
        <f t="shared" si="32"/>
        <v>416058</v>
      </c>
      <c r="O448" s="1359">
        <f t="shared" si="32"/>
        <v>409988</v>
      </c>
      <c r="P448" s="1461">
        <f t="shared" si="32"/>
        <v>601780</v>
      </c>
      <c r="Q448" s="2"/>
      <c r="R448" s="2"/>
      <c r="S448" s="59"/>
      <c r="T448" s="780"/>
      <c r="U448" s="767"/>
      <c r="V448" s="767"/>
      <c r="W448" s="767"/>
      <c r="X448" s="748"/>
      <c r="Y448" s="758"/>
      <c r="Z448" s="1569"/>
      <c r="AA448" s="1569"/>
      <c r="AB448" s="1569"/>
      <c r="AC448" s="1577"/>
      <c r="AD448" s="1569"/>
      <c r="AE448" s="758"/>
      <c r="AF448" s="1493"/>
    </row>
    <row r="449" spans="2:32" customFormat="1" ht="13.5" x14ac:dyDescent="0.15">
      <c r="B449" s="1384"/>
      <c r="C449" s="1386" t="s">
        <v>269</v>
      </c>
      <c r="D449" s="1422">
        <f>D448/D447</f>
        <v>429.83843128686914</v>
      </c>
      <c r="E449" s="1423">
        <f t="shared" ref="E449:I449" si="33">E88</f>
        <v>313</v>
      </c>
      <c r="F449" s="1424">
        <f t="shared" si="33"/>
        <v>367</v>
      </c>
      <c r="G449" s="661">
        <f t="shared" si="33"/>
        <v>417</v>
      </c>
      <c r="H449" s="661">
        <f t="shared" si="33"/>
        <v>618</v>
      </c>
      <c r="I449" s="661">
        <f t="shared" si="33"/>
        <v>687</v>
      </c>
      <c r="J449" s="661">
        <f t="shared" si="32"/>
        <v>1083</v>
      </c>
      <c r="K449" s="661">
        <f>K88</f>
        <v>532</v>
      </c>
      <c r="L449" s="661">
        <f t="shared" si="32"/>
        <v>394</v>
      </c>
      <c r="M449" s="661">
        <f t="shared" si="32"/>
        <v>372</v>
      </c>
      <c r="N449" s="661">
        <f t="shared" si="32"/>
        <v>388</v>
      </c>
      <c r="O449" s="661">
        <f t="shared" si="32"/>
        <v>386</v>
      </c>
      <c r="P449" s="659">
        <f t="shared" si="32"/>
        <v>452</v>
      </c>
      <c r="Q449" s="2"/>
      <c r="R449" s="2"/>
      <c r="S449" s="59"/>
      <c r="T449" s="780"/>
      <c r="U449" s="767"/>
      <c r="V449" s="767"/>
      <c r="W449" s="767"/>
      <c r="X449" s="748"/>
      <c r="Y449" s="758"/>
      <c r="Z449" s="1577"/>
      <c r="AA449" s="1577"/>
      <c r="AB449" s="1577"/>
      <c r="AC449" s="1569"/>
      <c r="AD449" s="1577"/>
      <c r="AE449" s="758"/>
      <c r="AF449" s="1493"/>
    </row>
    <row r="450" spans="2:32" customFormat="1" ht="13.5" x14ac:dyDescent="0.15">
      <c r="B450" s="1402" t="s">
        <v>267</v>
      </c>
      <c r="C450" s="1394" t="s">
        <v>95</v>
      </c>
      <c r="D450" s="1425">
        <f>SUM(E450:P450)</f>
        <v>8571.3050000000003</v>
      </c>
      <c r="E450" s="1426">
        <f t="shared" ref="E450:I450" si="34">E268</f>
        <v>816.36699999999996</v>
      </c>
      <c r="F450" s="1404">
        <f t="shared" si="34"/>
        <v>891.41200000000003</v>
      </c>
      <c r="G450" s="1427">
        <f t="shared" si="34"/>
        <v>762.077</v>
      </c>
      <c r="H450" s="640">
        <f t="shared" si="34"/>
        <v>465.99400000000003</v>
      </c>
      <c r="I450" s="640">
        <f t="shared" si="34"/>
        <v>278.60500000000002</v>
      </c>
      <c r="J450" s="640">
        <f>J268</f>
        <v>117.959</v>
      </c>
      <c r="K450" s="640">
        <f t="shared" ref="K450:P450" si="35">K268</f>
        <v>355.44900000000001</v>
      </c>
      <c r="L450" s="640">
        <f t="shared" si="35"/>
        <v>655.04100000000005</v>
      </c>
      <c r="M450" s="640">
        <f t="shared" si="35"/>
        <v>951.52800000000002</v>
      </c>
      <c r="N450" s="640">
        <f t="shared" si="35"/>
        <v>1011.52</v>
      </c>
      <c r="O450" s="640">
        <f t="shared" si="35"/>
        <v>1001.18</v>
      </c>
      <c r="P450" s="605">
        <f t="shared" si="35"/>
        <v>1264.173</v>
      </c>
      <c r="Q450" s="2"/>
      <c r="R450" s="2"/>
      <c r="S450" s="59"/>
      <c r="T450" s="780"/>
      <c r="U450" s="767"/>
      <c r="V450" s="767"/>
      <c r="W450" s="767"/>
      <c r="X450" s="748"/>
      <c r="Y450" s="758"/>
      <c r="Z450" s="1577"/>
      <c r="AA450" s="1577"/>
      <c r="AB450" s="1577"/>
      <c r="AC450" s="1577"/>
      <c r="AD450" s="1569"/>
      <c r="AE450" s="758"/>
      <c r="AF450" s="1493"/>
    </row>
    <row r="451" spans="2:32" customFormat="1" ht="13.5" x14ac:dyDescent="0.15">
      <c r="B451" s="1384"/>
      <c r="C451" s="1395" t="s">
        <v>266</v>
      </c>
      <c r="D451" s="1420">
        <f>SUM(E451:P451)</f>
        <v>3630177.0980000002</v>
      </c>
      <c r="E451" s="1417">
        <f t="shared" ref="E451:I451" si="36">E269</f>
        <v>252545.87100000001</v>
      </c>
      <c r="F451" s="1355">
        <f t="shared" si="36"/>
        <v>323740.33199999999</v>
      </c>
      <c r="G451" s="630">
        <f t="shared" si="36"/>
        <v>312140.614</v>
      </c>
      <c r="H451" s="646">
        <f t="shared" si="36"/>
        <v>286884.69199999998</v>
      </c>
      <c r="I451" s="646">
        <f t="shared" si="36"/>
        <v>187306.351</v>
      </c>
      <c r="J451" s="646">
        <f t="shared" ref="J451:P452" si="37">J269</f>
        <v>129654.508</v>
      </c>
      <c r="K451" s="646">
        <f t="shared" si="37"/>
        <v>189637.47</v>
      </c>
      <c r="L451" s="646">
        <f t="shared" si="37"/>
        <v>257302.00700000001</v>
      </c>
      <c r="M451" s="646">
        <f t="shared" si="37"/>
        <v>351443.11099999998</v>
      </c>
      <c r="N451" s="646">
        <f t="shared" si="37"/>
        <v>388801.04399999999</v>
      </c>
      <c r="O451" s="646">
        <f t="shared" si="37"/>
        <v>383133.34100000001</v>
      </c>
      <c r="P451" s="614">
        <f t="shared" si="37"/>
        <v>567587.75699999998</v>
      </c>
      <c r="Q451" s="2"/>
      <c r="R451" s="2"/>
      <c r="S451" s="59"/>
      <c r="T451" s="780"/>
      <c r="U451" s="767"/>
      <c r="V451" s="767"/>
      <c r="W451" s="767"/>
      <c r="X451" s="748"/>
      <c r="Y451" s="758"/>
      <c r="Z451" s="1577"/>
      <c r="AA451" s="1577"/>
      <c r="AB451" s="1577"/>
      <c r="AC451" s="1577"/>
      <c r="AD451" s="1577"/>
      <c r="AE451" s="758"/>
      <c r="AF451" s="1493"/>
    </row>
    <row r="452" spans="2:32" customFormat="1" ht="13.5" x14ac:dyDescent="0.15">
      <c r="B452" s="1387"/>
      <c r="C452" s="1396" t="s">
        <v>269</v>
      </c>
      <c r="D452" s="1421">
        <f>D451/D450</f>
        <v>423.52676727756159</v>
      </c>
      <c r="E452" s="1428">
        <f t="shared" ref="E452:I452" si="38">E270</f>
        <v>309</v>
      </c>
      <c r="F452" s="1367">
        <f t="shared" si="38"/>
        <v>363</v>
      </c>
      <c r="G452" s="1429">
        <f t="shared" si="38"/>
        <v>410</v>
      </c>
      <c r="H452" s="1430">
        <f t="shared" si="38"/>
        <v>616</v>
      </c>
      <c r="I452" s="1430">
        <f t="shared" si="38"/>
        <v>672</v>
      </c>
      <c r="J452" s="1430">
        <f t="shared" si="37"/>
        <v>1099</v>
      </c>
      <c r="K452" s="1430">
        <f t="shared" si="37"/>
        <v>534</v>
      </c>
      <c r="L452" s="1430">
        <f t="shared" si="37"/>
        <v>393</v>
      </c>
      <c r="M452" s="1430">
        <f t="shared" si="37"/>
        <v>369</v>
      </c>
      <c r="N452" s="1430">
        <f t="shared" si="37"/>
        <v>384</v>
      </c>
      <c r="O452" s="1430">
        <f t="shared" si="37"/>
        <v>383</v>
      </c>
      <c r="P452" s="1462">
        <f t="shared" si="37"/>
        <v>449</v>
      </c>
      <c r="Q452" s="2"/>
      <c r="R452" s="2"/>
      <c r="S452" s="59"/>
      <c r="T452" s="780"/>
      <c r="U452" s="767"/>
      <c r="V452" s="767"/>
      <c r="W452" s="767"/>
      <c r="X452" s="748"/>
      <c r="Y452" s="758"/>
      <c r="Z452" s="1577"/>
      <c r="AA452" s="1577"/>
      <c r="AB452" s="1577"/>
      <c r="AC452" s="1577"/>
      <c r="AD452" s="1577"/>
      <c r="AE452" s="758"/>
      <c r="AF452" s="1493"/>
    </row>
    <row r="453" spans="2:32" customFormat="1" x14ac:dyDescent="0.15">
      <c r="B453" s="1410" t="s">
        <v>288</v>
      </c>
      <c r="C453" s="545"/>
      <c r="D453" s="1411"/>
      <c r="E453" s="545"/>
      <c r="F453" s="546"/>
      <c r="G453" s="545"/>
      <c r="H453" s="545"/>
      <c r="I453" s="545"/>
      <c r="J453" s="545"/>
      <c r="K453" s="545"/>
      <c r="L453" s="545"/>
      <c r="M453" s="773"/>
      <c r="N453" s="828"/>
      <c r="O453" s="1412"/>
      <c r="P453" s="1456" t="s">
        <v>265</v>
      </c>
      <c r="Q453" s="2"/>
      <c r="R453" s="2"/>
      <c r="S453" s="59"/>
      <c r="T453" s="780"/>
      <c r="U453" s="767"/>
      <c r="V453" s="767"/>
      <c r="W453" s="767"/>
      <c r="X453" s="748"/>
      <c r="Y453" s="758"/>
      <c r="Z453" s="1577"/>
      <c r="AA453" s="1577"/>
      <c r="AB453" s="1577"/>
      <c r="AC453" s="1577"/>
      <c r="AD453" s="1577"/>
      <c r="AE453" s="758"/>
      <c r="AF453" s="1493"/>
    </row>
    <row r="454" spans="2:32" customFormat="1" x14ac:dyDescent="0.15">
      <c r="B454" s="1445" t="s">
        <v>273</v>
      </c>
      <c r="C454" s="1446"/>
      <c r="D454" s="1485" t="s">
        <v>1</v>
      </c>
      <c r="E454" s="1487" t="s">
        <v>294</v>
      </c>
      <c r="F454" s="1488" t="s">
        <v>295</v>
      </c>
      <c r="G454" s="1488" t="s">
        <v>296</v>
      </c>
      <c r="H454" s="1488" t="s">
        <v>297</v>
      </c>
      <c r="I454" s="1488" t="s">
        <v>298</v>
      </c>
      <c r="J454" s="1488" t="s">
        <v>299</v>
      </c>
      <c r="K454" s="1488" t="s">
        <v>300</v>
      </c>
      <c r="L454" s="1488" t="s">
        <v>301</v>
      </c>
      <c r="M454" s="1488" t="s">
        <v>302</v>
      </c>
      <c r="N454" s="1488" t="s">
        <v>303</v>
      </c>
      <c r="O454" s="1488" t="s">
        <v>304</v>
      </c>
      <c r="P454" s="1489" t="s">
        <v>305</v>
      </c>
      <c r="Q454" s="2"/>
      <c r="R454" s="2"/>
      <c r="S454" s="59"/>
      <c r="T454" s="780"/>
      <c r="U454" s="767"/>
      <c r="V454" s="767"/>
      <c r="W454" s="767"/>
      <c r="X454" s="748"/>
      <c r="Y454" s="758"/>
      <c r="Z454" s="1577"/>
      <c r="AA454" s="1577"/>
      <c r="AB454" s="1577"/>
      <c r="AC454" s="1577"/>
      <c r="AD454" s="1577"/>
      <c r="AE454" s="758"/>
      <c r="AF454" s="1493"/>
    </row>
    <row r="455" spans="2:32" customFormat="1" ht="13.5" x14ac:dyDescent="0.15">
      <c r="B455" s="1384" t="s">
        <v>268</v>
      </c>
      <c r="C455" s="1385" t="s">
        <v>95</v>
      </c>
      <c r="D455" s="1418">
        <f>SUM(E455:P455)</f>
        <v>87236</v>
      </c>
      <c r="E455" s="1415">
        <f t="shared" ref="E455:I455" si="39">E20</f>
        <v>6229</v>
      </c>
      <c r="F455" s="1413">
        <f t="shared" si="39"/>
        <v>6723</v>
      </c>
      <c r="G455" s="1414">
        <f t="shared" si="39"/>
        <v>6100</v>
      </c>
      <c r="H455" s="1414">
        <f t="shared" si="39"/>
        <v>6177</v>
      </c>
      <c r="I455" s="1414">
        <f t="shared" si="39"/>
        <v>7406</v>
      </c>
      <c r="J455" s="1414">
        <f>J20</f>
        <v>7594</v>
      </c>
      <c r="K455" s="1414">
        <f t="shared" ref="K455:P455" si="40">K20</f>
        <v>9157</v>
      </c>
      <c r="L455" s="1414">
        <f t="shared" si="40"/>
        <v>9897</v>
      </c>
      <c r="M455" s="1414">
        <f t="shared" si="40"/>
        <v>8508</v>
      </c>
      <c r="N455" s="1414">
        <f t="shared" si="40"/>
        <v>7750</v>
      </c>
      <c r="O455" s="1414">
        <f t="shared" si="40"/>
        <v>6159</v>
      </c>
      <c r="P455" s="1460">
        <f t="shared" si="40"/>
        <v>5536</v>
      </c>
      <c r="Q455" s="2"/>
      <c r="R455" s="2"/>
      <c r="S455" s="2"/>
      <c r="T455" s="780"/>
      <c r="U455" s="767"/>
      <c r="V455" s="767"/>
      <c r="W455" s="767"/>
      <c r="X455" s="748"/>
      <c r="Y455" s="758"/>
      <c r="Z455" s="1577"/>
      <c r="AA455" s="1577"/>
      <c r="AB455" s="1577"/>
      <c r="AC455" s="1577"/>
      <c r="AD455" s="1577"/>
      <c r="AE455" s="758"/>
      <c r="AF455" s="1493"/>
    </row>
    <row r="456" spans="2:32" customFormat="1" ht="13.5" x14ac:dyDescent="0.15">
      <c r="B456" s="1384"/>
      <c r="C456" s="1395" t="s">
        <v>266</v>
      </c>
      <c r="D456" s="1419">
        <f>SUM(E456:P456)</f>
        <v>19869992</v>
      </c>
      <c r="E456" s="1416">
        <f t="shared" ref="E456:I456" si="41">E21</f>
        <v>1469804</v>
      </c>
      <c r="F456" s="1358">
        <f t="shared" si="41"/>
        <v>1354146</v>
      </c>
      <c r="G456" s="1359">
        <f t="shared" si="41"/>
        <v>1515258</v>
      </c>
      <c r="H456" s="1359">
        <f t="shared" si="41"/>
        <v>1698939</v>
      </c>
      <c r="I456" s="1359">
        <f t="shared" si="41"/>
        <v>1275041</v>
      </c>
      <c r="J456" s="1359">
        <f t="shared" ref="J456:P457" si="42">J21</f>
        <v>959612</v>
      </c>
      <c r="K456" s="1359">
        <f t="shared" si="42"/>
        <v>1324664</v>
      </c>
      <c r="L456" s="1359">
        <f t="shared" si="42"/>
        <v>1840875</v>
      </c>
      <c r="M456" s="1359">
        <f t="shared" si="42"/>
        <v>2367381</v>
      </c>
      <c r="N456" s="1359">
        <f t="shared" si="42"/>
        <v>1975229</v>
      </c>
      <c r="O456" s="1359">
        <f t="shared" si="42"/>
        <v>1666495</v>
      </c>
      <c r="P456" s="1461">
        <f t="shared" si="42"/>
        <v>2422548</v>
      </c>
      <c r="Q456" s="2"/>
      <c r="R456" s="2"/>
      <c r="S456" s="2"/>
      <c r="T456" s="780"/>
      <c r="U456" s="767"/>
      <c r="V456" s="767"/>
      <c r="W456" s="767"/>
      <c r="X456" s="748"/>
      <c r="Y456" s="758"/>
      <c r="Z456" s="1577"/>
      <c r="AA456" s="1577"/>
      <c r="AB456" s="1577"/>
      <c r="AC456" s="1577"/>
      <c r="AD456" s="1577"/>
      <c r="AE456" s="758"/>
      <c r="AF456" s="1493"/>
    </row>
    <row r="457" spans="2:32" customFormat="1" ht="13.5" x14ac:dyDescent="0.15">
      <c r="B457" s="1384"/>
      <c r="C457" s="1386" t="s">
        <v>269</v>
      </c>
      <c r="D457" s="1422">
        <f>D456/D455</f>
        <v>227.77284607272227</v>
      </c>
      <c r="E457" s="1423">
        <f t="shared" ref="E457:I457" si="43">E22</f>
        <v>236</v>
      </c>
      <c r="F457" s="1424">
        <f t="shared" si="43"/>
        <v>201</v>
      </c>
      <c r="G457" s="661">
        <f t="shared" si="43"/>
        <v>248</v>
      </c>
      <c r="H457" s="661">
        <f t="shared" si="43"/>
        <v>275</v>
      </c>
      <c r="I457" s="661">
        <f t="shared" si="43"/>
        <v>172</v>
      </c>
      <c r="J457" s="661">
        <f t="shared" si="42"/>
        <v>126</v>
      </c>
      <c r="K457" s="661">
        <f t="shared" si="42"/>
        <v>145</v>
      </c>
      <c r="L457" s="661">
        <f t="shared" si="42"/>
        <v>186</v>
      </c>
      <c r="M457" s="661">
        <f t="shared" si="42"/>
        <v>278</v>
      </c>
      <c r="N457" s="661">
        <f t="shared" si="42"/>
        <v>255</v>
      </c>
      <c r="O457" s="661">
        <f t="shared" si="42"/>
        <v>271</v>
      </c>
      <c r="P457" s="659">
        <f t="shared" si="42"/>
        <v>438</v>
      </c>
      <c r="Q457" s="2"/>
      <c r="R457" s="2"/>
      <c r="S457" s="59"/>
      <c r="T457" s="780"/>
      <c r="U457" s="767"/>
      <c r="V457" s="767"/>
      <c r="W457" s="767"/>
      <c r="X457" s="748"/>
      <c r="Y457" s="758"/>
      <c r="Z457" s="1577"/>
      <c r="AA457" s="1577"/>
      <c r="AB457" s="1577"/>
      <c r="AC457" s="1577"/>
      <c r="AD457" s="1577"/>
      <c r="AE457" s="758"/>
      <c r="AF457" s="1493"/>
    </row>
    <row r="458" spans="2:32" customFormat="1" ht="13.5" x14ac:dyDescent="0.15">
      <c r="B458" s="1402" t="s">
        <v>267</v>
      </c>
      <c r="C458" s="1394" t="s">
        <v>95</v>
      </c>
      <c r="D458" s="1425">
        <f>SUM(E458:P458)</f>
        <v>21816.636999999999</v>
      </c>
      <c r="E458" s="1426">
        <f t="shared" ref="E458:I458" si="44">E202</f>
        <v>442.01100000000002</v>
      </c>
      <c r="F458" s="1404">
        <f t="shared" si="44"/>
        <v>1697.3979999999999</v>
      </c>
      <c r="G458" s="1427">
        <f t="shared" si="44"/>
        <v>2977.9389999999999</v>
      </c>
      <c r="H458" s="1427">
        <f t="shared" si="44"/>
        <v>3902.6819999999998</v>
      </c>
      <c r="I458" s="640">
        <f t="shared" si="44"/>
        <v>1614.778</v>
      </c>
      <c r="J458" s="640">
        <f>J202</f>
        <v>102.934</v>
      </c>
      <c r="K458" s="640">
        <f t="shared" ref="K458:P458" si="45">K202</f>
        <v>88.478999999999999</v>
      </c>
      <c r="L458" s="640">
        <f t="shared" si="45"/>
        <v>99.677000000000007</v>
      </c>
      <c r="M458" s="640">
        <f t="shared" si="45"/>
        <v>277.95800000000003</v>
      </c>
      <c r="N458" s="640">
        <f t="shared" si="45"/>
        <v>4816.4880000000003</v>
      </c>
      <c r="O458" s="640">
        <f t="shared" si="45"/>
        <v>4730.9210000000003</v>
      </c>
      <c r="P458" s="605">
        <f t="shared" si="45"/>
        <v>1065.3720000000001</v>
      </c>
      <c r="Q458" s="2"/>
      <c r="R458" s="2"/>
      <c r="S458" s="59"/>
      <c r="T458" s="780"/>
      <c r="U458" s="767"/>
      <c r="V458" s="767"/>
      <c r="W458" s="767"/>
      <c r="X458" s="748"/>
      <c r="Y458" s="758"/>
      <c r="Z458" s="1577"/>
      <c r="AA458" s="1577"/>
      <c r="AB458" s="1577"/>
      <c r="AC458" s="1577"/>
      <c r="AD458" s="1577"/>
      <c r="AE458" s="758"/>
      <c r="AF458" s="1493"/>
    </row>
    <row r="459" spans="2:32" customFormat="1" ht="13.5" x14ac:dyDescent="0.15">
      <c r="B459" s="1384"/>
      <c r="C459" s="1395" t="s">
        <v>266</v>
      </c>
      <c r="D459" s="1420">
        <f>SUM(E459:P459)</f>
        <v>5567239.3090000004</v>
      </c>
      <c r="E459" s="1417">
        <f t="shared" ref="E459:I459" si="46">E203</f>
        <v>111588.05100000001</v>
      </c>
      <c r="F459" s="1355">
        <f t="shared" si="46"/>
        <v>326513.826</v>
      </c>
      <c r="G459" s="630">
        <f t="shared" si="46"/>
        <v>769262.98499999999</v>
      </c>
      <c r="H459" s="630">
        <f t="shared" si="46"/>
        <v>1041268.568</v>
      </c>
      <c r="I459" s="646">
        <f t="shared" si="46"/>
        <v>274774.52899999998</v>
      </c>
      <c r="J459" s="646">
        <f t="shared" ref="J459:P460" si="47">J203</f>
        <v>30104.808000000001</v>
      </c>
      <c r="K459" s="646">
        <f t="shared" si="47"/>
        <v>29234.373</v>
      </c>
      <c r="L459" s="646">
        <f t="shared" si="47"/>
        <v>36093.962</v>
      </c>
      <c r="M459" s="646">
        <f t="shared" si="47"/>
        <v>85087.361000000004</v>
      </c>
      <c r="N459" s="646">
        <f t="shared" si="47"/>
        <v>1175243.345</v>
      </c>
      <c r="O459" s="646">
        <f t="shared" si="47"/>
        <v>1200729.165</v>
      </c>
      <c r="P459" s="614">
        <f t="shared" si="47"/>
        <v>487338.33600000001</v>
      </c>
      <c r="Q459" s="2"/>
      <c r="R459" s="2"/>
      <c r="S459" s="2"/>
      <c r="T459" s="780"/>
      <c r="U459" s="767"/>
      <c r="V459" s="767"/>
      <c r="W459" s="767"/>
      <c r="X459" s="748"/>
      <c r="Y459" s="758"/>
      <c r="Z459" s="1576"/>
      <c r="AA459" s="1576"/>
      <c r="AB459" s="1576"/>
      <c r="AC459" s="1577"/>
      <c r="AD459" s="1577"/>
      <c r="AE459" s="758"/>
      <c r="AF459" s="1493"/>
    </row>
    <row r="460" spans="2:32" customFormat="1" ht="13.5" x14ac:dyDescent="0.15">
      <c r="B460" s="1387"/>
      <c r="C460" s="1396" t="s">
        <v>269</v>
      </c>
      <c r="D460" s="1421">
        <f>D459/D458</f>
        <v>255.18320302987124</v>
      </c>
      <c r="E460" s="1428">
        <f t="shared" ref="E460:I460" si="48">E204</f>
        <v>252</v>
      </c>
      <c r="F460" s="1367">
        <f t="shared" si="48"/>
        <v>192</v>
      </c>
      <c r="G460" s="1429">
        <f t="shared" si="48"/>
        <v>258</v>
      </c>
      <c r="H460" s="1429">
        <f t="shared" si="48"/>
        <v>267</v>
      </c>
      <c r="I460" s="1430">
        <f t="shared" si="48"/>
        <v>170</v>
      </c>
      <c r="J460" s="1430">
        <f t="shared" si="47"/>
        <v>292</v>
      </c>
      <c r="K460" s="1430">
        <f t="shared" si="47"/>
        <v>330</v>
      </c>
      <c r="L460" s="1430">
        <f t="shared" si="47"/>
        <v>362</v>
      </c>
      <c r="M460" s="1430">
        <f t="shared" si="47"/>
        <v>306</v>
      </c>
      <c r="N460" s="1430">
        <f t="shared" si="47"/>
        <v>244</v>
      </c>
      <c r="O460" s="1430">
        <f t="shared" si="47"/>
        <v>254</v>
      </c>
      <c r="P460" s="1462">
        <f t="shared" si="47"/>
        <v>457</v>
      </c>
      <c r="Q460" s="2"/>
      <c r="R460" s="2"/>
      <c r="S460" s="59"/>
      <c r="T460" s="780"/>
      <c r="U460" s="767"/>
      <c r="V460" s="767"/>
      <c r="W460" s="767"/>
      <c r="X460" s="748"/>
      <c r="Y460" s="758"/>
      <c r="Z460" s="1577"/>
      <c r="AA460" s="1577"/>
      <c r="AB460" s="1577"/>
      <c r="AC460" s="1576"/>
      <c r="AD460" s="1577"/>
      <c r="AE460" s="758"/>
      <c r="AF460" s="1493"/>
    </row>
    <row r="461" spans="2:32" customFormat="1" x14ac:dyDescent="0.15">
      <c r="B461" s="1410" t="s">
        <v>289</v>
      </c>
      <c r="C461" s="545"/>
      <c r="D461" s="1411"/>
      <c r="E461" s="545"/>
      <c r="F461" s="546"/>
      <c r="G461" s="545"/>
      <c r="H461" s="545"/>
      <c r="I461" s="545"/>
      <c r="J461" s="545"/>
      <c r="K461" s="545"/>
      <c r="L461" s="545"/>
      <c r="M461" s="773"/>
      <c r="N461" s="828"/>
      <c r="O461" s="1412"/>
      <c r="P461" s="1456" t="s">
        <v>265</v>
      </c>
      <c r="Q461" s="2"/>
      <c r="R461" s="2"/>
      <c r="S461" s="59"/>
      <c r="T461" s="780"/>
      <c r="U461" s="767"/>
      <c r="V461" s="767"/>
      <c r="W461" s="767"/>
      <c r="X461" s="748"/>
      <c r="Y461" s="758"/>
      <c r="Z461" s="1576"/>
      <c r="AA461" s="1576"/>
      <c r="AB461" s="1576"/>
      <c r="AC461" s="1577"/>
      <c r="AD461" s="1576"/>
      <c r="AE461" s="758"/>
      <c r="AF461" s="1493"/>
    </row>
    <row r="462" spans="2:32" customFormat="1" x14ac:dyDescent="0.15">
      <c r="B462" s="1445" t="s">
        <v>274</v>
      </c>
      <c r="C462" s="1446"/>
      <c r="D462" s="1485" t="s">
        <v>1</v>
      </c>
      <c r="E462" s="1487" t="s">
        <v>294</v>
      </c>
      <c r="F462" s="1488" t="s">
        <v>295</v>
      </c>
      <c r="G462" s="1488" t="s">
        <v>296</v>
      </c>
      <c r="H462" s="1488" t="s">
        <v>297</v>
      </c>
      <c r="I462" s="1488" t="s">
        <v>298</v>
      </c>
      <c r="J462" s="1488" t="s">
        <v>299</v>
      </c>
      <c r="K462" s="1488" t="s">
        <v>300</v>
      </c>
      <c r="L462" s="1488" t="s">
        <v>301</v>
      </c>
      <c r="M462" s="1488" t="s">
        <v>302</v>
      </c>
      <c r="N462" s="1488" t="s">
        <v>303</v>
      </c>
      <c r="O462" s="1488" t="s">
        <v>304</v>
      </c>
      <c r="P462" s="1489" t="s">
        <v>305</v>
      </c>
      <c r="Q462" s="2"/>
      <c r="R462" s="2"/>
      <c r="S462" s="59"/>
      <c r="T462" s="780"/>
      <c r="U462" s="767"/>
      <c r="V462" s="767"/>
      <c r="W462" s="767"/>
      <c r="X462" s="748"/>
      <c r="Y462" s="758"/>
      <c r="Z462" s="1575"/>
      <c r="AA462" s="1575"/>
      <c r="AB462" s="1575"/>
      <c r="AC462" s="1576"/>
      <c r="AD462" s="1577"/>
      <c r="AE462" s="758"/>
      <c r="AF462" s="1493"/>
    </row>
    <row r="463" spans="2:32" customFormat="1" ht="13.5" x14ac:dyDescent="0.15">
      <c r="B463" s="1402" t="s">
        <v>268</v>
      </c>
      <c r="C463" s="1394" t="s">
        <v>95</v>
      </c>
      <c r="D463" s="1418">
        <f>SUM(E463:P463)</f>
        <v>110446</v>
      </c>
      <c r="E463" s="1431">
        <f t="shared" ref="E463:I463" si="49">E32</f>
        <v>12166</v>
      </c>
      <c r="F463" s="1432">
        <f t="shared" si="49"/>
        <v>10668</v>
      </c>
      <c r="G463" s="1433">
        <f t="shared" si="49"/>
        <v>6469</v>
      </c>
      <c r="H463" s="1433">
        <f t="shared" si="49"/>
        <v>5316</v>
      </c>
      <c r="I463" s="1433">
        <f t="shared" si="49"/>
        <v>6271</v>
      </c>
      <c r="J463" s="1433">
        <f>J32</f>
        <v>5481</v>
      </c>
      <c r="K463" s="1433">
        <f t="shared" ref="K463:P463" si="50">K32</f>
        <v>5814</v>
      </c>
      <c r="L463" s="1433">
        <f t="shared" si="50"/>
        <v>5480</v>
      </c>
      <c r="M463" s="1433">
        <f t="shared" si="50"/>
        <v>7433</v>
      </c>
      <c r="N463" s="1433">
        <f t="shared" si="50"/>
        <v>13109</v>
      </c>
      <c r="O463" s="1433">
        <f t="shared" si="50"/>
        <v>16397</v>
      </c>
      <c r="P463" s="1463">
        <f t="shared" si="50"/>
        <v>15842</v>
      </c>
      <c r="Q463" s="2"/>
      <c r="R463" s="2"/>
      <c r="S463" s="59"/>
      <c r="T463" s="780"/>
      <c r="U463" s="767"/>
      <c r="V463" s="767"/>
      <c r="W463" s="767"/>
      <c r="X463" s="748"/>
      <c r="Y463" s="758"/>
      <c r="Z463" s="1576"/>
      <c r="AA463" s="1576"/>
      <c r="AB463" s="1576"/>
      <c r="AC463" s="1575"/>
      <c r="AD463" s="1576"/>
      <c r="AE463" s="758"/>
      <c r="AF463" s="1493"/>
    </row>
    <row r="464" spans="2:32" customFormat="1" ht="13.5" x14ac:dyDescent="0.15">
      <c r="B464" s="1384"/>
      <c r="C464" s="1395" t="s">
        <v>266</v>
      </c>
      <c r="D464" s="1419">
        <f>SUM(E464:P464)</f>
        <v>9674625</v>
      </c>
      <c r="E464" s="1416">
        <f t="shared" ref="E464:I464" si="51">E33</f>
        <v>680530</v>
      </c>
      <c r="F464" s="1358">
        <f t="shared" si="51"/>
        <v>714397</v>
      </c>
      <c r="G464" s="1359">
        <f t="shared" si="51"/>
        <v>909390</v>
      </c>
      <c r="H464" s="1359">
        <f t="shared" si="51"/>
        <v>599829</v>
      </c>
      <c r="I464" s="1359">
        <f t="shared" si="51"/>
        <v>638911</v>
      </c>
      <c r="J464" s="1359">
        <f t="shared" ref="J464:P465" si="52">J33</f>
        <v>377037</v>
      </c>
      <c r="K464" s="1359">
        <f t="shared" si="52"/>
        <v>447183</v>
      </c>
      <c r="L464" s="1359">
        <f t="shared" si="52"/>
        <v>502431</v>
      </c>
      <c r="M464" s="1359">
        <f t="shared" si="52"/>
        <v>834113</v>
      </c>
      <c r="N464" s="1359">
        <f t="shared" si="52"/>
        <v>1378862</v>
      </c>
      <c r="O464" s="1359">
        <f t="shared" si="52"/>
        <v>1314486</v>
      </c>
      <c r="P464" s="1461">
        <f t="shared" si="52"/>
        <v>1277456</v>
      </c>
      <c r="Q464" s="2"/>
      <c r="R464" s="2"/>
      <c r="S464" s="59"/>
      <c r="T464" s="780"/>
      <c r="U464" s="767"/>
      <c r="V464" s="767"/>
      <c r="W464" s="767"/>
      <c r="X464" s="748"/>
      <c r="Y464" s="758"/>
      <c r="Z464" s="1578"/>
      <c r="AA464" s="1578"/>
      <c r="AB464" s="1578"/>
      <c r="AC464" s="1576"/>
      <c r="AD464" s="1575"/>
      <c r="AE464" s="758"/>
      <c r="AF464" s="1493"/>
    </row>
    <row r="465" spans="2:32" customFormat="1" ht="13.5" x14ac:dyDescent="0.15">
      <c r="B465" s="1387"/>
      <c r="C465" s="1396" t="s">
        <v>269</v>
      </c>
      <c r="D465" s="1422">
        <f>D464/D463</f>
        <v>87.595974503377221</v>
      </c>
      <c r="E465" s="1434">
        <f t="shared" ref="E465:I465" si="53">E34</f>
        <v>56</v>
      </c>
      <c r="F465" s="1435">
        <f t="shared" si="53"/>
        <v>67</v>
      </c>
      <c r="G465" s="620">
        <f t="shared" si="53"/>
        <v>141</v>
      </c>
      <c r="H465" s="620">
        <f t="shared" si="53"/>
        <v>113</v>
      </c>
      <c r="I465" s="620">
        <f t="shared" si="53"/>
        <v>102</v>
      </c>
      <c r="J465" s="620">
        <f t="shared" si="52"/>
        <v>69</v>
      </c>
      <c r="K465" s="620">
        <f t="shared" si="52"/>
        <v>77</v>
      </c>
      <c r="L465" s="620">
        <f t="shared" si="52"/>
        <v>92</v>
      </c>
      <c r="M465" s="620">
        <f t="shared" si="52"/>
        <v>112</v>
      </c>
      <c r="N465" s="620">
        <f t="shared" si="52"/>
        <v>105</v>
      </c>
      <c r="O465" s="620">
        <f t="shared" si="52"/>
        <v>80</v>
      </c>
      <c r="P465" s="621">
        <f t="shared" si="52"/>
        <v>81</v>
      </c>
      <c r="Q465" s="2"/>
      <c r="R465" s="2"/>
      <c r="S465" s="2"/>
      <c r="T465" s="780"/>
      <c r="U465" s="767"/>
      <c r="V465" s="767"/>
      <c r="W465" s="767"/>
      <c r="X465" s="748"/>
      <c r="Y465" s="758"/>
      <c r="Z465" s="1577"/>
      <c r="AA465" s="1577"/>
      <c r="AB465" s="1577"/>
      <c r="AC465" s="1578"/>
      <c r="AD465" s="1576"/>
      <c r="AE465" s="758"/>
      <c r="AF465" s="1493"/>
    </row>
    <row r="466" spans="2:32" customFormat="1" ht="13.5" x14ac:dyDescent="0.15">
      <c r="B466" s="1402" t="s">
        <v>267</v>
      </c>
      <c r="C466" s="1394" t="s">
        <v>95</v>
      </c>
      <c r="D466" s="1425">
        <f>SUM(E466:P466)</f>
        <v>66955.421000000002</v>
      </c>
      <c r="E466" s="1426">
        <f t="shared" ref="E466:I466" si="54">E214</f>
        <v>10510.414000000001</v>
      </c>
      <c r="F466" s="1404">
        <f t="shared" si="54"/>
        <v>8750.7900000000009</v>
      </c>
      <c r="G466" s="1427">
        <f t="shared" si="54"/>
        <v>4846.1329999999998</v>
      </c>
      <c r="H466" s="1427">
        <f t="shared" si="54"/>
        <v>5231.0789999999997</v>
      </c>
      <c r="I466" s="640">
        <f t="shared" si="54"/>
        <v>5735.1030000000001</v>
      </c>
      <c r="J466" s="640">
        <f>J214</f>
        <v>1633.0219999999999</v>
      </c>
      <c r="K466" s="640">
        <f t="shared" ref="K466:P466" si="55">K214</f>
        <v>272.94200000000001</v>
      </c>
      <c r="L466" s="640">
        <f t="shared" si="55"/>
        <v>45.993000000000002</v>
      </c>
      <c r="M466" s="640">
        <f t="shared" si="55"/>
        <v>90.495999999999995</v>
      </c>
      <c r="N466" s="640">
        <f t="shared" si="55"/>
        <v>1075.79</v>
      </c>
      <c r="O466" s="640">
        <f t="shared" si="55"/>
        <v>13947.273999999999</v>
      </c>
      <c r="P466" s="605">
        <f t="shared" si="55"/>
        <v>14816.385</v>
      </c>
      <c r="Q466" s="2"/>
      <c r="R466" s="2"/>
      <c r="S466" s="59"/>
      <c r="T466" s="780"/>
      <c r="U466" s="767"/>
      <c r="V466" s="767"/>
      <c r="W466" s="767"/>
      <c r="X466" s="748"/>
      <c r="Y466" s="758"/>
      <c r="Z466" s="1577"/>
      <c r="AA466" s="1577"/>
      <c r="AB466" s="1577"/>
      <c r="AC466" s="1577"/>
      <c r="AD466" s="1578"/>
      <c r="AE466" s="758"/>
      <c r="AF466" s="1493"/>
    </row>
    <row r="467" spans="2:32" customFormat="1" ht="13.5" x14ac:dyDescent="0.15">
      <c r="B467" s="1384"/>
      <c r="C467" s="1395" t="s">
        <v>266</v>
      </c>
      <c r="D467" s="1420">
        <f>SUM(E467:P467)</f>
        <v>5376772.0829999996</v>
      </c>
      <c r="E467" s="1417">
        <f t="shared" ref="E467:I467" si="56">E215</f>
        <v>561416.57499999995</v>
      </c>
      <c r="F467" s="1355">
        <f t="shared" si="56"/>
        <v>555674.61</v>
      </c>
      <c r="G467" s="630">
        <f t="shared" si="56"/>
        <v>676195.36</v>
      </c>
      <c r="H467" s="630">
        <f t="shared" si="56"/>
        <v>589253.44099999999</v>
      </c>
      <c r="I467" s="646">
        <f t="shared" si="56"/>
        <v>578249.38800000004</v>
      </c>
      <c r="J467" s="646">
        <f t="shared" ref="J467:P468" si="57">J215</f>
        <v>89521.269</v>
      </c>
      <c r="K467" s="646">
        <f t="shared" si="57"/>
        <v>16984.609</v>
      </c>
      <c r="L467" s="646">
        <f t="shared" si="57"/>
        <v>3387.0340000000001</v>
      </c>
      <c r="M467" s="646">
        <f t="shared" si="57"/>
        <v>7631.6289999999999</v>
      </c>
      <c r="N467" s="646">
        <f t="shared" si="57"/>
        <v>66547.214999999997</v>
      </c>
      <c r="O467" s="646">
        <f t="shared" si="57"/>
        <v>1066848.2549999999</v>
      </c>
      <c r="P467" s="614">
        <f t="shared" si="57"/>
        <v>1165062.6980000001</v>
      </c>
      <c r="Q467" s="2"/>
      <c r="R467" s="2"/>
      <c r="S467" s="59"/>
      <c r="T467" s="780"/>
      <c r="U467" s="767"/>
      <c r="V467" s="767"/>
      <c r="W467" s="767"/>
      <c r="X467" s="748"/>
      <c r="Y467" s="758"/>
      <c r="Z467" s="1576"/>
      <c r="AA467" s="1576"/>
      <c r="AB467" s="1576"/>
      <c r="AC467" s="1577"/>
      <c r="AD467" s="1577"/>
      <c r="AE467" s="758"/>
      <c r="AF467" s="1493"/>
    </row>
    <row r="468" spans="2:32" customFormat="1" ht="13.5" x14ac:dyDescent="0.15">
      <c r="B468" s="1387"/>
      <c r="C468" s="1396" t="s">
        <v>269</v>
      </c>
      <c r="D468" s="1421">
        <f>D467/D466</f>
        <v>80.303760363182533</v>
      </c>
      <c r="E468" s="1428">
        <f t="shared" ref="E468:I468" si="58">E216</f>
        <v>53</v>
      </c>
      <c r="F468" s="1367">
        <f t="shared" si="58"/>
        <v>63</v>
      </c>
      <c r="G468" s="1429">
        <f t="shared" si="58"/>
        <v>140</v>
      </c>
      <c r="H468" s="1429">
        <f t="shared" si="58"/>
        <v>113</v>
      </c>
      <c r="I468" s="1430">
        <f t="shared" si="58"/>
        <v>101</v>
      </c>
      <c r="J468" s="1430">
        <f t="shared" si="57"/>
        <v>55</v>
      </c>
      <c r="K468" s="1430">
        <f t="shared" si="57"/>
        <v>62</v>
      </c>
      <c r="L468" s="1430">
        <f t="shared" si="57"/>
        <v>74</v>
      </c>
      <c r="M468" s="1430">
        <f t="shared" si="57"/>
        <v>84</v>
      </c>
      <c r="N468" s="1430">
        <f t="shared" si="57"/>
        <v>62</v>
      </c>
      <c r="O468" s="1430">
        <f t="shared" si="57"/>
        <v>76</v>
      </c>
      <c r="P468" s="1462">
        <f t="shared" si="57"/>
        <v>79</v>
      </c>
      <c r="Q468" s="2"/>
      <c r="R468" s="2"/>
      <c r="S468" s="2"/>
      <c r="T468" s="780"/>
      <c r="U468" s="767"/>
      <c r="V468" s="767"/>
      <c r="W468" s="767"/>
      <c r="X468" s="748"/>
      <c r="Y468" s="758"/>
      <c r="Z468" s="1575"/>
      <c r="AA468" s="1575"/>
      <c r="AB468" s="1575"/>
      <c r="AC468" s="1576"/>
      <c r="AD468" s="1577"/>
      <c r="AE468" s="758"/>
      <c r="AF468" s="1493"/>
    </row>
    <row r="469" spans="2:32" customFormat="1" x14ac:dyDescent="0.15">
      <c r="B469" s="1410" t="s">
        <v>290</v>
      </c>
      <c r="C469" s="545"/>
      <c r="D469" s="1411"/>
      <c r="E469" s="545"/>
      <c r="F469" s="546"/>
      <c r="G469" s="545"/>
      <c r="H469" s="545"/>
      <c r="I469" s="545"/>
      <c r="J469" s="545"/>
      <c r="K469" s="545"/>
      <c r="L469" s="545"/>
      <c r="M469" s="773"/>
      <c r="N469" s="828"/>
      <c r="O469" s="1412"/>
      <c r="P469" s="1456" t="s">
        <v>265</v>
      </c>
      <c r="Q469" s="2"/>
      <c r="R469" s="2"/>
      <c r="S469" s="6"/>
      <c r="T469" s="780"/>
      <c r="U469" s="767"/>
      <c r="V469" s="767"/>
      <c r="W469" s="767"/>
      <c r="X469" s="748"/>
      <c r="Y469" s="758"/>
      <c r="Z469" s="1576"/>
      <c r="AA469" s="1576"/>
      <c r="AB469" s="1576"/>
      <c r="AC469" s="1575"/>
      <c r="AD469" s="1576"/>
      <c r="AE469" s="758"/>
      <c r="AF469" s="1493"/>
    </row>
    <row r="470" spans="2:32" customFormat="1" x14ac:dyDescent="0.15">
      <c r="B470" s="1445" t="s">
        <v>275</v>
      </c>
      <c r="C470" s="1446"/>
      <c r="D470" s="1485" t="s">
        <v>1</v>
      </c>
      <c r="E470" s="1487" t="s">
        <v>294</v>
      </c>
      <c r="F470" s="1488" t="s">
        <v>295</v>
      </c>
      <c r="G470" s="1488" t="s">
        <v>296</v>
      </c>
      <c r="H470" s="1488" t="s">
        <v>297</v>
      </c>
      <c r="I470" s="1488" t="s">
        <v>298</v>
      </c>
      <c r="J470" s="1488" t="s">
        <v>299</v>
      </c>
      <c r="K470" s="1488" t="s">
        <v>300</v>
      </c>
      <c r="L470" s="1488" t="s">
        <v>301</v>
      </c>
      <c r="M470" s="1488" t="s">
        <v>302</v>
      </c>
      <c r="N470" s="1488" t="s">
        <v>303</v>
      </c>
      <c r="O470" s="1488" t="s">
        <v>304</v>
      </c>
      <c r="P470" s="1489" t="s">
        <v>305</v>
      </c>
      <c r="Q470" s="2"/>
      <c r="R470" s="2"/>
      <c r="S470" s="6"/>
      <c r="T470" s="780"/>
      <c r="U470" s="767"/>
      <c r="V470" s="767"/>
      <c r="W470" s="767"/>
      <c r="X470" s="748"/>
      <c r="Y470" s="758"/>
      <c r="Z470" s="1576"/>
      <c r="AA470" s="1576"/>
      <c r="AB470" s="1576"/>
      <c r="AC470" s="1576"/>
      <c r="AD470" s="1575"/>
      <c r="AE470" s="758"/>
      <c r="AF470" s="1493"/>
    </row>
    <row r="471" spans="2:32" customFormat="1" ht="13.5" x14ac:dyDescent="0.15">
      <c r="B471" s="1402" t="s">
        <v>268</v>
      </c>
      <c r="C471" s="1394" t="s">
        <v>95</v>
      </c>
      <c r="D471" s="1418">
        <f>SUM(E471:P471)</f>
        <v>30103</v>
      </c>
      <c r="E471" s="1431">
        <f t="shared" ref="E471:I471" si="59">E80</f>
        <v>2807</v>
      </c>
      <c r="F471" s="1432">
        <f t="shared" si="59"/>
        <v>3368</v>
      </c>
      <c r="G471" s="1433">
        <f t="shared" si="59"/>
        <v>2967</v>
      </c>
      <c r="H471" s="1433">
        <f t="shared" si="59"/>
        <v>2327</v>
      </c>
      <c r="I471" s="1433">
        <f t="shared" si="59"/>
        <v>1400</v>
      </c>
      <c r="J471" s="1433">
        <f>J80</f>
        <v>1470</v>
      </c>
      <c r="K471" s="1433">
        <f t="shared" ref="K471:P471" si="60">K80</f>
        <v>1578</v>
      </c>
      <c r="L471" s="1433">
        <f t="shared" si="60"/>
        <v>1827</v>
      </c>
      <c r="M471" s="1433">
        <f t="shared" si="60"/>
        <v>3179</v>
      </c>
      <c r="N471" s="1433">
        <f t="shared" si="60"/>
        <v>3027</v>
      </c>
      <c r="O471" s="1433">
        <f t="shared" si="60"/>
        <v>2721</v>
      </c>
      <c r="P471" s="1463">
        <f t="shared" si="60"/>
        <v>3432</v>
      </c>
      <c r="Q471" s="2"/>
      <c r="R471" s="2"/>
      <c r="S471" s="2"/>
      <c r="T471" s="780"/>
      <c r="U471" s="767"/>
      <c r="V471" s="767"/>
      <c r="W471" s="767"/>
      <c r="X471" s="748"/>
      <c r="Y471" s="758"/>
      <c r="Z471" s="1576"/>
      <c r="AA471" s="1576"/>
      <c r="AB471" s="1576"/>
      <c r="AC471" s="1576"/>
      <c r="AD471" s="1576"/>
      <c r="AE471" s="758"/>
      <c r="AF471" s="1493"/>
    </row>
    <row r="472" spans="2:32" customFormat="1" ht="13.5" x14ac:dyDescent="0.15">
      <c r="B472" s="1384"/>
      <c r="C472" s="1395" t="s">
        <v>266</v>
      </c>
      <c r="D472" s="1419">
        <f>SUM(E472:P472)</f>
        <v>8275612</v>
      </c>
      <c r="E472" s="1416">
        <f t="shared" ref="E472:I472" si="61">E81</f>
        <v>723370</v>
      </c>
      <c r="F472" s="1358">
        <f t="shared" si="61"/>
        <v>857812</v>
      </c>
      <c r="G472" s="1359">
        <f t="shared" si="61"/>
        <v>744600</v>
      </c>
      <c r="H472" s="1359">
        <f t="shared" si="61"/>
        <v>591324</v>
      </c>
      <c r="I472" s="1359">
        <f t="shared" si="61"/>
        <v>425235</v>
      </c>
      <c r="J472" s="1359">
        <f t="shared" ref="J472:P473" si="62">J81</f>
        <v>445489</v>
      </c>
      <c r="K472" s="1359">
        <f t="shared" si="62"/>
        <v>434468</v>
      </c>
      <c r="L472" s="1359">
        <f t="shared" si="62"/>
        <v>537688</v>
      </c>
      <c r="M472" s="1359">
        <f t="shared" si="62"/>
        <v>875505</v>
      </c>
      <c r="N472" s="1359">
        <f t="shared" si="62"/>
        <v>861765</v>
      </c>
      <c r="O472" s="1359">
        <f t="shared" si="62"/>
        <v>772165</v>
      </c>
      <c r="P472" s="1461">
        <f t="shared" si="62"/>
        <v>1006191</v>
      </c>
      <c r="Q472" s="2"/>
      <c r="R472" s="2"/>
      <c r="S472" s="59"/>
      <c r="T472" s="780"/>
      <c r="U472" s="767"/>
      <c r="V472" s="767"/>
      <c r="W472" s="767"/>
      <c r="X472" s="748"/>
      <c r="Y472" s="758"/>
      <c r="Z472" s="1576"/>
      <c r="AA472" s="1576"/>
      <c r="AB472" s="1576"/>
      <c r="AC472" s="1576"/>
      <c r="AD472" s="1576"/>
      <c r="AE472" s="758"/>
      <c r="AF472" s="1493"/>
    </row>
    <row r="473" spans="2:32" customFormat="1" ht="13.5" x14ac:dyDescent="0.15">
      <c r="B473" s="1387"/>
      <c r="C473" s="1396" t="s">
        <v>269</v>
      </c>
      <c r="D473" s="1422">
        <f>D472/D471</f>
        <v>274.90987609208383</v>
      </c>
      <c r="E473" s="1434">
        <f t="shared" ref="E473:I473" si="63">E82</f>
        <v>258</v>
      </c>
      <c r="F473" s="1435">
        <f t="shared" si="63"/>
        <v>255</v>
      </c>
      <c r="G473" s="620">
        <f t="shared" si="63"/>
        <v>251</v>
      </c>
      <c r="H473" s="620">
        <f t="shared" si="63"/>
        <v>254</v>
      </c>
      <c r="I473" s="620">
        <f t="shared" si="63"/>
        <v>304</v>
      </c>
      <c r="J473" s="620">
        <f t="shared" si="62"/>
        <v>303</v>
      </c>
      <c r="K473" s="620">
        <f t="shared" si="62"/>
        <v>275</v>
      </c>
      <c r="L473" s="620">
        <f t="shared" si="62"/>
        <v>294</v>
      </c>
      <c r="M473" s="620">
        <f t="shared" si="62"/>
        <v>275</v>
      </c>
      <c r="N473" s="620">
        <f t="shared" si="62"/>
        <v>285</v>
      </c>
      <c r="O473" s="620">
        <f t="shared" si="62"/>
        <v>284</v>
      </c>
      <c r="P473" s="621">
        <f t="shared" si="62"/>
        <v>293</v>
      </c>
      <c r="Q473" s="2"/>
      <c r="R473" s="2"/>
      <c r="S473" s="59"/>
      <c r="T473" s="780"/>
      <c r="U473" s="767"/>
      <c r="V473" s="767"/>
      <c r="W473" s="767"/>
      <c r="X473" s="748"/>
      <c r="Y473" s="758"/>
      <c r="Z473" s="1576"/>
      <c r="AA473" s="1576"/>
      <c r="AB473" s="1576"/>
      <c r="AC473" s="1576"/>
      <c r="AD473" s="1576"/>
      <c r="AE473" s="758"/>
      <c r="AF473" s="1493"/>
    </row>
    <row r="474" spans="2:32" customFormat="1" ht="13.5" x14ac:dyDescent="0.15">
      <c r="B474" s="1402" t="s">
        <v>267</v>
      </c>
      <c r="C474" s="1394" t="s">
        <v>95</v>
      </c>
      <c r="D474" s="1425">
        <f>SUM(E474:P474)</f>
        <v>11322.739</v>
      </c>
      <c r="E474" s="1426">
        <f t="shared" ref="E474:I474" si="64">E262</f>
        <v>1043.173</v>
      </c>
      <c r="F474" s="1404">
        <f t="shared" si="64"/>
        <v>1395.9159999999999</v>
      </c>
      <c r="G474" s="1427">
        <f t="shared" si="64"/>
        <v>1176.94</v>
      </c>
      <c r="H474" s="640">
        <f t="shared" si="64"/>
        <v>938.13</v>
      </c>
      <c r="I474" s="640">
        <f t="shared" si="64"/>
        <v>517.52499999999998</v>
      </c>
      <c r="J474" s="640">
        <f>J262</f>
        <v>555.048</v>
      </c>
      <c r="K474" s="640">
        <f t="shared" ref="K474:P474" si="65">K262</f>
        <v>525.82799999999997</v>
      </c>
      <c r="L474" s="640">
        <f t="shared" si="65"/>
        <v>171.01499999999999</v>
      </c>
      <c r="M474" s="640">
        <f t="shared" si="65"/>
        <v>1375.548</v>
      </c>
      <c r="N474" s="640">
        <f t="shared" si="65"/>
        <v>1176.595</v>
      </c>
      <c r="O474" s="640">
        <f t="shared" si="65"/>
        <v>1031.1110000000001</v>
      </c>
      <c r="P474" s="605">
        <f t="shared" si="65"/>
        <v>1415.91</v>
      </c>
      <c r="Q474" s="2"/>
      <c r="R474" s="2"/>
      <c r="S474" s="2"/>
      <c r="T474" s="780"/>
      <c r="U474" s="767"/>
      <c r="V474" s="767"/>
      <c r="W474" s="767"/>
      <c r="X474" s="748"/>
      <c r="Y474" s="758"/>
      <c r="Z474" s="1576"/>
      <c r="AA474" s="1576"/>
      <c r="AB474" s="1576"/>
      <c r="AC474" s="1576"/>
      <c r="AD474" s="1576"/>
      <c r="AE474" s="758"/>
      <c r="AF474" s="1493"/>
    </row>
    <row r="475" spans="2:32" customFormat="1" ht="13.5" x14ac:dyDescent="0.15">
      <c r="B475" s="1384"/>
      <c r="C475" s="1395" t="s">
        <v>266</v>
      </c>
      <c r="D475" s="1420">
        <f>SUM(E475:P475)</f>
        <v>3018618.4049999998</v>
      </c>
      <c r="E475" s="1417">
        <f t="shared" ref="E475:I475" si="66">E263</f>
        <v>259104.30100000001</v>
      </c>
      <c r="F475" s="1355">
        <f t="shared" si="66"/>
        <v>351220.05099999998</v>
      </c>
      <c r="G475" s="630">
        <f t="shared" si="66"/>
        <v>283106.11900000001</v>
      </c>
      <c r="H475" s="646">
        <f t="shared" si="66"/>
        <v>225666.06200000001</v>
      </c>
      <c r="I475" s="646">
        <f t="shared" si="66"/>
        <v>148165.80100000001</v>
      </c>
      <c r="J475" s="646">
        <f t="shared" ref="J475:P476" si="67">J263</f>
        <v>159095.92300000001</v>
      </c>
      <c r="K475" s="646">
        <f t="shared" si="67"/>
        <v>131317.769</v>
      </c>
      <c r="L475" s="646">
        <f t="shared" si="67"/>
        <v>185052.783</v>
      </c>
      <c r="M475" s="646">
        <f t="shared" si="67"/>
        <v>350510.076</v>
      </c>
      <c r="N475" s="646">
        <f t="shared" si="67"/>
        <v>298761.13099999999</v>
      </c>
      <c r="O475" s="646">
        <f t="shared" si="67"/>
        <v>256130.58199999999</v>
      </c>
      <c r="P475" s="614">
        <f t="shared" si="67"/>
        <v>370487.80699999997</v>
      </c>
      <c r="Q475" s="2"/>
      <c r="R475" s="2"/>
      <c r="S475" s="2"/>
      <c r="T475" s="780"/>
      <c r="U475" s="767"/>
      <c r="V475" s="767"/>
      <c r="W475" s="767"/>
      <c r="X475" s="748"/>
      <c r="Y475" s="758"/>
      <c r="Z475" s="1575"/>
      <c r="AA475" s="1575"/>
      <c r="AB475" s="1575"/>
      <c r="AC475" s="1576"/>
      <c r="AD475" s="1576"/>
      <c r="AE475" s="758"/>
      <c r="AF475" s="1493"/>
    </row>
    <row r="476" spans="2:32" customFormat="1" ht="13.5" x14ac:dyDescent="0.15">
      <c r="B476" s="1387"/>
      <c r="C476" s="1396" t="s">
        <v>269</v>
      </c>
      <c r="D476" s="1421">
        <f>D475/D474</f>
        <v>266.59789693995418</v>
      </c>
      <c r="E476" s="1428">
        <f t="shared" ref="E476:I476" si="68">E264</f>
        <v>248</v>
      </c>
      <c r="F476" s="1367">
        <f t="shared" si="68"/>
        <v>252</v>
      </c>
      <c r="G476" s="1429">
        <f t="shared" si="68"/>
        <v>241</v>
      </c>
      <c r="H476" s="1430">
        <f t="shared" si="68"/>
        <v>241</v>
      </c>
      <c r="I476" s="1430">
        <f t="shared" si="68"/>
        <v>286</v>
      </c>
      <c r="J476" s="1430">
        <f t="shared" si="67"/>
        <v>287</v>
      </c>
      <c r="K476" s="1430">
        <f t="shared" si="67"/>
        <v>250</v>
      </c>
      <c r="L476" s="1430">
        <f t="shared" si="67"/>
        <v>258</v>
      </c>
      <c r="M476" s="1430">
        <f t="shared" si="67"/>
        <v>255</v>
      </c>
      <c r="N476" s="1430">
        <f t="shared" si="67"/>
        <v>254</v>
      </c>
      <c r="O476" s="1430">
        <f t="shared" si="67"/>
        <v>248</v>
      </c>
      <c r="P476" s="1462">
        <f t="shared" si="67"/>
        <v>262</v>
      </c>
      <c r="Q476" s="2"/>
      <c r="R476" s="2"/>
      <c r="S476" s="2"/>
      <c r="T476" s="780"/>
      <c r="U476" s="767"/>
      <c r="V476" s="767"/>
      <c r="W476" s="767"/>
      <c r="X476" s="748"/>
      <c r="Y476" s="758"/>
      <c r="Z476" s="1576"/>
      <c r="AA476" s="1576"/>
      <c r="AB476" s="1576"/>
      <c r="AC476" s="1575"/>
      <c r="AD476" s="1576"/>
      <c r="AE476" s="758"/>
      <c r="AF476" s="1493"/>
    </row>
    <row r="477" spans="2:32" customFormat="1" x14ac:dyDescent="0.15">
      <c r="B477" s="1410" t="s">
        <v>280</v>
      </c>
      <c r="C477" s="545"/>
      <c r="D477" s="1411"/>
      <c r="E477" s="545"/>
      <c r="F477" s="546"/>
      <c r="G477" s="545"/>
      <c r="H477" s="545"/>
      <c r="I477" s="545"/>
      <c r="J477" s="545"/>
      <c r="K477" s="545"/>
      <c r="L477" s="545"/>
      <c r="M477" s="773"/>
      <c r="N477" s="828"/>
      <c r="O477" s="1412"/>
      <c r="P477" s="1456" t="s">
        <v>265</v>
      </c>
      <c r="Q477" s="2"/>
      <c r="R477" s="2"/>
      <c r="S477" s="2"/>
      <c r="T477" s="780"/>
      <c r="U477" s="767"/>
      <c r="V477" s="767"/>
      <c r="W477" s="767"/>
      <c r="X477" s="748"/>
      <c r="Y477" s="758"/>
      <c r="Z477" s="1577"/>
      <c r="AA477" s="1577"/>
      <c r="AB477" s="1577"/>
      <c r="AC477" s="1576"/>
      <c r="AD477" s="1575"/>
      <c r="AE477" s="758"/>
      <c r="AF477" s="1493"/>
    </row>
    <row r="478" spans="2:32" customFormat="1" x14ac:dyDescent="0.15">
      <c r="B478" s="1445" t="s">
        <v>276</v>
      </c>
      <c r="C478" s="1446"/>
      <c r="D478" s="1485" t="s">
        <v>1</v>
      </c>
      <c r="E478" s="1487" t="s">
        <v>294</v>
      </c>
      <c r="F478" s="1488" t="s">
        <v>295</v>
      </c>
      <c r="G478" s="1488" t="s">
        <v>296</v>
      </c>
      <c r="H478" s="1488" t="s">
        <v>297</v>
      </c>
      <c r="I478" s="1488" t="s">
        <v>298</v>
      </c>
      <c r="J478" s="1488" t="s">
        <v>299</v>
      </c>
      <c r="K478" s="1488" t="s">
        <v>300</v>
      </c>
      <c r="L478" s="1488" t="s">
        <v>301</v>
      </c>
      <c r="M478" s="1488" t="s">
        <v>302</v>
      </c>
      <c r="N478" s="1488" t="s">
        <v>303</v>
      </c>
      <c r="O478" s="1488" t="s">
        <v>304</v>
      </c>
      <c r="P478" s="1489" t="s">
        <v>305</v>
      </c>
      <c r="Q478" s="2"/>
      <c r="R478" s="2"/>
      <c r="S478" s="2"/>
      <c r="T478" s="780"/>
      <c r="U478" s="767"/>
      <c r="V478" s="767"/>
      <c r="W478" s="767"/>
      <c r="X478" s="748"/>
      <c r="Y478" s="758"/>
      <c r="Z478" s="1576"/>
      <c r="AA478" s="1576"/>
      <c r="AB478" s="1576"/>
      <c r="AC478" s="1577"/>
      <c r="AD478" s="1576"/>
      <c r="AE478" s="758"/>
      <c r="AF478" s="1493"/>
    </row>
    <row r="479" spans="2:32" customFormat="1" ht="13.5" x14ac:dyDescent="0.15">
      <c r="B479" s="1402" t="s">
        <v>268</v>
      </c>
      <c r="C479" s="1394" t="s">
        <v>95</v>
      </c>
      <c r="D479" s="1418">
        <f>SUM(E479:P479)</f>
        <v>172826</v>
      </c>
      <c r="E479" s="1431">
        <f t="shared" ref="E479:I479" si="69">E17</f>
        <v>13736</v>
      </c>
      <c r="F479" s="1432">
        <f t="shared" si="69"/>
        <v>14186</v>
      </c>
      <c r="G479" s="1433">
        <f t="shared" si="69"/>
        <v>15208</v>
      </c>
      <c r="H479" s="1433">
        <f t="shared" si="69"/>
        <v>16140</v>
      </c>
      <c r="I479" s="1433">
        <f t="shared" si="69"/>
        <v>14698</v>
      </c>
      <c r="J479" s="1433">
        <f>J17</f>
        <v>14451</v>
      </c>
      <c r="K479" s="1433">
        <f t="shared" ref="K479:P479" si="70">K17</f>
        <v>15546</v>
      </c>
      <c r="L479" s="1433">
        <f t="shared" si="70"/>
        <v>15989</v>
      </c>
      <c r="M479" s="1433">
        <f t="shared" si="70"/>
        <v>15290</v>
      </c>
      <c r="N479" s="1433">
        <f t="shared" si="70"/>
        <v>15936</v>
      </c>
      <c r="O479" s="1433">
        <f t="shared" si="70"/>
        <v>11572</v>
      </c>
      <c r="P479" s="1463">
        <f t="shared" si="70"/>
        <v>10074</v>
      </c>
      <c r="Q479" s="2"/>
      <c r="R479" s="2"/>
      <c r="S479" s="2"/>
      <c r="T479" s="780"/>
      <c r="U479" s="767"/>
      <c r="V479" s="767"/>
      <c r="W479" s="767"/>
      <c r="X479" s="748"/>
      <c r="Y479" s="758"/>
      <c r="Z479" s="1569"/>
      <c r="AA479" s="1569"/>
      <c r="AB479" s="1569"/>
      <c r="AC479" s="1576"/>
      <c r="AD479" s="1577"/>
      <c r="AE479" s="758"/>
      <c r="AF479" s="1493"/>
    </row>
    <row r="480" spans="2:32" customFormat="1" ht="13.5" x14ac:dyDescent="0.15">
      <c r="B480" s="1384"/>
      <c r="C480" s="1395" t="s">
        <v>266</v>
      </c>
      <c r="D480" s="1419">
        <f>SUM(E480:P480)</f>
        <v>20994780</v>
      </c>
      <c r="E480" s="1416">
        <f t="shared" ref="E480:I480" si="71">E18</f>
        <v>1049031</v>
      </c>
      <c r="F480" s="1358">
        <f t="shared" si="71"/>
        <v>1156766</v>
      </c>
      <c r="G480" s="1359">
        <f t="shared" si="71"/>
        <v>1702005</v>
      </c>
      <c r="H480" s="1359">
        <f t="shared" si="71"/>
        <v>2366588</v>
      </c>
      <c r="I480" s="1359">
        <f t="shared" si="71"/>
        <v>2498071</v>
      </c>
      <c r="J480" s="1359">
        <f t="shared" ref="J480:P481" si="72">J18</f>
        <v>1208169</v>
      </c>
      <c r="K480" s="1359">
        <f t="shared" si="72"/>
        <v>1198117</v>
      </c>
      <c r="L480" s="1359">
        <f t="shared" si="72"/>
        <v>1497633</v>
      </c>
      <c r="M480" s="1359">
        <f t="shared" si="72"/>
        <v>1469573</v>
      </c>
      <c r="N480" s="1359">
        <f t="shared" si="72"/>
        <v>2047489</v>
      </c>
      <c r="O480" s="1359">
        <f t="shared" si="72"/>
        <v>2392663</v>
      </c>
      <c r="P480" s="1461">
        <f t="shared" si="72"/>
        <v>2408675</v>
      </c>
      <c r="Q480" s="2"/>
      <c r="R480" s="2"/>
      <c r="S480" s="2"/>
      <c r="T480" s="780"/>
      <c r="U480" s="767"/>
      <c r="V480" s="767"/>
      <c r="W480" s="767"/>
      <c r="X480" s="748"/>
      <c r="Y480" s="758"/>
      <c r="Z480" s="1576"/>
      <c r="AA480" s="1576"/>
      <c r="AB480" s="1576"/>
      <c r="AC480" s="1569"/>
      <c r="AD480" s="1576"/>
      <c r="AE480" s="758"/>
      <c r="AF480" s="1493"/>
    </row>
    <row r="481" spans="2:33" customFormat="1" ht="13.5" x14ac:dyDescent="0.15">
      <c r="B481" s="1387"/>
      <c r="C481" s="1396" t="s">
        <v>269</v>
      </c>
      <c r="D481" s="1422">
        <f>D480/D479</f>
        <v>121.47929131033526</v>
      </c>
      <c r="E481" s="1434">
        <f t="shared" ref="E481:I481" si="73">E19</f>
        <v>76</v>
      </c>
      <c r="F481" s="1435">
        <f t="shared" si="73"/>
        <v>82</v>
      </c>
      <c r="G481" s="620">
        <f t="shared" si="73"/>
        <v>112</v>
      </c>
      <c r="H481" s="620">
        <f t="shared" si="73"/>
        <v>147</v>
      </c>
      <c r="I481" s="620">
        <f t="shared" si="73"/>
        <v>170</v>
      </c>
      <c r="J481" s="620">
        <f t="shared" si="72"/>
        <v>84</v>
      </c>
      <c r="K481" s="620">
        <f t="shared" si="72"/>
        <v>77</v>
      </c>
      <c r="L481" s="620">
        <f t="shared" si="72"/>
        <v>94</v>
      </c>
      <c r="M481" s="620">
        <f t="shared" si="72"/>
        <v>96</v>
      </c>
      <c r="N481" s="620">
        <f t="shared" si="72"/>
        <v>128</v>
      </c>
      <c r="O481" s="620">
        <f t="shared" si="72"/>
        <v>207</v>
      </c>
      <c r="P481" s="621">
        <f t="shared" si="72"/>
        <v>239</v>
      </c>
      <c r="Q481" s="2"/>
      <c r="R481" s="2"/>
      <c r="S481" s="2"/>
      <c r="T481" s="780"/>
      <c r="U481" s="748"/>
      <c r="V481" s="748"/>
      <c r="W481" s="767"/>
      <c r="X481" s="748"/>
      <c r="Y481" s="787"/>
      <c r="Z481" s="1576"/>
      <c r="AA481" s="1576"/>
      <c r="AB481" s="1576"/>
      <c r="AC481" s="1576"/>
      <c r="AD481" s="1569"/>
      <c r="AE481" s="758"/>
      <c r="AF481" s="1493"/>
    </row>
    <row r="482" spans="2:33" customFormat="1" ht="13.5" x14ac:dyDescent="0.15">
      <c r="B482" s="1402" t="s">
        <v>267</v>
      </c>
      <c r="C482" s="1394" t="s">
        <v>95</v>
      </c>
      <c r="D482" s="1425">
        <f>SUM(E482:P482)</f>
        <v>13044.257000000001</v>
      </c>
      <c r="E482" s="1426">
        <f t="shared" ref="E482:I482" si="74">E199</f>
        <v>520.25199999999995</v>
      </c>
      <c r="F482" s="1404">
        <f t="shared" si="74"/>
        <v>191.37</v>
      </c>
      <c r="G482" s="1427">
        <f t="shared" si="74"/>
        <v>115.881</v>
      </c>
      <c r="H482" s="1427">
        <f t="shared" si="74"/>
        <v>248.97200000000001</v>
      </c>
      <c r="I482" s="640">
        <f t="shared" si="74"/>
        <v>1828.308</v>
      </c>
      <c r="J482" s="640">
        <f>J199</f>
        <v>3813.6559999999999</v>
      </c>
      <c r="K482" s="640">
        <f t="shared" ref="K482:P482" si="75">K199</f>
        <v>692.29499999999996</v>
      </c>
      <c r="L482" s="640">
        <f t="shared" si="75"/>
        <v>4.24</v>
      </c>
      <c r="M482" s="640">
        <f t="shared" si="75"/>
        <v>50.39</v>
      </c>
      <c r="N482" s="640">
        <f t="shared" si="75"/>
        <v>950.84299999999996</v>
      </c>
      <c r="O482" s="640">
        <f t="shared" si="75"/>
        <v>3039.4290000000001</v>
      </c>
      <c r="P482" s="605">
        <f t="shared" si="75"/>
        <v>1588.6210000000001</v>
      </c>
      <c r="Q482" s="2"/>
      <c r="R482" s="2"/>
      <c r="S482" s="2"/>
      <c r="T482" s="780"/>
      <c r="U482" s="767"/>
      <c r="V482" s="767"/>
      <c r="W482" s="748"/>
      <c r="X482" s="767"/>
      <c r="Y482" s="758"/>
      <c r="Z482" s="1576"/>
      <c r="AA482" s="1576"/>
      <c r="AB482" s="1576"/>
      <c r="AC482" s="1576"/>
      <c r="AD482" s="1576"/>
      <c r="AE482" s="758"/>
      <c r="AF482" s="1493"/>
    </row>
    <row r="483" spans="2:33" customFormat="1" ht="13.5" x14ac:dyDescent="0.15">
      <c r="B483" s="1384"/>
      <c r="C483" s="1395" t="s">
        <v>266</v>
      </c>
      <c r="D483" s="1420">
        <f>SUM(E483:P483)</f>
        <v>1738825.3910000001</v>
      </c>
      <c r="E483" s="1417">
        <f t="shared" ref="E483:I483" si="76">E200</f>
        <v>32202.155999999999</v>
      </c>
      <c r="F483" s="1355">
        <f t="shared" si="76"/>
        <v>11565.855</v>
      </c>
      <c r="G483" s="630">
        <f t="shared" si="76"/>
        <v>10177.341</v>
      </c>
      <c r="H483" s="630">
        <f t="shared" si="76"/>
        <v>35287.633999999998</v>
      </c>
      <c r="I483" s="646">
        <f t="shared" si="76"/>
        <v>336624.12699999998</v>
      </c>
      <c r="J483" s="646">
        <f t="shared" ref="J483:P484" si="77">J200</f>
        <v>258762.601</v>
      </c>
      <c r="K483" s="646">
        <f t="shared" si="77"/>
        <v>34524.894999999997</v>
      </c>
      <c r="L483" s="646">
        <f t="shared" si="77"/>
        <v>186.40799999999999</v>
      </c>
      <c r="M483" s="646">
        <f t="shared" si="77"/>
        <v>5427.4859999999999</v>
      </c>
      <c r="N483" s="646">
        <f t="shared" si="77"/>
        <v>119592.08500000001</v>
      </c>
      <c r="O483" s="646">
        <f t="shared" si="77"/>
        <v>531784.86</v>
      </c>
      <c r="P483" s="614">
        <f t="shared" si="77"/>
        <v>362689.94300000003</v>
      </c>
      <c r="Q483" s="2"/>
      <c r="R483" s="2"/>
      <c r="S483" s="2"/>
      <c r="T483" s="780"/>
      <c r="U483" s="767"/>
      <c r="V483" s="767"/>
      <c r="W483" s="768"/>
      <c r="X483" s="748"/>
      <c r="Y483" s="758"/>
      <c r="Z483" s="1576"/>
      <c r="AA483" s="1576"/>
      <c r="AB483" s="1576"/>
      <c r="AC483" s="1576"/>
      <c r="AD483" s="1576"/>
      <c r="AE483" s="758"/>
      <c r="AF483" s="1493"/>
    </row>
    <row r="484" spans="2:33" customFormat="1" ht="13.5" x14ac:dyDescent="0.15">
      <c r="B484" s="1387"/>
      <c r="C484" s="1396" t="s">
        <v>269</v>
      </c>
      <c r="D484" s="1421">
        <f>D483/D482</f>
        <v>133.30198807030555</v>
      </c>
      <c r="E484" s="1428">
        <f t="shared" ref="E484:I484" si="78">E201</f>
        <v>62</v>
      </c>
      <c r="F484" s="1367">
        <f t="shared" si="78"/>
        <v>60</v>
      </c>
      <c r="G484" s="1429">
        <f t="shared" si="78"/>
        <v>88</v>
      </c>
      <c r="H484" s="1429">
        <f t="shared" si="78"/>
        <v>142</v>
      </c>
      <c r="I484" s="1430">
        <f t="shared" si="78"/>
        <v>184</v>
      </c>
      <c r="J484" s="1430">
        <f t="shared" si="77"/>
        <v>68</v>
      </c>
      <c r="K484" s="1430">
        <f t="shared" si="77"/>
        <v>50</v>
      </c>
      <c r="L484" s="1430">
        <f t="shared" si="77"/>
        <v>44</v>
      </c>
      <c r="M484" s="1430">
        <f t="shared" si="77"/>
        <v>108</v>
      </c>
      <c r="N484" s="1430">
        <f t="shared" si="77"/>
        <v>126</v>
      </c>
      <c r="O484" s="1430">
        <f t="shared" si="77"/>
        <v>175</v>
      </c>
      <c r="P484" s="1462">
        <f t="shared" si="77"/>
        <v>228</v>
      </c>
      <c r="Q484" s="2"/>
      <c r="R484" s="2"/>
      <c r="S484" s="6"/>
      <c r="T484" s="780"/>
      <c r="U484" s="767"/>
      <c r="V484" s="767"/>
      <c r="W484" s="768"/>
      <c r="X484" s="767"/>
      <c r="Y484" s="787"/>
      <c r="Z484" s="1576"/>
      <c r="AA484" s="1576"/>
      <c r="AB484" s="1576"/>
      <c r="AC484" s="1576"/>
      <c r="AD484" s="1576"/>
      <c r="AE484" s="758"/>
      <c r="AF484" s="1493"/>
    </row>
    <row r="485" spans="2:33" customFormat="1" x14ac:dyDescent="0.15">
      <c r="B485" s="1410" t="s">
        <v>291</v>
      </c>
      <c r="C485" s="545"/>
      <c r="D485" s="1411"/>
      <c r="E485" s="545"/>
      <c r="F485" s="546"/>
      <c r="G485" s="545"/>
      <c r="H485" s="545"/>
      <c r="I485" s="545"/>
      <c r="J485" s="545"/>
      <c r="K485" s="545"/>
      <c r="L485" s="545"/>
      <c r="M485" s="773"/>
      <c r="N485" s="828"/>
      <c r="O485" s="1412"/>
      <c r="P485" s="1456" t="s">
        <v>265</v>
      </c>
      <c r="Q485" s="2"/>
      <c r="R485" s="2"/>
      <c r="S485" s="6"/>
      <c r="T485" s="780"/>
      <c r="U485" s="748"/>
      <c r="V485" s="748"/>
      <c r="W485" s="768"/>
      <c r="X485" s="767"/>
      <c r="Y485" s="758"/>
      <c r="Z485" s="1576"/>
      <c r="AA485" s="1576"/>
      <c r="AB485" s="1576"/>
      <c r="AC485" s="1576"/>
      <c r="AD485" s="1576"/>
      <c r="AE485" s="758"/>
      <c r="AF485" s="1493"/>
    </row>
    <row r="486" spans="2:33" customFormat="1" x14ac:dyDescent="0.15">
      <c r="B486" s="1445" t="s">
        <v>279</v>
      </c>
      <c r="C486" s="1446"/>
      <c r="D486" s="1485" t="s">
        <v>1</v>
      </c>
      <c r="E486" s="1487" t="s">
        <v>294</v>
      </c>
      <c r="F486" s="1488" t="s">
        <v>295</v>
      </c>
      <c r="G486" s="1488" t="s">
        <v>296</v>
      </c>
      <c r="H486" s="1488" t="s">
        <v>297</v>
      </c>
      <c r="I486" s="1488" t="s">
        <v>298</v>
      </c>
      <c r="J486" s="1488" t="s">
        <v>299</v>
      </c>
      <c r="K486" s="1488" t="s">
        <v>300</v>
      </c>
      <c r="L486" s="1488" t="s">
        <v>301</v>
      </c>
      <c r="M486" s="1488" t="s">
        <v>302</v>
      </c>
      <c r="N486" s="1488" t="s">
        <v>303</v>
      </c>
      <c r="O486" s="1488" t="s">
        <v>304</v>
      </c>
      <c r="P486" s="1489" t="s">
        <v>305</v>
      </c>
      <c r="Q486" s="2"/>
      <c r="R486" s="2"/>
      <c r="S486" s="2"/>
      <c r="T486" s="780"/>
      <c r="U486" s="748"/>
      <c r="V486" s="748"/>
      <c r="W486" s="767"/>
      <c r="X486" s="767"/>
      <c r="Y486" s="758"/>
      <c r="Z486" s="1576"/>
      <c r="AA486" s="1576"/>
      <c r="AB486" s="1576"/>
      <c r="AC486" s="1576"/>
      <c r="AD486" s="1576"/>
      <c r="AE486" s="758"/>
      <c r="AF486" s="1493"/>
    </row>
    <row r="487" spans="2:33" customFormat="1" ht="13.5" x14ac:dyDescent="0.15">
      <c r="B487" s="1402" t="s">
        <v>268</v>
      </c>
      <c r="C487" s="1394" t="s">
        <v>95</v>
      </c>
      <c r="D487" s="1418">
        <f>SUM(E487:P487)</f>
        <v>49108</v>
      </c>
      <c r="E487" s="1431">
        <f t="shared" ref="E487:I487" si="79">E41</f>
        <v>4627</v>
      </c>
      <c r="F487" s="1432">
        <f t="shared" si="79"/>
        <v>4087</v>
      </c>
      <c r="G487" s="1433">
        <f t="shared" si="79"/>
        <v>3874</v>
      </c>
      <c r="H487" s="1433">
        <f t="shared" si="79"/>
        <v>3501</v>
      </c>
      <c r="I487" s="1433">
        <f t="shared" si="79"/>
        <v>3645</v>
      </c>
      <c r="J487" s="1433">
        <f>J41</f>
        <v>3422</v>
      </c>
      <c r="K487" s="1433">
        <f t="shared" ref="K487:P487" si="80">K41</f>
        <v>3366</v>
      </c>
      <c r="L487" s="1433">
        <f t="shared" si="80"/>
        <v>3675</v>
      </c>
      <c r="M487" s="1433">
        <f t="shared" si="80"/>
        <v>3868</v>
      </c>
      <c r="N487" s="1433">
        <f t="shared" si="80"/>
        <v>4968</v>
      </c>
      <c r="O487" s="1433">
        <f t="shared" si="80"/>
        <v>4930</v>
      </c>
      <c r="P487" s="1463">
        <f t="shared" si="80"/>
        <v>5145</v>
      </c>
      <c r="Q487" s="2"/>
      <c r="R487" s="2"/>
      <c r="S487" s="6"/>
      <c r="T487" s="780"/>
      <c r="U487" s="748"/>
      <c r="V487" s="748"/>
      <c r="W487" s="767"/>
      <c r="X487" s="768"/>
      <c r="Y487" s="787"/>
      <c r="Z487" s="1576"/>
      <c r="AA487" s="1576"/>
      <c r="AB487" s="1576"/>
      <c r="AC487" s="1576"/>
      <c r="AD487" s="1576"/>
      <c r="AE487" s="758"/>
      <c r="AF487" s="1493"/>
    </row>
    <row r="488" spans="2:33" customFormat="1" ht="13.5" x14ac:dyDescent="0.15">
      <c r="B488" s="1384"/>
      <c r="C488" s="1395" t="s">
        <v>266</v>
      </c>
      <c r="D488" s="1419">
        <f>SUM(E488:P488)</f>
        <v>19250758</v>
      </c>
      <c r="E488" s="1416">
        <f t="shared" ref="E488:I488" si="81">E42</f>
        <v>1485983</v>
      </c>
      <c r="F488" s="1358">
        <f t="shared" si="81"/>
        <v>1390605</v>
      </c>
      <c r="G488" s="1359">
        <f t="shared" si="81"/>
        <v>1324441</v>
      </c>
      <c r="H488" s="1359">
        <f t="shared" si="81"/>
        <v>1222628</v>
      </c>
      <c r="I488" s="1359">
        <f t="shared" si="81"/>
        <v>1513890</v>
      </c>
      <c r="J488" s="1359">
        <f t="shared" ref="J488:P489" si="82">J42</f>
        <v>1266299</v>
      </c>
      <c r="K488" s="1359">
        <f t="shared" si="82"/>
        <v>1131103</v>
      </c>
      <c r="L488" s="1359">
        <f t="shared" si="82"/>
        <v>1349030</v>
      </c>
      <c r="M488" s="1359">
        <f t="shared" si="82"/>
        <v>1688024</v>
      </c>
      <c r="N488" s="1359">
        <f t="shared" si="82"/>
        <v>2261490</v>
      </c>
      <c r="O488" s="1359">
        <f t="shared" si="82"/>
        <v>2210894</v>
      </c>
      <c r="P488" s="1461">
        <f t="shared" si="82"/>
        <v>2406371</v>
      </c>
      <c r="Q488" s="2"/>
      <c r="R488" s="2"/>
      <c r="S488" s="2"/>
      <c r="T488" s="780"/>
      <c r="U488" s="252"/>
      <c r="V488" s="252"/>
      <c r="W488" s="767"/>
      <c r="X488" s="768"/>
      <c r="Y488" s="758"/>
      <c r="Z488" s="1576"/>
      <c r="AA488" s="1576"/>
      <c r="AB488" s="1576"/>
      <c r="AC488" s="1576"/>
      <c r="AD488" s="1576"/>
      <c r="AE488" s="758"/>
      <c r="AF488" s="1493"/>
    </row>
    <row r="489" spans="2:33" customFormat="1" ht="13.5" x14ac:dyDescent="0.15">
      <c r="B489" s="1387"/>
      <c r="C489" s="1396" t="s">
        <v>269</v>
      </c>
      <c r="D489" s="1422">
        <f>D488/D487</f>
        <v>392.00859330455324</v>
      </c>
      <c r="E489" s="1434">
        <f t="shared" ref="E489:I489" si="83">E43</f>
        <v>321</v>
      </c>
      <c r="F489" s="1435">
        <f t="shared" si="83"/>
        <v>340</v>
      </c>
      <c r="G489" s="620">
        <f t="shared" si="83"/>
        <v>342</v>
      </c>
      <c r="H489" s="620">
        <f t="shared" si="83"/>
        <v>349</v>
      </c>
      <c r="I489" s="620">
        <f t="shared" si="83"/>
        <v>415</v>
      </c>
      <c r="J489" s="620">
        <f t="shared" si="82"/>
        <v>370</v>
      </c>
      <c r="K489" s="620">
        <f t="shared" si="82"/>
        <v>336</v>
      </c>
      <c r="L489" s="620">
        <f t="shared" si="82"/>
        <v>367</v>
      </c>
      <c r="M489" s="620">
        <f t="shared" si="82"/>
        <v>436</v>
      </c>
      <c r="N489" s="620">
        <f t="shared" si="82"/>
        <v>455</v>
      </c>
      <c r="O489" s="620">
        <f t="shared" si="82"/>
        <v>448</v>
      </c>
      <c r="P489" s="621">
        <f t="shared" si="82"/>
        <v>468</v>
      </c>
      <c r="Q489" s="2"/>
      <c r="R489" s="2"/>
      <c r="S489" s="61"/>
      <c r="T489" s="780"/>
      <c r="U489" s="252"/>
      <c r="V489" s="252"/>
      <c r="W489" s="767"/>
      <c r="X489" s="768"/>
      <c r="Y489" s="758"/>
      <c r="Z489" s="1577"/>
      <c r="AA489" s="1577"/>
      <c r="AB489" s="1577"/>
      <c r="AC489" s="1576"/>
      <c r="AD489" s="1576"/>
      <c r="AE489" s="758"/>
      <c r="AF489" s="1493"/>
    </row>
    <row r="490" spans="2:33" customFormat="1" ht="13.5" x14ac:dyDescent="0.15">
      <c r="B490" s="1402" t="s">
        <v>267</v>
      </c>
      <c r="C490" s="1394" t="s">
        <v>95</v>
      </c>
      <c r="D490" s="1425">
        <f>SUM(E490:P490)</f>
        <v>13374.879999999997</v>
      </c>
      <c r="E490" s="1426">
        <f t="shared" ref="E490:I490" si="84">E223</f>
        <v>1210.768</v>
      </c>
      <c r="F490" s="1404">
        <f t="shared" si="84"/>
        <v>745.03499999999997</v>
      </c>
      <c r="G490" s="1427">
        <f t="shared" si="84"/>
        <v>659.02599999999995</v>
      </c>
      <c r="H490" s="1427">
        <f t="shared" si="84"/>
        <v>809.45899999999995</v>
      </c>
      <c r="I490" s="640">
        <f t="shared" si="84"/>
        <v>2051.6819999999998</v>
      </c>
      <c r="J490" s="640">
        <f>J223</f>
        <v>2344.1750000000002</v>
      </c>
      <c r="K490" s="640">
        <f t="shared" ref="K490:P490" si="85">K223</f>
        <v>1977.288</v>
      </c>
      <c r="L490" s="640">
        <f t="shared" si="85"/>
        <v>1064.56</v>
      </c>
      <c r="M490" s="640">
        <f t="shared" si="85"/>
        <v>302.30900000000003</v>
      </c>
      <c r="N490" s="640">
        <f t="shared" si="85"/>
        <v>310.59500000000003</v>
      </c>
      <c r="O490" s="640">
        <f t="shared" si="85"/>
        <v>614.73400000000004</v>
      </c>
      <c r="P490" s="605">
        <f t="shared" si="85"/>
        <v>1285.249</v>
      </c>
      <c r="Q490" s="2"/>
      <c r="R490" s="2"/>
      <c r="S490" s="5"/>
      <c r="T490" s="780"/>
      <c r="U490" s="252"/>
      <c r="V490" s="252"/>
      <c r="W490" s="767"/>
      <c r="X490" s="767"/>
      <c r="Y490" s="787"/>
      <c r="Z490" s="1577"/>
      <c r="AA490" s="1577"/>
      <c r="AB490" s="1577"/>
      <c r="AC490" s="1577"/>
      <c r="AD490" s="1576"/>
      <c r="AE490" s="758"/>
      <c r="AF490" s="1493"/>
    </row>
    <row r="491" spans="2:33" customFormat="1" x14ac:dyDescent="0.15">
      <c r="B491" s="1384"/>
      <c r="C491" s="1395" t="s">
        <v>266</v>
      </c>
      <c r="D491" s="1420">
        <f>SUM(E491:P491)</f>
        <v>4850791.2019999996</v>
      </c>
      <c r="E491" s="1417">
        <f t="shared" ref="E491:I491" si="86">E224</f>
        <v>340275.37800000003</v>
      </c>
      <c r="F491" s="1355">
        <f t="shared" si="86"/>
        <v>229788.84299999999</v>
      </c>
      <c r="G491" s="630">
        <f t="shared" si="86"/>
        <v>208017.01</v>
      </c>
      <c r="H491" s="630">
        <f t="shared" si="86"/>
        <v>271846.28700000001</v>
      </c>
      <c r="I491" s="646">
        <f t="shared" si="86"/>
        <v>929889.72100000002</v>
      </c>
      <c r="J491" s="646">
        <f t="shared" ref="J491:P492" si="87">J224</f>
        <v>882754.76899999997</v>
      </c>
      <c r="K491" s="646">
        <f t="shared" si="87"/>
        <v>642529.62199999997</v>
      </c>
      <c r="L491" s="646">
        <f t="shared" si="87"/>
        <v>327836.31699999998</v>
      </c>
      <c r="M491" s="646">
        <f t="shared" si="87"/>
        <v>105030.57799999999</v>
      </c>
      <c r="N491" s="646">
        <f t="shared" si="87"/>
        <v>118138.533</v>
      </c>
      <c r="O491" s="646">
        <f t="shared" si="87"/>
        <v>245218.12599999999</v>
      </c>
      <c r="P491" s="614">
        <f t="shared" si="87"/>
        <v>549466.01800000004</v>
      </c>
      <c r="Q491" s="2"/>
      <c r="R491" s="2"/>
      <c r="S491" s="2"/>
      <c r="T491" s="780"/>
      <c r="U491" s="767"/>
      <c r="V491" s="767"/>
      <c r="W491" s="767"/>
      <c r="X491" s="767"/>
      <c r="Y491" s="758"/>
      <c r="Z491" s="1576"/>
      <c r="AA491" s="1576"/>
      <c r="AB491" s="1576"/>
      <c r="AC491" s="1577"/>
      <c r="AD491" s="1577"/>
      <c r="AE491" s="758"/>
      <c r="AF491" s="1179"/>
      <c r="AG491" s="1180"/>
    </row>
    <row r="492" spans="2:33" customFormat="1" x14ac:dyDescent="0.15">
      <c r="B492" s="1387"/>
      <c r="C492" s="1396" t="s">
        <v>269</v>
      </c>
      <c r="D492" s="1421">
        <f>D491/D490</f>
        <v>362.67923166413459</v>
      </c>
      <c r="E492" s="1428">
        <f t="shared" ref="E492:I492" si="88">E225</f>
        <v>281</v>
      </c>
      <c r="F492" s="1367">
        <f t="shared" si="88"/>
        <v>308</v>
      </c>
      <c r="G492" s="1429">
        <f t="shared" si="88"/>
        <v>316</v>
      </c>
      <c r="H492" s="1429">
        <f t="shared" si="88"/>
        <v>336</v>
      </c>
      <c r="I492" s="1430">
        <f t="shared" si="88"/>
        <v>453</v>
      </c>
      <c r="J492" s="1430">
        <f t="shared" si="87"/>
        <v>377</v>
      </c>
      <c r="K492" s="1430">
        <f t="shared" si="87"/>
        <v>325</v>
      </c>
      <c r="L492" s="1430">
        <f t="shared" si="87"/>
        <v>308</v>
      </c>
      <c r="M492" s="1430">
        <f t="shared" si="87"/>
        <v>347</v>
      </c>
      <c r="N492" s="1430">
        <f t="shared" si="87"/>
        <v>380</v>
      </c>
      <c r="O492" s="1430">
        <f t="shared" si="87"/>
        <v>399</v>
      </c>
      <c r="P492" s="1462">
        <f t="shared" si="87"/>
        <v>428</v>
      </c>
      <c r="Q492" s="2"/>
      <c r="R492" s="2"/>
      <c r="S492" s="2"/>
      <c r="T492" s="780"/>
      <c r="U492" s="767"/>
      <c r="V492" s="767"/>
      <c r="W492" s="767"/>
      <c r="X492" s="767"/>
      <c r="Y492" s="758"/>
      <c r="Z492" s="1577"/>
      <c r="AA492" s="1577"/>
      <c r="AB492" s="1577"/>
      <c r="AC492" s="1576"/>
      <c r="AD492" s="1577"/>
      <c r="AE492" s="758"/>
      <c r="AF492" s="1179"/>
      <c r="AG492" s="1180"/>
    </row>
    <row r="493" spans="2:33" customFormat="1" x14ac:dyDescent="0.15">
      <c r="B493" s="1410" t="s">
        <v>292</v>
      </c>
      <c r="C493" s="545"/>
      <c r="D493" s="1411"/>
      <c r="E493" s="545"/>
      <c r="F493" s="546"/>
      <c r="G493" s="545"/>
      <c r="H493" s="545"/>
      <c r="I493" s="545"/>
      <c r="J493" s="545"/>
      <c r="K493" s="545"/>
      <c r="L493" s="545"/>
      <c r="M493" s="773"/>
      <c r="N493" s="828"/>
      <c r="O493" s="1412"/>
      <c r="P493" s="1456" t="s">
        <v>265</v>
      </c>
      <c r="Q493" s="2"/>
      <c r="R493" s="2"/>
      <c r="S493" s="2"/>
      <c r="T493" s="780"/>
      <c r="U493" s="767"/>
      <c r="V493" s="767"/>
      <c r="W493" s="767"/>
      <c r="X493" s="767"/>
      <c r="Y493" s="787"/>
      <c r="Z493" s="1577"/>
      <c r="AA493" s="1577"/>
      <c r="AB493" s="1577"/>
      <c r="AC493" s="1577"/>
      <c r="AD493" s="1576"/>
      <c r="AE493" s="758"/>
      <c r="AF493" s="1179"/>
      <c r="AG493" s="1180"/>
    </row>
    <row r="494" spans="2:33" customFormat="1" x14ac:dyDescent="0.15">
      <c r="B494" s="1445" t="s">
        <v>277</v>
      </c>
      <c r="C494" s="1446"/>
      <c r="D494" s="1485" t="s">
        <v>1</v>
      </c>
      <c r="E494" s="1487" t="s">
        <v>294</v>
      </c>
      <c r="F494" s="1488" t="s">
        <v>295</v>
      </c>
      <c r="G494" s="1488" t="s">
        <v>296</v>
      </c>
      <c r="H494" s="1488" t="s">
        <v>297</v>
      </c>
      <c r="I494" s="1488" t="s">
        <v>298</v>
      </c>
      <c r="J494" s="1488" t="s">
        <v>299</v>
      </c>
      <c r="K494" s="1488" t="s">
        <v>300</v>
      </c>
      <c r="L494" s="1488" t="s">
        <v>301</v>
      </c>
      <c r="M494" s="1488" t="s">
        <v>302</v>
      </c>
      <c r="N494" s="1488" t="s">
        <v>303</v>
      </c>
      <c r="O494" s="1488" t="s">
        <v>304</v>
      </c>
      <c r="P494" s="1489" t="s">
        <v>305</v>
      </c>
      <c r="Q494" s="2"/>
      <c r="R494" s="2"/>
      <c r="S494" s="2"/>
      <c r="T494" s="780"/>
      <c r="U494" s="767"/>
      <c r="V494" s="767"/>
      <c r="W494" s="767"/>
      <c r="X494" s="767"/>
      <c r="Y494" s="758"/>
      <c r="Z494" s="1577"/>
      <c r="AA494" s="1577"/>
      <c r="AB494" s="1577"/>
      <c r="AC494" s="1577"/>
      <c r="AD494" s="1577"/>
      <c r="AE494" s="758"/>
      <c r="AF494" s="1179"/>
      <c r="AG494" s="1180"/>
    </row>
    <row r="495" spans="2:33" customFormat="1" x14ac:dyDescent="0.15">
      <c r="B495" s="1402" t="s">
        <v>268</v>
      </c>
      <c r="C495" s="1394" t="s">
        <v>95</v>
      </c>
      <c r="D495" s="1418">
        <f>SUM(E495:P495)</f>
        <v>63307</v>
      </c>
      <c r="E495" s="1431">
        <f t="shared" ref="E495:I497" si="89">E62</f>
        <v>4891</v>
      </c>
      <c r="F495" s="1432">
        <f t="shared" si="89"/>
        <v>4897</v>
      </c>
      <c r="G495" s="1433">
        <f t="shared" si="89"/>
        <v>4593</v>
      </c>
      <c r="H495" s="1433">
        <f t="shared" si="89"/>
        <v>6052</v>
      </c>
      <c r="I495" s="1433">
        <f t="shared" si="89"/>
        <v>6815</v>
      </c>
      <c r="J495" s="1433">
        <f>J62</f>
        <v>7049</v>
      </c>
      <c r="K495" s="1433">
        <f t="shared" ref="K495:P497" si="90">K62</f>
        <v>6451</v>
      </c>
      <c r="L495" s="1433">
        <f t="shared" si="90"/>
        <v>7457</v>
      </c>
      <c r="M495" s="1433">
        <f t="shared" si="90"/>
        <v>4979</v>
      </c>
      <c r="N495" s="1433">
        <f t="shared" si="90"/>
        <v>4062</v>
      </c>
      <c r="O495" s="1433">
        <f t="shared" si="90"/>
        <v>2975</v>
      </c>
      <c r="P495" s="1433">
        <f t="shared" si="90"/>
        <v>3086</v>
      </c>
      <c r="Q495" s="2"/>
      <c r="R495" s="2"/>
      <c r="S495" s="6"/>
      <c r="T495" s="780"/>
      <c r="U495" s="767"/>
      <c r="V495" s="767"/>
      <c r="W495" s="767"/>
      <c r="X495" s="767"/>
      <c r="Y495" s="758"/>
      <c r="Z495" s="1577"/>
      <c r="AA495" s="1577"/>
      <c r="AB495" s="1577"/>
      <c r="AC495" s="1577"/>
      <c r="AD495" s="1577"/>
      <c r="AE495" s="758"/>
      <c r="AF495" s="1179"/>
      <c r="AG495" s="1180"/>
    </row>
    <row r="496" spans="2:33" customFormat="1" x14ac:dyDescent="0.15">
      <c r="B496" s="1384"/>
      <c r="C496" s="1395" t="s">
        <v>266</v>
      </c>
      <c r="D496" s="1419">
        <f>SUM(E496:P496)</f>
        <v>29053158</v>
      </c>
      <c r="E496" s="1416">
        <f t="shared" si="89"/>
        <v>1507439</v>
      </c>
      <c r="F496" s="1358">
        <f t="shared" si="89"/>
        <v>1844407</v>
      </c>
      <c r="G496" s="1359">
        <f t="shared" si="89"/>
        <v>2146177</v>
      </c>
      <c r="H496" s="1359">
        <f t="shared" si="89"/>
        <v>2622815</v>
      </c>
      <c r="I496" s="1359">
        <f t="shared" si="89"/>
        <v>2644457</v>
      </c>
      <c r="J496" s="1359">
        <f t="shared" ref="J496:J497" si="91">J63</f>
        <v>2359323</v>
      </c>
      <c r="K496" s="1359">
        <f t="shared" si="90"/>
        <v>2337055</v>
      </c>
      <c r="L496" s="1359">
        <f t="shared" si="90"/>
        <v>3143607</v>
      </c>
      <c r="M496" s="1359">
        <f t="shared" si="90"/>
        <v>3177999</v>
      </c>
      <c r="N496" s="1359">
        <f t="shared" si="90"/>
        <v>3061340</v>
      </c>
      <c r="O496" s="1359">
        <f t="shared" si="90"/>
        <v>2198713</v>
      </c>
      <c r="P496" s="1359">
        <f t="shared" si="90"/>
        <v>2009826</v>
      </c>
      <c r="Q496" s="2"/>
      <c r="R496" s="2"/>
      <c r="S496" s="59"/>
      <c r="T496" s="780"/>
      <c r="U496" s="767"/>
      <c r="V496" s="767"/>
      <c r="W496" s="767"/>
      <c r="X496" s="767"/>
      <c r="Y496" s="787"/>
      <c r="Z496" s="1569"/>
      <c r="AA496" s="1569"/>
      <c r="AB496" s="1569"/>
      <c r="AC496" s="1577"/>
      <c r="AD496" s="1577"/>
      <c r="AE496" s="758"/>
      <c r="AF496" s="1179"/>
      <c r="AG496" s="1180"/>
    </row>
    <row r="497" spans="2:34" customFormat="1" x14ac:dyDescent="0.15">
      <c r="B497" s="1387"/>
      <c r="C497" s="1396" t="s">
        <v>269</v>
      </c>
      <c r="D497" s="1422">
        <f>D496/D495</f>
        <v>458.92488982261045</v>
      </c>
      <c r="E497" s="1434">
        <f t="shared" si="89"/>
        <v>308</v>
      </c>
      <c r="F497" s="1435">
        <f t="shared" si="89"/>
        <v>377</v>
      </c>
      <c r="G497" s="620">
        <f t="shared" si="89"/>
        <v>467</v>
      </c>
      <c r="H497" s="620">
        <f t="shared" si="89"/>
        <v>433</v>
      </c>
      <c r="I497" s="620">
        <f t="shared" si="89"/>
        <v>388</v>
      </c>
      <c r="J497" s="620">
        <f t="shared" si="91"/>
        <v>335</v>
      </c>
      <c r="K497" s="620">
        <f t="shared" si="90"/>
        <v>362</v>
      </c>
      <c r="L497" s="620">
        <f t="shared" si="90"/>
        <v>422</v>
      </c>
      <c r="M497" s="620">
        <f t="shared" si="90"/>
        <v>638</v>
      </c>
      <c r="N497" s="620">
        <f t="shared" si="90"/>
        <v>754</v>
      </c>
      <c r="O497" s="620">
        <f t="shared" si="90"/>
        <v>739</v>
      </c>
      <c r="P497" s="620">
        <f t="shared" si="90"/>
        <v>651</v>
      </c>
      <c r="Q497" s="2"/>
      <c r="R497" s="2"/>
      <c r="S497" s="59"/>
      <c r="T497" s="780"/>
      <c r="U497" s="767"/>
      <c r="V497" s="767"/>
      <c r="W497" s="767"/>
      <c r="X497" s="767"/>
      <c r="Y497" s="758"/>
      <c r="Z497" s="1569"/>
      <c r="AA497" s="1569"/>
      <c r="AB497" s="1569"/>
      <c r="AC497" s="1569"/>
      <c r="AD497" s="1577"/>
      <c r="AE497" s="758"/>
      <c r="AF497" s="1179"/>
      <c r="AG497" s="1180"/>
    </row>
    <row r="498" spans="2:34" customFormat="1" x14ac:dyDescent="0.15">
      <c r="B498" s="1402" t="s">
        <v>267</v>
      </c>
      <c r="C498" s="1394" t="s">
        <v>95</v>
      </c>
      <c r="D498" s="1425">
        <f>SUM(E498:P498)</f>
        <v>3588.7700000000009</v>
      </c>
      <c r="E498" s="1426">
        <f t="shared" ref="E498:I500" si="92">E244</f>
        <v>163.92099999999999</v>
      </c>
      <c r="F498" s="1404">
        <f t="shared" si="92"/>
        <v>298.77999999999997</v>
      </c>
      <c r="G498" s="1427">
        <f t="shared" si="92"/>
        <v>276.69900000000001</v>
      </c>
      <c r="H498" s="1427">
        <f t="shared" si="92"/>
        <v>384.226</v>
      </c>
      <c r="I498" s="640">
        <f t="shared" si="92"/>
        <v>504.75400000000002</v>
      </c>
      <c r="J498" s="640">
        <f>J244</f>
        <v>555.76900000000001</v>
      </c>
      <c r="K498" s="640">
        <f t="shared" ref="K498:P500" si="93">K244</f>
        <v>333.27100000000002</v>
      </c>
      <c r="L498" s="640">
        <f t="shared" si="93"/>
        <v>228.19300000000001</v>
      </c>
      <c r="M498" s="640">
        <f t="shared" si="93"/>
        <v>309.447</v>
      </c>
      <c r="N498" s="640">
        <f t="shared" si="93"/>
        <v>258.97300000000001</v>
      </c>
      <c r="O498" s="640">
        <f t="shared" si="93"/>
        <v>159.178</v>
      </c>
      <c r="P498" s="640">
        <f t="shared" si="93"/>
        <v>115.559</v>
      </c>
      <c r="Q498" s="2"/>
      <c r="R498" s="2"/>
      <c r="S498" s="59"/>
      <c r="T498" s="780"/>
      <c r="U498" s="767"/>
      <c r="V498" s="767"/>
      <c r="W498" s="767"/>
      <c r="X498" s="767"/>
      <c r="Y498" s="758"/>
      <c r="Z498" s="1569"/>
      <c r="AA498" s="1569"/>
      <c r="AB498" s="1569"/>
      <c r="AC498" s="1569"/>
      <c r="AD498" s="1569"/>
      <c r="AE498" s="758"/>
      <c r="AF498" s="1179"/>
      <c r="AG498" s="1180"/>
    </row>
    <row r="499" spans="2:34" customFormat="1" x14ac:dyDescent="0.15">
      <c r="B499" s="1384"/>
      <c r="C499" s="1395" t="s">
        <v>266</v>
      </c>
      <c r="D499" s="1420">
        <f>SUM(E499:P499)</f>
        <v>1512450.5600000003</v>
      </c>
      <c r="E499" s="1417">
        <f t="shared" si="92"/>
        <v>54157.211000000003</v>
      </c>
      <c r="F499" s="1355">
        <f t="shared" si="92"/>
        <v>141674.90900000001</v>
      </c>
      <c r="G499" s="630">
        <f t="shared" si="92"/>
        <v>138499.753</v>
      </c>
      <c r="H499" s="630">
        <f t="shared" si="92"/>
        <v>185457.27600000001</v>
      </c>
      <c r="I499" s="646">
        <f t="shared" si="92"/>
        <v>214926.10699999999</v>
      </c>
      <c r="J499" s="646">
        <f t="shared" ref="J499:J500" si="94">J245</f>
        <v>185689.63500000001</v>
      </c>
      <c r="K499" s="646">
        <f t="shared" si="93"/>
        <v>97085.297999999995</v>
      </c>
      <c r="L499" s="646">
        <f t="shared" si="93"/>
        <v>78228.414999999994</v>
      </c>
      <c r="M499" s="646">
        <f t="shared" si="93"/>
        <v>148886.823</v>
      </c>
      <c r="N499" s="646">
        <f t="shared" si="93"/>
        <v>145787.236</v>
      </c>
      <c r="O499" s="646">
        <f t="shared" si="93"/>
        <v>71677.638000000006</v>
      </c>
      <c r="P499" s="646">
        <f t="shared" si="93"/>
        <v>50380.258999999998</v>
      </c>
      <c r="Q499" s="2"/>
      <c r="R499" s="2"/>
      <c r="S499" s="59"/>
      <c r="T499" s="780"/>
      <c r="U499" s="767"/>
      <c r="V499" s="767"/>
      <c r="W499" s="767"/>
      <c r="X499" s="767"/>
      <c r="Y499" s="787"/>
      <c r="Z499" s="1569"/>
      <c r="AA499" s="1569"/>
      <c r="AB499" s="1569"/>
      <c r="AC499" s="1569"/>
      <c r="AD499" s="1569"/>
      <c r="AE499" s="758"/>
      <c r="AF499" s="1179"/>
      <c r="AG499" s="1180"/>
    </row>
    <row r="500" spans="2:34" customFormat="1" x14ac:dyDescent="0.15">
      <c r="B500" s="1387"/>
      <c r="C500" s="1396" t="s">
        <v>269</v>
      </c>
      <c r="D500" s="1421">
        <f>D499/D498</f>
        <v>421.43981364088529</v>
      </c>
      <c r="E500" s="1428">
        <f t="shared" si="92"/>
        <v>330</v>
      </c>
      <c r="F500" s="1367">
        <f t="shared" si="92"/>
        <v>474</v>
      </c>
      <c r="G500" s="1429">
        <f t="shared" si="92"/>
        <v>501</v>
      </c>
      <c r="H500" s="1429">
        <f t="shared" si="92"/>
        <v>483</v>
      </c>
      <c r="I500" s="1430">
        <f t="shared" si="92"/>
        <v>426</v>
      </c>
      <c r="J500" s="1430">
        <f t="shared" si="94"/>
        <v>334</v>
      </c>
      <c r="K500" s="1430">
        <f t="shared" si="93"/>
        <v>291</v>
      </c>
      <c r="L500" s="1430">
        <f t="shared" si="93"/>
        <v>343</v>
      </c>
      <c r="M500" s="1430">
        <f t="shared" si="93"/>
        <v>481</v>
      </c>
      <c r="N500" s="1430">
        <f t="shared" si="93"/>
        <v>563</v>
      </c>
      <c r="O500" s="1430">
        <f t="shared" si="93"/>
        <v>450</v>
      </c>
      <c r="P500" s="1430">
        <f t="shared" si="93"/>
        <v>436</v>
      </c>
      <c r="Q500" s="2"/>
      <c r="R500" s="2"/>
      <c r="S500" s="2"/>
      <c r="T500" s="780"/>
      <c r="U500" s="767"/>
      <c r="V500" s="767"/>
      <c r="W500" s="767"/>
      <c r="X500" s="767"/>
      <c r="Y500" s="758"/>
      <c r="Z500" s="1569"/>
      <c r="AA500" s="1569"/>
      <c r="AB500" s="1569"/>
      <c r="AC500" s="1569"/>
      <c r="AD500" s="1569"/>
      <c r="AE500" s="758"/>
      <c r="AF500" s="1179"/>
      <c r="AG500" s="1180"/>
      <c r="AH500" s="1180"/>
    </row>
    <row r="501" spans="2:34" customFormat="1" x14ac:dyDescent="0.15">
      <c r="B501" s="1410" t="s">
        <v>293</v>
      </c>
      <c r="C501" s="545"/>
      <c r="D501" s="1411"/>
      <c r="E501" s="545"/>
      <c r="F501" s="546"/>
      <c r="G501" s="545"/>
      <c r="H501" s="545"/>
      <c r="I501" s="545"/>
      <c r="J501" s="545"/>
      <c r="K501" s="545"/>
      <c r="L501" s="545"/>
      <c r="M501" s="773"/>
      <c r="N501" s="828"/>
      <c r="O501" s="1412"/>
      <c r="P501" s="1456" t="s">
        <v>265</v>
      </c>
      <c r="Q501" s="2"/>
      <c r="R501" s="2"/>
      <c r="S501" s="59"/>
      <c r="T501" s="780"/>
      <c r="U501" s="767"/>
      <c r="V501" s="767"/>
      <c r="W501" s="767"/>
      <c r="X501" s="767"/>
      <c r="Y501" s="758"/>
      <c r="Z501" s="1569"/>
      <c r="AA501" s="1569"/>
      <c r="AB501" s="1569"/>
      <c r="AC501" s="1569"/>
      <c r="AD501" s="1569"/>
      <c r="AE501" s="758"/>
      <c r="AF501" s="1179"/>
      <c r="AG501" s="1180"/>
      <c r="AH501" s="1180"/>
    </row>
    <row r="502" spans="2:34" customFormat="1" x14ac:dyDescent="0.15">
      <c r="B502" s="1445" t="s">
        <v>278</v>
      </c>
      <c r="C502" s="1446"/>
      <c r="D502" s="1485" t="s">
        <v>1</v>
      </c>
      <c r="E502" s="1487" t="s">
        <v>294</v>
      </c>
      <c r="F502" s="1488" t="s">
        <v>295</v>
      </c>
      <c r="G502" s="1488" t="s">
        <v>296</v>
      </c>
      <c r="H502" s="1488" t="s">
        <v>297</v>
      </c>
      <c r="I502" s="1488" t="s">
        <v>298</v>
      </c>
      <c r="J502" s="1488" t="s">
        <v>299</v>
      </c>
      <c r="K502" s="1488" t="s">
        <v>300</v>
      </c>
      <c r="L502" s="1488" t="s">
        <v>301</v>
      </c>
      <c r="M502" s="1488" t="s">
        <v>302</v>
      </c>
      <c r="N502" s="1488" t="s">
        <v>303</v>
      </c>
      <c r="O502" s="1488" t="s">
        <v>304</v>
      </c>
      <c r="P502" s="1489" t="s">
        <v>305</v>
      </c>
      <c r="Q502" s="2"/>
      <c r="R502" s="2"/>
      <c r="S502" s="59"/>
      <c r="T502" s="780"/>
      <c r="U502" s="767"/>
      <c r="V502" s="767"/>
      <c r="W502" s="767"/>
      <c r="X502" s="767"/>
      <c r="Y502" s="787"/>
      <c r="Z502" s="1569"/>
      <c r="AA502" s="1569"/>
      <c r="AB502" s="1569"/>
      <c r="AC502" s="1569"/>
      <c r="AD502" s="1569"/>
      <c r="AE502" s="758"/>
      <c r="AF502" s="1179"/>
      <c r="AG502" s="1180"/>
      <c r="AH502" s="1180"/>
    </row>
    <row r="503" spans="2:34" customFormat="1" x14ac:dyDescent="0.15">
      <c r="B503" s="1402" t="s">
        <v>268</v>
      </c>
      <c r="C503" s="1394" t="s">
        <v>95</v>
      </c>
      <c r="D503" s="1418">
        <f>SUM(E503:P503)</f>
        <v>24106</v>
      </c>
      <c r="E503" s="1431">
        <f t="shared" ref="E503:I503" si="95">E68</f>
        <v>1509</v>
      </c>
      <c r="F503" s="1432">
        <f t="shared" si="95"/>
        <v>1588</v>
      </c>
      <c r="G503" s="1433">
        <f t="shared" si="95"/>
        <v>1919</v>
      </c>
      <c r="H503" s="1433">
        <f t="shared" si="95"/>
        <v>2413</v>
      </c>
      <c r="I503" s="1433">
        <f t="shared" si="95"/>
        <v>2681</v>
      </c>
      <c r="J503" s="1433">
        <f>J68</f>
        <v>2340</v>
      </c>
      <c r="K503" s="1433">
        <f t="shared" ref="K503:P503" si="96">K68</f>
        <v>2004</v>
      </c>
      <c r="L503" s="1433">
        <f t="shared" si="96"/>
        <v>2452</v>
      </c>
      <c r="M503" s="1433">
        <f t="shared" si="96"/>
        <v>2297</v>
      </c>
      <c r="N503" s="1433">
        <f t="shared" si="96"/>
        <v>1932</v>
      </c>
      <c r="O503" s="1433">
        <f t="shared" si="96"/>
        <v>1511</v>
      </c>
      <c r="P503" s="1463">
        <f t="shared" si="96"/>
        <v>1460</v>
      </c>
      <c r="Q503" s="2"/>
      <c r="R503" s="2"/>
      <c r="S503" s="59"/>
      <c r="T503" s="780"/>
      <c r="U503" s="767"/>
      <c r="V503" s="767"/>
      <c r="W503" s="767"/>
      <c r="X503" s="767"/>
      <c r="Y503" s="758"/>
      <c r="Z503" s="1569"/>
      <c r="AA503" s="1569"/>
      <c r="AB503" s="1569"/>
      <c r="AC503" s="1569"/>
      <c r="AD503" s="1569"/>
      <c r="AE503" s="758"/>
      <c r="AF503" s="1179"/>
      <c r="AG503" s="1180"/>
      <c r="AH503" s="1180"/>
    </row>
    <row r="504" spans="2:34" customFormat="1" x14ac:dyDescent="0.15">
      <c r="B504" s="1384"/>
      <c r="C504" s="1395" t="s">
        <v>266</v>
      </c>
      <c r="D504" s="1419">
        <f>SUM(E504:P504)</f>
        <v>15091216</v>
      </c>
      <c r="E504" s="1416">
        <f t="shared" ref="E504:I504" si="97">E69</f>
        <v>927320</v>
      </c>
      <c r="F504" s="1358">
        <f t="shared" si="97"/>
        <v>1218491</v>
      </c>
      <c r="G504" s="1359">
        <f t="shared" si="97"/>
        <v>1535605</v>
      </c>
      <c r="H504" s="1359">
        <f t="shared" si="97"/>
        <v>1741958</v>
      </c>
      <c r="I504" s="1359">
        <f t="shared" si="97"/>
        <v>1621839</v>
      </c>
      <c r="J504" s="1359">
        <f t="shared" ref="J504:P505" si="98">J69</f>
        <v>1067178</v>
      </c>
      <c r="K504" s="1359">
        <f t="shared" si="98"/>
        <v>882934</v>
      </c>
      <c r="L504" s="1359">
        <f t="shared" si="98"/>
        <v>1269907</v>
      </c>
      <c r="M504" s="1359">
        <f t="shared" si="98"/>
        <v>1424019</v>
      </c>
      <c r="N504" s="1359">
        <f t="shared" si="98"/>
        <v>1194650</v>
      </c>
      <c r="O504" s="1359">
        <f t="shared" si="98"/>
        <v>1077139</v>
      </c>
      <c r="P504" s="1461">
        <f t="shared" si="98"/>
        <v>1130176</v>
      </c>
      <c r="Q504" s="2"/>
      <c r="R504" s="2"/>
      <c r="S504" s="59"/>
      <c r="T504" s="780"/>
      <c r="U504" s="767"/>
      <c r="V504" s="767"/>
      <c r="W504" s="767"/>
      <c r="X504" s="767"/>
      <c r="Y504" s="758"/>
      <c r="Z504" s="1569"/>
      <c r="AA504" s="1569"/>
      <c r="AB504" s="1569"/>
      <c r="AC504" s="1569"/>
      <c r="AD504" s="1569"/>
      <c r="AE504" s="758"/>
      <c r="AF504" s="1179"/>
      <c r="AG504" s="1180"/>
      <c r="AH504" s="1180"/>
    </row>
    <row r="505" spans="2:34" customFormat="1" x14ac:dyDescent="0.15">
      <c r="B505" s="1387"/>
      <c r="C505" s="1396" t="s">
        <v>269</v>
      </c>
      <c r="D505" s="1422">
        <f>D504/D503</f>
        <v>626.03567576536966</v>
      </c>
      <c r="E505" s="1434">
        <f t="shared" ref="E505:I505" si="99">E70</f>
        <v>614</v>
      </c>
      <c r="F505" s="1435">
        <f t="shared" si="99"/>
        <v>767</v>
      </c>
      <c r="G505" s="620">
        <f t="shared" si="99"/>
        <v>800</v>
      </c>
      <c r="H505" s="620">
        <f t="shared" si="99"/>
        <v>722</v>
      </c>
      <c r="I505" s="620">
        <f t="shared" si="99"/>
        <v>605</v>
      </c>
      <c r="J505" s="620">
        <f t="shared" si="98"/>
        <v>456</v>
      </c>
      <c r="K505" s="620">
        <f t="shared" si="98"/>
        <v>441</v>
      </c>
      <c r="L505" s="620">
        <f t="shared" si="98"/>
        <v>518</v>
      </c>
      <c r="M505" s="620">
        <f t="shared" si="98"/>
        <v>620</v>
      </c>
      <c r="N505" s="620">
        <f t="shared" si="98"/>
        <v>618</v>
      </c>
      <c r="O505" s="620">
        <f t="shared" si="98"/>
        <v>713</v>
      </c>
      <c r="P505" s="621">
        <f t="shared" si="98"/>
        <v>774</v>
      </c>
      <c r="Q505" s="2"/>
      <c r="R505" s="2"/>
      <c r="S505" s="59"/>
      <c r="T505" s="780"/>
      <c r="U505" s="767"/>
      <c r="V505" s="767"/>
      <c r="W505" s="767"/>
      <c r="X505" s="767"/>
      <c r="Y505" s="787"/>
      <c r="Z505" s="1569"/>
      <c r="AA505" s="1569"/>
      <c r="AB505" s="1569"/>
      <c r="AC505" s="1569"/>
      <c r="AD505" s="1569"/>
      <c r="AE505" s="758"/>
      <c r="AF505" s="1179"/>
      <c r="AG505" s="1180"/>
      <c r="AH505" s="1180"/>
    </row>
    <row r="506" spans="2:34" customFormat="1" x14ac:dyDescent="0.15">
      <c r="B506" s="1402" t="s">
        <v>267</v>
      </c>
      <c r="C506" s="1394" t="s">
        <v>95</v>
      </c>
      <c r="D506" s="1425">
        <f>SUM(E506:P506)</f>
        <v>10786.166999999999</v>
      </c>
      <c r="E506" s="1426">
        <f t="shared" ref="E506:I506" si="100">E250</f>
        <v>173.89599999999999</v>
      </c>
      <c r="F506" s="1404">
        <f t="shared" si="100"/>
        <v>415.93900000000002</v>
      </c>
      <c r="G506" s="1427">
        <f t="shared" si="100"/>
        <v>783.70799999999997</v>
      </c>
      <c r="H506" s="1427">
        <f t="shared" si="100"/>
        <v>1238.896</v>
      </c>
      <c r="I506" s="640">
        <f t="shared" si="100"/>
        <v>1799.577</v>
      </c>
      <c r="J506" s="640">
        <f>J250</f>
        <v>1785.9079999999999</v>
      </c>
      <c r="K506" s="640">
        <f t="shared" ref="K506:P506" si="101">K250</f>
        <v>979.95399999999995</v>
      </c>
      <c r="L506" s="640">
        <f t="shared" si="101"/>
        <v>419.1</v>
      </c>
      <c r="M506" s="640">
        <f t="shared" si="101"/>
        <v>837.42200000000003</v>
      </c>
      <c r="N506" s="640">
        <f t="shared" si="101"/>
        <v>1063.8879999999999</v>
      </c>
      <c r="O506" s="640">
        <f t="shared" si="101"/>
        <v>896.31</v>
      </c>
      <c r="P506" s="605">
        <f t="shared" si="101"/>
        <v>391.56900000000002</v>
      </c>
      <c r="Q506" s="2"/>
      <c r="R506" s="2"/>
      <c r="S506" s="59"/>
      <c r="T506" s="780"/>
      <c r="U506" s="767"/>
      <c r="V506" s="767"/>
      <c r="W506" s="767"/>
      <c r="X506" s="767"/>
      <c r="Y506" s="758"/>
      <c r="Z506" s="1569"/>
      <c r="AA506" s="1569"/>
      <c r="AB506" s="1569"/>
      <c r="AC506" s="1569"/>
      <c r="AD506" s="1569"/>
      <c r="AE506" s="758"/>
      <c r="AF506" s="1179"/>
      <c r="AG506" s="1180"/>
      <c r="AH506" s="1180"/>
    </row>
    <row r="507" spans="2:34" customFormat="1" x14ac:dyDescent="0.15">
      <c r="B507" s="1384"/>
      <c r="C507" s="1395" t="s">
        <v>266</v>
      </c>
      <c r="D507" s="1420">
        <f>SUM(E507:P507)</f>
        <v>6743296.2599999998</v>
      </c>
      <c r="E507" s="1417">
        <f t="shared" ref="E507:I507" si="102">E251</f>
        <v>91374.396999999997</v>
      </c>
      <c r="F507" s="1355">
        <f t="shared" si="102"/>
        <v>262848.00599999999</v>
      </c>
      <c r="G507" s="630">
        <f t="shared" si="102"/>
        <v>638578.20299999998</v>
      </c>
      <c r="H507" s="630">
        <f t="shared" si="102"/>
        <v>924574.16299999994</v>
      </c>
      <c r="I507" s="646">
        <f t="shared" si="102"/>
        <v>1112907.382</v>
      </c>
      <c r="J507" s="646">
        <f t="shared" ref="J507:P508" si="103">J251</f>
        <v>826619.67599999998</v>
      </c>
      <c r="K507" s="646">
        <f t="shared" si="103"/>
        <v>372880.28600000002</v>
      </c>
      <c r="L507" s="646">
        <f t="shared" si="103"/>
        <v>235926.603</v>
      </c>
      <c r="M507" s="646">
        <f t="shared" si="103"/>
        <v>601510.02599999995</v>
      </c>
      <c r="N507" s="646">
        <f t="shared" si="103"/>
        <v>748389.94900000002</v>
      </c>
      <c r="O507" s="646">
        <f t="shared" si="103"/>
        <v>632147.37300000002</v>
      </c>
      <c r="P507" s="614">
        <f t="shared" si="103"/>
        <v>295540.196</v>
      </c>
      <c r="Q507" s="2"/>
      <c r="R507" s="2"/>
      <c r="S507" s="59"/>
      <c r="T507" s="780"/>
      <c r="U507" s="767"/>
      <c r="V507" s="767"/>
      <c r="W507" s="767"/>
      <c r="X507" s="767"/>
      <c r="Y507" s="758"/>
      <c r="Z507" s="1569"/>
      <c r="AA507" s="1569"/>
      <c r="AB507" s="1569"/>
      <c r="AC507" s="1569"/>
      <c r="AD507" s="1569"/>
      <c r="AE507" s="758"/>
      <c r="AF507" s="1179"/>
      <c r="AG507" s="1180"/>
      <c r="AH507" s="1180"/>
    </row>
    <row r="508" spans="2:34" customFormat="1" x14ac:dyDescent="0.15">
      <c r="B508" s="1387"/>
      <c r="C508" s="1396" t="s">
        <v>269</v>
      </c>
      <c r="D508" s="1421">
        <f>D507/D506</f>
        <v>625.18003476118997</v>
      </c>
      <c r="E508" s="1428">
        <f t="shared" ref="E508:I508" si="104">E252</f>
        <v>525</v>
      </c>
      <c r="F508" s="1367">
        <f t="shared" si="104"/>
        <v>632</v>
      </c>
      <c r="G508" s="1429">
        <f t="shared" si="104"/>
        <v>815</v>
      </c>
      <c r="H508" s="1429">
        <f t="shared" si="104"/>
        <v>746</v>
      </c>
      <c r="I508" s="1430">
        <f t="shared" si="104"/>
        <v>618</v>
      </c>
      <c r="J508" s="1430">
        <f t="shared" si="103"/>
        <v>463</v>
      </c>
      <c r="K508" s="1430">
        <f t="shared" si="103"/>
        <v>381</v>
      </c>
      <c r="L508" s="1430">
        <f t="shared" si="103"/>
        <v>563</v>
      </c>
      <c r="M508" s="1430">
        <f t="shared" si="103"/>
        <v>718</v>
      </c>
      <c r="N508" s="1430">
        <f t="shared" si="103"/>
        <v>703</v>
      </c>
      <c r="O508" s="1430">
        <f t="shared" si="103"/>
        <v>705</v>
      </c>
      <c r="P508" s="1462">
        <f t="shared" si="103"/>
        <v>755</v>
      </c>
      <c r="Q508" s="2"/>
      <c r="R508" s="2"/>
      <c r="S508" s="59"/>
      <c r="T508" s="780"/>
      <c r="U508" s="767"/>
      <c r="V508" s="767"/>
      <c r="W508" s="767"/>
      <c r="X508" s="767"/>
      <c r="Y508" s="787"/>
      <c r="Z508" s="1569"/>
      <c r="AA508" s="1569"/>
      <c r="AB508" s="1569"/>
      <c r="AC508" s="1569"/>
      <c r="AD508" s="1569"/>
      <c r="AE508" s="758"/>
      <c r="AF508" s="1179"/>
      <c r="AG508" s="1180"/>
      <c r="AH508" s="1180"/>
    </row>
    <row r="509" spans="2:34" x14ac:dyDescent="0.15">
      <c r="P509" s="1180"/>
      <c r="S509" s="59"/>
      <c r="U509" s="767"/>
      <c r="V509" s="767"/>
      <c r="W509" s="767"/>
      <c r="X509" s="767"/>
      <c r="Z509" s="1576"/>
      <c r="AA509" s="1576"/>
      <c r="AB509" s="1576"/>
    </row>
    <row r="510" spans="2:34" x14ac:dyDescent="0.15">
      <c r="P510" s="1180"/>
      <c r="S510" s="2"/>
      <c r="U510" s="767"/>
      <c r="V510" s="767"/>
      <c r="W510" s="767"/>
      <c r="X510" s="767"/>
      <c r="Z510" s="1577"/>
      <c r="AA510" s="1577"/>
      <c r="AB510" s="1577"/>
      <c r="AC510" s="1576"/>
    </row>
    <row r="511" spans="2:34" x14ac:dyDescent="0.15">
      <c r="P511" s="1180"/>
      <c r="S511" s="59"/>
      <c r="U511" s="767"/>
      <c r="V511" s="767"/>
      <c r="W511" s="767"/>
      <c r="X511" s="767"/>
      <c r="Y511" s="787"/>
      <c r="Z511" s="1576"/>
      <c r="AA511" s="1576"/>
      <c r="AB511" s="1576"/>
      <c r="AC511" s="1577"/>
      <c r="AD511" s="1576"/>
    </row>
    <row r="512" spans="2:34" x14ac:dyDescent="0.15">
      <c r="P512" s="1180"/>
      <c r="S512" s="59"/>
      <c r="U512" s="767"/>
      <c r="V512" s="767"/>
      <c r="W512" s="767"/>
      <c r="X512" s="767"/>
      <c r="Z512" s="1576"/>
      <c r="AA512" s="1576"/>
      <c r="AB512" s="1576"/>
      <c r="AC512" s="1576"/>
      <c r="AD512" s="1577"/>
    </row>
    <row r="513" spans="16:30" x14ac:dyDescent="0.15">
      <c r="P513" s="1180"/>
      <c r="U513" s="767"/>
      <c r="V513" s="767"/>
      <c r="W513" s="767"/>
      <c r="X513" s="767"/>
      <c r="Z513" s="1576"/>
      <c r="AA513" s="1576"/>
      <c r="AB513" s="1576"/>
      <c r="AC513" s="1576"/>
      <c r="AD513" s="1576"/>
    </row>
    <row r="514" spans="16:30" x14ac:dyDescent="0.15">
      <c r="P514" s="1180"/>
      <c r="U514" s="767"/>
      <c r="V514" s="767"/>
      <c r="W514" s="767"/>
      <c r="X514" s="767"/>
      <c r="Y514" s="787"/>
      <c r="Z514" s="1575"/>
      <c r="AA514" s="1575"/>
      <c r="AB514" s="1575"/>
      <c r="AC514" s="1576"/>
      <c r="AD514" s="1576"/>
    </row>
    <row r="515" spans="16:30" x14ac:dyDescent="0.15">
      <c r="P515" s="1180"/>
      <c r="U515" s="767"/>
      <c r="V515" s="767"/>
      <c r="W515" s="767"/>
      <c r="X515" s="767"/>
      <c r="Z515" s="1576"/>
      <c r="AA515" s="1576"/>
      <c r="AB515" s="1576"/>
      <c r="AC515" s="1575"/>
      <c r="AD515" s="1576"/>
    </row>
    <row r="516" spans="16:30" x14ac:dyDescent="0.15">
      <c r="P516" s="1180"/>
      <c r="S516" s="59"/>
      <c r="U516" s="767"/>
      <c r="V516" s="767"/>
      <c r="W516" s="767"/>
      <c r="X516" s="767"/>
      <c r="AC516" s="1576"/>
      <c r="AD516" s="1575"/>
    </row>
    <row r="517" spans="16:30" x14ac:dyDescent="0.15">
      <c r="P517" s="1180"/>
      <c r="S517" s="59"/>
      <c r="U517" s="767"/>
      <c r="V517" s="767"/>
      <c r="W517" s="767"/>
      <c r="X517" s="767"/>
      <c r="Y517" s="787"/>
      <c r="Z517" s="1575"/>
      <c r="AA517" s="1575"/>
      <c r="AB517" s="1575"/>
      <c r="AD517" s="1576"/>
    </row>
    <row r="518" spans="16:30" x14ac:dyDescent="0.15">
      <c r="P518" s="1180"/>
      <c r="S518" s="59"/>
      <c r="U518" s="767"/>
      <c r="V518" s="767"/>
      <c r="W518" s="767"/>
      <c r="X518" s="767"/>
      <c r="Z518" s="1576"/>
      <c r="AA518" s="1576"/>
      <c r="AB518" s="1576"/>
      <c r="AC518" s="1575"/>
    </row>
    <row r="519" spans="16:30" x14ac:dyDescent="0.15">
      <c r="P519" s="1180"/>
      <c r="S519" s="2"/>
      <c r="U519" s="767"/>
      <c r="V519" s="767"/>
      <c r="W519" s="767"/>
      <c r="X519" s="767"/>
      <c r="Z519" s="1575"/>
      <c r="AA519" s="1575"/>
      <c r="AB519" s="1575"/>
      <c r="AC519" s="1576"/>
      <c r="AD519" s="1575"/>
    </row>
    <row r="520" spans="16:30" x14ac:dyDescent="0.15">
      <c r="P520" s="1180"/>
      <c r="S520" s="2"/>
      <c r="U520" s="767"/>
      <c r="V520" s="767"/>
      <c r="W520" s="767"/>
      <c r="X520" s="767"/>
      <c r="Y520" s="787"/>
      <c r="Z520" s="1575"/>
      <c r="AA520" s="1575"/>
      <c r="AB520" s="1575"/>
      <c r="AC520" s="1575"/>
      <c r="AD520" s="1576"/>
    </row>
    <row r="521" spans="16:30" x14ac:dyDescent="0.15">
      <c r="P521" s="1180"/>
      <c r="S521" s="2"/>
      <c r="U521" s="767"/>
      <c r="V521" s="767"/>
      <c r="W521" s="767"/>
      <c r="X521" s="767"/>
      <c r="Z521" s="1576"/>
      <c r="AA521" s="1576"/>
      <c r="AB521" s="1576"/>
      <c r="AC521" s="1575"/>
      <c r="AD521" s="1575"/>
    </row>
    <row r="522" spans="16:30" x14ac:dyDescent="0.15">
      <c r="P522" s="1180"/>
      <c r="S522" s="2"/>
      <c r="U522" s="767"/>
      <c r="V522" s="767"/>
      <c r="W522" s="767"/>
      <c r="X522" s="767"/>
      <c r="Z522" s="1576"/>
      <c r="AA522" s="1576"/>
      <c r="AB522" s="1576"/>
      <c r="AC522" s="1576"/>
      <c r="AD522" s="1575"/>
    </row>
    <row r="523" spans="16:30" x14ac:dyDescent="0.15">
      <c r="P523" s="1180"/>
      <c r="S523" s="59"/>
      <c r="U523" s="767"/>
      <c r="V523" s="767"/>
      <c r="W523" s="767"/>
      <c r="X523" s="767"/>
      <c r="Y523" s="787"/>
      <c r="Z523" s="1576"/>
      <c r="AA523" s="1576"/>
      <c r="AB523" s="1576"/>
      <c r="AC523" s="1576"/>
      <c r="AD523" s="1576"/>
    </row>
    <row r="524" spans="16:30" x14ac:dyDescent="0.15">
      <c r="P524" s="1180"/>
      <c r="S524" s="59"/>
      <c r="U524" s="767"/>
      <c r="V524" s="767"/>
      <c r="W524" s="767"/>
      <c r="X524" s="767"/>
      <c r="AC524" s="1576"/>
      <c r="AD524" s="1576"/>
    </row>
    <row r="525" spans="16:30" x14ac:dyDescent="0.15">
      <c r="P525" s="1180"/>
      <c r="S525" s="61"/>
      <c r="U525" s="767"/>
      <c r="V525" s="767"/>
      <c r="W525" s="767"/>
      <c r="X525" s="767"/>
      <c r="AD525" s="1576"/>
    </row>
    <row r="526" spans="16:30" x14ac:dyDescent="0.15">
      <c r="P526" s="1180"/>
      <c r="S526" s="2"/>
      <c r="U526" s="767"/>
      <c r="V526" s="767"/>
      <c r="W526" s="767"/>
      <c r="X526" s="767"/>
      <c r="Y526" s="787"/>
    </row>
    <row r="527" spans="16:30" x14ac:dyDescent="0.15">
      <c r="P527" s="1180"/>
      <c r="S527" s="2"/>
      <c r="U527" s="767"/>
      <c r="V527" s="767"/>
      <c r="W527" s="767"/>
      <c r="X527" s="767"/>
    </row>
    <row r="528" spans="16:30" x14ac:dyDescent="0.15">
      <c r="P528" s="1180"/>
      <c r="S528" s="2"/>
      <c r="U528" s="767"/>
      <c r="V528" s="767"/>
      <c r="W528" s="767"/>
      <c r="X528" s="767"/>
    </row>
    <row r="529" spans="16:30" x14ac:dyDescent="0.15">
      <c r="P529" s="1180"/>
      <c r="S529" s="2"/>
      <c r="U529" s="767"/>
      <c r="V529" s="767"/>
      <c r="W529" s="767"/>
      <c r="X529" s="767"/>
      <c r="Y529" s="787"/>
    </row>
    <row r="530" spans="16:30" x14ac:dyDescent="0.15">
      <c r="P530" s="1180"/>
      <c r="S530" s="61"/>
      <c r="U530" s="767"/>
      <c r="V530" s="767"/>
      <c r="W530" s="767"/>
      <c r="X530" s="767"/>
    </row>
    <row r="531" spans="16:30" x14ac:dyDescent="0.15">
      <c r="P531" s="1180"/>
      <c r="S531" s="61"/>
      <c r="U531" s="767"/>
      <c r="V531" s="767"/>
      <c r="W531" s="767"/>
      <c r="X531" s="767"/>
    </row>
    <row r="532" spans="16:30" x14ac:dyDescent="0.15">
      <c r="P532" s="1180"/>
      <c r="U532" s="767"/>
      <c r="V532" s="767"/>
      <c r="W532" s="767"/>
      <c r="X532" s="767"/>
      <c r="Y532" s="1442"/>
    </row>
    <row r="533" spans="16:30" x14ac:dyDescent="0.15">
      <c r="P533" s="1180"/>
      <c r="S533" s="2"/>
      <c r="U533" s="767"/>
      <c r="V533" s="767"/>
      <c r="W533" s="767"/>
      <c r="X533" s="767"/>
      <c r="Y533" s="764"/>
    </row>
    <row r="534" spans="16:30" x14ac:dyDescent="0.15">
      <c r="P534" s="1180"/>
      <c r="U534" s="767"/>
      <c r="V534" s="767"/>
      <c r="W534" s="767"/>
      <c r="X534" s="767"/>
      <c r="Y534" s="764"/>
    </row>
    <row r="535" spans="16:30" x14ac:dyDescent="0.15">
      <c r="P535" s="1180"/>
      <c r="U535" s="767"/>
      <c r="V535" s="767"/>
      <c r="W535" s="252"/>
      <c r="X535" s="767"/>
      <c r="Y535" s="764"/>
    </row>
    <row r="536" spans="16:30" x14ac:dyDescent="0.15">
      <c r="P536" s="1180"/>
      <c r="U536" s="767"/>
      <c r="V536" s="767"/>
      <c r="W536" s="252"/>
      <c r="X536" s="767"/>
    </row>
    <row r="537" spans="16:30" x14ac:dyDescent="0.15">
      <c r="P537" s="1180"/>
      <c r="U537" s="767"/>
      <c r="V537" s="767"/>
      <c r="W537" s="252"/>
      <c r="X537" s="767"/>
      <c r="Z537" s="1575"/>
      <c r="AA537" s="1575"/>
      <c r="AB537" s="1575"/>
    </row>
    <row r="538" spans="16:30" x14ac:dyDescent="0.15">
      <c r="P538" s="1180"/>
      <c r="U538" s="767"/>
      <c r="V538" s="767"/>
      <c r="W538" s="252"/>
      <c r="X538" s="767"/>
      <c r="Y538" s="787"/>
      <c r="Z538" s="1576"/>
      <c r="AA538" s="1576"/>
      <c r="AB538" s="1576"/>
      <c r="AC538" s="1575"/>
    </row>
    <row r="539" spans="16:30" x14ac:dyDescent="0.15">
      <c r="P539" s="1180"/>
      <c r="S539" s="2"/>
      <c r="U539" s="767"/>
      <c r="V539" s="767"/>
      <c r="W539" s="252"/>
      <c r="X539" s="767"/>
      <c r="Z539" s="1575"/>
      <c r="AA539" s="1575"/>
      <c r="AB539" s="1575"/>
      <c r="AC539" s="1576"/>
      <c r="AD539" s="1575"/>
    </row>
    <row r="540" spans="16:30" x14ac:dyDescent="0.15">
      <c r="P540" s="1180"/>
      <c r="U540" s="767"/>
      <c r="V540" s="767"/>
      <c r="W540" s="252"/>
      <c r="X540" s="767"/>
      <c r="Z540" s="1576"/>
      <c r="AA540" s="1576"/>
      <c r="AB540" s="1576"/>
      <c r="AC540" s="1575"/>
      <c r="AD540" s="1576"/>
    </row>
    <row r="541" spans="16:30" x14ac:dyDescent="0.15">
      <c r="P541" s="1180"/>
      <c r="Y541" s="787"/>
      <c r="Z541" s="1576"/>
      <c r="AA541" s="1576"/>
      <c r="AB541" s="1576"/>
      <c r="AC541" s="1576"/>
      <c r="AD541" s="1575"/>
    </row>
    <row r="542" spans="16:30" x14ac:dyDescent="0.15">
      <c r="P542" s="1180"/>
      <c r="S542" s="20"/>
      <c r="U542" s="767"/>
      <c r="V542" s="767"/>
      <c r="W542" s="252"/>
      <c r="X542" s="767"/>
      <c r="AC542" s="1576"/>
      <c r="AD542" s="1576"/>
    </row>
    <row r="543" spans="16:30" x14ac:dyDescent="0.15">
      <c r="P543" s="1180"/>
      <c r="S543" s="20"/>
      <c r="U543" s="767"/>
      <c r="V543" s="767"/>
      <c r="W543" s="252"/>
      <c r="X543" s="767"/>
      <c r="Z543" s="1578"/>
      <c r="AA543" s="1578"/>
      <c r="AB543" s="1578"/>
      <c r="AD543" s="1576"/>
    </row>
    <row r="544" spans="16:30" x14ac:dyDescent="0.15">
      <c r="P544" s="1180"/>
      <c r="S544" s="20"/>
      <c r="U544" s="767"/>
      <c r="V544" s="767"/>
      <c r="W544" s="252"/>
      <c r="X544" s="767"/>
      <c r="Y544" s="787"/>
      <c r="AC544" s="1578"/>
    </row>
    <row r="545" spans="16:30" x14ac:dyDescent="0.15">
      <c r="P545" s="1180"/>
      <c r="U545" s="767"/>
      <c r="V545" s="767"/>
      <c r="W545" s="252"/>
      <c r="X545" s="767"/>
      <c r="AD545" s="1578"/>
    </row>
    <row r="546" spans="16:30" x14ac:dyDescent="0.15">
      <c r="P546" s="1180"/>
      <c r="U546" s="767"/>
      <c r="V546" s="767"/>
      <c r="W546" s="252"/>
      <c r="X546" s="767"/>
    </row>
    <row r="547" spans="16:30" x14ac:dyDescent="0.15">
      <c r="P547" s="1180"/>
      <c r="U547" s="767"/>
      <c r="V547" s="767"/>
      <c r="W547" s="252"/>
      <c r="X547" s="767"/>
      <c r="Y547" s="787"/>
    </row>
    <row r="548" spans="16:30" x14ac:dyDescent="0.15">
      <c r="P548" s="1180"/>
      <c r="U548" s="767"/>
      <c r="V548" s="767"/>
      <c r="W548" s="252"/>
      <c r="X548" s="767"/>
    </row>
    <row r="549" spans="16:30" x14ac:dyDescent="0.15">
      <c r="P549" s="1180"/>
      <c r="U549" s="767"/>
      <c r="V549" s="767"/>
      <c r="W549" s="252"/>
      <c r="X549" s="767"/>
    </row>
    <row r="550" spans="16:30" x14ac:dyDescent="0.15">
      <c r="P550" s="1180"/>
      <c r="S550" s="59"/>
      <c r="U550" s="767"/>
      <c r="V550" s="767"/>
      <c r="W550" s="252"/>
      <c r="X550" s="767"/>
      <c r="Y550" s="787"/>
    </row>
    <row r="551" spans="16:30" x14ac:dyDescent="0.15">
      <c r="P551" s="1180"/>
      <c r="S551" s="2"/>
      <c r="U551" s="767"/>
      <c r="V551" s="767"/>
      <c r="W551" s="252"/>
      <c r="X551" s="767"/>
    </row>
    <row r="552" spans="16:30" x14ac:dyDescent="0.15">
      <c r="P552" s="1180"/>
      <c r="S552" s="59"/>
      <c r="U552" s="767"/>
      <c r="V552" s="767"/>
      <c r="W552" s="252"/>
      <c r="X552" s="767"/>
    </row>
    <row r="553" spans="16:30" x14ac:dyDescent="0.15">
      <c r="P553" s="1180"/>
      <c r="S553" s="59"/>
      <c r="U553" s="767"/>
      <c r="V553" s="767"/>
      <c r="W553" s="252"/>
      <c r="X553" s="767"/>
      <c r="Y553" s="787"/>
    </row>
    <row r="554" spans="16:30" x14ac:dyDescent="0.15">
      <c r="P554" s="1180"/>
      <c r="S554" s="2"/>
      <c r="U554" s="767"/>
      <c r="V554" s="767"/>
      <c r="W554" s="252"/>
      <c r="X554" s="767"/>
    </row>
    <row r="555" spans="16:30" x14ac:dyDescent="0.15">
      <c r="P555" s="1180"/>
      <c r="U555" s="767"/>
      <c r="V555" s="767"/>
      <c r="W555" s="252"/>
      <c r="X555" s="767"/>
    </row>
    <row r="556" spans="16:30" x14ac:dyDescent="0.15">
      <c r="P556" s="1180"/>
      <c r="S556" s="59"/>
      <c r="U556" s="767"/>
      <c r="V556" s="767"/>
      <c r="W556" s="252"/>
      <c r="X556" s="767"/>
      <c r="Y556" s="787"/>
      <c r="Z556" s="1576"/>
      <c r="AA556" s="1576"/>
      <c r="AB556" s="1576"/>
    </row>
    <row r="557" spans="16:30" x14ac:dyDescent="0.15">
      <c r="P557" s="1180"/>
      <c r="S557" s="59"/>
      <c r="U557" s="767"/>
      <c r="V557" s="767"/>
      <c r="W557" s="252"/>
      <c r="X557" s="767"/>
      <c r="Z557" s="1576"/>
      <c r="AA557" s="1576"/>
      <c r="AB557" s="1576"/>
      <c r="AC557" s="1576"/>
    </row>
    <row r="558" spans="16:30" x14ac:dyDescent="0.15">
      <c r="P558" s="1180"/>
      <c r="S558" s="59"/>
      <c r="U558" s="767"/>
      <c r="V558" s="767"/>
      <c r="W558" s="252"/>
      <c r="X558" s="767"/>
      <c r="Z558" s="1575"/>
      <c r="AA558" s="1575"/>
      <c r="AB558" s="1575"/>
      <c r="AC558" s="1576"/>
      <c r="AD558" s="1576"/>
    </row>
    <row r="559" spans="16:30" x14ac:dyDescent="0.15">
      <c r="P559" s="1180"/>
      <c r="S559" s="59"/>
      <c r="U559" s="767"/>
      <c r="V559" s="767"/>
      <c r="W559" s="252"/>
      <c r="X559" s="767"/>
      <c r="Y559" s="787"/>
      <c r="Z559" s="1577"/>
      <c r="AA559" s="1577"/>
      <c r="AB559" s="1577"/>
      <c r="AC559" s="1575"/>
      <c r="AD559" s="1576"/>
    </row>
    <row r="560" spans="16:30" x14ac:dyDescent="0.15">
      <c r="S560" s="59"/>
      <c r="U560" s="767"/>
      <c r="V560" s="767"/>
      <c r="W560" s="252"/>
      <c r="X560" s="767"/>
      <c r="AC560" s="1577"/>
      <c r="AD560" s="1575"/>
    </row>
    <row r="561" spans="19:30" x14ac:dyDescent="0.15">
      <c r="S561" s="59"/>
      <c r="U561" s="767"/>
      <c r="V561" s="767"/>
      <c r="W561" s="252"/>
      <c r="X561" s="767"/>
      <c r="Z561" s="1577"/>
      <c r="AA561" s="1577"/>
      <c r="AB561" s="1577"/>
      <c r="AD561" s="1577"/>
    </row>
    <row r="562" spans="19:30" x14ac:dyDescent="0.15">
      <c r="S562" s="2"/>
      <c r="U562" s="767"/>
      <c r="V562" s="767"/>
      <c r="W562" s="252"/>
      <c r="X562" s="767"/>
      <c r="Y562" s="787"/>
      <c r="Z562" s="1575"/>
      <c r="AA562" s="1575"/>
      <c r="AB562" s="1575"/>
      <c r="AC562" s="1577"/>
    </row>
    <row r="563" spans="19:30" x14ac:dyDescent="0.15">
      <c r="S563" s="59"/>
      <c r="U563" s="767"/>
      <c r="V563" s="767"/>
      <c r="W563" s="252"/>
      <c r="X563" s="767"/>
      <c r="Z563" s="1576"/>
      <c r="AA563" s="1576"/>
      <c r="AB563" s="1576"/>
      <c r="AC563" s="1575"/>
      <c r="AD563" s="1577"/>
    </row>
    <row r="564" spans="19:30" x14ac:dyDescent="0.15">
      <c r="S564" s="59"/>
      <c r="U564" s="767"/>
      <c r="V564" s="767"/>
      <c r="W564" s="252"/>
      <c r="X564" s="767"/>
      <c r="Z564" s="1576"/>
      <c r="AA564" s="1576"/>
      <c r="AB564" s="1576"/>
      <c r="AC564" s="1576"/>
      <c r="AD564" s="1575"/>
    </row>
    <row r="565" spans="19:30" x14ac:dyDescent="0.15">
      <c r="S565" s="59"/>
      <c r="U565" s="767"/>
      <c r="V565" s="767"/>
      <c r="W565" s="252"/>
      <c r="X565" s="767"/>
      <c r="Y565" s="787"/>
      <c r="AC565" s="1576"/>
      <c r="AD565" s="1576"/>
    </row>
    <row r="566" spans="19:30" x14ac:dyDescent="0.15">
      <c r="U566" s="767"/>
      <c r="V566" s="767"/>
      <c r="W566" s="252"/>
      <c r="X566" s="767"/>
      <c r="Z566" s="1576"/>
      <c r="AA566" s="1576"/>
      <c r="AB566" s="1576"/>
      <c r="AD566" s="1576"/>
    </row>
    <row r="567" spans="19:30" x14ac:dyDescent="0.15">
      <c r="S567" s="59"/>
      <c r="U567" s="767"/>
      <c r="V567" s="767"/>
      <c r="W567" s="252"/>
      <c r="X567" s="767"/>
      <c r="Z567" s="1575"/>
      <c r="AA567" s="1575"/>
      <c r="AB567" s="1575"/>
      <c r="AC567" s="1576"/>
    </row>
    <row r="568" spans="19:30" x14ac:dyDescent="0.15">
      <c r="U568" s="767"/>
      <c r="V568" s="767"/>
      <c r="W568" s="252"/>
      <c r="X568" s="767"/>
      <c r="Y568" s="787"/>
      <c r="Z568" s="1575"/>
      <c r="AA568" s="1575"/>
      <c r="AB568" s="1575"/>
      <c r="AC568" s="1575"/>
      <c r="AD568" s="1576"/>
    </row>
    <row r="569" spans="19:30" x14ac:dyDescent="0.15">
      <c r="S569" s="5"/>
      <c r="U569" s="767"/>
      <c r="V569" s="767"/>
      <c r="W569" s="252"/>
      <c r="X569" s="767"/>
      <c r="Z569" s="1576"/>
      <c r="AA569" s="1576"/>
      <c r="AB569" s="1576"/>
      <c r="AC569" s="1575"/>
      <c r="AD569" s="1575"/>
    </row>
    <row r="570" spans="19:30" x14ac:dyDescent="0.15">
      <c r="S570" s="61"/>
      <c r="U570" s="767"/>
      <c r="V570" s="767"/>
      <c r="W570" s="252"/>
      <c r="X570" s="767"/>
      <c r="Z570" s="1576"/>
      <c r="AA570" s="1576"/>
      <c r="AB570" s="1576"/>
      <c r="AC570" s="1576"/>
      <c r="AD570" s="1575"/>
    </row>
    <row r="571" spans="19:30" x14ac:dyDescent="0.15">
      <c r="S571" s="2"/>
      <c r="U571" s="767"/>
      <c r="V571" s="767"/>
      <c r="W571" s="252"/>
      <c r="X571" s="767"/>
      <c r="Y571" s="787"/>
      <c r="Z571" s="1576"/>
      <c r="AA571" s="1576"/>
      <c r="AB571" s="1576"/>
      <c r="AC571" s="1576"/>
      <c r="AD571" s="1576"/>
    </row>
    <row r="572" spans="19:30" x14ac:dyDescent="0.15">
      <c r="S572" s="2"/>
      <c r="U572" s="767"/>
      <c r="V572" s="1563"/>
      <c r="W572" s="1583"/>
      <c r="X572" s="1583"/>
      <c r="AC572" s="1576"/>
      <c r="AD572" s="1576"/>
    </row>
    <row r="573" spans="19:30" x14ac:dyDescent="0.15">
      <c r="S573" s="2"/>
      <c r="U573" s="767"/>
      <c r="V573" s="767"/>
      <c r="W573" s="252"/>
      <c r="X573" s="767"/>
      <c r="AD573" s="1576"/>
    </row>
    <row r="574" spans="19:30" x14ac:dyDescent="0.15">
      <c r="S574" s="2"/>
      <c r="U574" s="767"/>
      <c r="V574" s="767"/>
      <c r="W574" s="252"/>
      <c r="X574" s="767"/>
      <c r="Y574" s="787"/>
      <c r="Z574" s="1575"/>
      <c r="AA574" s="1575"/>
      <c r="AB574" s="1575"/>
    </row>
    <row r="575" spans="19:30" x14ac:dyDescent="0.15">
      <c r="S575" s="2"/>
      <c r="U575" s="767"/>
      <c r="V575" s="767"/>
      <c r="W575" s="252"/>
      <c r="X575" s="767"/>
      <c r="AC575" s="1575"/>
    </row>
    <row r="576" spans="19:30" x14ac:dyDescent="0.15">
      <c r="S576" s="2"/>
      <c r="U576" s="767"/>
      <c r="V576" s="767"/>
      <c r="W576" s="252"/>
      <c r="X576" s="767"/>
      <c r="AD576" s="1575"/>
    </row>
    <row r="577" spans="19:30" x14ac:dyDescent="0.15">
      <c r="S577" s="2"/>
      <c r="U577" s="767"/>
      <c r="V577" s="767"/>
      <c r="W577" s="252"/>
      <c r="X577" s="767"/>
      <c r="Y577" s="787"/>
    </row>
    <row r="578" spans="19:30" x14ac:dyDescent="0.15">
      <c r="S578" s="2"/>
      <c r="U578" s="767"/>
      <c r="V578" s="767"/>
      <c r="W578" s="252"/>
      <c r="X578" s="767"/>
      <c r="Y578" s="764"/>
    </row>
    <row r="579" spans="19:30" x14ac:dyDescent="0.15">
      <c r="S579" s="2"/>
      <c r="U579" s="767"/>
      <c r="V579" s="767"/>
      <c r="W579" s="252"/>
      <c r="X579" s="767"/>
    </row>
    <row r="580" spans="19:30" x14ac:dyDescent="0.15">
      <c r="S580" s="2"/>
      <c r="U580" s="767"/>
      <c r="V580" s="767"/>
      <c r="W580" s="252"/>
      <c r="X580" s="767"/>
    </row>
    <row r="581" spans="19:30" x14ac:dyDescent="0.15">
      <c r="S581" s="2"/>
      <c r="U581" s="767"/>
      <c r="V581" s="767"/>
      <c r="W581" s="252"/>
      <c r="X581" s="767"/>
    </row>
    <row r="582" spans="19:30" x14ac:dyDescent="0.15">
      <c r="U582" s="767"/>
      <c r="V582" s="767"/>
      <c r="W582" s="252"/>
      <c r="X582" s="767"/>
    </row>
    <row r="583" spans="19:30" x14ac:dyDescent="0.15">
      <c r="S583" s="2"/>
      <c r="U583" s="767"/>
      <c r="V583" s="767"/>
      <c r="W583" s="252"/>
      <c r="X583" s="767"/>
    </row>
    <row r="584" spans="19:30" x14ac:dyDescent="0.15">
      <c r="S584" s="2"/>
      <c r="U584" s="767"/>
      <c r="V584" s="767"/>
      <c r="W584" s="252"/>
      <c r="X584" s="767"/>
    </row>
    <row r="585" spans="19:30" x14ac:dyDescent="0.15">
      <c r="U585" s="767"/>
      <c r="V585" s="767"/>
      <c r="W585" s="252"/>
      <c r="X585" s="767"/>
      <c r="Z585" s="1575"/>
      <c r="AA585" s="1575"/>
      <c r="AB585" s="1575"/>
    </row>
    <row r="586" spans="19:30" x14ac:dyDescent="0.15">
      <c r="S586" s="59"/>
      <c r="U586" s="767"/>
      <c r="V586" s="767"/>
      <c r="W586" s="252"/>
      <c r="X586" s="767"/>
      <c r="Y586" s="764"/>
      <c r="AC586" s="1575"/>
    </row>
    <row r="587" spans="19:30" x14ac:dyDescent="0.15">
      <c r="S587" s="2"/>
      <c r="U587" s="767"/>
      <c r="V587" s="767"/>
      <c r="W587" s="252"/>
      <c r="X587" s="767"/>
      <c r="Y587" s="764"/>
      <c r="Z587" s="1576"/>
      <c r="AA587" s="1576"/>
      <c r="AB587" s="1576"/>
      <c r="AD587" s="1575"/>
    </row>
    <row r="588" spans="19:30" x14ac:dyDescent="0.15">
      <c r="S588" s="61"/>
      <c r="U588" s="767"/>
      <c r="V588" s="767"/>
      <c r="W588" s="252"/>
      <c r="X588" s="767"/>
      <c r="Y588" s="764"/>
      <c r="Z588" s="1575"/>
      <c r="AA588" s="1575"/>
      <c r="AB588" s="1575"/>
      <c r="AC588" s="1576"/>
    </row>
    <row r="589" spans="19:30" x14ac:dyDescent="0.15">
      <c r="U589" s="767"/>
      <c r="V589" s="767"/>
      <c r="W589" s="252"/>
      <c r="X589" s="767"/>
      <c r="Y589" s="760"/>
      <c r="Z589" s="1577"/>
      <c r="AA589" s="1577"/>
      <c r="AB589" s="1577"/>
      <c r="AC589" s="1575"/>
      <c r="AD589" s="1576"/>
    </row>
    <row r="590" spans="19:30" x14ac:dyDescent="0.15">
      <c r="S590" s="2"/>
      <c r="U590" s="767"/>
      <c r="V590" s="767"/>
      <c r="W590" s="252"/>
      <c r="X590" s="767"/>
      <c r="Y590" s="764"/>
      <c r="AC590" s="1577"/>
      <c r="AD590" s="1575"/>
    </row>
    <row r="591" spans="19:30" x14ac:dyDescent="0.15">
      <c r="S591" s="2"/>
      <c r="U591" s="767"/>
      <c r="V591" s="767"/>
      <c r="W591" s="252"/>
      <c r="X591" s="767"/>
      <c r="AD591" s="1577"/>
    </row>
    <row r="592" spans="19:30" x14ac:dyDescent="0.15">
      <c r="S592" s="2"/>
      <c r="U592" s="767"/>
      <c r="V592" s="767"/>
      <c r="W592" s="252"/>
      <c r="X592" s="767"/>
      <c r="Z592" s="1577"/>
      <c r="AA592" s="1577"/>
      <c r="AB592" s="1577"/>
    </row>
    <row r="593" spans="19:30" x14ac:dyDescent="0.15">
      <c r="S593" s="2"/>
      <c r="U593" s="767"/>
      <c r="V593" s="767"/>
      <c r="W593" s="252"/>
      <c r="X593" s="767"/>
      <c r="Z593" s="1576"/>
      <c r="AA593" s="1576"/>
      <c r="AB593" s="1576"/>
      <c r="AC593" s="1577"/>
    </row>
    <row r="594" spans="19:30" x14ac:dyDescent="0.15">
      <c r="S594" s="2"/>
      <c r="U594" s="767"/>
      <c r="V594" s="767"/>
      <c r="W594" s="252"/>
      <c r="X594" s="767"/>
      <c r="AC594" s="1576"/>
      <c r="AD594" s="1577"/>
    </row>
    <row r="595" spans="19:30" x14ac:dyDescent="0.15">
      <c r="S595" s="2"/>
      <c r="U595" s="780"/>
      <c r="V595" s="780"/>
      <c r="W595" s="252"/>
      <c r="X595" s="767"/>
      <c r="AD595" s="1576"/>
    </row>
    <row r="596" spans="19:30" x14ac:dyDescent="0.15">
      <c r="S596" s="59"/>
      <c r="U596" s="767"/>
      <c r="V596" s="767"/>
      <c r="W596" s="780"/>
      <c r="X596" s="767"/>
    </row>
    <row r="597" spans="19:30" x14ac:dyDescent="0.15">
      <c r="S597" s="59"/>
      <c r="U597" s="767"/>
      <c r="V597" s="767"/>
      <c r="W597" s="252"/>
      <c r="X597" s="780"/>
    </row>
    <row r="598" spans="19:30" x14ac:dyDescent="0.15">
      <c r="S598" s="2"/>
      <c r="U598" s="767"/>
      <c r="V598" s="767"/>
      <c r="W598" s="252"/>
      <c r="X598" s="767"/>
    </row>
    <row r="599" spans="19:30" x14ac:dyDescent="0.15">
      <c r="U599" s="767"/>
      <c r="V599" s="767"/>
      <c r="W599" s="252"/>
      <c r="X599" s="767"/>
      <c r="Z599" s="1576"/>
      <c r="AA599" s="1576"/>
      <c r="AB599" s="1576"/>
    </row>
    <row r="600" spans="19:30" x14ac:dyDescent="0.15">
      <c r="S600" s="61"/>
      <c r="U600" s="767"/>
      <c r="V600" s="767"/>
      <c r="W600" s="252"/>
      <c r="X600" s="767"/>
      <c r="Z600" s="1576"/>
      <c r="AA600" s="1576"/>
      <c r="AB600" s="1576"/>
      <c r="AC600" s="1576"/>
    </row>
    <row r="601" spans="19:30" x14ac:dyDescent="0.15">
      <c r="S601" s="59"/>
      <c r="U601" s="780"/>
      <c r="V601" s="780"/>
      <c r="W601" s="252"/>
      <c r="X601" s="767"/>
      <c r="Z601" s="1575"/>
      <c r="AA601" s="1575"/>
      <c r="AB601" s="1575"/>
      <c r="AC601" s="1576"/>
      <c r="AD601" s="1576"/>
    </row>
    <row r="602" spans="19:30" x14ac:dyDescent="0.15">
      <c r="S602" s="59"/>
      <c r="U602" s="767"/>
      <c r="V602" s="767"/>
      <c r="W602" s="780"/>
      <c r="X602" s="767"/>
      <c r="Z602" s="1576"/>
      <c r="AA602" s="1576"/>
      <c r="AB602" s="1576"/>
      <c r="AC602" s="1575"/>
      <c r="AD602" s="1576"/>
    </row>
    <row r="603" spans="19:30" x14ac:dyDescent="0.15">
      <c r="S603" s="61"/>
      <c r="U603" s="767"/>
      <c r="V603" s="767"/>
      <c r="W603" s="252"/>
      <c r="X603" s="780"/>
      <c r="Z603" s="1575"/>
      <c r="AA603" s="1575"/>
      <c r="AB603" s="1575"/>
      <c r="AC603" s="1576"/>
      <c r="AD603" s="1575"/>
    </row>
    <row r="604" spans="19:30" x14ac:dyDescent="0.15">
      <c r="U604" s="767"/>
      <c r="V604" s="767"/>
      <c r="W604" s="252"/>
      <c r="X604" s="767"/>
      <c r="Z604" s="1575"/>
      <c r="AA604" s="1575"/>
      <c r="AB604" s="1575"/>
      <c r="AC604" s="1575"/>
      <c r="AD604" s="1576"/>
    </row>
    <row r="605" spans="19:30" x14ac:dyDescent="0.15">
      <c r="S605" s="59"/>
      <c r="U605" s="767"/>
      <c r="V605" s="767"/>
      <c r="W605" s="252"/>
      <c r="X605" s="767"/>
      <c r="Z605" s="1576"/>
      <c r="AA605" s="1576"/>
      <c r="AB605" s="1576"/>
      <c r="AC605" s="1575"/>
      <c r="AD605" s="1575"/>
    </row>
    <row r="606" spans="19:30" x14ac:dyDescent="0.15">
      <c r="S606" s="59"/>
      <c r="U606" s="767"/>
      <c r="V606" s="767"/>
      <c r="W606" s="252"/>
      <c r="X606" s="767"/>
      <c r="Z606" s="1577"/>
      <c r="AA606" s="1577"/>
      <c r="AB606" s="1577"/>
      <c r="AC606" s="1576"/>
      <c r="AD606" s="1575"/>
    </row>
    <row r="607" spans="19:30" x14ac:dyDescent="0.15">
      <c r="S607" s="59"/>
      <c r="U607" s="767"/>
      <c r="V607" s="767"/>
      <c r="W607" s="252"/>
      <c r="X607" s="767"/>
      <c r="AC607" s="1577"/>
      <c r="AD607" s="1576"/>
    </row>
    <row r="608" spans="19:30" x14ac:dyDescent="0.15">
      <c r="S608" s="59"/>
      <c r="U608" s="767"/>
      <c r="V608" s="767"/>
      <c r="W608" s="252"/>
      <c r="X608" s="767"/>
      <c r="Z608" s="1577"/>
      <c r="AA608" s="1577"/>
      <c r="AB608" s="1577"/>
      <c r="AD608" s="1577"/>
    </row>
    <row r="609" spans="19:30" x14ac:dyDescent="0.15">
      <c r="S609" s="2"/>
      <c r="U609" s="767"/>
      <c r="V609" s="767"/>
      <c r="W609" s="252"/>
      <c r="X609" s="767"/>
      <c r="Z609" s="1577"/>
      <c r="AA609" s="1577"/>
      <c r="AB609" s="1577"/>
      <c r="AC609" s="1577"/>
    </row>
    <row r="610" spans="19:30" x14ac:dyDescent="0.15">
      <c r="S610" s="59"/>
      <c r="U610" s="767"/>
      <c r="V610" s="767"/>
      <c r="W610" s="252"/>
      <c r="X610" s="767"/>
      <c r="AC610" s="1577"/>
      <c r="AD610" s="1577"/>
    </row>
    <row r="611" spans="19:30" x14ac:dyDescent="0.15">
      <c r="S611" s="2"/>
      <c r="U611" s="767"/>
      <c r="V611" s="767"/>
      <c r="W611" s="252"/>
      <c r="X611" s="767"/>
      <c r="AD611" s="1577"/>
    </row>
    <row r="612" spans="19:30" x14ac:dyDescent="0.15">
      <c r="S612" s="59"/>
      <c r="U612" s="767"/>
      <c r="V612" s="767"/>
      <c r="W612" s="252"/>
      <c r="X612" s="767"/>
    </row>
    <row r="613" spans="19:30" x14ac:dyDescent="0.15">
      <c r="S613" s="59"/>
      <c r="U613" s="767"/>
      <c r="V613" s="767"/>
      <c r="W613" s="252"/>
      <c r="X613" s="767"/>
    </row>
    <row r="614" spans="19:30" x14ac:dyDescent="0.15">
      <c r="S614" s="59"/>
      <c r="U614" s="767"/>
      <c r="V614" s="767"/>
      <c r="W614" s="252"/>
      <c r="X614" s="767"/>
    </row>
    <row r="615" spans="19:30" x14ac:dyDescent="0.15">
      <c r="S615" s="59"/>
      <c r="U615" s="767"/>
      <c r="V615" s="767"/>
      <c r="W615" s="252"/>
      <c r="X615" s="767"/>
    </row>
    <row r="616" spans="19:30" x14ac:dyDescent="0.15">
      <c r="S616" s="59"/>
      <c r="U616" s="767"/>
      <c r="V616" s="767"/>
      <c r="W616" s="252"/>
      <c r="X616" s="767"/>
    </row>
    <row r="617" spans="19:30" x14ac:dyDescent="0.15">
      <c r="U617" s="767"/>
      <c r="V617" s="767"/>
      <c r="W617" s="252"/>
      <c r="X617" s="767"/>
    </row>
    <row r="618" spans="19:30" x14ac:dyDescent="0.15">
      <c r="S618" s="5"/>
      <c r="U618" s="767"/>
      <c r="V618" s="767"/>
      <c r="W618" s="252"/>
      <c r="X618" s="767"/>
    </row>
    <row r="619" spans="19:30" x14ac:dyDescent="0.15">
      <c r="S619" s="2"/>
      <c r="U619" s="767"/>
      <c r="V619" s="767"/>
      <c r="W619" s="252"/>
      <c r="X619" s="767"/>
    </row>
    <row r="620" spans="19:30" x14ac:dyDescent="0.15">
      <c r="S620" s="2"/>
      <c r="U620" s="767"/>
      <c r="V620" s="767"/>
      <c r="W620" s="252"/>
      <c r="X620" s="767"/>
    </row>
    <row r="621" spans="19:30" x14ac:dyDescent="0.15">
      <c r="S621" s="2"/>
      <c r="U621" s="767"/>
      <c r="V621" s="767"/>
      <c r="W621" s="252"/>
      <c r="X621" s="767"/>
      <c r="Z621" s="1577"/>
      <c r="AA621" s="1577"/>
      <c r="AB621" s="1577"/>
    </row>
    <row r="622" spans="19:30" x14ac:dyDescent="0.15">
      <c r="S622" s="2"/>
      <c r="U622" s="767"/>
      <c r="V622" s="767"/>
      <c r="W622" s="252"/>
      <c r="X622" s="767"/>
      <c r="Z622" s="1576"/>
      <c r="AA622" s="1576"/>
      <c r="AB622" s="1576"/>
      <c r="AC622" s="1577"/>
    </row>
    <row r="623" spans="19:30" x14ac:dyDescent="0.15">
      <c r="S623" s="61"/>
      <c r="U623" s="767"/>
      <c r="V623" s="767"/>
      <c r="W623" s="252"/>
      <c r="X623" s="767"/>
      <c r="Z623" s="1576"/>
      <c r="AA623" s="1576"/>
      <c r="AB623" s="1576"/>
      <c r="AC623" s="1576"/>
      <c r="AD623" s="1577"/>
    </row>
    <row r="624" spans="19:30" x14ac:dyDescent="0.15">
      <c r="S624" s="2"/>
      <c r="U624" s="767"/>
      <c r="V624" s="767"/>
      <c r="W624" s="252"/>
      <c r="X624" s="767"/>
      <c r="AC624" s="1576"/>
      <c r="AD624" s="1576"/>
    </row>
    <row r="625" spans="19:30" x14ac:dyDescent="0.15">
      <c r="S625" s="2"/>
      <c r="U625" s="767"/>
      <c r="V625" s="767"/>
      <c r="W625" s="252"/>
      <c r="X625" s="767"/>
      <c r="Z625" s="1575"/>
      <c r="AA625" s="1575"/>
      <c r="AB625" s="1575"/>
      <c r="AD625" s="1576"/>
    </row>
    <row r="626" spans="19:30" x14ac:dyDescent="0.15">
      <c r="S626" s="61"/>
      <c r="U626" s="767"/>
      <c r="V626" s="767"/>
      <c r="W626" s="252"/>
      <c r="X626" s="767"/>
      <c r="AC626" s="1575"/>
    </row>
    <row r="627" spans="19:30" x14ac:dyDescent="0.15">
      <c r="S627" s="2"/>
      <c r="U627" s="767"/>
      <c r="V627" s="767"/>
      <c r="W627" s="252"/>
      <c r="X627" s="767"/>
      <c r="AD627" s="1575"/>
    </row>
    <row r="628" spans="19:30" x14ac:dyDescent="0.15">
      <c r="S628" s="2"/>
      <c r="U628" s="767"/>
      <c r="V628" s="767"/>
      <c r="W628" s="252"/>
      <c r="X628" s="767"/>
    </row>
    <row r="629" spans="19:30" x14ac:dyDescent="0.15">
      <c r="S629" s="61"/>
      <c r="U629" s="767"/>
      <c r="V629" s="767"/>
      <c r="W629" s="252"/>
      <c r="X629" s="767"/>
    </row>
    <row r="630" spans="19:30" x14ac:dyDescent="0.15">
      <c r="S630" s="61"/>
      <c r="U630" s="767"/>
      <c r="V630" s="767"/>
      <c r="W630" s="252"/>
      <c r="X630" s="767"/>
    </row>
    <row r="631" spans="19:30" x14ac:dyDescent="0.15">
      <c r="S631" s="2"/>
      <c r="U631" s="767"/>
      <c r="V631" s="767"/>
      <c r="W631" s="252"/>
      <c r="X631" s="767"/>
    </row>
    <row r="632" spans="19:30" x14ac:dyDescent="0.15">
      <c r="S632" s="61"/>
      <c r="U632" s="767"/>
      <c r="V632" s="767"/>
      <c r="W632" s="252"/>
      <c r="X632" s="767"/>
    </row>
    <row r="633" spans="19:30" x14ac:dyDescent="0.15">
      <c r="S633" s="2"/>
      <c r="U633" s="767"/>
      <c r="V633" s="767"/>
      <c r="W633" s="252"/>
      <c r="X633" s="767"/>
    </row>
    <row r="634" spans="19:30" x14ac:dyDescent="0.15">
      <c r="S634" s="2"/>
      <c r="U634" s="767"/>
      <c r="V634" s="767"/>
      <c r="W634" s="252"/>
      <c r="X634" s="767"/>
      <c r="Z634" s="1576"/>
      <c r="AA634" s="1576"/>
      <c r="AB634" s="1576"/>
    </row>
    <row r="635" spans="19:30" x14ac:dyDescent="0.15">
      <c r="S635" s="61"/>
      <c r="U635" s="767"/>
      <c r="V635" s="767"/>
      <c r="W635" s="252"/>
      <c r="X635" s="767"/>
      <c r="AC635" s="1576"/>
    </row>
    <row r="636" spans="19:30" x14ac:dyDescent="0.15">
      <c r="S636" s="2"/>
      <c r="U636" s="767"/>
      <c r="V636" s="767"/>
      <c r="W636" s="252"/>
      <c r="X636" s="767"/>
      <c r="AD636" s="1576"/>
    </row>
    <row r="637" spans="19:30" x14ac:dyDescent="0.15">
      <c r="S637" s="2"/>
      <c r="U637" s="767"/>
      <c r="V637" s="767"/>
      <c r="W637" s="252"/>
      <c r="X637" s="767"/>
    </row>
    <row r="638" spans="19:30" x14ac:dyDescent="0.15">
      <c r="S638" s="2"/>
      <c r="U638" s="767"/>
      <c r="V638" s="767"/>
      <c r="W638" s="252"/>
      <c r="X638" s="767"/>
    </row>
    <row r="639" spans="19:30" x14ac:dyDescent="0.15">
      <c r="S639" s="2"/>
      <c r="U639" s="767"/>
      <c r="V639" s="767"/>
      <c r="W639" s="252"/>
      <c r="X639" s="767"/>
    </row>
    <row r="640" spans="19:30" x14ac:dyDescent="0.15">
      <c r="S640" s="2"/>
      <c r="U640" s="767"/>
      <c r="V640" s="767"/>
      <c r="W640" s="252"/>
      <c r="X640" s="767"/>
    </row>
    <row r="641" spans="19:24" x14ac:dyDescent="0.15">
      <c r="S641" s="2"/>
      <c r="U641" s="767"/>
      <c r="V641" s="767"/>
      <c r="W641" s="252"/>
      <c r="X641" s="767"/>
    </row>
    <row r="642" spans="19:24" x14ac:dyDescent="0.15">
      <c r="S642" s="59"/>
      <c r="U642" s="767"/>
      <c r="V642" s="767"/>
      <c r="W642" s="252"/>
      <c r="X642" s="767"/>
    </row>
    <row r="643" spans="19:24" x14ac:dyDescent="0.15">
      <c r="S643" s="59"/>
      <c r="U643" s="767"/>
      <c r="V643" s="767"/>
      <c r="W643" s="252"/>
      <c r="X643" s="767"/>
    </row>
    <row r="644" spans="19:24" x14ac:dyDescent="0.15">
      <c r="S644" s="59"/>
      <c r="U644" s="767"/>
      <c r="V644" s="767"/>
      <c r="W644" s="252"/>
      <c r="X644" s="767"/>
    </row>
    <row r="645" spans="19:24" x14ac:dyDescent="0.15">
      <c r="S645" s="59"/>
      <c r="U645" s="767"/>
      <c r="V645" s="767"/>
      <c r="W645" s="252"/>
      <c r="X645" s="767"/>
    </row>
    <row r="646" spans="19:24" x14ac:dyDescent="0.15">
      <c r="S646" s="59"/>
      <c r="U646" s="780"/>
      <c r="V646" s="780"/>
      <c r="W646" s="252"/>
      <c r="X646" s="767"/>
    </row>
    <row r="647" spans="19:24" x14ac:dyDescent="0.15">
      <c r="S647" s="59"/>
      <c r="U647" s="784"/>
      <c r="V647" s="784"/>
      <c r="W647" s="252"/>
      <c r="X647" s="767"/>
    </row>
    <row r="648" spans="19:24" x14ac:dyDescent="0.15">
      <c r="S648" s="2"/>
      <c r="U648" s="780"/>
      <c r="V648" s="780"/>
      <c r="W648" s="780"/>
      <c r="X648" s="767"/>
    </row>
    <row r="649" spans="19:24" x14ac:dyDescent="0.15">
      <c r="S649" s="59"/>
      <c r="U649" s="780"/>
      <c r="V649" s="780"/>
      <c r="W649" s="784"/>
      <c r="X649" s="767"/>
    </row>
    <row r="650" spans="19:24" x14ac:dyDescent="0.15">
      <c r="S650" s="59"/>
      <c r="U650" s="784"/>
      <c r="V650" s="784"/>
      <c r="W650" s="780"/>
      <c r="X650" s="780"/>
    </row>
    <row r="651" spans="19:24" x14ac:dyDescent="0.15">
      <c r="S651" s="59"/>
      <c r="U651" s="780"/>
      <c r="V651" s="780"/>
      <c r="W651" s="780"/>
      <c r="X651" s="784"/>
    </row>
    <row r="652" spans="19:24" x14ac:dyDescent="0.15">
      <c r="S652" s="59"/>
      <c r="U652" s="780"/>
      <c r="V652" s="780"/>
      <c r="W652" s="784"/>
      <c r="X652" s="780"/>
    </row>
    <row r="653" spans="19:24" x14ac:dyDescent="0.15">
      <c r="S653" s="59"/>
      <c r="W653" s="780"/>
      <c r="X653" s="780"/>
    </row>
    <row r="654" spans="19:24" x14ac:dyDescent="0.15">
      <c r="S654" s="59"/>
      <c r="U654" s="767"/>
      <c r="V654" s="767"/>
      <c r="W654" s="780"/>
      <c r="X654" s="784"/>
    </row>
    <row r="655" spans="19:24" x14ac:dyDescent="0.15">
      <c r="S655" s="59"/>
      <c r="U655" s="767"/>
      <c r="V655" s="767"/>
      <c r="X655" s="780"/>
    </row>
    <row r="656" spans="19:24" x14ac:dyDescent="0.15">
      <c r="S656" s="59"/>
      <c r="U656" s="780"/>
      <c r="V656" s="780"/>
      <c r="W656" s="767"/>
      <c r="X656" s="780"/>
    </row>
    <row r="657" spans="19:30" x14ac:dyDescent="0.15">
      <c r="S657" s="59"/>
      <c r="U657" s="748"/>
      <c r="V657" s="748"/>
      <c r="W657" s="767"/>
    </row>
    <row r="658" spans="19:30" x14ac:dyDescent="0.15">
      <c r="S658" s="61"/>
      <c r="U658" s="780"/>
      <c r="V658" s="780"/>
      <c r="W658" s="780"/>
      <c r="X658" s="768"/>
    </row>
    <row r="659" spans="19:30" x14ac:dyDescent="0.15">
      <c r="S659" s="59"/>
      <c r="U659" s="780"/>
      <c r="V659" s="780"/>
      <c r="W659" s="252"/>
      <c r="X659" s="768"/>
    </row>
    <row r="660" spans="19:30" x14ac:dyDescent="0.15">
      <c r="S660" s="61"/>
      <c r="U660" s="780"/>
      <c r="V660" s="780"/>
      <c r="W660" s="780"/>
      <c r="X660" s="780"/>
    </row>
    <row r="661" spans="19:30" x14ac:dyDescent="0.15">
      <c r="S661" s="61"/>
      <c r="U661" s="780"/>
      <c r="V661" s="780"/>
      <c r="W661" s="780"/>
      <c r="X661" s="768"/>
    </row>
    <row r="662" spans="19:30" x14ac:dyDescent="0.15">
      <c r="S662" s="61"/>
      <c r="U662" s="780"/>
      <c r="V662" s="780"/>
      <c r="W662" s="780"/>
      <c r="X662" s="780"/>
    </row>
    <row r="663" spans="19:30" x14ac:dyDescent="0.15">
      <c r="S663" s="61"/>
      <c r="U663" s="748"/>
      <c r="V663" s="748"/>
      <c r="W663" s="780"/>
      <c r="X663" s="780"/>
      <c r="Z663" s="1577"/>
      <c r="AA663" s="1577"/>
      <c r="AB663" s="1577"/>
    </row>
    <row r="664" spans="19:30" x14ac:dyDescent="0.15">
      <c r="S664" s="61"/>
      <c r="U664" s="780"/>
      <c r="V664" s="780"/>
      <c r="W664" s="780"/>
      <c r="X664" s="780"/>
      <c r="Z664" s="1576"/>
      <c r="AA664" s="1576"/>
      <c r="AB664" s="1576"/>
      <c r="AC664" s="1577"/>
    </row>
    <row r="665" spans="19:30" x14ac:dyDescent="0.15">
      <c r="S665" s="61"/>
      <c r="U665" s="748"/>
      <c r="V665" s="748"/>
      <c r="W665" s="748"/>
      <c r="X665" s="780"/>
      <c r="AC665" s="1576"/>
      <c r="AD665" s="1577"/>
    </row>
    <row r="666" spans="19:30" x14ac:dyDescent="0.15">
      <c r="S666" s="61"/>
      <c r="U666" s="748"/>
      <c r="V666" s="767"/>
      <c r="W666" s="780"/>
      <c r="X666" s="780"/>
      <c r="AD666" s="1576"/>
    </row>
    <row r="667" spans="19:30" x14ac:dyDescent="0.15">
      <c r="S667" s="61"/>
      <c r="U667" s="748"/>
      <c r="V667" s="748"/>
      <c r="W667" s="767"/>
      <c r="X667" s="748"/>
    </row>
    <row r="668" spans="19:30" x14ac:dyDescent="0.15">
      <c r="S668" s="61"/>
      <c r="U668" s="748"/>
      <c r="V668" s="748"/>
      <c r="W668" s="252"/>
      <c r="X668" s="780"/>
    </row>
    <row r="669" spans="19:30" x14ac:dyDescent="0.15">
      <c r="S669" s="61"/>
      <c r="U669" s="748"/>
      <c r="V669" s="748"/>
      <c r="W669" s="767"/>
      <c r="X669" s="748"/>
    </row>
    <row r="670" spans="19:30" x14ac:dyDescent="0.15">
      <c r="S670" s="61"/>
      <c r="U670" s="748"/>
      <c r="V670" s="748"/>
      <c r="W670" s="767"/>
      <c r="X670" s="767"/>
    </row>
    <row r="671" spans="19:30" x14ac:dyDescent="0.15">
      <c r="S671" s="59"/>
      <c r="U671" s="748"/>
      <c r="V671" s="748"/>
      <c r="W671" s="748"/>
      <c r="X671" s="748"/>
    </row>
    <row r="672" spans="19:30" x14ac:dyDescent="0.15">
      <c r="S672" s="61"/>
      <c r="U672" s="748"/>
      <c r="V672" s="767"/>
      <c r="W672" s="748"/>
      <c r="X672" s="748"/>
      <c r="Z672" s="1577"/>
      <c r="AA672" s="1577"/>
      <c r="AB672" s="1577"/>
    </row>
    <row r="673" spans="19:30" x14ac:dyDescent="0.15">
      <c r="S673" s="61"/>
      <c r="U673" s="748"/>
      <c r="V673" s="748"/>
      <c r="W673" s="748"/>
      <c r="X673" s="748"/>
      <c r="Z673" s="1577"/>
      <c r="AA673" s="1577"/>
      <c r="AB673" s="1577"/>
      <c r="AC673" s="1577"/>
    </row>
    <row r="674" spans="19:30" x14ac:dyDescent="0.15">
      <c r="S674" s="59"/>
      <c r="U674" s="748"/>
      <c r="V674" s="748"/>
      <c r="W674" s="252"/>
      <c r="X674" s="748"/>
      <c r="Z674" s="1576"/>
      <c r="AA674" s="1576"/>
      <c r="AB674" s="1576"/>
      <c r="AC674" s="1577"/>
      <c r="AD674" s="1577"/>
    </row>
    <row r="675" spans="19:30" x14ac:dyDescent="0.15">
      <c r="S675" s="59"/>
      <c r="U675" s="748"/>
      <c r="V675" s="748"/>
      <c r="W675" s="748"/>
      <c r="X675" s="748"/>
      <c r="Z675" s="1576"/>
      <c r="AA675" s="1576"/>
      <c r="AB675" s="1576"/>
      <c r="AC675" s="1576"/>
      <c r="AD675" s="1577"/>
    </row>
    <row r="676" spans="19:30" x14ac:dyDescent="0.15">
      <c r="S676" s="59"/>
      <c r="U676" s="784"/>
      <c r="V676" s="784"/>
      <c r="W676" s="748"/>
      <c r="X676" s="767"/>
      <c r="AC676" s="1576"/>
      <c r="AD676" s="1576"/>
    </row>
    <row r="677" spans="19:30" x14ac:dyDescent="0.15">
      <c r="S677" s="59"/>
      <c r="U677" s="784"/>
      <c r="V677" s="784"/>
      <c r="W677" s="748"/>
      <c r="X677" s="748"/>
      <c r="Z677" s="1575"/>
      <c r="AA677" s="1575"/>
      <c r="AB677" s="1575"/>
      <c r="AD677" s="1576"/>
    </row>
    <row r="678" spans="19:30" x14ac:dyDescent="0.15">
      <c r="S678" s="61"/>
      <c r="U678" s="767"/>
      <c r="V678" s="767"/>
      <c r="W678" s="767"/>
      <c r="X678" s="748"/>
      <c r="AC678" s="1575"/>
    </row>
    <row r="679" spans="19:30" x14ac:dyDescent="0.15">
      <c r="S679" s="59"/>
      <c r="U679" s="780"/>
      <c r="V679" s="780"/>
      <c r="W679" s="784"/>
      <c r="X679" s="748"/>
      <c r="AD679" s="1575"/>
    </row>
    <row r="680" spans="19:30" x14ac:dyDescent="0.15">
      <c r="S680" s="59"/>
      <c r="U680" s="784"/>
      <c r="V680" s="784"/>
      <c r="W680" s="767"/>
      <c r="X680" s="784"/>
      <c r="Z680" s="1575"/>
      <c r="AA680" s="1575"/>
      <c r="AB680" s="1575"/>
    </row>
    <row r="681" spans="19:30" x14ac:dyDescent="0.15">
      <c r="S681" s="2"/>
      <c r="U681" s="767"/>
      <c r="V681" s="767"/>
      <c r="W681" s="748"/>
      <c r="X681" s="767"/>
      <c r="Z681" s="1576"/>
      <c r="AA681" s="1576"/>
      <c r="AB681" s="1576"/>
      <c r="AC681" s="1575"/>
    </row>
    <row r="682" spans="19:30" x14ac:dyDescent="0.15">
      <c r="S682" s="59"/>
      <c r="U682" s="784"/>
      <c r="V682" s="784"/>
      <c r="W682" s="780"/>
      <c r="X682" s="768"/>
      <c r="Z682" s="1575"/>
      <c r="AA682" s="1575"/>
      <c r="AB682" s="1575"/>
      <c r="AC682" s="1576"/>
      <c r="AD682" s="1575"/>
    </row>
    <row r="683" spans="19:30" x14ac:dyDescent="0.15">
      <c r="S683" s="59"/>
      <c r="U683" s="780"/>
      <c r="V683" s="780"/>
      <c r="W683" s="784"/>
      <c r="X683" s="784"/>
      <c r="Z683" s="1578"/>
      <c r="AA683" s="1578"/>
      <c r="AB683" s="1578"/>
      <c r="AC683" s="1575"/>
      <c r="AD683" s="1576"/>
    </row>
    <row r="684" spans="19:30" x14ac:dyDescent="0.15">
      <c r="S684" s="61"/>
      <c r="U684" s="767"/>
      <c r="V684" s="767"/>
      <c r="W684" s="767"/>
      <c r="X684" s="767"/>
      <c r="Z684" s="1576"/>
      <c r="AA684" s="1576"/>
      <c r="AB684" s="1576"/>
      <c r="AC684" s="1578"/>
      <c r="AD684" s="1575"/>
    </row>
    <row r="685" spans="19:30" x14ac:dyDescent="0.15">
      <c r="S685" s="59"/>
      <c r="U685" s="784"/>
      <c r="V685" s="784"/>
      <c r="W685" s="784"/>
      <c r="X685" s="780"/>
      <c r="Z685" s="1576"/>
      <c r="AA685" s="1576"/>
      <c r="AB685" s="1576"/>
      <c r="AC685" s="1576"/>
      <c r="AD685" s="1578"/>
    </row>
    <row r="686" spans="19:30" x14ac:dyDescent="0.15">
      <c r="S686" s="59"/>
      <c r="U686" s="780"/>
      <c r="V686" s="780"/>
      <c r="W686" s="780"/>
      <c r="X686" s="784"/>
      <c r="Z686" s="1576"/>
      <c r="AA686" s="1576"/>
      <c r="AB686" s="1576"/>
      <c r="AC686" s="1576"/>
      <c r="AD686" s="1576"/>
    </row>
    <row r="687" spans="19:30" x14ac:dyDescent="0.15">
      <c r="S687" s="2"/>
      <c r="U687" s="767"/>
      <c r="V687" s="767"/>
      <c r="W687" s="767"/>
      <c r="X687" s="748"/>
      <c r="Z687" s="1576"/>
      <c r="AA687" s="1576"/>
      <c r="AB687" s="1576"/>
      <c r="AC687" s="1576"/>
      <c r="AD687" s="1576"/>
    </row>
    <row r="688" spans="19:30" x14ac:dyDescent="0.15">
      <c r="S688" s="2"/>
      <c r="U688" s="784"/>
      <c r="V688" s="784"/>
      <c r="W688" s="784"/>
      <c r="X688" s="784"/>
      <c r="Z688" s="1570"/>
      <c r="AA688" s="1570"/>
      <c r="AB688" s="1570"/>
      <c r="AC688" s="1576"/>
      <c r="AD688" s="1576"/>
    </row>
    <row r="689" spans="19:30" x14ac:dyDescent="0.15">
      <c r="S689" s="2"/>
      <c r="U689" s="780"/>
      <c r="V689" s="780"/>
      <c r="W689" s="780"/>
      <c r="X689" s="780"/>
      <c r="AC689" s="1570"/>
      <c r="AD689" s="1576"/>
    </row>
    <row r="690" spans="19:30" x14ac:dyDescent="0.15">
      <c r="S690" s="2"/>
      <c r="U690" s="748"/>
      <c r="V690" s="748"/>
      <c r="W690" s="748"/>
      <c r="X690" s="767"/>
      <c r="AD690" s="1570"/>
    </row>
    <row r="691" spans="19:30" x14ac:dyDescent="0.15">
      <c r="S691" s="2"/>
      <c r="U691" s="784"/>
      <c r="V691" s="784"/>
      <c r="W691" s="784"/>
      <c r="X691" s="784"/>
    </row>
    <row r="692" spans="19:30" x14ac:dyDescent="0.15">
      <c r="S692" s="59"/>
      <c r="U692" s="780"/>
      <c r="V692" s="780"/>
      <c r="W692" s="780"/>
      <c r="X692" s="780"/>
    </row>
    <row r="693" spans="19:30" x14ac:dyDescent="0.15">
      <c r="S693" s="2"/>
      <c r="U693" s="780"/>
      <c r="V693" s="780"/>
      <c r="W693" s="767"/>
      <c r="X693" s="748"/>
    </row>
    <row r="694" spans="19:30" x14ac:dyDescent="0.15">
      <c r="S694" s="2"/>
      <c r="U694" s="784"/>
      <c r="V694" s="784"/>
      <c r="W694" s="784"/>
      <c r="X694" s="784"/>
    </row>
    <row r="695" spans="19:30" x14ac:dyDescent="0.15">
      <c r="S695" s="59"/>
      <c r="U695" s="780"/>
      <c r="V695" s="780"/>
      <c r="W695" s="780"/>
      <c r="X695" s="780"/>
    </row>
    <row r="696" spans="19:30" x14ac:dyDescent="0.15">
      <c r="U696" s="780"/>
      <c r="V696" s="780"/>
      <c r="W696" s="780"/>
      <c r="X696" s="252"/>
      <c r="Z696" s="1578"/>
      <c r="AA696" s="1578"/>
      <c r="AB696" s="1578"/>
    </row>
    <row r="697" spans="19:30" x14ac:dyDescent="0.15">
      <c r="S697" s="2"/>
      <c r="U697" s="784"/>
      <c r="V697" s="784"/>
      <c r="W697" s="784"/>
      <c r="X697" s="784"/>
      <c r="AC697" s="1578"/>
    </row>
    <row r="698" spans="19:30" x14ac:dyDescent="0.15">
      <c r="S698" s="59"/>
      <c r="W698" s="780"/>
      <c r="X698" s="780"/>
      <c r="AD698" s="1578"/>
    </row>
    <row r="699" spans="19:30" x14ac:dyDescent="0.15">
      <c r="S699" s="61"/>
      <c r="U699" s="780"/>
      <c r="V699" s="252"/>
      <c r="W699" s="780"/>
      <c r="X699" s="780"/>
      <c r="Z699" s="1578"/>
      <c r="AA699" s="1578"/>
      <c r="AB699" s="1578"/>
    </row>
    <row r="700" spans="19:30" x14ac:dyDescent="0.15">
      <c r="S700" s="61"/>
      <c r="U700" s="780"/>
      <c r="V700" s="780"/>
      <c r="W700" s="784"/>
      <c r="X700" s="784"/>
      <c r="AC700" s="1578"/>
    </row>
    <row r="701" spans="19:30" x14ac:dyDescent="0.15">
      <c r="U701" s="784"/>
      <c r="V701" s="784"/>
      <c r="X701" s="780"/>
      <c r="AD701" s="1578"/>
    </row>
    <row r="702" spans="19:30" x14ac:dyDescent="0.15">
      <c r="S702" s="2"/>
      <c r="U702" s="780"/>
      <c r="V702" s="252"/>
      <c r="W702" s="748"/>
      <c r="X702" s="780"/>
    </row>
    <row r="703" spans="19:30" x14ac:dyDescent="0.15">
      <c r="S703" s="59"/>
      <c r="U703" s="780"/>
      <c r="V703" s="780"/>
      <c r="W703" s="780"/>
      <c r="X703" s="784"/>
    </row>
    <row r="704" spans="19:30" x14ac:dyDescent="0.15">
      <c r="S704" s="59"/>
      <c r="U704" s="784"/>
      <c r="V704" s="784"/>
      <c r="W704" s="784"/>
    </row>
    <row r="705" spans="19:30" x14ac:dyDescent="0.15">
      <c r="S705" s="59"/>
      <c r="U705" s="252"/>
      <c r="V705" s="252"/>
      <c r="W705" s="748"/>
      <c r="X705" s="768"/>
    </row>
    <row r="706" spans="19:30" x14ac:dyDescent="0.15">
      <c r="S706" s="2"/>
      <c r="U706" s="780"/>
      <c r="V706" s="780"/>
      <c r="W706" s="780"/>
      <c r="X706" s="780"/>
    </row>
    <row r="707" spans="19:30" x14ac:dyDescent="0.15">
      <c r="S707" s="59"/>
      <c r="U707" s="784"/>
      <c r="V707" s="784"/>
      <c r="W707" s="784"/>
      <c r="X707" s="784"/>
      <c r="Z707" s="1578"/>
      <c r="AA707" s="1578"/>
      <c r="AB707" s="1578"/>
    </row>
    <row r="708" spans="19:30" x14ac:dyDescent="0.15">
      <c r="S708" s="59"/>
      <c r="U708" s="780"/>
      <c r="V708" s="780"/>
      <c r="W708" s="748"/>
      <c r="X708" s="768"/>
      <c r="Z708" s="1578"/>
      <c r="AA708" s="1578"/>
      <c r="AB708" s="1578"/>
      <c r="AC708" s="1578"/>
    </row>
    <row r="709" spans="19:30" x14ac:dyDescent="0.15">
      <c r="U709" s="780"/>
      <c r="V709" s="780"/>
      <c r="W709" s="780"/>
      <c r="X709" s="780"/>
      <c r="AC709" s="1578"/>
      <c r="AD709" s="1578"/>
    </row>
    <row r="710" spans="19:30" x14ac:dyDescent="0.15">
      <c r="S710" s="59"/>
      <c r="U710" s="784"/>
      <c r="V710" s="784"/>
      <c r="W710" s="784"/>
      <c r="X710" s="784"/>
      <c r="AD710" s="1578"/>
    </row>
    <row r="711" spans="19:30" x14ac:dyDescent="0.15">
      <c r="U711" s="780"/>
      <c r="V711" s="780"/>
      <c r="W711" s="780"/>
      <c r="X711" s="768"/>
    </row>
    <row r="712" spans="19:30" x14ac:dyDescent="0.15">
      <c r="S712" s="59"/>
      <c r="U712" s="780"/>
      <c r="V712" s="780"/>
      <c r="W712" s="780"/>
      <c r="X712" s="780"/>
    </row>
    <row r="713" spans="19:30" x14ac:dyDescent="0.15">
      <c r="U713" s="784"/>
      <c r="V713" s="784"/>
      <c r="W713" s="784"/>
      <c r="X713" s="784"/>
      <c r="Z713" s="1576"/>
      <c r="AA713" s="1576"/>
      <c r="AB713" s="1576"/>
    </row>
    <row r="714" spans="19:30" x14ac:dyDescent="0.15">
      <c r="W714" s="780"/>
      <c r="X714" s="780"/>
      <c r="AC714" s="1576"/>
    </row>
    <row r="715" spans="19:30" x14ac:dyDescent="0.15">
      <c r="S715" s="2"/>
      <c r="U715" s="780"/>
      <c r="V715" s="780"/>
      <c r="W715" s="780"/>
      <c r="X715" s="780"/>
      <c r="Z715" s="1577"/>
      <c r="AA715" s="1577"/>
      <c r="AB715" s="1577"/>
      <c r="AD715" s="1576"/>
    </row>
    <row r="716" spans="19:30" x14ac:dyDescent="0.15">
      <c r="S716" s="61"/>
      <c r="U716" s="748"/>
      <c r="V716" s="748"/>
      <c r="W716" s="784"/>
      <c r="X716" s="784"/>
      <c r="Z716" s="1576"/>
      <c r="AA716" s="1576"/>
      <c r="AB716" s="1576"/>
      <c r="AC716" s="1577"/>
    </row>
    <row r="717" spans="19:30" x14ac:dyDescent="0.15">
      <c r="S717" s="2"/>
      <c r="U717" s="780"/>
      <c r="V717" s="780"/>
      <c r="X717" s="780"/>
      <c r="Z717" s="1576"/>
      <c r="AA717" s="1576"/>
      <c r="AB717" s="1576"/>
      <c r="AC717" s="1576"/>
      <c r="AD717" s="1577"/>
    </row>
    <row r="718" spans="19:30" x14ac:dyDescent="0.15">
      <c r="S718" s="2"/>
      <c r="W718" s="780"/>
      <c r="X718" s="780"/>
      <c r="Z718" s="1576"/>
      <c r="AA718" s="1576"/>
      <c r="AB718" s="1576"/>
      <c r="AC718" s="1576"/>
      <c r="AD718" s="1576"/>
    </row>
    <row r="719" spans="19:30" x14ac:dyDescent="0.15">
      <c r="S719" s="2"/>
      <c r="U719" s="784"/>
      <c r="V719" s="784"/>
      <c r="W719" s="767"/>
      <c r="X719" s="784"/>
      <c r="AC719" s="1576"/>
      <c r="AD719" s="1576"/>
    </row>
    <row r="720" spans="19:30" x14ac:dyDescent="0.15">
      <c r="S720" s="2"/>
      <c r="U720" s="5"/>
      <c r="V720" s="5"/>
      <c r="W720" s="780"/>
      <c r="AD720" s="1576"/>
    </row>
    <row r="721" spans="19:30" x14ac:dyDescent="0.15">
      <c r="S721" s="2"/>
      <c r="U721" s="5"/>
      <c r="V721" s="5"/>
      <c r="X721" s="780"/>
    </row>
    <row r="722" spans="19:30" x14ac:dyDescent="0.15">
      <c r="S722" s="61"/>
      <c r="U722" s="767"/>
      <c r="V722" s="767"/>
      <c r="W722" s="784"/>
      <c r="X722" s="767"/>
    </row>
    <row r="723" spans="19:30" x14ac:dyDescent="0.15">
      <c r="S723" s="2"/>
      <c r="U723" s="252"/>
      <c r="V723" s="252"/>
      <c r="W723" s="5"/>
      <c r="X723" s="780"/>
    </row>
    <row r="724" spans="19:30" x14ac:dyDescent="0.15">
      <c r="S724" s="2"/>
      <c r="U724" s="252"/>
      <c r="V724" s="252"/>
      <c r="W724" s="5"/>
    </row>
    <row r="725" spans="19:30" x14ac:dyDescent="0.15">
      <c r="S725" s="61"/>
      <c r="U725" s="748"/>
      <c r="V725" s="748"/>
      <c r="W725" s="767"/>
      <c r="X725" s="784"/>
      <c r="Z725" s="1576"/>
      <c r="AA725" s="1576"/>
      <c r="AB725" s="1576"/>
    </row>
    <row r="726" spans="19:30" x14ac:dyDescent="0.15">
      <c r="S726" s="2"/>
      <c r="U726" s="784"/>
      <c r="V726" s="252"/>
      <c r="W726" s="767"/>
      <c r="X726" s="5"/>
      <c r="AC726" s="1576"/>
    </row>
    <row r="727" spans="19:30" x14ac:dyDescent="0.15">
      <c r="S727" s="2"/>
      <c r="U727" s="780"/>
      <c r="V727" s="780"/>
      <c r="W727" s="767"/>
      <c r="X727" s="5"/>
      <c r="AD727" s="1576"/>
    </row>
    <row r="728" spans="19:30" x14ac:dyDescent="0.15">
      <c r="S728" s="61"/>
      <c r="U728" s="767"/>
      <c r="V728" s="767"/>
      <c r="W728" s="767"/>
      <c r="X728" s="767"/>
    </row>
    <row r="729" spans="19:30" x14ac:dyDescent="0.15">
      <c r="S729" s="2"/>
      <c r="U729" s="252"/>
      <c r="V729" s="252"/>
      <c r="W729" s="748"/>
      <c r="X729" s="767"/>
    </row>
    <row r="730" spans="19:30" x14ac:dyDescent="0.15">
      <c r="S730" s="2"/>
      <c r="W730" s="784"/>
      <c r="X730" s="767"/>
      <c r="Z730" s="1576"/>
      <c r="AA730" s="1576"/>
      <c r="AB730" s="1576"/>
    </row>
    <row r="731" spans="19:30" x14ac:dyDescent="0.15">
      <c r="S731" s="61"/>
      <c r="U731" s="767"/>
      <c r="V731" s="767"/>
      <c r="W731" s="780"/>
      <c r="X731" s="767"/>
      <c r="Z731" s="1575"/>
      <c r="AA731" s="1575"/>
      <c r="AB731" s="1575"/>
      <c r="AC731" s="1576"/>
    </row>
    <row r="732" spans="19:30" x14ac:dyDescent="0.15">
      <c r="S732" s="61"/>
      <c r="U732" s="784"/>
      <c r="V732" s="252"/>
      <c r="W732" s="748"/>
      <c r="X732" s="768"/>
      <c r="Z732" s="1575"/>
      <c r="AA732" s="1575"/>
      <c r="AB732" s="1575"/>
      <c r="AC732" s="1575"/>
      <c r="AD732" s="1576"/>
    </row>
    <row r="733" spans="19:30" x14ac:dyDescent="0.15">
      <c r="S733" s="59"/>
      <c r="U733" s="780"/>
      <c r="V733" s="780"/>
      <c r="W733" s="784"/>
      <c r="X733" s="748"/>
      <c r="Z733" s="1575"/>
      <c r="AA733" s="1575"/>
      <c r="AB733" s="1575"/>
      <c r="AC733" s="1575"/>
      <c r="AD733" s="1575"/>
    </row>
    <row r="734" spans="19:30" x14ac:dyDescent="0.15">
      <c r="S734" s="61"/>
      <c r="U734" s="748"/>
      <c r="V734" s="748"/>
      <c r="X734" s="784"/>
      <c r="Z734" s="1576"/>
      <c r="AA734" s="1576"/>
      <c r="AB734" s="1576"/>
      <c r="AC734" s="1575"/>
      <c r="AD734" s="1575"/>
    </row>
    <row r="735" spans="19:30" x14ac:dyDescent="0.15">
      <c r="S735" s="2"/>
      <c r="U735" s="252"/>
      <c r="V735" s="252"/>
      <c r="W735" s="748"/>
      <c r="X735" s="767"/>
      <c r="Z735" s="1575"/>
      <c r="AA735" s="1575"/>
      <c r="AB735" s="1575"/>
      <c r="AC735" s="1576"/>
      <c r="AD735" s="1575"/>
    </row>
    <row r="736" spans="19:30" x14ac:dyDescent="0.15">
      <c r="S736" s="2"/>
      <c r="U736" s="780"/>
      <c r="V736" s="780"/>
      <c r="W736" s="784"/>
      <c r="X736" s="748"/>
      <c r="AC736" s="1575"/>
      <c r="AD736" s="1576"/>
    </row>
    <row r="737" spans="19:30" x14ac:dyDescent="0.15">
      <c r="S737" s="2"/>
      <c r="U737" s="780"/>
      <c r="V737" s="780"/>
      <c r="W737" s="780"/>
      <c r="X737" s="784"/>
      <c r="Z737" s="1575"/>
      <c r="AA737" s="1575"/>
      <c r="AB737" s="1575"/>
      <c r="AD737" s="1575"/>
    </row>
    <row r="738" spans="19:30" x14ac:dyDescent="0.15">
      <c r="S738" s="2"/>
      <c r="U738" s="252"/>
      <c r="V738" s="252"/>
      <c r="W738" s="767"/>
      <c r="X738" s="768"/>
      <c r="Z738" s="1576"/>
      <c r="AA738" s="1576"/>
      <c r="AB738" s="1576"/>
      <c r="AC738" s="1575"/>
    </row>
    <row r="739" spans="19:30" x14ac:dyDescent="0.15">
      <c r="S739" s="2"/>
      <c r="U739" s="780"/>
      <c r="V739" s="780"/>
      <c r="W739" s="784"/>
      <c r="X739" s="767"/>
      <c r="Z739" s="1576"/>
      <c r="AA739" s="1576"/>
      <c r="AB739" s="1576"/>
      <c r="AC739" s="1576"/>
      <c r="AD739" s="1575"/>
    </row>
    <row r="740" spans="19:30" x14ac:dyDescent="0.15">
      <c r="U740" s="780"/>
      <c r="V740" s="780"/>
      <c r="W740" s="780"/>
      <c r="X740" s="784"/>
      <c r="Z740" s="1576"/>
      <c r="AA740" s="1576"/>
      <c r="AB740" s="1576"/>
      <c r="AC740" s="1576"/>
      <c r="AD740" s="1576"/>
    </row>
    <row r="741" spans="19:30" x14ac:dyDescent="0.15">
      <c r="S741" s="2"/>
      <c r="U741" s="784"/>
      <c r="V741" s="784"/>
      <c r="W741" s="767"/>
      <c r="X741" s="767"/>
      <c r="Z741" s="1575"/>
      <c r="AA741" s="1575"/>
      <c r="AB741" s="1575"/>
      <c r="AC741" s="1576"/>
      <c r="AD741" s="1576"/>
    </row>
    <row r="742" spans="19:30" x14ac:dyDescent="0.15">
      <c r="S742" s="59"/>
      <c r="U742" s="780"/>
      <c r="V742" s="780"/>
      <c r="W742" s="784"/>
      <c r="X742" s="768"/>
      <c r="AC742" s="1575"/>
      <c r="AD742" s="1576"/>
    </row>
    <row r="743" spans="19:30" x14ac:dyDescent="0.15">
      <c r="S743" s="61"/>
      <c r="V743" s="767"/>
      <c r="W743" s="780"/>
      <c r="X743" s="784"/>
      <c r="AD743" s="1575"/>
    </row>
    <row r="744" spans="19:30" x14ac:dyDescent="0.15">
      <c r="S744" s="2"/>
      <c r="U744" s="784"/>
      <c r="V744" s="784"/>
      <c r="W744" s="780"/>
      <c r="X744" s="748"/>
      <c r="Z744" s="1575"/>
      <c r="AA744" s="1575"/>
      <c r="AB744" s="1575"/>
    </row>
    <row r="745" spans="19:30" x14ac:dyDescent="0.15">
      <c r="U745" s="780"/>
      <c r="V745" s="780"/>
      <c r="W745" s="784"/>
      <c r="X745" s="780"/>
      <c r="Z745" s="1577"/>
      <c r="AA745" s="1577"/>
      <c r="AB745" s="1577"/>
      <c r="AC745" s="1575"/>
    </row>
    <row r="746" spans="19:30" x14ac:dyDescent="0.15">
      <c r="S746" s="61"/>
      <c r="U746" s="748"/>
      <c r="V746" s="748"/>
      <c r="W746" s="780"/>
      <c r="X746" s="784"/>
      <c r="Z746" s="1577"/>
      <c r="AA746" s="1577"/>
      <c r="AB746" s="1577"/>
      <c r="AC746" s="1577"/>
      <c r="AD746" s="1575"/>
    </row>
    <row r="747" spans="19:30" x14ac:dyDescent="0.15">
      <c r="S747" s="59"/>
      <c r="U747" s="748"/>
      <c r="V747" s="748"/>
      <c r="W747" s="767"/>
      <c r="X747" s="780"/>
      <c r="Z747" s="1576"/>
      <c r="AA747" s="1576"/>
      <c r="AB747" s="1576"/>
      <c r="AC747" s="1577"/>
      <c r="AD747" s="1577"/>
    </row>
    <row r="748" spans="19:30" x14ac:dyDescent="0.15">
      <c r="S748" s="59"/>
      <c r="U748" s="748"/>
      <c r="V748" s="748"/>
      <c r="W748" s="784"/>
      <c r="X748" s="780"/>
      <c r="Z748" s="1576"/>
      <c r="AA748" s="1576"/>
      <c r="AB748" s="1576"/>
      <c r="AC748" s="1576"/>
      <c r="AD748" s="1577"/>
    </row>
    <row r="749" spans="19:30" x14ac:dyDescent="0.15">
      <c r="S749" s="59"/>
      <c r="U749" s="252"/>
      <c r="V749" s="252"/>
      <c r="W749" s="780"/>
      <c r="X749" s="784"/>
      <c r="Z749" s="1575"/>
      <c r="AA749" s="1575"/>
      <c r="AB749" s="1575"/>
      <c r="AC749" s="1576"/>
      <c r="AD749" s="1576"/>
    </row>
    <row r="750" spans="19:30" x14ac:dyDescent="0.15">
      <c r="S750" s="2"/>
      <c r="U750" s="780"/>
      <c r="V750" s="780"/>
      <c r="W750" s="767"/>
      <c r="X750" s="780"/>
      <c r="AC750" s="1575"/>
      <c r="AD750" s="1576"/>
    </row>
    <row r="751" spans="19:30" x14ac:dyDescent="0.15">
      <c r="S751" s="61"/>
      <c r="U751" s="780"/>
      <c r="V751" s="780"/>
      <c r="W751" s="767"/>
      <c r="X751" s="767"/>
      <c r="AD751" s="1575"/>
    </row>
    <row r="752" spans="19:30" x14ac:dyDescent="0.15">
      <c r="S752" s="61"/>
      <c r="U752" s="780"/>
      <c r="V752" s="780"/>
      <c r="W752" s="767"/>
      <c r="X752" s="784"/>
      <c r="Z752" s="1577"/>
      <c r="AA752" s="1577"/>
      <c r="AB752" s="1577"/>
    </row>
    <row r="753" spans="19:30" x14ac:dyDescent="0.15">
      <c r="S753" s="61"/>
      <c r="U753" s="780"/>
      <c r="V753" s="780"/>
      <c r="W753" s="767"/>
      <c r="X753" s="780"/>
      <c r="AC753" s="1577"/>
    </row>
    <row r="754" spans="19:30" x14ac:dyDescent="0.15">
      <c r="S754" s="61"/>
      <c r="U754" s="780"/>
      <c r="V754" s="780"/>
      <c r="W754" s="780"/>
      <c r="X754" s="768"/>
      <c r="Z754" s="1576"/>
      <c r="AA754" s="1576"/>
      <c r="AB754" s="1576"/>
      <c r="AD754" s="1577"/>
    </row>
    <row r="755" spans="19:30" x14ac:dyDescent="0.15">
      <c r="S755" s="61"/>
      <c r="U755" s="780"/>
      <c r="V755" s="780"/>
      <c r="W755" s="780"/>
      <c r="X755" s="768"/>
      <c r="Z755" s="1575"/>
      <c r="AA755" s="1575"/>
      <c r="AB755" s="1575"/>
      <c r="AC755" s="1576"/>
    </row>
    <row r="756" spans="19:30" x14ac:dyDescent="0.15">
      <c r="S756" s="61"/>
      <c r="U756" s="780"/>
      <c r="V756" s="780"/>
      <c r="W756" s="780"/>
      <c r="X756" s="768"/>
      <c r="Z756" s="1575"/>
      <c r="AA756" s="1575"/>
      <c r="AB756" s="1575"/>
      <c r="AC756" s="1575"/>
      <c r="AD756" s="1576"/>
    </row>
    <row r="757" spans="19:30" x14ac:dyDescent="0.15">
      <c r="S757" s="61"/>
      <c r="U757" s="780"/>
      <c r="V757" s="780"/>
      <c r="W757" s="780"/>
      <c r="X757" s="768"/>
      <c r="Z757" s="1575"/>
      <c r="AA757" s="1575"/>
      <c r="AB757" s="1575"/>
      <c r="AC757" s="1575"/>
      <c r="AD757" s="1575"/>
    </row>
    <row r="758" spans="19:30" x14ac:dyDescent="0.15">
      <c r="S758" s="61"/>
      <c r="U758" s="780"/>
      <c r="V758" s="780"/>
      <c r="W758" s="780"/>
      <c r="X758" s="780"/>
      <c r="Z758" s="1576"/>
      <c r="AA758" s="1576"/>
      <c r="AB758" s="1576"/>
      <c r="AC758" s="1575"/>
      <c r="AD758" s="1575"/>
    </row>
    <row r="759" spans="19:30" x14ac:dyDescent="0.15">
      <c r="S759" s="61"/>
      <c r="W759" s="780"/>
      <c r="X759" s="780"/>
      <c r="Z759" s="1576"/>
      <c r="AA759" s="1576"/>
      <c r="AB759" s="1576"/>
      <c r="AC759" s="1576"/>
      <c r="AD759" s="1575"/>
    </row>
    <row r="760" spans="19:30" x14ac:dyDescent="0.15">
      <c r="S760" s="61"/>
      <c r="W760" s="780"/>
      <c r="X760" s="780"/>
      <c r="Z760" s="1576"/>
      <c r="AA760" s="1576"/>
      <c r="AB760" s="1576"/>
      <c r="AC760" s="1576"/>
      <c r="AD760" s="1576"/>
    </row>
    <row r="761" spans="19:30" x14ac:dyDescent="0.15">
      <c r="S761" s="61"/>
      <c r="U761" s="780"/>
      <c r="V761" s="767"/>
      <c r="W761" s="780"/>
      <c r="X761" s="780"/>
      <c r="Z761" s="1577"/>
      <c r="AA761" s="1577"/>
      <c r="AB761" s="1577"/>
      <c r="AC761" s="1576"/>
      <c r="AD761" s="1576"/>
    </row>
    <row r="762" spans="19:30" x14ac:dyDescent="0.15">
      <c r="S762" s="61"/>
      <c r="U762" s="780"/>
      <c r="V762" s="780"/>
      <c r="W762" s="780"/>
      <c r="X762" s="780"/>
      <c r="Z762" s="1575"/>
      <c r="AA762" s="1575"/>
      <c r="AB762" s="1575"/>
      <c r="AC762" s="1577"/>
      <c r="AD762" s="1576"/>
    </row>
    <row r="763" spans="19:30" x14ac:dyDescent="0.15">
      <c r="S763" s="61"/>
      <c r="U763" s="784"/>
      <c r="V763" s="784"/>
      <c r="X763" s="780"/>
      <c r="Z763" s="1576"/>
      <c r="AA763" s="1576"/>
      <c r="AB763" s="1576"/>
      <c r="AC763" s="1575"/>
      <c r="AD763" s="1577"/>
    </row>
    <row r="764" spans="19:30" x14ac:dyDescent="0.15">
      <c r="S764" s="61"/>
      <c r="U764" s="780"/>
      <c r="V764" s="780"/>
      <c r="X764" s="780"/>
      <c r="Z764" s="1575"/>
      <c r="AA764" s="1575"/>
      <c r="AB764" s="1575"/>
      <c r="AC764" s="1576"/>
      <c r="AD764" s="1575"/>
    </row>
    <row r="765" spans="19:30" x14ac:dyDescent="0.15">
      <c r="S765" s="61"/>
      <c r="U765" s="780"/>
      <c r="V765" s="780"/>
      <c r="W765" s="767"/>
      <c r="X765" s="780"/>
      <c r="AC765" s="1575"/>
      <c r="AD765" s="1576"/>
    </row>
    <row r="766" spans="19:30" x14ac:dyDescent="0.15">
      <c r="S766" s="61"/>
      <c r="U766" s="784"/>
      <c r="V766" s="784"/>
      <c r="W766" s="780"/>
      <c r="X766" s="780"/>
      <c r="Z766" s="1576"/>
      <c r="AA766" s="1576"/>
      <c r="AB766" s="1576"/>
      <c r="AD766" s="1575"/>
    </row>
    <row r="767" spans="19:30" x14ac:dyDescent="0.15">
      <c r="S767" s="61"/>
      <c r="U767" s="767"/>
      <c r="V767" s="767"/>
      <c r="W767" s="784"/>
      <c r="Z767" s="1576"/>
      <c r="AA767" s="1576"/>
      <c r="AB767" s="1576"/>
      <c r="AC767" s="1576"/>
    </row>
    <row r="768" spans="19:30" x14ac:dyDescent="0.15">
      <c r="S768" s="59"/>
      <c r="U768" s="780"/>
      <c r="V768" s="780"/>
      <c r="W768" s="780"/>
      <c r="Z768" s="1575"/>
      <c r="AA768" s="1575"/>
      <c r="AB768" s="1575"/>
      <c r="AC768" s="1576"/>
      <c r="AD768" s="1576"/>
    </row>
    <row r="769" spans="19:30" x14ac:dyDescent="0.15">
      <c r="S769" s="61"/>
      <c r="U769" s="780"/>
      <c r="V769" s="780"/>
      <c r="W769" s="780"/>
      <c r="X769" s="767"/>
      <c r="Z769" s="1575"/>
      <c r="AA769" s="1575"/>
      <c r="AB769" s="1575"/>
      <c r="AC769" s="1575"/>
      <c r="AD769" s="1576"/>
    </row>
    <row r="770" spans="19:30" x14ac:dyDescent="0.15">
      <c r="S770" s="61"/>
      <c r="U770" s="780"/>
      <c r="V770" s="767"/>
      <c r="W770" s="784"/>
      <c r="X770" s="780"/>
      <c r="Z770" s="1575"/>
      <c r="AA770" s="1575"/>
      <c r="AB770" s="1575"/>
      <c r="AC770" s="1575"/>
      <c r="AD770" s="1575"/>
    </row>
    <row r="771" spans="19:30" x14ac:dyDescent="0.15">
      <c r="S771" s="61"/>
      <c r="U771" s="780"/>
      <c r="V771" s="780"/>
      <c r="W771" s="748"/>
      <c r="X771" s="784"/>
      <c r="AC771" s="1575"/>
      <c r="AD771" s="1575"/>
    </row>
    <row r="772" spans="19:30" x14ac:dyDescent="0.15">
      <c r="S772" s="61"/>
      <c r="U772" s="780"/>
      <c r="V772" s="780"/>
      <c r="W772" s="780"/>
      <c r="X772" s="780"/>
      <c r="AD772" s="1575"/>
    </row>
    <row r="773" spans="19:30" x14ac:dyDescent="0.15">
      <c r="S773" s="61"/>
      <c r="U773" s="748"/>
      <c r="V773" s="748"/>
      <c r="W773" s="780"/>
      <c r="X773" s="780"/>
      <c r="Z773" s="1571"/>
      <c r="AA773" s="1571"/>
      <c r="AB773" s="1571"/>
    </row>
    <row r="774" spans="19:30" x14ac:dyDescent="0.15">
      <c r="S774" s="61"/>
      <c r="U774" s="748"/>
      <c r="V774" s="748"/>
      <c r="W774" s="767"/>
      <c r="X774" s="784"/>
      <c r="Z774" s="1571"/>
      <c r="AA774" s="1571"/>
      <c r="AB774" s="1571"/>
      <c r="AC774" s="1571"/>
    </row>
    <row r="775" spans="19:30" x14ac:dyDescent="0.15">
      <c r="S775" s="61"/>
      <c r="U775" s="748"/>
      <c r="V775" s="748"/>
      <c r="W775" s="780"/>
      <c r="X775" s="767"/>
      <c r="Z775" s="1575"/>
      <c r="AA775" s="1575"/>
      <c r="AB775" s="1575"/>
      <c r="AC775" s="1571"/>
      <c r="AD775" s="1571"/>
    </row>
    <row r="776" spans="19:30" x14ac:dyDescent="0.15">
      <c r="S776" s="61"/>
      <c r="U776" s="748"/>
      <c r="V776" s="767"/>
      <c r="W776" s="780"/>
      <c r="X776" s="780"/>
      <c r="Z776" s="1576"/>
      <c r="AA776" s="1576"/>
      <c r="AB776" s="1576"/>
      <c r="AC776" s="1575"/>
      <c r="AD776" s="1571"/>
    </row>
    <row r="777" spans="19:30" x14ac:dyDescent="0.15">
      <c r="U777" s="748"/>
      <c r="V777" s="748"/>
      <c r="W777" s="768"/>
      <c r="X777" s="780"/>
      <c r="Z777" s="1576"/>
      <c r="AA777" s="1576"/>
      <c r="AB777" s="1576"/>
      <c r="AC777" s="1576"/>
      <c r="AD777" s="1575"/>
    </row>
    <row r="778" spans="19:30" x14ac:dyDescent="0.15">
      <c r="S778" s="59"/>
      <c r="U778" s="748"/>
      <c r="V778" s="748"/>
      <c r="W778" s="768"/>
      <c r="X778" s="767"/>
      <c r="Z778" s="1575"/>
      <c r="AA778" s="1575"/>
      <c r="AB778" s="1575"/>
      <c r="AC778" s="1576"/>
      <c r="AD778" s="1576"/>
    </row>
    <row r="779" spans="19:30" x14ac:dyDescent="0.15">
      <c r="S779" s="61"/>
      <c r="U779" s="767"/>
      <c r="V779" s="767"/>
      <c r="W779" s="768"/>
      <c r="X779" s="780"/>
      <c r="Z779" s="1576"/>
      <c r="AA779" s="1576"/>
      <c r="AB779" s="1576"/>
      <c r="AC779" s="1575"/>
      <c r="AD779" s="1576"/>
    </row>
    <row r="780" spans="19:30" x14ac:dyDescent="0.15">
      <c r="S780" s="59"/>
      <c r="U780" s="767"/>
      <c r="V780" s="767"/>
      <c r="W780" s="767"/>
      <c r="X780" s="780"/>
      <c r="Z780" s="1575"/>
      <c r="AA780" s="1575"/>
      <c r="AB780" s="1575"/>
      <c r="AC780" s="1576"/>
      <c r="AD780" s="1575"/>
    </row>
    <row r="781" spans="19:30" x14ac:dyDescent="0.15">
      <c r="S781" s="59"/>
      <c r="U781" s="748"/>
      <c r="V781" s="748"/>
      <c r="W781" s="768"/>
      <c r="X781" s="767"/>
      <c r="Z781" s="1575"/>
      <c r="AA781" s="1575"/>
      <c r="AB781" s="1575"/>
      <c r="AC781" s="1575"/>
      <c r="AD781" s="1576"/>
    </row>
    <row r="782" spans="19:30" x14ac:dyDescent="0.15">
      <c r="S782" s="2"/>
      <c r="U782" s="767"/>
      <c r="V782" s="767"/>
      <c r="W782" s="768"/>
      <c r="X782" s="767"/>
      <c r="AC782" s="1575"/>
      <c r="AD782" s="1575"/>
    </row>
    <row r="783" spans="19:30" x14ac:dyDescent="0.15">
      <c r="S783" s="59"/>
      <c r="U783" s="767"/>
      <c r="V783" s="767"/>
      <c r="W783" s="768"/>
      <c r="X783" s="767"/>
      <c r="Z783" s="1577"/>
      <c r="AA783" s="1577"/>
      <c r="AB783" s="1577"/>
      <c r="AD783" s="1575"/>
    </row>
    <row r="784" spans="19:30" x14ac:dyDescent="0.15">
      <c r="U784" s="767"/>
      <c r="V784" s="767"/>
      <c r="W784" s="768"/>
      <c r="X784" s="767"/>
      <c r="Z784" s="1576"/>
      <c r="AA784" s="1576"/>
      <c r="AB784" s="1576"/>
      <c r="AC784" s="1577"/>
    </row>
    <row r="785" spans="19:30" x14ac:dyDescent="0.15">
      <c r="S785" s="61"/>
      <c r="W785" s="768"/>
      <c r="X785" s="767"/>
      <c r="Z785" s="1576"/>
      <c r="AA785" s="1576"/>
      <c r="AB785" s="1576"/>
      <c r="AC785" s="1576"/>
      <c r="AD785" s="1577"/>
    </row>
    <row r="786" spans="19:30" x14ac:dyDescent="0.15">
      <c r="S786" s="59"/>
      <c r="U786" s="780"/>
      <c r="V786" s="780"/>
      <c r="W786" s="768"/>
      <c r="X786" s="767"/>
      <c r="Z786" s="1575"/>
      <c r="AA786" s="1575"/>
      <c r="AB786" s="1575"/>
      <c r="AC786" s="1576"/>
      <c r="AD786" s="1576"/>
    </row>
    <row r="787" spans="19:30" x14ac:dyDescent="0.15">
      <c r="S787" s="59"/>
      <c r="U787" s="767"/>
      <c r="V787" s="767"/>
      <c r="W787" s="768"/>
      <c r="X787" s="767"/>
      <c r="Z787" s="1576"/>
      <c r="AA787" s="1576"/>
      <c r="AB787" s="1576"/>
      <c r="AC787" s="1575"/>
      <c r="AD787" s="1576"/>
    </row>
    <row r="788" spans="19:30" x14ac:dyDescent="0.15">
      <c r="S788" s="59"/>
      <c r="U788" s="780"/>
      <c r="V788" s="780"/>
      <c r="W788" s="768"/>
      <c r="X788" s="252"/>
      <c r="Z788" s="1576"/>
      <c r="AA788" s="1576"/>
      <c r="AB788" s="1576"/>
      <c r="AC788" s="1576"/>
      <c r="AD788" s="1575"/>
    </row>
    <row r="789" spans="19:30" x14ac:dyDescent="0.15">
      <c r="S789" s="59"/>
      <c r="U789" s="780"/>
      <c r="V789" s="780"/>
      <c r="W789" s="767"/>
      <c r="X789" s="767"/>
      <c r="Z789" s="1575"/>
      <c r="AA789" s="1575"/>
      <c r="AB789" s="1575"/>
      <c r="AC789" s="1576"/>
      <c r="AD789" s="1576"/>
    </row>
    <row r="790" spans="19:30" x14ac:dyDescent="0.15">
      <c r="S790" s="59"/>
      <c r="U790" s="767"/>
      <c r="V790" s="767"/>
      <c r="X790" s="748"/>
      <c r="Z790" s="1575"/>
      <c r="AA790" s="1575"/>
      <c r="AB790" s="1575"/>
      <c r="AC790" s="1575"/>
      <c r="AD790" s="1576"/>
    </row>
    <row r="791" spans="19:30" x14ac:dyDescent="0.15">
      <c r="S791" s="2"/>
      <c r="U791" s="767"/>
      <c r="V791" s="767"/>
      <c r="W791" s="780"/>
      <c r="X791" s="767"/>
      <c r="Z791" s="1576"/>
      <c r="AA791" s="1576"/>
      <c r="AB791" s="1576"/>
      <c r="AC791" s="1575"/>
      <c r="AD791" s="1575"/>
    </row>
    <row r="792" spans="19:30" x14ac:dyDescent="0.15">
      <c r="S792" s="59"/>
      <c r="U792" s="767"/>
      <c r="V792" s="767"/>
      <c r="W792" s="767"/>
      <c r="X792" s="767"/>
      <c r="AC792" s="1576"/>
      <c r="AD792" s="1575"/>
    </row>
    <row r="793" spans="19:30" x14ac:dyDescent="0.15">
      <c r="S793" s="59"/>
      <c r="U793" s="748"/>
      <c r="V793" s="748"/>
      <c r="W793" s="780"/>
      <c r="X793" s="767"/>
      <c r="Z793" s="1575"/>
      <c r="AA793" s="1575"/>
      <c r="AB793" s="1575"/>
      <c r="AD793" s="1576"/>
    </row>
    <row r="794" spans="19:30" x14ac:dyDescent="0.15">
      <c r="S794" s="2"/>
      <c r="U794" s="767"/>
      <c r="V794" s="767"/>
      <c r="W794" s="780"/>
      <c r="X794" s="748"/>
      <c r="Z794" s="1575"/>
      <c r="AA794" s="1575"/>
      <c r="AB794" s="1575"/>
      <c r="AC794" s="1575"/>
    </row>
    <row r="795" spans="19:30" x14ac:dyDescent="0.15">
      <c r="S795" s="59"/>
      <c r="U795" s="767"/>
      <c r="V795" s="767"/>
      <c r="W795" s="748"/>
      <c r="Z795" s="1575"/>
      <c r="AA795" s="1575"/>
      <c r="AB795" s="1575"/>
      <c r="AC795" s="1575"/>
      <c r="AD795" s="1575"/>
    </row>
    <row r="796" spans="19:30" x14ac:dyDescent="0.15">
      <c r="S796" s="59"/>
      <c r="U796" s="767"/>
      <c r="V796" s="767"/>
      <c r="W796" s="748"/>
      <c r="X796" s="780"/>
      <c r="Z796" s="1575"/>
      <c r="AA796" s="1575"/>
      <c r="AB796" s="1575"/>
      <c r="AC796" s="1575"/>
      <c r="AD796" s="1575"/>
    </row>
    <row r="797" spans="19:30" x14ac:dyDescent="0.15">
      <c r="S797" s="61"/>
      <c r="U797" s="780"/>
      <c r="V797" s="780"/>
      <c r="W797" s="748"/>
      <c r="X797" s="748"/>
      <c r="Z797" s="1576"/>
      <c r="AA797" s="1576"/>
      <c r="AB797" s="1576"/>
      <c r="AC797" s="1575"/>
      <c r="AD797" s="1575"/>
    </row>
    <row r="798" spans="19:30" x14ac:dyDescent="0.15">
      <c r="S798" s="59"/>
      <c r="U798" s="784"/>
      <c r="V798" s="784"/>
      <c r="W798" s="767"/>
      <c r="X798" s="780"/>
      <c r="Z798" s="1576"/>
      <c r="AA798" s="1576"/>
      <c r="AB798" s="1576"/>
      <c r="AC798" s="1576"/>
      <c r="AD798" s="1575"/>
    </row>
    <row r="799" spans="19:30" x14ac:dyDescent="0.15">
      <c r="S799" s="59"/>
      <c r="U799" s="767"/>
      <c r="V799" s="767"/>
      <c r="W799" s="748"/>
      <c r="X799" s="780"/>
      <c r="Z799" s="1576"/>
      <c r="AA799" s="1576"/>
      <c r="AB799" s="1576"/>
      <c r="AC799" s="1576"/>
      <c r="AD799" s="1576"/>
    </row>
    <row r="800" spans="19:30" x14ac:dyDescent="0.15">
      <c r="S800" s="2"/>
      <c r="U800" s="780"/>
      <c r="V800" s="780"/>
      <c r="W800" s="748"/>
      <c r="X800" s="767"/>
      <c r="Z800" s="1576"/>
      <c r="AA800" s="1576"/>
      <c r="AB800" s="1576"/>
      <c r="AC800" s="1576"/>
      <c r="AD800" s="1576"/>
    </row>
    <row r="801" spans="19:30" x14ac:dyDescent="0.15">
      <c r="S801" s="59"/>
      <c r="U801" s="784"/>
      <c r="V801" s="784"/>
      <c r="W801" s="748"/>
      <c r="X801" s="767"/>
      <c r="AC801" s="1576"/>
      <c r="AD801" s="1576"/>
    </row>
    <row r="802" spans="19:30" x14ac:dyDescent="0.15">
      <c r="S802" s="59"/>
      <c r="U802" s="780"/>
      <c r="V802" s="780"/>
      <c r="W802" s="780"/>
      <c r="X802" s="767"/>
      <c r="Z802" s="1576"/>
      <c r="AA802" s="1576"/>
      <c r="AB802" s="1576"/>
      <c r="AD802" s="1576"/>
    </row>
    <row r="803" spans="19:30" x14ac:dyDescent="0.15">
      <c r="S803" s="2"/>
      <c r="U803" s="780"/>
      <c r="V803" s="780"/>
      <c r="W803" s="784"/>
      <c r="X803" s="748"/>
      <c r="AC803" s="1576"/>
    </row>
    <row r="804" spans="19:30" x14ac:dyDescent="0.15">
      <c r="S804" s="2"/>
      <c r="U804" s="784"/>
      <c r="V804" s="784"/>
      <c r="W804" s="767"/>
      <c r="X804" s="767"/>
      <c r="AD804" s="1576"/>
    </row>
    <row r="805" spans="19:30" x14ac:dyDescent="0.15">
      <c r="S805" s="2"/>
      <c r="U805" s="780"/>
      <c r="V805" s="780"/>
      <c r="W805" s="780"/>
      <c r="X805" s="767"/>
      <c r="Z805" s="1576"/>
      <c r="AA805" s="1576"/>
      <c r="AB805" s="1576"/>
    </row>
    <row r="806" spans="19:30" x14ac:dyDescent="0.15">
      <c r="S806" s="2"/>
      <c r="U806" s="780"/>
      <c r="V806" s="780"/>
      <c r="W806" s="784"/>
      <c r="X806" s="767"/>
      <c r="Z806" s="1575"/>
      <c r="AA806" s="1575"/>
      <c r="AB806" s="1575"/>
      <c r="AC806" s="1576"/>
    </row>
    <row r="807" spans="19:30" x14ac:dyDescent="0.15">
      <c r="S807" s="2"/>
      <c r="W807" s="780"/>
      <c r="X807" s="780"/>
      <c r="Z807" s="1575"/>
      <c r="AA807" s="1575"/>
      <c r="AB807" s="1575"/>
      <c r="AC807" s="1575"/>
      <c r="AD807" s="1576"/>
    </row>
    <row r="808" spans="19:30" x14ac:dyDescent="0.15">
      <c r="S808" s="2"/>
      <c r="U808" s="767"/>
      <c r="V808" s="767"/>
      <c r="W808" s="780"/>
      <c r="X808" s="784"/>
      <c r="Z808" s="1576"/>
      <c r="AA808" s="1576"/>
      <c r="AB808" s="1576"/>
      <c r="AC808" s="1575"/>
      <c r="AD808" s="1575"/>
    </row>
    <row r="809" spans="19:30" x14ac:dyDescent="0.15">
      <c r="U809" s="767"/>
      <c r="V809" s="767"/>
      <c r="W809" s="784"/>
      <c r="X809" s="767"/>
      <c r="AC809" s="1576"/>
      <c r="AD809" s="1575"/>
    </row>
    <row r="810" spans="19:30" x14ac:dyDescent="0.15">
      <c r="S810" s="2"/>
      <c r="U810" s="767"/>
      <c r="V810" s="767"/>
      <c r="W810" s="780"/>
      <c r="X810" s="780"/>
      <c r="AD810" s="1576"/>
    </row>
    <row r="811" spans="19:30" x14ac:dyDescent="0.15">
      <c r="S811" s="59"/>
      <c r="U811" s="767"/>
      <c r="V811" s="767"/>
      <c r="W811" s="780"/>
      <c r="X811" s="784"/>
      <c r="Z811" s="1575"/>
      <c r="AA811" s="1575"/>
      <c r="AB811" s="1575"/>
    </row>
    <row r="812" spans="19:30" x14ac:dyDescent="0.15">
      <c r="S812" s="59"/>
      <c r="U812" s="767"/>
      <c r="V812" s="767"/>
      <c r="X812" s="780"/>
      <c r="Z812" s="1575"/>
      <c r="AA812" s="1575"/>
      <c r="AB812" s="1575"/>
      <c r="AC812" s="1575"/>
    </row>
    <row r="813" spans="19:30" x14ac:dyDescent="0.15">
      <c r="S813" s="2"/>
      <c r="U813" s="767"/>
      <c r="V813" s="767"/>
      <c r="W813" s="767"/>
      <c r="X813" s="780"/>
      <c r="AC813" s="1575"/>
      <c r="AD813" s="1575"/>
    </row>
    <row r="814" spans="19:30" x14ac:dyDescent="0.15">
      <c r="U814" s="767"/>
      <c r="V814" s="767"/>
      <c r="W814" s="767"/>
      <c r="X814" s="784"/>
      <c r="AD814" s="1575"/>
    </row>
    <row r="815" spans="19:30" x14ac:dyDescent="0.15">
      <c r="S815" s="59"/>
      <c r="U815" s="780"/>
      <c r="V815" s="780"/>
      <c r="W815" s="767"/>
      <c r="X815" s="780"/>
      <c r="Z815" s="1575"/>
      <c r="AA815" s="1575"/>
      <c r="AB815" s="1575"/>
    </row>
    <row r="816" spans="19:30" x14ac:dyDescent="0.15">
      <c r="S816" s="59"/>
      <c r="W816" s="767"/>
      <c r="X816" s="780"/>
      <c r="AC816" s="1575"/>
    </row>
    <row r="817" spans="19:30" x14ac:dyDescent="0.15">
      <c r="S817" s="59"/>
      <c r="W817" s="767"/>
      <c r="AD817" s="1575"/>
    </row>
    <row r="818" spans="19:30" x14ac:dyDescent="0.15">
      <c r="S818" s="59"/>
      <c r="W818" s="767"/>
      <c r="X818" s="767"/>
    </row>
    <row r="819" spans="19:30" x14ac:dyDescent="0.15">
      <c r="S819" s="2"/>
      <c r="U819" s="784"/>
      <c r="V819" s="784"/>
      <c r="W819" s="767"/>
      <c r="X819" s="767"/>
    </row>
    <row r="820" spans="19:30" x14ac:dyDescent="0.15">
      <c r="U820" s="780"/>
      <c r="V820" s="780"/>
      <c r="W820" s="780"/>
      <c r="X820" s="767"/>
    </row>
    <row r="821" spans="19:30" x14ac:dyDescent="0.15">
      <c r="S821" s="59"/>
      <c r="U821" s="780"/>
      <c r="V821" s="780"/>
      <c r="X821" s="252"/>
    </row>
    <row r="822" spans="19:30" x14ac:dyDescent="0.15">
      <c r="U822" s="784"/>
      <c r="V822" s="784"/>
      <c r="X822" s="252"/>
    </row>
    <row r="823" spans="19:30" x14ac:dyDescent="0.15">
      <c r="U823" s="780"/>
      <c r="V823" s="780"/>
      <c r="X823" s="252"/>
    </row>
    <row r="824" spans="19:30" x14ac:dyDescent="0.15">
      <c r="U824" s="780"/>
      <c r="V824" s="780"/>
      <c r="W824" s="784"/>
      <c r="X824" s="252"/>
    </row>
    <row r="825" spans="19:30" x14ac:dyDescent="0.15">
      <c r="U825" s="784"/>
      <c r="V825" s="784"/>
      <c r="W825" s="780"/>
      <c r="X825" s="780"/>
    </row>
    <row r="826" spans="19:30" x14ac:dyDescent="0.15">
      <c r="S826" s="2"/>
      <c r="V826" s="767"/>
      <c r="W826" s="780"/>
    </row>
    <row r="827" spans="19:30" x14ac:dyDescent="0.15">
      <c r="S827" s="2"/>
      <c r="U827" s="780"/>
      <c r="V827" s="780"/>
      <c r="W827" s="784"/>
    </row>
    <row r="828" spans="19:30" x14ac:dyDescent="0.15">
      <c r="S828" s="2"/>
      <c r="U828" s="784"/>
      <c r="V828" s="784"/>
      <c r="W828" s="780"/>
    </row>
    <row r="829" spans="19:30" x14ac:dyDescent="0.15">
      <c r="S829" s="2"/>
      <c r="U829" s="780"/>
      <c r="V829" s="780"/>
      <c r="W829" s="780"/>
      <c r="X829" s="784"/>
    </row>
    <row r="830" spans="19:30" x14ac:dyDescent="0.15">
      <c r="S830" s="2"/>
      <c r="U830" s="5"/>
      <c r="V830" s="5"/>
      <c r="W830" s="784"/>
      <c r="X830" s="780"/>
    </row>
    <row r="831" spans="19:30" x14ac:dyDescent="0.15">
      <c r="U831" s="5"/>
      <c r="V831" s="5"/>
      <c r="W831" s="767"/>
      <c r="X831" s="780"/>
    </row>
    <row r="832" spans="19:30" x14ac:dyDescent="0.15">
      <c r="S832" s="2"/>
      <c r="U832" s="767"/>
      <c r="V832" s="767"/>
      <c r="W832" s="780"/>
      <c r="X832" s="784"/>
    </row>
    <row r="833" spans="19:30" x14ac:dyDescent="0.15">
      <c r="S833" s="2"/>
      <c r="U833" s="252"/>
      <c r="V833" s="252"/>
      <c r="W833" s="784"/>
      <c r="X833" s="780"/>
    </row>
    <row r="834" spans="19:30" x14ac:dyDescent="0.15">
      <c r="S834" s="61"/>
      <c r="U834" s="767"/>
      <c r="V834" s="767"/>
      <c r="W834" s="780"/>
      <c r="X834" s="780"/>
    </row>
    <row r="835" spans="19:30" x14ac:dyDescent="0.15">
      <c r="S835" s="2"/>
      <c r="U835" s="767"/>
      <c r="V835" s="767"/>
      <c r="W835" s="5"/>
      <c r="X835" s="784"/>
    </row>
    <row r="836" spans="19:30" x14ac:dyDescent="0.15">
      <c r="U836" s="748"/>
      <c r="V836" s="748"/>
      <c r="W836" s="5"/>
      <c r="X836" s="748"/>
    </row>
    <row r="837" spans="19:30" x14ac:dyDescent="0.15">
      <c r="S837" s="2"/>
      <c r="U837" s="767"/>
      <c r="V837" s="767"/>
      <c r="W837" s="767"/>
      <c r="X837" s="780"/>
    </row>
    <row r="838" spans="19:30" x14ac:dyDescent="0.15">
      <c r="S838" s="2"/>
      <c r="U838" s="767"/>
      <c r="V838" s="767"/>
      <c r="W838" s="748"/>
      <c r="X838" s="784"/>
    </row>
    <row r="839" spans="19:30" x14ac:dyDescent="0.15">
      <c r="S839" s="2"/>
      <c r="U839" s="767"/>
      <c r="V839" s="767"/>
      <c r="X839" s="780"/>
      <c r="Z839" s="1576"/>
      <c r="AA839" s="1576"/>
      <c r="AB839" s="1576"/>
    </row>
    <row r="840" spans="19:30" x14ac:dyDescent="0.15">
      <c r="S840" s="2"/>
      <c r="U840" s="767"/>
      <c r="V840" s="767"/>
      <c r="W840" s="767"/>
      <c r="X840" s="5"/>
      <c r="Z840" s="1575"/>
      <c r="AA840" s="1575"/>
      <c r="AB840" s="1575"/>
      <c r="AC840" s="1576"/>
    </row>
    <row r="841" spans="19:30" x14ac:dyDescent="0.15">
      <c r="S841" s="2"/>
      <c r="U841" s="770"/>
      <c r="V841" s="768"/>
      <c r="W841" s="748"/>
      <c r="X841" s="5"/>
      <c r="Z841" s="1575"/>
      <c r="AA841" s="1575"/>
      <c r="AB841" s="1575"/>
      <c r="AC841" s="1575"/>
      <c r="AD841" s="1576"/>
    </row>
    <row r="842" spans="19:30" x14ac:dyDescent="0.15">
      <c r="S842" s="61"/>
      <c r="U842" s="767"/>
      <c r="V842" s="767"/>
      <c r="W842" s="767"/>
      <c r="X842" s="767"/>
      <c r="Z842" s="1576"/>
      <c r="AA842" s="1576"/>
      <c r="AB842" s="1576"/>
      <c r="AC842" s="1575"/>
      <c r="AD842" s="1575"/>
    </row>
    <row r="843" spans="19:30" x14ac:dyDescent="0.15">
      <c r="S843" s="2"/>
      <c r="U843" s="767"/>
      <c r="V843" s="767"/>
      <c r="W843" s="767"/>
      <c r="Z843" s="1575"/>
      <c r="AA843" s="1575"/>
      <c r="AB843" s="1575"/>
      <c r="AC843" s="1576"/>
      <c r="AD843" s="1575"/>
    </row>
    <row r="844" spans="19:30" x14ac:dyDescent="0.15">
      <c r="S844" s="2"/>
      <c r="U844" s="767"/>
      <c r="V844" s="767"/>
      <c r="W844" s="748"/>
      <c r="X844" s="767"/>
      <c r="AC844" s="1575"/>
      <c r="AD844" s="1576"/>
    </row>
    <row r="845" spans="19:30" x14ac:dyDescent="0.15">
      <c r="S845" s="2"/>
      <c r="U845" s="767"/>
      <c r="V845" s="767"/>
      <c r="W845" s="767"/>
      <c r="X845" s="748"/>
      <c r="AD845" s="1575"/>
    </row>
    <row r="846" spans="19:30" x14ac:dyDescent="0.15">
      <c r="S846" s="2"/>
      <c r="W846" s="767"/>
      <c r="X846" s="767"/>
      <c r="Z846" s="1576"/>
      <c r="AA846" s="1576"/>
      <c r="AB846" s="1576"/>
    </row>
    <row r="847" spans="19:30" x14ac:dyDescent="0.15">
      <c r="S847" s="2"/>
      <c r="U847" s="767"/>
      <c r="V847" s="767"/>
      <c r="W847" s="748"/>
      <c r="X847" s="767"/>
      <c r="AC847" s="1576"/>
    </row>
    <row r="848" spans="19:30" x14ac:dyDescent="0.15">
      <c r="S848" s="2"/>
      <c r="U848" s="748"/>
      <c r="V848" s="748"/>
      <c r="W848" s="252"/>
      <c r="X848" s="767"/>
      <c r="Z848" s="1576"/>
      <c r="AA848" s="1576"/>
      <c r="AB848" s="1576"/>
      <c r="AD848" s="1576"/>
    </row>
    <row r="849" spans="19:30" x14ac:dyDescent="0.15">
      <c r="S849" s="61"/>
      <c r="U849" s="780"/>
      <c r="V849" s="780"/>
      <c r="W849" s="768"/>
      <c r="X849" s="767"/>
      <c r="AC849" s="1576"/>
    </row>
    <row r="850" spans="19:30" x14ac:dyDescent="0.15">
      <c r="S850" s="59"/>
      <c r="U850" s="784"/>
      <c r="V850" s="784"/>
      <c r="W850" s="748"/>
      <c r="X850" s="767"/>
      <c r="Z850" s="1576"/>
      <c r="AA850" s="1576"/>
      <c r="AB850" s="1576"/>
      <c r="AD850" s="1576"/>
    </row>
    <row r="851" spans="19:30" x14ac:dyDescent="0.15">
      <c r="S851" s="59"/>
      <c r="U851" s="252"/>
      <c r="V851" s="252"/>
      <c r="W851" s="748"/>
      <c r="X851" s="767"/>
      <c r="Z851" s="1576"/>
      <c r="AA851" s="1576"/>
      <c r="AB851" s="1576"/>
      <c r="AC851" s="1576"/>
    </row>
    <row r="852" spans="19:30" x14ac:dyDescent="0.15">
      <c r="U852" s="780"/>
      <c r="V852" s="780"/>
      <c r="W852" s="767"/>
      <c r="X852" s="767"/>
      <c r="Z852" s="1576"/>
      <c r="AA852" s="1576"/>
      <c r="AB852" s="1576"/>
      <c r="AC852" s="1576"/>
      <c r="AD852" s="1576"/>
    </row>
    <row r="853" spans="19:30" x14ac:dyDescent="0.15">
      <c r="S853" s="2"/>
      <c r="U853" s="784"/>
      <c r="V853" s="784"/>
      <c r="W853" s="748"/>
      <c r="X853" s="767"/>
      <c r="Z853" s="1576"/>
      <c r="AA853" s="1576"/>
      <c r="AB853" s="1576"/>
      <c r="AC853" s="1576"/>
      <c r="AD853" s="1576"/>
    </row>
    <row r="854" spans="19:30" x14ac:dyDescent="0.15">
      <c r="S854" s="2"/>
      <c r="U854" s="767"/>
      <c r="V854" s="767"/>
      <c r="W854" s="767"/>
      <c r="X854" s="768"/>
      <c r="AC854" s="1576"/>
      <c r="AD854" s="1576"/>
    </row>
    <row r="855" spans="19:30" x14ac:dyDescent="0.15">
      <c r="S855" s="2"/>
      <c r="U855" s="780"/>
      <c r="V855" s="780"/>
      <c r="W855" s="780"/>
      <c r="X855" s="767"/>
      <c r="Z855" s="1576"/>
      <c r="AA855" s="1576"/>
      <c r="AB855" s="1576"/>
      <c r="AD855" s="1576"/>
    </row>
    <row r="856" spans="19:30" x14ac:dyDescent="0.15">
      <c r="S856" s="2"/>
      <c r="U856" s="784"/>
      <c r="V856" s="784"/>
      <c r="W856" s="784"/>
      <c r="X856" s="767"/>
      <c r="Z856" s="1576"/>
      <c r="AA856" s="1576"/>
      <c r="AB856" s="1576"/>
      <c r="AC856" s="1576"/>
    </row>
    <row r="857" spans="19:30" x14ac:dyDescent="0.15">
      <c r="S857" s="2"/>
      <c r="U857" s="780"/>
      <c r="V857" s="780"/>
      <c r="W857" s="748"/>
      <c r="X857" s="748"/>
      <c r="Z857" s="1575"/>
      <c r="AA857" s="1575"/>
      <c r="AB857" s="1575"/>
      <c r="AC857" s="1576"/>
      <c r="AD857" s="1576"/>
    </row>
    <row r="858" spans="19:30" x14ac:dyDescent="0.15">
      <c r="S858" s="2"/>
      <c r="U858" s="780"/>
      <c r="V858" s="780"/>
      <c r="W858" s="780"/>
      <c r="AC858" s="1575"/>
      <c r="AD858" s="1576"/>
    </row>
    <row r="859" spans="19:30" x14ac:dyDescent="0.15">
      <c r="U859" s="780"/>
      <c r="V859" s="780"/>
      <c r="W859" s="784"/>
      <c r="X859" s="748"/>
      <c r="Z859" s="1576"/>
      <c r="AA859" s="1576"/>
      <c r="AB859" s="1576"/>
      <c r="AD859" s="1575"/>
    </row>
    <row r="860" spans="19:30" x14ac:dyDescent="0.15">
      <c r="S860" s="59"/>
      <c r="U860" s="785"/>
      <c r="V860" s="785"/>
      <c r="W860" s="767"/>
      <c r="X860" s="767"/>
      <c r="AC860" s="1576"/>
    </row>
    <row r="861" spans="19:30" x14ac:dyDescent="0.15">
      <c r="S861" s="61"/>
      <c r="W861" s="780"/>
      <c r="X861" s="780"/>
      <c r="Z861" s="1576"/>
      <c r="AA861" s="1576"/>
      <c r="AB861" s="1576"/>
      <c r="AD861" s="1576"/>
    </row>
    <row r="862" spans="19:30" x14ac:dyDescent="0.15">
      <c r="S862" s="2"/>
      <c r="U862" s="783"/>
      <c r="V862" s="783"/>
      <c r="W862" s="784"/>
      <c r="X862" s="784"/>
      <c r="Z862" s="1576"/>
      <c r="AA862" s="1576"/>
      <c r="AB862" s="1576"/>
      <c r="AC862" s="1576"/>
    </row>
    <row r="863" spans="19:30" x14ac:dyDescent="0.15">
      <c r="S863" s="59"/>
      <c r="U863" s="748"/>
      <c r="V863" s="748"/>
      <c r="W863" s="780"/>
      <c r="X863" s="767"/>
      <c r="AC863" s="1576"/>
      <c r="AD863" s="1576"/>
    </row>
    <row r="864" spans="19:30" x14ac:dyDescent="0.15">
      <c r="U864" s="748"/>
      <c r="V864" s="748"/>
      <c r="W864" s="780"/>
      <c r="X864" s="780"/>
      <c r="Z864" s="1576"/>
      <c r="AA864" s="1576"/>
      <c r="AB864" s="1576"/>
      <c r="AD864" s="1576"/>
    </row>
    <row r="865" spans="19:30" x14ac:dyDescent="0.15">
      <c r="S865" s="59"/>
      <c r="U865" s="748"/>
      <c r="V865" s="748"/>
      <c r="W865" s="780"/>
      <c r="X865" s="784"/>
      <c r="Z865" s="1576"/>
      <c r="AA865" s="1576"/>
      <c r="AB865" s="1576"/>
      <c r="AC865" s="1576"/>
    </row>
    <row r="866" spans="19:30" x14ac:dyDescent="0.15">
      <c r="S866" s="59"/>
      <c r="U866" s="748"/>
      <c r="V866" s="748"/>
      <c r="W866" s="785"/>
      <c r="X866" s="767"/>
      <c r="Z866" s="1576"/>
      <c r="AA866" s="1576"/>
      <c r="AB866" s="1576"/>
      <c r="AC866" s="1576"/>
      <c r="AD866" s="1576"/>
    </row>
    <row r="867" spans="19:30" x14ac:dyDescent="0.15">
      <c r="S867" s="59"/>
      <c r="U867" s="748"/>
      <c r="V867" s="748"/>
      <c r="X867" s="780"/>
      <c r="AC867" s="1576"/>
      <c r="AD867" s="1576"/>
    </row>
    <row r="868" spans="19:30" x14ac:dyDescent="0.15">
      <c r="U868" s="748"/>
      <c r="V868" s="748"/>
      <c r="W868" s="783"/>
      <c r="X868" s="784"/>
      <c r="AD868" s="1576"/>
    </row>
    <row r="869" spans="19:30" x14ac:dyDescent="0.15">
      <c r="S869" s="59"/>
      <c r="U869" s="748"/>
      <c r="V869" s="748"/>
      <c r="W869" s="767"/>
      <c r="X869" s="780"/>
    </row>
    <row r="870" spans="19:30" x14ac:dyDescent="0.15">
      <c r="S870" s="59"/>
      <c r="U870" s="780"/>
      <c r="V870" s="780"/>
      <c r="W870" s="767"/>
      <c r="X870" s="780"/>
    </row>
    <row r="871" spans="19:30" x14ac:dyDescent="0.15">
      <c r="S871" s="59"/>
      <c r="U871" s="784"/>
      <c r="V871" s="784"/>
      <c r="W871" s="767"/>
      <c r="X871" s="780"/>
    </row>
    <row r="872" spans="19:30" x14ac:dyDescent="0.15">
      <c r="S872" s="59"/>
      <c r="U872" s="780"/>
      <c r="V872" s="780"/>
      <c r="W872" s="767"/>
      <c r="X872" s="785"/>
    </row>
    <row r="873" spans="19:30" x14ac:dyDescent="0.15">
      <c r="S873" s="59"/>
      <c r="U873" s="780"/>
      <c r="V873" s="780"/>
      <c r="W873" s="767"/>
    </row>
    <row r="874" spans="19:30" x14ac:dyDescent="0.15">
      <c r="U874" s="784"/>
      <c r="V874" s="784"/>
      <c r="W874" s="767"/>
      <c r="X874" s="783"/>
    </row>
    <row r="875" spans="19:30" x14ac:dyDescent="0.15">
      <c r="U875" s="780"/>
      <c r="V875" s="780"/>
      <c r="W875" s="767"/>
      <c r="X875" s="252"/>
    </row>
    <row r="876" spans="19:30" x14ac:dyDescent="0.15">
      <c r="U876" s="780"/>
      <c r="V876" s="780"/>
      <c r="W876" s="780"/>
      <c r="X876" s="252"/>
    </row>
    <row r="877" spans="19:30" x14ac:dyDescent="0.15">
      <c r="U877" s="784"/>
      <c r="V877" s="784"/>
      <c r="W877" s="784"/>
      <c r="X877" s="252"/>
    </row>
    <row r="878" spans="19:30" x14ac:dyDescent="0.15">
      <c r="S878" s="59"/>
      <c r="U878" s="780"/>
      <c r="V878" s="780"/>
      <c r="W878" s="780"/>
      <c r="X878" s="252"/>
    </row>
    <row r="879" spans="19:30" x14ac:dyDescent="0.15">
      <c r="S879" s="61"/>
      <c r="U879" s="780"/>
      <c r="V879" s="780"/>
      <c r="W879" s="780"/>
      <c r="X879" s="252"/>
    </row>
    <row r="880" spans="19:30" x14ac:dyDescent="0.15">
      <c r="S880" s="59"/>
      <c r="U880" s="780"/>
      <c r="V880" s="780"/>
      <c r="W880" s="784"/>
      <c r="X880" s="252"/>
    </row>
    <row r="881" spans="19:30" x14ac:dyDescent="0.15">
      <c r="S881" s="59"/>
      <c r="U881" s="780"/>
      <c r="V881" s="767"/>
      <c r="W881" s="780"/>
      <c r="X881" s="252"/>
    </row>
    <row r="882" spans="19:30" x14ac:dyDescent="0.15">
      <c r="S882" s="59"/>
      <c r="U882" s="780"/>
      <c r="V882" s="780"/>
      <c r="W882" s="780"/>
      <c r="X882" s="780"/>
    </row>
    <row r="883" spans="19:30" x14ac:dyDescent="0.15">
      <c r="S883" s="59"/>
      <c r="U883" s="780"/>
      <c r="V883" s="780"/>
      <c r="W883" s="784"/>
      <c r="X883" s="784"/>
    </row>
    <row r="884" spans="19:30" x14ac:dyDescent="0.15">
      <c r="S884" s="59"/>
      <c r="U884" s="780"/>
      <c r="V884" s="780"/>
      <c r="W884" s="780"/>
      <c r="X884" s="780"/>
    </row>
    <row r="885" spans="19:30" x14ac:dyDescent="0.15">
      <c r="S885" s="61"/>
      <c r="U885" s="780"/>
      <c r="V885" s="780"/>
      <c r="W885" s="780"/>
      <c r="X885" s="780"/>
    </row>
    <row r="886" spans="19:30" x14ac:dyDescent="0.15">
      <c r="S886" s="59"/>
      <c r="U886" s="780"/>
      <c r="V886" s="780"/>
      <c r="W886" s="780"/>
      <c r="X886" s="784"/>
    </row>
    <row r="887" spans="19:30" x14ac:dyDescent="0.15">
      <c r="S887" s="59"/>
      <c r="U887" s="767"/>
      <c r="V887" s="767"/>
      <c r="W887" s="767"/>
      <c r="X887" s="780"/>
    </row>
    <row r="888" spans="19:30" x14ac:dyDescent="0.15">
      <c r="S888" s="59"/>
      <c r="U888" s="780"/>
      <c r="V888" s="780"/>
      <c r="W888" s="780"/>
      <c r="X888" s="780"/>
    </row>
    <row r="889" spans="19:30" x14ac:dyDescent="0.15">
      <c r="S889" s="59"/>
      <c r="U889" s="780"/>
      <c r="V889" s="780"/>
      <c r="W889" s="780"/>
      <c r="X889" s="784"/>
    </row>
    <row r="890" spans="19:30" x14ac:dyDescent="0.15">
      <c r="S890" s="59"/>
      <c r="U890" s="780"/>
      <c r="V890" s="767"/>
      <c r="W890" s="780"/>
      <c r="X890" s="780"/>
    </row>
    <row r="891" spans="19:30" x14ac:dyDescent="0.15">
      <c r="S891" s="59"/>
      <c r="U891" s="780"/>
      <c r="V891" s="780"/>
      <c r="W891" s="780"/>
      <c r="X891" s="780"/>
    </row>
    <row r="892" spans="19:30" x14ac:dyDescent="0.15">
      <c r="S892" s="59"/>
      <c r="U892" s="780"/>
      <c r="V892" s="780"/>
      <c r="W892" s="780"/>
      <c r="X892" s="780"/>
    </row>
    <row r="893" spans="19:30" x14ac:dyDescent="0.15">
      <c r="S893" s="59"/>
      <c r="U893" s="767"/>
      <c r="V893" s="767"/>
      <c r="W893" s="767"/>
      <c r="X893" s="768"/>
      <c r="Z893" s="1572"/>
      <c r="AA893" s="1572"/>
      <c r="AB893" s="1572"/>
    </row>
    <row r="894" spans="19:30" x14ac:dyDescent="0.15">
      <c r="S894" s="61"/>
      <c r="U894" s="767"/>
      <c r="V894" s="767"/>
      <c r="W894" s="780"/>
      <c r="X894" s="780"/>
      <c r="Z894" s="1572"/>
      <c r="AA894" s="1572"/>
      <c r="AB894" s="1572"/>
      <c r="AC894" s="1572"/>
    </row>
    <row r="895" spans="19:30" x14ac:dyDescent="0.15">
      <c r="U895" s="767"/>
      <c r="V895" s="767"/>
      <c r="W895" s="780"/>
      <c r="X895" s="780"/>
      <c r="Z895" s="1572"/>
      <c r="AA895" s="1572"/>
      <c r="AB895" s="1572"/>
      <c r="AC895" s="1572"/>
      <c r="AD895" s="1572"/>
    </row>
    <row r="896" spans="19:30" x14ac:dyDescent="0.15">
      <c r="S896" s="59"/>
      <c r="U896" s="767"/>
      <c r="V896" s="767"/>
      <c r="W896" s="767"/>
      <c r="X896" s="780"/>
      <c r="Z896" s="1572"/>
      <c r="AA896" s="1572"/>
      <c r="AB896" s="1572"/>
      <c r="AC896" s="1572"/>
      <c r="AD896" s="1572"/>
    </row>
    <row r="897" spans="19:30" x14ac:dyDescent="0.15">
      <c r="S897" s="59"/>
      <c r="U897" s="767"/>
      <c r="V897" s="767"/>
      <c r="W897" s="780"/>
      <c r="X897" s="780"/>
      <c r="AC897" s="1572"/>
      <c r="AD897" s="1572"/>
    </row>
    <row r="898" spans="19:30" x14ac:dyDescent="0.15">
      <c r="S898" s="59"/>
      <c r="U898" s="767"/>
      <c r="V898" s="767"/>
      <c r="W898" s="780"/>
      <c r="X898" s="780"/>
      <c r="AD898" s="1572"/>
    </row>
    <row r="899" spans="19:30" x14ac:dyDescent="0.15">
      <c r="S899" s="59"/>
      <c r="U899" s="767"/>
      <c r="V899" s="767"/>
      <c r="W899" s="767"/>
      <c r="X899" s="767"/>
    </row>
    <row r="900" spans="19:30" x14ac:dyDescent="0.15">
      <c r="S900" s="59"/>
      <c r="U900" s="767"/>
      <c r="V900" s="767"/>
      <c r="W900" s="767"/>
      <c r="X900" s="780"/>
    </row>
    <row r="901" spans="19:30" x14ac:dyDescent="0.15">
      <c r="S901" s="2"/>
      <c r="U901" s="252"/>
      <c r="V901" s="252"/>
      <c r="W901" s="767"/>
      <c r="X901" s="780"/>
    </row>
    <row r="902" spans="19:30" x14ac:dyDescent="0.15">
      <c r="S902" s="2"/>
      <c r="U902" s="767"/>
      <c r="V902" s="767"/>
      <c r="W902" s="767"/>
      <c r="X902" s="768"/>
    </row>
    <row r="903" spans="19:30" x14ac:dyDescent="0.15">
      <c r="S903" s="2"/>
      <c r="U903" s="767"/>
      <c r="V903" s="767"/>
      <c r="W903" s="767"/>
      <c r="X903" s="780"/>
    </row>
    <row r="904" spans="19:30" x14ac:dyDescent="0.15">
      <c r="S904" s="2"/>
      <c r="U904" s="767"/>
      <c r="V904" s="767"/>
      <c r="W904" s="767"/>
      <c r="X904" s="780"/>
    </row>
    <row r="905" spans="19:30" x14ac:dyDescent="0.15">
      <c r="S905" s="59"/>
      <c r="U905" s="767"/>
      <c r="V905" s="767"/>
      <c r="W905" s="767"/>
      <c r="X905" s="768"/>
    </row>
    <row r="906" spans="19:30" x14ac:dyDescent="0.15">
      <c r="S906" s="61"/>
      <c r="U906" s="748"/>
      <c r="V906" s="748"/>
      <c r="W906" s="767"/>
      <c r="X906" s="768"/>
      <c r="Z906" s="1571"/>
      <c r="AA906" s="1571"/>
      <c r="AB906" s="1571"/>
    </row>
    <row r="907" spans="19:30" x14ac:dyDescent="0.15">
      <c r="S907" s="2"/>
      <c r="U907" s="767"/>
      <c r="V907" s="767"/>
      <c r="W907" s="767"/>
      <c r="X907" s="768"/>
      <c r="AC907" s="1571"/>
    </row>
    <row r="908" spans="19:30" x14ac:dyDescent="0.15">
      <c r="S908" s="59"/>
      <c r="W908" s="767"/>
      <c r="X908" s="767"/>
      <c r="AD908" s="1571"/>
    </row>
    <row r="909" spans="19:30" x14ac:dyDescent="0.15">
      <c r="S909" s="59"/>
      <c r="U909" s="748"/>
      <c r="V909" s="748"/>
      <c r="W909" s="748"/>
      <c r="X909" s="767"/>
    </row>
    <row r="910" spans="19:30" x14ac:dyDescent="0.15">
      <c r="S910" s="59"/>
      <c r="U910" s="767"/>
      <c r="V910" s="767"/>
      <c r="W910" s="767"/>
      <c r="X910" s="767"/>
    </row>
    <row r="911" spans="19:30" x14ac:dyDescent="0.15">
      <c r="S911" s="59"/>
      <c r="U911" s="767"/>
      <c r="V911" s="767"/>
      <c r="W911" s="767"/>
      <c r="X911" s="767"/>
    </row>
    <row r="912" spans="19:30" x14ac:dyDescent="0.15">
      <c r="S912" s="59"/>
      <c r="U912" s="767"/>
      <c r="V912" s="767"/>
      <c r="W912" s="767"/>
      <c r="X912" s="768"/>
    </row>
    <row r="913" spans="19:24" x14ac:dyDescent="0.15">
      <c r="S913" s="2"/>
      <c r="U913" s="748"/>
      <c r="V913" s="748"/>
      <c r="W913" s="748"/>
      <c r="X913" s="767"/>
    </row>
    <row r="914" spans="19:24" x14ac:dyDescent="0.15">
      <c r="U914" s="767"/>
      <c r="V914" s="767"/>
      <c r="W914" s="748"/>
      <c r="X914" s="767"/>
    </row>
    <row r="915" spans="19:24" x14ac:dyDescent="0.15">
      <c r="S915" s="59"/>
      <c r="U915" s="767"/>
      <c r="V915" s="767"/>
      <c r="X915" s="767"/>
    </row>
    <row r="916" spans="19:24" x14ac:dyDescent="0.15">
      <c r="S916" s="59"/>
      <c r="U916" s="767"/>
      <c r="V916" s="767"/>
      <c r="W916" s="748"/>
      <c r="X916" s="748"/>
    </row>
    <row r="917" spans="19:24" x14ac:dyDescent="0.15">
      <c r="S917" s="59"/>
      <c r="U917" s="767"/>
      <c r="V917" s="767"/>
      <c r="W917" s="748"/>
      <c r="X917" s="767"/>
    </row>
    <row r="918" spans="19:24" x14ac:dyDescent="0.15">
      <c r="S918" s="59"/>
      <c r="U918" s="767"/>
      <c r="V918" s="767"/>
      <c r="W918" s="748"/>
      <c r="X918" s="768"/>
    </row>
    <row r="919" spans="19:24" x14ac:dyDescent="0.15">
      <c r="S919" s="59"/>
      <c r="U919" s="767"/>
      <c r="V919" s="767"/>
      <c r="W919" s="748"/>
      <c r="X919" s="767"/>
    </row>
    <row r="920" spans="19:24" x14ac:dyDescent="0.15">
      <c r="S920" s="61"/>
      <c r="U920" s="767"/>
      <c r="V920" s="767"/>
      <c r="W920" s="767"/>
      <c r="X920" s="748"/>
    </row>
    <row r="921" spans="19:24" x14ac:dyDescent="0.15">
      <c r="S921" s="61"/>
      <c r="U921" s="767"/>
      <c r="V921" s="767"/>
      <c r="W921" s="748"/>
      <c r="X921" s="767"/>
    </row>
    <row r="922" spans="19:24" x14ac:dyDescent="0.15">
      <c r="S922" s="61"/>
      <c r="U922" s="748"/>
      <c r="V922" s="748"/>
      <c r="W922" s="748"/>
    </row>
    <row r="923" spans="19:24" x14ac:dyDescent="0.15">
      <c r="S923" s="61"/>
      <c r="U923" s="767"/>
      <c r="V923" s="767"/>
      <c r="W923" s="748"/>
      <c r="X923" s="748"/>
    </row>
    <row r="924" spans="19:24" x14ac:dyDescent="0.15">
      <c r="S924" s="61"/>
      <c r="U924" s="767"/>
      <c r="V924" s="767"/>
      <c r="W924" s="748"/>
      <c r="X924" s="748"/>
    </row>
    <row r="925" spans="19:24" x14ac:dyDescent="0.15">
      <c r="S925" s="61"/>
      <c r="U925" s="767"/>
      <c r="V925" s="767"/>
      <c r="W925" s="748"/>
      <c r="X925" s="748"/>
    </row>
    <row r="926" spans="19:24" x14ac:dyDescent="0.15">
      <c r="S926" s="61"/>
      <c r="U926" s="767"/>
      <c r="V926" s="767"/>
      <c r="W926" s="768"/>
      <c r="X926" s="748"/>
    </row>
    <row r="927" spans="19:24" x14ac:dyDescent="0.15">
      <c r="S927" s="61"/>
      <c r="U927" s="767"/>
      <c r="V927" s="767"/>
      <c r="W927" s="767"/>
      <c r="X927" s="767"/>
    </row>
    <row r="928" spans="19:24" x14ac:dyDescent="0.15">
      <c r="S928" s="61"/>
      <c r="U928" s="748"/>
      <c r="V928" s="748"/>
      <c r="W928" s="767"/>
      <c r="X928" s="748"/>
    </row>
    <row r="929" spans="19:30" x14ac:dyDescent="0.15">
      <c r="S929" s="61"/>
      <c r="U929" s="748"/>
      <c r="V929" s="748"/>
      <c r="W929" s="748"/>
      <c r="X929" s="748"/>
    </row>
    <row r="930" spans="19:30" x14ac:dyDescent="0.15">
      <c r="S930" s="61"/>
      <c r="U930" s="748"/>
      <c r="V930" s="748"/>
      <c r="W930" s="767"/>
      <c r="X930" s="767"/>
    </row>
    <row r="931" spans="19:30" x14ac:dyDescent="0.15">
      <c r="S931" s="59"/>
      <c r="U931" s="748"/>
      <c r="V931" s="748"/>
      <c r="W931" s="767"/>
      <c r="X931" s="767"/>
    </row>
    <row r="932" spans="19:30" x14ac:dyDescent="0.15">
      <c r="S932" s="59"/>
      <c r="U932" s="748"/>
      <c r="V932" s="748"/>
      <c r="W932" s="767"/>
      <c r="X932" s="767"/>
    </row>
    <row r="933" spans="19:30" x14ac:dyDescent="0.15">
      <c r="S933" s="61"/>
      <c r="U933" s="748"/>
      <c r="V933" s="748"/>
      <c r="W933" s="767"/>
      <c r="X933" s="768"/>
    </row>
    <row r="934" spans="19:30" x14ac:dyDescent="0.15">
      <c r="S934" s="59"/>
      <c r="U934" s="748"/>
      <c r="V934" s="748"/>
      <c r="W934" s="767"/>
      <c r="X934" s="767"/>
    </row>
    <row r="935" spans="19:30" x14ac:dyDescent="0.15">
      <c r="U935" s="767"/>
      <c r="V935" s="767"/>
      <c r="W935" s="768"/>
      <c r="X935" s="767"/>
    </row>
    <row r="936" spans="19:30" x14ac:dyDescent="0.15">
      <c r="S936" s="61"/>
      <c r="U936" s="748"/>
      <c r="V936" s="748"/>
      <c r="W936" s="768"/>
      <c r="X936" s="748"/>
    </row>
    <row r="937" spans="19:30" x14ac:dyDescent="0.15">
      <c r="U937" s="767"/>
      <c r="V937" s="767"/>
      <c r="W937" s="768"/>
      <c r="X937" s="767"/>
    </row>
    <row r="938" spans="19:30" x14ac:dyDescent="0.15">
      <c r="U938" s="767"/>
      <c r="V938" s="767"/>
      <c r="W938" s="252"/>
      <c r="X938" s="767"/>
      <c r="Z938" s="1570"/>
      <c r="AA938" s="1570"/>
      <c r="AB938" s="1570"/>
    </row>
    <row r="939" spans="19:30" x14ac:dyDescent="0.15">
      <c r="S939" s="61"/>
      <c r="U939" s="748"/>
      <c r="V939" s="748"/>
      <c r="W939" s="252"/>
      <c r="X939" s="767"/>
      <c r="AC939" s="1570"/>
    </row>
    <row r="940" spans="19:30" x14ac:dyDescent="0.15">
      <c r="S940" s="61"/>
      <c r="U940" s="767"/>
      <c r="V940" s="767"/>
      <c r="W940" s="252"/>
      <c r="X940" s="767"/>
      <c r="AD940" s="1570"/>
    </row>
    <row r="941" spans="19:30" x14ac:dyDescent="0.15">
      <c r="S941" s="61"/>
      <c r="U941" s="767"/>
      <c r="V941" s="767"/>
      <c r="W941" s="252"/>
      <c r="X941" s="767"/>
    </row>
    <row r="942" spans="19:30" x14ac:dyDescent="0.15">
      <c r="S942" s="61"/>
      <c r="U942" s="748"/>
      <c r="V942" s="748"/>
      <c r="W942" s="767"/>
      <c r="X942" s="768"/>
    </row>
    <row r="943" spans="19:30" x14ac:dyDescent="0.15">
      <c r="S943" s="61"/>
      <c r="U943" s="767"/>
      <c r="V943" s="767"/>
      <c r="W943" s="748"/>
      <c r="X943" s="768"/>
    </row>
    <row r="944" spans="19:30" x14ac:dyDescent="0.15">
      <c r="S944" s="61"/>
      <c r="W944" s="767"/>
      <c r="X944" s="768"/>
    </row>
    <row r="945" spans="19:24" x14ac:dyDescent="0.15">
      <c r="S945" s="61"/>
      <c r="U945" s="748"/>
      <c r="V945" s="748"/>
      <c r="W945" s="767"/>
      <c r="X945" s="768"/>
    </row>
    <row r="946" spans="19:24" x14ac:dyDescent="0.15">
      <c r="S946" s="2"/>
      <c r="U946" s="748"/>
      <c r="V946" s="758"/>
      <c r="W946" s="748"/>
      <c r="X946" s="768"/>
    </row>
    <row r="947" spans="19:24" x14ac:dyDescent="0.15">
      <c r="S947" s="2"/>
      <c r="U947" s="748"/>
      <c r="V947" s="748"/>
      <c r="W947" s="767"/>
      <c r="X947" s="768"/>
    </row>
    <row r="948" spans="19:24" x14ac:dyDescent="0.15">
      <c r="S948" s="2"/>
      <c r="U948" s="748"/>
      <c r="V948" s="748"/>
      <c r="W948" s="767"/>
      <c r="X948" s="252"/>
    </row>
    <row r="949" spans="19:24" x14ac:dyDescent="0.15">
      <c r="S949" s="2"/>
      <c r="U949" s="748"/>
      <c r="V949" s="748"/>
      <c r="W949" s="748"/>
      <c r="X949" s="767"/>
    </row>
    <row r="950" spans="19:24" x14ac:dyDescent="0.15">
      <c r="S950" s="2"/>
      <c r="U950" s="748"/>
      <c r="V950" s="748"/>
      <c r="W950" s="767"/>
      <c r="X950" s="748"/>
    </row>
    <row r="951" spans="19:24" x14ac:dyDescent="0.15">
      <c r="S951" s="2"/>
      <c r="U951" s="748"/>
      <c r="V951" s="748"/>
      <c r="X951" s="767"/>
    </row>
    <row r="952" spans="19:24" x14ac:dyDescent="0.15">
      <c r="S952" s="2"/>
      <c r="U952" s="767"/>
      <c r="V952" s="767"/>
      <c r="W952" s="748"/>
      <c r="X952" s="767"/>
    </row>
    <row r="953" spans="19:24" x14ac:dyDescent="0.15">
      <c r="S953" s="2"/>
      <c r="U953" s="767"/>
      <c r="V953" s="767"/>
      <c r="W953" s="758"/>
      <c r="X953" s="748"/>
    </row>
    <row r="954" spans="19:24" x14ac:dyDescent="0.15">
      <c r="S954" s="2"/>
      <c r="U954" s="767"/>
      <c r="V954" s="758"/>
      <c r="W954" s="748"/>
      <c r="X954" s="767"/>
    </row>
    <row r="955" spans="19:24" x14ac:dyDescent="0.15">
      <c r="S955" s="2"/>
      <c r="U955" s="767"/>
      <c r="V955" s="758"/>
      <c r="W955" s="748"/>
      <c r="X955" s="767"/>
    </row>
    <row r="956" spans="19:24" x14ac:dyDescent="0.15">
      <c r="S956" s="2"/>
      <c r="U956" s="767"/>
      <c r="V956" s="767"/>
      <c r="W956" s="748"/>
      <c r="X956" s="748"/>
    </row>
    <row r="957" spans="19:24" x14ac:dyDescent="0.15">
      <c r="S957" s="2"/>
      <c r="U957" s="767"/>
      <c r="V957" s="767"/>
      <c r="W957" s="748"/>
      <c r="X957" s="767"/>
    </row>
    <row r="958" spans="19:24" x14ac:dyDescent="0.15">
      <c r="S958" s="2"/>
      <c r="U958" s="767"/>
      <c r="V958" s="767"/>
      <c r="W958" s="748"/>
    </row>
    <row r="959" spans="19:24" x14ac:dyDescent="0.15">
      <c r="S959" s="61"/>
      <c r="U959" s="767"/>
      <c r="V959" s="767"/>
      <c r="W959" s="768"/>
      <c r="X959" s="748"/>
    </row>
    <row r="960" spans="19:24" x14ac:dyDescent="0.15">
      <c r="S960" s="59"/>
      <c r="U960" s="767"/>
      <c r="V960" s="767"/>
      <c r="W960" s="767"/>
      <c r="X960" s="758"/>
    </row>
    <row r="961" spans="19:30" x14ac:dyDescent="0.15">
      <c r="S961" s="59"/>
      <c r="U961" s="767"/>
      <c r="V961" s="758"/>
      <c r="W961" s="758"/>
      <c r="X961" s="748"/>
    </row>
    <row r="962" spans="19:30" x14ac:dyDescent="0.15">
      <c r="S962" s="61"/>
      <c r="U962" s="767"/>
      <c r="V962" s="767"/>
      <c r="W962" s="758"/>
      <c r="X962" s="748"/>
    </row>
    <row r="963" spans="19:30" x14ac:dyDescent="0.15">
      <c r="S963" s="2"/>
      <c r="U963" s="767"/>
      <c r="V963" s="767"/>
      <c r="W963" s="767"/>
      <c r="X963" s="748"/>
      <c r="Z963" s="1576"/>
      <c r="AA963" s="1576"/>
      <c r="AB963" s="1576"/>
    </row>
    <row r="964" spans="19:30" x14ac:dyDescent="0.15">
      <c r="S964" s="2"/>
      <c r="U964" s="767"/>
      <c r="V964" s="767"/>
      <c r="W964" s="767"/>
      <c r="X964" s="748"/>
      <c r="Z964" s="1576"/>
      <c r="AA964" s="1576"/>
      <c r="AB964" s="1576"/>
      <c r="AC964" s="1576"/>
    </row>
    <row r="965" spans="19:30" x14ac:dyDescent="0.15">
      <c r="S965" s="2"/>
      <c r="U965" s="767"/>
      <c r="V965" s="767"/>
      <c r="W965" s="748"/>
      <c r="X965" s="748"/>
      <c r="Z965" s="1576"/>
      <c r="AA965" s="1576"/>
      <c r="AB965" s="1576"/>
      <c r="AC965" s="1576"/>
      <c r="AD965" s="1576"/>
    </row>
    <row r="966" spans="19:30" x14ac:dyDescent="0.15">
      <c r="S966" s="2"/>
      <c r="U966" s="767"/>
      <c r="V966" s="767"/>
      <c r="W966" s="767"/>
      <c r="X966" s="767"/>
      <c r="Z966" s="1571"/>
      <c r="AA966" s="1571"/>
      <c r="AB966" s="1571"/>
      <c r="AC966" s="1576"/>
      <c r="AD966" s="1576"/>
    </row>
    <row r="967" spans="19:30" x14ac:dyDescent="0.15">
      <c r="S967" s="2"/>
      <c r="U967" s="767"/>
      <c r="V967" s="767"/>
      <c r="W967" s="767"/>
      <c r="X967" s="767"/>
      <c r="Z967" s="1571"/>
      <c r="AA967" s="1571"/>
      <c r="AB967" s="1571"/>
      <c r="AC967" s="1571"/>
      <c r="AD967" s="1576"/>
    </row>
    <row r="968" spans="19:30" x14ac:dyDescent="0.15">
      <c r="U968" s="767"/>
      <c r="V968" s="767"/>
      <c r="W968" s="758"/>
      <c r="X968" s="758"/>
      <c r="Z968" s="1571"/>
      <c r="AA968" s="1571"/>
      <c r="AB968" s="1571"/>
      <c r="AC968" s="1571"/>
      <c r="AD968" s="1571"/>
    </row>
    <row r="969" spans="19:30" x14ac:dyDescent="0.15">
      <c r="S969" s="2"/>
      <c r="U969" s="767"/>
      <c r="V969" s="767"/>
      <c r="W969" s="767"/>
      <c r="X969" s="758"/>
      <c r="AC969" s="1571"/>
      <c r="AD969" s="1571"/>
    </row>
    <row r="970" spans="19:30" x14ac:dyDescent="0.15">
      <c r="S970" s="59"/>
      <c r="U970" s="767"/>
      <c r="V970" s="767"/>
      <c r="W970" s="767"/>
      <c r="X970" s="767"/>
      <c r="AD970" s="1571"/>
    </row>
    <row r="971" spans="19:30" x14ac:dyDescent="0.15">
      <c r="S971" s="59"/>
      <c r="U971" s="767"/>
      <c r="V971" s="767"/>
      <c r="W971" s="768"/>
      <c r="X971" s="767"/>
    </row>
    <row r="972" spans="19:30" x14ac:dyDescent="0.15">
      <c r="S972" s="2"/>
      <c r="U972" s="767"/>
      <c r="V972" s="767"/>
      <c r="W972" s="252"/>
      <c r="X972" s="768"/>
    </row>
    <row r="973" spans="19:30" x14ac:dyDescent="0.15">
      <c r="S973" s="59"/>
      <c r="U973" s="767"/>
      <c r="V973" s="767"/>
      <c r="W973" s="252"/>
      <c r="X973" s="767"/>
    </row>
    <row r="974" spans="19:30" x14ac:dyDescent="0.15">
      <c r="S974" s="59"/>
      <c r="U974" s="767"/>
      <c r="V974" s="767"/>
      <c r="W974" s="768"/>
      <c r="X974" s="767"/>
    </row>
    <row r="975" spans="19:30" x14ac:dyDescent="0.15">
      <c r="S975" s="59"/>
      <c r="U975" s="748"/>
      <c r="V975" s="748"/>
      <c r="W975" s="767"/>
      <c r="X975" s="758"/>
    </row>
    <row r="976" spans="19:30" x14ac:dyDescent="0.15">
      <c r="S976" s="59"/>
      <c r="U976" s="767"/>
      <c r="V976" s="767"/>
      <c r="W976" s="252"/>
      <c r="X976" s="767"/>
    </row>
    <row r="977" spans="19:24" x14ac:dyDescent="0.15">
      <c r="S977" s="59"/>
      <c r="U977" s="767"/>
      <c r="V977" s="767"/>
      <c r="W977" s="252"/>
      <c r="X977" s="767"/>
    </row>
    <row r="978" spans="19:24" x14ac:dyDescent="0.15">
      <c r="S978" s="2"/>
      <c r="U978" s="767"/>
      <c r="V978" s="767"/>
      <c r="W978" s="768"/>
      <c r="X978" s="768"/>
    </row>
    <row r="979" spans="19:24" x14ac:dyDescent="0.15">
      <c r="S979" s="59"/>
      <c r="U979" s="748"/>
      <c r="V979" s="748"/>
      <c r="W979" s="252"/>
      <c r="X979" s="768"/>
    </row>
    <row r="980" spans="19:24" x14ac:dyDescent="0.15">
      <c r="S980" s="59"/>
      <c r="U980" s="767"/>
      <c r="V980" s="767"/>
      <c r="W980" s="252"/>
      <c r="X980" s="768"/>
    </row>
    <row r="981" spans="19:24" x14ac:dyDescent="0.15">
      <c r="S981" s="59"/>
      <c r="U981" s="748"/>
      <c r="V981" s="748"/>
      <c r="W981" s="768"/>
      <c r="X981" s="768"/>
    </row>
    <row r="982" spans="19:24" x14ac:dyDescent="0.15">
      <c r="S982" s="59"/>
      <c r="U982" s="748"/>
      <c r="V982" s="748"/>
      <c r="W982" s="252"/>
      <c r="X982" s="768"/>
    </row>
    <row r="983" spans="19:24" x14ac:dyDescent="0.15">
      <c r="S983" s="59"/>
      <c r="U983" s="748"/>
      <c r="V983" s="748"/>
      <c r="W983" s="748"/>
      <c r="X983" s="748"/>
    </row>
    <row r="984" spans="19:24" x14ac:dyDescent="0.15">
      <c r="S984" s="59"/>
      <c r="U984" s="767"/>
      <c r="V984" s="767"/>
      <c r="W984" s="768"/>
      <c r="X984" s="768"/>
    </row>
    <row r="985" spans="19:24" x14ac:dyDescent="0.15">
      <c r="S985" s="2"/>
      <c r="U985" s="770"/>
      <c r="V985" s="768"/>
      <c r="W985" s="768"/>
      <c r="X985" s="768"/>
    </row>
    <row r="986" spans="19:24" x14ac:dyDescent="0.15">
      <c r="S986" s="59"/>
      <c r="U986" s="748"/>
      <c r="V986" s="748"/>
      <c r="W986" s="768"/>
      <c r="X986" s="748"/>
    </row>
    <row r="987" spans="19:24" x14ac:dyDescent="0.15">
      <c r="S987" s="59"/>
      <c r="U987" s="767"/>
      <c r="V987" s="767"/>
      <c r="W987" s="767"/>
      <c r="X987" s="768"/>
    </row>
    <row r="988" spans="19:24" x14ac:dyDescent="0.15">
      <c r="S988" s="59"/>
      <c r="U988" s="767"/>
      <c r="V988" s="767"/>
      <c r="W988" s="767"/>
      <c r="X988" s="768"/>
    </row>
    <row r="989" spans="19:24" x14ac:dyDescent="0.15">
      <c r="S989" s="59"/>
      <c r="U989" s="767"/>
      <c r="V989" s="767"/>
      <c r="W989" s="748"/>
      <c r="X989" s="748"/>
    </row>
    <row r="990" spans="19:24" x14ac:dyDescent="0.15">
      <c r="S990" s="59"/>
      <c r="U990" s="252"/>
      <c r="V990" s="252"/>
      <c r="W990" s="748"/>
      <c r="X990" s="768"/>
    </row>
    <row r="991" spans="19:24" x14ac:dyDescent="0.15">
      <c r="S991" s="59"/>
      <c r="W991" s="748"/>
      <c r="X991" s="748"/>
    </row>
    <row r="992" spans="19:24" x14ac:dyDescent="0.15">
      <c r="S992" s="59"/>
      <c r="U992" s="252"/>
      <c r="V992" s="252"/>
      <c r="W992" s="767"/>
      <c r="X992" s="768"/>
    </row>
    <row r="993" spans="19:24" x14ac:dyDescent="0.15">
      <c r="S993" s="59"/>
      <c r="U993" s="252"/>
      <c r="V993" s="252"/>
      <c r="W993" s="748"/>
      <c r="X993" s="768"/>
    </row>
    <row r="994" spans="19:24" x14ac:dyDescent="0.15">
      <c r="S994" s="59"/>
      <c r="U994" s="767"/>
      <c r="V994" s="767"/>
      <c r="W994" s="748"/>
      <c r="X994" s="768"/>
    </row>
    <row r="995" spans="19:24" x14ac:dyDescent="0.15">
      <c r="S995" s="61"/>
      <c r="U995" s="767"/>
      <c r="V995" s="767"/>
      <c r="W995" s="767"/>
      <c r="X995" s="768"/>
    </row>
    <row r="996" spans="19:24" x14ac:dyDescent="0.15">
      <c r="S996" s="59"/>
      <c r="U996" s="767"/>
      <c r="V996" s="767"/>
      <c r="W996" s="767"/>
      <c r="X996" s="767"/>
    </row>
    <row r="997" spans="19:24" x14ac:dyDescent="0.15">
      <c r="S997" s="59"/>
      <c r="U997" s="767"/>
      <c r="V997" s="767"/>
      <c r="W997" s="767"/>
      <c r="X997" s="748"/>
    </row>
    <row r="998" spans="19:24" x14ac:dyDescent="0.15">
      <c r="S998" s="61"/>
      <c r="U998" s="767"/>
      <c r="V998" s="767"/>
      <c r="W998" s="252"/>
      <c r="X998" s="767"/>
    </row>
    <row r="999" spans="19:24" x14ac:dyDescent="0.15">
      <c r="S999" s="59"/>
      <c r="U999" s="767"/>
      <c r="V999" s="767"/>
      <c r="X999" s="748"/>
    </row>
    <row r="1000" spans="19:24" x14ac:dyDescent="0.15">
      <c r="S1000" s="59"/>
      <c r="U1000" s="748"/>
      <c r="V1000" s="748"/>
      <c r="W1000" s="252"/>
      <c r="X1000" s="767"/>
    </row>
    <row r="1001" spans="19:24" x14ac:dyDescent="0.15">
      <c r="S1001" s="61"/>
      <c r="U1001" s="767"/>
      <c r="V1001" s="767"/>
      <c r="W1001" s="252"/>
      <c r="X1001" s="767"/>
    </row>
    <row r="1002" spans="19:24" x14ac:dyDescent="0.15">
      <c r="S1002" s="59"/>
      <c r="U1002" s="748"/>
      <c r="V1002" s="748"/>
      <c r="W1002" s="768"/>
      <c r="X1002" s="748"/>
    </row>
    <row r="1003" spans="19:24" x14ac:dyDescent="0.15">
      <c r="S1003" s="59"/>
      <c r="U1003" s="767"/>
      <c r="V1003" s="767"/>
      <c r="W1003" s="768"/>
      <c r="X1003" s="767"/>
    </row>
    <row r="1004" spans="19:24" x14ac:dyDescent="0.15">
      <c r="S1004" s="61"/>
      <c r="U1004" s="767"/>
      <c r="V1004" s="767"/>
      <c r="W1004" s="768"/>
      <c r="X1004" s="767"/>
    </row>
    <row r="1005" spans="19:24" x14ac:dyDescent="0.15">
      <c r="S1005" s="61"/>
      <c r="U1005" s="748"/>
      <c r="V1005" s="748"/>
      <c r="W1005" s="768"/>
      <c r="X1005" s="767"/>
    </row>
    <row r="1006" spans="19:24" x14ac:dyDescent="0.15">
      <c r="S1006" s="61"/>
      <c r="U1006" s="767"/>
      <c r="V1006" s="767"/>
      <c r="W1006" s="768"/>
      <c r="X1006" s="252"/>
    </row>
    <row r="1007" spans="19:24" x14ac:dyDescent="0.15">
      <c r="S1007" s="61"/>
      <c r="U1007" s="767"/>
      <c r="V1007" s="767"/>
      <c r="W1007" s="768"/>
    </row>
    <row r="1008" spans="19:24" x14ac:dyDescent="0.15">
      <c r="S1008" s="61"/>
      <c r="U1008" s="748"/>
      <c r="V1008" s="748"/>
      <c r="W1008" s="768"/>
      <c r="X1008" s="252"/>
    </row>
    <row r="1009" spans="19:24" x14ac:dyDescent="0.15">
      <c r="S1009" s="61"/>
      <c r="U1009" s="748"/>
      <c r="V1009" s="748"/>
      <c r="W1009" s="767"/>
      <c r="X1009" s="252"/>
    </row>
    <row r="1010" spans="19:24" x14ac:dyDescent="0.15">
      <c r="U1010" s="748"/>
      <c r="V1010" s="748"/>
      <c r="W1010" s="748"/>
      <c r="X1010" s="768"/>
    </row>
    <row r="1011" spans="19:24" x14ac:dyDescent="0.15">
      <c r="S1011" s="59"/>
      <c r="U1011" s="748"/>
      <c r="V1011" s="748"/>
      <c r="W1011" s="767"/>
      <c r="X1011" s="768"/>
    </row>
    <row r="1012" spans="19:24" x14ac:dyDescent="0.15">
      <c r="S1012" s="59"/>
      <c r="U1012" s="748"/>
      <c r="V1012" s="767"/>
      <c r="W1012" s="767"/>
      <c r="X1012" s="768"/>
    </row>
    <row r="1013" spans="19:24" x14ac:dyDescent="0.15">
      <c r="S1013" s="61"/>
      <c r="U1013" s="748"/>
      <c r="V1013" s="748"/>
      <c r="W1013" s="748"/>
      <c r="X1013" s="767"/>
    </row>
    <row r="1014" spans="19:24" x14ac:dyDescent="0.15">
      <c r="S1014" s="61"/>
      <c r="U1014" s="748"/>
      <c r="V1014" s="748"/>
      <c r="W1014" s="767"/>
      <c r="X1014" s="767"/>
    </row>
    <row r="1015" spans="19:24" x14ac:dyDescent="0.15">
      <c r="S1015" s="61"/>
      <c r="U1015" s="748"/>
      <c r="V1015" s="748"/>
      <c r="W1015" s="767"/>
      <c r="X1015" s="767"/>
    </row>
    <row r="1016" spans="19:24" x14ac:dyDescent="0.15">
      <c r="S1016" s="61"/>
      <c r="U1016" s="748"/>
      <c r="V1016" s="748"/>
      <c r="W1016" s="748"/>
      <c r="X1016" s="767"/>
    </row>
    <row r="1017" spans="19:24" x14ac:dyDescent="0.15">
      <c r="S1017" s="61"/>
      <c r="U1017" s="748"/>
      <c r="V1017" s="748"/>
      <c r="W1017" s="748"/>
      <c r="X1017" s="767"/>
    </row>
    <row r="1018" spans="19:24" x14ac:dyDescent="0.15">
      <c r="S1018" s="61"/>
      <c r="U1018" s="748"/>
      <c r="V1018" s="748"/>
      <c r="W1018" s="748"/>
      <c r="X1018" s="748"/>
    </row>
    <row r="1019" spans="19:24" x14ac:dyDescent="0.15">
      <c r="S1019" s="61"/>
      <c r="U1019" s="767"/>
      <c r="V1019" s="767"/>
      <c r="W1019" s="748"/>
      <c r="X1019" s="767"/>
    </row>
    <row r="1020" spans="19:24" x14ac:dyDescent="0.15">
      <c r="S1020" s="61"/>
      <c r="U1020" s="767"/>
      <c r="V1020" s="767"/>
      <c r="W1020" s="748"/>
      <c r="X1020" s="767"/>
    </row>
    <row r="1021" spans="19:24" x14ac:dyDescent="0.15">
      <c r="S1021" s="61"/>
      <c r="U1021" s="767"/>
      <c r="V1021" s="767"/>
      <c r="W1021" s="748"/>
      <c r="X1021" s="748"/>
    </row>
    <row r="1022" spans="19:24" x14ac:dyDescent="0.15">
      <c r="S1022" s="61"/>
      <c r="U1022" s="767"/>
      <c r="V1022" s="767"/>
      <c r="W1022" s="748"/>
      <c r="X1022" s="767"/>
    </row>
    <row r="1023" spans="19:24" x14ac:dyDescent="0.15">
      <c r="S1023" s="61"/>
      <c r="U1023" s="767"/>
      <c r="V1023" s="767"/>
      <c r="W1023" s="748"/>
      <c r="X1023" s="767"/>
    </row>
    <row r="1024" spans="19:24" x14ac:dyDescent="0.15">
      <c r="S1024" s="61"/>
      <c r="U1024" s="748"/>
      <c r="V1024" s="748"/>
      <c r="W1024" s="748"/>
      <c r="X1024" s="748"/>
    </row>
    <row r="1025" spans="19:24" x14ac:dyDescent="0.15">
      <c r="S1025" s="61"/>
      <c r="W1025" s="748"/>
      <c r="X1025" s="748"/>
    </row>
    <row r="1026" spans="19:24" x14ac:dyDescent="0.15">
      <c r="S1026" s="61"/>
      <c r="W1026" s="767"/>
      <c r="X1026" s="748"/>
    </row>
    <row r="1027" spans="19:24" x14ac:dyDescent="0.15">
      <c r="S1027" s="61"/>
      <c r="U1027" s="767"/>
      <c r="V1027" s="767"/>
      <c r="W1027" s="767"/>
      <c r="X1027" s="748"/>
    </row>
    <row r="1028" spans="19:24" x14ac:dyDescent="0.15">
      <c r="S1028" s="61"/>
      <c r="U1028" s="767"/>
      <c r="V1028" s="767"/>
      <c r="W1028" s="767"/>
      <c r="X1028" s="767"/>
    </row>
    <row r="1029" spans="19:24" x14ac:dyDescent="0.15">
      <c r="S1029" s="2"/>
      <c r="U1029" s="767"/>
      <c r="V1029" s="767"/>
      <c r="W1029" s="748"/>
      <c r="X1029" s="748"/>
    </row>
    <row r="1030" spans="19:24" x14ac:dyDescent="0.15">
      <c r="S1030" s="59"/>
      <c r="U1030" s="767"/>
      <c r="V1030" s="767"/>
      <c r="W1030" s="767"/>
      <c r="X1030" s="748"/>
    </row>
    <row r="1031" spans="19:24" x14ac:dyDescent="0.15">
      <c r="S1031" s="61"/>
      <c r="U1031" s="767"/>
      <c r="V1031" s="252"/>
      <c r="W1031" s="767"/>
      <c r="X1031" s="748"/>
    </row>
    <row r="1032" spans="19:24" x14ac:dyDescent="0.15">
      <c r="U1032" s="767"/>
      <c r="V1032" s="767"/>
      <c r="W1032" s="748"/>
      <c r="X1032" s="748"/>
    </row>
    <row r="1033" spans="19:24" x14ac:dyDescent="0.15">
      <c r="S1033" s="59"/>
      <c r="U1033" s="748"/>
      <c r="V1033" s="748"/>
      <c r="X1033" s="748"/>
    </row>
    <row r="1034" spans="19:24" x14ac:dyDescent="0.15">
      <c r="S1034" s="59"/>
      <c r="U1034" s="767"/>
      <c r="V1034" s="252"/>
      <c r="X1034" s="748"/>
    </row>
    <row r="1035" spans="19:24" x14ac:dyDescent="0.15">
      <c r="S1035" s="2"/>
      <c r="U1035" s="767"/>
      <c r="V1035" s="767"/>
      <c r="W1035" s="767"/>
      <c r="X1035" s="767"/>
    </row>
    <row r="1036" spans="19:24" x14ac:dyDescent="0.15">
      <c r="S1036" s="59"/>
      <c r="U1036" s="767"/>
      <c r="V1036" s="767"/>
      <c r="W1036" s="767"/>
      <c r="X1036" s="767"/>
    </row>
    <row r="1037" spans="19:24" x14ac:dyDescent="0.15">
      <c r="S1037" s="59"/>
      <c r="U1037" s="770"/>
      <c r="V1037" s="768"/>
      <c r="W1037" s="767"/>
      <c r="X1037" s="767"/>
    </row>
    <row r="1038" spans="19:24" x14ac:dyDescent="0.15">
      <c r="S1038" s="59"/>
      <c r="U1038" s="770"/>
      <c r="V1038" s="768"/>
      <c r="W1038" s="767"/>
      <c r="X1038" s="767"/>
    </row>
    <row r="1039" spans="19:24" x14ac:dyDescent="0.15">
      <c r="S1039" s="59"/>
      <c r="U1039" s="770"/>
      <c r="V1039" s="768"/>
      <c r="W1039" s="767"/>
      <c r="X1039" s="767"/>
    </row>
    <row r="1040" spans="19:24" x14ac:dyDescent="0.15">
      <c r="S1040" s="59"/>
      <c r="U1040" s="748"/>
      <c r="V1040" s="748"/>
      <c r="W1040" s="748"/>
      <c r="X1040" s="767"/>
    </row>
    <row r="1041" spans="19:24" x14ac:dyDescent="0.15">
      <c r="S1041" s="59"/>
      <c r="U1041" s="748"/>
      <c r="V1041" s="748"/>
      <c r="W1041" s="767"/>
    </row>
    <row r="1042" spans="19:24" x14ac:dyDescent="0.15">
      <c r="S1042" s="2"/>
      <c r="U1042" s="748"/>
      <c r="V1042" s="748"/>
      <c r="W1042" s="767"/>
    </row>
    <row r="1043" spans="19:24" x14ac:dyDescent="0.15">
      <c r="U1043" s="748"/>
      <c r="V1043" s="252"/>
      <c r="W1043" s="748"/>
      <c r="X1043" s="767"/>
    </row>
    <row r="1044" spans="19:24" x14ac:dyDescent="0.15">
      <c r="U1044" s="748"/>
      <c r="V1044" s="748"/>
      <c r="W1044" s="767"/>
      <c r="X1044" s="767"/>
    </row>
    <row r="1045" spans="19:24" x14ac:dyDescent="0.15">
      <c r="U1045" s="748"/>
      <c r="V1045" s="748"/>
      <c r="W1045" s="767"/>
      <c r="X1045" s="767"/>
    </row>
    <row r="1046" spans="19:24" x14ac:dyDescent="0.15">
      <c r="U1046" s="770"/>
      <c r="V1046" s="768"/>
      <c r="W1046" s="252"/>
      <c r="X1046" s="748"/>
    </row>
    <row r="1047" spans="19:24" x14ac:dyDescent="0.15">
      <c r="U1047" s="748"/>
      <c r="V1047" s="748"/>
      <c r="W1047" s="252"/>
      <c r="X1047" s="767"/>
    </row>
    <row r="1048" spans="19:24" x14ac:dyDescent="0.15">
      <c r="U1048" s="748"/>
      <c r="V1048" s="748"/>
      <c r="W1048" s="252"/>
      <c r="X1048" s="767"/>
    </row>
    <row r="1049" spans="19:24" x14ac:dyDescent="0.15">
      <c r="S1049" s="738"/>
      <c r="U1049" s="767"/>
      <c r="V1049" s="767"/>
      <c r="W1049" s="767"/>
      <c r="X1049" s="252"/>
    </row>
    <row r="1050" spans="19:24" x14ac:dyDescent="0.15">
      <c r="S1050" s="738"/>
      <c r="U1050" s="748"/>
      <c r="V1050" s="748"/>
      <c r="W1050" s="767"/>
      <c r="X1050" s="767"/>
    </row>
    <row r="1051" spans="19:24" x14ac:dyDescent="0.15">
      <c r="S1051" s="738"/>
      <c r="U1051" s="748"/>
      <c r="V1051" s="748"/>
      <c r="W1051" s="767"/>
      <c r="X1051" s="767"/>
    </row>
    <row r="1052" spans="19:24" x14ac:dyDescent="0.15">
      <c r="S1052" s="61"/>
      <c r="U1052" s="748"/>
      <c r="V1052" s="748"/>
      <c r="W1052" s="748"/>
      <c r="X1052" s="767"/>
    </row>
    <row r="1053" spans="19:24" x14ac:dyDescent="0.15">
      <c r="S1053" s="738"/>
      <c r="U1053" s="748"/>
      <c r="V1053" s="748"/>
      <c r="W1053" s="767"/>
      <c r="X1053" s="767"/>
    </row>
    <row r="1054" spans="19:24" x14ac:dyDescent="0.15">
      <c r="S1054" s="738"/>
      <c r="U1054" s="748"/>
      <c r="V1054" s="748"/>
      <c r="W1054" s="767"/>
      <c r="X1054" s="767"/>
    </row>
    <row r="1055" spans="19:24" x14ac:dyDescent="0.15">
      <c r="S1055" s="61"/>
      <c r="U1055" s="748"/>
      <c r="V1055" s="748"/>
      <c r="W1055" s="767"/>
      <c r="X1055" s="748"/>
    </row>
    <row r="1056" spans="19:24" x14ac:dyDescent="0.15">
      <c r="S1056" s="738"/>
      <c r="U1056" s="748"/>
      <c r="V1056" s="748"/>
      <c r="W1056" s="767"/>
      <c r="X1056" s="748"/>
    </row>
    <row r="1057" spans="19:24" x14ac:dyDescent="0.15">
      <c r="S1057" s="738"/>
      <c r="U1057" s="767"/>
      <c r="V1057" s="767"/>
      <c r="W1057" s="767"/>
      <c r="X1057" s="748"/>
    </row>
    <row r="1058" spans="19:24" x14ac:dyDescent="0.15">
      <c r="S1058" s="61"/>
      <c r="U1058" s="767"/>
      <c r="V1058" s="767"/>
      <c r="W1058" s="748"/>
      <c r="X1058" s="748"/>
    </row>
    <row r="1059" spans="19:24" x14ac:dyDescent="0.15">
      <c r="S1059" s="738"/>
      <c r="U1059" s="748"/>
      <c r="V1059" s="748"/>
      <c r="W1059" s="767"/>
      <c r="X1059" s="748"/>
    </row>
    <row r="1060" spans="19:24" x14ac:dyDescent="0.15">
      <c r="S1060" s="738"/>
      <c r="U1060" s="767"/>
      <c r="V1060" s="767"/>
      <c r="W1060" s="767"/>
      <c r="X1060" s="748"/>
    </row>
    <row r="1061" spans="19:24" x14ac:dyDescent="0.15">
      <c r="S1061" s="61"/>
      <c r="U1061" s="767"/>
      <c r="V1061" s="767"/>
      <c r="W1061" s="767"/>
      <c r="X1061" s="767"/>
    </row>
    <row r="1062" spans="19:24" x14ac:dyDescent="0.15">
      <c r="U1062" s="748"/>
      <c r="V1062" s="748"/>
      <c r="W1062" s="767"/>
      <c r="X1062" s="748"/>
    </row>
    <row r="1063" spans="19:24" x14ac:dyDescent="0.15">
      <c r="U1063" s="767"/>
      <c r="V1063" s="767"/>
      <c r="W1063" s="767"/>
      <c r="X1063" s="748"/>
    </row>
    <row r="1064" spans="19:24" x14ac:dyDescent="0.15">
      <c r="S1064" s="61"/>
      <c r="W1064" s="748"/>
      <c r="X1064" s="767"/>
    </row>
    <row r="1065" spans="19:24" x14ac:dyDescent="0.15">
      <c r="U1065" s="748"/>
      <c r="V1065" s="748"/>
      <c r="W1065" s="748"/>
      <c r="X1065" s="748"/>
    </row>
    <row r="1066" spans="19:24" x14ac:dyDescent="0.15">
      <c r="U1066" s="767"/>
      <c r="V1066" s="767"/>
      <c r="W1066" s="767"/>
      <c r="X1066" s="748"/>
    </row>
    <row r="1067" spans="19:24" x14ac:dyDescent="0.15">
      <c r="S1067" s="61"/>
      <c r="U1067" s="748"/>
      <c r="V1067" s="748"/>
      <c r="W1067" s="748"/>
      <c r="X1067" s="767"/>
    </row>
    <row r="1068" spans="19:24" x14ac:dyDescent="0.15">
      <c r="U1068" s="748"/>
      <c r="V1068" s="748"/>
      <c r="W1068" s="748"/>
      <c r="X1068" s="748"/>
    </row>
    <row r="1069" spans="19:24" x14ac:dyDescent="0.15">
      <c r="U1069" s="748"/>
      <c r="V1069" s="748"/>
      <c r="W1069" s="767"/>
      <c r="X1069" s="748"/>
    </row>
    <row r="1070" spans="19:24" x14ac:dyDescent="0.15">
      <c r="U1070" s="767"/>
      <c r="V1070" s="767"/>
      <c r="W1070" s="767"/>
      <c r="X1070" s="767"/>
    </row>
    <row r="1071" spans="19:24" x14ac:dyDescent="0.15">
      <c r="U1071" s="767"/>
      <c r="V1071" s="767"/>
      <c r="W1071" s="748"/>
      <c r="X1071" s="748"/>
    </row>
    <row r="1072" spans="19:24" x14ac:dyDescent="0.15">
      <c r="U1072" s="767"/>
      <c r="V1072" s="767"/>
      <c r="W1072" s="767"/>
      <c r="X1072" s="748"/>
    </row>
    <row r="1073" spans="21:24" x14ac:dyDescent="0.15">
      <c r="U1073" s="748"/>
      <c r="V1073" s="252"/>
      <c r="X1073" s="767"/>
    </row>
    <row r="1074" spans="21:24" x14ac:dyDescent="0.15">
      <c r="U1074" s="767"/>
      <c r="V1074" s="767"/>
      <c r="W1074" s="748"/>
      <c r="X1074" s="748"/>
    </row>
    <row r="1075" spans="21:24" x14ac:dyDescent="0.15">
      <c r="U1075" s="767"/>
      <c r="V1075" s="767"/>
      <c r="W1075" s="767"/>
      <c r="X1075" s="767"/>
    </row>
    <row r="1076" spans="21:24" x14ac:dyDescent="0.15">
      <c r="U1076" s="767"/>
      <c r="V1076" s="767"/>
      <c r="W1076" s="748"/>
      <c r="X1076" s="767"/>
    </row>
    <row r="1077" spans="21:24" x14ac:dyDescent="0.15">
      <c r="U1077" s="767"/>
      <c r="V1077" s="767"/>
      <c r="W1077" s="748"/>
      <c r="X1077" s="748"/>
    </row>
    <row r="1078" spans="21:24" x14ac:dyDescent="0.15">
      <c r="U1078" s="767"/>
      <c r="V1078" s="767"/>
      <c r="W1078" s="748"/>
      <c r="X1078" s="767"/>
    </row>
    <row r="1079" spans="21:24" x14ac:dyDescent="0.15">
      <c r="U1079" s="767"/>
      <c r="V1079" s="767"/>
      <c r="W1079" s="767"/>
      <c r="X1079" s="767"/>
    </row>
    <row r="1080" spans="21:24" x14ac:dyDescent="0.15">
      <c r="U1080" s="767"/>
      <c r="V1080" s="767"/>
      <c r="W1080" s="767"/>
      <c r="X1080" s="748"/>
    </row>
    <row r="1081" spans="21:24" x14ac:dyDescent="0.15">
      <c r="U1081" s="767"/>
      <c r="V1081" s="767"/>
      <c r="W1081" s="767"/>
      <c r="X1081" s="767"/>
    </row>
    <row r="1082" spans="21:24" x14ac:dyDescent="0.15">
      <c r="U1082" s="767"/>
      <c r="V1082" s="767"/>
      <c r="W1082" s="748"/>
    </row>
    <row r="1083" spans="21:24" x14ac:dyDescent="0.15">
      <c r="U1083" s="767"/>
      <c r="V1083" s="767"/>
      <c r="W1083" s="767"/>
      <c r="X1083" s="748"/>
    </row>
    <row r="1084" spans="21:24" x14ac:dyDescent="0.15">
      <c r="U1084" s="767"/>
      <c r="V1084" s="767"/>
      <c r="W1084" s="767"/>
      <c r="X1084" s="767"/>
    </row>
    <row r="1085" spans="21:24" x14ac:dyDescent="0.15">
      <c r="U1085" s="767"/>
      <c r="V1085" s="252"/>
      <c r="W1085" s="767"/>
      <c r="X1085" s="767"/>
    </row>
    <row r="1086" spans="21:24" x14ac:dyDescent="0.15">
      <c r="U1086" s="767"/>
      <c r="V1086" s="767"/>
      <c r="W1086" s="767"/>
      <c r="X1086" s="767"/>
    </row>
    <row r="1087" spans="21:24" x14ac:dyDescent="0.15">
      <c r="U1087" s="767"/>
      <c r="V1087" s="767"/>
      <c r="W1087" s="767"/>
      <c r="X1087" s="767"/>
    </row>
    <row r="1088" spans="21:24" x14ac:dyDescent="0.15">
      <c r="U1088" s="767"/>
      <c r="V1088" s="767"/>
      <c r="W1088" s="767"/>
      <c r="X1088" s="748"/>
    </row>
    <row r="1089" spans="21:24" x14ac:dyDescent="0.15">
      <c r="U1089" s="767"/>
      <c r="V1089" s="767"/>
      <c r="W1089" s="767"/>
      <c r="X1089" s="767"/>
    </row>
    <row r="1090" spans="21:24" x14ac:dyDescent="0.15">
      <c r="U1090" s="767"/>
      <c r="V1090" s="767"/>
      <c r="W1090" s="767"/>
      <c r="X1090" s="767"/>
    </row>
    <row r="1091" spans="21:24" x14ac:dyDescent="0.15">
      <c r="U1091" s="748"/>
      <c r="V1091" s="748"/>
      <c r="W1091" s="767"/>
      <c r="X1091" s="767"/>
    </row>
    <row r="1092" spans="21:24" x14ac:dyDescent="0.15">
      <c r="U1092" s="748"/>
      <c r="V1092" s="748"/>
      <c r="W1092" s="767"/>
      <c r="X1092" s="767"/>
    </row>
    <row r="1093" spans="21:24" x14ac:dyDescent="0.15">
      <c r="U1093" s="767"/>
      <c r="V1093" s="767"/>
      <c r="W1093" s="767"/>
      <c r="X1093" s="767"/>
    </row>
    <row r="1094" spans="21:24" x14ac:dyDescent="0.15">
      <c r="U1094" s="767"/>
      <c r="V1094" s="767"/>
      <c r="W1094" s="748"/>
      <c r="X1094" s="767"/>
    </row>
    <row r="1095" spans="21:24" x14ac:dyDescent="0.15">
      <c r="U1095" s="767"/>
      <c r="V1095" s="767"/>
      <c r="W1095" s="767"/>
      <c r="X1095" s="767"/>
    </row>
    <row r="1096" spans="21:24" x14ac:dyDescent="0.15">
      <c r="U1096" s="767"/>
      <c r="V1096" s="767"/>
      <c r="W1096" s="767"/>
      <c r="X1096" s="767"/>
    </row>
    <row r="1097" spans="21:24" x14ac:dyDescent="0.15">
      <c r="U1097" s="767"/>
      <c r="V1097" s="767"/>
      <c r="W1097" s="767"/>
      <c r="X1097" s="767"/>
    </row>
    <row r="1098" spans="21:24" x14ac:dyDescent="0.15">
      <c r="W1098" s="767"/>
      <c r="X1098" s="767"/>
    </row>
    <row r="1099" spans="21:24" x14ac:dyDescent="0.15">
      <c r="U1099" s="767"/>
      <c r="V1099" s="767"/>
      <c r="W1099" s="767"/>
      <c r="X1099" s="767"/>
    </row>
    <row r="1100" spans="21:24" x14ac:dyDescent="0.15">
      <c r="U1100" s="767"/>
      <c r="V1100" s="767"/>
      <c r="W1100" s="748"/>
      <c r="X1100" s="767"/>
    </row>
    <row r="1101" spans="21:24" x14ac:dyDescent="0.15">
      <c r="U1101" s="767"/>
      <c r="V1101" s="767"/>
      <c r="W1101" s="748"/>
      <c r="X1101" s="767"/>
    </row>
    <row r="1102" spans="21:24" x14ac:dyDescent="0.15">
      <c r="U1102" s="767"/>
      <c r="V1102" s="767"/>
      <c r="W1102" s="767"/>
      <c r="X1102" s="767"/>
    </row>
    <row r="1103" spans="21:24" x14ac:dyDescent="0.15">
      <c r="U1103" s="767"/>
      <c r="V1103" s="767"/>
      <c r="W1103" s="748"/>
      <c r="X1103" s="767"/>
    </row>
    <row r="1104" spans="21:24" x14ac:dyDescent="0.15">
      <c r="U1104" s="767"/>
      <c r="V1104" s="767"/>
      <c r="W1104" s="767"/>
      <c r="X1104" s="767"/>
    </row>
    <row r="1105" spans="19:24" x14ac:dyDescent="0.15">
      <c r="U1105" s="767"/>
      <c r="V1105" s="767"/>
      <c r="W1105" s="767"/>
      <c r="X1105" s="767"/>
    </row>
    <row r="1106" spans="19:24" x14ac:dyDescent="0.15">
      <c r="U1106" s="767"/>
      <c r="V1106" s="252"/>
      <c r="W1106" s="767"/>
      <c r="X1106" s="767"/>
    </row>
    <row r="1107" spans="19:24" x14ac:dyDescent="0.15">
      <c r="U1107" s="767"/>
      <c r="V1107" s="767"/>
      <c r="X1107" s="767"/>
    </row>
    <row r="1108" spans="19:24" x14ac:dyDescent="0.15">
      <c r="U1108" s="767"/>
      <c r="V1108" s="767"/>
      <c r="W1108" s="748"/>
      <c r="X1108" s="767"/>
    </row>
    <row r="1109" spans="19:24" x14ac:dyDescent="0.15">
      <c r="U1109" s="748"/>
      <c r="V1109" s="748"/>
      <c r="W1109" s="748"/>
      <c r="X1109" s="252"/>
    </row>
    <row r="1110" spans="19:24" x14ac:dyDescent="0.15">
      <c r="S1110" s="62"/>
      <c r="U1110" s="767"/>
      <c r="V1110" s="767"/>
      <c r="W1110" s="748"/>
      <c r="X1110" s="748"/>
    </row>
    <row r="1111" spans="19:24" x14ac:dyDescent="0.15">
      <c r="U1111" s="767"/>
      <c r="V1111" s="767"/>
      <c r="W1111" s="748"/>
      <c r="X1111" s="767"/>
    </row>
    <row r="1112" spans="19:24" x14ac:dyDescent="0.15">
      <c r="U1112" s="767"/>
      <c r="V1112" s="767"/>
      <c r="W1112" s="748"/>
      <c r="X1112" s="768"/>
    </row>
    <row r="1113" spans="19:24" x14ac:dyDescent="0.15">
      <c r="U1113" s="767"/>
      <c r="V1113" s="767"/>
      <c r="W1113" s="768"/>
      <c r="X1113" s="767"/>
    </row>
    <row r="1114" spans="19:24" x14ac:dyDescent="0.15">
      <c r="U1114" s="767"/>
      <c r="V1114" s="767"/>
      <c r="W1114" s="748"/>
      <c r="X1114" s="767"/>
    </row>
    <row r="1115" spans="19:24" x14ac:dyDescent="0.15">
      <c r="U1115" s="748"/>
      <c r="V1115" s="748"/>
      <c r="W1115" s="748"/>
      <c r="X1115" s="768"/>
    </row>
    <row r="1116" spans="19:24" x14ac:dyDescent="0.15">
      <c r="U1116" s="767"/>
      <c r="V1116" s="767"/>
      <c r="W1116" s="767"/>
    </row>
    <row r="1117" spans="19:24" x14ac:dyDescent="0.15">
      <c r="S1117" s="739"/>
      <c r="U1117" s="767"/>
      <c r="V1117" s="767"/>
      <c r="W1117" s="748"/>
      <c r="X1117" s="768"/>
    </row>
    <row r="1118" spans="19:24" x14ac:dyDescent="0.15">
      <c r="S1118" s="739"/>
      <c r="U1118" s="767"/>
      <c r="V1118" s="748"/>
      <c r="W1118" s="748"/>
      <c r="X1118" s="767"/>
    </row>
    <row r="1119" spans="19:24" x14ac:dyDescent="0.15">
      <c r="S1119" s="739"/>
      <c r="U1119" s="767"/>
      <c r="V1119" s="767"/>
      <c r="W1119" s="767"/>
      <c r="X1119" s="767"/>
    </row>
    <row r="1120" spans="19:24" x14ac:dyDescent="0.15">
      <c r="S1120" s="739"/>
      <c r="U1120" s="767"/>
      <c r="V1120" s="767"/>
      <c r="W1120" s="748"/>
      <c r="X1120" s="767"/>
    </row>
    <row r="1121" spans="19:24" x14ac:dyDescent="0.15">
      <c r="S1121" s="739"/>
      <c r="U1121" s="748"/>
      <c r="V1121" s="748"/>
      <c r="W1121" s="748"/>
      <c r="X1121" s="767"/>
    </row>
    <row r="1122" spans="19:24" x14ac:dyDescent="0.15">
      <c r="S1122" s="739"/>
      <c r="U1122" s="767"/>
      <c r="V1122" s="767"/>
      <c r="W1122" s="252"/>
      <c r="X1122" s="767"/>
    </row>
    <row r="1123" spans="19:24" x14ac:dyDescent="0.15">
      <c r="S1123" s="739"/>
      <c r="U1123" s="767"/>
      <c r="V1123" s="767"/>
      <c r="W1123" s="748"/>
      <c r="X1123" s="748"/>
    </row>
    <row r="1124" spans="19:24" x14ac:dyDescent="0.15">
      <c r="S1124" s="739"/>
      <c r="U1124" s="748"/>
      <c r="V1124" s="748"/>
      <c r="W1124" s="748"/>
      <c r="X1124" s="767"/>
    </row>
    <row r="1125" spans="19:24" x14ac:dyDescent="0.15">
      <c r="S1125" s="739"/>
      <c r="W1125" s="767"/>
      <c r="X1125" s="767"/>
    </row>
    <row r="1126" spans="19:24" x14ac:dyDescent="0.15">
      <c r="S1126" s="283"/>
      <c r="U1126" s="767"/>
      <c r="V1126" s="767"/>
      <c r="W1126" s="748"/>
      <c r="X1126" s="768"/>
    </row>
    <row r="1127" spans="19:24" x14ac:dyDescent="0.15">
      <c r="U1127" s="767"/>
      <c r="V1127" s="767"/>
      <c r="W1127" s="748"/>
      <c r="X1127" s="767"/>
    </row>
    <row r="1128" spans="19:24" x14ac:dyDescent="0.15">
      <c r="U1128" s="767"/>
      <c r="V1128" s="767"/>
      <c r="W1128" s="767"/>
      <c r="X1128" s="767"/>
    </row>
    <row r="1129" spans="19:24" x14ac:dyDescent="0.15">
      <c r="S1129" s="740"/>
      <c r="U1129" s="767"/>
      <c r="V1129" s="767"/>
      <c r="W1129" s="748"/>
      <c r="X1129" s="768"/>
    </row>
    <row r="1130" spans="19:24" x14ac:dyDescent="0.15">
      <c r="S1130" s="62"/>
      <c r="U1130" s="770"/>
      <c r="V1130" s="768"/>
      <c r="W1130" s="748"/>
      <c r="X1130" s="767"/>
    </row>
    <row r="1131" spans="19:24" x14ac:dyDescent="0.15">
      <c r="U1131" s="767"/>
      <c r="V1131" s="767"/>
      <c r="W1131" s="767"/>
      <c r="X1131" s="767"/>
    </row>
    <row r="1132" spans="19:24" x14ac:dyDescent="0.15">
      <c r="W1132" s="748"/>
      <c r="X1132" s="767"/>
    </row>
    <row r="1133" spans="19:24" x14ac:dyDescent="0.15">
      <c r="S1133" s="283"/>
      <c r="U1133" s="748"/>
      <c r="V1133" s="748"/>
      <c r="W1133" s="748"/>
      <c r="X1133" s="767"/>
    </row>
    <row r="1134" spans="19:24" x14ac:dyDescent="0.15">
      <c r="S1134" s="62"/>
      <c r="W1134" s="748"/>
      <c r="X1134" s="767"/>
    </row>
    <row r="1135" spans="19:24" x14ac:dyDescent="0.15">
      <c r="U1135" s="767"/>
      <c r="V1135" s="767"/>
      <c r="X1135" s="748"/>
    </row>
    <row r="1136" spans="19:24" x14ac:dyDescent="0.15">
      <c r="U1136" s="748"/>
      <c r="V1136" s="748"/>
      <c r="W1136" s="748"/>
      <c r="X1136" s="767"/>
    </row>
    <row r="1137" spans="19:24" x14ac:dyDescent="0.15">
      <c r="S1137" s="283"/>
      <c r="U1137" s="767"/>
      <c r="V1137" s="767"/>
      <c r="W1137" s="768"/>
      <c r="X1137" s="767"/>
    </row>
    <row r="1138" spans="19:24" x14ac:dyDescent="0.15">
      <c r="S1138" s="283"/>
      <c r="U1138" s="767"/>
      <c r="V1138" s="767"/>
      <c r="W1138" s="748"/>
      <c r="X1138" s="768"/>
    </row>
    <row r="1139" spans="19:24" x14ac:dyDescent="0.15">
      <c r="S1139" s="2"/>
      <c r="W1139" s="748"/>
      <c r="X1139" s="767"/>
    </row>
    <row r="1140" spans="19:24" x14ac:dyDescent="0.15">
      <c r="U1140" s="767"/>
      <c r="V1140" s="767"/>
      <c r="W1140" s="767"/>
      <c r="X1140" s="767"/>
    </row>
    <row r="1141" spans="19:24" x14ac:dyDescent="0.15">
      <c r="U1141" s="767"/>
      <c r="V1141" s="767"/>
      <c r="W1141" s="767"/>
      <c r="X1141" s="748"/>
    </row>
    <row r="1142" spans="19:24" x14ac:dyDescent="0.15">
      <c r="U1142" s="748"/>
      <c r="V1142" s="748"/>
      <c r="X1142" s="767"/>
    </row>
    <row r="1143" spans="19:24" x14ac:dyDescent="0.15">
      <c r="U1143" s="767"/>
      <c r="V1143" s="767"/>
      <c r="W1143" s="748"/>
      <c r="X1143" s="767"/>
    </row>
    <row r="1144" spans="19:24" x14ac:dyDescent="0.15">
      <c r="S1144" s="2"/>
      <c r="X1144" s="767"/>
    </row>
    <row r="1145" spans="19:24" x14ac:dyDescent="0.15">
      <c r="S1145" s="2"/>
      <c r="U1145" s="767"/>
      <c r="V1145" s="767"/>
      <c r="W1145" s="767"/>
    </row>
    <row r="1146" spans="19:24" x14ac:dyDescent="0.15">
      <c r="S1146" s="2"/>
      <c r="U1146" s="767"/>
      <c r="V1146" s="767"/>
      <c r="W1146" s="748"/>
      <c r="X1146" s="767"/>
    </row>
    <row r="1147" spans="19:24" x14ac:dyDescent="0.15">
      <c r="S1147" s="2"/>
      <c r="U1147" s="748"/>
      <c r="V1147" s="748"/>
      <c r="W1147" s="767"/>
      <c r="X1147" s="748"/>
    </row>
    <row r="1148" spans="19:24" x14ac:dyDescent="0.15">
      <c r="S1148" s="2"/>
      <c r="U1148" s="767"/>
      <c r="V1148" s="767"/>
      <c r="W1148" s="767"/>
      <c r="X1148" s="767"/>
    </row>
    <row r="1149" spans="19:24" x14ac:dyDescent="0.15">
      <c r="S1149" s="2"/>
      <c r="U1149" s="767"/>
      <c r="V1149" s="767"/>
      <c r="X1149" s="767"/>
    </row>
    <row r="1150" spans="19:24" x14ac:dyDescent="0.15">
      <c r="S1150" s="2"/>
      <c r="U1150" s="748"/>
      <c r="V1150" s="748"/>
      <c r="W1150" s="767"/>
      <c r="X1150" s="767"/>
    </row>
    <row r="1151" spans="19:24" x14ac:dyDescent="0.15">
      <c r="S1151" s="2"/>
      <c r="U1151" s="767"/>
      <c r="V1151" s="767"/>
      <c r="W1151" s="767"/>
      <c r="X1151" s="767"/>
    </row>
    <row r="1152" spans="19:24" x14ac:dyDescent="0.15">
      <c r="U1152" s="767"/>
      <c r="V1152" s="767"/>
      <c r="W1152" s="252"/>
    </row>
    <row r="1153" spans="19:24" x14ac:dyDescent="0.15">
      <c r="W1153" s="767"/>
      <c r="X1153" s="767"/>
    </row>
    <row r="1155" spans="19:24" x14ac:dyDescent="0.15">
      <c r="W1155" s="252"/>
      <c r="X1155" s="767"/>
    </row>
    <row r="1156" spans="19:24" x14ac:dyDescent="0.15">
      <c r="S1156" s="2"/>
      <c r="W1156" s="767"/>
      <c r="X1156" s="748"/>
    </row>
    <row r="1157" spans="19:24" x14ac:dyDescent="0.15">
      <c r="S1157" s="2"/>
      <c r="U1157" s="767"/>
      <c r="V1157" s="767"/>
      <c r="W1157" s="748"/>
      <c r="X1157" s="767"/>
    </row>
    <row r="1158" spans="19:24" x14ac:dyDescent="0.15">
      <c r="U1158" s="748"/>
      <c r="V1158" s="748"/>
      <c r="W1158" s="252"/>
      <c r="X1158" s="767"/>
    </row>
    <row r="1159" spans="19:24" x14ac:dyDescent="0.15">
      <c r="S1159" s="2"/>
      <c r="U1159" s="748"/>
      <c r="V1159" s="748"/>
      <c r="W1159" s="767"/>
    </row>
    <row r="1160" spans="19:24" x14ac:dyDescent="0.15">
      <c r="S1160" s="2"/>
      <c r="U1160" s="252"/>
      <c r="V1160" s="767"/>
      <c r="W1160" s="748"/>
      <c r="X1160" s="767"/>
    </row>
    <row r="1161" spans="19:24" x14ac:dyDescent="0.15">
      <c r="U1161" s="252"/>
      <c r="V1161" s="252"/>
      <c r="W1161" s="767"/>
      <c r="X1161" s="767"/>
    </row>
    <row r="1162" spans="19:24" x14ac:dyDescent="0.15">
      <c r="S1162" s="2"/>
      <c r="W1162" s="767"/>
      <c r="X1162" s="767"/>
    </row>
    <row r="1163" spans="19:24" x14ac:dyDescent="0.15">
      <c r="S1163" s="2"/>
      <c r="U1163" s="748"/>
      <c r="V1163" s="748"/>
      <c r="X1163" s="767"/>
    </row>
    <row r="1164" spans="19:24" x14ac:dyDescent="0.15">
      <c r="U1164" s="252"/>
      <c r="V1164" s="252"/>
    </row>
    <row r="1165" spans="19:24" x14ac:dyDescent="0.15">
      <c r="S1165" s="2"/>
      <c r="U1165" s="252"/>
      <c r="V1165" s="252"/>
      <c r="X1165" s="767"/>
    </row>
    <row r="1166" spans="19:24" x14ac:dyDescent="0.15">
      <c r="S1166" s="2"/>
      <c r="U1166" s="748"/>
      <c r="V1166" s="748"/>
      <c r="X1166" s="767"/>
    </row>
    <row r="1167" spans="19:24" x14ac:dyDescent="0.15">
      <c r="U1167" s="252"/>
      <c r="V1167" s="252"/>
      <c r="W1167" s="748"/>
      <c r="X1167" s="748"/>
    </row>
    <row r="1168" spans="19:24" x14ac:dyDescent="0.15">
      <c r="S1168" s="2"/>
      <c r="U1168" s="252"/>
      <c r="V1168" s="252"/>
      <c r="W1168" s="767"/>
      <c r="X1168" s="767"/>
    </row>
    <row r="1169" spans="19:24" x14ac:dyDescent="0.15">
      <c r="S1169" s="2"/>
      <c r="U1169" s="748"/>
      <c r="V1169" s="748"/>
      <c r="W1169" s="748"/>
      <c r="X1169" s="767"/>
    </row>
    <row r="1170" spans="19:24" x14ac:dyDescent="0.15">
      <c r="U1170" s="252"/>
      <c r="V1170" s="252"/>
      <c r="W1170" s="252"/>
      <c r="X1170" s="748"/>
    </row>
    <row r="1171" spans="19:24" x14ac:dyDescent="0.15">
      <c r="U1171" s="252"/>
      <c r="V1171" s="252"/>
      <c r="W1171" s="767"/>
      <c r="X1171" s="767"/>
    </row>
    <row r="1172" spans="19:24" x14ac:dyDescent="0.15">
      <c r="U1172" s="748"/>
      <c r="V1172" s="748"/>
      <c r="W1172" s="767"/>
      <c r="X1172" s="767"/>
    </row>
    <row r="1173" spans="19:24" x14ac:dyDescent="0.15">
      <c r="U1173" s="767"/>
      <c r="V1173" s="767"/>
    </row>
    <row r="1174" spans="19:24" x14ac:dyDescent="0.15">
      <c r="U1174" s="767"/>
      <c r="V1174" s="767"/>
      <c r="W1174" s="748"/>
    </row>
    <row r="1175" spans="19:24" x14ac:dyDescent="0.15">
      <c r="S1175" s="2"/>
      <c r="U1175" s="748"/>
      <c r="V1175" s="748"/>
      <c r="W1175" s="767"/>
    </row>
    <row r="1176" spans="19:24" x14ac:dyDescent="0.15">
      <c r="U1176" s="748"/>
      <c r="V1176" s="748"/>
      <c r="W1176" s="748"/>
    </row>
    <row r="1177" spans="19:24" x14ac:dyDescent="0.15">
      <c r="S1177" s="2"/>
      <c r="U1177" s="748"/>
      <c r="V1177" s="748"/>
      <c r="W1177" s="767"/>
      <c r="X1177" s="748"/>
    </row>
    <row r="1178" spans="19:24" x14ac:dyDescent="0.15">
      <c r="S1178" s="2"/>
      <c r="U1178" s="748"/>
      <c r="V1178" s="748"/>
      <c r="W1178" s="767"/>
      <c r="X1178" s="748"/>
    </row>
    <row r="1179" spans="19:24" x14ac:dyDescent="0.15">
      <c r="U1179" s="252"/>
      <c r="V1179" s="252"/>
      <c r="W1179" s="748"/>
      <c r="X1179" s="767"/>
    </row>
    <row r="1180" spans="19:24" x14ac:dyDescent="0.15">
      <c r="S1180" s="2"/>
      <c r="U1180" s="767"/>
      <c r="V1180" s="767"/>
      <c r="W1180" s="767"/>
      <c r="X1180" s="767"/>
    </row>
    <row r="1181" spans="19:24" x14ac:dyDescent="0.15">
      <c r="S1181" s="2"/>
      <c r="U1181" s="767"/>
      <c r="V1181" s="767"/>
      <c r="W1181" s="767"/>
      <c r="X1181" s="748"/>
    </row>
    <row r="1182" spans="19:24" x14ac:dyDescent="0.15">
      <c r="U1182" s="748"/>
      <c r="V1182" s="748"/>
      <c r="W1182" s="748"/>
      <c r="X1182" s="748"/>
    </row>
    <row r="1183" spans="19:24" x14ac:dyDescent="0.15">
      <c r="S1183" s="2"/>
      <c r="U1183" s="748"/>
      <c r="V1183" s="748"/>
      <c r="W1183" s="748"/>
      <c r="X1183" s="748"/>
    </row>
    <row r="1184" spans="19:24" x14ac:dyDescent="0.15">
      <c r="U1184" s="767"/>
      <c r="V1184" s="767"/>
      <c r="W1184" s="748"/>
    </row>
    <row r="1185" spans="19:24" x14ac:dyDescent="0.15">
      <c r="U1185" s="748"/>
      <c r="V1185" s="748"/>
      <c r="W1185" s="767"/>
      <c r="X1185" s="767"/>
    </row>
    <row r="1186" spans="19:24" x14ac:dyDescent="0.15">
      <c r="S1186" s="2"/>
      <c r="U1186" s="767"/>
      <c r="V1186" s="767"/>
      <c r="W1186" s="767"/>
      <c r="X1186" s="767"/>
    </row>
    <row r="1187" spans="19:24" x14ac:dyDescent="0.15">
      <c r="U1187" s="767"/>
      <c r="V1187" s="767"/>
      <c r="W1187" s="767"/>
      <c r="X1187" s="748"/>
    </row>
    <row r="1188" spans="19:24" x14ac:dyDescent="0.15">
      <c r="U1188" s="20"/>
      <c r="V1188" s="20"/>
      <c r="W1188" s="748"/>
      <c r="X1188" s="767"/>
    </row>
    <row r="1189" spans="19:24" x14ac:dyDescent="0.15">
      <c r="S1189" s="2"/>
      <c r="U1189" s="767"/>
      <c r="V1189" s="767"/>
      <c r="W1189" s="748"/>
      <c r="X1189" s="748"/>
    </row>
    <row r="1190" spans="19:24" x14ac:dyDescent="0.15">
      <c r="U1190" s="748"/>
      <c r="V1190" s="748"/>
      <c r="W1190" s="767"/>
      <c r="X1190" s="748"/>
    </row>
    <row r="1191" spans="19:24" x14ac:dyDescent="0.15">
      <c r="U1191" s="767"/>
      <c r="V1191" s="767"/>
      <c r="W1191" s="252"/>
      <c r="X1191" s="767"/>
    </row>
    <row r="1192" spans="19:24" x14ac:dyDescent="0.15">
      <c r="U1192" s="252"/>
      <c r="V1192" s="252"/>
      <c r="W1192" s="767"/>
      <c r="X1192" s="748"/>
    </row>
    <row r="1193" spans="19:24" x14ac:dyDescent="0.15">
      <c r="U1193" s="767"/>
      <c r="V1193" s="767"/>
      <c r="W1193" s="748"/>
      <c r="X1193" s="748"/>
    </row>
    <row r="1194" spans="19:24" x14ac:dyDescent="0.15">
      <c r="U1194" s="748"/>
      <c r="V1194" s="748"/>
      <c r="W1194" s="748"/>
      <c r="X1194" s="767"/>
    </row>
    <row r="1195" spans="19:24" x14ac:dyDescent="0.15">
      <c r="U1195" s="767"/>
      <c r="V1195" s="748"/>
      <c r="W1195" s="767"/>
      <c r="X1195" s="748"/>
    </row>
    <row r="1196" spans="19:24" x14ac:dyDescent="0.15">
      <c r="U1196" s="767"/>
      <c r="V1196" s="767"/>
      <c r="W1196" s="748"/>
      <c r="X1196" s="748"/>
    </row>
    <row r="1197" spans="19:24" x14ac:dyDescent="0.15">
      <c r="U1197" s="748"/>
      <c r="V1197" s="748"/>
      <c r="W1197" s="767"/>
      <c r="X1197" s="748"/>
    </row>
    <row r="1198" spans="19:24" x14ac:dyDescent="0.15">
      <c r="S1198" s="2"/>
      <c r="U1198" s="748"/>
      <c r="V1198" s="748"/>
      <c r="W1198" s="767"/>
      <c r="X1198" s="767"/>
    </row>
    <row r="1199" spans="19:24" x14ac:dyDescent="0.15">
      <c r="S1199" s="2"/>
      <c r="U1199" s="748"/>
      <c r="V1199" s="748"/>
      <c r="W1199" s="20"/>
      <c r="X1199" s="748"/>
    </row>
    <row r="1200" spans="19:24" x14ac:dyDescent="0.15">
      <c r="U1200" s="748"/>
      <c r="V1200" s="748"/>
      <c r="W1200" s="767"/>
      <c r="X1200" s="748"/>
    </row>
    <row r="1201" spans="19:24" x14ac:dyDescent="0.15">
      <c r="S1201" s="2"/>
      <c r="U1201" s="748"/>
      <c r="V1201" s="748"/>
      <c r="W1201" s="748"/>
      <c r="X1201" s="767"/>
    </row>
    <row r="1202" spans="19:24" x14ac:dyDescent="0.15">
      <c r="S1202" s="2"/>
      <c r="U1202" s="748"/>
      <c r="V1202" s="748"/>
      <c r="W1202" s="767"/>
      <c r="X1202" s="767"/>
    </row>
    <row r="1203" spans="19:24" x14ac:dyDescent="0.15">
      <c r="U1203" s="748"/>
      <c r="V1203" s="748"/>
      <c r="W1203" s="767"/>
      <c r="X1203" s="767"/>
    </row>
    <row r="1204" spans="19:24" x14ac:dyDescent="0.15">
      <c r="S1204" s="2"/>
      <c r="U1204" s="748"/>
      <c r="V1204" s="748"/>
      <c r="W1204" s="767"/>
      <c r="X1204" s="748"/>
    </row>
    <row r="1205" spans="19:24" x14ac:dyDescent="0.15">
      <c r="S1205" s="2"/>
      <c r="U1205" s="748"/>
      <c r="V1205" s="748"/>
      <c r="W1205" s="748"/>
      <c r="X1205" s="767"/>
    </row>
    <row r="1206" spans="19:24" x14ac:dyDescent="0.15">
      <c r="S1206" s="2"/>
      <c r="U1206" s="748"/>
      <c r="V1206" s="748"/>
      <c r="W1206" s="767"/>
      <c r="X1206" s="767"/>
    </row>
    <row r="1207" spans="19:24" x14ac:dyDescent="0.15">
      <c r="S1207" s="2"/>
      <c r="U1207" s="748"/>
      <c r="V1207" s="748"/>
      <c r="W1207" s="767"/>
      <c r="X1207" s="748"/>
    </row>
    <row r="1208" spans="19:24" x14ac:dyDescent="0.15">
      <c r="S1208" s="2"/>
      <c r="U1208" s="748"/>
      <c r="V1208" s="748"/>
      <c r="W1208" s="748"/>
      <c r="X1208" s="767"/>
    </row>
    <row r="1209" spans="19:24" x14ac:dyDescent="0.15">
      <c r="U1209" s="748"/>
      <c r="V1209" s="748"/>
      <c r="W1209" s="767"/>
      <c r="X1209" s="767"/>
    </row>
    <row r="1210" spans="19:24" x14ac:dyDescent="0.15">
      <c r="S1210" s="2"/>
      <c r="U1210" s="748"/>
      <c r="V1210" s="748"/>
      <c r="W1210" s="748"/>
      <c r="X1210" s="20"/>
    </row>
    <row r="1211" spans="19:24" x14ac:dyDescent="0.15">
      <c r="U1211" s="748"/>
      <c r="V1211" s="748"/>
      <c r="W1211" s="748"/>
      <c r="X1211" s="767"/>
    </row>
    <row r="1212" spans="19:24" x14ac:dyDescent="0.15">
      <c r="S1212" s="738"/>
      <c r="U1212" s="748"/>
      <c r="V1212" s="748"/>
      <c r="W1212" s="748"/>
      <c r="X1212" s="748"/>
    </row>
    <row r="1213" spans="19:24" x14ac:dyDescent="0.15">
      <c r="S1213" s="2"/>
      <c r="U1213" s="748"/>
      <c r="V1213" s="748"/>
      <c r="W1213" s="748"/>
      <c r="X1213" s="767"/>
    </row>
    <row r="1214" spans="19:24" x14ac:dyDescent="0.15">
      <c r="S1214" s="2"/>
      <c r="U1214" s="748"/>
      <c r="V1214" s="748"/>
      <c r="W1214" s="748"/>
      <c r="X1214" s="768"/>
    </row>
    <row r="1215" spans="19:24" x14ac:dyDescent="0.15">
      <c r="U1215" s="748"/>
      <c r="V1215" s="748"/>
      <c r="W1215" s="748"/>
      <c r="X1215" s="767"/>
    </row>
    <row r="1216" spans="19:24" x14ac:dyDescent="0.15">
      <c r="S1216" s="59"/>
      <c r="U1216" s="767"/>
      <c r="V1216" s="767"/>
      <c r="W1216" s="748"/>
      <c r="X1216" s="748"/>
    </row>
    <row r="1217" spans="19:24" x14ac:dyDescent="0.15">
      <c r="U1217" s="767"/>
      <c r="V1217" s="767"/>
      <c r="W1217" s="748"/>
      <c r="X1217" s="767"/>
    </row>
    <row r="1218" spans="19:24" x14ac:dyDescent="0.15">
      <c r="U1218" s="748"/>
      <c r="V1218" s="748"/>
      <c r="W1218" s="748"/>
      <c r="X1218" s="767"/>
    </row>
    <row r="1219" spans="19:24" x14ac:dyDescent="0.15">
      <c r="S1219" s="2"/>
      <c r="U1219" s="748"/>
      <c r="V1219" s="748"/>
      <c r="W1219" s="748"/>
      <c r="X1219" s="748"/>
    </row>
    <row r="1220" spans="19:24" x14ac:dyDescent="0.15">
      <c r="S1220" s="59"/>
      <c r="U1220" s="767"/>
      <c r="V1220" s="767"/>
      <c r="W1220" s="748"/>
      <c r="X1220" s="767"/>
    </row>
    <row r="1221" spans="19:24" x14ac:dyDescent="0.15">
      <c r="U1221" s="767"/>
      <c r="V1221" s="767"/>
      <c r="W1221" s="767"/>
      <c r="X1221" s="748"/>
    </row>
    <row r="1222" spans="19:24" x14ac:dyDescent="0.15">
      <c r="U1222" s="748"/>
      <c r="V1222" s="748"/>
      <c r="W1222" s="748"/>
      <c r="X1222" s="748"/>
    </row>
    <row r="1223" spans="19:24" x14ac:dyDescent="0.15">
      <c r="W1223" s="748"/>
      <c r="X1223" s="748"/>
    </row>
    <row r="1224" spans="19:24" x14ac:dyDescent="0.15">
      <c r="W1224" s="748"/>
      <c r="X1224" s="748"/>
    </row>
    <row r="1225" spans="19:24" x14ac:dyDescent="0.15">
      <c r="S1225" s="59"/>
      <c r="U1225" s="748"/>
      <c r="V1225" s="748"/>
      <c r="W1225" s="748"/>
      <c r="X1225" s="748"/>
    </row>
    <row r="1226" spans="19:24" x14ac:dyDescent="0.15">
      <c r="S1226" s="2"/>
      <c r="U1226" s="748"/>
      <c r="V1226" s="748"/>
      <c r="W1226" s="748"/>
      <c r="X1226" s="748"/>
    </row>
    <row r="1227" spans="19:24" x14ac:dyDescent="0.15">
      <c r="U1227" s="748"/>
      <c r="V1227" s="748"/>
      <c r="W1227" s="768"/>
      <c r="X1227" s="748"/>
    </row>
    <row r="1228" spans="19:24" x14ac:dyDescent="0.15">
      <c r="U1228" s="767"/>
      <c r="V1228" s="767"/>
      <c r="W1228" s="767"/>
      <c r="X1228" s="748"/>
    </row>
    <row r="1229" spans="19:24" x14ac:dyDescent="0.15">
      <c r="S1229" s="2"/>
      <c r="U1229" s="767"/>
      <c r="V1229" s="767"/>
      <c r="W1229" s="748"/>
      <c r="X1229" s="748"/>
    </row>
    <row r="1230" spans="19:24" x14ac:dyDescent="0.15">
      <c r="U1230" s="767"/>
      <c r="V1230" s="767"/>
      <c r="W1230" s="767"/>
      <c r="X1230" s="748"/>
    </row>
    <row r="1231" spans="19:24" x14ac:dyDescent="0.15">
      <c r="S1231" s="59"/>
      <c r="U1231" s="252"/>
      <c r="V1231" s="748"/>
      <c r="W1231" s="767"/>
      <c r="X1231" s="748"/>
    </row>
    <row r="1232" spans="19:24" x14ac:dyDescent="0.15">
      <c r="S1232" s="2"/>
      <c r="U1232" s="767"/>
      <c r="V1232" s="767"/>
      <c r="W1232" s="767"/>
      <c r="X1232" s="767"/>
    </row>
    <row r="1233" spans="19:24" x14ac:dyDescent="0.15">
      <c r="S1233" s="2"/>
      <c r="U1233" s="767"/>
      <c r="V1233" s="767"/>
      <c r="W1233" s="767"/>
      <c r="X1233" s="748"/>
    </row>
    <row r="1234" spans="19:24" x14ac:dyDescent="0.15">
      <c r="S1234" s="59"/>
      <c r="U1234" s="748"/>
      <c r="V1234" s="748"/>
      <c r="X1234" s="748"/>
    </row>
    <row r="1235" spans="19:24" x14ac:dyDescent="0.15">
      <c r="S1235" s="2"/>
      <c r="U1235" s="767"/>
      <c r="V1235" s="767"/>
      <c r="X1235" s="748"/>
    </row>
    <row r="1236" spans="19:24" x14ac:dyDescent="0.15">
      <c r="U1236" s="767"/>
      <c r="V1236" s="767"/>
      <c r="W1236" s="767"/>
      <c r="X1236" s="748"/>
    </row>
    <row r="1237" spans="19:24" x14ac:dyDescent="0.15">
      <c r="U1237" s="767"/>
      <c r="V1237" s="748"/>
      <c r="W1237" s="767"/>
      <c r="X1237" s="748"/>
    </row>
    <row r="1238" spans="19:24" x14ac:dyDescent="0.15">
      <c r="S1238" s="2"/>
      <c r="U1238" s="767"/>
      <c r="V1238" s="767"/>
      <c r="W1238" s="767"/>
      <c r="X1238" s="758"/>
    </row>
    <row r="1239" spans="19:24" x14ac:dyDescent="0.15">
      <c r="U1239" s="767"/>
      <c r="V1239" s="767"/>
      <c r="W1239" s="767"/>
      <c r="X1239" s="767"/>
    </row>
    <row r="1240" spans="19:24" x14ac:dyDescent="0.15">
      <c r="S1240" s="2"/>
      <c r="U1240" s="748"/>
      <c r="V1240" s="748"/>
      <c r="W1240" s="748"/>
      <c r="X1240" s="748"/>
    </row>
    <row r="1241" spans="19:24" x14ac:dyDescent="0.15">
      <c r="S1241" s="2"/>
      <c r="U1241" s="767"/>
      <c r="V1241" s="767"/>
      <c r="W1241" s="748"/>
      <c r="X1241" s="768"/>
    </row>
    <row r="1242" spans="19:24" x14ac:dyDescent="0.15">
      <c r="U1242" s="767"/>
      <c r="V1242" s="767"/>
      <c r="W1242" s="767"/>
      <c r="X1242" s="767"/>
    </row>
    <row r="1243" spans="19:24" x14ac:dyDescent="0.15">
      <c r="S1243" s="2"/>
      <c r="U1243" s="767"/>
      <c r="V1243" s="767"/>
      <c r="W1243" s="767"/>
      <c r="X1243" s="767"/>
    </row>
    <row r="1244" spans="19:24" x14ac:dyDescent="0.15">
      <c r="S1244" s="2"/>
      <c r="U1244" s="748"/>
      <c r="V1244" s="748"/>
      <c r="W1244" s="748"/>
      <c r="X1244" s="768"/>
    </row>
    <row r="1245" spans="19:24" x14ac:dyDescent="0.15">
      <c r="U1245" s="767"/>
      <c r="V1245" s="767"/>
      <c r="W1245" s="748"/>
    </row>
    <row r="1246" spans="19:24" x14ac:dyDescent="0.15">
      <c r="S1246" s="2"/>
      <c r="U1246" s="748"/>
      <c r="V1246" s="748"/>
      <c r="W1246" s="767"/>
    </row>
    <row r="1247" spans="19:24" x14ac:dyDescent="0.15">
      <c r="S1247" s="2"/>
      <c r="U1247" s="748"/>
      <c r="V1247" s="748"/>
      <c r="W1247" s="748"/>
      <c r="X1247" s="768"/>
    </row>
    <row r="1248" spans="19:24" x14ac:dyDescent="0.15">
      <c r="U1248" s="767"/>
      <c r="V1248" s="767"/>
      <c r="W1248" s="748"/>
      <c r="X1248" s="768"/>
    </row>
    <row r="1249" spans="19:24" x14ac:dyDescent="0.15">
      <c r="S1249" s="2"/>
      <c r="U1249" s="748"/>
      <c r="V1249" s="748"/>
      <c r="W1249" s="767"/>
      <c r="X1249" s="768"/>
    </row>
    <row r="1250" spans="19:24" x14ac:dyDescent="0.15">
      <c r="S1250" s="2"/>
      <c r="U1250" s="767"/>
      <c r="V1250" s="767"/>
      <c r="W1250" s="748"/>
      <c r="X1250" s="768"/>
    </row>
    <row r="1251" spans="19:24" x14ac:dyDescent="0.15">
      <c r="U1251" s="767"/>
      <c r="V1251" s="767"/>
      <c r="W1251" s="748"/>
      <c r="X1251" s="768"/>
    </row>
    <row r="1252" spans="19:24" x14ac:dyDescent="0.15">
      <c r="S1252" s="2"/>
      <c r="U1252" s="252"/>
      <c r="V1252" s="252"/>
      <c r="W1252" s="767"/>
      <c r="X1252" s="768"/>
    </row>
    <row r="1253" spans="19:24" x14ac:dyDescent="0.15">
      <c r="S1253" s="2"/>
      <c r="U1253" s="767"/>
      <c r="V1253" s="767"/>
      <c r="W1253" s="748"/>
      <c r="X1253" s="767"/>
    </row>
    <row r="1254" spans="19:24" x14ac:dyDescent="0.15">
      <c r="U1254" s="767"/>
      <c r="V1254" s="767"/>
      <c r="W1254" s="748"/>
      <c r="X1254" s="768"/>
    </row>
    <row r="1255" spans="19:24" x14ac:dyDescent="0.15">
      <c r="S1255" s="2"/>
      <c r="U1255" s="748"/>
      <c r="V1255" s="748"/>
      <c r="W1255" s="767"/>
      <c r="X1255" s="758"/>
    </row>
    <row r="1256" spans="19:24" x14ac:dyDescent="0.15">
      <c r="S1256" s="2"/>
      <c r="U1256" s="767"/>
      <c r="V1256" s="767"/>
      <c r="W1256" s="748"/>
      <c r="X1256" s="768"/>
    </row>
    <row r="1257" spans="19:24" x14ac:dyDescent="0.15">
      <c r="U1257" s="767"/>
      <c r="V1257" s="767"/>
      <c r="W1257" s="767"/>
      <c r="X1257" s="768"/>
    </row>
    <row r="1258" spans="19:24" x14ac:dyDescent="0.15">
      <c r="S1258" s="2"/>
      <c r="U1258" s="767"/>
      <c r="V1258" s="767"/>
      <c r="W1258" s="748"/>
      <c r="X1258" s="768"/>
    </row>
    <row r="1259" spans="19:24" x14ac:dyDescent="0.15">
      <c r="S1259" s="2"/>
      <c r="U1259" s="767"/>
      <c r="V1259" s="767"/>
      <c r="W1259" s="748"/>
      <c r="X1259" s="768"/>
    </row>
    <row r="1260" spans="19:24" x14ac:dyDescent="0.15">
      <c r="U1260" s="767"/>
      <c r="V1260" s="767"/>
      <c r="W1260" s="767"/>
      <c r="X1260" s="768"/>
    </row>
    <row r="1261" spans="19:24" x14ac:dyDescent="0.15">
      <c r="S1261" s="59"/>
      <c r="U1261" s="767"/>
      <c r="V1261" s="767"/>
      <c r="W1261" s="767"/>
      <c r="X1261" s="768"/>
    </row>
    <row r="1262" spans="19:24" x14ac:dyDescent="0.15">
      <c r="S1262" s="59"/>
      <c r="U1262" s="767"/>
      <c r="V1262" s="767"/>
      <c r="W1262" s="767"/>
      <c r="X1262" s="768"/>
    </row>
    <row r="1263" spans="19:24" x14ac:dyDescent="0.15">
      <c r="S1263" s="59"/>
      <c r="U1263" s="748"/>
      <c r="V1263" s="748"/>
      <c r="W1263" s="767"/>
      <c r="X1263" s="768"/>
    </row>
    <row r="1264" spans="19:24" x14ac:dyDescent="0.15">
      <c r="S1264" s="59"/>
      <c r="U1264" s="767"/>
      <c r="V1264" s="758"/>
      <c r="W1264" s="767"/>
      <c r="X1264" s="767"/>
    </row>
    <row r="1265" spans="19:24" x14ac:dyDescent="0.15">
      <c r="S1265" s="59"/>
      <c r="U1265" s="767"/>
      <c r="V1265" s="767"/>
      <c r="W1265" s="767"/>
      <c r="X1265" s="768"/>
    </row>
    <row r="1266" spans="19:24" x14ac:dyDescent="0.15">
      <c r="S1266" s="2"/>
      <c r="U1266" s="748"/>
      <c r="V1266" s="748"/>
      <c r="W1266" s="767"/>
      <c r="X1266" s="768"/>
    </row>
    <row r="1267" spans="19:24" x14ac:dyDescent="0.15">
      <c r="S1267" s="2"/>
      <c r="U1267" s="767"/>
      <c r="V1267" s="758"/>
      <c r="W1267" s="748"/>
      <c r="X1267" s="748"/>
    </row>
    <row r="1268" spans="19:24" x14ac:dyDescent="0.15">
      <c r="S1268" s="59"/>
      <c r="U1268" s="767"/>
      <c r="V1268" s="767"/>
      <c r="W1268" s="767"/>
      <c r="X1268" s="748"/>
    </row>
    <row r="1269" spans="19:24" x14ac:dyDescent="0.15">
      <c r="S1269" s="59"/>
      <c r="U1269" s="767"/>
      <c r="V1269" s="767"/>
      <c r="W1269" s="767"/>
      <c r="X1269" s="767"/>
    </row>
    <row r="1270" spans="19:24" x14ac:dyDescent="0.15">
      <c r="S1270" s="2"/>
      <c r="U1270" s="767"/>
      <c r="V1270" s="767"/>
      <c r="W1270" s="767"/>
      <c r="X1270" s="767"/>
    </row>
    <row r="1271" spans="19:24" x14ac:dyDescent="0.15">
      <c r="S1271" s="59"/>
      <c r="U1271" s="767"/>
      <c r="V1271" s="767"/>
      <c r="W1271" s="767"/>
      <c r="X1271" s="748"/>
    </row>
    <row r="1272" spans="19:24" x14ac:dyDescent="0.15">
      <c r="S1272" s="59"/>
      <c r="U1272" s="767"/>
      <c r="V1272" s="767"/>
      <c r="W1272" s="767"/>
      <c r="X1272" s="767"/>
    </row>
    <row r="1273" spans="19:24" x14ac:dyDescent="0.15">
      <c r="S1273" s="59"/>
      <c r="U1273" s="767"/>
      <c r="V1273" s="767"/>
      <c r="W1273" s="767"/>
      <c r="X1273" s="768"/>
    </row>
    <row r="1274" spans="19:24" x14ac:dyDescent="0.15">
      <c r="S1274" s="59"/>
      <c r="U1274" s="767"/>
      <c r="V1274" s="767"/>
      <c r="W1274" s="767"/>
      <c r="X1274" s="767"/>
    </row>
    <row r="1275" spans="19:24" x14ac:dyDescent="0.15">
      <c r="S1275" s="59"/>
      <c r="U1275" s="767"/>
      <c r="V1275" s="767"/>
      <c r="W1275" s="748"/>
      <c r="X1275" s="767"/>
    </row>
    <row r="1276" spans="19:24" x14ac:dyDescent="0.15">
      <c r="S1276" s="2"/>
      <c r="U1276" s="767"/>
      <c r="V1276" s="767"/>
      <c r="W1276" s="252"/>
      <c r="X1276" s="252"/>
    </row>
    <row r="1277" spans="19:24" x14ac:dyDescent="0.15">
      <c r="U1277" s="767"/>
      <c r="V1277" s="767"/>
      <c r="W1277" s="767"/>
      <c r="X1277" s="767"/>
    </row>
    <row r="1278" spans="19:24" x14ac:dyDescent="0.15">
      <c r="U1278" s="767"/>
      <c r="V1278" s="767"/>
      <c r="W1278" s="748"/>
      <c r="X1278" s="767"/>
    </row>
    <row r="1279" spans="19:24" x14ac:dyDescent="0.15">
      <c r="U1279" s="767"/>
      <c r="V1279" s="758"/>
      <c r="W1279" s="252"/>
      <c r="X1279" s="748"/>
    </row>
    <row r="1280" spans="19:24" x14ac:dyDescent="0.15">
      <c r="U1280" s="767"/>
      <c r="V1280" s="767"/>
      <c r="W1280" s="767"/>
      <c r="X1280" s="767"/>
    </row>
    <row r="1281" spans="21:24" x14ac:dyDescent="0.15">
      <c r="U1281" s="767"/>
      <c r="V1281" s="767"/>
      <c r="W1281" s="767"/>
      <c r="X1281" s="767"/>
    </row>
    <row r="1282" spans="21:24" x14ac:dyDescent="0.15">
      <c r="U1282" s="767"/>
      <c r="V1282" s="767"/>
      <c r="W1282" s="767"/>
      <c r="X1282" s="767"/>
    </row>
    <row r="1283" spans="21:24" x14ac:dyDescent="0.15">
      <c r="U1283" s="767"/>
      <c r="V1283" s="767"/>
      <c r="W1283" s="767"/>
      <c r="X1283" s="767"/>
    </row>
    <row r="1284" spans="21:24" x14ac:dyDescent="0.15">
      <c r="U1284" s="767"/>
      <c r="V1284" s="767"/>
      <c r="W1284" s="767"/>
      <c r="X1284" s="767"/>
    </row>
    <row r="1285" spans="21:24" x14ac:dyDescent="0.15">
      <c r="U1285" s="767"/>
      <c r="V1285" s="767"/>
      <c r="W1285" s="767"/>
      <c r="X1285" s="767"/>
    </row>
    <row r="1286" spans="21:24" x14ac:dyDescent="0.15">
      <c r="U1286" s="748"/>
      <c r="V1286" s="748"/>
      <c r="W1286" s="767"/>
      <c r="X1286" s="767"/>
    </row>
    <row r="1287" spans="21:24" x14ac:dyDescent="0.15">
      <c r="U1287" s="767"/>
      <c r="V1287" s="767"/>
      <c r="W1287" s="767"/>
      <c r="X1287" s="748"/>
    </row>
    <row r="1288" spans="21:24" x14ac:dyDescent="0.15">
      <c r="U1288" s="767"/>
      <c r="V1288" s="767"/>
      <c r="W1288" s="767"/>
      <c r="X1288" s="758"/>
    </row>
    <row r="1289" spans="21:24" x14ac:dyDescent="0.15">
      <c r="U1289" s="748"/>
      <c r="V1289" s="748"/>
      <c r="W1289" s="767"/>
      <c r="X1289" s="767"/>
    </row>
    <row r="1290" spans="21:24" x14ac:dyDescent="0.15">
      <c r="U1290" s="748"/>
      <c r="V1290" s="748"/>
      <c r="W1290" s="767"/>
      <c r="X1290" s="748"/>
    </row>
    <row r="1291" spans="21:24" x14ac:dyDescent="0.15">
      <c r="U1291" s="767"/>
      <c r="V1291" s="767"/>
      <c r="W1291" s="252"/>
      <c r="X1291" s="758"/>
    </row>
    <row r="1292" spans="21:24" x14ac:dyDescent="0.15">
      <c r="W1292" s="767"/>
      <c r="X1292" s="767"/>
    </row>
    <row r="1293" spans="21:24" x14ac:dyDescent="0.15">
      <c r="W1293" s="767"/>
      <c r="X1293" s="767"/>
    </row>
    <row r="1294" spans="21:24" x14ac:dyDescent="0.15">
      <c r="U1294" s="767"/>
      <c r="V1294" s="767"/>
      <c r="W1294" s="767"/>
      <c r="X1294" s="767"/>
    </row>
    <row r="1295" spans="21:24" x14ac:dyDescent="0.15">
      <c r="U1295" s="767"/>
      <c r="V1295" s="767"/>
      <c r="W1295" s="767"/>
      <c r="X1295" s="767"/>
    </row>
    <row r="1296" spans="21:24" x14ac:dyDescent="0.15">
      <c r="U1296" s="767"/>
      <c r="V1296" s="767"/>
      <c r="W1296" s="767"/>
      <c r="X1296" s="767"/>
    </row>
    <row r="1297" spans="19:24" x14ac:dyDescent="0.15">
      <c r="U1297" s="767"/>
      <c r="V1297" s="767"/>
      <c r="W1297" s="767"/>
      <c r="X1297" s="767"/>
    </row>
    <row r="1298" spans="19:24" x14ac:dyDescent="0.15">
      <c r="U1298" s="767"/>
      <c r="V1298" s="767"/>
      <c r="W1298" s="748"/>
      <c r="X1298" s="767"/>
    </row>
    <row r="1299" spans="19:24" x14ac:dyDescent="0.15">
      <c r="U1299" s="767"/>
      <c r="V1299" s="767"/>
      <c r="W1299" s="767"/>
      <c r="X1299" s="767"/>
    </row>
    <row r="1300" spans="19:24" x14ac:dyDescent="0.15">
      <c r="U1300" s="767"/>
      <c r="V1300" s="758"/>
      <c r="W1300" s="767"/>
      <c r="X1300" s="767"/>
    </row>
    <row r="1301" spans="19:24" x14ac:dyDescent="0.15">
      <c r="U1301" s="767"/>
      <c r="V1301" s="767"/>
      <c r="W1301" s="748"/>
      <c r="X1301" s="767"/>
    </row>
    <row r="1302" spans="19:24" x14ac:dyDescent="0.15">
      <c r="U1302" s="767"/>
      <c r="V1302" s="767"/>
      <c r="W1302" s="748"/>
      <c r="X1302" s="767"/>
    </row>
    <row r="1303" spans="19:24" x14ac:dyDescent="0.15">
      <c r="U1303" s="767"/>
      <c r="V1303" s="767"/>
      <c r="W1303" s="252"/>
      <c r="X1303" s="758"/>
    </row>
    <row r="1304" spans="19:24" x14ac:dyDescent="0.15">
      <c r="U1304" s="767"/>
      <c r="V1304" s="767"/>
      <c r="X1304" s="767"/>
    </row>
    <row r="1305" spans="19:24" x14ac:dyDescent="0.15">
      <c r="U1305" s="748"/>
      <c r="V1305" s="748"/>
      <c r="X1305" s="767"/>
    </row>
    <row r="1306" spans="19:24" x14ac:dyDescent="0.15">
      <c r="W1306" s="767"/>
      <c r="X1306" s="767"/>
    </row>
    <row r="1307" spans="19:24" x14ac:dyDescent="0.15">
      <c r="W1307" s="767"/>
      <c r="X1307" s="767"/>
    </row>
    <row r="1308" spans="19:24" x14ac:dyDescent="0.15">
      <c r="U1308" s="767"/>
      <c r="V1308" s="767"/>
      <c r="W1308" s="767"/>
      <c r="X1308" s="767"/>
    </row>
    <row r="1309" spans="19:24" x14ac:dyDescent="0.15">
      <c r="U1309" s="767"/>
      <c r="V1309" s="767"/>
      <c r="W1309" s="768"/>
      <c r="X1309" s="767"/>
    </row>
    <row r="1310" spans="19:24" x14ac:dyDescent="0.15">
      <c r="S1310" s="65"/>
      <c r="U1310" s="767"/>
      <c r="V1310" s="767"/>
      <c r="W1310" s="767"/>
      <c r="X1310" s="748"/>
    </row>
    <row r="1311" spans="19:24" x14ac:dyDescent="0.15">
      <c r="U1311" s="767"/>
      <c r="V1311" s="767"/>
      <c r="W1311" s="767"/>
      <c r="X1311" s="767"/>
    </row>
    <row r="1312" spans="19:24" x14ac:dyDescent="0.15">
      <c r="S1312" s="65"/>
      <c r="W1312" s="252"/>
      <c r="X1312" s="767"/>
    </row>
    <row r="1313" spans="19:24" x14ac:dyDescent="0.15">
      <c r="W1313" s="767"/>
      <c r="X1313" s="748"/>
    </row>
    <row r="1314" spans="19:24" x14ac:dyDescent="0.15">
      <c r="U1314" s="252"/>
      <c r="V1314" s="252"/>
      <c r="W1314" s="767"/>
      <c r="X1314" s="748"/>
    </row>
    <row r="1315" spans="19:24" x14ac:dyDescent="0.15">
      <c r="W1315" s="768"/>
      <c r="X1315" s="767"/>
    </row>
    <row r="1316" spans="19:24" x14ac:dyDescent="0.15">
      <c r="W1316" s="767"/>
    </row>
    <row r="1317" spans="19:24" x14ac:dyDescent="0.15">
      <c r="U1317" s="20"/>
      <c r="V1317" s="20"/>
      <c r="W1317" s="767"/>
    </row>
    <row r="1318" spans="19:24" x14ac:dyDescent="0.15">
      <c r="U1318" s="20"/>
      <c r="V1318" s="20"/>
      <c r="W1318" s="767"/>
      <c r="X1318" s="767"/>
    </row>
    <row r="1319" spans="19:24" x14ac:dyDescent="0.15">
      <c r="U1319" s="20"/>
      <c r="V1319" s="20"/>
      <c r="X1319" s="767"/>
    </row>
    <row r="1320" spans="19:24" x14ac:dyDescent="0.15">
      <c r="S1320" s="65"/>
      <c r="X1320" s="767"/>
    </row>
    <row r="1321" spans="19:24" x14ac:dyDescent="0.15">
      <c r="W1321" s="767"/>
      <c r="X1321" s="767"/>
    </row>
    <row r="1322" spans="19:24" x14ac:dyDescent="0.15">
      <c r="U1322" s="252"/>
      <c r="V1322" s="252"/>
      <c r="W1322" s="767"/>
      <c r="X1322" s="767"/>
    </row>
    <row r="1323" spans="19:24" x14ac:dyDescent="0.15">
      <c r="S1323" s="65"/>
      <c r="U1323" s="767"/>
      <c r="V1323" s="767"/>
      <c r="W1323" s="767"/>
      <c r="X1323" s="767"/>
    </row>
    <row r="1324" spans="19:24" x14ac:dyDescent="0.15">
      <c r="S1324" s="65"/>
      <c r="U1324" s="767"/>
      <c r="V1324" s="767"/>
      <c r="W1324" s="748"/>
      <c r="X1324" s="758"/>
    </row>
    <row r="1325" spans="19:24" x14ac:dyDescent="0.15">
      <c r="S1325" s="65"/>
      <c r="U1325" s="748"/>
      <c r="V1325" s="748"/>
      <c r="X1325" s="767"/>
    </row>
    <row r="1326" spans="19:24" x14ac:dyDescent="0.15">
      <c r="S1326" s="65"/>
      <c r="U1326" s="767"/>
      <c r="V1326" s="767"/>
      <c r="X1326" s="767"/>
    </row>
    <row r="1327" spans="19:24" x14ac:dyDescent="0.15">
      <c r="S1327" s="65"/>
      <c r="W1327" s="767"/>
      <c r="X1327" s="767"/>
    </row>
    <row r="1328" spans="19:24" x14ac:dyDescent="0.15">
      <c r="U1328" s="748"/>
      <c r="V1328" s="748"/>
      <c r="X1328" s="768"/>
    </row>
    <row r="1329" spans="19:24" x14ac:dyDescent="0.15">
      <c r="U1329" s="767"/>
      <c r="V1329" s="767"/>
      <c r="X1329" s="767"/>
    </row>
    <row r="1330" spans="19:24" x14ac:dyDescent="0.15">
      <c r="S1330" s="65"/>
      <c r="U1330" s="767"/>
      <c r="V1330" s="767"/>
      <c r="W1330" s="20"/>
      <c r="X1330" s="767"/>
    </row>
    <row r="1331" spans="19:24" x14ac:dyDescent="0.15">
      <c r="S1331" s="65"/>
      <c r="U1331" s="748"/>
      <c r="V1331" s="748"/>
      <c r="W1331" s="20"/>
      <c r="X1331" s="767"/>
    </row>
    <row r="1332" spans="19:24" x14ac:dyDescent="0.15">
      <c r="S1332" s="65"/>
      <c r="U1332" s="767"/>
      <c r="V1332" s="767"/>
      <c r="W1332" s="20"/>
    </row>
    <row r="1333" spans="19:24" x14ac:dyDescent="0.15">
      <c r="S1333" s="65"/>
    </row>
    <row r="1334" spans="19:24" x14ac:dyDescent="0.15">
      <c r="S1334" s="65"/>
      <c r="U1334" s="748"/>
      <c r="V1334" s="748"/>
      <c r="X1334" s="748"/>
    </row>
    <row r="1335" spans="19:24" x14ac:dyDescent="0.15">
      <c r="S1335" s="65"/>
      <c r="U1335" s="767"/>
      <c r="V1335" s="767"/>
      <c r="W1335" s="252"/>
      <c r="X1335" s="767"/>
    </row>
    <row r="1336" spans="19:24" x14ac:dyDescent="0.15">
      <c r="S1336" s="65"/>
      <c r="U1336" s="767"/>
      <c r="V1336" s="767"/>
      <c r="W1336" s="767"/>
      <c r="X1336" s="767"/>
    </row>
    <row r="1337" spans="19:24" x14ac:dyDescent="0.15">
      <c r="S1337" s="65"/>
      <c r="U1337" s="748"/>
      <c r="V1337" s="748"/>
      <c r="W1337" s="767"/>
      <c r="X1337" s="767"/>
    </row>
    <row r="1338" spans="19:24" x14ac:dyDescent="0.15">
      <c r="S1338" s="65"/>
      <c r="U1338" s="767"/>
      <c r="V1338" s="767"/>
      <c r="W1338" s="748"/>
    </row>
    <row r="1339" spans="19:24" x14ac:dyDescent="0.15">
      <c r="S1339" s="65"/>
      <c r="W1339" s="767"/>
    </row>
    <row r="1340" spans="19:24" x14ac:dyDescent="0.15">
      <c r="S1340" s="65"/>
      <c r="X1340" s="767"/>
    </row>
    <row r="1341" spans="19:24" x14ac:dyDescent="0.15">
      <c r="S1341" s="65"/>
      <c r="U1341" s="767"/>
      <c r="V1341" s="767"/>
      <c r="W1341" s="748"/>
    </row>
    <row r="1342" spans="19:24" x14ac:dyDescent="0.15">
      <c r="S1342" s="65"/>
      <c r="W1342" s="767"/>
    </row>
    <row r="1343" spans="19:24" x14ac:dyDescent="0.15">
      <c r="S1343" s="65"/>
      <c r="W1343" s="767"/>
      <c r="X1343" s="20"/>
    </row>
    <row r="1344" spans="19:24" x14ac:dyDescent="0.15">
      <c r="S1344" s="65"/>
      <c r="U1344" s="748"/>
      <c r="V1344" s="748"/>
      <c r="W1344" s="748"/>
      <c r="X1344" s="20"/>
    </row>
    <row r="1345" spans="19:24" x14ac:dyDescent="0.15">
      <c r="S1345" s="65"/>
      <c r="U1345" s="748"/>
      <c r="V1345" s="748"/>
      <c r="W1345" s="767"/>
      <c r="X1345" s="20"/>
    </row>
    <row r="1346" spans="19:24" x14ac:dyDescent="0.15">
      <c r="S1346" s="65"/>
      <c r="U1346" s="748"/>
      <c r="V1346" s="748"/>
    </row>
    <row r="1347" spans="19:24" x14ac:dyDescent="0.15">
      <c r="S1347" s="65"/>
      <c r="U1347" s="767"/>
      <c r="V1347" s="767"/>
      <c r="W1347" s="748"/>
    </row>
    <row r="1348" spans="19:24" x14ac:dyDescent="0.15">
      <c r="S1348" s="65"/>
      <c r="U1348" s="748"/>
      <c r="V1348" s="748"/>
      <c r="W1348" s="767"/>
      <c r="X1348" s="252"/>
    </row>
    <row r="1349" spans="19:24" x14ac:dyDescent="0.15">
      <c r="S1349" s="65"/>
      <c r="U1349" s="748"/>
      <c r="V1349" s="748"/>
      <c r="W1349" s="767"/>
      <c r="X1349" s="767"/>
    </row>
    <row r="1350" spans="19:24" x14ac:dyDescent="0.15">
      <c r="S1350" s="65"/>
      <c r="U1350" s="748"/>
      <c r="V1350" s="748"/>
      <c r="W1350" s="748"/>
      <c r="X1350" s="767"/>
    </row>
    <row r="1351" spans="19:24" x14ac:dyDescent="0.15">
      <c r="S1351" s="65"/>
      <c r="U1351" s="748"/>
      <c r="V1351" s="748"/>
      <c r="W1351" s="767"/>
      <c r="X1351" s="748"/>
    </row>
    <row r="1352" spans="19:24" x14ac:dyDescent="0.15">
      <c r="U1352" s="748"/>
      <c r="V1352" s="748"/>
      <c r="X1352" s="767"/>
    </row>
    <row r="1353" spans="19:24" x14ac:dyDescent="0.15">
      <c r="S1353" s="65"/>
      <c r="U1353" s="748"/>
      <c r="V1353" s="748"/>
    </row>
    <row r="1354" spans="19:24" x14ac:dyDescent="0.15">
      <c r="S1354" s="62"/>
      <c r="U1354" s="748"/>
      <c r="V1354" s="748"/>
      <c r="W1354" s="767"/>
      <c r="X1354" s="748"/>
    </row>
    <row r="1355" spans="19:24" x14ac:dyDescent="0.15">
      <c r="S1355" s="62"/>
      <c r="U1355" s="748"/>
      <c r="V1355" s="748"/>
      <c r="X1355" s="767"/>
    </row>
    <row r="1356" spans="19:24" x14ac:dyDescent="0.15">
      <c r="S1356" s="62"/>
      <c r="U1356" s="748"/>
      <c r="V1356" s="748"/>
      <c r="X1356" s="767"/>
    </row>
    <row r="1357" spans="19:24" x14ac:dyDescent="0.15">
      <c r="U1357" s="748"/>
      <c r="V1357" s="748"/>
      <c r="W1357" s="767"/>
      <c r="X1357" s="748"/>
    </row>
    <row r="1358" spans="19:24" x14ac:dyDescent="0.15">
      <c r="U1358" s="748"/>
      <c r="V1358" s="748"/>
      <c r="W1358" s="767"/>
      <c r="X1358" s="767"/>
    </row>
    <row r="1359" spans="19:24" x14ac:dyDescent="0.15">
      <c r="U1359" s="748"/>
      <c r="V1359" s="748"/>
      <c r="W1359" s="767"/>
    </row>
    <row r="1360" spans="19:24" x14ac:dyDescent="0.15">
      <c r="U1360" s="748"/>
      <c r="V1360" s="748"/>
      <c r="W1360" s="767"/>
      <c r="X1360" s="748"/>
    </row>
    <row r="1361" spans="19:24" x14ac:dyDescent="0.15">
      <c r="S1361" s="62"/>
      <c r="U1361" s="748"/>
      <c r="V1361" s="748"/>
      <c r="W1361" s="748"/>
      <c r="X1361" s="767"/>
    </row>
    <row r="1362" spans="19:24" x14ac:dyDescent="0.15">
      <c r="U1362" s="767"/>
      <c r="V1362" s="767"/>
      <c r="W1362" s="767"/>
      <c r="X1362" s="767"/>
    </row>
    <row r="1363" spans="19:24" x14ac:dyDescent="0.15">
      <c r="U1363" s="748"/>
      <c r="V1363" s="748"/>
      <c r="W1363" s="767"/>
      <c r="X1363" s="748"/>
    </row>
    <row r="1364" spans="19:24" x14ac:dyDescent="0.15">
      <c r="S1364" s="62"/>
      <c r="U1364" s="767"/>
      <c r="V1364" s="767"/>
      <c r="W1364" s="748"/>
      <c r="X1364" s="767"/>
    </row>
    <row r="1365" spans="19:24" x14ac:dyDescent="0.15">
      <c r="U1365" s="767"/>
      <c r="V1365" s="767"/>
      <c r="W1365" s="767"/>
    </row>
    <row r="1366" spans="19:24" x14ac:dyDescent="0.15">
      <c r="U1366" s="748"/>
      <c r="V1366" s="748"/>
      <c r="W1366" s="767"/>
    </row>
    <row r="1367" spans="19:24" x14ac:dyDescent="0.15">
      <c r="W1367" s="748"/>
      <c r="X1367" s="767"/>
    </row>
    <row r="1368" spans="19:24" x14ac:dyDescent="0.15">
      <c r="U1368" s="767"/>
      <c r="V1368" s="767"/>
      <c r="W1368" s="767"/>
    </row>
    <row r="1369" spans="19:24" x14ac:dyDescent="0.15">
      <c r="U1369" s="748"/>
      <c r="V1369" s="748"/>
      <c r="W1369" s="767"/>
    </row>
    <row r="1370" spans="19:24" x14ac:dyDescent="0.15">
      <c r="U1370" s="767"/>
      <c r="V1370" s="748"/>
      <c r="W1370" s="767"/>
      <c r="X1370" s="767"/>
    </row>
    <row r="1371" spans="19:24" x14ac:dyDescent="0.15">
      <c r="U1371" s="767"/>
      <c r="V1371" s="767"/>
      <c r="W1371" s="767"/>
      <c r="X1371" s="767"/>
    </row>
    <row r="1372" spans="19:24" x14ac:dyDescent="0.15">
      <c r="U1372" s="748"/>
      <c r="V1372" s="748"/>
      <c r="W1372" s="767"/>
      <c r="X1372" s="767"/>
    </row>
    <row r="1373" spans="19:24" x14ac:dyDescent="0.15">
      <c r="U1373" s="767"/>
      <c r="V1373" s="748"/>
      <c r="W1373" s="767"/>
      <c r="X1373" s="767"/>
    </row>
    <row r="1374" spans="19:24" x14ac:dyDescent="0.15">
      <c r="W1374" s="748"/>
      <c r="X1374" s="767"/>
    </row>
    <row r="1375" spans="19:24" x14ac:dyDescent="0.15">
      <c r="U1375" s="748"/>
      <c r="V1375" s="748"/>
      <c r="W1375" s="767"/>
      <c r="X1375" s="767"/>
    </row>
    <row r="1376" spans="19:24" x14ac:dyDescent="0.15">
      <c r="U1376" s="767"/>
      <c r="V1376" s="748"/>
      <c r="W1376" s="767"/>
      <c r="X1376" s="767"/>
    </row>
    <row r="1377" spans="19:24" x14ac:dyDescent="0.15">
      <c r="U1377" s="767"/>
      <c r="V1377" s="767"/>
      <c r="W1377" s="748"/>
      <c r="X1377" s="767"/>
    </row>
    <row r="1378" spans="19:24" x14ac:dyDescent="0.15">
      <c r="U1378" s="748"/>
      <c r="V1378" s="748"/>
      <c r="W1378" s="767"/>
      <c r="X1378" s="767"/>
    </row>
    <row r="1379" spans="19:24" x14ac:dyDescent="0.15">
      <c r="U1379" s="767"/>
      <c r="V1379" s="767"/>
      <c r="W1379" s="767"/>
      <c r="X1379" s="770"/>
    </row>
    <row r="1380" spans="19:24" x14ac:dyDescent="0.15">
      <c r="W1380" s="748"/>
      <c r="X1380" s="767"/>
    </row>
    <row r="1381" spans="19:24" x14ac:dyDescent="0.15">
      <c r="X1381" s="767"/>
    </row>
    <row r="1382" spans="19:24" x14ac:dyDescent="0.15">
      <c r="U1382" s="767"/>
      <c r="V1382" s="767"/>
      <c r="W1382" s="767"/>
      <c r="X1382" s="767"/>
    </row>
    <row r="1383" spans="19:24" x14ac:dyDescent="0.15">
      <c r="W1383" s="748"/>
      <c r="X1383" s="767"/>
    </row>
    <row r="1384" spans="19:24" x14ac:dyDescent="0.15">
      <c r="W1384" s="767"/>
      <c r="X1384" s="767"/>
    </row>
    <row r="1385" spans="19:24" x14ac:dyDescent="0.15">
      <c r="U1385" s="767"/>
      <c r="V1385" s="767"/>
      <c r="W1385" s="767"/>
      <c r="X1385" s="748"/>
    </row>
    <row r="1386" spans="19:24" x14ac:dyDescent="0.15">
      <c r="U1386" s="767"/>
      <c r="V1386" s="767"/>
      <c r="W1386" s="748"/>
      <c r="X1386" s="758"/>
    </row>
    <row r="1387" spans="19:24" x14ac:dyDescent="0.15">
      <c r="U1387" s="767"/>
      <c r="V1387" s="767"/>
      <c r="W1387" s="767"/>
      <c r="X1387" s="767"/>
    </row>
    <row r="1388" spans="19:24" x14ac:dyDescent="0.15">
      <c r="U1388" s="748"/>
      <c r="V1388" s="748"/>
      <c r="X1388" s="767"/>
    </row>
    <row r="1389" spans="19:24" x14ac:dyDescent="0.15">
      <c r="U1389" s="748"/>
      <c r="V1389" s="748"/>
      <c r="W1389" s="748"/>
      <c r="X1389" s="748"/>
    </row>
    <row r="1390" spans="19:24" x14ac:dyDescent="0.15">
      <c r="U1390" s="748"/>
      <c r="V1390" s="748"/>
      <c r="W1390" s="767"/>
      <c r="X1390" s="767"/>
    </row>
    <row r="1391" spans="19:24" x14ac:dyDescent="0.15">
      <c r="S1391" s="62"/>
      <c r="U1391" s="767"/>
      <c r="V1391" s="767"/>
      <c r="W1391" s="767"/>
      <c r="X1391" s="748"/>
    </row>
    <row r="1392" spans="19:24" x14ac:dyDescent="0.15">
      <c r="S1392" s="65"/>
      <c r="U1392" s="748"/>
      <c r="V1392" s="748"/>
      <c r="W1392" s="748"/>
      <c r="X1392" s="767"/>
    </row>
    <row r="1393" spans="19:24" x14ac:dyDescent="0.15">
      <c r="U1393" s="748"/>
      <c r="V1393" s="748"/>
      <c r="W1393" s="767"/>
      <c r="X1393" s="767"/>
    </row>
    <row r="1394" spans="19:24" x14ac:dyDescent="0.15">
      <c r="S1394" s="65"/>
      <c r="U1394" s="767"/>
      <c r="V1394" s="767"/>
      <c r="X1394" s="748"/>
    </row>
    <row r="1395" spans="19:24" x14ac:dyDescent="0.15">
      <c r="S1395" s="65"/>
      <c r="U1395" s="767"/>
      <c r="V1395" s="767"/>
    </row>
    <row r="1396" spans="19:24" x14ac:dyDescent="0.15">
      <c r="S1396" s="65"/>
      <c r="U1396" s="767"/>
      <c r="V1396" s="767"/>
      <c r="W1396" s="767"/>
      <c r="X1396" s="767"/>
    </row>
    <row r="1397" spans="19:24" x14ac:dyDescent="0.15">
      <c r="U1397" s="770"/>
      <c r="V1397" s="768"/>
      <c r="X1397" s="748"/>
    </row>
    <row r="1398" spans="19:24" x14ac:dyDescent="0.15">
      <c r="S1398" s="65"/>
      <c r="U1398" s="252"/>
      <c r="V1398" s="252"/>
      <c r="X1398" s="767"/>
    </row>
    <row r="1399" spans="19:24" x14ac:dyDescent="0.15">
      <c r="S1399" s="738"/>
      <c r="U1399" s="252"/>
      <c r="V1399" s="252"/>
      <c r="W1399" s="748"/>
      <c r="X1399" s="767"/>
    </row>
    <row r="1400" spans="19:24" x14ac:dyDescent="0.15">
      <c r="U1400" s="770"/>
      <c r="V1400" s="768"/>
      <c r="W1400" s="767"/>
      <c r="X1400" s="748"/>
    </row>
    <row r="1401" spans="19:24" x14ac:dyDescent="0.15">
      <c r="S1401" s="65"/>
      <c r="U1401" s="767"/>
      <c r="V1401" s="767"/>
      <c r="W1401" s="767"/>
      <c r="X1401" s="767"/>
    </row>
    <row r="1402" spans="19:24" x14ac:dyDescent="0.15">
      <c r="S1402" s="65"/>
      <c r="U1402" s="767"/>
      <c r="V1402" s="767"/>
      <c r="W1402" s="767"/>
    </row>
    <row r="1403" spans="19:24" x14ac:dyDescent="0.15">
      <c r="S1403" s="65"/>
      <c r="U1403" s="748"/>
      <c r="V1403" s="748"/>
      <c r="W1403" s="767"/>
      <c r="X1403" s="748"/>
    </row>
    <row r="1404" spans="19:24" x14ac:dyDescent="0.15">
      <c r="S1404" s="65"/>
      <c r="W1404" s="767"/>
      <c r="X1404" s="767"/>
    </row>
    <row r="1405" spans="19:24" x14ac:dyDescent="0.15">
      <c r="S1405" s="65"/>
      <c r="U1405" s="767"/>
      <c r="V1405" s="767"/>
      <c r="W1405" s="767"/>
      <c r="X1405" s="767"/>
    </row>
    <row r="1406" spans="19:24" x14ac:dyDescent="0.15">
      <c r="S1406" s="65"/>
      <c r="U1406" s="748"/>
      <c r="V1406" s="748"/>
      <c r="W1406" s="748"/>
      <c r="X1406" s="748"/>
    </row>
    <row r="1407" spans="19:24" x14ac:dyDescent="0.15">
      <c r="S1407" s="65"/>
      <c r="U1407" s="767"/>
      <c r="V1407" s="767"/>
      <c r="W1407" s="767"/>
      <c r="X1407" s="767"/>
    </row>
    <row r="1408" spans="19:24" x14ac:dyDescent="0.15">
      <c r="S1408" s="65"/>
      <c r="U1408" s="767"/>
      <c r="V1408" s="767"/>
      <c r="W1408" s="748"/>
    </row>
    <row r="1409" spans="19:24" x14ac:dyDescent="0.15">
      <c r="S1409" s="62"/>
      <c r="U1409" s="767"/>
      <c r="V1409" s="748"/>
      <c r="W1409" s="748"/>
    </row>
    <row r="1410" spans="19:24" x14ac:dyDescent="0.15">
      <c r="S1410" s="65"/>
      <c r="U1410" s="767"/>
      <c r="V1410" s="767"/>
      <c r="W1410" s="748"/>
      <c r="X1410" s="767"/>
    </row>
    <row r="1411" spans="19:24" x14ac:dyDescent="0.15">
      <c r="S1411" s="65"/>
      <c r="U1411" s="767"/>
      <c r="V1411" s="767"/>
      <c r="W1411" s="768"/>
    </row>
    <row r="1412" spans="19:24" x14ac:dyDescent="0.15">
      <c r="U1412" s="767"/>
      <c r="V1412" s="767"/>
      <c r="W1412" s="748"/>
    </row>
    <row r="1413" spans="19:24" x14ac:dyDescent="0.15">
      <c r="S1413" s="65"/>
      <c r="U1413" s="767"/>
      <c r="V1413" s="767"/>
      <c r="W1413" s="748"/>
      <c r="X1413" s="748"/>
    </row>
    <row r="1414" spans="19:24" x14ac:dyDescent="0.15">
      <c r="S1414" s="65"/>
      <c r="U1414" s="767"/>
      <c r="V1414" s="767"/>
      <c r="W1414" s="767"/>
      <c r="X1414" s="748"/>
    </row>
    <row r="1415" spans="19:24" x14ac:dyDescent="0.15">
      <c r="S1415" s="62"/>
      <c r="U1415" s="767"/>
      <c r="V1415" s="767"/>
      <c r="W1415" s="252"/>
      <c r="X1415" s="748"/>
    </row>
    <row r="1416" spans="19:24" x14ac:dyDescent="0.15">
      <c r="S1416" s="65"/>
      <c r="U1416" s="767"/>
      <c r="V1416" s="767"/>
      <c r="W1416" s="252"/>
      <c r="X1416" s="767"/>
    </row>
    <row r="1417" spans="19:24" x14ac:dyDescent="0.15">
      <c r="S1417" s="65"/>
      <c r="U1417" s="767"/>
      <c r="V1417" s="767"/>
      <c r="W1417" s="748"/>
      <c r="X1417" s="748"/>
    </row>
    <row r="1418" spans="19:24" x14ac:dyDescent="0.15">
      <c r="S1418" s="62"/>
      <c r="U1418" s="767"/>
      <c r="V1418" s="767"/>
      <c r="X1418" s="767"/>
    </row>
    <row r="1419" spans="19:24" x14ac:dyDescent="0.15">
      <c r="U1419" s="767"/>
      <c r="V1419" s="767"/>
      <c r="W1419" s="252"/>
      <c r="X1419" s="767"/>
    </row>
    <row r="1420" spans="19:24" x14ac:dyDescent="0.15">
      <c r="U1420" s="767"/>
      <c r="V1420" s="767"/>
      <c r="W1420" s="748"/>
      <c r="X1420" s="767"/>
    </row>
    <row r="1421" spans="19:24" x14ac:dyDescent="0.15">
      <c r="U1421" s="767"/>
      <c r="V1421" s="767"/>
      <c r="W1421" s="252"/>
      <c r="X1421" s="748"/>
    </row>
    <row r="1422" spans="19:24" x14ac:dyDescent="0.15">
      <c r="U1422" s="767"/>
      <c r="V1422" s="767"/>
      <c r="W1422" s="252"/>
      <c r="X1422" s="252"/>
    </row>
    <row r="1423" spans="19:24" x14ac:dyDescent="0.15">
      <c r="U1423" s="767"/>
      <c r="V1423" s="767"/>
      <c r="W1423" s="767"/>
      <c r="X1423" s="767"/>
    </row>
    <row r="1424" spans="19:24" x14ac:dyDescent="0.15">
      <c r="U1424" s="767"/>
      <c r="V1424" s="767"/>
      <c r="W1424" s="252"/>
      <c r="X1424" s="767"/>
    </row>
    <row r="1425" spans="19:24" x14ac:dyDescent="0.15">
      <c r="U1425" s="767"/>
      <c r="V1425" s="767"/>
      <c r="W1425" s="252"/>
      <c r="X1425" s="767"/>
    </row>
    <row r="1426" spans="19:24" x14ac:dyDescent="0.15">
      <c r="U1426" s="767"/>
      <c r="V1426" s="767"/>
      <c r="W1426" s="252"/>
      <c r="X1426" s="767"/>
    </row>
    <row r="1427" spans="19:24" x14ac:dyDescent="0.15">
      <c r="S1427" s="65"/>
      <c r="U1427" s="748"/>
      <c r="V1427" s="748"/>
      <c r="W1427" s="252"/>
      <c r="X1427" s="767"/>
    </row>
    <row r="1428" spans="19:24" x14ac:dyDescent="0.15">
      <c r="U1428" s="748"/>
      <c r="V1428" s="748"/>
      <c r="W1428" s="252"/>
      <c r="X1428" s="767"/>
    </row>
    <row r="1429" spans="19:24" x14ac:dyDescent="0.15">
      <c r="S1429" s="65"/>
      <c r="U1429" s="748"/>
      <c r="V1429" s="748"/>
      <c r="W1429" s="252"/>
      <c r="X1429" s="767"/>
    </row>
    <row r="1430" spans="19:24" x14ac:dyDescent="0.15">
      <c r="S1430" s="65"/>
      <c r="U1430" s="748"/>
      <c r="V1430" s="748"/>
      <c r="W1430" s="252"/>
      <c r="X1430" s="767"/>
    </row>
    <row r="1431" spans="19:24" x14ac:dyDescent="0.15">
      <c r="S1431" s="65"/>
      <c r="U1431" s="748"/>
      <c r="V1431" s="748"/>
      <c r="W1431" s="252"/>
      <c r="X1431" s="768"/>
    </row>
    <row r="1432" spans="19:24" x14ac:dyDescent="0.15">
      <c r="S1432" s="65"/>
      <c r="U1432" s="748"/>
      <c r="V1432" s="748"/>
      <c r="W1432" s="252"/>
    </row>
    <row r="1433" spans="19:24" x14ac:dyDescent="0.15">
      <c r="S1433" s="65"/>
      <c r="U1433" s="252"/>
      <c r="V1433" s="252"/>
      <c r="W1433" s="252"/>
      <c r="X1433" s="767"/>
    </row>
    <row r="1434" spans="19:24" x14ac:dyDescent="0.15">
      <c r="W1434" s="252"/>
      <c r="X1434" s="748"/>
    </row>
    <row r="1435" spans="19:24" x14ac:dyDescent="0.15">
      <c r="W1435" s="252"/>
      <c r="X1435" s="767"/>
    </row>
    <row r="1436" spans="19:24" x14ac:dyDescent="0.15">
      <c r="S1436" s="65"/>
      <c r="U1436" s="767"/>
      <c r="V1436" s="767"/>
      <c r="W1436" s="252"/>
      <c r="X1436" s="767"/>
    </row>
    <row r="1437" spans="19:24" x14ac:dyDescent="0.15">
      <c r="S1437" s="65"/>
      <c r="U1437" s="20"/>
      <c r="V1437" s="20"/>
      <c r="W1437" s="252"/>
      <c r="X1437" s="767"/>
    </row>
    <row r="1438" spans="19:24" x14ac:dyDescent="0.15">
      <c r="S1438" s="65"/>
      <c r="U1438" s="748"/>
      <c r="V1438" s="748"/>
      <c r="W1438" s="252"/>
      <c r="X1438" s="767"/>
    </row>
    <row r="1439" spans="19:24" x14ac:dyDescent="0.15">
      <c r="S1439" s="65"/>
      <c r="U1439" s="748"/>
      <c r="V1439" s="748"/>
      <c r="W1439" s="252"/>
      <c r="X1439" s="767"/>
    </row>
    <row r="1440" spans="19:24" x14ac:dyDescent="0.15">
      <c r="S1440" s="65"/>
      <c r="W1440" s="252"/>
      <c r="X1440" s="767"/>
    </row>
    <row r="1441" spans="19:24" x14ac:dyDescent="0.15">
      <c r="W1441" s="252"/>
      <c r="X1441" s="767"/>
    </row>
    <row r="1442" spans="19:24" x14ac:dyDescent="0.15">
      <c r="S1442" s="65"/>
      <c r="U1442" s="748"/>
      <c r="V1442" s="748"/>
      <c r="W1442" s="748"/>
      <c r="X1442" s="767"/>
    </row>
    <row r="1443" spans="19:24" x14ac:dyDescent="0.15">
      <c r="U1443" s="748"/>
      <c r="V1443" s="748"/>
      <c r="W1443" s="748"/>
      <c r="X1443" s="767"/>
    </row>
    <row r="1444" spans="19:24" x14ac:dyDescent="0.15">
      <c r="U1444" s="748"/>
      <c r="V1444" s="748"/>
      <c r="W1444" s="748"/>
      <c r="X1444" s="767"/>
    </row>
    <row r="1445" spans="19:24" x14ac:dyDescent="0.15">
      <c r="S1445" s="65"/>
      <c r="U1445" s="748"/>
      <c r="V1445" s="748"/>
      <c r="W1445" s="748"/>
      <c r="X1445" s="767"/>
    </row>
    <row r="1446" spans="19:24" x14ac:dyDescent="0.15">
      <c r="U1446" s="748"/>
      <c r="V1446" s="748"/>
      <c r="W1446" s="748"/>
      <c r="X1446" s="767"/>
    </row>
    <row r="1447" spans="19:24" x14ac:dyDescent="0.15">
      <c r="U1447" s="748"/>
      <c r="V1447" s="748"/>
      <c r="W1447" s="748"/>
      <c r="X1447" s="767"/>
    </row>
    <row r="1448" spans="19:24" x14ac:dyDescent="0.15">
      <c r="S1448" s="62"/>
      <c r="U1448" s="748"/>
      <c r="V1448" s="767"/>
      <c r="W1448" s="748"/>
      <c r="X1448" s="767"/>
    </row>
    <row r="1449" spans="19:24" x14ac:dyDescent="0.15">
      <c r="S1449" s="62"/>
      <c r="U1449" s="748"/>
      <c r="V1449" s="748"/>
      <c r="X1449" s="767"/>
    </row>
    <row r="1450" spans="19:24" x14ac:dyDescent="0.15">
      <c r="S1450" s="62"/>
      <c r="U1450" s="748"/>
      <c r="V1450" s="748"/>
      <c r="X1450" s="767"/>
    </row>
    <row r="1451" spans="19:24" x14ac:dyDescent="0.15">
      <c r="S1451" s="65"/>
      <c r="U1451" s="767"/>
      <c r="V1451" s="767"/>
      <c r="W1451" s="767"/>
      <c r="X1451" s="767"/>
    </row>
    <row r="1452" spans="19:24" x14ac:dyDescent="0.15">
      <c r="S1452" s="65"/>
      <c r="U1452" s="748"/>
      <c r="V1452" s="748"/>
      <c r="W1452" s="20"/>
      <c r="X1452" s="767"/>
    </row>
    <row r="1453" spans="19:24" x14ac:dyDescent="0.15">
      <c r="S1453" s="62"/>
      <c r="U1453" s="748"/>
      <c r="V1453" s="748"/>
      <c r="W1453" s="748"/>
      <c r="X1453" s="767"/>
    </row>
    <row r="1454" spans="19:24" x14ac:dyDescent="0.15">
      <c r="S1454" s="62"/>
      <c r="U1454" s="767"/>
      <c r="V1454" s="767"/>
      <c r="W1454" s="767"/>
      <c r="X1454" s="767"/>
    </row>
    <row r="1455" spans="19:24" x14ac:dyDescent="0.15">
      <c r="S1455" s="65"/>
      <c r="U1455" s="252"/>
      <c r="V1455" s="252"/>
      <c r="X1455" s="767"/>
    </row>
    <row r="1456" spans="19:24" x14ac:dyDescent="0.15">
      <c r="S1456" s="62"/>
      <c r="U1456" s="748"/>
      <c r="V1456" s="748"/>
      <c r="X1456" s="767"/>
    </row>
    <row r="1457" spans="19:24" x14ac:dyDescent="0.15">
      <c r="S1457" s="65"/>
      <c r="U1457" s="767"/>
      <c r="V1457" s="767"/>
      <c r="W1457" s="748"/>
      <c r="X1457" s="767"/>
    </row>
    <row r="1458" spans="19:24" x14ac:dyDescent="0.15">
      <c r="U1458" s="767"/>
      <c r="V1458" s="767"/>
      <c r="W1458" s="748"/>
      <c r="X1458" s="748"/>
    </row>
    <row r="1459" spans="19:24" x14ac:dyDescent="0.15">
      <c r="U1459" s="748"/>
      <c r="V1459" s="748"/>
      <c r="W1459" s="748"/>
      <c r="X1459" s="748"/>
    </row>
    <row r="1460" spans="19:24" x14ac:dyDescent="0.15">
      <c r="S1460" s="65"/>
      <c r="U1460" s="767"/>
      <c r="V1460" s="767"/>
      <c r="W1460" s="767"/>
      <c r="X1460" s="748"/>
    </row>
    <row r="1461" spans="19:24" x14ac:dyDescent="0.15">
      <c r="U1461" s="767"/>
      <c r="V1461" s="767"/>
      <c r="W1461" s="767"/>
      <c r="X1461" s="748"/>
    </row>
    <row r="1462" spans="19:24" x14ac:dyDescent="0.15">
      <c r="U1462" s="748"/>
      <c r="V1462" s="748"/>
      <c r="W1462" s="748"/>
      <c r="X1462" s="748"/>
    </row>
    <row r="1463" spans="19:24" x14ac:dyDescent="0.15">
      <c r="S1463" s="62"/>
      <c r="U1463" s="767"/>
      <c r="V1463" s="767"/>
      <c r="W1463" s="252"/>
      <c r="X1463" s="252"/>
    </row>
    <row r="1464" spans="19:24" x14ac:dyDescent="0.15">
      <c r="U1464" s="767"/>
      <c r="V1464" s="767"/>
      <c r="W1464" s="767"/>
    </row>
    <row r="1465" spans="19:24" x14ac:dyDescent="0.15">
      <c r="S1465" s="65"/>
      <c r="W1465" s="748"/>
    </row>
    <row r="1466" spans="19:24" x14ac:dyDescent="0.15">
      <c r="S1466" s="65"/>
      <c r="U1466" s="252"/>
      <c r="V1466" s="252"/>
      <c r="W1466" s="748"/>
      <c r="X1466" s="767"/>
    </row>
    <row r="1467" spans="19:24" x14ac:dyDescent="0.15">
      <c r="S1467" s="65"/>
      <c r="U1467" s="767"/>
      <c r="V1467" s="767"/>
      <c r="W1467" s="767"/>
      <c r="X1467" s="20"/>
    </row>
    <row r="1468" spans="19:24" x14ac:dyDescent="0.15">
      <c r="S1468" s="65"/>
      <c r="U1468" s="767"/>
      <c r="V1468" s="767"/>
      <c r="W1468" s="767"/>
      <c r="X1468" s="748"/>
    </row>
    <row r="1469" spans="19:24" x14ac:dyDescent="0.15">
      <c r="S1469" s="65"/>
      <c r="U1469" s="748"/>
      <c r="V1469" s="748"/>
      <c r="W1469" s="748"/>
      <c r="X1469" s="767"/>
    </row>
    <row r="1470" spans="19:24" x14ac:dyDescent="0.15">
      <c r="S1470" s="65"/>
      <c r="U1470" s="767"/>
      <c r="V1470" s="767"/>
      <c r="W1470" s="767"/>
    </row>
    <row r="1471" spans="19:24" x14ac:dyDescent="0.15">
      <c r="U1471" s="767"/>
      <c r="V1471" s="767"/>
      <c r="W1471" s="748"/>
    </row>
    <row r="1472" spans="19:24" x14ac:dyDescent="0.15">
      <c r="U1472" s="748"/>
      <c r="V1472" s="748"/>
      <c r="W1472" s="748"/>
      <c r="X1472" s="767"/>
    </row>
    <row r="1473" spans="19:24" x14ac:dyDescent="0.15">
      <c r="S1473" s="62"/>
      <c r="U1473" s="767"/>
      <c r="V1473" s="767"/>
      <c r="W1473" s="767"/>
      <c r="X1473" s="767"/>
    </row>
    <row r="1474" spans="19:24" x14ac:dyDescent="0.15">
      <c r="S1474" s="62"/>
      <c r="U1474" s="748"/>
      <c r="V1474" s="748"/>
      <c r="W1474" s="767"/>
      <c r="X1474" s="767"/>
    </row>
    <row r="1475" spans="19:24" x14ac:dyDescent="0.15">
      <c r="S1475" s="62"/>
      <c r="U1475" s="748"/>
      <c r="V1475" s="748"/>
      <c r="W1475" s="748"/>
      <c r="X1475" s="767"/>
    </row>
    <row r="1476" spans="19:24" x14ac:dyDescent="0.15">
      <c r="S1476" s="62"/>
      <c r="U1476" s="748"/>
      <c r="V1476" s="748"/>
      <c r="W1476" s="767"/>
      <c r="X1476" s="767"/>
    </row>
    <row r="1477" spans="19:24" x14ac:dyDescent="0.15">
      <c r="S1477" s="62"/>
      <c r="U1477" s="748"/>
      <c r="V1477" s="748"/>
      <c r="W1477" s="767"/>
      <c r="X1477" s="767"/>
    </row>
    <row r="1478" spans="19:24" x14ac:dyDescent="0.15">
      <c r="S1478" s="62"/>
      <c r="U1478" s="748"/>
      <c r="V1478" s="748"/>
      <c r="W1478" s="748"/>
      <c r="X1478" s="767"/>
    </row>
    <row r="1479" spans="19:24" x14ac:dyDescent="0.15">
      <c r="S1479" s="62"/>
      <c r="U1479" s="748"/>
      <c r="V1479" s="748"/>
      <c r="W1479" s="767"/>
      <c r="X1479" s="767"/>
    </row>
    <row r="1480" spans="19:24" x14ac:dyDescent="0.15">
      <c r="S1480" s="62"/>
      <c r="U1480" s="748"/>
      <c r="V1480" s="748"/>
      <c r="W1480" s="767"/>
      <c r="X1480" s="767"/>
    </row>
    <row r="1481" spans="19:24" x14ac:dyDescent="0.15">
      <c r="S1481" s="62"/>
      <c r="U1481" s="748"/>
      <c r="V1481" s="748"/>
      <c r="X1481" s="767"/>
    </row>
    <row r="1482" spans="19:24" x14ac:dyDescent="0.15">
      <c r="S1482" s="62"/>
      <c r="U1482" s="748"/>
      <c r="V1482" s="748"/>
      <c r="W1482" s="252"/>
      <c r="X1482" s="748"/>
    </row>
    <row r="1483" spans="19:24" x14ac:dyDescent="0.15">
      <c r="S1483" s="62"/>
      <c r="U1483" s="748"/>
      <c r="V1483" s="748"/>
      <c r="W1483" s="767"/>
      <c r="X1483" s="767"/>
    </row>
    <row r="1484" spans="19:24" x14ac:dyDescent="0.15">
      <c r="S1484" s="65"/>
      <c r="U1484" s="748"/>
      <c r="V1484" s="748"/>
      <c r="W1484" s="767"/>
      <c r="X1484" s="748"/>
    </row>
    <row r="1485" spans="19:24" x14ac:dyDescent="0.15">
      <c r="S1485" s="65"/>
      <c r="U1485" s="252"/>
      <c r="V1485" s="252"/>
      <c r="W1485" s="748"/>
      <c r="X1485" s="748"/>
    </row>
    <row r="1486" spans="19:24" x14ac:dyDescent="0.15">
      <c r="S1486" s="65"/>
      <c r="U1486" s="767"/>
      <c r="V1486" s="767"/>
      <c r="W1486" s="767"/>
      <c r="X1486" s="767"/>
    </row>
    <row r="1487" spans="19:24" x14ac:dyDescent="0.15">
      <c r="S1487" s="65"/>
      <c r="U1487" s="767"/>
      <c r="V1487" s="767"/>
      <c r="W1487" s="767"/>
      <c r="X1487" s="758"/>
    </row>
    <row r="1488" spans="19:24" x14ac:dyDescent="0.15">
      <c r="S1488" s="65"/>
      <c r="U1488" s="767"/>
      <c r="V1488" s="767"/>
      <c r="W1488" s="748"/>
      <c r="X1488" s="748"/>
    </row>
    <row r="1489" spans="19:24" x14ac:dyDescent="0.15">
      <c r="S1489" s="62"/>
      <c r="U1489" s="767"/>
      <c r="V1489" s="767"/>
      <c r="W1489" s="767"/>
      <c r="X1489" s="767"/>
    </row>
    <row r="1490" spans="19:24" x14ac:dyDescent="0.15">
      <c r="S1490" s="65"/>
      <c r="U1490" s="767"/>
      <c r="V1490" s="767"/>
      <c r="W1490" s="748"/>
      <c r="X1490" s="767"/>
    </row>
    <row r="1491" spans="19:24" x14ac:dyDescent="0.15">
      <c r="S1491" s="65"/>
      <c r="V1491" s="755"/>
      <c r="W1491" s="748"/>
      <c r="X1491" s="748"/>
    </row>
    <row r="1492" spans="19:24" x14ac:dyDescent="0.15">
      <c r="S1492" s="62"/>
      <c r="U1492" s="767"/>
      <c r="V1492" s="767"/>
      <c r="W1492" s="748"/>
      <c r="X1492" s="767"/>
    </row>
    <row r="1493" spans="19:24" x14ac:dyDescent="0.15">
      <c r="S1493" s="65"/>
      <c r="U1493" s="767"/>
      <c r="V1493" s="767"/>
      <c r="W1493" s="748"/>
      <c r="X1493" s="767"/>
    </row>
    <row r="1494" spans="19:24" x14ac:dyDescent="0.15">
      <c r="S1494" s="65"/>
      <c r="U1494" s="767"/>
      <c r="V1494" s="767"/>
      <c r="W1494" s="748"/>
      <c r="X1494" s="748"/>
    </row>
    <row r="1495" spans="19:24" x14ac:dyDescent="0.15">
      <c r="S1495" s="62"/>
      <c r="U1495" s="767"/>
      <c r="V1495" s="767"/>
      <c r="W1495" s="748"/>
      <c r="X1495" s="767"/>
    </row>
    <row r="1496" spans="19:24" x14ac:dyDescent="0.15">
      <c r="U1496" s="767"/>
      <c r="V1496" s="767"/>
      <c r="W1496" s="748"/>
      <c r="X1496" s="767"/>
    </row>
    <row r="1497" spans="19:24" x14ac:dyDescent="0.15">
      <c r="S1497" s="65"/>
      <c r="U1497" s="767"/>
      <c r="V1497" s="767"/>
      <c r="W1497" s="748"/>
    </row>
    <row r="1498" spans="19:24" x14ac:dyDescent="0.15">
      <c r="S1498" s="62"/>
      <c r="U1498" s="767"/>
      <c r="V1498" s="767"/>
      <c r="W1498" s="748"/>
      <c r="X1498" s="252"/>
    </row>
    <row r="1499" spans="19:24" x14ac:dyDescent="0.15">
      <c r="W1499" s="748"/>
      <c r="X1499" s="748"/>
    </row>
    <row r="1500" spans="19:24" x14ac:dyDescent="0.15">
      <c r="S1500" s="65"/>
      <c r="U1500" s="767"/>
      <c r="V1500" s="767"/>
      <c r="W1500" s="748"/>
      <c r="X1500" s="767"/>
    </row>
    <row r="1501" spans="19:24" x14ac:dyDescent="0.15">
      <c r="S1501" s="62"/>
      <c r="U1501" s="767"/>
      <c r="V1501" s="767"/>
      <c r="W1501" s="748"/>
      <c r="X1501" s="748"/>
    </row>
    <row r="1502" spans="19:24" x14ac:dyDescent="0.15">
      <c r="S1502" s="741"/>
      <c r="U1502" s="767"/>
      <c r="V1502" s="767"/>
      <c r="W1502" s="767"/>
      <c r="X1502" s="748"/>
    </row>
    <row r="1503" spans="19:24" x14ac:dyDescent="0.15">
      <c r="U1503" s="767"/>
      <c r="V1503" s="767"/>
      <c r="W1503" s="767"/>
      <c r="X1503" s="767"/>
    </row>
    <row r="1504" spans="19:24" x14ac:dyDescent="0.15">
      <c r="S1504" s="62"/>
      <c r="U1504" s="767"/>
      <c r="V1504" s="767"/>
      <c r="W1504" s="767"/>
      <c r="X1504" s="748"/>
    </row>
    <row r="1505" spans="19:24" x14ac:dyDescent="0.15">
      <c r="U1505" s="767"/>
      <c r="V1505" s="767"/>
      <c r="W1505" s="767"/>
      <c r="X1505" s="748"/>
    </row>
    <row r="1506" spans="19:24" x14ac:dyDescent="0.15">
      <c r="U1506" s="767"/>
      <c r="V1506" s="767"/>
      <c r="W1506" s="767"/>
      <c r="X1506" s="748"/>
    </row>
    <row r="1507" spans="19:24" x14ac:dyDescent="0.15">
      <c r="U1507" s="767"/>
      <c r="V1507" s="767"/>
      <c r="W1507" s="755"/>
      <c r="X1507" s="748"/>
    </row>
    <row r="1508" spans="19:24" x14ac:dyDescent="0.15">
      <c r="U1508" s="767"/>
      <c r="V1508" s="767"/>
      <c r="W1508" s="767"/>
      <c r="X1508" s="748"/>
    </row>
    <row r="1509" spans="19:24" x14ac:dyDescent="0.15">
      <c r="U1509" s="767"/>
      <c r="V1509" s="767"/>
      <c r="W1509" s="767"/>
      <c r="X1509" s="748"/>
    </row>
    <row r="1510" spans="19:24" x14ac:dyDescent="0.15">
      <c r="S1510" s="65"/>
      <c r="U1510" s="748"/>
      <c r="V1510" s="748"/>
      <c r="W1510" s="767"/>
      <c r="X1510" s="748"/>
    </row>
    <row r="1511" spans="19:24" x14ac:dyDescent="0.15">
      <c r="S1511" s="65"/>
      <c r="U1511" s="767"/>
      <c r="V1511" s="767"/>
      <c r="W1511" s="767"/>
      <c r="X1511" s="748"/>
    </row>
    <row r="1512" spans="19:24" x14ac:dyDescent="0.15">
      <c r="U1512" s="767"/>
      <c r="V1512" s="767"/>
      <c r="W1512" s="767"/>
      <c r="X1512" s="748"/>
    </row>
    <row r="1513" spans="19:24" x14ac:dyDescent="0.15">
      <c r="U1513" s="252"/>
      <c r="V1513" s="252"/>
      <c r="W1513" s="767"/>
      <c r="X1513" s="748"/>
    </row>
    <row r="1514" spans="19:24" x14ac:dyDescent="0.15">
      <c r="U1514" s="767"/>
      <c r="V1514" s="767"/>
      <c r="W1514" s="767"/>
      <c r="X1514" s="748"/>
    </row>
    <row r="1515" spans="19:24" x14ac:dyDescent="0.15">
      <c r="U1515" s="767"/>
      <c r="V1515" s="767"/>
      <c r="X1515" s="748"/>
    </row>
    <row r="1516" spans="19:24" x14ac:dyDescent="0.15">
      <c r="U1516" s="748"/>
      <c r="V1516" s="748"/>
      <c r="W1516" s="768"/>
      <c r="X1516" s="748"/>
    </row>
    <row r="1517" spans="19:24" x14ac:dyDescent="0.15">
      <c r="U1517" s="748"/>
      <c r="V1517" s="748"/>
      <c r="W1517" s="768"/>
      <c r="X1517" s="767"/>
    </row>
    <row r="1518" spans="19:24" x14ac:dyDescent="0.15">
      <c r="U1518" s="767"/>
      <c r="V1518" s="767"/>
      <c r="W1518" s="768"/>
      <c r="X1518" s="767"/>
    </row>
    <row r="1519" spans="19:24" x14ac:dyDescent="0.15">
      <c r="U1519" s="767"/>
      <c r="V1519" s="767"/>
      <c r="W1519" s="767"/>
      <c r="X1519" s="767"/>
    </row>
    <row r="1520" spans="19:24" x14ac:dyDescent="0.15">
      <c r="U1520" s="748"/>
      <c r="V1520" s="748"/>
      <c r="W1520" s="767"/>
      <c r="X1520" s="767"/>
    </row>
    <row r="1521" spans="19:24" x14ac:dyDescent="0.15">
      <c r="S1521" s="65"/>
      <c r="U1521" s="767"/>
      <c r="V1521" s="767"/>
      <c r="W1521" s="767"/>
      <c r="X1521" s="767"/>
    </row>
    <row r="1522" spans="19:24" x14ac:dyDescent="0.15">
      <c r="S1522" s="65"/>
      <c r="U1522" s="767"/>
      <c r="V1522" s="767"/>
      <c r="W1522" s="767"/>
      <c r="X1522" s="767"/>
    </row>
    <row r="1523" spans="19:24" x14ac:dyDescent="0.15">
      <c r="U1523" s="748"/>
      <c r="V1523" s="748"/>
      <c r="W1523" s="767"/>
      <c r="X1523" s="767"/>
    </row>
    <row r="1524" spans="19:24" x14ac:dyDescent="0.15">
      <c r="S1524" s="65"/>
      <c r="U1524" s="767"/>
      <c r="V1524" s="767"/>
      <c r="W1524" s="768"/>
      <c r="X1524" s="767"/>
    </row>
    <row r="1525" spans="19:24" x14ac:dyDescent="0.15">
      <c r="S1525" s="65"/>
      <c r="U1525" s="767"/>
      <c r="V1525" s="748"/>
      <c r="W1525" s="767"/>
      <c r="X1525" s="767"/>
    </row>
    <row r="1526" spans="19:24" x14ac:dyDescent="0.15">
      <c r="S1526" s="65"/>
      <c r="U1526" s="767"/>
      <c r="V1526" s="767"/>
      <c r="W1526" s="767"/>
      <c r="X1526" s="767"/>
    </row>
    <row r="1527" spans="19:24" x14ac:dyDescent="0.15">
      <c r="S1527" s="65"/>
      <c r="U1527" s="767"/>
      <c r="V1527" s="767"/>
      <c r="W1527" s="767"/>
      <c r="X1527" s="767"/>
    </row>
    <row r="1528" spans="19:24" x14ac:dyDescent="0.15">
      <c r="S1528" s="65"/>
      <c r="U1528" s="767"/>
      <c r="V1528" s="748"/>
      <c r="W1528" s="767"/>
      <c r="X1528" s="767"/>
    </row>
    <row r="1529" spans="19:24" x14ac:dyDescent="0.15">
      <c r="U1529" s="767"/>
      <c r="V1529" s="767"/>
      <c r="W1529" s="767"/>
      <c r="X1529" s="748"/>
    </row>
    <row r="1530" spans="19:24" x14ac:dyDescent="0.15">
      <c r="S1530" s="65"/>
      <c r="U1530" s="767"/>
      <c r="V1530" s="767"/>
      <c r="W1530" s="748"/>
      <c r="X1530" s="748"/>
    </row>
    <row r="1531" spans="19:24" x14ac:dyDescent="0.15">
      <c r="S1531" s="65"/>
      <c r="U1531" s="767"/>
      <c r="V1531" s="748"/>
      <c r="W1531" s="767"/>
    </row>
    <row r="1532" spans="19:24" x14ac:dyDescent="0.15">
      <c r="U1532" s="767"/>
      <c r="V1532" s="767"/>
      <c r="W1532" s="767"/>
      <c r="X1532" s="767"/>
    </row>
    <row r="1533" spans="19:24" x14ac:dyDescent="0.15">
      <c r="S1533" s="65"/>
      <c r="U1533" s="767"/>
      <c r="V1533" s="767"/>
      <c r="W1533" s="767"/>
      <c r="X1533" s="767"/>
    </row>
    <row r="1534" spans="19:24" x14ac:dyDescent="0.15">
      <c r="U1534" s="767"/>
      <c r="V1534" s="748"/>
      <c r="W1534" s="748"/>
      <c r="X1534" s="767"/>
    </row>
    <row r="1535" spans="19:24" x14ac:dyDescent="0.15">
      <c r="S1535" s="65"/>
      <c r="U1535" s="767"/>
      <c r="V1535" s="767"/>
      <c r="W1535" s="767"/>
      <c r="X1535" s="768"/>
    </row>
    <row r="1536" spans="19:24" x14ac:dyDescent="0.15">
      <c r="U1536" s="767"/>
      <c r="V1536" s="767"/>
      <c r="W1536" s="767"/>
      <c r="X1536" s="767"/>
    </row>
    <row r="1537" spans="19:24" x14ac:dyDescent="0.15">
      <c r="S1537" s="65"/>
      <c r="U1537" s="767"/>
      <c r="V1537" s="767"/>
      <c r="W1537" s="748"/>
      <c r="X1537" s="767"/>
    </row>
    <row r="1538" spans="19:24" x14ac:dyDescent="0.15">
      <c r="S1538" s="65"/>
      <c r="U1538" s="767"/>
      <c r="V1538" s="767"/>
      <c r="W1538" s="767"/>
      <c r="X1538" s="748"/>
    </row>
    <row r="1539" spans="19:24" x14ac:dyDescent="0.15">
      <c r="S1539" s="65"/>
      <c r="U1539" s="767"/>
      <c r="V1539" s="767"/>
      <c r="W1539" s="767"/>
      <c r="X1539" s="767"/>
    </row>
    <row r="1540" spans="19:24" x14ac:dyDescent="0.15">
      <c r="U1540" s="767"/>
      <c r="V1540" s="767"/>
      <c r="W1540" s="748"/>
      <c r="X1540" s="767"/>
    </row>
    <row r="1541" spans="19:24" x14ac:dyDescent="0.15">
      <c r="U1541" s="767"/>
      <c r="V1541" s="767"/>
      <c r="W1541" s="767"/>
      <c r="X1541" s="767"/>
    </row>
    <row r="1542" spans="19:24" x14ac:dyDescent="0.15">
      <c r="S1542" s="65"/>
      <c r="U1542" s="767"/>
      <c r="V1542" s="767"/>
      <c r="W1542" s="767"/>
      <c r="X1542" s="767"/>
    </row>
    <row r="1543" spans="19:24" x14ac:dyDescent="0.15">
      <c r="S1543" s="283"/>
      <c r="U1543" s="767"/>
      <c r="V1543" s="767"/>
      <c r="W1543" s="767"/>
      <c r="X1543" s="767"/>
    </row>
    <row r="1544" spans="19:24" x14ac:dyDescent="0.15">
      <c r="S1544" s="283"/>
      <c r="U1544" s="767"/>
      <c r="V1544" s="767"/>
      <c r="W1544" s="767"/>
      <c r="X1544" s="748"/>
    </row>
    <row r="1545" spans="19:24" x14ac:dyDescent="0.15">
      <c r="U1545" s="767"/>
      <c r="V1545" s="767"/>
      <c r="W1545" s="767"/>
      <c r="X1545" s="767"/>
    </row>
    <row r="1546" spans="19:24" x14ac:dyDescent="0.15">
      <c r="U1546" s="767"/>
      <c r="V1546" s="767"/>
      <c r="W1546" s="767"/>
      <c r="X1546" s="767"/>
    </row>
    <row r="1547" spans="19:24" x14ac:dyDescent="0.15">
      <c r="U1547" s="767"/>
      <c r="V1547" s="767"/>
      <c r="W1547" s="767"/>
      <c r="X1547" s="768"/>
    </row>
    <row r="1548" spans="19:24" x14ac:dyDescent="0.15">
      <c r="U1548" s="767"/>
      <c r="V1548" s="767"/>
      <c r="W1548" s="767"/>
      <c r="X1548" s="767"/>
    </row>
    <row r="1549" spans="19:24" x14ac:dyDescent="0.15">
      <c r="U1549" s="767"/>
      <c r="V1549" s="767"/>
      <c r="W1549" s="767"/>
      <c r="X1549" s="767"/>
    </row>
    <row r="1550" spans="19:24" x14ac:dyDescent="0.15">
      <c r="U1550" s="767"/>
      <c r="V1550" s="767"/>
      <c r="W1550" s="767"/>
      <c r="X1550" s="252"/>
    </row>
    <row r="1551" spans="19:24" x14ac:dyDescent="0.15">
      <c r="U1551" s="767"/>
      <c r="V1551" s="767"/>
      <c r="W1551" s="767"/>
      <c r="X1551" s="748"/>
    </row>
    <row r="1552" spans="19:24" x14ac:dyDescent="0.15">
      <c r="U1552" s="767"/>
      <c r="V1552" s="767"/>
      <c r="W1552" s="767"/>
      <c r="X1552" s="767"/>
    </row>
    <row r="1553" spans="19:24" x14ac:dyDescent="0.15">
      <c r="U1553" s="767"/>
      <c r="V1553" s="767"/>
      <c r="W1553" s="767"/>
      <c r="X1553" s="767"/>
    </row>
    <row r="1554" spans="19:24" x14ac:dyDescent="0.15">
      <c r="U1554" s="767"/>
      <c r="V1554" s="767"/>
      <c r="W1554" s="767"/>
      <c r="X1554" s="748"/>
    </row>
    <row r="1555" spans="19:24" x14ac:dyDescent="0.15">
      <c r="U1555" s="767"/>
      <c r="V1555" s="767"/>
      <c r="W1555" s="767"/>
      <c r="X1555" s="767"/>
    </row>
    <row r="1556" spans="19:24" x14ac:dyDescent="0.15">
      <c r="W1556" s="767"/>
      <c r="X1556" s="767"/>
    </row>
    <row r="1557" spans="19:24" x14ac:dyDescent="0.15">
      <c r="U1557" s="748"/>
      <c r="V1557" s="748"/>
      <c r="W1557" s="767"/>
      <c r="X1557" s="748"/>
    </row>
    <row r="1558" spans="19:24" x14ac:dyDescent="0.15">
      <c r="S1558" s="742"/>
      <c r="U1558" s="767"/>
      <c r="V1558" s="767"/>
      <c r="W1558" s="767"/>
      <c r="X1558" s="767"/>
    </row>
    <row r="1559" spans="19:24" x14ac:dyDescent="0.15">
      <c r="U1559" s="767"/>
      <c r="V1559" s="767"/>
      <c r="W1559" s="767"/>
      <c r="X1559" s="767"/>
    </row>
    <row r="1560" spans="19:24" x14ac:dyDescent="0.15">
      <c r="U1560" s="767"/>
      <c r="V1560" s="767"/>
      <c r="W1560" s="252"/>
      <c r="X1560" s="767"/>
    </row>
    <row r="1561" spans="19:24" x14ac:dyDescent="0.15">
      <c r="S1561" s="742"/>
      <c r="U1561" s="770"/>
      <c r="V1561" s="768"/>
      <c r="W1561" s="767"/>
      <c r="X1561" s="767"/>
    </row>
    <row r="1562" spans="19:24" x14ac:dyDescent="0.15">
      <c r="U1562" s="767"/>
      <c r="V1562" s="767"/>
      <c r="W1562" s="767"/>
      <c r="X1562" s="767"/>
    </row>
    <row r="1563" spans="19:24" x14ac:dyDescent="0.15">
      <c r="U1563" s="767"/>
      <c r="V1563" s="767"/>
      <c r="W1563" s="767"/>
      <c r="X1563" s="767"/>
    </row>
    <row r="1564" spans="19:24" x14ac:dyDescent="0.15">
      <c r="S1564" s="65"/>
      <c r="U1564" s="748"/>
      <c r="V1564" s="748"/>
      <c r="W1564" s="767"/>
      <c r="X1564" s="767"/>
    </row>
    <row r="1565" spans="19:24" x14ac:dyDescent="0.15">
      <c r="S1565" s="65"/>
      <c r="U1565" s="767"/>
      <c r="V1565" s="767"/>
      <c r="W1565" s="767"/>
      <c r="X1565" s="767"/>
    </row>
    <row r="1566" spans="19:24" x14ac:dyDescent="0.15">
      <c r="U1566" s="767"/>
      <c r="V1566" s="767"/>
      <c r="W1566" s="767"/>
      <c r="X1566" s="767"/>
    </row>
    <row r="1567" spans="19:24" x14ac:dyDescent="0.15">
      <c r="S1567" s="65"/>
      <c r="U1567" s="748"/>
      <c r="V1567" s="748"/>
      <c r="W1567" s="767"/>
      <c r="X1567" s="767"/>
    </row>
    <row r="1568" spans="19:24" x14ac:dyDescent="0.15">
      <c r="S1568" s="65"/>
      <c r="U1568" s="767"/>
      <c r="V1568" s="767"/>
      <c r="W1568" s="767"/>
      <c r="X1568" s="767"/>
    </row>
    <row r="1569" spans="19:24" x14ac:dyDescent="0.15">
      <c r="S1569" s="65"/>
      <c r="U1569" s="767"/>
      <c r="V1569" s="767"/>
      <c r="W1569" s="767"/>
      <c r="X1569" s="767"/>
    </row>
    <row r="1570" spans="19:24" x14ac:dyDescent="0.15">
      <c r="S1570" s="65"/>
      <c r="U1570" s="767"/>
      <c r="V1570" s="767"/>
      <c r="W1570" s="767"/>
      <c r="X1570" s="767"/>
    </row>
    <row r="1571" spans="19:24" x14ac:dyDescent="0.15">
      <c r="S1571" s="65"/>
      <c r="U1571" s="767"/>
      <c r="V1571" s="767"/>
      <c r="W1571" s="767"/>
      <c r="X1571" s="767"/>
    </row>
    <row r="1572" spans="19:24" x14ac:dyDescent="0.15">
      <c r="U1572" s="767"/>
      <c r="V1572" s="767"/>
      <c r="W1572" s="767"/>
      <c r="X1572" s="767"/>
    </row>
    <row r="1573" spans="19:24" x14ac:dyDescent="0.15">
      <c r="U1573" s="748"/>
      <c r="V1573" s="748"/>
      <c r="X1573" s="767"/>
    </row>
    <row r="1574" spans="19:24" x14ac:dyDescent="0.15">
      <c r="S1574" s="65"/>
      <c r="U1574" s="767"/>
      <c r="V1574" s="767"/>
      <c r="W1574" s="748"/>
      <c r="X1574" s="767"/>
    </row>
    <row r="1575" spans="19:24" x14ac:dyDescent="0.15">
      <c r="S1575" s="65"/>
      <c r="U1575" s="767"/>
      <c r="V1575" s="767"/>
      <c r="W1575" s="767"/>
      <c r="X1575" s="767"/>
    </row>
    <row r="1576" spans="19:24" x14ac:dyDescent="0.15">
      <c r="S1576" s="742"/>
      <c r="U1576" s="748"/>
      <c r="V1576" s="748"/>
      <c r="W1576" s="767"/>
      <c r="X1576" s="767"/>
    </row>
    <row r="1577" spans="19:24" x14ac:dyDescent="0.15">
      <c r="S1577" s="65"/>
      <c r="U1577" s="767"/>
      <c r="V1577" s="767"/>
      <c r="W1577" s="767"/>
      <c r="X1577" s="767"/>
    </row>
    <row r="1578" spans="19:24" x14ac:dyDescent="0.15">
      <c r="S1578" s="65"/>
      <c r="W1578" s="767"/>
      <c r="X1578" s="767"/>
    </row>
    <row r="1579" spans="19:24" x14ac:dyDescent="0.15">
      <c r="S1579" s="65"/>
      <c r="U1579" s="748"/>
      <c r="V1579" s="767"/>
      <c r="W1579" s="768"/>
      <c r="X1579" s="767"/>
    </row>
    <row r="1580" spans="19:24" x14ac:dyDescent="0.15">
      <c r="S1580" s="65"/>
      <c r="U1580" s="767"/>
      <c r="V1580" s="767"/>
      <c r="W1580" s="767"/>
      <c r="X1580" s="767"/>
    </row>
    <row r="1581" spans="19:24" x14ac:dyDescent="0.15">
      <c r="S1581" s="65"/>
      <c r="U1581" s="767"/>
      <c r="V1581" s="767"/>
      <c r="W1581" s="767"/>
      <c r="X1581" s="767"/>
    </row>
    <row r="1582" spans="19:24" x14ac:dyDescent="0.15">
      <c r="S1582" s="742"/>
      <c r="U1582" s="748"/>
      <c r="V1582" s="767"/>
      <c r="W1582" s="767"/>
      <c r="X1582" s="767"/>
    </row>
    <row r="1583" spans="19:24" x14ac:dyDescent="0.15">
      <c r="S1583" s="65"/>
      <c r="U1583" s="767"/>
      <c r="V1583" s="767"/>
      <c r="W1583" s="767"/>
      <c r="X1583" s="767"/>
    </row>
    <row r="1584" spans="19:24" x14ac:dyDescent="0.15">
      <c r="S1584" s="65"/>
      <c r="U1584" s="767"/>
      <c r="V1584" s="767"/>
      <c r="W1584" s="767"/>
      <c r="X1584" s="767"/>
    </row>
    <row r="1585" spans="19:24" x14ac:dyDescent="0.15">
      <c r="S1585" s="742"/>
      <c r="U1585" s="748"/>
      <c r="V1585" s="767"/>
      <c r="W1585" s="767"/>
      <c r="X1585" s="767"/>
    </row>
    <row r="1586" spans="19:24" x14ac:dyDescent="0.15">
      <c r="S1586" s="742"/>
      <c r="U1586" s="767"/>
      <c r="V1586" s="767"/>
      <c r="W1586" s="767"/>
      <c r="X1586" s="767"/>
    </row>
    <row r="1587" spans="19:24" x14ac:dyDescent="0.15">
      <c r="S1587" s="742"/>
      <c r="U1587" s="767"/>
      <c r="V1587" s="767"/>
      <c r="W1587" s="767"/>
      <c r="X1587" s="767"/>
    </row>
    <row r="1588" spans="19:24" x14ac:dyDescent="0.15">
      <c r="S1588" s="742"/>
      <c r="U1588" s="767"/>
      <c r="V1588" s="767"/>
      <c r="W1588" s="767"/>
      <c r="X1588" s="767"/>
    </row>
    <row r="1589" spans="19:24" x14ac:dyDescent="0.15">
      <c r="U1589" s="767"/>
      <c r="V1589" s="767"/>
      <c r="W1589" s="767"/>
      <c r="X1589" s="768"/>
    </row>
    <row r="1590" spans="19:24" x14ac:dyDescent="0.15">
      <c r="S1590" s="65"/>
      <c r="U1590" s="767"/>
      <c r="V1590" s="767"/>
      <c r="W1590" s="767"/>
    </row>
    <row r="1591" spans="19:24" x14ac:dyDescent="0.15">
      <c r="S1591" s="742"/>
      <c r="U1591" s="767"/>
      <c r="V1591" s="767"/>
      <c r="W1591" s="748"/>
      <c r="X1591" s="748"/>
    </row>
    <row r="1592" spans="19:24" x14ac:dyDescent="0.15">
      <c r="S1592" s="742"/>
      <c r="U1592" s="767"/>
      <c r="V1592" s="767"/>
      <c r="W1592" s="767"/>
      <c r="X1592" s="767"/>
    </row>
    <row r="1593" spans="19:24" x14ac:dyDescent="0.15">
      <c r="S1593" s="65"/>
      <c r="U1593" s="767"/>
      <c r="V1593" s="767"/>
      <c r="W1593" s="767"/>
      <c r="X1593" s="767"/>
    </row>
    <row r="1594" spans="19:24" x14ac:dyDescent="0.15">
      <c r="S1594" s="742"/>
      <c r="U1594" s="767"/>
      <c r="V1594" s="767"/>
      <c r="W1594" s="748"/>
      <c r="X1594" s="767"/>
    </row>
    <row r="1595" spans="19:24" x14ac:dyDescent="0.15">
      <c r="S1595" s="65"/>
      <c r="U1595" s="767"/>
      <c r="V1595" s="767"/>
      <c r="W1595" s="767"/>
      <c r="X1595" s="767"/>
    </row>
    <row r="1596" spans="19:24" x14ac:dyDescent="0.15">
      <c r="U1596" s="767"/>
      <c r="V1596" s="767"/>
      <c r="X1596" s="767"/>
    </row>
    <row r="1597" spans="19:24" x14ac:dyDescent="0.15">
      <c r="U1597" s="770"/>
      <c r="V1597" s="770"/>
      <c r="W1597" s="767"/>
      <c r="X1597" s="748"/>
    </row>
    <row r="1598" spans="19:24" x14ac:dyDescent="0.15">
      <c r="S1598" s="65"/>
      <c r="U1598" s="767"/>
      <c r="V1598" s="767"/>
      <c r="W1598" s="767"/>
      <c r="X1598" s="767"/>
    </row>
    <row r="1599" spans="19:24" x14ac:dyDescent="0.15">
      <c r="U1599" s="767"/>
      <c r="V1599" s="767"/>
      <c r="W1599" s="767"/>
      <c r="X1599" s="767"/>
    </row>
    <row r="1600" spans="19:24" x14ac:dyDescent="0.15">
      <c r="U1600" s="767"/>
      <c r="V1600" s="767"/>
      <c r="W1600" s="767"/>
      <c r="X1600" s="768"/>
    </row>
    <row r="1601" spans="19:24" x14ac:dyDescent="0.15">
      <c r="S1601" s="742"/>
      <c r="U1601" s="767"/>
      <c r="V1601" s="767"/>
      <c r="W1601" s="767"/>
      <c r="X1601" s="767"/>
    </row>
    <row r="1602" spans="19:24" x14ac:dyDescent="0.15">
      <c r="S1602" s="65"/>
      <c r="U1602" s="767"/>
      <c r="V1602" s="767"/>
      <c r="W1602" s="767"/>
      <c r="X1602" s="767"/>
    </row>
    <row r="1603" spans="19:24" x14ac:dyDescent="0.15">
      <c r="U1603" s="770"/>
      <c r="V1603" s="770"/>
      <c r="W1603" s="767"/>
      <c r="X1603" s="758"/>
    </row>
    <row r="1604" spans="19:24" x14ac:dyDescent="0.15">
      <c r="S1604" s="742"/>
      <c r="U1604" s="748"/>
      <c r="V1604" s="748"/>
      <c r="W1604" s="767"/>
      <c r="X1604" s="767"/>
    </row>
    <row r="1605" spans="19:24" x14ac:dyDescent="0.15">
      <c r="S1605" s="65"/>
      <c r="U1605" s="767"/>
      <c r="V1605" s="767"/>
      <c r="W1605" s="767"/>
      <c r="X1605" s="767"/>
    </row>
    <row r="1606" spans="19:24" x14ac:dyDescent="0.15">
      <c r="S1606" s="65"/>
      <c r="U1606" s="748"/>
      <c r="V1606" s="748"/>
      <c r="W1606" s="767"/>
      <c r="X1606" s="252"/>
    </row>
    <row r="1607" spans="19:24" x14ac:dyDescent="0.15">
      <c r="S1607" s="65"/>
      <c r="U1607" s="748"/>
      <c r="V1607" s="748"/>
      <c r="W1607" s="767"/>
      <c r="X1607" s="767"/>
    </row>
    <row r="1608" spans="19:24" x14ac:dyDescent="0.15">
      <c r="S1608" s="65"/>
      <c r="U1608" s="748"/>
      <c r="V1608" s="748"/>
      <c r="W1608" s="767"/>
      <c r="X1608" s="767"/>
    </row>
    <row r="1609" spans="19:24" x14ac:dyDescent="0.15">
      <c r="S1609" s="65"/>
      <c r="U1609" s="748"/>
      <c r="V1609" s="748"/>
      <c r="W1609" s="767"/>
      <c r="X1609" s="748"/>
    </row>
    <row r="1610" spans="19:24" x14ac:dyDescent="0.15">
      <c r="U1610" s="748"/>
      <c r="V1610" s="748"/>
      <c r="W1610" s="767"/>
      <c r="X1610" s="767"/>
    </row>
    <row r="1611" spans="19:24" x14ac:dyDescent="0.15">
      <c r="S1611" s="65"/>
      <c r="U1611" s="748"/>
      <c r="V1611" s="748"/>
      <c r="W1611" s="767"/>
      <c r="X1611" s="767"/>
    </row>
    <row r="1612" spans="19:24" x14ac:dyDescent="0.15">
      <c r="S1612" s="65"/>
      <c r="U1612" s="767"/>
      <c r="V1612" s="767"/>
      <c r="W1612" s="767"/>
      <c r="X1612" s="748"/>
    </row>
    <row r="1613" spans="19:24" x14ac:dyDescent="0.15">
      <c r="S1613" s="65"/>
      <c r="U1613" s="767"/>
      <c r="V1613" s="767"/>
      <c r="W1613" s="767"/>
      <c r="X1613" s="767"/>
    </row>
    <row r="1614" spans="19:24" x14ac:dyDescent="0.15">
      <c r="S1614" s="65"/>
      <c r="U1614" s="767"/>
      <c r="V1614" s="767"/>
      <c r="W1614" s="767"/>
    </row>
    <row r="1615" spans="19:24" x14ac:dyDescent="0.15">
      <c r="S1615" s="65"/>
      <c r="U1615" s="767"/>
      <c r="V1615" s="767"/>
      <c r="W1615" s="770"/>
      <c r="X1615" s="767"/>
    </row>
    <row r="1616" spans="19:24" x14ac:dyDescent="0.15">
      <c r="S1616" s="65"/>
      <c r="U1616" s="767"/>
      <c r="V1616" s="767"/>
      <c r="W1616" s="767"/>
      <c r="X1616" s="767"/>
    </row>
    <row r="1617" spans="19:24" x14ac:dyDescent="0.15">
      <c r="S1617" s="65"/>
      <c r="U1617" s="767"/>
      <c r="V1617" s="767"/>
      <c r="W1617" s="767"/>
      <c r="X1617" s="767"/>
    </row>
    <row r="1618" spans="19:24" x14ac:dyDescent="0.15">
      <c r="S1618" s="65"/>
      <c r="U1618" s="767"/>
      <c r="V1618" s="767"/>
      <c r="W1618" s="767"/>
      <c r="X1618" s="767"/>
    </row>
    <row r="1619" spans="19:24" x14ac:dyDescent="0.15">
      <c r="S1619" s="65"/>
      <c r="U1619" s="767"/>
      <c r="V1619" s="767"/>
      <c r="W1619" s="767"/>
      <c r="X1619" s="767"/>
    </row>
    <row r="1620" spans="19:24" x14ac:dyDescent="0.15">
      <c r="S1620" s="65"/>
      <c r="U1620" s="767"/>
      <c r="V1620" s="767"/>
      <c r="W1620" s="767"/>
      <c r="X1620" s="767"/>
    </row>
    <row r="1621" spans="19:24" x14ac:dyDescent="0.15">
      <c r="S1621" s="742"/>
      <c r="U1621" s="767"/>
      <c r="V1621" s="767"/>
      <c r="W1621" s="767"/>
      <c r="X1621" s="767"/>
    </row>
    <row r="1622" spans="19:24" x14ac:dyDescent="0.15">
      <c r="S1622" s="65"/>
      <c r="U1622" s="767"/>
      <c r="V1622" s="767"/>
      <c r="W1622" s="748"/>
      <c r="X1622" s="767"/>
    </row>
    <row r="1623" spans="19:24" x14ac:dyDescent="0.15">
      <c r="S1623" s="65"/>
      <c r="U1623" s="748"/>
      <c r="V1623" s="748"/>
      <c r="W1623" s="767"/>
      <c r="X1623" s="767"/>
    </row>
    <row r="1624" spans="19:24" x14ac:dyDescent="0.15">
      <c r="S1624" s="65"/>
      <c r="U1624" s="767"/>
      <c r="V1624" s="767"/>
      <c r="W1624" s="767"/>
      <c r="X1624" s="767"/>
    </row>
    <row r="1625" spans="19:24" x14ac:dyDescent="0.15">
      <c r="S1625" s="65"/>
      <c r="U1625" s="767"/>
      <c r="V1625" s="767"/>
      <c r="W1625" s="767"/>
      <c r="X1625" s="767"/>
    </row>
    <row r="1626" spans="19:24" x14ac:dyDescent="0.15">
      <c r="S1626" s="65"/>
      <c r="U1626" s="767"/>
      <c r="V1626" s="767"/>
      <c r="W1626" s="767"/>
      <c r="X1626" s="767"/>
    </row>
    <row r="1627" spans="19:24" x14ac:dyDescent="0.15">
      <c r="S1627" s="65"/>
      <c r="U1627" s="748"/>
      <c r="V1627" s="748"/>
      <c r="W1627" s="768"/>
      <c r="X1627" s="767"/>
    </row>
    <row r="1628" spans="19:24" x14ac:dyDescent="0.15">
      <c r="S1628" s="65"/>
      <c r="U1628" s="767"/>
      <c r="V1628" s="767"/>
      <c r="W1628" s="768"/>
      <c r="X1628" s="767"/>
    </row>
    <row r="1629" spans="19:24" x14ac:dyDescent="0.15">
      <c r="S1629" s="65"/>
      <c r="U1629" s="767"/>
      <c r="V1629" s="767"/>
      <c r="W1629" s="768"/>
      <c r="X1629" s="767"/>
    </row>
    <row r="1630" spans="19:24" x14ac:dyDescent="0.15">
      <c r="S1630" s="742"/>
      <c r="U1630" s="748"/>
      <c r="V1630" s="748"/>
      <c r="W1630" s="748"/>
      <c r="X1630" s="767"/>
    </row>
    <row r="1631" spans="19:24" x14ac:dyDescent="0.15">
      <c r="U1631" s="767"/>
      <c r="V1631" s="767"/>
      <c r="W1631" s="748"/>
      <c r="X1631" s="767"/>
    </row>
    <row r="1632" spans="19:24" x14ac:dyDescent="0.15">
      <c r="U1632" s="767"/>
      <c r="V1632" s="767"/>
      <c r="W1632" s="748"/>
      <c r="X1632" s="767"/>
    </row>
    <row r="1633" spans="19:24" x14ac:dyDescent="0.15">
      <c r="S1633" s="742"/>
      <c r="U1633" s="767"/>
      <c r="V1633" s="767"/>
      <c r="W1633" s="748"/>
      <c r="X1633" s="252"/>
    </row>
    <row r="1634" spans="19:24" x14ac:dyDescent="0.15">
      <c r="S1634" s="742"/>
      <c r="U1634" s="767"/>
      <c r="V1634" s="748"/>
      <c r="W1634" s="748"/>
      <c r="X1634" s="767"/>
    </row>
    <row r="1635" spans="19:24" x14ac:dyDescent="0.15">
      <c r="S1635" s="742"/>
      <c r="U1635" s="767"/>
      <c r="V1635" s="767"/>
      <c r="W1635" s="767"/>
      <c r="X1635" s="767"/>
    </row>
    <row r="1636" spans="19:24" x14ac:dyDescent="0.15">
      <c r="S1636" s="742"/>
      <c r="U1636" s="767"/>
      <c r="V1636" s="767"/>
      <c r="W1636" s="767"/>
      <c r="X1636" s="767"/>
    </row>
    <row r="1637" spans="19:24" x14ac:dyDescent="0.15">
      <c r="S1637" s="742"/>
      <c r="U1637" s="767"/>
      <c r="V1637" s="748"/>
      <c r="W1637" s="767"/>
      <c r="X1637" s="767"/>
    </row>
    <row r="1638" spans="19:24" x14ac:dyDescent="0.15">
      <c r="S1638" s="742"/>
      <c r="U1638" s="767"/>
      <c r="V1638" s="767"/>
      <c r="W1638" s="767"/>
      <c r="X1638" s="767"/>
    </row>
    <row r="1639" spans="19:24" x14ac:dyDescent="0.15">
      <c r="S1639" s="742"/>
      <c r="U1639" s="767"/>
      <c r="V1639" s="767"/>
      <c r="W1639" s="748"/>
      <c r="X1639" s="770"/>
    </row>
    <row r="1640" spans="19:24" x14ac:dyDescent="0.15">
      <c r="U1640" s="767"/>
      <c r="V1640" s="748"/>
      <c r="W1640" s="748"/>
      <c r="X1640" s="748"/>
    </row>
    <row r="1641" spans="19:24" x14ac:dyDescent="0.15">
      <c r="U1641" s="767"/>
      <c r="V1641" s="767"/>
      <c r="W1641" s="748"/>
      <c r="X1641" s="767"/>
    </row>
    <row r="1642" spans="19:24" x14ac:dyDescent="0.15">
      <c r="S1642" s="62"/>
      <c r="U1642" s="767"/>
      <c r="V1642" s="767"/>
      <c r="W1642" s="748"/>
      <c r="X1642" s="748"/>
    </row>
    <row r="1643" spans="19:24" x14ac:dyDescent="0.15">
      <c r="U1643" s="767"/>
      <c r="V1643" s="767"/>
      <c r="W1643" s="767"/>
      <c r="X1643" s="748"/>
    </row>
    <row r="1644" spans="19:24" x14ac:dyDescent="0.15">
      <c r="U1644" s="767"/>
      <c r="V1644" s="767"/>
      <c r="W1644" s="748"/>
      <c r="X1644" s="748"/>
    </row>
    <row r="1645" spans="19:24" x14ac:dyDescent="0.15">
      <c r="U1645" s="767"/>
      <c r="V1645" s="767"/>
      <c r="W1645" s="767"/>
      <c r="X1645" s="767"/>
    </row>
    <row r="1646" spans="19:24" x14ac:dyDescent="0.15">
      <c r="U1646" s="767"/>
      <c r="V1646" s="767"/>
      <c r="W1646" s="748"/>
      <c r="X1646" s="767"/>
    </row>
    <row r="1647" spans="19:24" x14ac:dyDescent="0.15">
      <c r="U1647" s="767"/>
      <c r="V1647" s="767"/>
      <c r="W1647" s="767"/>
      <c r="X1647" s="767"/>
    </row>
    <row r="1648" spans="19:24" x14ac:dyDescent="0.15">
      <c r="U1648" s="767"/>
      <c r="V1648" s="767"/>
      <c r="W1648" s="767"/>
      <c r="X1648" s="767"/>
    </row>
    <row r="1649" spans="19:24" x14ac:dyDescent="0.15">
      <c r="U1649" s="767"/>
      <c r="V1649" s="767"/>
      <c r="W1649" s="748"/>
      <c r="X1649" s="767"/>
    </row>
    <row r="1650" spans="19:24" x14ac:dyDescent="0.15">
      <c r="U1650" s="767"/>
      <c r="V1650" s="767"/>
      <c r="W1650" s="767"/>
      <c r="X1650" s="767"/>
    </row>
    <row r="1651" spans="19:24" x14ac:dyDescent="0.15">
      <c r="S1651" s="62"/>
      <c r="U1651" s="767"/>
      <c r="V1651" s="767"/>
      <c r="W1651" s="767"/>
      <c r="X1651" s="748"/>
    </row>
    <row r="1652" spans="19:24" x14ac:dyDescent="0.15">
      <c r="U1652" s="767"/>
      <c r="V1652" s="767"/>
      <c r="W1652" s="767"/>
      <c r="X1652" s="748"/>
    </row>
    <row r="1653" spans="19:24" x14ac:dyDescent="0.15">
      <c r="U1653" s="767"/>
      <c r="V1653" s="767"/>
      <c r="W1653" s="767"/>
      <c r="X1653" s="748"/>
    </row>
    <row r="1654" spans="19:24" x14ac:dyDescent="0.15">
      <c r="U1654" s="767"/>
      <c r="V1654" s="767"/>
      <c r="W1654" s="767"/>
      <c r="X1654" s="767"/>
    </row>
    <row r="1655" spans="19:24" x14ac:dyDescent="0.15">
      <c r="U1655" s="767"/>
      <c r="V1655" s="767"/>
      <c r="W1655" s="767"/>
      <c r="X1655" s="767"/>
    </row>
    <row r="1656" spans="19:24" x14ac:dyDescent="0.15">
      <c r="U1656" s="767"/>
      <c r="V1656" s="767"/>
      <c r="W1656" s="767"/>
      <c r="X1656" s="767"/>
    </row>
    <row r="1657" spans="19:24" x14ac:dyDescent="0.15">
      <c r="U1657" s="767"/>
      <c r="V1657" s="767"/>
      <c r="W1657" s="767"/>
      <c r="X1657" s="767"/>
    </row>
    <row r="1658" spans="19:24" x14ac:dyDescent="0.15">
      <c r="U1658" s="748"/>
      <c r="V1658" s="748"/>
      <c r="W1658" s="767"/>
      <c r="X1658" s="748"/>
    </row>
    <row r="1659" spans="19:24" x14ac:dyDescent="0.15">
      <c r="U1659" s="748"/>
      <c r="V1659" s="748"/>
      <c r="W1659" s="767"/>
      <c r="X1659" s="748"/>
    </row>
    <row r="1660" spans="19:24" x14ac:dyDescent="0.15">
      <c r="U1660" s="767"/>
      <c r="V1660" s="767"/>
      <c r="W1660" s="767"/>
      <c r="X1660" s="767"/>
    </row>
    <row r="1661" spans="19:24" x14ac:dyDescent="0.15">
      <c r="U1661" s="767"/>
      <c r="V1661" s="767"/>
      <c r="W1661" s="767"/>
      <c r="X1661" s="748"/>
    </row>
    <row r="1662" spans="19:24" x14ac:dyDescent="0.15">
      <c r="U1662" s="748"/>
      <c r="V1662" s="748"/>
      <c r="W1662" s="767"/>
      <c r="X1662" s="767"/>
    </row>
    <row r="1663" spans="19:24" x14ac:dyDescent="0.15">
      <c r="U1663" s="767"/>
      <c r="V1663" s="767"/>
      <c r="W1663" s="767"/>
      <c r="X1663" s="767"/>
    </row>
    <row r="1664" spans="19:24" x14ac:dyDescent="0.15">
      <c r="U1664" s="770"/>
      <c r="V1664" s="768"/>
      <c r="W1664" s="767"/>
      <c r="X1664" s="767"/>
    </row>
    <row r="1665" spans="19:24" x14ac:dyDescent="0.15">
      <c r="W1665" s="767"/>
      <c r="X1665" s="748"/>
    </row>
    <row r="1666" spans="19:24" x14ac:dyDescent="0.15">
      <c r="U1666" s="767"/>
      <c r="V1666" s="767"/>
      <c r="W1666" s="767"/>
      <c r="X1666" s="767"/>
    </row>
    <row r="1667" spans="19:24" x14ac:dyDescent="0.15">
      <c r="U1667" s="758"/>
      <c r="V1667" s="758"/>
      <c r="W1667" s="767"/>
      <c r="X1667" s="767"/>
    </row>
    <row r="1668" spans="19:24" x14ac:dyDescent="0.15">
      <c r="S1668" s="65"/>
      <c r="U1668" s="758"/>
      <c r="V1668" s="758"/>
      <c r="W1668" s="767"/>
      <c r="X1668" s="748"/>
    </row>
    <row r="1669" spans="19:24" x14ac:dyDescent="0.15">
      <c r="S1669" s="65"/>
      <c r="U1669" s="758"/>
      <c r="V1669" s="758"/>
      <c r="W1669" s="767"/>
      <c r="X1669" s="767"/>
    </row>
    <row r="1670" spans="19:24" x14ac:dyDescent="0.15">
      <c r="S1670" s="65"/>
      <c r="U1670" s="758"/>
      <c r="V1670" s="758"/>
      <c r="W1670" s="767"/>
      <c r="X1670" s="767"/>
    </row>
    <row r="1671" spans="19:24" x14ac:dyDescent="0.15">
      <c r="S1671" s="65"/>
      <c r="U1671" s="758"/>
      <c r="V1671" s="758"/>
      <c r="W1671" s="767"/>
      <c r="X1671" s="767"/>
    </row>
    <row r="1672" spans="19:24" x14ac:dyDescent="0.15">
      <c r="S1672" s="65"/>
      <c r="U1672" s="748"/>
      <c r="V1672" s="748"/>
      <c r="W1672" s="767"/>
      <c r="X1672" s="758"/>
    </row>
    <row r="1673" spans="19:24" x14ac:dyDescent="0.15">
      <c r="S1673" s="65"/>
      <c r="U1673" s="748"/>
      <c r="V1673" s="748"/>
      <c r="W1673" s="767"/>
      <c r="X1673" s="767"/>
    </row>
    <row r="1674" spans="19:24" x14ac:dyDescent="0.15">
      <c r="S1674" s="65"/>
      <c r="U1674" s="748"/>
      <c r="V1674" s="748"/>
      <c r="W1674" s="767"/>
      <c r="X1674" s="767"/>
    </row>
    <row r="1675" spans="19:24" x14ac:dyDescent="0.15">
      <c r="S1675" s="65"/>
      <c r="U1675" s="767"/>
      <c r="V1675" s="758"/>
      <c r="W1675" s="767"/>
      <c r="X1675" s="758"/>
    </row>
    <row r="1676" spans="19:24" x14ac:dyDescent="0.15">
      <c r="S1676" s="65"/>
      <c r="U1676" s="767"/>
      <c r="V1676" s="767"/>
      <c r="W1676" s="767"/>
      <c r="X1676" s="767"/>
    </row>
    <row r="1677" spans="19:24" x14ac:dyDescent="0.15">
      <c r="S1677" s="65"/>
      <c r="U1677" s="767"/>
      <c r="V1677" s="767"/>
      <c r="W1677" s="767"/>
      <c r="X1677" s="767"/>
    </row>
    <row r="1678" spans="19:24" x14ac:dyDescent="0.15">
      <c r="S1678" s="65"/>
      <c r="U1678" s="748"/>
      <c r="V1678" s="748"/>
      <c r="W1678" s="748"/>
      <c r="X1678" s="758"/>
    </row>
    <row r="1679" spans="19:24" x14ac:dyDescent="0.15">
      <c r="S1679" s="65"/>
      <c r="U1679" s="748"/>
      <c r="V1679" s="748"/>
      <c r="W1679" s="767"/>
      <c r="X1679" s="767"/>
    </row>
    <row r="1680" spans="19:24" x14ac:dyDescent="0.15">
      <c r="S1680" s="65"/>
      <c r="U1680" s="748"/>
      <c r="V1680" s="748"/>
      <c r="W1680" s="748"/>
      <c r="X1680" s="767"/>
    </row>
    <row r="1681" spans="19:24" x14ac:dyDescent="0.15">
      <c r="S1681" s="65"/>
      <c r="U1681" s="748"/>
      <c r="V1681" s="748"/>
      <c r="W1681" s="748"/>
      <c r="X1681" s="767"/>
    </row>
    <row r="1682" spans="19:24" x14ac:dyDescent="0.15">
      <c r="S1682" s="65"/>
      <c r="U1682" s="767"/>
      <c r="V1682" s="767"/>
      <c r="W1682" s="767"/>
      <c r="X1682" s="767"/>
    </row>
    <row r="1683" spans="19:24" x14ac:dyDescent="0.15">
      <c r="S1683" s="65"/>
      <c r="U1683" s="748"/>
      <c r="V1683" s="748"/>
      <c r="W1683" s="767"/>
      <c r="X1683" s="767"/>
    </row>
    <row r="1684" spans="19:24" x14ac:dyDescent="0.15">
      <c r="S1684" s="65"/>
      <c r="U1684" s="758"/>
      <c r="V1684" s="758"/>
      <c r="X1684" s="767"/>
    </row>
    <row r="1685" spans="19:24" x14ac:dyDescent="0.15">
      <c r="S1685" s="65"/>
      <c r="U1685" s="758"/>
      <c r="V1685" s="758"/>
      <c r="W1685" s="767"/>
      <c r="X1685" s="767"/>
    </row>
    <row r="1686" spans="19:24" x14ac:dyDescent="0.15">
      <c r="S1686" s="65"/>
      <c r="U1686" s="758"/>
      <c r="V1686" s="758"/>
      <c r="W1686" s="767"/>
      <c r="X1686" s="767"/>
    </row>
    <row r="1687" spans="19:24" x14ac:dyDescent="0.15">
      <c r="S1687" s="62"/>
      <c r="U1687" s="252"/>
      <c r="V1687" s="252"/>
      <c r="W1687" s="767"/>
      <c r="X1687" s="767"/>
    </row>
    <row r="1688" spans="19:24" x14ac:dyDescent="0.15">
      <c r="S1688" s="65"/>
      <c r="U1688" s="748"/>
      <c r="V1688" s="748"/>
      <c r="W1688" s="767"/>
      <c r="X1688" s="767"/>
    </row>
    <row r="1689" spans="19:24" x14ac:dyDescent="0.15">
      <c r="S1689" s="65"/>
      <c r="U1689" s="767"/>
      <c r="V1689" s="767"/>
      <c r="W1689" s="748"/>
      <c r="X1689" s="767"/>
    </row>
    <row r="1690" spans="19:24" x14ac:dyDescent="0.15">
      <c r="S1690" s="65"/>
      <c r="U1690" s="767"/>
      <c r="V1690" s="767"/>
      <c r="W1690" s="748"/>
      <c r="X1690" s="767"/>
    </row>
    <row r="1691" spans="19:24" x14ac:dyDescent="0.15">
      <c r="S1691" s="65"/>
      <c r="U1691" s="748"/>
      <c r="V1691" s="748"/>
      <c r="W1691" s="748"/>
      <c r="X1691" s="767"/>
    </row>
    <row r="1692" spans="19:24" x14ac:dyDescent="0.15">
      <c r="S1692" s="65"/>
      <c r="U1692" s="767"/>
      <c r="V1692" s="767"/>
      <c r="W1692" s="767"/>
      <c r="X1692" s="767"/>
    </row>
    <row r="1693" spans="19:24" x14ac:dyDescent="0.15">
      <c r="S1693" s="65"/>
      <c r="U1693" s="767"/>
      <c r="V1693" s="767"/>
      <c r="W1693" s="768"/>
      <c r="X1693" s="767"/>
    </row>
    <row r="1694" spans="19:24" x14ac:dyDescent="0.15">
      <c r="S1694" s="65"/>
      <c r="U1694" s="767"/>
      <c r="V1694" s="767"/>
      <c r="W1694" s="768"/>
      <c r="X1694" s="767"/>
    </row>
    <row r="1695" spans="19:24" x14ac:dyDescent="0.15">
      <c r="S1695" s="65"/>
      <c r="U1695" s="767"/>
      <c r="V1695" s="767"/>
      <c r="W1695" s="748"/>
      <c r="X1695" s="767"/>
    </row>
    <row r="1696" spans="19:24" x14ac:dyDescent="0.15">
      <c r="U1696" s="767"/>
      <c r="W1696" s="767"/>
      <c r="X1696" s="748"/>
    </row>
    <row r="1697" spans="19:24" x14ac:dyDescent="0.15">
      <c r="U1697" s="767"/>
      <c r="V1697" s="767"/>
      <c r="W1697" s="767"/>
      <c r="X1697" s="748"/>
    </row>
    <row r="1698" spans="19:24" x14ac:dyDescent="0.15">
      <c r="U1698" s="767"/>
      <c r="V1698" s="767"/>
      <c r="W1698" s="767"/>
      <c r="X1698" s="767"/>
    </row>
    <row r="1699" spans="19:24" x14ac:dyDescent="0.15">
      <c r="U1699" s="767"/>
      <c r="W1699" s="767"/>
      <c r="X1699" s="767"/>
    </row>
    <row r="1700" spans="19:24" x14ac:dyDescent="0.15">
      <c r="U1700" s="767"/>
      <c r="V1700" s="767"/>
      <c r="W1700" s="767"/>
      <c r="X1700" s="748"/>
    </row>
    <row r="1701" spans="19:24" x14ac:dyDescent="0.15">
      <c r="U1701" s="767"/>
      <c r="V1701" s="767"/>
      <c r="W1701" s="767"/>
      <c r="X1701" s="767"/>
    </row>
    <row r="1702" spans="19:24" x14ac:dyDescent="0.15">
      <c r="S1702" s="65"/>
      <c r="U1702" s="767"/>
      <c r="W1702" s="767"/>
      <c r="X1702" s="767"/>
    </row>
    <row r="1703" spans="19:24" x14ac:dyDescent="0.15">
      <c r="S1703" s="65"/>
      <c r="U1703" s="767"/>
      <c r="V1703" s="767"/>
      <c r="W1703" s="748"/>
    </row>
    <row r="1704" spans="19:24" x14ac:dyDescent="0.15">
      <c r="S1704" s="65"/>
      <c r="U1704" s="767"/>
      <c r="V1704" s="767"/>
      <c r="W1704" s="767"/>
      <c r="X1704" s="767"/>
    </row>
    <row r="1705" spans="19:24" x14ac:dyDescent="0.15">
      <c r="S1705" s="65"/>
      <c r="U1705" s="767"/>
      <c r="V1705" s="767"/>
      <c r="W1705" s="767"/>
      <c r="X1705" s="767"/>
    </row>
    <row r="1706" spans="19:24" x14ac:dyDescent="0.15">
      <c r="U1706" s="767"/>
      <c r="V1706" s="767"/>
      <c r="W1706" s="767"/>
      <c r="X1706" s="767"/>
    </row>
    <row r="1707" spans="19:24" x14ac:dyDescent="0.15">
      <c r="S1707" s="65"/>
      <c r="U1707" s="767"/>
      <c r="V1707" s="767"/>
      <c r="W1707" s="748"/>
      <c r="X1707" s="767"/>
    </row>
    <row r="1708" spans="19:24" x14ac:dyDescent="0.15">
      <c r="S1708" s="65"/>
      <c r="U1708" s="767"/>
      <c r="V1708" s="767"/>
      <c r="W1708" s="748"/>
      <c r="X1708" s="767"/>
    </row>
    <row r="1709" spans="19:24" x14ac:dyDescent="0.15">
      <c r="U1709" s="767"/>
      <c r="V1709" s="767"/>
      <c r="W1709" s="767"/>
      <c r="X1709" s="767"/>
    </row>
    <row r="1710" spans="19:24" x14ac:dyDescent="0.15">
      <c r="S1710" s="65"/>
      <c r="U1710" s="767"/>
      <c r="V1710" s="767"/>
      <c r="W1710" s="767"/>
      <c r="X1710" s="767"/>
    </row>
    <row r="1711" spans="19:24" x14ac:dyDescent="0.15">
      <c r="S1711" s="65"/>
      <c r="U1711" s="767"/>
      <c r="V1711" s="767"/>
      <c r="W1711" s="748"/>
      <c r="X1711" s="758"/>
    </row>
    <row r="1712" spans="19:24" x14ac:dyDescent="0.15">
      <c r="S1712" s="62"/>
      <c r="U1712" s="767"/>
      <c r="V1712" s="767"/>
      <c r="W1712" s="767"/>
      <c r="X1712" s="748"/>
    </row>
    <row r="1713" spans="19:24" x14ac:dyDescent="0.15">
      <c r="S1713" s="65"/>
      <c r="U1713" s="767"/>
      <c r="V1713" s="767"/>
      <c r="W1713" s="767"/>
      <c r="X1713" s="748"/>
    </row>
    <row r="1714" spans="19:24" x14ac:dyDescent="0.15">
      <c r="S1714" s="65"/>
      <c r="U1714" s="767"/>
      <c r="V1714" s="767"/>
      <c r="W1714" s="767"/>
      <c r="X1714" s="748"/>
    </row>
    <row r="1715" spans="19:24" x14ac:dyDescent="0.15">
      <c r="S1715" s="65"/>
      <c r="U1715" s="767"/>
      <c r="V1715" s="767"/>
      <c r="W1715" s="767"/>
      <c r="X1715" s="767"/>
    </row>
    <row r="1716" spans="19:24" x14ac:dyDescent="0.15">
      <c r="S1716" s="65"/>
      <c r="U1716" s="748"/>
      <c r="V1716" s="748"/>
      <c r="W1716" s="767"/>
      <c r="X1716" s="767"/>
    </row>
    <row r="1717" spans="19:24" x14ac:dyDescent="0.15">
      <c r="S1717" s="65"/>
      <c r="U1717" s="767"/>
      <c r="V1717" s="767"/>
      <c r="W1717" s="767"/>
      <c r="X1717" s="767"/>
    </row>
    <row r="1718" spans="19:24" x14ac:dyDescent="0.15">
      <c r="S1718" s="65"/>
      <c r="U1718" s="767"/>
      <c r="V1718" s="767"/>
      <c r="W1718" s="767"/>
      <c r="X1718" s="748"/>
    </row>
    <row r="1719" spans="19:24" x14ac:dyDescent="0.15">
      <c r="S1719" s="65"/>
      <c r="U1719" s="748"/>
      <c r="V1719" s="748"/>
      <c r="W1719" s="767"/>
      <c r="X1719" s="748"/>
    </row>
    <row r="1720" spans="19:24" x14ac:dyDescent="0.15">
      <c r="S1720" s="65"/>
      <c r="U1720" s="760"/>
      <c r="W1720" s="767"/>
      <c r="X1720" s="748"/>
    </row>
    <row r="1721" spans="19:24" x14ac:dyDescent="0.15">
      <c r="U1721" s="760"/>
      <c r="V1721" s="760"/>
      <c r="W1721" s="767"/>
      <c r="X1721" s="767"/>
    </row>
    <row r="1722" spans="19:24" x14ac:dyDescent="0.15">
      <c r="S1722" s="65"/>
      <c r="U1722" s="760"/>
      <c r="V1722" s="760"/>
      <c r="W1722" s="767"/>
      <c r="X1722" s="767"/>
    </row>
    <row r="1723" spans="19:24" x14ac:dyDescent="0.15">
      <c r="S1723" s="65"/>
      <c r="U1723" s="252"/>
      <c r="V1723" s="252"/>
      <c r="W1723" s="767"/>
      <c r="X1723" s="748"/>
    </row>
    <row r="1724" spans="19:24" x14ac:dyDescent="0.15">
      <c r="U1724" s="252"/>
      <c r="V1724" s="252"/>
      <c r="W1724" s="767"/>
      <c r="X1724" s="767"/>
    </row>
    <row r="1725" spans="19:24" x14ac:dyDescent="0.15">
      <c r="S1725" s="65"/>
      <c r="U1725" s="252"/>
      <c r="V1725" s="252"/>
      <c r="W1725" s="767"/>
      <c r="X1725" s="767"/>
    </row>
    <row r="1726" spans="19:24" x14ac:dyDescent="0.15">
      <c r="S1726" s="65"/>
      <c r="U1726" s="767"/>
      <c r="V1726" s="767"/>
      <c r="W1726" s="767"/>
      <c r="X1726" s="767"/>
    </row>
    <row r="1727" spans="19:24" x14ac:dyDescent="0.15">
      <c r="U1727" s="767"/>
      <c r="V1727" s="767"/>
      <c r="W1727" s="767"/>
      <c r="X1727" s="767"/>
    </row>
    <row r="1728" spans="19:24" x14ac:dyDescent="0.15">
      <c r="S1728" s="65"/>
      <c r="U1728" s="767"/>
      <c r="V1728" s="767"/>
      <c r="W1728" s="767"/>
      <c r="X1728" s="748"/>
    </row>
    <row r="1729" spans="19:24" x14ac:dyDescent="0.15">
      <c r="S1729" s="65"/>
      <c r="U1729" s="767"/>
      <c r="V1729" s="767"/>
      <c r="W1729" s="767"/>
      <c r="X1729" s="767"/>
    </row>
    <row r="1730" spans="19:24" x14ac:dyDescent="0.15">
      <c r="U1730" s="767"/>
      <c r="V1730" s="767"/>
      <c r="W1730" s="767"/>
      <c r="X1730" s="767"/>
    </row>
    <row r="1731" spans="19:24" x14ac:dyDescent="0.15">
      <c r="S1731" s="65"/>
      <c r="U1731" s="767"/>
      <c r="V1731" s="767"/>
      <c r="W1731" s="767"/>
      <c r="X1731" s="748"/>
    </row>
    <row r="1732" spans="19:24" x14ac:dyDescent="0.15">
      <c r="S1732" s="65"/>
      <c r="U1732" s="767"/>
      <c r="V1732" s="767"/>
      <c r="W1732" s="767"/>
      <c r="X1732" s="767"/>
    </row>
    <row r="1733" spans="19:24" x14ac:dyDescent="0.15">
      <c r="S1733" s="65"/>
      <c r="U1733" s="767"/>
      <c r="V1733" s="767"/>
      <c r="W1733" s="767"/>
      <c r="X1733" s="767"/>
    </row>
    <row r="1734" spans="19:24" x14ac:dyDescent="0.15">
      <c r="U1734" s="767"/>
      <c r="V1734" s="767"/>
      <c r="W1734" s="768"/>
      <c r="X1734" s="767"/>
    </row>
    <row r="1735" spans="19:24" x14ac:dyDescent="0.15">
      <c r="W1735" s="767"/>
      <c r="X1735" s="767"/>
    </row>
    <row r="1736" spans="19:24" x14ac:dyDescent="0.15">
      <c r="U1736" s="748"/>
      <c r="V1736" s="748"/>
      <c r="W1736" s="748"/>
      <c r="X1736" s="767"/>
    </row>
    <row r="1737" spans="19:24" x14ac:dyDescent="0.15">
      <c r="U1737" s="758"/>
      <c r="V1737" s="748"/>
      <c r="W1737" s="767"/>
      <c r="X1737" s="767"/>
    </row>
    <row r="1738" spans="19:24" x14ac:dyDescent="0.15">
      <c r="U1738" s="767"/>
      <c r="V1738" s="767"/>
      <c r="W1738" s="767"/>
      <c r="X1738" s="767"/>
    </row>
    <row r="1739" spans="19:24" x14ac:dyDescent="0.15">
      <c r="U1739" s="748"/>
      <c r="V1739" s="748"/>
      <c r="W1739" s="748"/>
      <c r="X1739" s="767"/>
    </row>
    <row r="1740" spans="19:24" x14ac:dyDescent="0.15">
      <c r="U1740" s="767"/>
      <c r="V1740" s="758"/>
      <c r="W1740" s="767"/>
      <c r="X1740" s="767"/>
    </row>
    <row r="1741" spans="19:24" x14ac:dyDescent="0.15">
      <c r="S1741" s="65"/>
      <c r="U1741" s="767"/>
      <c r="V1741" s="767"/>
      <c r="W1741" s="760"/>
      <c r="X1741" s="767"/>
    </row>
    <row r="1742" spans="19:24" x14ac:dyDescent="0.15">
      <c r="U1742" s="748"/>
      <c r="V1742" s="748"/>
      <c r="W1742" s="760"/>
      <c r="X1742" s="767"/>
    </row>
    <row r="1743" spans="19:24" x14ac:dyDescent="0.15">
      <c r="U1743" s="767"/>
      <c r="V1743" s="767"/>
      <c r="W1743" s="767"/>
      <c r="X1743" s="767"/>
    </row>
    <row r="1744" spans="19:24" x14ac:dyDescent="0.15">
      <c r="S1744" s="65"/>
      <c r="U1744" s="767"/>
      <c r="V1744" s="767"/>
      <c r="W1744" s="767"/>
      <c r="X1744" s="767"/>
    </row>
    <row r="1745" spans="19:24" x14ac:dyDescent="0.15">
      <c r="S1745" s="65"/>
      <c r="U1745" s="748"/>
      <c r="V1745" s="748"/>
      <c r="W1745" s="767"/>
      <c r="X1745" s="767"/>
    </row>
    <row r="1746" spans="19:24" x14ac:dyDescent="0.15">
      <c r="S1746" s="65"/>
      <c r="U1746" s="767"/>
      <c r="V1746" s="767"/>
      <c r="W1746" s="768"/>
      <c r="X1746" s="767"/>
    </row>
    <row r="1747" spans="19:24" x14ac:dyDescent="0.15">
      <c r="S1747" s="65"/>
      <c r="U1747" s="767"/>
      <c r="V1747" s="767"/>
      <c r="W1747" s="768"/>
      <c r="X1747" s="767"/>
    </row>
    <row r="1748" spans="19:24" x14ac:dyDescent="0.15">
      <c r="S1748" s="65"/>
      <c r="U1748" s="748"/>
      <c r="V1748" s="748"/>
      <c r="W1748" s="768"/>
      <c r="X1748" s="767"/>
    </row>
    <row r="1749" spans="19:24" x14ac:dyDescent="0.15">
      <c r="U1749" s="748"/>
      <c r="V1749" s="748"/>
      <c r="W1749" s="748"/>
      <c r="X1749" s="767"/>
    </row>
    <row r="1750" spans="19:24" x14ac:dyDescent="0.15">
      <c r="U1750" s="767"/>
      <c r="V1750" s="767"/>
      <c r="W1750" s="748"/>
      <c r="X1750" s="767"/>
    </row>
    <row r="1751" spans="19:24" x14ac:dyDescent="0.15">
      <c r="U1751" s="748"/>
      <c r="V1751" s="748"/>
      <c r="W1751" s="748"/>
      <c r="X1751" s="767"/>
    </row>
    <row r="1752" spans="19:24" x14ac:dyDescent="0.15">
      <c r="U1752" s="767"/>
      <c r="V1752" s="767"/>
      <c r="W1752" s="758"/>
      <c r="X1752" s="767"/>
    </row>
    <row r="1753" spans="19:24" x14ac:dyDescent="0.15">
      <c r="U1753" s="767"/>
      <c r="V1753" s="767"/>
      <c r="W1753" s="758"/>
      <c r="X1753" s="767"/>
    </row>
    <row r="1754" spans="19:24" x14ac:dyDescent="0.15">
      <c r="U1754" s="767"/>
      <c r="V1754" s="767"/>
      <c r="W1754" s="758"/>
      <c r="X1754" s="767"/>
    </row>
    <row r="1755" spans="19:24" x14ac:dyDescent="0.15">
      <c r="U1755" s="758"/>
      <c r="V1755" s="758"/>
      <c r="W1755" s="767"/>
      <c r="X1755" s="767"/>
    </row>
    <row r="1756" spans="19:24" x14ac:dyDescent="0.15">
      <c r="U1756" s="767"/>
      <c r="V1756" s="767"/>
      <c r="X1756" s="748"/>
    </row>
    <row r="1757" spans="19:24" x14ac:dyDescent="0.15">
      <c r="U1757" s="767"/>
      <c r="V1757" s="767"/>
      <c r="W1757" s="748"/>
      <c r="X1757" s="767"/>
    </row>
    <row r="1758" spans="19:24" x14ac:dyDescent="0.15">
      <c r="U1758" s="767"/>
      <c r="V1758" s="767"/>
      <c r="W1758" s="758"/>
      <c r="X1758" s="767"/>
    </row>
    <row r="1759" spans="19:24" x14ac:dyDescent="0.15">
      <c r="U1759" s="767"/>
      <c r="V1759" s="767"/>
      <c r="W1759" s="767"/>
      <c r="X1759" s="748"/>
    </row>
    <row r="1760" spans="19:24" x14ac:dyDescent="0.15">
      <c r="S1760" s="62"/>
      <c r="U1760" s="767"/>
      <c r="V1760" s="767"/>
      <c r="W1760" s="748"/>
      <c r="X1760" s="767"/>
    </row>
    <row r="1761" spans="19:24" x14ac:dyDescent="0.15">
      <c r="S1761" s="65"/>
      <c r="U1761" s="767"/>
      <c r="V1761" s="767"/>
      <c r="W1761" s="767"/>
      <c r="X1761" s="760"/>
    </row>
    <row r="1762" spans="19:24" x14ac:dyDescent="0.15">
      <c r="S1762" s="65"/>
      <c r="U1762" s="767"/>
      <c r="V1762" s="767"/>
      <c r="W1762" s="767"/>
      <c r="X1762" s="760"/>
    </row>
    <row r="1763" spans="19:24" x14ac:dyDescent="0.15">
      <c r="S1763" s="65"/>
      <c r="U1763" s="767"/>
      <c r="V1763" s="767"/>
      <c r="W1763" s="748"/>
      <c r="X1763" s="767"/>
    </row>
    <row r="1764" spans="19:24" x14ac:dyDescent="0.15">
      <c r="S1764" s="65"/>
      <c r="U1764" s="767"/>
      <c r="V1764" s="758"/>
      <c r="W1764" s="767"/>
      <c r="X1764" s="767"/>
    </row>
    <row r="1765" spans="19:24" x14ac:dyDescent="0.15">
      <c r="S1765" s="65"/>
      <c r="U1765" s="767"/>
      <c r="V1765" s="767"/>
      <c r="W1765" s="767"/>
      <c r="X1765" s="767"/>
    </row>
    <row r="1766" spans="19:24" x14ac:dyDescent="0.15">
      <c r="S1766" s="65"/>
      <c r="U1766" s="767"/>
      <c r="V1766" s="767"/>
      <c r="W1766" s="748"/>
      <c r="X1766" s="767"/>
    </row>
    <row r="1767" spans="19:24" x14ac:dyDescent="0.15">
      <c r="S1767" s="65"/>
      <c r="U1767" s="767"/>
      <c r="V1767" s="758"/>
      <c r="W1767" s="767"/>
      <c r="X1767" s="767"/>
    </row>
    <row r="1768" spans="19:24" x14ac:dyDescent="0.15">
      <c r="S1768" s="65"/>
      <c r="U1768" s="767"/>
      <c r="V1768" s="767"/>
      <c r="W1768" s="767"/>
      <c r="X1768" s="767"/>
    </row>
    <row r="1769" spans="19:24" x14ac:dyDescent="0.15">
      <c r="S1769" s="65"/>
      <c r="U1769" s="767"/>
      <c r="V1769" s="767"/>
      <c r="W1769" s="748"/>
      <c r="X1769" s="767"/>
    </row>
    <row r="1770" spans="19:24" x14ac:dyDescent="0.15">
      <c r="S1770" s="65"/>
      <c r="U1770" s="767"/>
      <c r="V1770" s="758"/>
      <c r="W1770" s="767"/>
      <c r="X1770" s="767"/>
    </row>
    <row r="1771" spans="19:24" x14ac:dyDescent="0.15">
      <c r="S1771" s="65"/>
      <c r="U1771" s="767"/>
      <c r="V1771" s="767"/>
      <c r="W1771" s="767"/>
      <c r="X1771" s="767"/>
    </row>
    <row r="1772" spans="19:24" x14ac:dyDescent="0.15">
      <c r="S1772" s="65"/>
      <c r="U1772" s="767"/>
      <c r="V1772" s="767"/>
      <c r="W1772" s="748"/>
      <c r="X1772" s="767"/>
    </row>
    <row r="1773" spans="19:24" x14ac:dyDescent="0.15">
      <c r="S1773" s="65"/>
      <c r="U1773" s="767"/>
      <c r="V1773" s="767"/>
      <c r="W1773" s="767"/>
      <c r="X1773" s="767"/>
    </row>
    <row r="1774" spans="19:24" x14ac:dyDescent="0.15">
      <c r="S1774" s="65"/>
      <c r="U1774" s="767"/>
      <c r="V1774" s="767"/>
      <c r="W1774" s="767"/>
      <c r="X1774" s="767"/>
    </row>
    <row r="1775" spans="19:24" x14ac:dyDescent="0.15">
      <c r="S1775" s="65"/>
      <c r="U1775" s="767"/>
      <c r="V1775" s="767"/>
      <c r="W1775" s="767"/>
      <c r="X1775" s="767"/>
    </row>
    <row r="1776" spans="19:24" x14ac:dyDescent="0.15">
      <c r="S1776" s="65"/>
      <c r="U1776" s="767"/>
      <c r="V1776" s="767"/>
      <c r="W1776" s="748"/>
      <c r="X1776" s="767"/>
    </row>
    <row r="1777" spans="19:24" x14ac:dyDescent="0.15">
      <c r="S1777" s="65"/>
      <c r="U1777" s="767"/>
      <c r="V1777" s="767"/>
      <c r="W1777" s="767"/>
    </row>
    <row r="1778" spans="19:24" x14ac:dyDescent="0.15">
      <c r="U1778" s="767"/>
      <c r="V1778" s="767"/>
      <c r="W1778" s="767"/>
      <c r="X1778" s="748"/>
    </row>
    <row r="1779" spans="19:24" x14ac:dyDescent="0.15">
      <c r="U1779" s="767"/>
      <c r="V1779" s="767"/>
      <c r="W1779" s="767"/>
      <c r="X1779" s="770"/>
    </row>
    <row r="1780" spans="19:24" x14ac:dyDescent="0.15">
      <c r="S1780" s="62"/>
      <c r="U1780" s="767"/>
      <c r="V1780" s="767"/>
      <c r="W1780" s="767"/>
      <c r="X1780" s="767"/>
    </row>
    <row r="1781" spans="19:24" x14ac:dyDescent="0.15">
      <c r="U1781" s="767"/>
      <c r="V1781" s="767"/>
      <c r="W1781" s="767"/>
      <c r="X1781" s="748"/>
    </row>
    <row r="1782" spans="19:24" x14ac:dyDescent="0.15">
      <c r="U1782" s="252"/>
      <c r="V1782" s="252"/>
      <c r="W1782" s="767"/>
      <c r="X1782" s="758"/>
    </row>
    <row r="1783" spans="19:24" x14ac:dyDescent="0.15">
      <c r="S1783" s="62"/>
      <c r="U1783" s="767"/>
      <c r="V1783" s="767"/>
      <c r="W1783" s="767"/>
      <c r="X1783" s="767"/>
    </row>
    <row r="1784" spans="19:24" x14ac:dyDescent="0.15">
      <c r="U1784" s="767"/>
      <c r="V1784" s="767"/>
      <c r="W1784" s="767"/>
      <c r="X1784" s="748"/>
    </row>
    <row r="1785" spans="19:24" x14ac:dyDescent="0.15">
      <c r="U1785" s="767"/>
      <c r="V1785" s="767"/>
      <c r="W1785" s="767"/>
      <c r="X1785" s="758"/>
    </row>
    <row r="1786" spans="19:24" x14ac:dyDescent="0.15">
      <c r="S1786" s="62"/>
      <c r="U1786" s="767"/>
      <c r="V1786" s="767"/>
      <c r="W1786" s="767"/>
      <c r="X1786" s="767"/>
    </row>
    <row r="1787" spans="19:24" x14ac:dyDescent="0.15">
      <c r="U1787" s="767"/>
      <c r="V1787" s="767"/>
      <c r="W1787" s="767"/>
      <c r="X1787" s="748"/>
    </row>
    <row r="1788" spans="19:24" x14ac:dyDescent="0.15">
      <c r="U1788" s="767"/>
      <c r="V1788" s="758"/>
      <c r="W1788" s="767"/>
      <c r="X1788" s="748"/>
    </row>
    <row r="1789" spans="19:24" x14ac:dyDescent="0.15">
      <c r="S1789" s="62"/>
      <c r="U1789" s="760"/>
      <c r="V1789" s="760"/>
      <c r="W1789" s="767"/>
      <c r="X1789" s="767"/>
    </row>
    <row r="1790" spans="19:24" x14ac:dyDescent="0.15">
      <c r="U1790" s="767"/>
      <c r="V1790" s="767"/>
      <c r="W1790" s="767"/>
      <c r="X1790" s="748"/>
    </row>
    <row r="1791" spans="19:24" x14ac:dyDescent="0.15">
      <c r="U1791" s="770"/>
      <c r="V1791" s="768"/>
      <c r="W1791" s="767"/>
      <c r="X1791" s="767"/>
    </row>
    <row r="1792" spans="19:24" x14ac:dyDescent="0.15">
      <c r="W1792" s="767"/>
      <c r="X1792" s="767"/>
    </row>
    <row r="1793" spans="19:24" x14ac:dyDescent="0.15">
      <c r="W1793" s="767"/>
      <c r="X1793" s="748"/>
    </row>
    <row r="1794" spans="19:24" x14ac:dyDescent="0.15">
      <c r="U1794" s="770"/>
      <c r="V1794" s="768"/>
      <c r="W1794" s="767"/>
      <c r="X1794" s="758"/>
    </row>
    <row r="1795" spans="19:24" x14ac:dyDescent="0.15">
      <c r="W1795" s="767"/>
      <c r="X1795" s="767"/>
    </row>
    <row r="1796" spans="19:24" x14ac:dyDescent="0.15">
      <c r="W1796" s="767"/>
      <c r="X1796" s="767"/>
    </row>
    <row r="1797" spans="19:24" x14ac:dyDescent="0.15">
      <c r="U1797" s="770"/>
      <c r="V1797" s="768"/>
      <c r="W1797" s="767"/>
      <c r="X1797" s="767"/>
    </row>
    <row r="1798" spans="19:24" x14ac:dyDescent="0.15">
      <c r="S1798" s="62"/>
      <c r="U1798" s="770"/>
      <c r="V1798" s="768"/>
      <c r="W1798" s="767"/>
      <c r="X1798" s="767"/>
    </row>
    <row r="1799" spans="19:24" x14ac:dyDescent="0.15">
      <c r="U1799" s="770"/>
      <c r="V1799" s="768"/>
      <c r="W1799" s="767"/>
      <c r="X1799" s="767"/>
    </row>
    <row r="1800" spans="19:24" x14ac:dyDescent="0.15">
      <c r="U1800" s="767"/>
      <c r="V1800" s="767"/>
      <c r="W1800" s="767"/>
      <c r="X1800" s="767"/>
    </row>
    <row r="1801" spans="19:24" x14ac:dyDescent="0.15">
      <c r="S1801" s="62"/>
      <c r="U1801" s="767"/>
      <c r="V1801" s="767"/>
      <c r="W1801" s="767"/>
      <c r="X1801" s="767"/>
    </row>
    <row r="1802" spans="19:24" x14ac:dyDescent="0.15">
      <c r="U1802" s="767"/>
      <c r="V1802" s="767"/>
      <c r="W1802" s="767"/>
      <c r="X1802" s="767"/>
    </row>
    <row r="1803" spans="19:24" x14ac:dyDescent="0.15">
      <c r="U1803" s="770"/>
      <c r="V1803" s="758"/>
      <c r="W1803" s="748"/>
      <c r="X1803" s="767"/>
    </row>
    <row r="1804" spans="19:24" x14ac:dyDescent="0.15">
      <c r="S1804" s="62"/>
      <c r="U1804" s="770"/>
      <c r="V1804" s="768"/>
      <c r="W1804" s="767"/>
      <c r="X1804" s="767"/>
    </row>
    <row r="1805" spans="19:24" x14ac:dyDescent="0.15">
      <c r="U1805" s="770"/>
      <c r="V1805" s="768"/>
      <c r="W1805" s="767"/>
      <c r="X1805" s="767"/>
    </row>
    <row r="1806" spans="19:24" x14ac:dyDescent="0.15">
      <c r="U1806" s="767"/>
      <c r="V1806" s="767"/>
      <c r="W1806" s="767"/>
      <c r="X1806" s="758"/>
    </row>
    <row r="1807" spans="19:24" x14ac:dyDescent="0.15">
      <c r="S1807" s="62"/>
      <c r="U1807" s="770"/>
      <c r="V1807" s="768"/>
      <c r="W1807" s="767"/>
      <c r="X1807" s="767"/>
    </row>
    <row r="1808" spans="19:24" x14ac:dyDescent="0.15">
      <c r="S1808" s="65"/>
      <c r="U1808" s="770"/>
      <c r="V1808" s="768"/>
      <c r="W1808" s="767"/>
      <c r="X1808" s="767"/>
    </row>
    <row r="1809" spans="19:24" x14ac:dyDescent="0.15">
      <c r="S1809" s="65"/>
      <c r="U1809" s="758"/>
      <c r="V1809" s="758"/>
      <c r="W1809" s="767"/>
      <c r="X1809" s="758"/>
    </row>
    <row r="1810" spans="19:24" x14ac:dyDescent="0.15">
      <c r="S1810" s="62"/>
      <c r="U1810" s="770"/>
      <c r="V1810" s="768"/>
      <c r="W1810" s="760"/>
      <c r="X1810" s="767"/>
    </row>
    <row r="1811" spans="19:24" x14ac:dyDescent="0.15">
      <c r="U1811" s="770"/>
      <c r="V1811" s="768"/>
      <c r="W1811" s="767"/>
      <c r="X1811" s="767"/>
    </row>
    <row r="1812" spans="19:24" x14ac:dyDescent="0.15">
      <c r="U1812" s="770"/>
      <c r="V1812" s="758"/>
      <c r="W1812" s="768"/>
      <c r="X1812" s="758"/>
    </row>
    <row r="1813" spans="19:24" x14ac:dyDescent="0.15">
      <c r="U1813" s="770"/>
      <c r="V1813" s="768"/>
      <c r="X1813" s="767"/>
    </row>
    <row r="1814" spans="19:24" x14ac:dyDescent="0.15">
      <c r="U1814" s="770"/>
      <c r="V1814" s="768"/>
      <c r="X1814" s="767"/>
    </row>
    <row r="1815" spans="19:24" x14ac:dyDescent="0.15">
      <c r="U1815" s="767"/>
      <c r="V1815" s="767"/>
      <c r="W1815" s="748"/>
      <c r="X1815" s="767"/>
    </row>
    <row r="1816" spans="19:24" x14ac:dyDescent="0.15">
      <c r="U1816" s="770"/>
      <c r="V1816" s="768"/>
      <c r="X1816" s="767"/>
    </row>
    <row r="1817" spans="19:24" x14ac:dyDescent="0.15">
      <c r="U1817" s="770"/>
      <c r="V1817" s="768"/>
      <c r="X1817" s="767"/>
    </row>
    <row r="1818" spans="19:24" x14ac:dyDescent="0.15">
      <c r="S1818" s="65"/>
      <c r="U1818" s="758"/>
      <c r="V1818" s="758"/>
      <c r="W1818" s="768"/>
      <c r="X1818" s="767"/>
    </row>
    <row r="1819" spans="19:24" x14ac:dyDescent="0.15">
      <c r="U1819" s="758"/>
      <c r="V1819" s="758"/>
      <c r="W1819" s="768"/>
      <c r="X1819" s="767"/>
    </row>
    <row r="1820" spans="19:24" x14ac:dyDescent="0.15">
      <c r="U1820" s="758"/>
      <c r="V1820" s="758"/>
      <c r="W1820" s="768"/>
      <c r="X1820" s="767"/>
    </row>
    <row r="1821" spans="19:24" x14ac:dyDescent="0.15">
      <c r="U1821" s="748"/>
      <c r="V1821" s="748"/>
      <c r="W1821" s="768"/>
      <c r="X1821" s="767"/>
    </row>
    <row r="1822" spans="19:24" x14ac:dyDescent="0.15">
      <c r="U1822" s="748"/>
      <c r="V1822" s="748"/>
      <c r="W1822" s="768"/>
      <c r="X1822" s="767"/>
    </row>
    <row r="1823" spans="19:24" x14ac:dyDescent="0.15">
      <c r="U1823" s="748"/>
      <c r="V1823" s="748"/>
      <c r="W1823" s="768"/>
      <c r="X1823" s="767"/>
    </row>
    <row r="1824" spans="19:24" x14ac:dyDescent="0.15">
      <c r="U1824" s="758"/>
      <c r="V1824" s="768"/>
      <c r="W1824" s="767"/>
      <c r="X1824" s="748"/>
    </row>
    <row r="1825" spans="19:24" x14ac:dyDescent="0.15">
      <c r="U1825" s="767"/>
      <c r="V1825" s="767"/>
      <c r="W1825" s="767"/>
      <c r="X1825" s="767"/>
    </row>
    <row r="1826" spans="19:24" x14ac:dyDescent="0.15">
      <c r="U1826" s="767"/>
      <c r="V1826" s="767"/>
      <c r="W1826" s="767"/>
      <c r="X1826" s="767"/>
    </row>
    <row r="1827" spans="19:24" x14ac:dyDescent="0.15">
      <c r="U1827" s="758"/>
      <c r="V1827" s="758"/>
      <c r="W1827" s="767"/>
      <c r="X1827" s="767"/>
    </row>
    <row r="1828" spans="19:24" x14ac:dyDescent="0.15">
      <c r="U1828" s="767"/>
      <c r="V1828" s="767"/>
      <c r="W1828" s="252"/>
      <c r="X1828" s="767"/>
    </row>
    <row r="1829" spans="19:24" x14ac:dyDescent="0.15">
      <c r="U1829" s="767"/>
      <c r="V1829" s="767"/>
      <c r="W1829" s="767"/>
      <c r="X1829" s="767"/>
    </row>
    <row r="1830" spans="19:24" x14ac:dyDescent="0.15">
      <c r="U1830" s="748"/>
      <c r="V1830" s="748"/>
      <c r="W1830" s="767"/>
      <c r="X1830" s="758"/>
    </row>
    <row r="1831" spans="19:24" x14ac:dyDescent="0.15">
      <c r="U1831" s="767"/>
      <c r="V1831" s="767"/>
      <c r="W1831" s="758"/>
      <c r="X1831" s="760"/>
    </row>
    <row r="1832" spans="19:24" x14ac:dyDescent="0.15">
      <c r="U1832" s="767"/>
      <c r="V1832" s="767"/>
      <c r="W1832" s="767"/>
      <c r="X1832" s="767"/>
    </row>
    <row r="1833" spans="19:24" x14ac:dyDescent="0.15">
      <c r="U1833" s="748"/>
      <c r="V1833" s="748"/>
      <c r="W1833" s="767"/>
      <c r="X1833" s="767"/>
    </row>
    <row r="1834" spans="19:24" x14ac:dyDescent="0.15">
      <c r="U1834" s="767"/>
      <c r="V1834" s="767"/>
      <c r="W1834" s="748"/>
    </row>
    <row r="1835" spans="19:24" x14ac:dyDescent="0.15">
      <c r="W1835" s="767"/>
    </row>
    <row r="1836" spans="19:24" x14ac:dyDescent="0.15">
      <c r="U1836" s="748"/>
      <c r="V1836" s="758"/>
      <c r="W1836" s="767"/>
    </row>
    <row r="1837" spans="19:24" x14ac:dyDescent="0.15">
      <c r="S1837" s="62"/>
      <c r="U1837" s="767"/>
      <c r="V1837" s="767"/>
      <c r="W1837" s="758"/>
    </row>
    <row r="1838" spans="19:24" x14ac:dyDescent="0.15">
      <c r="U1838" s="767"/>
      <c r="V1838" s="767"/>
      <c r="W1838" s="767"/>
    </row>
    <row r="1839" spans="19:24" x14ac:dyDescent="0.15">
      <c r="U1839" s="748"/>
      <c r="V1839" s="758"/>
      <c r="W1839" s="767"/>
      <c r="X1839" s="254"/>
    </row>
    <row r="1840" spans="19:24" x14ac:dyDescent="0.15">
      <c r="S1840" s="283"/>
      <c r="U1840" s="767"/>
      <c r="V1840" s="767"/>
      <c r="W1840" s="748"/>
      <c r="X1840" s="254"/>
    </row>
    <row r="1841" spans="19:24" x14ac:dyDescent="0.15">
      <c r="U1841" s="767"/>
      <c r="V1841" s="767"/>
      <c r="W1841" s="748"/>
      <c r="X1841" s="254"/>
    </row>
    <row r="1842" spans="19:24" x14ac:dyDescent="0.15">
      <c r="U1842" s="748"/>
      <c r="V1842" s="758"/>
      <c r="W1842" s="748"/>
      <c r="X1842" s="254"/>
    </row>
    <row r="1843" spans="19:24" x14ac:dyDescent="0.15">
      <c r="S1843" s="62"/>
      <c r="U1843" s="767"/>
      <c r="V1843" s="767"/>
      <c r="W1843" s="758"/>
      <c r="X1843" s="254"/>
    </row>
    <row r="1844" spans="19:24" x14ac:dyDescent="0.15">
      <c r="U1844" s="767"/>
      <c r="V1844" s="767"/>
      <c r="W1844" s="758"/>
      <c r="X1844" s="768"/>
    </row>
    <row r="1845" spans="19:24" x14ac:dyDescent="0.15">
      <c r="U1845" s="767"/>
      <c r="V1845" s="767"/>
      <c r="W1845" s="758"/>
      <c r="X1845" s="758"/>
    </row>
    <row r="1846" spans="19:24" x14ac:dyDescent="0.15">
      <c r="S1846" s="62"/>
      <c r="U1846" s="767"/>
      <c r="V1846" s="767"/>
      <c r="W1846" s="758"/>
      <c r="X1846" s="768"/>
    </row>
    <row r="1847" spans="19:24" x14ac:dyDescent="0.15">
      <c r="U1847" s="767"/>
      <c r="V1847" s="767"/>
      <c r="W1847" s="767"/>
      <c r="X1847" s="767"/>
    </row>
    <row r="1848" spans="19:24" x14ac:dyDescent="0.15">
      <c r="U1848" s="767"/>
      <c r="V1848" s="767"/>
      <c r="W1848" s="767"/>
      <c r="X1848" s="767"/>
    </row>
    <row r="1849" spans="19:24" x14ac:dyDescent="0.15">
      <c r="S1849" s="62"/>
      <c r="U1849" s="767"/>
      <c r="V1849" s="767"/>
      <c r="W1849" s="758"/>
      <c r="X1849" s="767"/>
    </row>
    <row r="1850" spans="19:24" x14ac:dyDescent="0.15">
      <c r="U1850" s="767"/>
      <c r="V1850" s="767"/>
      <c r="W1850" s="767"/>
      <c r="X1850" s="767"/>
    </row>
    <row r="1851" spans="19:24" x14ac:dyDescent="0.15">
      <c r="U1851" s="767"/>
      <c r="V1851" s="767"/>
      <c r="W1851" s="767"/>
      <c r="X1851" s="767"/>
    </row>
    <row r="1852" spans="19:24" x14ac:dyDescent="0.15">
      <c r="U1852" s="767"/>
      <c r="V1852" s="767"/>
      <c r="W1852" s="748"/>
      <c r="X1852" s="767"/>
    </row>
    <row r="1853" spans="19:24" x14ac:dyDescent="0.15">
      <c r="U1853" s="767"/>
      <c r="V1853" s="767"/>
      <c r="W1853" s="767"/>
      <c r="X1853" s="767"/>
    </row>
    <row r="1854" spans="19:24" x14ac:dyDescent="0.15">
      <c r="U1854" s="758"/>
      <c r="V1854" s="758"/>
      <c r="W1854" s="767"/>
      <c r="X1854" s="767"/>
    </row>
    <row r="1855" spans="19:24" x14ac:dyDescent="0.15">
      <c r="S1855" s="62"/>
      <c r="W1855" s="748"/>
      <c r="X1855" s="767"/>
    </row>
    <row r="1856" spans="19:24" x14ac:dyDescent="0.15">
      <c r="W1856" s="767"/>
      <c r="X1856" s="758"/>
    </row>
    <row r="1857" spans="19:24" x14ac:dyDescent="0.15">
      <c r="U1857" s="767"/>
      <c r="V1857" s="767"/>
      <c r="X1857" s="767"/>
    </row>
    <row r="1858" spans="19:24" x14ac:dyDescent="0.15">
      <c r="S1858" s="62"/>
      <c r="U1858" s="767"/>
      <c r="V1858" s="767"/>
      <c r="W1858" s="767"/>
      <c r="X1858" s="767"/>
    </row>
    <row r="1859" spans="19:24" x14ac:dyDescent="0.15">
      <c r="U1859" s="767"/>
      <c r="V1859" s="767"/>
      <c r="W1859" s="767"/>
      <c r="X1859" s="748"/>
    </row>
    <row r="1860" spans="19:24" x14ac:dyDescent="0.15">
      <c r="U1860" s="758"/>
      <c r="V1860" s="758"/>
      <c r="W1860" s="767"/>
      <c r="X1860" s="767"/>
    </row>
    <row r="1861" spans="19:24" x14ac:dyDescent="0.15">
      <c r="S1861" s="62"/>
      <c r="U1861" s="758"/>
      <c r="V1861" s="758"/>
      <c r="W1861" s="767"/>
      <c r="X1861" s="767"/>
    </row>
    <row r="1862" spans="19:24" x14ac:dyDescent="0.15">
      <c r="S1862" s="62"/>
      <c r="U1862" s="758"/>
      <c r="V1862" s="758"/>
      <c r="W1862" s="767"/>
      <c r="X1862" s="767"/>
    </row>
    <row r="1863" spans="19:24" x14ac:dyDescent="0.15">
      <c r="U1863" s="758"/>
      <c r="V1863" s="748"/>
      <c r="W1863" s="767"/>
      <c r="X1863" s="767"/>
    </row>
    <row r="1864" spans="19:24" x14ac:dyDescent="0.15">
      <c r="S1864" s="62"/>
      <c r="U1864" s="758"/>
      <c r="V1864" s="748"/>
      <c r="W1864" s="767"/>
      <c r="X1864" s="767"/>
    </row>
    <row r="1865" spans="19:24" x14ac:dyDescent="0.15">
      <c r="U1865" s="758"/>
      <c r="V1865" s="748"/>
      <c r="W1865" s="767"/>
      <c r="X1865" s="758"/>
    </row>
    <row r="1866" spans="19:24" x14ac:dyDescent="0.15">
      <c r="S1866" s="65"/>
      <c r="U1866" s="758"/>
      <c r="V1866" s="758"/>
      <c r="W1866" s="767"/>
      <c r="X1866" s="758"/>
    </row>
    <row r="1867" spans="19:24" x14ac:dyDescent="0.15">
      <c r="S1867" s="62"/>
      <c r="U1867" s="758"/>
      <c r="V1867" s="748"/>
      <c r="W1867" s="767"/>
      <c r="X1867" s="758"/>
    </row>
    <row r="1868" spans="19:24" x14ac:dyDescent="0.15">
      <c r="S1868" s="65"/>
      <c r="U1868" s="758"/>
      <c r="V1868" s="748"/>
      <c r="W1868" s="767"/>
      <c r="X1868" s="758"/>
    </row>
    <row r="1869" spans="19:24" x14ac:dyDescent="0.15">
      <c r="S1869" s="65"/>
      <c r="U1869" s="758"/>
      <c r="V1869" s="758"/>
      <c r="W1869" s="767"/>
      <c r="X1869" s="767"/>
    </row>
    <row r="1870" spans="19:24" x14ac:dyDescent="0.15">
      <c r="S1870" s="62"/>
      <c r="U1870" s="758"/>
      <c r="V1870" s="758"/>
      <c r="W1870" s="767"/>
      <c r="X1870" s="767"/>
    </row>
    <row r="1871" spans="19:24" x14ac:dyDescent="0.15">
      <c r="U1871" s="758"/>
      <c r="V1871" s="758"/>
      <c r="W1871" s="767"/>
      <c r="X1871" s="758"/>
    </row>
    <row r="1872" spans="19:24" x14ac:dyDescent="0.15">
      <c r="U1872" s="758"/>
      <c r="V1872" s="758"/>
      <c r="W1872" s="767"/>
      <c r="X1872" s="767"/>
    </row>
    <row r="1873" spans="19:24" x14ac:dyDescent="0.15">
      <c r="U1873" s="767"/>
      <c r="V1873" s="748"/>
      <c r="W1873" s="767"/>
      <c r="X1873" s="767"/>
    </row>
    <row r="1874" spans="19:24" x14ac:dyDescent="0.15">
      <c r="U1874" s="767"/>
      <c r="V1874" s="767"/>
      <c r="W1874" s="767"/>
      <c r="X1874" s="748"/>
    </row>
    <row r="1875" spans="19:24" x14ac:dyDescent="0.15">
      <c r="U1875" s="767"/>
      <c r="V1875" s="758"/>
      <c r="W1875" s="767"/>
      <c r="X1875" s="767"/>
    </row>
    <row r="1876" spans="19:24" x14ac:dyDescent="0.15">
      <c r="U1876" s="767"/>
      <c r="V1876" s="748"/>
      <c r="W1876" s="748"/>
      <c r="X1876" s="767"/>
    </row>
    <row r="1877" spans="19:24" x14ac:dyDescent="0.15">
      <c r="U1877" s="767"/>
      <c r="V1877" s="767"/>
      <c r="X1877" s="748"/>
    </row>
    <row r="1878" spans="19:24" x14ac:dyDescent="0.15">
      <c r="S1878" s="65"/>
      <c r="U1878" s="767"/>
      <c r="V1878" s="767"/>
      <c r="X1878" s="767"/>
    </row>
    <row r="1879" spans="19:24" x14ac:dyDescent="0.15">
      <c r="U1879" s="748"/>
      <c r="V1879" s="748"/>
      <c r="W1879" s="767"/>
    </row>
    <row r="1880" spans="19:24" x14ac:dyDescent="0.15">
      <c r="U1880" s="252"/>
      <c r="V1880" s="252"/>
      <c r="W1880" s="767"/>
      <c r="X1880" s="758"/>
    </row>
    <row r="1881" spans="19:24" x14ac:dyDescent="0.15">
      <c r="S1881" s="65"/>
      <c r="U1881" s="252"/>
      <c r="V1881" s="252"/>
      <c r="W1881" s="767"/>
      <c r="X1881" s="767"/>
    </row>
    <row r="1882" spans="19:24" x14ac:dyDescent="0.15">
      <c r="S1882" s="65"/>
      <c r="U1882" s="252"/>
      <c r="V1882" s="748"/>
      <c r="W1882" s="767"/>
      <c r="X1882" s="767"/>
    </row>
    <row r="1883" spans="19:24" x14ac:dyDescent="0.15">
      <c r="S1883" s="65"/>
      <c r="U1883" s="767"/>
      <c r="V1883" s="767"/>
      <c r="W1883" s="767"/>
      <c r="X1883" s="758"/>
    </row>
    <row r="1884" spans="19:24" x14ac:dyDescent="0.15">
      <c r="S1884" s="65"/>
      <c r="U1884" s="767"/>
      <c r="V1884" s="767"/>
      <c r="W1884" s="767"/>
      <c r="X1884" s="767"/>
    </row>
    <row r="1885" spans="19:24" x14ac:dyDescent="0.15">
      <c r="S1885" s="65"/>
      <c r="U1885" s="767"/>
      <c r="V1885" s="767"/>
      <c r="W1885" s="758"/>
      <c r="X1885" s="767"/>
    </row>
    <row r="1886" spans="19:24" x14ac:dyDescent="0.15">
      <c r="U1886" s="748"/>
      <c r="V1886" s="748"/>
      <c r="W1886" s="758"/>
      <c r="X1886" s="758"/>
    </row>
    <row r="1887" spans="19:24" x14ac:dyDescent="0.15">
      <c r="U1887" s="748"/>
      <c r="V1887" s="748"/>
      <c r="W1887" s="758"/>
      <c r="X1887" s="767"/>
    </row>
    <row r="1888" spans="19:24" x14ac:dyDescent="0.15">
      <c r="S1888" s="65"/>
      <c r="U1888" s="748"/>
      <c r="V1888" s="748"/>
      <c r="W1888" s="767"/>
      <c r="X1888" s="767"/>
    </row>
    <row r="1889" spans="19:24" x14ac:dyDescent="0.15">
      <c r="S1889" s="65"/>
      <c r="U1889" s="767"/>
      <c r="V1889" s="767"/>
      <c r="W1889" s="758"/>
      <c r="X1889" s="767"/>
    </row>
    <row r="1890" spans="19:24" x14ac:dyDescent="0.15">
      <c r="S1890" s="65"/>
      <c r="U1890" s="748"/>
      <c r="V1890" s="748"/>
      <c r="W1890" s="758"/>
      <c r="X1890" s="767"/>
    </row>
    <row r="1891" spans="19:24" x14ac:dyDescent="0.15">
      <c r="S1891" s="65"/>
      <c r="U1891" s="748"/>
      <c r="V1891" s="748"/>
      <c r="W1891" s="758"/>
      <c r="X1891" s="767"/>
    </row>
    <row r="1892" spans="19:24" x14ac:dyDescent="0.15">
      <c r="U1892" s="748"/>
      <c r="V1892" s="748"/>
      <c r="W1892" s="758"/>
      <c r="X1892" s="767"/>
    </row>
    <row r="1893" spans="19:24" x14ac:dyDescent="0.15">
      <c r="S1893" s="65"/>
      <c r="U1893" s="748"/>
      <c r="V1893" s="748"/>
      <c r="W1893" s="758"/>
      <c r="X1893" s="767"/>
    </row>
    <row r="1894" spans="19:24" x14ac:dyDescent="0.15">
      <c r="S1894" s="65"/>
      <c r="U1894" s="748"/>
      <c r="V1894" s="748"/>
      <c r="W1894" s="767"/>
      <c r="X1894" s="767"/>
    </row>
    <row r="1895" spans="19:24" x14ac:dyDescent="0.15">
      <c r="U1895" s="748"/>
      <c r="V1895" s="748"/>
      <c r="W1895" s="767"/>
      <c r="X1895" s="767"/>
    </row>
    <row r="1896" spans="19:24" x14ac:dyDescent="0.15">
      <c r="S1896" s="65"/>
      <c r="U1896" s="748"/>
      <c r="V1896" s="748"/>
      <c r="W1896" s="767"/>
      <c r="X1896" s="767"/>
    </row>
    <row r="1897" spans="19:24" x14ac:dyDescent="0.15">
      <c r="S1897" s="62"/>
      <c r="U1897" s="748"/>
      <c r="V1897" s="748"/>
      <c r="W1897" s="767"/>
      <c r="X1897" s="767"/>
    </row>
    <row r="1898" spans="19:24" x14ac:dyDescent="0.15">
      <c r="U1898" s="748"/>
      <c r="V1898" s="748"/>
      <c r="W1898" s="767"/>
      <c r="X1898" s="758"/>
    </row>
    <row r="1899" spans="19:24" x14ac:dyDescent="0.15">
      <c r="S1899" s="65"/>
      <c r="U1899" s="748"/>
      <c r="V1899" s="748"/>
      <c r="W1899" s="767"/>
    </row>
    <row r="1900" spans="19:24" x14ac:dyDescent="0.15">
      <c r="S1900" s="65"/>
      <c r="U1900" s="748"/>
      <c r="V1900" s="748"/>
      <c r="W1900" s="767"/>
    </row>
    <row r="1901" spans="19:24" x14ac:dyDescent="0.15">
      <c r="U1901" s="767"/>
      <c r="V1901" s="767"/>
      <c r="W1901" s="767"/>
      <c r="X1901" s="767"/>
    </row>
    <row r="1902" spans="19:24" x14ac:dyDescent="0.15">
      <c r="S1902" s="65"/>
      <c r="U1902" s="767"/>
      <c r="V1902" s="767"/>
      <c r="W1902" s="767"/>
      <c r="X1902" s="767"/>
    </row>
    <row r="1903" spans="19:24" x14ac:dyDescent="0.15">
      <c r="S1903" s="65"/>
      <c r="U1903" s="767"/>
      <c r="V1903" s="767"/>
      <c r="W1903" s="767"/>
      <c r="X1903" s="767"/>
    </row>
    <row r="1904" spans="19:24" x14ac:dyDescent="0.15">
      <c r="S1904" s="65"/>
      <c r="U1904" s="767"/>
      <c r="V1904" s="767"/>
      <c r="W1904" s="767"/>
      <c r="X1904" s="758"/>
    </row>
    <row r="1905" spans="19:24" x14ac:dyDescent="0.15">
      <c r="S1905" s="65"/>
      <c r="U1905" s="767"/>
      <c r="V1905" s="767"/>
      <c r="W1905" s="748"/>
      <c r="X1905" s="758"/>
    </row>
    <row r="1906" spans="19:24" x14ac:dyDescent="0.15">
      <c r="S1906" s="65"/>
      <c r="U1906" s="748"/>
      <c r="V1906" s="748"/>
      <c r="W1906" s="767"/>
      <c r="X1906" s="758"/>
    </row>
    <row r="1907" spans="19:24" x14ac:dyDescent="0.15">
      <c r="U1907" s="767"/>
      <c r="V1907" s="767"/>
      <c r="W1907" s="748"/>
      <c r="X1907" s="758"/>
    </row>
    <row r="1908" spans="19:24" x14ac:dyDescent="0.15">
      <c r="S1908" s="65"/>
      <c r="U1908" s="748"/>
      <c r="V1908" s="748"/>
      <c r="W1908" s="767"/>
      <c r="X1908" s="758"/>
    </row>
    <row r="1909" spans="19:24" x14ac:dyDescent="0.15">
      <c r="S1909" s="65"/>
      <c r="U1909" s="748"/>
      <c r="V1909" s="748"/>
      <c r="W1909" s="767"/>
      <c r="X1909" s="758"/>
    </row>
    <row r="1910" spans="19:24" x14ac:dyDescent="0.15">
      <c r="U1910" s="767"/>
      <c r="V1910" s="767"/>
      <c r="W1910" s="767"/>
      <c r="X1910" s="758"/>
    </row>
    <row r="1911" spans="19:24" x14ac:dyDescent="0.15">
      <c r="S1911" s="65"/>
      <c r="U1911" s="748"/>
      <c r="V1911" s="748"/>
      <c r="W1911" s="767"/>
      <c r="X1911" s="758"/>
    </row>
    <row r="1912" spans="19:24" x14ac:dyDescent="0.15">
      <c r="S1912" s="65"/>
      <c r="U1912" s="767"/>
      <c r="V1912" s="767"/>
      <c r="W1912" s="767"/>
      <c r="X1912" s="758"/>
    </row>
    <row r="1913" spans="19:24" x14ac:dyDescent="0.15">
      <c r="U1913" s="748"/>
      <c r="V1913" s="748"/>
      <c r="W1913" s="767"/>
      <c r="X1913" s="748"/>
    </row>
    <row r="1914" spans="19:24" x14ac:dyDescent="0.15">
      <c r="S1914" s="65"/>
      <c r="U1914" s="767"/>
      <c r="V1914" s="767"/>
      <c r="W1914" s="748"/>
      <c r="X1914" s="748"/>
    </row>
    <row r="1915" spans="19:24" x14ac:dyDescent="0.15">
      <c r="S1915" s="65"/>
      <c r="U1915" s="748"/>
      <c r="V1915" s="748"/>
      <c r="W1915" s="767"/>
      <c r="X1915" s="748"/>
    </row>
    <row r="1916" spans="19:24" x14ac:dyDescent="0.15">
      <c r="U1916" s="767"/>
      <c r="V1916" s="767"/>
      <c r="W1916" s="767"/>
      <c r="X1916" s="758"/>
    </row>
    <row r="1917" spans="19:24" x14ac:dyDescent="0.15">
      <c r="S1917" s="65"/>
      <c r="U1917" s="767"/>
      <c r="V1917" s="767"/>
      <c r="X1917" s="767"/>
    </row>
    <row r="1918" spans="19:24" x14ac:dyDescent="0.15">
      <c r="S1918" s="65"/>
      <c r="U1918" s="748"/>
      <c r="V1918" s="748"/>
      <c r="W1918" s="767"/>
      <c r="X1918" s="748"/>
    </row>
    <row r="1919" spans="19:24" x14ac:dyDescent="0.15">
      <c r="U1919" s="767"/>
      <c r="V1919" s="767"/>
      <c r="W1919" s="767"/>
      <c r="X1919" s="758"/>
    </row>
    <row r="1920" spans="19:24" x14ac:dyDescent="0.15">
      <c r="S1920" s="65"/>
      <c r="U1920" s="767"/>
      <c r="V1920" s="767"/>
      <c r="W1920" s="767"/>
      <c r="X1920" s="767"/>
    </row>
    <row r="1921" spans="19:24" x14ac:dyDescent="0.15">
      <c r="S1921" s="65"/>
      <c r="U1921" s="767"/>
      <c r="V1921" s="767"/>
      <c r="W1921" s="767"/>
      <c r="X1921" s="748"/>
    </row>
    <row r="1922" spans="19:24" x14ac:dyDescent="0.15">
      <c r="U1922" s="767"/>
      <c r="V1922" s="748"/>
      <c r="W1922" s="767"/>
      <c r="X1922" s="767"/>
    </row>
    <row r="1923" spans="19:24" x14ac:dyDescent="0.15">
      <c r="U1923" s="767"/>
      <c r="V1923" s="767"/>
      <c r="W1923" s="767"/>
      <c r="X1923" s="767"/>
    </row>
    <row r="1924" spans="19:24" x14ac:dyDescent="0.15">
      <c r="U1924" s="767"/>
      <c r="V1924" s="767"/>
      <c r="W1924" s="767"/>
      <c r="X1924" s="748"/>
    </row>
    <row r="1925" spans="19:24" x14ac:dyDescent="0.15">
      <c r="U1925" s="767"/>
      <c r="V1925" s="748"/>
      <c r="W1925" s="767"/>
      <c r="X1925" s="767"/>
    </row>
    <row r="1926" spans="19:24" x14ac:dyDescent="0.15">
      <c r="U1926" s="767"/>
      <c r="V1926" s="767"/>
      <c r="W1926" s="767"/>
      <c r="X1926" s="767"/>
    </row>
    <row r="1927" spans="19:24" x14ac:dyDescent="0.15">
      <c r="U1927" s="767"/>
      <c r="V1927" s="767"/>
      <c r="W1927" s="767"/>
      <c r="X1927" s="254"/>
    </row>
    <row r="1928" spans="19:24" x14ac:dyDescent="0.15">
      <c r="U1928" s="767"/>
      <c r="V1928" s="748"/>
      <c r="W1928" s="767"/>
      <c r="X1928" s="254"/>
    </row>
    <row r="1929" spans="19:24" x14ac:dyDescent="0.15">
      <c r="U1929" s="767"/>
      <c r="V1929" s="767"/>
      <c r="W1929" s="748"/>
      <c r="X1929" s="254"/>
    </row>
    <row r="1930" spans="19:24" x14ac:dyDescent="0.15">
      <c r="U1930" s="767"/>
      <c r="V1930" s="767"/>
      <c r="W1930" s="767"/>
      <c r="X1930" s="748"/>
    </row>
    <row r="1931" spans="19:24" x14ac:dyDescent="0.15">
      <c r="S1931" s="65"/>
      <c r="U1931" s="767"/>
      <c r="V1931" s="767"/>
      <c r="W1931" s="748"/>
      <c r="X1931" s="767"/>
    </row>
    <row r="1932" spans="19:24" x14ac:dyDescent="0.15">
      <c r="U1932" s="767"/>
      <c r="V1932" s="767"/>
      <c r="W1932" s="767"/>
      <c r="X1932" s="767"/>
    </row>
    <row r="1933" spans="19:24" x14ac:dyDescent="0.15">
      <c r="S1933" s="65"/>
      <c r="U1933" s="767"/>
      <c r="V1933" s="767"/>
      <c r="W1933" s="748"/>
      <c r="X1933" s="748"/>
    </row>
    <row r="1934" spans="19:24" x14ac:dyDescent="0.15">
      <c r="S1934" s="65"/>
      <c r="U1934" s="767"/>
      <c r="V1934" s="767"/>
      <c r="W1934" s="748"/>
      <c r="X1934" s="748"/>
    </row>
    <row r="1935" spans="19:24" x14ac:dyDescent="0.15">
      <c r="S1935" s="65"/>
      <c r="U1935" s="767"/>
      <c r="V1935" s="767"/>
      <c r="W1935" s="767"/>
      <c r="X1935" s="748"/>
    </row>
    <row r="1936" spans="19:24" x14ac:dyDescent="0.15">
      <c r="S1936" s="65"/>
      <c r="U1936" s="767"/>
      <c r="V1936" s="767"/>
      <c r="W1936" s="748"/>
      <c r="X1936" s="767"/>
    </row>
    <row r="1937" spans="19:24" x14ac:dyDescent="0.15">
      <c r="S1937" s="65"/>
      <c r="U1937" s="767"/>
      <c r="V1937" s="767"/>
      <c r="W1937" s="767"/>
      <c r="X1937" s="254"/>
    </row>
    <row r="1938" spans="19:24" x14ac:dyDescent="0.15">
      <c r="U1938" s="767"/>
      <c r="V1938" s="767"/>
      <c r="W1938" s="748"/>
      <c r="X1938" s="254"/>
    </row>
    <row r="1939" spans="19:24" x14ac:dyDescent="0.15">
      <c r="U1939" s="767"/>
      <c r="V1939" s="767"/>
      <c r="W1939" s="767"/>
      <c r="X1939" s="767"/>
    </row>
    <row r="1940" spans="19:24" x14ac:dyDescent="0.15">
      <c r="U1940" s="748"/>
      <c r="V1940" s="748"/>
      <c r="W1940" s="748"/>
      <c r="X1940" s="254"/>
    </row>
    <row r="1941" spans="19:24" x14ac:dyDescent="0.15">
      <c r="U1941" s="767"/>
      <c r="V1941" s="767"/>
      <c r="W1941" s="767"/>
      <c r="X1941" s="254"/>
    </row>
    <row r="1942" spans="19:24" x14ac:dyDescent="0.15">
      <c r="U1942" s="767"/>
      <c r="V1942" s="767"/>
      <c r="W1942" s="767"/>
      <c r="X1942" s="252"/>
    </row>
    <row r="1943" spans="19:24" x14ac:dyDescent="0.15">
      <c r="U1943" s="767"/>
      <c r="V1943" s="767"/>
      <c r="W1943" s="748"/>
      <c r="X1943" s="254"/>
    </row>
    <row r="1944" spans="19:24" x14ac:dyDescent="0.15">
      <c r="U1944" s="767"/>
      <c r="V1944" s="767"/>
      <c r="W1944" s="767"/>
      <c r="X1944" s="254"/>
    </row>
    <row r="1945" spans="19:24" x14ac:dyDescent="0.15">
      <c r="U1945" s="767"/>
      <c r="V1945" s="767"/>
      <c r="W1945" s="767"/>
      <c r="X1945" s="748"/>
    </row>
    <row r="1946" spans="19:24" x14ac:dyDescent="0.15">
      <c r="U1946" s="767"/>
      <c r="V1946" s="748"/>
      <c r="W1946" s="767"/>
      <c r="X1946" s="254"/>
    </row>
    <row r="1947" spans="19:24" x14ac:dyDescent="0.15">
      <c r="U1947" s="767"/>
      <c r="V1947" s="767"/>
      <c r="W1947" s="767"/>
      <c r="X1947" s="254"/>
    </row>
    <row r="1948" spans="19:24" x14ac:dyDescent="0.15">
      <c r="U1948" s="767"/>
      <c r="V1948" s="767"/>
      <c r="W1948" s="767"/>
      <c r="X1948" s="748"/>
    </row>
    <row r="1949" spans="19:24" x14ac:dyDescent="0.15">
      <c r="U1949" s="767"/>
      <c r="V1949" s="748"/>
      <c r="W1949" s="767"/>
      <c r="X1949" s="254"/>
    </row>
    <row r="1950" spans="19:24" x14ac:dyDescent="0.15">
      <c r="S1950" s="65"/>
      <c r="U1950" s="767"/>
      <c r="V1950" s="767"/>
      <c r="W1950" s="767"/>
      <c r="X1950" s="254"/>
    </row>
    <row r="1951" spans="19:24" x14ac:dyDescent="0.15">
      <c r="S1951" s="65"/>
      <c r="U1951" s="767"/>
      <c r="V1951" s="767"/>
      <c r="W1951" s="767"/>
      <c r="X1951" s="748"/>
    </row>
    <row r="1952" spans="19:24" x14ac:dyDescent="0.15">
      <c r="S1952" s="65"/>
      <c r="U1952" s="767"/>
      <c r="V1952" s="748"/>
      <c r="W1952" s="767"/>
      <c r="X1952" s="748"/>
    </row>
    <row r="1953" spans="19:24" x14ac:dyDescent="0.15">
      <c r="S1953" s="65"/>
      <c r="U1953" s="767"/>
      <c r="V1953" s="767"/>
      <c r="W1953" s="767"/>
      <c r="X1953" s="748"/>
    </row>
    <row r="1954" spans="19:24" x14ac:dyDescent="0.15">
      <c r="S1954" s="65"/>
      <c r="U1954" s="767"/>
      <c r="V1954" s="767"/>
      <c r="W1954" s="767"/>
      <c r="X1954" s="767"/>
    </row>
    <row r="1955" spans="19:24" x14ac:dyDescent="0.15">
      <c r="U1955" s="767"/>
      <c r="V1955" s="748"/>
      <c r="W1955" s="767"/>
      <c r="X1955" s="767"/>
    </row>
    <row r="1956" spans="19:24" x14ac:dyDescent="0.15">
      <c r="S1956" s="65"/>
      <c r="U1956" s="767"/>
      <c r="V1956" s="767"/>
      <c r="W1956" s="767"/>
      <c r="X1956" s="748"/>
    </row>
    <row r="1957" spans="19:24" x14ac:dyDescent="0.15">
      <c r="S1957" s="65"/>
      <c r="U1957" s="767"/>
      <c r="V1957" s="767"/>
      <c r="W1957" s="767"/>
      <c r="X1957" s="767"/>
    </row>
    <row r="1958" spans="19:24" x14ac:dyDescent="0.15">
      <c r="U1958" s="748"/>
      <c r="V1958" s="748"/>
      <c r="W1958" s="767"/>
      <c r="X1958" s="748"/>
    </row>
    <row r="1959" spans="19:24" x14ac:dyDescent="0.15">
      <c r="S1959" s="65"/>
      <c r="U1959" s="748"/>
      <c r="V1959" s="748"/>
      <c r="W1959" s="767"/>
      <c r="X1959" s="748"/>
    </row>
    <row r="1960" spans="19:24" x14ac:dyDescent="0.15">
      <c r="S1960" s="65"/>
      <c r="U1960" s="748"/>
      <c r="V1960" s="748"/>
      <c r="W1960" s="767"/>
      <c r="X1960" s="748"/>
    </row>
    <row r="1961" spans="19:24" x14ac:dyDescent="0.15">
      <c r="U1961" s="748"/>
      <c r="V1961" s="748"/>
      <c r="W1961" s="767"/>
      <c r="X1961" s="748"/>
    </row>
    <row r="1962" spans="19:24" x14ac:dyDescent="0.15">
      <c r="S1962" s="65"/>
      <c r="U1962" s="252"/>
      <c r="V1962" s="252"/>
      <c r="W1962" s="767"/>
      <c r="X1962" s="767"/>
    </row>
    <row r="1963" spans="19:24" x14ac:dyDescent="0.15">
      <c r="S1963" s="65"/>
      <c r="U1963" s="252"/>
      <c r="V1963" s="252"/>
      <c r="W1963" s="767"/>
      <c r="X1963" s="767"/>
    </row>
    <row r="1964" spans="19:24" x14ac:dyDescent="0.15">
      <c r="U1964" s="252"/>
      <c r="V1964" s="252"/>
      <c r="W1964" s="767"/>
      <c r="X1964" s="767"/>
    </row>
    <row r="1965" spans="19:24" x14ac:dyDescent="0.15">
      <c r="S1965" s="65"/>
      <c r="U1965" s="252"/>
      <c r="V1965" s="252"/>
      <c r="W1965" s="767"/>
      <c r="X1965" s="748"/>
    </row>
    <row r="1966" spans="19:24" x14ac:dyDescent="0.15">
      <c r="S1966" s="65"/>
      <c r="U1966" s="252"/>
      <c r="V1966" s="252"/>
      <c r="W1966" s="767"/>
      <c r="X1966" s="767"/>
    </row>
    <row r="1967" spans="19:24" x14ac:dyDescent="0.15">
      <c r="S1967" s="65"/>
      <c r="U1967" s="252"/>
      <c r="V1967" s="252"/>
      <c r="W1967" s="767"/>
      <c r="X1967" s="767"/>
    </row>
    <row r="1968" spans="19:24" x14ac:dyDescent="0.15">
      <c r="S1968" s="65"/>
      <c r="U1968" s="252"/>
      <c r="V1968" s="252"/>
      <c r="W1968" s="767"/>
      <c r="X1968" s="748"/>
    </row>
    <row r="1969" spans="19:24" x14ac:dyDescent="0.15">
      <c r="S1969" s="65"/>
      <c r="U1969" s="767"/>
      <c r="V1969" s="767"/>
      <c r="W1969" s="767"/>
      <c r="X1969" s="767"/>
    </row>
    <row r="1970" spans="19:24" x14ac:dyDescent="0.15">
      <c r="S1970" s="65"/>
      <c r="U1970" s="767"/>
      <c r="V1970" s="767"/>
      <c r="W1970" s="767"/>
      <c r="X1970" s="767"/>
    </row>
    <row r="1971" spans="19:24" x14ac:dyDescent="0.15">
      <c r="S1971" s="65"/>
      <c r="U1971" s="767"/>
      <c r="V1971" s="767"/>
      <c r="W1971" s="767"/>
      <c r="X1971" s="767"/>
    </row>
    <row r="1972" spans="19:24" x14ac:dyDescent="0.15">
      <c r="S1972" s="65"/>
      <c r="U1972" s="767"/>
      <c r="V1972" s="767"/>
      <c r="W1972" s="767"/>
      <c r="X1972" s="748"/>
    </row>
    <row r="1973" spans="19:24" x14ac:dyDescent="0.15">
      <c r="U1973" s="767"/>
      <c r="V1973" s="767"/>
      <c r="W1973" s="767"/>
      <c r="X1973" s="767"/>
    </row>
    <row r="1974" spans="19:24" x14ac:dyDescent="0.15">
      <c r="S1974" s="65"/>
      <c r="U1974" s="252"/>
      <c r="V1974" s="252"/>
      <c r="W1974" s="767"/>
      <c r="X1974" s="767"/>
    </row>
    <row r="1975" spans="19:24" x14ac:dyDescent="0.15">
      <c r="S1975" s="65"/>
      <c r="U1975" s="252"/>
      <c r="V1975" s="252"/>
      <c r="W1975" s="767"/>
      <c r="X1975" s="748"/>
    </row>
    <row r="1976" spans="19:24" x14ac:dyDescent="0.15">
      <c r="U1976" s="252"/>
      <c r="V1976" s="252"/>
      <c r="W1976" s="767"/>
      <c r="X1976" s="767"/>
    </row>
    <row r="1977" spans="19:24" x14ac:dyDescent="0.15">
      <c r="U1977" s="767"/>
      <c r="V1977" s="767"/>
      <c r="W1977" s="767"/>
      <c r="X1977" s="767"/>
    </row>
    <row r="1978" spans="19:24" x14ac:dyDescent="0.15">
      <c r="V1978" s="755"/>
      <c r="W1978" s="767"/>
      <c r="X1978" s="748"/>
    </row>
    <row r="1979" spans="19:24" x14ac:dyDescent="0.15">
      <c r="V1979" s="755"/>
      <c r="W1979" s="767"/>
      <c r="X1979" s="767"/>
    </row>
    <row r="1980" spans="19:24" x14ac:dyDescent="0.15">
      <c r="U1980" s="748"/>
      <c r="V1980" s="748"/>
      <c r="W1980" s="767"/>
      <c r="X1980" s="767"/>
    </row>
    <row r="1981" spans="19:24" x14ac:dyDescent="0.15">
      <c r="U1981" s="748"/>
      <c r="V1981" s="748"/>
      <c r="W1981" s="767"/>
      <c r="X1981" s="767"/>
    </row>
    <row r="1982" spans="19:24" x14ac:dyDescent="0.15">
      <c r="U1982" s="748"/>
      <c r="V1982" s="748"/>
      <c r="W1982" s="767"/>
      <c r="X1982" s="767"/>
    </row>
    <row r="1983" spans="19:24" x14ac:dyDescent="0.15">
      <c r="U1983" s="748"/>
      <c r="V1983" s="748"/>
      <c r="W1983" s="767"/>
      <c r="X1983" s="767"/>
    </row>
    <row r="1984" spans="19:24" x14ac:dyDescent="0.15">
      <c r="U1984" s="748"/>
      <c r="V1984" s="748"/>
      <c r="W1984" s="767"/>
      <c r="X1984" s="767"/>
    </row>
    <row r="1985" spans="21:24" x14ac:dyDescent="0.15">
      <c r="U1985" s="748"/>
      <c r="V1985" s="748"/>
      <c r="W1985" s="767"/>
      <c r="X1985" s="767"/>
    </row>
    <row r="1986" spans="21:24" x14ac:dyDescent="0.15">
      <c r="U1986" s="767"/>
      <c r="V1986" s="767"/>
      <c r="W1986" s="767"/>
      <c r="X1986" s="767"/>
    </row>
    <row r="1987" spans="21:24" x14ac:dyDescent="0.15">
      <c r="U1987" s="767"/>
      <c r="V1987" s="767"/>
      <c r="W1987" s="767"/>
      <c r="X1987" s="767"/>
    </row>
    <row r="1988" spans="21:24" x14ac:dyDescent="0.15">
      <c r="U1988" s="767"/>
      <c r="V1988" s="767"/>
      <c r="W1988" s="767"/>
      <c r="X1988" s="767"/>
    </row>
    <row r="1989" spans="21:24" x14ac:dyDescent="0.15">
      <c r="U1989" s="767"/>
      <c r="V1989" s="767"/>
      <c r="W1989" s="767"/>
      <c r="X1989" s="767"/>
    </row>
    <row r="1990" spans="21:24" x14ac:dyDescent="0.15">
      <c r="U1990" s="767"/>
      <c r="V1990" s="767"/>
      <c r="W1990" s="767"/>
      <c r="X1990" s="254"/>
    </row>
    <row r="1991" spans="21:24" x14ac:dyDescent="0.15">
      <c r="U1991" s="767"/>
      <c r="V1991" s="767"/>
      <c r="W1991" s="748"/>
      <c r="X1991" s="767"/>
    </row>
    <row r="1992" spans="21:24" x14ac:dyDescent="0.15">
      <c r="U1992" s="767"/>
      <c r="V1992" s="767"/>
      <c r="W1992" s="748"/>
      <c r="X1992" s="767"/>
    </row>
    <row r="1993" spans="21:24" x14ac:dyDescent="0.15">
      <c r="U1993" s="767"/>
      <c r="V1993" s="767"/>
      <c r="W1993" s="748"/>
      <c r="X1993" s="767"/>
    </row>
    <row r="1994" spans="21:24" x14ac:dyDescent="0.15">
      <c r="U1994" s="767"/>
      <c r="V1994" s="767"/>
      <c r="W1994" s="748"/>
      <c r="X1994" s="767"/>
    </row>
    <row r="1995" spans="21:24" x14ac:dyDescent="0.15">
      <c r="U1995" s="767"/>
      <c r="V1995" s="748"/>
      <c r="W1995" s="767"/>
      <c r="X1995" s="767"/>
    </row>
    <row r="1996" spans="21:24" x14ac:dyDescent="0.15">
      <c r="U1996" s="767"/>
      <c r="V1996" s="767"/>
      <c r="W1996" s="767"/>
      <c r="X1996" s="748"/>
    </row>
    <row r="1997" spans="21:24" x14ac:dyDescent="0.15">
      <c r="U1997" s="767"/>
      <c r="V1997" s="767"/>
      <c r="W1997" s="767"/>
      <c r="X1997" s="767"/>
    </row>
    <row r="1998" spans="21:24" x14ac:dyDescent="0.15">
      <c r="U1998" s="748"/>
      <c r="V1998" s="748"/>
      <c r="W1998" s="767"/>
      <c r="X1998" s="767"/>
    </row>
    <row r="1999" spans="21:24" x14ac:dyDescent="0.15">
      <c r="U1999" s="767"/>
      <c r="V1999" s="767"/>
      <c r="W1999" s="767"/>
      <c r="X1999" s="748"/>
    </row>
    <row r="2000" spans="21:24" x14ac:dyDescent="0.15">
      <c r="U2000" s="767"/>
      <c r="V2000" s="767"/>
      <c r="W2000" s="767"/>
      <c r="X2000" s="767"/>
    </row>
    <row r="2001" spans="21:24" x14ac:dyDescent="0.15">
      <c r="U2001" s="748"/>
      <c r="V2001" s="748"/>
      <c r="W2001" s="767"/>
      <c r="X2001" s="767"/>
    </row>
    <row r="2002" spans="21:24" x14ac:dyDescent="0.15">
      <c r="U2002" s="767"/>
      <c r="V2002" s="767"/>
      <c r="W2002" s="767"/>
      <c r="X2002" s="748"/>
    </row>
    <row r="2003" spans="21:24" x14ac:dyDescent="0.15">
      <c r="W2003" s="748"/>
      <c r="X2003" s="767"/>
    </row>
    <row r="2004" spans="21:24" x14ac:dyDescent="0.15">
      <c r="U2004" s="748"/>
      <c r="V2004" s="767"/>
      <c r="W2004" s="755"/>
      <c r="X2004" s="767"/>
    </row>
    <row r="2005" spans="21:24" x14ac:dyDescent="0.15">
      <c r="U2005" s="767"/>
      <c r="V2005" s="767"/>
      <c r="W2005" s="755"/>
      <c r="X2005" s="748"/>
    </row>
    <row r="2006" spans="21:24" x14ac:dyDescent="0.15">
      <c r="U2006" s="767"/>
      <c r="V2006" s="767"/>
      <c r="W2006" s="767"/>
      <c r="X2006" s="767"/>
    </row>
    <row r="2007" spans="21:24" x14ac:dyDescent="0.15">
      <c r="U2007" s="748"/>
      <c r="V2007" s="767"/>
      <c r="W2007" s="767"/>
      <c r="X2007" s="767"/>
    </row>
    <row r="2008" spans="21:24" x14ac:dyDescent="0.15">
      <c r="U2008" s="767"/>
      <c r="V2008" s="767"/>
      <c r="W2008" s="767"/>
      <c r="X2008" s="252"/>
    </row>
    <row r="2009" spans="21:24" x14ac:dyDescent="0.15">
      <c r="U2009" s="767"/>
      <c r="V2009" s="767"/>
      <c r="W2009" s="767"/>
      <c r="X2009" s="252"/>
    </row>
    <row r="2010" spans="21:24" x14ac:dyDescent="0.15">
      <c r="U2010" s="748"/>
      <c r="V2010" s="767"/>
      <c r="W2010" s="767"/>
      <c r="X2010" s="252"/>
    </row>
    <row r="2011" spans="21:24" x14ac:dyDescent="0.15">
      <c r="U2011" s="748"/>
      <c r="V2011" s="748"/>
      <c r="W2011" s="767"/>
      <c r="X2011" s="748"/>
    </row>
    <row r="2012" spans="21:24" x14ac:dyDescent="0.15">
      <c r="U2012" s="748"/>
      <c r="V2012" s="748"/>
      <c r="W2012" s="748"/>
      <c r="X2012" s="254"/>
    </row>
    <row r="2013" spans="21:24" x14ac:dyDescent="0.15">
      <c r="U2013" s="748"/>
      <c r="V2013" s="748"/>
      <c r="W2013" s="767"/>
      <c r="X2013" s="254"/>
    </row>
    <row r="2014" spans="21:24" x14ac:dyDescent="0.15">
      <c r="U2014" s="748"/>
      <c r="V2014" s="748"/>
      <c r="W2014" s="767"/>
      <c r="X2014" s="254"/>
    </row>
    <row r="2015" spans="21:24" x14ac:dyDescent="0.15">
      <c r="U2015" s="748"/>
      <c r="V2015" s="748"/>
      <c r="X2015" s="254"/>
    </row>
    <row r="2016" spans="21:24" x14ac:dyDescent="0.15">
      <c r="U2016" s="748"/>
      <c r="V2016" s="748"/>
      <c r="X2016" s="254"/>
    </row>
    <row r="2017" spans="21:24" x14ac:dyDescent="0.15">
      <c r="U2017" s="748"/>
      <c r="V2017" s="748"/>
      <c r="X2017" s="254"/>
    </row>
    <row r="2018" spans="21:24" x14ac:dyDescent="0.15">
      <c r="U2018" s="748"/>
      <c r="V2018" s="748"/>
      <c r="W2018" s="767"/>
      <c r="X2018" s="254"/>
    </row>
    <row r="2019" spans="21:24" x14ac:dyDescent="0.15">
      <c r="U2019" s="748"/>
      <c r="V2019" s="748"/>
      <c r="W2019" s="767"/>
      <c r="X2019" s="254"/>
    </row>
    <row r="2020" spans="21:24" x14ac:dyDescent="0.15">
      <c r="U2020" s="748"/>
      <c r="V2020" s="748"/>
      <c r="W2020" s="767"/>
      <c r="X2020" s="767"/>
    </row>
    <row r="2021" spans="21:24" x14ac:dyDescent="0.15">
      <c r="U2021" s="748"/>
      <c r="V2021" s="748"/>
      <c r="W2021" s="748"/>
      <c r="X2021" s="767"/>
    </row>
    <row r="2022" spans="21:24" x14ac:dyDescent="0.15">
      <c r="U2022" s="767"/>
      <c r="V2022" s="767"/>
      <c r="W2022" s="767"/>
      <c r="X2022" s="767"/>
    </row>
    <row r="2023" spans="21:24" x14ac:dyDescent="0.15">
      <c r="U2023" s="767"/>
      <c r="V2023" s="767"/>
      <c r="W2023" s="767"/>
      <c r="X2023" s="767"/>
    </row>
    <row r="2024" spans="21:24" x14ac:dyDescent="0.15">
      <c r="U2024" s="748"/>
      <c r="V2024" s="748"/>
      <c r="W2024" s="748"/>
      <c r="X2024" s="767"/>
    </row>
    <row r="2025" spans="21:24" x14ac:dyDescent="0.15">
      <c r="U2025" s="748"/>
      <c r="V2025" s="748"/>
      <c r="W2025" s="767"/>
      <c r="X2025" s="767"/>
    </row>
    <row r="2026" spans="21:24" x14ac:dyDescent="0.15">
      <c r="U2026" s="748"/>
      <c r="V2026" s="748"/>
      <c r="W2026" s="767"/>
      <c r="X2026" s="767"/>
    </row>
    <row r="2027" spans="21:24" x14ac:dyDescent="0.15">
      <c r="U2027" s="748"/>
      <c r="V2027" s="748"/>
      <c r="W2027" s="748"/>
      <c r="X2027" s="767"/>
    </row>
    <row r="2028" spans="21:24" x14ac:dyDescent="0.15">
      <c r="U2028" s="748"/>
      <c r="V2028" s="767"/>
      <c r="W2028" s="767"/>
      <c r="X2028" s="767"/>
    </row>
    <row r="2029" spans="21:24" x14ac:dyDescent="0.15">
      <c r="U2029" s="748"/>
      <c r="V2029" s="767"/>
      <c r="X2029" s="767"/>
    </row>
    <row r="2030" spans="21:24" x14ac:dyDescent="0.15">
      <c r="U2030" s="748"/>
      <c r="V2030" s="767"/>
      <c r="W2030" s="748"/>
      <c r="X2030" s="755"/>
    </row>
    <row r="2031" spans="21:24" x14ac:dyDescent="0.15">
      <c r="U2031" s="748"/>
      <c r="V2031" s="767"/>
      <c r="W2031" s="767"/>
      <c r="X2031" s="755"/>
    </row>
    <row r="2032" spans="21:24" x14ac:dyDescent="0.15">
      <c r="U2032" s="748"/>
      <c r="V2032" s="767"/>
      <c r="W2032" s="767"/>
      <c r="X2032" s="748"/>
    </row>
    <row r="2033" spans="19:24" x14ac:dyDescent="0.15">
      <c r="U2033" s="748"/>
      <c r="V2033" s="767"/>
      <c r="W2033" s="748"/>
      <c r="X2033" s="748"/>
    </row>
    <row r="2034" spans="19:24" x14ac:dyDescent="0.15">
      <c r="U2034" s="748"/>
      <c r="V2034" s="767"/>
      <c r="W2034" s="767"/>
      <c r="X2034" s="748"/>
    </row>
    <row r="2035" spans="19:24" x14ac:dyDescent="0.15">
      <c r="U2035" s="748"/>
      <c r="V2035" s="748"/>
      <c r="W2035" s="767"/>
      <c r="X2035" s="767"/>
    </row>
    <row r="2036" spans="19:24" x14ac:dyDescent="0.15">
      <c r="U2036" s="748"/>
      <c r="V2036" s="748"/>
      <c r="W2036" s="748"/>
      <c r="X2036" s="767"/>
    </row>
    <row r="2037" spans="19:24" x14ac:dyDescent="0.15">
      <c r="U2037" s="748"/>
      <c r="V2037" s="767"/>
      <c r="W2037" s="748"/>
      <c r="X2037" s="767"/>
    </row>
    <row r="2038" spans="19:24" x14ac:dyDescent="0.15">
      <c r="U2038" s="748"/>
      <c r="V2038" s="748"/>
      <c r="W2038" s="748"/>
      <c r="X2038" s="767"/>
    </row>
    <row r="2039" spans="19:24" x14ac:dyDescent="0.15">
      <c r="S2039" s="65"/>
      <c r="U2039" s="748"/>
      <c r="V2039" s="748"/>
      <c r="W2039" s="748"/>
      <c r="X2039" s="767"/>
    </row>
    <row r="2040" spans="19:24" x14ac:dyDescent="0.15">
      <c r="S2040" s="65"/>
      <c r="U2040" s="767"/>
      <c r="V2040" s="767"/>
      <c r="W2040" s="748"/>
      <c r="X2040" s="767"/>
    </row>
    <row r="2041" spans="19:24" x14ac:dyDescent="0.15">
      <c r="U2041" s="748"/>
      <c r="V2041" s="748"/>
      <c r="W2041" s="748"/>
      <c r="X2041" s="767"/>
    </row>
    <row r="2042" spans="19:24" x14ac:dyDescent="0.15">
      <c r="U2042" s="748"/>
      <c r="V2042" s="748"/>
      <c r="W2042" s="748"/>
      <c r="X2042" s="767"/>
    </row>
    <row r="2043" spans="19:24" x14ac:dyDescent="0.15">
      <c r="U2043" s="748"/>
      <c r="V2043" s="767"/>
      <c r="W2043" s="748"/>
      <c r="X2043" s="767"/>
    </row>
    <row r="2044" spans="19:24" x14ac:dyDescent="0.15">
      <c r="U2044" s="767"/>
      <c r="V2044" s="767"/>
      <c r="W2044" s="748"/>
      <c r="X2044" s="748"/>
    </row>
    <row r="2045" spans="19:24" x14ac:dyDescent="0.15">
      <c r="U2045" s="767"/>
      <c r="V2045" s="767"/>
      <c r="W2045" s="748"/>
      <c r="X2045" s="767"/>
    </row>
    <row r="2046" spans="19:24" x14ac:dyDescent="0.15">
      <c r="U2046" s="767"/>
      <c r="V2046" s="767"/>
      <c r="W2046" s="748"/>
      <c r="X2046" s="767"/>
    </row>
    <row r="2047" spans="19:24" x14ac:dyDescent="0.15">
      <c r="U2047" s="767"/>
      <c r="V2047" s="767"/>
      <c r="W2047" s="748"/>
      <c r="X2047" s="767"/>
    </row>
    <row r="2048" spans="19:24" x14ac:dyDescent="0.15">
      <c r="U2048" s="767"/>
      <c r="V2048" s="767"/>
      <c r="X2048" s="767"/>
    </row>
    <row r="2049" spans="19:24" x14ac:dyDescent="0.15">
      <c r="U2049" s="767"/>
      <c r="V2049" s="767"/>
      <c r="W2049" s="767"/>
      <c r="X2049" s="767"/>
    </row>
    <row r="2050" spans="19:24" x14ac:dyDescent="0.15">
      <c r="S2050" s="65"/>
      <c r="U2050" s="748"/>
      <c r="V2050" s="748"/>
      <c r="W2050" s="748"/>
      <c r="X2050" s="748"/>
    </row>
    <row r="2051" spans="19:24" x14ac:dyDescent="0.15">
      <c r="U2051" s="767"/>
      <c r="V2051" s="767"/>
      <c r="W2051" s="748"/>
      <c r="X2051" s="767"/>
    </row>
    <row r="2052" spans="19:24" x14ac:dyDescent="0.15">
      <c r="S2052" s="65"/>
      <c r="U2052" s="767"/>
      <c r="V2052" s="767"/>
      <c r="W2052" s="748"/>
      <c r="X2052" s="767"/>
    </row>
    <row r="2053" spans="19:24" x14ac:dyDescent="0.15">
      <c r="S2053" s="65"/>
      <c r="U2053" s="767"/>
      <c r="V2053" s="767"/>
      <c r="W2053" s="748"/>
      <c r="X2053" s="748"/>
    </row>
    <row r="2054" spans="19:24" x14ac:dyDescent="0.15">
      <c r="S2054" s="65"/>
      <c r="W2054" s="748"/>
      <c r="X2054" s="767"/>
    </row>
    <row r="2055" spans="19:24" x14ac:dyDescent="0.15">
      <c r="S2055" s="65"/>
      <c r="U2055" s="767"/>
      <c r="V2055" s="767"/>
      <c r="W2055" s="767"/>
    </row>
    <row r="2056" spans="19:24" x14ac:dyDescent="0.15">
      <c r="S2056" s="65"/>
      <c r="W2056" s="767"/>
      <c r="X2056" s="767"/>
    </row>
    <row r="2057" spans="19:24" x14ac:dyDescent="0.15">
      <c r="U2057" s="767"/>
      <c r="V2057" s="767"/>
      <c r="W2057" s="748"/>
      <c r="X2057" s="767"/>
    </row>
    <row r="2058" spans="19:24" x14ac:dyDescent="0.15">
      <c r="U2058" s="767"/>
      <c r="V2058" s="767"/>
      <c r="W2058" s="767"/>
      <c r="X2058" s="767"/>
    </row>
    <row r="2059" spans="19:24" x14ac:dyDescent="0.15">
      <c r="U2059" s="767"/>
      <c r="V2059" s="748"/>
      <c r="W2059" s="767"/>
      <c r="X2059" s="767"/>
    </row>
    <row r="2060" spans="19:24" x14ac:dyDescent="0.15">
      <c r="U2060" s="767"/>
      <c r="V2060" s="767"/>
      <c r="W2060" s="748"/>
      <c r="X2060" s="767"/>
    </row>
    <row r="2061" spans="19:24" x14ac:dyDescent="0.15">
      <c r="U2061" s="767"/>
      <c r="V2061" s="767"/>
      <c r="W2061" s="748"/>
      <c r="X2061" s="767"/>
    </row>
    <row r="2062" spans="19:24" x14ac:dyDescent="0.15">
      <c r="U2062" s="748"/>
      <c r="V2062" s="748"/>
      <c r="W2062" s="748"/>
      <c r="X2062" s="767"/>
    </row>
    <row r="2063" spans="19:24" x14ac:dyDescent="0.15">
      <c r="U2063" s="767"/>
      <c r="V2063" s="767"/>
      <c r="W2063" s="748"/>
      <c r="X2063" s="748"/>
    </row>
    <row r="2064" spans="19:24" x14ac:dyDescent="0.15">
      <c r="U2064" s="767"/>
      <c r="V2064" s="767"/>
      <c r="W2064" s="748"/>
      <c r="X2064" s="748"/>
    </row>
    <row r="2065" spans="19:24" x14ac:dyDescent="0.15">
      <c r="U2065" s="767"/>
      <c r="V2065" s="767"/>
      <c r="W2065" s="748"/>
      <c r="X2065" s="748"/>
    </row>
    <row r="2066" spans="19:24" x14ac:dyDescent="0.15">
      <c r="U2066" s="767"/>
      <c r="V2066" s="767"/>
      <c r="W2066" s="252"/>
      <c r="X2066" s="748"/>
    </row>
    <row r="2067" spans="19:24" x14ac:dyDescent="0.15">
      <c r="U2067" s="767"/>
      <c r="V2067" s="767"/>
      <c r="W2067" s="252"/>
      <c r="X2067" s="748"/>
    </row>
    <row r="2068" spans="19:24" x14ac:dyDescent="0.15">
      <c r="S2068" s="65"/>
      <c r="U2068" s="748"/>
      <c r="V2068" s="748"/>
      <c r="W2068" s="767"/>
      <c r="X2068" s="748"/>
    </row>
    <row r="2069" spans="19:24" x14ac:dyDescent="0.15">
      <c r="S2069" s="65"/>
      <c r="U2069" s="748"/>
      <c r="V2069" s="748"/>
      <c r="W2069" s="748"/>
      <c r="X2069" s="748"/>
    </row>
    <row r="2070" spans="19:24" x14ac:dyDescent="0.15">
      <c r="U2070" s="748"/>
      <c r="V2070" s="748"/>
      <c r="W2070" s="767"/>
      <c r="X2070" s="748"/>
    </row>
    <row r="2071" spans="19:24" x14ac:dyDescent="0.15">
      <c r="U2071" s="748"/>
      <c r="V2071" s="748"/>
      <c r="W2071" s="748"/>
      <c r="X2071" s="748"/>
    </row>
    <row r="2072" spans="19:24" x14ac:dyDescent="0.15">
      <c r="U2072" s="767"/>
      <c r="V2072" s="767"/>
      <c r="W2072" s="748"/>
      <c r="X2072" s="748"/>
    </row>
    <row r="2073" spans="19:24" x14ac:dyDescent="0.15">
      <c r="U2073" s="767"/>
      <c r="V2073" s="767"/>
      <c r="W2073" s="748"/>
      <c r="X2073" s="748"/>
    </row>
    <row r="2074" spans="19:24" x14ac:dyDescent="0.15">
      <c r="S2074" s="65"/>
      <c r="U2074" s="748"/>
      <c r="V2074" s="748"/>
      <c r="W2074" s="767"/>
      <c r="X2074" s="254"/>
    </row>
    <row r="2075" spans="19:24" x14ac:dyDescent="0.15">
      <c r="S2075" s="65"/>
      <c r="U2075" s="767"/>
      <c r="V2075" s="767"/>
      <c r="W2075" s="767"/>
      <c r="X2075" s="767"/>
    </row>
    <row r="2076" spans="19:24" x14ac:dyDescent="0.15">
      <c r="U2076" s="767"/>
      <c r="V2076" s="767"/>
      <c r="W2076" s="767"/>
      <c r="X2076" s="748"/>
    </row>
    <row r="2077" spans="19:24" x14ac:dyDescent="0.15">
      <c r="U2077" s="767"/>
      <c r="V2077" s="767"/>
      <c r="W2077" s="767"/>
      <c r="X2077" s="748"/>
    </row>
    <row r="2078" spans="19:24" x14ac:dyDescent="0.15">
      <c r="S2078" s="65"/>
      <c r="U2078" s="748"/>
      <c r="V2078" s="748"/>
      <c r="X2078" s="748"/>
    </row>
    <row r="2079" spans="19:24" x14ac:dyDescent="0.15">
      <c r="S2079" s="65"/>
      <c r="U2079" s="767"/>
      <c r="V2079" s="767"/>
      <c r="X2079" s="748"/>
    </row>
    <row r="2080" spans="19:24" x14ac:dyDescent="0.15">
      <c r="S2080" s="65"/>
      <c r="U2080" s="767"/>
      <c r="V2080" s="767"/>
      <c r="W2080" s="748"/>
      <c r="X2080" s="767"/>
    </row>
    <row r="2081" spans="19:24" x14ac:dyDescent="0.15">
      <c r="S2081" s="65"/>
      <c r="U2081" s="748"/>
      <c r="V2081" s="748"/>
      <c r="X2081" s="767"/>
    </row>
    <row r="2082" spans="19:24" x14ac:dyDescent="0.15">
      <c r="S2082" s="65"/>
      <c r="U2082" s="767"/>
      <c r="V2082" s="767"/>
      <c r="X2082" s="767"/>
    </row>
    <row r="2083" spans="19:24" x14ac:dyDescent="0.15">
      <c r="S2083" s="65"/>
      <c r="U2083" s="767"/>
      <c r="V2083" s="767"/>
      <c r="X2083" s="767"/>
    </row>
    <row r="2084" spans="19:24" x14ac:dyDescent="0.15">
      <c r="S2084" s="65"/>
      <c r="U2084" s="748"/>
      <c r="V2084" s="748"/>
      <c r="X2084" s="767"/>
    </row>
    <row r="2085" spans="19:24" x14ac:dyDescent="0.15">
      <c r="S2085" s="65"/>
      <c r="U2085" s="748"/>
      <c r="V2085" s="748"/>
      <c r="X2085" s="767"/>
    </row>
    <row r="2086" spans="19:24" x14ac:dyDescent="0.15">
      <c r="U2086" s="748"/>
      <c r="V2086" s="748"/>
      <c r="W2086" s="748"/>
      <c r="X2086" s="767"/>
    </row>
    <row r="2087" spans="19:24" x14ac:dyDescent="0.15">
      <c r="S2087" s="65"/>
      <c r="U2087" s="748"/>
      <c r="V2087" s="767"/>
      <c r="X2087" s="748"/>
    </row>
    <row r="2088" spans="19:24" x14ac:dyDescent="0.15">
      <c r="S2088" s="65"/>
      <c r="U2088" s="748"/>
      <c r="V2088" s="767"/>
      <c r="X2088" s="748"/>
    </row>
    <row r="2089" spans="19:24" x14ac:dyDescent="0.15">
      <c r="U2089" s="748"/>
      <c r="V2089" s="748"/>
      <c r="W2089" s="748"/>
      <c r="X2089" s="767"/>
    </row>
    <row r="2090" spans="19:24" x14ac:dyDescent="0.15">
      <c r="S2090" s="65"/>
      <c r="U2090" s="748"/>
      <c r="V2090" s="748"/>
      <c r="X2090" s="748"/>
    </row>
    <row r="2091" spans="19:24" x14ac:dyDescent="0.15">
      <c r="S2091" s="65"/>
      <c r="U2091" s="748"/>
      <c r="V2091" s="748"/>
      <c r="X2091" s="748"/>
    </row>
    <row r="2092" spans="19:24" x14ac:dyDescent="0.15">
      <c r="U2092" s="748"/>
      <c r="V2092" s="748"/>
      <c r="W2092" s="767"/>
      <c r="X2092" s="252"/>
    </row>
    <row r="2093" spans="19:24" x14ac:dyDescent="0.15">
      <c r="S2093" s="65"/>
      <c r="U2093" s="748"/>
      <c r="V2093" s="767"/>
      <c r="X2093" s="252"/>
    </row>
    <row r="2094" spans="19:24" x14ac:dyDescent="0.15">
      <c r="S2094" s="65"/>
      <c r="U2094" s="748"/>
      <c r="V2094" s="767"/>
      <c r="X2094" s="252"/>
    </row>
    <row r="2095" spans="19:24" x14ac:dyDescent="0.15">
      <c r="S2095" s="65"/>
      <c r="U2095" s="748"/>
      <c r="W2095" s="767"/>
      <c r="X2095" s="767"/>
    </row>
    <row r="2096" spans="19:24" x14ac:dyDescent="0.15">
      <c r="S2096" s="65"/>
      <c r="U2096" s="748"/>
      <c r="V2096" s="748"/>
      <c r="W2096" s="767"/>
      <c r="X2096" s="767"/>
    </row>
    <row r="2097" spans="19:24" x14ac:dyDescent="0.15">
      <c r="S2097" s="65"/>
      <c r="U2097" s="748"/>
      <c r="V2097" s="748"/>
      <c r="W2097" s="767"/>
      <c r="X2097" s="767"/>
    </row>
    <row r="2098" spans="19:24" x14ac:dyDescent="0.15">
      <c r="S2098" s="65"/>
      <c r="U2098" s="748"/>
      <c r="V2098" s="748"/>
      <c r="W2098" s="767"/>
      <c r="X2098" s="767"/>
    </row>
    <row r="2099" spans="19:24" x14ac:dyDescent="0.15">
      <c r="S2099" s="65"/>
      <c r="U2099" s="748"/>
      <c r="V2099" s="748"/>
      <c r="W2099" s="767"/>
      <c r="X2099" s="767"/>
    </row>
    <row r="2100" spans="19:24" x14ac:dyDescent="0.15">
      <c r="S2100" s="65"/>
      <c r="U2100" s="748"/>
      <c r="V2100" s="748"/>
      <c r="W2100" s="767"/>
      <c r="X2100" s="767"/>
    </row>
    <row r="2101" spans="19:24" x14ac:dyDescent="0.15">
      <c r="U2101" s="748"/>
      <c r="V2101" s="748"/>
      <c r="W2101" s="767"/>
      <c r="X2101" s="748"/>
    </row>
    <row r="2102" spans="19:24" x14ac:dyDescent="0.15">
      <c r="S2102" s="65"/>
      <c r="U2102" s="748"/>
      <c r="V2102" s="748"/>
      <c r="W2102" s="767"/>
      <c r="X2102" s="748"/>
    </row>
    <row r="2103" spans="19:24" x14ac:dyDescent="0.15">
      <c r="S2103" s="65"/>
      <c r="U2103" s="748"/>
      <c r="V2103" s="748"/>
      <c r="W2103" s="767"/>
      <c r="X2103" s="748"/>
    </row>
    <row r="2104" spans="19:24" x14ac:dyDescent="0.15">
      <c r="U2104" s="748"/>
      <c r="V2104" s="748"/>
      <c r="W2104" s="767"/>
      <c r="X2104" s="252"/>
    </row>
    <row r="2105" spans="19:24" x14ac:dyDescent="0.15">
      <c r="S2105" s="65"/>
      <c r="U2105" s="767"/>
      <c r="V2105" s="767"/>
      <c r="W2105" s="748"/>
      <c r="X2105" s="767"/>
    </row>
    <row r="2106" spans="19:24" x14ac:dyDescent="0.15">
      <c r="S2106" s="65"/>
      <c r="U2106" s="748"/>
      <c r="V2106" s="748"/>
      <c r="W2106" s="767"/>
      <c r="X2106" s="767"/>
    </row>
    <row r="2107" spans="19:24" x14ac:dyDescent="0.15">
      <c r="U2107" s="252"/>
      <c r="V2107" s="252"/>
      <c r="W2107" s="767"/>
      <c r="X2107" s="767"/>
    </row>
    <row r="2108" spans="19:24" x14ac:dyDescent="0.15">
      <c r="S2108" s="65"/>
      <c r="U2108" s="252"/>
      <c r="V2108" s="252"/>
      <c r="W2108" s="748"/>
    </row>
    <row r="2109" spans="19:24" x14ac:dyDescent="0.15">
      <c r="S2109" s="65"/>
      <c r="U2109" s="252"/>
      <c r="V2109" s="252"/>
      <c r="W2109" s="767"/>
      <c r="X2109" s="767"/>
    </row>
    <row r="2110" spans="19:24" x14ac:dyDescent="0.15">
      <c r="U2110" s="767"/>
      <c r="V2110" s="748"/>
      <c r="W2110" s="767"/>
      <c r="X2110" s="252"/>
    </row>
    <row r="2111" spans="19:24" x14ac:dyDescent="0.15">
      <c r="S2111" s="65"/>
      <c r="U2111" s="767"/>
      <c r="V2111" s="767"/>
      <c r="W2111" s="748"/>
      <c r="X2111" s="767"/>
    </row>
    <row r="2112" spans="19:24" x14ac:dyDescent="0.15">
      <c r="S2112" s="65"/>
      <c r="U2112" s="767"/>
      <c r="V2112" s="767"/>
      <c r="W2112" s="748"/>
      <c r="X2112" s="767"/>
    </row>
    <row r="2113" spans="19:24" x14ac:dyDescent="0.15">
      <c r="U2113" s="767"/>
      <c r="V2113" s="748"/>
      <c r="W2113" s="748"/>
      <c r="X2113" s="748"/>
    </row>
    <row r="2114" spans="19:24" x14ac:dyDescent="0.15">
      <c r="U2114" s="767"/>
      <c r="V2114" s="767"/>
      <c r="X2114" s="767"/>
    </row>
    <row r="2115" spans="19:24" x14ac:dyDescent="0.15">
      <c r="U2115" s="767"/>
      <c r="V2115" s="767"/>
      <c r="X2115" s="767"/>
    </row>
    <row r="2116" spans="19:24" x14ac:dyDescent="0.15">
      <c r="U2116" s="767"/>
      <c r="V2116" s="748"/>
      <c r="W2116" s="748"/>
      <c r="X2116" s="748"/>
    </row>
    <row r="2117" spans="19:24" x14ac:dyDescent="0.15">
      <c r="U2117" s="767"/>
      <c r="V2117" s="767"/>
      <c r="W2117" s="748"/>
      <c r="X2117" s="767"/>
    </row>
    <row r="2118" spans="19:24" x14ac:dyDescent="0.15">
      <c r="U2118" s="767"/>
      <c r="V2118" s="767"/>
      <c r="W2118" s="748"/>
      <c r="X2118" s="767"/>
    </row>
    <row r="2119" spans="19:24" x14ac:dyDescent="0.15">
      <c r="V2119" s="748"/>
      <c r="W2119" s="748"/>
      <c r="X2119" s="767"/>
    </row>
    <row r="2120" spans="19:24" x14ac:dyDescent="0.15">
      <c r="U2120" s="748"/>
      <c r="V2120" s="748"/>
      <c r="X2120" s="767"/>
    </row>
    <row r="2121" spans="19:24" x14ac:dyDescent="0.15">
      <c r="S2121" s="65"/>
      <c r="U2121" s="748"/>
      <c r="V2121" s="748"/>
      <c r="X2121" s="767"/>
    </row>
    <row r="2122" spans="19:24" x14ac:dyDescent="0.15">
      <c r="S2122" s="65"/>
      <c r="U2122" s="767"/>
      <c r="V2122" s="748"/>
      <c r="X2122" s="748"/>
    </row>
    <row r="2123" spans="19:24" x14ac:dyDescent="0.15">
      <c r="U2123" s="748"/>
      <c r="V2123" s="767"/>
      <c r="W2123" s="748"/>
      <c r="X2123" s="748"/>
    </row>
    <row r="2124" spans="19:24" x14ac:dyDescent="0.15">
      <c r="S2124" s="65"/>
      <c r="U2124" s="748"/>
      <c r="V2124" s="767"/>
      <c r="W2124" s="748"/>
      <c r="X2124" s="748"/>
    </row>
    <row r="2125" spans="19:24" x14ac:dyDescent="0.15">
      <c r="U2125" s="767"/>
      <c r="V2125" s="748"/>
      <c r="W2125" s="748"/>
      <c r="X2125" s="767"/>
    </row>
    <row r="2126" spans="19:24" x14ac:dyDescent="0.15">
      <c r="U2126" s="748"/>
      <c r="V2126" s="748"/>
      <c r="W2126" s="748"/>
      <c r="X2126" s="767"/>
    </row>
    <row r="2127" spans="19:24" x14ac:dyDescent="0.15">
      <c r="U2127" s="748"/>
      <c r="V2127" s="748"/>
      <c r="W2127" s="748"/>
      <c r="X2127" s="767"/>
    </row>
    <row r="2128" spans="19:24" x14ac:dyDescent="0.15">
      <c r="W2128" s="748"/>
      <c r="X2128" s="767"/>
    </row>
    <row r="2129" spans="21:24" x14ac:dyDescent="0.15">
      <c r="U2129" s="748"/>
      <c r="V2129" s="748"/>
      <c r="W2129" s="748"/>
      <c r="X2129" s="767"/>
    </row>
    <row r="2130" spans="21:24" x14ac:dyDescent="0.15">
      <c r="U2130" s="748"/>
      <c r="V2130" s="748"/>
      <c r="W2130" s="748"/>
      <c r="X2130" s="767"/>
    </row>
    <row r="2131" spans="21:24" x14ac:dyDescent="0.15">
      <c r="U2131" s="748"/>
      <c r="V2131" s="767"/>
      <c r="X2131" s="767"/>
    </row>
    <row r="2132" spans="21:24" x14ac:dyDescent="0.15">
      <c r="U2132" s="748"/>
      <c r="V2132" s="748"/>
      <c r="W2132" s="767"/>
      <c r="X2132" s="748"/>
    </row>
    <row r="2133" spans="21:24" x14ac:dyDescent="0.15">
      <c r="U2133" s="748"/>
      <c r="V2133" s="748"/>
      <c r="X2133" s="767"/>
    </row>
    <row r="2134" spans="21:24" x14ac:dyDescent="0.15">
      <c r="U2134" s="767"/>
      <c r="V2134" s="767"/>
      <c r="W2134" s="748"/>
      <c r="X2134" s="767"/>
    </row>
    <row r="2135" spans="21:24" x14ac:dyDescent="0.15">
      <c r="U2135" s="748"/>
      <c r="V2135" s="748"/>
      <c r="W2135" s="748"/>
      <c r="X2135" s="748"/>
    </row>
    <row r="2136" spans="21:24" x14ac:dyDescent="0.15">
      <c r="U2136" s="748"/>
      <c r="V2136" s="748"/>
      <c r="W2136" s="748"/>
      <c r="X2136" s="767"/>
    </row>
    <row r="2137" spans="21:24" x14ac:dyDescent="0.15">
      <c r="U2137" s="767"/>
      <c r="V2137" s="767"/>
      <c r="W2137" s="748"/>
      <c r="X2137" s="767"/>
    </row>
    <row r="2138" spans="21:24" x14ac:dyDescent="0.15">
      <c r="U2138" s="748"/>
      <c r="V2138" s="748"/>
      <c r="W2138" s="748"/>
      <c r="X2138" s="748"/>
    </row>
    <row r="2139" spans="21:24" x14ac:dyDescent="0.15">
      <c r="U2139" s="748"/>
      <c r="V2139" s="748"/>
      <c r="W2139" s="748"/>
      <c r="X2139" s="748"/>
    </row>
    <row r="2140" spans="21:24" x14ac:dyDescent="0.15">
      <c r="U2140" s="767"/>
      <c r="V2140" s="767"/>
      <c r="W2140" s="748"/>
      <c r="X2140" s="748"/>
    </row>
    <row r="2141" spans="21:24" x14ac:dyDescent="0.15">
      <c r="U2141" s="748"/>
      <c r="V2141" s="748"/>
      <c r="W2141" s="252"/>
      <c r="X2141" s="767"/>
    </row>
    <row r="2142" spans="21:24" x14ac:dyDescent="0.15">
      <c r="U2142" s="748"/>
      <c r="V2142" s="748"/>
      <c r="W2142" s="252"/>
      <c r="X2142" s="767"/>
    </row>
    <row r="2143" spans="21:24" x14ac:dyDescent="0.15">
      <c r="U2143" s="767"/>
      <c r="V2143" s="767"/>
      <c r="W2143" s="748"/>
      <c r="X2143" s="748"/>
    </row>
    <row r="2144" spans="21:24" x14ac:dyDescent="0.15">
      <c r="U2144" s="767"/>
      <c r="V2144" s="767"/>
      <c r="W2144" s="748"/>
      <c r="X2144" s="748"/>
    </row>
    <row r="2145" spans="19:24" x14ac:dyDescent="0.15">
      <c r="U2145" s="748"/>
      <c r="V2145" s="748"/>
      <c r="W2145" s="748"/>
      <c r="X2145" s="748"/>
    </row>
    <row r="2146" spans="19:24" x14ac:dyDescent="0.15">
      <c r="U2146" s="767"/>
      <c r="V2146" s="767"/>
      <c r="W2146" s="748"/>
      <c r="X2146" s="748"/>
    </row>
    <row r="2147" spans="19:24" x14ac:dyDescent="0.15">
      <c r="U2147" s="767"/>
      <c r="V2147" s="767"/>
      <c r="W2147" s="252"/>
      <c r="X2147" s="767"/>
    </row>
    <row r="2148" spans="19:24" x14ac:dyDescent="0.15">
      <c r="U2148" s="748"/>
      <c r="V2148" s="748"/>
      <c r="W2148" s="748"/>
      <c r="X2148" s="767"/>
    </row>
    <row r="2149" spans="19:24" x14ac:dyDescent="0.15">
      <c r="U2149" s="767"/>
      <c r="V2149" s="767"/>
      <c r="W2149" s="748"/>
    </row>
    <row r="2150" spans="19:24" x14ac:dyDescent="0.15">
      <c r="U2150" s="767"/>
      <c r="V2150" s="767"/>
      <c r="W2150" s="748"/>
      <c r="X2150" s="748"/>
    </row>
    <row r="2151" spans="19:24" x14ac:dyDescent="0.15">
      <c r="U2151" s="788"/>
      <c r="W2151" s="748"/>
      <c r="X2151" s="748"/>
    </row>
    <row r="2152" spans="19:24" x14ac:dyDescent="0.15">
      <c r="U2152" s="767"/>
      <c r="V2152" s="767"/>
      <c r="W2152" s="748"/>
      <c r="X2152" s="748"/>
    </row>
    <row r="2153" spans="19:24" x14ac:dyDescent="0.15">
      <c r="W2153" s="252"/>
      <c r="X2153" s="748"/>
    </row>
    <row r="2154" spans="19:24" x14ac:dyDescent="0.15">
      <c r="U2154" s="748"/>
      <c r="V2154" s="748"/>
      <c r="W2154" s="748"/>
      <c r="X2154" s="748"/>
    </row>
    <row r="2155" spans="19:24" x14ac:dyDescent="0.15">
      <c r="S2155" s="65"/>
      <c r="U2155" s="767"/>
      <c r="V2155" s="252"/>
      <c r="W2155" s="748"/>
      <c r="X2155" s="748"/>
    </row>
    <row r="2156" spans="19:24" x14ac:dyDescent="0.15">
      <c r="U2156" s="767"/>
      <c r="V2156" s="767"/>
      <c r="W2156" s="767"/>
      <c r="X2156" s="748"/>
    </row>
    <row r="2157" spans="19:24" x14ac:dyDescent="0.15">
      <c r="U2157" s="748"/>
      <c r="V2157" s="748"/>
      <c r="W2157" s="748"/>
      <c r="X2157" s="748"/>
    </row>
    <row r="2158" spans="19:24" x14ac:dyDescent="0.15">
      <c r="U2158" s="767"/>
      <c r="V2158" s="252"/>
      <c r="W2158" s="748"/>
      <c r="X2158" s="767"/>
    </row>
    <row r="2159" spans="19:24" x14ac:dyDescent="0.15">
      <c r="U2159" s="767"/>
      <c r="V2159" s="767"/>
      <c r="W2159" s="767"/>
      <c r="X2159" s="767"/>
    </row>
    <row r="2160" spans="19:24" x14ac:dyDescent="0.15">
      <c r="U2160" s="748"/>
      <c r="V2160" s="748"/>
      <c r="W2160" s="748"/>
      <c r="X2160" s="254"/>
    </row>
    <row r="2161" spans="19:24" x14ac:dyDescent="0.15">
      <c r="U2161" s="748"/>
      <c r="V2161" s="252"/>
      <c r="W2161" s="748"/>
    </row>
    <row r="2162" spans="19:24" x14ac:dyDescent="0.15">
      <c r="U2162" s="748"/>
      <c r="V2162" s="748"/>
      <c r="W2162" s="748"/>
      <c r="X2162" s="748"/>
    </row>
    <row r="2163" spans="19:24" x14ac:dyDescent="0.15">
      <c r="U2163" s="748"/>
      <c r="V2163" s="748"/>
      <c r="W2163" s="748"/>
      <c r="X2163" s="767"/>
    </row>
    <row r="2164" spans="19:24" x14ac:dyDescent="0.15">
      <c r="U2164" s="748"/>
      <c r="V2164" s="748"/>
      <c r="W2164" s="748"/>
      <c r="X2164" s="748"/>
    </row>
    <row r="2165" spans="19:24" x14ac:dyDescent="0.15">
      <c r="U2165" s="748"/>
      <c r="V2165" s="748"/>
      <c r="W2165" s="767"/>
      <c r="X2165" s="767"/>
    </row>
    <row r="2166" spans="19:24" x14ac:dyDescent="0.15">
      <c r="S2166" s="65"/>
      <c r="U2166" s="748"/>
      <c r="V2166" s="748"/>
      <c r="W2166" s="748"/>
      <c r="X2166" s="767"/>
    </row>
    <row r="2167" spans="19:24" x14ac:dyDescent="0.15">
      <c r="U2167" s="748"/>
      <c r="V2167" s="748"/>
      <c r="W2167" s="748"/>
      <c r="X2167" s="748"/>
    </row>
    <row r="2168" spans="19:24" x14ac:dyDescent="0.15">
      <c r="U2168" s="748"/>
      <c r="V2168" s="748"/>
      <c r="W2168" s="767"/>
      <c r="X2168" s="767"/>
    </row>
    <row r="2169" spans="19:24" x14ac:dyDescent="0.15">
      <c r="U2169" s="748"/>
      <c r="V2169" s="748"/>
      <c r="W2169" s="748"/>
      <c r="X2169" s="767"/>
    </row>
    <row r="2170" spans="19:24" x14ac:dyDescent="0.15">
      <c r="U2170" s="748"/>
      <c r="V2170" s="748"/>
      <c r="W2170" s="748"/>
      <c r="X2170" s="748"/>
    </row>
    <row r="2171" spans="19:24" x14ac:dyDescent="0.15">
      <c r="U2171" s="748"/>
      <c r="V2171" s="748"/>
      <c r="W2171" s="748"/>
      <c r="X2171" s="767"/>
    </row>
    <row r="2172" spans="19:24" x14ac:dyDescent="0.15">
      <c r="S2172" s="65"/>
      <c r="U2172" s="748"/>
      <c r="V2172" s="748"/>
      <c r="W2172" s="767"/>
      <c r="X2172" s="767"/>
    </row>
    <row r="2173" spans="19:24" x14ac:dyDescent="0.15">
      <c r="S2173" s="65"/>
      <c r="U2173" s="748"/>
      <c r="V2173" s="748"/>
      <c r="W2173" s="748"/>
      <c r="X2173" s="748"/>
    </row>
    <row r="2174" spans="19:24" x14ac:dyDescent="0.15">
      <c r="U2174" s="767"/>
      <c r="V2174" s="767"/>
      <c r="W2174" s="748"/>
      <c r="X2174" s="748"/>
    </row>
    <row r="2175" spans="19:24" x14ac:dyDescent="0.15">
      <c r="U2175" s="748"/>
      <c r="V2175" s="748"/>
      <c r="W2175" s="767"/>
      <c r="X2175" s="748"/>
    </row>
    <row r="2176" spans="19:24" x14ac:dyDescent="0.15">
      <c r="U2176" s="748"/>
      <c r="V2176" s="748"/>
      <c r="W2176" s="748"/>
      <c r="X2176" s="748"/>
    </row>
    <row r="2177" spans="21:24" x14ac:dyDescent="0.15">
      <c r="U2177" s="748"/>
      <c r="V2177" s="748"/>
      <c r="W2177" s="767"/>
      <c r="X2177" s="767"/>
    </row>
    <row r="2178" spans="21:24" x14ac:dyDescent="0.15">
      <c r="U2178" s="748"/>
      <c r="V2178" s="748"/>
      <c r="X2178" s="767"/>
    </row>
    <row r="2179" spans="21:24" x14ac:dyDescent="0.15">
      <c r="U2179" s="748"/>
      <c r="V2179" s="252"/>
      <c r="W2179" s="748"/>
      <c r="X2179" s="748"/>
    </row>
    <row r="2180" spans="21:24" x14ac:dyDescent="0.15">
      <c r="U2180" s="748"/>
      <c r="V2180" s="748"/>
      <c r="W2180" s="767"/>
      <c r="X2180" s="748"/>
    </row>
    <row r="2181" spans="21:24" x14ac:dyDescent="0.15">
      <c r="U2181" s="748"/>
      <c r="V2181" s="748"/>
      <c r="X2181" s="252"/>
    </row>
    <row r="2182" spans="21:24" x14ac:dyDescent="0.15">
      <c r="U2182" s="252"/>
      <c r="V2182" s="252"/>
      <c r="W2182" s="748"/>
      <c r="X2182" s="748"/>
    </row>
    <row r="2183" spans="21:24" x14ac:dyDescent="0.15">
      <c r="U2183" s="767"/>
      <c r="V2183" s="767"/>
      <c r="W2183" s="748"/>
      <c r="X2183" s="748"/>
    </row>
    <row r="2184" spans="21:24" x14ac:dyDescent="0.15">
      <c r="U2184" s="767"/>
      <c r="V2184" s="767"/>
      <c r="W2184" s="767"/>
      <c r="X2184" s="767"/>
    </row>
    <row r="2185" spans="21:24" x14ac:dyDescent="0.15">
      <c r="U2185" s="767"/>
      <c r="V2185" s="252"/>
      <c r="W2185" s="748"/>
      <c r="X2185" s="748"/>
    </row>
    <row r="2186" spans="21:24" x14ac:dyDescent="0.15">
      <c r="U2186" s="748"/>
      <c r="V2186" s="748"/>
      <c r="W2186" s="748"/>
      <c r="X2186" s="748"/>
    </row>
    <row r="2187" spans="21:24" x14ac:dyDescent="0.15">
      <c r="U2187" s="748"/>
      <c r="V2187" s="748"/>
      <c r="W2187" s="767"/>
    </row>
    <row r="2188" spans="21:24" x14ac:dyDescent="0.15">
      <c r="U2188" s="748"/>
      <c r="V2188" s="252"/>
      <c r="W2188" s="748"/>
      <c r="X2188" s="748"/>
    </row>
    <row r="2189" spans="21:24" x14ac:dyDescent="0.15">
      <c r="U2189" s="767"/>
      <c r="V2189" s="767"/>
      <c r="W2189" s="748"/>
      <c r="X2189" s="748"/>
    </row>
    <row r="2190" spans="21:24" x14ac:dyDescent="0.15">
      <c r="U2190" s="748"/>
      <c r="V2190" s="748"/>
      <c r="W2190" s="748"/>
      <c r="X2190" s="748"/>
    </row>
    <row r="2191" spans="21:24" x14ac:dyDescent="0.15">
      <c r="U2191" s="748"/>
      <c r="V2191" s="252"/>
      <c r="W2191" s="748"/>
      <c r="X2191" s="748"/>
    </row>
    <row r="2192" spans="21:24" x14ac:dyDescent="0.15">
      <c r="U2192" s="767"/>
      <c r="V2192" s="767"/>
      <c r="W2192" s="748"/>
      <c r="X2192" s="748"/>
    </row>
    <row r="2193" spans="19:24" x14ac:dyDescent="0.15">
      <c r="U2193" s="767"/>
      <c r="V2193" s="767"/>
      <c r="W2193" s="748"/>
      <c r="X2193" s="748"/>
    </row>
    <row r="2194" spans="19:24" x14ac:dyDescent="0.15">
      <c r="U2194" s="748"/>
      <c r="V2194" s="748"/>
      <c r="W2194" s="748"/>
      <c r="X2194" s="748"/>
    </row>
    <row r="2195" spans="19:24" x14ac:dyDescent="0.15">
      <c r="S2195" s="741"/>
      <c r="U2195" s="252"/>
      <c r="V2195" s="252"/>
      <c r="W2195" s="748"/>
      <c r="X2195" s="748"/>
    </row>
    <row r="2196" spans="19:24" x14ac:dyDescent="0.15">
      <c r="S2196" s="283"/>
      <c r="U2196" s="748"/>
      <c r="V2196" s="748"/>
      <c r="W2196" s="748"/>
      <c r="X2196" s="767"/>
    </row>
    <row r="2197" spans="19:24" x14ac:dyDescent="0.15">
      <c r="S2197" s="741"/>
      <c r="U2197" s="748"/>
      <c r="V2197" s="748"/>
      <c r="W2197" s="748"/>
      <c r="X2197" s="748"/>
    </row>
    <row r="2198" spans="19:24" x14ac:dyDescent="0.15">
      <c r="U2198" s="748"/>
      <c r="V2198" s="748"/>
      <c r="W2198" s="748"/>
      <c r="X2198" s="748"/>
    </row>
    <row r="2199" spans="19:24" x14ac:dyDescent="0.15">
      <c r="U2199" s="748"/>
      <c r="V2199" s="748"/>
      <c r="W2199" s="748"/>
      <c r="X2199" s="767"/>
    </row>
    <row r="2200" spans="19:24" x14ac:dyDescent="0.15">
      <c r="U2200" s="748"/>
      <c r="V2200" s="748"/>
      <c r="W2200" s="748"/>
      <c r="X2200" s="767"/>
    </row>
    <row r="2201" spans="19:24" x14ac:dyDescent="0.15">
      <c r="U2201" s="748"/>
      <c r="V2201" s="748"/>
      <c r="W2201" s="767"/>
      <c r="X2201" s="748"/>
    </row>
    <row r="2202" spans="19:24" x14ac:dyDescent="0.15">
      <c r="U2202" s="748"/>
      <c r="V2202" s="748"/>
      <c r="W2202" s="767"/>
      <c r="X2202" s="767"/>
    </row>
    <row r="2203" spans="19:24" x14ac:dyDescent="0.15">
      <c r="U2203" s="748"/>
      <c r="V2203" s="748"/>
      <c r="W2203" s="748"/>
      <c r="X2203" s="767"/>
    </row>
    <row r="2204" spans="19:24" x14ac:dyDescent="0.15">
      <c r="U2204" s="767"/>
      <c r="V2204" s="767"/>
      <c r="W2204" s="748"/>
      <c r="X2204" s="748"/>
    </row>
    <row r="2205" spans="19:24" x14ac:dyDescent="0.15">
      <c r="U2205" s="748"/>
      <c r="V2205" s="748"/>
      <c r="W2205" s="748"/>
      <c r="X2205" s="254"/>
    </row>
    <row r="2206" spans="19:24" x14ac:dyDescent="0.15">
      <c r="U2206" s="748"/>
      <c r="V2206" s="748"/>
      <c r="W2206" s="748"/>
      <c r="X2206" s="767"/>
    </row>
    <row r="2207" spans="19:24" x14ac:dyDescent="0.15">
      <c r="U2207" s="767"/>
      <c r="V2207" s="767"/>
      <c r="W2207" s="748"/>
      <c r="X2207" s="748"/>
    </row>
    <row r="2208" spans="19:24" x14ac:dyDescent="0.15">
      <c r="W2208" s="748"/>
      <c r="X2208" s="767"/>
    </row>
    <row r="2209" spans="21:24" x14ac:dyDescent="0.15">
      <c r="U2209" s="748"/>
      <c r="V2209" s="748"/>
      <c r="W2209" s="748"/>
    </row>
    <row r="2210" spans="21:24" x14ac:dyDescent="0.15">
      <c r="U2210" s="748"/>
      <c r="V2210" s="748"/>
      <c r="W2210" s="748"/>
      <c r="X2210" s="748"/>
    </row>
    <row r="2211" spans="21:24" x14ac:dyDescent="0.15">
      <c r="U2211" s="748"/>
      <c r="V2211" s="748"/>
      <c r="W2211" s="748"/>
      <c r="X2211" s="767"/>
    </row>
    <row r="2212" spans="21:24" x14ac:dyDescent="0.15">
      <c r="U2212" s="748"/>
      <c r="V2212" s="748"/>
      <c r="W2212" s="767"/>
      <c r="X2212" s="767"/>
    </row>
    <row r="2213" spans="21:24" x14ac:dyDescent="0.15">
      <c r="V2213" s="748"/>
      <c r="W2213" s="748"/>
      <c r="X2213" s="748"/>
    </row>
    <row r="2214" spans="21:24" x14ac:dyDescent="0.15">
      <c r="U2214" s="748"/>
      <c r="V2214" s="748"/>
      <c r="W2214" s="767"/>
      <c r="X2214" s="767"/>
    </row>
    <row r="2215" spans="21:24" x14ac:dyDescent="0.15">
      <c r="U2215" s="748"/>
      <c r="V2215" s="748"/>
      <c r="W2215" s="767"/>
      <c r="X2215" s="767"/>
    </row>
    <row r="2216" spans="21:24" x14ac:dyDescent="0.15">
      <c r="U2216" s="767"/>
      <c r="V2216" s="767"/>
      <c r="W2216" s="748"/>
      <c r="X2216" s="748"/>
    </row>
    <row r="2217" spans="21:24" x14ac:dyDescent="0.15">
      <c r="U2217" s="767"/>
      <c r="V2217" s="767"/>
      <c r="W2217" s="767"/>
      <c r="X2217" s="767"/>
    </row>
    <row r="2218" spans="21:24" x14ac:dyDescent="0.15">
      <c r="U2218" s="748"/>
      <c r="V2218" s="748"/>
      <c r="W2218" s="748"/>
      <c r="X2218" s="748"/>
    </row>
    <row r="2219" spans="21:24" x14ac:dyDescent="0.15">
      <c r="U2219" s="767"/>
      <c r="V2219" s="767"/>
      <c r="W2219" s="748"/>
      <c r="X2219" s="748"/>
    </row>
    <row r="2220" spans="21:24" x14ac:dyDescent="0.15">
      <c r="U2220" s="767"/>
      <c r="V2220" s="767"/>
      <c r="W2220" s="748"/>
      <c r="X2220" s="748"/>
    </row>
    <row r="2221" spans="21:24" x14ac:dyDescent="0.15">
      <c r="U2221" s="767"/>
      <c r="V2221" s="767"/>
      <c r="W2221" s="767"/>
      <c r="X2221" s="748"/>
    </row>
    <row r="2222" spans="21:24" x14ac:dyDescent="0.15">
      <c r="U2222" s="767"/>
      <c r="V2222" s="767"/>
      <c r="X2222" s="748"/>
    </row>
    <row r="2223" spans="21:24" x14ac:dyDescent="0.15">
      <c r="U2223" s="767"/>
      <c r="V2223" s="767"/>
      <c r="W2223" s="767"/>
      <c r="X2223" s="748"/>
    </row>
    <row r="2224" spans="21:24" x14ac:dyDescent="0.15">
      <c r="U2224" s="767"/>
      <c r="V2224" s="767"/>
      <c r="W2224" s="748"/>
      <c r="X2224" s="748"/>
    </row>
    <row r="2225" spans="19:24" x14ac:dyDescent="0.15">
      <c r="U2225" s="767"/>
      <c r="V2225" s="767"/>
      <c r="W2225" s="748"/>
      <c r="X2225" s="748"/>
    </row>
    <row r="2226" spans="19:24" x14ac:dyDescent="0.15">
      <c r="W2226" s="748"/>
      <c r="X2226" s="748"/>
    </row>
    <row r="2227" spans="19:24" x14ac:dyDescent="0.15">
      <c r="U2227" s="748"/>
      <c r="V2227" s="748"/>
      <c r="W2227" s="767"/>
      <c r="X2227" s="748"/>
    </row>
    <row r="2228" spans="19:24" x14ac:dyDescent="0.15">
      <c r="U2228" s="767"/>
      <c r="V2228" s="767"/>
      <c r="W2228" s="767"/>
      <c r="X2228" s="748"/>
    </row>
    <row r="2229" spans="19:24" x14ac:dyDescent="0.15">
      <c r="U2229" s="767"/>
      <c r="V2229" s="767"/>
      <c r="W2229" s="767"/>
      <c r="X2229" s="254"/>
    </row>
    <row r="2230" spans="19:24" x14ac:dyDescent="0.15">
      <c r="U2230" s="748"/>
      <c r="V2230" s="748"/>
      <c r="W2230" s="767"/>
      <c r="X2230" s="767"/>
    </row>
    <row r="2231" spans="19:24" x14ac:dyDescent="0.15">
      <c r="V2231" s="767"/>
      <c r="W2231" s="767"/>
      <c r="X2231" s="748"/>
    </row>
    <row r="2232" spans="19:24" x14ac:dyDescent="0.15">
      <c r="U2232" s="252"/>
      <c r="V2232" s="252"/>
      <c r="W2232" s="767"/>
      <c r="X2232" s="748"/>
    </row>
    <row r="2233" spans="19:24" x14ac:dyDescent="0.15">
      <c r="U2233" s="252"/>
      <c r="V2233" s="252"/>
      <c r="W2233" s="748"/>
      <c r="X2233" s="748"/>
    </row>
    <row r="2234" spans="19:24" x14ac:dyDescent="0.15">
      <c r="U2234" s="252"/>
      <c r="V2234" s="252"/>
      <c r="W2234" s="748"/>
      <c r="X2234" s="748"/>
    </row>
    <row r="2235" spans="19:24" x14ac:dyDescent="0.15">
      <c r="U2235" s="252"/>
      <c r="V2235" s="252"/>
      <c r="W2235" s="748"/>
      <c r="X2235" s="767"/>
    </row>
    <row r="2236" spans="19:24" x14ac:dyDescent="0.15">
      <c r="S2236" s="741"/>
      <c r="U2236" s="252"/>
      <c r="V2236" s="252"/>
      <c r="W2236" s="767"/>
      <c r="X2236" s="748"/>
    </row>
    <row r="2237" spans="19:24" x14ac:dyDescent="0.15">
      <c r="U2237" s="252"/>
      <c r="V2237" s="252"/>
      <c r="X2237" s="748"/>
    </row>
    <row r="2238" spans="19:24" x14ac:dyDescent="0.15">
      <c r="U2238" s="767"/>
      <c r="V2238" s="767"/>
      <c r="W2238" s="748"/>
      <c r="X2238" s="767"/>
    </row>
    <row r="2239" spans="19:24" x14ac:dyDescent="0.15">
      <c r="U2239" s="767"/>
      <c r="V2239" s="767"/>
      <c r="W2239" s="767"/>
      <c r="X2239" s="767"/>
    </row>
    <row r="2240" spans="19:24" x14ac:dyDescent="0.15">
      <c r="U2240" s="767"/>
      <c r="V2240" s="767"/>
      <c r="W2240" s="748"/>
      <c r="X2240" s="767"/>
    </row>
    <row r="2241" spans="19:24" x14ac:dyDescent="0.15">
      <c r="U2241" s="767"/>
      <c r="V2241" s="767"/>
      <c r="W2241" s="748"/>
      <c r="X2241" s="767"/>
    </row>
    <row r="2242" spans="19:24" x14ac:dyDescent="0.15">
      <c r="S2242" s="741"/>
      <c r="U2242" s="767"/>
      <c r="V2242" s="767"/>
      <c r="W2242" s="748"/>
      <c r="X2242" s="748"/>
    </row>
    <row r="2243" spans="19:24" x14ac:dyDescent="0.15">
      <c r="S2243" s="65"/>
      <c r="U2243" s="748"/>
      <c r="V2243" s="748"/>
      <c r="W2243" s="748"/>
      <c r="X2243" s="748"/>
    </row>
    <row r="2244" spans="19:24" x14ac:dyDescent="0.15">
      <c r="S2244" s="65"/>
      <c r="U2244" s="767"/>
      <c r="V2244" s="767"/>
      <c r="W2244" s="748"/>
      <c r="X2244" s="767"/>
    </row>
    <row r="2245" spans="19:24" x14ac:dyDescent="0.15">
      <c r="V2245" s="770"/>
      <c r="W2245" s="748"/>
      <c r="X2245" s="767"/>
    </row>
    <row r="2246" spans="19:24" x14ac:dyDescent="0.15">
      <c r="S2246" s="741"/>
      <c r="V2246" s="767"/>
      <c r="W2246" s="767"/>
      <c r="X2246" s="767"/>
    </row>
    <row r="2247" spans="19:24" x14ac:dyDescent="0.15">
      <c r="S2247" s="741"/>
      <c r="U2247" s="748"/>
      <c r="V2247" s="748"/>
      <c r="W2247" s="748"/>
      <c r="X2247" s="767"/>
    </row>
    <row r="2248" spans="19:24" x14ac:dyDescent="0.15">
      <c r="S2248" s="741"/>
      <c r="U2248" s="767"/>
      <c r="V2248" s="767"/>
      <c r="W2248" s="767"/>
      <c r="X2248" s="748"/>
    </row>
    <row r="2249" spans="19:24" x14ac:dyDescent="0.15">
      <c r="S2249" s="741"/>
      <c r="U2249" s="767"/>
      <c r="V2249" s="767"/>
      <c r="W2249" s="767"/>
      <c r="X2249" s="748"/>
    </row>
    <row r="2250" spans="19:24" x14ac:dyDescent="0.15">
      <c r="S2250" s="741"/>
      <c r="U2250" s="767"/>
      <c r="V2250" s="767"/>
      <c r="W2250" s="767"/>
    </row>
    <row r="2251" spans="19:24" x14ac:dyDescent="0.15">
      <c r="S2251" s="741"/>
      <c r="U2251" s="767"/>
      <c r="V2251" s="767"/>
      <c r="W2251" s="767"/>
      <c r="X2251" s="748"/>
    </row>
    <row r="2252" spans="19:24" x14ac:dyDescent="0.15">
      <c r="S2252" s="741"/>
      <c r="U2252" s="767"/>
      <c r="V2252" s="767"/>
      <c r="W2252" s="767"/>
      <c r="X2252" s="748"/>
    </row>
    <row r="2253" spans="19:24" x14ac:dyDescent="0.15">
      <c r="S2253" s="741"/>
      <c r="U2253" s="767"/>
      <c r="V2253" s="767"/>
      <c r="W2253" s="767"/>
    </row>
    <row r="2254" spans="19:24" x14ac:dyDescent="0.15">
      <c r="S2254" s="741"/>
      <c r="U2254" s="767"/>
      <c r="V2254" s="767"/>
      <c r="W2254" s="767"/>
      <c r="X2254" s="748"/>
    </row>
    <row r="2255" spans="19:24" x14ac:dyDescent="0.15">
      <c r="S2255" s="741"/>
      <c r="U2255" s="767"/>
      <c r="V2255" s="767"/>
      <c r="X2255" s="748"/>
    </row>
    <row r="2256" spans="19:24" x14ac:dyDescent="0.15">
      <c r="S2256" s="741"/>
      <c r="U2256" s="767"/>
      <c r="V2256" s="748"/>
      <c r="W2256" s="748"/>
      <c r="X2256" s="767"/>
    </row>
    <row r="2257" spans="19:24" x14ac:dyDescent="0.15">
      <c r="S2257" s="738"/>
      <c r="U2257" s="767"/>
      <c r="V2257" s="767"/>
      <c r="W2257" s="767"/>
      <c r="X2257" s="767"/>
    </row>
    <row r="2258" spans="19:24" x14ac:dyDescent="0.15">
      <c r="U2258" s="767"/>
      <c r="V2258" s="767"/>
      <c r="W2258" s="767"/>
      <c r="X2258" s="767"/>
    </row>
    <row r="2259" spans="19:24" x14ac:dyDescent="0.15">
      <c r="U2259" s="767"/>
      <c r="V2259" s="767"/>
      <c r="W2259" s="748"/>
      <c r="X2259" s="767"/>
    </row>
    <row r="2260" spans="19:24" x14ac:dyDescent="0.15">
      <c r="U2260" s="767"/>
      <c r="V2260" s="767"/>
      <c r="W2260" s="767"/>
      <c r="X2260" s="767"/>
    </row>
    <row r="2261" spans="19:24" x14ac:dyDescent="0.15">
      <c r="U2261" s="767"/>
      <c r="V2261" s="767"/>
      <c r="W2261" s="767"/>
      <c r="X2261" s="767"/>
    </row>
    <row r="2262" spans="19:24" x14ac:dyDescent="0.15">
      <c r="U2262" s="748"/>
      <c r="V2262" s="748"/>
      <c r="W2262" s="767"/>
      <c r="X2262" s="767"/>
    </row>
    <row r="2263" spans="19:24" x14ac:dyDescent="0.15">
      <c r="W2263" s="767"/>
      <c r="X2263" s="748"/>
    </row>
    <row r="2264" spans="19:24" x14ac:dyDescent="0.15">
      <c r="U2264" s="767"/>
      <c r="V2264" s="767"/>
      <c r="W2264" s="767"/>
      <c r="X2264" s="748"/>
    </row>
    <row r="2265" spans="19:24" x14ac:dyDescent="0.15">
      <c r="U2265" s="748"/>
      <c r="V2265" s="748"/>
      <c r="W2265" s="767"/>
      <c r="X2265" s="748"/>
    </row>
    <row r="2266" spans="19:24" x14ac:dyDescent="0.15">
      <c r="U2266" s="767"/>
      <c r="V2266" s="767"/>
      <c r="W2266" s="767"/>
    </row>
    <row r="2267" spans="19:24" x14ac:dyDescent="0.15">
      <c r="U2267" s="767"/>
      <c r="V2267" s="767"/>
      <c r="W2267" s="767"/>
      <c r="X2267" s="748"/>
    </row>
    <row r="2268" spans="19:24" x14ac:dyDescent="0.15">
      <c r="U2268" s="748"/>
      <c r="V2268" s="748"/>
      <c r="W2268" s="767"/>
      <c r="X2268" s="748"/>
    </row>
    <row r="2269" spans="19:24" x14ac:dyDescent="0.15">
      <c r="U2269" s="767"/>
      <c r="V2269" s="767"/>
      <c r="W2269" s="767"/>
      <c r="X2269" s="748"/>
    </row>
    <row r="2270" spans="19:24" x14ac:dyDescent="0.15">
      <c r="U2270" s="767"/>
      <c r="V2270" s="767"/>
      <c r="W2270" s="767"/>
      <c r="X2270" s="748"/>
    </row>
    <row r="2271" spans="19:24" x14ac:dyDescent="0.15">
      <c r="U2271" s="767"/>
      <c r="V2271" s="767"/>
      <c r="W2271" s="252"/>
      <c r="X2271" s="767"/>
    </row>
    <row r="2272" spans="19:24" x14ac:dyDescent="0.15">
      <c r="S2272" s="743"/>
      <c r="U2272" s="767"/>
      <c r="V2272" s="767"/>
      <c r="X2272" s="748"/>
    </row>
    <row r="2273" spans="19:24" x14ac:dyDescent="0.15">
      <c r="S2273" s="743"/>
      <c r="U2273" s="767"/>
      <c r="V2273" s="767"/>
      <c r="W2273" s="252"/>
      <c r="X2273" s="748"/>
    </row>
    <row r="2274" spans="19:24" x14ac:dyDescent="0.15">
      <c r="S2274" s="743"/>
      <c r="U2274" s="748"/>
      <c r="V2274" s="748"/>
      <c r="W2274" s="252"/>
      <c r="X2274" s="767"/>
    </row>
    <row r="2275" spans="19:24" x14ac:dyDescent="0.15">
      <c r="S2275" s="743"/>
      <c r="U2275" s="767"/>
      <c r="V2275" s="767"/>
      <c r="W2275" s="767"/>
      <c r="X2275" s="767"/>
    </row>
    <row r="2276" spans="19:24" x14ac:dyDescent="0.15">
      <c r="S2276" s="743"/>
      <c r="U2276" s="759"/>
      <c r="V2276" s="759"/>
      <c r="W2276" s="770"/>
      <c r="X2276" s="748"/>
    </row>
    <row r="2277" spans="19:24" x14ac:dyDescent="0.15">
      <c r="S2277" s="743"/>
      <c r="U2277" s="748"/>
      <c r="V2277" s="748"/>
      <c r="W2277" s="767"/>
      <c r="X2277" s="767"/>
    </row>
    <row r="2278" spans="19:24" x14ac:dyDescent="0.15">
      <c r="S2278" s="743"/>
      <c r="U2278" s="767"/>
      <c r="V2278" s="767"/>
      <c r="W2278" s="767"/>
      <c r="X2278" s="767"/>
    </row>
    <row r="2279" spans="19:24" x14ac:dyDescent="0.15">
      <c r="S2279" s="743"/>
      <c r="U2279" s="767"/>
      <c r="V2279" s="767"/>
      <c r="W2279" s="767"/>
      <c r="X2279" s="767"/>
    </row>
    <row r="2280" spans="19:24" x14ac:dyDescent="0.15">
      <c r="S2280" s="743"/>
      <c r="U2280" s="748"/>
      <c r="V2280" s="748"/>
      <c r="W2280" s="767"/>
      <c r="X2280" s="767"/>
    </row>
    <row r="2281" spans="19:24" x14ac:dyDescent="0.15">
      <c r="U2281" s="767"/>
      <c r="V2281" s="767"/>
      <c r="W2281" s="767"/>
      <c r="X2281" s="767"/>
    </row>
    <row r="2282" spans="19:24" x14ac:dyDescent="0.15">
      <c r="U2282" s="767"/>
      <c r="V2282" s="767"/>
      <c r="W2282" s="767"/>
      <c r="X2282" s="767"/>
    </row>
    <row r="2283" spans="19:24" x14ac:dyDescent="0.15">
      <c r="U2283" s="767"/>
      <c r="V2283" s="748"/>
      <c r="W2283" s="748"/>
      <c r="X2283" s="767"/>
    </row>
    <row r="2284" spans="19:24" x14ac:dyDescent="0.15">
      <c r="U2284" s="767"/>
      <c r="V2284" s="767"/>
      <c r="W2284" s="767"/>
    </row>
    <row r="2285" spans="19:24" x14ac:dyDescent="0.15">
      <c r="U2285" s="767"/>
      <c r="V2285" s="767"/>
      <c r="W2285" s="767"/>
      <c r="X2285" s="748"/>
    </row>
    <row r="2286" spans="19:24" x14ac:dyDescent="0.15">
      <c r="U2286" s="767"/>
      <c r="V2286" s="748"/>
      <c r="W2286" s="767"/>
      <c r="X2286" s="767"/>
    </row>
    <row r="2287" spans="19:24" x14ac:dyDescent="0.15">
      <c r="U2287" s="767"/>
      <c r="V2287" s="767"/>
      <c r="W2287" s="767"/>
      <c r="X2287" s="767"/>
    </row>
    <row r="2288" spans="19:24" x14ac:dyDescent="0.15">
      <c r="U2288" s="767"/>
      <c r="V2288" s="767"/>
      <c r="W2288" s="767"/>
      <c r="X2288" s="748"/>
    </row>
    <row r="2289" spans="21:24" x14ac:dyDescent="0.15">
      <c r="U2289" s="767"/>
      <c r="V2289" s="748"/>
      <c r="W2289" s="748"/>
      <c r="X2289" s="767"/>
    </row>
    <row r="2290" spans="21:24" x14ac:dyDescent="0.15">
      <c r="U2290" s="767"/>
      <c r="V2290" s="767"/>
      <c r="W2290" s="767"/>
      <c r="X2290" s="767"/>
    </row>
    <row r="2291" spans="21:24" x14ac:dyDescent="0.15">
      <c r="U2291" s="767"/>
      <c r="V2291" s="767"/>
      <c r="W2291" s="748"/>
      <c r="X2291" s="767"/>
    </row>
    <row r="2292" spans="21:24" x14ac:dyDescent="0.15">
      <c r="U2292" s="767"/>
      <c r="V2292" s="767"/>
      <c r="X2292" s="252"/>
    </row>
    <row r="2293" spans="21:24" x14ac:dyDescent="0.15">
      <c r="U2293" s="767"/>
      <c r="V2293" s="767"/>
      <c r="W2293" s="748"/>
      <c r="X2293" s="252"/>
    </row>
    <row r="2294" spans="21:24" x14ac:dyDescent="0.15">
      <c r="U2294" s="767"/>
      <c r="V2294" s="767"/>
      <c r="W2294" s="748"/>
      <c r="X2294" s="252"/>
    </row>
    <row r="2295" spans="21:24" x14ac:dyDescent="0.15">
      <c r="U2295" s="767"/>
      <c r="V2295" s="767"/>
      <c r="W2295" s="767"/>
      <c r="X2295" s="767"/>
    </row>
    <row r="2296" spans="21:24" x14ac:dyDescent="0.15">
      <c r="U2296" s="767"/>
      <c r="V2296" s="767"/>
      <c r="W2296" s="748"/>
      <c r="X2296" s="767"/>
    </row>
    <row r="2297" spans="21:24" x14ac:dyDescent="0.15">
      <c r="U2297" s="767"/>
      <c r="V2297" s="767"/>
      <c r="W2297" s="748"/>
      <c r="X2297" s="767"/>
    </row>
    <row r="2298" spans="21:24" x14ac:dyDescent="0.15">
      <c r="U2298" s="748"/>
      <c r="V2298" s="748"/>
      <c r="W2298" s="767"/>
      <c r="X2298" s="767"/>
    </row>
    <row r="2299" spans="21:24" x14ac:dyDescent="0.15">
      <c r="U2299" s="748"/>
      <c r="V2299" s="748"/>
      <c r="W2299" s="767"/>
      <c r="X2299" s="767"/>
    </row>
    <row r="2300" spans="21:24" x14ac:dyDescent="0.15">
      <c r="U2300" s="767"/>
      <c r="V2300" s="767"/>
      <c r="W2300" s="767"/>
      <c r="X2300" s="767"/>
    </row>
    <row r="2301" spans="21:24" x14ac:dyDescent="0.15">
      <c r="U2301" s="767"/>
      <c r="V2301" s="767"/>
      <c r="W2301" s="748"/>
      <c r="X2301" s="767"/>
    </row>
    <row r="2302" spans="21:24" x14ac:dyDescent="0.15">
      <c r="U2302" s="767"/>
      <c r="V2302" s="767"/>
      <c r="W2302" s="767"/>
      <c r="X2302" s="767"/>
    </row>
    <row r="2303" spans="21:24" x14ac:dyDescent="0.15">
      <c r="U2303" s="767"/>
      <c r="V2303" s="767"/>
      <c r="W2303" s="767"/>
      <c r="X2303" s="767"/>
    </row>
    <row r="2304" spans="21:24" x14ac:dyDescent="0.15">
      <c r="U2304" s="767"/>
      <c r="V2304" s="748"/>
      <c r="W2304" s="748"/>
      <c r="X2304" s="767"/>
    </row>
    <row r="2305" spans="19:24" x14ac:dyDescent="0.15">
      <c r="U2305" s="252"/>
      <c r="V2305" s="252"/>
      <c r="W2305" s="767"/>
      <c r="X2305" s="770"/>
    </row>
    <row r="2306" spans="19:24" x14ac:dyDescent="0.15">
      <c r="S2306" s="741"/>
      <c r="U2306" s="767"/>
      <c r="V2306" s="767"/>
      <c r="W2306" s="759"/>
      <c r="X2306" s="770"/>
    </row>
    <row r="2307" spans="19:24" x14ac:dyDescent="0.15">
      <c r="U2307" s="767"/>
      <c r="V2307" s="748"/>
      <c r="W2307" s="748"/>
      <c r="X2307" s="767"/>
    </row>
    <row r="2308" spans="19:24" x14ac:dyDescent="0.15">
      <c r="U2308" s="767"/>
      <c r="V2308" s="767"/>
      <c r="W2308" s="767"/>
      <c r="X2308" s="767"/>
    </row>
    <row r="2309" spans="19:24" x14ac:dyDescent="0.15">
      <c r="U2309" s="767"/>
      <c r="V2309" s="767"/>
      <c r="W2309" s="767"/>
      <c r="X2309" s="767"/>
    </row>
    <row r="2310" spans="19:24" x14ac:dyDescent="0.15">
      <c r="U2310" s="767"/>
      <c r="V2310" s="767"/>
      <c r="W2310" s="767"/>
      <c r="X2310" s="767"/>
    </row>
    <row r="2311" spans="19:24" x14ac:dyDescent="0.15">
      <c r="U2311" s="748"/>
      <c r="V2311" s="748"/>
      <c r="W2311" s="767"/>
      <c r="X2311" s="767"/>
    </row>
    <row r="2312" spans="19:24" x14ac:dyDescent="0.15">
      <c r="U2312" s="748"/>
      <c r="V2312" s="748"/>
      <c r="W2312" s="767"/>
      <c r="X2312" s="767"/>
    </row>
    <row r="2313" spans="19:24" x14ac:dyDescent="0.15">
      <c r="U2313" s="748"/>
      <c r="V2313" s="748"/>
      <c r="W2313" s="767"/>
      <c r="X2313" s="767"/>
    </row>
    <row r="2314" spans="19:24" x14ac:dyDescent="0.15">
      <c r="U2314" s="748"/>
      <c r="V2314" s="748"/>
      <c r="W2314" s="767"/>
      <c r="X2314" s="767"/>
    </row>
    <row r="2315" spans="19:24" x14ac:dyDescent="0.15">
      <c r="U2315" s="748"/>
      <c r="V2315" s="748"/>
      <c r="W2315" s="767"/>
      <c r="X2315" s="767"/>
    </row>
    <row r="2316" spans="19:24" x14ac:dyDescent="0.15">
      <c r="U2316" s="748"/>
      <c r="V2316" s="748"/>
      <c r="W2316" s="767"/>
      <c r="X2316" s="767"/>
    </row>
    <row r="2317" spans="19:24" x14ac:dyDescent="0.15">
      <c r="U2317" s="748"/>
      <c r="V2317" s="748"/>
      <c r="W2317" s="767"/>
      <c r="X2317" s="767"/>
    </row>
    <row r="2318" spans="19:24" x14ac:dyDescent="0.15">
      <c r="U2318" s="748"/>
      <c r="V2318" s="748"/>
      <c r="W2318" s="767"/>
      <c r="X2318" s="767"/>
    </row>
    <row r="2319" spans="19:24" x14ac:dyDescent="0.15">
      <c r="U2319" s="748"/>
      <c r="V2319" s="748"/>
      <c r="W2319" s="767"/>
      <c r="X2319" s="767"/>
    </row>
    <row r="2320" spans="19:24" x14ac:dyDescent="0.15">
      <c r="S2320" s="283"/>
      <c r="U2320" s="252"/>
      <c r="V2320" s="252"/>
      <c r="W2320" s="767"/>
      <c r="X2320" s="748"/>
    </row>
    <row r="2321" spans="19:24" x14ac:dyDescent="0.15">
      <c r="S2321" s="283"/>
      <c r="V2321" s="770"/>
      <c r="W2321" s="767"/>
      <c r="X2321" s="748"/>
    </row>
    <row r="2322" spans="19:24" x14ac:dyDescent="0.15">
      <c r="S2322" s="283"/>
      <c r="V2322" s="770"/>
      <c r="W2322" s="767"/>
      <c r="X2322" s="767"/>
    </row>
    <row r="2323" spans="19:24" x14ac:dyDescent="0.15">
      <c r="S2323" s="738"/>
      <c r="U2323" s="767"/>
      <c r="V2323" s="767"/>
      <c r="W2323" s="767"/>
    </row>
    <row r="2324" spans="19:24" x14ac:dyDescent="0.15">
      <c r="S2324" s="738"/>
      <c r="U2324" s="767"/>
      <c r="V2324" s="767"/>
      <c r="W2324" s="767"/>
      <c r="X2324" s="748"/>
    </row>
    <row r="2325" spans="19:24" x14ac:dyDescent="0.15">
      <c r="S2325" s="738"/>
      <c r="U2325" s="767"/>
      <c r="V2325" s="767"/>
      <c r="W2325" s="767"/>
    </row>
    <row r="2326" spans="19:24" x14ac:dyDescent="0.15">
      <c r="U2326" s="767"/>
      <c r="V2326" s="767"/>
      <c r="W2326" s="767"/>
      <c r="X2326" s="748"/>
    </row>
    <row r="2327" spans="19:24" x14ac:dyDescent="0.15">
      <c r="U2327" s="767"/>
      <c r="V2327" s="767"/>
      <c r="W2327" s="767"/>
      <c r="X2327" s="748"/>
    </row>
    <row r="2328" spans="19:24" x14ac:dyDescent="0.15">
      <c r="U2328" s="767"/>
      <c r="V2328" s="767"/>
      <c r="W2328" s="767"/>
      <c r="X2328" s="767"/>
    </row>
    <row r="2329" spans="19:24" x14ac:dyDescent="0.15">
      <c r="W2329" s="748"/>
      <c r="X2329" s="767"/>
    </row>
    <row r="2330" spans="19:24" x14ac:dyDescent="0.15">
      <c r="W2330" s="767"/>
      <c r="X2330" s="767"/>
    </row>
    <row r="2331" spans="19:24" x14ac:dyDescent="0.15">
      <c r="W2331" s="767"/>
      <c r="X2331" s="748"/>
    </row>
    <row r="2332" spans="19:24" x14ac:dyDescent="0.15">
      <c r="W2332" s="767"/>
      <c r="X2332" s="767"/>
    </row>
    <row r="2333" spans="19:24" x14ac:dyDescent="0.15">
      <c r="U2333" s="767"/>
      <c r="V2333" s="767"/>
      <c r="W2333" s="254"/>
      <c r="X2333" s="767"/>
    </row>
    <row r="2334" spans="19:24" x14ac:dyDescent="0.15">
      <c r="U2334" s="767"/>
      <c r="V2334" s="767"/>
      <c r="W2334" s="767"/>
      <c r="X2334" s="748"/>
    </row>
    <row r="2335" spans="19:24" x14ac:dyDescent="0.15">
      <c r="U2335" s="767"/>
      <c r="V2335" s="767"/>
      <c r="W2335" s="254"/>
      <c r="X2335" s="767"/>
    </row>
    <row r="2336" spans="19:24" x14ac:dyDescent="0.15">
      <c r="U2336" s="767"/>
      <c r="V2336" s="767"/>
      <c r="W2336" s="748"/>
      <c r="X2336" s="759"/>
    </row>
    <row r="2337" spans="19:24" x14ac:dyDescent="0.15">
      <c r="U2337" s="748"/>
      <c r="V2337" s="748"/>
      <c r="W2337" s="767"/>
      <c r="X2337" s="748"/>
    </row>
    <row r="2338" spans="19:24" x14ac:dyDescent="0.15">
      <c r="U2338" s="767"/>
      <c r="V2338" s="767"/>
      <c r="W2338" s="767"/>
      <c r="X2338" s="767"/>
    </row>
    <row r="2339" spans="19:24" x14ac:dyDescent="0.15">
      <c r="U2339" s="767"/>
      <c r="V2339" s="767"/>
      <c r="W2339" s="252"/>
      <c r="X2339" s="767"/>
    </row>
    <row r="2340" spans="19:24" x14ac:dyDescent="0.15">
      <c r="U2340" s="767"/>
      <c r="V2340" s="767"/>
      <c r="W2340" s="767"/>
      <c r="X2340" s="767"/>
    </row>
    <row r="2341" spans="19:24" x14ac:dyDescent="0.15">
      <c r="U2341" s="748"/>
      <c r="V2341" s="748"/>
      <c r="W2341" s="252"/>
      <c r="X2341" s="767"/>
    </row>
    <row r="2342" spans="19:24" x14ac:dyDescent="0.15">
      <c r="S2342" s="744"/>
      <c r="U2342" s="767"/>
      <c r="V2342" s="767"/>
      <c r="W2342" s="252"/>
      <c r="X2342" s="767"/>
    </row>
    <row r="2343" spans="19:24" x14ac:dyDescent="0.15">
      <c r="S2343" s="744"/>
      <c r="U2343" s="748"/>
      <c r="V2343" s="748"/>
      <c r="W2343" s="767"/>
      <c r="X2343" s="767"/>
    </row>
    <row r="2344" spans="19:24" x14ac:dyDescent="0.15">
      <c r="S2344" s="283"/>
      <c r="U2344" s="767"/>
      <c r="V2344" s="767"/>
      <c r="W2344" s="252"/>
      <c r="X2344" s="767"/>
    </row>
    <row r="2345" spans="19:24" x14ac:dyDescent="0.15">
      <c r="S2345" s="283"/>
      <c r="U2345" s="767"/>
      <c r="V2345" s="767"/>
      <c r="W2345" s="767"/>
      <c r="X2345" s="767"/>
    </row>
    <row r="2346" spans="19:24" x14ac:dyDescent="0.15">
      <c r="S2346" s="283"/>
      <c r="U2346" s="748"/>
      <c r="V2346" s="748"/>
      <c r="W2346" s="767"/>
      <c r="X2346" s="767"/>
    </row>
    <row r="2347" spans="19:24" x14ac:dyDescent="0.15">
      <c r="S2347" s="283"/>
      <c r="U2347" s="767"/>
      <c r="V2347" s="767"/>
      <c r="W2347" s="767"/>
      <c r="X2347" s="767"/>
    </row>
    <row r="2348" spans="19:24" x14ac:dyDescent="0.15">
      <c r="S2348" s="283"/>
      <c r="U2348" s="767"/>
      <c r="V2348" s="767"/>
      <c r="W2348" s="767"/>
      <c r="X2348" s="767"/>
    </row>
    <row r="2349" spans="19:24" x14ac:dyDescent="0.15">
      <c r="S2349" s="283"/>
      <c r="U2349" s="748"/>
      <c r="V2349" s="748"/>
      <c r="W2349" s="767"/>
      <c r="X2349" s="767"/>
    </row>
    <row r="2350" spans="19:24" x14ac:dyDescent="0.15">
      <c r="S2350" s="283"/>
      <c r="U2350" s="767"/>
      <c r="V2350" s="767"/>
      <c r="W2350" s="767"/>
      <c r="X2350" s="767"/>
    </row>
    <row r="2351" spans="19:24" x14ac:dyDescent="0.15">
      <c r="S2351" s="283"/>
      <c r="U2351" s="767"/>
      <c r="V2351" s="767"/>
      <c r="W2351" s="767"/>
      <c r="X2351" s="767"/>
    </row>
    <row r="2352" spans="19:24" x14ac:dyDescent="0.15">
      <c r="U2352" s="759"/>
      <c r="V2352" s="759"/>
      <c r="W2352" s="770"/>
      <c r="X2352" s="767"/>
    </row>
    <row r="2353" spans="21:24" x14ac:dyDescent="0.15">
      <c r="U2353" s="252"/>
      <c r="V2353" s="252"/>
      <c r="W2353" s="770"/>
      <c r="X2353" s="767"/>
    </row>
    <row r="2354" spans="21:24" x14ac:dyDescent="0.15">
      <c r="U2354" s="252"/>
      <c r="V2354" s="252"/>
      <c r="W2354" s="767"/>
      <c r="X2354" s="767"/>
    </row>
    <row r="2355" spans="21:24" x14ac:dyDescent="0.15">
      <c r="U2355" s="252"/>
      <c r="V2355" s="252"/>
      <c r="W2355" s="767"/>
      <c r="X2355" s="767"/>
    </row>
    <row r="2356" spans="21:24" x14ac:dyDescent="0.15">
      <c r="U2356" s="767"/>
      <c r="V2356" s="767"/>
      <c r="W2356" s="767"/>
      <c r="X2356" s="767"/>
    </row>
    <row r="2357" spans="21:24" x14ac:dyDescent="0.15">
      <c r="U2357" s="767"/>
      <c r="V2357" s="767"/>
      <c r="W2357" s="252"/>
      <c r="X2357" s="767"/>
    </row>
    <row r="2358" spans="21:24" x14ac:dyDescent="0.15">
      <c r="U2358" s="748"/>
      <c r="V2358" s="748"/>
      <c r="W2358" s="252"/>
    </row>
    <row r="2359" spans="21:24" x14ac:dyDescent="0.15">
      <c r="U2359" s="767"/>
      <c r="V2359" s="767"/>
      <c r="W2359" s="252"/>
      <c r="X2359" s="748"/>
    </row>
    <row r="2360" spans="21:24" x14ac:dyDescent="0.15">
      <c r="U2360" s="767"/>
      <c r="V2360" s="767"/>
      <c r="W2360" s="767"/>
      <c r="X2360" s="767"/>
    </row>
    <row r="2361" spans="21:24" x14ac:dyDescent="0.15">
      <c r="U2361" s="748"/>
      <c r="V2361" s="748"/>
      <c r="W2361" s="767"/>
      <c r="X2361" s="767"/>
    </row>
    <row r="2362" spans="21:24" x14ac:dyDescent="0.15">
      <c r="V2362" s="767"/>
      <c r="W2362" s="767"/>
      <c r="X2362" s="767"/>
    </row>
    <row r="2363" spans="21:24" x14ac:dyDescent="0.15">
      <c r="U2363" s="767"/>
      <c r="V2363" s="767"/>
      <c r="X2363" s="767"/>
    </row>
    <row r="2364" spans="21:24" x14ac:dyDescent="0.15">
      <c r="W2364" s="767"/>
      <c r="X2364" s="767"/>
    </row>
    <row r="2365" spans="21:24" x14ac:dyDescent="0.15">
      <c r="U2365" s="767"/>
      <c r="V2365" s="767"/>
      <c r="W2365" s="767"/>
      <c r="X2365" s="767"/>
    </row>
    <row r="2366" spans="21:24" x14ac:dyDescent="0.15">
      <c r="W2366" s="767"/>
      <c r="X2366" s="767"/>
    </row>
    <row r="2367" spans="21:24" x14ac:dyDescent="0.15">
      <c r="W2367" s="767"/>
      <c r="X2367" s="767"/>
    </row>
    <row r="2368" spans="21:24" x14ac:dyDescent="0.15">
      <c r="W2368" s="748"/>
      <c r="X2368" s="767"/>
    </row>
    <row r="2369" spans="21:24" x14ac:dyDescent="0.15">
      <c r="W2369" s="252"/>
      <c r="X2369" s="767"/>
    </row>
    <row r="2370" spans="21:24" x14ac:dyDescent="0.15">
      <c r="W2370" s="252"/>
      <c r="X2370" s="767"/>
    </row>
    <row r="2371" spans="21:24" x14ac:dyDescent="0.15">
      <c r="U2371" s="252"/>
      <c r="V2371" s="252"/>
      <c r="W2371" s="252"/>
      <c r="X2371" s="748"/>
    </row>
    <row r="2372" spans="21:24" x14ac:dyDescent="0.15">
      <c r="U2372" s="767"/>
      <c r="V2372" s="767"/>
      <c r="W2372" s="767"/>
      <c r="X2372" s="748"/>
    </row>
    <row r="2373" spans="21:24" x14ac:dyDescent="0.15">
      <c r="U2373" s="767"/>
      <c r="V2373" s="767"/>
      <c r="W2373" s="767"/>
      <c r="X2373" s="767"/>
    </row>
    <row r="2374" spans="21:24" x14ac:dyDescent="0.15">
      <c r="U2374" s="252"/>
      <c r="V2374" s="252"/>
      <c r="W2374" s="748"/>
      <c r="X2374" s="748"/>
    </row>
    <row r="2375" spans="21:24" x14ac:dyDescent="0.15">
      <c r="U2375" s="748"/>
      <c r="V2375" s="748"/>
      <c r="W2375" s="767"/>
      <c r="X2375" s="748"/>
    </row>
    <row r="2376" spans="21:24" x14ac:dyDescent="0.15">
      <c r="U2376" s="767"/>
      <c r="V2376" s="767"/>
      <c r="W2376" s="767"/>
      <c r="X2376" s="767"/>
    </row>
    <row r="2377" spans="21:24" x14ac:dyDescent="0.15">
      <c r="U2377" s="767"/>
      <c r="V2377" s="767"/>
      <c r="W2377" s="748"/>
      <c r="X2377" s="748"/>
    </row>
    <row r="2378" spans="21:24" x14ac:dyDescent="0.15">
      <c r="U2378" s="770"/>
      <c r="W2378" s="767"/>
      <c r="X2378" s="748"/>
    </row>
    <row r="2379" spans="21:24" x14ac:dyDescent="0.15">
      <c r="U2379" s="767"/>
      <c r="V2379" s="767"/>
      <c r="W2379" s="767"/>
      <c r="X2379" s="767"/>
    </row>
    <row r="2380" spans="21:24" x14ac:dyDescent="0.15">
      <c r="U2380" s="767"/>
      <c r="V2380" s="767"/>
      <c r="W2380" s="748"/>
      <c r="X2380" s="252"/>
    </row>
    <row r="2381" spans="21:24" x14ac:dyDescent="0.15">
      <c r="U2381" s="748"/>
      <c r="V2381" s="748"/>
      <c r="W2381" s="767"/>
      <c r="X2381" s="252"/>
    </row>
    <row r="2382" spans="21:24" x14ac:dyDescent="0.15">
      <c r="U2382" s="767"/>
      <c r="V2382" s="767"/>
      <c r="W2382" s="767"/>
      <c r="X2382" s="252"/>
    </row>
    <row r="2383" spans="21:24" x14ac:dyDescent="0.15">
      <c r="U2383" s="252"/>
      <c r="V2383" s="252"/>
      <c r="W2383" s="759"/>
      <c r="X2383" s="770"/>
    </row>
    <row r="2384" spans="21:24" x14ac:dyDescent="0.15">
      <c r="W2384" s="252"/>
      <c r="X2384" s="770"/>
    </row>
    <row r="2385" spans="21:24" x14ac:dyDescent="0.15">
      <c r="U2385" s="767"/>
      <c r="V2385" s="767"/>
      <c r="W2385" s="252"/>
      <c r="X2385" s="767"/>
    </row>
    <row r="2386" spans="21:24" x14ac:dyDescent="0.15">
      <c r="U2386" s="748"/>
      <c r="V2386" s="748"/>
      <c r="W2386" s="252"/>
      <c r="X2386" s="767"/>
    </row>
    <row r="2387" spans="21:24" x14ac:dyDescent="0.15">
      <c r="U2387" s="767"/>
      <c r="V2387" s="767"/>
      <c r="W2387" s="748"/>
      <c r="X2387" s="767"/>
    </row>
    <row r="2388" spans="21:24" x14ac:dyDescent="0.15">
      <c r="W2388" s="767"/>
      <c r="X2388" s="767"/>
    </row>
    <row r="2389" spans="21:24" x14ac:dyDescent="0.15">
      <c r="U2389" s="748"/>
      <c r="V2389" s="767"/>
      <c r="W2389" s="748"/>
      <c r="X2389" s="767"/>
    </row>
    <row r="2390" spans="21:24" x14ac:dyDescent="0.15">
      <c r="U2390" s="767"/>
      <c r="V2390" s="767"/>
      <c r="W2390" s="748"/>
      <c r="X2390" s="767"/>
    </row>
    <row r="2391" spans="21:24" x14ac:dyDescent="0.15">
      <c r="U2391" s="767"/>
      <c r="V2391" s="767"/>
      <c r="W2391" s="767"/>
      <c r="X2391" s="748"/>
    </row>
    <row r="2392" spans="21:24" x14ac:dyDescent="0.15">
      <c r="U2392" s="748"/>
      <c r="V2392" s="767"/>
      <c r="W2392" s="748"/>
      <c r="X2392" s="748"/>
    </row>
    <row r="2393" spans="21:24" x14ac:dyDescent="0.15">
      <c r="U2393" s="767"/>
      <c r="V2393" s="767"/>
      <c r="W2393" s="748"/>
      <c r="X2393" s="748"/>
    </row>
    <row r="2394" spans="21:24" x14ac:dyDescent="0.15">
      <c r="U2394" s="767"/>
      <c r="V2394" s="767"/>
      <c r="W2394" s="767"/>
      <c r="X2394" s="748"/>
    </row>
    <row r="2395" spans="21:24" x14ac:dyDescent="0.15">
      <c r="U2395" s="748"/>
      <c r="V2395" s="748"/>
      <c r="X2395" s="767"/>
    </row>
    <row r="2396" spans="21:24" x14ac:dyDescent="0.15">
      <c r="U2396" s="767"/>
      <c r="V2396" s="767"/>
      <c r="W2396" s="767"/>
      <c r="X2396" s="767"/>
    </row>
    <row r="2397" spans="21:24" x14ac:dyDescent="0.15">
      <c r="U2397" s="748"/>
      <c r="V2397" s="748"/>
      <c r="X2397" s="767"/>
    </row>
    <row r="2398" spans="21:24" x14ac:dyDescent="0.15">
      <c r="U2398" s="767"/>
      <c r="V2398" s="767"/>
      <c r="X2398" s="767"/>
    </row>
    <row r="2399" spans="21:24" x14ac:dyDescent="0.15">
      <c r="U2399" s="252"/>
      <c r="V2399" s="252"/>
      <c r="X2399" s="748"/>
    </row>
    <row r="2400" spans="21:24" x14ac:dyDescent="0.15">
      <c r="U2400" s="748"/>
      <c r="V2400" s="748"/>
      <c r="X2400" s="748"/>
    </row>
    <row r="2401" spans="21:24" x14ac:dyDescent="0.15">
      <c r="U2401" s="767"/>
      <c r="V2401" s="767"/>
      <c r="X2401" s="748"/>
    </row>
    <row r="2402" spans="21:24" x14ac:dyDescent="0.15">
      <c r="U2402" s="767"/>
      <c r="V2402" s="767"/>
      <c r="W2402" s="748"/>
      <c r="X2402" s="748"/>
    </row>
    <row r="2403" spans="21:24" x14ac:dyDescent="0.15">
      <c r="U2403" s="748"/>
      <c r="V2403" s="748"/>
      <c r="W2403" s="748"/>
      <c r="X2403" s="748"/>
    </row>
    <row r="2404" spans="21:24" x14ac:dyDescent="0.15">
      <c r="U2404" s="767"/>
      <c r="V2404" s="767"/>
      <c r="W2404" s="748"/>
      <c r="X2404" s="767"/>
    </row>
    <row r="2405" spans="21:24" x14ac:dyDescent="0.15">
      <c r="U2405" s="767"/>
      <c r="V2405" s="767"/>
      <c r="W2405" s="748"/>
      <c r="X2405" s="748"/>
    </row>
    <row r="2406" spans="21:24" x14ac:dyDescent="0.15">
      <c r="U2406" s="748"/>
      <c r="V2406" s="748"/>
      <c r="W2406" s="748"/>
      <c r="X2406" s="748"/>
    </row>
    <row r="2407" spans="21:24" x14ac:dyDescent="0.15">
      <c r="U2407" s="767"/>
      <c r="V2407" s="767"/>
      <c r="W2407" s="767"/>
      <c r="X2407" s="767"/>
    </row>
    <row r="2408" spans="21:24" x14ac:dyDescent="0.15">
      <c r="U2408" s="767"/>
      <c r="V2408" s="767"/>
      <c r="W2408" s="748"/>
      <c r="X2408" s="748"/>
    </row>
    <row r="2409" spans="21:24" x14ac:dyDescent="0.15">
      <c r="U2409" s="767"/>
      <c r="V2409" s="767"/>
      <c r="W2409" s="748"/>
      <c r="X2409" s="748"/>
    </row>
    <row r="2410" spans="21:24" x14ac:dyDescent="0.15">
      <c r="U2410" s="748"/>
      <c r="V2410" s="748"/>
      <c r="W2410" s="252"/>
      <c r="X2410" s="767"/>
    </row>
    <row r="2411" spans="21:24" x14ac:dyDescent="0.15">
      <c r="U2411" s="748"/>
      <c r="V2411" s="767"/>
      <c r="W2411" s="748"/>
      <c r="X2411" s="748"/>
    </row>
    <row r="2412" spans="21:24" x14ac:dyDescent="0.15">
      <c r="U2412" s="748"/>
      <c r="V2412" s="748"/>
      <c r="W2412" s="748"/>
      <c r="X2412" s="767"/>
    </row>
    <row r="2413" spans="21:24" x14ac:dyDescent="0.15">
      <c r="U2413" s="748"/>
      <c r="V2413" s="748"/>
      <c r="W2413" s="767"/>
      <c r="X2413" s="767"/>
    </row>
    <row r="2414" spans="21:24" x14ac:dyDescent="0.15">
      <c r="U2414" s="748"/>
      <c r="V2414" s="767"/>
      <c r="W2414" s="767"/>
      <c r="X2414" s="759"/>
    </row>
    <row r="2415" spans="21:24" x14ac:dyDescent="0.15">
      <c r="U2415" s="748"/>
      <c r="V2415" s="748"/>
      <c r="X2415" s="252"/>
    </row>
    <row r="2416" spans="21:24" x14ac:dyDescent="0.15">
      <c r="U2416" s="748"/>
      <c r="V2416" s="748"/>
      <c r="W2416" s="767"/>
      <c r="X2416" s="252"/>
    </row>
    <row r="2417" spans="21:24" x14ac:dyDescent="0.15">
      <c r="U2417" s="748"/>
      <c r="V2417" s="748"/>
      <c r="W2417" s="748"/>
      <c r="X2417" s="252"/>
    </row>
    <row r="2418" spans="21:24" x14ac:dyDescent="0.15">
      <c r="U2418" s="748"/>
      <c r="V2418" s="748"/>
      <c r="W2418" s="748"/>
      <c r="X2418" s="767"/>
    </row>
    <row r="2419" spans="21:24" x14ac:dyDescent="0.15">
      <c r="U2419" s="748"/>
      <c r="V2419" s="748"/>
      <c r="W2419" s="767"/>
      <c r="X2419" s="767"/>
    </row>
    <row r="2420" spans="21:24" x14ac:dyDescent="0.15">
      <c r="U2420" s="748"/>
      <c r="V2420" s="748"/>
      <c r="W2420" s="748"/>
      <c r="X2420" s="748"/>
    </row>
    <row r="2421" spans="21:24" x14ac:dyDescent="0.15">
      <c r="U2421" s="748"/>
      <c r="V2421" s="748"/>
      <c r="W2421" s="748"/>
      <c r="X2421" s="767"/>
    </row>
    <row r="2422" spans="21:24" x14ac:dyDescent="0.15">
      <c r="U2422" s="748"/>
      <c r="V2422" s="748"/>
      <c r="W2422" s="767"/>
      <c r="X2422" s="767"/>
    </row>
    <row r="2423" spans="21:24" x14ac:dyDescent="0.15">
      <c r="U2423" s="748"/>
      <c r="V2423" s="748"/>
      <c r="W2423" s="748"/>
      <c r="X2423" s="748"/>
    </row>
    <row r="2424" spans="21:24" x14ac:dyDescent="0.15">
      <c r="U2424" s="748"/>
      <c r="V2424" s="748"/>
      <c r="W2424" s="748"/>
      <c r="X2424" s="767"/>
    </row>
    <row r="2425" spans="21:24" x14ac:dyDescent="0.15">
      <c r="U2425" s="748"/>
      <c r="V2425" s="748"/>
      <c r="W2425" s="767"/>
      <c r="X2425" s="767"/>
    </row>
    <row r="2426" spans="21:24" x14ac:dyDescent="0.15">
      <c r="U2426" s="767"/>
      <c r="V2426" s="767"/>
      <c r="W2426" s="767"/>
    </row>
    <row r="2427" spans="21:24" x14ac:dyDescent="0.15">
      <c r="U2427" s="767"/>
      <c r="V2427" s="767"/>
      <c r="W2427" s="767"/>
      <c r="X2427" s="767"/>
    </row>
    <row r="2428" spans="21:24" x14ac:dyDescent="0.15">
      <c r="U2428" s="767"/>
      <c r="V2428" s="767"/>
      <c r="W2428" s="767"/>
    </row>
    <row r="2429" spans="21:24" x14ac:dyDescent="0.15">
      <c r="U2429" s="767"/>
      <c r="V2429" s="767"/>
      <c r="W2429" s="748"/>
    </row>
    <row r="2430" spans="21:24" x14ac:dyDescent="0.15">
      <c r="U2430" s="767"/>
      <c r="V2430" s="767"/>
      <c r="W2430" s="767"/>
    </row>
    <row r="2431" spans="21:24" x14ac:dyDescent="0.15">
      <c r="U2431" s="767"/>
      <c r="V2431" s="767"/>
      <c r="W2431" s="748"/>
    </row>
    <row r="2432" spans="21:24" x14ac:dyDescent="0.15">
      <c r="U2432" s="767"/>
      <c r="V2432" s="767"/>
      <c r="W2432" s="748"/>
    </row>
    <row r="2433" spans="21:24" x14ac:dyDescent="0.15">
      <c r="U2433" s="769"/>
      <c r="V2433" s="769"/>
      <c r="W2433" s="767"/>
      <c r="X2433" s="767"/>
    </row>
    <row r="2434" spans="21:24" x14ac:dyDescent="0.15">
      <c r="U2434" s="767"/>
      <c r="V2434" s="767"/>
      <c r="W2434" s="767"/>
      <c r="X2434" s="767"/>
    </row>
    <row r="2435" spans="21:24" x14ac:dyDescent="0.15">
      <c r="U2435" s="767"/>
      <c r="V2435" s="767"/>
      <c r="W2435" s="748"/>
      <c r="X2435" s="767"/>
    </row>
    <row r="2436" spans="21:24" x14ac:dyDescent="0.15">
      <c r="U2436" s="767"/>
      <c r="V2436" s="767"/>
      <c r="W2436" s="767"/>
      <c r="X2436" s="748"/>
    </row>
    <row r="2437" spans="21:24" x14ac:dyDescent="0.15">
      <c r="U2437" s="767"/>
      <c r="V2437" s="767"/>
      <c r="W2437" s="767"/>
      <c r="X2437" s="767"/>
    </row>
    <row r="2438" spans="21:24" x14ac:dyDescent="0.15">
      <c r="U2438" s="767"/>
      <c r="V2438" s="767"/>
      <c r="W2438" s="748"/>
      <c r="X2438" s="767"/>
    </row>
    <row r="2439" spans="21:24" x14ac:dyDescent="0.15">
      <c r="U2439" s="252"/>
      <c r="V2439" s="252"/>
      <c r="W2439" s="767"/>
      <c r="X2439" s="254"/>
    </row>
    <row r="2440" spans="21:24" x14ac:dyDescent="0.15">
      <c r="U2440" s="767"/>
      <c r="V2440" s="767"/>
      <c r="W2440" s="252"/>
      <c r="X2440" s="767"/>
    </row>
    <row r="2441" spans="21:24" x14ac:dyDescent="0.15">
      <c r="U2441" s="767"/>
      <c r="V2441" s="767"/>
      <c r="W2441" s="767"/>
      <c r="X2441" s="767"/>
    </row>
    <row r="2442" spans="21:24" x14ac:dyDescent="0.15">
      <c r="U2442" s="767"/>
      <c r="V2442" s="767"/>
      <c r="W2442" s="748"/>
      <c r="X2442" s="767"/>
    </row>
    <row r="2443" spans="21:24" x14ac:dyDescent="0.15">
      <c r="U2443" s="767"/>
      <c r="V2443" s="767"/>
      <c r="W2443" s="252"/>
      <c r="X2443" s="748"/>
    </row>
    <row r="2444" spans="21:24" x14ac:dyDescent="0.15">
      <c r="U2444" s="767"/>
      <c r="V2444" s="767"/>
      <c r="W2444" s="748"/>
      <c r="X2444" s="767"/>
    </row>
    <row r="2445" spans="21:24" x14ac:dyDescent="0.15">
      <c r="U2445" s="770"/>
      <c r="V2445" s="768"/>
      <c r="W2445" s="748"/>
      <c r="X2445" s="767"/>
    </row>
    <row r="2446" spans="21:24" x14ac:dyDescent="0.15">
      <c r="U2446" s="767"/>
      <c r="V2446" s="767"/>
      <c r="W2446" s="252"/>
    </row>
    <row r="2447" spans="21:24" x14ac:dyDescent="0.15">
      <c r="U2447" s="767"/>
      <c r="V2447" s="767"/>
      <c r="W2447" s="748"/>
      <c r="X2447" s="767"/>
    </row>
    <row r="2448" spans="21:24" x14ac:dyDescent="0.15">
      <c r="U2448" s="767"/>
      <c r="V2448" s="767"/>
      <c r="W2448" s="748"/>
      <c r="X2448" s="767"/>
    </row>
    <row r="2449" spans="21:24" x14ac:dyDescent="0.15">
      <c r="U2449" s="767"/>
      <c r="V2449" s="767"/>
      <c r="W2449" s="748"/>
      <c r="X2449" s="767"/>
    </row>
    <row r="2450" spans="21:24" x14ac:dyDescent="0.15">
      <c r="U2450" s="767"/>
      <c r="V2450" s="767"/>
      <c r="W2450" s="748"/>
      <c r="X2450" s="767"/>
    </row>
    <row r="2451" spans="21:24" x14ac:dyDescent="0.15">
      <c r="U2451" s="748"/>
      <c r="V2451" s="748"/>
      <c r="W2451" s="748"/>
      <c r="X2451" s="767"/>
    </row>
    <row r="2452" spans="21:24" x14ac:dyDescent="0.15">
      <c r="U2452" s="748"/>
      <c r="V2452" s="748"/>
      <c r="W2452" s="748"/>
    </row>
    <row r="2453" spans="21:24" x14ac:dyDescent="0.15">
      <c r="U2453" s="748"/>
      <c r="V2453" s="748"/>
      <c r="W2453" s="748"/>
      <c r="X2453" s="748"/>
    </row>
    <row r="2454" spans="21:24" x14ac:dyDescent="0.15">
      <c r="U2454" s="748"/>
      <c r="V2454" s="748"/>
      <c r="W2454" s="748"/>
      <c r="X2454" s="767"/>
    </row>
    <row r="2455" spans="21:24" x14ac:dyDescent="0.15">
      <c r="U2455" s="748"/>
      <c r="V2455" s="748"/>
      <c r="W2455" s="748"/>
      <c r="X2455" s="767"/>
    </row>
    <row r="2456" spans="21:24" x14ac:dyDescent="0.15">
      <c r="U2456" s="767"/>
      <c r="V2456" s="767"/>
      <c r="W2456" s="748"/>
      <c r="X2456" s="748"/>
    </row>
    <row r="2457" spans="21:24" x14ac:dyDescent="0.15">
      <c r="U2457" s="748"/>
      <c r="V2457" s="748"/>
      <c r="W2457" s="748"/>
      <c r="X2457" s="252"/>
    </row>
    <row r="2458" spans="21:24" x14ac:dyDescent="0.15">
      <c r="U2458" s="748"/>
      <c r="V2458" s="748"/>
      <c r="W2458" s="767"/>
      <c r="X2458" s="767"/>
    </row>
    <row r="2459" spans="21:24" x14ac:dyDescent="0.15">
      <c r="U2459" s="767"/>
      <c r="V2459" s="767"/>
      <c r="W2459" s="767"/>
      <c r="X2459" s="767"/>
    </row>
    <row r="2460" spans="21:24" x14ac:dyDescent="0.15">
      <c r="U2460" s="748"/>
      <c r="V2460" s="748"/>
      <c r="W2460" s="767"/>
      <c r="X2460" s="767"/>
    </row>
    <row r="2461" spans="21:24" x14ac:dyDescent="0.15">
      <c r="U2461" s="748"/>
      <c r="V2461" s="748"/>
      <c r="W2461" s="767"/>
      <c r="X2461" s="748"/>
    </row>
    <row r="2462" spans="21:24" x14ac:dyDescent="0.15">
      <c r="U2462" s="767"/>
      <c r="V2462" s="767"/>
      <c r="W2462" s="767"/>
      <c r="X2462" s="767"/>
    </row>
    <row r="2463" spans="21:24" x14ac:dyDescent="0.15">
      <c r="U2463" s="252"/>
      <c r="V2463" s="252"/>
      <c r="W2463" s="767"/>
      <c r="X2463" s="748"/>
    </row>
    <row r="2464" spans="21:24" x14ac:dyDescent="0.15">
      <c r="U2464" s="767"/>
      <c r="V2464" s="767"/>
      <c r="W2464" s="767"/>
      <c r="X2464" s="748"/>
    </row>
    <row r="2465" spans="21:24" x14ac:dyDescent="0.15">
      <c r="U2465" s="767"/>
      <c r="V2465" s="767"/>
      <c r="W2465" s="769"/>
      <c r="X2465" s="767"/>
    </row>
    <row r="2466" spans="21:24" x14ac:dyDescent="0.15">
      <c r="U2466" s="748"/>
      <c r="V2466" s="748"/>
      <c r="W2466" s="252"/>
      <c r="X2466" s="767"/>
    </row>
    <row r="2467" spans="21:24" x14ac:dyDescent="0.15">
      <c r="U2467" s="767"/>
      <c r="V2467" s="767"/>
      <c r="W2467" s="252"/>
      <c r="X2467" s="748"/>
    </row>
    <row r="2468" spans="21:24" x14ac:dyDescent="0.15">
      <c r="U2468" s="767"/>
      <c r="V2468" s="767"/>
      <c r="W2468" s="252"/>
      <c r="X2468" s="767"/>
    </row>
    <row r="2469" spans="21:24" x14ac:dyDescent="0.15">
      <c r="U2469" s="748"/>
      <c r="V2469" s="748"/>
      <c r="W2469" s="252"/>
      <c r="X2469" s="767"/>
    </row>
    <row r="2470" spans="21:24" x14ac:dyDescent="0.15">
      <c r="U2470" s="252"/>
      <c r="V2470" s="252"/>
      <c r="W2470" s="767"/>
      <c r="X2470" s="748"/>
    </row>
    <row r="2471" spans="21:24" x14ac:dyDescent="0.15">
      <c r="U2471" s="252"/>
      <c r="V2471" s="252"/>
      <c r="W2471" s="767"/>
      <c r="X2471" s="767"/>
    </row>
    <row r="2472" spans="21:24" x14ac:dyDescent="0.15">
      <c r="U2472" s="767"/>
      <c r="V2472" s="770"/>
      <c r="W2472" s="767"/>
      <c r="X2472" s="748"/>
    </row>
    <row r="2473" spans="21:24" x14ac:dyDescent="0.15">
      <c r="U2473" s="767"/>
      <c r="V2473" s="767"/>
      <c r="W2473" s="252"/>
      <c r="X2473" s="767"/>
    </row>
    <row r="2474" spans="21:24" x14ac:dyDescent="0.15">
      <c r="U2474" s="748"/>
      <c r="V2474" s="748"/>
      <c r="W2474" s="767"/>
      <c r="X2474" s="748"/>
    </row>
    <row r="2475" spans="21:24" x14ac:dyDescent="0.15">
      <c r="U2475" s="767"/>
      <c r="V2475" s="770"/>
      <c r="W2475" s="767"/>
      <c r="X2475" s="748"/>
    </row>
    <row r="2476" spans="21:24" x14ac:dyDescent="0.15">
      <c r="U2476" s="748"/>
      <c r="V2476" s="748"/>
      <c r="W2476" s="252"/>
      <c r="X2476" s="748"/>
    </row>
    <row r="2477" spans="21:24" x14ac:dyDescent="0.15">
      <c r="U2477" s="748"/>
      <c r="V2477" s="748"/>
      <c r="W2477" s="767"/>
      <c r="X2477" s="748"/>
    </row>
    <row r="2478" spans="21:24" x14ac:dyDescent="0.15">
      <c r="U2478" s="748"/>
      <c r="V2478" s="770"/>
      <c r="W2478" s="767"/>
      <c r="X2478" s="748"/>
    </row>
    <row r="2479" spans="21:24" x14ac:dyDescent="0.15">
      <c r="U2479" s="748"/>
      <c r="V2479" s="748"/>
      <c r="W2479" s="252"/>
      <c r="X2479" s="748"/>
    </row>
    <row r="2480" spans="21:24" x14ac:dyDescent="0.15">
      <c r="U2480" s="748"/>
      <c r="V2480" s="748"/>
      <c r="W2480" s="767"/>
      <c r="X2480" s="748"/>
    </row>
    <row r="2481" spans="21:24" x14ac:dyDescent="0.15">
      <c r="U2481" s="748"/>
      <c r="V2481" s="748"/>
      <c r="W2481" s="767"/>
      <c r="X2481" s="748"/>
    </row>
    <row r="2482" spans="21:24" x14ac:dyDescent="0.15">
      <c r="U2482" s="748"/>
      <c r="V2482" s="748"/>
      <c r="W2482" s="767"/>
      <c r="X2482" s="748"/>
    </row>
    <row r="2483" spans="21:24" x14ac:dyDescent="0.15">
      <c r="U2483" s="748"/>
      <c r="V2483" s="748"/>
      <c r="W2483" s="767"/>
      <c r="X2483" s="748"/>
    </row>
    <row r="2484" spans="21:24" x14ac:dyDescent="0.15">
      <c r="U2484" s="748"/>
      <c r="V2484" s="748"/>
      <c r="W2484" s="748"/>
      <c r="X2484" s="748"/>
    </row>
    <row r="2485" spans="21:24" x14ac:dyDescent="0.15">
      <c r="U2485" s="748"/>
      <c r="V2485" s="748"/>
      <c r="W2485" s="748"/>
      <c r="X2485" s="748"/>
    </row>
    <row r="2486" spans="21:24" x14ac:dyDescent="0.15">
      <c r="U2486" s="748"/>
      <c r="V2486" s="748"/>
      <c r="W2486" s="748"/>
      <c r="X2486" s="748"/>
    </row>
    <row r="2487" spans="21:24" x14ac:dyDescent="0.15">
      <c r="U2487" s="748"/>
      <c r="V2487" s="748"/>
      <c r="W2487" s="748"/>
      <c r="X2487" s="748"/>
    </row>
    <row r="2488" spans="21:24" x14ac:dyDescent="0.15">
      <c r="U2488" s="748"/>
      <c r="V2488" s="748"/>
      <c r="W2488" s="748"/>
      <c r="X2488" s="748"/>
    </row>
    <row r="2489" spans="21:24" x14ac:dyDescent="0.15">
      <c r="U2489" s="748"/>
      <c r="V2489" s="748"/>
      <c r="W2489" s="767"/>
      <c r="X2489" s="748"/>
    </row>
    <row r="2490" spans="21:24" x14ac:dyDescent="0.15">
      <c r="U2490" s="767"/>
      <c r="V2490" s="767"/>
      <c r="W2490" s="748"/>
      <c r="X2490" s="767"/>
    </row>
    <row r="2491" spans="21:24" x14ac:dyDescent="0.15">
      <c r="U2491" s="767"/>
      <c r="V2491" s="767"/>
      <c r="W2491" s="748"/>
      <c r="X2491" s="767"/>
    </row>
    <row r="2492" spans="21:24" x14ac:dyDescent="0.15">
      <c r="U2492" s="767"/>
      <c r="V2492" s="767"/>
      <c r="W2492" s="767"/>
      <c r="X2492" s="767"/>
    </row>
    <row r="2493" spans="21:24" x14ac:dyDescent="0.15">
      <c r="U2493" s="767"/>
      <c r="V2493" s="767"/>
      <c r="W2493" s="767"/>
      <c r="X2493" s="767"/>
    </row>
    <row r="2494" spans="21:24" x14ac:dyDescent="0.15">
      <c r="U2494" s="767"/>
      <c r="V2494" s="767"/>
      <c r="W2494" s="748"/>
      <c r="X2494" s="767"/>
    </row>
    <row r="2495" spans="21:24" x14ac:dyDescent="0.15">
      <c r="U2495" s="767"/>
      <c r="V2495" s="767"/>
      <c r="W2495" s="767"/>
      <c r="X2495" s="767"/>
    </row>
    <row r="2496" spans="21:24" x14ac:dyDescent="0.15">
      <c r="U2496" s="748"/>
      <c r="V2496" s="748"/>
      <c r="W2496" s="748"/>
      <c r="X2496" s="767"/>
    </row>
    <row r="2497" spans="21:24" x14ac:dyDescent="0.15">
      <c r="U2497" s="767"/>
      <c r="V2497" s="767"/>
      <c r="W2497" s="767"/>
      <c r="X2497" s="769"/>
    </row>
    <row r="2498" spans="21:24" x14ac:dyDescent="0.15">
      <c r="U2498" s="767"/>
      <c r="V2498" s="767"/>
      <c r="W2498" s="767"/>
      <c r="X2498" s="767"/>
    </row>
    <row r="2499" spans="21:24" x14ac:dyDescent="0.15">
      <c r="U2499" s="767"/>
      <c r="V2499" s="770"/>
      <c r="W2499" s="748"/>
      <c r="X2499" s="748"/>
    </row>
    <row r="2500" spans="21:24" x14ac:dyDescent="0.15">
      <c r="U2500" s="767"/>
      <c r="V2500" s="767"/>
      <c r="W2500" s="767"/>
      <c r="X2500" s="767"/>
    </row>
    <row r="2501" spans="21:24" x14ac:dyDescent="0.15">
      <c r="U2501" s="767"/>
      <c r="V2501" s="767"/>
      <c r="W2501" s="767"/>
      <c r="X2501" s="767"/>
    </row>
    <row r="2502" spans="21:24" x14ac:dyDescent="0.15">
      <c r="U2502" s="767"/>
      <c r="V2502" s="770"/>
      <c r="W2502" s="748"/>
      <c r="X2502" s="767"/>
    </row>
    <row r="2503" spans="21:24" x14ac:dyDescent="0.15">
      <c r="U2503" s="767"/>
      <c r="V2503" s="767"/>
      <c r="W2503" s="252"/>
      <c r="X2503" s="767"/>
    </row>
    <row r="2504" spans="21:24" x14ac:dyDescent="0.15">
      <c r="U2504" s="767"/>
      <c r="V2504" s="767"/>
      <c r="W2504" s="252"/>
      <c r="X2504" s="767"/>
    </row>
    <row r="2505" spans="21:24" x14ac:dyDescent="0.15">
      <c r="U2505" s="767"/>
      <c r="V2505" s="770"/>
      <c r="W2505" s="767"/>
      <c r="X2505" s="748"/>
    </row>
    <row r="2506" spans="21:24" x14ac:dyDescent="0.15">
      <c r="U2506" s="767"/>
      <c r="V2506" s="767"/>
      <c r="W2506" s="767"/>
      <c r="X2506" s="767"/>
    </row>
    <row r="2507" spans="21:24" x14ac:dyDescent="0.15">
      <c r="U2507" s="767"/>
      <c r="V2507" s="767"/>
      <c r="W2507" s="748"/>
      <c r="X2507" s="767"/>
    </row>
    <row r="2508" spans="21:24" x14ac:dyDescent="0.15">
      <c r="U2508" s="770"/>
      <c r="V2508" s="770"/>
      <c r="W2508" s="767"/>
      <c r="X2508" s="748"/>
    </row>
    <row r="2509" spans="21:24" x14ac:dyDescent="0.15">
      <c r="U2509" s="788"/>
      <c r="V2509" s="766"/>
      <c r="W2509" s="748"/>
      <c r="X2509" s="767"/>
    </row>
    <row r="2510" spans="21:24" x14ac:dyDescent="0.15">
      <c r="U2510" s="770"/>
      <c r="V2510" s="768"/>
      <c r="W2510" s="748"/>
      <c r="X2510" s="767"/>
    </row>
    <row r="2511" spans="21:24" x14ac:dyDescent="0.15">
      <c r="U2511" s="748"/>
      <c r="V2511" s="748"/>
      <c r="W2511" s="767"/>
      <c r="X2511" s="748"/>
    </row>
    <row r="2512" spans="21:24" x14ac:dyDescent="0.15">
      <c r="W2512" s="748"/>
      <c r="X2512" s="767"/>
    </row>
    <row r="2513" spans="21:24" x14ac:dyDescent="0.15">
      <c r="U2513" s="748"/>
      <c r="V2513" s="748"/>
      <c r="W2513" s="748"/>
      <c r="X2513" s="767"/>
    </row>
    <row r="2514" spans="21:24" x14ac:dyDescent="0.15">
      <c r="U2514" s="748"/>
      <c r="V2514" s="748"/>
      <c r="W2514" s="748"/>
      <c r="X2514" s="767"/>
    </row>
    <row r="2515" spans="21:24" x14ac:dyDescent="0.15">
      <c r="U2515" s="748"/>
      <c r="V2515" s="748"/>
      <c r="W2515" s="748"/>
      <c r="X2515" s="767"/>
    </row>
    <row r="2516" spans="21:24" x14ac:dyDescent="0.15">
      <c r="U2516" s="748"/>
      <c r="W2516" s="748"/>
      <c r="X2516" s="767"/>
    </row>
    <row r="2517" spans="21:24" x14ac:dyDescent="0.15">
      <c r="U2517" s="748"/>
      <c r="V2517" s="748"/>
      <c r="W2517" s="748"/>
      <c r="X2517" s="767"/>
    </row>
    <row r="2518" spans="21:24" x14ac:dyDescent="0.15">
      <c r="U2518" s="748"/>
      <c r="V2518" s="748"/>
      <c r="W2518" s="748"/>
      <c r="X2518" s="767"/>
    </row>
    <row r="2519" spans="21:24" x14ac:dyDescent="0.15">
      <c r="U2519" s="767"/>
      <c r="V2519" s="767"/>
      <c r="W2519" s="748"/>
      <c r="X2519" s="767"/>
    </row>
    <row r="2520" spans="21:24" x14ac:dyDescent="0.15">
      <c r="U2520" s="748"/>
      <c r="V2520" s="748"/>
      <c r="W2520" s="748"/>
      <c r="X2520" s="748"/>
    </row>
    <row r="2521" spans="21:24" x14ac:dyDescent="0.15">
      <c r="U2521" s="748"/>
      <c r="V2521" s="748"/>
      <c r="W2521" s="748"/>
      <c r="X2521" s="748"/>
    </row>
    <row r="2522" spans="21:24" x14ac:dyDescent="0.15">
      <c r="U2522" s="748"/>
      <c r="V2522" s="748"/>
      <c r="W2522" s="748"/>
      <c r="X2522" s="767"/>
    </row>
    <row r="2523" spans="21:24" x14ac:dyDescent="0.15">
      <c r="U2523" s="748"/>
      <c r="V2523" s="748"/>
      <c r="W2523" s="748"/>
      <c r="X2523" s="748"/>
    </row>
    <row r="2524" spans="21:24" x14ac:dyDescent="0.15">
      <c r="U2524" s="748"/>
      <c r="V2524" s="748"/>
      <c r="W2524" s="767"/>
      <c r="X2524" s="748"/>
    </row>
    <row r="2525" spans="21:24" x14ac:dyDescent="0.15">
      <c r="U2525" s="767"/>
      <c r="V2525" s="767"/>
      <c r="W2525" s="767"/>
      <c r="X2525" s="767"/>
    </row>
    <row r="2526" spans="21:24" x14ac:dyDescent="0.15">
      <c r="U2526" s="748"/>
      <c r="V2526" s="748"/>
      <c r="W2526" s="767"/>
      <c r="X2526" s="768"/>
    </row>
    <row r="2527" spans="21:24" x14ac:dyDescent="0.15">
      <c r="U2527" s="748"/>
      <c r="V2527" s="748"/>
      <c r="W2527" s="767"/>
      <c r="X2527" s="748"/>
    </row>
    <row r="2528" spans="21:24" x14ac:dyDescent="0.15">
      <c r="U2528" s="748"/>
      <c r="V2528" s="748"/>
      <c r="W2528" s="767"/>
      <c r="X2528" s="767"/>
    </row>
    <row r="2529" spans="21:24" x14ac:dyDescent="0.15">
      <c r="U2529" s="767"/>
      <c r="V2529" s="767"/>
      <c r="W2529" s="748"/>
      <c r="X2529" s="767"/>
    </row>
    <row r="2530" spans="21:24" x14ac:dyDescent="0.15">
      <c r="U2530" s="748"/>
      <c r="V2530" s="748"/>
      <c r="W2530" s="767"/>
      <c r="X2530" s="767"/>
    </row>
    <row r="2531" spans="21:24" x14ac:dyDescent="0.15">
      <c r="U2531" s="788"/>
      <c r="V2531" s="766"/>
      <c r="W2531" s="767"/>
      <c r="X2531" s="767"/>
    </row>
    <row r="2532" spans="21:24" x14ac:dyDescent="0.15">
      <c r="U2532" s="767"/>
      <c r="V2532" s="767"/>
      <c r="W2532" s="767"/>
      <c r="X2532" s="748"/>
    </row>
    <row r="2533" spans="21:24" x14ac:dyDescent="0.15">
      <c r="U2533" s="748"/>
      <c r="V2533" s="748"/>
      <c r="W2533" s="767"/>
      <c r="X2533" s="767"/>
    </row>
    <row r="2534" spans="21:24" x14ac:dyDescent="0.15">
      <c r="U2534" s="767"/>
      <c r="V2534" s="767"/>
      <c r="W2534" s="767"/>
      <c r="X2534" s="767"/>
    </row>
    <row r="2535" spans="21:24" x14ac:dyDescent="0.15">
      <c r="U2535" s="767"/>
      <c r="V2535" s="767"/>
      <c r="W2535" s="767"/>
      <c r="X2535" s="748"/>
    </row>
    <row r="2536" spans="21:24" x14ac:dyDescent="0.15">
      <c r="U2536" s="748"/>
      <c r="V2536" s="748"/>
      <c r="W2536" s="767"/>
      <c r="X2536" s="252"/>
    </row>
    <row r="2537" spans="21:24" x14ac:dyDescent="0.15">
      <c r="V2537" s="767"/>
      <c r="W2537" s="767"/>
      <c r="X2537" s="252"/>
    </row>
    <row r="2538" spans="21:24" x14ac:dyDescent="0.15">
      <c r="U2538" s="767"/>
      <c r="V2538" s="767"/>
      <c r="W2538" s="767"/>
      <c r="X2538" s="748"/>
    </row>
    <row r="2539" spans="21:24" x14ac:dyDescent="0.15">
      <c r="U2539" s="748"/>
      <c r="V2539" s="748"/>
      <c r="W2539" s="767"/>
      <c r="X2539" s="767"/>
    </row>
    <row r="2540" spans="21:24" x14ac:dyDescent="0.15">
      <c r="U2540" s="767"/>
      <c r="W2540" s="767"/>
      <c r="X2540" s="748"/>
    </row>
    <row r="2541" spans="21:24" x14ac:dyDescent="0.15">
      <c r="U2541" s="767"/>
      <c r="V2541" s="767"/>
      <c r="W2541" s="767"/>
      <c r="X2541" s="748"/>
    </row>
    <row r="2542" spans="21:24" x14ac:dyDescent="0.15">
      <c r="U2542" s="748"/>
      <c r="V2542" s="748"/>
      <c r="W2542" s="770"/>
      <c r="X2542" s="766"/>
    </row>
    <row r="2543" spans="21:24" x14ac:dyDescent="0.15">
      <c r="U2543" s="767"/>
      <c r="W2543" s="766"/>
      <c r="X2543" s="766"/>
    </row>
    <row r="2544" spans="21:24" x14ac:dyDescent="0.15">
      <c r="U2544" s="767"/>
      <c r="V2544" s="767"/>
      <c r="W2544" s="767"/>
      <c r="X2544" s="748"/>
    </row>
    <row r="2545" spans="21:24" x14ac:dyDescent="0.15">
      <c r="U2545" s="748"/>
      <c r="V2545" s="748"/>
      <c r="W2545" s="748"/>
      <c r="X2545" s="766"/>
    </row>
    <row r="2546" spans="21:24" x14ac:dyDescent="0.15">
      <c r="U2546" s="767"/>
      <c r="X2546" s="766"/>
    </row>
    <row r="2547" spans="21:24" x14ac:dyDescent="0.15">
      <c r="U2547" s="767"/>
      <c r="V2547" s="767"/>
      <c r="W2547" s="768"/>
      <c r="X2547" s="766"/>
    </row>
    <row r="2548" spans="21:24" x14ac:dyDescent="0.15">
      <c r="W2548" s="748"/>
      <c r="X2548" s="766"/>
    </row>
    <row r="2549" spans="21:24" x14ac:dyDescent="0.15">
      <c r="U2549" s="767"/>
      <c r="V2549" s="767"/>
      <c r="W2549" s="748"/>
      <c r="X2549" s="766"/>
    </row>
    <row r="2550" spans="21:24" x14ac:dyDescent="0.15">
      <c r="X2550" s="766"/>
    </row>
    <row r="2551" spans="21:24" x14ac:dyDescent="0.15">
      <c r="U2551" s="748"/>
      <c r="V2551" s="748"/>
      <c r="W2551" s="748"/>
      <c r="X2551" s="766"/>
    </row>
    <row r="2552" spans="21:24" x14ac:dyDescent="0.15">
      <c r="W2552" s="748"/>
      <c r="X2552" s="766"/>
    </row>
    <row r="2553" spans="21:24" x14ac:dyDescent="0.15">
      <c r="U2553" s="767"/>
      <c r="V2553" s="767"/>
      <c r="W2553" s="748"/>
      <c r="X2553" s="766"/>
    </row>
    <row r="2554" spans="21:24" x14ac:dyDescent="0.15">
      <c r="U2554" s="748"/>
      <c r="V2554" s="748"/>
      <c r="W2554" s="748"/>
      <c r="X2554" s="766"/>
    </row>
    <row r="2555" spans="21:24" x14ac:dyDescent="0.15">
      <c r="W2555" s="748"/>
      <c r="X2555" s="766"/>
    </row>
    <row r="2556" spans="21:24" x14ac:dyDescent="0.15">
      <c r="U2556" s="767"/>
      <c r="V2556" s="767"/>
      <c r="W2556" s="767"/>
      <c r="X2556" s="748"/>
    </row>
    <row r="2557" spans="21:24" x14ac:dyDescent="0.15">
      <c r="U2557" s="767"/>
      <c r="V2557" s="767"/>
      <c r="W2557" s="748"/>
      <c r="X2557" s="767"/>
    </row>
    <row r="2558" spans="21:24" x14ac:dyDescent="0.15">
      <c r="U2558" s="767"/>
      <c r="V2558" s="767"/>
      <c r="W2558" s="748"/>
      <c r="X2558" s="767"/>
    </row>
    <row r="2559" spans="21:24" x14ac:dyDescent="0.15">
      <c r="U2559" s="767"/>
      <c r="V2559" s="767"/>
      <c r="W2559" s="748"/>
      <c r="X2559" s="767"/>
    </row>
    <row r="2560" spans="21:24" x14ac:dyDescent="0.15">
      <c r="U2560" s="767"/>
      <c r="V2560" s="767"/>
      <c r="W2560" s="748"/>
      <c r="X2560" s="767"/>
    </row>
    <row r="2561" spans="21:24" x14ac:dyDescent="0.15">
      <c r="U2561" s="767"/>
      <c r="V2561" s="748"/>
      <c r="W2561" s="748"/>
      <c r="X2561" s="767"/>
    </row>
    <row r="2562" spans="21:24" x14ac:dyDescent="0.15">
      <c r="U2562" s="767"/>
      <c r="V2562" s="767"/>
      <c r="W2562" s="748"/>
      <c r="X2562" s="766"/>
    </row>
    <row r="2563" spans="21:24" x14ac:dyDescent="0.15">
      <c r="U2563" s="767"/>
      <c r="V2563" s="767"/>
      <c r="W2563" s="767"/>
      <c r="X2563" s="767"/>
    </row>
    <row r="2564" spans="21:24" x14ac:dyDescent="0.15">
      <c r="U2564" s="767"/>
      <c r="V2564" s="767"/>
      <c r="W2564" s="748"/>
      <c r="X2564" s="767"/>
    </row>
    <row r="2565" spans="21:24" x14ac:dyDescent="0.15">
      <c r="U2565" s="767"/>
      <c r="V2565" s="767"/>
      <c r="W2565" s="768"/>
      <c r="X2565" s="748"/>
    </row>
    <row r="2566" spans="21:24" x14ac:dyDescent="0.15">
      <c r="U2566" s="767"/>
      <c r="V2566" s="767"/>
      <c r="W2566" s="767"/>
      <c r="X2566" s="767"/>
    </row>
    <row r="2567" spans="21:24" x14ac:dyDescent="0.15">
      <c r="U2567" s="767"/>
      <c r="W2567" s="748"/>
      <c r="X2567" s="767"/>
    </row>
    <row r="2568" spans="21:24" x14ac:dyDescent="0.15">
      <c r="U2568" s="767"/>
      <c r="V2568" s="767"/>
      <c r="W2568" s="767"/>
      <c r="X2568" s="748"/>
    </row>
    <row r="2569" spans="21:24" x14ac:dyDescent="0.15">
      <c r="U2569" s="767"/>
      <c r="V2569" s="767"/>
      <c r="W2569" s="767"/>
      <c r="X2569" s="767"/>
    </row>
    <row r="2570" spans="21:24" x14ac:dyDescent="0.15">
      <c r="U2570" s="767"/>
      <c r="W2570" s="748"/>
      <c r="X2570" s="767"/>
    </row>
    <row r="2571" spans="21:24" x14ac:dyDescent="0.15">
      <c r="U2571" s="767"/>
      <c r="V2571" s="767"/>
      <c r="W2571" s="767"/>
      <c r="X2571" s="748"/>
    </row>
    <row r="2572" spans="21:24" x14ac:dyDescent="0.15">
      <c r="U2572" s="767"/>
      <c r="V2572" s="767"/>
      <c r="W2572" s="767"/>
      <c r="X2572" s="767"/>
    </row>
    <row r="2573" spans="21:24" x14ac:dyDescent="0.15">
      <c r="U2573" s="767"/>
      <c r="W2573" s="748"/>
      <c r="X2573" s="767"/>
    </row>
    <row r="2574" spans="21:24" x14ac:dyDescent="0.15">
      <c r="U2574" s="767"/>
      <c r="V2574" s="767"/>
      <c r="X2574" s="748"/>
    </row>
    <row r="2575" spans="21:24" x14ac:dyDescent="0.15">
      <c r="U2575" s="767"/>
      <c r="V2575" s="767"/>
      <c r="W2575" s="767"/>
      <c r="X2575" s="767"/>
    </row>
    <row r="2576" spans="21:24" x14ac:dyDescent="0.15">
      <c r="U2576" s="767"/>
      <c r="V2576" s="767"/>
      <c r="W2576" s="748"/>
      <c r="X2576" s="770"/>
    </row>
    <row r="2577" spans="21:24" x14ac:dyDescent="0.15">
      <c r="U2577" s="767"/>
      <c r="V2577" s="767"/>
      <c r="X2577" s="766"/>
    </row>
    <row r="2578" spans="21:24" x14ac:dyDescent="0.15">
      <c r="U2578" s="767"/>
      <c r="V2578" s="767"/>
      <c r="W2578" s="767"/>
      <c r="X2578" s="252"/>
    </row>
    <row r="2579" spans="21:24" x14ac:dyDescent="0.15">
      <c r="U2579" s="788"/>
      <c r="V2579" s="766"/>
      <c r="W2579" s="748"/>
      <c r="X2579" s="748"/>
    </row>
    <row r="2580" spans="21:24" x14ac:dyDescent="0.15">
      <c r="U2580" s="767"/>
      <c r="V2580" s="767"/>
    </row>
    <row r="2581" spans="21:24" x14ac:dyDescent="0.15">
      <c r="U2581" s="767"/>
      <c r="V2581" s="767"/>
      <c r="W2581" s="767"/>
      <c r="X2581" s="766"/>
    </row>
    <row r="2582" spans="21:24" x14ac:dyDescent="0.15">
      <c r="U2582" s="748"/>
      <c r="V2582" s="748"/>
      <c r="X2582" s="748"/>
    </row>
    <row r="2583" spans="21:24" x14ac:dyDescent="0.15">
      <c r="U2583" s="767"/>
      <c r="V2583" s="767"/>
      <c r="W2583" s="767"/>
      <c r="X2583" s="748"/>
    </row>
    <row r="2584" spans="21:24" x14ac:dyDescent="0.15">
      <c r="U2584" s="767"/>
      <c r="V2584" s="767"/>
    </row>
    <row r="2585" spans="21:24" x14ac:dyDescent="0.15">
      <c r="U2585" s="748"/>
      <c r="V2585" s="748"/>
      <c r="W2585" s="748"/>
      <c r="X2585" s="748"/>
    </row>
    <row r="2586" spans="21:24" x14ac:dyDescent="0.15">
      <c r="X2586" s="748"/>
    </row>
    <row r="2587" spans="21:24" x14ac:dyDescent="0.15">
      <c r="U2587" s="767"/>
      <c r="V2587" s="767"/>
      <c r="W2587" s="767"/>
      <c r="X2587" s="748"/>
    </row>
    <row r="2588" spans="21:24" x14ac:dyDescent="0.15">
      <c r="U2588" s="748"/>
      <c r="V2588" s="748"/>
      <c r="W2588" s="748"/>
      <c r="X2588" s="748"/>
    </row>
    <row r="2589" spans="21:24" x14ac:dyDescent="0.15">
      <c r="U2589" s="748"/>
      <c r="V2589" s="748"/>
      <c r="X2589" s="748"/>
    </row>
    <row r="2590" spans="21:24" x14ac:dyDescent="0.15">
      <c r="U2590" s="748"/>
      <c r="V2590" s="748"/>
      <c r="W2590" s="766"/>
      <c r="X2590" s="767"/>
    </row>
    <row r="2591" spans="21:24" x14ac:dyDescent="0.15">
      <c r="U2591" s="748"/>
      <c r="V2591" s="748"/>
      <c r="W2591" s="766"/>
      <c r="X2591" s="748"/>
    </row>
    <row r="2592" spans="21:24" x14ac:dyDescent="0.15">
      <c r="U2592" s="748"/>
      <c r="V2592" s="748"/>
      <c r="W2592" s="766"/>
      <c r="X2592" s="748"/>
    </row>
    <row r="2593" spans="21:24" x14ac:dyDescent="0.15">
      <c r="U2593" s="748"/>
      <c r="V2593" s="748"/>
      <c r="W2593" s="767"/>
      <c r="X2593" s="767"/>
    </row>
    <row r="2594" spans="21:24" x14ac:dyDescent="0.15">
      <c r="U2594" s="748"/>
      <c r="V2594" s="748"/>
      <c r="W2594" s="766"/>
      <c r="X2594" s="748"/>
    </row>
    <row r="2595" spans="21:24" x14ac:dyDescent="0.15">
      <c r="U2595" s="748"/>
      <c r="V2595" s="748"/>
      <c r="W2595" s="766"/>
      <c r="X2595" s="748"/>
    </row>
    <row r="2596" spans="21:24" x14ac:dyDescent="0.15">
      <c r="U2596" s="748"/>
      <c r="V2596" s="748"/>
      <c r="W2596" s="767"/>
      <c r="X2596" s="767"/>
    </row>
    <row r="2597" spans="21:24" x14ac:dyDescent="0.15">
      <c r="U2597" s="748"/>
      <c r="V2597" s="748"/>
      <c r="W2597" s="766"/>
      <c r="X2597" s="767"/>
    </row>
    <row r="2598" spans="21:24" x14ac:dyDescent="0.15">
      <c r="U2598" s="748"/>
      <c r="V2598" s="748"/>
      <c r="W2598" s="748"/>
      <c r="X2598" s="748"/>
    </row>
    <row r="2599" spans="21:24" x14ac:dyDescent="0.15">
      <c r="U2599" s="748"/>
      <c r="V2599" s="748"/>
      <c r="W2599" s="766"/>
      <c r="X2599" s="768"/>
    </row>
    <row r="2600" spans="21:24" x14ac:dyDescent="0.15">
      <c r="U2600" s="748"/>
      <c r="V2600" s="748"/>
      <c r="W2600" s="766"/>
      <c r="X2600" s="767"/>
    </row>
    <row r="2601" spans="21:24" x14ac:dyDescent="0.15">
      <c r="U2601" s="748"/>
      <c r="V2601" s="748"/>
      <c r="X2601" s="748"/>
    </row>
    <row r="2602" spans="21:24" x14ac:dyDescent="0.15">
      <c r="U2602" s="748"/>
      <c r="V2602" s="748"/>
      <c r="W2602" s="767"/>
      <c r="X2602" s="767"/>
    </row>
    <row r="2603" spans="21:24" x14ac:dyDescent="0.15">
      <c r="U2603" s="767"/>
      <c r="V2603" s="767"/>
      <c r="W2603" s="767"/>
      <c r="X2603" s="767"/>
    </row>
    <row r="2604" spans="21:24" x14ac:dyDescent="0.15">
      <c r="U2604" s="767"/>
      <c r="V2604" s="767"/>
      <c r="X2604" s="748"/>
    </row>
    <row r="2605" spans="21:24" x14ac:dyDescent="0.15">
      <c r="U2605" s="767"/>
      <c r="V2605" s="767"/>
      <c r="W2605" s="766"/>
      <c r="X2605" s="767"/>
    </row>
    <row r="2606" spans="21:24" x14ac:dyDescent="0.15">
      <c r="U2606" s="767"/>
      <c r="V2606" s="767"/>
      <c r="W2606" s="766"/>
      <c r="X2606" s="767"/>
    </row>
    <row r="2607" spans="21:24" x14ac:dyDescent="0.15">
      <c r="U2607" s="767"/>
      <c r="V2607" s="767"/>
      <c r="X2607" s="748"/>
    </row>
    <row r="2608" spans="21:24" x14ac:dyDescent="0.15">
      <c r="U2608" s="767"/>
      <c r="V2608" s="767"/>
      <c r="W2608" s="766"/>
    </row>
    <row r="2609" spans="21:24" x14ac:dyDescent="0.15">
      <c r="U2609" s="788"/>
      <c r="V2609" s="766"/>
      <c r="W2609" s="766"/>
      <c r="X2609" s="767"/>
    </row>
    <row r="2610" spans="21:24" x14ac:dyDescent="0.15">
      <c r="U2610" s="767"/>
      <c r="V2610" s="767"/>
      <c r="W2610" s="766"/>
      <c r="X2610" s="748"/>
    </row>
    <row r="2611" spans="21:24" x14ac:dyDescent="0.15">
      <c r="U2611" s="767"/>
      <c r="V2611" s="767"/>
      <c r="W2611" s="766"/>
    </row>
    <row r="2612" spans="21:24" x14ac:dyDescent="0.15">
      <c r="U2612" s="767"/>
      <c r="V2612" s="748"/>
      <c r="W2612" s="767"/>
      <c r="X2612" s="767"/>
    </row>
    <row r="2613" spans="21:24" x14ac:dyDescent="0.15">
      <c r="U2613" s="767"/>
      <c r="V2613" s="767"/>
      <c r="W2613" s="766"/>
      <c r="X2613" s="748"/>
    </row>
    <row r="2614" spans="21:24" x14ac:dyDescent="0.15">
      <c r="U2614" s="767"/>
      <c r="V2614" s="767"/>
      <c r="W2614" s="748"/>
    </row>
    <row r="2615" spans="21:24" x14ac:dyDescent="0.15">
      <c r="U2615" s="767"/>
      <c r="V2615" s="748"/>
      <c r="W2615" s="767"/>
      <c r="X2615" s="767"/>
    </row>
    <row r="2616" spans="21:24" x14ac:dyDescent="0.15">
      <c r="U2616" s="767"/>
      <c r="V2616" s="767"/>
      <c r="W2616" s="767"/>
    </row>
    <row r="2617" spans="21:24" x14ac:dyDescent="0.15">
      <c r="U2617" s="767"/>
      <c r="V2617" s="767"/>
      <c r="W2617" s="748"/>
      <c r="X2617" s="767"/>
    </row>
    <row r="2618" spans="21:24" x14ac:dyDescent="0.15">
      <c r="U2618" s="767"/>
      <c r="V2618" s="748"/>
      <c r="W2618" s="767"/>
    </row>
    <row r="2619" spans="21:24" x14ac:dyDescent="0.15">
      <c r="U2619" s="767"/>
      <c r="V2619" s="767"/>
      <c r="W2619" s="767"/>
      <c r="X2619" s="748"/>
    </row>
    <row r="2620" spans="21:24" x14ac:dyDescent="0.15">
      <c r="U2620" s="767"/>
      <c r="V2620" s="767"/>
      <c r="W2620" s="767"/>
    </row>
    <row r="2621" spans="21:24" x14ac:dyDescent="0.15">
      <c r="U2621" s="767"/>
      <c r="V2621" s="767"/>
      <c r="X2621" s="767"/>
    </row>
    <row r="2622" spans="21:24" x14ac:dyDescent="0.15">
      <c r="U2622" s="788"/>
      <c r="V2622" s="766"/>
      <c r="W2622" s="767"/>
      <c r="X2622" s="748"/>
    </row>
    <row r="2623" spans="21:24" x14ac:dyDescent="0.15">
      <c r="U2623" s="767"/>
      <c r="V2623" s="767"/>
      <c r="W2623" s="767"/>
    </row>
    <row r="2624" spans="21:24" x14ac:dyDescent="0.15">
      <c r="U2624" s="788"/>
      <c r="V2624" s="766"/>
      <c r="W2624" s="748"/>
      <c r="X2624" s="766"/>
    </row>
    <row r="2625" spans="21:24" x14ac:dyDescent="0.15">
      <c r="U2625" s="788"/>
      <c r="V2625" s="766"/>
      <c r="W2625" s="748"/>
      <c r="X2625" s="767"/>
    </row>
    <row r="2626" spans="21:24" x14ac:dyDescent="0.15">
      <c r="V2626" s="770"/>
      <c r="W2626" s="767"/>
      <c r="X2626" s="766"/>
    </row>
    <row r="2627" spans="21:24" x14ac:dyDescent="0.15">
      <c r="V2627" s="770"/>
      <c r="W2627" s="748"/>
      <c r="X2627" s="767"/>
    </row>
    <row r="2628" spans="21:24" x14ac:dyDescent="0.15">
      <c r="V2628" s="766"/>
      <c r="W2628" s="748"/>
      <c r="X2628" s="766"/>
    </row>
    <row r="2629" spans="21:24" x14ac:dyDescent="0.15">
      <c r="V2629" s="770"/>
      <c r="W2629" s="767"/>
      <c r="X2629" s="767"/>
    </row>
    <row r="2630" spans="21:24" x14ac:dyDescent="0.15">
      <c r="V2630" s="770"/>
      <c r="W2630" s="748"/>
      <c r="X2630" s="767"/>
    </row>
    <row r="2631" spans="21:24" x14ac:dyDescent="0.15">
      <c r="U2631" s="788"/>
      <c r="V2631" s="766"/>
      <c r="W2631" s="748"/>
      <c r="X2631" s="766"/>
    </row>
    <row r="2632" spans="21:24" x14ac:dyDescent="0.15">
      <c r="U2632" s="767"/>
      <c r="V2632" s="767"/>
      <c r="W2632" s="748"/>
      <c r="X2632" s="767"/>
    </row>
    <row r="2633" spans="21:24" x14ac:dyDescent="0.15">
      <c r="U2633" s="767"/>
      <c r="V2633" s="767"/>
      <c r="W2633" s="748"/>
      <c r="X2633" s="767"/>
    </row>
    <row r="2634" spans="21:24" x14ac:dyDescent="0.15">
      <c r="U2634" s="788"/>
      <c r="V2634" s="766"/>
      <c r="W2634" s="748"/>
      <c r="X2634" s="748"/>
    </row>
    <row r="2635" spans="21:24" x14ac:dyDescent="0.15">
      <c r="U2635" s="767"/>
      <c r="V2635" s="767"/>
      <c r="W2635" s="748"/>
    </row>
    <row r="2636" spans="21:24" x14ac:dyDescent="0.15">
      <c r="U2636" s="767"/>
      <c r="V2636" s="767"/>
      <c r="W2636" s="748"/>
      <c r="X2636" s="748"/>
    </row>
    <row r="2637" spans="21:24" x14ac:dyDescent="0.15">
      <c r="U2637" s="788"/>
      <c r="V2637" s="766"/>
      <c r="W2637" s="748"/>
      <c r="X2637" s="767"/>
    </row>
    <row r="2638" spans="21:24" x14ac:dyDescent="0.15">
      <c r="U2638" s="767"/>
      <c r="V2638" s="767"/>
      <c r="W2638" s="766"/>
    </row>
    <row r="2639" spans="21:24" x14ac:dyDescent="0.15">
      <c r="U2639" s="767"/>
      <c r="V2639" s="767"/>
      <c r="W2639" s="767"/>
      <c r="X2639" s="767"/>
    </row>
    <row r="2640" spans="21:24" x14ac:dyDescent="0.15">
      <c r="U2640" s="788"/>
      <c r="V2640" s="766"/>
      <c r="W2640" s="767"/>
      <c r="X2640" s="767"/>
    </row>
    <row r="2641" spans="21:24" x14ac:dyDescent="0.15">
      <c r="U2641" s="767"/>
      <c r="V2641" s="767"/>
      <c r="W2641" s="767"/>
    </row>
    <row r="2642" spans="21:24" x14ac:dyDescent="0.15">
      <c r="U2642" s="767"/>
      <c r="V2642" s="767"/>
      <c r="W2642" s="767"/>
      <c r="X2642" s="748"/>
    </row>
    <row r="2643" spans="21:24" x14ac:dyDescent="0.15">
      <c r="U2643" s="788"/>
      <c r="V2643" s="766"/>
      <c r="W2643" s="767"/>
      <c r="X2643" s="748"/>
    </row>
    <row r="2644" spans="21:24" x14ac:dyDescent="0.15">
      <c r="U2644" s="767"/>
      <c r="V2644" s="767"/>
      <c r="W2644" s="767"/>
      <c r="X2644" s="770"/>
    </row>
    <row r="2645" spans="21:24" x14ac:dyDescent="0.15">
      <c r="U2645" s="767"/>
      <c r="V2645" s="767"/>
      <c r="W2645" s="767"/>
      <c r="X2645" s="767"/>
    </row>
    <row r="2646" spans="21:24" x14ac:dyDescent="0.15">
      <c r="U2646" s="748"/>
      <c r="V2646" s="748"/>
      <c r="W2646" s="767"/>
      <c r="X2646" s="766"/>
    </row>
    <row r="2647" spans="21:24" x14ac:dyDescent="0.15">
      <c r="U2647" s="767"/>
      <c r="V2647" s="767"/>
      <c r="W2647" s="767"/>
      <c r="X2647" s="766"/>
    </row>
    <row r="2648" spans="21:24" x14ac:dyDescent="0.15">
      <c r="U2648" s="767"/>
      <c r="V2648" s="767"/>
      <c r="W2648" s="767"/>
      <c r="X2648" s="767"/>
    </row>
    <row r="2649" spans="21:24" x14ac:dyDescent="0.15">
      <c r="W2649" s="767"/>
      <c r="X2649" s="748"/>
    </row>
    <row r="2650" spans="21:24" x14ac:dyDescent="0.15">
      <c r="U2650" s="252"/>
      <c r="V2650" s="252"/>
      <c r="W2650" s="767"/>
      <c r="X2650" s="767"/>
    </row>
    <row r="2651" spans="21:24" x14ac:dyDescent="0.15">
      <c r="U2651" s="252"/>
      <c r="V2651" s="252"/>
      <c r="W2651" s="767"/>
      <c r="X2651" s="767"/>
    </row>
    <row r="2652" spans="21:24" x14ac:dyDescent="0.15">
      <c r="U2652" s="767"/>
      <c r="V2652" s="766"/>
      <c r="W2652" s="767"/>
      <c r="X2652" s="748"/>
    </row>
    <row r="2653" spans="21:24" x14ac:dyDescent="0.15">
      <c r="U2653" s="767"/>
      <c r="V2653" s="767"/>
      <c r="W2653" s="767"/>
      <c r="X2653" s="767"/>
    </row>
    <row r="2654" spans="21:24" x14ac:dyDescent="0.15">
      <c r="U2654" s="748"/>
      <c r="V2654" s="748"/>
      <c r="W2654" s="767"/>
      <c r="X2654" s="767"/>
    </row>
    <row r="2655" spans="21:24" x14ac:dyDescent="0.15">
      <c r="U2655" s="767"/>
      <c r="V2655" s="766"/>
      <c r="W2655" s="767"/>
      <c r="X2655" s="766"/>
    </row>
    <row r="2656" spans="21:24" x14ac:dyDescent="0.15">
      <c r="U2656" s="767"/>
      <c r="V2656" s="767"/>
      <c r="W2656" s="770"/>
    </row>
    <row r="2657" spans="21:24" x14ac:dyDescent="0.15">
      <c r="U2657" s="767"/>
      <c r="V2657" s="767"/>
      <c r="W2657" s="748"/>
      <c r="X2657" s="767"/>
    </row>
    <row r="2658" spans="21:24" x14ac:dyDescent="0.15">
      <c r="U2658" s="788"/>
      <c r="V2658" s="766"/>
      <c r="W2658" s="766"/>
      <c r="X2658" s="766"/>
    </row>
    <row r="2659" spans="21:24" x14ac:dyDescent="0.15">
      <c r="U2659" s="767"/>
      <c r="V2659" s="767"/>
      <c r="W2659" s="766"/>
      <c r="X2659" s="748"/>
    </row>
    <row r="2660" spans="21:24" x14ac:dyDescent="0.15">
      <c r="U2660" s="748"/>
      <c r="V2660" s="748"/>
      <c r="W2660" s="767"/>
      <c r="X2660" s="748"/>
    </row>
    <row r="2661" spans="21:24" x14ac:dyDescent="0.15">
      <c r="U2661" s="767"/>
      <c r="V2661" s="767"/>
      <c r="W2661" s="766"/>
      <c r="X2661" s="766"/>
    </row>
    <row r="2662" spans="21:24" x14ac:dyDescent="0.15">
      <c r="U2662" s="767"/>
      <c r="V2662" s="767"/>
      <c r="W2662" s="770"/>
      <c r="X2662" s="748"/>
    </row>
    <row r="2663" spans="21:24" x14ac:dyDescent="0.15">
      <c r="W2663" s="770"/>
      <c r="X2663" s="748"/>
    </row>
    <row r="2664" spans="21:24" x14ac:dyDescent="0.15">
      <c r="U2664" s="767"/>
      <c r="V2664" s="767"/>
      <c r="W2664" s="766"/>
      <c r="X2664" s="766"/>
    </row>
    <row r="2665" spans="21:24" x14ac:dyDescent="0.15">
      <c r="U2665" s="767"/>
      <c r="V2665" s="767"/>
      <c r="W2665" s="770"/>
      <c r="X2665" s="748"/>
    </row>
    <row r="2666" spans="21:24" x14ac:dyDescent="0.15">
      <c r="W2666" s="770"/>
      <c r="X2666" s="748"/>
    </row>
    <row r="2667" spans="21:24" x14ac:dyDescent="0.15">
      <c r="U2667" s="767"/>
      <c r="V2667" s="767"/>
      <c r="W2667" s="766"/>
      <c r="X2667" s="748"/>
    </row>
    <row r="2668" spans="21:24" x14ac:dyDescent="0.15">
      <c r="W2668" s="767"/>
      <c r="X2668" s="748"/>
    </row>
    <row r="2669" spans="21:24" x14ac:dyDescent="0.15">
      <c r="U2669" s="252"/>
      <c r="V2669" s="252"/>
      <c r="W2669" s="767"/>
      <c r="X2669" s="748"/>
    </row>
    <row r="2670" spans="21:24" x14ac:dyDescent="0.15">
      <c r="U2670" s="788"/>
      <c r="V2670" s="766"/>
      <c r="W2670" s="766"/>
      <c r="X2670" s="748"/>
    </row>
    <row r="2671" spans="21:24" x14ac:dyDescent="0.15">
      <c r="U2671" s="252"/>
      <c r="V2671" s="252"/>
      <c r="W2671" s="767"/>
      <c r="X2671" s="748"/>
    </row>
    <row r="2672" spans="21:24" x14ac:dyDescent="0.15">
      <c r="U2672" s="252"/>
      <c r="V2672" s="252"/>
      <c r="W2672" s="767"/>
      <c r="X2672" s="748"/>
    </row>
    <row r="2673" spans="21:24" x14ac:dyDescent="0.15">
      <c r="U2673" s="774"/>
      <c r="V2673" s="774"/>
      <c r="W2673" s="766"/>
      <c r="X2673" s="766"/>
    </row>
    <row r="2674" spans="21:24" x14ac:dyDescent="0.15">
      <c r="U2674" s="774"/>
      <c r="V2674" s="774"/>
      <c r="W2674" s="767"/>
      <c r="X2674" s="767"/>
    </row>
    <row r="2675" spans="21:24" x14ac:dyDescent="0.15">
      <c r="U2675" s="774"/>
      <c r="V2675" s="774"/>
      <c r="W2675" s="767"/>
      <c r="X2675" s="767"/>
    </row>
    <row r="2676" spans="21:24" x14ac:dyDescent="0.15">
      <c r="U2676" s="788"/>
      <c r="V2676" s="766"/>
      <c r="W2676" s="766"/>
      <c r="X2676" s="767"/>
    </row>
    <row r="2677" spans="21:24" x14ac:dyDescent="0.15">
      <c r="U2677" s="774"/>
      <c r="V2677" s="774"/>
      <c r="W2677" s="767"/>
      <c r="X2677" s="767"/>
    </row>
    <row r="2678" spans="21:24" x14ac:dyDescent="0.15">
      <c r="U2678" s="774"/>
      <c r="V2678" s="774"/>
      <c r="W2678" s="767"/>
      <c r="X2678" s="767"/>
    </row>
    <row r="2679" spans="21:24" x14ac:dyDescent="0.15">
      <c r="U2679" s="774"/>
      <c r="V2679" s="766"/>
      <c r="W2679" s="766"/>
      <c r="X2679" s="767"/>
    </row>
    <row r="2680" spans="21:24" x14ac:dyDescent="0.15">
      <c r="U2680" s="774"/>
      <c r="V2680" s="774"/>
      <c r="W2680" s="767"/>
      <c r="X2680" s="767"/>
    </row>
    <row r="2681" spans="21:24" x14ac:dyDescent="0.15">
      <c r="U2681" s="252"/>
      <c r="V2681" s="252"/>
      <c r="W2681" s="767"/>
      <c r="X2681" s="767"/>
    </row>
    <row r="2682" spans="21:24" x14ac:dyDescent="0.15">
      <c r="U2682" s="774"/>
      <c r="V2682" s="766"/>
      <c r="W2682" s="748"/>
      <c r="X2682" s="766"/>
    </row>
    <row r="2683" spans="21:24" x14ac:dyDescent="0.15">
      <c r="U2683" s="774"/>
      <c r="V2683" s="774"/>
      <c r="W2683" s="767"/>
      <c r="X2683" s="767"/>
    </row>
    <row r="2684" spans="21:24" x14ac:dyDescent="0.15">
      <c r="U2684" s="252"/>
      <c r="V2684" s="252"/>
      <c r="W2684" s="767"/>
      <c r="X2684" s="767"/>
    </row>
    <row r="2685" spans="21:24" x14ac:dyDescent="0.15">
      <c r="U2685" s="252"/>
      <c r="V2685" s="766"/>
      <c r="X2685" s="766"/>
    </row>
    <row r="2686" spans="21:24" x14ac:dyDescent="0.15">
      <c r="U2686" s="774"/>
      <c r="V2686" s="774"/>
      <c r="W2686" s="252"/>
      <c r="X2686" s="767"/>
    </row>
    <row r="2687" spans="21:24" x14ac:dyDescent="0.15">
      <c r="W2687" s="252"/>
      <c r="X2687" s="767"/>
    </row>
    <row r="2688" spans="21:24" x14ac:dyDescent="0.15">
      <c r="V2688" s="766"/>
      <c r="W2688" s="766"/>
      <c r="X2688" s="766"/>
    </row>
    <row r="2689" spans="21:24" x14ac:dyDescent="0.15">
      <c r="W2689" s="767"/>
      <c r="X2689" s="767"/>
    </row>
    <row r="2690" spans="21:24" x14ac:dyDescent="0.15">
      <c r="U2690" s="252"/>
      <c r="V2690" s="252"/>
      <c r="W2690" s="748"/>
      <c r="X2690" s="767"/>
    </row>
    <row r="2691" spans="21:24" x14ac:dyDescent="0.15">
      <c r="U2691" s="788"/>
      <c r="V2691" s="766"/>
      <c r="W2691" s="766"/>
      <c r="X2691" s="766"/>
    </row>
    <row r="2692" spans="21:24" x14ac:dyDescent="0.15">
      <c r="U2692" s="767"/>
      <c r="V2692" s="767"/>
      <c r="W2692" s="767"/>
      <c r="X2692" s="770"/>
    </row>
    <row r="2693" spans="21:24" x14ac:dyDescent="0.15">
      <c r="U2693" s="767"/>
      <c r="V2693" s="767"/>
      <c r="W2693" s="767"/>
      <c r="X2693" s="767"/>
    </row>
    <row r="2694" spans="21:24" x14ac:dyDescent="0.15">
      <c r="U2694" s="748"/>
      <c r="V2694" s="748"/>
      <c r="W2694" s="766"/>
      <c r="X2694" s="766"/>
    </row>
    <row r="2695" spans="21:24" x14ac:dyDescent="0.15">
      <c r="U2695" s="767"/>
      <c r="V2695" s="767"/>
      <c r="W2695" s="767"/>
      <c r="X2695" s="767"/>
    </row>
    <row r="2696" spans="21:24" x14ac:dyDescent="0.15">
      <c r="U2696" s="767"/>
      <c r="V2696" s="767"/>
      <c r="W2696" s="748"/>
      <c r="X2696" s="767"/>
    </row>
    <row r="2697" spans="21:24" x14ac:dyDescent="0.15">
      <c r="U2697" s="748"/>
      <c r="V2697" s="748"/>
      <c r="W2697" s="767"/>
      <c r="X2697" s="766"/>
    </row>
    <row r="2698" spans="21:24" x14ac:dyDescent="0.15">
      <c r="U2698" s="767"/>
      <c r="V2698" s="767"/>
      <c r="W2698" s="767"/>
      <c r="X2698" s="770"/>
    </row>
    <row r="2699" spans="21:24" x14ac:dyDescent="0.15">
      <c r="U2699" s="767"/>
      <c r="V2699" s="748"/>
      <c r="X2699" s="770"/>
    </row>
    <row r="2700" spans="21:24" x14ac:dyDescent="0.15">
      <c r="U2700" s="748"/>
      <c r="V2700" s="748"/>
      <c r="W2700" s="767"/>
      <c r="X2700" s="766"/>
    </row>
    <row r="2701" spans="21:24" x14ac:dyDescent="0.15">
      <c r="U2701" s="767"/>
      <c r="V2701" s="767"/>
      <c r="W2701" s="767"/>
      <c r="X2701" s="770"/>
    </row>
    <row r="2702" spans="21:24" x14ac:dyDescent="0.15">
      <c r="U2702" s="767"/>
      <c r="V2702" s="748"/>
      <c r="X2702" s="770"/>
    </row>
    <row r="2703" spans="21:24" x14ac:dyDescent="0.15">
      <c r="U2703" s="767"/>
      <c r="V2703" s="767"/>
      <c r="W2703" s="767"/>
      <c r="X2703" s="766"/>
    </row>
    <row r="2704" spans="21:24" x14ac:dyDescent="0.15">
      <c r="X2704" s="767"/>
    </row>
    <row r="2705" spans="21:24" x14ac:dyDescent="0.15">
      <c r="U2705" s="767"/>
      <c r="V2705" s="748"/>
      <c r="W2705" s="252"/>
      <c r="X2705" s="767"/>
    </row>
    <row r="2706" spans="21:24" x14ac:dyDescent="0.15">
      <c r="U2706" s="767"/>
      <c r="V2706" s="767"/>
      <c r="W2706" s="766"/>
      <c r="X2706" s="766"/>
    </row>
    <row r="2707" spans="21:24" x14ac:dyDescent="0.15">
      <c r="U2707" s="748"/>
      <c r="V2707" s="748"/>
      <c r="W2707" s="252"/>
      <c r="X2707" s="767"/>
    </row>
    <row r="2708" spans="21:24" x14ac:dyDescent="0.15">
      <c r="U2708" s="767"/>
      <c r="V2708" s="767"/>
      <c r="W2708" s="252"/>
      <c r="X2708" s="767"/>
    </row>
    <row r="2709" spans="21:24" x14ac:dyDescent="0.15">
      <c r="U2709" s="767"/>
      <c r="V2709" s="767"/>
      <c r="W2709" s="252"/>
      <c r="X2709" s="766"/>
    </row>
    <row r="2710" spans="21:24" x14ac:dyDescent="0.15">
      <c r="U2710" s="748"/>
      <c r="V2710" s="748"/>
      <c r="W2710" s="774"/>
      <c r="X2710" s="767"/>
    </row>
    <row r="2711" spans="21:24" x14ac:dyDescent="0.15">
      <c r="U2711" s="767"/>
      <c r="V2711" s="767"/>
      <c r="W2711" s="774"/>
      <c r="X2711" s="767"/>
    </row>
    <row r="2712" spans="21:24" x14ac:dyDescent="0.15">
      <c r="U2712" s="767"/>
      <c r="V2712" s="767"/>
      <c r="W2712" s="766"/>
      <c r="X2712" s="766"/>
    </row>
    <row r="2713" spans="21:24" x14ac:dyDescent="0.15">
      <c r="U2713" s="767"/>
      <c r="V2713" s="767"/>
      <c r="W2713" s="774"/>
      <c r="X2713" s="767"/>
    </row>
    <row r="2714" spans="21:24" x14ac:dyDescent="0.15">
      <c r="U2714" s="767"/>
      <c r="V2714" s="767"/>
      <c r="W2714" s="774"/>
      <c r="X2714" s="767"/>
    </row>
    <row r="2715" spans="21:24" x14ac:dyDescent="0.15">
      <c r="U2715" s="767"/>
      <c r="V2715" s="767"/>
      <c r="W2715" s="766"/>
      <c r="X2715" s="766"/>
    </row>
    <row r="2716" spans="21:24" x14ac:dyDescent="0.15">
      <c r="U2716" s="767"/>
      <c r="V2716" s="767"/>
      <c r="W2716" s="774"/>
      <c r="X2716" s="767"/>
    </row>
    <row r="2717" spans="21:24" x14ac:dyDescent="0.15">
      <c r="W2717" s="774"/>
      <c r="X2717" s="767"/>
    </row>
    <row r="2718" spans="21:24" x14ac:dyDescent="0.15">
      <c r="W2718" s="766"/>
      <c r="X2718" s="748"/>
    </row>
    <row r="2719" spans="21:24" x14ac:dyDescent="0.15">
      <c r="U2719" s="767"/>
      <c r="V2719" s="767"/>
      <c r="W2719" s="774"/>
      <c r="X2719" s="767"/>
    </row>
    <row r="2720" spans="21:24" x14ac:dyDescent="0.15">
      <c r="U2720" s="767"/>
      <c r="V2720" s="767"/>
      <c r="W2720" s="774"/>
      <c r="X2720" s="767"/>
    </row>
    <row r="2721" spans="21:24" x14ac:dyDescent="0.15">
      <c r="U2721" s="767"/>
      <c r="V2721" s="767"/>
      <c r="W2721" s="766"/>
    </row>
    <row r="2722" spans="21:24" x14ac:dyDescent="0.15">
      <c r="U2722" s="767"/>
      <c r="V2722" s="767"/>
      <c r="W2722" s="252"/>
      <c r="X2722" s="252"/>
    </row>
    <row r="2723" spans="21:24" x14ac:dyDescent="0.15">
      <c r="U2723" s="767"/>
      <c r="V2723" s="767"/>
      <c r="W2723" s="748"/>
      <c r="X2723" s="252"/>
    </row>
    <row r="2724" spans="21:24" x14ac:dyDescent="0.15">
      <c r="U2724" s="767"/>
      <c r="V2724" s="767"/>
      <c r="W2724" s="766"/>
      <c r="X2724" s="766"/>
    </row>
    <row r="2725" spans="21:24" x14ac:dyDescent="0.15">
      <c r="U2725" s="767"/>
      <c r="V2725" s="767"/>
      <c r="W2725" s="767"/>
      <c r="X2725" s="767"/>
    </row>
    <row r="2726" spans="21:24" x14ac:dyDescent="0.15">
      <c r="U2726" s="252"/>
      <c r="V2726" s="748"/>
      <c r="W2726" s="767"/>
      <c r="X2726" s="748"/>
    </row>
    <row r="2727" spans="21:24" x14ac:dyDescent="0.15">
      <c r="U2727" s="767"/>
      <c r="V2727" s="767"/>
      <c r="W2727" s="766"/>
      <c r="X2727" s="766"/>
    </row>
    <row r="2728" spans="21:24" x14ac:dyDescent="0.15">
      <c r="U2728" s="767"/>
      <c r="V2728" s="767"/>
      <c r="W2728" s="748"/>
      <c r="X2728" s="767"/>
    </row>
    <row r="2729" spans="21:24" x14ac:dyDescent="0.15">
      <c r="U2729" s="748"/>
      <c r="V2729" s="748"/>
      <c r="W2729" s="767"/>
      <c r="X2729" s="767"/>
    </row>
    <row r="2730" spans="21:24" x14ac:dyDescent="0.15">
      <c r="U2730" s="767"/>
      <c r="V2730" s="767"/>
      <c r="W2730" s="767"/>
      <c r="X2730" s="766"/>
    </row>
    <row r="2731" spans="21:24" x14ac:dyDescent="0.15">
      <c r="U2731" s="767"/>
      <c r="V2731" s="767"/>
      <c r="W2731" s="748"/>
      <c r="X2731" s="767"/>
    </row>
    <row r="2732" spans="21:24" x14ac:dyDescent="0.15">
      <c r="U2732" s="748"/>
      <c r="V2732" s="748"/>
      <c r="W2732" s="767"/>
      <c r="X2732" s="748"/>
    </row>
    <row r="2733" spans="21:24" x14ac:dyDescent="0.15">
      <c r="U2733" s="767"/>
      <c r="V2733" s="767"/>
      <c r="W2733" s="767"/>
      <c r="X2733" s="767"/>
    </row>
    <row r="2734" spans="21:24" x14ac:dyDescent="0.15">
      <c r="U2734" s="767"/>
      <c r="V2734" s="767"/>
      <c r="W2734" s="748"/>
      <c r="X2734" s="767"/>
    </row>
    <row r="2735" spans="21:24" x14ac:dyDescent="0.15">
      <c r="U2735" s="767"/>
      <c r="V2735" s="767"/>
      <c r="W2735" s="767"/>
    </row>
    <row r="2736" spans="21:24" x14ac:dyDescent="0.15">
      <c r="U2736" s="767"/>
      <c r="V2736" s="767"/>
      <c r="W2736" s="748"/>
      <c r="X2736" s="767"/>
    </row>
    <row r="2737" spans="21:24" x14ac:dyDescent="0.15">
      <c r="U2737" s="767"/>
      <c r="V2737" s="767"/>
      <c r="W2737" s="748"/>
      <c r="X2737" s="767"/>
    </row>
    <row r="2738" spans="21:24" x14ac:dyDescent="0.15">
      <c r="U2738" s="767"/>
      <c r="V2738" s="767"/>
      <c r="W2738" s="767"/>
    </row>
    <row r="2739" spans="21:24" x14ac:dyDescent="0.15">
      <c r="U2739" s="767"/>
      <c r="V2739" s="767"/>
      <c r="W2739" s="748"/>
      <c r="X2739" s="767"/>
    </row>
    <row r="2740" spans="21:24" x14ac:dyDescent="0.15">
      <c r="U2740" s="767"/>
      <c r="V2740" s="767"/>
      <c r="W2740" s="767"/>
    </row>
    <row r="2741" spans="21:24" x14ac:dyDescent="0.15">
      <c r="U2741" s="767"/>
      <c r="V2741" s="767"/>
      <c r="X2741" s="779"/>
    </row>
    <row r="2742" spans="21:24" x14ac:dyDescent="0.15">
      <c r="U2742" s="767"/>
      <c r="V2742" s="767"/>
      <c r="W2742" s="748"/>
      <c r="X2742" s="766"/>
    </row>
    <row r="2743" spans="21:24" x14ac:dyDescent="0.15">
      <c r="U2743" s="748"/>
      <c r="V2743" s="748"/>
      <c r="W2743" s="767"/>
      <c r="X2743" s="252"/>
    </row>
    <row r="2744" spans="21:24" x14ac:dyDescent="0.15">
      <c r="U2744" s="767"/>
      <c r="V2744" s="767"/>
      <c r="W2744" s="748"/>
      <c r="X2744" s="252"/>
    </row>
    <row r="2745" spans="21:24" x14ac:dyDescent="0.15">
      <c r="U2745" s="767"/>
      <c r="V2745" s="767"/>
      <c r="W2745" s="767"/>
      <c r="X2745" s="252"/>
    </row>
    <row r="2746" spans="21:24" x14ac:dyDescent="0.15">
      <c r="U2746" s="748"/>
      <c r="V2746" s="748"/>
      <c r="W2746" s="748"/>
      <c r="X2746" s="774"/>
    </row>
    <row r="2747" spans="21:24" x14ac:dyDescent="0.15">
      <c r="U2747" s="767"/>
      <c r="V2747" s="767"/>
      <c r="W2747" s="748"/>
      <c r="X2747" s="774"/>
    </row>
    <row r="2748" spans="21:24" x14ac:dyDescent="0.15">
      <c r="U2748" s="767"/>
      <c r="V2748" s="767"/>
      <c r="W2748" s="767"/>
      <c r="X2748" s="766"/>
    </row>
    <row r="2749" spans="21:24" x14ac:dyDescent="0.15">
      <c r="U2749" s="748"/>
      <c r="V2749" s="748"/>
      <c r="W2749" s="767"/>
      <c r="X2749" s="774"/>
    </row>
    <row r="2750" spans="21:24" x14ac:dyDescent="0.15">
      <c r="U2750" s="767"/>
      <c r="V2750" s="767"/>
      <c r="W2750" s="767"/>
      <c r="X2750" s="774"/>
    </row>
    <row r="2751" spans="21:24" x14ac:dyDescent="0.15">
      <c r="U2751" s="767"/>
      <c r="V2751" s="767"/>
      <c r="W2751" s="767"/>
      <c r="X2751" s="766"/>
    </row>
    <row r="2752" spans="21:24" x14ac:dyDescent="0.15">
      <c r="U2752" s="748"/>
      <c r="V2752" s="748"/>
      <c r="W2752" s="767"/>
      <c r="X2752" s="763"/>
    </row>
    <row r="2753" spans="21:24" x14ac:dyDescent="0.15">
      <c r="U2753" s="767"/>
      <c r="V2753" s="767"/>
      <c r="W2753" s="767"/>
      <c r="X2753" s="774"/>
    </row>
    <row r="2754" spans="21:24" x14ac:dyDescent="0.15">
      <c r="U2754" s="767"/>
      <c r="V2754" s="767"/>
      <c r="W2754" s="767"/>
      <c r="X2754" s="766"/>
    </row>
    <row r="2755" spans="21:24" x14ac:dyDescent="0.15">
      <c r="U2755" s="767"/>
      <c r="V2755" s="767"/>
      <c r="W2755" s="767"/>
      <c r="X2755" s="774"/>
    </row>
    <row r="2756" spans="21:24" x14ac:dyDescent="0.15">
      <c r="U2756" s="767"/>
      <c r="V2756" s="767"/>
      <c r="X2756" s="774"/>
    </row>
    <row r="2757" spans="21:24" x14ac:dyDescent="0.15">
      <c r="U2757" s="767"/>
      <c r="V2757" s="767"/>
      <c r="W2757" s="767"/>
      <c r="X2757" s="766"/>
    </row>
    <row r="2758" spans="21:24" x14ac:dyDescent="0.15">
      <c r="U2758" s="748"/>
      <c r="V2758" s="748"/>
      <c r="W2758" s="748"/>
      <c r="X2758" s="252"/>
    </row>
    <row r="2759" spans="21:24" x14ac:dyDescent="0.15">
      <c r="U2759" s="748"/>
      <c r="V2759" s="748"/>
      <c r="W2759" s="767"/>
      <c r="X2759" s="767"/>
    </row>
    <row r="2760" spans="21:24" x14ac:dyDescent="0.15">
      <c r="U2760" s="748"/>
      <c r="V2760" s="748"/>
      <c r="W2760" s="748"/>
      <c r="X2760" s="766"/>
    </row>
    <row r="2761" spans="21:24" x14ac:dyDescent="0.15">
      <c r="U2761" s="748"/>
      <c r="V2761" s="748"/>
      <c r="W2761" s="767"/>
      <c r="X2761" s="748"/>
    </row>
    <row r="2762" spans="21:24" x14ac:dyDescent="0.15">
      <c r="U2762" s="767"/>
      <c r="V2762" s="767"/>
      <c r="W2762" s="767"/>
      <c r="X2762" s="748"/>
    </row>
    <row r="2763" spans="21:24" x14ac:dyDescent="0.15">
      <c r="U2763" s="767"/>
      <c r="V2763" s="767"/>
      <c r="W2763" s="748"/>
      <c r="X2763" s="766"/>
    </row>
    <row r="2764" spans="21:24" x14ac:dyDescent="0.15">
      <c r="U2764" s="767"/>
      <c r="V2764" s="767"/>
      <c r="W2764" s="767"/>
      <c r="X2764" s="748"/>
    </row>
    <row r="2765" spans="21:24" x14ac:dyDescent="0.15">
      <c r="U2765" s="767"/>
      <c r="V2765" s="767"/>
      <c r="W2765" s="767"/>
      <c r="X2765" s="748"/>
    </row>
    <row r="2766" spans="21:24" x14ac:dyDescent="0.15">
      <c r="U2766" s="767"/>
      <c r="V2766" s="767"/>
      <c r="W2766" s="748"/>
      <c r="X2766" s="767"/>
    </row>
    <row r="2767" spans="21:24" x14ac:dyDescent="0.15">
      <c r="U2767" s="767"/>
      <c r="V2767" s="767"/>
      <c r="W2767" s="748"/>
      <c r="X2767" s="767"/>
    </row>
    <row r="2768" spans="21:24" x14ac:dyDescent="0.15">
      <c r="U2768" s="767"/>
      <c r="V2768" s="767"/>
      <c r="W2768" s="767"/>
      <c r="X2768" s="748"/>
    </row>
    <row r="2769" spans="21:24" x14ac:dyDescent="0.15">
      <c r="U2769" s="767"/>
      <c r="V2769" s="767"/>
      <c r="W2769" s="748"/>
      <c r="X2769" s="767"/>
    </row>
    <row r="2770" spans="21:24" x14ac:dyDescent="0.15">
      <c r="U2770" s="767"/>
      <c r="V2770" s="767"/>
      <c r="W2770" s="748"/>
      <c r="X2770" s="767"/>
    </row>
    <row r="2771" spans="21:24" x14ac:dyDescent="0.15">
      <c r="U2771" s="767"/>
      <c r="V2771" s="767"/>
      <c r="W2771" s="767"/>
      <c r="X2771" s="748"/>
    </row>
    <row r="2772" spans="21:24" x14ac:dyDescent="0.15">
      <c r="U2772" s="767"/>
      <c r="V2772" s="767"/>
      <c r="W2772" s="767"/>
      <c r="X2772" s="767"/>
    </row>
    <row r="2773" spans="21:24" x14ac:dyDescent="0.15">
      <c r="U2773" s="748"/>
      <c r="V2773" s="748"/>
      <c r="W2773" s="767"/>
      <c r="X2773" s="748"/>
    </row>
    <row r="2774" spans="21:24" x14ac:dyDescent="0.15">
      <c r="U2774" s="252"/>
      <c r="V2774" s="252"/>
      <c r="W2774" s="767"/>
      <c r="X2774" s="748"/>
    </row>
    <row r="2775" spans="21:24" x14ac:dyDescent="0.15">
      <c r="U2775" s="767"/>
      <c r="V2775" s="767"/>
      <c r="W2775" s="770"/>
      <c r="X2775" s="767"/>
    </row>
    <row r="2776" spans="21:24" x14ac:dyDescent="0.15">
      <c r="U2776" s="748"/>
      <c r="V2776" s="748"/>
      <c r="W2776" s="767"/>
      <c r="X2776" s="748"/>
    </row>
    <row r="2777" spans="21:24" x14ac:dyDescent="0.15">
      <c r="U2777" s="767"/>
      <c r="V2777" s="767"/>
      <c r="W2777" s="767"/>
      <c r="X2777" s="767"/>
    </row>
    <row r="2778" spans="21:24" x14ac:dyDescent="0.15">
      <c r="U2778" s="767"/>
      <c r="V2778" s="767"/>
      <c r="W2778" s="767"/>
    </row>
    <row r="2779" spans="21:24" x14ac:dyDescent="0.15">
      <c r="U2779" s="767"/>
      <c r="V2779" s="767"/>
      <c r="W2779" s="767"/>
      <c r="X2779" s="748"/>
    </row>
    <row r="2780" spans="21:24" x14ac:dyDescent="0.15">
      <c r="U2780" s="767"/>
      <c r="V2780" s="767"/>
      <c r="W2780" s="767"/>
      <c r="X2780" s="767"/>
    </row>
    <row r="2781" spans="21:24" x14ac:dyDescent="0.15">
      <c r="U2781" s="767"/>
      <c r="V2781" s="767"/>
      <c r="W2781" s="748"/>
      <c r="X2781" s="748"/>
    </row>
    <row r="2782" spans="21:24" x14ac:dyDescent="0.15">
      <c r="U2782" s="767"/>
      <c r="V2782" s="767"/>
      <c r="W2782" s="767"/>
      <c r="X2782" s="767"/>
    </row>
    <row r="2783" spans="21:24" x14ac:dyDescent="0.15">
      <c r="U2783" s="767"/>
      <c r="V2783" s="767"/>
      <c r="W2783" s="767"/>
    </row>
    <row r="2784" spans="21:24" x14ac:dyDescent="0.15">
      <c r="U2784" s="767"/>
      <c r="V2784" s="767"/>
      <c r="W2784" s="748"/>
      <c r="X2784" s="748"/>
    </row>
    <row r="2785" spans="21:24" x14ac:dyDescent="0.15">
      <c r="U2785" s="767"/>
      <c r="V2785" s="767"/>
      <c r="W2785" s="767"/>
      <c r="X2785" s="767"/>
    </row>
    <row r="2786" spans="21:24" x14ac:dyDescent="0.15">
      <c r="U2786" s="767"/>
      <c r="V2786" s="767"/>
      <c r="W2786" s="767"/>
      <c r="X2786" s="767"/>
    </row>
    <row r="2787" spans="21:24" x14ac:dyDescent="0.15">
      <c r="U2787" s="748"/>
      <c r="V2787" s="748"/>
      <c r="W2787" s="748"/>
      <c r="X2787" s="767"/>
    </row>
    <row r="2788" spans="21:24" x14ac:dyDescent="0.15">
      <c r="U2788" s="767"/>
      <c r="V2788" s="767"/>
      <c r="W2788" s="767"/>
      <c r="X2788" s="767"/>
    </row>
    <row r="2789" spans="21:24" x14ac:dyDescent="0.15">
      <c r="U2789" s="767"/>
      <c r="V2789" s="767"/>
      <c r="W2789" s="767"/>
      <c r="X2789" s="767"/>
    </row>
    <row r="2790" spans="21:24" x14ac:dyDescent="0.15">
      <c r="U2790" s="748"/>
      <c r="V2790" s="748"/>
      <c r="W2790" s="748"/>
      <c r="X2790" s="748"/>
    </row>
    <row r="2791" spans="21:24" x14ac:dyDescent="0.15">
      <c r="U2791" s="767"/>
      <c r="V2791" s="767"/>
      <c r="W2791" s="767"/>
      <c r="X2791" s="767"/>
    </row>
    <row r="2792" spans="21:24" x14ac:dyDescent="0.15">
      <c r="U2792" s="767"/>
      <c r="V2792" s="767"/>
      <c r="W2792" s="767"/>
      <c r="X2792" s="748"/>
    </row>
    <row r="2793" spans="21:24" x14ac:dyDescent="0.15">
      <c r="U2793" s="748"/>
      <c r="V2793" s="748"/>
      <c r="W2793" s="767"/>
      <c r="X2793" s="748"/>
    </row>
    <row r="2794" spans="21:24" x14ac:dyDescent="0.15">
      <c r="U2794" s="767"/>
      <c r="V2794" s="767"/>
      <c r="W2794" s="767"/>
    </row>
    <row r="2795" spans="21:24" x14ac:dyDescent="0.15">
      <c r="U2795" s="767"/>
      <c r="V2795" s="767"/>
      <c r="W2795" s="767"/>
      <c r="X2795" s="748"/>
    </row>
    <row r="2796" spans="21:24" x14ac:dyDescent="0.15">
      <c r="U2796" s="767"/>
      <c r="V2796" s="767"/>
      <c r="W2796" s="767"/>
      <c r="X2796" s="767"/>
    </row>
    <row r="2797" spans="21:24" x14ac:dyDescent="0.15">
      <c r="U2797" s="767"/>
      <c r="V2797" s="767"/>
      <c r="W2797" s="748"/>
    </row>
    <row r="2798" spans="21:24" x14ac:dyDescent="0.15">
      <c r="U2798" s="767"/>
      <c r="V2798" s="767"/>
      <c r="W2798" s="748"/>
      <c r="X2798" s="748"/>
    </row>
    <row r="2799" spans="21:24" x14ac:dyDescent="0.15">
      <c r="U2799" s="767"/>
      <c r="V2799" s="767"/>
      <c r="W2799" s="748"/>
      <c r="X2799" s="748"/>
    </row>
    <row r="2800" spans="21:24" x14ac:dyDescent="0.15">
      <c r="U2800" s="767"/>
      <c r="V2800" s="767"/>
      <c r="W2800" s="767"/>
      <c r="X2800" s="748"/>
    </row>
    <row r="2801" spans="21:24" x14ac:dyDescent="0.15">
      <c r="U2801" s="767"/>
      <c r="V2801" s="767"/>
      <c r="W2801" s="767"/>
      <c r="X2801" s="767"/>
    </row>
    <row r="2802" spans="21:24" x14ac:dyDescent="0.15">
      <c r="U2802" s="767"/>
      <c r="V2802" s="767"/>
      <c r="W2802" s="767"/>
      <c r="X2802" s="252"/>
    </row>
    <row r="2803" spans="21:24" x14ac:dyDescent="0.15">
      <c r="U2803" s="748"/>
      <c r="V2803" s="748"/>
      <c r="W2803" s="767"/>
      <c r="X2803" s="748"/>
    </row>
    <row r="2804" spans="21:24" x14ac:dyDescent="0.15">
      <c r="U2804" s="767"/>
      <c r="V2804" s="767"/>
      <c r="W2804" s="767"/>
      <c r="X2804" s="767"/>
    </row>
    <row r="2805" spans="21:24" x14ac:dyDescent="0.15">
      <c r="U2805" s="767"/>
      <c r="V2805" s="767"/>
      <c r="W2805" s="767"/>
      <c r="X2805" s="748"/>
    </row>
    <row r="2806" spans="21:24" x14ac:dyDescent="0.15">
      <c r="U2806" s="767"/>
      <c r="V2806" s="767"/>
      <c r="W2806" s="767"/>
      <c r="X2806" s="748"/>
    </row>
    <row r="2807" spans="21:24" x14ac:dyDescent="0.15">
      <c r="U2807" s="767"/>
      <c r="V2807" s="767"/>
      <c r="W2807" s="767"/>
      <c r="X2807" s="767"/>
    </row>
    <row r="2808" spans="21:24" x14ac:dyDescent="0.15">
      <c r="U2808" s="767"/>
      <c r="V2808" s="767"/>
      <c r="W2808" s="767"/>
      <c r="X2808" s="748"/>
    </row>
    <row r="2809" spans="21:24" x14ac:dyDescent="0.15">
      <c r="U2809" s="767"/>
      <c r="V2809" s="767"/>
      <c r="W2809" s="748"/>
      <c r="X2809" s="767"/>
    </row>
    <row r="2810" spans="21:24" x14ac:dyDescent="0.15">
      <c r="U2810" s="767"/>
      <c r="V2810" s="767"/>
      <c r="W2810" s="767"/>
      <c r="X2810" s="767"/>
    </row>
    <row r="2811" spans="21:24" x14ac:dyDescent="0.15">
      <c r="U2811" s="767"/>
      <c r="V2811" s="767"/>
      <c r="W2811" s="767"/>
      <c r="X2811" s="767"/>
    </row>
    <row r="2812" spans="21:24" x14ac:dyDescent="0.15">
      <c r="U2812" s="767"/>
      <c r="V2812" s="767"/>
      <c r="W2812" s="767"/>
    </row>
    <row r="2813" spans="21:24" x14ac:dyDescent="0.15">
      <c r="U2813" s="767"/>
      <c r="V2813" s="767"/>
      <c r="W2813" s="767"/>
      <c r="X2813" s="767"/>
    </row>
    <row r="2814" spans="21:24" x14ac:dyDescent="0.15">
      <c r="U2814" s="767"/>
      <c r="V2814" s="767"/>
      <c r="W2814" s="767"/>
      <c r="X2814" s="767"/>
    </row>
    <row r="2815" spans="21:24" x14ac:dyDescent="0.15">
      <c r="U2815" s="767"/>
      <c r="V2815" s="767"/>
      <c r="W2815" s="748"/>
      <c r="X2815" s="767"/>
    </row>
    <row r="2816" spans="21:24" x14ac:dyDescent="0.15">
      <c r="U2816" s="767"/>
      <c r="V2816" s="767"/>
      <c r="W2816" s="767"/>
      <c r="X2816" s="767"/>
    </row>
    <row r="2817" spans="21:24" x14ac:dyDescent="0.15">
      <c r="U2817" s="767"/>
      <c r="V2817" s="767"/>
      <c r="W2817" s="767"/>
    </row>
    <row r="2818" spans="21:24" x14ac:dyDescent="0.15">
      <c r="U2818" s="767"/>
      <c r="V2818" s="767"/>
      <c r="W2818" s="767"/>
      <c r="X2818" s="767"/>
    </row>
    <row r="2819" spans="21:24" x14ac:dyDescent="0.15">
      <c r="U2819" s="767"/>
      <c r="V2819" s="767"/>
      <c r="W2819" s="767"/>
      <c r="X2819" s="748"/>
    </row>
    <row r="2820" spans="21:24" x14ac:dyDescent="0.15">
      <c r="U2820" s="767"/>
      <c r="V2820" s="767"/>
      <c r="W2820" s="767"/>
      <c r="X2820" s="767"/>
    </row>
    <row r="2821" spans="21:24" x14ac:dyDescent="0.15">
      <c r="U2821" s="748"/>
      <c r="V2821" s="748"/>
      <c r="W2821" s="252"/>
      <c r="X2821" s="767"/>
    </row>
    <row r="2822" spans="21:24" x14ac:dyDescent="0.15">
      <c r="U2822" s="767"/>
      <c r="V2822" s="767"/>
      <c r="W2822" s="252"/>
      <c r="X2822" s="748"/>
    </row>
    <row r="2823" spans="21:24" x14ac:dyDescent="0.15">
      <c r="U2823" s="767"/>
      <c r="V2823" s="767"/>
      <c r="W2823" s="252"/>
      <c r="X2823" s="767"/>
    </row>
    <row r="2824" spans="21:24" x14ac:dyDescent="0.15">
      <c r="U2824" s="767"/>
      <c r="V2824" s="767"/>
      <c r="W2824" s="748"/>
      <c r="X2824" s="767"/>
    </row>
    <row r="2825" spans="21:24" x14ac:dyDescent="0.15">
      <c r="U2825" s="767"/>
      <c r="V2825" s="767"/>
      <c r="W2825" s="767"/>
      <c r="X2825" s="748"/>
    </row>
    <row r="2826" spans="21:24" x14ac:dyDescent="0.15">
      <c r="U2826" s="767"/>
      <c r="V2826" s="767"/>
      <c r="W2826" s="748"/>
      <c r="X2826" s="767"/>
    </row>
    <row r="2827" spans="21:24" x14ac:dyDescent="0.15">
      <c r="U2827" s="748"/>
      <c r="V2827" s="748"/>
      <c r="W2827" s="767"/>
      <c r="X2827" s="767"/>
    </row>
    <row r="2828" spans="21:24" x14ac:dyDescent="0.15">
      <c r="U2828" s="748"/>
      <c r="V2828" s="748"/>
      <c r="W2828" s="767"/>
      <c r="X2828" s="748"/>
    </row>
    <row r="2829" spans="21:24" x14ac:dyDescent="0.15">
      <c r="U2829" s="767"/>
      <c r="V2829" s="767"/>
      <c r="W2829" s="748"/>
      <c r="X2829" s="767"/>
    </row>
    <row r="2830" spans="21:24" x14ac:dyDescent="0.15">
      <c r="U2830" s="748"/>
      <c r="V2830" s="748"/>
      <c r="W2830" s="767"/>
      <c r="X2830" s="767"/>
    </row>
    <row r="2831" spans="21:24" x14ac:dyDescent="0.15">
      <c r="U2831" s="748"/>
      <c r="V2831" s="748"/>
      <c r="W2831" s="767"/>
      <c r="X2831" s="748"/>
    </row>
    <row r="2832" spans="21:24" x14ac:dyDescent="0.15">
      <c r="U2832" s="767"/>
      <c r="V2832" s="767"/>
      <c r="W2832" s="748"/>
      <c r="X2832" s="767"/>
    </row>
    <row r="2833" spans="21:24" x14ac:dyDescent="0.15">
      <c r="U2833" s="767"/>
      <c r="V2833" s="767"/>
      <c r="W2833" s="767"/>
      <c r="X2833" s="767"/>
    </row>
    <row r="2834" spans="21:24" x14ac:dyDescent="0.15">
      <c r="U2834" s="748"/>
      <c r="V2834" s="748"/>
      <c r="W2834" s="767"/>
      <c r="X2834" s="767"/>
    </row>
    <row r="2835" spans="21:24" x14ac:dyDescent="0.15">
      <c r="U2835" s="767"/>
      <c r="V2835" s="767"/>
      <c r="W2835" s="767"/>
      <c r="X2835" s="767"/>
    </row>
    <row r="2836" spans="21:24" x14ac:dyDescent="0.15">
      <c r="U2836" s="767"/>
      <c r="V2836" s="767"/>
      <c r="W2836" s="767"/>
      <c r="X2836" s="767"/>
    </row>
    <row r="2837" spans="21:24" x14ac:dyDescent="0.15">
      <c r="U2837" s="748"/>
      <c r="V2837" s="748"/>
      <c r="W2837" s="767"/>
      <c r="X2837" s="767"/>
    </row>
    <row r="2838" spans="21:24" x14ac:dyDescent="0.15">
      <c r="U2838" s="767"/>
      <c r="V2838" s="767"/>
      <c r="W2838" s="767"/>
      <c r="X2838" s="767"/>
    </row>
    <row r="2839" spans="21:24" x14ac:dyDescent="0.15">
      <c r="U2839" s="767"/>
      <c r="V2839" s="767"/>
      <c r="W2839" s="767"/>
      <c r="X2839" s="767"/>
    </row>
    <row r="2840" spans="21:24" x14ac:dyDescent="0.15">
      <c r="U2840" s="767"/>
      <c r="V2840" s="767"/>
      <c r="W2840" s="767"/>
      <c r="X2840" s="767"/>
    </row>
    <row r="2841" spans="21:24" x14ac:dyDescent="0.15">
      <c r="U2841" s="767"/>
      <c r="V2841" s="767"/>
      <c r="W2841" s="767"/>
      <c r="X2841" s="767"/>
    </row>
    <row r="2842" spans="21:24" x14ac:dyDescent="0.15">
      <c r="U2842" s="767"/>
      <c r="V2842" s="767"/>
      <c r="W2842" s="767"/>
      <c r="X2842" s="748"/>
    </row>
    <row r="2843" spans="21:24" x14ac:dyDescent="0.15">
      <c r="U2843" s="767"/>
      <c r="V2843" s="767"/>
      <c r="W2843" s="767"/>
      <c r="X2843" s="767"/>
    </row>
    <row r="2844" spans="21:24" x14ac:dyDescent="0.15">
      <c r="U2844" s="767"/>
      <c r="V2844" s="767"/>
      <c r="W2844" s="767"/>
      <c r="X2844" s="767"/>
    </row>
    <row r="2845" spans="21:24" x14ac:dyDescent="0.15">
      <c r="U2845" s="767"/>
      <c r="V2845" s="767"/>
      <c r="W2845" s="767"/>
      <c r="X2845" s="767"/>
    </row>
    <row r="2846" spans="21:24" x14ac:dyDescent="0.15">
      <c r="U2846" s="767"/>
      <c r="V2846" s="767"/>
      <c r="W2846" s="767"/>
      <c r="X2846" s="767"/>
    </row>
    <row r="2847" spans="21:24" x14ac:dyDescent="0.15">
      <c r="U2847" s="748"/>
      <c r="V2847" s="748"/>
      <c r="W2847" s="767"/>
      <c r="X2847" s="748"/>
    </row>
    <row r="2848" spans="21:24" x14ac:dyDescent="0.15">
      <c r="U2848" s="767"/>
      <c r="V2848" s="767"/>
      <c r="W2848" s="767"/>
      <c r="X2848" s="748"/>
    </row>
    <row r="2849" spans="21:24" x14ac:dyDescent="0.15">
      <c r="U2849" s="767"/>
      <c r="V2849" s="767"/>
      <c r="W2849" s="767"/>
      <c r="X2849" s="767"/>
    </row>
    <row r="2850" spans="21:24" x14ac:dyDescent="0.15">
      <c r="U2850" s="748"/>
      <c r="V2850" s="748"/>
      <c r="W2850" s="767"/>
      <c r="X2850" s="748"/>
    </row>
    <row r="2851" spans="21:24" x14ac:dyDescent="0.15">
      <c r="U2851" s="767"/>
      <c r="V2851" s="767"/>
      <c r="W2851" s="767"/>
      <c r="X2851" s="748"/>
    </row>
    <row r="2852" spans="21:24" x14ac:dyDescent="0.15">
      <c r="U2852" s="767"/>
      <c r="V2852" s="767"/>
      <c r="W2852" s="767"/>
      <c r="X2852" s="767"/>
    </row>
    <row r="2853" spans="21:24" x14ac:dyDescent="0.15">
      <c r="U2853" s="748"/>
      <c r="V2853" s="748"/>
      <c r="W2853" s="767"/>
      <c r="X2853" s="767"/>
    </row>
    <row r="2854" spans="21:24" x14ac:dyDescent="0.15">
      <c r="U2854" s="767"/>
      <c r="V2854" s="767"/>
      <c r="W2854" s="767"/>
      <c r="X2854" s="748"/>
    </row>
    <row r="2855" spans="21:24" x14ac:dyDescent="0.15">
      <c r="U2855" s="767"/>
      <c r="V2855" s="767"/>
      <c r="W2855" s="767"/>
      <c r="X2855" s="767"/>
    </row>
    <row r="2856" spans="21:24" x14ac:dyDescent="0.15">
      <c r="U2856" s="767"/>
      <c r="V2856" s="767"/>
      <c r="W2856" s="767"/>
      <c r="X2856" s="767"/>
    </row>
    <row r="2857" spans="21:24" x14ac:dyDescent="0.15">
      <c r="U2857" s="767"/>
      <c r="V2857" s="767"/>
      <c r="W2857" s="767"/>
      <c r="X2857" s="767"/>
    </row>
    <row r="2858" spans="21:24" x14ac:dyDescent="0.15">
      <c r="U2858" s="767"/>
      <c r="V2858" s="767"/>
      <c r="W2858" s="767"/>
      <c r="X2858" s="767"/>
    </row>
    <row r="2859" spans="21:24" x14ac:dyDescent="0.15">
      <c r="U2859" s="767"/>
      <c r="V2859" s="767"/>
      <c r="W2859" s="767"/>
      <c r="X2859" s="767"/>
    </row>
    <row r="2860" spans="21:24" x14ac:dyDescent="0.15">
      <c r="U2860" s="767"/>
      <c r="V2860" s="767"/>
      <c r="W2860" s="767"/>
      <c r="X2860" s="767"/>
    </row>
    <row r="2861" spans="21:24" x14ac:dyDescent="0.15">
      <c r="U2861" s="767"/>
      <c r="V2861" s="767"/>
      <c r="W2861" s="767"/>
      <c r="X2861" s="767"/>
    </row>
    <row r="2862" spans="21:24" x14ac:dyDescent="0.15">
      <c r="U2862" s="767"/>
      <c r="V2862" s="767"/>
      <c r="W2862" s="767"/>
      <c r="X2862" s="767"/>
    </row>
    <row r="2863" spans="21:24" x14ac:dyDescent="0.15">
      <c r="U2863" s="767"/>
      <c r="V2863" s="767"/>
      <c r="W2863" s="767"/>
      <c r="X2863" s="767"/>
    </row>
    <row r="2864" spans="21:24" x14ac:dyDescent="0.15">
      <c r="U2864" s="767"/>
      <c r="V2864" s="767"/>
      <c r="W2864" s="748"/>
      <c r="X2864" s="767"/>
    </row>
    <row r="2865" spans="21:24" x14ac:dyDescent="0.15">
      <c r="U2865" s="767"/>
      <c r="V2865" s="767"/>
      <c r="W2865" s="767"/>
      <c r="X2865" s="748"/>
    </row>
    <row r="2866" spans="21:24" x14ac:dyDescent="0.15">
      <c r="U2866" s="767"/>
      <c r="V2866" s="767"/>
      <c r="W2866" s="767"/>
      <c r="X2866" s="767"/>
    </row>
    <row r="2867" spans="21:24" x14ac:dyDescent="0.15">
      <c r="U2867" s="767"/>
      <c r="V2867" s="767"/>
      <c r="W2867" s="748"/>
      <c r="X2867" s="767"/>
    </row>
    <row r="2868" spans="21:24" x14ac:dyDescent="0.15">
      <c r="U2868" s="767"/>
      <c r="V2868" s="767"/>
      <c r="W2868" s="748"/>
      <c r="X2868" s="748"/>
    </row>
    <row r="2869" spans="21:24" x14ac:dyDescent="0.15">
      <c r="U2869" s="767"/>
      <c r="V2869" s="767"/>
      <c r="W2869" s="767"/>
      <c r="X2869" s="767"/>
    </row>
    <row r="2870" spans="21:24" x14ac:dyDescent="0.15">
      <c r="U2870" s="767"/>
      <c r="V2870" s="767"/>
      <c r="W2870" s="767"/>
      <c r="X2870" s="767"/>
    </row>
    <row r="2871" spans="21:24" x14ac:dyDescent="0.15">
      <c r="U2871" s="767"/>
      <c r="V2871" s="767"/>
      <c r="W2871" s="748"/>
      <c r="X2871" s="748"/>
    </row>
    <row r="2872" spans="21:24" x14ac:dyDescent="0.15">
      <c r="U2872" s="767"/>
      <c r="V2872" s="767"/>
      <c r="W2872" s="767"/>
      <c r="X2872" s="767"/>
    </row>
    <row r="2873" spans="21:24" x14ac:dyDescent="0.15">
      <c r="U2873" s="767"/>
      <c r="V2873" s="767"/>
      <c r="W2873" s="767"/>
      <c r="X2873" s="767"/>
    </row>
    <row r="2874" spans="21:24" x14ac:dyDescent="0.15">
      <c r="U2874" s="767"/>
      <c r="V2874" s="767"/>
      <c r="W2874" s="748"/>
      <c r="X2874" s="767"/>
    </row>
    <row r="2875" spans="21:24" x14ac:dyDescent="0.15">
      <c r="U2875" s="748"/>
      <c r="V2875" s="748"/>
      <c r="W2875" s="767"/>
      <c r="X2875" s="767"/>
    </row>
    <row r="2876" spans="21:24" x14ac:dyDescent="0.15">
      <c r="U2876" s="767"/>
      <c r="V2876" s="767"/>
      <c r="W2876" s="767"/>
      <c r="X2876" s="767"/>
    </row>
    <row r="2877" spans="21:24" x14ac:dyDescent="0.15">
      <c r="U2877" s="767"/>
      <c r="V2877" s="767"/>
      <c r="W2877" s="748"/>
      <c r="X2877" s="767"/>
    </row>
    <row r="2878" spans="21:24" x14ac:dyDescent="0.15">
      <c r="U2878" s="767"/>
      <c r="V2878" s="767"/>
      <c r="W2878" s="767"/>
      <c r="X2878" s="767"/>
    </row>
    <row r="2879" spans="21:24" x14ac:dyDescent="0.15">
      <c r="U2879" s="767"/>
      <c r="V2879" s="767"/>
      <c r="W2879" s="748"/>
      <c r="X2879" s="767"/>
    </row>
    <row r="2880" spans="21:24" x14ac:dyDescent="0.15">
      <c r="U2880" s="767"/>
      <c r="V2880" s="767"/>
      <c r="W2880" s="748"/>
      <c r="X2880" s="767"/>
    </row>
    <row r="2881" spans="21:24" x14ac:dyDescent="0.15">
      <c r="U2881" s="767"/>
      <c r="V2881" s="767"/>
      <c r="W2881" s="748"/>
      <c r="X2881" s="767"/>
    </row>
    <row r="2882" spans="21:24" x14ac:dyDescent="0.15">
      <c r="U2882" s="767"/>
      <c r="V2882" s="767"/>
      <c r="W2882" s="748"/>
      <c r="X2882" s="767"/>
    </row>
    <row r="2883" spans="21:24" x14ac:dyDescent="0.15">
      <c r="U2883" s="767"/>
      <c r="V2883" s="767"/>
      <c r="W2883" s="748"/>
      <c r="X2883" s="767"/>
    </row>
    <row r="2884" spans="21:24" x14ac:dyDescent="0.15">
      <c r="U2884" s="767"/>
      <c r="V2884" s="767"/>
      <c r="W2884" s="748"/>
      <c r="X2884" s="767"/>
    </row>
    <row r="2885" spans="21:24" x14ac:dyDescent="0.15">
      <c r="U2885" s="767"/>
      <c r="V2885" s="767"/>
      <c r="W2885" s="748"/>
      <c r="X2885" s="767"/>
    </row>
    <row r="2886" spans="21:24" x14ac:dyDescent="0.15">
      <c r="U2886" s="767"/>
      <c r="V2886" s="767"/>
      <c r="W2886" s="767"/>
      <c r="X2886" s="767"/>
    </row>
    <row r="2887" spans="21:24" x14ac:dyDescent="0.15">
      <c r="U2887" s="748"/>
      <c r="V2887" s="748"/>
      <c r="W2887" s="748"/>
      <c r="X2887" s="748"/>
    </row>
    <row r="2888" spans="21:24" x14ac:dyDescent="0.15">
      <c r="U2888" s="767"/>
      <c r="V2888" s="767"/>
      <c r="W2888" s="767"/>
      <c r="X2888" s="748"/>
    </row>
    <row r="2889" spans="21:24" x14ac:dyDescent="0.15">
      <c r="W2889" s="767"/>
      <c r="X2889" s="748"/>
    </row>
    <row r="2890" spans="21:24" x14ac:dyDescent="0.15">
      <c r="U2890" s="767"/>
      <c r="V2890" s="767"/>
      <c r="W2890" s="748"/>
      <c r="X2890" s="767"/>
    </row>
    <row r="2891" spans="21:24" x14ac:dyDescent="0.15">
      <c r="U2891" s="767"/>
      <c r="V2891" s="767"/>
      <c r="W2891" s="767"/>
      <c r="X2891" s="748"/>
    </row>
    <row r="2892" spans="21:24" x14ac:dyDescent="0.15">
      <c r="U2892" s="748"/>
      <c r="V2892" s="748"/>
      <c r="W2892" s="767"/>
      <c r="X2892" s="748"/>
    </row>
    <row r="2893" spans="21:24" x14ac:dyDescent="0.15">
      <c r="U2893" s="767"/>
      <c r="V2893" s="767"/>
      <c r="W2893" s="748"/>
      <c r="X2893" s="767"/>
    </row>
    <row r="2894" spans="21:24" x14ac:dyDescent="0.15">
      <c r="U2894" s="767"/>
      <c r="V2894" s="767"/>
      <c r="W2894" s="767"/>
      <c r="X2894" s="767"/>
    </row>
    <row r="2895" spans="21:24" x14ac:dyDescent="0.15">
      <c r="U2895" s="748"/>
      <c r="V2895" s="748"/>
      <c r="W2895" s="767"/>
      <c r="X2895" s="767"/>
    </row>
    <row r="2896" spans="21:24" x14ac:dyDescent="0.15">
      <c r="U2896" s="767"/>
      <c r="V2896" s="767"/>
      <c r="W2896" s="767"/>
      <c r="X2896" s="767"/>
    </row>
    <row r="2897" spans="21:24" x14ac:dyDescent="0.15">
      <c r="U2897" s="767"/>
      <c r="V2897" s="767"/>
      <c r="W2897" s="767"/>
      <c r="X2897" s="767"/>
    </row>
    <row r="2898" spans="21:24" x14ac:dyDescent="0.15">
      <c r="U2898" s="252"/>
      <c r="V2898" s="252"/>
      <c r="W2898" s="767"/>
      <c r="X2898" s="748"/>
    </row>
    <row r="2899" spans="21:24" x14ac:dyDescent="0.15">
      <c r="W2899" s="767"/>
      <c r="X2899" s="767"/>
    </row>
    <row r="2900" spans="21:24" x14ac:dyDescent="0.15">
      <c r="U2900" s="252"/>
      <c r="V2900" s="252"/>
      <c r="W2900" s="767"/>
      <c r="X2900" s="767"/>
    </row>
    <row r="2901" spans="21:24" x14ac:dyDescent="0.15">
      <c r="U2901" s="252"/>
      <c r="V2901" s="252"/>
      <c r="W2901" s="767"/>
      <c r="X2901" s="748"/>
    </row>
    <row r="2902" spans="21:24" x14ac:dyDescent="0.15">
      <c r="U2902" s="767"/>
      <c r="V2902" s="767"/>
      <c r="W2902" s="767"/>
      <c r="X2902" s="767"/>
    </row>
    <row r="2903" spans="21:24" x14ac:dyDescent="0.15">
      <c r="U2903" s="767"/>
      <c r="V2903" s="767"/>
      <c r="W2903" s="748"/>
      <c r="X2903" s="767"/>
    </row>
    <row r="2904" spans="21:24" x14ac:dyDescent="0.15">
      <c r="U2904" s="767"/>
      <c r="V2904" s="767"/>
      <c r="W2904" s="767"/>
      <c r="X2904" s="748"/>
    </row>
    <row r="2905" spans="21:24" x14ac:dyDescent="0.15">
      <c r="U2905" s="767"/>
      <c r="V2905" s="767"/>
      <c r="W2905" s="767"/>
      <c r="X2905" s="767"/>
    </row>
    <row r="2906" spans="21:24" x14ac:dyDescent="0.15">
      <c r="U2906" s="767"/>
      <c r="V2906" s="767"/>
      <c r="W2906" s="767"/>
      <c r="X2906" s="767"/>
    </row>
    <row r="2907" spans="21:24" x14ac:dyDescent="0.15">
      <c r="U2907" s="767"/>
      <c r="V2907" s="767"/>
      <c r="W2907" s="767"/>
      <c r="X2907" s="767"/>
    </row>
    <row r="2908" spans="21:24" x14ac:dyDescent="0.15">
      <c r="U2908" s="767"/>
      <c r="V2908" s="767"/>
      <c r="W2908" s="767"/>
      <c r="X2908" s="748"/>
    </row>
    <row r="2909" spans="21:24" x14ac:dyDescent="0.15">
      <c r="U2909" s="767"/>
      <c r="V2909" s="767"/>
      <c r="W2909" s="767"/>
      <c r="X2909" s="767"/>
    </row>
    <row r="2910" spans="21:24" x14ac:dyDescent="0.15">
      <c r="U2910" s="748"/>
      <c r="V2910" s="748"/>
      <c r="W2910" s="767"/>
    </row>
    <row r="2911" spans="21:24" x14ac:dyDescent="0.15">
      <c r="U2911" s="767"/>
      <c r="V2911" s="767"/>
      <c r="W2911" s="767"/>
      <c r="X2911" s="748"/>
    </row>
    <row r="2912" spans="21:24" x14ac:dyDescent="0.15">
      <c r="U2912" s="767"/>
      <c r="V2912" s="767"/>
      <c r="W2912" s="767"/>
      <c r="X2912" s="767"/>
    </row>
    <row r="2913" spans="21:24" x14ac:dyDescent="0.15">
      <c r="U2913" s="748"/>
      <c r="V2913" s="748"/>
      <c r="W2913" s="767"/>
      <c r="X2913" s="767"/>
    </row>
    <row r="2914" spans="21:24" x14ac:dyDescent="0.15">
      <c r="U2914" s="767"/>
      <c r="V2914" s="767"/>
      <c r="W2914" s="767"/>
      <c r="X2914" s="748"/>
    </row>
    <row r="2915" spans="21:24" x14ac:dyDescent="0.15">
      <c r="U2915" s="767"/>
      <c r="V2915" s="767"/>
      <c r="W2915" s="767"/>
      <c r="X2915" s="767"/>
    </row>
    <row r="2916" spans="21:24" x14ac:dyDescent="0.15">
      <c r="W2916" s="748"/>
      <c r="X2916" s="767"/>
    </row>
    <row r="2917" spans="21:24" x14ac:dyDescent="0.15">
      <c r="U2917" s="767"/>
      <c r="V2917" s="767"/>
      <c r="W2917" s="767"/>
      <c r="X2917" s="748"/>
    </row>
    <row r="2918" spans="21:24" x14ac:dyDescent="0.15">
      <c r="U2918" s="767"/>
      <c r="V2918" s="767"/>
      <c r="W2918" s="748"/>
      <c r="X2918" s="767"/>
    </row>
    <row r="2919" spans="21:24" x14ac:dyDescent="0.15">
      <c r="U2919" s="748"/>
      <c r="V2919" s="748"/>
      <c r="W2919" s="767"/>
      <c r="X2919" s="767"/>
    </row>
    <row r="2920" spans="21:24" x14ac:dyDescent="0.15">
      <c r="V2920" s="767"/>
      <c r="W2920" s="767"/>
      <c r="X2920" s="767"/>
    </row>
    <row r="2921" spans="21:24" x14ac:dyDescent="0.15">
      <c r="W2921" s="767"/>
      <c r="X2921" s="767"/>
    </row>
    <row r="2922" spans="21:24" x14ac:dyDescent="0.15">
      <c r="W2922" s="767"/>
      <c r="X2922" s="767"/>
    </row>
    <row r="2923" spans="21:24" x14ac:dyDescent="0.15">
      <c r="U2923" s="767"/>
      <c r="V2923" s="767"/>
      <c r="W2923" s="767"/>
      <c r="X2923" s="767"/>
    </row>
    <row r="2924" spans="21:24" x14ac:dyDescent="0.15">
      <c r="U2924" s="767"/>
      <c r="V2924" s="767"/>
      <c r="W2924" s="767"/>
      <c r="X2924" s="767"/>
    </row>
    <row r="2925" spans="21:24" x14ac:dyDescent="0.15">
      <c r="U2925" s="767"/>
      <c r="V2925" s="767"/>
      <c r="W2925" s="748"/>
      <c r="X2925" s="748"/>
    </row>
    <row r="2926" spans="21:24" x14ac:dyDescent="0.15">
      <c r="U2926" s="767"/>
      <c r="V2926" s="767"/>
      <c r="W2926" s="748"/>
      <c r="X2926" s="767"/>
    </row>
    <row r="2927" spans="21:24" x14ac:dyDescent="0.15">
      <c r="U2927" s="748"/>
      <c r="V2927" s="748"/>
      <c r="W2927" s="767"/>
      <c r="X2927" s="748"/>
    </row>
    <row r="2928" spans="21:24" x14ac:dyDescent="0.15">
      <c r="U2928" s="767"/>
      <c r="V2928" s="767"/>
      <c r="W2928" s="767"/>
      <c r="X2928" s="767"/>
    </row>
    <row r="2929" spans="21:24" x14ac:dyDescent="0.15">
      <c r="U2929" s="767"/>
      <c r="V2929" s="767"/>
      <c r="W2929" s="767"/>
      <c r="X2929" s="767"/>
    </row>
    <row r="2930" spans="21:24" x14ac:dyDescent="0.15">
      <c r="U2930" s="748"/>
      <c r="V2930" s="748"/>
      <c r="X2930" s="748"/>
    </row>
    <row r="2931" spans="21:24" x14ac:dyDescent="0.15">
      <c r="U2931" s="748"/>
      <c r="V2931" s="748"/>
      <c r="W2931" s="767"/>
      <c r="X2931" s="767"/>
    </row>
    <row r="2932" spans="21:24" x14ac:dyDescent="0.15">
      <c r="U2932" s="767"/>
      <c r="V2932" s="767"/>
      <c r="W2932" s="767"/>
      <c r="X2932" s="767"/>
    </row>
    <row r="2933" spans="21:24" x14ac:dyDescent="0.15">
      <c r="U2933" s="767"/>
      <c r="V2933" s="767"/>
      <c r="W2933" s="748"/>
      <c r="X2933" s="748"/>
    </row>
    <row r="2934" spans="21:24" x14ac:dyDescent="0.15">
      <c r="U2934" s="767"/>
      <c r="V2934" s="767"/>
      <c r="W2934" s="748"/>
      <c r="X2934" s="767"/>
    </row>
    <row r="2935" spans="21:24" x14ac:dyDescent="0.15">
      <c r="U2935" s="748"/>
      <c r="V2935" s="748"/>
      <c r="W2935" s="767"/>
      <c r="X2935" s="767"/>
    </row>
    <row r="2936" spans="21:24" x14ac:dyDescent="0.15">
      <c r="U2936" s="748"/>
      <c r="V2936" s="748"/>
      <c r="W2936" s="748"/>
      <c r="X2936" s="767"/>
    </row>
    <row r="2937" spans="21:24" x14ac:dyDescent="0.15">
      <c r="U2937" s="748"/>
      <c r="V2937" s="748"/>
      <c r="W2937" s="767"/>
      <c r="X2937" s="767"/>
    </row>
    <row r="2938" spans="21:24" x14ac:dyDescent="0.15">
      <c r="U2938" s="767"/>
      <c r="V2938" s="767"/>
      <c r="W2938" s="767"/>
      <c r="X2938" s="767"/>
    </row>
    <row r="2939" spans="21:24" x14ac:dyDescent="0.15">
      <c r="U2939" s="767"/>
      <c r="V2939" s="767"/>
      <c r="W2939" s="252"/>
      <c r="X2939" s="767"/>
    </row>
    <row r="2940" spans="21:24" x14ac:dyDescent="0.15">
      <c r="U2940" s="767"/>
      <c r="V2940" s="767"/>
      <c r="X2940" s="767"/>
    </row>
    <row r="2941" spans="21:24" x14ac:dyDescent="0.15">
      <c r="U2941" s="767"/>
      <c r="V2941" s="767"/>
      <c r="W2941" s="252"/>
      <c r="X2941" s="767"/>
    </row>
    <row r="2942" spans="21:24" x14ac:dyDescent="0.15">
      <c r="W2942" s="252"/>
      <c r="X2942" s="767"/>
    </row>
    <row r="2943" spans="21:24" x14ac:dyDescent="0.15">
      <c r="U2943" s="748"/>
      <c r="V2943" s="748"/>
      <c r="W2943" s="748"/>
    </row>
    <row r="2944" spans="21:24" x14ac:dyDescent="0.15">
      <c r="U2944" s="767"/>
      <c r="V2944" s="767"/>
      <c r="W2944" s="748"/>
      <c r="X2944" s="767"/>
    </row>
    <row r="2945" spans="21:24" x14ac:dyDescent="0.15">
      <c r="U2945" s="748"/>
      <c r="V2945" s="748"/>
      <c r="W2945" s="748"/>
      <c r="X2945" s="767"/>
    </row>
    <row r="2946" spans="21:24" x14ac:dyDescent="0.15">
      <c r="U2946" s="767"/>
      <c r="V2946" s="767"/>
      <c r="W2946" s="748"/>
      <c r="X2946" s="767"/>
    </row>
    <row r="2947" spans="21:24" x14ac:dyDescent="0.15">
      <c r="U2947" s="767"/>
      <c r="V2947" s="767"/>
      <c r="W2947" s="748"/>
      <c r="X2947" s="767"/>
    </row>
    <row r="2948" spans="21:24" x14ac:dyDescent="0.15">
      <c r="U2948" s="252"/>
      <c r="V2948" s="252"/>
      <c r="W2948" s="748"/>
      <c r="X2948" s="767"/>
    </row>
    <row r="2949" spans="21:24" x14ac:dyDescent="0.15">
      <c r="U2949" s="252"/>
      <c r="V2949" s="252"/>
      <c r="W2949" s="748"/>
      <c r="X2949" s="767"/>
    </row>
    <row r="2950" spans="21:24" x14ac:dyDescent="0.15">
      <c r="U2950" s="252"/>
      <c r="V2950" s="252"/>
      <c r="W2950" s="767"/>
      <c r="X2950" s="767"/>
    </row>
    <row r="2951" spans="21:24" x14ac:dyDescent="0.15">
      <c r="W2951" s="748"/>
      <c r="X2951" s="767"/>
    </row>
    <row r="2952" spans="21:24" x14ac:dyDescent="0.15">
      <c r="U2952" s="767"/>
      <c r="V2952" s="767"/>
      <c r="W2952" s="767"/>
    </row>
    <row r="2953" spans="21:24" x14ac:dyDescent="0.15">
      <c r="U2953" s="767"/>
      <c r="V2953" s="767"/>
      <c r="W2953" s="767"/>
    </row>
    <row r="2954" spans="21:24" x14ac:dyDescent="0.15">
      <c r="U2954" s="748"/>
      <c r="V2954" s="748"/>
      <c r="W2954" s="748"/>
    </row>
    <row r="2955" spans="21:24" x14ac:dyDescent="0.15">
      <c r="U2955" s="767"/>
      <c r="V2955" s="767"/>
      <c r="W2955" s="767"/>
      <c r="X2955" s="767"/>
    </row>
    <row r="2956" spans="21:24" x14ac:dyDescent="0.15">
      <c r="U2956" s="767"/>
      <c r="V2956" s="767"/>
      <c r="W2956" s="767"/>
      <c r="X2956" s="767"/>
    </row>
    <row r="2957" spans="21:24" x14ac:dyDescent="0.15">
      <c r="U2957" s="767"/>
      <c r="V2957" s="767"/>
      <c r="X2957" s="767"/>
    </row>
    <row r="2958" spans="21:24" x14ac:dyDescent="0.15">
      <c r="U2958" s="748"/>
      <c r="V2958" s="748"/>
      <c r="W2958" s="767"/>
      <c r="X2958" s="767"/>
    </row>
    <row r="2959" spans="21:24" x14ac:dyDescent="0.15">
      <c r="U2959" s="767"/>
      <c r="V2959" s="767"/>
      <c r="W2959" s="767"/>
      <c r="X2959" s="767"/>
    </row>
    <row r="2960" spans="21:24" x14ac:dyDescent="0.15">
      <c r="U2960" s="748"/>
      <c r="V2960" s="748"/>
      <c r="W2960" s="748"/>
      <c r="X2960" s="767"/>
    </row>
    <row r="2961" spans="21:24" x14ac:dyDescent="0.15">
      <c r="U2961" s="767"/>
      <c r="V2961" s="767"/>
      <c r="X2961" s="767"/>
    </row>
    <row r="2962" spans="21:24" x14ac:dyDescent="0.15">
      <c r="U2962" s="767"/>
      <c r="V2962" s="767"/>
      <c r="X2962" s="767"/>
    </row>
    <row r="2963" spans="21:24" x14ac:dyDescent="0.15">
      <c r="U2963" s="748"/>
      <c r="V2963" s="748"/>
      <c r="X2963" s="748"/>
    </row>
    <row r="2964" spans="21:24" x14ac:dyDescent="0.15">
      <c r="U2964" s="767"/>
      <c r="V2964" s="767"/>
      <c r="W2964" s="767"/>
      <c r="X2964" s="748"/>
    </row>
    <row r="2965" spans="21:24" x14ac:dyDescent="0.15">
      <c r="U2965" s="767"/>
      <c r="V2965" s="767"/>
      <c r="X2965" s="748"/>
    </row>
    <row r="2966" spans="21:24" x14ac:dyDescent="0.15">
      <c r="U2966" s="748"/>
      <c r="V2966" s="748"/>
      <c r="W2966" s="767"/>
      <c r="X2966" s="767"/>
    </row>
    <row r="2967" spans="21:24" x14ac:dyDescent="0.15">
      <c r="U2967" s="767"/>
      <c r="V2967" s="767"/>
      <c r="X2967" s="767"/>
    </row>
    <row r="2968" spans="21:24" x14ac:dyDescent="0.15">
      <c r="U2968" s="767"/>
      <c r="V2968" s="767"/>
      <c r="X2968" s="767"/>
    </row>
    <row r="2969" spans="21:24" x14ac:dyDescent="0.15">
      <c r="U2969" s="748"/>
      <c r="V2969" s="748"/>
      <c r="W2969" s="767"/>
      <c r="X2969" s="767"/>
    </row>
    <row r="2970" spans="21:24" x14ac:dyDescent="0.15">
      <c r="U2970" s="767"/>
      <c r="V2970" s="767"/>
      <c r="X2970" s="767"/>
    </row>
    <row r="2971" spans="21:24" x14ac:dyDescent="0.15">
      <c r="U2971" s="767"/>
      <c r="V2971" s="767"/>
    </row>
    <row r="2972" spans="21:24" x14ac:dyDescent="0.15">
      <c r="U2972" s="748"/>
      <c r="V2972" s="748"/>
      <c r="W2972" s="767"/>
      <c r="X2972" s="748"/>
    </row>
    <row r="2973" spans="21:24" x14ac:dyDescent="0.15">
      <c r="U2973" s="767"/>
      <c r="V2973" s="767"/>
      <c r="X2973" s="767"/>
    </row>
    <row r="2974" spans="21:24" x14ac:dyDescent="0.15">
      <c r="U2974" s="767"/>
      <c r="V2974" s="767"/>
      <c r="W2974" s="767"/>
      <c r="X2974" s="748"/>
    </row>
    <row r="2975" spans="21:24" x14ac:dyDescent="0.15">
      <c r="U2975" s="767"/>
      <c r="V2975" s="767"/>
      <c r="W2975" s="748"/>
      <c r="X2975" s="252"/>
    </row>
    <row r="2976" spans="21:24" x14ac:dyDescent="0.15">
      <c r="U2976" s="767"/>
      <c r="V2976" s="767"/>
      <c r="X2976" s="767"/>
    </row>
    <row r="2977" spans="21:24" x14ac:dyDescent="0.15">
      <c r="U2977" s="748"/>
      <c r="V2977" s="748"/>
      <c r="X2977" s="748"/>
    </row>
    <row r="2978" spans="21:24" x14ac:dyDescent="0.15">
      <c r="U2978" s="748"/>
      <c r="V2978" s="748"/>
      <c r="X2978" s="767"/>
    </row>
    <row r="2979" spans="21:24" x14ac:dyDescent="0.15">
      <c r="U2979" s="748"/>
      <c r="V2979" s="767"/>
      <c r="W2979" s="767"/>
      <c r="X2979" s="767"/>
    </row>
    <row r="2980" spans="21:24" x14ac:dyDescent="0.15">
      <c r="U2980" s="748"/>
      <c r="V2980" s="748"/>
      <c r="W2980" s="767"/>
      <c r="X2980" s="252"/>
    </row>
    <row r="2981" spans="21:24" x14ac:dyDescent="0.15">
      <c r="U2981" s="748"/>
      <c r="V2981" s="748"/>
      <c r="W2981" s="767"/>
    </row>
    <row r="2982" spans="21:24" x14ac:dyDescent="0.15">
      <c r="U2982" s="767"/>
      <c r="V2982" s="767"/>
      <c r="W2982" s="767"/>
      <c r="X2982" s="252"/>
    </row>
    <row r="2983" spans="21:24" x14ac:dyDescent="0.15">
      <c r="U2983" s="748"/>
      <c r="V2983" s="748"/>
      <c r="W2983" s="767"/>
      <c r="X2983" s="252"/>
    </row>
    <row r="2984" spans="21:24" x14ac:dyDescent="0.15">
      <c r="U2984" s="748"/>
      <c r="V2984" s="748"/>
      <c r="X2984" s="767"/>
    </row>
    <row r="2985" spans="21:24" x14ac:dyDescent="0.15">
      <c r="U2985" s="767"/>
      <c r="V2985" s="767"/>
      <c r="W2985" s="748"/>
      <c r="X2985" s="767"/>
    </row>
    <row r="2986" spans="21:24" x14ac:dyDescent="0.15">
      <c r="W2986" s="767"/>
      <c r="X2986" s="767"/>
    </row>
    <row r="2987" spans="21:24" x14ac:dyDescent="0.15">
      <c r="U2987" s="748"/>
      <c r="V2987" s="748"/>
      <c r="W2987" s="748"/>
      <c r="X2987" s="767"/>
    </row>
    <row r="2988" spans="21:24" x14ac:dyDescent="0.15">
      <c r="U2988" s="767"/>
      <c r="V2988" s="767"/>
      <c r="W2988" s="767"/>
      <c r="X2988" s="767"/>
    </row>
    <row r="2989" spans="21:24" x14ac:dyDescent="0.15">
      <c r="U2989" s="748"/>
      <c r="V2989" s="748"/>
      <c r="W2989" s="767"/>
      <c r="X2989" s="767"/>
    </row>
    <row r="2990" spans="21:24" x14ac:dyDescent="0.15">
      <c r="U2990" s="748"/>
      <c r="V2990" s="748"/>
      <c r="W2990" s="252"/>
      <c r="X2990" s="767"/>
    </row>
    <row r="2991" spans="21:24" x14ac:dyDescent="0.15">
      <c r="U2991" s="767"/>
      <c r="V2991" s="767"/>
      <c r="W2991" s="252"/>
      <c r="X2991" s="767"/>
    </row>
    <row r="2992" spans="21:24" x14ac:dyDescent="0.15">
      <c r="U2992" s="748"/>
      <c r="V2992" s="748"/>
      <c r="W2992" s="252"/>
      <c r="X2992" s="748"/>
    </row>
    <row r="2993" spans="21:24" x14ac:dyDescent="0.15">
      <c r="U2993" s="767"/>
      <c r="V2993" s="767"/>
      <c r="X2993" s="767"/>
    </row>
    <row r="2994" spans="21:24" x14ac:dyDescent="0.15">
      <c r="U2994" s="748"/>
      <c r="V2994" s="748"/>
      <c r="W2994" s="748"/>
      <c r="X2994" s="767"/>
    </row>
    <row r="2995" spans="21:24" x14ac:dyDescent="0.15">
      <c r="U2995" s="748"/>
      <c r="V2995" s="748"/>
      <c r="W2995" s="767"/>
      <c r="X2995" s="748"/>
    </row>
    <row r="2996" spans="21:24" x14ac:dyDescent="0.15">
      <c r="U2996" s="767"/>
      <c r="V2996" s="767"/>
      <c r="W2996" s="748"/>
      <c r="X2996" s="767"/>
    </row>
    <row r="2997" spans="21:24" x14ac:dyDescent="0.15">
      <c r="U2997" s="767"/>
      <c r="V2997" s="767"/>
      <c r="W2997" s="748"/>
      <c r="X2997" s="767"/>
    </row>
    <row r="2998" spans="21:24" x14ac:dyDescent="0.15">
      <c r="U2998" s="767"/>
      <c r="V2998" s="767"/>
      <c r="W2998" s="748"/>
    </row>
    <row r="2999" spans="21:24" x14ac:dyDescent="0.15">
      <c r="U2999" s="767"/>
      <c r="V2999" s="767"/>
      <c r="W2999" s="748"/>
      <c r="X2999" s="767"/>
    </row>
    <row r="3000" spans="21:24" x14ac:dyDescent="0.15">
      <c r="U3000" s="767"/>
      <c r="V3000" s="767"/>
      <c r="W3000" s="748"/>
      <c r="X3000" s="767"/>
    </row>
    <row r="3001" spans="21:24" x14ac:dyDescent="0.15">
      <c r="U3001" s="767"/>
      <c r="V3001" s="767"/>
      <c r="W3001" s="767"/>
      <c r="X3001" s="748"/>
    </row>
    <row r="3002" spans="21:24" x14ac:dyDescent="0.15">
      <c r="U3002" s="767"/>
      <c r="V3002" s="767"/>
      <c r="W3002" s="748"/>
      <c r="X3002" s="748"/>
    </row>
    <row r="3003" spans="21:24" x14ac:dyDescent="0.15">
      <c r="U3003" s="767"/>
      <c r="V3003" s="767"/>
      <c r="W3003" s="767"/>
    </row>
    <row r="3004" spans="21:24" x14ac:dyDescent="0.15">
      <c r="U3004" s="767"/>
      <c r="V3004" s="767"/>
      <c r="W3004" s="767"/>
    </row>
    <row r="3005" spans="21:24" x14ac:dyDescent="0.15">
      <c r="U3005" s="767"/>
      <c r="V3005" s="767"/>
      <c r="W3005" s="748"/>
      <c r="X3005" s="767"/>
    </row>
    <row r="3006" spans="21:24" x14ac:dyDescent="0.15">
      <c r="U3006" s="767"/>
      <c r="V3006" s="767"/>
      <c r="W3006" s="767"/>
      <c r="X3006" s="767"/>
    </row>
    <row r="3007" spans="21:24" x14ac:dyDescent="0.15">
      <c r="U3007" s="767"/>
      <c r="V3007" s="767"/>
      <c r="W3007" s="767"/>
      <c r="X3007" s="767"/>
    </row>
    <row r="3008" spans="21:24" x14ac:dyDescent="0.15">
      <c r="U3008" s="748"/>
      <c r="V3008" s="748"/>
      <c r="W3008" s="748"/>
      <c r="X3008" s="767"/>
    </row>
    <row r="3009" spans="21:24" x14ac:dyDescent="0.15">
      <c r="U3009" s="767"/>
      <c r="V3009" s="748"/>
      <c r="W3009" s="767"/>
      <c r="X3009" s="767"/>
    </row>
    <row r="3010" spans="21:24" x14ac:dyDescent="0.15">
      <c r="U3010" s="767"/>
      <c r="V3010" s="767"/>
      <c r="W3010" s="767"/>
      <c r="X3010" s="767"/>
    </row>
    <row r="3011" spans="21:24" x14ac:dyDescent="0.15">
      <c r="U3011" s="748"/>
      <c r="V3011" s="748"/>
      <c r="W3011" s="748"/>
      <c r="X3011" s="748"/>
    </row>
    <row r="3012" spans="21:24" x14ac:dyDescent="0.15">
      <c r="U3012" s="767"/>
      <c r="V3012" s="767"/>
      <c r="W3012" s="748"/>
      <c r="X3012" s="767"/>
    </row>
    <row r="3013" spans="21:24" x14ac:dyDescent="0.15">
      <c r="U3013" s="767"/>
      <c r="V3013" s="767"/>
      <c r="W3013" s="767"/>
      <c r="X3013" s="767"/>
    </row>
    <row r="3014" spans="21:24" x14ac:dyDescent="0.15">
      <c r="W3014" s="748"/>
    </row>
    <row r="3015" spans="21:24" x14ac:dyDescent="0.15">
      <c r="U3015" s="767"/>
      <c r="V3015" s="767"/>
      <c r="W3015" s="767"/>
      <c r="X3015" s="748"/>
    </row>
    <row r="3016" spans="21:24" x14ac:dyDescent="0.15">
      <c r="U3016" s="767"/>
      <c r="V3016" s="767"/>
      <c r="W3016" s="767"/>
      <c r="X3016" s="767"/>
    </row>
    <row r="3017" spans="21:24" x14ac:dyDescent="0.15">
      <c r="U3017" s="767"/>
      <c r="V3017" s="767"/>
      <c r="W3017" s="767"/>
      <c r="X3017" s="767"/>
    </row>
    <row r="3018" spans="21:24" x14ac:dyDescent="0.15">
      <c r="U3018" s="767"/>
      <c r="V3018" s="767"/>
      <c r="W3018" s="767"/>
      <c r="X3018" s="767"/>
    </row>
    <row r="3019" spans="21:24" x14ac:dyDescent="0.15">
      <c r="U3019" s="767"/>
      <c r="V3019" s="767"/>
      <c r="W3019" s="748"/>
      <c r="X3019" s="767"/>
    </row>
    <row r="3020" spans="21:24" x14ac:dyDescent="0.15">
      <c r="U3020" s="767"/>
      <c r="V3020" s="767"/>
      <c r="W3020" s="748"/>
      <c r="X3020" s="767"/>
    </row>
    <row r="3021" spans="21:24" x14ac:dyDescent="0.15">
      <c r="U3021" s="767"/>
      <c r="V3021" s="748"/>
      <c r="W3021" s="748"/>
      <c r="X3021" s="767"/>
    </row>
    <row r="3022" spans="21:24" x14ac:dyDescent="0.15">
      <c r="U3022" s="767"/>
      <c r="V3022" s="767"/>
      <c r="W3022" s="767"/>
      <c r="X3022" s="767"/>
    </row>
    <row r="3023" spans="21:24" x14ac:dyDescent="0.15">
      <c r="U3023" s="767"/>
      <c r="V3023" s="767"/>
      <c r="W3023" s="748"/>
      <c r="X3023" s="767"/>
    </row>
    <row r="3024" spans="21:24" x14ac:dyDescent="0.15">
      <c r="U3024" s="767"/>
      <c r="V3024" s="767"/>
      <c r="W3024" s="767"/>
      <c r="X3024" s="767"/>
    </row>
    <row r="3025" spans="21:24" x14ac:dyDescent="0.15">
      <c r="U3025" s="767"/>
      <c r="V3025" s="767"/>
      <c r="W3025" s="767"/>
      <c r="X3025" s="767"/>
    </row>
    <row r="3026" spans="21:24" x14ac:dyDescent="0.15">
      <c r="U3026" s="767"/>
      <c r="V3026" s="767"/>
      <c r="W3026" s="767"/>
    </row>
    <row r="3027" spans="21:24" x14ac:dyDescent="0.15">
      <c r="U3027" s="748"/>
      <c r="V3027" s="748"/>
      <c r="W3027" s="767"/>
      <c r="X3027" s="767"/>
    </row>
    <row r="3028" spans="21:24" x14ac:dyDescent="0.15">
      <c r="U3028" s="767"/>
      <c r="V3028" s="767"/>
      <c r="X3028" s="767"/>
    </row>
    <row r="3029" spans="21:24" x14ac:dyDescent="0.15">
      <c r="U3029" s="748"/>
      <c r="V3029" s="767"/>
      <c r="W3029" s="767"/>
      <c r="X3029" s="748"/>
    </row>
    <row r="3030" spans="21:24" x14ac:dyDescent="0.15">
      <c r="U3030" s="748"/>
      <c r="V3030" s="748"/>
      <c r="W3030" s="767"/>
      <c r="X3030" s="767"/>
    </row>
    <row r="3031" spans="21:24" x14ac:dyDescent="0.15">
      <c r="U3031" s="748"/>
      <c r="V3031" s="767"/>
      <c r="W3031" s="748"/>
      <c r="X3031" s="767"/>
    </row>
    <row r="3032" spans="21:24" x14ac:dyDescent="0.15">
      <c r="U3032" s="748"/>
      <c r="V3032" s="767"/>
      <c r="W3032" s="767"/>
      <c r="X3032" s="252"/>
    </row>
    <row r="3033" spans="21:24" x14ac:dyDescent="0.15">
      <c r="U3033" s="748"/>
      <c r="V3033" s="748"/>
      <c r="W3033" s="767"/>
      <c r="X3033" s="252"/>
    </row>
    <row r="3034" spans="21:24" x14ac:dyDescent="0.15">
      <c r="W3034" s="767"/>
      <c r="X3034" s="252"/>
    </row>
    <row r="3035" spans="21:24" x14ac:dyDescent="0.15">
      <c r="W3035" s="748"/>
    </row>
    <row r="3036" spans="21:24" x14ac:dyDescent="0.15">
      <c r="U3036" s="748"/>
      <c r="V3036" s="767"/>
      <c r="W3036" s="767"/>
    </row>
    <row r="3037" spans="21:24" x14ac:dyDescent="0.15">
      <c r="U3037" s="748"/>
      <c r="V3037" s="767"/>
      <c r="X3037" s="767"/>
    </row>
    <row r="3038" spans="21:24" x14ac:dyDescent="0.15">
      <c r="U3038" s="748"/>
      <c r="V3038" s="767"/>
      <c r="W3038" s="748"/>
      <c r="X3038" s="748"/>
    </row>
    <row r="3039" spans="21:24" x14ac:dyDescent="0.15">
      <c r="U3039" s="748"/>
      <c r="V3039" s="748"/>
      <c r="W3039" s="767"/>
      <c r="X3039" s="252"/>
    </row>
    <row r="3040" spans="21:24" x14ac:dyDescent="0.15">
      <c r="U3040" s="748"/>
      <c r="V3040" s="748"/>
      <c r="W3040" s="767"/>
      <c r="X3040" s="252"/>
    </row>
    <row r="3041" spans="21:24" x14ac:dyDescent="0.15">
      <c r="U3041" s="767"/>
      <c r="V3041" s="767"/>
      <c r="W3041" s="767"/>
      <c r="X3041" s="252"/>
    </row>
    <row r="3042" spans="21:24" x14ac:dyDescent="0.15">
      <c r="U3042" s="767"/>
      <c r="V3042" s="767"/>
      <c r="W3042" s="767"/>
      <c r="X3042" s="252"/>
    </row>
    <row r="3043" spans="21:24" x14ac:dyDescent="0.15">
      <c r="U3043" s="748"/>
      <c r="V3043" s="748"/>
      <c r="W3043" s="767"/>
      <c r="X3043" s="767"/>
    </row>
    <row r="3044" spans="21:24" x14ac:dyDescent="0.15">
      <c r="U3044" s="748"/>
      <c r="V3044" s="748"/>
      <c r="W3044" s="767"/>
      <c r="X3044" s="748"/>
    </row>
    <row r="3045" spans="21:24" x14ac:dyDescent="0.15">
      <c r="U3045" s="748"/>
      <c r="V3045" s="748"/>
      <c r="W3045" s="767"/>
      <c r="X3045" s="767"/>
    </row>
    <row r="3046" spans="21:24" x14ac:dyDescent="0.15">
      <c r="U3046" s="748"/>
      <c r="V3046" s="748"/>
      <c r="W3046" s="767"/>
      <c r="X3046" s="767"/>
    </row>
    <row r="3047" spans="21:24" x14ac:dyDescent="0.15">
      <c r="U3047" s="748"/>
      <c r="V3047" s="767"/>
      <c r="W3047" s="767"/>
      <c r="X3047" s="748"/>
    </row>
    <row r="3048" spans="21:24" x14ac:dyDescent="0.15">
      <c r="U3048" s="748"/>
      <c r="V3048" s="748"/>
      <c r="W3048" s="767"/>
      <c r="X3048" s="767"/>
    </row>
    <row r="3049" spans="21:24" x14ac:dyDescent="0.15">
      <c r="U3049" s="748"/>
      <c r="V3049" s="748"/>
      <c r="W3049" s="767"/>
      <c r="X3049" s="767"/>
    </row>
    <row r="3050" spans="21:24" x14ac:dyDescent="0.15">
      <c r="U3050" s="767"/>
      <c r="V3050" s="767"/>
      <c r="W3050" s="767"/>
      <c r="X3050" s="748"/>
    </row>
    <row r="3051" spans="21:24" x14ac:dyDescent="0.15">
      <c r="U3051" s="748"/>
      <c r="V3051" s="748"/>
      <c r="W3051" s="748"/>
      <c r="X3051" s="767"/>
    </row>
    <row r="3052" spans="21:24" x14ac:dyDescent="0.15">
      <c r="U3052" s="748"/>
      <c r="V3052" s="748"/>
      <c r="W3052" s="767"/>
      <c r="X3052" s="767"/>
    </row>
    <row r="3053" spans="21:24" x14ac:dyDescent="0.15">
      <c r="U3053" s="767"/>
      <c r="V3053" s="767"/>
      <c r="W3053" s="767"/>
      <c r="X3053" s="748"/>
    </row>
    <row r="3054" spans="21:24" x14ac:dyDescent="0.15">
      <c r="U3054" s="767"/>
      <c r="V3054" s="767"/>
      <c r="W3054" s="748"/>
      <c r="X3054" s="767"/>
    </row>
    <row r="3055" spans="21:24" x14ac:dyDescent="0.15">
      <c r="U3055" s="748"/>
      <c r="V3055" s="748"/>
      <c r="W3055" s="767"/>
      <c r="X3055" s="767"/>
    </row>
    <row r="3056" spans="21:24" x14ac:dyDescent="0.15">
      <c r="U3056" s="767"/>
      <c r="V3056" s="767"/>
      <c r="W3056" s="767"/>
      <c r="X3056" s="748"/>
    </row>
    <row r="3057" spans="21:24" x14ac:dyDescent="0.15">
      <c r="U3057" s="767"/>
      <c r="V3057" s="767"/>
      <c r="X3057" s="767"/>
    </row>
    <row r="3058" spans="21:24" x14ac:dyDescent="0.15">
      <c r="U3058" s="748"/>
      <c r="V3058" s="748"/>
      <c r="W3058" s="767"/>
      <c r="X3058" s="767"/>
    </row>
    <row r="3059" spans="21:24" x14ac:dyDescent="0.15">
      <c r="U3059" s="748"/>
      <c r="V3059" s="748"/>
      <c r="W3059" s="767"/>
      <c r="X3059" s="767"/>
    </row>
    <row r="3060" spans="21:24" x14ac:dyDescent="0.15">
      <c r="U3060" s="767"/>
      <c r="V3060" s="767"/>
      <c r="W3060" s="767"/>
      <c r="X3060" s="748"/>
    </row>
    <row r="3061" spans="21:24" x14ac:dyDescent="0.15">
      <c r="U3061" s="767"/>
      <c r="V3061" s="767"/>
      <c r="W3061" s="767"/>
      <c r="X3061" s="748"/>
    </row>
    <row r="3062" spans="21:24" x14ac:dyDescent="0.15">
      <c r="U3062" s="767"/>
      <c r="V3062" s="767"/>
      <c r="W3062" s="767"/>
      <c r="X3062" s="767"/>
    </row>
    <row r="3063" spans="21:24" x14ac:dyDescent="0.15">
      <c r="U3063" s="767"/>
      <c r="V3063" s="767"/>
      <c r="W3063" s="767"/>
      <c r="X3063" s="767"/>
    </row>
    <row r="3064" spans="21:24" x14ac:dyDescent="0.15">
      <c r="U3064" s="767"/>
      <c r="V3064" s="767"/>
      <c r="W3064" s="767"/>
      <c r="X3064" s="767"/>
    </row>
    <row r="3065" spans="21:24" x14ac:dyDescent="0.15">
      <c r="U3065" s="748"/>
      <c r="V3065" s="748"/>
      <c r="W3065" s="767"/>
      <c r="X3065" s="748"/>
    </row>
    <row r="3066" spans="21:24" x14ac:dyDescent="0.15">
      <c r="U3066" s="767"/>
      <c r="V3066" s="767"/>
      <c r="W3066" s="767"/>
      <c r="X3066" s="748"/>
    </row>
    <row r="3067" spans="21:24" x14ac:dyDescent="0.15">
      <c r="U3067" s="767"/>
      <c r="V3067" s="767"/>
      <c r="W3067" s="767"/>
      <c r="X3067" s="767"/>
    </row>
    <row r="3068" spans="21:24" x14ac:dyDescent="0.15">
      <c r="U3068" s="767"/>
      <c r="V3068" s="767"/>
      <c r="W3068" s="767"/>
      <c r="X3068" s="748"/>
    </row>
    <row r="3069" spans="21:24" x14ac:dyDescent="0.15">
      <c r="U3069" s="767"/>
      <c r="V3069" s="767"/>
      <c r="W3069" s="767"/>
      <c r="X3069" s="748"/>
    </row>
    <row r="3070" spans="21:24" x14ac:dyDescent="0.15">
      <c r="U3070" s="767"/>
      <c r="V3070" s="767"/>
      <c r="W3070" s="748"/>
    </row>
    <row r="3071" spans="21:24" x14ac:dyDescent="0.15">
      <c r="U3071" s="748"/>
      <c r="V3071" s="748"/>
      <c r="W3071" s="767"/>
      <c r="X3071" s="748"/>
    </row>
    <row r="3072" spans="21:24" x14ac:dyDescent="0.15">
      <c r="U3072" s="748"/>
      <c r="V3072" s="748"/>
      <c r="W3072" s="748"/>
      <c r="X3072" s="748"/>
    </row>
    <row r="3073" spans="21:24" x14ac:dyDescent="0.15">
      <c r="U3073" s="748"/>
      <c r="V3073" s="748"/>
      <c r="W3073" s="748"/>
      <c r="X3073" s="748"/>
    </row>
    <row r="3074" spans="21:24" x14ac:dyDescent="0.15">
      <c r="U3074" s="252"/>
      <c r="V3074" s="252"/>
      <c r="W3074" s="748"/>
      <c r="X3074" s="767"/>
    </row>
    <row r="3075" spans="21:24" x14ac:dyDescent="0.15">
      <c r="U3075" s="767"/>
      <c r="V3075" s="767"/>
      <c r="W3075" s="748"/>
      <c r="X3075" s="748"/>
    </row>
    <row r="3076" spans="21:24" x14ac:dyDescent="0.15">
      <c r="U3076" s="748"/>
      <c r="V3076" s="748"/>
      <c r="W3076" s="767"/>
      <c r="X3076" s="748"/>
    </row>
    <row r="3077" spans="21:24" x14ac:dyDescent="0.15">
      <c r="U3077" s="767"/>
      <c r="V3077" s="767"/>
      <c r="X3077" s="767"/>
    </row>
    <row r="3078" spans="21:24" x14ac:dyDescent="0.15">
      <c r="U3078" s="767"/>
      <c r="V3078" s="767"/>
      <c r="X3078" s="748"/>
    </row>
    <row r="3079" spans="21:24" x14ac:dyDescent="0.15">
      <c r="U3079" s="767"/>
      <c r="V3079" s="767"/>
      <c r="W3079" s="748"/>
      <c r="X3079" s="767"/>
    </row>
    <row r="3080" spans="21:24" x14ac:dyDescent="0.15">
      <c r="U3080" s="767"/>
      <c r="V3080" s="767"/>
      <c r="W3080" s="748"/>
      <c r="X3080" s="767"/>
    </row>
    <row r="3081" spans="21:24" x14ac:dyDescent="0.15">
      <c r="U3081" s="767"/>
      <c r="V3081" s="767"/>
      <c r="W3081" s="748"/>
      <c r="X3081" s="748"/>
    </row>
    <row r="3082" spans="21:24" x14ac:dyDescent="0.15">
      <c r="U3082" s="767"/>
      <c r="V3082" s="767"/>
      <c r="W3082" s="767"/>
      <c r="X3082" s="767"/>
    </row>
    <row r="3083" spans="21:24" x14ac:dyDescent="0.15">
      <c r="U3083" s="767"/>
      <c r="V3083" s="767"/>
      <c r="W3083" s="748"/>
      <c r="X3083" s="767"/>
    </row>
    <row r="3084" spans="21:24" x14ac:dyDescent="0.15">
      <c r="U3084" s="767"/>
      <c r="V3084" s="767"/>
      <c r="W3084" s="748"/>
      <c r="X3084" s="767"/>
    </row>
    <row r="3085" spans="21:24" x14ac:dyDescent="0.15">
      <c r="U3085" s="767"/>
      <c r="V3085" s="767"/>
      <c r="W3085" s="748"/>
      <c r="X3085" s="767"/>
    </row>
    <row r="3086" spans="21:24" x14ac:dyDescent="0.15">
      <c r="U3086" s="767"/>
      <c r="V3086" s="767"/>
      <c r="W3086" s="748"/>
      <c r="X3086" s="767"/>
    </row>
    <row r="3087" spans="21:24" x14ac:dyDescent="0.15">
      <c r="U3087" s="767"/>
      <c r="V3087" s="767"/>
      <c r="W3087" s="748"/>
      <c r="X3087" s="767"/>
    </row>
    <row r="3088" spans="21:24" x14ac:dyDescent="0.15">
      <c r="U3088" s="767"/>
      <c r="V3088" s="767"/>
      <c r="W3088" s="767"/>
      <c r="X3088" s="767"/>
    </row>
    <row r="3089" spans="21:24" x14ac:dyDescent="0.15">
      <c r="U3089" s="767"/>
      <c r="V3089" s="767"/>
      <c r="W3089" s="748"/>
    </row>
    <row r="3090" spans="21:24" x14ac:dyDescent="0.15">
      <c r="U3090" s="767"/>
      <c r="V3090" s="767"/>
      <c r="W3090" s="748"/>
    </row>
    <row r="3091" spans="21:24" x14ac:dyDescent="0.15">
      <c r="U3091" s="767"/>
      <c r="V3091" s="767"/>
      <c r="W3091" s="767"/>
    </row>
    <row r="3092" spans="21:24" x14ac:dyDescent="0.15">
      <c r="U3092" s="767"/>
      <c r="V3092" s="767"/>
      <c r="W3092" s="748"/>
    </row>
    <row r="3093" spans="21:24" x14ac:dyDescent="0.15">
      <c r="U3093" s="767"/>
      <c r="V3093" s="767"/>
      <c r="W3093" s="748"/>
      <c r="X3093" s="767"/>
    </row>
    <row r="3094" spans="21:24" x14ac:dyDescent="0.15">
      <c r="U3094" s="767"/>
      <c r="V3094" s="767"/>
      <c r="W3094" s="767"/>
      <c r="X3094" s="748"/>
    </row>
    <row r="3095" spans="21:24" x14ac:dyDescent="0.15">
      <c r="U3095" s="767"/>
      <c r="V3095" s="767"/>
      <c r="W3095" s="748"/>
      <c r="X3095" s="252"/>
    </row>
    <row r="3096" spans="21:24" x14ac:dyDescent="0.15">
      <c r="U3096" s="767"/>
      <c r="V3096" s="767"/>
      <c r="W3096" s="748"/>
      <c r="X3096" s="767"/>
    </row>
    <row r="3097" spans="21:24" x14ac:dyDescent="0.15">
      <c r="U3097" s="748"/>
      <c r="V3097" s="748"/>
      <c r="W3097" s="767"/>
      <c r="X3097" s="748"/>
    </row>
    <row r="3098" spans="21:24" x14ac:dyDescent="0.15">
      <c r="U3098" s="767"/>
      <c r="V3098" s="767"/>
      <c r="W3098" s="767"/>
      <c r="X3098" s="767"/>
    </row>
    <row r="3099" spans="21:24" x14ac:dyDescent="0.15">
      <c r="U3099" s="767"/>
      <c r="V3099" s="767"/>
      <c r="W3099" s="748"/>
      <c r="X3099" s="767"/>
    </row>
    <row r="3100" spans="21:24" x14ac:dyDescent="0.15">
      <c r="U3100" s="767"/>
      <c r="V3100" s="767"/>
      <c r="W3100" s="748"/>
    </row>
    <row r="3101" spans="21:24" x14ac:dyDescent="0.15">
      <c r="U3101" s="767"/>
      <c r="V3101" s="767"/>
      <c r="W3101" s="767"/>
      <c r="X3101" s="767"/>
    </row>
    <row r="3102" spans="21:24" x14ac:dyDescent="0.15">
      <c r="W3102" s="748"/>
      <c r="X3102" s="767"/>
    </row>
    <row r="3103" spans="21:24" x14ac:dyDescent="0.15">
      <c r="W3103" s="767"/>
      <c r="X3103" s="767"/>
    </row>
    <row r="3104" spans="21:24" x14ac:dyDescent="0.15">
      <c r="U3104" s="767"/>
      <c r="V3104" s="767"/>
      <c r="W3104" s="767"/>
      <c r="X3104" s="767"/>
    </row>
    <row r="3105" spans="21:24" x14ac:dyDescent="0.15">
      <c r="U3105" s="767"/>
      <c r="V3105" s="767"/>
      <c r="W3105" s="767"/>
      <c r="X3105" s="767"/>
    </row>
    <row r="3106" spans="21:24" x14ac:dyDescent="0.15">
      <c r="U3106" s="767"/>
      <c r="V3106" s="767"/>
      <c r="W3106" s="767"/>
      <c r="X3106" s="767"/>
    </row>
    <row r="3107" spans="21:24" x14ac:dyDescent="0.15">
      <c r="U3107" s="767"/>
      <c r="V3107" s="767"/>
      <c r="W3107" s="767"/>
      <c r="X3107" s="252"/>
    </row>
    <row r="3108" spans="21:24" x14ac:dyDescent="0.15">
      <c r="U3108" s="767"/>
      <c r="V3108" s="767"/>
      <c r="W3108" s="767"/>
      <c r="X3108" s="767"/>
    </row>
    <row r="3109" spans="21:24" x14ac:dyDescent="0.15">
      <c r="W3109" s="748"/>
      <c r="X3109" s="767"/>
    </row>
    <row r="3110" spans="21:24" x14ac:dyDescent="0.15">
      <c r="U3110" s="767"/>
      <c r="V3110" s="767"/>
      <c r="W3110" s="767"/>
      <c r="X3110" s="767"/>
    </row>
    <row r="3111" spans="21:24" x14ac:dyDescent="0.15">
      <c r="U3111" s="767"/>
      <c r="V3111" s="767"/>
      <c r="W3111" s="767"/>
      <c r="X3111" s="767"/>
    </row>
    <row r="3112" spans="21:24" x14ac:dyDescent="0.15">
      <c r="U3112" s="767"/>
      <c r="V3112" s="767"/>
      <c r="W3112" s="767"/>
      <c r="X3112" s="767"/>
    </row>
    <row r="3113" spans="21:24" x14ac:dyDescent="0.15">
      <c r="U3113" s="767"/>
      <c r="V3113" s="767"/>
      <c r="W3113" s="767"/>
      <c r="X3113" s="748"/>
    </row>
    <row r="3114" spans="21:24" x14ac:dyDescent="0.15">
      <c r="U3114" s="252"/>
      <c r="V3114" s="252"/>
      <c r="W3114" s="767"/>
      <c r="X3114" s="767"/>
    </row>
    <row r="3115" spans="21:24" x14ac:dyDescent="0.15">
      <c r="U3115" s="767"/>
      <c r="V3115" s="767"/>
      <c r="W3115" s="767"/>
      <c r="X3115" s="748"/>
    </row>
    <row r="3116" spans="21:24" x14ac:dyDescent="0.15">
      <c r="U3116" s="767"/>
      <c r="V3116" s="767"/>
      <c r="W3116" s="767"/>
      <c r="X3116" s="767"/>
    </row>
    <row r="3117" spans="21:24" x14ac:dyDescent="0.15">
      <c r="W3117" s="767"/>
      <c r="X3117" s="748"/>
    </row>
    <row r="3118" spans="21:24" x14ac:dyDescent="0.15">
      <c r="U3118" s="767"/>
      <c r="V3118" s="767"/>
      <c r="W3118" s="748"/>
      <c r="X3118" s="748"/>
    </row>
    <row r="3119" spans="21:24" x14ac:dyDescent="0.15">
      <c r="U3119" s="767"/>
      <c r="V3119" s="767"/>
      <c r="W3119" s="767"/>
      <c r="X3119" s="748"/>
    </row>
    <row r="3120" spans="21:24" x14ac:dyDescent="0.15">
      <c r="U3120" s="767"/>
      <c r="V3120" s="767"/>
      <c r="W3120" s="748"/>
    </row>
    <row r="3121" spans="21:24" x14ac:dyDescent="0.15">
      <c r="U3121" s="767"/>
      <c r="V3121" s="767"/>
      <c r="W3121" s="767"/>
    </row>
    <row r="3122" spans="21:24" x14ac:dyDescent="0.15">
      <c r="U3122" s="767"/>
      <c r="V3122" s="767"/>
      <c r="W3122" s="767"/>
      <c r="X3122" s="748"/>
    </row>
    <row r="3123" spans="21:24" x14ac:dyDescent="0.15">
      <c r="U3123" s="767"/>
      <c r="V3123" s="767"/>
      <c r="W3123" s="748"/>
      <c r="X3123" s="748"/>
    </row>
    <row r="3124" spans="21:24" x14ac:dyDescent="0.15">
      <c r="U3124" s="767"/>
      <c r="V3124" s="767"/>
      <c r="W3124" s="748"/>
      <c r="X3124" s="748"/>
    </row>
    <row r="3125" spans="21:24" x14ac:dyDescent="0.15">
      <c r="U3125" s="767"/>
      <c r="V3125" s="767"/>
      <c r="W3125" s="748"/>
      <c r="X3125" s="748"/>
    </row>
    <row r="3126" spans="21:24" x14ac:dyDescent="0.15">
      <c r="U3126" s="748"/>
      <c r="V3126" s="748"/>
      <c r="W3126" s="748"/>
      <c r="X3126" s="767"/>
    </row>
    <row r="3127" spans="21:24" x14ac:dyDescent="0.15">
      <c r="U3127" s="748"/>
      <c r="V3127" s="748"/>
      <c r="W3127" s="748"/>
      <c r="X3127" s="748"/>
    </row>
    <row r="3128" spans="21:24" x14ac:dyDescent="0.15">
      <c r="U3128" s="748"/>
      <c r="V3128" s="748"/>
      <c r="W3128" s="748"/>
      <c r="X3128" s="767"/>
    </row>
    <row r="3129" spans="21:24" x14ac:dyDescent="0.15">
      <c r="U3129" s="767"/>
      <c r="V3129" s="767"/>
      <c r="W3129" s="748"/>
      <c r="X3129" s="748"/>
    </row>
    <row r="3130" spans="21:24" x14ac:dyDescent="0.15">
      <c r="U3130" s="748"/>
      <c r="V3130" s="748"/>
      <c r="W3130" s="748"/>
      <c r="X3130" s="748"/>
    </row>
    <row r="3131" spans="21:24" x14ac:dyDescent="0.15">
      <c r="U3131" s="748"/>
      <c r="V3131" s="748"/>
      <c r="W3131" s="748"/>
      <c r="X3131" s="748"/>
    </row>
    <row r="3132" spans="21:24" x14ac:dyDescent="0.15">
      <c r="U3132" s="767"/>
      <c r="V3132" s="767"/>
      <c r="W3132" s="748"/>
      <c r="X3132" s="767"/>
    </row>
    <row r="3133" spans="21:24" x14ac:dyDescent="0.15">
      <c r="U3133" s="767"/>
      <c r="V3133" s="767"/>
      <c r="W3133" s="767"/>
      <c r="X3133" s="748"/>
    </row>
    <row r="3134" spans="21:24" x14ac:dyDescent="0.15">
      <c r="U3134" s="748"/>
      <c r="V3134" s="748"/>
      <c r="W3134" s="748"/>
      <c r="X3134" s="748"/>
    </row>
    <row r="3135" spans="21:24" x14ac:dyDescent="0.15">
      <c r="U3135" s="748"/>
      <c r="V3135" s="748"/>
      <c r="W3135" s="748"/>
      <c r="X3135" s="767"/>
    </row>
    <row r="3136" spans="21:24" x14ac:dyDescent="0.15">
      <c r="U3136" s="767"/>
      <c r="V3136" s="767"/>
      <c r="W3136" s="748"/>
      <c r="X3136" s="748"/>
    </row>
    <row r="3137" spans="21:24" x14ac:dyDescent="0.15">
      <c r="U3137" s="748"/>
      <c r="V3137" s="748"/>
      <c r="W3137" s="748"/>
      <c r="X3137" s="748"/>
    </row>
    <row r="3138" spans="21:24" x14ac:dyDescent="0.15">
      <c r="U3138" s="767"/>
      <c r="V3138" s="767"/>
      <c r="W3138" s="748"/>
    </row>
    <row r="3139" spans="21:24" x14ac:dyDescent="0.15">
      <c r="U3139" s="767"/>
      <c r="V3139" s="767"/>
      <c r="W3139" s="748"/>
      <c r="X3139" s="748"/>
    </row>
    <row r="3140" spans="21:24" x14ac:dyDescent="0.15">
      <c r="U3140" s="252"/>
      <c r="V3140" s="252"/>
      <c r="W3140" s="767"/>
      <c r="X3140" s="748"/>
    </row>
    <row r="3141" spans="21:24" x14ac:dyDescent="0.15">
      <c r="W3141" s="748"/>
      <c r="X3141" s="767"/>
    </row>
    <row r="3142" spans="21:24" x14ac:dyDescent="0.15">
      <c r="U3142" s="252"/>
      <c r="V3142" s="252"/>
      <c r="W3142" s="252"/>
      <c r="X3142" s="767"/>
    </row>
    <row r="3143" spans="21:24" x14ac:dyDescent="0.15">
      <c r="U3143" s="252"/>
      <c r="V3143" s="252"/>
      <c r="W3143" s="252"/>
      <c r="X3143" s="748"/>
    </row>
    <row r="3144" spans="21:24" x14ac:dyDescent="0.15">
      <c r="U3144" s="748"/>
      <c r="V3144" s="748"/>
      <c r="W3144" s="252"/>
      <c r="X3144" s="767"/>
    </row>
    <row r="3145" spans="21:24" x14ac:dyDescent="0.15">
      <c r="U3145" s="767"/>
      <c r="V3145" s="767"/>
      <c r="W3145" s="252"/>
      <c r="X3145" s="767"/>
    </row>
    <row r="3146" spans="21:24" x14ac:dyDescent="0.15">
      <c r="X3146" s="748"/>
    </row>
    <row r="3147" spans="21:24" x14ac:dyDescent="0.15">
      <c r="U3147" s="767"/>
      <c r="V3147" s="767"/>
      <c r="X3147" s="748"/>
    </row>
    <row r="3148" spans="21:24" x14ac:dyDescent="0.15">
      <c r="U3148" s="767"/>
      <c r="V3148" s="767"/>
      <c r="W3148" s="252"/>
      <c r="X3148" s="767"/>
    </row>
    <row r="3149" spans="21:24" x14ac:dyDescent="0.15">
      <c r="U3149" s="748"/>
      <c r="V3149" s="748"/>
      <c r="W3149" s="252"/>
      <c r="X3149" s="767"/>
    </row>
    <row r="3150" spans="21:24" x14ac:dyDescent="0.15">
      <c r="U3150" s="767"/>
      <c r="V3150" s="767"/>
      <c r="W3150" s="252"/>
    </row>
    <row r="3151" spans="21:24" x14ac:dyDescent="0.15">
      <c r="U3151" s="767"/>
      <c r="V3151" s="767"/>
      <c r="W3151" s="252"/>
      <c r="X3151" s="767"/>
    </row>
    <row r="3152" spans="21:24" x14ac:dyDescent="0.15">
      <c r="U3152" s="767"/>
      <c r="V3152" s="767"/>
      <c r="W3152" s="252"/>
      <c r="X3152" s="767"/>
    </row>
    <row r="3153" spans="21:24" x14ac:dyDescent="0.15">
      <c r="U3153" s="767"/>
      <c r="V3153" s="767"/>
      <c r="W3153" s="767"/>
      <c r="X3153" s="748"/>
    </row>
    <row r="3154" spans="21:24" x14ac:dyDescent="0.15">
      <c r="U3154" s="767"/>
      <c r="V3154" s="767"/>
      <c r="W3154" s="767"/>
      <c r="X3154" s="767"/>
    </row>
    <row r="3155" spans="21:24" x14ac:dyDescent="0.15">
      <c r="U3155" s="767"/>
      <c r="V3155" s="767"/>
      <c r="W3155" s="252"/>
      <c r="X3155" s="767"/>
    </row>
    <row r="3156" spans="21:24" x14ac:dyDescent="0.15">
      <c r="U3156" s="767"/>
      <c r="V3156" s="767"/>
      <c r="W3156" s="767"/>
      <c r="X3156" s="767"/>
    </row>
    <row r="3157" spans="21:24" x14ac:dyDescent="0.15">
      <c r="U3157" s="767"/>
      <c r="V3157" s="767"/>
      <c r="W3157" s="252"/>
      <c r="X3157" s="767"/>
    </row>
    <row r="3158" spans="21:24" x14ac:dyDescent="0.15">
      <c r="U3158" s="767"/>
      <c r="V3158" s="767"/>
      <c r="W3158" s="252"/>
      <c r="X3158" s="767"/>
    </row>
    <row r="3159" spans="21:24" x14ac:dyDescent="0.15">
      <c r="U3159" s="767"/>
      <c r="V3159" s="767"/>
      <c r="W3159" s="767"/>
      <c r="X3159" s="767"/>
    </row>
    <row r="3160" spans="21:24" x14ac:dyDescent="0.15">
      <c r="U3160" s="767"/>
      <c r="V3160" s="767"/>
      <c r="W3160" s="252"/>
      <c r="X3160" s="767"/>
    </row>
    <row r="3161" spans="21:24" x14ac:dyDescent="0.15">
      <c r="U3161" s="767"/>
      <c r="V3161" s="767"/>
      <c r="W3161" s="252"/>
      <c r="X3161" s="767"/>
    </row>
    <row r="3162" spans="21:24" x14ac:dyDescent="0.15">
      <c r="U3162" s="767"/>
      <c r="V3162" s="767"/>
      <c r="W3162" s="252"/>
      <c r="X3162" s="767"/>
    </row>
    <row r="3163" spans="21:24" x14ac:dyDescent="0.15">
      <c r="U3163" s="767"/>
      <c r="V3163" s="767"/>
      <c r="W3163" s="252"/>
      <c r="X3163" s="767"/>
    </row>
    <row r="3164" spans="21:24" x14ac:dyDescent="0.15">
      <c r="U3164" s="767"/>
      <c r="V3164" s="767"/>
      <c r="W3164" s="252"/>
      <c r="X3164" s="748"/>
    </row>
    <row r="3165" spans="21:24" x14ac:dyDescent="0.15">
      <c r="U3165" s="767"/>
      <c r="V3165" s="767"/>
      <c r="W3165" s="767"/>
      <c r="X3165" s="767"/>
    </row>
    <row r="3166" spans="21:24" x14ac:dyDescent="0.15">
      <c r="U3166" s="767"/>
      <c r="V3166" s="767"/>
      <c r="W3166" s="252"/>
      <c r="X3166" s="767"/>
    </row>
    <row r="3167" spans="21:24" x14ac:dyDescent="0.15">
      <c r="U3167" s="767"/>
      <c r="V3167" s="767"/>
      <c r="W3167" s="252"/>
      <c r="X3167" s="767"/>
    </row>
    <row r="3168" spans="21:24" x14ac:dyDescent="0.15">
      <c r="U3168" s="748"/>
      <c r="V3168" s="748"/>
      <c r="W3168" s="767"/>
      <c r="X3168" s="767"/>
    </row>
    <row r="3169" spans="21:24" x14ac:dyDescent="0.15">
      <c r="U3169" s="767"/>
      <c r="V3169" s="767"/>
      <c r="W3169" s="252"/>
      <c r="X3169" s="767"/>
    </row>
    <row r="3170" spans="21:24" x14ac:dyDescent="0.15">
      <c r="U3170" s="748"/>
      <c r="V3170" s="748"/>
      <c r="W3170" s="252"/>
      <c r="X3170" s="767"/>
    </row>
    <row r="3171" spans="21:24" x14ac:dyDescent="0.15">
      <c r="U3171" s="767"/>
      <c r="V3171" s="767"/>
      <c r="W3171" s="767"/>
      <c r="X3171" s="767"/>
    </row>
    <row r="3172" spans="21:24" x14ac:dyDescent="0.15">
      <c r="U3172" s="767"/>
      <c r="V3172" s="767"/>
      <c r="W3172" s="767"/>
      <c r="X3172" s="767"/>
    </row>
    <row r="3173" spans="21:24" x14ac:dyDescent="0.15">
      <c r="U3173" s="767"/>
      <c r="V3173" s="767"/>
      <c r="W3173" s="767"/>
      <c r="X3173" s="767"/>
    </row>
    <row r="3174" spans="21:24" x14ac:dyDescent="0.15">
      <c r="U3174" s="767"/>
      <c r="V3174" s="767"/>
      <c r="W3174" s="767"/>
      <c r="X3174" s="767"/>
    </row>
    <row r="3175" spans="21:24" x14ac:dyDescent="0.15">
      <c r="U3175" s="767"/>
      <c r="V3175" s="767"/>
      <c r="W3175" s="767"/>
      <c r="X3175" s="767"/>
    </row>
    <row r="3176" spans="21:24" x14ac:dyDescent="0.15">
      <c r="U3176" s="767"/>
      <c r="V3176" s="767"/>
      <c r="W3176" s="767"/>
      <c r="X3176" s="767"/>
    </row>
    <row r="3177" spans="21:24" x14ac:dyDescent="0.15">
      <c r="U3177" s="767"/>
      <c r="V3177" s="748"/>
      <c r="W3177" s="748"/>
      <c r="X3177" s="767"/>
    </row>
    <row r="3178" spans="21:24" x14ac:dyDescent="0.15">
      <c r="U3178" s="767"/>
      <c r="V3178" s="748"/>
      <c r="W3178" s="767"/>
      <c r="X3178" s="767"/>
    </row>
    <row r="3179" spans="21:24" x14ac:dyDescent="0.15">
      <c r="U3179" s="767"/>
      <c r="V3179" s="748"/>
      <c r="W3179" s="748"/>
      <c r="X3179" s="767"/>
    </row>
    <row r="3180" spans="21:24" x14ac:dyDescent="0.15">
      <c r="U3180" s="767"/>
      <c r="V3180" s="767"/>
      <c r="W3180" s="748"/>
      <c r="X3180" s="767"/>
    </row>
    <row r="3181" spans="21:24" x14ac:dyDescent="0.15">
      <c r="U3181" s="767"/>
      <c r="V3181" s="767"/>
      <c r="W3181" s="767"/>
      <c r="X3181" s="767"/>
    </row>
    <row r="3182" spans="21:24" x14ac:dyDescent="0.15">
      <c r="U3182" s="767"/>
      <c r="V3182" s="767"/>
      <c r="W3182" s="748"/>
      <c r="X3182" s="767"/>
    </row>
    <row r="3183" spans="21:24" x14ac:dyDescent="0.15">
      <c r="U3183" s="767"/>
      <c r="V3183" s="767"/>
      <c r="W3183" s="767"/>
      <c r="X3183" s="767"/>
    </row>
    <row r="3184" spans="21:24" x14ac:dyDescent="0.15">
      <c r="U3184" s="767"/>
      <c r="V3184" s="767"/>
      <c r="W3184" s="767"/>
      <c r="X3184" s="767"/>
    </row>
    <row r="3185" spans="21:24" x14ac:dyDescent="0.15">
      <c r="U3185" s="252"/>
      <c r="V3185" s="252"/>
      <c r="W3185" s="252"/>
      <c r="X3185" s="748"/>
    </row>
    <row r="3186" spans="21:24" x14ac:dyDescent="0.15">
      <c r="U3186" s="767"/>
      <c r="V3186" s="767"/>
      <c r="X3186" s="767"/>
    </row>
    <row r="3187" spans="21:24" x14ac:dyDescent="0.15">
      <c r="U3187" s="767"/>
      <c r="V3187" s="767"/>
      <c r="W3187" s="252"/>
      <c r="X3187" s="767"/>
    </row>
    <row r="3188" spans="21:24" x14ac:dyDescent="0.15">
      <c r="W3188" s="252"/>
      <c r="X3188" s="767"/>
    </row>
    <row r="3189" spans="21:24" x14ac:dyDescent="0.15">
      <c r="W3189" s="767"/>
      <c r="X3189" s="767"/>
    </row>
    <row r="3190" spans="21:24" x14ac:dyDescent="0.15">
      <c r="W3190" s="767"/>
    </row>
    <row r="3191" spans="21:24" x14ac:dyDescent="0.15">
      <c r="V3191" s="748"/>
    </row>
    <row r="3192" spans="21:24" x14ac:dyDescent="0.15">
      <c r="W3192" s="767"/>
      <c r="X3192" s="767"/>
    </row>
    <row r="3193" spans="21:24" x14ac:dyDescent="0.15">
      <c r="W3193" s="767"/>
      <c r="X3193" s="767"/>
    </row>
    <row r="3194" spans="21:24" x14ac:dyDescent="0.15">
      <c r="U3194" s="748"/>
      <c r="V3194" s="748"/>
      <c r="W3194" s="748"/>
      <c r="X3194" s="767"/>
    </row>
    <row r="3195" spans="21:24" x14ac:dyDescent="0.15">
      <c r="W3195" s="767"/>
      <c r="X3195" s="748"/>
    </row>
    <row r="3196" spans="21:24" x14ac:dyDescent="0.15">
      <c r="W3196" s="767"/>
      <c r="X3196" s="748"/>
    </row>
    <row r="3197" spans="21:24" x14ac:dyDescent="0.15">
      <c r="U3197" s="767"/>
      <c r="V3197" s="767"/>
      <c r="W3197" s="767"/>
      <c r="X3197" s="748"/>
    </row>
    <row r="3198" spans="21:24" x14ac:dyDescent="0.15">
      <c r="W3198" s="767"/>
      <c r="X3198" s="767"/>
    </row>
    <row r="3199" spans="21:24" x14ac:dyDescent="0.15">
      <c r="W3199" s="767"/>
    </row>
    <row r="3200" spans="21:24" x14ac:dyDescent="0.15">
      <c r="U3200" s="748"/>
      <c r="V3200" s="748"/>
      <c r="W3200" s="767"/>
      <c r="X3200" s="748"/>
    </row>
    <row r="3201" spans="21:24" x14ac:dyDescent="0.15">
      <c r="U3201" s="748"/>
      <c r="V3201" s="748"/>
      <c r="W3201" s="767"/>
      <c r="X3201" s="748"/>
    </row>
    <row r="3202" spans="21:24" x14ac:dyDescent="0.15">
      <c r="U3202" s="748"/>
      <c r="V3202" s="748"/>
      <c r="W3202" s="767"/>
      <c r="X3202" s="748"/>
    </row>
    <row r="3203" spans="21:24" x14ac:dyDescent="0.15">
      <c r="U3203" s="748"/>
      <c r="V3203" s="748"/>
      <c r="W3203" s="767"/>
      <c r="X3203" s="748"/>
    </row>
    <row r="3204" spans="21:24" x14ac:dyDescent="0.15">
      <c r="U3204" s="748"/>
      <c r="V3204" s="748"/>
      <c r="W3204" s="767"/>
      <c r="X3204" s="748"/>
    </row>
    <row r="3205" spans="21:24" x14ac:dyDescent="0.15">
      <c r="U3205" s="767"/>
      <c r="V3205" s="767"/>
      <c r="W3205" s="767"/>
      <c r="X3205" s="748"/>
    </row>
    <row r="3206" spans="21:24" x14ac:dyDescent="0.15">
      <c r="U3206" s="252"/>
      <c r="V3206" s="252"/>
      <c r="W3206" s="767"/>
      <c r="X3206" s="748"/>
    </row>
    <row r="3207" spans="21:24" x14ac:dyDescent="0.15">
      <c r="U3207" s="748"/>
      <c r="V3207" s="748"/>
      <c r="W3207" s="767"/>
      <c r="X3207" s="748"/>
    </row>
    <row r="3208" spans="21:24" x14ac:dyDescent="0.15">
      <c r="U3208" s="767"/>
      <c r="V3208" s="767"/>
      <c r="W3208" s="767"/>
      <c r="X3208" s="748"/>
    </row>
    <row r="3209" spans="21:24" x14ac:dyDescent="0.15">
      <c r="U3209" s="767"/>
      <c r="V3209" s="767"/>
      <c r="W3209" s="767"/>
      <c r="X3209" s="748"/>
    </row>
    <row r="3210" spans="21:24" x14ac:dyDescent="0.15">
      <c r="U3210" s="748"/>
      <c r="V3210" s="748"/>
      <c r="W3210" s="767"/>
      <c r="X3210" s="748"/>
    </row>
    <row r="3211" spans="21:24" x14ac:dyDescent="0.15">
      <c r="U3211" s="767"/>
      <c r="V3211" s="767"/>
      <c r="W3211" s="767"/>
      <c r="X3211" s="748"/>
    </row>
    <row r="3212" spans="21:24" x14ac:dyDescent="0.15">
      <c r="W3212" s="767"/>
      <c r="X3212" s="748"/>
    </row>
    <row r="3213" spans="21:24" x14ac:dyDescent="0.15">
      <c r="U3213" s="748"/>
      <c r="V3213" s="748"/>
      <c r="W3213" s="748"/>
      <c r="X3213" s="767"/>
    </row>
    <row r="3214" spans="21:24" x14ac:dyDescent="0.15">
      <c r="U3214" s="767"/>
      <c r="V3214" s="767"/>
      <c r="W3214" s="767"/>
      <c r="X3214" s="748"/>
    </row>
    <row r="3215" spans="21:24" x14ac:dyDescent="0.15">
      <c r="U3215" s="252"/>
      <c r="V3215" s="252"/>
      <c r="W3215" s="748"/>
      <c r="X3215" s="748"/>
    </row>
    <row r="3216" spans="21:24" x14ac:dyDescent="0.15">
      <c r="U3216" s="767"/>
      <c r="V3216" s="767"/>
      <c r="W3216" s="767"/>
      <c r="X3216" s="767"/>
    </row>
    <row r="3217" spans="21:24" x14ac:dyDescent="0.15">
      <c r="U3217" s="748"/>
      <c r="V3217" s="748"/>
      <c r="W3217" s="767"/>
      <c r="X3217" s="767"/>
    </row>
    <row r="3218" spans="21:24" x14ac:dyDescent="0.15">
      <c r="U3218" s="767"/>
      <c r="V3218" s="748"/>
      <c r="W3218" s="767"/>
      <c r="X3218" s="767"/>
    </row>
    <row r="3219" spans="21:24" x14ac:dyDescent="0.15">
      <c r="U3219" s="767"/>
      <c r="V3219" s="767"/>
      <c r="W3219" s="748"/>
      <c r="X3219" s="748"/>
    </row>
    <row r="3220" spans="21:24" x14ac:dyDescent="0.15">
      <c r="U3220" s="767"/>
      <c r="V3220" s="767"/>
      <c r="W3220" s="767"/>
      <c r="X3220" s="767"/>
    </row>
    <row r="3221" spans="21:24" x14ac:dyDescent="0.15">
      <c r="U3221" s="767"/>
      <c r="V3221" s="748"/>
      <c r="W3221" s="767"/>
      <c r="X3221" s="767"/>
    </row>
    <row r="3222" spans="21:24" x14ac:dyDescent="0.15">
      <c r="U3222" s="767"/>
      <c r="V3222" s="767"/>
      <c r="W3222" s="767"/>
      <c r="X3222" s="767"/>
    </row>
    <row r="3223" spans="21:24" x14ac:dyDescent="0.15">
      <c r="U3223" s="767"/>
      <c r="V3223" s="767"/>
      <c r="W3223" s="767"/>
      <c r="X3223" s="767"/>
    </row>
    <row r="3224" spans="21:24" x14ac:dyDescent="0.15">
      <c r="U3224" s="767"/>
      <c r="V3224" s="767"/>
      <c r="W3224" s="767"/>
      <c r="X3224" s="748"/>
    </row>
    <row r="3225" spans="21:24" x14ac:dyDescent="0.15">
      <c r="U3225" s="767"/>
      <c r="V3225" s="767"/>
      <c r="W3225" s="767"/>
    </row>
    <row r="3226" spans="21:24" x14ac:dyDescent="0.15">
      <c r="U3226" s="767"/>
      <c r="V3226" s="767"/>
      <c r="W3226" s="767"/>
      <c r="X3226" s="767"/>
    </row>
    <row r="3227" spans="21:24" x14ac:dyDescent="0.15">
      <c r="U3227" s="767"/>
      <c r="V3227" s="767"/>
      <c r="W3227" s="767"/>
      <c r="X3227" s="748"/>
    </row>
    <row r="3228" spans="21:24" x14ac:dyDescent="0.15">
      <c r="U3228" s="767"/>
      <c r="V3228" s="767"/>
      <c r="X3228" s="767"/>
    </row>
    <row r="3229" spans="21:24" x14ac:dyDescent="0.15">
      <c r="U3229" s="767"/>
      <c r="V3229" s="767"/>
      <c r="X3229" s="767"/>
    </row>
    <row r="3230" spans="21:24" x14ac:dyDescent="0.15">
      <c r="U3230" s="767"/>
      <c r="V3230" s="767"/>
      <c r="X3230" s="252"/>
    </row>
    <row r="3231" spans="21:24" x14ac:dyDescent="0.15">
      <c r="U3231" s="767"/>
      <c r="V3231" s="767"/>
      <c r="W3231" s="748"/>
    </row>
    <row r="3232" spans="21:24" x14ac:dyDescent="0.15">
      <c r="U3232" s="767"/>
      <c r="V3232" s="767"/>
      <c r="W3232" s="767"/>
      <c r="X3232" s="252"/>
    </row>
    <row r="3233" spans="21:24" x14ac:dyDescent="0.15">
      <c r="U3233" s="767"/>
      <c r="V3233" s="748"/>
      <c r="W3233" s="767"/>
      <c r="X3233" s="252"/>
    </row>
    <row r="3234" spans="21:24" x14ac:dyDescent="0.15">
      <c r="U3234" s="767"/>
      <c r="V3234" s="767"/>
      <c r="W3234" s="767"/>
      <c r="X3234" s="767"/>
    </row>
    <row r="3235" spans="21:24" x14ac:dyDescent="0.15">
      <c r="U3235" s="767"/>
      <c r="V3235" s="767"/>
      <c r="W3235" s="767"/>
      <c r="X3235" s="767"/>
    </row>
    <row r="3236" spans="21:24" x14ac:dyDescent="0.15">
      <c r="U3236" s="767"/>
      <c r="V3236" s="767"/>
      <c r="W3236" s="767"/>
    </row>
    <row r="3237" spans="21:24" x14ac:dyDescent="0.15">
      <c r="U3237" s="767"/>
      <c r="V3237" s="767"/>
      <c r="W3237" s="767"/>
      <c r="X3237" s="767"/>
    </row>
    <row r="3238" spans="21:24" x14ac:dyDescent="0.15">
      <c r="U3238" s="767"/>
      <c r="V3238" s="767"/>
      <c r="W3238" s="767"/>
      <c r="X3238" s="767"/>
    </row>
    <row r="3239" spans="21:24" x14ac:dyDescent="0.15">
      <c r="U3239" s="748"/>
      <c r="V3239" s="748"/>
      <c r="W3239" s="767"/>
      <c r="X3239" s="748"/>
    </row>
    <row r="3240" spans="21:24" x14ac:dyDescent="0.15">
      <c r="U3240" s="767"/>
      <c r="V3240" s="767"/>
      <c r="W3240" s="767"/>
      <c r="X3240" s="767"/>
    </row>
    <row r="3241" spans="21:24" x14ac:dyDescent="0.15">
      <c r="U3241" s="748"/>
      <c r="V3241" s="748"/>
      <c r="W3241" s="767"/>
      <c r="X3241" s="767"/>
    </row>
    <row r="3242" spans="21:24" x14ac:dyDescent="0.15">
      <c r="U3242" s="252"/>
      <c r="V3242" s="252"/>
      <c r="W3242" s="767"/>
      <c r="X3242" s="767"/>
    </row>
    <row r="3243" spans="21:24" x14ac:dyDescent="0.15">
      <c r="U3243" s="767"/>
      <c r="V3243" s="767"/>
      <c r="W3243" s="748"/>
      <c r="X3243" s="767"/>
    </row>
    <row r="3244" spans="21:24" x14ac:dyDescent="0.15">
      <c r="W3244" s="767"/>
      <c r="X3244" s="767"/>
    </row>
    <row r="3245" spans="21:24" x14ac:dyDescent="0.15">
      <c r="U3245" s="252"/>
      <c r="V3245" s="252"/>
      <c r="W3245" s="767"/>
      <c r="X3245" s="767"/>
    </row>
    <row r="3246" spans="21:24" x14ac:dyDescent="0.15">
      <c r="W3246" s="767"/>
      <c r="X3246" s="767"/>
    </row>
    <row r="3247" spans="21:24" x14ac:dyDescent="0.15">
      <c r="W3247" s="767"/>
      <c r="X3247" s="767"/>
    </row>
    <row r="3248" spans="21:24" x14ac:dyDescent="0.15">
      <c r="U3248" s="252"/>
      <c r="V3248" s="252"/>
      <c r="W3248" s="767"/>
      <c r="X3248" s="767"/>
    </row>
    <row r="3249" spans="21:24" x14ac:dyDescent="0.15">
      <c r="U3249" s="252"/>
      <c r="V3249" s="252"/>
      <c r="W3249" s="767"/>
      <c r="X3249" s="767"/>
    </row>
    <row r="3250" spans="21:24" x14ac:dyDescent="0.15">
      <c r="U3250" s="252"/>
      <c r="V3250" s="252"/>
      <c r="W3250" s="748"/>
      <c r="X3250" s="767"/>
    </row>
    <row r="3251" spans="21:24" x14ac:dyDescent="0.15">
      <c r="U3251" s="252"/>
      <c r="V3251" s="252"/>
      <c r="W3251" s="767"/>
      <c r="X3251" s="767"/>
    </row>
    <row r="3252" spans="21:24" x14ac:dyDescent="0.15">
      <c r="U3252" s="748"/>
      <c r="V3252" s="748"/>
      <c r="W3252" s="748"/>
      <c r="X3252" s="767"/>
    </row>
    <row r="3253" spans="21:24" x14ac:dyDescent="0.15">
      <c r="U3253" s="252"/>
      <c r="V3253" s="252"/>
      <c r="W3253" s="748"/>
      <c r="X3253" s="767"/>
    </row>
    <row r="3254" spans="21:24" x14ac:dyDescent="0.15">
      <c r="U3254" s="252"/>
      <c r="V3254" s="748"/>
      <c r="W3254" s="767"/>
      <c r="X3254" s="767"/>
    </row>
    <row r="3255" spans="21:24" x14ac:dyDescent="0.15">
      <c r="U3255" s="252"/>
      <c r="V3255" s="252"/>
      <c r="W3255" s="767"/>
      <c r="X3255" s="767"/>
    </row>
    <row r="3256" spans="21:24" x14ac:dyDescent="0.15">
      <c r="U3256" s="252"/>
      <c r="V3256" s="252"/>
      <c r="W3256" s="748"/>
      <c r="X3256" s="767"/>
    </row>
    <row r="3257" spans="21:24" x14ac:dyDescent="0.15">
      <c r="U3257" s="252"/>
      <c r="V3257" s="252"/>
      <c r="W3257" s="767"/>
      <c r="X3257" s="767"/>
    </row>
    <row r="3258" spans="21:24" x14ac:dyDescent="0.15">
      <c r="U3258" s="767"/>
      <c r="V3258" s="767"/>
      <c r="X3258" s="767"/>
    </row>
    <row r="3259" spans="21:24" x14ac:dyDescent="0.15">
      <c r="U3259" s="767"/>
      <c r="V3259" s="767"/>
      <c r="W3259" s="748"/>
      <c r="X3259" s="767"/>
    </row>
    <row r="3260" spans="21:24" x14ac:dyDescent="0.15">
      <c r="U3260" s="767"/>
      <c r="V3260" s="767"/>
      <c r="W3260" s="767"/>
      <c r="X3260" s="748"/>
    </row>
    <row r="3261" spans="21:24" x14ac:dyDescent="0.15">
      <c r="U3261" s="748"/>
      <c r="V3261" s="748"/>
      <c r="W3261" s="252"/>
      <c r="X3261" s="748"/>
    </row>
    <row r="3262" spans="21:24" x14ac:dyDescent="0.15">
      <c r="U3262" s="748"/>
      <c r="V3262" s="748"/>
      <c r="W3262" s="767"/>
      <c r="X3262" s="748"/>
    </row>
    <row r="3263" spans="21:24" x14ac:dyDescent="0.15">
      <c r="U3263" s="748"/>
      <c r="V3263" s="748"/>
      <c r="W3263" s="748"/>
      <c r="X3263" s="748"/>
    </row>
    <row r="3264" spans="21:24" x14ac:dyDescent="0.15">
      <c r="U3264" s="748"/>
      <c r="V3264" s="748"/>
      <c r="W3264" s="767"/>
      <c r="X3264" s="748"/>
    </row>
    <row r="3265" spans="21:24" x14ac:dyDescent="0.15">
      <c r="U3265" s="748"/>
      <c r="V3265" s="748"/>
      <c r="W3265" s="767"/>
      <c r="X3265" s="748"/>
    </row>
    <row r="3266" spans="21:24" x14ac:dyDescent="0.15">
      <c r="U3266" s="748"/>
      <c r="V3266" s="748"/>
      <c r="W3266" s="767"/>
      <c r="X3266" s="748"/>
    </row>
    <row r="3267" spans="21:24" x14ac:dyDescent="0.15">
      <c r="U3267" s="767"/>
      <c r="V3267" s="767"/>
      <c r="W3267" s="767"/>
      <c r="X3267" s="767"/>
    </row>
    <row r="3268" spans="21:24" x14ac:dyDescent="0.15">
      <c r="U3268" s="767"/>
      <c r="V3268" s="767"/>
      <c r="W3268" s="767"/>
      <c r="X3268" s="767"/>
    </row>
    <row r="3269" spans="21:24" x14ac:dyDescent="0.15">
      <c r="U3269" s="767"/>
      <c r="V3269" s="767"/>
      <c r="W3269" s="767"/>
      <c r="X3269" s="767"/>
    </row>
    <row r="3270" spans="21:24" x14ac:dyDescent="0.15">
      <c r="U3270" s="748"/>
      <c r="V3270" s="748"/>
      <c r="W3270" s="767"/>
      <c r="X3270" s="767"/>
    </row>
    <row r="3271" spans="21:24" x14ac:dyDescent="0.15">
      <c r="U3271" s="767"/>
      <c r="V3271" s="767"/>
      <c r="W3271" s="767"/>
      <c r="X3271" s="748"/>
    </row>
    <row r="3272" spans="21:24" x14ac:dyDescent="0.15">
      <c r="U3272" s="767"/>
      <c r="V3272" s="767"/>
      <c r="W3272" s="767"/>
      <c r="X3272" s="767"/>
    </row>
    <row r="3273" spans="21:24" x14ac:dyDescent="0.15">
      <c r="U3273" s="748"/>
      <c r="V3273" s="748"/>
      <c r="W3273" s="767"/>
      <c r="X3273" s="767"/>
    </row>
    <row r="3274" spans="21:24" x14ac:dyDescent="0.15">
      <c r="U3274" s="767"/>
      <c r="V3274" s="767"/>
      <c r="W3274" s="767"/>
      <c r="X3274" s="748"/>
    </row>
    <row r="3275" spans="21:24" x14ac:dyDescent="0.15">
      <c r="U3275" s="767"/>
      <c r="V3275" s="767"/>
      <c r="W3275" s="767"/>
      <c r="X3275" s="748"/>
    </row>
    <row r="3276" spans="21:24" x14ac:dyDescent="0.15">
      <c r="U3276" s="748"/>
      <c r="V3276" s="748"/>
      <c r="W3276" s="767"/>
      <c r="X3276" s="748"/>
    </row>
    <row r="3277" spans="21:24" x14ac:dyDescent="0.15">
      <c r="W3277" s="767"/>
      <c r="X3277" s="767"/>
    </row>
    <row r="3278" spans="21:24" x14ac:dyDescent="0.15">
      <c r="U3278" s="767"/>
      <c r="V3278" s="767"/>
      <c r="W3278" s="767"/>
      <c r="X3278" s="767"/>
    </row>
    <row r="3279" spans="21:24" x14ac:dyDescent="0.15">
      <c r="U3279" s="767"/>
      <c r="V3279" s="767"/>
      <c r="W3279" s="767"/>
      <c r="X3279" s="767"/>
    </row>
    <row r="3280" spans="21:24" x14ac:dyDescent="0.15">
      <c r="U3280" s="767"/>
      <c r="V3280" s="767"/>
      <c r="W3280" s="767"/>
      <c r="X3280" s="767"/>
    </row>
    <row r="3281" spans="21:24" x14ac:dyDescent="0.15">
      <c r="W3281" s="767"/>
      <c r="X3281" s="767"/>
    </row>
    <row r="3282" spans="21:24" x14ac:dyDescent="0.15">
      <c r="U3282" s="767"/>
      <c r="V3282" s="252"/>
      <c r="W3282" s="767"/>
      <c r="X3282" s="767"/>
    </row>
    <row r="3283" spans="21:24" x14ac:dyDescent="0.15">
      <c r="U3283" s="767"/>
      <c r="V3283" s="767"/>
      <c r="W3283" s="767"/>
      <c r="X3283" s="748"/>
    </row>
    <row r="3284" spans="21:24" x14ac:dyDescent="0.15">
      <c r="U3284" s="748"/>
      <c r="V3284" s="748"/>
      <c r="W3284" s="767"/>
      <c r="X3284" s="767"/>
    </row>
    <row r="3285" spans="21:24" x14ac:dyDescent="0.15">
      <c r="U3285" s="767"/>
      <c r="V3285" s="252"/>
      <c r="W3285" s="748"/>
      <c r="X3285" s="767"/>
    </row>
    <row r="3286" spans="21:24" x14ac:dyDescent="0.15">
      <c r="U3286" s="767"/>
      <c r="V3286" s="767"/>
      <c r="W3286" s="767"/>
      <c r="X3286" s="748"/>
    </row>
    <row r="3287" spans="21:24" x14ac:dyDescent="0.15">
      <c r="U3287" s="767"/>
      <c r="V3287" s="767"/>
      <c r="W3287" s="748"/>
      <c r="X3287" s="767"/>
    </row>
    <row r="3288" spans="21:24" x14ac:dyDescent="0.15">
      <c r="U3288" s="767"/>
      <c r="V3288" s="767"/>
      <c r="W3288" s="748"/>
      <c r="X3288" s="767"/>
    </row>
    <row r="3289" spans="21:24" x14ac:dyDescent="0.15">
      <c r="U3289" s="767"/>
      <c r="V3289" s="767"/>
      <c r="W3289" s="767"/>
      <c r="X3289" s="767"/>
    </row>
    <row r="3290" spans="21:24" x14ac:dyDescent="0.15">
      <c r="U3290" s="767"/>
      <c r="V3290" s="767"/>
      <c r="X3290" s="767"/>
    </row>
    <row r="3291" spans="21:24" x14ac:dyDescent="0.15">
      <c r="U3291" s="767"/>
      <c r="V3291" s="767"/>
      <c r="W3291" s="748"/>
      <c r="X3291" s="767"/>
    </row>
    <row r="3292" spans="21:24" x14ac:dyDescent="0.15">
      <c r="U3292" s="767"/>
      <c r="V3292" s="767"/>
      <c r="X3292" s="767"/>
    </row>
    <row r="3293" spans="21:24" x14ac:dyDescent="0.15">
      <c r="U3293" s="767"/>
      <c r="V3293" s="767"/>
      <c r="X3293" s="767"/>
    </row>
    <row r="3294" spans="21:24" x14ac:dyDescent="0.15">
      <c r="U3294" s="767"/>
      <c r="V3294" s="767"/>
      <c r="W3294" s="252"/>
      <c r="X3294" s="767"/>
    </row>
    <row r="3295" spans="21:24" x14ac:dyDescent="0.15">
      <c r="U3295" s="767"/>
      <c r="V3295" s="767"/>
      <c r="W3295" s="252"/>
      <c r="X3295" s="748"/>
    </row>
    <row r="3296" spans="21:24" x14ac:dyDescent="0.15">
      <c r="U3296" s="767"/>
      <c r="V3296" s="767"/>
      <c r="W3296" s="252"/>
      <c r="X3296" s="748"/>
    </row>
    <row r="3297" spans="21:24" x14ac:dyDescent="0.15">
      <c r="U3297" s="767"/>
      <c r="V3297" s="252"/>
      <c r="W3297" s="252"/>
      <c r="X3297" s="767"/>
    </row>
    <row r="3298" spans="21:24" x14ac:dyDescent="0.15">
      <c r="U3298" s="767"/>
      <c r="V3298" s="767"/>
      <c r="W3298" s="252"/>
      <c r="X3298" s="748"/>
    </row>
    <row r="3299" spans="21:24" x14ac:dyDescent="0.15">
      <c r="U3299" s="767"/>
      <c r="V3299" s="767"/>
      <c r="W3299" s="748"/>
      <c r="X3299" s="748"/>
    </row>
    <row r="3300" spans="21:24" x14ac:dyDescent="0.15">
      <c r="U3300" s="767"/>
      <c r="V3300" s="767"/>
      <c r="W3300" s="767"/>
      <c r="X3300" s="767"/>
    </row>
    <row r="3301" spans="21:24" x14ac:dyDescent="0.15">
      <c r="U3301" s="767"/>
      <c r="V3301" s="767"/>
      <c r="W3301" s="748"/>
      <c r="X3301" s="767"/>
    </row>
    <row r="3302" spans="21:24" x14ac:dyDescent="0.15">
      <c r="U3302" s="767"/>
      <c r="V3302" s="767"/>
      <c r="W3302" s="748"/>
      <c r="X3302" s="748"/>
    </row>
    <row r="3303" spans="21:24" x14ac:dyDescent="0.15">
      <c r="U3303" s="767"/>
      <c r="V3303" s="767"/>
      <c r="W3303" s="748"/>
      <c r="X3303" s="767"/>
    </row>
    <row r="3304" spans="21:24" x14ac:dyDescent="0.15">
      <c r="U3304" s="767"/>
      <c r="V3304" s="767"/>
      <c r="W3304" s="748"/>
    </row>
    <row r="3305" spans="21:24" x14ac:dyDescent="0.15">
      <c r="U3305" s="748"/>
      <c r="V3305" s="748"/>
      <c r="W3305" s="767"/>
      <c r="X3305" s="748"/>
    </row>
    <row r="3306" spans="21:24" x14ac:dyDescent="0.15">
      <c r="U3306" s="767"/>
      <c r="V3306" s="767"/>
      <c r="W3306" s="767"/>
      <c r="X3306" s="767"/>
    </row>
    <row r="3307" spans="21:24" x14ac:dyDescent="0.15">
      <c r="U3307" s="767"/>
      <c r="V3307" s="767"/>
      <c r="W3307" s="767"/>
      <c r="X3307" s="748"/>
    </row>
    <row r="3308" spans="21:24" x14ac:dyDescent="0.15">
      <c r="U3308" s="748"/>
      <c r="V3308" s="748"/>
      <c r="W3308" s="767"/>
      <c r="X3308" s="767"/>
    </row>
    <row r="3309" spans="21:24" x14ac:dyDescent="0.15">
      <c r="U3309" s="767"/>
      <c r="V3309" s="767"/>
      <c r="W3309" s="767"/>
      <c r="X3309" s="748"/>
    </row>
    <row r="3310" spans="21:24" x14ac:dyDescent="0.15">
      <c r="W3310" s="767"/>
      <c r="X3310" s="748"/>
    </row>
    <row r="3311" spans="21:24" x14ac:dyDescent="0.15">
      <c r="W3311" s="767"/>
      <c r="X3311" s="767"/>
    </row>
    <row r="3312" spans="21:24" x14ac:dyDescent="0.15">
      <c r="U3312" s="748"/>
      <c r="V3312" s="748"/>
      <c r="W3312" s="767"/>
      <c r="X3312" s="767"/>
    </row>
    <row r="3313" spans="21:24" x14ac:dyDescent="0.15">
      <c r="U3313" s="748"/>
      <c r="V3313" s="748"/>
      <c r="W3313" s="767"/>
      <c r="X3313" s="748"/>
    </row>
    <row r="3314" spans="21:24" x14ac:dyDescent="0.15">
      <c r="U3314" s="748"/>
      <c r="V3314" s="748"/>
      <c r="W3314" s="748"/>
      <c r="X3314" s="767"/>
    </row>
    <row r="3315" spans="21:24" x14ac:dyDescent="0.15">
      <c r="U3315" s="767"/>
      <c r="V3315" s="767"/>
      <c r="W3315" s="767"/>
      <c r="X3315" s="767"/>
    </row>
    <row r="3316" spans="21:24" x14ac:dyDescent="0.15">
      <c r="U3316" s="767"/>
      <c r="V3316" s="767"/>
      <c r="W3316" s="767"/>
      <c r="X3316" s="767"/>
    </row>
    <row r="3317" spans="21:24" x14ac:dyDescent="0.15">
      <c r="U3317" s="748"/>
      <c r="V3317" s="748"/>
      <c r="W3317" s="767"/>
      <c r="X3317" s="767"/>
    </row>
    <row r="3318" spans="21:24" x14ac:dyDescent="0.15">
      <c r="U3318" s="767"/>
      <c r="V3318" s="252"/>
      <c r="W3318" s="767"/>
      <c r="X3318" s="767"/>
    </row>
    <row r="3319" spans="21:24" x14ac:dyDescent="0.15">
      <c r="U3319" s="767"/>
      <c r="V3319" s="767"/>
      <c r="W3319" s="767"/>
      <c r="X3319" s="767"/>
    </row>
    <row r="3320" spans="21:24" x14ac:dyDescent="0.15">
      <c r="U3320" s="767"/>
      <c r="V3320" s="767"/>
      <c r="W3320" s="748"/>
      <c r="X3320" s="767"/>
    </row>
    <row r="3321" spans="21:24" x14ac:dyDescent="0.15">
      <c r="U3321" s="767"/>
      <c r="V3321" s="767"/>
      <c r="W3321" s="767"/>
      <c r="X3321" s="767"/>
    </row>
    <row r="3322" spans="21:24" x14ac:dyDescent="0.15">
      <c r="U3322" s="748"/>
      <c r="V3322" s="748"/>
      <c r="W3322" s="767"/>
      <c r="X3322" s="767"/>
    </row>
    <row r="3323" spans="21:24" x14ac:dyDescent="0.15">
      <c r="U3323" s="767"/>
      <c r="V3323" s="767"/>
      <c r="W3323" s="748"/>
      <c r="X3323" s="767"/>
    </row>
    <row r="3324" spans="21:24" x14ac:dyDescent="0.15">
      <c r="U3324" s="748"/>
      <c r="V3324" s="748"/>
      <c r="X3324" s="767"/>
    </row>
    <row r="3325" spans="21:24" x14ac:dyDescent="0.15">
      <c r="U3325" s="748"/>
      <c r="V3325" s="748"/>
      <c r="W3325" s="767"/>
      <c r="X3325" s="748"/>
    </row>
    <row r="3326" spans="21:24" x14ac:dyDescent="0.15">
      <c r="U3326" s="748"/>
      <c r="V3326" s="748"/>
      <c r="W3326" s="767"/>
      <c r="X3326" s="767"/>
    </row>
    <row r="3327" spans="21:24" x14ac:dyDescent="0.15">
      <c r="U3327" s="767"/>
      <c r="V3327" s="767"/>
      <c r="W3327" s="767"/>
      <c r="X3327" s="767"/>
    </row>
    <row r="3328" spans="21:24" x14ac:dyDescent="0.15">
      <c r="U3328" s="748"/>
      <c r="V3328" s="748"/>
      <c r="X3328" s="767"/>
    </row>
    <row r="3329" spans="21:24" x14ac:dyDescent="0.15">
      <c r="U3329" s="767"/>
      <c r="V3329" s="767"/>
      <c r="W3329" s="748"/>
      <c r="X3329" s="767"/>
    </row>
    <row r="3330" spans="21:24" x14ac:dyDescent="0.15">
      <c r="U3330" s="767"/>
      <c r="V3330" s="767"/>
      <c r="W3330" s="767"/>
      <c r="X3330" s="767"/>
    </row>
    <row r="3331" spans="21:24" x14ac:dyDescent="0.15">
      <c r="W3331" s="748"/>
      <c r="X3331" s="748"/>
    </row>
    <row r="3332" spans="21:24" x14ac:dyDescent="0.15">
      <c r="W3332" s="748"/>
      <c r="X3332" s="767"/>
    </row>
    <row r="3333" spans="21:24" x14ac:dyDescent="0.15">
      <c r="W3333" s="767"/>
      <c r="X3333" s="748"/>
    </row>
    <row r="3334" spans="21:24" x14ac:dyDescent="0.15">
      <c r="W3334" s="767"/>
      <c r="X3334" s="252"/>
    </row>
    <row r="3335" spans="21:24" x14ac:dyDescent="0.15">
      <c r="U3335" s="767"/>
      <c r="V3335" s="767"/>
      <c r="W3335" s="767"/>
      <c r="X3335" s="767"/>
    </row>
    <row r="3336" spans="21:24" x14ac:dyDescent="0.15">
      <c r="U3336" s="748"/>
      <c r="V3336" s="748"/>
      <c r="W3336" s="767"/>
    </row>
    <row r="3337" spans="21:24" x14ac:dyDescent="0.15">
      <c r="U3337" s="767"/>
      <c r="V3337" s="767"/>
      <c r="W3337" s="767"/>
      <c r="X3337" s="252"/>
    </row>
    <row r="3338" spans="21:24" x14ac:dyDescent="0.15">
      <c r="U3338" s="767"/>
      <c r="V3338" s="767"/>
      <c r="W3338" s="767"/>
    </row>
    <row r="3339" spans="21:24" x14ac:dyDescent="0.15">
      <c r="U3339" s="252"/>
      <c r="V3339" s="252"/>
      <c r="W3339" s="767"/>
    </row>
    <row r="3340" spans="21:24" x14ac:dyDescent="0.15">
      <c r="U3340" s="252"/>
      <c r="V3340" s="252"/>
      <c r="W3340" s="767"/>
      <c r="X3340" s="252"/>
    </row>
    <row r="3341" spans="21:24" x14ac:dyDescent="0.15">
      <c r="U3341" s="252"/>
      <c r="V3341" s="252"/>
      <c r="W3341" s="767"/>
      <c r="X3341" s="252"/>
    </row>
    <row r="3342" spans="21:24" x14ac:dyDescent="0.15">
      <c r="U3342" s="252"/>
      <c r="V3342" s="252"/>
      <c r="W3342" s="767"/>
      <c r="X3342" s="252"/>
    </row>
    <row r="3343" spans="21:24" x14ac:dyDescent="0.15">
      <c r="U3343" s="767"/>
      <c r="V3343" s="767"/>
      <c r="W3343" s="767"/>
      <c r="X3343" s="252"/>
    </row>
    <row r="3344" spans="21:24" x14ac:dyDescent="0.15">
      <c r="U3344" s="767"/>
      <c r="V3344" s="767"/>
      <c r="W3344" s="748"/>
      <c r="X3344" s="252"/>
    </row>
    <row r="3345" spans="21:24" x14ac:dyDescent="0.15">
      <c r="U3345" s="748"/>
      <c r="V3345" s="748"/>
      <c r="W3345" s="767"/>
      <c r="X3345" s="252"/>
    </row>
    <row r="3346" spans="21:24" x14ac:dyDescent="0.15">
      <c r="U3346" s="767"/>
      <c r="V3346" s="767"/>
      <c r="W3346" s="767"/>
      <c r="X3346" s="748"/>
    </row>
    <row r="3347" spans="21:24" x14ac:dyDescent="0.15">
      <c r="U3347" s="767"/>
      <c r="V3347" s="767"/>
      <c r="W3347" s="767"/>
      <c r="X3347" s="252"/>
    </row>
    <row r="3348" spans="21:24" x14ac:dyDescent="0.15">
      <c r="U3348" s="767"/>
      <c r="V3348" s="767"/>
      <c r="W3348" s="767"/>
      <c r="X3348" s="252"/>
    </row>
    <row r="3349" spans="21:24" x14ac:dyDescent="0.15">
      <c r="U3349" s="767"/>
      <c r="V3349" s="767"/>
      <c r="W3349" s="767"/>
      <c r="X3349" s="252"/>
    </row>
    <row r="3350" spans="21:24" x14ac:dyDescent="0.15">
      <c r="U3350" s="767"/>
      <c r="V3350" s="767"/>
      <c r="W3350" s="748"/>
      <c r="X3350" s="252"/>
    </row>
    <row r="3351" spans="21:24" x14ac:dyDescent="0.15">
      <c r="U3351" s="767"/>
      <c r="V3351" s="767"/>
      <c r="W3351" s="767"/>
      <c r="X3351" s="252"/>
    </row>
    <row r="3352" spans="21:24" x14ac:dyDescent="0.15">
      <c r="U3352" s="767"/>
      <c r="V3352" s="767"/>
      <c r="W3352" s="748"/>
      <c r="X3352" s="748"/>
    </row>
    <row r="3353" spans="21:24" x14ac:dyDescent="0.15">
      <c r="U3353" s="767"/>
      <c r="V3353" s="767"/>
      <c r="W3353" s="252"/>
      <c r="X3353" s="748"/>
    </row>
    <row r="3354" spans="21:24" x14ac:dyDescent="0.15">
      <c r="U3354" s="767"/>
      <c r="V3354" s="767"/>
      <c r="W3354" s="767"/>
      <c r="X3354" s="748"/>
    </row>
    <row r="3355" spans="21:24" x14ac:dyDescent="0.15">
      <c r="U3355" s="767"/>
      <c r="V3355" s="767"/>
      <c r="W3355" s="748"/>
      <c r="X3355" s="767"/>
    </row>
    <row r="3356" spans="21:24" x14ac:dyDescent="0.15">
      <c r="U3356" s="767"/>
      <c r="V3356" s="767"/>
      <c r="W3356" s="252"/>
      <c r="X3356" s="767"/>
    </row>
    <row r="3357" spans="21:24" x14ac:dyDescent="0.15">
      <c r="U3357" s="767"/>
      <c r="V3357" s="767"/>
      <c r="X3357" s="767"/>
    </row>
    <row r="3358" spans="21:24" x14ac:dyDescent="0.15">
      <c r="U3358" s="767"/>
      <c r="V3358" s="767"/>
      <c r="X3358" s="767"/>
    </row>
    <row r="3359" spans="21:24" x14ac:dyDescent="0.15">
      <c r="U3359" s="767"/>
      <c r="V3359" s="767"/>
      <c r="W3359" s="748"/>
      <c r="X3359" s="767"/>
    </row>
    <row r="3360" spans="21:24" x14ac:dyDescent="0.15">
      <c r="U3360" s="767"/>
      <c r="V3360" s="767"/>
      <c r="W3360" s="748"/>
      <c r="X3360" s="767"/>
    </row>
    <row r="3361" spans="21:24" x14ac:dyDescent="0.15">
      <c r="U3361" s="767"/>
      <c r="V3361" s="767"/>
      <c r="W3361" s="748"/>
      <c r="X3361" s="748"/>
    </row>
    <row r="3362" spans="21:24" x14ac:dyDescent="0.15">
      <c r="U3362" s="767"/>
      <c r="V3362" s="767"/>
      <c r="W3362" s="748"/>
      <c r="X3362" s="767"/>
    </row>
    <row r="3363" spans="21:24" x14ac:dyDescent="0.15">
      <c r="U3363" s="767"/>
      <c r="V3363" s="767"/>
      <c r="W3363" s="767"/>
      <c r="X3363" s="767"/>
    </row>
    <row r="3364" spans="21:24" x14ac:dyDescent="0.15">
      <c r="U3364" s="767"/>
      <c r="V3364" s="767"/>
      <c r="W3364" s="767"/>
      <c r="X3364" s="748"/>
    </row>
    <row r="3365" spans="21:24" x14ac:dyDescent="0.15">
      <c r="U3365" s="767"/>
      <c r="V3365" s="767"/>
      <c r="W3365" s="748"/>
      <c r="X3365" s="767"/>
    </row>
    <row r="3366" spans="21:24" x14ac:dyDescent="0.15">
      <c r="U3366" s="767"/>
      <c r="V3366" s="767"/>
      <c r="W3366" s="767"/>
      <c r="X3366" s="767"/>
    </row>
    <row r="3367" spans="21:24" x14ac:dyDescent="0.15">
      <c r="U3367" s="767"/>
      <c r="V3367" s="767"/>
      <c r="W3367" s="767"/>
      <c r="X3367" s="748"/>
    </row>
    <row r="3368" spans="21:24" x14ac:dyDescent="0.15">
      <c r="U3368" s="767"/>
      <c r="V3368" s="767"/>
      <c r="W3368" s="767"/>
      <c r="X3368" s="767"/>
    </row>
    <row r="3369" spans="21:24" x14ac:dyDescent="0.15">
      <c r="U3369" s="767"/>
      <c r="V3369" s="767"/>
      <c r="W3369" s="767"/>
      <c r="X3369" s="767"/>
    </row>
    <row r="3370" spans="21:24" x14ac:dyDescent="0.15">
      <c r="U3370" s="767"/>
      <c r="V3370" s="767"/>
      <c r="W3370" s="767"/>
      <c r="X3370" s="748"/>
    </row>
    <row r="3371" spans="21:24" x14ac:dyDescent="0.15">
      <c r="U3371" s="767"/>
      <c r="V3371" s="767"/>
      <c r="W3371" s="767"/>
    </row>
    <row r="3372" spans="21:24" x14ac:dyDescent="0.15">
      <c r="U3372" s="767"/>
      <c r="V3372" s="767"/>
      <c r="W3372" s="748"/>
      <c r="X3372" s="767"/>
    </row>
    <row r="3373" spans="21:24" x14ac:dyDescent="0.15">
      <c r="U3373" s="767"/>
      <c r="V3373" s="767"/>
      <c r="W3373" s="748"/>
      <c r="X3373" s="252"/>
    </row>
    <row r="3374" spans="21:24" x14ac:dyDescent="0.15">
      <c r="W3374" s="748"/>
      <c r="X3374" s="767"/>
    </row>
    <row r="3375" spans="21:24" x14ac:dyDescent="0.15">
      <c r="U3375" s="748"/>
      <c r="V3375" s="748"/>
      <c r="W3375" s="767"/>
    </row>
    <row r="3376" spans="21:24" x14ac:dyDescent="0.15">
      <c r="U3376" s="767"/>
      <c r="V3376" s="767"/>
      <c r="W3376" s="767"/>
      <c r="X3376" s="252"/>
    </row>
    <row r="3377" spans="21:24" x14ac:dyDescent="0.15">
      <c r="U3377" s="767"/>
      <c r="V3377" s="767"/>
      <c r="W3377" s="767"/>
      <c r="X3377" s="767"/>
    </row>
    <row r="3378" spans="21:24" x14ac:dyDescent="0.15">
      <c r="U3378" s="767"/>
      <c r="V3378" s="767"/>
      <c r="W3378" s="767"/>
      <c r="X3378" s="748"/>
    </row>
    <row r="3379" spans="21:24" x14ac:dyDescent="0.15">
      <c r="U3379" s="748"/>
      <c r="V3379" s="748"/>
      <c r="X3379" s="252"/>
    </row>
    <row r="3380" spans="21:24" x14ac:dyDescent="0.15">
      <c r="U3380" s="767"/>
      <c r="V3380" s="767"/>
      <c r="X3380" s="767"/>
    </row>
    <row r="3381" spans="21:24" x14ac:dyDescent="0.15">
      <c r="U3381" s="767"/>
      <c r="V3381" s="767"/>
      <c r="X3381" s="767"/>
    </row>
    <row r="3382" spans="21:24" x14ac:dyDescent="0.15">
      <c r="U3382" s="767"/>
      <c r="V3382" s="767"/>
      <c r="W3382" s="767"/>
      <c r="X3382" s="767"/>
    </row>
    <row r="3383" spans="21:24" x14ac:dyDescent="0.15">
      <c r="U3383" s="767"/>
      <c r="V3383" s="767"/>
      <c r="W3383" s="767"/>
      <c r="X3383" s="767"/>
    </row>
    <row r="3384" spans="21:24" x14ac:dyDescent="0.15">
      <c r="U3384" s="767"/>
      <c r="V3384" s="767"/>
      <c r="W3384" s="748"/>
      <c r="X3384" s="767"/>
    </row>
    <row r="3385" spans="21:24" x14ac:dyDescent="0.15">
      <c r="U3385" s="767"/>
      <c r="V3385" s="767"/>
      <c r="W3385" s="767"/>
      <c r="X3385" s="767"/>
    </row>
    <row r="3386" spans="21:24" x14ac:dyDescent="0.15">
      <c r="U3386" s="767"/>
      <c r="V3386" s="767"/>
      <c r="W3386" s="767"/>
      <c r="X3386" s="767"/>
    </row>
    <row r="3387" spans="21:24" x14ac:dyDescent="0.15">
      <c r="U3387" s="767"/>
      <c r="V3387" s="767"/>
      <c r="W3387" s="252"/>
      <c r="X3387" s="767"/>
    </row>
    <row r="3388" spans="21:24" x14ac:dyDescent="0.15">
      <c r="W3388" s="252"/>
      <c r="X3388" s="767"/>
    </row>
    <row r="3389" spans="21:24" x14ac:dyDescent="0.15">
      <c r="W3389" s="252"/>
      <c r="X3389" s="767"/>
    </row>
    <row r="3390" spans="21:24" x14ac:dyDescent="0.15">
      <c r="W3390" s="252"/>
      <c r="X3390" s="767"/>
    </row>
    <row r="3391" spans="21:24" x14ac:dyDescent="0.15">
      <c r="U3391" s="748"/>
      <c r="V3391" s="748"/>
      <c r="W3391" s="748"/>
      <c r="X3391" s="252"/>
    </row>
    <row r="3392" spans="21:24" x14ac:dyDescent="0.15">
      <c r="U3392" s="767"/>
      <c r="V3392" s="767"/>
      <c r="W3392" s="767"/>
      <c r="X3392" s="767"/>
    </row>
    <row r="3393" spans="21:24" x14ac:dyDescent="0.15">
      <c r="U3393" s="767"/>
      <c r="V3393" s="767"/>
      <c r="W3393" s="748"/>
      <c r="X3393" s="767"/>
    </row>
    <row r="3394" spans="21:24" x14ac:dyDescent="0.15">
      <c r="U3394" s="748"/>
      <c r="V3394" s="748"/>
      <c r="W3394" s="767"/>
      <c r="X3394" s="767"/>
    </row>
    <row r="3395" spans="21:24" x14ac:dyDescent="0.15">
      <c r="W3395" s="767"/>
      <c r="X3395" s="767"/>
    </row>
    <row r="3396" spans="21:24" x14ac:dyDescent="0.15">
      <c r="U3396" s="767"/>
      <c r="V3396" s="767"/>
      <c r="W3396" s="767"/>
      <c r="X3396" s="767"/>
    </row>
    <row r="3397" spans="21:24" x14ac:dyDescent="0.15">
      <c r="U3397" s="767"/>
      <c r="V3397" s="767"/>
      <c r="W3397" s="767"/>
      <c r="X3397" s="252"/>
    </row>
    <row r="3398" spans="21:24" x14ac:dyDescent="0.15">
      <c r="U3398" s="767"/>
      <c r="V3398" s="767"/>
      <c r="W3398" s="767"/>
      <c r="X3398" s="767"/>
    </row>
    <row r="3399" spans="21:24" x14ac:dyDescent="0.15">
      <c r="U3399" s="767"/>
      <c r="V3399" s="767"/>
      <c r="W3399" s="767"/>
      <c r="X3399" s="748"/>
    </row>
    <row r="3400" spans="21:24" x14ac:dyDescent="0.15">
      <c r="U3400" s="748"/>
      <c r="V3400" s="748"/>
      <c r="W3400" s="767"/>
      <c r="X3400" s="748"/>
    </row>
    <row r="3401" spans="21:24" x14ac:dyDescent="0.15">
      <c r="U3401" s="767"/>
      <c r="V3401" s="767"/>
      <c r="W3401" s="767"/>
      <c r="X3401" s="767"/>
    </row>
    <row r="3402" spans="21:24" x14ac:dyDescent="0.15">
      <c r="U3402" s="748"/>
      <c r="V3402" s="748"/>
      <c r="W3402" s="767"/>
      <c r="X3402" s="748"/>
    </row>
    <row r="3403" spans="21:24" x14ac:dyDescent="0.15">
      <c r="U3403" s="767"/>
      <c r="V3403" s="767"/>
      <c r="W3403" s="767"/>
      <c r="X3403" s="748"/>
    </row>
    <row r="3404" spans="21:24" x14ac:dyDescent="0.15">
      <c r="W3404" s="767"/>
    </row>
    <row r="3405" spans="21:24" x14ac:dyDescent="0.15">
      <c r="U3405" s="748"/>
      <c r="V3405" s="748"/>
      <c r="W3405" s="767"/>
    </row>
    <row r="3406" spans="21:24" x14ac:dyDescent="0.15">
      <c r="U3406" s="767"/>
      <c r="V3406" s="767"/>
      <c r="W3406" s="767"/>
      <c r="X3406" s="748"/>
    </row>
    <row r="3407" spans="21:24" x14ac:dyDescent="0.15">
      <c r="U3407" s="767"/>
      <c r="V3407" s="767"/>
      <c r="W3407" s="767"/>
      <c r="X3407" s="748"/>
    </row>
    <row r="3408" spans="21:24" x14ac:dyDescent="0.15">
      <c r="U3408" s="748"/>
      <c r="V3408" s="748"/>
      <c r="W3408" s="767"/>
      <c r="X3408" s="748"/>
    </row>
    <row r="3409" spans="21:24" x14ac:dyDescent="0.15">
      <c r="U3409" s="767"/>
      <c r="V3409" s="767"/>
      <c r="W3409" s="767"/>
      <c r="X3409" s="748"/>
    </row>
    <row r="3410" spans="21:24" x14ac:dyDescent="0.15">
      <c r="U3410" s="767"/>
      <c r="V3410" s="767"/>
      <c r="W3410" s="767"/>
      <c r="X3410" s="748"/>
    </row>
    <row r="3411" spans="21:24" x14ac:dyDescent="0.15">
      <c r="U3411" s="748"/>
      <c r="V3411" s="748"/>
      <c r="W3411" s="767"/>
      <c r="X3411" s="767"/>
    </row>
    <row r="3412" spans="21:24" x14ac:dyDescent="0.15">
      <c r="W3412" s="767"/>
      <c r="X3412" s="252"/>
    </row>
    <row r="3413" spans="21:24" x14ac:dyDescent="0.15">
      <c r="W3413" s="767"/>
      <c r="X3413" s="748"/>
    </row>
    <row r="3414" spans="21:24" x14ac:dyDescent="0.15">
      <c r="U3414" s="748"/>
      <c r="V3414" s="748"/>
      <c r="W3414" s="767"/>
      <c r="X3414" s="767"/>
    </row>
    <row r="3415" spans="21:24" x14ac:dyDescent="0.15">
      <c r="W3415" s="767"/>
      <c r="X3415" s="767"/>
    </row>
    <row r="3416" spans="21:24" x14ac:dyDescent="0.15">
      <c r="W3416" s="767"/>
      <c r="X3416" s="767"/>
    </row>
    <row r="3417" spans="21:24" x14ac:dyDescent="0.15">
      <c r="U3417" s="767"/>
      <c r="V3417" s="767"/>
      <c r="W3417" s="767"/>
      <c r="X3417" s="767"/>
    </row>
    <row r="3418" spans="21:24" x14ac:dyDescent="0.15">
      <c r="U3418" s="767"/>
      <c r="V3418" s="767"/>
      <c r="W3418" s="767"/>
      <c r="X3418" s="748"/>
    </row>
    <row r="3419" spans="21:24" x14ac:dyDescent="0.15">
      <c r="U3419" s="767"/>
      <c r="V3419" s="767"/>
      <c r="W3419" s="767"/>
      <c r="X3419" s="767"/>
    </row>
    <row r="3420" spans="21:24" x14ac:dyDescent="0.15">
      <c r="U3420" s="767"/>
      <c r="V3420" s="767"/>
      <c r="W3420" s="767"/>
      <c r="X3420" s="748"/>
    </row>
    <row r="3421" spans="21:24" x14ac:dyDescent="0.15">
      <c r="U3421" s="767"/>
      <c r="V3421" s="767"/>
      <c r="W3421" s="767"/>
      <c r="X3421" s="767"/>
    </row>
    <row r="3422" spans="21:24" x14ac:dyDescent="0.15">
      <c r="U3422" s="767"/>
      <c r="V3422" s="767"/>
      <c r="X3422" s="767"/>
    </row>
    <row r="3423" spans="21:24" x14ac:dyDescent="0.15">
      <c r="U3423" s="767"/>
      <c r="V3423" s="767"/>
      <c r="W3423" s="748"/>
      <c r="X3423" s="767"/>
    </row>
    <row r="3424" spans="21:24" x14ac:dyDescent="0.15">
      <c r="U3424" s="767"/>
      <c r="V3424" s="767"/>
      <c r="W3424" s="767"/>
      <c r="X3424" s="767"/>
    </row>
    <row r="3425" spans="21:24" x14ac:dyDescent="0.15">
      <c r="U3425" s="767"/>
      <c r="V3425" s="767"/>
      <c r="W3425" s="767"/>
      <c r="X3425" s="767"/>
    </row>
    <row r="3426" spans="21:24" x14ac:dyDescent="0.15">
      <c r="U3426" s="767"/>
      <c r="V3426" s="767"/>
      <c r="W3426" s="767"/>
      <c r="X3426" s="767"/>
    </row>
    <row r="3427" spans="21:24" x14ac:dyDescent="0.15">
      <c r="U3427" s="767"/>
      <c r="V3427" s="767"/>
      <c r="W3427" s="767"/>
      <c r="X3427" s="767"/>
    </row>
    <row r="3428" spans="21:24" x14ac:dyDescent="0.15">
      <c r="U3428" s="767"/>
      <c r="V3428" s="767"/>
      <c r="W3428" s="767"/>
      <c r="X3428" s="767"/>
    </row>
    <row r="3429" spans="21:24" x14ac:dyDescent="0.15">
      <c r="U3429" s="767"/>
      <c r="V3429" s="767"/>
      <c r="W3429" s="767"/>
      <c r="X3429" s="767"/>
    </row>
    <row r="3430" spans="21:24" x14ac:dyDescent="0.15">
      <c r="U3430" s="748"/>
      <c r="V3430" s="748"/>
      <c r="W3430" s="767"/>
      <c r="X3430" s="767"/>
    </row>
    <row r="3431" spans="21:24" x14ac:dyDescent="0.15">
      <c r="W3431" s="767"/>
      <c r="X3431" s="767"/>
    </row>
    <row r="3432" spans="21:24" x14ac:dyDescent="0.15">
      <c r="U3432" s="767"/>
      <c r="V3432" s="767"/>
      <c r="W3432" s="767"/>
      <c r="X3432" s="748"/>
    </row>
    <row r="3433" spans="21:24" x14ac:dyDescent="0.15">
      <c r="U3433" s="748"/>
      <c r="V3433" s="748"/>
      <c r="W3433" s="767"/>
      <c r="X3433" s="767"/>
    </row>
    <row r="3434" spans="21:24" x14ac:dyDescent="0.15">
      <c r="W3434" s="748"/>
      <c r="X3434" s="767"/>
    </row>
    <row r="3435" spans="21:24" x14ac:dyDescent="0.15">
      <c r="U3435" s="767"/>
      <c r="V3435" s="767"/>
      <c r="W3435" s="767"/>
      <c r="X3435" s="252"/>
    </row>
    <row r="3436" spans="21:24" x14ac:dyDescent="0.15">
      <c r="W3436" s="767"/>
      <c r="X3436" s="252"/>
    </row>
    <row r="3437" spans="21:24" x14ac:dyDescent="0.15">
      <c r="U3437" s="767"/>
      <c r="V3437" s="767"/>
      <c r="W3437" s="767"/>
      <c r="X3437" s="252"/>
    </row>
    <row r="3438" spans="21:24" x14ac:dyDescent="0.15">
      <c r="U3438" s="767"/>
      <c r="V3438" s="767"/>
      <c r="W3438" s="767"/>
      <c r="X3438" s="252"/>
    </row>
    <row r="3439" spans="21:24" x14ac:dyDescent="0.15">
      <c r="U3439" s="767"/>
      <c r="V3439" s="767"/>
      <c r="W3439" s="767"/>
      <c r="X3439" s="748"/>
    </row>
    <row r="3440" spans="21:24" x14ac:dyDescent="0.15">
      <c r="U3440" s="767"/>
      <c r="V3440" s="767"/>
      <c r="W3440" s="767"/>
      <c r="X3440" s="767"/>
    </row>
    <row r="3441" spans="21:24" x14ac:dyDescent="0.15">
      <c r="U3441" s="767"/>
      <c r="V3441" s="767"/>
      <c r="W3441" s="767"/>
      <c r="X3441" s="748"/>
    </row>
    <row r="3442" spans="21:24" x14ac:dyDescent="0.15">
      <c r="U3442" s="767"/>
      <c r="V3442" s="767"/>
      <c r="W3442" s="767"/>
      <c r="X3442" s="767"/>
    </row>
    <row r="3443" spans="21:24" x14ac:dyDescent="0.15">
      <c r="U3443" s="767"/>
      <c r="V3443" s="767"/>
      <c r="W3443" s="748"/>
      <c r="X3443" s="767"/>
    </row>
    <row r="3444" spans="21:24" x14ac:dyDescent="0.15">
      <c r="U3444" s="767"/>
      <c r="V3444" s="767"/>
      <c r="X3444" s="767"/>
    </row>
    <row r="3445" spans="21:24" x14ac:dyDescent="0.15">
      <c r="U3445" s="767"/>
      <c r="V3445" s="767"/>
      <c r="W3445" s="767"/>
      <c r="X3445" s="767"/>
    </row>
    <row r="3446" spans="21:24" x14ac:dyDescent="0.15">
      <c r="U3446" s="767"/>
      <c r="V3446" s="767"/>
      <c r="W3446" s="767"/>
      <c r="X3446" s="767"/>
    </row>
    <row r="3447" spans="21:24" x14ac:dyDescent="0.15">
      <c r="U3447" s="767"/>
      <c r="V3447" s="767"/>
      <c r="W3447" s="767"/>
      <c r="X3447" s="767"/>
    </row>
    <row r="3448" spans="21:24" x14ac:dyDescent="0.15">
      <c r="U3448" s="767"/>
      <c r="V3448" s="767"/>
      <c r="W3448" s="767"/>
      <c r="X3448" s="767"/>
    </row>
    <row r="3449" spans="21:24" x14ac:dyDescent="0.15">
      <c r="U3449" s="767"/>
      <c r="V3449" s="767"/>
      <c r="W3449" s="748"/>
      <c r="X3449" s="767"/>
    </row>
    <row r="3450" spans="21:24" x14ac:dyDescent="0.15">
      <c r="U3450" s="767"/>
      <c r="V3450" s="767"/>
      <c r="W3450" s="767"/>
      <c r="X3450" s="767"/>
    </row>
    <row r="3451" spans="21:24" x14ac:dyDescent="0.15">
      <c r="U3451" s="767"/>
      <c r="V3451" s="767"/>
      <c r="W3451" s="748"/>
      <c r="X3451" s="767"/>
    </row>
    <row r="3452" spans="21:24" x14ac:dyDescent="0.15">
      <c r="U3452" s="767"/>
      <c r="V3452" s="767"/>
      <c r="W3452" s="767"/>
      <c r="X3452" s="767"/>
    </row>
    <row r="3453" spans="21:24" x14ac:dyDescent="0.15">
      <c r="U3453" s="767"/>
      <c r="V3453" s="767"/>
      <c r="X3453" s="767"/>
    </row>
    <row r="3454" spans="21:24" x14ac:dyDescent="0.15">
      <c r="U3454" s="767"/>
      <c r="V3454" s="767"/>
      <c r="W3454" s="748"/>
      <c r="X3454" s="767"/>
    </row>
    <row r="3455" spans="21:24" x14ac:dyDescent="0.15">
      <c r="U3455" s="767"/>
      <c r="V3455" s="767"/>
      <c r="W3455" s="767"/>
      <c r="X3455" s="767"/>
    </row>
    <row r="3456" spans="21:24" x14ac:dyDescent="0.15">
      <c r="U3456" s="767"/>
      <c r="V3456" s="767"/>
      <c r="W3456" s="767"/>
      <c r="X3456" s="767"/>
    </row>
    <row r="3457" spans="21:24" x14ac:dyDescent="0.15">
      <c r="U3457" s="767"/>
      <c r="V3457" s="767"/>
      <c r="W3457" s="748"/>
      <c r="X3457" s="767"/>
    </row>
    <row r="3458" spans="21:24" x14ac:dyDescent="0.15">
      <c r="U3458" s="767"/>
      <c r="V3458" s="767"/>
      <c r="W3458" s="767"/>
      <c r="X3458" s="767"/>
    </row>
    <row r="3459" spans="21:24" x14ac:dyDescent="0.15">
      <c r="U3459" s="767"/>
      <c r="V3459" s="767"/>
      <c r="W3459" s="767"/>
      <c r="X3459" s="767"/>
    </row>
    <row r="3460" spans="21:24" x14ac:dyDescent="0.15">
      <c r="U3460" s="748"/>
      <c r="V3460" s="748"/>
      <c r="W3460" s="748"/>
      <c r="X3460" s="767"/>
    </row>
    <row r="3461" spans="21:24" x14ac:dyDescent="0.15">
      <c r="U3461" s="767"/>
      <c r="V3461" s="767"/>
      <c r="X3461" s="767"/>
    </row>
    <row r="3462" spans="21:24" x14ac:dyDescent="0.15">
      <c r="U3462" s="767"/>
      <c r="V3462" s="767"/>
      <c r="X3462" s="767"/>
    </row>
    <row r="3463" spans="21:24" x14ac:dyDescent="0.15">
      <c r="U3463" s="748"/>
      <c r="V3463" s="748"/>
      <c r="W3463" s="748"/>
      <c r="X3463" s="748"/>
    </row>
    <row r="3464" spans="21:24" x14ac:dyDescent="0.15">
      <c r="U3464" s="767"/>
      <c r="V3464" s="767"/>
      <c r="X3464" s="767"/>
    </row>
    <row r="3465" spans="21:24" x14ac:dyDescent="0.15">
      <c r="U3465" s="767"/>
      <c r="V3465" s="767"/>
      <c r="X3465" s="767"/>
    </row>
    <row r="3466" spans="21:24" x14ac:dyDescent="0.15">
      <c r="W3466" s="748"/>
      <c r="X3466" s="767"/>
    </row>
    <row r="3467" spans="21:24" x14ac:dyDescent="0.15">
      <c r="U3467" s="767"/>
      <c r="V3467" s="767"/>
      <c r="W3467" s="767"/>
      <c r="X3467" s="767"/>
    </row>
    <row r="3468" spans="21:24" x14ac:dyDescent="0.15">
      <c r="U3468" s="767"/>
      <c r="V3468" s="767"/>
      <c r="W3468" s="767"/>
      <c r="X3468" s="767"/>
    </row>
    <row r="3469" spans="21:24" x14ac:dyDescent="0.15">
      <c r="U3469" s="767"/>
      <c r="V3469" s="767"/>
      <c r="W3469" s="767"/>
      <c r="X3469" s="767"/>
    </row>
    <row r="3470" spans="21:24" x14ac:dyDescent="0.15">
      <c r="U3470" s="767"/>
      <c r="V3470" s="767"/>
      <c r="W3470" s="767"/>
    </row>
    <row r="3471" spans="21:24" x14ac:dyDescent="0.15">
      <c r="U3471" s="767"/>
      <c r="V3471" s="767"/>
      <c r="W3471" s="767"/>
      <c r="X3471" s="748"/>
    </row>
    <row r="3472" spans="21:24" x14ac:dyDescent="0.15">
      <c r="U3472" s="760"/>
      <c r="V3472" s="769"/>
      <c r="W3472" s="252"/>
      <c r="X3472" s="748"/>
    </row>
    <row r="3473" spans="21:24" x14ac:dyDescent="0.15">
      <c r="U3473" s="767"/>
      <c r="V3473" s="767"/>
      <c r="W3473" s="748"/>
      <c r="X3473" s="748"/>
    </row>
    <row r="3474" spans="21:24" x14ac:dyDescent="0.15">
      <c r="U3474" s="748"/>
      <c r="V3474" s="748"/>
      <c r="W3474" s="748"/>
      <c r="X3474" s="748"/>
    </row>
    <row r="3475" spans="21:24" x14ac:dyDescent="0.15">
      <c r="W3475" s="767"/>
      <c r="X3475" s="767"/>
    </row>
    <row r="3476" spans="21:24" x14ac:dyDescent="0.15">
      <c r="U3476" s="767"/>
      <c r="V3476" s="767"/>
      <c r="W3476" s="748"/>
      <c r="X3476" s="767"/>
    </row>
    <row r="3477" spans="21:24" x14ac:dyDescent="0.15">
      <c r="U3477" s="767"/>
      <c r="V3477" s="767"/>
      <c r="W3477" s="748"/>
      <c r="X3477" s="767"/>
    </row>
    <row r="3478" spans="21:24" x14ac:dyDescent="0.15">
      <c r="U3478" s="767"/>
      <c r="V3478" s="767"/>
      <c r="W3478" s="767"/>
      <c r="X3478" s="767"/>
    </row>
    <row r="3479" spans="21:24" x14ac:dyDescent="0.15">
      <c r="U3479" s="767"/>
      <c r="V3479" s="767"/>
      <c r="W3479" s="748"/>
      <c r="X3479" s="767"/>
    </row>
    <row r="3480" spans="21:24" x14ac:dyDescent="0.15">
      <c r="U3480" s="767"/>
      <c r="V3480" s="767"/>
      <c r="W3480" s="748"/>
    </row>
    <row r="3481" spans="21:24" x14ac:dyDescent="0.15">
      <c r="U3481" s="748"/>
      <c r="V3481" s="748"/>
      <c r="X3481" s="767"/>
    </row>
    <row r="3482" spans="21:24" x14ac:dyDescent="0.15">
      <c r="U3482" s="767"/>
      <c r="V3482" s="767"/>
      <c r="W3482" s="748"/>
      <c r="X3482" s="767"/>
    </row>
    <row r="3483" spans="21:24" x14ac:dyDescent="0.15">
      <c r="U3483" s="767"/>
      <c r="V3483" s="767"/>
      <c r="X3483" s="767"/>
    </row>
    <row r="3484" spans="21:24" x14ac:dyDescent="0.15">
      <c r="U3484" s="748"/>
      <c r="V3484" s="748"/>
      <c r="W3484" s="769"/>
      <c r="X3484" s="767"/>
    </row>
    <row r="3485" spans="21:24" x14ac:dyDescent="0.15">
      <c r="U3485" s="767"/>
      <c r="V3485" s="767"/>
      <c r="W3485" s="748"/>
      <c r="X3485" s="767"/>
    </row>
    <row r="3486" spans="21:24" x14ac:dyDescent="0.15">
      <c r="U3486" s="767"/>
      <c r="V3486" s="767"/>
      <c r="W3486" s="748"/>
      <c r="X3486" s="767"/>
    </row>
    <row r="3487" spans="21:24" x14ac:dyDescent="0.15">
      <c r="U3487" s="748"/>
      <c r="V3487" s="748"/>
      <c r="W3487" s="769"/>
      <c r="X3487" s="767"/>
    </row>
    <row r="3488" spans="21:24" x14ac:dyDescent="0.15">
      <c r="U3488" s="767"/>
      <c r="V3488" s="767"/>
      <c r="W3488" s="767"/>
      <c r="X3488" s="767"/>
    </row>
    <row r="3489" spans="21:24" x14ac:dyDescent="0.15">
      <c r="U3489" s="767"/>
      <c r="V3489" s="767"/>
      <c r="W3489" s="767"/>
      <c r="X3489" s="767"/>
    </row>
    <row r="3490" spans="21:24" x14ac:dyDescent="0.15">
      <c r="W3490" s="769"/>
      <c r="X3490" s="767"/>
    </row>
    <row r="3491" spans="21:24" x14ac:dyDescent="0.15">
      <c r="U3491" s="767"/>
      <c r="V3491" s="767"/>
      <c r="W3491" s="767"/>
      <c r="X3491" s="767"/>
    </row>
    <row r="3492" spans="21:24" x14ac:dyDescent="0.15">
      <c r="U3492" s="767"/>
      <c r="V3492" s="767"/>
      <c r="W3492" s="767"/>
      <c r="X3492" s="748"/>
    </row>
    <row r="3493" spans="21:24" x14ac:dyDescent="0.15">
      <c r="U3493" s="748"/>
      <c r="W3493" s="767"/>
    </row>
    <row r="3494" spans="21:24" x14ac:dyDescent="0.15">
      <c r="U3494" s="767"/>
      <c r="V3494" s="767"/>
      <c r="W3494" s="767"/>
      <c r="X3494" s="767"/>
    </row>
    <row r="3495" spans="21:24" x14ac:dyDescent="0.15">
      <c r="U3495" s="767"/>
      <c r="V3495" s="767"/>
      <c r="W3495" s="767"/>
      <c r="X3495" s="767"/>
    </row>
    <row r="3496" spans="21:24" x14ac:dyDescent="0.15">
      <c r="U3496" s="748"/>
      <c r="W3496" s="767"/>
      <c r="X3496" s="767"/>
    </row>
    <row r="3497" spans="21:24" x14ac:dyDescent="0.15">
      <c r="U3497" s="767"/>
      <c r="V3497" s="767"/>
      <c r="W3497" s="767"/>
      <c r="X3497" s="767"/>
    </row>
    <row r="3498" spans="21:24" x14ac:dyDescent="0.15">
      <c r="U3498" s="767"/>
      <c r="V3498" s="767"/>
      <c r="W3498" s="767"/>
      <c r="X3498" s="748"/>
    </row>
    <row r="3499" spans="21:24" x14ac:dyDescent="0.15">
      <c r="U3499" s="767"/>
      <c r="V3499" s="767"/>
      <c r="W3499" s="767"/>
      <c r="X3499" s="767"/>
    </row>
    <row r="3500" spans="21:24" x14ac:dyDescent="0.15">
      <c r="U3500" s="767"/>
      <c r="V3500" s="767"/>
      <c r="W3500" s="767"/>
      <c r="X3500" s="748"/>
    </row>
    <row r="3501" spans="21:24" x14ac:dyDescent="0.15">
      <c r="U3501" s="767"/>
      <c r="V3501" s="767"/>
      <c r="W3501" s="767"/>
    </row>
    <row r="3502" spans="21:24" x14ac:dyDescent="0.15">
      <c r="U3502" s="767"/>
      <c r="V3502" s="767"/>
    </row>
    <row r="3503" spans="21:24" x14ac:dyDescent="0.15">
      <c r="U3503" s="767"/>
      <c r="V3503" s="767"/>
      <c r="W3503" s="767"/>
      <c r="X3503" s="748"/>
    </row>
    <row r="3504" spans="21:24" x14ac:dyDescent="0.15">
      <c r="U3504" s="767"/>
      <c r="V3504" s="767"/>
      <c r="W3504" s="767"/>
    </row>
    <row r="3505" spans="21:24" x14ac:dyDescent="0.15">
      <c r="U3505" s="767"/>
      <c r="V3505" s="767"/>
      <c r="W3505" s="767"/>
      <c r="X3505" s="767"/>
    </row>
    <row r="3506" spans="21:24" x14ac:dyDescent="0.15">
      <c r="U3506" s="767"/>
      <c r="V3506" s="767"/>
      <c r="W3506" s="767"/>
      <c r="X3506" s="748"/>
    </row>
    <row r="3507" spans="21:24" x14ac:dyDescent="0.15">
      <c r="U3507" s="767"/>
      <c r="V3507" s="767"/>
      <c r="W3507" s="767"/>
      <c r="X3507" s="767"/>
    </row>
    <row r="3508" spans="21:24" x14ac:dyDescent="0.15">
      <c r="U3508" s="767"/>
      <c r="V3508" s="767"/>
      <c r="X3508" s="767"/>
    </row>
    <row r="3509" spans="21:24" x14ac:dyDescent="0.15">
      <c r="U3509" s="767"/>
      <c r="V3509" s="767"/>
      <c r="W3509" s="767"/>
      <c r="X3509" s="748"/>
    </row>
    <row r="3510" spans="21:24" x14ac:dyDescent="0.15">
      <c r="U3510" s="748"/>
      <c r="V3510" s="748"/>
      <c r="W3510" s="748"/>
    </row>
    <row r="3511" spans="21:24" x14ac:dyDescent="0.15">
      <c r="U3511" s="767"/>
      <c r="V3511" s="767"/>
    </row>
    <row r="3512" spans="21:24" x14ac:dyDescent="0.15">
      <c r="U3512" s="767"/>
      <c r="V3512" s="767"/>
      <c r="W3512" s="767"/>
      <c r="X3512" s="748"/>
    </row>
    <row r="3513" spans="21:24" x14ac:dyDescent="0.15">
      <c r="U3513" s="748"/>
      <c r="V3513" s="748"/>
      <c r="W3513" s="748"/>
    </row>
    <row r="3514" spans="21:24" x14ac:dyDescent="0.15">
      <c r="U3514" s="767"/>
      <c r="W3514" s="748"/>
    </row>
    <row r="3515" spans="21:24" x14ac:dyDescent="0.15">
      <c r="U3515" s="767"/>
      <c r="V3515" s="767"/>
      <c r="W3515" s="767"/>
      <c r="X3515" s="748"/>
    </row>
    <row r="3516" spans="21:24" x14ac:dyDescent="0.15">
      <c r="U3516" s="760"/>
      <c r="V3516" s="769"/>
    </row>
    <row r="3517" spans="21:24" x14ac:dyDescent="0.15">
      <c r="X3517" s="767"/>
    </row>
    <row r="3518" spans="21:24" x14ac:dyDescent="0.15">
      <c r="X3518" s="767"/>
    </row>
    <row r="3519" spans="21:24" x14ac:dyDescent="0.15">
      <c r="X3519" s="748"/>
    </row>
    <row r="3520" spans="21:24" x14ac:dyDescent="0.15">
      <c r="U3520" s="748"/>
      <c r="V3520" s="748"/>
      <c r="X3520" s="748"/>
    </row>
    <row r="3521" spans="21:24" x14ac:dyDescent="0.15">
      <c r="U3521" s="748"/>
      <c r="V3521" s="748"/>
      <c r="X3521" s="748"/>
    </row>
    <row r="3522" spans="21:24" x14ac:dyDescent="0.15">
      <c r="U3522" s="748"/>
      <c r="V3522" s="748"/>
      <c r="X3522" s="748"/>
    </row>
    <row r="3523" spans="21:24" x14ac:dyDescent="0.15">
      <c r="U3523" s="748"/>
      <c r="V3523" s="748"/>
      <c r="W3523" s="769"/>
      <c r="X3523" s="767"/>
    </row>
    <row r="3524" spans="21:24" x14ac:dyDescent="0.15">
      <c r="U3524" s="748"/>
      <c r="V3524" s="748"/>
      <c r="W3524" s="767"/>
      <c r="X3524" s="748"/>
    </row>
    <row r="3525" spans="21:24" x14ac:dyDescent="0.15">
      <c r="U3525" s="748"/>
      <c r="V3525" s="748"/>
      <c r="W3525" s="748"/>
      <c r="X3525" s="748"/>
    </row>
    <row r="3526" spans="21:24" x14ac:dyDescent="0.15">
      <c r="U3526" s="748"/>
      <c r="V3526" s="748"/>
      <c r="W3526" s="769"/>
      <c r="X3526" s="767"/>
    </row>
    <row r="3527" spans="21:24" x14ac:dyDescent="0.15">
      <c r="U3527" s="748"/>
      <c r="V3527" s="748"/>
      <c r="W3527" s="767"/>
      <c r="X3527" s="748"/>
    </row>
    <row r="3528" spans="21:24" x14ac:dyDescent="0.15">
      <c r="U3528" s="748"/>
      <c r="V3528" s="748"/>
      <c r="W3528" s="767"/>
      <c r="X3528" s="767"/>
    </row>
    <row r="3529" spans="21:24" x14ac:dyDescent="0.15">
      <c r="U3529" s="748"/>
      <c r="W3529" s="748"/>
      <c r="X3529" s="767"/>
    </row>
    <row r="3530" spans="21:24" x14ac:dyDescent="0.15">
      <c r="U3530" s="748"/>
      <c r="V3530" s="748"/>
      <c r="W3530" s="767"/>
      <c r="X3530" s="748"/>
    </row>
    <row r="3531" spans="21:24" x14ac:dyDescent="0.15">
      <c r="U3531" s="748"/>
      <c r="V3531" s="748"/>
      <c r="W3531" s="767"/>
      <c r="X3531" s="748"/>
    </row>
    <row r="3532" spans="21:24" x14ac:dyDescent="0.15">
      <c r="U3532" s="767"/>
      <c r="V3532" s="767"/>
      <c r="W3532" s="763"/>
    </row>
    <row r="3533" spans="21:24" x14ac:dyDescent="0.15">
      <c r="U3533" s="767"/>
      <c r="V3533" s="767"/>
      <c r="W3533" s="767"/>
      <c r="X3533" s="748"/>
    </row>
    <row r="3534" spans="21:24" x14ac:dyDescent="0.15">
      <c r="U3534" s="748"/>
      <c r="V3534" s="748"/>
      <c r="W3534" s="767"/>
      <c r="X3534" s="748"/>
    </row>
    <row r="3535" spans="21:24" x14ac:dyDescent="0.15">
      <c r="U3535" s="767"/>
      <c r="V3535" s="767"/>
      <c r="W3535" s="748"/>
      <c r="X3535" s="767"/>
    </row>
    <row r="3536" spans="21:24" x14ac:dyDescent="0.15">
      <c r="U3536" s="767"/>
      <c r="V3536" s="767"/>
      <c r="W3536" s="767"/>
      <c r="X3536" s="748"/>
    </row>
    <row r="3537" spans="21:24" x14ac:dyDescent="0.15">
      <c r="U3537" s="767"/>
      <c r="V3537" s="767"/>
      <c r="W3537" s="767"/>
    </row>
    <row r="3538" spans="21:24" x14ac:dyDescent="0.15">
      <c r="U3538" s="767"/>
      <c r="V3538" s="767"/>
      <c r="W3538" s="748"/>
      <c r="X3538" s="767"/>
    </row>
    <row r="3539" spans="21:24" x14ac:dyDescent="0.15">
      <c r="U3539" s="748"/>
      <c r="V3539" s="748"/>
      <c r="W3539" s="767"/>
      <c r="X3539" s="767"/>
    </row>
    <row r="3540" spans="21:24" x14ac:dyDescent="0.15">
      <c r="U3540" s="767"/>
      <c r="V3540" s="767"/>
      <c r="W3540" s="767"/>
    </row>
    <row r="3541" spans="21:24" x14ac:dyDescent="0.15">
      <c r="U3541" s="748"/>
      <c r="V3541" s="748"/>
      <c r="X3541" s="767"/>
    </row>
    <row r="3542" spans="21:24" x14ac:dyDescent="0.15">
      <c r="U3542" s="748"/>
      <c r="V3542" s="748"/>
      <c r="W3542" s="767"/>
      <c r="X3542" s="767"/>
    </row>
    <row r="3543" spans="21:24" x14ac:dyDescent="0.15">
      <c r="U3543" s="767"/>
      <c r="V3543" s="767"/>
      <c r="W3543" s="767"/>
      <c r="X3543" s="767"/>
    </row>
    <row r="3544" spans="21:24" x14ac:dyDescent="0.15">
      <c r="U3544" s="767"/>
      <c r="V3544" s="767"/>
      <c r="X3544" s="767"/>
    </row>
    <row r="3545" spans="21:24" x14ac:dyDescent="0.15">
      <c r="U3545" s="748"/>
      <c r="V3545" s="748"/>
      <c r="W3545" s="767"/>
      <c r="X3545" s="767"/>
    </row>
    <row r="3546" spans="21:24" x14ac:dyDescent="0.15">
      <c r="U3546" s="767"/>
      <c r="V3546" s="767"/>
      <c r="W3546" s="767"/>
      <c r="X3546" s="767"/>
    </row>
    <row r="3547" spans="21:24" x14ac:dyDescent="0.15">
      <c r="U3547" s="767"/>
      <c r="V3547" s="767"/>
      <c r="X3547" s="767"/>
    </row>
    <row r="3548" spans="21:24" x14ac:dyDescent="0.15">
      <c r="U3548" s="748"/>
      <c r="V3548" s="748"/>
      <c r="W3548" s="767"/>
      <c r="X3548" s="767"/>
    </row>
    <row r="3549" spans="21:24" x14ac:dyDescent="0.15">
      <c r="U3549" s="767"/>
      <c r="V3549" s="767"/>
      <c r="W3549" s="767"/>
      <c r="X3549" s="767"/>
    </row>
    <row r="3550" spans="21:24" x14ac:dyDescent="0.15">
      <c r="U3550" s="767"/>
      <c r="V3550" s="767"/>
      <c r="W3550" s="767"/>
      <c r="X3550" s="767"/>
    </row>
    <row r="3551" spans="21:24" x14ac:dyDescent="0.15">
      <c r="U3551" s="748"/>
      <c r="V3551" s="748"/>
      <c r="W3551" s="767"/>
      <c r="X3551" s="767"/>
    </row>
    <row r="3552" spans="21:24" x14ac:dyDescent="0.15">
      <c r="U3552" s="767"/>
      <c r="V3552" s="767"/>
      <c r="W3552" s="767"/>
    </row>
    <row r="3553" spans="21:24" x14ac:dyDescent="0.15">
      <c r="U3553" s="767"/>
      <c r="V3553" s="767"/>
      <c r="W3553" s="767"/>
      <c r="X3553" s="767"/>
    </row>
    <row r="3554" spans="21:24" x14ac:dyDescent="0.15">
      <c r="U3554" s="748"/>
      <c r="V3554" s="748"/>
      <c r="W3554" s="767"/>
      <c r="X3554" s="767"/>
    </row>
    <row r="3555" spans="21:24" x14ac:dyDescent="0.15">
      <c r="U3555" s="767"/>
      <c r="V3555" s="767"/>
      <c r="W3555" s="767"/>
      <c r="X3555" s="767"/>
    </row>
    <row r="3556" spans="21:24" x14ac:dyDescent="0.15">
      <c r="U3556" s="767"/>
      <c r="V3556" s="767"/>
      <c r="W3556" s="767"/>
      <c r="X3556" s="767"/>
    </row>
    <row r="3557" spans="21:24" x14ac:dyDescent="0.15">
      <c r="U3557" s="748"/>
      <c r="V3557" s="748"/>
      <c r="W3557" s="767"/>
      <c r="X3557" s="767"/>
    </row>
    <row r="3558" spans="21:24" x14ac:dyDescent="0.15">
      <c r="U3558" s="767"/>
      <c r="V3558" s="767"/>
      <c r="W3558" s="767"/>
      <c r="X3558" s="767"/>
    </row>
    <row r="3559" spans="21:24" x14ac:dyDescent="0.15">
      <c r="U3559" s="767"/>
      <c r="V3559" s="767"/>
      <c r="W3559" s="748"/>
      <c r="X3559" s="767"/>
    </row>
    <row r="3560" spans="21:24" x14ac:dyDescent="0.15">
      <c r="U3560" s="767"/>
      <c r="V3560" s="767"/>
      <c r="W3560" s="767"/>
      <c r="X3560" s="748"/>
    </row>
    <row r="3561" spans="21:24" x14ac:dyDescent="0.15">
      <c r="U3561" s="767"/>
      <c r="V3561" s="767"/>
      <c r="W3561" s="748"/>
      <c r="X3561" s="748"/>
    </row>
    <row r="3562" spans="21:24" x14ac:dyDescent="0.15">
      <c r="U3562" s="767"/>
      <c r="V3562" s="767"/>
      <c r="W3562" s="767"/>
      <c r="X3562" s="767"/>
    </row>
    <row r="3563" spans="21:24" x14ac:dyDescent="0.15">
      <c r="U3563" s="767"/>
      <c r="V3563" s="767"/>
      <c r="W3563" s="767"/>
      <c r="X3563" s="748"/>
    </row>
    <row r="3564" spans="21:24" x14ac:dyDescent="0.15">
      <c r="U3564" s="767"/>
      <c r="V3564" s="767"/>
      <c r="W3564" s="748"/>
    </row>
    <row r="3565" spans="21:24" x14ac:dyDescent="0.15">
      <c r="U3565" s="767"/>
      <c r="V3565" s="767"/>
      <c r="X3565" s="767"/>
    </row>
    <row r="3566" spans="21:24" x14ac:dyDescent="0.15">
      <c r="U3566" s="767"/>
      <c r="V3566" s="767"/>
      <c r="W3566" s="767"/>
    </row>
    <row r="3567" spans="21:24" x14ac:dyDescent="0.15">
      <c r="U3567" s="767"/>
      <c r="V3567" s="767"/>
      <c r="W3567" s="769"/>
    </row>
    <row r="3568" spans="21:24" x14ac:dyDescent="0.15">
      <c r="U3568" s="748"/>
      <c r="V3568" s="748"/>
      <c r="W3568" s="748"/>
    </row>
    <row r="3569" spans="21:24" x14ac:dyDescent="0.15">
      <c r="U3569" s="767"/>
      <c r="V3569" s="767"/>
      <c r="W3569" s="748"/>
    </row>
    <row r="3570" spans="21:24" x14ac:dyDescent="0.15">
      <c r="U3570" s="748"/>
      <c r="V3570" s="748"/>
      <c r="W3570" s="748"/>
    </row>
    <row r="3571" spans="21:24" x14ac:dyDescent="0.15">
      <c r="U3571" s="767"/>
      <c r="V3571" s="767"/>
      <c r="W3571" s="748"/>
      <c r="X3571" s="748"/>
    </row>
    <row r="3572" spans="21:24" x14ac:dyDescent="0.15">
      <c r="U3572" s="767"/>
      <c r="V3572" s="767"/>
      <c r="W3572" s="748"/>
    </row>
    <row r="3573" spans="21:24" x14ac:dyDescent="0.15">
      <c r="U3573" s="748"/>
      <c r="V3573" s="748"/>
      <c r="W3573" s="748"/>
    </row>
    <row r="3574" spans="21:24" x14ac:dyDescent="0.15">
      <c r="U3574" s="767"/>
      <c r="V3574" s="767"/>
      <c r="W3574" s="748"/>
      <c r="X3574" s="769"/>
    </row>
    <row r="3575" spans="21:24" x14ac:dyDescent="0.15">
      <c r="U3575" s="767"/>
      <c r="V3575" s="767"/>
      <c r="W3575" s="748"/>
      <c r="X3575" s="767"/>
    </row>
    <row r="3576" spans="21:24" x14ac:dyDescent="0.15">
      <c r="U3576" s="767"/>
      <c r="V3576" s="767"/>
      <c r="W3576" s="748"/>
      <c r="X3576" s="748"/>
    </row>
    <row r="3577" spans="21:24" x14ac:dyDescent="0.15">
      <c r="U3577" s="252"/>
      <c r="V3577" s="763"/>
      <c r="W3577" s="748"/>
      <c r="X3577" s="769"/>
    </row>
    <row r="3578" spans="21:24" x14ac:dyDescent="0.15">
      <c r="U3578" s="767"/>
      <c r="V3578" s="767"/>
      <c r="W3578" s="748"/>
      <c r="X3578" s="767"/>
    </row>
    <row r="3579" spans="21:24" x14ac:dyDescent="0.15">
      <c r="U3579" s="748"/>
      <c r="V3579" s="748"/>
      <c r="W3579" s="748"/>
      <c r="X3579" s="767"/>
    </row>
    <row r="3580" spans="21:24" x14ac:dyDescent="0.15">
      <c r="U3580" s="748"/>
      <c r="V3580" s="748"/>
      <c r="X3580" s="748"/>
    </row>
    <row r="3581" spans="21:24" x14ac:dyDescent="0.15">
      <c r="U3581" s="748"/>
      <c r="V3581" s="748"/>
      <c r="W3581" s="767"/>
      <c r="X3581" s="767"/>
    </row>
    <row r="3582" spans="21:24" x14ac:dyDescent="0.15">
      <c r="U3582" s="748"/>
      <c r="V3582" s="748"/>
      <c r="W3582" s="748"/>
      <c r="X3582" s="767"/>
    </row>
    <row r="3583" spans="21:24" x14ac:dyDescent="0.15">
      <c r="U3583" s="748"/>
      <c r="V3583" s="748"/>
      <c r="W3583" s="748"/>
      <c r="X3583" s="748"/>
    </row>
    <row r="3584" spans="21:24" x14ac:dyDescent="0.15">
      <c r="U3584" s="748"/>
      <c r="V3584" s="748"/>
      <c r="X3584" s="767"/>
    </row>
    <row r="3585" spans="21:24" x14ac:dyDescent="0.15">
      <c r="U3585" s="748"/>
      <c r="V3585" s="748"/>
      <c r="W3585" s="767"/>
      <c r="X3585" s="767"/>
    </row>
    <row r="3586" spans="21:24" x14ac:dyDescent="0.15">
      <c r="U3586" s="767"/>
      <c r="V3586" s="767"/>
      <c r="W3586" s="748"/>
      <c r="X3586" s="748"/>
    </row>
    <row r="3587" spans="21:24" x14ac:dyDescent="0.15">
      <c r="U3587" s="748"/>
      <c r="V3587" s="748"/>
      <c r="W3587" s="767"/>
      <c r="X3587" s="767"/>
    </row>
    <row r="3588" spans="21:24" x14ac:dyDescent="0.15">
      <c r="U3588" s="748"/>
      <c r="V3588" s="748"/>
      <c r="W3588" s="767"/>
      <c r="X3588" s="767"/>
    </row>
    <row r="3589" spans="21:24" x14ac:dyDescent="0.15">
      <c r="U3589" s="767"/>
      <c r="W3589" s="767"/>
      <c r="X3589" s="748"/>
    </row>
    <row r="3590" spans="21:24" x14ac:dyDescent="0.15">
      <c r="U3590" s="748"/>
      <c r="V3590" s="748"/>
      <c r="W3590" s="767"/>
      <c r="X3590" s="767"/>
    </row>
    <row r="3591" spans="21:24" x14ac:dyDescent="0.15">
      <c r="U3591" s="748"/>
      <c r="V3591" s="748"/>
      <c r="W3591" s="748"/>
      <c r="X3591" s="767"/>
    </row>
    <row r="3592" spans="21:24" x14ac:dyDescent="0.15">
      <c r="U3592" s="748"/>
      <c r="V3592" s="767"/>
      <c r="W3592" s="767"/>
    </row>
    <row r="3593" spans="21:24" x14ac:dyDescent="0.15">
      <c r="U3593" s="748"/>
      <c r="V3593" s="748"/>
      <c r="W3593" s="748"/>
      <c r="X3593" s="767"/>
    </row>
    <row r="3594" spans="21:24" x14ac:dyDescent="0.15">
      <c r="U3594" s="748"/>
      <c r="V3594" s="748"/>
      <c r="W3594" s="748"/>
      <c r="X3594" s="767"/>
    </row>
    <row r="3595" spans="21:24" x14ac:dyDescent="0.15">
      <c r="U3595" s="767"/>
      <c r="V3595" s="767"/>
      <c r="W3595" s="767"/>
    </row>
    <row r="3596" spans="21:24" x14ac:dyDescent="0.15">
      <c r="U3596" s="767"/>
      <c r="V3596" s="767"/>
      <c r="W3596" s="767"/>
      <c r="X3596" s="767"/>
    </row>
    <row r="3597" spans="21:24" x14ac:dyDescent="0.15">
      <c r="U3597" s="748"/>
      <c r="V3597" s="748"/>
      <c r="W3597" s="748"/>
      <c r="X3597" s="767"/>
    </row>
    <row r="3598" spans="21:24" x14ac:dyDescent="0.15">
      <c r="U3598" s="767"/>
      <c r="V3598" s="767"/>
      <c r="W3598" s="767"/>
    </row>
    <row r="3599" spans="21:24" x14ac:dyDescent="0.15">
      <c r="U3599" s="767"/>
      <c r="V3599" s="767"/>
      <c r="W3599" s="767"/>
      <c r="X3599" s="767"/>
    </row>
    <row r="3600" spans="21:24" x14ac:dyDescent="0.15">
      <c r="U3600" s="767"/>
      <c r="V3600" s="767"/>
      <c r="W3600" s="748"/>
      <c r="X3600" s="767"/>
    </row>
    <row r="3601" spans="21:24" x14ac:dyDescent="0.15">
      <c r="U3601" s="767"/>
      <c r="V3601" s="767"/>
      <c r="W3601" s="767"/>
      <c r="X3601" s="767"/>
    </row>
    <row r="3602" spans="21:24" x14ac:dyDescent="0.15">
      <c r="U3602" s="748"/>
      <c r="V3602" s="748"/>
      <c r="W3602" s="767"/>
      <c r="X3602" s="767"/>
    </row>
    <row r="3603" spans="21:24" x14ac:dyDescent="0.15">
      <c r="U3603" s="767"/>
      <c r="V3603" s="767"/>
      <c r="W3603" s="748"/>
      <c r="X3603" s="767"/>
    </row>
    <row r="3604" spans="21:24" x14ac:dyDescent="0.15">
      <c r="U3604" s="767"/>
      <c r="V3604" s="767"/>
      <c r="W3604" s="767"/>
      <c r="X3604" s="767"/>
    </row>
    <row r="3605" spans="21:24" x14ac:dyDescent="0.15">
      <c r="U3605" s="748"/>
      <c r="V3605" s="748"/>
      <c r="W3605" s="767"/>
      <c r="X3605" s="767"/>
    </row>
    <row r="3606" spans="21:24" x14ac:dyDescent="0.15">
      <c r="U3606" s="767"/>
      <c r="V3606" s="767"/>
      <c r="W3606" s="748"/>
      <c r="X3606" s="767"/>
    </row>
    <row r="3607" spans="21:24" x14ac:dyDescent="0.15">
      <c r="U3607" s="767"/>
      <c r="V3607" s="767"/>
      <c r="W3607" s="767"/>
      <c r="X3607" s="767"/>
    </row>
    <row r="3608" spans="21:24" x14ac:dyDescent="0.15">
      <c r="U3608" s="748"/>
      <c r="V3608" s="748"/>
      <c r="W3608" s="767"/>
      <c r="X3608" s="767"/>
    </row>
    <row r="3609" spans="21:24" x14ac:dyDescent="0.15">
      <c r="U3609" s="767"/>
      <c r="V3609" s="767"/>
      <c r="W3609" s="748"/>
      <c r="X3609" s="767"/>
    </row>
    <row r="3610" spans="21:24" x14ac:dyDescent="0.15">
      <c r="U3610" s="767"/>
      <c r="V3610" s="767"/>
      <c r="W3610" s="767"/>
      <c r="X3610" s="767"/>
    </row>
    <row r="3611" spans="21:24" x14ac:dyDescent="0.15">
      <c r="U3611" s="748"/>
      <c r="V3611" s="748"/>
      <c r="W3611" s="767"/>
      <c r="X3611" s="767"/>
    </row>
    <row r="3612" spans="21:24" x14ac:dyDescent="0.15">
      <c r="U3612" s="767"/>
      <c r="V3612" s="767"/>
      <c r="W3612" s="767"/>
      <c r="X3612" s="748"/>
    </row>
    <row r="3613" spans="21:24" x14ac:dyDescent="0.15">
      <c r="U3613" s="767"/>
      <c r="V3613" s="767"/>
      <c r="W3613" s="767"/>
      <c r="X3613" s="767"/>
    </row>
    <row r="3614" spans="21:24" x14ac:dyDescent="0.15">
      <c r="U3614" s="748"/>
      <c r="V3614" s="748"/>
      <c r="W3614" s="767"/>
      <c r="X3614" s="767"/>
    </row>
    <row r="3615" spans="21:24" x14ac:dyDescent="0.15">
      <c r="U3615" s="767"/>
      <c r="V3615" s="767"/>
      <c r="W3615" s="767"/>
      <c r="X3615" s="748"/>
    </row>
    <row r="3616" spans="21:24" x14ac:dyDescent="0.15">
      <c r="V3616" s="767"/>
      <c r="W3616" s="767"/>
    </row>
    <row r="3617" spans="21:24" x14ac:dyDescent="0.15">
      <c r="U3617" s="748"/>
      <c r="V3617" s="748"/>
      <c r="W3617" s="767"/>
      <c r="X3617" s="767"/>
    </row>
    <row r="3618" spans="21:24" x14ac:dyDescent="0.15">
      <c r="U3618" s="767"/>
      <c r="V3618" s="767"/>
      <c r="W3618" s="767"/>
      <c r="X3618" s="769"/>
    </row>
    <row r="3619" spans="21:24" x14ac:dyDescent="0.15">
      <c r="U3619" s="767"/>
      <c r="V3619" s="767"/>
      <c r="W3619" s="767"/>
      <c r="X3619" s="748"/>
    </row>
    <row r="3620" spans="21:24" x14ac:dyDescent="0.15">
      <c r="U3620" s="748"/>
      <c r="V3620" s="748"/>
      <c r="W3620" s="748"/>
      <c r="X3620" s="748"/>
    </row>
    <row r="3621" spans="21:24" x14ac:dyDescent="0.15">
      <c r="U3621" s="767"/>
      <c r="V3621" s="767"/>
      <c r="W3621" s="767"/>
      <c r="X3621" s="748"/>
    </row>
    <row r="3622" spans="21:24" x14ac:dyDescent="0.15">
      <c r="U3622" s="767"/>
      <c r="V3622" s="767"/>
      <c r="W3622" s="748"/>
      <c r="X3622" s="767"/>
    </row>
    <row r="3623" spans="21:24" x14ac:dyDescent="0.15">
      <c r="U3623" s="748"/>
      <c r="V3623" s="748"/>
      <c r="W3623" s="767"/>
      <c r="X3623" s="767"/>
    </row>
    <row r="3624" spans="21:24" x14ac:dyDescent="0.15">
      <c r="U3624" s="748"/>
      <c r="V3624" s="748"/>
      <c r="W3624" s="767"/>
      <c r="X3624" s="767"/>
    </row>
    <row r="3625" spans="21:24" x14ac:dyDescent="0.15">
      <c r="U3625" s="748"/>
      <c r="V3625" s="748"/>
      <c r="W3625" s="748"/>
    </row>
    <row r="3626" spans="21:24" x14ac:dyDescent="0.15">
      <c r="U3626" s="748"/>
      <c r="V3626" s="748"/>
      <c r="W3626" s="767"/>
    </row>
    <row r="3627" spans="21:24" x14ac:dyDescent="0.15">
      <c r="U3627" s="748"/>
      <c r="V3627" s="748"/>
      <c r="W3627" s="767"/>
    </row>
    <row r="3628" spans="21:24" x14ac:dyDescent="0.15">
      <c r="U3628" s="748"/>
      <c r="V3628" s="748"/>
      <c r="W3628" s="767"/>
      <c r="X3628" s="748"/>
    </row>
    <row r="3629" spans="21:24" x14ac:dyDescent="0.15">
      <c r="U3629" s="748"/>
      <c r="V3629" s="748"/>
      <c r="W3629" s="748"/>
      <c r="X3629" s="748"/>
    </row>
    <row r="3630" spans="21:24" x14ac:dyDescent="0.15">
      <c r="U3630" s="748"/>
      <c r="V3630" s="748"/>
      <c r="W3630" s="767"/>
      <c r="X3630" s="748"/>
    </row>
    <row r="3631" spans="21:24" x14ac:dyDescent="0.15">
      <c r="U3631" s="748"/>
      <c r="V3631" s="748"/>
      <c r="W3631" s="767"/>
    </row>
    <row r="3632" spans="21:24" x14ac:dyDescent="0.15">
      <c r="U3632" s="748"/>
      <c r="V3632" s="748"/>
      <c r="W3632" s="748"/>
      <c r="X3632" s="748"/>
    </row>
    <row r="3633" spans="21:24" x14ac:dyDescent="0.15">
      <c r="U3633" s="748"/>
      <c r="V3633" s="748"/>
      <c r="W3633" s="767"/>
    </row>
    <row r="3634" spans="21:24" x14ac:dyDescent="0.15">
      <c r="W3634" s="767"/>
      <c r="X3634" s="748"/>
    </row>
    <row r="3635" spans="21:24" x14ac:dyDescent="0.15">
      <c r="U3635" s="767"/>
      <c r="V3635" s="767"/>
      <c r="W3635" s="748"/>
      <c r="X3635" s="748"/>
    </row>
    <row r="3636" spans="21:24" x14ac:dyDescent="0.15">
      <c r="U3636" s="748"/>
      <c r="V3636" s="748"/>
      <c r="W3636" s="748"/>
      <c r="X3636" s="748"/>
    </row>
    <row r="3637" spans="21:24" x14ac:dyDescent="0.15">
      <c r="U3637" s="767"/>
      <c r="V3637" s="767"/>
      <c r="W3637" s="748"/>
      <c r="X3637" s="767"/>
    </row>
    <row r="3638" spans="21:24" x14ac:dyDescent="0.15">
      <c r="U3638" s="767"/>
      <c r="V3638" s="767"/>
      <c r="W3638" s="748"/>
      <c r="X3638" s="748"/>
    </row>
    <row r="3639" spans="21:24" x14ac:dyDescent="0.15">
      <c r="U3639" s="767"/>
      <c r="V3639" s="767"/>
      <c r="W3639" s="767"/>
    </row>
    <row r="3640" spans="21:24" x14ac:dyDescent="0.15">
      <c r="U3640" s="767"/>
      <c r="V3640" s="767"/>
      <c r="W3640" s="748"/>
    </row>
    <row r="3641" spans="21:24" x14ac:dyDescent="0.15">
      <c r="U3641" s="767"/>
      <c r="V3641" s="767"/>
      <c r="W3641" s="748"/>
    </row>
    <row r="3642" spans="21:24" x14ac:dyDescent="0.15">
      <c r="U3642" s="767"/>
      <c r="V3642" s="767"/>
      <c r="W3642" s="763"/>
      <c r="X3642" s="767"/>
    </row>
    <row r="3643" spans="21:24" x14ac:dyDescent="0.15">
      <c r="U3643" s="767"/>
      <c r="V3643" s="767"/>
      <c r="W3643" s="748"/>
      <c r="X3643" s="748"/>
    </row>
    <row r="3644" spans="21:24" x14ac:dyDescent="0.15">
      <c r="U3644" s="767"/>
      <c r="V3644" s="767"/>
      <c r="W3644" s="748"/>
      <c r="X3644" s="767"/>
    </row>
    <row r="3645" spans="21:24" x14ac:dyDescent="0.15">
      <c r="U3645" s="767"/>
      <c r="V3645" s="767"/>
      <c r="X3645" s="767"/>
    </row>
    <row r="3646" spans="21:24" x14ac:dyDescent="0.15">
      <c r="U3646" s="767"/>
      <c r="V3646" s="767"/>
      <c r="W3646" s="748"/>
      <c r="X3646" s="748"/>
    </row>
    <row r="3647" spans="21:24" x14ac:dyDescent="0.15">
      <c r="U3647" s="767"/>
      <c r="V3647" s="767"/>
      <c r="W3647" s="748"/>
      <c r="X3647" s="767"/>
    </row>
    <row r="3648" spans="21:24" x14ac:dyDescent="0.15">
      <c r="U3648" s="767"/>
      <c r="V3648" s="767"/>
      <c r="W3648" s="767"/>
      <c r="X3648" s="767"/>
    </row>
    <row r="3649" spans="21:24" x14ac:dyDescent="0.15">
      <c r="U3649" s="767"/>
      <c r="W3649" s="767"/>
      <c r="X3649" s="748"/>
    </row>
    <row r="3650" spans="21:24" x14ac:dyDescent="0.15">
      <c r="U3650" s="767"/>
      <c r="W3650" s="748"/>
      <c r="X3650" s="767"/>
    </row>
    <row r="3651" spans="21:24" x14ac:dyDescent="0.15">
      <c r="U3651" s="767"/>
      <c r="W3651" s="767"/>
      <c r="X3651" s="767"/>
    </row>
    <row r="3652" spans="21:24" x14ac:dyDescent="0.15">
      <c r="U3652" s="767"/>
      <c r="V3652" s="767"/>
      <c r="W3652" s="767"/>
      <c r="X3652" s="748"/>
    </row>
    <row r="3653" spans="21:24" x14ac:dyDescent="0.15">
      <c r="U3653" s="767"/>
      <c r="V3653" s="767"/>
      <c r="W3653" s="767"/>
      <c r="X3653" s="767"/>
    </row>
    <row r="3654" spans="21:24" x14ac:dyDescent="0.15">
      <c r="V3654" s="763"/>
      <c r="W3654" s="767"/>
      <c r="X3654" s="767"/>
    </row>
    <row r="3655" spans="21:24" x14ac:dyDescent="0.15">
      <c r="U3655" s="767"/>
      <c r="V3655" s="767"/>
      <c r="W3655" s="748"/>
      <c r="X3655" s="748"/>
    </row>
    <row r="3656" spans="21:24" x14ac:dyDescent="0.15">
      <c r="U3656" s="767"/>
      <c r="V3656" s="767"/>
      <c r="W3656" s="767"/>
      <c r="X3656" s="767"/>
    </row>
    <row r="3657" spans="21:24" x14ac:dyDescent="0.15">
      <c r="U3657" s="767"/>
      <c r="W3657" s="767"/>
      <c r="X3657" s="767"/>
    </row>
    <row r="3658" spans="21:24" x14ac:dyDescent="0.15">
      <c r="U3658" s="767"/>
      <c r="V3658" s="767"/>
      <c r="W3658" s="748"/>
      <c r="X3658" s="748"/>
    </row>
    <row r="3659" spans="21:24" x14ac:dyDescent="0.15">
      <c r="U3659" s="767"/>
      <c r="V3659" s="767"/>
      <c r="W3659" s="767"/>
      <c r="X3659" s="767"/>
    </row>
    <row r="3660" spans="21:24" x14ac:dyDescent="0.15">
      <c r="U3660" s="767"/>
      <c r="V3660" s="767"/>
      <c r="X3660" s="767"/>
    </row>
    <row r="3661" spans="21:24" x14ac:dyDescent="0.15">
      <c r="U3661" s="767"/>
      <c r="V3661" s="767"/>
      <c r="W3661" s="748"/>
      <c r="X3661" s="748"/>
    </row>
    <row r="3662" spans="21:24" x14ac:dyDescent="0.15">
      <c r="U3662" s="767"/>
      <c r="V3662" s="767"/>
      <c r="W3662" s="767"/>
      <c r="X3662" s="767"/>
    </row>
    <row r="3663" spans="21:24" x14ac:dyDescent="0.15">
      <c r="U3663" s="767"/>
      <c r="V3663" s="767"/>
      <c r="W3663" s="767"/>
      <c r="X3663" s="767"/>
    </row>
    <row r="3664" spans="21:24" x14ac:dyDescent="0.15">
      <c r="U3664" s="767"/>
      <c r="V3664" s="767"/>
      <c r="W3664" s="748"/>
      <c r="X3664" s="767"/>
    </row>
    <row r="3665" spans="21:24" x14ac:dyDescent="0.15">
      <c r="U3665" s="767"/>
      <c r="V3665" s="767"/>
      <c r="W3665" s="767"/>
      <c r="X3665" s="767"/>
    </row>
    <row r="3666" spans="21:24" x14ac:dyDescent="0.15">
      <c r="W3666" s="767"/>
      <c r="X3666" s="767"/>
    </row>
    <row r="3667" spans="21:24" x14ac:dyDescent="0.15">
      <c r="U3667" s="767"/>
      <c r="V3667" s="767"/>
      <c r="W3667" s="748"/>
      <c r="X3667" s="767"/>
    </row>
    <row r="3668" spans="21:24" x14ac:dyDescent="0.15">
      <c r="U3668" s="767"/>
      <c r="V3668" s="767"/>
      <c r="W3668" s="767"/>
      <c r="X3668" s="767"/>
    </row>
    <row r="3669" spans="21:24" x14ac:dyDescent="0.15">
      <c r="X3669" s="767"/>
    </row>
    <row r="3670" spans="21:24" x14ac:dyDescent="0.15">
      <c r="U3670" s="767"/>
      <c r="V3670" s="767"/>
      <c r="W3670" s="748"/>
      <c r="X3670" s="767"/>
    </row>
    <row r="3671" spans="21:24" x14ac:dyDescent="0.15">
      <c r="U3671" s="767"/>
      <c r="V3671" s="767"/>
      <c r="W3671" s="767"/>
      <c r="X3671" s="767"/>
    </row>
    <row r="3672" spans="21:24" x14ac:dyDescent="0.15">
      <c r="U3672" s="767"/>
    </row>
    <row r="3673" spans="21:24" x14ac:dyDescent="0.15">
      <c r="U3673" s="767"/>
      <c r="V3673" s="767"/>
      <c r="W3673" s="748"/>
      <c r="X3673" s="767"/>
    </row>
    <row r="3674" spans="21:24" x14ac:dyDescent="0.15">
      <c r="U3674" s="767"/>
      <c r="V3674" s="767"/>
      <c r="W3674" s="767"/>
      <c r="X3674" s="748"/>
    </row>
    <row r="3675" spans="21:24" x14ac:dyDescent="0.15">
      <c r="U3675" s="767"/>
      <c r="X3675" s="767"/>
    </row>
    <row r="3676" spans="21:24" x14ac:dyDescent="0.15">
      <c r="U3676" s="767"/>
      <c r="V3676" s="767"/>
      <c r="W3676" s="748"/>
      <c r="X3676" s="767"/>
    </row>
    <row r="3677" spans="21:24" x14ac:dyDescent="0.15">
      <c r="U3677" s="767"/>
      <c r="V3677" s="767"/>
      <c r="W3677" s="748"/>
      <c r="X3677" s="748"/>
    </row>
    <row r="3678" spans="21:24" x14ac:dyDescent="0.15">
      <c r="U3678" s="767"/>
      <c r="W3678" s="748"/>
      <c r="X3678" s="767"/>
    </row>
    <row r="3679" spans="21:24" x14ac:dyDescent="0.15">
      <c r="U3679" s="767"/>
      <c r="V3679" s="767"/>
      <c r="W3679" s="748"/>
      <c r="X3679" s="767"/>
    </row>
    <row r="3680" spans="21:24" x14ac:dyDescent="0.15">
      <c r="U3680" s="767"/>
      <c r="V3680" s="767"/>
      <c r="W3680" s="748"/>
      <c r="X3680" s="767"/>
    </row>
    <row r="3681" spans="21:24" x14ac:dyDescent="0.15">
      <c r="U3681" s="767"/>
      <c r="V3681" s="767"/>
      <c r="W3681" s="748"/>
      <c r="X3681" s="748"/>
    </row>
    <row r="3682" spans="21:24" x14ac:dyDescent="0.15">
      <c r="U3682" s="767"/>
      <c r="V3682" s="767"/>
      <c r="W3682" s="748"/>
      <c r="X3682" s="767"/>
    </row>
    <row r="3683" spans="21:24" x14ac:dyDescent="0.15">
      <c r="U3683" s="252"/>
      <c r="V3683" s="252"/>
      <c r="W3683" s="748"/>
      <c r="X3683" s="748"/>
    </row>
    <row r="3684" spans="21:24" x14ac:dyDescent="0.15">
      <c r="U3684" s="252"/>
      <c r="V3684" s="252"/>
      <c r="W3684" s="748"/>
      <c r="X3684" s="767"/>
    </row>
    <row r="3685" spans="21:24" x14ac:dyDescent="0.15">
      <c r="U3685" s="252"/>
      <c r="V3685" s="252"/>
      <c r="W3685" s="748"/>
      <c r="X3685" s="748"/>
    </row>
    <row r="3686" spans="21:24" x14ac:dyDescent="0.15">
      <c r="U3686" s="252"/>
      <c r="V3686" s="252"/>
      <c r="W3686" s="748"/>
      <c r="X3686" s="748"/>
    </row>
    <row r="3687" spans="21:24" x14ac:dyDescent="0.15">
      <c r="W3687" s="767"/>
      <c r="X3687" s="767"/>
    </row>
    <row r="3688" spans="21:24" x14ac:dyDescent="0.15">
      <c r="U3688" s="767"/>
      <c r="V3688" s="767"/>
      <c r="W3688" s="767"/>
      <c r="X3688" s="767"/>
    </row>
    <row r="3689" spans="21:24" x14ac:dyDescent="0.15">
      <c r="U3689" s="767"/>
      <c r="V3689" s="767"/>
      <c r="W3689" s="748"/>
      <c r="X3689" s="767"/>
    </row>
    <row r="3690" spans="21:24" x14ac:dyDescent="0.15">
      <c r="U3690" s="767"/>
      <c r="W3690" s="767"/>
      <c r="X3690" s="748"/>
    </row>
    <row r="3691" spans="21:24" x14ac:dyDescent="0.15">
      <c r="U3691" s="767"/>
      <c r="V3691" s="767"/>
      <c r="W3691" s="767"/>
      <c r="X3691" s="748"/>
    </row>
    <row r="3692" spans="21:24" x14ac:dyDescent="0.15">
      <c r="U3692" s="767"/>
      <c r="V3692" s="767"/>
      <c r="W3692" s="767"/>
    </row>
    <row r="3693" spans="21:24" x14ac:dyDescent="0.15">
      <c r="U3693" s="767"/>
      <c r="X3693" s="748"/>
    </row>
    <row r="3694" spans="21:24" x14ac:dyDescent="0.15">
      <c r="U3694" s="767"/>
      <c r="V3694" s="767"/>
      <c r="W3694" s="767"/>
      <c r="X3694" s="748"/>
    </row>
    <row r="3695" spans="21:24" x14ac:dyDescent="0.15">
      <c r="U3695" s="767"/>
      <c r="V3695" s="767"/>
      <c r="W3695" s="767"/>
    </row>
    <row r="3696" spans="21:24" x14ac:dyDescent="0.15">
      <c r="U3696" s="767"/>
      <c r="V3696" s="767"/>
      <c r="W3696" s="767"/>
      <c r="X3696" s="748"/>
    </row>
    <row r="3697" spans="21:24" x14ac:dyDescent="0.15">
      <c r="U3697" s="767"/>
      <c r="V3697" s="767"/>
      <c r="W3697" s="767"/>
      <c r="X3697" s="748"/>
    </row>
    <row r="3698" spans="21:24" x14ac:dyDescent="0.15">
      <c r="U3698" s="767"/>
      <c r="V3698" s="767"/>
      <c r="W3698" s="767"/>
    </row>
    <row r="3699" spans="21:24" x14ac:dyDescent="0.15">
      <c r="U3699" s="767"/>
      <c r="V3699" s="767"/>
      <c r="X3699" s="748"/>
    </row>
    <row r="3700" spans="21:24" x14ac:dyDescent="0.15">
      <c r="U3700" s="767"/>
      <c r="V3700" s="767"/>
      <c r="W3700" s="767"/>
      <c r="X3700" s="748"/>
    </row>
    <row r="3701" spans="21:24" x14ac:dyDescent="0.15">
      <c r="U3701" s="767"/>
      <c r="V3701" s="767"/>
      <c r="W3701" s="767"/>
      <c r="X3701" s="767"/>
    </row>
    <row r="3702" spans="21:24" x14ac:dyDescent="0.15">
      <c r="U3702" s="767"/>
      <c r="V3702" s="767"/>
      <c r="W3702" s="767"/>
      <c r="X3702" s="767"/>
    </row>
    <row r="3703" spans="21:24" x14ac:dyDescent="0.15">
      <c r="U3703" s="767"/>
      <c r="V3703" s="767"/>
      <c r="W3703" s="767"/>
      <c r="X3703" s="748"/>
    </row>
    <row r="3704" spans="21:24" x14ac:dyDescent="0.15">
      <c r="U3704" s="767"/>
      <c r="V3704" s="767"/>
      <c r="W3704" s="767"/>
      <c r="X3704" s="767"/>
    </row>
    <row r="3705" spans="21:24" x14ac:dyDescent="0.15">
      <c r="V3705" s="763"/>
      <c r="X3705" s="767"/>
    </row>
    <row r="3706" spans="21:24" x14ac:dyDescent="0.15">
      <c r="U3706" s="767"/>
      <c r="V3706" s="767"/>
      <c r="W3706" s="767"/>
      <c r="X3706" s="767"/>
    </row>
    <row r="3707" spans="21:24" x14ac:dyDescent="0.15">
      <c r="U3707" s="767"/>
      <c r="V3707" s="767"/>
      <c r="W3707" s="767"/>
      <c r="X3707" s="767"/>
    </row>
    <row r="3708" spans="21:24" x14ac:dyDescent="0.15">
      <c r="U3708" s="767"/>
      <c r="V3708" s="767"/>
      <c r="X3708" s="748"/>
    </row>
    <row r="3709" spans="21:24" x14ac:dyDescent="0.15">
      <c r="U3709" s="767"/>
      <c r="V3709" s="767"/>
      <c r="W3709" s="767"/>
      <c r="X3709" s="767"/>
    </row>
    <row r="3710" spans="21:24" x14ac:dyDescent="0.15">
      <c r="U3710" s="767"/>
      <c r="V3710" s="767"/>
      <c r="W3710" s="767"/>
      <c r="X3710" s="767"/>
    </row>
    <row r="3711" spans="21:24" x14ac:dyDescent="0.15">
      <c r="U3711" s="767"/>
      <c r="X3711" s="748"/>
    </row>
    <row r="3712" spans="21:24" x14ac:dyDescent="0.15">
      <c r="U3712" s="767"/>
      <c r="V3712" s="767"/>
      <c r="W3712" s="767"/>
      <c r="X3712" s="767"/>
    </row>
    <row r="3713" spans="21:24" x14ac:dyDescent="0.15">
      <c r="U3713" s="767"/>
      <c r="V3713" s="767"/>
      <c r="W3713" s="767"/>
      <c r="X3713" s="767"/>
    </row>
    <row r="3714" spans="21:24" x14ac:dyDescent="0.15">
      <c r="U3714" s="767"/>
      <c r="W3714" s="767"/>
      <c r="X3714" s="748"/>
    </row>
    <row r="3715" spans="21:24" x14ac:dyDescent="0.15">
      <c r="U3715" s="767"/>
      <c r="V3715" s="767"/>
      <c r="W3715" s="767"/>
      <c r="X3715" s="767"/>
    </row>
    <row r="3716" spans="21:24" x14ac:dyDescent="0.15">
      <c r="U3716" s="767"/>
      <c r="V3716" s="767"/>
      <c r="W3716" s="767"/>
      <c r="X3716" s="767"/>
    </row>
    <row r="3717" spans="21:24" x14ac:dyDescent="0.15">
      <c r="U3717" s="767"/>
      <c r="W3717" s="767"/>
      <c r="X3717" s="748"/>
    </row>
    <row r="3718" spans="21:24" x14ac:dyDescent="0.15">
      <c r="U3718" s="767"/>
      <c r="V3718" s="767"/>
      <c r="W3718" s="767"/>
      <c r="X3718" s="767"/>
    </row>
    <row r="3719" spans="21:24" x14ac:dyDescent="0.15">
      <c r="U3719" s="767"/>
      <c r="V3719" s="767"/>
      <c r="W3719" s="767"/>
      <c r="X3719" s="767"/>
    </row>
    <row r="3720" spans="21:24" x14ac:dyDescent="0.15">
      <c r="U3720" s="767"/>
      <c r="X3720" s="748"/>
    </row>
    <row r="3721" spans="21:24" x14ac:dyDescent="0.15">
      <c r="U3721" s="767"/>
      <c r="V3721" s="767"/>
      <c r="W3721" s="767"/>
      <c r="X3721" s="767"/>
    </row>
    <row r="3722" spans="21:24" x14ac:dyDescent="0.15">
      <c r="U3722" s="767"/>
      <c r="V3722" s="767"/>
      <c r="W3722" s="767"/>
    </row>
    <row r="3723" spans="21:24" x14ac:dyDescent="0.15">
      <c r="X3723" s="748"/>
    </row>
    <row r="3724" spans="21:24" x14ac:dyDescent="0.15">
      <c r="V3724" s="821"/>
      <c r="W3724" s="767"/>
      <c r="X3724" s="767"/>
    </row>
    <row r="3725" spans="21:24" x14ac:dyDescent="0.15">
      <c r="V3725" s="763"/>
      <c r="W3725" s="767"/>
    </row>
    <row r="3726" spans="21:24" x14ac:dyDescent="0.15">
      <c r="X3726" s="748"/>
    </row>
    <row r="3727" spans="21:24" x14ac:dyDescent="0.15">
      <c r="W3727" s="767"/>
      <c r="X3727" s="767"/>
    </row>
    <row r="3728" spans="21:24" x14ac:dyDescent="0.15">
      <c r="V3728" s="763"/>
      <c r="W3728" s="767"/>
    </row>
    <row r="3729" spans="22:24" x14ac:dyDescent="0.15">
      <c r="X3729" s="748"/>
    </row>
    <row r="3730" spans="22:24" x14ac:dyDescent="0.15">
      <c r="W3730" s="767"/>
      <c r="X3730" s="748"/>
    </row>
    <row r="3731" spans="22:24" x14ac:dyDescent="0.15">
      <c r="V3731" s="763"/>
      <c r="W3731" s="767"/>
      <c r="X3731" s="748"/>
    </row>
    <row r="3732" spans="22:24" x14ac:dyDescent="0.15">
      <c r="X3732" s="748"/>
    </row>
    <row r="3733" spans="22:24" x14ac:dyDescent="0.15">
      <c r="W3733" s="767"/>
      <c r="X3733" s="748"/>
    </row>
    <row r="3734" spans="22:24" x14ac:dyDescent="0.15">
      <c r="V3734" s="763"/>
      <c r="W3734" s="767"/>
      <c r="X3734" s="748"/>
    </row>
    <row r="3735" spans="22:24" x14ac:dyDescent="0.15">
      <c r="W3735" s="767"/>
      <c r="X3735" s="748"/>
    </row>
    <row r="3736" spans="22:24" x14ac:dyDescent="0.15">
      <c r="W3736" s="767"/>
      <c r="X3736" s="748"/>
    </row>
    <row r="3737" spans="22:24" x14ac:dyDescent="0.15">
      <c r="V3737" s="763"/>
      <c r="W3737" s="252"/>
      <c r="X3737" s="748"/>
    </row>
    <row r="3738" spans="22:24" x14ac:dyDescent="0.15">
      <c r="W3738" s="252"/>
      <c r="X3738" s="748"/>
    </row>
    <row r="3739" spans="22:24" x14ac:dyDescent="0.15">
      <c r="W3739" s="252"/>
      <c r="X3739" s="748"/>
    </row>
    <row r="3740" spans="22:24" x14ac:dyDescent="0.15">
      <c r="W3740" s="252"/>
      <c r="X3740" s="767"/>
    </row>
    <row r="3741" spans="22:24" x14ac:dyDescent="0.15">
      <c r="X3741" s="767"/>
    </row>
    <row r="3742" spans="22:24" x14ac:dyDescent="0.15">
      <c r="W3742" s="767"/>
      <c r="X3742" s="748"/>
    </row>
    <row r="3743" spans="22:24" x14ac:dyDescent="0.15">
      <c r="W3743" s="767"/>
      <c r="X3743" s="767"/>
    </row>
    <row r="3744" spans="22:24" x14ac:dyDescent="0.15">
      <c r="X3744" s="767"/>
    </row>
    <row r="3745" spans="21:24" x14ac:dyDescent="0.15">
      <c r="W3745" s="767"/>
      <c r="X3745" s="767"/>
    </row>
    <row r="3746" spans="21:24" x14ac:dyDescent="0.15">
      <c r="W3746" s="767"/>
    </row>
    <row r="3747" spans="21:24" x14ac:dyDescent="0.15">
      <c r="X3747" s="767"/>
    </row>
    <row r="3748" spans="21:24" x14ac:dyDescent="0.15">
      <c r="U3748" s="767"/>
      <c r="W3748" s="767"/>
      <c r="X3748" s="767"/>
    </row>
    <row r="3749" spans="21:24" x14ac:dyDescent="0.15">
      <c r="W3749" s="767"/>
    </row>
    <row r="3750" spans="21:24" x14ac:dyDescent="0.15">
      <c r="W3750" s="767"/>
    </row>
    <row r="3751" spans="21:24" x14ac:dyDescent="0.15">
      <c r="W3751" s="767"/>
    </row>
    <row r="3752" spans="21:24" x14ac:dyDescent="0.15">
      <c r="W3752" s="767"/>
    </row>
    <row r="3753" spans="21:24" x14ac:dyDescent="0.15">
      <c r="W3753" s="767"/>
    </row>
    <row r="3754" spans="21:24" x14ac:dyDescent="0.15">
      <c r="U3754" s="767"/>
      <c r="W3754" s="767"/>
    </row>
    <row r="3755" spans="21:24" x14ac:dyDescent="0.15">
      <c r="W3755" s="767"/>
      <c r="X3755" s="767"/>
    </row>
    <row r="3756" spans="21:24" x14ac:dyDescent="0.15">
      <c r="U3756" s="767"/>
      <c r="W3756" s="767"/>
      <c r="X3756" s="767"/>
    </row>
    <row r="3757" spans="21:24" x14ac:dyDescent="0.15">
      <c r="U3757" s="767"/>
      <c r="W3757" s="767"/>
      <c r="X3757" s="767"/>
    </row>
    <row r="3758" spans="21:24" x14ac:dyDescent="0.15">
      <c r="V3758" s="763"/>
      <c r="W3758" s="767"/>
      <c r="X3758" s="767"/>
    </row>
    <row r="3759" spans="21:24" x14ac:dyDescent="0.15">
      <c r="U3759" s="767"/>
    </row>
    <row r="3760" spans="21:24" x14ac:dyDescent="0.15">
      <c r="U3760" s="767"/>
      <c r="W3760" s="767"/>
      <c r="X3760" s="767"/>
    </row>
    <row r="3761" spans="21:24" x14ac:dyDescent="0.15">
      <c r="U3761" s="767"/>
      <c r="W3761" s="767"/>
    </row>
    <row r="3762" spans="21:24" x14ac:dyDescent="0.15">
      <c r="U3762" s="767"/>
      <c r="W3762" s="767"/>
    </row>
    <row r="3763" spans="21:24" x14ac:dyDescent="0.15">
      <c r="U3763" s="759"/>
      <c r="V3763" s="821"/>
      <c r="W3763" s="767"/>
      <c r="X3763" s="767"/>
    </row>
    <row r="3764" spans="21:24" x14ac:dyDescent="0.15">
      <c r="U3764" s="252"/>
      <c r="V3764" s="763"/>
      <c r="W3764" s="767"/>
      <c r="X3764" s="767"/>
    </row>
    <row r="3765" spans="21:24" x14ac:dyDescent="0.15">
      <c r="U3765" s="252"/>
      <c r="V3765" s="763"/>
    </row>
    <row r="3766" spans="21:24" x14ac:dyDescent="0.15">
      <c r="U3766" s="252"/>
      <c r="V3766" s="763"/>
      <c r="W3766" s="767"/>
      <c r="X3766" s="767"/>
    </row>
    <row r="3767" spans="21:24" x14ac:dyDescent="0.15">
      <c r="U3767" s="767"/>
      <c r="W3767" s="767"/>
      <c r="X3767" s="767"/>
    </row>
    <row r="3768" spans="21:24" x14ac:dyDescent="0.15">
      <c r="U3768" s="767"/>
      <c r="X3768" s="767"/>
    </row>
    <row r="3769" spans="21:24" x14ac:dyDescent="0.15">
      <c r="W3769" s="767"/>
      <c r="X3769" s="767"/>
    </row>
    <row r="3770" spans="21:24" x14ac:dyDescent="0.15">
      <c r="U3770" s="767"/>
      <c r="W3770" s="767"/>
      <c r="X3770" s="767"/>
    </row>
    <row r="3771" spans="21:24" x14ac:dyDescent="0.15">
      <c r="U3771" s="767"/>
      <c r="X3771" s="767"/>
    </row>
    <row r="3772" spans="21:24" x14ac:dyDescent="0.15">
      <c r="V3772" s="763"/>
      <c r="W3772" s="767"/>
      <c r="X3772" s="767"/>
    </row>
    <row r="3773" spans="21:24" x14ac:dyDescent="0.15">
      <c r="W3773" s="767"/>
      <c r="X3773" s="767"/>
    </row>
    <row r="3774" spans="21:24" x14ac:dyDescent="0.15">
      <c r="V3774" s="763"/>
    </row>
    <row r="3775" spans="21:24" x14ac:dyDescent="0.15">
      <c r="V3775" s="763"/>
      <c r="W3775" s="767"/>
      <c r="X3775" s="767"/>
    </row>
    <row r="3776" spans="21:24" x14ac:dyDescent="0.15">
      <c r="V3776" s="763"/>
      <c r="W3776" s="767"/>
      <c r="X3776" s="767"/>
    </row>
    <row r="3777" spans="22:24" x14ac:dyDescent="0.15">
      <c r="V3777" s="763"/>
    </row>
    <row r="3778" spans="22:24" x14ac:dyDescent="0.15">
      <c r="V3778" s="763"/>
      <c r="X3778" s="767"/>
    </row>
    <row r="3779" spans="22:24" x14ac:dyDescent="0.15">
      <c r="V3779" s="763"/>
      <c r="W3779" s="821"/>
      <c r="X3779" s="767"/>
    </row>
    <row r="3780" spans="22:24" x14ac:dyDescent="0.15">
      <c r="V3780" s="763"/>
    </row>
    <row r="3781" spans="22:24" x14ac:dyDescent="0.15">
      <c r="V3781" s="763"/>
      <c r="X3781" s="767"/>
    </row>
    <row r="3782" spans="22:24" x14ac:dyDescent="0.15">
      <c r="V3782" s="763"/>
      <c r="X3782" s="767"/>
    </row>
    <row r="3783" spans="22:24" x14ac:dyDescent="0.15">
      <c r="V3783" s="763"/>
      <c r="W3783" s="763"/>
    </row>
    <row r="3784" spans="22:24" x14ac:dyDescent="0.15">
      <c r="V3784" s="763"/>
      <c r="X3784" s="767"/>
    </row>
    <row r="3785" spans="22:24" x14ac:dyDescent="0.15">
      <c r="V3785" s="763"/>
      <c r="X3785" s="767"/>
    </row>
    <row r="3786" spans="22:24" x14ac:dyDescent="0.15">
      <c r="V3786" s="763"/>
    </row>
    <row r="3787" spans="22:24" x14ac:dyDescent="0.15">
      <c r="V3787" s="816"/>
      <c r="X3787" s="767"/>
    </row>
    <row r="3788" spans="22:24" x14ac:dyDescent="0.15">
      <c r="X3788" s="767"/>
    </row>
    <row r="3789" spans="22:24" x14ac:dyDescent="0.15">
      <c r="X3789" s="767"/>
    </row>
    <row r="3790" spans="22:24" x14ac:dyDescent="0.15">
      <c r="V3790" s="763"/>
      <c r="X3790" s="767"/>
    </row>
    <row r="3791" spans="22:24" x14ac:dyDescent="0.15">
      <c r="X3791" s="252"/>
    </row>
    <row r="3792" spans="22:24" x14ac:dyDescent="0.15">
      <c r="W3792" s="763"/>
      <c r="X3792" s="252"/>
    </row>
    <row r="3793" spans="21:24" x14ac:dyDescent="0.15">
      <c r="X3793" s="252"/>
    </row>
    <row r="3794" spans="21:24" x14ac:dyDescent="0.15">
      <c r="X3794" s="252"/>
    </row>
    <row r="3795" spans="21:24" x14ac:dyDescent="0.15">
      <c r="U3795" s="252"/>
    </row>
    <row r="3796" spans="21:24" x14ac:dyDescent="0.15">
      <c r="U3796" s="768"/>
      <c r="X3796" s="767"/>
    </row>
    <row r="3797" spans="21:24" x14ac:dyDescent="0.15">
      <c r="U3797" s="60"/>
      <c r="X3797" s="767"/>
    </row>
    <row r="3799" spans="21:24" x14ac:dyDescent="0.15">
      <c r="X3799" s="767"/>
    </row>
    <row r="3800" spans="21:24" x14ac:dyDescent="0.15">
      <c r="X3800" s="767"/>
    </row>
    <row r="3802" spans="21:24" x14ac:dyDescent="0.15">
      <c r="X3802" s="767"/>
    </row>
    <row r="3803" spans="21:24" x14ac:dyDescent="0.15">
      <c r="X3803" s="767"/>
    </row>
    <row r="3804" spans="21:24" x14ac:dyDescent="0.15">
      <c r="X3804" s="767"/>
    </row>
    <row r="3805" spans="21:24" x14ac:dyDescent="0.15">
      <c r="X3805" s="767"/>
    </row>
    <row r="3806" spans="21:24" x14ac:dyDescent="0.15">
      <c r="U3806" s="252"/>
      <c r="X3806" s="767"/>
    </row>
    <row r="3807" spans="21:24" x14ac:dyDescent="0.15">
      <c r="X3807" s="767"/>
    </row>
    <row r="3808" spans="21:24" x14ac:dyDescent="0.15">
      <c r="X3808" s="767"/>
    </row>
    <row r="3809" spans="23:24" x14ac:dyDescent="0.15">
      <c r="X3809" s="767"/>
    </row>
    <row r="3810" spans="23:24" x14ac:dyDescent="0.15">
      <c r="X3810" s="767"/>
    </row>
    <row r="3811" spans="23:24" x14ac:dyDescent="0.15">
      <c r="X3811" s="767"/>
    </row>
    <row r="3812" spans="23:24" x14ac:dyDescent="0.15">
      <c r="X3812" s="767"/>
    </row>
    <row r="3814" spans="23:24" x14ac:dyDescent="0.15">
      <c r="X3814" s="767"/>
    </row>
    <row r="3815" spans="23:24" x14ac:dyDescent="0.15">
      <c r="X3815" s="767"/>
    </row>
    <row r="3816" spans="23:24" x14ac:dyDescent="0.15">
      <c r="X3816" s="767"/>
    </row>
    <row r="3817" spans="23:24" x14ac:dyDescent="0.15">
      <c r="X3817" s="767"/>
    </row>
    <row r="3818" spans="23:24" x14ac:dyDescent="0.15">
      <c r="W3818" s="821"/>
      <c r="X3818" s="767"/>
    </row>
    <row r="3819" spans="23:24" x14ac:dyDescent="0.15">
      <c r="W3819" s="763"/>
    </row>
    <row r="3820" spans="23:24" x14ac:dyDescent="0.15">
      <c r="W3820" s="763"/>
      <c r="X3820" s="767"/>
    </row>
    <row r="3821" spans="23:24" x14ac:dyDescent="0.15">
      <c r="W3821" s="763"/>
      <c r="X3821" s="767"/>
    </row>
    <row r="3823" spans="23:24" x14ac:dyDescent="0.15">
      <c r="X3823" s="767"/>
    </row>
    <row r="3824" spans="23:24" x14ac:dyDescent="0.15">
      <c r="X3824" s="767"/>
    </row>
    <row r="3826" spans="21:24" x14ac:dyDescent="0.15">
      <c r="X3826" s="767"/>
    </row>
    <row r="3827" spans="21:24" x14ac:dyDescent="0.15">
      <c r="W3827" s="763"/>
      <c r="X3827" s="767"/>
    </row>
    <row r="3829" spans="21:24" x14ac:dyDescent="0.15">
      <c r="W3829" s="763"/>
      <c r="X3829" s="767"/>
    </row>
    <row r="3830" spans="21:24" x14ac:dyDescent="0.15">
      <c r="W3830" s="763"/>
      <c r="X3830" s="767"/>
    </row>
    <row r="3831" spans="21:24" x14ac:dyDescent="0.15">
      <c r="W3831" s="763"/>
    </row>
    <row r="3832" spans="21:24" x14ac:dyDescent="0.15">
      <c r="W3832" s="763"/>
    </row>
    <row r="3833" spans="21:24" x14ac:dyDescent="0.15">
      <c r="W3833" s="763"/>
    </row>
    <row r="3834" spans="21:24" x14ac:dyDescent="0.15">
      <c r="V3834" s="763"/>
      <c r="W3834" s="763"/>
    </row>
    <row r="3835" spans="21:24" x14ac:dyDescent="0.15">
      <c r="V3835" s="763"/>
      <c r="W3835" s="763"/>
    </row>
    <row r="3836" spans="21:24" x14ac:dyDescent="0.15">
      <c r="U3836" s="252"/>
      <c r="W3836" s="763"/>
    </row>
    <row r="3837" spans="21:24" x14ac:dyDescent="0.15">
      <c r="V3837" s="763"/>
      <c r="W3837" s="763"/>
    </row>
    <row r="3838" spans="21:24" x14ac:dyDescent="0.15">
      <c r="W3838" s="763"/>
      <c r="X3838" s="763"/>
    </row>
    <row r="3839" spans="21:24" x14ac:dyDescent="0.15">
      <c r="W3839" s="763"/>
    </row>
    <row r="3840" spans="21:24" x14ac:dyDescent="0.15">
      <c r="W3840" s="763"/>
    </row>
    <row r="3841" spans="21:24" x14ac:dyDescent="0.15">
      <c r="W3841" s="816"/>
      <c r="X3841" s="763"/>
    </row>
    <row r="3842" spans="21:24" x14ac:dyDescent="0.15">
      <c r="U3842" s="252"/>
      <c r="V3842" s="763"/>
    </row>
    <row r="3843" spans="21:24" x14ac:dyDescent="0.15">
      <c r="U3843" s="252"/>
      <c r="V3843" s="763"/>
    </row>
    <row r="3844" spans="21:24" x14ac:dyDescent="0.15">
      <c r="U3844" s="252"/>
      <c r="V3844" s="763"/>
      <c r="W3844" s="763"/>
      <c r="X3844" s="763"/>
    </row>
    <row r="3846" spans="21:24" x14ac:dyDescent="0.15">
      <c r="U3846" s="252"/>
      <c r="V3846" s="763"/>
    </row>
    <row r="3847" spans="21:24" x14ac:dyDescent="0.15">
      <c r="U3847" s="252"/>
      <c r="X3847" s="763"/>
    </row>
    <row r="3848" spans="21:24" x14ac:dyDescent="0.15">
      <c r="U3848" s="252"/>
    </row>
    <row r="3849" spans="21:24" x14ac:dyDescent="0.15">
      <c r="U3849" s="252"/>
    </row>
    <row r="3850" spans="21:24" x14ac:dyDescent="0.15">
      <c r="U3850" s="252"/>
    </row>
    <row r="3851" spans="21:24" x14ac:dyDescent="0.15">
      <c r="U3851" s="252"/>
      <c r="V3851" s="816"/>
    </row>
    <row r="3852" spans="21:24" x14ac:dyDescent="0.15">
      <c r="U3852" s="252"/>
      <c r="V3852" s="816"/>
    </row>
    <row r="3853" spans="21:24" x14ac:dyDescent="0.15">
      <c r="U3853" s="252"/>
      <c r="V3853" s="816"/>
    </row>
    <row r="3854" spans="21:24" x14ac:dyDescent="0.15">
      <c r="U3854" s="252"/>
    </row>
    <row r="3855" spans="21:24" x14ac:dyDescent="0.15">
      <c r="U3855" s="252"/>
    </row>
    <row r="3856" spans="21:24" x14ac:dyDescent="0.15">
      <c r="U3856" s="252"/>
    </row>
    <row r="3857" spans="21:21" x14ac:dyDescent="0.15">
      <c r="U3857" s="760"/>
    </row>
    <row r="3873" spans="21:24" x14ac:dyDescent="0.15">
      <c r="X3873" s="821"/>
    </row>
    <row r="3874" spans="21:24" x14ac:dyDescent="0.15">
      <c r="X3874" s="763"/>
    </row>
    <row r="3875" spans="21:24" x14ac:dyDescent="0.15">
      <c r="X3875" s="763"/>
    </row>
    <row r="3876" spans="21:24" x14ac:dyDescent="0.15">
      <c r="X3876" s="763"/>
    </row>
    <row r="3882" spans="21:24" x14ac:dyDescent="0.15">
      <c r="X3882" s="763"/>
    </row>
    <row r="3883" spans="21:24" x14ac:dyDescent="0.15">
      <c r="U3883" s="759"/>
    </row>
    <row r="3884" spans="21:24" x14ac:dyDescent="0.15">
      <c r="U3884" s="759"/>
      <c r="X3884" s="763"/>
    </row>
    <row r="3885" spans="21:24" x14ac:dyDescent="0.15">
      <c r="U3885" s="759"/>
      <c r="X3885" s="763"/>
    </row>
    <row r="3886" spans="21:24" x14ac:dyDescent="0.15">
      <c r="X3886" s="763"/>
    </row>
    <row r="3887" spans="21:24" x14ac:dyDescent="0.15">
      <c r="X3887" s="763"/>
    </row>
    <row r="3888" spans="21:24" x14ac:dyDescent="0.15">
      <c r="X3888" s="763"/>
    </row>
    <row r="3889" spans="21:24" x14ac:dyDescent="0.15">
      <c r="W3889" s="763"/>
      <c r="X3889" s="763"/>
    </row>
    <row r="3890" spans="21:24" x14ac:dyDescent="0.15">
      <c r="W3890" s="763"/>
      <c r="X3890" s="763"/>
    </row>
    <row r="3891" spans="21:24" x14ac:dyDescent="0.15">
      <c r="X3891" s="763"/>
    </row>
    <row r="3892" spans="21:24" x14ac:dyDescent="0.15">
      <c r="W3892" s="763"/>
      <c r="X3892" s="763"/>
    </row>
    <row r="3893" spans="21:24" x14ac:dyDescent="0.15">
      <c r="X3893" s="763"/>
    </row>
    <row r="3894" spans="21:24" x14ac:dyDescent="0.15">
      <c r="X3894" s="763"/>
    </row>
    <row r="3895" spans="21:24" x14ac:dyDescent="0.15">
      <c r="X3895" s="763"/>
    </row>
    <row r="3896" spans="21:24" x14ac:dyDescent="0.15">
      <c r="U3896" s="252"/>
      <c r="X3896" s="816"/>
    </row>
    <row r="3897" spans="21:24" x14ac:dyDescent="0.15">
      <c r="U3897" s="759"/>
    </row>
    <row r="3899" spans="21:24" x14ac:dyDescent="0.15">
      <c r="X3899" s="763"/>
    </row>
    <row r="3906" spans="21:23" x14ac:dyDescent="0.15">
      <c r="W3906" s="816"/>
    </row>
    <row r="3907" spans="21:23" x14ac:dyDescent="0.15">
      <c r="W3907" s="816"/>
    </row>
    <row r="3908" spans="21:23" x14ac:dyDescent="0.15">
      <c r="W3908" s="816"/>
    </row>
    <row r="3910" spans="21:23" x14ac:dyDescent="0.15">
      <c r="U3910" s="767"/>
    </row>
    <row r="3911" spans="21:23" x14ac:dyDescent="0.15">
      <c r="U3911" s="767"/>
    </row>
    <row r="3912" spans="21:23" x14ac:dyDescent="0.15">
      <c r="U3912" s="767"/>
    </row>
    <row r="3913" spans="21:23" x14ac:dyDescent="0.15">
      <c r="U3913" s="760"/>
    </row>
    <row r="3914" spans="21:23" x14ac:dyDescent="0.15">
      <c r="U3914" s="760"/>
    </row>
    <row r="3915" spans="21:23" x14ac:dyDescent="0.15">
      <c r="U3915" s="760"/>
    </row>
    <row r="3932" spans="21:21" x14ac:dyDescent="0.15">
      <c r="U3932" s="822"/>
    </row>
    <row r="3933" spans="21:21" x14ac:dyDescent="0.15">
      <c r="U3933" s="822"/>
    </row>
    <row r="3934" spans="21:21" x14ac:dyDescent="0.15">
      <c r="U3934" s="767"/>
    </row>
    <row r="3935" spans="21:21" x14ac:dyDescent="0.15">
      <c r="U3935" s="767"/>
    </row>
    <row r="3936" spans="21:21" x14ac:dyDescent="0.15">
      <c r="U3936" s="767"/>
    </row>
    <row r="3937" spans="21:24" x14ac:dyDescent="0.15">
      <c r="U3937" s="767"/>
    </row>
    <row r="3938" spans="21:24" x14ac:dyDescent="0.15">
      <c r="U3938" s="767"/>
    </row>
    <row r="3939" spans="21:24" x14ac:dyDescent="0.15">
      <c r="U3939" s="767"/>
    </row>
    <row r="3940" spans="21:24" x14ac:dyDescent="0.15">
      <c r="U3940" s="767"/>
    </row>
    <row r="3941" spans="21:24" x14ac:dyDescent="0.15">
      <c r="U3941" s="767"/>
    </row>
    <row r="3944" spans="21:24" x14ac:dyDescent="0.15">
      <c r="X3944" s="763"/>
    </row>
    <row r="3945" spans="21:24" x14ac:dyDescent="0.15">
      <c r="X3945" s="763"/>
    </row>
    <row r="3947" spans="21:24" x14ac:dyDescent="0.15">
      <c r="X3947" s="763"/>
    </row>
    <row r="3961" spans="24:24" x14ac:dyDescent="0.15">
      <c r="X3961" s="816"/>
    </row>
    <row r="3962" spans="24:24" x14ac:dyDescent="0.15">
      <c r="X3962" s="816"/>
    </row>
    <row r="3963" spans="24:24" x14ac:dyDescent="0.15">
      <c r="X3963" s="816"/>
    </row>
  </sheetData>
  <mergeCells count="8">
    <mergeCell ref="B426:C426"/>
    <mergeCell ref="J1:J2"/>
    <mergeCell ref="L1:L2"/>
    <mergeCell ref="N1:N2"/>
    <mergeCell ref="J184:J185"/>
    <mergeCell ref="L184:L185"/>
    <mergeCell ref="N184:N185"/>
    <mergeCell ref="B367:C367"/>
  </mergeCells>
  <phoneticPr fontId="4"/>
  <pageMargins left="0.7" right="0.7" top="0.75" bottom="0.75" header="0.3" footer="0.3"/>
  <pageSetup paperSize="9" orientation="portrait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W2360"/>
  <sheetViews>
    <sheetView showGridLines="0" zoomScaleNormal="100" workbookViewId="0">
      <pane xSplit="3" ySplit="4" topLeftCell="D303" activePane="bottomRight" state="frozen"/>
      <selection activeCell="G304" sqref="G304"/>
      <selection pane="topRight" activeCell="G304" sqref="G304"/>
      <selection pane="bottomLeft" activeCell="G304" sqref="G304"/>
      <selection pane="bottomRight" activeCell="G304" sqref="G304"/>
    </sheetView>
  </sheetViews>
  <sheetFormatPr defaultColWidth="9" defaultRowHeight="13.5" x14ac:dyDescent="0.15"/>
  <cols>
    <col min="1" max="1" width="9" style="2"/>
    <col min="2" max="2" width="16.875" style="20" customWidth="1"/>
    <col min="3" max="3" width="12.125" style="2" customWidth="1"/>
    <col min="4" max="4" width="12.625" style="375" customWidth="1"/>
    <col min="5" max="8" width="12.625" style="5" customWidth="1"/>
    <col min="9" max="9" width="12.625" style="101" customWidth="1"/>
    <col min="10" max="17" width="12.625" style="5" customWidth="1"/>
    <col min="18" max="18" width="12.625" style="3" customWidth="1"/>
    <col min="19" max="21" width="12.625" style="5" customWidth="1"/>
    <col min="22" max="22" width="12.625" style="3" customWidth="1"/>
    <col min="23" max="23" width="12.625" style="5" customWidth="1"/>
    <col min="24" max="24" width="12.625" style="40" customWidth="1"/>
    <col min="25" max="26" width="12.625" style="3" customWidth="1"/>
    <col min="27" max="27" width="12.625" style="5" customWidth="1"/>
    <col min="28" max="28" width="13.5" style="493" customWidth="1"/>
    <col min="29" max="29" width="13.5" style="3" customWidth="1"/>
    <col min="30" max="30" width="13.5" style="5" customWidth="1"/>
    <col min="31" max="31" width="12.25" style="5" customWidth="1"/>
    <col min="32" max="32" width="13.5" style="3" customWidth="1"/>
    <col min="33" max="33" width="12.125" style="5" customWidth="1"/>
    <col min="34" max="34" width="12.25" style="5" customWidth="1"/>
    <col min="35" max="35" width="11.875" style="5" customWidth="1"/>
    <col min="36" max="39" width="12.625" style="5" customWidth="1"/>
    <col min="40" max="40" width="6.125" style="2" customWidth="1"/>
    <col min="41" max="41" width="2.25" style="2" customWidth="1"/>
    <col min="42" max="42" width="2.25" style="6" customWidth="1"/>
    <col min="43" max="43" width="6.125" style="780" customWidth="1"/>
    <col min="44" max="44" width="12.375" style="1569" customWidth="1"/>
    <col min="45" max="48" width="5.75" style="1569" customWidth="1"/>
    <col min="49" max="49" width="6.125" style="758" customWidth="1"/>
    <col min="50" max="52" width="9" style="755"/>
    <col min="53" max="16384" width="9" style="2"/>
  </cols>
  <sheetData>
    <row r="1" spans="2:52" ht="18.75" x14ac:dyDescent="0.15">
      <c r="B1" s="2430" t="s">
        <v>309</v>
      </c>
      <c r="C1" s="2430"/>
      <c r="D1" s="1700" t="s">
        <v>320</v>
      </c>
      <c r="J1" s="1692" t="s">
        <v>312</v>
      </c>
      <c r="K1" s="2432" t="s">
        <v>311</v>
      </c>
      <c r="L1" s="1693" t="s">
        <v>313</v>
      </c>
      <c r="M1" s="2432" t="s">
        <v>314</v>
      </c>
      <c r="S1" s="59"/>
      <c r="T1" s="378"/>
      <c r="AA1" s="791"/>
      <c r="AE1" s="376" t="s">
        <v>100</v>
      </c>
      <c r="AF1" s="5"/>
      <c r="AG1" s="378"/>
    </row>
    <row r="2" spans="2:52" ht="14.25" customHeight="1" thickBot="1" x14ac:dyDescent="0.2">
      <c r="B2" s="379" t="s">
        <v>101</v>
      </c>
      <c r="C2" s="380"/>
      <c r="J2" s="586"/>
      <c r="K2" s="2433"/>
      <c r="L2" s="493"/>
      <c r="M2" s="2433"/>
      <c r="AE2" s="377" t="s">
        <v>257</v>
      </c>
      <c r="AF2" s="5"/>
      <c r="AG2" s="3"/>
      <c r="AM2" s="1360" t="s">
        <v>265</v>
      </c>
    </row>
    <row r="3" spans="2:52" s="20" customFormat="1" ht="14.25" customHeight="1" x14ac:dyDescent="0.15">
      <c r="B3" s="102"/>
      <c r="C3" s="103" t="s">
        <v>102</v>
      </c>
      <c r="D3" s="104" t="s">
        <v>103</v>
      </c>
      <c r="E3" s="105"/>
      <c r="F3" s="106"/>
      <c r="G3" s="107" t="s">
        <v>3</v>
      </c>
      <c r="H3" s="105"/>
      <c r="I3" s="381"/>
      <c r="J3" s="107" t="s">
        <v>4</v>
      </c>
      <c r="K3" s="105"/>
      <c r="L3" s="106"/>
      <c r="M3" s="107" t="s">
        <v>5</v>
      </c>
      <c r="N3" s="105"/>
      <c r="O3" s="106"/>
      <c r="P3" s="107" t="s">
        <v>6</v>
      </c>
      <c r="Q3" s="105"/>
      <c r="R3" s="108"/>
      <c r="S3" s="107" t="s">
        <v>7</v>
      </c>
      <c r="T3" s="105"/>
      <c r="U3" s="106"/>
      <c r="V3" s="109" t="s">
        <v>8</v>
      </c>
      <c r="W3" s="105"/>
      <c r="X3" s="108"/>
      <c r="Y3" s="107" t="s">
        <v>9</v>
      </c>
      <c r="Z3" s="110"/>
      <c r="AA3" s="106"/>
      <c r="AB3" s="107" t="s">
        <v>10</v>
      </c>
      <c r="AC3" s="110"/>
      <c r="AD3" s="106"/>
      <c r="AE3" s="107" t="s">
        <v>11</v>
      </c>
      <c r="AF3" s="110"/>
      <c r="AG3" s="106"/>
      <c r="AH3" s="107" t="s">
        <v>12</v>
      </c>
      <c r="AI3" s="105"/>
      <c r="AJ3" s="106"/>
      <c r="AK3" s="107" t="s">
        <v>13</v>
      </c>
      <c r="AL3" s="105"/>
      <c r="AM3" s="111"/>
      <c r="AP3" s="6"/>
      <c r="AQ3" s="781"/>
      <c r="AR3" s="1570"/>
      <c r="AS3" s="1570"/>
      <c r="AT3" s="1570"/>
      <c r="AU3" s="1570"/>
      <c r="AV3" s="1570"/>
      <c r="AW3" s="812"/>
      <c r="AX3" s="759"/>
      <c r="AY3" s="759"/>
      <c r="AZ3" s="759"/>
    </row>
    <row r="4" spans="2:52" s="20" customFormat="1" ht="14.25" customHeight="1" x14ac:dyDescent="0.15">
      <c r="B4" s="112"/>
      <c r="C4" s="113" t="s">
        <v>104</v>
      </c>
      <c r="D4" s="114" t="s">
        <v>253</v>
      </c>
      <c r="E4" s="115" t="s">
        <v>107</v>
      </c>
      <c r="F4" s="116" t="s">
        <v>106</v>
      </c>
      <c r="G4" s="117" t="s">
        <v>105</v>
      </c>
      <c r="H4" s="115" t="s">
        <v>254</v>
      </c>
      <c r="I4" s="116" t="s">
        <v>106</v>
      </c>
      <c r="J4" s="117" t="s">
        <v>105</v>
      </c>
      <c r="K4" s="115" t="s">
        <v>254</v>
      </c>
      <c r="L4" s="116" t="s">
        <v>106</v>
      </c>
      <c r="M4" s="117" t="s">
        <v>253</v>
      </c>
      <c r="N4" s="115" t="s">
        <v>107</v>
      </c>
      <c r="O4" s="116" t="s">
        <v>106</v>
      </c>
      <c r="P4" s="117" t="s">
        <v>253</v>
      </c>
      <c r="Q4" s="115" t="s">
        <v>254</v>
      </c>
      <c r="R4" s="116" t="s">
        <v>255</v>
      </c>
      <c r="S4" s="117" t="s">
        <v>105</v>
      </c>
      <c r="T4" s="115" t="s">
        <v>107</v>
      </c>
      <c r="U4" s="116" t="s">
        <v>106</v>
      </c>
      <c r="V4" s="117" t="s">
        <v>105</v>
      </c>
      <c r="W4" s="115" t="s">
        <v>107</v>
      </c>
      <c r="X4" s="116" t="s">
        <v>106</v>
      </c>
      <c r="Y4" s="117" t="s">
        <v>105</v>
      </c>
      <c r="Z4" s="115" t="s">
        <v>107</v>
      </c>
      <c r="AA4" s="116" t="s">
        <v>106</v>
      </c>
      <c r="AB4" s="117" t="s">
        <v>105</v>
      </c>
      <c r="AC4" s="115" t="s">
        <v>107</v>
      </c>
      <c r="AD4" s="116" t="s">
        <v>106</v>
      </c>
      <c r="AE4" s="117" t="s">
        <v>105</v>
      </c>
      <c r="AF4" s="115" t="s">
        <v>107</v>
      </c>
      <c r="AG4" s="116" t="s">
        <v>106</v>
      </c>
      <c r="AH4" s="117" t="s">
        <v>105</v>
      </c>
      <c r="AI4" s="115" t="s">
        <v>107</v>
      </c>
      <c r="AJ4" s="116" t="s">
        <v>106</v>
      </c>
      <c r="AK4" s="117" t="s">
        <v>105</v>
      </c>
      <c r="AL4" s="115" t="s">
        <v>107</v>
      </c>
      <c r="AM4" s="118" t="s">
        <v>106</v>
      </c>
      <c r="AP4" s="6"/>
      <c r="AQ4" s="781"/>
      <c r="AR4" s="1570"/>
      <c r="AS4" s="1570"/>
      <c r="AT4" s="1570"/>
      <c r="AU4" s="1570"/>
      <c r="AV4" s="1570"/>
      <c r="AW4" s="812"/>
      <c r="AX4" s="759"/>
      <c r="AY4" s="759"/>
      <c r="AZ4" s="759"/>
    </row>
    <row r="5" spans="2:52" ht="14.25" customHeight="1" thickBot="1" x14ac:dyDescent="0.2">
      <c r="B5" s="382"/>
      <c r="C5" s="383" t="s">
        <v>232</v>
      </c>
      <c r="D5" s="852">
        <v>4</v>
      </c>
      <c r="E5" s="853">
        <v>8</v>
      </c>
      <c r="F5" s="854">
        <v>7</v>
      </c>
      <c r="G5" s="855">
        <v>8</v>
      </c>
      <c r="H5" s="853">
        <v>6</v>
      </c>
      <c r="I5" s="856">
        <v>6</v>
      </c>
      <c r="J5" s="855">
        <v>7</v>
      </c>
      <c r="K5" s="853">
        <v>7</v>
      </c>
      <c r="L5" s="854">
        <v>8</v>
      </c>
      <c r="M5" s="857">
        <v>7</v>
      </c>
      <c r="N5" s="853">
        <v>8</v>
      </c>
      <c r="O5" s="854">
        <v>6</v>
      </c>
      <c r="P5" s="857">
        <v>6</v>
      </c>
      <c r="Q5" s="853">
        <v>7</v>
      </c>
      <c r="R5" s="854">
        <v>8</v>
      </c>
      <c r="S5" s="855">
        <v>7</v>
      </c>
      <c r="T5" s="853">
        <v>7</v>
      </c>
      <c r="U5" s="854">
        <v>7</v>
      </c>
      <c r="V5" s="855">
        <v>7</v>
      </c>
      <c r="W5" s="853">
        <v>7</v>
      </c>
      <c r="X5" s="858">
        <v>7</v>
      </c>
      <c r="Y5" s="855">
        <v>8</v>
      </c>
      <c r="Z5" s="853">
        <v>6</v>
      </c>
      <c r="AA5" s="854">
        <v>8</v>
      </c>
      <c r="AB5" s="859">
        <v>7</v>
      </c>
      <c r="AC5" s="853">
        <v>7</v>
      </c>
      <c r="AD5" s="854">
        <v>7</v>
      </c>
      <c r="AE5" s="855">
        <v>7</v>
      </c>
      <c r="AF5" s="853">
        <v>7</v>
      </c>
      <c r="AG5" s="854">
        <v>8</v>
      </c>
      <c r="AH5" s="855">
        <v>7</v>
      </c>
      <c r="AI5" s="853">
        <v>7</v>
      </c>
      <c r="AJ5" s="854">
        <v>7</v>
      </c>
      <c r="AK5" s="855">
        <v>7</v>
      </c>
      <c r="AL5" s="853">
        <v>7</v>
      </c>
      <c r="AM5" s="860">
        <v>7</v>
      </c>
    </row>
    <row r="6" spans="2:52" s="20" customFormat="1" ht="14.25" customHeight="1" x14ac:dyDescent="0.15">
      <c r="B6" s="239" t="s">
        <v>109</v>
      </c>
      <c r="C6" s="391" t="s">
        <v>243</v>
      </c>
      <c r="D6" s="861">
        <v>26625</v>
      </c>
      <c r="E6" s="862">
        <v>43748</v>
      </c>
      <c r="F6" s="863">
        <v>36886</v>
      </c>
      <c r="G6" s="864">
        <v>41848</v>
      </c>
      <c r="H6" s="865">
        <v>35598</v>
      </c>
      <c r="I6" s="863">
        <v>30113</v>
      </c>
      <c r="J6" s="864">
        <v>34726</v>
      </c>
      <c r="K6" s="862">
        <v>33792</v>
      </c>
      <c r="L6" s="863">
        <v>36264</v>
      </c>
      <c r="M6" s="864">
        <v>34678</v>
      </c>
      <c r="N6" s="862">
        <v>41140</v>
      </c>
      <c r="O6" s="863">
        <v>34436</v>
      </c>
      <c r="P6" s="864">
        <v>34161</v>
      </c>
      <c r="Q6" s="862">
        <v>35814</v>
      </c>
      <c r="R6" s="866">
        <v>41545</v>
      </c>
      <c r="S6" s="864">
        <v>36882</v>
      </c>
      <c r="T6" s="862">
        <v>36235</v>
      </c>
      <c r="U6" s="863">
        <v>34242</v>
      </c>
      <c r="V6" s="867">
        <v>34466</v>
      </c>
      <c r="W6" s="862">
        <v>37723</v>
      </c>
      <c r="X6" s="866">
        <v>33659</v>
      </c>
      <c r="Y6" s="867">
        <v>39022</v>
      </c>
      <c r="Z6" s="868">
        <v>30484</v>
      </c>
      <c r="AA6" s="863">
        <v>41929</v>
      </c>
      <c r="AB6" s="867">
        <v>35433</v>
      </c>
      <c r="AC6" s="868">
        <v>36403</v>
      </c>
      <c r="AD6" s="863">
        <v>34565</v>
      </c>
      <c r="AE6" s="864">
        <v>37226</v>
      </c>
      <c r="AF6" s="868">
        <v>36563</v>
      </c>
      <c r="AG6" s="863">
        <v>43583</v>
      </c>
      <c r="AH6" s="864">
        <v>34822</v>
      </c>
      <c r="AI6" s="862">
        <v>35107</v>
      </c>
      <c r="AJ6" s="863">
        <v>38077</v>
      </c>
      <c r="AK6" s="864">
        <v>35602</v>
      </c>
      <c r="AL6" s="862">
        <v>35601</v>
      </c>
      <c r="AM6" s="869">
        <v>35632</v>
      </c>
      <c r="AP6" s="6"/>
      <c r="AQ6" s="781"/>
      <c r="AR6" s="1570"/>
      <c r="AS6" s="1570"/>
      <c r="AT6" s="1570"/>
      <c r="AU6" s="1570"/>
      <c r="AV6" s="1570"/>
      <c r="AW6" s="812"/>
      <c r="AX6" s="759"/>
      <c r="AY6" s="759"/>
      <c r="AZ6" s="759"/>
    </row>
    <row r="7" spans="2:52" s="20" customFormat="1" ht="14.25" customHeight="1" x14ac:dyDescent="0.15">
      <c r="B7" s="131" t="s">
        <v>233</v>
      </c>
      <c r="C7" s="392" t="s">
        <v>244</v>
      </c>
      <c r="D7" s="870">
        <v>711288</v>
      </c>
      <c r="E7" s="871">
        <v>10487391</v>
      </c>
      <c r="F7" s="872">
        <v>9182388</v>
      </c>
      <c r="G7" s="873">
        <v>10892111</v>
      </c>
      <c r="H7" s="874">
        <v>9501435</v>
      </c>
      <c r="I7" s="872">
        <v>8135556</v>
      </c>
      <c r="J7" s="873">
        <v>9692140</v>
      </c>
      <c r="K7" s="871">
        <v>10276392</v>
      </c>
      <c r="L7" s="872">
        <v>12050807</v>
      </c>
      <c r="M7" s="873">
        <v>11250074</v>
      </c>
      <c r="N7" s="871">
        <v>13110560</v>
      </c>
      <c r="O7" s="872">
        <v>11002911</v>
      </c>
      <c r="P7" s="873">
        <v>10706413</v>
      </c>
      <c r="Q7" s="871">
        <v>11307361</v>
      </c>
      <c r="R7" s="875">
        <v>12834737</v>
      </c>
      <c r="S7" s="873">
        <v>10998015</v>
      </c>
      <c r="T7" s="871">
        <v>10435655</v>
      </c>
      <c r="U7" s="872">
        <v>8881408</v>
      </c>
      <c r="V7" s="876">
        <v>9121748</v>
      </c>
      <c r="W7" s="871">
        <v>10797228</v>
      </c>
      <c r="X7" s="875">
        <v>10279744</v>
      </c>
      <c r="Y7" s="876">
        <v>12103820</v>
      </c>
      <c r="Z7" s="877">
        <v>9636382</v>
      </c>
      <c r="AA7" s="872">
        <v>12803358</v>
      </c>
      <c r="AB7" s="876">
        <v>11396960</v>
      </c>
      <c r="AC7" s="877">
        <v>12187049</v>
      </c>
      <c r="AD7" s="872">
        <v>10836371</v>
      </c>
      <c r="AE7" s="873">
        <v>11813731</v>
      </c>
      <c r="AF7" s="877">
        <v>11157372</v>
      </c>
      <c r="AG7" s="872">
        <v>12561131</v>
      </c>
      <c r="AH7" s="873">
        <v>9948499</v>
      </c>
      <c r="AI7" s="871">
        <v>11043508</v>
      </c>
      <c r="AJ7" s="872">
        <v>12102761</v>
      </c>
      <c r="AK7" s="873">
        <v>11438303</v>
      </c>
      <c r="AL7" s="871">
        <v>11833382</v>
      </c>
      <c r="AM7" s="878">
        <v>14492726</v>
      </c>
      <c r="AP7" s="6"/>
      <c r="AQ7" s="781"/>
      <c r="AR7" s="1570"/>
      <c r="AS7" s="1570"/>
      <c r="AT7" s="1570"/>
      <c r="AU7" s="1570"/>
      <c r="AV7" s="1570"/>
      <c r="AW7" s="812"/>
      <c r="AX7" s="759"/>
      <c r="AY7" s="759"/>
      <c r="AZ7" s="759"/>
    </row>
    <row r="8" spans="2:52" s="20" customFormat="1" ht="14.25" customHeight="1" x14ac:dyDescent="0.15">
      <c r="B8" s="131" t="s">
        <v>233</v>
      </c>
      <c r="C8" s="393" t="s">
        <v>110</v>
      </c>
      <c r="D8" s="879">
        <v>267</v>
      </c>
      <c r="E8" s="1069">
        <v>240</v>
      </c>
      <c r="F8" s="881">
        <v>249</v>
      </c>
      <c r="G8" s="882">
        <v>260</v>
      </c>
      <c r="H8" s="883">
        <v>267</v>
      </c>
      <c r="I8" s="881">
        <v>270</v>
      </c>
      <c r="J8" s="882">
        <v>279</v>
      </c>
      <c r="K8" s="880">
        <v>304</v>
      </c>
      <c r="L8" s="881">
        <v>332</v>
      </c>
      <c r="M8" s="882">
        <v>324</v>
      </c>
      <c r="N8" s="880">
        <v>319</v>
      </c>
      <c r="O8" s="881">
        <v>320</v>
      </c>
      <c r="P8" s="882">
        <v>313</v>
      </c>
      <c r="Q8" s="880">
        <v>316</v>
      </c>
      <c r="R8" s="884">
        <v>309</v>
      </c>
      <c r="S8" s="882">
        <v>298</v>
      </c>
      <c r="T8" s="880">
        <v>288</v>
      </c>
      <c r="U8" s="881">
        <v>259</v>
      </c>
      <c r="V8" s="885">
        <v>265</v>
      </c>
      <c r="W8" s="880">
        <v>286</v>
      </c>
      <c r="X8" s="884">
        <v>305</v>
      </c>
      <c r="Y8" s="885">
        <v>310</v>
      </c>
      <c r="Z8" s="886">
        <v>316</v>
      </c>
      <c r="AA8" s="881">
        <v>305</v>
      </c>
      <c r="AB8" s="885">
        <v>322</v>
      </c>
      <c r="AC8" s="886">
        <v>335</v>
      </c>
      <c r="AD8" s="881">
        <v>314</v>
      </c>
      <c r="AE8" s="882">
        <v>317</v>
      </c>
      <c r="AF8" s="886">
        <v>305</v>
      </c>
      <c r="AG8" s="881">
        <v>288</v>
      </c>
      <c r="AH8" s="882">
        <v>286</v>
      </c>
      <c r="AI8" s="880">
        <v>315</v>
      </c>
      <c r="AJ8" s="881">
        <v>318</v>
      </c>
      <c r="AK8" s="882">
        <v>321</v>
      </c>
      <c r="AL8" s="880">
        <v>332</v>
      </c>
      <c r="AM8" s="887">
        <v>407</v>
      </c>
      <c r="AP8" s="6"/>
      <c r="AQ8" s="781"/>
      <c r="AR8" s="1570"/>
      <c r="AS8" s="1570"/>
      <c r="AT8" s="1570"/>
      <c r="AU8" s="1570"/>
      <c r="AV8" s="1570"/>
      <c r="AW8" s="812"/>
      <c r="AX8" s="759"/>
      <c r="AY8" s="759"/>
      <c r="AZ8" s="759"/>
    </row>
    <row r="9" spans="2:52" s="20" customFormat="1" ht="14.25" customHeight="1" x14ac:dyDescent="0.15">
      <c r="B9" s="1565" t="s">
        <v>111</v>
      </c>
      <c r="C9" s="394" t="s">
        <v>93</v>
      </c>
      <c r="D9" s="888">
        <v>486</v>
      </c>
      <c r="E9" s="889">
        <v>42878</v>
      </c>
      <c r="F9" s="890">
        <v>828</v>
      </c>
      <c r="G9" s="891">
        <v>960</v>
      </c>
      <c r="H9" s="892">
        <v>814</v>
      </c>
      <c r="I9" s="890">
        <v>747</v>
      </c>
      <c r="J9" s="891">
        <v>952</v>
      </c>
      <c r="K9" s="889">
        <v>953</v>
      </c>
      <c r="L9" s="890">
        <v>1024</v>
      </c>
      <c r="M9" s="891">
        <v>992</v>
      </c>
      <c r="N9" s="889">
        <v>1160</v>
      </c>
      <c r="O9" s="890">
        <v>955</v>
      </c>
      <c r="P9" s="891">
        <v>888</v>
      </c>
      <c r="Q9" s="889">
        <v>860</v>
      </c>
      <c r="R9" s="893">
        <v>919</v>
      </c>
      <c r="S9" s="891">
        <v>809</v>
      </c>
      <c r="T9" s="889">
        <v>678</v>
      </c>
      <c r="U9" s="890">
        <v>686</v>
      </c>
      <c r="V9" s="894">
        <v>581</v>
      </c>
      <c r="W9" s="889">
        <v>615</v>
      </c>
      <c r="X9" s="895">
        <v>438</v>
      </c>
      <c r="Y9" s="894">
        <v>38591</v>
      </c>
      <c r="Z9" s="896">
        <v>307</v>
      </c>
      <c r="AA9" s="890">
        <v>371</v>
      </c>
      <c r="AB9" s="894">
        <v>328</v>
      </c>
      <c r="AC9" s="896">
        <v>322</v>
      </c>
      <c r="AD9" s="890">
        <v>311</v>
      </c>
      <c r="AE9" s="891">
        <v>332</v>
      </c>
      <c r="AF9" s="896">
        <v>326</v>
      </c>
      <c r="AG9" s="890">
        <v>358</v>
      </c>
      <c r="AH9" s="891">
        <v>310</v>
      </c>
      <c r="AI9" s="889">
        <v>357</v>
      </c>
      <c r="AJ9" s="890">
        <v>429</v>
      </c>
      <c r="AK9" s="891">
        <v>456</v>
      </c>
      <c r="AL9" s="889">
        <v>541</v>
      </c>
      <c r="AM9" s="897">
        <v>667</v>
      </c>
      <c r="AP9" s="6"/>
      <c r="AQ9" s="781"/>
      <c r="AR9" s="1570"/>
      <c r="AS9" s="1570"/>
      <c r="AT9" s="1570"/>
      <c r="AU9" s="1570"/>
      <c r="AV9" s="1570"/>
      <c r="AW9" s="812"/>
      <c r="AX9" s="759"/>
      <c r="AY9" s="759"/>
      <c r="AZ9" s="759"/>
    </row>
    <row r="10" spans="2:52" s="20" customFormat="1" ht="14.25" customHeight="1" x14ac:dyDescent="0.15">
      <c r="B10" s="161" t="s">
        <v>111</v>
      </c>
      <c r="C10" s="395" t="s">
        <v>94</v>
      </c>
      <c r="D10" s="898">
        <v>167993</v>
      </c>
      <c r="E10" s="899">
        <v>10222936</v>
      </c>
      <c r="F10" s="900">
        <v>257081</v>
      </c>
      <c r="G10" s="901">
        <v>315254</v>
      </c>
      <c r="H10" s="902">
        <v>274759</v>
      </c>
      <c r="I10" s="900">
        <v>232473</v>
      </c>
      <c r="J10" s="901">
        <v>266288</v>
      </c>
      <c r="K10" s="899">
        <v>290444</v>
      </c>
      <c r="L10" s="900">
        <v>327521</v>
      </c>
      <c r="M10" s="901">
        <v>292306</v>
      </c>
      <c r="N10" s="899">
        <v>314305</v>
      </c>
      <c r="O10" s="900">
        <v>250346</v>
      </c>
      <c r="P10" s="901">
        <v>252390</v>
      </c>
      <c r="Q10" s="899">
        <v>248626</v>
      </c>
      <c r="R10" s="903">
        <v>286679</v>
      </c>
      <c r="S10" s="901">
        <v>249534</v>
      </c>
      <c r="T10" s="899">
        <v>202351</v>
      </c>
      <c r="U10" s="900">
        <v>191486</v>
      </c>
      <c r="V10" s="904">
        <v>175695</v>
      </c>
      <c r="W10" s="899">
        <v>192429</v>
      </c>
      <c r="X10" s="905">
        <v>158219</v>
      </c>
      <c r="Y10" s="904">
        <v>11915314</v>
      </c>
      <c r="Z10" s="906">
        <v>146959</v>
      </c>
      <c r="AA10" s="900">
        <v>199092</v>
      </c>
      <c r="AB10" s="904">
        <v>213870</v>
      </c>
      <c r="AC10" s="906">
        <v>246528</v>
      </c>
      <c r="AD10" s="900">
        <v>244072</v>
      </c>
      <c r="AE10" s="901">
        <v>264884</v>
      </c>
      <c r="AF10" s="906">
        <v>248603</v>
      </c>
      <c r="AG10" s="900">
        <v>280194</v>
      </c>
      <c r="AH10" s="901">
        <v>215808</v>
      </c>
      <c r="AI10" s="899">
        <v>214397</v>
      </c>
      <c r="AJ10" s="900">
        <v>218111</v>
      </c>
      <c r="AK10" s="901">
        <v>221461</v>
      </c>
      <c r="AL10" s="899">
        <v>251358</v>
      </c>
      <c r="AM10" s="907">
        <v>329097</v>
      </c>
      <c r="AP10" s="6"/>
      <c r="AQ10" s="781"/>
      <c r="AR10" s="1570"/>
      <c r="AS10" s="1570"/>
      <c r="AT10" s="1570"/>
      <c r="AU10" s="1570"/>
      <c r="AV10" s="1570"/>
      <c r="AW10" s="812"/>
      <c r="AX10" s="759"/>
      <c r="AY10" s="759"/>
      <c r="AZ10" s="759"/>
    </row>
    <row r="11" spans="2:52" s="20" customFormat="1" ht="14.25" customHeight="1" x14ac:dyDescent="0.15">
      <c r="B11" s="172" t="s">
        <v>111</v>
      </c>
      <c r="C11" s="396" t="s">
        <v>96</v>
      </c>
      <c r="D11" s="908">
        <v>346</v>
      </c>
      <c r="E11" s="909">
        <v>238</v>
      </c>
      <c r="F11" s="910">
        <v>310</v>
      </c>
      <c r="G11" s="911">
        <v>329</v>
      </c>
      <c r="H11" s="912">
        <v>338</v>
      </c>
      <c r="I11" s="910">
        <v>311</v>
      </c>
      <c r="J11" s="911">
        <v>280</v>
      </c>
      <c r="K11" s="909">
        <v>305</v>
      </c>
      <c r="L11" s="910">
        <v>320</v>
      </c>
      <c r="M11" s="911">
        <v>295</v>
      </c>
      <c r="N11" s="909">
        <v>271</v>
      </c>
      <c r="O11" s="910">
        <v>262</v>
      </c>
      <c r="P11" s="911">
        <v>284</v>
      </c>
      <c r="Q11" s="909">
        <v>289</v>
      </c>
      <c r="R11" s="913">
        <v>312</v>
      </c>
      <c r="S11" s="911">
        <v>309</v>
      </c>
      <c r="T11" s="909">
        <v>298</v>
      </c>
      <c r="U11" s="910">
        <v>279</v>
      </c>
      <c r="V11" s="914">
        <v>302</v>
      </c>
      <c r="W11" s="909">
        <v>313</v>
      </c>
      <c r="X11" s="913">
        <v>361</v>
      </c>
      <c r="Y11" s="914">
        <v>309</v>
      </c>
      <c r="Z11" s="915">
        <v>479</v>
      </c>
      <c r="AA11" s="910">
        <v>536</v>
      </c>
      <c r="AB11" s="914">
        <v>651</v>
      </c>
      <c r="AC11" s="915">
        <v>766</v>
      </c>
      <c r="AD11" s="910">
        <v>785</v>
      </c>
      <c r="AE11" s="911">
        <v>797</v>
      </c>
      <c r="AF11" s="915">
        <v>762</v>
      </c>
      <c r="AG11" s="910">
        <v>782</v>
      </c>
      <c r="AH11" s="911">
        <v>696</v>
      </c>
      <c r="AI11" s="909">
        <v>601</v>
      </c>
      <c r="AJ11" s="910">
        <v>509</v>
      </c>
      <c r="AK11" s="911">
        <v>486</v>
      </c>
      <c r="AL11" s="909">
        <v>465</v>
      </c>
      <c r="AM11" s="916">
        <v>494</v>
      </c>
      <c r="AP11" s="6"/>
      <c r="AQ11" s="781"/>
      <c r="AR11" s="1570"/>
      <c r="AS11" s="1570"/>
      <c r="AT11" s="1570"/>
      <c r="AU11" s="1570"/>
      <c r="AV11" s="1570"/>
      <c r="AW11" s="812"/>
      <c r="AX11" s="759"/>
      <c r="AY11" s="759"/>
      <c r="AZ11" s="759"/>
    </row>
    <row r="12" spans="2:52" ht="14.25" customHeight="1" x14ac:dyDescent="0.15">
      <c r="B12" s="250" t="s">
        <v>16</v>
      </c>
      <c r="C12" s="394" t="s">
        <v>93</v>
      </c>
      <c r="D12" s="917">
        <v>2712</v>
      </c>
      <c r="E12" s="918">
        <v>3775</v>
      </c>
      <c r="F12" s="919">
        <v>3077</v>
      </c>
      <c r="G12" s="920">
        <v>3397</v>
      </c>
      <c r="H12" s="921">
        <v>2788</v>
      </c>
      <c r="I12" s="919">
        <v>2277</v>
      </c>
      <c r="J12" s="920">
        <v>2706</v>
      </c>
      <c r="K12" s="918">
        <v>2700</v>
      </c>
      <c r="L12" s="922">
        <v>2694</v>
      </c>
      <c r="M12" s="920">
        <v>2597</v>
      </c>
      <c r="N12" s="918">
        <v>3008</v>
      </c>
      <c r="O12" s="922">
        <v>2421</v>
      </c>
      <c r="P12" s="920">
        <v>2466</v>
      </c>
      <c r="Q12" s="918">
        <v>2187</v>
      </c>
      <c r="R12" s="923">
        <v>2636</v>
      </c>
      <c r="S12" s="920">
        <v>2253</v>
      </c>
      <c r="T12" s="918">
        <v>2225</v>
      </c>
      <c r="U12" s="922">
        <v>2042</v>
      </c>
      <c r="V12" s="924">
        <v>2120</v>
      </c>
      <c r="W12" s="918">
        <v>2647</v>
      </c>
      <c r="X12" s="925">
        <v>2151</v>
      </c>
      <c r="Y12" s="924">
        <v>2315</v>
      </c>
      <c r="Z12" s="926">
        <v>1526</v>
      </c>
      <c r="AA12" s="922">
        <v>2401</v>
      </c>
      <c r="AB12" s="927">
        <v>1957</v>
      </c>
      <c r="AC12" s="926">
        <v>2303</v>
      </c>
      <c r="AD12" s="922">
        <v>2715</v>
      </c>
      <c r="AE12" s="920">
        <v>2961</v>
      </c>
      <c r="AF12" s="926">
        <v>3040</v>
      </c>
      <c r="AG12" s="922">
        <v>4045</v>
      </c>
      <c r="AH12" s="920">
        <v>3032</v>
      </c>
      <c r="AI12" s="918">
        <v>3140</v>
      </c>
      <c r="AJ12" s="922">
        <v>3544</v>
      </c>
      <c r="AK12" s="920">
        <v>3162</v>
      </c>
      <c r="AL12" s="918">
        <v>3255</v>
      </c>
      <c r="AM12" s="928">
        <v>3374</v>
      </c>
    </row>
    <row r="13" spans="2:52" ht="14.25" customHeight="1" x14ac:dyDescent="0.15">
      <c r="B13" s="184" t="s">
        <v>215</v>
      </c>
      <c r="C13" s="395" t="s">
        <v>94</v>
      </c>
      <c r="D13" s="929">
        <v>205126</v>
      </c>
      <c r="E13" s="930">
        <v>257899</v>
      </c>
      <c r="F13" s="931">
        <v>268603</v>
      </c>
      <c r="G13" s="932">
        <v>334609</v>
      </c>
      <c r="H13" s="933">
        <v>242825</v>
      </c>
      <c r="I13" s="931">
        <v>192414</v>
      </c>
      <c r="J13" s="932">
        <v>229599</v>
      </c>
      <c r="K13" s="930">
        <v>274061</v>
      </c>
      <c r="L13" s="934">
        <v>343207</v>
      </c>
      <c r="M13" s="932">
        <v>340229</v>
      </c>
      <c r="N13" s="930">
        <v>378647</v>
      </c>
      <c r="O13" s="934">
        <v>347413</v>
      </c>
      <c r="P13" s="932">
        <v>335634</v>
      </c>
      <c r="Q13" s="930">
        <v>323679</v>
      </c>
      <c r="R13" s="935">
        <v>349728</v>
      </c>
      <c r="S13" s="932">
        <v>223121</v>
      </c>
      <c r="T13" s="930">
        <v>196781</v>
      </c>
      <c r="U13" s="934">
        <v>177637</v>
      </c>
      <c r="V13" s="936">
        <v>214249</v>
      </c>
      <c r="W13" s="930">
        <v>222140</v>
      </c>
      <c r="X13" s="937">
        <v>176497</v>
      </c>
      <c r="Y13" s="936">
        <v>210198</v>
      </c>
      <c r="Z13" s="938">
        <v>194875</v>
      </c>
      <c r="AA13" s="934">
        <v>370535</v>
      </c>
      <c r="AB13" s="939">
        <v>310538</v>
      </c>
      <c r="AC13" s="938">
        <v>356203</v>
      </c>
      <c r="AD13" s="931">
        <v>351923</v>
      </c>
      <c r="AE13" s="932">
        <v>394099</v>
      </c>
      <c r="AF13" s="938">
        <v>387982</v>
      </c>
      <c r="AG13" s="934">
        <v>419460</v>
      </c>
      <c r="AH13" s="932">
        <v>313940</v>
      </c>
      <c r="AI13" s="930">
        <v>414210</v>
      </c>
      <c r="AJ13" s="934">
        <v>412423</v>
      </c>
      <c r="AK13" s="932">
        <v>334469</v>
      </c>
      <c r="AL13" s="930">
        <v>359505</v>
      </c>
      <c r="AM13" s="940">
        <v>476419</v>
      </c>
    </row>
    <row r="14" spans="2:52" ht="14.25" customHeight="1" x14ac:dyDescent="0.15">
      <c r="B14" s="186" t="s">
        <v>215</v>
      </c>
      <c r="C14" s="417" t="s">
        <v>96</v>
      </c>
      <c r="D14" s="941">
        <v>76</v>
      </c>
      <c r="E14" s="942">
        <v>68</v>
      </c>
      <c r="F14" s="943">
        <v>87</v>
      </c>
      <c r="G14" s="944">
        <v>98</v>
      </c>
      <c r="H14" s="945">
        <v>87</v>
      </c>
      <c r="I14" s="943">
        <v>85</v>
      </c>
      <c r="J14" s="944">
        <v>85</v>
      </c>
      <c r="K14" s="942">
        <v>102</v>
      </c>
      <c r="L14" s="946">
        <v>127</v>
      </c>
      <c r="M14" s="944">
        <v>131</v>
      </c>
      <c r="N14" s="942">
        <v>126</v>
      </c>
      <c r="O14" s="946">
        <v>144</v>
      </c>
      <c r="P14" s="944">
        <v>136</v>
      </c>
      <c r="Q14" s="942">
        <v>148</v>
      </c>
      <c r="R14" s="947">
        <v>133</v>
      </c>
      <c r="S14" s="944">
        <v>99</v>
      </c>
      <c r="T14" s="942">
        <v>88</v>
      </c>
      <c r="U14" s="946">
        <v>87</v>
      </c>
      <c r="V14" s="948">
        <v>101</v>
      </c>
      <c r="W14" s="942">
        <v>84</v>
      </c>
      <c r="X14" s="947">
        <v>82</v>
      </c>
      <c r="Y14" s="948">
        <v>91</v>
      </c>
      <c r="Z14" s="949">
        <v>128</v>
      </c>
      <c r="AA14" s="946">
        <v>154</v>
      </c>
      <c r="AB14" s="950">
        <v>159</v>
      </c>
      <c r="AC14" s="949">
        <v>155</v>
      </c>
      <c r="AD14" s="946">
        <v>130</v>
      </c>
      <c r="AE14" s="944">
        <v>133</v>
      </c>
      <c r="AF14" s="949">
        <v>128</v>
      </c>
      <c r="AG14" s="946">
        <v>104</v>
      </c>
      <c r="AH14" s="944">
        <v>104</v>
      </c>
      <c r="AI14" s="942">
        <v>132</v>
      </c>
      <c r="AJ14" s="946">
        <v>116</v>
      </c>
      <c r="AK14" s="944">
        <v>106</v>
      </c>
      <c r="AL14" s="942">
        <v>110</v>
      </c>
      <c r="AM14" s="951">
        <v>141</v>
      </c>
    </row>
    <row r="15" spans="2:52" ht="14.25" customHeight="1" x14ac:dyDescent="0.15">
      <c r="B15" s="250" t="s">
        <v>17</v>
      </c>
      <c r="C15" s="394" t="s">
        <v>93</v>
      </c>
      <c r="D15" s="917">
        <v>1178</v>
      </c>
      <c r="E15" s="918">
        <v>2742</v>
      </c>
      <c r="F15" s="922">
        <v>2073</v>
      </c>
      <c r="G15" s="920">
        <v>2307</v>
      </c>
      <c r="H15" s="921">
        <v>1753</v>
      </c>
      <c r="I15" s="919">
        <v>1439</v>
      </c>
      <c r="J15" s="920">
        <v>1664</v>
      </c>
      <c r="K15" s="918">
        <v>2205</v>
      </c>
      <c r="L15" s="922">
        <v>1811</v>
      </c>
      <c r="M15" s="920">
        <v>1899</v>
      </c>
      <c r="N15" s="918">
        <v>2290</v>
      </c>
      <c r="O15" s="922">
        <v>2168</v>
      </c>
      <c r="P15" s="920">
        <v>2078</v>
      </c>
      <c r="Q15" s="918">
        <v>2625</v>
      </c>
      <c r="R15" s="923">
        <v>2119</v>
      </c>
      <c r="S15" s="920">
        <v>1882</v>
      </c>
      <c r="T15" s="918">
        <v>1703</v>
      </c>
      <c r="U15" s="922">
        <v>1654</v>
      </c>
      <c r="V15" s="924">
        <v>1616</v>
      </c>
      <c r="W15" s="918">
        <v>1616</v>
      </c>
      <c r="X15" s="925">
        <v>1827</v>
      </c>
      <c r="Y15" s="924">
        <v>2347</v>
      </c>
      <c r="Z15" s="926">
        <v>1550</v>
      </c>
      <c r="AA15" s="922">
        <v>2436</v>
      </c>
      <c r="AB15" s="927">
        <v>2029</v>
      </c>
      <c r="AC15" s="926">
        <v>2126</v>
      </c>
      <c r="AD15" s="922">
        <v>2301</v>
      </c>
      <c r="AE15" s="920">
        <v>2579</v>
      </c>
      <c r="AF15" s="926">
        <v>2808</v>
      </c>
      <c r="AG15" s="922">
        <v>2866</v>
      </c>
      <c r="AH15" s="920">
        <v>2503</v>
      </c>
      <c r="AI15" s="918">
        <v>2026</v>
      </c>
      <c r="AJ15" s="922">
        <v>2165</v>
      </c>
      <c r="AK15" s="920">
        <v>2200</v>
      </c>
      <c r="AL15" s="918">
        <v>2402</v>
      </c>
      <c r="AM15" s="928">
        <v>2283</v>
      </c>
    </row>
    <row r="16" spans="2:52" ht="14.25" customHeight="1" x14ac:dyDescent="0.15">
      <c r="B16" s="184" t="s">
        <v>112</v>
      </c>
      <c r="C16" s="395" t="s">
        <v>94</v>
      </c>
      <c r="D16" s="929">
        <v>152406</v>
      </c>
      <c r="E16" s="930">
        <v>320298</v>
      </c>
      <c r="F16" s="934">
        <v>235927</v>
      </c>
      <c r="G16" s="932">
        <v>286447</v>
      </c>
      <c r="H16" s="933">
        <v>248998</v>
      </c>
      <c r="I16" s="931">
        <v>215127</v>
      </c>
      <c r="J16" s="932">
        <v>286184</v>
      </c>
      <c r="K16" s="930">
        <v>458398</v>
      </c>
      <c r="L16" s="934">
        <v>395518</v>
      </c>
      <c r="M16" s="932">
        <v>489659</v>
      </c>
      <c r="N16" s="930">
        <v>652668</v>
      </c>
      <c r="O16" s="934">
        <v>594614</v>
      </c>
      <c r="P16" s="932">
        <v>523526</v>
      </c>
      <c r="Q16" s="930">
        <v>533896</v>
      </c>
      <c r="R16" s="935">
        <v>438893</v>
      </c>
      <c r="S16" s="932">
        <v>425405</v>
      </c>
      <c r="T16" s="930">
        <v>391016</v>
      </c>
      <c r="U16" s="934">
        <v>365794</v>
      </c>
      <c r="V16" s="936">
        <v>310668</v>
      </c>
      <c r="W16" s="930">
        <v>299511</v>
      </c>
      <c r="X16" s="937">
        <v>305497</v>
      </c>
      <c r="Y16" s="936">
        <v>289729</v>
      </c>
      <c r="Z16" s="938">
        <v>184216</v>
      </c>
      <c r="AA16" s="934">
        <v>281171</v>
      </c>
      <c r="AB16" s="939">
        <v>284801</v>
      </c>
      <c r="AC16" s="938">
        <v>331945</v>
      </c>
      <c r="AD16" s="934" t="s">
        <v>321</v>
      </c>
      <c r="AE16" s="932">
        <v>300528</v>
      </c>
      <c r="AF16" s="938">
        <v>324783</v>
      </c>
      <c r="AG16" s="934">
        <v>323108</v>
      </c>
      <c r="AH16" s="932">
        <v>299082</v>
      </c>
      <c r="AI16" s="930">
        <v>323921</v>
      </c>
      <c r="AJ16" s="934">
        <v>387653</v>
      </c>
      <c r="AK16" s="932">
        <v>383047</v>
      </c>
      <c r="AL16" s="930">
        <v>424523</v>
      </c>
      <c r="AM16" s="940">
        <v>436698</v>
      </c>
    </row>
    <row r="17" spans="2:52" ht="14.25" customHeight="1" x14ac:dyDescent="0.15">
      <c r="B17" s="186" t="s">
        <v>112</v>
      </c>
      <c r="C17" s="417" t="s">
        <v>96</v>
      </c>
      <c r="D17" s="941">
        <v>129</v>
      </c>
      <c r="E17" s="942">
        <v>117</v>
      </c>
      <c r="F17" s="946">
        <v>114</v>
      </c>
      <c r="G17" s="944">
        <v>124</v>
      </c>
      <c r="H17" s="945">
        <v>142</v>
      </c>
      <c r="I17" s="943">
        <v>149</v>
      </c>
      <c r="J17" s="944">
        <v>172</v>
      </c>
      <c r="K17" s="942">
        <v>208</v>
      </c>
      <c r="L17" s="946">
        <v>218</v>
      </c>
      <c r="M17" s="944">
        <v>258</v>
      </c>
      <c r="N17" s="942">
        <v>285</v>
      </c>
      <c r="O17" s="946">
        <v>274</v>
      </c>
      <c r="P17" s="944">
        <v>252</v>
      </c>
      <c r="Q17" s="942">
        <v>203</v>
      </c>
      <c r="R17" s="947">
        <v>207</v>
      </c>
      <c r="S17" s="944">
        <v>226</v>
      </c>
      <c r="T17" s="942">
        <v>230</v>
      </c>
      <c r="U17" s="946">
        <v>221</v>
      </c>
      <c r="V17" s="948">
        <v>192</v>
      </c>
      <c r="W17" s="942">
        <v>185</v>
      </c>
      <c r="X17" s="947">
        <v>167</v>
      </c>
      <c r="Y17" s="948">
        <v>123</v>
      </c>
      <c r="Z17" s="949">
        <v>119</v>
      </c>
      <c r="AA17" s="946">
        <v>115</v>
      </c>
      <c r="AB17" s="950">
        <v>140</v>
      </c>
      <c r="AC17" s="949">
        <v>156</v>
      </c>
      <c r="AD17" s="946">
        <v>129</v>
      </c>
      <c r="AE17" s="944">
        <v>117</v>
      </c>
      <c r="AF17" s="949">
        <v>116</v>
      </c>
      <c r="AG17" s="946">
        <v>113</v>
      </c>
      <c r="AH17" s="944">
        <v>119</v>
      </c>
      <c r="AI17" s="942">
        <v>160</v>
      </c>
      <c r="AJ17" s="946">
        <v>179</v>
      </c>
      <c r="AK17" s="944">
        <v>174</v>
      </c>
      <c r="AL17" s="942">
        <v>177</v>
      </c>
      <c r="AM17" s="951">
        <v>191</v>
      </c>
    </row>
    <row r="18" spans="2:52" ht="14.25" customHeight="1" x14ac:dyDescent="0.15">
      <c r="B18" s="250" t="s">
        <v>18</v>
      </c>
      <c r="C18" s="394" t="s">
        <v>93</v>
      </c>
      <c r="D18" s="917">
        <v>77</v>
      </c>
      <c r="E18" s="918">
        <v>199</v>
      </c>
      <c r="F18" s="922">
        <v>212</v>
      </c>
      <c r="G18" s="920">
        <v>234</v>
      </c>
      <c r="H18" s="921">
        <v>167</v>
      </c>
      <c r="I18" s="919">
        <v>120</v>
      </c>
      <c r="J18" s="920">
        <v>170</v>
      </c>
      <c r="K18" s="918">
        <v>155</v>
      </c>
      <c r="L18" s="922">
        <v>136</v>
      </c>
      <c r="M18" s="920">
        <v>154</v>
      </c>
      <c r="N18" s="918">
        <v>174</v>
      </c>
      <c r="O18" s="922">
        <v>176</v>
      </c>
      <c r="P18" s="920">
        <v>103</v>
      </c>
      <c r="Q18" s="918">
        <v>145</v>
      </c>
      <c r="R18" s="923">
        <v>136</v>
      </c>
      <c r="S18" s="920">
        <v>112</v>
      </c>
      <c r="T18" s="918">
        <v>101</v>
      </c>
      <c r="U18" s="922">
        <v>87</v>
      </c>
      <c r="V18" s="924">
        <v>81</v>
      </c>
      <c r="W18" s="918">
        <v>80</v>
      </c>
      <c r="X18" s="925">
        <v>82</v>
      </c>
      <c r="Y18" s="924">
        <v>83</v>
      </c>
      <c r="Z18" s="926">
        <v>49</v>
      </c>
      <c r="AA18" s="922">
        <v>85</v>
      </c>
      <c r="AB18" s="927">
        <v>103</v>
      </c>
      <c r="AC18" s="926">
        <v>120</v>
      </c>
      <c r="AD18" s="922">
        <v>130</v>
      </c>
      <c r="AE18" s="920">
        <v>161</v>
      </c>
      <c r="AF18" s="926">
        <v>149</v>
      </c>
      <c r="AG18" s="922">
        <v>215</v>
      </c>
      <c r="AH18" s="920">
        <v>210</v>
      </c>
      <c r="AI18" s="918">
        <v>205</v>
      </c>
      <c r="AJ18" s="922">
        <v>255</v>
      </c>
      <c r="AK18" s="920">
        <v>191</v>
      </c>
      <c r="AL18" s="918">
        <v>198</v>
      </c>
      <c r="AM18" s="928">
        <v>307</v>
      </c>
    </row>
    <row r="19" spans="2:52" ht="14.25" customHeight="1" x14ac:dyDescent="0.15">
      <c r="B19" s="184" t="s">
        <v>113</v>
      </c>
      <c r="C19" s="395" t="s">
        <v>94</v>
      </c>
      <c r="D19" s="929">
        <v>32840</v>
      </c>
      <c r="E19" s="930">
        <v>72890</v>
      </c>
      <c r="F19" s="934">
        <v>72210</v>
      </c>
      <c r="G19" s="932">
        <v>81661</v>
      </c>
      <c r="H19" s="933">
        <v>65739</v>
      </c>
      <c r="I19" s="931">
        <v>46401</v>
      </c>
      <c r="J19" s="932">
        <v>59786</v>
      </c>
      <c r="K19" s="930">
        <v>60630</v>
      </c>
      <c r="L19" s="934">
        <v>53521</v>
      </c>
      <c r="M19" s="932">
        <v>59711</v>
      </c>
      <c r="N19" s="930">
        <v>69621</v>
      </c>
      <c r="O19" s="934">
        <v>61518</v>
      </c>
      <c r="P19" s="932">
        <v>46146</v>
      </c>
      <c r="Q19" s="930">
        <v>55546</v>
      </c>
      <c r="R19" s="935">
        <v>59355</v>
      </c>
      <c r="S19" s="932">
        <v>50927</v>
      </c>
      <c r="T19" s="930">
        <v>45057</v>
      </c>
      <c r="U19" s="934">
        <v>40780</v>
      </c>
      <c r="V19" s="936">
        <v>33857</v>
      </c>
      <c r="W19" s="930">
        <v>34452</v>
      </c>
      <c r="X19" s="937">
        <v>31099</v>
      </c>
      <c r="Y19" s="936">
        <v>32807</v>
      </c>
      <c r="Z19" s="938">
        <v>21782</v>
      </c>
      <c r="AA19" s="934">
        <v>36505</v>
      </c>
      <c r="AB19" s="939">
        <v>42897</v>
      </c>
      <c r="AC19" s="938">
        <v>44691</v>
      </c>
      <c r="AD19" s="934">
        <v>47961</v>
      </c>
      <c r="AE19" s="932">
        <v>62096</v>
      </c>
      <c r="AF19" s="938">
        <v>54672</v>
      </c>
      <c r="AG19" s="934">
        <v>76245</v>
      </c>
      <c r="AH19" s="932">
        <v>67221</v>
      </c>
      <c r="AI19" s="930">
        <v>70037</v>
      </c>
      <c r="AJ19" s="934">
        <v>88240</v>
      </c>
      <c r="AK19" s="932">
        <v>73228</v>
      </c>
      <c r="AL19" s="930">
        <v>97484</v>
      </c>
      <c r="AM19" s="940">
        <v>151201</v>
      </c>
    </row>
    <row r="20" spans="2:52" ht="14.25" customHeight="1" x14ac:dyDescent="0.15">
      <c r="B20" s="186" t="s">
        <v>113</v>
      </c>
      <c r="C20" s="417" t="s">
        <v>96</v>
      </c>
      <c r="D20" s="941">
        <v>425</v>
      </c>
      <c r="E20" s="942">
        <v>365</v>
      </c>
      <c r="F20" s="946">
        <v>341</v>
      </c>
      <c r="G20" s="944">
        <v>348</v>
      </c>
      <c r="H20" s="945">
        <v>394</v>
      </c>
      <c r="I20" s="943">
        <v>388</v>
      </c>
      <c r="J20" s="944">
        <v>352</v>
      </c>
      <c r="K20" s="942">
        <v>392</v>
      </c>
      <c r="L20" s="946">
        <v>393</v>
      </c>
      <c r="M20" s="944">
        <v>387</v>
      </c>
      <c r="N20" s="942">
        <v>401</v>
      </c>
      <c r="O20" s="946">
        <v>350</v>
      </c>
      <c r="P20" s="944">
        <v>448</v>
      </c>
      <c r="Q20" s="942">
        <v>383</v>
      </c>
      <c r="R20" s="947">
        <v>436</v>
      </c>
      <c r="S20" s="944">
        <v>455</v>
      </c>
      <c r="T20" s="942">
        <v>445</v>
      </c>
      <c r="U20" s="946">
        <v>469</v>
      </c>
      <c r="V20" s="948">
        <v>419</v>
      </c>
      <c r="W20" s="942">
        <v>430</v>
      </c>
      <c r="X20" s="947">
        <v>380</v>
      </c>
      <c r="Y20" s="948">
        <v>395</v>
      </c>
      <c r="Z20" s="949">
        <v>447</v>
      </c>
      <c r="AA20" s="946">
        <v>429</v>
      </c>
      <c r="AB20" s="950">
        <v>416</v>
      </c>
      <c r="AC20" s="949">
        <v>371</v>
      </c>
      <c r="AD20" s="946">
        <v>368</v>
      </c>
      <c r="AE20" s="944">
        <v>386</v>
      </c>
      <c r="AF20" s="949">
        <v>368</v>
      </c>
      <c r="AG20" s="946">
        <v>354</v>
      </c>
      <c r="AH20" s="944">
        <v>320</v>
      </c>
      <c r="AI20" s="942">
        <v>341</v>
      </c>
      <c r="AJ20" s="946">
        <v>346</v>
      </c>
      <c r="AK20" s="944">
        <v>384</v>
      </c>
      <c r="AL20" s="942">
        <v>491</v>
      </c>
      <c r="AM20" s="951">
        <v>492</v>
      </c>
    </row>
    <row r="21" spans="2:52" ht="14.25" customHeight="1" x14ac:dyDescent="0.15">
      <c r="B21" s="250" t="s">
        <v>114</v>
      </c>
      <c r="C21" s="394" t="s">
        <v>93</v>
      </c>
      <c r="D21" s="917">
        <v>3414</v>
      </c>
      <c r="E21" s="918">
        <v>5541</v>
      </c>
      <c r="F21" s="922">
        <v>4781</v>
      </c>
      <c r="G21" s="920">
        <v>5472</v>
      </c>
      <c r="H21" s="921">
        <v>4660</v>
      </c>
      <c r="I21" s="919">
        <v>4054</v>
      </c>
      <c r="J21" s="920">
        <v>4613</v>
      </c>
      <c r="K21" s="918">
        <v>4993</v>
      </c>
      <c r="L21" s="922">
        <v>5602</v>
      </c>
      <c r="M21" s="920">
        <v>5453</v>
      </c>
      <c r="N21" s="918">
        <v>6163</v>
      </c>
      <c r="O21" s="922">
        <v>4523</v>
      </c>
      <c r="P21" s="920">
        <v>4152</v>
      </c>
      <c r="Q21" s="918">
        <v>4628</v>
      </c>
      <c r="R21" s="923">
        <v>5919</v>
      </c>
      <c r="S21" s="920">
        <v>5140</v>
      </c>
      <c r="T21" s="918">
        <v>4780</v>
      </c>
      <c r="U21" s="922">
        <v>4531</v>
      </c>
      <c r="V21" s="924">
        <v>4843</v>
      </c>
      <c r="W21" s="918">
        <v>5632</v>
      </c>
      <c r="X21" s="925">
        <v>5073</v>
      </c>
      <c r="Y21" s="924">
        <v>5588</v>
      </c>
      <c r="Z21" s="926">
        <v>4465</v>
      </c>
      <c r="AA21" s="922">
        <v>5936</v>
      </c>
      <c r="AB21" s="927">
        <v>5362</v>
      </c>
      <c r="AC21" s="926">
        <v>5074</v>
      </c>
      <c r="AD21" s="922">
        <v>4855</v>
      </c>
      <c r="AE21" s="920">
        <v>5034</v>
      </c>
      <c r="AF21" s="926">
        <v>5313</v>
      </c>
      <c r="AG21" s="922">
        <v>5588</v>
      </c>
      <c r="AH21" s="920">
        <v>3926</v>
      </c>
      <c r="AI21" s="918">
        <v>3761</v>
      </c>
      <c r="AJ21" s="922">
        <v>3885</v>
      </c>
      <c r="AK21" s="920">
        <v>3502</v>
      </c>
      <c r="AL21" s="918">
        <v>3272</v>
      </c>
      <c r="AM21" s="928">
        <v>3299</v>
      </c>
    </row>
    <row r="22" spans="2:52" ht="14.25" customHeight="1" x14ac:dyDescent="0.15">
      <c r="B22" s="184" t="s">
        <v>114</v>
      </c>
      <c r="C22" s="395" t="s">
        <v>94</v>
      </c>
      <c r="D22" s="929">
        <v>256011</v>
      </c>
      <c r="E22" s="930">
        <v>408940</v>
      </c>
      <c r="F22" s="934">
        <v>384079</v>
      </c>
      <c r="G22" s="932">
        <v>427055</v>
      </c>
      <c r="H22" s="933">
        <v>393920</v>
      </c>
      <c r="I22" s="931">
        <v>335791</v>
      </c>
      <c r="J22" s="932">
        <v>430985</v>
      </c>
      <c r="K22" s="930">
        <v>522643</v>
      </c>
      <c r="L22" s="934">
        <v>748377</v>
      </c>
      <c r="M22" s="932">
        <v>722273</v>
      </c>
      <c r="N22" s="930">
        <v>948398</v>
      </c>
      <c r="O22" s="934">
        <v>695917</v>
      </c>
      <c r="P22" s="932">
        <v>734098</v>
      </c>
      <c r="Q22" s="930">
        <v>962307</v>
      </c>
      <c r="R22" s="935">
        <v>801667</v>
      </c>
      <c r="S22" s="932">
        <v>502882</v>
      </c>
      <c r="T22" s="930">
        <v>373562</v>
      </c>
      <c r="U22" s="934">
        <v>331725</v>
      </c>
      <c r="V22" s="936">
        <v>337384</v>
      </c>
      <c r="W22" s="930">
        <v>446445</v>
      </c>
      <c r="X22" s="937">
        <v>414400</v>
      </c>
      <c r="Y22" s="936">
        <v>524326</v>
      </c>
      <c r="Z22" s="938">
        <v>454578</v>
      </c>
      <c r="AA22" s="934">
        <v>518729</v>
      </c>
      <c r="AB22" s="939">
        <v>462571</v>
      </c>
      <c r="AC22" s="938">
        <v>468062</v>
      </c>
      <c r="AD22" s="934">
        <v>538940</v>
      </c>
      <c r="AE22" s="932">
        <v>629445</v>
      </c>
      <c r="AF22" s="938">
        <v>652991</v>
      </c>
      <c r="AG22" s="934">
        <v>765057</v>
      </c>
      <c r="AH22" s="932">
        <v>692966</v>
      </c>
      <c r="AI22" s="930">
        <v>896385</v>
      </c>
      <c r="AJ22" s="934">
        <v>803312</v>
      </c>
      <c r="AK22" s="932">
        <v>663675</v>
      </c>
      <c r="AL22" s="930">
        <v>757013</v>
      </c>
      <c r="AM22" s="940">
        <v>987986</v>
      </c>
    </row>
    <row r="23" spans="2:52" ht="14.25" customHeight="1" x14ac:dyDescent="0.15">
      <c r="B23" s="186" t="s">
        <v>114</v>
      </c>
      <c r="C23" s="417" t="s">
        <v>96</v>
      </c>
      <c r="D23" s="941">
        <v>75</v>
      </c>
      <c r="E23" s="942">
        <v>74</v>
      </c>
      <c r="F23" s="946">
        <v>80</v>
      </c>
      <c r="G23" s="944">
        <v>78</v>
      </c>
      <c r="H23" s="945">
        <v>85</v>
      </c>
      <c r="I23" s="943">
        <v>83</v>
      </c>
      <c r="J23" s="944">
        <v>93</v>
      </c>
      <c r="K23" s="942">
        <v>105</v>
      </c>
      <c r="L23" s="946">
        <v>134</v>
      </c>
      <c r="M23" s="944">
        <v>132</v>
      </c>
      <c r="N23" s="942">
        <v>154</v>
      </c>
      <c r="O23" s="946">
        <v>154</v>
      </c>
      <c r="P23" s="944">
        <v>177</v>
      </c>
      <c r="Q23" s="942">
        <v>208</v>
      </c>
      <c r="R23" s="947">
        <v>135</v>
      </c>
      <c r="S23" s="944">
        <v>98</v>
      </c>
      <c r="T23" s="942">
        <v>78</v>
      </c>
      <c r="U23" s="946">
        <v>73</v>
      </c>
      <c r="V23" s="948">
        <v>70</v>
      </c>
      <c r="W23" s="942">
        <v>79</v>
      </c>
      <c r="X23" s="947">
        <v>82</v>
      </c>
      <c r="Y23" s="948">
        <v>94</v>
      </c>
      <c r="Z23" s="949">
        <v>102</v>
      </c>
      <c r="AA23" s="946">
        <v>87</v>
      </c>
      <c r="AB23" s="950">
        <v>86</v>
      </c>
      <c r="AC23" s="949">
        <v>92</v>
      </c>
      <c r="AD23" s="946">
        <v>111</v>
      </c>
      <c r="AE23" s="944">
        <v>125</v>
      </c>
      <c r="AF23" s="949">
        <v>123</v>
      </c>
      <c r="AG23" s="946">
        <v>137</v>
      </c>
      <c r="AH23" s="944">
        <v>177</v>
      </c>
      <c r="AI23" s="942">
        <v>238</v>
      </c>
      <c r="AJ23" s="946">
        <v>207</v>
      </c>
      <c r="AK23" s="944">
        <v>189</v>
      </c>
      <c r="AL23" s="942">
        <v>231</v>
      </c>
      <c r="AM23" s="951">
        <v>299</v>
      </c>
    </row>
    <row r="24" spans="2:52" ht="14.25" customHeight="1" x14ac:dyDescent="0.15">
      <c r="B24" s="250" t="s">
        <v>115</v>
      </c>
      <c r="C24" s="394" t="s">
        <v>93</v>
      </c>
      <c r="D24" s="917">
        <v>1677</v>
      </c>
      <c r="E24" s="918">
        <v>2539</v>
      </c>
      <c r="F24" s="922">
        <v>2013</v>
      </c>
      <c r="G24" s="920">
        <v>2320</v>
      </c>
      <c r="H24" s="921">
        <v>2271</v>
      </c>
      <c r="I24" s="919">
        <v>2132</v>
      </c>
      <c r="J24" s="920">
        <v>2158</v>
      </c>
      <c r="K24" s="918">
        <v>2003</v>
      </c>
      <c r="L24" s="922">
        <v>1938</v>
      </c>
      <c r="M24" s="920">
        <v>1966</v>
      </c>
      <c r="N24" s="918">
        <v>2371</v>
      </c>
      <c r="O24" s="922">
        <v>1840</v>
      </c>
      <c r="P24" s="920">
        <v>2364</v>
      </c>
      <c r="Q24" s="918">
        <v>2279</v>
      </c>
      <c r="R24" s="923">
        <v>2762</v>
      </c>
      <c r="S24" s="920">
        <v>2479</v>
      </c>
      <c r="T24" s="918">
        <v>2634</v>
      </c>
      <c r="U24" s="922">
        <v>2482</v>
      </c>
      <c r="V24" s="924">
        <v>2978</v>
      </c>
      <c r="W24" s="918">
        <v>3161</v>
      </c>
      <c r="X24" s="925">
        <v>3019</v>
      </c>
      <c r="Y24" s="924">
        <v>3251</v>
      </c>
      <c r="Z24" s="926">
        <v>3096</v>
      </c>
      <c r="AA24" s="922">
        <v>3551</v>
      </c>
      <c r="AB24" s="927">
        <v>2797</v>
      </c>
      <c r="AC24" s="926">
        <v>2892</v>
      </c>
      <c r="AD24" s="922">
        <v>2819</v>
      </c>
      <c r="AE24" s="920">
        <v>2705</v>
      </c>
      <c r="AF24" s="926">
        <v>2091</v>
      </c>
      <c r="AG24" s="922">
        <v>2955</v>
      </c>
      <c r="AH24" s="920">
        <v>2295</v>
      </c>
      <c r="AI24" s="918">
        <v>2027</v>
      </c>
      <c r="AJ24" s="922">
        <v>1836</v>
      </c>
      <c r="AK24" s="920">
        <v>1758</v>
      </c>
      <c r="AL24" s="918">
        <v>1793</v>
      </c>
      <c r="AM24" s="928">
        <v>1985</v>
      </c>
    </row>
    <row r="25" spans="2:52" ht="14.25" customHeight="1" x14ac:dyDescent="0.15">
      <c r="B25" s="184" t="s">
        <v>115</v>
      </c>
      <c r="C25" s="395" t="s">
        <v>94</v>
      </c>
      <c r="D25" s="929">
        <v>450621</v>
      </c>
      <c r="E25" s="930">
        <v>580012</v>
      </c>
      <c r="F25" s="934">
        <v>439171</v>
      </c>
      <c r="G25" s="932">
        <v>511264</v>
      </c>
      <c r="H25" s="933">
        <v>476608</v>
      </c>
      <c r="I25" s="931">
        <v>366274</v>
      </c>
      <c r="J25" s="932">
        <v>389517</v>
      </c>
      <c r="K25" s="930">
        <v>487043</v>
      </c>
      <c r="L25" s="934">
        <v>638698</v>
      </c>
      <c r="M25" s="932">
        <v>569609</v>
      </c>
      <c r="N25" s="930">
        <v>630852</v>
      </c>
      <c r="O25" s="934">
        <v>498478</v>
      </c>
      <c r="P25" s="932">
        <v>412434</v>
      </c>
      <c r="Q25" s="930">
        <v>404194</v>
      </c>
      <c r="R25" s="935">
        <v>458413</v>
      </c>
      <c r="S25" s="932">
        <v>322795</v>
      </c>
      <c r="T25" s="930">
        <v>334954</v>
      </c>
      <c r="U25" s="934">
        <v>301863</v>
      </c>
      <c r="V25" s="936">
        <v>360320</v>
      </c>
      <c r="W25" s="930">
        <v>461682</v>
      </c>
      <c r="X25" s="937">
        <v>502662</v>
      </c>
      <c r="Y25" s="936">
        <v>656070</v>
      </c>
      <c r="Z25" s="938">
        <v>481837</v>
      </c>
      <c r="AA25" s="934">
        <v>702968</v>
      </c>
      <c r="AB25" s="939">
        <v>782686</v>
      </c>
      <c r="AC25" s="938">
        <v>892893</v>
      </c>
      <c r="AD25" s="934">
        <v>691802</v>
      </c>
      <c r="AE25" s="932">
        <v>642921</v>
      </c>
      <c r="AF25" s="938">
        <v>628647</v>
      </c>
      <c r="AG25" s="934">
        <v>703661</v>
      </c>
      <c r="AH25" s="932">
        <v>512594</v>
      </c>
      <c r="AI25" s="930">
        <v>521726</v>
      </c>
      <c r="AJ25" s="934">
        <v>632175</v>
      </c>
      <c r="AK25" s="932">
        <v>710728</v>
      </c>
      <c r="AL25" s="930">
        <v>712211</v>
      </c>
      <c r="AM25" s="940">
        <v>999609</v>
      </c>
    </row>
    <row r="26" spans="2:52" ht="14.25" customHeight="1" x14ac:dyDescent="0.15">
      <c r="B26" s="186" t="s">
        <v>115</v>
      </c>
      <c r="C26" s="417" t="s">
        <v>96</v>
      </c>
      <c r="D26" s="941">
        <v>269</v>
      </c>
      <c r="E26" s="942">
        <v>228</v>
      </c>
      <c r="F26" s="946">
        <v>218</v>
      </c>
      <c r="G26" s="944">
        <v>220</v>
      </c>
      <c r="H26" s="945">
        <v>210</v>
      </c>
      <c r="I26" s="943">
        <v>172</v>
      </c>
      <c r="J26" s="944">
        <v>180</v>
      </c>
      <c r="K26" s="942">
        <v>243</v>
      </c>
      <c r="L26" s="946">
        <v>330</v>
      </c>
      <c r="M26" s="944">
        <v>290</v>
      </c>
      <c r="N26" s="942">
        <v>266</v>
      </c>
      <c r="O26" s="946">
        <v>271</v>
      </c>
      <c r="P26" s="944">
        <v>174</v>
      </c>
      <c r="Q26" s="942">
        <v>177</v>
      </c>
      <c r="R26" s="947">
        <v>166</v>
      </c>
      <c r="S26" s="944">
        <v>130</v>
      </c>
      <c r="T26" s="942">
        <v>127</v>
      </c>
      <c r="U26" s="946">
        <v>122</v>
      </c>
      <c r="V26" s="948">
        <v>121</v>
      </c>
      <c r="W26" s="942">
        <v>146</v>
      </c>
      <c r="X26" s="947">
        <v>167</v>
      </c>
      <c r="Y26" s="948">
        <v>202</v>
      </c>
      <c r="Z26" s="949">
        <v>156</v>
      </c>
      <c r="AA26" s="946">
        <v>198</v>
      </c>
      <c r="AB26" s="950">
        <v>280</v>
      </c>
      <c r="AC26" s="949">
        <v>309</v>
      </c>
      <c r="AD26" s="946">
        <v>245</v>
      </c>
      <c r="AE26" s="944">
        <v>238</v>
      </c>
      <c r="AF26" s="949">
        <v>301</v>
      </c>
      <c r="AG26" s="946">
        <v>238</v>
      </c>
      <c r="AH26" s="944">
        <v>223</v>
      </c>
      <c r="AI26" s="942">
        <v>257</v>
      </c>
      <c r="AJ26" s="946">
        <v>344</v>
      </c>
      <c r="AK26" s="944">
        <v>404</v>
      </c>
      <c r="AL26" s="942">
        <v>397</v>
      </c>
      <c r="AM26" s="951">
        <v>504</v>
      </c>
    </row>
    <row r="27" spans="2:52" s="41" customFormat="1" ht="14.25" customHeight="1" x14ac:dyDescent="0.15">
      <c r="B27" s="200" t="s">
        <v>116</v>
      </c>
      <c r="C27" s="427" t="s">
        <v>93</v>
      </c>
      <c r="D27" s="952">
        <v>1277.5540000000001</v>
      </c>
      <c r="E27" s="953">
        <v>1960.2639999999999</v>
      </c>
      <c r="F27" s="954">
        <v>1554.306</v>
      </c>
      <c r="G27" s="955">
        <v>1805.732</v>
      </c>
      <c r="H27" s="956">
        <v>1815.902</v>
      </c>
      <c r="I27" s="957">
        <v>5344.2539999999999</v>
      </c>
      <c r="J27" s="955">
        <v>1713.41</v>
      </c>
      <c r="K27" s="958">
        <v>1552.0930000000001</v>
      </c>
      <c r="L27" s="954">
        <v>1440.222</v>
      </c>
      <c r="M27" s="959">
        <v>1552.028</v>
      </c>
      <c r="N27" s="960">
        <v>1905.3150000000001</v>
      </c>
      <c r="O27" s="961">
        <v>1415.174</v>
      </c>
      <c r="P27" s="955">
        <v>1831.153</v>
      </c>
      <c r="Q27" s="953">
        <v>1809.9110000000001</v>
      </c>
      <c r="R27" s="925">
        <v>2187.357</v>
      </c>
      <c r="S27" s="955">
        <v>1998.9780000000001</v>
      </c>
      <c r="T27" s="953">
        <v>2112.8339999999998</v>
      </c>
      <c r="U27" s="954">
        <v>2001.0329999999999</v>
      </c>
      <c r="V27" s="962">
        <v>2461.8620000000001</v>
      </c>
      <c r="W27" s="953">
        <v>2560.2570000000001</v>
      </c>
      <c r="X27" s="925">
        <v>2458.9279999999999</v>
      </c>
      <c r="Y27" s="962">
        <v>2631.3150000000001</v>
      </c>
      <c r="Z27" s="963">
        <v>2573.2020000000002</v>
      </c>
      <c r="AA27" s="954">
        <v>2898.1129999999998</v>
      </c>
      <c r="AB27" s="964">
        <v>2295.5329999999999</v>
      </c>
      <c r="AC27" s="963">
        <v>2305.511</v>
      </c>
      <c r="AD27" s="954">
        <v>2248.3649999999998</v>
      </c>
      <c r="AE27" s="955">
        <v>2126.8629999999998</v>
      </c>
      <c r="AF27" s="963">
        <v>1572.873</v>
      </c>
      <c r="AG27" s="954">
        <v>2395.2150000000001</v>
      </c>
      <c r="AH27" s="955">
        <v>1826.4649999999999</v>
      </c>
      <c r="AI27" s="953">
        <v>1548.0119999999999</v>
      </c>
      <c r="AJ27" s="922">
        <v>1335.3520000000001</v>
      </c>
      <c r="AK27" s="955">
        <v>1264.152</v>
      </c>
      <c r="AL27" s="953">
        <v>1292.7149999999999</v>
      </c>
      <c r="AM27" s="965">
        <v>1419.6579999999999</v>
      </c>
      <c r="AP27" s="3"/>
      <c r="AQ27" s="782"/>
      <c r="AR27" s="1571"/>
      <c r="AS27" s="1571"/>
      <c r="AT27" s="1571"/>
      <c r="AU27" s="1571"/>
      <c r="AV27" s="1571"/>
      <c r="AW27" s="813"/>
      <c r="AX27" s="760"/>
      <c r="AY27" s="760"/>
      <c r="AZ27" s="760"/>
    </row>
    <row r="28" spans="2:52" s="41" customFormat="1" ht="14.25" customHeight="1" x14ac:dyDescent="0.15">
      <c r="B28" s="192" t="s">
        <v>116</v>
      </c>
      <c r="C28" s="436" t="s">
        <v>94</v>
      </c>
      <c r="D28" s="966">
        <v>318691.60499999998</v>
      </c>
      <c r="E28" s="967">
        <v>416236.723</v>
      </c>
      <c r="F28" s="968">
        <v>300503.12199999997</v>
      </c>
      <c r="G28" s="969">
        <v>347257.83100000001</v>
      </c>
      <c r="H28" s="970">
        <v>340918.60200000001</v>
      </c>
      <c r="I28" s="971">
        <v>940970.25699999998</v>
      </c>
      <c r="J28" s="969">
        <v>268947.27399999998</v>
      </c>
      <c r="K28" s="967">
        <v>345835.90600000002</v>
      </c>
      <c r="L28" s="968">
        <v>427014.54</v>
      </c>
      <c r="M28" s="972">
        <v>372235.25400000002</v>
      </c>
      <c r="N28" s="973">
        <v>400878.51799999998</v>
      </c>
      <c r="O28" s="974">
        <v>299897.06</v>
      </c>
      <c r="P28" s="969">
        <v>262034.96900000001</v>
      </c>
      <c r="Q28" s="967">
        <v>270365.821</v>
      </c>
      <c r="R28" s="937">
        <v>298089.73</v>
      </c>
      <c r="S28" s="969">
        <v>206664.80799999999</v>
      </c>
      <c r="T28" s="967">
        <v>211601.473</v>
      </c>
      <c r="U28" s="968">
        <v>193849.883</v>
      </c>
      <c r="V28" s="975">
        <v>236676.44</v>
      </c>
      <c r="W28" s="967">
        <v>299289.65000000002</v>
      </c>
      <c r="X28" s="937">
        <v>316348.92</v>
      </c>
      <c r="Y28" s="975">
        <v>401492.11099999998</v>
      </c>
      <c r="Z28" s="976">
        <v>296061.35200000001</v>
      </c>
      <c r="AA28" s="968">
        <v>419580.79300000001</v>
      </c>
      <c r="AB28" s="977">
        <v>487725.98300000001</v>
      </c>
      <c r="AC28" s="976">
        <v>543123.34199999995</v>
      </c>
      <c r="AD28" s="968">
        <v>467174.54499999998</v>
      </c>
      <c r="AE28" s="969">
        <v>441987.64</v>
      </c>
      <c r="AF28" s="976">
        <v>433779.40899999999</v>
      </c>
      <c r="AG28" s="968">
        <v>487294.29700000002</v>
      </c>
      <c r="AH28" s="969">
        <v>359322.79300000001</v>
      </c>
      <c r="AI28" s="967">
        <v>356810.63299999997</v>
      </c>
      <c r="AJ28" s="934">
        <v>443820.005</v>
      </c>
      <c r="AK28" s="969">
        <v>493121.94</v>
      </c>
      <c r="AL28" s="967">
        <v>477570.94799999997</v>
      </c>
      <c r="AM28" s="978">
        <v>672064.60600000003</v>
      </c>
      <c r="AP28" s="3"/>
      <c r="AQ28" s="782"/>
      <c r="AR28" s="1571"/>
      <c r="AS28" s="1571"/>
      <c r="AT28" s="1571"/>
      <c r="AU28" s="1571"/>
      <c r="AV28" s="1571"/>
      <c r="AW28" s="813"/>
      <c r="AX28" s="760"/>
      <c r="AY28" s="760"/>
      <c r="AZ28" s="760"/>
    </row>
    <row r="29" spans="2:52" s="41" customFormat="1" ht="14.25" customHeight="1" x14ac:dyDescent="0.15">
      <c r="B29" s="197" t="s">
        <v>116</v>
      </c>
      <c r="C29" s="417" t="s">
        <v>96</v>
      </c>
      <c r="D29" s="941">
        <v>249</v>
      </c>
      <c r="E29" s="942">
        <v>212</v>
      </c>
      <c r="F29" s="946">
        <v>193</v>
      </c>
      <c r="G29" s="944">
        <v>192</v>
      </c>
      <c r="H29" s="945">
        <v>188</v>
      </c>
      <c r="I29" s="943">
        <v>176</v>
      </c>
      <c r="J29" s="944">
        <v>157</v>
      </c>
      <c r="K29" s="942">
        <v>223</v>
      </c>
      <c r="L29" s="946">
        <v>296</v>
      </c>
      <c r="M29" s="979">
        <v>240</v>
      </c>
      <c r="N29" s="980">
        <v>210</v>
      </c>
      <c r="O29" s="943">
        <v>212</v>
      </c>
      <c r="P29" s="944">
        <v>143</v>
      </c>
      <c r="Q29" s="942">
        <v>149</v>
      </c>
      <c r="R29" s="947">
        <v>136</v>
      </c>
      <c r="S29" s="944">
        <v>103</v>
      </c>
      <c r="T29" s="942">
        <v>100</v>
      </c>
      <c r="U29" s="946">
        <v>97</v>
      </c>
      <c r="V29" s="948">
        <v>96</v>
      </c>
      <c r="W29" s="942">
        <v>117</v>
      </c>
      <c r="X29" s="947">
        <v>129</v>
      </c>
      <c r="Y29" s="948">
        <v>153</v>
      </c>
      <c r="Z29" s="949">
        <v>115</v>
      </c>
      <c r="AA29" s="946"/>
      <c r="AB29" s="950">
        <v>212</v>
      </c>
      <c r="AC29" s="949">
        <v>236</v>
      </c>
      <c r="AD29" s="946">
        <v>208</v>
      </c>
      <c r="AE29" s="944">
        <v>208</v>
      </c>
      <c r="AF29" s="949">
        <v>276</v>
      </c>
      <c r="AG29" s="946">
        <v>203</v>
      </c>
      <c r="AH29" s="944">
        <v>197</v>
      </c>
      <c r="AI29" s="942">
        <v>230</v>
      </c>
      <c r="AJ29" s="946">
        <v>332</v>
      </c>
      <c r="AK29" s="944">
        <v>390</v>
      </c>
      <c r="AL29" s="942">
        <v>369</v>
      </c>
      <c r="AM29" s="951">
        <v>473</v>
      </c>
      <c r="AP29" s="3"/>
      <c r="AQ29" s="782"/>
      <c r="AR29" s="1571"/>
      <c r="AS29" s="1571"/>
      <c r="AT29" s="1571"/>
      <c r="AU29" s="1571"/>
      <c r="AV29" s="1571"/>
      <c r="AW29" s="813"/>
      <c r="AX29" s="760"/>
      <c r="AY29" s="760"/>
      <c r="AZ29" s="760"/>
    </row>
    <row r="30" spans="2:52" s="41" customFormat="1" ht="14.25" customHeight="1" x14ac:dyDescent="0.15">
      <c r="B30" s="200" t="s">
        <v>117</v>
      </c>
      <c r="C30" s="427" t="s">
        <v>93</v>
      </c>
      <c r="D30" s="952">
        <v>233.45</v>
      </c>
      <c r="E30" s="953">
        <v>346.61399999999998</v>
      </c>
      <c r="F30" s="954">
        <v>267.52199999999999</v>
      </c>
      <c r="G30" s="955">
        <v>303.185</v>
      </c>
      <c r="H30" s="956">
        <v>264.30200000000002</v>
      </c>
      <c r="I30" s="957">
        <v>800.57399999999996</v>
      </c>
      <c r="J30" s="955">
        <v>262.01</v>
      </c>
      <c r="K30" s="953">
        <v>271.50400000000002</v>
      </c>
      <c r="L30" s="954">
        <v>283.93099999999998</v>
      </c>
      <c r="M30" s="955">
        <v>234.327</v>
      </c>
      <c r="N30" s="953">
        <v>268.13900000000001</v>
      </c>
      <c r="O30" s="954">
        <v>252.881</v>
      </c>
      <c r="P30" s="955">
        <v>309.66800000000001</v>
      </c>
      <c r="Q30" s="953">
        <v>277.29500000000002</v>
      </c>
      <c r="R30" s="925">
        <v>345.40499999999997</v>
      </c>
      <c r="S30" s="955">
        <v>283.65300000000002</v>
      </c>
      <c r="T30" s="953">
        <v>307.58800000000002</v>
      </c>
      <c r="U30" s="954">
        <v>278.81900000000002</v>
      </c>
      <c r="V30" s="962">
        <v>299.13799999999998</v>
      </c>
      <c r="W30" s="953">
        <v>331.911</v>
      </c>
      <c r="X30" s="925">
        <v>311.56200000000001</v>
      </c>
      <c r="Y30" s="962">
        <v>346.06700000000001</v>
      </c>
      <c r="Z30" s="963">
        <v>294.92099999999999</v>
      </c>
      <c r="AA30" s="954">
        <v>357.07600000000002</v>
      </c>
      <c r="AB30" s="964">
        <v>272.82799999999997</v>
      </c>
      <c r="AC30" s="963">
        <v>305.08199999999999</v>
      </c>
      <c r="AD30" s="954">
        <v>297.07299999999998</v>
      </c>
      <c r="AE30" s="955">
        <v>321.274</v>
      </c>
      <c r="AF30" s="963">
        <v>283.928</v>
      </c>
      <c r="AG30" s="954">
        <v>320.78800000000001</v>
      </c>
      <c r="AH30" s="955">
        <v>275.68400000000003</v>
      </c>
      <c r="AI30" s="953">
        <v>287.55500000000001</v>
      </c>
      <c r="AJ30" s="954">
        <v>291.05</v>
      </c>
      <c r="AK30" s="955">
        <v>280.334</v>
      </c>
      <c r="AL30" s="953">
        <v>285.79000000000002</v>
      </c>
      <c r="AM30" s="965">
        <v>324.14299999999997</v>
      </c>
      <c r="AP30" s="3"/>
      <c r="AQ30" s="782"/>
      <c r="AR30" s="1571"/>
      <c r="AS30" s="1571"/>
      <c r="AT30" s="1571"/>
      <c r="AU30" s="1571"/>
      <c r="AV30" s="1571"/>
      <c r="AW30" s="813"/>
      <c r="AX30" s="760"/>
      <c r="AY30" s="760"/>
      <c r="AZ30" s="760"/>
    </row>
    <row r="31" spans="2:52" s="41" customFormat="1" ht="14.25" customHeight="1" x14ac:dyDescent="0.15">
      <c r="B31" s="192" t="s">
        <v>117</v>
      </c>
      <c r="C31" s="436" t="s">
        <v>94</v>
      </c>
      <c r="D31" s="966">
        <v>77876.020999999993</v>
      </c>
      <c r="E31" s="967">
        <v>99053.275999999998</v>
      </c>
      <c r="F31" s="968">
        <v>83414.203999999998</v>
      </c>
      <c r="G31" s="969">
        <v>99640.915999999997</v>
      </c>
      <c r="H31" s="970">
        <v>81175.612999999998</v>
      </c>
      <c r="I31" s="971">
        <v>248165.87700000001</v>
      </c>
      <c r="J31" s="969">
        <v>72493.097999999998</v>
      </c>
      <c r="K31" s="967">
        <v>87067.995999999999</v>
      </c>
      <c r="L31" s="968">
        <v>129594.425</v>
      </c>
      <c r="M31" s="972">
        <v>117146.586</v>
      </c>
      <c r="N31" s="973">
        <v>135686.78200000001</v>
      </c>
      <c r="O31" s="974">
        <v>109621.45699999999</v>
      </c>
      <c r="P31" s="969">
        <v>84493.698000000004</v>
      </c>
      <c r="Q31" s="967">
        <v>78899.494000000006</v>
      </c>
      <c r="R31" s="937">
        <v>95522.626000000004</v>
      </c>
      <c r="S31" s="969">
        <v>68566.782999999996</v>
      </c>
      <c r="T31" s="967">
        <v>72123.682000000001</v>
      </c>
      <c r="U31" s="968">
        <v>61422.466</v>
      </c>
      <c r="V31" s="975">
        <v>69843.966</v>
      </c>
      <c r="W31" s="967">
        <v>90504.198999999993</v>
      </c>
      <c r="X31" s="981">
        <v>106035.751</v>
      </c>
      <c r="Y31" s="975">
        <v>139828.38200000001</v>
      </c>
      <c r="Z31" s="976">
        <v>100045.674</v>
      </c>
      <c r="AA31" s="968">
        <v>155983.96</v>
      </c>
      <c r="AB31" s="977">
        <v>164748.40700000001</v>
      </c>
      <c r="AC31" s="976">
        <v>187127.13099999999</v>
      </c>
      <c r="AD31" s="968">
        <v>131730.902</v>
      </c>
      <c r="AE31" s="969">
        <v>120697.303</v>
      </c>
      <c r="AF31" s="976">
        <v>116672.435</v>
      </c>
      <c r="AG31" s="968">
        <v>133388.72899999999</v>
      </c>
      <c r="AH31" s="969">
        <v>90967.649000000005</v>
      </c>
      <c r="AI31" s="967">
        <v>98326.485000000001</v>
      </c>
      <c r="AJ31" s="968">
        <v>109785.20699999999</v>
      </c>
      <c r="AK31" s="969">
        <v>131994.82800000001</v>
      </c>
      <c r="AL31" s="967">
        <v>141053.92300000001</v>
      </c>
      <c r="AM31" s="978">
        <v>191814.46599999999</v>
      </c>
      <c r="AP31" s="3"/>
      <c r="AQ31" s="782"/>
      <c r="AR31" s="1571"/>
      <c r="AS31" s="1571"/>
      <c r="AT31" s="1571"/>
      <c r="AU31" s="1571"/>
      <c r="AV31" s="1571"/>
      <c r="AW31" s="813"/>
      <c r="AX31" s="760"/>
      <c r="AY31" s="760"/>
      <c r="AZ31" s="760"/>
    </row>
    <row r="32" spans="2:52" s="41" customFormat="1" ht="14.25" customHeight="1" x14ac:dyDescent="0.15">
      <c r="B32" s="197" t="s">
        <v>117</v>
      </c>
      <c r="C32" s="417" t="s">
        <v>96</v>
      </c>
      <c r="D32" s="941">
        <v>334</v>
      </c>
      <c r="E32" s="942">
        <v>286</v>
      </c>
      <c r="F32" s="946">
        <v>312</v>
      </c>
      <c r="G32" s="944">
        <v>329</v>
      </c>
      <c r="H32" s="945">
        <v>307</v>
      </c>
      <c r="I32" s="943">
        <v>310</v>
      </c>
      <c r="J32" s="944">
        <v>277</v>
      </c>
      <c r="K32" s="942">
        <v>321</v>
      </c>
      <c r="L32" s="946">
        <v>456</v>
      </c>
      <c r="M32" s="944">
        <v>500</v>
      </c>
      <c r="N32" s="942">
        <v>506</v>
      </c>
      <c r="O32" s="946">
        <v>433</v>
      </c>
      <c r="P32" s="944">
        <v>273</v>
      </c>
      <c r="Q32" s="942">
        <v>285</v>
      </c>
      <c r="R32" s="947">
        <v>277</v>
      </c>
      <c r="S32" s="944">
        <v>242</v>
      </c>
      <c r="T32" s="942">
        <v>234</v>
      </c>
      <c r="U32" s="946">
        <v>220</v>
      </c>
      <c r="V32" s="948">
        <v>233</v>
      </c>
      <c r="W32" s="942">
        <v>273</v>
      </c>
      <c r="X32" s="982">
        <v>340</v>
      </c>
      <c r="Y32" s="948">
        <v>404</v>
      </c>
      <c r="Z32" s="949">
        <v>339</v>
      </c>
      <c r="AA32" s="946">
        <v>437</v>
      </c>
      <c r="AB32" s="950">
        <v>604</v>
      </c>
      <c r="AC32" s="949">
        <v>613</v>
      </c>
      <c r="AD32" s="946">
        <v>443</v>
      </c>
      <c r="AE32" s="944">
        <v>376</v>
      </c>
      <c r="AF32" s="949">
        <v>411</v>
      </c>
      <c r="AG32" s="946">
        <v>416</v>
      </c>
      <c r="AH32" s="944">
        <v>330</v>
      </c>
      <c r="AI32" s="942">
        <v>342</v>
      </c>
      <c r="AJ32" s="946">
        <v>377</v>
      </c>
      <c r="AK32" s="944">
        <v>471</v>
      </c>
      <c r="AL32" s="942">
        <v>494</v>
      </c>
      <c r="AM32" s="951">
        <v>592</v>
      </c>
      <c r="AP32" s="3"/>
      <c r="AQ32" s="782"/>
      <c r="AR32" s="1571"/>
      <c r="AS32" s="1571"/>
      <c r="AT32" s="1571"/>
      <c r="AU32" s="1571"/>
      <c r="AV32" s="1571"/>
      <c r="AW32" s="813"/>
      <c r="AX32" s="760"/>
      <c r="AY32" s="760"/>
      <c r="AZ32" s="760"/>
    </row>
    <row r="33" spans="2:52" s="41" customFormat="1" ht="14.25" customHeight="1" x14ac:dyDescent="0.15">
      <c r="B33" s="200" t="s">
        <v>118</v>
      </c>
      <c r="C33" s="427" t="s">
        <v>93</v>
      </c>
      <c r="D33" s="952">
        <v>112.98099999999999</v>
      </c>
      <c r="E33" s="953">
        <v>150.429</v>
      </c>
      <c r="F33" s="954">
        <v>124.057</v>
      </c>
      <c r="G33" s="955">
        <v>139.53</v>
      </c>
      <c r="H33" s="956">
        <v>122.45399999999999</v>
      </c>
      <c r="I33" s="957">
        <v>368.13400000000001</v>
      </c>
      <c r="J33" s="955">
        <v>115.913</v>
      </c>
      <c r="K33" s="953">
        <v>114.864</v>
      </c>
      <c r="L33" s="954">
        <v>132.56299999999999</v>
      </c>
      <c r="M33" s="955">
        <v>107.52800000000001</v>
      </c>
      <c r="N33" s="953">
        <v>124.929</v>
      </c>
      <c r="O33" s="954">
        <v>115.30200000000001</v>
      </c>
      <c r="P33" s="955">
        <v>153.464</v>
      </c>
      <c r="Q33" s="953">
        <v>132.422</v>
      </c>
      <c r="R33" s="925">
        <v>165.92599999999999</v>
      </c>
      <c r="S33" s="955">
        <v>137.39500000000001</v>
      </c>
      <c r="T33" s="953">
        <v>151.58199999999999</v>
      </c>
      <c r="U33" s="954">
        <v>136.291</v>
      </c>
      <c r="V33" s="962">
        <v>146.56800000000001</v>
      </c>
      <c r="W33" s="953">
        <v>182.16200000000001</v>
      </c>
      <c r="X33" s="925">
        <v>174.98599999999999</v>
      </c>
      <c r="Y33" s="962">
        <v>198.88499999999999</v>
      </c>
      <c r="Z33" s="963">
        <v>164.43</v>
      </c>
      <c r="AA33" s="954">
        <v>207.90799999999999</v>
      </c>
      <c r="AB33" s="964">
        <v>163.51</v>
      </c>
      <c r="AC33" s="963">
        <v>198.6</v>
      </c>
      <c r="AD33" s="954">
        <v>196.15</v>
      </c>
      <c r="AE33" s="955">
        <v>181.72900000000001</v>
      </c>
      <c r="AF33" s="963">
        <v>155.60300000000001</v>
      </c>
      <c r="AG33" s="954">
        <v>166.892</v>
      </c>
      <c r="AH33" s="955">
        <v>130.065</v>
      </c>
      <c r="AI33" s="953">
        <v>136.85300000000001</v>
      </c>
      <c r="AJ33" s="954">
        <v>145.80099999999999</v>
      </c>
      <c r="AK33" s="955">
        <v>140.035</v>
      </c>
      <c r="AL33" s="953">
        <v>145.60599999999999</v>
      </c>
      <c r="AM33" s="965">
        <v>162.505</v>
      </c>
      <c r="AP33" s="3"/>
      <c r="AQ33" s="782"/>
      <c r="AR33" s="1571"/>
      <c r="AS33" s="1571"/>
      <c r="AT33" s="1571"/>
      <c r="AU33" s="1571"/>
      <c r="AV33" s="1571"/>
      <c r="AW33" s="813"/>
      <c r="AX33" s="760"/>
      <c r="AY33" s="760"/>
      <c r="AZ33" s="760"/>
    </row>
    <row r="34" spans="2:52" s="41" customFormat="1" ht="14.25" customHeight="1" x14ac:dyDescent="0.15">
      <c r="B34" s="192" t="s">
        <v>118</v>
      </c>
      <c r="C34" s="436" t="s">
        <v>94</v>
      </c>
      <c r="D34" s="966">
        <v>39307.783000000003</v>
      </c>
      <c r="E34" s="967">
        <v>42847.798000000003</v>
      </c>
      <c r="F34" s="968">
        <v>37299.339</v>
      </c>
      <c r="G34" s="969">
        <v>43118.707000000002</v>
      </c>
      <c r="H34" s="970">
        <v>35420.544000000002</v>
      </c>
      <c r="I34" s="971">
        <v>107601.85400000001</v>
      </c>
      <c r="J34" s="969">
        <v>30873.128000000001</v>
      </c>
      <c r="K34" s="967">
        <v>35245.017</v>
      </c>
      <c r="L34" s="968">
        <v>55770.843000000001</v>
      </c>
      <c r="M34" s="932">
        <v>54922.553999999996</v>
      </c>
      <c r="N34" s="973">
        <v>65133.1</v>
      </c>
      <c r="O34" s="974">
        <v>61316.599000000002</v>
      </c>
      <c r="P34" s="969">
        <v>41428.803</v>
      </c>
      <c r="Q34" s="967">
        <v>35843.5</v>
      </c>
      <c r="R34" s="937">
        <v>40930.406999999999</v>
      </c>
      <c r="S34" s="969">
        <v>28323.699000000001</v>
      </c>
      <c r="T34" s="967">
        <v>32207.708999999999</v>
      </c>
      <c r="U34" s="968">
        <v>29520.994999999999</v>
      </c>
      <c r="V34" s="975">
        <v>34820.029000000002</v>
      </c>
      <c r="W34" s="967">
        <v>48780.991999999998</v>
      </c>
      <c r="X34" s="937">
        <v>57819.809000000001</v>
      </c>
      <c r="Y34" s="975">
        <v>84378.566999999995</v>
      </c>
      <c r="Z34" s="976">
        <v>59045.648999999998</v>
      </c>
      <c r="AA34" s="968">
        <v>95793.732999999993</v>
      </c>
      <c r="AB34" s="977">
        <v>103474.139</v>
      </c>
      <c r="AC34" s="976">
        <v>121190.243</v>
      </c>
      <c r="AD34" s="968">
        <v>67113.156000000003</v>
      </c>
      <c r="AE34" s="969">
        <v>53990.591</v>
      </c>
      <c r="AF34" s="976">
        <v>52477.508999999998</v>
      </c>
      <c r="AG34" s="968">
        <v>55679.264999999999</v>
      </c>
      <c r="AH34" s="969">
        <v>40569.591</v>
      </c>
      <c r="AI34" s="967">
        <v>45532.754999999997</v>
      </c>
      <c r="AJ34" s="968">
        <v>51420.995000000003</v>
      </c>
      <c r="AK34" s="969">
        <v>58036.088000000003</v>
      </c>
      <c r="AL34" s="967">
        <v>65925.327000000005</v>
      </c>
      <c r="AM34" s="978">
        <v>100308.26700000001</v>
      </c>
      <c r="AP34" s="3"/>
      <c r="AQ34" s="782"/>
      <c r="AR34" s="1571"/>
      <c r="AS34" s="1571"/>
      <c r="AT34" s="1571"/>
      <c r="AU34" s="1571"/>
      <c r="AV34" s="1571"/>
      <c r="AW34" s="813"/>
      <c r="AX34" s="760"/>
      <c r="AY34" s="760"/>
      <c r="AZ34" s="760"/>
    </row>
    <row r="35" spans="2:52" s="41" customFormat="1" ht="14.25" customHeight="1" x14ac:dyDescent="0.15">
      <c r="B35" s="197" t="s">
        <v>118</v>
      </c>
      <c r="C35" s="417" t="s">
        <v>96</v>
      </c>
      <c r="D35" s="941">
        <v>348</v>
      </c>
      <c r="E35" s="942">
        <v>285</v>
      </c>
      <c r="F35" s="946">
        <v>301</v>
      </c>
      <c r="G35" s="944">
        <v>309</v>
      </c>
      <c r="H35" s="945">
        <v>289</v>
      </c>
      <c r="I35" s="943">
        <v>292</v>
      </c>
      <c r="J35" s="944">
        <v>266</v>
      </c>
      <c r="K35" s="942">
        <v>307</v>
      </c>
      <c r="L35" s="946">
        <v>421</v>
      </c>
      <c r="M35" s="979">
        <v>511</v>
      </c>
      <c r="N35" s="942">
        <v>521</v>
      </c>
      <c r="O35" s="946">
        <v>532</v>
      </c>
      <c r="P35" s="944">
        <v>270</v>
      </c>
      <c r="Q35" s="942">
        <v>271</v>
      </c>
      <c r="R35" s="947">
        <v>247</v>
      </c>
      <c r="S35" s="944">
        <v>206</v>
      </c>
      <c r="T35" s="942">
        <v>212</v>
      </c>
      <c r="U35" s="946">
        <v>217</v>
      </c>
      <c r="V35" s="948">
        <v>238</v>
      </c>
      <c r="W35" s="942">
        <v>268</v>
      </c>
      <c r="X35" s="947">
        <v>330</v>
      </c>
      <c r="Y35" s="948">
        <v>424</v>
      </c>
      <c r="Z35" s="949">
        <v>359</v>
      </c>
      <c r="AA35" s="946">
        <v>451</v>
      </c>
      <c r="AB35" s="950">
        <v>633</v>
      </c>
      <c r="AC35" s="949">
        <v>610</v>
      </c>
      <c r="AD35" s="946">
        <v>342</v>
      </c>
      <c r="AE35" s="944">
        <v>297</v>
      </c>
      <c r="AF35" s="949">
        <v>337</v>
      </c>
      <c r="AG35" s="946">
        <v>334</v>
      </c>
      <c r="AH35" s="944">
        <v>312</v>
      </c>
      <c r="AI35" s="942">
        <v>333</v>
      </c>
      <c r="AJ35" s="946">
        <v>353</v>
      </c>
      <c r="AK35" s="944">
        <v>414</v>
      </c>
      <c r="AL35" s="942">
        <v>453</v>
      </c>
      <c r="AM35" s="951">
        <v>617</v>
      </c>
      <c r="AP35" s="3"/>
      <c r="AQ35" s="782"/>
      <c r="AR35" s="1571"/>
      <c r="AS35" s="1571"/>
      <c r="AT35" s="1571"/>
      <c r="AU35" s="1571"/>
      <c r="AV35" s="1571"/>
      <c r="AW35" s="813"/>
      <c r="AX35" s="760"/>
      <c r="AY35" s="760"/>
      <c r="AZ35" s="760"/>
    </row>
    <row r="36" spans="2:52" ht="14.25" customHeight="1" x14ac:dyDescent="0.15">
      <c r="B36" s="250" t="s">
        <v>26</v>
      </c>
      <c r="C36" s="394" t="s">
        <v>93</v>
      </c>
      <c r="D36" s="917">
        <v>3376</v>
      </c>
      <c r="E36" s="918">
        <v>4709</v>
      </c>
      <c r="F36" s="922">
        <v>4081</v>
      </c>
      <c r="G36" s="920">
        <v>4627</v>
      </c>
      <c r="H36" s="921">
        <v>3504</v>
      </c>
      <c r="I36" s="919">
        <v>2537</v>
      </c>
      <c r="J36" s="920">
        <v>2900</v>
      </c>
      <c r="K36" s="918">
        <v>1918</v>
      </c>
      <c r="L36" s="922">
        <v>1652</v>
      </c>
      <c r="M36" s="920">
        <v>1447</v>
      </c>
      <c r="N36" s="918">
        <v>2142</v>
      </c>
      <c r="O36" s="922">
        <v>1727</v>
      </c>
      <c r="P36" s="920">
        <v>2029</v>
      </c>
      <c r="Q36" s="918">
        <v>1859</v>
      </c>
      <c r="R36" s="923">
        <v>2383</v>
      </c>
      <c r="S36" s="920">
        <v>2143</v>
      </c>
      <c r="T36" s="918">
        <v>1437</v>
      </c>
      <c r="U36" s="922">
        <v>1901</v>
      </c>
      <c r="V36" s="924">
        <v>2050</v>
      </c>
      <c r="W36" s="918">
        <v>2125</v>
      </c>
      <c r="X36" s="925">
        <v>1639</v>
      </c>
      <c r="Y36" s="924">
        <v>1767</v>
      </c>
      <c r="Z36" s="926">
        <v>1431</v>
      </c>
      <c r="AA36" s="922">
        <v>2281</v>
      </c>
      <c r="AB36" s="927">
        <v>2171</v>
      </c>
      <c r="AC36" s="926">
        <v>2579</v>
      </c>
      <c r="AD36" s="922">
        <v>2684</v>
      </c>
      <c r="AE36" s="920">
        <v>3587</v>
      </c>
      <c r="AF36" s="926">
        <v>4166</v>
      </c>
      <c r="AG36" s="922">
        <v>5355</v>
      </c>
      <c r="AH36" s="920">
        <v>4654</v>
      </c>
      <c r="AI36" s="918">
        <v>5345</v>
      </c>
      <c r="AJ36" s="922">
        <v>6399</v>
      </c>
      <c r="AK36" s="920">
        <v>5534</v>
      </c>
      <c r="AL36" s="918">
        <v>5288</v>
      </c>
      <c r="AM36" s="928">
        <v>5020</v>
      </c>
      <c r="AP36" s="283"/>
    </row>
    <row r="37" spans="2:52" ht="14.25" customHeight="1" x14ac:dyDescent="0.15">
      <c r="B37" s="184" t="s">
        <v>119</v>
      </c>
      <c r="C37" s="395" t="s">
        <v>94</v>
      </c>
      <c r="D37" s="929">
        <v>182204</v>
      </c>
      <c r="E37" s="930">
        <v>263773</v>
      </c>
      <c r="F37" s="934">
        <v>234553</v>
      </c>
      <c r="G37" s="932">
        <v>284019</v>
      </c>
      <c r="H37" s="933">
        <v>213443</v>
      </c>
      <c r="I37" s="931">
        <v>216934</v>
      </c>
      <c r="J37" s="932">
        <v>261111</v>
      </c>
      <c r="K37" s="930">
        <v>267563</v>
      </c>
      <c r="L37" s="934">
        <v>380716</v>
      </c>
      <c r="M37" s="932">
        <v>206373</v>
      </c>
      <c r="N37" s="930">
        <v>212161</v>
      </c>
      <c r="O37" s="934">
        <v>181294</v>
      </c>
      <c r="P37" s="932">
        <v>206712</v>
      </c>
      <c r="Q37" s="930">
        <v>231988</v>
      </c>
      <c r="R37" s="935">
        <v>200211</v>
      </c>
      <c r="S37" s="932">
        <v>143536</v>
      </c>
      <c r="T37" s="930">
        <v>103137</v>
      </c>
      <c r="U37" s="934">
        <v>131364</v>
      </c>
      <c r="V37" s="936">
        <v>139203</v>
      </c>
      <c r="W37" s="930">
        <v>157054</v>
      </c>
      <c r="X37" s="937">
        <v>150926</v>
      </c>
      <c r="Y37" s="936">
        <v>161958</v>
      </c>
      <c r="Z37" s="938">
        <v>144864</v>
      </c>
      <c r="AA37" s="934">
        <v>195609</v>
      </c>
      <c r="AB37" s="939">
        <v>229301</v>
      </c>
      <c r="AC37" s="938">
        <v>311795</v>
      </c>
      <c r="AD37" s="934">
        <v>293017</v>
      </c>
      <c r="AE37" s="932">
        <v>465555</v>
      </c>
      <c r="AF37" s="938">
        <v>394659</v>
      </c>
      <c r="AG37" s="934">
        <v>518647</v>
      </c>
      <c r="AH37" s="932">
        <v>413148</v>
      </c>
      <c r="AI37" s="930">
        <v>442444</v>
      </c>
      <c r="AJ37" s="934">
        <v>458894</v>
      </c>
      <c r="AK37" s="932">
        <v>362768</v>
      </c>
      <c r="AL37" s="930">
        <v>403897</v>
      </c>
      <c r="AM37" s="940">
        <v>510791</v>
      </c>
      <c r="AP37" s="283"/>
    </row>
    <row r="38" spans="2:52" ht="14.25" customHeight="1" x14ac:dyDescent="0.15">
      <c r="B38" s="186" t="s">
        <v>119</v>
      </c>
      <c r="C38" s="417" t="s">
        <v>96</v>
      </c>
      <c r="D38" s="941">
        <v>54</v>
      </c>
      <c r="E38" s="942">
        <v>56</v>
      </c>
      <c r="F38" s="946">
        <v>57</v>
      </c>
      <c r="G38" s="944">
        <v>61</v>
      </c>
      <c r="H38" s="945">
        <v>61</v>
      </c>
      <c r="I38" s="943">
        <v>86</v>
      </c>
      <c r="J38" s="944">
        <v>90</v>
      </c>
      <c r="K38" s="942">
        <v>140</v>
      </c>
      <c r="L38" s="946">
        <v>230</v>
      </c>
      <c r="M38" s="944">
        <v>143</v>
      </c>
      <c r="N38" s="942">
        <v>99</v>
      </c>
      <c r="O38" s="946">
        <v>105</v>
      </c>
      <c r="P38" s="944">
        <v>102</v>
      </c>
      <c r="Q38" s="942">
        <v>125</v>
      </c>
      <c r="R38" s="947">
        <v>84</v>
      </c>
      <c r="S38" s="944">
        <v>67</v>
      </c>
      <c r="T38" s="942">
        <v>71</v>
      </c>
      <c r="U38" s="946">
        <v>69</v>
      </c>
      <c r="V38" s="948">
        <v>68</v>
      </c>
      <c r="W38" s="942">
        <v>74</v>
      </c>
      <c r="X38" s="947">
        <v>92</v>
      </c>
      <c r="Y38" s="948">
        <v>92</v>
      </c>
      <c r="Z38" s="949">
        <v>101</v>
      </c>
      <c r="AA38" s="946">
        <v>86</v>
      </c>
      <c r="AB38" s="950">
        <v>106</v>
      </c>
      <c r="AC38" s="949">
        <v>121</v>
      </c>
      <c r="AD38" s="946">
        <v>109</v>
      </c>
      <c r="AE38" s="944">
        <v>130</v>
      </c>
      <c r="AF38" s="949">
        <v>95</v>
      </c>
      <c r="AG38" s="946">
        <v>97</v>
      </c>
      <c r="AH38" s="944">
        <v>89</v>
      </c>
      <c r="AI38" s="942">
        <v>83</v>
      </c>
      <c r="AJ38" s="946">
        <v>72</v>
      </c>
      <c r="AK38" s="944">
        <v>66</v>
      </c>
      <c r="AL38" s="942">
        <v>76</v>
      </c>
      <c r="AM38" s="951">
        <v>102</v>
      </c>
    </row>
    <row r="39" spans="2:52" ht="14.25" customHeight="1" x14ac:dyDescent="0.15">
      <c r="B39" s="250" t="s">
        <v>27</v>
      </c>
      <c r="C39" s="394" t="s">
        <v>93</v>
      </c>
      <c r="D39" s="917">
        <v>329</v>
      </c>
      <c r="E39" s="918">
        <v>467</v>
      </c>
      <c r="F39" s="922">
        <v>426</v>
      </c>
      <c r="G39" s="920">
        <v>465</v>
      </c>
      <c r="H39" s="921">
        <v>425</v>
      </c>
      <c r="I39" s="919">
        <v>378</v>
      </c>
      <c r="J39" s="920">
        <v>370</v>
      </c>
      <c r="K39" s="918">
        <v>399</v>
      </c>
      <c r="L39" s="922">
        <v>420</v>
      </c>
      <c r="M39" s="920">
        <v>397</v>
      </c>
      <c r="N39" s="918">
        <v>453</v>
      </c>
      <c r="O39" s="922">
        <v>394</v>
      </c>
      <c r="P39" s="920">
        <v>398</v>
      </c>
      <c r="Q39" s="918">
        <v>412</v>
      </c>
      <c r="R39" s="923">
        <v>476</v>
      </c>
      <c r="S39" s="920">
        <v>416</v>
      </c>
      <c r="T39" s="918">
        <v>437</v>
      </c>
      <c r="U39" s="922">
        <v>388</v>
      </c>
      <c r="V39" s="924">
        <v>385</v>
      </c>
      <c r="W39" s="918">
        <v>418</v>
      </c>
      <c r="X39" s="925">
        <v>353</v>
      </c>
      <c r="Y39" s="924">
        <v>401</v>
      </c>
      <c r="Z39" s="926">
        <v>326</v>
      </c>
      <c r="AA39" s="922">
        <v>434</v>
      </c>
      <c r="AB39" s="927">
        <v>398</v>
      </c>
      <c r="AC39" s="926">
        <v>451</v>
      </c>
      <c r="AD39" s="922">
        <v>478</v>
      </c>
      <c r="AE39" s="920">
        <v>454</v>
      </c>
      <c r="AF39" s="926">
        <v>420</v>
      </c>
      <c r="AG39" s="922">
        <v>498</v>
      </c>
      <c r="AH39" s="920">
        <v>348</v>
      </c>
      <c r="AI39" s="918">
        <v>359</v>
      </c>
      <c r="AJ39" s="922">
        <v>399</v>
      </c>
      <c r="AK39" s="920">
        <v>405</v>
      </c>
      <c r="AL39" s="918">
        <v>343</v>
      </c>
      <c r="AM39" s="928">
        <v>392</v>
      </c>
    </row>
    <row r="40" spans="2:52" ht="14.25" customHeight="1" x14ac:dyDescent="0.15">
      <c r="B40" s="184" t="s">
        <v>216</v>
      </c>
      <c r="C40" s="395" t="s">
        <v>94</v>
      </c>
      <c r="D40" s="929">
        <v>103187</v>
      </c>
      <c r="E40" s="930">
        <v>124103</v>
      </c>
      <c r="F40" s="934">
        <v>125978</v>
      </c>
      <c r="G40" s="932">
        <v>135190</v>
      </c>
      <c r="H40" s="933">
        <v>118743</v>
      </c>
      <c r="I40" s="931">
        <v>92109</v>
      </c>
      <c r="J40" s="932">
        <v>101128</v>
      </c>
      <c r="K40" s="930">
        <v>143682</v>
      </c>
      <c r="L40" s="934">
        <v>157004</v>
      </c>
      <c r="M40" s="932">
        <v>157024</v>
      </c>
      <c r="N40" s="930">
        <v>179537</v>
      </c>
      <c r="O40" s="934">
        <v>137103</v>
      </c>
      <c r="P40" s="932">
        <v>109777</v>
      </c>
      <c r="Q40" s="930">
        <v>136606</v>
      </c>
      <c r="R40" s="935">
        <v>163063</v>
      </c>
      <c r="S40" s="932">
        <v>122942</v>
      </c>
      <c r="T40" s="930">
        <v>103273</v>
      </c>
      <c r="U40" s="934">
        <v>74228</v>
      </c>
      <c r="V40" s="936">
        <v>80263</v>
      </c>
      <c r="W40" s="930">
        <v>103000</v>
      </c>
      <c r="X40" s="937">
        <v>105045</v>
      </c>
      <c r="Y40" s="936">
        <v>137630</v>
      </c>
      <c r="Z40" s="938">
        <v>111465</v>
      </c>
      <c r="AA40" s="934">
        <v>175429</v>
      </c>
      <c r="AB40" s="939">
        <v>195803</v>
      </c>
      <c r="AC40" s="938">
        <v>211411</v>
      </c>
      <c r="AD40" s="934">
        <v>168850</v>
      </c>
      <c r="AE40" s="932">
        <v>206289</v>
      </c>
      <c r="AF40" s="938">
        <v>173891</v>
      </c>
      <c r="AG40" s="934">
        <v>192723</v>
      </c>
      <c r="AH40" s="932">
        <v>149165</v>
      </c>
      <c r="AI40" s="930">
        <v>177262</v>
      </c>
      <c r="AJ40" s="934">
        <v>168344</v>
      </c>
      <c r="AK40" s="932">
        <v>165901</v>
      </c>
      <c r="AL40" s="930">
        <v>149803</v>
      </c>
      <c r="AM40" s="940">
        <v>231448</v>
      </c>
    </row>
    <row r="41" spans="2:52" ht="14.25" customHeight="1" x14ac:dyDescent="0.15">
      <c r="B41" s="186" t="s">
        <v>216</v>
      </c>
      <c r="C41" s="417" t="s">
        <v>96</v>
      </c>
      <c r="D41" s="941">
        <v>313</v>
      </c>
      <c r="E41" s="942">
        <v>266</v>
      </c>
      <c r="F41" s="946">
        <v>296</v>
      </c>
      <c r="G41" s="944">
        <v>291</v>
      </c>
      <c r="H41" s="945">
        <v>279</v>
      </c>
      <c r="I41" s="943">
        <v>243</v>
      </c>
      <c r="J41" s="944">
        <v>273</v>
      </c>
      <c r="K41" s="942">
        <v>360</v>
      </c>
      <c r="L41" s="946">
        <v>374</v>
      </c>
      <c r="M41" s="944">
        <v>395</v>
      </c>
      <c r="N41" s="942">
        <v>397</v>
      </c>
      <c r="O41" s="946">
        <v>348</v>
      </c>
      <c r="P41" s="944">
        <v>276</v>
      </c>
      <c r="Q41" s="942">
        <v>331</v>
      </c>
      <c r="R41" s="947">
        <v>342</v>
      </c>
      <c r="S41" s="944">
        <v>296</v>
      </c>
      <c r="T41" s="942">
        <v>236</v>
      </c>
      <c r="U41" s="946">
        <v>191</v>
      </c>
      <c r="V41" s="948">
        <v>208</v>
      </c>
      <c r="W41" s="942">
        <v>246</v>
      </c>
      <c r="X41" s="947">
        <v>297</v>
      </c>
      <c r="Y41" s="948">
        <v>343</v>
      </c>
      <c r="Z41" s="949">
        <v>342</v>
      </c>
      <c r="AA41" s="946">
        <v>404</v>
      </c>
      <c r="AB41" s="950">
        <v>491</v>
      </c>
      <c r="AC41" s="949">
        <v>469</v>
      </c>
      <c r="AD41" s="946">
        <v>353</v>
      </c>
      <c r="AE41" s="944">
        <v>454</v>
      </c>
      <c r="AF41" s="949">
        <v>414</v>
      </c>
      <c r="AG41" s="946">
        <v>387</v>
      </c>
      <c r="AH41" s="944">
        <v>428</v>
      </c>
      <c r="AI41" s="942">
        <v>494</v>
      </c>
      <c r="AJ41" s="946">
        <v>422</v>
      </c>
      <c r="AK41" s="944">
        <v>409</v>
      </c>
      <c r="AL41" s="942">
        <v>436</v>
      </c>
      <c r="AM41" s="951">
        <v>591</v>
      </c>
    </row>
    <row r="42" spans="2:52" ht="14.25" customHeight="1" x14ac:dyDescent="0.15">
      <c r="B42" s="250" t="s">
        <v>28</v>
      </c>
      <c r="C42" s="394" t="s">
        <v>93</v>
      </c>
      <c r="D42" s="917">
        <v>374</v>
      </c>
      <c r="E42" s="918">
        <v>618</v>
      </c>
      <c r="F42" s="922">
        <v>576</v>
      </c>
      <c r="G42" s="920">
        <v>596</v>
      </c>
      <c r="H42" s="921">
        <v>563</v>
      </c>
      <c r="I42" s="919">
        <v>501</v>
      </c>
      <c r="J42" s="920">
        <v>431</v>
      </c>
      <c r="K42" s="918">
        <v>417</v>
      </c>
      <c r="L42" s="922">
        <v>488</v>
      </c>
      <c r="M42" s="920">
        <v>528</v>
      </c>
      <c r="N42" s="918">
        <v>527</v>
      </c>
      <c r="O42" s="922">
        <v>473</v>
      </c>
      <c r="P42" s="920">
        <v>477</v>
      </c>
      <c r="Q42" s="918">
        <v>445</v>
      </c>
      <c r="R42" s="923">
        <v>502</v>
      </c>
      <c r="S42" s="920">
        <v>493</v>
      </c>
      <c r="T42" s="918">
        <v>448</v>
      </c>
      <c r="U42" s="922">
        <v>374</v>
      </c>
      <c r="V42" s="924">
        <v>298</v>
      </c>
      <c r="W42" s="918">
        <v>269</v>
      </c>
      <c r="X42" s="925">
        <v>185</v>
      </c>
      <c r="Y42" s="924">
        <v>199</v>
      </c>
      <c r="Z42" s="926">
        <v>162</v>
      </c>
      <c r="AA42" s="922">
        <v>207</v>
      </c>
      <c r="AB42" s="927">
        <v>163</v>
      </c>
      <c r="AC42" s="926">
        <v>203</v>
      </c>
      <c r="AD42" s="922">
        <v>198</v>
      </c>
      <c r="AE42" s="920">
        <v>274</v>
      </c>
      <c r="AF42" s="926">
        <v>339</v>
      </c>
      <c r="AG42" s="922">
        <v>631</v>
      </c>
      <c r="AH42" s="920">
        <v>503</v>
      </c>
      <c r="AI42" s="918">
        <v>513</v>
      </c>
      <c r="AJ42" s="922">
        <v>592</v>
      </c>
      <c r="AK42" s="920">
        <v>514</v>
      </c>
      <c r="AL42" s="918">
        <v>442</v>
      </c>
      <c r="AM42" s="928">
        <v>464</v>
      </c>
    </row>
    <row r="43" spans="2:52" ht="14.25" customHeight="1" x14ac:dyDescent="0.15">
      <c r="B43" s="184" t="s">
        <v>217</v>
      </c>
      <c r="C43" s="395" t="s">
        <v>94</v>
      </c>
      <c r="D43" s="929">
        <v>182947</v>
      </c>
      <c r="E43" s="930">
        <v>279095</v>
      </c>
      <c r="F43" s="934">
        <v>267006</v>
      </c>
      <c r="G43" s="932">
        <v>268513</v>
      </c>
      <c r="H43" s="933">
        <v>246825</v>
      </c>
      <c r="I43" s="931">
        <v>193731</v>
      </c>
      <c r="J43" s="932">
        <v>212253</v>
      </c>
      <c r="K43" s="930">
        <v>242089</v>
      </c>
      <c r="L43" s="934">
        <v>269988</v>
      </c>
      <c r="M43" s="932">
        <v>252364</v>
      </c>
      <c r="N43" s="930">
        <v>284760</v>
      </c>
      <c r="O43" s="934">
        <v>229569</v>
      </c>
      <c r="P43" s="932">
        <v>204031</v>
      </c>
      <c r="Q43" s="930">
        <v>255500</v>
      </c>
      <c r="R43" s="935">
        <v>258679</v>
      </c>
      <c r="S43" s="932">
        <v>237445</v>
      </c>
      <c r="T43" s="930">
        <v>204785</v>
      </c>
      <c r="U43" s="934">
        <v>165530</v>
      </c>
      <c r="V43" s="936">
        <v>172238</v>
      </c>
      <c r="W43" s="930">
        <v>186914</v>
      </c>
      <c r="X43" s="937">
        <v>167616</v>
      </c>
      <c r="Y43" s="936">
        <v>182530</v>
      </c>
      <c r="Z43" s="938">
        <v>159042</v>
      </c>
      <c r="AA43" s="934">
        <v>210769</v>
      </c>
      <c r="AB43" s="939">
        <v>175645</v>
      </c>
      <c r="AC43" s="938">
        <v>222904</v>
      </c>
      <c r="AD43" s="934">
        <v>193806</v>
      </c>
      <c r="AE43" s="932">
        <v>253145</v>
      </c>
      <c r="AF43" s="938">
        <v>251896</v>
      </c>
      <c r="AG43" s="934">
        <v>365387</v>
      </c>
      <c r="AH43" s="932">
        <v>268497</v>
      </c>
      <c r="AI43" s="930">
        <v>310265</v>
      </c>
      <c r="AJ43" s="934">
        <v>318452</v>
      </c>
      <c r="AK43" s="932">
        <v>306744</v>
      </c>
      <c r="AL43" s="930">
        <v>266782</v>
      </c>
      <c r="AM43" s="940">
        <v>348080</v>
      </c>
    </row>
    <row r="44" spans="2:52" ht="14.25" customHeight="1" x14ac:dyDescent="0.15">
      <c r="B44" s="186" t="s">
        <v>217</v>
      </c>
      <c r="C44" s="417" t="s">
        <v>96</v>
      </c>
      <c r="D44" s="941">
        <v>489</v>
      </c>
      <c r="E44" s="942">
        <v>451</v>
      </c>
      <c r="F44" s="946">
        <v>464</v>
      </c>
      <c r="G44" s="944">
        <v>451</v>
      </c>
      <c r="H44" s="945">
        <v>439</v>
      </c>
      <c r="I44" s="943">
        <v>387</v>
      </c>
      <c r="J44" s="944">
        <v>493</v>
      </c>
      <c r="K44" s="942">
        <v>581</v>
      </c>
      <c r="L44" s="946">
        <v>553</v>
      </c>
      <c r="M44" s="944">
        <v>478</v>
      </c>
      <c r="N44" s="942">
        <v>540</v>
      </c>
      <c r="O44" s="946">
        <v>485</v>
      </c>
      <c r="P44" s="944">
        <v>428</v>
      </c>
      <c r="Q44" s="942">
        <v>574</v>
      </c>
      <c r="R44" s="947">
        <v>515</v>
      </c>
      <c r="S44" s="944">
        <v>482</v>
      </c>
      <c r="T44" s="942">
        <v>457</v>
      </c>
      <c r="U44" s="946">
        <v>443</v>
      </c>
      <c r="V44" s="948">
        <v>578</v>
      </c>
      <c r="W44" s="942">
        <v>695</v>
      </c>
      <c r="X44" s="947">
        <v>906</v>
      </c>
      <c r="Y44" s="948">
        <v>919</v>
      </c>
      <c r="Z44" s="949">
        <v>983</v>
      </c>
      <c r="AA44" s="946">
        <v>1017</v>
      </c>
      <c r="AB44" s="950">
        <v>1080</v>
      </c>
      <c r="AC44" s="949">
        <v>1097</v>
      </c>
      <c r="AD44" s="946">
        <v>980</v>
      </c>
      <c r="AE44" s="944">
        <v>924</v>
      </c>
      <c r="AF44" s="949">
        <v>743</v>
      </c>
      <c r="AG44" s="946">
        <v>579</v>
      </c>
      <c r="AH44" s="944">
        <v>534</v>
      </c>
      <c r="AI44" s="942">
        <v>604</v>
      </c>
      <c r="AJ44" s="946">
        <v>538</v>
      </c>
      <c r="AK44" s="944">
        <v>597</v>
      </c>
      <c r="AL44" s="942">
        <v>603</v>
      </c>
      <c r="AM44" s="951">
        <v>750</v>
      </c>
    </row>
    <row r="45" spans="2:52" ht="14.25" customHeight="1" x14ac:dyDescent="0.15">
      <c r="B45" s="250" t="s">
        <v>29</v>
      </c>
      <c r="C45" s="394" t="s">
        <v>93</v>
      </c>
      <c r="D45" s="917">
        <v>1127</v>
      </c>
      <c r="E45" s="918">
        <v>2002</v>
      </c>
      <c r="F45" s="922">
        <v>1498</v>
      </c>
      <c r="G45" s="920">
        <v>1681</v>
      </c>
      <c r="H45" s="921">
        <v>1322</v>
      </c>
      <c r="I45" s="919">
        <v>1084</v>
      </c>
      <c r="J45" s="920">
        <v>1307</v>
      </c>
      <c r="K45" s="918">
        <v>1242</v>
      </c>
      <c r="L45" s="922">
        <v>1325</v>
      </c>
      <c r="M45" s="920">
        <v>1121</v>
      </c>
      <c r="N45" s="918">
        <v>1311</v>
      </c>
      <c r="O45" s="922">
        <v>1069</v>
      </c>
      <c r="P45" s="955">
        <v>1105</v>
      </c>
      <c r="Q45" s="918">
        <v>1148</v>
      </c>
      <c r="R45" s="923">
        <v>1392</v>
      </c>
      <c r="S45" s="920">
        <v>1196</v>
      </c>
      <c r="T45" s="918">
        <v>1153</v>
      </c>
      <c r="U45" s="922">
        <v>1074</v>
      </c>
      <c r="V45" s="924">
        <v>1090</v>
      </c>
      <c r="W45" s="918">
        <v>1186</v>
      </c>
      <c r="X45" s="925">
        <v>1091</v>
      </c>
      <c r="Y45" s="924">
        <v>1351</v>
      </c>
      <c r="Z45" s="926">
        <v>869</v>
      </c>
      <c r="AA45" s="922">
        <v>1455</v>
      </c>
      <c r="AB45" s="927">
        <v>1183</v>
      </c>
      <c r="AC45" s="926">
        <v>1377</v>
      </c>
      <c r="AD45" s="922">
        <v>1308</v>
      </c>
      <c r="AE45" s="920">
        <v>1468</v>
      </c>
      <c r="AF45" s="926">
        <v>1553</v>
      </c>
      <c r="AG45" s="922">
        <v>1947</v>
      </c>
      <c r="AH45" s="920">
        <v>1619</v>
      </c>
      <c r="AI45" s="918">
        <v>1590</v>
      </c>
      <c r="AJ45" s="922">
        <v>1721</v>
      </c>
      <c r="AK45" s="920">
        <v>1562</v>
      </c>
      <c r="AL45" s="918">
        <v>1718</v>
      </c>
      <c r="AM45" s="928">
        <v>1865</v>
      </c>
    </row>
    <row r="46" spans="2:52" ht="14.25" customHeight="1" x14ac:dyDescent="0.15">
      <c r="B46" s="184" t="s">
        <v>218</v>
      </c>
      <c r="C46" s="395" t="s">
        <v>94</v>
      </c>
      <c r="D46" s="929">
        <v>448284</v>
      </c>
      <c r="E46" s="930">
        <v>592168</v>
      </c>
      <c r="F46" s="934">
        <v>445531</v>
      </c>
      <c r="G46" s="932">
        <v>577845</v>
      </c>
      <c r="H46" s="933">
        <v>432025</v>
      </c>
      <c r="I46" s="931">
        <v>380735</v>
      </c>
      <c r="J46" s="932">
        <v>467226</v>
      </c>
      <c r="K46" s="930">
        <v>405554</v>
      </c>
      <c r="L46" s="934">
        <v>451660</v>
      </c>
      <c r="M46" s="932">
        <v>395466</v>
      </c>
      <c r="N46" s="930">
        <v>441234</v>
      </c>
      <c r="O46" s="934">
        <v>385928</v>
      </c>
      <c r="P46" s="969">
        <v>475126</v>
      </c>
      <c r="Q46" s="930">
        <v>487380</v>
      </c>
      <c r="R46" s="935">
        <v>551383</v>
      </c>
      <c r="S46" s="932">
        <v>468188</v>
      </c>
      <c r="T46" s="930">
        <v>422304</v>
      </c>
      <c r="U46" s="934">
        <v>375806</v>
      </c>
      <c r="V46" s="936">
        <v>360977</v>
      </c>
      <c r="W46" s="930">
        <v>406739</v>
      </c>
      <c r="X46" s="937">
        <v>363387</v>
      </c>
      <c r="Y46" s="936">
        <v>458191</v>
      </c>
      <c r="Z46" s="938">
        <v>339404</v>
      </c>
      <c r="AA46" s="934">
        <v>551435</v>
      </c>
      <c r="AB46" s="939">
        <v>481940</v>
      </c>
      <c r="AC46" s="938">
        <v>586261</v>
      </c>
      <c r="AD46" s="934">
        <v>619823</v>
      </c>
      <c r="AE46" s="932">
        <v>688123</v>
      </c>
      <c r="AF46" s="938">
        <v>749908</v>
      </c>
      <c r="AG46" s="934">
        <v>823459</v>
      </c>
      <c r="AH46" s="932">
        <v>660802</v>
      </c>
      <c r="AI46" s="930">
        <v>771572</v>
      </c>
      <c r="AJ46" s="934">
        <v>778520</v>
      </c>
      <c r="AK46" s="932">
        <v>689739</v>
      </c>
      <c r="AL46" s="930">
        <v>755065</v>
      </c>
      <c r="AM46" s="940">
        <v>961567</v>
      </c>
    </row>
    <row r="47" spans="2:52" ht="14.25" customHeight="1" x14ac:dyDescent="0.15">
      <c r="B47" s="186" t="s">
        <v>218</v>
      </c>
      <c r="C47" s="417" t="s">
        <v>96</v>
      </c>
      <c r="D47" s="941">
        <v>398</v>
      </c>
      <c r="E47" s="942">
        <v>296</v>
      </c>
      <c r="F47" s="946">
        <v>297</v>
      </c>
      <c r="G47" s="944">
        <v>344</v>
      </c>
      <c r="H47" s="945">
        <v>327</v>
      </c>
      <c r="I47" s="943">
        <v>351</v>
      </c>
      <c r="J47" s="944">
        <v>357</v>
      </c>
      <c r="K47" s="942">
        <v>327</v>
      </c>
      <c r="L47" s="946">
        <v>341</v>
      </c>
      <c r="M47" s="944">
        <v>353</v>
      </c>
      <c r="N47" s="942">
        <v>337</v>
      </c>
      <c r="O47" s="946">
        <v>361</v>
      </c>
      <c r="P47" s="944">
        <v>430</v>
      </c>
      <c r="Q47" s="942">
        <v>425</v>
      </c>
      <c r="R47" s="947">
        <v>396</v>
      </c>
      <c r="S47" s="944">
        <v>391</v>
      </c>
      <c r="T47" s="942">
        <v>366</v>
      </c>
      <c r="U47" s="946">
        <v>350</v>
      </c>
      <c r="V47" s="948">
        <v>331</v>
      </c>
      <c r="W47" s="942">
        <v>343</v>
      </c>
      <c r="X47" s="947">
        <v>333</v>
      </c>
      <c r="Y47" s="948">
        <v>339</v>
      </c>
      <c r="Z47" s="949">
        <v>391</v>
      </c>
      <c r="AA47" s="946">
        <v>379</v>
      </c>
      <c r="AB47" s="950">
        <v>407</v>
      </c>
      <c r="AC47" s="949">
        <v>426</v>
      </c>
      <c r="AD47" s="946">
        <v>474</v>
      </c>
      <c r="AE47" s="944">
        <v>469</v>
      </c>
      <c r="AF47" s="949">
        <v>483</v>
      </c>
      <c r="AG47" s="946">
        <v>423</v>
      </c>
      <c r="AH47" s="944">
        <v>408</v>
      </c>
      <c r="AI47" s="942">
        <v>485</v>
      </c>
      <c r="AJ47" s="946">
        <v>452</v>
      </c>
      <c r="AK47" s="944">
        <v>442</v>
      </c>
      <c r="AL47" s="942">
        <v>439</v>
      </c>
      <c r="AM47" s="951">
        <v>516</v>
      </c>
    </row>
    <row r="48" spans="2:52" ht="14.25" customHeight="1" x14ac:dyDescent="0.15">
      <c r="B48" s="250" t="s">
        <v>30</v>
      </c>
      <c r="C48" s="394" t="s">
        <v>93</v>
      </c>
      <c r="D48" s="917">
        <v>146</v>
      </c>
      <c r="E48" s="918">
        <v>259</v>
      </c>
      <c r="F48" s="922">
        <v>232</v>
      </c>
      <c r="G48" s="920">
        <v>265</v>
      </c>
      <c r="H48" s="921">
        <v>232</v>
      </c>
      <c r="I48" s="919">
        <v>237</v>
      </c>
      <c r="J48" s="920">
        <v>247</v>
      </c>
      <c r="K48" s="918">
        <v>1242</v>
      </c>
      <c r="L48" s="922">
        <v>278</v>
      </c>
      <c r="M48" s="920">
        <v>250</v>
      </c>
      <c r="N48" s="918">
        <v>313</v>
      </c>
      <c r="O48" s="922">
        <v>270</v>
      </c>
      <c r="P48" s="920">
        <v>255</v>
      </c>
      <c r="Q48" s="918">
        <v>286</v>
      </c>
      <c r="R48" s="923">
        <v>309</v>
      </c>
      <c r="S48" s="920">
        <v>248</v>
      </c>
      <c r="T48" s="918">
        <v>227</v>
      </c>
      <c r="U48" s="922">
        <v>220</v>
      </c>
      <c r="V48" s="924">
        <v>217</v>
      </c>
      <c r="W48" s="918">
        <v>232</v>
      </c>
      <c r="X48" s="925">
        <v>198</v>
      </c>
      <c r="Y48" s="924">
        <v>218</v>
      </c>
      <c r="Z48" s="926">
        <v>145</v>
      </c>
      <c r="AA48" s="922">
        <v>233</v>
      </c>
      <c r="AB48" s="927">
        <v>190</v>
      </c>
      <c r="AC48" s="926">
        <v>192</v>
      </c>
      <c r="AD48" s="922">
        <v>164</v>
      </c>
      <c r="AE48" s="920">
        <v>183</v>
      </c>
      <c r="AF48" s="926">
        <v>190</v>
      </c>
      <c r="AG48" s="922">
        <v>238</v>
      </c>
      <c r="AH48" s="920">
        <v>198</v>
      </c>
      <c r="AI48" s="918">
        <v>188</v>
      </c>
      <c r="AJ48" s="922">
        <v>207</v>
      </c>
      <c r="AK48" s="920">
        <v>165</v>
      </c>
      <c r="AL48" s="918">
        <v>169</v>
      </c>
      <c r="AM48" s="928">
        <v>166</v>
      </c>
    </row>
    <row r="49" spans="2:39" ht="14.25" customHeight="1" x14ac:dyDescent="0.15">
      <c r="B49" s="184" t="s">
        <v>219</v>
      </c>
      <c r="C49" s="395" t="s">
        <v>94</v>
      </c>
      <c r="D49" s="929">
        <v>128069</v>
      </c>
      <c r="E49" s="930">
        <v>208661</v>
      </c>
      <c r="F49" s="934">
        <v>199372</v>
      </c>
      <c r="G49" s="932">
        <v>233812</v>
      </c>
      <c r="H49" s="933">
        <v>198648</v>
      </c>
      <c r="I49" s="931">
        <v>174608</v>
      </c>
      <c r="J49" s="932">
        <v>162980</v>
      </c>
      <c r="K49" s="930">
        <v>405554</v>
      </c>
      <c r="L49" s="934">
        <v>203932</v>
      </c>
      <c r="M49" s="983">
        <v>187725</v>
      </c>
      <c r="N49" s="930">
        <v>213448</v>
      </c>
      <c r="O49" s="934">
        <v>149567</v>
      </c>
      <c r="P49" s="932">
        <v>120083</v>
      </c>
      <c r="Q49" s="930">
        <v>124888</v>
      </c>
      <c r="R49" s="935">
        <v>140701</v>
      </c>
      <c r="S49" s="932">
        <v>112065</v>
      </c>
      <c r="T49" s="930">
        <v>103346</v>
      </c>
      <c r="U49" s="934">
        <v>99030</v>
      </c>
      <c r="V49" s="936">
        <v>100219</v>
      </c>
      <c r="W49" s="930">
        <v>122690</v>
      </c>
      <c r="X49" s="937">
        <v>122316</v>
      </c>
      <c r="Y49" s="936">
        <v>142638</v>
      </c>
      <c r="Z49" s="938">
        <v>112972</v>
      </c>
      <c r="AA49" s="934">
        <v>193714</v>
      </c>
      <c r="AB49" s="939">
        <v>154770</v>
      </c>
      <c r="AC49" s="938">
        <v>170423</v>
      </c>
      <c r="AD49" s="934">
        <v>150326</v>
      </c>
      <c r="AE49" s="932">
        <v>181459</v>
      </c>
      <c r="AF49" s="938">
        <v>179348</v>
      </c>
      <c r="AG49" s="934">
        <v>202431</v>
      </c>
      <c r="AH49" s="932">
        <v>164204</v>
      </c>
      <c r="AI49" s="930">
        <v>191651</v>
      </c>
      <c r="AJ49" s="934">
        <v>231617</v>
      </c>
      <c r="AK49" s="932">
        <v>175251</v>
      </c>
      <c r="AL49" s="930">
        <v>192315</v>
      </c>
      <c r="AM49" s="940">
        <v>226081</v>
      </c>
    </row>
    <row r="50" spans="2:39" ht="14.25" customHeight="1" x14ac:dyDescent="0.15">
      <c r="B50" s="186" t="s">
        <v>219</v>
      </c>
      <c r="C50" s="417" t="s">
        <v>96</v>
      </c>
      <c r="D50" s="941">
        <v>880</v>
      </c>
      <c r="E50" s="942">
        <v>807</v>
      </c>
      <c r="F50" s="946">
        <v>858</v>
      </c>
      <c r="G50" s="944">
        <v>882</v>
      </c>
      <c r="H50" s="945">
        <v>858</v>
      </c>
      <c r="I50" s="943">
        <v>736</v>
      </c>
      <c r="J50" s="944">
        <v>660</v>
      </c>
      <c r="K50" s="942">
        <v>327</v>
      </c>
      <c r="L50" s="946">
        <v>734</v>
      </c>
      <c r="M50" s="944">
        <v>750</v>
      </c>
      <c r="N50" s="942">
        <v>681</v>
      </c>
      <c r="O50" s="946">
        <v>554</v>
      </c>
      <c r="P50" s="944">
        <v>470</v>
      </c>
      <c r="Q50" s="942">
        <v>436</v>
      </c>
      <c r="R50" s="947">
        <v>455</v>
      </c>
      <c r="S50" s="944">
        <v>452</v>
      </c>
      <c r="T50" s="942">
        <v>455</v>
      </c>
      <c r="U50" s="946">
        <v>449</v>
      </c>
      <c r="V50" s="948">
        <v>462</v>
      </c>
      <c r="W50" s="942">
        <v>528</v>
      </c>
      <c r="X50" s="947">
        <v>617</v>
      </c>
      <c r="Y50" s="948">
        <v>654</v>
      </c>
      <c r="Z50" s="949">
        <v>780</v>
      </c>
      <c r="AA50" s="946">
        <v>830</v>
      </c>
      <c r="AB50" s="950">
        <v>813</v>
      </c>
      <c r="AC50" s="949">
        <v>888</v>
      </c>
      <c r="AD50" s="946">
        <v>917</v>
      </c>
      <c r="AE50" s="944">
        <v>991</v>
      </c>
      <c r="AF50" s="949">
        <v>945</v>
      </c>
      <c r="AG50" s="946">
        <v>849</v>
      </c>
      <c r="AH50" s="944">
        <v>830</v>
      </c>
      <c r="AI50" s="942">
        <v>1017</v>
      </c>
      <c r="AJ50" s="946">
        <v>1121</v>
      </c>
      <c r="AK50" s="944">
        <v>1060</v>
      </c>
      <c r="AL50" s="942">
        <v>1139</v>
      </c>
      <c r="AM50" s="951">
        <v>1364</v>
      </c>
    </row>
    <row r="51" spans="2:39" ht="14.25" customHeight="1" x14ac:dyDescent="0.15">
      <c r="B51" s="250" t="s">
        <v>220</v>
      </c>
      <c r="C51" s="394" t="s">
        <v>93</v>
      </c>
      <c r="D51" s="917">
        <v>117</v>
      </c>
      <c r="E51" s="918">
        <v>239</v>
      </c>
      <c r="F51" s="922">
        <v>216</v>
      </c>
      <c r="G51" s="920">
        <v>279</v>
      </c>
      <c r="H51" s="921">
        <v>242</v>
      </c>
      <c r="I51" s="919">
        <v>188</v>
      </c>
      <c r="J51" s="920">
        <v>220</v>
      </c>
      <c r="K51" s="918">
        <v>213</v>
      </c>
      <c r="L51" s="922">
        <v>234</v>
      </c>
      <c r="M51" s="920">
        <v>204</v>
      </c>
      <c r="N51" s="918">
        <v>239</v>
      </c>
      <c r="O51" s="922">
        <v>187</v>
      </c>
      <c r="P51" s="920">
        <v>169</v>
      </c>
      <c r="Q51" s="918">
        <v>175</v>
      </c>
      <c r="R51" s="923">
        <v>199</v>
      </c>
      <c r="S51" s="920">
        <v>190</v>
      </c>
      <c r="T51" s="918">
        <v>201</v>
      </c>
      <c r="U51" s="922">
        <v>194</v>
      </c>
      <c r="V51" s="924">
        <v>186</v>
      </c>
      <c r="W51" s="918">
        <v>180</v>
      </c>
      <c r="X51" s="925">
        <v>149</v>
      </c>
      <c r="Y51" s="924">
        <v>185</v>
      </c>
      <c r="Z51" s="926">
        <v>135</v>
      </c>
      <c r="AA51" s="922">
        <v>167</v>
      </c>
      <c r="AB51" s="927">
        <v>156</v>
      </c>
      <c r="AC51" s="926">
        <v>174</v>
      </c>
      <c r="AD51" s="922">
        <v>155</v>
      </c>
      <c r="AE51" s="920">
        <v>165</v>
      </c>
      <c r="AF51" s="926">
        <v>160</v>
      </c>
      <c r="AG51" s="922">
        <v>177</v>
      </c>
      <c r="AH51" s="920">
        <v>148</v>
      </c>
      <c r="AI51" s="918">
        <v>141</v>
      </c>
      <c r="AJ51" s="922">
        <v>168</v>
      </c>
      <c r="AK51" s="920">
        <v>151</v>
      </c>
      <c r="AL51" s="918">
        <v>164</v>
      </c>
      <c r="AM51" s="928">
        <v>218</v>
      </c>
    </row>
    <row r="52" spans="2:39" ht="14.25" customHeight="1" x14ac:dyDescent="0.15">
      <c r="B52" s="184" t="s">
        <v>220</v>
      </c>
      <c r="C52" s="395" t="s">
        <v>94</v>
      </c>
      <c r="D52" s="929">
        <v>27877</v>
      </c>
      <c r="E52" s="930">
        <v>56315</v>
      </c>
      <c r="F52" s="934">
        <v>47322</v>
      </c>
      <c r="G52" s="932">
        <v>59607</v>
      </c>
      <c r="H52" s="933">
        <v>51663</v>
      </c>
      <c r="I52" s="931">
        <v>42537</v>
      </c>
      <c r="J52" s="932">
        <v>53291</v>
      </c>
      <c r="K52" s="930">
        <v>60838</v>
      </c>
      <c r="L52" s="934">
        <v>72630</v>
      </c>
      <c r="M52" s="932">
        <v>66952</v>
      </c>
      <c r="N52" s="930">
        <v>76203</v>
      </c>
      <c r="O52" s="934">
        <v>68522</v>
      </c>
      <c r="P52" s="932">
        <v>70186</v>
      </c>
      <c r="Q52" s="930">
        <v>77777</v>
      </c>
      <c r="R52" s="935">
        <v>83517</v>
      </c>
      <c r="S52" s="932">
        <v>62615</v>
      </c>
      <c r="T52" s="930">
        <v>54056</v>
      </c>
      <c r="U52" s="934">
        <v>48010</v>
      </c>
      <c r="V52" s="936">
        <v>42845</v>
      </c>
      <c r="W52" s="930">
        <v>42146</v>
      </c>
      <c r="X52" s="937">
        <v>44688</v>
      </c>
      <c r="Y52" s="936">
        <v>64667</v>
      </c>
      <c r="Z52" s="938">
        <v>47522</v>
      </c>
      <c r="AA52" s="934">
        <v>53792</v>
      </c>
      <c r="AB52" s="939">
        <v>47256</v>
      </c>
      <c r="AC52" s="938">
        <v>51963</v>
      </c>
      <c r="AD52" s="934">
        <v>42980</v>
      </c>
      <c r="AE52" s="932">
        <v>47370</v>
      </c>
      <c r="AF52" s="938">
        <v>48419</v>
      </c>
      <c r="AG52" s="934">
        <v>59897</v>
      </c>
      <c r="AH52" s="932">
        <v>54143</v>
      </c>
      <c r="AI52" s="930">
        <v>57949</v>
      </c>
      <c r="AJ52" s="934">
        <v>68248</v>
      </c>
      <c r="AK52" s="932">
        <v>58432</v>
      </c>
      <c r="AL52" s="930">
        <v>57631</v>
      </c>
      <c r="AM52" s="940">
        <v>67022</v>
      </c>
    </row>
    <row r="53" spans="2:39" ht="14.25" customHeight="1" x14ac:dyDescent="0.15">
      <c r="B53" s="186" t="s">
        <v>220</v>
      </c>
      <c r="C53" s="417" t="s">
        <v>96</v>
      </c>
      <c r="D53" s="941">
        <v>237</v>
      </c>
      <c r="E53" s="942">
        <v>236</v>
      </c>
      <c r="F53" s="946">
        <v>219</v>
      </c>
      <c r="G53" s="944">
        <v>213</v>
      </c>
      <c r="H53" s="945">
        <v>213</v>
      </c>
      <c r="I53" s="943">
        <v>226</v>
      </c>
      <c r="J53" s="944">
        <v>242</v>
      </c>
      <c r="K53" s="942">
        <v>285</v>
      </c>
      <c r="L53" s="946">
        <v>311</v>
      </c>
      <c r="M53" s="944">
        <v>329</v>
      </c>
      <c r="N53" s="942">
        <v>319</v>
      </c>
      <c r="O53" s="946">
        <v>367</v>
      </c>
      <c r="P53" s="944">
        <v>415</v>
      </c>
      <c r="Q53" s="942">
        <v>446</v>
      </c>
      <c r="R53" s="947">
        <v>420</v>
      </c>
      <c r="S53" s="944">
        <v>329</v>
      </c>
      <c r="T53" s="942">
        <v>269</v>
      </c>
      <c r="U53" s="946">
        <v>248</v>
      </c>
      <c r="V53" s="948">
        <v>231</v>
      </c>
      <c r="W53" s="942">
        <v>235</v>
      </c>
      <c r="X53" s="947">
        <v>301</v>
      </c>
      <c r="Y53" s="948">
        <v>349</v>
      </c>
      <c r="Z53" s="949">
        <v>351</v>
      </c>
      <c r="AA53" s="946">
        <v>322</v>
      </c>
      <c r="AB53" s="950">
        <v>304</v>
      </c>
      <c r="AC53" s="949">
        <v>299</v>
      </c>
      <c r="AD53" s="946">
        <v>278</v>
      </c>
      <c r="AE53" s="944">
        <v>287</v>
      </c>
      <c r="AF53" s="949">
        <v>302</v>
      </c>
      <c r="AG53" s="946">
        <v>338</v>
      </c>
      <c r="AH53" s="944">
        <v>367</v>
      </c>
      <c r="AI53" s="942">
        <v>412</v>
      </c>
      <c r="AJ53" s="946">
        <v>407</v>
      </c>
      <c r="AK53" s="944">
        <v>386</v>
      </c>
      <c r="AL53" s="942">
        <v>352</v>
      </c>
      <c r="AM53" s="951">
        <v>308</v>
      </c>
    </row>
    <row r="54" spans="2:39" ht="14.25" customHeight="1" x14ac:dyDescent="0.15">
      <c r="B54" s="250" t="s">
        <v>120</v>
      </c>
      <c r="C54" s="394" t="s">
        <v>93</v>
      </c>
      <c r="D54" s="917">
        <v>1069</v>
      </c>
      <c r="E54" s="918">
        <v>1436</v>
      </c>
      <c r="F54" s="922">
        <v>1308</v>
      </c>
      <c r="G54" s="920">
        <v>1437</v>
      </c>
      <c r="H54" s="921">
        <v>1371</v>
      </c>
      <c r="I54" s="919">
        <v>1192</v>
      </c>
      <c r="J54" s="920">
        <v>1098</v>
      </c>
      <c r="K54" s="918">
        <v>946</v>
      </c>
      <c r="L54" s="922">
        <v>1028</v>
      </c>
      <c r="M54" s="920">
        <v>1068</v>
      </c>
      <c r="N54" s="918">
        <v>1185</v>
      </c>
      <c r="O54" s="922">
        <v>1158</v>
      </c>
      <c r="P54" s="920">
        <v>668</v>
      </c>
      <c r="Q54" s="918">
        <v>548</v>
      </c>
      <c r="R54" s="923">
        <v>954</v>
      </c>
      <c r="S54" s="920">
        <v>904</v>
      </c>
      <c r="T54" s="918">
        <v>927</v>
      </c>
      <c r="U54" s="922">
        <v>961</v>
      </c>
      <c r="V54" s="924">
        <v>1063</v>
      </c>
      <c r="W54" s="918">
        <v>978</v>
      </c>
      <c r="X54" s="925">
        <v>781</v>
      </c>
      <c r="Y54" s="924">
        <v>785</v>
      </c>
      <c r="Z54" s="926">
        <v>652</v>
      </c>
      <c r="AA54" s="922">
        <v>761</v>
      </c>
      <c r="AB54" s="927">
        <v>584</v>
      </c>
      <c r="AC54" s="926">
        <v>757</v>
      </c>
      <c r="AD54" s="922">
        <v>681</v>
      </c>
      <c r="AE54" s="920">
        <v>781</v>
      </c>
      <c r="AF54" s="926">
        <v>744</v>
      </c>
      <c r="AG54" s="922">
        <v>988</v>
      </c>
      <c r="AH54" s="920">
        <v>624</v>
      </c>
      <c r="AI54" s="918">
        <v>923</v>
      </c>
      <c r="AJ54" s="922">
        <v>1135</v>
      </c>
      <c r="AK54" s="920">
        <v>1098</v>
      </c>
      <c r="AL54" s="918">
        <v>843</v>
      </c>
      <c r="AM54" s="928">
        <v>716</v>
      </c>
    </row>
    <row r="55" spans="2:39" ht="14.25" customHeight="1" x14ac:dyDescent="0.15">
      <c r="B55" s="184" t="s">
        <v>120</v>
      </c>
      <c r="C55" s="395" t="s">
        <v>94</v>
      </c>
      <c r="D55" s="929">
        <v>315140</v>
      </c>
      <c r="E55" s="930">
        <v>495801</v>
      </c>
      <c r="F55" s="934">
        <v>4600407</v>
      </c>
      <c r="G55" s="932">
        <v>564872</v>
      </c>
      <c r="H55" s="933">
        <v>489694</v>
      </c>
      <c r="I55" s="931">
        <v>389140</v>
      </c>
      <c r="J55" s="932">
        <v>470800</v>
      </c>
      <c r="K55" s="930">
        <v>469595</v>
      </c>
      <c r="L55" s="934">
        <v>585028</v>
      </c>
      <c r="M55" s="932">
        <v>565816</v>
      </c>
      <c r="N55" s="930">
        <v>605049</v>
      </c>
      <c r="O55" s="934">
        <v>544325</v>
      </c>
      <c r="P55" s="932">
        <v>397987</v>
      </c>
      <c r="Q55" s="930">
        <v>412722</v>
      </c>
      <c r="R55" s="935">
        <v>481218</v>
      </c>
      <c r="S55" s="932">
        <v>411806</v>
      </c>
      <c r="T55" s="930">
        <v>419950</v>
      </c>
      <c r="U55" s="934">
        <v>364841</v>
      </c>
      <c r="V55" s="936">
        <v>441570</v>
      </c>
      <c r="W55" s="930">
        <v>395159</v>
      </c>
      <c r="X55" s="937">
        <v>383058</v>
      </c>
      <c r="Y55" s="936">
        <v>369732</v>
      </c>
      <c r="Z55" s="938">
        <v>317702</v>
      </c>
      <c r="AA55" s="934">
        <v>380788</v>
      </c>
      <c r="AB55" s="939">
        <v>378900</v>
      </c>
      <c r="AC55" s="938">
        <v>429204</v>
      </c>
      <c r="AD55" s="934">
        <v>387941</v>
      </c>
      <c r="AE55" s="932">
        <v>488815</v>
      </c>
      <c r="AF55" s="938">
        <v>422211</v>
      </c>
      <c r="AG55" s="934">
        <v>483300</v>
      </c>
      <c r="AH55" s="932">
        <v>366394</v>
      </c>
      <c r="AI55" s="930">
        <v>519091</v>
      </c>
      <c r="AJ55" s="934">
        <v>537644</v>
      </c>
      <c r="AK55" s="932">
        <v>545398</v>
      </c>
      <c r="AL55" s="930">
        <v>498809</v>
      </c>
      <c r="AM55" s="940">
        <v>604800</v>
      </c>
    </row>
    <row r="56" spans="2:39" ht="14.25" customHeight="1" x14ac:dyDescent="0.15">
      <c r="B56" s="186" t="s">
        <v>120</v>
      </c>
      <c r="C56" s="417" t="s">
        <v>96</v>
      </c>
      <c r="D56" s="941">
        <v>295</v>
      </c>
      <c r="E56" s="942">
        <v>345</v>
      </c>
      <c r="F56" s="946">
        <v>352</v>
      </c>
      <c r="G56" s="944">
        <v>393</v>
      </c>
      <c r="H56" s="945">
        <v>357</v>
      </c>
      <c r="I56" s="943">
        <v>327</v>
      </c>
      <c r="J56" s="944">
        <v>429</v>
      </c>
      <c r="K56" s="942">
        <v>496</v>
      </c>
      <c r="L56" s="946">
        <v>569</v>
      </c>
      <c r="M56" s="944">
        <v>530</v>
      </c>
      <c r="N56" s="942">
        <v>511</v>
      </c>
      <c r="O56" s="946">
        <v>470</v>
      </c>
      <c r="P56" s="944">
        <v>596</v>
      </c>
      <c r="Q56" s="942">
        <v>754</v>
      </c>
      <c r="R56" s="947">
        <v>505</v>
      </c>
      <c r="S56" s="944">
        <v>455</v>
      </c>
      <c r="T56" s="942">
        <v>453</v>
      </c>
      <c r="U56" s="946">
        <v>380</v>
      </c>
      <c r="V56" s="948">
        <v>415</v>
      </c>
      <c r="W56" s="942">
        <v>404</v>
      </c>
      <c r="X56" s="947">
        <v>490</v>
      </c>
      <c r="Y56" s="948">
        <v>471</v>
      </c>
      <c r="Z56" s="949">
        <v>487</v>
      </c>
      <c r="AA56" s="946">
        <v>500</v>
      </c>
      <c r="AB56" s="950">
        <v>649</v>
      </c>
      <c r="AC56" s="949">
        <v>567</v>
      </c>
      <c r="AD56" s="946">
        <v>570</v>
      </c>
      <c r="AE56" s="944">
        <v>626</v>
      </c>
      <c r="AF56" s="949">
        <v>568</v>
      </c>
      <c r="AG56" s="946">
        <v>489</v>
      </c>
      <c r="AH56" s="944">
        <v>587</v>
      </c>
      <c r="AI56" s="942">
        <v>563</v>
      </c>
      <c r="AJ56" s="946">
        <v>474</v>
      </c>
      <c r="AK56" s="944">
        <v>497</v>
      </c>
      <c r="AL56" s="942">
        <v>592</v>
      </c>
      <c r="AM56" s="951">
        <v>844</v>
      </c>
    </row>
    <row r="57" spans="2:39" ht="14.25" customHeight="1" x14ac:dyDescent="0.15">
      <c r="B57" s="250" t="s">
        <v>33</v>
      </c>
      <c r="C57" s="394" t="s">
        <v>93</v>
      </c>
      <c r="D57" s="917">
        <v>1288</v>
      </c>
      <c r="E57" s="918">
        <v>1567</v>
      </c>
      <c r="F57" s="922">
        <v>1304</v>
      </c>
      <c r="G57" s="920">
        <v>1390</v>
      </c>
      <c r="H57" s="921">
        <v>1428</v>
      </c>
      <c r="I57" s="919">
        <v>1228</v>
      </c>
      <c r="J57" s="920">
        <v>1279</v>
      </c>
      <c r="K57" s="918">
        <v>1699</v>
      </c>
      <c r="L57" s="922">
        <v>1921</v>
      </c>
      <c r="M57" s="920">
        <v>1738</v>
      </c>
      <c r="N57" s="918">
        <v>2259</v>
      </c>
      <c r="O57" s="922">
        <v>2125</v>
      </c>
      <c r="P57" s="920">
        <v>2168</v>
      </c>
      <c r="Q57" s="918">
        <v>2372</v>
      </c>
      <c r="R57" s="923">
        <v>2871</v>
      </c>
      <c r="S57" s="920">
        <v>2155</v>
      </c>
      <c r="T57" s="918">
        <v>2557</v>
      </c>
      <c r="U57" s="922">
        <v>1797</v>
      </c>
      <c r="V57" s="924">
        <v>1934</v>
      </c>
      <c r="W57" s="918">
        <v>2102</v>
      </c>
      <c r="X57" s="925">
        <v>2269</v>
      </c>
      <c r="Y57" s="924">
        <v>2594</v>
      </c>
      <c r="Z57" s="926">
        <v>2200</v>
      </c>
      <c r="AA57" s="922">
        <v>2773</v>
      </c>
      <c r="AB57" s="927">
        <v>2090</v>
      </c>
      <c r="AC57" s="926">
        <v>2432</v>
      </c>
      <c r="AD57" s="922">
        <v>1704</v>
      </c>
      <c r="AE57" s="920">
        <v>1680</v>
      </c>
      <c r="AF57" s="926">
        <v>1309</v>
      </c>
      <c r="AG57" s="922">
        <v>1542</v>
      </c>
      <c r="AH57" s="920">
        <v>990</v>
      </c>
      <c r="AI57" s="918">
        <v>1274</v>
      </c>
      <c r="AJ57" s="922">
        <v>1248</v>
      </c>
      <c r="AK57" s="920">
        <v>1271</v>
      </c>
      <c r="AL57" s="918">
        <v>1194</v>
      </c>
      <c r="AM57" s="928">
        <v>1125</v>
      </c>
    </row>
    <row r="58" spans="2:39" ht="14.25" customHeight="1" x14ac:dyDescent="0.15">
      <c r="B58" s="184" t="s">
        <v>221</v>
      </c>
      <c r="C58" s="395" t="s">
        <v>94</v>
      </c>
      <c r="D58" s="929">
        <v>588814</v>
      </c>
      <c r="E58" s="930">
        <v>725253</v>
      </c>
      <c r="F58" s="934">
        <v>666036</v>
      </c>
      <c r="G58" s="932">
        <v>731354</v>
      </c>
      <c r="H58" s="933">
        <v>705116</v>
      </c>
      <c r="I58" s="931">
        <v>575348</v>
      </c>
      <c r="J58" s="932">
        <v>756243</v>
      </c>
      <c r="K58" s="930">
        <v>753646</v>
      </c>
      <c r="L58" s="934">
        <v>735147</v>
      </c>
      <c r="M58" s="932">
        <v>676835</v>
      </c>
      <c r="N58" s="930">
        <v>906434</v>
      </c>
      <c r="O58" s="934">
        <v>767917</v>
      </c>
      <c r="P58" s="932">
        <v>696479</v>
      </c>
      <c r="Q58" s="930">
        <v>782032</v>
      </c>
      <c r="R58" s="935">
        <v>793803</v>
      </c>
      <c r="S58" s="932">
        <v>537580</v>
      </c>
      <c r="T58" s="930">
        <v>545900</v>
      </c>
      <c r="U58" s="934">
        <v>385176</v>
      </c>
      <c r="V58" s="936">
        <v>608948</v>
      </c>
      <c r="W58" s="930">
        <v>852017</v>
      </c>
      <c r="X58" s="937">
        <v>936169</v>
      </c>
      <c r="Y58" s="936">
        <v>1019453</v>
      </c>
      <c r="Z58" s="938">
        <v>907235</v>
      </c>
      <c r="AA58" s="934">
        <v>1107804</v>
      </c>
      <c r="AB58" s="939">
        <v>984305</v>
      </c>
      <c r="AC58" s="938">
        <v>1003988</v>
      </c>
      <c r="AD58" s="934">
        <v>768388</v>
      </c>
      <c r="AE58" s="932">
        <v>825002</v>
      </c>
      <c r="AF58" s="938">
        <v>686173</v>
      </c>
      <c r="AG58" s="934">
        <v>840553</v>
      </c>
      <c r="AH58" s="932">
        <v>752470</v>
      </c>
      <c r="AI58" s="930">
        <v>924384</v>
      </c>
      <c r="AJ58" s="934">
        <v>723664</v>
      </c>
      <c r="AK58" s="932">
        <v>708645</v>
      </c>
      <c r="AL58" s="930">
        <v>647567</v>
      </c>
      <c r="AM58" s="940">
        <v>638932</v>
      </c>
    </row>
    <row r="59" spans="2:39" ht="14.25" customHeight="1" x14ac:dyDescent="0.15">
      <c r="B59" s="186" t="s">
        <v>221</v>
      </c>
      <c r="C59" s="417" t="s">
        <v>96</v>
      </c>
      <c r="D59" s="941">
        <v>457</v>
      </c>
      <c r="E59" s="942">
        <v>463</v>
      </c>
      <c r="F59" s="946">
        <v>511</v>
      </c>
      <c r="G59" s="944">
        <v>526</v>
      </c>
      <c r="H59" s="945">
        <v>494</v>
      </c>
      <c r="I59" s="943">
        <v>469</v>
      </c>
      <c r="J59" s="944">
        <v>591</v>
      </c>
      <c r="K59" s="942">
        <v>444</v>
      </c>
      <c r="L59" s="946">
        <v>383</v>
      </c>
      <c r="M59" s="944">
        <v>389</v>
      </c>
      <c r="N59" s="942">
        <v>401</v>
      </c>
      <c r="O59" s="946">
        <v>361</v>
      </c>
      <c r="P59" s="944">
        <v>321</v>
      </c>
      <c r="Q59" s="942">
        <v>330</v>
      </c>
      <c r="R59" s="947">
        <v>277</v>
      </c>
      <c r="S59" s="944">
        <v>249</v>
      </c>
      <c r="T59" s="942">
        <v>213</v>
      </c>
      <c r="U59" s="946">
        <v>214</v>
      </c>
      <c r="V59" s="948">
        <v>315</v>
      </c>
      <c r="W59" s="942">
        <v>405</v>
      </c>
      <c r="X59" s="947">
        <v>413</v>
      </c>
      <c r="Y59" s="948">
        <v>393</v>
      </c>
      <c r="Z59" s="949">
        <v>412</v>
      </c>
      <c r="AA59" s="946">
        <v>400</v>
      </c>
      <c r="AB59" s="950">
        <v>471</v>
      </c>
      <c r="AC59" s="949">
        <v>413</v>
      </c>
      <c r="AD59" s="946">
        <v>451</v>
      </c>
      <c r="AE59" s="944">
        <v>491</v>
      </c>
      <c r="AF59" s="949">
        <v>524</v>
      </c>
      <c r="AG59" s="946">
        <v>545</v>
      </c>
      <c r="AH59" s="944">
        <v>760</v>
      </c>
      <c r="AI59" s="942">
        <v>726</v>
      </c>
      <c r="AJ59" s="946">
        <v>580</v>
      </c>
      <c r="AK59" s="944">
        <v>558</v>
      </c>
      <c r="AL59" s="942">
        <v>542</v>
      </c>
      <c r="AM59" s="951">
        <v>568</v>
      </c>
    </row>
    <row r="60" spans="2:39" ht="14.25" customHeight="1" x14ac:dyDescent="0.15">
      <c r="B60" s="250" t="s">
        <v>34</v>
      </c>
      <c r="C60" s="394" t="s">
        <v>93</v>
      </c>
      <c r="D60" s="917">
        <v>411</v>
      </c>
      <c r="E60" s="918">
        <v>502</v>
      </c>
      <c r="F60" s="922">
        <v>464</v>
      </c>
      <c r="G60" s="920">
        <v>522</v>
      </c>
      <c r="H60" s="921">
        <v>502</v>
      </c>
      <c r="I60" s="919">
        <v>413</v>
      </c>
      <c r="J60" s="920">
        <v>526</v>
      </c>
      <c r="K60" s="918">
        <v>632</v>
      </c>
      <c r="L60" s="922">
        <v>652</v>
      </c>
      <c r="M60" s="920">
        <v>618</v>
      </c>
      <c r="N60" s="918">
        <v>774</v>
      </c>
      <c r="O60" s="922">
        <v>781</v>
      </c>
      <c r="P60" s="920">
        <v>891</v>
      </c>
      <c r="Q60" s="918">
        <v>885</v>
      </c>
      <c r="R60" s="923">
        <v>979</v>
      </c>
      <c r="S60" s="920">
        <v>850</v>
      </c>
      <c r="T60" s="918">
        <v>1095</v>
      </c>
      <c r="U60" s="922">
        <v>1048</v>
      </c>
      <c r="V60" s="924">
        <v>999</v>
      </c>
      <c r="W60" s="918">
        <v>976</v>
      </c>
      <c r="X60" s="925">
        <v>1053</v>
      </c>
      <c r="Y60" s="924">
        <v>1032</v>
      </c>
      <c r="Z60" s="926">
        <v>1099</v>
      </c>
      <c r="AA60" s="922">
        <v>1323</v>
      </c>
      <c r="AB60" s="927">
        <v>950</v>
      </c>
      <c r="AC60" s="926">
        <v>950</v>
      </c>
      <c r="AD60" s="922">
        <v>773</v>
      </c>
      <c r="AE60" s="920">
        <v>873</v>
      </c>
      <c r="AF60" s="926">
        <v>899</v>
      </c>
      <c r="AG60" s="922">
        <v>970</v>
      </c>
      <c r="AH60" s="920">
        <v>582</v>
      </c>
      <c r="AI60" s="918">
        <v>524</v>
      </c>
      <c r="AJ60" s="922">
        <v>464</v>
      </c>
      <c r="AK60" s="920">
        <v>354</v>
      </c>
      <c r="AL60" s="918">
        <v>316</v>
      </c>
      <c r="AM60" s="928">
        <v>310</v>
      </c>
    </row>
    <row r="61" spans="2:39" ht="14.25" customHeight="1" x14ac:dyDescent="0.15">
      <c r="B61" s="184" t="s">
        <v>121</v>
      </c>
      <c r="C61" s="395" t="s">
        <v>94</v>
      </c>
      <c r="D61" s="929">
        <v>165455</v>
      </c>
      <c r="E61" s="930">
        <v>229537</v>
      </c>
      <c r="F61" s="934">
        <v>223779</v>
      </c>
      <c r="G61" s="932">
        <v>265914</v>
      </c>
      <c r="H61" s="933">
        <v>248586</v>
      </c>
      <c r="I61" s="931">
        <v>194789</v>
      </c>
      <c r="J61" s="932">
        <v>240184</v>
      </c>
      <c r="K61" s="930">
        <v>288335</v>
      </c>
      <c r="L61" s="934">
        <v>313401</v>
      </c>
      <c r="M61" s="932">
        <v>294626</v>
      </c>
      <c r="N61" s="930">
        <v>379726</v>
      </c>
      <c r="O61" s="934">
        <v>349922</v>
      </c>
      <c r="P61" s="932">
        <v>379366</v>
      </c>
      <c r="Q61" s="930">
        <v>376898</v>
      </c>
      <c r="R61" s="935">
        <v>433101</v>
      </c>
      <c r="S61" s="932">
        <v>391466</v>
      </c>
      <c r="T61" s="930">
        <v>454403</v>
      </c>
      <c r="U61" s="934">
        <v>323551</v>
      </c>
      <c r="V61" s="936">
        <v>338889</v>
      </c>
      <c r="W61" s="930">
        <v>391412</v>
      </c>
      <c r="X61" s="937">
        <v>454665</v>
      </c>
      <c r="Y61" s="936">
        <v>424987</v>
      </c>
      <c r="Z61" s="938">
        <v>467556</v>
      </c>
      <c r="AA61" s="934">
        <v>492213</v>
      </c>
      <c r="AB61" s="939">
        <v>371212</v>
      </c>
      <c r="AC61" s="938">
        <v>410860</v>
      </c>
      <c r="AD61" s="934">
        <v>363982</v>
      </c>
      <c r="AE61" s="932">
        <v>403205</v>
      </c>
      <c r="AF61" s="938">
        <v>345723</v>
      </c>
      <c r="AG61" s="934">
        <v>339132</v>
      </c>
      <c r="AH61" s="932">
        <v>239916</v>
      </c>
      <c r="AI61" s="930">
        <v>258859</v>
      </c>
      <c r="AJ61" s="934">
        <v>264858</v>
      </c>
      <c r="AK61" s="932">
        <v>217895</v>
      </c>
      <c r="AL61" s="930">
        <v>227848</v>
      </c>
      <c r="AM61" s="940">
        <v>229390</v>
      </c>
    </row>
    <row r="62" spans="2:39" ht="14.25" customHeight="1" x14ac:dyDescent="0.15">
      <c r="B62" s="186" t="s">
        <v>121</v>
      </c>
      <c r="C62" s="417" t="s">
        <v>96</v>
      </c>
      <c r="D62" s="941">
        <v>403</v>
      </c>
      <c r="E62" s="942">
        <v>458</v>
      </c>
      <c r="F62" s="946">
        <v>783</v>
      </c>
      <c r="G62" s="944">
        <v>510</v>
      </c>
      <c r="H62" s="945">
        <v>496</v>
      </c>
      <c r="I62" s="943">
        <v>471</v>
      </c>
      <c r="J62" s="944">
        <v>456</v>
      </c>
      <c r="K62" s="942">
        <v>457</v>
      </c>
      <c r="L62" s="946">
        <v>481</v>
      </c>
      <c r="M62" s="944">
        <v>477</v>
      </c>
      <c r="N62" s="942">
        <v>491</v>
      </c>
      <c r="O62" s="946">
        <v>448</v>
      </c>
      <c r="P62" s="944">
        <v>426</v>
      </c>
      <c r="Q62" s="942">
        <v>426</v>
      </c>
      <c r="R62" s="947">
        <v>442</v>
      </c>
      <c r="S62" s="944">
        <v>461</v>
      </c>
      <c r="T62" s="942">
        <v>415</v>
      </c>
      <c r="U62" s="946">
        <v>309</v>
      </c>
      <c r="V62" s="948">
        <v>339</v>
      </c>
      <c r="W62" s="942">
        <v>401</v>
      </c>
      <c r="X62" s="947">
        <v>432</v>
      </c>
      <c r="Y62" s="948">
        <v>412</v>
      </c>
      <c r="Z62" s="949">
        <v>425</v>
      </c>
      <c r="AA62" s="946">
        <v>372</v>
      </c>
      <c r="AB62" s="950">
        <v>391</v>
      </c>
      <c r="AC62" s="949">
        <v>432</v>
      </c>
      <c r="AD62" s="946">
        <v>471</v>
      </c>
      <c r="AE62" s="944">
        <v>462</v>
      </c>
      <c r="AF62" s="949">
        <v>385</v>
      </c>
      <c r="AG62" s="946">
        <v>350</v>
      </c>
      <c r="AH62" s="944">
        <v>412</v>
      </c>
      <c r="AI62" s="942">
        <v>494</v>
      </c>
      <c r="AJ62" s="946">
        <v>571</v>
      </c>
      <c r="AK62" s="944">
        <v>615</v>
      </c>
      <c r="AL62" s="942">
        <v>720</v>
      </c>
      <c r="AM62" s="951">
        <v>740</v>
      </c>
    </row>
    <row r="63" spans="2:39" ht="14.25" customHeight="1" x14ac:dyDescent="0.15">
      <c r="B63" s="250" t="s">
        <v>35</v>
      </c>
      <c r="C63" s="394" t="s">
        <v>93</v>
      </c>
      <c r="D63" s="917">
        <v>164</v>
      </c>
      <c r="E63" s="918">
        <v>163</v>
      </c>
      <c r="F63" s="922">
        <v>129</v>
      </c>
      <c r="G63" s="920">
        <v>164</v>
      </c>
      <c r="H63" s="921">
        <v>189</v>
      </c>
      <c r="I63" s="919">
        <v>223</v>
      </c>
      <c r="J63" s="920">
        <v>270</v>
      </c>
      <c r="K63" s="918">
        <v>273</v>
      </c>
      <c r="L63" s="922">
        <v>308</v>
      </c>
      <c r="M63" s="920">
        <v>215</v>
      </c>
      <c r="N63" s="918">
        <v>264</v>
      </c>
      <c r="O63" s="922">
        <v>321</v>
      </c>
      <c r="P63" s="920">
        <v>336</v>
      </c>
      <c r="Q63" s="918">
        <v>315</v>
      </c>
      <c r="R63" s="923">
        <v>417</v>
      </c>
      <c r="S63" s="920">
        <v>377</v>
      </c>
      <c r="T63" s="918">
        <v>522</v>
      </c>
      <c r="U63" s="922">
        <v>512</v>
      </c>
      <c r="V63" s="924">
        <v>352</v>
      </c>
      <c r="W63" s="918">
        <v>303</v>
      </c>
      <c r="X63" s="925">
        <v>257</v>
      </c>
      <c r="Y63" s="924">
        <v>269</v>
      </c>
      <c r="Z63" s="926">
        <v>189</v>
      </c>
      <c r="AA63" s="922">
        <v>228</v>
      </c>
      <c r="AB63" s="927">
        <v>159</v>
      </c>
      <c r="AC63" s="926">
        <v>195</v>
      </c>
      <c r="AD63" s="922">
        <v>150</v>
      </c>
      <c r="AE63" s="920">
        <v>152</v>
      </c>
      <c r="AF63" s="926">
        <v>167</v>
      </c>
      <c r="AG63" s="922">
        <v>241</v>
      </c>
      <c r="AH63" s="920">
        <v>140</v>
      </c>
      <c r="AI63" s="918">
        <v>165</v>
      </c>
      <c r="AJ63" s="922">
        <v>185</v>
      </c>
      <c r="AK63" s="920">
        <v>134</v>
      </c>
      <c r="AL63" s="918">
        <v>130</v>
      </c>
      <c r="AM63" s="928">
        <v>130</v>
      </c>
    </row>
    <row r="64" spans="2:39" ht="14.25" customHeight="1" x14ac:dyDescent="0.15">
      <c r="B64" s="184" t="s">
        <v>222</v>
      </c>
      <c r="C64" s="395" t="s">
        <v>94</v>
      </c>
      <c r="D64" s="929">
        <v>67042</v>
      </c>
      <c r="E64" s="930">
        <v>77636</v>
      </c>
      <c r="F64" s="934">
        <v>63903</v>
      </c>
      <c r="G64" s="932">
        <v>82400</v>
      </c>
      <c r="H64" s="933">
        <v>95504</v>
      </c>
      <c r="I64" s="931">
        <v>106430</v>
      </c>
      <c r="J64" s="932">
        <v>121864</v>
      </c>
      <c r="K64" s="930">
        <v>118582</v>
      </c>
      <c r="L64" s="934">
        <v>132866</v>
      </c>
      <c r="M64" s="932">
        <v>94757</v>
      </c>
      <c r="N64" s="930">
        <v>129309</v>
      </c>
      <c r="O64" s="934">
        <v>141893</v>
      </c>
      <c r="P64" s="932">
        <v>139150</v>
      </c>
      <c r="Q64" s="930">
        <v>128688</v>
      </c>
      <c r="R64" s="935">
        <v>173330</v>
      </c>
      <c r="S64" s="932">
        <v>149526</v>
      </c>
      <c r="T64" s="930">
        <v>190340</v>
      </c>
      <c r="U64" s="934">
        <v>138629</v>
      </c>
      <c r="V64" s="936">
        <v>90547</v>
      </c>
      <c r="W64" s="930">
        <v>99749</v>
      </c>
      <c r="X64" s="937">
        <v>87260</v>
      </c>
      <c r="Y64" s="936">
        <v>74422</v>
      </c>
      <c r="Z64" s="938">
        <v>56923</v>
      </c>
      <c r="AA64" s="934">
        <v>63369</v>
      </c>
      <c r="AB64" s="939">
        <v>45702</v>
      </c>
      <c r="AC64" s="938">
        <v>57280</v>
      </c>
      <c r="AD64" s="934">
        <v>44742</v>
      </c>
      <c r="AE64" s="932">
        <v>60172</v>
      </c>
      <c r="AF64" s="938">
        <v>66661</v>
      </c>
      <c r="AG64" s="934">
        <v>87438</v>
      </c>
      <c r="AH64" s="932">
        <v>63793</v>
      </c>
      <c r="AI64" s="930">
        <v>86701</v>
      </c>
      <c r="AJ64" s="934">
        <v>97224</v>
      </c>
      <c r="AK64" s="932">
        <v>71709</v>
      </c>
      <c r="AL64" s="930">
        <v>76308</v>
      </c>
      <c r="AM64" s="940">
        <v>79816</v>
      </c>
    </row>
    <row r="65" spans="2:39" ht="14.25" customHeight="1" x14ac:dyDescent="0.15">
      <c r="B65" s="186" t="s">
        <v>222</v>
      </c>
      <c r="C65" s="417" t="s">
        <v>96</v>
      </c>
      <c r="D65" s="941">
        <v>409</v>
      </c>
      <c r="E65" s="942">
        <v>476</v>
      </c>
      <c r="F65" s="946">
        <v>493</v>
      </c>
      <c r="G65" s="944">
        <v>502</v>
      </c>
      <c r="H65" s="945">
        <v>505</v>
      </c>
      <c r="I65" s="943">
        <v>477</v>
      </c>
      <c r="J65" s="944">
        <v>452</v>
      </c>
      <c r="K65" s="942">
        <v>434</v>
      </c>
      <c r="L65" s="946">
        <v>432</v>
      </c>
      <c r="M65" s="944">
        <v>440</v>
      </c>
      <c r="N65" s="942">
        <v>489</v>
      </c>
      <c r="O65" s="946">
        <v>442</v>
      </c>
      <c r="P65" s="944">
        <v>414</v>
      </c>
      <c r="Q65" s="942">
        <v>411</v>
      </c>
      <c r="R65" s="947">
        <v>415</v>
      </c>
      <c r="S65" s="944">
        <v>396</v>
      </c>
      <c r="T65" s="942">
        <v>364</v>
      </c>
      <c r="U65" s="946">
        <v>271</v>
      </c>
      <c r="V65" s="948">
        <v>257</v>
      </c>
      <c r="W65" s="942">
        <v>329</v>
      </c>
      <c r="X65" s="947">
        <v>340</v>
      </c>
      <c r="Y65" s="948">
        <v>276</v>
      </c>
      <c r="Z65" s="949">
        <v>302</v>
      </c>
      <c r="AA65" s="946">
        <v>278</v>
      </c>
      <c r="AB65" s="950">
        <v>287</v>
      </c>
      <c r="AC65" s="949">
        <v>294</v>
      </c>
      <c r="AD65" s="946">
        <v>299</v>
      </c>
      <c r="AE65" s="944">
        <v>397</v>
      </c>
      <c r="AF65" s="949">
        <v>399</v>
      </c>
      <c r="AG65" s="946">
        <v>363</v>
      </c>
      <c r="AH65" s="944">
        <v>456</v>
      </c>
      <c r="AI65" s="942">
        <v>525</v>
      </c>
      <c r="AJ65" s="946">
        <v>525</v>
      </c>
      <c r="AK65" s="944">
        <v>533</v>
      </c>
      <c r="AL65" s="942">
        <v>585</v>
      </c>
      <c r="AM65" s="951">
        <v>615</v>
      </c>
    </row>
    <row r="66" spans="2:39" ht="14.25" customHeight="1" x14ac:dyDescent="0.15">
      <c r="B66" s="250" t="s">
        <v>170</v>
      </c>
      <c r="C66" s="394" t="s">
        <v>93</v>
      </c>
      <c r="D66" s="917">
        <v>1593</v>
      </c>
      <c r="E66" s="918">
        <v>1872</v>
      </c>
      <c r="F66" s="922">
        <v>1427</v>
      </c>
      <c r="G66" s="920">
        <v>1825</v>
      </c>
      <c r="H66" s="921">
        <v>1672</v>
      </c>
      <c r="I66" s="919">
        <v>1400</v>
      </c>
      <c r="J66" s="920">
        <v>1458</v>
      </c>
      <c r="K66" s="918">
        <v>1495</v>
      </c>
      <c r="L66" s="922">
        <v>1641</v>
      </c>
      <c r="M66" s="920">
        <v>1698</v>
      </c>
      <c r="N66" s="918">
        <v>2385</v>
      </c>
      <c r="O66" s="922">
        <v>1970</v>
      </c>
      <c r="P66" s="920">
        <v>2307</v>
      </c>
      <c r="Q66" s="918">
        <v>2027</v>
      </c>
      <c r="R66" s="923">
        <v>2481</v>
      </c>
      <c r="S66" s="920">
        <v>2328</v>
      </c>
      <c r="T66" s="918">
        <v>2287</v>
      </c>
      <c r="U66" s="922">
        <v>2434</v>
      </c>
      <c r="V66" s="924">
        <v>1905</v>
      </c>
      <c r="W66" s="918">
        <v>2427</v>
      </c>
      <c r="X66" s="925">
        <v>2119</v>
      </c>
      <c r="Y66" s="924">
        <v>2761</v>
      </c>
      <c r="Z66" s="926">
        <v>2244</v>
      </c>
      <c r="AA66" s="922">
        <v>2451</v>
      </c>
      <c r="AB66" s="927">
        <v>1708</v>
      </c>
      <c r="AC66" s="926">
        <v>1817</v>
      </c>
      <c r="AD66" s="922">
        <v>1454</v>
      </c>
      <c r="AE66" s="920">
        <v>1382</v>
      </c>
      <c r="AF66" s="926">
        <v>1084</v>
      </c>
      <c r="AG66" s="922">
        <v>1596</v>
      </c>
      <c r="AH66" s="920">
        <v>1125</v>
      </c>
      <c r="AI66" s="918">
        <v>951</v>
      </c>
      <c r="AJ66" s="922">
        <v>899</v>
      </c>
      <c r="AK66" s="920">
        <v>955</v>
      </c>
      <c r="AL66" s="918">
        <v>1084</v>
      </c>
      <c r="AM66" s="928">
        <v>1047</v>
      </c>
    </row>
    <row r="67" spans="2:39" ht="14.25" customHeight="1" x14ac:dyDescent="0.15">
      <c r="B67" s="184" t="s">
        <v>170</v>
      </c>
      <c r="C67" s="395" t="s">
        <v>94</v>
      </c>
      <c r="D67" s="929">
        <v>418837</v>
      </c>
      <c r="E67" s="930">
        <v>574585</v>
      </c>
      <c r="F67" s="934">
        <v>514017</v>
      </c>
      <c r="G67" s="932">
        <v>675436</v>
      </c>
      <c r="H67" s="933">
        <v>623080</v>
      </c>
      <c r="I67" s="931">
        <v>545892</v>
      </c>
      <c r="J67" s="932">
        <v>630492</v>
      </c>
      <c r="K67" s="930">
        <v>664311</v>
      </c>
      <c r="L67" s="934">
        <v>851374</v>
      </c>
      <c r="M67" s="932">
        <v>847564</v>
      </c>
      <c r="N67" s="930">
        <v>978658</v>
      </c>
      <c r="O67" s="934">
        <v>796593</v>
      </c>
      <c r="P67" s="932">
        <v>856624</v>
      </c>
      <c r="Q67" s="930">
        <v>778629</v>
      </c>
      <c r="R67" s="935">
        <v>1009204</v>
      </c>
      <c r="S67" s="932">
        <v>815854</v>
      </c>
      <c r="T67" s="930">
        <v>809147</v>
      </c>
      <c r="U67" s="934">
        <v>734321</v>
      </c>
      <c r="V67" s="936">
        <v>643747</v>
      </c>
      <c r="W67" s="930">
        <v>897090</v>
      </c>
      <c r="X67" s="937">
        <v>796218</v>
      </c>
      <c r="Y67" s="936">
        <v>1028826</v>
      </c>
      <c r="Z67" s="938">
        <v>874524</v>
      </c>
      <c r="AA67" s="934">
        <v>1240273</v>
      </c>
      <c r="AB67" s="939">
        <v>1041311</v>
      </c>
      <c r="AC67" s="938">
        <v>1190876</v>
      </c>
      <c r="AD67" s="934">
        <v>945820</v>
      </c>
      <c r="AE67" s="932">
        <v>1050066</v>
      </c>
      <c r="AF67" s="938">
        <v>928920</v>
      </c>
      <c r="AG67" s="934">
        <v>1082354</v>
      </c>
      <c r="AH67" s="932">
        <v>633345</v>
      </c>
      <c r="AI67" s="930">
        <v>658662</v>
      </c>
      <c r="AJ67" s="934">
        <v>906706</v>
      </c>
      <c r="AK67" s="932">
        <v>715257</v>
      </c>
      <c r="AL67" s="930">
        <v>612047</v>
      </c>
      <c r="AM67" s="940">
        <v>682522</v>
      </c>
    </row>
    <row r="68" spans="2:39" ht="14.25" customHeight="1" x14ac:dyDescent="0.15">
      <c r="B68" s="186" t="s">
        <v>170</v>
      </c>
      <c r="C68" s="417" t="s">
        <v>96</v>
      </c>
      <c r="D68" s="941">
        <v>263</v>
      </c>
      <c r="E68" s="942">
        <v>307</v>
      </c>
      <c r="F68" s="946">
        <v>360</v>
      </c>
      <c r="G68" s="944">
        <v>370</v>
      </c>
      <c r="H68" s="945">
        <v>373</v>
      </c>
      <c r="I68" s="943">
        <v>390</v>
      </c>
      <c r="J68" s="944">
        <v>432</v>
      </c>
      <c r="K68" s="942">
        <v>444</v>
      </c>
      <c r="L68" s="946">
        <v>519</v>
      </c>
      <c r="M68" s="944">
        <v>499</v>
      </c>
      <c r="N68" s="942">
        <v>410</v>
      </c>
      <c r="O68" s="946">
        <v>404</v>
      </c>
      <c r="P68" s="944">
        <v>371</v>
      </c>
      <c r="Q68" s="942">
        <v>384</v>
      </c>
      <c r="R68" s="947">
        <v>407</v>
      </c>
      <c r="S68" s="944">
        <v>350</v>
      </c>
      <c r="T68" s="942">
        <v>354</v>
      </c>
      <c r="U68" s="946">
        <v>302</v>
      </c>
      <c r="V68" s="948">
        <v>338</v>
      </c>
      <c r="W68" s="942">
        <v>370</v>
      </c>
      <c r="X68" s="947">
        <v>376</v>
      </c>
      <c r="Y68" s="948">
        <v>373</v>
      </c>
      <c r="Z68" s="949">
        <v>390</v>
      </c>
      <c r="AA68" s="946">
        <v>506</v>
      </c>
      <c r="AB68" s="950">
        <v>610</v>
      </c>
      <c r="AC68" s="949">
        <v>655</v>
      </c>
      <c r="AD68" s="946">
        <v>651</v>
      </c>
      <c r="AE68" s="944">
        <v>760</v>
      </c>
      <c r="AF68" s="949">
        <v>857</v>
      </c>
      <c r="AG68" s="946">
        <v>678</v>
      </c>
      <c r="AH68" s="944">
        <v>563</v>
      </c>
      <c r="AI68" s="942">
        <v>693</v>
      </c>
      <c r="AJ68" s="946">
        <v>1008</v>
      </c>
      <c r="AK68" s="944">
        <v>749</v>
      </c>
      <c r="AL68" s="942">
        <v>565</v>
      </c>
      <c r="AM68" s="951">
        <v>652</v>
      </c>
    </row>
    <row r="69" spans="2:39" ht="14.25" customHeight="1" x14ac:dyDescent="0.15">
      <c r="B69" s="250" t="s">
        <v>122</v>
      </c>
      <c r="C69" s="394" t="s">
        <v>93</v>
      </c>
      <c r="D69" s="917">
        <v>675</v>
      </c>
      <c r="E69" s="918">
        <v>818</v>
      </c>
      <c r="F69" s="922">
        <v>579</v>
      </c>
      <c r="G69" s="920">
        <v>625</v>
      </c>
      <c r="H69" s="921">
        <v>533</v>
      </c>
      <c r="I69" s="919">
        <v>465</v>
      </c>
      <c r="J69" s="920">
        <v>457</v>
      </c>
      <c r="K69" s="918">
        <v>535</v>
      </c>
      <c r="L69" s="922">
        <v>561</v>
      </c>
      <c r="M69" s="920">
        <v>584</v>
      </c>
      <c r="N69" s="918">
        <v>809</v>
      </c>
      <c r="O69" s="922">
        <v>667</v>
      </c>
      <c r="P69" s="920">
        <v>702</v>
      </c>
      <c r="Q69" s="918">
        <v>717</v>
      </c>
      <c r="R69" s="923">
        <v>734</v>
      </c>
      <c r="S69" s="920">
        <v>680</v>
      </c>
      <c r="T69" s="918">
        <v>679</v>
      </c>
      <c r="U69" s="922">
        <v>650</v>
      </c>
      <c r="V69" s="924">
        <v>603</v>
      </c>
      <c r="W69" s="918">
        <v>713</v>
      </c>
      <c r="X69" s="925">
        <v>621</v>
      </c>
      <c r="Y69" s="924">
        <v>750</v>
      </c>
      <c r="Z69" s="926">
        <v>628</v>
      </c>
      <c r="AA69" s="922">
        <v>833</v>
      </c>
      <c r="AB69" s="927">
        <v>607</v>
      </c>
      <c r="AC69" s="926">
        <v>606</v>
      </c>
      <c r="AD69" s="922">
        <v>522</v>
      </c>
      <c r="AE69" s="920">
        <v>495</v>
      </c>
      <c r="AF69" s="926">
        <v>502</v>
      </c>
      <c r="AG69" s="922">
        <v>640</v>
      </c>
      <c r="AH69" s="920">
        <v>537</v>
      </c>
      <c r="AI69" s="918">
        <v>352</v>
      </c>
      <c r="AJ69" s="922">
        <v>418</v>
      </c>
      <c r="AK69" s="920">
        <v>463</v>
      </c>
      <c r="AL69" s="918">
        <v>460</v>
      </c>
      <c r="AM69" s="928">
        <v>455</v>
      </c>
    </row>
    <row r="70" spans="2:39" ht="14.25" customHeight="1" x14ac:dyDescent="0.15">
      <c r="B70" s="184" t="s">
        <v>122</v>
      </c>
      <c r="C70" s="395" t="s">
        <v>94</v>
      </c>
      <c r="D70" s="929">
        <v>282392</v>
      </c>
      <c r="E70" s="930">
        <v>357275</v>
      </c>
      <c r="F70" s="934">
        <v>289706</v>
      </c>
      <c r="G70" s="932">
        <v>376400</v>
      </c>
      <c r="H70" s="933">
        <v>364311</v>
      </c>
      <c r="I70" s="931">
        <v>332480</v>
      </c>
      <c r="J70" s="932">
        <v>371042</v>
      </c>
      <c r="K70" s="930">
        <v>419418</v>
      </c>
      <c r="L70" s="934">
        <v>435485</v>
      </c>
      <c r="M70" s="932">
        <v>444121</v>
      </c>
      <c r="N70" s="930">
        <v>550519</v>
      </c>
      <c r="O70" s="934">
        <v>415559</v>
      </c>
      <c r="P70" s="932">
        <v>386291</v>
      </c>
      <c r="Q70" s="930">
        <v>408008</v>
      </c>
      <c r="R70" s="935">
        <v>475391</v>
      </c>
      <c r="S70" s="932">
        <v>432745</v>
      </c>
      <c r="T70" s="930">
        <v>416781</v>
      </c>
      <c r="U70" s="934">
        <v>348013</v>
      </c>
      <c r="V70" s="936">
        <v>308532</v>
      </c>
      <c r="W70" s="930">
        <v>445723</v>
      </c>
      <c r="X70" s="937">
        <v>425861</v>
      </c>
      <c r="Y70" s="936">
        <v>562123</v>
      </c>
      <c r="Z70" s="938">
        <v>482887</v>
      </c>
      <c r="AA70" s="934">
        <v>679354</v>
      </c>
      <c r="AB70" s="939">
        <v>600685</v>
      </c>
      <c r="AC70" s="938">
        <v>672932</v>
      </c>
      <c r="AD70" s="934">
        <v>656365</v>
      </c>
      <c r="AE70" s="932">
        <v>627269</v>
      </c>
      <c r="AF70" s="938">
        <v>598895</v>
      </c>
      <c r="AG70" s="934">
        <v>625753</v>
      </c>
      <c r="AH70" s="932">
        <v>408402</v>
      </c>
      <c r="AI70" s="930">
        <v>327028</v>
      </c>
      <c r="AJ70" s="934">
        <v>474690</v>
      </c>
      <c r="AK70" s="932">
        <v>445197</v>
      </c>
      <c r="AL70" s="930">
        <v>392184</v>
      </c>
      <c r="AM70" s="940">
        <v>440742</v>
      </c>
    </row>
    <row r="71" spans="2:39" ht="14.25" customHeight="1" x14ac:dyDescent="0.15">
      <c r="B71" s="186" t="s">
        <v>122</v>
      </c>
      <c r="C71" s="417" t="s">
        <v>96</v>
      </c>
      <c r="D71" s="941">
        <v>419</v>
      </c>
      <c r="E71" s="942">
        <v>437</v>
      </c>
      <c r="F71" s="946">
        <v>501</v>
      </c>
      <c r="G71" s="944">
        <v>602</v>
      </c>
      <c r="H71" s="945">
        <v>683</v>
      </c>
      <c r="I71" s="943">
        <v>716</v>
      </c>
      <c r="J71" s="944">
        <v>812</v>
      </c>
      <c r="K71" s="942">
        <v>784</v>
      </c>
      <c r="L71" s="946">
        <v>776</v>
      </c>
      <c r="M71" s="944">
        <v>761</v>
      </c>
      <c r="N71" s="942">
        <v>681</v>
      </c>
      <c r="O71" s="946">
        <v>623</v>
      </c>
      <c r="P71" s="944">
        <v>550</v>
      </c>
      <c r="Q71" s="942">
        <v>569</v>
      </c>
      <c r="R71" s="947">
        <v>647</v>
      </c>
      <c r="S71" s="944">
        <v>636</v>
      </c>
      <c r="T71" s="942">
        <v>614</v>
      </c>
      <c r="U71" s="946">
        <v>535</v>
      </c>
      <c r="V71" s="948">
        <v>512</v>
      </c>
      <c r="W71" s="942">
        <v>625</v>
      </c>
      <c r="X71" s="947">
        <v>686</v>
      </c>
      <c r="Y71" s="948">
        <v>749</v>
      </c>
      <c r="Z71" s="949">
        <v>769</v>
      </c>
      <c r="AA71" s="946">
        <v>816</v>
      </c>
      <c r="AB71" s="950">
        <v>990</v>
      </c>
      <c r="AC71" s="949">
        <v>1111</v>
      </c>
      <c r="AD71" s="946">
        <v>1258</v>
      </c>
      <c r="AE71" s="944">
        <v>1267</v>
      </c>
      <c r="AF71" s="949">
        <v>1193</v>
      </c>
      <c r="AG71" s="946">
        <v>978</v>
      </c>
      <c r="AH71" s="944">
        <v>761</v>
      </c>
      <c r="AI71" s="942">
        <v>928</v>
      </c>
      <c r="AJ71" s="946">
        <v>1135</v>
      </c>
      <c r="AK71" s="944">
        <v>962</v>
      </c>
      <c r="AL71" s="942">
        <v>853</v>
      </c>
      <c r="AM71" s="951">
        <v>968</v>
      </c>
    </row>
    <row r="72" spans="2:39" ht="14.25" customHeight="1" x14ac:dyDescent="0.15">
      <c r="B72" s="250" t="s">
        <v>173</v>
      </c>
      <c r="C72" s="394" t="s">
        <v>93</v>
      </c>
      <c r="D72" s="917">
        <v>384</v>
      </c>
      <c r="E72" s="918">
        <v>603</v>
      </c>
      <c r="F72" s="922">
        <v>522</v>
      </c>
      <c r="G72" s="920">
        <v>542</v>
      </c>
      <c r="H72" s="921">
        <v>538</v>
      </c>
      <c r="I72" s="919">
        <v>508</v>
      </c>
      <c r="J72" s="920">
        <v>531</v>
      </c>
      <c r="K72" s="918">
        <v>604</v>
      </c>
      <c r="L72" s="922">
        <v>784</v>
      </c>
      <c r="M72" s="920">
        <v>771</v>
      </c>
      <c r="N72" s="918">
        <v>859</v>
      </c>
      <c r="O72" s="922">
        <v>783</v>
      </c>
      <c r="P72" s="920">
        <v>825</v>
      </c>
      <c r="Q72" s="918">
        <v>869</v>
      </c>
      <c r="R72" s="923">
        <v>987</v>
      </c>
      <c r="S72" s="920">
        <v>857</v>
      </c>
      <c r="T72" s="918">
        <v>790</v>
      </c>
      <c r="U72" s="922">
        <v>693</v>
      </c>
      <c r="V72" s="924">
        <v>725</v>
      </c>
      <c r="W72" s="918">
        <v>700</v>
      </c>
      <c r="X72" s="925">
        <v>580</v>
      </c>
      <c r="Y72" s="924">
        <v>805</v>
      </c>
      <c r="Z72" s="926">
        <v>691</v>
      </c>
      <c r="AA72" s="922">
        <v>956</v>
      </c>
      <c r="AB72" s="927">
        <v>820</v>
      </c>
      <c r="AC72" s="926">
        <v>747</v>
      </c>
      <c r="AD72" s="922">
        <v>730</v>
      </c>
      <c r="AE72" s="920">
        <v>689</v>
      </c>
      <c r="AF72" s="926">
        <v>573</v>
      </c>
      <c r="AG72" s="922">
        <v>670</v>
      </c>
      <c r="AH72" s="920">
        <v>502</v>
      </c>
      <c r="AI72" s="918">
        <v>490</v>
      </c>
      <c r="AJ72" s="922">
        <v>519</v>
      </c>
      <c r="AK72" s="920">
        <v>554</v>
      </c>
      <c r="AL72" s="918">
        <v>458</v>
      </c>
      <c r="AM72" s="928">
        <v>448</v>
      </c>
    </row>
    <row r="73" spans="2:39" ht="14.25" customHeight="1" x14ac:dyDescent="0.15">
      <c r="B73" s="184" t="s">
        <v>173</v>
      </c>
      <c r="C73" s="395" t="s">
        <v>94</v>
      </c>
      <c r="D73" s="929">
        <v>180721</v>
      </c>
      <c r="E73" s="930">
        <v>386743</v>
      </c>
      <c r="F73" s="934">
        <v>359856</v>
      </c>
      <c r="G73" s="932">
        <v>415504</v>
      </c>
      <c r="H73" s="933">
        <v>412055</v>
      </c>
      <c r="I73" s="931">
        <v>390932</v>
      </c>
      <c r="J73" s="932">
        <v>439464</v>
      </c>
      <c r="K73" s="930">
        <v>482024</v>
      </c>
      <c r="L73" s="934">
        <v>614117</v>
      </c>
      <c r="M73" s="932">
        <v>575955</v>
      </c>
      <c r="N73" s="930">
        <v>611481</v>
      </c>
      <c r="O73" s="934">
        <v>554522</v>
      </c>
      <c r="P73" s="932">
        <v>534431</v>
      </c>
      <c r="Q73" s="930">
        <v>505047</v>
      </c>
      <c r="R73" s="935">
        <v>582361</v>
      </c>
      <c r="S73" s="932">
        <v>452465</v>
      </c>
      <c r="T73" s="930">
        <v>341600</v>
      </c>
      <c r="U73" s="934">
        <v>273114</v>
      </c>
      <c r="V73" s="936">
        <v>275532</v>
      </c>
      <c r="W73" s="930">
        <v>300983</v>
      </c>
      <c r="X73" s="937">
        <v>306419</v>
      </c>
      <c r="Y73" s="936">
        <v>438630</v>
      </c>
      <c r="Z73" s="938">
        <v>337830</v>
      </c>
      <c r="AA73" s="934">
        <v>493448</v>
      </c>
      <c r="AB73" s="939">
        <v>455423</v>
      </c>
      <c r="AC73" s="938">
        <v>485691</v>
      </c>
      <c r="AD73" s="934">
        <v>482905</v>
      </c>
      <c r="AE73" s="932">
        <v>413360</v>
      </c>
      <c r="AF73" s="938">
        <v>371743</v>
      </c>
      <c r="AG73" s="934">
        <v>409547</v>
      </c>
      <c r="AH73" s="932">
        <v>326523</v>
      </c>
      <c r="AI73" s="930">
        <v>342609</v>
      </c>
      <c r="AJ73" s="934">
        <v>408007</v>
      </c>
      <c r="AK73" s="932">
        <v>443481</v>
      </c>
      <c r="AL73" s="930">
        <v>352578</v>
      </c>
      <c r="AM73" s="940">
        <v>334118</v>
      </c>
    </row>
    <row r="74" spans="2:39" ht="14.25" customHeight="1" x14ac:dyDescent="0.15">
      <c r="B74" s="186" t="s">
        <v>173</v>
      </c>
      <c r="C74" s="417" t="s">
        <v>96</v>
      </c>
      <c r="D74" s="941">
        <v>471</v>
      </c>
      <c r="E74" s="942">
        <v>641</v>
      </c>
      <c r="F74" s="946">
        <v>689</v>
      </c>
      <c r="G74" s="944">
        <v>766</v>
      </c>
      <c r="H74" s="945">
        <v>766</v>
      </c>
      <c r="I74" s="943">
        <v>769</v>
      </c>
      <c r="J74" s="944">
        <v>827</v>
      </c>
      <c r="K74" s="942">
        <v>798</v>
      </c>
      <c r="L74" s="946">
        <v>784</v>
      </c>
      <c r="M74" s="944">
        <v>747</v>
      </c>
      <c r="N74" s="942">
        <v>712</v>
      </c>
      <c r="O74" s="946">
        <v>708</v>
      </c>
      <c r="P74" s="944">
        <v>648</v>
      </c>
      <c r="Q74" s="942">
        <v>581</v>
      </c>
      <c r="R74" s="947">
        <v>590</v>
      </c>
      <c r="S74" s="944">
        <v>528</v>
      </c>
      <c r="T74" s="942">
        <v>433</v>
      </c>
      <c r="U74" s="946">
        <v>394</v>
      </c>
      <c r="V74" s="948">
        <v>380</v>
      </c>
      <c r="W74" s="942">
        <v>430</v>
      </c>
      <c r="X74" s="947">
        <v>529</v>
      </c>
      <c r="Y74" s="948">
        <v>545</v>
      </c>
      <c r="Z74" s="949">
        <v>489</v>
      </c>
      <c r="AA74" s="946">
        <v>516</v>
      </c>
      <c r="AB74" s="950">
        <v>555</v>
      </c>
      <c r="AC74" s="949">
        <v>650</v>
      </c>
      <c r="AD74" s="946">
        <v>662</v>
      </c>
      <c r="AE74" s="944">
        <v>600</v>
      </c>
      <c r="AF74" s="949">
        <v>649</v>
      </c>
      <c r="AG74" s="946">
        <v>611</v>
      </c>
      <c r="AH74" s="944">
        <v>650</v>
      </c>
      <c r="AI74" s="942">
        <v>699</v>
      </c>
      <c r="AJ74" s="946">
        <v>787</v>
      </c>
      <c r="AK74" s="944">
        <v>801</v>
      </c>
      <c r="AL74" s="942">
        <v>770</v>
      </c>
      <c r="AM74" s="951">
        <v>746</v>
      </c>
    </row>
    <row r="75" spans="2:39" ht="14.25" customHeight="1" x14ac:dyDescent="0.15">
      <c r="B75" s="250" t="s">
        <v>39</v>
      </c>
      <c r="C75" s="394" t="s">
        <v>93</v>
      </c>
      <c r="D75" s="917">
        <v>1</v>
      </c>
      <c r="E75" s="918">
        <v>1</v>
      </c>
      <c r="F75" s="922">
        <v>1</v>
      </c>
      <c r="G75" s="920">
        <v>2</v>
      </c>
      <c r="H75" s="921">
        <v>2</v>
      </c>
      <c r="I75" s="919">
        <v>3</v>
      </c>
      <c r="J75" s="920">
        <v>3</v>
      </c>
      <c r="K75" s="918">
        <v>1</v>
      </c>
      <c r="L75" s="922">
        <v>4</v>
      </c>
      <c r="M75" s="920">
        <v>7</v>
      </c>
      <c r="N75" s="918">
        <v>21</v>
      </c>
      <c r="O75" s="922">
        <v>41</v>
      </c>
      <c r="P75" s="920">
        <v>55</v>
      </c>
      <c r="Q75" s="918">
        <v>209</v>
      </c>
      <c r="R75" s="923">
        <v>382</v>
      </c>
      <c r="S75" s="920">
        <v>761</v>
      </c>
      <c r="T75" s="918">
        <v>1621</v>
      </c>
      <c r="U75" s="922">
        <v>1901</v>
      </c>
      <c r="V75" s="924">
        <v>1787</v>
      </c>
      <c r="W75" s="918">
        <v>1674</v>
      </c>
      <c r="X75" s="925">
        <v>1079</v>
      </c>
      <c r="Y75" s="924">
        <v>14089</v>
      </c>
      <c r="Z75" s="926">
        <v>870</v>
      </c>
      <c r="AA75" s="922">
        <v>979</v>
      </c>
      <c r="AB75" s="927">
        <v>449</v>
      </c>
      <c r="AC75" s="926">
        <v>152</v>
      </c>
      <c r="AD75" s="922">
        <v>88</v>
      </c>
      <c r="AE75" s="920">
        <v>15</v>
      </c>
      <c r="AF75" s="926">
        <v>13</v>
      </c>
      <c r="AG75" s="922">
        <v>4</v>
      </c>
      <c r="AH75" s="920">
        <v>7</v>
      </c>
      <c r="AI75" s="918">
        <v>3</v>
      </c>
      <c r="AJ75" s="922">
        <v>1</v>
      </c>
      <c r="AK75" s="920">
        <v>1</v>
      </c>
      <c r="AL75" s="918">
        <v>0</v>
      </c>
      <c r="AM75" s="928">
        <v>1</v>
      </c>
    </row>
    <row r="76" spans="2:39" ht="14.25" customHeight="1" x14ac:dyDescent="0.15">
      <c r="B76" s="184" t="s">
        <v>123</v>
      </c>
      <c r="C76" s="395" t="s">
        <v>94</v>
      </c>
      <c r="D76" s="929">
        <v>657</v>
      </c>
      <c r="E76" s="930">
        <v>425</v>
      </c>
      <c r="F76" s="934">
        <v>288</v>
      </c>
      <c r="G76" s="932">
        <v>1108</v>
      </c>
      <c r="H76" s="933">
        <v>1189</v>
      </c>
      <c r="I76" s="931">
        <v>1720</v>
      </c>
      <c r="J76" s="932">
        <v>2018</v>
      </c>
      <c r="K76" s="930">
        <v>719</v>
      </c>
      <c r="L76" s="934">
        <v>2668</v>
      </c>
      <c r="M76" s="932">
        <v>5094</v>
      </c>
      <c r="N76" s="930">
        <v>13551</v>
      </c>
      <c r="O76" s="934">
        <v>25468</v>
      </c>
      <c r="P76" s="932">
        <v>38166</v>
      </c>
      <c r="Q76" s="930">
        <v>97993</v>
      </c>
      <c r="R76" s="935">
        <v>180974</v>
      </c>
      <c r="S76" s="932">
        <v>282395</v>
      </c>
      <c r="T76" s="930">
        <v>403606</v>
      </c>
      <c r="U76" s="934">
        <v>395565</v>
      </c>
      <c r="V76" s="936">
        <v>416592</v>
      </c>
      <c r="W76" s="930">
        <v>430138</v>
      </c>
      <c r="X76" s="937">
        <v>307261</v>
      </c>
      <c r="Y76" s="936">
        <v>329743</v>
      </c>
      <c r="Z76" s="938">
        <v>251491</v>
      </c>
      <c r="AA76" s="934">
        <v>254054</v>
      </c>
      <c r="AB76" s="939">
        <v>119860</v>
      </c>
      <c r="AC76" s="938">
        <v>49268</v>
      </c>
      <c r="AD76" s="934">
        <v>25742</v>
      </c>
      <c r="AE76" s="932">
        <v>3616</v>
      </c>
      <c r="AF76" s="938">
        <v>3764</v>
      </c>
      <c r="AG76" s="934">
        <v>1202</v>
      </c>
      <c r="AH76" s="932">
        <v>2418</v>
      </c>
      <c r="AI76" s="930">
        <v>1173</v>
      </c>
      <c r="AJ76" s="934">
        <v>516</v>
      </c>
      <c r="AK76" s="932">
        <v>785</v>
      </c>
      <c r="AL76" s="930">
        <v>334</v>
      </c>
      <c r="AM76" s="940">
        <v>440</v>
      </c>
    </row>
    <row r="77" spans="2:39" ht="14.25" customHeight="1" x14ac:dyDescent="0.15">
      <c r="B77" s="186" t="s">
        <v>123</v>
      </c>
      <c r="C77" s="417" t="s">
        <v>96</v>
      </c>
      <c r="D77" s="941">
        <v>498</v>
      </c>
      <c r="E77" s="942">
        <v>485</v>
      </c>
      <c r="F77" s="946">
        <v>573</v>
      </c>
      <c r="G77" s="944">
        <v>620</v>
      </c>
      <c r="H77" s="945">
        <v>606</v>
      </c>
      <c r="I77" s="943">
        <v>587</v>
      </c>
      <c r="J77" s="944">
        <v>628</v>
      </c>
      <c r="K77" s="942">
        <v>537</v>
      </c>
      <c r="L77" s="946">
        <v>747</v>
      </c>
      <c r="M77" s="944">
        <v>725</v>
      </c>
      <c r="N77" s="942">
        <v>641</v>
      </c>
      <c r="O77" s="946">
        <v>614</v>
      </c>
      <c r="P77" s="944">
        <v>693</v>
      </c>
      <c r="Q77" s="942">
        <v>468</v>
      </c>
      <c r="R77" s="947">
        <v>474</v>
      </c>
      <c r="S77" s="944">
        <v>371</v>
      </c>
      <c r="T77" s="942">
        <v>249</v>
      </c>
      <c r="U77" s="946">
        <v>208</v>
      </c>
      <c r="V77" s="948">
        <v>233</v>
      </c>
      <c r="W77" s="942">
        <v>257</v>
      </c>
      <c r="X77" s="947">
        <v>285</v>
      </c>
      <c r="Y77" s="948">
        <v>303</v>
      </c>
      <c r="Z77" s="949">
        <v>289</v>
      </c>
      <c r="AA77" s="946">
        <v>259</v>
      </c>
      <c r="AB77" s="950">
        <v>267</v>
      </c>
      <c r="AC77" s="949">
        <v>325</v>
      </c>
      <c r="AD77" s="946">
        <v>291</v>
      </c>
      <c r="AE77" s="944">
        <v>238</v>
      </c>
      <c r="AF77" s="949">
        <v>301</v>
      </c>
      <c r="AG77" s="946">
        <v>331</v>
      </c>
      <c r="AH77" s="944">
        <v>354</v>
      </c>
      <c r="AI77" s="942">
        <v>349</v>
      </c>
      <c r="AJ77" s="946">
        <v>593</v>
      </c>
      <c r="AK77" s="944">
        <v>598</v>
      </c>
      <c r="AL77" s="942">
        <v>816</v>
      </c>
      <c r="AM77" s="951">
        <v>701</v>
      </c>
    </row>
    <row r="78" spans="2:39" ht="14.25" customHeight="1" x14ac:dyDescent="0.15">
      <c r="B78" s="250" t="s">
        <v>40</v>
      </c>
      <c r="C78" s="394" t="s">
        <v>93</v>
      </c>
      <c r="D78" s="917">
        <v>286</v>
      </c>
      <c r="E78" s="918">
        <v>573</v>
      </c>
      <c r="F78" s="922">
        <v>565</v>
      </c>
      <c r="G78" s="920">
        <v>600</v>
      </c>
      <c r="H78" s="921">
        <v>465</v>
      </c>
      <c r="I78" s="919">
        <v>518</v>
      </c>
      <c r="J78" s="920">
        <v>598</v>
      </c>
      <c r="K78" s="918">
        <v>590</v>
      </c>
      <c r="L78" s="922">
        <v>641</v>
      </c>
      <c r="M78" s="920">
        <v>584</v>
      </c>
      <c r="N78" s="918">
        <v>784</v>
      </c>
      <c r="O78" s="922">
        <v>635</v>
      </c>
      <c r="P78" s="920">
        <v>595</v>
      </c>
      <c r="Q78" s="918">
        <v>557</v>
      </c>
      <c r="R78" s="923">
        <v>606</v>
      </c>
      <c r="S78" s="920">
        <v>643</v>
      </c>
      <c r="T78" s="918">
        <v>538</v>
      </c>
      <c r="U78" s="922">
        <v>621</v>
      </c>
      <c r="V78" s="924">
        <v>562</v>
      </c>
      <c r="W78" s="918">
        <v>612</v>
      </c>
      <c r="X78" s="925">
        <v>565</v>
      </c>
      <c r="Y78" s="924">
        <v>634</v>
      </c>
      <c r="Z78" s="926">
        <v>474</v>
      </c>
      <c r="AA78" s="922">
        <v>735</v>
      </c>
      <c r="AB78" s="927">
        <v>745</v>
      </c>
      <c r="AC78" s="926">
        <v>827</v>
      </c>
      <c r="AD78" s="922">
        <v>719</v>
      </c>
      <c r="AE78" s="920">
        <v>722</v>
      </c>
      <c r="AF78" s="926">
        <v>712</v>
      </c>
      <c r="AG78" s="922">
        <v>822</v>
      </c>
      <c r="AH78" s="920">
        <v>722</v>
      </c>
      <c r="AI78" s="918">
        <v>663</v>
      </c>
      <c r="AJ78" s="922">
        <v>602</v>
      </c>
      <c r="AK78" s="920">
        <v>697</v>
      </c>
      <c r="AL78" s="918">
        <v>805</v>
      </c>
      <c r="AM78" s="928">
        <v>446</v>
      </c>
    </row>
    <row r="79" spans="2:39" ht="14.25" customHeight="1" x14ac:dyDescent="0.15">
      <c r="B79" s="184" t="s">
        <v>223</v>
      </c>
      <c r="C79" s="395" t="s">
        <v>94</v>
      </c>
      <c r="D79" s="929">
        <v>51457</v>
      </c>
      <c r="E79" s="930">
        <v>120697</v>
      </c>
      <c r="F79" s="934">
        <v>119475</v>
      </c>
      <c r="G79" s="932">
        <v>142301</v>
      </c>
      <c r="H79" s="933">
        <v>111477</v>
      </c>
      <c r="I79" s="931">
        <v>119593</v>
      </c>
      <c r="J79" s="932">
        <v>108099</v>
      </c>
      <c r="K79" s="930">
        <v>115040</v>
      </c>
      <c r="L79" s="934">
        <v>141767</v>
      </c>
      <c r="M79" s="932">
        <v>111218</v>
      </c>
      <c r="N79" s="930">
        <v>156946</v>
      </c>
      <c r="O79" s="934">
        <v>112627</v>
      </c>
      <c r="P79" s="932">
        <v>130059</v>
      </c>
      <c r="Q79" s="930">
        <v>130587</v>
      </c>
      <c r="R79" s="935">
        <v>155362</v>
      </c>
      <c r="S79" s="932">
        <v>176019</v>
      </c>
      <c r="T79" s="930">
        <v>143725</v>
      </c>
      <c r="U79" s="934">
        <v>152319</v>
      </c>
      <c r="V79" s="936">
        <v>140280</v>
      </c>
      <c r="W79" s="930">
        <v>162230</v>
      </c>
      <c r="X79" s="937">
        <v>172410</v>
      </c>
      <c r="Y79" s="936">
        <v>198115</v>
      </c>
      <c r="Z79" s="938">
        <v>132118</v>
      </c>
      <c r="AA79" s="934">
        <v>167238</v>
      </c>
      <c r="AB79" s="939">
        <v>158875</v>
      </c>
      <c r="AC79" s="938">
        <v>168367</v>
      </c>
      <c r="AD79" s="934">
        <v>137898</v>
      </c>
      <c r="AE79" s="932">
        <v>146447</v>
      </c>
      <c r="AF79" s="938">
        <v>155934</v>
      </c>
      <c r="AG79" s="934">
        <v>168216</v>
      </c>
      <c r="AH79" s="932">
        <v>144943</v>
      </c>
      <c r="AI79" s="930">
        <v>139264</v>
      </c>
      <c r="AJ79" s="934">
        <v>155827</v>
      </c>
      <c r="AK79" s="932">
        <v>220118</v>
      </c>
      <c r="AL79" s="930">
        <v>251863</v>
      </c>
      <c r="AM79" s="940">
        <v>137556</v>
      </c>
    </row>
    <row r="80" spans="2:39" ht="14.25" customHeight="1" x14ac:dyDescent="0.15">
      <c r="B80" s="186" t="s">
        <v>223</v>
      </c>
      <c r="C80" s="417" t="s">
        <v>96</v>
      </c>
      <c r="D80" s="941">
        <v>180</v>
      </c>
      <c r="E80" s="942">
        <v>211</v>
      </c>
      <c r="F80" s="946">
        <v>211</v>
      </c>
      <c r="G80" s="944">
        <v>237</v>
      </c>
      <c r="H80" s="945">
        <v>240</v>
      </c>
      <c r="I80" s="943">
        <v>231</v>
      </c>
      <c r="J80" s="944">
        <v>181</v>
      </c>
      <c r="K80" s="942">
        <v>195</v>
      </c>
      <c r="L80" s="946">
        <v>221</v>
      </c>
      <c r="M80" s="944">
        <v>191</v>
      </c>
      <c r="N80" s="942">
        <v>200</v>
      </c>
      <c r="O80" s="946">
        <v>177</v>
      </c>
      <c r="P80" s="944">
        <v>219</v>
      </c>
      <c r="Q80" s="942">
        <v>234</v>
      </c>
      <c r="R80" s="947">
        <v>257</v>
      </c>
      <c r="S80" s="944">
        <v>274</v>
      </c>
      <c r="T80" s="942">
        <v>267</v>
      </c>
      <c r="U80" s="946">
        <v>245</v>
      </c>
      <c r="V80" s="948">
        <v>250</v>
      </c>
      <c r="W80" s="942">
        <v>265</v>
      </c>
      <c r="X80" s="947">
        <v>305</v>
      </c>
      <c r="Y80" s="948">
        <v>312</v>
      </c>
      <c r="Z80" s="949">
        <v>278</v>
      </c>
      <c r="AA80" s="946">
        <v>228</v>
      </c>
      <c r="AB80" s="950">
        <v>213</v>
      </c>
      <c r="AC80" s="949">
        <v>204</v>
      </c>
      <c r="AD80" s="946">
        <v>192</v>
      </c>
      <c r="AE80" s="944">
        <v>203</v>
      </c>
      <c r="AF80" s="949">
        <v>219</v>
      </c>
      <c r="AG80" s="946">
        <v>205</v>
      </c>
      <c r="AH80" s="944">
        <v>201</v>
      </c>
      <c r="AI80" s="942">
        <v>210</v>
      </c>
      <c r="AJ80" s="946">
        <v>259</v>
      </c>
      <c r="AK80" s="944">
        <v>316</v>
      </c>
      <c r="AL80" s="942">
        <v>313</v>
      </c>
      <c r="AM80" s="951">
        <v>309</v>
      </c>
    </row>
    <row r="81" spans="2:52" ht="14.25" customHeight="1" x14ac:dyDescent="0.15">
      <c r="B81" s="250" t="s">
        <v>42</v>
      </c>
      <c r="C81" s="394" t="s">
        <v>93</v>
      </c>
      <c r="D81" s="917">
        <v>1211</v>
      </c>
      <c r="E81" s="918">
        <v>3175</v>
      </c>
      <c r="F81" s="922">
        <v>2705</v>
      </c>
      <c r="G81" s="920">
        <v>3033</v>
      </c>
      <c r="H81" s="921">
        <v>2474</v>
      </c>
      <c r="I81" s="919">
        <v>2053</v>
      </c>
      <c r="J81" s="920">
        <v>2722</v>
      </c>
      <c r="K81" s="918">
        <v>2127</v>
      </c>
      <c r="L81" s="922">
        <v>2650</v>
      </c>
      <c r="M81" s="920">
        <v>2540</v>
      </c>
      <c r="N81" s="918">
        <v>2930</v>
      </c>
      <c r="O81" s="922">
        <v>2354</v>
      </c>
      <c r="P81" s="920">
        <v>2315</v>
      </c>
      <c r="Q81" s="918">
        <v>2373</v>
      </c>
      <c r="R81" s="923">
        <v>2508</v>
      </c>
      <c r="S81" s="920">
        <v>2235</v>
      </c>
      <c r="T81" s="918">
        <v>1795</v>
      </c>
      <c r="U81" s="922">
        <v>1331</v>
      </c>
      <c r="V81" s="924">
        <v>1219</v>
      </c>
      <c r="W81" s="918">
        <v>1277</v>
      </c>
      <c r="X81" s="925">
        <v>1155</v>
      </c>
      <c r="Y81" s="924">
        <v>1475</v>
      </c>
      <c r="Z81" s="926">
        <v>1325</v>
      </c>
      <c r="AA81" s="922">
        <v>2258</v>
      </c>
      <c r="AB81" s="927">
        <v>2146</v>
      </c>
      <c r="AC81" s="926">
        <v>2053</v>
      </c>
      <c r="AD81" s="922">
        <v>1948</v>
      </c>
      <c r="AE81" s="920">
        <v>2376</v>
      </c>
      <c r="AF81" s="926">
        <v>2126</v>
      </c>
      <c r="AG81" s="922">
        <v>2578</v>
      </c>
      <c r="AH81" s="920">
        <v>2266</v>
      </c>
      <c r="AI81" s="918">
        <v>2274</v>
      </c>
      <c r="AJ81" s="922">
        <v>2405</v>
      </c>
      <c r="AK81" s="920">
        <v>2225</v>
      </c>
      <c r="AL81" s="918">
        <v>2462</v>
      </c>
      <c r="AM81" s="928">
        <v>2339</v>
      </c>
    </row>
    <row r="82" spans="2:52" ht="14.25" customHeight="1" x14ac:dyDescent="0.15">
      <c r="B82" s="184" t="s">
        <v>124</v>
      </c>
      <c r="C82" s="395" t="s">
        <v>94</v>
      </c>
      <c r="D82" s="929">
        <v>155466</v>
      </c>
      <c r="E82" s="930">
        <v>416406</v>
      </c>
      <c r="F82" s="934">
        <v>363303</v>
      </c>
      <c r="G82" s="932">
        <v>411058</v>
      </c>
      <c r="H82" s="933">
        <v>357939</v>
      </c>
      <c r="I82" s="931">
        <v>271296</v>
      </c>
      <c r="J82" s="932">
        <v>361197</v>
      </c>
      <c r="K82" s="930">
        <v>323213</v>
      </c>
      <c r="L82" s="934">
        <v>453546</v>
      </c>
      <c r="M82" s="932">
        <v>440457</v>
      </c>
      <c r="N82" s="930">
        <v>523129</v>
      </c>
      <c r="O82" s="934">
        <v>437704</v>
      </c>
      <c r="P82" s="932">
        <v>453146</v>
      </c>
      <c r="Q82" s="930">
        <v>524892</v>
      </c>
      <c r="R82" s="935">
        <v>722412</v>
      </c>
      <c r="S82" s="932">
        <v>690217</v>
      </c>
      <c r="T82" s="930">
        <v>596436</v>
      </c>
      <c r="U82" s="934">
        <v>386452</v>
      </c>
      <c r="V82" s="936">
        <v>317393</v>
      </c>
      <c r="W82" s="930">
        <v>315310</v>
      </c>
      <c r="X82" s="937">
        <v>292918</v>
      </c>
      <c r="Y82" s="936">
        <v>393246</v>
      </c>
      <c r="Z82" s="938">
        <v>334989</v>
      </c>
      <c r="AA82" s="934">
        <v>484787</v>
      </c>
      <c r="AB82" s="939">
        <v>386098</v>
      </c>
      <c r="AC82" s="938">
        <v>289452</v>
      </c>
      <c r="AD82" s="934">
        <v>226932</v>
      </c>
      <c r="AE82" s="932">
        <v>274641</v>
      </c>
      <c r="AF82" s="938">
        <v>253347</v>
      </c>
      <c r="AG82" s="934">
        <v>305036</v>
      </c>
      <c r="AH82" s="932">
        <v>278967</v>
      </c>
      <c r="AI82" s="930">
        <v>293868</v>
      </c>
      <c r="AJ82" s="934">
        <v>339769</v>
      </c>
      <c r="AK82" s="932">
        <v>353331</v>
      </c>
      <c r="AL82" s="930">
        <v>440860</v>
      </c>
      <c r="AM82" s="940">
        <v>449405</v>
      </c>
    </row>
    <row r="83" spans="2:52" ht="14.25" customHeight="1" x14ac:dyDescent="0.15">
      <c r="B83" s="186" t="s">
        <v>124</v>
      </c>
      <c r="C83" s="417" t="s">
        <v>96</v>
      </c>
      <c r="D83" s="941">
        <v>128</v>
      </c>
      <c r="E83" s="942">
        <v>131</v>
      </c>
      <c r="F83" s="946">
        <v>134</v>
      </c>
      <c r="G83" s="944">
        <v>136</v>
      </c>
      <c r="H83" s="945">
        <v>145</v>
      </c>
      <c r="I83" s="943">
        <v>132</v>
      </c>
      <c r="J83" s="944">
        <v>133</v>
      </c>
      <c r="K83" s="942">
        <v>152</v>
      </c>
      <c r="L83" s="946">
        <v>171</v>
      </c>
      <c r="M83" s="944">
        <v>173</v>
      </c>
      <c r="N83" s="942">
        <v>179</v>
      </c>
      <c r="O83" s="946">
        <v>186</v>
      </c>
      <c r="P83" s="944">
        <v>196</v>
      </c>
      <c r="Q83" s="942">
        <v>221</v>
      </c>
      <c r="R83" s="947">
        <v>288</v>
      </c>
      <c r="S83" s="944">
        <v>309</v>
      </c>
      <c r="T83" s="942">
        <v>332</v>
      </c>
      <c r="U83" s="946">
        <v>290</v>
      </c>
      <c r="V83" s="948">
        <v>260</v>
      </c>
      <c r="W83" s="942">
        <v>247</v>
      </c>
      <c r="X83" s="947">
        <v>254</v>
      </c>
      <c r="Y83" s="948">
        <v>267</v>
      </c>
      <c r="Z83" s="949">
        <v>253</v>
      </c>
      <c r="AA83" s="946">
        <v>215</v>
      </c>
      <c r="AB83" s="950">
        <v>180</v>
      </c>
      <c r="AC83" s="949">
        <v>141</v>
      </c>
      <c r="AD83" s="946">
        <v>116</v>
      </c>
      <c r="AE83" s="944">
        <v>116</v>
      </c>
      <c r="AF83" s="949">
        <v>119</v>
      </c>
      <c r="AG83" s="946">
        <v>118</v>
      </c>
      <c r="AH83" s="944">
        <v>123</v>
      </c>
      <c r="AI83" s="942">
        <v>129</v>
      </c>
      <c r="AJ83" s="946">
        <v>141</v>
      </c>
      <c r="AK83" s="944">
        <v>159</v>
      </c>
      <c r="AL83" s="942">
        <v>179</v>
      </c>
      <c r="AM83" s="951">
        <v>192</v>
      </c>
    </row>
    <row r="84" spans="2:52" ht="14.25" customHeight="1" x14ac:dyDescent="0.15">
      <c r="B84" s="250" t="s">
        <v>43</v>
      </c>
      <c r="C84" s="394" t="s">
        <v>93</v>
      </c>
      <c r="D84" s="917">
        <v>373</v>
      </c>
      <c r="E84" s="918">
        <v>1311</v>
      </c>
      <c r="F84" s="922">
        <v>1123</v>
      </c>
      <c r="G84" s="920">
        <v>1352</v>
      </c>
      <c r="H84" s="921">
        <v>1013</v>
      </c>
      <c r="I84" s="919">
        <v>1003</v>
      </c>
      <c r="J84" s="920">
        <v>1021</v>
      </c>
      <c r="K84" s="918">
        <v>957</v>
      </c>
      <c r="L84" s="922">
        <v>990</v>
      </c>
      <c r="M84" s="920">
        <v>883</v>
      </c>
      <c r="N84" s="918">
        <v>897</v>
      </c>
      <c r="O84" s="922">
        <v>547</v>
      </c>
      <c r="P84" s="920">
        <v>437</v>
      </c>
      <c r="Q84" s="918">
        <v>454</v>
      </c>
      <c r="R84" s="923">
        <v>508</v>
      </c>
      <c r="S84" s="920">
        <v>459</v>
      </c>
      <c r="T84" s="918">
        <v>497</v>
      </c>
      <c r="U84" s="922">
        <v>513</v>
      </c>
      <c r="V84" s="924">
        <v>503</v>
      </c>
      <c r="W84" s="918">
        <v>603</v>
      </c>
      <c r="X84" s="925">
        <v>472</v>
      </c>
      <c r="Y84" s="924">
        <v>590</v>
      </c>
      <c r="Z84" s="926">
        <v>395</v>
      </c>
      <c r="AA84" s="922">
        <v>842</v>
      </c>
      <c r="AB84" s="927">
        <v>939</v>
      </c>
      <c r="AC84" s="926">
        <v>1061</v>
      </c>
      <c r="AD84" s="922">
        <v>1179</v>
      </c>
      <c r="AE84" s="920">
        <v>1098</v>
      </c>
      <c r="AF84" s="926">
        <v>939</v>
      </c>
      <c r="AG84" s="922">
        <v>991</v>
      </c>
      <c r="AH84" s="920">
        <v>801</v>
      </c>
      <c r="AI84" s="918">
        <v>833</v>
      </c>
      <c r="AJ84" s="922">
        <v>1086</v>
      </c>
      <c r="AK84" s="920">
        <v>1123</v>
      </c>
      <c r="AL84" s="918">
        <v>1270</v>
      </c>
      <c r="AM84" s="928">
        <v>1040</v>
      </c>
    </row>
    <row r="85" spans="2:52" ht="14.25" customHeight="1" x14ac:dyDescent="0.15">
      <c r="B85" s="184" t="s">
        <v>224</v>
      </c>
      <c r="C85" s="395" t="s">
        <v>94</v>
      </c>
      <c r="D85" s="929">
        <v>95691</v>
      </c>
      <c r="E85" s="930">
        <v>344602</v>
      </c>
      <c r="F85" s="934">
        <v>283077</v>
      </c>
      <c r="G85" s="932">
        <v>343546</v>
      </c>
      <c r="H85" s="933">
        <v>258549</v>
      </c>
      <c r="I85" s="931">
        <v>255716</v>
      </c>
      <c r="J85" s="932">
        <v>253073</v>
      </c>
      <c r="K85" s="930">
        <v>239796</v>
      </c>
      <c r="L85" s="934">
        <v>251731</v>
      </c>
      <c r="M85" s="932">
        <v>219209</v>
      </c>
      <c r="N85" s="930">
        <v>225790</v>
      </c>
      <c r="O85" s="934">
        <v>146326</v>
      </c>
      <c r="P85" s="932">
        <v>123427</v>
      </c>
      <c r="Q85" s="930">
        <v>138847</v>
      </c>
      <c r="R85" s="935">
        <v>162961</v>
      </c>
      <c r="S85" s="932">
        <v>146188</v>
      </c>
      <c r="T85" s="930">
        <v>153152</v>
      </c>
      <c r="U85" s="934">
        <v>146149</v>
      </c>
      <c r="V85" s="936">
        <v>134844</v>
      </c>
      <c r="W85" s="930">
        <v>163973</v>
      </c>
      <c r="X85" s="937">
        <v>135650</v>
      </c>
      <c r="Y85" s="936">
        <v>176560</v>
      </c>
      <c r="Z85" s="938">
        <v>119561</v>
      </c>
      <c r="AA85" s="934">
        <v>241566</v>
      </c>
      <c r="AB85" s="939">
        <v>256911</v>
      </c>
      <c r="AC85" s="938">
        <v>296897</v>
      </c>
      <c r="AD85" s="934">
        <v>321698</v>
      </c>
      <c r="AE85" s="932">
        <v>308579</v>
      </c>
      <c r="AF85" s="938">
        <v>270797</v>
      </c>
      <c r="AG85" s="934">
        <v>282388</v>
      </c>
      <c r="AH85" s="932">
        <v>224077</v>
      </c>
      <c r="AI85" s="930">
        <v>234142</v>
      </c>
      <c r="AJ85" s="934">
        <v>313946</v>
      </c>
      <c r="AK85" s="932">
        <v>318697</v>
      </c>
      <c r="AL85" s="930">
        <v>377226</v>
      </c>
      <c r="AM85" s="940">
        <v>310268</v>
      </c>
    </row>
    <row r="86" spans="2:52" ht="14.25" customHeight="1" x14ac:dyDescent="0.15">
      <c r="B86" s="186" t="s">
        <v>224</v>
      </c>
      <c r="C86" s="417" t="s">
        <v>96</v>
      </c>
      <c r="D86" s="941">
        <v>257</v>
      </c>
      <c r="E86" s="942">
        <v>263</v>
      </c>
      <c r="F86" s="946">
        <v>252</v>
      </c>
      <c r="G86" s="944">
        <v>254</v>
      </c>
      <c r="H86" s="945">
        <v>255</v>
      </c>
      <c r="I86" s="943">
        <v>255</v>
      </c>
      <c r="J86" s="944">
        <v>248</v>
      </c>
      <c r="K86" s="942">
        <v>251</v>
      </c>
      <c r="L86" s="946">
        <v>254</v>
      </c>
      <c r="M86" s="944">
        <v>248</v>
      </c>
      <c r="N86" s="942">
        <v>252</v>
      </c>
      <c r="O86" s="946">
        <v>268</v>
      </c>
      <c r="P86" s="944">
        <v>282</v>
      </c>
      <c r="Q86" s="942">
        <v>306</v>
      </c>
      <c r="R86" s="947">
        <v>321</v>
      </c>
      <c r="S86" s="944">
        <v>318</v>
      </c>
      <c r="T86" s="942">
        <v>308</v>
      </c>
      <c r="U86" s="946">
        <v>285</v>
      </c>
      <c r="V86" s="948">
        <v>268</v>
      </c>
      <c r="W86" s="942">
        <v>272</v>
      </c>
      <c r="X86" s="947">
        <v>287</v>
      </c>
      <c r="Y86" s="948">
        <v>299</v>
      </c>
      <c r="Z86" s="949">
        <v>303</v>
      </c>
      <c r="AA86" s="946">
        <v>287</v>
      </c>
      <c r="AB86" s="950">
        <v>274</v>
      </c>
      <c r="AC86" s="949">
        <v>280</v>
      </c>
      <c r="AD86" s="946">
        <v>273</v>
      </c>
      <c r="AE86" s="944">
        <v>281</v>
      </c>
      <c r="AF86" s="949">
        <v>289</v>
      </c>
      <c r="AG86" s="946">
        <v>285</v>
      </c>
      <c r="AH86" s="944">
        <v>280</v>
      </c>
      <c r="AI86" s="942">
        <v>281</v>
      </c>
      <c r="AJ86" s="946">
        <v>289</v>
      </c>
      <c r="AK86" s="944">
        <v>284</v>
      </c>
      <c r="AL86" s="942">
        <v>297</v>
      </c>
      <c r="AM86" s="951">
        <v>298</v>
      </c>
    </row>
    <row r="87" spans="2:52" ht="14.25" customHeight="1" x14ac:dyDescent="0.15">
      <c r="B87" s="250" t="s">
        <v>44</v>
      </c>
      <c r="C87" s="394" t="s">
        <v>93</v>
      </c>
      <c r="D87" s="917">
        <v>1458</v>
      </c>
      <c r="E87" s="918">
        <v>3391</v>
      </c>
      <c r="F87" s="922">
        <v>3018</v>
      </c>
      <c r="G87" s="920">
        <v>3510</v>
      </c>
      <c r="H87" s="921">
        <v>3036</v>
      </c>
      <c r="I87" s="919">
        <v>2149</v>
      </c>
      <c r="J87" s="920">
        <v>3628</v>
      </c>
      <c r="K87" s="918">
        <v>3125</v>
      </c>
      <c r="L87" s="922">
        <v>3694</v>
      </c>
      <c r="M87" s="920">
        <v>3299</v>
      </c>
      <c r="N87" s="918">
        <v>3813</v>
      </c>
      <c r="O87" s="922">
        <v>3707</v>
      </c>
      <c r="P87" s="920">
        <v>2984</v>
      </c>
      <c r="Q87" s="918">
        <v>3764</v>
      </c>
      <c r="R87" s="923">
        <v>3556</v>
      </c>
      <c r="S87" s="920">
        <v>2752</v>
      </c>
      <c r="T87" s="918">
        <v>2507</v>
      </c>
      <c r="U87" s="922">
        <v>2203</v>
      </c>
      <c r="V87" s="924">
        <v>2333</v>
      </c>
      <c r="W87" s="918">
        <v>2692</v>
      </c>
      <c r="X87" s="925">
        <v>2449</v>
      </c>
      <c r="Y87" s="924">
        <v>3440</v>
      </c>
      <c r="Z87" s="926">
        <v>2296</v>
      </c>
      <c r="AA87" s="922">
        <v>3802</v>
      </c>
      <c r="AB87" s="927">
        <v>3516</v>
      </c>
      <c r="AC87" s="926">
        <v>2997</v>
      </c>
      <c r="AD87" s="922">
        <v>2753</v>
      </c>
      <c r="AE87" s="920">
        <v>2992</v>
      </c>
      <c r="AF87" s="926">
        <v>2942</v>
      </c>
      <c r="AG87" s="922">
        <v>3081</v>
      </c>
      <c r="AH87" s="920">
        <v>2739</v>
      </c>
      <c r="AI87" s="918">
        <v>2982</v>
      </c>
      <c r="AJ87" s="922">
        <v>3065</v>
      </c>
      <c r="AK87" s="920">
        <v>2794</v>
      </c>
      <c r="AL87" s="918">
        <v>2652</v>
      </c>
      <c r="AM87" s="928">
        <v>2631</v>
      </c>
    </row>
    <row r="88" spans="2:52" ht="14.25" customHeight="1" x14ac:dyDescent="0.15">
      <c r="B88" s="184" t="s">
        <v>125</v>
      </c>
      <c r="C88" s="395" t="s">
        <v>94</v>
      </c>
      <c r="D88" s="929">
        <v>296984</v>
      </c>
      <c r="E88" s="930">
        <v>688195</v>
      </c>
      <c r="F88" s="934">
        <v>596081</v>
      </c>
      <c r="G88" s="932">
        <v>680239</v>
      </c>
      <c r="H88" s="933">
        <v>566453</v>
      </c>
      <c r="I88" s="931">
        <v>372837</v>
      </c>
      <c r="J88" s="932">
        <v>577329</v>
      </c>
      <c r="K88" s="930">
        <v>487477</v>
      </c>
      <c r="L88" s="934">
        <v>542544</v>
      </c>
      <c r="M88" s="932">
        <v>478638</v>
      </c>
      <c r="N88" s="930">
        <v>543415</v>
      </c>
      <c r="O88" s="934">
        <v>509058</v>
      </c>
      <c r="P88" s="932">
        <v>371505</v>
      </c>
      <c r="Q88" s="930">
        <v>454589</v>
      </c>
      <c r="R88" s="935">
        <v>445655</v>
      </c>
      <c r="S88" s="932">
        <v>385474</v>
      </c>
      <c r="T88" s="930">
        <v>427290</v>
      </c>
      <c r="U88" s="934">
        <v>397432</v>
      </c>
      <c r="V88" s="936">
        <v>417120</v>
      </c>
      <c r="W88" s="930">
        <v>475737</v>
      </c>
      <c r="X88" s="937">
        <v>428661</v>
      </c>
      <c r="Y88" s="936">
        <v>540794</v>
      </c>
      <c r="Z88" s="938">
        <v>321097</v>
      </c>
      <c r="AA88" s="934">
        <v>488926</v>
      </c>
      <c r="AB88" s="939">
        <v>438822</v>
      </c>
      <c r="AC88" s="938">
        <v>349981</v>
      </c>
      <c r="AD88" s="934">
        <v>290952</v>
      </c>
      <c r="AE88" s="932">
        <v>309594</v>
      </c>
      <c r="AF88" s="938">
        <v>305898</v>
      </c>
      <c r="AG88" s="934">
        <v>335648</v>
      </c>
      <c r="AH88" s="932">
        <v>313163</v>
      </c>
      <c r="AI88" s="930">
        <v>362147</v>
      </c>
      <c r="AJ88" s="934">
        <v>424061</v>
      </c>
      <c r="AK88" s="932">
        <v>403454</v>
      </c>
      <c r="AL88" s="930">
        <v>385216</v>
      </c>
      <c r="AM88" s="940">
        <v>376606</v>
      </c>
    </row>
    <row r="89" spans="2:52" ht="14.25" customHeight="1" x14ac:dyDescent="0.15">
      <c r="B89" s="186" t="s">
        <v>125</v>
      </c>
      <c r="C89" s="417" t="s">
        <v>96</v>
      </c>
      <c r="D89" s="941">
        <v>204</v>
      </c>
      <c r="E89" s="942">
        <v>203</v>
      </c>
      <c r="F89" s="946">
        <v>198</v>
      </c>
      <c r="G89" s="944">
        <v>194</v>
      </c>
      <c r="H89" s="945">
        <v>187</v>
      </c>
      <c r="I89" s="943">
        <v>174</v>
      </c>
      <c r="J89" s="944">
        <v>159</v>
      </c>
      <c r="K89" s="942">
        <v>156</v>
      </c>
      <c r="L89" s="946">
        <v>147</v>
      </c>
      <c r="M89" s="944">
        <v>145</v>
      </c>
      <c r="N89" s="942">
        <v>143</v>
      </c>
      <c r="O89" s="946">
        <v>137</v>
      </c>
      <c r="P89" s="944">
        <v>125</v>
      </c>
      <c r="Q89" s="942">
        <v>121</v>
      </c>
      <c r="R89" s="947">
        <v>125</v>
      </c>
      <c r="S89" s="944">
        <v>140</v>
      </c>
      <c r="T89" s="942">
        <v>170</v>
      </c>
      <c r="U89" s="946">
        <v>180</v>
      </c>
      <c r="V89" s="948">
        <v>179</v>
      </c>
      <c r="W89" s="942">
        <v>177</v>
      </c>
      <c r="X89" s="947">
        <v>175</v>
      </c>
      <c r="Y89" s="948">
        <v>157</v>
      </c>
      <c r="Z89" s="949">
        <v>140</v>
      </c>
      <c r="AA89" s="946">
        <v>129</v>
      </c>
      <c r="AB89" s="950">
        <v>125</v>
      </c>
      <c r="AC89" s="949">
        <v>117</v>
      </c>
      <c r="AD89" s="946">
        <v>106</v>
      </c>
      <c r="AE89" s="944">
        <v>103</v>
      </c>
      <c r="AF89" s="949">
        <v>104</v>
      </c>
      <c r="AG89" s="946">
        <v>109</v>
      </c>
      <c r="AH89" s="944">
        <v>114</v>
      </c>
      <c r="AI89" s="942">
        <v>121</v>
      </c>
      <c r="AJ89" s="946">
        <v>138</v>
      </c>
      <c r="AK89" s="944">
        <v>144</v>
      </c>
      <c r="AL89" s="942">
        <v>145</v>
      </c>
      <c r="AM89" s="951">
        <v>143</v>
      </c>
    </row>
    <row r="90" spans="2:52" ht="14.25" customHeight="1" x14ac:dyDescent="0.15">
      <c r="B90" s="250" t="s">
        <v>45</v>
      </c>
      <c r="C90" s="394" t="s">
        <v>93</v>
      </c>
      <c r="D90" s="917">
        <v>190</v>
      </c>
      <c r="E90" s="918">
        <v>365</v>
      </c>
      <c r="F90" s="922">
        <v>302</v>
      </c>
      <c r="G90" s="920">
        <v>388</v>
      </c>
      <c r="H90" s="921">
        <v>296</v>
      </c>
      <c r="I90" s="919">
        <v>261</v>
      </c>
      <c r="J90" s="920">
        <v>298</v>
      </c>
      <c r="K90" s="918">
        <v>272</v>
      </c>
      <c r="L90" s="922">
        <v>247</v>
      </c>
      <c r="M90" s="920">
        <v>182</v>
      </c>
      <c r="N90" s="918">
        <v>194</v>
      </c>
      <c r="O90" s="922">
        <v>126</v>
      </c>
      <c r="P90" s="920">
        <v>109</v>
      </c>
      <c r="Q90" s="918">
        <v>110</v>
      </c>
      <c r="R90" s="923">
        <v>95</v>
      </c>
      <c r="S90" s="920">
        <v>54</v>
      </c>
      <c r="T90" s="918">
        <v>48</v>
      </c>
      <c r="U90" s="922">
        <v>50</v>
      </c>
      <c r="V90" s="924">
        <v>90</v>
      </c>
      <c r="W90" s="918">
        <v>147</v>
      </c>
      <c r="X90" s="925">
        <v>160</v>
      </c>
      <c r="Y90" s="924">
        <v>226</v>
      </c>
      <c r="Z90" s="926">
        <v>165</v>
      </c>
      <c r="AA90" s="922">
        <v>310</v>
      </c>
      <c r="AB90" s="927">
        <v>316</v>
      </c>
      <c r="AC90" s="926">
        <v>349</v>
      </c>
      <c r="AD90" s="922">
        <v>339</v>
      </c>
      <c r="AE90" s="920">
        <v>342</v>
      </c>
      <c r="AF90" s="926">
        <v>348</v>
      </c>
      <c r="AG90" s="922">
        <v>383</v>
      </c>
      <c r="AH90" s="920">
        <v>355</v>
      </c>
      <c r="AI90" s="918">
        <v>343</v>
      </c>
      <c r="AJ90" s="922">
        <v>365</v>
      </c>
      <c r="AK90" s="920">
        <v>351</v>
      </c>
      <c r="AL90" s="918">
        <v>349</v>
      </c>
      <c r="AM90" s="928">
        <v>631</v>
      </c>
    </row>
    <row r="91" spans="2:52" ht="14.25" customHeight="1" x14ac:dyDescent="0.15">
      <c r="B91" s="184" t="s">
        <v>225</v>
      </c>
      <c r="C91" s="395" t="s">
        <v>94</v>
      </c>
      <c r="D91" s="929">
        <v>65307</v>
      </c>
      <c r="E91" s="930">
        <v>105146</v>
      </c>
      <c r="F91" s="934">
        <v>97869</v>
      </c>
      <c r="G91" s="932">
        <v>143344</v>
      </c>
      <c r="H91" s="933">
        <v>107731</v>
      </c>
      <c r="I91" s="931">
        <v>95550</v>
      </c>
      <c r="J91" s="932">
        <v>115958</v>
      </c>
      <c r="K91" s="930">
        <v>109112</v>
      </c>
      <c r="L91" s="934">
        <v>115347</v>
      </c>
      <c r="M91" s="932">
        <v>101971</v>
      </c>
      <c r="N91" s="930">
        <v>124083</v>
      </c>
      <c r="O91" s="934">
        <v>83827</v>
      </c>
      <c r="P91" s="932">
        <v>72787</v>
      </c>
      <c r="Q91" s="930">
        <v>72413</v>
      </c>
      <c r="R91" s="935">
        <v>70591</v>
      </c>
      <c r="S91" s="932">
        <v>67195</v>
      </c>
      <c r="T91" s="930">
        <v>53875</v>
      </c>
      <c r="U91" s="934">
        <v>43625</v>
      </c>
      <c r="V91" s="936">
        <v>55998</v>
      </c>
      <c r="W91" s="930">
        <v>74660</v>
      </c>
      <c r="X91" s="937">
        <v>80496</v>
      </c>
      <c r="Y91" s="936">
        <v>100112</v>
      </c>
      <c r="Z91" s="938">
        <v>70320</v>
      </c>
      <c r="AA91" s="934">
        <v>105632</v>
      </c>
      <c r="AB91" s="939">
        <v>106975</v>
      </c>
      <c r="AC91" s="938">
        <v>141995</v>
      </c>
      <c r="AD91" s="934">
        <v>124996</v>
      </c>
      <c r="AE91" s="932">
        <v>133826</v>
      </c>
      <c r="AF91" s="938">
        <v>143063</v>
      </c>
      <c r="AG91" s="934">
        <v>139169</v>
      </c>
      <c r="AH91" s="932">
        <v>122322</v>
      </c>
      <c r="AI91" s="930">
        <v>129693</v>
      </c>
      <c r="AJ91" s="934">
        <v>157973</v>
      </c>
      <c r="AK91" s="932">
        <v>141592</v>
      </c>
      <c r="AL91" s="930">
        <v>138117</v>
      </c>
      <c r="AM91" s="940">
        <v>322071</v>
      </c>
    </row>
    <row r="92" spans="2:52" ht="14.25" customHeight="1" x14ac:dyDescent="0.15">
      <c r="B92" s="186" t="s">
        <v>225</v>
      </c>
      <c r="C92" s="417" t="s">
        <v>96</v>
      </c>
      <c r="D92" s="941">
        <v>343</v>
      </c>
      <c r="E92" s="942">
        <v>288</v>
      </c>
      <c r="F92" s="946">
        <v>324</v>
      </c>
      <c r="G92" s="944">
        <v>369</v>
      </c>
      <c r="H92" s="945">
        <v>364</v>
      </c>
      <c r="I92" s="943">
        <v>367</v>
      </c>
      <c r="J92" s="944">
        <v>389</v>
      </c>
      <c r="K92" s="942">
        <v>401</v>
      </c>
      <c r="L92" s="946">
        <v>458</v>
      </c>
      <c r="M92" s="944">
        <v>562</v>
      </c>
      <c r="N92" s="942">
        <v>640</v>
      </c>
      <c r="O92" s="946">
        <v>667</v>
      </c>
      <c r="P92" s="944">
        <v>665</v>
      </c>
      <c r="Q92" s="942">
        <v>659</v>
      </c>
      <c r="R92" s="947">
        <v>743</v>
      </c>
      <c r="S92" s="944">
        <v>1247</v>
      </c>
      <c r="T92" s="942">
        <v>1114</v>
      </c>
      <c r="U92" s="946">
        <v>877</v>
      </c>
      <c r="V92" s="948">
        <v>624</v>
      </c>
      <c r="W92" s="942">
        <v>509</v>
      </c>
      <c r="X92" s="947">
        <v>502</v>
      </c>
      <c r="Y92" s="948">
        <v>443</v>
      </c>
      <c r="Z92" s="949">
        <v>426</v>
      </c>
      <c r="AA92" s="946">
        <v>341</v>
      </c>
      <c r="AB92" s="950">
        <v>338</v>
      </c>
      <c r="AC92" s="949">
        <v>406</v>
      </c>
      <c r="AD92" s="946">
        <v>368</v>
      </c>
      <c r="AE92" s="944">
        <v>392</v>
      </c>
      <c r="AF92" s="949">
        <v>411</v>
      </c>
      <c r="AG92" s="946">
        <v>363</v>
      </c>
      <c r="AH92" s="944">
        <v>345</v>
      </c>
      <c r="AI92" s="942">
        <v>378</v>
      </c>
      <c r="AJ92" s="946">
        <v>433</v>
      </c>
      <c r="AK92" s="944">
        <v>403</v>
      </c>
      <c r="AL92" s="942">
        <v>396</v>
      </c>
      <c r="AM92" s="951">
        <v>510</v>
      </c>
    </row>
    <row r="93" spans="2:52" s="41" customFormat="1" ht="14.25" customHeight="1" x14ac:dyDescent="0.15">
      <c r="B93" s="200" t="s">
        <v>47</v>
      </c>
      <c r="C93" s="427" t="s">
        <v>93</v>
      </c>
      <c r="D93" s="952">
        <v>119.473</v>
      </c>
      <c r="E93" s="953">
        <v>162.833</v>
      </c>
      <c r="F93" s="954">
        <v>141.85300000000001</v>
      </c>
      <c r="G93" s="955">
        <v>167.34</v>
      </c>
      <c r="H93" s="956">
        <v>140.20599999999999</v>
      </c>
      <c r="I93" s="957">
        <v>439.57499999999999</v>
      </c>
      <c r="J93" s="955">
        <v>126.866</v>
      </c>
      <c r="K93" s="953">
        <v>122.315</v>
      </c>
      <c r="L93" s="954">
        <v>146.42400000000001</v>
      </c>
      <c r="M93" s="955">
        <v>142.63200000000001</v>
      </c>
      <c r="N93" s="953">
        <v>152.28299999999999</v>
      </c>
      <c r="O93" s="954">
        <v>125.69799999999999</v>
      </c>
      <c r="P93" s="955">
        <v>131.45599999999999</v>
      </c>
      <c r="Q93" s="953">
        <v>122.265</v>
      </c>
      <c r="R93" s="925">
        <v>154.47900000000001</v>
      </c>
      <c r="S93" s="955">
        <v>124.19</v>
      </c>
      <c r="T93" s="953">
        <v>125.592</v>
      </c>
      <c r="U93" s="954">
        <v>109.306</v>
      </c>
      <c r="V93" s="962">
        <v>98.231999999999999</v>
      </c>
      <c r="W93" s="953">
        <v>109.486</v>
      </c>
      <c r="X93" s="925">
        <v>92.093000000000004</v>
      </c>
      <c r="Y93" s="962">
        <v>99.468000000000004</v>
      </c>
      <c r="Z93" s="963">
        <v>83.930999999999997</v>
      </c>
      <c r="AA93" s="954">
        <v>105.786</v>
      </c>
      <c r="AB93" s="964">
        <v>90.734999999999999</v>
      </c>
      <c r="AC93" s="963">
        <v>104.294</v>
      </c>
      <c r="AD93" s="954">
        <v>101.28400000000001</v>
      </c>
      <c r="AE93" s="955">
        <v>110.681</v>
      </c>
      <c r="AF93" s="963">
        <v>110.372</v>
      </c>
      <c r="AG93" s="954">
        <v>137.23099999999999</v>
      </c>
      <c r="AH93" s="955">
        <v>110.285</v>
      </c>
      <c r="AI93" s="953">
        <v>111.054</v>
      </c>
      <c r="AJ93" s="954">
        <v>119.93</v>
      </c>
      <c r="AK93" s="955">
        <v>115.608</v>
      </c>
      <c r="AL93" s="953">
        <v>117.292</v>
      </c>
      <c r="AM93" s="965">
        <v>136.80500000000001</v>
      </c>
      <c r="AP93" s="3"/>
      <c r="AQ93" s="782"/>
      <c r="AR93" s="1571"/>
      <c r="AS93" s="1571"/>
      <c r="AT93" s="1571"/>
      <c r="AU93" s="1571"/>
      <c r="AV93" s="1571"/>
      <c r="AW93" s="813"/>
      <c r="AX93" s="760"/>
      <c r="AY93" s="760"/>
      <c r="AZ93" s="760"/>
    </row>
    <row r="94" spans="2:52" s="41" customFormat="1" ht="14.25" customHeight="1" x14ac:dyDescent="0.15">
      <c r="B94" s="192" t="s">
        <v>126</v>
      </c>
      <c r="C94" s="436" t="s">
        <v>94</v>
      </c>
      <c r="D94" s="966">
        <v>55931.828999999998</v>
      </c>
      <c r="E94" s="967">
        <v>51392.732000000004</v>
      </c>
      <c r="F94" s="968">
        <v>45865.343000000001</v>
      </c>
      <c r="G94" s="969">
        <v>50906.987000000001</v>
      </c>
      <c r="H94" s="970">
        <v>41982.983</v>
      </c>
      <c r="I94" s="971">
        <v>128498.13800000001</v>
      </c>
      <c r="J94" s="969">
        <v>38065.349000000002</v>
      </c>
      <c r="K94" s="967">
        <v>47239.65</v>
      </c>
      <c r="L94" s="968">
        <v>52702.809000000001</v>
      </c>
      <c r="M94" s="969">
        <v>47578.29</v>
      </c>
      <c r="N94" s="967">
        <v>51104.071000000004</v>
      </c>
      <c r="O94" s="968">
        <v>39961.476000000002</v>
      </c>
      <c r="P94" s="969">
        <v>35748.004999999997</v>
      </c>
      <c r="Q94" s="967">
        <v>35614.472999999998</v>
      </c>
      <c r="R94" s="937">
        <v>43971.368999999999</v>
      </c>
      <c r="S94" s="969">
        <v>31399.491999999998</v>
      </c>
      <c r="T94" s="967">
        <v>29745.323</v>
      </c>
      <c r="U94" s="968">
        <v>22977.827000000001</v>
      </c>
      <c r="V94" s="975">
        <v>27874.013999999999</v>
      </c>
      <c r="W94" s="967">
        <v>47889.07</v>
      </c>
      <c r="X94" s="937">
        <v>36430.048000000003</v>
      </c>
      <c r="Y94" s="975">
        <v>47573.455000000002</v>
      </c>
      <c r="Z94" s="976">
        <v>39147.239000000001</v>
      </c>
      <c r="AA94" s="968">
        <v>47120.313000000002</v>
      </c>
      <c r="AB94" s="977">
        <v>43190.582000000002</v>
      </c>
      <c r="AC94" s="976">
        <v>55829.906999999999</v>
      </c>
      <c r="AD94" s="968">
        <v>47047.334999999999</v>
      </c>
      <c r="AE94" s="969">
        <v>52925.896999999997</v>
      </c>
      <c r="AF94" s="976">
        <v>47447.152999999998</v>
      </c>
      <c r="AG94" s="968">
        <v>58206.529000000002</v>
      </c>
      <c r="AH94" s="969">
        <v>60575.19</v>
      </c>
      <c r="AI94" s="967">
        <v>68760.048999999999</v>
      </c>
      <c r="AJ94" s="968">
        <v>62422.879999999997</v>
      </c>
      <c r="AK94" s="969">
        <v>54615.247000000003</v>
      </c>
      <c r="AL94" s="967">
        <v>55136.040999999997</v>
      </c>
      <c r="AM94" s="978">
        <v>82419.235000000001</v>
      </c>
      <c r="AP94" s="3"/>
      <c r="AQ94" s="782"/>
      <c r="AR94" s="1571"/>
      <c r="AS94" s="1571"/>
      <c r="AT94" s="1571"/>
      <c r="AU94" s="1571"/>
      <c r="AV94" s="1571"/>
      <c r="AW94" s="813"/>
      <c r="AX94" s="760"/>
      <c r="AY94" s="760"/>
      <c r="AZ94" s="760"/>
    </row>
    <row r="95" spans="2:52" s="41" customFormat="1" ht="14.25" customHeight="1" x14ac:dyDescent="0.15">
      <c r="B95" s="197" t="s">
        <v>126</v>
      </c>
      <c r="C95" s="417" t="s">
        <v>96</v>
      </c>
      <c r="D95" s="941">
        <v>468</v>
      </c>
      <c r="E95" s="942">
        <v>316</v>
      </c>
      <c r="F95" s="946">
        <v>323</v>
      </c>
      <c r="G95" s="944">
        <v>304</v>
      </c>
      <c r="H95" s="945">
        <v>299</v>
      </c>
      <c r="I95" s="943">
        <v>292</v>
      </c>
      <c r="J95" s="944">
        <v>300</v>
      </c>
      <c r="K95" s="942">
        <v>386</v>
      </c>
      <c r="L95" s="946">
        <v>360</v>
      </c>
      <c r="M95" s="944">
        <v>334</v>
      </c>
      <c r="N95" s="942">
        <v>336</v>
      </c>
      <c r="O95" s="946">
        <v>318</v>
      </c>
      <c r="P95" s="944">
        <v>272</v>
      </c>
      <c r="Q95" s="942">
        <v>291</v>
      </c>
      <c r="R95" s="947">
        <v>285</v>
      </c>
      <c r="S95" s="944">
        <v>253</v>
      </c>
      <c r="T95" s="942">
        <v>237</v>
      </c>
      <c r="U95" s="946">
        <v>210</v>
      </c>
      <c r="V95" s="948">
        <v>284</v>
      </c>
      <c r="W95" s="942">
        <v>437</v>
      </c>
      <c r="X95" s="947">
        <v>396</v>
      </c>
      <c r="Y95" s="948">
        <v>478</v>
      </c>
      <c r="Z95" s="949">
        <v>466</v>
      </c>
      <c r="AA95" s="946">
        <v>445</v>
      </c>
      <c r="AB95" s="950">
        <v>476</v>
      </c>
      <c r="AC95" s="949">
        <v>535</v>
      </c>
      <c r="AD95" s="946">
        <v>465</v>
      </c>
      <c r="AE95" s="944">
        <v>478</v>
      </c>
      <c r="AF95" s="949">
        <v>430</v>
      </c>
      <c r="AG95" s="946">
        <v>424</v>
      </c>
      <c r="AH95" s="944">
        <v>549</v>
      </c>
      <c r="AI95" s="942">
        <v>619</v>
      </c>
      <c r="AJ95" s="946">
        <v>520</v>
      </c>
      <c r="AK95" s="944">
        <v>472</v>
      </c>
      <c r="AL95" s="942">
        <v>470</v>
      </c>
      <c r="AM95" s="951">
        <v>602</v>
      </c>
      <c r="AP95" s="3"/>
      <c r="AQ95" s="782"/>
      <c r="AR95" s="1571"/>
      <c r="AS95" s="1571"/>
      <c r="AT95" s="1571"/>
      <c r="AU95" s="1571"/>
      <c r="AV95" s="1571"/>
      <c r="AW95" s="813"/>
      <c r="AX95" s="760"/>
      <c r="AY95" s="760"/>
      <c r="AZ95" s="760"/>
    </row>
    <row r="96" spans="2:52" s="41" customFormat="1" ht="14.25" customHeight="1" x14ac:dyDescent="0.15">
      <c r="B96" s="200" t="s">
        <v>49</v>
      </c>
      <c r="C96" s="427" t="s">
        <v>93</v>
      </c>
      <c r="D96" s="952">
        <v>7.9870000000000001</v>
      </c>
      <c r="E96" s="953">
        <v>1.2949999999999999</v>
      </c>
      <c r="F96" s="954">
        <v>1.0860000000000001</v>
      </c>
      <c r="G96" s="955">
        <v>1.5609999999999999</v>
      </c>
      <c r="H96" s="956">
        <v>1.6579999999999999</v>
      </c>
      <c r="I96" s="957">
        <v>4.5830000000000002</v>
      </c>
      <c r="J96" s="955">
        <v>1.1319999999999999</v>
      </c>
      <c r="K96" s="953">
        <v>1.1559999999999999</v>
      </c>
      <c r="L96" s="954">
        <v>0.82399999999999995</v>
      </c>
      <c r="M96" s="955">
        <v>1.25</v>
      </c>
      <c r="N96" s="953">
        <v>3.6709999999999998</v>
      </c>
      <c r="O96" s="954">
        <v>2.6549999999999998</v>
      </c>
      <c r="P96" s="955">
        <v>1.0089999999999999</v>
      </c>
      <c r="Q96" s="953">
        <v>0.107</v>
      </c>
      <c r="R96" s="925">
        <v>7.0999999999999994E-2</v>
      </c>
      <c r="S96" s="955">
        <v>7.1999999999999995E-2</v>
      </c>
      <c r="T96" s="953">
        <v>0.17299999999999999</v>
      </c>
      <c r="U96" s="954">
        <v>7.0999999999999994E-2</v>
      </c>
      <c r="V96" s="962">
        <v>0.29099999999999998</v>
      </c>
      <c r="W96" s="953">
        <v>0.43</v>
      </c>
      <c r="X96" s="925">
        <v>0.318</v>
      </c>
      <c r="Y96" s="962">
        <v>0.32700000000000001</v>
      </c>
      <c r="Z96" s="963">
        <v>0.14199999999999999</v>
      </c>
      <c r="AA96" s="954">
        <v>0.20300000000000001</v>
      </c>
      <c r="AB96" s="964">
        <v>0.128</v>
      </c>
      <c r="AC96" s="963">
        <v>0.35899999999999999</v>
      </c>
      <c r="AD96" s="954">
        <v>1.5049999999999999</v>
      </c>
      <c r="AE96" s="955">
        <v>2.6459999999999999</v>
      </c>
      <c r="AF96" s="963">
        <v>3.2959999999999998</v>
      </c>
      <c r="AG96" s="954">
        <v>5.1559999999999997</v>
      </c>
      <c r="AH96" s="955">
        <v>3.9329999999999998</v>
      </c>
      <c r="AI96" s="953">
        <v>3.8769999999999998</v>
      </c>
      <c r="AJ96" s="954">
        <v>2.8359999999999999</v>
      </c>
      <c r="AK96" s="955">
        <v>1.6</v>
      </c>
      <c r="AL96" s="953">
        <v>0.501</v>
      </c>
      <c r="AM96" s="965">
        <v>0.28599999999999998</v>
      </c>
      <c r="AP96" s="3"/>
      <c r="AQ96" s="782"/>
      <c r="AR96" s="1571"/>
      <c r="AS96" s="1571"/>
      <c r="AT96" s="1571"/>
      <c r="AU96" s="1571"/>
      <c r="AV96" s="1571"/>
      <c r="AW96" s="813"/>
      <c r="AX96" s="760"/>
      <c r="AY96" s="760"/>
      <c r="AZ96" s="760"/>
    </row>
    <row r="97" spans="2:52" s="41" customFormat="1" ht="14.25" customHeight="1" x14ac:dyDescent="0.15">
      <c r="B97" s="192" t="s">
        <v>127</v>
      </c>
      <c r="C97" s="436" t="s">
        <v>94</v>
      </c>
      <c r="D97" s="966">
        <v>8937.4840000000004</v>
      </c>
      <c r="E97" s="967">
        <v>1304.114</v>
      </c>
      <c r="F97" s="968">
        <v>1006.842</v>
      </c>
      <c r="G97" s="969">
        <v>1642.585</v>
      </c>
      <c r="H97" s="970">
        <v>1678.3440000000001</v>
      </c>
      <c r="I97" s="971">
        <v>4678.8819999999996</v>
      </c>
      <c r="J97" s="969">
        <v>1203.4459999999999</v>
      </c>
      <c r="K97" s="967">
        <v>1237.7760000000001</v>
      </c>
      <c r="L97" s="968">
        <v>885.44799999999998</v>
      </c>
      <c r="M97" s="969">
        <v>1259.864</v>
      </c>
      <c r="N97" s="967">
        <v>2906.9389999999999</v>
      </c>
      <c r="O97" s="968">
        <v>1787.7670000000001</v>
      </c>
      <c r="P97" s="969">
        <v>654.79300000000001</v>
      </c>
      <c r="Q97" s="967">
        <v>117.828</v>
      </c>
      <c r="R97" s="937">
        <v>95.256</v>
      </c>
      <c r="S97" s="969">
        <v>93.247</v>
      </c>
      <c r="T97" s="967">
        <v>97.350999999999999</v>
      </c>
      <c r="U97" s="968">
        <v>75.006</v>
      </c>
      <c r="V97" s="975">
        <v>265.89600000000002</v>
      </c>
      <c r="W97" s="967">
        <v>408.726</v>
      </c>
      <c r="X97" s="937">
        <v>335.66399999999999</v>
      </c>
      <c r="Y97" s="975">
        <v>337.82400000000001</v>
      </c>
      <c r="Z97" s="976">
        <v>179.24799999999999</v>
      </c>
      <c r="AA97" s="968">
        <v>236.38</v>
      </c>
      <c r="AB97" s="977">
        <v>162.56200000000001</v>
      </c>
      <c r="AC97" s="976">
        <v>33.331000000000003</v>
      </c>
      <c r="AD97" s="968">
        <v>1229.796</v>
      </c>
      <c r="AE97" s="969">
        <v>2063.7719999999999</v>
      </c>
      <c r="AF97" s="976">
        <v>2590.2719999999999</v>
      </c>
      <c r="AG97" s="968">
        <v>3729.5639999999999</v>
      </c>
      <c r="AH97" s="969">
        <v>2775.4380000000001</v>
      </c>
      <c r="AI97" s="967">
        <v>2748.654</v>
      </c>
      <c r="AJ97" s="968">
        <v>2115.7959999999998</v>
      </c>
      <c r="AK97" s="969">
        <v>1304.9639999999999</v>
      </c>
      <c r="AL97" s="967">
        <v>524.88</v>
      </c>
      <c r="AM97" s="978">
        <v>512.73</v>
      </c>
      <c r="AP97" s="3"/>
      <c r="AQ97" s="782"/>
      <c r="AR97" s="1571"/>
      <c r="AS97" s="1571"/>
      <c r="AT97" s="1571"/>
      <c r="AU97" s="1571"/>
      <c r="AV97" s="1571"/>
      <c r="AW97" s="813"/>
      <c r="AX97" s="760"/>
      <c r="AY97" s="760"/>
      <c r="AZ97" s="760"/>
    </row>
    <row r="98" spans="2:52" s="41" customFormat="1" ht="14.25" customHeight="1" x14ac:dyDescent="0.15">
      <c r="B98" s="197" t="s">
        <v>127</v>
      </c>
      <c r="C98" s="417" t="s">
        <v>96</v>
      </c>
      <c r="D98" s="941">
        <v>1119</v>
      </c>
      <c r="E98" s="942">
        <v>1007</v>
      </c>
      <c r="F98" s="946">
        <v>927</v>
      </c>
      <c r="G98" s="944">
        <v>1052</v>
      </c>
      <c r="H98" s="945">
        <v>1012</v>
      </c>
      <c r="I98" s="943">
        <v>1021</v>
      </c>
      <c r="J98" s="944">
        <v>1063</v>
      </c>
      <c r="K98" s="942">
        <v>1071</v>
      </c>
      <c r="L98" s="946">
        <v>1075</v>
      </c>
      <c r="M98" s="944">
        <v>1008</v>
      </c>
      <c r="N98" s="942">
        <v>792</v>
      </c>
      <c r="O98" s="942">
        <v>673</v>
      </c>
      <c r="P98" s="944">
        <v>649</v>
      </c>
      <c r="Q98" s="942">
        <v>1101</v>
      </c>
      <c r="R98" s="947">
        <v>1342</v>
      </c>
      <c r="S98" s="944">
        <v>1295</v>
      </c>
      <c r="T98" s="942">
        <v>563</v>
      </c>
      <c r="U98" s="946">
        <v>1056</v>
      </c>
      <c r="V98" s="948">
        <v>914</v>
      </c>
      <c r="W98" s="942">
        <v>951</v>
      </c>
      <c r="X98" s="947">
        <v>1056</v>
      </c>
      <c r="Y98" s="948">
        <v>1033</v>
      </c>
      <c r="Z98" s="949">
        <v>1262</v>
      </c>
      <c r="AA98" s="946">
        <v>1164</v>
      </c>
      <c r="AB98" s="950">
        <v>1270</v>
      </c>
      <c r="AC98" s="949">
        <v>928</v>
      </c>
      <c r="AD98" s="946">
        <v>817</v>
      </c>
      <c r="AE98" s="944">
        <v>780</v>
      </c>
      <c r="AF98" s="949">
        <v>786</v>
      </c>
      <c r="AG98" s="946">
        <v>723</v>
      </c>
      <c r="AH98" s="944">
        <v>706</v>
      </c>
      <c r="AI98" s="942">
        <v>709</v>
      </c>
      <c r="AJ98" s="946">
        <v>746</v>
      </c>
      <c r="AK98" s="944">
        <v>816</v>
      </c>
      <c r="AL98" s="942">
        <v>1048</v>
      </c>
      <c r="AM98" s="951">
        <v>1793</v>
      </c>
      <c r="AP98" s="3"/>
      <c r="AQ98" s="782"/>
      <c r="AR98" s="1571"/>
      <c r="AS98" s="1571"/>
      <c r="AT98" s="1571"/>
      <c r="AU98" s="1571"/>
      <c r="AV98" s="1571"/>
      <c r="AW98" s="813"/>
      <c r="AX98" s="760"/>
      <c r="AY98" s="760"/>
      <c r="AZ98" s="760"/>
    </row>
    <row r="99" spans="2:52" s="41" customFormat="1" ht="14.25" customHeight="1" x14ac:dyDescent="0.15">
      <c r="B99" s="200" t="s">
        <v>51</v>
      </c>
      <c r="C99" s="427" t="s">
        <v>93</v>
      </c>
      <c r="D99" s="952">
        <v>1.214</v>
      </c>
      <c r="E99" s="953">
        <v>1.5760000000000001</v>
      </c>
      <c r="F99" s="954">
        <v>0.55800000000000005</v>
      </c>
      <c r="G99" s="955">
        <v>0.438</v>
      </c>
      <c r="H99" s="956">
        <v>1.6579999999999999</v>
      </c>
      <c r="I99" s="957">
        <v>0.84799999999999998</v>
      </c>
      <c r="J99" s="955">
        <v>0.313</v>
      </c>
      <c r="K99" s="953">
        <v>0.25800000000000001</v>
      </c>
      <c r="L99" s="954">
        <v>0.20599999999999999</v>
      </c>
      <c r="M99" s="955">
        <v>0.27</v>
      </c>
      <c r="N99" s="953">
        <v>0.20799999999999999</v>
      </c>
      <c r="O99" s="954">
        <v>0.17499999999999999</v>
      </c>
      <c r="P99" s="955">
        <v>0.20899999999999999</v>
      </c>
      <c r="Q99" s="953">
        <v>0.224</v>
      </c>
      <c r="R99" s="925">
        <v>0.27400000000000002</v>
      </c>
      <c r="S99" s="955">
        <v>0.27100000000000002</v>
      </c>
      <c r="T99" s="953">
        <v>0.20399999999999999</v>
      </c>
      <c r="U99" s="954">
        <v>0.17</v>
      </c>
      <c r="V99" s="962">
        <v>0.26100000000000001</v>
      </c>
      <c r="W99" s="953">
        <v>0.23599999999999999</v>
      </c>
      <c r="X99" s="925">
        <v>0.20100000000000001</v>
      </c>
      <c r="Y99" s="962">
        <v>0.25600000000000001</v>
      </c>
      <c r="Z99" s="963">
        <v>0.113</v>
      </c>
      <c r="AA99" s="954">
        <v>0.191</v>
      </c>
      <c r="AB99" s="964">
        <v>0.151</v>
      </c>
      <c r="AC99" s="963">
        <v>0.245</v>
      </c>
      <c r="AD99" s="954">
        <v>0.13500000000000001</v>
      </c>
      <c r="AE99" s="955">
        <v>0.189</v>
      </c>
      <c r="AF99" s="963">
        <v>0.159</v>
      </c>
      <c r="AG99" s="954">
        <v>0.26500000000000001</v>
      </c>
      <c r="AH99" s="955">
        <v>0.23400000000000001</v>
      </c>
      <c r="AI99" s="953">
        <v>0.23499999999999999</v>
      </c>
      <c r="AJ99" s="954">
        <v>0.25</v>
      </c>
      <c r="AK99" s="955">
        <v>0.27900000000000003</v>
      </c>
      <c r="AL99" s="953">
        <v>0.29199999999999998</v>
      </c>
      <c r="AM99" s="965">
        <v>9.7850000000000001</v>
      </c>
      <c r="AP99" s="3"/>
      <c r="AQ99" s="782"/>
      <c r="AR99" s="1571"/>
      <c r="AS99" s="1571"/>
      <c r="AT99" s="1571"/>
      <c r="AU99" s="1571"/>
      <c r="AV99" s="1571"/>
      <c r="AW99" s="813"/>
      <c r="AX99" s="760"/>
      <c r="AY99" s="760"/>
      <c r="AZ99" s="760"/>
    </row>
    <row r="100" spans="2:52" s="41" customFormat="1" ht="14.25" customHeight="1" x14ac:dyDescent="0.15">
      <c r="B100" s="192" t="s">
        <v>128</v>
      </c>
      <c r="C100" s="436" t="s">
        <v>94</v>
      </c>
      <c r="D100" s="966">
        <v>7931.7979999999998</v>
      </c>
      <c r="E100" s="967">
        <v>2661.9549999999999</v>
      </c>
      <c r="F100" s="968">
        <v>900.32</v>
      </c>
      <c r="G100" s="969">
        <v>972.36400000000003</v>
      </c>
      <c r="H100" s="970">
        <v>1678.3440000000001</v>
      </c>
      <c r="I100" s="971">
        <v>2295.4929999999999</v>
      </c>
      <c r="J100" s="969">
        <v>1039.153</v>
      </c>
      <c r="K100" s="967">
        <v>668.32899999999995</v>
      </c>
      <c r="L100" s="968">
        <v>770.85400000000004</v>
      </c>
      <c r="M100" s="972">
        <v>967.69899999999996</v>
      </c>
      <c r="N100" s="973">
        <v>1021.347</v>
      </c>
      <c r="O100" s="974">
        <v>637.77700000000004</v>
      </c>
      <c r="P100" s="969">
        <v>676.83100000000002</v>
      </c>
      <c r="Q100" s="967">
        <v>935.49</v>
      </c>
      <c r="R100" s="937">
        <v>1027.32</v>
      </c>
      <c r="S100" s="969">
        <v>70.64</v>
      </c>
      <c r="T100" s="967">
        <v>468.47399999999999</v>
      </c>
      <c r="U100" s="968">
        <v>343.846</v>
      </c>
      <c r="V100" s="975">
        <v>566.16</v>
      </c>
      <c r="W100" s="967">
        <v>630.39</v>
      </c>
      <c r="X100" s="937">
        <v>613.08000000000004</v>
      </c>
      <c r="Y100" s="975">
        <v>860.45899999999995</v>
      </c>
      <c r="Z100" s="976">
        <v>378.63</v>
      </c>
      <c r="AA100" s="968">
        <v>724.86400000000003</v>
      </c>
      <c r="AB100" s="977">
        <v>601.85599999999999</v>
      </c>
      <c r="AC100" s="976">
        <v>876.29600000000005</v>
      </c>
      <c r="AD100" s="968">
        <v>780.85</v>
      </c>
      <c r="AE100" s="969">
        <v>1146.258</v>
      </c>
      <c r="AF100" s="976">
        <v>879.72</v>
      </c>
      <c r="AG100" s="968">
        <v>1258.72</v>
      </c>
      <c r="AH100" s="969">
        <v>891.22400000000005</v>
      </c>
      <c r="AI100" s="967">
        <v>1022.524</v>
      </c>
      <c r="AJ100" s="968">
        <v>1062.056</v>
      </c>
      <c r="AK100" s="969">
        <v>1541.14</v>
      </c>
      <c r="AL100" s="967">
        <v>1243.68</v>
      </c>
      <c r="AM100" s="978">
        <v>77236.472999999998</v>
      </c>
      <c r="AP100" s="3"/>
      <c r="AQ100" s="782"/>
      <c r="AR100" s="1571"/>
      <c r="AS100" s="1571"/>
      <c r="AT100" s="1571"/>
      <c r="AU100" s="1571"/>
      <c r="AV100" s="1571"/>
      <c r="AW100" s="813"/>
      <c r="AX100" s="760"/>
      <c r="AY100" s="760"/>
      <c r="AZ100" s="760"/>
    </row>
    <row r="101" spans="2:52" s="41" customFormat="1" ht="14.25" customHeight="1" x14ac:dyDescent="0.15">
      <c r="B101" s="197" t="s">
        <v>128</v>
      </c>
      <c r="C101" s="417" t="s">
        <v>96</v>
      </c>
      <c r="D101" s="941">
        <v>6534</v>
      </c>
      <c r="E101" s="942">
        <v>1689</v>
      </c>
      <c r="F101" s="946">
        <v>1613</v>
      </c>
      <c r="G101" s="944">
        <v>2220</v>
      </c>
      <c r="H101" s="945">
        <v>1012</v>
      </c>
      <c r="I101" s="943">
        <v>2707</v>
      </c>
      <c r="J101" s="944">
        <v>3320</v>
      </c>
      <c r="K101" s="942">
        <v>2590</v>
      </c>
      <c r="L101" s="946">
        <v>3742</v>
      </c>
      <c r="M101" s="944">
        <v>3584</v>
      </c>
      <c r="N101" s="942">
        <v>4910</v>
      </c>
      <c r="O101" s="946">
        <v>3644</v>
      </c>
      <c r="P101" s="944">
        <v>3238</v>
      </c>
      <c r="Q101" s="942">
        <v>4176</v>
      </c>
      <c r="R101" s="947">
        <v>3749</v>
      </c>
      <c r="S101" s="944">
        <v>2611</v>
      </c>
      <c r="T101" s="942">
        <v>2296</v>
      </c>
      <c r="U101" s="946">
        <v>2023</v>
      </c>
      <c r="V101" s="948">
        <v>2169</v>
      </c>
      <c r="W101" s="942">
        <v>2671</v>
      </c>
      <c r="X101" s="947">
        <v>3050</v>
      </c>
      <c r="Y101" s="948">
        <v>3361</v>
      </c>
      <c r="Z101" s="949">
        <v>3351</v>
      </c>
      <c r="AA101" s="946">
        <v>3795</v>
      </c>
      <c r="AB101" s="950">
        <v>3986</v>
      </c>
      <c r="AC101" s="949">
        <v>3577</v>
      </c>
      <c r="AD101" s="946">
        <v>5784</v>
      </c>
      <c r="AE101" s="944">
        <v>6065</v>
      </c>
      <c r="AF101" s="949">
        <v>5533</v>
      </c>
      <c r="AG101" s="946">
        <v>4750</v>
      </c>
      <c r="AH101" s="944">
        <v>3809</v>
      </c>
      <c r="AI101" s="942">
        <v>4351</v>
      </c>
      <c r="AJ101" s="946">
        <v>4248</v>
      </c>
      <c r="AK101" s="944">
        <v>5524</v>
      </c>
      <c r="AL101" s="942">
        <v>4259</v>
      </c>
      <c r="AM101" s="951">
        <v>7893</v>
      </c>
      <c r="AP101" s="3"/>
      <c r="AQ101" s="782"/>
      <c r="AR101" s="1571"/>
      <c r="AS101" s="1571"/>
      <c r="AT101" s="1571"/>
      <c r="AU101" s="1571"/>
      <c r="AV101" s="1571"/>
      <c r="AW101" s="813"/>
      <c r="AX101" s="760"/>
      <c r="AY101" s="760"/>
      <c r="AZ101" s="760"/>
    </row>
    <row r="102" spans="2:52" s="41" customFormat="1" ht="14.25" customHeight="1" x14ac:dyDescent="0.15">
      <c r="B102" s="273" t="s">
        <v>53</v>
      </c>
      <c r="C102" s="427" t="s">
        <v>93</v>
      </c>
      <c r="D102" s="952">
        <v>61</v>
      </c>
      <c r="E102" s="953">
        <v>41</v>
      </c>
      <c r="F102" s="954">
        <v>36</v>
      </c>
      <c r="G102" s="955">
        <v>45</v>
      </c>
      <c r="H102" s="956">
        <v>35</v>
      </c>
      <c r="I102" s="957">
        <v>38</v>
      </c>
      <c r="J102" s="955">
        <v>51</v>
      </c>
      <c r="K102" s="953">
        <v>43</v>
      </c>
      <c r="L102" s="954">
        <v>52</v>
      </c>
      <c r="M102" s="955">
        <v>45</v>
      </c>
      <c r="N102" s="953">
        <v>49</v>
      </c>
      <c r="O102" s="954">
        <v>41</v>
      </c>
      <c r="P102" s="955">
        <v>40</v>
      </c>
      <c r="Q102" s="953">
        <v>43</v>
      </c>
      <c r="R102" s="925">
        <v>45</v>
      </c>
      <c r="S102" s="955">
        <v>38</v>
      </c>
      <c r="T102" s="953">
        <v>37</v>
      </c>
      <c r="U102" s="954">
        <v>36</v>
      </c>
      <c r="V102" s="962">
        <v>36</v>
      </c>
      <c r="W102" s="953">
        <v>36</v>
      </c>
      <c r="X102" s="925">
        <v>36</v>
      </c>
      <c r="Y102" s="962">
        <v>32</v>
      </c>
      <c r="Z102" s="963">
        <v>23</v>
      </c>
      <c r="AA102" s="954">
        <v>30</v>
      </c>
      <c r="AB102" s="964">
        <v>26</v>
      </c>
      <c r="AC102" s="963">
        <v>29</v>
      </c>
      <c r="AD102" s="954">
        <v>28</v>
      </c>
      <c r="AE102" s="955">
        <v>29</v>
      </c>
      <c r="AF102" s="963">
        <v>33</v>
      </c>
      <c r="AG102" s="954">
        <v>41</v>
      </c>
      <c r="AH102" s="955">
        <v>35</v>
      </c>
      <c r="AI102" s="953">
        <v>35</v>
      </c>
      <c r="AJ102" s="954">
        <v>37</v>
      </c>
      <c r="AK102" s="955">
        <v>35</v>
      </c>
      <c r="AL102" s="953">
        <v>36</v>
      </c>
      <c r="AM102" s="965">
        <v>136</v>
      </c>
      <c r="AP102" s="6"/>
      <c r="AQ102" s="782"/>
      <c r="AR102" s="1571"/>
      <c r="AS102" s="1571"/>
      <c r="AT102" s="1571"/>
      <c r="AU102" s="1571"/>
      <c r="AV102" s="1571"/>
      <c r="AW102" s="813"/>
      <c r="AX102" s="760"/>
      <c r="AY102" s="760"/>
      <c r="AZ102" s="760"/>
    </row>
    <row r="103" spans="2:52" s="41" customFormat="1" ht="14.25" customHeight="1" x14ac:dyDescent="0.15">
      <c r="B103" s="192" t="s">
        <v>129</v>
      </c>
      <c r="C103" s="436" t="s">
        <v>94</v>
      </c>
      <c r="D103" s="966">
        <v>80071</v>
      </c>
      <c r="E103" s="967">
        <v>19601</v>
      </c>
      <c r="F103" s="968">
        <v>17157</v>
      </c>
      <c r="G103" s="969">
        <v>21244</v>
      </c>
      <c r="H103" s="970">
        <v>15861</v>
      </c>
      <c r="I103" s="971">
        <v>17407</v>
      </c>
      <c r="J103" s="969">
        <v>25591</v>
      </c>
      <c r="K103" s="967">
        <v>18848</v>
      </c>
      <c r="L103" s="968">
        <v>21148</v>
      </c>
      <c r="M103" s="969">
        <v>18581</v>
      </c>
      <c r="N103" s="967">
        <v>20479</v>
      </c>
      <c r="O103" s="968">
        <v>16811</v>
      </c>
      <c r="P103" s="969">
        <v>17031</v>
      </c>
      <c r="Q103" s="967">
        <v>18182</v>
      </c>
      <c r="R103" s="937">
        <v>19684</v>
      </c>
      <c r="S103" s="969">
        <v>16133</v>
      </c>
      <c r="T103" s="967">
        <v>14556</v>
      </c>
      <c r="U103" s="968">
        <v>14038</v>
      </c>
      <c r="V103" s="975">
        <v>15127</v>
      </c>
      <c r="W103" s="967">
        <v>19027</v>
      </c>
      <c r="X103" s="937">
        <v>23664</v>
      </c>
      <c r="Y103" s="975">
        <v>21449</v>
      </c>
      <c r="Z103" s="976">
        <v>20793</v>
      </c>
      <c r="AA103" s="968">
        <v>34556</v>
      </c>
      <c r="AB103" s="977">
        <v>26703</v>
      </c>
      <c r="AC103" s="976">
        <v>27437</v>
      </c>
      <c r="AD103" s="968">
        <v>25794</v>
      </c>
      <c r="AE103" s="969">
        <v>26285</v>
      </c>
      <c r="AF103" s="976">
        <v>23953</v>
      </c>
      <c r="AG103" s="968">
        <v>22427</v>
      </c>
      <c r="AH103" s="969">
        <v>17986</v>
      </c>
      <c r="AI103" s="967">
        <v>17721</v>
      </c>
      <c r="AJ103" s="968">
        <v>20253</v>
      </c>
      <c r="AK103" s="969">
        <v>20633</v>
      </c>
      <c r="AL103" s="967">
        <v>24638</v>
      </c>
      <c r="AM103" s="978">
        <v>229005</v>
      </c>
      <c r="AP103" s="6"/>
      <c r="AQ103" s="782"/>
      <c r="AR103" s="1571"/>
      <c r="AS103" s="1571"/>
      <c r="AT103" s="1571"/>
      <c r="AU103" s="1571"/>
      <c r="AV103" s="1571"/>
      <c r="AW103" s="813"/>
      <c r="AX103" s="760"/>
      <c r="AY103" s="760"/>
      <c r="AZ103" s="760"/>
    </row>
    <row r="104" spans="2:52" s="41" customFormat="1" ht="14.25" customHeight="1" x14ac:dyDescent="0.15">
      <c r="B104" s="197" t="s">
        <v>129</v>
      </c>
      <c r="C104" s="417" t="s">
        <v>96</v>
      </c>
      <c r="D104" s="941">
        <v>1312</v>
      </c>
      <c r="E104" s="942">
        <v>479</v>
      </c>
      <c r="F104" s="946">
        <v>479</v>
      </c>
      <c r="G104" s="944">
        <v>476</v>
      </c>
      <c r="H104" s="945">
        <v>454</v>
      </c>
      <c r="I104" s="943">
        <v>454</v>
      </c>
      <c r="J104" s="944">
        <v>500</v>
      </c>
      <c r="K104" s="942">
        <v>433</v>
      </c>
      <c r="L104" s="946">
        <v>404</v>
      </c>
      <c r="M104" s="944">
        <v>412</v>
      </c>
      <c r="N104" s="942">
        <v>416</v>
      </c>
      <c r="O104" s="946">
        <v>415</v>
      </c>
      <c r="P104" s="944">
        <v>421</v>
      </c>
      <c r="Q104" s="942">
        <v>427</v>
      </c>
      <c r="R104" s="947">
        <v>436</v>
      </c>
      <c r="S104" s="944">
        <v>422</v>
      </c>
      <c r="T104" s="942">
        <v>393</v>
      </c>
      <c r="U104" s="946">
        <v>391</v>
      </c>
      <c r="V104" s="948">
        <v>415</v>
      </c>
      <c r="W104" s="942">
        <v>529</v>
      </c>
      <c r="X104" s="947">
        <v>654</v>
      </c>
      <c r="Y104" s="948">
        <v>680</v>
      </c>
      <c r="Z104" s="949">
        <v>908</v>
      </c>
      <c r="AA104" s="946">
        <v>1137</v>
      </c>
      <c r="AB104" s="950">
        <v>1010</v>
      </c>
      <c r="AC104" s="949">
        <v>952</v>
      </c>
      <c r="AD104" s="946">
        <v>927</v>
      </c>
      <c r="AE104" s="944">
        <v>909</v>
      </c>
      <c r="AF104" s="949">
        <v>719</v>
      </c>
      <c r="AG104" s="946">
        <v>553</v>
      </c>
      <c r="AH104" s="944">
        <v>508</v>
      </c>
      <c r="AI104" s="942">
        <v>503</v>
      </c>
      <c r="AJ104" s="946">
        <v>547</v>
      </c>
      <c r="AK104" s="944">
        <v>592</v>
      </c>
      <c r="AL104" s="942">
        <v>688</v>
      </c>
      <c r="AM104" s="951">
        <v>1686</v>
      </c>
      <c r="AP104" s="6"/>
      <c r="AQ104" s="782"/>
      <c r="AR104" s="1571"/>
      <c r="AS104" s="1571"/>
      <c r="AT104" s="1571"/>
      <c r="AU104" s="1571"/>
      <c r="AV104" s="1571"/>
      <c r="AW104" s="813"/>
      <c r="AX104" s="760"/>
      <c r="AY104" s="760"/>
      <c r="AZ104" s="760"/>
    </row>
    <row r="105" spans="2:52" s="41" customFormat="1" ht="14.25" customHeight="1" x14ac:dyDescent="0.15">
      <c r="B105" s="273" t="s">
        <v>54</v>
      </c>
      <c r="C105" s="427" t="s">
        <v>93</v>
      </c>
      <c r="D105" s="952">
        <v>93</v>
      </c>
      <c r="E105" s="953">
        <v>100</v>
      </c>
      <c r="F105" s="954">
        <v>85</v>
      </c>
      <c r="G105" s="955">
        <v>93</v>
      </c>
      <c r="H105" s="956">
        <v>74</v>
      </c>
      <c r="I105" s="957">
        <v>73</v>
      </c>
      <c r="J105" s="955">
        <v>56</v>
      </c>
      <c r="K105" s="953">
        <v>46</v>
      </c>
      <c r="L105" s="954">
        <v>45</v>
      </c>
      <c r="M105" s="955">
        <v>33</v>
      </c>
      <c r="N105" s="953">
        <v>32</v>
      </c>
      <c r="O105" s="954">
        <v>24</v>
      </c>
      <c r="P105" s="955">
        <v>23</v>
      </c>
      <c r="Q105" s="953">
        <v>26</v>
      </c>
      <c r="R105" s="925">
        <v>30</v>
      </c>
      <c r="S105" s="955">
        <v>24</v>
      </c>
      <c r="T105" s="953">
        <v>25</v>
      </c>
      <c r="U105" s="954">
        <v>19</v>
      </c>
      <c r="V105" s="962">
        <v>18</v>
      </c>
      <c r="W105" s="953">
        <v>15</v>
      </c>
      <c r="X105" s="925">
        <v>9</v>
      </c>
      <c r="Y105" s="962">
        <v>8</v>
      </c>
      <c r="Z105" s="963">
        <v>6</v>
      </c>
      <c r="AA105" s="954">
        <v>8</v>
      </c>
      <c r="AB105" s="964">
        <v>6</v>
      </c>
      <c r="AC105" s="963">
        <v>9</v>
      </c>
      <c r="AD105" s="954">
        <v>9</v>
      </c>
      <c r="AE105" s="955">
        <v>18</v>
      </c>
      <c r="AF105" s="963">
        <v>23</v>
      </c>
      <c r="AG105" s="954">
        <v>39</v>
      </c>
      <c r="AH105" s="955">
        <v>55</v>
      </c>
      <c r="AI105" s="953">
        <v>72</v>
      </c>
      <c r="AJ105" s="954">
        <v>96</v>
      </c>
      <c r="AK105" s="955">
        <v>91</v>
      </c>
      <c r="AL105" s="953">
        <v>79</v>
      </c>
      <c r="AM105" s="965">
        <v>117</v>
      </c>
      <c r="AP105" s="6"/>
      <c r="AQ105" s="782"/>
      <c r="AR105" s="1571"/>
      <c r="AS105" s="1571"/>
      <c r="AT105" s="1571"/>
      <c r="AU105" s="1571"/>
      <c r="AV105" s="1571"/>
      <c r="AW105" s="813"/>
      <c r="AX105" s="760"/>
      <c r="AY105" s="760"/>
      <c r="AZ105" s="760"/>
    </row>
    <row r="106" spans="2:52" s="41" customFormat="1" ht="14.25" customHeight="1" x14ac:dyDescent="0.15">
      <c r="B106" s="192" t="s">
        <v>226</v>
      </c>
      <c r="C106" s="436" t="s">
        <v>94</v>
      </c>
      <c r="D106" s="966">
        <v>98075</v>
      </c>
      <c r="E106" s="967">
        <v>63297</v>
      </c>
      <c r="F106" s="968">
        <v>57384</v>
      </c>
      <c r="G106" s="969">
        <v>65264</v>
      </c>
      <c r="H106" s="970">
        <v>42296</v>
      </c>
      <c r="I106" s="971">
        <v>38576</v>
      </c>
      <c r="J106" s="969">
        <v>35002</v>
      </c>
      <c r="K106" s="967">
        <v>32971</v>
      </c>
      <c r="L106" s="968">
        <v>35130</v>
      </c>
      <c r="M106" s="969">
        <v>26424</v>
      </c>
      <c r="N106" s="967">
        <v>27740</v>
      </c>
      <c r="O106" s="968">
        <v>22185</v>
      </c>
      <c r="P106" s="969">
        <v>21030</v>
      </c>
      <c r="Q106" s="967">
        <v>19042</v>
      </c>
      <c r="R106" s="937">
        <v>18531</v>
      </c>
      <c r="S106" s="969">
        <v>14111</v>
      </c>
      <c r="T106" s="967">
        <v>13147</v>
      </c>
      <c r="U106" s="968">
        <v>10977</v>
      </c>
      <c r="V106" s="975">
        <v>11451</v>
      </c>
      <c r="W106" s="967">
        <v>15262</v>
      </c>
      <c r="X106" s="937">
        <v>13648</v>
      </c>
      <c r="Y106" s="975">
        <v>15753</v>
      </c>
      <c r="Z106" s="976">
        <v>11711</v>
      </c>
      <c r="AA106" s="968">
        <v>15816</v>
      </c>
      <c r="AB106" s="977">
        <v>13394</v>
      </c>
      <c r="AC106" s="976">
        <v>18320</v>
      </c>
      <c r="AD106" s="968">
        <v>17283</v>
      </c>
      <c r="AE106" s="969">
        <v>27406</v>
      </c>
      <c r="AF106" s="976">
        <v>28648</v>
      </c>
      <c r="AG106" s="968">
        <v>39297</v>
      </c>
      <c r="AH106" s="969">
        <v>45237</v>
      </c>
      <c r="AI106" s="967">
        <v>57928</v>
      </c>
      <c r="AJ106" s="968">
        <v>69510</v>
      </c>
      <c r="AK106" s="969">
        <v>64331</v>
      </c>
      <c r="AL106" s="967">
        <v>75401</v>
      </c>
      <c r="AM106" s="978">
        <v>187628</v>
      </c>
      <c r="AP106" s="6"/>
      <c r="AQ106" s="782"/>
      <c r="AR106" s="1571"/>
      <c r="AS106" s="1571"/>
      <c r="AT106" s="1571"/>
      <c r="AU106" s="1571"/>
      <c r="AV106" s="1571"/>
      <c r="AW106" s="813"/>
      <c r="AX106" s="760"/>
      <c r="AY106" s="760"/>
      <c r="AZ106" s="760"/>
    </row>
    <row r="107" spans="2:52" s="41" customFormat="1" ht="14.25" customHeight="1" x14ac:dyDescent="0.15">
      <c r="B107" s="197" t="s">
        <v>226</v>
      </c>
      <c r="C107" s="417" t="s">
        <v>96</v>
      </c>
      <c r="D107" s="941">
        <v>1051</v>
      </c>
      <c r="E107" s="942">
        <v>633</v>
      </c>
      <c r="F107" s="946">
        <v>678</v>
      </c>
      <c r="G107" s="944">
        <v>699</v>
      </c>
      <c r="H107" s="945">
        <v>568</v>
      </c>
      <c r="I107" s="943">
        <v>529</v>
      </c>
      <c r="J107" s="944">
        <v>629</v>
      </c>
      <c r="K107" s="942">
        <v>718</v>
      </c>
      <c r="L107" s="946">
        <v>786</v>
      </c>
      <c r="M107" s="944">
        <v>803</v>
      </c>
      <c r="N107" s="942">
        <v>868</v>
      </c>
      <c r="O107" s="946">
        <v>929</v>
      </c>
      <c r="P107" s="944">
        <v>909</v>
      </c>
      <c r="Q107" s="942">
        <v>730</v>
      </c>
      <c r="R107" s="947">
        <v>616</v>
      </c>
      <c r="S107" s="944">
        <v>596</v>
      </c>
      <c r="T107" s="942">
        <v>532</v>
      </c>
      <c r="U107" s="946">
        <v>581</v>
      </c>
      <c r="V107" s="948">
        <v>653</v>
      </c>
      <c r="W107" s="942">
        <v>1052</v>
      </c>
      <c r="X107" s="947">
        <v>1505</v>
      </c>
      <c r="Y107" s="948">
        <v>2010</v>
      </c>
      <c r="Z107" s="949">
        <v>2129</v>
      </c>
      <c r="AA107" s="946">
        <v>2079</v>
      </c>
      <c r="AB107" s="950">
        <v>2292</v>
      </c>
      <c r="AC107" s="949">
        <v>1971</v>
      </c>
      <c r="AD107" s="946">
        <v>1862</v>
      </c>
      <c r="AE107" s="944">
        <v>1560</v>
      </c>
      <c r="AF107" s="949">
        <v>1222</v>
      </c>
      <c r="AG107" s="946">
        <v>1002</v>
      </c>
      <c r="AH107" s="944">
        <v>824</v>
      </c>
      <c r="AI107" s="942">
        <v>810</v>
      </c>
      <c r="AJ107" s="946">
        <v>721</v>
      </c>
      <c r="AK107" s="944">
        <v>711</v>
      </c>
      <c r="AL107" s="942">
        <v>960</v>
      </c>
      <c r="AM107" s="951">
        <v>1610</v>
      </c>
      <c r="AP107" s="6"/>
      <c r="AQ107" s="782"/>
      <c r="AR107" s="1571"/>
      <c r="AS107" s="1571"/>
      <c r="AT107" s="1571"/>
      <c r="AU107" s="1571"/>
      <c r="AV107" s="1571"/>
      <c r="AW107" s="813"/>
      <c r="AX107" s="760"/>
      <c r="AY107" s="760"/>
      <c r="AZ107" s="760"/>
    </row>
    <row r="108" spans="2:52" s="41" customFormat="1" ht="14.25" customHeight="1" x14ac:dyDescent="0.15">
      <c r="B108" s="200" t="s">
        <v>55</v>
      </c>
      <c r="C108" s="427" t="s">
        <v>93</v>
      </c>
      <c r="D108" s="952">
        <v>28.812000000000001</v>
      </c>
      <c r="E108" s="953">
        <v>25.254999999999999</v>
      </c>
      <c r="F108" s="954">
        <v>21.536000000000001</v>
      </c>
      <c r="G108" s="955">
        <v>23.344000000000001</v>
      </c>
      <c r="H108" s="956">
        <v>19.082999999999998</v>
      </c>
      <c r="I108" s="957">
        <v>56.759</v>
      </c>
      <c r="J108" s="955">
        <v>16.286999999999999</v>
      </c>
      <c r="K108" s="953">
        <v>14.894</v>
      </c>
      <c r="L108" s="954">
        <v>14.991</v>
      </c>
      <c r="M108" s="955">
        <v>15.103</v>
      </c>
      <c r="N108" s="953">
        <v>12.621</v>
      </c>
      <c r="O108" s="954">
        <v>7.26</v>
      </c>
      <c r="P108" s="955">
        <v>5.577</v>
      </c>
      <c r="Q108" s="953">
        <v>3.32</v>
      </c>
      <c r="R108" s="925">
        <v>2.27</v>
      </c>
      <c r="S108" s="955">
        <v>1.232</v>
      </c>
      <c r="T108" s="953">
        <v>1.214</v>
      </c>
      <c r="U108" s="954">
        <v>1.081</v>
      </c>
      <c r="V108" s="962">
        <v>0.95599999999999996</v>
      </c>
      <c r="W108" s="953">
        <v>0.95899999999999996</v>
      </c>
      <c r="X108" s="925">
        <v>0.91800000000000004</v>
      </c>
      <c r="Y108" s="962">
        <v>0.94199999999999995</v>
      </c>
      <c r="Z108" s="963">
        <v>0.59899999999999998</v>
      </c>
      <c r="AA108" s="954">
        <v>0.84399999999999997</v>
      </c>
      <c r="AB108" s="964">
        <v>1.9450000000000001</v>
      </c>
      <c r="AC108" s="963">
        <v>1.6819999999999999</v>
      </c>
      <c r="AD108" s="954">
        <v>1.2989999999999999</v>
      </c>
      <c r="AE108" s="955">
        <v>2.2679999999999998</v>
      </c>
      <c r="AF108" s="963">
        <v>2.867</v>
      </c>
      <c r="AG108" s="954">
        <v>7.64</v>
      </c>
      <c r="AH108" s="955">
        <v>9.5739999999999998</v>
      </c>
      <c r="AI108" s="953">
        <v>11.231999999999999</v>
      </c>
      <c r="AJ108" s="954">
        <v>15.192</v>
      </c>
      <c r="AK108" s="955">
        <v>15.855</v>
      </c>
      <c r="AL108" s="953">
        <v>17.324000000000002</v>
      </c>
      <c r="AM108" s="965">
        <v>32.15</v>
      </c>
      <c r="AP108" s="3"/>
      <c r="AQ108" s="782"/>
      <c r="AR108" s="1571"/>
      <c r="AS108" s="1571"/>
      <c r="AT108" s="1571"/>
      <c r="AU108" s="1571"/>
      <c r="AV108" s="1571"/>
      <c r="AW108" s="813"/>
      <c r="AX108" s="760"/>
      <c r="AY108" s="760"/>
      <c r="AZ108" s="760"/>
    </row>
    <row r="109" spans="2:52" s="41" customFormat="1" ht="14.25" customHeight="1" x14ac:dyDescent="0.15">
      <c r="B109" s="192" t="s">
        <v>227</v>
      </c>
      <c r="C109" s="436" t="s">
        <v>94</v>
      </c>
      <c r="D109" s="966">
        <v>65846.133000000002</v>
      </c>
      <c r="E109" s="967">
        <v>35338.211000000003</v>
      </c>
      <c r="F109" s="968">
        <v>30359.214</v>
      </c>
      <c r="G109" s="969">
        <v>32328.726999999999</v>
      </c>
      <c r="H109" s="970">
        <v>27063.083999999999</v>
      </c>
      <c r="I109" s="971">
        <v>78590.472999999998</v>
      </c>
      <c r="J109" s="969">
        <v>24316.021000000001</v>
      </c>
      <c r="K109" s="967">
        <v>21722.764999999999</v>
      </c>
      <c r="L109" s="968">
        <v>21284.285</v>
      </c>
      <c r="M109" s="969">
        <v>15091.564</v>
      </c>
      <c r="N109" s="967">
        <v>11631.526</v>
      </c>
      <c r="O109" s="968">
        <v>6438.5280000000002</v>
      </c>
      <c r="P109" s="969">
        <v>4348.1880000000001</v>
      </c>
      <c r="Q109" s="967">
        <v>3013.308</v>
      </c>
      <c r="R109" s="937">
        <v>2455.239</v>
      </c>
      <c r="S109" s="969">
        <v>1491.296</v>
      </c>
      <c r="T109" s="967">
        <v>1457.2660000000001</v>
      </c>
      <c r="U109" s="968">
        <v>1393.204</v>
      </c>
      <c r="V109" s="975">
        <v>1255.7159999999999</v>
      </c>
      <c r="W109" s="967">
        <v>1303.8520000000001</v>
      </c>
      <c r="X109" s="937">
        <v>1144.2919999999999</v>
      </c>
      <c r="Y109" s="975">
        <v>1310.1479999999999</v>
      </c>
      <c r="Z109" s="976">
        <v>759.45600000000002</v>
      </c>
      <c r="AA109" s="968">
        <v>1308.096</v>
      </c>
      <c r="AB109" s="977">
        <v>3625.3440000000001</v>
      </c>
      <c r="AC109" s="976">
        <v>3288.6</v>
      </c>
      <c r="AD109" s="968">
        <v>2696.973</v>
      </c>
      <c r="AE109" s="969">
        <v>5176.8180000000002</v>
      </c>
      <c r="AF109" s="976">
        <v>7330.0150000000003</v>
      </c>
      <c r="AG109" s="968">
        <v>18414.202000000001</v>
      </c>
      <c r="AH109" s="969">
        <v>21632.897000000001</v>
      </c>
      <c r="AI109" s="967">
        <v>23765.809000000001</v>
      </c>
      <c r="AJ109" s="968">
        <v>31602.851999999999</v>
      </c>
      <c r="AK109" s="969">
        <v>32897.188000000002</v>
      </c>
      <c r="AL109" s="967">
        <v>38162.47</v>
      </c>
      <c r="AM109" s="978">
        <v>111978.32399999999</v>
      </c>
      <c r="AP109" s="3"/>
      <c r="AQ109" s="782"/>
      <c r="AR109" s="1571"/>
      <c r="AS109" s="1571"/>
      <c r="AT109" s="1571"/>
      <c r="AU109" s="1571"/>
      <c r="AV109" s="1571"/>
      <c r="AW109" s="813"/>
      <c r="AX109" s="760"/>
      <c r="AY109" s="760"/>
      <c r="AZ109" s="760"/>
    </row>
    <row r="110" spans="2:52" s="41" customFormat="1" ht="14.25" customHeight="1" x14ac:dyDescent="0.15">
      <c r="B110" s="197" t="s">
        <v>227</v>
      </c>
      <c r="C110" s="417" t="s">
        <v>96</v>
      </c>
      <c r="D110" s="941">
        <v>2285</v>
      </c>
      <c r="E110" s="942">
        <v>1399</v>
      </c>
      <c r="F110" s="946">
        <v>1410</v>
      </c>
      <c r="G110" s="944">
        <v>1385</v>
      </c>
      <c r="H110" s="945">
        <v>1418</v>
      </c>
      <c r="I110" s="943">
        <v>1385</v>
      </c>
      <c r="J110" s="944">
        <v>1493</v>
      </c>
      <c r="K110" s="942">
        <v>1458</v>
      </c>
      <c r="L110" s="946">
        <v>1420</v>
      </c>
      <c r="M110" s="944">
        <v>999</v>
      </c>
      <c r="N110" s="942">
        <v>922</v>
      </c>
      <c r="O110" s="946">
        <v>887</v>
      </c>
      <c r="P110" s="944">
        <v>780</v>
      </c>
      <c r="Q110" s="942">
        <v>908</v>
      </c>
      <c r="R110" s="947">
        <v>1082</v>
      </c>
      <c r="S110" s="944">
        <v>1210</v>
      </c>
      <c r="T110" s="942">
        <v>1200</v>
      </c>
      <c r="U110" s="946">
        <v>1289</v>
      </c>
      <c r="V110" s="948">
        <v>1314</v>
      </c>
      <c r="W110" s="942">
        <v>1360</v>
      </c>
      <c r="X110" s="947">
        <v>1247</v>
      </c>
      <c r="Y110" s="948">
        <v>1391</v>
      </c>
      <c r="Z110" s="949">
        <v>1268</v>
      </c>
      <c r="AA110" s="946">
        <v>1550</v>
      </c>
      <c r="AB110" s="950">
        <v>1864</v>
      </c>
      <c r="AC110" s="949">
        <v>1955</v>
      </c>
      <c r="AD110" s="946">
        <v>2076</v>
      </c>
      <c r="AE110" s="944">
        <v>2283</v>
      </c>
      <c r="AF110" s="949">
        <v>2557</v>
      </c>
      <c r="AG110" s="946">
        <v>2410</v>
      </c>
      <c r="AH110" s="944">
        <v>2260</v>
      </c>
      <c r="AI110" s="942">
        <v>2116</v>
      </c>
      <c r="AJ110" s="946">
        <v>2080</v>
      </c>
      <c r="AK110" s="944">
        <v>2075</v>
      </c>
      <c r="AL110" s="942">
        <v>2203</v>
      </c>
      <c r="AM110" s="951">
        <v>3483</v>
      </c>
      <c r="AP110" s="3"/>
      <c r="AQ110" s="782"/>
      <c r="AR110" s="1571"/>
      <c r="AS110" s="1571"/>
      <c r="AT110" s="1571"/>
      <c r="AU110" s="1571"/>
      <c r="AV110" s="1571"/>
      <c r="AW110" s="813"/>
      <c r="AX110" s="760"/>
      <c r="AY110" s="760"/>
      <c r="AZ110" s="760"/>
    </row>
    <row r="111" spans="2:52" ht="14.25" customHeight="1" x14ac:dyDescent="0.15">
      <c r="B111" s="250" t="s">
        <v>130</v>
      </c>
      <c r="C111" s="394" t="s">
        <v>93</v>
      </c>
      <c r="D111" s="917">
        <v>130</v>
      </c>
      <c r="E111" s="918">
        <v>186</v>
      </c>
      <c r="F111" s="922">
        <v>211</v>
      </c>
      <c r="G111" s="920">
        <v>165</v>
      </c>
      <c r="H111" s="921">
        <v>175</v>
      </c>
      <c r="I111" s="919">
        <v>170</v>
      </c>
      <c r="J111" s="920">
        <v>76</v>
      </c>
      <c r="K111" s="918">
        <v>69</v>
      </c>
      <c r="L111" s="922">
        <v>70</v>
      </c>
      <c r="M111" s="920">
        <v>96</v>
      </c>
      <c r="N111" s="953">
        <v>94</v>
      </c>
      <c r="O111" s="954">
        <v>93</v>
      </c>
      <c r="P111" s="955">
        <v>78</v>
      </c>
      <c r="Q111" s="918">
        <v>69</v>
      </c>
      <c r="R111" s="923">
        <v>90</v>
      </c>
      <c r="S111" s="920">
        <v>87</v>
      </c>
      <c r="T111" s="918">
        <v>92</v>
      </c>
      <c r="U111" s="922">
        <v>65</v>
      </c>
      <c r="V111" s="924">
        <v>68</v>
      </c>
      <c r="W111" s="918">
        <v>66</v>
      </c>
      <c r="X111" s="925">
        <v>62</v>
      </c>
      <c r="Y111" s="924">
        <v>61</v>
      </c>
      <c r="Z111" s="926">
        <v>54</v>
      </c>
      <c r="AA111" s="922">
        <v>59</v>
      </c>
      <c r="AB111" s="927">
        <v>51</v>
      </c>
      <c r="AC111" s="926">
        <v>84</v>
      </c>
      <c r="AD111" s="954">
        <v>74</v>
      </c>
      <c r="AE111" s="920">
        <v>104</v>
      </c>
      <c r="AF111" s="926">
        <v>92</v>
      </c>
      <c r="AG111" s="922">
        <v>121</v>
      </c>
      <c r="AH111" s="920">
        <v>162</v>
      </c>
      <c r="AI111" s="918">
        <v>197</v>
      </c>
      <c r="AJ111" s="922">
        <v>162</v>
      </c>
      <c r="AK111" s="920">
        <v>142</v>
      </c>
      <c r="AL111" s="918">
        <v>96</v>
      </c>
      <c r="AM111" s="928">
        <v>91</v>
      </c>
      <c r="AP111" s="3"/>
    </row>
    <row r="112" spans="2:52" ht="14.25" customHeight="1" x14ac:dyDescent="0.15">
      <c r="B112" s="184" t="s">
        <v>130</v>
      </c>
      <c r="C112" s="395" t="s">
        <v>94</v>
      </c>
      <c r="D112" s="929">
        <v>25217</v>
      </c>
      <c r="E112" s="930">
        <v>36129</v>
      </c>
      <c r="F112" s="934">
        <v>40746</v>
      </c>
      <c r="G112" s="932">
        <v>37686</v>
      </c>
      <c r="H112" s="933">
        <v>36116</v>
      </c>
      <c r="I112" s="931">
        <v>30845</v>
      </c>
      <c r="J112" s="932">
        <v>20976</v>
      </c>
      <c r="K112" s="930">
        <v>23750</v>
      </c>
      <c r="L112" s="934">
        <v>25778</v>
      </c>
      <c r="M112" s="932">
        <v>28372</v>
      </c>
      <c r="N112" s="967">
        <v>24793</v>
      </c>
      <c r="O112" s="968">
        <v>24514</v>
      </c>
      <c r="P112" s="969">
        <v>21646</v>
      </c>
      <c r="Q112" s="930">
        <v>21421</v>
      </c>
      <c r="R112" s="935">
        <v>28585</v>
      </c>
      <c r="S112" s="932">
        <v>24071</v>
      </c>
      <c r="T112" s="930">
        <v>23594</v>
      </c>
      <c r="U112" s="934">
        <v>16718</v>
      </c>
      <c r="V112" s="936">
        <v>17634</v>
      </c>
      <c r="W112" s="930">
        <v>17966</v>
      </c>
      <c r="X112" s="937">
        <v>19495</v>
      </c>
      <c r="Y112" s="936">
        <v>18529</v>
      </c>
      <c r="Z112" s="938">
        <v>17337</v>
      </c>
      <c r="AA112" s="934">
        <v>18420</v>
      </c>
      <c r="AB112" s="939">
        <v>20863</v>
      </c>
      <c r="AC112" s="938">
        <v>26301</v>
      </c>
      <c r="AD112" s="968">
        <v>21282</v>
      </c>
      <c r="AE112" s="932">
        <v>27797</v>
      </c>
      <c r="AF112" s="938">
        <v>24922</v>
      </c>
      <c r="AG112" s="934">
        <v>31673</v>
      </c>
      <c r="AH112" s="932">
        <v>38905</v>
      </c>
      <c r="AI112" s="930">
        <v>45914</v>
      </c>
      <c r="AJ112" s="934">
        <v>41079</v>
      </c>
      <c r="AK112" s="932">
        <v>42605</v>
      </c>
      <c r="AL112" s="930">
        <v>39611</v>
      </c>
      <c r="AM112" s="940">
        <v>46162</v>
      </c>
      <c r="AP112" s="3"/>
    </row>
    <row r="113" spans="2:52" ht="14.25" customHeight="1" x14ac:dyDescent="0.15">
      <c r="B113" s="186" t="s">
        <v>130</v>
      </c>
      <c r="C113" s="417" t="s">
        <v>96</v>
      </c>
      <c r="D113" s="941">
        <v>194</v>
      </c>
      <c r="E113" s="942">
        <v>195</v>
      </c>
      <c r="F113" s="946">
        <v>193</v>
      </c>
      <c r="G113" s="944">
        <v>229</v>
      </c>
      <c r="H113" s="945">
        <v>206</v>
      </c>
      <c r="I113" s="943">
        <v>181</v>
      </c>
      <c r="J113" s="944">
        <v>277</v>
      </c>
      <c r="K113" s="942">
        <v>344</v>
      </c>
      <c r="L113" s="946">
        <v>367</v>
      </c>
      <c r="M113" s="944">
        <v>294</v>
      </c>
      <c r="N113" s="942">
        <v>263</v>
      </c>
      <c r="O113" s="946">
        <v>263</v>
      </c>
      <c r="P113" s="944">
        <v>276</v>
      </c>
      <c r="Q113" s="942">
        <v>311</v>
      </c>
      <c r="R113" s="947">
        <v>319</v>
      </c>
      <c r="S113" s="944">
        <v>277</v>
      </c>
      <c r="T113" s="942">
        <v>255</v>
      </c>
      <c r="U113" s="946">
        <v>256</v>
      </c>
      <c r="V113" s="948">
        <v>260</v>
      </c>
      <c r="W113" s="942">
        <v>270</v>
      </c>
      <c r="X113" s="947">
        <v>315</v>
      </c>
      <c r="Y113" s="948">
        <v>304</v>
      </c>
      <c r="Z113" s="949">
        <v>318</v>
      </c>
      <c r="AA113" s="946">
        <v>313</v>
      </c>
      <c r="AB113" s="950">
        <v>408</v>
      </c>
      <c r="AC113" s="949">
        <v>314</v>
      </c>
      <c r="AD113" s="946">
        <v>287</v>
      </c>
      <c r="AE113" s="944">
        <v>268</v>
      </c>
      <c r="AF113" s="949">
        <v>272</v>
      </c>
      <c r="AG113" s="946">
        <v>263</v>
      </c>
      <c r="AH113" s="944">
        <v>241</v>
      </c>
      <c r="AI113" s="942">
        <v>233</v>
      </c>
      <c r="AJ113" s="946">
        <v>253</v>
      </c>
      <c r="AK113" s="944">
        <v>299</v>
      </c>
      <c r="AL113" s="942">
        <v>411</v>
      </c>
      <c r="AM113" s="951">
        <v>509</v>
      </c>
      <c r="AP113" s="3"/>
    </row>
    <row r="114" spans="2:52" ht="14.25" customHeight="1" x14ac:dyDescent="0.15">
      <c r="B114" s="250" t="s">
        <v>131</v>
      </c>
      <c r="C114" s="394" t="s">
        <v>93</v>
      </c>
      <c r="D114" s="917">
        <v>73</v>
      </c>
      <c r="E114" s="918">
        <v>121</v>
      </c>
      <c r="F114" s="922">
        <v>110</v>
      </c>
      <c r="G114" s="920">
        <v>129</v>
      </c>
      <c r="H114" s="921">
        <v>115</v>
      </c>
      <c r="I114" s="919">
        <v>104</v>
      </c>
      <c r="J114" s="920">
        <v>110</v>
      </c>
      <c r="K114" s="918">
        <v>123</v>
      </c>
      <c r="L114" s="922">
        <v>144</v>
      </c>
      <c r="M114" s="920">
        <v>128</v>
      </c>
      <c r="N114" s="918">
        <v>139</v>
      </c>
      <c r="O114" s="922">
        <v>120</v>
      </c>
      <c r="P114" s="920">
        <v>134</v>
      </c>
      <c r="Q114" s="918">
        <v>140</v>
      </c>
      <c r="R114" s="923">
        <v>156</v>
      </c>
      <c r="S114" s="920">
        <v>127</v>
      </c>
      <c r="T114" s="918">
        <v>133</v>
      </c>
      <c r="U114" s="922">
        <v>123</v>
      </c>
      <c r="V114" s="924">
        <v>109</v>
      </c>
      <c r="W114" s="918">
        <v>109</v>
      </c>
      <c r="X114" s="925">
        <v>85</v>
      </c>
      <c r="Y114" s="924">
        <v>92</v>
      </c>
      <c r="Z114" s="926">
        <v>58</v>
      </c>
      <c r="AA114" s="922">
        <v>88</v>
      </c>
      <c r="AB114" s="927">
        <v>84</v>
      </c>
      <c r="AC114" s="926">
        <v>101</v>
      </c>
      <c r="AD114" s="922">
        <v>97</v>
      </c>
      <c r="AE114" s="920">
        <v>113</v>
      </c>
      <c r="AF114" s="926">
        <v>115</v>
      </c>
      <c r="AG114" s="922">
        <v>141</v>
      </c>
      <c r="AH114" s="920">
        <v>117</v>
      </c>
      <c r="AI114" s="918">
        <v>116</v>
      </c>
      <c r="AJ114" s="922">
        <v>121</v>
      </c>
      <c r="AK114" s="920">
        <v>114</v>
      </c>
      <c r="AL114" s="918">
        <v>103</v>
      </c>
      <c r="AM114" s="928">
        <v>108</v>
      </c>
      <c r="AP114" s="3"/>
    </row>
    <row r="115" spans="2:52" ht="14.25" customHeight="1" x14ac:dyDescent="0.15">
      <c r="B115" s="184" t="s">
        <v>131</v>
      </c>
      <c r="C115" s="395" t="s">
        <v>94</v>
      </c>
      <c r="D115" s="929">
        <v>20085</v>
      </c>
      <c r="E115" s="930">
        <v>33808</v>
      </c>
      <c r="F115" s="934">
        <v>33779</v>
      </c>
      <c r="G115" s="932">
        <v>39637</v>
      </c>
      <c r="H115" s="933">
        <v>33490</v>
      </c>
      <c r="I115" s="931">
        <v>27633</v>
      </c>
      <c r="J115" s="932">
        <v>30955</v>
      </c>
      <c r="K115" s="930">
        <v>38379</v>
      </c>
      <c r="L115" s="934">
        <v>45428</v>
      </c>
      <c r="M115" s="932">
        <v>42229</v>
      </c>
      <c r="N115" s="930">
        <v>52152</v>
      </c>
      <c r="O115" s="934">
        <v>39698</v>
      </c>
      <c r="P115" s="932">
        <v>36929</v>
      </c>
      <c r="Q115" s="930">
        <v>40642</v>
      </c>
      <c r="R115" s="935">
        <v>48625</v>
      </c>
      <c r="S115" s="932">
        <v>38198</v>
      </c>
      <c r="T115" s="930">
        <v>35022</v>
      </c>
      <c r="U115" s="934">
        <v>28435</v>
      </c>
      <c r="V115" s="936">
        <v>29295</v>
      </c>
      <c r="W115" s="930">
        <v>33515</v>
      </c>
      <c r="X115" s="937">
        <v>30496</v>
      </c>
      <c r="Y115" s="936">
        <v>35931</v>
      </c>
      <c r="Z115" s="938">
        <v>26169</v>
      </c>
      <c r="AA115" s="934">
        <v>45201</v>
      </c>
      <c r="AB115" s="939">
        <v>49293</v>
      </c>
      <c r="AC115" s="938">
        <v>53105</v>
      </c>
      <c r="AD115" s="934">
        <v>39360</v>
      </c>
      <c r="AE115" s="932">
        <v>43510</v>
      </c>
      <c r="AF115" s="938">
        <v>44314</v>
      </c>
      <c r="AG115" s="934">
        <v>48828</v>
      </c>
      <c r="AH115" s="932">
        <v>40725</v>
      </c>
      <c r="AI115" s="930">
        <v>44160</v>
      </c>
      <c r="AJ115" s="934">
        <v>47011</v>
      </c>
      <c r="AK115" s="932">
        <v>43877</v>
      </c>
      <c r="AL115" s="930">
        <v>39211</v>
      </c>
      <c r="AM115" s="940">
        <v>45855</v>
      </c>
      <c r="AP115" s="3"/>
    </row>
    <row r="116" spans="2:52" ht="14.25" customHeight="1" x14ac:dyDescent="0.15">
      <c r="B116" s="186" t="s">
        <v>131</v>
      </c>
      <c r="C116" s="417" t="s">
        <v>96</v>
      </c>
      <c r="D116" s="941">
        <v>277</v>
      </c>
      <c r="E116" s="942">
        <v>279</v>
      </c>
      <c r="F116" s="946">
        <v>307</v>
      </c>
      <c r="G116" s="944">
        <v>308</v>
      </c>
      <c r="H116" s="945">
        <v>290</v>
      </c>
      <c r="I116" s="943">
        <v>266</v>
      </c>
      <c r="J116" s="944">
        <v>281</v>
      </c>
      <c r="K116" s="942">
        <v>311</v>
      </c>
      <c r="L116" s="946">
        <v>316</v>
      </c>
      <c r="M116" s="944">
        <v>330</v>
      </c>
      <c r="N116" s="942">
        <v>374</v>
      </c>
      <c r="O116" s="946">
        <v>330</v>
      </c>
      <c r="P116" s="944">
        <v>277</v>
      </c>
      <c r="Q116" s="942">
        <v>290</v>
      </c>
      <c r="R116" s="947">
        <v>312</v>
      </c>
      <c r="S116" s="944">
        <v>301</v>
      </c>
      <c r="T116" s="942">
        <v>264</v>
      </c>
      <c r="U116" s="946">
        <v>232</v>
      </c>
      <c r="V116" s="948">
        <v>270</v>
      </c>
      <c r="W116" s="942">
        <v>307</v>
      </c>
      <c r="X116" s="947">
        <v>358</v>
      </c>
      <c r="Y116" s="948">
        <v>389</v>
      </c>
      <c r="Z116" s="949">
        <v>449</v>
      </c>
      <c r="AA116" s="946">
        <v>513</v>
      </c>
      <c r="AB116" s="950">
        <v>585</v>
      </c>
      <c r="AC116" s="949">
        <v>527</v>
      </c>
      <c r="AD116" s="946">
        <v>406</v>
      </c>
      <c r="AE116" s="944">
        <v>387</v>
      </c>
      <c r="AF116" s="949">
        <v>386</v>
      </c>
      <c r="AG116" s="946">
        <v>347</v>
      </c>
      <c r="AH116" s="944">
        <v>347</v>
      </c>
      <c r="AI116" s="942">
        <v>382</v>
      </c>
      <c r="AJ116" s="946">
        <v>390</v>
      </c>
      <c r="AK116" s="944">
        <v>385</v>
      </c>
      <c r="AL116" s="942">
        <v>380</v>
      </c>
      <c r="AM116" s="951">
        <v>426</v>
      </c>
      <c r="AP116" s="3"/>
    </row>
    <row r="117" spans="2:52" ht="14.25" customHeight="1" x14ac:dyDescent="0.15">
      <c r="B117" s="250" t="s">
        <v>58</v>
      </c>
      <c r="C117" s="394" t="s">
        <v>93</v>
      </c>
      <c r="D117" s="917">
        <v>39</v>
      </c>
      <c r="E117" s="918">
        <v>60</v>
      </c>
      <c r="F117" s="922">
        <v>53</v>
      </c>
      <c r="G117" s="920">
        <v>66</v>
      </c>
      <c r="H117" s="921">
        <v>53</v>
      </c>
      <c r="I117" s="919">
        <v>56</v>
      </c>
      <c r="J117" s="920">
        <v>50</v>
      </c>
      <c r="K117" s="918">
        <v>46</v>
      </c>
      <c r="L117" s="922">
        <v>63</v>
      </c>
      <c r="M117" s="920">
        <v>46</v>
      </c>
      <c r="N117" s="918">
        <v>34</v>
      </c>
      <c r="O117" s="922">
        <v>37</v>
      </c>
      <c r="P117" s="920">
        <v>50</v>
      </c>
      <c r="Q117" s="918">
        <v>58</v>
      </c>
      <c r="R117" s="923">
        <v>90</v>
      </c>
      <c r="S117" s="920">
        <v>81</v>
      </c>
      <c r="T117" s="918">
        <v>97</v>
      </c>
      <c r="U117" s="922">
        <v>77</v>
      </c>
      <c r="V117" s="924">
        <v>69</v>
      </c>
      <c r="W117" s="918">
        <v>76</v>
      </c>
      <c r="X117" s="925">
        <v>63</v>
      </c>
      <c r="Y117" s="924">
        <v>57</v>
      </c>
      <c r="Z117" s="926">
        <v>34</v>
      </c>
      <c r="AA117" s="922">
        <v>37</v>
      </c>
      <c r="AB117" s="927">
        <v>35</v>
      </c>
      <c r="AC117" s="926">
        <v>43</v>
      </c>
      <c r="AD117" s="922">
        <v>36</v>
      </c>
      <c r="AE117" s="920">
        <v>35</v>
      </c>
      <c r="AF117" s="926">
        <v>36</v>
      </c>
      <c r="AG117" s="922">
        <v>55</v>
      </c>
      <c r="AH117" s="920">
        <v>50</v>
      </c>
      <c r="AI117" s="918">
        <v>53</v>
      </c>
      <c r="AJ117" s="922">
        <v>50</v>
      </c>
      <c r="AK117" s="920">
        <v>30</v>
      </c>
      <c r="AL117" s="918">
        <v>32</v>
      </c>
      <c r="AM117" s="928">
        <v>35</v>
      </c>
      <c r="AP117" s="3"/>
    </row>
    <row r="118" spans="2:52" ht="14.25" customHeight="1" x14ac:dyDescent="0.15">
      <c r="B118" s="184" t="s">
        <v>132</v>
      </c>
      <c r="C118" s="395" t="s">
        <v>94</v>
      </c>
      <c r="D118" s="929">
        <v>38441</v>
      </c>
      <c r="E118" s="930">
        <v>59821</v>
      </c>
      <c r="F118" s="934">
        <v>52590</v>
      </c>
      <c r="G118" s="932">
        <v>69151</v>
      </c>
      <c r="H118" s="933">
        <v>51811</v>
      </c>
      <c r="I118" s="931">
        <v>49952</v>
      </c>
      <c r="J118" s="932">
        <v>57375</v>
      </c>
      <c r="K118" s="930">
        <v>53620</v>
      </c>
      <c r="L118" s="934">
        <v>70818</v>
      </c>
      <c r="M118" s="932">
        <v>51510</v>
      </c>
      <c r="N118" s="930">
        <v>56788</v>
      </c>
      <c r="O118" s="934">
        <v>56747</v>
      </c>
      <c r="P118" s="932">
        <v>63343</v>
      </c>
      <c r="Q118" s="930">
        <v>62970</v>
      </c>
      <c r="R118" s="935">
        <v>82799</v>
      </c>
      <c r="S118" s="932">
        <v>69691</v>
      </c>
      <c r="T118" s="930">
        <v>71912</v>
      </c>
      <c r="U118" s="934">
        <v>46298</v>
      </c>
      <c r="V118" s="936">
        <v>52636</v>
      </c>
      <c r="W118" s="930">
        <v>64253</v>
      </c>
      <c r="X118" s="937">
        <v>61395</v>
      </c>
      <c r="Y118" s="936">
        <v>58212</v>
      </c>
      <c r="Z118" s="938">
        <v>45341</v>
      </c>
      <c r="AA118" s="934">
        <v>54517</v>
      </c>
      <c r="AB118" s="939">
        <v>56059</v>
      </c>
      <c r="AC118" s="938">
        <v>62604</v>
      </c>
      <c r="AD118" s="934">
        <v>42238</v>
      </c>
      <c r="AE118" s="932">
        <v>51890</v>
      </c>
      <c r="AF118" s="938">
        <v>51957</v>
      </c>
      <c r="AG118" s="934">
        <v>650025</v>
      </c>
      <c r="AH118" s="932">
        <v>49567</v>
      </c>
      <c r="AI118" s="930">
        <v>53717</v>
      </c>
      <c r="AJ118" s="934">
        <v>52900</v>
      </c>
      <c r="AK118" s="932">
        <v>41837</v>
      </c>
      <c r="AL118" s="930">
        <v>48746</v>
      </c>
      <c r="AM118" s="940">
        <v>58687</v>
      </c>
      <c r="AP118" s="3"/>
    </row>
    <row r="119" spans="2:52" ht="14.25" customHeight="1" x14ac:dyDescent="0.15">
      <c r="B119" s="186" t="s">
        <v>132</v>
      </c>
      <c r="C119" s="417" t="s">
        <v>96</v>
      </c>
      <c r="D119" s="941">
        <v>983</v>
      </c>
      <c r="E119" s="942">
        <v>989</v>
      </c>
      <c r="F119" s="946">
        <v>1000</v>
      </c>
      <c r="G119" s="944">
        <v>1047</v>
      </c>
      <c r="H119" s="945">
        <v>971</v>
      </c>
      <c r="I119" s="943">
        <v>900</v>
      </c>
      <c r="J119" s="944">
        <v>1143</v>
      </c>
      <c r="K119" s="942">
        <v>1171</v>
      </c>
      <c r="L119" s="946">
        <v>1128</v>
      </c>
      <c r="M119" s="944">
        <v>1129</v>
      </c>
      <c r="N119" s="942">
        <v>1667</v>
      </c>
      <c r="O119" s="946">
        <v>1542</v>
      </c>
      <c r="P119" s="944">
        <v>1255</v>
      </c>
      <c r="Q119" s="942">
        <v>1080</v>
      </c>
      <c r="R119" s="947">
        <v>925</v>
      </c>
      <c r="S119" s="944">
        <v>856</v>
      </c>
      <c r="T119" s="942">
        <v>739</v>
      </c>
      <c r="U119" s="946">
        <v>600</v>
      </c>
      <c r="V119" s="948">
        <v>761</v>
      </c>
      <c r="W119" s="942">
        <v>850</v>
      </c>
      <c r="X119" s="947">
        <v>967</v>
      </c>
      <c r="Y119" s="948">
        <v>1014</v>
      </c>
      <c r="Z119" s="949">
        <v>1342</v>
      </c>
      <c r="AA119" s="946">
        <v>1484</v>
      </c>
      <c r="AB119" s="950">
        <v>1619</v>
      </c>
      <c r="AC119" s="949">
        <v>1444</v>
      </c>
      <c r="AD119" s="946">
        <v>1178</v>
      </c>
      <c r="AE119" s="944">
        <v>1476</v>
      </c>
      <c r="AF119" s="949">
        <v>1462</v>
      </c>
      <c r="AG119" s="946">
        <v>1183</v>
      </c>
      <c r="AH119" s="944">
        <v>997</v>
      </c>
      <c r="AI119" s="942">
        <v>1016</v>
      </c>
      <c r="AJ119" s="946">
        <v>1063</v>
      </c>
      <c r="AK119" s="944">
        <v>1403</v>
      </c>
      <c r="AL119" s="942">
        <v>1519</v>
      </c>
      <c r="AM119" s="951">
        <v>1659</v>
      </c>
      <c r="AP119" s="3"/>
    </row>
    <row r="120" spans="2:52" ht="14.25" customHeight="1" x14ac:dyDescent="0.15">
      <c r="B120" s="250" t="s">
        <v>59</v>
      </c>
      <c r="C120" s="394" t="s">
        <v>93</v>
      </c>
      <c r="D120" s="917">
        <v>15</v>
      </c>
      <c r="E120" s="918">
        <v>42</v>
      </c>
      <c r="F120" s="922">
        <v>39</v>
      </c>
      <c r="G120" s="920">
        <v>46</v>
      </c>
      <c r="H120" s="921">
        <v>65</v>
      </c>
      <c r="I120" s="919">
        <v>75</v>
      </c>
      <c r="J120" s="920">
        <v>126</v>
      </c>
      <c r="K120" s="918">
        <v>136</v>
      </c>
      <c r="L120" s="922">
        <v>104</v>
      </c>
      <c r="M120" s="920">
        <v>97</v>
      </c>
      <c r="N120" s="918">
        <v>93</v>
      </c>
      <c r="O120" s="922">
        <v>103</v>
      </c>
      <c r="P120" s="920">
        <v>123</v>
      </c>
      <c r="Q120" s="918">
        <v>141</v>
      </c>
      <c r="R120" s="923">
        <v>146</v>
      </c>
      <c r="S120" s="920">
        <v>110</v>
      </c>
      <c r="T120" s="918">
        <v>68</v>
      </c>
      <c r="U120" s="922">
        <v>30</v>
      </c>
      <c r="V120" s="924">
        <v>5</v>
      </c>
      <c r="W120" s="918">
        <v>1</v>
      </c>
      <c r="X120" s="925">
        <v>0</v>
      </c>
      <c r="Y120" s="924">
        <v>0</v>
      </c>
      <c r="Z120" s="926">
        <v>0</v>
      </c>
      <c r="AA120" s="922">
        <v>0</v>
      </c>
      <c r="AB120" s="927">
        <v>0</v>
      </c>
      <c r="AC120" s="926">
        <v>0</v>
      </c>
      <c r="AD120" s="922">
        <v>0</v>
      </c>
      <c r="AE120" s="920">
        <v>0</v>
      </c>
      <c r="AF120" s="926">
        <v>0</v>
      </c>
      <c r="AG120" s="922">
        <v>0</v>
      </c>
      <c r="AH120" s="920">
        <v>0</v>
      </c>
      <c r="AI120" s="918">
        <v>0</v>
      </c>
      <c r="AJ120" s="922">
        <v>0</v>
      </c>
      <c r="AK120" s="920">
        <v>1</v>
      </c>
      <c r="AL120" s="918">
        <v>3</v>
      </c>
      <c r="AM120" s="928">
        <v>6</v>
      </c>
      <c r="AP120" s="3"/>
    </row>
    <row r="121" spans="2:52" ht="14.25" customHeight="1" x14ac:dyDescent="0.15">
      <c r="B121" s="184" t="s">
        <v>133</v>
      </c>
      <c r="C121" s="446" t="s">
        <v>94</v>
      </c>
      <c r="D121" s="984">
        <v>8781</v>
      </c>
      <c r="E121" s="985">
        <v>24531</v>
      </c>
      <c r="F121" s="986">
        <v>27164</v>
      </c>
      <c r="G121" s="983">
        <v>32657</v>
      </c>
      <c r="H121" s="987">
        <v>42699</v>
      </c>
      <c r="I121" s="974">
        <v>44127</v>
      </c>
      <c r="J121" s="983">
        <v>65828</v>
      </c>
      <c r="K121" s="985">
        <v>72215</v>
      </c>
      <c r="L121" s="986">
        <v>70791</v>
      </c>
      <c r="M121" s="983">
        <v>63449</v>
      </c>
      <c r="N121" s="985">
        <v>73602</v>
      </c>
      <c r="O121" s="986">
        <v>81248</v>
      </c>
      <c r="P121" s="983">
        <v>86935</v>
      </c>
      <c r="Q121" s="985">
        <v>83559</v>
      </c>
      <c r="R121" s="988">
        <v>77049</v>
      </c>
      <c r="S121" s="983">
        <v>55597</v>
      </c>
      <c r="T121" s="985">
        <v>47237</v>
      </c>
      <c r="U121" s="986">
        <v>14765</v>
      </c>
      <c r="V121" s="989">
        <v>2488</v>
      </c>
      <c r="W121" s="985">
        <v>752</v>
      </c>
      <c r="X121" s="988">
        <v>0</v>
      </c>
      <c r="Y121" s="989">
        <v>0</v>
      </c>
      <c r="Z121" s="990">
        <v>0</v>
      </c>
      <c r="AA121" s="986">
        <v>0</v>
      </c>
      <c r="AB121" s="991">
        <v>0</v>
      </c>
      <c r="AC121" s="990">
        <v>0</v>
      </c>
      <c r="AD121" s="986">
        <v>0</v>
      </c>
      <c r="AE121" s="983">
        <v>0</v>
      </c>
      <c r="AF121" s="990">
        <v>0</v>
      </c>
      <c r="AG121" s="986">
        <v>0</v>
      </c>
      <c r="AH121" s="983">
        <v>0</v>
      </c>
      <c r="AI121" s="985">
        <v>0</v>
      </c>
      <c r="AJ121" s="986">
        <v>0</v>
      </c>
      <c r="AK121" s="983">
        <v>1175</v>
      </c>
      <c r="AL121" s="985">
        <v>3669</v>
      </c>
      <c r="AM121" s="940">
        <v>8155</v>
      </c>
      <c r="AP121" s="3"/>
    </row>
    <row r="122" spans="2:52" ht="14.25" customHeight="1" x14ac:dyDescent="0.15">
      <c r="B122" s="186" t="s">
        <v>133</v>
      </c>
      <c r="C122" s="417" t="s">
        <v>96</v>
      </c>
      <c r="D122" s="941">
        <v>573</v>
      </c>
      <c r="E122" s="942">
        <v>584</v>
      </c>
      <c r="F122" s="946">
        <v>697</v>
      </c>
      <c r="G122" s="944">
        <v>713</v>
      </c>
      <c r="H122" s="945">
        <v>655</v>
      </c>
      <c r="I122" s="943">
        <v>585</v>
      </c>
      <c r="J122" s="944">
        <v>524</v>
      </c>
      <c r="K122" s="942">
        <v>532</v>
      </c>
      <c r="L122" s="946">
        <v>681</v>
      </c>
      <c r="M122" s="944">
        <v>656</v>
      </c>
      <c r="N122" s="942">
        <v>790</v>
      </c>
      <c r="O122" s="946">
        <v>792</v>
      </c>
      <c r="P122" s="944">
        <v>707</v>
      </c>
      <c r="Q122" s="942">
        <v>592</v>
      </c>
      <c r="R122" s="947">
        <v>527</v>
      </c>
      <c r="S122" s="944">
        <v>507</v>
      </c>
      <c r="T122" s="942">
        <v>698</v>
      </c>
      <c r="U122" s="946">
        <v>484</v>
      </c>
      <c r="V122" s="948">
        <v>493</v>
      </c>
      <c r="W122" s="942">
        <v>719</v>
      </c>
      <c r="X122" s="947">
        <v>0</v>
      </c>
      <c r="Y122" s="948">
        <v>0</v>
      </c>
      <c r="Z122" s="949">
        <v>0</v>
      </c>
      <c r="AA122" s="946">
        <v>0</v>
      </c>
      <c r="AB122" s="950">
        <v>0</v>
      </c>
      <c r="AC122" s="949">
        <v>0</v>
      </c>
      <c r="AD122" s="946">
        <v>0</v>
      </c>
      <c r="AE122" s="944">
        <v>0</v>
      </c>
      <c r="AF122" s="949">
        <v>0</v>
      </c>
      <c r="AG122" s="946">
        <v>0</v>
      </c>
      <c r="AH122" s="944">
        <v>0</v>
      </c>
      <c r="AI122" s="942">
        <v>0</v>
      </c>
      <c r="AJ122" s="946">
        <v>0</v>
      </c>
      <c r="AK122" s="944">
        <v>1305</v>
      </c>
      <c r="AL122" s="942">
        <v>1233</v>
      </c>
      <c r="AM122" s="951">
        <v>1366</v>
      </c>
      <c r="AP122" s="3"/>
    </row>
    <row r="123" spans="2:52" ht="14.25" customHeight="1" x14ac:dyDescent="0.15">
      <c r="B123" s="250" t="s">
        <v>134</v>
      </c>
      <c r="C123" s="394" t="s">
        <v>93</v>
      </c>
      <c r="D123" s="917">
        <v>90</v>
      </c>
      <c r="E123" s="918">
        <v>219</v>
      </c>
      <c r="F123" s="922">
        <v>212</v>
      </c>
      <c r="G123" s="920">
        <v>258</v>
      </c>
      <c r="H123" s="921">
        <v>218</v>
      </c>
      <c r="I123" s="919">
        <v>195</v>
      </c>
      <c r="J123" s="920">
        <v>233</v>
      </c>
      <c r="K123" s="918">
        <v>197</v>
      </c>
      <c r="L123" s="922">
        <v>252</v>
      </c>
      <c r="M123" s="920">
        <v>245</v>
      </c>
      <c r="N123" s="918">
        <v>269</v>
      </c>
      <c r="O123" s="922">
        <v>240</v>
      </c>
      <c r="P123" s="920">
        <v>216</v>
      </c>
      <c r="Q123" s="918">
        <v>227</v>
      </c>
      <c r="R123" s="923">
        <v>272</v>
      </c>
      <c r="S123" s="920">
        <v>227</v>
      </c>
      <c r="T123" s="918">
        <v>236</v>
      </c>
      <c r="U123" s="922">
        <v>259</v>
      </c>
      <c r="V123" s="924">
        <v>245</v>
      </c>
      <c r="W123" s="918">
        <v>42</v>
      </c>
      <c r="X123" s="925">
        <v>247</v>
      </c>
      <c r="Y123" s="924">
        <v>315</v>
      </c>
      <c r="Z123" s="926">
        <v>178</v>
      </c>
      <c r="AA123" s="922">
        <v>251</v>
      </c>
      <c r="AB123" s="927">
        <v>260</v>
      </c>
      <c r="AC123" s="926">
        <v>237</v>
      </c>
      <c r="AD123" s="922">
        <v>186</v>
      </c>
      <c r="AE123" s="920">
        <v>216</v>
      </c>
      <c r="AF123" s="926">
        <v>185</v>
      </c>
      <c r="AG123" s="922">
        <v>210</v>
      </c>
      <c r="AH123" s="920">
        <v>198</v>
      </c>
      <c r="AI123" s="918">
        <v>150</v>
      </c>
      <c r="AJ123" s="922">
        <v>210</v>
      </c>
      <c r="AK123" s="920">
        <v>265</v>
      </c>
      <c r="AL123" s="918">
        <v>232</v>
      </c>
      <c r="AM123" s="928">
        <v>247</v>
      </c>
      <c r="AP123" s="3"/>
    </row>
    <row r="124" spans="2:52" ht="14.25" customHeight="1" x14ac:dyDescent="0.15">
      <c r="B124" s="184" t="s">
        <v>134</v>
      </c>
      <c r="C124" s="395" t="s">
        <v>94</v>
      </c>
      <c r="D124" s="929">
        <v>36571</v>
      </c>
      <c r="E124" s="930">
        <v>82563</v>
      </c>
      <c r="F124" s="934">
        <v>72406</v>
      </c>
      <c r="G124" s="932">
        <v>86985</v>
      </c>
      <c r="H124" s="933">
        <v>75139</v>
      </c>
      <c r="I124" s="931">
        <v>63456</v>
      </c>
      <c r="J124" s="932">
        <v>76691</v>
      </c>
      <c r="K124" s="930">
        <v>66597</v>
      </c>
      <c r="L124" s="934">
        <v>89811</v>
      </c>
      <c r="M124" s="932">
        <v>86960</v>
      </c>
      <c r="N124" s="930">
        <v>99749</v>
      </c>
      <c r="O124" s="934">
        <v>89984</v>
      </c>
      <c r="P124" s="983">
        <v>80854</v>
      </c>
      <c r="Q124" s="930">
        <v>87244</v>
      </c>
      <c r="R124" s="935">
        <v>103977</v>
      </c>
      <c r="S124" s="932">
        <v>86526</v>
      </c>
      <c r="T124" s="930">
        <v>91215</v>
      </c>
      <c r="U124" s="934">
        <v>98504</v>
      </c>
      <c r="V124" s="936">
        <v>91893</v>
      </c>
      <c r="W124" s="930">
        <v>27527</v>
      </c>
      <c r="X124" s="937">
        <v>92106</v>
      </c>
      <c r="Y124" s="936">
        <v>123386</v>
      </c>
      <c r="Z124" s="938">
        <v>70568</v>
      </c>
      <c r="AA124" s="934">
        <v>103252</v>
      </c>
      <c r="AB124" s="939">
        <v>107471</v>
      </c>
      <c r="AC124" s="938">
        <v>101038</v>
      </c>
      <c r="AD124" s="934">
        <v>80271</v>
      </c>
      <c r="AE124" s="932">
        <v>93905</v>
      </c>
      <c r="AF124" s="938">
        <v>79176</v>
      </c>
      <c r="AG124" s="934">
        <v>89076</v>
      </c>
      <c r="AH124" s="932">
        <v>81731</v>
      </c>
      <c r="AI124" s="930">
        <v>63780</v>
      </c>
      <c r="AJ124" s="934">
        <v>89205</v>
      </c>
      <c r="AK124" s="932">
        <v>115595</v>
      </c>
      <c r="AL124" s="930">
        <v>100356</v>
      </c>
      <c r="AM124" s="940">
        <v>109739</v>
      </c>
      <c r="AP124" s="3"/>
    </row>
    <row r="125" spans="2:52" ht="14.25" customHeight="1" x14ac:dyDescent="0.15">
      <c r="B125" s="186" t="s">
        <v>134</v>
      </c>
      <c r="C125" s="417" t="s">
        <v>96</v>
      </c>
      <c r="D125" s="941">
        <v>406</v>
      </c>
      <c r="E125" s="942">
        <v>376</v>
      </c>
      <c r="F125" s="946">
        <v>341</v>
      </c>
      <c r="G125" s="944">
        <v>337</v>
      </c>
      <c r="H125" s="945">
        <v>344</v>
      </c>
      <c r="I125" s="943">
        <v>325</v>
      </c>
      <c r="J125" s="944">
        <v>329</v>
      </c>
      <c r="K125" s="942">
        <v>338</v>
      </c>
      <c r="L125" s="946">
        <v>356</v>
      </c>
      <c r="M125" s="944">
        <v>355</v>
      </c>
      <c r="N125" s="942">
        <v>370</v>
      </c>
      <c r="O125" s="946">
        <v>374</v>
      </c>
      <c r="P125" s="944">
        <v>374</v>
      </c>
      <c r="Q125" s="942">
        <v>384</v>
      </c>
      <c r="R125" s="947">
        <v>382</v>
      </c>
      <c r="S125" s="944">
        <v>381</v>
      </c>
      <c r="T125" s="942">
        <v>386</v>
      </c>
      <c r="U125" s="946">
        <v>381</v>
      </c>
      <c r="V125" s="948">
        <v>375</v>
      </c>
      <c r="W125" s="942">
        <v>660</v>
      </c>
      <c r="X125" s="947">
        <v>373</v>
      </c>
      <c r="Y125" s="948">
        <v>392</v>
      </c>
      <c r="Z125" s="949">
        <v>396</v>
      </c>
      <c r="AA125" s="946">
        <v>411</v>
      </c>
      <c r="AB125" s="950">
        <v>413</v>
      </c>
      <c r="AC125" s="949">
        <v>426</v>
      </c>
      <c r="AD125" s="946">
        <v>432</v>
      </c>
      <c r="AE125" s="944">
        <v>434</v>
      </c>
      <c r="AF125" s="949">
        <v>428</v>
      </c>
      <c r="AG125" s="946">
        <v>423</v>
      </c>
      <c r="AH125" s="944">
        <v>413</v>
      </c>
      <c r="AI125" s="942">
        <v>425</v>
      </c>
      <c r="AJ125" s="946">
        <v>425</v>
      </c>
      <c r="AK125" s="944">
        <v>436</v>
      </c>
      <c r="AL125" s="942">
        <v>433</v>
      </c>
      <c r="AM125" s="951">
        <v>445</v>
      </c>
      <c r="AP125" s="3"/>
    </row>
    <row r="126" spans="2:52" s="41" customFormat="1" ht="14.25" customHeight="1" x14ac:dyDescent="0.15">
      <c r="B126" s="200" t="s">
        <v>228</v>
      </c>
      <c r="C126" s="427" t="s">
        <v>93</v>
      </c>
      <c r="D126" s="952">
        <v>4.133</v>
      </c>
      <c r="E126" s="953">
        <v>7.7370000000000001</v>
      </c>
      <c r="F126" s="954">
        <v>6.1870000000000003</v>
      </c>
      <c r="G126" s="955">
        <v>7.0789999999999997</v>
      </c>
      <c r="H126" s="956">
        <v>6.1269999999999998</v>
      </c>
      <c r="I126" s="957">
        <v>18.693000000000001</v>
      </c>
      <c r="J126" s="955">
        <v>6.43</v>
      </c>
      <c r="K126" s="953">
        <v>7.18</v>
      </c>
      <c r="L126" s="954">
        <v>8.141</v>
      </c>
      <c r="M126" s="955">
        <v>7.2350000000000003</v>
      </c>
      <c r="N126" s="953">
        <v>8.8949999999999996</v>
      </c>
      <c r="O126" s="954">
        <v>7.6619999999999999</v>
      </c>
      <c r="P126" s="955">
        <v>8.7789999999999999</v>
      </c>
      <c r="Q126" s="953">
        <v>9.2840000000000007</v>
      </c>
      <c r="R126" s="925">
        <v>11.867000000000001</v>
      </c>
      <c r="S126" s="955">
        <v>11.507</v>
      </c>
      <c r="T126" s="953">
        <v>12.872999999999999</v>
      </c>
      <c r="U126" s="954">
        <v>10.981</v>
      </c>
      <c r="V126" s="962">
        <v>10.563000000000001</v>
      </c>
      <c r="W126" s="953">
        <v>12.795999999999999</v>
      </c>
      <c r="X126" s="925">
        <v>12.965</v>
      </c>
      <c r="Y126" s="962">
        <v>15.433999999999999</v>
      </c>
      <c r="Z126" s="963">
        <v>9.4060000000000006</v>
      </c>
      <c r="AA126" s="954">
        <v>13.37</v>
      </c>
      <c r="AB126" s="964">
        <v>12.201000000000001</v>
      </c>
      <c r="AC126" s="963">
        <v>2.5139999999999998</v>
      </c>
      <c r="AD126" s="954">
        <v>8.0909999999999993</v>
      </c>
      <c r="AE126" s="955">
        <v>7.7930000000000001</v>
      </c>
      <c r="AF126" s="963">
        <v>9.2720000000000002</v>
      </c>
      <c r="AG126" s="954">
        <v>10.477</v>
      </c>
      <c r="AH126" s="955">
        <v>8.7720000000000002</v>
      </c>
      <c r="AI126" s="953">
        <v>7.2169999999999996</v>
      </c>
      <c r="AJ126" s="954">
        <v>9.1349999999999998</v>
      </c>
      <c r="AK126" s="955">
        <v>9.3249999999999993</v>
      </c>
      <c r="AL126" s="953">
        <v>10.186</v>
      </c>
      <c r="AM126" s="965">
        <v>8.6460000000000008</v>
      </c>
      <c r="AP126" s="3"/>
      <c r="AQ126" s="782"/>
      <c r="AR126" s="1571"/>
      <c r="AS126" s="1571"/>
      <c r="AT126" s="1571"/>
      <c r="AU126" s="1571"/>
      <c r="AV126" s="1571"/>
      <c r="AW126" s="813"/>
      <c r="AX126" s="760"/>
      <c r="AY126" s="760"/>
      <c r="AZ126" s="760"/>
    </row>
    <row r="127" spans="2:52" s="41" customFormat="1" ht="14.25" customHeight="1" x14ac:dyDescent="0.15">
      <c r="B127" s="192" t="s">
        <v>228</v>
      </c>
      <c r="C127" s="436" t="s">
        <v>94</v>
      </c>
      <c r="D127" s="966">
        <v>5540.7359999999999</v>
      </c>
      <c r="E127" s="967">
        <v>10053.605</v>
      </c>
      <c r="F127" s="968">
        <v>7640.924</v>
      </c>
      <c r="G127" s="969">
        <v>8740.223</v>
      </c>
      <c r="H127" s="970">
        <v>7866.1480000000001</v>
      </c>
      <c r="I127" s="971">
        <v>24116.377</v>
      </c>
      <c r="J127" s="969">
        <v>8841.5400000000009</v>
      </c>
      <c r="K127" s="967">
        <v>9670.366</v>
      </c>
      <c r="L127" s="968">
        <v>11333.607</v>
      </c>
      <c r="M127" s="969">
        <v>10187.638999999999</v>
      </c>
      <c r="N127" s="967">
        <v>11676.438</v>
      </c>
      <c r="O127" s="968">
        <v>9877.902</v>
      </c>
      <c r="P127" s="969">
        <v>11249.846</v>
      </c>
      <c r="Q127" s="967">
        <v>10410.196</v>
      </c>
      <c r="R127" s="937">
        <v>12660.448</v>
      </c>
      <c r="S127" s="969">
        <v>11798.805</v>
      </c>
      <c r="T127" s="967">
        <v>14040.287</v>
      </c>
      <c r="U127" s="968">
        <v>10270.065000000001</v>
      </c>
      <c r="V127" s="975">
        <v>10114.933999999999</v>
      </c>
      <c r="W127" s="967">
        <v>13551.73</v>
      </c>
      <c r="X127" s="937">
        <v>12192.732</v>
      </c>
      <c r="Y127" s="975">
        <v>15175.468000000001</v>
      </c>
      <c r="Z127" s="976">
        <v>9960.0689999999995</v>
      </c>
      <c r="AA127" s="968">
        <v>13316.245999999999</v>
      </c>
      <c r="AB127" s="977">
        <v>11657.812</v>
      </c>
      <c r="AC127" s="976">
        <v>2320.0149999999999</v>
      </c>
      <c r="AD127" s="968">
        <v>9338.0689999999995</v>
      </c>
      <c r="AE127" s="969">
        <v>9655.3960000000006</v>
      </c>
      <c r="AF127" s="976">
        <v>11295.630999999999</v>
      </c>
      <c r="AG127" s="968">
        <v>10962.545</v>
      </c>
      <c r="AH127" s="969">
        <v>8785.8629999999994</v>
      </c>
      <c r="AI127" s="967">
        <v>7926.5479999999998</v>
      </c>
      <c r="AJ127" s="968">
        <v>10432.013999999999</v>
      </c>
      <c r="AK127" s="969">
        <v>10592.591</v>
      </c>
      <c r="AL127" s="967">
        <v>10516.12</v>
      </c>
      <c r="AM127" s="978">
        <v>9046.84</v>
      </c>
      <c r="AP127" s="3"/>
      <c r="AQ127" s="782"/>
      <c r="AR127" s="1571"/>
      <c r="AS127" s="1571"/>
      <c r="AT127" s="1571"/>
      <c r="AU127" s="1571"/>
      <c r="AV127" s="1571"/>
      <c r="AW127" s="813"/>
      <c r="AX127" s="760"/>
      <c r="AY127" s="760"/>
      <c r="AZ127" s="760"/>
    </row>
    <row r="128" spans="2:52" s="41" customFormat="1" ht="14.25" customHeight="1" x14ac:dyDescent="0.15">
      <c r="B128" s="197" t="s">
        <v>228</v>
      </c>
      <c r="C128" s="417" t="s">
        <v>96</v>
      </c>
      <c r="D128" s="941">
        <v>1341</v>
      </c>
      <c r="E128" s="942">
        <v>1299</v>
      </c>
      <c r="F128" s="946">
        <v>1235</v>
      </c>
      <c r="G128" s="944">
        <v>1235</v>
      </c>
      <c r="H128" s="945">
        <v>1284</v>
      </c>
      <c r="I128" s="943">
        <v>1290</v>
      </c>
      <c r="J128" s="944">
        <v>1375</v>
      </c>
      <c r="K128" s="942">
        <v>1347</v>
      </c>
      <c r="L128" s="946">
        <v>1392</v>
      </c>
      <c r="M128" s="944">
        <v>1408</v>
      </c>
      <c r="N128" s="942">
        <v>1313</v>
      </c>
      <c r="O128" s="946">
        <v>1289</v>
      </c>
      <c r="P128" s="944">
        <v>1281</v>
      </c>
      <c r="Q128" s="942">
        <v>1121</v>
      </c>
      <c r="R128" s="947">
        <v>1067</v>
      </c>
      <c r="S128" s="944">
        <v>1025</v>
      </c>
      <c r="T128" s="942">
        <v>1091</v>
      </c>
      <c r="U128" s="946">
        <v>935</v>
      </c>
      <c r="V128" s="948">
        <v>958</v>
      </c>
      <c r="W128" s="942">
        <v>1059</v>
      </c>
      <c r="X128" s="947">
        <v>940</v>
      </c>
      <c r="Y128" s="948">
        <v>983</v>
      </c>
      <c r="Z128" s="949">
        <v>1059</v>
      </c>
      <c r="AA128" s="946">
        <v>996</v>
      </c>
      <c r="AB128" s="950">
        <v>955</v>
      </c>
      <c r="AC128" s="949">
        <v>923</v>
      </c>
      <c r="AD128" s="946">
        <v>1154</v>
      </c>
      <c r="AE128" s="944">
        <v>1239</v>
      </c>
      <c r="AF128" s="949">
        <v>1218</v>
      </c>
      <c r="AG128" s="946">
        <v>1046</v>
      </c>
      <c r="AH128" s="944">
        <v>1002</v>
      </c>
      <c r="AI128" s="942">
        <v>1098</v>
      </c>
      <c r="AJ128" s="946">
        <v>1142</v>
      </c>
      <c r="AK128" s="944">
        <v>1136</v>
      </c>
      <c r="AL128" s="942">
        <v>1032</v>
      </c>
      <c r="AM128" s="951">
        <v>1046</v>
      </c>
      <c r="AP128" s="3"/>
      <c r="AQ128" s="782"/>
      <c r="AR128" s="1571"/>
      <c r="AS128" s="1571"/>
      <c r="AT128" s="1571"/>
      <c r="AU128" s="1571"/>
      <c r="AV128" s="1571"/>
      <c r="AW128" s="813"/>
      <c r="AX128" s="760"/>
      <c r="AY128" s="760"/>
      <c r="AZ128" s="760"/>
    </row>
    <row r="129" spans="2:52" s="41" customFormat="1" ht="14.25" customHeight="1" x14ac:dyDescent="0.15">
      <c r="B129" s="273" t="s">
        <v>135</v>
      </c>
      <c r="C129" s="427" t="s">
        <v>93</v>
      </c>
      <c r="D129" s="952">
        <v>31</v>
      </c>
      <c r="E129" s="953">
        <v>55</v>
      </c>
      <c r="F129" s="954">
        <v>50</v>
      </c>
      <c r="G129" s="955">
        <v>56</v>
      </c>
      <c r="H129" s="956">
        <v>49</v>
      </c>
      <c r="I129" s="957">
        <v>41</v>
      </c>
      <c r="J129" s="955">
        <v>50</v>
      </c>
      <c r="K129" s="953">
        <v>59</v>
      </c>
      <c r="L129" s="954">
        <v>70</v>
      </c>
      <c r="M129" s="955">
        <v>71</v>
      </c>
      <c r="N129" s="953">
        <v>98</v>
      </c>
      <c r="O129" s="954">
        <v>86</v>
      </c>
      <c r="P129" s="955">
        <v>89</v>
      </c>
      <c r="Q129" s="953">
        <v>118</v>
      </c>
      <c r="R129" s="925">
        <v>146</v>
      </c>
      <c r="S129" s="955">
        <v>136</v>
      </c>
      <c r="T129" s="953">
        <v>138</v>
      </c>
      <c r="U129" s="954">
        <v>141</v>
      </c>
      <c r="V129" s="962">
        <v>154</v>
      </c>
      <c r="W129" s="953">
        <v>163</v>
      </c>
      <c r="X129" s="925">
        <v>130</v>
      </c>
      <c r="Y129" s="962">
        <v>123</v>
      </c>
      <c r="Z129" s="963">
        <v>76</v>
      </c>
      <c r="AA129" s="954">
        <v>94</v>
      </c>
      <c r="AB129" s="964">
        <v>74</v>
      </c>
      <c r="AC129" s="963">
        <v>69</v>
      </c>
      <c r="AD129" s="954">
        <v>63</v>
      </c>
      <c r="AE129" s="955">
        <v>66</v>
      </c>
      <c r="AF129" s="963">
        <v>61</v>
      </c>
      <c r="AG129" s="954">
        <v>63</v>
      </c>
      <c r="AH129" s="955">
        <v>48</v>
      </c>
      <c r="AI129" s="953">
        <v>48</v>
      </c>
      <c r="AJ129" s="954">
        <v>50</v>
      </c>
      <c r="AK129" s="955">
        <v>39</v>
      </c>
      <c r="AL129" s="953">
        <v>38</v>
      </c>
      <c r="AM129" s="965">
        <v>45</v>
      </c>
      <c r="AP129" s="6"/>
      <c r="AQ129" s="782"/>
      <c r="AR129" s="1571"/>
      <c r="AS129" s="1571"/>
      <c r="AT129" s="1571"/>
      <c r="AU129" s="1571"/>
      <c r="AV129" s="1571"/>
      <c r="AW129" s="813"/>
      <c r="AX129" s="760"/>
      <c r="AY129" s="760"/>
      <c r="AZ129" s="760"/>
    </row>
    <row r="130" spans="2:52" s="41" customFormat="1" ht="14.25" customHeight="1" x14ac:dyDescent="0.15">
      <c r="B130" s="192" t="s">
        <v>136</v>
      </c>
      <c r="C130" s="436" t="s">
        <v>94</v>
      </c>
      <c r="D130" s="966">
        <v>18316</v>
      </c>
      <c r="E130" s="967">
        <v>31658</v>
      </c>
      <c r="F130" s="968">
        <v>28506</v>
      </c>
      <c r="G130" s="969">
        <v>32392</v>
      </c>
      <c r="H130" s="970">
        <v>27941</v>
      </c>
      <c r="I130" s="971">
        <v>25073</v>
      </c>
      <c r="J130" s="969">
        <v>37784</v>
      </c>
      <c r="K130" s="967">
        <v>47111</v>
      </c>
      <c r="L130" s="968">
        <v>58469</v>
      </c>
      <c r="M130" s="969">
        <v>57550</v>
      </c>
      <c r="N130" s="967">
        <v>81555</v>
      </c>
      <c r="O130" s="968">
        <v>70456</v>
      </c>
      <c r="P130" s="969">
        <v>73625</v>
      </c>
      <c r="Q130" s="967">
        <v>100435</v>
      </c>
      <c r="R130" s="937">
        <v>124464</v>
      </c>
      <c r="S130" s="969">
        <v>108023</v>
      </c>
      <c r="T130" s="967">
        <v>98939</v>
      </c>
      <c r="U130" s="968">
        <v>90709</v>
      </c>
      <c r="V130" s="975">
        <v>89652</v>
      </c>
      <c r="W130" s="967">
        <v>91132</v>
      </c>
      <c r="X130" s="937">
        <v>73964</v>
      </c>
      <c r="Y130" s="975">
        <v>75345</v>
      </c>
      <c r="Z130" s="976">
        <v>49978</v>
      </c>
      <c r="AA130" s="968">
        <v>61613</v>
      </c>
      <c r="AB130" s="977">
        <v>48323</v>
      </c>
      <c r="AC130" s="976">
        <v>43640</v>
      </c>
      <c r="AD130" s="968">
        <v>39165</v>
      </c>
      <c r="AE130" s="969">
        <v>40611</v>
      </c>
      <c r="AF130" s="976">
        <v>38188</v>
      </c>
      <c r="AG130" s="968">
        <v>39084</v>
      </c>
      <c r="AH130" s="969">
        <v>30476</v>
      </c>
      <c r="AI130" s="967">
        <v>31766</v>
      </c>
      <c r="AJ130" s="968">
        <v>33972</v>
      </c>
      <c r="AK130" s="969">
        <v>27405</v>
      </c>
      <c r="AL130" s="967">
        <v>28236</v>
      </c>
      <c r="AM130" s="978">
        <v>34373</v>
      </c>
      <c r="AP130" s="6"/>
      <c r="AQ130" s="782"/>
      <c r="AR130" s="1571"/>
      <c r="AS130" s="1571"/>
      <c r="AT130" s="1571"/>
      <c r="AU130" s="1571"/>
      <c r="AV130" s="1571"/>
      <c r="AW130" s="813"/>
      <c r="AX130" s="760"/>
      <c r="AY130" s="760"/>
      <c r="AZ130" s="760"/>
    </row>
    <row r="131" spans="2:52" s="41" customFormat="1" ht="14.25" customHeight="1" x14ac:dyDescent="0.15">
      <c r="B131" s="197" t="s">
        <v>136</v>
      </c>
      <c r="C131" s="417" t="s">
        <v>96</v>
      </c>
      <c r="D131" s="941">
        <v>583</v>
      </c>
      <c r="E131" s="942">
        <v>575</v>
      </c>
      <c r="F131" s="946">
        <v>571</v>
      </c>
      <c r="G131" s="944">
        <v>575</v>
      </c>
      <c r="H131" s="945">
        <v>569</v>
      </c>
      <c r="I131" s="943">
        <v>607</v>
      </c>
      <c r="J131" s="944">
        <v>751</v>
      </c>
      <c r="K131" s="942">
        <v>797</v>
      </c>
      <c r="L131" s="946">
        <v>831</v>
      </c>
      <c r="M131" s="944">
        <v>811</v>
      </c>
      <c r="N131" s="942">
        <v>830</v>
      </c>
      <c r="O131" s="946">
        <v>818</v>
      </c>
      <c r="P131" s="944">
        <v>823</v>
      </c>
      <c r="Q131" s="942">
        <v>851</v>
      </c>
      <c r="R131" s="947">
        <v>853</v>
      </c>
      <c r="S131" s="944">
        <v>795</v>
      </c>
      <c r="T131" s="942">
        <v>716</v>
      </c>
      <c r="U131" s="946">
        <v>641</v>
      </c>
      <c r="V131" s="948">
        <v>581</v>
      </c>
      <c r="W131" s="942">
        <v>560</v>
      </c>
      <c r="X131" s="947">
        <v>570</v>
      </c>
      <c r="Y131" s="948">
        <v>614</v>
      </c>
      <c r="Z131" s="949">
        <v>659</v>
      </c>
      <c r="AA131" s="946">
        <v>657</v>
      </c>
      <c r="AB131" s="950">
        <v>650</v>
      </c>
      <c r="AC131" s="949">
        <v>630</v>
      </c>
      <c r="AD131" s="946">
        <v>618</v>
      </c>
      <c r="AE131" s="944">
        <v>611</v>
      </c>
      <c r="AF131" s="949">
        <v>624</v>
      </c>
      <c r="AG131" s="946">
        <v>620</v>
      </c>
      <c r="AH131" s="944">
        <v>636</v>
      </c>
      <c r="AI131" s="942">
        <v>658</v>
      </c>
      <c r="AJ131" s="946">
        <v>675</v>
      </c>
      <c r="AK131" s="944">
        <v>698</v>
      </c>
      <c r="AL131" s="942">
        <v>733</v>
      </c>
      <c r="AM131" s="951">
        <v>758</v>
      </c>
      <c r="AP131" s="6"/>
      <c r="AQ131" s="782"/>
      <c r="AR131" s="1571"/>
      <c r="AS131" s="1571"/>
      <c r="AT131" s="1571"/>
      <c r="AU131" s="1571"/>
      <c r="AV131" s="1571"/>
      <c r="AW131" s="813"/>
      <c r="AX131" s="760"/>
      <c r="AY131" s="760"/>
      <c r="AZ131" s="760"/>
    </row>
    <row r="132" spans="2:52" s="41" customFormat="1" ht="14.25" customHeight="1" x14ac:dyDescent="0.15">
      <c r="B132" s="273" t="s">
        <v>63</v>
      </c>
      <c r="C132" s="427" t="s">
        <v>93</v>
      </c>
      <c r="D132" s="952">
        <v>27</v>
      </c>
      <c r="E132" s="953">
        <v>37</v>
      </c>
      <c r="F132" s="954">
        <v>32</v>
      </c>
      <c r="G132" s="955">
        <v>39</v>
      </c>
      <c r="H132" s="956">
        <v>31</v>
      </c>
      <c r="I132" s="957">
        <v>30</v>
      </c>
      <c r="J132" s="955">
        <v>35</v>
      </c>
      <c r="K132" s="953">
        <v>36</v>
      </c>
      <c r="L132" s="954">
        <v>44</v>
      </c>
      <c r="M132" s="955">
        <v>39</v>
      </c>
      <c r="N132" s="953">
        <v>46</v>
      </c>
      <c r="O132" s="954">
        <v>38</v>
      </c>
      <c r="P132" s="955">
        <v>42</v>
      </c>
      <c r="Q132" s="953">
        <v>42</v>
      </c>
      <c r="R132" s="925">
        <v>48</v>
      </c>
      <c r="S132" s="955">
        <v>43</v>
      </c>
      <c r="T132" s="953">
        <v>44</v>
      </c>
      <c r="U132" s="954">
        <v>43</v>
      </c>
      <c r="V132" s="962">
        <v>45</v>
      </c>
      <c r="W132" s="953">
        <v>47</v>
      </c>
      <c r="X132" s="925">
        <v>41</v>
      </c>
      <c r="Y132" s="962">
        <v>45</v>
      </c>
      <c r="Z132" s="963">
        <v>40</v>
      </c>
      <c r="AA132" s="954">
        <v>43</v>
      </c>
      <c r="AB132" s="964">
        <v>33</v>
      </c>
      <c r="AC132" s="963">
        <v>36</v>
      </c>
      <c r="AD132" s="954">
        <v>37</v>
      </c>
      <c r="AE132" s="955">
        <v>35</v>
      </c>
      <c r="AF132" s="963">
        <v>31</v>
      </c>
      <c r="AG132" s="954">
        <v>34</v>
      </c>
      <c r="AH132" s="955">
        <v>29</v>
      </c>
      <c r="AI132" s="953">
        <v>28</v>
      </c>
      <c r="AJ132" s="954">
        <v>32</v>
      </c>
      <c r="AK132" s="955">
        <v>30</v>
      </c>
      <c r="AL132" s="953">
        <v>30</v>
      </c>
      <c r="AM132" s="965">
        <v>45</v>
      </c>
      <c r="AP132" s="6"/>
      <c r="AQ132" s="782"/>
      <c r="AR132" s="1571"/>
      <c r="AS132" s="1571"/>
      <c r="AT132" s="1571"/>
      <c r="AU132" s="1571"/>
      <c r="AV132" s="1571"/>
      <c r="AW132" s="813"/>
      <c r="AX132" s="760"/>
      <c r="AY132" s="760"/>
      <c r="AZ132" s="760"/>
    </row>
    <row r="133" spans="2:52" s="41" customFormat="1" ht="14.25" customHeight="1" x14ac:dyDescent="0.15">
      <c r="B133" s="192" t="s">
        <v>229</v>
      </c>
      <c r="C133" s="436" t="s">
        <v>94</v>
      </c>
      <c r="D133" s="966">
        <v>81164</v>
      </c>
      <c r="E133" s="967">
        <v>80213</v>
      </c>
      <c r="F133" s="968">
        <v>72252</v>
      </c>
      <c r="G133" s="969">
        <v>98291</v>
      </c>
      <c r="H133" s="970">
        <v>72711</v>
      </c>
      <c r="I133" s="971">
        <v>69752</v>
      </c>
      <c r="J133" s="969">
        <v>85246</v>
      </c>
      <c r="K133" s="967">
        <v>86468</v>
      </c>
      <c r="L133" s="968">
        <v>104128</v>
      </c>
      <c r="M133" s="969">
        <v>90068</v>
      </c>
      <c r="N133" s="967">
        <v>106889</v>
      </c>
      <c r="O133" s="968">
        <v>107359</v>
      </c>
      <c r="P133" s="969">
        <v>112943</v>
      </c>
      <c r="Q133" s="967">
        <v>96096</v>
      </c>
      <c r="R133" s="937">
        <v>110434</v>
      </c>
      <c r="S133" s="969">
        <v>95218</v>
      </c>
      <c r="T133" s="967">
        <v>97583</v>
      </c>
      <c r="U133" s="968">
        <v>97311</v>
      </c>
      <c r="V133" s="975">
        <v>102618</v>
      </c>
      <c r="W133" s="967">
        <v>156340</v>
      </c>
      <c r="X133" s="937">
        <v>180259</v>
      </c>
      <c r="Y133" s="975">
        <v>222400</v>
      </c>
      <c r="Z133" s="976">
        <v>187712</v>
      </c>
      <c r="AA133" s="968">
        <v>141028</v>
      </c>
      <c r="AB133" s="977">
        <v>112426</v>
      </c>
      <c r="AC133" s="976">
        <v>148807</v>
      </c>
      <c r="AD133" s="968">
        <v>123195</v>
      </c>
      <c r="AE133" s="969">
        <v>101757</v>
      </c>
      <c r="AF133" s="976">
        <v>97634</v>
      </c>
      <c r="AG133" s="968">
        <v>113995</v>
      </c>
      <c r="AH133" s="969">
        <v>95225</v>
      </c>
      <c r="AI133" s="967">
        <v>98273</v>
      </c>
      <c r="AJ133" s="968">
        <v>121899</v>
      </c>
      <c r="AK133" s="969">
        <v>115140</v>
      </c>
      <c r="AL133" s="967">
        <v>126435</v>
      </c>
      <c r="AM133" s="978">
        <v>226912</v>
      </c>
      <c r="AP133" s="6"/>
      <c r="AQ133" s="782"/>
      <c r="AR133" s="1571"/>
      <c r="AS133" s="1571"/>
      <c r="AT133" s="1571"/>
      <c r="AU133" s="1571"/>
      <c r="AV133" s="1571"/>
      <c r="AW133" s="813"/>
      <c r="AX133" s="760"/>
      <c r="AY133" s="760"/>
      <c r="AZ133" s="760"/>
    </row>
    <row r="134" spans="2:52" s="41" customFormat="1" ht="14.25" customHeight="1" x14ac:dyDescent="0.15">
      <c r="B134" s="197" t="s">
        <v>229</v>
      </c>
      <c r="C134" s="417" t="s">
        <v>96</v>
      </c>
      <c r="D134" s="941">
        <v>3011</v>
      </c>
      <c r="E134" s="942">
        <v>2142</v>
      </c>
      <c r="F134" s="946">
        <v>2236</v>
      </c>
      <c r="G134" s="944">
        <v>24966</v>
      </c>
      <c r="H134" s="945">
        <v>2381</v>
      </c>
      <c r="I134" s="943">
        <v>2317</v>
      </c>
      <c r="J134" s="944">
        <v>2450</v>
      </c>
      <c r="K134" s="942">
        <v>2433</v>
      </c>
      <c r="L134" s="946">
        <v>2358</v>
      </c>
      <c r="M134" s="944">
        <v>2320</v>
      </c>
      <c r="N134" s="942">
        <v>2313</v>
      </c>
      <c r="O134" s="946">
        <v>2839</v>
      </c>
      <c r="P134" s="944">
        <v>2695</v>
      </c>
      <c r="Q134" s="942">
        <v>2303</v>
      </c>
      <c r="R134" s="947">
        <v>2291</v>
      </c>
      <c r="S134" s="944">
        <v>2201</v>
      </c>
      <c r="T134" s="942">
        <v>2211</v>
      </c>
      <c r="U134" s="946">
        <v>2274</v>
      </c>
      <c r="V134" s="948">
        <v>2280</v>
      </c>
      <c r="W134" s="942">
        <v>3345</v>
      </c>
      <c r="X134" s="947">
        <v>4360</v>
      </c>
      <c r="Y134" s="948">
        <v>4982</v>
      </c>
      <c r="Z134" s="949">
        <v>4679</v>
      </c>
      <c r="AA134" s="946">
        <v>3298</v>
      </c>
      <c r="AB134" s="950">
        <v>3437</v>
      </c>
      <c r="AC134" s="949">
        <v>4169</v>
      </c>
      <c r="AD134" s="946">
        <v>3340</v>
      </c>
      <c r="AE134" s="944">
        <v>2892</v>
      </c>
      <c r="AF134" s="949">
        <v>3197</v>
      </c>
      <c r="AG134" s="946">
        <v>3383</v>
      </c>
      <c r="AH134" s="944">
        <v>3338</v>
      </c>
      <c r="AI134" s="942">
        <v>3496</v>
      </c>
      <c r="AJ134" s="946">
        <v>3767</v>
      </c>
      <c r="AK134" s="944">
        <v>3826</v>
      </c>
      <c r="AL134" s="942">
        <v>4189</v>
      </c>
      <c r="AM134" s="951">
        <v>5040</v>
      </c>
      <c r="AP134" s="6"/>
      <c r="AQ134" s="782"/>
      <c r="AR134" s="1571"/>
      <c r="AS134" s="1571"/>
      <c r="AT134" s="1571"/>
      <c r="AU134" s="1571"/>
      <c r="AV134" s="1571"/>
      <c r="AW134" s="813"/>
      <c r="AX134" s="760"/>
      <c r="AY134" s="760"/>
      <c r="AZ134" s="760"/>
    </row>
    <row r="135" spans="2:52" s="41" customFormat="1" ht="14.25" customHeight="1" x14ac:dyDescent="0.15">
      <c r="B135" s="200" t="s">
        <v>137</v>
      </c>
      <c r="C135" s="427" t="s">
        <v>93</v>
      </c>
      <c r="D135" s="952">
        <v>26.315000000000001</v>
      </c>
      <c r="E135" s="953">
        <v>38.048000000000002</v>
      </c>
      <c r="F135" s="954">
        <v>34.381999999999998</v>
      </c>
      <c r="G135" s="955">
        <v>43.469000000000001</v>
      </c>
      <c r="H135" s="956">
        <v>35.726999999999997</v>
      </c>
      <c r="I135" s="957">
        <v>113.634</v>
      </c>
      <c r="J135" s="955">
        <v>37.942</v>
      </c>
      <c r="K135" s="953">
        <v>39.31</v>
      </c>
      <c r="L135" s="954">
        <v>46.552999999999997</v>
      </c>
      <c r="M135" s="955">
        <v>39.055</v>
      </c>
      <c r="N135" s="953">
        <v>42.140999999999998</v>
      </c>
      <c r="O135" s="954">
        <v>37.764000000000003</v>
      </c>
      <c r="P135" s="955">
        <v>40.479999999999997</v>
      </c>
      <c r="Q135" s="953">
        <v>41.015000000000001</v>
      </c>
      <c r="R135" s="925">
        <v>44.188000000000002</v>
      </c>
      <c r="S135" s="955">
        <v>40.536999999999999</v>
      </c>
      <c r="T135" s="953">
        <v>37.713000000000001</v>
      </c>
      <c r="U135" s="954">
        <v>36.646000000000001</v>
      </c>
      <c r="V135" s="962">
        <v>35.929000000000002</v>
      </c>
      <c r="W135" s="953">
        <v>38.674999999999997</v>
      </c>
      <c r="X135" s="925">
        <v>35.68</v>
      </c>
      <c r="Y135" s="962">
        <v>35.545999999999999</v>
      </c>
      <c r="Z135" s="963">
        <v>27.936</v>
      </c>
      <c r="AA135" s="954">
        <v>37.226999999999997</v>
      </c>
      <c r="AB135" s="964">
        <v>39.972000000000001</v>
      </c>
      <c r="AC135" s="963">
        <v>37.28</v>
      </c>
      <c r="AD135" s="954">
        <v>35.494999999999997</v>
      </c>
      <c r="AE135" s="924">
        <v>37.078000000000003</v>
      </c>
      <c r="AF135" s="963">
        <v>34.835000000000001</v>
      </c>
      <c r="AG135" s="954">
        <v>38.814</v>
      </c>
      <c r="AH135" s="955">
        <v>34.305999999999997</v>
      </c>
      <c r="AI135" s="953">
        <v>38.018999999999998</v>
      </c>
      <c r="AJ135" s="954">
        <v>40.436999999999998</v>
      </c>
      <c r="AK135" s="955">
        <v>38.656999999999996</v>
      </c>
      <c r="AL135" s="953">
        <v>37.862000000000002</v>
      </c>
      <c r="AM135" s="965">
        <v>38.28</v>
      </c>
      <c r="AP135" s="3"/>
      <c r="AQ135" s="782"/>
      <c r="AR135" s="1571"/>
      <c r="AS135" s="1571"/>
      <c r="AT135" s="1571"/>
      <c r="AU135" s="1571"/>
      <c r="AV135" s="1571"/>
      <c r="AW135" s="813"/>
      <c r="AX135" s="760"/>
      <c r="AY135" s="760"/>
      <c r="AZ135" s="760"/>
    </row>
    <row r="136" spans="2:52" s="41" customFormat="1" ht="14.25" customHeight="1" x14ac:dyDescent="0.15">
      <c r="B136" s="192" t="s">
        <v>137</v>
      </c>
      <c r="C136" s="436" t="s">
        <v>94</v>
      </c>
      <c r="D136" s="966">
        <v>28426.825000000001</v>
      </c>
      <c r="E136" s="967">
        <v>40381.321000000004</v>
      </c>
      <c r="F136" s="937">
        <v>35521.425000000003</v>
      </c>
      <c r="G136" s="969">
        <v>42608.692999999999</v>
      </c>
      <c r="H136" s="970">
        <v>35872.307999999997</v>
      </c>
      <c r="I136" s="971">
        <v>111012.784</v>
      </c>
      <c r="J136" s="969">
        <v>36292.108999999997</v>
      </c>
      <c r="K136" s="967">
        <v>37508.269999999997</v>
      </c>
      <c r="L136" s="968">
        <v>44164.052000000003</v>
      </c>
      <c r="M136" s="969">
        <v>37223.985000000001</v>
      </c>
      <c r="N136" s="967">
        <v>40921.034</v>
      </c>
      <c r="O136" s="968">
        <v>36290.120000000003</v>
      </c>
      <c r="P136" s="972">
        <v>37541.495000000003</v>
      </c>
      <c r="Q136" s="967">
        <v>37412.417999999998</v>
      </c>
      <c r="R136" s="937">
        <v>40550.214999999997</v>
      </c>
      <c r="S136" s="969">
        <v>35875.981</v>
      </c>
      <c r="T136" s="967">
        <v>33787.428</v>
      </c>
      <c r="U136" s="968">
        <v>31437.208999999999</v>
      </c>
      <c r="V136" s="975">
        <v>30901.775000000001</v>
      </c>
      <c r="W136" s="967">
        <v>34178.195</v>
      </c>
      <c r="X136" s="937">
        <v>29595.411</v>
      </c>
      <c r="Y136" s="975">
        <v>32138.298999999999</v>
      </c>
      <c r="Z136" s="976">
        <v>25963.343000000001</v>
      </c>
      <c r="AA136" s="968">
        <v>34509.341</v>
      </c>
      <c r="AB136" s="977">
        <v>35924.292000000001</v>
      </c>
      <c r="AC136" s="976">
        <v>37089.993999999999</v>
      </c>
      <c r="AD136" s="968">
        <v>36841.237000000001</v>
      </c>
      <c r="AE136" s="936">
        <v>39566.686999999998</v>
      </c>
      <c r="AF136" s="976">
        <v>38782.752</v>
      </c>
      <c r="AG136" s="968">
        <v>44114.086000000003</v>
      </c>
      <c r="AH136" s="969">
        <v>39205.006000000001</v>
      </c>
      <c r="AI136" s="967">
        <v>40982.504999999997</v>
      </c>
      <c r="AJ136" s="968">
        <v>47720.038</v>
      </c>
      <c r="AK136" s="969">
        <v>46250.877999999997</v>
      </c>
      <c r="AL136" s="967">
        <v>49772.262000000002</v>
      </c>
      <c r="AM136" s="978">
        <v>48931.269</v>
      </c>
      <c r="AP136" s="3"/>
      <c r="AQ136" s="782"/>
      <c r="AR136" s="1571"/>
      <c r="AS136" s="1571"/>
      <c r="AT136" s="1571"/>
      <c r="AU136" s="1571"/>
      <c r="AV136" s="1571"/>
      <c r="AW136" s="813"/>
      <c r="AX136" s="760"/>
      <c r="AY136" s="760"/>
      <c r="AZ136" s="760"/>
    </row>
    <row r="137" spans="2:52" s="41" customFormat="1" ht="14.25" customHeight="1" thickBot="1" x14ac:dyDescent="0.2">
      <c r="B137" s="201" t="s">
        <v>137</v>
      </c>
      <c r="C137" s="454" t="s">
        <v>96</v>
      </c>
      <c r="D137" s="992">
        <v>1080</v>
      </c>
      <c r="E137" s="993">
        <v>1061</v>
      </c>
      <c r="F137" s="994">
        <v>1033</v>
      </c>
      <c r="G137" s="995">
        <v>980</v>
      </c>
      <c r="H137" s="996">
        <v>1004</v>
      </c>
      <c r="I137" s="997">
        <v>977</v>
      </c>
      <c r="J137" s="995">
        <v>957</v>
      </c>
      <c r="K137" s="993">
        <v>954</v>
      </c>
      <c r="L137" s="994">
        <v>949</v>
      </c>
      <c r="M137" s="995">
        <v>953</v>
      </c>
      <c r="N137" s="993">
        <v>971</v>
      </c>
      <c r="O137" s="994">
        <v>961</v>
      </c>
      <c r="P137" s="995">
        <v>927</v>
      </c>
      <c r="Q137" s="993">
        <v>912</v>
      </c>
      <c r="R137" s="998">
        <v>918</v>
      </c>
      <c r="S137" s="995">
        <v>885</v>
      </c>
      <c r="T137" s="993">
        <v>896</v>
      </c>
      <c r="U137" s="994">
        <v>858</v>
      </c>
      <c r="V137" s="999">
        <v>860</v>
      </c>
      <c r="W137" s="993">
        <v>884</v>
      </c>
      <c r="X137" s="998">
        <v>829</v>
      </c>
      <c r="Y137" s="999">
        <v>904</v>
      </c>
      <c r="Z137" s="1000">
        <v>929</v>
      </c>
      <c r="AA137" s="994"/>
      <c r="AB137" s="1001">
        <v>899</v>
      </c>
      <c r="AC137" s="1000">
        <v>995</v>
      </c>
      <c r="AD137" s="994">
        <v>1038</v>
      </c>
      <c r="AE137" s="999">
        <v>1067</v>
      </c>
      <c r="AF137" s="1000">
        <v>1113</v>
      </c>
      <c r="AG137" s="994">
        <v>1137</v>
      </c>
      <c r="AH137" s="995">
        <v>1143</v>
      </c>
      <c r="AI137" s="993">
        <v>1078</v>
      </c>
      <c r="AJ137" s="994">
        <v>1180</v>
      </c>
      <c r="AK137" s="995">
        <v>1196</v>
      </c>
      <c r="AL137" s="993">
        <v>1315</v>
      </c>
      <c r="AM137" s="1002">
        <v>1278</v>
      </c>
      <c r="AP137" s="3"/>
      <c r="AQ137" s="782"/>
      <c r="AR137" s="1571"/>
      <c r="AS137" s="1571"/>
      <c r="AT137" s="1571"/>
      <c r="AU137" s="1571"/>
      <c r="AV137" s="1571"/>
      <c r="AW137" s="813"/>
      <c r="AX137" s="760"/>
      <c r="AY137" s="760"/>
      <c r="AZ137" s="760"/>
    </row>
    <row r="138" spans="2:52" s="20" customFormat="1" ht="14.25" customHeight="1" x14ac:dyDescent="0.15">
      <c r="B138" s="1567" t="s">
        <v>66</v>
      </c>
      <c r="C138" s="391" t="s">
        <v>243</v>
      </c>
      <c r="D138" s="1003">
        <v>5954</v>
      </c>
      <c r="E138" s="1004">
        <v>13166</v>
      </c>
      <c r="F138" s="1005">
        <v>11172</v>
      </c>
      <c r="G138" s="1006">
        <v>12691</v>
      </c>
      <c r="H138" s="1007">
        <v>9546</v>
      </c>
      <c r="I138" s="1005">
        <v>7492</v>
      </c>
      <c r="J138" s="1006">
        <v>7984</v>
      </c>
      <c r="K138" s="1004">
        <v>8386</v>
      </c>
      <c r="L138" s="1005">
        <v>8501</v>
      </c>
      <c r="M138" s="1006">
        <v>7089</v>
      </c>
      <c r="N138" s="1004">
        <v>8142</v>
      </c>
      <c r="O138" s="1005">
        <v>6522</v>
      </c>
      <c r="P138" s="1006">
        <v>6014</v>
      </c>
      <c r="Q138" s="1004">
        <v>6733</v>
      </c>
      <c r="R138" s="1008">
        <v>7504</v>
      </c>
      <c r="S138" s="1006">
        <v>6949</v>
      </c>
      <c r="T138" s="1004">
        <v>7786</v>
      </c>
      <c r="U138" s="1005">
        <v>7871</v>
      </c>
      <c r="V138" s="1009">
        <v>9354</v>
      </c>
      <c r="W138" s="1004">
        <v>11083</v>
      </c>
      <c r="X138" s="1008">
        <v>10669</v>
      </c>
      <c r="Y138" s="1009">
        <v>12829</v>
      </c>
      <c r="Z138" s="1010">
        <v>7732</v>
      </c>
      <c r="AA138" s="1005">
        <v>10421</v>
      </c>
      <c r="AB138" s="1009">
        <v>9107</v>
      </c>
      <c r="AC138" s="1010">
        <v>9425</v>
      </c>
      <c r="AD138" s="1005">
        <v>8794</v>
      </c>
      <c r="AE138" s="1006">
        <v>9979</v>
      </c>
      <c r="AF138" s="1010">
        <v>10521</v>
      </c>
      <c r="AG138" s="1005">
        <v>10578</v>
      </c>
      <c r="AH138" s="1006">
        <v>9303</v>
      </c>
      <c r="AI138" s="1004">
        <v>11266</v>
      </c>
      <c r="AJ138" s="1005">
        <v>14050</v>
      </c>
      <c r="AK138" s="1006">
        <v>11962</v>
      </c>
      <c r="AL138" s="1004">
        <v>12278</v>
      </c>
      <c r="AM138" s="1011">
        <v>14906</v>
      </c>
      <c r="AP138" s="6"/>
      <c r="AQ138" s="781"/>
      <c r="AR138" s="1570"/>
      <c r="AS138" s="1570"/>
      <c r="AT138" s="1570"/>
      <c r="AU138" s="1570"/>
      <c r="AV138" s="1570"/>
      <c r="AW138" s="812"/>
      <c r="AX138" s="759"/>
      <c r="AY138" s="759"/>
      <c r="AZ138" s="759"/>
    </row>
    <row r="139" spans="2:52" s="20" customFormat="1" ht="14.25" customHeight="1" x14ac:dyDescent="0.15">
      <c r="B139" s="523" t="s">
        <v>138</v>
      </c>
      <c r="C139" s="392" t="s">
        <v>244</v>
      </c>
      <c r="D139" s="870">
        <v>4156150</v>
      </c>
      <c r="E139" s="871">
        <v>7050882</v>
      </c>
      <c r="F139" s="872">
        <v>6155139</v>
      </c>
      <c r="G139" s="873">
        <v>7116719</v>
      </c>
      <c r="H139" s="874">
        <v>6041906</v>
      </c>
      <c r="I139" s="872">
        <v>4843919</v>
      </c>
      <c r="J139" s="873">
        <v>4985580</v>
      </c>
      <c r="K139" s="871">
        <v>5478632</v>
      </c>
      <c r="L139" s="872">
        <v>5639834</v>
      </c>
      <c r="M139" s="873">
        <v>4625110</v>
      </c>
      <c r="N139" s="871">
        <v>5000213</v>
      </c>
      <c r="O139" s="872">
        <v>4033701</v>
      </c>
      <c r="P139" s="873">
        <v>3715937</v>
      </c>
      <c r="Q139" s="871">
        <v>3965992</v>
      </c>
      <c r="R139" s="875">
        <v>4340731</v>
      </c>
      <c r="S139" s="873">
        <v>3878194</v>
      </c>
      <c r="T139" s="871">
        <v>4373419</v>
      </c>
      <c r="U139" s="872">
        <v>4294050</v>
      </c>
      <c r="V139" s="876">
        <v>5199753</v>
      </c>
      <c r="W139" s="871">
        <v>6360537</v>
      </c>
      <c r="X139" s="875">
        <v>6078558</v>
      </c>
      <c r="Y139" s="876">
        <v>7969326</v>
      </c>
      <c r="Z139" s="877">
        <v>5108467</v>
      </c>
      <c r="AA139" s="872">
        <v>6795495</v>
      </c>
      <c r="AB139" s="876">
        <v>5838837</v>
      </c>
      <c r="AC139" s="877">
        <v>6100178</v>
      </c>
      <c r="AD139" s="872">
        <v>5519659</v>
      </c>
      <c r="AE139" s="873">
        <v>5641786</v>
      </c>
      <c r="AF139" s="877">
        <v>5318893</v>
      </c>
      <c r="AG139" s="872">
        <v>5358767</v>
      </c>
      <c r="AH139" s="873">
        <v>4616838</v>
      </c>
      <c r="AI139" s="871">
        <v>5460074</v>
      </c>
      <c r="AJ139" s="872">
        <v>6869963</v>
      </c>
      <c r="AK139" s="873">
        <v>6671344</v>
      </c>
      <c r="AL139" s="871">
        <v>7811319</v>
      </c>
      <c r="AM139" s="878">
        <v>9349025</v>
      </c>
      <c r="AP139" s="6"/>
      <c r="AQ139" s="781"/>
      <c r="AR139" s="1570"/>
      <c r="AS139" s="1570"/>
      <c r="AT139" s="1570"/>
      <c r="AU139" s="1570"/>
      <c r="AV139" s="1570"/>
      <c r="AW139" s="812"/>
      <c r="AX139" s="759"/>
      <c r="AY139" s="759"/>
      <c r="AZ139" s="759"/>
    </row>
    <row r="140" spans="2:52" s="20" customFormat="1" ht="14.25" customHeight="1" x14ac:dyDescent="0.15">
      <c r="B140" s="524" t="s">
        <v>138</v>
      </c>
      <c r="C140" s="512" t="s">
        <v>110</v>
      </c>
      <c r="D140" s="1012">
        <v>698</v>
      </c>
      <c r="E140" s="1013">
        <v>536</v>
      </c>
      <c r="F140" s="1014">
        <v>551</v>
      </c>
      <c r="G140" s="1015">
        <v>561</v>
      </c>
      <c r="H140" s="1016">
        <v>633</v>
      </c>
      <c r="I140" s="1014">
        <v>647</v>
      </c>
      <c r="J140" s="1015">
        <v>624</v>
      </c>
      <c r="K140" s="1013">
        <v>653</v>
      </c>
      <c r="L140" s="1014">
        <v>663</v>
      </c>
      <c r="M140" s="1015">
        <v>652</v>
      </c>
      <c r="N140" s="1013">
        <v>614</v>
      </c>
      <c r="O140" s="1014">
        <v>618</v>
      </c>
      <c r="P140" s="1015">
        <v>618</v>
      </c>
      <c r="Q140" s="1013">
        <v>589</v>
      </c>
      <c r="R140" s="1017">
        <v>578</v>
      </c>
      <c r="S140" s="1015">
        <v>558</v>
      </c>
      <c r="T140" s="1013">
        <v>562</v>
      </c>
      <c r="U140" s="1014">
        <v>546</v>
      </c>
      <c r="V140" s="1018">
        <v>556</v>
      </c>
      <c r="W140" s="1013">
        <v>574</v>
      </c>
      <c r="X140" s="1019">
        <v>570</v>
      </c>
      <c r="Y140" s="1018">
        <v>621</v>
      </c>
      <c r="Z140" s="1020">
        <v>661</v>
      </c>
      <c r="AA140" s="1014">
        <v>652</v>
      </c>
      <c r="AB140" s="1018">
        <v>641</v>
      </c>
      <c r="AC140" s="1020">
        <v>647</v>
      </c>
      <c r="AD140" s="1014">
        <v>628</v>
      </c>
      <c r="AE140" s="1015">
        <v>565</v>
      </c>
      <c r="AF140" s="1020">
        <v>506</v>
      </c>
      <c r="AG140" s="1014">
        <v>507</v>
      </c>
      <c r="AH140" s="1015">
        <v>496</v>
      </c>
      <c r="AI140" s="1013">
        <v>485</v>
      </c>
      <c r="AJ140" s="1014">
        <v>489</v>
      </c>
      <c r="AK140" s="1015">
        <v>558</v>
      </c>
      <c r="AL140" s="1013">
        <v>636</v>
      </c>
      <c r="AM140" s="1021">
        <v>627</v>
      </c>
      <c r="AP140" s="6"/>
      <c r="AQ140" s="781"/>
      <c r="AR140" s="1570"/>
      <c r="AS140" s="1570"/>
      <c r="AT140" s="1570"/>
      <c r="AU140" s="1570"/>
      <c r="AV140" s="1570"/>
      <c r="AW140" s="812"/>
      <c r="AX140" s="759"/>
      <c r="AY140" s="759"/>
      <c r="AZ140" s="759"/>
    </row>
    <row r="141" spans="2:52" s="20" customFormat="1" ht="14.25" customHeight="1" x14ac:dyDescent="0.15">
      <c r="B141" s="1566" t="s">
        <v>139</v>
      </c>
      <c r="C141" s="464" t="s">
        <v>93</v>
      </c>
      <c r="D141" s="1022">
        <v>5507</v>
      </c>
      <c r="E141" s="1023">
        <v>825</v>
      </c>
      <c r="F141" s="1024">
        <v>709</v>
      </c>
      <c r="G141" s="1025">
        <v>724</v>
      </c>
      <c r="H141" s="1026">
        <v>723</v>
      </c>
      <c r="I141" s="1024">
        <v>677</v>
      </c>
      <c r="J141" s="1025">
        <v>683</v>
      </c>
      <c r="K141" s="1023">
        <v>862</v>
      </c>
      <c r="L141" s="1024">
        <v>1049</v>
      </c>
      <c r="M141" s="1025">
        <v>913</v>
      </c>
      <c r="N141" s="1023">
        <v>1123</v>
      </c>
      <c r="O141" s="1024">
        <v>838</v>
      </c>
      <c r="P141" s="1025">
        <v>1009</v>
      </c>
      <c r="Q141" s="1023">
        <v>1097</v>
      </c>
      <c r="R141" s="893">
        <v>1097</v>
      </c>
      <c r="S141" s="1025">
        <v>971</v>
      </c>
      <c r="T141" s="1023">
        <v>948</v>
      </c>
      <c r="U141" s="1024">
        <v>812</v>
      </c>
      <c r="V141" s="1027">
        <v>831</v>
      </c>
      <c r="W141" s="1023">
        <v>917</v>
      </c>
      <c r="X141" s="1028">
        <v>769</v>
      </c>
      <c r="Y141" s="1027">
        <v>921</v>
      </c>
      <c r="Z141" s="1029">
        <v>605</v>
      </c>
      <c r="AA141" s="1024">
        <v>821</v>
      </c>
      <c r="AB141" s="1027">
        <v>703</v>
      </c>
      <c r="AC141" s="1029">
        <v>758</v>
      </c>
      <c r="AD141" s="1024">
        <v>677</v>
      </c>
      <c r="AE141" s="1025">
        <v>739</v>
      </c>
      <c r="AF141" s="1029">
        <v>736</v>
      </c>
      <c r="AG141" s="1024">
        <v>806</v>
      </c>
      <c r="AH141" s="1025">
        <v>725</v>
      </c>
      <c r="AI141" s="1023">
        <v>721</v>
      </c>
      <c r="AJ141" s="1024">
        <v>744</v>
      </c>
      <c r="AK141" s="1025">
        <v>706</v>
      </c>
      <c r="AL141" s="1023">
        <v>703</v>
      </c>
      <c r="AM141" s="1030">
        <v>714</v>
      </c>
      <c r="AP141" s="6"/>
      <c r="AQ141" s="781"/>
      <c r="AR141" s="1570"/>
      <c r="AS141" s="1570"/>
      <c r="AT141" s="1570"/>
      <c r="AU141" s="1570"/>
      <c r="AV141" s="1570"/>
      <c r="AW141" s="812"/>
      <c r="AX141" s="759"/>
      <c r="AY141" s="759"/>
      <c r="AZ141" s="759"/>
    </row>
    <row r="142" spans="2:52" s="20" customFormat="1" ht="14.25" customHeight="1" x14ac:dyDescent="0.15">
      <c r="B142" s="161" t="s">
        <v>140</v>
      </c>
      <c r="C142" s="395" t="s">
        <v>94</v>
      </c>
      <c r="D142" s="898">
        <v>4026954</v>
      </c>
      <c r="E142" s="899">
        <v>224925</v>
      </c>
      <c r="F142" s="900">
        <v>197984</v>
      </c>
      <c r="G142" s="901">
        <v>214337</v>
      </c>
      <c r="H142" s="902">
        <v>202535</v>
      </c>
      <c r="I142" s="900">
        <v>192968</v>
      </c>
      <c r="J142" s="873">
        <v>210529</v>
      </c>
      <c r="K142" s="899">
        <v>267326</v>
      </c>
      <c r="L142" s="900">
        <v>310349</v>
      </c>
      <c r="M142" s="901">
        <v>311440</v>
      </c>
      <c r="N142" s="899">
        <v>377214</v>
      </c>
      <c r="O142" s="900">
        <v>295373</v>
      </c>
      <c r="P142" s="901">
        <v>355347</v>
      </c>
      <c r="Q142" s="899">
        <v>383946</v>
      </c>
      <c r="R142" s="903">
        <v>420811</v>
      </c>
      <c r="S142" s="901">
        <v>383303</v>
      </c>
      <c r="T142" s="899">
        <v>373227</v>
      </c>
      <c r="U142" s="900">
        <v>300146</v>
      </c>
      <c r="V142" s="904">
        <v>313688</v>
      </c>
      <c r="W142" s="899">
        <v>333292</v>
      </c>
      <c r="X142" s="905">
        <v>272507</v>
      </c>
      <c r="Y142" s="904">
        <v>325269</v>
      </c>
      <c r="Z142" s="906">
        <v>205281</v>
      </c>
      <c r="AA142" s="900">
        <v>281506</v>
      </c>
      <c r="AB142" s="904">
        <v>243452</v>
      </c>
      <c r="AC142" s="906">
        <v>252499</v>
      </c>
      <c r="AD142" s="900">
        <v>226613</v>
      </c>
      <c r="AE142" s="901">
        <v>248605</v>
      </c>
      <c r="AF142" s="906">
        <v>237802</v>
      </c>
      <c r="AG142" s="900">
        <v>256637</v>
      </c>
      <c r="AH142" s="901">
        <v>229225</v>
      </c>
      <c r="AI142" s="899">
        <v>217624</v>
      </c>
      <c r="AJ142" s="900">
        <v>224387</v>
      </c>
      <c r="AK142" s="901">
        <v>207556</v>
      </c>
      <c r="AL142" s="899">
        <v>205427</v>
      </c>
      <c r="AM142" s="907">
        <v>211108</v>
      </c>
      <c r="AP142" s="6"/>
      <c r="AQ142" s="781"/>
      <c r="AR142" s="1570"/>
      <c r="AS142" s="1570"/>
      <c r="AT142" s="1570"/>
      <c r="AU142" s="1570"/>
      <c r="AV142" s="1570"/>
      <c r="AW142" s="812"/>
      <c r="AX142" s="759"/>
      <c r="AY142" s="759"/>
      <c r="AZ142" s="759"/>
    </row>
    <row r="143" spans="2:52" s="20" customFormat="1" ht="14.25" customHeight="1" x14ac:dyDescent="0.15">
      <c r="B143" s="161" t="s">
        <v>140</v>
      </c>
      <c r="C143" s="465" t="s">
        <v>96</v>
      </c>
      <c r="D143" s="1031">
        <v>731</v>
      </c>
      <c r="E143" s="1032">
        <v>273</v>
      </c>
      <c r="F143" s="1033">
        <v>279</v>
      </c>
      <c r="G143" s="1034">
        <v>296</v>
      </c>
      <c r="H143" s="1035">
        <v>280</v>
      </c>
      <c r="I143" s="1033">
        <v>285</v>
      </c>
      <c r="J143" s="1034">
        <v>308</v>
      </c>
      <c r="K143" s="1032">
        <v>310</v>
      </c>
      <c r="L143" s="1033">
        <v>296</v>
      </c>
      <c r="M143" s="1034">
        <v>341</v>
      </c>
      <c r="N143" s="1036">
        <v>336</v>
      </c>
      <c r="O143" s="1033">
        <v>352</v>
      </c>
      <c r="P143" s="1034">
        <v>352</v>
      </c>
      <c r="Q143" s="1037">
        <v>350</v>
      </c>
      <c r="R143" s="913">
        <v>384</v>
      </c>
      <c r="S143" s="1034">
        <v>395</v>
      </c>
      <c r="T143" s="1032">
        <v>394</v>
      </c>
      <c r="U143" s="1033">
        <v>370</v>
      </c>
      <c r="V143" s="1038">
        <v>377</v>
      </c>
      <c r="W143" s="1032">
        <v>363</v>
      </c>
      <c r="X143" s="1039">
        <v>354</v>
      </c>
      <c r="Y143" s="1038">
        <v>353</v>
      </c>
      <c r="Z143" s="1040">
        <v>339</v>
      </c>
      <c r="AA143" s="1033">
        <v>343</v>
      </c>
      <c r="AB143" s="1038">
        <v>346</v>
      </c>
      <c r="AC143" s="1040">
        <v>333</v>
      </c>
      <c r="AD143" s="1033">
        <v>335</v>
      </c>
      <c r="AE143" s="1034">
        <v>336</v>
      </c>
      <c r="AF143" s="1040">
        <v>323</v>
      </c>
      <c r="AG143" s="1033">
        <v>318</v>
      </c>
      <c r="AH143" s="1034">
        <v>316</v>
      </c>
      <c r="AI143" s="1032">
        <v>302</v>
      </c>
      <c r="AJ143" s="1033">
        <v>301</v>
      </c>
      <c r="AK143" s="1034">
        <v>294</v>
      </c>
      <c r="AL143" s="1032">
        <v>292</v>
      </c>
      <c r="AM143" s="1041">
        <v>296</v>
      </c>
      <c r="AP143" s="6"/>
      <c r="AQ143" s="781"/>
      <c r="AR143" s="1570"/>
      <c r="AS143" s="1570"/>
      <c r="AT143" s="1570"/>
      <c r="AU143" s="1570"/>
      <c r="AV143" s="1570"/>
      <c r="AW143" s="812"/>
      <c r="AX143" s="759"/>
      <c r="AY143" s="759"/>
      <c r="AZ143" s="759"/>
    </row>
    <row r="144" spans="2:52" ht="14.25" customHeight="1" x14ac:dyDescent="0.15">
      <c r="B144" s="250" t="s">
        <v>141</v>
      </c>
      <c r="C144" s="394" t="s">
        <v>93</v>
      </c>
      <c r="D144" s="917">
        <v>1</v>
      </c>
      <c r="E144" s="918">
        <v>2</v>
      </c>
      <c r="F144" s="922">
        <v>13</v>
      </c>
      <c r="G144" s="920">
        <v>0</v>
      </c>
      <c r="H144" s="921">
        <v>0</v>
      </c>
      <c r="I144" s="919">
        <v>0</v>
      </c>
      <c r="J144" s="920">
        <v>0</v>
      </c>
      <c r="K144" s="921">
        <v>0</v>
      </c>
      <c r="L144" s="922">
        <v>0</v>
      </c>
      <c r="M144" s="1042">
        <v>0</v>
      </c>
      <c r="N144" s="918">
        <v>0</v>
      </c>
      <c r="O144" s="922">
        <v>0</v>
      </c>
      <c r="P144" s="920">
        <v>0</v>
      </c>
      <c r="Q144" s="918">
        <v>0</v>
      </c>
      <c r="R144" s="922">
        <v>0</v>
      </c>
      <c r="S144" s="920">
        <v>0</v>
      </c>
      <c r="T144" s="953">
        <v>0</v>
      </c>
      <c r="U144" s="922">
        <v>7</v>
      </c>
      <c r="V144" s="924">
        <v>30</v>
      </c>
      <c r="W144" s="918">
        <v>135</v>
      </c>
      <c r="X144" s="925">
        <v>397</v>
      </c>
      <c r="Y144" s="924">
        <v>1986</v>
      </c>
      <c r="Z144" s="926">
        <v>2139</v>
      </c>
      <c r="AA144" s="922">
        <v>3094</v>
      </c>
      <c r="AB144" s="927">
        <v>3196</v>
      </c>
      <c r="AC144" s="926">
        <v>2711</v>
      </c>
      <c r="AD144" s="922">
        <v>1610</v>
      </c>
      <c r="AE144" s="920">
        <v>1318</v>
      </c>
      <c r="AF144" s="926">
        <v>673</v>
      </c>
      <c r="AG144" s="922">
        <v>475</v>
      </c>
      <c r="AH144" s="920">
        <v>161</v>
      </c>
      <c r="AI144" s="918">
        <v>65</v>
      </c>
      <c r="AJ144" s="922">
        <v>35</v>
      </c>
      <c r="AK144" s="920">
        <v>28</v>
      </c>
      <c r="AL144" s="918">
        <v>12</v>
      </c>
      <c r="AM144" s="928">
        <v>4</v>
      </c>
    </row>
    <row r="145" spans="2:39" ht="14.25" customHeight="1" x14ac:dyDescent="0.15">
      <c r="B145" s="184" t="s">
        <v>141</v>
      </c>
      <c r="C145" s="395" t="s">
        <v>94</v>
      </c>
      <c r="D145" s="929">
        <v>345</v>
      </c>
      <c r="E145" s="930">
        <v>738</v>
      </c>
      <c r="F145" s="934">
        <v>4582</v>
      </c>
      <c r="G145" s="932">
        <v>0</v>
      </c>
      <c r="H145" s="933">
        <v>0</v>
      </c>
      <c r="I145" s="931">
        <v>0</v>
      </c>
      <c r="J145" s="932">
        <v>0</v>
      </c>
      <c r="K145" s="933">
        <v>0</v>
      </c>
      <c r="L145" s="934">
        <v>0</v>
      </c>
      <c r="M145" s="1043">
        <v>0</v>
      </c>
      <c r="N145" s="930">
        <v>0</v>
      </c>
      <c r="O145" s="934">
        <v>0</v>
      </c>
      <c r="P145" s="932">
        <v>0</v>
      </c>
      <c r="Q145" s="930">
        <v>0</v>
      </c>
      <c r="R145" s="934">
        <v>0</v>
      </c>
      <c r="S145" s="932">
        <v>278</v>
      </c>
      <c r="T145" s="967">
        <v>1197</v>
      </c>
      <c r="U145" s="934">
        <v>7374</v>
      </c>
      <c r="V145" s="936">
        <v>34460</v>
      </c>
      <c r="W145" s="930">
        <v>135809</v>
      </c>
      <c r="X145" s="937">
        <v>272730</v>
      </c>
      <c r="Y145" s="936">
        <v>1246281</v>
      </c>
      <c r="Z145" s="938">
        <v>1160415</v>
      </c>
      <c r="AA145" s="934">
        <v>1374978</v>
      </c>
      <c r="AB145" s="939">
        <v>13255019</v>
      </c>
      <c r="AC145" s="938">
        <v>1141425</v>
      </c>
      <c r="AD145" s="934">
        <v>764741</v>
      </c>
      <c r="AE145" s="932">
        <v>634550</v>
      </c>
      <c r="AF145" s="938">
        <v>319913</v>
      </c>
      <c r="AG145" s="934">
        <v>228479</v>
      </c>
      <c r="AH145" s="932">
        <v>80008</v>
      </c>
      <c r="AI145" s="930">
        <v>33154</v>
      </c>
      <c r="AJ145" s="934">
        <v>19186</v>
      </c>
      <c r="AK145" s="932">
        <v>16758</v>
      </c>
      <c r="AL145" s="930">
        <v>7589</v>
      </c>
      <c r="AM145" s="940">
        <v>1883</v>
      </c>
    </row>
    <row r="146" spans="2:39" ht="14.25" customHeight="1" x14ac:dyDescent="0.15">
      <c r="B146" s="186" t="s">
        <v>141</v>
      </c>
      <c r="C146" s="417" t="s">
        <v>96</v>
      </c>
      <c r="D146" s="941">
        <v>392</v>
      </c>
      <c r="E146" s="942">
        <v>351</v>
      </c>
      <c r="F146" s="946">
        <v>347</v>
      </c>
      <c r="G146" s="944">
        <v>0</v>
      </c>
      <c r="H146" s="945">
        <v>0</v>
      </c>
      <c r="I146" s="943">
        <v>0</v>
      </c>
      <c r="J146" s="944">
        <v>0</v>
      </c>
      <c r="K146" s="945">
        <v>0</v>
      </c>
      <c r="L146" s="946">
        <v>0</v>
      </c>
      <c r="M146" s="1044">
        <v>0</v>
      </c>
      <c r="N146" s="942">
        <v>0</v>
      </c>
      <c r="O146" s="946">
        <v>0</v>
      </c>
      <c r="P146" s="944">
        <v>0</v>
      </c>
      <c r="Q146" s="942">
        <v>0</v>
      </c>
      <c r="R146" s="946">
        <v>0</v>
      </c>
      <c r="S146" s="944">
        <v>2898</v>
      </c>
      <c r="T146" s="942">
        <v>2514</v>
      </c>
      <c r="U146" s="946">
        <v>1125</v>
      </c>
      <c r="V146" s="948">
        <v>1150</v>
      </c>
      <c r="W146" s="942">
        <v>1008</v>
      </c>
      <c r="X146" s="947">
        <v>686</v>
      </c>
      <c r="Y146" s="948">
        <v>628</v>
      </c>
      <c r="Z146" s="949">
        <v>542</v>
      </c>
      <c r="AA146" s="946">
        <v>444</v>
      </c>
      <c r="AB146" s="950">
        <v>415</v>
      </c>
      <c r="AC146" s="949">
        <v>421</v>
      </c>
      <c r="AD146" s="946">
        <v>475</v>
      </c>
      <c r="AE146" s="944">
        <v>481</v>
      </c>
      <c r="AF146" s="949">
        <v>476</v>
      </c>
      <c r="AG146" s="946">
        <v>481</v>
      </c>
      <c r="AH146" s="944">
        <v>496</v>
      </c>
      <c r="AI146" s="942">
        <v>510</v>
      </c>
      <c r="AJ146" s="946">
        <v>547</v>
      </c>
      <c r="AK146" s="944">
        <v>608</v>
      </c>
      <c r="AL146" s="942">
        <v>618</v>
      </c>
      <c r="AM146" s="951">
        <v>475</v>
      </c>
    </row>
    <row r="147" spans="2:39" ht="14.25" customHeight="1" x14ac:dyDescent="0.15">
      <c r="B147" s="250" t="s">
        <v>70</v>
      </c>
      <c r="C147" s="394" t="s">
        <v>93</v>
      </c>
      <c r="D147" s="917">
        <v>0</v>
      </c>
      <c r="E147" s="1045">
        <v>0</v>
      </c>
      <c r="F147" s="1046">
        <v>0</v>
      </c>
      <c r="G147" s="924">
        <v>0</v>
      </c>
      <c r="H147" s="1045">
        <v>0</v>
      </c>
      <c r="I147" s="1046">
        <v>0</v>
      </c>
      <c r="J147" s="1045">
        <v>0</v>
      </c>
      <c r="K147" s="1045">
        <v>0</v>
      </c>
      <c r="L147" s="1046">
        <v>0</v>
      </c>
      <c r="M147" s="924">
        <v>0</v>
      </c>
      <c r="N147" s="1045">
        <v>0</v>
      </c>
      <c r="O147" s="1046">
        <v>0</v>
      </c>
      <c r="P147" s="924">
        <v>0</v>
      </c>
      <c r="Q147" s="1045">
        <v>0</v>
      </c>
      <c r="R147" s="1046">
        <v>0</v>
      </c>
      <c r="S147" s="920">
        <v>0</v>
      </c>
      <c r="T147" s="953">
        <v>0</v>
      </c>
      <c r="U147" s="922">
        <v>6</v>
      </c>
      <c r="V147" s="924">
        <v>29</v>
      </c>
      <c r="W147" s="918">
        <v>134</v>
      </c>
      <c r="X147" s="925">
        <v>389</v>
      </c>
      <c r="Y147" s="924">
        <v>1946</v>
      </c>
      <c r="Z147" s="926">
        <v>2117</v>
      </c>
      <c r="AA147" s="922">
        <v>2121</v>
      </c>
      <c r="AB147" s="927">
        <v>204</v>
      </c>
      <c r="AC147" s="926">
        <v>12</v>
      </c>
      <c r="AD147" s="922">
        <v>2</v>
      </c>
      <c r="AE147" s="920">
        <v>0</v>
      </c>
      <c r="AF147" s="926">
        <v>0</v>
      </c>
      <c r="AG147" s="922">
        <v>0</v>
      </c>
      <c r="AH147" s="1042">
        <v>0</v>
      </c>
      <c r="AI147" s="1045">
        <v>0</v>
      </c>
      <c r="AJ147" s="1046">
        <v>0</v>
      </c>
      <c r="AK147" s="1042">
        <v>0</v>
      </c>
      <c r="AL147" s="1045">
        <v>0</v>
      </c>
      <c r="AM147" s="1047">
        <v>0</v>
      </c>
    </row>
    <row r="148" spans="2:39" ht="14.25" customHeight="1" x14ac:dyDescent="0.15">
      <c r="B148" s="184" t="s">
        <v>142</v>
      </c>
      <c r="C148" s="395" t="s">
        <v>94</v>
      </c>
      <c r="D148" s="929">
        <v>0</v>
      </c>
      <c r="E148" s="1048">
        <v>0</v>
      </c>
      <c r="F148" s="1049">
        <v>0</v>
      </c>
      <c r="G148" s="936">
        <v>0</v>
      </c>
      <c r="H148" s="1048">
        <v>0</v>
      </c>
      <c r="I148" s="1049">
        <v>0</v>
      </c>
      <c r="J148" s="1048">
        <v>0</v>
      </c>
      <c r="K148" s="1048">
        <v>0</v>
      </c>
      <c r="L148" s="1049">
        <v>0</v>
      </c>
      <c r="M148" s="936">
        <v>0</v>
      </c>
      <c r="N148" s="1048">
        <v>0</v>
      </c>
      <c r="O148" s="1049">
        <v>0</v>
      </c>
      <c r="P148" s="936">
        <v>0</v>
      </c>
      <c r="Q148" s="1048">
        <v>0</v>
      </c>
      <c r="R148" s="1049">
        <v>0</v>
      </c>
      <c r="S148" s="932">
        <v>278</v>
      </c>
      <c r="T148" s="967">
        <v>1197</v>
      </c>
      <c r="U148" s="934">
        <v>7249</v>
      </c>
      <c r="V148" s="936">
        <v>34236</v>
      </c>
      <c r="W148" s="930">
        <v>135555</v>
      </c>
      <c r="X148" s="937">
        <v>267159</v>
      </c>
      <c r="Y148" s="936">
        <v>1218537</v>
      </c>
      <c r="Z148" s="938">
        <v>1148769</v>
      </c>
      <c r="AA148" s="934">
        <v>924392</v>
      </c>
      <c r="AB148" s="939">
        <v>70149</v>
      </c>
      <c r="AC148" s="938">
        <v>4463</v>
      </c>
      <c r="AD148" s="934">
        <v>873</v>
      </c>
      <c r="AE148" s="932">
        <v>0</v>
      </c>
      <c r="AF148" s="938">
        <v>0</v>
      </c>
      <c r="AG148" s="934">
        <v>0</v>
      </c>
      <c r="AH148" s="1043">
        <v>0</v>
      </c>
      <c r="AI148" s="1048">
        <v>0</v>
      </c>
      <c r="AJ148" s="1049">
        <v>0</v>
      </c>
      <c r="AK148" s="1043">
        <v>0</v>
      </c>
      <c r="AL148" s="1048">
        <v>0</v>
      </c>
      <c r="AM148" s="1050">
        <v>0</v>
      </c>
    </row>
    <row r="149" spans="2:39" ht="14.25" customHeight="1" x14ac:dyDescent="0.15">
      <c r="B149" s="186" t="s">
        <v>142</v>
      </c>
      <c r="C149" s="417" t="s">
        <v>96</v>
      </c>
      <c r="D149" s="941">
        <v>0</v>
      </c>
      <c r="E149" s="1051">
        <v>0</v>
      </c>
      <c r="F149" s="1052">
        <v>0</v>
      </c>
      <c r="G149" s="948">
        <v>0</v>
      </c>
      <c r="H149" s="1051">
        <v>0</v>
      </c>
      <c r="I149" s="1052">
        <v>0</v>
      </c>
      <c r="J149" s="1051">
        <v>0</v>
      </c>
      <c r="K149" s="1051">
        <v>0</v>
      </c>
      <c r="L149" s="1052">
        <v>0</v>
      </c>
      <c r="M149" s="948">
        <v>0</v>
      </c>
      <c r="N149" s="1051">
        <v>0</v>
      </c>
      <c r="O149" s="1052">
        <v>0</v>
      </c>
      <c r="P149" s="948">
        <v>0</v>
      </c>
      <c r="Q149" s="1051">
        <v>0</v>
      </c>
      <c r="R149" s="1052">
        <v>0</v>
      </c>
      <c r="S149" s="944">
        <v>2898</v>
      </c>
      <c r="T149" s="942">
        <v>2514</v>
      </c>
      <c r="U149" s="946">
        <v>1190</v>
      </c>
      <c r="V149" s="948">
        <v>1166</v>
      </c>
      <c r="W149" s="942">
        <v>1009</v>
      </c>
      <c r="X149" s="947">
        <v>687</v>
      </c>
      <c r="Y149" s="948">
        <v>626</v>
      </c>
      <c r="Z149" s="949">
        <v>543</v>
      </c>
      <c r="AA149" s="946">
        <v>436</v>
      </c>
      <c r="AB149" s="950">
        <v>344</v>
      </c>
      <c r="AC149" s="949">
        <v>378</v>
      </c>
      <c r="AD149" s="946">
        <v>537</v>
      </c>
      <c r="AE149" s="944">
        <v>0</v>
      </c>
      <c r="AF149" s="949">
        <v>0</v>
      </c>
      <c r="AG149" s="946">
        <v>0</v>
      </c>
      <c r="AH149" s="1044">
        <v>0</v>
      </c>
      <c r="AI149" s="1051">
        <v>0</v>
      </c>
      <c r="AJ149" s="1052">
        <v>0</v>
      </c>
      <c r="AK149" s="1044">
        <v>0</v>
      </c>
      <c r="AL149" s="1051">
        <v>0</v>
      </c>
      <c r="AM149" s="1053">
        <v>0</v>
      </c>
    </row>
    <row r="150" spans="2:39" ht="14.25" customHeight="1" x14ac:dyDescent="0.15">
      <c r="B150" s="250" t="s">
        <v>72</v>
      </c>
      <c r="C150" s="394" t="s">
        <v>93</v>
      </c>
      <c r="D150" s="917">
        <v>0</v>
      </c>
      <c r="E150" s="1045">
        <v>0</v>
      </c>
      <c r="F150" s="1046">
        <v>0</v>
      </c>
      <c r="G150" s="924">
        <v>0</v>
      </c>
      <c r="H150" s="1045">
        <v>0</v>
      </c>
      <c r="I150" s="1046">
        <v>0</v>
      </c>
      <c r="J150" s="1045">
        <v>0</v>
      </c>
      <c r="K150" s="1045">
        <v>0</v>
      </c>
      <c r="L150" s="1046">
        <v>0</v>
      </c>
      <c r="M150" s="924">
        <v>0</v>
      </c>
      <c r="N150" s="1045">
        <v>0</v>
      </c>
      <c r="O150" s="1046">
        <v>0</v>
      </c>
      <c r="P150" s="924">
        <v>0</v>
      </c>
      <c r="Q150" s="1045">
        <v>0</v>
      </c>
      <c r="R150" s="1046">
        <v>0</v>
      </c>
      <c r="S150" s="924">
        <v>0</v>
      </c>
      <c r="T150" s="1045">
        <v>0</v>
      </c>
      <c r="U150" s="1046">
        <v>0</v>
      </c>
      <c r="V150" s="924">
        <v>0</v>
      </c>
      <c r="W150" s="1045">
        <v>0</v>
      </c>
      <c r="X150" s="1046">
        <v>0</v>
      </c>
      <c r="Y150" s="924">
        <v>1</v>
      </c>
      <c r="Z150" s="926">
        <v>6</v>
      </c>
      <c r="AA150" s="922">
        <v>838</v>
      </c>
      <c r="AB150" s="927">
        <v>2633</v>
      </c>
      <c r="AC150" s="926">
        <v>1666</v>
      </c>
      <c r="AD150" s="922">
        <v>294</v>
      </c>
      <c r="AE150" s="920">
        <v>35</v>
      </c>
      <c r="AF150" s="926">
        <v>0</v>
      </c>
      <c r="AG150" s="922">
        <v>0</v>
      </c>
      <c r="AH150" s="1042">
        <v>0</v>
      </c>
      <c r="AI150" s="1045">
        <v>0</v>
      </c>
      <c r="AJ150" s="1046">
        <v>0</v>
      </c>
      <c r="AK150" s="1042">
        <v>0</v>
      </c>
      <c r="AL150" s="1045">
        <v>0</v>
      </c>
      <c r="AM150" s="1047">
        <v>0</v>
      </c>
    </row>
    <row r="151" spans="2:39" ht="14.25" customHeight="1" x14ac:dyDescent="0.15">
      <c r="B151" s="184" t="s">
        <v>143</v>
      </c>
      <c r="C151" s="446" t="s">
        <v>94</v>
      </c>
      <c r="D151" s="984">
        <v>0</v>
      </c>
      <c r="E151" s="1054">
        <v>0</v>
      </c>
      <c r="F151" s="1055">
        <v>0</v>
      </c>
      <c r="G151" s="989">
        <v>0</v>
      </c>
      <c r="H151" s="1054">
        <v>0</v>
      </c>
      <c r="I151" s="1055">
        <v>0</v>
      </c>
      <c r="J151" s="1054">
        <v>0</v>
      </c>
      <c r="K151" s="1054">
        <v>0</v>
      </c>
      <c r="L151" s="1055">
        <v>0</v>
      </c>
      <c r="M151" s="989">
        <v>0</v>
      </c>
      <c r="N151" s="1054">
        <v>0</v>
      </c>
      <c r="O151" s="1055">
        <v>0</v>
      </c>
      <c r="P151" s="989">
        <v>0</v>
      </c>
      <c r="Q151" s="1054">
        <v>0</v>
      </c>
      <c r="R151" s="1055">
        <v>0</v>
      </c>
      <c r="S151" s="989">
        <v>0</v>
      </c>
      <c r="T151" s="1054">
        <v>0</v>
      </c>
      <c r="U151" s="1055">
        <v>0</v>
      </c>
      <c r="V151" s="989">
        <v>0</v>
      </c>
      <c r="W151" s="1054">
        <v>0</v>
      </c>
      <c r="X151" s="1055">
        <v>0</v>
      </c>
      <c r="Y151" s="989">
        <v>395</v>
      </c>
      <c r="Z151" s="990">
        <v>3559</v>
      </c>
      <c r="AA151" s="986">
        <v>362746</v>
      </c>
      <c r="AB151" s="991">
        <v>1060122</v>
      </c>
      <c r="AC151" s="990">
        <v>644298</v>
      </c>
      <c r="AD151" s="986">
        <v>111656</v>
      </c>
      <c r="AE151" s="983">
        <v>12734</v>
      </c>
      <c r="AF151" s="990">
        <v>8</v>
      </c>
      <c r="AG151" s="986">
        <v>0</v>
      </c>
      <c r="AH151" s="1056">
        <v>0</v>
      </c>
      <c r="AI151" s="1054">
        <v>0</v>
      </c>
      <c r="AJ151" s="1055">
        <v>0</v>
      </c>
      <c r="AK151" s="1056">
        <v>0</v>
      </c>
      <c r="AL151" s="1054">
        <v>0</v>
      </c>
      <c r="AM151" s="1057">
        <v>0</v>
      </c>
    </row>
    <row r="152" spans="2:39" ht="14.25" customHeight="1" x14ac:dyDescent="0.15">
      <c r="B152" s="186" t="s">
        <v>143</v>
      </c>
      <c r="C152" s="417" t="s">
        <v>96</v>
      </c>
      <c r="D152" s="941">
        <v>0</v>
      </c>
      <c r="E152" s="1051">
        <v>0</v>
      </c>
      <c r="F152" s="1052">
        <v>0</v>
      </c>
      <c r="G152" s="948">
        <v>0</v>
      </c>
      <c r="H152" s="1051">
        <v>0</v>
      </c>
      <c r="I152" s="1052">
        <v>0</v>
      </c>
      <c r="J152" s="1051">
        <v>0</v>
      </c>
      <c r="K152" s="1051">
        <v>0</v>
      </c>
      <c r="L152" s="1052">
        <v>0</v>
      </c>
      <c r="M152" s="948">
        <v>0</v>
      </c>
      <c r="N152" s="1051">
        <v>0</v>
      </c>
      <c r="O152" s="1052">
        <v>0</v>
      </c>
      <c r="P152" s="948">
        <v>0</v>
      </c>
      <c r="Q152" s="1051">
        <v>0</v>
      </c>
      <c r="R152" s="1052">
        <v>0</v>
      </c>
      <c r="S152" s="948">
        <v>0</v>
      </c>
      <c r="T152" s="1051">
        <v>0</v>
      </c>
      <c r="U152" s="1052">
        <v>0</v>
      </c>
      <c r="V152" s="948">
        <v>0</v>
      </c>
      <c r="W152" s="1051">
        <v>0</v>
      </c>
      <c r="X152" s="1052">
        <v>0</v>
      </c>
      <c r="Y152" s="948">
        <v>705</v>
      </c>
      <c r="Z152" s="949">
        <v>570</v>
      </c>
      <c r="AA152" s="946">
        <v>433</v>
      </c>
      <c r="AB152" s="950">
        <v>403</v>
      </c>
      <c r="AC152" s="949">
        <v>387</v>
      </c>
      <c r="AD152" s="946">
        <v>380</v>
      </c>
      <c r="AE152" s="944">
        <v>359</v>
      </c>
      <c r="AF152" s="949">
        <v>238</v>
      </c>
      <c r="AG152" s="946">
        <v>0</v>
      </c>
      <c r="AH152" s="1044">
        <v>0</v>
      </c>
      <c r="AI152" s="1051">
        <v>0</v>
      </c>
      <c r="AJ152" s="1052">
        <v>0</v>
      </c>
      <c r="AK152" s="1044">
        <v>0</v>
      </c>
      <c r="AL152" s="1051">
        <v>0</v>
      </c>
      <c r="AM152" s="1053">
        <v>0</v>
      </c>
    </row>
    <row r="153" spans="2:39" ht="14.25" customHeight="1" x14ac:dyDescent="0.15">
      <c r="B153" s="250" t="s">
        <v>74</v>
      </c>
      <c r="C153" s="394" t="s">
        <v>93</v>
      </c>
      <c r="D153" s="917">
        <v>0</v>
      </c>
      <c r="E153" s="1045">
        <v>0</v>
      </c>
      <c r="F153" s="1046">
        <v>0</v>
      </c>
      <c r="G153" s="924">
        <v>0</v>
      </c>
      <c r="H153" s="1045">
        <v>0</v>
      </c>
      <c r="I153" s="1046">
        <v>0</v>
      </c>
      <c r="J153" s="1045">
        <v>0</v>
      </c>
      <c r="K153" s="1045">
        <v>0</v>
      </c>
      <c r="L153" s="1046">
        <v>0</v>
      </c>
      <c r="M153" s="924">
        <v>0</v>
      </c>
      <c r="N153" s="1045">
        <v>0</v>
      </c>
      <c r="O153" s="1046">
        <v>0</v>
      </c>
      <c r="P153" s="924">
        <v>0</v>
      </c>
      <c r="Q153" s="1045">
        <v>0</v>
      </c>
      <c r="R153" s="1046">
        <v>0</v>
      </c>
      <c r="S153" s="924">
        <v>0</v>
      </c>
      <c r="T153" s="1045">
        <v>0</v>
      </c>
      <c r="U153" s="1046">
        <v>0</v>
      </c>
      <c r="V153" s="924">
        <v>0</v>
      </c>
      <c r="W153" s="1045">
        <v>0</v>
      </c>
      <c r="X153" s="1046">
        <v>0</v>
      </c>
      <c r="Y153" s="924">
        <v>0</v>
      </c>
      <c r="Z153" s="926">
        <v>0</v>
      </c>
      <c r="AA153" s="923">
        <v>0</v>
      </c>
      <c r="AB153" s="927">
        <v>20</v>
      </c>
      <c r="AC153" s="926">
        <v>228</v>
      </c>
      <c r="AD153" s="922">
        <v>305</v>
      </c>
      <c r="AE153" s="920">
        <v>339</v>
      </c>
      <c r="AF153" s="926">
        <v>205</v>
      </c>
      <c r="AG153" s="922">
        <v>57</v>
      </c>
      <c r="AH153" s="920">
        <v>3</v>
      </c>
      <c r="AI153" s="1045">
        <v>0</v>
      </c>
      <c r="AJ153" s="1046">
        <v>0</v>
      </c>
      <c r="AK153" s="1042">
        <v>7</v>
      </c>
      <c r="AL153" s="1045">
        <v>0</v>
      </c>
      <c r="AM153" s="928">
        <v>0</v>
      </c>
    </row>
    <row r="154" spans="2:39" ht="14.25" customHeight="1" x14ac:dyDescent="0.15">
      <c r="B154" s="184" t="s">
        <v>234</v>
      </c>
      <c r="C154" s="395" t="s">
        <v>94</v>
      </c>
      <c r="D154" s="929">
        <v>0</v>
      </c>
      <c r="E154" s="1048">
        <v>0</v>
      </c>
      <c r="F154" s="1049">
        <v>0</v>
      </c>
      <c r="G154" s="936">
        <v>0</v>
      </c>
      <c r="H154" s="1048">
        <v>0</v>
      </c>
      <c r="I154" s="1049">
        <v>0</v>
      </c>
      <c r="J154" s="1048">
        <v>0</v>
      </c>
      <c r="K154" s="1048">
        <v>0</v>
      </c>
      <c r="L154" s="1049">
        <v>0</v>
      </c>
      <c r="M154" s="936">
        <v>0</v>
      </c>
      <c r="N154" s="1048">
        <v>0</v>
      </c>
      <c r="O154" s="1049">
        <v>0</v>
      </c>
      <c r="P154" s="936">
        <v>0</v>
      </c>
      <c r="Q154" s="1048">
        <v>0</v>
      </c>
      <c r="R154" s="1049">
        <v>0</v>
      </c>
      <c r="S154" s="989">
        <v>0</v>
      </c>
      <c r="T154" s="1054">
        <v>0</v>
      </c>
      <c r="U154" s="1049">
        <v>0</v>
      </c>
      <c r="V154" s="936">
        <v>0</v>
      </c>
      <c r="W154" s="1048">
        <v>0</v>
      </c>
      <c r="X154" s="1049">
        <v>0</v>
      </c>
      <c r="Y154" s="936">
        <v>0</v>
      </c>
      <c r="Z154" s="938">
        <v>0</v>
      </c>
      <c r="AA154" s="935">
        <v>84</v>
      </c>
      <c r="AB154" s="991">
        <v>7602</v>
      </c>
      <c r="AC154" s="938">
        <v>84808</v>
      </c>
      <c r="AD154" s="934">
        <v>118892</v>
      </c>
      <c r="AE154" s="932">
        <v>140176</v>
      </c>
      <c r="AF154" s="938">
        <v>85859</v>
      </c>
      <c r="AG154" s="934">
        <v>22815</v>
      </c>
      <c r="AH154" s="932">
        <v>1277</v>
      </c>
      <c r="AI154" s="1054">
        <v>0</v>
      </c>
      <c r="AJ154" s="1049">
        <v>0</v>
      </c>
      <c r="AK154" s="1043">
        <v>4398</v>
      </c>
      <c r="AL154" s="1048">
        <v>0</v>
      </c>
      <c r="AM154" s="940">
        <v>0</v>
      </c>
    </row>
    <row r="155" spans="2:39" ht="14.25" customHeight="1" x14ac:dyDescent="0.15">
      <c r="B155" s="186" t="s">
        <v>234</v>
      </c>
      <c r="C155" s="417" t="s">
        <v>96</v>
      </c>
      <c r="D155" s="941">
        <v>0</v>
      </c>
      <c r="E155" s="1051">
        <v>0</v>
      </c>
      <c r="F155" s="1052">
        <v>0</v>
      </c>
      <c r="G155" s="948">
        <v>0</v>
      </c>
      <c r="H155" s="1051">
        <v>0</v>
      </c>
      <c r="I155" s="1052">
        <v>0</v>
      </c>
      <c r="J155" s="1051">
        <v>0</v>
      </c>
      <c r="K155" s="1051">
        <v>0</v>
      </c>
      <c r="L155" s="1052">
        <v>0</v>
      </c>
      <c r="M155" s="948">
        <v>0</v>
      </c>
      <c r="N155" s="1051">
        <v>0</v>
      </c>
      <c r="O155" s="1052">
        <v>0</v>
      </c>
      <c r="P155" s="948">
        <v>0</v>
      </c>
      <c r="Q155" s="1051">
        <v>0</v>
      </c>
      <c r="R155" s="1052">
        <v>0</v>
      </c>
      <c r="S155" s="948">
        <v>0</v>
      </c>
      <c r="T155" s="1051">
        <v>0</v>
      </c>
      <c r="U155" s="1052">
        <v>0</v>
      </c>
      <c r="V155" s="948">
        <v>0</v>
      </c>
      <c r="W155" s="1051">
        <v>0</v>
      </c>
      <c r="X155" s="1052">
        <v>0</v>
      </c>
      <c r="Y155" s="948">
        <v>0</v>
      </c>
      <c r="Z155" s="949">
        <v>0</v>
      </c>
      <c r="AA155" s="947">
        <v>342</v>
      </c>
      <c r="AB155" s="950">
        <v>376</v>
      </c>
      <c r="AC155" s="949">
        <v>372</v>
      </c>
      <c r="AD155" s="946">
        <v>390</v>
      </c>
      <c r="AE155" s="944">
        <v>414</v>
      </c>
      <c r="AF155" s="949">
        <v>419</v>
      </c>
      <c r="AG155" s="946">
        <v>403</v>
      </c>
      <c r="AH155" s="944">
        <v>417</v>
      </c>
      <c r="AI155" s="1051">
        <v>0</v>
      </c>
      <c r="AJ155" s="1052">
        <v>0</v>
      </c>
      <c r="AK155" s="1044">
        <v>611</v>
      </c>
      <c r="AL155" s="1051">
        <v>0</v>
      </c>
      <c r="AM155" s="951">
        <v>0</v>
      </c>
    </row>
    <row r="156" spans="2:39" ht="14.25" customHeight="1" x14ac:dyDescent="0.15">
      <c r="B156" s="250" t="s">
        <v>76</v>
      </c>
      <c r="C156" s="394" t="s">
        <v>93</v>
      </c>
      <c r="D156" s="917">
        <v>75</v>
      </c>
      <c r="E156" s="918">
        <v>169</v>
      </c>
      <c r="F156" s="922">
        <v>127</v>
      </c>
      <c r="G156" s="920">
        <v>63</v>
      </c>
      <c r="H156" s="918">
        <v>42</v>
      </c>
      <c r="I156" s="919">
        <v>22</v>
      </c>
      <c r="J156" s="920">
        <v>5</v>
      </c>
      <c r="K156" s="1045">
        <v>0</v>
      </c>
      <c r="L156" s="1046">
        <v>0</v>
      </c>
      <c r="M156" s="920">
        <v>0</v>
      </c>
      <c r="N156" s="1045">
        <v>0</v>
      </c>
      <c r="O156" s="1046">
        <v>0</v>
      </c>
      <c r="P156" s="920">
        <v>0</v>
      </c>
      <c r="Q156" s="1045">
        <v>0</v>
      </c>
      <c r="R156" s="1046">
        <v>0</v>
      </c>
      <c r="S156" s="924">
        <v>0</v>
      </c>
      <c r="T156" s="1045">
        <v>0</v>
      </c>
      <c r="U156" s="1046">
        <v>0</v>
      </c>
      <c r="V156" s="920">
        <v>0</v>
      </c>
      <c r="W156" s="918">
        <v>2</v>
      </c>
      <c r="X156" s="925">
        <v>8</v>
      </c>
      <c r="Y156" s="924">
        <v>10</v>
      </c>
      <c r="Z156" s="926">
        <v>13</v>
      </c>
      <c r="AA156" s="922">
        <v>27</v>
      </c>
      <c r="AB156" s="927">
        <v>152</v>
      </c>
      <c r="AC156" s="926">
        <v>813</v>
      </c>
      <c r="AD156" s="922">
        <v>1490</v>
      </c>
      <c r="AE156" s="920">
        <v>2189</v>
      </c>
      <c r="AF156" s="926">
        <v>2841</v>
      </c>
      <c r="AG156" s="922">
        <v>2741</v>
      </c>
      <c r="AH156" s="920">
        <v>2363</v>
      </c>
      <c r="AI156" s="918">
        <v>2012</v>
      </c>
      <c r="AJ156" s="922">
        <v>1673</v>
      </c>
      <c r="AK156" s="920">
        <v>1021</v>
      </c>
      <c r="AL156" s="918">
        <v>483</v>
      </c>
      <c r="AM156" s="928">
        <v>273</v>
      </c>
    </row>
    <row r="157" spans="2:39" ht="14.25" customHeight="1" x14ac:dyDescent="0.15">
      <c r="B157" s="184" t="s">
        <v>235</v>
      </c>
      <c r="C157" s="395" t="s">
        <v>94</v>
      </c>
      <c r="D157" s="929">
        <v>36625</v>
      </c>
      <c r="E157" s="930">
        <v>84267</v>
      </c>
      <c r="F157" s="934">
        <v>63327</v>
      </c>
      <c r="G157" s="932">
        <v>30992</v>
      </c>
      <c r="H157" s="930">
        <v>22397</v>
      </c>
      <c r="I157" s="931">
        <v>12495</v>
      </c>
      <c r="J157" s="932">
        <v>3255</v>
      </c>
      <c r="K157" s="1048">
        <v>123</v>
      </c>
      <c r="L157" s="1049">
        <v>0</v>
      </c>
      <c r="M157" s="932">
        <v>0</v>
      </c>
      <c r="N157" s="1054">
        <v>0</v>
      </c>
      <c r="O157" s="1049">
        <v>0</v>
      </c>
      <c r="P157" s="932">
        <v>0</v>
      </c>
      <c r="Q157" s="1054">
        <v>0</v>
      </c>
      <c r="R157" s="1049">
        <v>0</v>
      </c>
      <c r="S157" s="936">
        <v>60</v>
      </c>
      <c r="T157" s="1048">
        <v>0</v>
      </c>
      <c r="U157" s="1049">
        <v>0</v>
      </c>
      <c r="V157" s="932">
        <v>59</v>
      </c>
      <c r="W157" s="930">
        <v>1825</v>
      </c>
      <c r="X157" s="937">
        <v>6448</v>
      </c>
      <c r="Y157" s="936">
        <v>8977</v>
      </c>
      <c r="Z157" s="938">
        <v>10360</v>
      </c>
      <c r="AA157" s="934">
        <v>22146</v>
      </c>
      <c r="AB157" s="939">
        <v>79026</v>
      </c>
      <c r="AC157" s="938">
        <v>368139</v>
      </c>
      <c r="AD157" s="934">
        <v>608993</v>
      </c>
      <c r="AE157" s="932">
        <v>826596</v>
      </c>
      <c r="AF157" s="938">
        <v>963658</v>
      </c>
      <c r="AG157" s="934">
        <v>1007215</v>
      </c>
      <c r="AH157" s="932">
        <v>892767</v>
      </c>
      <c r="AI157" s="930">
        <v>770050</v>
      </c>
      <c r="AJ157" s="934">
        <v>629732</v>
      </c>
      <c r="AK157" s="932">
        <v>393049</v>
      </c>
      <c r="AL157" s="930">
        <v>212110</v>
      </c>
      <c r="AM157" s="940">
        <v>145470</v>
      </c>
    </row>
    <row r="158" spans="2:39" ht="14.25" customHeight="1" x14ac:dyDescent="0.15">
      <c r="B158" s="186" t="s">
        <v>235</v>
      </c>
      <c r="C158" s="417" t="s">
        <v>96</v>
      </c>
      <c r="D158" s="941">
        <v>488</v>
      </c>
      <c r="E158" s="942">
        <v>498</v>
      </c>
      <c r="F158" s="946">
        <v>500</v>
      </c>
      <c r="G158" s="944">
        <v>494</v>
      </c>
      <c r="H158" s="942">
        <v>530</v>
      </c>
      <c r="I158" s="943">
        <v>565</v>
      </c>
      <c r="J158" s="944">
        <v>676</v>
      </c>
      <c r="K158" s="1051">
        <v>447</v>
      </c>
      <c r="L158" s="1052">
        <v>0</v>
      </c>
      <c r="M158" s="944">
        <v>0</v>
      </c>
      <c r="N158" s="1051">
        <v>0</v>
      </c>
      <c r="O158" s="1052">
        <v>0</v>
      </c>
      <c r="P158" s="944">
        <v>0</v>
      </c>
      <c r="Q158" s="1051">
        <v>0</v>
      </c>
      <c r="R158" s="1052">
        <v>0</v>
      </c>
      <c r="S158" s="948">
        <v>335</v>
      </c>
      <c r="T158" s="1051">
        <v>0</v>
      </c>
      <c r="U158" s="1052">
        <v>0</v>
      </c>
      <c r="V158" s="944">
        <v>1629</v>
      </c>
      <c r="W158" s="942">
        <v>826</v>
      </c>
      <c r="X158" s="947">
        <v>826</v>
      </c>
      <c r="Y158" s="948">
        <v>932</v>
      </c>
      <c r="Z158" s="949">
        <v>819</v>
      </c>
      <c r="AA158" s="946">
        <v>822</v>
      </c>
      <c r="AB158" s="950">
        <v>520</v>
      </c>
      <c r="AC158" s="949">
        <v>453</v>
      </c>
      <c r="AD158" s="946">
        <v>409</v>
      </c>
      <c r="AE158" s="944">
        <v>378</v>
      </c>
      <c r="AF158" s="949">
        <v>339</v>
      </c>
      <c r="AG158" s="946">
        <v>367</v>
      </c>
      <c r="AH158" s="944">
        <v>378</v>
      </c>
      <c r="AI158" s="942">
        <v>383</v>
      </c>
      <c r="AJ158" s="946">
        <v>376</v>
      </c>
      <c r="AK158" s="944">
        <v>385</v>
      </c>
      <c r="AL158" s="942">
        <v>439</v>
      </c>
      <c r="AM158" s="951">
        <v>533</v>
      </c>
    </row>
    <row r="159" spans="2:39" ht="14.25" customHeight="1" x14ac:dyDescent="0.15">
      <c r="B159" s="250" t="s">
        <v>78</v>
      </c>
      <c r="C159" s="394" t="s">
        <v>93</v>
      </c>
      <c r="D159" s="917">
        <v>22</v>
      </c>
      <c r="E159" s="918">
        <v>67</v>
      </c>
      <c r="F159" s="922">
        <v>28</v>
      </c>
      <c r="G159" s="920">
        <v>17</v>
      </c>
      <c r="H159" s="921">
        <v>11</v>
      </c>
      <c r="I159" s="919">
        <v>7</v>
      </c>
      <c r="J159" s="920">
        <v>2</v>
      </c>
      <c r="K159" s="918">
        <v>0</v>
      </c>
      <c r="L159" s="922">
        <v>0</v>
      </c>
      <c r="M159" s="920">
        <v>0</v>
      </c>
      <c r="N159" s="918">
        <v>0</v>
      </c>
      <c r="O159" s="922">
        <v>2</v>
      </c>
      <c r="P159" s="920">
        <v>6</v>
      </c>
      <c r="Q159" s="921">
        <v>14</v>
      </c>
      <c r="R159" s="923">
        <v>54</v>
      </c>
      <c r="S159" s="920">
        <v>95</v>
      </c>
      <c r="T159" s="918">
        <v>152</v>
      </c>
      <c r="U159" s="922">
        <v>209</v>
      </c>
      <c r="V159" s="924">
        <v>288</v>
      </c>
      <c r="W159" s="918">
        <v>437</v>
      </c>
      <c r="X159" s="925">
        <v>550</v>
      </c>
      <c r="Y159" s="924">
        <v>1015</v>
      </c>
      <c r="Z159" s="926">
        <v>833</v>
      </c>
      <c r="AA159" s="922">
        <v>1538</v>
      </c>
      <c r="AB159" s="927">
        <v>1604</v>
      </c>
      <c r="AC159" s="926">
        <v>1786</v>
      </c>
      <c r="AD159" s="922">
        <v>1556</v>
      </c>
      <c r="AE159" s="920">
        <v>1329</v>
      </c>
      <c r="AF159" s="926">
        <v>1000</v>
      </c>
      <c r="AG159" s="922">
        <v>821</v>
      </c>
      <c r="AH159" s="920">
        <v>459</v>
      </c>
      <c r="AI159" s="918">
        <v>277</v>
      </c>
      <c r="AJ159" s="922">
        <v>192</v>
      </c>
      <c r="AK159" s="920">
        <v>154</v>
      </c>
      <c r="AL159" s="918">
        <v>182</v>
      </c>
      <c r="AM159" s="928">
        <v>144</v>
      </c>
    </row>
    <row r="160" spans="2:39" ht="14.25" customHeight="1" x14ac:dyDescent="0.15">
      <c r="B160" s="184" t="s">
        <v>144</v>
      </c>
      <c r="C160" s="395" t="s">
        <v>94</v>
      </c>
      <c r="D160" s="929">
        <v>41101</v>
      </c>
      <c r="E160" s="930">
        <v>153189</v>
      </c>
      <c r="F160" s="934">
        <v>45339</v>
      </c>
      <c r="G160" s="932">
        <v>13842</v>
      </c>
      <c r="H160" s="933">
        <v>7204</v>
      </c>
      <c r="I160" s="931">
        <v>4302</v>
      </c>
      <c r="J160" s="932">
        <v>1380</v>
      </c>
      <c r="K160" s="930">
        <v>85</v>
      </c>
      <c r="L160" s="934">
        <v>368</v>
      </c>
      <c r="M160" s="932">
        <v>309</v>
      </c>
      <c r="N160" s="930">
        <v>1750</v>
      </c>
      <c r="O160" s="934">
        <v>12198</v>
      </c>
      <c r="P160" s="932">
        <v>33668</v>
      </c>
      <c r="Q160" s="933">
        <v>90683</v>
      </c>
      <c r="R160" s="935">
        <v>218709</v>
      </c>
      <c r="S160" s="932">
        <v>265372</v>
      </c>
      <c r="T160" s="930">
        <v>365230</v>
      </c>
      <c r="U160" s="934">
        <v>472107</v>
      </c>
      <c r="V160" s="936">
        <v>658816</v>
      </c>
      <c r="W160" s="930">
        <v>934969</v>
      </c>
      <c r="X160" s="937">
        <v>1009946</v>
      </c>
      <c r="Y160" s="936">
        <v>1871001</v>
      </c>
      <c r="Z160" s="938">
        <v>1510676</v>
      </c>
      <c r="AA160" s="934">
        <v>2579819</v>
      </c>
      <c r="AB160" s="939">
        <v>2529302</v>
      </c>
      <c r="AC160" s="938">
        <v>2793914</v>
      </c>
      <c r="AD160" s="934">
        <v>2403706</v>
      </c>
      <c r="AE160" s="932">
        <v>2006857</v>
      </c>
      <c r="AF160" s="938">
        <v>1567764</v>
      </c>
      <c r="AG160" s="934">
        <v>1367167</v>
      </c>
      <c r="AH160" s="932">
        <v>796668</v>
      </c>
      <c r="AI160" s="930">
        <v>511660</v>
      </c>
      <c r="AJ160" s="934">
        <v>376082</v>
      </c>
      <c r="AK160" s="932">
        <v>327541</v>
      </c>
      <c r="AL160" s="930">
        <v>415399</v>
      </c>
      <c r="AM160" s="940">
        <v>343326</v>
      </c>
    </row>
    <row r="161" spans="2:39" ht="14.25" customHeight="1" x14ac:dyDescent="0.15">
      <c r="B161" s="186" t="s">
        <v>144</v>
      </c>
      <c r="C161" s="417" t="s">
        <v>96</v>
      </c>
      <c r="D161" s="941">
        <v>1837</v>
      </c>
      <c r="E161" s="942">
        <v>2291</v>
      </c>
      <c r="F161" s="946">
        <v>1609</v>
      </c>
      <c r="G161" s="944">
        <v>792</v>
      </c>
      <c r="H161" s="945">
        <v>684</v>
      </c>
      <c r="I161" s="943">
        <v>579</v>
      </c>
      <c r="J161" s="944">
        <v>735</v>
      </c>
      <c r="K161" s="942">
        <v>2752</v>
      </c>
      <c r="L161" s="946">
        <v>2590</v>
      </c>
      <c r="M161" s="944">
        <v>2808</v>
      </c>
      <c r="N161" s="942">
        <v>4498</v>
      </c>
      <c r="O161" s="946">
        <v>7291</v>
      </c>
      <c r="P161" s="944">
        <v>5825</v>
      </c>
      <c r="Q161" s="942">
        <v>6364</v>
      </c>
      <c r="R161" s="947">
        <v>4038</v>
      </c>
      <c r="S161" s="944">
        <v>2793</v>
      </c>
      <c r="T161" s="942">
        <v>2402</v>
      </c>
      <c r="U161" s="946">
        <v>2255</v>
      </c>
      <c r="V161" s="948">
        <v>2285</v>
      </c>
      <c r="W161" s="942">
        <v>2138</v>
      </c>
      <c r="X161" s="947">
        <v>1837</v>
      </c>
      <c r="Y161" s="948">
        <v>1843</v>
      </c>
      <c r="Z161" s="949">
        <v>1814</v>
      </c>
      <c r="AA161" s="946">
        <v>1678</v>
      </c>
      <c r="AB161" s="950">
        <v>1577</v>
      </c>
      <c r="AC161" s="949">
        <v>1564</v>
      </c>
      <c r="AD161" s="946">
        <v>1545</v>
      </c>
      <c r="AE161" s="944">
        <v>1510</v>
      </c>
      <c r="AF161" s="949">
        <v>1569</v>
      </c>
      <c r="AG161" s="946">
        <v>1665</v>
      </c>
      <c r="AH161" s="944">
        <v>1737</v>
      </c>
      <c r="AI161" s="942">
        <v>1848</v>
      </c>
      <c r="AJ161" s="946">
        <v>1954</v>
      </c>
      <c r="AK161" s="944">
        <v>2128</v>
      </c>
      <c r="AL161" s="942">
        <v>2281</v>
      </c>
      <c r="AM161" s="951">
        <v>2386</v>
      </c>
    </row>
    <row r="162" spans="2:39" ht="14.25" customHeight="1" x14ac:dyDescent="0.15">
      <c r="B162" s="250" t="s">
        <v>80</v>
      </c>
      <c r="C162" s="394" t="s">
        <v>93</v>
      </c>
      <c r="D162" s="917">
        <v>934</v>
      </c>
      <c r="E162" s="918">
        <v>952</v>
      </c>
      <c r="F162" s="922">
        <v>1285</v>
      </c>
      <c r="G162" s="920">
        <v>1488</v>
      </c>
      <c r="H162" s="921">
        <v>1691</v>
      </c>
      <c r="I162" s="919">
        <v>1331</v>
      </c>
      <c r="J162" s="920">
        <v>1315</v>
      </c>
      <c r="K162" s="918">
        <v>1623</v>
      </c>
      <c r="L162" s="922">
        <v>1932</v>
      </c>
      <c r="M162" s="920">
        <v>1753</v>
      </c>
      <c r="N162" s="918">
        <v>1743</v>
      </c>
      <c r="O162" s="922">
        <v>1357</v>
      </c>
      <c r="P162" s="920">
        <v>1154</v>
      </c>
      <c r="Q162" s="918">
        <v>867</v>
      </c>
      <c r="R162" s="923">
        <v>561</v>
      </c>
      <c r="S162" s="920">
        <v>129</v>
      </c>
      <c r="T162" s="918">
        <v>41</v>
      </c>
      <c r="U162" s="922">
        <v>17</v>
      </c>
      <c r="V162" s="924">
        <v>8</v>
      </c>
      <c r="W162" s="918">
        <v>9</v>
      </c>
      <c r="X162" s="925">
        <v>11</v>
      </c>
      <c r="Y162" s="924">
        <v>8</v>
      </c>
      <c r="Z162" s="926">
        <v>6</v>
      </c>
      <c r="AA162" s="922">
        <v>5</v>
      </c>
      <c r="AB162" s="927">
        <v>4</v>
      </c>
      <c r="AC162" s="926">
        <v>4</v>
      </c>
      <c r="AD162" s="922">
        <v>4</v>
      </c>
      <c r="AE162" s="920">
        <v>6</v>
      </c>
      <c r="AF162" s="926">
        <v>5</v>
      </c>
      <c r="AG162" s="922">
        <v>15</v>
      </c>
      <c r="AH162" s="920">
        <v>70</v>
      </c>
      <c r="AI162" s="918">
        <v>198</v>
      </c>
      <c r="AJ162" s="922">
        <v>413</v>
      </c>
      <c r="AK162" s="920">
        <v>582</v>
      </c>
      <c r="AL162" s="918">
        <v>738</v>
      </c>
      <c r="AM162" s="928">
        <v>720</v>
      </c>
    </row>
    <row r="163" spans="2:39" ht="14.25" customHeight="1" x14ac:dyDescent="0.15">
      <c r="B163" s="184" t="s">
        <v>236</v>
      </c>
      <c r="C163" s="395" t="s">
        <v>94</v>
      </c>
      <c r="D163" s="929">
        <v>1757964</v>
      </c>
      <c r="E163" s="930">
        <v>1630490</v>
      </c>
      <c r="F163" s="934">
        <v>2091950</v>
      </c>
      <c r="G163" s="932">
        <v>2433418</v>
      </c>
      <c r="H163" s="933">
        <v>2723674</v>
      </c>
      <c r="I163" s="931">
        <v>2127642</v>
      </c>
      <c r="J163" s="932">
        <v>2078321</v>
      </c>
      <c r="K163" s="930">
        <v>2565437</v>
      </c>
      <c r="L163" s="934">
        <v>2837976</v>
      </c>
      <c r="M163" s="932">
        <v>2259965</v>
      </c>
      <c r="N163" s="930">
        <v>2066252</v>
      </c>
      <c r="O163" s="934">
        <v>1514111</v>
      </c>
      <c r="P163" s="932">
        <v>1203389</v>
      </c>
      <c r="Q163" s="930">
        <v>841828</v>
      </c>
      <c r="R163" s="935">
        <v>535705</v>
      </c>
      <c r="S163" s="932">
        <v>155947</v>
      </c>
      <c r="T163" s="930">
        <v>75028</v>
      </c>
      <c r="U163" s="934">
        <v>34446</v>
      </c>
      <c r="V163" s="936">
        <v>19031</v>
      </c>
      <c r="W163" s="930">
        <v>23252</v>
      </c>
      <c r="X163" s="937">
        <v>28280</v>
      </c>
      <c r="Y163" s="936">
        <v>21752</v>
      </c>
      <c r="Z163" s="938">
        <v>17052</v>
      </c>
      <c r="AA163" s="934">
        <v>14004</v>
      </c>
      <c r="AB163" s="939">
        <v>11137</v>
      </c>
      <c r="AC163" s="938">
        <v>13146</v>
      </c>
      <c r="AD163" s="934">
        <v>13095</v>
      </c>
      <c r="AE163" s="932">
        <v>20733</v>
      </c>
      <c r="AF163" s="938">
        <v>18316</v>
      </c>
      <c r="AG163" s="934">
        <v>58589</v>
      </c>
      <c r="AH163" s="932">
        <v>189363</v>
      </c>
      <c r="AI163" s="930">
        <v>484235</v>
      </c>
      <c r="AJ163" s="934">
        <v>957018</v>
      </c>
      <c r="AK163" s="932">
        <v>1371585</v>
      </c>
      <c r="AL163" s="930">
        <v>1920883</v>
      </c>
      <c r="AM163" s="940">
        <v>2015035</v>
      </c>
    </row>
    <row r="164" spans="2:39" ht="14.25" customHeight="1" x14ac:dyDescent="0.15">
      <c r="B164" s="186" t="s">
        <v>236</v>
      </c>
      <c r="C164" s="417" t="s">
        <v>96</v>
      </c>
      <c r="D164" s="941">
        <v>1883</v>
      </c>
      <c r="E164" s="942">
        <v>1712</v>
      </c>
      <c r="F164" s="946">
        <v>1628</v>
      </c>
      <c r="G164" s="944">
        <v>1635</v>
      </c>
      <c r="H164" s="945">
        <v>1611</v>
      </c>
      <c r="I164" s="943">
        <v>1599</v>
      </c>
      <c r="J164" s="944">
        <v>1581</v>
      </c>
      <c r="K164" s="942">
        <v>1580</v>
      </c>
      <c r="L164" s="946">
        <v>1469</v>
      </c>
      <c r="M164" s="944">
        <v>1289</v>
      </c>
      <c r="N164" s="942">
        <v>1185</v>
      </c>
      <c r="O164" s="946">
        <v>1115</v>
      </c>
      <c r="P164" s="944">
        <v>1043</v>
      </c>
      <c r="Q164" s="942">
        <v>971</v>
      </c>
      <c r="R164" s="947">
        <v>955</v>
      </c>
      <c r="S164" s="944">
        <v>1206</v>
      </c>
      <c r="T164" s="942">
        <v>1830</v>
      </c>
      <c r="U164" s="946">
        <v>2015</v>
      </c>
      <c r="V164" s="948">
        <v>2323</v>
      </c>
      <c r="W164" s="942">
        <v>2643</v>
      </c>
      <c r="X164" s="947">
        <v>2603</v>
      </c>
      <c r="Y164" s="948">
        <v>2626</v>
      </c>
      <c r="Z164" s="949">
        <v>2786</v>
      </c>
      <c r="AA164" s="946">
        <v>2589</v>
      </c>
      <c r="AB164" s="950">
        <v>2910</v>
      </c>
      <c r="AC164" s="949">
        <v>3069</v>
      </c>
      <c r="AD164" s="946">
        <v>3261</v>
      </c>
      <c r="AE164" s="944">
        <v>3555</v>
      </c>
      <c r="AF164" s="949">
        <v>4006</v>
      </c>
      <c r="AG164" s="946">
        <v>3784</v>
      </c>
      <c r="AH164" s="944">
        <v>2691</v>
      </c>
      <c r="AI164" s="942">
        <v>2448</v>
      </c>
      <c r="AJ164" s="946">
        <v>2315</v>
      </c>
      <c r="AK164" s="944">
        <v>2355</v>
      </c>
      <c r="AL164" s="942">
        <v>2603</v>
      </c>
      <c r="AM164" s="951">
        <v>2798</v>
      </c>
    </row>
    <row r="165" spans="2:39" ht="14.25" customHeight="1" x14ac:dyDescent="0.15">
      <c r="B165" s="250" t="s">
        <v>81</v>
      </c>
      <c r="C165" s="394" t="s">
        <v>93</v>
      </c>
      <c r="D165" s="917">
        <v>343</v>
      </c>
      <c r="E165" s="918">
        <v>332</v>
      </c>
      <c r="F165" s="922">
        <v>320</v>
      </c>
      <c r="G165" s="920">
        <v>375</v>
      </c>
      <c r="H165" s="921">
        <v>404</v>
      </c>
      <c r="I165" s="919">
        <v>278</v>
      </c>
      <c r="J165" s="920">
        <v>321</v>
      </c>
      <c r="K165" s="918">
        <v>384</v>
      </c>
      <c r="L165" s="922">
        <v>436</v>
      </c>
      <c r="M165" s="920">
        <v>447</v>
      </c>
      <c r="N165" s="918">
        <v>471</v>
      </c>
      <c r="O165" s="922">
        <v>382</v>
      </c>
      <c r="P165" s="920">
        <v>328</v>
      </c>
      <c r="Q165" s="918">
        <v>234</v>
      </c>
      <c r="R165" s="923">
        <v>121</v>
      </c>
      <c r="S165" s="920">
        <v>16</v>
      </c>
      <c r="T165" s="918">
        <v>1</v>
      </c>
      <c r="U165" s="922">
        <v>0</v>
      </c>
      <c r="V165" s="924">
        <v>0</v>
      </c>
      <c r="W165" s="918">
        <v>0</v>
      </c>
      <c r="X165" s="925">
        <v>0</v>
      </c>
      <c r="Y165" s="924">
        <v>0</v>
      </c>
      <c r="Z165" s="926">
        <v>0</v>
      </c>
      <c r="AA165" s="922">
        <v>0</v>
      </c>
      <c r="AB165" s="927">
        <v>0</v>
      </c>
      <c r="AC165" s="926">
        <v>0</v>
      </c>
      <c r="AD165" s="922">
        <v>0</v>
      </c>
      <c r="AE165" s="920">
        <v>0</v>
      </c>
      <c r="AF165" s="926">
        <v>0</v>
      </c>
      <c r="AG165" s="922">
        <v>1</v>
      </c>
      <c r="AH165" s="920">
        <v>8</v>
      </c>
      <c r="AI165" s="918">
        <v>32</v>
      </c>
      <c r="AJ165" s="922">
        <v>59</v>
      </c>
      <c r="AK165" s="920">
        <v>94</v>
      </c>
      <c r="AL165" s="918">
        <v>131</v>
      </c>
      <c r="AM165" s="928">
        <v>126</v>
      </c>
    </row>
    <row r="166" spans="2:39" ht="14.25" customHeight="1" x14ac:dyDescent="0.15">
      <c r="B166" s="184" t="s">
        <v>145</v>
      </c>
      <c r="C166" s="395" t="s">
        <v>94</v>
      </c>
      <c r="D166" s="929">
        <v>537966</v>
      </c>
      <c r="E166" s="930">
        <v>479363</v>
      </c>
      <c r="F166" s="934">
        <v>466146</v>
      </c>
      <c r="G166" s="932">
        <v>549739</v>
      </c>
      <c r="H166" s="933">
        <v>588143</v>
      </c>
      <c r="I166" s="931">
        <v>400494</v>
      </c>
      <c r="J166" s="932">
        <v>462372</v>
      </c>
      <c r="K166" s="930">
        <v>550792</v>
      </c>
      <c r="L166" s="934">
        <v>597792</v>
      </c>
      <c r="M166" s="932">
        <v>550111</v>
      </c>
      <c r="N166" s="930">
        <v>515683</v>
      </c>
      <c r="O166" s="934">
        <v>393180</v>
      </c>
      <c r="P166" s="932">
        <v>314269</v>
      </c>
      <c r="Q166" s="930">
        <v>206014</v>
      </c>
      <c r="R166" s="935">
        <v>102016</v>
      </c>
      <c r="S166" s="932">
        <v>15734</v>
      </c>
      <c r="T166" s="930">
        <v>659</v>
      </c>
      <c r="U166" s="934">
        <v>99</v>
      </c>
      <c r="V166" s="936">
        <v>23</v>
      </c>
      <c r="W166" s="930">
        <v>0</v>
      </c>
      <c r="X166" s="937">
        <v>0</v>
      </c>
      <c r="Y166" s="936">
        <v>0</v>
      </c>
      <c r="Z166" s="938">
        <v>0</v>
      </c>
      <c r="AA166" s="934">
        <v>0</v>
      </c>
      <c r="AB166" s="939">
        <v>0</v>
      </c>
      <c r="AC166" s="938">
        <v>0</v>
      </c>
      <c r="AD166" s="934">
        <v>0</v>
      </c>
      <c r="AE166" s="932">
        <v>0</v>
      </c>
      <c r="AF166" s="938">
        <v>1548</v>
      </c>
      <c r="AG166" s="934">
        <v>4564</v>
      </c>
      <c r="AH166" s="932">
        <v>20920</v>
      </c>
      <c r="AI166" s="930">
        <v>77493</v>
      </c>
      <c r="AJ166" s="934">
        <v>134130</v>
      </c>
      <c r="AK166" s="932">
        <v>213957</v>
      </c>
      <c r="AL166" s="930">
        <v>324525</v>
      </c>
      <c r="AM166" s="940">
        <v>312776</v>
      </c>
    </row>
    <row r="167" spans="2:39" ht="14.25" customHeight="1" x14ac:dyDescent="0.15">
      <c r="B167" s="186" t="s">
        <v>145</v>
      </c>
      <c r="C167" s="417" t="s">
        <v>96</v>
      </c>
      <c r="D167" s="941">
        <v>1567</v>
      </c>
      <c r="E167" s="942">
        <v>1444</v>
      </c>
      <c r="F167" s="946">
        <v>1457</v>
      </c>
      <c r="G167" s="944">
        <v>1465</v>
      </c>
      <c r="H167" s="945">
        <v>1456</v>
      </c>
      <c r="I167" s="943">
        <v>1439</v>
      </c>
      <c r="J167" s="944">
        <v>1440</v>
      </c>
      <c r="K167" s="942">
        <v>1433</v>
      </c>
      <c r="L167" s="946">
        <v>1372</v>
      </c>
      <c r="M167" s="944">
        <v>1232</v>
      </c>
      <c r="N167" s="942">
        <v>1095</v>
      </c>
      <c r="O167" s="946">
        <v>1030</v>
      </c>
      <c r="P167" s="944">
        <v>958</v>
      </c>
      <c r="Q167" s="942">
        <v>879</v>
      </c>
      <c r="R167" s="947">
        <v>840</v>
      </c>
      <c r="S167" s="944">
        <v>960</v>
      </c>
      <c r="T167" s="942">
        <v>1050</v>
      </c>
      <c r="U167" s="946">
        <v>1904</v>
      </c>
      <c r="V167" s="948">
        <v>2101</v>
      </c>
      <c r="W167" s="942">
        <v>0</v>
      </c>
      <c r="X167" s="947">
        <v>0</v>
      </c>
      <c r="Y167" s="948">
        <v>0</v>
      </c>
      <c r="Z167" s="949">
        <v>0</v>
      </c>
      <c r="AA167" s="946">
        <v>0</v>
      </c>
      <c r="AB167" s="950">
        <v>0</v>
      </c>
      <c r="AC167" s="949">
        <v>0</v>
      </c>
      <c r="AD167" s="946">
        <v>0</v>
      </c>
      <c r="AE167" s="944">
        <v>0</v>
      </c>
      <c r="AF167" s="949">
        <v>4360</v>
      </c>
      <c r="AG167" s="946">
        <v>3684</v>
      </c>
      <c r="AH167" s="944">
        <v>2683</v>
      </c>
      <c r="AI167" s="942">
        <v>2452</v>
      </c>
      <c r="AJ167" s="946">
        <v>2257</v>
      </c>
      <c r="AK167" s="944">
        <v>2282</v>
      </c>
      <c r="AL167" s="942">
        <v>2474</v>
      </c>
      <c r="AM167" s="951">
        <v>2481</v>
      </c>
    </row>
    <row r="168" spans="2:39" ht="14.25" customHeight="1" x14ac:dyDescent="0.15">
      <c r="B168" s="250" t="s">
        <v>146</v>
      </c>
      <c r="C168" s="394" t="s">
        <v>95</v>
      </c>
      <c r="D168" s="917">
        <v>71</v>
      </c>
      <c r="E168" s="918">
        <v>110</v>
      </c>
      <c r="F168" s="1058">
        <v>76</v>
      </c>
      <c r="G168" s="920">
        <v>75</v>
      </c>
      <c r="H168" s="921">
        <v>72</v>
      </c>
      <c r="I168" s="919">
        <v>82</v>
      </c>
      <c r="J168" s="920">
        <v>61</v>
      </c>
      <c r="K168" s="918">
        <v>76</v>
      </c>
      <c r="L168" s="922">
        <v>113</v>
      </c>
      <c r="M168" s="920">
        <v>135</v>
      </c>
      <c r="N168" s="918">
        <v>269</v>
      </c>
      <c r="O168" s="922">
        <v>401</v>
      </c>
      <c r="P168" s="920">
        <v>588</v>
      </c>
      <c r="Q168" s="918">
        <v>766</v>
      </c>
      <c r="R168" s="923">
        <v>1069</v>
      </c>
      <c r="S168" s="920">
        <v>1210</v>
      </c>
      <c r="T168" s="918">
        <v>1505</v>
      </c>
      <c r="U168" s="922">
        <v>1290</v>
      </c>
      <c r="V168" s="924">
        <v>1203</v>
      </c>
      <c r="W168" s="918">
        <v>1097</v>
      </c>
      <c r="X168" s="925">
        <v>806</v>
      </c>
      <c r="Y168" s="924">
        <v>959</v>
      </c>
      <c r="Z168" s="926">
        <v>412</v>
      </c>
      <c r="AA168" s="922">
        <v>518</v>
      </c>
      <c r="AB168" s="927">
        <v>306</v>
      </c>
      <c r="AC168" s="926">
        <v>265</v>
      </c>
      <c r="AD168" s="922">
        <v>268</v>
      </c>
      <c r="AE168" s="920">
        <v>272</v>
      </c>
      <c r="AF168" s="926">
        <v>184</v>
      </c>
      <c r="AG168" s="922">
        <v>148</v>
      </c>
      <c r="AH168" s="920">
        <v>115</v>
      </c>
      <c r="AI168" s="918">
        <v>116</v>
      </c>
      <c r="AJ168" s="922">
        <v>131</v>
      </c>
      <c r="AK168" s="920">
        <v>143</v>
      </c>
      <c r="AL168" s="918">
        <v>158</v>
      </c>
      <c r="AM168" s="928">
        <v>129</v>
      </c>
    </row>
    <row r="169" spans="2:39" ht="14.25" customHeight="1" x14ac:dyDescent="0.15">
      <c r="B169" s="184" t="s">
        <v>146</v>
      </c>
      <c r="C169" s="395" t="s">
        <v>94</v>
      </c>
      <c r="D169" s="929">
        <v>90181</v>
      </c>
      <c r="E169" s="930">
        <v>145967</v>
      </c>
      <c r="F169" s="934">
        <v>106414</v>
      </c>
      <c r="G169" s="932">
        <v>125970</v>
      </c>
      <c r="H169" s="933">
        <v>128441</v>
      </c>
      <c r="I169" s="931">
        <v>129922</v>
      </c>
      <c r="J169" s="932">
        <v>104826</v>
      </c>
      <c r="K169" s="930">
        <v>132713</v>
      </c>
      <c r="L169" s="934">
        <v>157885</v>
      </c>
      <c r="M169" s="932">
        <v>166749</v>
      </c>
      <c r="N169" s="930">
        <v>284823</v>
      </c>
      <c r="O169" s="934">
        <v>365061</v>
      </c>
      <c r="P169" s="932">
        <v>468060</v>
      </c>
      <c r="Q169" s="930">
        <v>563362</v>
      </c>
      <c r="R169" s="935">
        <v>696728</v>
      </c>
      <c r="S169" s="932">
        <v>694677</v>
      </c>
      <c r="T169" s="930">
        <v>726652</v>
      </c>
      <c r="U169" s="934">
        <v>587453</v>
      </c>
      <c r="V169" s="936">
        <v>603645</v>
      </c>
      <c r="W169" s="930">
        <v>601835</v>
      </c>
      <c r="X169" s="937">
        <v>442826</v>
      </c>
      <c r="Y169" s="936">
        <v>532566</v>
      </c>
      <c r="Z169" s="938">
        <v>239532</v>
      </c>
      <c r="AA169" s="934">
        <v>288632</v>
      </c>
      <c r="AB169" s="939">
        <v>173483</v>
      </c>
      <c r="AC169" s="938">
        <v>174344</v>
      </c>
      <c r="AD169" s="934">
        <v>173276</v>
      </c>
      <c r="AE169" s="932">
        <v>183025</v>
      </c>
      <c r="AF169" s="938">
        <v>140418</v>
      </c>
      <c r="AG169" s="934">
        <v>136532</v>
      </c>
      <c r="AH169" s="932">
        <v>108574</v>
      </c>
      <c r="AI169" s="930">
        <v>111785</v>
      </c>
      <c r="AJ169" s="934">
        <v>152809</v>
      </c>
      <c r="AK169" s="932">
        <v>184242</v>
      </c>
      <c r="AL169" s="930">
        <v>218977</v>
      </c>
      <c r="AM169" s="940">
        <v>219168</v>
      </c>
    </row>
    <row r="170" spans="2:39" ht="14.25" customHeight="1" x14ac:dyDescent="0.15">
      <c r="B170" s="186" t="s">
        <v>146</v>
      </c>
      <c r="C170" s="417" t="s">
        <v>147</v>
      </c>
      <c r="D170" s="941">
        <v>1266</v>
      </c>
      <c r="E170" s="942">
        <v>1331</v>
      </c>
      <c r="F170" s="946">
        <v>1406</v>
      </c>
      <c r="G170" s="944">
        <v>1684</v>
      </c>
      <c r="H170" s="945">
        <v>1778</v>
      </c>
      <c r="I170" s="943">
        <v>1578</v>
      </c>
      <c r="J170" s="944">
        <v>1727</v>
      </c>
      <c r="K170" s="942">
        <v>1740</v>
      </c>
      <c r="L170" s="946">
        <v>1398</v>
      </c>
      <c r="M170" s="944">
        <v>1238</v>
      </c>
      <c r="N170" s="942">
        <v>1060</v>
      </c>
      <c r="O170" s="946">
        <v>911</v>
      </c>
      <c r="P170" s="944">
        <v>796</v>
      </c>
      <c r="Q170" s="942">
        <v>735</v>
      </c>
      <c r="R170" s="947">
        <v>652</v>
      </c>
      <c r="S170" s="944">
        <v>674</v>
      </c>
      <c r="T170" s="942">
        <v>483</v>
      </c>
      <c r="U170" s="946">
        <v>455</v>
      </c>
      <c r="V170" s="948">
        <v>502</v>
      </c>
      <c r="W170" s="942">
        <v>548</v>
      </c>
      <c r="X170" s="947">
        <v>549</v>
      </c>
      <c r="Y170" s="948">
        <v>555</v>
      </c>
      <c r="Z170" s="949">
        <v>582</v>
      </c>
      <c r="AA170" s="946">
        <v>557</v>
      </c>
      <c r="AB170" s="950">
        <v>567</v>
      </c>
      <c r="AC170" s="949">
        <v>659</v>
      </c>
      <c r="AD170" s="946">
        <v>647</v>
      </c>
      <c r="AE170" s="944">
        <v>673</v>
      </c>
      <c r="AF170" s="949">
        <v>764</v>
      </c>
      <c r="AG170" s="946">
        <v>919</v>
      </c>
      <c r="AH170" s="944">
        <v>944</v>
      </c>
      <c r="AI170" s="942">
        <v>966</v>
      </c>
      <c r="AJ170" s="946">
        <v>1168</v>
      </c>
      <c r="AK170" s="944">
        <v>1285</v>
      </c>
      <c r="AL170" s="942">
        <v>1387</v>
      </c>
      <c r="AM170" s="951">
        <v>1704</v>
      </c>
    </row>
    <row r="171" spans="2:39" ht="14.25" customHeight="1" x14ac:dyDescent="0.15">
      <c r="B171" s="250" t="s">
        <v>206</v>
      </c>
      <c r="C171" s="394" t="s">
        <v>93</v>
      </c>
      <c r="D171" s="917">
        <v>42</v>
      </c>
      <c r="E171" s="918">
        <v>67</v>
      </c>
      <c r="F171" s="922">
        <v>48</v>
      </c>
      <c r="G171" s="920">
        <v>48</v>
      </c>
      <c r="H171" s="1059">
        <v>42</v>
      </c>
      <c r="I171" s="919">
        <v>43</v>
      </c>
      <c r="J171" s="920">
        <v>45</v>
      </c>
      <c r="K171" s="918">
        <v>56</v>
      </c>
      <c r="L171" s="922">
        <v>59</v>
      </c>
      <c r="M171" s="920">
        <v>54</v>
      </c>
      <c r="N171" s="918">
        <v>64</v>
      </c>
      <c r="O171" s="922">
        <v>87</v>
      </c>
      <c r="P171" s="920">
        <v>80</v>
      </c>
      <c r="Q171" s="918">
        <v>75</v>
      </c>
      <c r="R171" s="923">
        <v>117</v>
      </c>
      <c r="S171" s="920">
        <v>111</v>
      </c>
      <c r="T171" s="918">
        <v>112</v>
      </c>
      <c r="U171" s="922">
        <v>118</v>
      </c>
      <c r="V171" s="924">
        <v>154</v>
      </c>
      <c r="W171" s="918">
        <v>162</v>
      </c>
      <c r="X171" s="925">
        <v>167</v>
      </c>
      <c r="Y171" s="924">
        <v>256</v>
      </c>
      <c r="Z171" s="926">
        <v>103</v>
      </c>
      <c r="AA171" s="922">
        <v>141</v>
      </c>
      <c r="AB171" s="927">
        <v>113</v>
      </c>
      <c r="AC171" s="926">
        <v>152</v>
      </c>
      <c r="AD171" s="922">
        <v>105</v>
      </c>
      <c r="AE171" s="920">
        <v>102</v>
      </c>
      <c r="AF171" s="926">
        <v>80</v>
      </c>
      <c r="AG171" s="922">
        <v>90</v>
      </c>
      <c r="AH171" s="920">
        <v>89</v>
      </c>
      <c r="AI171" s="918">
        <v>95</v>
      </c>
      <c r="AJ171" s="922">
        <v>114</v>
      </c>
      <c r="AK171" s="920">
        <v>115</v>
      </c>
      <c r="AL171" s="918">
        <v>120</v>
      </c>
      <c r="AM171" s="928">
        <v>108</v>
      </c>
    </row>
    <row r="172" spans="2:39" ht="14.25" customHeight="1" x14ac:dyDescent="0.15">
      <c r="B172" s="184" t="s">
        <v>206</v>
      </c>
      <c r="C172" s="395" t="s">
        <v>94</v>
      </c>
      <c r="D172" s="929">
        <v>68690</v>
      </c>
      <c r="E172" s="930">
        <v>112441</v>
      </c>
      <c r="F172" s="934">
        <v>86193</v>
      </c>
      <c r="G172" s="932">
        <v>103489</v>
      </c>
      <c r="H172" s="933">
        <v>103546</v>
      </c>
      <c r="I172" s="931">
        <v>93459</v>
      </c>
      <c r="J172" s="932">
        <v>87289</v>
      </c>
      <c r="K172" s="930">
        <v>109815</v>
      </c>
      <c r="L172" s="934">
        <v>107107</v>
      </c>
      <c r="M172" s="932">
        <v>96470</v>
      </c>
      <c r="N172" s="930">
        <v>120597</v>
      </c>
      <c r="O172" s="934">
        <v>129194</v>
      </c>
      <c r="P172" s="932">
        <v>104248</v>
      </c>
      <c r="Q172" s="930">
        <v>93549</v>
      </c>
      <c r="R172" s="935">
        <v>117877</v>
      </c>
      <c r="S172" s="932">
        <v>104389</v>
      </c>
      <c r="T172" s="930">
        <v>99120</v>
      </c>
      <c r="U172" s="934">
        <v>112255</v>
      </c>
      <c r="V172" s="936">
        <v>139067</v>
      </c>
      <c r="W172" s="930">
        <v>145159</v>
      </c>
      <c r="X172" s="937">
        <v>123445</v>
      </c>
      <c r="Y172" s="936">
        <v>172070</v>
      </c>
      <c r="Z172" s="938">
        <v>87949</v>
      </c>
      <c r="AA172" s="934">
        <v>100625</v>
      </c>
      <c r="AB172" s="939">
        <v>86470</v>
      </c>
      <c r="AC172" s="938">
        <v>115727</v>
      </c>
      <c r="AD172" s="934">
        <v>82083</v>
      </c>
      <c r="AE172" s="932">
        <v>97467</v>
      </c>
      <c r="AF172" s="938">
        <v>83669</v>
      </c>
      <c r="AG172" s="934">
        <v>101597</v>
      </c>
      <c r="AH172" s="932">
        <v>90739</v>
      </c>
      <c r="AI172" s="930">
        <v>97267</v>
      </c>
      <c r="AJ172" s="934">
        <v>140428</v>
      </c>
      <c r="AK172" s="932">
        <v>160187</v>
      </c>
      <c r="AL172" s="930">
        <v>184971</v>
      </c>
      <c r="AM172" s="940">
        <v>198665</v>
      </c>
    </row>
    <row r="173" spans="2:39" ht="14.25" customHeight="1" x14ac:dyDescent="0.15">
      <c r="B173" s="186" t="s">
        <v>206</v>
      </c>
      <c r="C173" s="417" t="s">
        <v>96</v>
      </c>
      <c r="D173" s="941">
        <v>1641</v>
      </c>
      <c r="E173" s="942">
        <v>1674</v>
      </c>
      <c r="F173" s="946">
        <v>1781</v>
      </c>
      <c r="G173" s="944">
        <v>2178</v>
      </c>
      <c r="H173" s="945">
        <v>2476</v>
      </c>
      <c r="I173" s="943">
        <v>2151</v>
      </c>
      <c r="J173" s="944">
        <v>1959</v>
      </c>
      <c r="K173" s="942">
        <v>1972</v>
      </c>
      <c r="L173" s="946">
        <v>1805</v>
      </c>
      <c r="M173" s="944">
        <v>1790</v>
      </c>
      <c r="N173" s="942">
        <v>1874</v>
      </c>
      <c r="O173" s="946">
        <v>1484</v>
      </c>
      <c r="P173" s="944">
        <v>1308</v>
      </c>
      <c r="Q173" s="942">
        <v>1249</v>
      </c>
      <c r="R173" s="947">
        <v>1003</v>
      </c>
      <c r="S173" s="944">
        <v>941</v>
      </c>
      <c r="T173" s="942">
        <v>884</v>
      </c>
      <c r="U173" s="946">
        <v>948</v>
      </c>
      <c r="V173" s="948">
        <v>900</v>
      </c>
      <c r="W173" s="942">
        <v>897</v>
      </c>
      <c r="X173" s="947">
        <v>738</v>
      </c>
      <c r="Y173" s="948">
        <v>671</v>
      </c>
      <c r="Z173" s="949">
        <v>852</v>
      </c>
      <c r="AA173" s="946">
        <v>712</v>
      </c>
      <c r="AB173" s="950">
        <v>762</v>
      </c>
      <c r="AC173" s="949">
        <v>762</v>
      </c>
      <c r="AD173" s="946">
        <v>782</v>
      </c>
      <c r="AE173" s="944">
        <v>954</v>
      </c>
      <c r="AF173" s="949">
        <v>1040</v>
      </c>
      <c r="AG173" s="946">
        <v>1132</v>
      </c>
      <c r="AH173" s="944">
        <v>1024</v>
      </c>
      <c r="AI173" s="942">
        <v>1029</v>
      </c>
      <c r="AJ173" s="946">
        <v>1227</v>
      </c>
      <c r="AK173" s="944">
        <v>1387</v>
      </c>
      <c r="AL173" s="942">
        <v>1545</v>
      </c>
      <c r="AM173" s="951">
        <v>1838</v>
      </c>
    </row>
    <row r="174" spans="2:39" ht="14.25" customHeight="1" x14ac:dyDescent="0.15">
      <c r="B174" s="250" t="s">
        <v>230</v>
      </c>
      <c r="C174" s="394" t="s">
        <v>93</v>
      </c>
      <c r="D174" s="917">
        <v>21</v>
      </c>
      <c r="E174" s="918">
        <v>31</v>
      </c>
      <c r="F174" s="922">
        <v>23</v>
      </c>
      <c r="G174" s="920">
        <v>20</v>
      </c>
      <c r="H174" s="921">
        <v>16</v>
      </c>
      <c r="I174" s="919">
        <v>9</v>
      </c>
      <c r="J174" s="920">
        <v>4</v>
      </c>
      <c r="K174" s="918">
        <v>4</v>
      </c>
      <c r="L174" s="922">
        <v>21</v>
      </c>
      <c r="M174" s="920">
        <v>23</v>
      </c>
      <c r="N174" s="918">
        <v>66</v>
      </c>
      <c r="O174" s="922">
        <v>94</v>
      </c>
      <c r="P174" s="920">
        <v>124</v>
      </c>
      <c r="Q174" s="918">
        <v>185</v>
      </c>
      <c r="R174" s="923">
        <v>238</v>
      </c>
      <c r="S174" s="920">
        <v>217</v>
      </c>
      <c r="T174" s="918">
        <v>225</v>
      </c>
      <c r="U174" s="922">
        <v>237</v>
      </c>
      <c r="V174" s="924">
        <v>179</v>
      </c>
      <c r="W174" s="918">
        <v>137</v>
      </c>
      <c r="X174" s="925">
        <v>127</v>
      </c>
      <c r="Y174" s="924">
        <v>96</v>
      </c>
      <c r="Z174" s="926">
        <v>9</v>
      </c>
      <c r="AA174" s="922">
        <v>2</v>
      </c>
      <c r="AB174" s="927">
        <v>0</v>
      </c>
      <c r="AC174" s="926">
        <v>6</v>
      </c>
      <c r="AD174" s="922">
        <v>18</v>
      </c>
      <c r="AE174" s="920">
        <v>7</v>
      </c>
      <c r="AF174" s="926">
        <v>1</v>
      </c>
      <c r="AG174" s="922">
        <v>3</v>
      </c>
      <c r="AH174" s="920">
        <v>6</v>
      </c>
      <c r="AI174" s="918">
        <v>9</v>
      </c>
      <c r="AJ174" s="922">
        <v>7</v>
      </c>
      <c r="AK174" s="920">
        <v>7</v>
      </c>
      <c r="AL174" s="918">
        <v>12</v>
      </c>
      <c r="AM174" s="928">
        <v>3</v>
      </c>
    </row>
    <row r="175" spans="2:39" ht="14.25" customHeight="1" x14ac:dyDescent="0.15">
      <c r="B175" s="184" t="s">
        <v>230</v>
      </c>
      <c r="C175" s="395" t="s">
        <v>94</v>
      </c>
      <c r="D175" s="929">
        <v>13765</v>
      </c>
      <c r="E175" s="930">
        <v>21426</v>
      </c>
      <c r="F175" s="934">
        <v>15532</v>
      </c>
      <c r="G175" s="932">
        <v>14248</v>
      </c>
      <c r="H175" s="933">
        <v>12904</v>
      </c>
      <c r="I175" s="931">
        <v>7937</v>
      </c>
      <c r="J175" s="932">
        <v>3747</v>
      </c>
      <c r="K175" s="930">
        <v>4425</v>
      </c>
      <c r="L175" s="934">
        <v>19641</v>
      </c>
      <c r="M175" s="932">
        <v>19986</v>
      </c>
      <c r="N175" s="930">
        <v>50924</v>
      </c>
      <c r="O175" s="934">
        <v>69189</v>
      </c>
      <c r="P175" s="932">
        <v>93947</v>
      </c>
      <c r="Q175" s="930">
        <v>131469</v>
      </c>
      <c r="R175" s="935">
        <v>150614</v>
      </c>
      <c r="S175" s="932">
        <v>117239</v>
      </c>
      <c r="T175" s="930">
        <v>95159</v>
      </c>
      <c r="U175" s="934">
        <v>99042</v>
      </c>
      <c r="V175" s="936">
        <v>83761</v>
      </c>
      <c r="W175" s="930">
        <v>70433</v>
      </c>
      <c r="X175" s="937">
        <v>64270</v>
      </c>
      <c r="Y175" s="936">
        <v>40426</v>
      </c>
      <c r="Z175" s="938">
        <v>3553</v>
      </c>
      <c r="AA175" s="934">
        <v>708</v>
      </c>
      <c r="AB175" s="991">
        <v>108</v>
      </c>
      <c r="AC175" s="938">
        <v>2827</v>
      </c>
      <c r="AD175" s="934">
        <v>8509</v>
      </c>
      <c r="AE175" s="932">
        <v>3776</v>
      </c>
      <c r="AF175" s="938">
        <v>533</v>
      </c>
      <c r="AG175" s="934">
        <v>1483</v>
      </c>
      <c r="AH175" s="932">
        <v>3896</v>
      </c>
      <c r="AI175" s="930">
        <v>5873</v>
      </c>
      <c r="AJ175" s="934">
        <v>4875</v>
      </c>
      <c r="AK175" s="932">
        <v>5001</v>
      </c>
      <c r="AL175" s="930">
        <v>9597</v>
      </c>
      <c r="AM175" s="940">
        <v>2901</v>
      </c>
    </row>
    <row r="176" spans="2:39" ht="14.25" customHeight="1" x14ac:dyDescent="0.15">
      <c r="B176" s="186" t="s">
        <v>230</v>
      </c>
      <c r="C176" s="417" t="s">
        <v>96</v>
      </c>
      <c r="D176" s="941">
        <v>665</v>
      </c>
      <c r="E176" s="942">
        <v>684</v>
      </c>
      <c r="F176" s="946">
        <v>676</v>
      </c>
      <c r="G176" s="944">
        <v>705</v>
      </c>
      <c r="H176" s="945">
        <v>800</v>
      </c>
      <c r="I176" s="943">
        <v>864</v>
      </c>
      <c r="J176" s="944">
        <v>931</v>
      </c>
      <c r="K176" s="942">
        <v>1010</v>
      </c>
      <c r="L176" s="946">
        <v>944</v>
      </c>
      <c r="M176" s="944">
        <v>867</v>
      </c>
      <c r="N176" s="942">
        <v>772</v>
      </c>
      <c r="O176" s="946">
        <v>736</v>
      </c>
      <c r="P176" s="944">
        <v>755</v>
      </c>
      <c r="Q176" s="942">
        <v>710</v>
      </c>
      <c r="R176" s="947">
        <v>632</v>
      </c>
      <c r="S176" s="944">
        <v>541</v>
      </c>
      <c r="T176" s="942">
        <v>423</v>
      </c>
      <c r="U176" s="946">
        <v>418</v>
      </c>
      <c r="V176" s="948">
        <v>468</v>
      </c>
      <c r="W176" s="942">
        <v>515</v>
      </c>
      <c r="X176" s="947">
        <v>506</v>
      </c>
      <c r="Y176" s="948">
        <v>423</v>
      </c>
      <c r="Z176" s="949">
        <v>417</v>
      </c>
      <c r="AA176" s="946">
        <v>344</v>
      </c>
      <c r="AB176" s="950">
        <v>278</v>
      </c>
      <c r="AC176" s="949">
        <v>439</v>
      </c>
      <c r="AD176" s="946">
        <v>474</v>
      </c>
      <c r="AE176" s="944">
        <v>521</v>
      </c>
      <c r="AF176" s="949">
        <v>461</v>
      </c>
      <c r="AG176" s="946">
        <v>546</v>
      </c>
      <c r="AH176" s="944">
        <v>632</v>
      </c>
      <c r="AI176" s="942">
        <v>631</v>
      </c>
      <c r="AJ176" s="946">
        <v>739</v>
      </c>
      <c r="AK176" s="944">
        <v>676</v>
      </c>
      <c r="AL176" s="942">
        <v>790</v>
      </c>
      <c r="AM176" s="951">
        <v>1002</v>
      </c>
    </row>
    <row r="177" spans="2:52" ht="14.25" customHeight="1" x14ac:dyDescent="0.15">
      <c r="B177" s="250" t="s">
        <v>209</v>
      </c>
      <c r="C177" s="394" t="s">
        <v>93</v>
      </c>
      <c r="D177" s="917">
        <v>2</v>
      </c>
      <c r="E177" s="918">
        <v>2</v>
      </c>
      <c r="F177" s="922">
        <v>0</v>
      </c>
      <c r="G177" s="920">
        <v>2</v>
      </c>
      <c r="H177" s="921">
        <v>3</v>
      </c>
      <c r="I177" s="919">
        <v>3</v>
      </c>
      <c r="J177" s="920">
        <v>2</v>
      </c>
      <c r="K177" s="918">
        <v>2</v>
      </c>
      <c r="L177" s="922">
        <v>0</v>
      </c>
      <c r="M177" s="920">
        <v>1</v>
      </c>
      <c r="N177" s="918">
        <v>11</v>
      </c>
      <c r="O177" s="922">
        <v>59</v>
      </c>
      <c r="P177" s="920">
        <v>154</v>
      </c>
      <c r="Q177" s="918">
        <v>225</v>
      </c>
      <c r="R177" s="923">
        <v>301</v>
      </c>
      <c r="S177" s="920">
        <v>250</v>
      </c>
      <c r="T177" s="918">
        <v>232</v>
      </c>
      <c r="U177" s="922">
        <v>127</v>
      </c>
      <c r="V177" s="924">
        <v>68</v>
      </c>
      <c r="W177" s="918">
        <v>84</v>
      </c>
      <c r="X177" s="925">
        <v>48</v>
      </c>
      <c r="Y177" s="924">
        <v>55</v>
      </c>
      <c r="Z177" s="926">
        <v>6</v>
      </c>
      <c r="AA177" s="922">
        <v>2</v>
      </c>
      <c r="AB177" s="927">
        <v>2</v>
      </c>
      <c r="AC177" s="926">
        <v>1</v>
      </c>
      <c r="AD177" s="922">
        <v>2</v>
      </c>
      <c r="AE177" s="920">
        <v>3</v>
      </c>
      <c r="AF177" s="926">
        <v>2</v>
      </c>
      <c r="AG177" s="922">
        <v>1</v>
      </c>
      <c r="AH177" s="924">
        <v>1</v>
      </c>
      <c r="AI177" s="926">
        <v>0</v>
      </c>
      <c r="AJ177" s="923">
        <v>1</v>
      </c>
      <c r="AK177" s="920">
        <v>12</v>
      </c>
      <c r="AL177" s="918">
        <v>12</v>
      </c>
      <c r="AM177" s="928">
        <v>6</v>
      </c>
    </row>
    <row r="178" spans="2:52" ht="14.25" customHeight="1" x14ac:dyDescent="0.15">
      <c r="B178" s="184" t="s">
        <v>209</v>
      </c>
      <c r="C178" s="395" t="s">
        <v>94</v>
      </c>
      <c r="D178" s="929">
        <v>1624</v>
      </c>
      <c r="E178" s="930">
        <v>1822</v>
      </c>
      <c r="F178" s="934">
        <v>322</v>
      </c>
      <c r="G178" s="932">
        <v>1210</v>
      </c>
      <c r="H178" s="933">
        <v>2761</v>
      </c>
      <c r="I178" s="931">
        <v>2307</v>
      </c>
      <c r="J178" s="932">
        <v>1614</v>
      </c>
      <c r="K178" s="930">
        <v>2307</v>
      </c>
      <c r="L178" s="986">
        <v>324</v>
      </c>
      <c r="M178" s="932">
        <v>896</v>
      </c>
      <c r="N178" s="930">
        <v>10368</v>
      </c>
      <c r="O178" s="934">
        <v>48213</v>
      </c>
      <c r="P178" s="932">
        <v>112055</v>
      </c>
      <c r="Q178" s="930">
        <v>152359</v>
      </c>
      <c r="R178" s="935">
        <v>188597</v>
      </c>
      <c r="S178" s="932">
        <v>139195</v>
      </c>
      <c r="T178" s="930">
        <v>109296</v>
      </c>
      <c r="U178" s="934">
        <v>51579</v>
      </c>
      <c r="V178" s="936">
        <v>30952</v>
      </c>
      <c r="W178" s="930">
        <v>45379</v>
      </c>
      <c r="X178" s="937">
        <v>24399</v>
      </c>
      <c r="Y178" s="936">
        <v>24368</v>
      </c>
      <c r="Z178" s="938">
        <v>2839</v>
      </c>
      <c r="AA178" s="934">
        <v>1048</v>
      </c>
      <c r="AB178" s="939">
        <v>797</v>
      </c>
      <c r="AC178" s="938">
        <v>314</v>
      </c>
      <c r="AD178" s="934">
        <v>1096</v>
      </c>
      <c r="AE178" s="932">
        <v>1508</v>
      </c>
      <c r="AF178" s="938">
        <v>684</v>
      </c>
      <c r="AG178" s="934">
        <v>448</v>
      </c>
      <c r="AH178" s="936">
        <v>298</v>
      </c>
      <c r="AI178" s="938">
        <v>203</v>
      </c>
      <c r="AJ178" s="935">
        <v>507</v>
      </c>
      <c r="AK178" s="932">
        <v>11401</v>
      </c>
      <c r="AL178" s="930">
        <v>11398</v>
      </c>
      <c r="AM178" s="940">
        <v>6260</v>
      </c>
    </row>
    <row r="179" spans="2:52" ht="14.25" customHeight="1" x14ac:dyDescent="0.15">
      <c r="B179" s="186" t="s">
        <v>209</v>
      </c>
      <c r="C179" s="417" t="s">
        <v>96</v>
      </c>
      <c r="D179" s="941">
        <v>706</v>
      </c>
      <c r="E179" s="942">
        <v>817</v>
      </c>
      <c r="F179" s="946">
        <v>1021</v>
      </c>
      <c r="G179" s="944">
        <v>797</v>
      </c>
      <c r="H179" s="945">
        <v>829</v>
      </c>
      <c r="I179" s="943">
        <v>887</v>
      </c>
      <c r="J179" s="944">
        <v>870</v>
      </c>
      <c r="K179" s="942">
        <v>940</v>
      </c>
      <c r="L179" s="946">
        <v>1030</v>
      </c>
      <c r="M179" s="944">
        <v>943</v>
      </c>
      <c r="N179" s="942">
        <v>951</v>
      </c>
      <c r="O179" s="946">
        <v>817</v>
      </c>
      <c r="P179" s="944">
        <v>725</v>
      </c>
      <c r="Q179" s="942">
        <v>677</v>
      </c>
      <c r="R179" s="947">
        <v>627</v>
      </c>
      <c r="S179" s="944">
        <v>557</v>
      </c>
      <c r="T179" s="942">
        <v>471</v>
      </c>
      <c r="U179" s="946">
        <v>405</v>
      </c>
      <c r="V179" s="948">
        <v>454</v>
      </c>
      <c r="W179" s="942">
        <v>541</v>
      </c>
      <c r="X179" s="947">
        <v>508</v>
      </c>
      <c r="Y179" s="948">
        <v>440</v>
      </c>
      <c r="Z179" s="949">
        <v>445</v>
      </c>
      <c r="AA179" s="946">
        <v>531</v>
      </c>
      <c r="AB179" s="950">
        <v>518</v>
      </c>
      <c r="AC179" s="949">
        <v>589</v>
      </c>
      <c r="AD179" s="946">
        <v>561</v>
      </c>
      <c r="AE179" s="944">
        <v>509</v>
      </c>
      <c r="AF179" s="949">
        <v>427</v>
      </c>
      <c r="AG179" s="946">
        <v>423</v>
      </c>
      <c r="AH179" s="948">
        <v>484</v>
      </c>
      <c r="AI179" s="949">
        <v>197</v>
      </c>
      <c r="AJ179" s="947">
        <v>751</v>
      </c>
      <c r="AK179" s="944">
        <v>963</v>
      </c>
      <c r="AL179" s="942">
        <v>930</v>
      </c>
      <c r="AM179" s="951">
        <v>970</v>
      </c>
    </row>
    <row r="180" spans="2:52" ht="14.25" customHeight="1" x14ac:dyDescent="0.15">
      <c r="B180" s="250" t="s">
        <v>211</v>
      </c>
      <c r="C180" s="394" t="s">
        <v>93</v>
      </c>
      <c r="D180" s="917">
        <v>2</v>
      </c>
      <c r="E180" s="918">
        <v>14</v>
      </c>
      <c r="F180" s="922">
        <v>8</v>
      </c>
      <c r="G180" s="920">
        <v>23</v>
      </c>
      <c r="H180" s="921">
        <v>13</v>
      </c>
      <c r="I180" s="919">
        <v>49</v>
      </c>
      <c r="J180" s="920">
        <v>69</v>
      </c>
      <c r="K180" s="918">
        <v>70</v>
      </c>
      <c r="L180" s="922">
        <v>217</v>
      </c>
      <c r="M180" s="920">
        <v>349</v>
      </c>
      <c r="N180" s="918">
        <v>861</v>
      </c>
      <c r="O180" s="922">
        <v>840</v>
      </c>
      <c r="P180" s="920">
        <v>966</v>
      </c>
      <c r="Q180" s="918">
        <v>1280</v>
      </c>
      <c r="R180" s="923">
        <v>1841</v>
      </c>
      <c r="S180" s="920">
        <v>2095</v>
      </c>
      <c r="T180" s="918">
        <v>2351</v>
      </c>
      <c r="U180" s="922">
        <v>2400</v>
      </c>
      <c r="V180" s="924">
        <v>3036</v>
      </c>
      <c r="W180" s="918">
        <v>4049</v>
      </c>
      <c r="X180" s="925">
        <v>3831</v>
      </c>
      <c r="Y180" s="924">
        <v>3522</v>
      </c>
      <c r="Z180" s="926">
        <v>1457</v>
      </c>
      <c r="AA180" s="922">
        <v>1068</v>
      </c>
      <c r="AB180" s="927">
        <v>438</v>
      </c>
      <c r="AC180" s="926">
        <v>191</v>
      </c>
      <c r="AD180" s="922">
        <v>119</v>
      </c>
      <c r="AE180" s="920">
        <v>47</v>
      </c>
      <c r="AF180" s="926">
        <v>37</v>
      </c>
      <c r="AG180" s="922">
        <v>40</v>
      </c>
      <c r="AH180" s="920">
        <v>33</v>
      </c>
      <c r="AI180" s="918">
        <v>40</v>
      </c>
      <c r="AJ180" s="922">
        <v>44</v>
      </c>
      <c r="AK180" s="920">
        <v>16</v>
      </c>
      <c r="AL180" s="918">
        <v>29</v>
      </c>
      <c r="AM180" s="928">
        <v>17</v>
      </c>
    </row>
    <row r="181" spans="2:52" ht="14.25" customHeight="1" x14ac:dyDescent="0.15">
      <c r="B181" s="184" t="s">
        <v>211</v>
      </c>
      <c r="C181" s="395" t="s">
        <v>94</v>
      </c>
      <c r="D181" s="929">
        <v>854</v>
      </c>
      <c r="E181" s="930">
        <v>4817</v>
      </c>
      <c r="F181" s="934">
        <v>3614</v>
      </c>
      <c r="G181" s="932">
        <v>7208</v>
      </c>
      <c r="H181" s="933">
        <v>4471</v>
      </c>
      <c r="I181" s="931">
        <v>15556</v>
      </c>
      <c r="J181" s="932">
        <v>24912</v>
      </c>
      <c r="K181" s="930">
        <v>25322</v>
      </c>
      <c r="L181" s="934">
        <v>81315</v>
      </c>
      <c r="M181" s="932">
        <v>128617</v>
      </c>
      <c r="N181" s="930">
        <v>330397</v>
      </c>
      <c r="O181" s="934">
        <v>321780</v>
      </c>
      <c r="P181" s="932">
        <v>374799</v>
      </c>
      <c r="Q181" s="930">
        <v>526321</v>
      </c>
      <c r="R181" s="935">
        <v>664925</v>
      </c>
      <c r="S181" s="932">
        <v>569965</v>
      </c>
      <c r="T181" s="930">
        <v>584425</v>
      </c>
      <c r="U181" s="934">
        <v>567012</v>
      </c>
      <c r="V181" s="936">
        <v>720916</v>
      </c>
      <c r="W181" s="930">
        <v>995669</v>
      </c>
      <c r="X181" s="937">
        <v>931080</v>
      </c>
      <c r="Y181" s="936">
        <v>969483</v>
      </c>
      <c r="Z181" s="938">
        <v>453789</v>
      </c>
      <c r="AA181" s="934">
        <v>337480</v>
      </c>
      <c r="AB181" s="939">
        <v>138549</v>
      </c>
      <c r="AC181" s="938">
        <v>61027</v>
      </c>
      <c r="AD181" s="934">
        <v>36526</v>
      </c>
      <c r="AE181" s="932">
        <v>15903</v>
      </c>
      <c r="AF181" s="938">
        <v>12058</v>
      </c>
      <c r="AG181" s="934">
        <v>13182</v>
      </c>
      <c r="AH181" s="932">
        <v>10006</v>
      </c>
      <c r="AI181" s="930">
        <v>13935</v>
      </c>
      <c r="AJ181" s="934">
        <v>13150</v>
      </c>
      <c r="AK181" s="932">
        <v>5284</v>
      </c>
      <c r="AL181" s="930">
        <v>10733</v>
      </c>
      <c r="AM181" s="940">
        <v>7800</v>
      </c>
    </row>
    <row r="182" spans="2:52" ht="14.25" customHeight="1" x14ac:dyDescent="0.15">
      <c r="B182" s="186" t="s">
        <v>211</v>
      </c>
      <c r="C182" s="417" t="s">
        <v>96</v>
      </c>
      <c r="D182" s="941">
        <v>377</v>
      </c>
      <c r="E182" s="942">
        <v>356</v>
      </c>
      <c r="F182" s="946">
        <v>479</v>
      </c>
      <c r="G182" s="944">
        <v>313</v>
      </c>
      <c r="H182" s="945">
        <v>337</v>
      </c>
      <c r="I182" s="943">
        <v>317</v>
      </c>
      <c r="J182" s="944">
        <v>360</v>
      </c>
      <c r="K182" s="942">
        <v>360</v>
      </c>
      <c r="L182" s="946">
        <v>374</v>
      </c>
      <c r="M182" s="944">
        <v>369</v>
      </c>
      <c r="N182" s="942">
        <v>384</v>
      </c>
      <c r="O182" s="946">
        <v>383</v>
      </c>
      <c r="P182" s="944">
        <v>388</v>
      </c>
      <c r="Q182" s="942">
        <v>411</v>
      </c>
      <c r="R182" s="947">
        <v>361</v>
      </c>
      <c r="S182" s="944">
        <v>272</v>
      </c>
      <c r="T182" s="942">
        <v>249</v>
      </c>
      <c r="U182" s="946">
        <v>236</v>
      </c>
      <c r="V182" s="948">
        <v>237</v>
      </c>
      <c r="W182" s="942">
        <v>246</v>
      </c>
      <c r="X182" s="947">
        <v>243</v>
      </c>
      <c r="Y182" s="948">
        <v>275</v>
      </c>
      <c r="Z182" s="949">
        <v>311</v>
      </c>
      <c r="AA182" s="946">
        <v>316</v>
      </c>
      <c r="AB182" s="950">
        <v>316</v>
      </c>
      <c r="AC182" s="949">
        <v>319</v>
      </c>
      <c r="AD182" s="946">
        <v>306</v>
      </c>
      <c r="AE182" s="944">
        <v>338</v>
      </c>
      <c r="AF182" s="949">
        <v>328</v>
      </c>
      <c r="AG182" s="946">
        <v>333</v>
      </c>
      <c r="AH182" s="944">
        <v>305</v>
      </c>
      <c r="AI182" s="942">
        <v>345</v>
      </c>
      <c r="AJ182" s="946">
        <v>299</v>
      </c>
      <c r="AK182" s="944">
        <v>330</v>
      </c>
      <c r="AL182" s="942">
        <v>374</v>
      </c>
      <c r="AM182" s="951">
        <v>460</v>
      </c>
    </row>
    <row r="183" spans="2:52" ht="14.25" customHeight="1" x14ac:dyDescent="0.15">
      <c r="B183" s="250" t="s">
        <v>88</v>
      </c>
      <c r="C183" s="394" t="s">
        <v>93</v>
      </c>
      <c r="D183" s="917">
        <v>0</v>
      </c>
      <c r="E183" s="918">
        <v>0</v>
      </c>
      <c r="F183" s="922">
        <v>1</v>
      </c>
      <c r="G183" s="920">
        <v>3</v>
      </c>
      <c r="H183" s="921">
        <v>10</v>
      </c>
      <c r="I183" s="919">
        <v>22</v>
      </c>
      <c r="J183" s="920">
        <v>55</v>
      </c>
      <c r="K183" s="918">
        <v>59</v>
      </c>
      <c r="L183" s="922">
        <v>85</v>
      </c>
      <c r="M183" s="920">
        <v>80</v>
      </c>
      <c r="N183" s="918">
        <v>177</v>
      </c>
      <c r="O183" s="922">
        <v>163</v>
      </c>
      <c r="P183" s="920">
        <v>175</v>
      </c>
      <c r="Q183" s="918">
        <v>300</v>
      </c>
      <c r="R183" s="923">
        <v>579</v>
      </c>
      <c r="S183" s="920">
        <v>678</v>
      </c>
      <c r="T183" s="918">
        <v>824</v>
      </c>
      <c r="U183" s="922">
        <v>746</v>
      </c>
      <c r="V183" s="924">
        <v>907</v>
      </c>
      <c r="W183" s="918">
        <v>900</v>
      </c>
      <c r="X183" s="925">
        <v>684</v>
      </c>
      <c r="Y183" s="924">
        <v>597</v>
      </c>
      <c r="Z183" s="926">
        <v>185</v>
      </c>
      <c r="AA183" s="922">
        <v>164</v>
      </c>
      <c r="AB183" s="927">
        <v>43</v>
      </c>
      <c r="AC183" s="926">
        <v>36</v>
      </c>
      <c r="AD183" s="922">
        <v>21</v>
      </c>
      <c r="AE183" s="920">
        <v>8</v>
      </c>
      <c r="AF183" s="926">
        <v>15</v>
      </c>
      <c r="AG183" s="922">
        <v>15</v>
      </c>
      <c r="AH183" s="920">
        <v>2</v>
      </c>
      <c r="AI183" s="918">
        <v>3</v>
      </c>
      <c r="AJ183" s="922">
        <v>2</v>
      </c>
      <c r="AK183" s="920">
        <v>0</v>
      </c>
      <c r="AL183" s="918">
        <v>2</v>
      </c>
      <c r="AM183" s="928">
        <v>0</v>
      </c>
    </row>
    <row r="184" spans="2:52" ht="14.25" customHeight="1" x14ac:dyDescent="0.15">
      <c r="B184" s="184" t="s">
        <v>231</v>
      </c>
      <c r="C184" s="395" t="s">
        <v>94</v>
      </c>
      <c r="D184" s="929">
        <v>0</v>
      </c>
      <c r="E184" s="930">
        <v>0</v>
      </c>
      <c r="F184" s="934">
        <v>1002</v>
      </c>
      <c r="G184" s="932">
        <v>2576</v>
      </c>
      <c r="H184" s="933">
        <v>7678</v>
      </c>
      <c r="I184" s="931">
        <v>14932</v>
      </c>
      <c r="J184" s="932">
        <v>34389</v>
      </c>
      <c r="K184" s="930">
        <v>35202</v>
      </c>
      <c r="L184" s="934">
        <v>50678</v>
      </c>
      <c r="M184" s="932">
        <v>45372</v>
      </c>
      <c r="N184" s="930">
        <v>101023</v>
      </c>
      <c r="O184" s="934">
        <v>92112</v>
      </c>
      <c r="P184" s="932">
        <v>95470</v>
      </c>
      <c r="Q184" s="930">
        <v>161327</v>
      </c>
      <c r="R184" s="935">
        <v>258801</v>
      </c>
      <c r="S184" s="932">
        <v>232363</v>
      </c>
      <c r="T184" s="930">
        <v>240233</v>
      </c>
      <c r="U184" s="934">
        <v>209645</v>
      </c>
      <c r="V184" s="936">
        <v>263770</v>
      </c>
      <c r="W184" s="930">
        <v>277119</v>
      </c>
      <c r="X184" s="937">
        <v>210315</v>
      </c>
      <c r="Y184" s="936">
        <v>197341</v>
      </c>
      <c r="Z184" s="938">
        <v>70584</v>
      </c>
      <c r="AA184" s="934">
        <v>61637</v>
      </c>
      <c r="AB184" s="939">
        <v>13339</v>
      </c>
      <c r="AC184" s="938">
        <v>12828</v>
      </c>
      <c r="AD184" s="934">
        <v>7084</v>
      </c>
      <c r="AE184" s="932">
        <v>2943</v>
      </c>
      <c r="AF184" s="938">
        <v>5572</v>
      </c>
      <c r="AG184" s="934">
        <v>5594</v>
      </c>
      <c r="AH184" s="932">
        <v>591</v>
      </c>
      <c r="AI184" s="930">
        <v>1415</v>
      </c>
      <c r="AJ184" s="934">
        <v>1169</v>
      </c>
      <c r="AK184" s="932">
        <v>0</v>
      </c>
      <c r="AL184" s="930">
        <v>924</v>
      </c>
      <c r="AM184" s="940">
        <v>0</v>
      </c>
    </row>
    <row r="185" spans="2:52" ht="14.25" customHeight="1" x14ac:dyDescent="0.15">
      <c r="B185" s="186" t="s">
        <v>231</v>
      </c>
      <c r="C185" s="417" t="s">
        <v>96</v>
      </c>
      <c r="D185" s="941">
        <v>0</v>
      </c>
      <c r="E185" s="942">
        <v>0</v>
      </c>
      <c r="F185" s="946">
        <v>793</v>
      </c>
      <c r="G185" s="944">
        <v>828</v>
      </c>
      <c r="H185" s="945">
        <v>773</v>
      </c>
      <c r="I185" s="943">
        <v>671</v>
      </c>
      <c r="J185" s="944">
        <v>627</v>
      </c>
      <c r="K185" s="942">
        <v>600</v>
      </c>
      <c r="L185" s="946">
        <v>599</v>
      </c>
      <c r="M185" s="944">
        <v>566</v>
      </c>
      <c r="N185" s="942">
        <v>572</v>
      </c>
      <c r="O185" s="946">
        <v>564</v>
      </c>
      <c r="P185" s="944">
        <v>545</v>
      </c>
      <c r="Q185" s="942">
        <v>539</v>
      </c>
      <c r="R185" s="947">
        <v>447</v>
      </c>
      <c r="S185" s="944">
        <v>343</v>
      </c>
      <c r="T185" s="942">
        <v>292</v>
      </c>
      <c r="U185" s="946">
        <v>281</v>
      </c>
      <c r="V185" s="948">
        <v>291</v>
      </c>
      <c r="W185" s="942">
        <v>308</v>
      </c>
      <c r="X185" s="947">
        <v>308</v>
      </c>
      <c r="Y185" s="948">
        <v>330</v>
      </c>
      <c r="Z185" s="949">
        <v>382</v>
      </c>
      <c r="AA185" s="946">
        <v>377</v>
      </c>
      <c r="AB185" s="950">
        <v>311</v>
      </c>
      <c r="AC185" s="949">
        <v>360</v>
      </c>
      <c r="AD185" s="946">
        <v>345</v>
      </c>
      <c r="AE185" s="944">
        <v>353</v>
      </c>
      <c r="AF185" s="949">
        <v>380</v>
      </c>
      <c r="AG185" s="946">
        <v>374</v>
      </c>
      <c r="AH185" s="944">
        <v>337</v>
      </c>
      <c r="AI185" s="942">
        <v>413</v>
      </c>
      <c r="AJ185" s="946">
        <v>481</v>
      </c>
      <c r="AK185" s="944">
        <v>0</v>
      </c>
      <c r="AL185" s="942">
        <v>448</v>
      </c>
      <c r="AM185" s="951">
        <v>0</v>
      </c>
    </row>
    <row r="186" spans="2:52" ht="14.25" customHeight="1" x14ac:dyDescent="0.15">
      <c r="B186" s="250" t="s">
        <v>89</v>
      </c>
      <c r="C186" s="394" t="s">
        <v>93</v>
      </c>
      <c r="D186" s="917">
        <v>0</v>
      </c>
      <c r="E186" s="918">
        <v>0</v>
      </c>
      <c r="F186" s="922">
        <v>0</v>
      </c>
      <c r="G186" s="920">
        <v>0</v>
      </c>
      <c r="H186" s="918">
        <v>0</v>
      </c>
      <c r="I186" s="919">
        <v>0</v>
      </c>
      <c r="J186" s="920">
        <v>0</v>
      </c>
      <c r="K186" s="918">
        <v>0</v>
      </c>
      <c r="L186" s="922">
        <v>0</v>
      </c>
      <c r="M186" s="920">
        <v>0</v>
      </c>
      <c r="N186" s="918">
        <v>0</v>
      </c>
      <c r="O186" s="922">
        <v>0</v>
      </c>
      <c r="P186" s="920">
        <v>0</v>
      </c>
      <c r="Q186" s="918">
        <v>0</v>
      </c>
      <c r="R186" s="923">
        <v>0</v>
      </c>
      <c r="S186" s="920">
        <v>0</v>
      </c>
      <c r="T186" s="918">
        <v>0</v>
      </c>
      <c r="U186" s="922">
        <v>0</v>
      </c>
      <c r="V186" s="924">
        <v>0</v>
      </c>
      <c r="W186" s="918">
        <v>0</v>
      </c>
      <c r="X186" s="925">
        <v>0</v>
      </c>
      <c r="Y186" s="924">
        <v>0</v>
      </c>
      <c r="Z186" s="926">
        <v>0</v>
      </c>
      <c r="AA186" s="922">
        <v>16</v>
      </c>
      <c r="AB186" s="927">
        <v>120</v>
      </c>
      <c r="AC186" s="926">
        <v>129</v>
      </c>
      <c r="AD186" s="922">
        <v>98</v>
      </c>
      <c r="AE186" s="920">
        <v>163</v>
      </c>
      <c r="AF186" s="926">
        <v>117</v>
      </c>
      <c r="AG186" s="922">
        <v>80</v>
      </c>
      <c r="AH186" s="920">
        <v>28</v>
      </c>
      <c r="AI186" s="918">
        <v>13</v>
      </c>
      <c r="AJ186" s="922">
        <v>2</v>
      </c>
      <c r="AK186" s="920">
        <v>1</v>
      </c>
      <c r="AL186" s="918">
        <v>1</v>
      </c>
      <c r="AM186" s="928">
        <v>0</v>
      </c>
    </row>
    <row r="187" spans="2:52" ht="14.25" customHeight="1" x14ac:dyDescent="0.15">
      <c r="B187" s="184" t="s">
        <v>148</v>
      </c>
      <c r="C187" s="395" t="s">
        <v>94</v>
      </c>
      <c r="D187" s="929">
        <v>0</v>
      </c>
      <c r="E187" s="930">
        <v>115</v>
      </c>
      <c r="F187" s="934">
        <v>0</v>
      </c>
      <c r="G187" s="932">
        <v>0</v>
      </c>
      <c r="H187" s="930">
        <v>0</v>
      </c>
      <c r="I187" s="931">
        <v>0</v>
      </c>
      <c r="J187" s="932">
        <v>0</v>
      </c>
      <c r="K187" s="930">
        <v>0</v>
      </c>
      <c r="L187" s="934">
        <v>0</v>
      </c>
      <c r="M187" s="932">
        <v>0</v>
      </c>
      <c r="N187" s="930">
        <v>0</v>
      </c>
      <c r="O187" s="974">
        <v>0</v>
      </c>
      <c r="P187" s="932">
        <v>0</v>
      </c>
      <c r="Q187" s="930">
        <v>12</v>
      </c>
      <c r="R187" s="935">
        <v>0</v>
      </c>
      <c r="S187" s="932">
        <v>0</v>
      </c>
      <c r="T187" s="930">
        <v>0</v>
      </c>
      <c r="U187" s="934">
        <v>0</v>
      </c>
      <c r="V187" s="936">
        <v>0</v>
      </c>
      <c r="W187" s="930">
        <v>2</v>
      </c>
      <c r="X187" s="937">
        <v>0</v>
      </c>
      <c r="Y187" s="936">
        <v>0</v>
      </c>
      <c r="Z187" s="938">
        <v>2</v>
      </c>
      <c r="AA187" s="934">
        <v>15306</v>
      </c>
      <c r="AB187" s="939">
        <v>93348</v>
      </c>
      <c r="AC187" s="938">
        <v>101356</v>
      </c>
      <c r="AD187" s="934">
        <v>89728</v>
      </c>
      <c r="AE187" s="932">
        <v>146262</v>
      </c>
      <c r="AF187" s="938">
        <v>99847</v>
      </c>
      <c r="AG187" s="934">
        <v>68290</v>
      </c>
      <c r="AH187" s="932">
        <v>34878</v>
      </c>
      <c r="AI187" s="930">
        <v>17186</v>
      </c>
      <c r="AJ187" s="934">
        <v>2219</v>
      </c>
      <c r="AK187" s="932">
        <v>1691</v>
      </c>
      <c r="AL187" s="930">
        <v>1516</v>
      </c>
      <c r="AM187" s="940">
        <v>102</v>
      </c>
      <c r="AN187" s="61"/>
      <c r="AO187" s="61"/>
      <c r="AQ187" s="783"/>
      <c r="AR187" s="1572"/>
      <c r="AS187" s="1572"/>
      <c r="AT187" s="1572"/>
      <c r="AU187" s="1572"/>
      <c r="AV187" s="1572"/>
      <c r="AW187" s="764"/>
    </row>
    <row r="188" spans="2:52" s="61" customFormat="1" ht="14.25" customHeight="1" thickBot="1" x14ac:dyDescent="0.2">
      <c r="B188" s="234" t="s">
        <v>148</v>
      </c>
      <c r="C188" s="454" t="s">
        <v>96</v>
      </c>
      <c r="D188" s="992">
        <v>0</v>
      </c>
      <c r="E188" s="993">
        <v>2727</v>
      </c>
      <c r="F188" s="994">
        <v>0</v>
      </c>
      <c r="G188" s="995">
        <v>0</v>
      </c>
      <c r="H188" s="993">
        <v>0</v>
      </c>
      <c r="I188" s="997">
        <v>0</v>
      </c>
      <c r="J188" s="995">
        <v>0</v>
      </c>
      <c r="K188" s="993">
        <v>0</v>
      </c>
      <c r="L188" s="994">
        <v>0</v>
      </c>
      <c r="M188" s="995">
        <v>0</v>
      </c>
      <c r="N188" s="993">
        <v>0</v>
      </c>
      <c r="O188" s="994">
        <v>0</v>
      </c>
      <c r="P188" s="995">
        <v>0</v>
      </c>
      <c r="Q188" s="993">
        <v>1237</v>
      </c>
      <c r="R188" s="998">
        <v>0</v>
      </c>
      <c r="S188" s="995">
        <v>0</v>
      </c>
      <c r="T188" s="993">
        <v>0</v>
      </c>
      <c r="U188" s="994">
        <v>0</v>
      </c>
      <c r="V188" s="999">
        <v>0</v>
      </c>
      <c r="W188" s="993">
        <v>810</v>
      </c>
      <c r="X188" s="998">
        <v>0</v>
      </c>
      <c r="Y188" s="999">
        <v>0</v>
      </c>
      <c r="Z188" s="1000">
        <v>2090</v>
      </c>
      <c r="AA188" s="994">
        <v>932</v>
      </c>
      <c r="AB188" s="1001">
        <v>779</v>
      </c>
      <c r="AC188" s="1000">
        <v>788</v>
      </c>
      <c r="AD188" s="994">
        <v>912</v>
      </c>
      <c r="AE188" s="995">
        <v>900</v>
      </c>
      <c r="AF188" s="1000">
        <v>852</v>
      </c>
      <c r="AG188" s="994">
        <v>858</v>
      </c>
      <c r="AH188" s="995">
        <v>1255</v>
      </c>
      <c r="AI188" s="993">
        <v>1332</v>
      </c>
      <c r="AJ188" s="994">
        <v>1102</v>
      </c>
      <c r="AK188" s="995">
        <v>2651</v>
      </c>
      <c r="AL188" s="993">
        <v>2402</v>
      </c>
      <c r="AM188" s="1002">
        <v>1339</v>
      </c>
      <c r="AN188" s="2"/>
      <c r="AO188" s="2"/>
      <c r="AP188" s="6"/>
      <c r="AQ188" s="780"/>
      <c r="AR188" s="1569"/>
      <c r="AS188" s="1569"/>
      <c r="AT188" s="1569"/>
      <c r="AU188" s="1569"/>
      <c r="AV188" s="1569"/>
      <c r="AW188" s="758"/>
      <c r="AX188" s="761"/>
      <c r="AY188" s="761"/>
      <c r="AZ188" s="761"/>
    </row>
    <row r="189" spans="2:52" ht="14.25" customHeight="1" x14ac:dyDescent="0.15">
      <c r="B189" s="838"/>
      <c r="AM189" s="1167" t="s">
        <v>90</v>
      </c>
      <c r="AX189" s="761"/>
    </row>
    <row r="190" spans="2:52" ht="14.25" customHeight="1" x14ac:dyDescent="0.15">
      <c r="AX190" s="761"/>
    </row>
    <row r="191" spans="2:52" s="99" customFormat="1" ht="18.75" x14ac:dyDescent="0.15">
      <c r="B191" s="2430" t="s">
        <v>309</v>
      </c>
      <c r="C191" s="2430"/>
      <c r="D191" s="1704" t="s">
        <v>263</v>
      </c>
      <c r="E191" s="100"/>
      <c r="F191" s="100"/>
      <c r="G191" s="100"/>
      <c r="H191" s="100"/>
      <c r="I191" s="481"/>
      <c r="J191" s="1692" t="s">
        <v>312</v>
      </c>
      <c r="K191" s="2432" t="s">
        <v>311</v>
      </c>
      <c r="L191" s="1693" t="s">
        <v>313</v>
      </c>
      <c r="M191" s="2432" t="s">
        <v>314</v>
      </c>
      <c r="N191" s="100"/>
      <c r="O191" s="100"/>
      <c r="P191" s="100"/>
      <c r="Q191" s="100"/>
      <c r="R191" s="335"/>
      <c r="S191" s="100"/>
      <c r="T191" s="5"/>
      <c r="U191" s="5"/>
      <c r="V191" s="3"/>
      <c r="W191" s="5"/>
      <c r="X191" s="40"/>
      <c r="Y191" s="3"/>
      <c r="Z191" s="3"/>
      <c r="AA191" s="5"/>
      <c r="AB191" s="493"/>
      <c r="AC191" s="3"/>
      <c r="AD191" s="100"/>
      <c r="AE191" s="100"/>
      <c r="AF191" s="335"/>
      <c r="AG191" s="100"/>
      <c r="AH191" s="100"/>
      <c r="AI191" s="100"/>
      <c r="AJ191" s="100"/>
      <c r="AK191" s="100"/>
      <c r="AL191" s="100"/>
      <c r="AM191" s="100"/>
      <c r="AP191" s="6"/>
      <c r="AQ191" s="786"/>
      <c r="AR191" s="1569"/>
      <c r="AS191" s="1569"/>
      <c r="AT191" s="1569"/>
      <c r="AU191" s="1569"/>
      <c r="AV191" s="1569"/>
      <c r="AW191" s="814"/>
      <c r="AX191" s="761"/>
      <c r="AY191" s="817"/>
      <c r="AZ191" s="817"/>
    </row>
    <row r="192" spans="2:52" s="61" customFormat="1" ht="14.25" customHeight="1" thickBot="1" x14ac:dyDescent="0.2">
      <c r="B192" s="1568" t="s">
        <v>101</v>
      </c>
      <c r="D192" s="482"/>
      <c r="E192" s="59"/>
      <c r="F192" s="59"/>
      <c r="G192" s="59"/>
      <c r="H192" s="59"/>
      <c r="I192" s="71"/>
      <c r="J192" s="586"/>
      <c r="K192" s="2433"/>
      <c r="L192" s="493"/>
      <c r="M192" s="2433"/>
      <c r="N192" s="59"/>
      <c r="O192" s="59"/>
      <c r="P192" s="59"/>
      <c r="Q192" s="59"/>
      <c r="R192" s="58"/>
      <c r="S192" s="59"/>
      <c r="T192" s="5"/>
      <c r="U192" s="5"/>
      <c r="V192" s="3"/>
      <c r="W192" s="5"/>
      <c r="X192" s="40"/>
      <c r="Y192" s="3"/>
      <c r="Z192" s="3"/>
      <c r="AA192" s="5"/>
      <c r="AB192" s="493"/>
      <c r="AC192" s="3"/>
      <c r="AD192" s="59"/>
      <c r="AE192" s="59"/>
      <c r="AF192" s="58"/>
      <c r="AG192" s="59"/>
      <c r="AH192" s="59"/>
      <c r="AI192" s="59"/>
      <c r="AJ192" s="59"/>
      <c r="AK192" s="59"/>
      <c r="AL192" s="59"/>
      <c r="AM192" s="1360" t="s">
        <v>265</v>
      </c>
      <c r="AP192" s="6"/>
      <c r="AQ192" s="786"/>
      <c r="AR192" s="1569"/>
      <c r="AS192" s="1569"/>
      <c r="AT192" s="1569"/>
      <c r="AU192" s="1569"/>
      <c r="AV192" s="1569"/>
      <c r="AW192" s="814"/>
      <c r="AX192" s="761"/>
      <c r="AY192" s="761"/>
      <c r="AZ192" s="761"/>
    </row>
    <row r="193" spans="1:408" s="20" customFormat="1" ht="14.25" customHeight="1" x14ac:dyDescent="0.15">
      <c r="B193" s="102"/>
      <c r="C193" s="103" t="s">
        <v>102</v>
      </c>
      <c r="D193" s="104" t="s">
        <v>103</v>
      </c>
      <c r="E193" s="105"/>
      <c r="F193" s="106"/>
      <c r="G193" s="107" t="s">
        <v>3</v>
      </c>
      <c r="H193" s="105"/>
      <c r="I193" s="381"/>
      <c r="J193" s="107" t="s">
        <v>4</v>
      </c>
      <c r="K193" s="105"/>
      <c r="L193" s="106"/>
      <c r="M193" s="107" t="s">
        <v>5</v>
      </c>
      <c r="N193" s="105"/>
      <c r="O193" s="106"/>
      <c r="P193" s="107" t="s">
        <v>6</v>
      </c>
      <c r="Q193" s="105"/>
      <c r="R193" s="108"/>
      <c r="S193" s="107" t="s">
        <v>7</v>
      </c>
      <c r="T193" s="105"/>
      <c r="U193" s="106"/>
      <c r="V193" s="109" t="s">
        <v>8</v>
      </c>
      <c r="W193" s="105"/>
      <c r="X193" s="108"/>
      <c r="Y193" s="107" t="s">
        <v>9</v>
      </c>
      <c r="Z193" s="110"/>
      <c r="AA193" s="106"/>
      <c r="AB193" s="107" t="s">
        <v>10</v>
      </c>
      <c r="AC193" s="110"/>
      <c r="AD193" s="106"/>
      <c r="AE193" s="107" t="s">
        <v>11</v>
      </c>
      <c r="AF193" s="110"/>
      <c r="AG193" s="106"/>
      <c r="AH193" s="107" t="s">
        <v>12</v>
      </c>
      <c r="AI193" s="105"/>
      <c r="AJ193" s="106"/>
      <c r="AK193" s="107" t="s">
        <v>13</v>
      </c>
      <c r="AL193" s="105"/>
      <c r="AM193" s="111"/>
      <c r="AP193" s="6"/>
      <c r="AQ193" s="783"/>
      <c r="AR193" s="1569"/>
      <c r="AS193" s="1569"/>
      <c r="AT193" s="1569"/>
      <c r="AU193" s="1569"/>
      <c r="AV193" s="1569"/>
      <c r="AW193" s="764"/>
      <c r="AX193" s="761"/>
      <c r="AY193" s="759"/>
      <c r="AZ193" s="759"/>
    </row>
    <row r="194" spans="1:408" s="20" customFormat="1" ht="14.25" customHeight="1" x14ac:dyDescent="0.15">
      <c r="B194" s="112"/>
      <c r="C194" s="113" t="s">
        <v>104</v>
      </c>
      <c r="D194" s="114" t="s">
        <v>253</v>
      </c>
      <c r="E194" s="115" t="s">
        <v>107</v>
      </c>
      <c r="F194" s="116" t="s">
        <v>106</v>
      </c>
      <c r="G194" s="117" t="s">
        <v>105</v>
      </c>
      <c r="H194" s="115" t="s">
        <v>254</v>
      </c>
      <c r="I194" s="116" t="s">
        <v>106</v>
      </c>
      <c r="J194" s="117" t="s">
        <v>105</v>
      </c>
      <c r="K194" s="115" t="s">
        <v>254</v>
      </c>
      <c r="L194" s="116" t="s">
        <v>106</v>
      </c>
      <c r="M194" s="117" t="s">
        <v>253</v>
      </c>
      <c r="N194" s="115" t="s">
        <v>107</v>
      </c>
      <c r="O194" s="116" t="s">
        <v>106</v>
      </c>
      <c r="P194" s="117" t="s">
        <v>253</v>
      </c>
      <c r="Q194" s="115" t="s">
        <v>254</v>
      </c>
      <c r="R194" s="116" t="s">
        <v>255</v>
      </c>
      <c r="S194" s="117" t="s">
        <v>105</v>
      </c>
      <c r="T194" s="115" t="s">
        <v>107</v>
      </c>
      <c r="U194" s="116" t="s">
        <v>106</v>
      </c>
      <c r="V194" s="117" t="s">
        <v>105</v>
      </c>
      <c r="W194" s="115" t="s">
        <v>107</v>
      </c>
      <c r="X194" s="116" t="s">
        <v>106</v>
      </c>
      <c r="Y194" s="117" t="s">
        <v>105</v>
      </c>
      <c r="Z194" s="115" t="s">
        <v>107</v>
      </c>
      <c r="AA194" s="116" t="s">
        <v>106</v>
      </c>
      <c r="AB194" s="117" t="s">
        <v>105</v>
      </c>
      <c r="AC194" s="115" t="s">
        <v>107</v>
      </c>
      <c r="AD194" s="116" t="s">
        <v>106</v>
      </c>
      <c r="AE194" s="117" t="s">
        <v>105</v>
      </c>
      <c r="AF194" s="115" t="s">
        <v>107</v>
      </c>
      <c r="AG194" s="116" t="s">
        <v>106</v>
      </c>
      <c r="AH194" s="117" t="s">
        <v>105</v>
      </c>
      <c r="AI194" s="115" t="s">
        <v>107</v>
      </c>
      <c r="AJ194" s="116" t="s">
        <v>106</v>
      </c>
      <c r="AK194" s="117" t="s">
        <v>105</v>
      </c>
      <c r="AL194" s="115" t="s">
        <v>107</v>
      </c>
      <c r="AM194" s="118" t="s">
        <v>106</v>
      </c>
      <c r="AP194" s="6"/>
      <c r="AQ194" s="781"/>
      <c r="AR194" s="1569"/>
      <c r="AS194" s="1569"/>
      <c r="AT194" s="1569"/>
      <c r="AU194" s="1569"/>
      <c r="AV194" s="1569"/>
      <c r="AW194" s="812"/>
      <c r="AX194" s="761"/>
      <c r="AY194" s="759"/>
      <c r="AZ194" s="759"/>
    </row>
    <row r="195" spans="1:408" s="238" customFormat="1" ht="14.25" customHeight="1" thickBot="1" x14ac:dyDescent="0.2">
      <c r="B195" s="119"/>
      <c r="C195" s="483" t="s">
        <v>232</v>
      </c>
      <c r="D195" s="1060">
        <f>D5</f>
        <v>4</v>
      </c>
      <c r="E195" s="1061">
        <f t="shared" ref="E195:AM195" si="0">E5</f>
        <v>8</v>
      </c>
      <c r="F195" s="1062">
        <f t="shared" si="0"/>
        <v>7</v>
      </c>
      <c r="G195" s="1065">
        <f t="shared" si="0"/>
        <v>8</v>
      </c>
      <c r="H195" s="1061">
        <f t="shared" si="0"/>
        <v>6</v>
      </c>
      <c r="I195" s="1062">
        <f t="shared" si="0"/>
        <v>6</v>
      </c>
      <c r="J195" s="1063">
        <f t="shared" si="0"/>
        <v>7</v>
      </c>
      <c r="K195" s="1061">
        <f t="shared" si="0"/>
        <v>7</v>
      </c>
      <c r="L195" s="1062">
        <f t="shared" si="0"/>
        <v>8</v>
      </c>
      <c r="M195" s="1063">
        <f t="shared" si="0"/>
        <v>7</v>
      </c>
      <c r="N195" s="1061">
        <f t="shared" si="0"/>
        <v>8</v>
      </c>
      <c r="O195" s="1062">
        <f t="shared" si="0"/>
        <v>6</v>
      </c>
      <c r="P195" s="1063">
        <f t="shared" si="0"/>
        <v>6</v>
      </c>
      <c r="Q195" s="1064">
        <f t="shared" si="0"/>
        <v>7</v>
      </c>
      <c r="R195" s="1062">
        <f t="shared" si="0"/>
        <v>8</v>
      </c>
      <c r="S195" s="1063">
        <f t="shared" si="0"/>
        <v>7</v>
      </c>
      <c r="T195" s="1061">
        <v>7</v>
      </c>
      <c r="U195" s="1062">
        <f t="shared" si="0"/>
        <v>7</v>
      </c>
      <c r="V195" s="1065">
        <f t="shared" si="0"/>
        <v>7</v>
      </c>
      <c r="W195" s="1061">
        <f t="shared" si="0"/>
        <v>7</v>
      </c>
      <c r="X195" s="1062">
        <f t="shared" si="0"/>
        <v>7</v>
      </c>
      <c r="Y195" s="1063">
        <f t="shared" si="0"/>
        <v>8</v>
      </c>
      <c r="Z195" s="1061">
        <f t="shared" si="0"/>
        <v>6</v>
      </c>
      <c r="AA195" s="1062">
        <f t="shared" si="0"/>
        <v>8</v>
      </c>
      <c r="AB195" s="1066">
        <f t="shared" si="0"/>
        <v>7</v>
      </c>
      <c r="AC195" s="1061">
        <f t="shared" si="0"/>
        <v>7</v>
      </c>
      <c r="AD195" s="1062">
        <f t="shared" si="0"/>
        <v>7</v>
      </c>
      <c r="AE195" s="1063">
        <f t="shared" si="0"/>
        <v>7</v>
      </c>
      <c r="AF195" s="1061">
        <f t="shared" si="0"/>
        <v>7</v>
      </c>
      <c r="AG195" s="1062">
        <f t="shared" si="0"/>
        <v>8</v>
      </c>
      <c r="AH195" s="1063">
        <f t="shared" si="0"/>
        <v>7</v>
      </c>
      <c r="AI195" s="1061">
        <f t="shared" si="0"/>
        <v>7</v>
      </c>
      <c r="AJ195" s="1062">
        <f t="shared" si="0"/>
        <v>7</v>
      </c>
      <c r="AK195" s="1063">
        <f t="shared" si="0"/>
        <v>7</v>
      </c>
      <c r="AL195" s="1061">
        <f t="shared" si="0"/>
        <v>7</v>
      </c>
      <c r="AM195" s="1067">
        <f t="shared" si="0"/>
        <v>7</v>
      </c>
      <c r="AO195" s="6"/>
      <c r="AP195" s="59"/>
      <c r="AQ195" s="781"/>
      <c r="AR195" s="1569"/>
      <c r="AS195" s="1569"/>
      <c r="AT195" s="1569"/>
      <c r="AU195" s="1569"/>
      <c r="AV195" s="1569"/>
      <c r="AW195" s="812"/>
      <c r="AX195" s="761"/>
      <c r="AY195" s="756"/>
      <c r="AZ195" s="756"/>
    </row>
    <row r="196" spans="1:408" s="20" customFormat="1" ht="14.25" customHeight="1" x14ac:dyDescent="0.15">
      <c r="A196" s="20" t="s">
        <v>456</v>
      </c>
      <c r="B196" s="239" t="s">
        <v>150</v>
      </c>
      <c r="C196" s="391" t="s">
        <v>243</v>
      </c>
      <c r="D196" s="861">
        <v>4856.4369999999999</v>
      </c>
      <c r="E196" s="862">
        <v>7168.5619999999999</v>
      </c>
      <c r="F196" s="863">
        <v>6127.674</v>
      </c>
      <c r="G196" s="864">
        <v>7062.5690000000004</v>
      </c>
      <c r="H196" s="862">
        <v>5938.1549999999997</v>
      </c>
      <c r="I196" s="863">
        <v>4989.0720000000001</v>
      </c>
      <c r="J196" s="864">
        <v>5345.3069999999998</v>
      </c>
      <c r="K196" s="862">
        <v>4675.0249999999996</v>
      </c>
      <c r="L196" s="863">
        <v>5234.0020000000004</v>
      </c>
      <c r="M196" s="864">
        <v>5396.009</v>
      </c>
      <c r="N196" s="862">
        <v>6915.2690000000002</v>
      </c>
      <c r="O196" s="863">
        <v>5839.5529999999999</v>
      </c>
      <c r="P196" s="864">
        <v>6408.5929999999998</v>
      </c>
      <c r="Q196" s="862">
        <v>6388.8050000000003</v>
      </c>
      <c r="R196" s="866">
        <v>7488.4560000000001</v>
      </c>
      <c r="S196" s="864">
        <v>6560.9859999999999</v>
      </c>
      <c r="T196" s="862">
        <v>6074.7</v>
      </c>
      <c r="U196" s="863">
        <v>5793.9340000000002</v>
      </c>
      <c r="V196" s="867">
        <v>5154.5219999999999</v>
      </c>
      <c r="W196" s="865">
        <v>4592.2290000000003</v>
      </c>
      <c r="X196" s="866">
        <v>2881.8589999999999</v>
      </c>
      <c r="Y196" s="867">
        <v>2680.2890000000002</v>
      </c>
      <c r="Z196" s="868">
        <v>1733.8209999999999</v>
      </c>
      <c r="AA196" s="866">
        <v>2438.5250000000001</v>
      </c>
      <c r="AB196" s="867">
        <v>2271.078</v>
      </c>
      <c r="AC196" s="868">
        <v>2569.0569999999998</v>
      </c>
      <c r="AD196" s="863">
        <v>2923.4679999999998</v>
      </c>
      <c r="AE196" s="864">
        <v>3616.846</v>
      </c>
      <c r="AF196" s="868">
        <v>4153.24</v>
      </c>
      <c r="AG196" s="863">
        <v>6891.335</v>
      </c>
      <c r="AH196" s="864">
        <v>8271.0380000000005</v>
      </c>
      <c r="AI196" s="862">
        <v>9955.2579999999998</v>
      </c>
      <c r="AJ196" s="863">
        <v>10861.065000000001</v>
      </c>
      <c r="AK196" s="864">
        <v>8765.732</v>
      </c>
      <c r="AL196" s="862">
        <v>8197.7170000000006</v>
      </c>
      <c r="AM196" s="869">
        <v>8143.2839999999997</v>
      </c>
      <c r="AO196" s="6"/>
      <c r="AP196" s="21"/>
      <c r="AQ196" s="783"/>
      <c r="AR196" s="1569"/>
      <c r="AS196" s="1569"/>
      <c r="AT196" s="1569"/>
      <c r="AU196" s="1569"/>
      <c r="AV196" s="1569"/>
      <c r="AW196" s="764"/>
      <c r="AX196" s="761"/>
      <c r="AY196" s="759"/>
      <c r="AZ196" s="759"/>
    </row>
    <row r="197" spans="1:408" s="20" customFormat="1" ht="14.25" customHeight="1" x14ac:dyDescent="0.15">
      <c r="A197" s="20" t="s">
        <v>457</v>
      </c>
      <c r="B197" s="240" t="s">
        <v>151</v>
      </c>
      <c r="C197" s="392" t="s">
        <v>244</v>
      </c>
      <c r="D197" s="870">
        <v>858320.26500000001</v>
      </c>
      <c r="E197" s="871">
        <v>1211028.192</v>
      </c>
      <c r="F197" s="872">
        <v>1086611.98</v>
      </c>
      <c r="G197" s="873">
        <v>1353491.3370000001</v>
      </c>
      <c r="H197" s="871">
        <v>1209552.885</v>
      </c>
      <c r="I197" s="872">
        <v>1120123.5009999999</v>
      </c>
      <c r="J197" s="873">
        <v>1313494.129</v>
      </c>
      <c r="K197" s="871">
        <v>1465447.5870000001</v>
      </c>
      <c r="L197" s="872">
        <v>1956473.2009999999</v>
      </c>
      <c r="M197" s="873">
        <v>1756977.635</v>
      </c>
      <c r="N197" s="871">
        <v>2045704.1969999999</v>
      </c>
      <c r="O197" s="872">
        <v>1760730.0730000001</v>
      </c>
      <c r="P197" s="873">
        <v>1833184.97</v>
      </c>
      <c r="Q197" s="871">
        <v>1969893.0060000001</v>
      </c>
      <c r="R197" s="875">
        <v>2112556.0430000001</v>
      </c>
      <c r="S197" s="873">
        <v>1717936.1340000001</v>
      </c>
      <c r="T197" s="871">
        <v>1650914.9450000001</v>
      </c>
      <c r="U197" s="872">
        <v>1397404.4380000001</v>
      </c>
      <c r="V197" s="876">
        <v>1391704.801</v>
      </c>
      <c r="W197" s="874">
        <v>1445938.9410000001</v>
      </c>
      <c r="X197" s="875">
        <v>1036024.598</v>
      </c>
      <c r="Y197" s="876">
        <v>1034579.116</v>
      </c>
      <c r="Z197" s="877">
        <v>722879.64800000004</v>
      </c>
      <c r="AA197" s="875">
        <v>1003669.49</v>
      </c>
      <c r="AB197" s="876">
        <v>1030907.308</v>
      </c>
      <c r="AC197" s="877">
        <v>1274787.8370000001</v>
      </c>
      <c r="AD197" s="872">
        <v>1341491.7890000001</v>
      </c>
      <c r="AE197" s="873">
        <v>1486546.639</v>
      </c>
      <c r="AF197" s="877">
        <v>1622358.977</v>
      </c>
      <c r="AG197" s="872">
        <v>1976331.9779999999</v>
      </c>
      <c r="AH197" s="873">
        <v>1858340.9469999999</v>
      </c>
      <c r="AI197" s="871">
        <v>2173348.7319999998</v>
      </c>
      <c r="AJ197" s="872">
        <v>2208816.4109999998</v>
      </c>
      <c r="AK197" s="873">
        <v>1782043.5349999999</v>
      </c>
      <c r="AL197" s="871">
        <v>1745916.602</v>
      </c>
      <c r="AM197" s="878">
        <v>2356569.8130000001</v>
      </c>
      <c r="AO197" s="6"/>
      <c r="AP197" s="21"/>
      <c r="AQ197" s="781"/>
      <c r="AR197" s="1569"/>
      <c r="AS197" s="1569"/>
      <c r="AT197" s="1569"/>
      <c r="AU197" s="1569"/>
      <c r="AV197" s="1569"/>
      <c r="AW197" s="812"/>
      <c r="AX197" s="761"/>
      <c r="AY197" s="759"/>
      <c r="AZ197" s="759"/>
    </row>
    <row r="198" spans="1:408" s="20" customFormat="1" ht="14.25" customHeight="1" x14ac:dyDescent="0.15">
      <c r="A198" s="20" t="s">
        <v>458</v>
      </c>
      <c r="B198" s="241" t="s">
        <v>151</v>
      </c>
      <c r="C198" s="393" t="s">
        <v>110</v>
      </c>
      <c r="D198" s="1068">
        <v>177</v>
      </c>
      <c r="E198" s="1069">
        <v>169</v>
      </c>
      <c r="F198" s="1070">
        <v>177</v>
      </c>
      <c r="G198" s="1071">
        <v>192</v>
      </c>
      <c r="H198" s="1069">
        <v>204</v>
      </c>
      <c r="I198" s="1070">
        <v>225</v>
      </c>
      <c r="J198" s="1071">
        <v>246</v>
      </c>
      <c r="K198" s="1069">
        <v>313</v>
      </c>
      <c r="L198" s="1070">
        <v>374</v>
      </c>
      <c r="M198" s="1071">
        <v>326</v>
      </c>
      <c r="N198" s="1069">
        <v>296</v>
      </c>
      <c r="O198" s="1070">
        <v>302</v>
      </c>
      <c r="P198" s="1071">
        <v>286</v>
      </c>
      <c r="Q198" s="1069">
        <v>308</v>
      </c>
      <c r="R198" s="1072">
        <v>282</v>
      </c>
      <c r="S198" s="1071">
        <v>262</v>
      </c>
      <c r="T198" s="1069">
        <v>272</v>
      </c>
      <c r="U198" s="1070">
        <v>241</v>
      </c>
      <c r="V198" s="1073">
        <v>270</v>
      </c>
      <c r="W198" s="1074">
        <v>315</v>
      </c>
      <c r="X198" s="1072">
        <v>359</v>
      </c>
      <c r="Y198" s="1073">
        <v>386</v>
      </c>
      <c r="Z198" s="1075">
        <v>417</v>
      </c>
      <c r="AA198" s="1072">
        <v>412</v>
      </c>
      <c r="AB198" s="1073">
        <v>454</v>
      </c>
      <c r="AC198" s="1075">
        <v>496</v>
      </c>
      <c r="AD198" s="1070">
        <v>459</v>
      </c>
      <c r="AE198" s="1071">
        <v>411</v>
      </c>
      <c r="AF198" s="1075">
        <v>391</v>
      </c>
      <c r="AG198" s="1070">
        <v>287</v>
      </c>
      <c r="AH198" s="1071">
        <v>225</v>
      </c>
      <c r="AI198" s="1069">
        <v>218</v>
      </c>
      <c r="AJ198" s="1070">
        <v>203</v>
      </c>
      <c r="AK198" s="1071">
        <v>203</v>
      </c>
      <c r="AL198" s="1069">
        <v>213</v>
      </c>
      <c r="AM198" s="1076">
        <v>289</v>
      </c>
      <c r="AP198" s="55"/>
      <c r="AQ198" s="1652"/>
      <c r="AR198" s="1646"/>
      <c r="AS198" s="1646"/>
      <c r="AT198" s="1646"/>
      <c r="AU198" s="1646"/>
      <c r="AV198" s="1646"/>
      <c r="AW198" s="815"/>
      <c r="AX198" s="760"/>
      <c r="AY198" s="759"/>
      <c r="AZ198" s="759"/>
    </row>
    <row r="199" spans="1:408" ht="14.25" customHeight="1" x14ac:dyDescent="0.15">
      <c r="A199" s="2352" t="str">
        <f>B199&amp;C199</f>
        <v>だいこん数量</v>
      </c>
      <c r="B199" s="2349" t="s">
        <v>16</v>
      </c>
      <c r="C199" s="394" t="s">
        <v>93</v>
      </c>
      <c r="D199" s="917">
        <v>5.41</v>
      </c>
      <c r="E199" s="918">
        <v>6.3719999999999999</v>
      </c>
      <c r="F199" s="922">
        <v>2.5470000000000002</v>
      </c>
      <c r="G199" s="924">
        <v>1.871</v>
      </c>
      <c r="H199" s="918">
        <v>0.70399999999999996</v>
      </c>
      <c r="I199" s="961">
        <v>0.24</v>
      </c>
      <c r="J199" s="920">
        <v>0.1</v>
      </c>
      <c r="K199" s="918">
        <v>0.621</v>
      </c>
      <c r="L199" s="922">
        <v>82.712999999999994</v>
      </c>
      <c r="M199" s="920">
        <v>260.13200000000001</v>
      </c>
      <c r="N199" s="926">
        <v>267.78100000000001</v>
      </c>
      <c r="O199" s="922">
        <v>388.77800000000002</v>
      </c>
      <c r="P199" s="920">
        <v>303.64999999999998</v>
      </c>
      <c r="Q199" s="918">
        <v>275.16699999999997</v>
      </c>
      <c r="R199" s="923">
        <v>250.1893</v>
      </c>
      <c r="S199" s="924">
        <v>132.50200000000001</v>
      </c>
      <c r="T199" s="918">
        <v>41.805999999999997</v>
      </c>
      <c r="U199" s="922">
        <v>10.840999999999999</v>
      </c>
      <c r="V199" s="924">
        <v>6.3529999999999998</v>
      </c>
      <c r="W199" s="1077">
        <v>2E-3</v>
      </c>
      <c r="X199" s="925">
        <v>3.0000000000000001E-3</v>
      </c>
      <c r="Y199" s="924">
        <v>0</v>
      </c>
      <c r="Z199" s="926">
        <v>0</v>
      </c>
      <c r="AA199" s="923">
        <v>2E-3</v>
      </c>
      <c r="AB199" s="927">
        <v>0</v>
      </c>
      <c r="AC199" s="926">
        <v>0</v>
      </c>
      <c r="AD199" s="922">
        <v>7.7750000000000004</v>
      </c>
      <c r="AE199" s="920">
        <v>51.16</v>
      </c>
      <c r="AF199" s="926">
        <v>130.405</v>
      </c>
      <c r="AG199" s="922">
        <v>191.93100000000001</v>
      </c>
      <c r="AH199" s="920">
        <v>215.68600000000001</v>
      </c>
      <c r="AI199" s="918">
        <v>226.554</v>
      </c>
      <c r="AJ199" s="922">
        <v>192.46600000000001</v>
      </c>
      <c r="AK199" s="920">
        <v>50.598999999999997</v>
      </c>
      <c r="AL199" s="918">
        <v>38.875999999999998</v>
      </c>
      <c r="AM199" s="928">
        <v>15.930999999999999</v>
      </c>
      <c r="AP199" s="55"/>
      <c r="AR199" s="1574"/>
      <c r="AS199" s="1574"/>
      <c r="AT199" s="1574"/>
      <c r="AU199" s="1584"/>
      <c r="AV199" s="1584"/>
    </row>
    <row r="200" spans="1:408" ht="14.25" customHeight="1" x14ac:dyDescent="0.15">
      <c r="A200" s="2352" t="str">
        <f t="shared" ref="A200:A263" si="1">B200&amp;C200</f>
        <v>だいこん金額</v>
      </c>
      <c r="B200" s="2350" t="str">
        <f>B199</f>
        <v>だいこん</v>
      </c>
      <c r="C200" s="395" t="s">
        <v>94</v>
      </c>
      <c r="D200" s="929">
        <v>392.37299999999999</v>
      </c>
      <c r="E200" s="930">
        <v>392.41800000000001</v>
      </c>
      <c r="F200" s="934">
        <v>215.19</v>
      </c>
      <c r="G200" s="936">
        <v>228.74</v>
      </c>
      <c r="H200" s="930">
        <v>87.066000000000003</v>
      </c>
      <c r="I200" s="986">
        <v>29.376000000000001</v>
      </c>
      <c r="J200" s="932">
        <v>13.193</v>
      </c>
      <c r="K200" s="930">
        <v>38.823999999999998</v>
      </c>
      <c r="L200" s="934">
        <v>13254.484</v>
      </c>
      <c r="M200" s="932">
        <v>35826.038</v>
      </c>
      <c r="N200" s="938">
        <v>33784.608</v>
      </c>
      <c r="O200" s="934">
        <v>57266.809000000001</v>
      </c>
      <c r="P200" s="972">
        <v>43038.553</v>
      </c>
      <c r="Q200" s="930">
        <v>42684.199000000001</v>
      </c>
      <c r="R200" s="935">
        <v>33986.769</v>
      </c>
      <c r="S200" s="936">
        <v>10197.824000000001</v>
      </c>
      <c r="T200" s="930">
        <v>2436.1689999999999</v>
      </c>
      <c r="U200" s="934">
        <v>533.62800000000004</v>
      </c>
      <c r="V200" s="936">
        <v>260.17200000000003</v>
      </c>
      <c r="W200" s="1078">
        <v>1.2829999999999999</v>
      </c>
      <c r="X200" s="937">
        <v>1.867</v>
      </c>
      <c r="Y200" s="936">
        <v>0</v>
      </c>
      <c r="Z200" s="938">
        <v>0</v>
      </c>
      <c r="AA200" s="935">
        <v>0.93400000000000005</v>
      </c>
      <c r="AB200" s="939">
        <v>0.69899999999999995</v>
      </c>
      <c r="AC200" s="930">
        <v>0</v>
      </c>
      <c r="AD200" s="934">
        <v>762.69600000000003</v>
      </c>
      <c r="AE200" s="932">
        <v>4049.9259999999999</v>
      </c>
      <c r="AF200" s="938">
        <v>12009.438</v>
      </c>
      <c r="AG200" s="934">
        <v>15904.495999999999</v>
      </c>
      <c r="AH200" s="932">
        <v>18754.955999999998</v>
      </c>
      <c r="AI200" s="930">
        <v>29386.262999999999</v>
      </c>
      <c r="AJ200" s="934">
        <v>20840.118999999999</v>
      </c>
      <c r="AK200" s="932">
        <v>4736.6850000000004</v>
      </c>
      <c r="AL200" s="930">
        <v>3680.4110000000001</v>
      </c>
      <c r="AM200" s="940">
        <v>1962.5909999999999</v>
      </c>
      <c r="AP200" s="55"/>
      <c r="AU200" s="1574"/>
      <c r="AV200" s="1584"/>
      <c r="AX200" s="817"/>
      <c r="BA200" s="755"/>
      <c r="BB200" s="755"/>
      <c r="BC200" s="755"/>
      <c r="BD200" s="758"/>
      <c r="BE200" s="748"/>
      <c r="BF200" s="748"/>
      <c r="BG200" s="748"/>
      <c r="BH200" s="767"/>
      <c r="BI200" s="748"/>
      <c r="BJ200" s="758"/>
      <c r="BK200" s="755"/>
      <c r="BL200" s="755"/>
      <c r="BM200" s="755"/>
      <c r="BN200" s="755"/>
      <c r="BO200" s="755"/>
      <c r="BP200" s="758"/>
      <c r="BQ200" s="755"/>
      <c r="BR200" s="755"/>
      <c r="BS200" s="755"/>
      <c r="BT200" s="755"/>
      <c r="BU200" s="755"/>
      <c r="BV200" s="758"/>
      <c r="BW200" s="755"/>
      <c r="BX200" s="755"/>
      <c r="BY200" s="755"/>
      <c r="BZ200" s="755"/>
      <c r="CA200" s="755"/>
      <c r="CB200" s="758"/>
      <c r="CC200" s="767"/>
      <c r="CD200" s="767"/>
      <c r="CE200" s="767"/>
      <c r="CF200" s="748"/>
      <c r="CG200" s="748"/>
      <c r="CH200" s="758"/>
      <c r="CI200" s="755"/>
      <c r="CJ200" s="755"/>
      <c r="CK200" s="755"/>
      <c r="CL200" s="755"/>
      <c r="CM200" s="755"/>
      <c r="CN200" s="758"/>
      <c r="CO200" s="767"/>
      <c r="CP200" s="767"/>
      <c r="CQ200" s="767"/>
      <c r="CR200" s="767"/>
      <c r="CS200" s="767"/>
      <c r="CT200" s="758"/>
      <c r="CU200" s="755"/>
      <c r="CV200" s="755"/>
      <c r="CW200" s="755"/>
      <c r="CX200" s="755"/>
      <c r="CY200" s="755"/>
      <c r="CZ200" s="758"/>
      <c r="DA200" s="767"/>
      <c r="DB200" s="767"/>
      <c r="DC200" s="767"/>
      <c r="DD200" s="252"/>
      <c r="DE200" s="767"/>
      <c r="DF200" s="758"/>
      <c r="DG200" s="758"/>
      <c r="DH200" s="820"/>
      <c r="DI200" s="758"/>
      <c r="DJ200" s="748"/>
      <c r="DK200" s="768"/>
      <c r="DL200" s="758"/>
      <c r="DM200" s="758"/>
      <c r="DN200" s="820"/>
      <c r="DO200" s="758"/>
      <c r="DP200" s="748"/>
      <c r="DQ200" s="758"/>
      <c r="DR200" s="758"/>
      <c r="DS200" s="758"/>
      <c r="DT200" s="820"/>
      <c r="DU200" s="758"/>
      <c r="DV200" s="748"/>
      <c r="DW200" s="758"/>
      <c r="DX200" s="758"/>
      <c r="DY200" s="755"/>
      <c r="DZ200" s="755"/>
      <c r="EA200" s="755"/>
      <c r="EB200" s="755"/>
      <c r="EC200" s="755"/>
      <c r="ED200" s="758"/>
      <c r="EE200" s="758"/>
      <c r="EF200" s="820"/>
      <c r="EG200" s="758"/>
      <c r="EH200" s="748"/>
      <c r="EI200" s="758"/>
      <c r="EJ200" s="758"/>
      <c r="EK200" s="767"/>
      <c r="EL200" s="767"/>
      <c r="EM200" s="767"/>
      <c r="EN200" s="767"/>
      <c r="EO200" s="767"/>
      <c r="EP200" s="758"/>
      <c r="EQ200" s="758"/>
      <c r="ER200" s="820"/>
      <c r="ES200" s="758"/>
      <c r="ET200" s="748"/>
      <c r="EU200" s="758"/>
      <c r="EV200" s="758"/>
      <c r="EW200" s="755"/>
      <c r="EX200" s="755"/>
      <c r="EY200" s="755"/>
      <c r="EZ200" s="755"/>
      <c r="FA200" s="755"/>
      <c r="FB200" s="758"/>
      <c r="FC200" s="755"/>
      <c r="FD200" s="755"/>
      <c r="FE200" s="755"/>
      <c r="FF200" s="755"/>
      <c r="FG200" s="755"/>
      <c r="FH200" s="758"/>
      <c r="FI200" s="755"/>
      <c r="FJ200" s="755"/>
      <c r="FK200" s="755"/>
      <c r="FL200" s="755"/>
      <c r="FM200" s="755"/>
      <c r="FN200" s="758"/>
      <c r="FO200" s="755"/>
      <c r="FP200" s="755"/>
      <c r="FQ200" s="755"/>
      <c r="FR200" s="755"/>
      <c r="FS200" s="755"/>
      <c r="FT200" s="758"/>
      <c r="FU200" s="755"/>
      <c r="FV200" s="755"/>
      <c r="FW200" s="755"/>
      <c r="FX200" s="755"/>
      <c r="FY200" s="755"/>
      <c r="FZ200" s="758"/>
      <c r="GA200" s="755"/>
      <c r="GB200" s="755"/>
      <c r="GC200" s="755"/>
      <c r="GD200" s="755"/>
      <c r="GE200" s="755"/>
      <c r="GF200" s="758"/>
      <c r="GG200" s="755"/>
      <c r="GH200" s="755"/>
      <c r="GI200" s="755"/>
      <c r="GJ200" s="755"/>
      <c r="GK200" s="755"/>
      <c r="GL200" s="758"/>
      <c r="GM200" s="755"/>
      <c r="GN200" s="755"/>
      <c r="GO200" s="755"/>
      <c r="GP200" s="755"/>
      <c r="GQ200" s="755"/>
      <c r="GR200" s="758"/>
      <c r="GS200" s="755"/>
      <c r="GT200" s="755"/>
      <c r="GU200" s="755"/>
      <c r="GV200" s="755"/>
      <c r="GW200" s="755"/>
      <c r="GX200" s="780"/>
      <c r="GY200" s="755"/>
      <c r="GZ200" s="755"/>
      <c r="HA200" s="755"/>
      <c r="HB200" s="755"/>
      <c r="HC200" s="755"/>
      <c r="HD200" s="758"/>
      <c r="HE200" s="773"/>
      <c r="HF200" s="765"/>
      <c r="HG200" s="766"/>
      <c r="HH200" s="757"/>
      <c r="HI200" s="254"/>
      <c r="HJ200" s="758"/>
      <c r="HK200" s="755"/>
      <c r="HL200" s="755"/>
      <c r="HM200" s="755"/>
      <c r="HN200" s="755"/>
      <c r="HO200" s="755"/>
      <c r="HP200" s="758"/>
      <c r="HQ200" s="767"/>
      <c r="HR200" s="767"/>
      <c r="HS200" s="767"/>
      <c r="HT200" s="767"/>
      <c r="HU200" s="767"/>
      <c r="HV200" s="758"/>
      <c r="HW200" s="767"/>
      <c r="HX200" s="767"/>
      <c r="HY200" s="767"/>
      <c r="HZ200" s="767"/>
      <c r="IA200" s="767"/>
      <c r="IB200" s="758"/>
      <c r="IC200" s="755"/>
      <c r="ID200" s="755"/>
      <c r="IE200" s="755"/>
      <c r="IF200" s="755"/>
      <c r="IG200" s="755"/>
      <c r="IH200" s="758"/>
      <c r="II200" s="755"/>
      <c r="IJ200" s="755"/>
      <c r="IK200" s="755"/>
      <c r="IL200" s="755"/>
      <c r="IM200" s="755"/>
      <c r="IN200" s="764"/>
      <c r="IO200" s="767"/>
      <c r="IP200" s="767"/>
      <c r="IQ200" s="767"/>
      <c r="IR200" s="767"/>
      <c r="IS200" s="748"/>
      <c r="IT200" s="758"/>
      <c r="IU200" s="748"/>
      <c r="IV200" s="748"/>
      <c r="IW200" s="748"/>
      <c r="IX200" s="767"/>
      <c r="IY200" s="768"/>
      <c r="IZ200" s="767"/>
      <c r="JF200" s="5"/>
      <c r="JG200" s="758"/>
      <c r="JH200" s="755"/>
      <c r="JI200" s="755"/>
      <c r="JJ200" s="755"/>
      <c r="JK200" s="755"/>
      <c r="JL200" s="755"/>
      <c r="JM200" s="758"/>
      <c r="JN200" s="755"/>
      <c r="JO200" s="755"/>
      <c r="JP200" s="755"/>
      <c r="JQ200" s="755"/>
      <c r="JR200" s="755"/>
      <c r="JS200" s="758"/>
      <c r="JT200" s="755"/>
      <c r="JU200" s="755"/>
      <c r="JV200" s="755"/>
      <c r="JW200" s="755"/>
      <c r="JX200" s="755"/>
      <c r="JY200" s="758"/>
      <c r="JZ200" s="755"/>
      <c r="KA200" s="755"/>
      <c r="KB200" s="755"/>
      <c r="KC200" s="755"/>
      <c r="KD200" s="755"/>
      <c r="KE200" s="758"/>
      <c r="KF200" s="755"/>
      <c r="KG200" s="755"/>
      <c r="KH200" s="755"/>
      <c r="KI200" s="755"/>
      <c r="KJ200" s="755"/>
      <c r="KK200" s="758"/>
      <c r="KL200" s="787"/>
      <c r="KM200" s="748"/>
      <c r="KN200" s="748"/>
      <c r="KO200" s="748"/>
      <c r="KP200" s="748"/>
      <c r="KQ200" s="758"/>
      <c r="KR200" s="755"/>
      <c r="KS200" s="756"/>
      <c r="KT200" s="757"/>
      <c r="KU200" s="757"/>
      <c r="KV200" s="757"/>
      <c r="KW200" s="758"/>
      <c r="KX200" s="755"/>
      <c r="KY200" s="756"/>
      <c r="KZ200" s="757"/>
      <c r="LA200" s="757"/>
      <c r="LB200" s="757"/>
      <c r="LC200" s="758"/>
      <c r="LD200" s="755"/>
      <c r="LE200" s="755"/>
      <c r="LF200" s="755"/>
      <c r="LG200" s="755"/>
      <c r="LH200" s="755"/>
      <c r="LI200" s="767"/>
      <c r="LJ200" s="755"/>
      <c r="LK200" s="755"/>
      <c r="LL200" s="755"/>
      <c r="LM200" s="755"/>
      <c r="LN200" s="755"/>
      <c r="LO200" s="758"/>
      <c r="LQ200" s="565"/>
      <c r="LR200" s="565"/>
      <c r="LS200" s="565"/>
      <c r="LT200" s="565"/>
      <c r="LU200" s="5"/>
      <c r="LW200" s="565"/>
      <c r="LX200" s="565"/>
      <c r="LY200" s="565"/>
      <c r="LZ200" s="565"/>
      <c r="MA200" s="576"/>
      <c r="MB200" s="565"/>
      <c r="MC200" s="565"/>
      <c r="MD200" s="565"/>
      <c r="ME200" s="565"/>
      <c r="MF200" s="565"/>
      <c r="MG200" s="5"/>
      <c r="MH200" s="5"/>
      <c r="MI200" s="61"/>
      <c r="MJ200" s="59"/>
      <c r="MK200" s="254"/>
      <c r="ML200" s="5"/>
      <c r="MM200" s="5"/>
      <c r="MN200" s="61"/>
      <c r="MO200" s="59"/>
      <c r="MP200" s="59"/>
      <c r="MQ200" s="59"/>
      <c r="MR200" s="279"/>
      <c r="MS200" s="279"/>
      <c r="MT200" s="254"/>
      <c r="MU200" s="254"/>
      <c r="MV200" s="252"/>
      <c r="MW200" s="5"/>
      <c r="MX200" s="5"/>
      <c r="NA200" s="252"/>
      <c r="NB200" s="5"/>
      <c r="NC200" s="5"/>
      <c r="NF200" s="252"/>
      <c r="NG200" s="5"/>
      <c r="NH200" s="5"/>
      <c r="NK200" s="61"/>
      <c r="NL200" s="59"/>
      <c r="NM200" s="254"/>
      <c r="NN200" s="5"/>
      <c r="NP200" s="5"/>
      <c r="NQ200" s="5"/>
      <c r="NR200" s="5"/>
      <c r="NW200" s="55"/>
    </row>
    <row r="201" spans="1:408" ht="14.25" customHeight="1" x14ac:dyDescent="0.15">
      <c r="A201" s="2352" t="str">
        <f t="shared" si="1"/>
        <v>だいこん価格</v>
      </c>
      <c r="B201" s="2351" t="str">
        <f>B199</f>
        <v>だいこん</v>
      </c>
      <c r="C201" s="417" t="s">
        <v>96</v>
      </c>
      <c r="D201" s="941">
        <v>73</v>
      </c>
      <c r="E201" s="942">
        <v>62</v>
      </c>
      <c r="F201" s="946">
        <v>84</v>
      </c>
      <c r="G201" s="948">
        <v>122</v>
      </c>
      <c r="H201" s="942">
        <v>124</v>
      </c>
      <c r="I201" s="943">
        <v>122</v>
      </c>
      <c r="J201" s="944">
        <v>132</v>
      </c>
      <c r="K201" s="942">
        <v>63</v>
      </c>
      <c r="L201" s="946">
        <v>160</v>
      </c>
      <c r="M201" s="944">
        <v>138</v>
      </c>
      <c r="N201" s="949">
        <v>126</v>
      </c>
      <c r="O201" s="946">
        <v>147</v>
      </c>
      <c r="P201" s="944">
        <v>142</v>
      </c>
      <c r="Q201" s="942">
        <v>155</v>
      </c>
      <c r="R201" s="947">
        <v>136</v>
      </c>
      <c r="S201" s="948">
        <v>77</v>
      </c>
      <c r="T201" s="942">
        <v>58</v>
      </c>
      <c r="U201" s="946">
        <v>49</v>
      </c>
      <c r="V201" s="948">
        <v>41</v>
      </c>
      <c r="W201" s="980">
        <v>642</v>
      </c>
      <c r="X201" s="947">
        <v>622</v>
      </c>
      <c r="Y201" s="948">
        <v>0</v>
      </c>
      <c r="Z201" s="949">
        <v>0</v>
      </c>
      <c r="AA201" s="947">
        <v>467</v>
      </c>
      <c r="AB201" s="950">
        <v>0</v>
      </c>
      <c r="AC201" s="942">
        <v>0</v>
      </c>
      <c r="AD201" s="946">
        <v>98</v>
      </c>
      <c r="AE201" s="944">
        <v>79</v>
      </c>
      <c r="AF201" s="949">
        <v>92</v>
      </c>
      <c r="AG201" s="946">
        <v>83</v>
      </c>
      <c r="AH201" s="944">
        <v>87</v>
      </c>
      <c r="AI201" s="942">
        <v>130</v>
      </c>
      <c r="AJ201" s="946">
        <v>108</v>
      </c>
      <c r="AK201" s="944">
        <v>94</v>
      </c>
      <c r="AL201" s="942">
        <v>95</v>
      </c>
      <c r="AM201" s="951">
        <v>123</v>
      </c>
      <c r="AP201" s="55"/>
      <c r="AQ201" s="784"/>
      <c r="AR201" s="1575"/>
      <c r="AS201" s="1575"/>
      <c r="AT201" s="1575"/>
      <c r="AV201" s="1574"/>
      <c r="AW201" s="787"/>
      <c r="AX201" s="761"/>
    </row>
    <row r="202" spans="1:408" ht="14.25" customHeight="1" x14ac:dyDescent="0.15">
      <c r="A202" s="2352" t="str">
        <f t="shared" si="1"/>
        <v>にんじん数量</v>
      </c>
      <c r="B202" s="250" t="s">
        <v>17</v>
      </c>
      <c r="C202" s="394" t="s">
        <v>93</v>
      </c>
      <c r="D202" s="917">
        <v>27.603999999999999</v>
      </c>
      <c r="E202" s="918">
        <v>81.772000000000006</v>
      </c>
      <c r="F202" s="922">
        <v>78.412000000000006</v>
      </c>
      <c r="G202" s="924">
        <v>98.861999999999995</v>
      </c>
      <c r="H202" s="918">
        <v>70.623000000000005</v>
      </c>
      <c r="I202" s="961">
        <v>53.482999999999997</v>
      </c>
      <c r="J202" s="920">
        <v>56.061999999999998</v>
      </c>
      <c r="K202" s="918">
        <v>54.05</v>
      </c>
      <c r="L202" s="922">
        <v>35.146999999999998</v>
      </c>
      <c r="M202" s="920">
        <v>15.513999999999999</v>
      </c>
      <c r="N202" s="926">
        <v>18.783000000000001</v>
      </c>
      <c r="O202" s="922">
        <v>0.84799999999999998</v>
      </c>
      <c r="P202" s="920">
        <v>8.734</v>
      </c>
      <c r="Q202" s="918">
        <v>106.196</v>
      </c>
      <c r="R202" s="923">
        <v>304.55799999999999</v>
      </c>
      <c r="S202" s="924">
        <v>292.37299999999999</v>
      </c>
      <c r="T202" s="918">
        <v>241.37</v>
      </c>
      <c r="U202" s="922">
        <v>88.822999999999993</v>
      </c>
      <c r="V202" s="924">
        <v>20.77</v>
      </c>
      <c r="W202" s="1077">
        <v>0.34499999999999997</v>
      </c>
      <c r="X202" s="925">
        <v>0.623</v>
      </c>
      <c r="Y202" s="924">
        <v>0.14499999999999999</v>
      </c>
      <c r="Z202" s="926">
        <v>1E-3</v>
      </c>
      <c r="AA202" s="923">
        <v>5.0000000000000001E-3</v>
      </c>
      <c r="AB202" s="927">
        <v>5.2999999999999999E-2</v>
      </c>
      <c r="AC202" s="926">
        <v>1.2E-2</v>
      </c>
      <c r="AD202" s="922">
        <v>4.0000000000000001E-3</v>
      </c>
      <c r="AE202" s="920">
        <v>0</v>
      </c>
      <c r="AF202" s="926">
        <v>7.0000000000000007E-2</v>
      </c>
      <c r="AG202" s="922">
        <v>1.1000000000000001</v>
      </c>
      <c r="AH202" s="920">
        <v>0.53</v>
      </c>
      <c r="AI202" s="918">
        <v>7.1920000000000002</v>
      </c>
      <c r="AJ202" s="922">
        <v>17.006</v>
      </c>
      <c r="AK202" s="920">
        <v>52.627000000000002</v>
      </c>
      <c r="AL202" s="918">
        <v>71.950999999999993</v>
      </c>
      <c r="AM202" s="928">
        <v>66.262</v>
      </c>
      <c r="AP202" s="55"/>
      <c r="AR202" s="1576"/>
      <c r="AS202" s="1576"/>
      <c r="AT202" s="1576"/>
      <c r="AU202" s="1575"/>
      <c r="AX202" s="759"/>
    </row>
    <row r="203" spans="1:408" ht="14.25" customHeight="1" x14ac:dyDescent="0.15">
      <c r="A203" s="2352" t="str">
        <f t="shared" si="1"/>
        <v>にんじん金額</v>
      </c>
      <c r="B203" s="2350" t="str">
        <f>B202</f>
        <v>にんじん</v>
      </c>
      <c r="C203" s="395" t="s">
        <v>94</v>
      </c>
      <c r="D203" s="929">
        <v>3396.8319999999999</v>
      </c>
      <c r="E203" s="930">
        <v>8760.5190000000002</v>
      </c>
      <c r="F203" s="934">
        <v>8132.9970000000003</v>
      </c>
      <c r="G203" s="936">
        <v>11118.361999999999</v>
      </c>
      <c r="H203" s="930">
        <v>8949.3760000000002</v>
      </c>
      <c r="I203" s="986">
        <v>6984.0029999999997</v>
      </c>
      <c r="J203" s="932">
        <v>8710.6949999999997</v>
      </c>
      <c r="K203" s="930">
        <v>8233.3019999999997</v>
      </c>
      <c r="L203" s="934">
        <v>5373.6310000000003</v>
      </c>
      <c r="M203" s="932">
        <v>2524.694</v>
      </c>
      <c r="N203" s="938">
        <v>3241.82</v>
      </c>
      <c r="O203" s="934">
        <v>85.492999999999995</v>
      </c>
      <c r="P203" s="972">
        <v>2231.3670000000002</v>
      </c>
      <c r="Q203" s="930">
        <v>24272.053</v>
      </c>
      <c r="R203" s="935">
        <v>69016.123999999996</v>
      </c>
      <c r="S203" s="936">
        <v>68630.823999999993</v>
      </c>
      <c r="T203" s="930">
        <v>56552.447</v>
      </c>
      <c r="U203" s="934">
        <v>18104.559000000001</v>
      </c>
      <c r="V203" s="936">
        <v>2720.0880000000002</v>
      </c>
      <c r="W203" s="1078">
        <v>64.391000000000005</v>
      </c>
      <c r="X203" s="937">
        <v>96.649000000000001</v>
      </c>
      <c r="Y203" s="936">
        <v>25.527000000000001</v>
      </c>
      <c r="Z203" s="938">
        <v>1.282</v>
      </c>
      <c r="AA203" s="935">
        <v>3.0449999999999999</v>
      </c>
      <c r="AB203" s="939">
        <v>13.5</v>
      </c>
      <c r="AC203" s="930">
        <v>9.0090000000000003</v>
      </c>
      <c r="AD203" s="934">
        <v>3.0619999999999998</v>
      </c>
      <c r="AE203" s="932">
        <v>0</v>
      </c>
      <c r="AF203" s="938">
        <v>1.944</v>
      </c>
      <c r="AG203" s="934">
        <v>158.761</v>
      </c>
      <c r="AH203" s="932">
        <v>91.411000000000001</v>
      </c>
      <c r="AI203" s="930">
        <v>1265.9960000000001</v>
      </c>
      <c r="AJ203" s="934">
        <v>3533.6619999999998</v>
      </c>
      <c r="AK203" s="932">
        <v>9442.4989999999998</v>
      </c>
      <c r="AL203" s="930">
        <v>11718.464</v>
      </c>
      <c r="AM203" s="940">
        <v>11058.745999999999</v>
      </c>
      <c r="AP203" s="55"/>
      <c r="AR203" s="1576"/>
      <c r="AS203" s="1576"/>
      <c r="AT203" s="1576"/>
      <c r="AU203" s="1576"/>
      <c r="AV203" s="1575"/>
      <c r="AX203" s="759"/>
    </row>
    <row r="204" spans="1:408" ht="14.25" customHeight="1" x14ac:dyDescent="0.15">
      <c r="A204" s="2352" t="str">
        <f t="shared" si="1"/>
        <v>にんじん価格</v>
      </c>
      <c r="B204" s="2351" t="str">
        <f>B202</f>
        <v>にんじん</v>
      </c>
      <c r="C204" s="417" t="s">
        <v>96</v>
      </c>
      <c r="D204" s="941">
        <v>123</v>
      </c>
      <c r="E204" s="942">
        <v>107</v>
      </c>
      <c r="F204" s="946">
        <v>104</v>
      </c>
      <c r="G204" s="948">
        <v>112</v>
      </c>
      <c r="H204" s="942">
        <v>127</v>
      </c>
      <c r="I204" s="943">
        <v>131</v>
      </c>
      <c r="J204" s="944">
        <v>155</v>
      </c>
      <c r="K204" s="942">
        <v>152</v>
      </c>
      <c r="L204" s="946">
        <v>153</v>
      </c>
      <c r="M204" s="944">
        <v>163</v>
      </c>
      <c r="N204" s="942">
        <v>173</v>
      </c>
      <c r="O204" s="946">
        <v>101</v>
      </c>
      <c r="P204" s="944">
        <v>255</v>
      </c>
      <c r="Q204" s="942">
        <v>229</v>
      </c>
      <c r="R204" s="947">
        <v>227</v>
      </c>
      <c r="S204" s="944">
        <v>235</v>
      </c>
      <c r="T204" s="942">
        <v>234</v>
      </c>
      <c r="U204" s="946">
        <v>204</v>
      </c>
      <c r="V204" s="948">
        <v>131</v>
      </c>
      <c r="W204" s="980">
        <v>187</v>
      </c>
      <c r="X204" s="947">
        <v>155</v>
      </c>
      <c r="Y204" s="948">
        <v>176</v>
      </c>
      <c r="Z204" s="949">
        <v>1282</v>
      </c>
      <c r="AA204" s="947">
        <v>609</v>
      </c>
      <c r="AB204" s="950">
        <v>255</v>
      </c>
      <c r="AC204" s="942">
        <v>751</v>
      </c>
      <c r="AD204" s="946">
        <v>766</v>
      </c>
      <c r="AE204" s="944">
        <v>0</v>
      </c>
      <c r="AF204" s="949">
        <v>28</v>
      </c>
      <c r="AG204" s="946">
        <v>144</v>
      </c>
      <c r="AH204" s="944">
        <v>172</v>
      </c>
      <c r="AI204" s="942">
        <v>176</v>
      </c>
      <c r="AJ204" s="946">
        <v>208</v>
      </c>
      <c r="AK204" s="944">
        <v>179</v>
      </c>
      <c r="AL204" s="942">
        <v>163</v>
      </c>
      <c r="AM204" s="951">
        <v>167</v>
      </c>
      <c r="AP204" s="55"/>
      <c r="AQ204" s="784"/>
      <c r="AR204" s="1575"/>
      <c r="AS204" s="1575"/>
      <c r="AT204" s="1575"/>
      <c r="AU204" s="1576"/>
      <c r="AV204" s="1576"/>
      <c r="AW204" s="787"/>
      <c r="AX204" s="756"/>
    </row>
    <row r="205" spans="1:408" ht="14.25" customHeight="1" x14ac:dyDescent="0.15">
      <c r="A205" s="2352" t="str">
        <f t="shared" si="1"/>
        <v>ごぼう数量</v>
      </c>
      <c r="B205" s="250" t="s">
        <v>18</v>
      </c>
      <c r="C205" s="394" t="s">
        <v>93</v>
      </c>
      <c r="D205" s="917">
        <v>3.8170000000000002</v>
      </c>
      <c r="E205" s="918">
        <v>9.8140000000000001</v>
      </c>
      <c r="F205" s="922">
        <v>16.033999999999999</v>
      </c>
      <c r="G205" s="924">
        <v>14.832000000000001</v>
      </c>
      <c r="H205" s="918">
        <v>9.6199999999999992</v>
      </c>
      <c r="I205" s="961">
        <v>4.9139999999999997</v>
      </c>
      <c r="J205" s="920">
        <v>6.7249999999999996</v>
      </c>
      <c r="K205" s="918">
        <v>8.6709999999999994</v>
      </c>
      <c r="L205" s="922">
        <v>11.526999999999999</v>
      </c>
      <c r="M205" s="920">
        <v>4.5599999999999996</v>
      </c>
      <c r="N205" s="926">
        <v>3.6739999999999999</v>
      </c>
      <c r="O205" s="922">
        <v>3.44</v>
      </c>
      <c r="P205" s="920">
        <v>2.8359999999999999</v>
      </c>
      <c r="Q205" s="918">
        <v>3.028</v>
      </c>
      <c r="R205" s="923">
        <v>4.3719999999999999</v>
      </c>
      <c r="S205" s="924">
        <v>4.6479999999999997</v>
      </c>
      <c r="T205" s="918">
        <v>0.86399999999999999</v>
      </c>
      <c r="U205" s="922">
        <v>0</v>
      </c>
      <c r="V205" s="924">
        <v>1.5680000000000001</v>
      </c>
      <c r="W205" s="1077">
        <v>3.9319999999999999</v>
      </c>
      <c r="X205" s="925">
        <v>5.5179999999999998</v>
      </c>
      <c r="Y205" s="924">
        <v>8.548</v>
      </c>
      <c r="Z205" s="926">
        <v>1.204</v>
      </c>
      <c r="AA205" s="923">
        <v>10.962</v>
      </c>
      <c r="AB205" s="927">
        <v>6.7060000000000004</v>
      </c>
      <c r="AC205" s="926">
        <v>8.5860000000000003</v>
      </c>
      <c r="AD205" s="922">
        <v>10.048</v>
      </c>
      <c r="AE205" s="920">
        <v>7.8959999999999999</v>
      </c>
      <c r="AF205" s="926">
        <v>5.7240000000000002</v>
      </c>
      <c r="AG205" s="922">
        <v>6.8879999999999999</v>
      </c>
      <c r="AH205" s="920">
        <v>7.22</v>
      </c>
      <c r="AI205" s="918">
        <v>6.9589999999999996</v>
      </c>
      <c r="AJ205" s="922">
        <v>7.6769999999999996</v>
      </c>
      <c r="AK205" s="920">
        <v>15.318</v>
      </c>
      <c r="AL205" s="918">
        <v>22.727</v>
      </c>
      <c r="AM205" s="928">
        <v>28.0456</v>
      </c>
      <c r="AP205" s="55"/>
      <c r="AR205" s="1576"/>
      <c r="AS205" s="1576"/>
      <c r="AT205" s="1576"/>
      <c r="AU205" s="1575"/>
      <c r="AV205" s="1576"/>
      <c r="AX205" s="759"/>
    </row>
    <row r="206" spans="1:408" ht="14.25" customHeight="1" x14ac:dyDescent="0.15">
      <c r="A206" s="2352" t="str">
        <f t="shared" si="1"/>
        <v>ごぼう金額</v>
      </c>
      <c r="B206" s="2350" t="str">
        <f>B205</f>
        <v>ごぼう</v>
      </c>
      <c r="C206" s="395" t="s">
        <v>94</v>
      </c>
      <c r="D206" s="929">
        <v>709.99199999999996</v>
      </c>
      <c r="E206" s="930">
        <v>1944.432</v>
      </c>
      <c r="F206" s="934">
        <v>3048.9479999999999</v>
      </c>
      <c r="G206" s="936">
        <v>2749.895</v>
      </c>
      <c r="H206" s="930">
        <v>1678.633</v>
      </c>
      <c r="I206" s="986">
        <v>1112.184</v>
      </c>
      <c r="J206" s="932">
        <v>1468.9079999999999</v>
      </c>
      <c r="K206" s="930">
        <v>1700.46</v>
      </c>
      <c r="L206" s="934">
        <v>2614.1480000000001</v>
      </c>
      <c r="M206" s="932">
        <v>1277.316</v>
      </c>
      <c r="N206" s="938">
        <v>1160.46</v>
      </c>
      <c r="O206" s="934">
        <v>948.29399999999998</v>
      </c>
      <c r="P206" s="972">
        <v>500.202</v>
      </c>
      <c r="Q206" s="930">
        <v>611.41999999999996</v>
      </c>
      <c r="R206" s="935">
        <v>883.98</v>
      </c>
      <c r="S206" s="936">
        <v>929.44799999999998</v>
      </c>
      <c r="T206" s="930">
        <v>191.7</v>
      </c>
      <c r="U206" s="934">
        <v>0</v>
      </c>
      <c r="V206" s="936">
        <v>395.49599999999998</v>
      </c>
      <c r="W206" s="1078">
        <v>1075.076</v>
      </c>
      <c r="X206" s="937">
        <v>1492.68</v>
      </c>
      <c r="Y206" s="936">
        <v>2292.9479999999999</v>
      </c>
      <c r="Z206" s="938">
        <v>312.22800000000001</v>
      </c>
      <c r="AA206" s="935">
        <v>2864.1060000000002</v>
      </c>
      <c r="AB206" s="939">
        <v>1587.7619999999999</v>
      </c>
      <c r="AC206" s="930">
        <v>1945.836</v>
      </c>
      <c r="AD206" s="934">
        <v>2289.817</v>
      </c>
      <c r="AE206" s="932">
        <v>1763.5319999999999</v>
      </c>
      <c r="AF206" s="938">
        <v>1391.472</v>
      </c>
      <c r="AG206" s="934">
        <v>1602.396</v>
      </c>
      <c r="AH206" s="932">
        <v>1843.884</v>
      </c>
      <c r="AI206" s="930">
        <v>2026.296</v>
      </c>
      <c r="AJ206" s="934">
        <v>2745.09</v>
      </c>
      <c r="AK206" s="932">
        <v>4965.4620000000004</v>
      </c>
      <c r="AL206" s="930">
        <v>8133.1289999999999</v>
      </c>
      <c r="AM206" s="940">
        <v>9153.4050000000007</v>
      </c>
      <c r="AP206" s="55"/>
      <c r="AU206" s="1576"/>
      <c r="AV206" s="1575"/>
      <c r="AX206" s="759"/>
      <c r="BA206" s="755"/>
      <c r="BB206" s="755"/>
      <c r="BC206" s="755"/>
      <c r="BD206" s="758"/>
      <c r="BE206" s="758"/>
      <c r="BF206" s="820"/>
      <c r="BG206" s="758"/>
      <c r="BH206" s="768"/>
      <c r="BI206" s="768"/>
      <c r="BJ206" s="758"/>
      <c r="BK206" s="755"/>
      <c r="BL206" s="755"/>
      <c r="BM206" s="755"/>
      <c r="BN206" s="755"/>
      <c r="BO206" s="755"/>
      <c r="BP206" s="758"/>
      <c r="BQ206" s="755"/>
      <c r="BR206" s="755"/>
      <c r="BS206" s="755"/>
      <c r="BT206" s="755"/>
      <c r="BU206" s="755"/>
      <c r="BV206" s="758"/>
      <c r="BW206" s="755"/>
      <c r="BX206" s="755"/>
      <c r="BY206" s="755"/>
      <c r="BZ206" s="755"/>
      <c r="CA206" s="755"/>
      <c r="CB206" s="758"/>
      <c r="CC206" s="758"/>
      <c r="CD206" s="820"/>
      <c r="CE206" s="758"/>
      <c r="CF206" s="768"/>
      <c r="CG206" s="768"/>
      <c r="CH206" s="758"/>
      <c r="CI206" s="755"/>
      <c r="CJ206" s="755"/>
      <c r="CK206" s="755"/>
      <c r="CL206" s="755"/>
      <c r="CM206" s="755"/>
      <c r="CN206" s="758"/>
      <c r="CO206" s="767"/>
      <c r="CP206" s="767"/>
      <c r="CQ206" s="767"/>
      <c r="CR206" s="767"/>
      <c r="CS206" s="767"/>
      <c r="CT206" s="758"/>
      <c r="CU206" s="755"/>
      <c r="CV206" s="755"/>
      <c r="CW206" s="755"/>
      <c r="CX206" s="755"/>
      <c r="CY206" s="755"/>
      <c r="CZ206" s="758"/>
      <c r="DA206" s="767"/>
      <c r="DB206" s="767"/>
      <c r="DC206" s="767"/>
      <c r="DD206" s="768"/>
      <c r="DE206" s="748"/>
      <c r="DF206" s="787"/>
      <c r="DG206" s="767"/>
      <c r="DH206" s="767"/>
      <c r="DI206" s="767"/>
      <c r="DJ206" s="748"/>
      <c r="DK206" s="767"/>
      <c r="DL206" s="758"/>
      <c r="DM206" s="767"/>
      <c r="DN206" s="767"/>
      <c r="DO206" s="767"/>
      <c r="DP206" s="748"/>
      <c r="DQ206" s="767"/>
      <c r="DR206" s="758"/>
      <c r="DS206" s="755"/>
      <c r="DT206" s="755"/>
      <c r="DU206" s="755"/>
      <c r="DV206" s="755"/>
      <c r="DW206" s="755"/>
      <c r="DX206" s="758"/>
      <c r="DY206" s="767"/>
      <c r="DZ206" s="767"/>
      <c r="EA206" s="767"/>
      <c r="EB206" s="748"/>
      <c r="EC206" s="767"/>
      <c r="ED206" s="758"/>
      <c r="EE206" s="767"/>
      <c r="EF206" s="767"/>
      <c r="EG206" s="767"/>
      <c r="EH206" s="748"/>
      <c r="EI206" s="767"/>
      <c r="EJ206" s="758"/>
      <c r="EK206" s="758"/>
      <c r="EL206" s="820"/>
      <c r="EM206" s="758"/>
      <c r="EN206" s="748"/>
      <c r="EO206" s="758"/>
      <c r="EP206" s="758"/>
      <c r="EQ206" s="748"/>
      <c r="ER206" s="1343"/>
      <c r="ES206" s="748"/>
      <c r="ET206" s="767"/>
      <c r="EU206" s="767"/>
      <c r="EV206" s="758"/>
      <c r="EW206" s="755"/>
      <c r="EX206" s="755"/>
      <c r="EY206" s="755"/>
      <c r="EZ206" s="755"/>
      <c r="FA206" s="755"/>
      <c r="FB206" s="758"/>
      <c r="FC206" s="755"/>
      <c r="FD206" s="755"/>
      <c r="FE206" s="755"/>
      <c r="FF206" s="755"/>
      <c r="FG206" s="755"/>
      <c r="FH206" s="787"/>
      <c r="FI206" s="755"/>
      <c r="FJ206" s="755"/>
      <c r="FK206" s="755"/>
      <c r="FL206" s="755"/>
      <c r="FM206" s="755"/>
      <c r="FN206" s="758"/>
      <c r="FO206" s="767"/>
      <c r="FP206" s="767"/>
      <c r="FQ206" s="767"/>
      <c r="FR206" s="767"/>
      <c r="FS206" s="748"/>
      <c r="FT206" s="758"/>
      <c r="FU206" s="755"/>
      <c r="FV206" s="755"/>
      <c r="FW206" s="755"/>
      <c r="FX206" s="755"/>
      <c r="FY206" s="755"/>
      <c r="FZ206" s="758"/>
      <c r="GA206" s="755"/>
      <c r="GB206" s="755"/>
      <c r="GC206" s="755"/>
      <c r="GD206" s="755"/>
      <c r="GE206" s="755"/>
      <c r="GF206" s="758"/>
      <c r="GG206" s="755"/>
      <c r="GH206" s="755"/>
      <c r="GI206" s="755"/>
      <c r="GJ206" s="755"/>
      <c r="GK206" s="755"/>
      <c r="GL206" s="758"/>
      <c r="GM206" s="755"/>
      <c r="GN206" s="755"/>
      <c r="GO206" s="755"/>
      <c r="GP206" s="755"/>
      <c r="GQ206" s="755"/>
      <c r="GR206" s="758"/>
      <c r="GS206" s="755"/>
      <c r="GT206" s="755"/>
      <c r="GU206" s="755"/>
      <c r="GV206" s="755"/>
      <c r="GW206" s="755"/>
      <c r="GX206" s="780"/>
      <c r="GY206" s="755"/>
      <c r="GZ206" s="755"/>
      <c r="HA206" s="755"/>
      <c r="HB206" s="755"/>
      <c r="HC206" s="755"/>
      <c r="HD206" s="758"/>
      <c r="HE206" s="755"/>
      <c r="HF206" s="755"/>
      <c r="HG206" s="755"/>
      <c r="HH206" s="755"/>
      <c r="HI206" s="755"/>
      <c r="HJ206" s="758"/>
      <c r="HK206" s="755"/>
      <c r="HL206" s="755"/>
      <c r="HM206" s="755"/>
      <c r="HN206" s="755"/>
      <c r="HO206" s="755"/>
      <c r="HP206" s="758"/>
      <c r="HQ206" s="767"/>
      <c r="HR206" s="767"/>
      <c r="HS206" s="767"/>
      <c r="HT206" s="767"/>
      <c r="HU206" s="767"/>
      <c r="HV206" s="758"/>
      <c r="HW206" s="773"/>
      <c r="HX206" s="762"/>
      <c r="HY206" s="766"/>
      <c r="HZ206" s="766"/>
      <c r="IA206" s="766"/>
      <c r="IB206" s="758"/>
      <c r="IC206" s="755"/>
      <c r="ID206" s="755"/>
      <c r="IE206" s="755"/>
      <c r="IF206" s="755"/>
      <c r="IG206" s="755"/>
      <c r="IH206" s="758"/>
      <c r="II206" s="755"/>
      <c r="IJ206" s="755"/>
      <c r="IK206" s="755"/>
      <c r="IL206" s="755"/>
      <c r="IM206" s="755"/>
      <c r="IN206" s="764"/>
      <c r="IO206" s="755"/>
      <c r="IP206" s="756"/>
      <c r="IQ206" s="757"/>
      <c r="IR206" s="767"/>
      <c r="IS206" s="748"/>
      <c r="IT206" s="758"/>
      <c r="IU206" s="252"/>
      <c r="IV206" s="252"/>
      <c r="IW206" s="252"/>
      <c r="IX206" s="767"/>
      <c r="IY206" s="767"/>
      <c r="IZ206" s="767"/>
      <c r="JF206" s="5"/>
      <c r="JG206" s="758"/>
      <c r="JH206" s="755"/>
      <c r="JI206" s="755"/>
      <c r="JJ206" s="755"/>
      <c r="JK206" s="755"/>
      <c r="JL206" s="755"/>
      <c r="JM206" s="758"/>
      <c r="JN206" s="755"/>
      <c r="JO206" s="755"/>
      <c r="JP206" s="755"/>
      <c r="JQ206" s="755"/>
      <c r="JR206" s="755"/>
      <c r="JS206" s="758"/>
      <c r="JT206" s="755"/>
      <c r="JU206" s="755"/>
      <c r="JV206" s="755"/>
      <c r="JW206" s="755"/>
      <c r="JX206" s="755"/>
      <c r="JY206" s="758"/>
      <c r="JZ206" s="755"/>
      <c r="KA206" s="755"/>
      <c r="KB206" s="755"/>
      <c r="KC206" s="755"/>
      <c r="KD206" s="755"/>
      <c r="KE206" s="758"/>
      <c r="KF206" s="755"/>
      <c r="KG206" s="755"/>
      <c r="KH206" s="755"/>
      <c r="KI206" s="755"/>
      <c r="KJ206" s="755"/>
      <c r="KK206" s="758"/>
      <c r="KL206" s="758"/>
      <c r="KM206" s="767"/>
      <c r="KN206" s="767"/>
      <c r="KO206" s="767"/>
      <c r="KP206" s="748"/>
      <c r="KQ206" s="758"/>
      <c r="KR206" s="767"/>
      <c r="KS206" s="767"/>
      <c r="KT206" s="767"/>
      <c r="KU206" s="757"/>
      <c r="KV206" s="758"/>
      <c r="KW206" s="758"/>
      <c r="KX206" s="767"/>
      <c r="KY206" s="767"/>
      <c r="KZ206" s="767"/>
      <c r="LA206" s="757"/>
      <c r="LB206" s="767"/>
      <c r="LC206" s="767"/>
      <c r="LD206" s="755"/>
      <c r="LE206" s="755"/>
      <c r="LF206" s="755"/>
      <c r="LG206" s="755"/>
      <c r="LH206" s="755"/>
      <c r="LI206" s="767"/>
      <c r="LJ206" s="755"/>
      <c r="LK206" s="755"/>
      <c r="LL206" s="755"/>
      <c r="LM206" s="755"/>
      <c r="LN206" s="755"/>
      <c r="LO206" s="758"/>
      <c r="LP206" s="755"/>
      <c r="LQ206" s="755"/>
      <c r="LR206" s="755"/>
      <c r="LS206" s="755"/>
      <c r="LT206" s="755"/>
      <c r="LU206" s="755"/>
      <c r="LW206" s="565"/>
      <c r="LX206" s="565"/>
      <c r="LY206" s="565"/>
      <c r="LZ206" s="565"/>
      <c r="MA206" s="5"/>
      <c r="MB206" s="565"/>
      <c r="MC206" s="565"/>
      <c r="MD206" s="565"/>
      <c r="ME206" s="565"/>
      <c r="MF206" s="565"/>
      <c r="MG206" s="5"/>
      <c r="MH206" s="5"/>
      <c r="MI206" s="61"/>
      <c r="MJ206" s="59"/>
      <c r="ML206" s="5"/>
      <c r="MM206" s="5"/>
      <c r="MN206" s="61"/>
      <c r="MO206" s="59"/>
      <c r="MP206" s="59"/>
      <c r="MQ206" s="59"/>
      <c r="MR206" s="5"/>
      <c r="MT206" s="252"/>
      <c r="MV206" s="252"/>
      <c r="MW206" s="5"/>
      <c r="MX206" s="5"/>
      <c r="NA206" s="252"/>
      <c r="NB206" s="279"/>
      <c r="NC206" s="252"/>
      <c r="ND206" s="252"/>
      <c r="NE206" s="252"/>
      <c r="NF206" s="252"/>
      <c r="NG206" s="5"/>
      <c r="NH206" s="5"/>
      <c r="NK206" s="5"/>
      <c r="NL206" s="59"/>
      <c r="NM206" s="5"/>
      <c r="NN206" s="5"/>
      <c r="NP206" s="5"/>
      <c r="NQ206" s="5"/>
      <c r="NR206" s="5"/>
      <c r="NU206" s="5"/>
      <c r="NV206" s="5"/>
      <c r="NW206" s="59"/>
    </row>
    <row r="207" spans="1:408" ht="14.25" customHeight="1" x14ac:dyDescent="0.15">
      <c r="A207" s="2352" t="str">
        <f t="shared" si="1"/>
        <v>ごぼう価格</v>
      </c>
      <c r="B207" s="2351" t="str">
        <f>B205</f>
        <v>ごぼう</v>
      </c>
      <c r="C207" s="417" t="s">
        <v>96</v>
      </c>
      <c r="D207" s="941">
        <v>186</v>
      </c>
      <c r="E207" s="942">
        <v>198</v>
      </c>
      <c r="F207" s="946">
        <v>190</v>
      </c>
      <c r="G207" s="948">
        <v>185</v>
      </c>
      <c r="H207" s="942">
        <v>174</v>
      </c>
      <c r="I207" s="943">
        <v>226</v>
      </c>
      <c r="J207" s="944">
        <v>218</v>
      </c>
      <c r="K207" s="942">
        <v>196</v>
      </c>
      <c r="L207" s="946">
        <v>227</v>
      </c>
      <c r="M207" s="944">
        <v>280</v>
      </c>
      <c r="N207" s="942">
        <v>316</v>
      </c>
      <c r="O207" s="946">
        <v>276</v>
      </c>
      <c r="P207" s="944">
        <v>176</v>
      </c>
      <c r="Q207" s="942">
        <v>202</v>
      </c>
      <c r="R207" s="947">
        <v>202</v>
      </c>
      <c r="S207" s="944">
        <v>200</v>
      </c>
      <c r="T207" s="942">
        <v>222</v>
      </c>
      <c r="U207" s="946">
        <v>0</v>
      </c>
      <c r="V207" s="948">
        <v>252</v>
      </c>
      <c r="W207" s="980">
        <v>273</v>
      </c>
      <c r="X207" s="947">
        <v>271</v>
      </c>
      <c r="Y207" s="948">
        <v>268</v>
      </c>
      <c r="Z207" s="949">
        <v>259</v>
      </c>
      <c r="AA207" s="947">
        <v>261</v>
      </c>
      <c r="AB207" s="950">
        <v>237</v>
      </c>
      <c r="AC207" s="942">
        <v>227</v>
      </c>
      <c r="AD207" s="946">
        <v>228</v>
      </c>
      <c r="AE207" s="944">
        <v>223</v>
      </c>
      <c r="AF207" s="949">
        <v>243</v>
      </c>
      <c r="AG207" s="946">
        <v>233</v>
      </c>
      <c r="AH207" s="944">
        <v>255</v>
      </c>
      <c r="AI207" s="942">
        <v>291</v>
      </c>
      <c r="AJ207" s="946">
        <v>358</v>
      </c>
      <c r="AK207" s="944">
        <v>324</v>
      </c>
      <c r="AL207" s="942">
        <v>358</v>
      </c>
      <c r="AM207" s="951">
        <v>326</v>
      </c>
      <c r="AP207" s="55"/>
      <c r="AQ207" s="784"/>
      <c r="AR207" s="1576"/>
      <c r="AS207" s="1576"/>
      <c r="AT207" s="1576"/>
      <c r="AV207" s="1576"/>
      <c r="AW207" s="787"/>
      <c r="AX207" s="759"/>
      <c r="AY207" s="767"/>
      <c r="AZ207" s="767"/>
      <c r="BA207" s="767"/>
      <c r="BB207" s="748"/>
      <c r="BC207" s="767"/>
      <c r="BD207" s="758"/>
      <c r="BE207" s="252"/>
      <c r="BF207" s="252"/>
      <c r="BG207" s="252"/>
      <c r="BH207" s="252"/>
      <c r="BI207" s="252"/>
      <c r="BJ207" s="758"/>
      <c r="BK207" s="755"/>
      <c r="BL207" s="755"/>
      <c r="BM207" s="755"/>
      <c r="BN207" s="755"/>
      <c r="BO207" s="755"/>
      <c r="BP207" s="758"/>
      <c r="BQ207" s="755"/>
      <c r="BR207" s="755"/>
      <c r="BS207" s="755"/>
      <c r="BT207" s="755"/>
      <c r="BU207" s="755"/>
      <c r="BV207" s="758"/>
      <c r="BW207" s="755"/>
      <c r="BX207" s="755"/>
      <c r="BY207" s="755"/>
      <c r="BZ207" s="755"/>
      <c r="CA207" s="755"/>
      <c r="CB207" s="758"/>
      <c r="CC207" s="252"/>
      <c r="CD207" s="252"/>
      <c r="CE207" s="252"/>
      <c r="CF207" s="252"/>
      <c r="CG207" s="252"/>
      <c r="CH207" s="758"/>
      <c r="CI207" s="755"/>
      <c r="CJ207" s="755"/>
      <c r="CK207" s="755"/>
      <c r="CL207" s="755"/>
      <c r="CM207" s="755"/>
      <c r="CN207" s="758"/>
      <c r="CO207" s="252"/>
      <c r="CP207" s="252"/>
      <c r="CQ207" s="252"/>
      <c r="CR207" s="252"/>
      <c r="CS207" s="252"/>
      <c r="CT207" s="764"/>
      <c r="CU207" s="748"/>
      <c r="CV207" s="748"/>
      <c r="CW207" s="748"/>
      <c r="CX207" s="252"/>
      <c r="CY207" s="767"/>
      <c r="CZ207" s="758"/>
      <c r="DA207" s="767"/>
      <c r="DB207" s="767"/>
      <c r="DC207" s="767"/>
      <c r="DD207" s="767"/>
      <c r="DE207" s="252"/>
      <c r="DF207" s="787"/>
      <c r="DG207" s="755"/>
      <c r="DH207" s="755"/>
      <c r="DI207" s="755"/>
      <c r="DJ207" s="755"/>
      <c r="DK207" s="755"/>
      <c r="DL207" s="758"/>
      <c r="DM207" s="755"/>
      <c r="DN207" s="755"/>
      <c r="DO207" s="755"/>
      <c r="DP207" s="755"/>
      <c r="DQ207" s="755"/>
      <c r="DR207" s="787"/>
      <c r="DS207" s="755"/>
      <c r="DT207" s="755"/>
      <c r="DU207" s="755"/>
      <c r="DV207" s="755"/>
      <c r="DW207" s="755"/>
      <c r="DX207" s="758"/>
      <c r="DY207" s="755"/>
      <c r="DZ207" s="755"/>
      <c r="EA207" s="755"/>
      <c r="EB207" s="755"/>
      <c r="EC207" s="755"/>
      <c r="ED207" s="758"/>
      <c r="EE207" s="755"/>
      <c r="EF207" s="755"/>
      <c r="EG207" s="755"/>
      <c r="EH207" s="755"/>
      <c r="EI207" s="755"/>
      <c r="EJ207" s="758"/>
      <c r="EK207" s="252"/>
      <c r="EL207" s="252"/>
      <c r="EM207" s="252"/>
      <c r="EN207" s="252"/>
      <c r="EO207" s="252"/>
      <c r="EP207" s="758"/>
      <c r="EQ207" s="755"/>
      <c r="ER207" s="755"/>
      <c r="ES207" s="755"/>
      <c r="ET207" s="755"/>
      <c r="EU207" s="755"/>
      <c r="EV207" s="758"/>
      <c r="EW207" s="755"/>
      <c r="EX207" s="755"/>
      <c r="EY207" s="755"/>
      <c r="EZ207" s="755"/>
      <c r="FA207" s="755"/>
      <c r="FB207" s="758"/>
      <c r="FC207" s="755"/>
      <c r="FD207" s="755"/>
      <c r="FE207" s="755"/>
      <c r="FF207" s="755"/>
      <c r="FG207" s="755"/>
      <c r="FH207" s="758"/>
      <c r="FI207" s="755"/>
      <c r="FJ207" s="755"/>
      <c r="FK207" s="755"/>
      <c r="FL207" s="755"/>
      <c r="FM207" s="755"/>
      <c r="FN207" s="758"/>
      <c r="FO207" s="767"/>
      <c r="FP207" s="767"/>
      <c r="FQ207" s="767"/>
      <c r="FR207" s="767"/>
      <c r="FS207" s="254"/>
      <c r="FT207" s="758"/>
      <c r="FU207" s="755"/>
      <c r="FV207" s="755"/>
      <c r="FW207" s="755"/>
      <c r="FX207" s="755"/>
      <c r="FY207" s="755"/>
      <c r="FZ207" s="758"/>
      <c r="GA207" s="767"/>
      <c r="GB207" s="767"/>
      <c r="GC207" s="767"/>
      <c r="GD207" s="767"/>
      <c r="GE207" s="748"/>
      <c r="GF207" s="758"/>
      <c r="GG207" s="755"/>
      <c r="GH207" s="755"/>
      <c r="GI207" s="755"/>
      <c r="GJ207" s="755"/>
      <c r="GK207" s="755"/>
      <c r="GL207" s="758"/>
      <c r="GM207" s="755"/>
      <c r="GN207" s="755"/>
      <c r="GO207" s="755"/>
      <c r="GP207" s="755"/>
      <c r="GQ207" s="755"/>
      <c r="GR207" s="758"/>
      <c r="GS207" s="748"/>
      <c r="GT207" s="748"/>
      <c r="GU207" s="748"/>
      <c r="GV207" s="748"/>
      <c r="GW207" s="767"/>
      <c r="GX207" s="780"/>
      <c r="GY207" s="767"/>
      <c r="GZ207" s="767"/>
      <c r="HA207" s="767"/>
      <c r="HB207" s="767"/>
      <c r="HC207" s="252"/>
      <c r="HD207" s="758"/>
      <c r="HE207" s="748"/>
      <c r="HF207" s="748"/>
      <c r="HG207" s="748"/>
      <c r="HH207" s="767"/>
      <c r="HI207" s="767"/>
      <c r="HJ207" s="758"/>
      <c r="HK207" s="767"/>
      <c r="HL207" s="767"/>
      <c r="HM207" s="767"/>
      <c r="HN207" s="252"/>
      <c r="HO207" s="748"/>
      <c r="HP207" s="758"/>
      <c r="HQ207" s="767"/>
      <c r="HR207" s="767"/>
      <c r="HS207" s="767"/>
      <c r="HT207" s="252"/>
      <c r="HU207" s="748"/>
      <c r="HV207" s="758"/>
      <c r="HW207" s="773"/>
      <c r="HX207" s="762"/>
      <c r="HY207" s="766"/>
      <c r="HZ207" s="748"/>
      <c r="IA207" s="767"/>
      <c r="IB207" s="758"/>
      <c r="IC207" s="767"/>
      <c r="ID207" s="767"/>
      <c r="IE207" s="767"/>
      <c r="IF207" s="767"/>
      <c r="IG207" s="766"/>
      <c r="IH207" s="758"/>
      <c r="II207" s="755"/>
      <c r="IJ207" s="755"/>
      <c r="IK207" s="755"/>
      <c r="IL207" s="755"/>
      <c r="IM207" s="755"/>
      <c r="IN207" s="764"/>
      <c r="IO207" s="755"/>
      <c r="IP207" s="756"/>
      <c r="IQ207" s="757"/>
      <c r="IR207" s="757"/>
      <c r="IS207" s="757"/>
      <c r="IT207" s="758"/>
      <c r="IU207" s="748"/>
      <c r="IV207" s="748"/>
      <c r="IW207" s="748"/>
      <c r="IX207" s="767"/>
      <c r="IY207" s="768"/>
      <c r="IZ207" s="767"/>
      <c r="JF207" s="5"/>
      <c r="JG207" s="758"/>
      <c r="JH207" s="755"/>
      <c r="JI207" s="755"/>
      <c r="JJ207" s="755"/>
      <c r="JK207" s="755"/>
      <c r="JL207" s="755"/>
      <c r="JM207" s="748"/>
      <c r="JN207" s="755"/>
      <c r="JO207" s="755"/>
      <c r="JP207" s="755"/>
      <c r="JQ207" s="755"/>
      <c r="JR207" s="755"/>
      <c r="JS207" s="758"/>
      <c r="JT207" s="755"/>
      <c r="JU207" s="755"/>
      <c r="JV207" s="755"/>
      <c r="JW207" s="755"/>
      <c r="JX207" s="755"/>
      <c r="JY207" s="758"/>
      <c r="JZ207" s="748"/>
      <c r="KA207" s="748"/>
      <c r="KB207" s="748"/>
      <c r="KC207" s="748"/>
      <c r="KD207" s="748"/>
      <c r="KE207" s="758"/>
      <c r="KF207" s="755"/>
      <c r="KG207" s="755"/>
      <c r="KH207" s="755"/>
      <c r="KI207" s="755"/>
      <c r="KJ207" s="755"/>
      <c r="KK207" s="758"/>
      <c r="KL207" s="758"/>
      <c r="KM207" s="767"/>
      <c r="KN207" s="767"/>
      <c r="KO207" s="767"/>
      <c r="KP207" s="748"/>
      <c r="KQ207" s="758"/>
      <c r="KR207" s="755"/>
      <c r="KS207" s="755"/>
      <c r="KT207" s="755"/>
      <c r="KU207" s="755"/>
      <c r="KV207" s="755"/>
      <c r="KW207" s="748"/>
      <c r="KX207" s="755"/>
      <c r="KY207" s="755"/>
      <c r="KZ207" s="755"/>
      <c r="LA207" s="755"/>
      <c r="LB207" s="755"/>
      <c r="LC207" s="767"/>
      <c r="LD207" s="755"/>
      <c r="LE207" s="755"/>
      <c r="LF207" s="755"/>
      <c r="LG207" s="755"/>
      <c r="LH207" s="755"/>
      <c r="LI207" s="767"/>
      <c r="LJ207" s="755"/>
      <c r="LK207" s="755"/>
      <c r="LL207" s="755"/>
      <c r="LM207" s="755"/>
      <c r="LN207" s="755"/>
      <c r="LO207" s="758"/>
      <c r="LP207" s="755"/>
      <c r="LQ207" s="755"/>
      <c r="LR207" s="755"/>
      <c r="LS207" s="755"/>
      <c r="LT207" s="755"/>
      <c r="LU207" s="758"/>
      <c r="LW207" s="565"/>
      <c r="LX207" s="565"/>
      <c r="LY207" s="565"/>
      <c r="LZ207" s="565"/>
      <c r="MA207" s="5"/>
      <c r="MB207" s="565"/>
      <c r="MC207" s="565"/>
      <c r="MD207" s="565"/>
      <c r="ME207" s="565"/>
      <c r="MF207" s="565"/>
      <c r="MG207" s="101"/>
      <c r="MH207" s="5"/>
      <c r="MI207" s="5"/>
      <c r="MM207" s="5"/>
      <c r="MN207" s="5"/>
      <c r="MS207" s="5"/>
      <c r="MW207" s="5"/>
      <c r="MX207" s="5"/>
      <c r="NA207" s="252"/>
      <c r="NB207" s="279"/>
      <c r="NC207" s="252"/>
      <c r="ND207" s="252"/>
      <c r="NE207" s="252"/>
      <c r="NF207" s="252"/>
      <c r="NG207" s="5"/>
      <c r="NH207" s="5"/>
      <c r="NK207" s="61"/>
      <c r="NL207" s="5"/>
      <c r="NM207" s="5"/>
      <c r="NP207" s="5"/>
      <c r="NQ207" s="5"/>
      <c r="NR207" s="5"/>
      <c r="NU207" s="5"/>
      <c r="NV207" s="5"/>
      <c r="NW207" s="59"/>
      <c r="OG207" s="5"/>
      <c r="OH207" s="101"/>
      <c r="OI207" s="101"/>
    </row>
    <row r="208" spans="1:408" ht="14.25" customHeight="1" x14ac:dyDescent="0.15">
      <c r="A208" s="2352" t="str">
        <f t="shared" si="1"/>
        <v>キャベツ類数量</v>
      </c>
      <c r="B208" s="182" t="s">
        <v>20</v>
      </c>
      <c r="C208" s="394" t="s">
        <v>93</v>
      </c>
      <c r="D208" s="917">
        <v>105.212</v>
      </c>
      <c r="E208" s="918">
        <v>263.61</v>
      </c>
      <c r="F208" s="922">
        <v>151.43</v>
      </c>
      <c r="G208" s="924">
        <v>117.29</v>
      </c>
      <c r="H208" s="918">
        <v>48.94</v>
      </c>
      <c r="I208" s="961">
        <v>25.14</v>
      </c>
      <c r="J208" s="920">
        <v>17.885999999999999</v>
      </c>
      <c r="K208" s="960">
        <v>52.92</v>
      </c>
      <c r="L208" s="922">
        <v>45.075000000000003</v>
      </c>
      <c r="M208" s="920">
        <v>40.432000000000002</v>
      </c>
      <c r="N208" s="918">
        <v>71.716999999999999</v>
      </c>
      <c r="O208" s="922">
        <v>136.82300000000001</v>
      </c>
      <c r="P208" s="959">
        <v>401.50400000000002</v>
      </c>
      <c r="Q208" s="918">
        <v>543.774</v>
      </c>
      <c r="R208" s="923">
        <v>883.23</v>
      </c>
      <c r="S208" s="920">
        <v>1474.846</v>
      </c>
      <c r="T208" s="918">
        <v>1295.6769999999999</v>
      </c>
      <c r="U208" s="922">
        <v>1043.133</v>
      </c>
      <c r="V208" s="924">
        <v>462.13900000000001</v>
      </c>
      <c r="W208" s="1077">
        <v>199.99600000000001</v>
      </c>
      <c r="X208" s="923">
        <v>31.56</v>
      </c>
      <c r="Y208" s="924">
        <v>4.24</v>
      </c>
      <c r="Z208" s="926">
        <v>0</v>
      </c>
      <c r="AA208" s="1079">
        <v>0</v>
      </c>
      <c r="AB208" s="927">
        <v>2.83</v>
      </c>
      <c r="AC208" s="918">
        <v>2.71</v>
      </c>
      <c r="AD208" s="922">
        <v>44.85</v>
      </c>
      <c r="AE208" s="920">
        <v>68.02</v>
      </c>
      <c r="AF208" s="926">
        <v>162.27500000000001</v>
      </c>
      <c r="AG208" s="922">
        <v>720.548</v>
      </c>
      <c r="AH208" s="920">
        <v>1072.2360000000001</v>
      </c>
      <c r="AI208" s="918">
        <v>1003.88</v>
      </c>
      <c r="AJ208" s="922">
        <v>963.31299999999999</v>
      </c>
      <c r="AK208" s="920">
        <v>592.07500000000005</v>
      </c>
      <c r="AL208" s="918">
        <v>496.60500000000002</v>
      </c>
      <c r="AM208" s="928">
        <v>499.94099999999997</v>
      </c>
      <c r="AP208" s="55"/>
      <c r="AQ208" s="783"/>
      <c r="AR208" s="1576"/>
      <c r="AS208" s="1576"/>
      <c r="AT208" s="1576"/>
      <c r="AU208" s="1576"/>
      <c r="AW208" s="764"/>
      <c r="AY208" s="767"/>
      <c r="AZ208" s="767"/>
      <c r="BA208" s="767"/>
      <c r="BB208" s="767"/>
      <c r="BC208" s="767"/>
      <c r="BD208" s="787"/>
      <c r="BE208" s="767"/>
      <c r="BF208" s="767"/>
      <c r="BG208" s="767"/>
      <c r="BH208" s="767"/>
      <c r="BI208" s="767"/>
      <c r="BJ208" s="787"/>
      <c r="BK208" s="755"/>
      <c r="BL208" s="755"/>
      <c r="BM208" s="755"/>
      <c r="BN208" s="755"/>
      <c r="BO208" s="755"/>
      <c r="BP208" s="787"/>
      <c r="BQ208" s="755"/>
      <c r="BR208" s="755"/>
      <c r="BS208" s="755"/>
      <c r="BT208" s="755"/>
      <c r="BU208" s="755"/>
      <c r="BV208" s="787"/>
      <c r="BW208" s="755"/>
      <c r="BX208" s="755"/>
      <c r="BY208" s="755"/>
      <c r="BZ208" s="755"/>
      <c r="CA208" s="755"/>
      <c r="CB208" s="787"/>
      <c r="CC208" s="748"/>
      <c r="CD208" s="748"/>
      <c r="CE208" s="748"/>
      <c r="CF208" s="767"/>
      <c r="CG208" s="767"/>
      <c r="CH208" s="787"/>
      <c r="CI208" s="755"/>
      <c r="CJ208" s="755"/>
      <c r="CK208" s="755"/>
      <c r="CL208" s="755"/>
      <c r="CM208" s="755"/>
      <c r="CN208" s="787"/>
      <c r="CO208" s="252"/>
      <c r="CP208" s="252"/>
      <c r="CQ208" s="252"/>
      <c r="CR208" s="767"/>
      <c r="CS208" s="768"/>
      <c r="CT208" s="787"/>
      <c r="CU208" s="748"/>
      <c r="CV208" s="748"/>
      <c r="CW208" s="748"/>
      <c r="CX208" s="767"/>
      <c r="CY208" s="767"/>
      <c r="CZ208" s="758"/>
      <c r="DA208" s="767"/>
      <c r="DB208" s="767"/>
      <c r="DC208" s="767"/>
      <c r="DD208" s="748"/>
      <c r="DE208" s="748"/>
      <c r="DF208" s="758"/>
      <c r="DG208" s="767"/>
      <c r="DH208" s="767"/>
      <c r="DI208" s="767"/>
      <c r="DJ208" s="748"/>
      <c r="DK208" s="758"/>
      <c r="DL208" s="787"/>
      <c r="DM208" s="767"/>
      <c r="DN208" s="767"/>
      <c r="DO208" s="767"/>
      <c r="DP208" s="748"/>
      <c r="DQ208" s="758"/>
      <c r="DR208" s="758"/>
      <c r="DS208" s="767"/>
      <c r="DT208" s="767"/>
      <c r="DU208" s="767"/>
      <c r="DV208" s="748"/>
      <c r="DW208" s="758"/>
      <c r="DX208" s="787"/>
      <c r="DY208" s="767"/>
      <c r="DZ208" s="767"/>
      <c r="EA208" s="767"/>
      <c r="EB208" s="748"/>
      <c r="EC208" s="758"/>
      <c r="ED208" s="787"/>
      <c r="EE208" s="767"/>
      <c r="EF208" s="1344"/>
      <c r="EG208" s="767"/>
      <c r="EH208" s="748"/>
      <c r="EI208" s="758"/>
      <c r="EJ208" s="787"/>
      <c r="EK208" s="767"/>
      <c r="EL208" s="767"/>
      <c r="EM208" s="767"/>
      <c r="EN208" s="767"/>
      <c r="EO208" s="767"/>
      <c r="EP208" s="748"/>
      <c r="EQ208" s="758"/>
      <c r="ER208" s="820"/>
      <c r="ES208" s="758"/>
      <c r="ET208" s="767"/>
      <c r="EU208" s="748"/>
      <c r="EV208" s="748"/>
      <c r="EW208" s="755"/>
      <c r="EX208" s="755"/>
      <c r="EY208" s="755"/>
      <c r="EZ208" s="755"/>
      <c r="FA208" s="755"/>
      <c r="FB208" s="787"/>
      <c r="FC208" s="755"/>
      <c r="FD208" s="755"/>
      <c r="FE208" s="755"/>
      <c r="FF208" s="755"/>
      <c r="FG208" s="755"/>
      <c r="FH208" s="758"/>
      <c r="FI208" s="755"/>
      <c r="FJ208" s="755"/>
      <c r="FK208" s="755"/>
      <c r="FL208" s="755"/>
      <c r="FM208" s="755"/>
      <c r="FN208" s="787"/>
      <c r="FO208" s="748"/>
      <c r="FP208" s="748"/>
      <c r="FQ208" s="748"/>
      <c r="FR208" s="767"/>
      <c r="FS208" s="254"/>
      <c r="FT208" s="758"/>
      <c r="FU208" s="755"/>
      <c r="FV208" s="755"/>
      <c r="FW208" s="755"/>
      <c r="FX208" s="755"/>
      <c r="FY208" s="755"/>
      <c r="FZ208" s="787"/>
      <c r="GA208" s="748"/>
      <c r="GB208" s="748"/>
      <c r="GC208" s="748"/>
      <c r="GD208" s="252"/>
      <c r="GE208" s="252"/>
      <c r="GF208" s="787"/>
      <c r="GG208" s="755"/>
      <c r="GH208" s="755"/>
      <c r="GI208" s="755"/>
      <c r="GJ208" s="755"/>
      <c r="GK208" s="755"/>
      <c r="GL208" s="787"/>
      <c r="GM208" s="755"/>
      <c r="GN208" s="755"/>
      <c r="GO208" s="755"/>
      <c r="GP208" s="755"/>
      <c r="GQ208" s="755"/>
      <c r="GR208" s="748"/>
      <c r="GS208" s="767"/>
      <c r="GT208" s="780"/>
      <c r="GU208" s="767"/>
      <c r="GV208" s="767"/>
      <c r="GW208" s="252"/>
      <c r="GX208" s="784"/>
      <c r="GY208" s="755"/>
      <c r="GZ208" s="756"/>
      <c r="HA208" s="757"/>
      <c r="HB208" s="252"/>
      <c r="HC208" s="767"/>
      <c r="HD208" s="748"/>
      <c r="HE208" s="748"/>
      <c r="HF208" s="748"/>
      <c r="HG208" s="748"/>
      <c r="HH208" s="757"/>
      <c r="HI208" s="767"/>
      <c r="HJ208" s="748"/>
      <c r="HK208" s="767"/>
      <c r="HL208" s="767"/>
      <c r="HM208" s="767"/>
      <c r="HN208" s="767"/>
      <c r="HO208" s="748"/>
      <c r="HP208" s="787"/>
      <c r="HQ208" s="767"/>
      <c r="HR208" s="767"/>
      <c r="HS208" s="767"/>
      <c r="HT208" s="254"/>
      <c r="HU208" s="254"/>
      <c r="HV208" s="787"/>
      <c r="HW208" s="767"/>
      <c r="HX208" s="767"/>
      <c r="HY208" s="767"/>
      <c r="HZ208" s="766"/>
      <c r="IA208" s="766"/>
      <c r="IB208" s="787"/>
      <c r="IC208" s="773"/>
      <c r="ID208" s="762"/>
      <c r="IE208" s="766"/>
      <c r="IF208" s="766"/>
      <c r="IG208" s="766"/>
      <c r="IH208" s="787"/>
      <c r="II208" s="755"/>
      <c r="IJ208" s="755"/>
      <c r="IK208" s="755"/>
      <c r="IL208" s="755"/>
      <c r="IM208" s="755"/>
      <c r="IN208" s="827"/>
      <c r="IO208" s="252"/>
      <c r="IP208" s="252"/>
      <c r="IQ208" s="252"/>
      <c r="IR208" s="252"/>
      <c r="IS208" s="252"/>
      <c r="IT208" s="748"/>
      <c r="IU208" s="767"/>
      <c r="IV208" s="767"/>
      <c r="IW208" s="767"/>
      <c r="IX208" s="767"/>
      <c r="IY208" s="767"/>
      <c r="IZ208" s="748"/>
      <c r="JF208" s="792"/>
      <c r="JG208" s="787"/>
      <c r="JH208" s="755"/>
      <c r="JI208" s="755"/>
      <c r="JJ208" s="755"/>
      <c r="JK208" s="755"/>
      <c r="JL208" s="755"/>
      <c r="JM208" s="764"/>
      <c r="JN208" s="755"/>
      <c r="JO208" s="755"/>
      <c r="JP208" s="755"/>
      <c r="JQ208" s="755"/>
      <c r="JR208" s="755"/>
      <c r="JS208" s="748"/>
      <c r="JT208" s="755"/>
      <c r="JU208" s="755"/>
      <c r="JV208" s="755"/>
      <c r="JW208" s="755"/>
      <c r="JX208" s="755"/>
      <c r="JY208" s="748"/>
      <c r="JZ208" s="767"/>
      <c r="KA208" s="767"/>
      <c r="KB208" s="767"/>
      <c r="KC208" s="767"/>
      <c r="KD208" s="748"/>
      <c r="KE208" s="748"/>
      <c r="KF208" s="755"/>
      <c r="KG208" s="755"/>
      <c r="KH208" s="755"/>
      <c r="KI208" s="755"/>
      <c r="KJ208" s="755"/>
      <c r="KK208" s="787"/>
      <c r="KL208" s="758"/>
      <c r="KM208" s="767"/>
      <c r="KN208" s="767"/>
      <c r="KO208" s="758"/>
      <c r="KP208" s="748"/>
      <c r="KQ208" s="748"/>
      <c r="KR208" s="767"/>
      <c r="KS208" s="767"/>
      <c r="KT208" s="767"/>
      <c r="KU208" s="757"/>
      <c r="KV208" s="757"/>
      <c r="KW208" s="764"/>
      <c r="KX208" s="767"/>
      <c r="KY208" s="767"/>
      <c r="KZ208" s="767"/>
      <c r="LA208" s="757"/>
      <c r="LB208" s="757"/>
      <c r="LC208" s="748"/>
      <c r="LD208" s="755"/>
      <c r="LE208" s="755"/>
      <c r="LF208" s="755"/>
      <c r="LG208" s="755"/>
      <c r="LH208" s="755"/>
      <c r="LI208" s="748"/>
      <c r="LJ208" s="755"/>
      <c r="LK208" s="755"/>
      <c r="LL208" s="755"/>
      <c r="LM208" s="755"/>
      <c r="LN208" s="755"/>
      <c r="LO208" s="748"/>
      <c r="LP208" s="755"/>
      <c r="LQ208" s="755"/>
      <c r="LR208" s="755"/>
      <c r="LS208" s="755"/>
      <c r="LT208" s="755"/>
      <c r="LU208" s="748"/>
      <c r="LW208" s="565"/>
      <c r="LX208" s="565"/>
      <c r="LY208" s="565"/>
      <c r="LZ208" s="565"/>
      <c r="MA208" s="101"/>
      <c r="MB208" s="565"/>
      <c r="MC208" s="565"/>
      <c r="MD208" s="565"/>
      <c r="ME208" s="565"/>
      <c r="MF208" s="565"/>
      <c r="MG208" s="59"/>
      <c r="MH208" s="5"/>
      <c r="MI208" s="61"/>
      <c r="MJ208" s="59"/>
      <c r="MK208" s="59"/>
      <c r="ML208" s="5"/>
      <c r="MM208" s="5"/>
      <c r="MN208" s="5"/>
      <c r="MR208" s="5"/>
      <c r="MS208" s="279"/>
      <c r="MT208" s="252"/>
      <c r="MU208" s="5"/>
      <c r="MV208" s="252"/>
      <c r="MW208" s="5"/>
      <c r="MX208" s="5"/>
      <c r="NA208" s="5"/>
      <c r="NB208" s="279"/>
      <c r="NC208" s="252"/>
      <c r="ND208" s="252"/>
      <c r="NE208" s="252"/>
      <c r="NF208" s="252"/>
      <c r="NG208" s="5"/>
      <c r="NH208" s="5"/>
      <c r="NK208" s="5"/>
      <c r="NL208" s="59"/>
      <c r="NM208" s="59"/>
      <c r="NN208" s="5"/>
      <c r="NP208" s="5"/>
      <c r="NQ208" s="5"/>
      <c r="NR208" s="5"/>
      <c r="NU208" s="5"/>
      <c r="NV208" s="5"/>
      <c r="NW208" s="59"/>
      <c r="OG208" s="5"/>
      <c r="OH208" s="101"/>
      <c r="OI208" s="5"/>
      <c r="OR208" s="60"/>
    </row>
    <row r="209" spans="1:413" ht="14.25" customHeight="1" x14ac:dyDescent="0.15">
      <c r="A209" s="2352" t="str">
        <f t="shared" si="1"/>
        <v>キャベツ類金額</v>
      </c>
      <c r="B209" s="2350" t="str">
        <f>B208</f>
        <v>キャベツ類</v>
      </c>
      <c r="C209" s="395" t="s">
        <v>94</v>
      </c>
      <c r="D209" s="929">
        <v>6580.6270000000004</v>
      </c>
      <c r="E209" s="930">
        <v>15782.475</v>
      </c>
      <c r="F209" s="934">
        <v>9839.0540000000001</v>
      </c>
      <c r="G209" s="936">
        <v>6734.7349999999997</v>
      </c>
      <c r="H209" s="930">
        <v>3068.819</v>
      </c>
      <c r="I209" s="931">
        <v>1762.3009999999999</v>
      </c>
      <c r="J209" s="932">
        <v>1434.8340000000001</v>
      </c>
      <c r="K209" s="973">
        <v>4117.799</v>
      </c>
      <c r="L209" s="934">
        <v>4624.7079999999996</v>
      </c>
      <c r="M209" s="932">
        <v>3592.942</v>
      </c>
      <c r="N209" s="930">
        <v>9948.0779999999995</v>
      </c>
      <c r="O209" s="934">
        <v>21746.614000000001</v>
      </c>
      <c r="P209" s="991">
        <v>97048.558000000005</v>
      </c>
      <c r="Q209" s="930">
        <v>136624.08199999999</v>
      </c>
      <c r="R209" s="935">
        <v>102951.48699999999</v>
      </c>
      <c r="S209" s="932">
        <v>113629.57799999999</v>
      </c>
      <c r="T209" s="930">
        <v>84556.350999999995</v>
      </c>
      <c r="U209" s="934">
        <v>60576.671999999999</v>
      </c>
      <c r="V209" s="936">
        <v>22228.93</v>
      </c>
      <c r="W209" s="1078">
        <v>11229.119000000001</v>
      </c>
      <c r="X209" s="935">
        <v>1178.95</v>
      </c>
      <c r="Y209" s="991">
        <v>186.40799999999999</v>
      </c>
      <c r="Z209" s="938">
        <v>0</v>
      </c>
      <c r="AA209" s="988">
        <v>0</v>
      </c>
      <c r="AB209" s="939">
        <v>150</v>
      </c>
      <c r="AC209" s="930">
        <v>166.80600000000001</v>
      </c>
      <c r="AD209" s="934">
        <v>5109.9040000000005</v>
      </c>
      <c r="AE209" s="932">
        <v>7917.0360000000001</v>
      </c>
      <c r="AF209" s="938">
        <v>18751.933000000001</v>
      </c>
      <c r="AG209" s="934">
        <v>92923.115999999995</v>
      </c>
      <c r="AH209" s="932">
        <v>167184.601</v>
      </c>
      <c r="AI209" s="930">
        <v>208272.348</v>
      </c>
      <c r="AJ209" s="934">
        <v>156327.91099999999</v>
      </c>
      <c r="AK209" s="932">
        <v>102249.054</v>
      </c>
      <c r="AL209" s="930">
        <v>112802.878</v>
      </c>
      <c r="AM209" s="940">
        <v>147638.011</v>
      </c>
      <c r="AP209" s="55"/>
      <c r="AQ209" s="783"/>
      <c r="AR209" s="1577"/>
      <c r="AS209" s="1577"/>
      <c r="AT209" s="1577"/>
      <c r="AU209" s="1576"/>
      <c r="AV209" s="1576"/>
      <c r="AW209" s="764"/>
      <c r="BA209" s="755"/>
      <c r="BB209" s="755"/>
      <c r="BC209" s="755"/>
      <c r="BD209" s="764"/>
      <c r="BE209" s="748"/>
      <c r="BF209" s="748"/>
      <c r="BG209" s="748"/>
      <c r="BH209" s="748"/>
      <c r="BI209" s="767"/>
      <c r="BJ209" s="764"/>
      <c r="BK209" s="755"/>
      <c r="BL209" s="755"/>
      <c r="BM209" s="755"/>
      <c r="BN209" s="755"/>
      <c r="BO209" s="755"/>
      <c r="BP209" s="764"/>
      <c r="BQ209" s="755"/>
      <c r="BR209" s="755"/>
      <c r="BS209" s="755"/>
      <c r="BT209" s="755"/>
      <c r="BU209" s="755"/>
      <c r="BV209" s="764"/>
      <c r="BW209" s="755"/>
      <c r="BX209" s="755"/>
      <c r="BY209" s="755"/>
      <c r="BZ209" s="755"/>
      <c r="CA209" s="755"/>
      <c r="CB209" s="764"/>
      <c r="CC209" s="748"/>
      <c r="CD209" s="748"/>
      <c r="CE209" s="748"/>
      <c r="CF209" s="767"/>
      <c r="CG209" s="252"/>
      <c r="CH209" s="764"/>
      <c r="CI209" s="755"/>
      <c r="CJ209" s="755"/>
      <c r="CK209" s="755"/>
      <c r="CL209" s="755"/>
      <c r="CM209" s="755"/>
      <c r="CN209" s="764"/>
      <c r="CO209" s="767"/>
      <c r="CP209" s="767"/>
      <c r="CQ209" s="767"/>
      <c r="CR209" s="748"/>
      <c r="CS209" s="252"/>
      <c r="CT209" s="787"/>
      <c r="CU209" s="748"/>
      <c r="CV209" s="748"/>
      <c r="CW209" s="748"/>
      <c r="CX209" s="767"/>
      <c r="CY209" s="767"/>
      <c r="CZ209" s="758"/>
      <c r="DA209" s="767"/>
      <c r="DB209" s="767"/>
      <c r="DC209" s="767"/>
      <c r="DD209" s="767"/>
      <c r="DE209" s="767"/>
      <c r="DF209" s="758"/>
      <c r="DG209" s="767"/>
      <c r="DH209" s="767"/>
      <c r="DI209" s="767"/>
      <c r="DJ209" s="767"/>
      <c r="DK209" s="758"/>
      <c r="DL209" s="764"/>
      <c r="DM209" s="767"/>
      <c r="DN209" s="767"/>
      <c r="DO209" s="767"/>
      <c r="DP209" s="767"/>
      <c r="DQ209" s="758"/>
      <c r="DR209" s="758"/>
      <c r="DS209" s="767"/>
      <c r="DT209" s="767"/>
      <c r="DU209" s="767"/>
      <c r="DV209" s="767"/>
      <c r="DW209" s="758"/>
      <c r="DX209" s="764"/>
      <c r="DY209" s="767"/>
      <c r="DZ209" s="767"/>
      <c r="EA209" s="767"/>
      <c r="EB209" s="767"/>
      <c r="EC209" s="758"/>
      <c r="ED209" s="764"/>
      <c r="EE209" s="767"/>
      <c r="EF209" s="767"/>
      <c r="EG209" s="767"/>
      <c r="EH209" s="767"/>
      <c r="EI209" s="758"/>
      <c r="EJ209" s="764"/>
      <c r="EK209" s="770"/>
      <c r="EL209" s="778"/>
      <c r="EM209" s="768"/>
      <c r="EN209" s="767"/>
      <c r="EO209" s="748"/>
      <c r="EP209" s="764"/>
      <c r="EQ209" s="767"/>
      <c r="ER209" s="1344"/>
      <c r="ES209" s="767"/>
      <c r="ET209" s="758"/>
      <c r="EU209" s="748"/>
      <c r="EV209" s="764"/>
      <c r="EW209" s="755"/>
      <c r="EX209" s="755"/>
      <c r="EY209" s="755"/>
      <c r="EZ209" s="755"/>
      <c r="FA209" s="755"/>
      <c r="FB209" s="764"/>
      <c r="FC209" s="755"/>
      <c r="FD209" s="755"/>
      <c r="FE209" s="755"/>
      <c r="FF209" s="755"/>
      <c r="FG209" s="755"/>
      <c r="FH209" s="787"/>
      <c r="FI209" s="755"/>
      <c r="FJ209" s="755"/>
      <c r="FK209" s="755"/>
      <c r="FL209" s="755"/>
      <c r="FM209" s="755"/>
      <c r="FN209" s="764"/>
      <c r="FO209" s="767"/>
      <c r="FP209" s="767"/>
      <c r="FQ209" s="767"/>
      <c r="FR209" s="748"/>
      <c r="FS209" s="757"/>
      <c r="FT209" s="758"/>
      <c r="FU209" s="755"/>
      <c r="FV209" s="755"/>
      <c r="FW209" s="755"/>
      <c r="FX209" s="755"/>
      <c r="FY209" s="755"/>
      <c r="FZ209" s="764"/>
      <c r="GA209" s="770"/>
      <c r="GB209" s="756"/>
      <c r="GC209" s="757"/>
      <c r="GD209" s="757"/>
      <c r="GE209" s="252"/>
      <c r="GF209" s="755"/>
      <c r="GG209" s="755"/>
      <c r="GH209" s="755"/>
      <c r="GI209" s="755"/>
      <c r="GJ209" s="755"/>
      <c r="GK209" s="755"/>
      <c r="GL209" s="764"/>
      <c r="GM209" s="755"/>
      <c r="GN209" s="755"/>
      <c r="GO209" s="755"/>
      <c r="GP209" s="755"/>
      <c r="GQ209" s="755"/>
      <c r="GR209" s="764"/>
      <c r="GS209" s="748"/>
      <c r="GT209" s="825"/>
      <c r="GU209" s="748"/>
      <c r="GV209" s="767"/>
      <c r="GW209" s="252"/>
      <c r="GX209" s="783"/>
      <c r="GY209" s="773"/>
      <c r="GZ209" s="765"/>
      <c r="HA209" s="766"/>
      <c r="HB209" s="757"/>
      <c r="HC209" s="254"/>
      <c r="HD209" s="764"/>
      <c r="HE209" s="252"/>
      <c r="HF209" s="252"/>
      <c r="HG209" s="252"/>
      <c r="HH209" s="757"/>
      <c r="HI209" s="767"/>
      <c r="HJ209" s="764"/>
      <c r="HK209" s="748"/>
      <c r="HL209" s="748"/>
      <c r="HM209" s="748"/>
      <c r="HN209" s="748"/>
      <c r="HO209" s="757"/>
      <c r="HP209" s="764"/>
      <c r="HQ209" s="767"/>
      <c r="HR209" s="767"/>
      <c r="HS209" s="767"/>
      <c r="HT209" s="748"/>
      <c r="HU209" s="767"/>
      <c r="HV209" s="764"/>
      <c r="HW209" s="252"/>
      <c r="HX209" s="252"/>
      <c r="HY209" s="252"/>
      <c r="HZ209" s="252"/>
      <c r="IA209" s="252"/>
      <c r="IB209" s="764"/>
      <c r="IC209" s="773"/>
      <c r="ID209" s="762"/>
      <c r="IE209" s="766"/>
      <c r="IF209" s="766"/>
      <c r="IG209" s="766"/>
      <c r="IH209" s="764"/>
      <c r="II209" s="755"/>
      <c r="IJ209" s="755"/>
      <c r="IK209" s="755"/>
      <c r="IL209" s="755"/>
      <c r="IM209" s="755"/>
      <c r="IN209" s="764"/>
      <c r="IO209" s="252"/>
      <c r="IP209" s="252"/>
      <c r="IQ209" s="252"/>
      <c r="IR209" s="252"/>
      <c r="IS209" s="748"/>
      <c r="IT209" s="764"/>
      <c r="IU209" s="755"/>
      <c r="IV209" s="756"/>
      <c r="IW209" s="768"/>
      <c r="IX209" s="768"/>
      <c r="IY209" s="768"/>
      <c r="IZ209" s="252"/>
      <c r="JF209" s="59"/>
      <c r="JG209" s="764"/>
      <c r="JH209" s="755"/>
      <c r="JI209" s="755"/>
      <c r="JJ209" s="755"/>
      <c r="JK209" s="755"/>
      <c r="JL209" s="755"/>
      <c r="JM209" s="764"/>
      <c r="JN209" s="755"/>
      <c r="JO209" s="755"/>
      <c r="JP209" s="755"/>
      <c r="JQ209" s="755"/>
      <c r="JR209" s="755"/>
      <c r="JS209" s="764"/>
      <c r="JT209" s="755"/>
      <c r="JU209" s="755"/>
      <c r="JV209" s="755"/>
      <c r="JW209" s="755"/>
      <c r="JX209" s="755"/>
      <c r="JY209" s="764"/>
      <c r="JZ209" s="767"/>
      <c r="KA209" s="767"/>
      <c r="KB209" s="767"/>
      <c r="KC209" s="748"/>
      <c r="KD209" s="748"/>
      <c r="KE209" s="764"/>
      <c r="KF209" s="755"/>
      <c r="KG209" s="755"/>
      <c r="KH209" s="755"/>
      <c r="KI209" s="755"/>
      <c r="KJ209" s="755"/>
      <c r="KK209" s="764"/>
      <c r="KL209" s="758"/>
      <c r="KM209" s="767"/>
      <c r="KN209" s="767"/>
      <c r="KO209" s="748"/>
      <c r="KP209" s="252"/>
      <c r="KQ209" s="764"/>
      <c r="KR209" s="758"/>
      <c r="KS209" s="758"/>
      <c r="KT209" s="758"/>
      <c r="KU209" s="767"/>
      <c r="KV209" s="757"/>
      <c r="KW209" s="764"/>
      <c r="KX209" s="767"/>
      <c r="KY209" s="767"/>
      <c r="KZ209" s="767"/>
      <c r="LA209" s="767"/>
      <c r="LB209" s="757"/>
      <c r="LC209" s="252"/>
      <c r="LD209" s="755"/>
      <c r="LE209" s="755"/>
      <c r="LF209" s="755"/>
      <c r="LG209" s="755"/>
      <c r="LH209" s="755"/>
      <c r="LI209" s="252"/>
      <c r="LJ209" s="755"/>
      <c r="LK209" s="755"/>
      <c r="LL209" s="755"/>
      <c r="LM209" s="755"/>
      <c r="LN209" s="755"/>
      <c r="LO209" s="764"/>
      <c r="LP209" s="755"/>
      <c r="LQ209" s="755"/>
      <c r="LR209" s="755"/>
      <c r="LS209" s="755"/>
      <c r="LT209" s="755"/>
      <c r="LU209" s="764"/>
      <c r="LW209" s="565"/>
      <c r="LX209" s="565"/>
      <c r="LY209" s="565"/>
      <c r="LZ209" s="565"/>
      <c r="MA209" s="59"/>
      <c r="MB209" s="565"/>
      <c r="MC209" s="565"/>
      <c r="MD209" s="565"/>
      <c r="ME209" s="565"/>
      <c r="MF209" s="565"/>
      <c r="MG209" s="59"/>
      <c r="MH209" s="5"/>
      <c r="MJ209" s="59"/>
      <c r="MK209" s="59"/>
      <c r="ML209" s="5"/>
      <c r="MM209" s="5"/>
      <c r="MN209" s="5"/>
      <c r="MR209" s="279"/>
      <c r="MT209" s="252"/>
      <c r="MU209" s="5"/>
      <c r="MV209" s="252"/>
      <c r="MW209" s="5"/>
      <c r="MX209" s="5"/>
      <c r="NA209" s="5"/>
      <c r="NB209" s="279"/>
      <c r="NC209" s="252"/>
      <c r="ND209" s="252"/>
      <c r="NE209" s="252"/>
      <c r="NF209" s="252"/>
      <c r="NG209" s="5"/>
      <c r="NH209" s="5"/>
      <c r="NK209" s="61"/>
      <c r="NL209" s="59"/>
      <c r="NM209" s="59"/>
      <c r="NN209" s="5"/>
      <c r="NP209" s="5"/>
      <c r="NQ209" s="5"/>
      <c r="NR209" s="5"/>
      <c r="NU209" s="5"/>
      <c r="NV209" s="5"/>
      <c r="NW209" s="59"/>
      <c r="OM209" s="60"/>
      <c r="ON209" s="61"/>
    </row>
    <row r="210" spans="1:413" ht="14.25" customHeight="1" x14ac:dyDescent="0.15">
      <c r="A210" s="2352" t="str">
        <f t="shared" si="1"/>
        <v>キャベツ類価格</v>
      </c>
      <c r="B210" s="2351" t="str">
        <f>B208</f>
        <v>キャベツ類</v>
      </c>
      <c r="C210" s="417" t="s">
        <v>96</v>
      </c>
      <c r="D210" s="941">
        <v>63</v>
      </c>
      <c r="E210" s="942">
        <v>60</v>
      </c>
      <c r="F210" s="946">
        <v>65</v>
      </c>
      <c r="G210" s="948">
        <v>57</v>
      </c>
      <c r="H210" s="942">
        <v>63</v>
      </c>
      <c r="I210" s="943">
        <v>70</v>
      </c>
      <c r="J210" s="944">
        <v>80</v>
      </c>
      <c r="K210" s="980">
        <v>78</v>
      </c>
      <c r="L210" s="946">
        <v>103</v>
      </c>
      <c r="M210" s="944">
        <v>89</v>
      </c>
      <c r="N210" s="942">
        <v>139</v>
      </c>
      <c r="O210" s="946">
        <v>159</v>
      </c>
      <c r="P210" s="979">
        <v>242</v>
      </c>
      <c r="Q210" s="942">
        <v>251</v>
      </c>
      <c r="R210" s="947">
        <v>117</v>
      </c>
      <c r="S210" s="944">
        <v>77</v>
      </c>
      <c r="T210" s="942">
        <v>65</v>
      </c>
      <c r="U210" s="946">
        <v>58</v>
      </c>
      <c r="V210" s="948">
        <v>48</v>
      </c>
      <c r="W210" s="980">
        <v>56</v>
      </c>
      <c r="X210" s="947">
        <v>37</v>
      </c>
      <c r="Y210" s="948">
        <v>44</v>
      </c>
      <c r="Z210" s="949">
        <v>0</v>
      </c>
      <c r="AA210" s="947">
        <v>0</v>
      </c>
      <c r="AB210" s="950">
        <v>53</v>
      </c>
      <c r="AC210" s="942">
        <v>62</v>
      </c>
      <c r="AD210" s="946">
        <v>114</v>
      </c>
      <c r="AE210" s="944">
        <v>116</v>
      </c>
      <c r="AF210" s="949">
        <v>116</v>
      </c>
      <c r="AG210" s="946">
        <v>129</v>
      </c>
      <c r="AH210" s="944">
        <v>156</v>
      </c>
      <c r="AI210" s="942">
        <v>207</v>
      </c>
      <c r="AJ210" s="946">
        <v>162</v>
      </c>
      <c r="AK210" s="944">
        <v>173</v>
      </c>
      <c r="AL210" s="942">
        <v>227</v>
      </c>
      <c r="AM210" s="951">
        <v>295</v>
      </c>
      <c r="AP210" s="55"/>
      <c r="AQ210" s="783"/>
      <c r="AR210" s="1575"/>
      <c r="AS210" s="1575"/>
      <c r="AT210" s="1575"/>
      <c r="AU210" s="1577"/>
      <c r="AV210" s="1576"/>
      <c r="AW210" s="764"/>
      <c r="AY210" s="748"/>
      <c r="AZ210" s="748"/>
      <c r="BA210" s="748"/>
      <c r="BB210" s="252"/>
      <c r="BC210" s="252"/>
      <c r="BD210" s="764"/>
      <c r="BE210" s="252"/>
      <c r="BF210" s="252"/>
      <c r="BG210" s="252"/>
      <c r="BH210" s="252"/>
      <c r="BI210" s="252"/>
      <c r="BJ210" s="764"/>
      <c r="BK210" s="755"/>
      <c r="BL210" s="755"/>
      <c r="BM210" s="755"/>
      <c r="BN210" s="755"/>
      <c r="BO210" s="755"/>
      <c r="BP210" s="764"/>
      <c r="BQ210" s="755"/>
      <c r="BR210" s="755"/>
      <c r="BS210" s="755"/>
      <c r="BT210" s="755"/>
      <c r="BU210" s="755"/>
      <c r="BV210" s="764"/>
      <c r="BW210" s="755"/>
      <c r="BX210" s="755"/>
      <c r="BY210" s="755"/>
      <c r="BZ210" s="755"/>
      <c r="CA210" s="755"/>
      <c r="CB210" s="764"/>
      <c r="CC210" s="252"/>
      <c r="CD210" s="252"/>
      <c r="CE210" s="252"/>
      <c r="CF210" s="252"/>
      <c r="CG210" s="252"/>
      <c r="CH210" s="764"/>
      <c r="CI210" s="755"/>
      <c r="CJ210" s="755"/>
      <c r="CK210" s="755"/>
      <c r="CL210" s="755"/>
      <c r="CM210" s="755"/>
      <c r="CN210" s="764"/>
      <c r="CO210" s="748"/>
      <c r="CP210" s="748"/>
      <c r="CQ210" s="748"/>
      <c r="CR210" s="767"/>
      <c r="CS210" s="748"/>
      <c r="CT210" s="758"/>
      <c r="CU210" s="767"/>
      <c r="CV210" s="767"/>
      <c r="CW210" s="767"/>
      <c r="CX210" s="252"/>
      <c r="CY210" s="767"/>
      <c r="CZ210" s="758"/>
      <c r="DA210" s="758"/>
      <c r="DB210" s="820"/>
      <c r="DC210" s="758"/>
      <c r="DD210" s="768"/>
      <c r="DE210" s="768"/>
      <c r="DF210" s="758"/>
      <c r="DG210" s="755"/>
      <c r="DH210" s="755"/>
      <c r="DI210" s="755"/>
      <c r="DJ210" s="755"/>
      <c r="DK210" s="755"/>
      <c r="DL210" s="764"/>
      <c r="DM210" s="755"/>
      <c r="DN210" s="755"/>
      <c r="DO210" s="755"/>
      <c r="DP210" s="755"/>
      <c r="DQ210" s="755"/>
      <c r="DR210" s="787"/>
      <c r="DS210" s="755"/>
      <c r="DT210" s="755"/>
      <c r="DU210" s="755"/>
      <c r="DV210" s="755"/>
      <c r="DW210" s="755"/>
      <c r="DX210" s="764"/>
      <c r="DY210" s="758"/>
      <c r="DZ210" s="820"/>
      <c r="EA210" s="758"/>
      <c r="EB210" s="748"/>
      <c r="EC210" s="758"/>
      <c r="ED210" s="764"/>
      <c r="EE210" s="755"/>
      <c r="EF210" s="755"/>
      <c r="EG210" s="755"/>
      <c r="EH210" s="755"/>
      <c r="EI210" s="755"/>
      <c r="EJ210" s="764"/>
      <c r="EK210" s="748"/>
      <c r="EL210" s="748"/>
      <c r="EM210" s="748"/>
      <c r="EN210" s="767"/>
      <c r="EO210" s="767"/>
      <c r="EP210" s="764"/>
      <c r="EQ210" s="755"/>
      <c r="ER210" s="755"/>
      <c r="ES210" s="755"/>
      <c r="ET210" s="755"/>
      <c r="EU210" s="755"/>
      <c r="EV210" s="764"/>
      <c r="EW210" s="755"/>
      <c r="EX210" s="755"/>
      <c r="EY210" s="755"/>
      <c r="EZ210" s="755"/>
      <c r="FA210" s="755"/>
      <c r="FB210" s="764"/>
      <c r="FC210" s="755"/>
      <c r="FD210" s="755"/>
      <c r="FE210" s="755"/>
      <c r="FF210" s="755"/>
      <c r="FG210" s="755"/>
      <c r="FH210" s="764"/>
      <c r="FI210" s="755"/>
      <c r="FJ210" s="755"/>
      <c r="FK210" s="755"/>
      <c r="FL210" s="755"/>
      <c r="FM210" s="755"/>
      <c r="FN210" s="764"/>
      <c r="FO210" s="748"/>
      <c r="FP210" s="748"/>
      <c r="FQ210" s="748"/>
      <c r="FR210" s="767"/>
      <c r="FS210" s="252"/>
      <c r="FT210" s="787"/>
      <c r="FU210" s="755"/>
      <c r="FV210" s="755"/>
      <c r="FW210" s="755"/>
      <c r="FX210" s="755"/>
      <c r="FY210" s="755"/>
      <c r="FZ210" s="764"/>
      <c r="GA210" s="773"/>
      <c r="GB210" s="765"/>
      <c r="GC210" s="766"/>
      <c r="GD210" s="757"/>
      <c r="GE210" s="254"/>
      <c r="GF210" s="755"/>
      <c r="GG210" s="755"/>
      <c r="GH210" s="755"/>
      <c r="GI210" s="755"/>
      <c r="GJ210" s="755"/>
      <c r="GK210" s="755"/>
      <c r="GL210" s="764"/>
      <c r="GM210" s="755"/>
      <c r="GN210" s="755"/>
      <c r="GO210" s="755"/>
      <c r="GP210" s="755"/>
      <c r="GQ210" s="755"/>
      <c r="GR210" s="764"/>
      <c r="GS210" s="773"/>
      <c r="GT210" s="765"/>
      <c r="GU210" s="766"/>
      <c r="GV210" s="757"/>
      <c r="GW210" s="254"/>
      <c r="GX210" s="783"/>
      <c r="GY210" s="252"/>
      <c r="GZ210" s="252"/>
      <c r="HA210" s="252"/>
      <c r="HB210" s="252"/>
      <c r="HC210" s="252"/>
      <c r="HD210" s="764"/>
      <c r="HE210" s="252"/>
      <c r="HF210" s="252"/>
      <c r="HG210" s="252"/>
      <c r="HH210" s="252"/>
      <c r="HI210" s="252"/>
      <c r="HJ210" s="764"/>
      <c r="HK210" s="773"/>
      <c r="HL210" s="765"/>
      <c r="HM210" s="766"/>
      <c r="HN210" s="254"/>
      <c r="HO210" s="254"/>
      <c r="HP210" s="764"/>
      <c r="HQ210" s="767"/>
      <c r="HR210" s="767"/>
      <c r="HS210" s="767"/>
      <c r="HT210" s="767"/>
      <c r="HU210" s="252"/>
      <c r="HV210" s="764"/>
      <c r="HW210" s="767"/>
      <c r="HX210" s="767"/>
      <c r="HY210" s="767"/>
      <c r="HZ210" s="766"/>
      <c r="IA210" s="252"/>
      <c r="IB210" s="764"/>
      <c r="IC210" s="773"/>
      <c r="ID210" s="762"/>
      <c r="IE210" s="766"/>
      <c r="IF210" s="766"/>
      <c r="IG210" s="766"/>
      <c r="IH210" s="764"/>
      <c r="II210" s="755"/>
      <c r="IJ210" s="755"/>
      <c r="IK210" s="755"/>
      <c r="IL210" s="755"/>
      <c r="IM210" s="755"/>
      <c r="IN210" s="764"/>
      <c r="IO210" s="767"/>
      <c r="IP210" s="767"/>
      <c r="IQ210" s="767"/>
      <c r="IR210" s="748"/>
      <c r="IS210" s="757"/>
      <c r="IT210" s="764"/>
      <c r="IU210" s="252"/>
      <c r="IV210" s="252"/>
      <c r="IW210" s="252"/>
      <c r="IX210" s="252"/>
      <c r="IY210" s="252"/>
      <c r="IZ210" s="755"/>
      <c r="JF210" s="59"/>
      <c r="JG210" s="764"/>
      <c r="JH210" s="755"/>
      <c r="JI210" s="755"/>
      <c r="JJ210" s="755"/>
      <c r="JK210" s="755"/>
      <c r="JL210" s="755"/>
      <c r="JM210" s="764"/>
      <c r="JN210" s="755"/>
      <c r="JO210" s="755"/>
      <c r="JP210" s="755"/>
      <c r="JQ210" s="755"/>
      <c r="JR210" s="755"/>
      <c r="JS210" s="764"/>
      <c r="JT210" s="755"/>
      <c r="JU210" s="755"/>
      <c r="JV210" s="755"/>
      <c r="JW210" s="755"/>
      <c r="JX210" s="755"/>
      <c r="JY210" s="764"/>
      <c r="JZ210" s="767"/>
      <c r="KA210" s="767"/>
      <c r="KB210" s="767"/>
      <c r="KC210" s="748"/>
      <c r="KD210" s="252"/>
      <c r="KE210" s="764"/>
      <c r="KF210" s="755"/>
      <c r="KG210" s="755"/>
      <c r="KH210" s="755"/>
      <c r="KI210" s="755"/>
      <c r="KJ210" s="755"/>
      <c r="KK210" s="764"/>
      <c r="KL210" s="787"/>
      <c r="KM210" s="748"/>
      <c r="KN210" s="748"/>
      <c r="KO210" s="748"/>
      <c r="KP210" s="748"/>
      <c r="KQ210" s="764"/>
      <c r="KR210" s="755"/>
      <c r="KS210" s="755"/>
      <c r="KT210" s="755"/>
      <c r="KU210" s="755"/>
      <c r="KV210" s="755"/>
      <c r="KW210" s="764"/>
      <c r="KX210" s="755"/>
      <c r="KY210" s="755"/>
      <c r="KZ210" s="755"/>
      <c r="LA210" s="755"/>
      <c r="LB210" s="755"/>
      <c r="LC210" s="252"/>
      <c r="LD210" s="755"/>
      <c r="LE210" s="755"/>
      <c r="LF210" s="755"/>
      <c r="LG210" s="755"/>
      <c r="LH210" s="755"/>
      <c r="LI210" s="252"/>
      <c r="LJ210" s="755"/>
      <c r="LK210" s="755"/>
      <c r="LL210" s="755"/>
      <c r="LM210" s="755"/>
      <c r="LN210" s="755"/>
      <c r="LO210" s="764"/>
      <c r="LP210" s="755"/>
      <c r="LQ210" s="755"/>
      <c r="LR210" s="755"/>
      <c r="LS210" s="755"/>
      <c r="LT210" s="755"/>
      <c r="LU210" s="764"/>
      <c r="LW210" s="565"/>
      <c r="LX210" s="565"/>
      <c r="LY210" s="565"/>
      <c r="LZ210" s="565"/>
      <c r="MA210" s="59"/>
      <c r="MB210" s="565"/>
      <c r="MC210" s="565"/>
      <c r="MD210" s="565"/>
      <c r="ME210" s="565"/>
      <c r="MF210" s="565"/>
      <c r="MG210" s="59"/>
      <c r="MI210" s="5"/>
      <c r="MM210" s="5"/>
      <c r="MN210" s="5"/>
      <c r="MQ210" s="5"/>
      <c r="MR210" s="279"/>
      <c r="MS210" s="252"/>
      <c r="MT210" s="252"/>
      <c r="MU210" s="252"/>
      <c r="MV210" s="252"/>
      <c r="MW210" s="5"/>
      <c r="MX210" s="5"/>
      <c r="NB210" s="5"/>
      <c r="NC210" s="5"/>
      <c r="NF210" s="5"/>
      <c r="NG210" s="5"/>
      <c r="NH210" s="59"/>
      <c r="NN210" s="21"/>
      <c r="NO210" s="5"/>
      <c r="NX210" s="60"/>
    </row>
    <row r="211" spans="1:413" ht="14.25" customHeight="1" x14ac:dyDescent="0.15">
      <c r="A211" s="2352" t="str">
        <f t="shared" si="1"/>
        <v>レタス類数量</v>
      </c>
      <c r="B211" s="182" t="s">
        <v>22</v>
      </c>
      <c r="C211" s="394" t="s">
        <v>93</v>
      </c>
      <c r="D211" s="917">
        <v>114.514</v>
      </c>
      <c r="E211" s="918">
        <v>154.423</v>
      </c>
      <c r="F211" s="922">
        <v>173.07400000000001</v>
      </c>
      <c r="G211" s="924">
        <v>305.15699999999998</v>
      </c>
      <c r="H211" s="918">
        <v>621.61099999999999</v>
      </c>
      <c r="I211" s="919">
        <v>770.63</v>
      </c>
      <c r="J211" s="920">
        <v>838.49699999999996</v>
      </c>
      <c r="K211" s="918">
        <v>1077.963</v>
      </c>
      <c r="L211" s="922">
        <v>1061.479</v>
      </c>
      <c r="M211" s="920">
        <v>1265.009</v>
      </c>
      <c r="N211" s="918">
        <v>1600.903</v>
      </c>
      <c r="O211" s="922">
        <v>1036.77</v>
      </c>
      <c r="P211" s="1080">
        <v>838.851</v>
      </c>
      <c r="Q211" s="918">
        <v>519.52700000000004</v>
      </c>
      <c r="R211" s="923">
        <v>256.39999999999998</v>
      </c>
      <c r="S211" s="920">
        <v>47.225999999999999</v>
      </c>
      <c r="T211" s="918">
        <v>33.066000000000003</v>
      </c>
      <c r="U211" s="954">
        <v>22.641999999999999</v>
      </c>
      <c r="V211" s="924">
        <v>28.385999999999999</v>
      </c>
      <c r="W211" s="1077">
        <v>36.804000000000002</v>
      </c>
      <c r="X211" s="923">
        <v>23.289000000000001</v>
      </c>
      <c r="Y211" s="924">
        <v>28.702000000000002</v>
      </c>
      <c r="Z211" s="926">
        <v>32.82</v>
      </c>
      <c r="AA211" s="923">
        <v>38.155000000000001</v>
      </c>
      <c r="AB211" s="927">
        <v>30.364000000000001</v>
      </c>
      <c r="AC211" s="918">
        <v>49.055999999999997</v>
      </c>
      <c r="AD211" s="922">
        <v>198.53800000000001</v>
      </c>
      <c r="AE211" s="920">
        <v>943.92899999999997</v>
      </c>
      <c r="AF211" s="926">
        <v>1395.521</v>
      </c>
      <c r="AG211" s="922">
        <v>2477.038</v>
      </c>
      <c r="AH211" s="920">
        <v>2016.597</v>
      </c>
      <c r="AI211" s="918">
        <v>1626.133</v>
      </c>
      <c r="AJ211" s="922">
        <v>1088.191</v>
      </c>
      <c r="AK211" s="920">
        <v>472.23599999999999</v>
      </c>
      <c r="AL211" s="918">
        <v>309.32400000000001</v>
      </c>
      <c r="AM211" s="928">
        <v>283.81200000000001</v>
      </c>
      <c r="AP211" s="55"/>
      <c r="AQ211" s="783"/>
      <c r="AR211" s="1576"/>
      <c r="AS211" s="1576"/>
      <c r="AT211" s="1576"/>
      <c r="AU211" s="1575"/>
      <c r="AV211" s="1577"/>
      <c r="AW211" s="764"/>
      <c r="AY211" s="767"/>
      <c r="AZ211" s="767"/>
      <c r="BA211" s="767"/>
      <c r="BB211" s="748"/>
      <c r="BC211" s="767"/>
      <c r="BD211" s="764"/>
      <c r="BE211" s="748"/>
      <c r="BF211" s="748"/>
      <c r="BG211" s="748"/>
      <c r="BH211" s="767"/>
      <c r="BI211" s="748"/>
      <c r="BJ211" s="764"/>
      <c r="BK211" s="755"/>
      <c r="BL211" s="755"/>
      <c r="BM211" s="755"/>
      <c r="BN211" s="755"/>
      <c r="BO211" s="755"/>
      <c r="BP211" s="764"/>
      <c r="BQ211" s="755"/>
      <c r="BR211" s="755"/>
      <c r="BS211" s="755"/>
      <c r="BT211" s="755"/>
      <c r="BU211" s="755"/>
      <c r="BV211" s="764"/>
      <c r="BW211" s="755"/>
      <c r="BX211" s="755"/>
      <c r="BY211" s="755"/>
      <c r="BZ211" s="755"/>
      <c r="CA211" s="755"/>
      <c r="CB211" s="764"/>
      <c r="CC211" s="252"/>
      <c r="CD211" s="252"/>
      <c r="CE211" s="252"/>
      <c r="CF211" s="748"/>
      <c r="CG211" s="767"/>
      <c r="CH211" s="764"/>
      <c r="CI211" s="755"/>
      <c r="CJ211" s="755"/>
      <c r="CK211" s="755"/>
      <c r="CL211" s="755"/>
      <c r="CM211" s="755"/>
      <c r="CN211" s="764"/>
      <c r="CO211" s="252"/>
      <c r="CP211" s="252"/>
      <c r="CQ211" s="252"/>
      <c r="CR211" s="252"/>
      <c r="CS211" s="252"/>
      <c r="CT211" s="758"/>
      <c r="CU211" s="767"/>
      <c r="CV211" s="767"/>
      <c r="CW211" s="767"/>
      <c r="CX211" s="767"/>
      <c r="CY211" s="758"/>
      <c r="CZ211" s="758"/>
      <c r="DA211" s="252"/>
      <c r="DB211" s="252"/>
      <c r="DC211" s="252"/>
      <c r="DD211" s="252"/>
      <c r="DE211" s="252"/>
      <c r="DF211" s="764"/>
      <c r="DG211" s="755"/>
      <c r="DH211" s="755"/>
      <c r="DI211" s="755"/>
      <c r="DJ211" s="755"/>
      <c r="DK211" s="755"/>
      <c r="DL211" s="764"/>
      <c r="DM211" s="755"/>
      <c r="DN211" s="755"/>
      <c r="DO211" s="755"/>
      <c r="DP211" s="755"/>
      <c r="DQ211" s="755"/>
      <c r="DR211" s="764"/>
      <c r="DS211" s="755"/>
      <c r="DT211" s="755"/>
      <c r="DU211" s="755"/>
      <c r="DV211" s="755"/>
      <c r="DW211" s="755"/>
      <c r="DX211" s="764"/>
      <c r="DY211" s="252"/>
      <c r="DZ211" s="252"/>
      <c r="EA211" s="252"/>
      <c r="EB211" s="748"/>
      <c r="EC211" s="767"/>
      <c r="ED211" s="764"/>
      <c r="EE211" s="755"/>
      <c r="EF211" s="755"/>
      <c r="EG211" s="755"/>
      <c r="EH211" s="755"/>
      <c r="EI211" s="755"/>
      <c r="EJ211" s="764"/>
      <c r="EK211" s="252"/>
      <c r="EL211" s="252"/>
      <c r="EM211" s="252"/>
      <c r="EN211" s="252"/>
      <c r="EO211" s="252"/>
      <c r="EP211" s="764"/>
      <c r="EQ211" s="252"/>
      <c r="ER211" s="254"/>
      <c r="ES211" s="252"/>
      <c r="ET211" s="748"/>
      <c r="EU211" s="767"/>
      <c r="EV211" s="764"/>
      <c r="EW211" s="755"/>
      <c r="EX211" s="755"/>
      <c r="EY211" s="755"/>
      <c r="EZ211" s="755"/>
      <c r="FA211" s="755"/>
      <c r="FB211" s="764"/>
      <c r="FC211" s="755"/>
      <c r="FD211" s="755"/>
      <c r="FE211" s="755"/>
      <c r="FF211" s="755"/>
      <c r="FG211" s="755"/>
      <c r="FH211" s="764"/>
      <c r="FI211" s="755"/>
      <c r="FJ211" s="755"/>
      <c r="FK211" s="755"/>
      <c r="FL211" s="755"/>
      <c r="FM211" s="755"/>
      <c r="FN211" s="764"/>
      <c r="FO211" s="773"/>
      <c r="FP211" s="765"/>
      <c r="FQ211" s="766"/>
      <c r="FR211" s="757"/>
      <c r="FS211" s="254"/>
      <c r="FT211" s="764"/>
      <c r="FU211" s="755"/>
      <c r="FV211" s="755"/>
      <c r="FW211" s="755"/>
      <c r="FX211" s="755"/>
      <c r="FY211" s="755"/>
      <c r="FZ211" s="764"/>
      <c r="GA211" s="252"/>
      <c r="GB211" s="252"/>
      <c r="GC211" s="252"/>
      <c r="GD211" s="252"/>
      <c r="GE211" s="252"/>
      <c r="GF211" s="764"/>
      <c r="GG211" s="755"/>
      <c r="GH211" s="755"/>
      <c r="GI211" s="755"/>
      <c r="GJ211" s="755"/>
      <c r="GK211" s="755"/>
      <c r="GL211" s="764"/>
      <c r="GM211" s="755"/>
      <c r="GN211" s="755"/>
      <c r="GO211" s="755"/>
      <c r="GP211" s="755"/>
      <c r="GQ211" s="755"/>
      <c r="GR211" s="764"/>
      <c r="GS211" s="252"/>
      <c r="GT211" s="783"/>
      <c r="GU211" s="252"/>
      <c r="GV211" s="252"/>
      <c r="GW211" s="252"/>
      <c r="GX211" s="783"/>
      <c r="GY211" s="767"/>
      <c r="GZ211" s="767"/>
      <c r="HA211" s="767"/>
      <c r="HB211" s="748"/>
      <c r="HC211" s="767"/>
      <c r="HD211" s="764"/>
      <c r="HE211" s="767"/>
      <c r="HF211" s="767"/>
      <c r="HG211" s="767"/>
      <c r="HH211" s="748"/>
      <c r="HI211" s="757"/>
      <c r="HJ211" s="764"/>
      <c r="HK211" s="252"/>
      <c r="HL211" s="252"/>
      <c r="HM211" s="252"/>
      <c r="HN211" s="767"/>
      <c r="HO211" s="252"/>
      <c r="HP211" s="764"/>
      <c r="HQ211" s="767"/>
      <c r="HR211" s="767"/>
      <c r="HS211" s="767"/>
      <c r="HT211" s="748"/>
      <c r="HU211" s="767"/>
      <c r="HV211" s="764"/>
      <c r="HW211" s="767"/>
      <c r="HX211" s="767"/>
      <c r="HY211" s="767"/>
      <c r="HZ211" s="748"/>
      <c r="IA211" s="767"/>
      <c r="IB211" s="764"/>
      <c r="IC211" s="773"/>
      <c r="ID211" s="762"/>
      <c r="IE211" s="766"/>
      <c r="IF211" s="767"/>
      <c r="IG211" s="767"/>
      <c r="IH211" s="764"/>
      <c r="II211" s="755"/>
      <c r="IJ211" s="755"/>
      <c r="IK211" s="755"/>
      <c r="IL211" s="755"/>
      <c r="IM211" s="755"/>
      <c r="IN211" s="764"/>
      <c r="IO211" s="252"/>
      <c r="IP211" s="252"/>
      <c r="IQ211" s="252"/>
      <c r="IR211" s="252"/>
      <c r="IS211" s="252"/>
      <c r="IT211" s="764"/>
      <c r="IU211" s="252"/>
      <c r="IV211" s="252"/>
      <c r="IW211" s="252"/>
      <c r="IX211" s="767"/>
      <c r="IY211" s="768"/>
      <c r="IZ211" s="252"/>
      <c r="JF211" s="59"/>
      <c r="JG211" s="764"/>
      <c r="JH211" s="755"/>
      <c r="JI211" s="755"/>
      <c r="JJ211" s="755"/>
      <c r="JK211" s="755"/>
      <c r="JL211" s="755"/>
      <c r="JM211" s="764"/>
      <c r="JN211" s="755"/>
      <c r="JO211" s="755"/>
      <c r="JP211" s="755"/>
      <c r="JQ211" s="755"/>
      <c r="JR211" s="755"/>
      <c r="JS211" s="764"/>
      <c r="JT211" s="755"/>
      <c r="JU211" s="755"/>
      <c r="JV211" s="755"/>
      <c r="JW211" s="755"/>
      <c r="JX211" s="755"/>
      <c r="JY211" s="764"/>
      <c r="JZ211" s="755"/>
      <c r="KA211" s="756"/>
      <c r="KB211" s="757"/>
      <c r="KC211" s="767"/>
      <c r="KD211" s="748"/>
      <c r="KE211" s="764"/>
      <c r="KF211" s="755"/>
      <c r="KG211" s="755"/>
      <c r="KH211" s="755"/>
      <c r="KI211" s="755"/>
      <c r="KJ211" s="755"/>
      <c r="KK211" s="764"/>
      <c r="KL211" s="764"/>
      <c r="KM211" s="252"/>
      <c r="KN211" s="252"/>
      <c r="KO211" s="252"/>
      <c r="KP211" s="252"/>
      <c r="KQ211" s="764"/>
      <c r="KR211" s="755"/>
      <c r="KS211" s="755"/>
      <c r="KT211" s="755"/>
      <c r="KU211" s="755"/>
      <c r="KV211" s="755"/>
      <c r="KW211" s="764"/>
      <c r="KX211" s="755"/>
      <c r="KY211" s="755"/>
      <c r="KZ211" s="755"/>
      <c r="LA211" s="755"/>
      <c r="LB211" s="755"/>
      <c r="LC211" s="252"/>
      <c r="LD211" s="755"/>
      <c r="LE211" s="755"/>
      <c r="LF211" s="755"/>
      <c r="LG211" s="755"/>
      <c r="LH211" s="755"/>
      <c r="LI211" s="252"/>
      <c r="LJ211" s="755"/>
      <c r="LK211" s="755"/>
      <c r="LL211" s="755"/>
      <c r="LM211" s="755"/>
      <c r="LN211" s="755"/>
      <c r="LO211" s="764"/>
      <c r="LP211" s="755"/>
      <c r="LQ211" s="755"/>
      <c r="LR211" s="755"/>
      <c r="LS211" s="755"/>
      <c r="LT211" s="755"/>
      <c r="LU211" s="764"/>
      <c r="LW211" s="565"/>
      <c r="LX211" s="565"/>
      <c r="LY211" s="565"/>
      <c r="LZ211" s="565"/>
      <c r="MA211" s="59"/>
      <c r="MB211" s="565"/>
      <c r="MC211" s="565"/>
      <c r="MD211" s="565"/>
      <c r="ME211" s="565"/>
      <c r="MF211" s="565"/>
      <c r="MG211" s="59"/>
      <c r="MH211" s="5"/>
      <c r="ML211" s="5"/>
      <c r="MM211" s="5"/>
      <c r="MN211" s="5"/>
      <c r="MQ211" s="5"/>
      <c r="MR211" s="279"/>
      <c r="MS211" s="252"/>
      <c r="MT211" s="252"/>
      <c r="MU211" s="252"/>
      <c r="MV211" s="252"/>
      <c r="MW211" s="5"/>
      <c r="MX211" s="5"/>
      <c r="NA211" s="5"/>
      <c r="NB211" s="5"/>
      <c r="NC211" s="5"/>
      <c r="NF211" s="5"/>
      <c r="NG211" s="5"/>
      <c r="NH211" s="59"/>
      <c r="NM211" s="21"/>
      <c r="NX211" s="3"/>
    </row>
    <row r="212" spans="1:413" ht="14.25" customHeight="1" x14ac:dyDescent="0.15">
      <c r="A212" s="2352" t="str">
        <f t="shared" si="1"/>
        <v>レタス類金額</v>
      </c>
      <c r="B212" s="2350" t="str">
        <f>B211</f>
        <v>レタス類</v>
      </c>
      <c r="C212" s="446" t="s">
        <v>94</v>
      </c>
      <c r="D212" s="984">
        <v>32355.805</v>
      </c>
      <c r="E212" s="985">
        <v>36987.392</v>
      </c>
      <c r="F212" s="986">
        <v>42244.853999999999</v>
      </c>
      <c r="G212" s="989">
        <v>73065.024000000005</v>
      </c>
      <c r="H212" s="985">
        <v>126870.857</v>
      </c>
      <c r="I212" s="974">
        <v>126577.94500000001</v>
      </c>
      <c r="J212" s="983">
        <v>153970.43599999999</v>
      </c>
      <c r="K212" s="985">
        <v>268518.69500000001</v>
      </c>
      <c r="L212" s="986">
        <v>346773.85399999999</v>
      </c>
      <c r="M212" s="983">
        <v>349754.75599999999</v>
      </c>
      <c r="N212" s="985">
        <v>410909.70899999997</v>
      </c>
      <c r="O212" s="986">
        <v>280604.103</v>
      </c>
      <c r="P212" s="991">
        <v>144545.25399999999</v>
      </c>
      <c r="Q212" s="985">
        <v>84217.929000000004</v>
      </c>
      <c r="R212" s="988">
        <v>46011.345999999998</v>
      </c>
      <c r="S212" s="983">
        <v>11641.888999999999</v>
      </c>
      <c r="T212" s="985">
        <v>9531.8690000000006</v>
      </c>
      <c r="U212" s="986">
        <v>8931.0499999999993</v>
      </c>
      <c r="V212" s="989">
        <v>9110.7659999999996</v>
      </c>
      <c r="W212" s="973">
        <v>10936.494000000001</v>
      </c>
      <c r="X212" s="988">
        <v>9187.1129999999994</v>
      </c>
      <c r="Y212" s="989">
        <v>11507.439</v>
      </c>
      <c r="Z212" s="990">
        <v>11466.107</v>
      </c>
      <c r="AA212" s="988">
        <v>13120.415999999999</v>
      </c>
      <c r="AB212" s="991">
        <v>13762.963</v>
      </c>
      <c r="AC212" s="985">
        <v>23008.991000000002</v>
      </c>
      <c r="AD212" s="986">
        <v>48315.406999999999</v>
      </c>
      <c r="AE212" s="983">
        <v>206293.484</v>
      </c>
      <c r="AF212" s="990">
        <v>406549.36800000002</v>
      </c>
      <c r="AG212" s="986">
        <v>562400.49300000002</v>
      </c>
      <c r="AH212" s="983">
        <v>434950.402</v>
      </c>
      <c r="AI212" s="985">
        <v>403751.28700000001</v>
      </c>
      <c r="AJ212" s="986">
        <v>362027.47600000002</v>
      </c>
      <c r="AK212" s="983">
        <v>201439.28400000001</v>
      </c>
      <c r="AL212" s="985">
        <v>134624.82199999999</v>
      </c>
      <c r="AM212" s="1081">
        <v>151274.23000000001</v>
      </c>
      <c r="AP212" s="55"/>
      <c r="AQ212" s="783"/>
      <c r="AR212" s="1575"/>
      <c r="AS212" s="1575"/>
      <c r="AT212" s="1575"/>
      <c r="AU212" s="1576"/>
      <c r="AV212" s="1575"/>
      <c r="AW212" s="764"/>
      <c r="AY212" s="252"/>
      <c r="AZ212" s="252"/>
      <c r="BA212" s="252"/>
      <c r="BB212" s="252"/>
      <c r="BC212" s="252"/>
      <c r="BD212" s="764"/>
      <c r="BE212" s="770"/>
      <c r="BF212" s="778"/>
      <c r="BG212" s="768"/>
      <c r="BH212" s="252"/>
      <c r="BI212" s="768"/>
      <c r="BJ212" s="764"/>
      <c r="BK212" s="755"/>
      <c r="BL212" s="755"/>
      <c r="BM212" s="755"/>
      <c r="BN212" s="755"/>
      <c r="BO212" s="755"/>
      <c r="BP212" s="764"/>
      <c r="BQ212" s="755"/>
      <c r="BR212" s="755"/>
      <c r="BS212" s="755"/>
      <c r="BT212" s="755"/>
      <c r="BU212" s="755"/>
      <c r="BV212" s="764"/>
      <c r="BW212" s="755"/>
      <c r="BX212" s="755"/>
      <c r="BY212" s="755"/>
      <c r="BZ212" s="755"/>
      <c r="CA212" s="755"/>
      <c r="CB212" s="764"/>
      <c r="CC212" s="767"/>
      <c r="CD212" s="767"/>
      <c r="CE212" s="767"/>
      <c r="CF212" s="748"/>
      <c r="CG212" s="748"/>
      <c r="CH212" s="764"/>
      <c r="CI212" s="755"/>
      <c r="CJ212" s="755"/>
      <c r="CK212" s="755"/>
      <c r="CL212" s="755"/>
      <c r="CM212" s="755"/>
      <c r="CN212" s="764"/>
      <c r="CO212" s="252"/>
      <c r="CP212" s="252"/>
      <c r="CQ212" s="252"/>
      <c r="CR212" s="252"/>
      <c r="CS212" s="748"/>
      <c r="CT212" s="764"/>
      <c r="CU212" s="748"/>
      <c r="CV212" s="748"/>
      <c r="CW212" s="748"/>
      <c r="CX212" s="767"/>
      <c r="CY212" s="768"/>
      <c r="CZ212" s="787"/>
      <c r="DA212" s="252"/>
      <c r="DB212" s="252"/>
      <c r="DC212" s="252"/>
      <c r="DD212" s="767"/>
      <c r="DE212" s="767"/>
      <c r="DF212" s="787"/>
      <c r="DG212" s="252"/>
      <c r="DH212" s="252"/>
      <c r="DI212" s="252"/>
      <c r="DJ212" s="252"/>
      <c r="DK212" s="748"/>
      <c r="DL212" s="764"/>
      <c r="DM212" s="252"/>
      <c r="DN212" s="252"/>
      <c r="DO212" s="252"/>
      <c r="DP212" s="252"/>
      <c r="DQ212" s="748"/>
      <c r="DR212" s="764"/>
      <c r="DS212" s="252"/>
      <c r="DT212" s="252"/>
      <c r="DU212" s="252"/>
      <c r="DV212" s="252"/>
      <c r="DW212" s="748"/>
      <c r="DX212" s="764"/>
      <c r="DY212" s="755"/>
      <c r="DZ212" s="755"/>
      <c r="EA212" s="755"/>
      <c r="EB212" s="755"/>
      <c r="EC212" s="755"/>
      <c r="ED212" s="764"/>
      <c r="EE212" s="252"/>
      <c r="EF212" s="252"/>
      <c r="EG212" s="252"/>
      <c r="EH212" s="252"/>
      <c r="EI212" s="748"/>
      <c r="EJ212" s="764"/>
      <c r="EK212" s="767"/>
      <c r="EL212" s="1344"/>
      <c r="EM212" s="767"/>
      <c r="EN212" s="252"/>
      <c r="EO212" s="767"/>
      <c r="EP212" s="764"/>
      <c r="EQ212" s="755"/>
      <c r="ER212" s="755"/>
      <c r="ES212" s="755"/>
      <c r="ET212" s="755"/>
      <c r="EU212" s="755"/>
      <c r="EV212" s="764"/>
      <c r="EW212" s="755"/>
      <c r="EX212" s="755"/>
      <c r="EY212" s="755"/>
      <c r="EZ212" s="755"/>
      <c r="FA212" s="755"/>
      <c r="FB212" s="764"/>
      <c r="FC212" s="755"/>
      <c r="FD212" s="755"/>
      <c r="FE212" s="755"/>
      <c r="FF212" s="755"/>
      <c r="FG212" s="755"/>
      <c r="FH212" s="764"/>
      <c r="FI212" s="252"/>
      <c r="FJ212" s="252"/>
      <c r="FK212" s="252"/>
      <c r="FL212" s="748"/>
      <c r="FM212" s="767"/>
      <c r="FN212" s="764"/>
      <c r="FO212" s="252"/>
      <c r="FP212" s="252"/>
      <c r="FQ212" s="252"/>
      <c r="FR212" s="252"/>
      <c r="FS212" s="252"/>
      <c r="FT212" s="764"/>
      <c r="FU212" s="755"/>
      <c r="FV212" s="755"/>
      <c r="FW212" s="755"/>
      <c r="FX212" s="755"/>
      <c r="FY212" s="755"/>
      <c r="FZ212" s="764"/>
      <c r="GA212" s="748"/>
      <c r="GB212" s="748"/>
      <c r="GC212" s="748"/>
      <c r="GD212" s="757"/>
      <c r="GE212" s="767"/>
      <c r="GF212" s="764"/>
      <c r="GG212" s="755"/>
      <c r="GH212" s="755"/>
      <c r="GI212" s="755"/>
      <c r="GJ212" s="755"/>
      <c r="GK212" s="755"/>
      <c r="GL212" s="764"/>
      <c r="GM212" s="755"/>
      <c r="GN212" s="755"/>
      <c r="GO212" s="755"/>
      <c r="GP212" s="755"/>
      <c r="GQ212" s="755"/>
      <c r="GR212" s="764"/>
      <c r="GS212" s="748"/>
      <c r="GT212" s="825"/>
      <c r="GU212" s="748"/>
      <c r="GV212" s="767"/>
      <c r="GW212" s="767"/>
      <c r="GX212" s="783"/>
      <c r="GY212" s="748"/>
      <c r="GZ212" s="748"/>
      <c r="HA212" s="748"/>
      <c r="HB212" s="767"/>
      <c r="HC212" s="252"/>
      <c r="HD212" s="764"/>
      <c r="HE212" s="748"/>
      <c r="HF212" s="748"/>
      <c r="HG212" s="748"/>
      <c r="HH212" s="767"/>
      <c r="HI212" s="767"/>
      <c r="HJ212" s="764"/>
      <c r="HK212" s="252"/>
      <c r="HL212" s="252"/>
      <c r="HM212" s="252"/>
      <c r="HN212" s="252"/>
      <c r="HO212" s="252"/>
      <c r="HP212" s="764"/>
      <c r="HQ212" s="767"/>
      <c r="HR212" s="767"/>
      <c r="HS212" s="767"/>
      <c r="HT212" s="767"/>
      <c r="HU212" s="767"/>
      <c r="HV212" s="764"/>
      <c r="HW212" s="767"/>
      <c r="HX212" s="767"/>
      <c r="HY212" s="767"/>
      <c r="HZ212" s="252"/>
      <c r="IA212" s="767"/>
      <c r="IB212" s="764"/>
      <c r="IC212" s="773"/>
      <c r="ID212" s="762"/>
      <c r="IE212" s="766"/>
      <c r="IF212" s="766"/>
      <c r="IG212" s="254"/>
      <c r="IH212" s="764"/>
      <c r="II212" s="755"/>
      <c r="IJ212" s="755"/>
      <c r="IK212" s="755"/>
      <c r="IL212" s="755"/>
      <c r="IM212" s="755"/>
      <c r="IN212" s="764"/>
      <c r="IO212" s="748"/>
      <c r="IP212" s="748"/>
      <c r="IQ212" s="748"/>
      <c r="IR212" s="748"/>
      <c r="IS212" s="767"/>
      <c r="IT212" s="764"/>
      <c r="IU212" s="252"/>
      <c r="IV212" s="252"/>
      <c r="IW212" s="252"/>
      <c r="IX212" s="768"/>
      <c r="IY212" s="768"/>
      <c r="IZ212" s="252"/>
      <c r="JF212" s="59"/>
      <c r="JG212" s="764"/>
      <c r="JH212" s="755"/>
      <c r="JI212" s="755"/>
      <c r="JJ212" s="755"/>
      <c r="JK212" s="755"/>
      <c r="JL212" s="755"/>
      <c r="JM212" s="764"/>
      <c r="JN212" s="755"/>
      <c r="JO212" s="755"/>
      <c r="JP212" s="755"/>
      <c r="JQ212" s="755"/>
      <c r="JR212" s="755"/>
      <c r="JS212" s="764"/>
      <c r="JT212" s="755"/>
      <c r="JU212" s="755"/>
      <c r="JV212" s="755"/>
      <c r="JW212" s="755"/>
      <c r="JX212" s="755"/>
      <c r="JY212" s="764"/>
      <c r="JZ212" s="748"/>
      <c r="KA212" s="748"/>
      <c r="KB212" s="748"/>
      <c r="KC212" s="767"/>
      <c r="KD212" s="252"/>
      <c r="KE212" s="764"/>
      <c r="KF212" s="755"/>
      <c r="KG212" s="755"/>
      <c r="KH212" s="755"/>
      <c r="KI212" s="755"/>
      <c r="KJ212" s="755"/>
      <c r="KK212" s="764"/>
      <c r="KL212" s="787"/>
      <c r="KM212" s="748"/>
      <c r="KN212" s="748"/>
      <c r="KO212" s="767"/>
      <c r="KP212" s="767"/>
      <c r="KQ212" s="764"/>
      <c r="KR212" s="764"/>
      <c r="KS212" s="764"/>
      <c r="KT212" s="764"/>
      <c r="KU212" s="764"/>
      <c r="KV212" s="748"/>
      <c r="KW212" s="764"/>
      <c r="KX212" s="755"/>
      <c r="KY212" s="755"/>
      <c r="KZ212" s="755"/>
      <c r="LA212" s="755"/>
      <c r="LB212" s="755"/>
      <c r="LC212" s="252"/>
      <c r="LD212" s="755"/>
      <c r="LE212" s="755"/>
      <c r="LF212" s="755"/>
      <c r="LG212" s="755"/>
      <c r="LH212" s="755"/>
      <c r="LI212" s="252"/>
      <c r="LJ212" s="755"/>
      <c r="LK212" s="755"/>
      <c r="LL212" s="755"/>
      <c r="LM212" s="755"/>
      <c r="LN212" s="755"/>
      <c r="LO212" s="764"/>
      <c r="LP212" s="755"/>
      <c r="LQ212" s="755"/>
      <c r="LR212" s="755"/>
      <c r="LS212" s="755"/>
      <c r="LT212" s="755"/>
      <c r="LU212" s="764"/>
      <c r="LW212" s="565"/>
      <c r="LX212" s="565"/>
      <c r="LY212" s="565"/>
      <c r="LZ212" s="565"/>
      <c r="MA212" s="59"/>
      <c r="MB212" s="565"/>
      <c r="MC212" s="565"/>
      <c r="MD212" s="565"/>
      <c r="ME212" s="565"/>
      <c r="MF212" s="565"/>
      <c r="MG212" s="59"/>
      <c r="MI212" s="5"/>
      <c r="MM212" s="5"/>
      <c r="MN212" s="5"/>
      <c r="MQ212" s="5"/>
      <c r="MR212" s="279"/>
      <c r="MS212" s="252"/>
      <c r="MT212" s="252"/>
      <c r="MU212" s="252"/>
      <c r="MV212" s="252"/>
      <c r="MW212" s="5"/>
      <c r="MX212" s="5"/>
      <c r="NA212" s="5"/>
      <c r="ND212" s="5"/>
      <c r="NF212" s="5"/>
      <c r="NG212" s="5"/>
      <c r="NH212" s="59"/>
      <c r="NO212" s="5"/>
      <c r="NX212" s="60"/>
    </row>
    <row r="213" spans="1:413" ht="14.25" customHeight="1" x14ac:dyDescent="0.15">
      <c r="A213" s="2352" t="str">
        <f t="shared" si="1"/>
        <v>レタス類価格</v>
      </c>
      <c r="B213" s="2351" t="str">
        <f>B211</f>
        <v>レタス類</v>
      </c>
      <c r="C213" s="417" t="s">
        <v>96</v>
      </c>
      <c r="D213" s="941">
        <v>283</v>
      </c>
      <c r="E213" s="942">
        <v>240</v>
      </c>
      <c r="F213" s="946">
        <v>244</v>
      </c>
      <c r="G213" s="948">
        <v>239</v>
      </c>
      <c r="H213" s="942">
        <v>204</v>
      </c>
      <c r="I213" s="943">
        <v>164</v>
      </c>
      <c r="J213" s="979">
        <v>184</v>
      </c>
      <c r="K213" s="942">
        <v>249</v>
      </c>
      <c r="L213" s="946">
        <v>327</v>
      </c>
      <c r="M213" s="944">
        <v>276</v>
      </c>
      <c r="N213" s="942">
        <v>257</v>
      </c>
      <c r="O213" s="946">
        <v>271</v>
      </c>
      <c r="P213" s="950">
        <v>172</v>
      </c>
      <c r="Q213" s="942">
        <v>162</v>
      </c>
      <c r="R213" s="947">
        <v>179</v>
      </c>
      <c r="S213" s="944">
        <v>247</v>
      </c>
      <c r="T213" s="942">
        <v>288</v>
      </c>
      <c r="U213" s="946">
        <v>394</v>
      </c>
      <c r="V213" s="948">
        <v>321</v>
      </c>
      <c r="W213" s="980">
        <v>297</v>
      </c>
      <c r="X213" s="947">
        <v>394</v>
      </c>
      <c r="Y213" s="948">
        <v>401</v>
      </c>
      <c r="Z213" s="949">
        <v>349</v>
      </c>
      <c r="AA213" s="947">
        <v>344</v>
      </c>
      <c r="AB213" s="950">
        <v>453</v>
      </c>
      <c r="AC213" s="942">
        <v>469</v>
      </c>
      <c r="AD213" s="946">
        <v>243</v>
      </c>
      <c r="AE213" s="944">
        <v>219</v>
      </c>
      <c r="AF213" s="949">
        <v>291</v>
      </c>
      <c r="AG213" s="946">
        <v>227</v>
      </c>
      <c r="AH213" s="944">
        <v>216</v>
      </c>
      <c r="AI213" s="942">
        <v>248</v>
      </c>
      <c r="AJ213" s="946">
        <v>333</v>
      </c>
      <c r="AK213" s="944">
        <v>427</v>
      </c>
      <c r="AL213" s="942">
        <v>435</v>
      </c>
      <c r="AM213" s="951">
        <v>533</v>
      </c>
      <c r="AP213" s="55"/>
      <c r="AQ213" s="783"/>
      <c r="AR213" s="1575"/>
      <c r="AS213" s="1575"/>
      <c r="AT213" s="1575"/>
      <c r="AU213" s="1575"/>
      <c r="AV213" s="1576"/>
      <c r="AW213" s="764"/>
      <c r="AY213" s="767"/>
      <c r="AZ213" s="767"/>
      <c r="BA213" s="767"/>
      <c r="BB213" s="768"/>
      <c r="BC213" s="767"/>
      <c r="BD213" s="764"/>
      <c r="BE213" s="767"/>
      <c r="BF213" s="767"/>
      <c r="BG213" s="767"/>
      <c r="BH213" s="748"/>
      <c r="BI213" s="767"/>
      <c r="BJ213" s="764"/>
      <c r="BK213" s="755"/>
      <c r="BL213" s="755"/>
      <c r="BM213" s="755"/>
      <c r="BN213" s="755"/>
      <c r="BO213" s="755"/>
      <c r="BP213" s="764"/>
      <c r="BQ213" s="755"/>
      <c r="BR213" s="755"/>
      <c r="BS213" s="755"/>
      <c r="BT213" s="755"/>
      <c r="BU213" s="755"/>
      <c r="BV213" s="764"/>
      <c r="BW213" s="755"/>
      <c r="BX213" s="755"/>
      <c r="BY213" s="755"/>
      <c r="BZ213" s="755"/>
      <c r="CA213" s="755"/>
      <c r="CB213" s="764"/>
      <c r="CC213" s="767"/>
      <c r="CD213" s="767"/>
      <c r="CE213" s="767"/>
      <c r="CF213" s="768"/>
      <c r="CG213" s="767"/>
      <c r="CH213" s="764"/>
      <c r="CI213" s="755"/>
      <c r="CJ213" s="755"/>
      <c r="CK213" s="755"/>
      <c r="CL213" s="755"/>
      <c r="CM213" s="755"/>
      <c r="CN213" s="764"/>
      <c r="CO213" s="767"/>
      <c r="CP213" s="767"/>
      <c r="CQ213" s="767"/>
      <c r="CR213" s="748"/>
      <c r="CS213" s="748"/>
      <c r="CT213" s="787"/>
      <c r="CU213" s="748"/>
      <c r="CV213" s="748"/>
      <c r="CW213" s="748"/>
      <c r="CX213" s="767"/>
      <c r="CY213" s="252"/>
      <c r="CZ213" s="758"/>
      <c r="DA213" s="767"/>
      <c r="DB213" s="767"/>
      <c r="DC213" s="767"/>
      <c r="DD213" s="767"/>
      <c r="DE213" s="252"/>
      <c r="DF213" s="787"/>
      <c r="DG213" s="755"/>
      <c r="DH213" s="755"/>
      <c r="DI213" s="755"/>
      <c r="DJ213" s="755"/>
      <c r="DK213" s="755"/>
      <c r="DL213" s="764"/>
      <c r="DM213" s="755"/>
      <c r="DN213" s="755"/>
      <c r="DO213" s="755"/>
      <c r="DP213" s="755"/>
      <c r="DQ213" s="755"/>
      <c r="DR213" s="764"/>
      <c r="DS213" s="755"/>
      <c r="DT213" s="755"/>
      <c r="DU213" s="755"/>
      <c r="DV213" s="755"/>
      <c r="DW213" s="755"/>
      <c r="DX213" s="764"/>
      <c r="DY213" s="252"/>
      <c r="DZ213" s="252"/>
      <c r="EA213" s="252"/>
      <c r="EB213" s="252"/>
      <c r="EC213" s="252"/>
      <c r="ED213" s="764"/>
      <c r="EE213" s="755"/>
      <c r="EF213" s="755"/>
      <c r="EG213" s="755"/>
      <c r="EH213" s="755"/>
      <c r="EI213" s="755"/>
      <c r="EJ213" s="764"/>
      <c r="EK213" s="767"/>
      <c r="EL213" s="1344"/>
      <c r="EM213" s="767"/>
      <c r="EN213" s="748"/>
      <c r="EO213" s="767"/>
      <c r="EP213" s="764"/>
      <c r="EQ213" s="252"/>
      <c r="ER213" s="254"/>
      <c r="ES213" s="252"/>
      <c r="ET213" s="252"/>
      <c r="EU213" s="252"/>
      <c r="EV213" s="764"/>
      <c r="EW213" s="755"/>
      <c r="EX213" s="755"/>
      <c r="EY213" s="755"/>
      <c r="EZ213" s="755"/>
      <c r="FA213" s="755"/>
      <c r="FB213" s="764"/>
      <c r="FC213" s="755"/>
      <c r="FD213" s="755"/>
      <c r="FE213" s="755"/>
      <c r="FF213" s="755"/>
      <c r="FG213" s="755"/>
      <c r="FH213" s="764"/>
      <c r="FI213" s="252"/>
      <c r="FJ213" s="252"/>
      <c r="FK213" s="252"/>
      <c r="FL213" s="748"/>
      <c r="FM213" s="767"/>
      <c r="FN213" s="764"/>
      <c r="FO213" s="748"/>
      <c r="FP213" s="748"/>
      <c r="FQ213" s="748"/>
      <c r="FR213" s="767"/>
      <c r="FS213" s="254"/>
      <c r="FT213" s="758"/>
      <c r="FU213" s="755"/>
      <c r="FV213" s="755"/>
      <c r="FW213" s="755"/>
      <c r="FX213" s="755"/>
      <c r="FY213" s="755"/>
      <c r="FZ213" s="764"/>
      <c r="GA213" s="767"/>
      <c r="GB213" s="767"/>
      <c r="GC213" s="767"/>
      <c r="GD213" s="748"/>
      <c r="GE213" s="767"/>
      <c r="GF213" s="764"/>
      <c r="GG213" s="755"/>
      <c r="GH213" s="755"/>
      <c r="GI213" s="755"/>
      <c r="GJ213" s="755"/>
      <c r="GK213" s="755"/>
      <c r="GL213" s="755"/>
      <c r="GM213" s="755"/>
      <c r="GN213" s="755"/>
      <c r="GO213" s="755"/>
      <c r="GP213" s="755"/>
      <c r="GQ213" s="755"/>
      <c r="GR213" s="764"/>
      <c r="GS213" s="767"/>
      <c r="GT213" s="780"/>
      <c r="GU213" s="767"/>
      <c r="GV213" s="767"/>
      <c r="GW213" s="748"/>
      <c r="GX213" s="783"/>
      <c r="GY213" s="767"/>
      <c r="GZ213" s="767"/>
      <c r="HA213" s="767"/>
      <c r="HB213" s="757"/>
      <c r="HC213" s="254"/>
      <c r="HD213" s="764"/>
      <c r="HE213" s="767"/>
      <c r="HF213" s="767"/>
      <c r="HG213" s="767"/>
      <c r="HH213" s="254"/>
      <c r="HI213" s="254"/>
      <c r="HJ213" s="764"/>
      <c r="HK213" s="252"/>
      <c r="HL213" s="252"/>
      <c r="HM213" s="252"/>
      <c r="HN213" s="767"/>
      <c r="HO213" s="252"/>
      <c r="HP213" s="764"/>
      <c r="HQ213" s="767"/>
      <c r="HR213" s="767"/>
      <c r="HS213" s="767"/>
      <c r="HT213" s="767"/>
      <c r="HU213" s="252"/>
      <c r="HV213" s="764"/>
      <c r="HW213" s="773"/>
      <c r="HX213" s="762"/>
      <c r="HY213" s="766"/>
      <c r="HZ213" s="748"/>
      <c r="IA213" s="768"/>
      <c r="IB213" s="764"/>
      <c r="IC213" s="252"/>
      <c r="ID213" s="252"/>
      <c r="IE213" s="252"/>
      <c r="IF213" s="252"/>
      <c r="IG213" s="252"/>
      <c r="IH213" s="764"/>
      <c r="II213" s="755"/>
      <c r="IJ213" s="755"/>
      <c r="IK213" s="755"/>
      <c r="IL213" s="755"/>
      <c r="IM213" s="755"/>
      <c r="IN213" s="764"/>
      <c r="IO213" s="767"/>
      <c r="IP213" s="767"/>
      <c r="IQ213" s="767"/>
      <c r="IR213" s="252"/>
      <c r="IS213" s="252"/>
      <c r="IT213" s="764"/>
      <c r="IU213" s="252"/>
      <c r="IV213" s="252"/>
      <c r="IW213" s="252"/>
      <c r="IX213" s="252"/>
      <c r="IY213" s="252"/>
      <c r="IZ213" s="252"/>
      <c r="JF213" s="59"/>
      <c r="JG213" s="764"/>
      <c r="JH213" s="755"/>
      <c r="JI213" s="755"/>
      <c r="JJ213" s="755"/>
      <c r="JK213" s="755"/>
      <c r="JL213" s="755"/>
      <c r="JM213" s="764"/>
      <c r="JN213" s="755"/>
      <c r="JO213" s="755"/>
      <c r="JP213" s="755"/>
      <c r="JQ213" s="755"/>
      <c r="JR213" s="755"/>
      <c r="JS213" s="764"/>
      <c r="JT213" s="755"/>
      <c r="JU213" s="755"/>
      <c r="JV213" s="755"/>
      <c r="JW213" s="755"/>
      <c r="JX213" s="755"/>
      <c r="JY213" s="764"/>
      <c r="JZ213" s="748"/>
      <c r="KA213" s="748"/>
      <c r="KB213" s="748"/>
      <c r="KC213" s="767"/>
      <c r="KD213" s="252"/>
      <c r="KE213" s="764"/>
      <c r="KF213" s="755"/>
      <c r="KG213" s="755"/>
      <c r="KH213" s="755"/>
      <c r="KI213" s="755"/>
      <c r="KJ213" s="755"/>
      <c r="KK213" s="764"/>
      <c r="KL213" s="787"/>
      <c r="KM213" s="748"/>
      <c r="KN213" s="748"/>
      <c r="KO213" s="767"/>
      <c r="KP213" s="757"/>
      <c r="KQ213" s="764"/>
      <c r="KR213" s="755"/>
      <c r="KS213" s="755"/>
      <c r="KT213" s="755"/>
      <c r="KU213" s="755"/>
      <c r="KV213" s="755"/>
      <c r="KW213" s="764"/>
      <c r="KX213" s="755"/>
      <c r="KY213" s="755"/>
      <c r="KZ213" s="755"/>
      <c r="LA213" s="755"/>
      <c r="LB213" s="755"/>
      <c r="LC213" s="252"/>
      <c r="LD213" s="755"/>
      <c r="LE213" s="755"/>
      <c r="LF213" s="755"/>
      <c r="LG213" s="755"/>
      <c r="LH213" s="755"/>
      <c r="LI213" s="252"/>
      <c r="LJ213" s="755"/>
      <c r="LK213" s="755"/>
      <c r="LL213" s="755"/>
      <c r="LM213" s="755"/>
      <c r="LN213" s="755"/>
      <c r="LO213" s="764"/>
      <c r="LP213" s="755"/>
      <c r="LQ213" s="755"/>
      <c r="LR213" s="755"/>
      <c r="LS213" s="755"/>
      <c r="LT213" s="755"/>
      <c r="LU213" s="764"/>
      <c r="LW213" s="565"/>
      <c r="LX213" s="565"/>
      <c r="LY213" s="565"/>
      <c r="LZ213" s="565"/>
      <c r="MA213" s="59"/>
      <c r="MB213" s="565"/>
      <c r="MC213" s="565"/>
      <c r="MD213" s="565"/>
      <c r="ME213" s="565"/>
      <c r="MF213" s="565"/>
      <c r="MG213" s="59"/>
      <c r="MH213" s="5"/>
      <c r="ML213" s="5"/>
      <c r="MM213" s="5"/>
      <c r="MN213" s="5"/>
      <c r="MQ213" s="5"/>
      <c r="MR213" s="279"/>
      <c r="MS213" s="252"/>
      <c r="MT213" s="252"/>
      <c r="MU213" s="252"/>
      <c r="MV213" s="252"/>
      <c r="MW213" s="5"/>
      <c r="MX213" s="5"/>
      <c r="NB213" s="5"/>
      <c r="NC213" s="5"/>
      <c r="NF213" s="5"/>
      <c r="NG213" s="5"/>
      <c r="NH213" s="59"/>
      <c r="NX213" s="60"/>
    </row>
    <row r="214" spans="1:413" ht="14.25" customHeight="1" x14ac:dyDescent="0.15">
      <c r="A214" s="2352" t="str">
        <f t="shared" si="1"/>
        <v>レタス数量</v>
      </c>
      <c r="B214" s="250" t="s">
        <v>23</v>
      </c>
      <c r="C214" s="394" t="s">
        <v>93</v>
      </c>
      <c r="D214" s="917">
        <v>39.045000000000002</v>
      </c>
      <c r="E214" s="918">
        <v>53.122</v>
      </c>
      <c r="F214" s="922">
        <v>80.004999999999995</v>
      </c>
      <c r="G214" s="924">
        <v>203.99299999999999</v>
      </c>
      <c r="H214" s="918">
        <v>504.12</v>
      </c>
      <c r="I214" s="919">
        <v>637.37300000000005</v>
      </c>
      <c r="J214" s="920">
        <v>667.43200000000002</v>
      </c>
      <c r="K214" s="918">
        <v>871.87599999999998</v>
      </c>
      <c r="L214" s="922">
        <v>838.30399999999997</v>
      </c>
      <c r="M214" s="920">
        <v>1057.8530000000001</v>
      </c>
      <c r="N214" s="926">
        <v>1320.5329999999999</v>
      </c>
      <c r="O214" s="961">
        <v>817.18100000000004</v>
      </c>
      <c r="P214" s="920">
        <v>678.37400000000002</v>
      </c>
      <c r="Q214" s="918">
        <v>428.33600000000001</v>
      </c>
      <c r="R214" s="923">
        <v>193.91200000000001</v>
      </c>
      <c r="S214" s="924">
        <v>38.808999999999997</v>
      </c>
      <c r="T214" s="918">
        <v>28.265999999999998</v>
      </c>
      <c r="U214" s="922">
        <v>20.518000000000001</v>
      </c>
      <c r="V214" s="924">
        <v>26.922000000000001</v>
      </c>
      <c r="W214" s="1077">
        <v>35.485999999999997</v>
      </c>
      <c r="X214" s="925">
        <v>21.949000000000002</v>
      </c>
      <c r="Y214" s="924">
        <v>27.161000000000001</v>
      </c>
      <c r="Z214" s="926">
        <v>31.675999999999998</v>
      </c>
      <c r="AA214" s="923">
        <v>36.499000000000002</v>
      </c>
      <c r="AB214" s="927">
        <v>26.452000000000002</v>
      </c>
      <c r="AC214" s="926">
        <v>31.085000000000001</v>
      </c>
      <c r="AD214" s="922">
        <v>166.05699999999999</v>
      </c>
      <c r="AE214" s="920">
        <v>843.19200000000001</v>
      </c>
      <c r="AF214" s="926">
        <v>1173.4390000000001</v>
      </c>
      <c r="AG214" s="922">
        <v>2048.0479999999998</v>
      </c>
      <c r="AH214" s="920">
        <v>1647.1990000000001</v>
      </c>
      <c r="AI214" s="918">
        <v>1281.8969999999999</v>
      </c>
      <c r="AJ214" s="922">
        <v>767.48599999999999</v>
      </c>
      <c r="AK214" s="920">
        <v>264.46300000000002</v>
      </c>
      <c r="AL214" s="918">
        <v>144.31</v>
      </c>
      <c r="AM214" s="928">
        <v>129.03299999999999</v>
      </c>
      <c r="AP214" s="55"/>
      <c r="AR214" s="1575"/>
      <c r="AS214" s="1575"/>
      <c r="AT214" s="1575"/>
      <c r="AU214" s="1575"/>
      <c r="AV214" s="1575"/>
      <c r="AY214" s="748"/>
      <c r="AZ214" s="748"/>
      <c r="BA214" s="748"/>
      <c r="BB214" s="767"/>
      <c r="BC214" s="748"/>
      <c r="BD214" s="764"/>
      <c r="BE214" s="748"/>
      <c r="BF214" s="748"/>
      <c r="BG214" s="748"/>
      <c r="BH214" s="767"/>
      <c r="BI214" s="767"/>
      <c r="BJ214" s="764"/>
      <c r="BK214" s="755"/>
      <c r="BL214" s="755"/>
      <c r="BM214" s="755"/>
      <c r="BN214" s="755"/>
      <c r="BO214" s="755"/>
      <c r="BP214" s="764"/>
      <c r="BQ214" s="767"/>
      <c r="BR214" s="767"/>
      <c r="BS214" s="767"/>
      <c r="BT214" s="748"/>
      <c r="BU214" s="252"/>
      <c r="BV214" s="764"/>
      <c r="BW214" s="755"/>
      <c r="BX214" s="755"/>
      <c r="BY214" s="755"/>
      <c r="BZ214" s="755"/>
      <c r="CA214" s="755"/>
      <c r="CB214" s="764"/>
      <c r="CC214" s="767"/>
      <c r="CD214" s="767"/>
      <c r="CE214" s="767"/>
      <c r="CF214" s="767"/>
      <c r="CG214" s="767"/>
      <c r="CH214" s="764"/>
      <c r="CI214" s="755"/>
      <c r="CJ214" s="755"/>
      <c r="CK214" s="755"/>
      <c r="CL214" s="755"/>
      <c r="CM214" s="755"/>
      <c r="CN214" s="764"/>
      <c r="CO214" s="767"/>
      <c r="CP214" s="767"/>
      <c r="CQ214" s="767"/>
      <c r="CR214" s="768"/>
      <c r="CS214" s="748"/>
      <c r="CT214" s="758"/>
      <c r="CU214" s="767"/>
      <c r="CV214" s="767"/>
      <c r="CW214" s="767"/>
      <c r="CX214" s="768"/>
      <c r="CY214" s="768"/>
      <c r="CZ214" s="758"/>
      <c r="DA214" s="252"/>
      <c r="DB214" s="252"/>
      <c r="DC214" s="252"/>
      <c r="DD214" s="252"/>
      <c r="DE214" s="252"/>
      <c r="DF214" s="787"/>
      <c r="DG214" s="252"/>
      <c r="DH214" s="252"/>
      <c r="DI214" s="252"/>
      <c r="DJ214" s="252"/>
      <c r="DK214" s="252"/>
      <c r="DL214" s="764"/>
      <c r="DM214" s="252"/>
      <c r="DN214" s="252"/>
      <c r="DO214" s="252"/>
      <c r="DP214" s="252"/>
      <c r="DQ214" s="252"/>
      <c r="DR214" s="764"/>
      <c r="DS214" s="252"/>
      <c r="DT214" s="252"/>
      <c r="DU214" s="252"/>
      <c r="DV214" s="252"/>
      <c r="DW214" s="252"/>
      <c r="DX214" s="764"/>
      <c r="DY214" s="755"/>
      <c r="DZ214" s="755"/>
      <c r="EA214" s="755"/>
      <c r="EB214" s="755"/>
      <c r="EC214" s="755"/>
      <c r="ED214" s="764"/>
      <c r="EE214" s="252"/>
      <c r="EF214" s="252"/>
      <c r="EG214" s="252"/>
      <c r="EH214" s="252"/>
      <c r="EI214" s="252"/>
      <c r="EJ214" s="764"/>
      <c r="EK214" s="767"/>
      <c r="EL214" s="1344"/>
      <c r="EM214" s="767"/>
      <c r="EN214" s="767"/>
      <c r="EO214" s="767"/>
      <c r="EP214" s="764"/>
      <c r="EQ214" s="755"/>
      <c r="ER214" s="755"/>
      <c r="ES214" s="755"/>
      <c r="ET214" s="755"/>
      <c r="EU214" s="755"/>
      <c r="EV214" s="764"/>
      <c r="EW214" s="755"/>
      <c r="EX214" s="755"/>
      <c r="EY214" s="755"/>
      <c r="EZ214" s="755"/>
      <c r="FA214" s="755"/>
      <c r="FB214" s="764"/>
      <c r="FC214" s="755"/>
      <c r="FD214" s="755"/>
      <c r="FE214" s="755"/>
      <c r="FF214" s="755"/>
      <c r="FG214" s="755"/>
      <c r="FH214" s="764"/>
      <c r="FI214" s="252"/>
      <c r="FJ214" s="252"/>
      <c r="FK214" s="252"/>
      <c r="FL214" s="748"/>
      <c r="FM214" s="767"/>
      <c r="FN214" s="764"/>
      <c r="FO214" s="767"/>
      <c r="FP214" s="767"/>
      <c r="FQ214" s="767"/>
      <c r="FR214" s="748"/>
      <c r="FS214" s="767"/>
      <c r="FT214" s="758"/>
      <c r="FU214" s="755"/>
      <c r="FV214" s="755"/>
      <c r="FW214" s="755"/>
      <c r="FX214" s="755"/>
      <c r="FY214" s="755"/>
      <c r="FZ214" s="764"/>
      <c r="GA214" s="252"/>
      <c r="GB214" s="252"/>
      <c r="GC214" s="252"/>
      <c r="GD214" s="252"/>
      <c r="GE214" s="252"/>
      <c r="GF214" s="764"/>
      <c r="GG214" s="755"/>
      <c r="GH214" s="755"/>
      <c r="GI214" s="755"/>
      <c r="GJ214" s="755"/>
      <c r="GK214" s="755"/>
      <c r="GL214" s="764"/>
      <c r="GM214" s="755"/>
      <c r="GN214" s="755"/>
      <c r="GO214" s="755"/>
      <c r="GP214" s="755"/>
      <c r="GQ214" s="755"/>
      <c r="GR214" s="764"/>
      <c r="GS214" s="767"/>
      <c r="GT214" s="767"/>
      <c r="GU214" s="767"/>
      <c r="GV214" s="757"/>
      <c r="GW214" s="254"/>
      <c r="GX214" s="783"/>
      <c r="GY214" s="252"/>
      <c r="GZ214" s="252"/>
      <c r="HA214" s="252"/>
      <c r="HB214" s="252"/>
      <c r="HC214" s="252"/>
      <c r="HD214" s="764"/>
      <c r="HE214" s="252"/>
      <c r="HF214" s="252"/>
      <c r="HG214" s="252"/>
      <c r="HH214" s="252"/>
      <c r="HI214" s="252"/>
      <c r="HJ214" s="764"/>
      <c r="HK214" s="252"/>
      <c r="HL214" s="252"/>
      <c r="HM214" s="252"/>
      <c r="HN214" s="767"/>
      <c r="HO214" s="767"/>
      <c r="HP214" s="764"/>
      <c r="HQ214" s="252"/>
      <c r="HR214" s="252"/>
      <c r="HS214" s="252"/>
      <c r="HT214" s="757"/>
      <c r="HU214" s="767"/>
      <c r="HV214" s="764"/>
      <c r="HW214" s="770"/>
      <c r="HX214" s="778"/>
      <c r="HY214" s="768"/>
      <c r="HZ214" s="748"/>
      <c r="IA214" s="768"/>
      <c r="IB214" s="764"/>
      <c r="IC214" s="773"/>
      <c r="ID214" s="762"/>
      <c r="IE214" s="766"/>
      <c r="IF214" s="766"/>
      <c r="IG214" s="766"/>
      <c r="IH214" s="764"/>
      <c r="II214" s="755"/>
      <c r="IJ214" s="755"/>
      <c r="IK214" s="755"/>
      <c r="IL214" s="755"/>
      <c r="IM214" s="755"/>
      <c r="IN214" s="764"/>
      <c r="IO214" s="767"/>
      <c r="IP214" s="767"/>
      <c r="IQ214" s="767"/>
      <c r="IR214" s="748"/>
      <c r="IS214" s="767"/>
      <c r="IT214" s="764"/>
      <c r="IU214" s="252"/>
      <c r="IV214" s="252"/>
      <c r="IW214" s="252"/>
      <c r="IX214" s="252"/>
      <c r="IY214" s="252"/>
      <c r="IZ214" s="252"/>
      <c r="JF214" s="59"/>
      <c r="JG214" s="764"/>
      <c r="JH214" s="755"/>
      <c r="JI214" s="755"/>
      <c r="JJ214" s="755"/>
      <c r="JK214" s="755"/>
      <c r="JL214" s="755"/>
      <c r="JM214" s="758"/>
      <c r="JN214" s="755"/>
      <c r="JO214" s="755"/>
      <c r="JP214" s="755"/>
      <c r="JQ214" s="755"/>
      <c r="JR214" s="755"/>
      <c r="JS214" s="764"/>
      <c r="JT214" s="755"/>
      <c r="JU214" s="755"/>
      <c r="JV214" s="755"/>
      <c r="JW214" s="755"/>
      <c r="JX214" s="755"/>
      <c r="JY214" s="764"/>
      <c r="JZ214" s="755"/>
      <c r="KA214" s="756"/>
      <c r="KB214" s="757"/>
      <c r="KC214" s="757"/>
      <c r="KD214" s="757"/>
      <c r="KE214" s="764"/>
      <c r="KF214" s="755"/>
      <c r="KG214" s="755"/>
      <c r="KH214" s="755"/>
      <c r="KI214" s="755"/>
      <c r="KJ214" s="755"/>
      <c r="KK214" s="764"/>
      <c r="KL214" s="758"/>
      <c r="KM214" s="767"/>
      <c r="KN214" s="767"/>
      <c r="KO214" s="252"/>
      <c r="KP214" s="252"/>
      <c r="KQ214" s="764"/>
      <c r="KR214" s="764"/>
      <c r="KS214" s="764"/>
      <c r="KT214" s="764"/>
      <c r="KU214" s="764"/>
      <c r="KV214" s="764"/>
      <c r="KW214" s="758"/>
      <c r="KX214" s="755"/>
      <c r="KY214" s="755"/>
      <c r="KZ214" s="755"/>
      <c r="LA214" s="755"/>
      <c r="LB214" s="755"/>
      <c r="LC214" s="252"/>
      <c r="LD214" s="755"/>
      <c r="LE214" s="755"/>
      <c r="LF214" s="755"/>
      <c r="LG214" s="755"/>
      <c r="LH214" s="755"/>
      <c r="LI214" s="252"/>
      <c r="LJ214" s="755"/>
      <c r="LK214" s="755"/>
      <c r="LL214" s="755"/>
      <c r="LM214" s="755"/>
      <c r="LN214" s="755"/>
      <c r="LO214" s="764"/>
      <c r="LP214" s="755"/>
      <c r="LQ214" s="755"/>
      <c r="LR214" s="755"/>
      <c r="LS214" s="755"/>
      <c r="LT214" s="755"/>
      <c r="LU214" s="758"/>
      <c r="LW214" s="565"/>
      <c r="LX214" s="565"/>
      <c r="LY214" s="565"/>
      <c r="LZ214" s="565"/>
      <c r="MA214" s="59"/>
      <c r="MB214" s="565"/>
      <c r="MC214" s="565"/>
      <c r="MD214" s="565"/>
      <c r="ME214" s="565"/>
      <c r="MF214" s="565"/>
      <c r="MG214" s="5"/>
      <c r="MI214" s="5"/>
      <c r="MN214" s="5"/>
      <c r="MQ214" s="5"/>
      <c r="MR214" s="279"/>
      <c r="MS214" s="252"/>
      <c r="MT214" s="252"/>
      <c r="MU214" s="252"/>
      <c r="MV214" s="252"/>
      <c r="MW214" s="5"/>
      <c r="MX214" s="5"/>
      <c r="NA214" s="5"/>
      <c r="ND214" s="5"/>
      <c r="NF214" s="5"/>
      <c r="NG214" s="5"/>
      <c r="NH214" s="59"/>
      <c r="NO214" s="5"/>
      <c r="NX214" s="3"/>
    </row>
    <row r="215" spans="1:413" ht="14.25" customHeight="1" x14ac:dyDescent="0.15">
      <c r="A215" s="2352" t="str">
        <f t="shared" si="1"/>
        <v>レタス金額</v>
      </c>
      <c r="B215" s="2350" t="str">
        <f>B214</f>
        <v>レタス</v>
      </c>
      <c r="C215" s="395" t="s">
        <v>94</v>
      </c>
      <c r="D215" s="929">
        <v>7831.2780000000002</v>
      </c>
      <c r="E215" s="930">
        <v>11574.01</v>
      </c>
      <c r="F215" s="934">
        <v>15821.434999999999</v>
      </c>
      <c r="G215" s="936">
        <v>42165.641000000003</v>
      </c>
      <c r="H215" s="930">
        <v>93796.913</v>
      </c>
      <c r="I215" s="986">
        <v>90920.794999999998</v>
      </c>
      <c r="J215" s="932">
        <v>109590.329</v>
      </c>
      <c r="K215" s="930">
        <v>204341.859</v>
      </c>
      <c r="L215" s="934">
        <v>248217.88399999999</v>
      </c>
      <c r="M215" s="932">
        <v>246875.935</v>
      </c>
      <c r="N215" s="938">
        <v>271075.63199999998</v>
      </c>
      <c r="O215" s="934">
        <v>183037.88099999999</v>
      </c>
      <c r="P215" s="972">
        <v>104808.197</v>
      </c>
      <c r="Q215" s="930">
        <v>63640.016000000003</v>
      </c>
      <c r="R215" s="935">
        <v>32046.365000000002</v>
      </c>
      <c r="S215" s="936">
        <v>8218.93</v>
      </c>
      <c r="T215" s="930">
        <v>6932.4359999999997</v>
      </c>
      <c r="U215" s="934">
        <v>6721.34</v>
      </c>
      <c r="V215" s="936">
        <v>6908.0060000000003</v>
      </c>
      <c r="W215" s="1078">
        <v>8746.4279999999999</v>
      </c>
      <c r="X215" s="937">
        <v>7037.8860000000004</v>
      </c>
      <c r="Y215" s="936">
        <v>8962.3449999999993</v>
      </c>
      <c r="Z215" s="938">
        <v>9496.2800000000007</v>
      </c>
      <c r="AA215" s="935">
        <v>10578.514999999999</v>
      </c>
      <c r="AB215" s="939">
        <v>9762.5110000000004</v>
      </c>
      <c r="AC215" s="930">
        <v>11892.331</v>
      </c>
      <c r="AD215" s="934">
        <v>37823.858999999997</v>
      </c>
      <c r="AE215" s="932">
        <v>176444.96</v>
      </c>
      <c r="AF215" s="938">
        <v>326513.24</v>
      </c>
      <c r="AG215" s="934">
        <v>403350.51799999998</v>
      </c>
      <c r="AH215" s="932">
        <v>319085.75799999997</v>
      </c>
      <c r="AI215" s="930">
        <v>289169.11700000003</v>
      </c>
      <c r="AJ215" s="934">
        <v>246096.981</v>
      </c>
      <c r="AK215" s="932">
        <v>108585.565</v>
      </c>
      <c r="AL215" s="930">
        <v>55433.815000000002</v>
      </c>
      <c r="AM215" s="940">
        <v>55128.294000000002</v>
      </c>
      <c r="AP215" s="55"/>
      <c r="AR215" s="1575"/>
      <c r="AS215" s="1575"/>
      <c r="AT215" s="1575"/>
      <c r="AU215" s="1575"/>
      <c r="AV215" s="1575"/>
      <c r="AY215" s="758"/>
      <c r="AZ215" s="820"/>
      <c r="BA215" s="758"/>
      <c r="BB215" s="768"/>
      <c r="BC215" s="768"/>
      <c r="BD215" s="758"/>
      <c r="BE215" s="767"/>
      <c r="BF215" s="767"/>
      <c r="BG215" s="767"/>
      <c r="BH215" s="748"/>
      <c r="BI215" s="767"/>
      <c r="BJ215" s="758"/>
      <c r="BK215" s="755"/>
      <c r="BL215" s="755"/>
      <c r="BM215" s="755"/>
      <c r="BN215" s="755"/>
      <c r="BO215" s="755"/>
      <c r="BP215" s="758"/>
      <c r="BQ215" s="767"/>
      <c r="BR215" s="767"/>
      <c r="BS215" s="767"/>
      <c r="BT215" s="252"/>
      <c r="BU215" s="252"/>
      <c r="BV215" s="758"/>
      <c r="BW215" s="755"/>
      <c r="BX215" s="755"/>
      <c r="BY215" s="755"/>
      <c r="BZ215" s="755"/>
      <c r="CA215" s="755"/>
      <c r="CB215" s="758"/>
      <c r="CC215" s="767"/>
      <c r="CD215" s="767"/>
      <c r="CE215" s="767"/>
      <c r="CF215" s="768"/>
      <c r="CG215" s="748"/>
      <c r="CH215" s="758"/>
      <c r="CI215" s="755"/>
      <c r="CJ215" s="755"/>
      <c r="CK215" s="755"/>
      <c r="CL215" s="755"/>
      <c r="CM215" s="755"/>
      <c r="CN215" s="758"/>
      <c r="CO215" s="748"/>
      <c r="CP215" s="748"/>
      <c r="CQ215" s="748"/>
      <c r="CR215" s="748"/>
      <c r="CS215" s="767"/>
      <c r="CT215" s="758"/>
      <c r="CU215" s="767"/>
      <c r="CV215" s="767"/>
      <c r="CW215" s="767"/>
      <c r="CX215" s="767"/>
      <c r="CY215" s="767"/>
      <c r="CZ215" s="787"/>
      <c r="DA215" s="770"/>
      <c r="DB215" s="778"/>
      <c r="DC215" s="768"/>
      <c r="DD215" s="768"/>
      <c r="DE215" s="767"/>
      <c r="DF215" s="758"/>
      <c r="DG215" s="755"/>
      <c r="DH215" s="755"/>
      <c r="DI215" s="755"/>
      <c r="DJ215" s="755"/>
      <c r="DK215" s="755"/>
      <c r="DL215" s="758"/>
      <c r="DM215" s="755"/>
      <c r="DN215" s="755"/>
      <c r="DO215" s="755"/>
      <c r="DP215" s="755"/>
      <c r="DQ215" s="755"/>
      <c r="DR215" s="764"/>
      <c r="DS215" s="252"/>
      <c r="DT215" s="252"/>
      <c r="DU215" s="252"/>
      <c r="DV215" s="252"/>
      <c r="DW215" s="252"/>
      <c r="DX215" s="758"/>
      <c r="DY215" s="252"/>
      <c r="DZ215" s="252"/>
      <c r="EA215" s="252"/>
      <c r="EB215" s="252"/>
      <c r="EC215" s="252"/>
      <c r="ED215" s="758"/>
      <c r="EE215" s="252"/>
      <c r="EF215" s="252"/>
      <c r="EG215" s="252"/>
      <c r="EH215" s="252"/>
      <c r="EI215" s="252"/>
      <c r="EJ215" s="758"/>
      <c r="EK215" s="770"/>
      <c r="EL215" s="778"/>
      <c r="EM215" s="768"/>
      <c r="EN215" s="767"/>
      <c r="EO215" s="757"/>
      <c r="EP215" s="758"/>
      <c r="EQ215" s="252"/>
      <c r="ER215" s="254"/>
      <c r="ES215" s="252"/>
      <c r="ET215" s="252"/>
      <c r="EU215" s="252"/>
      <c r="EV215" s="758"/>
      <c r="EW215" s="755"/>
      <c r="EX215" s="755"/>
      <c r="EY215" s="755"/>
      <c r="EZ215" s="755"/>
      <c r="FA215" s="755"/>
      <c r="FB215" s="758"/>
      <c r="FC215" s="755"/>
      <c r="FD215" s="755"/>
      <c r="FE215" s="755"/>
      <c r="FF215" s="755"/>
      <c r="FG215" s="755"/>
      <c r="FH215" s="764"/>
      <c r="FI215" s="252"/>
      <c r="FJ215" s="252"/>
      <c r="FK215" s="252"/>
      <c r="FL215" s="748"/>
      <c r="FM215" s="767"/>
      <c r="FN215" s="758"/>
      <c r="FO215" s="748"/>
      <c r="FP215" s="748"/>
      <c r="FQ215" s="748"/>
      <c r="FR215" s="252"/>
      <c r="FS215" s="252"/>
      <c r="FT215" s="787"/>
      <c r="FU215" s="755"/>
      <c r="FV215" s="755"/>
      <c r="FW215" s="755"/>
      <c r="FX215" s="755"/>
      <c r="FY215" s="755"/>
      <c r="FZ215" s="758"/>
      <c r="GA215" s="748"/>
      <c r="GB215" s="748"/>
      <c r="GC215" s="748"/>
      <c r="GD215" s="767"/>
      <c r="GE215" s="767"/>
      <c r="GF215" s="758"/>
      <c r="GG215" s="755"/>
      <c r="GH215" s="755"/>
      <c r="GI215" s="755"/>
      <c r="GJ215" s="755"/>
      <c r="GK215" s="755"/>
      <c r="GL215" s="758"/>
      <c r="GM215" s="755"/>
      <c r="GN215" s="755"/>
      <c r="GO215" s="755"/>
      <c r="GP215" s="755"/>
      <c r="GQ215" s="755"/>
      <c r="GR215" s="758"/>
      <c r="GS215" s="767"/>
      <c r="GT215" s="767"/>
      <c r="GU215" s="767"/>
      <c r="GV215" s="252"/>
      <c r="GW215" s="252"/>
      <c r="GX215" s="780"/>
      <c r="GY215" s="748"/>
      <c r="GZ215" s="748"/>
      <c r="HA215" s="767"/>
      <c r="HB215" s="748"/>
      <c r="HC215" s="757"/>
      <c r="HD215" s="758"/>
      <c r="HE215" s="767"/>
      <c r="HF215" s="767"/>
      <c r="HG215" s="767"/>
      <c r="HH215" s="252"/>
      <c r="HI215" s="252"/>
      <c r="HJ215" s="758"/>
      <c r="HK215" s="748"/>
      <c r="HL215" s="748"/>
      <c r="HM215" s="748"/>
      <c r="HN215" s="767"/>
      <c r="HO215" s="767"/>
      <c r="HP215" s="758"/>
      <c r="HQ215" s="767"/>
      <c r="HR215" s="767"/>
      <c r="HS215" s="767"/>
      <c r="HT215" s="748"/>
      <c r="HU215" s="767"/>
      <c r="HV215" s="758"/>
      <c r="HW215" s="767"/>
      <c r="HX215" s="767"/>
      <c r="HY215" s="767"/>
      <c r="HZ215" s="766"/>
      <c r="IA215" s="748"/>
      <c r="IB215" s="758"/>
      <c r="IC215" s="767"/>
      <c r="ID215" s="767"/>
      <c r="IE215" s="767"/>
      <c r="IF215" s="766"/>
      <c r="IG215" s="748"/>
      <c r="IH215" s="758"/>
      <c r="II215" s="755"/>
      <c r="IJ215" s="755"/>
      <c r="IK215" s="755"/>
      <c r="IL215" s="755"/>
      <c r="IM215" s="755"/>
      <c r="IN215" s="764"/>
      <c r="IO215" s="252"/>
      <c r="IP215" s="252"/>
      <c r="IQ215" s="252"/>
      <c r="IR215" s="767"/>
      <c r="IS215" s="767"/>
      <c r="IT215" s="758"/>
      <c r="IU215" s="767"/>
      <c r="IV215" s="767"/>
      <c r="IW215" s="767"/>
      <c r="IX215" s="748"/>
      <c r="IY215" s="767"/>
      <c r="IZ215" s="767"/>
      <c r="JF215" s="5"/>
      <c r="JG215" s="758"/>
      <c r="JH215" s="755"/>
      <c r="JI215" s="755"/>
      <c r="JJ215" s="755"/>
      <c r="JK215" s="755"/>
      <c r="JL215" s="755"/>
      <c r="JM215" s="758"/>
      <c r="JN215" s="755"/>
      <c r="JO215" s="755"/>
      <c r="JP215" s="755"/>
      <c r="JQ215" s="755"/>
      <c r="JR215" s="755"/>
      <c r="JS215" s="758"/>
      <c r="JT215" s="755"/>
      <c r="JU215" s="755"/>
      <c r="JV215" s="755"/>
      <c r="JW215" s="755"/>
      <c r="JX215" s="755"/>
      <c r="JY215" s="758"/>
      <c r="JZ215" s="748"/>
      <c r="KA215" s="748"/>
      <c r="KB215" s="748"/>
      <c r="KC215" s="748"/>
      <c r="KD215" s="767"/>
      <c r="KE215" s="758"/>
      <c r="KF215" s="755"/>
      <c r="KG215" s="755"/>
      <c r="KH215" s="755"/>
      <c r="KI215" s="755"/>
      <c r="KJ215" s="755"/>
      <c r="KK215" s="758"/>
      <c r="KL215" s="758"/>
      <c r="KM215" s="767"/>
      <c r="KN215" s="767"/>
      <c r="KO215" s="252"/>
      <c r="KP215" s="748"/>
      <c r="KQ215" s="758"/>
      <c r="KR215" s="764"/>
      <c r="KS215" s="764"/>
      <c r="KT215" s="764"/>
      <c r="KU215" s="764"/>
      <c r="KV215" s="764"/>
      <c r="KW215" s="758"/>
      <c r="KX215" s="755"/>
      <c r="KY215" s="755"/>
      <c r="KZ215" s="755"/>
      <c r="LA215" s="755"/>
      <c r="LB215" s="755"/>
      <c r="LC215" s="767"/>
      <c r="LD215" s="755"/>
      <c r="LE215" s="755"/>
      <c r="LF215" s="755"/>
      <c r="LG215" s="755"/>
      <c r="LH215" s="755"/>
      <c r="LI215" s="767"/>
      <c r="LJ215" s="755"/>
      <c r="LK215" s="755"/>
      <c r="LL215" s="755"/>
      <c r="LM215" s="755"/>
      <c r="LN215" s="755"/>
      <c r="LO215" s="758"/>
      <c r="LP215" s="755"/>
      <c r="LQ215" s="755"/>
      <c r="LR215" s="755"/>
      <c r="LS215" s="755"/>
      <c r="LT215" s="755"/>
      <c r="LU215" s="758"/>
      <c r="LW215" s="565"/>
      <c r="LX215" s="565"/>
      <c r="LY215" s="565"/>
      <c r="LZ215" s="565"/>
      <c r="MA215" s="5"/>
      <c r="MB215" s="565"/>
      <c r="MC215" s="565"/>
      <c r="MD215" s="565"/>
      <c r="ME215" s="565"/>
      <c r="MF215" s="565"/>
      <c r="MG215" s="5"/>
      <c r="MH215" s="5"/>
      <c r="ML215" s="5"/>
      <c r="MM215" s="5"/>
      <c r="MN215" s="5"/>
      <c r="MQ215" s="5"/>
      <c r="MR215" s="279"/>
      <c r="MS215" s="252"/>
      <c r="MT215" s="252"/>
      <c r="MU215" s="252"/>
      <c r="MV215" s="252"/>
      <c r="MW215" s="5"/>
      <c r="MX215" s="5"/>
      <c r="ND215" s="5"/>
      <c r="NF215" s="5"/>
      <c r="NG215" s="5"/>
      <c r="NH215" s="59"/>
      <c r="NO215" s="5"/>
    </row>
    <row r="216" spans="1:413" ht="14.25" customHeight="1" x14ac:dyDescent="0.15">
      <c r="A216" s="2352" t="str">
        <f t="shared" si="1"/>
        <v>レタス価格</v>
      </c>
      <c r="B216" s="2351" t="str">
        <f>B214</f>
        <v>レタス</v>
      </c>
      <c r="C216" s="417" t="s">
        <v>96</v>
      </c>
      <c r="D216" s="941">
        <v>201</v>
      </c>
      <c r="E216" s="942">
        <v>218</v>
      </c>
      <c r="F216" s="946">
        <v>198</v>
      </c>
      <c r="G216" s="948">
        <v>207</v>
      </c>
      <c r="H216" s="942">
        <v>186</v>
      </c>
      <c r="I216" s="943">
        <v>143</v>
      </c>
      <c r="J216" s="944">
        <v>164</v>
      </c>
      <c r="K216" s="942">
        <v>234</v>
      </c>
      <c r="L216" s="946">
        <v>296</v>
      </c>
      <c r="M216" s="944">
        <v>233</v>
      </c>
      <c r="N216" s="942">
        <v>205</v>
      </c>
      <c r="O216" s="946">
        <v>224</v>
      </c>
      <c r="P216" s="944">
        <v>154</v>
      </c>
      <c r="Q216" s="942">
        <v>149</v>
      </c>
      <c r="R216" s="947">
        <v>165</v>
      </c>
      <c r="S216" s="944">
        <v>212</v>
      </c>
      <c r="T216" s="942">
        <v>245</v>
      </c>
      <c r="U216" s="946">
        <v>328</v>
      </c>
      <c r="V216" s="948">
        <v>257</v>
      </c>
      <c r="W216" s="980">
        <v>246</v>
      </c>
      <c r="X216" s="947">
        <v>321</v>
      </c>
      <c r="Y216" s="948">
        <v>330</v>
      </c>
      <c r="Z216" s="949">
        <v>300</v>
      </c>
      <c r="AA216" s="947">
        <v>290</v>
      </c>
      <c r="AB216" s="950">
        <v>369</v>
      </c>
      <c r="AC216" s="942">
        <v>383</v>
      </c>
      <c r="AD216" s="946">
        <v>228</v>
      </c>
      <c r="AE216" s="944">
        <v>209</v>
      </c>
      <c r="AF216" s="949">
        <v>278</v>
      </c>
      <c r="AG216" s="946">
        <v>197</v>
      </c>
      <c r="AH216" s="944">
        <v>194</v>
      </c>
      <c r="AI216" s="942">
        <v>226</v>
      </c>
      <c r="AJ216" s="946">
        <v>321</v>
      </c>
      <c r="AK216" s="944">
        <v>411</v>
      </c>
      <c r="AL216" s="942">
        <v>384</v>
      </c>
      <c r="AM216" s="951">
        <v>427</v>
      </c>
      <c r="AP216" s="55"/>
      <c r="AQ216" s="784"/>
      <c r="AR216" s="1575"/>
      <c r="AS216" s="1575"/>
      <c r="AT216" s="1575"/>
      <c r="AU216" s="1575"/>
      <c r="AV216" s="1575"/>
      <c r="AW216" s="787"/>
      <c r="AY216" s="252"/>
      <c r="AZ216" s="252"/>
      <c r="BA216" s="252"/>
      <c r="BB216" s="252"/>
      <c r="BC216" s="252"/>
      <c r="BD216" s="758"/>
      <c r="BE216" s="767"/>
      <c r="BF216" s="767"/>
      <c r="BG216" s="767"/>
      <c r="BH216" s="748"/>
      <c r="BI216" s="748"/>
      <c r="BJ216" s="758"/>
      <c r="BK216" s="755"/>
      <c r="BL216" s="755"/>
      <c r="BM216" s="755"/>
      <c r="BN216" s="755"/>
      <c r="BO216" s="755"/>
      <c r="BP216" s="758"/>
      <c r="BQ216" s="767"/>
      <c r="BR216" s="767"/>
      <c r="BS216" s="767"/>
      <c r="BT216" s="748"/>
      <c r="BU216" s="767"/>
      <c r="BV216" s="758"/>
      <c r="BW216" s="755"/>
      <c r="BX216" s="755"/>
      <c r="BY216" s="755"/>
      <c r="BZ216" s="755"/>
      <c r="CA216" s="755"/>
      <c r="CB216" s="758"/>
      <c r="CC216" s="748"/>
      <c r="CD216" s="748"/>
      <c r="CE216" s="767"/>
      <c r="CF216" s="748"/>
      <c r="CG216" s="767"/>
      <c r="CH216" s="758"/>
      <c r="CI216" s="767"/>
      <c r="CJ216" s="767"/>
      <c r="CK216" s="767"/>
      <c r="CL216" s="768"/>
      <c r="CM216" s="768"/>
      <c r="CN216" s="758"/>
      <c r="CO216" s="767"/>
      <c r="CP216" s="767"/>
      <c r="CQ216" s="767"/>
      <c r="CR216" s="748"/>
      <c r="CS216" s="768"/>
      <c r="CT216" s="758"/>
      <c r="CU216" s="758"/>
      <c r="CV216" s="820"/>
      <c r="CW216" s="758"/>
      <c r="CX216" s="768"/>
      <c r="CY216" s="768"/>
      <c r="CZ216" s="764"/>
      <c r="DA216" s="252"/>
      <c r="DB216" s="252"/>
      <c r="DC216" s="252"/>
      <c r="DD216" s="767"/>
      <c r="DE216" s="767"/>
      <c r="DF216" s="758"/>
      <c r="DG216" s="755"/>
      <c r="DH216" s="755"/>
      <c r="DI216" s="755"/>
      <c r="DJ216" s="755"/>
      <c r="DK216" s="755"/>
      <c r="DL216" s="758"/>
      <c r="DM216" s="755"/>
      <c r="DN216" s="755"/>
      <c r="DO216" s="755"/>
      <c r="DP216" s="755"/>
      <c r="DQ216" s="755"/>
      <c r="DR216" s="764"/>
      <c r="DS216" s="755"/>
      <c r="DT216" s="755"/>
      <c r="DU216" s="755"/>
      <c r="DV216" s="755"/>
      <c r="DW216" s="755"/>
      <c r="DX216" s="758"/>
      <c r="DY216" s="252"/>
      <c r="DZ216" s="252"/>
      <c r="EA216" s="252"/>
      <c r="EB216" s="252"/>
      <c r="EC216" s="252"/>
      <c r="ED216" s="758"/>
      <c r="EE216" s="755"/>
      <c r="EF216" s="755"/>
      <c r="EG216" s="755"/>
      <c r="EH216" s="755"/>
      <c r="EI216" s="755"/>
      <c r="EJ216" s="758"/>
      <c r="EK216" s="767"/>
      <c r="EL216" s="1344"/>
      <c r="EM216" s="767"/>
      <c r="EN216" s="767"/>
      <c r="EO216" s="748"/>
      <c r="EP216" s="758"/>
      <c r="EQ216" s="252"/>
      <c r="ER216" s="254"/>
      <c r="ES216" s="252"/>
      <c r="ET216" s="252"/>
      <c r="EU216" s="252"/>
      <c r="EV216" s="758"/>
      <c r="EW216" s="755"/>
      <c r="EX216" s="755"/>
      <c r="EY216" s="755"/>
      <c r="EZ216" s="755"/>
      <c r="FA216" s="755"/>
      <c r="FB216" s="758"/>
      <c r="FC216" s="755"/>
      <c r="FD216" s="755"/>
      <c r="FE216" s="755"/>
      <c r="FF216" s="755"/>
      <c r="FG216" s="755"/>
      <c r="FH216" s="758"/>
      <c r="FI216" s="252"/>
      <c r="FJ216" s="252"/>
      <c r="FK216" s="252"/>
      <c r="FL216" s="748"/>
      <c r="FM216" s="767"/>
      <c r="FN216" s="758"/>
      <c r="FO216" s="767"/>
      <c r="FP216" s="767"/>
      <c r="FQ216" s="767"/>
      <c r="FR216" s="767"/>
      <c r="FS216" s="748"/>
      <c r="FT216" s="787"/>
      <c r="FU216" s="755"/>
      <c r="FV216" s="755"/>
      <c r="FW216" s="755"/>
      <c r="FX216" s="755"/>
      <c r="FY216" s="755"/>
      <c r="FZ216" s="758"/>
      <c r="GA216" s="252"/>
      <c r="GB216" s="252"/>
      <c r="GC216" s="252"/>
      <c r="GD216" s="767"/>
      <c r="GE216" s="767"/>
      <c r="GF216" s="758"/>
      <c r="GG216" s="755"/>
      <c r="GH216" s="755"/>
      <c r="GI216" s="755"/>
      <c r="GJ216" s="755"/>
      <c r="GK216" s="755"/>
      <c r="GL216" s="758"/>
      <c r="GM216" s="252"/>
      <c r="GN216" s="252"/>
      <c r="GO216" s="252"/>
      <c r="GP216" s="748"/>
      <c r="GQ216" s="252"/>
      <c r="GR216" s="758"/>
      <c r="GS216" s="748"/>
      <c r="GT216" s="748"/>
      <c r="GU216" s="748"/>
      <c r="GV216" s="767"/>
      <c r="GW216" s="767"/>
      <c r="GX216" s="780"/>
      <c r="GY216" s="767"/>
      <c r="GZ216" s="767"/>
      <c r="HA216" s="767"/>
      <c r="HB216" s="252"/>
      <c r="HC216" s="767"/>
      <c r="HD216" s="758"/>
      <c r="HE216" s="748"/>
      <c r="HF216" s="748"/>
      <c r="HG216" s="748"/>
      <c r="HH216" s="767"/>
      <c r="HI216" s="767"/>
      <c r="HJ216" s="758"/>
      <c r="HK216" s="767"/>
      <c r="HL216" s="767"/>
      <c r="HM216" s="767"/>
      <c r="HN216" s="254"/>
      <c r="HO216" s="254"/>
      <c r="HP216" s="758"/>
      <c r="HQ216" s="767"/>
      <c r="HR216" s="767"/>
      <c r="HS216" s="767"/>
      <c r="HT216" s="767"/>
      <c r="HU216" s="748"/>
      <c r="HV216" s="758"/>
      <c r="HW216" s="748"/>
      <c r="HX216" s="748"/>
      <c r="HY216" s="748"/>
      <c r="HZ216" s="748"/>
      <c r="IA216" s="767"/>
      <c r="IB216" s="758"/>
      <c r="IC216" s="252"/>
      <c r="ID216" s="252"/>
      <c r="IE216" s="252"/>
      <c r="IF216" s="252"/>
      <c r="IG216" s="252"/>
      <c r="IH216" s="758"/>
      <c r="II216" s="755"/>
      <c r="IJ216" s="755"/>
      <c r="IK216" s="755"/>
      <c r="IL216" s="755"/>
      <c r="IM216" s="755"/>
      <c r="IN216" s="764"/>
      <c r="IO216" s="767"/>
      <c r="IP216" s="767"/>
      <c r="IQ216" s="767"/>
      <c r="IR216" s="748"/>
      <c r="IS216" s="748"/>
      <c r="IT216" s="758"/>
      <c r="IU216" s="252"/>
      <c r="IV216" s="252"/>
      <c r="IW216" s="252"/>
      <c r="IX216" s="767"/>
      <c r="IY216" s="767"/>
      <c r="IZ216" s="767"/>
      <c r="JF216" s="5"/>
      <c r="JG216" s="758"/>
      <c r="JH216" s="755"/>
      <c r="JI216" s="755"/>
      <c r="JJ216" s="755"/>
      <c r="JK216" s="755"/>
      <c r="JL216" s="755"/>
      <c r="JM216" s="748"/>
      <c r="JN216" s="755"/>
      <c r="JO216" s="755"/>
      <c r="JP216" s="755"/>
      <c r="JQ216" s="755"/>
      <c r="JR216" s="755"/>
      <c r="JS216" s="758"/>
      <c r="JT216" s="755"/>
      <c r="JU216" s="755"/>
      <c r="JV216" s="755"/>
      <c r="JW216" s="755"/>
      <c r="JX216" s="755"/>
      <c r="JY216" s="758"/>
      <c r="JZ216" s="252"/>
      <c r="KA216" s="252"/>
      <c r="KB216" s="252"/>
      <c r="KC216" s="252"/>
      <c r="KD216" s="252"/>
      <c r="KE216" s="758"/>
      <c r="KF216" s="755"/>
      <c r="KG216" s="755"/>
      <c r="KH216" s="755"/>
      <c r="KI216" s="755"/>
      <c r="KJ216" s="755"/>
      <c r="KK216" s="758"/>
      <c r="KL216" s="758"/>
      <c r="KM216" s="767"/>
      <c r="KN216" s="767"/>
      <c r="KO216" s="748"/>
      <c r="KP216" s="764"/>
      <c r="KQ216" s="758"/>
      <c r="KR216" s="755"/>
      <c r="KS216" s="755"/>
      <c r="KT216" s="755"/>
      <c r="KU216" s="755"/>
      <c r="KV216" s="755"/>
      <c r="KW216" s="748"/>
      <c r="KX216" s="755"/>
      <c r="KY216" s="755"/>
      <c r="KZ216" s="755"/>
      <c r="LA216" s="755"/>
      <c r="LB216" s="755"/>
      <c r="LC216" s="767"/>
      <c r="LD216" s="755"/>
      <c r="LE216" s="755"/>
      <c r="LF216" s="755"/>
      <c r="LG216" s="755"/>
      <c r="LH216" s="755"/>
      <c r="LI216" s="767"/>
      <c r="LJ216" s="755"/>
      <c r="LK216" s="755"/>
      <c r="LL216" s="755"/>
      <c r="LM216" s="755"/>
      <c r="LN216" s="755"/>
      <c r="LO216" s="758"/>
      <c r="LP216" s="755"/>
      <c r="LQ216" s="755"/>
      <c r="LR216" s="755"/>
      <c r="LS216" s="755"/>
      <c r="LT216" s="755"/>
      <c r="LU216" s="758"/>
      <c r="LW216" s="565"/>
      <c r="LX216" s="565"/>
      <c r="LY216" s="565"/>
      <c r="LZ216" s="565"/>
      <c r="MA216" s="5"/>
      <c r="MB216" s="565"/>
      <c r="MC216" s="565"/>
      <c r="MD216" s="565"/>
      <c r="ME216" s="565"/>
      <c r="MF216" s="565"/>
      <c r="MG216" s="101"/>
      <c r="ML216" s="5"/>
      <c r="MM216" s="5"/>
      <c r="MN216" s="5"/>
      <c r="MQ216" s="5"/>
      <c r="MR216" s="279"/>
      <c r="MS216" s="252"/>
      <c r="MT216" s="252"/>
      <c r="MU216" s="252"/>
      <c r="MV216" s="252"/>
      <c r="MW216" s="5"/>
      <c r="MX216" s="5"/>
      <c r="NB216" s="5"/>
      <c r="NC216" s="5"/>
      <c r="NF216" s="5"/>
      <c r="NG216" s="5"/>
      <c r="NH216" s="59"/>
      <c r="NX216" s="60"/>
    </row>
    <row r="217" spans="1:413" ht="14.25" customHeight="1" x14ac:dyDescent="0.15">
      <c r="A217" s="2352" t="str">
        <f t="shared" si="1"/>
        <v>サニーレタス数量</v>
      </c>
      <c r="B217" s="250" t="s">
        <v>117</v>
      </c>
      <c r="C217" s="394" t="s">
        <v>93</v>
      </c>
      <c r="D217" s="917">
        <v>36.968000000000004</v>
      </c>
      <c r="E217" s="918">
        <v>50.521000000000001</v>
      </c>
      <c r="F217" s="922">
        <v>43.029000000000003</v>
      </c>
      <c r="G217" s="924">
        <v>49.915999999999997</v>
      </c>
      <c r="H217" s="918">
        <v>67.048000000000002</v>
      </c>
      <c r="I217" s="961">
        <v>83.753</v>
      </c>
      <c r="J217" s="920">
        <v>104.827</v>
      </c>
      <c r="K217" s="918">
        <v>126.54900000000001</v>
      </c>
      <c r="L217" s="922">
        <v>138.38300000000001</v>
      </c>
      <c r="M217" s="920">
        <v>122.45</v>
      </c>
      <c r="N217" s="926">
        <v>164.33</v>
      </c>
      <c r="O217" s="922">
        <v>135.059</v>
      </c>
      <c r="P217" s="920">
        <v>88.480999999999995</v>
      </c>
      <c r="Q217" s="918">
        <v>40.735999999999997</v>
      </c>
      <c r="R217" s="923">
        <v>30.963999999999999</v>
      </c>
      <c r="S217" s="924">
        <v>3.8679999999999999</v>
      </c>
      <c r="T217" s="918">
        <v>2.9660000000000002</v>
      </c>
      <c r="U217" s="922">
        <v>0.501</v>
      </c>
      <c r="V217" s="924">
        <v>3.5999999999999997E-2</v>
      </c>
      <c r="W217" s="1077">
        <v>0</v>
      </c>
      <c r="X217" s="925">
        <v>0</v>
      </c>
      <c r="Y217" s="924">
        <v>0</v>
      </c>
      <c r="Z217" s="926">
        <v>0</v>
      </c>
      <c r="AA217" s="923">
        <v>0.2</v>
      </c>
      <c r="AB217" s="927">
        <v>0</v>
      </c>
      <c r="AC217" s="926">
        <v>1.3260000000000001</v>
      </c>
      <c r="AD217" s="922">
        <v>10.262</v>
      </c>
      <c r="AE217" s="920">
        <v>47.384999999999998</v>
      </c>
      <c r="AF217" s="926">
        <v>113.39</v>
      </c>
      <c r="AG217" s="922">
        <v>259.20600000000002</v>
      </c>
      <c r="AH217" s="920">
        <v>231.40299999999999</v>
      </c>
      <c r="AI217" s="918">
        <v>209.625</v>
      </c>
      <c r="AJ217" s="922">
        <v>191.95699999999999</v>
      </c>
      <c r="AK217" s="920">
        <v>116.732</v>
      </c>
      <c r="AL217" s="918">
        <v>87.613</v>
      </c>
      <c r="AM217" s="928">
        <v>73.230999999999995</v>
      </c>
      <c r="AP217" s="55"/>
      <c r="AR217" s="1577"/>
      <c r="AS217" s="1577"/>
      <c r="AT217" s="1577"/>
      <c r="AU217" s="1575"/>
      <c r="AV217" s="1575"/>
      <c r="AY217" s="748"/>
      <c r="AZ217" s="748"/>
      <c r="BA217" s="748"/>
      <c r="BB217" s="767"/>
      <c r="BC217" s="252"/>
      <c r="BD217" s="787"/>
      <c r="BE217" s="767"/>
      <c r="BF217" s="767"/>
      <c r="BG217" s="767"/>
      <c r="BH217" s="767"/>
      <c r="BI217" s="748"/>
      <c r="BJ217" s="787"/>
      <c r="BK217" s="755"/>
      <c r="BL217" s="755"/>
      <c r="BM217" s="755"/>
      <c r="BN217" s="755"/>
      <c r="BO217" s="755"/>
      <c r="BP217" s="787"/>
      <c r="BQ217" s="252"/>
      <c r="BR217" s="252"/>
      <c r="BS217" s="252"/>
      <c r="BT217" s="768"/>
      <c r="BU217" s="768"/>
      <c r="BV217" s="787"/>
      <c r="BW217" s="755"/>
      <c r="BX217" s="755"/>
      <c r="BY217" s="755"/>
      <c r="BZ217" s="755"/>
      <c r="CA217" s="755"/>
      <c r="CB217" s="787"/>
      <c r="CC217" s="748"/>
      <c r="CD217" s="748"/>
      <c r="CE217" s="748"/>
      <c r="CF217" s="767"/>
      <c r="CG217" s="748"/>
      <c r="CH217" s="787"/>
      <c r="CI217" s="767"/>
      <c r="CJ217" s="767"/>
      <c r="CK217" s="767"/>
      <c r="CL217" s="252"/>
      <c r="CM217" s="252"/>
      <c r="CN217" s="787"/>
      <c r="CO217" s="748"/>
      <c r="CP217" s="748"/>
      <c r="CQ217" s="748"/>
      <c r="CR217" s="767"/>
      <c r="CS217" s="767"/>
      <c r="CT217" s="758"/>
      <c r="CU217" s="252"/>
      <c r="CV217" s="252"/>
      <c r="CW217" s="252"/>
      <c r="CX217" s="252"/>
      <c r="CY217" s="252"/>
      <c r="CZ217" s="764"/>
      <c r="DA217" s="767"/>
      <c r="DB217" s="767"/>
      <c r="DC217" s="767"/>
      <c r="DD217" s="768"/>
      <c r="DE217" s="768"/>
      <c r="DF217" s="758"/>
      <c r="DG217" s="767"/>
      <c r="DH217" s="767"/>
      <c r="DI217" s="767"/>
      <c r="DJ217" s="252"/>
      <c r="DK217" s="252"/>
      <c r="DL217" s="787"/>
      <c r="DM217" s="767"/>
      <c r="DN217" s="767"/>
      <c r="DO217" s="767"/>
      <c r="DP217" s="252"/>
      <c r="DQ217" s="252"/>
      <c r="DR217" s="758"/>
      <c r="DS217" s="755"/>
      <c r="DT217" s="755"/>
      <c r="DU217" s="755"/>
      <c r="DV217" s="755"/>
      <c r="DW217" s="755"/>
      <c r="DX217" s="787"/>
      <c r="DY217" s="755"/>
      <c r="DZ217" s="755"/>
      <c r="EA217" s="755"/>
      <c r="EB217" s="755"/>
      <c r="EC217" s="755"/>
      <c r="ED217" s="787"/>
      <c r="EE217" s="755"/>
      <c r="EF217" s="755"/>
      <c r="EG217" s="755"/>
      <c r="EH217" s="755"/>
      <c r="EI217" s="755"/>
      <c r="EJ217" s="787"/>
      <c r="EK217" s="767"/>
      <c r="EL217" s="1344"/>
      <c r="EM217" s="767"/>
      <c r="EN217" s="748"/>
      <c r="EO217" s="767"/>
      <c r="EP217" s="748"/>
      <c r="EQ217" s="755"/>
      <c r="ER217" s="755"/>
      <c r="ES217" s="755"/>
      <c r="ET217" s="755"/>
      <c r="EU217" s="755"/>
      <c r="EV217" s="748"/>
      <c r="EW217" s="755"/>
      <c r="EX217" s="755"/>
      <c r="EY217" s="755"/>
      <c r="EZ217" s="755"/>
      <c r="FA217" s="755"/>
      <c r="FB217" s="787"/>
      <c r="FC217" s="755"/>
      <c r="FD217" s="755"/>
      <c r="FE217" s="755"/>
      <c r="FF217" s="755"/>
      <c r="FG217" s="755"/>
      <c r="FH217" s="758"/>
      <c r="FI217" s="252"/>
      <c r="FJ217" s="252"/>
      <c r="FK217" s="252"/>
      <c r="FL217" s="748"/>
      <c r="FM217" s="767"/>
      <c r="FN217" s="787"/>
      <c r="FO217" s="770"/>
      <c r="FP217" s="756"/>
      <c r="FQ217" s="757"/>
      <c r="FR217" s="252"/>
      <c r="FS217" s="767"/>
      <c r="FT217" s="758"/>
      <c r="FU217" s="755"/>
      <c r="FV217" s="755"/>
      <c r="FW217" s="755"/>
      <c r="FX217" s="755"/>
      <c r="FY217" s="755"/>
      <c r="FZ217" s="787"/>
      <c r="GA217" s="767"/>
      <c r="GB217" s="767"/>
      <c r="GC217" s="767"/>
      <c r="GD217" s="767"/>
      <c r="GE217" s="252"/>
      <c r="GF217" s="787"/>
      <c r="GG217" s="755"/>
      <c r="GH217" s="755"/>
      <c r="GI217" s="755"/>
      <c r="GJ217" s="755"/>
      <c r="GK217" s="755"/>
      <c r="GL217" s="787"/>
      <c r="GM217" s="252"/>
      <c r="GN217" s="252"/>
      <c r="GO217" s="252"/>
      <c r="GP217" s="748"/>
      <c r="GQ217" s="252"/>
      <c r="GR217" s="748"/>
      <c r="GS217" s="748"/>
      <c r="GT217" s="825"/>
      <c r="GU217" s="748"/>
      <c r="GV217" s="757"/>
      <c r="GW217" s="252"/>
      <c r="GX217" s="784"/>
      <c r="GY217" s="748"/>
      <c r="GZ217" s="748"/>
      <c r="HA217" s="748"/>
      <c r="HB217" s="767"/>
      <c r="HC217" s="767"/>
      <c r="HD217" s="748"/>
      <c r="HE217" s="767"/>
      <c r="HF217" s="767"/>
      <c r="HG217" s="767"/>
      <c r="HH217" s="252"/>
      <c r="HI217" s="767"/>
      <c r="HJ217" s="748"/>
      <c r="HK217" s="767"/>
      <c r="HL217" s="767"/>
      <c r="HM217" s="767"/>
      <c r="HN217" s="767"/>
      <c r="HO217" s="252"/>
      <c r="HP217" s="787"/>
      <c r="HQ217" s="748"/>
      <c r="HR217" s="748"/>
      <c r="HS217" s="748"/>
      <c r="HT217" s="748"/>
      <c r="HU217" s="766"/>
      <c r="HV217" s="787"/>
      <c r="HW217" s="755"/>
      <c r="HX217" s="755"/>
      <c r="HY217" s="755"/>
      <c r="HZ217" s="755"/>
      <c r="IA217" s="755"/>
      <c r="IB217" s="787"/>
      <c r="IC217" s="773"/>
      <c r="ID217" s="762"/>
      <c r="IE217" s="766"/>
      <c r="IF217" s="766"/>
      <c r="IG217" s="252"/>
      <c r="IH217" s="787"/>
      <c r="II217" s="755"/>
      <c r="IJ217" s="755"/>
      <c r="IK217" s="755"/>
      <c r="IL217" s="755"/>
      <c r="IM217" s="755"/>
      <c r="IN217" s="827"/>
      <c r="IO217" s="767"/>
      <c r="IP217" s="767"/>
      <c r="IQ217" s="767"/>
      <c r="IR217" s="767"/>
      <c r="IS217" s="748"/>
      <c r="IT217" s="748"/>
      <c r="IU217" s="767"/>
      <c r="IV217" s="767"/>
      <c r="IW217" s="767"/>
      <c r="IX217" s="767"/>
      <c r="IY217" s="767"/>
      <c r="IZ217" s="748"/>
      <c r="JF217" s="792"/>
      <c r="JG217" s="787"/>
      <c r="JH217" s="755"/>
      <c r="JI217" s="755"/>
      <c r="JJ217" s="755"/>
      <c r="JK217" s="755"/>
      <c r="JL217" s="755"/>
      <c r="JM217" s="758"/>
      <c r="JN217" s="755"/>
      <c r="JO217" s="755"/>
      <c r="JP217" s="755"/>
      <c r="JQ217" s="755"/>
      <c r="JR217" s="755"/>
      <c r="JS217" s="748"/>
      <c r="JT217" s="755"/>
      <c r="JU217" s="755"/>
      <c r="JV217" s="755"/>
      <c r="JW217" s="755"/>
      <c r="JX217" s="755"/>
      <c r="JY217" s="748"/>
      <c r="JZ217" s="252"/>
      <c r="KA217" s="252"/>
      <c r="KB217" s="252"/>
      <c r="KC217" s="748"/>
      <c r="KD217" s="748"/>
      <c r="KE217" s="748"/>
      <c r="KF217" s="755"/>
      <c r="KG217" s="755"/>
      <c r="KH217" s="755"/>
      <c r="KI217" s="755"/>
      <c r="KJ217" s="755"/>
      <c r="KK217" s="787"/>
      <c r="KL217" s="758"/>
      <c r="KM217" s="767"/>
      <c r="KN217" s="767"/>
      <c r="KO217" s="767"/>
      <c r="KP217" s="748"/>
      <c r="KQ217" s="748"/>
      <c r="KR217" s="755"/>
      <c r="KS217" s="755"/>
      <c r="KT217" s="755"/>
      <c r="KU217" s="755"/>
      <c r="KV217" s="755"/>
      <c r="KW217" s="758"/>
      <c r="KX217" s="755"/>
      <c r="KY217" s="755"/>
      <c r="KZ217" s="755"/>
      <c r="LA217" s="755"/>
      <c r="LB217" s="755"/>
      <c r="LC217" s="748"/>
      <c r="LD217" s="755"/>
      <c r="LE217" s="755"/>
      <c r="LF217" s="755"/>
      <c r="LG217" s="755"/>
      <c r="LH217" s="755"/>
      <c r="LI217" s="748"/>
      <c r="LJ217" s="755"/>
      <c r="LK217" s="755"/>
      <c r="LL217" s="755"/>
      <c r="LM217" s="755"/>
      <c r="LN217" s="755"/>
      <c r="LO217" s="748"/>
      <c r="LP217" s="755"/>
      <c r="LQ217" s="755"/>
      <c r="LR217" s="755"/>
      <c r="LS217" s="755"/>
      <c r="LT217" s="755"/>
      <c r="LU217" s="748"/>
      <c r="LW217" s="565"/>
      <c r="LX217" s="565"/>
      <c r="LY217" s="565"/>
      <c r="LZ217" s="565"/>
      <c r="MA217" s="101"/>
      <c r="MB217" s="565"/>
      <c r="MC217" s="565"/>
      <c r="MD217" s="565"/>
      <c r="ME217" s="565"/>
      <c r="MF217" s="565"/>
      <c r="MG217" s="5"/>
      <c r="ML217" s="252"/>
      <c r="MM217" s="5"/>
      <c r="MN217" s="5"/>
      <c r="MQ217" s="5"/>
      <c r="MR217" s="279"/>
      <c r="MS217" s="252"/>
      <c r="MT217" s="252"/>
      <c r="MU217" s="252"/>
      <c r="MV217" s="252"/>
      <c r="MW217" s="5"/>
      <c r="MX217" s="5"/>
      <c r="NA217" s="5"/>
      <c r="NB217" s="5"/>
      <c r="NC217" s="5"/>
      <c r="NF217" s="5"/>
      <c r="NG217" s="5"/>
      <c r="NH217" s="59"/>
      <c r="NX217" s="60"/>
    </row>
    <row r="218" spans="1:413" ht="14.25" customHeight="1" x14ac:dyDescent="0.15">
      <c r="A218" s="2352" t="str">
        <f t="shared" si="1"/>
        <v>サニーレタス金額</v>
      </c>
      <c r="B218" s="2350" t="str">
        <f>B217</f>
        <v>サニーレタス</v>
      </c>
      <c r="C218" s="395" t="s">
        <v>94</v>
      </c>
      <c r="D218" s="929">
        <v>11266.025</v>
      </c>
      <c r="E218" s="930">
        <v>11837.814</v>
      </c>
      <c r="F218" s="934">
        <v>12217.802</v>
      </c>
      <c r="G218" s="936">
        <v>16072.449000000001</v>
      </c>
      <c r="H218" s="930">
        <v>19069.632000000001</v>
      </c>
      <c r="I218" s="986">
        <v>22583.984</v>
      </c>
      <c r="J218" s="932">
        <v>27692.929</v>
      </c>
      <c r="K218" s="930">
        <v>39999.120000000003</v>
      </c>
      <c r="L218" s="934">
        <v>63597.923000000003</v>
      </c>
      <c r="M218" s="932">
        <v>61901.199000000001</v>
      </c>
      <c r="N218" s="938">
        <v>82949.903999999995</v>
      </c>
      <c r="O218" s="934">
        <v>55875.728000000003</v>
      </c>
      <c r="P218" s="972">
        <v>20131.231</v>
      </c>
      <c r="Q218" s="930">
        <v>7920.3440000000001</v>
      </c>
      <c r="R218" s="935">
        <v>5366.42</v>
      </c>
      <c r="S218" s="936">
        <v>646.23400000000004</v>
      </c>
      <c r="T218" s="930">
        <v>417.87400000000002</v>
      </c>
      <c r="U218" s="934">
        <v>56.375999999999998</v>
      </c>
      <c r="V218" s="936">
        <v>14.795999999999999</v>
      </c>
      <c r="W218" s="1078">
        <v>0</v>
      </c>
      <c r="X218" s="937">
        <v>0</v>
      </c>
      <c r="Y218" s="936">
        <v>0</v>
      </c>
      <c r="Z218" s="938">
        <v>0</v>
      </c>
      <c r="AA218" s="935">
        <v>91.691999999999993</v>
      </c>
      <c r="AB218" s="939">
        <v>0</v>
      </c>
      <c r="AC218" s="930">
        <v>587.84400000000005</v>
      </c>
      <c r="AD218" s="934">
        <v>3719.0340000000001</v>
      </c>
      <c r="AE218" s="932">
        <v>14077.53</v>
      </c>
      <c r="AF218" s="938">
        <v>43820.476999999999</v>
      </c>
      <c r="AG218" s="934">
        <v>104121.72199999999</v>
      </c>
      <c r="AH218" s="932">
        <v>73325.304999999993</v>
      </c>
      <c r="AI218" s="930">
        <v>69918.168000000005</v>
      </c>
      <c r="AJ218" s="934">
        <v>70421.179999999993</v>
      </c>
      <c r="AK218" s="932">
        <v>54309.697</v>
      </c>
      <c r="AL218" s="930">
        <v>43422.506999999998</v>
      </c>
      <c r="AM218" s="940">
        <v>43213.623</v>
      </c>
      <c r="AP218" s="55"/>
      <c r="AR218" s="1577"/>
      <c r="AS218" s="1577"/>
      <c r="AT218" s="1577"/>
      <c r="AU218" s="1577"/>
      <c r="AV218" s="1575"/>
      <c r="AY218" s="748"/>
      <c r="AZ218" s="748"/>
      <c r="BA218" s="748"/>
      <c r="BB218" s="748"/>
      <c r="BC218" s="767"/>
      <c r="BD218" s="758"/>
      <c r="BE218" s="767"/>
      <c r="BF218" s="767"/>
      <c r="BG218" s="767"/>
      <c r="BH218" s="767"/>
      <c r="BI218" s="748"/>
      <c r="BJ218" s="758"/>
      <c r="BK218" s="755"/>
      <c r="BL218" s="755"/>
      <c r="BM218" s="755"/>
      <c r="BN218" s="755"/>
      <c r="BO218" s="755"/>
      <c r="BP218" s="758"/>
      <c r="BQ218" s="767"/>
      <c r="BR218" s="767"/>
      <c r="BS218" s="767"/>
      <c r="BT218" s="767"/>
      <c r="BU218" s="768"/>
      <c r="BV218" s="758"/>
      <c r="BW218" s="755"/>
      <c r="BX218" s="755"/>
      <c r="BY218" s="755"/>
      <c r="BZ218" s="755"/>
      <c r="CA218" s="755"/>
      <c r="CB218" s="758"/>
      <c r="CC218" s="767"/>
      <c r="CD218" s="767"/>
      <c r="CE218" s="767"/>
      <c r="CF218" s="767"/>
      <c r="CG218" s="767"/>
      <c r="CH218" s="758"/>
      <c r="CI218" s="748"/>
      <c r="CJ218" s="748"/>
      <c r="CK218" s="748"/>
      <c r="CL218" s="767"/>
      <c r="CM218" s="748"/>
      <c r="CN218" s="758"/>
      <c r="CO218" s="770"/>
      <c r="CP218" s="778"/>
      <c r="CQ218" s="768"/>
      <c r="CR218" s="748"/>
      <c r="CS218" s="767"/>
      <c r="CT218" s="758"/>
      <c r="CU218" s="767"/>
      <c r="CV218" s="767"/>
      <c r="CW218" s="767"/>
      <c r="CX218" s="767"/>
      <c r="CY218" s="767"/>
      <c r="CZ218" s="787"/>
      <c r="DA218" s="748"/>
      <c r="DB218" s="748"/>
      <c r="DC218" s="748"/>
      <c r="DD218" s="767"/>
      <c r="DE218" s="748"/>
      <c r="DF218" s="758"/>
      <c r="DG218" s="767"/>
      <c r="DH218" s="767"/>
      <c r="DI218" s="767"/>
      <c r="DJ218" s="767"/>
      <c r="DK218" s="252"/>
      <c r="DL218" s="758"/>
      <c r="DM218" s="767"/>
      <c r="DN218" s="767"/>
      <c r="DO218" s="767"/>
      <c r="DP218" s="252"/>
      <c r="DQ218" s="252"/>
      <c r="DR218" s="758"/>
      <c r="DS218" s="767"/>
      <c r="DT218" s="767"/>
      <c r="DU218" s="767"/>
      <c r="DV218" s="767"/>
      <c r="DW218" s="252"/>
      <c r="DX218" s="758"/>
      <c r="DY218" s="755"/>
      <c r="DZ218" s="755"/>
      <c r="EA218" s="755"/>
      <c r="EB218" s="755"/>
      <c r="EC218" s="755"/>
      <c r="ED218" s="758"/>
      <c r="EE218" s="767"/>
      <c r="EF218" s="767"/>
      <c r="EG218" s="767"/>
      <c r="EH218" s="252"/>
      <c r="EI218" s="252"/>
      <c r="EJ218" s="758"/>
      <c r="EK218" s="748"/>
      <c r="EL218" s="748"/>
      <c r="EM218" s="748"/>
      <c r="EN218" s="767"/>
      <c r="EO218" s="748"/>
      <c r="EP218" s="758"/>
      <c r="EQ218" s="755"/>
      <c r="ER218" s="755"/>
      <c r="ES218" s="755"/>
      <c r="ET218" s="755"/>
      <c r="EU218" s="755"/>
      <c r="EV218" s="758"/>
      <c r="EW218" s="755"/>
      <c r="EX218" s="755"/>
      <c r="EY218" s="755"/>
      <c r="EZ218" s="755"/>
      <c r="FA218" s="755"/>
      <c r="FB218" s="758"/>
      <c r="FC218" s="755"/>
      <c r="FD218" s="755"/>
      <c r="FE218" s="755"/>
      <c r="FF218" s="755"/>
      <c r="FG218" s="755"/>
      <c r="FH218" s="787"/>
      <c r="FI218" s="252"/>
      <c r="FJ218" s="252"/>
      <c r="FK218" s="252"/>
      <c r="FL218" s="748"/>
      <c r="FM218" s="767"/>
      <c r="FN218" s="758"/>
      <c r="FO218" s="770"/>
      <c r="FP218" s="756"/>
      <c r="FQ218" s="757"/>
      <c r="FR218" s="767"/>
      <c r="FS218" s="757"/>
      <c r="FT218" s="787"/>
      <c r="FU218" s="755"/>
      <c r="FV218" s="755"/>
      <c r="FW218" s="755"/>
      <c r="FX218" s="755"/>
      <c r="FY218" s="755"/>
      <c r="FZ218" s="758"/>
      <c r="GA218" s="767"/>
      <c r="GB218" s="767"/>
      <c r="GC218" s="767"/>
      <c r="GD218" s="767"/>
      <c r="GE218" s="748"/>
      <c r="GF218" s="758"/>
      <c r="GG218" s="755"/>
      <c r="GH218" s="755"/>
      <c r="GI218" s="755"/>
      <c r="GJ218" s="755"/>
      <c r="GK218" s="755"/>
      <c r="GL218" s="758"/>
      <c r="GM218" s="252"/>
      <c r="GN218" s="252"/>
      <c r="GO218" s="252"/>
      <c r="GP218" s="748"/>
      <c r="GQ218" s="252"/>
      <c r="GR218" s="758"/>
      <c r="GS218" s="767"/>
      <c r="GT218" s="780"/>
      <c r="GU218" s="767"/>
      <c r="GV218" s="767"/>
      <c r="GW218" s="767"/>
      <c r="GX218" s="780"/>
      <c r="GY218" s="767"/>
      <c r="GZ218" s="767"/>
      <c r="HA218" s="767"/>
      <c r="HB218" s="748"/>
      <c r="HC218" s="767"/>
      <c r="HD218" s="758"/>
      <c r="HE218" s="767"/>
      <c r="HF218" s="767"/>
      <c r="HG218" s="767"/>
      <c r="HH218" s="767"/>
      <c r="HI218" s="767"/>
      <c r="HJ218" s="758"/>
      <c r="HK218" s="767"/>
      <c r="HL218" s="767"/>
      <c r="HM218" s="767"/>
      <c r="HN218" s="767"/>
      <c r="HO218" s="767"/>
      <c r="HP218" s="758"/>
      <c r="HQ218" s="252"/>
      <c r="HR218" s="252"/>
      <c r="HS218" s="252"/>
      <c r="HT218" s="748"/>
      <c r="HU218" s="757"/>
      <c r="HV218" s="758"/>
      <c r="HW218" s="767"/>
      <c r="HX218" s="767"/>
      <c r="HY218" s="767"/>
      <c r="HZ218" s="766"/>
      <c r="IA218" s="748"/>
      <c r="IB218" s="758"/>
      <c r="IC218" s="767"/>
      <c r="ID218" s="767"/>
      <c r="IE218" s="767"/>
      <c r="IF218" s="766"/>
      <c r="IG218" s="748"/>
      <c r="IH218" s="758"/>
      <c r="II218" s="545"/>
      <c r="IJ218" s="753"/>
      <c r="IK218" s="546"/>
      <c r="IL218" s="546"/>
      <c r="IM218" s="546"/>
      <c r="IN218" s="764"/>
      <c r="IO218" s="252"/>
      <c r="IP218" s="252"/>
      <c r="IQ218" s="252"/>
      <c r="IR218" s="252"/>
      <c r="IS218" s="748"/>
      <c r="IT218" s="758"/>
      <c r="IU218" s="252"/>
      <c r="IV218" s="252"/>
      <c r="IW218" s="252"/>
      <c r="IX218" s="767"/>
      <c r="IY218" s="768"/>
      <c r="IZ218" s="767"/>
      <c r="JF218" s="5"/>
      <c r="JG218" s="758"/>
      <c r="JH218" s="755"/>
      <c r="JI218" s="755"/>
      <c r="JJ218" s="755"/>
      <c r="JK218" s="755"/>
      <c r="JL218" s="755"/>
      <c r="JM218" s="758"/>
      <c r="JN218" s="748"/>
      <c r="JO218" s="748"/>
      <c r="JP218" s="748"/>
      <c r="JQ218" s="252"/>
      <c r="JR218" s="252"/>
      <c r="JS218" s="758"/>
      <c r="JT218" s="755"/>
      <c r="JU218" s="755"/>
      <c r="JV218" s="755"/>
      <c r="JW218" s="755"/>
      <c r="JX218" s="755"/>
      <c r="JY218" s="758"/>
      <c r="JZ218" s="748"/>
      <c r="KA218" s="748"/>
      <c r="KB218" s="748"/>
      <c r="KC218" s="767"/>
      <c r="KD218" s="748"/>
      <c r="KE218" s="758"/>
      <c r="KF218" s="755"/>
      <c r="KG218" s="755"/>
      <c r="KH218" s="755"/>
      <c r="KI218" s="755"/>
      <c r="KJ218" s="755"/>
      <c r="KK218" s="758"/>
      <c r="KL218" s="758"/>
      <c r="KM218" s="767"/>
      <c r="KN218" s="767"/>
      <c r="KO218" s="748"/>
      <c r="KP218" s="758"/>
      <c r="KQ218" s="758"/>
      <c r="KR218" s="748"/>
      <c r="KS218" s="748"/>
      <c r="KT218" s="748"/>
      <c r="KU218" s="767"/>
      <c r="KV218" s="764"/>
      <c r="KW218" s="758"/>
      <c r="KX218" s="755"/>
      <c r="KY218" s="755"/>
      <c r="KZ218" s="755"/>
      <c r="LA218" s="755"/>
      <c r="LB218" s="755"/>
      <c r="LC218" s="767"/>
      <c r="LD218" s="755"/>
      <c r="LE218" s="755"/>
      <c r="LF218" s="755"/>
      <c r="LG218" s="755"/>
      <c r="LH218" s="755"/>
      <c r="LI218" s="767"/>
      <c r="LJ218" s="755"/>
      <c r="LK218" s="755"/>
      <c r="LL218" s="755"/>
      <c r="LM218" s="755"/>
      <c r="LN218" s="755"/>
      <c r="LO218" s="758"/>
      <c r="LP218" s="755"/>
      <c r="LQ218" s="755"/>
      <c r="LR218" s="755"/>
      <c r="LS218" s="755"/>
      <c r="LT218" s="755"/>
      <c r="LU218" s="758"/>
      <c r="LW218" s="565"/>
      <c r="LX218" s="565"/>
      <c r="LY218" s="565"/>
      <c r="LZ218" s="565"/>
      <c r="MA218" s="5"/>
      <c r="MB218" s="565"/>
      <c r="MC218" s="565"/>
      <c r="MD218" s="565"/>
      <c r="ME218" s="565"/>
      <c r="MF218" s="565"/>
      <c r="MG218" s="5"/>
      <c r="MI218" s="5"/>
      <c r="MM218" s="5"/>
      <c r="MN218" s="5"/>
      <c r="MQ218" s="5"/>
      <c r="MR218" s="279"/>
      <c r="MS218" s="252"/>
      <c r="MT218" s="252"/>
      <c r="MU218" s="252"/>
      <c r="MV218" s="252"/>
      <c r="MW218" s="5"/>
      <c r="MX218" s="5"/>
      <c r="NA218" s="5"/>
      <c r="NB218" s="59"/>
      <c r="ND218" s="5"/>
      <c r="NF218" s="5"/>
      <c r="NG218" s="5"/>
      <c r="NH218" s="59"/>
      <c r="NO218" s="5"/>
      <c r="NX218" s="60"/>
      <c r="OA218" s="56"/>
      <c r="OB218" s="56"/>
      <c r="OC218" s="56"/>
    </row>
    <row r="219" spans="1:413" ht="14.25" customHeight="1" x14ac:dyDescent="0.15">
      <c r="A219" s="2352" t="str">
        <f t="shared" si="1"/>
        <v>サニーレタス価格</v>
      </c>
      <c r="B219" s="2351" t="str">
        <f>B217</f>
        <v>サニーレタス</v>
      </c>
      <c r="C219" s="417" t="s">
        <v>96</v>
      </c>
      <c r="D219" s="941">
        <v>305</v>
      </c>
      <c r="E219" s="942">
        <v>234</v>
      </c>
      <c r="F219" s="946">
        <v>284</v>
      </c>
      <c r="G219" s="948">
        <v>322</v>
      </c>
      <c r="H219" s="942">
        <v>284</v>
      </c>
      <c r="I219" s="943">
        <v>270</v>
      </c>
      <c r="J219" s="944">
        <v>264</v>
      </c>
      <c r="K219" s="942">
        <v>316</v>
      </c>
      <c r="L219" s="946">
        <v>460</v>
      </c>
      <c r="M219" s="944">
        <v>506</v>
      </c>
      <c r="N219" s="942">
        <v>505</v>
      </c>
      <c r="O219" s="946">
        <v>414</v>
      </c>
      <c r="P219" s="944">
        <v>228</v>
      </c>
      <c r="Q219" s="942">
        <v>194</v>
      </c>
      <c r="R219" s="947">
        <v>173</v>
      </c>
      <c r="S219" s="944">
        <v>167</v>
      </c>
      <c r="T219" s="942">
        <v>141</v>
      </c>
      <c r="U219" s="946">
        <v>113</v>
      </c>
      <c r="V219" s="948">
        <v>411</v>
      </c>
      <c r="W219" s="980">
        <v>0</v>
      </c>
      <c r="X219" s="947">
        <v>0</v>
      </c>
      <c r="Y219" s="948">
        <v>0</v>
      </c>
      <c r="Z219" s="949">
        <v>0</v>
      </c>
      <c r="AA219" s="947">
        <v>458</v>
      </c>
      <c r="AB219" s="950">
        <v>0</v>
      </c>
      <c r="AC219" s="942">
        <v>443</v>
      </c>
      <c r="AD219" s="946">
        <v>362</v>
      </c>
      <c r="AE219" s="944">
        <v>297</v>
      </c>
      <c r="AF219" s="949">
        <v>386</v>
      </c>
      <c r="AG219" s="946">
        <v>402</v>
      </c>
      <c r="AH219" s="944">
        <v>317</v>
      </c>
      <c r="AI219" s="945">
        <v>334</v>
      </c>
      <c r="AJ219" s="946">
        <v>367</v>
      </c>
      <c r="AK219" s="944">
        <v>465</v>
      </c>
      <c r="AL219" s="942">
        <v>496</v>
      </c>
      <c r="AM219" s="951">
        <v>590</v>
      </c>
      <c r="AP219" s="55"/>
      <c r="AQ219" s="784"/>
      <c r="AR219" s="1576"/>
      <c r="AS219" s="1576"/>
      <c r="AT219" s="1576"/>
      <c r="AU219" s="1577"/>
      <c r="AV219" s="1577"/>
      <c r="AW219" s="787"/>
      <c r="AX219" s="767"/>
      <c r="AY219" s="252"/>
      <c r="AZ219" s="252"/>
      <c r="BA219" s="252"/>
      <c r="BB219" s="252"/>
      <c r="BC219" s="252"/>
      <c r="BD219" s="758"/>
      <c r="BE219" s="770"/>
      <c r="BF219" s="778"/>
      <c r="BG219" s="768"/>
      <c r="BH219" s="767"/>
      <c r="BI219" s="767"/>
      <c r="BJ219" s="758"/>
      <c r="BK219" s="755"/>
      <c r="BL219" s="755"/>
      <c r="BM219" s="755"/>
      <c r="BN219" s="755"/>
      <c r="BO219" s="755"/>
      <c r="BP219" s="758"/>
      <c r="BQ219" s="755"/>
      <c r="BR219" s="755"/>
      <c r="BS219" s="755"/>
      <c r="BT219" s="755"/>
      <c r="BU219" s="755"/>
      <c r="BV219" s="758"/>
      <c r="BW219" s="755"/>
      <c r="BX219" s="755"/>
      <c r="BY219" s="755"/>
      <c r="BZ219" s="755"/>
      <c r="CA219" s="755"/>
      <c r="CB219" s="758"/>
      <c r="CC219" s="767"/>
      <c r="CD219" s="767"/>
      <c r="CE219" s="767"/>
      <c r="CF219" s="767"/>
      <c r="CG219" s="748"/>
      <c r="CH219" s="758"/>
      <c r="CI219" s="252"/>
      <c r="CJ219" s="252"/>
      <c r="CK219" s="252"/>
      <c r="CL219" s="748"/>
      <c r="CM219" s="767"/>
      <c r="CN219" s="787"/>
      <c r="CO219" s="252"/>
      <c r="CP219" s="252"/>
      <c r="CQ219" s="252"/>
      <c r="CR219" s="767"/>
      <c r="CS219" s="748"/>
      <c r="CT219" s="758"/>
      <c r="CU219" s="767"/>
      <c r="CV219" s="767"/>
      <c r="CW219" s="767"/>
      <c r="CX219" s="767"/>
      <c r="CY219" s="767"/>
      <c r="CZ219" s="758"/>
      <c r="DA219" s="252"/>
      <c r="DB219" s="252"/>
      <c r="DC219" s="252"/>
      <c r="DD219" s="748"/>
      <c r="DE219" s="767"/>
      <c r="DF219" s="787"/>
      <c r="DG219" s="767"/>
      <c r="DH219" s="767"/>
      <c r="DI219" s="767"/>
      <c r="DJ219" s="767"/>
      <c r="DK219" s="252"/>
      <c r="DL219" s="758"/>
      <c r="DM219" s="767"/>
      <c r="DN219" s="767"/>
      <c r="DO219" s="767"/>
      <c r="DP219" s="252"/>
      <c r="DQ219" s="748"/>
      <c r="DR219" s="787"/>
      <c r="DS219" s="767"/>
      <c r="DT219" s="767"/>
      <c r="DU219" s="767"/>
      <c r="DV219" s="767"/>
      <c r="DW219" s="252"/>
      <c r="DX219" s="758"/>
      <c r="DY219" s="767"/>
      <c r="DZ219" s="1344"/>
      <c r="EA219" s="767"/>
      <c r="EB219" s="767"/>
      <c r="EC219" s="767"/>
      <c r="ED219" s="758"/>
      <c r="EE219" s="767"/>
      <c r="EF219" s="767"/>
      <c r="EG219" s="767"/>
      <c r="EH219" s="252"/>
      <c r="EI219" s="767"/>
      <c r="EJ219" s="758"/>
      <c r="EK219" s="767"/>
      <c r="EL219" s="1344"/>
      <c r="EM219" s="767"/>
      <c r="EN219" s="767"/>
      <c r="EO219" s="767"/>
      <c r="EP219" s="758"/>
      <c r="EQ219" s="748"/>
      <c r="ER219" s="1343"/>
      <c r="ES219" s="748"/>
      <c r="ET219" s="767"/>
      <c r="EU219" s="767"/>
      <c r="EV219" s="758"/>
      <c r="EW219" s="755"/>
      <c r="EX219" s="755"/>
      <c r="EY219" s="755"/>
      <c r="EZ219" s="755"/>
      <c r="FA219" s="755"/>
      <c r="FB219" s="758"/>
      <c r="FC219" s="755"/>
      <c r="FD219" s="755"/>
      <c r="FE219" s="755"/>
      <c r="FF219" s="755"/>
      <c r="FG219" s="755"/>
      <c r="FH219" s="758"/>
      <c r="FI219" s="252"/>
      <c r="FJ219" s="252"/>
      <c r="FK219" s="252"/>
      <c r="FL219" s="748"/>
      <c r="FM219" s="767"/>
      <c r="FN219" s="758"/>
      <c r="FO219" s="767"/>
      <c r="FP219" s="767"/>
      <c r="FQ219" s="767"/>
      <c r="FR219" s="767"/>
      <c r="FS219" s="748"/>
      <c r="FT219" s="758"/>
      <c r="FU219" s="755"/>
      <c r="FV219" s="755"/>
      <c r="FW219" s="755"/>
      <c r="FX219" s="755"/>
      <c r="FY219" s="755"/>
      <c r="FZ219" s="758"/>
      <c r="GA219" s="767"/>
      <c r="GB219" s="767"/>
      <c r="GC219" s="767"/>
      <c r="GD219" s="748"/>
      <c r="GE219" s="767"/>
      <c r="GF219" s="758"/>
      <c r="GG219" s="755"/>
      <c r="GH219" s="755"/>
      <c r="GI219" s="755"/>
      <c r="GJ219" s="755"/>
      <c r="GK219" s="755"/>
      <c r="GL219" s="758"/>
      <c r="GM219" s="252"/>
      <c r="GN219" s="252"/>
      <c r="GO219" s="252"/>
      <c r="GP219" s="748"/>
      <c r="GQ219" s="252"/>
      <c r="GR219" s="758"/>
      <c r="GS219" s="748"/>
      <c r="GT219" s="825"/>
      <c r="GU219" s="748"/>
      <c r="GV219" s="767"/>
      <c r="GW219" s="748"/>
      <c r="GX219" s="780"/>
      <c r="GY219" s="767"/>
      <c r="GZ219" s="767"/>
      <c r="HA219" s="767"/>
      <c r="HB219" s="767"/>
      <c r="HC219" s="748"/>
      <c r="HD219" s="758"/>
      <c r="HE219" s="748"/>
      <c r="HF219" s="748"/>
      <c r="HG219" s="748"/>
      <c r="HH219" s="767"/>
      <c r="HI219" s="748"/>
      <c r="HJ219" s="758"/>
      <c r="HK219" s="767"/>
      <c r="HL219" s="767"/>
      <c r="HM219" s="767"/>
      <c r="HN219" s="757"/>
      <c r="HO219" s="767"/>
      <c r="HP219" s="758"/>
      <c r="HQ219" s="767"/>
      <c r="HR219" s="767"/>
      <c r="HS219" s="767"/>
      <c r="HT219" s="767"/>
      <c r="HU219" s="766"/>
      <c r="HV219" s="758"/>
      <c r="HW219" s="767"/>
      <c r="HX219" s="767"/>
      <c r="HY219" s="767"/>
      <c r="HZ219" s="766"/>
      <c r="IA219" s="766"/>
      <c r="IB219" s="758"/>
      <c r="IC219" s="773"/>
      <c r="ID219" s="762"/>
      <c r="IE219" s="766"/>
      <c r="IF219" s="767"/>
      <c r="IG219" s="767"/>
      <c r="IH219" s="758"/>
      <c r="II219" s="545"/>
      <c r="IJ219" s="753"/>
      <c r="IK219" s="546"/>
      <c r="IL219" s="546"/>
      <c r="IM219" s="546"/>
      <c r="IN219" s="764"/>
      <c r="IO219" s="767"/>
      <c r="IP219" s="767"/>
      <c r="IQ219" s="767"/>
      <c r="IR219" s="767"/>
      <c r="IS219" s="748"/>
      <c r="IT219" s="758"/>
      <c r="IU219" s="767"/>
      <c r="IV219" s="767"/>
      <c r="IW219" s="767"/>
      <c r="IX219" s="768"/>
      <c r="IY219" s="767"/>
      <c r="IZ219" s="767"/>
      <c r="JF219" s="5"/>
      <c r="JG219" s="758"/>
      <c r="JH219" s="755"/>
      <c r="JI219" s="755"/>
      <c r="JJ219" s="755"/>
      <c r="JK219" s="755"/>
      <c r="JL219" s="755"/>
      <c r="JM219" s="748"/>
      <c r="JN219" s="748"/>
      <c r="JO219" s="748"/>
      <c r="JP219" s="748"/>
      <c r="JQ219" s="252"/>
      <c r="JR219" s="252"/>
      <c r="JS219" s="758"/>
      <c r="JT219" s="755"/>
      <c r="JU219" s="755"/>
      <c r="JV219" s="755"/>
      <c r="JW219" s="755"/>
      <c r="JX219" s="755"/>
      <c r="JY219" s="758"/>
      <c r="JZ219" s="748"/>
      <c r="KA219" s="748"/>
      <c r="KB219" s="748"/>
      <c r="KC219" s="767"/>
      <c r="KD219" s="767"/>
      <c r="KE219" s="758"/>
      <c r="KF219" s="755"/>
      <c r="KG219" s="755"/>
      <c r="KH219" s="755"/>
      <c r="KI219" s="755"/>
      <c r="KJ219" s="755"/>
      <c r="KK219" s="758"/>
      <c r="KL219" s="758"/>
      <c r="KM219" s="767"/>
      <c r="KN219" s="767"/>
      <c r="KO219" s="748"/>
      <c r="KP219" s="767"/>
      <c r="KQ219" s="758"/>
      <c r="KR219" s="748"/>
      <c r="KS219" s="748"/>
      <c r="KT219" s="748"/>
      <c r="KU219" s="767"/>
      <c r="KV219" s="252"/>
      <c r="KW219" s="748"/>
      <c r="KX219" s="755"/>
      <c r="KY219" s="755"/>
      <c r="KZ219" s="755"/>
      <c r="LA219" s="755"/>
      <c r="LB219" s="755"/>
      <c r="LC219" s="767"/>
      <c r="LD219" s="755"/>
      <c r="LE219" s="755"/>
      <c r="LF219" s="755"/>
      <c r="LG219" s="755"/>
      <c r="LH219" s="755"/>
      <c r="LI219" s="767"/>
      <c r="LJ219" s="748"/>
      <c r="LK219" s="748"/>
      <c r="LL219" s="748"/>
      <c r="LM219" s="758"/>
      <c r="LN219" s="757"/>
      <c r="LO219" s="758"/>
      <c r="LP219" s="755"/>
      <c r="LQ219" s="755"/>
      <c r="LR219" s="755"/>
      <c r="LS219" s="755"/>
      <c r="LT219" s="755"/>
      <c r="LU219" s="758"/>
      <c r="LW219" s="565"/>
      <c r="LX219" s="565"/>
      <c r="LY219" s="565"/>
      <c r="LZ219" s="565"/>
      <c r="MA219" s="5"/>
      <c r="MB219" s="565"/>
      <c r="MC219" s="565"/>
      <c r="MD219" s="565"/>
      <c r="ME219" s="565"/>
      <c r="MF219" s="565"/>
      <c r="MG219" s="101"/>
      <c r="MH219" s="5"/>
      <c r="MI219" s="5"/>
      <c r="MM219" s="5"/>
      <c r="MN219" s="5"/>
      <c r="MQ219" s="5"/>
      <c r="MR219" s="279"/>
      <c r="MS219" s="252"/>
      <c r="MT219" s="252"/>
      <c r="MU219" s="252"/>
      <c r="MV219" s="252"/>
      <c r="MW219" s="5"/>
      <c r="MX219" s="5"/>
      <c r="NB219" s="5"/>
      <c r="NC219" s="59"/>
      <c r="ND219" s="5"/>
      <c r="NF219" s="5"/>
      <c r="NG219" s="5"/>
      <c r="NH219" s="59"/>
      <c r="NN219" s="5"/>
      <c r="NO219" s="5"/>
      <c r="NX219" s="3"/>
      <c r="NY219" s="61"/>
      <c r="NZ219" s="61"/>
      <c r="OA219" s="56"/>
      <c r="OB219" s="56"/>
      <c r="OC219" s="56"/>
    </row>
    <row r="220" spans="1:413" ht="14.25" customHeight="1" x14ac:dyDescent="0.15">
      <c r="A220" s="2352" t="str">
        <f t="shared" si="1"/>
        <v>グリーンリーフ数量</v>
      </c>
      <c r="B220" s="250" t="s">
        <v>118</v>
      </c>
      <c r="C220" s="394" t="s">
        <v>93</v>
      </c>
      <c r="D220" s="917">
        <v>30.523</v>
      </c>
      <c r="E220" s="918">
        <v>36.174999999999997</v>
      </c>
      <c r="F220" s="922">
        <v>39.404000000000003</v>
      </c>
      <c r="G220" s="924">
        <v>38.286000000000001</v>
      </c>
      <c r="H220" s="918">
        <v>40.987000000000002</v>
      </c>
      <c r="I220" s="961">
        <v>38.694000000000003</v>
      </c>
      <c r="J220" s="920">
        <v>53.247</v>
      </c>
      <c r="K220" s="918">
        <v>60.143000000000001</v>
      </c>
      <c r="L220" s="922">
        <v>64.427000000000007</v>
      </c>
      <c r="M220" s="920">
        <v>61.912999999999997</v>
      </c>
      <c r="N220" s="926">
        <v>81.239000000000004</v>
      </c>
      <c r="O220" s="922">
        <v>51.966999999999999</v>
      </c>
      <c r="P220" s="920">
        <v>44.387</v>
      </c>
      <c r="Q220" s="918">
        <v>26.527000000000001</v>
      </c>
      <c r="R220" s="923">
        <v>20.238</v>
      </c>
      <c r="S220" s="924">
        <v>1.264</v>
      </c>
      <c r="T220" s="918">
        <v>0</v>
      </c>
      <c r="U220" s="922">
        <v>0.24</v>
      </c>
      <c r="V220" s="924">
        <v>0</v>
      </c>
      <c r="W220" s="1077">
        <v>0</v>
      </c>
      <c r="X220" s="925">
        <v>0</v>
      </c>
      <c r="Y220" s="924">
        <v>0</v>
      </c>
      <c r="Z220" s="926">
        <v>0</v>
      </c>
      <c r="AA220" s="923">
        <v>0.1</v>
      </c>
      <c r="AB220" s="927">
        <v>1.9179999999999999</v>
      </c>
      <c r="AC220" s="926">
        <v>12.673999999999999</v>
      </c>
      <c r="AD220" s="922">
        <v>17.009</v>
      </c>
      <c r="AE220" s="920">
        <v>40.639000000000003</v>
      </c>
      <c r="AF220" s="926">
        <v>84.212000000000003</v>
      </c>
      <c r="AG220" s="922">
        <v>130.99700000000001</v>
      </c>
      <c r="AH220" s="920">
        <v>102.402</v>
      </c>
      <c r="AI220" s="918">
        <v>102.21</v>
      </c>
      <c r="AJ220" s="922">
        <v>98.986000000000004</v>
      </c>
      <c r="AK220" s="920">
        <v>75.162000000000006</v>
      </c>
      <c r="AL220" s="918">
        <v>62.454999999999998</v>
      </c>
      <c r="AM220" s="928">
        <v>67.62</v>
      </c>
      <c r="AP220" s="55"/>
      <c r="AR220" s="1577"/>
      <c r="AS220" s="1577"/>
      <c r="AT220" s="1577"/>
      <c r="AU220" s="1576"/>
      <c r="AV220" s="1577"/>
      <c r="AX220" s="767"/>
      <c r="AY220" s="748"/>
      <c r="AZ220" s="748"/>
      <c r="BA220" s="748"/>
      <c r="BB220" s="767"/>
      <c r="BC220" s="748"/>
      <c r="BD220" s="787"/>
      <c r="BE220" s="767"/>
      <c r="BF220" s="767"/>
      <c r="BG220" s="767"/>
      <c r="BH220" s="767"/>
      <c r="BI220" s="768"/>
      <c r="BJ220" s="787"/>
      <c r="BK220" s="755"/>
      <c r="BL220" s="755"/>
      <c r="BM220" s="755"/>
      <c r="BN220" s="755"/>
      <c r="BO220" s="755"/>
      <c r="BP220" s="787"/>
      <c r="BQ220" s="767"/>
      <c r="BR220" s="767"/>
      <c r="BS220" s="767"/>
      <c r="BT220" s="252"/>
      <c r="BU220" s="252"/>
      <c r="BV220" s="787"/>
      <c r="BW220" s="755"/>
      <c r="BX220" s="755"/>
      <c r="BY220" s="755"/>
      <c r="BZ220" s="755"/>
      <c r="CA220" s="755"/>
      <c r="CB220" s="787"/>
      <c r="CC220" s="767"/>
      <c r="CD220" s="767"/>
      <c r="CE220" s="767"/>
      <c r="CF220" s="767"/>
      <c r="CG220" s="768"/>
      <c r="CH220" s="787"/>
      <c r="CI220" s="748"/>
      <c r="CJ220" s="748"/>
      <c r="CK220" s="748"/>
      <c r="CL220" s="767"/>
      <c r="CM220" s="748"/>
      <c r="CN220" s="758"/>
      <c r="CO220" s="748"/>
      <c r="CP220" s="748"/>
      <c r="CQ220" s="748"/>
      <c r="CR220" s="767"/>
      <c r="CS220" s="768"/>
      <c r="CT220" s="758"/>
      <c r="CU220" s="748"/>
      <c r="CV220" s="748"/>
      <c r="CW220" s="748"/>
      <c r="CX220" s="748"/>
      <c r="CY220" s="767"/>
      <c r="CZ220" s="758"/>
      <c r="DA220" s="767"/>
      <c r="DB220" s="767"/>
      <c r="DC220" s="767"/>
      <c r="DD220" s="748"/>
      <c r="DE220" s="748"/>
      <c r="DF220" s="758"/>
      <c r="DG220" s="252"/>
      <c r="DH220" s="252"/>
      <c r="DI220" s="252"/>
      <c r="DJ220" s="767"/>
      <c r="DK220" s="252"/>
      <c r="DL220" s="787"/>
      <c r="DM220" s="755"/>
      <c r="DN220" s="755"/>
      <c r="DO220" s="755"/>
      <c r="DP220" s="755"/>
      <c r="DQ220" s="755"/>
      <c r="DR220" s="758"/>
      <c r="DS220" s="767"/>
      <c r="DT220" s="767"/>
      <c r="DU220" s="767"/>
      <c r="DV220" s="767"/>
      <c r="DW220" s="252"/>
      <c r="DX220" s="787"/>
      <c r="DY220" s="767"/>
      <c r="DZ220" s="767"/>
      <c r="EA220" s="767"/>
      <c r="EB220" s="767"/>
      <c r="EC220" s="767"/>
      <c r="ED220" s="787"/>
      <c r="EE220" s="767"/>
      <c r="EF220" s="767"/>
      <c r="EG220" s="767"/>
      <c r="EH220" s="252"/>
      <c r="EI220" s="767"/>
      <c r="EJ220" s="787"/>
      <c r="EK220" s="767"/>
      <c r="EL220" s="1344"/>
      <c r="EM220" s="767"/>
      <c r="EN220" s="748"/>
      <c r="EO220" s="748"/>
      <c r="EP220" s="748"/>
      <c r="EQ220" s="767"/>
      <c r="ER220" s="1344"/>
      <c r="ES220" s="767"/>
      <c r="ET220" s="767"/>
      <c r="EU220" s="767"/>
      <c r="EV220" s="748"/>
      <c r="EW220" s="755"/>
      <c r="EX220" s="755"/>
      <c r="EY220" s="755"/>
      <c r="EZ220" s="755"/>
      <c r="FA220" s="755"/>
      <c r="FB220" s="787"/>
      <c r="FC220" s="755"/>
      <c r="FD220" s="755"/>
      <c r="FE220" s="755"/>
      <c r="FF220" s="755"/>
      <c r="FG220" s="755"/>
      <c r="FH220" s="758"/>
      <c r="FI220" s="252"/>
      <c r="FJ220" s="252"/>
      <c r="FK220" s="252"/>
      <c r="FL220" s="748"/>
      <c r="FM220" s="767"/>
      <c r="FN220" s="787"/>
      <c r="FO220" s="767"/>
      <c r="FP220" s="767"/>
      <c r="FQ220" s="767"/>
      <c r="FR220" s="748"/>
      <c r="FS220" s="767"/>
      <c r="FT220" s="758"/>
      <c r="FU220" s="755"/>
      <c r="FV220" s="755"/>
      <c r="FW220" s="755"/>
      <c r="FX220" s="755"/>
      <c r="FY220" s="755"/>
      <c r="FZ220" s="787"/>
      <c r="GA220" s="767"/>
      <c r="GB220" s="767"/>
      <c r="GC220" s="767"/>
      <c r="GD220" s="748"/>
      <c r="GE220" s="767"/>
      <c r="GF220" s="787"/>
      <c r="GG220" s="755"/>
      <c r="GH220" s="755"/>
      <c r="GI220" s="755"/>
      <c r="GJ220" s="755"/>
      <c r="GK220" s="755"/>
      <c r="GL220" s="787"/>
      <c r="GM220" s="252"/>
      <c r="GN220" s="252"/>
      <c r="GO220" s="252"/>
      <c r="GP220" s="748"/>
      <c r="GQ220" s="252"/>
      <c r="GR220" s="748"/>
      <c r="GS220" s="755"/>
      <c r="GT220" s="756"/>
      <c r="GU220" s="757"/>
      <c r="GV220" s="767"/>
      <c r="GW220" s="767"/>
      <c r="GX220" s="784"/>
      <c r="GY220" s="767"/>
      <c r="GZ220" s="767"/>
      <c r="HA220" s="767"/>
      <c r="HB220" s="748"/>
      <c r="HC220" s="748"/>
      <c r="HD220" s="748"/>
      <c r="HE220" s="748"/>
      <c r="HF220" s="748"/>
      <c r="HG220" s="748"/>
      <c r="HH220" s="767"/>
      <c r="HI220" s="767"/>
      <c r="HJ220" s="748"/>
      <c r="HK220" s="767"/>
      <c r="HL220" s="767"/>
      <c r="HM220" s="767"/>
      <c r="HN220" s="757"/>
      <c r="HO220" s="767"/>
      <c r="HP220" s="787"/>
      <c r="HQ220" s="748"/>
      <c r="HR220" s="748"/>
      <c r="HS220" s="748"/>
      <c r="HT220" s="767"/>
      <c r="HU220" s="767"/>
      <c r="HV220" s="787"/>
      <c r="HW220" s="770"/>
      <c r="HX220" s="778"/>
      <c r="HY220" s="768"/>
      <c r="HZ220" s="768"/>
      <c r="IA220" s="767"/>
      <c r="IB220" s="787"/>
      <c r="IC220" s="748"/>
      <c r="ID220" s="748"/>
      <c r="IE220" s="748"/>
      <c r="IF220" s="767"/>
      <c r="IG220" s="766"/>
      <c r="IH220" s="787"/>
      <c r="II220" s="545"/>
      <c r="IJ220" s="753"/>
      <c r="IK220" s="546"/>
      <c r="IL220" s="546"/>
      <c r="IM220" s="546"/>
      <c r="IN220" s="827"/>
      <c r="IO220" s="252"/>
      <c r="IP220" s="252"/>
      <c r="IQ220" s="252"/>
      <c r="IR220" s="252"/>
      <c r="IS220" s="748"/>
      <c r="IT220" s="748"/>
      <c r="IU220" s="252"/>
      <c r="IV220" s="252"/>
      <c r="IW220" s="252"/>
      <c r="IX220" s="767"/>
      <c r="IY220" s="748"/>
      <c r="IZ220" s="748"/>
      <c r="JF220" s="792"/>
      <c r="JG220" s="787"/>
      <c r="JH220" s="755"/>
      <c r="JI220" s="755"/>
      <c r="JJ220" s="755"/>
      <c r="JK220" s="755"/>
      <c r="JL220" s="755"/>
      <c r="JM220" s="758"/>
      <c r="JN220" s="748"/>
      <c r="JO220" s="748"/>
      <c r="JP220" s="748"/>
      <c r="JQ220" s="252"/>
      <c r="JR220" s="252"/>
      <c r="JS220" s="748"/>
      <c r="JT220" s="755"/>
      <c r="JU220" s="755"/>
      <c r="JV220" s="755"/>
      <c r="JW220" s="755"/>
      <c r="JX220" s="755"/>
      <c r="JY220" s="748"/>
      <c r="JZ220" s="252"/>
      <c r="KA220" s="252"/>
      <c r="KB220" s="252"/>
      <c r="KC220" s="252"/>
      <c r="KD220" s="252"/>
      <c r="KE220" s="748"/>
      <c r="KF220" s="755"/>
      <c r="KG220" s="755"/>
      <c r="KH220" s="755"/>
      <c r="KI220" s="755"/>
      <c r="KJ220" s="755"/>
      <c r="KK220" s="787"/>
      <c r="KL220" s="758"/>
      <c r="KM220" s="767"/>
      <c r="KN220" s="767"/>
      <c r="KO220" s="748"/>
      <c r="KP220" s="758"/>
      <c r="KQ220" s="748"/>
      <c r="KR220" s="748"/>
      <c r="KS220" s="748"/>
      <c r="KT220" s="748"/>
      <c r="KU220" s="767"/>
      <c r="KV220" s="252"/>
      <c r="KW220" s="758"/>
      <c r="KX220" s="755"/>
      <c r="KY220" s="755"/>
      <c r="KZ220" s="755"/>
      <c r="LA220" s="755"/>
      <c r="LB220" s="755"/>
      <c r="LC220" s="748"/>
      <c r="LD220" s="755"/>
      <c r="LE220" s="755"/>
      <c r="LF220" s="755"/>
      <c r="LG220" s="755"/>
      <c r="LH220" s="755"/>
      <c r="LI220" s="748"/>
      <c r="LJ220" s="748"/>
      <c r="LK220" s="748"/>
      <c r="LL220" s="748"/>
      <c r="LM220" s="758"/>
      <c r="LN220" s="764"/>
      <c r="LO220" s="748"/>
      <c r="LP220" s="755"/>
      <c r="LQ220" s="755"/>
      <c r="LR220" s="755"/>
      <c r="LS220" s="755"/>
      <c r="LT220" s="755"/>
      <c r="LU220" s="748"/>
      <c r="LW220" s="565"/>
      <c r="LX220" s="565"/>
      <c r="LY220" s="565"/>
      <c r="LZ220" s="565"/>
      <c r="MA220" s="101"/>
      <c r="MB220" s="565"/>
      <c r="MC220" s="565"/>
      <c r="MD220" s="565"/>
      <c r="ME220" s="565"/>
      <c r="MF220" s="565"/>
      <c r="MG220" s="5"/>
      <c r="MH220" s="5"/>
      <c r="MI220" s="279"/>
      <c r="ML220" s="252"/>
      <c r="MM220" s="5"/>
      <c r="MN220" s="5"/>
      <c r="MQ220" s="5"/>
      <c r="MR220" s="279"/>
      <c r="MS220" s="252"/>
      <c r="MT220" s="252"/>
      <c r="MU220" s="252"/>
      <c r="MV220" s="252"/>
      <c r="MW220" s="5"/>
      <c r="MX220" s="5"/>
      <c r="NB220" s="5"/>
      <c r="NC220" s="5"/>
      <c r="ND220" s="5"/>
      <c r="NF220" s="5"/>
      <c r="NG220" s="5"/>
      <c r="NH220" s="59"/>
      <c r="NX220" s="60"/>
      <c r="NZ220" s="61"/>
      <c r="OA220" s="56"/>
      <c r="OB220" s="56"/>
      <c r="OC220" s="56"/>
    </row>
    <row r="221" spans="1:413" ht="14.25" customHeight="1" x14ac:dyDescent="0.15">
      <c r="A221" s="2352" t="str">
        <f t="shared" si="1"/>
        <v>グリーンリーフ金額</v>
      </c>
      <c r="B221" s="2350" t="str">
        <f>B220</f>
        <v>グリーンリーフ</v>
      </c>
      <c r="C221" s="395" t="s">
        <v>94</v>
      </c>
      <c r="D221" s="929">
        <v>9831.902</v>
      </c>
      <c r="E221" s="930">
        <v>7857.0619999999999</v>
      </c>
      <c r="F221" s="934">
        <v>9987.2009999999991</v>
      </c>
      <c r="G221" s="936">
        <v>9681.59</v>
      </c>
      <c r="H221" s="930">
        <v>9908.741</v>
      </c>
      <c r="I221" s="986">
        <v>9008.1869999999999</v>
      </c>
      <c r="J221" s="932">
        <v>12291.096</v>
      </c>
      <c r="K221" s="930">
        <v>17686.931</v>
      </c>
      <c r="L221" s="934">
        <v>26734.261999999999</v>
      </c>
      <c r="M221" s="932">
        <v>31566.245999999999</v>
      </c>
      <c r="N221" s="938">
        <v>42604.087</v>
      </c>
      <c r="O221" s="934">
        <v>25380.243999999999</v>
      </c>
      <c r="P221" s="972">
        <v>10095.679</v>
      </c>
      <c r="Q221" s="930">
        <v>5719.3230000000003</v>
      </c>
      <c r="R221" s="935">
        <v>3508.346</v>
      </c>
      <c r="S221" s="936">
        <v>292.923</v>
      </c>
      <c r="T221" s="930">
        <v>0</v>
      </c>
      <c r="U221" s="934">
        <v>27.486000000000001</v>
      </c>
      <c r="V221" s="936">
        <v>0</v>
      </c>
      <c r="W221" s="1078">
        <v>0</v>
      </c>
      <c r="X221" s="937">
        <v>0</v>
      </c>
      <c r="Y221" s="936">
        <v>0</v>
      </c>
      <c r="Z221" s="938">
        <v>0</v>
      </c>
      <c r="AA221" s="935">
        <v>4.32</v>
      </c>
      <c r="AB221" s="939">
        <v>1469.394</v>
      </c>
      <c r="AC221" s="930">
        <v>6748.2719999999999</v>
      </c>
      <c r="AD221" s="934">
        <v>3679.9839999999999</v>
      </c>
      <c r="AE221" s="932">
        <v>10141.308000000001</v>
      </c>
      <c r="AF221" s="938">
        <v>27238.647000000001</v>
      </c>
      <c r="AG221" s="934">
        <v>41574.76</v>
      </c>
      <c r="AH221" s="932">
        <v>30763.823</v>
      </c>
      <c r="AI221" s="930">
        <v>33379.925999999999</v>
      </c>
      <c r="AJ221" s="934">
        <v>33369.182999999997</v>
      </c>
      <c r="AK221" s="932">
        <v>31200.045999999998</v>
      </c>
      <c r="AL221" s="930">
        <v>28520.018</v>
      </c>
      <c r="AM221" s="940">
        <v>44483.521000000001</v>
      </c>
      <c r="AP221" s="55"/>
      <c r="AR221" s="1575"/>
      <c r="AS221" s="1575"/>
      <c r="AT221" s="1575"/>
      <c r="AU221" s="1577"/>
      <c r="AV221" s="1576"/>
      <c r="AY221" s="767"/>
      <c r="AZ221" s="767"/>
      <c r="BA221" s="767"/>
      <c r="BB221" s="767"/>
      <c r="BC221" s="252"/>
      <c r="BD221" s="758"/>
      <c r="BE221" s="770"/>
      <c r="BF221" s="778"/>
      <c r="BG221" s="768"/>
      <c r="BH221" s="767"/>
      <c r="BI221" s="748"/>
      <c r="BJ221" s="758"/>
      <c r="BK221" s="755"/>
      <c r="BL221" s="755"/>
      <c r="BM221" s="755"/>
      <c r="BN221" s="755"/>
      <c r="BO221" s="755"/>
      <c r="BP221" s="758"/>
      <c r="BQ221" s="748"/>
      <c r="BR221" s="748"/>
      <c r="BS221" s="748"/>
      <c r="BT221" s="748"/>
      <c r="BU221" s="767"/>
      <c r="BV221" s="758"/>
      <c r="BW221" s="755"/>
      <c r="BX221" s="755"/>
      <c r="BY221" s="755"/>
      <c r="BZ221" s="755"/>
      <c r="CA221" s="755"/>
      <c r="CB221" s="758"/>
      <c r="CC221" s="748"/>
      <c r="CD221" s="748"/>
      <c r="CE221" s="748"/>
      <c r="CF221" s="767"/>
      <c r="CG221" s="767"/>
      <c r="CH221" s="758"/>
      <c r="CI221" s="758"/>
      <c r="CJ221" s="820"/>
      <c r="CK221" s="758"/>
      <c r="CL221" s="768"/>
      <c r="CM221" s="768"/>
      <c r="CN221" s="787"/>
      <c r="CO221" s="767"/>
      <c r="CP221" s="767"/>
      <c r="CQ221" s="767"/>
      <c r="CR221" s="748"/>
      <c r="CS221" s="767"/>
      <c r="CT221" s="787"/>
      <c r="CU221" s="252"/>
      <c r="CV221" s="252"/>
      <c r="CW221" s="252"/>
      <c r="CX221" s="252"/>
      <c r="CY221" s="252"/>
      <c r="CZ221" s="758"/>
      <c r="DA221" s="748"/>
      <c r="DB221" s="748"/>
      <c r="DC221" s="748"/>
      <c r="DD221" s="767"/>
      <c r="DE221" s="748"/>
      <c r="DF221" s="787"/>
      <c r="DG221" s="755"/>
      <c r="DH221" s="755"/>
      <c r="DI221" s="755"/>
      <c r="DJ221" s="755"/>
      <c r="DK221" s="755"/>
      <c r="DL221" s="758"/>
      <c r="DM221" s="755"/>
      <c r="DN221" s="755"/>
      <c r="DO221" s="755"/>
      <c r="DP221" s="755"/>
      <c r="DQ221" s="755"/>
      <c r="DR221" s="758"/>
      <c r="DS221" s="767"/>
      <c r="DT221" s="767"/>
      <c r="DU221" s="767"/>
      <c r="DV221" s="767"/>
      <c r="DW221" s="252"/>
      <c r="DX221" s="758"/>
      <c r="DY221" s="767"/>
      <c r="DZ221" s="767"/>
      <c r="EA221" s="767"/>
      <c r="EB221" s="252"/>
      <c r="EC221" s="767"/>
      <c r="ED221" s="758"/>
      <c r="EE221" s="755"/>
      <c r="EF221" s="755"/>
      <c r="EG221" s="755"/>
      <c r="EH221" s="755"/>
      <c r="EI221" s="755"/>
      <c r="EJ221" s="758"/>
      <c r="EK221" s="748"/>
      <c r="EL221" s="748"/>
      <c r="EM221" s="748"/>
      <c r="EN221" s="767"/>
      <c r="EO221" s="758"/>
      <c r="EP221" s="758"/>
      <c r="EQ221" s="767"/>
      <c r="ER221" s="1344"/>
      <c r="ES221" s="767"/>
      <c r="ET221" s="748"/>
      <c r="EU221" s="767"/>
      <c r="EV221" s="758"/>
      <c r="EW221" s="755"/>
      <c r="EX221" s="755"/>
      <c r="EY221" s="755"/>
      <c r="EZ221" s="755"/>
      <c r="FA221" s="755"/>
      <c r="FB221" s="758"/>
      <c r="FC221" s="755"/>
      <c r="FD221" s="755"/>
      <c r="FE221" s="755"/>
      <c r="FF221" s="755"/>
      <c r="FG221" s="755"/>
      <c r="FH221" s="787"/>
      <c r="FI221" s="252"/>
      <c r="FJ221" s="252"/>
      <c r="FK221" s="252"/>
      <c r="FL221" s="748"/>
      <c r="FM221" s="767"/>
      <c r="FN221" s="758"/>
      <c r="FO221" s="767"/>
      <c r="FP221" s="767"/>
      <c r="FQ221" s="767"/>
      <c r="FR221" s="767"/>
      <c r="FS221" s="254"/>
      <c r="FT221" s="787"/>
      <c r="FU221" s="755"/>
      <c r="FV221" s="755"/>
      <c r="FW221" s="755"/>
      <c r="FX221" s="755"/>
      <c r="FY221" s="755"/>
      <c r="FZ221" s="758"/>
      <c r="GA221" s="767"/>
      <c r="GB221" s="767"/>
      <c r="GC221" s="767"/>
      <c r="GD221" s="767"/>
      <c r="GE221" s="767"/>
      <c r="GF221" s="758"/>
      <c r="GG221" s="755"/>
      <c r="GH221" s="755"/>
      <c r="GI221" s="755"/>
      <c r="GJ221" s="755"/>
      <c r="GK221" s="755"/>
      <c r="GL221" s="758"/>
      <c r="GM221" s="252"/>
      <c r="GN221" s="252"/>
      <c r="GO221" s="252"/>
      <c r="GP221" s="748"/>
      <c r="GQ221" s="252"/>
      <c r="GR221" s="758"/>
      <c r="GS221" s="252"/>
      <c r="GT221" s="252"/>
      <c r="GU221" s="252"/>
      <c r="GV221" s="757"/>
      <c r="GW221" s="767"/>
      <c r="GX221" s="780"/>
      <c r="GY221" s="748"/>
      <c r="GZ221" s="748"/>
      <c r="HA221" s="748"/>
      <c r="HB221" s="757"/>
      <c r="HC221" s="767"/>
      <c r="HD221" s="758"/>
      <c r="HE221" s="252"/>
      <c r="HF221" s="252"/>
      <c r="HG221" s="252"/>
      <c r="HH221" s="748"/>
      <c r="HI221" s="767"/>
      <c r="HJ221" s="758"/>
      <c r="HK221" s="748"/>
      <c r="HL221" s="748"/>
      <c r="HM221" s="748"/>
      <c r="HN221" s="767"/>
      <c r="HO221" s="767"/>
      <c r="HP221" s="758"/>
      <c r="HQ221" s="767"/>
      <c r="HR221" s="767"/>
      <c r="HS221" s="767"/>
      <c r="HT221" s="767"/>
      <c r="HU221" s="252"/>
      <c r="HV221" s="758"/>
      <c r="HW221" s="773"/>
      <c r="HX221" s="762"/>
      <c r="HY221" s="766"/>
      <c r="HZ221" s="766"/>
      <c r="IA221" s="766"/>
      <c r="IB221" s="758"/>
      <c r="IC221" s="773"/>
      <c r="ID221" s="762"/>
      <c r="IE221" s="766"/>
      <c r="IF221" s="748"/>
      <c r="IG221" s="767"/>
      <c r="IH221" s="758"/>
      <c r="II221" s="545"/>
      <c r="IJ221" s="753"/>
      <c r="IK221" s="546"/>
      <c r="IL221" s="546"/>
      <c r="IM221" s="546"/>
      <c r="IN221" s="764"/>
      <c r="IO221" s="767"/>
      <c r="IP221" s="767"/>
      <c r="IQ221" s="767"/>
      <c r="IR221" s="767"/>
      <c r="IS221" s="748"/>
      <c r="IT221" s="758"/>
      <c r="IU221" s="252"/>
      <c r="IV221" s="252"/>
      <c r="IW221" s="252"/>
      <c r="IX221" s="767"/>
      <c r="IY221" s="768"/>
      <c r="IZ221" s="767"/>
      <c r="JF221" s="5"/>
      <c r="JG221" s="758"/>
      <c r="JH221" s="755"/>
      <c r="JI221" s="755"/>
      <c r="JJ221" s="755"/>
      <c r="JK221" s="755"/>
      <c r="JL221" s="755"/>
      <c r="JM221" s="758"/>
      <c r="JN221" s="755"/>
      <c r="JO221" s="755"/>
      <c r="JP221" s="755"/>
      <c r="JQ221" s="755"/>
      <c r="JR221" s="755"/>
      <c r="JS221" s="758"/>
      <c r="JT221" s="755"/>
      <c r="JU221" s="755"/>
      <c r="JV221" s="755"/>
      <c r="JW221" s="755"/>
      <c r="JX221" s="755"/>
      <c r="JY221" s="758"/>
      <c r="JZ221" s="748"/>
      <c r="KA221" s="748"/>
      <c r="KB221" s="748"/>
      <c r="KC221" s="767"/>
      <c r="KD221" s="252"/>
      <c r="KE221" s="758"/>
      <c r="KF221" s="755"/>
      <c r="KG221" s="755"/>
      <c r="KH221" s="755"/>
      <c r="KI221" s="755"/>
      <c r="KJ221" s="755"/>
      <c r="KK221" s="758"/>
      <c r="KL221" s="787"/>
      <c r="KM221" s="748"/>
      <c r="KN221" s="748"/>
      <c r="KO221" s="758"/>
      <c r="KP221" s="748"/>
      <c r="KQ221" s="758"/>
      <c r="KR221" s="748"/>
      <c r="KS221" s="748"/>
      <c r="KT221" s="748"/>
      <c r="KU221" s="748"/>
      <c r="KV221" s="252"/>
      <c r="KW221" s="758"/>
      <c r="KX221" s="755"/>
      <c r="KY221" s="755"/>
      <c r="KZ221" s="755"/>
      <c r="LA221" s="755"/>
      <c r="LB221" s="755"/>
      <c r="LC221" s="767"/>
      <c r="LD221" s="755"/>
      <c r="LE221" s="755"/>
      <c r="LF221" s="755"/>
      <c r="LG221" s="755"/>
      <c r="LH221" s="755"/>
      <c r="LI221" s="767"/>
      <c r="LJ221" s="748"/>
      <c r="LK221" s="748"/>
      <c r="LL221" s="748"/>
      <c r="LM221" s="758"/>
      <c r="LN221" s="757"/>
      <c r="LO221" s="758"/>
      <c r="LP221" s="755"/>
      <c r="LQ221" s="755"/>
      <c r="LR221" s="755"/>
      <c r="LS221" s="755"/>
      <c r="LT221" s="755"/>
      <c r="LU221" s="758"/>
      <c r="LW221" s="565"/>
      <c r="LX221" s="565"/>
      <c r="LY221" s="565"/>
      <c r="LZ221" s="565"/>
      <c r="MA221" s="5"/>
      <c r="MB221" s="565"/>
      <c r="MC221" s="565"/>
      <c r="MD221" s="565"/>
      <c r="ME221" s="565"/>
      <c r="MF221" s="565"/>
      <c r="MG221" s="5"/>
      <c r="MH221" s="279"/>
      <c r="ML221" s="252"/>
      <c r="MM221" s="5"/>
      <c r="MN221" s="5"/>
      <c r="MQ221" s="5"/>
      <c r="MR221" s="279"/>
      <c r="MS221" s="252"/>
      <c r="MT221" s="252"/>
      <c r="MU221" s="252"/>
      <c r="MV221" s="252"/>
      <c r="MW221" s="5"/>
      <c r="MX221" s="5"/>
      <c r="NA221" s="61"/>
      <c r="NB221" s="5"/>
      <c r="NC221" s="5"/>
      <c r="NF221" s="5"/>
      <c r="NG221" s="5"/>
      <c r="NH221" s="59"/>
      <c r="NX221" s="3"/>
      <c r="NY221" s="61"/>
      <c r="NZ221" s="61"/>
      <c r="OA221" s="56"/>
      <c r="OB221" s="56"/>
      <c r="OC221" s="56"/>
    </row>
    <row r="222" spans="1:413" ht="14.25" customHeight="1" x14ac:dyDescent="0.15">
      <c r="A222" s="2352" t="str">
        <f t="shared" si="1"/>
        <v>グリーンリーフ価格</v>
      </c>
      <c r="B222" s="2351" t="str">
        <f>B220</f>
        <v>グリーンリーフ</v>
      </c>
      <c r="C222" s="417" t="s">
        <v>96</v>
      </c>
      <c r="D222" s="941">
        <v>322</v>
      </c>
      <c r="E222" s="942">
        <v>217</v>
      </c>
      <c r="F222" s="946">
        <v>253</v>
      </c>
      <c r="G222" s="948">
        <v>253</v>
      </c>
      <c r="H222" s="942">
        <v>242</v>
      </c>
      <c r="I222" s="943">
        <v>233</v>
      </c>
      <c r="J222" s="944">
        <v>231</v>
      </c>
      <c r="K222" s="942">
        <v>294</v>
      </c>
      <c r="L222" s="946">
        <v>415</v>
      </c>
      <c r="M222" s="944">
        <v>510</v>
      </c>
      <c r="N222" s="942">
        <v>524</v>
      </c>
      <c r="O222" s="946">
        <v>488</v>
      </c>
      <c r="P222" s="944">
        <v>227</v>
      </c>
      <c r="Q222" s="942">
        <v>216</v>
      </c>
      <c r="R222" s="947">
        <v>173</v>
      </c>
      <c r="S222" s="944">
        <v>232</v>
      </c>
      <c r="T222" s="942">
        <v>0</v>
      </c>
      <c r="U222" s="946">
        <v>115</v>
      </c>
      <c r="V222" s="948">
        <v>0</v>
      </c>
      <c r="W222" s="980">
        <v>0</v>
      </c>
      <c r="X222" s="947">
        <v>0</v>
      </c>
      <c r="Y222" s="948">
        <v>0</v>
      </c>
      <c r="Z222" s="949">
        <v>0</v>
      </c>
      <c r="AA222" s="947">
        <v>43</v>
      </c>
      <c r="AB222" s="950">
        <v>766</v>
      </c>
      <c r="AC222" s="942">
        <v>532</v>
      </c>
      <c r="AD222" s="946">
        <v>216</v>
      </c>
      <c r="AE222" s="944">
        <v>250</v>
      </c>
      <c r="AF222" s="949">
        <v>323</v>
      </c>
      <c r="AG222" s="946">
        <v>317</v>
      </c>
      <c r="AH222" s="944">
        <v>300</v>
      </c>
      <c r="AI222" s="942">
        <v>327</v>
      </c>
      <c r="AJ222" s="946">
        <v>337</v>
      </c>
      <c r="AK222" s="944">
        <v>415</v>
      </c>
      <c r="AL222" s="942">
        <v>457</v>
      </c>
      <c r="AM222" s="951">
        <v>658</v>
      </c>
      <c r="AP222" s="55"/>
      <c r="AQ222" s="784"/>
      <c r="AR222" s="1576"/>
      <c r="AS222" s="1576"/>
      <c r="AT222" s="1576"/>
      <c r="AU222" s="1575"/>
      <c r="AV222" s="1577"/>
      <c r="AW222" s="787"/>
      <c r="AX222" s="748"/>
      <c r="AY222" s="748"/>
      <c r="AZ222" s="748"/>
      <c r="BA222" s="748"/>
      <c r="BB222" s="768"/>
      <c r="BC222" s="767"/>
      <c r="BD222" s="758"/>
      <c r="BE222" s="767"/>
      <c r="BF222" s="767"/>
      <c r="BG222" s="767"/>
      <c r="BH222" s="768"/>
      <c r="BI222" s="768"/>
      <c r="BJ222" s="758"/>
      <c r="BK222" s="755"/>
      <c r="BL222" s="755"/>
      <c r="BM222" s="755"/>
      <c r="BN222" s="755"/>
      <c r="BO222" s="755"/>
      <c r="BP222" s="758"/>
      <c r="BQ222" s="767"/>
      <c r="BR222" s="767"/>
      <c r="BS222" s="767"/>
      <c r="BT222" s="768"/>
      <c r="BU222" s="767"/>
      <c r="BV222" s="758"/>
      <c r="BW222" s="755"/>
      <c r="BX222" s="755"/>
      <c r="BY222" s="755"/>
      <c r="BZ222" s="755"/>
      <c r="CA222" s="755"/>
      <c r="CB222" s="758"/>
      <c r="CC222" s="748"/>
      <c r="CD222" s="748"/>
      <c r="CE222" s="748"/>
      <c r="CF222" s="767"/>
      <c r="CG222" s="252"/>
      <c r="CH222" s="758"/>
      <c r="CI222" s="252"/>
      <c r="CJ222" s="252"/>
      <c r="CK222" s="252"/>
      <c r="CL222" s="252"/>
      <c r="CM222" s="252"/>
      <c r="CN222" s="758"/>
      <c r="CO222" s="767"/>
      <c r="CP222" s="767"/>
      <c r="CQ222" s="767"/>
      <c r="CR222" s="768"/>
      <c r="CS222" s="768"/>
      <c r="CT222" s="758"/>
      <c r="CU222" s="767"/>
      <c r="CV222" s="767"/>
      <c r="CW222" s="767"/>
      <c r="CX222" s="748"/>
      <c r="CY222" s="748"/>
      <c r="CZ222" s="758"/>
      <c r="DA222" s="767"/>
      <c r="DB222" s="767"/>
      <c r="DC222" s="767"/>
      <c r="DD222" s="748"/>
      <c r="DE222" s="767"/>
      <c r="DF222" s="787"/>
      <c r="DG222" s="755"/>
      <c r="DH222" s="755"/>
      <c r="DI222" s="755"/>
      <c r="DJ222" s="755"/>
      <c r="DK222" s="755"/>
      <c r="DL222" s="758"/>
      <c r="DM222" s="755"/>
      <c r="DN222" s="755"/>
      <c r="DO222" s="755"/>
      <c r="DP222" s="755"/>
      <c r="DQ222" s="755"/>
      <c r="DR222" s="787"/>
      <c r="DS222" s="755"/>
      <c r="DT222" s="755"/>
      <c r="DU222" s="755"/>
      <c r="DV222" s="755"/>
      <c r="DW222" s="755"/>
      <c r="DX222" s="758"/>
      <c r="DY222" s="767"/>
      <c r="DZ222" s="767"/>
      <c r="EA222" s="767"/>
      <c r="EB222" s="252"/>
      <c r="EC222" s="767"/>
      <c r="ED222" s="758"/>
      <c r="EE222" s="755"/>
      <c r="EF222" s="755"/>
      <c r="EG222" s="755"/>
      <c r="EH222" s="755"/>
      <c r="EI222" s="755"/>
      <c r="EJ222" s="758"/>
      <c r="EK222" s="767"/>
      <c r="EL222" s="767"/>
      <c r="EM222" s="767"/>
      <c r="EN222" s="767"/>
      <c r="EO222" s="767"/>
      <c r="EP222" s="758"/>
      <c r="EQ222" s="755"/>
      <c r="ER222" s="755"/>
      <c r="ES222" s="755"/>
      <c r="ET222" s="755"/>
      <c r="EU222" s="755"/>
      <c r="EV222" s="758"/>
      <c r="EW222" s="755"/>
      <c r="EX222" s="755"/>
      <c r="EY222" s="755"/>
      <c r="EZ222" s="755"/>
      <c r="FA222" s="755"/>
      <c r="FB222" s="758"/>
      <c r="FC222" s="755"/>
      <c r="FD222" s="755"/>
      <c r="FE222" s="755"/>
      <c r="FF222" s="755"/>
      <c r="FG222" s="755"/>
      <c r="FH222" s="758"/>
      <c r="FI222" s="252"/>
      <c r="FJ222" s="252"/>
      <c r="FK222" s="252"/>
      <c r="FL222" s="748"/>
      <c r="FM222" s="767"/>
      <c r="FN222" s="758"/>
      <c r="FO222" s="748"/>
      <c r="FP222" s="748"/>
      <c r="FQ222" s="748"/>
      <c r="FR222" s="767"/>
      <c r="FS222" s="748"/>
      <c r="FT222" s="758"/>
      <c r="FU222" s="755"/>
      <c r="FV222" s="755"/>
      <c r="FW222" s="755"/>
      <c r="FX222" s="755"/>
      <c r="FY222" s="755"/>
      <c r="FZ222" s="758"/>
      <c r="GA222" s="748"/>
      <c r="GB222" s="748"/>
      <c r="GC222" s="748"/>
      <c r="GD222" s="767"/>
      <c r="GE222" s="767"/>
      <c r="GF222" s="758"/>
      <c r="GG222" s="755"/>
      <c r="GH222" s="755"/>
      <c r="GI222" s="755"/>
      <c r="GJ222" s="755"/>
      <c r="GK222" s="755"/>
      <c r="GL222" s="758"/>
      <c r="GM222" s="252"/>
      <c r="GN222" s="252"/>
      <c r="GO222" s="252"/>
      <c r="GP222" s="748"/>
      <c r="GQ222" s="252"/>
      <c r="GR222" s="758"/>
      <c r="GS222" s="767"/>
      <c r="GT222" s="780"/>
      <c r="GU222" s="767"/>
      <c r="GV222" s="767"/>
      <c r="GW222" s="748"/>
      <c r="GX222" s="780"/>
      <c r="GY222" s="767"/>
      <c r="GZ222" s="767"/>
      <c r="HA222" s="767"/>
      <c r="HB222" s="767"/>
      <c r="HC222" s="252"/>
      <c r="HD222" s="758"/>
      <c r="HE222" s="748"/>
      <c r="HF222" s="748"/>
      <c r="HG222" s="748"/>
      <c r="HH222" s="748"/>
      <c r="HI222" s="767"/>
      <c r="HJ222" s="758"/>
      <c r="HK222" s="767"/>
      <c r="HL222" s="767"/>
      <c r="HM222" s="767"/>
      <c r="HN222" s="748"/>
      <c r="HO222" s="767"/>
      <c r="HP222" s="758"/>
      <c r="HQ222" s="767"/>
      <c r="HR222" s="767"/>
      <c r="HS222" s="767"/>
      <c r="HT222" s="767"/>
      <c r="HU222" s="767"/>
      <c r="HV222" s="758"/>
      <c r="HW222" s="748"/>
      <c r="HX222" s="748"/>
      <c r="HY222" s="748"/>
      <c r="HZ222" s="767"/>
      <c r="IA222" s="748"/>
      <c r="IB222" s="758"/>
      <c r="IC222" s="773"/>
      <c r="ID222" s="762"/>
      <c r="IE222" s="766"/>
      <c r="IF222" s="766"/>
      <c r="IG222" s="766"/>
      <c r="IH222" s="758"/>
      <c r="II222" s="545"/>
      <c r="IJ222" s="753"/>
      <c r="IK222" s="546"/>
      <c r="IL222" s="546"/>
      <c r="IM222" s="546"/>
      <c r="IN222" s="764"/>
      <c r="IO222" s="252"/>
      <c r="IP222" s="252"/>
      <c r="IQ222" s="252"/>
      <c r="IR222" s="252"/>
      <c r="IS222" s="748"/>
      <c r="IT222" s="758"/>
      <c r="IU222" s="252"/>
      <c r="IV222" s="252"/>
      <c r="IW222" s="252"/>
      <c r="IX222" s="767"/>
      <c r="IY222" s="768"/>
      <c r="IZ222" s="767"/>
      <c r="JA222" s="59"/>
      <c r="JB222" s="59"/>
      <c r="JC222" s="59"/>
      <c r="JD222" s="5"/>
      <c r="JE222" s="792"/>
      <c r="JF222" s="5"/>
      <c r="JG222" s="758"/>
      <c r="JH222" s="755"/>
      <c r="JI222" s="755"/>
      <c r="JJ222" s="755"/>
      <c r="JK222" s="755"/>
      <c r="JL222" s="755"/>
      <c r="JM222" s="748"/>
      <c r="JN222" s="755"/>
      <c r="JO222" s="755"/>
      <c r="JP222" s="755"/>
      <c r="JQ222" s="755"/>
      <c r="JR222" s="755"/>
      <c r="JS222" s="758"/>
      <c r="JT222" s="755"/>
      <c r="JU222" s="755"/>
      <c r="JV222" s="755"/>
      <c r="JW222" s="755"/>
      <c r="JX222" s="755"/>
      <c r="JY222" s="758"/>
      <c r="JZ222" s="767"/>
      <c r="KA222" s="767"/>
      <c r="KB222" s="767"/>
      <c r="KC222" s="767"/>
      <c r="KD222" s="748"/>
      <c r="KE222" s="758"/>
      <c r="KF222" s="755"/>
      <c r="KG222" s="755"/>
      <c r="KH222" s="755"/>
      <c r="KI222" s="755"/>
      <c r="KJ222" s="755"/>
      <c r="KK222" s="758"/>
      <c r="KL222" s="787"/>
      <c r="KM222" s="748"/>
      <c r="KN222" s="748"/>
      <c r="KO222" s="767"/>
      <c r="KP222" s="748"/>
      <c r="KQ222" s="758"/>
      <c r="KR222" s="755"/>
      <c r="KS222" s="755"/>
      <c r="KT222" s="755"/>
      <c r="KU222" s="755"/>
      <c r="KV222" s="755"/>
      <c r="KW222" s="748"/>
      <c r="KX222" s="755"/>
      <c r="KY222" s="755"/>
      <c r="KZ222" s="755"/>
      <c r="LA222" s="755"/>
      <c r="LB222" s="755"/>
      <c r="LC222" s="767"/>
      <c r="LD222" s="755"/>
      <c r="LE222" s="755"/>
      <c r="LF222" s="755"/>
      <c r="LG222" s="755"/>
      <c r="LH222" s="755"/>
      <c r="LI222" s="767"/>
      <c r="LJ222" s="767"/>
      <c r="LK222" s="767"/>
      <c r="LL222" s="767"/>
      <c r="LM222" s="763"/>
      <c r="LN222" s="748"/>
      <c r="LO222" s="758"/>
      <c r="LP222" s="755"/>
      <c r="LQ222" s="755"/>
      <c r="LR222" s="755"/>
      <c r="LS222" s="755"/>
      <c r="LT222" s="755"/>
      <c r="LU222" s="758"/>
      <c r="LW222" s="565"/>
      <c r="LX222" s="565"/>
      <c r="LY222" s="565"/>
      <c r="LZ222" s="565"/>
      <c r="MA222" s="5"/>
      <c r="MB222" s="565"/>
      <c r="MC222" s="565"/>
      <c r="MD222" s="565"/>
      <c r="ME222" s="565"/>
      <c r="MF222" s="565"/>
      <c r="MG222" s="101"/>
      <c r="MK222" s="252"/>
      <c r="ML222" s="5"/>
      <c r="MM222" s="5"/>
      <c r="MN222" s="5"/>
      <c r="MQ222" s="5"/>
      <c r="MR222" s="279"/>
      <c r="MS222" s="252"/>
      <c r="MT222" s="252"/>
      <c r="MU222" s="252"/>
      <c r="MV222" s="252"/>
      <c r="MW222" s="5"/>
      <c r="MX222" s="5"/>
      <c r="NA222" s="5"/>
      <c r="NB222" s="5"/>
      <c r="NC222" s="5"/>
      <c r="NF222" s="5"/>
      <c r="NG222" s="5"/>
      <c r="NH222" s="59"/>
      <c r="NX222" s="60"/>
      <c r="NY222" s="61"/>
      <c r="NZ222" s="61"/>
      <c r="OA222" s="56"/>
      <c r="OB222" s="56"/>
      <c r="OC222" s="56"/>
    </row>
    <row r="223" spans="1:413" ht="14.25" customHeight="1" x14ac:dyDescent="0.15">
      <c r="A223" s="2352" t="str">
        <f t="shared" si="1"/>
        <v>はくさい数量</v>
      </c>
      <c r="B223" s="250" t="s">
        <v>26</v>
      </c>
      <c r="C223" s="394" t="s">
        <v>93</v>
      </c>
      <c r="D223" s="917">
        <v>3106.46</v>
      </c>
      <c r="E223" s="918">
        <v>3965.2849999999999</v>
      </c>
      <c r="F223" s="922">
        <v>3438.6689999999999</v>
      </c>
      <c r="G223" s="924">
        <v>3900.3809999999999</v>
      </c>
      <c r="H223" s="918">
        <v>2871.39</v>
      </c>
      <c r="I223" s="961">
        <v>1979.019</v>
      </c>
      <c r="J223" s="920">
        <v>2185.9349999999999</v>
      </c>
      <c r="K223" s="918">
        <v>1262.8320000000001</v>
      </c>
      <c r="L223" s="922">
        <v>1397.366</v>
      </c>
      <c r="M223" s="920">
        <v>1380.386</v>
      </c>
      <c r="N223" s="926">
        <v>2130.0520000000001</v>
      </c>
      <c r="O223" s="922">
        <v>1720.6410000000001</v>
      </c>
      <c r="P223" s="920">
        <v>2022.771</v>
      </c>
      <c r="Q223" s="918">
        <v>1820.097</v>
      </c>
      <c r="R223" s="923">
        <v>1892.2349999999999</v>
      </c>
      <c r="S223" s="924">
        <v>1078.038</v>
      </c>
      <c r="T223" s="918">
        <v>179.553</v>
      </c>
      <c r="U223" s="922">
        <v>375.43099999999998</v>
      </c>
      <c r="V223" s="924">
        <v>211.73</v>
      </c>
      <c r="W223" s="1077">
        <v>45.292999999999999</v>
      </c>
      <c r="X223" s="925">
        <v>15.919</v>
      </c>
      <c r="Y223" s="924">
        <v>11.503</v>
      </c>
      <c r="Z223" s="926">
        <v>13.6</v>
      </c>
      <c r="AA223" s="923">
        <v>20.89</v>
      </c>
      <c r="AB223" s="927">
        <v>32.064999999999998</v>
      </c>
      <c r="AC223" s="926">
        <v>18.704999999999998</v>
      </c>
      <c r="AD223" s="922">
        <v>39.725999999999999</v>
      </c>
      <c r="AE223" s="920">
        <v>53.417000000000002</v>
      </c>
      <c r="AF223" s="926">
        <v>194.643</v>
      </c>
      <c r="AG223" s="922">
        <v>827.73</v>
      </c>
      <c r="AH223" s="920">
        <v>2863.2829999999999</v>
      </c>
      <c r="AI223" s="918">
        <v>4895.491</v>
      </c>
      <c r="AJ223" s="922">
        <v>6188.5</v>
      </c>
      <c r="AK223" s="920">
        <v>5256.223</v>
      </c>
      <c r="AL223" s="918">
        <v>4937.1719999999996</v>
      </c>
      <c r="AM223" s="928">
        <v>4622.99</v>
      </c>
      <c r="AP223" s="55"/>
      <c r="AR223" s="1576"/>
      <c r="AS223" s="1576"/>
      <c r="AT223" s="1576"/>
      <c r="AU223" s="1576"/>
      <c r="AV223" s="1575"/>
      <c r="AX223" s="767"/>
      <c r="AY223" s="748"/>
      <c r="AZ223" s="748"/>
      <c r="BA223" s="748"/>
      <c r="BB223" s="768"/>
      <c r="BC223" s="767"/>
      <c r="BD223" s="787"/>
      <c r="BE223" s="767"/>
      <c r="BF223" s="767"/>
      <c r="BG223" s="767"/>
      <c r="BH223" s="767"/>
      <c r="BI223" s="767"/>
      <c r="BJ223" s="787"/>
      <c r="BK223" s="755"/>
      <c r="BL223" s="755"/>
      <c r="BM223" s="755"/>
      <c r="BN223" s="755"/>
      <c r="BO223" s="755"/>
      <c r="BP223" s="787"/>
      <c r="BQ223" s="767"/>
      <c r="BR223" s="767"/>
      <c r="BS223" s="767"/>
      <c r="BT223" s="748"/>
      <c r="BU223" s="768"/>
      <c r="BV223" s="787"/>
      <c r="BW223" s="755"/>
      <c r="BX223" s="755"/>
      <c r="BY223" s="755"/>
      <c r="BZ223" s="755"/>
      <c r="CA223" s="755"/>
      <c r="CB223" s="787"/>
      <c r="CC223" s="767"/>
      <c r="CD223" s="767"/>
      <c r="CE223" s="767"/>
      <c r="CF223" s="748"/>
      <c r="CG223" s="767"/>
      <c r="CH223" s="787"/>
      <c r="CI223" s="748"/>
      <c r="CJ223" s="748"/>
      <c r="CK223" s="748"/>
      <c r="CL223" s="767"/>
      <c r="CM223" s="768"/>
      <c r="CN223" s="758"/>
      <c r="CO223" s="748"/>
      <c r="CP223" s="748"/>
      <c r="CQ223" s="748"/>
      <c r="CR223" s="767"/>
      <c r="CS223" s="767"/>
      <c r="CT223" s="758"/>
      <c r="CU223" s="252"/>
      <c r="CV223" s="252"/>
      <c r="CW223" s="252"/>
      <c r="CX223" s="767"/>
      <c r="CY223" s="252"/>
      <c r="CZ223" s="758"/>
      <c r="DA223" s="767"/>
      <c r="DB223" s="767"/>
      <c r="DC223" s="767"/>
      <c r="DD223" s="767"/>
      <c r="DE223" s="767"/>
      <c r="DF223" s="787"/>
      <c r="DG223" s="755"/>
      <c r="DH223" s="755"/>
      <c r="DI223" s="755"/>
      <c r="DJ223" s="755"/>
      <c r="DK223" s="755"/>
      <c r="DL223" s="787"/>
      <c r="DM223" s="755"/>
      <c r="DN223" s="755"/>
      <c r="DO223" s="755"/>
      <c r="DP223" s="755"/>
      <c r="DQ223" s="755"/>
      <c r="DR223" s="758"/>
      <c r="DS223" s="755"/>
      <c r="DT223" s="755"/>
      <c r="DU223" s="755"/>
      <c r="DV223" s="755"/>
      <c r="DW223" s="755"/>
      <c r="DX223" s="787"/>
      <c r="DY223" s="755"/>
      <c r="DZ223" s="755"/>
      <c r="EA223" s="755"/>
      <c r="EB223" s="755"/>
      <c r="EC223" s="755"/>
      <c r="ED223" s="787"/>
      <c r="EE223" s="755"/>
      <c r="EF223" s="755"/>
      <c r="EG223" s="755"/>
      <c r="EH223" s="755"/>
      <c r="EI223" s="755"/>
      <c r="EJ223" s="787"/>
      <c r="EK223" s="767"/>
      <c r="EL223" s="767"/>
      <c r="EM223" s="767"/>
      <c r="EN223" s="767"/>
      <c r="EO223" s="767"/>
      <c r="EP223" s="748"/>
      <c r="EQ223" s="755"/>
      <c r="ER223" s="755"/>
      <c r="ES223" s="755"/>
      <c r="ET223" s="755"/>
      <c r="EU223" s="755"/>
      <c r="EV223" s="748"/>
      <c r="EW223" s="755"/>
      <c r="EX223" s="755"/>
      <c r="EY223" s="755"/>
      <c r="EZ223" s="755"/>
      <c r="FA223" s="755"/>
      <c r="FB223" s="787"/>
      <c r="FC223" s="755"/>
      <c r="FD223" s="755"/>
      <c r="FE223" s="755"/>
      <c r="FF223" s="755"/>
      <c r="FG223" s="755"/>
      <c r="FH223" s="758"/>
      <c r="FI223" s="252"/>
      <c r="FJ223" s="252"/>
      <c r="FK223" s="252"/>
      <c r="FL223" s="748"/>
      <c r="FM223" s="767"/>
      <c r="FN223" s="787"/>
      <c r="FO223" s="767"/>
      <c r="FP223" s="767"/>
      <c r="FQ223" s="767"/>
      <c r="FR223" s="767"/>
      <c r="FS223" s="748"/>
      <c r="FT223" s="758"/>
      <c r="FU223" s="755"/>
      <c r="FV223" s="755"/>
      <c r="FW223" s="755"/>
      <c r="FX223" s="755"/>
      <c r="FY223" s="755"/>
      <c r="FZ223" s="787"/>
      <c r="GA223" s="767"/>
      <c r="GB223" s="767"/>
      <c r="GC223" s="767"/>
      <c r="GD223" s="767"/>
      <c r="GE223" s="767"/>
      <c r="GF223" s="787"/>
      <c r="GG223" s="755"/>
      <c r="GH223" s="755"/>
      <c r="GI223" s="755"/>
      <c r="GJ223" s="755"/>
      <c r="GK223" s="755"/>
      <c r="GL223" s="787"/>
      <c r="GM223" s="252"/>
      <c r="GN223" s="252"/>
      <c r="GO223" s="252"/>
      <c r="GP223" s="748"/>
      <c r="GQ223" s="252"/>
      <c r="GR223" s="748"/>
      <c r="GS223" s="767"/>
      <c r="GT223" s="780"/>
      <c r="GU223" s="767"/>
      <c r="GV223" s="767"/>
      <c r="GW223" s="767"/>
      <c r="GX223" s="784"/>
      <c r="GY223" s="748"/>
      <c r="GZ223" s="748"/>
      <c r="HA223" s="748"/>
      <c r="HB223" s="767"/>
      <c r="HC223" s="769"/>
      <c r="HD223" s="748"/>
      <c r="HE223" s="767"/>
      <c r="HF223" s="767"/>
      <c r="HG223" s="767"/>
      <c r="HH223" s="767"/>
      <c r="HI223" s="767"/>
      <c r="HJ223" s="748"/>
      <c r="HK223" s="748"/>
      <c r="HL223" s="748"/>
      <c r="HM223" s="748"/>
      <c r="HN223" s="767"/>
      <c r="HO223" s="767"/>
      <c r="HP223" s="787"/>
      <c r="HQ223" s="767"/>
      <c r="HR223" s="767"/>
      <c r="HS223" s="767"/>
      <c r="HT223" s="766"/>
      <c r="HU223" s="767"/>
      <c r="HV223" s="787"/>
      <c r="HW223" s="767"/>
      <c r="HX223" s="767"/>
      <c r="HY223" s="767"/>
      <c r="HZ223" s="767"/>
      <c r="IA223" s="252"/>
      <c r="IB223" s="787"/>
      <c r="IC223" s="773"/>
      <c r="ID223" s="762"/>
      <c r="IE223" s="766"/>
      <c r="IF223" s="767"/>
      <c r="IG223" s="767"/>
      <c r="IH223" s="787"/>
      <c r="II223" s="545"/>
      <c r="IJ223" s="753"/>
      <c r="IK223" s="546"/>
      <c r="IL223" s="546"/>
      <c r="IM223" s="546"/>
      <c r="IN223" s="827"/>
      <c r="IO223" s="767"/>
      <c r="IP223" s="767"/>
      <c r="IQ223" s="767"/>
      <c r="IR223" s="748"/>
      <c r="IS223" s="748"/>
      <c r="IT223" s="748"/>
      <c r="IU223" s="767"/>
      <c r="IV223" s="767"/>
      <c r="IW223" s="767"/>
      <c r="IX223" s="252"/>
      <c r="IY223" s="748"/>
      <c r="IZ223" s="748"/>
      <c r="JA223" s="5"/>
      <c r="JB223" s="5"/>
      <c r="JC223" s="5"/>
      <c r="JD223" s="59"/>
      <c r="JE223" s="792"/>
      <c r="JF223" s="792"/>
      <c r="JG223" s="787"/>
      <c r="JH223" s="755"/>
      <c r="JI223" s="755"/>
      <c r="JJ223" s="755"/>
      <c r="JK223" s="755"/>
      <c r="JL223" s="755"/>
      <c r="JM223" s="758"/>
      <c r="JN223" s="755"/>
      <c r="JO223" s="755"/>
      <c r="JP223" s="755"/>
      <c r="JQ223" s="755"/>
      <c r="JR223" s="755"/>
      <c r="JS223" s="748"/>
      <c r="JT223" s="755"/>
      <c r="JU223" s="755"/>
      <c r="JV223" s="755"/>
      <c r="JW223" s="755"/>
      <c r="JX223" s="755"/>
      <c r="JY223" s="748"/>
      <c r="JZ223" s="252"/>
      <c r="KA223" s="252"/>
      <c r="KB223" s="252"/>
      <c r="KC223" s="767"/>
      <c r="KD223" s="767"/>
      <c r="KE223" s="748"/>
      <c r="KF223" s="755"/>
      <c r="KG223" s="755"/>
      <c r="KH223" s="755"/>
      <c r="KI223" s="755"/>
      <c r="KJ223" s="755"/>
      <c r="KK223" s="787"/>
      <c r="KL223" s="758"/>
      <c r="KM223" s="767"/>
      <c r="KN223" s="767"/>
      <c r="KO223" s="748"/>
      <c r="KP223" s="748"/>
      <c r="KQ223" s="748"/>
      <c r="KR223" s="755"/>
      <c r="KS223" s="755"/>
      <c r="KT223" s="755"/>
      <c r="KU223" s="755"/>
      <c r="KV223" s="755"/>
      <c r="KW223" s="758"/>
      <c r="KX223" s="755"/>
      <c r="KY223" s="755"/>
      <c r="KZ223" s="755"/>
      <c r="LA223" s="755"/>
      <c r="LB223" s="755"/>
      <c r="LC223" s="748"/>
      <c r="LD223" s="755"/>
      <c r="LE223" s="755"/>
      <c r="LF223" s="755"/>
      <c r="LG223" s="755"/>
      <c r="LH223" s="755"/>
      <c r="LI223" s="748"/>
      <c r="LJ223" s="748"/>
      <c r="LK223" s="748"/>
      <c r="LL223" s="748"/>
      <c r="LM223" s="748"/>
      <c r="LN223" s="757"/>
      <c r="LO223" s="748"/>
      <c r="LP223" s="755"/>
      <c r="LQ223" s="755"/>
      <c r="LR223" s="755"/>
      <c r="LS223" s="755"/>
      <c r="LT223" s="755"/>
      <c r="LU223" s="748"/>
      <c r="LW223" s="565"/>
      <c r="LX223" s="565"/>
      <c r="LY223" s="565"/>
      <c r="LZ223" s="565"/>
      <c r="MA223" s="101"/>
      <c r="MB223" s="565"/>
      <c r="MC223" s="565"/>
      <c r="MD223" s="565"/>
      <c r="ME223" s="565"/>
      <c r="MF223" s="565"/>
      <c r="MG223" s="5"/>
      <c r="ML223" s="252"/>
      <c r="MM223" s="5"/>
      <c r="MN223" s="5"/>
      <c r="MQ223" s="5"/>
      <c r="MR223" s="279"/>
      <c r="MS223" s="252"/>
      <c r="MT223" s="252"/>
      <c r="MU223" s="252"/>
      <c r="MV223" s="252"/>
      <c r="MW223" s="5"/>
      <c r="MX223" s="5"/>
      <c r="NA223" s="5"/>
      <c r="NB223" s="5"/>
      <c r="NC223" s="5"/>
      <c r="NF223" s="5"/>
      <c r="NG223" s="5"/>
      <c r="NH223" s="59"/>
      <c r="NX223" s="60"/>
      <c r="NZ223" s="61"/>
      <c r="OA223" s="56"/>
      <c r="OB223" s="56"/>
      <c r="OC223" s="56"/>
    </row>
    <row r="224" spans="1:413" ht="14.25" customHeight="1" x14ac:dyDescent="0.15">
      <c r="A224" s="2352" t="str">
        <f t="shared" si="1"/>
        <v>はくさい金額</v>
      </c>
      <c r="B224" s="2350" t="str">
        <f>B223</f>
        <v>はくさい</v>
      </c>
      <c r="C224" s="395" t="s">
        <v>94</v>
      </c>
      <c r="D224" s="929">
        <v>162234.11900000001</v>
      </c>
      <c r="E224" s="930">
        <v>210705.86</v>
      </c>
      <c r="F224" s="934">
        <v>188476.59599999999</v>
      </c>
      <c r="G224" s="936">
        <v>229406.28</v>
      </c>
      <c r="H224" s="930">
        <v>165859.076</v>
      </c>
      <c r="I224" s="986">
        <v>160409.25399999999</v>
      </c>
      <c r="J224" s="932">
        <v>182799.81</v>
      </c>
      <c r="K224" s="930">
        <v>172613.63200000001</v>
      </c>
      <c r="L224" s="934">
        <v>320781.91800000001</v>
      </c>
      <c r="M224" s="932">
        <v>197666.774</v>
      </c>
      <c r="N224" s="938">
        <v>211108.016</v>
      </c>
      <c r="O224" s="934">
        <v>180478.65100000001</v>
      </c>
      <c r="P224" s="972">
        <v>205834.08300000001</v>
      </c>
      <c r="Q224" s="930">
        <v>225810.26</v>
      </c>
      <c r="R224" s="935">
        <v>146605.04500000001</v>
      </c>
      <c r="S224" s="936">
        <v>58425.322999999997</v>
      </c>
      <c r="T224" s="930">
        <v>9522.5380000000005</v>
      </c>
      <c r="U224" s="934">
        <v>21573.407999999999</v>
      </c>
      <c r="V224" s="936">
        <v>12294.691000000001</v>
      </c>
      <c r="W224" s="1078">
        <v>2852.99</v>
      </c>
      <c r="X224" s="937">
        <v>1836.9280000000001</v>
      </c>
      <c r="Y224" s="936">
        <v>930.56600000000003</v>
      </c>
      <c r="Z224" s="938">
        <v>891.97799999999995</v>
      </c>
      <c r="AA224" s="935">
        <v>1564.49</v>
      </c>
      <c r="AB224" s="939">
        <v>2630.8290000000002</v>
      </c>
      <c r="AC224" s="930">
        <v>2125.9380000000001</v>
      </c>
      <c r="AD224" s="934">
        <v>2874.8620000000001</v>
      </c>
      <c r="AE224" s="932">
        <v>4858.2030000000004</v>
      </c>
      <c r="AF224" s="938">
        <v>11424.487999999999</v>
      </c>
      <c r="AG224" s="934">
        <v>50264.523999999998</v>
      </c>
      <c r="AH224" s="932">
        <v>230669.77600000001</v>
      </c>
      <c r="AI224" s="930">
        <v>396725.408</v>
      </c>
      <c r="AJ224" s="934">
        <v>439453.071</v>
      </c>
      <c r="AK224" s="932">
        <v>334768.67499999999</v>
      </c>
      <c r="AL224" s="930">
        <v>367344.908</v>
      </c>
      <c r="AM224" s="940">
        <v>462949.11499999999</v>
      </c>
      <c r="AP224" s="55"/>
      <c r="AR224" s="1576"/>
      <c r="AS224" s="1576"/>
      <c r="AT224" s="1576"/>
      <c r="AU224" s="1576"/>
      <c r="AV224" s="1576"/>
      <c r="AX224" s="252"/>
      <c r="AY224" s="748"/>
      <c r="AZ224" s="748"/>
      <c r="BA224" s="748"/>
      <c r="BB224" s="748"/>
      <c r="BC224" s="252"/>
      <c r="BD224" s="758"/>
      <c r="BE224" s="748"/>
      <c r="BF224" s="748"/>
      <c r="BG224" s="748"/>
      <c r="BH224" s="748"/>
      <c r="BI224" s="767"/>
      <c r="BJ224" s="758"/>
      <c r="BK224" s="755"/>
      <c r="BL224" s="755"/>
      <c r="BM224" s="755"/>
      <c r="BN224" s="755"/>
      <c r="BO224" s="755"/>
      <c r="BP224" s="758"/>
      <c r="BQ224" s="748"/>
      <c r="BR224" s="748"/>
      <c r="BS224" s="748"/>
      <c r="BT224" s="252"/>
      <c r="BU224" s="252"/>
      <c r="BV224" s="758"/>
      <c r="BW224" s="755"/>
      <c r="BX224" s="755"/>
      <c r="BY224" s="755"/>
      <c r="BZ224" s="755"/>
      <c r="CA224" s="755"/>
      <c r="CB224" s="758"/>
      <c r="CC224" s="767"/>
      <c r="CD224" s="767"/>
      <c r="CE224" s="767"/>
      <c r="CF224" s="768"/>
      <c r="CG224" s="768"/>
      <c r="CH224" s="758"/>
      <c r="CI224" s="748"/>
      <c r="CJ224" s="748"/>
      <c r="CK224" s="748"/>
      <c r="CL224" s="767"/>
      <c r="CM224" s="252"/>
      <c r="CN224" s="758"/>
      <c r="CO224" s="748"/>
      <c r="CP224" s="748"/>
      <c r="CQ224" s="748"/>
      <c r="CR224" s="767"/>
      <c r="CS224" s="767"/>
      <c r="CT224" s="758"/>
      <c r="CU224" s="767"/>
      <c r="CV224" s="767"/>
      <c r="CW224" s="767"/>
      <c r="CX224" s="748"/>
      <c r="CY224" s="748"/>
      <c r="CZ224" s="758"/>
      <c r="DA224" s="767"/>
      <c r="DB224" s="767"/>
      <c r="DC224" s="767"/>
      <c r="DD224" s="767"/>
      <c r="DE224" s="767"/>
      <c r="DF224" s="758"/>
      <c r="DG224" s="755"/>
      <c r="DH224" s="755"/>
      <c r="DI224" s="755"/>
      <c r="DJ224" s="755"/>
      <c r="DK224" s="755"/>
      <c r="DL224" s="758"/>
      <c r="DM224" s="755"/>
      <c r="DN224" s="755"/>
      <c r="DO224" s="755"/>
      <c r="DP224" s="755"/>
      <c r="DQ224" s="755"/>
      <c r="DR224" s="758"/>
      <c r="DS224" s="755"/>
      <c r="DT224" s="755"/>
      <c r="DU224" s="755"/>
      <c r="DV224" s="755"/>
      <c r="DW224" s="755"/>
      <c r="DX224" s="758"/>
      <c r="DY224" s="755"/>
      <c r="DZ224" s="755"/>
      <c r="EA224" s="755"/>
      <c r="EB224" s="755"/>
      <c r="EC224" s="755"/>
      <c r="ED224" s="758"/>
      <c r="EE224" s="755"/>
      <c r="EF224" s="755"/>
      <c r="EG224" s="755"/>
      <c r="EH224" s="755"/>
      <c r="EI224" s="755"/>
      <c r="EJ224" s="758"/>
      <c r="EK224" s="767"/>
      <c r="EL224" s="767"/>
      <c r="EM224" s="767"/>
      <c r="EN224" s="767"/>
      <c r="EO224" s="767"/>
      <c r="EP224" s="758"/>
      <c r="EQ224" s="755"/>
      <c r="ER224" s="755"/>
      <c r="ES224" s="755"/>
      <c r="ET224" s="755"/>
      <c r="EU224" s="755"/>
      <c r="EV224" s="758"/>
      <c r="EW224" s="755"/>
      <c r="EX224" s="755"/>
      <c r="EY224" s="755"/>
      <c r="EZ224" s="755"/>
      <c r="FA224" s="755"/>
      <c r="FB224" s="758"/>
      <c r="FC224" s="755"/>
      <c r="FD224" s="755"/>
      <c r="FE224" s="755"/>
      <c r="FF224" s="755"/>
      <c r="FG224" s="755"/>
      <c r="FH224" s="787"/>
      <c r="FI224" s="252"/>
      <c r="FJ224" s="252"/>
      <c r="FK224" s="252"/>
      <c r="FL224" s="748"/>
      <c r="FM224" s="767"/>
      <c r="FN224" s="758"/>
      <c r="FO224" s="767"/>
      <c r="FP224" s="767"/>
      <c r="FQ224" s="767"/>
      <c r="FR224" s="767"/>
      <c r="FS224" s="252"/>
      <c r="FT224" s="787"/>
      <c r="FU224" s="755"/>
      <c r="FV224" s="755"/>
      <c r="FW224" s="755"/>
      <c r="FX224" s="755"/>
      <c r="FY224" s="755"/>
      <c r="FZ224" s="758"/>
      <c r="GA224" s="767"/>
      <c r="GB224" s="767"/>
      <c r="GC224" s="767"/>
      <c r="GD224" s="767"/>
      <c r="GE224" s="748"/>
      <c r="GF224" s="758"/>
      <c r="GG224" s="755"/>
      <c r="GH224" s="755"/>
      <c r="GI224" s="755"/>
      <c r="GJ224" s="755"/>
      <c r="GK224" s="755"/>
      <c r="GL224" s="758"/>
      <c r="GM224" s="252"/>
      <c r="GN224" s="252"/>
      <c r="GO224" s="252"/>
      <c r="GP224" s="748"/>
      <c r="GQ224" s="252"/>
      <c r="GR224" s="758"/>
      <c r="GS224" s="767"/>
      <c r="GT224" s="767"/>
      <c r="GU224" s="767"/>
      <c r="GV224" s="757"/>
      <c r="GW224" s="254"/>
      <c r="GX224" s="780"/>
      <c r="GY224" s="767"/>
      <c r="GZ224" s="767"/>
      <c r="HA224" s="767"/>
      <c r="HB224" s="767"/>
      <c r="HC224" s="748"/>
      <c r="HD224" s="758"/>
      <c r="HE224" s="252"/>
      <c r="HF224" s="252"/>
      <c r="HG224" s="252"/>
      <c r="HH224" s="767"/>
      <c r="HI224" s="767"/>
      <c r="HJ224" s="758"/>
      <c r="HK224" s="767"/>
      <c r="HL224" s="767"/>
      <c r="HM224" s="767"/>
      <c r="HN224" s="748"/>
      <c r="HO224" s="767"/>
      <c r="HP224" s="758"/>
      <c r="HQ224" s="252"/>
      <c r="HR224" s="252"/>
      <c r="HS224" s="252"/>
      <c r="HT224" s="748"/>
      <c r="HU224" s="748"/>
      <c r="HV224" s="758"/>
      <c r="HW224" s="773"/>
      <c r="HX224" s="762"/>
      <c r="HY224" s="766"/>
      <c r="HZ224" s="766"/>
      <c r="IA224" s="766"/>
      <c r="IB224" s="758"/>
      <c r="IC224" s="767"/>
      <c r="ID224" s="767"/>
      <c r="IE224" s="767"/>
      <c r="IF224" s="766"/>
      <c r="IG224" s="748"/>
      <c r="IH224" s="758"/>
      <c r="II224" s="545"/>
      <c r="IJ224" s="753"/>
      <c r="IK224" s="546"/>
      <c r="IL224" s="546"/>
      <c r="IM224" s="546"/>
      <c r="IN224" s="764"/>
      <c r="IO224" s="748"/>
      <c r="IP224" s="748"/>
      <c r="IQ224" s="748"/>
      <c r="IR224" s="767"/>
      <c r="IS224" s="748"/>
      <c r="IT224" s="758"/>
      <c r="IU224" s="252"/>
      <c r="IV224" s="252"/>
      <c r="IW224" s="252"/>
      <c r="IX224" s="767"/>
      <c r="IY224" s="768"/>
      <c r="IZ224" s="767"/>
      <c r="JA224" s="59"/>
      <c r="JB224" s="59"/>
      <c r="JC224" s="59"/>
      <c r="JD224" s="59"/>
      <c r="JE224" s="59"/>
      <c r="JF224" s="5"/>
      <c r="JG224" s="758"/>
      <c r="JH224" s="755"/>
      <c r="JI224" s="755"/>
      <c r="JJ224" s="755"/>
      <c r="JK224" s="755"/>
      <c r="JL224" s="755"/>
      <c r="JM224" s="758"/>
      <c r="JN224" s="755"/>
      <c r="JO224" s="755"/>
      <c r="JP224" s="755"/>
      <c r="JQ224" s="755"/>
      <c r="JR224" s="755"/>
      <c r="JS224" s="758"/>
      <c r="JT224" s="755"/>
      <c r="JU224" s="755"/>
      <c r="JV224" s="755"/>
      <c r="JW224" s="755"/>
      <c r="JX224" s="755"/>
      <c r="JY224" s="758"/>
      <c r="JZ224" s="252"/>
      <c r="KA224" s="252"/>
      <c r="KB224" s="252"/>
      <c r="KC224" s="748"/>
      <c r="KD224" s="767"/>
      <c r="KE224" s="758"/>
      <c r="KF224" s="755"/>
      <c r="KG224" s="755"/>
      <c r="KH224" s="755"/>
      <c r="KI224" s="755"/>
      <c r="KJ224" s="755"/>
      <c r="KK224" s="758"/>
      <c r="KL224" s="787"/>
      <c r="KM224" s="748"/>
      <c r="KN224" s="748"/>
      <c r="KO224" s="767"/>
      <c r="KP224" s="748"/>
      <c r="KQ224" s="758"/>
      <c r="KR224" s="755"/>
      <c r="KS224" s="755"/>
      <c r="KT224" s="755"/>
      <c r="KU224" s="755"/>
      <c r="KV224" s="755"/>
      <c r="KW224" s="758"/>
      <c r="KX224" s="755"/>
      <c r="KY224" s="755"/>
      <c r="KZ224" s="755"/>
      <c r="LA224" s="755"/>
      <c r="LB224" s="755"/>
      <c r="LC224" s="767"/>
      <c r="LD224" s="755"/>
      <c r="LE224" s="755"/>
      <c r="LF224" s="755"/>
      <c r="LG224" s="755"/>
      <c r="LH224" s="755"/>
      <c r="LI224" s="767"/>
      <c r="LJ224" s="755"/>
      <c r="LK224" s="756"/>
      <c r="LL224" s="757"/>
      <c r="LM224" s="757"/>
      <c r="LN224" s="757"/>
      <c r="LO224" s="758"/>
      <c r="LP224" s="755"/>
      <c r="LQ224" s="755"/>
      <c r="LR224" s="755"/>
      <c r="LS224" s="755"/>
      <c r="LT224" s="755"/>
      <c r="LU224" s="758"/>
      <c r="LW224" s="565"/>
      <c r="LX224" s="565"/>
      <c r="LY224" s="565"/>
      <c r="LZ224" s="565"/>
      <c r="MA224" s="5"/>
      <c r="MB224" s="565"/>
      <c r="MC224" s="565"/>
      <c r="MD224" s="565"/>
      <c r="ME224" s="565"/>
      <c r="MF224" s="565"/>
      <c r="MG224" s="5"/>
      <c r="MH224" s="5"/>
      <c r="MI224" s="5"/>
      <c r="MM224" s="5"/>
      <c r="MN224" s="5"/>
      <c r="MV224" s="252"/>
      <c r="MW224" s="5"/>
      <c r="MX224" s="5"/>
      <c r="NA224" s="5"/>
      <c r="NB224" s="279"/>
      <c r="NC224" s="252"/>
      <c r="ND224" s="252"/>
      <c r="NE224" s="252"/>
      <c r="NF224" s="252"/>
      <c r="NG224" s="5"/>
      <c r="NH224" s="5"/>
      <c r="NK224" s="5"/>
      <c r="NL224" s="5"/>
      <c r="NM224" s="5"/>
      <c r="NP224" s="5"/>
      <c r="NQ224" s="5"/>
      <c r="NR224" s="59"/>
      <c r="NU224" s="5"/>
      <c r="NV224" s="5"/>
      <c r="NW224" s="59"/>
      <c r="OR224" s="3"/>
      <c r="OT224" s="61"/>
      <c r="OU224" s="56"/>
      <c r="OV224" s="56"/>
      <c r="OW224" s="56"/>
    </row>
    <row r="225" spans="1:401" ht="14.25" customHeight="1" x14ac:dyDescent="0.15">
      <c r="A225" s="2352" t="str">
        <f t="shared" si="1"/>
        <v>はくさい価格</v>
      </c>
      <c r="B225" s="2351" t="str">
        <f>B223</f>
        <v>はくさい</v>
      </c>
      <c r="C225" s="417" t="s">
        <v>96</v>
      </c>
      <c r="D225" s="941">
        <v>52</v>
      </c>
      <c r="E225" s="942">
        <v>53</v>
      </c>
      <c r="F225" s="946">
        <v>55</v>
      </c>
      <c r="G225" s="948">
        <v>59</v>
      </c>
      <c r="H225" s="942">
        <v>58</v>
      </c>
      <c r="I225" s="943">
        <v>81</v>
      </c>
      <c r="J225" s="944">
        <v>84</v>
      </c>
      <c r="K225" s="942">
        <v>137</v>
      </c>
      <c r="L225" s="946">
        <v>230</v>
      </c>
      <c r="M225" s="944">
        <v>143</v>
      </c>
      <c r="N225" s="942">
        <v>99</v>
      </c>
      <c r="O225" s="946">
        <v>105</v>
      </c>
      <c r="P225" s="944">
        <v>102</v>
      </c>
      <c r="Q225" s="942">
        <v>124</v>
      </c>
      <c r="R225" s="947">
        <v>77</v>
      </c>
      <c r="S225" s="944">
        <v>54</v>
      </c>
      <c r="T225" s="942">
        <v>53</v>
      </c>
      <c r="U225" s="946">
        <v>57</v>
      </c>
      <c r="V225" s="948">
        <v>58</v>
      </c>
      <c r="W225" s="980">
        <v>63</v>
      </c>
      <c r="X225" s="947">
        <v>115</v>
      </c>
      <c r="Y225" s="948">
        <v>81</v>
      </c>
      <c r="Z225" s="949">
        <v>66</v>
      </c>
      <c r="AA225" s="947">
        <v>75</v>
      </c>
      <c r="AB225" s="950">
        <v>82</v>
      </c>
      <c r="AC225" s="942">
        <v>114</v>
      </c>
      <c r="AD225" s="946">
        <v>72</v>
      </c>
      <c r="AE225" s="944">
        <v>91</v>
      </c>
      <c r="AF225" s="949">
        <v>59</v>
      </c>
      <c r="AG225" s="946">
        <v>61</v>
      </c>
      <c r="AH225" s="944">
        <v>81</v>
      </c>
      <c r="AI225" s="942">
        <v>81</v>
      </c>
      <c r="AJ225" s="946">
        <v>71</v>
      </c>
      <c r="AK225" s="944">
        <v>64</v>
      </c>
      <c r="AL225" s="942">
        <v>74</v>
      </c>
      <c r="AM225" s="951">
        <v>100</v>
      </c>
      <c r="AP225" s="55"/>
      <c r="AQ225" s="784"/>
      <c r="AR225" s="1576"/>
      <c r="AS225" s="1576"/>
      <c r="AT225" s="1576"/>
      <c r="AU225" s="1576"/>
      <c r="AV225" s="1576"/>
      <c r="AW225" s="787"/>
      <c r="AX225" s="767"/>
      <c r="AY225" s="767"/>
      <c r="AZ225" s="767"/>
      <c r="BA225" s="767"/>
      <c r="BB225" s="748"/>
      <c r="BC225" s="767"/>
      <c r="BD225" s="758"/>
      <c r="BE225" s="748"/>
      <c r="BF225" s="748"/>
      <c r="BG225" s="748"/>
      <c r="BH225" s="767"/>
      <c r="BI225" s="252"/>
      <c r="BJ225" s="758"/>
      <c r="BK225" s="755"/>
      <c r="BL225" s="755"/>
      <c r="BM225" s="755"/>
      <c r="BN225" s="755"/>
      <c r="BO225" s="755"/>
      <c r="BP225" s="758"/>
      <c r="BQ225" s="252"/>
      <c r="BR225" s="252"/>
      <c r="BS225" s="252"/>
      <c r="BT225" s="748"/>
      <c r="BU225" s="748"/>
      <c r="BV225" s="758"/>
      <c r="BW225" s="755"/>
      <c r="BX225" s="755"/>
      <c r="BY225" s="755"/>
      <c r="BZ225" s="755"/>
      <c r="CA225" s="755"/>
      <c r="CB225" s="758"/>
      <c r="CC225" s="252"/>
      <c r="CD225" s="252"/>
      <c r="CE225" s="252"/>
      <c r="CF225" s="767"/>
      <c r="CG225" s="748"/>
      <c r="CH225" s="758"/>
      <c r="CI225" s="252"/>
      <c r="CJ225" s="252"/>
      <c r="CK225" s="252"/>
      <c r="CL225" s="767"/>
      <c r="CM225" s="768"/>
      <c r="CN225" s="787"/>
      <c r="CO225" s="252"/>
      <c r="CP225" s="252"/>
      <c r="CQ225" s="252"/>
      <c r="CR225" s="748"/>
      <c r="CS225" s="767"/>
      <c r="CT225" s="758"/>
      <c r="CU225" s="755"/>
      <c r="CV225" s="755"/>
      <c r="CW225" s="755"/>
      <c r="CX225" s="755"/>
      <c r="CY225" s="755"/>
      <c r="CZ225" s="758"/>
      <c r="DA225" s="767"/>
      <c r="DB225" s="767"/>
      <c r="DC225" s="767"/>
      <c r="DD225" s="767"/>
      <c r="DE225" s="767"/>
      <c r="DF225" s="787"/>
      <c r="DG225" s="755"/>
      <c r="DH225" s="755"/>
      <c r="DI225" s="755"/>
      <c r="DJ225" s="755"/>
      <c r="DK225" s="755"/>
      <c r="DL225" s="758"/>
      <c r="DM225" s="755"/>
      <c r="DN225" s="755"/>
      <c r="DO225" s="755"/>
      <c r="DP225" s="755"/>
      <c r="DQ225" s="755"/>
      <c r="DR225" s="758"/>
      <c r="DS225" s="755"/>
      <c r="DT225" s="755"/>
      <c r="DU225" s="755"/>
      <c r="DV225" s="755"/>
      <c r="DW225" s="755"/>
      <c r="DX225" s="758"/>
      <c r="DY225" s="748"/>
      <c r="DZ225" s="1343"/>
      <c r="EA225" s="748"/>
      <c r="EB225" s="767"/>
      <c r="EC225" s="748"/>
      <c r="ED225" s="758"/>
      <c r="EE225" s="755"/>
      <c r="EF225" s="755"/>
      <c r="EG225" s="755"/>
      <c r="EH225" s="755"/>
      <c r="EI225" s="755"/>
      <c r="EJ225" s="758"/>
      <c r="EK225" s="755"/>
      <c r="EL225" s="755"/>
      <c r="EM225" s="755"/>
      <c r="EN225" s="755"/>
      <c r="EO225" s="755"/>
      <c r="EP225" s="758"/>
      <c r="EQ225" s="755"/>
      <c r="ER225" s="755"/>
      <c r="ES225" s="755"/>
      <c r="ET225" s="755"/>
      <c r="EU225" s="755"/>
      <c r="EV225" s="758"/>
      <c r="EW225" s="252"/>
      <c r="EX225" s="252"/>
      <c r="EY225" s="252"/>
      <c r="EZ225" s="748"/>
      <c r="FA225" s="767"/>
      <c r="FB225" s="758"/>
      <c r="FC225" s="748"/>
      <c r="FD225" s="748"/>
      <c r="FE225" s="748"/>
      <c r="FF225" s="767"/>
      <c r="FG225" s="748"/>
      <c r="FH225" s="758"/>
      <c r="FI225" s="755"/>
      <c r="FJ225" s="755"/>
      <c r="FK225" s="755"/>
      <c r="FL225" s="755"/>
      <c r="FM225" s="755"/>
      <c r="FN225" s="758"/>
      <c r="FO225" s="767"/>
      <c r="FP225" s="767"/>
      <c r="FQ225" s="767"/>
      <c r="FR225" s="757"/>
      <c r="FS225" s="767"/>
      <c r="FT225" s="758"/>
      <c r="FU225" s="748"/>
      <c r="FV225" s="748"/>
      <c r="FW225" s="748"/>
      <c r="FX225" s="767"/>
      <c r="FY225" s="767"/>
      <c r="FZ225" s="758"/>
      <c r="GA225" s="252"/>
      <c r="GB225" s="252"/>
      <c r="GC225" s="252"/>
      <c r="GD225" s="748"/>
      <c r="GE225" s="252"/>
      <c r="GF225" s="758"/>
      <c r="GG225" s="767"/>
      <c r="GH225" s="780"/>
      <c r="GI225" s="748"/>
      <c r="GJ225" s="748"/>
      <c r="GK225" s="767"/>
      <c r="GL225" s="780"/>
      <c r="GM225" s="748"/>
      <c r="GN225" s="748"/>
      <c r="GO225" s="748"/>
      <c r="GP225" s="767"/>
      <c r="GQ225" s="767"/>
      <c r="GR225" s="758"/>
      <c r="GS225" s="748"/>
      <c r="GT225" s="748"/>
      <c r="GU225" s="748"/>
      <c r="GV225" s="748"/>
      <c r="GW225" s="767"/>
      <c r="GX225" s="758"/>
      <c r="GY225" s="767"/>
      <c r="GZ225" s="767"/>
      <c r="HA225" s="767"/>
      <c r="HB225" s="767"/>
      <c r="HC225" s="767"/>
      <c r="HD225" s="758"/>
      <c r="HE225" s="767"/>
      <c r="HF225" s="767"/>
      <c r="HG225" s="767"/>
      <c r="HH225" s="767"/>
      <c r="HI225" s="767"/>
      <c r="HJ225" s="758"/>
      <c r="HK225" s="773"/>
      <c r="HL225" s="762"/>
      <c r="HM225" s="766"/>
      <c r="HN225" s="766"/>
      <c r="HO225" s="766"/>
      <c r="HP225" s="758"/>
      <c r="HQ225" s="748"/>
      <c r="HR225" s="748"/>
      <c r="HS225" s="748"/>
      <c r="HT225" s="767"/>
      <c r="HU225" s="766"/>
      <c r="HV225" s="758"/>
      <c r="HW225" s="545"/>
      <c r="HX225" s="753"/>
      <c r="HY225" s="546"/>
      <c r="HZ225" s="546"/>
      <c r="IA225" s="546"/>
      <c r="IB225" s="764"/>
      <c r="IC225" s="767"/>
      <c r="ID225" s="767"/>
      <c r="IE225" s="767"/>
      <c r="IF225" s="252"/>
      <c r="IG225" s="767"/>
      <c r="IH225" s="758"/>
      <c r="II225" s="252"/>
      <c r="IJ225" s="252"/>
      <c r="IK225" s="252"/>
      <c r="IL225" s="767"/>
      <c r="IM225" s="768"/>
      <c r="IN225" s="767"/>
      <c r="IO225" s="5"/>
      <c r="IP225" s="5"/>
      <c r="IQ225" s="5"/>
      <c r="IR225" s="5"/>
      <c r="IS225" s="792"/>
      <c r="IT225" s="5"/>
      <c r="IU225" s="758"/>
      <c r="IV225" s="755"/>
      <c r="IW225" s="755"/>
      <c r="IX225" s="755"/>
      <c r="IY225" s="755"/>
      <c r="IZ225" s="755"/>
      <c r="JA225" s="748"/>
      <c r="JB225" s="755"/>
      <c r="JC225" s="755"/>
      <c r="JD225" s="755"/>
      <c r="JE225" s="755"/>
      <c r="JF225" s="755"/>
      <c r="JG225" s="758"/>
      <c r="JH225" s="755"/>
      <c r="JI225" s="755"/>
      <c r="JJ225" s="755"/>
      <c r="JK225" s="755"/>
      <c r="JL225" s="755"/>
      <c r="JM225" s="758"/>
      <c r="JN225" s="748"/>
      <c r="JO225" s="748"/>
      <c r="JP225" s="748"/>
      <c r="JQ225" s="767"/>
      <c r="JR225" s="767"/>
      <c r="JS225" s="758"/>
      <c r="JT225" s="755"/>
      <c r="JU225" s="755"/>
      <c r="JV225" s="755"/>
      <c r="JW225" s="755"/>
      <c r="JX225" s="755"/>
      <c r="JY225" s="758"/>
      <c r="JZ225" s="758"/>
      <c r="KA225" s="767"/>
      <c r="KB225" s="767"/>
      <c r="KC225" s="748"/>
      <c r="KD225" s="748"/>
      <c r="KE225" s="758"/>
      <c r="KF225" s="755"/>
      <c r="KG225" s="755"/>
      <c r="KH225" s="755"/>
      <c r="KI225" s="755"/>
      <c r="KJ225" s="755"/>
      <c r="KK225" s="748"/>
      <c r="KL225" s="755"/>
      <c r="KM225" s="755"/>
      <c r="KN225" s="755"/>
      <c r="KO225" s="755"/>
      <c r="KP225" s="755"/>
      <c r="KQ225" s="767"/>
      <c r="KR225" s="755"/>
      <c r="KS225" s="755"/>
      <c r="KT225" s="755"/>
      <c r="KU225" s="755"/>
      <c r="KV225" s="755"/>
      <c r="KW225" s="767"/>
      <c r="KX225" s="252"/>
      <c r="KY225" s="252"/>
      <c r="KZ225" s="252"/>
      <c r="LA225" s="764"/>
      <c r="LB225" s="764"/>
      <c r="LC225" s="758"/>
      <c r="LD225" s="755"/>
      <c r="LE225" s="755"/>
      <c r="LF225" s="755"/>
      <c r="LG225" s="755"/>
      <c r="LH225" s="755"/>
      <c r="LI225" s="758"/>
      <c r="LK225" s="565"/>
      <c r="LL225" s="565"/>
      <c r="LM225" s="565"/>
      <c r="LN225" s="565"/>
      <c r="LO225" s="5"/>
      <c r="LP225" s="565"/>
      <c r="LQ225" s="565"/>
      <c r="LR225" s="565"/>
      <c r="LS225" s="565"/>
      <c r="LT225" s="565"/>
      <c r="LU225" s="101"/>
      <c r="LV225" s="5"/>
      <c r="LZ225" s="5"/>
      <c r="MA225" s="5"/>
      <c r="MB225" s="5"/>
      <c r="MG225" s="5"/>
      <c r="MK225" s="5"/>
      <c r="ML225" s="5"/>
      <c r="MO225" s="5"/>
      <c r="MP225" s="279"/>
      <c r="MQ225" s="252"/>
      <c r="MR225" s="252"/>
      <c r="MS225" s="252"/>
      <c r="MT225" s="252"/>
      <c r="MU225" s="5"/>
      <c r="MV225" s="5"/>
      <c r="MY225" s="5"/>
      <c r="MZ225" s="5"/>
      <c r="NA225" s="5"/>
      <c r="ND225" s="5"/>
      <c r="NE225" s="5"/>
      <c r="NF225" s="59"/>
      <c r="NI225" s="5"/>
      <c r="NJ225" s="5"/>
      <c r="NK225" s="59"/>
      <c r="OF225" s="3"/>
      <c r="OH225" s="61"/>
      <c r="OI225" s="56"/>
      <c r="OJ225" s="56"/>
      <c r="OK225" s="56"/>
    </row>
    <row r="226" spans="1:401" ht="14.25" customHeight="1" x14ac:dyDescent="0.15">
      <c r="A226" s="2352" t="str">
        <f t="shared" si="1"/>
        <v>こまつな数量</v>
      </c>
      <c r="B226" s="250" t="s">
        <v>27</v>
      </c>
      <c r="C226" s="394" t="s">
        <v>93</v>
      </c>
      <c r="D226" s="917">
        <v>234.45400000000001</v>
      </c>
      <c r="E226" s="918">
        <v>318.18700000000001</v>
      </c>
      <c r="F226" s="922">
        <v>291.81</v>
      </c>
      <c r="G226" s="924">
        <v>317.27</v>
      </c>
      <c r="H226" s="918">
        <v>298.43200000000002</v>
      </c>
      <c r="I226" s="961">
        <v>264.53800000000001</v>
      </c>
      <c r="J226" s="920">
        <v>259.721</v>
      </c>
      <c r="K226" s="918">
        <v>285.392</v>
      </c>
      <c r="L226" s="922">
        <v>279.38900000000001</v>
      </c>
      <c r="M226" s="920">
        <v>269.03100000000001</v>
      </c>
      <c r="N226" s="926">
        <v>311.57299999999998</v>
      </c>
      <c r="O226" s="922">
        <v>272.49599999999998</v>
      </c>
      <c r="P226" s="920">
        <v>283.39499999999998</v>
      </c>
      <c r="Q226" s="918">
        <v>296.68900000000002</v>
      </c>
      <c r="R226" s="923">
        <v>334.22800000000001</v>
      </c>
      <c r="S226" s="924">
        <v>297.596</v>
      </c>
      <c r="T226" s="918">
        <v>306.45</v>
      </c>
      <c r="U226" s="922">
        <v>267.08499999999998</v>
      </c>
      <c r="V226" s="924">
        <v>251.71799999999999</v>
      </c>
      <c r="W226" s="1077">
        <v>288.98099999999999</v>
      </c>
      <c r="X226" s="925">
        <v>259.08100000000002</v>
      </c>
      <c r="Y226" s="924">
        <v>273.43799999999999</v>
      </c>
      <c r="Z226" s="926">
        <v>214.65</v>
      </c>
      <c r="AA226" s="923">
        <v>269.66199999999998</v>
      </c>
      <c r="AB226" s="927">
        <v>252.36</v>
      </c>
      <c r="AC226" s="926">
        <v>274.91000000000003</v>
      </c>
      <c r="AD226" s="922">
        <v>302.09699999999998</v>
      </c>
      <c r="AE226" s="920">
        <v>279.21499999999997</v>
      </c>
      <c r="AF226" s="926">
        <v>291.01299999999998</v>
      </c>
      <c r="AG226" s="922">
        <v>359.41</v>
      </c>
      <c r="AH226" s="920">
        <v>258.90899999999999</v>
      </c>
      <c r="AI226" s="918">
        <v>262.74299999999999</v>
      </c>
      <c r="AJ226" s="922">
        <v>280.90199999999999</v>
      </c>
      <c r="AK226" s="920">
        <v>279.31200000000001</v>
      </c>
      <c r="AL226" s="918">
        <v>232.84800000000001</v>
      </c>
      <c r="AM226" s="928">
        <v>228.82599999999999</v>
      </c>
      <c r="AP226" s="55"/>
      <c r="AR226" s="1575"/>
      <c r="AS226" s="1575"/>
      <c r="AT226" s="1575"/>
      <c r="AU226" s="1576"/>
      <c r="AV226" s="1576"/>
      <c r="AX226" s="748"/>
      <c r="AY226" s="748"/>
      <c r="AZ226" s="748"/>
      <c r="BA226" s="748"/>
      <c r="BB226" s="767"/>
      <c r="BC226" s="767"/>
      <c r="BD226" s="787"/>
      <c r="BE226" s="252"/>
      <c r="BF226" s="252"/>
      <c r="BG226" s="252"/>
      <c r="BH226" s="748"/>
      <c r="BI226" s="768"/>
      <c r="BJ226" s="787"/>
      <c r="BK226" s="755"/>
      <c r="BL226" s="755"/>
      <c r="BM226" s="755"/>
      <c r="BN226" s="755"/>
      <c r="BO226" s="755"/>
      <c r="BP226" s="787"/>
      <c r="BQ226" s="767"/>
      <c r="BR226" s="767"/>
      <c r="BS226" s="767"/>
      <c r="BT226" s="252"/>
      <c r="BU226" s="768"/>
      <c r="BV226" s="758"/>
      <c r="BW226" s="748"/>
      <c r="BX226" s="748"/>
      <c r="BY226" s="748"/>
      <c r="BZ226" s="252"/>
      <c r="CA226" s="767"/>
      <c r="CB226" s="758"/>
      <c r="CC226" s="767"/>
      <c r="CD226" s="767"/>
      <c r="CE226" s="767"/>
      <c r="CF226" s="767"/>
      <c r="CG226" s="767"/>
      <c r="CH226" s="758"/>
      <c r="CI226" s="770"/>
      <c r="CJ226" s="778"/>
      <c r="CK226" s="768"/>
      <c r="CL226" s="768"/>
      <c r="CM226" s="767"/>
      <c r="CN226" s="758"/>
      <c r="CO226" s="755"/>
      <c r="CP226" s="755"/>
      <c r="CQ226" s="755"/>
      <c r="CR226" s="755"/>
      <c r="CS226" s="755"/>
      <c r="CT226" s="787"/>
      <c r="CU226" s="755"/>
      <c r="CV226" s="755"/>
      <c r="CW226" s="755"/>
      <c r="CX226" s="755"/>
      <c r="CY226" s="755"/>
      <c r="CZ226" s="758"/>
      <c r="DA226" s="755"/>
      <c r="DB226" s="755"/>
      <c r="DC226" s="755"/>
      <c r="DD226" s="755"/>
      <c r="DE226" s="755"/>
      <c r="DF226" s="787"/>
      <c r="DG226" s="755"/>
      <c r="DH226" s="755"/>
      <c r="DI226" s="755"/>
      <c r="DJ226" s="755"/>
      <c r="DK226" s="755"/>
      <c r="DL226" s="787"/>
      <c r="DM226" s="748"/>
      <c r="DN226" s="748"/>
      <c r="DO226" s="748"/>
      <c r="DP226" s="767"/>
      <c r="DQ226" s="767"/>
      <c r="DR226" s="787"/>
      <c r="DS226" s="748"/>
      <c r="DT226" s="1343"/>
      <c r="DU226" s="748"/>
      <c r="DV226" s="748"/>
      <c r="DW226" s="758"/>
      <c r="DX226" s="748"/>
      <c r="DY226" s="755"/>
      <c r="DZ226" s="755"/>
      <c r="EA226" s="755"/>
      <c r="EB226" s="755"/>
      <c r="EC226" s="755"/>
      <c r="ED226" s="748"/>
      <c r="EE226" s="755"/>
      <c r="EF226" s="755"/>
      <c r="EG226" s="755"/>
      <c r="EH226" s="755"/>
      <c r="EI226" s="755"/>
      <c r="EJ226" s="787"/>
      <c r="EK226" s="770"/>
      <c r="EL226" s="778"/>
      <c r="EM226" s="768"/>
      <c r="EN226" s="748"/>
      <c r="EO226" s="748"/>
      <c r="EP226" s="758"/>
      <c r="EQ226" s="252"/>
      <c r="ER226" s="252"/>
      <c r="ES226" s="252"/>
      <c r="ET226" s="748"/>
      <c r="EU226" s="767"/>
      <c r="EV226" s="787"/>
      <c r="EW226" s="748"/>
      <c r="EX226" s="748"/>
      <c r="EY226" s="748"/>
      <c r="EZ226" s="767"/>
      <c r="FA226" s="252"/>
      <c r="FB226" s="758"/>
      <c r="FC226" s="755"/>
      <c r="FD226" s="755"/>
      <c r="FE226" s="755"/>
      <c r="FF226" s="755"/>
      <c r="FG226" s="755"/>
      <c r="FH226" s="787"/>
      <c r="FI226" s="767"/>
      <c r="FJ226" s="767"/>
      <c r="FK226" s="767"/>
      <c r="FL226" s="252"/>
      <c r="FM226" s="767"/>
      <c r="FN226" s="787"/>
      <c r="FO226" s="767"/>
      <c r="FP226" s="767"/>
      <c r="FQ226" s="767"/>
      <c r="FR226" s="252"/>
      <c r="FS226" s="252"/>
      <c r="FT226" s="787"/>
      <c r="FU226" s="252"/>
      <c r="FV226" s="252"/>
      <c r="FW226" s="252"/>
      <c r="FX226" s="748"/>
      <c r="FY226" s="252"/>
      <c r="FZ226" s="748"/>
      <c r="GA226" s="767"/>
      <c r="GB226" s="767"/>
      <c r="GC226" s="767"/>
      <c r="GD226" s="767"/>
      <c r="GE226" s="767"/>
      <c r="GF226" s="784"/>
      <c r="GG226" s="767"/>
      <c r="GH226" s="767"/>
      <c r="GI226" s="767"/>
      <c r="GJ226" s="757"/>
      <c r="GK226" s="254"/>
      <c r="GL226" s="748"/>
      <c r="GM226" s="767"/>
      <c r="GN226" s="767"/>
      <c r="GO226" s="767"/>
      <c r="GP226" s="254"/>
      <c r="GQ226" s="748"/>
      <c r="GR226" s="748"/>
      <c r="GS226" s="252"/>
      <c r="GT226" s="252"/>
      <c r="GU226" s="252"/>
      <c r="GV226" s="748"/>
      <c r="GW226" s="767"/>
      <c r="GX226" s="787"/>
      <c r="GY226" s="767"/>
      <c r="GZ226" s="767"/>
      <c r="HA226" s="767"/>
      <c r="HB226" s="767"/>
      <c r="HC226" s="748"/>
      <c r="HD226" s="787"/>
      <c r="HE226" s="788"/>
      <c r="HF226" s="765"/>
      <c r="HG226" s="766"/>
      <c r="HH226" s="770"/>
      <c r="HI226" s="766"/>
      <c r="HJ226" s="787"/>
      <c r="HK226" s="773"/>
      <c r="HL226" s="762"/>
      <c r="HM226" s="766"/>
      <c r="HN226" s="766"/>
      <c r="HO226" s="766"/>
      <c r="HP226" s="787"/>
      <c r="HQ226" s="545"/>
      <c r="HR226" s="753"/>
      <c r="HS226" s="546"/>
      <c r="HT226" s="546"/>
      <c r="HU226" s="546"/>
      <c r="HV226" s="827"/>
      <c r="HW226" s="252"/>
      <c r="HX226" s="252"/>
      <c r="HY226" s="252"/>
      <c r="HZ226" s="252"/>
      <c r="IA226" s="748"/>
      <c r="IB226" s="748"/>
      <c r="IC226" s="748"/>
      <c r="ID226" s="748"/>
      <c r="IE226" s="748"/>
      <c r="IF226" s="767"/>
      <c r="IG226" s="767"/>
      <c r="IH226" s="748"/>
      <c r="II226" s="792"/>
      <c r="IJ226" s="792"/>
      <c r="IK226" s="792"/>
      <c r="IL226" s="5"/>
      <c r="IM226" s="59"/>
      <c r="IN226" s="792"/>
      <c r="IO226" s="787"/>
      <c r="IP226" s="755"/>
      <c r="IQ226" s="755"/>
      <c r="IR226" s="755"/>
      <c r="IS226" s="755"/>
      <c r="IT226" s="755"/>
      <c r="IU226" s="748"/>
      <c r="IV226" s="252"/>
      <c r="IW226" s="252"/>
      <c r="IX226" s="252"/>
      <c r="IY226" s="748"/>
      <c r="IZ226" s="767"/>
      <c r="JA226" s="748"/>
      <c r="JB226" s="755"/>
      <c r="JC226" s="755"/>
      <c r="JD226" s="755"/>
      <c r="JE226" s="755"/>
      <c r="JF226" s="755"/>
      <c r="JG226" s="787"/>
      <c r="JH226" s="755"/>
      <c r="JI226" s="756"/>
      <c r="JJ226" s="757"/>
      <c r="JK226" s="748"/>
      <c r="JL226" s="767"/>
      <c r="JM226" s="748"/>
      <c r="JN226" s="755"/>
      <c r="JO226" s="755"/>
      <c r="JP226" s="755"/>
      <c r="JQ226" s="755"/>
      <c r="JR226" s="755"/>
      <c r="JS226" s="758"/>
      <c r="JT226" s="755"/>
      <c r="JU226" s="755"/>
      <c r="JV226" s="755"/>
      <c r="JW226" s="755"/>
      <c r="JX226" s="755"/>
      <c r="JY226" s="748"/>
      <c r="JZ226" s="755"/>
      <c r="KA226" s="755"/>
      <c r="KB226" s="755"/>
      <c r="KC226" s="755"/>
      <c r="KD226" s="755"/>
      <c r="KE226" s="748"/>
      <c r="KF226" s="748"/>
      <c r="KG226" s="748"/>
      <c r="KH226" s="748"/>
      <c r="KI226" s="748"/>
      <c r="KJ226" s="758"/>
      <c r="KK226" s="748"/>
      <c r="KL226" s="755"/>
      <c r="KM226" s="755"/>
      <c r="KN226" s="755"/>
      <c r="KO226" s="755"/>
      <c r="KP226" s="755"/>
      <c r="KQ226" s="748"/>
      <c r="KS226" s="565"/>
      <c r="KT226" s="565"/>
      <c r="KU226" s="565"/>
      <c r="KV226" s="565"/>
      <c r="KW226" s="101"/>
      <c r="KX226" s="565"/>
      <c r="KY226" s="565"/>
      <c r="KZ226" s="565"/>
      <c r="LA226" s="565"/>
      <c r="LB226" s="565"/>
      <c r="LC226" s="5"/>
      <c r="LD226" s="5"/>
      <c r="LE226" s="5"/>
      <c r="LI226" s="5"/>
      <c r="LJ226" s="5"/>
      <c r="LM226" s="5"/>
      <c r="LN226" s="279"/>
      <c r="LO226" s="252"/>
      <c r="LP226" s="252"/>
      <c r="LQ226" s="252"/>
      <c r="LR226" s="252"/>
      <c r="LS226" s="5"/>
      <c r="LT226" s="5"/>
      <c r="LW226" s="5"/>
      <c r="LZ226" s="5"/>
      <c r="MB226" s="5"/>
      <c r="MC226" s="5"/>
      <c r="MD226" s="59"/>
      <c r="MY226" s="3"/>
      <c r="MZ226" s="61"/>
    </row>
    <row r="227" spans="1:401" ht="14.25" customHeight="1" x14ac:dyDescent="0.15">
      <c r="A227" s="2352" t="str">
        <f t="shared" si="1"/>
        <v>こまつな金額</v>
      </c>
      <c r="B227" s="2350" t="str">
        <f>B226</f>
        <v>こまつな</v>
      </c>
      <c r="C227" s="395" t="s">
        <v>94</v>
      </c>
      <c r="D227" s="929">
        <v>75060.808000000005</v>
      </c>
      <c r="E227" s="930">
        <v>85576.468999999997</v>
      </c>
      <c r="F227" s="934">
        <v>88339.597999999998</v>
      </c>
      <c r="G227" s="936">
        <v>91983.581000000006</v>
      </c>
      <c r="H227" s="930">
        <v>85199.163</v>
      </c>
      <c r="I227" s="986">
        <v>65368.495999999999</v>
      </c>
      <c r="J227" s="932">
        <v>68241.353000000003</v>
      </c>
      <c r="K227" s="930">
        <v>104574.31600000001</v>
      </c>
      <c r="L227" s="934">
        <v>108317.85400000001</v>
      </c>
      <c r="M227" s="932">
        <v>111533</v>
      </c>
      <c r="N227" s="938">
        <v>125870.226</v>
      </c>
      <c r="O227" s="934">
        <v>96283.937000000005</v>
      </c>
      <c r="P227" s="972">
        <v>76667.346000000005</v>
      </c>
      <c r="Q227" s="930">
        <v>95541.659</v>
      </c>
      <c r="R227" s="935">
        <v>114949.97199999999</v>
      </c>
      <c r="S227" s="936">
        <v>85045.646999999997</v>
      </c>
      <c r="T227" s="930">
        <v>68590.895000000004</v>
      </c>
      <c r="U227" s="934">
        <v>47089.837</v>
      </c>
      <c r="V227" s="936">
        <v>48368.461000000003</v>
      </c>
      <c r="W227" s="1078">
        <v>67171.055999999997</v>
      </c>
      <c r="X227" s="937">
        <v>75246.229000000007</v>
      </c>
      <c r="Y227" s="936">
        <v>92805.67</v>
      </c>
      <c r="Z227" s="938">
        <v>74514.051999999996</v>
      </c>
      <c r="AA227" s="935">
        <v>110123.97100000001</v>
      </c>
      <c r="AB227" s="939">
        <v>124550.277</v>
      </c>
      <c r="AC227" s="930">
        <v>135505.22</v>
      </c>
      <c r="AD227" s="934">
        <v>107847.24099999999</v>
      </c>
      <c r="AE227" s="932">
        <v>130890.296</v>
      </c>
      <c r="AF227" s="938">
        <v>122992.341</v>
      </c>
      <c r="AG227" s="934">
        <v>142306.274</v>
      </c>
      <c r="AH227" s="932">
        <v>114153.379</v>
      </c>
      <c r="AI227" s="930">
        <v>133477.177</v>
      </c>
      <c r="AJ227" s="934">
        <v>122064.17</v>
      </c>
      <c r="AK227" s="932">
        <v>121172.262</v>
      </c>
      <c r="AL227" s="930">
        <v>105155.482</v>
      </c>
      <c r="AM227" s="940">
        <v>147099.97899999999</v>
      </c>
      <c r="AP227" s="55"/>
      <c r="AR227" s="1575"/>
      <c r="AS227" s="1575"/>
      <c r="AT227" s="1575"/>
      <c r="AU227" s="1575"/>
      <c r="AV227" s="1576"/>
      <c r="AX227" s="820"/>
      <c r="AY227" s="767"/>
      <c r="AZ227" s="767"/>
      <c r="BA227" s="767"/>
      <c r="BB227" s="748"/>
      <c r="BC227" s="748"/>
      <c r="BD227" s="758"/>
      <c r="BE227" s="252"/>
      <c r="BF227" s="252"/>
      <c r="BG227" s="252"/>
      <c r="BH227" s="748"/>
      <c r="BI227" s="767"/>
      <c r="BJ227" s="758"/>
      <c r="BK227" s="755"/>
      <c r="BL227" s="755"/>
      <c r="BM227" s="755"/>
      <c r="BN227" s="755"/>
      <c r="BO227" s="755"/>
      <c r="BP227" s="758"/>
      <c r="BQ227" s="748"/>
      <c r="BR227" s="748"/>
      <c r="BS227" s="748"/>
      <c r="BT227" s="767"/>
      <c r="BU227" s="252"/>
      <c r="BV227" s="758"/>
      <c r="BW227" s="252"/>
      <c r="BX227" s="252"/>
      <c r="BY227" s="252"/>
      <c r="BZ227" s="767"/>
      <c r="CA227" s="767"/>
      <c r="CB227" s="787"/>
      <c r="CC227" s="767"/>
      <c r="CD227" s="767"/>
      <c r="CE227" s="767"/>
      <c r="CF227" s="252"/>
      <c r="CG227" s="767"/>
      <c r="CH227" s="758"/>
      <c r="CI227" s="767"/>
      <c r="CJ227" s="767"/>
      <c r="CK227" s="767"/>
      <c r="CL227" s="252"/>
      <c r="CM227" s="767"/>
      <c r="CN227" s="758"/>
      <c r="CO227" s="748"/>
      <c r="CP227" s="748"/>
      <c r="CQ227" s="748"/>
      <c r="CR227" s="767"/>
      <c r="CS227" s="767"/>
      <c r="CT227" s="758"/>
      <c r="CU227" s="755"/>
      <c r="CV227" s="755"/>
      <c r="CW227" s="755"/>
      <c r="CX227" s="755"/>
      <c r="CY227" s="755"/>
      <c r="CZ227" s="758"/>
      <c r="DA227" s="767"/>
      <c r="DB227" s="767"/>
      <c r="DC227" s="767"/>
      <c r="DD227" s="767"/>
      <c r="DE227" s="767"/>
      <c r="DF227" s="758"/>
      <c r="DG227" s="755"/>
      <c r="DH227" s="755"/>
      <c r="DI227" s="755"/>
      <c r="DJ227" s="755"/>
      <c r="DK227" s="755"/>
      <c r="DL227" s="758"/>
      <c r="DM227" s="755"/>
      <c r="DN227" s="755"/>
      <c r="DO227" s="755"/>
      <c r="DP227" s="755"/>
      <c r="DQ227" s="755"/>
      <c r="DR227" s="758"/>
      <c r="DS227" s="767"/>
      <c r="DT227" s="1344"/>
      <c r="DU227" s="767"/>
      <c r="DV227" s="748"/>
      <c r="DW227" s="767"/>
      <c r="DX227" s="758"/>
      <c r="DY227" s="767"/>
      <c r="DZ227" s="1344"/>
      <c r="EA227" s="767"/>
      <c r="EB227" s="767"/>
      <c r="EC227" s="767"/>
      <c r="ED227" s="758"/>
      <c r="EE227" s="755"/>
      <c r="EF227" s="755"/>
      <c r="EG227" s="755"/>
      <c r="EH227" s="755"/>
      <c r="EI227" s="755"/>
      <c r="EJ227" s="758"/>
      <c r="EK227" s="770"/>
      <c r="EL227" s="778"/>
      <c r="EM227" s="768"/>
      <c r="EN227" s="748"/>
      <c r="EO227" s="748"/>
      <c r="EP227" s="787"/>
      <c r="EQ227" s="252"/>
      <c r="ER227" s="252"/>
      <c r="ES227" s="252"/>
      <c r="ET227" s="748"/>
      <c r="EU227" s="767"/>
      <c r="EV227" s="758"/>
      <c r="EW227" s="748"/>
      <c r="EX227" s="748"/>
      <c r="EY227" s="748"/>
      <c r="EZ227" s="748"/>
      <c r="FA227" s="748"/>
      <c r="FB227" s="758"/>
      <c r="FC227" s="755"/>
      <c r="FD227" s="755"/>
      <c r="FE227" s="755"/>
      <c r="FF227" s="755"/>
      <c r="FG227" s="755"/>
      <c r="FH227" s="758"/>
      <c r="FI227" s="767"/>
      <c r="FJ227" s="767"/>
      <c r="FK227" s="767"/>
      <c r="FL227" s="767"/>
      <c r="FM227" s="767"/>
      <c r="FN227" s="758"/>
      <c r="FO227" s="767"/>
      <c r="FP227" s="767"/>
      <c r="FQ227" s="767"/>
      <c r="FR227" s="252"/>
      <c r="FS227" s="757"/>
      <c r="FT227" s="758"/>
      <c r="FU227" s="252"/>
      <c r="FV227" s="252"/>
      <c r="FW227" s="252"/>
      <c r="FX227" s="748"/>
      <c r="FY227" s="252"/>
      <c r="FZ227" s="758"/>
      <c r="GA227" s="748"/>
      <c r="GB227" s="748"/>
      <c r="GC227" s="748"/>
      <c r="GD227" s="767"/>
      <c r="GE227" s="767"/>
      <c r="GF227" s="780"/>
      <c r="GG227" s="767"/>
      <c r="GH227" s="767"/>
      <c r="GI227" s="767"/>
      <c r="GJ227" s="769"/>
      <c r="GK227" s="748"/>
      <c r="GL227" s="758"/>
      <c r="GM227" s="252"/>
      <c r="GN227" s="252"/>
      <c r="GO227" s="252"/>
      <c r="GP227" s="748"/>
      <c r="GQ227" s="748"/>
      <c r="GR227" s="758"/>
      <c r="GS227" s="748"/>
      <c r="GT227" s="748"/>
      <c r="GU227" s="748"/>
      <c r="GV227" s="767"/>
      <c r="GW227" s="767"/>
      <c r="GX227" s="758"/>
      <c r="GY227" s="767"/>
      <c r="GZ227" s="767"/>
      <c r="HA227" s="767"/>
      <c r="HB227" s="254"/>
      <c r="HC227" s="254"/>
      <c r="HD227" s="758"/>
      <c r="HE227" s="773"/>
      <c r="HF227" s="762"/>
      <c r="HG227" s="766"/>
      <c r="HH227" s="766"/>
      <c r="HI227" s="766"/>
      <c r="HJ227" s="758"/>
      <c r="HK227" s="773"/>
      <c r="HL227" s="762"/>
      <c r="HM227" s="766"/>
      <c r="HN227" s="766"/>
      <c r="HO227" s="766"/>
      <c r="HP227" s="758"/>
      <c r="HQ227" s="545"/>
      <c r="HR227" s="753"/>
      <c r="HS227" s="546"/>
      <c r="HT227" s="546"/>
      <c r="HU227" s="546"/>
      <c r="HV227" s="764"/>
      <c r="HW227" s="252"/>
      <c r="HX227" s="252"/>
      <c r="HY227" s="252"/>
      <c r="HZ227" s="252"/>
      <c r="IA227" s="748"/>
      <c r="IB227" s="758"/>
      <c r="IC227" s="767"/>
      <c r="ID227" s="767"/>
      <c r="IE227" s="767"/>
      <c r="IF227" s="252"/>
      <c r="IG227" s="767"/>
      <c r="IH227" s="767"/>
      <c r="II227" s="5"/>
      <c r="IJ227" s="5"/>
      <c r="IK227" s="5"/>
      <c r="IL227" s="5"/>
      <c r="IM227" s="792"/>
      <c r="IN227" s="5"/>
      <c r="IO227" s="758"/>
      <c r="IP227" s="755"/>
      <c r="IQ227" s="755"/>
      <c r="IR227" s="755"/>
      <c r="IS227" s="755"/>
      <c r="IT227" s="755"/>
      <c r="IU227" s="758"/>
      <c r="IV227" s="252"/>
      <c r="IW227" s="252"/>
      <c r="IX227" s="252"/>
      <c r="IY227" s="748"/>
      <c r="IZ227" s="767"/>
      <c r="JA227" s="758"/>
      <c r="JB227" s="755"/>
      <c r="JC227" s="755"/>
      <c r="JD227" s="755"/>
      <c r="JE227" s="755"/>
      <c r="JF227" s="755"/>
      <c r="JG227" s="758"/>
      <c r="JH227" s="787"/>
      <c r="JI227" s="748"/>
      <c r="JJ227" s="748"/>
      <c r="JK227" s="764"/>
      <c r="JL227" s="764"/>
      <c r="JM227" s="758"/>
      <c r="JN227" s="767"/>
      <c r="JO227" s="767"/>
      <c r="JP227" s="767"/>
      <c r="JQ227" s="767"/>
      <c r="JR227" s="748"/>
      <c r="JS227" s="758"/>
      <c r="JT227" s="755"/>
      <c r="JU227" s="755"/>
      <c r="JV227" s="755"/>
      <c r="JW227" s="755"/>
      <c r="JX227" s="755"/>
      <c r="JY227" s="767"/>
      <c r="JZ227" s="755"/>
      <c r="KA227" s="755"/>
      <c r="KB227" s="755"/>
      <c r="KC227" s="755"/>
      <c r="KD227" s="755"/>
      <c r="KE227" s="767"/>
      <c r="KF227" s="755"/>
      <c r="KG227" s="756"/>
      <c r="KH227" s="757"/>
      <c r="KI227" s="757"/>
      <c r="KJ227" s="757"/>
      <c r="KK227" s="758"/>
      <c r="KL227" s="755"/>
      <c r="KM227" s="755"/>
      <c r="KN227" s="755"/>
      <c r="KO227" s="755"/>
      <c r="KP227" s="755"/>
      <c r="KQ227" s="758"/>
      <c r="KS227" s="565"/>
      <c r="KT227" s="565"/>
      <c r="KU227" s="565"/>
      <c r="KV227" s="565"/>
      <c r="KW227" s="5"/>
      <c r="KX227" s="565"/>
      <c r="KY227" s="565"/>
      <c r="KZ227" s="565"/>
      <c r="LA227" s="565"/>
      <c r="LB227" s="565"/>
      <c r="LC227" s="5"/>
      <c r="LD227" s="5"/>
      <c r="LH227" s="5"/>
      <c r="LI227" s="5"/>
      <c r="LJ227" s="5"/>
      <c r="LN227" s="5"/>
      <c r="LO227" s="5"/>
      <c r="LS227" s="5"/>
      <c r="LT227" s="5"/>
      <c r="LW227" s="5"/>
      <c r="LX227" s="279"/>
      <c r="LY227" s="252"/>
      <c r="LZ227" s="252"/>
      <c r="MA227" s="252"/>
      <c r="MB227" s="252"/>
      <c r="MC227" s="5"/>
      <c r="MD227" s="5"/>
      <c r="MG227" s="61"/>
      <c r="MH227" s="5"/>
      <c r="MI227" s="5"/>
      <c r="ML227" s="5"/>
      <c r="MM227" s="5"/>
      <c r="MN227" s="59"/>
      <c r="MQ227" s="5"/>
      <c r="MR227" s="5"/>
      <c r="MS227" s="59"/>
      <c r="NC227" s="5"/>
      <c r="NE227" s="5"/>
      <c r="NN227" s="3"/>
    </row>
    <row r="228" spans="1:401" ht="14.25" customHeight="1" x14ac:dyDescent="0.15">
      <c r="A228" s="2352" t="str">
        <f t="shared" si="1"/>
        <v>こまつな価格</v>
      </c>
      <c r="B228" s="2351" t="str">
        <f>B226</f>
        <v>こまつな</v>
      </c>
      <c r="C228" s="417" t="s">
        <v>96</v>
      </c>
      <c r="D228" s="941">
        <v>320</v>
      </c>
      <c r="E228" s="942">
        <v>269</v>
      </c>
      <c r="F228" s="946">
        <v>303</v>
      </c>
      <c r="G228" s="948">
        <v>290</v>
      </c>
      <c r="H228" s="942">
        <v>285</v>
      </c>
      <c r="I228" s="943">
        <v>247</v>
      </c>
      <c r="J228" s="944">
        <v>263</v>
      </c>
      <c r="K228" s="942">
        <v>366</v>
      </c>
      <c r="L228" s="946">
        <v>388</v>
      </c>
      <c r="M228" s="944">
        <v>415</v>
      </c>
      <c r="N228" s="942">
        <v>404</v>
      </c>
      <c r="O228" s="946">
        <v>353</v>
      </c>
      <c r="P228" s="944">
        <v>271</v>
      </c>
      <c r="Q228" s="942">
        <v>322</v>
      </c>
      <c r="R228" s="947">
        <v>344</v>
      </c>
      <c r="S228" s="944">
        <v>286</v>
      </c>
      <c r="T228" s="942">
        <v>224</v>
      </c>
      <c r="U228" s="946">
        <v>176</v>
      </c>
      <c r="V228" s="948">
        <v>192</v>
      </c>
      <c r="W228" s="980">
        <v>232</v>
      </c>
      <c r="X228" s="947">
        <v>290</v>
      </c>
      <c r="Y228" s="948">
        <v>339</v>
      </c>
      <c r="Z228" s="949">
        <v>347</v>
      </c>
      <c r="AA228" s="947">
        <v>408</v>
      </c>
      <c r="AB228" s="950">
        <v>494</v>
      </c>
      <c r="AC228" s="942">
        <v>493</v>
      </c>
      <c r="AD228" s="946">
        <v>357</v>
      </c>
      <c r="AE228" s="944">
        <v>469</v>
      </c>
      <c r="AF228" s="949">
        <v>423</v>
      </c>
      <c r="AG228" s="946">
        <v>396</v>
      </c>
      <c r="AH228" s="944">
        <v>441</v>
      </c>
      <c r="AI228" s="942">
        <v>508</v>
      </c>
      <c r="AJ228" s="946">
        <v>435</v>
      </c>
      <c r="AK228" s="944">
        <v>434</v>
      </c>
      <c r="AL228" s="942">
        <v>452</v>
      </c>
      <c r="AM228" s="951">
        <v>643</v>
      </c>
      <c r="AP228" s="55"/>
      <c r="AQ228" s="784"/>
      <c r="AR228" s="1576"/>
      <c r="AS228" s="1576"/>
      <c r="AT228" s="1576"/>
      <c r="AU228" s="1575"/>
      <c r="AV228" s="1575"/>
      <c r="AW228" s="787"/>
      <c r="AX228" s="252"/>
      <c r="AY228" s="252"/>
      <c r="AZ228" s="252"/>
      <c r="BA228" s="252"/>
      <c r="BB228" s="767"/>
      <c r="BC228" s="767"/>
      <c r="BD228" s="758"/>
      <c r="BE228" s="748"/>
      <c r="BF228" s="748"/>
      <c r="BG228" s="748"/>
      <c r="BH228" s="767"/>
      <c r="BI228" s="767"/>
      <c r="BJ228" s="758"/>
      <c r="BK228" s="767"/>
      <c r="BL228" s="767"/>
      <c r="BM228" s="767"/>
      <c r="BN228" s="767"/>
      <c r="BO228" s="767"/>
      <c r="BP228" s="758"/>
      <c r="BQ228" s="767"/>
      <c r="BR228" s="767"/>
      <c r="BS228" s="767"/>
      <c r="BT228" s="767"/>
      <c r="BU228" s="767"/>
      <c r="BV228" s="787"/>
      <c r="BW228" s="767"/>
      <c r="BX228" s="767"/>
      <c r="BY228" s="767"/>
      <c r="BZ228" s="767"/>
      <c r="CA228" s="758"/>
      <c r="CB228" s="787"/>
      <c r="CC228" s="755"/>
      <c r="CD228" s="755"/>
      <c r="CE228" s="755"/>
      <c r="CF228" s="755"/>
      <c r="CG228" s="755"/>
      <c r="CH228" s="758"/>
      <c r="CI228" s="767"/>
      <c r="CJ228" s="767"/>
      <c r="CK228" s="767"/>
      <c r="CL228" s="767"/>
      <c r="CM228" s="758"/>
      <c r="CN228" s="758"/>
      <c r="CO228" s="755"/>
      <c r="CP228" s="755"/>
      <c r="CQ228" s="755"/>
      <c r="CR228" s="755"/>
      <c r="CS228" s="755"/>
      <c r="CT228" s="758"/>
      <c r="CU228" s="767"/>
      <c r="CV228" s="767"/>
      <c r="CW228" s="767"/>
      <c r="CX228" s="767"/>
      <c r="CY228" s="748"/>
      <c r="CZ228" s="758"/>
      <c r="DA228" s="755"/>
      <c r="DB228" s="755"/>
      <c r="DC228" s="755"/>
      <c r="DD228" s="755"/>
      <c r="DE228" s="755"/>
      <c r="DF228" s="758"/>
      <c r="DG228" s="755"/>
      <c r="DH228" s="755"/>
      <c r="DI228" s="755"/>
      <c r="DJ228" s="755"/>
      <c r="DK228" s="755"/>
      <c r="DL228" s="758"/>
      <c r="DM228" s="770"/>
      <c r="DN228" s="778"/>
      <c r="DO228" s="768"/>
      <c r="DP228" s="748"/>
      <c r="DQ228" s="748"/>
      <c r="DR228" s="758"/>
      <c r="DS228" s="252"/>
      <c r="DT228" s="252"/>
      <c r="DU228" s="252"/>
      <c r="DV228" s="748"/>
      <c r="DW228" s="767"/>
      <c r="DX228" s="758"/>
      <c r="DY228" s="767"/>
      <c r="DZ228" s="767"/>
      <c r="EA228" s="767"/>
      <c r="EB228" s="757"/>
      <c r="EC228" s="254"/>
      <c r="ED228" s="787"/>
      <c r="EE228" s="755"/>
      <c r="EF228" s="755"/>
      <c r="EG228" s="755"/>
      <c r="EH228" s="755"/>
      <c r="EI228" s="755"/>
      <c r="EJ228" s="758"/>
      <c r="EK228" s="767"/>
      <c r="EL228" s="767"/>
      <c r="EM228" s="767"/>
      <c r="EN228" s="748"/>
      <c r="EO228" s="767"/>
      <c r="EP228" s="780"/>
      <c r="EQ228" s="755"/>
      <c r="ER228" s="756"/>
      <c r="ES228" s="757"/>
      <c r="ET228" s="757"/>
      <c r="EU228" s="748"/>
      <c r="EV228" s="758"/>
      <c r="EW228" s="767"/>
      <c r="EX228" s="767"/>
      <c r="EY228" s="767"/>
      <c r="EZ228" s="252"/>
      <c r="FA228" s="748"/>
      <c r="FB228" s="758"/>
      <c r="FC228" s="767"/>
      <c r="FD228" s="767"/>
      <c r="FE228" s="767"/>
      <c r="FF228" s="766"/>
      <c r="FG228" s="767"/>
      <c r="FH228" s="758"/>
      <c r="FI228" s="748"/>
      <c r="FJ228" s="748"/>
      <c r="FK228" s="748"/>
      <c r="FL228" s="767"/>
      <c r="FM228" s="766"/>
      <c r="FN228" s="758"/>
      <c r="FO228" s="773"/>
      <c r="FP228" s="762"/>
      <c r="FQ228" s="766"/>
      <c r="FR228" s="766"/>
      <c r="FS228" s="766"/>
      <c r="FT228" s="758"/>
      <c r="FU228" s="545"/>
      <c r="FV228" s="753"/>
      <c r="FW228" s="546"/>
      <c r="FX228" s="546"/>
      <c r="FY228" s="546"/>
      <c r="FZ228" s="764"/>
      <c r="GA228" s="767"/>
      <c r="GB228" s="767"/>
      <c r="GC228" s="767"/>
      <c r="GD228" s="757"/>
      <c r="GE228" s="757"/>
      <c r="GF228" s="758"/>
      <c r="GG228" s="252"/>
      <c r="GH228" s="252"/>
      <c r="GI228" s="252"/>
      <c r="GJ228" s="748"/>
      <c r="GK228" s="767"/>
      <c r="GL228" s="767"/>
      <c r="GM228" s="5"/>
      <c r="GN228" s="5"/>
      <c r="GO228" s="5"/>
      <c r="GP228" s="5"/>
      <c r="GQ228" s="5"/>
      <c r="GR228" s="5"/>
      <c r="GS228" s="758"/>
      <c r="GT228" s="755"/>
      <c r="GU228" s="755"/>
      <c r="GV228" s="755"/>
      <c r="GW228" s="755"/>
      <c r="GX228" s="755"/>
      <c r="GY228" s="758"/>
      <c r="GZ228" s="758"/>
      <c r="HA228" s="767"/>
      <c r="HB228" s="767"/>
      <c r="HC228" s="767"/>
      <c r="HD228" s="767"/>
      <c r="HE228" s="758"/>
      <c r="HF228" s="755"/>
      <c r="HG228" s="755"/>
      <c r="HH228" s="755"/>
      <c r="HI228" s="755"/>
      <c r="HJ228" s="755"/>
      <c r="HK228" s="748"/>
      <c r="HL228" s="755"/>
      <c r="HM228" s="755"/>
      <c r="HN228" s="755"/>
      <c r="HO228" s="755"/>
      <c r="HP228" s="755"/>
      <c r="HQ228" s="767"/>
      <c r="HR228" s="755"/>
      <c r="HS228" s="755"/>
      <c r="HT228" s="755"/>
      <c r="HU228" s="755"/>
      <c r="HV228" s="755"/>
      <c r="HW228" s="767"/>
      <c r="HX228" s="748"/>
      <c r="HY228" s="748"/>
      <c r="HZ228" s="748"/>
      <c r="IA228" s="758"/>
      <c r="IB228" s="758"/>
      <c r="IC228" s="758"/>
      <c r="ID228" s="755"/>
      <c r="IE228" s="755"/>
      <c r="IF228" s="755"/>
      <c r="IG228" s="755"/>
      <c r="IH228" s="755"/>
      <c r="II228" s="758"/>
      <c r="IK228" s="565"/>
      <c r="IL228" s="565"/>
      <c r="IM228" s="565"/>
      <c r="IN228" s="565"/>
      <c r="IO228" s="5"/>
      <c r="IP228" s="565"/>
      <c r="IQ228" s="565"/>
      <c r="IR228" s="565"/>
      <c r="IS228" s="565"/>
      <c r="IT228" s="565"/>
      <c r="IU228" s="101"/>
      <c r="IV228" s="5"/>
      <c r="IZ228" s="5"/>
      <c r="JA228" s="5"/>
      <c r="JB228" s="5"/>
      <c r="JF228" s="5"/>
      <c r="JG228" s="5"/>
      <c r="JK228" s="5"/>
      <c r="JL228" s="5"/>
      <c r="JO228" s="5"/>
      <c r="JP228" s="279"/>
      <c r="JQ228" s="252"/>
      <c r="JR228" s="252"/>
      <c r="JS228" s="252"/>
      <c r="JT228" s="252"/>
      <c r="JU228" s="5"/>
      <c r="JV228" s="5"/>
      <c r="JY228" s="5"/>
      <c r="JZ228" s="5"/>
      <c r="KA228" s="5"/>
      <c r="KD228" s="5"/>
      <c r="KE228" s="5"/>
      <c r="KF228" s="59"/>
      <c r="KI228" s="5"/>
      <c r="KJ228" s="5"/>
      <c r="KK228" s="59"/>
    </row>
    <row r="229" spans="1:401" ht="14.25" customHeight="1" x14ac:dyDescent="0.15">
      <c r="A229" s="2352" t="str">
        <f t="shared" si="1"/>
        <v>ほうれんそう数量</v>
      </c>
      <c r="B229" s="250" t="s">
        <v>28</v>
      </c>
      <c r="C229" s="394" t="s">
        <v>93</v>
      </c>
      <c r="D229" s="917">
        <v>160.69900000000001</v>
      </c>
      <c r="E229" s="918">
        <v>230.83</v>
      </c>
      <c r="F229" s="922">
        <v>225.96799999999999</v>
      </c>
      <c r="G229" s="924">
        <v>223.661</v>
      </c>
      <c r="H229" s="918">
        <v>233.76599999999999</v>
      </c>
      <c r="I229" s="961">
        <v>229.66900000000001</v>
      </c>
      <c r="J229" s="920">
        <v>216.876</v>
      </c>
      <c r="K229" s="918">
        <v>208.14599999999999</v>
      </c>
      <c r="L229" s="922">
        <v>210.22800000000001</v>
      </c>
      <c r="M229" s="920">
        <v>237.905</v>
      </c>
      <c r="N229" s="926">
        <v>228.66</v>
      </c>
      <c r="O229" s="922">
        <v>217.191</v>
      </c>
      <c r="P229" s="920">
        <v>179.85400000000001</v>
      </c>
      <c r="Q229" s="918">
        <v>162.91300000000001</v>
      </c>
      <c r="R229" s="923">
        <v>172.16399999999999</v>
      </c>
      <c r="S229" s="924">
        <v>127.898</v>
      </c>
      <c r="T229" s="918">
        <v>109.70699999999999</v>
      </c>
      <c r="U229" s="922">
        <v>64.518000000000001</v>
      </c>
      <c r="V229" s="924">
        <v>32.802</v>
      </c>
      <c r="W229" s="1077">
        <v>22.84</v>
      </c>
      <c r="X229" s="925">
        <v>16.617999999999999</v>
      </c>
      <c r="Y229" s="924">
        <v>13.244</v>
      </c>
      <c r="Z229" s="926">
        <v>8.1809999999999992</v>
      </c>
      <c r="AA229" s="923">
        <v>9.3740000000000006</v>
      </c>
      <c r="AB229" s="927">
        <v>10.375999999999999</v>
      </c>
      <c r="AC229" s="926">
        <v>14.962999999999999</v>
      </c>
      <c r="AD229" s="922">
        <v>15.351000000000001</v>
      </c>
      <c r="AE229" s="920">
        <v>30.585999999999999</v>
      </c>
      <c r="AF229" s="926">
        <v>54.811</v>
      </c>
      <c r="AG229" s="922">
        <v>120.905</v>
      </c>
      <c r="AH229" s="920">
        <v>93.56</v>
      </c>
      <c r="AI229" s="918">
        <v>122.85</v>
      </c>
      <c r="AJ229" s="922">
        <v>154.85900000000001</v>
      </c>
      <c r="AK229" s="920">
        <v>166.512</v>
      </c>
      <c r="AL229" s="918">
        <v>147.45400000000001</v>
      </c>
      <c r="AM229" s="928">
        <v>161.49700000000001</v>
      </c>
      <c r="AP229" s="55"/>
      <c r="AR229" s="1575"/>
      <c r="AS229" s="1575"/>
      <c r="AT229" s="1575"/>
      <c r="AU229" s="1576"/>
      <c r="AV229" s="1575"/>
      <c r="AX229" s="748"/>
      <c r="AY229" s="767"/>
      <c r="AZ229" s="767"/>
      <c r="BA229" s="767"/>
      <c r="BB229" s="748"/>
      <c r="BC229" s="252"/>
      <c r="BD229" s="787"/>
      <c r="BE229" s="767"/>
      <c r="BF229" s="767"/>
      <c r="BG229" s="767"/>
      <c r="BH229" s="748"/>
      <c r="BI229" s="767"/>
      <c r="BJ229" s="787"/>
      <c r="BK229" s="767"/>
      <c r="BL229" s="767"/>
      <c r="BM229" s="767"/>
      <c r="BN229" s="768"/>
      <c r="BO229" s="768"/>
      <c r="BP229" s="787"/>
      <c r="BQ229" s="252"/>
      <c r="BR229" s="252"/>
      <c r="BS229" s="252"/>
      <c r="BT229" s="767"/>
      <c r="BU229" s="252"/>
      <c r="BV229" s="758"/>
      <c r="BW229" s="755"/>
      <c r="BX229" s="755"/>
      <c r="BY229" s="755"/>
      <c r="BZ229" s="755"/>
      <c r="CA229" s="755"/>
      <c r="CB229" s="758"/>
      <c r="CC229" s="755"/>
      <c r="CD229" s="755"/>
      <c r="CE229" s="755"/>
      <c r="CF229" s="755"/>
      <c r="CG229" s="755"/>
      <c r="CH229" s="787"/>
      <c r="CI229" s="755"/>
      <c r="CJ229" s="755"/>
      <c r="CK229" s="755"/>
      <c r="CL229" s="755"/>
      <c r="CM229" s="755"/>
      <c r="CN229" s="787"/>
      <c r="CO229" s="252"/>
      <c r="CP229" s="252"/>
      <c r="CQ229" s="252"/>
      <c r="CR229" s="767"/>
      <c r="CS229" s="767"/>
      <c r="CT229" s="787"/>
      <c r="CU229" s="758"/>
      <c r="CV229" s="820"/>
      <c r="CW229" s="758"/>
      <c r="CX229" s="748"/>
      <c r="CY229" s="767"/>
      <c r="CZ229" s="748"/>
      <c r="DA229" s="755"/>
      <c r="DB229" s="755"/>
      <c r="DC229" s="755"/>
      <c r="DD229" s="755"/>
      <c r="DE229" s="755"/>
      <c r="DF229" s="748"/>
      <c r="DG229" s="755"/>
      <c r="DH229" s="755"/>
      <c r="DI229" s="755"/>
      <c r="DJ229" s="755"/>
      <c r="DK229" s="755"/>
      <c r="DL229" s="787"/>
      <c r="DM229" s="770"/>
      <c r="DN229" s="778"/>
      <c r="DO229" s="768"/>
      <c r="DP229" s="748"/>
      <c r="DQ229" s="748"/>
      <c r="DR229" s="758"/>
      <c r="DS229" s="252"/>
      <c r="DT229" s="252"/>
      <c r="DU229" s="252"/>
      <c r="DV229" s="748"/>
      <c r="DW229" s="767"/>
      <c r="DX229" s="787"/>
      <c r="DY229" s="748"/>
      <c r="DZ229" s="748"/>
      <c r="EA229" s="748"/>
      <c r="EB229" s="748"/>
      <c r="EC229" s="767"/>
      <c r="ED229" s="787"/>
      <c r="EE229" s="755"/>
      <c r="EF229" s="755"/>
      <c r="EG229" s="755"/>
      <c r="EH229" s="755"/>
      <c r="EI229" s="755"/>
      <c r="EJ229" s="764"/>
      <c r="EK229" s="767"/>
      <c r="EL229" s="780"/>
      <c r="EM229" s="767"/>
      <c r="EN229" s="252"/>
      <c r="EO229" s="748"/>
      <c r="EP229" s="748"/>
      <c r="EQ229" s="748"/>
      <c r="ER229" s="748"/>
      <c r="ES229" s="748"/>
      <c r="ET229" s="748"/>
      <c r="EU229" s="767"/>
      <c r="EV229" s="787"/>
      <c r="EW229" s="773"/>
      <c r="EX229" s="762"/>
      <c r="EY229" s="766"/>
      <c r="EZ229" s="766"/>
      <c r="FA229" s="766"/>
      <c r="FB229" s="787"/>
      <c r="FC229" s="767"/>
      <c r="FD229" s="767"/>
      <c r="FE229" s="766"/>
      <c r="FF229" s="748"/>
      <c r="FG229" s="767"/>
      <c r="FH229" s="787"/>
      <c r="FI229" s="545"/>
      <c r="FJ229" s="753"/>
      <c r="FK229" s="546"/>
      <c r="FL229" s="546"/>
      <c r="FM229" s="546"/>
      <c r="FN229" s="827"/>
      <c r="FO229" s="767"/>
      <c r="FP229" s="767"/>
      <c r="FQ229" s="767"/>
      <c r="FR229" s="757"/>
      <c r="FS229" s="757"/>
      <c r="FT229" s="748"/>
      <c r="FU229" s="252"/>
      <c r="FV229" s="252"/>
      <c r="FW229" s="252"/>
      <c r="FX229" s="767"/>
      <c r="FY229" s="768"/>
      <c r="FZ229" s="748"/>
      <c r="GB229" s="238"/>
      <c r="GC229" s="3"/>
      <c r="GD229" s="3"/>
      <c r="GE229" s="3"/>
      <c r="GG229" s="748"/>
      <c r="GH229" s="755"/>
      <c r="GI229" s="755"/>
      <c r="GJ229" s="755"/>
      <c r="GK229" s="755"/>
      <c r="GL229" s="755"/>
      <c r="GM229" s="787"/>
      <c r="GN229" s="755"/>
      <c r="GO229" s="755"/>
      <c r="GP229" s="755"/>
      <c r="GQ229" s="755"/>
      <c r="GR229" s="755"/>
      <c r="GS229" s="758"/>
      <c r="GT229" s="755"/>
      <c r="GU229" s="755"/>
      <c r="GV229" s="755"/>
      <c r="GW229" s="755"/>
      <c r="GX229" s="755"/>
      <c r="GY229" s="748"/>
      <c r="GZ229" s="755"/>
      <c r="HA229" s="755"/>
      <c r="HB229" s="755"/>
      <c r="HC229" s="755"/>
      <c r="HD229" s="755"/>
      <c r="HE229" s="748"/>
      <c r="HF229" s="252"/>
      <c r="HG229" s="252"/>
      <c r="HH229" s="252"/>
      <c r="HI229" s="764"/>
      <c r="HJ229" s="764"/>
      <c r="HK229" s="748"/>
      <c r="HL229" s="755"/>
      <c r="HM229" s="755"/>
      <c r="HN229" s="755"/>
      <c r="HO229" s="755"/>
      <c r="HP229" s="755"/>
      <c r="HQ229" s="748"/>
      <c r="HS229" s="565"/>
      <c r="HT229" s="565"/>
      <c r="HU229" s="565"/>
      <c r="HV229" s="565"/>
      <c r="HW229" s="5"/>
      <c r="HX229" s="5"/>
      <c r="IB229" s="5"/>
      <c r="IC229" s="5"/>
      <c r="ID229" s="5"/>
      <c r="IH229" s="5"/>
      <c r="II229" s="5"/>
      <c r="IM229" s="5"/>
      <c r="IN229" s="5"/>
      <c r="IQ229" s="5"/>
      <c r="IR229" s="279"/>
      <c r="IS229" s="252"/>
      <c r="IT229" s="252"/>
      <c r="IU229" s="252"/>
      <c r="IV229" s="252"/>
      <c r="IW229" s="5"/>
      <c r="IX229" s="5"/>
      <c r="JA229" s="5"/>
      <c r="JD229" s="5"/>
      <c r="JF229" s="5"/>
      <c r="JG229" s="5"/>
      <c r="JH229" s="59"/>
    </row>
    <row r="230" spans="1:401" ht="14.25" customHeight="1" x14ac:dyDescent="0.15">
      <c r="A230" s="2352" t="str">
        <f t="shared" si="1"/>
        <v>ほうれんそう金額</v>
      </c>
      <c r="B230" s="2350" t="str">
        <f>B229</f>
        <v>ほうれんそう</v>
      </c>
      <c r="C230" s="395" t="s">
        <v>94</v>
      </c>
      <c r="D230" s="929">
        <v>71382.582999999999</v>
      </c>
      <c r="E230" s="930">
        <v>105166.882</v>
      </c>
      <c r="F230" s="934">
        <v>101454.02099999999</v>
      </c>
      <c r="G230" s="936">
        <v>99576.505999999994</v>
      </c>
      <c r="H230" s="930">
        <v>99840.285999999993</v>
      </c>
      <c r="I230" s="986">
        <v>87381.998000000007</v>
      </c>
      <c r="J230" s="932">
        <v>112076.78599999999</v>
      </c>
      <c r="K230" s="930">
        <v>121578.09</v>
      </c>
      <c r="L230" s="934">
        <v>122181.77499999999</v>
      </c>
      <c r="M230" s="932">
        <v>117070.643</v>
      </c>
      <c r="N230" s="938">
        <v>131794.315</v>
      </c>
      <c r="O230" s="934">
        <v>102863.007</v>
      </c>
      <c r="P230" s="972">
        <v>75684.410999999993</v>
      </c>
      <c r="Q230" s="930">
        <v>98366.687999999995</v>
      </c>
      <c r="R230" s="935">
        <v>87262.270999999993</v>
      </c>
      <c r="S230" s="936">
        <v>60425.694000000003</v>
      </c>
      <c r="T230" s="930">
        <v>46348.326000000001</v>
      </c>
      <c r="U230" s="934">
        <v>25231.039000000001</v>
      </c>
      <c r="V230" s="936">
        <v>17418.722000000002</v>
      </c>
      <c r="W230" s="1078">
        <v>14775.215</v>
      </c>
      <c r="X230" s="937">
        <v>13395.415000000001</v>
      </c>
      <c r="Y230" s="936">
        <v>10427.799000000001</v>
      </c>
      <c r="Z230" s="938">
        <v>7018.7250000000004</v>
      </c>
      <c r="AA230" s="935">
        <v>8654.7790000000005</v>
      </c>
      <c r="AB230" s="939">
        <v>10444.598</v>
      </c>
      <c r="AC230" s="930">
        <v>13520.512000000001</v>
      </c>
      <c r="AD230" s="934">
        <v>13999.333000000001</v>
      </c>
      <c r="AE230" s="932">
        <v>27645.755000000001</v>
      </c>
      <c r="AF230" s="938">
        <v>41595.949999999997</v>
      </c>
      <c r="AG230" s="934">
        <v>70819.663</v>
      </c>
      <c r="AH230" s="932">
        <v>54703.133000000002</v>
      </c>
      <c r="AI230" s="930">
        <v>81926.501999999993</v>
      </c>
      <c r="AJ230" s="934">
        <v>89308.297000000006</v>
      </c>
      <c r="AK230" s="932">
        <v>103229.803</v>
      </c>
      <c r="AL230" s="930">
        <v>93385.203999999998</v>
      </c>
      <c r="AM230" s="940">
        <v>125570.345</v>
      </c>
      <c r="AP230" s="55"/>
      <c r="AR230" s="1575"/>
      <c r="AS230" s="1575"/>
      <c r="AT230" s="1575"/>
      <c r="AU230" s="1575"/>
      <c r="AV230" s="1576"/>
      <c r="AX230" s="748"/>
      <c r="AY230" s="767"/>
      <c r="AZ230" s="767"/>
      <c r="BA230" s="767"/>
      <c r="BB230" s="767"/>
      <c r="BC230" s="748"/>
      <c r="BD230" s="758"/>
      <c r="BE230" s="767"/>
      <c r="BF230" s="767"/>
      <c r="BG230" s="767"/>
      <c r="BH230" s="767"/>
      <c r="BI230" s="748"/>
      <c r="BJ230" s="758"/>
      <c r="BK230" s="767"/>
      <c r="BL230" s="767"/>
      <c r="BM230" s="767"/>
      <c r="BN230" s="748"/>
      <c r="BO230" s="767"/>
      <c r="BP230" s="787"/>
      <c r="BQ230" s="252"/>
      <c r="BR230" s="252"/>
      <c r="BS230" s="252"/>
      <c r="BT230" s="767"/>
      <c r="BU230" s="768"/>
      <c r="BV230" s="758"/>
      <c r="BW230" s="755"/>
      <c r="BX230" s="755"/>
      <c r="BY230" s="755"/>
      <c r="BZ230" s="755"/>
      <c r="CA230" s="755"/>
      <c r="CB230" s="758"/>
      <c r="CC230" s="767"/>
      <c r="CD230" s="767"/>
      <c r="CE230" s="767"/>
      <c r="CF230" s="252"/>
      <c r="CG230" s="748"/>
      <c r="CH230" s="758"/>
      <c r="CI230" s="755"/>
      <c r="CJ230" s="755"/>
      <c r="CK230" s="755"/>
      <c r="CL230" s="755"/>
      <c r="CM230" s="755"/>
      <c r="CN230" s="758"/>
      <c r="CO230" s="755"/>
      <c r="CP230" s="755"/>
      <c r="CQ230" s="755"/>
      <c r="CR230" s="755"/>
      <c r="CS230" s="755"/>
      <c r="CT230" s="758"/>
      <c r="CU230" s="748"/>
      <c r="CV230" s="748"/>
      <c r="CW230" s="748"/>
      <c r="CX230" s="757"/>
      <c r="CY230" s="767"/>
      <c r="CZ230" s="758"/>
      <c r="DA230" s="767"/>
      <c r="DB230" s="1344"/>
      <c r="DC230" s="767"/>
      <c r="DD230" s="252"/>
      <c r="DE230" s="767"/>
      <c r="DF230" s="758"/>
      <c r="DG230" s="755"/>
      <c r="DH230" s="755"/>
      <c r="DI230" s="755"/>
      <c r="DJ230" s="755"/>
      <c r="DK230" s="755"/>
      <c r="DL230" s="758"/>
      <c r="DM230" s="770"/>
      <c r="DN230" s="778"/>
      <c r="DO230" s="768"/>
      <c r="DP230" s="748"/>
      <c r="DQ230" s="748"/>
      <c r="DR230" s="787"/>
      <c r="DS230" s="252"/>
      <c r="DT230" s="252"/>
      <c r="DU230" s="252"/>
      <c r="DV230" s="748"/>
      <c r="DW230" s="767"/>
      <c r="DX230" s="758"/>
      <c r="DY230" s="767"/>
      <c r="DZ230" s="767"/>
      <c r="EA230" s="767"/>
      <c r="EB230" s="767"/>
      <c r="EC230" s="767"/>
      <c r="ED230" s="758"/>
      <c r="EE230" s="755"/>
      <c r="EF230" s="755"/>
      <c r="EG230" s="755"/>
      <c r="EH230" s="755"/>
      <c r="EI230" s="755"/>
      <c r="EJ230" s="758"/>
      <c r="EK230" s="767"/>
      <c r="EL230" s="767"/>
      <c r="EM230" s="767"/>
      <c r="EN230" s="767"/>
      <c r="EO230" s="748"/>
      <c r="EP230" s="758"/>
      <c r="EQ230" s="767"/>
      <c r="ER230" s="767"/>
      <c r="ES230" s="767"/>
      <c r="ET230" s="766"/>
      <c r="EU230" s="767"/>
      <c r="EV230" s="764"/>
      <c r="EW230" s="252"/>
      <c r="EX230" s="252"/>
      <c r="EY230" s="252"/>
      <c r="EZ230" s="252"/>
      <c r="FA230" s="748"/>
      <c r="FB230" s="767"/>
      <c r="FC230" s="758"/>
      <c r="FD230" s="755"/>
      <c r="FE230" s="755"/>
      <c r="FF230" s="755"/>
      <c r="FG230" s="755"/>
      <c r="FH230" s="755"/>
      <c r="FI230" s="758"/>
      <c r="FJ230" s="252"/>
      <c r="FK230" s="252"/>
      <c r="FL230" s="252"/>
      <c r="FM230" s="748"/>
      <c r="FN230" s="748"/>
      <c r="FO230" s="758"/>
      <c r="FP230" s="755"/>
      <c r="FQ230" s="756"/>
      <c r="FR230" s="768"/>
      <c r="FS230" s="768"/>
      <c r="FT230" s="768"/>
      <c r="FU230" s="758"/>
      <c r="FV230" s="758"/>
      <c r="FW230" s="767"/>
      <c r="FX230" s="767"/>
      <c r="FY230" s="252"/>
      <c r="FZ230" s="748"/>
      <c r="GA230" s="758"/>
      <c r="GB230" s="755"/>
      <c r="GC230" s="755"/>
      <c r="GD230" s="755"/>
      <c r="GE230" s="755"/>
      <c r="GF230" s="755"/>
      <c r="GG230" s="767"/>
      <c r="GH230" s="755"/>
      <c r="GI230" s="755"/>
      <c r="GJ230" s="755"/>
      <c r="GK230" s="755"/>
      <c r="GL230" s="755"/>
      <c r="GM230" s="767"/>
      <c r="GN230" s="748"/>
      <c r="GO230" s="748"/>
      <c r="GP230" s="748"/>
      <c r="GQ230" s="758"/>
      <c r="GR230" s="763"/>
      <c r="GS230" s="758"/>
      <c r="GT230" s="755"/>
      <c r="GU230" s="755"/>
      <c r="GV230" s="755"/>
      <c r="GW230" s="755"/>
      <c r="GX230" s="755"/>
      <c r="GY230" s="758"/>
      <c r="HA230" s="565"/>
      <c r="HB230" s="565"/>
      <c r="HC230" s="565"/>
      <c r="HD230" s="565"/>
      <c r="HE230" s="252"/>
      <c r="HF230" s="252"/>
      <c r="HG230" s="252"/>
      <c r="HH230" s="252"/>
      <c r="HI230" s="5"/>
      <c r="HJ230" s="5"/>
      <c r="HM230" s="61"/>
      <c r="HN230" s="5"/>
      <c r="HO230" s="5"/>
      <c r="HR230" s="5"/>
      <c r="HS230" s="5"/>
      <c r="HT230" s="59"/>
    </row>
    <row r="231" spans="1:401" ht="14.25" customHeight="1" x14ac:dyDescent="0.15">
      <c r="A231" s="2352" t="str">
        <f t="shared" si="1"/>
        <v>ほうれんそう価格</v>
      </c>
      <c r="B231" s="2351" t="str">
        <f>B229</f>
        <v>ほうれんそう</v>
      </c>
      <c r="C231" s="417" t="s">
        <v>96</v>
      </c>
      <c r="D231" s="941">
        <v>444</v>
      </c>
      <c r="E231" s="942">
        <v>456</v>
      </c>
      <c r="F231" s="946">
        <v>449</v>
      </c>
      <c r="G231" s="948">
        <v>445</v>
      </c>
      <c r="H231" s="942">
        <v>427</v>
      </c>
      <c r="I231" s="943">
        <v>380</v>
      </c>
      <c r="J231" s="944">
        <v>517</v>
      </c>
      <c r="K231" s="942">
        <v>584</v>
      </c>
      <c r="L231" s="946">
        <v>581</v>
      </c>
      <c r="M231" s="944">
        <v>492</v>
      </c>
      <c r="N231" s="942">
        <v>576</v>
      </c>
      <c r="O231" s="946">
        <v>474</v>
      </c>
      <c r="P231" s="944">
        <v>421</v>
      </c>
      <c r="Q231" s="942">
        <v>604</v>
      </c>
      <c r="R231" s="947">
        <v>507</v>
      </c>
      <c r="S231" s="944">
        <v>472</v>
      </c>
      <c r="T231" s="942">
        <v>422</v>
      </c>
      <c r="U231" s="946">
        <v>391</v>
      </c>
      <c r="V231" s="948">
        <v>531</v>
      </c>
      <c r="W231" s="980">
        <v>647</v>
      </c>
      <c r="X231" s="947">
        <v>806</v>
      </c>
      <c r="Y231" s="948">
        <v>787</v>
      </c>
      <c r="Z231" s="949">
        <v>858</v>
      </c>
      <c r="AA231" s="947">
        <v>923</v>
      </c>
      <c r="AB231" s="950">
        <v>1007</v>
      </c>
      <c r="AC231" s="942">
        <v>904</v>
      </c>
      <c r="AD231" s="946">
        <v>912</v>
      </c>
      <c r="AE231" s="944">
        <v>904</v>
      </c>
      <c r="AF231" s="949">
        <v>759</v>
      </c>
      <c r="AG231" s="946">
        <v>586</v>
      </c>
      <c r="AH231" s="944">
        <v>585</v>
      </c>
      <c r="AI231" s="942">
        <v>667</v>
      </c>
      <c r="AJ231" s="946">
        <v>577</v>
      </c>
      <c r="AK231" s="944">
        <v>620</v>
      </c>
      <c r="AL231" s="942">
        <v>633</v>
      </c>
      <c r="AM231" s="951">
        <v>778</v>
      </c>
      <c r="AP231" s="55"/>
      <c r="AQ231" s="784"/>
      <c r="AR231" s="1575"/>
      <c r="AS231" s="1575"/>
      <c r="AT231" s="1575"/>
      <c r="AU231" s="1575"/>
      <c r="AV231" s="1575"/>
      <c r="AW231" s="787"/>
      <c r="AX231" s="252"/>
      <c r="AY231" s="252"/>
      <c r="AZ231" s="252"/>
      <c r="BA231" s="252"/>
      <c r="BB231" s="748"/>
      <c r="BC231" s="748"/>
      <c r="BD231" s="758"/>
      <c r="BE231" s="748"/>
      <c r="BF231" s="748"/>
      <c r="BG231" s="748"/>
      <c r="BH231" s="748"/>
      <c r="BI231" s="767"/>
      <c r="BJ231" s="758"/>
      <c r="BK231" s="767"/>
      <c r="BL231" s="767"/>
      <c r="BM231" s="767"/>
      <c r="BN231" s="748"/>
      <c r="BO231" s="767"/>
      <c r="BP231" s="758"/>
      <c r="BQ231" s="748"/>
      <c r="BR231" s="748"/>
      <c r="BS231" s="748"/>
      <c r="BT231" s="767"/>
      <c r="BU231" s="767"/>
      <c r="BV231" s="758"/>
      <c r="BW231" s="767"/>
      <c r="BX231" s="767"/>
      <c r="BY231" s="767"/>
      <c r="BZ231" s="748"/>
      <c r="CA231" s="767"/>
      <c r="CB231" s="787"/>
      <c r="CC231" s="755"/>
      <c r="CD231" s="755"/>
      <c r="CE231" s="755"/>
      <c r="CF231" s="755"/>
      <c r="CG231" s="755"/>
      <c r="CH231" s="758"/>
      <c r="CI231" s="767"/>
      <c r="CJ231" s="767"/>
      <c r="CK231" s="767"/>
      <c r="CL231" s="767"/>
      <c r="CM231" s="252"/>
      <c r="CN231" s="758"/>
      <c r="CO231" s="755"/>
      <c r="CP231" s="755"/>
      <c r="CQ231" s="755"/>
      <c r="CR231" s="755"/>
      <c r="CS231" s="755"/>
      <c r="CT231" s="758"/>
      <c r="CU231" s="252"/>
      <c r="CV231" s="254"/>
      <c r="CW231" s="252"/>
      <c r="CX231" s="757"/>
      <c r="CY231" s="767"/>
      <c r="CZ231" s="758"/>
      <c r="DA231" s="755"/>
      <c r="DB231" s="755"/>
      <c r="DC231" s="755"/>
      <c r="DD231" s="755"/>
      <c r="DE231" s="755"/>
      <c r="DF231" s="758"/>
      <c r="DG231" s="755"/>
      <c r="DH231" s="755"/>
      <c r="DI231" s="755"/>
      <c r="DJ231" s="755"/>
      <c r="DK231" s="755"/>
      <c r="DL231" s="758"/>
      <c r="DM231" s="770"/>
      <c r="DN231" s="778"/>
      <c r="DO231" s="768"/>
      <c r="DP231" s="748"/>
      <c r="DQ231" s="748"/>
      <c r="DR231" s="758"/>
      <c r="DS231" s="252"/>
      <c r="DT231" s="252"/>
      <c r="DU231" s="252"/>
      <c r="DV231" s="748"/>
      <c r="DW231" s="767"/>
      <c r="DX231" s="758"/>
      <c r="DY231" s="748"/>
      <c r="DZ231" s="748"/>
      <c r="EA231" s="748"/>
      <c r="EB231" s="767"/>
      <c r="EC231" s="767"/>
      <c r="ED231" s="787"/>
      <c r="EE231" s="252"/>
      <c r="EF231" s="252"/>
      <c r="EG231" s="252"/>
      <c r="EH231" s="252"/>
      <c r="EI231" s="252"/>
      <c r="EJ231" s="758"/>
      <c r="EK231" s="767"/>
      <c r="EL231" s="767"/>
      <c r="EM231" s="767"/>
      <c r="EN231" s="748"/>
      <c r="EO231" s="767"/>
      <c r="EP231" s="767"/>
      <c r="EQ231" s="758"/>
      <c r="ER231" s="755"/>
      <c r="ES231" s="755"/>
      <c r="ET231" s="755"/>
      <c r="EU231" s="755"/>
      <c r="EV231" s="755"/>
      <c r="EW231" s="758"/>
      <c r="EX231" s="748"/>
      <c r="EY231" s="748"/>
      <c r="EZ231" s="748"/>
      <c r="FA231" s="767"/>
      <c r="FB231" s="767"/>
      <c r="FC231" s="758"/>
      <c r="FD231" s="764"/>
      <c r="FE231" s="764"/>
      <c r="FF231" s="764"/>
      <c r="FG231" s="764"/>
      <c r="FH231" s="787"/>
      <c r="FI231" s="787"/>
      <c r="FJ231" s="755"/>
      <c r="FK231" s="755"/>
      <c r="FL231" s="755"/>
      <c r="FM231" s="755"/>
      <c r="FN231" s="755"/>
      <c r="FO231" s="767"/>
      <c r="FP231" s="755"/>
      <c r="FQ231" s="755"/>
      <c r="FR231" s="755"/>
      <c r="FS231" s="755"/>
      <c r="FT231" s="755"/>
      <c r="FU231" s="767"/>
      <c r="FV231" s="767"/>
      <c r="FW231" s="767"/>
      <c r="FX231" s="767"/>
      <c r="FY231" s="757"/>
      <c r="FZ231" s="757"/>
      <c r="GA231" s="758"/>
      <c r="GB231" s="755"/>
      <c r="GC231" s="755"/>
      <c r="GD231" s="755"/>
      <c r="GE231" s="755"/>
      <c r="GF231" s="755"/>
      <c r="GG231" s="758"/>
      <c r="GI231" s="565"/>
      <c r="GJ231" s="565"/>
      <c r="GK231" s="565"/>
      <c r="GL231" s="565"/>
      <c r="GM231" s="252"/>
      <c r="GN231" s="252"/>
      <c r="GO231" s="252"/>
      <c r="GP231" s="252"/>
      <c r="GQ231" s="5"/>
      <c r="GR231" s="5"/>
      <c r="GU231" s="5"/>
      <c r="GV231" s="5"/>
      <c r="GW231" s="5"/>
      <c r="GZ231" s="5"/>
      <c r="HA231" s="5"/>
      <c r="HB231" s="59"/>
    </row>
    <row r="232" spans="1:401" ht="14.25" customHeight="1" x14ac:dyDescent="0.15">
      <c r="A232" s="2352" t="str">
        <f t="shared" si="1"/>
        <v>ねぎ数量</v>
      </c>
      <c r="B232" s="250" t="s">
        <v>29</v>
      </c>
      <c r="C232" s="394" t="s">
        <v>93</v>
      </c>
      <c r="D232" s="917">
        <v>307.94799999999998</v>
      </c>
      <c r="E232" s="918">
        <v>526.56700000000001</v>
      </c>
      <c r="F232" s="922">
        <v>376.25299999999999</v>
      </c>
      <c r="G232" s="924">
        <v>341.53899999999999</v>
      </c>
      <c r="H232" s="918">
        <v>224.922</v>
      </c>
      <c r="I232" s="961">
        <v>178.57400000000001</v>
      </c>
      <c r="J232" s="920">
        <v>226.05199999999999</v>
      </c>
      <c r="K232" s="918">
        <v>194.458</v>
      </c>
      <c r="L232" s="922">
        <v>238.51599999999999</v>
      </c>
      <c r="M232" s="920">
        <v>214.78700000000001</v>
      </c>
      <c r="N232" s="926">
        <v>273.31900000000002</v>
      </c>
      <c r="O232" s="922">
        <v>321.35300000000001</v>
      </c>
      <c r="P232" s="920">
        <v>488.98599999999999</v>
      </c>
      <c r="Q232" s="918">
        <v>656.86599999999999</v>
      </c>
      <c r="R232" s="923">
        <v>905.83</v>
      </c>
      <c r="S232" s="924">
        <v>815.56299999999999</v>
      </c>
      <c r="T232" s="918">
        <v>788.67100000000005</v>
      </c>
      <c r="U232" s="922">
        <v>739.94100000000003</v>
      </c>
      <c r="V232" s="924">
        <v>720.221</v>
      </c>
      <c r="W232" s="1077">
        <v>714.65300000000002</v>
      </c>
      <c r="X232" s="925">
        <v>542.41399999999999</v>
      </c>
      <c r="Y232" s="924">
        <v>538.64200000000005</v>
      </c>
      <c r="Z232" s="926">
        <v>266.62200000000001</v>
      </c>
      <c r="AA232" s="923">
        <v>259.29599999999999</v>
      </c>
      <c r="AB232" s="927">
        <v>107.86</v>
      </c>
      <c r="AC232" s="926">
        <v>101.39700000000001</v>
      </c>
      <c r="AD232" s="922">
        <v>93.052000000000007</v>
      </c>
      <c r="AE232" s="920">
        <v>97.355999999999995</v>
      </c>
      <c r="AF232" s="926">
        <v>87.68</v>
      </c>
      <c r="AG232" s="922">
        <v>125.559</v>
      </c>
      <c r="AH232" s="920">
        <v>140.78899999999999</v>
      </c>
      <c r="AI232" s="918">
        <v>187.74</v>
      </c>
      <c r="AJ232" s="922">
        <v>286.20499999999998</v>
      </c>
      <c r="AK232" s="920">
        <v>330.31900000000002</v>
      </c>
      <c r="AL232" s="918">
        <v>444.54599999999999</v>
      </c>
      <c r="AM232" s="928">
        <v>510.38400000000001</v>
      </c>
      <c r="AP232" s="55"/>
      <c r="AR232" s="1575"/>
      <c r="AS232" s="1575"/>
      <c r="AT232" s="1575"/>
      <c r="AU232" s="1575"/>
      <c r="AV232" s="1575"/>
      <c r="AX232" s="748"/>
      <c r="AY232" s="252"/>
      <c r="AZ232" s="252"/>
      <c r="BA232" s="252"/>
      <c r="BB232" s="748"/>
      <c r="BC232" s="767"/>
      <c r="BD232" s="787"/>
      <c r="BE232" s="748"/>
      <c r="BF232" s="748"/>
      <c r="BG232" s="748"/>
      <c r="BH232" s="767"/>
      <c r="BI232" s="767"/>
      <c r="BJ232" s="787"/>
      <c r="BK232" s="767"/>
      <c r="BL232" s="767"/>
      <c r="BM232" s="767"/>
      <c r="BN232" s="748"/>
      <c r="BO232" s="767"/>
      <c r="BP232" s="758"/>
      <c r="BQ232" s="767"/>
      <c r="BR232" s="767"/>
      <c r="BS232" s="767"/>
      <c r="BT232" s="748"/>
      <c r="BU232" s="767"/>
      <c r="BV232" s="787"/>
      <c r="BW232" s="767"/>
      <c r="BX232" s="767"/>
      <c r="BY232" s="767"/>
      <c r="BZ232" s="767"/>
      <c r="CA232" s="767"/>
      <c r="CB232" s="787"/>
      <c r="CC232" s="755"/>
      <c r="CD232" s="755"/>
      <c r="CE232" s="755"/>
      <c r="CF232" s="755"/>
      <c r="CG232" s="755"/>
      <c r="CH232" s="787"/>
      <c r="CI232" s="767"/>
      <c r="CJ232" s="1344"/>
      <c r="CK232" s="767"/>
      <c r="CL232" s="748"/>
      <c r="CM232" s="767"/>
      <c r="CN232" s="748"/>
      <c r="CO232" s="755"/>
      <c r="CP232" s="755"/>
      <c r="CQ232" s="755"/>
      <c r="CR232" s="755"/>
      <c r="CS232" s="755"/>
      <c r="CT232" s="748"/>
      <c r="CU232" s="755"/>
      <c r="CV232" s="755"/>
      <c r="CW232" s="755"/>
      <c r="CX232" s="755"/>
      <c r="CY232" s="755"/>
      <c r="CZ232" s="758"/>
      <c r="DA232" s="252"/>
      <c r="DB232" s="252"/>
      <c r="DC232" s="252"/>
      <c r="DD232" s="748"/>
      <c r="DE232" s="767"/>
      <c r="DF232" s="787"/>
      <c r="DG232" s="767"/>
      <c r="DH232" s="767"/>
      <c r="DI232" s="767"/>
      <c r="DJ232" s="757"/>
      <c r="DK232" s="757"/>
      <c r="DL232" s="758"/>
      <c r="DM232" s="767"/>
      <c r="DN232" s="767"/>
      <c r="DO232" s="767"/>
      <c r="DP232" s="748"/>
      <c r="DQ232" s="767"/>
      <c r="DR232" s="748"/>
      <c r="DS232" s="767"/>
      <c r="DT232" s="767"/>
      <c r="DU232" s="767"/>
      <c r="DV232" s="757"/>
      <c r="DW232" s="757"/>
      <c r="DX232" s="748"/>
      <c r="DY232" s="758"/>
      <c r="DZ232" s="767"/>
      <c r="EA232" s="767"/>
      <c r="EB232" s="767"/>
      <c r="EC232" s="767"/>
      <c r="ED232" s="748"/>
      <c r="EE232" s="748"/>
      <c r="EF232" s="755"/>
      <c r="EG232" s="755"/>
      <c r="EH232" s="755"/>
      <c r="EI232" s="755"/>
      <c r="EJ232" s="755"/>
      <c r="EK232" s="748"/>
      <c r="EL232" s="767"/>
      <c r="EM232" s="767"/>
      <c r="EN232" s="767"/>
      <c r="EO232" s="757"/>
      <c r="EP232" s="757"/>
      <c r="EQ232" s="748"/>
      <c r="ER232" s="758"/>
      <c r="ES232" s="758"/>
      <c r="ET232" s="758"/>
      <c r="EU232" s="787"/>
      <c r="EV232" s="758"/>
      <c r="EW232" s="758"/>
      <c r="EX232" s="755"/>
      <c r="EY232" s="755"/>
      <c r="EZ232" s="755"/>
      <c r="FA232" s="755"/>
      <c r="FB232" s="755"/>
      <c r="FC232" s="748"/>
      <c r="FD232" s="755"/>
      <c r="FE232" s="755"/>
      <c r="FF232" s="755"/>
      <c r="FG232" s="755"/>
      <c r="FH232" s="755"/>
      <c r="FI232" s="748"/>
      <c r="FJ232" s="755"/>
      <c r="FK232" s="756"/>
      <c r="FL232" s="757"/>
      <c r="FM232" s="758"/>
      <c r="FN232" s="757"/>
      <c r="FO232" s="748"/>
      <c r="FP232" s="755"/>
      <c r="FQ232" s="755"/>
      <c r="FR232" s="755"/>
      <c r="FS232" s="755"/>
      <c r="FT232" s="755"/>
      <c r="FU232" s="748"/>
      <c r="FW232" s="565"/>
      <c r="FX232" s="565"/>
      <c r="FY232" s="565"/>
      <c r="FZ232" s="565"/>
      <c r="GA232" s="101"/>
      <c r="GB232" s="565"/>
      <c r="GC232" s="565"/>
      <c r="GD232" s="565"/>
      <c r="GE232" s="565"/>
      <c r="GF232" s="565"/>
      <c r="GG232" s="252"/>
      <c r="GH232" s="252"/>
      <c r="GI232" s="252"/>
      <c r="GJ232" s="252"/>
      <c r="GK232" s="5"/>
      <c r="GL232" s="5"/>
      <c r="GO232" s="5"/>
      <c r="GP232" s="5"/>
      <c r="GQ232" s="59"/>
      <c r="GR232" s="252"/>
      <c r="GT232" s="61"/>
      <c r="GU232" s="56"/>
      <c r="GV232" s="56"/>
      <c r="GW232" s="56"/>
    </row>
    <row r="233" spans="1:401" ht="14.25" customHeight="1" x14ac:dyDescent="0.15">
      <c r="A233" s="2352" t="str">
        <f t="shared" si="1"/>
        <v>ねぎ金額</v>
      </c>
      <c r="B233" s="2350" t="str">
        <f>B232</f>
        <v>ねぎ</v>
      </c>
      <c r="C233" s="395" t="s">
        <v>94</v>
      </c>
      <c r="D233" s="929">
        <v>103856.849</v>
      </c>
      <c r="E233" s="930">
        <v>137800.16800000001</v>
      </c>
      <c r="F233" s="934">
        <v>98618.361000000004</v>
      </c>
      <c r="G233" s="936">
        <v>108081.484</v>
      </c>
      <c r="H233" s="930">
        <v>65724.392999999996</v>
      </c>
      <c r="I233" s="986">
        <v>55982.966</v>
      </c>
      <c r="J233" s="932">
        <v>72306.876000000004</v>
      </c>
      <c r="K233" s="930">
        <v>60173.311000000002</v>
      </c>
      <c r="L233" s="934">
        <v>75536.823000000004</v>
      </c>
      <c r="M233" s="932">
        <v>71271.205000000002</v>
      </c>
      <c r="N233" s="938">
        <v>85526.024000000005</v>
      </c>
      <c r="O233" s="934">
        <v>115049.058</v>
      </c>
      <c r="P233" s="972">
        <v>232990.02499999999</v>
      </c>
      <c r="Q233" s="930">
        <v>314875.02399999998</v>
      </c>
      <c r="R233" s="935">
        <v>382024.67200000002</v>
      </c>
      <c r="S233" s="936">
        <v>326043.95899999997</v>
      </c>
      <c r="T233" s="930">
        <v>292717.56800000003</v>
      </c>
      <c r="U233" s="934">
        <v>263993.24200000003</v>
      </c>
      <c r="V233" s="936">
        <v>242026.02900000001</v>
      </c>
      <c r="W233" s="1078">
        <v>238864.55300000001</v>
      </c>
      <c r="X233" s="937">
        <v>161639.04000000001</v>
      </c>
      <c r="Y233" s="936">
        <v>152927.67000000001</v>
      </c>
      <c r="Z233" s="938">
        <v>91799.266000000003</v>
      </c>
      <c r="AA233" s="935">
        <v>83109.380999999994</v>
      </c>
      <c r="AB233" s="939">
        <v>35510.125999999997</v>
      </c>
      <c r="AC233" s="930">
        <v>34291.982000000004</v>
      </c>
      <c r="AD233" s="934">
        <v>35228.470099999999</v>
      </c>
      <c r="AE233" s="932">
        <v>36494.044999999998</v>
      </c>
      <c r="AF233" s="938">
        <v>36354.623</v>
      </c>
      <c r="AG233" s="934">
        <v>45289.864999999998</v>
      </c>
      <c r="AH233" s="932">
        <v>51637.392999999996</v>
      </c>
      <c r="AI233" s="930">
        <v>78438.89</v>
      </c>
      <c r="AJ233" s="934">
        <v>115141.84299999999</v>
      </c>
      <c r="AK233" s="932">
        <v>130898.83500000001</v>
      </c>
      <c r="AL233" s="930">
        <v>177939</v>
      </c>
      <c r="AM233" s="940">
        <v>240628.04199999999</v>
      </c>
      <c r="AP233" s="55"/>
      <c r="AU233" s="1575"/>
      <c r="AV233" s="1575"/>
      <c r="AX233" s="767"/>
      <c r="AY233" s="252"/>
      <c r="AZ233" s="252"/>
      <c r="BA233" s="252"/>
      <c r="BB233" s="252"/>
      <c r="BC233" s="252"/>
      <c r="BD233" s="758"/>
      <c r="BE233" s="748"/>
      <c r="BF233" s="748"/>
      <c r="BG233" s="748"/>
      <c r="BH233" s="767"/>
      <c r="BI233" s="767"/>
      <c r="BJ233" s="758"/>
      <c r="BK233" s="770"/>
      <c r="BL233" s="778"/>
      <c r="BM233" s="768"/>
      <c r="BN233" s="767"/>
      <c r="BO233" s="767"/>
      <c r="BP233" s="758"/>
      <c r="BQ233" s="748"/>
      <c r="BR233" s="748"/>
      <c r="BS233" s="748"/>
      <c r="BT233" s="252"/>
      <c r="BU233" s="768"/>
      <c r="BV233" s="787"/>
      <c r="BW233" s="767"/>
      <c r="BX233" s="767"/>
      <c r="BY233" s="767"/>
      <c r="BZ233" s="767"/>
      <c r="CA233" s="768"/>
      <c r="CB233" s="764"/>
      <c r="CC233" s="252"/>
      <c r="CD233" s="252"/>
      <c r="CE233" s="252"/>
      <c r="CF233" s="767"/>
      <c r="CG233" s="748"/>
      <c r="CH233" s="758"/>
      <c r="CI233" s="755"/>
      <c r="CJ233" s="755"/>
      <c r="CK233" s="755"/>
      <c r="CL233" s="755"/>
      <c r="CM233" s="755"/>
      <c r="CN233" s="758"/>
      <c r="CO233" s="767"/>
      <c r="CP233" s="1344"/>
      <c r="CQ233" s="767"/>
      <c r="CR233" s="748"/>
      <c r="CS233" s="767"/>
      <c r="CT233" s="758"/>
      <c r="CU233" s="748"/>
      <c r="CV233" s="748"/>
      <c r="CW233" s="748"/>
      <c r="CX233" s="748"/>
      <c r="CY233" s="757"/>
      <c r="CZ233" s="758"/>
      <c r="DA233" s="767"/>
      <c r="DB233" s="780"/>
      <c r="DC233" s="767"/>
      <c r="DD233" s="767"/>
      <c r="DE233" s="767"/>
      <c r="DF233" s="758"/>
      <c r="DG233" s="755"/>
      <c r="DH233" s="756"/>
      <c r="DI233" s="757"/>
      <c r="DJ233" s="767"/>
      <c r="DK233" s="757"/>
      <c r="DL233" s="767"/>
      <c r="DM233" s="758"/>
      <c r="DN233" s="767"/>
      <c r="DO233" s="767"/>
      <c r="DP233" s="767"/>
      <c r="DQ233" s="748"/>
      <c r="DR233" s="767"/>
      <c r="DS233" s="758"/>
      <c r="DT233" s="755"/>
      <c r="DU233" s="755"/>
      <c r="DV233" s="755"/>
      <c r="DW233" s="755"/>
      <c r="DX233" s="755"/>
      <c r="DY233" s="758"/>
      <c r="DZ233" s="252"/>
      <c r="EA233" s="252"/>
      <c r="EB233" s="252"/>
      <c r="EC233" s="748"/>
      <c r="ED233" s="748"/>
      <c r="EE233" s="758"/>
      <c r="EF233" s="764"/>
      <c r="EG233" s="764"/>
      <c r="EH233" s="764"/>
      <c r="EI233" s="764"/>
      <c r="EJ233" s="764"/>
      <c r="EK233" s="758"/>
      <c r="EL233" s="755"/>
      <c r="EM233" s="755"/>
      <c r="EN233" s="755"/>
      <c r="EO233" s="755"/>
      <c r="EP233" s="755"/>
      <c r="EQ233" s="767"/>
      <c r="ER233" s="755"/>
      <c r="ES233" s="756"/>
      <c r="ET233" s="757"/>
      <c r="EU233" s="757"/>
      <c r="EV233" s="757"/>
      <c r="EW233" s="755"/>
      <c r="EX233" s="755"/>
      <c r="EY233" s="755"/>
      <c r="EZ233" s="755"/>
      <c r="FA233" s="755"/>
      <c r="FB233" s="755"/>
      <c r="FC233" s="758"/>
      <c r="FE233" s="565"/>
      <c r="FF233" s="565"/>
      <c r="FG233" s="565"/>
      <c r="FH233" s="565"/>
      <c r="FI233" s="5"/>
      <c r="FJ233" s="565"/>
      <c r="FK233" s="565"/>
      <c r="FL233" s="565"/>
      <c r="FM233" s="565"/>
      <c r="FN233" s="565"/>
      <c r="FO233" s="5"/>
      <c r="FP233" s="5"/>
      <c r="FS233" s="59"/>
      <c r="FT233" s="5"/>
      <c r="FU233" s="5"/>
      <c r="FV233" s="5"/>
      <c r="FZ233" s="5"/>
      <c r="GD233" s="252"/>
      <c r="GE233" s="5"/>
      <c r="GF233" s="5"/>
      <c r="GI233" s="5"/>
      <c r="GJ233" s="279"/>
      <c r="GK233" s="252"/>
      <c r="GL233" s="252"/>
      <c r="GM233" s="252"/>
      <c r="GN233" s="252"/>
      <c r="GO233" s="5"/>
      <c r="GP233" s="5"/>
      <c r="GS233" s="59"/>
      <c r="GT233" s="59"/>
      <c r="GU233" s="59"/>
      <c r="HF233" s="5"/>
      <c r="HG233" s="5"/>
      <c r="HP233" s="60"/>
      <c r="HR233" s="61"/>
      <c r="HS233" s="56"/>
      <c r="HT233" s="56"/>
      <c r="HU233" s="56"/>
    </row>
    <row r="234" spans="1:401" ht="14.25" customHeight="1" x14ac:dyDescent="0.15">
      <c r="A234" s="2352" t="str">
        <f t="shared" si="1"/>
        <v>ねぎ価格</v>
      </c>
      <c r="B234" s="2351" t="str">
        <f>B232</f>
        <v>ねぎ</v>
      </c>
      <c r="C234" s="417" t="s">
        <v>96</v>
      </c>
      <c r="D234" s="941">
        <v>337</v>
      </c>
      <c r="E234" s="942">
        <v>262</v>
      </c>
      <c r="F234" s="946">
        <v>262</v>
      </c>
      <c r="G234" s="948">
        <v>316</v>
      </c>
      <c r="H234" s="942">
        <v>292</v>
      </c>
      <c r="I234" s="943">
        <v>314</v>
      </c>
      <c r="J234" s="944">
        <v>320</v>
      </c>
      <c r="K234" s="942">
        <v>309</v>
      </c>
      <c r="L234" s="946">
        <v>317</v>
      </c>
      <c r="M234" s="944">
        <v>332</v>
      </c>
      <c r="N234" s="942">
        <v>313</v>
      </c>
      <c r="O234" s="946">
        <v>358</v>
      </c>
      <c r="P234" s="944">
        <v>476</v>
      </c>
      <c r="Q234" s="942">
        <v>479</v>
      </c>
      <c r="R234" s="947">
        <v>422</v>
      </c>
      <c r="S234" s="944">
        <v>400</v>
      </c>
      <c r="T234" s="942">
        <v>371</v>
      </c>
      <c r="U234" s="946">
        <v>357</v>
      </c>
      <c r="V234" s="948">
        <v>336</v>
      </c>
      <c r="W234" s="980">
        <v>334</v>
      </c>
      <c r="X234" s="947">
        <v>298</v>
      </c>
      <c r="Y234" s="948">
        <v>284</v>
      </c>
      <c r="Z234" s="949">
        <v>344</v>
      </c>
      <c r="AA234" s="947">
        <v>321</v>
      </c>
      <c r="AB234" s="950">
        <v>329</v>
      </c>
      <c r="AC234" s="942">
        <v>338</v>
      </c>
      <c r="AD234" s="946">
        <v>379</v>
      </c>
      <c r="AE234" s="944">
        <v>375</v>
      </c>
      <c r="AF234" s="949">
        <v>415</v>
      </c>
      <c r="AG234" s="946">
        <v>361</v>
      </c>
      <c r="AH234" s="944">
        <v>367</v>
      </c>
      <c r="AI234" s="942">
        <v>418</v>
      </c>
      <c r="AJ234" s="946">
        <v>402</v>
      </c>
      <c r="AK234" s="944">
        <v>396</v>
      </c>
      <c r="AL234" s="942">
        <v>400</v>
      </c>
      <c r="AM234" s="951">
        <v>471</v>
      </c>
      <c r="AP234" s="55"/>
      <c r="AQ234" s="784"/>
      <c r="AR234" s="1575"/>
      <c r="AS234" s="1575"/>
      <c r="AT234" s="1575"/>
      <c r="AV234" s="1575"/>
      <c r="AW234" s="787"/>
      <c r="AX234" s="748"/>
      <c r="AY234" s="252"/>
      <c r="AZ234" s="252"/>
      <c r="BA234" s="252"/>
      <c r="BB234" s="748"/>
      <c r="BC234" s="767"/>
      <c r="BD234" s="758"/>
      <c r="BE234" s="767"/>
      <c r="BF234" s="767"/>
      <c r="BG234" s="767"/>
      <c r="BH234" s="748"/>
      <c r="BI234" s="767"/>
      <c r="BJ234" s="758"/>
      <c r="BK234" s="748"/>
      <c r="BL234" s="748"/>
      <c r="BM234" s="748"/>
      <c r="BN234" s="767"/>
      <c r="BO234" s="768"/>
      <c r="BP234" s="758"/>
      <c r="BQ234" s="748"/>
      <c r="BR234" s="748"/>
      <c r="BS234" s="748"/>
      <c r="BT234" s="767"/>
      <c r="BU234" s="767"/>
      <c r="BV234" s="758"/>
      <c r="BW234" s="748"/>
      <c r="BX234" s="748"/>
      <c r="BY234" s="748"/>
      <c r="BZ234" s="252"/>
      <c r="CA234" s="767"/>
      <c r="CB234" s="758"/>
      <c r="CC234" s="767"/>
      <c r="CD234" s="767"/>
      <c r="CE234" s="767"/>
      <c r="CF234" s="767"/>
      <c r="CG234" s="767"/>
      <c r="CH234" s="758"/>
      <c r="CI234" s="755"/>
      <c r="CJ234" s="755"/>
      <c r="CK234" s="755"/>
      <c r="CL234" s="755"/>
      <c r="CM234" s="755"/>
      <c r="CN234" s="764"/>
      <c r="CO234" s="252"/>
      <c r="CP234" s="252"/>
      <c r="CQ234" s="252"/>
      <c r="CR234" s="252"/>
      <c r="CS234" s="252"/>
      <c r="CT234" s="758"/>
      <c r="CU234" s="767"/>
      <c r="CV234" s="780"/>
      <c r="CW234" s="767"/>
      <c r="CX234" s="767"/>
      <c r="CY234" s="767"/>
      <c r="CZ234" s="758"/>
      <c r="DA234" s="755"/>
      <c r="DB234" s="756"/>
      <c r="DC234" s="757"/>
      <c r="DD234" s="767"/>
      <c r="DE234" s="252"/>
      <c r="DF234" s="758"/>
      <c r="DG234" s="252"/>
      <c r="DH234" s="252"/>
      <c r="DI234" s="252"/>
      <c r="DJ234" s="252"/>
      <c r="DK234" s="748"/>
      <c r="DL234" s="767"/>
      <c r="DM234" s="748"/>
      <c r="DN234" s="748"/>
      <c r="DO234" s="748"/>
      <c r="DP234" s="748"/>
      <c r="DQ234" s="252"/>
      <c r="DR234" s="252"/>
      <c r="DS234" s="758"/>
      <c r="DT234" s="755"/>
      <c r="DU234" s="755"/>
      <c r="DV234" s="755"/>
      <c r="DW234" s="755"/>
      <c r="DX234" s="755"/>
      <c r="DY234" s="758"/>
      <c r="DZ234" s="755"/>
      <c r="EA234" s="756"/>
      <c r="EB234" s="757"/>
      <c r="EC234" s="767"/>
      <c r="ED234" s="748"/>
      <c r="EE234" s="758"/>
      <c r="EF234" s="764"/>
      <c r="EG234" s="764"/>
      <c r="EH234" s="764"/>
      <c r="EI234" s="787"/>
      <c r="EJ234" s="764"/>
      <c r="EK234" s="758"/>
      <c r="EL234" s="755"/>
      <c r="EM234" s="755"/>
      <c r="EN234" s="755"/>
      <c r="EO234" s="755"/>
      <c r="EP234" s="755"/>
      <c r="EQ234" s="767"/>
      <c r="ER234" s="252"/>
      <c r="ES234" s="252"/>
      <c r="ET234" s="252"/>
      <c r="EU234" s="748"/>
      <c r="EV234" s="748"/>
      <c r="EW234" s="758"/>
      <c r="EX234" s="565"/>
      <c r="EY234" s="565"/>
      <c r="EZ234" s="565"/>
      <c r="FA234" s="565"/>
      <c r="FB234" s="565"/>
      <c r="FC234" s="101"/>
      <c r="FD234" s="5"/>
      <c r="FE234" s="61"/>
      <c r="FH234" s="5"/>
      <c r="FI234" s="5"/>
      <c r="FJ234" s="5"/>
      <c r="FO234" s="5"/>
      <c r="FS234" s="5"/>
      <c r="FT234" s="5"/>
      <c r="FW234" s="5"/>
      <c r="FX234" s="59"/>
      <c r="FY234" s="59"/>
      <c r="GI234" s="5"/>
      <c r="GJ234" s="5"/>
      <c r="GK234" s="5"/>
      <c r="GT234" s="3"/>
      <c r="GV234" s="61"/>
      <c r="GW234" s="56"/>
      <c r="GX234" s="56"/>
      <c r="GY234" s="56"/>
      <c r="GZ234" s="257"/>
      <c r="HA234" s="258"/>
      <c r="HB234" s="258"/>
      <c r="HC234" s="258"/>
    </row>
    <row r="235" spans="1:401" ht="14.25" customHeight="1" x14ac:dyDescent="0.15">
      <c r="A235" s="2352" t="str">
        <f t="shared" si="1"/>
        <v>にら数量</v>
      </c>
      <c r="B235" s="250" t="s">
        <v>30</v>
      </c>
      <c r="C235" s="394" t="s">
        <v>93</v>
      </c>
      <c r="D235" s="917">
        <v>40.533000000000001</v>
      </c>
      <c r="E235" s="918">
        <v>69.23</v>
      </c>
      <c r="F235" s="922">
        <v>57.241999999999997</v>
      </c>
      <c r="G235" s="924">
        <v>64.463999999999999</v>
      </c>
      <c r="H235" s="918">
        <v>56.996000000000002</v>
      </c>
      <c r="I235" s="961">
        <v>62.311999999999998</v>
      </c>
      <c r="J235" s="920">
        <v>70.575000000000003</v>
      </c>
      <c r="K235" s="918">
        <v>68.494</v>
      </c>
      <c r="L235" s="922">
        <v>74.616</v>
      </c>
      <c r="M235" s="920">
        <v>65.628</v>
      </c>
      <c r="N235" s="926">
        <v>88.445999999999998</v>
      </c>
      <c r="O235" s="922">
        <v>84.766999999999996</v>
      </c>
      <c r="P235" s="920">
        <v>89.09</v>
      </c>
      <c r="Q235" s="918">
        <v>88.167000000000002</v>
      </c>
      <c r="R235" s="923">
        <v>101.295</v>
      </c>
      <c r="S235" s="924">
        <v>83.361000000000004</v>
      </c>
      <c r="T235" s="918">
        <v>80.617999999999995</v>
      </c>
      <c r="U235" s="922">
        <v>73.105000000000004</v>
      </c>
      <c r="V235" s="924">
        <v>65.441999999999993</v>
      </c>
      <c r="W235" s="1077">
        <v>64.885000000000005</v>
      </c>
      <c r="X235" s="925">
        <v>60.616</v>
      </c>
      <c r="Y235" s="924">
        <v>82.585999999999999</v>
      </c>
      <c r="Z235" s="926">
        <v>59.548999999999999</v>
      </c>
      <c r="AA235" s="923">
        <v>90.11</v>
      </c>
      <c r="AB235" s="927">
        <v>64.683000000000007</v>
      </c>
      <c r="AC235" s="926">
        <v>62.26</v>
      </c>
      <c r="AD235" s="922">
        <v>57.402999999999999</v>
      </c>
      <c r="AE235" s="920">
        <v>68.759</v>
      </c>
      <c r="AF235" s="926">
        <v>73.061000000000007</v>
      </c>
      <c r="AG235" s="922">
        <v>91.346999999999994</v>
      </c>
      <c r="AH235" s="920">
        <v>82.177000000000007</v>
      </c>
      <c r="AI235" s="918">
        <v>68.116</v>
      </c>
      <c r="AJ235" s="922">
        <v>66.533000000000001</v>
      </c>
      <c r="AK235" s="920">
        <v>48.259</v>
      </c>
      <c r="AL235" s="918">
        <v>46.343000000000004</v>
      </c>
      <c r="AM235" s="928">
        <v>45.664999999999999</v>
      </c>
      <c r="AP235" s="55"/>
      <c r="AR235" s="1577"/>
      <c r="AS235" s="1577"/>
      <c r="AT235" s="1577"/>
      <c r="AU235" s="1575"/>
      <c r="AX235" s="748"/>
      <c r="AY235" s="770"/>
      <c r="AZ235" s="778"/>
      <c r="BA235" s="768"/>
      <c r="BB235" s="748"/>
      <c r="BC235" s="767"/>
      <c r="BD235" s="787"/>
      <c r="BE235" s="748"/>
      <c r="BF235" s="748"/>
      <c r="BG235" s="748"/>
      <c r="BH235" s="767"/>
      <c r="BI235" s="748"/>
      <c r="BJ235" s="787"/>
      <c r="BK235" s="767"/>
      <c r="BL235" s="767"/>
      <c r="BM235" s="767"/>
      <c r="BN235" s="748"/>
      <c r="BO235" s="768"/>
      <c r="BP235" s="787"/>
      <c r="BQ235" s="767"/>
      <c r="BR235" s="767"/>
      <c r="BS235" s="767"/>
      <c r="BT235" s="767"/>
      <c r="BU235" s="767"/>
      <c r="BV235" s="787"/>
      <c r="BW235" s="748"/>
      <c r="BX235" s="748"/>
      <c r="BY235" s="748"/>
      <c r="BZ235" s="767"/>
      <c r="CA235" s="767"/>
      <c r="CB235" s="758"/>
      <c r="CC235" s="252"/>
      <c r="CD235" s="252"/>
      <c r="CE235" s="252"/>
      <c r="CF235" s="767"/>
      <c r="CG235" s="767"/>
      <c r="CH235" s="758"/>
      <c r="CI235" s="755"/>
      <c r="CJ235" s="755"/>
      <c r="CK235" s="755"/>
      <c r="CL235" s="755"/>
      <c r="CM235" s="755"/>
      <c r="CN235" s="758"/>
      <c r="CO235" s="748"/>
      <c r="CP235" s="748"/>
      <c r="CQ235" s="748"/>
      <c r="CR235" s="748"/>
      <c r="CS235" s="757"/>
      <c r="CT235" s="748"/>
      <c r="CU235" s="755"/>
      <c r="CV235" s="756"/>
      <c r="CW235" s="757"/>
      <c r="CX235" s="252"/>
      <c r="CY235" s="757"/>
      <c r="CZ235" s="748"/>
      <c r="DA235" s="252"/>
      <c r="DB235" s="252"/>
      <c r="DC235" s="252"/>
      <c r="DD235" s="252"/>
      <c r="DE235" s="748"/>
      <c r="DF235" s="748"/>
      <c r="DG235" s="767"/>
      <c r="DH235" s="767"/>
      <c r="DI235" s="767"/>
      <c r="DJ235" s="766"/>
      <c r="DK235" s="748"/>
      <c r="DL235" s="748"/>
      <c r="DM235" s="758"/>
      <c r="DN235" s="767"/>
      <c r="DO235" s="767"/>
      <c r="DP235" s="767"/>
      <c r="DQ235" s="748"/>
      <c r="DR235" s="767"/>
      <c r="DS235" s="748"/>
      <c r="DT235" s="755"/>
      <c r="DU235" s="755"/>
      <c r="DV235" s="755"/>
      <c r="DW235" s="755"/>
      <c r="DX235" s="755"/>
      <c r="DY235" s="748"/>
      <c r="DZ235" s="252"/>
      <c r="EA235" s="252"/>
      <c r="EB235" s="252"/>
      <c r="EC235" s="748"/>
      <c r="ED235" s="767"/>
      <c r="EE235" s="748"/>
      <c r="EF235" s="758"/>
      <c r="EG235" s="758"/>
      <c r="EH235" s="758"/>
      <c r="EI235" s="787"/>
      <c r="EJ235" s="758"/>
      <c r="EK235" s="758"/>
      <c r="EL235" s="755"/>
      <c r="EM235" s="755"/>
      <c r="EN235" s="755"/>
      <c r="EO235" s="755"/>
      <c r="EP235" s="755"/>
      <c r="EQ235" s="748"/>
      <c r="ER235" s="755"/>
      <c r="ES235" s="755"/>
      <c r="ET235" s="755"/>
      <c r="EU235" s="755"/>
      <c r="EV235" s="755"/>
      <c r="EW235" s="748"/>
      <c r="EX235" s="770"/>
      <c r="EY235" s="770"/>
      <c r="EZ235" s="770"/>
      <c r="FA235" s="565"/>
      <c r="FB235" s="565"/>
      <c r="FC235" s="5"/>
      <c r="FD235" s="5"/>
      <c r="FE235" s="5"/>
      <c r="FK235" s="252"/>
      <c r="FL235" s="5"/>
      <c r="FM235" s="5"/>
      <c r="FN235" s="5"/>
      <c r="FO235" s="59"/>
      <c r="FP235" s="61"/>
      <c r="FQ235" s="61"/>
      <c r="FR235" s="59"/>
      <c r="FS235" s="59"/>
      <c r="FT235" s="59"/>
      <c r="GD235" s="5"/>
      <c r="GE235" s="5"/>
      <c r="GF235" s="5"/>
      <c r="GO235" s="3"/>
      <c r="GP235" s="61"/>
      <c r="GQ235" s="61"/>
      <c r="GR235" s="56"/>
      <c r="GS235" s="56"/>
      <c r="GT235" s="56"/>
      <c r="GU235" s="257"/>
      <c r="GV235" s="258"/>
      <c r="GW235" s="258"/>
      <c r="GX235" s="258"/>
    </row>
    <row r="236" spans="1:401" ht="14.25" customHeight="1" x14ac:dyDescent="0.15">
      <c r="A236" s="2352" t="str">
        <f t="shared" si="1"/>
        <v>にら金額</v>
      </c>
      <c r="B236" s="2350" t="str">
        <f>B235</f>
        <v>にら</v>
      </c>
      <c r="C236" s="395" t="s">
        <v>94</v>
      </c>
      <c r="D236" s="929">
        <v>32228.046999999999</v>
      </c>
      <c r="E236" s="930">
        <v>50951.733</v>
      </c>
      <c r="F236" s="934">
        <v>46014.580999999998</v>
      </c>
      <c r="G236" s="936">
        <v>53646.074999999997</v>
      </c>
      <c r="H236" s="930">
        <v>46985.923999999999</v>
      </c>
      <c r="I236" s="986">
        <v>42170.322999999997</v>
      </c>
      <c r="J236" s="932">
        <v>41810.097999999998</v>
      </c>
      <c r="K236" s="930">
        <v>42851.688999999998</v>
      </c>
      <c r="L236" s="934">
        <v>51132.578999999998</v>
      </c>
      <c r="M236" s="932">
        <v>46642.266000000003</v>
      </c>
      <c r="N236" s="938">
        <v>55743.720999999998</v>
      </c>
      <c r="O236" s="934">
        <v>39263.093000000001</v>
      </c>
      <c r="P236" s="972">
        <v>35858.605000000003</v>
      </c>
      <c r="Q236" s="930">
        <v>33824.167000000001</v>
      </c>
      <c r="R236" s="935">
        <v>38971.180999999997</v>
      </c>
      <c r="S236" s="936">
        <v>31804.732</v>
      </c>
      <c r="T236" s="930">
        <v>29816.915000000001</v>
      </c>
      <c r="U236" s="934">
        <v>26282.922999999999</v>
      </c>
      <c r="V236" s="936">
        <v>25024.636999999999</v>
      </c>
      <c r="W236" s="1078">
        <v>29593.295999999998</v>
      </c>
      <c r="X236" s="937">
        <v>33250.968000000001</v>
      </c>
      <c r="Y236" s="936">
        <v>46295.11</v>
      </c>
      <c r="Z236" s="938">
        <v>40562.978000000003</v>
      </c>
      <c r="AA236" s="935">
        <v>68625.917000000001</v>
      </c>
      <c r="AB236" s="939">
        <v>48820.052000000003</v>
      </c>
      <c r="AC236" s="930">
        <v>52057.468999999997</v>
      </c>
      <c r="AD236" s="934">
        <v>50180.982000000004</v>
      </c>
      <c r="AE236" s="932">
        <v>63293.264999999999</v>
      </c>
      <c r="AF236" s="938">
        <v>63848.224000000002</v>
      </c>
      <c r="AG236" s="934">
        <v>70961.11</v>
      </c>
      <c r="AH236" s="932">
        <v>63032.440999999999</v>
      </c>
      <c r="AI236" s="930">
        <v>62951.731</v>
      </c>
      <c r="AJ236" s="934">
        <v>68730.001999999993</v>
      </c>
      <c r="AK236" s="932">
        <v>50722.447999999997</v>
      </c>
      <c r="AL236" s="930">
        <v>51032.557999999997</v>
      </c>
      <c r="AM236" s="940">
        <v>56329.553999999996</v>
      </c>
      <c r="AP236" s="55"/>
      <c r="AR236" s="1576"/>
      <c r="AS236" s="1576"/>
      <c r="AT236" s="1576"/>
      <c r="AU236" s="1577"/>
      <c r="AV236" s="1575"/>
      <c r="AX236" s="748"/>
      <c r="AY236" s="767"/>
      <c r="AZ236" s="767"/>
      <c r="BA236" s="767"/>
      <c r="BB236" s="768"/>
      <c r="BC236" s="768"/>
      <c r="BD236" s="758"/>
      <c r="BE236" s="755"/>
      <c r="BF236" s="755"/>
      <c r="BG236" s="755"/>
      <c r="BH236" s="755"/>
      <c r="BI236" s="755"/>
      <c r="BJ236" s="758"/>
      <c r="BK236" s="748"/>
      <c r="BL236" s="748"/>
      <c r="BM236" s="748"/>
      <c r="BN236" s="767"/>
      <c r="BO236" s="748"/>
      <c r="BP236" s="758"/>
      <c r="BQ236" s="748"/>
      <c r="BR236" s="748"/>
      <c r="BS236" s="748"/>
      <c r="BT236" s="767"/>
      <c r="BU236" s="252"/>
      <c r="BV236" s="758"/>
      <c r="BW236" s="767"/>
      <c r="BX236" s="767"/>
      <c r="BY236" s="767"/>
      <c r="BZ236" s="767"/>
      <c r="CA236" s="767"/>
      <c r="CB236" s="758"/>
      <c r="CC236" s="755"/>
      <c r="CD236" s="755"/>
      <c r="CE236" s="755"/>
      <c r="CF236" s="755"/>
      <c r="CG236" s="755"/>
      <c r="CH236" s="758"/>
      <c r="CI236" s="748"/>
      <c r="CJ236" s="748"/>
      <c r="CK236" s="767"/>
      <c r="CL236" s="767"/>
      <c r="CM236" s="767"/>
      <c r="CN236" s="758"/>
      <c r="CO236" s="755"/>
      <c r="CP236" s="756"/>
      <c r="CQ236" s="757"/>
      <c r="CR236" s="252"/>
      <c r="CS236" s="748"/>
      <c r="CT236" s="758"/>
      <c r="CU236" s="252"/>
      <c r="CV236" s="252"/>
      <c r="CW236" s="252"/>
      <c r="CX236" s="748"/>
      <c r="CY236" s="252"/>
      <c r="CZ236" s="758"/>
      <c r="DA236" s="748"/>
      <c r="DB236" s="748"/>
      <c r="DC236" s="748"/>
      <c r="DD236" s="767"/>
      <c r="DE236" s="767"/>
      <c r="DF236" s="758"/>
      <c r="DG236" s="767"/>
      <c r="DH236" s="767"/>
      <c r="DI236" s="767"/>
      <c r="DJ236" s="748"/>
      <c r="DK236" s="757"/>
      <c r="DL236" s="758"/>
      <c r="DM236" s="767"/>
      <c r="DN236" s="767"/>
      <c r="DO236" s="767"/>
      <c r="DP236" s="748"/>
      <c r="DQ236" s="748"/>
      <c r="DR236" s="758"/>
      <c r="DS236" s="767"/>
      <c r="DT236" s="767"/>
      <c r="DU236" s="767"/>
      <c r="DV236" s="767"/>
      <c r="DW236" s="767"/>
      <c r="DX236" s="764"/>
      <c r="DY236" s="748"/>
      <c r="DZ236" s="748"/>
      <c r="EA236" s="748"/>
      <c r="EB236" s="767"/>
      <c r="EC236" s="757"/>
      <c r="ED236" s="767"/>
      <c r="EE236" s="758"/>
      <c r="EF236" s="252"/>
      <c r="EG236" s="252"/>
      <c r="EH236" s="252"/>
      <c r="EI236" s="757"/>
      <c r="EJ236" s="767"/>
      <c r="EK236" s="758"/>
      <c r="EL236" s="767"/>
      <c r="EM236" s="767"/>
      <c r="EN236" s="767"/>
      <c r="EO236" s="252"/>
      <c r="EP236" s="748"/>
      <c r="EQ236" s="758"/>
      <c r="ER236" s="758"/>
      <c r="ES236" s="758"/>
      <c r="ET236" s="758"/>
      <c r="EU236" s="764"/>
      <c r="EV236" s="764"/>
      <c r="EW236" s="758"/>
      <c r="EX236" s="764"/>
      <c r="EY236" s="252"/>
      <c r="EZ236" s="252"/>
      <c r="FA236" s="252"/>
      <c r="FB236" s="252"/>
      <c r="FC236" s="758"/>
      <c r="FD236" s="755"/>
      <c r="FE236" s="755"/>
      <c r="FF236" s="755"/>
      <c r="FG236" s="755"/>
      <c r="FH236" s="755"/>
      <c r="FI236" s="767"/>
      <c r="FJ236" s="755"/>
      <c r="FK236" s="755"/>
      <c r="FL236" s="755"/>
      <c r="FM236" s="755"/>
      <c r="FN236" s="755"/>
      <c r="FO236" s="767"/>
      <c r="FP236" s="770"/>
      <c r="FQ236" s="770"/>
      <c r="FR236" s="770"/>
      <c r="FS236" s="565"/>
      <c r="FT236" s="565"/>
      <c r="FU236" s="5"/>
      <c r="FV236" s="5"/>
      <c r="FW236" s="5"/>
      <c r="GB236" s="59"/>
      <c r="GC236" s="5"/>
      <c r="GE236" s="5"/>
      <c r="GF236" s="5"/>
      <c r="GG236" s="59"/>
      <c r="GH236" s="61"/>
      <c r="GI236" s="61"/>
      <c r="GJ236" s="59"/>
      <c r="GK236" s="59"/>
      <c r="GL236" s="59"/>
      <c r="HG236" s="60"/>
      <c r="HI236" s="61"/>
      <c r="HJ236" s="56"/>
      <c r="HK236" s="56"/>
      <c r="HL236" s="56"/>
      <c r="HM236" s="257"/>
      <c r="HN236" s="258"/>
      <c r="HO236" s="258"/>
      <c r="HP236" s="258"/>
    </row>
    <row r="237" spans="1:401" ht="14.25" customHeight="1" x14ac:dyDescent="0.15">
      <c r="A237" s="2352" t="str">
        <f t="shared" si="1"/>
        <v>にら価格</v>
      </c>
      <c r="B237" s="2351" t="str">
        <f>B235</f>
        <v>にら</v>
      </c>
      <c r="C237" s="417" t="s">
        <v>96</v>
      </c>
      <c r="D237" s="941">
        <v>795</v>
      </c>
      <c r="E237" s="942">
        <v>736</v>
      </c>
      <c r="F237" s="946">
        <v>804</v>
      </c>
      <c r="G237" s="948">
        <v>832</v>
      </c>
      <c r="H237" s="942">
        <v>824</v>
      </c>
      <c r="I237" s="943">
        <v>677</v>
      </c>
      <c r="J237" s="944">
        <v>592</v>
      </c>
      <c r="K237" s="942">
        <v>626</v>
      </c>
      <c r="L237" s="946">
        <v>685</v>
      </c>
      <c r="M237" s="944">
        <v>711</v>
      </c>
      <c r="N237" s="942">
        <v>630</v>
      </c>
      <c r="O237" s="946">
        <v>463</v>
      </c>
      <c r="P237" s="944">
        <v>402</v>
      </c>
      <c r="Q237" s="942">
        <v>384</v>
      </c>
      <c r="R237" s="947">
        <v>385</v>
      </c>
      <c r="S237" s="944">
        <v>382</v>
      </c>
      <c r="T237" s="942">
        <v>370</v>
      </c>
      <c r="U237" s="946">
        <v>360</v>
      </c>
      <c r="V237" s="948">
        <v>382</v>
      </c>
      <c r="W237" s="980">
        <v>456</v>
      </c>
      <c r="X237" s="947">
        <v>549</v>
      </c>
      <c r="Y237" s="948">
        <v>561</v>
      </c>
      <c r="Z237" s="949">
        <v>681</v>
      </c>
      <c r="AA237" s="947">
        <v>762</v>
      </c>
      <c r="AB237" s="950">
        <v>755</v>
      </c>
      <c r="AC237" s="942">
        <v>836</v>
      </c>
      <c r="AD237" s="946">
        <v>874</v>
      </c>
      <c r="AE237" s="944">
        <v>921</v>
      </c>
      <c r="AF237" s="949">
        <v>874</v>
      </c>
      <c r="AG237" s="946">
        <v>777</v>
      </c>
      <c r="AH237" s="944">
        <v>767</v>
      </c>
      <c r="AI237" s="942">
        <v>924</v>
      </c>
      <c r="AJ237" s="946">
        <v>1033</v>
      </c>
      <c r="AK237" s="944">
        <v>1051</v>
      </c>
      <c r="AL237" s="942">
        <v>1101</v>
      </c>
      <c r="AM237" s="951">
        <v>1234</v>
      </c>
      <c r="AP237" s="55"/>
      <c r="AQ237" s="784"/>
      <c r="AR237" s="1576"/>
      <c r="AS237" s="1576"/>
      <c r="AT237" s="1576"/>
      <c r="AU237" s="1576"/>
      <c r="AV237" s="1577"/>
      <c r="AW237" s="787"/>
      <c r="AX237" s="767"/>
      <c r="AY237" s="767"/>
      <c r="AZ237" s="767"/>
      <c r="BA237" s="767"/>
      <c r="BB237" s="767"/>
      <c r="BC237" s="767"/>
      <c r="BD237" s="758"/>
      <c r="BE237" s="252"/>
      <c r="BF237" s="252"/>
      <c r="BG237" s="252"/>
      <c r="BH237" s="252"/>
      <c r="BI237" s="252"/>
      <c r="BJ237" s="758"/>
      <c r="BK237" s="748"/>
      <c r="BL237" s="748"/>
      <c r="BM237" s="748"/>
      <c r="BN237" s="767"/>
      <c r="BO237" s="768"/>
      <c r="BP237" s="758"/>
      <c r="BQ237" s="252"/>
      <c r="BR237" s="252"/>
      <c r="BS237" s="252"/>
      <c r="BT237" s="748"/>
      <c r="BU237" s="767"/>
      <c r="BV237" s="758"/>
      <c r="BW237" s="748"/>
      <c r="BX237" s="748"/>
      <c r="BY237" s="748"/>
      <c r="BZ237" s="767"/>
      <c r="CA237" s="767"/>
      <c r="CB237" s="758"/>
      <c r="CC237" s="748"/>
      <c r="CD237" s="748"/>
      <c r="CE237" s="748"/>
      <c r="CF237" s="252"/>
      <c r="CG237" s="767"/>
      <c r="CH237" s="758"/>
      <c r="CI237" s="252"/>
      <c r="CJ237" s="254"/>
      <c r="CK237" s="252"/>
      <c r="CL237" s="748"/>
      <c r="CM237" s="757"/>
      <c r="CN237" s="748"/>
      <c r="CO237" s="767"/>
      <c r="CP237" s="767"/>
      <c r="CQ237" s="767"/>
      <c r="CR237" s="767"/>
      <c r="CS237" s="767"/>
      <c r="CT237" s="758"/>
      <c r="CU237" s="748"/>
      <c r="CV237" s="748"/>
      <c r="CW237" s="748"/>
      <c r="CX237" s="748"/>
      <c r="CY237" s="767"/>
      <c r="CZ237" s="758"/>
      <c r="DA237" s="252"/>
      <c r="DB237" s="252"/>
      <c r="DC237" s="252"/>
      <c r="DD237" s="748"/>
      <c r="DE237" s="252"/>
      <c r="DF237" s="758"/>
      <c r="DG237" s="767"/>
      <c r="DH237" s="780"/>
      <c r="DI237" s="767"/>
      <c r="DJ237" s="767"/>
      <c r="DK237" s="748"/>
      <c r="DL237" s="758"/>
      <c r="DM237" s="767"/>
      <c r="DN237" s="767"/>
      <c r="DO237" s="767"/>
      <c r="DP237" s="748"/>
      <c r="DQ237" s="767"/>
      <c r="DR237" s="758"/>
      <c r="DS237" s="767"/>
      <c r="DT237" s="767"/>
      <c r="DU237" s="767"/>
      <c r="DV237" s="767"/>
      <c r="DW237" s="748"/>
      <c r="DX237" s="758"/>
      <c r="DY237" s="770"/>
      <c r="DZ237" s="756"/>
      <c r="EA237" s="757"/>
      <c r="EB237" s="767"/>
      <c r="EC237" s="767"/>
      <c r="ED237" s="758"/>
      <c r="EE237" s="252"/>
      <c r="EF237" s="252"/>
      <c r="EG237" s="252"/>
      <c r="EH237" s="768"/>
      <c r="EI237" s="768"/>
      <c r="EJ237" s="764"/>
      <c r="EK237" s="748"/>
      <c r="EL237" s="748"/>
      <c r="EM237" s="748"/>
      <c r="EN237" s="767"/>
      <c r="EO237" s="767"/>
      <c r="EP237" s="758"/>
      <c r="EQ237" s="252"/>
      <c r="ER237" s="252"/>
      <c r="ES237" s="252"/>
      <c r="ET237" s="748"/>
      <c r="EU237" s="767"/>
      <c r="EV237" s="767"/>
      <c r="EW237" s="5"/>
      <c r="EX237" s="5"/>
      <c r="EY237" s="5"/>
      <c r="EZ237" s="5"/>
      <c r="FA237" s="5"/>
      <c r="FB237" s="5"/>
      <c r="FC237" s="748"/>
      <c r="FD237" s="767"/>
      <c r="FE237" s="767"/>
      <c r="FF237" s="767"/>
      <c r="FG237" s="748"/>
      <c r="FH237" s="748"/>
      <c r="FI237" s="758"/>
      <c r="FJ237" s="252"/>
      <c r="FK237" s="252"/>
      <c r="FL237" s="252"/>
      <c r="FM237" s="748"/>
      <c r="FN237" s="767"/>
      <c r="FO237" s="758"/>
      <c r="FP237" s="748"/>
      <c r="FQ237" s="787"/>
      <c r="FR237" s="787"/>
      <c r="FS237" s="758"/>
      <c r="FT237" s="787"/>
      <c r="FU237" s="758"/>
      <c r="FV237" s="787"/>
      <c r="FW237" s="748"/>
      <c r="FX237" s="748"/>
      <c r="FY237" s="767"/>
      <c r="FZ237" s="767"/>
      <c r="GA237" s="758"/>
      <c r="GB237" s="758"/>
      <c r="GC237" s="758"/>
      <c r="GD237" s="758"/>
      <c r="GE237" s="252"/>
      <c r="GF237" s="748"/>
      <c r="GG237" s="748"/>
      <c r="GH237" s="755"/>
      <c r="GI237" s="755"/>
      <c r="GJ237" s="755"/>
      <c r="GK237" s="755"/>
      <c r="GL237" s="755"/>
      <c r="GM237" s="767"/>
      <c r="GN237" s="755"/>
      <c r="GO237" s="755"/>
      <c r="GP237" s="755"/>
      <c r="GQ237" s="755"/>
      <c r="GR237" s="755"/>
      <c r="GS237" s="767"/>
      <c r="GT237" s="755"/>
      <c r="GU237" s="770"/>
      <c r="GV237" s="770"/>
      <c r="GW237" s="565"/>
      <c r="GX237" s="565"/>
      <c r="GY237" s="5"/>
      <c r="GZ237" s="565"/>
      <c r="HA237" s="565"/>
      <c r="HB237" s="565"/>
      <c r="HC237" s="565"/>
      <c r="HD237" s="565"/>
      <c r="HE237" s="101"/>
      <c r="HF237" s="5"/>
      <c r="HG237" s="5"/>
      <c r="HL237" s="252"/>
      <c r="HM237" s="252"/>
      <c r="HN237" s="252"/>
      <c r="HO237" s="252"/>
      <c r="HP237" s="5"/>
      <c r="HQ237" s="5"/>
      <c r="HV237" s="59"/>
      <c r="HW237" s="5"/>
      <c r="HY237" s="5"/>
      <c r="HZ237" s="5"/>
      <c r="IA237" s="59"/>
      <c r="IB237" s="61"/>
      <c r="IC237" s="61"/>
      <c r="ID237" s="59"/>
      <c r="IE237" s="59"/>
      <c r="IF237" s="59"/>
      <c r="IQ237" s="5"/>
      <c r="IR237" s="5"/>
      <c r="JA237" s="60"/>
      <c r="JC237" s="61"/>
      <c r="JD237" s="56"/>
      <c r="JE237" s="56"/>
      <c r="JF237" s="56"/>
      <c r="JG237" s="257"/>
      <c r="JH237" s="258"/>
      <c r="JI237" s="258"/>
      <c r="JJ237" s="258"/>
    </row>
    <row r="238" spans="1:401" ht="14.25" customHeight="1" x14ac:dyDescent="0.15">
      <c r="A238" s="2352" t="str">
        <f t="shared" si="1"/>
        <v>セルリー数量</v>
      </c>
      <c r="B238" s="250" t="s">
        <v>220</v>
      </c>
      <c r="C238" s="394" t="s">
        <v>93</v>
      </c>
      <c r="D238" s="917">
        <v>1.88</v>
      </c>
      <c r="E238" s="918">
        <v>30.658999999999999</v>
      </c>
      <c r="F238" s="922">
        <v>15.532999999999999</v>
      </c>
      <c r="G238" s="924">
        <v>30.998999999999999</v>
      </c>
      <c r="H238" s="918">
        <v>32.046999999999997</v>
      </c>
      <c r="I238" s="961">
        <v>21.12</v>
      </c>
      <c r="J238" s="920">
        <v>22.504000000000001</v>
      </c>
      <c r="K238" s="918">
        <v>26.036000000000001</v>
      </c>
      <c r="L238" s="922">
        <v>37.453000000000003</v>
      </c>
      <c r="M238" s="920">
        <v>34.036999999999999</v>
      </c>
      <c r="N238" s="926">
        <v>38.393999999999998</v>
      </c>
      <c r="O238" s="922">
        <v>34.335999999999999</v>
      </c>
      <c r="P238" s="920">
        <v>29.501999999999999</v>
      </c>
      <c r="Q238" s="918">
        <v>26.166</v>
      </c>
      <c r="R238" s="923">
        <v>17.879000000000001</v>
      </c>
      <c r="S238" s="924">
        <v>3.4660000000000002</v>
      </c>
      <c r="T238" s="918">
        <v>0.27</v>
      </c>
      <c r="U238" s="922">
        <v>0.23899999999999999</v>
      </c>
      <c r="V238" s="924">
        <v>0.20699999999999999</v>
      </c>
      <c r="W238" s="1077">
        <v>0.124</v>
      </c>
      <c r="X238" s="925">
        <v>4.0000000000000001E-3</v>
      </c>
      <c r="Y238" s="924">
        <v>0</v>
      </c>
      <c r="Z238" s="926">
        <v>0</v>
      </c>
      <c r="AA238" s="923">
        <v>0</v>
      </c>
      <c r="AB238" s="927">
        <v>0</v>
      </c>
      <c r="AC238" s="926">
        <v>0</v>
      </c>
      <c r="AD238" s="922">
        <v>0</v>
      </c>
      <c r="AE238" s="920">
        <v>0</v>
      </c>
      <c r="AF238" s="926">
        <v>0</v>
      </c>
      <c r="AG238" s="922">
        <v>1.08</v>
      </c>
      <c r="AH238" s="920">
        <v>0</v>
      </c>
      <c r="AI238" s="918">
        <v>0.105</v>
      </c>
      <c r="AJ238" s="922">
        <v>0.56399999999999995</v>
      </c>
      <c r="AK238" s="920">
        <v>0.77500000000000002</v>
      </c>
      <c r="AL238" s="918">
        <v>2.77</v>
      </c>
      <c r="AM238" s="928">
        <v>0.98699999999999999</v>
      </c>
      <c r="AP238" s="55"/>
      <c r="AR238" s="1574"/>
      <c r="AS238" s="1574"/>
      <c r="AT238" s="1574"/>
      <c r="AU238" s="1576"/>
      <c r="AV238" s="1576"/>
      <c r="AX238" s="748"/>
      <c r="AY238" s="767"/>
      <c r="AZ238" s="767"/>
      <c r="BA238" s="767"/>
      <c r="BB238" s="767"/>
      <c r="BC238" s="748"/>
      <c r="BD238" s="787"/>
      <c r="BE238" s="748"/>
      <c r="BF238" s="748"/>
      <c r="BG238" s="748"/>
      <c r="BH238" s="767"/>
      <c r="BI238" s="767"/>
      <c r="BJ238" s="787"/>
      <c r="BK238" s="767"/>
      <c r="BL238" s="767"/>
      <c r="BM238" s="767"/>
      <c r="BN238" s="748"/>
      <c r="BO238" s="767"/>
      <c r="BP238" s="758"/>
      <c r="BQ238" s="767"/>
      <c r="BR238" s="767"/>
      <c r="BS238" s="767"/>
      <c r="BT238" s="748"/>
      <c r="BU238" s="748"/>
      <c r="BV238" s="758"/>
      <c r="BW238" s="767"/>
      <c r="BX238" s="767"/>
      <c r="BY238" s="767"/>
      <c r="BZ238" s="768"/>
      <c r="CA238" s="768"/>
      <c r="CB238" s="758"/>
      <c r="CC238" s="767"/>
      <c r="CD238" s="767"/>
      <c r="CE238" s="767"/>
      <c r="CF238" s="748"/>
      <c r="CG238" s="767"/>
      <c r="CH238" s="758"/>
      <c r="CI238" s="748"/>
      <c r="CJ238" s="1343"/>
      <c r="CK238" s="748"/>
      <c r="CL238" s="767"/>
      <c r="CM238" s="748"/>
      <c r="CN238" s="758"/>
      <c r="CO238" s="748"/>
      <c r="CP238" s="1343"/>
      <c r="CQ238" s="748"/>
      <c r="CR238" s="252"/>
      <c r="CS238" s="748"/>
      <c r="CT238" s="758"/>
      <c r="CU238" s="755"/>
      <c r="CV238" s="755"/>
      <c r="CW238" s="755"/>
      <c r="CX238" s="755"/>
      <c r="CY238" s="755"/>
      <c r="CZ238" s="787"/>
      <c r="DA238" s="748"/>
      <c r="DB238" s="748"/>
      <c r="DC238" s="748"/>
      <c r="DD238" s="748"/>
      <c r="DE238" s="767"/>
      <c r="DF238" s="787"/>
      <c r="DG238" s="767"/>
      <c r="DH238" s="767"/>
      <c r="DI238" s="767"/>
      <c r="DJ238" s="767"/>
      <c r="DK238" s="767"/>
      <c r="DL238" s="787"/>
      <c r="DM238" s="252"/>
      <c r="DN238" s="252"/>
      <c r="DO238" s="252"/>
      <c r="DP238" s="748"/>
      <c r="DQ238" s="252"/>
      <c r="DR238" s="748"/>
      <c r="DS238" s="767"/>
      <c r="DT238" s="780"/>
      <c r="DU238" s="767"/>
      <c r="DV238" s="767"/>
      <c r="DW238" s="767"/>
      <c r="DX238" s="784"/>
      <c r="DY238" s="252"/>
      <c r="DZ238" s="252"/>
      <c r="EA238" s="252"/>
      <c r="EB238" s="748"/>
      <c r="EC238" s="767"/>
      <c r="ED238" s="748"/>
      <c r="EE238" s="748"/>
      <c r="EF238" s="748"/>
      <c r="EG238" s="748"/>
      <c r="EH238" s="757"/>
      <c r="EI238" s="767"/>
      <c r="EJ238" s="748"/>
      <c r="EK238" s="767"/>
      <c r="EL238" s="767"/>
      <c r="EM238" s="767"/>
      <c r="EN238" s="767"/>
      <c r="EO238" s="748"/>
      <c r="EP238" s="787"/>
      <c r="EQ238" s="767"/>
      <c r="ER238" s="767"/>
      <c r="ES238" s="767"/>
      <c r="ET238" s="766"/>
      <c r="EU238" s="748"/>
      <c r="EV238" s="787"/>
      <c r="EW238" s="770"/>
      <c r="EX238" s="778"/>
      <c r="EY238" s="768"/>
      <c r="EZ238" s="768"/>
      <c r="FA238" s="767"/>
      <c r="FB238" s="787"/>
      <c r="FC238" s="773"/>
      <c r="FD238" s="762"/>
      <c r="FE238" s="766"/>
      <c r="FF238" s="766"/>
      <c r="FG238" s="766"/>
      <c r="FH238" s="827"/>
      <c r="FI238" s="748"/>
      <c r="FJ238" s="748"/>
      <c r="FK238" s="748"/>
      <c r="FL238" s="767"/>
      <c r="FM238" s="757"/>
      <c r="FN238" s="748"/>
      <c r="FO238" s="767"/>
      <c r="FP238" s="767"/>
      <c r="FQ238" s="767"/>
      <c r="FR238" s="748"/>
      <c r="FS238" s="767"/>
      <c r="FT238" s="748"/>
      <c r="FU238" s="792"/>
      <c r="FV238" s="792"/>
      <c r="FW238" s="792"/>
      <c r="FX238" s="5"/>
      <c r="FY238" s="3"/>
      <c r="FZ238" s="792"/>
      <c r="GA238" s="758"/>
      <c r="GB238" s="755"/>
      <c r="GC238" s="756"/>
      <c r="GD238" s="757"/>
      <c r="GE238" s="757"/>
      <c r="GF238" s="757"/>
      <c r="GG238" s="748"/>
      <c r="GH238" s="252"/>
      <c r="GI238" s="252"/>
      <c r="GJ238" s="252"/>
      <c r="GK238" s="748"/>
      <c r="GL238" s="252"/>
      <c r="GM238" s="748"/>
      <c r="GN238" s="764"/>
      <c r="GO238" s="764"/>
      <c r="GP238" s="764"/>
      <c r="GQ238" s="764"/>
      <c r="GR238" s="764"/>
      <c r="GS238" s="787"/>
      <c r="GT238" s="758"/>
      <c r="GU238" s="767"/>
      <c r="GV238" s="767"/>
      <c r="GW238" s="748"/>
      <c r="GX238" s="758"/>
      <c r="GY238" s="748"/>
      <c r="GZ238" s="748"/>
      <c r="HA238" s="748"/>
      <c r="HB238" s="748"/>
      <c r="HC238" s="758"/>
      <c r="HD238" s="252"/>
      <c r="HE238" s="758"/>
      <c r="HF238" s="755"/>
      <c r="HG238" s="755"/>
      <c r="HH238" s="755"/>
      <c r="HI238" s="755"/>
      <c r="HJ238" s="755"/>
      <c r="HK238" s="748"/>
      <c r="HL238" s="755"/>
      <c r="HM238" s="755"/>
      <c r="HN238" s="755"/>
      <c r="HO238" s="755"/>
      <c r="HP238" s="755"/>
      <c r="HQ238" s="748"/>
      <c r="HR238" s="748"/>
      <c r="HS238" s="748"/>
      <c r="HT238" s="748"/>
      <c r="HU238" s="252"/>
      <c r="HV238" s="748"/>
      <c r="HW238" s="748"/>
      <c r="HY238" s="565"/>
      <c r="HZ238" s="565"/>
      <c r="IA238" s="565"/>
      <c r="IB238" s="565"/>
      <c r="IC238" s="101"/>
      <c r="ID238" s="565"/>
      <c r="IE238" s="565"/>
      <c r="IF238" s="565"/>
      <c r="IG238" s="565"/>
      <c r="IH238" s="565"/>
      <c r="II238" s="5"/>
      <c r="IJ238" s="5"/>
      <c r="IK238" s="5"/>
      <c r="IO238" s="5"/>
      <c r="IP238" s="61"/>
      <c r="IQ238" s="59"/>
      <c r="IR238" s="59"/>
      <c r="IS238" s="59"/>
      <c r="IT238" s="5"/>
      <c r="IU238" s="5"/>
      <c r="IZ238" s="252"/>
      <c r="JA238" s="252"/>
      <c r="JB238" s="252"/>
      <c r="JC238" s="252"/>
      <c r="JD238" s="5"/>
      <c r="JE238" s="5"/>
      <c r="JI238" s="5"/>
      <c r="JJ238" s="5"/>
      <c r="JM238" s="5"/>
      <c r="JN238" s="5"/>
      <c r="JO238" s="59"/>
      <c r="JP238" s="61"/>
      <c r="JQ238" s="61"/>
      <c r="JR238" s="59"/>
      <c r="JS238" s="59"/>
      <c r="JT238" s="59"/>
      <c r="KF238" s="5"/>
      <c r="KO238" s="60"/>
      <c r="KQ238" s="61"/>
      <c r="KR238" s="56"/>
      <c r="KS238" s="56"/>
      <c r="KT238" s="56"/>
      <c r="KU238" s="257"/>
      <c r="KV238" s="258"/>
      <c r="KW238" s="258"/>
      <c r="KX238" s="258"/>
    </row>
    <row r="239" spans="1:401" ht="14.25" customHeight="1" x14ac:dyDescent="0.15">
      <c r="A239" s="2352" t="str">
        <f t="shared" si="1"/>
        <v>セルリー金額</v>
      </c>
      <c r="B239" s="2350" t="str">
        <f>B238</f>
        <v>セルリー</v>
      </c>
      <c r="C239" s="395" t="s">
        <v>94</v>
      </c>
      <c r="D239" s="929">
        <v>457.834</v>
      </c>
      <c r="E239" s="930">
        <v>6985.7640000000001</v>
      </c>
      <c r="F239" s="934">
        <v>3294.93</v>
      </c>
      <c r="G239" s="936">
        <v>6631.3729999999996</v>
      </c>
      <c r="H239" s="930">
        <v>6595.6360000000004</v>
      </c>
      <c r="I239" s="986">
        <v>4953.7870000000003</v>
      </c>
      <c r="J239" s="932">
        <v>5966.8490000000002</v>
      </c>
      <c r="K239" s="930">
        <v>7806.9309999999996</v>
      </c>
      <c r="L239" s="934">
        <v>12303.436</v>
      </c>
      <c r="M239" s="932">
        <v>11800.512000000001</v>
      </c>
      <c r="N239" s="938">
        <v>12546.414000000001</v>
      </c>
      <c r="O239" s="934">
        <v>13538.103999999999</v>
      </c>
      <c r="P239" s="972">
        <v>12666.687</v>
      </c>
      <c r="Q239" s="930">
        <v>12282.799000000001</v>
      </c>
      <c r="R239" s="935">
        <v>7127.6869999999999</v>
      </c>
      <c r="S239" s="936">
        <v>643.89599999999996</v>
      </c>
      <c r="T239" s="930">
        <v>65.501999999999995</v>
      </c>
      <c r="U239" s="934">
        <v>78.408000000000001</v>
      </c>
      <c r="V239" s="936">
        <v>84.563999999999993</v>
      </c>
      <c r="W239" s="1078">
        <v>53.567999999999998</v>
      </c>
      <c r="X239" s="937">
        <v>5.4</v>
      </c>
      <c r="Y239" s="936">
        <v>0</v>
      </c>
      <c r="Z239" s="938">
        <v>0</v>
      </c>
      <c r="AA239" s="935">
        <v>0</v>
      </c>
      <c r="AB239" s="939">
        <v>0</v>
      </c>
      <c r="AC239" s="930">
        <v>0</v>
      </c>
      <c r="AD239" s="934">
        <v>0</v>
      </c>
      <c r="AE239" s="932">
        <v>0</v>
      </c>
      <c r="AF239" s="938">
        <v>0</v>
      </c>
      <c r="AG239" s="934">
        <v>401.17700000000002</v>
      </c>
      <c r="AH239" s="932">
        <v>0</v>
      </c>
      <c r="AI239" s="930">
        <v>44.387999999999998</v>
      </c>
      <c r="AJ239" s="934">
        <v>278.42399999999998</v>
      </c>
      <c r="AK239" s="932">
        <v>281.88</v>
      </c>
      <c r="AL239" s="930">
        <v>938.62800000000004</v>
      </c>
      <c r="AM239" s="940">
        <v>385.99200000000002</v>
      </c>
      <c r="AP239" s="55"/>
      <c r="AR239" s="1575"/>
      <c r="AS239" s="1575"/>
      <c r="AT239" s="1575"/>
      <c r="AU239" s="1574"/>
      <c r="AV239" s="1576"/>
      <c r="AX239" s="767"/>
      <c r="AY239" s="767"/>
      <c r="AZ239" s="767"/>
      <c r="BA239" s="767"/>
      <c r="BB239" s="767"/>
      <c r="BC239" s="767"/>
      <c r="BD239" s="758"/>
      <c r="BE239" s="755"/>
      <c r="BF239" s="755"/>
      <c r="BG239" s="755"/>
      <c r="BH239" s="755"/>
      <c r="BI239" s="755"/>
      <c r="BJ239" s="758"/>
      <c r="BK239" s="748"/>
      <c r="BL239" s="748"/>
      <c r="BM239" s="748"/>
      <c r="BN239" s="767"/>
      <c r="BO239" s="767"/>
      <c r="BP239" s="758"/>
      <c r="BQ239" s="252"/>
      <c r="BR239" s="252"/>
      <c r="BS239" s="252"/>
      <c r="BT239" s="748"/>
      <c r="BU239" s="767"/>
      <c r="BV239" s="758"/>
      <c r="BW239" s="252"/>
      <c r="BX239" s="252"/>
      <c r="BY239" s="252"/>
      <c r="BZ239" s="767"/>
      <c r="CA239" s="252"/>
      <c r="CB239" s="758"/>
      <c r="CC239" s="767"/>
      <c r="CD239" s="767"/>
      <c r="CE239" s="767"/>
      <c r="CF239" s="748"/>
      <c r="CG239" s="767"/>
      <c r="CH239" s="787"/>
      <c r="CI239" s="767"/>
      <c r="CJ239" s="767"/>
      <c r="CK239" s="767"/>
      <c r="CL239" s="767"/>
      <c r="CM239" s="252"/>
      <c r="CN239" s="758"/>
      <c r="CO239" s="767"/>
      <c r="CP239" s="1344"/>
      <c r="CQ239" s="767"/>
      <c r="CR239" s="767"/>
      <c r="CS239" s="767"/>
      <c r="CT239" s="758"/>
      <c r="CU239" s="767"/>
      <c r="CV239" s="767"/>
      <c r="CW239" s="767"/>
      <c r="CX239" s="748"/>
      <c r="CY239" s="767"/>
      <c r="CZ239" s="758"/>
      <c r="DA239" s="770"/>
      <c r="DB239" s="778"/>
      <c r="DC239" s="768"/>
      <c r="DD239" s="748"/>
      <c r="DE239" s="748"/>
      <c r="DF239" s="787"/>
      <c r="DG239" s="755"/>
      <c r="DH239" s="755"/>
      <c r="DI239" s="755"/>
      <c r="DJ239" s="755"/>
      <c r="DK239" s="755"/>
      <c r="DL239" s="758"/>
      <c r="DM239" s="767"/>
      <c r="DN239" s="767"/>
      <c r="DO239" s="767"/>
      <c r="DP239" s="252"/>
      <c r="DQ239" s="767"/>
      <c r="DR239" s="758"/>
      <c r="DS239" s="252"/>
      <c r="DT239" s="252"/>
      <c r="DU239" s="252"/>
      <c r="DV239" s="748"/>
      <c r="DW239" s="767"/>
      <c r="DX239" s="758"/>
      <c r="DY239" s="252"/>
      <c r="DZ239" s="252"/>
      <c r="EA239" s="252"/>
      <c r="EB239" s="748"/>
      <c r="EC239" s="252"/>
      <c r="ED239" s="758"/>
      <c r="EE239" s="767"/>
      <c r="EF239" s="780"/>
      <c r="EG239" s="767"/>
      <c r="EH239" s="767"/>
      <c r="EI239" s="748"/>
      <c r="EJ239" s="780"/>
      <c r="EK239" s="767"/>
      <c r="EL239" s="767"/>
      <c r="EM239" s="767"/>
      <c r="EN239" s="748"/>
      <c r="EO239" s="767"/>
      <c r="EP239" s="758"/>
      <c r="EQ239" s="767"/>
      <c r="ER239" s="767"/>
      <c r="ES239" s="767"/>
      <c r="ET239" s="767"/>
      <c r="EU239" s="767"/>
      <c r="EV239" s="758"/>
      <c r="EW239" s="748"/>
      <c r="EX239" s="748"/>
      <c r="EY239" s="748"/>
      <c r="EZ239" s="757"/>
      <c r="FA239" s="252"/>
      <c r="FB239" s="758"/>
      <c r="FC239" s="748"/>
      <c r="FD239" s="748"/>
      <c r="FE239" s="748"/>
      <c r="FF239" s="767"/>
      <c r="FG239" s="767"/>
      <c r="FH239" s="758"/>
      <c r="FI239" s="767"/>
      <c r="FJ239" s="767"/>
      <c r="FK239" s="767"/>
      <c r="FL239" s="748"/>
      <c r="FM239" s="767"/>
      <c r="FN239" s="758"/>
      <c r="FO239" s="767"/>
      <c r="FP239" s="767"/>
      <c r="FQ239" s="767"/>
      <c r="FR239" s="766"/>
      <c r="FS239" s="767"/>
      <c r="FT239" s="758"/>
      <c r="FU239" s="545"/>
      <c r="FV239" s="753"/>
      <c r="FW239" s="546"/>
      <c r="FX239" s="546"/>
      <c r="FY239" s="546"/>
      <c r="FZ239" s="764"/>
      <c r="GA239" s="767"/>
      <c r="GB239" s="767"/>
      <c r="GC239" s="767"/>
      <c r="GD239" s="767"/>
      <c r="GE239" s="748"/>
      <c r="GF239" s="758"/>
      <c r="GG239" s="767"/>
      <c r="GH239" s="767"/>
      <c r="GI239" s="767"/>
      <c r="GJ239" s="767"/>
      <c r="GK239" s="767"/>
      <c r="GL239" s="767"/>
      <c r="GM239" s="5"/>
      <c r="GN239" s="5"/>
      <c r="GO239" s="5"/>
      <c r="GP239" s="5"/>
      <c r="GQ239" s="792"/>
      <c r="GR239" s="5"/>
      <c r="GS239" s="758"/>
      <c r="GT239" s="755"/>
      <c r="GU239" s="756"/>
      <c r="GV239" s="757"/>
      <c r="GW239" s="748"/>
      <c r="GX239" s="748"/>
      <c r="GY239" s="758"/>
      <c r="GZ239" s="748"/>
      <c r="HA239" s="748"/>
      <c r="HB239" s="748"/>
      <c r="HC239" s="748"/>
      <c r="HD239" s="758"/>
      <c r="HE239" s="758"/>
      <c r="HF239" s="755"/>
      <c r="HG239" s="755"/>
      <c r="HH239" s="755"/>
      <c r="HI239" s="755"/>
      <c r="HJ239" s="755"/>
      <c r="HK239" s="767"/>
      <c r="HL239" s="755"/>
      <c r="HM239" s="755"/>
      <c r="HN239" s="755"/>
      <c r="HO239" s="755"/>
      <c r="HP239" s="755"/>
      <c r="HQ239" s="767"/>
      <c r="HR239" s="755"/>
      <c r="HS239" s="756"/>
      <c r="HT239" s="768"/>
      <c r="HU239" s="767"/>
      <c r="HV239" s="60"/>
      <c r="HW239" s="767"/>
      <c r="HY239" s="565"/>
      <c r="HZ239" s="565"/>
      <c r="IA239" s="565"/>
      <c r="IB239" s="565"/>
      <c r="IC239" s="5"/>
      <c r="ID239" s="565"/>
      <c r="IE239" s="565"/>
      <c r="IF239" s="565"/>
      <c r="IG239" s="565"/>
      <c r="IH239" s="565"/>
      <c r="II239" s="5"/>
      <c r="IJ239" s="5"/>
      <c r="IK239" s="5"/>
      <c r="IO239" s="5"/>
      <c r="IP239" s="61"/>
      <c r="IQ239" s="59"/>
      <c r="IR239" s="59"/>
      <c r="IS239" s="59"/>
      <c r="IT239" s="5"/>
      <c r="IW239" s="5"/>
      <c r="IX239" s="252"/>
      <c r="IZ239" s="252"/>
      <c r="JB239" s="252"/>
      <c r="JC239" s="5"/>
      <c r="JD239" s="279"/>
      <c r="JE239" s="252"/>
      <c r="JF239" s="252"/>
      <c r="JG239" s="252"/>
      <c r="JH239" s="252"/>
      <c r="JI239" s="5"/>
      <c r="JJ239" s="5"/>
      <c r="JM239" s="5"/>
      <c r="JN239" s="59"/>
      <c r="JP239" s="5"/>
      <c r="JR239" s="5"/>
      <c r="JS239" s="5"/>
      <c r="JT239" s="59"/>
      <c r="JU239" s="61"/>
      <c r="JV239" s="61"/>
      <c r="JW239" s="59"/>
      <c r="JX239" s="59"/>
      <c r="JY239" s="59"/>
      <c r="KI239" s="5"/>
      <c r="KK239" s="5"/>
      <c r="KT239" s="3"/>
      <c r="KU239" s="257"/>
      <c r="KV239" s="258"/>
      <c r="KW239" s="258"/>
      <c r="KX239" s="258"/>
    </row>
    <row r="240" spans="1:401" ht="14.25" customHeight="1" x14ac:dyDescent="0.15">
      <c r="A240" s="2352" t="str">
        <f t="shared" si="1"/>
        <v>セルリー価格</v>
      </c>
      <c r="B240" s="2351" t="str">
        <f>B238</f>
        <v>セルリー</v>
      </c>
      <c r="C240" s="417" t="s">
        <v>96</v>
      </c>
      <c r="D240" s="941">
        <v>244</v>
      </c>
      <c r="E240" s="942">
        <v>228</v>
      </c>
      <c r="F240" s="946">
        <v>212</v>
      </c>
      <c r="G240" s="948">
        <v>214</v>
      </c>
      <c r="H240" s="942">
        <v>206</v>
      </c>
      <c r="I240" s="943">
        <v>235</v>
      </c>
      <c r="J240" s="944">
        <v>265</v>
      </c>
      <c r="K240" s="942">
        <v>300</v>
      </c>
      <c r="L240" s="946">
        <v>329</v>
      </c>
      <c r="M240" s="944">
        <v>347</v>
      </c>
      <c r="N240" s="942">
        <v>327</v>
      </c>
      <c r="O240" s="946">
        <v>394</v>
      </c>
      <c r="P240" s="944">
        <v>429</v>
      </c>
      <c r="Q240" s="942">
        <v>469</v>
      </c>
      <c r="R240" s="947">
        <v>399</v>
      </c>
      <c r="S240" s="944">
        <v>186</v>
      </c>
      <c r="T240" s="942">
        <v>243</v>
      </c>
      <c r="U240" s="946">
        <v>328</v>
      </c>
      <c r="V240" s="948">
        <v>409</v>
      </c>
      <c r="W240" s="980">
        <v>432</v>
      </c>
      <c r="X240" s="947">
        <v>1350</v>
      </c>
      <c r="Y240" s="948">
        <v>0</v>
      </c>
      <c r="Z240" s="949">
        <v>0</v>
      </c>
      <c r="AA240" s="947">
        <v>0</v>
      </c>
      <c r="AB240" s="950">
        <v>0</v>
      </c>
      <c r="AC240" s="942">
        <v>0</v>
      </c>
      <c r="AD240" s="946">
        <v>0</v>
      </c>
      <c r="AE240" s="944">
        <v>0</v>
      </c>
      <c r="AF240" s="949">
        <v>0</v>
      </c>
      <c r="AG240" s="946">
        <v>371</v>
      </c>
      <c r="AH240" s="944">
        <v>0</v>
      </c>
      <c r="AI240" s="942">
        <v>423</v>
      </c>
      <c r="AJ240" s="946">
        <v>494</v>
      </c>
      <c r="AK240" s="944">
        <v>364</v>
      </c>
      <c r="AL240" s="942">
        <v>339</v>
      </c>
      <c r="AM240" s="951">
        <v>391</v>
      </c>
      <c r="AP240" s="55"/>
      <c r="AQ240" s="784"/>
      <c r="AR240" s="1575"/>
      <c r="AS240" s="1575"/>
      <c r="AT240" s="1575"/>
      <c r="AU240" s="1575"/>
      <c r="AV240" s="1574"/>
      <c r="AW240" s="787"/>
      <c r="AX240" s="252"/>
      <c r="AY240" s="748"/>
      <c r="AZ240" s="748"/>
      <c r="BA240" s="748"/>
      <c r="BB240" s="767"/>
      <c r="BC240" s="767"/>
      <c r="BD240" s="758"/>
      <c r="BE240" s="755"/>
      <c r="BF240" s="755"/>
      <c r="BG240" s="755"/>
      <c r="BH240" s="755"/>
      <c r="BI240" s="755"/>
      <c r="BJ240" s="758"/>
      <c r="BK240" s="767"/>
      <c r="BL240" s="767"/>
      <c r="BM240" s="767"/>
      <c r="BN240" s="767"/>
      <c r="BO240" s="767"/>
      <c r="BP240" s="758"/>
      <c r="BQ240" s="767"/>
      <c r="BR240" s="767"/>
      <c r="BS240" s="767"/>
      <c r="BT240" s="252"/>
      <c r="BU240" s="767"/>
      <c r="BV240" s="758"/>
      <c r="BW240" s="252"/>
      <c r="BX240" s="252"/>
      <c r="BY240" s="252"/>
      <c r="BZ240" s="748"/>
      <c r="CA240" s="748"/>
      <c r="CB240" s="758"/>
      <c r="CC240" s="767"/>
      <c r="CD240" s="767"/>
      <c r="CE240" s="767"/>
      <c r="CF240" s="767"/>
      <c r="CG240" s="767"/>
      <c r="CH240" s="787"/>
      <c r="CI240" s="767"/>
      <c r="CJ240" s="767"/>
      <c r="CK240" s="767"/>
      <c r="CL240" s="252"/>
      <c r="CM240" s="767"/>
      <c r="CN240" s="758"/>
      <c r="CO240" s="767"/>
      <c r="CP240" s="767"/>
      <c r="CQ240" s="767"/>
      <c r="CR240" s="767"/>
      <c r="CS240" s="767"/>
      <c r="CT240" s="758"/>
      <c r="CU240" s="755"/>
      <c r="CV240" s="755"/>
      <c r="CW240" s="755"/>
      <c r="CX240" s="755"/>
      <c r="CY240" s="755"/>
      <c r="CZ240" s="758"/>
      <c r="DA240" s="770"/>
      <c r="DB240" s="778"/>
      <c r="DC240" s="768"/>
      <c r="DD240" s="748"/>
      <c r="DE240" s="748"/>
      <c r="DF240" s="758"/>
      <c r="DG240" s="252"/>
      <c r="DH240" s="252"/>
      <c r="DI240" s="252"/>
      <c r="DJ240" s="748"/>
      <c r="DK240" s="767"/>
      <c r="DL240" s="758"/>
      <c r="DM240" s="252"/>
      <c r="DN240" s="252"/>
      <c r="DO240" s="252"/>
      <c r="DP240" s="767"/>
      <c r="DQ240" s="767"/>
      <c r="DR240" s="758"/>
      <c r="DS240" s="755"/>
      <c r="DT240" s="755"/>
      <c r="DU240" s="755"/>
      <c r="DV240" s="755"/>
      <c r="DW240" s="755"/>
      <c r="DX240" s="758"/>
      <c r="DY240" s="748"/>
      <c r="DZ240" s="748"/>
      <c r="EA240" s="748"/>
      <c r="EB240" s="767"/>
      <c r="EC240" s="748"/>
      <c r="ED240" s="758"/>
      <c r="EE240" s="748"/>
      <c r="EF240" s="748"/>
      <c r="EG240" s="748"/>
      <c r="EH240" s="748"/>
      <c r="EI240" s="748"/>
      <c r="EJ240" s="758"/>
      <c r="EK240" s="252"/>
      <c r="EL240" s="252"/>
      <c r="EM240" s="252"/>
      <c r="EN240" s="748"/>
      <c r="EO240" s="252"/>
      <c r="EP240" s="758"/>
      <c r="EQ240" s="767"/>
      <c r="ER240" s="767"/>
      <c r="ES240" s="767"/>
      <c r="ET240" s="767"/>
      <c r="EU240" s="767"/>
      <c r="EV240" s="780"/>
      <c r="EW240" s="767"/>
      <c r="EX240" s="767"/>
      <c r="EY240" s="767"/>
      <c r="EZ240" s="748"/>
      <c r="FA240" s="767"/>
      <c r="FB240" s="758"/>
      <c r="FC240" s="748"/>
      <c r="FD240" s="748"/>
      <c r="FE240" s="748"/>
      <c r="FF240" s="767"/>
      <c r="FG240" s="767"/>
      <c r="FH240" s="758"/>
      <c r="FI240" s="252"/>
      <c r="FJ240" s="252"/>
      <c r="FK240" s="252"/>
      <c r="FL240" s="252"/>
      <c r="FM240" s="748"/>
      <c r="FN240" s="758"/>
      <c r="FO240" s="767"/>
      <c r="FP240" s="767"/>
      <c r="FQ240" s="767"/>
      <c r="FR240" s="252"/>
      <c r="FS240" s="767"/>
      <c r="FT240" s="758"/>
      <c r="FU240" s="773"/>
      <c r="FV240" s="762"/>
      <c r="FW240" s="766"/>
      <c r="FX240" s="767"/>
      <c r="FY240" s="767"/>
      <c r="FZ240" s="758"/>
      <c r="GA240" s="767"/>
      <c r="GB240" s="767"/>
      <c r="GC240" s="767"/>
      <c r="GD240" s="767"/>
      <c r="GE240" s="766"/>
      <c r="GF240" s="758"/>
      <c r="GG240" s="545"/>
      <c r="GH240" s="753"/>
      <c r="GI240" s="546"/>
      <c r="GJ240" s="546"/>
      <c r="GK240" s="546"/>
      <c r="GL240" s="764"/>
      <c r="GM240" s="748"/>
      <c r="GN240" s="748"/>
      <c r="GO240" s="748"/>
      <c r="GP240" s="767"/>
      <c r="GQ240" s="767"/>
      <c r="GR240" s="758"/>
      <c r="GS240" s="748"/>
      <c r="GT240" s="748"/>
      <c r="GU240" s="748"/>
      <c r="GV240" s="767"/>
      <c r="GW240" s="767"/>
      <c r="GX240" s="767"/>
      <c r="GY240" s="792"/>
      <c r="GZ240" s="792"/>
      <c r="HA240" s="792"/>
      <c r="HB240" s="59"/>
      <c r="HC240" s="5"/>
      <c r="HD240" s="5"/>
      <c r="HE240" s="758"/>
      <c r="HF240" s="755"/>
      <c r="HG240" s="755"/>
      <c r="HH240" s="755"/>
      <c r="HI240" s="755"/>
      <c r="HJ240" s="755"/>
      <c r="HK240" s="748"/>
      <c r="HL240" s="755"/>
      <c r="HM240" s="755"/>
      <c r="HN240" s="755"/>
      <c r="HO240" s="755"/>
      <c r="HP240" s="755"/>
      <c r="HQ240" s="767"/>
      <c r="HR240" s="755"/>
      <c r="HS240" s="755"/>
      <c r="HT240" s="755"/>
      <c r="HU240" s="755"/>
      <c r="HV240" s="755"/>
      <c r="HW240" s="767"/>
      <c r="HX240" s="748"/>
      <c r="HY240" s="748"/>
      <c r="HZ240" s="748"/>
      <c r="IA240" s="768"/>
      <c r="IB240" s="748"/>
      <c r="IC240" s="767"/>
      <c r="IE240" s="565"/>
      <c r="IF240" s="565"/>
      <c r="IG240" s="565"/>
      <c r="IH240" s="565"/>
      <c r="II240" s="5"/>
      <c r="IJ240" s="565"/>
      <c r="IK240" s="565"/>
      <c r="IL240" s="565"/>
      <c r="IM240" s="565"/>
      <c r="IN240" s="565"/>
      <c r="IO240" s="101"/>
      <c r="IP240" s="5"/>
      <c r="IQ240" s="5"/>
      <c r="IU240" s="5"/>
      <c r="IV240" s="61"/>
      <c r="IW240" s="59"/>
      <c r="IX240" s="59"/>
      <c r="IY240" s="59"/>
      <c r="JB240" s="5"/>
      <c r="JC240" s="252"/>
      <c r="JD240" s="5"/>
      <c r="JE240" s="59"/>
      <c r="JF240" s="252"/>
      <c r="JG240" s="59"/>
      <c r="JH240" s="252"/>
      <c r="JI240" s="5"/>
      <c r="JJ240" s="279"/>
      <c r="JK240" s="252"/>
      <c r="JL240" s="252"/>
      <c r="JM240" s="252"/>
      <c r="JN240" s="252"/>
      <c r="JO240" s="5"/>
      <c r="JP240" s="5"/>
      <c r="JU240" s="59"/>
      <c r="JV240" s="5"/>
      <c r="JX240" s="5"/>
      <c r="JY240" s="5"/>
      <c r="JZ240" s="59"/>
      <c r="KA240" s="61"/>
      <c r="KB240" s="61"/>
      <c r="KC240" s="59"/>
      <c r="KD240" s="59"/>
      <c r="KE240" s="59"/>
      <c r="KP240" s="5"/>
      <c r="KQ240" s="5"/>
      <c r="KZ240" s="56"/>
    </row>
    <row r="241" spans="1:402" ht="14.25" customHeight="1" x14ac:dyDescent="0.15">
      <c r="A241" s="2352" t="str">
        <f t="shared" si="1"/>
        <v>ブロッコリー数量</v>
      </c>
      <c r="B241" s="250" t="s">
        <v>120</v>
      </c>
      <c r="C241" s="394" t="s">
        <v>93</v>
      </c>
      <c r="D241" s="917">
        <v>1.9319999999999999</v>
      </c>
      <c r="E241" s="918">
        <v>3.1469999999999998</v>
      </c>
      <c r="F241" s="922">
        <v>2.8039999999999998</v>
      </c>
      <c r="G241" s="924">
        <v>2.5649999999999999</v>
      </c>
      <c r="H241" s="918">
        <v>3.407</v>
      </c>
      <c r="I241" s="961">
        <v>2.4769999999999999</v>
      </c>
      <c r="J241" s="920">
        <v>2.4</v>
      </c>
      <c r="K241" s="918">
        <v>1.3560000000000001</v>
      </c>
      <c r="L241" s="922">
        <v>0.92400000000000004</v>
      </c>
      <c r="M241" s="920">
        <v>0.29199999999999998</v>
      </c>
      <c r="N241" s="926">
        <v>0.13200000000000001</v>
      </c>
      <c r="O241" s="922">
        <v>0.22900000000000001</v>
      </c>
      <c r="P241" s="920">
        <v>2.1680000000000001</v>
      </c>
      <c r="Q241" s="918">
        <v>12.641</v>
      </c>
      <c r="R241" s="923">
        <v>10.513999999999999</v>
      </c>
      <c r="S241" s="924">
        <v>12.106999999999999</v>
      </c>
      <c r="T241" s="918">
        <v>2E-3</v>
      </c>
      <c r="U241" s="922">
        <v>3.7589999999999999</v>
      </c>
      <c r="V241" s="924">
        <v>0.63700000000000001</v>
      </c>
      <c r="W241" s="1077">
        <v>0</v>
      </c>
      <c r="X241" s="925">
        <v>0</v>
      </c>
      <c r="Y241" s="924">
        <v>0.08</v>
      </c>
      <c r="Z241" s="926">
        <v>0</v>
      </c>
      <c r="AA241" s="923">
        <v>0.02</v>
      </c>
      <c r="AB241" s="927">
        <v>0</v>
      </c>
      <c r="AC241" s="926">
        <v>0.08</v>
      </c>
      <c r="AD241" s="922">
        <v>0.25900000000000001</v>
      </c>
      <c r="AE241" s="920">
        <v>0</v>
      </c>
      <c r="AF241" s="926">
        <v>1.2490000000000001</v>
      </c>
      <c r="AG241" s="922">
        <v>3.9670000000000001</v>
      </c>
      <c r="AH241" s="920">
        <v>2.1480000000000001</v>
      </c>
      <c r="AI241" s="918">
        <v>4.7560000000000002</v>
      </c>
      <c r="AJ241" s="922">
        <v>3.0150000000000001</v>
      </c>
      <c r="AK241" s="920">
        <v>3.234</v>
      </c>
      <c r="AL241" s="918">
        <v>1.3260000000000001</v>
      </c>
      <c r="AM241" s="928">
        <v>1.78</v>
      </c>
      <c r="AP241" s="55"/>
      <c r="AR241" s="1575"/>
      <c r="AS241" s="1575"/>
      <c r="AT241" s="1575"/>
      <c r="AU241" s="1575"/>
      <c r="AV241" s="1575"/>
      <c r="AX241" s="767"/>
      <c r="AY241" s="748"/>
      <c r="AZ241" s="748"/>
      <c r="BA241" s="748"/>
      <c r="BB241" s="767"/>
      <c r="BC241" s="767"/>
      <c r="BD241" s="787"/>
      <c r="BE241" s="755"/>
      <c r="BF241" s="755"/>
      <c r="BG241" s="755"/>
      <c r="BH241" s="755"/>
      <c r="BI241" s="755"/>
      <c r="BJ241" s="787"/>
      <c r="BK241" s="758"/>
      <c r="BL241" s="820"/>
      <c r="BM241" s="758"/>
      <c r="BN241" s="768"/>
      <c r="BO241" s="768"/>
      <c r="BP241" s="758"/>
      <c r="BQ241" s="252"/>
      <c r="BR241" s="252"/>
      <c r="BS241" s="252"/>
      <c r="BT241" s="748"/>
      <c r="BU241" s="767"/>
      <c r="BV241" s="758"/>
      <c r="BW241" s="767"/>
      <c r="BX241" s="767"/>
      <c r="BY241" s="767"/>
      <c r="BZ241" s="767"/>
      <c r="CA241" s="252"/>
      <c r="CB241" s="787"/>
      <c r="CC241" s="767"/>
      <c r="CD241" s="767"/>
      <c r="CE241" s="767"/>
      <c r="CF241" s="767"/>
      <c r="CG241" s="252"/>
      <c r="CH241" s="748"/>
      <c r="CI241" s="755"/>
      <c r="CJ241" s="755"/>
      <c r="CK241" s="755"/>
      <c r="CL241" s="755"/>
      <c r="CM241" s="755"/>
      <c r="CN241" s="787"/>
      <c r="CO241" s="770"/>
      <c r="CP241" s="778"/>
      <c r="CQ241" s="768"/>
      <c r="CR241" s="748"/>
      <c r="CS241" s="748"/>
      <c r="CT241" s="758"/>
      <c r="CU241" s="252"/>
      <c r="CV241" s="252"/>
      <c r="CW241" s="252"/>
      <c r="CX241" s="748"/>
      <c r="CY241" s="767"/>
      <c r="CZ241" s="787"/>
      <c r="DA241" s="770"/>
      <c r="DB241" s="756"/>
      <c r="DC241" s="757"/>
      <c r="DD241" s="767"/>
      <c r="DE241" s="767"/>
      <c r="DF241" s="758"/>
      <c r="DG241" s="755"/>
      <c r="DH241" s="755"/>
      <c r="DI241" s="755"/>
      <c r="DJ241" s="755"/>
      <c r="DK241" s="755"/>
      <c r="DL241" s="787"/>
      <c r="DM241" s="748"/>
      <c r="DN241" s="748"/>
      <c r="DO241" s="748"/>
      <c r="DP241" s="767"/>
      <c r="DQ241" s="767"/>
      <c r="DR241" s="787"/>
      <c r="DS241" s="767"/>
      <c r="DT241" s="767"/>
      <c r="DU241" s="767"/>
      <c r="DV241" s="757"/>
      <c r="DW241" s="767"/>
      <c r="DX241" s="787"/>
      <c r="DY241" s="252"/>
      <c r="DZ241" s="252"/>
      <c r="EA241" s="252"/>
      <c r="EB241" s="748"/>
      <c r="EC241" s="252"/>
      <c r="ED241" s="748"/>
      <c r="EE241" s="748"/>
      <c r="EF241" s="825"/>
      <c r="EG241" s="748"/>
      <c r="EH241" s="767"/>
      <c r="EI241" s="748"/>
      <c r="EJ241" s="784"/>
      <c r="EK241" s="769"/>
      <c r="EL241" s="769"/>
      <c r="EM241" s="769"/>
      <c r="EN241" s="748"/>
      <c r="EO241" s="748"/>
      <c r="EP241" s="748"/>
      <c r="EQ241" s="252"/>
      <c r="ER241" s="252"/>
      <c r="ES241" s="252"/>
      <c r="ET241" s="252"/>
      <c r="EU241" s="252"/>
      <c r="EV241" s="787"/>
      <c r="EW241" s="748"/>
      <c r="EX241" s="748"/>
      <c r="EY241" s="748"/>
      <c r="EZ241" s="767"/>
      <c r="FA241" s="767"/>
      <c r="FB241" s="787"/>
      <c r="FC241" s="767"/>
      <c r="FD241" s="767"/>
      <c r="FE241" s="767"/>
      <c r="FF241" s="766"/>
      <c r="FG241" s="768"/>
      <c r="FH241" s="787"/>
      <c r="FI241" s="252"/>
      <c r="FJ241" s="252"/>
      <c r="FK241" s="252"/>
      <c r="FL241" s="252"/>
      <c r="FM241" s="748"/>
      <c r="FN241" s="787"/>
      <c r="FO241" s="545"/>
      <c r="FP241" s="753"/>
      <c r="FQ241" s="546"/>
      <c r="FR241" s="546"/>
      <c r="FS241" s="546"/>
      <c r="FT241" s="827"/>
      <c r="FU241" s="767"/>
      <c r="FV241" s="767"/>
      <c r="FW241" s="767"/>
      <c r="FX241" s="767"/>
      <c r="FY241" s="252"/>
      <c r="FZ241" s="748"/>
      <c r="GA241" s="748"/>
      <c r="GB241" s="748"/>
      <c r="GC241" s="748"/>
      <c r="GD241" s="767"/>
      <c r="GE241" s="768"/>
      <c r="GF241" s="748"/>
      <c r="GG241" s="59"/>
      <c r="GH241" s="59"/>
      <c r="GI241" s="59"/>
      <c r="GJ241" s="5"/>
      <c r="GK241" s="5"/>
      <c r="GL241" s="792"/>
      <c r="GM241" s="758"/>
      <c r="GN241" s="755"/>
      <c r="GO241" s="755"/>
      <c r="GP241" s="755"/>
      <c r="GQ241" s="755"/>
      <c r="GR241" s="755"/>
      <c r="GS241" s="748"/>
      <c r="GT241" s="755"/>
      <c r="GU241" s="755"/>
      <c r="GV241" s="755"/>
      <c r="GW241" s="755"/>
      <c r="GX241" s="755"/>
      <c r="GY241" s="748"/>
      <c r="GZ241" s="748"/>
      <c r="HA241" s="748"/>
      <c r="HB241" s="767"/>
      <c r="HC241" s="748"/>
      <c r="HD241" s="767"/>
      <c r="HE241" s="748"/>
      <c r="HG241" s="565"/>
      <c r="HH241" s="565"/>
      <c r="HI241" s="565"/>
      <c r="HJ241" s="565"/>
      <c r="HK241" s="101"/>
      <c r="HL241" s="576"/>
      <c r="HM241" s="576"/>
      <c r="HN241" s="576"/>
      <c r="HO241" s="576"/>
      <c r="HP241" s="576"/>
      <c r="HQ241" s="5"/>
      <c r="HR241" s="5"/>
      <c r="HS241" s="5"/>
      <c r="HW241" s="5"/>
      <c r="HX241" s="61"/>
      <c r="HY241" s="59"/>
      <c r="HZ241" s="59"/>
      <c r="IA241" s="59"/>
      <c r="IE241" s="5"/>
      <c r="IF241" s="252"/>
      <c r="IH241" s="252"/>
      <c r="II241" s="254"/>
      <c r="IJ241" s="252"/>
      <c r="IK241" s="5"/>
      <c r="IL241" s="279"/>
      <c r="IM241" s="252"/>
      <c r="IN241" s="252"/>
      <c r="IO241" s="252"/>
      <c r="IP241" s="252"/>
      <c r="IQ241" s="5"/>
      <c r="IR241" s="5"/>
      <c r="IX241" s="5"/>
      <c r="IZ241" s="5"/>
      <c r="JA241" s="5"/>
      <c r="JB241" s="59"/>
      <c r="JC241" s="61"/>
      <c r="JD241" s="61"/>
      <c r="JE241" s="59"/>
      <c r="JF241" s="59"/>
      <c r="JG241" s="59"/>
    </row>
    <row r="242" spans="1:402" ht="14.25" customHeight="1" x14ac:dyDescent="0.15">
      <c r="A242" s="2352" t="str">
        <f t="shared" si="1"/>
        <v>ブロッコリー金額</v>
      </c>
      <c r="B242" s="2350" t="str">
        <f>B241</f>
        <v>ブロッコリー</v>
      </c>
      <c r="C242" s="395" t="s">
        <v>94</v>
      </c>
      <c r="D242" s="929">
        <v>316.613</v>
      </c>
      <c r="E242" s="930">
        <v>470.16800000000001</v>
      </c>
      <c r="F242" s="934">
        <v>550.85199999999998</v>
      </c>
      <c r="G242" s="936">
        <v>562.173</v>
      </c>
      <c r="H242" s="930">
        <v>604.33399999999995</v>
      </c>
      <c r="I242" s="986">
        <v>366.74599999999998</v>
      </c>
      <c r="J242" s="932">
        <v>587.60699999999997</v>
      </c>
      <c r="K242" s="930">
        <v>360.709</v>
      </c>
      <c r="L242" s="934">
        <v>287.238</v>
      </c>
      <c r="M242" s="932">
        <v>113.97799999999999</v>
      </c>
      <c r="N242" s="938">
        <v>50.226999999999997</v>
      </c>
      <c r="O242" s="934">
        <v>63.042999999999999</v>
      </c>
      <c r="P242" s="972">
        <v>1598.1410000000001</v>
      </c>
      <c r="Q242" s="930">
        <v>7707.2979999999998</v>
      </c>
      <c r="R242" s="935">
        <v>4032.5990000000002</v>
      </c>
      <c r="S242" s="936">
        <v>5804.924</v>
      </c>
      <c r="T242" s="930">
        <v>2.5920000000000001</v>
      </c>
      <c r="U242" s="934">
        <v>1710.9269999999999</v>
      </c>
      <c r="V242" s="936">
        <v>173.65600000000001</v>
      </c>
      <c r="W242" s="1078">
        <v>0</v>
      </c>
      <c r="X242" s="937">
        <v>0</v>
      </c>
      <c r="Y242" s="936">
        <v>32.616</v>
      </c>
      <c r="Z242" s="938">
        <v>0</v>
      </c>
      <c r="AA242" s="935">
        <v>8.1539999999999999</v>
      </c>
      <c r="AB242" s="939">
        <v>0</v>
      </c>
      <c r="AC242" s="930">
        <v>20.52</v>
      </c>
      <c r="AD242" s="934">
        <v>147.446</v>
      </c>
      <c r="AE242" s="932">
        <v>0</v>
      </c>
      <c r="AF242" s="938">
        <v>281.61</v>
      </c>
      <c r="AG242" s="934">
        <v>1030.8969999999999</v>
      </c>
      <c r="AH242" s="932">
        <v>986.36300000000006</v>
      </c>
      <c r="AI242" s="930">
        <v>2048.0439999999999</v>
      </c>
      <c r="AJ242" s="934">
        <v>855.83500000000004</v>
      </c>
      <c r="AK242" s="932">
        <v>945.66899999999998</v>
      </c>
      <c r="AL242" s="930">
        <v>532.78499999999997</v>
      </c>
      <c r="AM242" s="940">
        <v>1097.0419999999999</v>
      </c>
      <c r="AP242" s="55"/>
      <c r="AR242" s="1575"/>
      <c r="AS242" s="1575"/>
      <c r="AT242" s="1575"/>
      <c r="AU242" s="1575"/>
      <c r="AV242" s="1575"/>
      <c r="AX242" s="767"/>
      <c r="AY242" s="767"/>
      <c r="AZ242" s="767"/>
      <c r="BA242" s="767"/>
      <c r="BB242" s="768"/>
      <c r="BC242" s="748"/>
      <c r="BD242" s="758"/>
      <c r="BE242" s="755"/>
      <c r="BF242" s="755"/>
      <c r="BG242" s="755"/>
      <c r="BH242" s="755"/>
      <c r="BI242" s="755"/>
      <c r="BJ242" s="758"/>
      <c r="BK242" s="748"/>
      <c r="BL242" s="748"/>
      <c r="BM242" s="748"/>
      <c r="BN242" s="767"/>
      <c r="BO242" s="767"/>
      <c r="BP242" s="758"/>
      <c r="BQ242" s="755"/>
      <c r="BR242" s="755"/>
      <c r="BS242" s="755"/>
      <c r="BT242" s="755"/>
      <c r="BU242" s="755"/>
      <c r="BV242" s="755"/>
      <c r="BW242" s="767"/>
      <c r="BX242" s="767"/>
      <c r="BY242" s="767"/>
      <c r="BZ242" s="767"/>
      <c r="CA242" s="767"/>
      <c r="CB242" s="758"/>
      <c r="CC242" s="748"/>
      <c r="CD242" s="748"/>
      <c r="CE242" s="748"/>
      <c r="CF242" s="767"/>
      <c r="CG242" s="767"/>
      <c r="CH242" s="758"/>
      <c r="CI242" s="755"/>
      <c r="CJ242" s="755"/>
      <c r="CK242" s="755"/>
      <c r="CL242" s="755"/>
      <c r="CM242" s="755"/>
      <c r="CN242" s="758"/>
      <c r="CO242" s="770"/>
      <c r="CP242" s="778"/>
      <c r="CQ242" s="768"/>
      <c r="CR242" s="748"/>
      <c r="CS242" s="748"/>
      <c r="CT242" s="787"/>
      <c r="CU242" s="252"/>
      <c r="CV242" s="252"/>
      <c r="CW242" s="252"/>
      <c r="CX242" s="748"/>
      <c r="CY242" s="767"/>
      <c r="CZ242" s="758"/>
      <c r="DA242" s="748"/>
      <c r="DB242" s="748"/>
      <c r="DC242" s="748"/>
      <c r="DD242" s="748"/>
      <c r="DE242" s="748"/>
      <c r="DF242" s="787"/>
      <c r="DG242" s="755"/>
      <c r="DH242" s="755"/>
      <c r="DI242" s="755"/>
      <c r="DJ242" s="755"/>
      <c r="DK242" s="755"/>
      <c r="DL242" s="758"/>
      <c r="DM242" s="767"/>
      <c r="DN242" s="767"/>
      <c r="DO242" s="767"/>
      <c r="DP242" s="767"/>
      <c r="DQ242" s="767"/>
      <c r="DR242" s="758"/>
      <c r="DS242" s="252"/>
      <c r="DT242" s="252"/>
      <c r="DU242" s="252"/>
      <c r="DV242" s="748"/>
      <c r="DW242" s="252"/>
      <c r="DX242" s="758"/>
      <c r="DY242" s="748"/>
      <c r="DZ242" s="825"/>
      <c r="EA242" s="748"/>
      <c r="EB242" s="767"/>
      <c r="EC242" s="254"/>
      <c r="ED242" s="780"/>
      <c r="EE242" s="748"/>
      <c r="EF242" s="748"/>
      <c r="EG242" s="748"/>
      <c r="EH242" s="767"/>
      <c r="EI242" s="767"/>
      <c r="EJ242" s="758"/>
      <c r="EK242" s="767"/>
      <c r="EL242" s="767"/>
      <c r="EM242" s="767"/>
      <c r="EN242" s="767"/>
      <c r="EO242" s="767"/>
      <c r="EP242" s="758"/>
      <c r="EQ242" s="748"/>
      <c r="ER242" s="748"/>
      <c r="ES242" s="748"/>
      <c r="ET242" s="748"/>
      <c r="EU242" s="767"/>
      <c r="EV242" s="758"/>
      <c r="EW242" s="767"/>
      <c r="EX242" s="767"/>
      <c r="EY242" s="767"/>
      <c r="EZ242" s="767"/>
      <c r="FA242" s="748"/>
      <c r="FB242" s="758"/>
      <c r="FC242" s="773"/>
      <c r="FD242" s="762"/>
      <c r="FE242" s="766"/>
      <c r="FF242" s="748"/>
      <c r="FG242" s="767"/>
      <c r="FH242" s="758"/>
      <c r="FI242" s="545"/>
      <c r="FJ242" s="753"/>
      <c r="FK242" s="546"/>
      <c r="FL242" s="546"/>
      <c r="FM242" s="546"/>
      <c r="FN242" s="764"/>
      <c r="FO242" s="767"/>
      <c r="FP242" s="767"/>
      <c r="FQ242" s="767"/>
      <c r="FR242" s="748"/>
      <c r="FS242" s="767"/>
      <c r="FT242" s="758"/>
      <c r="FU242" s="767"/>
      <c r="FV242" s="767"/>
      <c r="FW242" s="767"/>
      <c r="FX242" s="748"/>
      <c r="FY242" s="767"/>
      <c r="FZ242" s="767"/>
      <c r="GF242" s="5"/>
      <c r="GG242" s="758"/>
      <c r="GH242" s="755"/>
      <c r="GI242" s="755"/>
      <c r="GJ242" s="755"/>
      <c r="GK242" s="755"/>
      <c r="GL242" s="755"/>
      <c r="GM242" s="767"/>
      <c r="GN242" s="767"/>
      <c r="GO242" s="767"/>
      <c r="GP242" s="768"/>
      <c r="GQ242" s="768"/>
      <c r="GR242" s="768"/>
      <c r="GS242" s="748"/>
      <c r="GT242" s="755"/>
      <c r="GU242" s="755"/>
      <c r="GV242" s="755"/>
      <c r="GW242" s="755"/>
      <c r="GX242" s="755"/>
      <c r="GY242" s="758"/>
      <c r="HA242" s="565"/>
      <c r="HB242" s="565"/>
      <c r="HC242" s="565"/>
      <c r="HD242" s="565"/>
      <c r="HE242" s="5"/>
      <c r="HF242" s="576"/>
      <c r="HG242" s="576"/>
      <c r="HH242" s="576"/>
      <c r="HI242" s="576"/>
      <c r="HJ242" s="576"/>
      <c r="HK242" s="5"/>
      <c r="HL242" s="5"/>
      <c r="HO242" s="59"/>
      <c r="HP242" s="5"/>
      <c r="HQ242" s="5"/>
      <c r="HR242" s="5"/>
      <c r="HZ242" s="252"/>
      <c r="ID242" s="5"/>
      <c r="IE242" s="5"/>
      <c r="IF242" s="279"/>
      <c r="IG242" s="252"/>
      <c r="IH242" s="252"/>
      <c r="II242" s="252"/>
      <c r="IJ242" s="252"/>
      <c r="IK242" s="5"/>
      <c r="IL242" s="5"/>
      <c r="IO242" s="61"/>
      <c r="IP242" s="59"/>
      <c r="IR242" s="5"/>
      <c r="IT242" s="5"/>
      <c r="IU242" s="5"/>
      <c r="IV242" s="59"/>
    </row>
    <row r="243" spans="1:402" ht="14.25" customHeight="1" x14ac:dyDescent="0.15">
      <c r="A243" s="2352" t="str">
        <f t="shared" si="1"/>
        <v>ブロッコリー価格</v>
      </c>
      <c r="B243" s="2351" t="str">
        <f>B241</f>
        <v>ブロッコリー</v>
      </c>
      <c r="C243" s="417" t="s">
        <v>96</v>
      </c>
      <c r="D243" s="941">
        <v>164</v>
      </c>
      <c r="E243" s="942">
        <v>149</v>
      </c>
      <c r="F243" s="946">
        <v>196</v>
      </c>
      <c r="G243" s="948">
        <v>219</v>
      </c>
      <c r="H243" s="942">
        <v>177</v>
      </c>
      <c r="I243" s="943">
        <v>148</v>
      </c>
      <c r="J243" s="944">
        <v>245</v>
      </c>
      <c r="K243" s="942">
        <v>266</v>
      </c>
      <c r="L243" s="946">
        <v>311</v>
      </c>
      <c r="M243" s="944">
        <v>390</v>
      </c>
      <c r="N243" s="942">
        <v>381</v>
      </c>
      <c r="O243" s="946">
        <v>275</v>
      </c>
      <c r="P243" s="944">
        <v>737</v>
      </c>
      <c r="Q243" s="942">
        <v>610</v>
      </c>
      <c r="R243" s="947">
        <v>384</v>
      </c>
      <c r="S243" s="944">
        <v>479</v>
      </c>
      <c r="T243" s="942">
        <v>1296</v>
      </c>
      <c r="U243" s="946">
        <v>455</v>
      </c>
      <c r="V243" s="948">
        <v>273</v>
      </c>
      <c r="W243" s="980">
        <v>0</v>
      </c>
      <c r="X243" s="947">
        <v>0</v>
      </c>
      <c r="Y243" s="948">
        <v>408</v>
      </c>
      <c r="Z243" s="949">
        <v>0</v>
      </c>
      <c r="AA243" s="947">
        <v>408</v>
      </c>
      <c r="AB243" s="950">
        <v>0</v>
      </c>
      <c r="AC243" s="942">
        <v>257</v>
      </c>
      <c r="AD243" s="946">
        <v>569</v>
      </c>
      <c r="AE243" s="944">
        <v>0</v>
      </c>
      <c r="AF243" s="949">
        <v>225</v>
      </c>
      <c r="AG243" s="946">
        <v>260</v>
      </c>
      <c r="AH243" s="944">
        <v>459</v>
      </c>
      <c r="AI243" s="942">
        <v>431</v>
      </c>
      <c r="AJ243" s="946">
        <v>284</v>
      </c>
      <c r="AK243" s="944">
        <v>292</v>
      </c>
      <c r="AL243" s="942">
        <v>402</v>
      </c>
      <c r="AM243" s="951">
        <v>616</v>
      </c>
      <c r="AP243" s="55"/>
      <c r="AQ243" s="784"/>
      <c r="AR243" s="1575"/>
      <c r="AS243" s="1575"/>
      <c r="AT243" s="1575"/>
      <c r="AU243" s="1575"/>
      <c r="AV243" s="1575"/>
      <c r="AW243" s="787"/>
      <c r="AX243" s="252"/>
      <c r="AY243" s="770"/>
      <c r="AZ243" s="778"/>
      <c r="BA243" s="768"/>
      <c r="BB243" s="767"/>
      <c r="BC243" s="748"/>
      <c r="BD243" s="758"/>
      <c r="BE243" s="767"/>
      <c r="BF243" s="767"/>
      <c r="BG243" s="767"/>
      <c r="BH243" s="768"/>
      <c r="BI243" s="768"/>
      <c r="BJ243" s="758"/>
      <c r="BK243" s="755"/>
      <c r="BL243" s="755"/>
      <c r="BM243" s="755"/>
      <c r="BN243" s="755"/>
      <c r="BO243" s="755"/>
      <c r="BP243" s="758"/>
      <c r="BQ243" s="767"/>
      <c r="BR243" s="767"/>
      <c r="BS243" s="767"/>
      <c r="BT243" s="767"/>
      <c r="BU243" s="252"/>
      <c r="BV243" s="787"/>
      <c r="BW243" s="767"/>
      <c r="BX243" s="767"/>
      <c r="BY243" s="767"/>
      <c r="BZ243" s="767"/>
      <c r="CA243" s="767"/>
      <c r="CB243" s="787"/>
      <c r="CC243" s="767"/>
      <c r="CD243" s="767"/>
      <c r="CE243" s="767"/>
      <c r="CF243" s="767"/>
      <c r="CG243" s="748"/>
      <c r="CH243" s="758"/>
      <c r="CI243" s="767"/>
      <c r="CJ243" s="767"/>
      <c r="CK243" s="767"/>
      <c r="CL243" s="767"/>
      <c r="CM243" s="252"/>
      <c r="CN243" s="758"/>
      <c r="CO243" s="767"/>
      <c r="CP243" s="767"/>
      <c r="CQ243" s="767"/>
      <c r="CR243" s="767"/>
      <c r="CS243" s="767"/>
      <c r="CT243" s="758"/>
      <c r="CU243" s="748"/>
      <c r="CV243" s="1343"/>
      <c r="CW243" s="748"/>
      <c r="CX243" s="748"/>
      <c r="CY243" s="767"/>
      <c r="CZ243" s="758"/>
      <c r="DA243" s="755"/>
      <c r="DB243" s="755"/>
      <c r="DC243" s="755"/>
      <c r="DD243" s="755"/>
      <c r="DE243" s="755"/>
      <c r="DF243" s="758"/>
      <c r="DG243" s="755"/>
      <c r="DH243" s="755"/>
      <c r="DI243" s="755"/>
      <c r="DJ243" s="755"/>
      <c r="DK243" s="755"/>
      <c r="DL243" s="758"/>
      <c r="DM243" s="770"/>
      <c r="DN243" s="778"/>
      <c r="DO243" s="768"/>
      <c r="DP243" s="748"/>
      <c r="DQ243" s="748"/>
      <c r="DR243" s="758"/>
      <c r="DS243" s="252"/>
      <c r="DT243" s="252"/>
      <c r="DU243" s="252"/>
      <c r="DV243" s="748"/>
      <c r="DW243" s="767"/>
      <c r="DX243" s="758"/>
      <c r="DY243" s="770"/>
      <c r="DZ243" s="756"/>
      <c r="EA243" s="757"/>
      <c r="EB243" s="757"/>
      <c r="EC243" s="748"/>
      <c r="ED243" s="758"/>
      <c r="EE243" s="755"/>
      <c r="EF243" s="755"/>
      <c r="EG243" s="755"/>
      <c r="EH243" s="755"/>
      <c r="EI243" s="755"/>
      <c r="EJ243" s="758"/>
      <c r="EK243" s="767"/>
      <c r="EL243" s="767"/>
      <c r="EM243" s="767"/>
      <c r="EN243" s="767"/>
      <c r="EO243" s="767"/>
      <c r="EP243" s="758"/>
      <c r="EQ243" s="252"/>
      <c r="ER243" s="252"/>
      <c r="ES243" s="252"/>
      <c r="ET243" s="748"/>
      <c r="EU243" s="252"/>
      <c r="EV243" s="758"/>
      <c r="EW243" s="767"/>
      <c r="EX243" s="767"/>
      <c r="EY243" s="767"/>
      <c r="EZ243" s="748"/>
      <c r="FA243" s="767"/>
      <c r="FB243" s="780"/>
      <c r="FC243" s="748"/>
      <c r="FD243" s="748"/>
      <c r="FE243" s="748"/>
      <c r="FF243" s="748"/>
      <c r="FG243" s="748"/>
      <c r="FH243" s="758"/>
      <c r="FI243" s="748"/>
      <c r="FJ243" s="748"/>
      <c r="FK243" s="748"/>
      <c r="FL243" s="767"/>
      <c r="FM243" s="767"/>
      <c r="FN243" s="758"/>
      <c r="FO243" s="748"/>
      <c r="FP243" s="748"/>
      <c r="FQ243" s="748"/>
      <c r="FR243" s="767"/>
      <c r="FS243" s="767"/>
      <c r="FT243" s="758"/>
      <c r="FU243" s="770"/>
      <c r="FV243" s="778"/>
      <c r="FW243" s="768"/>
      <c r="FX243" s="748"/>
      <c r="FY243" s="748"/>
      <c r="FZ243" s="758"/>
      <c r="GA243" s="748"/>
      <c r="GB243" s="748"/>
      <c r="GC243" s="748"/>
      <c r="GD243" s="767"/>
      <c r="GE243" s="766"/>
      <c r="GF243" s="758"/>
      <c r="GG243" s="545"/>
      <c r="GH243" s="753"/>
      <c r="GI243" s="546"/>
      <c r="GJ243" s="546"/>
      <c r="GK243" s="546"/>
      <c r="GL243" s="764"/>
      <c r="GM243" s="767"/>
      <c r="GN243" s="767"/>
      <c r="GO243" s="767"/>
      <c r="GP243" s="757"/>
      <c r="GQ243" s="767"/>
      <c r="GR243" s="758"/>
      <c r="GS243" s="767"/>
      <c r="GT243" s="767"/>
      <c r="GU243" s="767"/>
      <c r="GV243" s="767"/>
      <c r="GW243" s="252"/>
      <c r="GX243" s="767"/>
      <c r="GY243" s="792"/>
      <c r="GZ243" s="792"/>
      <c r="HA243" s="792"/>
      <c r="HB243" s="792"/>
      <c r="HC243" s="5"/>
      <c r="HD243" s="5"/>
      <c r="HE243" s="748"/>
      <c r="HF243" s="755"/>
      <c r="HG243" s="755"/>
      <c r="HH243" s="755"/>
      <c r="HI243" s="755"/>
      <c r="HJ243" s="755"/>
      <c r="HK243" s="767"/>
      <c r="HL243" s="767"/>
      <c r="HM243" s="767"/>
      <c r="HN243" s="767"/>
      <c r="HO243" s="748"/>
      <c r="HP243" s="748"/>
      <c r="HQ243" s="767"/>
      <c r="HR243" s="755"/>
      <c r="HS243" s="755"/>
      <c r="HT243" s="755"/>
      <c r="HU243" s="755"/>
      <c r="HV243" s="755"/>
      <c r="HW243" s="758"/>
      <c r="HY243" s="565"/>
      <c r="HZ243" s="565"/>
      <c r="IA243" s="565"/>
      <c r="IB243" s="565"/>
      <c r="IC243" s="5"/>
      <c r="ID243" s="576"/>
      <c r="IE243" s="576"/>
      <c r="IF243" s="576"/>
      <c r="IG243" s="576"/>
      <c r="IH243" s="56"/>
      <c r="II243" s="101"/>
      <c r="IK243" s="5"/>
      <c r="IO243" s="59"/>
      <c r="IP243" s="252"/>
      <c r="IQ243" s="59"/>
      <c r="IR243" s="252"/>
      <c r="IS243" s="5"/>
      <c r="IT243" s="279"/>
      <c r="IU243" s="252"/>
      <c r="IV243" s="252"/>
      <c r="IW243" s="252"/>
      <c r="IX243" s="252"/>
      <c r="IY243" s="5"/>
      <c r="IZ243" s="5"/>
      <c r="JE243" s="59"/>
      <c r="JF243" s="5"/>
      <c r="JH243" s="5"/>
      <c r="JI243" s="5"/>
      <c r="JJ243" s="59"/>
      <c r="JU243" s="5"/>
      <c r="JV243" s="5"/>
    </row>
    <row r="244" spans="1:402" ht="14.25" customHeight="1" x14ac:dyDescent="0.15">
      <c r="A244" s="2352" t="str">
        <f t="shared" si="1"/>
        <v>きゅうり数量</v>
      </c>
      <c r="B244" s="250" t="s">
        <v>33</v>
      </c>
      <c r="C244" s="394" t="s">
        <v>93</v>
      </c>
      <c r="D244" s="917">
        <v>46.917999999999999</v>
      </c>
      <c r="E244" s="918">
        <v>99.528000000000006</v>
      </c>
      <c r="F244" s="922">
        <v>99.254000000000005</v>
      </c>
      <c r="G244" s="924">
        <v>125.881</v>
      </c>
      <c r="H244" s="918">
        <v>139.995</v>
      </c>
      <c r="I244" s="961">
        <v>97.25</v>
      </c>
      <c r="J244" s="920">
        <v>124.06100000000001</v>
      </c>
      <c r="K244" s="918">
        <v>170.36500000000001</v>
      </c>
      <c r="L244" s="922">
        <v>176.53100000000001</v>
      </c>
      <c r="M244" s="920">
        <v>164.17099999999999</v>
      </c>
      <c r="N244" s="926">
        <v>198.15700000000001</v>
      </c>
      <c r="O244" s="922">
        <v>208.25899999999999</v>
      </c>
      <c r="P244" s="920">
        <v>193.88900000000001</v>
      </c>
      <c r="Q244" s="918">
        <v>207.49600000000001</v>
      </c>
      <c r="R244" s="923">
        <v>252.33600000000001</v>
      </c>
      <c r="S244" s="924">
        <v>153.74600000000001</v>
      </c>
      <c r="T244" s="918">
        <v>175.19900000000001</v>
      </c>
      <c r="U244" s="922">
        <v>102.33499999999999</v>
      </c>
      <c r="V244" s="924">
        <v>81.808000000000007</v>
      </c>
      <c r="W244" s="1077">
        <v>66.033000000000001</v>
      </c>
      <c r="X244" s="925">
        <v>41.017000000000003</v>
      </c>
      <c r="Y244" s="924">
        <v>30.477</v>
      </c>
      <c r="Z244" s="926">
        <v>23.382999999999999</v>
      </c>
      <c r="AA244" s="923">
        <v>67.576999999999998</v>
      </c>
      <c r="AB244" s="927">
        <v>119.276</v>
      </c>
      <c r="AC244" s="926">
        <v>169.518</v>
      </c>
      <c r="AD244" s="922">
        <v>144.23400000000001</v>
      </c>
      <c r="AE244" s="920">
        <v>165.25</v>
      </c>
      <c r="AF244" s="926">
        <v>114.367</v>
      </c>
      <c r="AG244" s="922">
        <v>127.373</v>
      </c>
      <c r="AH244" s="920">
        <v>59.158000000000001</v>
      </c>
      <c r="AI244" s="918">
        <v>63.387999999999998</v>
      </c>
      <c r="AJ244" s="922">
        <v>47.268000000000001</v>
      </c>
      <c r="AK244" s="920">
        <v>37.273000000000003</v>
      </c>
      <c r="AL244" s="918">
        <v>27.260999999999999</v>
      </c>
      <c r="AM244" s="928">
        <v>29.52</v>
      </c>
      <c r="AP244" s="55"/>
      <c r="AR244" s="1575"/>
      <c r="AS244" s="1575"/>
      <c r="AT244" s="1575"/>
      <c r="AU244" s="1575"/>
      <c r="AV244" s="1575"/>
      <c r="AX244" s="252"/>
      <c r="AY244" s="748"/>
      <c r="AZ244" s="748"/>
      <c r="BA244" s="748"/>
      <c r="BB244" s="767"/>
      <c r="BC244" s="767"/>
      <c r="BD244" s="787"/>
      <c r="BE244" s="748"/>
      <c r="BF244" s="748"/>
      <c r="BG244" s="748"/>
      <c r="BH244" s="767"/>
      <c r="BI244" s="767"/>
      <c r="BJ244" s="787"/>
      <c r="BK244" s="755"/>
      <c r="BL244" s="755"/>
      <c r="BM244" s="755"/>
      <c r="BN244" s="755"/>
      <c r="BO244" s="755"/>
      <c r="BP244" s="787"/>
      <c r="BQ244" s="767"/>
      <c r="BR244" s="767"/>
      <c r="BS244" s="767"/>
      <c r="BT244" s="252"/>
      <c r="BU244" s="748"/>
      <c r="BV244" s="758"/>
      <c r="BW244" s="767"/>
      <c r="BX244" s="767"/>
      <c r="BY244" s="767"/>
      <c r="BZ244" s="767"/>
      <c r="CA244" s="758"/>
      <c r="CB244" s="758"/>
      <c r="CC244" s="748"/>
      <c r="CD244" s="748"/>
      <c r="CE244" s="748"/>
      <c r="CF244" s="767"/>
      <c r="CG244" s="252"/>
      <c r="CH244" s="787"/>
      <c r="CI244" s="767"/>
      <c r="CJ244" s="767"/>
      <c r="CK244" s="767"/>
      <c r="CL244" s="767"/>
      <c r="CM244" s="767"/>
      <c r="CN244" s="787"/>
      <c r="CO244" s="755"/>
      <c r="CP244" s="755"/>
      <c r="CQ244" s="755"/>
      <c r="CR244" s="755"/>
      <c r="CS244" s="755"/>
      <c r="CT244" s="787"/>
      <c r="CU244" s="748"/>
      <c r="CV244" s="1343"/>
      <c r="CW244" s="748"/>
      <c r="CX244" s="767"/>
      <c r="CY244" s="748"/>
      <c r="CZ244" s="748"/>
      <c r="DA244" s="770"/>
      <c r="DB244" s="778"/>
      <c r="DC244" s="768"/>
      <c r="DD244" s="768"/>
      <c r="DE244" s="767"/>
      <c r="DF244" s="748"/>
      <c r="DG244" s="755"/>
      <c r="DH244" s="755"/>
      <c r="DI244" s="755"/>
      <c r="DJ244" s="755"/>
      <c r="DK244" s="755"/>
      <c r="DL244" s="787"/>
      <c r="DM244" s="770"/>
      <c r="DN244" s="778"/>
      <c r="DO244" s="768"/>
      <c r="DP244" s="748"/>
      <c r="DQ244" s="748"/>
      <c r="DR244" s="758"/>
      <c r="DS244" s="252"/>
      <c r="DT244" s="252"/>
      <c r="DU244" s="252"/>
      <c r="DV244" s="748"/>
      <c r="DW244" s="767"/>
      <c r="DX244" s="787"/>
      <c r="DY244" s="767"/>
      <c r="DZ244" s="767"/>
      <c r="EA244" s="767"/>
      <c r="EB244" s="748"/>
      <c r="EC244" s="748"/>
      <c r="ED244" s="787"/>
      <c r="EE244" s="755"/>
      <c r="EF244" s="755"/>
      <c r="EG244" s="755"/>
      <c r="EH244" s="755"/>
      <c r="EI244" s="755"/>
      <c r="EJ244" s="787"/>
      <c r="EK244" s="767"/>
      <c r="EL244" s="767"/>
      <c r="EM244" s="767"/>
      <c r="EN244" s="767"/>
      <c r="EO244" s="767"/>
      <c r="EP244" s="787"/>
      <c r="EQ244" s="252"/>
      <c r="ER244" s="252"/>
      <c r="ES244" s="252"/>
      <c r="ET244" s="748"/>
      <c r="EU244" s="252"/>
      <c r="EV244" s="784"/>
      <c r="EW244" s="767"/>
      <c r="EX244" s="767"/>
      <c r="EY244" s="767"/>
      <c r="EZ244" s="767"/>
      <c r="FA244" s="254"/>
      <c r="FB244" s="748"/>
      <c r="FC244" s="767"/>
      <c r="FD244" s="767"/>
      <c r="FE244" s="767"/>
      <c r="FF244" s="254"/>
      <c r="FG244" s="748"/>
      <c r="FH244" s="787"/>
      <c r="FI244" s="767"/>
      <c r="FJ244" s="767"/>
      <c r="FK244" s="767"/>
      <c r="FL244" s="748"/>
      <c r="FM244" s="767"/>
      <c r="FN244" s="787"/>
      <c r="FO244" s="773"/>
      <c r="FP244" s="762"/>
      <c r="FQ244" s="766"/>
      <c r="FR244" s="766"/>
      <c r="FS244" s="766"/>
      <c r="FT244" s="787"/>
      <c r="FU244" s="748"/>
      <c r="FV244" s="748"/>
      <c r="FW244" s="748"/>
      <c r="FX244" s="767"/>
      <c r="FY244" s="766"/>
      <c r="FZ244" s="787"/>
      <c r="GA244" s="545"/>
      <c r="GB244" s="753"/>
      <c r="GC244" s="546"/>
      <c r="GD244" s="546"/>
      <c r="GE244" s="546"/>
      <c r="GF244" s="827"/>
      <c r="GG244" s="767"/>
      <c r="GH244" s="767"/>
      <c r="GI244" s="767"/>
      <c r="GJ244" s="767"/>
      <c r="GK244" s="748"/>
      <c r="GL244" s="748"/>
      <c r="GM244" s="755"/>
      <c r="GN244" s="756"/>
      <c r="GO244" s="768"/>
      <c r="GP244" s="767"/>
      <c r="GQ244" s="767"/>
      <c r="GR244" s="748"/>
      <c r="GS244" s="5"/>
      <c r="GT244" s="5"/>
      <c r="GU244" s="5"/>
      <c r="GV244" s="5"/>
      <c r="GW244" s="792"/>
      <c r="GX244" s="792"/>
      <c r="GY244" s="758"/>
      <c r="GZ244" s="755"/>
      <c r="HA244" s="755"/>
      <c r="HB244" s="755"/>
      <c r="HC244" s="755"/>
      <c r="HD244" s="755"/>
      <c r="HE244" s="748"/>
      <c r="HF244" s="767"/>
      <c r="HG244" s="767"/>
      <c r="HH244" s="767"/>
      <c r="HI244" s="748"/>
      <c r="HJ244" s="767"/>
      <c r="HK244" s="767"/>
      <c r="HL244" s="755"/>
      <c r="HM244" s="755"/>
      <c r="HN244" s="755"/>
      <c r="HO244" s="755"/>
      <c r="HP244" s="755"/>
      <c r="HQ244" s="748"/>
      <c r="HS244" s="565"/>
      <c r="HT244" s="565"/>
      <c r="HU244" s="565"/>
      <c r="HV244" s="565"/>
      <c r="HW244" s="252"/>
      <c r="HX244" s="252"/>
      <c r="HY244" s="252"/>
      <c r="HZ244" s="252"/>
      <c r="IA244" s="5"/>
      <c r="IB244" s="5"/>
      <c r="IH244" s="5"/>
      <c r="IJ244" s="5"/>
      <c r="IK244" s="5"/>
      <c r="IL244" s="59"/>
      <c r="IM244" s="61"/>
      <c r="IN244" s="61"/>
      <c r="IO244" s="59"/>
      <c r="IP244" s="59"/>
      <c r="IQ244" s="5"/>
    </row>
    <row r="245" spans="1:402" ht="14.25" customHeight="1" x14ac:dyDescent="0.15">
      <c r="A245" s="2352" t="str">
        <f t="shared" si="1"/>
        <v>きゅうり金額</v>
      </c>
      <c r="B245" s="2350" t="str">
        <f>B244</f>
        <v>きゅうり</v>
      </c>
      <c r="C245" s="395" t="s">
        <v>94</v>
      </c>
      <c r="D245" s="929">
        <v>19375.936000000002</v>
      </c>
      <c r="E245" s="930">
        <v>45238.249000000003</v>
      </c>
      <c r="F245" s="934">
        <v>49381.866000000002</v>
      </c>
      <c r="G245" s="936">
        <v>64104.097000000002</v>
      </c>
      <c r="H245" s="930">
        <v>66070.525999999998</v>
      </c>
      <c r="I245" s="986">
        <v>43310.290999999997</v>
      </c>
      <c r="J245" s="932">
        <v>69031.520000000004</v>
      </c>
      <c r="K245" s="930">
        <v>69124.627999999997</v>
      </c>
      <c r="L245" s="934">
        <v>62340.767999999996</v>
      </c>
      <c r="M245" s="932">
        <v>58199.231</v>
      </c>
      <c r="N245" s="938">
        <v>71847.209000000003</v>
      </c>
      <c r="O245" s="934">
        <v>64964.074999999997</v>
      </c>
      <c r="P245" s="972">
        <v>54504.06</v>
      </c>
      <c r="Q245" s="930">
        <v>60210.52</v>
      </c>
      <c r="R245" s="935">
        <v>59415.137000000002</v>
      </c>
      <c r="S245" s="936">
        <v>33527.803999999996</v>
      </c>
      <c r="T245" s="930">
        <v>32247.147000000001</v>
      </c>
      <c r="U245" s="934">
        <v>17427.473000000002</v>
      </c>
      <c r="V245" s="936">
        <v>19951.753000000001</v>
      </c>
      <c r="W245" s="1078">
        <v>20815.263999999999</v>
      </c>
      <c r="X245" s="937">
        <v>13251.154</v>
      </c>
      <c r="Y245" s="936">
        <v>9634.3449999999993</v>
      </c>
      <c r="Z245" s="938">
        <v>7900.95</v>
      </c>
      <c r="AA245" s="935">
        <v>25565.648000000001</v>
      </c>
      <c r="AB245" s="939">
        <v>54365.413999999997</v>
      </c>
      <c r="AC245" s="930">
        <v>65058.423000000003</v>
      </c>
      <c r="AD245" s="934">
        <v>59274.375999999997</v>
      </c>
      <c r="AE245" s="932">
        <v>73929.444000000003</v>
      </c>
      <c r="AF245" s="938">
        <v>54084.218999999997</v>
      </c>
      <c r="AG245" s="934">
        <v>63637.633999999998</v>
      </c>
      <c r="AH245" s="932">
        <v>40790.563000000002</v>
      </c>
      <c r="AI245" s="930">
        <v>41579.828999999998</v>
      </c>
      <c r="AJ245" s="934">
        <v>24985.454000000002</v>
      </c>
      <c r="AK245" s="932">
        <v>17860.525000000001</v>
      </c>
      <c r="AL245" s="930">
        <v>13236.255999999999</v>
      </c>
      <c r="AM245" s="940">
        <v>16412.773000000001</v>
      </c>
      <c r="AP245" s="55"/>
      <c r="AR245" s="1577"/>
      <c r="AS245" s="1577"/>
      <c r="AT245" s="1577"/>
      <c r="AU245" s="1575"/>
      <c r="AV245" s="1575"/>
      <c r="AX245" s="252"/>
      <c r="AY245" s="748"/>
      <c r="AZ245" s="748"/>
      <c r="BA245" s="748"/>
      <c r="BB245" s="767"/>
      <c r="BC245" s="748"/>
      <c r="BD245" s="758"/>
      <c r="BE245" s="767"/>
      <c r="BF245" s="767"/>
      <c r="BG245" s="767"/>
      <c r="BH245" s="767"/>
      <c r="BI245" s="748"/>
      <c r="BJ245" s="758"/>
      <c r="BK245" s="755"/>
      <c r="BL245" s="755"/>
      <c r="BM245" s="755"/>
      <c r="BN245" s="755"/>
      <c r="BO245" s="755"/>
      <c r="BP245" s="758"/>
      <c r="BQ245" s="748"/>
      <c r="BR245" s="748"/>
      <c r="BS245" s="748"/>
      <c r="BT245" s="767"/>
      <c r="BU245" s="252"/>
      <c r="BV245" s="758"/>
      <c r="BW245" s="252"/>
      <c r="BX245" s="252"/>
      <c r="BY245" s="252"/>
      <c r="BZ245" s="252"/>
      <c r="CA245" s="252"/>
      <c r="CB245" s="758"/>
      <c r="CC245" s="767"/>
      <c r="CD245" s="767"/>
      <c r="CE245" s="767"/>
      <c r="CF245" s="767"/>
      <c r="CG245" s="767"/>
      <c r="CH245" s="758"/>
      <c r="CI245" s="767"/>
      <c r="CJ245" s="767"/>
      <c r="CK245" s="748"/>
      <c r="CL245" s="748"/>
      <c r="CM245" s="767"/>
      <c r="CN245" s="758"/>
      <c r="CO245" s="767"/>
      <c r="CP245" s="767"/>
      <c r="CQ245" s="767"/>
      <c r="CR245" s="768"/>
      <c r="CS245" s="748"/>
      <c r="CT245" s="758"/>
      <c r="CU245" s="767"/>
      <c r="CV245" s="767"/>
      <c r="CW245" s="767"/>
      <c r="CX245" s="767"/>
      <c r="CY245" s="768"/>
      <c r="CZ245" s="787"/>
      <c r="DA245" s="767"/>
      <c r="DB245" s="767"/>
      <c r="DC245" s="767"/>
      <c r="DD245" s="748"/>
      <c r="DE245" s="768"/>
      <c r="DF245" s="758"/>
      <c r="DG245" s="767"/>
      <c r="DH245" s="767"/>
      <c r="DI245" s="767"/>
      <c r="DJ245" s="767"/>
      <c r="DK245" s="252"/>
      <c r="DL245" s="758"/>
      <c r="DM245" s="252"/>
      <c r="DN245" s="252"/>
      <c r="DO245" s="252"/>
      <c r="DP245" s="767"/>
      <c r="DQ245" s="767"/>
      <c r="DR245" s="758"/>
      <c r="DS245" s="252"/>
      <c r="DT245" s="252"/>
      <c r="DU245" s="252"/>
      <c r="DV245" s="748"/>
      <c r="DW245" s="767"/>
      <c r="DX245" s="758"/>
      <c r="DY245" s="770"/>
      <c r="DZ245" s="778"/>
      <c r="EA245" s="768"/>
      <c r="EB245" s="767"/>
      <c r="EC245" s="767"/>
      <c r="ED245" s="758"/>
      <c r="EE245" s="252"/>
      <c r="EF245" s="254"/>
      <c r="EG245" s="252"/>
      <c r="EH245" s="767"/>
      <c r="EI245" s="767"/>
      <c r="EJ245" s="758"/>
      <c r="EK245" s="767"/>
      <c r="EL245" s="1344"/>
      <c r="EM245" s="767"/>
      <c r="EN245" s="252"/>
      <c r="EO245" s="767"/>
      <c r="EP245" s="758"/>
      <c r="EQ245" s="767"/>
      <c r="ER245" s="1344"/>
      <c r="ES245" s="767"/>
      <c r="ET245" s="768"/>
      <c r="EU245" s="768"/>
      <c r="EV245" s="758"/>
      <c r="EW245" s="755"/>
      <c r="EX245" s="755"/>
      <c r="EY245" s="755"/>
      <c r="EZ245" s="755"/>
      <c r="FA245" s="755"/>
      <c r="FB245" s="758"/>
      <c r="FC245" s="770"/>
      <c r="FD245" s="778"/>
      <c r="FE245" s="768"/>
      <c r="FF245" s="748"/>
      <c r="FG245" s="748"/>
      <c r="FH245" s="787"/>
      <c r="FI245" s="252"/>
      <c r="FJ245" s="252"/>
      <c r="FK245" s="252"/>
      <c r="FL245" s="748"/>
      <c r="FM245" s="767"/>
      <c r="FN245" s="758"/>
      <c r="FO245" s="767"/>
      <c r="FP245" s="767"/>
      <c r="FQ245" s="767"/>
      <c r="FR245" s="767"/>
      <c r="FS245" s="748"/>
      <c r="FT245" s="758"/>
      <c r="FU245" s="755"/>
      <c r="FV245" s="755"/>
      <c r="FW245" s="755"/>
      <c r="FX245" s="755"/>
      <c r="FY245" s="755"/>
      <c r="FZ245" s="758"/>
      <c r="GA245" s="767"/>
      <c r="GB245" s="767"/>
      <c r="GC245" s="767"/>
      <c r="GD245" s="767"/>
      <c r="GE245" s="748"/>
      <c r="GF245" s="758"/>
      <c r="GG245" s="748"/>
      <c r="GH245" s="748"/>
      <c r="GI245" s="748"/>
      <c r="GJ245" s="767"/>
      <c r="GK245" s="748"/>
      <c r="GL245" s="758"/>
      <c r="GM245" s="252"/>
      <c r="GN245" s="252"/>
      <c r="GO245" s="252"/>
      <c r="GP245" s="748"/>
      <c r="GQ245" s="252"/>
      <c r="GR245" s="758"/>
      <c r="GS245" s="767"/>
      <c r="GT245" s="767"/>
      <c r="GU245" s="767"/>
      <c r="GV245" s="748"/>
      <c r="GW245" s="767"/>
      <c r="GX245" s="780"/>
      <c r="GY245" s="767"/>
      <c r="GZ245" s="767"/>
      <c r="HA245" s="767"/>
      <c r="HB245" s="748"/>
      <c r="HC245" s="757"/>
      <c r="HD245" s="758"/>
      <c r="HE245" s="252"/>
      <c r="HF245" s="252"/>
      <c r="HG245" s="252"/>
      <c r="HH245" s="767"/>
      <c r="HI245" s="767"/>
      <c r="HJ245" s="758"/>
      <c r="HK245" s="767"/>
      <c r="HL245" s="767"/>
      <c r="HM245" s="767"/>
      <c r="HN245" s="748"/>
      <c r="HO245" s="767"/>
      <c r="HP245" s="758"/>
      <c r="HQ245" s="767"/>
      <c r="HR245" s="767"/>
      <c r="HS245" s="767"/>
      <c r="HT245" s="748"/>
      <c r="HU245" s="767"/>
      <c r="HV245" s="758"/>
      <c r="HW245" s="770"/>
      <c r="HX245" s="770"/>
      <c r="HY245" s="770"/>
      <c r="HZ245" s="767"/>
      <c r="IA245" s="748"/>
      <c r="IB245" s="758"/>
      <c r="IC245" s="773"/>
      <c r="ID245" s="762"/>
      <c r="IE245" s="766"/>
      <c r="IF245" s="766"/>
      <c r="IG245" s="766"/>
      <c r="IH245" s="758"/>
      <c r="II245" s="545"/>
      <c r="IJ245" s="753"/>
      <c r="IK245" s="546"/>
      <c r="IL245" s="546"/>
      <c r="IM245" s="546"/>
      <c r="IN245" s="764"/>
      <c r="IO245" s="748"/>
      <c r="IP245" s="748"/>
      <c r="IQ245" s="748"/>
      <c r="IR245" s="748"/>
      <c r="IS245" s="767"/>
      <c r="IT245" s="758"/>
      <c r="IU245" s="767"/>
      <c r="IV245" s="767"/>
      <c r="IW245" s="767"/>
      <c r="IX245" s="767"/>
      <c r="IY245" s="767"/>
      <c r="IZ245" s="767"/>
      <c r="JA245" s="59"/>
      <c r="JB245" s="59"/>
      <c r="JC245" s="59"/>
      <c r="JD245" s="59"/>
      <c r="JE245" s="792"/>
      <c r="JF245" s="5"/>
      <c r="JG245" s="758"/>
      <c r="JH245" s="755"/>
      <c r="JI245" s="755"/>
      <c r="JJ245" s="755"/>
      <c r="JK245" s="755"/>
      <c r="JL245" s="755"/>
      <c r="JM245" s="758"/>
      <c r="JN245" s="748"/>
      <c r="JO245" s="748"/>
      <c r="JP245" s="748"/>
      <c r="JQ245" s="767"/>
      <c r="JR245" s="757"/>
      <c r="JS245" s="758"/>
      <c r="JT245" s="252"/>
      <c r="JU245" s="252"/>
      <c r="JV245" s="252"/>
      <c r="JW245" s="748"/>
      <c r="JX245" s="252"/>
      <c r="JY245" s="758"/>
      <c r="JZ245" s="767"/>
      <c r="KA245" s="767"/>
      <c r="KB245" s="767"/>
      <c r="KC245" s="767"/>
      <c r="KD245" s="748"/>
      <c r="KE245" s="758"/>
      <c r="KF245" s="748"/>
      <c r="KG245" s="787"/>
      <c r="KH245" s="787"/>
      <c r="KI245" s="787"/>
      <c r="KJ245" s="758"/>
      <c r="KK245" s="758"/>
      <c r="KL245" s="758"/>
      <c r="KM245" s="767"/>
      <c r="KN245" s="767"/>
      <c r="KO245" s="748"/>
      <c r="KP245" s="748"/>
      <c r="KQ245" s="758"/>
      <c r="KR245" s="767"/>
      <c r="KS245" s="767"/>
      <c r="KT245" s="767"/>
      <c r="KU245" s="748"/>
      <c r="KV245" s="758"/>
      <c r="KW245" s="758"/>
      <c r="KX245" s="755"/>
      <c r="KY245" s="755"/>
      <c r="KZ245" s="755"/>
      <c r="LA245" s="755"/>
      <c r="LB245" s="755"/>
      <c r="LC245" s="767"/>
      <c r="LD245" s="755"/>
      <c r="LE245" s="755"/>
      <c r="LF245" s="755"/>
      <c r="LG245" s="755"/>
      <c r="LH245" s="755"/>
      <c r="LI245" s="767"/>
      <c r="LJ245" s="748"/>
      <c r="LK245" s="748"/>
      <c r="LL245" s="748"/>
      <c r="LM245" s="767"/>
      <c r="LN245" s="767"/>
      <c r="LO245" s="748"/>
      <c r="LP245" s="755"/>
      <c r="LQ245" s="755"/>
      <c r="LR245" s="755"/>
      <c r="LS245" s="755"/>
      <c r="LT245" s="755"/>
      <c r="LU245" s="758"/>
      <c r="LW245" s="565"/>
      <c r="LX245" s="565"/>
      <c r="LY245" s="565"/>
      <c r="LZ245" s="565"/>
      <c r="MA245" s="5"/>
      <c r="MB245" s="576"/>
      <c r="MC245" s="576"/>
      <c r="MD245" s="576"/>
      <c r="ME245" s="576"/>
      <c r="MF245" s="576"/>
      <c r="MG245" s="5"/>
      <c r="MH245" s="5"/>
      <c r="MI245" s="5"/>
      <c r="MM245" s="5"/>
      <c r="MN245" s="61"/>
      <c r="MO245" s="59"/>
      <c r="MP245" s="59"/>
      <c r="MQ245" s="59"/>
      <c r="MV245" s="252"/>
      <c r="MZ245" s="252"/>
      <c r="NA245" s="5"/>
      <c r="NB245" s="279"/>
      <c r="NC245" s="252"/>
      <c r="ND245" s="252"/>
      <c r="NE245" s="252"/>
      <c r="NF245" s="252"/>
      <c r="NG245" s="5"/>
      <c r="NH245" s="5"/>
      <c r="NK245" s="61"/>
      <c r="NL245" s="59"/>
      <c r="NN245" s="5"/>
      <c r="NP245" s="5"/>
      <c r="NQ245" s="5"/>
      <c r="NR245" s="59"/>
      <c r="NS245" s="61"/>
      <c r="NT245" s="61"/>
      <c r="NU245" s="59"/>
      <c r="NV245" s="59"/>
      <c r="NW245" s="59"/>
      <c r="OJ245" s="258"/>
      <c r="OK245" s="258"/>
      <c r="OL245" s="258"/>
    </row>
    <row r="246" spans="1:402" ht="14.25" customHeight="1" x14ac:dyDescent="0.15">
      <c r="A246" s="2352" t="str">
        <f t="shared" si="1"/>
        <v>きゅうり価格</v>
      </c>
      <c r="B246" s="2351" t="str">
        <f>B244</f>
        <v>きゅうり</v>
      </c>
      <c r="C246" s="417" t="s">
        <v>96</v>
      </c>
      <c r="D246" s="941">
        <v>413</v>
      </c>
      <c r="E246" s="942">
        <v>455</v>
      </c>
      <c r="F246" s="946">
        <v>498</v>
      </c>
      <c r="G246" s="948">
        <v>509</v>
      </c>
      <c r="H246" s="942">
        <v>472</v>
      </c>
      <c r="I246" s="943">
        <v>445</v>
      </c>
      <c r="J246" s="944">
        <v>556</v>
      </c>
      <c r="K246" s="942">
        <v>406</v>
      </c>
      <c r="L246" s="946">
        <v>353</v>
      </c>
      <c r="M246" s="944">
        <v>355</v>
      </c>
      <c r="N246" s="942">
        <v>363</v>
      </c>
      <c r="O246" s="946">
        <v>312</v>
      </c>
      <c r="P246" s="944">
        <v>281</v>
      </c>
      <c r="Q246" s="942">
        <v>290</v>
      </c>
      <c r="R246" s="947">
        <v>235</v>
      </c>
      <c r="S246" s="944">
        <v>218</v>
      </c>
      <c r="T246" s="942">
        <v>184</v>
      </c>
      <c r="U246" s="946">
        <v>170</v>
      </c>
      <c r="V246" s="948">
        <v>244</v>
      </c>
      <c r="W246" s="980">
        <v>315</v>
      </c>
      <c r="X246" s="947">
        <v>323</v>
      </c>
      <c r="Y246" s="948">
        <v>316</v>
      </c>
      <c r="Z246" s="949">
        <v>338</v>
      </c>
      <c r="AA246" s="947">
        <v>378</v>
      </c>
      <c r="AB246" s="950">
        <v>456</v>
      </c>
      <c r="AC246" s="942">
        <v>384</v>
      </c>
      <c r="AD246" s="946">
        <v>411</v>
      </c>
      <c r="AE246" s="944">
        <v>447</v>
      </c>
      <c r="AF246" s="949">
        <v>473</v>
      </c>
      <c r="AG246" s="946">
        <v>500</v>
      </c>
      <c r="AH246" s="944">
        <v>690</v>
      </c>
      <c r="AI246" s="942">
        <v>656</v>
      </c>
      <c r="AJ246" s="946">
        <v>529</v>
      </c>
      <c r="AK246" s="944">
        <v>479</v>
      </c>
      <c r="AL246" s="942">
        <v>486</v>
      </c>
      <c r="AM246" s="951">
        <v>556</v>
      </c>
      <c r="AP246" s="55"/>
      <c r="AQ246" s="784"/>
      <c r="AR246" s="1575"/>
      <c r="AS246" s="1575"/>
      <c r="AT246" s="1575"/>
      <c r="AU246" s="1577"/>
      <c r="AV246" s="1575"/>
      <c r="AW246" s="787"/>
      <c r="AX246" s="252"/>
      <c r="AY246" s="767"/>
      <c r="AZ246" s="767"/>
      <c r="BA246" s="767"/>
      <c r="BB246" s="767"/>
      <c r="BC246" s="748"/>
      <c r="BD246" s="758"/>
      <c r="BE246" s="748"/>
      <c r="BF246" s="748"/>
      <c r="BG246" s="748"/>
      <c r="BH246" s="767"/>
      <c r="BI246" s="768"/>
      <c r="BJ246" s="758"/>
      <c r="BK246" s="755"/>
      <c r="BL246" s="755"/>
      <c r="BM246" s="755"/>
      <c r="BN246" s="755"/>
      <c r="BO246" s="755"/>
      <c r="BP246" s="758"/>
      <c r="BQ246" s="767"/>
      <c r="BR246" s="767"/>
      <c r="BS246" s="767"/>
      <c r="BT246" s="748"/>
      <c r="BU246" s="768"/>
      <c r="BV246" s="758"/>
      <c r="BW246" s="252"/>
      <c r="BX246" s="252"/>
      <c r="BY246" s="252"/>
      <c r="BZ246" s="768"/>
      <c r="CA246" s="767"/>
      <c r="CB246" s="758"/>
      <c r="CC246" s="767"/>
      <c r="CD246" s="767"/>
      <c r="CE246" s="767"/>
      <c r="CF246" s="768"/>
      <c r="CG246" s="768"/>
      <c r="CH246" s="758"/>
      <c r="CI246" s="767"/>
      <c r="CJ246" s="767"/>
      <c r="CK246" s="767"/>
      <c r="CL246" s="768"/>
      <c r="CM246" s="767"/>
      <c r="CN246" s="758"/>
      <c r="CO246" s="767"/>
      <c r="CP246" s="767"/>
      <c r="CQ246" s="767"/>
      <c r="CR246" s="768"/>
      <c r="CS246" s="768"/>
      <c r="CT246" s="787"/>
      <c r="CU246" s="748"/>
      <c r="CV246" s="748"/>
      <c r="CW246" s="748"/>
      <c r="CX246" s="767"/>
      <c r="CY246" s="748"/>
      <c r="CZ246" s="758"/>
      <c r="DA246" s="767"/>
      <c r="DB246" s="767"/>
      <c r="DC246" s="767"/>
      <c r="DD246" s="767"/>
      <c r="DE246" s="767"/>
      <c r="DF246" s="758"/>
      <c r="DG246" s="755"/>
      <c r="DH246" s="755"/>
      <c r="DI246" s="755"/>
      <c r="DJ246" s="755"/>
      <c r="DK246" s="755"/>
      <c r="DL246" s="758"/>
      <c r="DM246" s="252"/>
      <c r="DN246" s="252"/>
      <c r="DO246" s="252"/>
      <c r="DP246" s="748"/>
      <c r="DQ246" s="767"/>
      <c r="DR246" s="787"/>
      <c r="DS246" s="755"/>
      <c r="DT246" s="755"/>
      <c r="DU246" s="755"/>
      <c r="DV246" s="755"/>
      <c r="DW246" s="755"/>
      <c r="DX246" s="758"/>
      <c r="DY246" s="770"/>
      <c r="DZ246" s="778"/>
      <c r="EA246" s="768"/>
      <c r="EB246" s="768"/>
      <c r="EC246" s="767"/>
      <c r="ED246" s="758"/>
      <c r="EE246" s="767"/>
      <c r="EF246" s="767"/>
      <c r="EG246" s="767"/>
      <c r="EH246" s="767"/>
      <c r="EI246" s="767"/>
      <c r="EJ246" s="758"/>
      <c r="EK246" s="767"/>
      <c r="EL246" s="767"/>
      <c r="EM246" s="767"/>
      <c r="EN246" s="767"/>
      <c r="EO246" s="748"/>
      <c r="EP246" s="758"/>
      <c r="EQ246" s="767"/>
      <c r="ER246" s="1344"/>
      <c r="ES246" s="767"/>
      <c r="ET246" s="767"/>
      <c r="EU246" s="768"/>
      <c r="EV246" s="758"/>
      <c r="EW246" s="755"/>
      <c r="EX246" s="755"/>
      <c r="EY246" s="755"/>
      <c r="EZ246" s="755"/>
      <c r="FA246" s="755"/>
      <c r="FB246" s="758"/>
      <c r="FC246" s="770"/>
      <c r="FD246" s="778"/>
      <c r="FE246" s="768"/>
      <c r="FF246" s="748"/>
      <c r="FG246" s="748"/>
      <c r="FH246" s="758"/>
      <c r="FI246" s="252"/>
      <c r="FJ246" s="252"/>
      <c r="FK246" s="252"/>
      <c r="FL246" s="748"/>
      <c r="FM246" s="767"/>
      <c r="FN246" s="758"/>
      <c r="FO246" s="748"/>
      <c r="FP246" s="748"/>
      <c r="FQ246" s="748"/>
      <c r="FR246" s="748"/>
      <c r="FS246" s="748"/>
      <c r="FT246" s="758"/>
      <c r="FU246" s="755"/>
      <c r="FV246" s="755"/>
      <c r="FW246" s="755"/>
      <c r="FX246" s="755"/>
      <c r="FY246" s="755"/>
      <c r="FZ246" s="758"/>
      <c r="GA246" s="767"/>
      <c r="GB246" s="767"/>
      <c r="GC246" s="767"/>
      <c r="GD246" s="767"/>
      <c r="GE246" s="767"/>
      <c r="GF246" s="758"/>
      <c r="GG246" s="767"/>
      <c r="GH246" s="767"/>
      <c r="GI246" s="767"/>
      <c r="GJ246" s="767"/>
      <c r="GK246" s="757"/>
      <c r="GL246" s="758"/>
      <c r="GM246" s="252"/>
      <c r="GN246" s="252"/>
      <c r="GO246" s="252"/>
      <c r="GP246" s="748"/>
      <c r="GQ246" s="252"/>
      <c r="GR246" s="758"/>
      <c r="GS246" s="767"/>
      <c r="GT246" s="780"/>
      <c r="GU246" s="767"/>
      <c r="GV246" s="767"/>
      <c r="GW246" s="254"/>
      <c r="GX246" s="780"/>
      <c r="GY246" s="748"/>
      <c r="GZ246" s="748"/>
      <c r="HA246" s="748"/>
      <c r="HB246" s="748"/>
      <c r="HC246" s="748"/>
      <c r="HD246" s="758"/>
      <c r="HE246" s="767"/>
      <c r="HF246" s="767"/>
      <c r="HG246" s="767"/>
      <c r="HH246" s="748"/>
      <c r="HI246" s="767"/>
      <c r="HJ246" s="758"/>
      <c r="HK246" s="767"/>
      <c r="HL246" s="767"/>
      <c r="HM246" s="767"/>
      <c r="HN246" s="768"/>
      <c r="HO246" s="748"/>
      <c r="HP246" s="758"/>
      <c r="HQ246" s="773"/>
      <c r="HR246" s="762"/>
      <c r="HS246" s="766"/>
      <c r="HT246" s="766"/>
      <c r="HU246" s="766"/>
      <c r="HV246" s="758"/>
      <c r="HW246" s="545"/>
      <c r="HX246" s="753"/>
      <c r="HY246" s="546"/>
      <c r="HZ246" s="546"/>
      <c r="IA246" s="546"/>
      <c r="IB246" s="764"/>
      <c r="IC246" s="252"/>
      <c r="ID246" s="252"/>
      <c r="IE246" s="252"/>
      <c r="IF246" s="252"/>
      <c r="IG246" s="748"/>
      <c r="IH246" s="758"/>
      <c r="II246" s="767"/>
      <c r="IJ246" s="767"/>
      <c r="IK246" s="767"/>
      <c r="IL246" s="748"/>
      <c r="IM246" s="767"/>
      <c r="IN246" s="767"/>
      <c r="IO246" s="792"/>
      <c r="IP246" s="792"/>
      <c r="IQ246" s="792"/>
      <c r="IR246" s="59"/>
      <c r="IS246" s="5"/>
      <c r="IT246" s="5"/>
      <c r="IU246" s="758"/>
      <c r="IV246" s="755"/>
      <c r="IW246" s="755"/>
      <c r="IX246" s="755"/>
      <c r="IY246" s="755"/>
      <c r="IZ246" s="755"/>
      <c r="JA246" s="748"/>
      <c r="JB246" s="748"/>
      <c r="JC246" s="748"/>
      <c r="JD246" s="748"/>
      <c r="JE246" s="767"/>
      <c r="JF246" s="748"/>
      <c r="JG246" s="758"/>
      <c r="JH246" s="755"/>
      <c r="JI246" s="756"/>
      <c r="JJ246" s="757"/>
      <c r="JK246" s="767"/>
      <c r="JL246" s="748"/>
      <c r="JM246" s="758"/>
      <c r="JN246" s="252"/>
      <c r="JO246" s="252"/>
      <c r="JP246" s="252"/>
      <c r="JQ246" s="252"/>
      <c r="JR246" s="252"/>
      <c r="JS246" s="758"/>
      <c r="JT246" s="758"/>
      <c r="JU246" s="758"/>
      <c r="JV246" s="758"/>
      <c r="JW246" s="787"/>
      <c r="JX246" s="758"/>
      <c r="JY246" s="787"/>
      <c r="JZ246" s="755"/>
      <c r="KA246" s="755"/>
      <c r="KB246" s="755"/>
      <c r="KC246" s="755"/>
      <c r="KD246" s="755"/>
      <c r="KE246" s="767"/>
      <c r="KF246" s="755"/>
      <c r="KG246" s="755"/>
      <c r="KH246" s="755"/>
      <c r="KI246" s="755"/>
      <c r="KJ246" s="755"/>
      <c r="KK246" s="767"/>
      <c r="KL246" s="767"/>
      <c r="KM246" s="767"/>
      <c r="KN246" s="767"/>
      <c r="KO246" s="748"/>
      <c r="KP246" s="768"/>
      <c r="KQ246" s="767"/>
      <c r="KR246" s="755"/>
      <c r="KS246" s="755"/>
      <c r="KT246" s="755"/>
      <c r="KU246" s="755"/>
      <c r="KV246" s="755"/>
      <c r="KW246" s="758"/>
      <c r="KY246" s="565"/>
      <c r="KZ246" s="565"/>
      <c r="LA246" s="565"/>
      <c r="LB246" s="565"/>
      <c r="LC246" s="5"/>
      <c r="LD246" s="565"/>
      <c r="LE246" s="747"/>
      <c r="LF246" s="576"/>
      <c r="LG246" s="576"/>
      <c r="LH246" s="748"/>
      <c r="LI246" s="101"/>
      <c r="LJ246" s="5"/>
      <c r="LK246" s="5"/>
      <c r="LO246" s="5"/>
      <c r="LP246" s="61"/>
      <c r="LQ246" s="59"/>
      <c r="LR246" s="59"/>
      <c r="LS246" s="59"/>
      <c r="LW246" s="252"/>
      <c r="LX246" s="5"/>
      <c r="LY246" s="59"/>
      <c r="MB246" s="5"/>
      <c r="MC246" s="5"/>
      <c r="MD246" s="279"/>
      <c r="ME246" s="252"/>
      <c r="MF246" s="252"/>
      <c r="MG246" s="252"/>
      <c r="MH246" s="252"/>
      <c r="MI246" s="5"/>
      <c r="MJ246" s="5"/>
      <c r="MN246" s="5"/>
      <c r="MO246" s="59"/>
      <c r="MP246" s="61"/>
      <c r="MQ246" s="61"/>
      <c r="MR246" s="59"/>
      <c r="MS246" s="59"/>
      <c r="MT246" s="59"/>
    </row>
    <row r="247" spans="1:402" ht="14.25" customHeight="1" x14ac:dyDescent="0.15">
      <c r="A247" s="2352" t="str">
        <f t="shared" si="1"/>
        <v>なす数量</v>
      </c>
      <c r="B247" s="250" t="s">
        <v>34</v>
      </c>
      <c r="C247" s="394" t="s">
        <v>93</v>
      </c>
      <c r="D247" s="917">
        <v>1.9990000000000001</v>
      </c>
      <c r="E247" s="918">
        <v>2.2759999999999998</v>
      </c>
      <c r="F247" s="922">
        <v>1.992</v>
      </c>
      <c r="G247" s="924">
        <v>2.2570000000000001</v>
      </c>
      <c r="H247" s="918">
        <v>2.7360000000000002</v>
      </c>
      <c r="I247" s="961">
        <v>1.869</v>
      </c>
      <c r="J247" s="920">
        <v>2.6720000000000002</v>
      </c>
      <c r="K247" s="918">
        <v>2.8460000000000001</v>
      </c>
      <c r="L247" s="922">
        <v>4.9039999999999999</v>
      </c>
      <c r="M247" s="920">
        <v>3.8140000000000001</v>
      </c>
      <c r="N247" s="926">
        <v>4.7439999999999998</v>
      </c>
      <c r="O247" s="922">
        <v>5.04</v>
      </c>
      <c r="P247" s="920">
        <v>6.2240000000000002</v>
      </c>
      <c r="Q247" s="918">
        <v>8.3569999999999993</v>
      </c>
      <c r="R247" s="923">
        <v>17.887</v>
      </c>
      <c r="S247" s="924">
        <v>24.212</v>
      </c>
      <c r="T247" s="918">
        <v>55.828000000000003</v>
      </c>
      <c r="U247" s="922">
        <v>63.408999999999999</v>
      </c>
      <c r="V247" s="924">
        <v>84.349000000000004</v>
      </c>
      <c r="W247" s="1077">
        <v>113.428</v>
      </c>
      <c r="X247" s="925">
        <v>138.107</v>
      </c>
      <c r="Y247" s="924">
        <v>155.923</v>
      </c>
      <c r="Z247" s="926">
        <v>122.41800000000001</v>
      </c>
      <c r="AA247" s="923">
        <v>142.65600000000001</v>
      </c>
      <c r="AB247" s="927">
        <v>106.081</v>
      </c>
      <c r="AC247" s="926">
        <v>115.11199999999999</v>
      </c>
      <c r="AD247" s="922">
        <v>86.02</v>
      </c>
      <c r="AE247" s="920">
        <v>82.613</v>
      </c>
      <c r="AF247" s="926">
        <v>62.128999999999998</v>
      </c>
      <c r="AG247" s="922">
        <v>49.189</v>
      </c>
      <c r="AH247" s="920">
        <v>17.443000000000001</v>
      </c>
      <c r="AI247" s="918">
        <v>6.7279999999999998</v>
      </c>
      <c r="AJ247" s="922">
        <v>4.7729999999999997</v>
      </c>
      <c r="AK247" s="920">
        <v>2.3340000000000001</v>
      </c>
      <c r="AL247" s="918">
        <v>1.66</v>
      </c>
      <c r="AM247" s="928">
        <v>2.0030000000000001</v>
      </c>
      <c r="AP247" s="55"/>
      <c r="AR247" s="1576"/>
      <c r="AS247" s="1576"/>
      <c r="AT247" s="1576"/>
      <c r="AU247" s="1575"/>
      <c r="AV247" s="1577"/>
      <c r="AX247" s="778"/>
      <c r="AY247" s="767"/>
      <c r="AZ247" s="767"/>
      <c r="BA247" s="767"/>
      <c r="BB247" s="767"/>
      <c r="BC247" s="767"/>
      <c r="BD247" s="787"/>
      <c r="BE247" s="767"/>
      <c r="BF247" s="767"/>
      <c r="BG247" s="767"/>
      <c r="BH247" s="767"/>
      <c r="BI247" s="767"/>
      <c r="BJ247" s="787"/>
      <c r="BK247" s="755"/>
      <c r="BL247" s="755"/>
      <c r="BM247" s="755"/>
      <c r="BN247" s="755"/>
      <c r="BO247" s="755"/>
      <c r="BP247" s="758"/>
      <c r="BQ247" s="252"/>
      <c r="BR247" s="252"/>
      <c r="BS247" s="252"/>
      <c r="BT247" s="748"/>
      <c r="BU247" s="767"/>
      <c r="BV247" s="758"/>
      <c r="BW247" s="748"/>
      <c r="BX247" s="748"/>
      <c r="BY247" s="748"/>
      <c r="BZ247" s="767"/>
      <c r="CA247" s="767"/>
      <c r="CB247" s="787"/>
      <c r="CC247" s="755"/>
      <c r="CD247" s="755"/>
      <c r="CE247" s="755"/>
      <c r="CF247" s="755"/>
      <c r="CG247" s="755"/>
      <c r="CH247" s="787"/>
      <c r="CI247" s="770"/>
      <c r="CJ247" s="778"/>
      <c r="CK247" s="768"/>
      <c r="CL247" s="767"/>
      <c r="CM247" s="767"/>
      <c r="CN247" s="787"/>
      <c r="CO247" s="252"/>
      <c r="CP247" s="254"/>
      <c r="CQ247" s="252"/>
      <c r="CR247" s="767"/>
      <c r="CS247" s="748"/>
      <c r="CT247" s="748"/>
      <c r="CU247" s="748"/>
      <c r="CV247" s="1343"/>
      <c r="CW247" s="748"/>
      <c r="CX247" s="767"/>
      <c r="CY247" s="767"/>
      <c r="CZ247" s="748"/>
      <c r="DA247" s="755"/>
      <c r="DB247" s="755"/>
      <c r="DC247" s="755"/>
      <c r="DD247" s="755"/>
      <c r="DE247" s="755"/>
      <c r="DF247" s="787"/>
      <c r="DG247" s="770"/>
      <c r="DH247" s="778"/>
      <c r="DI247" s="768"/>
      <c r="DJ247" s="748"/>
      <c r="DK247" s="748"/>
      <c r="DL247" s="758"/>
      <c r="DM247" s="252"/>
      <c r="DN247" s="252"/>
      <c r="DO247" s="252"/>
      <c r="DP247" s="748"/>
      <c r="DQ247" s="767"/>
      <c r="DR247" s="787"/>
      <c r="DS247" s="767"/>
      <c r="DT247" s="767"/>
      <c r="DU247" s="767"/>
      <c r="DV247" s="757"/>
      <c r="DW247" s="748"/>
      <c r="DX247" s="758"/>
      <c r="DY247" s="755"/>
      <c r="DZ247" s="755"/>
      <c r="EA247" s="755"/>
      <c r="EB247" s="755"/>
      <c r="EC247" s="755"/>
      <c r="ED247" s="784"/>
      <c r="EE247" s="767"/>
      <c r="EF247" s="767"/>
      <c r="EG247" s="767"/>
      <c r="EH247" s="748"/>
      <c r="EI247" s="767"/>
      <c r="EJ247" s="748"/>
      <c r="EK247" s="770"/>
      <c r="EL247" s="756"/>
      <c r="EM247" s="757"/>
      <c r="EN247" s="767"/>
      <c r="EO247" s="252"/>
      <c r="EP247" s="787"/>
      <c r="EQ247" s="767"/>
      <c r="ER247" s="767"/>
      <c r="ES247" s="767"/>
      <c r="ET247" s="748"/>
      <c r="EU247" s="767"/>
      <c r="EV247" s="787"/>
      <c r="EW247" s="767"/>
      <c r="EX247" s="767"/>
      <c r="EY247" s="767"/>
      <c r="EZ247" s="748"/>
      <c r="FA247" s="767"/>
      <c r="FB247" s="787"/>
      <c r="FC247" s="545"/>
      <c r="FD247" s="753"/>
      <c r="FE247" s="546"/>
      <c r="FF247" s="546"/>
      <c r="FG247" s="546"/>
      <c r="FH247" s="827"/>
      <c r="FI247" s="748"/>
      <c r="FJ247" s="748"/>
      <c r="FK247" s="748"/>
      <c r="FL247" s="748"/>
      <c r="FM247" s="767"/>
      <c r="FN247" s="748"/>
      <c r="FO247" s="748"/>
      <c r="FP247" s="767"/>
      <c r="FQ247" s="767"/>
      <c r="FR247" s="767"/>
      <c r="FS247" s="768"/>
      <c r="FT247" s="767"/>
      <c r="FU247" s="767"/>
      <c r="FV247" s="755"/>
      <c r="FW247" s="755"/>
      <c r="FX247" s="755"/>
      <c r="FY247" s="755"/>
      <c r="FZ247" s="755"/>
      <c r="GA247" s="748"/>
      <c r="GC247" s="565"/>
      <c r="GD247" s="565"/>
      <c r="GE247" s="565"/>
      <c r="GF247" s="565"/>
      <c r="GG247" s="252"/>
      <c r="GH247" s="252"/>
      <c r="GI247" s="252"/>
      <c r="GJ247" s="252"/>
      <c r="GK247" s="5"/>
      <c r="GL247" s="5"/>
      <c r="GO247" s="5"/>
      <c r="GP247" s="5"/>
      <c r="GQ247" s="59"/>
      <c r="GR247" s="61"/>
      <c r="GS247" s="61"/>
      <c r="GT247" s="59"/>
      <c r="GU247" s="59"/>
      <c r="GV247" s="5"/>
    </row>
    <row r="248" spans="1:402" ht="14.25" customHeight="1" x14ac:dyDescent="0.15">
      <c r="A248" s="2352" t="str">
        <f t="shared" si="1"/>
        <v>なす金額</v>
      </c>
      <c r="B248" s="2350" t="str">
        <f>B247</f>
        <v>なす</v>
      </c>
      <c r="C248" s="395" t="s">
        <v>94</v>
      </c>
      <c r="D248" s="929">
        <v>942.45399999999995</v>
      </c>
      <c r="E248" s="930">
        <v>1102.356</v>
      </c>
      <c r="F248" s="934">
        <v>969.16</v>
      </c>
      <c r="G248" s="936">
        <v>1155.501</v>
      </c>
      <c r="H248" s="930">
        <v>1411.0170000000001</v>
      </c>
      <c r="I248" s="986">
        <v>894.64700000000005</v>
      </c>
      <c r="J248" s="932">
        <v>1273.3499999999999</v>
      </c>
      <c r="K248" s="930">
        <v>1349.23</v>
      </c>
      <c r="L248" s="934">
        <v>2189.2089999999998</v>
      </c>
      <c r="M248" s="932">
        <v>1797.701</v>
      </c>
      <c r="N248" s="938">
        <v>2269.3069999999998</v>
      </c>
      <c r="O248" s="934">
        <v>2355.73</v>
      </c>
      <c r="P248" s="972">
        <v>2729.19</v>
      </c>
      <c r="Q248" s="930">
        <v>3544.7159999999999</v>
      </c>
      <c r="R248" s="935">
        <v>7247.7820000000002</v>
      </c>
      <c r="S248" s="936">
        <v>10187.865</v>
      </c>
      <c r="T248" s="930">
        <v>19270.989000000001</v>
      </c>
      <c r="U248" s="934">
        <v>14408.191999999999</v>
      </c>
      <c r="V248" s="936">
        <v>22184.967000000001</v>
      </c>
      <c r="W248" s="1078">
        <v>38376.724000000002</v>
      </c>
      <c r="X248" s="937">
        <v>48331.574999999997</v>
      </c>
      <c r="Y248" s="936">
        <v>48195.847000000002</v>
      </c>
      <c r="Z248" s="938">
        <v>39328.97</v>
      </c>
      <c r="AA248" s="935">
        <v>37969.286</v>
      </c>
      <c r="AB248" s="939">
        <v>31507.136999999999</v>
      </c>
      <c r="AC248" s="930">
        <v>37683.31</v>
      </c>
      <c r="AD248" s="934">
        <v>29730.827000000001</v>
      </c>
      <c r="AE248" s="932">
        <v>28187.254000000001</v>
      </c>
      <c r="AF248" s="938">
        <v>17802.857</v>
      </c>
      <c r="AG248" s="934">
        <v>11348.096</v>
      </c>
      <c r="AH248" s="932">
        <v>4414.527</v>
      </c>
      <c r="AI248" s="930">
        <v>2419.3200000000002</v>
      </c>
      <c r="AJ248" s="934">
        <v>2162.9989999999998</v>
      </c>
      <c r="AK248" s="932">
        <v>1490.229</v>
      </c>
      <c r="AL248" s="930">
        <v>1257.827</v>
      </c>
      <c r="AM248" s="940">
        <v>1658.7819999999999</v>
      </c>
      <c r="AP248" s="55"/>
      <c r="AR248" s="1576"/>
      <c r="AS248" s="1576"/>
      <c r="AT248" s="1576"/>
      <c r="AU248" s="1576"/>
      <c r="AV248" s="1575"/>
      <c r="AX248" s="767"/>
      <c r="AY248" s="767"/>
      <c r="AZ248" s="767"/>
      <c r="BA248" s="767"/>
      <c r="BB248" s="767"/>
      <c r="BC248" s="768"/>
      <c r="BD248" s="758"/>
      <c r="BE248" s="767"/>
      <c r="BF248" s="767"/>
      <c r="BG248" s="767"/>
      <c r="BH248" s="768"/>
      <c r="BI248" s="767"/>
      <c r="BJ248" s="758"/>
      <c r="BK248" s="767"/>
      <c r="BL248" s="767"/>
      <c r="BM248" s="767"/>
      <c r="BN248" s="768"/>
      <c r="BO248" s="748"/>
      <c r="BP248" s="758"/>
      <c r="BQ248" s="748"/>
      <c r="BR248" s="748"/>
      <c r="BS248" s="748"/>
      <c r="BT248" s="767"/>
      <c r="BU248" s="768"/>
      <c r="BV248" s="758"/>
      <c r="BW248" s="767"/>
      <c r="BX248" s="767"/>
      <c r="BY248" s="767"/>
      <c r="BZ248" s="252"/>
      <c r="CA248" s="748"/>
      <c r="CB248" s="787"/>
      <c r="CC248" s="748"/>
      <c r="CD248" s="748"/>
      <c r="CE248" s="748"/>
      <c r="CF248" s="252"/>
      <c r="CG248" s="767"/>
      <c r="CH248" s="758"/>
      <c r="CI248" s="748"/>
      <c r="CJ248" s="748"/>
      <c r="CK248" s="748"/>
      <c r="CL248" s="767"/>
      <c r="CM248" s="748"/>
      <c r="CN248" s="758"/>
      <c r="CO248" s="770"/>
      <c r="CP248" s="778"/>
      <c r="CQ248" s="768"/>
      <c r="CR248" s="768"/>
      <c r="CS248" s="758"/>
      <c r="CT248" s="758"/>
      <c r="CU248" s="770"/>
      <c r="CV248" s="778"/>
      <c r="CW248" s="768"/>
      <c r="CX248" s="768"/>
      <c r="CY248" s="767"/>
      <c r="CZ248" s="758"/>
      <c r="DA248" s="767"/>
      <c r="DB248" s="1344"/>
      <c r="DC248" s="767"/>
      <c r="DD248" s="748"/>
      <c r="DE248" s="767"/>
      <c r="DF248" s="758"/>
      <c r="DG248" s="767"/>
      <c r="DH248" s="767"/>
      <c r="DI248" s="767"/>
      <c r="DJ248" s="748"/>
      <c r="DK248" s="767"/>
      <c r="DL248" s="758"/>
      <c r="DM248" s="767"/>
      <c r="DN248" s="767"/>
      <c r="DO248" s="767"/>
      <c r="DP248" s="767"/>
      <c r="DQ248" s="768"/>
      <c r="DR248" s="758"/>
      <c r="DS248" s="748"/>
      <c r="DT248" s="1343"/>
      <c r="DU248" s="748"/>
      <c r="DV248" s="768"/>
      <c r="DW248" s="767"/>
      <c r="DX248" s="758"/>
      <c r="DY248" s="748"/>
      <c r="DZ248" s="1343"/>
      <c r="EA248" s="748"/>
      <c r="EB248" s="767"/>
      <c r="EC248" s="748"/>
      <c r="ED248" s="758"/>
      <c r="EE248" s="767"/>
      <c r="EF248" s="1344"/>
      <c r="EG248" s="767"/>
      <c r="EH248" s="748"/>
      <c r="EI248" s="767"/>
      <c r="EJ248" s="758"/>
      <c r="EK248" s="755"/>
      <c r="EL248" s="755"/>
      <c r="EM248" s="755"/>
      <c r="EN248" s="755"/>
      <c r="EO248" s="755"/>
      <c r="EP248" s="758"/>
      <c r="EQ248" s="770"/>
      <c r="ER248" s="778"/>
      <c r="ES248" s="768"/>
      <c r="ET248" s="748"/>
      <c r="EU248" s="748"/>
      <c r="EV248" s="787"/>
      <c r="EW248" s="252"/>
      <c r="EX248" s="252"/>
      <c r="EY248" s="252"/>
      <c r="EZ248" s="748"/>
      <c r="FA248" s="767"/>
      <c r="FB248" s="758"/>
      <c r="FC248" s="748"/>
      <c r="FD248" s="748"/>
      <c r="FE248" s="748"/>
      <c r="FF248" s="767"/>
      <c r="FG248" s="748"/>
      <c r="FH248" s="758"/>
      <c r="FI248" s="755"/>
      <c r="FJ248" s="755"/>
      <c r="FK248" s="755"/>
      <c r="FL248" s="755"/>
      <c r="FM248" s="755"/>
      <c r="FN248" s="758"/>
      <c r="FO248" s="748"/>
      <c r="FP248" s="748"/>
      <c r="FQ248" s="748"/>
      <c r="FR248" s="767"/>
      <c r="FS248" s="767"/>
      <c r="FT248" s="758"/>
      <c r="FU248" s="252"/>
      <c r="FV248" s="252"/>
      <c r="FW248" s="252"/>
      <c r="FX248" s="748"/>
      <c r="FY248" s="252"/>
      <c r="FZ248" s="780"/>
      <c r="GA248" s="755"/>
      <c r="GB248" s="755"/>
      <c r="GC248" s="755"/>
      <c r="GD248" s="755"/>
      <c r="GE248" s="755"/>
      <c r="GF248" s="758"/>
      <c r="GG248" s="773"/>
      <c r="GH248" s="762"/>
      <c r="GI248" s="766"/>
      <c r="GJ248" s="766"/>
      <c r="GK248" s="768"/>
      <c r="GL248" s="758"/>
      <c r="GM248" s="767"/>
      <c r="GN248" s="767"/>
      <c r="GO248" s="767"/>
      <c r="GP248" s="767"/>
      <c r="GQ248" s="766"/>
      <c r="GR248" s="758"/>
      <c r="GS248" s="545"/>
      <c r="GT248" s="753"/>
      <c r="GU248" s="546"/>
      <c r="GV248" s="546"/>
      <c r="GW248" s="546"/>
      <c r="GX248" s="764"/>
      <c r="GY248" s="767"/>
      <c r="GZ248" s="767"/>
      <c r="HA248" s="767"/>
      <c r="HB248" s="767"/>
      <c r="HC248" s="748"/>
      <c r="HD248" s="758"/>
      <c r="HE248" s="767"/>
      <c r="HF248" s="767"/>
      <c r="HG248" s="767"/>
      <c r="HH248" s="748"/>
      <c r="HI248" s="767"/>
      <c r="HJ248" s="767"/>
      <c r="HK248" s="792"/>
      <c r="HL248" s="792"/>
      <c r="HM248" s="792"/>
      <c r="HN248" s="5"/>
      <c r="HO248" s="5"/>
      <c r="HP248" s="5"/>
      <c r="HQ248" s="758"/>
      <c r="HR248" s="755"/>
      <c r="HS248" s="755"/>
      <c r="HT248" s="755"/>
      <c r="HU248" s="755"/>
      <c r="HV248" s="755"/>
      <c r="HW248" s="758"/>
      <c r="HX248" s="748"/>
      <c r="HY248" s="748"/>
      <c r="HZ248" s="748"/>
      <c r="IA248" s="767"/>
      <c r="IB248" s="767"/>
      <c r="IC248" s="758"/>
      <c r="ID248" s="748"/>
      <c r="IE248" s="748"/>
      <c r="IF248" s="748"/>
      <c r="IG248" s="767"/>
      <c r="IH248" s="748"/>
      <c r="II248" s="758"/>
      <c r="IJ248" s="748"/>
      <c r="IK248" s="748"/>
      <c r="IL248" s="748"/>
      <c r="IM248" s="748"/>
      <c r="IN248" s="767"/>
      <c r="IO248" s="758"/>
      <c r="IP248" s="758"/>
      <c r="IQ248" s="758"/>
      <c r="IR248" s="758"/>
      <c r="IS248" s="758"/>
      <c r="IT248" s="768"/>
      <c r="IU248" s="758"/>
      <c r="IV248" s="758"/>
      <c r="IW248" s="767"/>
      <c r="IX248" s="767"/>
      <c r="IY248" s="252"/>
      <c r="IZ248" s="767"/>
      <c r="JA248" s="758"/>
      <c r="JB248" s="758"/>
      <c r="JC248" s="758"/>
      <c r="JD248" s="758"/>
      <c r="JE248" s="767"/>
      <c r="JF248" s="748"/>
      <c r="JG248" s="758"/>
      <c r="JH248" s="755"/>
      <c r="JI248" s="755"/>
      <c r="JJ248" s="755"/>
      <c r="JK248" s="755"/>
      <c r="JL248" s="755"/>
      <c r="JM248" s="767"/>
      <c r="JN248" s="767"/>
      <c r="JO248" s="767"/>
      <c r="JP248" s="767"/>
      <c r="JQ248" s="768"/>
      <c r="JR248" s="767"/>
      <c r="JS248" s="767"/>
      <c r="JT248" s="252"/>
      <c r="JU248" s="252"/>
      <c r="JV248" s="252"/>
      <c r="JW248" s="252"/>
      <c r="JX248" s="748"/>
      <c r="JY248" s="748"/>
      <c r="JZ248" s="755"/>
      <c r="KA248" s="755"/>
      <c r="KB248" s="755"/>
      <c r="KC248" s="755"/>
      <c r="KD248" s="755"/>
      <c r="KE248" s="758"/>
      <c r="KH248" s="5"/>
      <c r="KI248" s="5"/>
      <c r="KJ248" s="59"/>
      <c r="KK248" s="61"/>
      <c r="KL248" s="61"/>
      <c r="KM248" s="59"/>
      <c r="KN248" s="59"/>
      <c r="KO248" s="252"/>
    </row>
    <row r="249" spans="1:402" ht="14.25" customHeight="1" x14ac:dyDescent="0.15">
      <c r="A249" s="2352" t="str">
        <f t="shared" si="1"/>
        <v>なす価格</v>
      </c>
      <c r="B249" s="2351" t="str">
        <f>B247</f>
        <v>なす</v>
      </c>
      <c r="C249" s="417" t="s">
        <v>96</v>
      </c>
      <c r="D249" s="941">
        <v>471</v>
      </c>
      <c r="E249" s="942">
        <v>484</v>
      </c>
      <c r="F249" s="946">
        <v>487</v>
      </c>
      <c r="G249" s="948">
        <v>512</v>
      </c>
      <c r="H249" s="942">
        <v>516</v>
      </c>
      <c r="I249" s="943">
        <v>479</v>
      </c>
      <c r="J249" s="944">
        <v>477</v>
      </c>
      <c r="K249" s="942">
        <v>474</v>
      </c>
      <c r="L249" s="946">
        <v>446</v>
      </c>
      <c r="M249" s="944">
        <v>471</v>
      </c>
      <c r="N249" s="942">
        <v>478</v>
      </c>
      <c r="O249" s="946">
        <v>467</v>
      </c>
      <c r="P249" s="944">
        <v>438</v>
      </c>
      <c r="Q249" s="942">
        <v>424</v>
      </c>
      <c r="R249" s="947">
        <v>405</v>
      </c>
      <c r="S249" s="944">
        <v>421</v>
      </c>
      <c r="T249" s="942">
        <v>345</v>
      </c>
      <c r="U249" s="946">
        <v>227</v>
      </c>
      <c r="V249" s="948">
        <v>263</v>
      </c>
      <c r="W249" s="980">
        <v>338</v>
      </c>
      <c r="X249" s="947">
        <v>350</v>
      </c>
      <c r="Y249" s="948">
        <v>309</v>
      </c>
      <c r="Z249" s="949">
        <v>321</v>
      </c>
      <c r="AA249" s="947">
        <v>266</v>
      </c>
      <c r="AB249" s="950">
        <v>297</v>
      </c>
      <c r="AC249" s="942">
        <v>327</v>
      </c>
      <c r="AD249" s="946">
        <v>346</v>
      </c>
      <c r="AE249" s="944">
        <v>341</v>
      </c>
      <c r="AF249" s="949">
        <v>287</v>
      </c>
      <c r="AG249" s="946">
        <v>231</v>
      </c>
      <c r="AH249" s="944">
        <v>253</v>
      </c>
      <c r="AI249" s="942">
        <v>360</v>
      </c>
      <c r="AJ249" s="946">
        <v>453</v>
      </c>
      <c r="AK249" s="944">
        <v>638</v>
      </c>
      <c r="AL249" s="942">
        <v>758</v>
      </c>
      <c r="AM249" s="951">
        <v>828</v>
      </c>
      <c r="AP249" s="55"/>
      <c r="AQ249" s="784"/>
      <c r="AR249" s="1575"/>
      <c r="AS249" s="1575"/>
      <c r="AT249" s="1575"/>
      <c r="AU249" s="1576"/>
      <c r="AV249" s="1576"/>
      <c r="AW249" s="787"/>
      <c r="AX249" s="767"/>
      <c r="AY249" s="767"/>
      <c r="AZ249" s="767"/>
      <c r="BA249" s="767"/>
      <c r="BB249" s="748"/>
      <c r="BC249" s="767"/>
      <c r="BD249" s="758"/>
      <c r="BE249" s="755"/>
      <c r="BF249" s="755"/>
      <c r="BG249" s="755"/>
      <c r="BH249" s="755"/>
      <c r="BI249" s="755"/>
      <c r="BJ249" s="758"/>
      <c r="BK249" s="755"/>
      <c r="BL249" s="755"/>
      <c r="BM249" s="755"/>
      <c r="BN249" s="755"/>
      <c r="BO249" s="755"/>
      <c r="BP249" s="758"/>
      <c r="BQ249" s="748"/>
      <c r="BR249" s="748"/>
      <c r="BS249" s="748"/>
      <c r="BT249" s="252"/>
      <c r="BU249" s="252"/>
      <c r="BV249" s="787"/>
      <c r="BW249" s="767"/>
      <c r="BX249" s="767"/>
      <c r="BY249" s="767"/>
      <c r="BZ249" s="767"/>
      <c r="CA249" s="748"/>
      <c r="CB249" s="758"/>
      <c r="CC249" s="748"/>
      <c r="CD249" s="748"/>
      <c r="CE249" s="748"/>
      <c r="CF249" s="767"/>
      <c r="CG249" s="758"/>
      <c r="CH249" s="787"/>
      <c r="CI249" s="767"/>
      <c r="CJ249" s="767"/>
      <c r="CK249" s="767"/>
      <c r="CL249" s="252"/>
      <c r="CM249" s="748"/>
      <c r="CN249" s="758"/>
      <c r="CO249" s="748"/>
      <c r="CP249" s="748"/>
      <c r="CQ249" s="748"/>
      <c r="CR249" s="767"/>
      <c r="CS249" s="758"/>
      <c r="CT249" s="758"/>
      <c r="CU249" s="770"/>
      <c r="CV249" s="778"/>
      <c r="CW249" s="768"/>
      <c r="CX249" s="767"/>
      <c r="CY249" s="768"/>
      <c r="CZ249" s="758"/>
      <c r="DA249" s="767"/>
      <c r="DB249" s="1344"/>
      <c r="DC249" s="767"/>
      <c r="DD249" s="748"/>
      <c r="DE249" s="767"/>
      <c r="DF249" s="758"/>
      <c r="DG249" s="767"/>
      <c r="DH249" s="1344"/>
      <c r="DI249" s="767"/>
      <c r="DJ249" s="767"/>
      <c r="DK249" s="748"/>
      <c r="DL249" s="758"/>
      <c r="DM249" s="755"/>
      <c r="DN249" s="755"/>
      <c r="DO249" s="755"/>
      <c r="DP249" s="755"/>
      <c r="DQ249" s="755"/>
      <c r="DR249" s="758"/>
      <c r="DS249" s="252"/>
      <c r="DT249" s="252"/>
      <c r="DU249" s="252"/>
      <c r="DV249" s="748"/>
      <c r="DW249" s="767"/>
      <c r="DX249" s="758"/>
      <c r="DY249" s="748"/>
      <c r="DZ249" s="748"/>
      <c r="EA249" s="748"/>
      <c r="EB249" s="748"/>
      <c r="EC249" s="767"/>
      <c r="ED249" s="758"/>
      <c r="EE249" s="252"/>
      <c r="EF249" s="252"/>
      <c r="EG249" s="252"/>
      <c r="EH249" s="748"/>
      <c r="EI249" s="252"/>
      <c r="EJ249" s="758"/>
      <c r="EK249" s="748"/>
      <c r="EL249" s="748"/>
      <c r="EM249" s="748"/>
      <c r="EN249" s="767"/>
      <c r="EO249" s="766"/>
      <c r="EP249" s="758"/>
      <c r="EQ249" s="767"/>
      <c r="ER249" s="767"/>
      <c r="ES249" s="767"/>
      <c r="ET249" s="766"/>
      <c r="EU249" s="767"/>
      <c r="EV249" s="758"/>
      <c r="EW249" s="748"/>
      <c r="EX249" s="748"/>
      <c r="EY249" s="748"/>
      <c r="EZ249" s="767"/>
      <c r="FA249" s="766"/>
      <c r="FB249" s="758"/>
      <c r="FC249" s="252"/>
      <c r="FD249" s="252"/>
      <c r="FE249" s="252"/>
      <c r="FF249" s="767"/>
      <c r="FG249" s="252"/>
      <c r="FH249" s="767"/>
      <c r="FI249" s="5"/>
      <c r="FJ249" s="5"/>
      <c r="FK249" s="5"/>
      <c r="FL249" s="3"/>
      <c r="FM249" s="3"/>
      <c r="FN249" s="5"/>
      <c r="FO249" s="758"/>
      <c r="FP249" s="252"/>
      <c r="FQ249" s="252"/>
      <c r="FR249" s="252"/>
      <c r="FS249" s="748"/>
      <c r="FT249" s="748"/>
      <c r="FU249" s="758"/>
      <c r="FV249" s="758"/>
      <c r="FW249" s="758"/>
      <c r="FX249" s="758"/>
      <c r="FY249" s="787"/>
      <c r="FZ249" s="787"/>
      <c r="GA249" s="787"/>
      <c r="GB249" s="755"/>
      <c r="GC249" s="755"/>
      <c r="GD249" s="755"/>
      <c r="GE249" s="755"/>
      <c r="GF249" s="755"/>
      <c r="GG249" s="767"/>
      <c r="GH249" s="755"/>
      <c r="GI249" s="755"/>
      <c r="GJ249" s="755"/>
      <c r="GK249" s="755"/>
      <c r="GL249" s="755"/>
      <c r="GM249" s="767"/>
      <c r="GN249" s="755"/>
      <c r="GO249" s="755"/>
      <c r="GP249" s="755"/>
      <c r="GQ249" s="755"/>
      <c r="GR249" s="755"/>
      <c r="GS249" s="758"/>
      <c r="GU249" s="753"/>
      <c r="GV249" s="546"/>
      <c r="GW249" s="546"/>
      <c r="GX249" s="546"/>
      <c r="GY249" s="59"/>
      <c r="GZ249" s="61"/>
      <c r="HA249" s="61"/>
      <c r="HB249" s="59"/>
      <c r="HC249" s="59"/>
      <c r="HD249" s="5"/>
      <c r="HF249" s="61"/>
      <c r="HG249" s="252"/>
      <c r="HH249" s="258"/>
      <c r="HI249" s="258"/>
    </row>
    <row r="250" spans="1:402" ht="14.25" customHeight="1" x14ac:dyDescent="0.15">
      <c r="A250" s="2352" t="str">
        <f t="shared" si="1"/>
        <v>ながなす数量</v>
      </c>
      <c r="B250" s="250" t="s">
        <v>35</v>
      </c>
      <c r="C250" s="394" t="s">
        <v>93</v>
      </c>
      <c r="D250" s="917">
        <v>0</v>
      </c>
      <c r="E250" s="918">
        <v>0</v>
      </c>
      <c r="F250" s="922">
        <v>0</v>
      </c>
      <c r="G250" s="924">
        <v>0</v>
      </c>
      <c r="H250" s="918">
        <v>0</v>
      </c>
      <c r="I250" s="961">
        <v>0</v>
      </c>
      <c r="J250" s="920">
        <v>0</v>
      </c>
      <c r="K250" s="918">
        <v>0</v>
      </c>
      <c r="L250" s="922">
        <v>0</v>
      </c>
      <c r="M250" s="920">
        <v>0</v>
      </c>
      <c r="N250" s="926">
        <v>0</v>
      </c>
      <c r="O250" s="922">
        <v>0.216</v>
      </c>
      <c r="P250" s="920">
        <v>1.972</v>
      </c>
      <c r="Q250" s="918">
        <v>10.945</v>
      </c>
      <c r="R250" s="923">
        <v>28.376000000000001</v>
      </c>
      <c r="S250" s="924">
        <v>50.628999999999998</v>
      </c>
      <c r="T250" s="918">
        <v>105.565</v>
      </c>
      <c r="U250" s="922">
        <v>136.185</v>
      </c>
      <c r="V250" s="924">
        <v>197.345</v>
      </c>
      <c r="W250" s="1077">
        <v>178.655</v>
      </c>
      <c r="X250" s="925">
        <v>176.71799999999999</v>
      </c>
      <c r="Y250" s="924">
        <v>207.16900000000001</v>
      </c>
      <c r="Z250" s="926">
        <v>141.149</v>
      </c>
      <c r="AA250" s="923">
        <v>175.47900000000001</v>
      </c>
      <c r="AB250" s="927">
        <v>120.55500000000001</v>
      </c>
      <c r="AC250" s="926">
        <v>154.126</v>
      </c>
      <c r="AD250" s="922">
        <v>112.669</v>
      </c>
      <c r="AE250" s="920">
        <v>92.448999999999998</v>
      </c>
      <c r="AF250" s="926">
        <v>68.933000000000007</v>
      </c>
      <c r="AG250" s="922">
        <v>78.385999999999996</v>
      </c>
      <c r="AH250" s="920">
        <v>10.047000000000001</v>
      </c>
      <c r="AI250" s="918">
        <v>2.06</v>
      </c>
      <c r="AJ250" s="922">
        <v>0.96799999999999997</v>
      </c>
      <c r="AK250" s="920">
        <v>0</v>
      </c>
      <c r="AL250" s="918">
        <v>0</v>
      </c>
      <c r="AM250" s="928">
        <v>0</v>
      </c>
      <c r="AP250" s="55"/>
      <c r="AR250" s="1575"/>
      <c r="AS250" s="1575"/>
      <c r="AT250" s="1575"/>
      <c r="AU250" s="1575"/>
      <c r="AV250" s="1576"/>
      <c r="AX250" s="767"/>
      <c r="AY250" s="767"/>
      <c r="AZ250" s="767"/>
      <c r="BA250" s="767"/>
      <c r="BB250" s="767"/>
      <c r="BC250" s="748"/>
      <c r="BD250" s="787"/>
      <c r="BE250" s="755"/>
      <c r="BF250" s="755"/>
      <c r="BG250" s="755"/>
      <c r="BH250" s="755"/>
      <c r="BI250" s="755"/>
      <c r="BJ250" s="787"/>
      <c r="BK250" s="755"/>
      <c r="BL250" s="755"/>
      <c r="BM250" s="755"/>
      <c r="BN250" s="755"/>
      <c r="BO250" s="755"/>
      <c r="BP250" s="758"/>
      <c r="BQ250" s="755"/>
      <c r="BR250" s="755"/>
      <c r="BS250" s="755"/>
      <c r="BT250" s="755"/>
      <c r="BU250" s="755"/>
      <c r="BV250" s="758"/>
      <c r="BW250" s="755"/>
      <c r="BX250" s="756"/>
      <c r="BY250" s="757"/>
      <c r="BZ250" s="767"/>
      <c r="CA250" s="767"/>
      <c r="CB250" s="787"/>
      <c r="CC250" s="767"/>
      <c r="CD250" s="767"/>
      <c r="CE250" s="767"/>
      <c r="CF250" s="748"/>
      <c r="CG250" s="767"/>
      <c r="CH250" s="787"/>
      <c r="CI250" s="767"/>
      <c r="CJ250" s="767"/>
      <c r="CK250" s="767"/>
      <c r="CL250" s="767"/>
      <c r="CM250" s="748"/>
      <c r="CN250" s="748"/>
      <c r="CO250" s="755"/>
      <c r="CP250" s="755"/>
      <c r="CQ250" s="755"/>
      <c r="CR250" s="755"/>
      <c r="CS250" s="755"/>
      <c r="CT250" s="748"/>
      <c r="CU250" s="770"/>
      <c r="CV250" s="778"/>
      <c r="CW250" s="768"/>
      <c r="CX250" s="748"/>
      <c r="CY250" s="748"/>
      <c r="CZ250" s="758"/>
      <c r="DA250" s="252"/>
      <c r="DB250" s="252"/>
      <c r="DC250" s="252"/>
      <c r="DD250" s="748"/>
      <c r="DE250" s="767"/>
      <c r="DF250" s="787"/>
      <c r="DG250" s="748"/>
      <c r="DH250" s="748"/>
      <c r="DI250" s="748"/>
      <c r="DJ250" s="767"/>
      <c r="DK250" s="748"/>
      <c r="DL250" s="758"/>
      <c r="DM250" s="755"/>
      <c r="DN250" s="755"/>
      <c r="DO250" s="755"/>
      <c r="DP250" s="755"/>
      <c r="DQ250" s="755"/>
      <c r="DR250" s="787"/>
      <c r="DS250" s="252"/>
      <c r="DT250" s="252"/>
      <c r="DU250" s="252"/>
      <c r="DV250" s="748"/>
      <c r="DW250" s="252"/>
      <c r="DX250" s="784"/>
      <c r="DY250" s="755"/>
      <c r="DZ250" s="755"/>
      <c r="EA250" s="755"/>
      <c r="EB250" s="755"/>
      <c r="EC250" s="755"/>
      <c r="ED250" s="748"/>
      <c r="EE250" s="767"/>
      <c r="EF250" s="767"/>
      <c r="EG250" s="767"/>
      <c r="EH250" s="767"/>
      <c r="EI250" s="748"/>
      <c r="EJ250" s="787"/>
      <c r="EK250" s="767"/>
      <c r="EL250" s="767"/>
      <c r="EM250" s="767"/>
      <c r="EN250" s="767"/>
      <c r="EO250" s="254"/>
      <c r="EP250" s="787"/>
      <c r="EQ250" s="748"/>
      <c r="ER250" s="748"/>
      <c r="ES250" s="748"/>
      <c r="ET250" s="767"/>
      <c r="EU250" s="767"/>
      <c r="EV250" s="787"/>
      <c r="EW250" s="545"/>
      <c r="EX250" s="753"/>
      <c r="EY250" s="546"/>
      <c r="EZ250" s="546"/>
      <c r="FA250" s="546"/>
      <c r="FB250" s="748"/>
      <c r="FC250" s="767"/>
      <c r="FD250" s="767"/>
      <c r="FE250" s="767"/>
      <c r="FF250" s="767"/>
      <c r="FG250" s="748"/>
      <c r="FH250" s="748"/>
      <c r="FI250" s="792"/>
      <c r="FJ250" s="792"/>
      <c r="FK250" s="792"/>
      <c r="FL250" s="5"/>
      <c r="FM250" s="5"/>
      <c r="FN250" s="792"/>
      <c r="FO250" s="767"/>
      <c r="FP250" s="755"/>
      <c r="FQ250" s="755"/>
      <c r="FR250" s="755"/>
      <c r="FS250" s="755"/>
      <c r="FT250" s="755"/>
      <c r="FU250" s="748"/>
      <c r="FW250" s="753"/>
      <c r="FX250" s="546"/>
      <c r="FY250" s="546"/>
      <c r="FZ250" s="546"/>
      <c r="GA250" s="5"/>
    </row>
    <row r="251" spans="1:402" ht="14.25" customHeight="1" x14ac:dyDescent="0.15">
      <c r="A251" s="2352" t="str">
        <f t="shared" si="1"/>
        <v>ながなす金額</v>
      </c>
      <c r="B251" s="2350" t="str">
        <f>B250</f>
        <v>ながなす</v>
      </c>
      <c r="C251" s="395" t="s">
        <v>94</v>
      </c>
      <c r="D251" s="929">
        <v>0</v>
      </c>
      <c r="E251" s="930">
        <v>0</v>
      </c>
      <c r="F251" s="934">
        <v>0</v>
      </c>
      <c r="G251" s="936">
        <v>0</v>
      </c>
      <c r="H251" s="930">
        <v>0</v>
      </c>
      <c r="I251" s="986">
        <v>0</v>
      </c>
      <c r="J251" s="932">
        <v>0</v>
      </c>
      <c r="K251" s="930">
        <v>0</v>
      </c>
      <c r="L251" s="934">
        <v>0</v>
      </c>
      <c r="M251" s="932">
        <v>0</v>
      </c>
      <c r="N251" s="938">
        <v>0</v>
      </c>
      <c r="O251" s="934">
        <v>87.912000000000006</v>
      </c>
      <c r="P251" s="972">
        <v>746.34500000000003</v>
      </c>
      <c r="Q251" s="930">
        <v>4082.616</v>
      </c>
      <c r="R251" s="935">
        <v>8451.6270000000004</v>
      </c>
      <c r="S251" s="936">
        <v>13773.67</v>
      </c>
      <c r="T251" s="930">
        <v>23634.428</v>
      </c>
      <c r="U251" s="934">
        <v>18481.273000000001</v>
      </c>
      <c r="V251" s="936">
        <v>44310.029000000002</v>
      </c>
      <c r="W251" s="1078">
        <v>55681.832999999999</v>
      </c>
      <c r="X251" s="937">
        <v>57349.678999999996</v>
      </c>
      <c r="Y251" s="936">
        <v>53487.497000000003</v>
      </c>
      <c r="Z251" s="938">
        <v>41444.203000000001</v>
      </c>
      <c r="AA251" s="935">
        <v>46650.784</v>
      </c>
      <c r="AB251" s="939">
        <v>32642.964</v>
      </c>
      <c r="AC251" s="930">
        <v>41796.194000000003</v>
      </c>
      <c r="AD251" s="934">
        <v>30995.034</v>
      </c>
      <c r="AE251" s="932">
        <v>26919.46</v>
      </c>
      <c r="AF251" s="938">
        <v>15595.578</v>
      </c>
      <c r="AG251" s="934">
        <v>10467.418</v>
      </c>
      <c r="AH251" s="932">
        <v>1421.096</v>
      </c>
      <c r="AI251" s="930">
        <v>469.61399999999998</v>
      </c>
      <c r="AJ251" s="934">
        <v>178.416</v>
      </c>
      <c r="AK251" s="932">
        <v>0</v>
      </c>
      <c r="AL251" s="930">
        <v>0</v>
      </c>
      <c r="AM251" s="940">
        <v>0</v>
      </c>
      <c r="AP251" s="55"/>
      <c r="AR251" s="1575"/>
      <c r="AS251" s="1575"/>
      <c r="AT251" s="1575"/>
      <c r="AU251" s="1575"/>
      <c r="AV251" s="1575"/>
      <c r="AX251" s="767"/>
      <c r="AY251" s="767"/>
      <c r="AZ251" s="767"/>
      <c r="BA251" s="767"/>
      <c r="BB251" s="748"/>
      <c r="BC251" s="767"/>
      <c r="BD251" s="758"/>
      <c r="BE251" s="755"/>
      <c r="BF251" s="755"/>
      <c r="BG251" s="755"/>
      <c r="BH251" s="755"/>
      <c r="BI251" s="755"/>
      <c r="BJ251" s="758"/>
      <c r="BK251" s="755"/>
      <c r="BL251" s="755"/>
      <c r="BM251" s="755"/>
      <c r="BN251" s="755"/>
      <c r="BO251" s="755"/>
      <c r="BP251" s="758"/>
      <c r="BQ251" s="252"/>
      <c r="BR251" s="252"/>
      <c r="BS251" s="252"/>
      <c r="BT251" s="767"/>
      <c r="BU251" s="252"/>
      <c r="BV251" s="764"/>
      <c r="BW251" s="748"/>
      <c r="BX251" s="748"/>
      <c r="BY251" s="748"/>
      <c r="BZ251" s="748"/>
      <c r="CA251" s="768"/>
      <c r="CB251" s="758"/>
      <c r="CC251" s="767"/>
      <c r="CD251" s="767"/>
      <c r="CE251" s="767"/>
      <c r="CF251" s="757"/>
      <c r="CG251" s="767"/>
      <c r="CH251" s="758"/>
      <c r="CI251" s="767"/>
      <c r="CJ251" s="767"/>
      <c r="CK251" s="767"/>
      <c r="CL251" s="767"/>
      <c r="CM251" s="748"/>
      <c r="CN251" s="758"/>
      <c r="CO251" s="755"/>
      <c r="CP251" s="755"/>
      <c r="CQ251" s="755"/>
      <c r="CR251" s="755"/>
      <c r="CS251" s="755"/>
      <c r="CT251" s="758"/>
      <c r="CU251" s="748"/>
      <c r="CV251" s="748"/>
      <c r="CW251" s="748"/>
      <c r="CX251" s="767"/>
      <c r="CY251" s="748"/>
      <c r="CZ251" s="758"/>
      <c r="DA251" s="755"/>
      <c r="DB251" s="755"/>
      <c r="DC251" s="755"/>
      <c r="DD251" s="755"/>
      <c r="DE251" s="755"/>
      <c r="DF251" s="758"/>
      <c r="DG251" s="755"/>
      <c r="DH251" s="755"/>
      <c r="DI251" s="755"/>
      <c r="DJ251" s="755"/>
      <c r="DK251" s="755"/>
      <c r="DL251" s="758"/>
      <c r="DM251" s="770"/>
      <c r="DN251" s="778"/>
      <c r="DO251" s="768"/>
      <c r="DP251" s="748"/>
      <c r="DQ251" s="748"/>
      <c r="DR251" s="787"/>
      <c r="DS251" s="755"/>
      <c r="DT251" s="755"/>
      <c r="DU251" s="755"/>
      <c r="DV251" s="755"/>
      <c r="DW251" s="755"/>
      <c r="DX251" s="780"/>
      <c r="DY251" s="755"/>
      <c r="DZ251" s="755"/>
      <c r="EA251" s="755"/>
      <c r="EB251" s="755"/>
      <c r="EC251" s="755"/>
      <c r="ED251" s="758"/>
      <c r="EE251" s="773"/>
      <c r="EF251" s="762"/>
      <c r="EG251" s="766"/>
      <c r="EH251" s="748"/>
      <c r="EI251" s="767"/>
      <c r="EJ251" s="758"/>
      <c r="EK251" s="773"/>
      <c r="EL251" s="762"/>
      <c r="EM251" s="766"/>
      <c r="EN251" s="766"/>
      <c r="EO251" s="748"/>
      <c r="EP251" s="758"/>
      <c r="EQ251" s="545"/>
      <c r="ER251" s="753"/>
      <c r="ES251" s="546"/>
      <c r="ET251" s="546"/>
      <c r="EU251" s="546"/>
      <c r="EV251" s="764"/>
      <c r="EW251" s="252"/>
      <c r="EX251" s="252"/>
      <c r="EY251" s="252"/>
      <c r="EZ251" s="252"/>
      <c r="FA251" s="748"/>
      <c r="FB251" s="758"/>
      <c r="FC251" s="767"/>
      <c r="FD251" s="767"/>
      <c r="FE251" s="767"/>
      <c r="FF251" s="767"/>
      <c r="FG251" s="767"/>
      <c r="FH251" s="767"/>
      <c r="FI251" s="5"/>
      <c r="FJ251" s="5"/>
      <c r="FK251" s="5"/>
      <c r="FL251" s="5"/>
      <c r="FM251" s="792"/>
      <c r="FN251" s="5"/>
      <c r="FO251" s="748"/>
      <c r="FP251" s="755"/>
      <c r="FQ251" s="755"/>
      <c r="FR251" s="755"/>
      <c r="FS251" s="755"/>
      <c r="FT251" s="755"/>
      <c r="FU251" s="758"/>
    </row>
    <row r="252" spans="1:402" ht="14.25" customHeight="1" x14ac:dyDescent="0.15">
      <c r="A252" s="2352" t="str">
        <f t="shared" si="1"/>
        <v>ながなす価格</v>
      </c>
      <c r="B252" s="2351" t="str">
        <f>B250</f>
        <v>ながなす</v>
      </c>
      <c r="C252" s="417" t="s">
        <v>96</v>
      </c>
      <c r="D252" s="941">
        <v>0</v>
      </c>
      <c r="E252" s="942">
        <v>0</v>
      </c>
      <c r="F252" s="946">
        <v>0</v>
      </c>
      <c r="G252" s="948">
        <v>0</v>
      </c>
      <c r="H252" s="942">
        <v>0</v>
      </c>
      <c r="I252" s="943">
        <v>0</v>
      </c>
      <c r="J252" s="944">
        <v>0</v>
      </c>
      <c r="K252" s="942">
        <v>0</v>
      </c>
      <c r="L252" s="946">
        <v>0</v>
      </c>
      <c r="M252" s="944">
        <v>0</v>
      </c>
      <c r="N252" s="942">
        <v>0</v>
      </c>
      <c r="O252" s="946">
        <v>407</v>
      </c>
      <c r="P252" s="944">
        <v>378</v>
      </c>
      <c r="Q252" s="942">
        <v>373</v>
      </c>
      <c r="R252" s="947">
        <v>298</v>
      </c>
      <c r="S252" s="944">
        <v>272</v>
      </c>
      <c r="T252" s="942">
        <v>224</v>
      </c>
      <c r="U252" s="946">
        <v>136</v>
      </c>
      <c r="V252" s="948">
        <v>225</v>
      </c>
      <c r="W252" s="980">
        <v>312</v>
      </c>
      <c r="X252" s="947">
        <v>325</v>
      </c>
      <c r="Y252" s="948">
        <v>258</v>
      </c>
      <c r="Z252" s="949">
        <v>294</v>
      </c>
      <c r="AA252" s="947">
        <v>266</v>
      </c>
      <c r="AB252" s="950">
        <v>271</v>
      </c>
      <c r="AC252" s="942">
        <v>271</v>
      </c>
      <c r="AD252" s="946">
        <v>275</v>
      </c>
      <c r="AE252" s="944">
        <v>291</v>
      </c>
      <c r="AF252" s="949">
        <v>226</v>
      </c>
      <c r="AG252" s="946">
        <v>134</v>
      </c>
      <c r="AH252" s="944">
        <v>141</v>
      </c>
      <c r="AI252" s="942">
        <v>228</v>
      </c>
      <c r="AJ252" s="946">
        <v>184</v>
      </c>
      <c r="AK252" s="944">
        <v>0</v>
      </c>
      <c r="AL252" s="942">
        <v>0</v>
      </c>
      <c r="AM252" s="951">
        <v>0</v>
      </c>
      <c r="AP252" s="55"/>
      <c r="AQ252" s="784"/>
      <c r="AR252" s="1575"/>
      <c r="AS252" s="1575"/>
      <c r="AT252" s="1575"/>
      <c r="AU252" s="1575"/>
      <c r="AV252" s="1575"/>
      <c r="AW252" s="787"/>
      <c r="AX252" s="748"/>
      <c r="AY252" s="767"/>
      <c r="AZ252" s="767"/>
      <c r="BA252" s="767"/>
      <c r="BB252" s="768"/>
      <c r="BC252" s="768"/>
      <c r="BD252" s="758"/>
      <c r="BE252" s="755"/>
      <c r="BF252" s="755"/>
      <c r="BG252" s="755"/>
      <c r="BH252" s="755"/>
      <c r="BI252" s="755"/>
      <c r="BJ252" s="758"/>
      <c r="BK252" s="755"/>
      <c r="BL252" s="755"/>
      <c r="BM252" s="755"/>
      <c r="BN252" s="755"/>
      <c r="BO252" s="755"/>
      <c r="BP252" s="758"/>
      <c r="BQ252" s="748"/>
      <c r="BR252" s="748"/>
      <c r="BS252" s="748"/>
      <c r="BT252" s="768"/>
      <c r="BU252" s="748"/>
      <c r="BV252" s="787"/>
      <c r="BW252" s="755"/>
      <c r="BX252" s="756"/>
      <c r="BY252" s="757"/>
      <c r="BZ252" s="252"/>
      <c r="CA252" s="757"/>
      <c r="CB252" s="758"/>
      <c r="CC252" s="748"/>
      <c r="CD252" s="748"/>
      <c r="CE252" s="748"/>
      <c r="CF252" s="767"/>
      <c r="CG252" s="252"/>
      <c r="CH252" s="758"/>
      <c r="CI252" s="767"/>
      <c r="CJ252" s="767"/>
      <c r="CK252" s="767"/>
      <c r="CL252" s="748"/>
      <c r="CM252" s="748"/>
      <c r="CN252" s="758"/>
      <c r="CO252" s="748"/>
      <c r="CP252" s="748"/>
      <c r="CQ252" s="748"/>
      <c r="CR252" s="767"/>
      <c r="CS252" s="748"/>
      <c r="CT252" s="758"/>
      <c r="CU252" s="767"/>
      <c r="CV252" s="1344"/>
      <c r="CW252" s="767"/>
      <c r="CX252" s="767"/>
      <c r="CY252" s="748"/>
      <c r="CZ252" s="758"/>
      <c r="DA252" s="755"/>
      <c r="DB252" s="755"/>
      <c r="DC252" s="755"/>
      <c r="DD252" s="755"/>
      <c r="DE252" s="755"/>
      <c r="DF252" s="758"/>
      <c r="DG252" s="252"/>
      <c r="DH252" s="252"/>
      <c r="DI252" s="252"/>
      <c r="DJ252" s="748"/>
      <c r="DK252" s="767"/>
      <c r="DL252" s="758"/>
      <c r="DM252" s="767"/>
      <c r="DN252" s="767"/>
      <c r="DO252" s="767"/>
      <c r="DP252" s="767"/>
      <c r="DQ252" s="254"/>
      <c r="DR252" s="764"/>
      <c r="DS252" s="755"/>
      <c r="DT252" s="755"/>
      <c r="DU252" s="755"/>
      <c r="DV252" s="755"/>
      <c r="DW252" s="755"/>
      <c r="DX252" s="758"/>
      <c r="DY252" s="773"/>
      <c r="DZ252" s="762"/>
      <c r="EA252" s="766"/>
      <c r="EB252" s="748"/>
      <c r="EC252" s="767"/>
      <c r="ED252" s="764"/>
      <c r="EE252" s="767"/>
      <c r="EF252" s="767"/>
      <c r="EG252" s="767"/>
      <c r="EH252" s="757"/>
      <c r="EI252" s="757"/>
      <c r="EJ252" s="758"/>
      <c r="EK252" s="767"/>
      <c r="EL252" s="767"/>
      <c r="EM252" s="767"/>
      <c r="EN252" s="252"/>
      <c r="EO252" s="768"/>
      <c r="EP252" s="767"/>
    </row>
    <row r="253" spans="1:402" ht="14.25" customHeight="1" x14ac:dyDescent="0.15">
      <c r="A253" s="2352" t="str">
        <f t="shared" si="1"/>
        <v>トマト数量</v>
      </c>
      <c r="B253" s="250" t="s">
        <v>170</v>
      </c>
      <c r="C253" s="394" t="s">
        <v>93</v>
      </c>
      <c r="D253" s="917">
        <v>39.014000000000003</v>
      </c>
      <c r="E253" s="918">
        <v>67.292000000000002</v>
      </c>
      <c r="F253" s="922">
        <v>57.615000000000002</v>
      </c>
      <c r="G253" s="924">
        <v>88.488</v>
      </c>
      <c r="H253" s="918">
        <v>112.17400000000001</v>
      </c>
      <c r="I253" s="961">
        <v>98.117999999999995</v>
      </c>
      <c r="J253" s="920">
        <v>86.257999999999996</v>
      </c>
      <c r="K253" s="918">
        <v>85.114999999999995</v>
      </c>
      <c r="L253" s="922">
        <v>105.32599999999999</v>
      </c>
      <c r="M253" s="920">
        <v>95.072000000000003</v>
      </c>
      <c r="N253" s="926">
        <v>140.74700000000001</v>
      </c>
      <c r="O253" s="961">
        <v>148.40700000000001</v>
      </c>
      <c r="P253" s="920">
        <v>163.58600000000001</v>
      </c>
      <c r="Q253" s="918">
        <v>150.28399999999999</v>
      </c>
      <c r="R253" s="923">
        <v>190.88399999999999</v>
      </c>
      <c r="S253" s="924">
        <v>197.45599999999999</v>
      </c>
      <c r="T253" s="918">
        <v>172.96700000000001</v>
      </c>
      <c r="U253" s="922">
        <v>185.346</v>
      </c>
      <c r="V253" s="924">
        <v>129.41</v>
      </c>
      <c r="W253" s="1077">
        <v>132.76300000000001</v>
      </c>
      <c r="X253" s="925">
        <v>71.097999999999999</v>
      </c>
      <c r="Y253" s="924">
        <v>78.471999999999994</v>
      </c>
      <c r="Z253" s="926">
        <v>64.694999999999993</v>
      </c>
      <c r="AA253" s="923">
        <v>85.025999999999996</v>
      </c>
      <c r="AB253" s="927">
        <v>86.197999999999993</v>
      </c>
      <c r="AC253" s="926">
        <v>102.345</v>
      </c>
      <c r="AD253" s="922">
        <v>120.904</v>
      </c>
      <c r="AE253" s="920">
        <v>84.981999999999999</v>
      </c>
      <c r="AF253" s="926">
        <v>78.832999999999998</v>
      </c>
      <c r="AG253" s="922">
        <v>95.158000000000001</v>
      </c>
      <c r="AH253" s="920">
        <v>63.838999999999999</v>
      </c>
      <c r="AI253" s="918">
        <v>56.131</v>
      </c>
      <c r="AJ253" s="922">
        <v>39.207999999999998</v>
      </c>
      <c r="AK253" s="920">
        <v>38.646000000000001</v>
      </c>
      <c r="AL253" s="918">
        <v>41.38</v>
      </c>
      <c r="AM253" s="928">
        <v>35.533000000000001</v>
      </c>
      <c r="AP253" s="55"/>
      <c r="AR253" s="1576"/>
      <c r="AS253" s="1576"/>
      <c r="AT253" s="1576"/>
      <c r="AU253" s="1575"/>
      <c r="AV253" s="1575"/>
      <c r="AX253" s="748"/>
      <c r="AY253" s="748"/>
      <c r="AZ253" s="748"/>
      <c r="BA253" s="748"/>
      <c r="BB253" s="767"/>
      <c r="BC253" s="767"/>
      <c r="BD253" s="758"/>
      <c r="BE253" s="748"/>
      <c r="BF253" s="748"/>
      <c r="BG253" s="748"/>
      <c r="BH253" s="748"/>
      <c r="BI253" s="767"/>
      <c r="BJ253" s="787"/>
      <c r="BK253" s="755"/>
      <c r="BL253" s="756"/>
      <c r="BM253" s="757"/>
      <c r="BN253" s="757"/>
      <c r="BO253" s="757"/>
      <c r="BP253" s="787"/>
      <c r="BQ253" s="767"/>
      <c r="BR253" s="767"/>
      <c r="BS253" s="767"/>
      <c r="BT253" s="767"/>
      <c r="BU253" s="758"/>
      <c r="BV253" s="748"/>
      <c r="BW253" s="755"/>
      <c r="BX253" s="755"/>
      <c r="BY253" s="755"/>
      <c r="BZ253" s="755"/>
      <c r="CA253" s="755"/>
      <c r="CB253" s="758"/>
      <c r="CC253" s="252"/>
      <c r="CD253" s="252"/>
      <c r="CE253" s="252"/>
      <c r="CF253" s="748"/>
      <c r="CG253" s="767"/>
      <c r="CH253" s="758"/>
      <c r="CI253" s="773"/>
      <c r="CJ253" s="762"/>
      <c r="CK253" s="766"/>
      <c r="CL253" s="766"/>
      <c r="CM253" s="748"/>
      <c r="CN253" s="827"/>
      <c r="CO253" s="748"/>
      <c r="CP253" s="748"/>
      <c r="CQ253" s="748"/>
      <c r="CR253" s="767"/>
      <c r="CS253" s="748"/>
      <c r="CT253" s="748"/>
    </row>
    <row r="254" spans="1:402" ht="14.25" customHeight="1" x14ac:dyDescent="0.15">
      <c r="A254" s="2352" t="str">
        <f t="shared" si="1"/>
        <v>トマト金額</v>
      </c>
      <c r="B254" s="2350" t="str">
        <f>B253</f>
        <v>トマト</v>
      </c>
      <c r="C254" s="395" t="s">
        <v>94</v>
      </c>
      <c r="D254" s="929">
        <v>12726.237999999999</v>
      </c>
      <c r="E254" s="930">
        <v>21493.853999999999</v>
      </c>
      <c r="F254" s="934">
        <v>19937.118999999999</v>
      </c>
      <c r="G254" s="936">
        <v>40015.440000000002</v>
      </c>
      <c r="H254" s="930">
        <v>54383.413</v>
      </c>
      <c r="I254" s="986">
        <v>47276.055999999997</v>
      </c>
      <c r="J254" s="932">
        <v>42178.612000000001</v>
      </c>
      <c r="K254" s="930">
        <v>41138.311999999998</v>
      </c>
      <c r="L254" s="934">
        <v>55182.828999999998</v>
      </c>
      <c r="M254" s="932">
        <v>48802.506999999998</v>
      </c>
      <c r="N254" s="938">
        <v>65638.210000000006</v>
      </c>
      <c r="O254" s="974">
        <v>71016.558999999994</v>
      </c>
      <c r="P254" s="972">
        <v>71753.892000000007</v>
      </c>
      <c r="Q254" s="930">
        <v>63634.358999999997</v>
      </c>
      <c r="R254" s="935">
        <v>79537.856</v>
      </c>
      <c r="S254" s="936">
        <v>72577.027000000002</v>
      </c>
      <c r="T254" s="930">
        <v>59977.720999999998</v>
      </c>
      <c r="U254" s="934">
        <v>53134.887000000002</v>
      </c>
      <c r="V254" s="936">
        <v>36809.252999999997</v>
      </c>
      <c r="W254" s="1078">
        <v>39283.737999999998</v>
      </c>
      <c r="X254" s="937">
        <v>20992.305</v>
      </c>
      <c r="Y254" s="936">
        <v>24846.75</v>
      </c>
      <c r="Z254" s="938">
        <v>22031.303</v>
      </c>
      <c r="AA254" s="935">
        <v>31350.362000000001</v>
      </c>
      <c r="AB254" s="939">
        <v>39999.061000000002</v>
      </c>
      <c r="AC254" s="930">
        <v>51396.428999999996</v>
      </c>
      <c r="AD254" s="934">
        <v>57491.332999999999</v>
      </c>
      <c r="AE254" s="932">
        <v>49066.243000000002</v>
      </c>
      <c r="AF254" s="938">
        <v>48463.750999999997</v>
      </c>
      <c r="AG254" s="934">
        <v>48257.241999999998</v>
      </c>
      <c r="AH254" s="932">
        <v>26463.136999999999</v>
      </c>
      <c r="AI254" s="930">
        <v>22206.723000000002</v>
      </c>
      <c r="AJ254" s="934">
        <v>23007.777999999998</v>
      </c>
      <c r="AK254" s="932">
        <v>16284.216</v>
      </c>
      <c r="AL254" s="930">
        <v>16805.008000000002</v>
      </c>
      <c r="AM254" s="940">
        <v>17291.035</v>
      </c>
      <c r="AP254" s="55"/>
      <c r="AR254" s="1576"/>
      <c r="AS254" s="1576"/>
      <c r="AT254" s="1576"/>
      <c r="AU254" s="1576"/>
      <c r="AV254" s="1575"/>
      <c r="AX254" s="767"/>
      <c r="BA254" s="755"/>
      <c r="BB254" s="755"/>
      <c r="BC254" s="755"/>
      <c r="BD254" s="758"/>
      <c r="BE254" s="748"/>
      <c r="BF254" s="1343"/>
      <c r="BG254" s="748"/>
      <c r="BH254" s="748"/>
      <c r="BI254" s="767"/>
      <c r="BJ254" s="758"/>
      <c r="BK254" s="755"/>
      <c r="BL254" s="756"/>
      <c r="BM254" s="757"/>
      <c r="BN254" s="757"/>
      <c r="BO254" s="748"/>
      <c r="BP254" s="758"/>
      <c r="BQ254" s="788"/>
      <c r="BR254" s="762"/>
      <c r="BS254" s="766"/>
      <c r="BT254" s="766"/>
      <c r="BU254" s="766"/>
      <c r="BV254" s="764"/>
      <c r="BW254" s="748"/>
      <c r="BX254" s="748"/>
      <c r="BY254" s="748"/>
      <c r="BZ254" s="757"/>
      <c r="CA254" s="748"/>
      <c r="CB254" s="767"/>
    </row>
    <row r="255" spans="1:402" ht="14.25" customHeight="1" x14ac:dyDescent="0.15">
      <c r="A255" s="2352" t="str">
        <f t="shared" si="1"/>
        <v>トマト価格</v>
      </c>
      <c r="B255" s="2351" t="str">
        <f>B253</f>
        <v>トマト</v>
      </c>
      <c r="C255" s="417" t="s">
        <v>96</v>
      </c>
      <c r="D255" s="941">
        <v>326</v>
      </c>
      <c r="E255" s="942">
        <v>319</v>
      </c>
      <c r="F255" s="946">
        <v>346</v>
      </c>
      <c r="G255" s="948">
        <v>452</v>
      </c>
      <c r="H255" s="942">
        <v>485</v>
      </c>
      <c r="I255" s="943">
        <v>482</v>
      </c>
      <c r="J255" s="944">
        <v>489</v>
      </c>
      <c r="K255" s="942">
        <v>483</v>
      </c>
      <c r="L255" s="1082">
        <v>524</v>
      </c>
      <c r="M255" s="944">
        <v>513</v>
      </c>
      <c r="N255" s="942">
        <v>466</v>
      </c>
      <c r="O255" s="943">
        <v>479</v>
      </c>
      <c r="P255" s="944">
        <v>439</v>
      </c>
      <c r="Q255" s="942">
        <v>423</v>
      </c>
      <c r="R255" s="947">
        <v>417</v>
      </c>
      <c r="S255" s="944">
        <v>368</v>
      </c>
      <c r="T255" s="942">
        <v>347</v>
      </c>
      <c r="U255" s="946">
        <v>287</v>
      </c>
      <c r="V255" s="948">
        <v>284</v>
      </c>
      <c r="W255" s="980">
        <v>296</v>
      </c>
      <c r="X255" s="947">
        <v>295</v>
      </c>
      <c r="Y255" s="948">
        <v>317</v>
      </c>
      <c r="Z255" s="949">
        <v>341</v>
      </c>
      <c r="AA255" s="947">
        <v>369</v>
      </c>
      <c r="AB255" s="950">
        <v>464</v>
      </c>
      <c r="AC255" s="942">
        <v>502</v>
      </c>
      <c r="AD255" s="946">
        <v>476</v>
      </c>
      <c r="AE255" s="944">
        <v>577</v>
      </c>
      <c r="AF255" s="949">
        <v>615</v>
      </c>
      <c r="AG255" s="946">
        <v>507</v>
      </c>
      <c r="AH255" s="944">
        <v>415</v>
      </c>
      <c r="AI255" s="942">
        <v>396</v>
      </c>
      <c r="AJ255" s="946">
        <v>587</v>
      </c>
      <c r="AK255" s="944">
        <v>421</v>
      </c>
      <c r="AL255" s="942">
        <v>406</v>
      </c>
      <c r="AM255" s="951">
        <v>487</v>
      </c>
      <c r="AQ255" s="784"/>
      <c r="AR255" s="1576"/>
      <c r="AS255" s="1576"/>
      <c r="AT255" s="1576"/>
      <c r="AU255" s="1576"/>
      <c r="AV255" s="1576"/>
      <c r="AW255" s="787"/>
      <c r="AX255" s="778"/>
      <c r="AY255" s="748"/>
      <c r="AZ255" s="748"/>
      <c r="BA255" s="748"/>
      <c r="BB255" s="768"/>
      <c r="BC255" s="748"/>
      <c r="BD255" s="758"/>
      <c r="BE255" s="755"/>
      <c r="BF255" s="755"/>
      <c r="BG255" s="755"/>
      <c r="BH255" s="755"/>
      <c r="BI255" s="755"/>
      <c r="BJ255" s="758"/>
      <c r="BK255" s="767"/>
      <c r="BL255" s="767"/>
      <c r="BM255" s="767"/>
      <c r="BN255" s="748"/>
      <c r="BO255" s="748"/>
      <c r="BP255" s="758"/>
      <c r="BQ255" s="767"/>
      <c r="BR255" s="767"/>
      <c r="BS255" s="767"/>
      <c r="BT255" s="767"/>
      <c r="BU255" s="748"/>
      <c r="BV255" s="758"/>
      <c r="BW255" s="755"/>
      <c r="BX255" s="755"/>
      <c r="BY255" s="755"/>
      <c r="BZ255" s="755"/>
      <c r="CA255" s="755"/>
      <c r="CB255" s="758"/>
      <c r="CC255" s="788"/>
      <c r="CD255" s="765"/>
      <c r="CE255" s="546"/>
      <c r="CF255" s="546"/>
      <c r="CG255" s="546"/>
      <c r="CH255" s="764"/>
      <c r="CI255" s="767"/>
      <c r="CJ255" s="767"/>
      <c r="CK255" s="767"/>
      <c r="CL255" s="767"/>
      <c r="CM255" s="767"/>
      <c r="CN255" s="767"/>
    </row>
    <row r="256" spans="1:402" ht="14.25" customHeight="1" x14ac:dyDescent="0.15">
      <c r="A256" s="2352" t="str">
        <f t="shared" si="1"/>
        <v>ミニトマト数量</v>
      </c>
      <c r="B256" s="250" t="s">
        <v>122</v>
      </c>
      <c r="C256" s="394" t="s">
        <v>93</v>
      </c>
      <c r="D256" s="917">
        <v>2.177</v>
      </c>
      <c r="E256" s="918">
        <v>2.5190000000000001</v>
      </c>
      <c r="F256" s="922">
        <v>1.7330000000000001</v>
      </c>
      <c r="G256" s="924">
        <v>2.984</v>
      </c>
      <c r="H256" s="918">
        <v>5.327</v>
      </c>
      <c r="I256" s="961">
        <v>6.3419999999999996</v>
      </c>
      <c r="J256" s="920">
        <v>12.571999999999999</v>
      </c>
      <c r="K256" s="918">
        <v>7.3090000000000002</v>
      </c>
      <c r="L256" s="922">
        <v>7.5030000000000001</v>
      </c>
      <c r="M256" s="920">
        <v>12.369</v>
      </c>
      <c r="N256" s="926">
        <v>12.739000000000001</v>
      </c>
      <c r="O256" s="961">
        <v>8.1069999999999993</v>
      </c>
      <c r="P256" s="920">
        <v>9.5549999999999997</v>
      </c>
      <c r="Q256" s="918">
        <v>15.773999999999999</v>
      </c>
      <c r="R256" s="923">
        <v>25.88</v>
      </c>
      <c r="S256" s="924">
        <v>55.131</v>
      </c>
      <c r="T256" s="918">
        <v>107.01</v>
      </c>
      <c r="U256" s="922">
        <v>159.137</v>
      </c>
      <c r="V256" s="924">
        <v>214.44200000000001</v>
      </c>
      <c r="W256" s="1077">
        <v>229.703</v>
      </c>
      <c r="X256" s="925">
        <v>105.69499999999999</v>
      </c>
      <c r="Y256" s="924">
        <v>67.012</v>
      </c>
      <c r="Z256" s="926">
        <v>23.632999999999999</v>
      </c>
      <c r="AA256" s="923">
        <v>52.161000000000001</v>
      </c>
      <c r="AB256" s="927">
        <v>84.738</v>
      </c>
      <c r="AC256" s="926">
        <v>107.09399999999999</v>
      </c>
      <c r="AD256" s="922">
        <v>112.646</v>
      </c>
      <c r="AE256" s="920">
        <v>82.417000000000002</v>
      </c>
      <c r="AF256" s="926">
        <v>68.036000000000001</v>
      </c>
      <c r="AG256" s="922">
        <v>33.021000000000001</v>
      </c>
      <c r="AH256" s="920">
        <v>26.753</v>
      </c>
      <c r="AI256" s="918">
        <v>23.959</v>
      </c>
      <c r="AJ256" s="922">
        <v>8.1820000000000004</v>
      </c>
      <c r="AK256" s="920">
        <v>7.3239999999999998</v>
      </c>
      <c r="AL256" s="918">
        <v>3.8580000000000001</v>
      </c>
      <c r="AM256" s="928">
        <v>3.738</v>
      </c>
      <c r="AP256" s="55"/>
      <c r="AR256" s="1576"/>
      <c r="AS256" s="1576"/>
      <c r="AT256" s="1576"/>
      <c r="AU256" s="1576"/>
      <c r="AV256" s="1576"/>
      <c r="AX256" s="748"/>
      <c r="AZ256" s="756"/>
      <c r="BA256" s="757"/>
      <c r="BB256" s="757"/>
      <c r="BC256" s="757"/>
      <c r="BD256" s="787"/>
      <c r="BE256" s="748"/>
      <c r="BF256" s="748"/>
      <c r="BG256" s="748"/>
      <c r="BH256" s="748"/>
      <c r="BI256" s="767"/>
      <c r="BJ256" s="787"/>
      <c r="BK256" s="755"/>
      <c r="BL256" s="756"/>
      <c r="BM256" s="757"/>
      <c r="BN256" s="757"/>
      <c r="BO256" s="757"/>
      <c r="BP256" s="787"/>
      <c r="BQ256" s="767"/>
      <c r="BR256" s="1344"/>
      <c r="BS256" s="767"/>
      <c r="BT256" s="767"/>
      <c r="BU256" s="767"/>
      <c r="BV256" s="748"/>
      <c r="BW256" s="755"/>
      <c r="BX256" s="755"/>
      <c r="BY256" s="755"/>
      <c r="BZ256" s="755"/>
      <c r="CA256" s="755"/>
      <c r="CB256" s="758"/>
      <c r="CC256" s="755"/>
      <c r="CD256" s="755"/>
    </row>
    <row r="257" spans="1:389" ht="14.25" customHeight="1" x14ac:dyDescent="0.15">
      <c r="A257" s="2352" t="str">
        <f t="shared" si="1"/>
        <v>ミニトマト金額</v>
      </c>
      <c r="B257" s="2350" t="str">
        <f>B256</f>
        <v>ミニトマト</v>
      </c>
      <c r="C257" s="395" t="s">
        <v>94</v>
      </c>
      <c r="D257" s="929">
        <v>1886.751</v>
      </c>
      <c r="E257" s="930">
        <v>2469.989</v>
      </c>
      <c r="F257" s="934">
        <v>1645.046</v>
      </c>
      <c r="G257" s="936">
        <v>2086.4290000000001</v>
      </c>
      <c r="H257" s="930">
        <v>3047.7559999999999</v>
      </c>
      <c r="I257" s="986">
        <v>4558.5209999999997</v>
      </c>
      <c r="J257" s="932">
        <v>6885.0789999999997</v>
      </c>
      <c r="K257" s="930">
        <v>4472.183</v>
      </c>
      <c r="L257" s="934">
        <v>4498.95</v>
      </c>
      <c r="M257" s="932">
        <v>8523.48</v>
      </c>
      <c r="N257" s="938">
        <v>7382.7669999999998</v>
      </c>
      <c r="O257" s="974">
        <v>4707.1149999999998</v>
      </c>
      <c r="P257" s="972">
        <v>5286.4170000000004</v>
      </c>
      <c r="Q257" s="930">
        <v>8199.89</v>
      </c>
      <c r="R257" s="935">
        <v>17472.353999999999</v>
      </c>
      <c r="S257" s="936">
        <v>35215.868999999999</v>
      </c>
      <c r="T257" s="930">
        <v>58634.891000000003</v>
      </c>
      <c r="U257" s="934">
        <v>69448.251999999993</v>
      </c>
      <c r="V257" s="936">
        <v>80065.989000000001</v>
      </c>
      <c r="W257" s="1078">
        <v>106765.327</v>
      </c>
      <c r="X257" s="937">
        <v>54890.2</v>
      </c>
      <c r="Y257" s="936">
        <v>36683.798000000003</v>
      </c>
      <c r="Z257" s="938">
        <v>15222.053</v>
      </c>
      <c r="AA257" s="935">
        <v>39096.231</v>
      </c>
      <c r="AB257" s="939">
        <v>79266.911999999997</v>
      </c>
      <c r="AC257" s="930">
        <v>117897.15</v>
      </c>
      <c r="AD257" s="934">
        <v>146263.372</v>
      </c>
      <c r="AE257" s="932">
        <v>102426.546</v>
      </c>
      <c r="AF257" s="938">
        <v>71051.528999999995</v>
      </c>
      <c r="AG257" s="934">
        <v>24166.368999999999</v>
      </c>
      <c r="AH257" s="932">
        <v>13812.014999999999</v>
      </c>
      <c r="AI257" s="930">
        <v>17556.085999999999</v>
      </c>
      <c r="AJ257" s="934">
        <v>8213.1290000000008</v>
      </c>
      <c r="AK257" s="932">
        <v>7366.4870000000001</v>
      </c>
      <c r="AL257" s="930">
        <v>3646.9160000000002</v>
      </c>
      <c r="AM257" s="940">
        <v>4310.7920000000004</v>
      </c>
      <c r="AP257" s="55"/>
      <c r="AU257" s="1576"/>
      <c r="AV257" s="1576"/>
      <c r="AX257" s="748"/>
      <c r="AY257" s="767"/>
      <c r="AZ257" s="767"/>
      <c r="BA257" s="767"/>
      <c r="BB257" s="767"/>
      <c r="BC257" s="748"/>
      <c r="BD257" s="758"/>
      <c r="BE257" s="767"/>
      <c r="BF257" s="1344"/>
      <c r="BG257" s="767"/>
      <c r="BH257" s="748"/>
      <c r="BI257" s="767"/>
      <c r="BJ257" s="758"/>
      <c r="BK257" s="755"/>
      <c r="BL257" s="755"/>
    </row>
    <row r="258" spans="1:389" ht="14.25" customHeight="1" x14ac:dyDescent="0.15">
      <c r="A258" s="2352" t="str">
        <f t="shared" si="1"/>
        <v>ミニトマト価格</v>
      </c>
      <c r="B258" s="2351" t="str">
        <f>B256</f>
        <v>ミニトマト</v>
      </c>
      <c r="C258" s="417" t="s">
        <v>96</v>
      </c>
      <c r="D258" s="941">
        <v>867</v>
      </c>
      <c r="E258" s="942">
        <v>981</v>
      </c>
      <c r="F258" s="946">
        <v>949</v>
      </c>
      <c r="G258" s="948">
        <v>699</v>
      </c>
      <c r="H258" s="942">
        <v>572</v>
      </c>
      <c r="I258" s="943">
        <v>719</v>
      </c>
      <c r="J258" s="944">
        <v>548</v>
      </c>
      <c r="K258" s="942">
        <v>612</v>
      </c>
      <c r="L258" s="946">
        <v>600</v>
      </c>
      <c r="M258" s="944">
        <v>689</v>
      </c>
      <c r="N258" s="942">
        <v>580</v>
      </c>
      <c r="O258" s="946">
        <v>581</v>
      </c>
      <c r="P258" s="944">
        <v>553</v>
      </c>
      <c r="Q258" s="942">
        <v>520</v>
      </c>
      <c r="R258" s="947">
        <v>675</v>
      </c>
      <c r="S258" s="944">
        <v>639</v>
      </c>
      <c r="T258" s="942">
        <v>548</v>
      </c>
      <c r="U258" s="946">
        <v>436</v>
      </c>
      <c r="V258" s="948">
        <v>373</v>
      </c>
      <c r="W258" s="980">
        <v>465</v>
      </c>
      <c r="X258" s="947">
        <v>519</v>
      </c>
      <c r="Y258" s="948">
        <v>547</v>
      </c>
      <c r="Z258" s="949">
        <v>644</v>
      </c>
      <c r="AA258" s="947">
        <v>750</v>
      </c>
      <c r="AB258" s="950">
        <v>935</v>
      </c>
      <c r="AC258" s="942">
        <v>1101</v>
      </c>
      <c r="AD258" s="946">
        <v>1298</v>
      </c>
      <c r="AE258" s="944">
        <v>1243</v>
      </c>
      <c r="AF258" s="949">
        <v>1044</v>
      </c>
      <c r="AG258" s="946">
        <v>732</v>
      </c>
      <c r="AH258" s="944">
        <v>516</v>
      </c>
      <c r="AI258" s="942">
        <v>733</v>
      </c>
      <c r="AJ258" s="946">
        <v>1004</v>
      </c>
      <c r="AK258" s="944">
        <v>1006</v>
      </c>
      <c r="AL258" s="942">
        <v>945</v>
      </c>
      <c r="AM258" s="951">
        <v>1153</v>
      </c>
      <c r="AP258" s="55"/>
      <c r="AQ258" s="784"/>
      <c r="AR258" s="1576"/>
      <c r="AS258" s="1576"/>
      <c r="AT258" s="1576"/>
      <c r="AV258" s="1576"/>
      <c r="AW258" s="787"/>
      <c r="AX258" s="767"/>
      <c r="AY258" s="767"/>
      <c r="AZ258" s="767"/>
      <c r="BA258" s="767"/>
      <c r="BB258" s="767"/>
      <c r="BC258" s="252"/>
      <c r="BD258" s="758"/>
      <c r="BE258" s="755"/>
      <c r="BF258" s="755"/>
    </row>
    <row r="259" spans="1:389" ht="14.25" customHeight="1" x14ac:dyDescent="0.15">
      <c r="A259" s="2352" t="str">
        <f t="shared" si="1"/>
        <v>ピーマン数量</v>
      </c>
      <c r="B259" s="250" t="s">
        <v>173</v>
      </c>
      <c r="C259" s="394" t="s">
        <v>93</v>
      </c>
      <c r="D259" s="917">
        <v>43.134999999999998</v>
      </c>
      <c r="E259" s="918">
        <v>67.927000000000007</v>
      </c>
      <c r="F259" s="922">
        <v>62.834000000000003</v>
      </c>
      <c r="G259" s="924">
        <v>100.95699999999999</v>
      </c>
      <c r="H259" s="918">
        <v>145.78800000000001</v>
      </c>
      <c r="I259" s="961">
        <v>169.19399999999999</v>
      </c>
      <c r="J259" s="920">
        <v>181.4</v>
      </c>
      <c r="K259" s="918">
        <v>200.15700000000001</v>
      </c>
      <c r="L259" s="922">
        <v>402.15100000000001</v>
      </c>
      <c r="M259" s="920">
        <v>357.93799999999999</v>
      </c>
      <c r="N259" s="926">
        <v>439.57</v>
      </c>
      <c r="O259" s="961">
        <v>441.38799999999998</v>
      </c>
      <c r="P259" s="920">
        <v>524.89200000000005</v>
      </c>
      <c r="Q259" s="918">
        <v>567.47</v>
      </c>
      <c r="R259" s="923">
        <v>707.21500000000003</v>
      </c>
      <c r="S259" s="924">
        <v>639.34699999999998</v>
      </c>
      <c r="T259" s="918">
        <v>614.92499999999995</v>
      </c>
      <c r="U259" s="922">
        <v>531.63599999999997</v>
      </c>
      <c r="V259" s="924">
        <v>508.17399999999998</v>
      </c>
      <c r="W259" s="1077">
        <v>318.24</v>
      </c>
      <c r="X259" s="925">
        <v>153.54</v>
      </c>
      <c r="Y259" s="924">
        <v>144.38800000000001</v>
      </c>
      <c r="Z259" s="926">
        <v>106.169</v>
      </c>
      <c r="AA259" s="923">
        <v>168.54300000000001</v>
      </c>
      <c r="AB259" s="927">
        <v>194.49</v>
      </c>
      <c r="AC259" s="926">
        <v>274.286</v>
      </c>
      <c r="AD259" s="922">
        <v>368.64600000000002</v>
      </c>
      <c r="AE259" s="920">
        <v>348.74599999999998</v>
      </c>
      <c r="AF259" s="926">
        <v>290.37200000000001</v>
      </c>
      <c r="AG259" s="922">
        <v>424.77</v>
      </c>
      <c r="AH259" s="920">
        <v>296.60599999999999</v>
      </c>
      <c r="AI259" s="918">
        <v>321.51799999999997</v>
      </c>
      <c r="AJ259" s="922">
        <v>278.18599999999998</v>
      </c>
      <c r="AK259" s="920">
        <v>176.81200000000001</v>
      </c>
      <c r="AL259" s="918">
        <v>145.351</v>
      </c>
      <c r="AM259" s="928">
        <v>69.406000000000006</v>
      </c>
      <c r="AP259" s="55"/>
      <c r="AR259" s="1575"/>
      <c r="AS259" s="1575"/>
      <c r="AT259" s="1575"/>
      <c r="AU259" s="1576"/>
      <c r="AX259" s="767"/>
    </row>
    <row r="260" spans="1:389" ht="14.25" customHeight="1" x14ac:dyDescent="0.15">
      <c r="A260" s="2352" t="str">
        <f t="shared" si="1"/>
        <v>ピーマン金額</v>
      </c>
      <c r="B260" s="2350" t="str">
        <f>B259</f>
        <v>ピーマン</v>
      </c>
      <c r="C260" s="395" t="s">
        <v>94</v>
      </c>
      <c r="D260" s="929">
        <v>19642.109</v>
      </c>
      <c r="E260" s="930">
        <v>37143.936999999998</v>
      </c>
      <c r="F260" s="934">
        <v>34588.351000000002</v>
      </c>
      <c r="G260" s="936">
        <v>71967.903000000006</v>
      </c>
      <c r="H260" s="930">
        <v>81339.362999999998</v>
      </c>
      <c r="I260" s="986">
        <v>109540.74</v>
      </c>
      <c r="J260" s="932">
        <v>150224.99299999999</v>
      </c>
      <c r="K260" s="930">
        <v>166753.084</v>
      </c>
      <c r="L260" s="934">
        <v>321600.12599999999</v>
      </c>
      <c r="M260" s="932">
        <v>272996.038</v>
      </c>
      <c r="N260" s="938">
        <v>326832.864</v>
      </c>
      <c r="O260" s="934">
        <v>324745.261</v>
      </c>
      <c r="P260" s="972">
        <v>346675.34100000001</v>
      </c>
      <c r="Q260" s="930">
        <v>338809.97899999999</v>
      </c>
      <c r="R260" s="935">
        <v>427422.06199999998</v>
      </c>
      <c r="S260" s="936">
        <v>350340.114</v>
      </c>
      <c r="T260" s="930">
        <v>271425.90999999997</v>
      </c>
      <c r="U260" s="934">
        <v>204853.652</v>
      </c>
      <c r="V260" s="936">
        <v>179562.54199999999</v>
      </c>
      <c r="W260" s="1078">
        <v>120929.413</v>
      </c>
      <c r="X260" s="937">
        <v>72388.331000000006</v>
      </c>
      <c r="Y260" s="936">
        <v>81456.255999999994</v>
      </c>
      <c r="Z260" s="938">
        <v>57322.067999999999</v>
      </c>
      <c r="AA260" s="935">
        <v>97148.278999999995</v>
      </c>
      <c r="AB260" s="939">
        <v>123154.38499999999</v>
      </c>
      <c r="AC260" s="930">
        <v>205376.565</v>
      </c>
      <c r="AD260" s="934">
        <v>272979.076</v>
      </c>
      <c r="AE260" s="932">
        <v>242664.55300000001</v>
      </c>
      <c r="AF260" s="938">
        <v>230113.103</v>
      </c>
      <c r="AG260" s="934">
        <v>275612.29300000001</v>
      </c>
      <c r="AH260" s="932">
        <v>198505.77299999999</v>
      </c>
      <c r="AI260" s="930">
        <v>223393.378</v>
      </c>
      <c r="AJ260" s="934">
        <v>210248.22200000001</v>
      </c>
      <c r="AK260" s="932">
        <v>138591.77799999999</v>
      </c>
      <c r="AL260" s="930">
        <v>104687.588</v>
      </c>
      <c r="AM260" s="940">
        <v>52260.83</v>
      </c>
      <c r="AP260" s="55"/>
      <c r="AR260" s="1576"/>
      <c r="AS260" s="1576"/>
      <c r="AT260" s="1576"/>
      <c r="AU260" s="1575"/>
      <c r="AV260" s="1576"/>
      <c r="AX260" s="767"/>
      <c r="BA260" s="755"/>
      <c r="BB260" s="755"/>
      <c r="BC260" s="755"/>
      <c r="BD260" s="758"/>
      <c r="BE260" s="755"/>
      <c r="BF260" s="755"/>
      <c r="BG260" s="755"/>
      <c r="BH260" s="755"/>
      <c r="BI260" s="755"/>
      <c r="BJ260" s="787"/>
      <c r="BK260" s="767"/>
      <c r="BL260" s="767"/>
      <c r="BM260" s="767"/>
      <c r="BN260" s="768"/>
      <c r="BO260" s="748"/>
      <c r="BP260" s="787"/>
      <c r="BQ260" s="767"/>
      <c r="BR260" s="767"/>
      <c r="BS260" s="767"/>
      <c r="BT260" s="768"/>
      <c r="BU260" s="768"/>
      <c r="BV260" s="787"/>
      <c r="BW260" s="755"/>
      <c r="BX260" s="755"/>
      <c r="BY260" s="755"/>
      <c r="BZ260" s="755"/>
      <c r="CA260" s="755"/>
      <c r="CB260" s="787"/>
      <c r="CC260" s="767"/>
      <c r="CD260" s="767"/>
      <c r="CE260" s="767"/>
      <c r="CF260" s="768"/>
      <c r="CG260" s="768"/>
      <c r="CH260" s="758"/>
      <c r="CI260" s="755"/>
      <c r="CJ260" s="755"/>
      <c r="CK260" s="755"/>
      <c r="CL260" s="755"/>
      <c r="CM260" s="755"/>
      <c r="CN260" s="758"/>
      <c r="CO260" s="767"/>
      <c r="CP260" s="767"/>
      <c r="CQ260" s="767"/>
      <c r="CR260" s="767"/>
      <c r="CS260" s="767"/>
      <c r="CT260" s="758"/>
      <c r="CU260" s="770"/>
      <c r="CV260" s="770"/>
      <c r="CW260" s="770"/>
      <c r="CX260" s="252"/>
      <c r="CY260" s="767"/>
      <c r="CZ260" s="758"/>
      <c r="DA260" s="767"/>
      <c r="DB260" s="1344"/>
      <c r="DC260" s="767"/>
      <c r="DD260" s="767"/>
      <c r="DE260" s="748"/>
      <c r="DF260" s="758"/>
      <c r="DG260" s="755"/>
      <c r="DH260" s="755"/>
      <c r="DI260" s="755"/>
      <c r="DJ260" s="755"/>
      <c r="DK260" s="755"/>
      <c r="DL260" s="758"/>
      <c r="DM260" s="770"/>
      <c r="DN260" s="778"/>
      <c r="DO260" s="768"/>
      <c r="DP260" s="748"/>
      <c r="DQ260" s="748"/>
      <c r="DR260" s="787"/>
      <c r="DS260" s="252"/>
      <c r="DT260" s="252"/>
      <c r="DU260" s="252"/>
      <c r="DV260" s="748"/>
      <c r="DW260" s="767"/>
      <c r="DX260" s="764"/>
      <c r="DY260" s="755"/>
      <c r="DZ260" s="755"/>
      <c r="EA260" s="755"/>
      <c r="EB260" s="755"/>
      <c r="EC260" s="755"/>
      <c r="ED260" s="758"/>
      <c r="EE260" s="748"/>
      <c r="EF260" s="748"/>
      <c r="EG260" s="748"/>
      <c r="EH260" s="252"/>
      <c r="EI260" s="252"/>
      <c r="EJ260" s="758"/>
      <c r="EK260" s="767"/>
      <c r="EL260" s="767"/>
      <c r="EM260" s="767"/>
      <c r="EN260" s="767"/>
      <c r="EO260" s="767"/>
      <c r="EP260" s="758"/>
      <c r="EQ260" s="252"/>
      <c r="ER260" s="252"/>
      <c r="ES260" s="252"/>
      <c r="ET260" s="748"/>
      <c r="EU260" s="252"/>
      <c r="EV260" s="758"/>
      <c r="EW260" s="755"/>
      <c r="EX260" s="755"/>
      <c r="EY260" s="755"/>
      <c r="EZ260" s="755"/>
      <c r="FA260" s="755"/>
      <c r="FB260" s="780"/>
      <c r="FC260" s="755"/>
      <c r="FD260" s="755"/>
      <c r="FE260" s="755"/>
      <c r="FF260" s="755"/>
      <c r="FG260" s="755"/>
      <c r="FH260" s="748"/>
      <c r="FI260" s="755"/>
      <c r="FJ260" s="755"/>
      <c r="FK260" s="755"/>
      <c r="FL260" s="755"/>
      <c r="FM260" s="755"/>
      <c r="FN260" s="758"/>
      <c r="FO260" s="748"/>
      <c r="FP260" s="748"/>
      <c r="FQ260" s="748"/>
      <c r="FR260" s="767"/>
      <c r="FS260" s="767"/>
      <c r="FT260" s="758"/>
      <c r="FU260" s="767"/>
      <c r="FV260" s="767"/>
      <c r="FW260" s="767"/>
      <c r="FX260" s="766"/>
      <c r="FY260" s="767"/>
      <c r="FZ260" s="758"/>
      <c r="GA260" s="748"/>
      <c r="GB260" s="748"/>
      <c r="GC260" s="748"/>
      <c r="GD260" s="766"/>
      <c r="GE260" s="748"/>
      <c r="GF260" s="758"/>
      <c r="GG260" s="773"/>
      <c r="GH260" s="762"/>
      <c r="GI260" s="766"/>
      <c r="GJ260" s="748"/>
      <c r="GK260" s="767"/>
      <c r="GL260" s="758"/>
      <c r="GM260" s="545"/>
      <c r="GN260" s="753"/>
      <c r="GO260" s="546"/>
      <c r="GP260" s="546"/>
      <c r="GQ260" s="546"/>
      <c r="GR260" s="764"/>
      <c r="GS260" s="748"/>
      <c r="GT260" s="748"/>
      <c r="GU260" s="748"/>
      <c r="GV260" s="757"/>
      <c r="GW260" s="767"/>
      <c r="GX260" s="758"/>
      <c r="GY260" s="755"/>
      <c r="GZ260" s="756"/>
      <c r="HA260" s="768"/>
      <c r="HB260" s="768"/>
      <c r="HC260" s="767"/>
      <c r="HD260" s="767"/>
      <c r="HE260" s="5"/>
      <c r="HF260" s="5"/>
      <c r="HG260" s="5"/>
      <c r="HH260" s="59"/>
      <c r="HI260" s="792"/>
      <c r="HJ260" s="5"/>
      <c r="HK260" s="758"/>
      <c r="HL260" s="748"/>
      <c r="HM260" s="748"/>
      <c r="HN260" s="748"/>
      <c r="HO260" s="748"/>
      <c r="HP260" s="767"/>
      <c r="HQ260" s="748"/>
      <c r="HR260" s="252"/>
      <c r="HS260" s="252"/>
      <c r="HT260" s="252"/>
      <c r="HU260" s="748"/>
      <c r="HV260" s="767"/>
      <c r="HW260" s="748"/>
      <c r="HX260" s="748"/>
      <c r="HY260" s="748"/>
      <c r="HZ260" s="748"/>
      <c r="IA260" s="767"/>
      <c r="IB260" s="748"/>
      <c r="IC260" s="758"/>
      <c r="ID260" s="767"/>
      <c r="IE260" s="767"/>
      <c r="IF260" s="767"/>
      <c r="IG260" s="748"/>
      <c r="IH260" s="767"/>
      <c r="II260" s="758"/>
      <c r="IJ260" s="748"/>
      <c r="IK260" s="787"/>
      <c r="IL260" s="787"/>
      <c r="IM260" s="758"/>
      <c r="IN260" s="787"/>
      <c r="IO260" s="758"/>
      <c r="IP260" s="764"/>
      <c r="IQ260" s="252"/>
      <c r="IR260" s="252"/>
      <c r="IS260" s="767"/>
      <c r="IT260" s="757"/>
      <c r="IU260" s="748"/>
      <c r="IV260" s="252"/>
      <c r="IW260" s="252"/>
      <c r="IX260" s="252"/>
      <c r="IY260" s="252"/>
      <c r="IZ260" s="252"/>
      <c r="JA260" s="758"/>
      <c r="JB260" s="755"/>
      <c r="JC260" s="755"/>
      <c r="JD260" s="755"/>
      <c r="JE260" s="755"/>
      <c r="JF260" s="755"/>
      <c r="JG260" s="767"/>
      <c r="JH260" s="755"/>
      <c r="JI260" s="755"/>
      <c r="JJ260" s="755"/>
      <c r="JK260" s="755"/>
      <c r="JL260" s="755"/>
      <c r="JM260" s="767"/>
      <c r="JN260" s="748"/>
      <c r="JO260" s="748"/>
      <c r="JP260" s="748"/>
      <c r="JQ260" s="748"/>
      <c r="JR260" s="768"/>
      <c r="JS260" s="767"/>
      <c r="JU260" s="753"/>
      <c r="JV260" s="546"/>
      <c r="JW260" s="546"/>
      <c r="JX260" s="546"/>
      <c r="JY260" s="5"/>
      <c r="JZ260" s="565"/>
      <c r="KA260" s="747"/>
      <c r="KB260" s="576"/>
      <c r="KC260" s="576"/>
      <c r="KD260" s="576"/>
      <c r="KE260" s="5"/>
      <c r="KF260" s="5"/>
      <c r="KI260" s="59"/>
      <c r="KJ260" s="5"/>
      <c r="KK260" s="5"/>
      <c r="KL260" s="61"/>
      <c r="KM260" s="59"/>
      <c r="KN260" s="59"/>
      <c r="KO260" s="59"/>
      <c r="KQ260" s="252"/>
      <c r="KR260" s="252"/>
      <c r="KS260" s="252"/>
      <c r="KT260" s="5"/>
      <c r="KU260" s="279"/>
      <c r="KV260" s="252"/>
      <c r="KW260" s="252"/>
      <c r="KX260" s="252"/>
      <c r="KY260" s="252"/>
      <c r="KZ260" s="5"/>
      <c r="LA260" s="5"/>
      <c r="LD260" s="5"/>
      <c r="LG260" s="5"/>
      <c r="LI260" s="5"/>
      <c r="LJ260" s="5"/>
      <c r="LK260" s="59"/>
      <c r="LL260" s="61"/>
      <c r="LM260" s="61"/>
      <c r="LN260" s="59"/>
      <c r="LO260" s="59"/>
      <c r="LP260" s="59"/>
      <c r="MA260" s="5"/>
      <c r="MB260" s="5"/>
      <c r="MM260" s="61"/>
      <c r="MN260" s="56"/>
      <c r="MO260" s="56"/>
      <c r="MP260" s="56"/>
      <c r="MQ260" s="257"/>
      <c r="MR260" s="258"/>
      <c r="MS260" s="258"/>
      <c r="MT260" s="258"/>
    </row>
    <row r="261" spans="1:389" ht="14.25" customHeight="1" x14ac:dyDescent="0.15">
      <c r="A261" s="2352" t="str">
        <f t="shared" si="1"/>
        <v>ピーマン価格</v>
      </c>
      <c r="B261" s="2351" t="str">
        <f>B259</f>
        <v>ピーマン</v>
      </c>
      <c r="C261" s="417" t="s">
        <v>96</v>
      </c>
      <c r="D261" s="941">
        <v>455</v>
      </c>
      <c r="E261" s="942">
        <v>547</v>
      </c>
      <c r="F261" s="946">
        <v>550</v>
      </c>
      <c r="G261" s="948">
        <v>713</v>
      </c>
      <c r="H261" s="942">
        <v>558</v>
      </c>
      <c r="I261" s="943">
        <v>647</v>
      </c>
      <c r="J261" s="944">
        <v>828</v>
      </c>
      <c r="K261" s="942">
        <v>833</v>
      </c>
      <c r="L261" s="946">
        <v>800</v>
      </c>
      <c r="M261" s="944">
        <v>763</v>
      </c>
      <c r="N261" s="942">
        <v>744</v>
      </c>
      <c r="O261" s="943">
        <v>736</v>
      </c>
      <c r="P261" s="944">
        <v>660</v>
      </c>
      <c r="Q261" s="942">
        <v>597</v>
      </c>
      <c r="R261" s="947">
        <v>604</v>
      </c>
      <c r="S261" s="944">
        <v>548</v>
      </c>
      <c r="T261" s="942">
        <v>441</v>
      </c>
      <c r="U261" s="946">
        <v>385</v>
      </c>
      <c r="V261" s="948">
        <v>353</v>
      </c>
      <c r="W261" s="980">
        <v>380</v>
      </c>
      <c r="X261" s="947">
        <v>471</v>
      </c>
      <c r="Y261" s="948">
        <v>564</v>
      </c>
      <c r="Z261" s="949">
        <v>540</v>
      </c>
      <c r="AA261" s="947">
        <v>576</v>
      </c>
      <c r="AB261" s="950">
        <v>633</v>
      </c>
      <c r="AC261" s="942">
        <v>749</v>
      </c>
      <c r="AD261" s="946">
        <v>740</v>
      </c>
      <c r="AE261" s="944">
        <v>696</v>
      </c>
      <c r="AF261" s="949">
        <v>792</v>
      </c>
      <c r="AG261" s="946">
        <v>649</v>
      </c>
      <c r="AH261" s="944">
        <v>669</v>
      </c>
      <c r="AI261" s="942">
        <v>695</v>
      </c>
      <c r="AJ261" s="946">
        <v>756</v>
      </c>
      <c r="AK261" s="944">
        <v>784</v>
      </c>
      <c r="AL261" s="942">
        <v>720</v>
      </c>
      <c r="AM261" s="951">
        <v>753</v>
      </c>
      <c r="AQ261" s="784"/>
      <c r="AU261" s="1576"/>
      <c r="AV261" s="1575"/>
      <c r="AW261" s="787"/>
      <c r="AX261" s="767"/>
      <c r="BA261" s="755"/>
      <c r="BB261" s="755"/>
      <c r="BC261" s="755"/>
      <c r="BD261" s="758"/>
      <c r="BE261" s="755"/>
      <c r="BF261" s="755"/>
      <c r="BG261" s="755"/>
      <c r="BH261" s="755"/>
      <c r="BI261" s="755"/>
      <c r="BJ261" s="758"/>
      <c r="BK261" s="767"/>
      <c r="BL261" s="767"/>
      <c r="BM261" s="767"/>
      <c r="BN261" s="748"/>
      <c r="BO261" s="767"/>
      <c r="BP261" s="758"/>
      <c r="BQ261" s="767"/>
      <c r="BR261" s="767"/>
      <c r="BS261" s="767"/>
      <c r="BT261" s="748"/>
      <c r="BU261" s="767"/>
      <c r="BV261" s="758"/>
      <c r="BW261" s="755"/>
      <c r="BX261" s="755"/>
      <c r="BY261" s="755"/>
      <c r="BZ261" s="755"/>
      <c r="CA261" s="755"/>
      <c r="CB261" s="758"/>
      <c r="CC261" s="748"/>
      <c r="CD261" s="748"/>
      <c r="CE261" s="748"/>
      <c r="CF261" s="767"/>
      <c r="CG261" s="748"/>
      <c r="CH261" s="758"/>
      <c r="CI261" s="755"/>
      <c r="CJ261" s="755"/>
      <c r="CK261" s="755"/>
      <c r="CL261" s="755"/>
      <c r="CM261" s="755"/>
      <c r="CN261" s="758"/>
      <c r="CO261" s="748"/>
      <c r="CP261" s="748"/>
      <c r="CQ261" s="748"/>
      <c r="CR261" s="767"/>
      <c r="CS261" s="767"/>
      <c r="CT261" s="758"/>
      <c r="CU261" s="748"/>
      <c r="CV261" s="748"/>
      <c r="CW261" s="748"/>
      <c r="CX261" s="770"/>
      <c r="CY261" s="770"/>
      <c r="CZ261" s="758"/>
      <c r="DA261" s="767"/>
      <c r="DB261" s="767"/>
      <c r="DC261" s="767"/>
      <c r="DD261" s="767"/>
      <c r="DE261" s="748"/>
      <c r="DF261" s="787"/>
      <c r="DG261" s="755"/>
      <c r="DH261" s="755"/>
      <c r="DI261" s="755"/>
      <c r="DJ261" s="755"/>
      <c r="DK261" s="755"/>
      <c r="DL261" s="758"/>
      <c r="DM261" s="770"/>
      <c r="DN261" s="778"/>
      <c r="DO261" s="768"/>
      <c r="DP261" s="748"/>
      <c r="DQ261" s="748"/>
      <c r="DR261" s="758"/>
      <c r="DS261" s="252"/>
      <c r="DT261" s="252"/>
      <c r="DU261" s="252"/>
      <c r="DV261" s="748"/>
      <c r="DW261" s="767"/>
      <c r="DX261" s="764"/>
      <c r="DY261" s="755"/>
      <c r="DZ261" s="755"/>
      <c r="EA261" s="755"/>
      <c r="EB261" s="755"/>
      <c r="EC261" s="755"/>
      <c r="ED261" s="758"/>
      <c r="EE261" s="755"/>
      <c r="EF261" s="755"/>
      <c r="EG261" s="755"/>
      <c r="EH261" s="755"/>
      <c r="EI261" s="755"/>
      <c r="EJ261" s="758"/>
      <c r="EK261" s="767"/>
      <c r="EL261" s="767"/>
      <c r="EM261" s="767"/>
      <c r="EN261" s="767"/>
      <c r="EO261" s="757"/>
      <c r="EP261" s="758"/>
      <c r="EQ261" s="252"/>
      <c r="ER261" s="252"/>
      <c r="ES261" s="252"/>
      <c r="ET261" s="748"/>
      <c r="EU261" s="252"/>
      <c r="EV261" s="758"/>
      <c r="EW261" s="755"/>
      <c r="EX261" s="755"/>
      <c r="EY261" s="755"/>
      <c r="EZ261" s="755"/>
      <c r="FA261" s="755"/>
      <c r="FB261" s="780"/>
      <c r="FC261" s="755"/>
      <c r="FD261" s="755"/>
      <c r="FE261" s="755"/>
      <c r="FF261" s="755"/>
      <c r="FG261" s="755"/>
      <c r="FH261" s="758"/>
      <c r="FI261" s="755"/>
      <c r="FJ261" s="755"/>
      <c r="FK261" s="755"/>
      <c r="FL261" s="755"/>
      <c r="FM261" s="755"/>
      <c r="FN261" s="758"/>
      <c r="FO261" s="767"/>
      <c r="FP261" s="767"/>
      <c r="FQ261" s="767"/>
      <c r="FR261" s="767"/>
      <c r="FS261" s="767"/>
      <c r="FT261" s="758"/>
      <c r="FU261" s="773"/>
      <c r="FV261" s="762"/>
      <c r="FW261" s="766"/>
      <c r="FX261" s="767"/>
      <c r="FY261" s="768"/>
      <c r="FZ261" s="758"/>
      <c r="GA261" s="767"/>
      <c r="GB261" s="767"/>
      <c r="GC261" s="767"/>
      <c r="GD261" s="766"/>
      <c r="GE261" s="768"/>
      <c r="GF261" s="758"/>
      <c r="GG261" s="773"/>
      <c r="GH261" s="762"/>
      <c r="GI261" s="766"/>
      <c r="GJ261" s="767"/>
      <c r="GK261" s="767"/>
      <c r="GL261" s="758"/>
      <c r="GM261" s="545"/>
      <c r="GN261" s="753"/>
      <c r="GO261" s="546"/>
      <c r="GP261" s="546"/>
      <c r="GQ261" s="546"/>
      <c r="GR261" s="764"/>
      <c r="GS261" s="252"/>
      <c r="GT261" s="252"/>
      <c r="GU261" s="252"/>
      <c r="GV261" s="252"/>
      <c r="GW261" s="748"/>
      <c r="GX261" s="758"/>
      <c r="GY261" s="767"/>
      <c r="GZ261" s="767"/>
      <c r="HA261" s="767"/>
      <c r="HB261" s="768"/>
      <c r="HC261" s="748"/>
      <c r="HD261" s="767"/>
      <c r="HE261" s="59"/>
      <c r="HF261" s="59"/>
      <c r="HG261" s="59"/>
      <c r="HH261" s="5"/>
      <c r="HI261" s="792"/>
      <c r="HJ261" s="5"/>
      <c r="HK261" s="787"/>
      <c r="HL261" s="767"/>
      <c r="HM261" s="767"/>
      <c r="HN261" s="767"/>
      <c r="HO261" s="252"/>
      <c r="HP261" s="748"/>
      <c r="HQ261" s="758"/>
      <c r="HR261" s="748"/>
      <c r="HS261" s="748"/>
      <c r="HT261" s="748"/>
      <c r="HU261" s="748"/>
      <c r="HV261" s="767"/>
      <c r="HW261" s="758"/>
      <c r="HX261" s="748"/>
      <c r="HY261" s="748"/>
      <c r="HZ261" s="748"/>
      <c r="IA261" s="757"/>
      <c r="IB261" s="767"/>
      <c r="IC261" s="758"/>
      <c r="ID261" s="755"/>
      <c r="IE261" s="755"/>
      <c r="IF261" s="755"/>
      <c r="IG261" s="755"/>
      <c r="IH261" s="755"/>
      <c r="II261" s="758"/>
      <c r="IJ261" s="758"/>
      <c r="IK261" s="758"/>
      <c r="IL261" s="758"/>
      <c r="IM261" s="787"/>
      <c r="IN261" s="787"/>
      <c r="IO261" s="758"/>
      <c r="IP261" s="755"/>
      <c r="IQ261" s="756"/>
      <c r="IR261" s="757"/>
      <c r="IS261" s="767"/>
      <c r="IT261" s="748"/>
      <c r="IU261" s="758"/>
      <c r="IV261" s="755"/>
      <c r="IW261" s="755"/>
      <c r="IX261" s="755"/>
      <c r="IY261" s="755"/>
      <c r="IZ261" s="755"/>
      <c r="JA261" s="748"/>
      <c r="JB261" s="767"/>
      <c r="JC261" s="767"/>
      <c r="JD261" s="767"/>
      <c r="JE261" s="767"/>
      <c r="JF261" s="252"/>
      <c r="JG261" s="767"/>
      <c r="JH261" s="755"/>
      <c r="JI261" s="755"/>
      <c r="JJ261" s="755"/>
      <c r="JK261" s="755"/>
      <c r="JL261" s="755"/>
      <c r="JM261" s="767"/>
      <c r="JN261" s="748"/>
      <c r="JO261" s="748"/>
      <c r="JP261" s="748"/>
      <c r="JQ261" s="768"/>
      <c r="JR261" s="748"/>
      <c r="JS261" s="767"/>
      <c r="JU261" s="753"/>
      <c r="JV261" s="546"/>
      <c r="JW261" s="546"/>
      <c r="JX261" s="546"/>
      <c r="JY261" s="5"/>
      <c r="JZ261" s="576"/>
      <c r="KA261" s="576"/>
      <c r="KB261" s="576"/>
      <c r="KC261" s="576"/>
      <c r="KD261" s="576"/>
      <c r="KE261" s="101"/>
      <c r="KF261" s="5"/>
      <c r="KG261" s="61"/>
      <c r="KJ261" s="5"/>
      <c r="KK261" s="5"/>
      <c r="KL261" s="61"/>
      <c r="KM261" s="59"/>
      <c r="KN261" s="59"/>
      <c r="KO261" s="59"/>
      <c r="KP261" s="252"/>
      <c r="KQ261" s="5"/>
      <c r="KR261" s="252"/>
      <c r="KS261" s="5"/>
      <c r="KT261" s="5"/>
      <c r="KU261" s="279"/>
      <c r="KV261" s="252"/>
      <c r="KW261" s="252"/>
      <c r="KX261" s="252"/>
      <c r="KY261" s="252"/>
      <c r="KZ261" s="5"/>
      <c r="LA261" s="5"/>
      <c r="LD261" s="61"/>
      <c r="LE261" s="59"/>
      <c r="LG261" s="5"/>
      <c r="LI261" s="5"/>
      <c r="LJ261" s="5"/>
      <c r="LK261" s="59"/>
      <c r="LX261" s="61"/>
      <c r="LY261" s="56"/>
      <c r="LZ261" s="56"/>
      <c r="MA261" s="56"/>
      <c r="MB261" s="257"/>
      <c r="MC261" s="258"/>
      <c r="MD261" s="258"/>
      <c r="ME261" s="258"/>
    </row>
    <row r="262" spans="1:389" ht="14.25" customHeight="1" x14ac:dyDescent="0.15">
      <c r="A262" s="2352" t="str">
        <f t="shared" si="1"/>
        <v>とうもろこし数量</v>
      </c>
      <c r="B262" s="250" t="s">
        <v>39</v>
      </c>
      <c r="C262" s="394" t="s">
        <v>93</v>
      </c>
      <c r="D262" s="917">
        <v>0</v>
      </c>
      <c r="E262" s="918">
        <v>0</v>
      </c>
      <c r="F262" s="922">
        <v>0</v>
      </c>
      <c r="G262" s="924">
        <v>0</v>
      </c>
      <c r="H262" s="918">
        <v>0</v>
      </c>
      <c r="I262" s="961">
        <v>0</v>
      </c>
      <c r="J262" s="920">
        <v>0</v>
      </c>
      <c r="K262" s="918">
        <v>0</v>
      </c>
      <c r="L262" s="922">
        <v>0</v>
      </c>
      <c r="M262" s="920">
        <v>0</v>
      </c>
      <c r="N262" s="918">
        <v>0</v>
      </c>
      <c r="O262" s="961">
        <v>0</v>
      </c>
      <c r="P262" s="920">
        <v>0.105</v>
      </c>
      <c r="Q262" s="918">
        <v>3.91</v>
      </c>
      <c r="R262" s="923">
        <v>8.3800000000000008</v>
      </c>
      <c r="S262" s="924">
        <v>72.775000000000006</v>
      </c>
      <c r="T262" s="918">
        <v>554.83799999999997</v>
      </c>
      <c r="U262" s="922">
        <v>740.01099999999997</v>
      </c>
      <c r="V262" s="924">
        <v>739.70299999999997</v>
      </c>
      <c r="W262" s="1077">
        <v>646.08100000000002</v>
      </c>
      <c r="X262" s="925">
        <v>181.43700000000001</v>
      </c>
      <c r="Y262" s="924">
        <v>14.72</v>
      </c>
      <c r="Z262" s="926">
        <v>0.32500000000000001</v>
      </c>
      <c r="AA262" s="923">
        <v>4.5999999999999999E-2</v>
      </c>
      <c r="AB262" s="927">
        <v>0</v>
      </c>
      <c r="AC262" s="918">
        <v>0</v>
      </c>
      <c r="AD262" s="922">
        <v>0.36</v>
      </c>
      <c r="AE262" s="920">
        <v>0.46500000000000002</v>
      </c>
      <c r="AF262" s="926">
        <v>0</v>
      </c>
      <c r="AG262" s="922">
        <v>0</v>
      </c>
      <c r="AH262" s="920">
        <v>0</v>
      </c>
      <c r="AI262" s="918">
        <v>0</v>
      </c>
      <c r="AJ262" s="922">
        <v>0</v>
      </c>
      <c r="AK262" s="920">
        <v>0</v>
      </c>
      <c r="AL262" s="918">
        <v>0</v>
      </c>
      <c r="AM262" s="928">
        <v>0</v>
      </c>
      <c r="AP262" s="55"/>
      <c r="AR262" s="1574"/>
      <c r="AS262" s="1574"/>
      <c r="AT262" s="1574"/>
      <c r="AV262" s="1576"/>
      <c r="AX262" s="767"/>
      <c r="BA262" s="755"/>
      <c r="BB262" s="755"/>
      <c r="BC262" s="755"/>
      <c r="BD262" s="748"/>
      <c r="BE262" s="755"/>
      <c r="BF262" s="755"/>
      <c r="BG262" s="755"/>
      <c r="BH262" s="755"/>
      <c r="BI262" s="755"/>
      <c r="BJ262" s="748"/>
      <c r="BK262" s="770"/>
      <c r="BL262" s="778"/>
      <c r="BM262" s="768"/>
      <c r="BN262" s="748"/>
      <c r="BO262" s="748"/>
      <c r="BP262" s="758"/>
      <c r="BQ262" s="252"/>
      <c r="BR262" s="252"/>
      <c r="BS262" s="252"/>
      <c r="BT262" s="748"/>
      <c r="BU262" s="767"/>
      <c r="BV262" s="787"/>
      <c r="BW262" s="755"/>
      <c r="BX262" s="755"/>
      <c r="BY262" s="755"/>
      <c r="BZ262" s="755"/>
      <c r="CA262" s="755"/>
      <c r="CB262" s="758"/>
      <c r="CC262" s="755"/>
      <c r="CD262" s="755"/>
      <c r="CE262" s="755"/>
      <c r="CF262" s="755"/>
      <c r="CG262" s="755"/>
      <c r="CH262" s="787"/>
      <c r="CI262" s="755"/>
      <c r="CJ262" s="755"/>
      <c r="CK262" s="755"/>
      <c r="CL262" s="755"/>
      <c r="CM262" s="755"/>
      <c r="CN262" s="787"/>
      <c r="CO262" s="767"/>
      <c r="CP262" s="767"/>
      <c r="CQ262" s="767"/>
      <c r="CR262" s="767"/>
      <c r="CS262" s="767"/>
      <c r="CT262" s="787"/>
      <c r="CU262" s="252"/>
      <c r="CV262" s="252"/>
      <c r="CW262" s="252"/>
      <c r="CX262" s="748"/>
      <c r="CY262" s="252"/>
      <c r="CZ262" s="748"/>
      <c r="DA262" s="755"/>
      <c r="DB262" s="755"/>
      <c r="DC262" s="755"/>
      <c r="DD262" s="755"/>
      <c r="DE262" s="755"/>
      <c r="DF262" s="784"/>
      <c r="DG262" s="767"/>
      <c r="DH262" s="767"/>
      <c r="DI262" s="767"/>
      <c r="DJ262" s="767"/>
      <c r="DK262" s="767"/>
      <c r="DL262" s="758"/>
      <c r="DM262" s="755"/>
      <c r="DN262" s="755"/>
      <c r="DO262" s="755"/>
      <c r="DP262" s="755"/>
      <c r="DQ262" s="755"/>
      <c r="DR262" s="748"/>
      <c r="DS262" s="767"/>
      <c r="DT262" s="767"/>
      <c r="DU262" s="767"/>
      <c r="DV262" s="767"/>
      <c r="DW262" s="748"/>
      <c r="DX262" s="787"/>
      <c r="DY262" s="773"/>
      <c r="DZ262" s="762"/>
      <c r="EA262" s="766"/>
      <c r="EB262" s="254"/>
      <c r="EC262" s="254"/>
      <c r="ED262" s="787"/>
      <c r="EE262" s="767"/>
      <c r="EF262" s="767"/>
      <c r="EG262" s="767"/>
      <c r="EH262" s="767"/>
      <c r="EI262" s="766"/>
      <c r="EJ262" s="827"/>
      <c r="EK262" s="767"/>
      <c r="EL262" s="767"/>
      <c r="EM262" s="767"/>
      <c r="EN262" s="767"/>
      <c r="EO262" s="767"/>
      <c r="EP262" s="748"/>
      <c r="EQ262" s="767"/>
      <c r="ER262" s="767"/>
      <c r="ES262" s="767"/>
      <c r="ET262" s="767"/>
      <c r="EU262" s="767"/>
      <c r="EV262" s="767"/>
      <c r="EW262" s="748"/>
      <c r="EY262" s="753"/>
      <c r="EZ262" s="546"/>
      <c r="FA262" s="546"/>
      <c r="FB262" s="546"/>
      <c r="FC262" s="101"/>
      <c r="FD262" s="576"/>
      <c r="FE262" s="576"/>
      <c r="FF262" s="576"/>
      <c r="FG262" s="576"/>
      <c r="FH262" s="576"/>
      <c r="FJ262" s="59"/>
      <c r="FK262" s="5"/>
      <c r="FM262" s="5"/>
      <c r="FN262" s="5"/>
      <c r="FO262" s="59"/>
    </row>
    <row r="263" spans="1:389" ht="14.25" customHeight="1" x14ac:dyDescent="0.15">
      <c r="A263" s="2352" t="str">
        <f t="shared" si="1"/>
        <v>とうもろこし金額</v>
      </c>
      <c r="B263" s="2350" t="str">
        <f>B262</f>
        <v>とうもろこし</v>
      </c>
      <c r="C263" s="395" t="s">
        <v>94</v>
      </c>
      <c r="D263" s="929">
        <v>0</v>
      </c>
      <c r="E263" s="930">
        <v>0</v>
      </c>
      <c r="F263" s="934">
        <v>0</v>
      </c>
      <c r="G263" s="936">
        <v>0</v>
      </c>
      <c r="H263" s="930">
        <v>0</v>
      </c>
      <c r="I263" s="931">
        <v>0</v>
      </c>
      <c r="J263" s="932">
        <v>0</v>
      </c>
      <c r="K263" s="930">
        <v>0</v>
      </c>
      <c r="L263" s="934">
        <v>0</v>
      </c>
      <c r="M263" s="932">
        <v>0</v>
      </c>
      <c r="N263" s="930">
        <v>0</v>
      </c>
      <c r="O263" s="974">
        <v>0</v>
      </c>
      <c r="P263" s="972">
        <v>49.68</v>
      </c>
      <c r="Q263" s="930">
        <v>1919.182</v>
      </c>
      <c r="R263" s="935">
        <v>3877.0059999999999</v>
      </c>
      <c r="S263" s="936">
        <v>22363.278999999999</v>
      </c>
      <c r="T263" s="930">
        <v>126882.14</v>
      </c>
      <c r="U263" s="934">
        <v>145780.85800000001</v>
      </c>
      <c r="V263" s="936">
        <v>166241.34599999999</v>
      </c>
      <c r="W263" s="1078">
        <v>148139.42300000001</v>
      </c>
      <c r="X263" s="937">
        <v>39256.815000000002</v>
      </c>
      <c r="Y263" s="936">
        <v>2830.4560000000001</v>
      </c>
      <c r="Z263" s="938">
        <v>51.624000000000002</v>
      </c>
      <c r="AA263" s="935">
        <v>20.623000000000001</v>
      </c>
      <c r="AB263" s="939">
        <v>0</v>
      </c>
      <c r="AC263" s="930">
        <v>0</v>
      </c>
      <c r="AD263" s="934">
        <v>128.25</v>
      </c>
      <c r="AE263" s="932">
        <v>157.84200000000001</v>
      </c>
      <c r="AF263" s="938">
        <v>0</v>
      </c>
      <c r="AG263" s="934">
        <v>0</v>
      </c>
      <c r="AH263" s="932">
        <v>0</v>
      </c>
      <c r="AI263" s="930">
        <v>0</v>
      </c>
      <c r="AJ263" s="934">
        <v>0</v>
      </c>
      <c r="AK263" s="932">
        <v>0</v>
      </c>
      <c r="AL263" s="930">
        <v>0</v>
      </c>
      <c r="AM263" s="940">
        <v>0</v>
      </c>
      <c r="AP263" s="55"/>
      <c r="AU263" s="1574"/>
      <c r="AX263" s="767"/>
      <c r="BA263" s="755"/>
      <c r="BB263" s="755"/>
      <c r="BC263" s="755"/>
      <c r="BD263" s="758"/>
      <c r="BE263" s="755"/>
      <c r="BF263" s="755"/>
      <c r="BG263" s="755"/>
      <c r="BH263" s="755"/>
      <c r="BI263" s="755"/>
      <c r="BJ263" s="787"/>
      <c r="BK263" s="252"/>
      <c r="BL263" s="252"/>
      <c r="BM263" s="252"/>
      <c r="BN263" s="767"/>
      <c r="BO263" s="748"/>
      <c r="BP263" s="787"/>
      <c r="BQ263" s="748"/>
      <c r="BR263" s="748"/>
      <c r="BS263" s="748"/>
      <c r="BT263" s="767"/>
      <c r="BU263" s="748"/>
      <c r="BV263" s="787"/>
      <c r="BW263" s="755"/>
      <c r="BX263" s="755"/>
      <c r="BY263" s="755"/>
      <c r="BZ263" s="755"/>
      <c r="CA263" s="755"/>
      <c r="CB263" s="787"/>
      <c r="CC263" s="767"/>
      <c r="CD263" s="767"/>
      <c r="CE263" s="767"/>
      <c r="CF263" s="748"/>
      <c r="CG263" s="767"/>
      <c r="CH263" s="758"/>
      <c r="CI263" s="755"/>
      <c r="CJ263" s="755"/>
      <c r="CK263" s="755"/>
      <c r="CL263" s="755"/>
      <c r="CM263" s="755"/>
      <c r="CN263" s="758"/>
      <c r="CO263" s="767"/>
      <c r="CP263" s="767"/>
      <c r="CQ263" s="767"/>
      <c r="CR263" s="767"/>
      <c r="CS263" s="768"/>
      <c r="CT263" s="758"/>
      <c r="CU263" s="748"/>
      <c r="CV263" s="748"/>
      <c r="CW263" s="748"/>
      <c r="CX263" s="767"/>
      <c r="CY263" s="748"/>
      <c r="CZ263" s="787"/>
      <c r="DA263" s="748"/>
      <c r="DB263" s="748"/>
      <c r="DC263" s="748"/>
      <c r="DD263" s="748"/>
      <c r="DE263" s="767"/>
      <c r="DF263" s="758"/>
      <c r="DG263" s="748"/>
      <c r="DH263" s="748"/>
      <c r="DI263" s="748"/>
      <c r="DJ263" s="767"/>
      <c r="DK263" s="748"/>
      <c r="DL263" s="758"/>
      <c r="DM263" s="767"/>
      <c r="DN263" s="767"/>
      <c r="DO263" s="767"/>
      <c r="DP263" s="767"/>
      <c r="DQ263" s="748"/>
      <c r="DR263" s="758"/>
      <c r="DS263" s="767"/>
      <c r="DT263" s="767"/>
      <c r="DU263" s="767"/>
      <c r="DV263" s="748"/>
      <c r="DW263" s="748"/>
      <c r="DX263" s="758"/>
      <c r="DY263" s="770"/>
      <c r="DZ263" s="778"/>
      <c r="EA263" s="768"/>
      <c r="EB263" s="767"/>
      <c r="EC263" s="748"/>
      <c r="ED263" s="758"/>
      <c r="EE263" s="755"/>
      <c r="EF263" s="755"/>
      <c r="EG263" s="755"/>
      <c r="EH263" s="755"/>
      <c r="EI263" s="755"/>
      <c r="EJ263" s="758"/>
      <c r="EK263" s="758"/>
      <c r="EL263" s="820"/>
      <c r="EM263" s="758"/>
      <c r="EN263" s="748"/>
      <c r="EO263" s="758"/>
      <c r="EP263" s="758"/>
      <c r="EQ263" s="755"/>
      <c r="ER263" s="755"/>
      <c r="ES263" s="755"/>
      <c r="ET263" s="755"/>
      <c r="EU263" s="755"/>
      <c r="EV263" s="758"/>
      <c r="EW263" s="770"/>
      <c r="EX263" s="778"/>
      <c r="EY263" s="768"/>
      <c r="EZ263" s="748"/>
      <c r="FA263" s="748"/>
      <c r="FB263" s="787"/>
      <c r="FC263" s="252"/>
      <c r="FD263" s="252"/>
      <c r="FE263" s="252"/>
      <c r="FF263" s="748"/>
      <c r="FG263" s="767"/>
      <c r="FH263" s="758"/>
      <c r="FI263" s="755"/>
      <c r="FJ263" s="755"/>
      <c r="FK263" s="755"/>
      <c r="FL263" s="755"/>
      <c r="FM263" s="755"/>
      <c r="FN263" s="758"/>
      <c r="FO263" s="748"/>
      <c r="FP263" s="748"/>
      <c r="FQ263" s="748"/>
      <c r="FR263" s="767"/>
      <c r="FS263" s="767"/>
      <c r="FT263" s="758"/>
      <c r="FU263" s="755"/>
      <c r="FV263" s="755"/>
      <c r="FW263" s="755"/>
      <c r="FX263" s="755"/>
      <c r="FY263" s="755"/>
      <c r="FZ263" s="758"/>
      <c r="GA263" s="748"/>
      <c r="GB263" s="748"/>
      <c r="GC263" s="748"/>
      <c r="GD263" s="767"/>
      <c r="GE263" s="757"/>
      <c r="GF263" s="758"/>
      <c r="GG263" s="252"/>
      <c r="GH263" s="252"/>
      <c r="GI263" s="252"/>
      <c r="GJ263" s="748"/>
      <c r="GK263" s="252"/>
      <c r="GL263" s="780"/>
      <c r="GM263" s="767"/>
      <c r="GN263" s="767"/>
      <c r="GO263" s="767"/>
      <c r="GP263" s="254"/>
      <c r="GQ263" s="254"/>
      <c r="GR263" s="748"/>
      <c r="GS263" s="755"/>
      <c r="GT263" s="755"/>
      <c r="GU263" s="755"/>
      <c r="GV263" s="755"/>
      <c r="GW263" s="755"/>
      <c r="GX263" s="758"/>
      <c r="GY263" s="748"/>
      <c r="GZ263" s="748"/>
      <c r="HA263" s="748"/>
      <c r="HB263" s="767"/>
      <c r="HC263" s="748"/>
      <c r="HD263" s="758"/>
      <c r="HE263" s="252"/>
      <c r="HF263" s="252"/>
      <c r="HG263" s="252"/>
      <c r="HH263" s="252"/>
      <c r="HI263" s="252"/>
      <c r="HJ263" s="758"/>
      <c r="HK263" s="767"/>
      <c r="HL263" s="767"/>
      <c r="HM263" s="767"/>
      <c r="HN263" s="767"/>
      <c r="HO263" s="767"/>
      <c r="HP263" s="758"/>
      <c r="HQ263" s="773"/>
      <c r="HR263" s="762"/>
      <c r="HS263" s="766"/>
      <c r="HT263" s="766"/>
      <c r="HU263" s="766"/>
      <c r="HV263" s="758"/>
      <c r="HW263" s="545"/>
      <c r="HX263" s="753"/>
      <c r="HY263" s="546"/>
      <c r="HZ263" s="546"/>
      <c r="IA263" s="546"/>
      <c r="IB263" s="764"/>
      <c r="IC263" s="767"/>
      <c r="ID263" s="767"/>
      <c r="IE263" s="767"/>
      <c r="IF263" s="252"/>
      <c r="IG263" s="748"/>
      <c r="IH263" s="758"/>
      <c r="II263" s="767"/>
      <c r="IJ263" s="767"/>
      <c r="IK263" s="767"/>
      <c r="IL263" s="748"/>
      <c r="IM263" s="767"/>
      <c r="IN263" s="767"/>
      <c r="IO263" s="5"/>
      <c r="IP263" s="5"/>
      <c r="IQ263" s="5"/>
      <c r="IR263" s="5"/>
      <c r="IS263" s="792"/>
      <c r="IT263" s="5"/>
      <c r="IU263" s="758"/>
      <c r="IV263" s="755"/>
      <c r="IW263" s="756"/>
      <c r="IX263" s="757"/>
      <c r="IY263" s="757"/>
      <c r="IZ263" s="757"/>
      <c r="JA263" s="748"/>
      <c r="JB263" s="767"/>
      <c r="JC263" s="767"/>
      <c r="JD263" s="767"/>
      <c r="JE263" s="757"/>
      <c r="JF263" s="748"/>
      <c r="JG263" s="748"/>
      <c r="JH263" s="252"/>
      <c r="JI263" s="252"/>
      <c r="JJ263" s="252"/>
      <c r="JK263" s="767"/>
      <c r="JL263" s="748"/>
      <c r="JM263" s="758"/>
      <c r="JN263" s="755"/>
      <c r="JO263" s="755"/>
      <c r="JP263" s="755"/>
      <c r="JQ263" s="755"/>
      <c r="JR263" s="755"/>
      <c r="JS263" s="758"/>
      <c r="JT263" s="748"/>
      <c r="JU263" s="787"/>
      <c r="JV263" s="787"/>
      <c r="JW263" s="764"/>
      <c r="JX263" s="768"/>
      <c r="JY263" s="758"/>
      <c r="JZ263" s="758"/>
      <c r="KA263" s="767"/>
      <c r="KB263" s="767"/>
      <c r="KC263" s="767"/>
      <c r="KD263" s="748"/>
      <c r="KE263" s="748"/>
      <c r="KF263" s="755"/>
      <c r="KG263" s="756"/>
      <c r="KH263" s="757"/>
      <c r="KI263" s="767"/>
      <c r="KJ263" s="748"/>
      <c r="KK263" s="758"/>
      <c r="KL263" s="755"/>
      <c r="KM263" s="755"/>
      <c r="KN263" s="755"/>
      <c r="KO263" s="755"/>
      <c r="KP263" s="755"/>
      <c r="KQ263" s="767"/>
      <c r="KR263" s="767"/>
      <c r="KS263" s="767"/>
      <c r="KT263" s="767"/>
      <c r="KU263" s="748"/>
      <c r="KV263" s="252"/>
      <c r="KW263" s="767"/>
      <c r="KX263" s="755"/>
      <c r="KY263" s="756"/>
      <c r="KZ263" s="768"/>
      <c r="LA263" s="767"/>
      <c r="LB263" s="767"/>
      <c r="LC263" s="767"/>
      <c r="LE263" s="753"/>
      <c r="LF263" s="546"/>
      <c r="LG263" s="546"/>
      <c r="LH263" s="546"/>
      <c r="LI263" s="5"/>
      <c r="LJ263" s="56"/>
      <c r="LK263" s="56"/>
      <c r="LL263" s="56"/>
      <c r="LM263" s="576"/>
      <c r="LN263" s="576"/>
      <c r="LO263" s="252"/>
      <c r="LP263" s="252"/>
      <c r="LQ263" s="252"/>
      <c r="LR263" s="252"/>
      <c r="LS263" s="5"/>
      <c r="LT263" s="5"/>
      <c r="LZ263" s="5"/>
      <c r="MB263" s="5"/>
      <c r="MC263" s="5"/>
      <c r="MD263" s="59"/>
      <c r="ME263" s="61"/>
      <c r="MF263" s="61"/>
      <c r="MG263" s="59"/>
      <c r="MH263" s="59"/>
      <c r="MI263" s="59"/>
      <c r="MR263" s="252"/>
      <c r="MS263" s="252"/>
    </row>
    <row r="264" spans="1:389" ht="14.25" customHeight="1" x14ac:dyDescent="0.15">
      <c r="A264" s="2352" t="str">
        <f t="shared" ref="A264:A324" si="2">B264&amp;C264</f>
        <v>とうもろこし価格</v>
      </c>
      <c r="B264" s="2351" t="str">
        <f>B262</f>
        <v>とうもろこし</v>
      </c>
      <c r="C264" s="417" t="s">
        <v>96</v>
      </c>
      <c r="D264" s="941">
        <v>0</v>
      </c>
      <c r="E264" s="942">
        <v>0</v>
      </c>
      <c r="F264" s="946">
        <v>0</v>
      </c>
      <c r="G264" s="948">
        <v>0</v>
      </c>
      <c r="H264" s="942">
        <v>0</v>
      </c>
      <c r="I264" s="943">
        <v>0</v>
      </c>
      <c r="J264" s="944">
        <v>0</v>
      </c>
      <c r="K264" s="942">
        <v>0</v>
      </c>
      <c r="L264" s="946">
        <v>0</v>
      </c>
      <c r="M264" s="944">
        <v>0</v>
      </c>
      <c r="N264" s="942">
        <v>0</v>
      </c>
      <c r="O264" s="943">
        <v>0</v>
      </c>
      <c r="P264" s="944">
        <v>473</v>
      </c>
      <c r="Q264" s="942">
        <v>491</v>
      </c>
      <c r="R264" s="947">
        <v>463</v>
      </c>
      <c r="S264" s="944">
        <v>307</v>
      </c>
      <c r="T264" s="942">
        <v>229</v>
      </c>
      <c r="U264" s="946">
        <v>197</v>
      </c>
      <c r="V264" s="948">
        <v>225</v>
      </c>
      <c r="W264" s="980">
        <v>229</v>
      </c>
      <c r="X264" s="947">
        <v>216</v>
      </c>
      <c r="Y264" s="948">
        <v>192</v>
      </c>
      <c r="Z264" s="949">
        <v>159</v>
      </c>
      <c r="AA264" s="947">
        <v>448</v>
      </c>
      <c r="AB264" s="950">
        <v>0</v>
      </c>
      <c r="AC264" s="942">
        <v>0</v>
      </c>
      <c r="AD264" s="946">
        <v>356</v>
      </c>
      <c r="AE264" s="944">
        <v>339</v>
      </c>
      <c r="AF264" s="949">
        <v>0</v>
      </c>
      <c r="AG264" s="946">
        <v>0</v>
      </c>
      <c r="AH264" s="944">
        <v>0</v>
      </c>
      <c r="AI264" s="942">
        <v>0</v>
      </c>
      <c r="AJ264" s="946">
        <v>0</v>
      </c>
      <c r="AK264" s="944">
        <v>0</v>
      </c>
      <c r="AL264" s="942">
        <v>0</v>
      </c>
      <c r="AM264" s="951">
        <v>0</v>
      </c>
      <c r="AN264" s="59"/>
      <c r="AP264" s="55"/>
      <c r="AQ264" s="784"/>
      <c r="AV264" s="1574"/>
      <c r="AW264" s="787"/>
      <c r="AX264" s="767"/>
      <c r="BA264" s="755"/>
      <c r="BB264" s="755"/>
      <c r="BC264" s="755"/>
      <c r="BD264" s="758"/>
      <c r="BE264" s="755"/>
      <c r="BF264" s="755"/>
      <c r="BG264" s="755"/>
      <c r="BH264" s="755"/>
      <c r="BI264" s="755"/>
      <c r="BJ264" s="758"/>
      <c r="BK264" s="748"/>
      <c r="BL264" s="748"/>
      <c r="BM264" s="748"/>
      <c r="BN264" s="767"/>
      <c r="BO264" s="748"/>
      <c r="BP264" s="758"/>
      <c r="BQ264" s="748"/>
      <c r="BR264" s="748"/>
      <c r="BS264" s="748"/>
      <c r="BT264" s="767"/>
      <c r="BU264" s="768"/>
      <c r="BV264" s="758"/>
      <c r="BW264" s="755"/>
      <c r="BX264" s="755"/>
      <c r="BY264" s="755"/>
      <c r="BZ264" s="755"/>
      <c r="CA264" s="755"/>
      <c r="CB264" s="758"/>
      <c r="CC264" s="748"/>
      <c r="CD264" s="748"/>
      <c r="CE264" s="748"/>
      <c r="CF264" s="767"/>
      <c r="CG264" s="767"/>
      <c r="CH264" s="758"/>
      <c r="CI264" s="755"/>
      <c r="CJ264" s="755"/>
      <c r="CK264" s="755"/>
      <c r="CL264" s="755"/>
      <c r="CM264" s="755"/>
      <c r="CN264" s="758"/>
      <c r="CO264" s="767"/>
      <c r="CP264" s="767"/>
      <c r="CQ264" s="767"/>
      <c r="CR264" s="767"/>
      <c r="CS264" s="748"/>
      <c r="CT264" s="787"/>
      <c r="CU264" s="767"/>
      <c r="CV264" s="767"/>
      <c r="CW264" s="767"/>
      <c r="CX264" s="767"/>
      <c r="CY264" s="748"/>
      <c r="CZ264" s="787"/>
      <c r="DA264" s="767"/>
      <c r="DB264" s="767"/>
      <c r="DC264" s="767"/>
      <c r="DD264" s="748"/>
      <c r="DE264" s="768"/>
      <c r="DF264" s="758"/>
      <c r="DG264" s="748"/>
      <c r="DH264" s="748"/>
      <c r="DI264" s="748"/>
      <c r="DJ264" s="767"/>
      <c r="DK264" s="748"/>
      <c r="DL264" s="787"/>
      <c r="DM264" s="748"/>
      <c r="DN264" s="748"/>
      <c r="DO264" s="748"/>
      <c r="DP264" s="767"/>
      <c r="DQ264" s="748"/>
      <c r="DR264" s="758"/>
      <c r="DS264" s="767"/>
      <c r="DT264" s="767"/>
      <c r="DU264" s="767"/>
      <c r="DV264" s="748"/>
      <c r="DW264" s="767"/>
      <c r="DX264" s="758"/>
      <c r="DY264" s="755"/>
      <c r="DZ264" s="755"/>
      <c r="EA264" s="755"/>
      <c r="EB264" s="755"/>
      <c r="EC264" s="755"/>
      <c r="ED264" s="758"/>
      <c r="EE264" s="755"/>
      <c r="EF264" s="755"/>
      <c r="EG264" s="755"/>
      <c r="EH264" s="755"/>
      <c r="EI264" s="755"/>
      <c r="EJ264" s="758"/>
      <c r="EK264" s="755"/>
      <c r="EL264" s="755"/>
      <c r="EM264" s="755"/>
      <c r="EN264" s="755"/>
      <c r="EO264" s="755"/>
      <c r="EP264" s="758"/>
      <c r="EQ264" s="770"/>
      <c r="ER264" s="778"/>
      <c r="ES264" s="768"/>
      <c r="ET264" s="748"/>
      <c r="EU264" s="748"/>
      <c r="EV264" s="758"/>
      <c r="EW264" s="252"/>
      <c r="EX264" s="252"/>
      <c r="EY264" s="252"/>
      <c r="EZ264" s="748"/>
      <c r="FA264" s="767"/>
      <c r="FB264" s="758"/>
      <c r="FC264" s="755"/>
      <c r="FD264" s="755"/>
      <c r="FE264" s="755"/>
      <c r="FF264" s="755"/>
      <c r="FG264" s="755"/>
      <c r="FH264" s="787"/>
      <c r="FI264" s="755"/>
      <c r="FJ264" s="755"/>
      <c r="FK264" s="755"/>
      <c r="FL264" s="755"/>
      <c r="FM264" s="755"/>
      <c r="FN264" s="758"/>
      <c r="FO264" s="252"/>
      <c r="FP264" s="252"/>
      <c r="FQ264" s="252"/>
      <c r="FR264" s="767"/>
      <c r="FS264" s="252"/>
      <c r="FT264" s="758"/>
      <c r="FU264" s="755"/>
      <c r="FV264" s="755"/>
      <c r="FW264" s="755"/>
      <c r="FX264" s="755"/>
      <c r="FY264" s="755"/>
      <c r="FZ264" s="758"/>
      <c r="GA264" s="767"/>
      <c r="GB264" s="767"/>
      <c r="GC264" s="767"/>
      <c r="GD264" s="252"/>
      <c r="GE264" s="252"/>
      <c r="GF264" s="758"/>
      <c r="GG264" s="748"/>
      <c r="GH264" s="748"/>
      <c r="GI264" s="748"/>
      <c r="GJ264" s="767"/>
      <c r="GK264" s="766"/>
      <c r="GL264" s="758"/>
      <c r="GM264" s="545"/>
      <c r="GN264" s="753"/>
      <c r="GO264" s="546"/>
      <c r="GP264" s="546"/>
      <c r="GQ264" s="546"/>
      <c r="GR264" s="764"/>
      <c r="GS264" s="767"/>
      <c r="GT264" s="767"/>
      <c r="GU264" s="767"/>
      <c r="GV264" s="767"/>
      <c r="GW264" s="767"/>
      <c r="GX264" s="758"/>
      <c r="GY264" s="755"/>
      <c r="GZ264" s="756"/>
      <c r="HA264" s="768"/>
      <c r="HB264" s="767"/>
      <c r="HC264" s="748"/>
      <c r="HD264" s="767"/>
      <c r="HE264" s="5"/>
      <c r="HF264" s="5"/>
      <c r="HG264" s="5"/>
      <c r="HH264" s="3"/>
      <c r="HI264" s="792"/>
      <c r="HJ264" s="5"/>
      <c r="HK264" s="787"/>
      <c r="HL264" s="252"/>
      <c r="HM264" s="252"/>
      <c r="HN264" s="252"/>
      <c r="HO264" s="252"/>
      <c r="HP264" s="252"/>
      <c r="HQ264" s="758"/>
      <c r="HR264" s="755"/>
      <c r="HS264" s="756"/>
      <c r="HT264" s="757"/>
      <c r="HU264" s="767"/>
      <c r="HV264" s="767"/>
      <c r="HW264" s="758"/>
      <c r="HX264" s="748"/>
      <c r="HY264" s="748"/>
      <c r="HZ264" s="748"/>
      <c r="IA264" s="767"/>
      <c r="IB264" s="767"/>
      <c r="IC264" s="758"/>
      <c r="ID264" s="755"/>
      <c r="IE264" s="755"/>
      <c r="IF264" s="755"/>
      <c r="IG264" s="755"/>
      <c r="IH264" s="755"/>
      <c r="II264" s="758"/>
      <c r="IJ264" s="748"/>
      <c r="IK264" s="787"/>
      <c r="IL264" s="787"/>
      <c r="IM264" s="787"/>
      <c r="IN264" s="758"/>
      <c r="IO264" s="758"/>
      <c r="IP264" s="758"/>
      <c r="IQ264" s="767"/>
      <c r="IR264" s="767"/>
      <c r="IS264" s="748"/>
      <c r="IT264" s="748"/>
      <c r="IU264" s="758"/>
      <c r="IV264" s="748"/>
      <c r="IW264" s="748"/>
      <c r="IX264" s="748"/>
      <c r="IY264" s="767"/>
      <c r="IZ264" s="767"/>
      <c r="JA264" s="748"/>
      <c r="JB264" s="755"/>
      <c r="JC264" s="755"/>
      <c r="JD264" s="755"/>
      <c r="JE264" s="755"/>
      <c r="JF264" s="755"/>
      <c r="JG264" s="767"/>
      <c r="JH264" s="767"/>
      <c r="JI264" s="767"/>
      <c r="JJ264" s="767"/>
      <c r="JK264" s="748"/>
      <c r="JL264" s="767"/>
      <c r="JM264" s="767"/>
      <c r="JN264" s="767"/>
      <c r="JO264" s="767"/>
      <c r="JP264" s="767"/>
      <c r="JQ264" s="768"/>
      <c r="JR264" s="767"/>
      <c r="JS264" s="767"/>
      <c r="JU264" s="753"/>
      <c r="JV264" s="546"/>
      <c r="JW264" s="546"/>
      <c r="JX264" s="546"/>
      <c r="JY264" s="5"/>
      <c r="JZ264" s="56"/>
      <c r="KA264" s="56"/>
      <c r="KB264" s="56"/>
      <c r="KC264" s="56"/>
      <c r="KD264" s="56"/>
      <c r="KE264" s="252"/>
      <c r="KF264" s="252"/>
      <c r="KG264" s="252"/>
      <c r="KH264" s="252"/>
      <c r="KI264" s="5"/>
      <c r="KJ264" s="5"/>
      <c r="KM264" s="61"/>
      <c r="KN264" s="5"/>
      <c r="KO264" s="59"/>
      <c r="KX264" s="252"/>
      <c r="KY264" s="252"/>
    </row>
    <row r="265" spans="1:389" ht="14.25" customHeight="1" x14ac:dyDescent="0.15">
      <c r="A265" s="2352" t="str">
        <f t="shared" si="2"/>
        <v>かぼちゃ数量</v>
      </c>
      <c r="B265" s="250" t="s">
        <v>40</v>
      </c>
      <c r="C265" s="394" t="s">
        <v>93</v>
      </c>
      <c r="D265" s="917">
        <v>3.6</v>
      </c>
      <c r="E265" s="918">
        <v>5.95</v>
      </c>
      <c r="F265" s="922">
        <v>0.06</v>
      </c>
      <c r="G265" s="924">
        <v>0.21</v>
      </c>
      <c r="H265" s="918">
        <v>0.39</v>
      </c>
      <c r="I265" s="919">
        <v>0.44</v>
      </c>
      <c r="J265" s="920">
        <v>0</v>
      </c>
      <c r="K265" s="918">
        <v>0</v>
      </c>
      <c r="L265" s="922">
        <v>0</v>
      </c>
      <c r="M265" s="920">
        <v>0</v>
      </c>
      <c r="N265" s="918">
        <v>0</v>
      </c>
      <c r="O265" s="922">
        <v>0</v>
      </c>
      <c r="P265" s="920">
        <v>0</v>
      </c>
      <c r="Q265" s="918">
        <v>2.08</v>
      </c>
      <c r="R265" s="923">
        <v>6.2869999999999999</v>
      </c>
      <c r="S265" s="924">
        <v>12.093999999999999</v>
      </c>
      <c r="T265" s="918">
        <v>32.027000000000001</v>
      </c>
      <c r="U265" s="922">
        <v>52.835999999999999</v>
      </c>
      <c r="V265" s="924">
        <v>89.972999999999999</v>
      </c>
      <c r="W265" s="1077">
        <v>131.65199999999999</v>
      </c>
      <c r="X265" s="925">
        <v>88.007999999999996</v>
      </c>
      <c r="Y265" s="924">
        <v>47.395000000000003</v>
      </c>
      <c r="Z265" s="926">
        <v>29.797000000000001</v>
      </c>
      <c r="AA265" s="923">
        <v>27.271000000000001</v>
      </c>
      <c r="AB265" s="927">
        <v>14.321</v>
      </c>
      <c r="AC265" s="926">
        <v>5.2569999999999997</v>
      </c>
      <c r="AD265" s="922">
        <v>5.593</v>
      </c>
      <c r="AE265" s="920">
        <v>9.6199999999999992</v>
      </c>
      <c r="AF265" s="926">
        <v>6.2850000000000001</v>
      </c>
      <c r="AG265" s="922">
        <v>5.5570000000000004</v>
      </c>
      <c r="AH265" s="920">
        <v>13.987</v>
      </c>
      <c r="AI265" s="918">
        <v>19.338000000000001</v>
      </c>
      <c r="AJ265" s="922">
        <v>28.42</v>
      </c>
      <c r="AK265" s="920">
        <v>19.37</v>
      </c>
      <c r="AL265" s="918">
        <v>19.75</v>
      </c>
      <c r="AM265" s="928">
        <v>13.595000000000001</v>
      </c>
      <c r="AN265" s="41"/>
      <c r="AP265" s="55"/>
      <c r="AR265" s="1574"/>
      <c r="AS265" s="1574"/>
      <c r="AT265" s="1574"/>
      <c r="AX265" s="748"/>
      <c r="BA265" s="755"/>
      <c r="BB265" s="755"/>
      <c r="BC265" s="755"/>
      <c r="BD265" s="787"/>
      <c r="BE265" s="755"/>
      <c r="BF265" s="755"/>
      <c r="BG265" s="755"/>
      <c r="BH265" s="755"/>
      <c r="BI265" s="755"/>
      <c r="BJ265" s="758"/>
      <c r="BK265" s="748"/>
      <c r="BL265" s="748"/>
      <c r="BM265" s="748"/>
      <c r="BN265" s="767"/>
      <c r="BO265" s="767"/>
      <c r="BP265" s="758"/>
      <c r="BQ265" s="767"/>
      <c r="BR265" s="767"/>
      <c r="BS265" s="767"/>
      <c r="BT265" s="748"/>
      <c r="BU265" s="767"/>
      <c r="BV265" s="758"/>
      <c r="BW265" s="755"/>
      <c r="BX265" s="755"/>
      <c r="BY265" s="755"/>
      <c r="BZ265" s="755"/>
      <c r="CA265" s="755"/>
      <c r="CB265" s="758"/>
      <c r="CC265" s="755"/>
      <c r="CD265" s="755"/>
      <c r="CE265" s="755"/>
      <c r="CF265" s="755"/>
      <c r="CG265" s="755"/>
      <c r="CH265" s="787"/>
      <c r="CI265" s="755"/>
      <c r="CJ265" s="755"/>
      <c r="CK265" s="755"/>
      <c r="CL265" s="755"/>
      <c r="CM265" s="755"/>
      <c r="CN265" s="787"/>
      <c r="CO265" s="767"/>
      <c r="CP265" s="767"/>
      <c r="CQ265" s="767"/>
      <c r="CR265" s="767"/>
      <c r="CS265" s="767"/>
      <c r="CT265" s="758"/>
      <c r="CU265" s="748"/>
      <c r="CV265" s="748"/>
      <c r="CW265" s="748"/>
      <c r="CX265" s="767"/>
      <c r="CY265" s="767"/>
      <c r="CZ265" s="758"/>
      <c r="DA265" s="767"/>
      <c r="DB265" s="767"/>
      <c r="DC265" s="767"/>
      <c r="DD265" s="748"/>
      <c r="DE265" s="767"/>
      <c r="DF265" s="787"/>
      <c r="DG265" s="748"/>
      <c r="DH265" s="748"/>
      <c r="DI265" s="748"/>
      <c r="DJ265" s="767"/>
      <c r="DK265" s="748"/>
      <c r="DL265" s="758"/>
      <c r="DM265" s="748"/>
      <c r="DN265" s="748"/>
      <c r="DO265" s="748"/>
      <c r="DP265" s="767"/>
      <c r="DQ265" s="748"/>
      <c r="DR265" s="787"/>
      <c r="DS265" s="767"/>
      <c r="DT265" s="1344"/>
      <c r="DU265" s="767"/>
      <c r="DV265" s="748"/>
      <c r="DW265" s="768"/>
      <c r="DX265" s="787"/>
      <c r="DY265" s="755"/>
      <c r="DZ265" s="755"/>
      <c r="EA265" s="755"/>
      <c r="EB265" s="755"/>
      <c r="EC265" s="755"/>
      <c r="ED265" s="748"/>
      <c r="EE265" s="767"/>
      <c r="EF265" s="1344"/>
      <c r="EG265" s="767"/>
      <c r="EH265" s="748"/>
      <c r="EI265" s="767"/>
      <c r="EJ265" s="748"/>
      <c r="EK265" s="755"/>
      <c r="EL265" s="755"/>
      <c r="EM265" s="755"/>
      <c r="EN265" s="755"/>
      <c r="EO265" s="755"/>
      <c r="EP265" s="787"/>
      <c r="EQ265" s="767"/>
      <c r="ER265" s="767"/>
      <c r="ES265" s="767"/>
      <c r="ET265" s="748"/>
      <c r="EU265" s="768"/>
      <c r="EV265" s="758"/>
      <c r="EW265" s="252"/>
      <c r="EX265" s="252"/>
      <c r="EY265" s="252"/>
      <c r="EZ265" s="748"/>
      <c r="FA265" s="767"/>
      <c r="FB265" s="787"/>
      <c r="FC265" s="755"/>
      <c r="FD265" s="755"/>
      <c r="FE265" s="755"/>
      <c r="FF265" s="755"/>
      <c r="FG265" s="755"/>
      <c r="FH265" s="758"/>
      <c r="FI265" s="755"/>
      <c r="FJ265" s="755"/>
      <c r="FK265" s="755"/>
      <c r="FL265" s="755"/>
      <c r="FM265" s="755"/>
      <c r="FN265" s="787"/>
      <c r="FO265" s="755"/>
      <c r="FP265" s="755"/>
      <c r="FQ265" s="755"/>
      <c r="FR265" s="755"/>
      <c r="FS265" s="755"/>
      <c r="FT265" s="787"/>
      <c r="FU265" s="767"/>
      <c r="FV265" s="767"/>
      <c r="FW265" s="767"/>
      <c r="FX265" s="748"/>
      <c r="FY265" s="767"/>
      <c r="FZ265" s="787"/>
      <c r="GA265" s="748"/>
      <c r="GB265" s="748"/>
      <c r="GC265" s="748"/>
      <c r="GD265" s="767"/>
      <c r="GE265" s="766"/>
      <c r="GF265" s="787"/>
      <c r="GG265" s="545"/>
      <c r="GH265" s="753"/>
      <c r="GI265" s="546"/>
      <c r="GJ265" s="546"/>
      <c r="GK265" s="546"/>
      <c r="GL265" s="827"/>
      <c r="GM265" s="252"/>
      <c r="GN265" s="252"/>
      <c r="GO265" s="252"/>
      <c r="GP265" s="748"/>
      <c r="GQ265" s="748"/>
      <c r="GR265" s="748"/>
      <c r="GS265" s="767"/>
      <c r="GT265" s="767"/>
      <c r="GU265" s="767"/>
      <c r="GV265" s="767"/>
      <c r="GW265" s="748"/>
      <c r="GX265" s="748"/>
      <c r="GY265" s="5"/>
      <c r="GZ265" s="5"/>
      <c r="HA265" s="5"/>
      <c r="HB265" s="792"/>
      <c r="HC265" s="5"/>
      <c r="HD265" s="792"/>
      <c r="HE265" s="758"/>
      <c r="HF265" s="748"/>
      <c r="HG265" s="748"/>
      <c r="HH265" s="748"/>
      <c r="HI265" s="767"/>
      <c r="HJ265" s="757"/>
      <c r="HK265" s="758"/>
      <c r="HL265" s="767"/>
      <c r="HM265" s="767"/>
      <c r="HN265" s="767"/>
      <c r="HO265" s="767"/>
      <c r="HP265" s="767"/>
      <c r="HQ265" s="758"/>
      <c r="HR265" s="748"/>
      <c r="HS265" s="748"/>
      <c r="HT265" s="748"/>
      <c r="HU265" s="767"/>
      <c r="HV265" s="767"/>
      <c r="HW265" s="748"/>
      <c r="HX265" s="755"/>
      <c r="HY265" s="755"/>
      <c r="HZ265" s="755"/>
      <c r="IA265" s="755"/>
      <c r="IB265" s="755"/>
      <c r="IC265" s="748"/>
      <c r="ID265" s="764"/>
      <c r="IE265" s="764"/>
      <c r="IF265" s="764"/>
      <c r="IG265" s="764"/>
      <c r="IH265" s="764"/>
      <c r="II265" s="787"/>
      <c r="IJ265" s="787"/>
      <c r="IK265" s="748"/>
      <c r="IL265" s="748"/>
      <c r="IM265" s="767"/>
      <c r="IN265" s="767"/>
      <c r="IO265" s="758"/>
      <c r="IP265" s="755"/>
      <c r="IQ265" s="756"/>
      <c r="IR265" s="757"/>
      <c r="IS265" s="767"/>
      <c r="IT265" s="767"/>
      <c r="IU265" s="758"/>
      <c r="IV265" s="755"/>
      <c r="IW265" s="755"/>
      <c r="IX265" s="755"/>
      <c r="IY265" s="755"/>
      <c r="IZ265" s="755"/>
      <c r="JA265" s="748"/>
      <c r="JB265" s="767"/>
      <c r="JC265" s="767"/>
      <c r="JD265" s="767"/>
      <c r="JE265" s="748"/>
      <c r="JF265" s="767"/>
      <c r="JG265" s="748"/>
      <c r="JH265" s="767"/>
      <c r="JI265" s="767"/>
      <c r="JJ265" s="767"/>
      <c r="JK265" s="767"/>
      <c r="JL265" s="767"/>
      <c r="JM265" s="748"/>
      <c r="JO265" s="753"/>
      <c r="JP265" s="546"/>
      <c r="JQ265" s="546"/>
      <c r="JR265" s="546"/>
      <c r="JS265" s="5"/>
      <c r="JV265" s="5"/>
      <c r="JW265" s="5"/>
      <c r="JX265" s="59"/>
    </row>
    <row r="266" spans="1:389" ht="14.25" customHeight="1" x14ac:dyDescent="0.15">
      <c r="A266" s="2352" t="str">
        <f t="shared" si="2"/>
        <v>かぼちゃ金額</v>
      </c>
      <c r="B266" s="2350" t="str">
        <f>B265</f>
        <v>かぼちゃ</v>
      </c>
      <c r="C266" s="395" t="s">
        <v>94</v>
      </c>
      <c r="D266" s="929">
        <v>662.79600000000005</v>
      </c>
      <c r="E266" s="930">
        <v>1157.652</v>
      </c>
      <c r="F266" s="934">
        <v>17.928000000000001</v>
      </c>
      <c r="G266" s="936">
        <v>49.787999999999997</v>
      </c>
      <c r="H266" s="930">
        <v>88.83</v>
      </c>
      <c r="I266" s="986">
        <v>115.02</v>
      </c>
      <c r="J266" s="932">
        <v>0</v>
      </c>
      <c r="K266" s="930">
        <v>0</v>
      </c>
      <c r="L266" s="934">
        <v>0</v>
      </c>
      <c r="M266" s="932">
        <v>0</v>
      </c>
      <c r="N266" s="930">
        <v>0</v>
      </c>
      <c r="O266" s="934">
        <v>0</v>
      </c>
      <c r="P266" s="972">
        <v>0</v>
      </c>
      <c r="Q266" s="930">
        <v>669.70799999999997</v>
      </c>
      <c r="R266" s="935">
        <v>3352.752</v>
      </c>
      <c r="S266" s="936">
        <v>5262.17</v>
      </c>
      <c r="T266" s="930">
        <v>16146.553</v>
      </c>
      <c r="U266" s="934">
        <v>20306.376</v>
      </c>
      <c r="V266" s="936">
        <v>26480.05</v>
      </c>
      <c r="W266" s="1078">
        <v>40562.574999999997</v>
      </c>
      <c r="X266" s="937">
        <v>26354.392</v>
      </c>
      <c r="Y266" s="936">
        <v>12318.781999999999</v>
      </c>
      <c r="Z266" s="938">
        <v>5932.9480000000003</v>
      </c>
      <c r="AA266" s="935">
        <v>3940.24</v>
      </c>
      <c r="AB266" s="939">
        <v>1926.5260000000001</v>
      </c>
      <c r="AC266" s="930">
        <v>732.84500000000003</v>
      </c>
      <c r="AD266" s="934">
        <v>768.59199999999998</v>
      </c>
      <c r="AE266" s="932">
        <v>1338.114</v>
      </c>
      <c r="AF266" s="938">
        <v>832.32399999999996</v>
      </c>
      <c r="AG266" s="934">
        <v>795.55499999999995</v>
      </c>
      <c r="AH266" s="932">
        <v>2469.1840000000002</v>
      </c>
      <c r="AI266" s="930">
        <v>3687.2269999999999</v>
      </c>
      <c r="AJ266" s="934">
        <v>7224.0119999999997</v>
      </c>
      <c r="AK266" s="932">
        <v>4683.7439999999997</v>
      </c>
      <c r="AL266" s="930">
        <v>4182.0839999999998</v>
      </c>
      <c r="AM266" s="940">
        <v>3125.9520000000002</v>
      </c>
      <c r="AN266" s="41"/>
      <c r="AU266" s="1574"/>
      <c r="BA266" s="755"/>
      <c r="BB266" s="755"/>
      <c r="BC266" s="755"/>
      <c r="BD266" s="758"/>
      <c r="BE266" s="755"/>
      <c r="BF266" s="755"/>
      <c r="BG266" s="755"/>
      <c r="BH266" s="755"/>
      <c r="BI266" s="755"/>
      <c r="BJ266" s="758"/>
      <c r="BK266" s="755"/>
      <c r="BL266" s="755"/>
      <c r="BM266" s="755"/>
      <c r="BN266" s="755"/>
      <c r="BO266" s="755"/>
      <c r="BP266" s="787"/>
      <c r="BQ266" s="767"/>
      <c r="BR266" s="767"/>
      <c r="BS266" s="767"/>
      <c r="BT266" s="768"/>
      <c r="BU266" s="767"/>
      <c r="BV266" s="787"/>
      <c r="BW266" s="767"/>
      <c r="BX266" s="767"/>
      <c r="BY266" s="767"/>
      <c r="BZ266" s="768"/>
      <c r="CA266" s="748"/>
      <c r="CB266" s="787"/>
      <c r="CC266" s="755"/>
      <c r="CD266" s="755"/>
      <c r="CE266" s="755"/>
      <c r="CF266" s="755"/>
      <c r="CG266" s="755"/>
      <c r="CH266" s="787"/>
      <c r="CI266" s="755"/>
      <c r="CJ266" s="755"/>
      <c r="CK266" s="755"/>
      <c r="CL266" s="755"/>
      <c r="CM266" s="755"/>
      <c r="CN266" s="758"/>
      <c r="CO266" s="755"/>
      <c r="CP266" s="755"/>
      <c r="CQ266" s="755"/>
      <c r="CR266" s="755"/>
      <c r="CS266" s="755"/>
      <c r="CT266" s="758"/>
      <c r="CU266" s="767"/>
      <c r="CV266" s="767"/>
      <c r="CW266" s="767"/>
      <c r="CX266" s="252"/>
      <c r="CY266" s="252"/>
      <c r="CZ266" s="787"/>
      <c r="DA266" s="767"/>
      <c r="DB266" s="767"/>
      <c r="DC266" s="767"/>
      <c r="DD266" s="252"/>
      <c r="DE266" s="767"/>
      <c r="DF266" s="748"/>
      <c r="DG266" s="755"/>
      <c r="DH266" s="756"/>
      <c r="DI266" s="757"/>
      <c r="DJ266" s="757"/>
      <c r="DK266" s="757"/>
      <c r="DL266" s="758"/>
      <c r="DM266" s="748"/>
      <c r="DN266" s="748"/>
      <c r="DO266" s="748"/>
      <c r="DP266" s="748"/>
      <c r="DQ266" s="748"/>
      <c r="DR266" s="758"/>
      <c r="DS266" s="755"/>
      <c r="DT266" s="755"/>
      <c r="DU266" s="755"/>
      <c r="DV266" s="755"/>
      <c r="DW266" s="755"/>
      <c r="DX266" s="758"/>
      <c r="DY266" s="748"/>
      <c r="DZ266" s="748"/>
      <c r="EA266" s="748"/>
      <c r="EB266" s="767"/>
      <c r="EC266" s="767"/>
      <c r="ED266" s="758"/>
      <c r="EE266" s="770"/>
      <c r="EF266" s="778"/>
      <c r="EG266" s="768"/>
      <c r="EH266" s="748"/>
      <c r="EI266" s="748"/>
      <c r="EJ266" s="758"/>
      <c r="EK266" s="755"/>
      <c r="EL266" s="755"/>
      <c r="EM266" s="755"/>
      <c r="EN266" s="755"/>
      <c r="EO266" s="755"/>
      <c r="EP266" s="758"/>
      <c r="EQ266" s="767"/>
      <c r="ER266" s="1344"/>
      <c r="ES266" s="767"/>
      <c r="ET266" s="768"/>
      <c r="EU266" s="767"/>
      <c r="EV266" s="758"/>
      <c r="EW266" s="755"/>
      <c r="EX266" s="755"/>
      <c r="EY266" s="755"/>
      <c r="EZ266" s="755"/>
      <c r="FA266" s="755"/>
      <c r="FB266" s="758"/>
      <c r="FC266" s="252"/>
      <c r="FD266" s="252"/>
      <c r="FE266" s="252"/>
      <c r="FF266" s="748"/>
      <c r="FG266" s="767"/>
      <c r="FH266" s="758"/>
      <c r="FI266" s="755"/>
      <c r="FJ266" s="755"/>
      <c r="FK266" s="755"/>
      <c r="FL266" s="755"/>
      <c r="FM266" s="755"/>
      <c r="FN266" s="758"/>
      <c r="FO266" s="755"/>
      <c r="FP266" s="755"/>
      <c r="FQ266" s="755"/>
      <c r="FR266" s="755"/>
      <c r="FS266" s="755"/>
      <c r="FT266" s="758"/>
      <c r="FU266" s="767"/>
      <c r="FV266" s="767"/>
      <c r="FW266" s="767"/>
      <c r="FX266" s="757"/>
      <c r="FY266" s="767"/>
      <c r="FZ266" s="758"/>
      <c r="GA266" s="773"/>
      <c r="GB266" s="762"/>
      <c r="GC266" s="766"/>
      <c r="GD266" s="766"/>
      <c r="GE266" s="766"/>
      <c r="GF266" s="758"/>
      <c r="GG266" s="545"/>
      <c r="GH266" s="753"/>
      <c r="GI266" s="546"/>
      <c r="GJ266" s="546"/>
      <c r="GK266" s="546"/>
      <c r="GL266" s="764"/>
      <c r="GM266" s="252"/>
      <c r="GN266" s="252"/>
      <c r="GO266" s="252"/>
      <c r="GP266" s="252"/>
      <c r="GQ266" s="252"/>
      <c r="GR266" s="758"/>
      <c r="GS266" s="755"/>
      <c r="GT266" s="755"/>
      <c r="GU266" s="755"/>
      <c r="GV266" s="755"/>
      <c r="GW266" s="755"/>
      <c r="GX266" s="767"/>
      <c r="GY266" s="5"/>
      <c r="GZ266" s="5"/>
      <c r="HA266" s="5"/>
      <c r="HB266" s="5"/>
      <c r="HC266" s="59"/>
      <c r="HD266" s="5"/>
      <c r="HE266" s="758"/>
      <c r="HF266" s="252"/>
      <c r="HG266" s="252"/>
      <c r="HH266" s="252"/>
      <c r="HI266" s="748"/>
      <c r="HJ266" s="767"/>
      <c r="HK266" s="748"/>
      <c r="HL266" s="748"/>
      <c r="HM266" s="748"/>
      <c r="HN266" s="748"/>
      <c r="HO266" s="767"/>
      <c r="HP266" s="757"/>
      <c r="HQ266" s="748"/>
      <c r="HR266" s="748"/>
      <c r="HS266" s="748"/>
      <c r="HT266" s="748"/>
      <c r="HU266" s="748"/>
      <c r="HV266" s="767"/>
      <c r="HW266" s="758"/>
      <c r="HX266" s="755"/>
      <c r="HY266" s="755"/>
      <c r="HZ266" s="755"/>
      <c r="IA266" s="755"/>
      <c r="IB266" s="755"/>
      <c r="IC266" s="758"/>
      <c r="ID266" s="758"/>
      <c r="IE266" s="758"/>
      <c r="IF266" s="758"/>
      <c r="IG266" s="768"/>
      <c r="IH266" s="768"/>
      <c r="II266" s="758"/>
      <c r="IJ266" s="755"/>
      <c r="IK266" s="756"/>
      <c r="IL266" s="757"/>
      <c r="IM266" s="748"/>
      <c r="IN266" s="767"/>
      <c r="IO266" s="748"/>
      <c r="IP266" s="755"/>
      <c r="IQ266" s="756"/>
      <c r="IR266" s="757"/>
      <c r="IS266" s="757"/>
      <c r="IT266" s="767"/>
      <c r="IU266" s="758"/>
      <c r="IV266" s="755"/>
      <c r="IW266" s="755"/>
      <c r="IX266" s="755"/>
      <c r="IY266" s="755"/>
      <c r="IZ266" s="755"/>
      <c r="JA266" s="767"/>
      <c r="JB266" s="755"/>
      <c r="JC266" s="755"/>
      <c r="JD266" s="755"/>
      <c r="JE266" s="755"/>
      <c r="JF266" s="755"/>
      <c r="JG266" s="767"/>
      <c r="JH266" s="748"/>
      <c r="JI266" s="748"/>
      <c r="JJ266" s="748"/>
      <c r="JK266" s="767"/>
      <c r="JL266" s="768"/>
      <c r="JM266" s="748"/>
      <c r="JN266" s="755"/>
      <c r="JO266" s="756"/>
      <c r="JP266" s="757"/>
      <c r="JQ266" s="60"/>
      <c r="JR266" s="60"/>
      <c r="JS266" s="758"/>
      <c r="JV266" s="252"/>
      <c r="JW266" s="5"/>
      <c r="JX266" s="5"/>
    </row>
    <row r="267" spans="1:389" ht="14.25" customHeight="1" x14ac:dyDescent="0.15">
      <c r="A267" s="2352" t="str">
        <f t="shared" si="2"/>
        <v>かぼちゃ価格</v>
      </c>
      <c r="B267" s="2351" t="str">
        <f>B265</f>
        <v>かぼちゃ</v>
      </c>
      <c r="C267" s="417" t="s">
        <v>96</v>
      </c>
      <c r="D267" s="941">
        <v>184</v>
      </c>
      <c r="E267" s="942">
        <v>195</v>
      </c>
      <c r="F267" s="946">
        <v>299</v>
      </c>
      <c r="G267" s="948">
        <v>237</v>
      </c>
      <c r="H267" s="942">
        <v>228</v>
      </c>
      <c r="I267" s="943">
        <v>261</v>
      </c>
      <c r="J267" s="944">
        <v>0</v>
      </c>
      <c r="K267" s="942">
        <v>0</v>
      </c>
      <c r="L267" s="946">
        <v>0</v>
      </c>
      <c r="M267" s="944">
        <v>0</v>
      </c>
      <c r="N267" s="942">
        <v>0</v>
      </c>
      <c r="O267" s="946">
        <v>0</v>
      </c>
      <c r="P267" s="944">
        <v>0</v>
      </c>
      <c r="Q267" s="942">
        <v>322</v>
      </c>
      <c r="R267" s="947">
        <v>533</v>
      </c>
      <c r="S267" s="944">
        <v>435</v>
      </c>
      <c r="T267" s="942">
        <v>504</v>
      </c>
      <c r="U267" s="946">
        <v>384</v>
      </c>
      <c r="V267" s="948">
        <v>294</v>
      </c>
      <c r="W267" s="980">
        <v>308</v>
      </c>
      <c r="X267" s="947">
        <v>299</v>
      </c>
      <c r="Y267" s="948">
        <v>260</v>
      </c>
      <c r="Z267" s="949">
        <v>199</v>
      </c>
      <c r="AA267" s="947">
        <v>144</v>
      </c>
      <c r="AB267" s="950">
        <v>135</v>
      </c>
      <c r="AC267" s="942">
        <v>139</v>
      </c>
      <c r="AD267" s="946">
        <v>137</v>
      </c>
      <c r="AE267" s="944">
        <v>139</v>
      </c>
      <c r="AF267" s="949">
        <v>132</v>
      </c>
      <c r="AG267" s="946">
        <v>143</v>
      </c>
      <c r="AH267" s="944">
        <v>177</v>
      </c>
      <c r="AI267" s="942">
        <v>191</v>
      </c>
      <c r="AJ267" s="946">
        <v>254</v>
      </c>
      <c r="AK267" s="944">
        <v>242</v>
      </c>
      <c r="AL267" s="942">
        <v>212</v>
      </c>
      <c r="AM267" s="951">
        <v>230</v>
      </c>
      <c r="AN267" s="41"/>
      <c r="AQ267" s="784"/>
      <c r="AV267" s="1574"/>
      <c r="AW267" s="787"/>
      <c r="AX267" s="748"/>
      <c r="BA267" s="755"/>
      <c r="BB267" s="755"/>
      <c r="BC267" s="755"/>
      <c r="BD267" s="758"/>
      <c r="BE267" s="755"/>
      <c r="BF267" s="755"/>
      <c r="BG267" s="755"/>
      <c r="BH267" s="755"/>
      <c r="BI267" s="755"/>
      <c r="BJ267" s="758"/>
      <c r="BK267" s="755"/>
      <c r="BL267" s="755"/>
      <c r="BM267" s="755"/>
      <c r="BN267" s="755"/>
      <c r="BO267" s="755"/>
      <c r="BP267" s="758"/>
      <c r="BQ267" s="748"/>
      <c r="BR267" s="748"/>
      <c r="BS267" s="748"/>
      <c r="BT267" s="767"/>
      <c r="BU267" s="767"/>
      <c r="BV267" s="758"/>
      <c r="BW267" s="767"/>
      <c r="BX267" s="767"/>
      <c r="BY267" s="767"/>
      <c r="BZ267" s="767"/>
      <c r="CA267" s="767"/>
      <c r="CB267" s="758"/>
      <c r="CC267" s="755"/>
      <c r="CD267" s="755"/>
      <c r="CE267" s="755"/>
      <c r="CF267" s="755"/>
      <c r="CG267" s="755"/>
      <c r="CH267" s="758"/>
      <c r="CI267" s="755"/>
      <c r="CJ267" s="755"/>
      <c r="CK267" s="755"/>
      <c r="CL267" s="755"/>
      <c r="CM267" s="755"/>
      <c r="CN267" s="787"/>
      <c r="CO267" s="755"/>
      <c r="CP267" s="755"/>
      <c r="CQ267" s="755"/>
      <c r="CR267" s="755"/>
      <c r="CS267" s="755"/>
      <c r="CT267" s="787"/>
      <c r="CU267" s="767"/>
      <c r="CV267" s="767"/>
      <c r="CW267" s="767"/>
      <c r="CX267" s="767"/>
      <c r="CY267" s="767"/>
      <c r="CZ267" s="787"/>
      <c r="DA267" s="767"/>
      <c r="DB267" s="767"/>
      <c r="DC267" s="767"/>
      <c r="DD267" s="767"/>
      <c r="DE267" s="767"/>
      <c r="DF267" s="755"/>
      <c r="DG267" s="767"/>
      <c r="DH267" s="767"/>
      <c r="DI267" s="767"/>
      <c r="DJ267" s="748"/>
      <c r="DK267" s="767"/>
      <c r="DL267" s="758"/>
      <c r="DM267" s="755"/>
      <c r="DN267" s="755"/>
      <c r="DO267" s="755"/>
      <c r="DP267" s="755"/>
      <c r="DQ267" s="755"/>
      <c r="DR267" s="787"/>
      <c r="DS267" s="767"/>
      <c r="DT267" s="767"/>
      <c r="DU267" s="767"/>
      <c r="DV267" s="767"/>
      <c r="DW267" s="767"/>
      <c r="DX267" s="758"/>
      <c r="DY267" s="767"/>
      <c r="DZ267" s="767"/>
      <c r="EA267" s="767"/>
      <c r="EB267" s="748"/>
      <c r="EC267" s="748"/>
      <c r="ED267" s="758"/>
      <c r="EE267" s="755"/>
      <c r="EF267" s="755"/>
      <c r="EG267" s="755"/>
      <c r="EH267" s="755"/>
      <c r="EI267" s="755"/>
      <c r="EJ267" s="758"/>
      <c r="EK267" s="755"/>
      <c r="EL267" s="755"/>
      <c r="EM267" s="755"/>
      <c r="EN267" s="755"/>
      <c r="EO267" s="755"/>
      <c r="EP267" s="758"/>
      <c r="EQ267" s="767"/>
      <c r="ER267" s="1344"/>
      <c r="ES267" s="767"/>
      <c r="ET267" s="768"/>
      <c r="EU267" s="748"/>
      <c r="EV267" s="758"/>
      <c r="EW267" s="758"/>
      <c r="EX267" s="758"/>
      <c r="EY267" s="758"/>
      <c r="EZ267" s="767"/>
      <c r="FA267" s="767"/>
      <c r="FB267" s="758"/>
      <c r="FC267" s="755"/>
      <c r="FD267" s="755"/>
      <c r="FE267" s="755"/>
      <c r="FF267" s="755"/>
      <c r="FG267" s="755"/>
      <c r="FH267" s="758"/>
      <c r="FI267" s="545"/>
      <c r="FJ267" s="753"/>
      <c r="FK267" s="546"/>
      <c r="FL267" s="546"/>
      <c r="FM267" s="546"/>
      <c r="FN267" s="764"/>
      <c r="FO267" s="748"/>
      <c r="FP267" s="748"/>
      <c r="FQ267" s="748"/>
      <c r="FR267" s="767"/>
      <c r="FS267" s="767"/>
      <c r="FT267" s="758"/>
      <c r="FU267" s="755"/>
      <c r="FV267" s="755"/>
      <c r="FW267" s="755"/>
      <c r="FX267" s="755"/>
      <c r="FY267" s="755"/>
      <c r="FZ267" s="767"/>
      <c r="GA267" s="792"/>
      <c r="GB267" s="792"/>
      <c r="GC267" s="792"/>
      <c r="GD267" s="5"/>
      <c r="GE267" s="792"/>
      <c r="GF267" s="5"/>
      <c r="GG267" s="787"/>
      <c r="GH267" s="767"/>
      <c r="GI267" s="767"/>
      <c r="GJ267" s="767"/>
      <c r="GK267" s="767"/>
      <c r="GL267" s="748"/>
      <c r="GM267" s="758"/>
      <c r="GN267" s="748"/>
      <c r="GO267" s="748"/>
      <c r="GP267" s="748"/>
      <c r="GQ267" s="767"/>
      <c r="GR267" s="748"/>
      <c r="GS267" s="758"/>
      <c r="GT267" s="767"/>
      <c r="GU267" s="767"/>
      <c r="GV267" s="767"/>
      <c r="GW267" s="748"/>
      <c r="GX267" s="767"/>
      <c r="GY267" s="758"/>
      <c r="GZ267" s="755"/>
      <c r="HA267" s="755"/>
      <c r="HB267" s="755"/>
      <c r="HC267" s="755"/>
      <c r="HD267" s="755"/>
      <c r="HE267" s="758"/>
      <c r="HF267" s="758"/>
      <c r="HG267" s="758"/>
      <c r="HH267" s="758"/>
      <c r="HI267" s="787"/>
      <c r="HJ267" s="758"/>
      <c r="HK267" s="758"/>
      <c r="HL267" s="758"/>
      <c r="HM267" s="758"/>
      <c r="HN267" s="758"/>
      <c r="HO267" s="757"/>
      <c r="HP267" s="757"/>
      <c r="HQ267" s="758"/>
      <c r="HR267" s="755"/>
      <c r="HS267" s="756"/>
      <c r="HT267" s="757"/>
      <c r="HU267" s="757"/>
      <c r="HV267" s="767"/>
      <c r="HW267" s="748"/>
      <c r="HX267" s="755"/>
      <c r="HY267" s="755"/>
      <c r="HZ267" s="755"/>
      <c r="IA267" s="755"/>
      <c r="IB267" s="755"/>
      <c r="IC267" s="767"/>
      <c r="ID267" s="755"/>
      <c r="IE267" s="755"/>
      <c r="IF267" s="755"/>
      <c r="IG267" s="755"/>
      <c r="IH267" s="755"/>
      <c r="II267" s="767"/>
      <c r="IJ267" s="767"/>
      <c r="IK267" s="767"/>
      <c r="IL267" s="767"/>
      <c r="IM267" s="767"/>
      <c r="IN267" s="768"/>
      <c r="IO267" s="755"/>
    </row>
    <row r="268" spans="1:389" s="41" customFormat="1" ht="14.25" customHeight="1" x14ac:dyDescent="0.15">
      <c r="A268" s="2352" t="str">
        <f t="shared" si="2"/>
        <v>ばれいしょ類数量</v>
      </c>
      <c r="B268" s="200" t="s">
        <v>42</v>
      </c>
      <c r="C268" s="427" t="s">
        <v>93</v>
      </c>
      <c r="D268" s="917">
        <v>0</v>
      </c>
      <c r="E268" s="953">
        <v>6.0999999999999999E-2</v>
      </c>
      <c r="F268" s="954">
        <v>0</v>
      </c>
      <c r="G268" s="924">
        <v>0</v>
      </c>
      <c r="H268" s="953">
        <v>0</v>
      </c>
      <c r="I268" s="961">
        <v>0</v>
      </c>
      <c r="J268" s="955">
        <v>0</v>
      </c>
      <c r="K268" s="918">
        <v>0</v>
      </c>
      <c r="L268" s="954">
        <v>0</v>
      </c>
      <c r="M268" s="920">
        <v>5.0999999999999996</v>
      </c>
      <c r="N268" s="953">
        <v>0</v>
      </c>
      <c r="O268" s="954">
        <v>0</v>
      </c>
      <c r="P268" s="920">
        <v>0</v>
      </c>
      <c r="Q268" s="918">
        <v>0.2</v>
      </c>
      <c r="R268" s="925">
        <v>41.677999999999997</v>
      </c>
      <c r="S268" s="920">
        <v>104.21899999999999</v>
      </c>
      <c r="T268" s="918">
        <v>271.26600000000002</v>
      </c>
      <c r="U268" s="922">
        <v>309.26499999999999</v>
      </c>
      <c r="V268" s="962">
        <v>544.56399999999996</v>
      </c>
      <c r="W268" s="1077">
        <v>562.11400000000003</v>
      </c>
      <c r="X268" s="923">
        <v>258.18700000000001</v>
      </c>
      <c r="Y268" s="962">
        <v>92.566999999999993</v>
      </c>
      <c r="Z268" s="963">
        <v>5.7930000000000001</v>
      </c>
      <c r="AA268" s="923">
        <v>0.93600000000000005</v>
      </c>
      <c r="AB268" s="964">
        <v>0.25</v>
      </c>
      <c r="AC268" s="918">
        <v>0.48</v>
      </c>
      <c r="AD268" s="954">
        <v>0.08</v>
      </c>
      <c r="AE268" s="955">
        <v>0</v>
      </c>
      <c r="AF268" s="963">
        <v>0</v>
      </c>
      <c r="AG268" s="954">
        <v>0</v>
      </c>
      <c r="AH268" s="955">
        <v>0</v>
      </c>
      <c r="AI268" s="953">
        <v>0</v>
      </c>
      <c r="AJ268" s="954">
        <v>0</v>
      </c>
      <c r="AK268" s="955">
        <v>0</v>
      </c>
      <c r="AL268" s="953">
        <v>0</v>
      </c>
      <c r="AM268" s="965">
        <v>0</v>
      </c>
      <c r="AN268" s="2"/>
      <c r="AO268" s="2"/>
      <c r="AP268" s="55"/>
      <c r="AQ268" s="780"/>
      <c r="AR268" s="1574"/>
      <c r="AS268" s="1574"/>
      <c r="AT268" s="1574"/>
      <c r="AU268" s="1569"/>
      <c r="AV268" s="1569"/>
      <c r="AW268" s="758"/>
      <c r="AX268" s="756"/>
      <c r="AY268" s="755"/>
      <c r="AZ268" s="755"/>
      <c r="BA268" s="755"/>
      <c r="BB268" s="755"/>
      <c r="BC268" s="755"/>
      <c r="BD268" s="787"/>
      <c r="BE268" s="755"/>
      <c r="BF268" s="755"/>
      <c r="BG268" s="755"/>
      <c r="BH268" s="755"/>
      <c r="BI268" s="755"/>
      <c r="BJ268" s="787"/>
      <c r="BK268" s="748"/>
      <c r="BL268" s="748"/>
      <c r="BM268" s="748"/>
      <c r="BN268" s="767"/>
      <c r="BO268" s="767"/>
      <c r="BP268" s="758"/>
      <c r="BQ268" s="748"/>
      <c r="BR268" s="748"/>
      <c r="BS268" s="748"/>
      <c r="BT268" s="767"/>
      <c r="BU268" s="767"/>
      <c r="BV268" s="758"/>
      <c r="BW268" s="767"/>
      <c r="BX268" s="767"/>
      <c r="BY268" s="767"/>
      <c r="BZ268" s="767"/>
      <c r="CA268" s="767"/>
      <c r="CB268" s="758"/>
      <c r="CC268" s="755"/>
      <c r="CD268" s="755"/>
      <c r="CE268" s="755"/>
      <c r="CF268" s="755"/>
      <c r="CG268" s="755"/>
      <c r="CH268" s="758"/>
      <c r="CI268" s="252"/>
      <c r="CJ268" s="252"/>
      <c r="CK268" s="252"/>
      <c r="CL268" s="748"/>
      <c r="CM268" s="767"/>
      <c r="CN268" s="764"/>
      <c r="CO268" s="755"/>
      <c r="CP268" s="755"/>
      <c r="CQ268" s="755"/>
      <c r="CR268" s="755"/>
      <c r="CS268" s="755"/>
      <c r="CT268" s="758"/>
      <c r="CU268" s="767"/>
      <c r="CV268" s="767"/>
      <c r="CW268" s="767"/>
      <c r="CX268" s="252"/>
      <c r="CY268" s="767"/>
      <c r="CZ268" s="787"/>
      <c r="DA268" s="748"/>
      <c r="DB268" s="748"/>
      <c r="DC268" s="748"/>
      <c r="DD268" s="767"/>
      <c r="DE268" s="767"/>
      <c r="DF268" s="755"/>
      <c r="DG268" s="767"/>
      <c r="DH268" s="767"/>
      <c r="DI268" s="767"/>
      <c r="DJ268" s="748"/>
      <c r="DK268" s="748"/>
      <c r="DL268" s="787"/>
      <c r="DM268" s="748"/>
      <c r="DN268" s="748"/>
      <c r="DO268" s="748"/>
      <c r="DP268" s="748"/>
      <c r="DQ268" s="748"/>
      <c r="DR268" s="758"/>
      <c r="DS268" s="767"/>
      <c r="DT268" s="767"/>
      <c r="DU268" s="767"/>
      <c r="DV268" s="748"/>
      <c r="DW268" s="767"/>
      <c r="DX268" s="787"/>
      <c r="DY268" s="767"/>
      <c r="DZ268" s="767"/>
      <c r="EA268" s="767"/>
      <c r="EB268" s="768"/>
      <c r="EC268" s="768"/>
      <c r="ED268" s="787"/>
      <c r="EE268" s="755"/>
      <c r="EF268" s="755"/>
      <c r="EG268" s="755"/>
      <c r="EH268" s="755"/>
      <c r="EI268" s="755"/>
      <c r="EJ268" s="748"/>
      <c r="EK268" s="760"/>
      <c r="EL268" s="760"/>
      <c r="EM268" s="760"/>
      <c r="EN268" s="760"/>
      <c r="EO268" s="760"/>
      <c r="EP268" s="760"/>
      <c r="EQ268" s="748"/>
      <c r="ER268" s="748"/>
      <c r="ES268" s="767"/>
      <c r="ET268" s="767"/>
      <c r="EU268" s="767"/>
      <c r="EV268" s="787"/>
      <c r="EW268" s="545"/>
      <c r="EX268" s="753"/>
      <c r="EY268" s="546"/>
      <c r="EZ268" s="546"/>
      <c r="FA268" s="546"/>
      <c r="FB268" s="827"/>
      <c r="FC268" s="755"/>
      <c r="FD268" s="755"/>
      <c r="FE268" s="755"/>
      <c r="FF268" s="755"/>
      <c r="FG268" s="755"/>
      <c r="FH268" s="748"/>
      <c r="FI268" s="755"/>
      <c r="FJ268" s="755"/>
      <c r="FK268" s="755"/>
      <c r="FL268" s="755"/>
      <c r="FM268" s="755"/>
      <c r="FN268" s="748"/>
      <c r="FO268" s="5"/>
      <c r="FP268" s="5"/>
      <c r="FQ268" s="5"/>
      <c r="FR268" s="792"/>
      <c r="FS268" s="5"/>
      <c r="FT268" s="792"/>
      <c r="FU268" s="758"/>
      <c r="FV268" s="252"/>
      <c r="FW268" s="252"/>
      <c r="FX268" s="252"/>
      <c r="FY268" s="252"/>
      <c r="FZ268" s="252"/>
      <c r="GA268" s="758"/>
      <c r="GB268" s="767"/>
      <c r="GC268" s="767"/>
      <c r="GD268" s="767"/>
      <c r="GE268" s="767"/>
      <c r="GF268" s="748"/>
      <c r="GG268" s="758"/>
      <c r="GH268" s="767"/>
      <c r="GI268" s="767"/>
      <c r="GJ268" s="767"/>
      <c r="GK268" s="757"/>
      <c r="GL268" s="757"/>
      <c r="GM268" s="748"/>
      <c r="GN268" s="755"/>
      <c r="GO268" s="755"/>
      <c r="GP268" s="755"/>
      <c r="GQ268" s="755"/>
      <c r="GR268" s="755"/>
      <c r="GS268" s="748"/>
      <c r="GT268" s="764"/>
      <c r="GU268" s="764"/>
      <c r="GV268" s="764"/>
      <c r="GW268" s="764"/>
      <c r="GX268" s="764"/>
      <c r="GY268" s="787"/>
      <c r="GZ268" s="755"/>
      <c r="HA268" s="755"/>
      <c r="HB268" s="755"/>
      <c r="HC268" s="755"/>
      <c r="HD268" s="755"/>
      <c r="HE268" s="758"/>
      <c r="HF268" s="767"/>
      <c r="HG268" s="767"/>
      <c r="HH268" s="767"/>
      <c r="HI268" s="757"/>
      <c r="HJ268" s="767"/>
      <c r="HK268" s="758"/>
      <c r="HL268" s="748"/>
      <c r="HM268" s="748"/>
      <c r="HN268" s="748"/>
      <c r="HO268" s="767"/>
      <c r="HP268" s="252"/>
      <c r="HQ268" s="748"/>
      <c r="HR268" s="760"/>
      <c r="HS268" s="760"/>
      <c r="HT268" s="760"/>
      <c r="HU268" s="760"/>
      <c r="HV268" s="760"/>
      <c r="HW268" s="748"/>
      <c r="HX268" s="767"/>
      <c r="HY268" s="767"/>
      <c r="HZ268" s="767"/>
      <c r="IA268" s="60"/>
      <c r="IB268" s="748"/>
      <c r="IC268" s="767"/>
      <c r="ID268" s="2"/>
      <c r="IE268" s="2"/>
      <c r="IF268" s="252"/>
      <c r="IG268" s="252"/>
      <c r="IH268" s="252"/>
      <c r="II268" s="2"/>
      <c r="IJ268" s="2"/>
      <c r="IK268" s="2"/>
      <c r="IL268" s="2"/>
      <c r="IM268" s="2"/>
    </row>
    <row r="269" spans="1:389" s="41" customFormat="1" ht="14.25" customHeight="1" x14ac:dyDescent="0.15">
      <c r="A269" s="2352" t="str">
        <f t="shared" si="2"/>
        <v>ばれいしょ類金額</v>
      </c>
      <c r="B269" s="2350" t="str">
        <f>B268</f>
        <v>ばれいしょ類</v>
      </c>
      <c r="C269" s="436" t="s">
        <v>94</v>
      </c>
      <c r="D269" s="929">
        <v>0</v>
      </c>
      <c r="E269" s="967">
        <v>16.416</v>
      </c>
      <c r="F269" s="968">
        <v>0</v>
      </c>
      <c r="G269" s="989">
        <v>0</v>
      </c>
      <c r="H269" s="967">
        <v>0</v>
      </c>
      <c r="I269" s="971">
        <v>0</v>
      </c>
      <c r="J269" s="969">
        <v>0</v>
      </c>
      <c r="K269" s="930">
        <v>0</v>
      </c>
      <c r="L269" s="968">
        <v>0</v>
      </c>
      <c r="M269" s="932">
        <v>555.66</v>
      </c>
      <c r="N269" s="967">
        <v>0</v>
      </c>
      <c r="O269" s="968">
        <v>0</v>
      </c>
      <c r="P269" s="932">
        <v>0</v>
      </c>
      <c r="Q269" s="930">
        <v>56.051000000000002</v>
      </c>
      <c r="R269" s="937">
        <v>10700.475</v>
      </c>
      <c r="S269" s="969">
        <v>30024.488000000001</v>
      </c>
      <c r="T269" s="930">
        <v>83118.133000000002</v>
      </c>
      <c r="U269" s="968">
        <v>83920.888999999996</v>
      </c>
      <c r="V269" s="936">
        <v>135463.921</v>
      </c>
      <c r="W269" s="1078">
        <v>126955.999</v>
      </c>
      <c r="X269" s="937">
        <v>60606.561000000002</v>
      </c>
      <c r="Y269" s="975">
        <v>23959.71</v>
      </c>
      <c r="Z269" s="976">
        <v>1452.319</v>
      </c>
      <c r="AA269" s="937">
        <v>180.87899999999999</v>
      </c>
      <c r="AB269" s="977">
        <v>67.393000000000001</v>
      </c>
      <c r="AC269" s="967">
        <v>100.116</v>
      </c>
      <c r="AD269" s="968">
        <v>22.032</v>
      </c>
      <c r="AE269" s="969">
        <v>0</v>
      </c>
      <c r="AF269" s="976">
        <v>0</v>
      </c>
      <c r="AG269" s="986">
        <v>0</v>
      </c>
      <c r="AH269" s="969">
        <v>0</v>
      </c>
      <c r="AI269" s="967">
        <v>0</v>
      </c>
      <c r="AJ269" s="968">
        <v>0</v>
      </c>
      <c r="AK269" s="969">
        <v>0</v>
      </c>
      <c r="AL269" s="967">
        <v>0</v>
      </c>
      <c r="AM269" s="978">
        <v>0</v>
      </c>
      <c r="AN269" s="2"/>
      <c r="AO269" s="2"/>
      <c r="AP269" s="55"/>
      <c r="AQ269" s="780"/>
      <c r="AR269" s="1569"/>
      <c r="AS269" s="1569"/>
      <c r="AT269" s="1569"/>
      <c r="AU269" s="1574"/>
      <c r="AV269" s="1569"/>
      <c r="AW269" s="758"/>
      <c r="AX269" s="767"/>
      <c r="AY269" s="755"/>
      <c r="AZ269" s="755"/>
      <c r="BA269" s="755"/>
      <c r="BB269" s="755"/>
      <c r="BC269" s="755"/>
      <c r="BD269" s="758"/>
      <c r="BE269" s="755"/>
      <c r="BF269" s="755"/>
      <c r="BG269" s="755"/>
      <c r="BH269" s="755"/>
      <c r="BI269" s="755"/>
      <c r="BJ269" s="758"/>
      <c r="BK269" s="748"/>
      <c r="BL269" s="748"/>
      <c r="BM269" s="748"/>
      <c r="BN269" s="767"/>
      <c r="BO269" s="748"/>
      <c r="BP269" s="787"/>
      <c r="BQ269" s="767"/>
      <c r="BR269" s="767"/>
      <c r="BS269" s="767"/>
      <c r="BT269" s="768"/>
      <c r="BU269" s="767"/>
      <c r="BV269" s="787"/>
      <c r="BW269" s="767"/>
      <c r="BX269" s="767"/>
      <c r="BY269" s="767"/>
      <c r="BZ269" s="768"/>
      <c r="CA269" s="768"/>
      <c r="CB269" s="787"/>
      <c r="CC269" s="755"/>
      <c r="CD269" s="755"/>
      <c r="CE269" s="755"/>
      <c r="CF269" s="755"/>
      <c r="CG269" s="755"/>
      <c r="CH269" s="787"/>
      <c r="CI269" s="767"/>
      <c r="CJ269" s="767"/>
      <c r="CK269" s="767"/>
      <c r="CL269" s="767"/>
      <c r="CM269" s="748"/>
      <c r="CN269" s="787"/>
      <c r="CO269" s="767"/>
      <c r="CP269" s="767"/>
      <c r="CQ269" s="767"/>
      <c r="CR269" s="767"/>
      <c r="CS269" s="748"/>
      <c r="CT269" s="758"/>
      <c r="CU269" s="767"/>
      <c r="CV269" s="767"/>
      <c r="CW269" s="767"/>
      <c r="CX269" s="768"/>
      <c r="CY269" s="768"/>
      <c r="CZ269" s="758"/>
      <c r="DA269" s="755"/>
      <c r="DB269" s="756"/>
      <c r="DC269" s="757"/>
      <c r="DD269" s="767"/>
      <c r="DE269" s="757"/>
      <c r="DF269" s="755"/>
      <c r="DG269" s="748"/>
      <c r="DH269" s="748"/>
      <c r="DI269" s="748"/>
      <c r="DJ269" s="748"/>
      <c r="DK269" s="748"/>
      <c r="DL269" s="758"/>
      <c r="DM269" s="770"/>
      <c r="DN269" s="778"/>
      <c r="DO269" s="768"/>
      <c r="DP269" s="748"/>
      <c r="DQ269" s="748"/>
      <c r="DR269" s="758"/>
      <c r="DS269" s="748"/>
      <c r="DT269" s="748"/>
      <c r="DU269" s="748"/>
      <c r="DV269" s="767"/>
      <c r="DW269" s="767"/>
      <c r="DX269" s="758"/>
      <c r="DY269" s="770"/>
      <c r="DZ269" s="778"/>
      <c r="EA269" s="768"/>
      <c r="EB269" s="748"/>
      <c r="EC269" s="768"/>
      <c r="ED269" s="758"/>
      <c r="EE269" s="755"/>
      <c r="EF269" s="755"/>
      <c r="EG269" s="755"/>
      <c r="EH269" s="755"/>
      <c r="EI269" s="755"/>
      <c r="EJ269" s="758"/>
      <c r="EK269" s="760"/>
      <c r="EL269" s="760"/>
      <c r="EM269" s="760"/>
      <c r="EN269" s="760"/>
      <c r="EO269" s="760"/>
      <c r="EP269" s="758"/>
      <c r="EQ269" s="755"/>
      <c r="ER269" s="755"/>
      <c r="ES269" s="755"/>
      <c r="ET269" s="755"/>
      <c r="EU269" s="755"/>
      <c r="EV269" s="758"/>
      <c r="EW269" s="545"/>
      <c r="EX269" s="753"/>
      <c r="EY269" s="546"/>
      <c r="EZ269" s="546"/>
      <c r="FA269" s="546"/>
      <c r="FB269" s="758"/>
      <c r="FC269" s="755"/>
      <c r="FD269" s="755"/>
      <c r="FE269" s="755"/>
      <c r="FF269" s="755"/>
      <c r="FG269" s="755"/>
      <c r="FH269" s="767"/>
      <c r="FI269" s="5"/>
      <c r="FJ269" s="5"/>
      <c r="FK269" s="5"/>
      <c r="FL269" s="5"/>
      <c r="FM269" s="792"/>
      <c r="FN269" s="5"/>
      <c r="FO269" s="758"/>
      <c r="FP269" s="767"/>
      <c r="FQ269" s="767"/>
      <c r="FR269" s="767"/>
      <c r="FS269" s="252"/>
      <c r="FT269" s="748"/>
      <c r="FU269" s="748"/>
      <c r="FV269" s="748"/>
      <c r="FW269" s="748"/>
      <c r="FX269" s="748"/>
      <c r="FY269" s="767"/>
      <c r="FZ269" s="748"/>
      <c r="GA269" s="748"/>
      <c r="GB269" s="767"/>
      <c r="GC269" s="767"/>
      <c r="GD269" s="767"/>
      <c r="GE269" s="767"/>
      <c r="GF269" s="757"/>
      <c r="GG269" s="758"/>
      <c r="GH269" s="755"/>
      <c r="GI269" s="755"/>
      <c r="GJ269" s="755"/>
      <c r="GK269" s="755"/>
      <c r="GL269" s="755"/>
      <c r="GM269" s="758"/>
      <c r="GN269" s="758"/>
      <c r="GO269" s="758"/>
      <c r="GP269" s="758"/>
      <c r="GQ269" s="787"/>
      <c r="GR269" s="787"/>
      <c r="GS269" s="758"/>
      <c r="GT269" s="755"/>
      <c r="GU269" s="755"/>
      <c r="GV269" s="755"/>
      <c r="GW269" s="755"/>
      <c r="GX269" s="755"/>
      <c r="GY269" s="748"/>
      <c r="GZ269" s="769"/>
      <c r="HA269" s="769"/>
      <c r="HB269" s="769"/>
      <c r="HC269" s="769"/>
      <c r="HD269" s="769"/>
      <c r="HE269" s="758"/>
      <c r="HF269" s="755"/>
      <c r="HG269" s="755"/>
      <c r="HH269" s="755"/>
      <c r="HI269" s="755"/>
      <c r="HJ269" s="755"/>
      <c r="HK269" s="767"/>
      <c r="HL269" s="760"/>
      <c r="HM269" s="760"/>
      <c r="HN269" s="760"/>
      <c r="HO269" s="760"/>
      <c r="HP269" s="760"/>
      <c r="HQ269" s="767"/>
      <c r="HR269" s="755"/>
      <c r="HS269" s="756"/>
      <c r="HT269" s="60"/>
      <c r="HU269" s="748"/>
      <c r="HV269" s="767"/>
      <c r="HW269" s="252"/>
      <c r="HX269" s="2"/>
      <c r="HY269" s="2"/>
      <c r="HZ269" s="2"/>
      <c r="IA269" s="2"/>
      <c r="IB269" s="2"/>
    </row>
    <row r="270" spans="1:389" s="41" customFormat="1" ht="14.25" customHeight="1" x14ac:dyDescent="0.15">
      <c r="A270" s="2352" t="str">
        <f t="shared" si="2"/>
        <v>ばれいしょ類価格</v>
      </c>
      <c r="B270" s="2351" t="str">
        <f>B268</f>
        <v>ばれいしょ類</v>
      </c>
      <c r="C270" s="417" t="s">
        <v>96</v>
      </c>
      <c r="D270" s="941">
        <v>0</v>
      </c>
      <c r="E270" s="942">
        <v>269</v>
      </c>
      <c r="F270" s="946">
        <v>0</v>
      </c>
      <c r="G270" s="948">
        <v>0</v>
      </c>
      <c r="H270" s="942">
        <v>0</v>
      </c>
      <c r="I270" s="943">
        <v>0</v>
      </c>
      <c r="J270" s="944">
        <v>0</v>
      </c>
      <c r="K270" s="942">
        <v>0</v>
      </c>
      <c r="L270" s="946">
        <v>0</v>
      </c>
      <c r="M270" s="944">
        <v>109</v>
      </c>
      <c r="N270" s="942">
        <v>0</v>
      </c>
      <c r="O270" s="946">
        <v>0</v>
      </c>
      <c r="P270" s="944">
        <v>0</v>
      </c>
      <c r="Q270" s="942">
        <v>280</v>
      </c>
      <c r="R270" s="947">
        <v>257</v>
      </c>
      <c r="S270" s="944">
        <v>288</v>
      </c>
      <c r="T270" s="942">
        <v>306</v>
      </c>
      <c r="U270" s="946">
        <v>271</v>
      </c>
      <c r="V270" s="948">
        <v>249</v>
      </c>
      <c r="W270" s="980">
        <v>226</v>
      </c>
      <c r="X270" s="947">
        <v>235</v>
      </c>
      <c r="Y270" s="948">
        <v>259</v>
      </c>
      <c r="Z270" s="949">
        <v>251</v>
      </c>
      <c r="AA270" s="947">
        <v>193</v>
      </c>
      <c r="AB270" s="950">
        <v>270</v>
      </c>
      <c r="AC270" s="942">
        <v>209</v>
      </c>
      <c r="AD270" s="946">
        <v>275</v>
      </c>
      <c r="AE270" s="944">
        <v>0</v>
      </c>
      <c r="AF270" s="949">
        <v>0</v>
      </c>
      <c r="AG270" s="946">
        <v>0</v>
      </c>
      <c r="AH270" s="944">
        <v>0</v>
      </c>
      <c r="AI270" s="942">
        <v>0</v>
      </c>
      <c r="AJ270" s="946">
        <v>0</v>
      </c>
      <c r="AK270" s="944">
        <v>0</v>
      </c>
      <c r="AL270" s="942">
        <v>0</v>
      </c>
      <c r="AM270" s="951">
        <v>0</v>
      </c>
      <c r="AN270" s="2"/>
      <c r="AO270" s="2"/>
      <c r="AQ270" s="784"/>
      <c r="AR270" s="1569"/>
      <c r="AS270" s="1569"/>
      <c r="AT270" s="1569"/>
      <c r="AU270" s="1569"/>
      <c r="AV270" s="1574"/>
      <c r="AW270" s="787"/>
      <c r="AX270" s="767"/>
      <c r="AY270" s="755"/>
      <c r="AZ270" s="755"/>
      <c r="BA270" s="755"/>
      <c r="BB270" s="755"/>
      <c r="BC270" s="755"/>
      <c r="BD270" s="758"/>
      <c r="BE270" s="767"/>
      <c r="BF270" s="767"/>
      <c r="BG270" s="767"/>
      <c r="BH270" s="767"/>
      <c r="BI270" s="748"/>
      <c r="BJ270" s="758"/>
      <c r="BK270" s="770"/>
      <c r="BL270" s="778"/>
      <c r="BM270" s="768"/>
      <c r="BN270" s="767"/>
      <c r="BO270" s="768"/>
      <c r="BP270" s="758"/>
      <c r="BQ270" s="767"/>
      <c r="BR270" s="767"/>
      <c r="BS270" s="767"/>
      <c r="BT270" s="767"/>
      <c r="BU270" s="767"/>
      <c r="BV270" s="787"/>
      <c r="BW270" s="767"/>
      <c r="BX270" s="767"/>
      <c r="BY270" s="767"/>
      <c r="BZ270" s="252"/>
      <c r="CA270" s="767"/>
      <c r="CB270" s="758"/>
      <c r="CC270" s="748"/>
      <c r="CD270" s="748"/>
      <c r="CE270" s="748"/>
      <c r="CF270" s="767"/>
      <c r="CG270" s="748"/>
      <c r="CH270" s="758"/>
      <c r="CI270" s="767"/>
      <c r="CJ270" s="767"/>
      <c r="CK270" s="767"/>
      <c r="CL270" s="768"/>
      <c r="CM270" s="748"/>
      <c r="CN270" s="787"/>
      <c r="CT270" s="758"/>
      <c r="CU270" s="770"/>
      <c r="CV270" s="778"/>
      <c r="CW270" s="768"/>
      <c r="CX270" s="768"/>
      <c r="CY270" s="748"/>
      <c r="CZ270" s="758"/>
      <c r="DA270" s="755"/>
      <c r="DB270" s="755"/>
      <c r="DC270" s="755"/>
      <c r="DD270" s="755"/>
      <c r="DE270" s="755"/>
      <c r="DF270" s="758"/>
      <c r="DG270" s="760"/>
      <c r="DH270" s="760"/>
      <c r="DI270" s="760"/>
      <c r="DJ270" s="760"/>
      <c r="DK270" s="760"/>
      <c r="DL270" s="748"/>
      <c r="DM270" s="755"/>
      <c r="DN270" s="755"/>
      <c r="DO270" s="755"/>
      <c r="DP270" s="755"/>
      <c r="DQ270" s="755"/>
      <c r="DR270" s="758"/>
      <c r="DS270" s="545"/>
      <c r="DT270" s="753"/>
      <c r="DU270" s="546"/>
      <c r="DV270" s="546"/>
      <c r="DW270" s="546"/>
      <c r="DX270" s="767"/>
      <c r="DY270" s="758"/>
      <c r="DZ270" s="764"/>
      <c r="EA270" s="764"/>
      <c r="EB270" s="764"/>
      <c r="EC270" s="768"/>
      <c r="ED270" s="768"/>
      <c r="EE270" s="758"/>
      <c r="EF270" s="755"/>
      <c r="EG270" s="755"/>
      <c r="EH270" s="755"/>
      <c r="EI270" s="755"/>
      <c r="EJ270" s="755"/>
      <c r="EK270" s="758"/>
      <c r="EL270" s="748"/>
      <c r="EM270" s="748"/>
      <c r="EN270" s="748"/>
      <c r="EO270" s="758"/>
      <c r="EP270" s="757"/>
      <c r="EQ270" s="748"/>
      <c r="ER270" s="755"/>
      <c r="ES270" s="755"/>
      <c r="ET270" s="755"/>
      <c r="EU270" s="755"/>
      <c r="EV270" s="755"/>
      <c r="EW270" s="767"/>
      <c r="EX270" s="760"/>
      <c r="EY270" s="760"/>
      <c r="EZ270" s="760"/>
      <c r="FA270" s="760"/>
      <c r="FB270" s="760"/>
      <c r="FC270" s="760"/>
      <c r="FD270" s="760"/>
      <c r="FE270" s="760"/>
      <c r="FF270" s="760"/>
    </row>
    <row r="271" spans="1:389" ht="14.25" customHeight="1" x14ac:dyDescent="0.15">
      <c r="A271" s="2352" t="str">
        <f t="shared" si="2"/>
        <v>かんしょ数量</v>
      </c>
      <c r="B271" s="250" t="s">
        <v>43</v>
      </c>
      <c r="C271" s="394" t="s">
        <v>93</v>
      </c>
      <c r="D271" s="917">
        <v>127.411</v>
      </c>
      <c r="E271" s="918">
        <v>496.846</v>
      </c>
      <c r="F271" s="922">
        <v>418.916</v>
      </c>
      <c r="G271" s="924">
        <v>535.40300000000002</v>
      </c>
      <c r="H271" s="918">
        <v>414.625</v>
      </c>
      <c r="I271" s="957">
        <v>445.88799999999998</v>
      </c>
      <c r="J271" s="920">
        <v>403.85</v>
      </c>
      <c r="K271" s="918">
        <v>364.767</v>
      </c>
      <c r="L271" s="922">
        <v>407.47699999999998</v>
      </c>
      <c r="M271" s="920">
        <v>369.76900000000001</v>
      </c>
      <c r="N271" s="926">
        <v>373.88400000000001</v>
      </c>
      <c r="O271" s="922">
        <v>194.477</v>
      </c>
      <c r="P271" s="920">
        <v>164.19200000000001</v>
      </c>
      <c r="Q271" s="918">
        <v>173.255</v>
      </c>
      <c r="R271" s="923">
        <v>180.078</v>
      </c>
      <c r="S271" s="1083">
        <v>167.59800000000001</v>
      </c>
      <c r="T271" s="918">
        <v>187.15199999999999</v>
      </c>
      <c r="U271" s="922">
        <v>200.298</v>
      </c>
      <c r="V271" s="924">
        <v>186.86799999999999</v>
      </c>
      <c r="W271" s="1077">
        <v>187.446</v>
      </c>
      <c r="X271" s="925">
        <v>151.51400000000001</v>
      </c>
      <c r="Y271" s="924">
        <v>242.37899999999999</v>
      </c>
      <c r="Z271" s="926">
        <v>144.994</v>
      </c>
      <c r="AA271" s="923">
        <v>329.642</v>
      </c>
      <c r="AB271" s="927">
        <v>413.74700000000001</v>
      </c>
      <c r="AC271" s="926">
        <v>421.04500000000002</v>
      </c>
      <c r="AD271" s="922">
        <v>540.75599999999997</v>
      </c>
      <c r="AE271" s="920">
        <v>456.37700000000001</v>
      </c>
      <c r="AF271" s="926">
        <v>371.404</v>
      </c>
      <c r="AG271" s="922">
        <v>348.81400000000002</v>
      </c>
      <c r="AH271" s="920">
        <v>296.60599999999999</v>
      </c>
      <c r="AI271" s="918">
        <v>332.96800000000002</v>
      </c>
      <c r="AJ271" s="922">
        <v>401.53699999999998</v>
      </c>
      <c r="AK271" s="920">
        <v>460.69299999999998</v>
      </c>
      <c r="AL271" s="918">
        <v>495.03500000000003</v>
      </c>
      <c r="AM271" s="928">
        <v>460.18200000000002</v>
      </c>
      <c r="AP271" s="55"/>
      <c r="AR271" s="1574"/>
      <c r="AS271" s="1574"/>
      <c r="AT271" s="1574"/>
      <c r="BA271" s="755"/>
      <c r="BB271" s="755"/>
      <c r="BC271" s="755"/>
      <c r="BD271" s="758"/>
      <c r="BE271" s="748"/>
      <c r="BF271" s="748"/>
      <c r="BG271" s="748"/>
      <c r="BH271" s="767"/>
      <c r="BI271" s="252"/>
      <c r="BJ271" s="758"/>
      <c r="BK271" s="252"/>
      <c r="BL271" s="252"/>
      <c r="BM271" s="252"/>
      <c r="BN271" s="748"/>
      <c r="BO271" s="767"/>
      <c r="BP271" s="758"/>
      <c r="BQ271" s="767"/>
      <c r="BR271" s="767"/>
      <c r="BS271" s="767"/>
      <c r="BT271" s="767"/>
      <c r="BU271" s="748"/>
      <c r="BV271" s="758"/>
      <c r="BW271" s="755"/>
      <c r="BX271" s="755"/>
      <c r="BY271" s="755"/>
      <c r="BZ271" s="755"/>
      <c r="CA271" s="755"/>
      <c r="CB271" s="787"/>
      <c r="CC271" s="755"/>
      <c r="CD271" s="755"/>
      <c r="CE271" s="755"/>
      <c r="CF271" s="755"/>
      <c r="CG271" s="755"/>
      <c r="CH271" s="758"/>
      <c r="CI271" s="767"/>
      <c r="CJ271" s="767"/>
      <c r="CK271" s="767"/>
      <c r="CL271" s="748"/>
      <c r="CM271" s="748"/>
      <c r="CN271" s="787"/>
      <c r="CO271" s="755"/>
      <c r="CP271" s="755"/>
      <c r="CQ271" s="755"/>
      <c r="CR271" s="755"/>
      <c r="CS271" s="755"/>
      <c r="CT271" s="787"/>
      <c r="CU271" s="755"/>
      <c r="CV271" s="755"/>
      <c r="CW271" s="755"/>
      <c r="CX271" s="755"/>
      <c r="CY271" s="755"/>
      <c r="CZ271" s="748"/>
      <c r="DA271" s="755"/>
      <c r="DB271" s="755"/>
      <c r="DC271" s="755"/>
      <c r="DD271" s="755"/>
      <c r="DE271" s="755"/>
      <c r="DF271" s="755"/>
      <c r="DG271" s="755"/>
      <c r="DH271" s="755"/>
      <c r="DI271" s="755"/>
      <c r="DJ271" s="755"/>
      <c r="DK271" s="755"/>
      <c r="DL271" s="748"/>
      <c r="DM271" s="748"/>
      <c r="DN271" s="252"/>
      <c r="DO271" s="252"/>
      <c r="DP271" s="252"/>
      <c r="DQ271" s="767"/>
      <c r="DR271" s="767"/>
      <c r="DS271" s="767"/>
      <c r="DT271" s="761"/>
      <c r="DU271" s="761"/>
      <c r="DV271" s="764"/>
      <c r="DW271" s="59"/>
      <c r="DX271" s="5"/>
      <c r="DY271" s="5"/>
    </row>
    <row r="272" spans="1:389" ht="14.25" customHeight="1" x14ac:dyDescent="0.15">
      <c r="A272" s="2352" t="str">
        <f t="shared" si="2"/>
        <v>かんしょ金額</v>
      </c>
      <c r="B272" s="2350" t="str">
        <f>B271</f>
        <v>かんしょ</v>
      </c>
      <c r="C272" s="395" t="s">
        <v>94</v>
      </c>
      <c r="D272" s="929">
        <v>30575.223000000002</v>
      </c>
      <c r="E272" s="930">
        <v>126119.015</v>
      </c>
      <c r="F272" s="934">
        <v>102410.06299999999</v>
      </c>
      <c r="G272" s="936">
        <v>134254.46</v>
      </c>
      <c r="H272" s="930">
        <v>103757.518</v>
      </c>
      <c r="I272" s="986">
        <v>113208.073</v>
      </c>
      <c r="J272" s="932">
        <v>97454.153999999995</v>
      </c>
      <c r="K272" s="930">
        <v>88090.596000000005</v>
      </c>
      <c r="L272" s="934">
        <v>97561.369000000006</v>
      </c>
      <c r="M272" s="932">
        <v>86553.307000000001</v>
      </c>
      <c r="N272" s="938">
        <v>90806.274999999994</v>
      </c>
      <c r="O272" s="934">
        <v>48306.48</v>
      </c>
      <c r="P272" s="972">
        <v>44139.716999999997</v>
      </c>
      <c r="Q272" s="930">
        <v>49657.349000000002</v>
      </c>
      <c r="R272" s="935">
        <v>54368.735000000001</v>
      </c>
      <c r="S272" s="936">
        <v>51879.561999999998</v>
      </c>
      <c r="T272" s="930">
        <v>54396.455999999998</v>
      </c>
      <c r="U272" s="934">
        <v>52819.904999999999</v>
      </c>
      <c r="V272" s="936">
        <v>46951.101999999999</v>
      </c>
      <c r="W272" s="1078">
        <v>45808.773000000001</v>
      </c>
      <c r="X272" s="937">
        <v>38557.894</v>
      </c>
      <c r="Y272" s="936">
        <v>63849.959000000003</v>
      </c>
      <c r="Z272" s="938">
        <v>38981.580999999998</v>
      </c>
      <c r="AA272" s="935">
        <v>82221.243000000002</v>
      </c>
      <c r="AB272" s="939">
        <v>104485.63800000001</v>
      </c>
      <c r="AC272" s="930">
        <v>108392.33500000001</v>
      </c>
      <c r="AD272" s="934">
        <v>137632.103</v>
      </c>
      <c r="AE272" s="932">
        <v>116183.871</v>
      </c>
      <c r="AF272" s="938">
        <v>99148.062000000005</v>
      </c>
      <c r="AG272" s="934">
        <v>83429.198000000004</v>
      </c>
      <c r="AH272" s="932">
        <v>68889.168999999994</v>
      </c>
      <c r="AI272" s="930">
        <v>82184.771999999997</v>
      </c>
      <c r="AJ272" s="934">
        <v>105056.641</v>
      </c>
      <c r="AK272" s="932">
        <v>119169.341</v>
      </c>
      <c r="AL272" s="930">
        <v>128749.749</v>
      </c>
      <c r="AM272" s="940">
        <v>122568.717</v>
      </c>
      <c r="AP272" s="55"/>
      <c r="AU272" s="1574"/>
      <c r="BA272" s="755"/>
      <c r="BB272" s="755"/>
      <c r="BC272" s="755"/>
      <c r="BD272" s="758"/>
      <c r="BE272" s="755"/>
      <c r="BF272" s="755"/>
      <c r="BG272" s="755"/>
      <c r="BH272" s="755"/>
      <c r="BI272" s="755"/>
      <c r="BJ272" s="787"/>
      <c r="BK272" s="748"/>
      <c r="BL272" s="748"/>
      <c r="BM272" s="748"/>
      <c r="BN272" s="767"/>
      <c r="BO272" s="252"/>
      <c r="BP272" s="787"/>
      <c r="BQ272" s="755"/>
      <c r="BR272" s="755"/>
      <c r="BS272" s="755"/>
      <c r="BT272" s="755"/>
      <c r="BU272" s="755"/>
      <c r="BV272" s="787"/>
      <c r="BW272" s="252"/>
      <c r="BX272" s="252"/>
      <c r="BY272" s="252"/>
      <c r="BZ272" s="252"/>
      <c r="CA272" s="252"/>
      <c r="CB272" s="764"/>
      <c r="CC272" s="767"/>
      <c r="CD272" s="767"/>
      <c r="CE272" s="767"/>
      <c r="CF272" s="748"/>
      <c r="CG272" s="767"/>
      <c r="CH272" s="787"/>
      <c r="CI272" s="755"/>
      <c r="CJ272" s="755"/>
      <c r="CK272" s="755"/>
      <c r="CL272" s="755"/>
      <c r="CM272" s="755"/>
      <c r="CN272" s="764"/>
      <c r="CO272" s="755"/>
      <c r="CP272" s="755"/>
      <c r="CQ272" s="755"/>
      <c r="CR272" s="755"/>
      <c r="CS272" s="755"/>
      <c r="CT272" s="764"/>
      <c r="CU272" s="767"/>
      <c r="CV272" s="767"/>
      <c r="CW272" s="767"/>
      <c r="CX272" s="767"/>
      <c r="CY272" s="748"/>
      <c r="CZ272" s="758"/>
      <c r="DA272" s="767"/>
      <c r="DB272" s="767"/>
      <c r="DC272" s="767"/>
      <c r="DD272" s="767"/>
      <c r="DE272" s="767"/>
      <c r="DF272" s="758"/>
      <c r="DG272" s="748"/>
      <c r="DH272" s="748"/>
      <c r="DI272" s="748"/>
      <c r="DJ272" s="748"/>
      <c r="DK272" s="767"/>
      <c r="DL272" s="758"/>
      <c r="DM272" s="755"/>
      <c r="DN272" s="755"/>
      <c r="DO272" s="755"/>
      <c r="DP272" s="755"/>
      <c r="DQ272" s="755"/>
      <c r="DR272" s="758"/>
      <c r="DS272" s="767"/>
      <c r="DT272" s="767"/>
      <c r="DU272" s="767"/>
      <c r="DV272" s="767"/>
      <c r="DW272" s="768"/>
      <c r="DX272" s="758"/>
      <c r="DY272" s="755"/>
      <c r="DZ272" s="755"/>
      <c r="EA272" s="755"/>
      <c r="EB272" s="755"/>
      <c r="EC272" s="755"/>
      <c r="ED272" s="758"/>
      <c r="EE272" s="748"/>
      <c r="EF272" s="1343"/>
      <c r="EG272" s="748"/>
      <c r="EH272" s="767"/>
      <c r="EI272" s="770"/>
      <c r="EJ272" s="758"/>
      <c r="EK272" s="767"/>
      <c r="EL272" s="767"/>
      <c r="EM272" s="767"/>
      <c r="EN272" s="758"/>
      <c r="EO272" s="758"/>
      <c r="EP272" s="758"/>
      <c r="EQ272" s="748"/>
      <c r="ER272" s="748"/>
      <c r="ES272" s="748"/>
      <c r="ET272" s="758"/>
      <c r="EU272" s="758"/>
      <c r="EV272" s="787"/>
      <c r="EW272" s="252"/>
      <c r="EX272" s="252"/>
      <c r="EY272" s="252"/>
      <c r="EZ272" s="748"/>
      <c r="FA272" s="767"/>
      <c r="FB272" s="758"/>
      <c r="FC272" s="755"/>
      <c r="FD272" s="755"/>
      <c r="FE272" s="755"/>
      <c r="FF272" s="755"/>
      <c r="FG272" s="755"/>
      <c r="FH272" s="758"/>
      <c r="FI272" s="748"/>
      <c r="FJ272" s="748"/>
      <c r="FK272" s="748"/>
      <c r="FL272" s="767"/>
      <c r="FM272" s="748"/>
      <c r="FN272" s="758"/>
      <c r="FO272" s="755"/>
      <c r="FP272" s="755"/>
      <c r="FQ272" s="755"/>
      <c r="FR272" s="755"/>
      <c r="FS272" s="755"/>
      <c r="FT272" s="758"/>
      <c r="FU272" s="767"/>
      <c r="FV272" s="767"/>
      <c r="FW272" s="767"/>
      <c r="FX272" s="748"/>
      <c r="FY272" s="767"/>
      <c r="FZ272" s="758"/>
      <c r="GA272" s="767"/>
      <c r="GB272" s="767"/>
      <c r="GC272" s="767"/>
      <c r="GD272" s="767"/>
      <c r="GE272" s="767"/>
      <c r="GF272" s="758"/>
      <c r="GG272" s="755"/>
      <c r="GH272" s="755"/>
      <c r="GI272" s="755"/>
      <c r="GJ272" s="755"/>
      <c r="GK272" s="755"/>
      <c r="GL272" s="780"/>
      <c r="GM272" s="748"/>
      <c r="GN272" s="748"/>
      <c r="GO272" s="748"/>
      <c r="GP272" s="767"/>
      <c r="GQ272" s="748"/>
      <c r="GR272" s="748"/>
      <c r="GS272" s="755"/>
      <c r="GT272" s="755"/>
      <c r="GU272" s="755"/>
      <c r="GV272" s="755"/>
      <c r="GW272" s="755"/>
      <c r="GX272" s="758"/>
      <c r="GY272" s="755"/>
      <c r="GZ272" s="755"/>
      <c r="HA272" s="755"/>
      <c r="HB272" s="755"/>
      <c r="HC272" s="755"/>
      <c r="HD272" s="758"/>
      <c r="HE272" s="755"/>
      <c r="HF272" s="755"/>
      <c r="HG272" s="755"/>
      <c r="HH272" s="755"/>
      <c r="HI272" s="755"/>
      <c r="HJ272" s="758"/>
      <c r="HK272" s="755"/>
      <c r="HL272" s="755"/>
      <c r="HM272" s="755"/>
      <c r="HN272" s="755"/>
      <c r="HO272" s="755"/>
      <c r="HP272" s="758"/>
      <c r="HQ272" s="755"/>
      <c r="HR272" s="755"/>
      <c r="HS272" s="755"/>
      <c r="HT272" s="755"/>
      <c r="HU272" s="755"/>
      <c r="HV272" s="758"/>
      <c r="HW272" s="545"/>
      <c r="HX272" s="753"/>
      <c r="HY272" s="546"/>
      <c r="HZ272" s="546"/>
      <c r="IA272" s="546"/>
      <c r="IB272" s="764"/>
      <c r="IC272" s="755"/>
      <c r="ID272" s="755"/>
      <c r="IE272" s="755"/>
      <c r="IF272" s="755"/>
      <c r="IG272" s="755"/>
      <c r="IH272" s="758"/>
      <c r="II272" s="755"/>
      <c r="IJ272" s="755"/>
      <c r="IK272" s="755"/>
      <c r="IL272" s="755"/>
      <c r="IM272" s="755"/>
      <c r="IN272" s="767"/>
      <c r="IO272" s="792"/>
      <c r="IP272" s="792"/>
      <c r="IQ272" s="792"/>
      <c r="IR272" s="5"/>
      <c r="IS272" s="792"/>
      <c r="IT272" s="5"/>
      <c r="IU272" s="758"/>
      <c r="IV272" s="748"/>
      <c r="IW272" s="748"/>
      <c r="IX272" s="748"/>
      <c r="IY272" s="767"/>
      <c r="IZ272" s="748"/>
      <c r="JA272" s="748"/>
      <c r="JB272" s="767"/>
      <c r="JC272" s="767"/>
      <c r="JD272" s="767"/>
      <c r="JE272" s="748"/>
      <c r="JF272" s="767"/>
      <c r="JG272" s="758"/>
      <c r="JH272" s="755"/>
      <c r="JI272" s="755"/>
      <c r="JJ272" s="755"/>
      <c r="JK272" s="755"/>
      <c r="JL272" s="755"/>
      <c r="JM272" s="758"/>
      <c r="JN272" s="758"/>
      <c r="JO272" s="758"/>
      <c r="JP272" s="758"/>
      <c r="JQ272" s="787"/>
      <c r="JR272" s="758"/>
      <c r="JS272" s="758"/>
      <c r="JT272" s="755"/>
      <c r="JU272" s="755"/>
      <c r="JV272" s="755"/>
      <c r="JW272" s="755"/>
      <c r="JX272" s="755"/>
      <c r="JY272" s="748"/>
      <c r="JZ272" s="755"/>
      <c r="KA272" s="755"/>
      <c r="KB272" s="755"/>
      <c r="KC272" s="755"/>
      <c r="KD272" s="755"/>
      <c r="KE272" s="758"/>
      <c r="KF272" s="755"/>
      <c r="KG272" s="755"/>
      <c r="KH272" s="755"/>
      <c r="KI272" s="755"/>
      <c r="KJ272" s="755"/>
      <c r="KK272" s="767"/>
      <c r="KL272" s="755"/>
      <c r="KM272" s="755"/>
      <c r="KN272" s="755"/>
      <c r="KO272" s="755"/>
      <c r="KP272" s="755"/>
      <c r="KQ272" s="767"/>
      <c r="KR272" s="755"/>
      <c r="KS272" s="756"/>
      <c r="KT272" s="768"/>
      <c r="KU272" s="768"/>
      <c r="KV272" s="768"/>
      <c r="KW272" s="748"/>
      <c r="KX272" s="764"/>
      <c r="KY272" s="764"/>
      <c r="KZ272" s="764"/>
      <c r="LA272" s="758"/>
      <c r="LB272" s="758"/>
      <c r="LC272" s="758"/>
      <c r="LE272" s="753"/>
      <c r="LF272" s="546"/>
      <c r="LG272" s="546"/>
      <c r="LH272" s="546"/>
      <c r="LI272" s="5"/>
      <c r="LJ272" s="565"/>
      <c r="LK272" s="749"/>
      <c r="LL272" s="252"/>
      <c r="LM272" s="576"/>
      <c r="LN272" s="576"/>
      <c r="LO272" s="5"/>
      <c r="LP272" s="5"/>
      <c r="LQ272" s="5"/>
      <c r="LU272" s="59"/>
      <c r="LX272" s="252"/>
      <c r="LY272" s="252"/>
      <c r="LZ272" s="279"/>
      <c r="MB272" s="252"/>
      <c r="MC272" s="5"/>
      <c r="MD272" s="5"/>
      <c r="ME272" s="5"/>
      <c r="MF272" s="5"/>
      <c r="MI272" s="252"/>
      <c r="MJ272" s="5"/>
      <c r="MK272" s="5"/>
      <c r="MN272" s="5"/>
      <c r="MP272" s="59"/>
      <c r="MQ272" s="5"/>
      <c r="MS272" s="5"/>
      <c r="MT272" s="5"/>
      <c r="MU272" s="5"/>
      <c r="MV272" s="61"/>
      <c r="MW272" s="61"/>
      <c r="MX272" s="59"/>
      <c r="MY272" s="59"/>
      <c r="MZ272" s="59"/>
      <c r="NI272" s="5"/>
      <c r="NJ272" s="5"/>
      <c r="NK272" s="101"/>
      <c r="NM272" s="59"/>
      <c r="NN272" s="5"/>
      <c r="NO272" s="252"/>
      <c r="NP272" s="56"/>
      <c r="NQ272" s="257"/>
      <c r="NR272" s="258"/>
      <c r="NS272" s="258"/>
      <c r="NT272" s="258"/>
      <c r="NY272" s="41"/>
    </row>
    <row r="273" spans="1:376" ht="14.25" customHeight="1" x14ac:dyDescent="0.15">
      <c r="A273" s="2352" t="str">
        <f t="shared" si="2"/>
        <v>かんしょ価格</v>
      </c>
      <c r="B273" s="2351" t="str">
        <f>B271</f>
        <v>かんしょ</v>
      </c>
      <c r="C273" s="417" t="s">
        <v>96</v>
      </c>
      <c r="D273" s="941">
        <v>240</v>
      </c>
      <c r="E273" s="942">
        <v>254</v>
      </c>
      <c r="F273" s="946">
        <v>244</v>
      </c>
      <c r="G273" s="948">
        <v>251</v>
      </c>
      <c r="H273" s="942">
        <v>250</v>
      </c>
      <c r="I273" s="943">
        <v>254</v>
      </c>
      <c r="J273" s="944">
        <v>241</v>
      </c>
      <c r="K273" s="942">
        <v>241</v>
      </c>
      <c r="L273" s="946">
        <v>239</v>
      </c>
      <c r="M273" s="944">
        <v>234</v>
      </c>
      <c r="N273" s="942">
        <v>243</v>
      </c>
      <c r="O273" s="946">
        <v>248</v>
      </c>
      <c r="P273" s="944">
        <v>269</v>
      </c>
      <c r="Q273" s="942">
        <v>287</v>
      </c>
      <c r="R273" s="947">
        <v>302</v>
      </c>
      <c r="S273" s="944">
        <v>310</v>
      </c>
      <c r="T273" s="942">
        <v>291</v>
      </c>
      <c r="U273" s="946">
        <v>264</v>
      </c>
      <c r="V273" s="948">
        <v>251</v>
      </c>
      <c r="W273" s="980">
        <v>244</v>
      </c>
      <c r="X273" s="947">
        <v>254</v>
      </c>
      <c r="Y273" s="948">
        <v>263</v>
      </c>
      <c r="Z273" s="949">
        <v>269</v>
      </c>
      <c r="AA273" s="947">
        <v>249</v>
      </c>
      <c r="AB273" s="950">
        <v>253</v>
      </c>
      <c r="AC273" s="942">
        <v>257</v>
      </c>
      <c r="AD273" s="946">
        <v>255</v>
      </c>
      <c r="AE273" s="944">
        <v>255</v>
      </c>
      <c r="AF273" s="949">
        <v>267</v>
      </c>
      <c r="AG273" s="946">
        <v>239</v>
      </c>
      <c r="AH273" s="944">
        <v>232</v>
      </c>
      <c r="AI273" s="942">
        <v>247</v>
      </c>
      <c r="AJ273" s="946">
        <v>262</v>
      </c>
      <c r="AK273" s="944">
        <v>259</v>
      </c>
      <c r="AL273" s="942">
        <v>260</v>
      </c>
      <c r="AM273" s="951">
        <v>266</v>
      </c>
      <c r="AP273" s="55"/>
      <c r="AQ273" s="784"/>
      <c r="AV273" s="1574"/>
      <c r="AW273" s="787"/>
      <c r="BA273" s="755"/>
      <c r="BB273" s="755"/>
      <c r="BC273" s="755"/>
      <c r="BD273" s="758"/>
      <c r="BE273" s="767"/>
      <c r="BF273" s="767"/>
      <c r="BG273" s="767"/>
      <c r="BH273" s="252"/>
      <c r="BI273" s="252"/>
      <c r="BJ273" s="758"/>
      <c r="BK273" s="767"/>
      <c r="BL273" s="767"/>
      <c r="BM273" s="767"/>
      <c r="BN273" s="252"/>
      <c r="BO273" s="748"/>
      <c r="BP273" s="758"/>
      <c r="BQ273" s="748"/>
      <c r="BR273" s="748"/>
      <c r="BS273" s="748"/>
      <c r="BT273" s="767"/>
      <c r="BU273" s="252"/>
      <c r="BV273" s="758"/>
      <c r="BW273" s="767"/>
      <c r="BX273" s="767"/>
      <c r="BY273" s="767"/>
      <c r="BZ273" s="252"/>
      <c r="CA273" s="748"/>
      <c r="CB273" s="758"/>
      <c r="CC273" s="748"/>
      <c r="CD273" s="748"/>
      <c r="CE273" s="748"/>
      <c r="CF273" s="767"/>
      <c r="CG273" s="748"/>
      <c r="CH273" s="758"/>
      <c r="CI273" s="748"/>
      <c r="CJ273" s="748"/>
      <c r="CK273" s="748"/>
      <c r="CL273" s="767"/>
      <c r="CM273" s="252"/>
      <c r="CN273" s="758"/>
      <c r="CO273" s="755"/>
      <c r="CP273" s="755"/>
      <c r="CQ273" s="755"/>
      <c r="CR273" s="755"/>
      <c r="CS273" s="755"/>
      <c r="CT273" s="764"/>
      <c r="CU273" s="755"/>
      <c r="CV273" s="755"/>
      <c r="CW273" s="755"/>
      <c r="CX273" s="755"/>
      <c r="CY273" s="755"/>
      <c r="CZ273" s="764"/>
      <c r="DA273" s="767"/>
      <c r="DB273" s="767"/>
      <c r="DC273" s="767"/>
      <c r="DD273" s="748"/>
      <c r="DE273" s="748"/>
      <c r="DF273" s="758"/>
      <c r="DG273" s="748"/>
      <c r="DH273" s="748"/>
      <c r="DI273" s="748"/>
      <c r="DJ273" s="767"/>
      <c r="DK273" s="767"/>
      <c r="DL273" s="787"/>
      <c r="DM273" s="748"/>
      <c r="DN273" s="748"/>
      <c r="DO273" s="748"/>
      <c r="DP273" s="767"/>
      <c r="DQ273" s="748"/>
      <c r="DR273" s="758"/>
      <c r="DS273" s="770"/>
      <c r="DT273" s="778"/>
      <c r="DU273" s="768"/>
      <c r="DV273" s="767"/>
      <c r="DW273" s="767"/>
      <c r="DX273" s="758"/>
      <c r="DY273" s="755"/>
      <c r="DZ273" s="755"/>
      <c r="EA273" s="755"/>
      <c r="EB273" s="755"/>
      <c r="EC273" s="755"/>
      <c r="ED273" s="758"/>
      <c r="EE273" s="252"/>
      <c r="EF273" s="252"/>
      <c r="EG273" s="252"/>
      <c r="EH273" s="252"/>
      <c r="EI273" s="252"/>
      <c r="EJ273" s="758"/>
      <c r="EK273" s="770"/>
      <c r="EL273" s="778"/>
      <c r="EM273" s="748"/>
      <c r="EN273" s="758"/>
      <c r="EO273" s="748"/>
      <c r="EP273" s="758"/>
      <c r="EQ273" s="252"/>
      <c r="ER273" s="252"/>
      <c r="ES273" s="252"/>
      <c r="ET273" s="748"/>
      <c r="EU273" s="767"/>
      <c r="EV273" s="758"/>
      <c r="EW273" s="755"/>
      <c r="EX273" s="755"/>
      <c r="EY273" s="755"/>
      <c r="EZ273" s="755"/>
      <c r="FA273" s="755"/>
      <c r="FB273" s="758"/>
      <c r="FC273" s="770"/>
      <c r="FD273" s="756"/>
      <c r="FE273" s="757"/>
      <c r="FF273" s="252"/>
      <c r="FG273" s="757"/>
      <c r="FH273" s="758"/>
      <c r="FI273" s="755"/>
      <c r="FJ273" s="755"/>
      <c r="FK273" s="755"/>
      <c r="FL273" s="755"/>
      <c r="FM273" s="755"/>
      <c r="FN273" s="758"/>
      <c r="FO273" s="767"/>
      <c r="FP273" s="767"/>
      <c r="FQ273" s="767"/>
      <c r="FR273" s="748"/>
      <c r="FS273" s="767"/>
      <c r="FT273" s="758"/>
      <c r="FU273" s="252"/>
      <c r="FV273" s="252"/>
      <c r="FW273" s="252"/>
      <c r="FX273" s="748"/>
      <c r="FY273" s="252"/>
      <c r="FZ273" s="758"/>
      <c r="GA273" s="755"/>
      <c r="GB273" s="755"/>
      <c r="GC273" s="755"/>
      <c r="GD273" s="755"/>
      <c r="GE273" s="755"/>
      <c r="GF273" s="780"/>
      <c r="GG273" s="767"/>
      <c r="GH273" s="767"/>
      <c r="GI273" s="767"/>
      <c r="GJ273" s="252"/>
      <c r="GK273" s="748"/>
      <c r="GL273" s="758"/>
      <c r="GM273" s="755"/>
      <c r="GN273" s="755"/>
      <c r="GO273" s="755"/>
      <c r="GP273" s="755"/>
      <c r="GQ273" s="755"/>
      <c r="GR273" s="758"/>
      <c r="GS273" s="755"/>
      <c r="GT273" s="755"/>
      <c r="GU273" s="755"/>
      <c r="GV273" s="755"/>
      <c r="GW273" s="755"/>
      <c r="GX273" s="758"/>
      <c r="GY273" s="755"/>
      <c r="GZ273" s="755"/>
      <c r="HA273" s="755"/>
      <c r="HB273" s="755"/>
      <c r="HC273" s="755"/>
      <c r="HD273" s="758"/>
      <c r="HE273" s="755"/>
      <c r="HF273" s="755"/>
      <c r="HG273" s="755"/>
      <c r="HH273" s="755"/>
      <c r="HI273" s="755"/>
      <c r="HJ273" s="758"/>
      <c r="HK273" s="755"/>
      <c r="HL273" s="755"/>
      <c r="HM273" s="755"/>
      <c r="HN273" s="755"/>
      <c r="HO273" s="755"/>
      <c r="HP273" s="758"/>
      <c r="HQ273" s="545"/>
      <c r="HR273" s="753"/>
      <c r="HS273" s="546"/>
      <c r="HT273" s="546"/>
      <c r="HU273" s="546"/>
      <c r="HV273" s="764"/>
      <c r="HW273" s="755"/>
      <c r="HX273" s="755"/>
      <c r="HY273" s="755"/>
      <c r="HZ273" s="755"/>
      <c r="IA273" s="755"/>
      <c r="IB273" s="758"/>
      <c r="IC273" s="755"/>
      <c r="ID273" s="755"/>
      <c r="IE273" s="755"/>
      <c r="IF273" s="755"/>
      <c r="IG273" s="755"/>
      <c r="IH273" s="767"/>
      <c r="II273" s="5"/>
      <c r="IJ273" s="5"/>
      <c r="IK273" s="5"/>
      <c r="IL273" s="792"/>
      <c r="IM273" s="792"/>
      <c r="IN273" s="5"/>
      <c r="IO273" s="787"/>
      <c r="IP273" s="767"/>
      <c r="IQ273" s="767"/>
      <c r="IR273" s="767"/>
      <c r="IS273" s="252"/>
      <c r="IT273" s="748"/>
      <c r="IU273" s="758"/>
      <c r="IV273" s="767"/>
      <c r="IW273" s="767"/>
      <c r="IX273" s="767"/>
      <c r="IY273" s="748"/>
      <c r="IZ273" s="767"/>
      <c r="JA273" s="758"/>
      <c r="JB273" s="755"/>
      <c r="JC273" s="755"/>
      <c r="JD273" s="755"/>
      <c r="JE273" s="755"/>
      <c r="JF273" s="755"/>
      <c r="JG273" s="758"/>
      <c r="JH273" s="748"/>
      <c r="JI273" s="787"/>
      <c r="JJ273" s="787"/>
      <c r="JK273" s="758"/>
      <c r="JL273" s="758"/>
      <c r="JM273" s="758"/>
      <c r="JN273" s="755"/>
      <c r="JO273" s="755"/>
      <c r="JP273" s="755"/>
      <c r="JQ273" s="755"/>
      <c r="JR273" s="755"/>
      <c r="JS273" s="758"/>
      <c r="JT273" s="748"/>
      <c r="JU273" s="748"/>
      <c r="JV273" s="748"/>
      <c r="JW273" s="758"/>
      <c r="JX273" s="757"/>
      <c r="JY273" s="748"/>
      <c r="JZ273" s="755"/>
      <c r="KA273" s="755"/>
      <c r="KB273" s="755"/>
      <c r="KC273" s="755"/>
      <c r="KD273" s="755"/>
      <c r="KE273" s="767"/>
      <c r="KF273" s="767"/>
      <c r="KG273" s="767"/>
      <c r="KH273" s="767"/>
      <c r="KI273" s="767"/>
      <c r="KJ273" s="767"/>
      <c r="KK273" s="767"/>
      <c r="KL273" s="758"/>
      <c r="KM273" s="758"/>
      <c r="KN273" s="757"/>
      <c r="KO273" s="60"/>
      <c r="KP273" s="60"/>
      <c r="KQ273" s="758"/>
      <c r="KS273" s="753"/>
      <c r="KT273" s="546"/>
      <c r="KU273" s="546"/>
      <c r="KV273" s="546"/>
      <c r="KW273" s="5"/>
      <c r="KX273" s="576"/>
      <c r="KY273" s="576"/>
      <c r="KZ273" s="576"/>
      <c r="LA273" s="252"/>
      <c r="LB273" s="576"/>
      <c r="LC273" s="101"/>
      <c r="LD273" s="5"/>
      <c r="LE273" s="5"/>
      <c r="LK273" s="5"/>
      <c r="LL273" s="252"/>
      <c r="LM273" s="252"/>
      <c r="LN273" s="279"/>
      <c r="LO273" s="5"/>
      <c r="LQ273" s="252"/>
      <c r="LR273" s="5"/>
      <c r="LS273" s="5"/>
      <c r="LT273" s="5"/>
      <c r="LZ273" s="5"/>
      <c r="MB273" s="5"/>
      <c r="MC273" s="5"/>
      <c r="MD273" s="5"/>
      <c r="MN273" s="252"/>
      <c r="MO273" s="5"/>
      <c r="MP273" s="5"/>
      <c r="MT273" s="5"/>
      <c r="MU273" s="257"/>
      <c r="MY273" s="41"/>
      <c r="MZ273" s="257"/>
      <c r="NE273" s="257"/>
      <c r="NF273" s="258"/>
      <c r="NG273" s="258"/>
      <c r="NH273" s="258"/>
    </row>
    <row r="274" spans="1:376" ht="14.25" customHeight="1" x14ac:dyDescent="0.15">
      <c r="A274" s="2352" t="str">
        <f t="shared" si="2"/>
        <v>たまねぎ数量</v>
      </c>
      <c r="B274" s="250" t="s">
        <v>44</v>
      </c>
      <c r="C274" s="394" t="s">
        <v>93</v>
      </c>
      <c r="D274" s="917">
        <v>0</v>
      </c>
      <c r="E274" s="918">
        <v>9.6000000000000002E-2</v>
      </c>
      <c r="F274" s="922">
        <v>0</v>
      </c>
      <c r="G274" s="924">
        <v>0</v>
      </c>
      <c r="H274" s="918">
        <v>0</v>
      </c>
      <c r="I274" s="961">
        <v>0</v>
      </c>
      <c r="J274" s="920">
        <v>0</v>
      </c>
      <c r="K274" s="918">
        <v>0</v>
      </c>
      <c r="L274" s="922">
        <v>0.1</v>
      </c>
      <c r="M274" s="920">
        <v>0.43</v>
      </c>
      <c r="N274" s="926">
        <v>6.9420000000000002</v>
      </c>
      <c r="O274" s="922">
        <v>7.2</v>
      </c>
      <c r="P274" s="920">
        <v>13.505000000000001</v>
      </c>
      <c r="Q274" s="918">
        <v>21.736999999999998</v>
      </c>
      <c r="R274" s="923">
        <v>56.887999999999998</v>
      </c>
      <c r="S274" s="924">
        <v>60.921999999999997</v>
      </c>
      <c r="T274" s="918">
        <v>33.478999999999999</v>
      </c>
      <c r="U274" s="922">
        <v>55.484000000000002</v>
      </c>
      <c r="V274" s="924">
        <v>62.000999999999998</v>
      </c>
      <c r="W274" s="1077">
        <v>68.483999999999995</v>
      </c>
      <c r="X274" s="925">
        <v>20.93</v>
      </c>
      <c r="Y274" s="924">
        <v>1.69</v>
      </c>
      <c r="Z274" s="926">
        <v>0.1</v>
      </c>
      <c r="AA274" s="923">
        <v>0</v>
      </c>
      <c r="AB274" s="927">
        <v>0.76</v>
      </c>
      <c r="AC274" s="926">
        <v>0</v>
      </c>
      <c r="AD274" s="922">
        <v>0</v>
      </c>
      <c r="AE274" s="920">
        <v>0</v>
      </c>
      <c r="AF274" s="926">
        <v>0</v>
      </c>
      <c r="AG274" s="922">
        <v>0</v>
      </c>
      <c r="AH274" s="920">
        <v>0</v>
      </c>
      <c r="AI274" s="918">
        <v>0</v>
      </c>
      <c r="AJ274" s="922">
        <v>0</v>
      </c>
      <c r="AK274" s="920">
        <v>0</v>
      </c>
      <c r="AL274" s="918">
        <v>0.153</v>
      </c>
      <c r="AM274" s="928">
        <v>0.24299999999999999</v>
      </c>
      <c r="AP274" s="55"/>
      <c r="AR274" s="1576"/>
      <c r="AS274" s="1576"/>
      <c r="AT274" s="1576"/>
      <c r="AY274" s="767"/>
      <c r="AZ274" s="767"/>
      <c r="BA274" s="767"/>
      <c r="BB274" s="767"/>
      <c r="BC274" s="748"/>
      <c r="BD274" s="787"/>
      <c r="BE274" s="767"/>
      <c r="BF274" s="767"/>
      <c r="BG274" s="767"/>
      <c r="BH274" s="767"/>
      <c r="BI274" s="767"/>
      <c r="BJ274" s="758"/>
      <c r="BK274" s="767"/>
      <c r="BL274" s="767"/>
      <c r="BM274" s="767"/>
      <c r="BN274" s="768"/>
      <c r="BO274" s="768"/>
      <c r="BP274" s="758"/>
      <c r="BQ274" s="748"/>
      <c r="BR274" s="748"/>
      <c r="BS274" s="748"/>
      <c r="BT274" s="748"/>
      <c r="BU274" s="768"/>
      <c r="BV274" s="758"/>
      <c r="BW274" s="748"/>
      <c r="BX274" s="748"/>
      <c r="BY274" s="748"/>
      <c r="BZ274" s="767"/>
      <c r="CA274" s="768"/>
      <c r="CB274" s="758"/>
      <c r="CC274" s="767"/>
      <c r="CD274" s="767"/>
      <c r="CE274" s="767"/>
      <c r="CF274" s="767"/>
      <c r="CG274" s="767"/>
      <c r="CH274" s="758"/>
      <c r="CI274" s="767"/>
      <c r="CJ274" s="767"/>
      <c r="CK274" s="767"/>
      <c r="CL274" s="748"/>
      <c r="CM274" s="767"/>
      <c r="CN274" s="758"/>
      <c r="CO274" s="755"/>
      <c r="CP274" s="755"/>
      <c r="CQ274" s="755"/>
      <c r="CR274" s="755"/>
      <c r="CS274" s="755"/>
      <c r="CT274" s="764"/>
      <c r="CU274" s="755"/>
      <c r="CV274" s="755"/>
      <c r="CW274" s="755"/>
      <c r="CX274" s="755"/>
      <c r="CY274" s="755"/>
      <c r="CZ274" s="764"/>
      <c r="DA274" s="755"/>
      <c r="DB274" s="755"/>
      <c r="DC274" s="755"/>
      <c r="DD274" s="755"/>
      <c r="DE274" s="755"/>
      <c r="DF274" s="787"/>
      <c r="DG274" s="748"/>
      <c r="DH274" s="748"/>
      <c r="DI274" s="748"/>
      <c r="DJ274" s="748"/>
      <c r="DK274" s="767"/>
      <c r="DL274" s="787"/>
      <c r="DM274" s="770"/>
      <c r="DN274" s="778"/>
      <c r="DO274" s="768"/>
      <c r="DP274" s="768"/>
      <c r="DQ274" s="748"/>
      <c r="DR274" s="787"/>
      <c r="DS274" s="767"/>
      <c r="DT274" s="767"/>
      <c r="DU274" s="767"/>
      <c r="DV274" s="748"/>
      <c r="DW274" s="767"/>
      <c r="DX274" s="787"/>
      <c r="DY274" s="755"/>
      <c r="DZ274" s="755"/>
      <c r="EA274" s="755"/>
      <c r="EB274" s="755"/>
      <c r="EC274" s="755"/>
      <c r="ED274" s="748"/>
      <c r="EE274" s="748"/>
      <c r="EF274" s="748"/>
      <c r="EG274" s="748"/>
      <c r="EH274" s="748"/>
      <c r="EI274" s="758"/>
      <c r="EJ274" s="758"/>
      <c r="EK274" s="252"/>
      <c r="EL274" s="252"/>
      <c r="EM274" s="252"/>
      <c r="EN274" s="748"/>
      <c r="EO274" s="767"/>
      <c r="EP274" s="787"/>
      <c r="EQ274" s="755"/>
      <c r="ER274" s="755"/>
      <c r="ES274" s="755"/>
      <c r="ET274" s="755"/>
      <c r="EU274" s="755"/>
      <c r="EV274" s="787"/>
      <c r="EW274" s="767"/>
      <c r="EX274" s="767"/>
      <c r="EY274" s="767"/>
      <c r="EZ274" s="748"/>
      <c r="FA274" s="767"/>
      <c r="FB274" s="787"/>
      <c r="FC274" s="767"/>
      <c r="FD274" s="767"/>
      <c r="FE274" s="767"/>
      <c r="FF274" s="757"/>
      <c r="FG274" s="748"/>
      <c r="FH274" s="787"/>
      <c r="FI274" s="755"/>
      <c r="FJ274" s="756"/>
      <c r="FK274" s="757"/>
      <c r="FL274" s="767"/>
      <c r="FM274" s="767"/>
      <c r="FN274" s="787"/>
      <c r="FO274" s="767"/>
      <c r="FP274" s="767"/>
      <c r="FQ274" s="767"/>
      <c r="FR274" s="748"/>
      <c r="FS274" s="767"/>
      <c r="FT274" s="748"/>
      <c r="FU274" s="755"/>
      <c r="FV274" s="755"/>
      <c r="FW274" s="755"/>
      <c r="FX274" s="755"/>
      <c r="FY274" s="755"/>
      <c r="FZ274" s="784"/>
      <c r="GA274" s="767"/>
      <c r="GB274" s="767"/>
      <c r="GC274" s="767"/>
      <c r="GD274" s="748"/>
      <c r="GE274" s="748"/>
      <c r="GF274" s="758"/>
      <c r="GG274" s="252"/>
      <c r="GH274" s="252"/>
      <c r="GI274" s="252"/>
      <c r="GJ274" s="767"/>
      <c r="GK274" s="252"/>
      <c r="GL274" s="748"/>
      <c r="GM274" s="755"/>
      <c r="GN274" s="755"/>
      <c r="GO274" s="755"/>
      <c r="GP274" s="755"/>
      <c r="GQ274" s="755"/>
      <c r="GR274" s="787"/>
      <c r="GS274" s="755"/>
      <c r="GT274" s="755"/>
      <c r="GU274" s="755"/>
      <c r="GV274" s="755"/>
      <c r="GW274" s="755"/>
      <c r="GX274" s="787"/>
      <c r="GY274" s="755"/>
      <c r="GZ274" s="755"/>
      <c r="HA274" s="755"/>
      <c r="HB274" s="755"/>
      <c r="HC274" s="755"/>
      <c r="HD274" s="787"/>
      <c r="HE274" s="545"/>
      <c r="HF274" s="753"/>
      <c r="HG274" s="546"/>
      <c r="HH274" s="546"/>
      <c r="HI274" s="546"/>
      <c r="HJ274" s="827"/>
      <c r="HK274" s="755"/>
      <c r="HL274" s="755"/>
      <c r="HM274" s="755"/>
      <c r="HN274" s="755"/>
      <c r="HO274" s="755"/>
      <c r="HP274" s="748"/>
      <c r="HQ274" s="755"/>
      <c r="HR274" s="755"/>
      <c r="HS274" s="755"/>
      <c r="HT274" s="755"/>
      <c r="HU274" s="755"/>
      <c r="HV274" s="748"/>
      <c r="HW274" s="5"/>
      <c r="HX274" s="5"/>
      <c r="HY274" s="5"/>
      <c r="HZ274" s="792"/>
      <c r="IA274" s="5"/>
      <c r="IB274" s="792"/>
      <c r="IC274" s="758"/>
      <c r="ID274" s="748"/>
      <c r="IE274" s="748"/>
      <c r="IF274" s="748"/>
      <c r="IG274" s="767"/>
      <c r="IH274" s="748"/>
      <c r="II274" s="758"/>
      <c r="IJ274" s="767"/>
      <c r="IK274" s="767"/>
      <c r="IL274" s="767"/>
      <c r="IM274" s="767"/>
      <c r="IN274" s="767"/>
      <c r="IO274" s="758"/>
      <c r="IP274" s="767"/>
      <c r="IQ274" s="767"/>
      <c r="IR274" s="767"/>
      <c r="IS274" s="252"/>
      <c r="IT274" s="748"/>
      <c r="IU274" s="748"/>
      <c r="IV274" s="748"/>
      <c r="IW274" s="748"/>
      <c r="IX274" s="748"/>
      <c r="IY274" s="758"/>
      <c r="IZ274" s="764"/>
      <c r="JA274" s="748"/>
      <c r="JB274" s="748"/>
      <c r="JC274" s="787"/>
      <c r="JD274" s="787"/>
      <c r="JE274" s="758"/>
      <c r="JF274" s="787"/>
      <c r="JG274" s="787"/>
      <c r="JH274" s="755"/>
      <c r="JI274" s="755"/>
      <c r="JJ274" s="755"/>
      <c r="JK274" s="755"/>
      <c r="JL274" s="755"/>
      <c r="JM274" s="758"/>
      <c r="JN274" s="758"/>
      <c r="JO274" s="758"/>
      <c r="JP274" s="758"/>
      <c r="JQ274" s="757"/>
      <c r="JR274" s="748"/>
      <c r="JS274" s="758"/>
      <c r="JT274" s="748"/>
      <c r="JU274" s="748"/>
      <c r="JV274" s="748"/>
      <c r="JW274" s="767"/>
      <c r="JX274" s="252"/>
      <c r="JY274" s="748"/>
      <c r="JZ274" s="755"/>
      <c r="KA274" s="756"/>
      <c r="KB274" s="768"/>
      <c r="KC274" s="767"/>
      <c r="KD274" s="767"/>
      <c r="KE274" s="767"/>
      <c r="KF274" s="767"/>
      <c r="KG274" s="767"/>
      <c r="KH274" s="767"/>
      <c r="KI274" s="758"/>
      <c r="KJ274" s="757"/>
      <c r="KK274" s="748"/>
      <c r="KL274" s="576"/>
      <c r="KM274" s="576"/>
      <c r="KN274" s="576"/>
      <c r="KO274" s="576"/>
      <c r="KP274" s="576"/>
      <c r="KQ274" s="5"/>
      <c r="KR274" s="5"/>
      <c r="KS274" s="5"/>
      <c r="KY274" s="5"/>
      <c r="KZ274" s="252"/>
      <c r="LA274" s="5"/>
      <c r="LB274" s="59"/>
      <c r="LC274" s="59"/>
      <c r="LD274" s="252"/>
      <c r="LE274" s="5"/>
      <c r="LF274" s="5"/>
      <c r="LH274" s="59"/>
      <c r="LJ274" s="5"/>
      <c r="LK274" s="61"/>
      <c r="LL274" s="59"/>
      <c r="LN274" s="5"/>
      <c r="LP274" s="5"/>
      <c r="LQ274" s="5"/>
      <c r="LR274" s="5"/>
      <c r="LS274" s="61"/>
      <c r="LT274" s="61"/>
      <c r="LU274" s="59"/>
      <c r="LV274" s="59"/>
      <c r="LW274" s="59"/>
      <c r="MG274" s="252"/>
      <c r="MH274" s="5"/>
      <c r="MI274" s="5"/>
      <c r="MM274" s="56"/>
      <c r="MU274" s="258"/>
      <c r="MV274" s="258"/>
      <c r="MX274" s="257"/>
      <c r="MY274" s="258"/>
      <c r="MZ274" s="258"/>
      <c r="NA274" s="258"/>
    </row>
    <row r="275" spans="1:376" ht="14.25" customHeight="1" x14ac:dyDescent="0.15">
      <c r="A275" s="2352" t="str">
        <f t="shared" si="2"/>
        <v>たまねぎ金額</v>
      </c>
      <c r="B275" s="2350" t="str">
        <f>B274</f>
        <v>たまねぎ</v>
      </c>
      <c r="C275" s="395" t="s">
        <v>94</v>
      </c>
      <c r="D275" s="929">
        <v>0</v>
      </c>
      <c r="E275" s="930">
        <v>18.456</v>
      </c>
      <c r="F275" s="934">
        <v>0</v>
      </c>
      <c r="G275" s="936">
        <v>0</v>
      </c>
      <c r="H275" s="930">
        <v>0</v>
      </c>
      <c r="I275" s="931">
        <v>0</v>
      </c>
      <c r="J275" s="932">
        <v>0</v>
      </c>
      <c r="K275" s="930">
        <v>0</v>
      </c>
      <c r="L275" s="934">
        <v>48.185000000000002</v>
      </c>
      <c r="M275" s="932">
        <v>74.844999999999999</v>
      </c>
      <c r="N275" s="938">
        <v>1120.3489999999999</v>
      </c>
      <c r="O275" s="934">
        <v>944.13499999999999</v>
      </c>
      <c r="P275" s="972">
        <v>1444.0609999999999</v>
      </c>
      <c r="Q275" s="930">
        <v>2367.8780000000002</v>
      </c>
      <c r="R275" s="935">
        <v>5516.0810000000001</v>
      </c>
      <c r="S275" s="936">
        <v>6589.4269999999997</v>
      </c>
      <c r="T275" s="930">
        <v>4402.6419999999998</v>
      </c>
      <c r="U275" s="934">
        <v>8163.1809999999996</v>
      </c>
      <c r="V275" s="936">
        <v>8416.4680000000008</v>
      </c>
      <c r="W275" s="1078">
        <v>8571.5789999999997</v>
      </c>
      <c r="X275" s="937">
        <v>2317.248</v>
      </c>
      <c r="Y275" s="936">
        <v>226.26</v>
      </c>
      <c r="Z275" s="938">
        <v>1.08</v>
      </c>
      <c r="AA275" s="935">
        <v>0</v>
      </c>
      <c r="AB275" s="939">
        <v>40.176000000000002</v>
      </c>
      <c r="AC275" s="930">
        <v>0</v>
      </c>
      <c r="AD275" s="934">
        <v>0</v>
      </c>
      <c r="AE275" s="932">
        <v>0</v>
      </c>
      <c r="AF275" s="1084">
        <v>0</v>
      </c>
      <c r="AG275" s="934">
        <v>0</v>
      </c>
      <c r="AH275" s="932">
        <v>0</v>
      </c>
      <c r="AI275" s="930">
        <v>0</v>
      </c>
      <c r="AJ275" s="934">
        <v>0</v>
      </c>
      <c r="AK275" s="932">
        <v>0</v>
      </c>
      <c r="AL275" s="930">
        <v>62.694000000000003</v>
      </c>
      <c r="AM275" s="940">
        <v>106.65</v>
      </c>
      <c r="AP275" s="55"/>
      <c r="AR275" s="1576"/>
      <c r="AS275" s="1576"/>
      <c r="AT275" s="1576"/>
      <c r="AU275" s="1576"/>
      <c r="AY275" s="767"/>
      <c r="AZ275" s="767"/>
      <c r="BA275" s="767"/>
      <c r="BB275" s="748"/>
      <c r="BC275" s="768"/>
      <c r="BD275" s="758"/>
      <c r="BE275" s="748"/>
      <c r="BF275" s="748"/>
      <c r="BG275" s="748"/>
      <c r="BH275" s="767"/>
      <c r="BI275" s="252"/>
      <c r="BJ275" s="787"/>
      <c r="BK275" s="252"/>
      <c r="BL275" s="252"/>
      <c r="BM275" s="252"/>
      <c r="BN275" s="767"/>
      <c r="BO275" s="767"/>
      <c r="BP275" s="787"/>
      <c r="BQ275" s="767"/>
      <c r="BR275" s="767"/>
      <c r="BS275" s="767"/>
      <c r="BT275" s="767"/>
      <c r="BU275" s="748"/>
      <c r="BV275" s="787"/>
      <c r="BW275" s="748"/>
      <c r="BX275" s="748"/>
      <c r="BY275" s="748"/>
      <c r="BZ275" s="767"/>
      <c r="CA275" s="767"/>
      <c r="CB275" s="787"/>
      <c r="CC275" s="767"/>
      <c r="CD275" s="767"/>
      <c r="CE275" s="767"/>
      <c r="CF275" s="767"/>
      <c r="CG275" s="748"/>
      <c r="CH275" s="758"/>
      <c r="CI275" s="767"/>
      <c r="CJ275" s="767"/>
      <c r="CK275" s="767"/>
      <c r="CL275" s="252"/>
      <c r="CM275" s="767"/>
      <c r="CN275" s="787"/>
      <c r="CO275" s="755"/>
      <c r="CP275" s="755"/>
      <c r="CQ275" s="755"/>
      <c r="CR275" s="755"/>
      <c r="CS275" s="755"/>
      <c r="CT275" s="755"/>
      <c r="CU275" s="748"/>
      <c r="CV275" s="748"/>
      <c r="CW275" s="748"/>
      <c r="CX275" s="748"/>
      <c r="CY275" s="767"/>
      <c r="CZ275" s="758"/>
      <c r="DA275" s="748"/>
      <c r="DB275" s="748"/>
      <c r="DC275" s="748"/>
      <c r="DD275" s="768"/>
      <c r="DE275" s="768"/>
      <c r="DF275" s="758"/>
      <c r="DG275" s="767"/>
      <c r="DH275" s="767"/>
      <c r="DI275" s="767"/>
      <c r="DJ275" s="767"/>
      <c r="DK275" s="748"/>
      <c r="DL275" s="758"/>
      <c r="DM275" s="755"/>
      <c r="DN275" s="755"/>
      <c r="DO275" s="755"/>
      <c r="DP275" s="755"/>
      <c r="DQ275" s="755"/>
      <c r="DR275" s="758"/>
      <c r="DS275" s="758"/>
      <c r="DT275" s="758"/>
      <c r="DU275" s="758"/>
      <c r="DV275" s="758"/>
      <c r="DW275" s="770"/>
      <c r="DX275" s="758"/>
      <c r="DY275" s="748"/>
      <c r="DZ275" s="748"/>
      <c r="EA275" s="748"/>
      <c r="EB275" s="758"/>
      <c r="EC275" s="758"/>
      <c r="ED275" s="755"/>
      <c r="EE275" s="252"/>
      <c r="EF275" s="252"/>
      <c r="EG275" s="252"/>
      <c r="EH275" s="748"/>
      <c r="EI275" s="767"/>
      <c r="EJ275" s="758"/>
      <c r="EK275" s="755"/>
      <c r="EL275" s="755"/>
      <c r="EM275" s="755"/>
      <c r="EN275" s="755"/>
      <c r="EO275" s="755"/>
      <c r="EP275" s="758"/>
      <c r="EQ275" s="767"/>
      <c r="ER275" s="767"/>
      <c r="ES275" s="767"/>
      <c r="ET275" s="748"/>
      <c r="EU275" s="767"/>
      <c r="EV275" s="758"/>
      <c r="EW275" s="748"/>
      <c r="EX275" s="748"/>
      <c r="EY275" s="748"/>
      <c r="EZ275" s="767"/>
      <c r="FA275" s="748"/>
      <c r="FB275" s="758"/>
      <c r="FC275" s="748"/>
      <c r="FD275" s="748"/>
      <c r="FE275" s="748"/>
      <c r="FF275" s="767"/>
      <c r="FG275" s="767"/>
      <c r="FH275" s="758"/>
      <c r="FI275" s="773"/>
      <c r="FJ275" s="765"/>
      <c r="FK275" s="766"/>
      <c r="FL275" s="757"/>
      <c r="FM275" s="254"/>
      <c r="FN275" s="758"/>
      <c r="FO275" s="755"/>
      <c r="FP275" s="755"/>
      <c r="FQ275" s="755"/>
      <c r="FR275" s="755"/>
      <c r="FS275" s="755"/>
      <c r="FT275" s="780"/>
      <c r="FU275" s="748"/>
      <c r="FV275" s="748"/>
      <c r="FW275" s="748"/>
      <c r="FX275" s="767"/>
      <c r="FY275" s="767"/>
      <c r="FZ275" s="748"/>
      <c r="GA275" s="252"/>
      <c r="GB275" s="252"/>
      <c r="GC275" s="252"/>
      <c r="GD275" s="767"/>
      <c r="GE275" s="767"/>
      <c r="GF275" s="758"/>
      <c r="GG275" s="755"/>
      <c r="GH275" s="755"/>
      <c r="GI275" s="755"/>
      <c r="GJ275" s="755"/>
      <c r="GK275" s="755"/>
      <c r="GL275" s="758"/>
      <c r="GM275" s="755"/>
      <c r="GN275" s="755"/>
      <c r="GO275" s="755"/>
      <c r="GP275" s="755"/>
      <c r="GQ275" s="755"/>
      <c r="GR275" s="758"/>
      <c r="GS275" s="755"/>
      <c r="GT275" s="755"/>
      <c r="GU275" s="755"/>
      <c r="GV275" s="755"/>
      <c r="GW275" s="755"/>
      <c r="GX275" s="758"/>
      <c r="GY275" s="545"/>
      <c r="GZ275" s="753"/>
      <c r="HA275" s="546"/>
      <c r="HB275" s="546"/>
      <c r="HC275" s="546"/>
      <c r="HD275" s="764"/>
      <c r="HE275" s="755"/>
      <c r="HF275" s="755"/>
      <c r="HG275" s="755"/>
      <c r="HH275" s="755"/>
      <c r="HI275" s="755"/>
      <c r="HJ275" s="758"/>
      <c r="HK275" s="755"/>
      <c r="HL275" s="755"/>
      <c r="HM275" s="755"/>
      <c r="HN275" s="755"/>
      <c r="HO275" s="755"/>
      <c r="HP275" s="767"/>
      <c r="HQ275" s="5"/>
      <c r="HR275" s="5"/>
      <c r="HS275" s="5"/>
      <c r="HT275" s="792"/>
      <c r="HU275" s="5"/>
      <c r="HV275" s="5"/>
      <c r="HW275" s="758"/>
      <c r="HX275" s="755"/>
      <c r="HY275" s="756"/>
      <c r="HZ275" s="757"/>
      <c r="IA275" s="757"/>
      <c r="IB275" s="748"/>
      <c r="IC275" s="748"/>
      <c r="ID275" s="252"/>
      <c r="IE275" s="252"/>
      <c r="IF275" s="252"/>
      <c r="IG275" s="748"/>
      <c r="IH275" s="767"/>
      <c r="II275" s="748"/>
      <c r="IJ275" s="767"/>
      <c r="IK275" s="767"/>
      <c r="IL275" s="767"/>
      <c r="IM275" s="748"/>
      <c r="IN275" s="767"/>
      <c r="IO275" s="758"/>
      <c r="IP275" s="758"/>
      <c r="IQ275" s="758"/>
      <c r="IR275" s="758"/>
      <c r="IS275" s="764"/>
      <c r="IT275" s="764"/>
      <c r="IU275" s="758"/>
      <c r="IV275" s="758"/>
      <c r="IW275" s="758"/>
      <c r="IX275" s="758"/>
      <c r="IY275" s="768"/>
      <c r="IZ275" s="768"/>
      <c r="JA275" s="758"/>
      <c r="JB275" s="755"/>
      <c r="JC275" s="755"/>
      <c r="JD275" s="755"/>
      <c r="JE275" s="755"/>
      <c r="JF275" s="755"/>
      <c r="JG275" s="748"/>
      <c r="JH275" s="748"/>
      <c r="JI275" s="748"/>
      <c r="JJ275" s="748"/>
      <c r="JK275" s="758"/>
      <c r="JL275" s="252"/>
      <c r="JM275" s="758"/>
      <c r="JN275" s="748"/>
      <c r="JO275" s="748"/>
      <c r="JP275" s="748"/>
      <c r="JQ275" s="748"/>
      <c r="JR275" s="767"/>
      <c r="JS275" s="767"/>
      <c r="JT275" s="755"/>
      <c r="JU275" s="755"/>
      <c r="JV275" s="755"/>
      <c r="JW275" s="755"/>
      <c r="JX275" s="755"/>
      <c r="JY275" s="767"/>
      <c r="JZ275" s="755"/>
      <c r="KA275" s="755"/>
      <c r="KB275" s="755"/>
      <c r="KC275" s="755"/>
      <c r="KD275" s="755"/>
      <c r="KE275" s="748"/>
      <c r="KF275" s="755"/>
      <c r="KG275" s="756"/>
      <c r="KH275" s="763"/>
      <c r="KI275" s="758"/>
      <c r="KJ275" s="757"/>
      <c r="KK275" s="758"/>
      <c r="KL275" s="59"/>
      <c r="KM275" s="753"/>
      <c r="KN275" s="546"/>
      <c r="KO275" s="546"/>
      <c r="KP275" s="546"/>
      <c r="KQ275" s="5"/>
      <c r="KR275" s="576"/>
      <c r="KS275" s="576"/>
      <c r="KT275" s="576"/>
      <c r="KU275" s="576"/>
      <c r="KV275" s="576"/>
      <c r="KW275" s="5"/>
      <c r="KX275" s="5"/>
      <c r="KY275" s="61"/>
      <c r="KZ275" s="59"/>
      <c r="LA275" s="59"/>
      <c r="LB275" s="59"/>
      <c r="LE275" s="5"/>
      <c r="LF275" s="252"/>
      <c r="LG275" s="252"/>
      <c r="LJ275" s="5"/>
      <c r="LK275" s="252"/>
      <c r="LL275" s="5"/>
      <c r="LM275" s="5"/>
      <c r="LN275" s="5"/>
      <c r="LQ275" s="252"/>
      <c r="LU275" s="5"/>
      <c r="LW275" s="5"/>
      <c r="LX275" s="5"/>
      <c r="MA275" s="5"/>
      <c r="MB275" s="5"/>
      <c r="MC275" s="5"/>
      <c r="MD275" s="61"/>
      <c r="ME275" s="61"/>
      <c r="MF275" s="59"/>
      <c r="MG275" s="59"/>
      <c r="MH275" s="59"/>
      <c r="MJ275" s="256"/>
      <c r="MK275" s="256"/>
      <c r="ML275" s="3"/>
      <c r="MR275" s="252"/>
      <c r="MS275" s="5"/>
      <c r="MT275" s="5"/>
      <c r="MV275" s="5"/>
      <c r="MW275" s="5"/>
      <c r="MX275" s="101"/>
      <c r="MZ275" s="59"/>
      <c r="NA275" s="5"/>
      <c r="NB275" s="5"/>
      <c r="NC275" s="56"/>
      <c r="NE275" s="252"/>
      <c r="NF275" s="258"/>
      <c r="NG275" s="258"/>
      <c r="NI275" s="257"/>
      <c r="NJ275" s="258"/>
      <c r="NK275" s="258"/>
      <c r="NL275" s="258"/>
    </row>
    <row r="276" spans="1:376" ht="14.25" customHeight="1" x14ac:dyDescent="0.15">
      <c r="A276" s="2352" t="str">
        <f t="shared" si="2"/>
        <v>たまねぎ価格</v>
      </c>
      <c r="B276" s="2351" t="str">
        <f>B274</f>
        <v>たまねぎ</v>
      </c>
      <c r="C276" s="417" t="s">
        <v>96</v>
      </c>
      <c r="D276" s="941">
        <v>0</v>
      </c>
      <c r="E276" s="942">
        <v>192</v>
      </c>
      <c r="F276" s="946">
        <v>0</v>
      </c>
      <c r="G276" s="948">
        <v>0</v>
      </c>
      <c r="H276" s="942">
        <v>0</v>
      </c>
      <c r="I276" s="943">
        <v>0</v>
      </c>
      <c r="J276" s="944">
        <v>0</v>
      </c>
      <c r="K276" s="942">
        <v>0</v>
      </c>
      <c r="L276" s="946">
        <v>482</v>
      </c>
      <c r="M276" s="944">
        <v>174</v>
      </c>
      <c r="N276" s="942">
        <v>161</v>
      </c>
      <c r="O276" s="946">
        <v>131</v>
      </c>
      <c r="P276" s="944">
        <v>107</v>
      </c>
      <c r="Q276" s="942">
        <v>109</v>
      </c>
      <c r="R276" s="947">
        <v>97</v>
      </c>
      <c r="S276" s="944">
        <v>108</v>
      </c>
      <c r="T276" s="942">
        <v>132</v>
      </c>
      <c r="U276" s="946">
        <v>147</v>
      </c>
      <c r="V276" s="948">
        <v>136</v>
      </c>
      <c r="W276" s="980">
        <v>125</v>
      </c>
      <c r="X276" s="947">
        <v>111</v>
      </c>
      <c r="Y276" s="948">
        <v>134</v>
      </c>
      <c r="Z276" s="949">
        <v>11</v>
      </c>
      <c r="AA276" s="947">
        <v>0</v>
      </c>
      <c r="AB276" s="950">
        <v>53</v>
      </c>
      <c r="AC276" s="942">
        <v>0</v>
      </c>
      <c r="AD276" s="946">
        <v>0</v>
      </c>
      <c r="AE276" s="944">
        <v>0</v>
      </c>
      <c r="AF276" s="1085">
        <v>0</v>
      </c>
      <c r="AG276" s="946">
        <v>0</v>
      </c>
      <c r="AH276" s="944">
        <v>0</v>
      </c>
      <c r="AI276" s="942">
        <v>0</v>
      </c>
      <c r="AJ276" s="946">
        <v>0</v>
      </c>
      <c r="AK276" s="944">
        <v>0</v>
      </c>
      <c r="AL276" s="942">
        <v>410</v>
      </c>
      <c r="AM276" s="951">
        <v>439</v>
      </c>
      <c r="AP276" s="55"/>
      <c r="AQ276" s="784"/>
      <c r="AR276" s="1576"/>
      <c r="AS276" s="1576"/>
      <c r="AT276" s="1576"/>
      <c r="AU276" s="1576"/>
      <c r="AV276" s="1576"/>
      <c r="AW276" s="787"/>
      <c r="AY276" s="748"/>
      <c r="AZ276" s="748"/>
      <c r="BA276" s="748"/>
      <c r="BB276" s="767"/>
      <c r="BC276" s="252"/>
      <c r="BD276" s="758"/>
      <c r="BE276" s="748"/>
      <c r="BF276" s="748"/>
      <c r="BG276" s="748"/>
      <c r="BH276" s="767"/>
      <c r="BI276" s="748"/>
      <c r="BJ276" s="758"/>
      <c r="BK276" s="767"/>
      <c r="BL276" s="767"/>
      <c r="BM276" s="767"/>
      <c r="BN276" s="767"/>
      <c r="BO276" s="767"/>
      <c r="BP276" s="758"/>
      <c r="BQ276" s="767"/>
      <c r="BR276" s="767"/>
      <c r="BS276" s="767"/>
      <c r="BT276" s="767"/>
      <c r="BU276" s="748"/>
      <c r="BV276" s="787"/>
      <c r="BW276" s="252"/>
      <c r="BX276" s="252"/>
      <c r="BY276" s="252"/>
      <c r="BZ276" s="748"/>
      <c r="CA276" s="767"/>
      <c r="CB276" s="764"/>
      <c r="CC276" s="755"/>
      <c r="CD276" s="755"/>
      <c r="CE276" s="755"/>
      <c r="CF276" s="755"/>
      <c r="CG276" s="755"/>
      <c r="CH276" s="758"/>
      <c r="CI276" s="748"/>
      <c r="CJ276" s="748"/>
      <c r="CK276" s="748"/>
      <c r="CL276" s="748"/>
      <c r="CM276" s="748"/>
      <c r="CN276" s="758"/>
      <c r="CO276" s="767"/>
      <c r="CP276" s="767"/>
      <c r="CQ276" s="767"/>
      <c r="CR276" s="748"/>
      <c r="CS276" s="748"/>
      <c r="CT276" s="787"/>
      <c r="CU276" s="755"/>
      <c r="CV276" s="755"/>
      <c r="CW276" s="755"/>
      <c r="CX276" s="755"/>
      <c r="CY276" s="755"/>
      <c r="CZ276" s="758"/>
      <c r="DA276" s="755"/>
      <c r="DB276" s="755"/>
      <c r="DC276" s="755"/>
      <c r="DD276" s="755"/>
      <c r="DE276" s="755"/>
      <c r="DF276" s="758"/>
      <c r="DG276" s="748"/>
      <c r="DH276" s="748"/>
      <c r="DI276" s="748"/>
      <c r="DJ276" s="767"/>
      <c r="DK276" s="748"/>
      <c r="DL276" s="758"/>
      <c r="DM276" s="755"/>
      <c r="DN276" s="755"/>
      <c r="DO276" s="755"/>
      <c r="DP276" s="755"/>
      <c r="DQ276" s="755"/>
      <c r="DR276" s="758"/>
      <c r="DS276" s="767"/>
      <c r="DT276" s="767"/>
      <c r="DU276" s="767"/>
      <c r="DV276" s="748"/>
      <c r="DW276" s="757"/>
      <c r="DX276" s="758"/>
      <c r="DY276" s="767"/>
      <c r="DZ276" s="767"/>
      <c r="EA276" s="748"/>
      <c r="EB276" s="758"/>
      <c r="EC276" s="758"/>
      <c r="ED276" s="764"/>
      <c r="EE276" s="252"/>
      <c r="EF276" s="252"/>
      <c r="EG276" s="252"/>
      <c r="EH276" s="748"/>
      <c r="EI276" s="767"/>
      <c r="EJ276" s="758"/>
      <c r="EK276" s="755"/>
      <c r="EL276" s="755"/>
      <c r="EM276" s="755"/>
      <c r="EN276" s="755"/>
      <c r="EO276" s="755"/>
      <c r="EP276" s="758"/>
      <c r="EQ276" s="755"/>
      <c r="ER276" s="755"/>
      <c r="ES276" s="755"/>
      <c r="ET276" s="755"/>
      <c r="EU276" s="755"/>
      <c r="EV276" s="758"/>
      <c r="EW276" s="252"/>
      <c r="EX276" s="252"/>
      <c r="EY276" s="252"/>
      <c r="EZ276" s="748"/>
      <c r="FA276" s="252"/>
      <c r="FB276" s="758"/>
      <c r="FC276" s="252"/>
      <c r="FD276" s="252"/>
      <c r="FE276" s="252"/>
      <c r="FF276" s="252"/>
      <c r="FG276" s="252"/>
      <c r="FH276" s="758"/>
      <c r="FI276" s="755"/>
      <c r="FJ276" s="755"/>
      <c r="FK276" s="755"/>
      <c r="FL276" s="755"/>
      <c r="FM276" s="755"/>
      <c r="FN276" s="780"/>
      <c r="FO276" s="755"/>
      <c r="FP276" s="756"/>
      <c r="FQ276" s="757"/>
      <c r="FR276" s="767"/>
      <c r="FS276" s="767"/>
      <c r="FT276" s="758"/>
      <c r="FU276" s="767"/>
      <c r="FV276" s="767"/>
      <c r="FW276" s="767"/>
      <c r="FX276" s="252"/>
      <c r="FY276" s="767"/>
      <c r="FZ276" s="758"/>
      <c r="GA276" s="755"/>
      <c r="GB276" s="755"/>
      <c r="GC276" s="755"/>
      <c r="GD276" s="755"/>
      <c r="GE276" s="755"/>
      <c r="GF276" s="758"/>
      <c r="GG276" s="755"/>
      <c r="GH276" s="755"/>
      <c r="GI276" s="755"/>
      <c r="GJ276" s="755"/>
      <c r="GK276" s="755"/>
      <c r="GL276" s="758"/>
      <c r="GM276" s="755"/>
      <c r="GN276" s="755"/>
      <c r="GO276" s="755"/>
      <c r="GP276" s="755"/>
      <c r="GQ276" s="755"/>
      <c r="GR276" s="758"/>
      <c r="GS276" s="755"/>
      <c r="GT276" s="755"/>
      <c r="GU276" s="755"/>
      <c r="GV276" s="755"/>
      <c r="GW276" s="755"/>
      <c r="GX276" s="764"/>
      <c r="GY276" s="755"/>
      <c r="GZ276" s="755"/>
      <c r="HA276" s="755"/>
      <c r="HB276" s="755"/>
      <c r="HC276" s="755"/>
      <c r="HD276" s="758"/>
      <c r="HE276" s="755"/>
      <c r="HF276" s="755"/>
      <c r="HG276" s="755"/>
      <c r="HH276" s="755"/>
      <c r="HI276" s="755"/>
      <c r="HJ276" s="767"/>
      <c r="HK276" s="787"/>
      <c r="HL276" s="748"/>
      <c r="HM276" s="748"/>
      <c r="HN276" s="748"/>
      <c r="HO276" s="767"/>
      <c r="HP276" s="748"/>
      <c r="HQ276" s="758"/>
      <c r="HR276" s="767"/>
      <c r="HS276" s="767"/>
      <c r="HT276" s="767"/>
      <c r="HU276" s="757"/>
      <c r="HV276" s="767"/>
      <c r="HW276" s="758"/>
      <c r="HX276" s="755"/>
      <c r="HY276" s="755"/>
      <c r="HZ276" s="755"/>
      <c r="IA276" s="755"/>
      <c r="IB276" s="755"/>
      <c r="IC276" s="758"/>
      <c r="ID276" s="758"/>
      <c r="IE276" s="758"/>
      <c r="IF276" s="758"/>
      <c r="IG276" s="748"/>
      <c r="IH276" s="758"/>
      <c r="II276" s="748"/>
      <c r="IJ276" s="767"/>
      <c r="IK276" s="767"/>
      <c r="IL276" s="767"/>
      <c r="IM276" s="767"/>
      <c r="IN276" s="748"/>
      <c r="IO276" s="767"/>
      <c r="IP276" s="755"/>
      <c r="IQ276" s="755"/>
      <c r="IR276" s="755"/>
      <c r="IS276" s="755"/>
      <c r="IT276" s="755"/>
      <c r="IU276" s="767"/>
      <c r="IV276" s="755"/>
      <c r="IW276" s="755"/>
      <c r="IX276" s="755"/>
      <c r="IY276" s="755"/>
      <c r="IZ276" s="755"/>
      <c r="JA276" s="767"/>
      <c r="JB276" s="758"/>
      <c r="JC276" s="758"/>
      <c r="JD276" s="758"/>
      <c r="JE276" s="758"/>
      <c r="JF276" s="60"/>
      <c r="JG276" s="758"/>
      <c r="JI276" s="753"/>
      <c r="JJ276" s="546"/>
      <c r="JK276" s="546"/>
      <c r="JL276" s="546"/>
      <c r="JM276" s="5"/>
      <c r="JN276" s="576"/>
      <c r="JO276" s="576"/>
      <c r="JP276" s="576"/>
      <c r="JQ276" s="56"/>
      <c r="JR276" s="576"/>
      <c r="JS276" s="101"/>
      <c r="JT276" s="5"/>
      <c r="JU276" s="5"/>
      <c r="JY276" s="279"/>
      <c r="JZ276" s="252"/>
      <c r="KB276" s="252"/>
      <c r="KC276" s="5"/>
      <c r="KD276" s="5"/>
      <c r="KE276" s="5"/>
      <c r="KH276" s="5"/>
      <c r="KK276" s="5"/>
      <c r="KM276" s="59"/>
      <c r="KN276" s="59"/>
      <c r="KO276" s="59"/>
      <c r="KP276" s="61"/>
      <c r="KQ276" s="61"/>
      <c r="KR276" s="59"/>
      <c r="KS276" s="59"/>
      <c r="KT276" s="59"/>
      <c r="KV276" s="3"/>
      <c r="KW276" s="3"/>
      <c r="KX276" s="3"/>
      <c r="LD276" s="252"/>
      <c r="LE276" s="5"/>
      <c r="LF276" s="5"/>
      <c r="LH276" s="5"/>
      <c r="LJ276" s="5"/>
      <c r="LL276" s="59"/>
      <c r="LM276" s="5"/>
      <c r="LN276" s="254"/>
      <c r="LO276" s="56"/>
    </row>
    <row r="277" spans="1:376" ht="14.25" customHeight="1" x14ac:dyDescent="0.15">
      <c r="A277" s="2352" t="str">
        <f t="shared" si="2"/>
        <v>れんこん数量</v>
      </c>
      <c r="B277" s="250" t="s">
        <v>45</v>
      </c>
      <c r="C277" s="394" t="s">
        <v>93</v>
      </c>
      <c r="D277" s="917">
        <v>182.02</v>
      </c>
      <c r="E277" s="918">
        <v>347.96699999999998</v>
      </c>
      <c r="F277" s="922">
        <v>286.38</v>
      </c>
      <c r="G277" s="924">
        <v>366.12299999999999</v>
      </c>
      <c r="H277" s="918">
        <v>279.91899999999998</v>
      </c>
      <c r="I277" s="919">
        <v>245.37</v>
      </c>
      <c r="J277" s="920">
        <v>277.94900000000001</v>
      </c>
      <c r="K277" s="918">
        <v>253.11</v>
      </c>
      <c r="L277" s="922">
        <v>231.018</v>
      </c>
      <c r="M277" s="920">
        <v>170.06399999999999</v>
      </c>
      <c r="N277" s="926">
        <v>180.59</v>
      </c>
      <c r="O277" s="922">
        <v>115.34</v>
      </c>
      <c r="P277" s="920">
        <v>99.256</v>
      </c>
      <c r="Q277" s="918">
        <v>98.51</v>
      </c>
      <c r="R277" s="925">
        <v>80.838999999999999</v>
      </c>
      <c r="S277" s="924">
        <v>40.524999999999999</v>
      </c>
      <c r="T277" s="918">
        <v>35.835000000000001</v>
      </c>
      <c r="U277" s="922">
        <v>41.598999999999997</v>
      </c>
      <c r="V277" s="924">
        <v>80.061000000000007</v>
      </c>
      <c r="W277" s="1077">
        <v>131.71700000000001</v>
      </c>
      <c r="X277" s="925">
        <v>143.67099999999999</v>
      </c>
      <c r="Y277" s="924">
        <v>207.05600000000001</v>
      </c>
      <c r="Z277" s="926">
        <v>155.447</v>
      </c>
      <c r="AA277" s="923">
        <v>292.53800000000001</v>
      </c>
      <c r="AB277" s="927">
        <v>299.12400000000002</v>
      </c>
      <c r="AC277" s="926">
        <v>329.74</v>
      </c>
      <c r="AD277" s="922">
        <v>322.66399999999999</v>
      </c>
      <c r="AE277" s="920">
        <v>323.02199999999999</v>
      </c>
      <c r="AF277" s="1086">
        <v>329.90699999999998</v>
      </c>
      <c r="AG277" s="922">
        <v>358.59100000000001</v>
      </c>
      <c r="AH277" s="920">
        <v>335.10300000000001</v>
      </c>
      <c r="AI277" s="918">
        <v>322.63099999999997</v>
      </c>
      <c r="AJ277" s="922">
        <v>343.44600000000003</v>
      </c>
      <c r="AK277" s="920">
        <v>332.666</v>
      </c>
      <c r="AL277" s="918">
        <v>327.12099999999998</v>
      </c>
      <c r="AM277" s="928">
        <v>604.38599999999997</v>
      </c>
      <c r="AP277" s="55"/>
      <c r="AR277" s="1575"/>
      <c r="AS277" s="1575"/>
      <c r="AT277" s="1575"/>
      <c r="AU277" s="1576"/>
      <c r="AV277" s="1576"/>
      <c r="AY277" s="252"/>
      <c r="AZ277" s="252"/>
      <c r="BA277" s="252"/>
      <c r="BB277" s="768"/>
      <c r="BC277" s="767"/>
      <c r="BD277" s="758"/>
      <c r="BE277" s="767"/>
      <c r="BF277" s="767"/>
      <c r="BG277" s="767"/>
      <c r="BH277" s="748"/>
      <c r="BI277" s="748"/>
      <c r="BJ277" s="758"/>
      <c r="BK277" s="767"/>
      <c r="BL277" s="767"/>
      <c r="BM277" s="767"/>
      <c r="BN277" s="767"/>
      <c r="BO277" s="748"/>
      <c r="BP277" s="758"/>
      <c r="BQ277" s="755"/>
      <c r="BR277" s="755"/>
      <c r="BS277" s="755"/>
      <c r="BT277" s="755"/>
      <c r="BU277" s="755"/>
      <c r="BV277" s="758"/>
      <c r="BW277" s="755"/>
      <c r="BX277" s="755"/>
      <c r="BY277" s="755"/>
      <c r="BZ277" s="755"/>
      <c r="CA277" s="755"/>
      <c r="CB277" s="758"/>
      <c r="CC277" s="748"/>
      <c r="CD277" s="748"/>
      <c r="CE277" s="748"/>
      <c r="CF277" s="767"/>
      <c r="CG277" s="768"/>
      <c r="CH277" s="758"/>
      <c r="CI277" s="767"/>
      <c r="CJ277" s="767"/>
      <c r="CK277" s="767"/>
      <c r="CL277" s="748"/>
      <c r="CM277" s="767"/>
      <c r="CN277" s="787"/>
      <c r="CO277" s="770"/>
      <c r="CP277" s="778"/>
      <c r="CQ277" s="768"/>
      <c r="CR277" s="767"/>
      <c r="CS277" s="748"/>
      <c r="CT277" s="787"/>
      <c r="CU277" s="755"/>
      <c r="CV277" s="755"/>
      <c r="CW277" s="755"/>
      <c r="CX277" s="755"/>
      <c r="CY277" s="755"/>
      <c r="CZ277" s="787"/>
      <c r="DA277" s="755"/>
      <c r="DB277" s="755"/>
      <c r="DC277" s="755"/>
      <c r="DD277" s="755"/>
      <c r="DE277" s="755"/>
      <c r="DF277" s="748"/>
      <c r="DG277" s="252"/>
      <c r="DH277" s="252"/>
      <c r="DI277" s="252"/>
      <c r="DJ277" s="252"/>
      <c r="DK277" s="252"/>
      <c r="DL277" s="787"/>
      <c r="DM277" s="770"/>
      <c r="DN277" s="770"/>
      <c r="DO277" s="770"/>
      <c r="DP277" s="758"/>
      <c r="DQ277" s="767"/>
      <c r="DR277" s="748"/>
      <c r="DS277" s="767"/>
      <c r="DT277" s="767"/>
      <c r="DU277" s="767"/>
      <c r="DV277" s="767"/>
      <c r="DW277" s="767"/>
      <c r="DX277" s="787"/>
      <c r="DY277" s="748"/>
      <c r="DZ277" s="748"/>
      <c r="EA277" s="748"/>
      <c r="EB277" s="767"/>
      <c r="EC277" s="767"/>
      <c r="ED277" s="787"/>
      <c r="EE277" s="767"/>
      <c r="EF277" s="767"/>
      <c r="EG277" s="767"/>
      <c r="EH277" s="757"/>
      <c r="EI277" s="254"/>
      <c r="EJ277" s="787"/>
      <c r="EK277" s="755"/>
      <c r="EL277" s="756"/>
      <c r="EM277" s="757"/>
      <c r="EN277" s="757"/>
      <c r="EO277" s="767"/>
      <c r="EP277" s="748"/>
      <c r="EQ277" s="755"/>
      <c r="ER277" s="755"/>
      <c r="ES277" s="755"/>
      <c r="ET277" s="755"/>
      <c r="EU277" s="755"/>
      <c r="EV277" s="784"/>
      <c r="EW277" s="767"/>
      <c r="EX277" s="767"/>
      <c r="EY277" s="767"/>
      <c r="EZ277" s="767"/>
      <c r="FA277" s="254"/>
      <c r="FB277" s="758"/>
      <c r="FC277" s="252"/>
      <c r="FD277" s="252"/>
      <c r="FE277" s="252"/>
      <c r="FF277" s="767"/>
      <c r="FG277" s="252"/>
      <c r="FH277" s="748"/>
      <c r="FI277" s="755"/>
      <c r="FJ277" s="755"/>
      <c r="FK277" s="755"/>
      <c r="FL277" s="755"/>
      <c r="FM277" s="755"/>
      <c r="FN277" s="787"/>
      <c r="FO277" s="755"/>
      <c r="FP277" s="755"/>
      <c r="FQ277" s="755"/>
      <c r="FR277" s="755"/>
      <c r="FS277" s="755"/>
      <c r="FT277" s="787"/>
      <c r="FU277" s="755"/>
      <c r="FV277" s="755"/>
      <c r="FW277" s="755"/>
      <c r="FX277" s="755"/>
      <c r="FY277" s="755"/>
      <c r="FZ277" s="787"/>
      <c r="GA277" s="545"/>
      <c r="GB277" s="753"/>
      <c r="GC277" s="546"/>
      <c r="GD277" s="546"/>
      <c r="GE277" s="546"/>
      <c r="GF277" s="827"/>
      <c r="GG277" s="755"/>
      <c r="GH277" s="755"/>
      <c r="GI277" s="755"/>
      <c r="GJ277" s="755"/>
      <c r="GK277" s="755"/>
      <c r="GL277" s="748"/>
      <c r="GM277" s="755"/>
      <c r="GN277" s="755"/>
      <c r="GO277" s="755"/>
      <c r="GP277" s="755"/>
      <c r="GQ277" s="755"/>
      <c r="GR277" s="748"/>
      <c r="GS277" s="792"/>
      <c r="GT277" s="792"/>
      <c r="GU277" s="792"/>
      <c r="GV277" s="5"/>
      <c r="GW277" s="792"/>
      <c r="GX277" s="5"/>
      <c r="GY277" s="758"/>
      <c r="GZ277" s="755"/>
      <c r="HA277" s="756"/>
      <c r="HB277" s="757"/>
      <c r="HC277" s="767"/>
      <c r="HD277" s="767"/>
      <c r="HE277" s="748"/>
      <c r="HF277" s="758"/>
      <c r="HG277" s="758"/>
      <c r="HH277" s="758"/>
      <c r="HI277" s="758"/>
      <c r="HJ277" s="787"/>
      <c r="HK277" s="787"/>
      <c r="HL277" s="755"/>
      <c r="HM277" s="755"/>
      <c r="HN277" s="755"/>
      <c r="HO277" s="755"/>
      <c r="HP277" s="755"/>
      <c r="HQ277" s="758"/>
      <c r="HR277" s="758"/>
      <c r="HS277" s="758"/>
      <c r="HT277" s="758"/>
      <c r="HU277" s="758"/>
      <c r="HV277" s="748"/>
      <c r="HW277" s="748"/>
      <c r="HX277" s="755"/>
      <c r="HY277" s="755"/>
      <c r="HZ277" s="755"/>
      <c r="IA277" s="755"/>
      <c r="IB277" s="755"/>
      <c r="IC277" s="767"/>
      <c r="ID277" s="252"/>
      <c r="IE277" s="252"/>
      <c r="IF277" s="763"/>
      <c r="IG277" s="758"/>
      <c r="IH277" s="758"/>
      <c r="II277" s="748"/>
      <c r="IJ277" s="565"/>
      <c r="IK277" s="747"/>
      <c r="IL277" s="576"/>
      <c r="IM277" s="576"/>
      <c r="IN277" s="576"/>
      <c r="IO277" s="5"/>
      <c r="IR277" s="5"/>
      <c r="IS277" s="5"/>
      <c r="IT277" s="59"/>
      <c r="IU277" s="252"/>
      <c r="IV277" s="252"/>
      <c r="IW277" s="252"/>
      <c r="IX277" s="5"/>
      <c r="IY277" s="5"/>
      <c r="IZ277" s="5"/>
      <c r="JC277" s="252"/>
      <c r="JG277" s="5"/>
      <c r="JH277" s="61"/>
      <c r="JI277" s="59"/>
      <c r="JK277" s="5"/>
      <c r="JL277" s="61"/>
      <c r="JM277" s="59"/>
      <c r="JN277" s="59"/>
      <c r="JO277" s="59"/>
      <c r="JP277" s="61"/>
      <c r="JQ277" s="61"/>
      <c r="JR277" s="59"/>
      <c r="JS277" s="59"/>
      <c r="JT277" s="59"/>
      <c r="JV277" s="256"/>
      <c r="JW277" s="256"/>
      <c r="JX277" s="3"/>
      <c r="KB277" s="5"/>
      <c r="KJ277" s="5"/>
    </row>
    <row r="278" spans="1:376" ht="14.25" customHeight="1" x14ac:dyDescent="0.15">
      <c r="A278" s="2352" t="str">
        <f t="shared" si="2"/>
        <v>れんこん金額</v>
      </c>
      <c r="B278" s="2350" t="str">
        <f>B277</f>
        <v>れんこん</v>
      </c>
      <c r="C278" s="395" t="s">
        <v>94</v>
      </c>
      <c r="D278" s="929">
        <v>62264.226999999999</v>
      </c>
      <c r="E278" s="930">
        <v>98658.47</v>
      </c>
      <c r="F278" s="934">
        <v>91623.173999999999</v>
      </c>
      <c r="G278" s="936">
        <v>134053.614</v>
      </c>
      <c r="H278" s="930">
        <v>100781.986</v>
      </c>
      <c r="I278" s="986">
        <v>88904.732000000004</v>
      </c>
      <c r="J278" s="932">
        <v>105372.173</v>
      </c>
      <c r="K278" s="930">
        <v>99449.630999999994</v>
      </c>
      <c r="L278" s="934">
        <v>107318.81</v>
      </c>
      <c r="M278" s="932">
        <v>95132.364000000001</v>
      </c>
      <c r="N278" s="938">
        <v>115354.245</v>
      </c>
      <c r="O278" s="934">
        <v>76398.082999999999</v>
      </c>
      <c r="P278" s="972">
        <v>65399.597000000002</v>
      </c>
      <c r="Q278" s="930">
        <v>64257.750999999997</v>
      </c>
      <c r="R278" s="937">
        <v>57649.002999999997</v>
      </c>
      <c r="S278" s="936">
        <v>51263.360999999997</v>
      </c>
      <c r="T278" s="930">
        <v>41287.51</v>
      </c>
      <c r="U278" s="934">
        <v>37103.637000000002</v>
      </c>
      <c r="V278" s="936">
        <v>50264.947</v>
      </c>
      <c r="W278" s="1078">
        <v>66874.45</v>
      </c>
      <c r="X278" s="937">
        <v>72498.073000000004</v>
      </c>
      <c r="Y278" s="936">
        <v>91756.731</v>
      </c>
      <c r="Z278" s="938">
        <v>66367.259999999995</v>
      </c>
      <c r="AA278" s="935">
        <v>99178.016000000003</v>
      </c>
      <c r="AB278" s="939">
        <v>100433.65399999999</v>
      </c>
      <c r="AC278" s="930">
        <v>133210.99600000001</v>
      </c>
      <c r="AD278" s="934">
        <v>117798.461</v>
      </c>
      <c r="AE278" s="932">
        <v>125738.86599999999</v>
      </c>
      <c r="AF278" s="1084">
        <v>135179.36499999999</v>
      </c>
      <c r="AG278" s="934">
        <v>127882.81299999999</v>
      </c>
      <c r="AH278" s="932">
        <v>114343.236</v>
      </c>
      <c r="AI278" s="930">
        <v>120750.749</v>
      </c>
      <c r="AJ278" s="934">
        <v>148039.356</v>
      </c>
      <c r="AK278" s="932">
        <v>132695.43799999999</v>
      </c>
      <c r="AL278" s="930">
        <v>127225.871</v>
      </c>
      <c r="AM278" s="940">
        <v>307666.44799999997</v>
      </c>
      <c r="AO278" s="59"/>
      <c r="AP278" s="55"/>
      <c r="AR278" s="1577"/>
      <c r="AS278" s="1577"/>
      <c r="AT278" s="1577"/>
      <c r="AU278" s="1575"/>
      <c r="AV278" s="1576"/>
      <c r="AY278" s="748"/>
      <c r="AZ278" s="748"/>
      <c r="BA278" s="748"/>
      <c r="BB278" s="767"/>
      <c r="BC278" s="767"/>
      <c r="BD278" s="758"/>
      <c r="BE278" s="252"/>
      <c r="BF278" s="252"/>
      <c r="BG278" s="252"/>
      <c r="BH278" s="252"/>
      <c r="BI278" s="748"/>
      <c r="BJ278" s="787"/>
      <c r="BK278" s="748"/>
      <c r="BL278" s="748"/>
      <c r="BM278" s="748"/>
      <c r="BN278" s="767"/>
      <c r="BO278" s="768"/>
      <c r="BP278" s="787"/>
      <c r="BQ278" s="755"/>
      <c r="BR278" s="755"/>
      <c r="BS278" s="755"/>
      <c r="BT278" s="755"/>
      <c r="BU278" s="755"/>
      <c r="BV278" s="758"/>
      <c r="BW278" s="748"/>
      <c r="BX278" s="748"/>
      <c r="BY278" s="748"/>
      <c r="BZ278" s="767"/>
      <c r="CA278" s="768"/>
      <c r="CB278" s="758"/>
      <c r="CC278" s="755"/>
      <c r="CD278" s="755"/>
      <c r="CE278" s="755"/>
      <c r="CF278" s="755"/>
      <c r="CG278" s="755"/>
      <c r="CH278" s="758"/>
      <c r="CI278" s="755"/>
      <c r="CJ278" s="755"/>
      <c r="CK278" s="755"/>
      <c r="CL278" s="755"/>
      <c r="CM278" s="755"/>
      <c r="CN278" s="787"/>
      <c r="CO278" s="748"/>
      <c r="CP278" s="748"/>
      <c r="CQ278" s="748"/>
      <c r="CR278" s="748"/>
      <c r="CS278" s="767"/>
      <c r="CT278" s="758"/>
      <c r="CU278" s="767"/>
      <c r="CV278" s="767"/>
      <c r="CW278" s="767"/>
      <c r="CX278" s="748"/>
      <c r="CY278" s="767"/>
      <c r="CZ278" s="758"/>
      <c r="DA278" s="748"/>
      <c r="DB278" s="1343"/>
      <c r="DC278" s="748"/>
      <c r="DD278" s="748"/>
      <c r="DE278" s="748"/>
      <c r="DF278" s="758"/>
      <c r="DG278" s="755"/>
      <c r="DH278" s="756"/>
      <c r="DI278" s="757"/>
      <c r="DJ278" s="757"/>
      <c r="DK278" s="757"/>
      <c r="DL278" s="758"/>
      <c r="DM278" s="755"/>
      <c r="DN278" s="755"/>
      <c r="DO278" s="755"/>
      <c r="DP278" s="755"/>
      <c r="DQ278" s="755"/>
      <c r="DR278" s="758"/>
      <c r="DS278" s="767"/>
      <c r="DT278" s="767"/>
      <c r="DU278" s="767"/>
      <c r="DV278" s="768"/>
      <c r="DW278" s="252"/>
      <c r="DX278" s="758"/>
      <c r="DY278" s="748"/>
      <c r="DZ278" s="748"/>
      <c r="EA278" s="748"/>
      <c r="EB278" s="748"/>
      <c r="EC278" s="767"/>
      <c r="ED278" s="787"/>
      <c r="EE278" s="755"/>
      <c r="EF278" s="755"/>
      <c r="EG278" s="755"/>
      <c r="EH278" s="755"/>
      <c r="EI278" s="755"/>
      <c r="EJ278" s="758"/>
      <c r="EK278" s="748"/>
      <c r="EL278" s="748"/>
      <c r="EM278" s="748"/>
      <c r="EN278" s="767"/>
      <c r="EO278" s="767"/>
      <c r="EP278" s="758"/>
      <c r="EQ278" s="767"/>
      <c r="ER278" s="767"/>
      <c r="ES278" s="767"/>
      <c r="ET278" s="748"/>
      <c r="EU278" s="748"/>
      <c r="EV278" s="758"/>
      <c r="EW278" s="755"/>
      <c r="EX278" s="755"/>
      <c r="EY278" s="755"/>
      <c r="EZ278" s="755"/>
      <c r="FA278" s="755"/>
      <c r="FB278" s="780"/>
      <c r="FC278" s="748"/>
      <c r="FD278" s="748"/>
      <c r="FE278" s="748"/>
      <c r="FF278" s="748"/>
      <c r="FG278" s="757"/>
      <c r="FH278" s="748"/>
      <c r="FI278" s="767"/>
      <c r="FJ278" s="767"/>
      <c r="FK278" s="767"/>
      <c r="FL278" s="748"/>
      <c r="FM278" s="767"/>
      <c r="FN278" s="758"/>
      <c r="FO278" s="755"/>
      <c r="FP278" s="755"/>
      <c r="FQ278" s="755"/>
      <c r="FR278" s="755"/>
      <c r="FS278" s="755"/>
      <c r="FT278" s="758"/>
      <c r="FU278" s="755"/>
      <c r="FV278" s="755"/>
      <c r="FW278" s="755"/>
      <c r="FX278" s="755"/>
      <c r="FY278" s="755"/>
      <c r="FZ278" s="758"/>
      <c r="GA278" s="755"/>
      <c r="GB278" s="755"/>
      <c r="GC278" s="755"/>
      <c r="GD278" s="755"/>
      <c r="GE278" s="755"/>
      <c r="GF278" s="758"/>
      <c r="GG278" s="755"/>
      <c r="GH278" s="755"/>
      <c r="GI278" s="755"/>
      <c r="GJ278" s="755"/>
      <c r="GK278" s="755"/>
      <c r="GL278" s="767"/>
      <c r="GM278" s="792"/>
      <c r="GN278" s="792"/>
      <c r="GO278" s="792"/>
      <c r="GP278" s="5"/>
      <c r="GQ278" s="792"/>
      <c r="GR278" s="5"/>
      <c r="GS278" s="748"/>
      <c r="GT278" s="767"/>
      <c r="GU278" s="767"/>
      <c r="GV278" s="767"/>
      <c r="GW278" s="748"/>
      <c r="GX278" s="748"/>
      <c r="GY278" s="758"/>
      <c r="GZ278" s="748"/>
      <c r="HA278" s="748"/>
      <c r="HB278" s="748"/>
      <c r="HC278" s="748"/>
      <c r="HD278" s="758"/>
      <c r="HE278" s="758"/>
      <c r="HF278" s="758"/>
      <c r="HG278" s="758"/>
      <c r="HH278" s="758"/>
      <c r="HI278" s="758"/>
      <c r="HJ278" s="768"/>
      <c r="HK278" s="758"/>
      <c r="HL278" s="755"/>
      <c r="HM278" s="755"/>
      <c r="HN278" s="755"/>
      <c r="HO278" s="755"/>
      <c r="HP278" s="755"/>
      <c r="HQ278" s="748"/>
      <c r="HR278" s="755"/>
      <c r="HS278" s="755"/>
      <c r="HT278" s="755"/>
      <c r="HU278" s="755"/>
      <c r="HV278" s="755"/>
      <c r="HW278" s="758"/>
      <c r="HX278" s="755"/>
      <c r="HY278" s="755"/>
      <c r="HZ278" s="755"/>
      <c r="IA278" s="755"/>
      <c r="IB278" s="755"/>
      <c r="IC278" s="767"/>
      <c r="ID278" s="755"/>
      <c r="IE278" s="755"/>
      <c r="IF278" s="755"/>
      <c r="IG278" s="755"/>
      <c r="IH278" s="755"/>
      <c r="II278" s="748"/>
      <c r="IJ278" s="758"/>
      <c r="IK278" s="758"/>
      <c r="IL278" s="758"/>
      <c r="IM278" s="757"/>
      <c r="IN278" s="60"/>
      <c r="IO278" s="758"/>
      <c r="IP278" s="565"/>
      <c r="IQ278" s="747"/>
      <c r="IR278" s="576"/>
      <c r="IS278" s="576"/>
      <c r="IT278" s="576"/>
      <c r="IU278" s="5"/>
      <c r="IV278" s="5"/>
      <c r="IW278" s="61"/>
      <c r="IX278" s="59"/>
      <c r="IY278" s="5"/>
      <c r="IZ278" s="5"/>
      <c r="JA278" s="5"/>
      <c r="JB278" s="61"/>
      <c r="JC278" s="59"/>
      <c r="JD278" s="59"/>
      <c r="JE278" s="59"/>
      <c r="JJ278" s="252"/>
      <c r="JK278" s="279"/>
      <c r="JL278" s="252"/>
      <c r="JN278" s="252"/>
      <c r="JO278" s="5"/>
      <c r="JP278" s="5"/>
      <c r="JQ278" s="5"/>
      <c r="JT278" s="252"/>
      <c r="JU278" s="61"/>
      <c r="JV278" s="254"/>
      <c r="JW278" s="5"/>
      <c r="JX278" s="5"/>
      <c r="KA278" s="59"/>
      <c r="KB278" s="5"/>
      <c r="KC278" s="61"/>
      <c r="KD278" s="59"/>
      <c r="KE278" s="59"/>
      <c r="KF278" s="59"/>
      <c r="KG278" s="61"/>
      <c r="KH278" s="61"/>
      <c r="KI278" s="59"/>
      <c r="KJ278" s="59"/>
      <c r="KK278" s="59"/>
      <c r="KM278" s="3"/>
      <c r="KN278" s="3"/>
      <c r="KO278" s="3"/>
      <c r="KS278" s="5"/>
      <c r="KU278" s="252"/>
      <c r="KV278" s="5"/>
      <c r="KW278" s="5"/>
      <c r="KY278" s="5"/>
      <c r="KZ278" s="5"/>
      <c r="LA278" s="5"/>
      <c r="LC278" s="59"/>
      <c r="LD278" s="5"/>
      <c r="LE278" s="252"/>
      <c r="LG278" s="257"/>
      <c r="LI278" s="258"/>
      <c r="LJ278" s="258"/>
    </row>
    <row r="279" spans="1:376" ht="14.25" customHeight="1" x14ac:dyDescent="0.15">
      <c r="A279" s="2352" t="str">
        <f t="shared" si="2"/>
        <v>れんこん価格</v>
      </c>
      <c r="B279" s="2351" t="str">
        <f>B277</f>
        <v>れんこん</v>
      </c>
      <c r="C279" s="417" t="s">
        <v>96</v>
      </c>
      <c r="D279" s="941">
        <v>342</v>
      </c>
      <c r="E279" s="942">
        <v>284</v>
      </c>
      <c r="F279" s="946">
        <v>320</v>
      </c>
      <c r="G279" s="948">
        <v>366</v>
      </c>
      <c r="H279" s="942">
        <v>360</v>
      </c>
      <c r="I279" s="943">
        <v>362</v>
      </c>
      <c r="J279" s="944">
        <v>379</v>
      </c>
      <c r="K279" s="942">
        <v>393</v>
      </c>
      <c r="L279" s="946">
        <v>465</v>
      </c>
      <c r="M279" s="944">
        <v>559</v>
      </c>
      <c r="N279" s="942">
        <v>639</v>
      </c>
      <c r="O279" s="946">
        <v>662</v>
      </c>
      <c r="P279" s="944">
        <v>659</v>
      </c>
      <c r="Q279" s="942">
        <v>652</v>
      </c>
      <c r="R279" s="947">
        <v>713</v>
      </c>
      <c r="S279" s="944">
        <v>1265</v>
      </c>
      <c r="T279" s="942">
        <v>1152</v>
      </c>
      <c r="U279" s="946">
        <v>892</v>
      </c>
      <c r="V279" s="948">
        <v>628</v>
      </c>
      <c r="W279" s="980">
        <v>508</v>
      </c>
      <c r="X279" s="947">
        <v>505</v>
      </c>
      <c r="Y279" s="948">
        <v>443</v>
      </c>
      <c r="Z279" s="949">
        <v>427</v>
      </c>
      <c r="AA279" s="947">
        <v>339</v>
      </c>
      <c r="AB279" s="950">
        <v>336</v>
      </c>
      <c r="AC279" s="942">
        <v>404</v>
      </c>
      <c r="AD279" s="946">
        <v>365</v>
      </c>
      <c r="AE279" s="944">
        <v>389</v>
      </c>
      <c r="AF279" s="1085">
        <v>410</v>
      </c>
      <c r="AG279" s="946">
        <v>357</v>
      </c>
      <c r="AH279" s="944">
        <v>341</v>
      </c>
      <c r="AI279" s="942">
        <v>374</v>
      </c>
      <c r="AJ279" s="946">
        <v>431</v>
      </c>
      <c r="AK279" s="944">
        <v>399</v>
      </c>
      <c r="AL279" s="942">
        <v>389</v>
      </c>
      <c r="AM279" s="951">
        <v>509</v>
      </c>
      <c r="AQ279" s="784"/>
      <c r="AR279" s="1577"/>
      <c r="AS279" s="1577"/>
      <c r="AT279" s="1577"/>
      <c r="AU279" s="1577"/>
      <c r="AV279" s="1575"/>
      <c r="AW279" s="787"/>
      <c r="AY279" s="748"/>
      <c r="AZ279" s="748"/>
      <c r="BA279" s="748"/>
      <c r="BB279" s="748"/>
      <c r="BC279" s="767"/>
      <c r="BD279" s="758"/>
      <c r="BE279" s="748"/>
      <c r="BF279" s="748"/>
      <c r="BG279" s="748"/>
      <c r="BH279" s="767"/>
      <c r="BI279" s="767"/>
      <c r="BJ279" s="758"/>
      <c r="BK279" s="767"/>
      <c r="BL279" s="767"/>
      <c r="BM279" s="767"/>
      <c r="BN279" s="768"/>
      <c r="BO279" s="767"/>
      <c r="BP279" s="758"/>
      <c r="BQ279" s="748"/>
      <c r="BR279" s="748"/>
      <c r="BS279" s="748"/>
      <c r="BT279" s="767"/>
      <c r="BU279" s="748"/>
      <c r="BV279" s="758"/>
      <c r="BW279" s="767"/>
      <c r="BX279" s="767"/>
      <c r="BY279" s="767"/>
      <c r="BZ279" s="252"/>
      <c r="CA279" s="767"/>
      <c r="CB279" s="787"/>
      <c r="CC279" s="755"/>
      <c r="CD279" s="755"/>
      <c r="CE279" s="755"/>
      <c r="CF279" s="755"/>
      <c r="CG279" s="755"/>
      <c r="CH279" s="787"/>
      <c r="CI279" s="755"/>
      <c r="CJ279" s="755"/>
      <c r="CK279" s="755"/>
      <c r="CL279" s="755"/>
      <c r="CM279" s="755"/>
      <c r="CN279" s="758"/>
      <c r="CO279" s="767"/>
      <c r="CP279" s="767"/>
      <c r="CQ279" s="767"/>
      <c r="CR279" s="768"/>
      <c r="CS279" s="748"/>
      <c r="CT279" s="758"/>
      <c r="CU279" s="767"/>
      <c r="CV279" s="767"/>
      <c r="CW279" s="767"/>
      <c r="CX279" s="767"/>
      <c r="CY279" s="748"/>
      <c r="CZ279" s="787"/>
      <c r="DA279" s="767"/>
      <c r="DB279" s="767"/>
      <c r="DC279" s="767"/>
      <c r="DD279" s="768"/>
      <c r="DE279" s="748"/>
      <c r="DF279" s="758"/>
      <c r="DG279" s="767"/>
      <c r="DH279" s="767"/>
      <c r="DI279" s="767"/>
      <c r="DJ279" s="748"/>
      <c r="DK279" s="768"/>
      <c r="DL279" s="758"/>
      <c r="DM279" s="748"/>
      <c r="DN279" s="748"/>
      <c r="DO279" s="748"/>
      <c r="DP279" s="767"/>
      <c r="DQ279" s="767"/>
      <c r="DR279" s="758"/>
      <c r="DS279" s="755"/>
      <c r="DT279" s="755"/>
      <c r="DU279" s="755"/>
      <c r="DV279" s="755"/>
      <c r="DW279" s="755"/>
      <c r="DX279" s="758"/>
      <c r="DY279" s="758"/>
      <c r="DZ279" s="758"/>
      <c r="EA279" s="758"/>
      <c r="EB279" s="767"/>
      <c r="EC279" s="758"/>
      <c r="ED279" s="758"/>
      <c r="EE279" s="748"/>
      <c r="EF279" s="748"/>
      <c r="EG279" s="748"/>
      <c r="EH279" s="748"/>
      <c r="EI279" s="748"/>
      <c r="EJ279" s="758"/>
      <c r="EK279" s="755"/>
      <c r="EL279" s="755"/>
      <c r="EM279" s="755"/>
      <c r="EN279" s="755"/>
      <c r="EO279" s="755"/>
      <c r="EP279" s="758"/>
      <c r="EQ279" s="748"/>
      <c r="ER279" s="748"/>
      <c r="ES279" s="748"/>
      <c r="ET279" s="767"/>
      <c r="EU279" s="748"/>
      <c r="EV279" s="780"/>
      <c r="EW279" s="748"/>
      <c r="EX279" s="748"/>
      <c r="EY279" s="748"/>
      <c r="EZ279" s="767"/>
      <c r="FA279" s="767"/>
      <c r="FB279" s="758"/>
      <c r="FC279" s="767"/>
      <c r="FD279" s="767"/>
      <c r="FE279" s="767"/>
      <c r="FF279" s="254"/>
      <c r="FG279" s="254"/>
      <c r="FH279" s="758"/>
      <c r="FI279" s="755"/>
      <c r="FJ279" s="755"/>
      <c r="FK279" s="755"/>
      <c r="FL279" s="755"/>
      <c r="FM279" s="755"/>
      <c r="FN279" s="758"/>
      <c r="FO279" s="545"/>
      <c r="FP279" s="753"/>
      <c r="FQ279" s="546"/>
      <c r="FR279" s="546"/>
      <c r="FS279" s="546"/>
      <c r="FT279" s="764"/>
      <c r="FU279" s="755"/>
      <c r="FV279" s="755"/>
      <c r="FW279" s="755"/>
      <c r="FX279" s="755"/>
      <c r="FY279" s="755"/>
      <c r="FZ279" s="758"/>
      <c r="GA279" s="755"/>
      <c r="GB279" s="755"/>
      <c r="GC279" s="755"/>
      <c r="GD279" s="755"/>
      <c r="GE279" s="755"/>
      <c r="GF279" s="767"/>
      <c r="GL279" s="5"/>
      <c r="GM279" s="758"/>
      <c r="GN279" s="748"/>
      <c r="GO279" s="748"/>
      <c r="GP279" s="748"/>
      <c r="GQ279" s="252"/>
      <c r="GR279" s="748"/>
      <c r="GS279" s="758"/>
      <c r="GT279" s="764"/>
      <c r="GU279" s="764"/>
      <c r="GV279" s="764"/>
      <c r="GW279" s="764"/>
      <c r="GX279" s="764"/>
      <c r="GY279" s="758"/>
      <c r="GZ279" s="748"/>
      <c r="HA279" s="787"/>
      <c r="HB279" s="787"/>
      <c r="HC279" s="758"/>
      <c r="HD279" s="787"/>
      <c r="HE279" s="758"/>
      <c r="HF279" s="755"/>
      <c r="HG279" s="755"/>
      <c r="HH279" s="755"/>
      <c r="HI279" s="755"/>
      <c r="HJ279" s="755"/>
      <c r="HK279" s="758"/>
      <c r="HL279" s="755"/>
      <c r="HM279" s="755"/>
      <c r="HN279" s="755"/>
      <c r="HO279" s="755"/>
      <c r="HP279" s="755"/>
      <c r="HQ279" s="748"/>
      <c r="HR279" s="755"/>
      <c r="HS279" s="756"/>
      <c r="HT279" s="757"/>
      <c r="HU279" s="252"/>
      <c r="HV279" s="748"/>
      <c r="HW279" s="767"/>
      <c r="HX279" s="748"/>
      <c r="HY279" s="748"/>
      <c r="HZ279" s="748"/>
      <c r="IA279" s="767"/>
      <c r="IB279" s="748"/>
      <c r="IC279" s="767"/>
      <c r="ID279" s="755"/>
      <c r="IE279" s="755"/>
      <c r="IF279" s="755"/>
      <c r="IG279" s="755"/>
      <c r="IH279" s="755"/>
      <c r="II279" s="767"/>
      <c r="IK279" s="753"/>
      <c r="IL279" s="546"/>
      <c r="IM279" s="546"/>
      <c r="IN279" s="546"/>
      <c r="IO279" s="5"/>
      <c r="IP279" s="565"/>
      <c r="IQ279" s="747"/>
      <c r="IR279" s="56"/>
      <c r="IS279" s="576"/>
      <c r="IT279" s="576"/>
      <c r="IU279" s="101"/>
      <c r="IV279" s="5"/>
      <c r="IW279" s="61"/>
      <c r="IX279" s="59"/>
      <c r="IY279" s="59"/>
      <c r="IZ279" s="5"/>
      <c r="JA279" s="5"/>
      <c r="JB279" s="5"/>
      <c r="JJ279" s="252"/>
      <c r="JL279" s="252"/>
      <c r="JM279" s="5"/>
      <c r="JN279" s="252"/>
      <c r="JO279" s="5"/>
      <c r="JP279" s="5"/>
      <c r="JQ279" s="5"/>
      <c r="JU279" s="5"/>
      <c r="JV279" s="5"/>
      <c r="JX279" s="61"/>
      <c r="JY279" s="59"/>
      <c r="JZ279" s="59"/>
      <c r="KA279" s="59"/>
      <c r="KC279" s="256"/>
      <c r="KD279" s="256"/>
      <c r="KE279" s="3"/>
      <c r="KH279" s="5"/>
      <c r="KI279" s="5"/>
      <c r="KK279" s="252"/>
      <c r="KL279" s="5"/>
      <c r="KM279" s="5"/>
      <c r="KO279" s="5"/>
      <c r="KP279" s="5"/>
      <c r="KQ279" s="5"/>
      <c r="KS279" s="5"/>
      <c r="KT279" s="5"/>
      <c r="KU279" s="5"/>
      <c r="KW279" s="257"/>
      <c r="KX279" s="258"/>
      <c r="KY279" s="258"/>
      <c r="KZ279" s="258"/>
    </row>
    <row r="280" spans="1:376" ht="14.25" customHeight="1" x14ac:dyDescent="0.15">
      <c r="A280" s="2352" t="str">
        <f t="shared" si="2"/>
        <v>みず菜数量</v>
      </c>
      <c r="B280" s="250" t="s">
        <v>47</v>
      </c>
      <c r="C280" s="394" t="s">
        <v>93</v>
      </c>
      <c r="D280" s="917">
        <v>112.791</v>
      </c>
      <c r="E280" s="918">
        <v>154.82499999999999</v>
      </c>
      <c r="F280" s="922">
        <v>136.26499999999999</v>
      </c>
      <c r="G280" s="924">
        <v>160.46299999999999</v>
      </c>
      <c r="H280" s="918">
        <v>134.52600000000001</v>
      </c>
      <c r="I280" s="961">
        <v>126.992</v>
      </c>
      <c r="J280" s="920">
        <v>119.005</v>
      </c>
      <c r="K280" s="918">
        <v>116.152</v>
      </c>
      <c r="L280" s="922">
        <v>140.18899999999999</v>
      </c>
      <c r="M280" s="920">
        <v>137.61099999999999</v>
      </c>
      <c r="N280" s="926">
        <v>145.98500000000001</v>
      </c>
      <c r="O280" s="922">
        <v>121.857</v>
      </c>
      <c r="P280" s="920">
        <v>127.893</v>
      </c>
      <c r="Q280" s="918">
        <v>118.783</v>
      </c>
      <c r="R280" s="923">
        <v>149.59700000000001</v>
      </c>
      <c r="S280" s="924">
        <v>120.51</v>
      </c>
      <c r="T280" s="918">
        <v>122.161</v>
      </c>
      <c r="U280" s="922">
        <v>106.209</v>
      </c>
      <c r="V280" s="924">
        <v>95.668999999999997</v>
      </c>
      <c r="W280" s="1077">
        <v>107.021</v>
      </c>
      <c r="X280" s="925">
        <v>90.347999999999999</v>
      </c>
      <c r="Y280" s="924">
        <v>96.661000000000001</v>
      </c>
      <c r="Z280" s="926">
        <v>82.38</v>
      </c>
      <c r="AA280" s="923">
        <v>103.136</v>
      </c>
      <c r="AB280" s="927">
        <v>88.83</v>
      </c>
      <c r="AC280" s="926">
        <v>101.57299999999999</v>
      </c>
      <c r="AD280" s="922">
        <v>97.468999999999994</v>
      </c>
      <c r="AE280" s="920">
        <v>107.371</v>
      </c>
      <c r="AF280" s="1086">
        <v>107.11199999999999</v>
      </c>
      <c r="AG280" s="922">
        <v>133.12899999999999</v>
      </c>
      <c r="AH280" s="920">
        <v>106.395</v>
      </c>
      <c r="AI280" s="918">
        <v>107.696</v>
      </c>
      <c r="AJ280" s="922">
        <v>114.714</v>
      </c>
      <c r="AK280" s="920">
        <v>107.804</v>
      </c>
      <c r="AL280" s="918">
        <v>106.70099999999999</v>
      </c>
      <c r="AM280" s="928">
        <v>126.58499999999999</v>
      </c>
      <c r="AO280" s="59"/>
      <c r="AP280" s="55"/>
      <c r="AR280" s="1575"/>
      <c r="AS280" s="1575"/>
      <c r="AT280" s="1575"/>
      <c r="AU280" s="1577"/>
      <c r="AV280" s="1577"/>
      <c r="AY280" s="748"/>
      <c r="AZ280" s="748"/>
      <c r="BA280" s="748"/>
      <c r="BB280" s="748"/>
      <c r="BC280" s="767"/>
      <c r="BD280" s="787"/>
      <c r="BE280" s="767"/>
      <c r="BF280" s="767"/>
      <c r="BG280" s="767"/>
      <c r="BH280" s="748"/>
      <c r="BI280" s="748"/>
      <c r="BJ280" s="758"/>
      <c r="BK280" s="252"/>
      <c r="BL280" s="252"/>
      <c r="BM280" s="252"/>
      <c r="BN280" s="252"/>
      <c r="BO280" s="252"/>
      <c r="BP280" s="758"/>
      <c r="BQ280" s="767"/>
      <c r="BR280" s="767"/>
      <c r="BS280" s="767"/>
      <c r="BT280" s="748"/>
      <c r="BU280" s="767"/>
      <c r="BV280" s="758"/>
      <c r="BW280" s="767"/>
      <c r="BX280" s="767"/>
      <c r="BY280" s="767"/>
      <c r="BZ280" s="767"/>
      <c r="CA280" s="767"/>
      <c r="CB280" s="758"/>
      <c r="CC280" s="755"/>
      <c r="CD280" s="755"/>
      <c r="CE280" s="755"/>
      <c r="CF280" s="755"/>
      <c r="CG280" s="755"/>
      <c r="CH280" s="758"/>
      <c r="CI280" s="755"/>
      <c r="CJ280" s="755"/>
      <c r="CK280" s="755"/>
      <c r="CL280" s="755"/>
      <c r="CM280" s="755"/>
      <c r="CN280" s="758"/>
      <c r="CO280" s="748"/>
      <c r="CP280" s="748"/>
      <c r="CQ280" s="748"/>
      <c r="CR280" s="767"/>
      <c r="CS280" s="767"/>
      <c r="CT280" s="787"/>
      <c r="CU280" s="755"/>
      <c r="CV280" s="755"/>
      <c r="CW280" s="755"/>
      <c r="CX280" s="755"/>
      <c r="CY280" s="755"/>
      <c r="CZ280" s="787"/>
      <c r="DA280" s="748"/>
      <c r="DB280" s="748"/>
      <c r="DC280" s="748"/>
      <c r="DD280" s="767"/>
      <c r="DE280" s="768"/>
      <c r="DF280" s="787"/>
      <c r="DG280" s="767"/>
      <c r="DH280" s="767"/>
      <c r="DI280" s="767"/>
      <c r="DJ280" s="748"/>
      <c r="DK280" s="767"/>
      <c r="DL280" s="787"/>
      <c r="DM280" s="755"/>
      <c r="DN280" s="755"/>
      <c r="DO280" s="755"/>
      <c r="DP280" s="755"/>
      <c r="DQ280" s="755"/>
      <c r="DR280" s="748"/>
      <c r="DS280" s="767"/>
      <c r="DT280" s="767"/>
      <c r="DU280" s="767"/>
      <c r="DV280" s="767"/>
      <c r="DW280" s="748"/>
      <c r="DX280" s="787"/>
      <c r="DY280" s="758"/>
      <c r="DZ280" s="758"/>
      <c r="EA280" s="758"/>
      <c r="EB280" s="748"/>
      <c r="EC280" s="767"/>
      <c r="ED280" s="780"/>
      <c r="EE280" s="755"/>
      <c r="EF280" s="755"/>
      <c r="EG280" s="755"/>
      <c r="EH280" s="755"/>
      <c r="EI280" s="755"/>
      <c r="EJ280" s="787"/>
      <c r="EK280" s="770"/>
      <c r="EL280" s="756"/>
      <c r="EM280" s="757"/>
      <c r="EN280" s="767"/>
      <c r="EO280" s="748"/>
      <c r="EP280" s="787"/>
      <c r="EQ280" s="767"/>
      <c r="ER280" s="767"/>
      <c r="ES280" s="767"/>
      <c r="ET280" s="748"/>
      <c r="EU280" s="757"/>
      <c r="EV280" s="784"/>
      <c r="EW280" s="252"/>
      <c r="EX280" s="252"/>
      <c r="EY280" s="252"/>
      <c r="EZ280" s="748"/>
      <c r="FA280" s="767"/>
      <c r="FB280" s="758"/>
      <c r="FC280" s="252"/>
      <c r="FD280" s="252"/>
      <c r="FE280" s="252"/>
      <c r="FF280" s="748"/>
      <c r="FG280" s="767"/>
      <c r="FH280" s="748"/>
      <c r="FI280" s="770"/>
      <c r="FJ280" s="778"/>
      <c r="FK280" s="768"/>
      <c r="FL280" s="768"/>
      <c r="FM280" s="767"/>
      <c r="FN280" s="787"/>
      <c r="FO280" s="755"/>
      <c r="FP280" s="755"/>
      <c r="FQ280" s="755"/>
      <c r="FR280" s="755"/>
      <c r="FS280" s="755"/>
      <c r="FT280" s="787"/>
      <c r="FU280" s="755"/>
      <c r="FV280" s="755"/>
      <c r="FW280" s="755"/>
      <c r="FX280" s="755"/>
      <c r="FY280" s="755"/>
      <c r="FZ280" s="787"/>
      <c r="GA280" s="545"/>
      <c r="GB280" s="753"/>
      <c r="GC280" s="546"/>
      <c r="GD280" s="546"/>
      <c r="GE280" s="546"/>
      <c r="GF280" s="827"/>
      <c r="GG280" s="755"/>
      <c r="GH280" s="755"/>
      <c r="GI280" s="755"/>
      <c r="GJ280" s="755"/>
      <c r="GK280" s="755"/>
      <c r="GL280" s="748"/>
      <c r="GM280" s="755"/>
      <c r="GN280" s="755"/>
      <c r="GO280" s="755"/>
      <c r="GP280" s="755"/>
      <c r="GQ280" s="755"/>
      <c r="GR280" s="748"/>
      <c r="GX280" s="792"/>
      <c r="GY280" s="758"/>
      <c r="GZ280" s="767"/>
      <c r="HA280" s="767"/>
      <c r="HB280" s="767"/>
      <c r="HC280" s="748"/>
      <c r="HD280" s="767"/>
      <c r="HE280" s="748"/>
      <c r="HF280" s="755"/>
      <c r="HG280" s="755"/>
      <c r="HH280" s="755"/>
      <c r="HI280" s="755"/>
      <c r="HJ280" s="755"/>
      <c r="HK280" s="748"/>
      <c r="HL280" s="764"/>
      <c r="HM280" s="764"/>
      <c r="HN280" s="764"/>
      <c r="HO280" s="764"/>
      <c r="HP280" s="764"/>
      <c r="HQ280" s="758"/>
      <c r="HR280" s="758"/>
      <c r="HS280" s="758"/>
      <c r="HT280" s="758"/>
      <c r="HU280" s="748"/>
      <c r="HV280" s="748"/>
      <c r="HW280" s="758"/>
      <c r="HX280" s="755"/>
      <c r="HY280" s="756"/>
      <c r="HZ280" s="757"/>
      <c r="IA280" s="757"/>
      <c r="IB280" s="767"/>
      <c r="IC280" s="748"/>
      <c r="ID280" s="252"/>
      <c r="IE280" s="252"/>
      <c r="IF280" s="252"/>
      <c r="IG280" s="767"/>
      <c r="IH280" s="767"/>
      <c r="II280" s="748"/>
      <c r="IJ280" s="755"/>
      <c r="IK280" s="755"/>
      <c r="IL280" s="755"/>
      <c r="IM280" s="755"/>
      <c r="IN280" s="755"/>
      <c r="IO280" s="767"/>
      <c r="IP280" s="758"/>
      <c r="IQ280" s="758"/>
      <c r="IR280" s="757"/>
      <c r="IS280" s="758"/>
      <c r="IT280" s="758"/>
      <c r="IU280" s="748"/>
      <c r="IV280" s="5"/>
      <c r="IW280" s="753"/>
      <c r="IX280" s="546"/>
      <c r="IY280" s="546"/>
      <c r="IZ280" s="546"/>
      <c r="JA280" s="101"/>
      <c r="JB280" s="565"/>
      <c r="JC280" s="747"/>
      <c r="JD280" s="576"/>
      <c r="JE280" s="576"/>
      <c r="JF280" s="576"/>
      <c r="JG280" s="5"/>
      <c r="JH280" s="5"/>
      <c r="JI280" s="5"/>
      <c r="JM280" s="5"/>
      <c r="JN280" s="5"/>
      <c r="JR280" s="5"/>
      <c r="JS280" s="5"/>
      <c r="JV280" s="5"/>
      <c r="JW280" s="5"/>
      <c r="JX280" s="5"/>
      <c r="JZ280" s="61"/>
      <c r="KA280" s="59"/>
      <c r="KB280" s="59"/>
      <c r="KC280" s="59"/>
      <c r="KD280" s="61"/>
      <c r="KE280" s="61"/>
      <c r="KF280" s="59"/>
      <c r="KG280" s="59"/>
      <c r="KH280" s="5"/>
      <c r="KI280" s="5"/>
      <c r="KJ280" s="5"/>
      <c r="KK280" s="5"/>
      <c r="KN280" s="5"/>
      <c r="KP280" s="59"/>
      <c r="KQ280" s="59"/>
      <c r="KR280" s="5"/>
      <c r="KS280" s="56"/>
      <c r="KT280" s="257"/>
      <c r="KU280" s="258"/>
      <c r="KV280" s="258"/>
      <c r="KW280" s="258"/>
    </row>
    <row r="281" spans="1:376" ht="14.25" customHeight="1" x14ac:dyDescent="0.15">
      <c r="A281" s="2352" t="str">
        <f t="shared" si="2"/>
        <v>みず菜金額</v>
      </c>
      <c r="B281" s="2350" t="str">
        <f>B280</f>
        <v>みず菜</v>
      </c>
      <c r="C281" s="395" t="s">
        <v>94</v>
      </c>
      <c r="D281" s="929">
        <v>51923.317000000003</v>
      </c>
      <c r="E281" s="930">
        <v>47222.93</v>
      </c>
      <c r="F281" s="934">
        <v>43015.076999999997</v>
      </c>
      <c r="G281" s="936">
        <v>47603.258999999998</v>
      </c>
      <c r="H281" s="930">
        <v>39268.28</v>
      </c>
      <c r="I281" s="986">
        <v>33266.449999999997</v>
      </c>
      <c r="J281" s="932">
        <v>34791.915999999997</v>
      </c>
      <c r="K281" s="930">
        <v>44045.186000000002</v>
      </c>
      <c r="L281" s="934">
        <v>49102.714</v>
      </c>
      <c r="M281" s="932">
        <v>44623.527000000002</v>
      </c>
      <c r="N281" s="938">
        <v>47714.648999999998</v>
      </c>
      <c r="O281" s="934">
        <v>37900.968000000001</v>
      </c>
      <c r="P281" s="972">
        <v>33927.642999999996</v>
      </c>
      <c r="Q281" s="930">
        <v>33865.730000000003</v>
      </c>
      <c r="R281" s="935">
        <v>41597.817999999999</v>
      </c>
      <c r="S281" s="936">
        <v>29669.398000000001</v>
      </c>
      <c r="T281" s="930">
        <v>28145.708999999999</v>
      </c>
      <c r="U281" s="934">
        <v>21511.063999999998</v>
      </c>
      <c r="V281" s="936">
        <v>26533.315999999999</v>
      </c>
      <c r="W281" s="1078">
        <v>46241.775999999998</v>
      </c>
      <c r="X281" s="937">
        <v>35155.347000000002</v>
      </c>
      <c r="Y281" s="936">
        <v>45703.408000000003</v>
      </c>
      <c r="Z281" s="938">
        <v>38004.584000000003</v>
      </c>
      <c r="AA281" s="935">
        <v>45197.923000000003</v>
      </c>
      <c r="AB281" s="939">
        <v>41667.841</v>
      </c>
      <c r="AC281" s="930">
        <v>53608.061999999998</v>
      </c>
      <c r="AD281" s="934">
        <v>44667.036</v>
      </c>
      <c r="AE281" s="932">
        <v>50858.192999999999</v>
      </c>
      <c r="AF281" s="1084">
        <v>45421.478999999999</v>
      </c>
      <c r="AG281" s="934">
        <v>55789.250999999997</v>
      </c>
      <c r="AH281" s="932">
        <v>57947.932999999997</v>
      </c>
      <c r="AI281" s="930">
        <v>66323.81</v>
      </c>
      <c r="AJ281" s="934">
        <v>59092.56</v>
      </c>
      <c r="AK281" s="932">
        <v>50620.224000000002</v>
      </c>
      <c r="AL281" s="930">
        <v>50320.2</v>
      </c>
      <c r="AM281" s="940">
        <v>76716.975999999995</v>
      </c>
      <c r="AP281" s="55"/>
      <c r="AR281" s="1576"/>
      <c r="AS281" s="1576"/>
      <c r="AT281" s="1576"/>
      <c r="AU281" s="1575"/>
      <c r="AV281" s="1577"/>
      <c r="AY281" s="748"/>
      <c r="AZ281" s="748"/>
      <c r="BA281" s="748"/>
      <c r="BB281" s="768"/>
      <c r="BC281" s="767"/>
      <c r="BD281" s="758"/>
      <c r="BE281" s="252"/>
      <c r="BF281" s="252"/>
      <c r="BG281" s="252"/>
      <c r="BH281" s="252"/>
      <c r="BI281" s="252"/>
      <c r="BJ281" s="787"/>
      <c r="BK281" s="767"/>
      <c r="BL281" s="767"/>
      <c r="BM281" s="767"/>
      <c r="BN281" s="768"/>
      <c r="BO281" s="748"/>
      <c r="BP281" s="787"/>
      <c r="BQ281" s="770"/>
      <c r="BR281" s="778"/>
      <c r="BS281" s="768"/>
      <c r="BT281" s="748"/>
      <c r="BU281" s="767"/>
      <c r="BV281" s="758"/>
      <c r="BW281" s="767"/>
      <c r="BX281" s="767"/>
      <c r="BY281" s="767"/>
      <c r="BZ281" s="748"/>
      <c r="CA281" s="748"/>
      <c r="CB281" s="758"/>
      <c r="CC281" s="755"/>
      <c r="CD281" s="755"/>
      <c r="CE281" s="755"/>
      <c r="CF281" s="755"/>
      <c r="CG281" s="755"/>
      <c r="CH281" s="787"/>
      <c r="CI281" s="755"/>
      <c r="CJ281" s="755"/>
      <c r="CK281" s="755"/>
      <c r="CL281" s="755"/>
      <c r="CM281" s="755"/>
      <c r="CN281" s="758"/>
      <c r="CO281" s="767"/>
      <c r="CP281" s="767"/>
      <c r="CQ281" s="767"/>
      <c r="CR281" s="748"/>
      <c r="CS281" s="767"/>
      <c r="CT281" s="758"/>
      <c r="CU281" s="770"/>
      <c r="CV281" s="778"/>
      <c r="CW281" s="768"/>
      <c r="CX281" s="767"/>
      <c r="CY281" s="748"/>
      <c r="CZ281" s="758"/>
      <c r="DA281" s="755"/>
      <c r="DB281" s="755"/>
      <c r="DC281" s="755"/>
      <c r="DD281" s="755"/>
      <c r="DE281" s="755"/>
      <c r="DF281" s="758"/>
      <c r="DG281" s="758"/>
      <c r="DH281" s="758"/>
      <c r="DI281" s="758"/>
      <c r="DJ281" s="758"/>
      <c r="DK281" s="770"/>
      <c r="DL281" s="758"/>
      <c r="DM281" s="755"/>
      <c r="DN281" s="755"/>
      <c r="DO281" s="755"/>
      <c r="DP281" s="755"/>
      <c r="DQ281" s="755"/>
      <c r="DR281" s="758"/>
      <c r="DS281" s="767"/>
      <c r="DT281" s="767"/>
      <c r="DU281" s="767"/>
      <c r="DV281" s="757"/>
      <c r="DW281" s="767"/>
      <c r="DX281" s="758"/>
      <c r="DY281" s="748"/>
      <c r="DZ281" s="748"/>
      <c r="EA281" s="748"/>
      <c r="EB281" s="767"/>
      <c r="EC281" s="252"/>
      <c r="ED281" s="758"/>
      <c r="EE281" s="252"/>
      <c r="EF281" s="252"/>
      <c r="EG281" s="252"/>
      <c r="EH281" s="252"/>
      <c r="EI281" s="252"/>
      <c r="EJ281" s="780"/>
      <c r="EK281" s="748"/>
      <c r="EL281" s="748"/>
      <c r="EM281" s="748"/>
      <c r="EN281" s="767"/>
      <c r="EO281" s="767"/>
      <c r="EP281" s="748"/>
      <c r="EQ281" s="755"/>
      <c r="ER281" s="755"/>
      <c r="ES281" s="755"/>
      <c r="ET281" s="755"/>
      <c r="EU281" s="755"/>
      <c r="EV281" s="758"/>
      <c r="EW281" s="773"/>
      <c r="EX281" s="762"/>
      <c r="EY281" s="766"/>
      <c r="EZ281" s="767"/>
      <c r="FA281" s="767"/>
      <c r="FB281" s="758"/>
      <c r="FC281" s="755"/>
      <c r="FD281" s="755"/>
      <c r="FE281" s="755"/>
      <c r="FF281" s="755"/>
      <c r="FG281" s="755"/>
      <c r="FH281" s="758"/>
      <c r="FI281" s="545"/>
      <c r="FJ281" s="753"/>
      <c r="FK281" s="546"/>
      <c r="FL281" s="546"/>
      <c r="FM281" s="546"/>
      <c r="FN281" s="764"/>
      <c r="FO281" s="755"/>
      <c r="FP281" s="755"/>
      <c r="FQ281" s="755"/>
      <c r="FR281" s="755"/>
      <c r="FS281" s="755"/>
      <c r="FT281" s="758"/>
      <c r="FU281" s="755"/>
      <c r="FV281" s="755"/>
      <c r="FW281" s="755"/>
      <c r="FX281" s="755"/>
      <c r="FY281" s="755"/>
      <c r="FZ281" s="767"/>
      <c r="GA281" s="5"/>
      <c r="GB281" s="5"/>
      <c r="GC281" s="5"/>
      <c r="GD281" s="792"/>
      <c r="GE281" s="792"/>
      <c r="GF281" s="5"/>
      <c r="GG281" s="748"/>
      <c r="GH281" s="748"/>
      <c r="GI281" s="748"/>
      <c r="GJ281" s="748"/>
      <c r="GK281" s="767"/>
      <c r="GL281" s="767"/>
      <c r="GM281" s="748"/>
      <c r="GN281" s="748"/>
      <c r="GO281" s="748"/>
      <c r="GP281" s="748"/>
      <c r="GQ281" s="767"/>
      <c r="GR281" s="748"/>
      <c r="GS281" s="758"/>
      <c r="GT281" s="748"/>
      <c r="GU281" s="748"/>
      <c r="GV281" s="748"/>
      <c r="GW281" s="758"/>
      <c r="GX281" s="748"/>
      <c r="GY281" s="758"/>
      <c r="GZ281" s="758"/>
      <c r="HA281" s="758"/>
      <c r="HB281" s="758"/>
      <c r="HC281" s="758"/>
      <c r="HD281" s="787"/>
      <c r="HE281" s="758"/>
      <c r="HF281" s="755"/>
      <c r="HG281" s="755"/>
      <c r="HH281" s="755"/>
      <c r="HI281" s="755"/>
      <c r="HJ281" s="755"/>
      <c r="HK281" s="748"/>
      <c r="HL281" s="755"/>
      <c r="HM281" s="756"/>
      <c r="HN281" s="757"/>
      <c r="HO281" s="758"/>
      <c r="HP281" s="767"/>
      <c r="HQ281" s="758"/>
      <c r="HR281" s="767"/>
      <c r="HS281" s="767"/>
      <c r="HT281" s="767"/>
      <c r="HU281" s="757"/>
      <c r="HV281" s="757"/>
      <c r="HW281" s="767"/>
      <c r="HX281" s="767"/>
      <c r="HY281" s="767"/>
      <c r="HZ281" s="767"/>
      <c r="IA281" s="748"/>
      <c r="IB281" s="767"/>
      <c r="IC281" s="767"/>
      <c r="ID281" s="755"/>
      <c r="IE281" s="755"/>
      <c r="IF281" s="755"/>
      <c r="IG281" s="755"/>
      <c r="IH281" s="755"/>
      <c r="II281" s="748"/>
      <c r="IJ281" s="758"/>
      <c r="IK281" s="758"/>
      <c r="IL281" s="758"/>
      <c r="IM281" s="758"/>
      <c r="IN281" s="757"/>
      <c r="IO281" s="758"/>
      <c r="IP281" s="565"/>
      <c r="IQ281" s="565"/>
      <c r="IR281" s="565"/>
      <c r="IS281" s="565"/>
      <c r="IT281" s="565"/>
      <c r="IU281" s="5"/>
      <c r="IV281" s="5"/>
      <c r="IW281" s="61"/>
      <c r="IX281" s="59"/>
      <c r="IY281" s="59"/>
      <c r="IZ281" s="59"/>
      <c r="JA281" s="5"/>
      <c r="JB281" s="5"/>
      <c r="JE281" s="5"/>
      <c r="JG281" s="5"/>
      <c r="JH281" s="5"/>
      <c r="JI281" s="61"/>
      <c r="JJ281" s="59"/>
      <c r="JK281" s="59"/>
      <c r="JL281" s="59"/>
      <c r="JM281" s="61"/>
      <c r="JN281" s="61"/>
      <c r="JO281" s="59"/>
      <c r="JP281" s="59"/>
      <c r="JQ281" s="5"/>
      <c r="JT281" s="5"/>
      <c r="JU281" s="5"/>
      <c r="JV281" s="5"/>
      <c r="JX281" s="257"/>
      <c r="JY281" s="258"/>
      <c r="JZ281" s="258"/>
      <c r="KA281" s="258"/>
    </row>
    <row r="282" spans="1:376" ht="14.25" customHeight="1" x14ac:dyDescent="0.15">
      <c r="A282" s="2352" t="str">
        <f t="shared" si="2"/>
        <v>みず菜価格</v>
      </c>
      <c r="B282" s="2351" t="str">
        <f>B280</f>
        <v>みず菜</v>
      </c>
      <c r="C282" s="417" t="s">
        <v>96</v>
      </c>
      <c r="D282" s="941">
        <v>460</v>
      </c>
      <c r="E282" s="942">
        <v>305</v>
      </c>
      <c r="F282" s="946">
        <v>316</v>
      </c>
      <c r="G282" s="948">
        <v>297</v>
      </c>
      <c r="H282" s="942">
        <v>292</v>
      </c>
      <c r="I282" s="943">
        <v>262</v>
      </c>
      <c r="J282" s="944">
        <v>292</v>
      </c>
      <c r="K282" s="942">
        <v>379</v>
      </c>
      <c r="L282" s="946">
        <v>350</v>
      </c>
      <c r="M282" s="944">
        <v>324</v>
      </c>
      <c r="N282" s="942">
        <v>327</v>
      </c>
      <c r="O282" s="946">
        <v>311</v>
      </c>
      <c r="P282" s="944">
        <v>265</v>
      </c>
      <c r="Q282" s="942">
        <v>285</v>
      </c>
      <c r="R282" s="947">
        <v>278</v>
      </c>
      <c r="S282" s="944">
        <v>246</v>
      </c>
      <c r="T282" s="942">
        <v>230</v>
      </c>
      <c r="U282" s="946">
        <v>203</v>
      </c>
      <c r="V282" s="948">
        <v>277</v>
      </c>
      <c r="W282" s="980">
        <v>432</v>
      </c>
      <c r="X282" s="947">
        <v>389</v>
      </c>
      <c r="Y282" s="948">
        <v>473</v>
      </c>
      <c r="Z282" s="949">
        <v>461</v>
      </c>
      <c r="AA282" s="947">
        <v>438</v>
      </c>
      <c r="AB282" s="950">
        <v>469</v>
      </c>
      <c r="AC282" s="942">
        <v>528</v>
      </c>
      <c r="AD282" s="946">
        <v>458</v>
      </c>
      <c r="AE282" s="944">
        <v>474</v>
      </c>
      <c r="AF282" s="1085">
        <v>424</v>
      </c>
      <c r="AG282" s="946">
        <v>419</v>
      </c>
      <c r="AH282" s="944">
        <v>545</v>
      </c>
      <c r="AI282" s="942">
        <v>616</v>
      </c>
      <c r="AJ282" s="946">
        <v>515</v>
      </c>
      <c r="AK282" s="944">
        <v>470</v>
      </c>
      <c r="AL282" s="942">
        <v>472</v>
      </c>
      <c r="AM282" s="951">
        <v>606</v>
      </c>
      <c r="AO282" s="59"/>
      <c r="AP282" s="55"/>
      <c r="AQ282" s="784"/>
      <c r="AR282" s="1576"/>
      <c r="AS282" s="1576"/>
      <c r="AT282" s="1576"/>
      <c r="AU282" s="1576"/>
      <c r="AV282" s="1575"/>
      <c r="AW282" s="787"/>
      <c r="BA282" s="755"/>
      <c r="BB282" s="755"/>
      <c r="BC282" s="755"/>
      <c r="BD282" s="758"/>
      <c r="BE282" s="767"/>
      <c r="BF282" s="767"/>
      <c r="BG282" s="767"/>
      <c r="BH282" s="748"/>
      <c r="BI282" s="767"/>
      <c r="BJ282" s="758"/>
      <c r="BK282" s="767"/>
      <c r="BL282" s="767"/>
      <c r="BM282" s="767"/>
      <c r="BN282" s="767"/>
      <c r="BO282" s="768"/>
      <c r="BP282" s="758"/>
      <c r="BQ282" s="748"/>
      <c r="BR282" s="748"/>
      <c r="BS282" s="748"/>
      <c r="BT282" s="767"/>
      <c r="BU282" s="252"/>
      <c r="BV282" s="758"/>
      <c r="BW282" s="767"/>
      <c r="BX282" s="767"/>
      <c r="BY282" s="767"/>
      <c r="BZ282" s="767"/>
      <c r="CA282" s="252"/>
      <c r="CB282" s="758"/>
      <c r="CC282" s="755"/>
      <c r="CD282" s="755"/>
      <c r="CE282" s="755"/>
      <c r="CF282" s="755"/>
      <c r="CG282" s="755"/>
      <c r="CH282" s="758"/>
      <c r="CI282" s="755"/>
      <c r="CJ282" s="755"/>
      <c r="CK282" s="755"/>
      <c r="CL282" s="755"/>
      <c r="CM282" s="755"/>
      <c r="CN282" s="758"/>
      <c r="CO282" s="755"/>
      <c r="CP282" s="756"/>
      <c r="CQ282" s="757"/>
      <c r="CR282" s="757"/>
      <c r="CS282" s="757"/>
      <c r="CT282" s="758"/>
      <c r="CU282" s="767"/>
      <c r="CV282" s="767"/>
      <c r="CW282" s="767"/>
      <c r="CX282" s="767"/>
      <c r="CY282" s="748"/>
      <c r="CZ282" s="787"/>
      <c r="DA282" s="755"/>
      <c r="DB282" s="755"/>
      <c r="DC282" s="755"/>
      <c r="DD282" s="755"/>
      <c r="DE282" s="755"/>
      <c r="DF282" s="758"/>
      <c r="DG282" s="755"/>
      <c r="DH282" s="755"/>
      <c r="DI282" s="755"/>
      <c r="DJ282" s="755"/>
      <c r="DK282" s="755"/>
      <c r="DL282" s="758"/>
      <c r="DM282" s="755"/>
      <c r="DN282" s="755"/>
      <c r="DO282" s="755"/>
      <c r="DP282" s="755"/>
      <c r="DQ282" s="755"/>
      <c r="DR282" s="758"/>
      <c r="DS282" s="755"/>
      <c r="DT282" s="755"/>
      <c r="DU282" s="755"/>
      <c r="DV282" s="755"/>
      <c r="DW282" s="755"/>
      <c r="DX282" s="758"/>
      <c r="DY282" s="758"/>
      <c r="DZ282" s="758"/>
      <c r="EA282" s="758"/>
      <c r="EB282" s="748"/>
      <c r="EC282" s="767"/>
      <c r="ED282" s="758"/>
      <c r="EE282" s="758"/>
      <c r="EF282" s="758"/>
      <c r="EG282" s="767"/>
      <c r="EH282" s="758"/>
      <c r="EI282" s="748"/>
      <c r="EJ282" s="758"/>
      <c r="EK282" s="755"/>
      <c r="EL282" s="755"/>
      <c r="EM282" s="755"/>
      <c r="EN282" s="755"/>
      <c r="EO282" s="755"/>
      <c r="EP282" s="787"/>
      <c r="EQ282" s="748"/>
      <c r="ER282" s="748"/>
      <c r="ES282" s="748"/>
      <c r="ET282" s="767"/>
      <c r="EU282" s="254"/>
      <c r="EV282" s="758"/>
      <c r="EW282" s="252"/>
      <c r="EX282" s="252"/>
      <c r="EY282" s="252"/>
      <c r="EZ282" s="757"/>
      <c r="FA282" s="757"/>
      <c r="FB282" s="758"/>
      <c r="FC282" s="755"/>
      <c r="FD282" s="755"/>
      <c r="FE282" s="755"/>
      <c r="FF282" s="755"/>
      <c r="FG282" s="755"/>
      <c r="FH282" s="758"/>
      <c r="FI282" s="755"/>
      <c r="FJ282" s="755"/>
      <c r="FK282" s="755"/>
      <c r="FL282" s="755"/>
      <c r="FM282" s="755"/>
      <c r="FN282" s="758"/>
      <c r="FO282" s="773"/>
      <c r="FP282" s="762"/>
      <c r="FQ282" s="766"/>
      <c r="FR282" s="768"/>
      <c r="FS282" s="767"/>
      <c r="FT282" s="758"/>
      <c r="FU282" s="755"/>
      <c r="FV282" s="755"/>
      <c r="FW282" s="755"/>
      <c r="FX282" s="755"/>
      <c r="FY282" s="755"/>
      <c r="FZ282" s="758"/>
      <c r="GA282" s="545"/>
      <c r="GB282" s="753"/>
      <c r="GC282" s="546"/>
      <c r="GD282" s="546"/>
      <c r="GE282" s="546"/>
      <c r="GF282" s="758"/>
      <c r="GG282" s="755"/>
      <c r="GH282" s="755"/>
      <c r="GI282" s="755"/>
      <c r="GJ282" s="755"/>
      <c r="GK282" s="755"/>
      <c r="GL282" s="764"/>
      <c r="GM282" s="755"/>
      <c r="GN282" s="755"/>
      <c r="GO282" s="755"/>
      <c r="GP282" s="755"/>
      <c r="GQ282" s="755"/>
      <c r="GR282" s="758"/>
      <c r="GS282" s="755"/>
      <c r="GT282" s="755"/>
      <c r="GU282" s="755"/>
      <c r="GV282" s="755"/>
      <c r="GW282" s="755"/>
      <c r="GX282" s="767"/>
      <c r="GY282" s="59"/>
      <c r="GZ282" s="59"/>
      <c r="HA282" s="59"/>
      <c r="HB282" s="792"/>
      <c r="HC282" s="792"/>
      <c r="HD282" s="5"/>
      <c r="HE282" s="758"/>
      <c r="HF282" s="767"/>
      <c r="HG282" s="767"/>
      <c r="HH282" s="767"/>
      <c r="HI282" s="767"/>
      <c r="HJ282" s="767"/>
      <c r="HK282" s="758"/>
      <c r="HL282" s="748"/>
      <c r="HM282" s="748"/>
      <c r="HN282" s="748"/>
      <c r="HO282" s="767"/>
      <c r="HP282" s="748"/>
      <c r="HQ282" s="758"/>
      <c r="HR282" s="748"/>
      <c r="HS282" s="748"/>
      <c r="HT282" s="748"/>
      <c r="HU282" s="758"/>
      <c r="HV282" s="758"/>
      <c r="HW282" s="758"/>
      <c r="HX282" s="748"/>
      <c r="HY282" s="787"/>
      <c r="HZ282" s="787"/>
      <c r="IA282" s="758"/>
      <c r="IB282" s="758"/>
      <c r="IC282" s="758"/>
      <c r="ID282" s="755"/>
      <c r="IE282" s="755"/>
      <c r="IF282" s="755"/>
      <c r="IG282" s="755"/>
      <c r="IH282" s="755"/>
      <c r="II282" s="758"/>
      <c r="IJ282" s="767"/>
      <c r="IK282" s="767"/>
      <c r="IL282" s="767"/>
      <c r="IM282" s="757"/>
      <c r="IN282" s="758"/>
      <c r="IO282" s="748"/>
      <c r="IP282" s="767"/>
      <c r="IQ282" s="767"/>
      <c r="IR282" s="767"/>
      <c r="IS282" s="767"/>
      <c r="IT282" s="757"/>
      <c r="IU282" s="767"/>
      <c r="IV282" s="755"/>
      <c r="IW282" s="756"/>
      <c r="IX282" s="757"/>
      <c r="IY282" s="757"/>
      <c r="IZ282" s="757"/>
      <c r="JA282" s="758"/>
      <c r="JB282" s="5"/>
      <c r="JC282" s="753"/>
      <c r="JD282" s="546"/>
      <c r="JE282" s="546"/>
      <c r="JF282" s="546"/>
      <c r="JG282" s="5"/>
      <c r="JH282" s="5"/>
      <c r="JL282" s="5"/>
      <c r="JN282" s="5"/>
      <c r="JO282" s="61"/>
      <c r="JP282" s="59"/>
      <c r="JQ282" s="59"/>
      <c r="JR282" s="59"/>
      <c r="JS282" s="61"/>
      <c r="JT282" s="61"/>
      <c r="JU282" s="59"/>
      <c r="JV282" s="59"/>
      <c r="JW282" s="5"/>
      <c r="JX282" s="5"/>
      <c r="JZ282" s="5"/>
      <c r="KA282" s="252"/>
      <c r="KB282" s="252"/>
      <c r="KD282" s="257"/>
      <c r="KE282" s="258"/>
      <c r="KF282" s="258"/>
      <c r="KG282" s="258"/>
    </row>
    <row r="283" spans="1:376" ht="14.25" customHeight="1" x14ac:dyDescent="0.15">
      <c r="A283" s="2352" t="str">
        <f t="shared" si="2"/>
        <v>根みつば数量</v>
      </c>
      <c r="B283" s="250" t="s">
        <v>49</v>
      </c>
      <c r="C283" s="394" t="s">
        <v>93</v>
      </c>
      <c r="D283" s="917">
        <v>5.8360000000000003</v>
      </c>
      <c r="E283" s="918">
        <v>0.16700000000000001</v>
      </c>
      <c r="F283" s="922">
        <v>3.5000000000000003E-2</v>
      </c>
      <c r="G283" s="924">
        <v>3.5999999999999997E-2</v>
      </c>
      <c r="H283" s="918">
        <v>0.19</v>
      </c>
      <c r="I283" s="961">
        <v>0.253</v>
      </c>
      <c r="J283" s="920">
        <v>0.49199999999999999</v>
      </c>
      <c r="K283" s="918">
        <v>0.70299999999999996</v>
      </c>
      <c r="L283" s="922">
        <v>0.66700000000000004</v>
      </c>
      <c r="M283" s="920">
        <v>1.038</v>
      </c>
      <c r="N283" s="926">
        <v>2.3809999999999998</v>
      </c>
      <c r="O283" s="922">
        <v>1.2669999999999999</v>
      </c>
      <c r="P283" s="920">
        <v>0.47099999999999997</v>
      </c>
      <c r="Q283" s="918">
        <v>0</v>
      </c>
      <c r="R283" s="923">
        <v>0</v>
      </c>
      <c r="S283" s="924">
        <v>6.0000000000000001E-3</v>
      </c>
      <c r="T283" s="1087">
        <v>0</v>
      </c>
      <c r="U283" s="922">
        <v>0</v>
      </c>
      <c r="V283" s="924">
        <v>0.23100000000000001</v>
      </c>
      <c r="W283" s="1077">
        <v>0.38600000000000001</v>
      </c>
      <c r="X283" s="925">
        <v>0.27600000000000002</v>
      </c>
      <c r="Y283" s="924">
        <v>0.28499999999999998</v>
      </c>
      <c r="Z283" s="926">
        <v>9.9000000000000005E-2</v>
      </c>
      <c r="AA283" s="923">
        <v>0.13300000000000001</v>
      </c>
      <c r="AB283" s="927">
        <v>5.6000000000000001E-2</v>
      </c>
      <c r="AC283" s="926">
        <v>0.30599999999999999</v>
      </c>
      <c r="AD283" s="922">
        <v>1.4550000000000001</v>
      </c>
      <c r="AE283" s="920">
        <v>2.593</v>
      </c>
      <c r="AF283" s="1086">
        <v>3.2530000000000001</v>
      </c>
      <c r="AG283" s="922">
        <v>5.0339999999999998</v>
      </c>
      <c r="AH283" s="920">
        <v>3.8660000000000001</v>
      </c>
      <c r="AI283" s="918">
        <v>3.5960000000000001</v>
      </c>
      <c r="AJ283" s="922">
        <v>2.7210000000000001</v>
      </c>
      <c r="AK283" s="920">
        <v>1.526</v>
      </c>
      <c r="AL283" s="918">
        <v>0.34499999999999997</v>
      </c>
      <c r="AM283" s="928">
        <v>0</v>
      </c>
      <c r="AO283" s="59"/>
      <c r="AP283" s="55"/>
      <c r="AR283" s="1576"/>
      <c r="AS283" s="1576"/>
      <c r="AT283" s="1576"/>
      <c r="AU283" s="1576"/>
      <c r="AV283" s="1576"/>
      <c r="AY283" s="770"/>
      <c r="AZ283" s="778"/>
      <c r="BA283" s="768"/>
      <c r="BB283" s="748"/>
      <c r="BC283" s="767"/>
      <c r="BD283" s="758"/>
      <c r="BE283" s="748"/>
      <c r="BF283" s="748"/>
      <c r="BG283" s="748"/>
      <c r="BH283" s="767"/>
      <c r="BI283" s="748"/>
      <c r="BJ283" s="758"/>
      <c r="BK283" s="767"/>
      <c r="BL283" s="767"/>
      <c r="BM283" s="767"/>
      <c r="BN283" s="748"/>
      <c r="BO283" s="767"/>
      <c r="BP283" s="787"/>
      <c r="BQ283" s="767"/>
      <c r="BR283" s="767"/>
      <c r="BS283" s="767"/>
      <c r="BT283" s="748"/>
      <c r="BU283" s="748"/>
      <c r="BV283" s="758"/>
      <c r="BW283" s="755"/>
      <c r="BX283" s="755"/>
      <c r="BY283" s="755"/>
      <c r="BZ283" s="755"/>
      <c r="CA283" s="755"/>
      <c r="CB283" s="787"/>
      <c r="CC283" s="755"/>
      <c r="CD283" s="755"/>
      <c r="CE283" s="755"/>
      <c r="CF283" s="755"/>
      <c r="CG283" s="755"/>
      <c r="CH283" s="787"/>
      <c r="CI283" s="748"/>
      <c r="CJ283" s="748"/>
      <c r="CK283" s="748"/>
      <c r="CL283" s="767"/>
      <c r="CM283" s="767"/>
      <c r="CN283" s="787"/>
      <c r="CO283" s="748"/>
      <c r="CP283" s="748"/>
      <c r="CQ283" s="748"/>
      <c r="CR283" s="767"/>
      <c r="CS283" s="767"/>
      <c r="CT283" s="758"/>
      <c r="CU283" s="755"/>
      <c r="CV283" s="756"/>
      <c r="CW283" s="757"/>
      <c r="CX283" s="767"/>
      <c r="CY283" s="767"/>
      <c r="CZ283" s="787"/>
      <c r="DA283" s="748"/>
      <c r="DB283" s="748"/>
      <c r="DC283" s="748"/>
      <c r="DD283" s="768"/>
      <c r="DE283" s="768"/>
      <c r="DF283" s="787"/>
      <c r="DG283" s="755"/>
      <c r="DH283" s="755"/>
      <c r="DI283" s="755"/>
      <c r="DJ283" s="755"/>
      <c r="DK283" s="755"/>
      <c r="DL283" s="748"/>
      <c r="DM283" s="767"/>
      <c r="DN283" s="1344"/>
      <c r="DO283" s="767"/>
      <c r="DP283" s="758"/>
      <c r="DQ283" s="767"/>
      <c r="DR283" s="748"/>
      <c r="DS283" s="770"/>
      <c r="DT283" s="770"/>
      <c r="DU283" s="770"/>
      <c r="DV283" s="748"/>
      <c r="DW283" s="767"/>
      <c r="DX283" s="787"/>
      <c r="DY283" s="758"/>
      <c r="DZ283" s="758"/>
      <c r="EA283" s="758"/>
      <c r="EB283" s="767"/>
      <c r="EC283" s="758"/>
      <c r="ED283" s="767"/>
      <c r="EE283" s="755"/>
      <c r="EF283" s="756"/>
      <c r="EG283" s="757"/>
      <c r="EH283" s="757"/>
      <c r="EI283" s="757"/>
      <c r="EJ283" s="758"/>
      <c r="EK283" s="252"/>
      <c r="EL283" s="252"/>
      <c r="EM283" s="252"/>
      <c r="EN283" s="748"/>
      <c r="EO283" s="767"/>
      <c r="EP283" s="787"/>
      <c r="EQ283" s="755"/>
      <c r="ER283" s="755"/>
      <c r="ES283" s="755"/>
      <c r="ET283" s="755"/>
      <c r="EU283" s="755"/>
      <c r="EV283" s="787"/>
      <c r="EW283" s="748"/>
      <c r="EX283" s="748"/>
      <c r="EY283" s="748"/>
      <c r="EZ283" s="767"/>
      <c r="FA283" s="254"/>
      <c r="FB283" s="748"/>
      <c r="FC283" s="755"/>
      <c r="FD283" s="755"/>
      <c r="FE283" s="755"/>
      <c r="FF283" s="755"/>
      <c r="FG283" s="755"/>
      <c r="FH283" s="784"/>
      <c r="FI283" s="767"/>
      <c r="FJ283" s="767"/>
      <c r="FK283" s="767"/>
      <c r="FL283" s="767"/>
      <c r="FM283" s="748"/>
      <c r="FN283" s="758"/>
      <c r="FO283" s="755"/>
      <c r="FP283" s="755"/>
      <c r="FQ283" s="755"/>
      <c r="FR283" s="755"/>
      <c r="FS283" s="755"/>
      <c r="FT283" s="748"/>
      <c r="FU283" s="755"/>
      <c r="FV283" s="755"/>
      <c r="FW283" s="755"/>
      <c r="FX283" s="755"/>
      <c r="FY283" s="755"/>
      <c r="FZ283" s="787"/>
      <c r="GA283" s="755"/>
      <c r="GB283" s="755"/>
      <c r="GC283" s="755"/>
      <c r="GD283" s="755"/>
      <c r="GE283" s="755"/>
      <c r="GF283" s="787"/>
      <c r="GG283" s="545"/>
      <c r="GH283" s="753"/>
      <c r="GI283" s="546"/>
      <c r="GJ283" s="546"/>
      <c r="GK283" s="546"/>
      <c r="GL283" s="787"/>
      <c r="GM283" s="755"/>
      <c r="GN283" s="755"/>
      <c r="GO283" s="755"/>
      <c r="GP283" s="755"/>
      <c r="GQ283" s="755"/>
      <c r="GR283" s="827"/>
      <c r="GS283" s="755"/>
      <c r="GT283" s="755"/>
      <c r="GU283" s="755"/>
      <c r="GV283" s="755"/>
      <c r="GW283" s="755"/>
      <c r="GX283" s="748"/>
      <c r="GY283" s="755"/>
      <c r="GZ283" s="755"/>
      <c r="HA283" s="755"/>
      <c r="HB283" s="755"/>
      <c r="HC283" s="755"/>
      <c r="HD283" s="748"/>
      <c r="HE283" s="5"/>
      <c r="HF283" s="5"/>
      <c r="HG283" s="5"/>
      <c r="HH283" s="58"/>
      <c r="HI283" s="5"/>
      <c r="HJ283" s="792"/>
      <c r="HK283" s="758"/>
      <c r="HL283" s="767"/>
      <c r="HM283" s="767"/>
      <c r="HN283" s="767"/>
      <c r="HO283" s="748"/>
      <c r="HP283" s="748"/>
      <c r="HQ283" s="748"/>
      <c r="HR283" s="748"/>
      <c r="HS283" s="748"/>
      <c r="HT283" s="748"/>
      <c r="HU283" s="758"/>
      <c r="HV283" s="748"/>
      <c r="HW283" s="748"/>
      <c r="HX283" s="758"/>
      <c r="HY283" s="758"/>
      <c r="HZ283" s="758"/>
      <c r="IA283" s="758"/>
      <c r="IB283" s="787"/>
      <c r="IC283" s="787"/>
      <c r="ID283" s="755"/>
      <c r="IE283" s="755"/>
      <c r="IF283" s="755"/>
      <c r="IG283" s="755"/>
      <c r="IH283" s="755"/>
      <c r="II283" s="758"/>
      <c r="IJ283" s="755"/>
      <c r="IK283" s="755"/>
      <c r="IL283" s="755"/>
      <c r="IM283" s="755"/>
      <c r="IN283" s="755"/>
      <c r="IO283" s="748"/>
      <c r="IP283" s="767"/>
      <c r="IQ283" s="767"/>
      <c r="IR283" s="767"/>
      <c r="IS283" s="767"/>
      <c r="IT283" s="767"/>
      <c r="IU283" s="748"/>
      <c r="IV283" s="755"/>
      <c r="IW283" s="755"/>
      <c r="IX283" s="755"/>
      <c r="IY283" s="755"/>
      <c r="IZ283" s="755"/>
      <c r="JA283" s="767"/>
      <c r="JB283" s="758"/>
      <c r="JC283" s="758"/>
      <c r="JD283" s="758"/>
      <c r="JE283" s="758"/>
      <c r="JF283" s="757"/>
      <c r="JG283" s="748"/>
      <c r="JI283" s="753"/>
      <c r="JJ283" s="546"/>
      <c r="JK283" s="546"/>
      <c r="JL283" s="546"/>
      <c r="JM283" s="101"/>
      <c r="JN283" s="565"/>
      <c r="JO283" s="565"/>
      <c r="JP283" s="565"/>
      <c r="JQ283" s="565"/>
      <c r="JR283" s="565"/>
      <c r="JS283" s="5"/>
      <c r="JT283" s="5"/>
      <c r="JW283" s="61"/>
      <c r="JX283" s="59"/>
      <c r="JY283" s="59"/>
      <c r="JZ283" s="61"/>
      <c r="KA283" s="61"/>
      <c r="KB283" s="59"/>
      <c r="KC283" s="59"/>
      <c r="KD283" s="5"/>
      <c r="KG283" s="5"/>
      <c r="KH283" s="5"/>
      <c r="KI283" s="5"/>
      <c r="KK283" s="257"/>
      <c r="KL283" s="258"/>
      <c r="KM283" s="258"/>
      <c r="KN283" s="258"/>
    </row>
    <row r="284" spans="1:376" ht="14.25" customHeight="1" x14ac:dyDescent="0.15">
      <c r="A284" s="2352" t="str">
        <f t="shared" si="2"/>
        <v>根みつば金額</v>
      </c>
      <c r="B284" s="2350" t="str">
        <f>B283</f>
        <v>根みつば</v>
      </c>
      <c r="C284" s="395" t="s">
        <v>94</v>
      </c>
      <c r="D284" s="929">
        <v>5527.8280000000004</v>
      </c>
      <c r="E284" s="930">
        <v>125.928</v>
      </c>
      <c r="F284" s="934">
        <v>21.36</v>
      </c>
      <c r="G284" s="936">
        <v>27.042999999999999</v>
      </c>
      <c r="H284" s="930">
        <v>223.94900000000001</v>
      </c>
      <c r="I284" s="986">
        <v>262.36500000000001</v>
      </c>
      <c r="J284" s="932">
        <v>548.79200000000003</v>
      </c>
      <c r="K284" s="930">
        <v>729.98199999999997</v>
      </c>
      <c r="L284" s="934">
        <v>680.06500000000005</v>
      </c>
      <c r="M284" s="932">
        <v>1051.575</v>
      </c>
      <c r="N284" s="938">
        <v>1859.62</v>
      </c>
      <c r="O284" s="934">
        <v>836.298</v>
      </c>
      <c r="P284" s="972">
        <v>237.16800000000001</v>
      </c>
      <c r="Q284" s="930">
        <v>0</v>
      </c>
      <c r="R284" s="935">
        <v>0</v>
      </c>
      <c r="S284" s="936">
        <v>4.32</v>
      </c>
      <c r="T284" s="985">
        <v>0</v>
      </c>
      <c r="U284" s="934">
        <v>0</v>
      </c>
      <c r="V284" s="936">
        <v>191.16</v>
      </c>
      <c r="W284" s="1078">
        <v>349.16399999999999</v>
      </c>
      <c r="X284" s="937">
        <v>282.95999999999998</v>
      </c>
      <c r="Y284" s="936">
        <v>273.24</v>
      </c>
      <c r="Z284" s="938">
        <v>99.436000000000007</v>
      </c>
      <c r="AA284" s="935">
        <v>140.13</v>
      </c>
      <c r="AB284" s="939">
        <v>60.264000000000003</v>
      </c>
      <c r="AC284" s="930">
        <v>252.072</v>
      </c>
      <c r="AD284" s="934">
        <v>1147.932</v>
      </c>
      <c r="AE284" s="932">
        <v>1980.78</v>
      </c>
      <c r="AF284" s="1084">
        <v>2519.424</v>
      </c>
      <c r="AG284" s="934">
        <v>3587.0039999999999</v>
      </c>
      <c r="AH284" s="932">
        <v>2699.8380000000002</v>
      </c>
      <c r="AI284" s="930">
        <v>2495.1129999999998</v>
      </c>
      <c r="AJ284" s="934">
        <v>1999.242</v>
      </c>
      <c r="AK284" s="932">
        <v>1179.252</v>
      </c>
      <c r="AL284" s="930">
        <v>281.55599999999998</v>
      </c>
      <c r="AM284" s="940">
        <v>0</v>
      </c>
      <c r="AO284" s="59"/>
      <c r="AP284" s="55"/>
      <c r="AR284" s="1576"/>
      <c r="AS284" s="1576"/>
      <c r="AT284" s="1576"/>
      <c r="AU284" s="1576"/>
      <c r="AV284" s="1576"/>
      <c r="AZ284" s="756"/>
      <c r="BA284" s="757"/>
      <c r="BB284" s="748"/>
      <c r="BC284" s="252"/>
      <c r="BD284" s="758"/>
      <c r="BE284" s="748"/>
      <c r="BF284" s="748"/>
      <c r="BG284" s="748"/>
      <c r="BH284" s="748"/>
      <c r="BI284" s="767"/>
      <c r="BJ284" s="787"/>
      <c r="BK284" s="770"/>
      <c r="BL284" s="770"/>
      <c r="BM284" s="770"/>
      <c r="BN284" s="770"/>
      <c r="BO284" s="767"/>
      <c r="BP284" s="787"/>
      <c r="BQ284" s="755"/>
      <c r="BR284" s="755"/>
      <c r="BS284" s="755"/>
      <c r="BT284" s="755"/>
      <c r="BU284" s="755"/>
      <c r="BV284" s="758"/>
      <c r="BW284" s="767"/>
      <c r="BX284" s="767"/>
      <c r="BY284" s="767"/>
      <c r="BZ284" s="748"/>
      <c r="CA284" s="767"/>
      <c r="CB284" s="758"/>
      <c r="CC284" s="748"/>
      <c r="CD284" s="748"/>
      <c r="CE284" s="748"/>
      <c r="CF284" s="748"/>
      <c r="CG284" s="767"/>
      <c r="CH284" s="758"/>
      <c r="CI284" s="767"/>
      <c r="CJ284" s="767"/>
      <c r="CK284" s="767"/>
      <c r="CL284" s="757"/>
      <c r="CM284" s="767"/>
      <c r="CN284" s="758"/>
      <c r="CO284" s="755"/>
      <c r="CP284" s="755"/>
      <c r="CQ284" s="755"/>
      <c r="CR284" s="755"/>
      <c r="CS284" s="755"/>
      <c r="CT284" s="758"/>
      <c r="CU284" s="755"/>
      <c r="CV284" s="755"/>
      <c r="CW284" s="755"/>
      <c r="CX284" s="755"/>
      <c r="CY284" s="755"/>
      <c r="CZ284" s="758"/>
      <c r="DA284" s="748"/>
      <c r="DB284" s="1343"/>
      <c r="DC284" s="748"/>
      <c r="DD284" s="767"/>
      <c r="DE284" s="767"/>
      <c r="DF284" s="758"/>
      <c r="DG284" s="748"/>
      <c r="DH284" s="748"/>
      <c r="DI284" s="748"/>
      <c r="DJ284" s="748"/>
      <c r="DK284" s="748"/>
      <c r="DL284" s="758"/>
      <c r="DM284" s="758"/>
      <c r="DN284" s="758"/>
      <c r="DO284" s="758"/>
      <c r="DP284" s="758"/>
      <c r="DQ284" s="748"/>
      <c r="DR284" s="767"/>
      <c r="DS284" s="767"/>
      <c r="DT284" s="767"/>
      <c r="DU284" s="767"/>
      <c r="DV284" s="757"/>
      <c r="DW284" s="254"/>
      <c r="DX284" s="758"/>
      <c r="DY284" s="755"/>
      <c r="DZ284" s="755"/>
      <c r="EA284" s="755"/>
      <c r="EB284" s="755"/>
      <c r="EC284" s="755"/>
      <c r="ED284" s="758"/>
      <c r="EE284" s="748"/>
      <c r="EF284" s="748"/>
      <c r="EG284" s="748"/>
      <c r="EH284" s="767"/>
      <c r="EI284" s="757"/>
      <c r="EJ284" s="758"/>
      <c r="EK284" s="767"/>
      <c r="EL284" s="767"/>
      <c r="EM284" s="767"/>
      <c r="EN284" s="748"/>
      <c r="EO284" s="767"/>
      <c r="EP284" s="780"/>
      <c r="EQ284" s="755"/>
      <c r="ER284" s="755"/>
      <c r="ES284" s="755"/>
      <c r="ET284" s="755"/>
      <c r="EU284" s="755"/>
      <c r="EV284" s="748"/>
      <c r="EW284" s="748"/>
      <c r="EX284" s="748"/>
      <c r="EY284" s="748"/>
      <c r="EZ284" s="767"/>
      <c r="FA284" s="748"/>
      <c r="FB284" s="758"/>
      <c r="FC284" s="748"/>
      <c r="FD284" s="748"/>
      <c r="FE284" s="748"/>
      <c r="FF284" s="767"/>
      <c r="FG284" s="766"/>
      <c r="FH284" s="758"/>
      <c r="FI284" s="770"/>
      <c r="FJ284" s="770"/>
      <c r="FK284" s="770"/>
      <c r="FL284" s="766"/>
      <c r="FM284" s="767"/>
      <c r="FN284" s="758"/>
      <c r="FO284" s="545"/>
      <c r="FP284" s="753"/>
      <c r="FQ284" s="546"/>
      <c r="FR284" s="546"/>
      <c r="FS284" s="546"/>
      <c r="FT284" s="758"/>
      <c r="FU284" s="755"/>
      <c r="FV284" s="755"/>
      <c r="FW284" s="755"/>
      <c r="FX284" s="755"/>
      <c r="FY284" s="755"/>
      <c r="FZ284" s="764"/>
      <c r="GA284" s="755"/>
      <c r="GB284" s="755"/>
      <c r="GC284" s="755"/>
      <c r="GD284" s="755"/>
      <c r="GE284" s="755"/>
      <c r="GF284" s="758"/>
      <c r="GG284" s="755"/>
      <c r="GH284" s="755"/>
      <c r="GI284" s="755"/>
      <c r="GJ284" s="755"/>
      <c r="GK284" s="755"/>
      <c r="GL284" s="767"/>
      <c r="GM284" s="792"/>
      <c r="GN284" s="792"/>
      <c r="GO284" s="792"/>
      <c r="GP284" s="59"/>
      <c r="GQ284" s="792"/>
      <c r="GR284" s="792"/>
      <c r="GS284" s="748"/>
      <c r="GT284" s="767"/>
      <c r="GU284" s="767"/>
      <c r="GV284" s="767"/>
      <c r="GW284" s="767"/>
      <c r="GX284" s="748"/>
      <c r="GY284" s="758"/>
      <c r="GZ284" s="764"/>
      <c r="HA284" s="764"/>
      <c r="HB284" s="764"/>
      <c r="HC284" s="764"/>
      <c r="HD284" s="758"/>
      <c r="HE284" s="758"/>
      <c r="HF284" s="755"/>
      <c r="HG284" s="756"/>
      <c r="HH284" s="768"/>
      <c r="HI284" s="787"/>
      <c r="HJ284" s="758"/>
      <c r="HK284" s="758"/>
      <c r="HL284" s="755"/>
      <c r="HM284" s="755"/>
      <c r="HN284" s="755"/>
      <c r="HO284" s="755"/>
      <c r="HP284" s="755"/>
      <c r="HQ284" s="748"/>
      <c r="HR284" s="748"/>
      <c r="HS284" s="748"/>
      <c r="HT284" s="748"/>
      <c r="HU284" s="758"/>
      <c r="HV284" s="767"/>
      <c r="HW284" s="758"/>
      <c r="HX284" s="767"/>
      <c r="HY284" s="767"/>
      <c r="HZ284" s="767"/>
      <c r="IA284" s="748"/>
      <c r="IB284" s="767"/>
      <c r="IC284" s="767"/>
      <c r="ID284" s="755"/>
      <c r="IE284" s="755"/>
      <c r="IF284" s="755"/>
      <c r="IG284" s="755"/>
      <c r="IH284" s="755"/>
      <c r="II284" s="748"/>
      <c r="IJ284" s="758"/>
      <c r="IK284" s="758"/>
      <c r="IL284" s="758"/>
      <c r="IM284" s="758"/>
      <c r="IN284" s="758"/>
      <c r="IO284" s="758"/>
      <c r="IQ284" s="753"/>
      <c r="IR284" s="546"/>
      <c r="IS284" s="546"/>
      <c r="IT284" s="546"/>
      <c r="IU284" s="5"/>
      <c r="IV284" s="565"/>
      <c r="IW284" s="565"/>
      <c r="IX284" s="565"/>
      <c r="IY284" s="565"/>
      <c r="IZ284" s="565"/>
      <c r="JA284" s="5"/>
      <c r="JB284" s="5"/>
      <c r="JD284" s="61"/>
      <c r="JE284" s="59"/>
      <c r="JF284" s="59"/>
      <c r="JG284" s="5"/>
      <c r="JI284" s="257"/>
      <c r="JJ284" s="258"/>
      <c r="JK284" s="258"/>
      <c r="JL284" s="258"/>
    </row>
    <row r="285" spans="1:376" ht="14.25" customHeight="1" x14ac:dyDescent="0.15">
      <c r="A285" s="2352" t="str">
        <f t="shared" si="2"/>
        <v>根みつば価格</v>
      </c>
      <c r="B285" s="2351" t="str">
        <f>B283</f>
        <v>根みつば</v>
      </c>
      <c r="C285" s="417" t="s">
        <v>96</v>
      </c>
      <c r="D285" s="941">
        <v>947</v>
      </c>
      <c r="E285" s="942">
        <v>754</v>
      </c>
      <c r="F285" s="946">
        <v>610</v>
      </c>
      <c r="G285" s="948">
        <v>751</v>
      </c>
      <c r="H285" s="942">
        <v>1179</v>
      </c>
      <c r="I285" s="943">
        <v>1037</v>
      </c>
      <c r="J285" s="944">
        <v>1115</v>
      </c>
      <c r="K285" s="942">
        <v>1038</v>
      </c>
      <c r="L285" s="946">
        <v>1020</v>
      </c>
      <c r="M285" s="944">
        <v>1013</v>
      </c>
      <c r="N285" s="942">
        <v>781</v>
      </c>
      <c r="O285" s="946">
        <v>660</v>
      </c>
      <c r="P285" s="944">
        <v>504</v>
      </c>
      <c r="Q285" s="942">
        <v>0</v>
      </c>
      <c r="R285" s="947">
        <v>0</v>
      </c>
      <c r="S285" s="944">
        <v>720</v>
      </c>
      <c r="T285" s="942">
        <v>0</v>
      </c>
      <c r="U285" s="946">
        <v>0</v>
      </c>
      <c r="V285" s="948">
        <v>828</v>
      </c>
      <c r="W285" s="980">
        <v>905</v>
      </c>
      <c r="X285" s="947">
        <v>1025</v>
      </c>
      <c r="Y285" s="948">
        <v>959</v>
      </c>
      <c r="Z285" s="949">
        <v>1004</v>
      </c>
      <c r="AA285" s="947">
        <v>1054</v>
      </c>
      <c r="AB285" s="950">
        <v>1076</v>
      </c>
      <c r="AC285" s="942">
        <v>824</v>
      </c>
      <c r="AD285" s="946">
        <v>789</v>
      </c>
      <c r="AE285" s="944">
        <v>764</v>
      </c>
      <c r="AF285" s="1085">
        <v>774</v>
      </c>
      <c r="AG285" s="946">
        <v>713</v>
      </c>
      <c r="AH285" s="944">
        <v>698</v>
      </c>
      <c r="AI285" s="942">
        <v>694</v>
      </c>
      <c r="AJ285" s="946">
        <v>735</v>
      </c>
      <c r="AK285" s="944">
        <v>773</v>
      </c>
      <c r="AL285" s="942">
        <v>816</v>
      </c>
      <c r="AM285" s="951">
        <v>0</v>
      </c>
      <c r="AP285" s="55"/>
      <c r="AQ285" s="784"/>
      <c r="AR285" s="1576"/>
      <c r="AS285" s="1576"/>
      <c r="AT285" s="1576"/>
      <c r="AU285" s="1576"/>
      <c r="AV285" s="1576"/>
      <c r="AW285" s="787"/>
      <c r="AY285" s="767"/>
      <c r="AZ285" s="767"/>
      <c r="BA285" s="767"/>
      <c r="BB285" s="767"/>
      <c r="BC285" s="767"/>
      <c r="BD285" s="758"/>
      <c r="BE285" s="767"/>
      <c r="BF285" s="767"/>
      <c r="BG285" s="767"/>
      <c r="BH285" s="748"/>
      <c r="BI285" s="767"/>
      <c r="BJ285" s="758"/>
      <c r="BK285" s="748"/>
      <c r="BL285" s="748"/>
      <c r="BM285" s="748"/>
      <c r="BN285" s="767"/>
      <c r="BO285" s="767"/>
      <c r="BP285" s="758"/>
      <c r="BQ285" s="767"/>
      <c r="BR285" s="767"/>
      <c r="BS285" s="767"/>
      <c r="BT285" s="748"/>
      <c r="BU285" s="748"/>
      <c r="BV285" s="758"/>
      <c r="BW285" s="755"/>
      <c r="BX285" s="755"/>
      <c r="BY285" s="755"/>
      <c r="BZ285" s="755"/>
      <c r="CA285" s="755"/>
      <c r="CB285" s="758"/>
      <c r="CC285" s="767"/>
      <c r="CD285" s="767"/>
      <c r="CE285" s="767"/>
      <c r="CF285" s="748"/>
      <c r="CG285" s="748"/>
      <c r="CH285" s="758"/>
      <c r="CI285" s="767"/>
      <c r="CJ285" s="767"/>
      <c r="CK285" s="767"/>
      <c r="CL285" s="748"/>
      <c r="CM285" s="757"/>
      <c r="CN285" s="758"/>
      <c r="CO285" s="748"/>
      <c r="CP285" s="748"/>
      <c r="CQ285" s="748"/>
      <c r="CR285" s="767"/>
      <c r="CS285" s="767"/>
      <c r="CT285" s="758"/>
      <c r="CU285" s="755"/>
      <c r="CV285" s="755"/>
      <c r="CW285" s="755"/>
      <c r="CX285" s="755"/>
      <c r="CY285" s="755"/>
      <c r="CZ285" s="758"/>
      <c r="DA285" s="767"/>
      <c r="DB285" s="1344"/>
      <c r="DC285" s="767"/>
      <c r="DD285" s="748"/>
      <c r="DE285" s="767"/>
      <c r="DF285" s="758"/>
      <c r="DG285" s="758"/>
      <c r="DH285" s="758"/>
      <c r="DI285" s="758"/>
      <c r="DJ285" s="748"/>
      <c r="DK285" s="767"/>
      <c r="DL285" s="758"/>
      <c r="DM285" s="758"/>
      <c r="DN285" s="758"/>
      <c r="DO285" s="758"/>
      <c r="DP285" s="770"/>
      <c r="DQ285" s="252"/>
      <c r="DR285" s="767"/>
      <c r="DS285" s="252"/>
      <c r="DT285" s="252"/>
      <c r="DU285" s="252"/>
      <c r="DV285" s="748"/>
      <c r="DW285" s="254"/>
      <c r="DX285" s="758"/>
      <c r="DY285" s="755"/>
      <c r="DZ285" s="755"/>
      <c r="EA285" s="755"/>
      <c r="EB285" s="755"/>
      <c r="EC285" s="755"/>
      <c r="ED285" s="758"/>
      <c r="EE285" s="767"/>
      <c r="EF285" s="767"/>
      <c r="EG285" s="767"/>
      <c r="EH285" s="757"/>
      <c r="EI285" s="767"/>
      <c r="EJ285" s="758"/>
      <c r="EK285" s="767"/>
      <c r="EL285" s="767"/>
      <c r="EM285" s="767"/>
      <c r="EN285" s="767"/>
      <c r="EO285" s="767"/>
      <c r="EP285" s="758"/>
      <c r="EQ285" s="755"/>
      <c r="ER285" s="755"/>
      <c r="ES285" s="755"/>
      <c r="ET285" s="755"/>
      <c r="EU285" s="755"/>
      <c r="EV285" s="758"/>
      <c r="EW285" s="748"/>
      <c r="EX285" s="748"/>
      <c r="EY285" s="748"/>
      <c r="EZ285" s="767"/>
      <c r="FA285" s="758"/>
      <c r="FB285" s="758"/>
      <c r="FC285" s="755"/>
      <c r="FD285" s="755"/>
      <c r="FE285" s="755"/>
      <c r="FF285" s="755"/>
      <c r="FG285" s="755"/>
      <c r="FH285" s="780"/>
      <c r="FI285" s="755"/>
      <c r="FJ285" s="755"/>
      <c r="FK285" s="755"/>
      <c r="FL285" s="755"/>
      <c r="FM285" s="755"/>
      <c r="FN285" s="758"/>
      <c r="FO285" s="252"/>
      <c r="FP285" s="252"/>
      <c r="FQ285" s="252"/>
      <c r="FR285" s="748"/>
      <c r="FS285" s="767"/>
      <c r="FT285" s="758"/>
      <c r="FU285" s="770"/>
      <c r="FV285" s="778"/>
      <c r="FW285" s="768"/>
      <c r="FX285" s="766"/>
      <c r="FY285" s="748"/>
      <c r="FZ285" s="758"/>
      <c r="GA285" s="773"/>
      <c r="GB285" s="762"/>
      <c r="GC285" s="766"/>
      <c r="GD285" s="766"/>
      <c r="GE285" s="766"/>
      <c r="GF285" s="758"/>
      <c r="GG285" s="545"/>
      <c r="GH285" s="753"/>
      <c r="GI285" s="546"/>
      <c r="GJ285" s="546"/>
      <c r="GK285" s="546"/>
      <c r="GL285" s="758"/>
      <c r="GM285" s="755"/>
      <c r="GN285" s="755"/>
      <c r="GO285" s="755"/>
      <c r="GP285" s="755"/>
      <c r="GQ285" s="755"/>
      <c r="GR285" s="758"/>
      <c r="GS285" s="755"/>
      <c r="GT285" s="755"/>
      <c r="GU285" s="755"/>
      <c r="GV285" s="755"/>
      <c r="GW285" s="755"/>
      <c r="GX285" s="767"/>
      <c r="GY285" s="758"/>
      <c r="GZ285" s="748"/>
      <c r="HA285" s="748"/>
      <c r="HB285" s="748"/>
      <c r="HC285" s="758"/>
      <c r="HD285" s="748"/>
      <c r="HE285" s="758"/>
      <c r="HF285" s="758"/>
      <c r="HG285" s="758"/>
      <c r="HH285" s="758"/>
      <c r="HI285" s="758"/>
      <c r="HJ285" s="768"/>
      <c r="HK285" s="758"/>
      <c r="HL285" s="755"/>
      <c r="HM285" s="755"/>
      <c r="HN285" s="755"/>
      <c r="HO285" s="755"/>
      <c r="HP285" s="755"/>
      <c r="HQ285" s="758"/>
      <c r="HR285" s="748"/>
      <c r="HS285" s="748"/>
      <c r="HT285" s="748"/>
      <c r="HU285" s="767"/>
      <c r="HV285" s="252"/>
      <c r="HW285" s="748"/>
      <c r="HX285" s="748"/>
      <c r="HY285" s="748"/>
      <c r="HZ285" s="748"/>
      <c r="IA285" s="748"/>
      <c r="IB285" s="757"/>
      <c r="IC285" s="767"/>
      <c r="ID285" s="755"/>
      <c r="IE285" s="756"/>
      <c r="IF285" s="757"/>
      <c r="IG285" s="757"/>
      <c r="IH285" s="748"/>
      <c r="II285" s="767"/>
      <c r="IJ285" s="755"/>
      <c r="IK285" s="755"/>
      <c r="IL285" s="755"/>
      <c r="IM285" s="755"/>
      <c r="IN285" s="755"/>
      <c r="IO285" s="767"/>
      <c r="IP285" s="755"/>
      <c r="IQ285" s="756"/>
      <c r="IR285" s="757"/>
      <c r="IS285" s="757"/>
      <c r="IT285" s="60"/>
      <c r="IU285" s="758"/>
      <c r="IW285" s="753"/>
      <c r="IX285" s="546"/>
      <c r="IY285" s="546"/>
      <c r="IZ285" s="546"/>
      <c r="JA285" s="5"/>
      <c r="JB285" s="565"/>
      <c r="JC285" s="565"/>
      <c r="JD285" s="565"/>
      <c r="JE285" s="565"/>
      <c r="JF285" s="565"/>
      <c r="JG285" s="101"/>
      <c r="JH285" s="5"/>
      <c r="JK285" s="5"/>
      <c r="JL285" s="5"/>
      <c r="JM285" s="5"/>
      <c r="JO285" s="61"/>
      <c r="JP285" s="59"/>
      <c r="JQ285" s="59"/>
      <c r="JR285" s="5"/>
      <c r="JT285" s="257"/>
      <c r="JU285" s="258"/>
      <c r="JV285" s="258"/>
      <c r="JW285" s="258"/>
    </row>
    <row r="286" spans="1:376" ht="14.25" customHeight="1" x14ac:dyDescent="0.15">
      <c r="A286" s="2352" t="str">
        <f t="shared" si="2"/>
        <v>切みつば数量</v>
      </c>
      <c r="B286" s="250" t="s">
        <v>51</v>
      </c>
      <c r="C286" s="394" t="s">
        <v>93</v>
      </c>
      <c r="D286" s="917">
        <v>0.69099999999999995</v>
      </c>
      <c r="E286" s="918">
        <v>1.3129999999999999</v>
      </c>
      <c r="F286" s="922">
        <v>0.46800000000000003</v>
      </c>
      <c r="G286" s="924">
        <v>0.25</v>
      </c>
      <c r="H286" s="918">
        <v>9.1999999999999998E-2</v>
      </c>
      <c r="I286" s="961">
        <v>9.9000000000000005E-2</v>
      </c>
      <c r="J286" s="920">
        <v>0.151</v>
      </c>
      <c r="K286" s="918">
        <v>0.13200000000000001</v>
      </c>
      <c r="L286" s="922">
        <v>0.152</v>
      </c>
      <c r="M286" s="920">
        <v>4.2000000000000003E-2</v>
      </c>
      <c r="N286" s="926">
        <v>0.04</v>
      </c>
      <c r="O286" s="922">
        <v>3.6999999999999998E-2</v>
      </c>
      <c r="P286" s="920">
        <v>1.9E-2</v>
      </c>
      <c r="Q286" s="918">
        <v>4.0000000000000001E-3</v>
      </c>
      <c r="R286" s="923">
        <v>5.0000000000000001E-3</v>
      </c>
      <c r="S286" s="924">
        <v>0</v>
      </c>
      <c r="T286" s="918">
        <v>6.0000000000000001E-3</v>
      </c>
      <c r="U286" s="922">
        <v>3.0000000000000001E-3</v>
      </c>
      <c r="V286" s="924">
        <v>4.0000000000000001E-3</v>
      </c>
      <c r="W286" s="1077">
        <v>3.0000000000000001E-3</v>
      </c>
      <c r="X286" s="925">
        <v>2.0000000000000001E-4</v>
      </c>
      <c r="Y286" s="924">
        <v>4.0000000000000001E-3</v>
      </c>
      <c r="Z286" s="926">
        <v>0</v>
      </c>
      <c r="AA286" s="923">
        <v>4.0000000000000001E-3</v>
      </c>
      <c r="AB286" s="927">
        <v>0</v>
      </c>
      <c r="AC286" s="926">
        <v>2E-3</v>
      </c>
      <c r="AD286" s="922">
        <v>2E-3</v>
      </c>
      <c r="AE286" s="920">
        <v>2E-3</v>
      </c>
      <c r="AF286" s="1086">
        <v>2E-3</v>
      </c>
      <c r="AG286" s="922">
        <v>7.2999999999999995E-2</v>
      </c>
      <c r="AH286" s="920">
        <v>3.6999999999999998E-2</v>
      </c>
      <c r="AI286" s="918">
        <v>4.5999999999999999E-2</v>
      </c>
      <c r="AJ286" s="922">
        <v>8.2000000000000003E-2</v>
      </c>
      <c r="AK286" s="920">
        <v>9.9000000000000005E-2</v>
      </c>
      <c r="AL286" s="918">
        <v>0.17499999999999999</v>
      </c>
      <c r="AM286" s="928">
        <v>4.4539999999999997</v>
      </c>
      <c r="AO286" s="59"/>
      <c r="AP286" s="55"/>
      <c r="AR286" s="1576"/>
      <c r="AS286" s="1576"/>
      <c r="AT286" s="1576"/>
      <c r="AU286" s="1576"/>
      <c r="AV286" s="1576"/>
      <c r="AX286" s="767"/>
      <c r="AY286" s="767"/>
      <c r="AZ286" s="767"/>
      <c r="BA286" s="767"/>
      <c r="BB286" s="768"/>
      <c r="BC286" s="767"/>
      <c r="BD286" s="758"/>
      <c r="BE286" s="755"/>
      <c r="BF286" s="755"/>
      <c r="BG286" s="755"/>
      <c r="BH286" s="755"/>
      <c r="BI286" s="755"/>
      <c r="BJ286" s="758"/>
      <c r="BK286" s="252"/>
      <c r="BL286" s="252"/>
      <c r="BM286" s="252"/>
      <c r="BN286" s="252"/>
      <c r="BO286" s="252"/>
      <c r="BP286" s="758"/>
      <c r="BQ286" s="767"/>
      <c r="BR286" s="767"/>
      <c r="BS286" s="767"/>
      <c r="BT286" s="748"/>
      <c r="BU286" s="767"/>
      <c r="BV286" s="787"/>
      <c r="BW286" s="755"/>
      <c r="BX286" s="755"/>
      <c r="BY286" s="755"/>
      <c r="BZ286" s="755"/>
      <c r="CA286" s="755"/>
      <c r="CB286" s="787"/>
      <c r="CC286" s="755"/>
      <c r="CD286" s="755"/>
      <c r="CE286" s="755"/>
      <c r="CF286" s="755"/>
      <c r="CG286" s="755"/>
      <c r="CH286" s="787"/>
      <c r="CI286" s="748"/>
      <c r="CJ286" s="748"/>
      <c r="CK286" s="748"/>
      <c r="CL286" s="767"/>
      <c r="CM286" s="748"/>
      <c r="CN286" s="758"/>
      <c r="CO286" s="767"/>
      <c r="CP286" s="767"/>
      <c r="CQ286" s="767"/>
      <c r="CR286" s="748"/>
      <c r="CS286" s="758"/>
      <c r="CT286" s="787"/>
      <c r="CU286" s="767"/>
      <c r="CV286" s="1344"/>
      <c r="CW286" s="767"/>
      <c r="CX286" s="767"/>
      <c r="CY286" s="767"/>
      <c r="CZ286" s="787"/>
      <c r="DA286" s="755"/>
      <c r="DB286" s="755"/>
      <c r="DC286" s="755"/>
      <c r="DD286" s="755"/>
      <c r="DE286" s="755"/>
      <c r="DF286" s="748"/>
      <c r="DG286" s="767"/>
      <c r="DH286" s="1344"/>
      <c r="DI286" s="767"/>
      <c r="DJ286" s="758"/>
      <c r="DK286" s="748"/>
      <c r="DL286" s="748"/>
      <c r="DM286" s="758"/>
      <c r="DN286" s="758"/>
      <c r="DO286" s="758"/>
      <c r="DP286" s="767"/>
      <c r="DQ286" s="767"/>
      <c r="DR286" s="787"/>
      <c r="DS286" s="758"/>
      <c r="DT286" s="758"/>
      <c r="DU286" s="758"/>
      <c r="DV286" s="767"/>
      <c r="DW286" s="758"/>
      <c r="DX286" s="755"/>
      <c r="DY286" s="748"/>
      <c r="DZ286" s="748"/>
      <c r="EA286" s="748"/>
      <c r="EB286" s="767"/>
      <c r="EC286" s="748"/>
      <c r="ED286" s="787"/>
      <c r="EE286" s="755"/>
      <c r="EF286" s="755"/>
      <c r="EG286" s="755"/>
      <c r="EH286" s="755"/>
      <c r="EI286" s="755"/>
      <c r="EJ286" s="758"/>
      <c r="EK286" s="767"/>
      <c r="EL286" s="767"/>
      <c r="EM286" s="767"/>
      <c r="EN286" s="748"/>
      <c r="EO286" s="767"/>
      <c r="EP286" s="755"/>
      <c r="EQ286" s="767"/>
      <c r="ER286" s="767"/>
      <c r="ES286" s="767"/>
      <c r="ET286" s="767"/>
      <c r="EU286" s="767"/>
      <c r="EV286" s="787"/>
      <c r="EW286" s="755"/>
      <c r="EX286" s="755"/>
      <c r="EY286" s="755"/>
      <c r="EZ286" s="755"/>
      <c r="FA286" s="755"/>
      <c r="FB286" s="787"/>
      <c r="FC286" s="767"/>
      <c r="FD286" s="767"/>
      <c r="FE286" s="767"/>
      <c r="FF286" s="757"/>
      <c r="FG286" s="767"/>
      <c r="FH286" s="748"/>
      <c r="FI286" s="755"/>
      <c r="FJ286" s="755"/>
      <c r="FK286" s="755"/>
      <c r="FL286" s="755"/>
      <c r="FM286" s="755"/>
      <c r="FN286" s="784"/>
      <c r="FO286" s="755"/>
      <c r="FP286" s="755"/>
      <c r="FQ286" s="755"/>
      <c r="FR286" s="755"/>
      <c r="FS286" s="755"/>
      <c r="FT286" s="758"/>
      <c r="FU286" s="755"/>
      <c r="FV286" s="755"/>
      <c r="FW286" s="755"/>
      <c r="FX286" s="755"/>
      <c r="FY286" s="755"/>
      <c r="FZ286" s="748"/>
      <c r="GA286" s="755"/>
      <c r="GB286" s="755"/>
      <c r="GC286" s="755"/>
      <c r="GD286" s="755"/>
      <c r="GE286" s="755"/>
      <c r="GF286" s="787"/>
      <c r="GG286" s="773"/>
      <c r="GH286" s="762"/>
      <c r="GI286" s="766"/>
      <c r="GJ286" s="748"/>
      <c r="GK286" s="767"/>
      <c r="GL286" s="748"/>
      <c r="GR286" s="792"/>
      <c r="GS286" s="748"/>
      <c r="GT286" s="758"/>
      <c r="GU286" s="758"/>
      <c r="GV286" s="758"/>
      <c r="GW286" s="768"/>
      <c r="GX286" s="758"/>
      <c r="GY286" s="748"/>
      <c r="GZ286" s="758"/>
      <c r="HA286" s="758"/>
      <c r="HB286" s="758"/>
      <c r="HC286" s="768"/>
      <c r="HD286" s="768"/>
      <c r="HE286" s="787"/>
      <c r="HF286" s="755"/>
      <c r="HG286" s="755"/>
      <c r="HH286" s="755"/>
      <c r="HI286" s="755"/>
      <c r="HJ286" s="755"/>
      <c r="HK286" s="758"/>
      <c r="HL286" s="755"/>
      <c r="HM286" s="755"/>
      <c r="HN286" s="755"/>
      <c r="HO286" s="755"/>
      <c r="HP286" s="755"/>
      <c r="HQ286" s="748"/>
      <c r="HR286" s="767"/>
      <c r="HS286" s="767"/>
      <c r="HT286" s="767"/>
      <c r="HU286" s="757"/>
      <c r="HV286" s="757"/>
      <c r="HW286" s="748"/>
      <c r="HX286" s="755"/>
      <c r="HY286" s="755"/>
      <c r="HZ286" s="755"/>
      <c r="IA286" s="755"/>
      <c r="IB286" s="755"/>
      <c r="IC286" s="748"/>
      <c r="ID286" s="5"/>
      <c r="IE286" s="753"/>
      <c r="IF286" s="546"/>
      <c r="IG286" s="546"/>
      <c r="IH286" s="546"/>
      <c r="II286" s="101"/>
      <c r="IJ286" s="565"/>
      <c r="IK286" s="565"/>
      <c r="IL286" s="565"/>
      <c r="IM286" s="565"/>
      <c r="IN286" s="565"/>
      <c r="IO286" s="5"/>
      <c r="IP286" s="5"/>
      <c r="IS286" s="5"/>
      <c r="IT286" s="5"/>
      <c r="IU286" s="5"/>
    </row>
    <row r="287" spans="1:376" ht="14.25" customHeight="1" x14ac:dyDescent="0.15">
      <c r="A287" s="2352" t="str">
        <f t="shared" si="2"/>
        <v>切みつば金額</v>
      </c>
      <c r="B287" s="2350" t="str">
        <f>B286</f>
        <v>切みつば</v>
      </c>
      <c r="C287" s="395" t="s">
        <v>94</v>
      </c>
      <c r="D287" s="929">
        <v>4056.9119999999998</v>
      </c>
      <c r="E287" s="930">
        <v>2208.06</v>
      </c>
      <c r="F287" s="934">
        <v>792.85</v>
      </c>
      <c r="G287" s="936">
        <v>744.14200000000005</v>
      </c>
      <c r="H287" s="930">
        <v>552.74400000000003</v>
      </c>
      <c r="I287" s="986">
        <v>501.983</v>
      </c>
      <c r="J287" s="932">
        <v>845.70699999999999</v>
      </c>
      <c r="K287" s="930">
        <v>517.87099999999998</v>
      </c>
      <c r="L287" s="934">
        <v>706.38400000000001</v>
      </c>
      <c r="M287" s="932">
        <v>695.51900000000001</v>
      </c>
      <c r="N287" s="938">
        <v>820.79700000000003</v>
      </c>
      <c r="O287" s="934">
        <v>473.03899999999999</v>
      </c>
      <c r="P287" s="972">
        <v>206.28100000000001</v>
      </c>
      <c r="Q287" s="930">
        <v>81</v>
      </c>
      <c r="R287" s="935">
        <v>77.760000000000005</v>
      </c>
      <c r="S287" s="936">
        <v>0</v>
      </c>
      <c r="T287" s="930">
        <v>49.68</v>
      </c>
      <c r="U287" s="934">
        <v>34.56</v>
      </c>
      <c r="V287" s="936">
        <v>37.26</v>
      </c>
      <c r="W287" s="1078">
        <v>16.2</v>
      </c>
      <c r="X287" s="937">
        <v>27</v>
      </c>
      <c r="Y287" s="936">
        <v>48.06</v>
      </c>
      <c r="Z287" s="938">
        <v>0</v>
      </c>
      <c r="AA287" s="935">
        <v>79.92</v>
      </c>
      <c r="AB287" s="939">
        <v>0</v>
      </c>
      <c r="AC287" s="930">
        <v>71.28</v>
      </c>
      <c r="AD287" s="934">
        <v>11.88</v>
      </c>
      <c r="AE287" s="932">
        <v>43.2</v>
      </c>
      <c r="AF287" s="1084">
        <v>14.04</v>
      </c>
      <c r="AG287" s="934">
        <v>453.6</v>
      </c>
      <c r="AH287" s="932">
        <v>204.98400000000001</v>
      </c>
      <c r="AI287" s="930">
        <v>275.18400000000003</v>
      </c>
      <c r="AJ287" s="934">
        <v>337.85599999999999</v>
      </c>
      <c r="AK287" s="932">
        <v>843.48</v>
      </c>
      <c r="AL287" s="930">
        <v>1026</v>
      </c>
      <c r="AM287" s="940">
        <v>40547.79</v>
      </c>
      <c r="AO287" s="59"/>
      <c r="AP287" s="55"/>
      <c r="AR287" s="1576"/>
      <c r="AS287" s="1576"/>
      <c r="AT287" s="1576"/>
      <c r="AU287" s="1576"/>
      <c r="AV287" s="1576"/>
      <c r="AX287" s="767"/>
      <c r="AY287" s="748"/>
      <c r="AZ287" s="748"/>
      <c r="BA287" s="748"/>
      <c r="BB287" s="767"/>
      <c r="BC287" s="767"/>
      <c r="BD287" s="787"/>
      <c r="BE287" s="755"/>
      <c r="BF287" s="755"/>
      <c r="BG287" s="755"/>
      <c r="BH287" s="755"/>
      <c r="BI287" s="755"/>
      <c r="BJ287" s="787"/>
      <c r="BK287" s="755"/>
      <c r="BL287" s="755"/>
      <c r="BM287" s="755"/>
      <c r="BN287" s="755"/>
      <c r="BO287" s="755"/>
      <c r="BP287" s="758"/>
      <c r="BQ287" s="767"/>
      <c r="BR287" s="767"/>
      <c r="BS287" s="767"/>
      <c r="BT287" s="748"/>
      <c r="BU287" s="767"/>
      <c r="BV287" s="787"/>
      <c r="BW287" s="767"/>
      <c r="BX287" s="767"/>
      <c r="BY287" s="767"/>
      <c r="BZ287" s="767"/>
      <c r="CA287" s="748"/>
      <c r="CB287" s="758"/>
      <c r="CC287" s="755"/>
      <c r="CD287" s="755"/>
      <c r="CE287" s="755"/>
      <c r="CF287" s="755"/>
      <c r="CG287" s="755"/>
      <c r="CH287" s="758"/>
      <c r="CI287" s="748"/>
      <c r="CJ287" s="748"/>
      <c r="CK287" s="748"/>
      <c r="CL287" s="767"/>
      <c r="CM287" s="767"/>
      <c r="CN287" s="758"/>
      <c r="CO287" s="748"/>
      <c r="CP287" s="748"/>
      <c r="CQ287" s="748"/>
      <c r="CR287" s="748"/>
      <c r="CS287" s="767"/>
      <c r="CT287" s="758"/>
      <c r="CU287" s="755"/>
      <c r="CV287" s="755"/>
      <c r="CW287" s="755"/>
      <c r="CX287" s="755"/>
      <c r="CY287" s="755"/>
      <c r="CZ287" s="758"/>
      <c r="DA287" s="748"/>
      <c r="DB287" s="1343"/>
      <c r="DC287" s="748"/>
      <c r="DD287" s="767"/>
      <c r="DE287" s="758"/>
      <c r="DF287" s="758"/>
      <c r="DG287" s="748"/>
      <c r="DH287" s="748"/>
      <c r="DI287" s="748"/>
      <c r="DJ287" s="767"/>
      <c r="DK287" s="767"/>
      <c r="DL287" s="758"/>
      <c r="DM287" s="758"/>
      <c r="DN287" s="758"/>
      <c r="DO287" s="758"/>
      <c r="DP287" s="758"/>
      <c r="DQ287" s="758"/>
      <c r="DR287" s="748"/>
      <c r="DS287" s="748"/>
      <c r="DT287" s="748"/>
      <c r="DU287" s="748"/>
      <c r="DV287" s="767"/>
      <c r="DW287" s="767"/>
      <c r="DX287" s="758"/>
      <c r="DY287" s="755"/>
      <c r="DZ287" s="755"/>
      <c r="EA287" s="755"/>
      <c r="EB287" s="755"/>
      <c r="EC287" s="755"/>
      <c r="ED287" s="755"/>
      <c r="EE287" s="748"/>
      <c r="EF287" s="748"/>
      <c r="EG287" s="748"/>
      <c r="EH287" s="767"/>
      <c r="EI287" s="252"/>
      <c r="EJ287" s="758"/>
      <c r="EK287" s="252"/>
      <c r="EL287" s="252"/>
      <c r="EM287" s="252"/>
      <c r="EN287" s="748"/>
      <c r="EO287" s="767"/>
      <c r="EP287" s="758"/>
      <c r="EQ287" s="755"/>
      <c r="ER287" s="755"/>
      <c r="ES287" s="755"/>
      <c r="ET287" s="755"/>
      <c r="EU287" s="755"/>
      <c r="EV287" s="758"/>
      <c r="EW287" s="252"/>
      <c r="EX287" s="252"/>
      <c r="EY287" s="252"/>
      <c r="EZ287" s="252"/>
      <c r="FA287" s="767"/>
      <c r="FB287" s="758"/>
      <c r="FC287" s="755"/>
      <c r="FD287" s="755"/>
      <c r="FE287" s="755"/>
      <c r="FF287" s="755"/>
      <c r="FG287" s="755"/>
      <c r="FH287" s="780"/>
      <c r="FI287" s="755"/>
      <c r="FJ287" s="755"/>
      <c r="FK287" s="755"/>
      <c r="FL287" s="755"/>
      <c r="FM287" s="755"/>
      <c r="FN287" s="748"/>
      <c r="FO287" s="755"/>
      <c r="FP287" s="755"/>
      <c r="FQ287" s="755"/>
      <c r="FR287" s="755"/>
      <c r="FS287" s="755"/>
      <c r="FT287" s="758"/>
      <c r="FU287" s="773"/>
      <c r="FV287" s="762"/>
      <c r="FW287" s="766"/>
      <c r="FX287" s="766"/>
      <c r="FY287" s="766"/>
      <c r="FZ287" s="758"/>
      <c r="GA287" s="545"/>
      <c r="GB287" s="753"/>
      <c r="GC287" s="546"/>
      <c r="GD287" s="546"/>
      <c r="GE287" s="546"/>
      <c r="GF287" s="758"/>
      <c r="GG287" s="755"/>
      <c r="GH287" s="755"/>
      <c r="GI287" s="755"/>
      <c r="GJ287" s="755"/>
      <c r="GK287" s="755"/>
      <c r="GL287" s="767"/>
      <c r="GM287" s="5"/>
      <c r="GN287" s="5"/>
      <c r="GO287" s="5"/>
      <c r="GP287" s="792"/>
      <c r="GQ287" s="5"/>
      <c r="GR287" s="5"/>
      <c r="GS287" s="758"/>
      <c r="GT287" s="748"/>
      <c r="GU287" s="748"/>
      <c r="GV287" s="748"/>
      <c r="GW287" s="767"/>
      <c r="GX287" s="767"/>
      <c r="GY287" s="767"/>
      <c r="GZ287" s="767"/>
      <c r="HA287" s="767"/>
      <c r="HB287" s="767"/>
      <c r="HC287" s="757"/>
      <c r="HD287" s="757"/>
      <c r="HE287" s="767"/>
      <c r="HF287" s="755"/>
      <c r="HG287" s="755"/>
      <c r="HH287" s="755"/>
      <c r="HI287" s="755"/>
      <c r="HJ287" s="755"/>
      <c r="HK287" s="748"/>
      <c r="HL287" s="758"/>
      <c r="HM287" s="758"/>
      <c r="HN287" s="757"/>
      <c r="HO287" s="758"/>
      <c r="HP287" s="758"/>
      <c r="HQ287" s="758"/>
      <c r="HS287" s="753"/>
      <c r="HT287" s="546"/>
      <c r="HU287" s="546"/>
      <c r="HV287" s="546"/>
      <c r="HW287" s="5"/>
      <c r="HX287" s="565"/>
      <c r="HY287" s="565"/>
      <c r="HZ287" s="565"/>
      <c r="IA287" s="565"/>
      <c r="IB287" s="565"/>
      <c r="IC287" s="5"/>
    </row>
    <row r="288" spans="1:376" ht="14.25" customHeight="1" x14ac:dyDescent="0.15">
      <c r="A288" s="2352" t="str">
        <f t="shared" si="2"/>
        <v>切みつば価格</v>
      </c>
      <c r="B288" s="2351" t="str">
        <f>B286</f>
        <v>切みつば</v>
      </c>
      <c r="C288" s="417" t="s">
        <v>96</v>
      </c>
      <c r="D288" s="941">
        <v>5871</v>
      </c>
      <c r="E288" s="942">
        <v>1682</v>
      </c>
      <c r="F288" s="946">
        <v>1694</v>
      </c>
      <c r="G288" s="948">
        <v>2977</v>
      </c>
      <c r="H288" s="942">
        <v>6008</v>
      </c>
      <c r="I288" s="943">
        <v>5071</v>
      </c>
      <c r="J288" s="944">
        <v>5601</v>
      </c>
      <c r="K288" s="942">
        <v>3923</v>
      </c>
      <c r="L288" s="946">
        <v>4647</v>
      </c>
      <c r="M288" s="944">
        <v>16560</v>
      </c>
      <c r="N288" s="942">
        <v>20520</v>
      </c>
      <c r="O288" s="946">
        <v>12785</v>
      </c>
      <c r="P288" s="944">
        <v>10857</v>
      </c>
      <c r="Q288" s="942">
        <v>20250</v>
      </c>
      <c r="R288" s="947">
        <v>15552</v>
      </c>
      <c r="S288" s="944">
        <v>0</v>
      </c>
      <c r="T288" s="942">
        <v>8280</v>
      </c>
      <c r="U288" s="946">
        <v>11520</v>
      </c>
      <c r="V288" s="948">
        <v>9315</v>
      </c>
      <c r="W288" s="980">
        <v>5400</v>
      </c>
      <c r="X288" s="947">
        <v>13500</v>
      </c>
      <c r="Y288" s="948">
        <v>12015</v>
      </c>
      <c r="Z288" s="949">
        <v>0</v>
      </c>
      <c r="AA288" s="947">
        <v>19980</v>
      </c>
      <c r="AB288" s="950">
        <v>0</v>
      </c>
      <c r="AC288" s="942">
        <v>35640</v>
      </c>
      <c r="AD288" s="946">
        <v>5940</v>
      </c>
      <c r="AE288" s="944">
        <v>21.6</v>
      </c>
      <c r="AF288" s="1085">
        <v>7020</v>
      </c>
      <c r="AG288" s="946">
        <v>6214</v>
      </c>
      <c r="AH288" s="944">
        <v>5540</v>
      </c>
      <c r="AI288" s="942">
        <v>5982</v>
      </c>
      <c r="AJ288" s="946">
        <v>4120</v>
      </c>
      <c r="AK288" s="944">
        <v>8520</v>
      </c>
      <c r="AL288" s="942">
        <v>5863</v>
      </c>
      <c r="AM288" s="951">
        <v>9104</v>
      </c>
      <c r="AP288" s="55"/>
      <c r="AQ288" s="784"/>
      <c r="AR288" s="1576"/>
      <c r="AS288" s="1576"/>
      <c r="AT288" s="1576"/>
      <c r="AU288" s="1576"/>
      <c r="AV288" s="1576"/>
      <c r="AW288" s="787"/>
      <c r="AX288" s="748"/>
      <c r="AY288" s="767"/>
      <c r="AZ288" s="767"/>
      <c r="BA288" s="767"/>
      <c r="BB288" s="767"/>
      <c r="BC288" s="748"/>
      <c r="BD288" s="758"/>
      <c r="BE288" s="767"/>
      <c r="BF288" s="767"/>
      <c r="BG288" s="767"/>
      <c r="BH288" s="748"/>
      <c r="BI288" s="767"/>
      <c r="BJ288" s="758"/>
      <c r="BK288" s="755"/>
      <c r="BL288" s="755"/>
      <c r="BM288" s="755"/>
      <c r="BN288" s="755"/>
      <c r="BO288" s="755"/>
      <c r="BP288" s="758"/>
      <c r="BQ288" s="767"/>
      <c r="BR288" s="767"/>
      <c r="BS288" s="767"/>
      <c r="BT288" s="748"/>
      <c r="BU288" s="252"/>
      <c r="BV288" s="758"/>
      <c r="BW288" s="770"/>
      <c r="BX288" s="778"/>
      <c r="BY288" s="768"/>
      <c r="BZ288" s="768"/>
      <c r="CA288" s="748"/>
      <c r="CB288" s="758"/>
      <c r="CC288" s="767"/>
      <c r="CD288" s="767"/>
      <c r="CE288" s="767"/>
      <c r="CF288" s="748"/>
      <c r="CG288" s="748"/>
      <c r="CH288" s="787"/>
      <c r="CI288" s="252"/>
      <c r="CJ288" s="252"/>
      <c r="CK288" s="252"/>
      <c r="CL288" s="252"/>
      <c r="CM288" s="758"/>
      <c r="CN288" s="758"/>
      <c r="CO288" s="755"/>
      <c r="CP288" s="755"/>
      <c r="CQ288" s="755"/>
      <c r="CR288" s="755"/>
      <c r="CS288" s="755"/>
      <c r="CT288" s="758"/>
      <c r="CU288" s="758"/>
      <c r="CV288" s="758"/>
      <c r="CW288" s="758"/>
      <c r="CX288" s="748"/>
      <c r="CY288" s="767"/>
      <c r="CZ288" s="758"/>
      <c r="DA288" s="748"/>
      <c r="DB288" s="748"/>
      <c r="DC288" s="748"/>
      <c r="DD288" s="748"/>
      <c r="DE288" s="767"/>
      <c r="DF288" s="758"/>
      <c r="DG288" s="748"/>
      <c r="DH288" s="748"/>
      <c r="DI288" s="748"/>
      <c r="DJ288" s="748"/>
      <c r="DK288" s="758"/>
      <c r="DL288" s="780"/>
      <c r="DM288" s="755"/>
      <c r="DN288" s="755"/>
      <c r="DO288" s="755"/>
      <c r="DP288" s="755"/>
      <c r="DQ288" s="755"/>
      <c r="DR288" s="755"/>
      <c r="DS288" s="252"/>
      <c r="DT288" s="252"/>
      <c r="DU288" s="252"/>
      <c r="DV288" s="748"/>
      <c r="DW288" s="757"/>
      <c r="DX288" s="758"/>
      <c r="DY288" s="748"/>
      <c r="DZ288" s="748"/>
      <c r="EA288" s="748"/>
      <c r="EB288" s="767"/>
      <c r="EC288" s="757"/>
      <c r="ED288" s="758"/>
      <c r="EE288" s="755"/>
      <c r="EF288" s="756"/>
      <c r="EG288" s="757"/>
      <c r="EH288" s="748"/>
      <c r="EI288" s="748"/>
      <c r="EJ288" s="758"/>
      <c r="EK288" s="755"/>
      <c r="EL288" s="756"/>
      <c r="EM288" s="757"/>
      <c r="EN288" s="748"/>
      <c r="EO288" s="748"/>
      <c r="EP288" s="780"/>
      <c r="EQ288" s="755"/>
      <c r="ER288" s="755"/>
      <c r="ES288" s="755"/>
      <c r="ET288" s="755"/>
      <c r="EU288" s="755"/>
      <c r="EV288" s="758"/>
      <c r="EW288" s="755"/>
      <c r="EX288" s="755"/>
      <c r="EY288" s="755"/>
      <c r="EZ288" s="755"/>
      <c r="FA288" s="755"/>
      <c r="FB288" s="758"/>
      <c r="FC288" s="773"/>
      <c r="FD288" s="762"/>
      <c r="FE288" s="766"/>
      <c r="FF288" s="766"/>
      <c r="FG288" s="766"/>
      <c r="FH288" s="758"/>
      <c r="FI288" s="767"/>
      <c r="FJ288" s="767"/>
      <c r="FK288" s="767"/>
      <c r="FL288" s="767"/>
      <c r="FM288" s="748"/>
      <c r="FN288" s="758"/>
      <c r="FO288" s="545"/>
      <c r="FP288" s="753"/>
      <c r="FQ288" s="546"/>
      <c r="FR288" s="546"/>
      <c r="FS288" s="546"/>
      <c r="FT288" s="758"/>
      <c r="FU288" s="252"/>
      <c r="FV288" s="252"/>
      <c r="FW288" s="252"/>
      <c r="FX288" s="748"/>
      <c r="FY288" s="767"/>
      <c r="FZ288" s="758"/>
      <c r="GA288" s="767"/>
      <c r="GB288" s="767"/>
      <c r="GC288" s="767"/>
      <c r="GD288" s="252"/>
      <c r="GE288" s="767"/>
      <c r="GF288" s="767"/>
      <c r="GG288" s="5"/>
      <c r="GH288" s="5"/>
      <c r="GI288" s="5"/>
      <c r="GJ288" s="5"/>
      <c r="GK288" s="792"/>
      <c r="GL288" s="5"/>
      <c r="GM288" s="758"/>
      <c r="GN288" s="787"/>
      <c r="GO288" s="748"/>
      <c r="GP288" s="748"/>
      <c r="GQ288" s="767"/>
      <c r="GR288" s="748"/>
      <c r="GS288" s="767"/>
      <c r="GT288" s="755"/>
      <c r="GU288" s="755"/>
      <c r="GV288" s="755"/>
      <c r="GW288" s="755"/>
      <c r="GX288" s="755"/>
      <c r="GY288" s="767"/>
      <c r="GZ288" s="758"/>
      <c r="HA288" s="758"/>
      <c r="HB288" s="757"/>
      <c r="HC288" s="757"/>
      <c r="HD288" s="758"/>
      <c r="HE288" s="758"/>
      <c r="HG288" s="753"/>
      <c r="HH288" s="546"/>
      <c r="HI288" s="546"/>
      <c r="HJ288" s="546"/>
      <c r="HK288" s="5"/>
      <c r="HL288" s="565"/>
      <c r="HM288" s="565"/>
      <c r="HN288" s="565"/>
      <c r="HO288" s="565"/>
      <c r="HP288" s="565"/>
      <c r="HQ288" s="101"/>
      <c r="HR288" s="5"/>
    </row>
    <row r="289" spans="1:272" ht="14.25" customHeight="1" x14ac:dyDescent="0.15">
      <c r="A289" s="2352" t="str">
        <f t="shared" si="2"/>
        <v>糸みつば数量</v>
      </c>
      <c r="B289" s="250" t="s">
        <v>53</v>
      </c>
      <c r="C289" s="394" t="s">
        <v>93</v>
      </c>
      <c r="D289" s="917">
        <v>9.5470000000000006</v>
      </c>
      <c r="E289" s="918">
        <v>5.8179999999999996</v>
      </c>
      <c r="F289" s="922">
        <v>6.0090000000000003</v>
      </c>
      <c r="G289" s="924">
        <v>6.3070000000000004</v>
      </c>
      <c r="H289" s="918">
        <v>5.125</v>
      </c>
      <c r="I289" s="961">
        <v>5.51</v>
      </c>
      <c r="J289" s="920">
        <v>7.93</v>
      </c>
      <c r="K289" s="918">
        <v>6.19</v>
      </c>
      <c r="L289" s="922">
        <v>7.1840000000000002</v>
      </c>
      <c r="M289" s="920">
        <v>6.3380000000000001</v>
      </c>
      <c r="N289" s="926">
        <v>6.8769999999999998</v>
      </c>
      <c r="O289" s="922">
        <v>5.2910000000000004</v>
      </c>
      <c r="P289" s="920">
        <v>5.3159999999999998</v>
      </c>
      <c r="Q289" s="918">
        <v>6.7409999999999997</v>
      </c>
      <c r="R289" s="923">
        <v>6.5979999999999999</v>
      </c>
      <c r="S289" s="924">
        <v>6.2809999999999997</v>
      </c>
      <c r="T289" s="918">
        <v>6.4059999999999997</v>
      </c>
      <c r="U289" s="922">
        <v>5.9610000000000003</v>
      </c>
      <c r="V289" s="924">
        <v>5.524</v>
      </c>
      <c r="W289" s="1077">
        <v>5.923</v>
      </c>
      <c r="X289" s="925">
        <v>5.8639999999999999</v>
      </c>
      <c r="Y289" s="924">
        <v>4.6619999999999999</v>
      </c>
      <c r="Z289" s="926">
        <v>2.5110000000000001</v>
      </c>
      <c r="AA289" s="923">
        <v>3.948</v>
      </c>
      <c r="AB289" s="927">
        <v>3.7719999999999998</v>
      </c>
      <c r="AC289" s="926">
        <v>3.7730000000000001</v>
      </c>
      <c r="AD289" s="922">
        <v>3.4409999999999998</v>
      </c>
      <c r="AE289" s="920">
        <v>4.34</v>
      </c>
      <c r="AF289" s="1086">
        <v>5.4660000000000002</v>
      </c>
      <c r="AG289" s="922">
        <v>6.3810000000000002</v>
      </c>
      <c r="AH289" s="920">
        <v>5.69</v>
      </c>
      <c r="AI289" s="918">
        <v>5.5620000000000003</v>
      </c>
      <c r="AJ289" s="1058">
        <v>5.95</v>
      </c>
      <c r="AK289" s="920">
        <v>6.06</v>
      </c>
      <c r="AL289" s="918">
        <v>5.9690000000000003</v>
      </c>
      <c r="AM289" s="928">
        <v>17.672000000000001</v>
      </c>
      <c r="AP289" s="55"/>
      <c r="AR289" s="1575"/>
      <c r="AS289" s="1575"/>
      <c r="AT289" s="1575"/>
      <c r="AU289" s="1576"/>
      <c r="AV289" s="1576"/>
      <c r="AX289" s="252"/>
      <c r="AY289" s="748"/>
      <c r="AZ289" s="748"/>
      <c r="BA289" s="748"/>
      <c r="BB289" s="748"/>
      <c r="BC289" s="767"/>
      <c r="BD289" s="758"/>
      <c r="BE289" s="755"/>
      <c r="BF289" s="755"/>
      <c r="BG289" s="755"/>
      <c r="BH289" s="755"/>
      <c r="BI289" s="755"/>
      <c r="BJ289" s="758"/>
      <c r="BK289" s="755"/>
      <c r="BL289" s="755"/>
      <c r="BM289" s="755"/>
      <c r="BN289" s="755"/>
      <c r="BO289" s="755"/>
      <c r="BP289" s="764"/>
      <c r="BQ289" s="767"/>
      <c r="BR289" s="767"/>
      <c r="BS289" s="767"/>
      <c r="BT289" s="768"/>
      <c r="BU289" s="768"/>
      <c r="BV289" s="787"/>
      <c r="BW289" s="252"/>
      <c r="BX289" s="252"/>
      <c r="BY289" s="252"/>
      <c r="BZ289" s="767"/>
      <c r="CA289" s="767"/>
      <c r="CB289" s="758"/>
      <c r="CC289" s="755"/>
      <c r="CD289" s="755"/>
      <c r="CE289" s="755"/>
      <c r="CF289" s="755"/>
      <c r="CG289" s="755"/>
      <c r="CH289" s="787"/>
      <c r="CI289" s="748"/>
      <c r="CJ289" s="748"/>
      <c r="CK289" s="748"/>
      <c r="CL289" s="767"/>
      <c r="CM289" s="758"/>
      <c r="CN289" s="758"/>
      <c r="CO289" s="252"/>
      <c r="CP289" s="252"/>
      <c r="CQ289" s="252"/>
      <c r="CR289" s="252"/>
      <c r="CS289" s="748"/>
      <c r="CT289" s="787"/>
      <c r="CU289" s="252"/>
      <c r="CV289" s="252"/>
      <c r="CW289" s="252"/>
      <c r="CX289" s="767"/>
      <c r="CY289" s="767"/>
      <c r="CZ289" s="787"/>
      <c r="DA289" s="755"/>
      <c r="DB289" s="755"/>
      <c r="DC289" s="755"/>
      <c r="DD289" s="755"/>
      <c r="DE289" s="755"/>
      <c r="DF289" s="748"/>
      <c r="DG289" s="767"/>
      <c r="DH289" s="1344"/>
      <c r="DI289" s="767"/>
      <c r="DJ289" s="748"/>
      <c r="DK289" s="748"/>
      <c r="DL289" s="748"/>
      <c r="DM289" s="758"/>
      <c r="DN289" s="758"/>
      <c r="DO289" s="758"/>
      <c r="DP289" s="757"/>
      <c r="DQ289" s="748"/>
      <c r="DR289" s="787"/>
      <c r="DS289" s="767"/>
      <c r="DT289" s="767"/>
      <c r="DU289" s="767"/>
      <c r="DV289" s="748"/>
      <c r="DW289" s="767"/>
      <c r="DX289" s="787"/>
      <c r="DY289" s="767"/>
      <c r="DZ289" s="767"/>
      <c r="EA289" s="767"/>
      <c r="EB289" s="767"/>
      <c r="EC289" s="748"/>
      <c r="ED289" s="787"/>
      <c r="EE289" s="755"/>
      <c r="EF289" s="755"/>
      <c r="EG289" s="755"/>
      <c r="EH289" s="755"/>
      <c r="EI289" s="755"/>
      <c r="EJ289" s="755"/>
      <c r="EK289" s="755"/>
      <c r="EL289" s="755"/>
      <c r="EM289" s="755"/>
      <c r="EN289" s="755"/>
      <c r="EO289" s="755"/>
      <c r="EP289" s="787"/>
      <c r="EQ289" s="767"/>
      <c r="ER289" s="767"/>
      <c r="ES289" s="767"/>
      <c r="ET289" s="767"/>
      <c r="EU289" s="748"/>
      <c r="EV289" s="787"/>
      <c r="EW289" s="252"/>
      <c r="EX289" s="252"/>
      <c r="EY289" s="252"/>
      <c r="EZ289" s="748"/>
      <c r="FA289" s="252"/>
      <c r="FB289" s="787"/>
      <c r="FC289" s="252"/>
      <c r="FD289" s="252"/>
      <c r="FE289" s="252"/>
      <c r="FF289" s="748"/>
      <c r="FG289" s="254"/>
      <c r="FH289" s="784"/>
      <c r="FI289" s="755"/>
      <c r="FJ289" s="755"/>
      <c r="FK289" s="755"/>
      <c r="FL289" s="755"/>
      <c r="FM289" s="755"/>
      <c r="FN289" s="758"/>
      <c r="FO289" s="252"/>
      <c r="FP289" s="252"/>
      <c r="FQ289" s="252"/>
      <c r="FR289" s="767"/>
      <c r="FS289" s="252"/>
      <c r="FT289" s="748"/>
      <c r="FU289" s="767"/>
      <c r="FV289" s="767"/>
      <c r="FW289" s="767"/>
      <c r="FX289" s="767"/>
      <c r="FY289" s="766"/>
      <c r="FZ289" s="787"/>
      <c r="GA289" s="755"/>
      <c r="GB289" s="755"/>
      <c r="GC289" s="755"/>
      <c r="GD289" s="755"/>
      <c r="GE289" s="755"/>
      <c r="GF289" s="787"/>
      <c r="GG289" s="755"/>
      <c r="GH289" s="755"/>
      <c r="GI289" s="755"/>
      <c r="GJ289" s="755"/>
      <c r="GK289" s="755"/>
      <c r="GL289" s="787"/>
      <c r="GM289" s="755"/>
      <c r="GN289" s="755"/>
      <c r="GO289" s="755"/>
      <c r="GP289" s="755"/>
      <c r="GQ289" s="755"/>
      <c r="GR289" s="748"/>
      <c r="GS289" s="748"/>
      <c r="GT289" s="748"/>
      <c r="GU289" s="748"/>
      <c r="GV289" s="767"/>
      <c r="GW289" s="748"/>
      <c r="GX289" s="748"/>
      <c r="GY289" s="5"/>
      <c r="GZ289" s="5"/>
      <c r="HA289" s="5"/>
      <c r="HB289" s="5"/>
      <c r="HC289" s="792"/>
      <c r="HD289" s="792"/>
      <c r="HE289" s="748"/>
      <c r="HF289" s="755"/>
      <c r="HG289" s="755"/>
      <c r="HH289" s="755"/>
      <c r="HI289" s="755"/>
      <c r="HJ289" s="755"/>
      <c r="HK289" s="787"/>
      <c r="HL289" s="755"/>
      <c r="HM289" s="755"/>
      <c r="HN289" s="755"/>
      <c r="HO289" s="755"/>
      <c r="HP289" s="755"/>
      <c r="HQ289" s="758"/>
      <c r="HR289" s="755"/>
      <c r="HS289" s="756"/>
      <c r="HT289" s="757"/>
      <c r="HU289" s="767"/>
      <c r="HV289" s="767"/>
      <c r="HW289" s="748"/>
      <c r="HX289" s="755"/>
      <c r="HY289" s="755"/>
      <c r="HZ289" s="755"/>
      <c r="IA289" s="755"/>
      <c r="IB289" s="755"/>
      <c r="IC289" s="767"/>
      <c r="ID289" s="764"/>
      <c r="IE289" s="764"/>
      <c r="IF289" s="764"/>
      <c r="IG289" s="764"/>
      <c r="IH289" s="764"/>
      <c r="II289" s="748"/>
      <c r="IJ289" s="5"/>
      <c r="IK289" s="753"/>
      <c r="IL289" s="546"/>
      <c r="IM289" s="546"/>
      <c r="IN289" s="546"/>
      <c r="IO289" s="101"/>
      <c r="IP289" s="565"/>
      <c r="IQ289" s="565"/>
      <c r="IR289" s="565"/>
      <c r="IS289" s="565"/>
      <c r="IT289" s="565"/>
      <c r="IU289" s="5"/>
      <c r="IV289" s="59"/>
    </row>
    <row r="290" spans="1:272" ht="14.25" customHeight="1" x14ac:dyDescent="0.15">
      <c r="A290" s="2352" t="str">
        <f t="shared" si="2"/>
        <v>糸みつば金額</v>
      </c>
      <c r="B290" s="2350" t="str">
        <f>B289</f>
        <v>糸みつば</v>
      </c>
      <c r="C290" s="395" t="s">
        <v>94</v>
      </c>
      <c r="D290" s="929">
        <v>12037.734</v>
      </c>
      <c r="E290" s="930">
        <v>2607.444</v>
      </c>
      <c r="F290" s="934">
        <v>2522.0369999999998</v>
      </c>
      <c r="G290" s="936">
        <v>2855.2060000000001</v>
      </c>
      <c r="H290" s="930">
        <v>2230.114</v>
      </c>
      <c r="I290" s="986">
        <v>2345.62</v>
      </c>
      <c r="J290" s="932">
        <v>3774.6</v>
      </c>
      <c r="K290" s="930">
        <v>2424.5349999999999</v>
      </c>
      <c r="L290" s="934">
        <v>2737.768</v>
      </c>
      <c r="M290" s="932">
        <v>2383.5700000000002</v>
      </c>
      <c r="N290" s="938">
        <v>2553.991</v>
      </c>
      <c r="O290" s="934">
        <v>1988.2639999999999</v>
      </c>
      <c r="P290" s="972">
        <v>2054.1280000000002</v>
      </c>
      <c r="Q290" s="930">
        <v>2258.9499999999998</v>
      </c>
      <c r="R290" s="935">
        <v>2421.1439999999998</v>
      </c>
      <c r="S290" s="936">
        <v>2296.1990000000001</v>
      </c>
      <c r="T290" s="930">
        <v>2174.3919999999998</v>
      </c>
      <c r="U290" s="934">
        <v>1915.79</v>
      </c>
      <c r="V290" s="936">
        <v>1948.4280000000001</v>
      </c>
      <c r="W290" s="1078">
        <v>2722.3389999999999</v>
      </c>
      <c r="X290" s="937">
        <v>3385.9029999999998</v>
      </c>
      <c r="Y290" s="936">
        <v>2892.5540000000001</v>
      </c>
      <c r="Z290" s="938">
        <v>2018.7190000000001</v>
      </c>
      <c r="AA290" s="935">
        <v>4041.59</v>
      </c>
      <c r="AB290" s="939">
        <v>3681.8719999999998</v>
      </c>
      <c r="AC290" s="930">
        <v>3413.134</v>
      </c>
      <c r="AD290" s="934">
        <v>2938.607</v>
      </c>
      <c r="AE290" s="932">
        <v>3507.4920000000002</v>
      </c>
      <c r="AF290" s="1084">
        <v>3275.2759999999998</v>
      </c>
      <c r="AG290" s="934">
        <v>2907.1770000000001</v>
      </c>
      <c r="AH290" s="932">
        <v>2452.7779999999998</v>
      </c>
      <c r="AI290" s="930">
        <v>2401.5320000000002</v>
      </c>
      <c r="AJ290" s="934">
        <v>2835.9340000000002</v>
      </c>
      <c r="AK290" s="932">
        <v>3219.9870000000001</v>
      </c>
      <c r="AL290" s="930">
        <v>3733.4090000000001</v>
      </c>
      <c r="AM290" s="940">
        <v>26745.605</v>
      </c>
      <c r="AP290" s="55"/>
      <c r="AR290" s="1576"/>
      <c r="AS290" s="1576"/>
      <c r="AT290" s="1576"/>
      <c r="AU290" s="1575"/>
      <c r="AV290" s="1576"/>
      <c r="AX290" s="748"/>
      <c r="AY290" s="748"/>
      <c r="AZ290" s="748"/>
      <c r="BA290" s="748"/>
      <c r="BB290" s="757"/>
      <c r="BC290" s="748"/>
      <c r="BD290" s="787"/>
      <c r="BE290" s="767"/>
      <c r="BF290" s="767"/>
      <c r="BG290" s="767"/>
      <c r="BH290" s="767"/>
      <c r="BI290" s="748"/>
      <c r="BJ290" s="787"/>
      <c r="BK290" s="755"/>
      <c r="BL290" s="755"/>
      <c r="BM290" s="755"/>
      <c r="BN290" s="755"/>
      <c r="BO290" s="755"/>
      <c r="BP290" s="787"/>
      <c r="BQ290" s="755"/>
      <c r="BR290" s="755"/>
      <c r="BS290" s="755"/>
      <c r="BT290" s="755"/>
      <c r="BU290" s="755"/>
      <c r="BV290" s="758"/>
      <c r="BW290" s="252"/>
      <c r="BX290" s="252"/>
      <c r="BY290" s="252"/>
      <c r="BZ290" s="748"/>
      <c r="CA290" s="767"/>
      <c r="CB290" s="764"/>
      <c r="CC290" s="755"/>
      <c r="CD290" s="755"/>
      <c r="CE290" s="755"/>
      <c r="CF290" s="755"/>
      <c r="CG290" s="755"/>
      <c r="CH290" s="758"/>
      <c r="CI290" s="252"/>
      <c r="CJ290" s="252"/>
      <c r="CK290" s="252"/>
      <c r="CL290" s="748"/>
      <c r="CM290" s="767"/>
      <c r="CN290" s="758"/>
      <c r="CO290" s="767"/>
      <c r="CP290" s="767"/>
      <c r="CQ290" s="767"/>
      <c r="CR290" s="252"/>
      <c r="CS290" s="748"/>
      <c r="CT290" s="758"/>
      <c r="CU290" s="252"/>
      <c r="CV290" s="252"/>
      <c r="CW290" s="252"/>
      <c r="CX290" s="748"/>
      <c r="CY290" s="767"/>
      <c r="CZ290" s="758"/>
      <c r="DA290" s="767"/>
      <c r="DB290" s="1344"/>
      <c r="DC290" s="767"/>
      <c r="DD290" s="252"/>
      <c r="DE290" s="767"/>
      <c r="DF290" s="758"/>
      <c r="DG290" s="748"/>
      <c r="DH290" s="1343"/>
      <c r="DI290" s="748"/>
      <c r="DJ290" s="767"/>
      <c r="DK290" s="758"/>
      <c r="DL290" s="758"/>
      <c r="DM290" s="748"/>
      <c r="DN290" s="748"/>
      <c r="DO290" s="748"/>
      <c r="DP290" s="767"/>
      <c r="DQ290" s="767"/>
      <c r="DR290" s="758"/>
      <c r="DS290" s="767"/>
      <c r="DT290" s="767"/>
      <c r="DU290" s="767"/>
      <c r="DV290" s="758"/>
      <c r="DW290" s="758"/>
      <c r="DX290" s="755"/>
      <c r="DY290" s="767"/>
      <c r="DZ290" s="767"/>
      <c r="EA290" s="767"/>
      <c r="EB290" s="748"/>
      <c r="EC290" s="767"/>
      <c r="ED290" s="758"/>
      <c r="EE290" s="755"/>
      <c r="EF290" s="755"/>
      <c r="EG290" s="755"/>
      <c r="EH290" s="755"/>
      <c r="EI290" s="755"/>
      <c r="EJ290" s="755"/>
      <c r="EK290" s="252"/>
      <c r="EL290" s="252"/>
      <c r="EM290" s="252"/>
      <c r="EN290" s="748"/>
      <c r="EO290" s="767"/>
      <c r="EP290" s="758"/>
      <c r="EQ290" s="755"/>
      <c r="ER290" s="755"/>
      <c r="ES290" s="755"/>
      <c r="ET290" s="755"/>
      <c r="EU290" s="755"/>
      <c r="EV290" s="758"/>
      <c r="EW290" s="252"/>
      <c r="EX290" s="252"/>
      <c r="EY290" s="252"/>
      <c r="EZ290" s="748"/>
      <c r="FA290" s="252"/>
      <c r="FB290" s="758"/>
      <c r="FC290" s="767"/>
      <c r="FD290" s="767"/>
      <c r="FE290" s="767"/>
      <c r="FF290" s="748"/>
      <c r="FG290" s="767"/>
      <c r="FH290" s="758"/>
      <c r="FI290" s="755"/>
      <c r="FJ290" s="755"/>
      <c r="FK290" s="755"/>
      <c r="FL290" s="755"/>
      <c r="FM290" s="755"/>
      <c r="FN290" s="780"/>
      <c r="FO290" s="755"/>
      <c r="FP290" s="755"/>
      <c r="FQ290" s="755"/>
      <c r="FR290" s="755"/>
      <c r="FS290" s="755"/>
      <c r="FT290" s="758"/>
      <c r="FU290" s="770"/>
      <c r="FV290" s="778"/>
      <c r="FW290" s="768"/>
      <c r="FX290" s="767"/>
      <c r="FY290" s="748"/>
      <c r="FZ290" s="758"/>
      <c r="GA290" s="767"/>
      <c r="GB290" s="767"/>
      <c r="GC290" s="767"/>
      <c r="GD290" s="767"/>
      <c r="GE290" s="766"/>
      <c r="GF290" s="758"/>
      <c r="GG290" s="545"/>
      <c r="GH290" s="753"/>
      <c r="GI290" s="546"/>
      <c r="GJ290" s="546"/>
      <c r="GK290" s="546"/>
      <c r="GL290" s="758"/>
      <c r="GM290" s="767"/>
      <c r="GN290" s="767"/>
      <c r="GO290" s="767"/>
      <c r="GP290" s="767"/>
      <c r="GQ290" s="748"/>
      <c r="GR290" s="758"/>
      <c r="GS290" s="252"/>
      <c r="GT290" s="252"/>
      <c r="GU290" s="252"/>
      <c r="GV290" s="252"/>
      <c r="GW290" s="252"/>
      <c r="GX290" s="767"/>
      <c r="HD290" s="5"/>
      <c r="HE290" s="758"/>
      <c r="HF290" s="758"/>
      <c r="HG290" s="758"/>
      <c r="HH290" s="758"/>
      <c r="HI290" s="787"/>
      <c r="HJ290" s="787"/>
      <c r="HK290" s="758"/>
      <c r="HL290" s="755"/>
      <c r="HM290" s="755"/>
      <c r="HN290" s="755"/>
      <c r="HO290" s="755"/>
      <c r="HP290" s="755"/>
      <c r="HQ290" s="758"/>
      <c r="HR290" s="767"/>
      <c r="HS290" s="767"/>
      <c r="HT290" s="767"/>
      <c r="HU290" s="757"/>
      <c r="HV290" s="767"/>
      <c r="HW290" s="767"/>
      <c r="HX290" s="767"/>
      <c r="HY290" s="767"/>
      <c r="HZ290" s="767"/>
      <c r="IA290" s="748"/>
      <c r="IB290" s="748"/>
      <c r="IC290" s="767"/>
      <c r="ID290" s="767"/>
      <c r="IE290" s="767"/>
      <c r="IF290" s="767"/>
      <c r="IG290" s="767"/>
      <c r="IH290" s="768"/>
      <c r="II290" s="767"/>
      <c r="IK290" s="753"/>
      <c r="IL290" s="546"/>
      <c r="IM290" s="546"/>
      <c r="IN290" s="546"/>
      <c r="IO290" s="5"/>
      <c r="IP290" s="565"/>
      <c r="IQ290" s="565"/>
      <c r="IR290" s="565"/>
      <c r="IS290" s="565"/>
      <c r="IT290" s="565"/>
      <c r="IU290" s="5"/>
      <c r="IV290" s="59"/>
      <c r="IX290" s="256"/>
      <c r="IY290" s="3"/>
      <c r="IZ290" s="3"/>
      <c r="JA290" s="5"/>
    </row>
    <row r="291" spans="1:272" ht="14.25" customHeight="1" x14ac:dyDescent="0.15">
      <c r="A291" s="2352" t="str">
        <f t="shared" si="2"/>
        <v>糸みつば価格</v>
      </c>
      <c r="B291" s="2351" t="str">
        <f>B289</f>
        <v>糸みつば</v>
      </c>
      <c r="C291" s="417" t="s">
        <v>96</v>
      </c>
      <c r="D291" s="941">
        <v>1261</v>
      </c>
      <c r="E291" s="942">
        <v>448</v>
      </c>
      <c r="F291" s="946">
        <v>420</v>
      </c>
      <c r="G291" s="948">
        <v>453</v>
      </c>
      <c r="H291" s="942">
        <v>435</v>
      </c>
      <c r="I291" s="943">
        <v>426</v>
      </c>
      <c r="J291" s="944">
        <v>476</v>
      </c>
      <c r="K291" s="942">
        <v>392</v>
      </c>
      <c r="L291" s="946">
        <v>381</v>
      </c>
      <c r="M291" s="944">
        <v>376</v>
      </c>
      <c r="N291" s="942">
        <v>371</v>
      </c>
      <c r="O291" s="946">
        <v>376</v>
      </c>
      <c r="P291" s="944">
        <v>386</v>
      </c>
      <c r="Q291" s="942">
        <v>335</v>
      </c>
      <c r="R291" s="947">
        <v>367</v>
      </c>
      <c r="S291" s="944">
        <v>366</v>
      </c>
      <c r="T291" s="942">
        <v>339</v>
      </c>
      <c r="U291" s="946">
        <v>321</v>
      </c>
      <c r="V291" s="948">
        <v>353</v>
      </c>
      <c r="W291" s="980">
        <v>460</v>
      </c>
      <c r="X291" s="947">
        <v>577</v>
      </c>
      <c r="Y291" s="948">
        <v>620</v>
      </c>
      <c r="Z291" s="949">
        <v>804</v>
      </c>
      <c r="AA291" s="947">
        <v>1024</v>
      </c>
      <c r="AB291" s="950">
        <v>976</v>
      </c>
      <c r="AC291" s="942">
        <v>905</v>
      </c>
      <c r="AD291" s="946">
        <v>854</v>
      </c>
      <c r="AE291" s="944">
        <v>808</v>
      </c>
      <c r="AF291" s="1085">
        <v>599</v>
      </c>
      <c r="AG291" s="946">
        <v>456</v>
      </c>
      <c r="AH291" s="944">
        <v>431</v>
      </c>
      <c r="AI291" s="942">
        <v>432</v>
      </c>
      <c r="AJ291" s="946">
        <v>477</v>
      </c>
      <c r="AK291" s="944">
        <v>531</v>
      </c>
      <c r="AL291" s="942">
        <v>625</v>
      </c>
      <c r="AM291" s="951">
        <v>1513</v>
      </c>
      <c r="AP291" s="55"/>
      <c r="AQ291" s="784"/>
      <c r="AR291" s="1575"/>
      <c r="AS291" s="1575"/>
      <c r="AT291" s="1575"/>
      <c r="AU291" s="1576"/>
      <c r="AV291" s="1575"/>
      <c r="AW291" s="787"/>
      <c r="AX291" s="748"/>
      <c r="AY291" s="748"/>
      <c r="AZ291" s="748"/>
      <c r="BA291" s="748"/>
      <c r="BB291" s="768"/>
      <c r="BC291" s="767"/>
      <c r="BD291" s="758"/>
      <c r="BE291" s="767"/>
      <c r="BF291" s="767"/>
      <c r="BG291" s="767"/>
      <c r="BH291" s="252"/>
      <c r="BI291" s="768"/>
      <c r="BJ291" s="758"/>
      <c r="BK291" s="41"/>
      <c r="BL291" s="41"/>
      <c r="BM291" s="41"/>
      <c r="BN291" s="41"/>
      <c r="BO291" s="41"/>
      <c r="BP291" s="787"/>
      <c r="BQ291" s="748"/>
      <c r="BR291" s="748"/>
      <c r="BS291" s="748"/>
      <c r="BT291" s="767"/>
      <c r="BU291" s="767"/>
      <c r="BV291" s="758"/>
      <c r="BW291" s="755"/>
      <c r="BX291" s="755"/>
      <c r="BY291" s="755"/>
      <c r="BZ291" s="755"/>
      <c r="CA291" s="755"/>
      <c r="CB291" s="758"/>
      <c r="CC291" s="755"/>
      <c r="CD291" s="755"/>
      <c r="CE291" s="755"/>
      <c r="CF291" s="755"/>
      <c r="CG291" s="755"/>
      <c r="CH291" s="758"/>
      <c r="CI291" s="252"/>
      <c r="CJ291" s="252"/>
      <c r="CK291" s="252"/>
      <c r="CL291" s="748"/>
      <c r="CM291" s="748"/>
      <c r="CN291" s="787"/>
      <c r="CO291" s="767"/>
      <c r="CP291" s="767"/>
      <c r="CQ291" s="767"/>
      <c r="CR291" s="252"/>
      <c r="CS291" s="748"/>
      <c r="CT291" s="758"/>
      <c r="CU291" s="252"/>
      <c r="CV291" s="252"/>
      <c r="CW291" s="252"/>
      <c r="CX291" s="748"/>
      <c r="CY291" s="767"/>
      <c r="CZ291" s="758"/>
      <c r="DA291" s="767"/>
      <c r="DB291" s="1344"/>
      <c r="DC291" s="767"/>
      <c r="DD291" s="767"/>
      <c r="DE291" s="252"/>
      <c r="DF291" s="758"/>
      <c r="DG291" s="252"/>
      <c r="DH291" s="252"/>
      <c r="DI291" s="252"/>
      <c r="DJ291" s="748"/>
      <c r="DK291" s="767"/>
      <c r="DL291" s="758"/>
      <c r="DM291" s="770"/>
      <c r="DN291" s="778"/>
      <c r="DO291" s="767"/>
      <c r="DP291" s="748"/>
      <c r="DQ291" s="758"/>
      <c r="DR291" s="758"/>
      <c r="DS291" s="758"/>
      <c r="DT291" s="758"/>
      <c r="DU291" s="758"/>
      <c r="DV291" s="758"/>
      <c r="DW291" s="758"/>
      <c r="DX291" s="755"/>
      <c r="DY291" s="767"/>
      <c r="DZ291" s="767"/>
      <c r="EA291" s="767"/>
      <c r="EB291" s="767"/>
      <c r="EC291" s="767"/>
      <c r="ED291" s="758"/>
      <c r="EE291" s="755"/>
      <c r="EF291" s="755"/>
      <c r="EG291" s="755"/>
      <c r="EH291" s="755"/>
      <c r="EI291" s="755"/>
      <c r="EJ291" s="758"/>
      <c r="EK291" s="748"/>
      <c r="EL291" s="748"/>
      <c r="EM291" s="748"/>
      <c r="EN291" s="767"/>
      <c r="EO291" s="748"/>
      <c r="EP291" s="758"/>
      <c r="EQ291" s="755"/>
      <c r="ER291" s="755"/>
      <c r="ES291" s="755"/>
      <c r="ET291" s="755"/>
      <c r="EU291" s="755"/>
      <c r="EV291" s="758"/>
      <c r="EW291" s="252"/>
      <c r="EX291" s="252"/>
      <c r="EY291" s="252"/>
      <c r="EZ291" s="748"/>
      <c r="FA291" s="252"/>
      <c r="FB291" s="758"/>
      <c r="FC291" s="767"/>
      <c r="FD291" s="767"/>
      <c r="FE291" s="767"/>
      <c r="FF291" s="757"/>
      <c r="FG291" s="254"/>
      <c r="FH291" s="758"/>
      <c r="FI291" s="767"/>
      <c r="FJ291" s="767"/>
      <c r="FK291" s="767"/>
      <c r="FL291" s="767"/>
      <c r="FM291" s="767"/>
      <c r="FN291" s="780"/>
      <c r="FO291" s="755"/>
      <c r="FP291" s="755"/>
      <c r="FQ291" s="755"/>
      <c r="FR291" s="755"/>
      <c r="FS291" s="755"/>
      <c r="FT291" s="758"/>
      <c r="FU291" s="767"/>
      <c r="FV291" s="767"/>
      <c r="FW291" s="767"/>
      <c r="FX291" s="767"/>
      <c r="FY291" s="254"/>
      <c r="FZ291" s="758"/>
      <c r="GA291" s="767"/>
      <c r="GB291" s="767"/>
      <c r="GC291" s="767"/>
      <c r="GD291" s="766"/>
      <c r="GE291" s="767"/>
      <c r="GF291" s="758"/>
      <c r="GG291" s="748"/>
      <c r="GH291" s="748"/>
      <c r="GI291" s="748"/>
      <c r="GJ291" s="767"/>
      <c r="GK291" s="766"/>
      <c r="GL291" s="758"/>
      <c r="GM291" s="755"/>
      <c r="GN291" s="755"/>
      <c r="GO291" s="755"/>
      <c r="GP291" s="755"/>
      <c r="GQ291" s="755"/>
      <c r="GR291" s="758"/>
      <c r="GS291" s="252"/>
      <c r="GT291" s="252"/>
      <c r="GU291" s="252"/>
      <c r="GV291" s="748"/>
      <c r="GW291" s="767"/>
      <c r="GX291" s="758"/>
      <c r="GY291" s="748"/>
      <c r="GZ291" s="748"/>
      <c r="HA291" s="748"/>
      <c r="HB291" s="767"/>
      <c r="HC291" s="748"/>
      <c r="HD291" s="767"/>
      <c r="HJ291" s="5"/>
      <c r="HK291" s="758"/>
      <c r="HL291" s="748"/>
      <c r="HM291" s="787"/>
      <c r="HN291" s="787"/>
      <c r="HO291" s="758"/>
      <c r="HP291" s="758"/>
      <c r="HQ291" s="758"/>
      <c r="HR291" s="755"/>
      <c r="HS291" s="755"/>
      <c r="HT291" s="755"/>
      <c r="HU291" s="755"/>
      <c r="HV291" s="755"/>
      <c r="HW291" s="748"/>
      <c r="HX291" s="755"/>
      <c r="HY291" s="755"/>
      <c r="HZ291" s="755"/>
      <c r="IA291" s="755"/>
      <c r="IB291" s="755"/>
      <c r="IC291" s="767"/>
      <c r="ID291" s="252"/>
      <c r="IE291" s="252"/>
      <c r="IF291" s="252"/>
      <c r="IG291" s="252"/>
      <c r="IH291" s="252"/>
      <c r="II291" s="767"/>
      <c r="IJ291" s="767"/>
      <c r="IK291" s="767"/>
      <c r="IL291" s="767"/>
      <c r="IM291" s="767"/>
      <c r="IN291" s="60"/>
      <c r="IO291" s="767"/>
      <c r="IP291" s="758"/>
      <c r="IQ291" s="758"/>
      <c r="IR291" s="758"/>
      <c r="IS291" s="758"/>
      <c r="IT291" s="758"/>
      <c r="IU291" s="758"/>
      <c r="IW291" s="753"/>
      <c r="IX291" s="546"/>
      <c r="IY291" s="546"/>
      <c r="IZ291" s="546"/>
      <c r="JA291" s="5"/>
      <c r="JB291" s="565"/>
      <c r="JC291" s="565"/>
      <c r="JD291" s="565"/>
      <c r="JE291" s="565"/>
      <c r="JF291" s="565"/>
      <c r="JG291" s="101"/>
      <c r="JH291" s="59"/>
    </row>
    <row r="292" spans="1:272" ht="14.25" customHeight="1" x14ac:dyDescent="0.15">
      <c r="A292" s="2352" t="str">
        <f t="shared" si="2"/>
        <v>しゅんぎく数量</v>
      </c>
      <c r="B292" s="250" t="s">
        <v>54</v>
      </c>
      <c r="C292" s="394" t="s">
        <v>93</v>
      </c>
      <c r="D292" s="917">
        <v>17.86</v>
      </c>
      <c r="E292" s="918">
        <v>14.919</v>
      </c>
      <c r="F292" s="922">
        <v>12.824</v>
      </c>
      <c r="G292" s="924">
        <v>15.811999999999999</v>
      </c>
      <c r="H292" s="918">
        <v>12.420999999999999</v>
      </c>
      <c r="I292" s="961">
        <v>12.093</v>
      </c>
      <c r="J292" s="920">
        <v>10.266</v>
      </c>
      <c r="K292" s="918">
        <v>9.1219999999999999</v>
      </c>
      <c r="L292" s="922">
        <v>11.494999999999999</v>
      </c>
      <c r="M292" s="920">
        <v>9.266</v>
      </c>
      <c r="N292" s="926">
        <v>10.581</v>
      </c>
      <c r="O292" s="922">
        <v>8.1259999999999994</v>
      </c>
      <c r="P292" s="920">
        <v>9.3140000000000001</v>
      </c>
      <c r="Q292" s="918">
        <v>12.178000000000001</v>
      </c>
      <c r="R292" s="923">
        <v>14.367000000000001</v>
      </c>
      <c r="S292" s="924">
        <v>10.629</v>
      </c>
      <c r="T292" s="918">
        <v>8.8219999999999992</v>
      </c>
      <c r="U292" s="922">
        <v>5.7549999999999999</v>
      </c>
      <c r="V292" s="924">
        <v>4.8410000000000002</v>
      </c>
      <c r="W292" s="1077">
        <v>3.335</v>
      </c>
      <c r="X292" s="925">
        <v>1.9359999999999999</v>
      </c>
      <c r="Y292" s="924">
        <v>0.38500000000000001</v>
      </c>
      <c r="Z292" s="926">
        <v>0.21199999999999999</v>
      </c>
      <c r="AA292" s="923">
        <v>0.44600000000000001</v>
      </c>
      <c r="AB292" s="927">
        <v>0.10100000000000001</v>
      </c>
      <c r="AC292" s="926">
        <v>0.748</v>
      </c>
      <c r="AD292" s="922">
        <v>0.91400000000000003</v>
      </c>
      <c r="AE292" s="920">
        <v>1.605</v>
      </c>
      <c r="AF292" s="1086">
        <v>4.7839999999999998</v>
      </c>
      <c r="AG292" s="922">
        <v>7.1470000000000002</v>
      </c>
      <c r="AH292" s="920">
        <v>11.417</v>
      </c>
      <c r="AI292" s="918">
        <v>14.377000000000001</v>
      </c>
      <c r="AJ292" s="922">
        <v>22.573</v>
      </c>
      <c r="AK292" s="920">
        <v>17.395</v>
      </c>
      <c r="AL292" s="918">
        <v>13.831</v>
      </c>
      <c r="AM292" s="928">
        <v>27.712</v>
      </c>
      <c r="AP292" s="55"/>
      <c r="AR292" s="1574"/>
      <c r="AS292" s="1574"/>
      <c r="AT292" s="1574"/>
      <c r="AU292" s="1575"/>
      <c r="AV292" s="1576"/>
      <c r="AX292" s="748"/>
      <c r="AY292" s="767"/>
      <c r="AZ292" s="767"/>
      <c r="BA292" s="767"/>
      <c r="BB292" s="767"/>
      <c r="BC292" s="767"/>
      <c r="BD292" s="758"/>
      <c r="BE292" s="770"/>
      <c r="BF292" s="778"/>
      <c r="BG292" s="768"/>
      <c r="BH292" s="768"/>
      <c r="BI292" s="748"/>
      <c r="BJ292" s="758"/>
      <c r="BK292" s="755"/>
      <c r="BL292" s="755"/>
      <c r="BM292" s="755"/>
      <c r="BN292" s="755"/>
      <c r="BO292" s="755"/>
      <c r="BP292" s="758"/>
      <c r="BQ292" s="755"/>
      <c r="BR292" s="755"/>
      <c r="BS292" s="755"/>
      <c r="BT292" s="755"/>
      <c r="BU292" s="755"/>
      <c r="BV292" s="787"/>
      <c r="BW292" s="767"/>
      <c r="BX292" s="767"/>
      <c r="BY292" s="767"/>
      <c r="BZ292" s="767"/>
      <c r="CA292" s="767"/>
      <c r="CB292" s="787"/>
      <c r="CC292" s="767"/>
      <c r="CD292" s="767"/>
      <c r="CE292" s="767"/>
      <c r="CF292" s="252"/>
      <c r="CG292" s="767"/>
      <c r="CH292" s="758"/>
      <c r="CI292" s="767"/>
      <c r="CJ292" s="1344"/>
      <c r="CK292" s="767"/>
      <c r="CL292" s="748"/>
      <c r="CM292" s="767"/>
      <c r="CN292" s="787"/>
      <c r="CO292" s="767"/>
      <c r="CP292" s="1344"/>
      <c r="CQ292" s="767"/>
      <c r="CR292" s="767"/>
      <c r="CS292" s="767"/>
      <c r="CT292" s="748"/>
      <c r="CU292" s="758"/>
      <c r="CV292" s="758"/>
      <c r="CW292" s="758"/>
      <c r="CX292" s="748"/>
      <c r="CY292" s="758"/>
      <c r="CZ292" s="748"/>
      <c r="DA292" s="252"/>
      <c r="DB292" s="252"/>
      <c r="DC292" s="252"/>
      <c r="DD292" s="748"/>
      <c r="DE292" s="767"/>
      <c r="DF292" s="787"/>
      <c r="DG292" s="767"/>
      <c r="DH292" s="767"/>
      <c r="DI292" s="767"/>
      <c r="DJ292" s="252"/>
      <c r="DK292" s="252"/>
      <c r="DL292" s="758"/>
      <c r="DM292" s="767"/>
      <c r="DN292" s="767"/>
      <c r="DO292" s="767"/>
      <c r="DP292" s="748"/>
      <c r="DQ292" s="767"/>
      <c r="DR292" s="787"/>
      <c r="DS292" s="755"/>
      <c r="DT292" s="755"/>
      <c r="DU292" s="755"/>
      <c r="DV292" s="755"/>
      <c r="DW292" s="755"/>
      <c r="DX292" s="787"/>
      <c r="DY292" s="252"/>
      <c r="DZ292" s="252"/>
      <c r="EA292" s="252"/>
      <c r="EB292" s="748"/>
      <c r="EC292" s="252"/>
      <c r="ED292" s="787"/>
      <c r="EE292" s="252"/>
      <c r="EF292" s="252"/>
      <c r="EG292" s="252"/>
      <c r="EH292" s="748"/>
      <c r="EI292" s="767"/>
      <c r="EJ292" s="748"/>
      <c r="EK292" s="755"/>
      <c r="EL292" s="755"/>
      <c r="EM292" s="755"/>
      <c r="EN292" s="755"/>
      <c r="EO292" s="755"/>
      <c r="EP292" s="758"/>
      <c r="EQ292" s="767"/>
      <c r="ER292" s="767"/>
      <c r="ES292" s="767"/>
      <c r="ET292" s="748"/>
      <c r="EU292" s="767"/>
      <c r="EV292" s="748"/>
      <c r="EW292" s="748"/>
      <c r="EX292" s="748"/>
      <c r="EY292" s="748"/>
      <c r="EZ292" s="767"/>
      <c r="FA292" s="767"/>
      <c r="FB292" s="787"/>
      <c r="FC292" s="755"/>
      <c r="FD292" s="755"/>
      <c r="FE292" s="755"/>
      <c r="FF292" s="755"/>
      <c r="FG292" s="755"/>
      <c r="FH292" s="787"/>
      <c r="FI292" s="545"/>
      <c r="FJ292" s="753"/>
      <c r="FK292" s="546"/>
      <c r="FL292" s="546"/>
      <c r="FM292" s="546"/>
      <c r="FN292" s="787"/>
      <c r="FO292" s="755"/>
      <c r="FP292" s="755"/>
      <c r="FQ292" s="755"/>
      <c r="FR292" s="755"/>
      <c r="FS292" s="755"/>
      <c r="FT292" s="748"/>
      <c r="FU292" s="748"/>
      <c r="FV292" s="748"/>
      <c r="FW292" s="748"/>
      <c r="FX292" s="767"/>
      <c r="FY292" s="252"/>
      <c r="FZ292" s="748"/>
      <c r="GF292" s="792"/>
      <c r="GG292" s="748"/>
      <c r="GH292" s="748"/>
      <c r="GI292" s="787"/>
      <c r="GJ292" s="787"/>
      <c r="GK292" s="758"/>
      <c r="GL292" s="768"/>
      <c r="GM292" s="787"/>
      <c r="GN292" s="755"/>
      <c r="GO292" s="755"/>
      <c r="GP292" s="755"/>
      <c r="GQ292" s="755"/>
      <c r="GR292" s="755"/>
      <c r="GS292" s="758"/>
      <c r="GT292" s="767"/>
      <c r="GU292" s="767"/>
      <c r="GV292" s="767"/>
      <c r="GW292" s="60"/>
      <c r="GX292" s="748"/>
      <c r="GY292" s="748"/>
      <c r="GZ292" s="755"/>
      <c r="HA292" s="755"/>
      <c r="HB292" s="755"/>
      <c r="HC292" s="755"/>
      <c r="HD292" s="755"/>
      <c r="HE292" s="748"/>
      <c r="HF292" s="767"/>
      <c r="HG292" s="767"/>
      <c r="HH292" s="767"/>
      <c r="HI292" s="767"/>
      <c r="HJ292" s="768"/>
      <c r="HK292" s="767"/>
      <c r="HL292" s="758"/>
      <c r="HM292" s="758"/>
      <c r="HN292" s="757"/>
      <c r="HO292" s="758"/>
      <c r="HP292" s="758"/>
      <c r="HQ292" s="748"/>
      <c r="HS292" s="753"/>
      <c r="HT292" s="546"/>
      <c r="HU292" s="546"/>
      <c r="HV292" s="546"/>
      <c r="HW292" s="5"/>
    </row>
    <row r="293" spans="1:272" ht="14.25" customHeight="1" x14ac:dyDescent="0.15">
      <c r="A293" s="2352" t="str">
        <f t="shared" si="2"/>
        <v>しゅんぎく金額</v>
      </c>
      <c r="B293" s="2350" t="str">
        <f>B292</f>
        <v>しゅんぎく</v>
      </c>
      <c r="C293" s="395" t="s">
        <v>94</v>
      </c>
      <c r="D293" s="929">
        <v>18027.494999999999</v>
      </c>
      <c r="E293" s="930">
        <v>8385.0280000000002</v>
      </c>
      <c r="F293" s="934">
        <v>7845.5150000000003</v>
      </c>
      <c r="G293" s="936">
        <v>9850.1720000000005</v>
      </c>
      <c r="H293" s="930">
        <v>6394.1509999999998</v>
      </c>
      <c r="I293" s="986">
        <v>5517.3729999999996</v>
      </c>
      <c r="J293" s="932">
        <v>5582.7079999999996</v>
      </c>
      <c r="K293" s="930">
        <v>5603.9089999999997</v>
      </c>
      <c r="L293" s="934">
        <v>7786.0280000000002</v>
      </c>
      <c r="M293" s="932">
        <v>6150.0810000000001</v>
      </c>
      <c r="N293" s="938">
        <v>7531.6229999999996</v>
      </c>
      <c r="O293" s="934">
        <v>6041.85</v>
      </c>
      <c r="P293" s="972">
        <v>6669.0749999999998</v>
      </c>
      <c r="Q293" s="930">
        <v>6331.942</v>
      </c>
      <c r="R293" s="935">
        <v>5519.3130000000001</v>
      </c>
      <c r="S293" s="936">
        <v>4126.8190000000004</v>
      </c>
      <c r="T293" s="930">
        <v>3107.5160000000001</v>
      </c>
      <c r="U293" s="934">
        <v>2247.1080000000002</v>
      </c>
      <c r="V293" s="936">
        <v>1744.086</v>
      </c>
      <c r="W293" s="1078">
        <v>2242.9119999999998</v>
      </c>
      <c r="X293" s="937">
        <v>1803.82</v>
      </c>
      <c r="Y293" s="936">
        <v>448.72800000000001</v>
      </c>
      <c r="Z293" s="938">
        <v>288.08999999999997</v>
      </c>
      <c r="AA293" s="935">
        <v>509.12200000000001</v>
      </c>
      <c r="AB293" s="939">
        <v>87.912999999999997</v>
      </c>
      <c r="AC293" s="930">
        <v>882.09</v>
      </c>
      <c r="AD293" s="934">
        <v>1336.2729999999999</v>
      </c>
      <c r="AE293" s="932">
        <v>2289.2330000000002</v>
      </c>
      <c r="AF293" s="1084">
        <v>4736.5770000000002</v>
      </c>
      <c r="AG293" s="934">
        <v>6068.6350000000002</v>
      </c>
      <c r="AH293" s="932">
        <v>7595.0590000000002</v>
      </c>
      <c r="AI293" s="930">
        <v>9608.3040000000001</v>
      </c>
      <c r="AJ293" s="934">
        <v>12828.432000000001</v>
      </c>
      <c r="AK293" s="932">
        <v>10265.476000000001</v>
      </c>
      <c r="AL293" s="930">
        <v>11685.718999999999</v>
      </c>
      <c r="AM293" s="940">
        <v>40819.724000000002</v>
      </c>
      <c r="AO293" s="59"/>
      <c r="AP293" s="55"/>
      <c r="AU293" s="1574"/>
      <c r="AV293" s="1575"/>
      <c r="AX293" s="748"/>
      <c r="AY293" s="748"/>
      <c r="AZ293" s="748"/>
      <c r="BA293" s="748"/>
      <c r="BB293" s="767"/>
      <c r="BC293" s="767"/>
      <c r="BD293" s="787"/>
      <c r="BE293" s="252"/>
      <c r="BF293" s="252"/>
      <c r="BG293" s="252"/>
      <c r="BH293" s="748"/>
      <c r="BI293" s="767"/>
      <c r="BJ293" s="758"/>
      <c r="BK293" s="755"/>
      <c r="BL293" s="755"/>
      <c r="BM293" s="755"/>
      <c r="BN293" s="755"/>
      <c r="BO293" s="755"/>
      <c r="BP293" s="758"/>
      <c r="BQ293" s="755"/>
      <c r="BR293" s="755"/>
      <c r="BS293" s="755"/>
      <c r="BT293" s="755"/>
      <c r="BU293" s="755"/>
      <c r="BV293" s="758"/>
      <c r="BW293" s="767"/>
      <c r="BX293" s="767"/>
      <c r="BY293" s="767"/>
      <c r="BZ293" s="767"/>
      <c r="CA293" s="252"/>
      <c r="CB293" s="758"/>
      <c r="CC293" s="767"/>
      <c r="CD293" s="767"/>
      <c r="CE293" s="767"/>
      <c r="CF293" s="748"/>
      <c r="CG293" s="767"/>
      <c r="CH293" s="758"/>
      <c r="CI293" s="767"/>
      <c r="CJ293" s="767"/>
      <c r="CK293" s="767"/>
      <c r="CL293" s="252"/>
      <c r="CM293" s="767"/>
      <c r="CN293" s="758"/>
      <c r="CO293" s="767"/>
      <c r="CP293" s="1344"/>
      <c r="CQ293" s="767"/>
      <c r="CR293" s="767"/>
      <c r="CS293" s="767"/>
      <c r="CT293" s="758"/>
      <c r="CU293" s="755"/>
      <c r="CV293" s="755"/>
      <c r="CW293" s="755"/>
      <c r="CX293" s="755"/>
      <c r="CY293" s="755"/>
      <c r="CZ293" s="758"/>
      <c r="DA293" s="767"/>
      <c r="DB293" s="767"/>
      <c r="DC293" s="767"/>
      <c r="DD293" s="748"/>
      <c r="DE293" s="767"/>
      <c r="DF293" s="758"/>
      <c r="DG293" s="758"/>
      <c r="DH293" s="758"/>
      <c r="DI293" s="767"/>
      <c r="DJ293" s="758"/>
      <c r="DK293" s="748"/>
      <c r="DL293" s="787"/>
      <c r="DM293" s="748"/>
      <c r="DN293" s="748"/>
      <c r="DO293" s="748"/>
      <c r="DP293" s="748"/>
      <c r="DQ293" s="767"/>
      <c r="DR293" s="758"/>
      <c r="DS293" s="767"/>
      <c r="DT293" s="767"/>
      <c r="DU293" s="767"/>
      <c r="DV293" s="252"/>
      <c r="DW293" s="748"/>
      <c r="DX293" s="748"/>
      <c r="DY293" s="767"/>
      <c r="DZ293" s="767"/>
      <c r="EA293" s="767"/>
      <c r="EB293" s="767"/>
      <c r="EC293" s="767"/>
      <c r="ED293" s="758"/>
      <c r="EE293" s="767"/>
      <c r="EF293" s="767"/>
      <c r="EG293" s="767"/>
      <c r="EH293" s="748"/>
      <c r="EI293" s="767"/>
      <c r="EJ293" s="758"/>
      <c r="EK293" s="252"/>
      <c r="EL293" s="252"/>
      <c r="EM293" s="252"/>
      <c r="EN293" s="748"/>
      <c r="EO293" s="252"/>
      <c r="EP293" s="758"/>
      <c r="EQ293" s="755"/>
      <c r="ER293" s="755"/>
      <c r="ES293" s="755"/>
      <c r="ET293" s="755"/>
      <c r="EU293" s="755"/>
      <c r="EV293" s="780"/>
      <c r="EW293" s="755"/>
      <c r="EX293" s="755"/>
      <c r="EY293" s="755"/>
      <c r="EZ293" s="755"/>
      <c r="FA293" s="755"/>
      <c r="FB293" s="748"/>
      <c r="FC293" s="755"/>
      <c r="FD293" s="755"/>
      <c r="FE293" s="755"/>
      <c r="FF293" s="755"/>
      <c r="FG293" s="755"/>
      <c r="FH293" s="758"/>
      <c r="FI293" s="748"/>
      <c r="FJ293" s="748"/>
      <c r="FK293" s="748"/>
      <c r="FL293" s="767"/>
      <c r="FM293" s="766"/>
      <c r="FN293" s="758"/>
      <c r="FO293" s="755"/>
      <c r="FP293" s="756"/>
      <c r="FQ293" s="757"/>
      <c r="FR293" s="757"/>
      <c r="FS293" s="757"/>
      <c r="FT293" s="758"/>
      <c r="FU293" s="545"/>
      <c r="FV293" s="753"/>
      <c r="FW293" s="546"/>
      <c r="FX293" s="546"/>
      <c r="FY293" s="546"/>
      <c r="FZ293" s="758"/>
      <c r="GA293" s="755"/>
      <c r="GB293" s="756"/>
      <c r="GC293" s="757"/>
      <c r="GD293" s="757"/>
      <c r="GE293" s="757"/>
      <c r="GF293" s="758"/>
      <c r="GG293" s="755"/>
      <c r="GH293" s="755"/>
      <c r="GI293" s="755"/>
      <c r="GJ293" s="755"/>
      <c r="GK293" s="755"/>
      <c r="GL293" s="767"/>
      <c r="GN293" s="238"/>
      <c r="GO293" s="3"/>
      <c r="GP293" s="3"/>
      <c r="GQ293" s="3"/>
      <c r="GR293" s="5"/>
      <c r="GS293" s="758"/>
      <c r="GT293" s="758"/>
      <c r="GU293" s="758"/>
      <c r="GV293" s="758"/>
      <c r="GW293" s="758"/>
      <c r="GX293" s="758"/>
      <c r="GY293" s="758"/>
      <c r="GZ293" s="758"/>
      <c r="HA293" s="767"/>
      <c r="HB293" s="767"/>
      <c r="HC293" s="252"/>
      <c r="HD293" s="748"/>
      <c r="HE293" s="758"/>
      <c r="HF293" s="748"/>
      <c r="HG293" s="748"/>
      <c r="HH293" s="748"/>
      <c r="HI293" s="60"/>
      <c r="HJ293" s="748"/>
      <c r="HK293" s="767"/>
      <c r="HL293" s="767"/>
      <c r="HM293" s="767"/>
      <c r="HN293" s="767"/>
      <c r="HO293" s="748"/>
      <c r="HP293" s="748"/>
      <c r="HQ293" s="767"/>
      <c r="HR293" s="767"/>
      <c r="HS293" s="767"/>
      <c r="HT293" s="767"/>
      <c r="HU293" s="768"/>
      <c r="HV293" s="767"/>
      <c r="HW293" s="748"/>
      <c r="HX293" s="758"/>
      <c r="HY293" s="758"/>
      <c r="HZ293" s="758"/>
      <c r="IA293" s="757"/>
      <c r="IB293" s="758"/>
      <c r="IC293" s="755"/>
    </row>
    <row r="294" spans="1:272" ht="14.25" customHeight="1" x14ac:dyDescent="0.15">
      <c r="A294" s="2352" t="str">
        <f t="shared" si="2"/>
        <v>しゅんぎく価格</v>
      </c>
      <c r="B294" s="2351" t="str">
        <f>B292</f>
        <v>しゅんぎく</v>
      </c>
      <c r="C294" s="417" t="s">
        <v>96</v>
      </c>
      <c r="D294" s="941">
        <v>1009</v>
      </c>
      <c r="E294" s="942">
        <v>562</v>
      </c>
      <c r="F294" s="946">
        <v>612</v>
      </c>
      <c r="G294" s="948">
        <v>623</v>
      </c>
      <c r="H294" s="942">
        <v>515</v>
      </c>
      <c r="I294" s="943">
        <v>456</v>
      </c>
      <c r="J294" s="944">
        <v>544</v>
      </c>
      <c r="K294" s="942">
        <v>614</v>
      </c>
      <c r="L294" s="946">
        <v>677</v>
      </c>
      <c r="M294" s="944">
        <v>664</v>
      </c>
      <c r="N294" s="942">
        <v>712</v>
      </c>
      <c r="O294" s="946">
        <v>744</v>
      </c>
      <c r="P294" s="944">
        <v>716</v>
      </c>
      <c r="Q294" s="942">
        <v>520</v>
      </c>
      <c r="R294" s="947">
        <v>384</v>
      </c>
      <c r="S294" s="944">
        <v>388</v>
      </c>
      <c r="T294" s="942">
        <v>352</v>
      </c>
      <c r="U294" s="946">
        <v>390</v>
      </c>
      <c r="V294" s="948">
        <v>360</v>
      </c>
      <c r="W294" s="980">
        <v>673</v>
      </c>
      <c r="X294" s="947">
        <v>932</v>
      </c>
      <c r="Y294" s="948">
        <v>1166</v>
      </c>
      <c r="Z294" s="949">
        <v>1359</v>
      </c>
      <c r="AA294" s="947">
        <v>1142</v>
      </c>
      <c r="AB294" s="950">
        <v>870</v>
      </c>
      <c r="AC294" s="942">
        <v>1179</v>
      </c>
      <c r="AD294" s="946">
        <v>1462</v>
      </c>
      <c r="AE294" s="944">
        <v>1426</v>
      </c>
      <c r="AF294" s="1085">
        <v>990</v>
      </c>
      <c r="AG294" s="946">
        <v>849</v>
      </c>
      <c r="AH294" s="944">
        <v>665</v>
      </c>
      <c r="AI294" s="942">
        <v>668</v>
      </c>
      <c r="AJ294" s="946">
        <v>568</v>
      </c>
      <c r="AK294" s="944">
        <v>590</v>
      </c>
      <c r="AL294" s="942">
        <v>845</v>
      </c>
      <c r="AM294" s="951">
        <v>1473</v>
      </c>
      <c r="AP294" s="55"/>
      <c r="AQ294" s="784"/>
      <c r="AV294" s="1574"/>
      <c r="AW294" s="787"/>
      <c r="BA294" s="755"/>
      <c r="BB294" s="755"/>
      <c r="BC294" s="755"/>
      <c r="BD294" s="758"/>
      <c r="BE294" s="770"/>
      <c r="BF294" s="778"/>
      <c r="BG294" s="768"/>
      <c r="BH294" s="767"/>
      <c r="BI294" s="748"/>
      <c r="BJ294" s="758"/>
      <c r="BK294" s="252"/>
      <c r="BL294" s="252"/>
      <c r="BM294" s="252"/>
      <c r="BN294" s="767"/>
      <c r="BO294" s="767"/>
      <c r="BP294" s="787"/>
      <c r="BQ294" s="767"/>
      <c r="BR294" s="767"/>
      <c r="BS294" s="767"/>
      <c r="BT294" s="767"/>
      <c r="BU294" s="767"/>
      <c r="BV294" s="787"/>
      <c r="BW294" s="767"/>
      <c r="BX294" s="767"/>
      <c r="BY294" s="767"/>
      <c r="BZ294" s="767"/>
      <c r="CA294" s="767"/>
      <c r="CB294" s="758"/>
      <c r="CC294" s="767"/>
      <c r="CD294" s="1344"/>
      <c r="CE294" s="767"/>
      <c r="CF294" s="767"/>
      <c r="CG294" s="252"/>
      <c r="CH294" s="758"/>
      <c r="CI294" s="755"/>
      <c r="CJ294" s="755"/>
      <c r="CK294" s="755"/>
      <c r="CL294" s="755"/>
      <c r="CM294" s="755"/>
      <c r="CN294" s="758"/>
      <c r="CO294" s="767"/>
      <c r="CP294" s="767"/>
      <c r="CQ294" s="767"/>
      <c r="CR294" s="748"/>
      <c r="CS294" s="767"/>
      <c r="CT294" s="758"/>
      <c r="CU294" s="770"/>
      <c r="CV294" s="778"/>
      <c r="CW294" s="767"/>
      <c r="CX294" s="757"/>
      <c r="CY294" s="767"/>
      <c r="CZ294" s="758"/>
      <c r="DA294" s="758"/>
      <c r="DB294" s="758"/>
      <c r="DC294" s="758"/>
      <c r="DD294" s="758"/>
      <c r="DE294" s="758"/>
      <c r="DF294" s="755"/>
      <c r="DG294" s="767"/>
      <c r="DH294" s="767"/>
      <c r="DI294" s="767"/>
      <c r="DJ294" s="767"/>
      <c r="DK294" s="254"/>
      <c r="DL294" s="758"/>
      <c r="DM294" s="773"/>
      <c r="DN294" s="765"/>
      <c r="DO294" s="766"/>
      <c r="DP294" s="757"/>
      <c r="DQ294" s="254"/>
      <c r="DR294" s="758"/>
      <c r="DS294" s="767"/>
      <c r="DT294" s="767"/>
      <c r="DU294" s="767"/>
      <c r="DV294" s="767"/>
      <c r="DW294" s="767"/>
      <c r="DX294" s="758"/>
      <c r="DY294" s="748"/>
      <c r="DZ294" s="748"/>
      <c r="EA294" s="748"/>
      <c r="EB294" s="767"/>
      <c r="EC294" s="767"/>
      <c r="ED294" s="758"/>
      <c r="EE294" s="252"/>
      <c r="EF294" s="252"/>
      <c r="EG294" s="252"/>
      <c r="EH294" s="748"/>
      <c r="EI294" s="252"/>
      <c r="EJ294" s="758"/>
      <c r="EK294" s="767"/>
      <c r="EL294" s="767"/>
      <c r="EM294" s="758"/>
      <c r="EN294" s="757"/>
      <c r="EO294" s="767"/>
      <c r="EP294" s="758"/>
      <c r="EQ294" s="755"/>
      <c r="ER294" s="755"/>
      <c r="ES294" s="755"/>
      <c r="ET294" s="755"/>
      <c r="EU294" s="755"/>
      <c r="EV294" s="780"/>
      <c r="EW294" s="755"/>
      <c r="EX294" s="755"/>
      <c r="EY294" s="755"/>
      <c r="EZ294" s="755"/>
      <c r="FA294" s="755"/>
      <c r="FB294" s="758"/>
      <c r="FC294" s="755"/>
      <c r="FD294" s="755"/>
      <c r="FE294" s="755"/>
      <c r="FF294" s="755"/>
      <c r="FG294" s="755"/>
      <c r="FH294" s="758"/>
      <c r="FI294" s="773"/>
      <c r="FJ294" s="762"/>
      <c r="FK294" s="766"/>
      <c r="FL294" s="766"/>
      <c r="FM294" s="766"/>
      <c r="FN294" s="758"/>
      <c r="FO294" s="545"/>
      <c r="FP294" s="753"/>
      <c r="FQ294" s="546"/>
      <c r="FR294" s="546"/>
      <c r="FS294" s="546"/>
      <c r="FT294" s="758"/>
      <c r="FU294" s="767"/>
      <c r="FV294" s="767"/>
      <c r="FW294" s="767"/>
      <c r="FX294" s="252"/>
      <c r="FY294" s="767"/>
      <c r="FZ294" s="767"/>
      <c r="GF294" s="5"/>
      <c r="GG294" s="758"/>
      <c r="GH294" s="758"/>
      <c r="GI294" s="758"/>
      <c r="GJ294" s="758"/>
      <c r="GK294" s="787"/>
      <c r="GL294" s="768"/>
      <c r="GM294" s="758"/>
      <c r="GN294" s="755"/>
      <c r="GO294" s="755"/>
      <c r="GP294" s="755"/>
      <c r="GQ294" s="755"/>
      <c r="GR294" s="755"/>
      <c r="GS294" s="748"/>
      <c r="GT294" s="748"/>
      <c r="GU294" s="748"/>
      <c r="GV294" s="748"/>
      <c r="GW294" s="767"/>
      <c r="GX294" s="748"/>
      <c r="GY294" s="767"/>
      <c r="GZ294" s="767"/>
      <c r="HA294" s="767"/>
      <c r="HB294" s="768"/>
      <c r="HC294" s="748"/>
      <c r="HD294" s="748"/>
      <c r="HE294" s="767"/>
      <c r="HF294" s="755"/>
      <c r="HG294" s="756"/>
      <c r="HH294" s="757"/>
      <c r="HI294" s="758"/>
      <c r="HJ294" s="758"/>
      <c r="HK294" s="758"/>
      <c r="HM294" s="753"/>
      <c r="HN294" s="546"/>
      <c r="HO294" s="546"/>
      <c r="HP294" s="546"/>
    </row>
    <row r="295" spans="1:272" ht="14.25" customHeight="1" x14ac:dyDescent="0.15">
      <c r="A295" s="2352" t="str">
        <f t="shared" si="2"/>
        <v>せり数量</v>
      </c>
      <c r="B295" s="250" t="s">
        <v>55</v>
      </c>
      <c r="C295" s="394" t="s">
        <v>93</v>
      </c>
      <c r="D295" s="917">
        <v>20.760999999999999</v>
      </c>
      <c r="E295" s="918">
        <v>15.483000000000001</v>
      </c>
      <c r="F295" s="922">
        <v>13.147</v>
      </c>
      <c r="G295" s="924">
        <v>14.932</v>
      </c>
      <c r="H295" s="918">
        <v>11.925000000000001</v>
      </c>
      <c r="I295" s="961">
        <v>9.0869999999999997</v>
      </c>
      <c r="J295" s="920">
        <v>10.523</v>
      </c>
      <c r="K295" s="918">
        <v>9.0289999999999999</v>
      </c>
      <c r="L295" s="922">
        <v>7.2510000000000003</v>
      </c>
      <c r="M295" s="920">
        <v>8.3680000000000003</v>
      </c>
      <c r="N295" s="926">
        <v>8.0690000000000008</v>
      </c>
      <c r="O295" s="922">
        <v>4.8959999999999999</v>
      </c>
      <c r="P295" s="920">
        <v>3.8820000000000001</v>
      </c>
      <c r="Q295" s="918">
        <v>1.9450000000000001</v>
      </c>
      <c r="R295" s="923">
        <v>0.64300000000000002</v>
      </c>
      <c r="S295" s="924">
        <v>0.112</v>
      </c>
      <c r="T295" s="1087">
        <v>0</v>
      </c>
      <c r="U295" s="922">
        <v>0</v>
      </c>
      <c r="V295" s="924">
        <v>0</v>
      </c>
      <c r="W295" s="1077">
        <v>0</v>
      </c>
      <c r="X295" s="925">
        <v>6.0000000000000001E-3</v>
      </c>
      <c r="Y295" s="924">
        <v>0</v>
      </c>
      <c r="Z295" s="926">
        <v>0</v>
      </c>
      <c r="AA295" s="925">
        <v>0</v>
      </c>
      <c r="AB295" s="927">
        <v>0</v>
      </c>
      <c r="AC295" s="926">
        <v>0</v>
      </c>
      <c r="AD295" s="922">
        <v>0</v>
      </c>
      <c r="AE295" s="920">
        <v>0.25900000000000001</v>
      </c>
      <c r="AF295" s="1086">
        <v>0.46700000000000003</v>
      </c>
      <c r="AG295" s="922">
        <v>3.081</v>
      </c>
      <c r="AH295" s="920">
        <v>9.9969999999999999</v>
      </c>
      <c r="AI295" s="918">
        <v>5.6449999999999996</v>
      </c>
      <c r="AJ295" s="922">
        <v>7.907</v>
      </c>
      <c r="AK295" s="920">
        <v>9.2789999999999999</v>
      </c>
      <c r="AL295" s="960">
        <v>10.166</v>
      </c>
      <c r="AM295" s="928">
        <v>17.59</v>
      </c>
      <c r="AP295" s="55"/>
      <c r="AR295" s="1574"/>
      <c r="AS295" s="1574"/>
      <c r="AT295" s="1574"/>
      <c r="AX295" s="778"/>
      <c r="AY295" s="767"/>
      <c r="AZ295" s="767"/>
      <c r="BA295" s="767"/>
      <c r="BB295" s="748"/>
      <c r="BC295" s="748"/>
      <c r="BD295" s="758"/>
      <c r="BE295" s="755"/>
      <c r="BF295" s="755"/>
      <c r="BG295" s="755"/>
      <c r="BH295" s="755"/>
      <c r="BI295" s="755"/>
      <c r="BJ295" s="755"/>
      <c r="BK295" s="755"/>
      <c r="BL295" s="755"/>
      <c r="BM295" s="755"/>
      <c r="BN295" s="755"/>
      <c r="BO295" s="758"/>
      <c r="BP295" s="755"/>
      <c r="BQ295" s="755"/>
      <c r="BR295" s="755"/>
      <c r="BS295" s="755"/>
      <c r="BT295" s="755"/>
      <c r="BU295" s="787"/>
      <c r="BV295" s="767"/>
      <c r="BW295" s="767"/>
      <c r="BX295" s="767"/>
      <c r="BY295" s="252"/>
      <c r="BZ295" s="767"/>
      <c r="CA295" s="758"/>
      <c r="CB295" s="767"/>
      <c r="CC295" s="767"/>
      <c r="CD295" s="767"/>
      <c r="CE295" s="767"/>
      <c r="CF295" s="767"/>
      <c r="CG295" s="758"/>
      <c r="CH295" s="767"/>
      <c r="CI295" s="767"/>
      <c r="CJ295" s="767"/>
      <c r="CK295" s="767"/>
      <c r="CL295" s="767"/>
      <c r="CM295" s="787"/>
      <c r="CN295" s="767"/>
      <c r="CO295" s="1344"/>
      <c r="CP295" s="767"/>
      <c r="CQ295" s="767"/>
      <c r="CR295" s="252"/>
      <c r="CS295" s="787"/>
      <c r="CT295" s="755"/>
      <c r="CU295" s="755"/>
      <c r="CV295" s="755"/>
      <c r="CW295" s="755"/>
      <c r="CX295" s="755"/>
      <c r="CY295" s="748"/>
      <c r="CZ295" s="767"/>
      <c r="DA295" s="767"/>
      <c r="DB295" s="767"/>
      <c r="DC295" s="768"/>
      <c r="DD295" s="767"/>
      <c r="DE295" s="748"/>
      <c r="DF295" s="767"/>
      <c r="DG295" s="767"/>
      <c r="DH295" s="767"/>
      <c r="DI295" s="767"/>
      <c r="DJ295" s="767"/>
      <c r="DK295" s="787"/>
      <c r="DL295" s="758"/>
      <c r="DM295" s="758"/>
      <c r="DN295" s="758"/>
      <c r="DO295" s="758"/>
      <c r="DP295" s="748"/>
      <c r="DQ295" s="748"/>
      <c r="DR295" s="767"/>
      <c r="DS295" s="767"/>
      <c r="DT295" s="767"/>
      <c r="DU295" s="767"/>
      <c r="DV295" s="748"/>
      <c r="DW295" s="787"/>
      <c r="DX295" s="252"/>
      <c r="DY295" s="252"/>
      <c r="DZ295" s="252"/>
      <c r="EA295" s="252"/>
      <c r="EB295" s="252"/>
      <c r="EC295" s="758"/>
      <c r="ED295" s="252"/>
      <c r="EE295" s="252"/>
      <c r="EF295" s="252"/>
      <c r="EG295" s="748"/>
      <c r="EH295" s="252"/>
      <c r="EI295" s="787"/>
      <c r="EJ295" s="755"/>
      <c r="EK295" s="756"/>
      <c r="EL295" s="757"/>
      <c r="EM295" s="252"/>
      <c r="EN295" s="748"/>
      <c r="EO295" s="748"/>
      <c r="EP295" s="748"/>
      <c r="EQ295" s="748"/>
      <c r="ER295" s="748"/>
      <c r="ES295" s="757"/>
      <c r="ET295" s="767"/>
      <c r="EU295" s="784"/>
      <c r="EV295" s="755"/>
      <c r="EW295" s="755"/>
      <c r="EX295" s="755"/>
      <c r="EY295" s="755"/>
      <c r="EZ295" s="755"/>
      <c r="FA295" s="758"/>
      <c r="FB295" s="755"/>
      <c r="FC295" s="755"/>
      <c r="FD295" s="755"/>
      <c r="FE295" s="755"/>
      <c r="FF295" s="755"/>
      <c r="FG295" s="748"/>
      <c r="FH295" s="773"/>
      <c r="FI295" s="762"/>
      <c r="FJ295" s="766"/>
      <c r="FK295" s="748"/>
      <c r="FL295" s="767"/>
      <c r="FM295" s="787"/>
      <c r="FN295" s="773"/>
      <c r="FO295" s="762"/>
      <c r="FP295" s="766"/>
      <c r="FQ295" s="748"/>
      <c r="FR295" s="767"/>
      <c r="FS295" s="787"/>
      <c r="FT295" s="767"/>
      <c r="FU295" s="767"/>
      <c r="FV295" s="767"/>
      <c r="FW295" s="767"/>
      <c r="FX295" s="748"/>
      <c r="FY295" s="748"/>
      <c r="FZ295" s="755"/>
      <c r="GA295" s="755"/>
      <c r="GB295" s="755"/>
      <c r="GC295" s="755"/>
      <c r="GD295" s="755"/>
      <c r="GE295" s="748"/>
      <c r="GK295" s="792"/>
      <c r="GL295" s="748"/>
      <c r="GM295" s="755"/>
      <c r="GN295" s="755"/>
      <c r="GO295" s="755"/>
      <c r="GP295" s="755"/>
      <c r="GQ295" s="755"/>
      <c r="GR295" s="748"/>
      <c r="GS295" s="769"/>
      <c r="GT295" s="769"/>
      <c r="GU295" s="769"/>
      <c r="GV295" s="769"/>
      <c r="GW295" s="769"/>
      <c r="GX295" s="787"/>
      <c r="GY295" s="755"/>
      <c r="GZ295" s="755"/>
      <c r="HA295" s="755"/>
      <c r="HB295" s="755"/>
      <c r="HC295" s="755"/>
      <c r="HD295" s="758"/>
      <c r="HE295" s="755"/>
      <c r="HF295" s="755"/>
      <c r="HG295" s="755"/>
      <c r="HH295" s="755"/>
      <c r="HI295" s="755"/>
      <c r="HJ295" s="748"/>
      <c r="HK295" s="767"/>
      <c r="HL295" s="767"/>
      <c r="HM295" s="767"/>
      <c r="HN295" s="768"/>
      <c r="HO295" s="748"/>
      <c r="HP295" s="748"/>
      <c r="HQ295" s="755"/>
      <c r="HR295" s="755"/>
      <c r="HS295" s="755"/>
      <c r="HT295" s="755"/>
      <c r="HU295" s="755"/>
      <c r="HV295" s="767"/>
      <c r="HW295" s="758"/>
      <c r="HX295" s="758"/>
      <c r="HY295" s="758"/>
      <c r="HZ295" s="758"/>
      <c r="IA295" s="758"/>
      <c r="IB295" s="748"/>
      <c r="ID295" s="753"/>
      <c r="IE295" s="546"/>
      <c r="IF295" s="546"/>
      <c r="IG295" s="546"/>
    </row>
    <row r="296" spans="1:272" ht="14.25" customHeight="1" x14ac:dyDescent="0.15">
      <c r="A296" s="2352" t="str">
        <f t="shared" si="2"/>
        <v>せり金額</v>
      </c>
      <c r="B296" s="2350" t="str">
        <f>B295</f>
        <v>せり</v>
      </c>
      <c r="C296" s="395" t="s">
        <v>94</v>
      </c>
      <c r="D296" s="929">
        <v>44392.105000000003</v>
      </c>
      <c r="E296" s="930">
        <v>17505.828000000001</v>
      </c>
      <c r="F296" s="934">
        <v>14990.887000000001</v>
      </c>
      <c r="G296" s="936">
        <v>16719.703000000001</v>
      </c>
      <c r="H296" s="930">
        <v>12985.683000000001</v>
      </c>
      <c r="I296" s="986">
        <v>9460.8960000000006</v>
      </c>
      <c r="J296" s="932">
        <v>12757.59</v>
      </c>
      <c r="K296" s="930">
        <v>10169.355</v>
      </c>
      <c r="L296" s="934">
        <v>7749.7250000000004</v>
      </c>
      <c r="M296" s="932">
        <v>6305.6559999999999</v>
      </c>
      <c r="N296" s="938">
        <v>5525.5619999999999</v>
      </c>
      <c r="O296" s="934">
        <v>3294.94</v>
      </c>
      <c r="P296" s="972">
        <v>2281.7159999999999</v>
      </c>
      <c r="Q296" s="930">
        <v>1208.088</v>
      </c>
      <c r="R296" s="935">
        <v>437.69099999999997</v>
      </c>
      <c r="S296" s="936">
        <v>61.375999999999998</v>
      </c>
      <c r="T296" s="985">
        <v>0</v>
      </c>
      <c r="U296" s="934">
        <v>0</v>
      </c>
      <c r="V296" s="936">
        <v>0</v>
      </c>
      <c r="W296" s="1078">
        <v>0</v>
      </c>
      <c r="X296" s="937">
        <v>3.11</v>
      </c>
      <c r="Y296" s="936">
        <v>0</v>
      </c>
      <c r="Z296" s="938">
        <v>0</v>
      </c>
      <c r="AA296" s="937">
        <v>0</v>
      </c>
      <c r="AB296" s="939">
        <v>0</v>
      </c>
      <c r="AC296" s="930">
        <v>0</v>
      </c>
      <c r="AD296" s="934">
        <v>0</v>
      </c>
      <c r="AE296" s="932">
        <v>612.68399999999997</v>
      </c>
      <c r="AF296" s="1084">
        <v>1151.3040000000001</v>
      </c>
      <c r="AG296" s="934">
        <v>6636.5640000000003</v>
      </c>
      <c r="AH296" s="932">
        <v>7848.2740000000003</v>
      </c>
      <c r="AI296" s="930">
        <v>10782.784</v>
      </c>
      <c r="AJ296" s="934">
        <v>14571.964</v>
      </c>
      <c r="AK296" s="932">
        <v>17231.269</v>
      </c>
      <c r="AL296" s="973">
        <v>19650.544999999998</v>
      </c>
      <c r="AM296" s="940">
        <v>51193.449000000001</v>
      </c>
      <c r="AO296" s="59"/>
      <c r="AP296" s="55"/>
      <c r="AU296" s="1574"/>
      <c r="AX296" s="756"/>
      <c r="AY296" s="767"/>
      <c r="AZ296" s="767"/>
      <c r="BA296" s="767"/>
      <c r="BB296" s="767"/>
      <c r="BC296" s="767"/>
      <c r="BD296" s="787"/>
      <c r="BE296" s="755"/>
      <c r="BF296" s="755"/>
      <c r="BG296" s="755"/>
      <c r="BH296" s="755"/>
      <c r="BI296" s="755"/>
      <c r="BJ296" s="787"/>
      <c r="BK296" s="755"/>
      <c r="BL296" s="755"/>
      <c r="BM296" s="755"/>
      <c r="BN296" s="755"/>
      <c r="BO296" s="755"/>
      <c r="BP296" s="787"/>
      <c r="BQ296" s="755"/>
      <c r="BR296" s="755"/>
      <c r="BS296" s="755"/>
      <c r="BT296" s="755"/>
      <c r="BU296" s="755"/>
      <c r="BV296" s="758"/>
      <c r="BW296" s="767"/>
      <c r="BX296" s="767"/>
      <c r="BY296" s="767"/>
      <c r="BZ296" s="748"/>
      <c r="CA296" s="748"/>
      <c r="CB296" s="758"/>
      <c r="CC296" s="755"/>
      <c r="CD296" s="755"/>
      <c r="CE296" s="755"/>
      <c r="CF296" s="755"/>
      <c r="CG296" s="755"/>
      <c r="CH296" s="787"/>
      <c r="CI296" s="767"/>
      <c r="CJ296" s="767"/>
      <c r="CK296" s="767"/>
      <c r="CL296" s="767"/>
      <c r="CM296" s="767"/>
      <c r="CN296" s="758"/>
      <c r="CO296" s="767"/>
      <c r="CP296" s="767"/>
      <c r="CQ296" s="767"/>
      <c r="CR296" s="767"/>
      <c r="CS296" s="767"/>
      <c r="CT296" s="758"/>
      <c r="CU296" s="755"/>
      <c r="CV296" s="756"/>
      <c r="CW296" s="757"/>
      <c r="CX296" s="757"/>
      <c r="CY296" s="757"/>
      <c r="CZ296" s="758"/>
      <c r="DA296" s="767"/>
      <c r="DB296" s="1344"/>
      <c r="DC296" s="767"/>
      <c r="DD296" s="767"/>
      <c r="DE296" s="252"/>
      <c r="DF296" s="758"/>
      <c r="DG296" s="755"/>
      <c r="DH296" s="755"/>
      <c r="DI296" s="755"/>
      <c r="DJ296" s="755"/>
      <c r="DK296" s="755"/>
      <c r="DL296" s="758"/>
      <c r="DM296" s="767"/>
      <c r="DN296" s="767"/>
      <c r="DO296" s="767"/>
      <c r="DP296" s="768"/>
      <c r="DQ296" s="767"/>
      <c r="DR296" s="758"/>
      <c r="DS296" s="758"/>
      <c r="DT296" s="758"/>
      <c r="DU296" s="758"/>
      <c r="DV296" s="748"/>
      <c r="DW296" s="758"/>
      <c r="DX296" s="758"/>
      <c r="DY296" s="252"/>
      <c r="DZ296" s="252"/>
      <c r="EA296" s="252"/>
      <c r="EB296" s="767"/>
      <c r="EC296" s="768"/>
      <c r="ED296" s="758"/>
      <c r="EE296" s="252"/>
      <c r="EF296" s="252"/>
      <c r="EG296" s="252"/>
      <c r="EH296" s="748"/>
      <c r="EI296" s="254"/>
      <c r="EJ296" s="748"/>
      <c r="EK296" s="252"/>
      <c r="EL296" s="252"/>
      <c r="EM296" s="252"/>
      <c r="EN296" s="757"/>
      <c r="EO296" s="767"/>
      <c r="EP296" s="758"/>
      <c r="EQ296" s="767"/>
      <c r="ER296" s="767"/>
      <c r="ES296" s="767"/>
      <c r="ET296" s="767"/>
      <c r="EU296" s="748"/>
      <c r="EV296" s="758"/>
      <c r="EW296" s="252"/>
      <c r="EX296" s="252"/>
      <c r="EY296" s="252"/>
      <c r="EZ296" s="748"/>
      <c r="FA296" s="252"/>
      <c r="FB296" s="758"/>
      <c r="FC296" s="748"/>
      <c r="FD296" s="748"/>
      <c r="FE296" s="748"/>
      <c r="FF296" s="767"/>
      <c r="FG296" s="252"/>
      <c r="FH296" s="758"/>
      <c r="FI296" s="755"/>
      <c r="FJ296" s="755"/>
      <c r="FK296" s="755"/>
      <c r="FL296" s="755"/>
      <c r="FM296" s="755"/>
      <c r="FN296" s="780"/>
      <c r="FO296" s="755"/>
      <c r="FP296" s="755"/>
      <c r="FQ296" s="755"/>
      <c r="FR296" s="755"/>
      <c r="FS296" s="755"/>
      <c r="FT296" s="758"/>
      <c r="FU296" s="773"/>
      <c r="FV296" s="762"/>
      <c r="FW296" s="766"/>
      <c r="FX296" s="766"/>
      <c r="FY296" s="766"/>
      <c r="FZ296" s="758"/>
      <c r="GA296" s="545"/>
      <c r="GB296" s="753"/>
      <c r="GC296" s="546"/>
      <c r="GD296" s="546"/>
      <c r="GE296" s="546"/>
      <c r="GF296" s="758"/>
      <c r="GG296" s="748"/>
      <c r="GH296" s="748"/>
      <c r="GI296" s="748"/>
      <c r="GJ296" s="767"/>
      <c r="GK296" s="767"/>
      <c r="GL296" s="767"/>
      <c r="GR296" s="5"/>
      <c r="GS296" s="758"/>
      <c r="GT296" s="748"/>
      <c r="GU296" s="748"/>
      <c r="GV296" s="748"/>
      <c r="GW296" s="767"/>
      <c r="GX296" s="748"/>
      <c r="GY296" s="767"/>
      <c r="GZ296" s="252"/>
      <c r="HA296" s="252"/>
      <c r="HB296" s="60"/>
      <c r="HC296" s="768"/>
      <c r="HD296" s="767"/>
      <c r="HE296" s="767"/>
      <c r="HF296" s="252"/>
      <c r="HG296" s="252"/>
      <c r="HH296" s="252"/>
      <c r="HI296" s="252"/>
      <c r="HJ296" s="252"/>
      <c r="HK296" s="748"/>
      <c r="HL296" s="755"/>
      <c r="HM296" s="756"/>
      <c r="HN296" s="763"/>
      <c r="HO296" s="758"/>
      <c r="HP296" s="757"/>
      <c r="HQ296" s="758"/>
      <c r="HR296" s="59"/>
      <c r="HS296" s="753"/>
      <c r="HT296" s="546"/>
      <c r="HU296" s="546"/>
      <c r="HV296" s="546"/>
    </row>
    <row r="297" spans="1:272" ht="14.25" customHeight="1" x14ac:dyDescent="0.15">
      <c r="A297" s="2352" t="str">
        <f t="shared" si="2"/>
        <v>せり価格</v>
      </c>
      <c r="B297" s="2351" t="str">
        <f>B295</f>
        <v>せり</v>
      </c>
      <c r="C297" s="417" t="s">
        <v>96</v>
      </c>
      <c r="D297" s="941">
        <v>2138</v>
      </c>
      <c r="E297" s="942">
        <v>1131</v>
      </c>
      <c r="F297" s="946">
        <v>1140</v>
      </c>
      <c r="G297" s="948">
        <v>1120</v>
      </c>
      <c r="H297" s="942">
        <v>1089</v>
      </c>
      <c r="I297" s="943">
        <v>1041</v>
      </c>
      <c r="J297" s="944">
        <v>1212</v>
      </c>
      <c r="K297" s="942">
        <v>1126</v>
      </c>
      <c r="L297" s="946">
        <v>1069</v>
      </c>
      <c r="M297" s="944">
        <v>754</v>
      </c>
      <c r="N297" s="942">
        <v>685</v>
      </c>
      <c r="O297" s="946">
        <v>673</v>
      </c>
      <c r="P297" s="944">
        <v>588</v>
      </c>
      <c r="Q297" s="942">
        <v>621</v>
      </c>
      <c r="R297" s="947">
        <v>681</v>
      </c>
      <c r="S297" s="944">
        <v>548</v>
      </c>
      <c r="T297" s="942">
        <v>0</v>
      </c>
      <c r="U297" s="946">
        <v>0</v>
      </c>
      <c r="V297" s="948">
        <v>0</v>
      </c>
      <c r="W297" s="980">
        <v>0</v>
      </c>
      <c r="X297" s="947">
        <v>518</v>
      </c>
      <c r="Y297" s="948">
        <v>0</v>
      </c>
      <c r="Z297" s="949">
        <v>0</v>
      </c>
      <c r="AA297" s="947">
        <v>0</v>
      </c>
      <c r="AB297" s="950">
        <v>0</v>
      </c>
      <c r="AC297" s="942">
        <v>0</v>
      </c>
      <c r="AD297" s="946">
        <v>0</v>
      </c>
      <c r="AE297" s="944">
        <v>2.3660000000000001</v>
      </c>
      <c r="AF297" s="1085">
        <v>2465</v>
      </c>
      <c r="AG297" s="946">
        <v>2154</v>
      </c>
      <c r="AH297" s="944">
        <v>1964</v>
      </c>
      <c r="AI297" s="942">
        <v>1910</v>
      </c>
      <c r="AJ297" s="946">
        <v>1843</v>
      </c>
      <c r="AK297" s="944">
        <v>1857</v>
      </c>
      <c r="AL297" s="980">
        <v>1933</v>
      </c>
      <c r="AM297" s="951">
        <v>2910</v>
      </c>
      <c r="AP297" s="55"/>
      <c r="AQ297" s="784"/>
      <c r="AV297" s="1574"/>
      <c r="AW297" s="787"/>
      <c r="AX297" s="767"/>
      <c r="BA297" s="755"/>
      <c r="BB297" s="755"/>
      <c r="BC297" s="755"/>
      <c r="BD297" s="758"/>
      <c r="BE297" s="755"/>
      <c r="BF297" s="755"/>
      <c r="BG297" s="755"/>
      <c r="BH297" s="755"/>
      <c r="BI297" s="755"/>
      <c r="BJ297" s="758"/>
      <c r="BK297" s="748"/>
      <c r="BL297" s="748"/>
      <c r="BM297" s="748"/>
      <c r="BN297" s="768"/>
      <c r="BO297" s="767"/>
      <c r="BP297" s="758"/>
      <c r="BQ297" s="252"/>
      <c r="BR297" s="252"/>
      <c r="BS297" s="252"/>
      <c r="BT297" s="252"/>
      <c r="BU297" s="252"/>
      <c r="BV297" s="758"/>
      <c r="BW297" s="252"/>
      <c r="BX297" s="252"/>
      <c r="BY297" s="252"/>
      <c r="BZ297" s="767"/>
      <c r="CA297" s="252"/>
      <c r="CB297" s="787"/>
      <c r="CC297" s="767"/>
      <c r="CD297" s="767"/>
      <c r="CE297" s="767"/>
      <c r="CF297" s="748"/>
      <c r="CG297" s="768"/>
      <c r="CH297" s="787"/>
      <c r="CI297" s="767"/>
      <c r="CJ297" s="767"/>
      <c r="CK297" s="767"/>
      <c r="CL297" s="767"/>
      <c r="CM297" s="767"/>
      <c r="CN297" s="758"/>
      <c r="CO297" s="767"/>
      <c r="CP297" s="767"/>
      <c r="CQ297" s="767"/>
      <c r="CR297" s="767"/>
      <c r="CS297" s="767"/>
      <c r="CT297" s="787"/>
      <c r="CU297" s="748"/>
      <c r="CV297" s="748"/>
      <c r="CW297" s="748"/>
      <c r="CX297" s="748"/>
      <c r="CY297" s="767"/>
      <c r="CZ297" s="758"/>
      <c r="DA297" s="767"/>
      <c r="DB297" s="1344"/>
      <c r="DC297" s="767"/>
      <c r="DD297" s="767"/>
      <c r="DE297" s="252"/>
      <c r="DF297" s="758"/>
      <c r="DG297" s="755"/>
      <c r="DH297" s="755"/>
      <c r="DI297" s="755"/>
      <c r="DJ297" s="755"/>
      <c r="DK297" s="755"/>
      <c r="DL297" s="758"/>
      <c r="DM297" s="767"/>
      <c r="DN297" s="767"/>
      <c r="DO297" s="767"/>
      <c r="DP297" s="768"/>
      <c r="DQ297" s="767"/>
      <c r="DR297" s="758"/>
      <c r="DS297" s="252"/>
      <c r="DT297" s="252"/>
      <c r="DU297" s="252"/>
      <c r="DV297" s="252"/>
      <c r="DW297" s="748"/>
      <c r="DX297" s="758"/>
      <c r="DY297" s="767"/>
      <c r="DZ297" s="767"/>
      <c r="EA297" s="767"/>
      <c r="EB297" s="252"/>
      <c r="EC297" s="768"/>
      <c r="ED297" s="758"/>
      <c r="EE297" s="252"/>
      <c r="EF297" s="252"/>
      <c r="EG297" s="252"/>
      <c r="EH297" s="767"/>
      <c r="EI297" s="767"/>
      <c r="EJ297" s="758"/>
      <c r="EK297" s="767"/>
      <c r="EL297" s="767"/>
      <c r="EM297" s="767"/>
      <c r="EN297" s="767"/>
      <c r="EO297" s="748"/>
      <c r="EP297" s="758"/>
      <c r="EQ297" s="767"/>
      <c r="ER297" s="767"/>
      <c r="ES297" s="767"/>
      <c r="ET297" s="767"/>
      <c r="EU297" s="767"/>
      <c r="EV297" s="758"/>
      <c r="EW297" s="767"/>
      <c r="EX297" s="767"/>
      <c r="EY297" s="767"/>
      <c r="EZ297" s="757"/>
      <c r="FA297" s="254"/>
      <c r="FB297" s="758"/>
      <c r="FC297" s="252"/>
      <c r="FD297" s="252"/>
      <c r="FE297" s="252"/>
      <c r="FF297" s="748"/>
      <c r="FG297" s="252"/>
      <c r="FH297" s="758"/>
      <c r="FI297" s="252"/>
      <c r="FJ297" s="252"/>
      <c r="FK297" s="252"/>
      <c r="FL297" s="748"/>
      <c r="FM297" s="767"/>
      <c r="FN297" s="758"/>
      <c r="FO297" s="748"/>
      <c r="FP297" s="748"/>
      <c r="FQ297" s="748"/>
      <c r="FR297" s="767"/>
      <c r="FS297" s="748"/>
      <c r="FT297" s="758"/>
      <c r="FU297" s="755"/>
      <c r="FV297" s="755"/>
      <c r="FW297" s="755"/>
      <c r="FX297" s="755"/>
      <c r="FY297" s="755"/>
      <c r="FZ297" s="758"/>
      <c r="GA297" s="755"/>
      <c r="GB297" s="755"/>
      <c r="GC297" s="755"/>
      <c r="GD297" s="755"/>
      <c r="GE297" s="755"/>
      <c r="GF297" s="758"/>
      <c r="GG297" s="773"/>
      <c r="GH297" s="762"/>
      <c r="GI297" s="766"/>
      <c r="GJ297" s="766"/>
      <c r="GK297" s="766"/>
      <c r="GL297" s="758"/>
      <c r="GM297" s="545"/>
      <c r="GN297" s="753"/>
      <c r="GO297" s="546"/>
      <c r="GP297" s="546"/>
      <c r="GQ297" s="546"/>
      <c r="GR297" s="758"/>
      <c r="GS297" s="252"/>
      <c r="GT297" s="252"/>
      <c r="GU297" s="252"/>
      <c r="GV297" s="252"/>
      <c r="GW297" s="748"/>
      <c r="GX297" s="758"/>
      <c r="GY297" s="252"/>
      <c r="GZ297" s="252"/>
      <c r="HA297" s="252"/>
      <c r="HB297" s="748"/>
      <c r="HC297" s="767"/>
      <c r="HD297" s="767"/>
      <c r="HE297" s="758"/>
      <c r="HF297" s="748"/>
      <c r="HG297" s="748"/>
      <c r="HH297" s="748"/>
      <c r="HI297" s="757"/>
      <c r="HJ297" s="748"/>
      <c r="HK297" s="767"/>
      <c r="HL297" s="767"/>
      <c r="HM297" s="767"/>
      <c r="HN297" s="767"/>
      <c r="HO297" s="748"/>
      <c r="HP297" s="748"/>
      <c r="HQ297" s="767"/>
      <c r="HR297" s="767"/>
      <c r="HS297" s="767"/>
      <c r="HT297" s="767"/>
      <c r="HU297" s="768"/>
      <c r="HV297" s="767"/>
      <c r="HW297" s="767"/>
      <c r="HX297" s="758"/>
      <c r="HY297" s="758"/>
      <c r="HZ297" s="757"/>
      <c r="IA297" s="757"/>
      <c r="IB297" s="757"/>
      <c r="IC297" s="758"/>
      <c r="ID297" s="59"/>
      <c r="IE297" s="753"/>
      <c r="IF297" s="546"/>
      <c r="IG297" s="546"/>
      <c r="IH297" s="546"/>
    </row>
    <row r="298" spans="1:272" ht="14.25" customHeight="1" x14ac:dyDescent="0.15">
      <c r="A298" s="2352" t="str">
        <f t="shared" si="2"/>
        <v>カリフラワー数量</v>
      </c>
      <c r="B298" s="250" t="s">
        <v>130</v>
      </c>
      <c r="C298" s="394" t="s">
        <v>93</v>
      </c>
      <c r="D298" s="917">
        <v>2.246</v>
      </c>
      <c r="E298" s="918">
        <v>3.198</v>
      </c>
      <c r="F298" s="922">
        <v>2.246</v>
      </c>
      <c r="G298" s="924">
        <v>3.032</v>
      </c>
      <c r="H298" s="918">
        <v>1.8280000000000001</v>
      </c>
      <c r="I298" s="961">
        <v>2.653</v>
      </c>
      <c r="J298" s="920">
        <v>1.986</v>
      </c>
      <c r="K298" s="918">
        <v>4.4729999999999999</v>
      </c>
      <c r="L298" s="922">
        <v>7.9880000000000004</v>
      </c>
      <c r="M298" s="920">
        <v>23.698</v>
      </c>
      <c r="N298" s="926">
        <v>53.195</v>
      </c>
      <c r="O298" s="922">
        <v>62.573999999999998</v>
      </c>
      <c r="P298" s="920">
        <v>58.378999999999998</v>
      </c>
      <c r="Q298" s="918">
        <v>57.381</v>
      </c>
      <c r="R298" s="923">
        <v>61.314999999999998</v>
      </c>
      <c r="S298" s="924">
        <v>39.975999999999999</v>
      </c>
      <c r="T298" s="918">
        <v>31.887</v>
      </c>
      <c r="U298" s="922">
        <v>7.242</v>
      </c>
      <c r="V298" s="924">
        <v>1.8879999999999999</v>
      </c>
      <c r="W298" s="1077">
        <v>0.3</v>
      </c>
      <c r="X298" s="925">
        <v>0</v>
      </c>
      <c r="Y298" s="924">
        <v>0</v>
      </c>
      <c r="Z298" s="926">
        <v>0</v>
      </c>
      <c r="AA298" s="925">
        <v>0</v>
      </c>
      <c r="AB298" s="927">
        <v>0</v>
      </c>
      <c r="AC298" s="926">
        <v>0</v>
      </c>
      <c r="AD298" s="922">
        <v>7.1999999999999995E-2</v>
      </c>
      <c r="AE298" s="920">
        <v>8.1519999999999992</v>
      </c>
      <c r="AF298" s="1086">
        <v>11.502000000000001</v>
      </c>
      <c r="AG298" s="922">
        <v>16.634</v>
      </c>
      <c r="AH298" s="920">
        <v>31.347000000000001</v>
      </c>
      <c r="AI298" s="918">
        <v>29.800999999999998</v>
      </c>
      <c r="AJ298" s="922">
        <v>21.925999999999998</v>
      </c>
      <c r="AK298" s="920">
        <v>16.077000000000002</v>
      </c>
      <c r="AL298" s="918">
        <v>11.601000000000001</v>
      </c>
      <c r="AM298" s="928">
        <v>11.164</v>
      </c>
      <c r="AP298" s="55"/>
      <c r="AR298" s="1574"/>
      <c r="AS298" s="1574"/>
      <c r="AT298" s="1574"/>
      <c r="AX298" s="767"/>
      <c r="BA298" s="755"/>
      <c r="BB298" s="755"/>
      <c r="BC298" s="755"/>
      <c r="BD298" s="787"/>
      <c r="BE298" s="252"/>
      <c r="BF298" s="252"/>
      <c r="BG298" s="252"/>
      <c r="BH298" s="767"/>
      <c r="BI298" s="748"/>
      <c r="BJ298" s="787"/>
      <c r="BK298" s="767"/>
      <c r="BL298" s="767"/>
      <c r="BM298" s="767"/>
      <c r="BN298" s="767"/>
      <c r="BO298" s="748"/>
      <c r="BP298" s="758"/>
      <c r="BQ298" s="755"/>
      <c r="BR298" s="755"/>
      <c r="BS298" s="755"/>
      <c r="BT298" s="755"/>
      <c r="BU298" s="755"/>
      <c r="BV298" s="758"/>
      <c r="BW298" s="755"/>
      <c r="BX298" s="755"/>
      <c r="BY298" s="755"/>
      <c r="BZ298" s="755"/>
      <c r="CA298" s="755"/>
      <c r="CB298" s="787"/>
      <c r="CC298" s="767"/>
      <c r="CD298" s="767"/>
      <c r="CE298" s="767"/>
      <c r="CF298" s="748"/>
      <c r="CG298" s="748"/>
      <c r="CH298" s="758"/>
      <c r="CI298" s="748"/>
      <c r="CJ298" s="748"/>
      <c r="CK298" s="748"/>
      <c r="CL298" s="748"/>
      <c r="CM298" s="767"/>
      <c r="CN298" s="787"/>
      <c r="CO298" s="767"/>
      <c r="CP298" s="767"/>
      <c r="CQ298" s="767"/>
      <c r="CR298" s="768"/>
      <c r="CS298" s="768"/>
      <c r="CT298" s="787"/>
      <c r="CU298" s="767"/>
      <c r="CV298" s="767"/>
      <c r="CW298" s="767"/>
      <c r="CX298" s="767"/>
      <c r="CY298" s="767"/>
      <c r="CZ298" s="758"/>
      <c r="DA298" s="767"/>
      <c r="DB298" s="767"/>
      <c r="DC298" s="767"/>
      <c r="DD298" s="767"/>
      <c r="DE298" s="748"/>
      <c r="DF298" s="787"/>
      <c r="DG298" s="767"/>
      <c r="DH298" s="767"/>
      <c r="DI298" s="767"/>
      <c r="DJ298" s="767"/>
      <c r="DK298" s="252"/>
      <c r="DL298" s="787"/>
      <c r="DM298" s="755"/>
      <c r="DN298" s="755"/>
      <c r="DO298" s="755"/>
      <c r="DP298" s="755"/>
      <c r="DQ298" s="755"/>
      <c r="DR298" s="748"/>
      <c r="DS298" s="767"/>
      <c r="DT298" s="767"/>
      <c r="DU298" s="767"/>
      <c r="DV298" s="768"/>
      <c r="DW298" s="767"/>
      <c r="DX298" s="748"/>
      <c r="DY298" s="755"/>
      <c r="DZ298" s="756"/>
      <c r="EA298" s="757"/>
      <c r="EB298" s="767"/>
      <c r="EC298" s="757"/>
      <c r="ED298" s="787"/>
      <c r="EE298" s="748"/>
      <c r="EF298" s="748"/>
      <c r="EG298" s="748"/>
      <c r="EH298" s="748"/>
      <c r="EI298" s="758"/>
      <c r="EJ298" s="758"/>
      <c r="EK298" s="767"/>
      <c r="EL298" s="767"/>
      <c r="EM298" s="767"/>
      <c r="EN298" s="748"/>
      <c r="EO298" s="748"/>
      <c r="EP298" s="787"/>
      <c r="EQ298" s="767"/>
      <c r="ER298" s="767"/>
      <c r="ES298" s="767"/>
      <c r="ET298" s="748"/>
      <c r="EU298" s="767"/>
      <c r="EV298" s="758"/>
      <c r="EW298" s="748"/>
      <c r="EX298" s="748"/>
      <c r="EY298" s="748"/>
      <c r="EZ298" s="767"/>
      <c r="FA298" s="767"/>
      <c r="FB298" s="787"/>
      <c r="FC298" s="755"/>
      <c r="FD298" s="756"/>
      <c r="FE298" s="757"/>
      <c r="FF298" s="767"/>
      <c r="FG298" s="748"/>
      <c r="FH298" s="787"/>
      <c r="FI298" s="252"/>
      <c r="FJ298" s="252"/>
      <c r="FK298" s="252"/>
      <c r="FL298" s="748"/>
      <c r="FM298" s="252"/>
      <c r="FN298" s="787"/>
      <c r="FO298" s="252"/>
      <c r="FP298" s="252"/>
      <c r="FQ298" s="252"/>
      <c r="FR298" s="252"/>
      <c r="FS298" s="252"/>
      <c r="FT298" s="748"/>
      <c r="FU298" s="767"/>
      <c r="FV298" s="767"/>
      <c r="FW298" s="767"/>
      <c r="FX298" s="767"/>
      <c r="FY298" s="767"/>
      <c r="FZ298" s="758"/>
      <c r="GA298" s="755"/>
      <c r="GB298" s="755"/>
      <c r="GC298" s="755"/>
      <c r="GD298" s="755"/>
      <c r="GE298" s="755"/>
      <c r="GF298" s="748"/>
      <c r="GG298" s="755"/>
      <c r="GH298" s="755"/>
      <c r="GI298" s="755"/>
      <c r="GJ298" s="755"/>
      <c r="GK298" s="755"/>
      <c r="GL298" s="787"/>
      <c r="GM298" s="252"/>
      <c r="GN298" s="252"/>
      <c r="GO298" s="252"/>
      <c r="GP298" s="748"/>
      <c r="GQ298" s="767"/>
      <c r="GR298" s="787"/>
      <c r="GS298" s="767"/>
      <c r="GT298" s="767"/>
      <c r="GU298" s="767"/>
      <c r="GV298" s="766"/>
      <c r="GW298" s="748"/>
      <c r="GX298" s="787"/>
      <c r="GY298" s="545"/>
      <c r="GZ298" s="753"/>
      <c r="HA298" s="546"/>
      <c r="HB298" s="546"/>
      <c r="HC298" s="546"/>
      <c r="HD298" s="787"/>
      <c r="HE298" s="748"/>
      <c r="HF298" s="748"/>
      <c r="HG298" s="748"/>
      <c r="HH298" s="252"/>
      <c r="HI298" s="748"/>
      <c r="HJ298" s="827"/>
      <c r="HK298" s="755"/>
      <c r="HL298" s="756"/>
      <c r="HM298" s="768"/>
      <c r="HN298" s="768"/>
      <c r="HO298" s="748"/>
      <c r="HP298" s="748"/>
      <c r="HQ298" s="767"/>
      <c r="HR298" s="767"/>
      <c r="HS298" s="767"/>
      <c r="HT298" s="252"/>
      <c r="HU298" s="748"/>
      <c r="HV298" s="748"/>
      <c r="IB298" s="792"/>
      <c r="IC298" s="748"/>
      <c r="ID298" s="755"/>
      <c r="IE298" s="755"/>
      <c r="IF298" s="755"/>
      <c r="IG298" s="755"/>
      <c r="IH298" s="755"/>
      <c r="II298" s="758"/>
      <c r="IJ298" s="787"/>
      <c r="IK298" s="748"/>
      <c r="IL298" s="748"/>
      <c r="IM298" s="767"/>
      <c r="IN298" s="748"/>
      <c r="IO298" s="758"/>
      <c r="IP298" s="748"/>
      <c r="IQ298" s="748"/>
      <c r="IR298" s="748"/>
      <c r="IS298" s="767"/>
      <c r="IT298" s="767"/>
      <c r="IU298" s="748"/>
      <c r="IV298" s="767"/>
      <c r="IW298" s="767"/>
      <c r="IX298" s="768"/>
      <c r="IY298" s="767"/>
      <c r="IZ298" s="767"/>
      <c r="JA298" s="767"/>
      <c r="JB298" s="758"/>
      <c r="JC298" s="758"/>
      <c r="JD298" s="758"/>
      <c r="JE298" s="757"/>
      <c r="JF298" s="758"/>
      <c r="JG298" s="748"/>
      <c r="JH298" s="5"/>
      <c r="JI298" s="565"/>
      <c r="JJ298" s="565"/>
      <c r="JK298" s="565"/>
      <c r="JL298" s="565"/>
    </row>
    <row r="299" spans="1:272" ht="14.25" customHeight="1" x14ac:dyDescent="0.15">
      <c r="A299" s="2352" t="str">
        <f t="shared" si="2"/>
        <v>カリフラワー金額</v>
      </c>
      <c r="B299" s="2350" t="str">
        <f>B298</f>
        <v>カリフラワー</v>
      </c>
      <c r="C299" s="395" t="s">
        <v>94</v>
      </c>
      <c r="D299" s="929">
        <v>559.84100000000001</v>
      </c>
      <c r="E299" s="930">
        <v>843.65200000000004</v>
      </c>
      <c r="F299" s="934">
        <v>775.77499999999998</v>
      </c>
      <c r="G299" s="936">
        <v>1095.1849999999999</v>
      </c>
      <c r="H299" s="930">
        <v>360.69900000000001</v>
      </c>
      <c r="I299" s="986">
        <v>593.202</v>
      </c>
      <c r="J299" s="932">
        <v>441.37299999999999</v>
      </c>
      <c r="K299" s="930">
        <v>1476.4670000000001</v>
      </c>
      <c r="L299" s="934">
        <v>3370.636</v>
      </c>
      <c r="M299" s="932">
        <v>8196.1219999999994</v>
      </c>
      <c r="N299" s="938">
        <v>15380.118</v>
      </c>
      <c r="O299" s="934">
        <v>16810.074000000001</v>
      </c>
      <c r="P299" s="972">
        <v>16496.260999999999</v>
      </c>
      <c r="Q299" s="930">
        <v>17605.474999999999</v>
      </c>
      <c r="R299" s="935">
        <v>19707.419000000002</v>
      </c>
      <c r="S299" s="936">
        <v>10460.442999999999</v>
      </c>
      <c r="T299" s="930">
        <v>6500.91</v>
      </c>
      <c r="U299" s="934">
        <v>1818.9359999999999</v>
      </c>
      <c r="V299" s="936">
        <v>500.017</v>
      </c>
      <c r="W299" s="1078">
        <v>40.067999999999998</v>
      </c>
      <c r="X299" s="937">
        <v>0</v>
      </c>
      <c r="Y299" s="936">
        <v>0</v>
      </c>
      <c r="Z299" s="938">
        <v>0</v>
      </c>
      <c r="AA299" s="937">
        <v>0</v>
      </c>
      <c r="AB299" s="939">
        <v>0</v>
      </c>
      <c r="AC299" s="930">
        <v>0</v>
      </c>
      <c r="AD299" s="934">
        <v>20844</v>
      </c>
      <c r="AE299" s="932">
        <v>1605.42</v>
      </c>
      <c r="AF299" s="938">
        <v>2642.1120000000001</v>
      </c>
      <c r="AG299" s="934">
        <v>4087.962</v>
      </c>
      <c r="AH299" s="932">
        <v>6836.5460000000003</v>
      </c>
      <c r="AI299" s="930">
        <v>6793.5410000000002</v>
      </c>
      <c r="AJ299" s="934">
        <v>6157.4409999999998</v>
      </c>
      <c r="AK299" s="932">
        <v>5353.9260000000004</v>
      </c>
      <c r="AL299" s="930">
        <v>5224.8040000000001</v>
      </c>
      <c r="AM299" s="940">
        <v>5955.6490000000003</v>
      </c>
      <c r="AO299" s="61"/>
      <c r="AP299" s="55"/>
      <c r="AU299" s="1574"/>
      <c r="AX299" s="748"/>
      <c r="BA299" s="755"/>
      <c r="BB299" s="755"/>
      <c r="BC299" s="755"/>
      <c r="BD299" s="758"/>
      <c r="BE299" s="748"/>
      <c r="BF299" s="748"/>
      <c r="BG299" s="748"/>
      <c r="BH299" s="767"/>
      <c r="BI299" s="767"/>
      <c r="BJ299" s="764"/>
      <c r="BK299" s="767"/>
      <c r="BL299" s="767"/>
      <c r="BM299" s="767"/>
      <c r="BN299" s="767"/>
      <c r="BO299" s="768"/>
      <c r="BP299" s="758"/>
      <c r="BQ299" s="767"/>
      <c r="BR299" s="767"/>
      <c r="BS299" s="767"/>
      <c r="BT299" s="767"/>
      <c r="BU299" s="767"/>
      <c r="BV299" s="758"/>
      <c r="BW299" s="770"/>
      <c r="BX299" s="778"/>
      <c r="BY299" s="768"/>
      <c r="BZ299" s="767"/>
      <c r="CA299" s="758"/>
      <c r="CB299" s="758"/>
      <c r="CC299" s="748"/>
      <c r="CD299" s="1343"/>
      <c r="CE299" s="748"/>
      <c r="CF299" s="767"/>
      <c r="CG299" s="768"/>
      <c r="CH299" s="758"/>
      <c r="CI299" s="767"/>
      <c r="CJ299" s="767"/>
      <c r="CK299" s="767"/>
      <c r="CL299" s="768"/>
      <c r="CM299" s="767"/>
      <c r="CN299" s="758"/>
      <c r="CO299" s="758"/>
      <c r="CP299" s="758"/>
      <c r="CQ299" s="758"/>
      <c r="CR299" s="748"/>
      <c r="CS299" s="748"/>
      <c r="CT299" s="758"/>
      <c r="CU299" s="758"/>
      <c r="CV299" s="758"/>
      <c r="CW299" s="758"/>
      <c r="CX299" s="758"/>
      <c r="CY299" s="758"/>
      <c r="CZ299" s="755"/>
      <c r="DA299" s="252"/>
      <c r="DB299" s="252"/>
      <c r="DC299" s="252"/>
      <c r="DD299" s="252"/>
      <c r="DE299" s="252"/>
      <c r="DF299" s="748"/>
      <c r="DG299" s="767"/>
      <c r="DH299" s="767"/>
      <c r="DI299" s="767"/>
      <c r="DJ299" s="767"/>
      <c r="DK299" s="748"/>
      <c r="DL299" s="758"/>
      <c r="DM299" s="755"/>
      <c r="DN299" s="755"/>
      <c r="DO299" s="755"/>
      <c r="DP299" s="755"/>
      <c r="DQ299" s="755"/>
      <c r="DR299" s="758"/>
      <c r="DS299" s="767"/>
      <c r="DT299" s="767"/>
      <c r="DU299" s="767"/>
      <c r="DV299" s="767"/>
      <c r="DW299" s="767"/>
      <c r="DX299" s="758"/>
      <c r="DY299" s="755"/>
      <c r="DZ299" s="755"/>
      <c r="EA299" s="755"/>
      <c r="EB299" s="755"/>
      <c r="EC299" s="755"/>
      <c r="ED299" s="758"/>
      <c r="EE299" s="755"/>
      <c r="EF299" s="755"/>
      <c r="EG299" s="755"/>
      <c r="EH299" s="755"/>
      <c r="EI299" s="755"/>
      <c r="EJ299" s="758"/>
      <c r="EK299" s="545"/>
      <c r="EL299" s="753"/>
      <c r="EM299" s="546"/>
      <c r="EN299" s="546"/>
      <c r="EO299" s="546"/>
      <c r="EP299" s="758"/>
      <c r="EQ299" s="755"/>
      <c r="ER299" s="755"/>
      <c r="ES299" s="755"/>
      <c r="ET299" s="755"/>
      <c r="EU299" s="755"/>
      <c r="EV299" s="764"/>
      <c r="EW299" s="252"/>
      <c r="EX299" s="252"/>
      <c r="EY299" s="252"/>
      <c r="EZ299" s="748"/>
      <c r="FA299" s="767"/>
      <c r="FB299" s="758"/>
      <c r="FC299" s="252"/>
      <c r="FD299" s="252"/>
      <c r="FE299" s="252"/>
      <c r="FF299" s="748"/>
      <c r="FG299" s="767"/>
      <c r="FH299" s="767"/>
      <c r="FN299" s="5"/>
      <c r="FO299" s="758"/>
      <c r="FP299" s="755"/>
      <c r="FQ299" s="755"/>
      <c r="FR299" s="755"/>
      <c r="FS299" s="755"/>
      <c r="FT299" s="755"/>
      <c r="FU299" s="758"/>
      <c r="FV299" s="755"/>
      <c r="FW299" s="755"/>
      <c r="FX299" s="755"/>
      <c r="FY299" s="755"/>
      <c r="FZ299" s="755"/>
      <c r="GA299" s="748"/>
      <c r="GB299" s="767"/>
      <c r="GC299" s="767"/>
      <c r="GD299" s="767"/>
      <c r="GE299" s="748"/>
      <c r="GF299" s="748"/>
      <c r="GG299" s="758"/>
      <c r="GH299" s="755"/>
      <c r="GI299" s="755"/>
      <c r="GJ299" s="755"/>
      <c r="GK299" s="755"/>
      <c r="GL299" s="755"/>
      <c r="GM299" s="767"/>
      <c r="GN299" s="748"/>
      <c r="GO299" s="748"/>
      <c r="GP299" s="748"/>
      <c r="GQ299" s="767"/>
      <c r="GR299" s="60"/>
      <c r="GS299" s="767"/>
      <c r="GT299" s="755"/>
      <c r="GU299" s="756"/>
      <c r="GV299" s="768"/>
      <c r="GW299" s="252"/>
      <c r="GX299" s="252"/>
      <c r="GY299" s="748"/>
      <c r="GZ299" s="755"/>
      <c r="HA299" s="756"/>
      <c r="HB299" s="757"/>
      <c r="HC299" s="757"/>
      <c r="HD299" s="60"/>
      <c r="HE299" s="758"/>
      <c r="HG299" s="565"/>
      <c r="HH299" s="565"/>
      <c r="HI299" s="565"/>
      <c r="HJ299" s="565"/>
    </row>
    <row r="300" spans="1:272" ht="14.25" customHeight="1" x14ac:dyDescent="0.15">
      <c r="A300" s="2352" t="str">
        <f t="shared" si="2"/>
        <v>カリフラワー価格</v>
      </c>
      <c r="B300" s="2351" t="str">
        <f>B298</f>
        <v>カリフラワー</v>
      </c>
      <c r="C300" s="417" t="s">
        <v>96</v>
      </c>
      <c r="D300" s="941">
        <v>249</v>
      </c>
      <c r="E300" s="942">
        <v>264</v>
      </c>
      <c r="F300" s="946">
        <v>345</v>
      </c>
      <c r="G300" s="948">
        <v>361</v>
      </c>
      <c r="H300" s="942">
        <v>197</v>
      </c>
      <c r="I300" s="943">
        <v>224</v>
      </c>
      <c r="J300" s="944">
        <v>222</v>
      </c>
      <c r="K300" s="942">
        <v>330</v>
      </c>
      <c r="L300" s="946">
        <v>422</v>
      </c>
      <c r="M300" s="944">
        <v>346</v>
      </c>
      <c r="N300" s="942">
        <v>289</v>
      </c>
      <c r="O300" s="946">
        <v>269</v>
      </c>
      <c r="P300" s="944">
        <v>283</v>
      </c>
      <c r="Q300" s="942">
        <v>307</v>
      </c>
      <c r="R300" s="947">
        <v>321</v>
      </c>
      <c r="S300" s="944">
        <v>262</v>
      </c>
      <c r="T300" s="942">
        <v>204</v>
      </c>
      <c r="U300" s="946">
        <v>251</v>
      </c>
      <c r="V300" s="948">
        <v>265</v>
      </c>
      <c r="W300" s="980">
        <v>134</v>
      </c>
      <c r="X300" s="947">
        <v>0</v>
      </c>
      <c r="Y300" s="948">
        <v>0</v>
      </c>
      <c r="Z300" s="949">
        <v>0</v>
      </c>
      <c r="AA300" s="947">
        <v>0</v>
      </c>
      <c r="AB300" s="950">
        <v>0</v>
      </c>
      <c r="AC300" s="942">
        <v>0</v>
      </c>
      <c r="AD300" s="946">
        <v>290</v>
      </c>
      <c r="AE300" s="944">
        <v>197</v>
      </c>
      <c r="AF300" s="949">
        <v>230</v>
      </c>
      <c r="AG300" s="946">
        <v>246</v>
      </c>
      <c r="AH300" s="944">
        <v>218</v>
      </c>
      <c r="AI300" s="942">
        <v>228</v>
      </c>
      <c r="AJ300" s="946">
        <v>281</v>
      </c>
      <c r="AK300" s="944">
        <v>333</v>
      </c>
      <c r="AL300" s="942">
        <v>450</v>
      </c>
      <c r="AM300" s="951">
        <v>533</v>
      </c>
      <c r="AO300" s="59"/>
      <c r="AP300" s="55"/>
      <c r="AQ300" s="784"/>
      <c r="AV300" s="1574"/>
      <c r="AW300" s="787"/>
      <c r="AX300" s="767"/>
      <c r="BA300" s="755"/>
      <c r="BB300" s="755"/>
      <c r="BC300" s="755"/>
      <c r="BD300" s="758"/>
      <c r="BE300" s="767"/>
      <c r="BF300" s="767"/>
      <c r="BG300" s="767"/>
      <c r="BH300" s="767"/>
      <c r="BI300" s="767"/>
      <c r="BJ300" s="787"/>
      <c r="BK300" s="748"/>
      <c r="BL300" s="748"/>
      <c r="BM300" s="748"/>
      <c r="BN300" s="767"/>
      <c r="BO300" s="767"/>
      <c r="BP300" s="787"/>
      <c r="BQ300" s="767"/>
      <c r="BR300" s="767"/>
      <c r="BS300" s="767"/>
      <c r="BT300" s="252"/>
      <c r="BU300" s="767"/>
      <c r="BV300" s="787"/>
      <c r="BW300" s="755"/>
      <c r="BX300" s="755"/>
      <c r="BY300" s="755"/>
      <c r="BZ300" s="755"/>
      <c r="CA300" s="755"/>
      <c r="CB300" s="758"/>
      <c r="CC300" s="767"/>
      <c r="CD300" s="767"/>
      <c r="CE300" s="767"/>
      <c r="CF300" s="767"/>
      <c r="CG300" s="252"/>
      <c r="CH300" s="758"/>
      <c r="CI300" s="748"/>
      <c r="CJ300" s="1343"/>
      <c r="CK300" s="748"/>
      <c r="CL300" s="767"/>
      <c r="CM300" s="758"/>
      <c r="CN300" s="748"/>
      <c r="CO300" s="252"/>
      <c r="CP300" s="252"/>
      <c r="CQ300" s="252"/>
      <c r="CR300" s="767"/>
      <c r="CS300" s="254"/>
      <c r="CT300" s="758"/>
      <c r="CU300" s="748"/>
      <c r="CV300" s="748"/>
      <c r="CW300" s="748"/>
      <c r="CX300" s="767"/>
      <c r="CY300" s="748"/>
      <c r="CZ300" s="758"/>
      <c r="DA300" s="767"/>
      <c r="DB300" s="767"/>
      <c r="DC300" s="767"/>
      <c r="DD300" s="767"/>
      <c r="DE300" s="767"/>
      <c r="DF300" s="758"/>
      <c r="DG300" s="755"/>
      <c r="DH300" s="755"/>
      <c r="DI300" s="755"/>
      <c r="DJ300" s="755"/>
      <c r="DK300" s="755"/>
      <c r="DL300" s="758"/>
      <c r="DM300" s="767"/>
      <c r="DN300" s="767"/>
      <c r="DO300" s="767"/>
      <c r="DP300" s="767"/>
      <c r="DQ300" s="748"/>
      <c r="DR300" s="758"/>
      <c r="DS300" s="755"/>
      <c r="DT300" s="756"/>
      <c r="DU300" s="757"/>
      <c r="DV300" s="757"/>
      <c r="DW300" s="748"/>
      <c r="DX300" s="758"/>
      <c r="DY300" s="755"/>
      <c r="DZ300" s="755"/>
      <c r="EA300" s="755"/>
      <c r="EB300" s="755"/>
      <c r="EC300" s="755"/>
      <c r="ED300" s="758"/>
      <c r="EE300" s="755"/>
      <c r="EF300" s="755"/>
      <c r="EG300" s="755"/>
      <c r="EH300" s="755"/>
      <c r="EI300" s="755"/>
      <c r="EJ300" s="758"/>
      <c r="EK300" s="755"/>
      <c r="EL300" s="755"/>
      <c r="EM300" s="755"/>
      <c r="EN300" s="755"/>
      <c r="EO300" s="755"/>
      <c r="EP300" s="758"/>
      <c r="EQ300" s="755"/>
      <c r="ER300" s="755"/>
      <c r="ES300" s="755"/>
      <c r="ET300" s="755"/>
      <c r="EU300" s="755"/>
      <c r="EV300" s="758"/>
      <c r="EW300" s="41"/>
      <c r="EX300" s="41"/>
      <c r="EY300" s="41"/>
      <c r="EZ300" s="41"/>
      <c r="FA300" s="41"/>
      <c r="FB300" s="764"/>
      <c r="FC300" s="252"/>
      <c r="FD300" s="252"/>
      <c r="FE300" s="252"/>
      <c r="FF300" s="767"/>
      <c r="FG300" s="767"/>
      <c r="FH300" s="758"/>
      <c r="FI300" s="748"/>
      <c r="FJ300" s="748"/>
      <c r="FK300" s="748"/>
      <c r="FL300" s="767"/>
      <c r="FM300" s="748"/>
      <c r="FN300" s="767"/>
      <c r="FO300" s="5"/>
      <c r="FP300" s="5"/>
      <c r="FQ300" s="5"/>
      <c r="FR300" s="3"/>
      <c r="FS300" s="5"/>
      <c r="FT300" s="5"/>
      <c r="FU300" s="758"/>
      <c r="FV300" s="755"/>
      <c r="FW300" s="755"/>
      <c r="FX300" s="755"/>
      <c r="FY300" s="755"/>
      <c r="FZ300" s="755"/>
      <c r="GA300" s="758"/>
      <c r="GB300" s="767"/>
      <c r="GC300" s="767"/>
      <c r="GD300" s="767"/>
      <c r="GE300" s="767"/>
      <c r="GF300" s="767"/>
      <c r="GG300" s="748"/>
      <c r="GH300" s="767"/>
      <c r="GI300" s="767"/>
      <c r="GJ300" s="767"/>
      <c r="GK300" s="748"/>
      <c r="GL300" s="748"/>
      <c r="GM300" s="767"/>
      <c r="GN300" s="755"/>
      <c r="GO300" s="756"/>
      <c r="GP300" s="768"/>
      <c r="GQ300" s="768"/>
      <c r="GR300" s="768"/>
      <c r="GS300" s="767"/>
      <c r="GT300" s="755"/>
      <c r="GU300" s="756"/>
      <c r="GV300" s="60"/>
      <c r="GW300" s="767"/>
      <c r="GX300" s="767"/>
      <c r="GY300" s="767"/>
      <c r="GZ300" s="758"/>
      <c r="HA300" s="758"/>
      <c r="HB300" s="758"/>
      <c r="HC300" s="758"/>
      <c r="HD300" s="758"/>
      <c r="HE300" s="758"/>
      <c r="HF300" s="5"/>
      <c r="HG300" s="565"/>
      <c r="HH300" s="565"/>
      <c r="HI300" s="565"/>
      <c r="HJ300" s="565"/>
    </row>
    <row r="301" spans="1:272" ht="14.25" customHeight="1" x14ac:dyDescent="0.15">
      <c r="A301" s="2352" t="str">
        <f t="shared" si="2"/>
        <v>チンゲンサイ数量</v>
      </c>
      <c r="B301" s="250" t="s">
        <v>131</v>
      </c>
      <c r="C301" s="394" t="s">
        <v>93</v>
      </c>
      <c r="D301" s="917">
        <v>59.146000000000001</v>
      </c>
      <c r="E301" s="918">
        <v>95.040999999999997</v>
      </c>
      <c r="F301" s="922">
        <v>86.668999999999997</v>
      </c>
      <c r="G301" s="924">
        <v>98.210999999999999</v>
      </c>
      <c r="H301" s="918">
        <v>91.962000000000003</v>
      </c>
      <c r="I301" s="961">
        <v>77.528000000000006</v>
      </c>
      <c r="J301" s="920">
        <v>83.313000000000002</v>
      </c>
      <c r="K301" s="918">
        <v>93.798000000000002</v>
      </c>
      <c r="L301" s="1088">
        <v>110.568</v>
      </c>
      <c r="M301" s="920">
        <v>99.084000000000003</v>
      </c>
      <c r="N301" s="926">
        <v>104.58799999999999</v>
      </c>
      <c r="O301" s="922">
        <v>92.683999999999997</v>
      </c>
      <c r="P301" s="1089">
        <v>101.64700000000001</v>
      </c>
      <c r="Q301" s="918">
        <v>100.53700000000001</v>
      </c>
      <c r="R301" s="923">
        <v>111.504</v>
      </c>
      <c r="S301" s="924">
        <v>93.575000000000003</v>
      </c>
      <c r="T301" s="918">
        <v>97.120999999999995</v>
      </c>
      <c r="U301" s="922">
        <v>91.92</v>
      </c>
      <c r="V301" s="924">
        <v>77.662999999999997</v>
      </c>
      <c r="W301" s="1077">
        <v>79.400999999999996</v>
      </c>
      <c r="X301" s="925">
        <v>58.284999999999997</v>
      </c>
      <c r="Y301" s="924">
        <v>60.84</v>
      </c>
      <c r="Z301" s="926">
        <v>39.975999999999999</v>
      </c>
      <c r="AA301" s="923">
        <v>60.746000000000002</v>
      </c>
      <c r="AB301" s="927">
        <v>62.73</v>
      </c>
      <c r="AC301" s="926">
        <v>76.5</v>
      </c>
      <c r="AD301" s="922">
        <v>71.251000000000005</v>
      </c>
      <c r="AE301" s="920">
        <v>79.903000000000006</v>
      </c>
      <c r="AF301" s="926">
        <v>83.435000000000002</v>
      </c>
      <c r="AG301" s="922">
        <v>102.968</v>
      </c>
      <c r="AH301" s="920">
        <v>89.400999999999996</v>
      </c>
      <c r="AI301" s="918">
        <v>86.811000000000007</v>
      </c>
      <c r="AJ301" s="922">
        <v>92.286000000000001</v>
      </c>
      <c r="AK301" s="920">
        <v>90.69</v>
      </c>
      <c r="AL301" s="918">
        <v>82.501999999999995</v>
      </c>
      <c r="AM301" s="928">
        <v>83.317999999999998</v>
      </c>
      <c r="AO301" s="59"/>
      <c r="AP301" s="55"/>
      <c r="AR301" s="1574"/>
      <c r="AS301" s="1574"/>
      <c r="AT301" s="1574"/>
      <c r="AX301" s="748"/>
      <c r="AY301" s="748"/>
      <c r="AZ301" s="748"/>
      <c r="BA301" s="748"/>
      <c r="BB301" s="767"/>
      <c r="BC301" s="748"/>
      <c r="BD301" s="758"/>
      <c r="BE301" s="767"/>
      <c r="BF301" s="767"/>
      <c r="BG301" s="767"/>
      <c r="BH301" s="252"/>
      <c r="BI301" s="767"/>
      <c r="BJ301" s="758"/>
      <c r="BK301" s="767"/>
      <c r="BL301" s="767"/>
      <c r="BM301" s="767"/>
      <c r="BN301" s="748"/>
      <c r="BO301" s="767"/>
      <c r="BP301" s="787"/>
      <c r="BQ301" s="767"/>
      <c r="BR301" s="767"/>
      <c r="BS301" s="767"/>
      <c r="BT301" s="767"/>
      <c r="BU301" s="252"/>
      <c r="BV301" s="787"/>
      <c r="BW301" s="755"/>
      <c r="BX301" s="755"/>
      <c r="BY301" s="755"/>
      <c r="BZ301" s="755"/>
      <c r="CA301" s="755"/>
      <c r="CB301" s="748"/>
      <c r="CC301" s="748"/>
      <c r="CD301" s="748"/>
      <c r="CE301" s="748"/>
      <c r="CF301" s="767"/>
      <c r="CG301" s="758"/>
      <c r="CH301" s="748"/>
      <c r="CI301" s="758"/>
      <c r="CJ301" s="758"/>
      <c r="CK301" s="758"/>
      <c r="CL301" s="748"/>
      <c r="CM301" s="758"/>
      <c r="CN301" s="767"/>
      <c r="CO301" s="770"/>
      <c r="CP301" s="756"/>
      <c r="CQ301" s="757"/>
      <c r="CR301" s="767"/>
      <c r="CS301" s="767"/>
      <c r="CT301" s="787"/>
      <c r="CU301" s="748"/>
      <c r="CV301" s="748"/>
      <c r="CW301" s="748"/>
      <c r="CX301" s="767"/>
      <c r="CY301" s="748"/>
      <c r="CZ301" s="758"/>
      <c r="DA301" s="767"/>
      <c r="DB301" s="767"/>
      <c r="DC301" s="767"/>
      <c r="DD301" s="767"/>
      <c r="DE301" s="767"/>
      <c r="DF301" s="787"/>
      <c r="DG301" s="252"/>
      <c r="DH301" s="252"/>
      <c r="DI301" s="252"/>
      <c r="DJ301" s="748"/>
      <c r="DK301" s="252"/>
      <c r="DL301" s="787"/>
      <c r="DM301" s="755"/>
      <c r="DN301" s="755"/>
      <c r="DO301" s="755"/>
      <c r="DP301" s="755"/>
      <c r="DQ301" s="755"/>
      <c r="DR301" s="748"/>
      <c r="DS301" s="755"/>
      <c r="DT301" s="755"/>
      <c r="DU301" s="755"/>
      <c r="DV301" s="755"/>
      <c r="DW301" s="755"/>
      <c r="DX301" s="748"/>
      <c r="DY301" s="755"/>
      <c r="DZ301" s="755"/>
      <c r="EA301" s="755"/>
      <c r="EB301" s="755"/>
      <c r="EC301" s="755"/>
      <c r="ED301" s="787"/>
      <c r="EE301" s="545"/>
      <c r="EF301" s="753"/>
      <c r="EG301" s="546"/>
      <c r="EH301" s="546"/>
      <c r="EI301" s="546"/>
      <c r="EJ301" s="787"/>
      <c r="EK301" s="41"/>
      <c r="EL301" s="41"/>
      <c r="EM301" s="41"/>
      <c r="EN301" s="41"/>
      <c r="EO301" s="41"/>
      <c r="EP301" s="827"/>
      <c r="EQ301" s="755"/>
      <c r="ER301" s="755"/>
      <c r="ES301" s="755"/>
      <c r="ET301" s="755"/>
      <c r="EU301" s="755"/>
      <c r="EV301" s="748"/>
      <c r="EW301" s="767"/>
      <c r="EX301" s="767"/>
      <c r="EY301" s="767"/>
      <c r="EZ301" s="748"/>
      <c r="FA301" s="767"/>
      <c r="FB301" s="748"/>
      <c r="FH301" s="792"/>
      <c r="FI301" s="758"/>
      <c r="FJ301" s="767"/>
      <c r="FK301" s="767"/>
      <c r="FL301" s="767"/>
      <c r="FM301" s="748"/>
      <c r="FN301" s="767"/>
      <c r="FO301" s="758"/>
      <c r="FP301" s="748"/>
      <c r="FQ301" s="748"/>
      <c r="FR301" s="748"/>
      <c r="FS301" s="767"/>
      <c r="FT301" s="748"/>
      <c r="FU301" s="748"/>
      <c r="FV301" s="767"/>
      <c r="FW301" s="767"/>
      <c r="FX301" s="767"/>
      <c r="FY301" s="768"/>
      <c r="FZ301" s="748"/>
      <c r="GA301" s="748"/>
      <c r="GB301" s="767"/>
      <c r="GC301" s="767"/>
      <c r="GD301" s="767"/>
      <c r="GE301" s="767"/>
      <c r="GF301" s="768"/>
      <c r="GG301" s="767"/>
      <c r="GH301" s="758"/>
      <c r="GI301" s="758"/>
      <c r="GJ301" s="758"/>
      <c r="GK301" s="758"/>
      <c r="GL301" s="758"/>
      <c r="GM301" s="755"/>
    </row>
    <row r="302" spans="1:272" ht="14.25" customHeight="1" x14ac:dyDescent="0.15">
      <c r="A302" s="2352" t="str">
        <f t="shared" si="2"/>
        <v>チンゲンサイ金額</v>
      </c>
      <c r="B302" s="2350" t="str">
        <f>B301</f>
        <v>チンゲンサイ</v>
      </c>
      <c r="C302" s="395" t="s">
        <v>94</v>
      </c>
      <c r="D302" s="929">
        <v>15341.723</v>
      </c>
      <c r="E302" s="930">
        <v>24902.240000000002</v>
      </c>
      <c r="F302" s="934">
        <v>25558.794000000002</v>
      </c>
      <c r="G302" s="936">
        <v>29147.094000000001</v>
      </c>
      <c r="H302" s="930">
        <v>25344.925999999999</v>
      </c>
      <c r="I302" s="986">
        <v>19631.115000000002</v>
      </c>
      <c r="J302" s="932">
        <v>21853.289000000001</v>
      </c>
      <c r="K302" s="930">
        <v>27908.217000000001</v>
      </c>
      <c r="L302" s="971">
        <v>33628.027999999998</v>
      </c>
      <c r="M302" s="932">
        <v>31865.022000000001</v>
      </c>
      <c r="N302" s="938">
        <v>38795.921999999999</v>
      </c>
      <c r="O302" s="934">
        <v>29793.741000000002</v>
      </c>
      <c r="P302" s="1090">
        <v>26702.991000000002</v>
      </c>
      <c r="Q302" s="930">
        <v>27802.267</v>
      </c>
      <c r="R302" s="935">
        <v>34139.605000000003</v>
      </c>
      <c r="S302" s="936">
        <v>27037.145</v>
      </c>
      <c r="T302" s="930">
        <v>24206.281999999999</v>
      </c>
      <c r="U302" s="934">
        <v>19161.802</v>
      </c>
      <c r="V302" s="936">
        <v>19248.89</v>
      </c>
      <c r="W302" s="1078">
        <v>23098.792000000001</v>
      </c>
      <c r="X302" s="937">
        <v>20509.54</v>
      </c>
      <c r="Y302" s="936">
        <v>23915.94</v>
      </c>
      <c r="Z302" s="938">
        <v>18021.268</v>
      </c>
      <c r="AA302" s="935">
        <v>31825.914000000001</v>
      </c>
      <c r="AB302" s="939">
        <v>37776.017999999996</v>
      </c>
      <c r="AC302" s="930">
        <v>41142.970999999998</v>
      </c>
      <c r="AD302" s="934">
        <v>28132.81</v>
      </c>
      <c r="AE302" s="932">
        <v>31017.118999999999</v>
      </c>
      <c r="AF302" s="938">
        <v>31436.844000000001</v>
      </c>
      <c r="AG302" s="934">
        <v>34732.470999999998</v>
      </c>
      <c r="AH302" s="932">
        <v>30045.936000000002</v>
      </c>
      <c r="AI302" s="930">
        <v>32722.152999999998</v>
      </c>
      <c r="AJ302" s="934">
        <v>35130.529000000002</v>
      </c>
      <c r="AK302" s="932">
        <v>33700.089</v>
      </c>
      <c r="AL302" s="930">
        <v>30154.091</v>
      </c>
      <c r="AM302" s="940">
        <v>34245.06</v>
      </c>
      <c r="AO302" s="59"/>
      <c r="AP302" s="55"/>
      <c r="AU302" s="1574"/>
      <c r="AX302" s="748"/>
      <c r="BA302" s="755"/>
      <c r="BB302" s="755"/>
      <c r="BC302" s="755"/>
      <c r="BD302" s="787"/>
      <c r="BE302" s="767"/>
      <c r="BF302" s="767"/>
      <c r="BG302" s="767"/>
      <c r="BH302" s="767"/>
      <c r="BI302" s="748"/>
      <c r="BJ302" s="758"/>
      <c r="BK302" s="767"/>
      <c r="BL302" s="767"/>
      <c r="BM302" s="767"/>
      <c r="BN302" s="252"/>
      <c r="BO302" s="767"/>
      <c r="BP302" s="758"/>
      <c r="BQ302" s="755"/>
      <c r="BR302" s="755"/>
      <c r="BS302" s="755"/>
      <c r="BT302" s="755"/>
      <c r="BU302" s="755"/>
      <c r="BV302" s="758"/>
      <c r="BW302" s="767"/>
      <c r="BX302" s="767"/>
      <c r="BY302" s="767"/>
      <c r="BZ302" s="767"/>
      <c r="CA302" s="252"/>
      <c r="CB302" s="758"/>
      <c r="CC302" s="41"/>
      <c r="CD302" s="41"/>
      <c r="CE302" s="41"/>
      <c r="CF302" s="41"/>
      <c r="CG302" s="41"/>
      <c r="CH302" s="758"/>
      <c r="CI302" s="748"/>
      <c r="CJ302" s="748"/>
      <c r="CK302" s="748"/>
      <c r="CL302" s="767"/>
      <c r="CM302" s="757"/>
      <c r="CN302" s="758"/>
      <c r="CO302" s="755"/>
      <c r="CP302" s="755"/>
      <c r="CQ302" s="755"/>
      <c r="CR302" s="755"/>
      <c r="CS302" s="755"/>
      <c r="CT302" s="787"/>
      <c r="CU302" s="755"/>
      <c r="CV302" s="755"/>
      <c r="CW302" s="755"/>
      <c r="CX302" s="755"/>
      <c r="CY302" s="755"/>
      <c r="CZ302" s="758"/>
      <c r="DA302" s="755"/>
      <c r="DB302" s="756"/>
      <c r="DC302" s="757"/>
      <c r="DD302" s="757"/>
      <c r="DE302" s="767"/>
      <c r="DF302" s="758"/>
      <c r="DG302" s="748"/>
      <c r="DH302" s="748"/>
      <c r="DI302" s="748"/>
      <c r="DJ302" s="767"/>
      <c r="DK302" s="767"/>
      <c r="DL302" s="758"/>
      <c r="DM302" s="755"/>
      <c r="DN302" s="755"/>
      <c r="DO302" s="755"/>
      <c r="DP302" s="755"/>
      <c r="DQ302" s="755"/>
      <c r="DR302" s="758"/>
      <c r="DS302" s="755"/>
      <c r="DT302" s="755"/>
      <c r="DU302" s="755"/>
      <c r="DV302" s="755"/>
      <c r="DW302" s="755"/>
      <c r="DX302" s="758"/>
      <c r="DY302" s="755"/>
      <c r="DZ302" s="755"/>
      <c r="EA302" s="755"/>
      <c r="EB302" s="755"/>
      <c r="EC302" s="755"/>
      <c r="ED302" s="758"/>
      <c r="EE302" s="755"/>
      <c r="EF302" s="755"/>
      <c r="EG302" s="755"/>
      <c r="EH302" s="755"/>
      <c r="EI302" s="755"/>
      <c r="EJ302" s="764"/>
      <c r="EK302" s="755"/>
      <c r="EL302" s="755"/>
      <c r="EM302" s="755"/>
      <c r="EN302" s="755"/>
      <c r="EO302" s="755"/>
      <c r="EP302" s="758"/>
      <c r="EQ302" s="748"/>
      <c r="ER302" s="748"/>
      <c r="ES302" s="748"/>
      <c r="ET302" s="748"/>
      <c r="EU302" s="767"/>
      <c r="EV302" s="767"/>
      <c r="EW302" s="792"/>
      <c r="EX302" s="792"/>
      <c r="EY302" s="792"/>
      <c r="EZ302" s="5"/>
      <c r="FA302" s="792"/>
      <c r="FB302" s="5"/>
      <c r="FC302" s="758"/>
      <c r="FD302" s="755"/>
      <c r="FE302" s="755"/>
      <c r="FF302" s="755"/>
      <c r="FG302" s="755"/>
      <c r="FH302" s="755"/>
      <c r="FI302" s="767"/>
      <c r="FJ302" s="748"/>
      <c r="FK302" s="748"/>
      <c r="FL302" s="748"/>
      <c r="FM302" s="757"/>
      <c r="FN302" s="748"/>
      <c r="FO302" s="748"/>
      <c r="FP302" s="767"/>
      <c r="FQ302" s="767"/>
      <c r="FR302" s="767"/>
      <c r="FS302" s="758"/>
      <c r="FT302" s="758"/>
      <c r="FU302" s="758"/>
      <c r="FW302" s="565"/>
      <c r="FX302" s="565"/>
      <c r="FY302" s="565"/>
      <c r="FZ302" s="565"/>
    </row>
    <row r="303" spans="1:272" ht="14.25" customHeight="1" x14ac:dyDescent="0.15">
      <c r="A303" s="2352" t="str">
        <f t="shared" si="2"/>
        <v>チンゲンサイ価格</v>
      </c>
      <c r="B303" s="2351" t="str">
        <f>B301</f>
        <v>チンゲンサイ</v>
      </c>
      <c r="C303" s="417" t="s">
        <v>96</v>
      </c>
      <c r="D303" s="941">
        <v>259</v>
      </c>
      <c r="E303" s="942">
        <v>262</v>
      </c>
      <c r="F303" s="946">
        <v>295</v>
      </c>
      <c r="G303" s="948">
        <v>297</v>
      </c>
      <c r="H303" s="942">
        <v>276</v>
      </c>
      <c r="I303" s="943">
        <v>253</v>
      </c>
      <c r="J303" s="944">
        <v>262</v>
      </c>
      <c r="K303" s="942">
        <v>298</v>
      </c>
      <c r="L303" s="1091">
        <v>304</v>
      </c>
      <c r="M303" s="944">
        <v>322</v>
      </c>
      <c r="N303" s="942">
        <v>371</v>
      </c>
      <c r="O303" s="946">
        <v>321</v>
      </c>
      <c r="P303" s="944">
        <v>263</v>
      </c>
      <c r="Q303" s="942">
        <v>277</v>
      </c>
      <c r="R303" s="947">
        <v>306</v>
      </c>
      <c r="S303" s="944">
        <v>289</v>
      </c>
      <c r="T303" s="942">
        <v>249</v>
      </c>
      <c r="U303" s="946">
        <v>208</v>
      </c>
      <c r="V303" s="948">
        <v>248</v>
      </c>
      <c r="W303" s="980">
        <v>291</v>
      </c>
      <c r="X303" s="947">
        <v>352</v>
      </c>
      <c r="Y303" s="948">
        <v>393</v>
      </c>
      <c r="Z303" s="949">
        <v>451</v>
      </c>
      <c r="AA303" s="947">
        <v>524</v>
      </c>
      <c r="AB303" s="950">
        <v>602</v>
      </c>
      <c r="AC303" s="942">
        <v>538</v>
      </c>
      <c r="AD303" s="946">
        <v>395</v>
      </c>
      <c r="AE303" s="944">
        <v>388</v>
      </c>
      <c r="AF303" s="949">
        <v>377</v>
      </c>
      <c r="AG303" s="946">
        <v>337</v>
      </c>
      <c r="AH303" s="944">
        <v>336</v>
      </c>
      <c r="AI303" s="942">
        <v>377</v>
      </c>
      <c r="AJ303" s="946">
        <v>381</v>
      </c>
      <c r="AK303" s="944">
        <v>372</v>
      </c>
      <c r="AL303" s="942">
        <v>365</v>
      </c>
      <c r="AM303" s="951">
        <v>411</v>
      </c>
      <c r="AO303" s="59"/>
      <c r="AP303" s="55"/>
      <c r="AQ303" s="784"/>
      <c r="AV303" s="1574"/>
      <c r="AW303" s="787"/>
      <c r="AX303" s="748"/>
      <c r="BA303" s="755"/>
      <c r="BB303" s="755"/>
      <c r="BC303" s="755"/>
      <c r="BD303" s="758"/>
      <c r="BE303" s="767"/>
      <c r="BF303" s="767"/>
      <c r="BG303" s="767"/>
      <c r="BH303" s="767"/>
      <c r="BI303" s="767"/>
      <c r="BJ303" s="758"/>
      <c r="BK303" s="755"/>
      <c r="BL303" s="755"/>
      <c r="BM303" s="755"/>
      <c r="BN303" s="755"/>
      <c r="BO303" s="755"/>
      <c r="BP303" s="758"/>
      <c r="BQ303" s="767"/>
      <c r="BR303" s="767"/>
      <c r="BS303" s="767"/>
      <c r="BT303" s="252"/>
      <c r="BU303" s="767"/>
      <c r="BV303" s="787"/>
      <c r="BW303" s="767"/>
      <c r="BX303" s="767"/>
      <c r="BY303" s="767"/>
      <c r="BZ303" s="748"/>
      <c r="CA303" s="767"/>
      <c r="CB303" s="758"/>
      <c r="CC303" s="767"/>
      <c r="CD303" s="767"/>
      <c r="CE303" s="767"/>
      <c r="CF303" s="767"/>
      <c r="CG303" s="767"/>
      <c r="CH303" s="758"/>
      <c r="CI303" s="755"/>
      <c r="CJ303" s="755"/>
      <c r="CK303" s="755"/>
      <c r="CL303" s="755"/>
      <c r="CM303" s="755"/>
      <c r="CN303" s="758"/>
      <c r="CO303" s="758"/>
      <c r="CP303" s="758"/>
      <c r="CQ303" s="748"/>
      <c r="CR303" s="748"/>
      <c r="CS303" s="767"/>
      <c r="CT303" s="748"/>
      <c r="CU303" s="767"/>
      <c r="CV303" s="767"/>
      <c r="CW303" s="767"/>
      <c r="CX303" s="757"/>
      <c r="CY303" s="254"/>
      <c r="CZ303" s="758"/>
      <c r="DA303" s="767"/>
      <c r="DB303" s="767"/>
      <c r="DC303" s="767"/>
      <c r="DD303" s="767"/>
      <c r="DE303" s="767"/>
      <c r="DF303" s="787"/>
      <c r="DG303" s="748"/>
      <c r="DH303" s="748"/>
      <c r="DI303" s="748"/>
      <c r="DJ303" s="767"/>
      <c r="DK303" s="748"/>
      <c r="DL303" s="758"/>
      <c r="DM303" s="252"/>
      <c r="DN303" s="252"/>
      <c r="DO303" s="252"/>
      <c r="DP303" s="252"/>
      <c r="DQ303" s="252"/>
      <c r="DR303" s="758"/>
      <c r="DS303" s="755"/>
      <c r="DT303" s="755"/>
      <c r="DU303" s="755"/>
      <c r="DV303" s="755"/>
      <c r="DW303" s="755"/>
      <c r="DX303" s="758"/>
      <c r="DY303" s="755"/>
      <c r="DZ303" s="755"/>
      <c r="EA303" s="755"/>
      <c r="EB303" s="755"/>
      <c r="EC303" s="755"/>
      <c r="ED303" s="758"/>
      <c r="EE303" s="545"/>
      <c r="EF303" s="753"/>
      <c r="EG303" s="546"/>
      <c r="EH303" s="546"/>
      <c r="EI303" s="546"/>
      <c r="EJ303" s="758"/>
      <c r="EK303" s="755"/>
      <c r="EL303" s="755"/>
      <c r="EM303" s="755"/>
      <c r="EN303" s="755"/>
      <c r="EO303" s="755"/>
      <c r="EP303" s="764"/>
      <c r="EQ303" s="755"/>
      <c r="ER303" s="755"/>
      <c r="ES303" s="755"/>
      <c r="ET303" s="755"/>
      <c r="EU303" s="755"/>
      <c r="EV303" s="758"/>
      <c r="EW303" s="748"/>
      <c r="EX303" s="748"/>
      <c r="EY303" s="748"/>
      <c r="EZ303" s="767"/>
      <c r="FA303" s="767"/>
      <c r="FB303" s="767"/>
      <c r="FC303" s="792"/>
      <c r="FD303" s="792"/>
      <c r="FE303" s="792"/>
      <c r="FF303" s="5"/>
      <c r="FG303" s="792"/>
      <c r="FH303" s="5"/>
      <c r="FI303" s="767"/>
      <c r="FJ303" s="767"/>
      <c r="FK303" s="767"/>
      <c r="FL303" s="767"/>
      <c r="FM303" s="758"/>
      <c r="FN303" s="757"/>
      <c r="FO303" s="758"/>
      <c r="FQ303" s="565"/>
      <c r="FR303" s="565"/>
      <c r="FS303" s="565"/>
      <c r="FT303" s="565"/>
    </row>
    <row r="304" spans="1:272" ht="14.25" customHeight="1" x14ac:dyDescent="0.15">
      <c r="A304" s="2352" t="str">
        <f t="shared" si="2"/>
        <v>いんげん数量</v>
      </c>
      <c r="B304" s="250" t="s">
        <v>58</v>
      </c>
      <c r="C304" s="394" t="s">
        <v>93</v>
      </c>
      <c r="D304" s="917">
        <v>0</v>
      </c>
      <c r="E304" s="918">
        <v>8.0000000000000002E-3</v>
      </c>
      <c r="F304" s="922">
        <v>0</v>
      </c>
      <c r="G304" s="924">
        <v>0</v>
      </c>
      <c r="H304" s="918">
        <v>0</v>
      </c>
      <c r="I304" s="919">
        <v>0</v>
      </c>
      <c r="J304" s="920">
        <v>0</v>
      </c>
      <c r="K304" s="918">
        <v>0</v>
      </c>
      <c r="L304" s="922">
        <v>7.3999999999999996E-2</v>
      </c>
      <c r="M304" s="920">
        <v>0.248</v>
      </c>
      <c r="N304" s="926">
        <v>0.44400000000000001</v>
      </c>
      <c r="O304" s="922">
        <v>1.1659999999999999</v>
      </c>
      <c r="P304" s="920">
        <v>1.6319999999999999</v>
      </c>
      <c r="Q304" s="918">
        <v>4.657</v>
      </c>
      <c r="R304" s="923">
        <v>13.867000000000001</v>
      </c>
      <c r="S304" s="924">
        <v>17.331</v>
      </c>
      <c r="T304" s="918">
        <v>29.942</v>
      </c>
      <c r="U304" s="922">
        <v>32.613999999999997</v>
      </c>
      <c r="V304" s="924">
        <v>19.995000000000001</v>
      </c>
      <c r="W304" s="1077">
        <v>8.8940000000000001</v>
      </c>
      <c r="X304" s="925">
        <v>2.8980000000000001</v>
      </c>
      <c r="Y304" s="924">
        <v>1.1519999999999999</v>
      </c>
      <c r="Z304" s="926">
        <v>0.26400000000000001</v>
      </c>
      <c r="AA304" s="923">
        <v>0.308</v>
      </c>
      <c r="AB304" s="927">
        <v>0.48199999999999998</v>
      </c>
      <c r="AC304" s="926">
        <v>1.694</v>
      </c>
      <c r="AD304" s="922">
        <v>1.1659999999999999</v>
      </c>
      <c r="AE304" s="920">
        <v>2.02</v>
      </c>
      <c r="AF304" s="926">
        <v>5.4542999999999999</v>
      </c>
      <c r="AG304" s="922">
        <v>11.164999999999999</v>
      </c>
      <c r="AH304" s="920">
        <v>5.35</v>
      </c>
      <c r="AI304" s="918">
        <v>2.5659999999999998</v>
      </c>
      <c r="AJ304" s="922">
        <v>1.2649999999999999</v>
      </c>
      <c r="AK304" s="920">
        <v>0.54400000000000004</v>
      </c>
      <c r="AL304" s="918">
        <v>0.23699999999999999</v>
      </c>
      <c r="AM304" s="928">
        <v>0.127</v>
      </c>
      <c r="AO304" s="59"/>
      <c r="AP304" s="55"/>
      <c r="AR304" s="1574"/>
      <c r="AS304" s="1574"/>
      <c r="AT304" s="1574"/>
      <c r="AX304" s="767"/>
      <c r="BA304" s="755"/>
      <c r="BB304" s="755"/>
      <c r="BC304" s="755"/>
      <c r="BD304" s="787"/>
      <c r="BE304" s="767"/>
      <c r="BF304" s="767"/>
      <c r="BG304" s="767"/>
      <c r="BH304" s="748"/>
      <c r="BI304" s="767"/>
      <c r="BJ304" s="758"/>
      <c r="BK304" s="767"/>
      <c r="BL304" s="767"/>
      <c r="BM304" s="767"/>
      <c r="BN304" s="767"/>
      <c r="BO304" s="767"/>
      <c r="BP304" s="252"/>
      <c r="BQ304" s="767"/>
      <c r="BR304" s="767"/>
      <c r="BS304" s="767"/>
      <c r="BT304" s="252"/>
      <c r="BU304" s="767"/>
      <c r="BV304" s="758"/>
      <c r="BW304" s="770"/>
      <c r="BX304" s="778"/>
      <c r="BY304" s="768"/>
      <c r="BZ304" s="748"/>
      <c r="CA304" s="748"/>
      <c r="CB304" s="787"/>
      <c r="CC304" s="748"/>
      <c r="CD304" s="1343"/>
      <c r="CE304" s="748"/>
      <c r="CF304" s="767"/>
      <c r="CG304" s="767"/>
      <c r="CH304" s="787"/>
      <c r="CI304" s="755"/>
      <c r="CJ304" s="755"/>
      <c r="CK304" s="755"/>
      <c r="CL304" s="755"/>
      <c r="CM304" s="755"/>
      <c r="CN304" s="748"/>
      <c r="CO304" s="767"/>
      <c r="CP304" s="767"/>
      <c r="CQ304" s="767"/>
      <c r="CR304" s="767"/>
      <c r="CS304" s="767"/>
      <c r="CT304" s="767"/>
      <c r="CU304" s="252"/>
      <c r="CV304" s="252"/>
      <c r="CW304" s="252"/>
      <c r="CX304" s="767"/>
      <c r="CY304" s="767"/>
      <c r="CZ304" s="787"/>
      <c r="DA304" s="767"/>
      <c r="DB304" s="767"/>
      <c r="DC304" s="767"/>
      <c r="DD304" s="767"/>
      <c r="DE304" s="767"/>
      <c r="DF304" s="787"/>
      <c r="DG304" s="755"/>
      <c r="DH304" s="755"/>
      <c r="DI304" s="755"/>
      <c r="DJ304" s="755"/>
      <c r="DK304" s="755"/>
      <c r="DL304" s="787"/>
      <c r="DM304" s="767"/>
      <c r="DN304" s="767"/>
      <c r="DO304" s="767"/>
      <c r="DP304" s="758"/>
      <c r="DQ304" s="748"/>
      <c r="DR304" s="748"/>
      <c r="DS304" s="755"/>
      <c r="DT304" s="755"/>
      <c r="DU304" s="755"/>
      <c r="DV304" s="755"/>
      <c r="DW304" s="755"/>
      <c r="DX304" s="748"/>
      <c r="DY304" s="755"/>
      <c r="DZ304" s="755"/>
      <c r="EA304" s="755"/>
      <c r="EB304" s="755"/>
      <c r="EC304" s="755"/>
      <c r="ED304" s="787"/>
      <c r="EE304" s="755"/>
      <c r="EF304" s="755"/>
      <c r="EG304" s="755"/>
      <c r="EH304" s="755"/>
      <c r="EI304" s="755"/>
      <c r="EJ304" s="827"/>
      <c r="EK304" s="755"/>
      <c r="EL304" s="755"/>
      <c r="EM304" s="755"/>
      <c r="EN304" s="755"/>
      <c r="EO304" s="755"/>
      <c r="EP304" s="748"/>
      <c r="EQ304" s="767"/>
      <c r="ER304" s="767"/>
      <c r="ES304" s="767"/>
      <c r="ET304" s="767"/>
      <c r="EU304" s="748"/>
      <c r="EV304" s="748"/>
      <c r="FB304" s="792"/>
      <c r="FC304" s="767"/>
      <c r="FD304" s="767"/>
      <c r="FE304" s="767"/>
      <c r="FF304" s="767"/>
      <c r="FG304" s="758"/>
      <c r="FH304" s="758"/>
      <c r="FI304" s="748"/>
      <c r="FK304" s="565"/>
      <c r="FL304" s="565"/>
      <c r="FM304" s="565"/>
      <c r="FN304" s="565"/>
    </row>
    <row r="305" spans="1:146" ht="14.25" customHeight="1" x14ac:dyDescent="0.15">
      <c r="A305" s="2352" t="str">
        <f t="shared" si="2"/>
        <v>いんげん金額</v>
      </c>
      <c r="B305" s="2350" t="str">
        <f>B304</f>
        <v>いんげん</v>
      </c>
      <c r="C305" s="395" t="s">
        <v>94</v>
      </c>
      <c r="D305" s="929">
        <v>0</v>
      </c>
      <c r="E305" s="930">
        <v>6.1779999999999999</v>
      </c>
      <c r="F305" s="934">
        <v>0</v>
      </c>
      <c r="G305" s="936">
        <v>0</v>
      </c>
      <c r="H305" s="930">
        <v>0</v>
      </c>
      <c r="I305" s="931">
        <v>0</v>
      </c>
      <c r="J305" s="932">
        <v>0</v>
      </c>
      <c r="K305" s="930">
        <v>0</v>
      </c>
      <c r="L305" s="934">
        <v>132.51599999999999</v>
      </c>
      <c r="M305" s="932">
        <v>410.399</v>
      </c>
      <c r="N305" s="938">
        <v>943.00400000000002</v>
      </c>
      <c r="O305" s="934">
        <v>1927.1179999999999</v>
      </c>
      <c r="P305" s="972">
        <v>2247.3389999999999</v>
      </c>
      <c r="Q305" s="930">
        <v>4708.0649999999996</v>
      </c>
      <c r="R305" s="935">
        <v>11073.948</v>
      </c>
      <c r="S305" s="936">
        <v>12986.796</v>
      </c>
      <c r="T305" s="930">
        <v>17838.886999999999</v>
      </c>
      <c r="U305" s="934">
        <v>14399.834999999999</v>
      </c>
      <c r="V305" s="936">
        <v>9480.7369999999992</v>
      </c>
      <c r="W305" s="1078">
        <v>3864.0639999999999</v>
      </c>
      <c r="X305" s="937">
        <v>1150.4380000000001</v>
      </c>
      <c r="Y305" s="936">
        <v>531.9</v>
      </c>
      <c r="Z305" s="938">
        <v>133.81200000000001</v>
      </c>
      <c r="AA305" s="935">
        <v>135.54</v>
      </c>
      <c r="AB305" s="939">
        <v>371.52</v>
      </c>
      <c r="AC305" s="930">
        <v>1247.4970000000001</v>
      </c>
      <c r="AD305" s="934">
        <v>883721</v>
      </c>
      <c r="AE305" s="932">
        <v>2360.5349999999999</v>
      </c>
      <c r="AF305" s="938">
        <v>7177.8289999999997</v>
      </c>
      <c r="AG305" s="934">
        <v>11697.929</v>
      </c>
      <c r="AH305" s="932">
        <v>4830.3500000000004</v>
      </c>
      <c r="AI305" s="930">
        <v>2643.3220000000001</v>
      </c>
      <c r="AJ305" s="934">
        <v>1508.6</v>
      </c>
      <c r="AK305" s="932">
        <v>889.32500000000005</v>
      </c>
      <c r="AL305" s="930">
        <v>429.12599999999998</v>
      </c>
      <c r="AM305" s="940">
        <v>203.018</v>
      </c>
      <c r="AP305" s="55"/>
      <c r="AU305" s="1574"/>
      <c r="AX305" s="748"/>
      <c r="AY305" s="767"/>
      <c r="AZ305" s="767"/>
      <c r="BA305" s="767"/>
      <c r="BB305" s="252"/>
      <c r="BC305" s="757"/>
      <c r="BD305" s="758"/>
      <c r="BE305" s="748"/>
      <c r="BF305" s="748"/>
      <c r="BG305" s="748"/>
      <c r="BH305" s="252"/>
      <c r="BI305" s="767"/>
      <c r="BJ305" s="758"/>
      <c r="BK305" s="748"/>
      <c r="BL305" s="748"/>
      <c r="BM305" s="748"/>
      <c r="BN305" s="768"/>
      <c r="BO305" s="758"/>
      <c r="BP305" s="758"/>
      <c r="BQ305" s="748"/>
      <c r="BR305" s="1343"/>
      <c r="BS305" s="748"/>
      <c r="BT305" s="767"/>
      <c r="BU305" s="767"/>
      <c r="BV305" s="758"/>
      <c r="BW305" s="755"/>
      <c r="BX305" s="755"/>
      <c r="BY305" s="755"/>
      <c r="BZ305" s="755"/>
      <c r="CA305" s="755"/>
      <c r="CB305" s="758"/>
      <c r="CC305" s="758"/>
      <c r="CD305" s="758"/>
      <c r="CE305" s="758"/>
      <c r="CF305" s="758"/>
      <c r="CG305" s="767"/>
      <c r="CH305" s="758"/>
      <c r="CI305" s="758"/>
      <c r="CJ305" s="758"/>
      <c r="CK305" s="758"/>
      <c r="CL305" s="767"/>
      <c r="CM305" s="758"/>
      <c r="CN305" s="748"/>
      <c r="CO305" s="767"/>
      <c r="CP305" s="767"/>
      <c r="CQ305" s="767"/>
      <c r="CR305" s="767"/>
      <c r="CS305" s="748"/>
      <c r="CT305" s="758"/>
      <c r="CU305" s="767"/>
      <c r="CV305" s="767"/>
      <c r="CW305" s="767"/>
      <c r="CX305" s="748"/>
      <c r="CY305" s="767"/>
      <c r="CZ305" s="758"/>
      <c r="DA305" s="755"/>
      <c r="DB305" s="755"/>
      <c r="DC305" s="755"/>
      <c r="DD305" s="755"/>
      <c r="DE305" s="755"/>
      <c r="DF305" s="758"/>
      <c r="DG305" s="767"/>
      <c r="DH305" s="767"/>
      <c r="DI305" s="758"/>
      <c r="DJ305" s="748"/>
      <c r="DK305" s="767"/>
      <c r="DL305" s="758"/>
      <c r="DM305" s="755"/>
      <c r="DN305" s="755"/>
      <c r="DO305" s="755"/>
      <c r="DP305" s="755"/>
      <c r="DQ305" s="755"/>
      <c r="DR305" s="758"/>
      <c r="DS305" s="755"/>
      <c r="DT305" s="755"/>
      <c r="DU305" s="755"/>
      <c r="DV305" s="755"/>
      <c r="DW305" s="755"/>
      <c r="DX305" s="758"/>
      <c r="DY305" s="755"/>
      <c r="DZ305" s="755"/>
      <c r="EA305" s="755"/>
      <c r="EB305" s="755"/>
      <c r="EC305" s="755"/>
      <c r="ED305" s="764"/>
      <c r="EE305" s="755"/>
      <c r="EF305" s="755"/>
      <c r="EG305" s="755"/>
      <c r="EH305" s="755"/>
      <c r="EI305" s="755"/>
      <c r="EJ305" s="758"/>
      <c r="EK305" s="767"/>
      <c r="EL305" s="767"/>
      <c r="EM305" s="767"/>
      <c r="EN305" s="767"/>
      <c r="EO305" s="748"/>
      <c r="EP305" s="748"/>
    </row>
    <row r="306" spans="1:146" ht="14.25" customHeight="1" x14ac:dyDescent="0.15">
      <c r="A306" s="2352" t="str">
        <f t="shared" si="2"/>
        <v>いんげん価格</v>
      </c>
      <c r="B306" s="2351" t="str">
        <f>B304</f>
        <v>いんげん</v>
      </c>
      <c r="C306" s="417" t="s">
        <v>96</v>
      </c>
      <c r="D306" s="941">
        <v>0</v>
      </c>
      <c r="E306" s="942">
        <v>772</v>
      </c>
      <c r="F306" s="946">
        <v>0</v>
      </c>
      <c r="G306" s="948">
        <v>0</v>
      </c>
      <c r="H306" s="942">
        <v>0</v>
      </c>
      <c r="I306" s="943">
        <v>0</v>
      </c>
      <c r="J306" s="944">
        <v>0</v>
      </c>
      <c r="K306" s="942">
        <v>0</v>
      </c>
      <c r="L306" s="946">
        <v>1791</v>
      </c>
      <c r="M306" s="944">
        <v>1655</v>
      </c>
      <c r="N306" s="942">
        <v>2124</v>
      </c>
      <c r="O306" s="946">
        <v>1653</v>
      </c>
      <c r="P306" s="944">
        <v>1377</v>
      </c>
      <c r="Q306" s="942">
        <v>1011</v>
      </c>
      <c r="R306" s="947">
        <v>799</v>
      </c>
      <c r="S306" s="944">
        <v>749</v>
      </c>
      <c r="T306" s="942">
        <v>596</v>
      </c>
      <c r="U306" s="946">
        <v>442</v>
      </c>
      <c r="V306" s="948">
        <v>474</v>
      </c>
      <c r="W306" s="980">
        <v>434</v>
      </c>
      <c r="X306" s="947">
        <v>397</v>
      </c>
      <c r="Y306" s="948">
        <v>462</v>
      </c>
      <c r="Z306" s="949">
        <v>507</v>
      </c>
      <c r="AA306" s="947">
        <v>440</v>
      </c>
      <c r="AB306" s="950">
        <v>771</v>
      </c>
      <c r="AC306" s="942">
        <v>736</v>
      </c>
      <c r="AD306" s="946">
        <v>758</v>
      </c>
      <c r="AE306" s="944">
        <v>1169</v>
      </c>
      <c r="AF306" s="949">
        <v>1316</v>
      </c>
      <c r="AG306" s="946">
        <v>1048</v>
      </c>
      <c r="AH306" s="944">
        <v>903</v>
      </c>
      <c r="AI306" s="942">
        <v>1030</v>
      </c>
      <c r="AJ306" s="946">
        <v>1193</v>
      </c>
      <c r="AK306" s="944">
        <v>1635</v>
      </c>
      <c r="AL306" s="942">
        <v>1811</v>
      </c>
      <c r="AM306" s="951">
        <v>1599</v>
      </c>
      <c r="AO306" s="59"/>
      <c r="AP306" s="55"/>
      <c r="AQ306" s="784"/>
      <c r="AV306" s="1574"/>
      <c r="AW306" s="787"/>
      <c r="BA306" s="755"/>
      <c r="BB306" s="755"/>
      <c r="BC306" s="755"/>
      <c r="BD306" s="758"/>
      <c r="BE306" s="748"/>
      <c r="BF306" s="748"/>
      <c r="BG306" s="748"/>
      <c r="BH306" s="767"/>
      <c r="BI306" s="767"/>
      <c r="BJ306" s="758"/>
      <c r="BK306" s="755"/>
      <c r="BL306" s="755"/>
      <c r="BM306" s="755"/>
      <c r="BN306" s="755"/>
      <c r="BO306" s="755"/>
      <c r="BP306" s="758"/>
      <c r="BQ306" s="252"/>
      <c r="BR306" s="252"/>
      <c r="BS306" s="252"/>
      <c r="BT306" s="252"/>
      <c r="BU306" s="767"/>
      <c r="BV306" s="787"/>
      <c r="BW306" s="748"/>
      <c r="BX306" s="1343"/>
      <c r="BY306" s="748"/>
      <c r="BZ306" s="767"/>
      <c r="CA306" s="767"/>
      <c r="CB306" s="758"/>
      <c r="CC306" s="252"/>
      <c r="CD306" s="252"/>
      <c r="CE306" s="252"/>
      <c r="CF306" s="748"/>
      <c r="CG306" s="748"/>
      <c r="CH306" s="758"/>
      <c r="CI306" s="767"/>
      <c r="CJ306" s="767"/>
      <c r="CK306" s="767"/>
      <c r="CL306" s="768"/>
      <c r="CM306" s="767"/>
      <c r="CN306" s="758"/>
      <c r="CO306" s="767"/>
      <c r="CP306" s="767"/>
      <c r="CQ306" s="767"/>
      <c r="CR306" s="767"/>
      <c r="CS306" s="757"/>
      <c r="CT306" s="758"/>
      <c r="CU306" s="767"/>
      <c r="CV306" s="767"/>
      <c r="CW306" s="758"/>
      <c r="CX306" s="748"/>
      <c r="CY306" s="767"/>
      <c r="CZ306" s="758"/>
      <c r="DA306" s="755"/>
      <c r="DB306" s="755"/>
      <c r="DC306" s="755"/>
      <c r="DD306" s="755"/>
      <c r="DE306" s="755"/>
      <c r="DF306" s="758"/>
      <c r="DG306" s="767"/>
      <c r="DH306" s="767"/>
      <c r="DI306" s="767"/>
      <c r="DJ306" s="768"/>
      <c r="DK306" s="768"/>
      <c r="DL306" s="758"/>
      <c r="DM306" s="755"/>
      <c r="DN306" s="755"/>
      <c r="DO306" s="755"/>
      <c r="DP306" s="755"/>
      <c r="DQ306" s="755"/>
      <c r="DR306" s="767"/>
    </row>
    <row r="307" spans="1:146" ht="14.25" customHeight="1" x14ac:dyDescent="0.15">
      <c r="A307" s="2352" t="str">
        <f t="shared" si="2"/>
        <v>そらまめ数量</v>
      </c>
      <c r="B307" s="250" t="s">
        <v>59</v>
      </c>
      <c r="C307" s="394" t="s">
        <v>93</v>
      </c>
      <c r="D307" s="917">
        <v>0</v>
      </c>
      <c r="E307" s="918">
        <v>0</v>
      </c>
      <c r="F307" s="922">
        <v>0</v>
      </c>
      <c r="G307" s="924">
        <v>0</v>
      </c>
      <c r="H307" s="918">
        <v>0</v>
      </c>
      <c r="I307" s="919">
        <v>0</v>
      </c>
      <c r="J307" s="920">
        <v>0</v>
      </c>
      <c r="K307" s="918">
        <v>0</v>
      </c>
      <c r="L307" s="922">
        <v>0</v>
      </c>
      <c r="M307" s="920">
        <v>0</v>
      </c>
      <c r="N307" s="918">
        <v>4.3999999999999997E-2</v>
      </c>
      <c r="O307" s="922">
        <v>0.224</v>
      </c>
      <c r="P307" s="920">
        <v>3.6989999999999998</v>
      </c>
      <c r="Q307" s="918">
        <v>43.612000000000002</v>
      </c>
      <c r="R307" s="923">
        <v>71.716999999999999</v>
      </c>
      <c r="S307" s="924">
        <v>14.663</v>
      </c>
      <c r="T307" s="918">
        <v>0.36399999999999999</v>
      </c>
      <c r="U307" s="922">
        <v>0.28399999999999997</v>
      </c>
      <c r="V307" s="924">
        <v>0</v>
      </c>
      <c r="W307" s="1077">
        <v>0</v>
      </c>
      <c r="X307" s="925">
        <v>0</v>
      </c>
      <c r="Y307" s="924">
        <v>0</v>
      </c>
      <c r="Z307" s="926">
        <v>0</v>
      </c>
      <c r="AA307" s="923">
        <v>0</v>
      </c>
      <c r="AB307" s="927">
        <v>0</v>
      </c>
      <c r="AC307" s="918">
        <v>0</v>
      </c>
      <c r="AD307" s="922">
        <v>0</v>
      </c>
      <c r="AE307" s="920">
        <v>0</v>
      </c>
      <c r="AF307" s="926">
        <v>0</v>
      </c>
      <c r="AG307" s="922">
        <v>0</v>
      </c>
      <c r="AH307" s="920">
        <v>0</v>
      </c>
      <c r="AI307" s="918">
        <v>0</v>
      </c>
      <c r="AJ307" s="922">
        <v>0</v>
      </c>
      <c r="AK307" s="920">
        <v>0</v>
      </c>
      <c r="AL307" s="918">
        <v>0</v>
      </c>
      <c r="AM307" s="928">
        <v>0</v>
      </c>
      <c r="AO307" s="59"/>
      <c r="AP307" s="55"/>
      <c r="AR307" s="1574"/>
      <c r="AS307" s="1574"/>
      <c r="AT307" s="1574"/>
      <c r="AX307" s="767"/>
      <c r="BA307" s="755"/>
      <c r="BB307" s="755"/>
      <c r="BC307" s="755"/>
      <c r="BD307" s="787"/>
      <c r="BE307" s="748"/>
      <c r="BF307" s="748"/>
      <c r="BG307" s="748"/>
      <c r="BH307" s="767"/>
      <c r="BI307" s="767"/>
      <c r="BJ307" s="758"/>
      <c r="BK307" s="755"/>
      <c r="BL307" s="755"/>
      <c r="BM307" s="755"/>
      <c r="BN307" s="755"/>
      <c r="BO307" s="755"/>
      <c r="BP307" s="758"/>
      <c r="BQ307" s="252"/>
      <c r="BR307" s="252"/>
      <c r="BS307" s="252"/>
      <c r="BT307" s="748"/>
      <c r="BU307" s="767"/>
      <c r="BV307" s="758"/>
      <c r="BW307" s="252"/>
      <c r="BX307" s="252"/>
      <c r="BY307" s="252"/>
      <c r="BZ307" s="748"/>
      <c r="CA307" s="748"/>
      <c r="CB307" s="787"/>
      <c r="CC307" s="767"/>
      <c r="CD307" s="767"/>
      <c r="CE307" s="767"/>
      <c r="CF307" s="767"/>
      <c r="CG307" s="767"/>
      <c r="CH307" s="787"/>
      <c r="CI307" s="758"/>
      <c r="CJ307" s="758"/>
      <c r="CK307" s="758"/>
      <c r="CL307" s="748"/>
      <c r="CM307" s="767"/>
      <c r="CN307" s="748"/>
      <c r="CO307" s="252"/>
      <c r="CP307" s="254"/>
      <c r="CQ307" s="252"/>
      <c r="CR307" s="748"/>
      <c r="CS307" s="748"/>
      <c r="CT307" s="758"/>
      <c r="CU307" s="770"/>
      <c r="CV307" s="756"/>
      <c r="CW307" s="757"/>
      <c r="CX307" s="757"/>
      <c r="CY307" s="767"/>
      <c r="CZ307" s="748"/>
      <c r="DA307" s="755"/>
      <c r="DB307" s="755"/>
      <c r="DC307" s="755"/>
      <c r="DD307" s="755"/>
      <c r="DE307" s="755"/>
      <c r="DF307" s="748"/>
      <c r="DG307" s="252"/>
      <c r="DH307" s="252"/>
      <c r="DI307" s="252"/>
      <c r="DJ307" s="748"/>
      <c r="DK307" s="767"/>
      <c r="DL307" s="767"/>
    </row>
    <row r="308" spans="1:146" ht="14.25" customHeight="1" x14ac:dyDescent="0.15">
      <c r="A308" s="2352" t="str">
        <f t="shared" si="2"/>
        <v>そらまめ金額</v>
      </c>
      <c r="B308" s="2350" t="str">
        <f>B307</f>
        <v>そらまめ</v>
      </c>
      <c r="C308" s="395" t="s">
        <v>94</v>
      </c>
      <c r="D308" s="929">
        <v>0</v>
      </c>
      <c r="E308" s="930">
        <v>0</v>
      </c>
      <c r="F308" s="934">
        <v>0</v>
      </c>
      <c r="G308" s="936">
        <v>0</v>
      </c>
      <c r="H308" s="930">
        <v>0</v>
      </c>
      <c r="I308" s="931">
        <v>0</v>
      </c>
      <c r="J308" s="932">
        <v>0</v>
      </c>
      <c r="K308" s="930">
        <v>0</v>
      </c>
      <c r="L308" s="934">
        <v>0</v>
      </c>
      <c r="M308" s="932">
        <v>0</v>
      </c>
      <c r="N308" s="930">
        <v>32.4</v>
      </c>
      <c r="O308" s="934">
        <v>168.47900000000001</v>
      </c>
      <c r="P308" s="972">
        <v>2780.027</v>
      </c>
      <c r="Q308" s="930">
        <v>27142.363000000001</v>
      </c>
      <c r="R308" s="935">
        <v>34837.599000000002</v>
      </c>
      <c r="S308" s="936">
        <v>4946.7790000000005</v>
      </c>
      <c r="T308" s="930">
        <v>124.74</v>
      </c>
      <c r="U308" s="934">
        <v>41.363999999999997</v>
      </c>
      <c r="V308" s="936">
        <v>0</v>
      </c>
      <c r="W308" s="1078">
        <v>0</v>
      </c>
      <c r="X308" s="937">
        <v>0</v>
      </c>
      <c r="Y308" s="936">
        <v>0</v>
      </c>
      <c r="Z308" s="938">
        <v>0</v>
      </c>
      <c r="AA308" s="935">
        <v>0</v>
      </c>
      <c r="AB308" s="939">
        <v>0</v>
      </c>
      <c r="AC308" s="930">
        <v>0</v>
      </c>
      <c r="AD308" s="934">
        <v>0</v>
      </c>
      <c r="AE308" s="932">
        <v>0</v>
      </c>
      <c r="AF308" s="938">
        <v>0</v>
      </c>
      <c r="AG308" s="934">
        <v>0</v>
      </c>
      <c r="AH308" s="932">
        <v>0</v>
      </c>
      <c r="AI308" s="930">
        <v>0</v>
      </c>
      <c r="AJ308" s="934">
        <v>0</v>
      </c>
      <c r="AK308" s="932">
        <v>0</v>
      </c>
      <c r="AL308" s="930">
        <v>0</v>
      </c>
      <c r="AM308" s="940">
        <v>0</v>
      </c>
      <c r="AO308" s="59"/>
      <c r="AP308" s="55"/>
      <c r="AU308" s="1574"/>
      <c r="AX308" s="767"/>
      <c r="BA308" s="755"/>
      <c r="BB308" s="755"/>
      <c r="BC308" s="755"/>
      <c r="BD308" s="787"/>
      <c r="BE308" s="770"/>
      <c r="BF308" s="770"/>
      <c r="BG308" s="770"/>
      <c r="BH308" s="767"/>
      <c r="BI308" s="767"/>
      <c r="BJ308" s="758"/>
      <c r="BK308" s="767"/>
      <c r="BL308" s="767"/>
      <c r="BM308" s="767"/>
      <c r="BN308" s="748"/>
      <c r="BO308" s="767"/>
      <c r="BP308" s="758"/>
      <c r="BQ308" s="755"/>
      <c r="BR308" s="756"/>
      <c r="BS308" s="757"/>
      <c r="BT308" s="757"/>
      <c r="BU308" s="757"/>
      <c r="BV308" s="758"/>
      <c r="BW308" s="755"/>
      <c r="BX308" s="755"/>
      <c r="BY308" s="755"/>
      <c r="BZ308" s="755"/>
      <c r="CA308" s="755"/>
      <c r="CB308" s="758"/>
      <c r="CC308" s="748"/>
      <c r="CD308" s="748"/>
      <c r="CE308" s="748"/>
      <c r="CF308" s="767"/>
      <c r="CG308" s="767"/>
      <c r="CH308" s="758"/>
      <c r="CI308" s="767"/>
      <c r="CJ308" s="767"/>
      <c r="CK308" s="767"/>
      <c r="CL308" s="768"/>
      <c r="CM308" s="768"/>
      <c r="CN308" s="748"/>
    </row>
    <row r="309" spans="1:146" ht="14.25" customHeight="1" x14ac:dyDescent="0.15">
      <c r="A309" s="2352" t="str">
        <f t="shared" si="2"/>
        <v>そらまめ価格</v>
      </c>
      <c r="B309" s="2351" t="str">
        <f>B307</f>
        <v>そらまめ</v>
      </c>
      <c r="C309" s="417" t="s">
        <v>96</v>
      </c>
      <c r="D309" s="941">
        <v>0</v>
      </c>
      <c r="E309" s="942">
        <v>0</v>
      </c>
      <c r="F309" s="946">
        <v>0</v>
      </c>
      <c r="G309" s="948">
        <v>0</v>
      </c>
      <c r="H309" s="942">
        <v>0</v>
      </c>
      <c r="I309" s="943">
        <v>0</v>
      </c>
      <c r="J309" s="944">
        <v>0</v>
      </c>
      <c r="K309" s="942">
        <v>0</v>
      </c>
      <c r="L309" s="946">
        <v>0</v>
      </c>
      <c r="M309" s="944">
        <v>0</v>
      </c>
      <c r="N309" s="942">
        <v>736</v>
      </c>
      <c r="O309" s="946">
        <v>752</v>
      </c>
      <c r="P309" s="944">
        <v>752</v>
      </c>
      <c r="Q309" s="942">
        <v>622</v>
      </c>
      <c r="R309" s="947">
        <v>486</v>
      </c>
      <c r="S309" s="944">
        <v>337</v>
      </c>
      <c r="T309" s="942">
        <v>343</v>
      </c>
      <c r="U309" s="946">
        <v>146</v>
      </c>
      <c r="V309" s="948">
        <v>0</v>
      </c>
      <c r="W309" s="980">
        <v>0</v>
      </c>
      <c r="X309" s="947">
        <v>0</v>
      </c>
      <c r="Y309" s="948">
        <v>0</v>
      </c>
      <c r="Z309" s="949">
        <v>0</v>
      </c>
      <c r="AA309" s="947">
        <v>0</v>
      </c>
      <c r="AB309" s="950">
        <v>0</v>
      </c>
      <c r="AC309" s="942">
        <v>0</v>
      </c>
      <c r="AD309" s="946">
        <v>0</v>
      </c>
      <c r="AE309" s="944">
        <v>0</v>
      </c>
      <c r="AF309" s="949">
        <v>0</v>
      </c>
      <c r="AG309" s="946">
        <v>0</v>
      </c>
      <c r="AH309" s="944">
        <v>0</v>
      </c>
      <c r="AI309" s="942">
        <v>0</v>
      </c>
      <c r="AJ309" s="946">
        <v>0</v>
      </c>
      <c r="AK309" s="944">
        <v>0</v>
      </c>
      <c r="AL309" s="942">
        <v>0</v>
      </c>
      <c r="AM309" s="951">
        <v>0</v>
      </c>
      <c r="AO309" s="59"/>
      <c r="AP309" s="55"/>
      <c r="AQ309" s="784"/>
      <c r="AV309" s="1574"/>
      <c r="AW309" s="787"/>
      <c r="BA309" s="755"/>
      <c r="BB309" s="755"/>
      <c r="BC309" s="755"/>
      <c r="BD309" s="758"/>
      <c r="BE309" s="755"/>
      <c r="BF309" s="755"/>
      <c r="BG309" s="755"/>
      <c r="BH309" s="755"/>
      <c r="BI309" s="755"/>
      <c r="BJ309" s="787"/>
      <c r="BK309" s="767"/>
      <c r="BL309" s="767"/>
      <c r="BM309" s="767"/>
      <c r="BN309" s="748"/>
      <c r="BO309" s="767"/>
      <c r="BP309" s="758"/>
      <c r="BQ309" s="748"/>
      <c r="BR309" s="748"/>
      <c r="BS309" s="748"/>
      <c r="BT309" s="767"/>
      <c r="BU309" s="758"/>
      <c r="BV309" s="767"/>
      <c r="BW309" s="755"/>
      <c r="BX309" s="755"/>
      <c r="BY309" s="755"/>
      <c r="BZ309" s="755"/>
      <c r="CA309" s="755"/>
      <c r="CB309" s="758"/>
      <c r="CC309" s="755"/>
      <c r="CD309" s="755"/>
      <c r="CE309" s="755"/>
      <c r="CF309" s="755"/>
      <c r="CG309" s="755"/>
      <c r="CH309" s="758"/>
      <c r="CI309" s="755"/>
      <c r="CJ309" s="756"/>
      <c r="CK309" s="757"/>
      <c r="CL309" s="757"/>
      <c r="CM309" s="757"/>
      <c r="CN309" s="767"/>
    </row>
    <row r="310" spans="1:146" ht="14.25" customHeight="1" x14ac:dyDescent="0.15">
      <c r="A310" s="2352" t="str">
        <f t="shared" si="2"/>
        <v>ながいも数量</v>
      </c>
      <c r="B310" s="250" t="s">
        <v>60</v>
      </c>
      <c r="C310" s="394" t="s">
        <v>93</v>
      </c>
      <c r="D310" s="917">
        <v>4.7610000000000001</v>
      </c>
      <c r="E310" s="918">
        <v>11.079000000000001</v>
      </c>
      <c r="F310" s="922">
        <v>13.763999999999999</v>
      </c>
      <c r="G310" s="924">
        <v>16.222000000000001</v>
      </c>
      <c r="H310" s="918">
        <v>13.680999999999999</v>
      </c>
      <c r="I310" s="919">
        <v>11.598000000000001</v>
      </c>
      <c r="J310" s="920">
        <v>13.771000000000001</v>
      </c>
      <c r="K310" s="953">
        <v>9.7780000000000005</v>
      </c>
      <c r="L310" s="922">
        <v>13.417999999999999</v>
      </c>
      <c r="M310" s="920">
        <v>10.472</v>
      </c>
      <c r="N310" s="926">
        <v>5.4009999999999998</v>
      </c>
      <c r="O310" s="922">
        <v>3.93</v>
      </c>
      <c r="P310" s="920">
        <v>2.4649999999999999</v>
      </c>
      <c r="Q310" s="918">
        <v>5.234</v>
      </c>
      <c r="R310" s="923">
        <v>2.8050000000000002</v>
      </c>
      <c r="S310" s="924">
        <v>5.165</v>
      </c>
      <c r="T310" s="918">
        <v>6.75</v>
      </c>
      <c r="U310" s="922">
        <v>7.4729999999999999</v>
      </c>
      <c r="V310" s="924">
        <v>8.1890000000000001</v>
      </c>
      <c r="W310" s="1077">
        <v>8.7880000000000003</v>
      </c>
      <c r="X310" s="925">
        <v>6.5659999999999998</v>
      </c>
      <c r="Y310" s="924">
        <v>18.106000000000002</v>
      </c>
      <c r="Z310" s="926">
        <v>7.6210000000000004</v>
      </c>
      <c r="AA310" s="923">
        <v>14.468999999999999</v>
      </c>
      <c r="AB310" s="927">
        <v>12.948</v>
      </c>
      <c r="AC310" s="926">
        <v>13.525</v>
      </c>
      <c r="AD310" s="922">
        <v>7.4720000000000004</v>
      </c>
      <c r="AE310" s="920">
        <v>6.3550000000000004</v>
      </c>
      <c r="AF310" s="926">
        <v>6.6879999999999997</v>
      </c>
      <c r="AG310" s="922">
        <v>4.1609999999999996</v>
      </c>
      <c r="AH310" s="920">
        <v>7.4649999999999999</v>
      </c>
      <c r="AI310" s="918">
        <v>10.025</v>
      </c>
      <c r="AJ310" s="922">
        <v>15.647</v>
      </c>
      <c r="AK310" s="920">
        <v>15.343</v>
      </c>
      <c r="AL310" s="918">
        <v>15.297000000000001</v>
      </c>
      <c r="AM310" s="928">
        <v>13.393000000000001</v>
      </c>
      <c r="AO310" s="61"/>
      <c r="AP310" s="55"/>
      <c r="AR310" s="1574"/>
      <c r="AS310" s="1574"/>
      <c r="AT310" s="1574"/>
      <c r="BA310" s="755"/>
      <c r="BB310" s="755"/>
      <c r="BC310" s="755"/>
      <c r="BD310" s="787"/>
      <c r="BE310" s="767"/>
      <c r="BF310" s="767"/>
      <c r="BG310" s="767"/>
      <c r="BH310" s="768"/>
      <c r="BI310" s="767"/>
      <c r="BJ310" s="758"/>
      <c r="BK310" s="770"/>
      <c r="BL310" s="778"/>
      <c r="BM310" s="768"/>
      <c r="BN310" s="770"/>
      <c r="BO310" s="770"/>
      <c r="BP310" s="787"/>
      <c r="BQ310" s="767"/>
      <c r="BR310" s="767"/>
      <c r="BS310" s="767"/>
      <c r="BT310" s="748"/>
      <c r="BU310" s="767"/>
      <c r="BV310" s="748"/>
      <c r="BW310" s="758"/>
      <c r="BX310" s="758"/>
      <c r="BY310" s="758"/>
      <c r="BZ310" s="748"/>
      <c r="CA310" s="767"/>
      <c r="CB310" s="764"/>
      <c r="CC310" s="767"/>
      <c r="CD310" s="767"/>
      <c r="CE310" s="767"/>
      <c r="CF310" s="767"/>
      <c r="CG310" s="252"/>
      <c r="CH310" s="767"/>
    </row>
    <row r="311" spans="1:146" ht="14.25" customHeight="1" x14ac:dyDescent="0.15">
      <c r="A311" s="2352" t="str">
        <f t="shared" si="2"/>
        <v>ながいも金額</v>
      </c>
      <c r="B311" s="2350" t="str">
        <f>B310</f>
        <v>ながいも</v>
      </c>
      <c r="C311" s="395" t="s">
        <v>94</v>
      </c>
      <c r="D311" s="929">
        <v>1348.056</v>
      </c>
      <c r="E311" s="930">
        <v>3390.7510000000002</v>
      </c>
      <c r="F311" s="934">
        <v>3887.096</v>
      </c>
      <c r="G311" s="936">
        <v>4741.3770000000004</v>
      </c>
      <c r="H311" s="930">
        <v>4342.8549999999996</v>
      </c>
      <c r="I311" s="986">
        <v>3266.79</v>
      </c>
      <c r="J311" s="932">
        <v>3983.9969999999998</v>
      </c>
      <c r="K311" s="930">
        <v>2967.8330000000001</v>
      </c>
      <c r="L311" s="934">
        <v>3967.913</v>
      </c>
      <c r="M311" s="932">
        <v>3045.8490000000002</v>
      </c>
      <c r="N311" s="938">
        <v>1419.076</v>
      </c>
      <c r="O311" s="934">
        <v>897.50199999999995</v>
      </c>
      <c r="P311" s="972">
        <v>462.024</v>
      </c>
      <c r="Q311" s="930">
        <v>1469.4380000000001</v>
      </c>
      <c r="R311" s="935">
        <v>846.97900000000004</v>
      </c>
      <c r="S311" s="936">
        <v>1794.335</v>
      </c>
      <c r="T311" s="985">
        <v>2066.6559999999999</v>
      </c>
      <c r="U311" s="934">
        <v>2167.317</v>
      </c>
      <c r="V311" s="936">
        <v>2386.9949999999999</v>
      </c>
      <c r="W311" s="1078">
        <v>2206.6979999999999</v>
      </c>
      <c r="X311" s="937">
        <v>1821.6990000000001</v>
      </c>
      <c r="Y311" s="936">
        <v>5168.6970000000001</v>
      </c>
      <c r="Z311" s="938">
        <v>1941.646</v>
      </c>
      <c r="AA311" s="935">
        <v>3922.1840000000002</v>
      </c>
      <c r="AB311" s="939">
        <v>3408.9560000000001</v>
      </c>
      <c r="AC311" s="930">
        <v>3691.6379999999999</v>
      </c>
      <c r="AD311" s="934">
        <v>1927.5609999999999</v>
      </c>
      <c r="AE311" s="932">
        <v>1442.5889999999999</v>
      </c>
      <c r="AF311" s="938">
        <v>1610.739</v>
      </c>
      <c r="AG311" s="934">
        <v>915.13800000000003</v>
      </c>
      <c r="AH311" s="932">
        <v>2050.12</v>
      </c>
      <c r="AI311" s="930">
        <v>2811.348</v>
      </c>
      <c r="AJ311" s="934">
        <v>4631.9040000000005</v>
      </c>
      <c r="AK311" s="932">
        <v>4836.9660000000003</v>
      </c>
      <c r="AL311" s="930">
        <v>4828.6639999999998</v>
      </c>
      <c r="AM311" s="940">
        <v>4300.8280000000004</v>
      </c>
      <c r="AO311" s="252"/>
      <c r="AP311" s="55"/>
      <c r="AU311" s="1574"/>
      <c r="BA311" s="755"/>
      <c r="BB311" s="755"/>
      <c r="BC311" s="755"/>
      <c r="BD311" s="758"/>
      <c r="BE311" s="767"/>
      <c r="BF311" s="767"/>
      <c r="BG311" s="767"/>
      <c r="BH311" s="767"/>
      <c r="BI311" s="767"/>
      <c r="BJ311" s="758"/>
      <c r="BK311" s="767"/>
      <c r="BL311" s="767"/>
      <c r="BM311" s="767"/>
      <c r="BN311" s="767"/>
      <c r="BO311" s="767"/>
      <c r="BP311" s="758"/>
      <c r="BQ311" s="767"/>
      <c r="BR311" s="767"/>
      <c r="BS311" s="767"/>
      <c r="BT311" s="767"/>
      <c r="BU311" s="767"/>
      <c r="BV311" s="758"/>
      <c r="BW311" s="252"/>
      <c r="BX311" s="252"/>
      <c r="BY311" s="252"/>
      <c r="BZ311" s="767"/>
      <c r="CA311" s="252"/>
      <c r="CB311" s="748"/>
    </row>
    <row r="312" spans="1:146" ht="14.25" customHeight="1" x14ac:dyDescent="0.15">
      <c r="A312" s="2352" t="str">
        <f t="shared" si="2"/>
        <v>ながいも価格</v>
      </c>
      <c r="B312" s="2351" t="str">
        <f>B310</f>
        <v>ながいも</v>
      </c>
      <c r="C312" s="417" t="s">
        <v>96</v>
      </c>
      <c r="D312" s="941">
        <v>283</v>
      </c>
      <c r="E312" s="942">
        <v>306</v>
      </c>
      <c r="F312" s="946">
        <v>282</v>
      </c>
      <c r="G312" s="948">
        <v>292</v>
      </c>
      <c r="H312" s="942">
        <v>317</v>
      </c>
      <c r="I312" s="943">
        <v>282</v>
      </c>
      <c r="J312" s="944">
        <v>289</v>
      </c>
      <c r="K312" s="942">
        <v>304</v>
      </c>
      <c r="L312" s="946">
        <v>296</v>
      </c>
      <c r="M312" s="944">
        <v>291</v>
      </c>
      <c r="N312" s="942">
        <v>263</v>
      </c>
      <c r="O312" s="946">
        <v>228</v>
      </c>
      <c r="P312" s="944">
        <v>187</v>
      </c>
      <c r="Q312" s="942">
        <v>281</v>
      </c>
      <c r="R312" s="947">
        <v>302</v>
      </c>
      <c r="S312" s="944">
        <v>347</v>
      </c>
      <c r="T312" s="942">
        <v>306</v>
      </c>
      <c r="U312" s="946">
        <v>290</v>
      </c>
      <c r="V312" s="948">
        <v>291</v>
      </c>
      <c r="W312" s="980">
        <v>251</v>
      </c>
      <c r="X312" s="947">
        <v>277</v>
      </c>
      <c r="Y312" s="948">
        <v>285</v>
      </c>
      <c r="Z312" s="949">
        <v>255</v>
      </c>
      <c r="AA312" s="947">
        <v>271</v>
      </c>
      <c r="AB312" s="950">
        <v>263</v>
      </c>
      <c r="AC312" s="942">
        <v>273</v>
      </c>
      <c r="AD312" s="946">
        <v>258</v>
      </c>
      <c r="AE312" s="944">
        <v>227</v>
      </c>
      <c r="AF312" s="949">
        <v>241</v>
      </c>
      <c r="AG312" s="946">
        <v>220</v>
      </c>
      <c r="AH312" s="944">
        <v>276</v>
      </c>
      <c r="AI312" s="942">
        <v>280</v>
      </c>
      <c r="AJ312" s="946">
        <v>296</v>
      </c>
      <c r="AK312" s="944">
        <v>315</v>
      </c>
      <c r="AL312" s="942">
        <v>316</v>
      </c>
      <c r="AM312" s="951">
        <v>321</v>
      </c>
      <c r="AP312" s="55"/>
      <c r="AQ312" s="784"/>
      <c r="AV312" s="1574"/>
      <c r="AW312" s="787"/>
      <c r="BA312" s="755"/>
      <c r="BB312" s="755"/>
      <c r="BC312" s="755"/>
      <c r="BD312" s="758"/>
      <c r="BE312" s="748"/>
      <c r="BF312" s="748"/>
      <c r="BG312" s="748"/>
      <c r="BH312" s="767"/>
      <c r="BI312" s="767"/>
      <c r="BJ312" s="758"/>
      <c r="BK312" s="755"/>
      <c r="BL312" s="756"/>
      <c r="BM312" s="757"/>
      <c r="BN312" s="757"/>
      <c r="BO312" s="757"/>
      <c r="BP312" s="758"/>
      <c r="BQ312" s="767"/>
      <c r="BR312" s="767"/>
      <c r="BS312" s="767"/>
      <c r="BT312" s="767"/>
      <c r="BU312" s="767"/>
      <c r="BV312" s="758"/>
      <c r="BW312" s="770"/>
      <c r="BX312" s="770"/>
      <c r="BY312" s="770"/>
      <c r="BZ312" s="770"/>
      <c r="CA312" s="748"/>
      <c r="CB312" s="758"/>
      <c r="CC312" s="767"/>
      <c r="CD312" s="767"/>
      <c r="CE312" s="767"/>
      <c r="CF312" s="767"/>
      <c r="CG312" s="767"/>
      <c r="CH312" s="767"/>
      <c r="CI312" s="755"/>
      <c r="CJ312" s="755"/>
      <c r="CK312" s="755"/>
      <c r="CL312" s="755"/>
      <c r="CM312" s="755"/>
      <c r="CN312" s="758"/>
      <c r="CO312" s="755"/>
      <c r="CP312" s="756"/>
      <c r="CQ312" s="768"/>
      <c r="CR312" s="252"/>
      <c r="CS312" s="767"/>
      <c r="CT312" s="767"/>
    </row>
    <row r="313" spans="1:146" ht="14.25" customHeight="1" x14ac:dyDescent="0.15">
      <c r="A313" s="2352" t="str">
        <f t="shared" si="2"/>
        <v>エシャレット数量</v>
      </c>
      <c r="B313" s="250" t="s">
        <v>228</v>
      </c>
      <c r="C313" s="394" t="s">
        <v>93</v>
      </c>
      <c r="D313" s="917">
        <v>1.859</v>
      </c>
      <c r="E313" s="918">
        <v>3.355</v>
      </c>
      <c r="F313" s="922">
        <v>2.6789999999999998</v>
      </c>
      <c r="G313" s="924">
        <v>2.3380000000000001</v>
      </c>
      <c r="H313" s="918">
        <v>1.9239999999999999</v>
      </c>
      <c r="I313" s="961">
        <v>1.3069999999999999</v>
      </c>
      <c r="J313" s="920">
        <v>1.728</v>
      </c>
      <c r="K313" s="918">
        <v>2.3180000000000001</v>
      </c>
      <c r="L313" s="922">
        <v>2.2829999999999999</v>
      </c>
      <c r="M313" s="920">
        <v>2.6419999999999999</v>
      </c>
      <c r="N313" s="926">
        <v>3.14</v>
      </c>
      <c r="O313" s="922">
        <v>2.964</v>
      </c>
      <c r="P313" s="920">
        <v>4.4089999999999998</v>
      </c>
      <c r="Q313" s="918">
        <v>6.2779999999999996</v>
      </c>
      <c r="R313" s="923">
        <v>8.99</v>
      </c>
      <c r="S313" s="924">
        <v>8.6489999999999991</v>
      </c>
      <c r="T313" s="918">
        <v>9.0399999999999991</v>
      </c>
      <c r="U313" s="922">
        <v>7.0730000000000004</v>
      </c>
      <c r="V313" s="924">
        <v>6.5750000000000002</v>
      </c>
      <c r="W313" s="1077">
        <v>8.9309999999999992</v>
      </c>
      <c r="X313" s="925">
        <v>10.936</v>
      </c>
      <c r="Y313" s="924">
        <v>12.744</v>
      </c>
      <c r="Z313" s="926">
        <v>7.5629999999999997</v>
      </c>
      <c r="AA313" s="923">
        <v>11.372</v>
      </c>
      <c r="AB313" s="927">
        <v>9.2189999999999994</v>
      </c>
      <c r="AC313" s="926">
        <v>6.6749999999999998</v>
      </c>
      <c r="AD313" s="922">
        <v>5.83</v>
      </c>
      <c r="AE313" s="920">
        <v>5.0069999999999997</v>
      </c>
      <c r="AF313" s="926">
        <v>6.3819999999999997</v>
      </c>
      <c r="AG313" s="922">
        <v>7.53</v>
      </c>
      <c r="AH313" s="920">
        <v>6.0289999999999999</v>
      </c>
      <c r="AI313" s="918">
        <v>4.6319999999999997</v>
      </c>
      <c r="AJ313" s="922">
        <v>6.0090000000000003</v>
      </c>
      <c r="AK313" s="920">
        <v>5.34</v>
      </c>
      <c r="AL313" s="918">
        <v>5.1890000000000001</v>
      </c>
      <c r="AM313" s="928">
        <v>3.5230000000000001</v>
      </c>
      <c r="AP313" s="55"/>
      <c r="AR313" s="1574"/>
      <c r="AS313" s="1574"/>
      <c r="AT313" s="1574"/>
      <c r="AX313" s="748"/>
      <c r="BA313" s="755"/>
      <c r="BB313" s="755"/>
      <c r="BC313" s="755"/>
      <c r="BD313" s="787"/>
      <c r="BE313" s="748"/>
      <c r="BF313" s="748"/>
      <c r="BG313" s="748"/>
      <c r="BH313" s="252"/>
      <c r="BI313" s="767"/>
      <c r="BJ313" s="758"/>
      <c r="BK313" s="767"/>
      <c r="BL313" s="767"/>
      <c r="BM313" s="767"/>
      <c r="BN313" s="767"/>
      <c r="BO313" s="767"/>
      <c r="BP313" s="787"/>
      <c r="BQ313" s="770"/>
      <c r="BR313" s="778"/>
      <c r="BS313" s="768"/>
      <c r="BT313" s="770"/>
      <c r="BU313" s="770"/>
      <c r="BV313" s="787"/>
      <c r="BW313" s="767"/>
      <c r="BX313" s="767"/>
      <c r="BY313" s="767"/>
      <c r="BZ313" s="770"/>
      <c r="CA313" s="748"/>
      <c r="CB313" s="748"/>
      <c r="CC313" s="755"/>
      <c r="CD313" s="755"/>
      <c r="CE313" s="755"/>
      <c r="CF313" s="755"/>
      <c r="CG313" s="755"/>
      <c r="CH313" s="767"/>
    </row>
    <row r="314" spans="1:146" ht="14.25" customHeight="1" x14ac:dyDescent="0.15">
      <c r="A314" s="2352" t="str">
        <f t="shared" si="2"/>
        <v>エシャレット金額</v>
      </c>
      <c r="B314" s="2350" t="str">
        <f>B313</f>
        <v>エシャレット</v>
      </c>
      <c r="C314" s="395" t="s">
        <v>94</v>
      </c>
      <c r="D314" s="929">
        <v>2740.165</v>
      </c>
      <c r="E314" s="930">
        <v>4855.1940000000004</v>
      </c>
      <c r="F314" s="934">
        <v>3807.27</v>
      </c>
      <c r="G314" s="936">
        <v>3392.6579999999999</v>
      </c>
      <c r="H314" s="930">
        <v>2877.39</v>
      </c>
      <c r="I314" s="986">
        <v>2140.4520000000002</v>
      </c>
      <c r="J314" s="932">
        <v>2916.1080000000002</v>
      </c>
      <c r="K314" s="930">
        <v>3139.9920000000002</v>
      </c>
      <c r="L314" s="934">
        <v>3422.2829999999999</v>
      </c>
      <c r="M314" s="932">
        <v>4116.7650000000003</v>
      </c>
      <c r="N314" s="938">
        <v>4650.6959999999999</v>
      </c>
      <c r="O314" s="934">
        <v>4276.098</v>
      </c>
      <c r="P314" s="972">
        <v>5907.5460000000003</v>
      </c>
      <c r="Q314" s="930">
        <v>7201.3860000000004</v>
      </c>
      <c r="R314" s="935">
        <v>9893.9539999999997</v>
      </c>
      <c r="S314" s="936">
        <v>9070.0239999999994</v>
      </c>
      <c r="T314" s="930">
        <v>9902.5249999999996</v>
      </c>
      <c r="U314" s="934">
        <v>6479.8490000000002</v>
      </c>
      <c r="V314" s="936">
        <v>6288.3</v>
      </c>
      <c r="W314" s="1078">
        <v>9517.4369999999999</v>
      </c>
      <c r="X314" s="937">
        <v>10254.762000000001</v>
      </c>
      <c r="Y314" s="936">
        <v>12621.841</v>
      </c>
      <c r="Z314" s="938">
        <v>8100.7129999999997</v>
      </c>
      <c r="AA314" s="935">
        <v>11332.213</v>
      </c>
      <c r="AB314" s="939">
        <v>8825.76</v>
      </c>
      <c r="AC314" s="930">
        <v>7424.3519999999999</v>
      </c>
      <c r="AD314" s="934">
        <v>6955.2979999999998</v>
      </c>
      <c r="AE314" s="932">
        <v>6788.0280000000002</v>
      </c>
      <c r="AF314" s="938">
        <v>8403.7970000000005</v>
      </c>
      <c r="AG314" s="934">
        <v>8378.5319999999992</v>
      </c>
      <c r="AH314" s="932">
        <v>6490.2870000000003</v>
      </c>
      <c r="AI314" s="930">
        <v>5741.22</v>
      </c>
      <c r="AJ314" s="934">
        <v>7605.0209999999997</v>
      </c>
      <c r="AK314" s="932">
        <v>6745.4650000000001</v>
      </c>
      <c r="AL314" s="930">
        <v>6043.2479999999996</v>
      </c>
      <c r="AM314" s="940">
        <v>4620.0240000000003</v>
      </c>
      <c r="AP314" s="55"/>
      <c r="AU314" s="1574"/>
      <c r="BA314" s="755"/>
      <c r="BB314" s="755"/>
      <c r="BC314" s="755"/>
      <c r="BD314" s="758"/>
      <c r="BE314" s="767"/>
      <c r="BF314" s="767"/>
      <c r="BG314" s="767"/>
      <c r="BH314" s="748"/>
      <c r="BI314" s="767"/>
      <c r="BJ314" s="787"/>
      <c r="BK314" s="767"/>
      <c r="BL314" s="767"/>
      <c r="BM314" s="767"/>
      <c r="BN314" s="767"/>
      <c r="BO314" s="252"/>
      <c r="BP314" s="758"/>
      <c r="BQ314" s="748"/>
      <c r="BR314" s="1343"/>
      <c r="BS314" s="748"/>
      <c r="BT314" s="768"/>
      <c r="BU314" s="770"/>
      <c r="BV314" s="758"/>
      <c r="BW314" s="767"/>
      <c r="BX314" s="767"/>
      <c r="BY314" s="767"/>
      <c r="BZ314" s="758"/>
      <c r="CA314" s="758"/>
      <c r="CB314" s="755"/>
      <c r="CC314" s="755"/>
      <c r="CD314" s="755"/>
      <c r="CE314" s="755"/>
      <c r="CF314" s="755"/>
      <c r="CG314" s="755"/>
      <c r="CH314" s="748"/>
      <c r="CI314" s="748"/>
      <c r="CJ314" s="758"/>
      <c r="CK314" s="767"/>
      <c r="CL314" s="767"/>
      <c r="CM314" s="767"/>
      <c r="CN314" s="748"/>
      <c r="CO314" s="755"/>
      <c r="CP314" s="755"/>
      <c r="CQ314" s="755"/>
      <c r="CR314" s="755"/>
    </row>
    <row r="315" spans="1:146" ht="14.25" customHeight="1" x14ac:dyDescent="0.15">
      <c r="A315" s="2352" t="str">
        <f t="shared" si="2"/>
        <v>エシャレット価格</v>
      </c>
      <c r="B315" s="2351" t="str">
        <f>B313</f>
        <v>エシャレット</v>
      </c>
      <c r="C315" s="417" t="s">
        <v>96</v>
      </c>
      <c r="D315" s="941">
        <v>1474</v>
      </c>
      <c r="E315" s="942">
        <v>1447</v>
      </c>
      <c r="F315" s="946">
        <v>1421</v>
      </c>
      <c r="G315" s="948">
        <v>1451</v>
      </c>
      <c r="H315" s="942">
        <v>1496</v>
      </c>
      <c r="I315" s="943">
        <v>1638</v>
      </c>
      <c r="J315" s="944">
        <v>1688</v>
      </c>
      <c r="K315" s="942">
        <v>1355</v>
      </c>
      <c r="L315" s="946">
        <v>1499</v>
      </c>
      <c r="M315" s="944">
        <v>1558</v>
      </c>
      <c r="N315" s="942">
        <v>1481</v>
      </c>
      <c r="O315" s="946">
        <v>1443</v>
      </c>
      <c r="P315" s="944">
        <v>1340</v>
      </c>
      <c r="Q315" s="942">
        <v>1147</v>
      </c>
      <c r="R315" s="947">
        <v>1101</v>
      </c>
      <c r="S315" s="944">
        <v>1049</v>
      </c>
      <c r="T315" s="942">
        <v>1095</v>
      </c>
      <c r="U315" s="946">
        <v>916</v>
      </c>
      <c r="V315" s="948">
        <v>956</v>
      </c>
      <c r="W315" s="980">
        <v>1066</v>
      </c>
      <c r="X315" s="947">
        <v>938</v>
      </c>
      <c r="Y315" s="948">
        <v>990</v>
      </c>
      <c r="Z315" s="949">
        <v>1071</v>
      </c>
      <c r="AA315" s="947">
        <v>997</v>
      </c>
      <c r="AB315" s="950">
        <v>957</v>
      </c>
      <c r="AC315" s="942">
        <v>1112</v>
      </c>
      <c r="AD315" s="946">
        <v>1193</v>
      </c>
      <c r="AE315" s="944">
        <v>1356</v>
      </c>
      <c r="AF315" s="949">
        <v>1317</v>
      </c>
      <c r="AG315" s="946">
        <v>1113</v>
      </c>
      <c r="AH315" s="944">
        <v>1007</v>
      </c>
      <c r="AI315" s="942">
        <v>1239</v>
      </c>
      <c r="AJ315" s="946">
        <v>1266</v>
      </c>
      <c r="AK315" s="944">
        <v>1263</v>
      </c>
      <c r="AL315" s="942">
        <v>1165</v>
      </c>
      <c r="AM315" s="951">
        <v>1311</v>
      </c>
      <c r="AP315" s="55"/>
      <c r="AQ315" s="784"/>
      <c r="AV315" s="1574"/>
      <c r="AW315" s="787"/>
      <c r="BA315" s="755"/>
      <c r="BB315" s="755"/>
      <c r="BC315" s="755"/>
      <c r="BD315" s="758"/>
      <c r="BE315" s="748"/>
      <c r="BF315" s="748"/>
      <c r="BG315" s="748"/>
      <c r="BH315" s="748"/>
      <c r="BI315" s="767"/>
      <c r="BJ315" s="758"/>
      <c r="BK315" s="748"/>
      <c r="BL315" s="1343"/>
      <c r="BM315" s="748"/>
      <c r="BN315" s="767"/>
      <c r="BO315" s="252"/>
      <c r="BP315" s="758"/>
      <c r="BQ315" s="748"/>
      <c r="BR315" s="1343"/>
      <c r="BS315" s="748"/>
      <c r="BT315" s="767"/>
      <c r="BU315" s="768"/>
      <c r="BV315" s="758"/>
      <c r="BW315" s="748"/>
      <c r="BX315" s="748"/>
      <c r="BY315" s="748"/>
      <c r="BZ315" s="757"/>
      <c r="CA315" s="767"/>
      <c r="CB315" s="748"/>
      <c r="CC315" s="755"/>
      <c r="CD315" s="755"/>
    </row>
    <row r="316" spans="1:146" ht="14.25" customHeight="1" x14ac:dyDescent="0.15">
      <c r="A316" s="2352" t="str">
        <f t="shared" si="2"/>
        <v>根しょうが数量</v>
      </c>
      <c r="B316" s="250" t="s">
        <v>135</v>
      </c>
      <c r="C316" s="394" t="s">
        <v>93</v>
      </c>
      <c r="D316" s="917">
        <v>0.24</v>
      </c>
      <c r="E316" s="918">
        <v>0.55200000000000005</v>
      </c>
      <c r="F316" s="922">
        <v>0.42399999999999999</v>
      </c>
      <c r="G316" s="924">
        <v>0.66</v>
      </c>
      <c r="H316" s="918">
        <v>0.5</v>
      </c>
      <c r="I316" s="961">
        <v>0.56999999999999995</v>
      </c>
      <c r="J316" s="920">
        <v>0.46</v>
      </c>
      <c r="K316" s="918">
        <v>0.46400000000000002</v>
      </c>
      <c r="L316" s="922">
        <v>0.61599999999999999</v>
      </c>
      <c r="M316" s="920">
        <v>0.40400000000000003</v>
      </c>
      <c r="N316" s="926">
        <v>0.38</v>
      </c>
      <c r="O316" s="922">
        <v>0.312</v>
      </c>
      <c r="P316" s="920">
        <v>0.34799999999999998</v>
      </c>
      <c r="Q316" s="918">
        <v>0.51600000000000001</v>
      </c>
      <c r="R316" s="923">
        <v>0.49199999999999999</v>
      </c>
      <c r="S316" s="924">
        <v>0.34799999999999998</v>
      </c>
      <c r="T316" s="918">
        <v>0.316</v>
      </c>
      <c r="U316" s="922">
        <v>0.36799999999999999</v>
      </c>
      <c r="V316" s="924">
        <v>1.1739999999999999</v>
      </c>
      <c r="W316" s="1077">
        <v>1.1819999999999999</v>
      </c>
      <c r="X316" s="925">
        <v>0.7</v>
      </c>
      <c r="Y316" s="924">
        <v>0.76300000000000001</v>
      </c>
      <c r="Z316" s="926">
        <v>0.33</v>
      </c>
      <c r="AA316" s="923">
        <v>0.44900000000000001</v>
      </c>
      <c r="AB316" s="927">
        <v>0.48</v>
      </c>
      <c r="AC316" s="926">
        <v>0.66300000000000003</v>
      </c>
      <c r="AD316" s="922">
        <v>0.751</v>
      </c>
      <c r="AE316" s="920">
        <v>0.63600000000000001</v>
      </c>
      <c r="AF316" s="926">
        <v>0.95199999999999996</v>
      </c>
      <c r="AG316" s="922">
        <v>1.7430000000000001</v>
      </c>
      <c r="AH316" s="920">
        <v>0.622</v>
      </c>
      <c r="AI316" s="918">
        <v>0.69099999999999995</v>
      </c>
      <c r="AJ316" s="922">
        <v>0.49199999999999999</v>
      </c>
      <c r="AK316" s="920">
        <v>0.38800000000000001</v>
      </c>
      <c r="AL316" s="918">
        <v>0.252</v>
      </c>
      <c r="AM316" s="928">
        <v>0.63200000000000001</v>
      </c>
      <c r="AO316" s="59"/>
      <c r="AP316" s="55"/>
      <c r="AR316" s="1574"/>
      <c r="AS316" s="1574"/>
      <c r="AT316" s="1574"/>
      <c r="AY316" s="41"/>
      <c r="AZ316" s="41"/>
      <c r="BA316" s="41"/>
      <c r="BB316" s="41"/>
      <c r="BC316" s="41"/>
      <c r="BD316" s="787"/>
      <c r="BE316" s="767"/>
      <c r="BF316" s="767"/>
      <c r="BG316" s="767"/>
      <c r="BH316" s="748"/>
      <c r="BI316" s="767"/>
      <c r="BJ316" s="758"/>
      <c r="BK316" s="767"/>
      <c r="BL316" s="767"/>
      <c r="BM316" s="767"/>
      <c r="BN316" s="767"/>
      <c r="BO316" s="767"/>
      <c r="BP316" s="787"/>
      <c r="BQ316" s="755"/>
      <c r="BR316" s="756"/>
      <c r="BS316" s="757"/>
      <c r="BT316" s="748"/>
      <c r="BU316" s="748"/>
      <c r="BV316" s="767"/>
      <c r="BW316" s="755"/>
      <c r="BX316" s="755"/>
    </row>
    <row r="317" spans="1:146" ht="14.25" customHeight="1" x14ac:dyDescent="0.15">
      <c r="A317" s="2352" t="str">
        <f t="shared" si="2"/>
        <v>根しょうが金額</v>
      </c>
      <c r="B317" s="2350" t="str">
        <f>B316</f>
        <v>根しょうが</v>
      </c>
      <c r="C317" s="395" t="s">
        <v>94</v>
      </c>
      <c r="D317" s="929">
        <v>84.24</v>
      </c>
      <c r="E317" s="930">
        <v>199.15199999999999</v>
      </c>
      <c r="F317" s="934">
        <v>158.976</v>
      </c>
      <c r="G317" s="936">
        <v>249.91200000000001</v>
      </c>
      <c r="H317" s="930">
        <v>187.92</v>
      </c>
      <c r="I317" s="986">
        <v>230.256</v>
      </c>
      <c r="J317" s="932">
        <v>173.232</v>
      </c>
      <c r="K317" s="930">
        <v>178.524</v>
      </c>
      <c r="L317" s="934">
        <v>238.464</v>
      </c>
      <c r="M317" s="932">
        <v>159.51599999999999</v>
      </c>
      <c r="N317" s="938">
        <v>154.76400000000001</v>
      </c>
      <c r="O317" s="934">
        <v>126.36</v>
      </c>
      <c r="P317" s="972">
        <v>138.88800000000001</v>
      </c>
      <c r="Q317" s="930">
        <v>187.70400000000001</v>
      </c>
      <c r="R317" s="935">
        <v>188.892</v>
      </c>
      <c r="S317" s="936">
        <v>131.976</v>
      </c>
      <c r="T317" s="930">
        <v>124.631</v>
      </c>
      <c r="U317" s="934">
        <v>138.78</v>
      </c>
      <c r="V317" s="936">
        <v>392.27199999999999</v>
      </c>
      <c r="W317" s="1078">
        <v>398.73599999999999</v>
      </c>
      <c r="X317" s="937">
        <v>241.16399999999999</v>
      </c>
      <c r="Y317" s="936">
        <v>270.43200000000002</v>
      </c>
      <c r="Z317" s="938">
        <v>115.236</v>
      </c>
      <c r="AA317" s="935">
        <v>172.69200000000001</v>
      </c>
      <c r="AB317" s="939">
        <v>179.03700000000001</v>
      </c>
      <c r="AC317" s="930">
        <v>248.13</v>
      </c>
      <c r="AD317" s="934">
        <v>274.04500000000002</v>
      </c>
      <c r="AE317" s="932">
        <v>248.81</v>
      </c>
      <c r="AF317" s="938">
        <v>361.78899999999999</v>
      </c>
      <c r="AG317" s="934">
        <v>509.36099999999999</v>
      </c>
      <c r="AH317" s="932">
        <v>222.297</v>
      </c>
      <c r="AI317" s="930">
        <v>245.80799999999999</v>
      </c>
      <c r="AJ317" s="934">
        <v>233.02199999999999</v>
      </c>
      <c r="AK317" s="932">
        <v>191.05199999999999</v>
      </c>
      <c r="AL317" s="930">
        <v>130.07599999999999</v>
      </c>
      <c r="AM317" s="940">
        <v>329.27199999999999</v>
      </c>
      <c r="AP317" s="55"/>
      <c r="AU317" s="1574"/>
      <c r="AX317" s="767"/>
      <c r="AY317" s="767"/>
      <c r="AZ317" s="767"/>
      <c r="BA317" s="767"/>
      <c r="BB317" s="767"/>
      <c r="BC317" s="748"/>
      <c r="BD317" s="758"/>
      <c r="BE317" s="748"/>
      <c r="BF317" s="748"/>
      <c r="BG317" s="748"/>
      <c r="BH317" s="767"/>
      <c r="BI317" s="767"/>
      <c r="BJ317" s="787"/>
      <c r="BK317" s="767"/>
      <c r="BL317" s="767"/>
      <c r="BM317" s="767"/>
      <c r="BN317" s="748"/>
      <c r="BO317" s="767"/>
      <c r="BP317" s="787"/>
      <c r="BQ317" s="755"/>
      <c r="BR317" s="756"/>
      <c r="BS317" s="757"/>
      <c r="BT317" s="757"/>
      <c r="BU317" s="757"/>
      <c r="BV317" s="758"/>
      <c r="BW317" s="755"/>
      <c r="BX317" s="755"/>
      <c r="BY317" s="755"/>
      <c r="BZ317" s="755"/>
      <c r="CA317" s="755"/>
      <c r="CB317" s="767"/>
    </row>
    <row r="318" spans="1:146" ht="14.25" customHeight="1" x14ac:dyDescent="0.15">
      <c r="A318" s="2352" t="str">
        <f t="shared" si="2"/>
        <v>根しょうが価格</v>
      </c>
      <c r="B318" s="2351" t="str">
        <f>B316</f>
        <v>根しょうが</v>
      </c>
      <c r="C318" s="417" t="s">
        <v>96</v>
      </c>
      <c r="D318" s="941">
        <v>351</v>
      </c>
      <c r="E318" s="942">
        <v>361</v>
      </c>
      <c r="F318" s="946">
        <v>375</v>
      </c>
      <c r="G318" s="948">
        <v>379</v>
      </c>
      <c r="H318" s="942">
        <v>376</v>
      </c>
      <c r="I318" s="943">
        <v>404</v>
      </c>
      <c r="J318" s="944">
        <v>377</v>
      </c>
      <c r="K318" s="942">
        <v>385</v>
      </c>
      <c r="L318" s="946">
        <v>387</v>
      </c>
      <c r="M318" s="944">
        <v>395</v>
      </c>
      <c r="N318" s="942">
        <v>407</v>
      </c>
      <c r="O318" s="946">
        <v>405</v>
      </c>
      <c r="P318" s="944">
        <v>399</v>
      </c>
      <c r="Q318" s="942">
        <v>364</v>
      </c>
      <c r="R318" s="947">
        <v>384</v>
      </c>
      <c r="S318" s="944">
        <v>379</v>
      </c>
      <c r="T318" s="942">
        <v>394</v>
      </c>
      <c r="U318" s="946">
        <v>377</v>
      </c>
      <c r="V318" s="948">
        <v>334</v>
      </c>
      <c r="W318" s="980">
        <v>337</v>
      </c>
      <c r="X318" s="947">
        <v>345</v>
      </c>
      <c r="Y318" s="948">
        <v>354</v>
      </c>
      <c r="Z318" s="949">
        <v>349</v>
      </c>
      <c r="AA318" s="947">
        <v>385</v>
      </c>
      <c r="AB318" s="950">
        <v>373</v>
      </c>
      <c r="AC318" s="942">
        <v>374</v>
      </c>
      <c r="AD318" s="946">
        <v>365</v>
      </c>
      <c r="AE318" s="944">
        <v>391</v>
      </c>
      <c r="AF318" s="949">
        <v>380</v>
      </c>
      <c r="AG318" s="946">
        <v>292</v>
      </c>
      <c r="AH318" s="944">
        <v>357</v>
      </c>
      <c r="AI318" s="942">
        <v>356</v>
      </c>
      <c r="AJ318" s="946">
        <v>474</v>
      </c>
      <c r="AK318" s="944">
        <v>492</v>
      </c>
      <c r="AL318" s="942">
        <v>516</v>
      </c>
      <c r="AM318" s="951">
        <v>521</v>
      </c>
      <c r="AO318" s="59"/>
      <c r="AP318" s="55"/>
      <c r="AQ318" s="784"/>
      <c r="AV318" s="1574"/>
      <c r="AW318" s="787"/>
      <c r="AY318" s="767"/>
      <c r="AZ318" s="767"/>
      <c r="BA318" s="767"/>
      <c r="BB318" s="767"/>
      <c r="BC318" s="768"/>
      <c r="BD318" s="758"/>
      <c r="BE318" s="767"/>
      <c r="BF318" s="767"/>
      <c r="BG318" s="767"/>
      <c r="BH318" s="748"/>
      <c r="BI318" s="748"/>
      <c r="BJ318" s="758"/>
      <c r="BK318" s="767"/>
      <c r="BL318" s="767"/>
      <c r="BM318" s="767"/>
      <c r="BN318" s="768"/>
      <c r="BO318" s="768"/>
      <c r="BP318" s="758"/>
      <c r="BQ318" s="748"/>
      <c r="BR318" s="748"/>
      <c r="BS318" s="748"/>
      <c r="BT318" s="767"/>
      <c r="BU318" s="767"/>
      <c r="BV318" s="758"/>
      <c r="BW318" s="252"/>
      <c r="BX318" s="252"/>
      <c r="BY318" s="252"/>
      <c r="BZ318" s="748"/>
      <c r="CA318" s="748"/>
      <c r="CB318" s="758"/>
      <c r="CC318" s="755"/>
      <c r="CD318" s="755"/>
      <c r="CE318" s="755"/>
      <c r="CF318" s="755"/>
      <c r="CG318" s="755"/>
      <c r="CH318" s="767"/>
    </row>
    <row r="319" spans="1:146" ht="14.25" customHeight="1" x14ac:dyDescent="0.15">
      <c r="A319" s="2352" t="str">
        <f t="shared" si="2"/>
        <v>おおば数量</v>
      </c>
      <c r="B319" s="250" t="s">
        <v>63</v>
      </c>
      <c r="C319" s="394" t="s">
        <v>93</v>
      </c>
      <c r="D319" s="917">
        <v>2.8039999999999998</v>
      </c>
      <c r="E319" s="918">
        <v>3.8410000000000002</v>
      </c>
      <c r="F319" s="922">
        <v>3.6549999999999998</v>
      </c>
      <c r="G319" s="924">
        <v>4.4969999999999999</v>
      </c>
      <c r="H319" s="918">
        <v>3.4910000000000001</v>
      </c>
      <c r="I319" s="961">
        <v>3.3980000000000001</v>
      </c>
      <c r="J319" s="920">
        <v>4.3040000000000003</v>
      </c>
      <c r="K319" s="918">
        <v>4.0259999999999998</v>
      </c>
      <c r="L319" s="922">
        <v>5.04</v>
      </c>
      <c r="M319" s="920">
        <v>4.5709999999999997</v>
      </c>
      <c r="N319" s="926">
        <v>4.9279999999999999</v>
      </c>
      <c r="O319" s="922">
        <v>4.9080000000000004</v>
      </c>
      <c r="P319" s="920">
        <v>5.3849999999999998</v>
      </c>
      <c r="Q319" s="918">
        <v>4.859</v>
      </c>
      <c r="R319" s="923">
        <v>5.8559999999999999</v>
      </c>
      <c r="S319" s="924">
        <v>5.0650000000000004</v>
      </c>
      <c r="T319" s="918">
        <v>4.9130000000000003</v>
      </c>
      <c r="U319" s="922">
        <v>4.9089999999999998</v>
      </c>
      <c r="V319" s="924">
        <v>5.61</v>
      </c>
      <c r="W319" s="1077">
        <v>6.9660000000000002</v>
      </c>
      <c r="X319" s="925">
        <v>6.0019999999999998</v>
      </c>
      <c r="Y319" s="924">
        <v>6.6</v>
      </c>
      <c r="Z319" s="926">
        <v>5.3789999999999996</v>
      </c>
      <c r="AA319" s="923">
        <v>5.4669999999999996</v>
      </c>
      <c r="AB319" s="927">
        <v>4.6429999999999998</v>
      </c>
      <c r="AC319" s="926">
        <v>4.5309999999999997</v>
      </c>
      <c r="AD319" s="922">
        <v>6.3849999999999998</v>
      </c>
      <c r="AE319" s="920">
        <v>5.6559999999999997</v>
      </c>
      <c r="AF319" s="926">
        <v>3.532</v>
      </c>
      <c r="AG319" s="922">
        <v>4.649</v>
      </c>
      <c r="AH319" s="920">
        <v>3.4929999999999999</v>
      </c>
      <c r="AI319" s="918">
        <v>3.59</v>
      </c>
      <c r="AJ319" s="922">
        <v>4.6120000000000001</v>
      </c>
      <c r="AK319" s="920">
        <v>4.0609999999999999</v>
      </c>
      <c r="AL319" s="918">
        <v>4.048</v>
      </c>
      <c r="AM319" s="928">
        <v>5.6989999999999998</v>
      </c>
      <c r="AO319" s="59"/>
      <c r="AP319" s="55"/>
      <c r="AR319" s="1574"/>
      <c r="AS319" s="1574"/>
      <c r="AT319" s="1574"/>
      <c r="BA319" s="755"/>
      <c r="BB319" s="755"/>
      <c r="BC319" s="755"/>
      <c r="BD319" s="787"/>
      <c r="BE319" s="767"/>
      <c r="BF319" s="767"/>
      <c r="BG319" s="767"/>
      <c r="BH319" s="768"/>
      <c r="BI319" s="768"/>
      <c r="BJ319" s="758"/>
      <c r="BK319" s="252"/>
      <c r="BL319" s="252"/>
      <c r="BM319" s="252"/>
      <c r="BN319" s="748"/>
      <c r="BO319" s="748"/>
      <c r="BP319" s="758"/>
      <c r="BQ319" s="748"/>
      <c r="BR319" s="748"/>
      <c r="BS319" s="748"/>
      <c r="BT319" s="767"/>
      <c r="BU319" s="767"/>
      <c r="BV319" s="758"/>
      <c r="BW319" s="767"/>
      <c r="BX319" s="767"/>
      <c r="BY319" s="767"/>
      <c r="BZ319" s="767"/>
      <c r="CA319" s="767"/>
      <c r="CB319" s="787"/>
      <c r="CC319" s="758"/>
      <c r="CD319" s="758"/>
      <c r="CE319" s="758"/>
      <c r="CF319" s="748"/>
      <c r="CG319" s="767"/>
      <c r="CH319" s="758"/>
      <c r="CI319" s="755"/>
      <c r="CJ319" s="755"/>
    </row>
    <row r="320" spans="1:146" ht="14.25" customHeight="1" x14ac:dyDescent="0.15">
      <c r="A320" s="2352" t="str">
        <f t="shared" si="2"/>
        <v>おおば金額</v>
      </c>
      <c r="B320" s="2350" t="str">
        <f>B319</f>
        <v>おおば</v>
      </c>
      <c r="C320" s="395" t="s">
        <v>94</v>
      </c>
      <c r="D320" s="929">
        <v>7162.1419999999998</v>
      </c>
      <c r="E320" s="930">
        <v>8488.5049999999992</v>
      </c>
      <c r="F320" s="934">
        <v>7746.33</v>
      </c>
      <c r="G320" s="936">
        <v>10503.41</v>
      </c>
      <c r="H320" s="930">
        <v>7904.26</v>
      </c>
      <c r="I320" s="986">
        <v>7709.5659999999998</v>
      </c>
      <c r="J320" s="932">
        <v>10131.784</v>
      </c>
      <c r="K320" s="930">
        <v>9316.7080000000005</v>
      </c>
      <c r="L320" s="934">
        <v>11805.545</v>
      </c>
      <c r="M320" s="932">
        <v>10581.253000000001</v>
      </c>
      <c r="N320" s="938">
        <v>11868.179</v>
      </c>
      <c r="O320" s="934">
        <v>12712.538</v>
      </c>
      <c r="P320" s="972">
        <v>13983.781000000001</v>
      </c>
      <c r="Q320" s="930">
        <v>11282.824000000001</v>
      </c>
      <c r="R320" s="935">
        <v>13876.294</v>
      </c>
      <c r="S320" s="936">
        <v>11375.03</v>
      </c>
      <c r="T320" s="930">
        <v>11184.482</v>
      </c>
      <c r="U320" s="934">
        <v>10844.262000000001</v>
      </c>
      <c r="V320" s="936">
        <v>13544.798000000001</v>
      </c>
      <c r="W320" s="1078">
        <v>23207.845000000001</v>
      </c>
      <c r="X320" s="937">
        <v>26998.422999999999</v>
      </c>
      <c r="Y320" s="936">
        <v>33527.18</v>
      </c>
      <c r="Z320" s="938">
        <v>26684.827000000001</v>
      </c>
      <c r="AA320" s="935">
        <v>17468.863000000001</v>
      </c>
      <c r="AB320" s="939">
        <v>15585.134</v>
      </c>
      <c r="AC320" s="930">
        <v>18319.54</v>
      </c>
      <c r="AD320" s="934">
        <v>15995.608</v>
      </c>
      <c r="AE320" s="932">
        <v>12050.333000000001</v>
      </c>
      <c r="AF320" s="938">
        <v>10802.945</v>
      </c>
      <c r="AG320" s="934">
        <v>14835.286</v>
      </c>
      <c r="AH320" s="932">
        <v>11052.892</v>
      </c>
      <c r="AI320" s="930">
        <v>12146.09</v>
      </c>
      <c r="AJ320" s="934">
        <v>16771.785</v>
      </c>
      <c r="AK320" s="932">
        <v>15250.303</v>
      </c>
      <c r="AL320" s="930">
        <v>16607.576000000001</v>
      </c>
      <c r="AM320" s="940">
        <v>29301.754000000001</v>
      </c>
      <c r="AO320" s="59"/>
      <c r="AP320" s="55"/>
      <c r="AU320" s="1574"/>
      <c r="AY320" s="758"/>
      <c r="AZ320" s="820"/>
      <c r="BA320" s="758"/>
      <c r="BB320" s="768"/>
      <c r="BC320" s="768"/>
      <c r="BD320" s="787"/>
      <c r="BE320" s="767"/>
      <c r="BF320" s="767"/>
      <c r="BG320" s="767"/>
      <c r="BH320" s="767"/>
      <c r="BI320" s="252"/>
      <c r="BJ320" s="758"/>
      <c r="BK320" s="758"/>
      <c r="BL320" s="758"/>
      <c r="BM320" s="748"/>
      <c r="BN320" s="758"/>
      <c r="BO320" s="748"/>
      <c r="BP320" s="758"/>
      <c r="BQ320" s="755"/>
      <c r="BR320" s="755"/>
      <c r="BS320" s="755"/>
      <c r="BT320" s="755"/>
      <c r="BU320" s="755"/>
      <c r="BV320" s="758"/>
      <c r="BW320" s="755"/>
      <c r="BX320" s="755"/>
      <c r="BY320" s="755"/>
      <c r="BZ320" s="755"/>
      <c r="CA320" s="755"/>
      <c r="CB320" s="748"/>
      <c r="CC320" s="755"/>
      <c r="CD320" s="279"/>
      <c r="CE320" s="755"/>
      <c r="CF320" s="755"/>
      <c r="CG320" s="252"/>
      <c r="CH320" s="5"/>
      <c r="CI320" s="5"/>
      <c r="CL320" s="252"/>
      <c r="CM320" s="59"/>
      <c r="CN320" s="59"/>
      <c r="CP320" s="256"/>
      <c r="CQ320" s="3"/>
      <c r="CR320" s="3"/>
      <c r="CS320" s="5"/>
    </row>
    <row r="321" spans="1:172" ht="14.25" customHeight="1" x14ac:dyDescent="0.15">
      <c r="A321" s="2352" t="str">
        <f t="shared" si="2"/>
        <v>おおば価格</v>
      </c>
      <c r="B321" s="2351" t="str">
        <f>B319</f>
        <v>おおば</v>
      </c>
      <c r="C321" s="417" t="s">
        <v>96</v>
      </c>
      <c r="D321" s="941">
        <v>2554</v>
      </c>
      <c r="E321" s="942">
        <v>2210</v>
      </c>
      <c r="F321" s="946">
        <v>2119</v>
      </c>
      <c r="G321" s="948">
        <v>2336</v>
      </c>
      <c r="H321" s="942">
        <v>2264</v>
      </c>
      <c r="I321" s="943">
        <v>2269</v>
      </c>
      <c r="J321" s="944">
        <v>2354</v>
      </c>
      <c r="K321" s="942">
        <v>2314</v>
      </c>
      <c r="L321" s="946">
        <v>2342</v>
      </c>
      <c r="M321" s="944">
        <v>2315</v>
      </c>
      <c r="N321" s="942">
        <v>2408</v>
      </c>
      <c r="O321" s="946">
        <v>2590</v>
      </c>
      <c r="P321" s="944">
        <v>2597</v>
      </c>
      <c r="Q321" s="942">
        <v>2322</v>
      </c>
      <c r="R321" s="947">
        <v>2370</v>
      </c>
      <c r="S321" s="944">
        <v>2246</v>
      </c>
      <c r="T321" s="942">
        <v>2277</v>
      </c>
      <c r="U321" s="946">
        <v>2209</v>
      </c>
      <c r="V321" s="948">
        <v>2414</v>
      </c>
      <c r="W321" s="980">
        <v>3332</v>
      </c>
      <c r="X321" s="947">
        <v>4498</v>
      </c>
      <c r="Y321" s="948">
        <v>5080</v>
      </c>
      <c r="Z321" s="949">
        <v>4961</v>
      </c>
      <c r="AA321" s="947">
        <v>3195</v>
      </c>
      <c r="AB321" s="950">
        <v>3357</v>
      </c>
      <c r="AC321" s="942">
        <v>4043</v>
      </c>
      <c r="AD321" s="946">
        <v>2505</v>
      </c>
      <c r="AE321" s="944">
        <v>2131</v>
      </c>
      <c r="AF321" s="949">
        <v>3059</v>
      </c>
      <c r="AG321" s="946">
        <v>3191</v>
      </c>
      <c r="AH321" s="944">
        <v>3164</v>
      </c>
      <c r="AI321" s="942">
        <v>3383</v>
      </c>
      <c r="AJ321" s="946">
        <v>3637</v>
      </c>
      <c r="AK321" s="944">
        <v>3755</v>
      </c>
      <c r="AL321" s="942">
        <v>4103</v>
      </c>
      <c r="AM321" s="951">
        <v>5142</v>
      </c>
      <c r="AO321" s="59"/>
      <c r="AP321" s="55"/>
      <c r="AQ321" s="784"/>
      <c r="AV321" s="1574"/>
      <c r="AW321" s="787"/>
      <c r="BA321" s="755"/>
      <c r="BB321" s="755"/>
      <c r="BC321" s="755"/>
      <c r="BD321" s="758"/>
      <c r="BE321" s="748"/>
      <c r="BF321" s="748"/>
      <c r="BG321" s="748"/>
      <c r="BH321" s="767"/>
      <c r="BI321" s="767"/>
      <c r="BJ321" s="758"/>
      <c r="BK321" s="748"/>
      <c r="BL321" s="748"/>
      <c r="BM321" s="748"/>
      <c r="BN321" s="748"/>
      <c r="BO321" s="767"/>
      <c r="BP321" s="758"/>
      <c r="BQ321" s="755"/>
      <c r="BR321" s="755"/>
      <c r="BS321" s="755"/>
      <c r="BT321" s="755"/>
      <c r="BU321" s="755"/>
      <c r="BV321" s="787"/>
      <c r="BW321" s="770"/>
      <c r="BX321" s="778"/>
      <c r="BY321" s="748"/>
      <c r="BZ321" s="748"/>
      <c r="CA321" s="767"/>
      <c r="CB321" s="755"/>
      <c r="CC321" s="252"/>
      <c r="CD321" s="252"/>
      <c r="CE321" s="252"/>
      <c r="CF321" s="748"/>
      <c r="CG321" s="767"/>
      <c r="CH321" s="758"/>
      <c r="CI321" s="755"/>
      <c r="CJ321" s="755"/>
      <c r="CK321" s="755"/>
      <c r="CL321" s="755"/>
      <c r="CM321" s="755"/>
      <c r="CN321" s="767"/>
      <c r="CO321" s="59"/>
      <c r="CQ321" s="256"/>
      <c r="CR321" s="3"/>
      <c r="CS321" s="3"/>
      <c r="CT321" s="5"/>
    </row>
    <row r="322" spans="1:172" ht="14.25" customHeight="1" x14ac:dyDescent="0.15">
      <c r="A322" s="2352" t="str">
        <f t="shared" si="2"/>
        <v>マッシュルーム数量</v>
      </c>
      <c r="B322" s="250" t="s">
        <v>137</v>
      </c>
      <c r="C322" s="394" t="s">
        <v>93</v>
      </c>
      <c r="D322" s="917">
        <v>10.191000000000001</v>
      </c>
      <c r="E322" s="918">
        <v>16.315999999999999</v>
      </c>
      <c r="F322" s="922">
        <v>14.407999999999999</v>
      </c>
      <c r="G322" s="924">
        <v>17.196999999999999</v>
      </c>
      <c r="H322" s="918">
        <v>13.695</v>
      </c>
      <c r="I322" s="961">
        <v>11.903</v>
      </c>
      <c r="J322" s="920">
        <v>15.016999999999999</v>
      </c>
      <c r="K322" s="918">
        <v>16.170999999999999</v>
      </c>
      <c r="L322" s="922">
        <v>18.225000000000001</v>
      </c>
      <c r="M322" s="920">
        <v>17.251999999999999</v>
      </c>
      <c r="N322" s="926">
        <v>18.481999999999999</v>
      </c>
      <c r="O322" s="922">
        <v>14.5</v>
      </c>
      <c r="P322" s="920">
        <v>13.624000000000001</v>
      </c>
      <c r="Q322" s="918">
        <v>16.884</v>
      </c>
      <c r="R322" s="923">
        <v>18.184000000000001</v>
      </c>
      <c r="S322" s="924">
        <v>16.542000000000002</v>
      </c>
      <c r="T322" s="918">
        <v>15.628</v>
      </c>
      <c r="U322" s="922">
        <v>15.669</v>
      </c>
      <c r="V322" s="924">
        <v>15.542</v>
      </c>
      <c r="W322" s="1077">
        <v>17.41</v>
      </c>
      <c r="X322" s="925">
        <v>15.667</v>
      </c>
      <c r="Y322" s="924">
        <v>16.416</v>
      </c>
      <c r="Z322" s="926">
        <v>12.824999999999999</v>
      </c>
      <c r="AA322" s="923">
        <v>17.073</v>
      </c>
      <c r="AB322" s="927">
        <v>18.12</v>
      </c>
      <c r="AC322" s="926">
        <v>15.897</v>
      </c>
      <c r="AD322" s="922">
        <v>16.498000000000001</v>
      </c>
      <c r="AE322" s="920">
        <v>17.033999999999999</v>
      </c>
      <c r="AF322" s="926">
        <v>15.683</v>
      </c>
      <c r="AG322" s="922">
        <v>18.463000000000001</v>
      </c>
      <c r="AH322" s="920">
        <v>15.766999999999999</v>
      </c>
      <c r="AI322" s="918">
        <v>16.827999999999999</v>
      </c>
      <c r="AJ322" s="922">
        <v>18.363</v>
      </c>
      <c r="AK322" s="920">
        <v>16.068999999999999</v>
      </c>
      <c r="AL322" s="918">
        <v>16.236999999999998</v>
      </c>
      <c r="AM322" s="928">
        <v>17.428999999999998</v>
      </c>
      <c r="AN322" s="20"/>
      <c r="AO322" s="59"/>
      <c r="AP322" s="55"/>
      <c r="AR322" s="1574"/>
      <c r="AS322" s="1574"/>
      <c r="AT322" s="1574"/>
      <c r="AY322" s="767"/>
      <c r="AZ322" s="767"/>
      <c r="BA322" s="767"/>
      <c r="BB322" s="748"/>
      <c r="BC322" s="767"/>
      <c r="BD322" s="758"/>
      <c r="BE322" s="252"/>
      <c r="BF322" s="252"/>
      <c r="BG322" s="252"/>
      <c r="BH322" s="748"/>
      <c r="BI322" s="748"/>
      <c r="BJ322" s="758"/>
      <c r="BK322" s="748"/>
      <c r="BL322" s="748"/>
      <c r="BM322" s="748"/>
      <c r="BN322" s="767"/>
      <c r="BO322" s="767"/>
      <c r="BP322" s="758"/>
      <c r="BQ322" s="760"/>
      <c r="BR322" s="760"/>
      <c r="BS322" s="760"/>
      <c r="BT322" s="760"/>
      <c r="BU322" s="760"/>
      <c r="BV322" s="755"/>
      <c r="BW322" s="755"/>
      <c r="BX322" s="755"/>
      <c r="BY322" s="755"/>
      <c r="BZ322" s="755"/>
      <c r="CA322" s="755"/>
      <c r="CB322" s="767"/>
      <c r="CC322" s="758"/>
      <c r="CD322" s="755"/>
      <c r="CE322" s="764"/>
      <c r="CF322" s="758"/>
      <c r="CG322" s="5"/>
      <c r="CH322" s="5"/>
      <c r="CI322" s="5"/>
      <c r="CL322" s="5"/>
      <c r="CM322" s="279"/>
      <c r="CN322" s="252"/>
      <c r="CO322" s="252"/>
      <c r="CP322" s="252"/>
      <c r="CQ322" s="59"/>
      <c r="CR322" s="5"/>
      <c r="CS322" s="5"/>
      <c r="CV322" s="59"/>
      <c r="CW322" s="59"/>
      <c r="CX322" s="59"/>
      <c r="CZ322" s="256"/>
      <c r="DA322" s="3"/>
      <c r="DB322" s="3"/>
      <c r="DC322" s="5"/>
    </row>
    <row r="323" spans="1:172" ht="14.25" customHeight="1" x14ac:dyDescent="0.15">
      <c r="A323" s="2352" t="str">
        <f t="shared" si="2"/>
        <v>マッシュルーム金額</v>
      </c>
      <c r="B323" s="2350" t="str">
        <f>B322</f>
        <v>マッシュルーム</v>
      </c>
      <c r="C323" s="436" t="s">
        <v>94</v>
      </c>
      <c r="D323" s="929">
        <v>10662.657999999999</v>
      </c>
      <c r="E323" s="967">
        <v>16731.050999999999</v>
      </c>
      <c r="F323" s="968">
        <v>14736.916999999999</v>
      </c>
      <c r="G323" s="936">
        <v>17186.652999999998</v>
      </c>
      <c r="H323" s="930">
        <v>13879.401</v>
      </c>
      <c r="I323" s="986">
        <v>12020.606</v>
      </c>
      <c r="J323" s="932">
        <v>14568.235000000001</v>
      </c>
      <c r="K323" s="930">
        <v>15861.825999999999</v>
      </c>
      <c r="L323" s="934">
        <v>17764.672999999999</v>
      </c>
      <c r="M323" s="932">
        <v>16560.931</v>
      </c>
      <c r="N323" s="938">
        <v>17811.905999999999</v>
      </c>
      <c r="O323" s="934">
        <v>14003.266</v>
      </c>
      <c r="P323" s="972">
        <v>13352.866</v>
      </c>
      <c r="Q323" s="930">
        <v>16099.591</v>
      </c>
      <c r="R323" s="935">
        <v>17342.576000000001</v>
      </c>
      <c r="S323" s="936">
        <v>15151.08</v>
      </c>
      <c r="T323" s="930">
        <v>14348.151</v>
      </c>
      <c r="U323" s="934">
        <v>14076.800999999999</v>
      </c>
      <c r="V323" s="936">
        <v>13593.924000000001</v>
      </c>
      <c r="W323" s="1078">
        <v>15474.044</v>
      </c>
      <c r="X323" s="937">
        <v>13380.325000000001</v>
      </c>
      <c r="Y323" s="936">
        <v>14374.043</v>
      </c>
      <c r="Z323" s="938">
        <v>11380.897000000001</v>
      </c>
      <c r="AA323" s="935">
        <v>15175.395</v>
      </c>
      <c r="AB323" s="939">
        <v>16200.823</v>
      </c>
      <c r="AC323" s="930">
        <v>14590.378000000001</v>
      </c>
      <c r="AD323" s="934">
        <v>15708.723</v>
      </c>
      <c r="AE323" s="932">
        <v>16084.842000000001</v>
      </c>
      <c r="AF323" s="938">
        <v>15666.566000000001</v>
      </c>
      <c r="AG323" s="934">
        <v>18450.743999999999</v>
      </c>
      <c r="AH323" s="932">
        <v>16230.397000000001</v>
      </c>
      <c r="AI323" s="930">
        <v>15862.329</v>
      </c>
      <c r="AJ323" s="934">
        <v>19643.084999999999</v>
      </c>
      <c r="AK323" s="932">
        <v>17190.574000000001</v>
      </c>
      <c r="AL323" s="930">
        <v>18210.417000000001</v>
      </c>
      <c r="AM323" s="940">
        <v>19435.411</v>
      </c>
      <c r="AN323" s="20"/>
      <c r="AP323" s="55"/>
      <c r="AU323" s="1574"/>
      <c r="AY323" s="748"/>
      <c r="AZ323" s="748"/>
      <c r="BA323" s="748"/>
      <c r="BB323" s="767"/>
      <c r="BC323" s="767"/>
      <c r="BD323" s="787"/>
      <c r="BE323" s="767"/>
      <c r="BF323" s="767"/>
      <c r="BG323" s="767"/>
      <c r="BH323" s="748"/>
      <c r="BI323" s="767"/>
      <c r="BJ323" s="787"/>
      <c r="BK323" s="755"/>
      <c r="BL323" s="755"/>
      <c r="BM323" s="755"/>
      <c r="BN323" s="755"/>
      <c r="BO323" s="755"/>
      <c r="BP323" s="758"/>
      <c r="BQ323" s="755"/>
      <c r="BR323" s="755"/>
      <c r="BS323" s="755"/>
      <c r="BT323" s="755"/>
      <c r="BU323" s="755"/>
      <c r="BV323" s="748"/>
      <c r="BW323" s="755"/>
      <c r="BX323" s="755"/>
      <c r="BY323" s="755"/>
      <c r="BZ323" s="755"/>
      <c r="CA323" s="755"/>
      <c r="CB323" s="748"/>
      <c r="CC323" s="748"/>
      <c r="CD323" s="755"/>
      <c r="CE323" s="756"/>
      <c r="CF323" s="757"/>
      <c r="CG323" s="767"/>
      <c r="CH323" s="768"/>
      <c r="CI323" s="755"/>
      <c r="CJ323" s="755"/>
      <c r="CK323" s="755"/>
      <c r="CL323" s="764"/>
      <c r="CM323" s="252"/>
      <c r="CN323" s="5"/>
      <c r="CO323" s="5"/>
      <c r="CR323" s="252"/>
      <c r="CS323" s="279"/>
      <c r="CT323" s="252"/>
      <c r="CU323" s="252"/>
      <c r="CV323" s="252"/>
      <c r="CW323" s="59"/>
      <c r="DA323" s="5"/>
      <c r="DC323" s="5"/>
      <c r="DD323" s="5"/>
      <c r="DG323" s="59"/>
      <c r="DH323" s="59"/>
      <c r="DI323" s="59"/>
      <c r="DK323" s="256"/>
      <c r="DL323" s="3"/>
      <c r="DM323" s="3"/>
      <c r="DN323" s="101"/>
      <c r="DW323" s="5"/>
      <c r="DY323" s="5"/>
    </row>
    <row r="324" spans="1:172" ht="14.25" customHeight="1" thickBot="1" x14ac:dyDescent="0.2">
      <c r="A324" s="2352" t="str">
        <f t="shared" si="2"/>
        <v>マッシュルーム価格</v>
      </c>
      <c r="B324" s="2351" t="str">
        <f>B322</f>
        <v>マッシュルーム</v>
      </c>
      <c r="C324" s="454" t="s">
        <v>96</v>
      </c>
      <c r="D324" s="1092">
        <v>1046</v>
      </c>
      <c r="E324" s="1093">
        <v>1025</v>
      </c>
      <c r="F324" s="1094">
        <v>1023</v>
      </c>
      <c r="G324" s="1095">
        <v>999</v>
      </c>
      <c r="H324" s="1093">
        <v>1013</v>
      </c>
      <c r="I324" s="1096">
        <v>1010</v>
      </c>
      <c r="J324" s="1097">
        <v>970</v>
      </c>
      <c r="K324" s="1093">
        <v>981</v>
      </c>
      <c r="L324" s="1094">
        <v>975</v>
      </c>
      <c r="M324" s="1097">
        <v>960</v>
      </c>
      <c r="N324" s="1093">
        <v>964</v>
      </c>
      <c r="O324" s="1094">
        <v>966</v>
      </c>
      <c r="P324" s="1097">
        <v>980</v>
      </c>
      <c r="Q324" s="1093">
        <v>954</v>
      </c>
      <c r="R324" s="1098">
        <v>954</v>
      </c>
      <c r="S324" s="1097">
        <v>916</v>
      </c>
      <c r="T324" s="1093">
        <v>918</v>
      </c>
      <c r="U324" s="1094">
        <v>898</v>
      </c>
      <c r="V324" s="1095">
        <v>875</v>
      </c>
      <c r="W324" s="1099">
        <v>889</v>
      </c>
      <c r="X324" s="1098">
        <v>854</v>
      </c>
      <c r="Y324" s="1095">
        <v>876</v>
      </c>
      <c r="Z324" s="1100">
        <v>887</v>
      </c>
      <c r="AA324" s="1098">
        <v>889</v>
      </c>
      <c r="AB324" s="1101">
        <v>894</v>
      </c>
      <c r="AC324" s="1093">
        <v>918</v>
      </c>
      <c r="AD324" s="1094">
        <v>952</v>
      </c>
      <c r="AE324" s="1097">
        <v>944</v>
      </c>
      <c r="AF324" s="1100">
        <v>999</v>
      </c>
      <c r="AG324" s="1094">
        <v>999</v>
      </c>
      <c r="AH324" s="1097">
        <v>1029</v>
      </c>
      <c r="AI324" s="1093">
        <v>943</v>
      </c>
      <c r="AJ324" s="1094">
        <v>1070</v>
      </c>
      <c r="AK324" s="1097">
        <v>1070</v>
      </c>
      <c r="AL324" s="1093">
        <v>1122</v>
      </c>
      <c r="AM324" s="1102">
        <v>1115</v>
      </c>
      <c r="AN324" s="20"/>
      <c r="AP324" s="55"/>
      <c r="AQ324" s="784"/>
      <c r="AV324" s="1574"/>
      <c r="AW324" s="787"/>
      <c r="AY324" s="252"/>
      <c r="AZ324" s="252"/>
      <c r="BA324" s="252"/>
      <c r="BB324" s="252"/>
      <c r="BC324" s="252"/>
      <c r="BD324" s="758"/>
      <c r="BE324" s="755"/>
      <c r="BF324" s="755"/>
      <c r="BG324" s="755"/>
      <c r="BH324" s="755"/>
      <c r="BI324" s="755"/>
      <c r="BJ324" s="758"/>
      <c r="BK324" s="755"/>
      <c r="BL324" s="755"/>
      <c r="BM324" s="755"/>
      <c r="BN324" s="755"/>
      <c r="BO324" s="755"/>
      <c r="BP324" s="787"/>
      <c r="BQ324" s="755"/>
      <c r="BR324" s="755"/>
      <c r="BS324" s="755"/>
      <c r="BT324" s="755"/>
      <c r="BU324" s="755"/>
      <c r="BV324" s="755"/>
      <c r="BW324" s="755"/>
      <c r="BX324" s="755"/>
      <c r="BY324" s="755"/>
      <c r="BZ324" s="755"/>
      <c r="CA324" s="755"/>
      <c r="CB324" s="767"/>
      <c r="CC324" s="758"/>
      <c r="CD324" s="755"/>
      <c r="CE324" s="756"/>
      <c r="CF324" s="757"/>
      <c r="CG324" s="757"/>
      <c r="CH324" s="767"/>
      <c r="CI324" s="755"/>
      <c r="CJ324" s="755"/>
      <c r="CK324" s="755"/>
      <c r="CL324" s="755"/>
      <c r="CM324" s="252"/>
      <c r="CN324" s="5"/>
      <c r="CO324" s="5"/>
      <c r="CR324" s="252"/>
      <c r="CS324" s="279"/>
      <c r="CT324" s="252"/>
      <c r="CU324" s="252"/>
      <c r="CV324" s="252"/>
      <c r="CW324" s="59"/>
      <c r="CX324" s="59"/>
      <c r="CZ324" s="5"/>
      <c r="DA324" s="5"/>
      <c r="DC324" s="5"/>
      <c r="DD324" s="5"/>
      <c r="DG324" s="59"/>
      <c r="DH324" s="59"/>
      <c r="DI324" s="59"/>
      <c r="DK324" s="3"/>
      <c r="DL324" s="3"/>
      <c r="DM324" s="3"/>
      <c r="DN324" s="5"/>
      <c r="DX324" s="5"/>
      <c r="DY324" s="101"/>
    </row>
    <row r="325" spans="1:172" s="20" customFormat="1" ht="14.25" customHeight="1" x14ac:dyDescent="0.15">
      <c r="A325" s="2352" t="s">
        <v>459</v>
      </c>
      <c r="B325" s="525" t="s">
        <v>196</v>
      </c>
      <c r="C325" s="391" t="s">
        <v>243</v>
      </c>
      <c r="D325" s="1003">
        <v>153.02500000000001</v>
      </c>
      <c r="E325" s="1004">
        <v>167.51900000000001</v>
      </c>
      <c r="F325" s="1005">
        <v>158.178</v>
      </c>
      <c r="G325" s="1006">
        <v>174.84200000000001</v>
      </c>
      <c r="H325" s="1004">
        <v>194.892</v>
      </c>
      <c r="I325" s="1005">
        <v>152.64099999999999</v>
      </c>
      <c r="J325" s="1006">
        <v>202.53200000000001</v>
      </c>
      <c r="K325" s="1004">
        <v>235.40100000000001</v>
      </c>
      <c r="L325" s="1005">
        <v>286.30900000000003</v>
      </c>
      <c r="M325" s="1006">
        <v>318.178</v>
      </c>
      <c r="N325" s="1004">
        <v>447.13600000000002</v>
      </c>
      <c r="O325" s="1005">
        <v>448.67500000000001</v>
      </c>
      <c r="P325" s="1006">
        <v>523.928</v>
      </c>
      <c r="Q325" s="1004">
        <v>713.07100000000003</v>
      </c>
      <c r="R325" s="1008">
        <v>1259.732</v>
      </c>
      <c r="S325" s="1006">
        <v>1454.577</v>
      </c>
      <c r="T325" s="1007">
        <v>1838.954</v>
      </c>
      <c r="U325" s="1008">
        <v>1286.191</v>
      </c>
      <c r="V325" s="1009">
        <v>921.80700000000002</v>
      </c>
      <c r="W325" s="1007">
        <v>517.07399999999996</v>
      </c>
      <c r="X325" s="1008">
        <v>279.42899999999997</v>
      </c>
      <c r="Y325" s="1009">
        <v>1122.653</v>
      </c>
      <c r="Z325" s="1010">
        <v>573.35900000000004</v>
      </c>
      <c r="AA325" s="1008">
        <v>531.45100000000002</v>
      </c>
      <c r="AB325" s="1009">
        <v>728.90599999999995</v>
      </c>
      <c r="AC325" s="1010">
        <v>576.57899999999995</v>
      </c>
      <c r="AD325" s="1005">
        <v>355.54399999999998</v>
      </c>
      <c r="AE325" s="1006">
        <v>300.40100000000001</v>
      </c>
      <c r="AF325" s="1010">
        <v>203.58799999999999</v>
      </c>
      <c r="AG325" s="1005">
        <v>138.96</v>
      </c>
      <c r="AH325" s="1006">
        <v>57.469000000000001</v>
      </c>
      <c r="AI325" s="1004">
        <v>53.082999999999998</v>
      </c>
      <c r="AJ325" s="1005">
        <v>63.503999999999998</v>
      </c>
      <c r="AK325" s="1006">
        <v>71.997</v>
      </c>
      <c r="AL325" s="1004">
        <v>83.808000000000007</v>
      </c>
      <c r="AM325" s="1011">
        <v>84.796999999999997</v>
      </c>
      <c r="AN325" s="2"/>
      <c r="AO325" s="2"/>
      <c r="AP325" s="55"/>
      <c r="AQ325" s="780"/>
      <c r="AR325" s="1575"/>
      <c r="AS325" s="1575"/>
      <c r="AT325" s="1575"/>
      <c r="AU325" s="1569"/>
      <c r="AV325" s="1569"/>
      <c r="AW325" s="758"/>
      <c r="AX325" s="41"/>
      <c r="AY325" s="767"/>
      <c r="AZ325" s="767"/>
      <c r="BA325" s="767"/>
      <c r="BB325" s="748"/>
      <c r="BC325" s="748"/>
      <c r="BD325" s="758"/>
      <c r="BE325" s="755"/>
      <c r="BF325" s="755"/>
      <c r="BG325" s="755"/>
      <c r="BH325" s="755"/>
      <c r="BI325" s="755"/>
      <c r="BJ325" s="758"/>
      <c r="BK325" s="755"/>
      <c r="BL325" s="755"/>
      <c r="BM325" s="755"/>
      <c r="BN325" s="755"/>
      <c r="BO325" s="755"/>
      <c r="BP325" s="758"/>
      <c r="BQ325" s="755"/>
      <c r="BR325" s="755"/>
      <c r="BS325" s="755"/>
      <c r="BT325" s="755"/>
      <c r="BU325" s="755"/>
      <c r="BV325" s="755"/>
      <c r="BW325" s="755"/>
      <c r="BX325" s="755"/>
      <c r="BY325" s="755"/>
      <c r="BZ325" s="755"/>
      <c r="CA325" s="755"/>
      <c r="CB325" s="767"/>
      <c r="CC325" s="758"/>
      <c r="CD325" s="758"/>
      <c r="CE325" s="767"/>
      <c r="CF325" s="767"/>
      <c r="CG325" s="757"/>
      <c r="CH325" s="757"/>
      <c r="CI325" s="755"/>
      <c r="CJ325" s="764"/>
      <c r="CK325" s="755"/>
      <c r="CL325" s="758"/>
      <c r="CM325" s="5"/>
      <c r="CN325" s="5"/>
      <c r="CO325" s="5"/>
      <c r="CP325" s="2"/>
      <c r="CQ325" s="2"/>
      <c r="CR325" s="5"/>
      <c r="CS325" s="279"/>
      <c r="CT325" s="252"/>
      <c r="CU325" s="252"/>
      <c r="CV325" s="252"/>
      <c r="CW325" s="59"/>
      <c r="CX325" s="2"/>
      <c r="CY325" s="59"/>
      <c r="CZ325" s="2"/>
      <c r="DA325" s="5"/>
      <c r="DB325" s="61"/>
      <c r="DC325" s="5"/>
      <c r="DD325" s="5"/>
      <c r="DE325" s="2"/>
      <c r="DF325" s="2"/>
      <c r="DG325" s="59"/>
      <c r="DH325" s="59"/>
      <c r="DI325" s="59"/>
      <c r="DJ325" s="2"/>
      <c r="DK325" s="256"/>
      <c r="DL325" s="3"/>
      <c r="DM325" s="3"/>
      <c r="DN325" s="5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5"/>
      <c r="DZ325" s="2"/>
      <c r="EA325" s="2"/>
      <c r="EB325" s="2"/>
      <c r="EC325" s="2"/>
      <c r="ED325" s="2"/>
    </row>
    <row r="326" spans="1:172" s="20" customFormat="1" ht="14.25" customHeight="1" x14ac:dyDescent="0.15">
      <c r="A326" s="2352" t="s">
        <v>460</v>
      </c>
      <c r="B326" s="527" t="s">
        <v>138</v>
      </c>
      <c r="C326" s="392" t="s">
        <v>244</v>
      </c>
      <c r="D326" s="870">
        <v>242747.12100000001</v>
      </c>
      <c r="E326" s="871">
        <v>244856.55600000001</v>
      </c>
      <c r="F326" s="872">
        <v>237903.64799999999</v>
      </c>
      <c r="G326" s="873">
        <v>261535.179</v>
      </c>
      <c r="H326" s="871">
        <v>285344.99200000003</v>
      </c>
      <c r="I326" s="872">
        <v>220122.82800000001</v>
      </c>
      <c r="J326" s="873">
        <v>272687.75900000002</v>
      </c>
      <c r="K326" s="871">
        <v>311702.96299999999</v>
      </c>
      <c r="L326" s="872">
        <v>341566.51699999999</v>
      </c>
      <c r="M326" s="873">
        <v>337646.33100000001</v>
      </c>
      <c r="N326" s="871">
        <v>395653.58600000001</v>
      </c>
      <c r="O326" s="872">
        <v>368796.359</v>
      </c>
      <c r="P326" s="873">
        <v>389783.22</v>
      </c>
      <c r="Q326" s="871">
        <v>480019.098</v>
      </c>
      <c r="R326" s="875">
        <v>693757.04299999995</v>
      </c>
      <c r="S326" s="873">
        <v>658258.39</v>
      </c>
      <c r="T326" s="874">
        <v>674902.79599999997</v>
      </c>
      <c r="U326" s="875">
        <v>396323.72899999999</v>
      </c>
      <c r="V326" s="876">
        <v>243301.47700000001</v>
      </c>
      <c r="W326" s="874">
        <v>164286.58900000001</v>
      </c>
      <c r="X326" s="875">
        <v>110218.173</v>
      </c>
      <c r="Y326" s="876">
        <v>644749.21499999997</v>
      </c>
      <c r="Z326" s="877">
        <v>316127.94500000001</v>
      </c>
      <c r="AA326" s="875">
        <v>233730.402</v>
      </c>
      <c r="AB326" s="876">
        <v>344784.47899999999</v>
      </c>
      <c r="AC326" s="877">
        <v>290825.02299999999</v>
      </c>
      <c r="AD326" s="872">
        <v>195616.69</v>
      </c>
      <c r="AE326" s="873">
        <v>200527.21299999999</v>
      </c>
      <c r="AF326" s="877">
        <v>136089.53400000001</v>
      </c>
      <c r="AG326" s="872">
        <v>96168.876999999993</v>
      </c>
      <c r="AH326" s="873">
        <v>58678.39</v>
      </c>
      <c r="AI326" s="871">
        <v>80147.066999999995</v>
      </c>
      <c r="AJ326" s="872">
        <v>105422.212</v>
      </c>
      <c r="AK326" s="873">
        <v>137244.84899999999</v>
      </c>
      <c r="AL326" s="871">
        <v>192152.48699999999</v>
      </c>
      <c r="AM326" s="878">
        <v>204558.47200000001</v>
      </c>
      <c r="AN326" s="2"/>
      <c r="AO326" s="2"/>
      <c r="AP326" s="1651"/>
      <c r="AQ326" s="782"/>
      <c r="AR326" s="1658"/>
      <c r="AS326" s="1658"/>
      <c r="AT326" s="1658"/>
      <c r="AU326" s="1657"/>
      <c r="AV326" s="1571"/>
      <c r="AW326" s="813"/>
      <c r="AX326" s="822"/>
      <c r="AY326" s="755"/>
      <c r="AZ326" s="755"/>
      <c r="BA326" s="755"/>
      <c r="BB326" s="755"/>
      <c r="BC326" s="755"/>
      <c r="BD326" s="787"/>
      <c r="BE326" s="755"/>
      <c r="BF326" s="755"/>
      <c r="BG326" s="755"/>
      <c r="BH326" s="755"/>
      <c r="BI326" s="755"/>
      <c r="BJ326" s="787"/>
      <c r="BK326" s="755"/>
      <c r="BL326" s="755"/>
      <c r="BM326" s="755"/>
      <c r="BN326" s="755"/>
      <c r="BO326" s="755"/>
      <c r="BP326" s="748"/>
      <c r="BQ326" s="755"/>
      <c r="BR326" s="755"/>
      <c r="BS326" s="755"/>
      <c r="BT326" s="755"/>
      <c r="BU326" s="755"/>
      <c r="BV326" s="748"/>
      <c r="BW326" s="748"/>
      <c r="BX326" s="758"/>
      <c r="BY326" s="767"/>
      <c r="BZ326" s="767"/>
      <c r="CA326" s="767"/>
      <c r="CB326" s="757"/>
      <c r="CC326" s="252"/>
      <c r="CD326" s="279"/>
      <c r="CE326" s="764"/>
      <c r="CF326" s="755"/>
      <c r="CG326" s="252"/>
      <c r="CH326" s="5"/>
      <c r="CI326" s="5"/>
      <c r="CJ326" s="2"/>
      <c r="CK326" s="2"/>
      <c r="CL326" s="5"/>
      <c r="CM326" s="279"/>
      <c r="CN326" s="252"/>
      <c r="CO326" s="252"/>
      <c r="CP326" s="252"/>
      <c r="CQ326" s="59"/>
      <c r="CR326" s="59"/>
      <c r="CS326" s="5"/>
      <c r="CT326" s="59"/>
      <c r="CU326" s="5"/>
      <c r="CV326" s="2"/>
      <c r="CW326" s="5"/>
      <c r="CX326" s="5"/>
      <c r="CY326" s="2"/>
      <c r="CZ326" s="2"/>
      <c r="DA326" s="59"/>
      <c r="DB326" s="59"/>
      <c r="DC326" s="59"/>
      <c r="DD326" s="2"/>
      <c r="DE326" s="256"/>
      <c r="DF326" s="3"/>
      <c r="DG326" s="3"/>
      <c r="DH326" s="101"/>
      <c r="DI326" s="2"/>
      <c r="DJ326" s="2"/>
      <c r="DK326" s="2"/>
      <c r="DL326" s="2"/>
      <c r="DM326" s="2"/>
      <c r="DN326" s="2"/>
      <c r="DO326" s="5"/>
      <c r="DP326" s="2"/>
      <c r="DQ326" s="5"/>
      <c r="DR326" s="2"/>
      <c r="DS326" s="5"/>
      <c r="DT326" s="2"/>
      <c r="DU326" s="2"/>
      <c r="DV326" s="2"/>
      <c r="DW326" s="2"/>
      <c r="DX326" s="2"/>
    </row>
    <row r="327" spans="1:172" s="20" customFormat="1" ht="14.25" customHeight="1" x14ac:dyDescent="0.15">
      <c r="A327" s="2352" t="s">
        <v>461</v>
      </c>
      <c r="B327" s="528" t="s">
        <v>138</v>
      </c>
      <c r="C327" s="526" t="s">
        <v>110</v>
      </c>
      <c r="D327" s="1012">
        <v>1586</v>
      </c>
      <c r="E327" s="1013">
        <v>1462</v>
      </c>
      <c r="F327" s="1014">
        <v>1504</v>
      </c>
      <c r="G327" s="1015">
        <v>1496</v>
      </c>
      <c r="H327" s="1013">
        <v>1464</v>
      </c>
      <c r="I327" s="1014">
        <v>1442</v>
      </c>
      <c r="J327" s="1015">
        <v>1346</v>
      </c>
      <c r="K327" s="1013">
        <v>1324</v>
      </c>
      <c r="L327" s="1014">
        <v>1193</v>
      </c>
      <c r="M327" s="1015">
        <v>1061</v>
      </c>
      <c r="N327" s="1013">
        <v>885</v>
      </c>
      <c r="O327" s="1014">
        <v>822</v>
      </c>
      <c r="P327" s="1015">
        <v>744</v>
      </c>
      <c r="Q327" s="1013">
        <v>673</v>
      </c>
      <c r="R327" s="1019">
        <v>551</v>
      </c>
      <c r="S327" s="1015">
        <v>453</v>
      </c>
      <c r="T327" s="1016">
        <v>367</v>
      </c>
      <c r="U327" s="1019">
        <v>308</v>
      </c>
      <c r="V327" s="1018">
        <v>264</v>
      </c>
      <c r="W327" s="1016">
        <v>318</v>
      </c>
      <c r="X327" s="1019">
        <v>394</v>
      </c>
      <c r="Y327" s="1018">
        <v>574</v>
      </c>
      <c r="Z327" s="1020">
        <v>551</v>
      </c>
      <c r="AA327" s="1019">
        <v>440</v>
      </c>
      <c r="AB327" s="1018">
        <v>473</v>
      </c>
      <c r="AC327" s="1020">
        <v>504</v>
      </c>
      <c r="AD327" s="1014">
        <v>550</v>
      </c>
      <c r="AE327" s="1015">
        <v>668</v>
      </c>
      <c r="AF327" s="1020">
        <v>668</v>
      </c>
      <c r="AG327" s="1014">
        <v>692</v>
      </c>
      <c r="AH327" s="1015">
        <v>1021</v>
      </c>
      <c r="AI327" s="1013">
        <v>1510</v>
      </c>
      <c r="AJ327" s="1014">
        <v>1660</v>
      </c>
      <c r="AK327" s="1015">
        <v>1906</v>
      </c>
      <c r="AL327" s="1013">
        <v>2293</v>
      </c>
      <c r="AM327" s="1021">
        <v>2412</v>
      </c>
      <c r="AN327" s="2"/>
      <c r="AO327" s="2"/>
      <c r="AP327" s="1651"/>
      <c r="AQ327" s="1652"/>
      <c r="AR327" s="1646"/>
      <c r="AS327" s="1646"/>
      <c r="AT327" s="1646"/>
      <c r="AU327" s="1658"/>
      <c r="AV327" s="1657"/>
      <c r="AW327" s="815"/>
      <c r="AX327" s="822"/>
      <c r="AY327" s="755"/>
      <c r="AZ327" s="755"/>
      <c r="BA327" s="755"/>
      <c r="BB327" s="755"/>
      <c r="BC327" s="755"/>
      <c r="BD327" s="758"/>
      <c r="BE327" s="767"/>
      <c r="BF327" s="767"/>
      <c r="BG327" s="767"/>
      <c r="BH327" s="748"/>
      <c r="BI327" s="767"/>
      <c r="BJ327" s="758"/>
      <c r="BK327" s="755"/>
      <c r="BL327" s="758"/>
      <c r="BM327" s="767"/>
      <c r="BN327" s="767"/>
      <c r="BO327" s="768"/>
      <c r="BP327" s="748"/>
      <c r="BQ327" s="279"/>
      <c r="BR327" s="764"/>
      <c r="BS327" s="755"/>
      <c r="BT327" s="764"/>
      <c r="BU327" s="252"/>
      <c r="BV327" s="5"/>
      <c r="BW327" s="5"/>
      <c r="BX327" s="2"/>
      <c r="BY327" s="2"/>
      <c r="BZ327" s="5"/>
      <c r="CA327" s="279"/>
      <c r="CB327" s="252"/>
      <c r="CC327" s="252"/>
      <c r="CD327" s="252"/>
      <c r="CE327" s="59"/>
      <c r="CF327" s="59"/>
      <c r="CG327" s="59"/>
      <c r="CH327" s="5"/>
      <c r="CI327" s="5"/>
      <c r="CJ327" s="2"/>
      <c r="CK327" s="5"/>
      <c r="CL327" s="5"/>
      <c r="CM327" s="2"/>
      <c r="CN327" s="2"/>
      <c r="CO327" s="59"/>
      <c r="CP327" s="59"/>
      <c r="CQ327" s="59"/>
      <c r="CR327" s="2"/>
      <c r="CS327" s="256"/>
      <c r="CT327" s="3"/>
      <c r="CU327" s="3"/>
      <c r="CV327" s="5"/>
      <c r="CW327" s="2"/>
      <c r="CX327" s="2"/>
      <c r="CY327" s="2"/>
      <c r="CZ327" s="2"/>
      <c r="DA327" s="2"/>
      <c r="DB327" s="2"/>
      <c r="DC327" s="5"/>
      <c r="DD327" s="2"/>
      <c r="DE327" s="2"/>
      <c r="DF327" s="5"/>
      <c r="DG327" s="101"/>
      <c r="DH327" s="2"/>
      <c r="DI327" s="2"/>
      <c r="DJ327" s="2"/>
      <c r="DK327" s="2"/>
      <c r="DL327" s="2"/>
    </row>
    <row r="328" spans="1:172" ht="14.25" customHeight="1" x14ac:dyDescent="0.15">
      <c r="A328" s="2352" t="str">
        <f t="shared" ref="A328:A373" si="3">B328&amp;C328</f>
        <v>日本なし類数量</v>
      </c>
      <c r="B328" s="182" t="s">
        <v>141</v>
      </c>
      <c r="C328" s="394" t="s">
        <v>93</v>
      </c>
      <c r="D328" s="917">
        <v>0</v>
      </c>
      <c r="E328" s="953">
        <v>1.8</v>
      </c>
      <c r="F328" s="922">
        <v>0</v>
      </c>
      <c r="G328" s="920">
        <v>0</v>
      </c>
      <c r="H328" s="918">
        <v>0</v>
      </c>
      <c r="I328" s="1046">
        <v>0</v>
      </c>
      <c r="J328" s="920">
        <v>0</v>
      </c>
      <c r="K328" s="918">
        <v>0</v>
      </c>
      <c r="L328" s="1046">
        <v>0</v>
      </c>
      <c r="M328" s="920">
        <v>0</v>
      </c>
      <c r="N328" s="953">
        <v>0</v>
      </c>
      <c r="O328" s="1046">
        <v>0</v>
      </c>
      <c r="P328" s="920">
        <v>0</v>
      </c>
      <c r="Q328" s="918">
        <v>0</v>
      </c>
      <c r="R328" s="922">
        <v>0</v>
      </c>
      <c r="S328" s="920">
        <v>0</v>
      </c>
      <c r="T328" s="918">
        <v>0</v>
      </c>
      <c r="U328" s="922">
        <v>0</v>
      </c>
      <c r="V328" s="924">
        <v>0.15</v>
      </c>
      <c r="W328" s="1077">
        <v>23.995000000000001</v>
      </c>
      <c r="X328" s="923">
        <v>49.174999999999997</v>
      </c>
      <c r="Y328" s="924">
        <v>879.74800000000005</v>
      </c>
      <c r="Z328" s="926">
        <v>467.16699999999997</v>
      </c>
      <c r="AA328" s="923">
        <v>410.37700000000001</v>
      </c>
      <c r="AB328" s="927">
        <v>533.57299999999998</v>
      </c>
      <c r="AC328" s="926">
        <v>336.96499999999997</v>
      </c>
      <c r="AD328" s="922">
        <v>177.86500000000001</v>
      </c>
      <c r="AE328" s="920">
        <v>73.564999999999998</v>
      </c>
      <c r="AF328" s="926">
        <v>23.164999999999999</v>
      </c>
      <c r="AG328" s="954">
        <v>13.65</v>
      </c>
      <c r="AH328" s="1103">
        <v>6.54</v>
      </c>
      <c r="AI328" s="918">
        <v>1.4750000000000001</v>
      </c>
      <c r="AJ328" s="1046">
        <v>0.505</v>
      </c>
      <c r="AK328" s="920">
        <v>0.76500000000000001</v>
      </c>
      <c r="AL328" s="918">
        <v>0</v>
      </c>
      <c r="AM328" s="928">
        <v>0</v>
      </c>
      <c r="AP328" s="1651"/>
      <c r="AQ328" s="1661"/>
      <c r="AR328" s="1657"/>
      <c r="AS328" s="1657"/>
      <c r="AT328" s="1657"/>
      <c r="AU328" s="1646"/>
      <c r="AV328" s="1658"/>
      <c r="AW328" s="814"/>
      <c r="AX328" s="760"/>
      <c r="BA328" s="755"/>
      <c r="BB328" s="755"/>
      <c r="BC328" s="755"/>
      <c r="BD328" s="758"/>
      <c r="BE328" s="767"/>
      <c r="BF328" s="767"/>
      <c r="BG328" s="767"/>
      <c r="BH328" s="748"/>
      <c r="BI328" s="768"/>
      <c r="BJ328" s="758"/>
      <c r="BK328" s="755"/>
      <c r="BL328" s="755"/>
      <c r="BM328" s="755"/>
      <c r="BN328" s="755"/>
      <c r="BO328" s="755"/>
      <c r="BP328" s="748"/>
      <c r="BQ328" s="252"/>
      <c r="BR328" s="252"/>
      <c r="BS328" s="252"/>
      <c r="BU328" s="59"/>
      <c r="BV328" s="59"/>
      <c r="BW328" s="5"/>
      <c r="BX328" s="61"/>
      <c r="BY328" s="5"/>
      <c r="BZ328" s="5"/>
      <c r="CC328" s="59"/>
      <c r="CD328" s="59"/>
      <c r="CE328" s="59"/>
      <c r="CG328" s="3"/>
      <c r="CH328" s="3"/>
      <c r="CI328" s="3"/>
      <c r="CJ328" s="5"/>
      <c r="CU328" s="5"/>
      <c r="CV328" s="20"/>
    </row>
    <row r="329" spans="1:172" ht="14.25" customHeight="1" x14ac:dyDescent="0.15">
      <c r="A329" s="2352" t="str">
        <f t="shared" si="3"/>
        <v>日本なし類金額</v>
      </c>
      <c r="B329" s="2350" t="str">
        <f>B328</f>
        <v>日本なし類</v>
      </c>
      <c r="C329" s="395" t="s">
        <v>94</v>
      </c>
      <c r="D329" s="929">
        <v>0</v>
      </c>
      <c r="E329" s="967">
        <v>611.28</v>
      </c>
      <c r="F329" s="934">
        <v>0</v>
      </c>
      <c r="G329" s="932">
        <v>0</v>
      </c>
      <c r="H329" s="930">
        <v>0</v>
      </c>
      <c r="I329" s="1049">
        <v>0</v>
      </c>
      <c r="J329" s="932">
        <v>0</v>
      </c>
      <c r="K329" s="930">
        <v>0</v>
      </c>
      <c r="L329" s="1049">
        <v>0</v>
      </c>
      <c r="M329" s="932">
        <v>0</v>
      </c>
      <c r="N329" s="967">
        <v>0</v>
      </c>
      <c r="O329" s="1049">
        <v>0</v>
      </c>
      <c r="P329" s="932">
        <v>0</v>
      </c>
      <c r="Q329" s="930">
        <v>0</v>
      </c>
      <c r="R329" s="934">
        <v>0</v>
      </c>
      <c r="S329" s="932">
        <v>0</v>
      </c>
      <c r="T329" s="930">
        <v>0</v>
      </c>
      <c r="U329" s="934">
        <v>0</v>
      </c>
      <c r="V329" s="936">
        <v>92.88</v>
      </c>
      <c r="W329" s="1078">
        <v>24800.687999999998</v>
      </c>
      <c r="X329" s="935">
        <v>33773.949000000001</v>
      </c>
      <c r="Y329" s="936">
        <v>550338.375</v>
      </c>
      <c r="Z329" s="938">
        <v>271667.35499999998</v>
      </c>
      <c r="AA329" s="935">
        <v>176115.37899999999</v>
      </c>
      <c r="AB329" s="939">
        <v>219216.117</v>
      </c>
      <c r="AC329" s="938">
        <v>141138.24299999999</v>
      </c>
      <c r="AD329" s="934">
        <v>77552.59</v>
      </c>
      <c r="AE329" s="932">
        <v>32210.621999999999</v>
      </c>
      <c r="AF329" s="938">
        <v>10060.228999999999</v>
      </c>
      <c r="AG329" s="931">
        <v>5890.5349999999999</v>
      </c>
      <c r="AH329" s="1104">
        <v>2724.7310000000002</v>
      </c>
      <c r="AI329" s="930">
        <v>55.228000000000002</v>
      </c>
      <c r="AJ329" s="1049">
        <v>238.572</v>
      </c>
      <c r="AK329" s="932">
        <v>454.572</v>
      </c>
      <c r="AL329" s="967">
        <v>0</v>
      </c>
      <c r="AM329" s="940">
        <v>0</v>
      </c>
      <c r="AP329" s="1651"/>
      <c r="AQ329" s="1661"/>
      <c r="AR329" s="1658"/>
      <c r="AS329" s="1658"/>
      <c r="AT329" s="1658"/>
      <c r="AU329" s="1657"/>
      <c r="AV329" s="1646"/>
      <c r="AW329" s="814"/>
      <c r="AX329" s="1648"/>
      <c r="AY329" s="767"/>
      <c r="AZ329" s="767"/>
      <c r="BA329" s="767"/>
      <c r="BB329" s="748"/>
      <c r="BC329" s="748"/>
      <c r="BD329" s="787"/>
      <c r="BE329" s="767"/>
      <c r="BF329" s="755"/>
      <c r="BG329" s="755"/>
      <c r="BH329" s="755"/>
      <c r="BI329" s="755"/>
      <c r="BJ329" s="764"/>
      <c r="BK329" s="767"/>
      <c r="BL329" s="767"/>
      <c r="BM329" s="767"/>
      <c r="BN329" s="767"/>
      <c r="BO329" s="748"/>
      <c r="BP329" s="764"/>
      <c r="BQ329" s="767"/>
      <c r="BR329" s="767"/>
      <c r="BS329" s="767"/>
      <c r="BT329" s="252"/>
      <c r="BU329" s="748"/>
      <c r="BV329" s="252"/>
      <c r="BW329" s="755"/>
      <c r="BX329" s="755"/>
      <c r="BY329" s="755"/>
      <c r="BZ329" s="764"/>
      <c r="CA329" s="252"/>
      <c r="CB329" s="5"/>
      <c r="CC329" s="5"/>
      <c r="CF329" s="5"/>
      <c r="CG329" s="279"/>
      <c r="CH329" s="252"/>
      <c r="CI329" s="252"/>
      <c r="CJ329" s="252"/>
      <c r="CK329" s="252"/>
      <c r="CL329" s="59"/>
      <c r="CM329" s="59"/>
      <c r="CN329" s="59"/>
      <c r="CO329" s="5"/>
      <c r="CQ329" s="5"/>
      <c r="CR329" s="5"/>
      <c r="CU329" s="59"/>
      <c r="CV329" s="59"/>
      <c r="CW329" s="59"/>
      <c r="CY329" s="256"/>
      <c r="CZ329" s="3"/>
      <c r="DA329" s="3"/>
      <c r="DB329" s="5"/>
      <c r="DK329" s="5"/>
      <c r="DM329" s="5"/>
      <c r="DN329" s="20"/>
      <c r="DO329" s="61"/>
      <c r="DP329" s="56"/>
      <c r="DQ329" s="56"/>
      <c r="DR329" s="56"/>
    </row>
    <row r="330" spans="1:172" ht="14.25" customHeight="1" x14ac:dyDescent="0.15">
      <c r="A330" s="2352" t="str">
        <f t="shared" si="3"/>
        <v>日本なし類価格</v>
      </c>
      <c r="B330" s="2351" t="str">
        <f>B328</f>
        <v>日本なし類</v>
      </c>
      <c r="C330" s="417" t="s">
        <v>96</v>
      </c>
      <c r="D330" s="941">
        <v>0</v>
      </c>
      <c r="E330" s="942">
        <v>340</v>
      </c>
      <c r="F330" s="946">
        <v>0</v>
      </c>
      <c r="G330" s="944">
        <v>0</v>
      </c>
      <c r="H330" s="942">
        <v>0</v>
      </c>
      <c r="I330" s="1052">
        <v>0</v>
      </c>
      <c r="J330" s="944">
        <v>0</v>
      </c>
      <c r="K330" s="942">
        <v>0</v>
      </c>
      <c r="L330" s="1052">
        <v>0</v>
      </c>
      <c r="M330" s="944">
        <v>0</v>
      </c>
      <c r="N330" s="942">
        <v>0</v>
      </c>
      <c r="O330" s="1052">
        <v>0</v>
      </c>
      <c r="P330" s="944">
        <v>0</v>
      </c>
      <c r="Q330" s="942">
        <v>0</v>
      </c>
      <c r="R330" s="946">
        <v>0</v>
      </c>
      <c r="S330" s="944">
        <v>0</v>
      </c>
      <c r="T330" s="942">
        <v>0</v>
      </c>
      <c r="U330" s="946">
        <v>0</v>
      </c>
      <c r="V330" s="948">
        <v>619</v>
      </c>
      <c r="W330" s="980">
        <v>1034</v>
      </c>
      <c r="X330" s="947">
        <v>687</v>
      </c>
      <c r="Y330" s="948">
        <v>626</v>
      </c>
      <c r="Z330" s="949">
        <v>582</v>
      </c>
      <c r="AA330" s="947">
        <v>429</v>
      </c>
      <c r="AB330" s="950">
        <v>411</v>
      </c>
      <c r="AC330" s="949">
        <v>419</v>
      </c>
      <c r="AD330" s="946">
        <v>436</v>
      </c>
      <c r="AE330" s="944">
        <v>438</v>
      </c>
      <c r="AF330" s="949">
        <v>434</v>
      </c>
      <c r="AG330" s="943">
        <v>432</v>
      </c>
      <c r="AH330" s="979">
        <v>417</v>
      </c>
      <c r="AI330" s="942">
        <v>376</v>
      </c>
      <c r="AJ330" s="1052">
        <v>472</v>
      </c>
      <c r="AK330" s="944">
        <v>594</v>
      </c>
      <c r="AL330" s="942">
        <v>0</v>
      </c>
      <c r="AM330" s="951">
        <v>0</v>
      </c>
      <c r="AO330" s="59"/>
      <c r="AP330" s="1651"/>
      <c r="AQ330" s="786"/>
      <c r="AR330" s="1658"/>
      <c r="AS330" s="1658"/>
      <c r="AT330" s="1658"/>
      <c r="AU330" s="1658"/>
      <c r="AV330" s="1657"/>
      <c r="AW330" s="814"/>
      <c r="AX330" s="760"/>
      <c r="AY330" s="767"/>
      <c r="AZ330" s="767"/>
      <c r="BA330" s="767"/>
      <c r="BB330" s="768"/>
      <c r="BC330" s="767"/>
      <c r="BD330" s="764"/>
      <c r="BE330" s="767"/>
      <c r="BF330" s="767"/>
      <c r="BG330" s="767"/>
      <c r="BH330" s="252"/>
      <c r="BI330" s="758"/>
      <c r="BJ330" s="758"/>
      <c r="BK330" s="748"/>
      <c r="BL330" s="755"/>
      <c r="BM330" s="755"/>
      <c r="BN330" s="755"/>
      <c r="BO330" s="755"/>
      <c r="BP330" s="764"/>
      <c r="BQ330" s="755"/>
      <c r="BR330" s="755"/>
      <c r="BS330" s="755"/>
      <c r="BT330" s="755"/>
      <c r="BU330" s="755"/>
      <c r="BV330" s="758"/>
      <c r="BW330" s="755"/>
      <c r="BX330" s="755"/>
      <c r="BY330" s="755"/>
      <c r="BZ330" s="755"/>
      <c r="CA330" s="755"/>
      <c r="CB330" s="764"/>
      <c r="CC330" s="755"/>
      <c r="CD330" s="755"/>
      <c r="CE330" s="755"/>
      <c r="CF330" s="755"/>
      <c r="CG330" s="755"/>
      <c r="CH330" s="764"/>
      <c r="CI330" s="748"/>
      <c r="CJ330" s="748"/>
      <c r="CK330" s="748"/>
      <c r="CL330" s="767"/>
      <c r="CM330" s="748"/>
      <c r="CN330" s="252"/>
      <c r="CQ330" s="59"/>
      <c r="CR330" s="59"/>
      <c r="CS330" s="59"/>
      <c r="CU330" s="256"/>
      <c r="CV330" s="3"/>
      <c r="CW330" s="3"/>
      <c r="CX330" s="5"/>
      <c r="DB330" s="5"/>
      <c r="DC330" s="252"/>
      <c r="DD330" s="56"/>
    </row>
    <row r="331" spans="1:172" ht="14.25" customHeight="1" x14ac:dyDescent="0.15">
      <c r="A331" s="2352" t="str">
        <f t="shared" si="3"/>
        <v>幸水数量</v>
      </c>
      <c r="B331" s="250" t="s">
        <v>70</v>
      </c>
      <c r="C331" s="394" t="s">
        <v>93</v>
      </c>
      <c r="D331" s="917">
        <v>0</v>
      </c>
      <c r="E331" s="1045">
        <v>0</v>
      </c>
      <c r="F331" s="1046">
        <v>0</v>
      </c>
      <c r="G331" s="924">
        <v>0</v>
      </c>
      <c r="H331" s="1045">
        <v>0</v>
      </c>
      <c r="I331" s="1046">
        <v>0</v>
      </c>
      <c r="J331" s="1042">
        <v>0</v>
      </c>
      <c r="K331" s="1045">
        <v>0</v>
      </c>
      <c r="L331" s="1046">
        <v>0</v>
      </c>
      <c r="M331" s="1042">
        <v>0</v>
      </c>
      <c r="N331" s="1045">
        <v>0</v>
      </c>
      <c r="O331" s="1046">
        <v>0</v>
      </c>
      <c r="P331" s="1042">
        <v>0</v>
      </c>
      <c r="Q331" s="1045">
        <v>0</v>
      </c>
      <c r="R331" s="1046">
        <v>0</v>
      </c>
      <c r="S331" s="1042">
        <v>0</v>
      </c>
      <c r="T331" s="1045">
        <v>0</v>
      </c>
      <c r="U331" s="1046">
        <v>0</v>
      </c>
      <c r="V331" s="924">
        <v>0.01</v>
      </c>
      <c r="W331" s="1077">
        <v>23.995000000000001</v>
      </c>
      <c r="X331" s="925">
        <v>46.805</v>
      </c>
      <c r="Y331" s="924">
        <v>872.12300000000005</v>
      </c>
      <c r="Z331" s="926">
        <v>462.142</v>
      </c>
      <c r="AA331" s="923">
        <v>90.823999999999998</v>
      </c>
      <c r="AB331" s="927">
        <v>0.67900000000000005</v>
      </c>
      <c r="AC331" s="926">
        <v>0</v>
      </c>
      <c r="AD331" s="922">
        <v>0</v>
      </c>
      <c r="AE331" s="920">
        <v>0</v>
      </c>
      <c r="AF331" s="926">
        <v>0</v>
      </c>
      <c r="AG331" s="922">
        <v>0</v>
      </c>
      <c r="AH331" s="1042">
        <v>0</v>
      </c>
      <c r="AI331" s="1045">
        <v>0</v>
      </c>
      <c r="AJ331" s="1046">
        <v>0</v>
      </c>
      <c r="AK331" s="1042">
        <v>0</v>
      </c>
      <c r="AL331" s="1045">
        <v>0</v>
      </c>
      <c r="AM331" s="928">
        <v>0</v>
      </c>
      <c r="AO331" s="59"/>
      <c r="AP331" s="1651"/>
      <c r="AQ331" s="782"/>
      <c r="AR331" s="1657"/>
      <c r="AS331" s="1657"/>
      <c r="AT331" s="1657"/>
      <c r="AU331" s="1658"/>
      <c r="AV331" s="1658"/>
      <c r="AW331" s="813"/>
      <c r="AX331" s="822"/>
      <c r="BA331" s="755"/>
      <c r="BB331" s="755"/>
      <c r="BC331" s="755"/>
      <c r="BD331" s="764"/>
      <c r="BE331" s="252"/>
      <c r="BF331" s="252"/>
      <c r="BG331" s="252"/>
      <c r="BH331" s="252"/>
      <c r="BI331" s="252"/>
      <c r="BJ331" s="758"/>
      <c r="BK331" s="770"/>
      <c r="BL331" s="778"/>
      <c r="BM331" s="768"/>
      <c r="BN331" s="748"/>
      <c r="BO331" s="767"/>
      <c r="BP331" s="758"/>
      <c r="BQ331" s="748"/>
      <c r="BR331" s="755"/>
      <c r="BS331" s="755"/>
      <c r="BT331" s="755"/>
      <c r="BU331" s="755"/>
      <c r="BV331" s="764"/>
      <c r="BW331" s="755"/>
      <c r="BX331" s="755"/>
      <c r="BY331" s="755"/>
      <c r="BZ331" s="755"/>
      <c r="CA331" s="755"/>
      <c r="CB331" s="758"/>
      <c r="CC331" s="755"/>
      <c r="CD331" s="755"/>
      <c r="CE331" s="755"/>
      <c r="CF331" s="755"/>
      <c r="CG331" s="755"/>
      <c r="CH331" s="764"/>
      <c r="CI331" s="755"/>
      <c r="CJ331" s="755"/>
      <c r="CK331" s="755"/>
      <c r="CL331" s="755"/>
      <c r="CM331" s="755"/>
      <c r="CN331" s="764"/>
      <c r="CO331" s="748"/>
      <c r="CP331" s="748"/>
      <c r="CQ331" s="748"/>
      <c r="CR331" s="252"/>
      <c r="CS331" s="767"/>
      <c r="CT331" s="764"/>
      <c r="CU331" s="767"/>
      <c r="CV331" s="767"/>
      <c r="CW331" s="767"/>
      <c r="CX331" s="767"/>
      <c r="CY331" s="748"/>
      <c r="CZ331" s="252"/>
      <c r="DA331" s="748"/>
      <c r="DB331" s="755"/>
      <c r="DC331" s="755"/>
      <c r="DD331" s="755"/>
      <c r="DG331" s="5"/>
      <c r="DH331" s="5"/>
      <c r="DK331" s="59"/>
      <c r="DL331" s="279"/>
      <c r="DM331" s="252"/>
      <c r="DN331" s="252"/>
      <c r="DO331" s="252"/>
      <c r="DP331" s="252"/>
      <c r="DR331" s="59"/>
      <c r="DS331" s="5"/>
      <c r="DU331" s="61"/>
      <c r="DV331" s="252"/>
      <c r="DW331" s="252"/>
      <c r="DX331" s="252"/>
    </row>
    <row r="332" spans="1:172" ht="14.25" customHeight="1" x14ac:dyDescent="0.15">
      <c r="A332" s="2352" t="str">
        <f t="shared" si="3"/>
        <v>幸水金額</v>
      </c>
      <c r="B332" s="2350" t="str">
        <f>B331</f>
        <v>幸水</v>
      </c>
      <c r="C332" s="395" t="s">
        <v>94</v>
      </c>
      <c r="D332" s="929">
        <v>0</v>
      </c>
      <c r="E332" s="1048">
        <v>0</v>
      </c>
      <c r="F332" s="1049">
        <v>0</v>
      </c>
      <c r="G332" s="936">
        <v>0</v>
      </c>
      <c r="H332" s="1048">
        <v>0</v>
      </c>
      <c r="I332" s="1049">
        <v>0</v>
      </c>
      <c r="J332" s="1043">
        <v>0</v>
      </c>
      <c r="K332" s="1048">
        <v>0</v>
      </c>
      <c r="L332" s="1049">
        <v>0</v>
      </c>
      <c r="M332" s="1043">
        <v>0</v>
      </c>
      <c r="N332" s="1048">
        <v>0</v>
      </c>
      <c r="O332" s="1049">
        <v>0</v>
      </c>
      <c r="P332" s="1043">
        <v>0</v>
      </c>
      <c r="Q332" s="1048">
        <v>0</v>
      </c>
      <c r="R332" s="1049">
        <v>0</v>
      </c>
      <c r="S332" s="1043">
        <v>0</v>
      </c>
      <c r="T332" s="1048">
        <v>0</v>
      </c>
      <c r="U332" s="1049">
        <v>0</v>
      </c>
      <c r="V332" s="936">
        <v>15.12</v>
      </c>
      <c r="W332" s="1078">
        <v>24800.687999999998</v>
      </c>
      <c r="X332" s="937">
        <v>32463.45</v>
      </c>
      <c r="Y332" s="936">
        <v>547978.95200000005</v>
      </c>
      <c r="Z332" s="938">
        <v>270307.63500000001</v>
      </c>
      <c r="AA332" s="935">
        <v>41000.661</v>
      </c>
      <c r="AB332" s="939">
        <v>212.53200000000001</v>
      </c>
      <c r="AC332" s="930">
        <v>0</v>
      </c>
      <c r="AD332" s="934">
        <v>0</v>
      </c>
      <c r="AE332" s="932">
        <v>0</v>
      </c>
      <c r="AF332" s="938">
        <v>0</v>
      </c>
      <c r="AG332" s="934">
        <v>0</v>
      </c>
      <c r="AH332" s="1043">
        <v>0</v>
      </c>
      <c r="AI332" s="1048">
        <v>0</v>
      </c>
      <c r="AJ332" s="1049">
        <v>0</v>
      </c>
      <c r="AK332" s="1043">
        <v>0</v>
      </c>
      <c r="AL332" s="1048">
        <v>0</v>
      </c>
      <c r="AM332" s="940">
        <v>0</v>
      </c>
      <c r="AP332" s="1651"/>
      <c r="AQ332" s="782"/>
      <c r="AR332" s="1657"/>
      <c r="AS332" s="1657"/>
      <c r="AT332" s="1657"/>
      <c r="AU332" s="1657"/>
      <c r="AV332" s="1658"/>
      <c r="AW332" s="813"/>
      <c r="AX332" s="1659"/>
      <c r="BA332" s="755"/>
      <c r="BB332" s="755"/>
      <c r="BC332" s="755"/>
      <c r="BD332" s="764"/>
      <c r="BE332" s="755"/>
      <c r="BF332" s="755"/>
      <c r="BG332" s="755"/>
      <c r="BH332" s="755"/>
      <c r="BI332" s="755"/>
      <c r="BJ332" s="758"/>
      <c r="BK332" s="755"/>
      <c r="BL332" s="755"/>
      <c r="BM332" s="755"/>
      <c r="BN332" s="755"/>
      <c r="BO332" s="767"/>
      <c r="BP332" s="787"/>
      <c r="BQ332" s="767"/>
      <c r="BR332" s="767"/>
      <c r="BS332" s="767"/>
      <c r="BT332" s="767"/>
      <c r="BU332" s="252"/>
      <c r="BV332" s="787"/>
      <c r="BW332" s="755"/>
      <c r="BX332" s="767"/>
      <c r="BY332" s="767"/>
      <c r="BZ332" s="767"/>
      <c r="CA332" s="252"/>
      <c r="CB332" s="758"/>
      <c r="CC332" s="755"/>
      <c r="CD332" s="755"/>
      <c r="CE332" s="755"/>
      <c r="CF332" s="755"/>
      <c r="CG332" s="755"/>
      <c r="CH332" s="758"/>
      <c r="CI332" s="755"/>
      <c r="CJ332" s="755"/>
      <c r="CK332" s="755"/>
      <c r="CL332" s="755"/>
      <c r="CM332" s="755"/>
      <c r="CN332" s="758"/>
      <c r="CO332" s="755"/>
      <c r="CP332" s="755"/>
      <c r="CQ332" s="755"/>
      <c r="CR332" s="755"/>
      <c r="CS332" s="755"/>
      <c r="CT332" s="758"/>
      <c r="CU332" s="748"/>
      <c r="CV332" s="748"/>
      <c r="CW332" s="748"/>
      <c r="CX332" s="767"/>
      <c r="CY332" s="768"/>
      <c r="CZ332" s="758"/>
      <c r="DA332" s="755"/>
      <c r="DB332" s="755"/>
      <c r="DC332" s="755"/>
      <c r="DD332" s="755"/>
      <c r="DE332" s="755"/>
      <c r="DF332" s="252"/>
      <c r="DG332" s="758"/>
      <c r="DH332" s="755"/>
      <c r="DI332" s="755"/>
      <c r="DJ332" s="755"/>
      <c r="DK332" s="755"/>
      <c r="DL332" s="755"/>
      <c r="DM332" s="764"/>
      <c r="DN332" s="764"/>
      <c r="DO332" s="252"/>
      <c r="DP332" s="252"/>
      <c r="DQ332" s="748"/>
      <c r="DR332" s="748"/>
      <c r="DS332" s="758"/>
      <c r="DT332" s="767"/>
      <c r="DU332" s="767"/>
      <c r="DV332" s="767"/>
      <c r="DW332" s="767"/>
      <c r="DX332" s="768"/>
      <c r="DY332" s="767"/>
      <c r="DZ332" s="755"/>
      <c r="EA332" s="755"/>
      <c r="EB332" s="755"/>
      <c r="EH332" s="59"/>
      <c r="EI332" s="252"/>
      <c r="EJ332" s="5"/>
      <c r="EK332" s="5"/>
      <c r="EN332" s="252"/>
      <c r="EO332" s="279"/>
      <c r="EP332" s="252"/>
      <c r="EQ332" s="252"/>
      <c r="ER332" s="252"/>
      <c r="ES332" s="252"/>
      <c r="ET332" s="5"/>
      <c r="EU332" s="5"/>
      <c r="EX332" s="5"/>
      <c r="EY332" s="5"/>
      <c r="EZ332" s="5"/>
      <c r="FI332" s="59"/>
      <c r="FK332" s="5"/>
      <c r="FM332" s="61"/>
      <c r="FN332" s="56"/>
      <c r="FO332" s="56"/>
      <c r="FP332" s="56"/>
    </row>
    <row r="333" spans="1:172" ht="14.25" customHeight="1" x14ac:dyDescent="0.15">
      <c r="A333" s="2352" t="str">
        <f t="shared" si="3"/>
        <v>幸水価格</v>
      </c>
      <c r="B333" s="2351" t="str">
        <f>B331</f>
        <v>幸水</v>
      </c>
      <c r="C333" s="417" t="s">
        <v>96</v>
      </c>
      <c r="D333" s="941">
        <v>0</v>
      </c>
      <c r="E333" s="1051">
        <v>0</v>
      </c>
      <c r="F333" s="1052">
        <v>0</v>
      </c>
      <c r="G333" s="948">
        <v>0</v>
      </c>
      <c r="H333" s="1051">
        <v>0</v>
      </c>
      <c r="I333" s="1052">
        <v>0</v>
      </c>
      <c r="J333" s="1044">
        <v>0</v>
      </c>
      <c r="K333" s="1051">
        <v>0</v>
      </c>
      <c r="L333" s="1052">
        <v>0</v>
      </c>
      <c r="M333" s="1044">
        <v>0</v>
      </c>
      <c r="N333" s="1051">
        <v>0</v>
      </c>
      <c r="O333" s="1052">
        <v>0</v>
      </c>
      <c r="P333" s="1044">
        <v>0</v>
      </c>
      <c r="Q333" s="1051">
        <v>0</v>
      </c>
      <c r="R333" s="1052">
        <v>0</v>
      </c>
      <c r="S333" s="1044">
        <v>0</v>
      </c>
      <c r="T333" s="1051">
        <v>0</v>
      </c>
      <c r="U333" s="1052">
        <v>0</v>
      </c>
      <c r="V333" s="948">
        <v>1512</v>
      </c>
      <c r="W333" s="980">
        <v>1034</v>
      </c>
      <c r="X333" s="1105">
        <v>694</v>
      </c>
      <c r="Y333" s="948">
        <v>628</v>
      </c>
      <c r="Z333" s="949">
        <v>585</v>
      </c>
      <c r="AA333" s="947">
        <v>451</v>
      </c>
      <c r="AB333" s="950">
        <v>313</v>
      </c>
      <c r="AC333" s="942">
        <v>0</v>
      </c>
      <c r="AD333" s="946">
        <v>0</v>
      </c>
      <c r="AE333" s="944">
        <v>0</v>
      </c>
      <c r="AF333" s="949">
        <v>0</v>
      </c>
      <c r="AG333" s="946">
        <v>0</v>
      </c>
      <c r="AH333" s="1044">
        <v>0</v>
      </c>
      <c r="AI333" s="1051">
        <v>0</v>
      </c>
      <c r="AJ333" s="1052">
        <v>0</v>
      </c>
      <c r="AK333" s="1044">
        <v>0</v>
      </c>
      <c r="AL333" s="1051">
        <v>0</v>
      </c>
      <c r="AM333" s="951">
        <v>0</v>
      </c>
      <c r="AO333" s="59"/>
      <c r="AP333" s="1651"/>
      <c r="AQ333" s="1655"/>
      <c r="AR333" s="1660"/>
      <c r="AS333" s="1660"/>
      <c r="AT333" s="1660"/>
      <c r="AU333" s="1657"/>
      <c r="AV333" s="1657"/>
      <c r="AW333" s="1656"/>
      <c r="AX333" s="842"/>
      <c r="AY333" s="767"/>
      <c r="AZ333" s="767"/>
      <c r="BA333" s="767"/>
      <c r="BB333" s="748"/>
      <c r="BC333" s="767"/>
      <c r="BD333" s="787"/>
      <c r="BE333" s="755"/>
      <c r="BF333" s="755"/>
      <c r="BG333" s="755"/>
      <c r="BH333" s="755"/>
      <c r="BI333" s="755"/>
      <c r="BJ333" s="758"/>
      <c r="BK333" s="767"/>
      <c r="BL333" s="767"/>
      <c r="BM333" s="767"/>
      <c r="BN333" s="767"/>
      <c r="BO333" s="252"/>
      <c r="BP333" s="758"/>
      <c r="BQ333" s="767"/>
      <c r="BR333" s="748"/>
      <c r="BS333" s="748"/>
      <c r="BT333" s="767"/>
      <c r="BU333" s="252"/>
      <c r="BV333" s="758"/>
      <c r="BW333" s="755"/>
      <c r="BX333" s="755"/>
      <c r="BY333" s="755"/>
      <c r="BZ333" s="755"/>
      <c r="CA333" s="755"/>
      <c r="CB333" s="758"/>
      <c r="CC333" s="755"/>
      <c r="CD333" s="755"/>
      <c r="CE333" s="755"/>
      <c r="CF333" s="755"/>
      <c r="CG333" s="755"/>
      <c r="CH333" s="758"/>
      <c r="CI333" s="755"/>
      <c r="CJ333" s="755"/>
      <c r="CK333" s="755"/>
      <c r="CL333" s="755"/>
      <c r="CM333" s="755"/>
      <c r="CN333" s="758"/>
      <c r="CO333" s="755"/>
      <c r="CP333" s="755"/>
      <c r="CQ333" s="755"/>
      <c r="CR333" s="755"/>
      <c r="CS333" s="755"/>
      <c r="CT333" s="758"/>
      <c r="CU333" s="748"/>
      <c r="CV333" s="748"/>
      <c r="CW333" s="748"/>
      <c r="CX333" s="748"/>
      <c r="CY333" s="768"/>
      <c r="CZ333" s="758"/>
      <c r="DA333" s="252"/>
      <c r="DB333" s="252"/>
      <c r="DC333" s="252"/>
      <c r="DD333" s="748"/>
      <c r="DE333" s="767"/>
      <c r="DF333" s="767"/>
      <c r="DG333" s="758"/>
      <c r="DH333" s="787"/>
      <c r="DI333" s="748"/>
      <c r="DJ333" s="748"/>
      <c r="DK333" s="748"/>
      <c r="DL333" s="748"/>
      <c r="DM333" s="748"/>
      <c r="DN333" s="767"/>
      <c r="DO333" s="767"/>
      <c r="DP333" s="767"/>
      <c r="DQ333" s="768"/>
      <c r="DR333" s="767"/>
      <c r="DS333" s="767"/>
      <c r="DT333" s="755"/>
      <c r="DU333" s="755"/>
      <c r="DV333" s="755"/>
      <c r="EA333" s="5"/>
      <c r="EB333" s="5"/>
      <c r="EC333" s="5"/>
      <c r="ED333" s="5"/>
      <c r="EE333" s="5"/>
      <c r="EH333" s="252"/>
      <c r="EI333" s="279"/>
      <c r="EJ333" s="252"/>
      <c r="EK333" s="252"/>
      <c r="EL333" s="252"/>
      <c r="EM333" s="5"/>
      <c r="EN333" s="5"/>
      <c r="EO333" s="5"/>
      <c r="ER333" s="5"/>
      <c r="ES333" s="5"/>
      <c r="ET333" s="59"/>
      <c r="EZ333" s="5"/>
      <c r="FA333" s="5"/>
      <c r="FG333" s="61"/>
      <c r="FH333" s="56"/>
      <c r="FI333" s="56"/>
      <c r="FJ333" s="56"/>
    </row>
    <row r="334" spans="1:172" ht="14.25" customHeight="1" x14ac:dyDescent="0.15">
      <c r="A334" s="2352" t="str">
        <f t="shared" si="3"/>
        <v>豊水数量</v>
      </c>
      <c r="B334" s="250" t="s">
        <v>72</v>
      </c>
      <c r="C334" s="394" t="s">
        <v>93</v>
      </c>
      <c r="D334" s="917">
        <v>0</v>
      </c>
      <c r="E334" s="1045">
        <v>0</v>
      </c>
      <c r="F334" s="1046">
        <v>0</v>
      </c>
      <c r="G334" s="924">
        <v>0</v>
      </c>
      <c r="H334" s="1045">
        <v>0</v>
      </c>
      <c r="I334" s="1046">
        <v>0</v>
      </c>
      <c r="J334" s="1042">
        <v>0</v>
      </c>
      <c r="K334" s="1045">
        <v>0</v>
      </c>
      <c r="L334" s="1046">
        <v>0</v>
      </c>
      <c r="M334" s="1042">
        <v>0</v>
      </c>
      <c r="N334" s="1045">
        <v>0</v>
      </c>
      <c r="O334" s="1046">
        <v>0</v>
      </c>
      <c r="P334" s="1042">
        <v>0</v>
      </c>
      <c r="Q334" s="1045">
        <v>0</v>
      </c>
      <c r="R334" s="1046">
        <v>0</v>
      </c>
      <c r="S334" s="1042">
        <v>0</v>
      </c>
      <c r="T334" s="1045">
        <v>0</v>
      </c>
      <c r="U334" s="1106">
        <v>0</v>
      </c>
      <c r="V334" s="1042">
        <v>0</v>
      </c>
      <c r="W334" s="1045">
        <v>0</v>
      </c>
      <c r="X334" s="1107">
        <v>0</v>
      </c>
      <c r="Y334" s="1042">
        <v>0</v>
      </c>
      <c r="Z334" s="926">
        <v>3.0000000000000001E-3</v>
      </c>
      <c r="AA334" s="923">
        <v>309.233</v>
      </c>
      <c r="AB334" s="927">
        <v>444.38900000000001</v>
      </c>
      <c r="AC334" s="926">
        <v>110.26</v>
      </c>
      <c r="AD334" s="922">
        <v>6.5250000000000004</v>
      </c>
      <c r="AE334" s="920">
        <v>0.03</v>
      </c>
      <c r="AF334" s="926">
        <v>0</v>
      </c>
      <c r="AG334" s="922">
        <v>0</v>
      </c>
      <c r="AH334" s="1042">
        <v>0</v>
      </c>
      <c r="AI334" s="1045">
        <v>0</v>
      </c>
      <c r="AJ334" s="1046">
        <v>0</v>
      </c>
      <c r="AK334" s="1042">
        <v>0</v>
      </c>
      <c r="AL334" s="1045">
        <v>0</v>
      </c>
      <c r="AM334" s="928">
        <v>0</v>
      </c>
      <c r="AO334" s="59"/>
      <c r="AP334" s="55"/>
      <c r="AR334" s="1577"/>
      <c r="AS334" s="1577"/>
      <c r="AT334" s="1577"/>
      <c r="AU334" s="1577"/>
      <c r="AV334" s="1575"/>
      <c r="AX334" s="767"/>
      <c r="AY334" s="767"/>
      <c r="AZ334" s="767"/>
      <c r="BA334" s="767"/>
      <c r="BB334" s="768"/>
      <c r="BC334" s="768"/>
      <c r="BD334" s="787"/>
      <c r="BE334" s="770"/>
      <c r="BF334" s="778"/>
      <c r="BG334" s="768"/>
      <c r="BH334" s="767"/>
      <c r="BI334" s="758"/>
      <c r="BJ334" s="758"/>
      <c r="BK334" s="755"/>
      <c r="BL334" s="755"/>
      <c r="BM334" s="755"/>
      <c r="BN334" s="755"/>
      <c r="BO334" s="755"/>
      <c r="BP334" s="787"/>
      <c r="BQ334" s="767"/>
      <c r="BR334" s="767"/>
      <c r="BS334" s="767"/>
      <c r="BT334" s="767"/>
      <c r="BU334" s="252"/>
      <c r="BV334" s="758"/>
      <c r="BW334" s="767"/>
      <c r="BX334" s="748"/>
      <c r="BY334" s="748"/>
      <c r="BZ334" s="767"/>
      <c r="CA334" s="252"/>
      <c r="CB334" s="787"/>
      <c r="CC334" s="755"/>
      <c r="CD334" s="755"/>
      <c r="CE334" s="755"/>
      <c r="CF334" s="755"/>
      <c r="CG334" s="755"/>
      <c r="CH334" s="758"/>
      <c r="CI334" s="755"/>
      <c r="CJ334" s="755"/>
      <c r="CK334" s="755"/>
      <c r="CL334" s="755"/>
      <c r="CM334" s="755"/>
      <c r="CN334" s="748"/>
      <c r="CO334" s="755"/>
      <c r="CP334" s="755"/>
      <c r="CQ334" s="755"/>
      <c r="CR334" s="755"/>
      <c r="CS334" s="755"/>
      <c r="CT334" s="787"/>
      <c r="CU334" s="755"/>
      <c r="CV334" s="755"/>
      <c r="CW334" s="755"/>
      <c r="CX334" s="755"/>
      <c r="CY334" s="755"/>
      <c r="CZ334" s="787"/>
      <c r="DA334" s="767"/>
      <c r="DB334" s="767"/>
      <c r="DC334" s="767"/>
      <c r="DD334" s="252"/>
      <c r="DE334" s="768"/>
      <c r="DF334" s="767"/>
      <c r="DG334" s="748"/>
      <c r="DH334" s="758"/>
      <c r="DI334" s="758"/>
      <c r="DJ334" s="758"/>
      <c r="DK334" s="768"/>
      <c r="DL334" s="758"/>
      <c r="DM334" s="758"/>
      <c r="DN334" s="787"/>
      <c r="DO334" s="748"/>
      <c r="DP334" s="748"/>
      <c r="DQ334" s="748"/>
      <c r="DR334" s="767"/>
      <c r="DS334" s="758"/>
      <c r="DT334" s="767"/>
      <c r="DU334" s="767"/>
      <c r="DV334" s="767"/>
      <c r="DW334" s="768"/>
      <c r="DX334" s="768"/>
      <c r="DY334" s="748"/>
      <c r="DZ334" s="755"/>
      <c r="EA334" s="755"/>
      <c r="EB334" s="755"/>
      <c r="EG334" s="5"/>
      <c r="EH334" s="5"/>
      <c r="EI334" s="5"/>
      <c r="EJ334" s="5"/>
      <c r="EK334" s="5"/>
      <c r="EN334" s="5"/>
      <c r="EO334" s="279"/>
      <c r="EP334" s="252"/>
      <c r="EQ334" s="252"/>
      <c r="ER334" s="252"/>
      <c r="ES334" s="252"/>
      <c r="ET334" s="5"/>
      <c r="EU334" s="59"/>
      <c r="EV334" s="61"/>
      <c r="EW334" s="61"/>
      <c r="EX334" s="5"/>
      <c r="EY334" s="5"/>
      <c r="EZ334" s="59"/>
      <c r="FC334" s="5"/>
      <c r="FD334" s="5"/>
      <c r="FF334" s="5"/>
      <c r="FG334" s="5"/>
      <c r="FI334" s="252"/>
      <c r="FJ334" s="252"/>
      <c r="FK334" s="56"/>
    </row>
    <row r="335" spans="1:172" ht="14.25" customHeight="1" x14ac:dyDescent="0.15">
      <c r="A335" s="2352" t="str">
        <f t="shared" si="3"/>
        <v>豊水金額</v>
      </c>
      <c r="B335" s="2350" t="str">
        <f>B334</f>
        <v>豊水</v>
      </c>
      <c r="C335" s="395" t="s">
        <v>94</v>
      </c>
      <c r="D335" s="929">
        <v>0</v>
      </c>
      <c r="E335" s="1048">
        <v>0</v>
      </c>
      <c r="F335" s="1049">
        <v>0</v>
      </c>
      <c r="G335" s="936">
        <v>0</v>
      </c>
      <c r="H335" s="1048">
        <v>0</v>
      </c>
      <c r="I335" s="1049">
        <v>0</v>
      </c>
      <c r="J335" s="1043">
        <v>0</v>
      </c>
      <c r="K335" s="1048">
        <v>0</v>
      </c>
      <c r="L335" s="1049">
        <v>0</v>
      </c>
      <c r="M335" s="1043">
        <v>0</v>
      </c>
      <c r="N335" s="1048">
        <v>0</v>
      </c>
      <c r="O335" s="1049">
        <v>0</v>
      </c>
      <c r="P335" s="1043">
        <v>0</v>
      </c>
      <c r="Q335" s="1048">
        <v>0</v>
      </c>
      <c r="R335" s="1049">
        <v>0</v>
      </c>
      <c r="S335" s="1043">
        <v>0</v>
      </c>
      <c r="T335" s="1048">
        <v>0</v>
      </c>
      <c r="U335" s="1108">
        <v>0</v>
      </c>
      <c r="V335" s="1043">
        <v>0</v>
      </c>
      <c r="W335" s="1048">
        <v>0</v>
      </c>
      <c r="X335" s="1109">
        <v>0</v>
      </c>
      <c r="Y335" s="1043">
        <v>0</v>
      </c>
      <c r="Z335" s="938">
        <v>23.327999999999999</v>
      </c>
      <c r="AA335" s="935">
        <v>129514.34699999999</v>
      </c>
      <c r="AB335" s="939">
        <v>173483.55600000001</v>
      </c>
      <c r="AC335" s="930">
        <v>41696.152000000002</v>
      </c>
      <c r="AD335" s="934">
        <v>2172.7759999999998</v>
      </c>
      <c r="AE335" s="932">
        <v>9.7200000000000006</v>
      </c>
      <c r="AF335" s="938">
        <v>0</v>
      </c>
      <c r="AG335" s="934">
        <v>0</v>
      </c>
      <c r="AH335" s="1043">
        <v>0</v>
      </c>
      <c r="AI335" s="1048">
        <v>0</v>
      </c>
      <c r="AJ335" s="1049">
        <v>0</v>
      </c>
      <c r="AK335" s="1043">
        <v>0</v>
      </c>
      <c r="AL335" s="1048">
        <v>0</v>
      </c>
      <c r="AM335" s="940">
        <v>0</v>
      </c>
      <c r="AO335" s="59"/>
      <c r="AP335" s="55"/>
      <c r="AR335" s="1577"/>
      <c r="AS335" s="1577"/>
      <c r="AT335" s="1577"/>
      <c r="AU335" s="1577"/>
      <c r="AV335" s="1577"/>
      <c r="AY335" s="748"/>
      <c r="AZ335" s="748"/>
      <c r="BA335" s="748"/>
      <c r="BB335" s="767"/>
      <c r="BC335" s="252"/>
      <c r="BD335" s="758"/>
      <c r="BE335" s="770"/>
      <c r="BF335" s="778"/>
      <c r="BG335" s="768"/>
      <c r="BH335" s="767"/>
      <c r="BI335" s="758"/>
      <c r="BJ335" s="758"/>
      <c r="BK335" s="748"/>
      <c r="BL335" s="748"/>
      <c r="BM335" s="748"/>
      <c r="BN335" s="252"/>
      <c r="BO335" s="755"/>
      <c r="BP335" s="758"/>
      <c r="BQ335" s="767"/>
      <c r="BR335" s="767"/>
      <c r="BS335" s="767"/>
      <c r="BT335" s="767"/>
      <c r="BU335" s="252"/>
      <c r="BV335" s="787"/>
      <c r="BW335" s="252"/>
      <c r="BX335" s="755"/>
      <c r="BY335" s="755"/>
      <c r="BZ335" s="755"/>
      <c r="CA335" s="755"/>
      <c r="CB335" s="748"/>
      <c r="CC335" s="755"/>
      <c r="CD335" s="755"/>
      <c r="CE335" s="755"/>
      <c r="CF335" s="755"/>
      <c r="CG335" s="755"/>
      <c r="CH335" s="758"/>
      <c r="CI335" s="755"/>
      <c r="CJ335" s="755"/>
      <c r="CK335" s="755"/>
      <c r="CL335" s="755"/>
      <c r="CM335" s="755"/>
      <c r="CN335" s="758"/>
      <c r="CO335" s="755"/>
      <c r="CP335" s="756"/>
      <c r="CQ335" s="768"/>
      <c r="CR335" s="767"/>
      <c r="CS335" s="252"/>
      <c r="CT335" s="748"/>
      <c r="CU335" s="758"/>
      <c r="CV335" s="748"/>
      <c r="CW335" s="748"/>
      <c r="CX335" s="748"/>
      <c r="CY335" s="748"/>
      <c r="CZ335" s="748"/>
      <c r="DA335" s="758"/>
      <c r="DB335" s="767"/>
      <c r="DC335" s="767"/>
      <c r="DD335" s="767"/>
      <c r="DE335" s="767"/>
      <c r="DF335" s="252"/>
      <c r="DG335" s="758"/>
      <c r="DH335" s="758"/>
      <c r="DI335" s="758"/>
      <c r="DJ335" s="758"/>
      <c r="DK335" s="768"/>
      <c r="DL335" s="768"/>
      <c r="DM335" s="787"/>
      <c r="DN335" s="758"/>
      <c r="DO335" s="767"/>
      <c r="DP335" s="767"/>
      <c r="DQ335" s="767"/>
      <c r="DR335" s="768"/>
      <c r="DS335" s="767"/>
      <c r="DT335" s="755"/>
      <c r="DU335" s="755"/>
      <c r="DV335" s="755"/>
      <c r="DW335" s="755"/>
      <c r="DX335" s="755"/>
      <c r="DY335" s="767"/>
      <c r="DZ335" s="755"/>
      <c r="EA335" s="755"/>
      <c r="EB335" s="755"/>
      <c r="EF335" s="279"/>
      <c r="EG335" s="5"/>
      <c r="EH335" s="5"/>
      <c r="EI335" s="252"/>
      <c r="EJ335" s="5"/>
      <c r="EK335" s="5"/>
      <c r="EN335" s="252"/>
      <c r="EO335" s="279"/>
      <c r="EP335" s="252"/>
      <c r="EQ335" s="252"/>
      <c r="ER335" s="252"/>
      <c r="ES335" s="252"/>
      <c r="ET335" s="5"/>
      <c r="EU335" s="59"/>
      <c r="EV335" s="61"/>
      <c r="EW335" s="61"/>
      <c r="EX335" s="5"/>
      <c r="EY335" s="5"/>
      <c r="EZ335" s="5"/>
      <c r="FB335" s="5"/>
      <c r="FC335" s="5"/>
      <c r="FD335" s="5"/>
      <c r="FI335" s="252"/>
      <c r="FJ335" s="252"/>
      <c r="FK335" s="56"/>
    </row>
    <row r="336" spans="1:172" ht="14.25" customHeight="1" x14ac:dyDescent="0.15">
      <c r="A336" s="2352" t="str">
        <f t="shared" si="3"/>
        <v>豊水価格</v>
      </c>
      <c r="B336" s="2351" t="str">
        <f>B334</f>
        <v>豊水</v>
      </c>
      <c r="C336" s="417" t="s">
        <v>96</v>
      </c>
      <c r="D336" s="941">
        <v>0</v>
      </c>
      <c r="E336" s="1051">
        <v>0</v>
      </c>
      <c r="F336" s="1052">
        <v>0</v>
      </c>
      <c r="G336" s="948">
        <v>0</v>
      </c>
      <c r="H336" s="1051">
        <v>0</v>
      </c>
      <c r="I336" s="1052">
        <v>0</v>
      </c>
      <c r="J336" s="1044">
        <v>0</v>
      </c>
      <c r="K336" s="1051">
        <v>0</v>
      </c>
      <c r="L336" s="1052">
        <v>0</v>
      </c>
      <c r="M336" s="1044">
        <v>0</v>
      </c>
      <c r="N336" s="1051">
        <v>0</v>
      </c>
      <c r="O336" s="1052">
        <v>0</v>
      </c>
      <c r="P336" s="1044">
        <v>0</v>
      </c>
      <c r="Q336" s="1051">
        <v>0</v>
      </c>
      <c r="R336" s="1052">
        <v>0</v>
      </c>
      <c r="S336" s="1044">
        <v>0</v>
      </c>
      <c r="T336" s="1051">
        <v>0</v>
      </c>
      <c r="U336" s="1110">
        <v>0</v>
      </c>
      <c r="V336" s="1044">
        <v>0</v>
      </c>
      <c r="W336" s="1051">
        <v>0</v>
      </c>
      <c r="X336" s="1105">
        <v>0</v>
      </c>
      <c r="Y336" s="1044">
        <v>0</v>
      </c>
      <c r="Z336" s="949">
        <v>778</v>
      </c>
      <c r="AA336" s="947">
        <v>419</v>
      </c>
      <c r="AB336" s="950">
        <v>390</v>
      </c>
      <c r="AC336" s="942">
        <v>378</v>
      </c>
      <c r="AD336" s="946">
        <v>333</v>
      </c>
      <c r="AE336" s="944">
        <v>324</v>
      </c>
      <c r="AF336" s="949">
        <v>0</v>
      </c>
      <c r="AG336" s="946">
        <v>0</v>
      </c>
      <c r="AH336" s="1044">
        <v>0</v>
      </c>
      <c r="AI336" s="1051">
        <v>0</v>
      </c>
      <c r="AJ336" s="1052">
        <v>0</v>
      </c>
      <c r="AK336" s="1044">
        <v>0</v>
      </c>
      <c r="AL336" s="1051">
        <v>0</v>
      </c>
      <c r="AM336" s="951">
        <v>0</v>
      </c>
      <c r="AO336" s="59"/>
      <c r="AP336" s="55"/>
      <c r="AQ336" s="784"/>
      <c r="AR336" s="1577"/>
      <c r="AS336" s="1577"/>
      <c r="AT336" s="1577"/>
      <c r="AU336" s="1577"/>
      <c r="AV336" s="1577"/>
      <c r="AW336" s="787"/>
      <c r="AY336" s="252"/>
      <c r="AZ336" s="252"/>
      <c r="BA336" s="252"/>
      <c r="BB336" s="768"/>
      <c r="BC336" s="768"/>
      <c r="BD336" s="758"/>
      <c r="BE336" s="767"/>
      <c r="BF336" s="767"/>
      <c r="BG336" s="767"/>
      <c r="BH336" s="767"/>
      <c r="BI336" s="758"/>
      <c r="BJ336" s="787"/>
      <c r="BK336" s="748"/>
      <c r="BL336" s="748"/>
      <c r="BM336" s="748"/>
      <c r="BN336" s="767"/>
      <c r="BO336" s="748"/>
      <c r="BP336" s="758"/>
      <c r="BQ336" s="767"/>
      <c r="BR336" s="767"/>
      <c r="BS336" s="767"/>
      <c r="BT336" s="767"/>
      <c r="BU336" s="252"/>
      <c r="BV336" s="758"/>
      <c r="BW336" s="252"/>
      <c r="BX336" s="767"/>
      <c r="BY336" s="767"/>
      <c r="BZ336" s="767"/>
      <c r="CA336" s="767"/>
      <c r="CB336" s="787"/>
      <c r="CC336" s="767"/>
      <c r="CD336" s="767"/>
      <c r="CE336" s="767"/>
      <c r="CF336" s="767"/>
      <c r="CG336" s="767"/>
      <c r="CH336" s="758"/>
      <c r="CI336" s="770"/>
      <c r="CJ336" s="778"/>
      <c r="CK336" s="768"/>
      <c r="CL336" s="748"/>
      <c r="CM336" s="748"/>
      <c r="CN336" s="748"/>
      <c r="CO336" s="755"/>
      <c r="CP336" s="755"/>
      <c r="CQ336" s="755"/>
      <c r="CR336" s="755"/>
      <c r="CS336" s="755"/>
      <c r="CT336" s="758"/>
      <c r="CU336" s="755"/>
      <c r="CV336" s="755"/>
      <c r="CW336" s="755"/>
      <c r="CX336" s="755"/>
      <c r="CY336" s="755"/>
      <c r="CZ336" s="767"/>
      <c r="DA336" s="758"/>
      <c r="DB336" s="767"/>
      <c r="DC336" s="767"/>
      <c r="DD336" s="767"/>
      <c r="DE336" s="767"/>
      <c r="DF336" s="252"/>
      <c r="DG336" s="758"/>
      <c r="DH336" s="764"/>
      <c r="DI336" s="764"/>
      <c r="DJ336" s="764"/>
      <c r="DK336" s="768"/>
      <c r="DL336" s="768"/>
      <c r="DM336" s="787"/>
      <c r="DN336" s="787"/>
      <c r="DO336" s="748"/>
      <c r="DP336" s="748"/>
      <c r="DQ336" s="748"/>
      <c r="DR336" s="748"/>
      <c r="DS336" s="767"/>
      <c r="DT336" s="770"/>
      <c r="DU336" s="770"/>
      <c r="DV336" s="770"/>
      <c r="DW336" s="565"/>
      <c r="DX336" s="565"/>
      <c r="DY336" s="5"/>
      <c r="EE336" s="5"/>
      <c r="EH336" s="252"/>
      <c r="EI336" s="279"/>
      <c r="EJ336" s="252"/>
      <c r="EK336" s="252"/>
      <c r="EL336" s="252"/>
      <c r="EM336" s="252"/>
      <c r="EN336" s="59"/>
      <c r="EO336" s="59"/>
      <c r="EP336" s="5"/>
      <c r="ER336" s="5"/>
      <c r="ES336" s="5"/>
      <c r="ET336" s="5"/>
      <c r="EW336" s="5"/>
      <c r="EX336" s="5"/>
      <c r="EY336" s="252"/>
      <c r="EZ336" s="5"/>
      <c r="FB336" s="59"/>
      <c r="FC336" s="252"/>
      <c r="FD336" s="252"/>
    </row>
    <row r="337" spans="1:186" ht="14.25" customHeight="1" x14ac:dyDescent="0.15">
      <c r="A337" s="2352" t="str">
        <f t="shared" si="3"/>
        <v>新高数量</v>
      </c>
      <c r="B337" s="250" t="s">
        <v>74</v>
      </c>
      <c r="C337" s="394" t="s">
        <v>93</v>
      </c>
      <c r="D337" s="917">
        <v>0</v>
      </c>
      <c r="E337" s="1045">
        <v>0</v>
      </c>
      <c r="F337" s="1046">
        <v>0</v>
      </c>
      <c r="G337" s="924">
        <v>0</v>
      </c>
      <c r="H337" s="1045">
        <v>0</v>
      </c>
      <c r="I337" s="1046">
        <v>0</v>
      </c>
      <c r="J337" s="1042">
        <v>0</v>
      </c>
      <c r="K337" s="1045">
        <v>0</v>
      </c>
      <c r="L337" s="1046">
        <v>0</v>
      </c>
      <c r="M337" s="1042">
        <v>0</v>
      </c>
      <c r="N337" s="1045">
        <v>0</v>
      </c>
      <c r="O337" s="1046">
        <v>0</v>
      </c>
      <c r="P337" s="1042">
        <v>0</v>
      </c>
      <c r="Q337" s="1045">
        <v>0</v>
      </c>
      <c r="R337" s="1046">
        <v>0</v>
      </c>
      <c r="S337" s="1042">
        <v>0</v>
      </c>
      <c r="T337" s="1045">
        <v>0</v>
      </c>
      <c r="U337" s="1046">
        <v>0</v>
      </c>
      <c r="V337" s="1042">
        <v>0</v>
      </c>
      <c r="W337" s="1045">
        <v>0</v>
      </c>
      <c r="X337" s="1107">
        <v>0</v>
      </c>
      <c r="Y337" s="1042">
        <v>0</v>
      </c>
      <c r="Z337" s="1045">
        <v>0</v>
      </c>
      <c r="AA337" s="1107">
        <v>0</v>
      </c>
      <c r="AB337" s="927">
        <v>8.34</v>
      </c>
      <c r="AC337" s="926">
        <v>75.555000000000007</v>
      </c>
      <c r="AD337" s="922">
        <v>83.89</v>
      </c>
      <c r="AE337" s="920">
        <v>35.924999999999997</v>
      </c>
      <c r="AF337" s="926">
        <v>3.84</v>
      </c>
      <c r="AG337" s="919">
        <v>0</v>
      </c>
      <c r="AH337" s="920">
        <v>0</v>
      </c>
      <c r="AI337" s="1045">
        <v>0</v>
      </c>
      <c r="AJ337" s="1046">
        <v>0</v>
      </c>
      <c r="AK337" s="1042">
        <v>0</v>
      </c>
      <c r="AL337" s="1045">
        <v>0</v>
      </c>
      <c r="AM337" s="928">
        <v>0</v>
      </c>
      <c r="AO337" s="59"/>
      <c r="AP337" s="55"/>
      <c r="AU337" s="1577"/>
      <c r="AV337" s="1577"/>
      <c r="AY337" s="748"/>
      <c r="AZ337" s="748"/>
      <c r="BA337" s="748"/>
      <c r="BB337" s="767"/>
      <c r="BC337" s="748"/>
      <c r="BD337" s="787"/>
      <c r="BE337" s="767"/>
      <c r="BF337" s="767"/>
      <c r="BG337" s="767"/>
      <c r="BH337" s="767"/>
      <c r="BI337" s="252"/>
      <c r="BJ337" s="758"/>
      <c r="BK337" s="252"/>
      <c r="BL337" s="767"/>
      <c r="BM337" s="767"/>
      <c r="BN337" s="748"/>
      <c r="BO337" s="252"/>
      <c r="BP337" s="758"/>
      <c r="BQ337" s="748"/>
      <c r="BR337" s="748"/>
      <c r="BS337" s="748"/>
      <c r="BT337" s="767"/>
      <c r="BU337" s="767"/>
      <c r="BV337" s="748"/>
      <c r="BW337" s="767"/>
      <c r="BX337" s="767"/>
      <c r="BY337" s="767"/>
      <c r="BZ337" s="748"/>
      <c r="CA337" s="767"/>
      <c r="CB337" s="767"/>
      <c r="CC337" s="748"/>
      <c r="CD337" s="755"/>
      <c r="CE337" s="756"/>
      <c r="CF337" s="768"/>
      <c r="CG337" s="787"/>
      <c r="CH337" s="758"/>
      <c r="CI337" s="758"/>
      <c r="CJ337" s="787"/>
      <c r="CK337" s="748"/>
      <c r="CL337" s="748"/>
      <c r="CM337" s="748"/>
      <c r="CN337" s="767"/>
      <c r="CO337" s="758"/>
      <c r="CP337" s="767"/>
      <c r="CQ337" s="767"/>
      <c r="CR337" s="767"/>
      <c r="CS337" s="768"/>
      <c r="CT337" s="768"/>
      <c r="CU337" s="748"/>
      <c r="CV337" s="770"/>
      <c r="CW337" s="770"/>
      <c r="CX337" s="770"/>
      <c r="CY337" s="565"/>
      <c r="CZ337" s="565"/>
      <c r="DA337" s="101"/>
      <c r="DG337" s="5"/>
      <c r="DH337" s="5"/>
      <c r="DK337" s="5"/>
      <c r="DL337" s="279"/>
      <c r="DM337" s="252"/>
      <c r="DN337" s="252"/>
      <c r="DO337" s="252"/>
      <c r="DP337" s="59"/>
      <c r="DQ337" s="5"/>
      <c r="DR337" s="5"/>
      <c r="DU337" s="5"/>
      <c r="DV337" s="5"/>
      <c r="DW337" s="5"/>
      <c r="DY337" s="5"/>
      <c r="DZ337" s="5"/>
      <c r="EA337" s="5"/>
      <c r="EC337" s="5"/>
      <c r="EE337" s="59"/>
    </row>
    <row r="338" spans="1:186" ht="14.25" customHeight="1" x14ac:dyDescent="0.15">
      <c r="A338" s="2352" t="str">
        <f t="shared" si="3"/>
        <v>新高金額</v>
      </c>
      <c r="B338" s="2350" t="str">
        <f>B337</f>
        <v>新高</v>
      </c>
      <c r="C338" s="395" t="s">
        <v>94</v>
      </c>
      <c r="D338" s="929">
        <v>0</v>
      </c>
      <c r="E338" s="1048">
        <v>0</v>
      </c>
      <c r="F338" s="1049">
        <v>0</v>
      </c>
      <c r="G338" s="936">
        <v>0</v>
      </c>
      <c r="H338" s="1048">
        <v>0</v>
      </c>
      <c r="I338" s="1049">
        <v>0</v>
      </c>
      <c r="J338" s="1043">
        <v>0</v>
      </c>
      <c r="K338" s="1048">
        <v>0</v>
      </c>
      <c r="L338" s="1049">
        <v>0</v>
      </c>
      <c r="M338" s="1043">
        <v>0</v>
      </c>
      <c r="N338" s="1048">
        <v>0</v>
      </c>
      <c r="O338" s="1049">
        <v>0</v>
      </c>
      <c r="P338" s="1043">
        <v>0</v>
      </c>
      <c r="Q338" s="1048">
        <v>0</v>
      </c>
      <c r="R338" s="1049">
        <v>0</v>
      </c>
      <c r="S338" s="1043">
        <v>0</v>
      </c>
      <c r="T338" s="1048">
        <v>0</v>
      </c>
      <c r="U338" s="1049">
        <v>0</v>
      </c>
      <c r="V338" s="1043">
        <v>0</v>
      </c>
      <c r="W338" s="1048">
        <v>0</v>
      </c>
      <c r="X338" s="1109">
        <v>0</v>
      </c>
      <c r="Y338" s="1043">
        <v>0</v>
      </c>
      <c r="Z338" s="1048">
        <v>0</v>
      </c>
      <c r="AA338" s="1109">
        <v>0</v>
      </c>
      <c r="AB338" s="939">
        <v>2721.5459999999998</v>
      </c>
      <c r="AC338" s="930">
        <v>27024.14</v>
      </c>
      <c r="AD338" s="934">
        <v>34066.896999999997</v>
      </c>
      <c r="AE338" s="932">
        <v>14974.038</v>
      </c>
      <c r="AF338" s="938">
        <v>1518.951</v>
      </c>
      <c r="AG338" s="931">
        <v>0</v>
      </c>
      <c r="AH338" s="932">
        <v>0</v>
      </c>
      <c r="AI338" s="1048">
        <v>0</v>
      </c>
      <c r="AJ338" s="1049">
        <v>0</v>
      </c>
      <c r="AK338" s="1043">
        <v>0</v>
      </c>
      <c r="AL338" s="1048">
        <v>0</v>
      </c>
      <c r="AM338" s="940">
        <v>0</v>
      </c>
      <c r="AP338" s="2"/>
      <c r="AR338" s="1576"/>
      <c r="AS338" s="1576"/>
      <c r="AT338" s="1576"/>
      <c r="AV338" s="1577"/>
      <c r="AX338" s="767"/>
      <c r="AY338" s="252"/>
      <c r="AZ338" s="252"/>
      <c r="BA338" s="252"/>
      <c r="BB338" s="748"/>
      <c r="BC338" s="767"/>
      <c r="BD338" s="787"/>
      <c r="BE338" s="767"/>
      <c r="BF338" s="767"/>
      <c r="BG338" s="767"/>
      <c r="BH338" s="768"/>
      <c r="BI338" s="748"/>
      <c r="BJ338" s="758"/>
      <c r="BK338" s="748"/>
      <c r="BL338" s="748"/>
      <c r="BM338" s="748"/>
      <c r="BN338" s="767"/>
      <c r="BO338" s="767"/>
      <c r="BP338" s="758"/>
      <c r="BQ338" s="755"/>
      <c r="BR338" s="756"/>
      <c r="BS338" s="757"/>
      <c r="BT338" s="757"/>
      <c r="BU338" s="757"/>
      <c r="BV338" s="758"/>
      <c r="BW338" s="767"/>
      <c r="BX338" s="767"/>
      <c r="BY338" s="767"/>
      <c r="BZ338" s="768"/>
      <c r="CA338" s="767"/>
      <c r="CB338" s="758"/>
      <c r="CC338" s="767"/>
      <c r="CD338" s="1344"/>
      <c r="CE338" s="767"/>
      <c r="CF338" s="767"/>
      <c r="CG338" s="252"/>
      <c r="CH338" s="758"/>
      <c r="CI338" s="770"/>
      <c r="CJ338" s="252"/>
      <c r="CK338" s="252"/>
      <c r="CL338" s="748"/>
      <c r="CM338" s="252"/>
      <c r="CN338" s="758"/>
      <c r="CO338" s="770"/>
      <c r="CP338" s="778"/>
      <c r="CQ338" s="768"/>
      <c r="CR338" s="748"/>
      <c r="CS338" s="748"/>
      <c r="CT338" s="758"/>
      <c r="CU338" s="770"/>
      <c r="CV338" s="778"/>
      <c r="CW338" s="768"/>
      <c r="CX338" s="748"/>
      <c r="CY338" s="748"/>
      <c r="CZ338" s="758"/>
      <c r="DA338" s="755"/>
      <c r="DB338" s="755"/>
      <c r="DC338" s="755"/>
      <c r="DD338" s="755"/>
      <c r="DE338" s="755"/>
      <c r="DF338" s="758"/>
      <c r="DG338" s="767"/>
      <c r="DH338" s="767"/>
      <c r="DI338" s="767"/>
      <c r="DJ338" s="252"/>
      <c r="DK338" s="767"/>
      <c r="DL338" s="758"/>
      <c r="DM338" s="767"/>
      <c r="DN338" s="767"/>
      <c r="DO338" s="767"/>
      <c r="DP338" s="768"/>
      <c r="DQ338" s="767"/>
      <c r="DR338" s="767"/>
      <c r="DS338" s="5"/>
      <c r="DT338" s="5"/>
      <c r="DU338" s="5"/>
      <c r="DV338" s="5"/>
      <c r="DW338" s="5"/>
      <c r="DX338" s="5"/>
      <c r="DY338" s="758"/>
      <c r="DZ338" s="748"/>
      <c r="EA338" s="748"/>
      <c r="EB338" s="748"/>
      <c r="EC338" s="748"/>
      <c r="ED338" s="767"/>
      <c r="EE338" s="748"/>
      <c r="EF338" s="755"/>
      <c r="EG338" s="755"/>
      <c r="EH338" s="755"/>
      <c r="EI338" s="755"/>
      <c r="EJ338" s="755"/>
      <c r="EK338" s="748"/>
      <c r="EL338" s="758"/>
      <c r="EM338" s="758"/>
      <c r="EN338" s="758"/>
      <c r="EO338" s="748"/>
      <c r="EP338" s="748"/>
      <c r="EQ338" s="748"/>
      <c r="ER338" s="748"/>
      <c r="ES338" s="748"/>
      <c r="ET338" s="748"/>
      <c r="EU338" s="748"/>
      <c r="EV338" s="748"/>
      <c r="EW338" s="758"/>
      <c r="EX338" s="755"/>
      <c r="EY338" s="756"/>
      <c r="EZ338" s="757"/>
      <c r="FA338" s="748"/>
      <c r="FB338" s="748"/>
      <c r="FC338" s="767"/>
      <c r="FD338" s="767"/>
      <c r="FE338" s="770"/>
      <c r="FF338" s="770"/>
      <c r="FG338" s="576"/>
      <c r="FH338" s="279"/>
      <c r="FI338" s="5"/>
      <c r="FL338" s="59"/>
      <c r="FM338" s="5"/>
      <c r="FN338" s="5"/>
      <c r="FQ338" s="5"/>
      <c r="FR338" s="5"/>
      <c r="FS338" s="5"/>
      <c r="FV338" s="5"/>
      <c r="FW338" s="252"/>
      <c r="FY338" s="5"/>
      <c r="GB338" s="20"/>
      <c r="GC338" s="20"/>
      <c r="GD338" s="20"/>
    </row>
    <row r="339" spans="1:186" ht="14.25" customHeight="1" x14ac:dyDescent="0.15">
      <c r="A339" s="2352" t="str">
        <f t="shared" si="3"/>
        <v>新高価格</v>
      </c>
      <c r="B339" s="2351" t="str">
        <f>B337</f>
        <v>新高</v>
      </c>
      <c r="C339" s="417" t="s">
        <v>96</v>
      </c>
      <c r="D339" s="941">
        <v>0</v>
      </c>
      <c r="E339" s="1051">
        <v>0</v>
      </c>
      <c r="F339" s="1052">
        <v>0</v>
      </c>
      <c r="G339" s="948">
        <v>0</v>
      </c>
      <c r="H339" s="1051">
        <v>0</v>
      </c>
      <c r="I339" s="1052">
        <v>0</v>
      </c>
      <c r="J339" s="1044">
        <v>0</v>
      </c>
      <c r="K339" s="1051">
        <v>0</v>
      </c>
      <c r="L339" s="1052">
        <v>0</v>
      </c>
      <c r="M339" s="1044">
        <v>0</v>
      </c>
      <c r="N339" s="1051">
        <v>0</v>
      </c>
      <c r="O339" s="1052">
        <v>0</v>
      </c>
      <c r="P339" s="1044">
        <v>0</v>
      </c>
      <c r="Q339" s="1051">
        <v>0</v>
      </c>
      <c r="R339" s="1052">
        <v>0</v>
      </c>
      <c r="S339" s="1044">
        <v>0</v>
      </c>
      <c r="T339" s="1051">
        <v>0</v>
      </c>
      <c r="U339" s="1052">
        <v>0</v>
      </c>
      <c r="V339" s="1044">
        <v>0</v>
      </c>
      <c r="W339" s="1051">
        <v>0</v>
      </c>
      <c r="X339" s="1105">
        <v>0</v>
      </c>
      <c r="Y339" s="1044">
        <v>0</v>
      </c>
      <c r="Z339" s="1051">
        <v>0</v>
      </c>
      <c r="AA339" s="1105">
        <v>0</v>
      </c>
      <c r="AB339" s="950">
        <v>326</v>
      </c>
      <c r="AC339" s="942">
        <v>358</v>
      </c>
      <c r="AD339" s="946">
        <v>406</v>
      </c>
      <c r="AE339" s="944">
        <v>417</v>
      </c>
      <c r="AF339" s="949">
        <v>396</v>
      </c>
      <c r="AG339" s="943">
        <v>0</v>
      </c>
      <c r="AH339" s="944">
        <v>0</v>
      </c>
      <c r="AI339" s="1051">
        <v>0</v>
      </c>
      <c r="AJ339" s="1052">
        <v>0</v>
      </c>
      <c r="AK339" s="1044">
        <v>0</v>
      </c>
      <c r="AL339" s="1051">
        <v>0</v>
      </c>
      <c r="AM339" s="951">
        <v>0</v>
      </c>
      <c r="AO339" s="59"/>
      <c r="AP339" s="59"/>
      <c r="AQ339" s="784"/>
      <c r="AR339" s="1576"/>
      <c r="AS339" s="1576"/>
      <c r="AT339" s="1576"/>
      <c r="AU339" s="1576"/>
      <c r="AW339" s="787"/>
      <c r="AX339" s="767"/>
      <c r="AY339" s="748"/>
      <c r="AZ339" s="748"/>
      <c r="BA339" s="748"/>
      <c r="BB339" s="767"/>
      <c r="BC339" s="748"/>
      <c r="BD339" s="758"/>
      <c r="BE339" s="767"/>
      <c r="BF339" s="767"/>
      <c r="BG339" s="767"/>
      <c r="BH339" s="767"/>
      <c r="BI339" s="748"/>
      <c r="BJ339" s="787"/>
      <c r="BK339" s="41"/>
      <c r="BL339" s="41"/>
      <c r="BM339" s="41"/>
      <c r="BN339" s="41"/>
      <c r="BO339" s="41"/>
      <c r="BP339" s="787"/>
      <c r="BQ339" s="748"/>
      <c r="BR339" s="748"/>
      <c r="BS339" s="748"/>
      <c r="BT339" s="748"/>
      <c r="BU339" s="767"/>
      <c r="BV339" s="758"/>
      <c r="BW339" s="767"/>
      <c r="BX339" s="767"/>
      <c r="BY339" s="767"/>
      <c r="BZ339" s="768"/>
      <c r="CA339" s="767"/>
      <c r="CB339" s="787"/>
      <c r="CC339" s="767"/>
      <c r="CD339" s="1344"/>
      <c r="CE339" s="767"/>
      <c r="CF339" s="767"/>
      <c r="CG339" s="252"/>
      <c r="CH339" s="758"/>
      <c r="CI339" s="767"/>
      <c r="CJ339" s="767"/>
      <c r="CK339" s="767"/>
      <c r="CL339" s="767"/>
      <c r="CM339" s="767"/>
      <c r="CN339" s="758"/>
      <c r="CO339" s="767"/>
      <c r="CP339" s="252"/>
      <c r="CQ339" s="252"/>
      <c r="CR339" s="767"/>
      <c r="CS339" s="252"/>
      <c r="CT339" s="787"/>
      <c r="CU339" s="755"/>
      <c r="CV339" s="755"/>
      <c r="CW339" s="755"/>
      <c r="CX339" s="767"/>
      <c r="CY339" s="748"/>
      <c r="CZ339" s="758"/>
      <c r="DA339" s="755"/>
      <c r="DB339" s="756"/>
      <c r="DC339" s="757"/>
      <c r="DD339" s="757"/>
      <c r="DE339" s="757"/>
      <c r="DF339" s="758"/>
      <c r="DG339" s="767"/>
      <c r="DH339" s="767"/>
      <c r="DI339" s="767"/>
      <c r="DJ339" s="748"/>
      <c r="DK339" s="252"/>
      <c r="DL339" s="767"/>
      <c r="DM339" s="5"/>
      <c r="DN339" s="5"/>
      <c r="DO339" s="5"/>
      <c r="DP339" s="5"/>
      <c r="DQ339" s="5"/>
      <c r="DR339" s="5"/>
      <c r="DS339" s="758"/>
      <c r="DT339" s="252"/>
      <c r="DU339" s="252"/>
      <c r="DV339" s="252"/>
      <c r="DW339" s="767"/>
      <c r="DX339" s="252"/>
      <c r="DY339" s="758"/>
      <c r="DZ339" s="755"/>
      <c r="EA339" s="755"/>
      <c r="EB339" s="755"/>
      <c r="EC339" s="755"/>
      <c r="ED339" s="755"/>
      <c r="EE339" s="758"/>
      <c r="EF339" s="748"/>
      <c r="EG339" s="748"/>
      <c r="EH339" s="748"/>
      <c r="EI339" s="767"/>
      <c r="EJ339" s="748"/>
      <c r="EK339" s="748"/>
      <c r="EL339" s="748"/>
      <c r="EM339" s="748"/>
      <c r="EN339" s="748"/>
      <c r="EO339" s="757"/>
      <c r="EP339" s="748"/>
      <c r="EQ339" s="767"/>
      <c r="ER339" s="769"/>
      <c r="ES339" s="769"/>
      <c r="ET339" s="769"/>
      <c r="EU339" s="746"/>
      <c r="EV339" s="746"/>
      <c r="EW339" s="5"/>
    </row>
    <row r="340" spans="1:186" ht="14.25" customHeight="1" x14ac:dyDescent="0.15">
      <c r="A340" s="2352" t="str">
        <f t="shared" si="3"/>
        <v>かき類数量</v>
      </c>
      <c r="B340" s="182" t="s">
        <v>76</v>
      </c>
      <c r="C340" s="394" t="s">
        <v>93</v>
      </c>
      <c r="D340" s="917">
        <v>0</v>
      </c>
      <c r="E340" s="1045">
        <v>0</v>
      </c>
      <c r="F340" s="1046">
        <v>8.0000000000000002E-3</v>
      </c>
      <c r="G340" s="924">
        <v>0</v>
      </c>
      <c r="H340" s="1045">
        <v>0</v>
      </c>
      <c r="I340" s="1046">
        <v>0</v>
      </c>
      <c r="J340" s="1042">
        <v>0</v>
      </c>
      <c r="K340" s="1045">
        <v>0</v>
      </c>
      <c r="L340" s="1046">
        <v>0</v>
      </c>
      <c r="M340" s="1042">
        <v>0</v>
      </c>
      <c r="N340" s="1045">
        <v>0</v>
      </c>
      <c r="O340" s="1046">
        <v>0</v>
      </c>
      <c r="P340" s="1042">
        <v>0</v>
      </c>
      <c r="Q340" s="926">
        <v>0</v>
      </c>
      <c r="R340" s="1046">
        <v>0</v>
      </c>
      <c r="S340" s="1042">
        <v>0</v>
      </c>
      <c r="T340" s="926">
        <v>0</v>
      </c>
      <c r="U340" s="1046">
        <v>0</v>
      </c>
      <c r="V340" s="1042">
        <v>0</v>
      </c>
      <c r="W340" s="1045">
        <v>0</v>
      </c>
      <c r="X340" s="1107">
        <v>0</v>
      </c>
      <c r="Y340" s="1042">
        <v>0</v>
      </c>
      <c r="Z340" s="1045">
        <v>0</v>
      </c>
      <c r="AA340" s="1107">
        <v>0</v>
      </c>
      <c r="AB340" s="927">
        <v>0</v>
      </c>
      <c r="AC340" s="918">
        <v>0.747</v>
      </c>
      <c r="AD340" s="922">
        <v>7.91</v>
      </c>
      <c r="AE340" s="955">
        <v>4.25</v>
      </c>
      <c r="AF340" s="926">
        <v>5.79</v>
      </c>
      <c r="AG340" s="922">
        <v>7.0149999999999997</v>
      </c>
      <c r="AH340" s="1042">
        <v>7.2859999999999996</v>
      </c>
      <c r="AI340" s="918">
        <v>6.9539999999999997</v>
      </c>
      <c r="AJ340" s="1046">
        <v>12.419</v>
      </c>
      <c r="AK340" s="1042">
        <v>10.17</v>
      </c>
      <c r="AL340" s="953">
        <v>3.4830000000000001</v>
      </c>
      <c r="AM340" s="928">
        <v>0</v>
      </c>
      <c r="AO340" s="59"/>
      <c r="AP340" s="59"/>
      <c r="AR340" s="1576"/>
      <c r="AS340" s="1576"/>
      <c r="AT340" s="1576"/>
      <c r="AU340" s="1576"/>
      <c r="AV340" s="1576"/>
      <c r="AY340" s="767"/>
      <c r="AZ340" s="767"/>
      <c r="BA340" s="767"/>
      <c r="BB340" s="748"/>
      <c r="BC340" s="748"/>
      <c r="BD340" s="758"/>
      <c r="BE340" s="748"/>
      <c r="BF340" s="748"/>
      <c r="BG340" s="748"/>
      <c r="BH340" s="767"/>
      <c r="BI340" s="768"/>
      <c r="BJ340" s="758"/>
      <c r="BK340" s="252"/>
      <c r="BL340" s="252"/>
      <c r="BM340" s="252"/>
      <c r="BN340" s="767"/>
      <c r="BO340" s="758"/>
      <c r="BP340" s="758"/>
      <c r="BQ340" s="767"/>
      <c r="BR340" s="767"/>
      <c r="BS340" s="767"/>
      <c r="BT340" s="748"/>
      <c r="BU340" s="767"/>
      <c r="BV340" s="787"/>
      <c r="BW340" s="748"/>
      <c r="BX340" s="748"/>
      <c r="BY340" s="748"/>
      <c r="BZ340" s="767"/>
      <c r="CA340" s="767"/>
      <c r="CB340" s="758"/>
      <c r="CC340" s="767"/>
      <c r="CD340" s="1344"/>
      <c r="CE340" s="767"/>
      <c r="CF340" s="767"/>
      <c r="CG340" s="252"/>
      <c r="CH340" s="787"/>
      <c r="CI340" s="767"/>
      <c r="CJ340" s="767"/>
      <c r="CK340" s="767"/>
      <c r="CL340" s="252"/>
      <c r="CM340" s="767"/>
      <c r="CN340" s="748"/>
      <c r="CO340" s="767"/>
      <c r="CP340" s="252"/>
      <c r="CQ340" s="252"/>
      <c r="CR340" s="767"/>
      <c r="CS340" s="767"/>
      <c r="CT340" s="758"/>
      <c r="CU340" s="770"/>
      <c r="CV340" s="778"/>
      <c r="CW340" s="768"/>
      <c r="CX340" s="748"/>
      <c r="CY340" s="748"/>
      <c r="CZ340" s="787"/>
      <c r="DA340" s="770"/>
      <c r="DB340" s="778"/>
      <c r="DC340" s="768"/>
      <c r="DD340" s="748"/>
      <c r="DE340" s="748"/>
      <c r="DF340" s="758"/>
      <c r="DG340" s="755"/>
      <c r="DH340" s="755"/>
      <c r="DI340" s="755"/>
      <c r="DJ340" s="755"/>
      <c r="DK340" s="755"/>
      <c r="DL340" s="787"/>
      <c r="DM340" s="748"/>
      <c r="DN340" s="748"/>
      <c r="DO340" s="748"/>
      <c r="DP340" s="757"/>
      <c r="DQ340" s="767"/>
      <c r="DR340" s="748"/>
      <c r="DS340" s="767"/>
      <c r="DT340" s="767"/>
      <c r="DU340" s="767"/>
      <c r="DV340" s="748"/>
      <c r="DW340" s="252"/>
      <c r="DX340" s="748"/>
      <c r="DY340" s="5"/>
      <c r="DZ340" s="5"/>
      <c r="EA340" s="5"/>
      <c r="EB340" s="5"/>
      <c r="EC340" s="5"/>
      <c r="ED340" s="792"/>
      <c r="EE340" s="787"/>
      <c r="EF340" s="767"/>
      <c r="EG340" s="767"/>
      <c r="EH340" s="767"/>
      <c r="EI340" s="748"/>
      <c r="EJ340" s="767"/>
      <c r="EK340" s="758"/>
      <c r="EL340" s="748"/>
      <c r="EM340" s="748"/>
      <c r="EN340" s="748"/>
      <c r="EO340" s="748"/>
      <c r="EP340" s="758"/>
      <c r="EQ340" s="758"/>
      <c r="ER340" s="748"/>
      <c r="ES340" s="748"/>
      <c r="ET340" s="748"/>
      <c r="EU340" s="748"/>
      <c r="EV340" s="748"/>
      <c r="EW340" s="758"/>
      <c r="EX340" s="748"/>
      <c r="EY340" s="748"/>
      <c r="EZ340" s="748"/>
      <c r="FA340" s="748"/>
      <c r="FB340" s="748"/>
      <c r="FC340" s="748"/>
      <c r="FD340" s="252"/>
      <c r="FE340" s="252"/>
      <c r="FF340" s="767"/>
      <c r="FG340" s="576"/>
      <c r="FH340" s="279"/>
      <c r="FI340" s="5"/>
      <c r="FK340" s="5"/>
      <c r="FL340" s="5"/>
      <c r="FM340" s="5"/>
      <c r="FN340" s="5"/>
      <c r="FQ340" s="5"/>
    </row>
    <row r="341" spans="1:186" ht="14.25" customHeight="1" x14ac:dyDescent="0.15">
      <c r="A341" s="2352" t="str">
        <f t="shared" si="3"/>
        <v>かき類金額</v>
      </c>
      <c r="B341" s="2350" t="str">
        <f>B340</f>
        <v>かき類</v>
      </c>
      <c r="C341" s="395" t="s">
        <v>94</v>
      </c>
      <c r="D341" s="929">
        <v>0</v>
      </c>
      <c r="E341" s="1048">
        <v>0</v>
      </c>
      <c r="F341" s="1049">
        <v>2.3759999999999999</v>
      </c>
      <c r="G341" s="936">
        <v>0</v>
      </c>
      <c r="H341" s="1048">
        <v>0</v>
      </c>
      <c r="I341" s="1049">
        <v>0</v>
      </c>
      <c r="J341" s="1043">
        <v>0</v>
      </c>
      <c r="K341" s="1048">
        <v>0</v>
      </c>
      <c r="L341" s="1049">
        <v>0</v>
      </c>
      <c r="M341" s="1043">
        <v>0</v>
      </c>
      <c r="N341" s="1048">
        <v>0</v>
      </c>
      <c r="O341" s="1049">
        <v>0</v>
      </c>
      <c r="P341" s="1043">
        <v>0</v>
      </c>
      <c r="Q341" s="938">
        <v>0</v>
      </c>
      <c r="R341" s="1049">
        <v>0</v>
      </c>
      <c r="S341" s="1043">
        <v>0</v>
      </c>
      <c r="T341" s="938">
        <v>0</v>
      </c>
      <c r="U341" s="1049">
        <v>0</v>
      </c>
      <c r="V341" s="1043">
        <v>0</v>
      </c>
      <c r="W341" s="1048">
        <v>0</v>
      </c>
      <c r="X341" s="1109">
        <v>0</v>
      </c>
      <c r="Y341" s="1043">
        <v>0</v>
      </c>
      <c r="Z341" s="1048">
        <v>0</v>
      </c>
      <c r="AA341" s="1109">
        <v>0</v>
      </c>
      <c r="AB341" s="939">
        <v>0</v>
      </c>
      <c r="AC341" s="930">
        <v>237.059</v>
      </c>
      <c r="AD341" s="934">
        <v>2943.2930000000001</v>
      </c>
      <c r="AE341" s="969">
        <v>1604.7180000000001</v>
      </c>
      <c r="AF341" s="938">
        <v>1758.4349999999999</v>
      </c>
      <c r="AG341" s="934">
        <v>2151.5650000000001</v>
      </c>
      <c r="AH341" s="1043">
        <v>1962.8130000000001</v>
      </c>
      <c r="AI341" s="930">
        <v>2145.02</v>
      </c>
      <c r="AJ341" s="1049">
        <v>4213.9530000000004</v>
      </c>
      <c r="AK341" s="1043">
        <v>3360.0819999999999</v>
      </c>
      <c r="AL341" s="967">
        <v>1074.546</v>
      </c>
      <c r="AM341" s="940">
        <v>0</v>
      </c>
      <c r="AO341" s="59"/>
      <c r="AP341" s="59"/>
      <c r="AU341" s="1576"/>
      <c r="AV341" s="1576"/>
      <c r="AY341" s="767"/>
      <c r="AZ341" s="767"/>
      <c r="BA341" s="767"/>
      <c r="BB341" s="748"/>
      <c r="BC341" s="767"/>
      <c r="BD341" s="787"/>
      <c r="BE341" s="770"/>
      <c r="BF341" s="778"/>
      <c r="BG341" s="768"/>
      <c r="BH341" s="767"/>
      <c r="BI341" s="767"/>
      <c r="BJ341" s="758"/>
      <c r="BK341" s="770"/>
      <c r="BL341" s="778"/>
      <c r="BM341" s="768"/>
      <c r="BN341" s="767"/>
      <c r="BO341" s="758"/>
      <c r="BP341" s="758"/>
      <c r="BQ341" s="748"/>
      <c r="BR341" s="748"/>
      <c r="BS341" s="748"/>
      <c r="BT341" s="748"/>
      <c r="BU341" s="767"/>
      <c r="BV341" s="758"/>
      <c r="BW341" s="748"/>
      <c r="BX341" s="748"/>
      <c r="BY341" s="748"/>
      <c r="BZ341" s="767"/>
      <c r="CA341" s="768"/>
      <c r="CB341" s="758"/>
      <c r="CC341" s="767"/>
      <c r="CD341" s="767"/>
      <c r="CE341" s="767"/>
      <c r="CF341" s="767"/>
      <c r="CG341" s="252"/>
      <c r="CH341" s="758"/>
      <c r="CI341" s="767"/>
      <c r="CJ341" s="767"/>
      <c r="CK341" s="767"/>
      <c r="CL341" s="252"/>
      <c r="CM341" s="767"/>
      <c r="CN341" s="748"/>
      <c r="CO341" s="748"/>
      <c r="CP341" s="778"/>
      <c r="CQ341" s="768"/>
      <c r="CR341" s="748"/>
      <c r="CS341" s="748"/>
      <c r="CT341" s="758"/>
      <c r="CU341" s="767"/>
      <c r="CV341" s="767"/>
      <c r="CW341" s="767"/>
      <c r="CX341" s="748"/>
      <c r="CY341" s="767"/>
      <c r="CZ341" s="767"/>
      <c r="DA341" s="5"/>
      <c r="DB341" s="5"/>
      <c r="DC341" s="5"/>
      <c r="DD341" s="5"/>
      <c r="DE341" s="5"/>
      <c r="DF341" s="5"/>
      <c r="DG341" s="758"/>
      <c r="DH341" s="755"/>
      <c r="DI341" s="755"/>
      <c r="DJ341" s="755"/>
      <c r="DK341" s="755"/>
      <c r="DL341" s="755"/>
      <c r="DM341" s="748"/>
      <c r="DN341" s="755"/>
      <c r="DO341" s="755"/>
      <c r="DP341" s="755"/>
      <c r="DQ341" s="755"/>
      <c r="DR341" s="755"/>
      <c r="DS341" s="748"/>
      <c r="DT341" s="755"/>
      <c r="DU341" s="756"/>
      <c r="DV341" s="757"/>
      <c r="DW341" s="748"/>
      <c r="DX341" s="748"/>
      <c r="DY341" s="758"/>
      <c r="DZ341" s="755"/>
      <c r="EA341" s="755"/>
      <c r="EB341" s="755"/>
      <c r="EC341" s="755"/>
      <c r="ED341" s="755"/>
      <c r="EE341" s="748"/>
      <c r="EF341" s="755"/>
      <c r="EG341" s="765"/>
      <c r="EH341" s="766"/>
      <c r="EI341" s="766"/>
      <c r="EJ341" s="766"/>
      <c r="EK341" s="758"/>
      <c r="EL341" s="565"/>
      <c r="EM341" s="565"/>
      <c r="EN341" s="565"/>
      <c r="EO341" s="565"/>
      <c r="EP341" s="565"/>
      <c r="EQ341" s="5"/>
    </row>
    <row r="342" spans="1:186" ht="14.25" customHeight="1" x14ac:dyDescent="0.15">
      <c r="A342" s="2352" t="str">
        <f t="shared" si="3"/>
        <v>かき類価格</v>
      </c>
      <c r="B342" s="2351" t="str">
        <f>B340</f>
        <v>かき類</v>
      </c>
      <c r="C342" s="417" t="s">
        <v>96</v>
      </c>
      <c r="D342" s="941">
        <v>0</v>
      </c>
      <c r="E342" s="1051">
        <v>0</v>
      </c>
      <c r="F342" s="1052">
        <v>297</v>
      </c>
      <c r="G342" s="948">
        <v>0</v>
      </c>
      <c r="H342" s="1051">
        <v>0</v>
      </c>
      <c r="I342" s="1052">
        <v>0</v>
      </c>
      <c r="J342" s="1044">
        <v>0</v>
      </c>
      <c r="K342" s="1051">
        <v>0</v>
      </c>
      <c r="L342" s="1052">
        <v>0</v>
      </c>
      <c r="M342" s="1044">
        <v>0</v>
      </c>
      <c r="N342" s="1051">
        <v>0</v>
      </c>
      <c r="O342" s="1052">
        <v>0</v>
      </c>
      <c r="P342" s="1044">
        <v>0</v>
      </c>
      <c r="Q342" s="949">
        <v>0</v>
      </c>
      <c r="R342" s="1052">
        <v>0</v>
      </c>
      <c r="S342" s="1044">
        <v>0</v>
      </c>
      <c r="T342" s="949">
        <v>0</v>
      </c>
      <c r="U342" s="1052">
        <v>0</v>
      </c>
      <c r="V342" s="1044">
        <v>0</v>
      </c>
      <c r="W342" s="1051">
        <v>0</v>
      </c>
      <c r="X342" s="1105">
        <v>0</v>
      </c>
      <c r="Y342" s="1044">
        <v>0</v>
      </c>
      <c r="Z342" s="1051">
        <v>0</v>
      </c>
      <c r="AA342" s="1105">
        <v>0</v>
      </c>
      <c r="AB342" s="950">
        <v>0</v>
      </c>
      <c r="AC342" s="942">
        <v>317</v>
      </c>
      <c r="AD342" s="946">
        <v>372</v>
      </c>
      <c r="AE342" s="944">
        <v>378</v>
      </c>
      <c r="AF342" s="949">
        <v>304</v>
      </c>
      <c r="AG342" s="946">
        <v>307</v>
      </c>
      <c r="AH342" s="1044">
        <v>269</v>
      </c>
      <c r="AI342" s="942">
        <v>308</v>
      </c>
      <c r="AJ342" s="1052">
        <v>339</v>
      </c>
      <c r="AK342" s="1044">
        <v>330</v>
      </c>
      <c r="AL342" s="942">
        <v>309</v>
      </c>
      <c r="AM342" s="951">
        <v>0</v>
      </c>
      <c r="AO342" s="59"/>
      <c r="AP342" s="59"/>
      <c r="AQ342" s="784"/>
      <c r="AR342" s="1575"/>
      <c r="AS342" s="1575"/>
      <c r="AT342" s="1575"/>
      <c r="AV342" s="1576"/>
      <c r="AW342" s="787"/>
      <c r="AX342" s="767"/>
      <c r="AY342" s="767"/>
      <c r="AZ342" s="767"/>
      <c r="BA342" s="767"/>
      <c r="BB342" s="767"/>
      <c r="BC342" s="252"/>
      <c r="BD342" s="758"/>
      <c r="BE342" s="252"/>
      <c r="BF342" s="252"/>
      <c r="BG342" s="252"/>
      <c r="BH342" s="748"/>
      <c r="BI342" s="748"/>
      <c r="BJ342" s="758"/>
      <c r="BK342" s="767"/>
      <c r="BL342" s="767"/>
      <c r="BM342" s="767"/>
      <c r="BN342" s="767"/>
      <c r="BO342" s="252"/>
      <c r="BP342" s="787"/>
      <c r="BQ342" s="767"/>
      <c r="BR342" s="767"/>
      <c r="BS342" s="767"/>
      <c r="BT342" s="252"/>
      <c r="BU342" s="767"/>
      <c r="BV342" s="787"/>
      <c r="BW342" s="748"/>
      <c r="BX342" s="748"/>
      <c r="BY342" s="748"/>
      <c r="BZ342" s="767"/>
      <c r="CA342" s="767"/>
      <c r="CB342" s="787"/>
      <c r="CC342" s="755"/>
      <c r="CD342" s="755"/>
      <c r="CE342" s="755"/>
      <c r="CF342" s="755"/>
      <c r="CG342" s="755"/>
      <c r="CH342" s="748"/>
      <c r="CI342" s="748"/>
      <c r="CJ342" s="767"/>
      <c r="CK342" s="767"/>
      <c r="CL342" s="755"/>
      <c r="CM342" s="755"/>
      <c r="CN342" s="758"/>
      <c r="CO342" s="770"/>
      <c r="CP342" s="778"/>
      <c r="CQ342" s="768"/>
      <c r="CR342" s="748"/>
      <c r="CS342" s="748"/>
      <c r="CT342" s="748"/>
      <c r="CU342" s="767"/>
      <c r="CV342" s="767"/>
      <c r="CW342" s="767"/>
      <c r="CX342" s="757"/>
      <c r="CY342" s="757"/>
      <c r="CZ342" s="758"/>
      <c r="DA342" s="748"/>
      <c r="DB342" s="748"/>
      <c r="DC342" s="748"/>
      <c r="DD342" s="767"/>
      <c r="DE342" s="768"/>
      <c r="DF342" s="767"/>
      <c r="DG342" s="5"/>
      <c r="DH342" s="5"/>
      <c r="DI342" s="5"/>
      <c r="DJ342" s="5"/>
      <c r="DK342" s="5"/>
      <c r="DL342" s="5"/>
      <c r="DM342" s="758"/>
      <c r="DN342" s="755"/>
      <c r="DO342" s="755"/>
      <c r="DP342" s="755"/>
      <c r="DQ342" s="755"/>
      <c r="DR342" s="755"/>
      <c r="DS342" s="758"/>
      <c r="DT342" s="748"/>
      <c r="DU342" s="748"/>
      <c r="DV342" s="748"/>
      <c r="DW342" s="748"/>
      <c r="DX342" s="748"/>
      <c r="DY342" s="748"/>
      <c r="DZ342" s="748"/>
      <c r="EA342" s="748"/>
      <c r="EB342" s="748"/>
      <c r="EC342" s="748"/>
      <c r="ED342" s="748"/>
      <c r="EE342" s="767"/>
      <c r="EF342" s="755"/>
      <c r="EG342" s="765"/>
      <c r="EH342" s="766"/>
      <c r="EI342" s="766"/>
      <c r="EJ342" s="766"/>
      <c r="EK342" s="758"/>
      <c r="EL342" s="565"/>
      <c r="EM342" s="252"/>
      <c r="EN342" s="576"/>
      <c r="EO342" s="576"/>
      <c r="EP342" s="279"/>
    </row>
    <row r="343" spans="1:186" ht="14.25" customHeight="1" x14ac:dyDescent="0.15">
      <c r="A343" s="2352" t="str">
        <f t="shared" si="3"/>
        <v>ぶどう類数量</v>
      </c>
      <c r="B343" s="182" t="s">
        <v>78</v>
      </c>
      <c r="C343" s="394" t="s">
        <v>93</v>
      </c>
      <c r="D343" s="917">
        <v>0</v>
      </c>
      <c r="E343" s="1045">
        <v>0</v>
      </c>
      <c r="F343" s="1046">
        <v>0</v>
      </c>
      <c r="G343" s="924">
        <v>0</v>
      </c>
      <c r="H343" s="1045">
        <v>0</v>
      </c>
      <c r="I343" s="1046">
        <v>0</v>
      </c>
      <c r="J343" s="1042">
        <v>0</v>
      </c>
      <c r="K343" s="1045">
        <v>0</v>
      </c>
      <c r="L343" s="1046">
        <v>0</v>
      </c>
      <c r="M343" s="1042">
        <v>0</v>
      </c>
      <c r="N343" s="1045">
        <v>0</v>
      </c>
      <c r="O343" s="1046">
        <v>0</v>
      </c>
      <c r="P343" s="1042">
        <v>0</v>
      </c>
      <c r="Q343" s="926">
        <v>0</v>
      </c>
      <c r="R343" s="1046">
        <v>0</v>
      </c>
      <c r="S343" s="1042">
        <v>0</v>
      </c>
      <c r="T343" s="926">
        <v>0</v>
      </c>
      <c r="U343" s="1046">
        <v>0</v>
      </c>
      <c r="V343" s="1042">
        <v>0.59799999999999998</v>
      </c>
      <c r="W343" s="1045">
        <v>1.35</v>
      </c>
      <c r="X343" s="1107">
        <v>1.139</v>
      </c>
      <c r="Y343" s="1042">
        <v>0.93400000000000005</v>
      </c>
      <c r="Z343" s="926">
        <v>0.376</v>
      </c>
      <c r="AA343" s="923">
        <v>1.51</v>
      </c>
      <c r="AB343" s="927">
        <v>1.4750000000000001</v>
      </c>
      <c r="AC343" s="918">
        <v>0.97899999999999998</v>
      </c>
      <c r="AD343" s="922">
        <v>0.66100000000000003</v>
      </c>
      <c r="AE343" s="920">
        <v>0.49399999999999999</v>
      </c>
      <c r="AF343" s="926">
        <v>6.0000000000000001E-3</v>
      </c>
      <c r="AG343" s="922">
        <v>0</v>
      </c>
      <c r="AH343" s="1042">
        <v>0</v>
      </c>
      <c r="AI343" s="918">
        <v>0</v>
      </c>
      <c r="AJ343" s="1046">
        <v>0</v>
      </c>
      <c r="AK343" s="1042">
        <v>0</v>
      </c>
      <c r="AL343" s="953">
        <v>0</v>
      </c>
      <c r="AM343" s="928">
        <v>0</v>
      </c>
      <c r="AO343" s="59"/>
      <c r="AP343" s="59"/>
      <c r="AR343" s="1576"/>
      <c r="AS343" s="1576"/>
      <c r="AT343" s="1576"/>
      <c r="AU343" s="1575"/>
      <c r="AX343" s="767"/>
      <c r="AY343" s="767"/>
      <c r="AZ343" s="767"/>
      <c r="BA343" s="767"/>
      <c r="BB343" s="767"/>
      <c r="BC343" s="748"/>
      <c r="BD343" s="787"/>
      <c r="BE343" s="755"/>
      <c r="BF343" s="755"/>
      <c r="BG343" s="755"/>
      <c r="BH343" s="755"/>
      <c r="BI343" s="755"/>
      <c r="BJ343" s="758"/>
      <c r="BK343" s="748"/>
      <c r="BL343" s="748"/>
      <c r="BM343" s="748"/>
      <c r="BN343" s="748"/>
      <c r="BO343" s="748"/>
      <c r="BP343" s="758"/>
      <c r="BQ343" s="767"/>
      <c r="BR343" s="767"/>
      <c r="BS343" s="767"/>
      <c r="BT343" s="252"/>
      <c r="BU343" s="767"/>
      <c r="BV343" s="758"/>
      <c r="BW343" s="748"/>
      <c r="BX343" s="748"/>
      <c r="BY343" s="748"/>
      <c r="BZ343" s="767"/>
      <c r="CA343" s="767"/>
      <c r="CB343" s="758"/>
      <c r="CC343" s="767"/>
      <c r="CD343" s="767"/>
      <c r="CE343" s="767"/>
      <c r="CF343" s="768"/>
      <c r="CG343" s="755"/>
      <c r="CH343" s="758"/>
      <c r="CI343" s="748"/>
      <c r="CJ343" s="748"/>
      <c r="CK343" s="748"/>
      <c r="CL343" s="767"/>
      <c r="CM343" s="768"/>
      <c r="CN343" s="787"/>
      <c r="CO343" s="755"/>
      <c r="CP343" s="755"/>
      <c r="CQ343" s="755"/>
      <c r="CR343" s="755"/>
      <c r="CS343" s="755"/>
      <c r="CT343" s="758"/>
      <c r="CU343" s="770"/>
      <c r="CV343" s="756"/>
      <c r="CW343" s="757"/>
      <c r="CX343" s="767"/>
      <c r="CY343" s="767"/>
      <c r="CZ343" s="787"/>
      <c r="DA343" s="748"/>
      <c r="DB343" s="748"/>
      <c r="DC343" s="748"/>
      <c r="DD343" s="767"/>
      <c r="DE343" s="767"/>
      <c r="DF343" s="748"/>
      <c r="DG343" s="5"/>
      <c r="DH343" s="5"/>
      <c r="DI343" s="5"/>
      <c r="DJ343" s="5"/>
      <c r="DK343" s="5"/>
      <c r="DL343" s="792"/>
      <c r="DM343" s="787"/>
      <c r="DN343" s="755"/>
      <c r="DO343" s="755"/>
      <c r="DP343" s="755"/>
      <c r="DQ343" s="755"/>
      <c r="DR343" s="755"/>
      <c r="DS343" s="758"/>
      <c r="DT343" s="758"/>
      <c r="DU343" s="758"/>
      <c r="DV343" s="758"/>
      <c r="DW343" s="768"/>
      <c r="DX343" s="748"/>
      <c r="DY343" s="758"/>
      <c r="DZ343" s="758"/>
      <c r="EA343" s="765"/>
      <c r="EB343" s="766"/>
      <c r="EC343" s="766"/>
      <c r="ED343" s="766"/>
      <c r="EE343" s="748"/>
      <c r="EF343" s="565"/>
      <c r="EG343" s="252"/>
      <c r="EH343" s="576"/>
      <c r="EI343" s="576"/>
      <c r="EJ343" s="576"/>
    </row>
    <row r="344" spans="1:186" ht="14.25" customHeight="1" x14ac:dyDescent="0.15">
      <c r="A344" s="2352" t="str">
        <f t="shared" si="3"/>
        <v>ぶどう類金額</v>
      </c>
      <c r="B344" s="2350" t="str">
        <f>B343</f>
        <v>ぶどう類</v>
      </c>
      <c r="C344" s="395" t="s">
        <v>94</v>
      </c>
      <c r="D344" s="929">
        <v>0</v>
      </c>
      <c r="E344" s="1048">
        <v>0</v>
      </c>
      <c r="F344" s="1049">
        <v>0</v>
      </c>
      <c r="G344" s="936">
        <v>0</v>
      </c>
      <c r="H344" s="1048">
        <v>0</v>
      </c>
      <c r="I344" s="1049">
        <v>0</v>
      </c>
      <c r="J344" s="1043">
        <v>0</v>
      </c>
      <c r="K344" s="1048">
        <v>0</v>
      </c>
      <c r="L344" s="1049">
        <v>0</v>
      </c>
      <c r="M344" s="1043">
        <v>0</v>
      </c>
      <c r="N344" s="1048">
        <v>0</v>
      </c>
      <c r="O344" s="1049">
        <v>0</v>
      </c>
      <c r="P344" s="1043">
        <v>0</v>
      </c>
      <c r="Q344" s="938">
        <v>0</v>
      </c>
      <c r="R344" s="1049">
        <v>0</v>
      </c>
      <c r="S344" s="1043">
        <v>0</v>
      </c>
      <c r="T344" s="938">
        <v>0</v>
      </c>
      <c r="U344" s="1049">
        <v>0</v>
      </c>
      <c r="V344" s="1043">
        <v>1356.1579999999999</v>
      </c>
      <c r="W344" s="1048">
        <v>2594.3029999999999</v>
      </c>
      <c r="X344" s="935">
        <v>1803.8050000000001</v>
      </c>
      <c r="Y344" s="1043">
        <v>1197.2460000000001</v>
      </c>
      <c r="Z344" s="938">
        <v>437.334</v>
      </c>
      <c r="AA344" s="935">
        <v>1220.865</v>
      </c>
      <c r="AB344" s="939">
        <v>1087.0609999999999</v>
      </c>
      <c r="AC344" s="930">
        <v>952.12900000000002</v>
      </c>
      <c r="AD344" s="934">
        <v>526.09100000000001</v>
      </c>
      <c r="AE344" s="932">
        <v>495.00799999999998</v>
      </c>
      <c r="AF344" s="938">
        <v>130.589</v>
      </c>
      <c r="AG344" s="934">
        <v>0</v>
      </c>
      <c r="AH344" s="1043">
        <v>0</v>
      </c>
      <c r="AI344" s="930">
        <v>0</v>
      </c>
      <c r="AJ344" s="1049">
        <v>0</v>
      </c>
      <c r="AK344" s="1043">
        <v>0</v>
      </c>
      <c r="AL344" s="930">
        <v>0</v>
      </c>
      <c r="AM344" s="940">
        <v>0</v>
      </c>
      <c r="AO344" s="59"/>
      <c r="AP344" s="59"/>
      <c r="AR344" s="1576"/>
      <c r="AS344" s="1576"/>
      <c r="AT344" s="1576"/>
      <c r="AU344" s="1576"/>
      <c r="AV344" s="1575"/>
      <c r="AX344" s="748"/>
      <c r="AY344" s="767"/>
      <c r="AZ344" s="767"/>
      <c r="BA344" s="767"/>
      <c r="BB344" s="767"/>
      <c r="BC344" s="748"/>
      <c r="BD344" s="758"/>
      <c r="BE344" s="767"/>
      <c r="BF344" s="767"/>
      <c r="BG344" s="767"/>
      <c r="BH344" s="767"/>
      <c r="BI344" s="767"/>
      <c r="BJ344" s="787"/>
      <c r="BK344" s="767"/>
      <c r="BL344" s="767"/>
      <c r="BM344" s="767"/>
      <c r="BN344" s="748"/>
      <c r="BO344" s="767"/>
      <c r="BP344" s="758"/>
      <c r="BQ344" s="767"/>
      <c r="BR344" s="767"/>
      <c r="BS344" s="767"/>
      <c r="BT344" s="252"/>
      <c r="BU344" s="767"/>
      <c r="BV344" s="758"/>
      <c r="BW344" s="755"/>
      <c r="BX344" s="755"/>
      <c r="BY344" s="755"/>
      <c r="BZ344" s="755"/>
      <c r="CA344" s="767"/>
      <c r="CB344" s="758"/>
      <c r="CC344" s="767"/>
      <c r="CD344" s="748"/>
      <c r="CE344" s="748"/>
      <c r="CF344" s="768"/>
      <c r="CG344" s="768"/>
      <c r="CH344" s="758"/>
      <c r="CI344" s="770"/>
      <c r="CJ344" s="778"/>
      <c r="CK344" s="768"/>
      <c r="CL344" s="748"/>
      <c r="CM344" s="748"/>
      <c r="CN344" s="748"/>
      <c r="CO344" s="767"/>
      <c r="CP344" s="767"/>
      <c r="CQ344" s="767"/>
      <c r="CR344" s="767"/>
      <c r="CS344" s="767"/>
      <c r="CT344" s="767"/>
      <c r="CU344" s="5"/>
      <c r="CV344" s="5"/>
      <c r="CW344" s="5"/>
      <c r="CX344" s="5"/>
      <c r="CY344" s="792"/>
      <c r="CZ344" s="5"/>
      <c r="DA344" s="758"/>
      <c r="DB344" s="755"/>
      <c r="DC344" s="755"/>
      <c r="DD344" s="755"/>
      <c r="DE344" s="755"/>
      <c r="DF344" s="755"/>
      <c r="DG344" s="748"/>
      <c r="DH344" s="755"/>
      <c r="DI344" s="765"/>
      <c r="DJ344" s="766"/>
      <c r="DK344" s="766"/>
      <c r="DL344" s="766"/>
      <c r="DM344" s="758"/>
      <c r="DN344" s="252"/>
      <c r="DO344" s="252"/>
      <c r="DP344" s="252"/>
      <c r="DQ344" s="576"/>
      <c r="DR344" s="576"/>
    </row>
    <row r="345" spans="1:186" ht="14.25" customHeight="1" x14ac:dyDescent="0.15">
      <c r="A345" s="2352" t="str">
        <f t="shared" si="3"/>
        <v>ぶどう類価格</v>
      </c>
      <c r="B345" s="2351" t="str">
        <f>B343</f>
        <v>ぶどう類</v>
      </c>
      <c r="C345" s="417" t="s">
        <v>96</v>
      </c>
      <c r="D345" s="941">
        <v>0</v>
      </c>
      <c r="E345" s="1051">
        <v>0</v>
      </c>
      <c r="F345" s="1052">
        <v>0</v>
      </c>
      <c r="G345" s="948">
        <v>0</v>
      </c>
      <c r="H345" s="1051">
        <v>0</v>
      </c>
      <c r="I345" s="1052">
        <v>0</v>
      </c>
      <c r="J345" s="1044">
        <v>0</v>
      </c>
      <c r="K345" s="1051">
        <v>0</v>
      </c>
      <c r="L345" s="1052">
        <v>0</v>
      </c>
      <c r="M345" s="1044">
        <v>0</v>
      </c>
      <c r="N345" s="1051">
        <v>0</v>
      </c>
      <c r="O345" s="1052">
        <v>0</v>
      </c>
      <c r="P345" s="1044">
        <v>0</v>
      </c>
      <c r="Q345" s="949">
        <v>0</v>
      </c>
      <c r="R345" s="1052">
        <v>0</v>
      </c>
      <c r="S345" s="1044">
        <v>0</v>
      </c>
      <c r="T345" s="949">
        <v>0</v>
      </c>
      <c r="U345" s="1052">
        <v>0</v>
      </c>
      <c r="V345" s="1044">
        <v>2267.8220000000001</v>
      </c>
      <c r="W345" s="1051">
        <v>1922</v>
      </c>
      <c r="X345" s="947">
        <v>1584</v>
      </c>
      <c r="Y345" s="1044">
        <v>1282</v>
      </c>
      <c r="Z345" s="949">
        <v>1163</v>
      </c>
      <c r="AA345" s="947">
        <v>809</v>
      </c>
      <c r="AB345" s="950">
        <v>737</v>
      </c>
      <c r="AC345" s="942">
        <v>973</v>
      </c>
      <c r="AD345" s="946">
        <v>796</v>
      </c>
      <c r="AE345" s="944">
        <v>1002</v>
      </c>
      <c r="AF345" s="949">
        <v>2176</v>
      </c>
      <c r="AG345" s="946">
        <v>0</v>
      </c>
      <c r="AH345" s="1044">
        <v>0</v>
      </c>
      <c r="AI345" s="942">
        <v>0</v>
      </c>
      <c r="AJ345" s="1052">
        <v>0</v>
      </c>
      <c r="AK345" s="1044">
        <v>0</v>
      </c>
      <c r="AL345" s="942">
        <v>0</v>
      </c>
      <c r="AM345" s="951">
        <v>0</v>
      </c>
      <c r="AP345" s="55"/>
      <c r="AQ345" s="784"/>
      <c r="AR345" s="1577"/>
      <c r="AS345" s="1577"/>
      <c r="AT345" s="1577"/>
      <c r="AU345" s="1576"/>
      <c r="AV345" s="1576"/>
      <c r="AW345" s="787"/>
      <c r="AX345" s="252"/>
      <c r="AY345" s="767"/>
      <c r="AZ345" s="767"/>
      <c r="BA345" s="767"/>
      <c r="BB345" s="767"/>
      <c r="BC345" s="748"/>
      <c r="BD345" s="758"/>
      <c r="BE345" s="252"/>
      <c r="BF345" s="252"/>
      <c r="BG345" s="252"/>
      <c r="BH345" s="748"/>
      <c r="BI345" s="767"/>
      <c r="BJ345" s="758"/>
      <c r="BK345" s="252"/>
      <c r="BL345" s="252"/>
      <c r="BM345" s="252"/>
      <c r="BN345" s="252"/>
      <c r="BO345" s="748"/>
      <c r="BP345" s="787"/>
      <c r="BQ345" s="748"/>
      <c r="BR345" s="748"/>
      <c r="BS345" s="748"/>
      <c r="BT345" s="252"/>
      <c r="BU345" s="767"/>
      <c r="BV345" s="787"/>
      <c r="BW345" s="770"/>
      <c r="BX345" s="778"/>
      <c r="BY345" s="768"/>
      <c r="BZ345" s="748"/>
      <c r="CA345" s="755"/>
      <c r="CB345" s="748"/>
      <c r="CC345" s="767"/>
      <c r="CD345" s="748"/>
      <c r="CE345" s="748"/>
      <c r="CF345" s="748"/>
      <c r="CG345" s="767"/>
      <c r="CH345" s="758"/>
      <c r="CI345" s="748"/>
      <c r="CJ345" s="748"/>
      <c r="CK345" s="792"/>
      <c r="CL345" s="5"/>
      <c r="CM345" s="5"/>
      <c r="CN345" s="5"/>
      <c r="CO345" s="758"/>
      <c r="CP345" s="748"/>
      <c r="CQ345" s="748"/>
      <c r="CR345" s="748"/>
      <c r="CS345" s="767"/>
      <c r="CT345" s="748"/>
      <c r="CU345" s="748"/>
      <c r="CV345" s="767"/>
      <c r="CW345" s="767"/>
      <c r="CX345" s="767"/>
      <c r="CY345" s="748"/>
      <c r="CZ345" s="748"/>
      <c r="DA345" s="767"/>
      <c r="DB345" s="767"/>
      <c r="DC345" s="765"/>
      <c r="DD345" s="766"/>
      <c r="DE345" s="766"/>
      <c r="DF345" s="766"/>
      <c r="DG345" s="758"/>
      <c r="DH345" s="576"/>
      <c r="DI345" s="565"/>
      <c r="DJ345" s="565"/>
      <c r="DK345" s="56"/>
      <c r="DL345" s="56"/>
    </row>
    <row r="346" spans="1:186" ht="14.25" customHeight="1" x14ac:dyDescent="0.15">
      <c r="A346" s="2352" t="str">
        <f t="shared" si="3"/>
        <v>いちご類数量</v>
      </c>
      <c r="B346" s="182" t="s">
        <v>80</v>
      </c>
      <c r="C346" s="394" t="s">
        <v>93</v>
      </c>
      <c r="D346" s="917">
        <v>151.542</v>
      </c>
      <c r="E346" s="918">
        <v>162.89400000000001</v>
      </c>
      <c r="F346" s="922">
        <v>157.30799999999999</v>
      </c>
      <c r="G346" s="920">
        <v>173.982</v>
      </c>
      <c r="H346" s="1111">
        <v>192.935</v>
      </c>
      <c r="I346" s="919">
        <v>149.785</v>
      </c>
      <c r="J346" s="920">
        <v>174.334</v>
      </c>
      <c r="K346" s="918">
        <v>197.101</v>
      </c>
      <c r="L346" s="922">
        <v>210.22</v>
      </c>
      <c r="M346" s="920">
        <v>213.75700000000001</v>
      </c>
      <c r="N346" s="918">
        <v>214.83</v>
      </c>
      <c r="O346" s="922">
        <v>124.20699999999999</v>
      </c>
      <c r="P346" s="959">
        <v>138.23699999999999</v>
      </c>
      <c r="Q346" s="921">
        <v>100.05</v>
      </c>
      <c r="R346" s="923">
        <v>61.936</v>
      </c>
      <c r="S346" s="955">
        <v>9.4250000000000007</v>
      </c>
      <c r="T346" s="918">
        <v>0</v>
      </c>
      <c r="U346" s="1046">
        <v>0</v>
      </c>
      <c r="V346" s="924">
        <v>0</v>
      </c>
      <c r="W346" s="1077">
        <v>0</v>
      </c>
      <c r="X346" s="923">
        <v>0</v>
      </c>
      <c r="Y346" s="1042">
        <v>0</v>
      </c>
      <c r="Z346" s="926">
        <v>0</v>
      </c>
      <c r="AA346" s="923">
        <v>0</v>
      </c>
      <c r="AB346" s="927">
        <v>0</v>
      </c>
      <c r="AC346" s="918">
        <v>0</v>
      </c>
      <c r="AD346" s="922">
        <v>0</v>
      </c>
      <c r="AE346" s="920">
        <v>0</v>
      </c>
      <c r="AF346" s="926">
        <v>0.151</v>
      </c>
      <c r="AG346" s="922">
        <v>0.97399999999999998</v>
      </c>
      <c r="AH346" s="1042">
        <v>4.8609999999999998</v>
      </c>
      <c r="AI346" s="1077">
        <v>23.062000000000001</v>
      </c>
      <c r="AJ346" s="922">
        <v>40.857999999999997</v>
      </c>
      <c r="AK346" s="920">
        <v>56.835999999999999</v>
      </c>
      <c r="AL346" s="918">
        <v>75.897999999999996</v>
      </c>
      <c r="AM346" s="928">
        <v>81.957999999999998</v>
      </c>
      <c r="AO346" s="59"/>
      <c r="AP346" s="55"/>
      <c r="AR346" s="1576"/>
      <c r="AS346" s="1576"/>
      <c r="AT346" s="1576"/>
      <c r="AU346" s="1577"/>
      <c r="AV346" s="1576"/>
      <c r="AX346" s="748"/>
      <c r="AY346" s="767"/>
      <c r="AZ346" s="767"/>
      <c r="BA346" s="767"/>
      <c r="BB346" s="767"/>
      <c r="BC346" s="768"/>
      <c r="BD346" s="758"/>
      <c r="BE346" s="41"/>
      <c r="BF346" s="41"/>
      <c r="BG346" s="41"/>
      <c r="BH346" s="41"/>
      <c r="BI346" s="41"/>
      <c r="BJ346" s="758"/>
      <c r="BK346" s="755"/>
      <c r="BL346" s="755"/>
      <c r="BM346" s="755"/>
      <c r="BN346" s="755"/>
      <c r="BO346" s="755"/>
      <c r="BP346" s="758"/>
      <c r="BQ346" s="770"/>
      <c r="BR346" s="767"/>
      <c r="BS346" s="767"/>
      <c r="BT346" s="767"/>
      <c r="BU346" s="748"/>
      <c r="BV346" s="758"/>
      <c r="BW346" s="767"/>
      <c r="BX346" s="767"/>
      <c r="BY346" s="767"/>
      <c r="BZ346" s="748"/>
      <c r="CA346" s="767"/>
      <c r="CB346" s="748"/>
      <c r="CH346" s="792"/>
      <c r="CI346" s="787"/>
      <c r="CJ346" s="755"/>
      <c r="CK346" s="755"/>
      <c r="CL346" s="755"/>
      <c r="CM346" s="755"/>
      <c r="CN346" s="755"/>
      <c r="CO346" s="758"/>
      <c r="CP346" s="758"/>
      <c r="CQ346" s="765"/>
      <c r="CR346" s="766"/>
      <c r="CS346" s="766"/>
      <c r="CT346" s="766"/>
      <c r="CU346" s="755"/>
    </row>
    <row r="347" spans="1:186" ht="14.25" customHeight="1" x14ac:dyDescent="0.15">
      <c r="A347" s="2352" t="str">
        <f t="shared" si="3"/>
        <v>いちご類金額</v>
      </c>
      <c r="B347" s="2350" t="str">
        <f>B346</f>
        <v>いちご類</v>
      </c>
      <c r="C347" s="395" t="s">
        <v>94</v>
      </c>
      <c r="D347" s="929">
        <v>240894.861</v>
      </c>
      <c r="E347" s="930">
        <v>242127.71599999999</v>
      </c>
      <c r="F347" s="934">
        <v>236497.285</v>
      </c>
      <c r="G347" s="932">
        <v>260185.54800000001</v>
      </c>
      <c r="H347" s="1054">
        <v>283757.886</v>
      </c>
      <c r="I347" s="931">
        <v>218105.65</v>
      </c>
      <c r="J347" s="932">
        <v>256291.84299999999</v>
      </c>
      <c r="K347" s="973">
        <v>288635.14299999998</v>
      </c>
      <c r="L347" s="934">
        <v>293984.51899999997</v>
      </c>
      <c r="M347" s="932">
        <v>267058.13099999999</v>
      </c>
      <c r="N347" s="930">
        <v>244250.20499999999</v>
      </c>
      <c r="O347" s="934">
        <v>127454.22199999999</v>
      </c>
      <c r="P347" s="972">
        <v>138997.65900000001</v>
      </c>
      <c r="Q347" s="930">
        <v>94390.706999999995</v>
      </c>
      <c r="R347" s="935">
        <v>55597.802000000003</v>
      </c>
      <c r="S347" s="969">
        <v>8554.5859999999993</v>
      </c>
      <c r="T347" s="930">
        <v>0</v>
      </c>
      <c r="U347" s="1049">
        <v>0</v>
      </c>
      <c r="V347" s="936">
        <v>0</v>
      </c>
      <c r="W347" s="1078">
        <v>0</v>
      </c>
      <c r="X347" s="935">
        <v>0</v>
      </c>
      <c r="Y347" s="1043">
        <v>0</v>
      </c>
      <c r="Z347" s="938">
        <v>0</v>
      </c>
      <c r="AA347" s="935">
        <v>0</v>
      </c>
      <c r="AB347" s="939">
        <v>0</v>
      </c>
      <c r="AC347" s="930">
        <v>0</v>
      </c>
      <c r="AD347" s="934">
        <v>0</v>
      </c>
      <c r="AE347" s="932">
        <v>0</v>
      </c>
      <c r="AF347" s="938">
        <v>568.404</v>
      </c>
      <c r="AG347" s="934">
        <v>3268.5120000000002</v>
      </c>
      <c r="AH347" s="1043">
        <v>13050.502</v>
      </c>
      <c r="AI347" s="1078">
        <v>56014.81</v>
      </c>
      <c r="AJ347" s="934">
        <v>93174.623000000007</v>
      </c>
      <c r="AK347" s="932">
        <v>129674.342</v>
      </c>
      <c r="AL347" s="930">
        <v>187991.905</v>
      </c>
      <c r="AM347" s="940">
        <v>201359.416</v>
      </c>
      <c r="AO347" s="59"/>
      <c r="AP347" s="55"/>
      <c r="AR347" s="1577"/>
      <c r="AS347" s="1577"/>
      <c r="AT347" s="1577"/>
      <c r="AU347" s="1576"/>
      <c r="AV347" s="1577"/>
      <c r="AX347" s="252"/>
      <c r="AY347" s="767"/>
      <c r="AZ347" s="767"/>
      <c r="BA347" s="767"/>
      <c r="BB347" s="767"/>
      <c r="BC347" s="748"/>
      <c r="BD347" s="758"/>
      <c r="BE347" s="748"/>
      <c r="BF347" s="748"/>
      <c r="BG347" s="748"/>
      <c r="BH347" s="767"/>
      <c r="BI347" s="748"/>
      <c r="BJ347" s="787"/>
      <c r="BK347" s="755"/>
      <c r="BL347" s="755"/>
      <c r="BM347" s="755"/>
      <c r="BN347" s="755"/>
      <c r="BO347" s="755"/>
      <c r="BP347" s="758"/>
      <c r="BQ347" s="767"/>
      <c r="BR347" s="767"/>
      <c r="BS347" s="5"/>
      <c r="BT347" s="5"/>
      <c r="BU347" s="59"/>
      <c r="BV347" s="5"/>
      <c r="BW347" s="755"/>
      <c r="BX347" s="755"/>
      <c r="BY347" s="755"/>
      <c r="BZ347" s="755"/>
    </row>
    <row r="348" spans="1:186" ht="14.25" customHeight="1" x14ac:dyDescent="0.15">
      <c r="A348" s="2352" t="str">
        <f t="shared" si="3"/>
        <v>いちご類価格</v>
      </c>
      <c r="B348" s="2351" t="str">
        <f>B346</f>
        <v>いちご類</v>
      </c>
      <c r="C348" s="417" t="s">
        <v>96</v>
      </c>
      <c r="D348" s="941">
        <v>1590</v>
      </c>
      <c r="E348" s="942">
        <v>1486</v>
      </c>
      <c r="F348" s="946">
        <v>1503</v>
      </c>
      <c r="G348" s="944">
        <v>1495</v>
      </c>
      <c r="H348" s="1051">
        <v>1471</v>
      </c>
      <c r="I348" s="943">
        <v>1456</v>
      </c>
      <c r="J348" s="944">
        <v>1470</v>
      </c>
      <c r="K348" s="942">
        <v>1464</v>
      </c>
      <c r="L348" s="946">
        <v>1398</v>
      </c>
      <c r="M348" s="944">
        <v>1249</v>
      </c>
      <c r="N348" s="942">
        <v>1137</v>
      </c>
      <c r="O348" s="946">
        <v>1026</v>
      </c>
      <c r="P348" s="979">
        <v>1006</v>
      </c>
      <c r="Q348" s="942">
        <v>943</v>
      </c>
      <c r="R348" s="947">
        <v>898</v>
      </c>
      <c r="S348" s="944">
        <v>908</v>
      </c>
      <c r="T348" s="942">
        <v>0</v>
      </c>
      <c r="U348" s="1052">
        <v>0</v>
      </c>
      <c r="V348" s="948">
        <v>0</v>
      </c>
      <c r="W348" s="980">
        <v>0</v>
      </c>
      <c r="X348" s="947">
        <v>0</v>
      </c>
      <c r="Y348" s="1044">
        <v>0</v>
      </c>
      <c r="Z348" s="949">
        <v>0</v>
      </c>
      <c r="AA348" s="947">
        <v>0</v>
      </c>
      <c r="AB348" s="950">
        <v>0</v>
      </c>
      <c r="AC348" s="942">
        <v>0</v>
      </c>
      <c r="AD348" s="946">
        <v>0</v>
      </c>
      <c r="AE348" s="944">
        <v>0</v>
      </c>
      <c r="AF348" s="949">
        <v>3764</v>
      </c>
      <c r="AG348" s="946">
        <v>3356</v>
      </c>
      <c r="AH348" s="1044">
        <v>2685</v>
      </c>
      <c r="AI348" s="980">
        <v>2429</v>
      </c>
      <c r="AJ348" s="946">
        <v>2280</v>
      </c>
      <c r="AK348" s="944">
        <v>2282</v>
      </c>
      <c r="AL348" s="942">
        <v>2477</v>
      </c>
      <c r="AM348" s="951">
        <v>2457</v>
      </c>
      <c r="AO348" s="59"/>
      <c r="AP348" s="55"/>
      <c r="AQ348" s="784"/>
      <c r="AR348" s="1576"/>
      <c r="AS348" s="1576"/>
      <c r="AT348" s="1576"/>
      <c r="AU348" s="1577"/>
      <c r="AV348" s="1576"/>
      <c r="AW348" s="787"/>
      <c r="AX348" s="252"/>
      <c r="AY348" s="748"/>
      <c r="AZ348" s="748"/>
      <c r="BA348" s="748"/>
      <c r="BB348" s="767"/>
      <c r="BC348" s="767"/>
      <c r="BD348" s="787"/>
      <c r="BE348" s="770"/>
      <c r="BF348" s="778"/>
      <c r="BG348" s="768"/>
      <c r="BH348" s="748"/>
      <c r="BI348" s="748"/>
      <c r="BJ348" s="758"/>
      <c r="BK348" s="770"/>
      <c r="BL348" s="767"/>
      <c r="BM348" s="5"/>
      <c r="BN348" s="59"/>
      <c r="BO348" s="5"/>
      <c r="BP348" s="5"/>
    </row>
    <row r="349" spans="1:186" ht="14.25" customHeight="1" x14ac:dyDescent="0.15">
      <c r="A349" s="2352" t="str">
        <f t="shared" si="3"/>
        <v>とちおとめ数量</v>
      </c>
      <c r="B349" s="250" t="s">
        <v>81</v>
      </c>
      <c r="C349" s="394" t="s">
        <v>93</v>
      </c>
      <c r="D349" s="917">
        <v>108.69</v>
      </c>
      <c r="E349" s="918">
        <v>96.718000000000004</v>
      </c>
      <c r="F349" s="922">
        <v>92.914000000000001</v>
      </c>
      <c r="G349" s="920">
        <v>99.195999999999998</v>
      </c>
      <c r="H349" s="918">
        <v>108.215</v>
      </c>
      <c r="I349" s="919">
        <v>76.540999999999997</v>
      </c>
      <c r="J349" s="920">
        <v>93.701999999999998</v>
      </c>
      <c r="K349" s="918">
        <v>113.247</v>
      </c>
      <c r="L349" s="922">
        <v>130.51</v>
      </c>
      <c r="M349" s="920">
        <v>136.869</v>
      </c>
      <c r="N349" s="918">
        <v>136.12700000000001</v>
      </c>
      <c r="O349" s="922">
        <v>115.414</v>
      </c>
      <c r="P349" s="920">
        <v>87.406999999999996</v>
      </c>
      <c r="Q349" s="918">
        <v>60.491</v>
      </c>
      <c r="R349" s="923">
        <v>29.22</v>
      </c>
      <c r="S349" s="920">
        <v>3.0630000000000002</v>
      </c>
      <c r="T349" s="918">
        <v>0</v>
      </c>
      <c r="U349" s="922">
        <v>0</v>
      </c>
      <c r="V349" s="924">
        <v>0</v>
      </c>
      <c r="W349" s="1077">
        <v>0</v>
      </c>
      <c r="X349" s="923">
        <v>0</v>
      </c>
      <c r="Y349" s="1042">
        <v>0</v>
      </c>
      <c r="Z349" s="1077">
        <v>0</v>
      </c>
      <c r="AA349" s="923">
        <v>0</v>
      </c>
      <c r="AB349" s="927">
        <v>0</v>
      </c>
      <c r="AC349" s="918">
        <v>0</v>
      </c>
      <c r="AD349" s="922">
        <v>0</v>
      </c>
      <c r="AE349" s="920">
        <v>0</v>
      </c>
      <c r="AF349" s="926">
        <v>0.151</v>
      </c>
      <c r="AG349" s="922">
        <v>0.80500000000000005</v>
      </c>
      <c r="AH349" s="920">
        <v>4.01</v>
      </c>
      <c r="AI349" s="918">
        <v>17.481999999999999</v>
      </c>
      <c r="AJ349" s="922">
        <v>32.167999999999999</v>
      </c>
      <c r="AK349" s="920">
        <v>43.17</v>
      </c>
      <c r="AL349" s="918">
        <v>57.823</v>
      </c>
      <c r="AM349" s="928">
        <v>57.515000000000001</v>
      </c>
      <c r="AN349" s="5"/>
      <c r="AO349" s="59"/>
      <c r="AP349" s="55"/>
      <c r="AR349" s="1576"/>
      <c r="AS349" s="1576"/>
      <c r="AT349" s="1576"/>
      <c r="AU349" s="1576"/>
      <c r="AV349" s="1577"/>
      <c r="AX349" s="767"/>
      <c r="AY349" s="252"/>
      <c r="AZ349" s="252"/>
      <c r="BA349" s="252"/>
      <c r="BB349" s="748"/>
      <c r="BC349" s="768"/>
      <c r="BD349" s="787"/>
      <c r="BE349" s="755"/>
      <c r="BF349" s="755"/>
      <c r="BG349" s="755"/>
      <c r="BH349" s="755"/>
      <c r="BI349" s="755"/>
      <c r="BJ349" s="767"/>
      <c r="BK349" s="778"/>
      <c r="BL349" s="768"/>
      <c r="BM349" s="748"/>
      <c r="BN349" s="748"/>
      <c r="BO349" s="758"/>
      <c r="BP349" s="767"/>
      <c r="BQ349" s="767"/>
      <c r="BR349" s="5"/>
      <c r="BS349" s="5"/>
      <c r="BT349" s="5"/>
      <c r="BU349" s="792"/>
    </row>
    <row r="350" spans="1:186" ht="14.25" customHeight="1" x14ac:dyDescent="0.15">
      <c r="A350" s="2352" t="str">
        <f t="shared" si="3"/>
        <v>とちおとめ金額</v>
      </c>
      <c r="B350" s="2350" t="str">
        <f>B349</f>
        <v>とちおとめ</v>
      </c>
      <c r="C350" s="395" t="s">
        <v>94</v>
      </c>
      <c r="D350" s="929">
        <v>173059.74299999999</v>
      </c>
      <c r="E350" s="930">
        <v>142221.00700000001</v>
      </c>
      <c r="F350" s="934">
        <v>138903.315</v>
      </c>
      <c r="G350" s="932">
        <v>147862.27100000001</v>
      </c>
      <c r="H350" s="930">
        <v>160657.65100000001</v>
      </c>
      <c r="I350" s="971">
        <v>112296.713</v>
      </c>
      <c r="J350" s="932">
        <v>138431.595</v>
      </c>
      <c r="K350" s="930">
        <v>166991.65599999999</v>
      </c>
      <c r="L350" s="934">
        <v>182100.82199999999</v>
      </c>
      <c r="M350" s="932">
        <v>169868.44</v>
      </c>
      <c r="N350" s="930">
        <v>152055.73699999999</v>
      </c>
      <c r="O350" s="934">
        <v>121185.133</v>
      </c>
      <c r="P350" s="972">
        <v>82835.438999999998</v>
      </c>
      <c r="Q350" s="930">
        <v>53069.712</v>
      </c>
      <c r="R350" s="935">
        <v>24851.501</v>
      </c>
      <c r="S350" s="932">
        <v>2488.3629999999998</v>
      </c>
      <c r="T350" s="930">
        <v>0</v>
      </c>
      <c r="U350" s="934">
        <v>0</v>
      </c>
      <c r="V350" s="936">
        <v>0</v>
      </c>
      <c r="W350" s="1078">
        <v>0</v>
      </c>
      <c r="X350" s="935">
        <v>0</v>
      </c>
      <c r="Y350" s="1043">
        <v>0</v>
      </c>
      <c r="Z350" s="1078">
        <v>0</v>
      </c>
      <c r="AA350" s="935">
        <v>0</v>
      </c>
      <c r="AB350" s="939">
        <v>0</v>
      </c>
      <c r="AC350" s="930">
        <v>0</v>
      </c>
      <c r="AD350" s="934">
        <v>0</v>
      </c>
      <c r="AE350" s="932">
        <v>0</v>
      </c>
      <c r="AF350" s="938">
        <v>568.404</v>
      </c>
      <c r="AG350" s="934">
        <v>2899.3679999999999</v>
      </c>
      <c r="AH350" s="932">
        <v>10863.278</v>
      </c>
      <c r="AI350" s="930">
        <v>42339.078999999998</v>
      </c>
      <c r="AJ350" s="934">
        <v>72791.259000000005</v>
      </c>
      <c r="AK350" s="932">
        <v>98677.646999999997</v>
      </c>
      <c r="AL350" s="930">
        <v>143294.10500000001</v>
      </c>
      <c r="AM350" s="940">
        <v>143198.715</v>
      </c>
      <c r="AN350" s="5"/>
      <c r="AO350" s="59"/>
      <c r="AP350" s="59"/>
      <c r="AR350" s="1577"/>
      <c r="AS350" s="1577"/>
      <c r="AT350" s="1577"/>
      <c r="AU350" s="1576"/>
      <c r="AV350" s="1576"/>
      <c r="AX350" s="748"/>
      <c r="AY350" s="767"/>
      <c r="AZ350" s="767"/>
      <c r="BA350" s="767"/>
      <c r="BB350" s="767"/>
      <c r="BC350" s="767"/>
      <c r="BD350" s="758"/>
      <c r="BE350" s="755"/>
      <c r="BF350" s="755"/>
      <c r="BG350" s="755"/>
      <c r="BH350" s="755"/>
      <c r="BI350" s="755"/>
      <c r="BJ350" s="758"/>
      <c r="BK350" s="767"/>
      <c r="BL350" s="767"/>
      <c r="BM350" s="768"/>
      <c r="BN350" s="767"/>
      <c r="BO350" s="758"/>
      <c r="BP350" s="758"/>
      <c r="BQ350" s="767"/>
      <c r="BR350" s="767"/>
      <c r="BS350" s="767"/>
      <c r="BT350" s="768"/>
      <c r="BU350" s="767"/>
      <c r="BV350" s="758"/>
      <c r="BW350" s="770"/>
      <c r="BX350" s="778"/>
      <c r="BY350" s="768"/>
      <c r="BZ350" s="748"/>
      <c r="CA350" s="748"/>
      <c r="CB350" s="787"/>
      <c r="CC350" s="755"/>
      <c r="CD350" s="756"/>
      <c r="CE350" s="757"/>
      <c r="CF350" s="757"/>
      <c r="CG350" s="757"/>
      <c r="CH350" s="758"/>
      <c r="CI350" s="755"/>
      <c r="CJ350" s="756"/>
      <c r="CK350" s="768"/>
      <c r="CL350" s="768"/>
      <c r="CM350" s="768"/>
      <c r="CN350" s="767"/>
      <c r="CO350" s="5"/>
      <c r="CP350" s="5"/>
      <c r="CQ350" s="5"/>
      <c r="CR350" s="5"/>
      <c r="CS350" s="792"/>
      <c r="CT350" s="5"/>
      <c r="CU350" s="755"/>
      <c r="CV350" s="59"/>
      <c r="CW350" s="5"/>
      <c r="CX350" s="3"/>
      <c r="CY350" s="5"/>
      <c r="CZ350" s="5"/>
    </row>
    <row r="351" spans="1:186" ht="14.25" customHeight="1" x14ac:dyDescent="0.15">
      <c r="A351" s="2352" t="str">
        <f t="shared" si="3"/>
        <v>とちおとめ価格</v>
      </c>
      <c r="B351" s="2351" t="str">
        <f>B349</f>
        <v>とちおとめ</v>
      </c>
      <c r="C351" s="417" t="s">
        <v>96</v>
      </c>
      <c r="D351" s="941">
        <v>1592</v>
      </c>
      <c r="E351" s="942">
        <v>1470</v>
      </c>
      <c r="F351" s="946">
        <v>1495</v>
      </c>
      <c r="G351" s="944">
        <v>1491</v>
      </c>
      <c r="H351" s="942">
        <v>1485</v>
      </c>
      <c r="I351" s="943">
        <v>1467</v>
      </c>
      <c r="J351" s="944">
        <v>1477</v>
      </c>
      <c r="K351" s="942">
        <v>1475</v>
      </c>
      <c r="L351" s="946">
        <v>1395</v>
      </c>
      <c r="M351" s="945">
        <v>1241</v>
      </c>
      <c r="N351" s="942">
        <v>1117</v>
      </c>
      <c r="O351" s="946">
        <v>1050</v>
      </c>
      <c r="P351" s="944">
        <v>948</v>
      </c>
      <c r="Q351" s="942">
        <v>877</v>
      </c>
      <c r="R351" s="947">
        <v>850</v>
      </c>
      <c r="S351" s="944">
        <v>812</v>
      </c>
      <c r="T351" s="942">
        <v>0</v>
      </c>
      <c r="U351" s="946">
        <v>0</v>
      </c>
      <c r="V351" s="948">
        <v>0</v>
      </c>
      <c r="W351" s="1112">
        <v>0</v>
      </c>
      <c r="X351" s="947">
        <v>0</v>
      </c>
      <c r="Y351" s="1044">
        <v>0</v>
      </c>
      <c r="Z351" s="1113">
        <v>0</v>
      </c>
      <c r="AA351" s="947">
        <v>0</v>
      </c>
      <c r="AB351" s="950">
        <v>0</v>
      </c>
      <c r="AC351" s="942">
        <v>0</v>
      </c>
      <c r="AD351" s="946">
        <v>0</v>
      </c>
      <c r="AE351" s="944">
        <v>0</v>
      </c>
      <c r="AF351" s="949">
        <v>3764</v>
      </c>
      <c r="AG351" s="1114">
        <v>3602</v>
      </c>
      <c r="AH351" s="944">
        <v>2709</v>
      </c>
      <c r="AI351" s="945">
        <v>2422</v>
      </c>
      <c r="AJ351" s="946">
        <v>2263</v>
      </c>
      <c r="AK351" s="945">
        <v>2286</v>
      </c>
      <c r="AL351" s="942">
        <v>2478</v>
      </c>
      <c r="AM351" s="951">
        <v>2490</v>
      </c>
      <c r="AN351" s="5"/>
      <c r="AO351" s="59"/>
      <c r="AP351" s="59"/>
      <c r="AQ351" s="784"/>
      <c r="AR351" s="1576"/>
      <c r="AS351" s="1576"/>
      <c r="AT351" s="1576"/>
      <c r="AU351" s="1577"/>
      <c r="AV351" s="1576"/>
      <c r="AW351" s="787"/>
      <c r="AX351" s="767"/>
      <c r="AY351" s="767"/>
      <c r="AZ351" s="767"/>
      <c r="BA351" s="767"/>
      <c r="BB351" s="748"/>
      <c r="BC351" s="767"/>
      <c r="BD351" s="758"/>
      <c r="BE351" s="755"/>
      <c r="BF351" s="756"/>
      <c r="BG351" s="757"/>
      <c r="BH351" s="757"/>
      <c r="BI351" s="757"/>
      <c r="BJ351" s="758"/>
      <c r="BK351" s="755"/>
      <c r="BL351" s="755"/>
      <c r="BM351" s="755"/>
      <c r="BN351" s="755"/>
      <c r="BO351" s="755"/>
      <c r="BP351" s="787"/>
      <c r="BQ351" s="767"/>
      <c r="BR351" s="778"/>
      <c r="BS351" s="768"/>
      <c r="BT351" s="748"/>
      <c r="BU351" s="748"/>
      <c r="BV351" s="758"/>
    </row>
    <row r="352" spans="1:186" s="5" customFormat="1" ht="14.25" customHeight="1" x14ac:dyDescent="0.15">
      <c r="A352" s="2352" t="str">
        <f t="shared" si="3"/>
        <v>メロン類数量</v>
      </c>
      <c r="B352" s="745" t="s">
        <v>146</v>
      </c>
      <c r="C352" s="491" t="s">
        <v>93</v>
      </c>
      <c r="D352" s="1115">
        <v>0.3</v>
      </c>
      <c r="E352" s="1116">
        <v>0.21</v>
      </c>
      <c r="F352" s="1117">
        <v>0.161</v>
      </c>
      <c r="G352" s="1118">
        <v>0.29399999999999998</v>
      </c>
      <c r="H352" s="1119">
        <v>0.38900000000000001</v>
      </c>
      <c r="I352" s="1120">
        <v>0.34200000000000003</v>
      </c>
      <c r="J352" s="920">
        <v>0.40799999999999997</v>
      </c>
      <c r="K352" s="1116">
        <v>4.5030000000000001</v>
      </c>
      <c r="L352" s="1117">
        <v>22.966000000000001</v>
      </c>
      <c r="M352" s="1121">
        <v>54.651000000000003</v>
      </c>
      <c r="N352" s="1116">
        <v>129.57</v>
      </c>
      <c r="O352" s="1117">
        <v>173.815</v>
      </c>
      <c r="P352" s="1122">
        <v>285.983</v>
      </c>
      <c r="Q352" s="1123">
        <v>434.608</v>
      </c>
      <c r="R352" s="1124">
        <v>752.60900000000004</v>
      </c>
      <c r="S352" s="1125">
        <v>898.02300000000002</v>
      </c>
      <c r="T352" s="1116">
        <v>1116.145</v>
      </c>
      <c r="U352" s="1117">
        <v>700.19100000000003</v>
      </c>
      <c r="V352" s="1126">
        <v>301.16399999999999</v>
      </c>
      <c r="W352" s="1123">
        <v>101.848</v>
      </c>
      <c r="X352" s="1124">
        <v>63.387</v>
      </c>
      <c r="Y352" s="1126">
        <v>112.49299999999999</v>
      </c>
      <c r="Z352" s="1127">
        <v>48.673999999999999</v>
      </c>
      <c r="AA352" s="1124">
        <v>62.319000000000003</v>
      </c>
      <c r="AB352" s="1128">
        <v>65.472999999999999</v>
      </c>
      <c r="AC352" s="1116">
        <v>93.457999999999998</v>
      </c>
      <c r="AD352" s="1117">
        <v>68.073999999999998</v>
      </c>
      <c r="AE352" s="1118">
        <v>59.350999999999999</v>
      </c>
      <c r="AF352" s="1129">
        <v>43.640999999999998</v>
      </c>
      <c r="AG352" s="1117">
        <v>28.940999999999999</v>
      </c>
      <c r="AH352" s="1121">
        <v>10.284000000000001</v>
      </c>
      <c r="AI352" s="1116">
        <v>6.8179999999999996</v>
      </c>
      <c r="AJ352" s="1130">
        <v>5.601</v>
      </c>
      <c r="AK352" s="1118">
        <v>3.1949999999999998</v>
      </c>
      <c r="AL352" s="1116">
        <v>1.2629999999999999</v>
      </c>
      <c r="AM352" s="1131">
        <v>1.859</v>
      </c>
      <c r="AN352" s="41"/>
      <c r="AO352" s="59"/>
      <c r="AP352" s="59"/>
      <c r="AQ352" s="780"/>
      <c r="AR352" s="1576"/>
      <c r="AS352" s="1576"/>
      <c r="AT352" s="1576"/>
      <c r="AU352" s="1576"/>
      <c r="AV352" s="1577"/>
      <c r="AW352" s="758"/>
      <c r="AX352" s="767"/>
      <c r="AY352" s="767"/>
      <c r="AZ352" s="767"/>
      <c r="BA352" s="767"/>
      <c r="BB352" s="767"/>
      <c r="BC352" s="768"/>
      <c r="BD352" s="787"/>
      <c r="BE352" s="755"/>
      <c r="BF352" s="755"/>
      <c r="BG352" s="755"/>
      <c r="BH352" s="755"/>
      <c r="BI352" s="755"/>
      <c r="BJ352" s="758"/>
      <c r="BK352" s="767"/>
      <c r="BL352" s="767"/>
      <c r="BM352" s="767"/>
      <c r="BN352" s="768"/>
      <c r="BO352" s="767"/>
      <c r="BP352" s="758"/>
      <c r="BQ352" s="770"/>
      <c r="BR352" s="767"/>
      <c r="BS352" s="767"/>
      <c r="BT352" s="768"/>
      <c r="BU352" s="767"/>
      <c r="BV352" s="748"/>
      <c r="BW352" s="770"/>
      <c r="BX352" s="778"/>
      <c r="BY352" s="768"/>
      <c r="BZ352" s="748"/>
      <c r="CA352" s="748"/>
      <c r="CB352" s="758"/>
      <c r="CC352" s="755"/>
      <c r="CD352" s="756"/>
      <c r="CE352" s="768"/>
      <c r="CF352" s="768"/>
      <c r="CG352" s="768"/>
      <c r="CH352" s="748"/>
    </row>
    <row r="353" spans="1:105" s="5" customFormat="1" ht="14.25" customHeight="1" x14ac:dyDescent="0.15">
      <c r="A353" s="2352" t="str">
        <f t="shared" si="3"/>
        <v>メロン類金額</v>
      </c>
      <c r="B353" s="2350" t="str">
        <f>B352</f>
        <v>メロン類</v>
      </c>
      <c r="C353" s="395" t="s">
        <v>94</v>
      </c>
      <c r="D353" s="929">
        <v>151.36600000000001</v>
      </c>
      <c r="E353" s="930">
        <v>134.75</v>
      </c>
      <c r="F353" s="934">
        <v>100.708</v>
      </c>
      <c r="G353" s="933">
        <v>141.38800000000001</v>
      </c>
      <c r="H353" s="1048">
        <v>147.458</v>
      </c>
      <c r="I353" s="971">
        <v>113.134</v>
      </c>
      <c r="J353" s="932">
        <v>114.92700000000001</v>
      </c>
      <c r="K353" s="930">
        <v>4135.4409999999998</v>
      </c>
      <c r="L353" s="934">
        <v>19360.454000000002</v>
      </c>
      <c r="M353" s="933">
        <v>46157.883999999998</v>
      </c>
      <c r="N353" s="930">
        <v>99148.789000000004</v>
      </c>
      <c r="O353" s="934">
        <v>126809.73</v>
      </c>
      <c r="P353" s="933">
        <v>200562.25</v>
      </c>
      <c r="Q353" s="973">
        <v>297853.141</v>
      </c>
      <c r="R353" s="937">
        <v>457763.48599999998</v>
      </c>
      <c r="S353" s="932">
        <v>476306.30200000003</v>
      </c>
      <c r="T353" s="930">
        <v>478016.77899999998</v>
      </c>
      <c r="U353" s="934">
        <v>248272.64000000001</v>
      </c>
      <c r="V353" s="1084">
        <v>98020.447</v>
      </c>
      <c r="W353" s="1078">
        <v>37980.285000000003</v>
      </c>
      <c r="X353" s="935">
        <v>31737.776000000002</v>
      </c>
      <c r="Y353" s="1084">
        <v>54553.074999999997</v>
      </c>
      <c r="Z353" s="938">
        <v>25089.34</v>
      </c>
      <c r="AA353" s="935">
        <v>28554</v>
      </c>
      <c r="AB353" s="1132">
        <v>30296.749</v>
      </c>
      <c r="AC353" s="930">
        <v>43936.326000000001</v>
      </c>
      <c r="AD353" s="934">
        <v>32495.456999999999</v>
      </c>
      <c r="AE353" s="933">
        <v>29405.447</v>
      </c>
      <c r="AF353" s="938">
        <v>21518.096000000001</v>
      </c>
      <c r="AG353" s="934">
        <v>13794.941999999999</v>
      </c>
      <c r="AH353" s="933">
        <v>5699.5720000000001</v>
      </c>
      <c r="AI353" s="930">
        <v>3174.7370000000001</v>
      </c>
      <c r="AJ353" s="934">
        <v>2468.3649999999998</v>
      </c>
      <c r="AK353" s="933">
        <v>1387.9079999999999</v>
      </c>
      <c r="AL353" s="930">
        <v>652.69799999999998</v>
      </c>
      <c r="AM353" s="940">
        <v>1097.395</v>
      </c>
      <c r="AN353" s="41"/>
      <c r="AO353" s="59"/>
      <c r="AP353" s="59"/>
      <c r="AQ353" s="780"/>
      <c r="AR353" s="1576"/>
      <c r="AS353" s="1576"/>
      <c r="AT353" s="1576"/>
      <c r="AU353" s="1576"/>
      <c r="AV353" s="1576"/>
      <c r="AW353" s="758"/>
      <c r="AX353" s="748"/>
      <c r="AY353" s="767"/>
      <c r="AZ353" s="767"/>
      <c r="BA353" s="767"/>
      <c r="BB353" s="768"/>
      <c r="BC353" s="748"/>
      <c r="BD353" s="758"/>
      <c r="BE353" s="755"/>
      <c r="BF353" s="767"/>
      <c r="BG353" s="767"/>
      <c r="BH353" s="768"/>
      <c r="BI353" s="767"/>
      <c r="BJ353" s="758"/>
      <c r="BK353" s="770"/>
      <c r="BL353" s="778"/>
      <c r="BM353" s="768"/>
      <c r="BN353" s="748"/>
      <c r="BO353" s="748"/>
      <c r="BP353" s="787"/>
    </row>
    <row r="354" spans="1:105" s="5" customFormat="1" ht="14.25" customHeight="1" x14ac:dyDescent="0.15">
      <c r="A354" s="2352" t="str">
        <f t="shared" si="3"/>
        <v>メロン類価格</v>
      </c>
      <c r="B354" s="2351" t="str">
        <f>B352</f>
        <v>メロン類</v>
      </c>
      <c r="C354" s="417" t="s">
        <v>96</v>
      </c>
      <c r="D354" s="1133">
        <v>505</v>
      </c>
      <c r="E354" s="1671">
        <v>642</v>
      </c>
      <c r="F354" s="1135">
        <v>626</v>
      </c>
      <c r="G354" s="1136">
        <v>481</v>
      </c>
      <c r="H354" s="1137">
        <v>379</v>
      </c>
      <c r="I354" s="1138">
        <v>331</v>
      </c>
      <c r="J354" s="944">
        <v>282</v>
      </c>
      <c r="K354" s="1134">
        <v>918</v>
      </c>
      <c r="L354" s="1135">
        <v>843</v>
      </c>
      <c r="M354" s="1136">
        <v>845</v>
      </c>
      <c r="N354" s="1134">
        <v>765</v>
      </c>
      <c r="O354" s="1135">
        <v>730</v>
      </c>
      <c r="P354" s="1139">
        <v>701</v>
      </c>
      <c r="Q354" s="1140">
        <v>685</v>
      </c>
      <c r="R354" s="1141">
        <v>608</v>
      </c>
      <c r="S354" s="1142">
        <v>530</v>
      </c>
      <c r="T354" s="1134">
        <v>428</v>
      </c>
      <c r="U354" s="1135">
        <v>355</v>
      </c>
      <c r="V354" s="1143">
        <v>325</v>
      </c>
      <c r="W354" s="1140">
        <v>373</v>
      </c>
      <c r="X354" s="1141">
        <v>501</v>
      </c>
      <c r="Y354" s="1143">
        <v>485</v>
      </c>
      <c r="Z354" s="1144">
        <v>515</v>
      </c>
      <c r="AA354" s="1141">
        <v>458</v>
      </c>
      <c r="AB354" s="1145">
        <v>463</v>
      </c>
      <c r="AC354" s="1146">
        <v>470</v>
      </c>
      <c r="AD354" s="1147">
        <v>477</v>
      </c>
      <c r="AE354" s="1136">
        <v>495</v>
      </c>
      <c r="AF354" s="1144">
        <v>493</v>
      </c>
      <c r="AG354" s="1135">
        <v>477</v>
      </c>
      <c r="AH354" s="1136">
        <v>554</v>
      </c>
      <c r="AI354" s="1134">
        <v>466</v>
      </c>
      <c r="AJ354" s="1135">
        <v>441</v>
      </c>
      <c r="AK354" s="1136">
        <v>434</v>
      </c>
      <c r="AL354" s="1134">
        <v>517</v>
      </c>
      <c r="AM354" s="1148">
        <v>590</v>
      </c>
      <c r="AN354" s="41"/>
      <c r="AO354" s="59"/>
      <c r="AP354" s="59"/>
      <c r="AQ354" s="784"/>
      <c r="AR354" s="1576"/>
      <c r="AS354" s="1576"/>
      <c r="AT354" s="1576"/>
      <c r="AU354" s="1576"/>
      <c r="AV354" s="1576"/>
      <c r="AW354" s="787"/>
      <c r="AX354" s="767"/>
      <c r="AY354" s="755"/>
      <c r="AZ354" s="755"/>
      <c r="BA354" s="755"/>
      <c r="BB354" s="755"/>
      <c r="BC354" s="755"/>
      <c r="BD354" s="758"/>
      <c r="BE354" s="748"/>
      <c r="BF354" s="767"/>
      <c r="BG354" s="767"/>
      <c r="BH354" s="768"/>
      <c r="BI354" s="767"/>
      <c r="BJ354" s="758"/>
      <c r="BK354" s="755"/>
      <c r="BL354" s="755"/>
      <c r="BM354" s="755"/>
      <c r="BN354" s="755"/>
      <c r="BO354" s="755"/>
      <c r="BP354" s="758"/>
    </row>
    <row r="355" spans="1:105" s="41" customFormat="1" ht="14.25" customHeight="1" x14ac:dyDescent="0.15">
      <c r="A355" s="2352" t="str">
        <f t="shared" si="3"/>
        <v>アールスメロン数量</v>
      </c>
      <c r="B355" s="273" t="s">
        <v>206</v>
      </c>
      <c r="C355" s="427" t="s">
        <v>93</v>
      </c>
      <c r="D355" s="917">
        <v>0</v>
      </c>
      <c r="E355" s="1045">
        <v>0</v>
      </c>
      <c r="F355" s="1046">
        <v>0</v>
      </c>
      <c r="G355" s="924">
        <v>0</v>
      </c>
      <c r="H355" s="1045">
        <v>0</v>
      </c>
      <c r="I355" s="1046">
        <v>0</v>
      </c>
      <c r="J355" s="1042">
        <v>0</v>
      </c>
      <c r="K355" s="953">
        <v>0</v>
      </c>
      <c r="L355" s="1046">
        <v>0</v>
      </c>
      <c r="M355" s="1042">
        <v>0</v>
      </c>
      <c r="N355" s="953">
        <v>0</v>
      </c>
      <c r="O355" s="954">
        <v>0</v>
      </c>
      <c r="P355" s="920">
        <v>0</v>
      </c>
      <c r="Q355" s="918">
        <v>0</v>
      </c>
      <c r="R355" s="925">
        <v>1.03</v>
      </c>
      <c r="S355" s="955">
        <v>2.27</v>
      </c>
      <c r="T355" s="918">
        <v>3.0449999999999999</v>
      </c>
      <c r="U355" s="922">
        <v>4.2869999999999999</v>
      </c>
      <c r="V355" s="924">
        <v>11.129</v>
      </c>
      <c r="W355" s="1077">
        <v>24.722999999999999</v>
      </c>
      <c r="X355" s="925">
        <v>46.17</v>
      </c>
      <c r="Y355" s="1149">
        <v>100.926</v>
      </c>
      <c r="Z355" s="963">
        <v>43.892000000000003</v>
      </c>
      <c r="AA355" s="923">
        <v>57.012999999999998</v>
      </c>
      <c r="AB355" s="964">
        <v>62.7</v>
      </c>
      <c r="AC355" s="926">
        <v>89.230999999999995</v>
      </c>
      <c r="AD355" s="954">
        <v>65.465000000000003</v>
      </c>
      <c r="AE355" s="956">
        <v>57.819000000000003</v>
      </c>
      <c r="AF355" s="963">
        <v>43.323</v>
      </c>
      <c r="AG355" s="954">
        <v>28.132000000000001</v>
      </c>
      <c r="AH355" s="955">
        <v>9.7870000000000008</v>
      </c>
      <c r="AI355" s="1045">
        <v>6.6379999999999999</v>
      </c>
      <c r="AJ355" s="954">
        <v>5.335</v>
      </c>
      <c r="AK355" s="955">
        <v>3.085</v>
      </c>
      <c r="AL355" s="953">
        <v>1.0660000000000001</v>
      </c>
      <c r="AM355" s="965">
        <v>0.58299999999999996</v>
      </c>
      <c r="AN355" s="2"/>
      <c r="AO355" s="59"/>
      <c r="AP355" s="55"/>
      <c r="AQ355" s="780"/>
      <c r="AR355" s="1576"/>
      <c r="AS355" s="1576"/>
      <c r="AT355" s="1576"/>
      <c r="AU355" s="1576"/>
      <c r="AV355" s="1576"/>
      <c r="AW355" s="758"/>
      <c r="AX355" s="767"/>
      <c r="AY355" s="767"/>
      <c r="AZ355" s="767"/>
      <c r="BA355" s="767"/>
      <c r="BB355" s="768"/>
      <c r="BC355" s="768"/>
      <c r="BD355" s="767"/>
      <c r="BE355" s="748"/>
      <c r="BF355" s="778"/>
      <c r="BG355" s="768"/>
      <c r="BH355" s="748"/>
      <c r="BI355" s="767"/>
      <c r="BJ355" s="767"/>
      <c r="BK355" s="760"/>
      <c r="BL355" s="760"/>
    </row>
    <row r="356" spans="1:105" s="41" customFormat="1" ht="14.25" customHeight="1" x14ac:dyDescent="0.15">
      <c r="A356" s="2352" t="str">
        <f t="shared" si="3"/>
        <v>アールスメロン金額</v>
      </c>
      <c r="B356" s="2350" t="str">
        <f>B355</f>
        <v>アールスメロン</v>
      </c>
      <c r="C356" s="436" t="s">
        <v>94</v>
      </c>
      <c r="D356" s="929">
        <v>0</v>
      </c>
      <c r="E356" s="1048">
        <v>0</v>
      </c>
      <c r="F356" s="1049">
        <v>0</v>
      </c>
      <c r="G356" s="936">
        <v>0</v>
      </c>
      <c r="H356" s="1048">
        <v>0</v>
      </c>
      <c r="I356" s="1049">
        <v>0</v>
      </c>
      <c r="J356" s="1043">
        <v>0</v>
      </c>
      <c r="K356" s="967">
        <v>0</v>
      </c>
      <c r="L356" s="1049">
        <v>0</v>
      </c>
      <c r="M356" s="1043">
        <v>0</v>
      </c>
      <c r="N356" s="967">
        <v>0</v>
      </c>
      <c r="O356" s="968">
        <v>0</v>
      </c>
      <c r="P356" s="972">
        <v>0</v>
      </c>
      <c r="Q356" s="930">
        <v>0</v>
      </c>
      <c r="R356" s="937">
        <v>596.59199999999998</v>
      </c>
      <c r="S356" s="969">
        <v>1059.1559999999999</v>
      </c>
      <c r="T356" s="930">
        <v>1186.3800000000001</v>
      </c>
      <c r="U356" s="934">
        <v>1943.4590000000001</v>
      </c>
      <c r="V356" s="936">
        <v>6150.06</v>
      </c>
      <c r="W356" s="1078">
        <v>13346.1</v>
      </c>
      <c r="X356" s="937">
        <v>24246.594000000001</v>
      </c>
      <c r="Y356" s="975">
        <v>49498.561000000002</v>
      </c>
      <c r="Z356" s="976">
        <v>22869.756000000001</v>
      </c>
      <c r="AA356" s="935">
        <v>25916.705999999998</v>
      </c>
      <c r="AB356" s="977">
        <v>28662.498</v>
      </c>
      <c r="AC356" s="930">
        <v>42156.775999999998</v>
      </c>
      <c r="AD356" s="968">
        <v>31552.761999999999</v>
      </c>
      <c r="AE356" s="969">
        <v>28624.914000000001</v>
      </c>
      <c r="AF356" s="976">
        <v>21332.592000000001</v>
      </c>
      <c r="AG356" s="968">
        <v>13407.39</v>
      </c>
      <c r="AH356" s="969">
        <v>5465.61</v>
      </c>
      <c r="AI356" s="1048">
        <v>3059.9639999999999</v>
      </c>
      <c r="AJ356" s="968">
        <v>2278.4760000000001</v>
      </c>
      <c r="AK356" s="969">
        <v>1315.44</v>
      </c>
      <c r="AL356" s="967">
        <v>527.904</v>
      </c>
      <c r="AM356" s="978">
        <v>278.42399999999998</v>
      </c>
      <c r="AN356" s="2"/>
      <c r="AO356" s="59"/>
      <c r="AQ356" s="780"/>
      <c r="AR356" s="1576"/>
      <c r="AS356" s="1576"/>
      <c r="AT356" s="1576"/>
      <c r="AU356" s="1576"/>
      <c r="AV356" s="1576"/>
      <c r="AW356" s="758"/>
      <c r="AX356" s="767"/>
      <c r="AY356" s="748"/>
      <c r="AZ356" s="748"/>
      <c r="BA356" s="748"/>
      <c r="BB356" s="767"/>
      <c r="BC356" s="748"/>
      <c r="BD356" s="787"/>
      <c r="BE356" s="748"/>
      <c r="BF356" s="748"/>
      <c r="BG356" s="748"/>
      <c r="BH356" s="767"/>
      <c r="BI356" s="252"/>
      <c r="BJ356" s="758"/>
      <c r="BK356" s="767"/>
      <c r="BL356" s="767"/>
      <c r="BM356" s="767"/>
      <c r="BN356" s="252"/>
      <c r="BO356" s="767"/>
      <c r="BP356" s="758"/>
      <c r="BQ356" s="767"/>
      <c r="BR356" s="755"/>
      <c r="BS356" s="755"/>
      <c r="BT356" s="755"/>
      <c r="BU356" s="755"/>
      <c r="BV356" s="758"/>
      <c r="BW356" s="758"/>
      <c r="BX356" s="748"/>
      <c r="BY356" s="748"/>
      <c r="BZ356" s="748"/>
      <c r="CA356" s="748"/>
      <c r="CB356" s="748"/>
      <c r="CC356" s="758"/>
      <c r="CD356" s="767"/>
      <c r="CE356" s="767"/>
      <c r="CF356" s="767"/>
      <c r="CG356" s="748"/>
      <c r="CH356" s="252"/>
      <c r="CI356" s="758"/>
      <c r="CJ356" s="755"/>
      <c r="CK356" s="755"/>
      <c r="CL356" s="755"/>
      <c r="CM356" s="755"/>
      <c r="CN356" s="755"/>
      <c r="CO356" s="758"/>
      <c r="CP356" s="758"/>
      <c r="CQ356" s="767"/>
      <c r="CR356" s="767"/>
      <c r="CS356" s="757"/>
      <c r="CT356" s="748"/>
      <c r="CU356" s="767"/>
      <c r="CV356" s="755"/>
      <c r="CW356" s="755"/>
      <c r="CX356" s="755"/>
      <c r="CY356" s="755"/>
      <c r="CZ356" s="755"/>
      <c r="DA356" s="760"/>
    </row>
    <row r="357" spans="1:105" s="41" customFormat="1" ht="14.25" customHeight="1" x14ac:dyDescent="0.15">
      <c r="A357" s="2352" t="str">
        <f t="shared" si="3"/>
        <v>アールスメロン価格</v>
      </c>
      <c r="B357" s="2351" t="str">
        <f>B355</f>
        <v>アールスメロン</v>
      </c>
      <c r="C357" s="417" t="s">
        <v>96</v>
      </c>
      <c r="D357" s="941">
        <v>0</v>
      </c>
      <c r="E357" s="1051">
        <v>0</v>
      </c>
      <c r="F357" s="1052">
        <v>0</v>
      </c>
      <c r="G357" s="948">
        <v>0</v>
      </c>
      <c r="H357" s="1051">
        <v>0</v>
      </c>
      <c r="I357" s="1052">
        <v>0</v>
      </c>
      <c r="J357" s="1044">
        <v>0</v>
      </c>
      <c r="K357" s="942">
        <v>0</v>
      </c>
      <c r="L357" s="1052">
        <v>0</v>
      </c>
      <c r="M357" s="1044">
        <v>0</v>
      </c>
      <c r="N357" s="942">
        <v>0</v>
      </c>
      <c r="O357" s="946">
        <v>0</v>
      </c>
      <c r="P357" s="979">
        <v>0</v>
      </c>
      <c r="Q357" s="942">
        <v>0</v>
      </c>
      <c r="R357" s="947">
        <v>579</v>
      </c>
      <c r="S357" s="944">
        <v>467</v>
      </c>
      <c r="T357" s="942">
        <v>390</v>
      </c>
      <c r="U357" s="946">
        <v>453</v>
      </c>
      <c r="V357" s="948">
        <v>553</v>
      </c>
      <c r="W357" s="980">
        <v>540</v>
      </c>
      <c r="X357" s="947">
        <v>525</v>
      </c>
      <c r="Y357" s="948">
        <v>490</v>
      </c>
      <c r="Z357" s="949">
        <v>521</v>
      </c>
      <c r="AA357" s="947">
        <v>455</v>
      </c>
      <c r="AB357" s="950">
        <v>457</v>
      </c>
      <c r="AC357" s="942">
        <v>472</v>
      </c>
      <c r="AD357" s="946">
        <v>482</v>
      </c>
      <c r="AE357" s="944">
        <v>495</v>
      </c>
      <c r="AF357" s="949">
        <v>492</v>
      </c>
      <c r="AG357" s="946">
        <v>477</v>
      </c>
      <c r="AH357" s="944">
        <v>558</v>
      </c>
      <c r="AI357" s="1051">
        <v>461</v>
      </c>
      <c r="AJ357" s="946">
        <v>427</v>
      </c>
      <c r="AK357" s="944">
        <v>426</v>
      </c>
      <c r="AL357" s="942">
        <v>495</v>
      </c>
      <c r="AM357" s="951">
        <v>478</v>
      </c>
      <c r="AN357" s="2"/>
      <c r="AO357" s="59"/>
      <c r="AP357" s="55"/>
      <c r="AQ357" s="784"/>
      <c r="AR357" s="1576"/>
      <c r="AS357" s="1576"/>
      <c r="AT357" s="1576"/>
      <c r="AU357" s="1576"/>
      <c r="AV357" s="1576"/>
      <c r="AW357" s="787"/>
      <c r="AX357" s="748"/>
      <c r="AY357" s="767"/>
      <c r="AZ357" s="767"/>
      <c r="BA357" s="767"/>
      <c r="BB357" s="252"/>
      <c r="BC357" s="748"/>
      <c r="BD357" s="748"/>
      <c r="BE357" s="755"/>
      <c r="BF357" s="748"/>
      <c r="BG357" s="748"/>
      <c r="BH357" s="748"/>
      <c r="BI357" s="748"/>
      <c r="BJ357" s="758"/>
      <c r="BK357" s="758"/>
      <c r="BL357" s="787"/>
      <c r="BM357" s="787"/>
      <c r="BN357" s="787"/>
      <c r="BO357" s="758"/>
      <c r="BP357" s="758"/>
      <c r="BQ357" s="758"/>
      <c r="BR357" s="755"/>
      <c r="BS357" s="756"/>
      <c r="BT357" s="757"/>
      <c r="BU357" s="767"/>
      <c r="BV357" s="757"/>
      <c r="BW357" s="760"/>
      <c r="BX357" s="760"/>
      <c r="BY357" s="760"/>
      <c r="BZ357" s="760"/>
    </row>
    <row r="358" spans="1:105" ht="14.25" customHeight="1" x14ac:dyDescent="0.15">
      <c r="A358" s="2352" t="str">
        <f t="shared" si="3"/>
        <v>アンデスメロン数量</v>
      </c>
      <c r="B358" s="250" t="s">
        <v>230</v>
      </c>
      <c r="C358" s="394" t="s">
        <v>93</v>
      </c>
      <c r="D358" s="917">
        <v>0</v>
      </c>
      <c r="E358" s="1045">
        <v>0</v>
      </c>
      <c r="F358" s="1046">
        <v>0</v>
      </c>
      <c r="G358" s="924">
        <v>0</v>
      </c>
      <c r="H358" s="1045">
        <v>0</v>
      </c>
      <c r="I358" s="1046">
        <v>0</v>
      </c>
      <c r="J358" s="1042">
        <v>0</v>
      </c>
      <c r="K358" s="1045">
        <v>0</v>
      </c>
      <c r="L358" s="1046">
        <v>1.575</v>
      </c>
      <c r="M358" s="920">
        <v>7.2850000000000001</v>
      </c>
      <c r="N358" s="918">
        <v>31.9</v>
      </c>
      <c r="O358" s="922">
        <v>42.115000000000002</v>
      </c>
      <c r="P358" s="920">
        <v>89.344999999999999</v>
      </c>
      <c r="Q358" s="918">
        <v>170.803</v>
      </c>
      <c r="R358" s="923">
        <v>236.58099999999999</v>
      </c>
      <c r="S358" s="920">
        <v>216.714</v>
      </c>
      <c r="T358" s="918">
        <v>212.453</v>
      </c>
      <c r="U358" s="922">
        <v>105.637</v>
      </c>
      <c r="V358" s="924">
        <v>44.997</v>
      </c>
      <c r="W358" s="1077">
        <v>11.595000000000001</v>
      </c>
      <c r="X358" s="925">
        <v>1.9750000000000001</v>
      </c>
      <c r="Y358" s="924">
        <v>1.66</v>
      </c>
      <c r="Z358" s="926">
        <v>0</v>
      </c>
      <c r="AA358" s="923">
        <v>0.88500000000000001</v>
      </c>
      <c r="AB358" s="927">
        <v>0</v>
      </c>
      <c r="AC358" s="926">
        <v>0.09</v>
      </c>
      <c r="AD358" s="923">
        <v>0.28000000000000003</v>
      </c>
      <c r="AE358" s="924">
        <v>0</v>
      </c>
      <c r="AF358" s="1045">
        <v>0</v>
      </c>
      <c r="AG358" s="922">
        <v>0</v>
      </c>
      <c r="AH358" s="1042">
        <v>0</v>
      </c>
      <c r="AI358" s="1045">
        <v>0</v>
      </c>
      <c r="AJ358" s="1046">
        <v>0</v>
      </c>
      <c r="AK358" s="1042">
        <v>0</v>
      </c>
      <c r="AL358" s="1045">
        <v>0</v>
      </c>
      <c r="AM358" s="928">
        <v>0</v>
      </c>
      <c r="AO358" s="59"/>
      <c r="AP358" s="55"/>
      <c r="AR358" s="1576"/>
      <c r="AS358" s="1576"/>
      <c r="AT358" s="1576"/>
      <c r="AU358" s="1576"/>
      <c r="AV358" s="1576"/>
      <c r="AX358" s="252"/>
      <c r="AZ358" s="764"/>
      <c r="BA358" s="252"/>
      <c r="BB358" s="252"/>
      <c r="BC358" s="757"/>
      <c r="BD358" s="767"/>
      <c r="BE358" s="755"/>
      <c r="BF358" s="755"/>
      <c r="BG358" s="755"/>
      <c r="BH358" s="755"/>
    </row>
    <row r="359" spans="1:105" ht="14.25" customHeight="1" x14ac:dyDescent="0.15">
      <c r="A359" s="2352" t="str">
        <f t="shared" si="3"/>
        <v>アンデスメロン金額</v>
      </c>
      <c r="B359" s="2350" t="str">
        <f>B358</f>
        <v>アンデスメロン</v>
      </c>
      <c r="C359" s="395" t="s">
        <v>94</v>
      </c>
      <c r="D359" s="929">
        <v>0</v>
      </c>
      <c r="E359" s="1048">
        <v>0</v>
      </c>
      <c r="F359" s="1049">
        <v>0</v>
      </c>
      <c r="G359" s="936">
        <v>0</v>
      </c>
      <c r="H359" s="1048">
        <v>0</v>
      </c>
      <c r="I359" s="1049">
        <v>0</v>
      </c>
      <c r="J359" s="1043">
        <v>0</v>
      </c>
      <c r="K359" s="1048">
        <v>0</v>
      </c>
      <c r="L359" s="1049">
        <v>1480.248</v>
      </c>
      <c r="M359" s="932">
        <v>5475.8159999999998</v>
      </c>
      <c r="N359" s="930">
        <v>22787.643</v>
      </c>
      <c r="O359" s="934">
        <v>29236.883999999998</v>
      </c>
      <c r="P359" s="972">
        <v>68764.232000000004</v>
      </c>
      <c r="Q359" s="930">
        <v>121860.103</v>
      </c>
      <c r="R359" s="935">
        <v>149790.18299999999</v>
      </c>
      <c r="S359" s="932">
        <v>117238.83500000001</v>
      </c>
      <c r="T359" s="930">
        <v>88234.875</v>
      </c>
      <c r="U359" s="934">
        <v>35315.695</v>
      </c>
      <c r="V359" s="936">
        <v>13573.494000000001</v>
      </c>
      <c r="W359" s="1078">
        <v>3098.4659999999999</v>
      </c>
      <c r="X359" s="937">
        <v>555.71400000000006</v>
      </c>
      <c r="Y359" s="936">
        <v>242.02799999999999</v>
      </c>
      <c r="Z359" s="938">
        <v>0</v>
      </c>
      <c r="AA359" s="935">
        <v>239.54400000000001</v>
      </c>
      <c r="AB359" s="939">
        <v>0</v>
      </c>
      <c r="AC359" s="938">
        <v>19.440000000000001</v>
      </c>
      <c r="AD359" s="935">
        <v>60.48</v>
      </c>
      <c r="AE359" s="936">
        <v>0</v>
      </c>
      <c r="AF359" s="1048">
        <v>0</v>
      </c>
      <c r="AG359" s="934">
        <v>0</v>
      </c>
      <c r="AH359" s="1043">
        <v>0</v>
      </c>
      <c r="AI359" s="1048">
        <v>0</v>
      </c>
      <c r="AJ359" s="1049">
        <v>0</v>
      </c>
      <c r="AK359" s="1043">
        <v>0</v>
      </c>
      <c r="AL359" s="1048">
        <v>0</v>
      </c>
      <c r="AM359" s="940">
        <v>0</v>
      </c>
      <c r="AO359" s="59"/>
      <c r="AP359" s="55"/>
      <c r="AU359" s="1576"/>
      <c r="AV359" s="1576"/>
      <c r="AX359" s="787"/>
      <c r="AY359" s="767"/>
      <c r="AZ359" s="767"/>
      <c r="BA359" s="767"/>
      <c r="BB359" s="767"/>
      <c r="BC359" s="748"/>
      <c r="BD359" s="764"/>
      <c r="BE359" s="755"/>
      <c r="BF359" s="755"/>
      <c r="BG359" s="755"/>
      <c r="BH359" s="755"/>
      <c r="BI359" s="755"/>
      <c r="BJ359" s="755"/>
      <c r="BK359" s="748"/>
      <c r="BL359" s="758"/>
      <c r="BM359" s="760"/>
      <c r="BN359" s="760"/>
      <c r="BO359" s="760"/>
      <c r="BP359" s="760"/>
      <c r="BQ359" s="755"/>
    </row>
    <row r="360" spans="1:105" ht="14.25" customHeight="1" x14ac:dyDescent="0.15">
      <c r="A360" s="2352" t="str">
        <f t="shared" si="3"/>
        <v>アンデスメロン価格</v>
      </c>
      <c r="B360" s="2351" t="str">
        <f>B358</f>
        <v>アンデスメロン</v>
      </c>
      <c r="C360" s="417" t="s">
        <v>96</v>
      </c>
      <c r="D360" s="941">
        <v>0</v>
      </c>
      <c r="E360" s="1051">
        <v>0</v>
      </c>
      <c r="F360" s="1052">
        <v>0</v>
      </c>
      <c r="G360" s="948">
        <v>0</v>
      </c>
      <c r="H360" s="1051">
        <v>0</v>
      </c>
      <c r="I360" s="1052">
        <v>0</v>
      </c>
      <c r="J360" s="1044">
        <v>0</v>
      </c>
      <c r="K360" s="1051">
        <v>0</v>
      </c>
      <c r="L360" s="1052">
        <v>940</v>
      </c>
      <c r="M360" s="944">
        <v>752</v>
      </c>
      <c r="N360" s="942">
        <v>714</v>
      </c>
      <c r="O360" s="946">
        <v>694</v>
      </c>
      <c r="P360" s="944">
        <v>770</v>
      </c>
      <c r="Q360" s="942">
        <v>713</v>
      </c>
      <c r="R360" s="947">
        <v>633</v>
      </c>
      <c r="S360" s="944">
        <v>541</v>
      </c>
      <c r="T360" s="942">
        <v>415</v>
      </c>
      <c r="U360" s="946">
        <v>334</v>
      </c>
      <c r="V360" s="948">
        <v>302</v>
      </c>
      <c r="W360" s="980">
        <v>267</v>
      </c>
      <c r="X360" s="947">
        <v>281</v>
      </c>
      <c r="Y360" s="948">
        <v>146</v>
      </c>
      <c r="Z360" s="949">
        <v>0</v>
      </c>
      <c r="AA360" s="947">
        <v>271</v>
      </c>
      <c r="AB360" s="950">
        <v>0</v>
      </c>
      <c r="AC360" s="949">
        <v>216</v>
      </c>
      <c r="AD360" s="947">
        <v>216</v>
      </c>
      <c r="AE360" s="948">
        <v>0</v>
      </c>
      <c r="AF360" s="1051">
        <v>0</v>
      </c>
      <c r="AG360" s="946">
        <v>0</v>
      </c>
      <c r="AH360" s="1044">
        <v>0</v>
      </c>
      <c r="AI360" s="1051">
        <v>0</v>
      </c>
      <c r="AJ360" s="1052">
        <v>0</v>
      </c>
      <c r="AK360" s="1044">
        <v>0</v>
      </c>
      <c r="AL360" s="1051">
        <v>0</v>
      </c>
      <c r="AM360" s="951">
        <v>0</v>
      </c>
      <c r="AO360" s="59"/>
      <c r="AP360" s="55"/>
      <c r="AQ360" s="784"/>
      <c r="AV360" s="1576"/>
      <c r="AW360" s="787"/>
      <c r="AX360" s="767"/>
    </row>
    <row r="361" spans="1:105" ht="14.25" customHeight="1" x14ac:dyDescent="0.15">
      <c r="A361" s="2352" t="str">
        <f t="shared" si="3"/>
        <v>クインシーメロン数量</v>
      </c>
      <c r="B361" s="250" t="s">
        <v>209</v>
      </c>
      <c r="C361" s="394" t="s">
        <v>93</v>
      </c>
      <c r="D361" s="917">
        <v>7.0000000000000007E-2</v>
      </c>
      <c r="E361" s="1045">
        <v>0</v>
      </c>
      <c r="F361" s="1046">
        <v>0</v>
      </c>
      <c r="G361" s="924">
        <v>0</v>
      </c>
      <c r="H361" s="1045">
        <v>0</v>
      </c>
      <c r="I361" s="1046">
        <v>0</v>
      </c>
      <c r="J361" s="1042">
        <v>0</v>
      </c>
      <c r="K361" s="1045">
        <v>0</v>
      </c>
      <c r="L361" s="1046">
        <v>0</v>
      </c>
      <c r="M361" s="1042">
        <v>7.0000000000000007E-2</v>
      </c>
      <c r="N361" s="918">
        <v>3.1349999999999998</v>
      </c>
      <c r="O361" s="922">
        <v>13.255000000000001</v>
      </c>
      <c r="P361" s="920">
        <v>38.93</v>
      </c>
      <c r="Q361" s="918">
        <v>86.444000000000003</v>
      </c>
      <c r="R361" s="923">
        <v>214.41800000000001</v>
      </c>
      <c r="S361" s="920">
        <v>213.92099999999999</v>
      </c>
      <c r="T361" s="918">
        <v>208.63900000000001</v>
      </c>
      <c r="U361" s="922">
        <v>113.985</v>
      </c>
      <c r="V361" s="924">
        <v>33.545000000000002</v>
      </c>
      <c r="W361" s="1077">
        <v>8.484</v>
      </c>
      <c r="X361" s="923">
        <v>3.51</v>
      </c>
      <c r="Y361" s="924">
        <v>3.319</v>
      </c>
      <c r="Z361" s="926">
        <v>1.0669999999999999</v>
      </c>
      <c r="AA361" s="923">
        <v>1.4430000000000001</v>
      </c>
      <c r="AB361" s="927">
        <v>1.49</v>
      </c>
      <c r="AC361" s="926">
        <v>0.41</v>
      </c>
      <c r="AD361" s="923">
        <v>24</v>
      </c>
      <c r="AE361" s="924">
        <v>0.254</v>
      </c>
      <c r="AF361" s="1045">
        <v>0.27</v>
      </c>
      <c r="AG361" s="922">
        <v>0.77300000000000002</v>
      </c>
      <c r="AH361" s="1042">
        <v>0.46300000000000002</v>
      </c>
      <c r="AI361" s="1045">
        <v>4.4999999999999998E-2</v>
      </c>
      <c r="AJ361" s="1046">
        <v>0</v>
      </c>
      <c r="AK361" s="1042">
        <v>0.11</v>
      </c>
      <c r="AL361" s="1045">
        <v>0.12</v>
      </c>
      <c r="AM361" s="928">
        <v>8.5999999999999993E-2</v>
      </c>
      <c r="AO361" s="59"/>
      <c r="AP361" s="55"/>
      <c r="AR361" s="1575"/>
      <c r="AS361" s="1575"/>
      <c r="AT361" s="1575"/>
      <c r="AX361" s="767"/>
    </row>
    <row r="362" spans="1:105" ht="14.25" customHeight="1" x14ac:dyDescent="0.15">
      <c r="A362" s="2352" t="str">
        <f t="shared" si="3"/>
        <v>クインシーメロン金額</v>
      </c>
      <c r="B362" s="2350" t="str">
        <f>B361</f>
        <v>クインシーメロン</v>
      </c>
      <c r="C362" s="395" t="s">
        <v>94</v>
      </c>
      <c r="D362" s="929">
        <v>53.411000000000001</v>
      </c>
      <c r="E362" s="1048">
        <v>0</v>
      </c>
      <c r="F362" s="1049">
        <v>0</v>
      </c>
      <c r="G362" s="936">
        <v>0</v>
      </c>
      <c r="H362" s="1048">
        <v>0</v>
      </c>
      <c r="I362" s="1049">
        <v>0</v>
      </c>
      <c r="J362" s="1043">
        <v>0</v>
      </c>
      <c r="K362" s="1048">
        <v>0</v>
      </c>
      <c r="L362" s="1049">
        <v>0</v>
      </c>
      <c r="M362" s="1043">
        <v>54.54</v>
      </c>
      <c r="N362" s="930">
        <v>2946.51</v>
      </c>
      <c r="O362" s="934">
        <v>11314.343999999999</v>
      </c>
      <c r="P362" s="972">
        <v>28068.59</v>
      </c>
      <c r="Q362" s="930">
        <v>60859.300999999999</v>
      </c>
      <c r="R362" s="935">
        <v>133970.79800000001</v>
      </c>
      <c r="S362" s="932">
        <v>119613.787</v>
      </c>
      <c r="T362" s="930">
        <v>98493.001000000004</v>
      </c>
      <c r="U362" s="934">
        <v>45626.455999999998</v>
      </c>
      <c r="V362" s="936">
        <v>11956.130999999999</v>
      </c>
      <c r="W362" s="1078">
        <v>3450.652</v>
      </c>
      <c r="X362" s="1150">
        <v>1645.5429999999999</v>
      </c>
      <c r="Y362" s="936">
        <v>1393.1510000000001</v>
      </c>
      <c r="Z362" s="938">
        <v>654.30100000000004</v>
      </c>
      <c r="AA362" s="935">
        <v>720.20899999999995</v>
      </c>
      <c r="AB362" s="939">
        <v>761.77700000000004</v>
      </c>
      <c r="AC362" s="938">
        <v>22.181999999999999</v>
      </c>
      <c r="AD362" s="935">
        <v>14.24</v>
      </c>
      <c r="AE362" s="936">
        <v>138.97900000000001</v>
      </c>
      <c r="AF362" s="1048">
        <v>158.316</v>
      </c>
      <c r="AG362" s="934">
        <v>367.392</v>
      </c>
      <c r="AH362" s="1043">
        <v>213.90899999999999</v>
      </c>
      <c r="AI362" s="1048">
        <v>18.128</v>
      </c>
      <c r="AJ362" s="1049">
        <v>0</v>
      </c>
      <c r="AK362" s="1043">
        <v>72.468000000000004</v>
      </c>
      <c r="AL362" s="1048">
        <v>81.465000000000003</v>
      </c>
      <c r="AM362" s="940">
        <v>64.48</v>
      </c>
      <c r="AO362" s="59"/>
      <c r="AP362" s="55"/>
      <c r="AR362" s="1576"/>
      <c r="AS362" s="1576"/>
      <c r="AT362" s="1576"/>
      <c r="AU362" s="1575"/>
      <c r="AX362" s="767"/>
    </row>
    <row r="363" spans="1:105" ht="14.25" customHeight="1" x14ac:dyDescent="0.15">
      <c r="A363" s="2352" t="str">
        <f t="shared" si="3"/>
        <v>クインシーメロン価格</v>
      </c>
      <c r="B363" s="2351" t="str">
        <f>B361</f>
        <v>クインシーメロン</v>
      </c>
      <c r="C363" s="417" t="s">
        <v>96</v>
      </c>
      <c r="D363" s="941">
        <v>763</v>
      </c>
      <c r="E363" s="1051">
        <v>0</v>
      </c>
      <c r="F363" s="1052">
        <v>0</v>
      </c>
      <c r="G363" s="948">
        <v>0</v>
      </c>
      <c r="H363" s="1051">
        <v>0</v>
      </c>
      <c r="I363" s="1052">
        <v>0</v>
      </c>
      <c r="J363" s="1044">
        <v>0</v>
      </c>
      <c r="K363" s="1051">
        <v>0</v>
      </c>
      <c r="L363" s="1052">
        <v>0</v>
      </c>
      <c r="M363" s="1044">
        <v>779</v>
      </c>
      <c r="N363" s="942">
        <v>940</v>
      </c>
      <c r="O363" s="946">
        <v>854</v>
      </c>
      <c r="P363" s="944">
        <v>721</v>
      </c>
      <c r="Q363" s="942">
        <v>704</v>
      </c>
      <c r="R363" s="947">
        <v>625</v>
      </c>
      <c r="S363" s="944">
        <v>559</v>
      </c>
      <c r="T363" s="942">
        <v>472</v>
      </c>
      <c r="U363" s="946">
        <v>400</v>
      </c>
      <c r="V363" s="948">
        <v>356</v>
      </c>
      <c r="W363" s="980">
        <v>407</v>
      </c>
      <c r="X363" s="947">
        <v>469</v>
      </c>
      <c r="Y363" s="948">
        <v>420</v>
      </c>
      <c r="Z363" s="949">
        <v>613</v>
      </c>
      <c r="AA363" s="947">
        <v>499</v>
      </c>
      <c r="AB363" s="950">
        <v>511</v>
      </c>
      <c r="AC363" s="949">
        <v>542</v>
      </c>
      <c r="AD363" s="947">
        <v>593</v>
      </c>
      <c r="AE363" s="948">
        <v>547</v>
      </c>
      <c r="AF363" s="1051">
        <v>586</v>
      </c>
      <c r="AG363" s="946">
        <v>475</v>
      </c>
      <c r="AH363" s="1044">
        <v>462</v>
      </c>
      <c r="AI363" s="1051">
        <v>403</v>
      </c>
      <c r="AJ363" s="1052">
        <v>0</v>
      </c>
      <c r="AK363" s="1044">
        <v>659</v>
      </c>
      <c r="AL363" s="1051">
        <v>679</v>
      </c>
      <c r="AM363" s="951">
        <v>750</v>
      </c>
      <c r="AO363" s="59"/>
      <c r="AP363" s="55"/>
      <c r="AQ363" s="784"/>
      <c r="AR363" s="1575"/>
      <c r="AS363" s="1575"/>
      <c r="AT363" s="1575"/>
      <c r="AU363" s="1576"/>
      <c r="AV363" s="1575"/>
      <c r="AW363" s="787"/>
      <c r="BA363" s="755"/>
      <c r="BB363" s="755"/>
      <c r="BC363" s="755"/>
      <c r="BD363" s="758"/>
      <c r="BE363" s="755"/>
      <c r="BF363" s="755"/>
    </row>
    <row r="364" spans="1:105" ht="14.25" customHeight="1" x14ac:dyDescent="0.15">
      <c r="A364" s="2352" t="str">
        <f t="shared" si="3"/>
        <v>すいか数量</v>
      </c>
      <c r="B364" s="250" t="s">
        <v>211</v>
      </c>
      <c r="C364" s="394" t="s">
        <v>93</v>
      </c>
      <c r="D364" s="917">
        <v>0</v>
      </c>
      <c r="E364" s="1045">
        <v>0</v>
      </c>
      <c r="F364" s="1046">
        <v>0</v>
      </c>
      <c r="G364" s="924">
        <v>0</v>
      </c>
      <c r="H364" s="1045">
        <v>0</v>
      </c>
      <c r="I364" s="1046">
        <v>0</v>
      </c>
      <c r="J364" s="1042">
        <v>0</v>
      </c>
      <c r="K364" s="1045">
        <v>0</v>
      </c>
      <c r="L364" s="1046">
        <v>0</v>
      </c>
      <c r="M364" s="1042">
        <v>1.89</v>
      </c>
      <c r="N364" s="918">
        <v>1.05</v>
      </c>
      <c r="O364" s="922">
        <v>1.258</v>
      </c>
      <c r="P364" s="920">
        <v>4.3150000000000004</v>
      </c>
      <c r="Q364" s="918">
        <v>22.919</v>
      </c>
      <c r="R364" s="923">
        <v>93.266999999999996</v>
      </c>
      <c r="S364" s="920">
        <v>123.78700000000001</v>
      </c>
      <c r="T364" s="918">
        <v>190.012</v>
      </c>
      <c r="U364" s="922">
        <v>209.053</v>
      </c>
      <c r="V364" s="924">
        <v>324.84500000000003</v>
      </c>
      <c r="W364" s="1077">
        <v>165.61099999999999</v>
      </c>
      <c r="X364" s="925">
        <v>57.417000000000002</v>
      </c>
      <c r="Y364" s="924">
        <v>23.771999999999998</v>
      </c>
      <c r="Z364" s="926">
        <v>26.937999999999999</v>
      </c>
      <c r="AA364" s="923">
        <v>5.69</v>
      </c>
      <c r="AB364" s="927">
        <v>1.58</v>
      </c>
      <c r="AC364" s="953">
        <v>5.4059999999999997</v>
      </c>
      <c r="AD364" s="922">
        <v>1.6060000000000001</v>
      </c>
      <c r="AE364" s="920">
        <v>5.8410000000000002</v>
      </c>
      <c r="AF364" s="926">
        <v>2.7040000000000002</v>
      </c>
      <c r="AG364" s="922">
        <v>0</v>
      </c>
      <c r="AH364" s="1042">
        <v>0</v>
      </c>
      <c r="AI364" s="1045">
        <v>1.3360000000000001</v>
      </c>
      <c r="AJ364" s="1046">
        <v>0</v>
      </c>
      <c r="AK364" s="1042">
        <v>0</v>
      </c>
      <c r="AL364" s="1045">
        <v>0</v>
      </c>
      <c r="AM364" s="928">
        <v>0</v>
      </c>
      <c r="AO364" s="59"/>
      <c r="AP364" s="55"/>
      <c r="AR364" s="1576"/>
      <c r="AS364" s="1576"/>
      <c r="AT364" s="1576"/>
      <c r="AU364" s="1575"/>
      <c r="AV364" s="1576"/>
      <c r="AX364" s="767"/>
    </row>
    <row r="365" spans="1:105" ht="14.25" customHeight="1" x14ac:dyDescent="0.15">
      <c r="A365" s="2352" t="str">
        <f t="shared" si="3"/>
        <v>すいか金額</v>
      </c>
      <c r="B365" s="2350" t="str">
        <f>B364</f>
        <v>すいか</v>
      </c>
      <c r="C365" s="395" t="s">
        <v>94</v>
      </c>
      <c r="D365" s="929">
        <v>0</v>
      </c>
      <c r="E365" s="1048">
        <v>0</v>
      </c>
      <c r="F365" s="1049">
        <v>0</v>
      </c>
      <c r="G365" s="936">
        <v>0</v>
      </c>
      <c r="H365" s="1048">
        <v>0</v>
      </c>
      <c r="I365" s="1049">
        <v>0</v>
      </c>
      <c r="J365" s="1043">
        <v>0</v>
      </c>
      <c r="K365" s="1048">
        <v>0</v>
      </c>
      <c r="L365" s="1049">
        <v>0</v>
      </c>
      <c r="M365" s="1043">
        <v>915.03899999999999</v>
      </c>
      <c r="N365" s="930">
        <v>539.67899999999997</v>
      </c>
      <c r="O365" s="934">
        <v>620.85699999999997</v>
      </c>
      <c r="P365" s="972">
        <v>1981.665</v>
      </c>
      <c r="Q365" s="930">
        <v>8016.2730000000001</v>
      </c>
      <c r="R365" s="935">
        <v>28125.063999999998</v>
      </c>
      <c r="S365" s="932">
        <v>27081.972000000002</v>
      </c>
      <c r="T365" s="930">
        <v>38362.322999999997</v>
      </c>
      <c r="U365" s="934">
        <v>40857.904000000002</v>
      </c>
      <c r="V365" s="936">
        <v>59755.377999999997</v>
      </c>
      <c r="W365" s="1078">
        <v>32260.17</v>
      </c>
      <c r="X365" s="937">
        <v>11088.612999999999</v>
      </c>
      <c r="Y365" s="936">
        <v>4623.43</v>
      </c>
      <c r="Z365" s="938">
        <v>6516.33</v>
      </c>
      <c r="AA365" s="935">
        <v>1985.0519999999999</v>
      </c>
      <c r="AB365" s="939">
        <v>445.77</v>
      </c>
      <c r="AC365" s="967">
        <v>937.85799999999995</v>
      </c>
      <c r="AD365" s="934">
        <v>346.25200000000001</v>
      </c>
      <c r="AE365" s="932">
        <v>1374.9490000000001</v>
      </c>
      <c r="AF365" s="938">
        <v>527.09400000000005</v>
      </c>
      <c r="AG365" s="934">
        <v>0</v>
      </c>
      <c r="AH365" s="1043">
        <v>0</v>
      </c>
      <c r="AI365" s="1048">
        <v>392.11799999999999</v>
      </c>
      <c r="AJ365" s="1049">
        <v>0</v>
      </c>
      <c r="AK365" s="1043">
        <v>0</v>
      </c>
      <c r="AL365" s="1048">
        <v>0</v>
      </c>
      <c r="AM365" s="940">
        <v>0</v>
      </c>
      <c r="AO365" s="59"/>
      <c r="AR365" s="1576"/>
      <c r="AS365" s="1576"/>
      <c r="AT365" s="1576"/>
      <c r="AU365" s="1576"/>
      <c r="AV365" s="1575"/>
      <c r="AX365" s="787"/>
    </row>
    <row r="366" spans="1:105" ht="14.25" customHeight="1" x14ac:dyDescent="0.15">
      <c r="A366" s="2352" t="str">
        <f t="shared" si="3"/>
        <v>すいか価格</v>
      </c>
      <c r="B366" s="2351" t="str">
        <f>B364</f>
        <v>すいか</v>
      </c>
      <c r="C366" s="417" t="s">
        <v>96</v>
      </c>
      <c r="D366" s="941">
        <v>0</v>
      </c>
      <c r="E366" s="1051">
        <v>0</v>
      </c>
      <c r="F366" s="1052">
        <v>0</v>
      </c>
      <c r="G366" s="948">
        <v>0</v>
      </c>
      <c r="H366" s="1051">
        <v>0</v>
      </c>
      <c r="I366" s="1052">
        <v>0</v>
      </c>
      <c r="J366" s="1044">
        <v>0</v>
      </c>
      <c r="K366" s="1051">
        <v>0</v>
      </c>
      <c r="L366" s="1052">
        <v>0</v>
      </c>
      <c r="M366" s="1044">
        <v>484</v>
      </c>
      <c r="N366" s="942">
        <v>514</v>
      </c>
      <c r="O366" s="946">
        <v>494</v>
      </c>
      <c r="P366" s="944">
        <v>459</v>
      </c>
      <c r="Q366" s="942">
        <v>350</v>
      </c>
      <c r="R366" s="947">
        <v>302</v>
      </c>
      <c r="S366" s="944">
        <v>219</v>
      </c>
      <c r="T366" s="942">
        <v>202</v>
      </c>
      <c r="U366" s="946">
        <v>195</v>
      </c>
      <c r="V366" s="948">
        <v>184</v>
      </c>
      <c r="W366" s="980">
        <v>195</v>
      </c>
      <c r="X366" s="947">
        <v>193</v>
      </c>
      <c r="Y366" s="948">
        <v>194</v>
      </c>
      <c r="Z366" s="949">
        <v>242</v>
      </c>
      <c r="AA366" s="947">
        <v>349</v>
      </c>
      <c r="AB366" s="950">
        <v>282</v>
      </c>
      <c r="AC366" s="942">
        <v>173</v>
      </c>
      <c r="AD366" s="946">
        <v>216</v>
      </c>
      <c r="AE366" s="944">
        <v>235</v>
      </c>
      <c r="AF366" s="949">
        <v>195</v>
      </c>
      <c r="AG366" s="946">
        <v>0</v>
      </c>
      <c r="AH366" s="1044">
        <v>0</v>
      </c>
      <c r="AI366" s="1051">
        <v>294</v>
      </c>
      <c r="AJ366" s="1052">
        <v>0</v>
      </c>
      <c r="AK366" s="1044">
        <v>0</v>
      </c>
      <c r="AL366" s="1051">
        <v>0</v>
      </c>
      <c r="AM366" s="951">
        <v>0</v>
      </c>
      <c r="AO366" s="59"/>
      <c r="AP366" s="55"/>
      <c r="AQ366" s="784"/>
      <c r="AR366" s="1576"/>
      <c r="AS366" s="1576"/>
      <c r="AT366" s="1576"/>
      <c r="AU366" s="1576"/>
      <c r="AV366" s="1576"/>
      <c r="AW366" s="787"/>
      <c r="AX366" s="767"/>
    </row>
    <row r="367" spans="1:105" ht="14.25" customHeight="1" x14ac:dyDescent="0.15">
      <c r="A367" s="2352" t="str">
        <f t="shared" si="3"/>
        <v>こだますいか数量</v>
      </c>
      <c r="B367" s="250" t="s">
        <v>88</v>
      </c>
      <c r="C367" s="394" t="s">
        <v>93</v>
      </c>
      <c r="D367" s="917">
        <v>0</v>
      </c>
      <c r="E367" s="1045">
        <v>0</v>
      </c>
      <c r="F367" s="1046">
        <v>0</v>
      </c>
      <c r="G367" s="924">
        <v>0</v>
      </c>
      <c r="H367" s="1045">
        <v>0</v>
      </c>
      <c r="I367" s="1046">
        <v>0.23200000000000001</v>
      </c>
      <c r="J367" s="1042">
        <v>24.844000000000001</v>
      </c>
      <c r="K367" s="918">
        <v>29.834</v>
      </c>
      <c r="L367" s="922">
        <v>48.148000000000003</v>
      </c>
      <c r="M367" s="920">
        <v>43.06</v>
      </c>
      <c r="N367" s="918">
        <v>96.394999999999996</v>
      </c>
      <c r="O367" s="922">
        <v>94.308000000000007</v>
      </c>
      <c r="P367" s="920">
        <v>93.486000000000004</v>
      </c>
      <c r="Q367" s="918">
        <v>153.995</v>
      </c>
      <c r="R367" s="923">
        <v>350.28899999999999</v>
      </c>
      <c r="S367" s="920">
        <v>419.2</v>
      </c>
      <c r="T367" s="918">
        <v>526.57500000000005</v>
      </c>
      <c r="U367" s="922">
        <v>373.56299999999999</v>
      </c>
      <c r="V367" s="924">
        <v>292.54599999999999</v>
      </c>
      <c r="W367" s="1077">
        <v>221.376</v>
      </c>
      <c r="X367" s="925">
        <v>106.226</v>
      </c>
      <c r="Y367" s="924">
        <v>98.656000000000006</v>
      </c>
      <c r="Z367" s="926">
        <v>25.631</v>
      </c>
      <c r="AA367" s="923">
        <v>34.877000000000002</v>
      </c>
      <c r="AB367" s="927">
        <v>9.1349999999999998</v>
      </c>
      <c r="AC367" s="926">
        <v>12.667999999999999</v>
      </c>
      <c r="AD367" s="922">
        <v>8.6080000000000005</v>
      </c>
      <c r="AE367" s="920">
        <v>6.282</v>
      </c>
      <c r="AF367" s="926">
        <v>13.166</v>
      </c>
      <c r="AG367" s="922">
        <v>9.1679999999999993</v>
      </c>
      <c r="AH367" s="920">
        <v>0.82399999999999995</v>
      </c>
      <c r="AI367" s="1045">
        <v>1.3360000000000001</v>
      </c>
      <c r="AJ367" s="1046">
        <v>0</v>
      </c>
      <c r="AK367" s="1042">
        <v>0</v>
      </c>
      <c r="AL367" s="1045">
        <v>1.1719999999999999</v>
      </c>
      <c r="AM367" s="928">
        <v>0</v>
      </c>
      <c r="AO367" s="59"/>
      <c r="AP367" s="55"/>
      <c r="AR367" s="1575"/>
      <c r="AS367" s="1575"/>
      <c r="AT367" s="1575"/>
      <c r="AU367" s="1576"/>
      <c r="AV367" s="1576"/>
      <c r="AX367" s="764"/>
    </row>
    <row r="368" spans="1:105" ht="14.25" customHeight="1" x14ac:dyDescent="0.15">
      <c r="A368" s="2352" t="str">
        <f t="shared" si="3"/>
        <v>こだますいか金額</v>
      </c>
      <c r="B368" s="2350" t="str">
        <f>B367</f>
        <v>こだますいか</v>
      </c>
      <c r="C368" s="395" t="s">
        <v>94</v>
      </c>
      <c r="D368" s="929">
        <v>0</v>
      </c>
      <c r="E368" s="1048">
        <v>0</v>
      </c>
      <c r="F368" s="1049">
        <v>0</v>
      </c>
      <c r="G368" s="936">
        <v>0</v>
      </c>
      <c r="H368" s="1048">
        <v>0</v>
      </c>
      <c r="I368" s="1049">
        <v>139.64400000000001</v>
      </c>
      <c r="J368" s="1043">
        <v>14058.791999999999</v>
      </c>
      <c r="K368" s="930">
        <v>16205.311</v>
      </c>
      <c r="L368" s="934">
        <v>26687.856</v>
      </c>
      <c r="M368" s="932">
        <v>22175.344000000001</v>
      </c>
      <c r="N368" s="930">
        <v>50348.885999999999</v>
      </c>
      <c r="O368" s="934">
        <v>50062.709000000003</v>
      </c>
      <c r="P368" s="972">
        <v>47865.285000000003</v>
      </c>
      <c r="Q368" s="930">
        <v>78823.491999999998</v>
      </c>
      <c r="R368" s="935">
        <v>150147.60699999999</v>
      </c>
      <c r="S368" s="932">
        <v>134582.04500000001</v>
      </c>
      <c r="T368" s="930">
        <v>144480.72700000001</v>
      </c>
      <c r="U368" s="934">
        <v>99504.555999999997</v>
      </c>
      <c r="V368" s="936">
        <v>79223.236999999994</v>
      </c>
      <c r="W368" s="1078">
        <v>61409.224000000002</v>
      </c>
      <c r="X368" s="937">
        <v>27721.724999999999</v>
      </c>
      <c r="Y368" s="936">
        <v>27555.881000000001</v>
      </c>
      <c r="Z368" s="938">
        <v>8842.8649999999998</v>
      </c>
      <c r="AA368" s="935">
        <v>9988.1389999999992</v>
      </c>
      <c r="AB368" s="939">
        <v>2378.114</v>
      </c>
      <c r="AC368" s="930">
        <v>4235.192</v>
      </c>
      <c r="AD368" s="934">
        <v>2608.4009999999998</v>
      </c>
      <c r="AE368" s="932">
        <v>2121.0010000000002</v>
      </c>
      <c r="AF368" s="938">
        <v>4731.1480000000001</v>
      </c>
      <c r="AG368" s="934">
        <v>2735.0940000000001</v>
      </c>
      <c r="AH368" s="932">
        <v>193.18600000000001</v>
      </c>
      <c r="AI368" s="1048">
        <v>392.11799999999999</v>
      </c>
      <c r="AJ368" s="1049">
        <v>0</v>
      </c>
      <c r="AK368" s="1043">
        <v>0</v>
      </c>
      <c r="AL368" s="1048">
        <v>416.08199999999999</v>
      </c>
      <c r="AM368" s="940">
        <v>0</v>
      </c>
      <c r="AO368" s="59"/>
      <c r="AP368" s="59"/>
      <c r="AR368" s="1576"/>
      <c r="AS368" s="1576"/>
      <c r="AT368" s="1576"/>
      <c r="AU368" s="1575"/>
      <c r="AV368" s="1576"/>
      <c r="AX368" s="767"/>
    </row>
    <row r="369" spans="1:49" ht="14.25" customHeight="1" x14ac:dyDescent="0.15">
      <c r="A369" s="2352" t="str">
        <f t="shared" si="3"/>
        <v>こだますいか価格</v>
      </c>
      <c r="B369" s="2351" t="str">
        <f>B367</f>
        <v>こだますいか</v>
      </c>
      <c r="C369" s="417" t="s">
        <v>96</v>
      </c>
      <c r="D369" s="941">
        <v>0</v>
      </c>
      <c r="E369" s="1051">
        <v>0</v>
      </c>
      <c r="F369" s="1052">
        <v>0</v>
      </c>
      <c r="G369" s="948">
        <v>0</v>
      </c>
      <c r="H369" s="1051">
        <v>0</v>
      </c>
      <c r="I369" s="1052">
        <v>602</v>
      </c>
      <c r="J369" s="1044">
        <v>566</v>
      </c>
      <c r="K369" s="942">
        <v>543</v>
      </c>
      <c r="L369" s="946">
        <v>554</v>
      </c>
      <c r="M369" s="944">
        <v>515</v>
      </c>
      <c r="N369" s="942">
        <v>522</v>
      </c>
      <c r="O369" s="946">
        <v>531</v>
      </c>
      <c r="P369" s="944">
        <v>512</v>
      </c>
      <c r="Q369" s="942">
        <v>512</v>
      </c>
      <c r="R369" s="947">
        <v>429</v>
      </c>
      <c r="S369" s="944">
        <v>321</v>
      </c>
      <c r="T369" s="942">
        <v>274</v>
      </c>
      <c r="U369" s="946">
        <v>266</v>
      </c>
      <c r="V369" s="948">
        <v>271</v>
      </c>
      <c r="W369" s="980">
        <v>277</v>
      </c>
      <c r="X369" s="947">
        <v>261</v>
      </c>
      <c r="Y369" s="948">
        <v>279</v>
      </c>
      <c r="Z369" s="949">
        <v>345</v>
      </c>
      <c r="AA369" s="947">
        <v>286</v>
      </c>
      <c r="AB369" s="950">
        <v>260</v>
      </c>
      <c r="AC369" s="942">
        <v>334</v>
      </c>
      <c r="AD369" s="946">
        <v>303</v>
      </c>
      <c r="AE369" s="944">
        <v>338</v>
      </c>
      <c r="AF369" s="949">
        <v>359</v>
      </c>
      <c r="AG369" s="946">
        <v>298</v>
      </c>
      <c r="AH369" s="944">
        <v>234</v>
      </c>
      <c r="AI369" s="1051">
        <v>294</v>
      </c>
      <c r="AJ369" s="1052">
        <v>0</v>
      </c>
      <c r="AK369" s="1044">
        <v>0</v>
      </c>
      <c r="AL369" s="1051">
        <v>355</v>
      </c>
      <c r="AM369" s="951">
        <v>0</v>
      </c>
      <c r="AO369" s="59"/>
      <c r="AP369" s="55"/>
      <c r="AQ369" s="784"/>
      <c r="AR369" s="1576"/>
      <c r="AS369" s="1576"/>
      <c r="AT369" s="1576"/>
      <c r="AU369" s="1576"/>
      <c r="AV369" s="1575"/>
      <c r="AW369" s="787"/>
    </row>
    <row r="370" spans="1:49" ht="14.25" customHeight="1" x14ac:dyDescent="0.15">
      <c r="A370" s="2352" t="str">
        <f t="shared" si="3"/>
        <v>くり数量</v>
      </c>
      <c r="B370" s="250" t="s">
        <v>89</v>
      </c>
      <c r="C370" s="394" t="s">
        <v>93</v>
      </c>
      <c r="D370" s="917">
        <v>0</v>
      </c>
      <c r="E370" s="1045">
        <v>4.2000000000000003E-2</v>
      </c>
      <c r="F370" s="1046">
        <v>0</v>
      </c>
      <c r="G370" s="924">
        <v>0</v>
      </c>
      <c r="H370" s="1045">
        <v>0</v>
      </c>
      <c r="I370" s="1046">
        <v>0</v>
      </c>
      <c r="J370" s="1042">
        <v>0</v>
      </c>
      <c r="K370" s="918">
        <v>0</v>
      </c>
      <c r="L370" s="922">
        <v>0</v>
      </c>
      <c r="M370" s="1042">
        <v>0</v>
      </c>
      <c r="N370" s="918">
        <v>0</v>
      </c>
      <c r="O370" s="922">
        <v>0</v>
      </c>
      <c r="P370" s="920">
        <v>0</v>
      </c>
      <c r="Q370" s="918">
        <v>0.01</v>
      </c>
      <c r="R370" s="923">
        <v>0</v>
      </c>
      <c r="S370" s="920">
        <v>0</v>
      </c>
      <c r="T370" s="918">
        <v>0</v>
      </c>
      <c r="U370" s="923">
        <v>0</v>
      </c>
      <c r="V370" s="924">
        <v>0</v>
      </c>
      <c r="W370" s="1077">
        <v>0</v>
      </c>
      <c r="X370" s="925">
        <v>0</v>
      </c>
      <c r="Y370" s="924">
        <v>0</v>
      </c>
      <c r="Z370" s="926">
        <v>0</v>
      </c>
      <c r="AA370" s="923">
        <v>15.967000000000001</v>
      </c>
      <c r="AB370" s="927">
        <v>117.212</v>
      </c>
      <c r="AC370" s="926">
        <v>126.038</v>
      </c>
      <c r="AD370" s="922">
        <v>90.507999999999996</v>
      </c>
      <c r="AE370" s="920">
        <v>149.62200000000001</v>
      </c>
      <c r="AF370" s="926">
        <v>114.34699999999999</v>
      </c>
      <c r="AG370" s="922">
        <v>78.471000000000004</v>
      </c>
      <c r="AH370" s="920">
        <v>27.236999999999998</v>
      </c>
      <c r="AI370" s="918">
        <v>12.494999999999999</v>
      </c>
      <c r="AJ370" s="922">
        <v>1.758</v>
      </c>
      <c r="AK370" s="920">
        <v>0.187</v>
      </c>
      <c r="AL370" s="918">
        <v>0.217</v>
      </c>
      <c r="AM370" s="928">
        <v>4.5999999999999999E-2</v>
      </c>
      <c r="AO370" s="59"/>
      <c r="AP370" s="55"/>
      <c r="AR370" s="1575"/>
      <c r="AS370" s="1575"/>
      <c r="AT370" s="1575"/>
      <c r="AU370" s="1576"/>
      <c r="AV370" s="1576"/>
    </row>
    <row r="371" spans="1:49" ht="14.25" customHeight="1" x14ac:dyDescent="0.15">
      <c r="A371" s="2352" t="str">
        <f t="shared" si="3"/>
        <v>くり金額</v>
      </c>
      <c r="B371" s="2350" t="str">
        <f>B370</f>
        <v>くり</v>
      </c>
      <c r="C371" s="492" t="s">
        <v>94</v>
      </c>
      <c r="D371" s="929">
        <v>0</v>
      </c>
      <c r="E371" s="1151">
        <v>114.53400000000001</v>
      </c>
      <c r="F371" s="1152">
        <v>0</v>
      </c>
      <c r="G371" s="936">
        <v>0</v>
      </c>
      <c r="H371" s="1151">
        <v>0</v>
      </c>
      <c r="I371" s="1152">
        <v>0</v>
      </c>
      <c r="J371" s="1043">
        <v>0</v>
      </c>
      <c r="K371" s="1153">
        <v>0</v>
      </c>
      <c r="L371" s="1154">
        <v>0</v>
      </c>
      <c r="M371" s="1043">
        <v>0</v>
      </c>
      <c r="N371" s="1153">
        <v>0</v>
      </c>
      <c r="O371" s="1154">
        <v>0</v>
      </c>
      <c r="P371" s="1155">
        <v>0</v>
      </c>
      <c r="Q371" s="1156">
        <v>12.366</v>
      </c>
      <c r="R371" s="1150">
        <v>0</v>
      </c>
      <c r="S371" s="1155">
        <v>0</v>
      </c>
      <c r="T371" s="1153">
        <v>0</v>
      </c>
      <c r="U371" s="1150">
        <v>0</v>
      </c>
      <c r="V371" s="1157">
        <v>0</v>
      </c>
      <c r="W371" s="1158">
        <v>0</v>
      </c>
      <c r="X371" s="1159">
        <v>0</v>
      </c>
      <c r="Y371" s="1157">
        <v>0</v>
      </c>
      <c r="Z371" s="1160">
        <v>0</v>
      </c>
      <c r="AA371" s="1150">
        <v>14858.856</v>
      </c>
      <c r="AB371" s="1161">
        <v>90668.841</v>
      </c>
      <c r="AC371" s="1153">
        <v>98849.813999999998</v>
      </c>
      <c r="AD371" s="1154">
        <v>78526.423999999999</v>
      </c>
      <c r="AE371" s="1155" t="s">
        <v>322</v>
      </c>
      <c r="AF371" s="1160">
        <v>96275.838000000003</v>
      </c>
      <c r="AG371" s="1154">
        <v>67110.914999999994</v>
      </c>
      <c r="AH371" s="1155">
        <v>34143.065999999999</v>
      </c>
      <c r="AI371" s="1153">
        <v>16751.512999999999</v>
      </c>
      <c r="AJ371" s="1154">
        <v>1912.248</v>
      </c>
      <c r="AK371" s="1155">
        <v>161.892</v>
      </c>
      <c r="AL371" s="1153">
        <v>176.27699999999999</v>
      </c>
      <c r="AM371" s="1162">
        <v>59.616</v>
      </c>
      <c r="AN371" s="274"/>
      <c r="AO371" s="59"/>
      <c r="AP371" s="59"/>
      <c r="AR371" s="1576"/>
      <c r="AS371" s="1576"/>
      <c r="AT371" s="1576"/>
      <c r="AU371" s="1575"/>
      <c r="AV371" s="1576"/>
    </row>
    <row r="372" spans="1:49" ht="14.25" customHeight="1" thickBot="1" x14ac:dyDescent="0.2">
      <c r="A372" s="2352" t="str">
        <f t="shared" si="3"/>
        <v>くり価格</v>
      </c>
      <c r="B372" s="2351" t="str">
        <f>B370</f>
        <v>くり</v>
      </c>
      <c r="C372" s="454" t="s">
        <v>96</v>
      </c>
      <c r="D372" s="992">
        <v>0</v>
      </c>
      <c r="E372" s="1163">
        <v>2727</v>
      </c>
      <c r="F372" s="1164">
        <v>0</v>
      </c>
      <c r="G372" s="999">
        <v>0</v>
      </c>
      <c r="H372" s="1163">
        <v>0</v>
      </c>
      <c r="I372" s="1164">
        <v>0</v>
      </c>
      <c r="J372" s="1165">
        <v>0</v>
      </c>
      <c r="K372" s="993">
        <v>0</v>
      </c>
      <c r="L372" s="994">
        <v>0</v>
      </c>
      <c r="M372" s="1165">
        <v>0</v>
      </c>
      <c r="N372" s="993">
        <v>0</v>
      </c>
      <c r="O372" s="994">
        <v>0</v>
      </c>
      <c r="P372" s="995">
        <v>0</v>
      </c>
      <c r="Q372" s="996">
        <v>1237</v>
      </c>
      <c r="R372" s="998">
        <v>0</v>
      </c>
      <c r="S372" s="995">
        <v>0</v>
      </c>
      <c r="T372" s="993">
        <v>0</v>
      </c>
      <c r="U372" s="998">
        <v>0</v>
      </c>
      <c r="V372" s="999">
        <v>0</v>
      </c>
      <c r="W372" s="1166">
        <v>0</v>
      </c>
      <c r="X372" s="998">
        <v>0</v>
      </c>
      <c r="Y372" s="999">
        <v>0</v>
      </c>
      <c r="Z372" s="1000">
        <v>0</v>
      </c>
      <c r="AA372" s="998">
        <v>931</v>
      </c>
      <c r="AB372" s="1001">
        <v>774</v>
      </c>
      <c r="AC372" s="993">
        <v>784</v>
      </c>
      <c r="AD372" s="994">
        <v>868</v>
      </c>
      <c r="AE372" s="995">
        <v>873</v>
      </c>
      <c r="AF372" s="1000">
        <v>842</v>
      </c>
      <c r="AG372" s="994">
        <v>855</v>
      </c>
      <c r="AH372" s="995">
        <v>1254</v>
      </c>
      <c r="AI372" s="993">
        <v>1341</v>
      </c>
      <c r="AJ372" s="994">
        <v>1088</v>
      </c>
      <c r="AK372" s="995">
        <v>866</v>
      </c>
      <c r="AL372" s="993">
        <v>812</v>
      </c>
      <c r="AM372" s="1002">
        <v>1296</v>
      </c>
      <c r="AN372" s="274"/>
      <c r="AP372" s="55"/>
      <c r="AQ372" s="784"/>
      <c r="AR372" s="1575"/>
      <c r="AS372" s="1575"/>
      <c r="AT372" s="1575"/>
      <c r="AU372" s="1576"/>
      <c r="AV372" s="1575"/>
      <c r="AW372" s="787"/>
    </row>
    <row r="373" spans="1:49" ht="14.25" customHeight="1" x14ac:dyDescent="0.15">
      <c r="A373" s="2352" t="str">
        <f t="shared" si="3"/>
        <v/>
      </c>
      <c r="B373" s="838"/>
      <c r="AK373" s="5">
        <v>14</v>
      </c>
      <c r="AM373" s="821" t="s">
        <v>149</v>
      </c>
      <c r="AN373" s="5"/>
      <c r="AO373" s="59"/>
      <c r="AP373" s="59"/>
      <c r="AQ373" s="783"/>
      <c r="AR373" s="1576"/>
      <c r="AS373" s="1576"/>
      <c r="AT373" s="1576"/>
      <c r="AU373" s="1575"/>
      <c r="AV373" s="1576"/>
      <c r="AW373" s="764"/>
    </row>
    <row r="374" spans="1:49" ht="14.25" customHeight="1" x14ac:dyDescent="0.15">
      <c r="AB374" s="3"/>
      <c r="AG374" s="101"/>
      <c r="AI374" s="101"/>
      <c r="AM374" s="236"/>
      <c r="AN374" s="5"/>
      <c r="AO374" s="59"/>
      <c r="AP374" s="59"/>
      <c r="AU374" s="1576"/>
      <c r="AV374" s="1575"/>
    </row>
    <row r="375" spans="1:49" ht="14.25" customHeight="1" x14ac:dyDescent="0.15">
      <c r="V375" s="5"/>
      <c r="W375" s="40"/>
      <c r="X375" s="3"/>
      <c r="Y375" s="5"/>
      <c r="AA375" s="3"/>
      <c r="AB375" s="3"/>
      <c r="AO375" s="59"/>
      <c r="AP375" s="59"/>
      <c r="AR375" s="1576"/>
      <c r="AS375" s="1576"/>
      <c r="AT375" s="1576"/>
      <c r="AV375" s="1576"/>
    </row>
    <row r="376" spans="1:49" ht="14.25" customHeight="1" x14ac:dyDescent="0.15">
      <c r="V376" s="5"/>
      <c r="W376" s="40"/>
      <c r="X376" s="3"/>
      <c r="Y376" s="5"/>
      <c r="Z376" s="5"/>
      <c r="AA376" s="3"/>
      <c r="AB376" s="3"/>
      <c r="AP376" s="59"/>
      <c r="AU376" s="1576"/>
    </row>
    <row r="377" spans="1:49" ht="14.25" customHeight="1" x14ac:dyDescent="0.15">
      <c r="V377" s="5"/>
      <c r="W377" s="40"/>
      <c r="X377" s="3"/>
      <c r="Y377" s="5"/>
      <c r="Z377" s="5"/>
      <c r="AA377" s="3"/>
      <c r="AB377" s="3"/>
      <c r="AP377" s="59"/>
      <c r="AV377" s="1576"/>
    </row>
    <row r="378" spans="1:49" ht="14.25" customHeight="1" x14ac:dyDescent="0.15">
      <c r="V378" s="5"/>
      <c r="W378" s="40"/>
      <c r="X378" s="3"/>
      <c r="Y378" s="5"/>
      <c r="Z378" s="5"/>
      <c r="AA378" s="3"/>
      <c r="AB378" s="3"/>
      <c r="AP378" s="55"/>
    </row>
    <row r="379" spans="1:49" ht="14.25" customHeight="1" x14ac:dyDescent="0.15">
      <c r="V379" s="5"/>
      <c r="W379" s="40"/>
      <c r="X379" s="3"/>
      <c r="Y379" s="5"/>
      <c r="Z379" s="5"/>
      <c r="AA379" s="3"/>
      <c r="AB379" s="3"/>
      <c r="AP379" s="59"/>
    </row>
    <row r="380" spans="1:49" ht="14.25" customHeight="1" x14ac:dyDescent="0.15">
      <c r="V380" s="5"/>
      <c r="W380" s="40"/>
      <c r="X380" s="3"/>
      <c r="Y380" s="5"/>
      <c r="Z380" s="5"/>
      <c r="AA380" s="3"/>
      <c r="AB380" s="3"/>
      <c r="AP380" s="59"/>
    </row>
    <row r="381" spans="1:49" ht="14.25" customHeight="1" x14ac:dyDescent="0.15">
      <c r="V381" s="5"/>
      <c r="W381" s="40"/>
      <c r="X381" s="3"/>
      <c r="Y381" s="5"/>
      <c r="Z381" s="5"/>
      <c r="AA381" s="3"/>
      <c r="AB381" s="3"/>
      <c r="AP381" s="55"/>
      <c r="AQ381" s="783"/>
      <c r="AR381" s="1575"/>
      <c r="AS381" s="1575"/>
      <c r="AT381" s="1575"/>
      <c r="AW381" s="764"/>
    </row>
    <row r="382" spans="1:49" ht="14.25" customHeight="1" x14ac:dyDescent="0.15">
      <c r="V382" s="5"/>
      <c r="W382" s="40"/>
      <c r="X382" s="3"/>
      <c r="Y382" s="5"/>
      <c r="Z382" s="5"/>
      <c r="AA382" s="3"/>
      <c r="AB382" s="3"/>
      <c r="AP382" s="55"/>
      <c r="AQ382" s="783"/>
      <c r="AU382" s="1575"/>
      <c r="AW382" s="764"/>
    </row>
    <row r="383" spans="1:49" ht="14.25" customHeight="1" x14ac:dyDescent="0.15">
      <c r="V383" s="5"/>
      <c r="W383" s="40"/>
      <c r="X383" s="3"/>
      <c r="Y383" s="5"/>
      <c r="Z383" s="5"/>
      <c r="AA383" s="3"/>
      <c r="AB383" s="3"/>
      <c r="AP383" s="55"/>
      <c r="AQ383" s="783"/>
      <c r="AR383" s="1576"/>
      <c r="AS383" s="1576"/>
      <c r="AT383" s="1576"/>
      <c r="AV383" s="1575"/>
      <c r="AW383" s="764"/>
    </row>
    <row r="384" spans="1:49" ht="14.25" customHeight="1" x14ac:dyDescent="0.15">
      <c r="V384" s="5"/>
      <c r="W384" s="40"/>
      <c r="X384" s="3"/>
      <c r="Y384" s="5"/>
      <c r="Z384" s="5"/>
      <c r="AA384" s="3"/>
      <c r="AB384" s="3"/>
      <c r="AP384" s="55"/>
      <c r="AQ384" s="1168"/>
      <c r="AU384" s="1576"/>
      <c r="AW384" s="760"/>
    </row>
    <row r="385" spans="22:49" ht="14.25" customHeight="1" x14ac:dyDescent="0.15">
      <c r="V385" s="5"/>
      <c r="W385" s="40"/>
      <c r="X385" s="3"/>
      <c r="Y385" s="5"/>
      <c r="Z385" s="5"/>
      <c r="AA385" s="3"/>
      <c r="AB385" s="3"/>
      <c r="AP385" s="59"/>
      <c r="AQ385" s="783"/>
      <c r="AV385" s="1576"/>
      <c r="AW385" s="764"/>
    </row>
    <row r="386" spans="22:49" ht="14.25" customHeight="1" x14ac:dyDescent="0.15">
      <c r="V386" s="5"/>
      <c r="X386" s="3"/>
      <c r="Y386" s="5"/>
      <c r="Z386" s="5"/>
      <c r="AA386" s="3"/>
      <c r="AB386" s="3"/>
      <c r="AP386" s="59"/>
    </row>
    <row r="387" spans="22:49" ht="14.25" customHeight="1" x14ac:dyDescent="0.15">
      <c r="V387" s="5"/>
      <c r="AA387" s="3"/>
      <c r="AP387" s="55"/>
    </row>
    <row r="388" spans="22:49" ht="18" customHeight="1" x14ac:dyDescent="0.15">
      <c r="AA388" s="3"/>
      <c r="AO388" s="20"/>
      <c r="AP388" s="2"/>
    </row>
    <row r="389" spans="22:49" ht="18" customHeight="1" x14ac:dyDescent="0.15">
      <c r="AA389" s="3"/>
      <c r="AO389" s="20"/>
      <c r="AP389" s="2"/>
    </row>
    <row r="390" spans="22:49" ht="18" customHeight="1" x14ac:dyDescent="0.15">
      <c r="AP390" s="55"/>
    </row>
    <row r="391" spans="22:49" ht="18" customHeight="1" x14ac:dyDescent="0.15">
      <c r="AP391" s="2"/>
    </row>
    <row r="392" spans="22:49" ht="18" customHeight="1" x14ac:dyDescent="0.15">
      <c r="AP392" s="2"/>
    </row>
    <row r="393" spans="22:49" ht="18" customHeight="1" x14ac:dyDescent="0.15">
      <c r="AP393" s="59"/>
    </row>
    <row r="394" spans="22:49" ht="18" customHeight="1" x14ac:dyDescent="0.15">
      <c r="AP394" s="2"/>
      <c r="AR394" s="1576"/>
      <c r="AS394" s="1576"/>
      <c r="AT394" s="1576"/>
    </row>
    <row r="395" spans="22:49" ht="18" customHeight="1" x14ac:dyDescent="0.15">
      <c r="AP395" s="2"/>
      <c r="AU395" s="1576"/>
    </row>
    <row r="396" spans="22:49" ht="18" customHeight="1" x14ac:dyDescent="0.15">
      <c r="AP396" s="59"/>
      <c r="AV396" s="1576"/>
    </row>
    <row r="397" spans="22:49" ht="18" customHeight="1" x14ac:dyDescent="0.15">
      <c r="AO397" s="252"/>
      <c r="AP397" s="2"/>
      <c r="AR397" s="1576"/>
      <c r="AS397" s="1576"/>
      <c r="AT397" s="1576"/>
    </row>
    <row r="398" spans="22:49" ht="18" customHeight="1" x14ac:dyDescent="0.15">
      <c r="AO398" s="252"/>
      <c r="AP398" s="2"/>
      <c r="AR398" s="1576"/>
      <c r="AS398" s="1576"/>
      <c r="AT398" s="1576"/>
      <c r="AU398" s="1576"/>
    </row>
    <row r="399" spans="22:49" ht="18" customHeight="1" x14ac:dyDescent="0.15">
      <c r="AO399" s="252"/>
      <c r="AR399" s="1577"/>
      <c r="AS399" s="1577"/>
      <c r="AT399" s="1577"/>
      <c r="AU399" s="1576"/>
      <c r="AV399" s="1576"/>
    </row>
    <row r="400" spans="22:49" ht="18" customHeight="1" x14ac:dyDescent="0.15">
      <c r="AP400" s="59"/>
      <c r="AR400" s="1576"/>
      <c r="AS400" s="1576"/>
      <c r="AT400" s="1576"/>
      <c r="AU400" s="1577"/>
      <c r="AV400" s="1576"/>
    </row>
    <row r="401" spans="41:48" ht="18" customHeight="1" x14ac:dyDescent="0.15">
      <c r="AO401" s="61"/>
      <c r="AP401" s="59"/>
      <c r="AR401" s="1576"/>
      <c r="AS401" s="1576"/>
      <c r="AT401" s="1576"/>
      <c r="AU401" s="1576"/>
      <c r="AV401" s="1577"/>
    </row>
    <row r="402" spans="41:48" ht="18" customHeight="1" x14ac:dyDescent="0.15">
      <c r="AO402" s="61"/>
      <c r="AP402" s="59"/>
      <c r="AU402" s="1576"/>
      <c r="AV402" s="1576"/>
    </row>
    <row r="403" spans="41:48" ht="18" customHeight="1" x14ac:dyDescent="0.15">
      <c r="AO403" s="61"/>
      <c r="AP403" s="59"/>
      <c r="AV403" s="1576"/>
    </row>
    <row r="404" spans="41:48" ht="18" customHeight="1" x14ac:dyDescent="0.15">
      <c r="AO404" s="61"/>
      <c r="AP404" s="59"/>
      <c r="AR404" s="1576"/>
      <c r="AS404" s="1576"/>
      <c r="AT404" s="1576"/>
    </row>
    <row r="405" spans="41:48" ht="18" customHeight="1" x14ac:dyDescent="0.15">
      <c r="AO405" s="61"/>
      <c r="AP405" s="55"/>
      <c r="AR405" s="1576"/>
      <c r="AS405" s="1576"/>
      <c r="AT405" s="1576"/>
      <c r="AU405" s="1576"/>
    </row>
    <row r="406" spans="41:48" ht="18" customHeight="1" x14ac:dyDescent="0.15">
      <c r="AO406" s="61"/>
      <c r="AP406" s="59"/>
      <c r="AR406" s="1575"/>
      <c r="AS406" s="1575"/>
      <c r="AT406" s="1575"/>
      <c r="AU406" s="1576"/>
      <c r="AV406" s="1576"/>
    </row>
    <row r="407" spans="41:48" ht="18" customHeight="1" x14ac:dyDescent="0.15">
      <c r="AO407" s="61"/>
      <c r="AP407" s="59"/>
      <c r="AR407" s="1575"/>
      <c r="AS407" s="1575"/>
      <c r="AT407" s="1575"/>
      <c r="AU407" s="1575"/>
      <c r="AV407" s="1576"/>
    </row>
    <row r="408" spans="41:48" ht="18" customHeight="1" x14ac:dyDescent="0.15">
      <c r="AO408" s="61"/>
      <c r="AU408" s="1575"/>
      <c r="AV408" s="1575"/>
    </row>
    <row r="409" spans="41:48" ht="18" customHeight="1" x14ac:dyDescent="0.15">
      <c r="AO409" s="61"/>
      <c r="AP409" s="59"/>
      <c r="AR409" s="1576"/>
      <c r="AS409" s="1576"/>
      <c r="AT409" s="1576"/>
      <c r="AV409" s="1575"/>
    </row>
    <row r="410" spans="41:48" ht="18" customHeight="1" x14ac:dyDescent="0.15">
      <c r="AO410" s="61"/>
      <c r="AP410" s="59"/>
      <c r="AR410" s="1576"/>
      <c r="AS410" s="1576"/>
      <c r="AT410" s="1576"/>
      <c r="AU410" s="1576"/>
    </row>
    <row r="411" spans="41:48" ht="18" customHeight="1" x14ac:dyDescent="0.15">
      <c r="AP411" s="59"/>
      <c r="AR411" s="1576"/>
      <c r="AS411" s="1576"/>
      <c r="AT411" s="1576"/>
      <c r="AU411" s="1576"/>
      <c r="AV411" s="1576"/>
    </row>
    <row r="412" spans="41:48" ht="18" customHeight="1" x14ac:dyDescent="0.15">
      <c r="AP412" s="59"/>
      <c r="AR412" s="1575"/>
      <c r="AS412" s="1575"/>
      <c r="AT412" s="1575"/>
      <c r="AU412" s="1576"/>
      <c r="AV412" s="1576"/>
    </row>
    <row r="413" spans="41:48" ht="18" customHeight="1" x14ac:dyDescent="0.15">
      <c r="AP413" s="2"/>
      <c r="AR413" s="1575"/>
      <c r="AS413" s="1575"/>
      <c r="AT413" s="1575"/>
      <c r="AU413" s="1575"/>
      <c r="AV413" s="1576"/>
    </row>
    <row r="414" spans="41:48" ht="18" customHeight="1" x14ac:dyDescent="0.15">
      <c r="AO414" s="61"/>
      <c r="AP414" s="59"/>
      <c r="AR414" s="1576"/>
      <c r="AS414" s="1576"/>
      <c r="AT414" s="1576"/>
      <c r="AU414" s="1575"/>
      <c r="AV414" s="1575"/>
    </row>
    <row r="415" spans="41:48" ht="18" customHeight="1" x14ac:dyDescent="0.15">
      <c r="AP415" s="59"/>
      <c r="AR415" s="1576"/>
      <c r="AS415" s="1576"/>
      <c r="AT415" s="1576"/>
      <c r="AU415" s="1576"/>
      <c r="AV415" s="1575"/>
    </row>
    <row r="416" spans="41:48" ht="18" customHeight="1" x14ac:dyDescent="0.15">
      <c r="AP416" s="59"/>
      <c r="AR416" s="1576"/>
      <c r="AS416" s="1576"/>
      <c r="AT416" s="1576"/>
      <c r="AU416" s="1576"/>
      <c r="AV416" s="1576"/>
    </row>
    <row r="417" spans="42:48" ht="18" customHeight="1" x14ac:dyDescent="0.15">
      <c r="AP417" s="55"/>
      <c r="AR417" s="1575"/>
      <c r="AS417" s="1575"/>
      <c r="AT417" s="1575"/>
      <c r="AU417" s="1576"/>
      <c r="AV417" s="1576"/>
    </row>
    <row r="418" spans="42:48" ht="18" customHeight="1" x14ac:dyDescent="0.15">
      <c r="AP418" s="59"/>
      <c r="AR418" s="1576"/>
      <c r="AS418" s="1576"/>
      <c r="AT418" s="1576"/>
      <c r="AU418" s="1575"/>
      <c r="AV418" s="1576"/>
    </row>
    <row r="419" spans="42:48" ht="18" customHeight="1" x14ac:dyDescent="0.15">
      <c r="AP419" s="59"/>
      <c r="AR419" s="1575"/>
      <c r="AS419" s="1575"/>
      <c r="AT419" s="1575"/>
      <c r="AU419" s="1576"/>
      <c r="AV419" s="1575"/>
    </row>
    <row r="420" spans="42:48" ht="18" customHeight="1" x14ac:dyDescent="0.15">
      <c r="AP420" s="59"/>
      <c r="AU420" s="1575"/>
      <c r="AV420" s="1576"/>
    </row>
    <row r="421" spans="42:48" ht="18" customHeight="1" x14ac:dyDescent="0.15">
      <c r="AP421" s="59"/>
      <c r="AR421" s="1575"/>
      <c r="AS421" s="1575"/>
      <c r="AT421" s="1575"/>
      <c r="AV421" s="1575"/>
    </row>
    <row r="422" spans="42:48" ht="18" customHeight="1" x14ac:dyDescent="0.15">
      <c r="AP422" s="59"/>
      <c r="AR422" s="1576"/>
      <c r="AS422" s="1576"/>
      <c r="AT422" s="1576"/>
      <c r="AU422" s="1575"/>
    </row>
    <row r="423" spans="42:48" ht="18" customHeight="1" x14ac:dyDescent="0.15">
      <c r="AP423" s="55"/>
      <c r="AR423" s="1576"/>
      <c r="AS423" s="1576"/>
      <c r="AT423" s="1576"/>
      <c r="AU423" s="1576"/>
      <c r="AV423" s="1575"/>
    </row>
    <row r="424" spans="42:48" ht="18" customHeight="1" x14ac:dyDescent="0.15">
      <c r="AP424" s="59"/>
      <c r="AR424" s="1576"/>
      <c r="AS424" s="1576"/>
      <c r="AT424" s="1576"/>
      <c r="AU424" s="1576"/>
      <c r="AV424" s="1576"/>
    </row>
    <row r="425" spans="42:48" ht="18" customHeight="1" x14ac:dyDescent="0.15">
      <c r="AP425" s="59"/>
      <c r="AR425" s="1575"/>
      <c r="AS425" s="1575"/>
      <c r="AT425" s="1575"/>
      <c r="AU425" s="1576"/>
      <c r="AV425" s="1576"/>
    </row>
    <row r="426" spans="42:48" ht="18" customHeight="1" x14ac:dyDescent="0.15">
      <c r="AP426" s="2"/>
      <c r="AR426" s="1576"/>
      <c r="AS426" s="1576"/>
      <c r="AT426" s="1576"/>
      <c r="AU426" s="1575"/>
      <c r="AV426" s="1576"/>
    </row>
    <row r="427" spans="42:48" ht="18" customHeight="1" x14ac:dyDescent="0.15">
      <c r="AP427" s="2"/>
      <c r="AR427" s="1576"/>
      <c r="AS427" s="1576"/>
      <c r="AT427" s="1576"/>
      <c r="AU427" s="1576"/>
      <c r="AV427" s="1575"/>
    </row>
    <row r="428" spans="42:48" ht="18" customHeight="1" x14ac:dyDescent="0.15">
      <c r="AP428" s="2"/>
      <c r="AR428" s="1575"/>
      <c r="AS428" s="1575"/>
      <c r="AT428" s="1575"/>
      <c r="AU428" s="1576"/>
      <c r="AV428" s="1576"/>
    </row>
    <row r="429" spans="42:48" ht="18" customHeight="1" x14ac:dyDescent="0.15">
      <c r="AP429" s="55"/>
      <c r="AR429" s="1576"/>
      <c r="AS429" s="1576"/>
      <c r="AT429" s="1576"/>
      <c r="AU429" s="1575"/>
      <c r="AV429" s="1576"/>
    </row>
    <row r="430" spans="42:48" ht="18" customHeight="1" x14ac:dyDescent="0.15">
      <c r="AU430" s="1576"/>
      <c r="AV430" s="1575"/>
    </row>
    <row r="431" spans="42:48" ht="18" customHeight="1" x14ac:dyDescent="0.15">
      <c r="AP431" s="2"/>
      <c r="AV431" s="1576"/>
    </row>
    <row r="432" spans="42:48" ht="18" customHeight="1" x14ac:dyDescent="0.15">
      <c r="AP432" s="55"/>
    </row>
    <row r="433" spans="41:46" ht="18" customHeight="1" x14ac:dyDescent="0.15">
      <c r="AP433" s="2"/>
    </row>
    <row r="434" spans="41:46" ht="18" customHeight="1" x14ac:dyDescent="0.15">
      <c r="AP434" s="2"/>
    </row>
    <row r="435" spans="41:46" ht="18" customHeight="1" x14ac:dyDescent="0.15">
      <c r="AP435" s="55"/>
    </row>
    <row r="436" spans="41:46" ht="18" customHeight="1" x14ac:dyDescent="0.15">
      <c r="AO436" s="4"/>
      <c r="AP436" s="2"/>
    </row>
    <row r="437" spans="41:46" ht="18" customHeight="1" x14ac:dyDescent="0.15">
      <c r="AO437" s="4"/>
      <c r="AP437" s="2"/>
    </row>
    <row r="438" spans="41:46" ht="18" customHeight="1" x14ac:dyDescent="0.15">
      <c r="AO438" s="5"/>
      <c r="AP438" s="55"/>
    </row>
    <row r="439" spans="41:46" ht="18" customHeight="1" x14ac:dyDescent="0.15">
      <c r="AO439" s="5"/>
      <c r="AP439" s="59"/>
    </row>
    <row r="440" spans="41:46" ht="18" customHeight="1" x14ac:dyDescent="0.15">
      <c r="AO440" s="5"/>
      <c r="AP440" s="59"/>
    </row>
    <row r="441" spans="41:46" ht="18" customHeight="1" x14ac:dyDescent="0.15">
      <c r="AO441" s="5"/>
      <c r="AP441" s="2"/>
    </row>
    <row r="442" spans="41:46" ht="18" customHeight="1" x14ac:dyDescent="0.15">
      <c r="AO442" s="5"/>
      <c r="AP442" s="59"/>
    </row>
    <row r="443" spans="41:46" ht="18" customHeight="1" x14ac:dyDescent="0.15">
      <c r="AO443" s="5"/>
      <c r="AP443" s="59"/>
    </row>
    <row r="444" spans="41:46" ht="18" customHeight="1" x14ac:dyDescent="0.15">
      <c r="AO444" s="5"/>
      <c r="AP444" s="59"/>
    </row>
    <row r="445" spans="41:46" ht="18" customHeight="1" x14ac:dyDescent="0.15">
      <c r="AO445" s="5"/>
      <c r="AP445" s="59"/>
    </row>
    <row r="446" spans="41:46" ht="18" customHeight="1" x14ac:dyDescent="0.15">
      <c r="AP446" s="59"/>
    </row>
    <row r="447" spans="41:46" ht="18" customHeight="1" x14ac:dyDescent="0.15">
      <c r="AP447" s="2"/>
    </row>
    <row r="448" spans="41:46" ht="18" customHeight="1" x14ac:dyDescent="0.15">
      <c r="AP448" s="59"/>
      <c r="AR448" s="1577"/>
      <c r="AS448" s="1577"/>
      <c r="AT448" s="1577"/>
    </row>
    <row r="449" spans="42:48" ht="18" customHeight="1" x14ac:dyDescent="0.15">
      <c r="AP449" s="59"/>
      <c r="AR449" s="1577"/>
      <c r="AS449" s="1577"/>
      <c r="AT449" s="1577"/>
      <c r="AU449" s="1577"/>
    </row>
    <row r="450" spans="42:48" ht="18" customHeight="1" x14ac:dyDescent="0.15">
      <c r="AP450" s="59"/>
      <c r="AR450" s="1577"/>
      <c r="AS450" s="1577"/>
      <c r="AT450" s="1577"/>
      <c r="AU450" s="1577"/>
      <c r="AV450" s="1577"/>
    </row>
    <row r="451" spans="42:48" ht="18" customHeight="1" x14ac:dyDescent="0.15">
      <c r="AP451" s="59"/>
      <c r="AR451" s="1577"/>
      <c r="AS451" s="1577"/>
      <c r="AT451" s="1577"/>
      <c r="AU451" s="1577"/>
      <c r="AV451" s="1577"/>
    </row>
    <row r="452" spans="42:48" ht="18" customHeight="1" x14ac:dyDescent="0.15">
      <c r="AP452" s="59"/>
      <c r="AR452" s="1577"/>
      <c r="AS452" s="1577"/>
      <c r="AT452" s="1577"/>
      <c r="AU452" s="1577"/>
      <c r="AV452" s="1577"/>
    </row>
    <row r="453" spans="42:48" ht="18" customHeight="1" x14ac:dyDescent="0.15">
      <c r="AP453" s="59"/>
      <c r="AR453" s="1577"/>
      <c r="AS453" s="1577"/>
      <c r="AT453" s="1577"/>
      <c r="AU453" s="1577"/>
      <c r="AV453" s="1577"/>
    </row>
    <row r="454" spans="42:48" ht="18" customHeight="1" x14ac:dyDescent="0.15">
      <c r="AP454" s="2"/>
      <c r="AR454" s="1577"/>
      <c r="AS454" s="1577"/>
      <c r="AT454" s="1577"/>
      <c r="AU454" s="1577"/>
      <c r="AV454" s="1577"/>
    </row>
    <row r="455" spans="42:48" ht="18" customHeight="1" x14ac:dyDescent="0.15">
      <c r="AP455" s="59"/>
      <c r="AU455" s="1577"/>
      <c r="AV455" s="1577"/>
    </row>
    <row r="456" spans="42:48" ht="18" customHeight="1" x14ac:dyDescent="0.15">
      <c r="AP456" s="59"/>
      <c r="AR456" s="1577"/>
      <c r="AS456" s="1577"/>
      <c r="AT456" s="1577"/>
      <c r="AV456" s="1577"/>
    </row>
    <row r="457" spans="42:48" ht="18" customHeight="1" x14ac:dyDescent="0.15">
      <c r="AP457" s="59"/>
      <c r="AU457" s="1577"/>
    </row>
    <row r="458" spans="42:48" ht="18" customHeight="1" x14ac:dyDescent="0.15">
      <c r="AP458" s="59"/>
      <c r="AR458" s="1577"/>
      <c r="AS458" s="1577"/>
      <c r="AT458" s="1577"/>
      <c r="AV458" s="1577"/>
    </row>
    <row r="459" spans="42:48" ht="18" customHeight="1" x14ac:dyDescent="0.15">
      <c r="AP459" s="59"/>
      <c r="AR459" s="1577"/>
      <c r="AS459" s="1577"/>
      <c r="AT459" s="1577"/>
      <c r="AU459" s="1577"/>
    </row>
    <row r="460" spans="42:48" ht="18" customHeight="1" x14ac:dyDescent="0.15">
      <c r="AP460" s="59"/>
      <c r="AR460" s="1577"/>
      <c r="AS460" s="1577"/>
      <c r="AT460" s="1577"/>
      <c r="AU460" s="1577"/>
      <c r="AV460" s="1577"/>
    </row>
    <row r="461" spans="42:48" ht="18" customHeight="1" x14ac:dyDescent="0.15">
      <c r="AP461" s="59"/>
      <c r="AR461" s="1577"/>
      <c r="AS461" s="1577"/>
      <c r="AT461" s="1577"/>
      <c r="AU461" s="1577"/>
      <c r="AV461" s="1577"/>
    </row>
    <row r="462" spans="42:48" ht="18" customHeight="1" x14ac:dyDescent="0.15">
      <c r="AP462" s="59"/>
      <c r="AR462" s="1577"/>
      <c r="AS462" s="1577"/>
      <c r="AT462" s="1577"/>
      <c r="AU462" s="1577"/>
      <c r="AV462" s="1577"/>
    </row>
    <row r="463" spans="42:48" ht="18" customHeight="1" x14ac:dyDescent="0.15">
      <c r="AP463" s="59"/>
      <c r="AR463" s="1577"/>
      <c r="AS463" s="1577"/>
      <c r="AT463" s="1577"/>
      <c r="AU463" s="1577"/>
      <c r="AV463" s="1577"/>
    </row>
    <row r="464" spans="42:48" ht="18" customHeight="1" x14ac:dyDescent="0.15">
      <c r="AP464" s="2"/>
      <c r="AR464" s="1577"/>
      <c r="AS464" s="1577"/>
      <c r="AT464" s="1577"/>
      <c r="AU464" s="1577"/>
      <c r="AV464" s="1577"/>
    </row>
    <row r="465" spans="42:48" ht="18" customHeight="1" x14ac:dyDescent="0.15">
      <c r="AP465" s="2"/>
      <c r="AR465" s="1577"/>
      <c r="AS465" s="1577"/>
      <c r="AT465" s="1577"/>
      <c r="AU465" s="1577"/>
      <c r="AV465" s="1577"/>
    </row>
    <row r="466" spans="42:48" ht="18" customHeight="1" x14ac:dyDescent="0.15">
      <c r="AP466" s="59"/>
      <c r="AR466" s="1577"/>
      <c r="AS466" s="1577"/>
      <c r="AT466" s="1577"/>
      <c r="AU466" s="1577"/>
      <c r="AV466" s="1577"/>
    </row>
    <row r="467" spans="42:48" ht="18" customHeight="1" x14ac:dyDescent="0.15">
      <c r="AP467" s="59"/>
      <c r="AR467" s="1577"/>
      <c r="AS467" s="1577"/>
      <c r="AT467" s="1577"/>
      <c r="AU467" s="1577"/>
      <c r="AV467" s="1577"/>
    </row>
    <row r="468" spans="42:48" ht="18" customHeight="1" x14ac:dyDescent="0.15">
      <c r="AP468" s="2"/>
      <c r="AR468" s="1576"/>
      <c r="AS468" s="1576"/>
      <c r="AT468" s="1576"/>
      <c r="AU468" s="1577"/>
      <c r="AV468" s="1577"/>
    </row>
    <row r="469" spans="42:48" ht="18" customHeight="1" x14ac:dyDescent="0.15">
      <c r="AP469" s="59"/>
      <c r="AR469" s="1577"/>
      <c r="AS469" s="1577"/>
      <c r="AT469" s="1577"/>
      <c r="AU469" s="1576"/>
      <c r="AV469" s="1577"/>
    </row>
    <row r="470" spans="42:48" ht="18" customHeight="1" x14ac:dyDescent="0.15">
      <c r="AP470" s="59"/>
      <c r="AR470" s="1576"/>
      <c r="AS470" s="1576"/>
      <c r="AT470" s="1576"/>
      <c r="AU470" s="1577"/>
      <c r="AV470" s="1576"/>
    </row>
    <row r="471" spans="42:48" ht="18" customHeight="1" x14ac:dyDescent="0.15">
      <c r="AP471" s="59"/>
      <c r="AR471" s="1575"/>
      <c r="AS471" s="1575"/>
      <c r="AT471" s="1575"/>
      <c r="AU471" s="1576"/>
      <c r="AV471" s="1577"/>
    </row>
    <row r="472" spans="42:48" ht="18" customHeight="1" x14ac:dyDescent="0.15">
      <c r="AP472" s="59"/>
      <c r="AR472" s="1576"/>
      <c r="AS472" s="1576"/>
      <c r="AT472" s="1576"/>
      <c r="AU472" s="1575"/>
      <c r="AV472" s="1576"/>
    </row>
    <row r="473" spans="42:48" ht="18" customHeight="1" x14ac:dyDescent="0.15">
      <c r="AP473" s="59"/>
      <c r="AR473" s="1578"/>
      <c r="AS473" s="1578"/>
      <c r="AT473" s="1578"/>
      <c r="AU473" s="1576"/>
      <c r="AV473" s="1575"/>
    </row>
    <row r="474" spans="42:48" ht="18" customHeight="1" x14ac:dyDescent="0.15">
      <c r="AP474" s="2"/>
      <c r="AR474" s="1577"/>
      <c r="AS474" s="1577"/>
      <c r="AT474" s="1577"/>
      <c r="AU474" s="1578"/>
      <c r="AV474" s="1576"/>
    </row>
    <row r="475" spans="42:48" ht="18" customHeight="1" x14ac:dyDescent="0.15">
      <c r="AP475" s="59"/>
      <c r="AR475" s="1577"/>
      <c r="AS475" s="1577"/>
      <c r="AT475" s="1577"/>
      <c r="AU475" s="1577"/>
      <c r="AV475" s="1578"/>
    </row>
    <row r="476" spans="42:48" ht="18" customHeight="1" x14ac:dyDescent="0.15">
      <c r="AP476" s="59"/>
      <c r="AR476" s="1576"/>
      <c r="AS476" s="1576"/>
      <c r="AT476" s="1576"/>
      <c r="AU476" s="1577"/>
      <c r="AV476" s="1577"/>
    </row>
    <row r="477" spans="42:48" ht="18" customHeight="1" x14ac:dyDescent="0.15">
      <c r="AP477" s="2"/>
      <c r="AR477" s="1575"/>
      <c r="AS477" s="1575"/>
      <c r="AT477" s="1575"/>
      <c r="AU477" s="1576"/>
      <c r="AV477" s="1577"/>
    </row>
    <row r="478" spans="42:48" ht="18" customHeight="1" x14ac:dyDescent="0.15">
      <c r="AR478" s="1576"/>
      <c r="AS478" s="1576"/>
      <c r="AT478" s="1576"/>
      <c r="AU478" s="1575"/>
      <c r="AV478" s="1576"/>
    </row>
    <row r="479" spans="42:48" ht="18" customHeight="1" x14ac:dyDescent="0.15">
      <c r="AR479" s="1576"/>
      <c r="AS479" s="1576"/>
      <c r="AT479" s="1576"/>
      <c r="AU479" s="1576"/>
      <c r="AV479" s="1575"/>
    </row>
    <row r="480" spans="42:48" ht="18" customHeight="1" x14ac:dyDescent="0.15">
      <c r="AP480" s="2"/>
      <c r="AR480" s="1576"/>
      <c r="AS480" s="1576"/>
      <c r="AT480" s="1576"/>
      <c r="AU480" s="1576"/>
      <c r="AV480" s="1576"/>
    </row>
    <row r="481" spans="42:48" ht="18" customHeight="1" x14ac:dyDescent="0.15">
      <c r="AP481" s="59"/>
      <c r="AR481" s="1576"/>
      <c r="AS481" s="1576"/>
      <c r="AT481" s="1576"/>
      <c r="AU481" s="1576"/>
      <c r="AV481" s="1576"/>
    </row>
    <row r="482" spans="42:48" ht="18" customHeight="1" x14ac:dyDescent="0.15">
      <c r="AP482" s="59"/>
      <c r="AR482" s="1576"/>
      <c r="AS482" s="1576"/>
      <c r="AT482" s="1576"/>
      <c r="AU482" s="1576"/>
      <c r="AV482" s="1576"/>
    </row>
    <row r="483" spans="42:48" ht="18" customHeight="1" x14ac:dyDescent="0.15">
      <c r="AP483" s="2"/>
      <c r="AR483" s="1576"/>
      <c r="AS483" s="1576"/>
      <c r="AT483" s="1576"/>
      <c r="AU483" s="1576"/>
      <c r="AV483" s="1576"/>
    </row>
    <row r="484" spans="42:48" ht="18" customHeight="1" x14ac:dyDescent="0.15">
      <c r="AP484" s="2"/>
      <c r="AR484" s="1575"/>
      <c r="AS484" s="1575"/>
      <c r="AT484" s="1575"/>
      <c r="AU484" s="1576"/>
      <c r="AV484" s="1576"/>
    </row>
    <row r="485" spans="42:48" ht="18" customHeight="1" x14ac:dyDescent="0.15">
      <c r="AP485" s="2"/>
      <c r="AR485" s="1576"/>
      <c r="AS485" s="1576"/>
      <c r="AT485" s="1576"/>
      <c r="AU485" s="1575"/>
      <c r="AV485" s="1576"/>
    </row>
    <row r="486" spans="42:48" ht="18" customHeight="1" x14ac:dyDescent="0.15">
      <c r="AP486" s="2"/>
      <c r="AR486" s="1577"/>
      <c r="AS486" s="1577"/>
      <c r="AT486" s="1577"/>
      <c r="AU486" s="1576"/>
      <c r="AV486" s="1575"/>
    </row>
    <row r="487" spans="42:48" ht="18" customHeight="1" x14ac:dyDescent="0.15">
      <c r="AP487" s="2"/>
      <c r="AR487" s="1576"/>
      <c r="AS487" s="1576"/>
      <c r="AT487" s="1576"/>
      <c r="AU487" s="1577"/>
      <c r="AV487" s="1576"/>
    </row>
    <row r="488" spans="42:48" ht="18" customHeight="1" x14ac:dyDescent="0.15">
      <c r="AP488" s="2"/>
      <c r="AU488" s="1576"/>
      <c r="AV488" s="1577"/>
    </row>
    <row r="489" spans="42:48" ht="18" customHeight="1" x14ac:dyDescent="0.15">
      <c r="AP489" s="2"/>
      <c r="AR489" s="1576"/>
      <c r="AS489" s="1576"/>
      <c r="AT489" s="1576"/>
      <c r="AV489" s="1576"/>
    </row>
    <row r="490" spans="42:48" ht="18" customHeight="1" x14ac:dyDescent="0.15">
      <c r="AP490" s="2"/>
      <c r="AR490" s="1576"/>
      <c r="AS490" s="1576"/>
      <c r="AT490" s="1576"/>
      <c r="AU490" s="1576"/>
    </row>
    <row r="491" spans="42:48" ht="18" customHeight="1" x14ac:dyDescent="0.15">
      <c r="AP491" s="2"/>
      <c r="AR491" s="1576"/>
      <c r="AS491" s="1576"/>
      <c r="AT491" s="1576"/>
      <c r="AU491" s="1576"/>
      <c r="AV491" s="1576"/>
    </row>
    <row r="492" spans="42:48" ht="18" customHeight="1" x14ac:dyDescent="0.15">
      <c r="AP492" s="2"/>
      <c r="AR492" s="1576"/>
      <c r="AS492" s="1576"/>
      <c r="AT492" s="1576"/>
      <c r="AU492" s="1576"/>
      <c r="AV492" s="1576"/>
    </row>
    <row r="493" spans="42:48" ht="18" customHeight="1" x14ac:dyDescent="0.15">
      <c r="AR493" s="1576"/>
      <c r="AS493" s="1576"/>
      <c r="AT493" s="1576"/>
      <c r="AU493" s="1576"/>
      <c r="AV493" s="1576"/>
    </row>
    <row r="494" spans="42:48" ht="18" customHeight="1" x14ac:dyDescent="0.15">
      <c r="AR494" s="1576"/>
      <c r="AS494" s="1576"/>
      <c r="AT494" s="1576"/>
      <c r="AU494" s="1576"/>
      <c r="AV494" s="1576"/>
    </row>
    <row r="495" spans="42:48" ht="18" customHeight="1" x14ac:dyDescent="0.15">
      <c r="AP495" s="2"/>
      <c r="AR495" s="1576"/>
      <c r="AS495" s="1576"/>
      <c r="AT495" s="1576"/>
      <c r="AU495" s="1576"/>
      <c r="AV495" s="1576"/>
    </row>
    <row r="496" spans="42:48" ht="18" customHeight="1" x14ac:dyDescent="0.15">
      <c r="AR496" s="1576"/>
      <c r="AS496" s="1576"/>
      <c r="AT496" s="1576"/>
      <c r="AU496" s="1576"/>
      <c r="AV496" s="1576"/>
    </row>
    <row r="497" spans="42:48" ht="18" customHeight="1" x14ac:dyDescent="0.15">
      <c r="AP497" s="2"/>
      <c r="AR497" s="1576"/>
      <c r="AS497" s="1576"/>
      <c r="AT497" s="1576"/>
      <c r="AU497" s="1576"/>
      <c r="AV497" s="1576"/>
    </row>
    <row r="498" spans="42:48" ht="18" customHeight="1" x14ac:dyDescent="0.15">
      <c r="AP498" s="61"/>
      <c r="AR498" s="1577"/>
      <c r="AS498" s="1577"/>
      <c r="AT498" s="1577"/>
      <c r="AU498" s="1576"/>
      <c r="AV498" s="1576"/>
    </row>
    <row r="499" spans="42:48" ht="18" customHeight="1" x14ac:dyDescent="0.15">
      <c r="AP499" s="5"/>
      <c r="AR499" s="1577"/>
      <c r="AS499" s="1577"/>
      <c r="AT499" s="1577"/>
      <c r="AU499" s="1577"/>
      <c r="AV499" s="1576"/>
    </row>
    <row r="500" spans="42:48" ht="18" customHeight="1" x14ac:dyDescent="0.15">
      <c r="AP500" s="2"/>
      <c r="AR500" s="1576"/>
      <c r="AS500" s="1576"/>
      <c r="AT500" s="1576"/>
      <c r="AU500" s="1577"/>
      <c r="AV500" s="1577"/>
    </row>
    <row r="501" spans="42:48" ht="18" customHeight="1" x14ac:dyDescent="0.15">
      <c r="AP501" s="2"/>
      <c r="AR501" s="1577"/>
      <c r="AS501" s="1577"/>
      <c r="AT501" s="1577"/>
      <c r="AU501" s="1576"/>
      <c r="AV501" s="1577"/>
    </row>
    <row r="502" spans="42:48" ht="18" customHeight="1" x14ac:dyDescent="0.15">
      <c r="AP502" s="2"/>
      <c r="AR502" s="1577"/>
      <c r="AS502" s="1577"/>
      <c r="AT502" s="1577"/>
      <c r="AU502" s="1577"/>
      <c r="AV502" s="1576"/>
    </row>
    <row r="503" spans="42:48" ht="18" customHeight="1" x14ac:dyDescent="0.15">
      <c r="AP503" s="2"/>
      <c r="AR503" s="1577"/>
      <c r="AS503" s="1577"/>
      <c r="AT503" s="1577"/>
      <c r="AU503" s="1577"/>
      <c r="AV503" s="1577"/>
    </row>
    <row r="504" spans="42:48" ht="18" customHeight="1" x14ac:dyDescent="0.15">
      <c r="AR504" s="1577"/>
      <c r="AS504" s="1577"/>
      <c r="AT504" s="1577"/>
      <c r="AU504" s="1577"/>
      <c r="AV504" s="1577"/>
    </row>
    <row r="505" spans="42:48" ht="18" customHeight="1" x14ac:dyDescent="0.15">
      <c r="AP505" s="59"/>
      <c r="AU505" s="1577"/>
      <c r="AV505" s="1577"/>
    </row>
    <row r="506" spans="42:48" ht="18" customHeight="1" x14ac:dyDescent="0.15">
      <c r="AP506" s="59"/>
      <c r="AV506" s="1577"/>
    </row>
    <row r="507" spans="42:48" ht="18" customHeight="1" x14ac:dyDescent="0.15">
      <c r="AP507" s="59"/>
    </row>
    <row r="508" spans="42:48" ht="18" customHeight="1" x14ac:dyDescent="0.15">
      <c r="AP508" s="59"/>
    </row>
    <row r="509" spans="42:48" ht="18" customHeight="1" x14ac:dyDescent="0.15">
      <c r="AP509" s="2"/>
    </row>
    <row r="510" spans="42:48" ht="18" customHeight="1" x14ac:dyDescent="0.15">
      <c r="AP510" s="59"/>
    </row>
    <row r="511" spans="42:48" ht="18" customHeight="1" x14ac:dyDescent="0.15">
      <c r="AP511" s="59"/>
    </row>
    <row r="512" spans="42:48" ht="18" customHeight="1" x14ac:dyDescent="0.15">
      <c r="AP512" s="59"/>
    </row>
    <row r="513" spans="42:48" ht="18" customHeight="1" x14ac:dyDescent="0.15">
      <c r="AP513" s="59"/>
    </row>
    <row r="514" spans="42:48" ht="18" customHeight="1" x14ac:dyDescent="0.15">
      <c r="AP514" s="59"/>
    </row>
    <row r="515" spans="42:48" ht="18" customHeight="1" x14ac:dyDescent="0.15">
      <c r="AP515" s="59"/>
    </row>
    <row r="516" spans="42:48" ht="18" customHeight="1" x14ac:dyDescent="0.15">
      <c r="AP516" s="59"/>
    </row>
    <row r="517" spans="42:48" ht="18" customHeight="1" x14ac:dyDescent="0.15">
      <c r="AP517" s="59"/>
    </row>
    <row r="518" spans="42:48" ht="18" customHeight="1" x14ac:dyDescent="0.15">
      <c r="AP518" s="59"/>
      <c r="AR518" s="1576"/>
      <c r="AS518" s="1576"/>
      <c r="AT518" s="1576"/>
    </row>
    <row r="519" spans="42:48" ht="18" customHeight="1" x14ac:dyDescent="0.15">
      <c r="AP519" s="2"/>
      <c r="AR519" s="1577"/>
      <c r="AS519" s="1577"/>
      <c r="AT519" s="1577"/>
      <c r="AU519" s="1576"/>
    </row>
    <row r="520" spans="42:48" ht="18" customHeight="1" x14ac:dyDescent="0.15">
      <c r="AP520" s="59"/>
      <c r="AR520" s="1576"/>
      <c r="AS520" s="1576"/>
      <c r="AT520" s="1576"/>
      <c r="AU520" s="1577"/>
      <c r="AV520" s="1576"/>
    </row>
    <row r="521" spans="42:48" ht="18" customHeight="1" x14ac:dyDescent="0.15">
      <c r="AP521" s="59"/>
      <c r="AR521" s="1576"/>
      <c r="AS521" s="1576"/>
      <c r="AT521" s="1576"/>
      <c r="AU521" s="1576"/>
      <c r="AV521" s="1577"/>
    </row>
    <row r="522" spans="42:48" ht="18" customHeight="1" x14ac:dyDescent="0.15">
      <c r="AR522" s="1576"/>
      <c r="AS522" s="1576"/>
      <c r="AT522" s="1576"/>
      <c r="AU522" s="1576"/>
      <c r="AV522" s="1576"/>
    </row>
    <row r="523" spans="42:48" ht="18" customHeight="1" x14ac:dyDescent="0.15">
      <c r="AR523" s="1575"/>
      <c r="AS523" s="1575"/>
      <c r="AT523" s="1575"/>
      <c r="AU523" s="1576"/>
      <c r="AV523" s="1576"/>
    </row>
    <row r="524" spans="42:48" ht="18" customHeight="1" x14ac:dyDescent="0.15">
      <c r="AR524" s="1576"/>
      <c r="AS524" s="1576"/>
      <c r="AT524" s="1576"/>
      <c r="AU524" s="1575"/>
      <c r="AV524" s="1576"/>
    </row>
    <row r="525" spans="42:48" ht="18" customHeight="1" x14ac:dyDescent="0.15">
      <c r="AP525" s="59"/>
      <c r="AU525" s="1576"/>
      <c r="AV525" s="1575"/>
    </row>
    <row r="526" spans="42:48" ht="18" customHeight="1" x14ac:dyDescent="0.15">
      <c r="AP526" s="59"/>
      <c r="AR526" s="1575"/>
      <c r="AS526" s="1575"/>
      <c r="AT526" s="1575"/>
      <c r="AV526" s="1576"/>
    </row>
    <row r="527" spans="42:48" ht="18" customHeight="1" x14ac:dyDescent="0.15">
      <c r="AP527" s="59"/>
      <c r="AR527" s="1576"/>
      <c r="AS527" s="1576"/>
      <c r="AT527" s="1576"/>
      <c r="AU527" s="1575"/>
    </row>
    <row r="528" spans="42:48" ht="18" customHeight="1" x14ac:dyDescent="0.15">
      <c r="AP528" s="2"/>
      <c r="AR528" s="1575"/>
      <c r="AS528" s="1575"/>
      <c r="AT528" s="1575"/>
      <c r="AU528" s="1576"/>
      <c r="AV528" s="1575"/>
    </row>
    <row r="529" spans="42:48" ht="18" customHeight="1" x14ac:dyDescent="0.15">
      <c r="AP529" s="2"/>
      <c r="AR529" s="1575"/>
      <c r="AS529" s="1575"/>
      <c r="AT529" s="1575"/>
      <c r="AU529" s="1575"/>
      <c r="AV529" s="1576"/>
    </row>
    <row r="530" spans="42:48" ht="18" customHeight="1" x14ac:dyDescent="0.15">
      <c r="AP530" s="2"/>
      <c r="AR530" s="1576"/>
      <c r="AS530" s="1576"/>
      <c r="AT530" s="1576"/>
      <c r="AU530" s="1575"/>
      <c r="AV530" s="1575"/>
    </row>
    <row r="531" spans="42:48" ht="18" customHeight="1" x14ac:dyDescent="0.15">
      <c r="AP531" s="2"/>
      <c r="AR531" s="1576"/>
      <c r="AS531" s="1576"/>
      <c r="AT531" s="1576"/>
      <c r="AU531" s="1576"/>
      <c r="AV531" s="1575"/>
    </row>
    <row r="532" spans="42:48" ht="18" customHeight="1" x14ac:dyDescent="0.15">
      <c r="AP532" s="59"/>
      <c r="AR532" s="1576"/>
      <c r="AS532" s="1576"/>
      <c r="AT532" s="1576"/>
      <c r="AU532" s="1576"/>
      <c r="AV532" s="1576"/>
    </row>
    <row r="533" spans="42:48" ht="18" customHeight="1" x14ac:dyDescent="0.15">
      <c r="AP533" s="59"/>
      <c r="AU533" s="1576"/>
      <c r="AV533" s="1576"/>
    </row>
    <row r="534" spans="42:48" ht="18" customHeight="1" x14ac:dyDescent="0.15">
      <c r="AP534" s="61"/>
      <c r="AV534" s="1576"/>
    </row>
    <row r="535" spans="42:48" ht="18" customHeight="1" x14ac:dyDescent="0.15">
      <c r="AP535" s="2"/>
    </row>
    <row r="536" spans="42:48" ht="18" customHeight="1" x14ac:dyDescent="0.15">
      <c r="AP536" s="2"/>
    </row>
    <row r="537" spans="42:48" ht="18" customHeight="1" x14ac:dyDescent="0.15">
      <c r="AP537" s="2"/>
    </row>
    <row r="538" spans="42:48" ht="18" customHeight="1" x14ac:dyDescent="0.15">
      <c r="AP538" s="2"/>
    </row>
    <row r="539" spans="42:48" ht="18" customHeight="1" x14ac:dyDescent="0.15">
      <c r="AP539" s="61"/>
    </row>
    <row r="540" spans="42:48" ht="18" customHeight="1" x14ac:dyDescent="0.15">
      <c r="AP540" s="61"/>
    </row>
    <row r="541" spans="42:48" ht="18" customHeight="1" x14ac:dyDescent="0.15"/>
    <row r="542" spans="42:48" ht="18" customHeight="1" x14ac:dyDescent="0.15">
      <c r="AP542" s="2"/>
    </row>
    <row r="543" spans="42:48" ht="18" customHeight="1" x14ac:dyDescent="0.15"/>
    <row r="544" spans="42:48" ht="18" customHeight="1" x14ac:dyDescent="0.15"/>
    <row r="545" spans="42:48" ht="18" customHeight="1" x14ac:dyDescent="0.15"/>
    <row r="546" spans="42:48" ht="18" customHeight="1" x14ac:dyDescent="0.15">
      <c r="AR546" s="1575"/>
      <c r="AS546" s="1575"/>
      <c r="AT546" s="1575"/>
    </row>
    <row r="547" spans="42:48" ht="18" customHeight="1" x14ac:dyDescent="0.15">
      <c r="AR547" s="1576"/>
      <c r="AS547" s="1576"/>
      <c r="AT547" s="1576"/>
      <c r="AU547" s="1575"/>
    </row>
    <row r="548" spans="42:48" ht="18" customHeight="1" x14ac:dyDescent="0.15">
      <c r="AP548" s="2"/>
      <c r="AR548" s="1575"/>
      <c r="AS548" s="1575"/>
      <c r="AT548" s="1575"/>
      <c r="AU548" s="1576"/>
      <c r="AV548" s="1575"/>
    </row>
    <row r="549" spans="42:48" ht="18" customHeight="1" x14ac:dyDescent="0.15">
      <c r="AR549" s="1576"/>
      <c r="AS549" s="1576"/>
      <c r="AT549" s="1576"/>
      <c r="AU549" s="1575"/>
      <c r="AV549" s="1576"/>
    </row>
    <row r="550" spans="42:48" ht="18" customHeight="1" x14ac:dyDescent="0.15">
      <c r="AR550" s="1576"/>
      <c r="AS550" s="1576"/>
      <c r="AT550" s="1576"/>
      <c r="AU550" s="1576"/>
      <c r="AV550" s="1575"/>
    </row>
    <row r="551" spans="42:48" ht="18" customHeight="1" x14ac:dyDescent="0.15">
      <c r="AP551" s="20"/>
      <c r="AU551" s="1576"/>
      <c r="AV551" s="1576"/>
    </row>
    <row r="552" spans="42:48" ht="18" customHeight="1" x14ac:dyDescent="0.15">
      <c r="AP552" s="20"/>
      <c r="AR552" s="1578"/>
      <c r="AS552" s="1578"/>
      <c r="AT552" s="1578"/>
      <c r="AV552" s="1576"/>
    </row>
    <row r="553" spans="42:48" ht="18" customHeight="1" x14ac:dyDescent="0.15">
      <c r="AP553" s="20"/>
      <c r="AU553" s="1578"/>
    </row>
    <row r="554" spans="42:48" ht="18" customHeight="1" x14ac:dyDescent="0.15">
      <c r="AV554" s="1578"/>
    </row>
    <row r="555" spans="42:48" ht="18" customHeight="1" x14ac:dyDescent="0.15"/>
    <row r="556" spans="42:48" ht="18" customHeight="1" x14ac:dyDescent="0.15"/>
    <row r="557" spans="42:48" ht="18" customHeight="1" x14ac:dyDescent="0.15"/>
    <row r="558" spans="42:48" ht="18" customHeight="1" x14ac:dyDescent="0.15"/>
    <row r="559" spans="42:48" ht="18" customHeight="1" x14ac:dyDescent="0.15">
      <c r="AP559" s="59"/>
    </row>
    <row r="560" spans="42:48" ht="18" customHeight="1" x14ac:dyDescent="0.15">
      <c r="AP560" s="2"/>
    </row>
    <row r="561" spans="42:48" ht="18" customHeight="1" x14ac:dyDescent="0.15">
      <c r="AP561" s="59"/>
    </row>
    <row r="562" spans="42:48" ht="18" customHeight="1" x14ac:dyDescent="0.15">
      <c r="AP562" s="59"/>
    </row>
    <row r="563" spans="42:48" ht="18" customHeight="1" x14ac:dyDescent="0.15">
      <c r="AP563" s="2"/>
    </row>
    <row r="564" spans="42:48" ht="18" customHeight="1" x14ac:dyDescent="0.15"/>
    <row r="565" spans="42:48" ht="18" customHeight="1" x14ac:dyDescent="0.15">
      <c r="AP565" s="59"/>
      <c r="AR565" s="1576"/>
      <c r="AS565" s="1576"/>
      <c r="AT565" s="1576"/>
    </row>
    <row r="566" spans="42:48" ht="18" customHeight="1" x14ac:dyDescent="0.15">
      <c r="AP566" s="59"/>
      <c r="AR566" s="1576"/>
      <c r="AS566" s="1576"/>
      <c r="AT566" s="1576"/>
      <c r="AU566" s="1576"/>
    </row>
    <row r="567" spans="42:48" ht="18" customHeight="1" x14ac:dyDescent="0.15">
      <c r="AP567" s="59"/>
      <c r="AR567" s="1575"/>
      <c r="AS567" s="1575"/>
      <c r="AT567" s="1575"/>
      <c r="AU567" s="1576"/>
      <c r="AV567" s="1576"/>
    </row>
    <row r="568" spans="42:48" ht="18" customHeight="1" x14ac:dyDescent="0.15">
      <c r="AP568" s="59"/>
      <c r="AR568" s="1577"/>
      <c r="AS568" s="1577"/>
      <c r="AT568" s="1577"/>
      <c r="AU568" s="1575"/>
      <c r="AV568" s="1576"/>
    </row>
    <row r="569" spans="42:48" ht="18" customHeight="1" x14ac:dyDescent="0.15">
      <c r="AP569" s="59"/>
      <c r="AU569" s="1577"/>
      <c r="AV569" s="1575"/>
    </row>
    <row r="570" spans="42:48" ht="18" customHeight="1" x14ac:dyDescent="0.15">
      <c r="AP570" s="59"/>
      <c r="AR570" s="1577"/>
      <c r="AS570" s="1577"/>
      <c r="AT570" s="1577"/>
      <c r="AV570" s="1577"/>
    </row>
    <row r="571" spans="42:48" ht="18" customHeight="1" x14ac:dyDescent="0.15">
      <c r="AP571" s="2"/>
      <c r="AR571" s="1575"/>
      <c r="AS571" s="1575"/>
      <c r="AT571" s="1575"/>
      <c r="AU571" s="1577"/>
    </row>
    <row r="572" spans="42:48" ht="18" customHeight="1" x14ac:dyDescent="0.15">
      <c r="AP572" s="59"/>
      <c r="AR572" s="1576"/>
      <c r="AS572" s="1576"/>
      <c r="AT572" s="1576"/>
      <c r="AU572" s="1575"/>
      <c r="AV572" s="1577"/>
    </row>
    <row r="573" spans="42:48" ht="18" customHeight="1" x14ac:dyDescent="0.15">
      <c r="AP573" s="59"/>
      <c r="AR573" s="1576"/>
      <c r="AS573" s="1576"/>
      <c r="AT573" s="1576"/>
      <c r="AU573" s="1576"/>
      <c r="AV573" s="1575"/>
    </row>
    <row r="574" spans="42:48" ht="18" customHeight="1" x14ac:dyDescent="0.15">
      <c r="AP574" s="59"/>
      <c r="AU574" s="1576"/>
      <c r="AV574" s="1576"/>
    </row>
    <row r="575" spans="42:48" ht="18" customHeight="1" x14ac:dyDescent="0.15">
      <c r="AR575" s="1576"/>
      <c r="AS575" s="1576"/>
      <c r="AT575" s="1576"/>
      <c r="AV575" s="1576"/>
    </row>
    <row r="576" spans="42:48" ht="18" customHeight="1" x14ac:dyDescent="0.15">
      <c r="AP576" s="59"/>
      <c r="AR576" s="1575"/>
      <c r="AS576" s="1575"/>
      <c r="AT576" s="1575"/>
      <c r="AU576" s="1576"/>
    </row>
    <row r="577" spans="42:48" ht="18" customHeight="1" x14ac:dyDescent="0.15">
      <c r="AR577" s="1575"/>
      <c r="AS577" s="1575"/>
      <c r="AT577" s="1575"/>
      <c r="AU577" s="1575"/>
      <c r="AV577" s="1576"/>
    </row>
    <row r="578" spans="42:48" ht="18" customHeight="1" x14ac:dyDescent="0.15">
      <c r="AP578" s="5"/>
      <c r="AR578" s="1576"/>
      <c r="AS578" s="1576"/>
      <c r="AT578" s="1576"/>
      <c r="AU578" s="1575"/>
      <c r="AV578" s="1575"/>
    </row>
    <row r="579" spans="42:48" ht="18" customHeight="1" x14ac:dyDescent="0.15">
      <c r="AP579" s="61"/>
      <c r="AR579" s="1576"/>
      <c r="AS579" s="1576"/>
      <c r="AT579" s="1576"/>
      <c r="AU579" s="1576"/>
      <c r="AV579" s="1575"/>
    </row>
    <row r="580" spans="42:48" ht="18" customHeight="1" x14ac:dyDescent="0.15">
      <c r="AP580" s="2"/>
      <c r="AR580" s="1576"/>
      <c r="AS580" s="1576"/>
      <c r="AT580" s="1576"/>
      <c r="AU580" s="1576"/>
      <c r="AV580" s="1576"/>
    </row>
    <row r="581" spans="42:48" ht="18" customHeight="1" x14ac:dyDescent="0.15">
      <c r="AP581" s="2"/>
      <c r="AU581" s="1576"/>
      <c r="AV581" s="1576"/>
    </row>
    <row r="582" spans="42:48" ht="18" customHeight="1" x14ac:dyDescent="0.15">
      <c r="AP582" s="2"/>
      <c r="AV582" s="1576"/>
    </row>
    <row r="583" spans="42:48" ht="18" customHeight="1" x14ac:dyDescent="0.15">
      <c r="AP583" s="2"/>
      <c r="AR583" s="1575"/>
      <c r="AS583" s="1575"/>
      <c r="AT583" s="1575"/>
    </row>
    <row r="584" spans="42:48" ht="18" customHeight="1" x14ac:dyDescent="0.15">
      <c r="AP584" s="2"/>
      <c r="AU584" s="1575"/>
    </row>
    <row r="585" spans="42:48" ht="18" customHeight="1" x14ac:dyDescent="0.15">
      <c r="AP585" s="2"/>
      <c r="AV585" s="1575"/>
    </row>
    <row r="586" spans="42:48" ht="18" customHeight="1" x14ac:dyDescent="0.15">
      <c r="AP586" s="2"/>
    </row>
    <row r="587" spans="42:48" ht="18" customHeight="1" x14ac:dyDescent="0.15">
      <c r="AP587" s="2"/>
    </row>
    <row r="588" spans="42:48" ht="18" customHeight="1" x14ac:dyDescent="0.15">
      <c r="AP588" s="2"/>
    </row>
    <row r="589" spans="42:48" ht="18" customHeight="1" x14ac:dyDescent="0.15">
      <c r="AP589" s="2"/>
    </row>
    <row r="590" spans="42:48" ht="18" customHeight="1" x14ac:dyDescent="0.15">
      <c r="AP590" s="2"/>
    </row>
    <row r="591" spans="42:48" ht="18" customHeight="1" x14ac:dyDescent="0.15"/>
    <row r="592" spans="42:48" ht="18" customHeight="1" x14ac:dyDescent="0.15">
      <c r="AP592" s="2"/>
    </row>
    <row r="593" spans="42:48" ht="18" customHeight="1" x14ac:dyDescent="0.15">
      <c r="AP593" s="2"/>
    </row>
    <row r="594" spans="42:48" ht="18" customHeight="1" x14ac:dyDescent="0.15">
      <c r="AR594" s="1575"/>
      <c r="AS594" s="1575"/>
      <c r="AT594" s="1575"/>
    </row>
    <row r="595" spans="42:48" ht="18" customHeight="1" x14ac:dyDescent="0.15">
      <c r="AP595" s="59"/>
      <c r="AU595" s="1575"/>
    </row>
    <row r="596" spans="42:48" ht="18" customHeight="1" x14ac:dyDescent="0.15">
      <c r="AP596" s="2"/>
      <c r="AR596" s="1576"/>
      <c r="AS596" s="1576"/>
      <c r="AT596" s="1576"/>
      <c r="AV596" s="1575"/>
    </row>
    <row r="597" spans="42:48" ht="18" customHeight="1" x14ac:dyDescent="0.15">
      <c r="AP597" s="61"/>
      <c r="AR597" s="1575"/>
      <c r="AS597" s="1575"/>
      <c r="AT597" s="1575"/>
      <c r="AU597" s="1576"/>
    </row>
    <row r="598" spans="42:48" ht="18" customHeight="1" x14ac:dyDescent="0.15">
      <c r="AR598" s="1577"/>
      <c r="AS598" s="1577"/>
      <c r="AT598" s="1577"/>
      <c r="AU598" s="1575"/>
      <c r="AV598" s="1576"/>
    </row>
    <row r="599" spans="42:48" ht="18" customHeight="1" x14ac:dyDescent="0.15">
      <c r="AP599" s="2"/>
      <c r="AU599" s="1577"/>
      <c r="AV599" s="1575"/>
    </row>
    <row r="600" spans="42:48" ht="18" customHeight="1" x14ac:dyDescent="0.15">
      <c r="AP600" s="2"/>
      <c r="AV600" s="1577"/>
    </row>
    <row r="601" spans="42:48" ht="18" customHeight="1" x14ac:dyDescent="0.15">
      <c r="AP601" s="2"/>
      <c r="AR601" s="1577"/>
      <c r="AS601" s="1577"/>
      <c r="AT601" s="1577"/>
    </row>
    <row r="602" spans="42:48" ht="18" customHeight="1" x14ac:dyDescent="0.15">
      <c r="AP602" s="2"/>
      <c r="AR602" s="1576"/>
      <c r="AS602" s="1576"/>
      <c r="AT602" s="1576"/>
      <c r="AU602" s="1577"/>
    </row>
    <row r="603" spans="42:48" ht="18" customHeight="1" x14ac:dyDescent="0.15">
      <c r="AP603" s="2"/>
      <c r="AU603" s="1576"/>
      <c r="AV603" s="1577"/>
    </row>
    <row r="604" spans="42:48" ht="18" customHeight="1" x14ac:dyDescent="0.15">
      <c r="AP604" s="2"/>
      <c r="AV604" s="1576"/>
    </row>
    <row r="605" spans="42:48" ht="18" customHeight="1" x14ac:dyDescent="0.15">
      <c r="AP605" s="59"/>
    </row>
    <row r="606" spans="42:48" ht="18" customHeight="1" x14ac:dyDescent="0.15">
      <c r="AP606" s="59"/>
    </row>
    <row r="607" spans="42:48" ht="18" customHeight="1" x14ac:dyDescent="0.15">
      <c r="AP607" s="2"/>
    </row>
    <row r="608" spans="42:48" ht="18" customHeight="1" x14ac:dyDescent="0.15">
      <c r="AR608" s="1576"/>
      <c r="AS608" s="1576"/>
      <c r="AT608" s="1576"/>
    </row>
    <row r="609" spans="42:48" ht="18" customHeight="1" x14ac:dyDescent="0.15">
      <c r="AP609" s="61"/>
      <c r="AR609" s="1576"/>
      <c r="AS609" s="1576"/>
      <c r="AT609" s="1576"/>
      <c r="AU609" s="1576"/>
    </row>
    <row r="610" spans="42:48" ht="18" customHeight="1" x14ac:dyDescent="0.15">
      <c r="AP610" s="59"/>
      <c r="AR610" s="1575"/>
      <c r="AS610" s="1575"/>
      <c r="AT610" s="1575"/>
      <c r="AU610" s="1576"/>
      <c r="AV610" s="1576"/>
    </row>
    <row r="611" spans="42:48" ht="18" customHeight="1" x14ac:dyDescent="0.15">
      <c r="AP611" s="59"/>
      <c r="AR611" s="1576"/>
      <c r="AS611" s="1576"/>
      <c r="AT611" s="1576"/>
      <c r="AU611" s="1575"/>
      <c r="AV611" s="1576"/>
    </row>
    <row r="612" spans="42:48" ht="18" customHeight="1" x14ac:dyDescent="0.15">
      <c r="AP612" s="61"/>
      <c r="AR612" s="1575"/>
      <c r="AS612" s="1575"/>
      <c r="AT612" s="1575"/>
      <c r="AU612" s="1576"/>
      <c r="AV612" s="1575"/>
    </row>
    <row r="613" spans="42:48" ht="18" customHeight="1" x14ac:dyDescent="0.15">
      <c r="AR613" s="1575"/>
      <c r="AS613" s="1575"/>
      <c r="AT613" s="1575"/>
      <c r="AU613" s="1575"/>
      <c r="AV613" s="1576"/>
    </row>
    <row r="614" spans="42:48" ht="18" customHeight="1" x14ac:dyDescent="0.15">
      <c r="AP614" s="59"/>
      <c r="AR614" s="1576"/>
      <c r="AS614" s="1576"/>
      <c r="AT614" s="1576"/>
      <c r="AU614" s="1575"/>
      <c r="AV614" s="1575"/>
    </row>
    <row r="615" spans="42:48" ht="18" customHeight="1" x14ac:dyDescent="0.15">
      <c r="AP615" s="59"/>
      <c r="AR615" s="1577"/>
      <c r="AS615" s="1577"/>
      <c r="AT615" s="1577"/>
      <c r="AU615" s="1576"/>
      <c r="AV615" s="1575"/>
    </row>
    <row r="616" spans="42:48" ht="18" customHeight="1" x14ac:dyDescent="0.15">
      <c r="AP616" s="59"/>
      <c r="AU616" s="1577"/>
      <c r="AV616" s="1576"/>
    </row>
    <row r="617" spans="42:48" ht="18" customHeight="1" x14ac:dyDescent="0.15">
      <c r="AP617" s="59"/>
      <c r="AR617" s="1577"/>
      <c r="AS617" s="1577"/>
      <c r="AT617" s="1577"/>
      <c r="AV617" s="1577"/>
    </row>
    <row r="618" spans="42:48" ht="18" customHeight="1" x14ac:dyDescent="0.15">
      <c r="AP618" s="2"/>
      <c r="AR618" s="1577"/>
      <c r="AS618" s="1577"/>
      <c r="AT618" s="1577"/>
      <c r="AU618" s="1577"/>
    </row>
    <row r="619" spans="42:48" ht="18" customHeight="1" x14ac:dyDescent="0.15">
      <c r="AP619" s="59"/>
      <c r="AU619" s="1577"/>
      <c r="AV619" s="1577"/>
    </row>
    <row r="620" spans="42:48" ht="18" customHeight="1" x14ac:dyDescent="0.15">
      <c r="AP620" s="2"/>
      <c r="AV620" s="1577"/>
    </row>
    <row r="621" spans="42:48" ht="18" customHeight="1" x14ac:dyDescent="0.15">
      <c r="AP621" s="59"/>
    </row>
    <row r="622" spans="42:48" ht="18" customHeight="1" x14ac:dyDescent="0.15">
      <c r="AP622" s="59"/>
    </row>
    <row r="623" spans="42:48" ht="18" customHeight="1" x14ac:dyDescent="0.15">
      <c r="AP623" s="59"/>
    </row>
    <row r="624" spans="42:48" ht="18" customHeight="1" x14ac:dyDescent="0.15">
      <c r="AP624" s="59"/>
    </row>
    <row r="625" spans="42:48" ht="18" customHeight="1" x14ac:dyDescent="0.15">
      <c r="AP625" s="59"/>
    </row>
    <row r="626" spans="42:48" ht="18" customHeight="1" x14ac:dyDescent="0.15"/>
    <row r="627" spans="42:48" ht="18" customHeight="1" x14ac:dyDescent="0.15">
      <c r="AP627" s="5"/>
    </row>
    <row r="628" spans="42:48" ht="18" customHeight="1" x14ac:dyDescent="0.15">
      <c r="AP628" s="2"/>
    </row>
    <row r="629" spans="42:48" ht="18" customHeight="1" x14ac:dyDescent="0.15">
      <c r="AP629" s="2"/>
    </row>
    <row r="630" spans="42:48" ht="18" customHeight="1" x14ac:dyDescent="0.15">
      <c r="AP630" s="2"/>
      <c r="AR630" s="1577"/>
      <c r="AS630" s="1577"/>
      <c r="AT630" s="1577"/>
    </row>
    <row r="631" spans="42:48" ht="18" customHeight="1" x14ac:dyDescent="0.15">
      <c r="AP631" s="2"/>
      <c r="AR631" s="1576"/>
      <c r="AS631" s="1576"/>
      <c r="AT631" s="1576"/>
      <c r="AU631" s="1577"/>
    </row>
    <row r="632" spans="42:48" ht="18" customHeight="1" x14ac:dyDescent="0.15">
      <c r="AP632" s="61"/>
      <c r="AR632" s="1576"/>
      <c r="AS632" s="1576"/>
      <c r="AT632" s="1576"/>
      <c r="AU632" s="1576"/>
      <c r="AV632" s="1577"/>
    </row>
    <row r="633" spans="42:48" ht="18" customHeight="1" x14ac:dyDescent="0.15">
      <c r="AP633" s="2"/>
      <c r="AU633" s="1576"/>
      <c r="AV633" s="1576"/>
    </row>
    <row r="634" spans="42:48" ht="18" customHeight="1" x14ac:dyDescent="0.15">
      <c r="AP634" s="2"/>
      <c r="AR634" s="1575"/>
      <c r="AS634" s="1575"/>
      <c r="AT634" s="1575"/>
      <c r="AV634" s="1576"/>
    </row>
    <row r="635" spans="42:48" ht="18" customHeight="1" x14ac:dyDescent="0.15">
      <c r="AP635" s="61"/>
      <c r="AU635" s="1575"/>
    </row>
    <row r="636" spans="42:48" ht="18" customHeight="1" x14ac:dyDescent="0.15">
      <c r="AP636" s="2"/>
      <c r="AV636" s="1575"/>
    </row>
    <row r="637" spans="42:48" ht="18" customHeight="1" x14ac:dyDescent="0.15">
      <c r="AP637" s="2"/>
    </row>
    <row r="638" spans="42:48" ht="18" customHeight="1" x14ac:dyDescent="0.15">
      <c r="AP638" s="61"/>
    </row>
    <row r="639" spans="42:48" x14ac:dyDescent="0.15">
      <c r="AP639" s="61"/>
    </row>
    <row r="640" spans="42:48" ht="18" customHeight="1" x14ac:dyDescent="0.15">
      <c r="AP640" s="2"/>
    </row>
    <row r="641" spans="42:48" x14ac:dyDescent="0.15">
      <c r="AP641" s="61"/>
    </row>
    <row r="642" spans="42:48" ht="18" customHeight="1" x14ac:dyDescent="0.15">
      <c r="AP642" s="2"/>
    </row>
    <row r="643" spans="42:48" x14ac:dyDescent="0.15">
      <c r="AP643" s="2"/>
      <c r="AR643" s="1576"/>
      <c r="AS643" s="1576"/>
      <c r="AT643" s="1576"/>
    </row>
    <row r="644" spans="42:48" x14ac:dyDescent="0.15">
      <c r="AP644" s="61"/>
      <c r="AU644" s="1576"/>
    </row>
    <row r="645" spans="42:48" ht="18" customHeight="1" x14ac:dyDescent="0.15">
      <c r="AP645" s="2"/>
      <c r="AV645" s="1576"/>
    </row>
    <row r="646" spans="42:48" x14ac:dyDescent="0.15">
      <c r="AP646" s="2"/>
    </row>
    <row r="647" spans="42:48" x14ac:dyDescent="0.15">
      <c r="AP647" s="2"/>
    </row>
    <row r="648" spans="42:48" x14ac:dyDescent="0.15">
      <c r="AP648" s="2"/>
    </row>
    <row r="649" spans="42:48" ht="18" customHeight="1" x14ac:dyDescent="0.15">
      <c r="AP649" s="2"/>
    </row>
    <row r="650" spans="42:48" x14ac:dyDescent="0.15">
      <c r="AP650" s="2"/>
    </row>
    <row r="651" spans="42:48" x14ac:dyDescent="0.15">
      <c r="AP651" s="59"/>
    </row>
    <row r="652" spans="42:48" x14ac:dyDescent="0.15">
      <c r="AP652" s="59"/>
    </row>
    <row r="653" spans="42:48" x14ac:dyDescent="0.15">
      <c r="AP653" s="59"/>
    </row>
    <row r="654" spans="42:48" x14ac:dyDescent="0.15">
      <c r="AP654" s="59"/>
    </row>
    <row r="655" spans="42:48" x14ac:dyDescent="0.15">
      <c r="AP655" s="59"/>
    </row>
    <row r="656" spans="42:48" ht="18" customHeight="1" x14ac:dyDescent="0.15">
      <c r="AP656" s="59"/>
    </row>
    <row r="657" spans="42:46" x14ac:dyDescent="0.15">
      <c r="AP657" s="2"/>
    </row>
    <row r="658" spans="42:46" ht="18" customHeight="1" x14ac:dyDescent="0.15">
      <c r="AP658" s="59"/>
    </row>
    <row r="659" spans="42:46" x14ac:dyDescent="0.15">
      <c r="AP659" s="59"/>
    </row>
    <row r="660" spans="42:46" x14ac:dyDescent="0.15">
      <c r="AP660" s="59"/>
    </row>
    <row r="661" spans="42:46" x14ac:dyDescent="0.15">
      <c r="AP661" s="59"/>
    </row>
    <row r="662" spans="42:46" x14ac:dyDescent="0.15">
      <c r="AP662" s="59"/>
    </row>
    <row r="663" spans="42:46" x14ac:dyDescent="0.15">
      <c r="AP663" s="59"/>
    </row>
    <row r="664" spans="42:46" x14ac:dyDescent="0.15">
      <c r="AP664" s="59"/>
    </row>
    <row r="665" spans="42:46" x14ac:dyDescent="0.15">
      <c r="AP665" s="59"/>
    </row>
    <row r="666" spans="42:46" ht="18" customHeight="1" x14ac:dyDescent="0.15">
      <c r="AP666" s="59"/>
    </row>
    <row r="667" spans="42:46" ht="18" customHeight="1" x14ac:dyDescent="0.15">
      <c r="AP667" s="61"/>
    </row>
    <row r="668" spans="42:46" ht="18" customHeight="1" x14ac:dyDescent="0.15">
      <c r="AP668" s="59"/>
    </row>
    <row r="669" spans="42:46" ht="18" customHeight="1" x14ac:dyDescent="0.15">
      <c r="AP669" s="61"/>
    </row>
    <row r="670" spans="42:46" ht="18" customHeight="1" x14ac:dyDescent="0.15">
      <c r="AP670" s="61"/>
    </row>
    <row r="671" spans="42:46" ht="18" customHeight="1" x14ac:dyDescent="0.15">
      <c r="AP671" s="61"/>
    </row>
    <row r="672" spans="42:46" ht="18" customHeight="1" x14ac:dyDescent="0.15">
      <c r="AP672" s="61"/>
      <c r="AR672" s="1577"/>
      <c r="AS672" s="1577"/>
      <c r="AT672" s="1577"/>
    </row>
    <row r="673" spans="42:48" ht="18" customHeight="1" x14ac:dyDescent="0.15">
      <c r="AP673" s="61"/>
      <c r="AR673" s="1576"/>
      <c r="AS673" s="1576"/>
      <c r="AT673" s="1576"/>
      <c r="AU673" s="1577"/>
    </row>
    <row r="674" spans="42:48" ht="18" customHeight="1" x14ac:dyDescent="0.15">
      <c r="AP674" s="61"/>
      <c r="AU674" s="1576"/>
      <c r="AV674" s="1577"/>
    </row>
    <row r="675" spans="42:48" ht="18" customHeight="1" x14ac:dyDescent="0.15">
      <c r="AP675" s="61"/>
      <c r="AV675" s="1576"/>
    </row>
    <row r="676" spans="42:48" ht="18" customHeight="1" x14ac:dyDescent="0.15">
      <c r="AP676" s="61"/>
    </row>
    <row r="677" spans="42:48" ht="18" customHeight="1" x14ac:dyDescent="0.15">
      <c r="AP677" s="61"/>
    </row>
    <row r="678" spans="42:48" ht="18" customHeight="1" x14ac:dyDescent="0.15">
      <c r="AP678" s="61"/>
    </row>
    <row r="679" spans="42:48" ht="18" customHeight="1" x14ac:dyDescent="0.15">
      <c r="AP679" s="61"/>
    </row>
    <row r="680" spans="42:48" ht="18" customHeight="1" x14ac:dyDescent="0.15">
      <c r="AP680" s="59"/>
    </row>
    <row r="681" spans="42:48" ht="18" customHeight="1" x14ac:dyDescent="0.15">
      <c r="AP681" s="61"/>
      <c r="AR681" s="1577"/>
      <c r="AS681" s="1577"/>
      <c r="AT681" s="1577"/>
    </row>
    <row r="682" spans="42:48" ht="18" customHeight="1" x14ac:dyDescent="0.15">
      <c r="AP682" s="61"/>
      <c r="AR682" s="1577"/>
      <c r="AS682" s="1577"/>
      <c r="AT682" s="1577"/>
      <c r="AU682" s="1577"/>
    </row>
    <row r="683" spans="42:48" ht="18" customHeight="1" x14ac:dyDescent="0.15">
      <c r="AP683" s="59"/>
      <c r="AR683" s="1576"/>
      <c r="AS683" s="1576"/>
      <c r="AT683" s="1576"/>
      <c r="AU683" s="1577"/>
      <c r="AV683" s="1577"/>
    </row>
    <row r="684" spans="42:48" ht="18" customHeight="1" x14ac:dyDescent="0.15">
      <c r="AP684" s="59"/>
      <c r="AR684" s="1576"/>
      <c r="AS684" s="1576"/>
      <c r="AT684" s="1576"/>
      <c r="AU684" s="1576"/>
      <c r="AV684" s="1577"/>
    </row>
    <row r="685" spans="42:48" ht="18" customHeight="1" x14ac:dyDescent="0.15">
      <c r="AP685" s="59"/>
      <c r="AU685" s="1576"/>
      <c r="AV685" s="1576"/>
    </row>
    <row r="686" spans="42:48" ht="18" customHeight="1" x14ac:dyDescent="0.15">
      <c r="AP686" s="59"/>
      <c r="AR686" s="1575"/>
      <c r="AS686" s="1575"/>
      <c r="AT686" s="1575"/>
      <c r="AV686" s="1576"/>
    </row>
    <row r="687" spans="42:48" ht="18" customHeight="1" x14ac:dyDescent="0.15">
      <c r="AP687" s="61"/>
      <c r="AU687" s="1575"/>
    </row>
    <row r="688" spans="42:48" ht="18" customHeight="1" x14ac:dyDescent="0.15">
      <c r="AP688" s="59"/>
      <c r="AV688" s="1575"/>
    </row>
    <row r="689" spans="42:48" ht="18" customHeight="1" x14ac:dyDescent="0.15">
      <c r="AP689" s="59"/>
      <c r="AR689" s="1575"/>
      <c r="AS689" s="1575"/>
      <c r="AT689" s="1575"/>
    </row>
    <row r="690" spans="42:48" ht="18" customHeight="1" x14ac:dyDescent="0.15">
      <c r="AP690" s="2"/>
      <c r="AR690" s="1576"/>
      <c r="AS690" s="1576"/>
      <c r="AT690" s="1576"/>
      <c r="AU690" s="1575"/>
    </row>
    <row r="691" spans="42:48" ht="18" customHeight="1" x14ac:dyDescent="0.15">
      <c r="AP691" s="59"/>
      <c r="AR691" s="1575"/>
      <c r="AS691" s="1575"/>
      <c r="AT691" s="1575"/>
      <c r="AU691" s="1576"/>
      <c r="AV691" s="1575"/>
    </row>
    <row r="692" spans="42:48" ht="18" customHeight="1" x14ac:dyDescent="0.15">
      <c r="AP692" s="59"/>
      <c r="AR692" s="1578"/>
      <c r="AS692" s="1578"/>
      <c r="AT692" s="1578"/>
      <c r="AU692" s="1575"/>
      <c r="AV692" s="1576"/>
    </row>
    <row r="693" spans="42:48" ht="18" customHeight="1" x14ac:dyDescent="0.15">
      <c r="AP693" s="61"/>
      <c r="AR693" s="1576"/>
      <c r="AS693" s="1576"/>
      <c r="AT693" s="1576"/>
      <c r="AU693" s="1578"/>
      <c r="AV693" s="1575"/>
    </row>
    <row r="694" spans="42:48" x14ac:dyDescent="0.15">
      <c r="AP694" s="59"/>
      <c r="AR694" s="1576"/>
      <c r="AS694" s="1576"/>
      <c r="AT694" s="1576"/>
      <c r="AU694" s="1576"/>
      <c r="AV694" s="1578"/>
    </row>
    <row r="695" spans="42:48" ht="18" customHeight="1" x14ac:dyDescent="0.15">
      <c r="AP695" s="59"/>
      <c r="AR695" s="1576"/>
      <c r="AS695" s="1576"/>
      <c r="AT695" s="1576"/>
      <c r="AU695" s="1576"/>
      <c r="AV695" s="1576"/>
    </row>
    <row r="696" spans="42:48" x14ac:dyDescent="0.15">
      <c r="AP696" s="2"/>
      <c r="AR696" s="1576"/>
      <c r="AS696" s="1576"/>
      <c r="AT696" s="1576"/>
      <c r="AU696" s="1576"/>
      <c r="AV696" s="1576"/>
    </row>
    <row r="697" spans="42:48" x14ac:dyDescent="0.15">
      <c r="AP697" s="2"/>
      <c r="AR697" s="1570"/>
      <c r="AS697" s="1570"/>
      <c r="AT697" s="1570"/>
      <c r="AU697" s="1576"/>
      <c r="AV697" s="1576"/>
    </row>
    <row r="698" spans="42:48" x14ac:dyDescent="0.15">
      <c r="AP698" s="2"/>
      <c r="AU698" s="1570"/>
      <c r="AV698" s="1576"/>
    </row>
    <row r="699" spans="42:48" x14ac:dyDescent="0.15">
      <c r="AP699" s="2"/>
      <c r="AV699" s="1570"/>
    </row>
    <row r="700" spans="42:48" ht="18" customHeight="1" x14ac:dyDescent="0.15">
      <c r="AP700" s="2"/>
    </row>
    <row r="701" spans="42:48" ht="18" customHeight="1" x14ac:dyDescent="0.15">
      <c r="AP701" s="59"/>
    </row>
    <row r="702" spans="42:48" ht="18" customHeight="1" x14ac:dyDescent="0.15">
      <c r="AP702" s="2"/>
    </row>
    <row r="703" spans="42:48" ht="18" customHeight="1" x14ac:dyDescent="0.15">
      <c r="AP703" s="2"/>
    </row>
    <row r="704" spans="42:48" x14ac:dyDescent="0.15">
      <c r="AP704" s="59"/>
    </row>
    <row r="705" spans="42:48" ht="18" customHeight="1" x14ac:dyDescent="0.15">
      <c r="AR705" s="1578"/>
      <c r="AS705" s="1578"/>
      <c r="AT705" s="1578"/>
    </row>
    <row r="706" spans="42:48" ht="18" customHeight="1" x14ac:dyDescent="0.15">
      <c r="AP706" s="2"/>
      <c r="AU706" s="1578"/>
    </row>
    <row r="707" spans="42:48" x14ac:dyDescent="0.15">
      <c r="AP707" s="59"/>
      <c r="AV707" s="1578"/>
    </row>
    <row r="708" spans="42:48" ht="18" customHeight="1" x14ac:dyDescent="0.15">
      <c r="AP708" s="61"/>
      <c r="AR708" s="1578"/>
      <c r="AS708" s="1578"/>
      <c r="AT708" s="1578"/>
    </row>
    <row r="709" spans="42:48" ht="18" customHeight="1" x14ac:dyDescent="0.15">
      <c r="AP709" s="61"/>
      <c r="AU709" s="1578"/>
    </row>
    <row r="710" spans="42:48" ht="18" customHeight="1" x14ac:dyDescent="0.15">
      <c r="AV710" s="1578"/>
    </row>
    <row r="711" spans="42:48" ht="18" customHeight="1" x14ac:dyDescent="0.15">
      <c r="AP711" s="2"/>
    </row>
    <row r="712" spans="42:48" ht="18" customHeight="1" x14ac:dyDescent="0.15">
      <c r="AP712" s="59"/>
    </row>
    <row r="713" spans="42:48" ht="18" customHeight="1" x14ac:dyDescent="0.15">
      <c r="AP713" s="59"/>
    </row>
    <row r="714" spans="42:48" ht="18" customHeight="1" x14ac:dyDescent="0.15">
      <c r="AP714" s="59"/>
    </row>
    <row r="715" spans="42:48" ht="18" customHeight="1" x14ac:dyDescent="0.15">
      <c r="AP715" s="2"/>
    </row>
    <row r="716" spans="42:48" ht="18" customHeight="1" x14ac:dyDescent="0.15">
      <c r="AP716" s="59"/>
      <c r="AR716" s="1578"/>
      <c r="AS716" s="1578"/>
      <c r="AT716" s="1578"/>
    </row>
    <row r="717" spans="42:48" ht="18" customHeight="1" x14ac:dyDescent="0.15">
      <c r="AP717" s="59"/>
      <c r="AR717" s="1578"/>
      <c r="AS717" s="1578"/>
      <c r="AT717" s="1578"/>
      <c r="AU717" s="1578"/>
    </row>
    <row r="718" spans="42:48" ht="18" customHeight="1" x14ac:dyDescent="0.15">
      <c r="AU718" s="1578"/>
      <c r="AV718" s="1578"/>
    </row>
    <row r="719" spans="42:48" ht="18" customHeight="1" x14ac:dyDescent="0.15">
      <c r="AP719" s="59"/>
      <c r="AV719" s="1578"/>
    </row>
    <row r="720" spans="42:48" ht="18" customHeight="1" x14ac:dyDescent="0.15"/>
    <row r="721" spans="42:48" ht="18" customHeight="1" x14ac:dyDescent="0.15">
      <c r="AP721" s="59"/>
    </row>
    <row r="722" spans="42:48" ht="18" customHeight="1" x14ac:dyDescent="0.15">
      <c r="AR722" s="1576"/>
      <c r="AS722" s="1576"/>
      <c r="AT722" s="1576"/>
    </row>
    <row r="723" spans="42:48" ht="18" customHeight="1" x14ac:dyDescent="0.15">
      <c r="AU723" s="1576"/>
    </row>
    <row r="724" spans="42:48" ht="18" customHeight="1" x14ac:dyDescent="0.15">
      <c r="AP724" s="2"/>
      <c r="AR724" s="1577"/>
      <c r="AS724" s="1577"/>
      <c r="AT724" s="1577"/>
      <c r="AV724" s="1576"/>
    </row>
    <row r="725" spans="42:48" x14ac:dyDescent="0.15">
      <c r="AP725" s="61"/>
      <c r="AR725" s="1576"/>
      <c r="AS725" s="1576"/>
      <c r="AT725" s="1576"/>
      <c r="AU725" s="1577"/>
    </row>
    <row r="726" spans="42:48" ht="18" customHeight="1" x14ac:dyDescent="0.15">
      <c r="AP726" s="2"/>
      <c r="AR726" s="1576"/>
      <c r="AS726" s="1576"/>
      <c r="AT726" s="1576"/>
      <c r="AU726" s="1576"/>
      <c r="AV726" s="1577"/>
    </row>
    <row r="727" spans="42:48" ht="18" customHeight="1" x14ac:dyDescent="0.15">
      <c r="AP727" s="2"/>
      <c r="AR727" s="1576"/>
      <c r="AS727" s="1576"/>
      <c r="AT727" s="1576"/>
      <c r="AU727" s="1576"/>
      <c r="AV727" s="1576"/>
    </row>
    <row r="728" spans="42:48" x14ac:dyDescent="0.15">
      <c r="AP728" s="2"/>
      <c r="AU728" s="1576"/>
      <c r="AV728" s="1576"/>
    </row>
    <row r="729" spans="42:48" ht="18" customHeight="1" x14ac:dyDescent="0.15">
      <c r="AP729" s="2"/>
      <c r="AV729" s="1576"/>
    </row>
    <row r="730" spans="42:48" ht="18" customHeight="1" x14ac:dyDescent="0.15">
      <c r="AP730" s="2"/>
    </row>
    <row r="731" spans="42:48" ht="18" customHeight="1" x14ac:dyDescent="0.15">
      <c r="AP731" s="61"/>
    </row>
    <row r="732" spans="42:48" x14ac:dyDescent="0.15">
      <c r="AP732" s="2"/>
    </row>
    <row r="733" spans="42:48" x14ac:dyDescent="0.15">
      <c r="AP733" s="2"/>
    </row>
    <row r="734" spans="42:48" x14ac:dyDescent="0.15">
      <c r="AP734" s="61"/>
      <c r="AR734" s="1576"/>
      <c r="AS734" s="1576"/>
      <c r="AT734" s="1576"/>
    </row>
    <row r="735" spans="42:48" x14ac:dyDescent="0.15">
      <c r="AP735" s="2"/>
      <c r="AU735" s="1576"/>
    </row>
    <row r="736" spans="42:48" x14ac:dyDescent="0.15">
      <c r="AP736" s="2"/>
      <c r="AV736" s="1576"/>
    </row>
    <row r="737" spans="42:48" x14ac:dyDescent="0.15">
      <c r="AP737" s="61"/>
    </row>
    <row r="738" spans="42:48" x14ac:dyDescent="0.15">
      <c r="AP738" s="2"/>
    </row>
    <row r="739" spans="42:48" ht="18" customHeight="1" x14ac:dyDescent="0.15">
      <c r="AP739" s="2"/>
      <c r="AR739" s="1576"/>
      <c r="AS739" s="1576"/>
      <c r="AT739" s="1576"/>
    </row>
    <row r="740" spans="42:48" x14ac:dyDescent="0.15">
      <c r="AP740" s="61"/>
      <c r="AR740" s="1575"/>
      <c r="AS740" s="1575"/>
      <c r="AT740" s="1575"/>
      <c r="AU740" s="1576"/>
    </row>
    <row r="741" spans="42:48" x14ac:dyDescent="0.15">
      <c r="AP741" s="61"/>
      <c r="AR741" s="1575"/>
      <c r="AS741" s="1575"/>
      <c r="AT741" s="1575"/>
      <c r="AU741" s="1575"/>
      <c r="AV741" s="1576"/>
    </row>
    <row r="742" spans="42:48" ht="18" customHeight="1" x14ac:dyDescent="0.15">
      <c r="AP742" s="59"/>
      <c r="AR742" s="1575"/>
      <c r="AS742" s="1575"/>
      <c r="AT742" s="1575"/>
      <c r="AU742" s="1575"/>
      <c r="AV742" s="1575"/>
    </row>
    <row r="743" spans="42:48" ht="18" customHeight="1" x14ac:dyDescent="0.15">
      <c r="AP743" s="61"/>
      <c r="AR743" s="1576"/>
      <c r="AS743" s="1576"/>
      <c r="AT743" s="1576"/>
      <c r="AU743" s="1575"/>
      <c r="AV743" s="1575"/>
    </row>
    <row r="744" spans="42:48" ht="18" customHeight="1" x14ac:dyDescent="0.15">
      <c r="AP744" s="2"/>
      <c r="AR744" s="1575"/>
      <c r="AS744" s="1575"/>
      <c r="AT744" s="1575"/>
      <c r="AU744" s="1576"/>
      <c r="AV744" s="1575"/>
    </row>
    <row r="745" spans="42:48" ht="18" customHeight="1" x14ac:dyDescent="0.15">
      <c r="AP745" s="2"/>
      <c r="AU745" s="1575"/>
      <c r="AV745" s="1576"/>
    </row>
    <row r="746" spans="42:48" ht="18" customHeight="1" x14ac:dyDescent="0.15">
      <c r="AP746" s="2"/>
      <c r="AR746" s="1575"/>
      <c r="AS746" s="1575"/>
      <c r="AT746" s="1575"/>
      <c r="AV746" s="1575"/>
    </row>
    <row r="747" spans="42:48" x14ac:dyDescent="0.15">
      <c r="AP747" s="2"/>
      <c r="AR747" s="1576"/>
      <c r="AS747" s="1576"/>
      <c r="AT747" s="1576"/>
      <c r="AU747" s="1575"/>
    </row>
    <row r="748" spans="42:48" x14ac:dyDescent="0.15">
      <c r="AP748" s="2"/>
      <c r="AR748" s="1576"/>
      <c r="AS748" s="1576"/>
      <c r="AT748" s="1576"/>
      <c r="AU748" s="1576"/>
      <c r="AV748" s="1575"/>
    </row>
    <row r="749" spans="42:48" x14ac:dyDescent="0.15">
      <c r="AR749" s="1576"/>
      <c r="AS749" s="1576"/>
      <c r="AT749" s="1576"/>
      <c r="AU749" s="1576"/>
      <c r="AV749" s="1576"/>
    </row>
    <row r="750" spans="42:48" x14ac:dyDescent="0.15">
      <c r="AP750" s="2"/>
      <c r="AR750" s="1575"/>
      <c r="AS750" s="1575"/>
      <c r="AT750" s="1575"/>
      <c r="AU750" s="1576"/>
      <c r="AV750" s="1576"/>
    </row>
    <row r="751" spans="42:48" x14ac:dyDescent="0.15">
      <c r="AP751" s="59"/>
      <c r="AU751" s="1575"/>
      <c r="AV751" s="1576"/>
    </row>
    <row r="752" spans="42:48" x14ac:dyDescent="0.15">
      <c r="AP752" s="61"/>
      <c r="AV752" s="1575"/>
    </row>
    <row r="753" spans="42:48" x14ac:dyDescent="0.15">
      <c r="AP753" s="2"/>
      <c r="AR753" s="1575"/>
      <c r="AS753" s="1575"/>
      <c r="AT753" s="1575"/>
    </row>
    <row r="754" spans="42:48" x14ac:dyDescent="0.15">
      <c r="AR754" s="1577"/>
      <c r="AS754" s="1577"/>
      <c r="AT754" s="1577"/>
      <c r="AU754" s="1575"/>
    </row>
    <row r="755" spans="42:48" x14ac:dyDescent="0.15">
      <c r="AP755" s="61"/>
      <c r="AR755" s="1577"/>
      <c r="AS755" s="1577"/>
      <c r="AT755" s="1577"/>
      <c r="AU755" s="1577"/>
      <c r="AV755" s="1575"/>
    </row>
    <row r="756" spans="42:48" x14ac:dyDescent="0.15">
      <c r="AP756" s="59"/>
      <c r="AR756" s="1576"/>
      <c r="AS756" s="1576"/>
      <c r="AT756" s="1576"/>
      <c r="AU756" s="1577"/>
      <c r="AV756" s="1577"/>
    </row>
    <row r="757" spans="42:48" x14ac:dyDescent="0.15">
      <c r="AP757" s="59"/>
      <c r="AR757" s="1576"/>
      <c r="AS757" s="1576"/>
      <c r="AT757" s="1576"/>
      <c r="AU757" s="1576"/>
      <c r="AV757" s="1577"/>
    </row>
    <row r="758" spans="42:48" ht="18" customHeight="1" x14ac:dyDescent="0.15">
      <c r="AP758" s="59"/>
      <c r="AR758" s="1575"/>
      <c r="AS758" s="1575"/>
      <c r="AT758" s="1575"/>
      <c r="AU758" s="1576"/>
      <c r="AV758" s="1576"/>
    </row>
    <row r="759" spans="42:48" ht="18" customHeight="1" x14ac:dyDescent="0.15">
      <c r="AP759" s="2"/>
      <c r="AU759" s="1575"/>
      <c r="AV759" s="1576"/>
    </row>
    <row r="760" spans="42:48" ht="18" customHeight="1" x14ac:dyDescent="0.15">
      <c r="AP760" s="61"/>
      <c r="AV760" s="1575"/>
    </row>
    <row r="761" spans="42:48" ht="18" customHeight="1" x14ac:dyDescent="0.15">
      <c r="AP761" s="61"/>
      <c r="AR761" s="1577"/>
      <c r="AS761" s="1577"/>
      <c r="AT761" s="1577"/>
    </row>
    <row r="762" spans="42:48" ht="18" customHeight="1" x14ac:dyDescent="0.15">
      <c r="AP762" s="61"/>
      <c r="AU762" s="1577"/>
    </row>
    <row r="763" spans="42:48" ht="18" customHeight="1" x14ac:dyDescent="0.15">
      <c r="AP763" s="61"/>
      <c r="AR763" s="1576"/>
      <c r="AS763" s="1576"/>
      <c r="AT763" s="1576"/>
      <c r="AV763" s="1577"/>
    </row>
    <row r="764" spans="42:48" ht="18" customHeight="1" x14ac:dyDescent="0.15">
      <c r="AP764" s="61"/>
      <c r="AR764" s="1575"/>
      <c r="AS764" s="1575"/>
      <c r="AT764" s="1575"/>
      <c r="AU764" s="1576"/>
    </row>
    <row r="765" spans="42:48" ht="18" customHeight="1" x14ac:dyDescent="0.15">
      <c r="AP765" s="61"/>
      <c r="AR765" s="1575"/>
      <c r="AS765" s="1575"/>
      <c r="AT765" s="1575"/>
      <c r="AU765" s="1575"/>
      <c r="AV765" s="1576"/>
    </row>
    <row r="766" spans="42:48" ht="18" customHeight="1" x14ac:dyDescent="0.15">
      <c r="AP766" s="61"/>
      <c r="AR766" s="1575"/>
      <c r="AS766" s="1575"/>
      <c r="AT766" s="1575"/>
      <c r="AU766" s="1575"/>
      <c r="AV766" s="1575"/>
    </row>
    <row r="767" spans="42:48" ht="18" customHeight="1" x14ac:dyDescent="0.15">
      <c r="AP767" s="61"/>
      <c r="AR767" s="1576"/>
      <c r="AS767" s="1576"/>
      <c r="AT767" s="1576"/>
      <c r="AU767" s="1575"/>
      <c r="AV767" s="1575"/>
    </row>
    <row r="768" spans="42:48" ht="18" customHeight="1" x14ac:dyDescent="0.15">
      <c r="AP768" s="61"/>
      <c r="AR768" s="1576"/>
      <c r="AS768" s="1576"/>
      <c r="AT768" s="1576"/>
      <c r="AU768" s="1576"/>
      <c r="AV768" s="1575"/>
    </row>
    <row r="769" spans="42:48" ht="18" customHeight="1" x14ac:dyDescent="0.15">
      <c r="AP769" s="61"/>
      <c r="AR769" s="1576"/>
      <c r="AS769" s="1576"/>
      <c r="AT769" s="1576"/>
      <c r="AU769" s="1576"/>
      <c r="AV769" s="1576"/>
    </row>
    <row r="770" spans="42:48" ht="18" customHeight="1" x14ac:dyDescent="0.15">
      <c r="AP770" s="61"/>
      <c r="AR770" s="1577"/>
      <c r="AS770" s="1577"/>
      <c r="AT770" s="1577"/>
      <c r="AU770" s="1576"/>
      <c r="AV770" s="1576"/>
    </row>
    <row r="771" spans="42:48" ht="18" customHeight="1" x14ac:dyDescent="0.15">
      <c r="AP771" s="61"/>
      <c r="AR771" s="1575"/>
      <c r="AS771" s="1575"/>
      <c r="AT771" s="1575"/>
      <c r="AU771" s="1577"/>
      <c r="AV771" s="1576"/>
    </row>
    <row r="772" spans="42:48" ht="18" customHeight="1" x14ac:dyDescent="0.15">
      <c r="AP772" s="61"/>
      <c r="AR772" s="1576"/>
      <c r="AS772" s="1576"/>
      <c r="AT772" s="1576"/>
      <c r="AU772" s="1575"/>
      <c r="AV772" s="1577"/>
    </row>
    <row r="773" spans="42:48" ht="18" customHeight="1" x14ac:dyDescent="0.15">
      <c r="AP773" s="61"/>
      <c r="AR773" s="1575"/>
      <c r="AS773" s="1575"/>
      <c r="AT773" s="1575"/>
      <c r="AU773" s="1576"/>
      <c r="AV773" s="1575"/>
    </row>
    <row r="774" spans="42:48" ht="18" customHeight="1" x14ac:dyDescent="0.15">
      <c r="AP774" s="61"/>
      <c r="AU774" s="1575"/>
      <c r="AV774" s="1576"/>
    </row>
    <row r="775" spans="42:48" ht="18" customHeight="1" x14ac:dyDescent="0.15">
      <c r="AP775" s="61"/>
      <c r="AR775" s="1576"/>
      <c r="AS775" s="1576"/>
      <c r="AT775" s="1576"/>
      <c r="AV775" s="1575"/>
    </row>
    <row r="776" spans="42:48" x14ac:dyDescent="0.15">
      <c r="AP776" s="61"/>
      <c r="AR776" s="1576"/>
      <c r="AS776" s="1576"/>
      <c r="AT776" s="1576"/>
      <c r="AU776" s="1576"/>
    </row>
    <row r="777" spans="42:48" x14ac:dyDescent="0.15">
      <c r="AP777" s="59"/>
      <c r="AR777" s="1575"/>
      <c r="AS777" s="1575"/>
      <c r="AT777" s="1575"/>
      <c r="AU777" s="1576"/>
      <c r="AV777" s="1576"/>
    </row>
    <row r="778" spans="42:48" ht="18" customHeight="1" x14ac:dyDescent="0.15">
      <c r="AP778" s="61"/>
      <c r="AR778" s="1575"/>
      <c r="AS778" s="1575"/>
      <c r="AT778" s="1575"/>
      <c r="AU778" s="1575"/>
      <c r="AV778" s="1576"/>
    </row>
    <row r="779" spans="42:48" x14ac:dyDescent="0.15">
      <c r="AP779" s="61"/>
      <c r="AR779" s="1575"/>
      <c r="AS779" s="1575"/>
      <c r="AT779" s="1575"/>
      <c r="AU779" s="1575"/>
      <c r="AV779" s="1575"/>
    </row>
    <row r="780" spans="42:48" x14ac:dyDescent="0.15">
      <c r="AP780" s="61"/>
      <c r="AU780" s="1575"/>
      <c r="AV780" s="1575"/>
    </row>
    <row r="781" spans="42:48" ht="18" customHeight="1" x14ac:dyDescent="0.15">
      <c r="AP781" s="61"/>
      <c r="AV781" s="1575"/>
    </row>
    <row r="782" spans="42:48" x14ac:dyDescent="0.15">
      <c r="AP782" s="61"/>
      <c r="AR782" s="1571"/>
      <c r="AS782" s="1571"/>
      <c r="AT782" s="1571"/>
    </row>
    <row r="783" spans="42:48" x14ac:dyDescent="0.15">
      <c r="AP783" s="61"/>
      <c r="AR783" s="1571"/>
      <c r="AS783" s="1571"/>
      <c r="AT783" s="1571"/>
      <c r="AU783" s="1571"/>
    </row>
    <row r="784" spans="42:48" ht="18" customHeight="1" x14ac:dyDescent="0.15">
      <c r="AP784" s="61"/>
      <c r="AR784" s="1575"/>
      <c r="AS784" s="1575"/>
      <c r="AT784" s="1575"/>
      <c r="AU784" s="1571"/>
      <c r="AV784" s="1571"/>
    </row>
    <row r="785" spans="42:48" x14ac:dyDescent="0.15">
      <c r="AP785" s="61"/>
      <c r="AR785" s="1576"/>
      <c r="AS785" s="1576"/>
      <c r="AT785" s="1576"/>
      <c r="AU785" s="1575"/>
      <c r="AV785" s="1571"/>
    </row>
    <row r="786" spans="42:48" x14ac:dyDescent="0.15">
      <c r="AR786" s="1576"/>
      <c r="AS786" s="1576"/>
      <c r="AT786" s="1576"/>
      <c r="AU786" s="1576"/>
      <c r="AV786" s="1575"/>
    </row>
    <row r="787" spans="42:48" ht="18" customHeight="1" x14ac:dyDescent="0.15">
      <c r="AP787" s="59"/>
      <c r="AR787" s="1575"/>
      <c r="AS787" s="1575"/>
      <c r="AT787" s="1575"/>
      <c r="AU787" s="1576"/>
      <c r="AV787" s="1576"/>
    </row>
    <row r="788" spans="42:48" x14ac:dyDescent="0.15">
      <c r="AP788" s="61"/>
      <c r="AR788" s="1576"/>
      <c r="AS788" s="1576"/>
      <c r="AT788" s="1576"/>
      <c r="AU788" s="1575"/>
      <c r="AV788" s="1576"/>
    </row>
    <row r="789" spans="42:48" x14ac:dyDescent="0.15">
      <c r="AP789" s="59"/>
      <c r="AR789" s="1575"/>
      <c r="AS789" s="1575"/>
      <c r="AT789" s="1575"/>
      <c r="AU789" s="1576"/>
      <c r="AV789" s="1575"/>
    </row>
    <row r="790" spans="42:48" x14ac:dyDescent="0.15">
      <c r="AP790" s="59"/>
      <c r="AR790" s="1575"/>
      <c r="AS790" s="1575"/>
      <c r="AT790" s="1575"/>
      <c r="AU790" s="1575"/>
      <c r="AV790" s="1576"/>
    </row>
    <row r="791" spans="42:48" x14ac:dyDescent="0.15">
      <c r="AP791" s="2"/>
      <c r="AU791" s="1575"/>
      <c r="AV791" s="1575"/>
    </row>
    <row r="792" spans="42:48" x14ac:dyDescent="0.15">
      <c r="AP792" s="59"/>
      <c r="AR792" s="1577"/>
      <c r="AS792" s="1577"/>
      <c r="AT792" s="1577"/>
      <c r="AV792" s="1575"/>
    </row>
    <row r="793" spans="42:48" x14ac:dyDescent="0.15">
      <c r="AR793" s="1576"/>
      <c r="AS793" s="1576"/>
      <c r="AT793" s="1576"/>
      <c r="AU793" s="1577"/>
    </row>
    <row r="794" spans="42:48" x14ac:dyDescent="0.15">
      <c r="AP794" s="61"/>
      <c r="AR794" s="1576"/>
      <c r="AS794" s="1576"/>
      <c r="AT794" s="1576"/>
      <c r="AU794" s="1576"/>
      <c r="AV794" s="1577"/>
    </row>
    <row r="795" spans="42:48" x14ac:dyDescent="0.15">
      <c r="AP795" s="59"/>
      <c r="AR795" s="1575"/>
      <c r="AS795" s="1575"/>
      <c r="AT795" s="1575"/>
      <c r="AU795" s="1576"/>
      <c r="AV795" s="1576"/>
    </row>
    <row r="796" spans="42:48" ht="18" customHeight="1" x14ac:dyDescent="0.15">
      <c r="AP796" s="59"/>
      <c r="AR796" s="1576"/>
      <c r="AS796" s="1576"/>
      <c r="AT796" s="1576"/>
      <c r="AU796" s="1575"/>
      <c r="AV796" s="1576"/>
    </row>
    <row r="797" spans="42:48" x14ac:dyDescent="0.15">
      <c r="AP797" s="59"/>
      <c r="AR797" s="1576"/>
      <c r="AS797" s="1576"/>
      <c r="AT797" s="1576"/>
      <c r="AU797" s="1576"/>
      <c r="AV797" s="1575"/>
    </row>
    <row r="798" spans="42:48" x14ac:dyDescent="0.15">
      <c r="AP798" s="59"/>
      <c r="AR798" s="1575"/>
      <c r="AS798" s="1575"/>
      <c r="AT798" s="1575"/>
      <c r="AU798" s="1576"/>
      <c r="AV798" s="1576"/>
    </row>
    <row r="799" spans="42:48" ht="18" customHeight="1" x14ac:dyDescent="0.15">
      <c r="AP799" s="59"/>
      <c r="AR799" s="1575"/>
      <c r="AS799" s="1575"/>
      <c r="AT799" s="1575"/>
      <c r="AU799" s="1575"/>
      <c r="AV799" s="1576"/>
    </row>
    <row r="800" spans="42:48" x14ac:dyDescent="0.15">
      <c r="AP800" s="2"/>
      <c r="AR800" s="1576"/>
      <c r="AS800" s="1576"/>
      <c r="AT800" s="1576"/>
      <c r="AU800" s="1575"/>
      <c r="AV800" s="1575"/>
    </row>
    <row r="801" spans="42:48" x14ac:dyDescent="0.15">
      <c r="AP801" s="59"/>
      <c r="AU801" s="1576"/>
      <c r="AV801" s="1575"/>
    </row>
    <row r="802" spans="42:48" ht="18" customHeight="1" x14ac:dyDescent="0.15">
      <c r="AP802" s="59"/>
      <c r="AR802" s="1575"/>
      <c r="AS802" s="1575"/>
      <c r="AT802" s="1575"/>
      <c r="AV802" s="1576"/>
    </row>
    <row r="803" spans="42:48" x14ac:dyDescent="0.15">
      <c r="AP803" s="2"/>
      <c r="AR803" s="1575"/>
      <c r="AS803" s="1575"/>
      <c r="AT803" s="1575"/>
      <c r="AU803" s="1575"/>
    </row>
    <row r="804" spans="42:48" x14ac:dyDescent="0.15">
      <c r="AP804" s="59"/>
      <c r="AR804" s="1575"/>
      <c r="AS804" s="1575"/>
      <c r="AT804" s="1575"/>
      <c r="AU804" s="1575"/>
      <c r="AV804" s="1575"/>
    </row>
    <row r="805" spans="42:48" ht="18" customHeight="1" x14ac:dyDescent="0.15">
      <c r="AP805" s="59"/>
      <c r="AR805" s="1575"/>
      <c r="AS805" s="1575"/>
      <c r="AT805" s="1575"/>
      <c r="AU805" s="1575"/>
      <c r="AV805" s="1575"/>
    </row>
    <row r="806" spans="42:48" ht="18" customHeight="1" x14ac:dyDescent="0.15">
      <c r="AP806" s="61"/>
      <c r="AR806" s="1576"/>
      <c r="AS806" s="1576"/>
      <c r="AT806" s="1576"/>
      <c r="AU806" s="1575"/>
      <c r="AV806" s="1575"/>
    </row>
    <row r="807" spans="42:48" ht="18" customHeight="1" x14ac:dyDescent="0.15">
      <c r="AP807" s="59"/>
      <c r="AR807" s="1576"/>
      <c r="AS807" s="1576"/>
      <c r="AT807" s="1576"/>
      <c r="AU807" s="1576"/>
      <c r="AV807" s="1575"/>
    </row>
    <row r="808" spans="42:48" ht="18" customHeight="1" x14ac:dyDescent="0.15">
      <c r="AP808" s="59"/>
      <c r="AR808" s="1576"/>
      <c r="AS808" s="1576"/>
      <c r="AT808" s="1576"/>
      <c r="AU808" s="1576"/>
      <c r="AV808" s="1576"/>
    </row>
    <row r="809" spans="42:48" x14ac:dyDescent="0.15">
      <c r="AP809" s="2"/>
      <c r="AR809" s="1576"/>
      <c r="AS809" s="1576"/>
      <c r="AT809" s="1576"/>
      <c r="AU809" s="1576"/>
      <c r="AV809" s="1576"/>
    </row>
    <row r="810" spans="42:48" x14ac:dyDescent="0.15">
      <c r="AP810" s="59"/>
      <c r="AU810" s="1576"/>
      <c r="AV810" s="1576"/>
    </row>
    <row r="811" spans="42:48" x14ac:dyDescent="0.15">
      <c r="AP811" s="59"/>
      <c r="AR811" s="1576"/>
      <c r="AS811" s="1576"/>
      <c r="AT811" s="1576"/>
      <c r="AV811" s="1576"/>
    </row>
    <row r="812" spans="42:48" x14ac:dyDescent="0.15">
      <c r="AP812" s="2"/>
      <c r="AU812" s="1576"/>
    </row>
    <row r="813" spans="42:48" x14ac:dyDescent="0.15">
      <c r="AP813" s="2"/>
      <c r="AV813" s="1576"/>
    </row>
    <row r="814" spans="42:48" x14ac:dyDescent="0.15">
      <c r="AP814" s="2"/>
      <c r="AR814" s="1576"/>
      <c r="AS814" s="1576"/>
      <c r="AT814" s="1576"/>
    </row>
    <row r="815" spans="42:48" x14ac:dyDescent="0.15">
      <c r="AP815" s="2"/>
      <c r="AR815" s="1575"/>
      <c r="AS815" s="1575"/>
      <c r="AT815" s="1575"/>
      <c r="AU815" s="1576"/>
    </row>
    <row r="816" spans="42:48" ht="18" customHeight="1" x14ac:dyDescent="0.15">
      <c r="AP816" s="2"/>
      <c r="AR816" s="1575"/>
      <c r="AS816" s="1575"/>
      <c r="AT816" s="1575"/>
      <c r="AU816" s="1575"/>
      <c r="AV816" s="1576"/>
    </row>
    <row r="817" spans="42:48" x14ac:dyDescent="0.15">
      <c r="AP817" s="2"/>
      <c r="AR817" s="1576"/>
      <c r="AS817" s="1576"/>
      <c r="AT817" s="1576"/>
      <c r="AU817" s="1575"/>
      <c r="AV817" s="1575"/>
    </row>
    <row r="818" spans="42:48" x14ac:dyDescent="0.15">
      <c r="AU818" s="1576"/>
      <c r="AV818" s="1575"/>
    </row>
    <row r="819" spans="42:48" x14ac:dyDescent="0.15">
      <c r="AP819" s="2"/>
      <c r="AV819" s="1576"/>
    </row>
    <row r="820" spans="42:48" x14ac:dyDescent="0.15">
      <c r="AP820" s="59"/>
      <c r="AR820" s="1575"/>
      <c r="AS820" s="1575"/>
      <c r="AT820" s="1575"/>
    </row>
    <row r="821" spans="42:48" x14ac:dyDescent="0.15">
      <c r="AP821" s="59"/>
      <c r="AR821" s="1575"/>
      <c r="AS821" s="1575"/>
      <c r="AT821" s="1575"/>
      <c r="AU821" s="1575"/>
    </row>
    <row r="822" spans="42:48" x14ac:dyDescent="0.15">
      <c r="AP822" s="2"/>
      <c r="AU822" s="1575"/>
      <c r="AV822" s="1575"/>
    </row>
    <row r="823" spans="42:48" x14ac:dyDescent="0.15">
      <c r="AV823" s="1575"/>
    </row>
    <row r="824" spans="42:48" x14ac:dyDescent="0.15">
      <c r="AP824" s="59"/>
      <c r="AR824" s="1575"/>
      <c r="AS824" s="1575"/>
      <c r="AT824" s="1575"/>
    </row>
    <row r="825" spans="42:48" x14ac:dyDescent="0.15">
      <c r="AP825" s="59"/>
      <c r="AU825" s="1575"/>
    </row>
    <row r="826" spans="42:48" x14ac:dyDescent="0.15">
      <c r="AP826" s="59"/>
      <c r="AV826" s="1575"/>
    </row>
    <row r="827" spans="42:48" x14ac:dyDescent="0.15">
      <c r="AP827" s="59"/>
    </row>
    <row r="828" spans="42:48" x14ac:dyDescent="0.15">
      <c r="AP828" s="2"/>
    </row>
    <row r="830" spans="42:48" x14ac:dyDescent="0.15">
      <c r="AP830" s="59"/>
    </row>
    <row r="835" spans="42:46" ht="18" customHeight="1" x14ac:dyDescent="0.15">
      <c r="AP835" s="2"/>
    </row>
    <row r="836" spans="42:46" x14ac:dyDescent="0.15">
      <c r="AP836" s="2"/>
    </row>
    <row r="837" spans="42:46" x14ac:dyDescent="0.15">
      <c r="AP837" s="2"/>
    </row>
    <row r="838" spans="42:46" ht="18" customHeight="1" x14ac:dyDescent="0.15">
      <c r="AP838" s="2"/>
    </row>
    <row r="839" spans="42:46" x14ac:dyDescent="0.15">
      <c r="AP839" s="2"/>
    </row>
    <row r="841" spans="42:46" ht="18" customHeight="1" x14ac:dyDescent="0.15">
      <c r="AP841" s="2"/>
    </row>
    <row r="842" spans="42:46" x14ac:dyDescent="0.15">
      <c r="AP842" s="2"/>
    </row>
    <row r="843" spans="42:46" x14ac:dyDescent="0.15">
      <c r="AP843" s="61"/>
    </row>
    <row r="844" spans="42:46" ht="18" customHeight="1" x14ac:dyDescent="0.15">
      <c r="AP844" s="2"/>
    </row>
    <row r="846" spans="42:46" x14ac:dyDescent="0.15">
      <c r="AP846" s="2"/>
    </row>
    <row r="847" spans="42:46" ht="18" customHeight="1" x14ac:dyDescent="0.15">
      <c r="AP847" s="2"/>
    </row>
    <row r="848" spans="42:46" x14ac:dyDescent="0.15">
      <c r="AP848" s="2"/>
      <c r="AR848" s="1576"/>
      <c r="AS848" s="1576"/>
      <c r="AT848" s="1576"/>
    </row>
    <row r="849" spans="42:48" x14ac:dyDescent="0.15">
      <c r="AP849" s="2"/>
      <c r="AR849" s="1575"/>
      <c r="AS849" s="1575"/>
      <c r="AT849" s="1575"/>
      <c r="AU849" s="1576"/>
    </row>
    <row r="850" spans="42:48" x14ac:dyDescent="0.15">
      <c r="AP850" s="2"/>
      <c r="AR850" s="1575"/>
      <c r="AS850" s="1575"/>
      <c r="AT850" s="1575"/>
      <c r="AU850" s="1575"/>
      <c r="AV850" s="1576"/>
    </row>
    <row r="851" spans="42:48" x14ac:dyDescent="0.15">
      <c r="AP851" s="61"/>
      <c r="AR851" s="1576"/>
      <c r="AS851" s="1576"/>
      <c r="AT851" s="1576"/>
      <c r="AU851" s="1575"/>
      <c r="AV851" s="1575"/>
    </row>
    <row r="852" spans="42:48" x14ac:dyDescent="0.15">
      <c r="AP852" s="2"/>
      <c r="AR852" s="1575"/>
      <c r="AS852" s="1575"/>
      <c r="AT852" s="1575"/>
      <c r="AU852" s="1576"/>
      <c r="AV852" s="1575"/>
    </row>
    <row r="853" spans="42:48" ht="18" customHeight="1" x14ac:dyDescent="0.15">
      <c r="AP853" s="2"/>
      <c r="AU853" s="1575"/>
      <c r="AV853" s="1576"/>
    </row>
    <row r="854" spans="42:48" x14ac:dyDescent="0.15">
      <c r="AP854" s="2"/>
      <c r="AV854" s="1575"/>
    </row>
    <row r="855" spans="42:48" x14ac:dyDescent="0.15">
      <c r="AP855" s="2"/>
      <c r="AR855" s="1576"/>
      <c r="AS855" s="1576"/>
      <c r="AT855" s="1576"/>
    </row>
    <row r="856" spans="42:48" ht="18" customHeight="1" x14ac:dyDescent="0.15">
      <c r="AP856" s="2"/>
      <c r="AU856" s="1576"/>
    </row>
    <row r="857" spans="42:48" x14ac:dyDescent="0.15">
      <c r="AP857" s="2"/>
      <c r="AR857" s="1576"/>
      <c r="AS857" s="1576"/>
      <c r="AT857" s="1576"/>
      <c r="AV857" s="1576"/>
    </row>
    <row r="858" spans="42:48" x14ac:dyDescent="0.15">
      <c r="AP858" s="61"/>
      <c r="AU858" s="1576"/>
    </row>
    <row r="859" spans="42:48" ht="18" customHeight="1" x14ac:dyDescent="0.15">
      <c r="AP859" s="59"/>
      <c r="AR859" s="1576"/>
      <c r="AS859" s="1576"/>
      <c r="AT859" s="1576"/>
      <c r="AV859" s="1576"/>
    </row>
    <row r="860" spans="42:48" ht="18" customHeight="1" x14ac:dyDescent="0.15">
      <c r="AP860" s="59"/>
      <c r="AR860" s="1576"/>
      <c r="AS860" s="1576"/>
      <c r="AT860" s="1576"/>
      <c r="AU860" s="1576"/>
    </row>
    <row r="861" spans="42:48" x14ac:dyDescent="0.15">
      <c r="AR861" s="1576"/>
      <c r="AS861" s="1576"/>
      <c r="AT861" s="1576"/>
      <c r="AU861" s="1576"/>
      <c r="AV861" s="1576"/>
    </row>
    <row r="862" spans="42:48" ht="18" customHeight="1" x14ac:dyDescent="0.15">
      <c r="AP862" s="2"/>
      <c r="AR862" s="1576"/>
      <c r="AS862" s="1576"/>
      <c r="AT862" s="1576"/>
      <c r="AU862" s="1576"/>
      <c r="AV862" s="1576"/>
    </row>
    <row r="863" spans="42:48" x14ac:dyDescent="0.15">
      <c r="AP863" s="2"/>
      <c r="AU863" s="1576"/>
      <c r="AV863" s="1576"/>
    </row>
    <row r="864" spans="42:48" ht="18" customHeight="1" x14ac:dyDescent="0.15">
      <c r="AP864" s="2"/>
      <c r="AR864" s="1576"/>
      <c r="AS864" s="1576"/>
      <c r="AT864" s="1576"/>
      <c r="AV864" s="1576"/>
    </row>
    <row r="865" spans="42:48" ht="18" customHeight="1" x14ac:dyDescent="0.15">
      <c r="AP865" s="2"/>
      <c r="AR865" s="1576"/>
      <c r="AS865" s="1576"/>
      <c r="AT865" s="1576"/>
      <c r="AU865" s="1576"/>
    </row>
    <row r="866" spans="42:48" ht="18" customHeight="1" x14ac:dyDescent="0.15">
      <c r="AP866" s="2"/>
      <c r="AR866" s="1575"/>
      <c r="AS866" s="1575"/>
      <c r="AT866" s="1575"/>
      <c r="AU866" s="1576"/>
      <c r="AV866" s="1576"/>
    </row>
    <row r="867" spans="42:48" ht="18" customHeight="1" x14ac:dyDescent="0.15">
      <c r="AP867" s="2"/>
      <c r="AU867" s="1575"/>
      <c r="AV867" s="1576"/>
    </row>
    <row r="868" spans="42:48" ht="18" customHeight="1" x14ac:dyDescent="0.15">
      <c r="AR868" s="1576"/>
      <c r="AS868" s="1576"/>
      <c r="AT868" s="1576"/>
      <c r="AV868" s="1575"/>
    </row>
    <row r="869" spans="42:48" x14ac:dyDescent="0.15">
      <c r="AP869" s="59"/>
      <c r="AU869" s="1576"/>
    </row>
    <row r="870" spans="42:48" x14ac:dyDescent="0.15">
      <c r="AP870" s="61"/>
      <c r="AR870" s="1576"/>
      <c r="AS870" s="1576"/>
      <c r="AT870" s="1576"/>
      <c r="AV870" s="1576"/>
    </row>
    <row r="871" spans="42:48" x14ac:dyDescent="0.15">
      <c r="AP871" s="2"/>
      <c r="AR871" s="1576"/>
      <c r="AS871" s="1576"/>
      <c r="AT871" s="1576"/>
      <c r="AU871" s="1576"/>
    </row>
    <row r="872" spans="42:48" x14ac:dyDescent="0.15">
      <c r="AP872" s="59"/>
      <c r="AU872" s="1576"/>
      <c r="AV872" s="1576"/>
    </row>
    <row r="873" spans="42:48" x14ac:dyDescent="0.15">
      <c r="AR873" s="1576"/>
      <c r="AS873" s="1576"/>
      <c r="AT873" s="1576"/>
      <c r="AV873" s="1576"/>
    </row>
    <row r="874" spans="42:48" x14ac:dyDescent="0.15">
      <c r="AP874" s="59"/>
      <c r="AR874" s="1576"/>
      <c r="AS874" s="1576"/>
      <c r="AT874" s="1576"/>
      <c r="AU874" s="1576"/>
    </row>
    <row r="875" spans="42:48" x14ac:dyDescent="0.15">
      <c r="AP875" s="59"/>
      <c r="AR875" s="1576"/>
      <c r="AS875" s="1576"/>
      <c r="AT875" s="1576"/>
      <c r="AU875" s="1576"/>
      <c r="AV875" s="1576"/>
    </row>
    <row r="876" spans="42:48" ht="18" customHeight="1" x14ac:dyDescent="0.15">
      <c r="AP876" s="59"/>
      <c r="AU876" s="1576"/>
      <c r="AV876" s="1576"/>
    </row>
    <row r="877" spans="42:48" x14ac:dyDescent="0.15">
      <c r="AV877" s="1576"/>
    </row>
    <row r="878" spans="42:48" x14ac:dyDescent="0.15">
      <c r="AP878" s="59"/>
    </row>
    <row r="879" spans="42:48" ht="18" customHeight="1" x14ac:dyDescent="0.15">
      <c r="AP879" s="59"/>
    </row>
    <row r="880" spans="42:48" ht="18" customHeight="1" x14ac:dyDescent="0.15">
      <c r="AP880" s="59"/>
    </row>
    <row r="881" spans="42:42" ht="18" customHeight="1" x14ac:dyDescent="0.15">
      <c r="AP881" s="59"/>
    </row>
    <row r="882" spans="42:42" ht="18" customHeight="1" x14ac:dyDescent="0.15">
      <c r="AP882" s="59"/>
    </row>
    <row r="883" spans="42:42" ht="18" customHeight="1" x14ac:dyDescent="0.15"/>
    <row r="886" spans="42:42" ht="18" customHeight="1" x14ac:dyDescent="0.15"/>
    <row r="887" spans="42:42" ht="18" customHeight="1" x14ac:dyDescent="0.15">
      <c r="AP887" s="59"/>
    </row>
    <row r="888" spans="42:42" ht="18" customHeight="1" x14ac:dyDescent="0.15">
      <c r="AP888" s="61"/>
    </row>
    <row r="889" spans="42:42" ht="18" customHeight="1" x14ac:dyDescent="0.15">
      <c r="AP889" s="59"/>
    </row>
    <row r="890" spans="42:42" x14ac:dyDescent="0.15">
      <c r="AP890" s="59"/>
    </row>
    <row r="891" spans="42:42" ht="18" customHeight="1" x14ac:dyDescent="0.15">
      <c r="AP891" s="59"/>
    </row>
    <row r="892" spans="42:42" ht="18" customHeight="1" x14ac:dyDescent="0.15">
      <c r="AP892" s="59"/>
    </row>
    <row r="893" spans="42:42" x14ac:dyDescent="0.15">
      <c r="AP893" s="59"/>
    </row>
    <row r="894" spans="42:42" ht="18" customHeight="1" x14ac:dyDescent="0.15">
      <c r="AP894" s="61"/>
    </row>
    <row r="895" spans="42:42" ht="18" customHeight="1" x14ac:dyDescent="0.15">
      <c r="AP895" s="59"/>
    </row>
    <row r="896" spans="42:42" x14ac:dyDescent="0.15">
      <c r="AP896" s="59"/>
    </row>
    <row r="897" spans="42:48" ht="18" customHeight="1" x14ac:dyDescent="0.15">
      <c r="AP897" s="59"/>
    </row>
    <row r="898" spans="42:48" ht="18" customHeight="1" x14ac:dyDescent="0.15">
      <c r="AP898" s="59"/>
    </row>
    <row r="899" spans="42:48" x14ac:dyDescent="0.15">
      <c r="AP899" s="59"/>
    </row>
    <row r="900" spans="42:48" ht="18" customHeight="1" x14ac:dyDescent="0.15">
      <c r="AP900" s="59"/>
    </row>
    <row r="901" spans="42:48" ht="18" customHeight="1" x14ac:dyDescent="0.15">
      <c r="AP901" s="59"/>
    </row>
    <row r="902" spans="42:48" ht="18" customHeight="1" x14ac:dyDescent="0.15">
      <c r="AP902" s="59"/>
      <c r="AR902" s="1572"/>
      <c r="AS902" s="1572"/>
      <c r="AT902" s="1572"/>
    </row>
    <row r="903" spans="42:48" ht="18" customHeight="1" x14ac:dyDescent="0.15">
      <c r="AP903" s="61"/>
      <c r="AR903" s="1572"/>
      <c r="AS903" s="1572"/>
      <c r="AT903" s="1572"/>
      <c r="AU903" s="1572"/>
    </row>
    <row r="904" spans="42:48" ht="18" customHeight="1" x14ac:dyDescent="0.15">
      <c r="AR904" s="1572"/>
      <c r="AS904" s="1572"/>
      <c r="AT904" s="1572"/>
      <c r="AU904" s="1572"/>
      <c r="AV904" s="1572"/>
    </row>
    <row r="905" spans="42:48" x14ac:dyDescent="0.15">
      <c r="AP905" s="59"/>
      <c r="AR905" s="1572"/>
      <c r="AS905" s="1572"/>
      <c r="AT905" s="1572"/>
      <c r="AU905" s="1572"/>
      <c r="AV905" s="1572"/>
    </row>
    <row r="906" spans="42:48" ht="18" customHeight="1" x14ac:dyDescent="0.15">
      <c r="AP906" s="59"/>
      <c r="AU906" s="1572"/>
      <c r="AV906" s="1572"/>
    </row>
    <row r="907" spans="42:48" ht="18" customHeight="1" x14ac:dyDescent="0.15">
      <c r="AP907" s="59"/>
      <c r="AV907" s="1572"/>
    </row>
    <row r="908" spans="42:48" x14ac:dyDescent="0.15">
      <c r="AP908" s="59"/>
    </row>
    <row r="909" spans="42:48" ht="18" customHeight="1" x14ac:dyDescent="0.15">
      <c r="AP909" s="59"/>
    </row>
    <row r="910" spans="42:48" ht="18" customHeight="1" x14ac:dyDescent="0.15">
      <c r="AP910" s="2"/>
    </row>
    <row r="911" spans="42:48" x14ac:dyDescent="0.15">
      <c r="AP911" s="2"/>
    </row>
    <row r="912" spans="42:48" ht="18" customHeight="1" x14ac:dyDescent="0.15">
      <c r="AP912" s="2"/>
    </row>
    <row r="913" spans="42:48" ht="18" customHeight="1" x14ac:dyDescent="0.15">
      <c r="AP913" s="2"/>
    </row>
    <row r="914" spans="42:48" x14ac:dyDescent="0.15">
      <c r="AP914" s="59"/>
    </row>
    <row r="915" spans="42:48" ht="18" customHeight="1" x14ac:dyDescent="0.15">
      <c r="AP915" s="61"/>
      <c r="AR915" s="1571"/>
      <c r="AS915" s="1571"/>
      <c r="AT915" s="1571"/>
    </row>
    <row r="916" spans="42:48" ht="18" customHeight="1" x14ac:dyDescent="0.15">
      <c r="AP916" s="2"/>
      <c r="AU916" s="1571"/>
    </row>
    <row r="917" spans="42:48" x14ac:dyDescent="0.15">
      <c r="AP917" s="59"/>
      <c r="AV917" s="1571"/>
    </row>
    <row r="918" spans="42:48" ht="18" customHeight="1" x14ac:dyDescent="0.15">
      <c r="AP918" s="59"/>
    </row>
    <row r="919" spans="42:48" ht="18" customHeight="1" x14ac:dyDescent="0.15">
      <c r="AP919" s="59"/>
    </row>
    <row r="920" spans="42:48" x14ac:dyDescent="0.15">
      <c r="AP920" s="59"/>
    </row>
    <row r="921" spans="42:48" x14ac:dyDescent="0.15">
      <c r="AP921" s="59"/>
    </row>
    <row r="922" spans="42:48" x14ac:dyDescent="0.15">
      <c r="AP922" s="2"/>
    </row>
    <row r="924" spans="42:48" x14ac:dyDescent="0.15">
      <c r="AP924" s="59"/>
    </row>
    <row r="925" spans="42:48" x14ac:dyDescent="0.15">
      <c r="AP925" s="59"/>
    </row>
    <row r="926" spans="42:48" x14ac:dyDescent="0.15">
      <c r="AP926" s="59"/>
    </row>
    <row r="927" spans="42:48" x14ac:dyDescent="0.15">
      <c r="AP927" s="59"/>
    </row>
    <row r="928" spans="42:48" x14ac:dyDescent="0.15">
      <c r="AP928" s="59"/>
    </row>
    <row r="929" spans="42:42" ht="18" customHeight="1" x14ac:dyDescent="0.15">
      <c r="AP929" s="61"/>
    </row>
    <row r="930" spans="42:42" x14ac:dyDescent="0.15">
      <c r="AP930" s="61"/>
    </row>
    <row r="931" spans="42:42" ht="18" customHeight="1" x14ac:dyDescent="0.15">
      <c r="AP931" s="61"/>
    </row>
    <row r="932" spans="42:42" ht="18" customHeight="1" x14ac:dyDescent="0.15">
      <c r="AP932" s="61"/>
    </row>
    <row r="933" spans="42:42" ht="18" customHeight="1" x14ac:dyDescent="0.15">
      <c r="AP933" s="61"/>
    </row>
    <row r="934" spans="42:42" ht="18" customHeight="1" x14ac:dyDescent="0.15">
      <c r="AP934" s="61"/>
    </row>
    <row r="935" spans="42:42" ht="18" customHeight="1" x14ac:dyDescent="0.15">
      <c r="AP935" s="61"/>
    </row>
    <row r="936" spans="42:42" x14ac:dyDescent="0.15">
      <c r="AP936" s="61"/>
    </row>
    <row r="937" spans="42:42" x14ac:dyDescent="0.15">
      <c r="AP937" s="61"/>
    </row>
    <row r="938" spans="42:42" x14ac:dyDescent="0.15">
      <c r="AP938" s="61"/>
    </row>
    <row r="939" spans="42:42" x14ac:dyDescent="0.15">
      <c r="AP939" s="61"/>
    </row>
    <row r="940" spans="42:42" x14ac:dyDescent="0.15">
      <c r="AP940" s="59"/>
    </row>
    <row r="941" spans="42:42" x14ac:dyDescent="0.15">
      <c r="AP941" s="59"/>
    </row>
    <row r="942" spans="42:42" x14ac:dyDescent="0.15">
      <c r="AP942" s="61"/>
    </row>
    <row r="943" spans="42:42" x14ac:dyDescent="0.15">
      <c r="AP943" s="59"/>
    </row>
    <row r="945" spans="42:48" x14ac:dyDescent="0.15">
      <c r="AP945" s="61"/>
    </row>
    <row r="947" spans="42:48" x14ac:dyDescent="0.15">
      <c r="AR947" s="1570"/>
      <c r="AS947" s="1570"/>
      <c r="AT947" s="1570"/>
    </row>
    <row r="948" spans="42:48" ht="18" customHeight="1" x14ac:dyDescent="0.15">
      <c r="AP948" s="61"/>
      <c r="AU948" s="1570"/>
    </row>
    <row r="949" spans="42:48" ht="18" customHeight="1" x14ac:dyDescent="0.15">
      <c r="AP949" s="61"/>
      <c r="AV949" s="1570"/>
    </row>
    <row r="950" spans="42:48" ht="18" customHeight="1" x14ac:dyDescent="0.15">
      <c r="AP950" s="61"/>
    </row>
    <row r="951" spans="42:48" ht="18" customHeight="1" x14ac:dyDescent="0.15">
      <c r="AP951" s="61"/>
    </row>
    <row r="952" spans="42:48" ht="18" customHeight="1" x14ac:dyDescent="0.15">
      <c r="AP952" s="61"/>
    </row>
    <row r="953" spans="42:48" x14ac:dyDescent="0.15">
      <c r="AP953" s="61"/>
    </row>
    <row r="954" spans="42:48" ht="18" customHeight="1" x14ac:dyDescent="0.15">
      <c r="AP954" s="61"/>
    </row>
    <row r="955" spans="42:48" ht="18" customHeight="1" x14ac:dyDescent="0.15">
      <c r="AP955" s="2"/>
    </row>
    <row r="956" spans="42:48" x14ac:dyDescent="0.15">
      <c r="AP956" s="2"/>
    </row>
    <row r="957" spans="42:48" ht="18" customHeight="1" x14ac:dyDescent="0.15">
      <c r="AP957" s="2"/>
    </row>
    <row r="958" spans="42:48" ht="18" customHeight="1" x14ac:dyDescent="0.15">
      <c r="AP958" s="2"/>
    </row>
    <row r="959" spans="42:48" x14ac:dyDescent="0.15">
      <c r="AP959" s="2"/>
    </row>
    <row r="960" spans="42:48" ht="18" customHeight="1" x14ac:dyDescent="0.15">
      <c r="AP960" s="2"/>
    </row>
    <row r="961" spans="42:48" ht="18" customHeight="1" x14ac:dyDescent="0.15">
      <c r="AP961" s="2"/>
    </row>
    <row r="962" spans="42:48" x14ac:dyDescent="0.15">
      <c r="AP962" s="2"/>
    </row>
    <row r="963" spans="42:48" ht="18" customHeight="1" x14ac:dyDescent="0.15">
      <c r="AP963" s="2"/>
    </row>
    <row r="964" spans="42:48" ht="18" customHeight="1" x14ac:dyDescent="0.15">
      <c r="AP964" s="2"/>
    </row>
    <row r="965" spans="42:48" ht="18" customHeight="1" x14ac:dyDescent="0.15">
      <c r="AP965" s="2"/>
    </row>
    <row r="966" spans="42:48" ht="18" customHeight="1" x14ac:dyDescent="0.15">
      <c r="AP966" s="2"/>
    </row>
    <row r="967" spans="42:48" ht="18" customHeight="1" x14ac:dyDescent="0.15">
      <c r="AP967" s="2"/>
    </row>
    <row r="968" spans="42:48" ht="18" customHeight="1" x14ac:dyDescent="0.15">
      <c r="AP968" s="61"/>
    </row>
    <row r="969" spans="42:48" ht="18" customHeight="1" x14ac:dyDescent="0.15">
      <c r="AP969" s="59"/>
    </row>
    <row r="970" spans="42:48" ht="18" customHeight="1" x14ac:dyDescent="0.15">
      <c r="AP970" s="59"/>
    </row>
    <row r="971" spans="42:48" x14ac:dyDescent="0.15">
      <c r="AP971" s="61"/>
    </row>
    <row r="972" spans="42:48" ht="18" customHeight="1" x14ac:dyDescent="0.15">
      <c r="AP972" s="2"/>
      <c r="AR972" s="1576"/>
      <c r="AS972" s="1576"/>
      <c r="AT972" s="1576"/>
    </row>
    <row r="973" spans="42:48" ht="18" customHeight="1" x14ac:dyDescent="0.15">
      <c r="AP973" s="2"/>
      <c r="AR973" s="1576"/>
      <c r="AS973" s="1576"/>
      <c r="AT973" s="1576"/>
      <c r="AU973" s="1576"/>
    </row>
    <row r="974" spans="42:48" x14ac:dyDescent="0.15">
      <c r="AP974" s="2"/>
      <c r="AR974" s="1576"/>
      <c r="AS974" s="1576"/>
      <c r="AT974" s="1576"/>
      <c r="AU974" s="1576"/>
      <c r="AV974" s="1576"/>
    </row>
    <row r="975" spans="42:48" x14ac:dyDescent="0.15">
      <c r="AP975" s="2"/>
      <c r="AR975" s="1571"/>
      <c r="AS975" s="1571"/>
      <c r="AT975" s="1571"/>
      <c r="AU975" s="1576"/>
      <c r="AV975" s="1576"/>
    </row>
    <row r="976" spans="42:48" x14ac:dyDescent="0.15">
      <c r="AP976" s="2"/>
      <c r="AR976" s="1571"/>
      <c r="AS976" s="1571"/>
      <c r="AT976" s="1571"/>
      <c r="AU976" s="1571"/>
      <c r="AV976" s="1576"/>
    </row>
    <row r="977" spans="42:48" x14ac:dyDescent="0.15">
      <c r="AR977" s="1571"/>
      <c r="AS977" s="1571"/>
      <c r="AT977" s="1571"/>
      <c r="AU977" s="1571"/>
      <c r="AV977" s="1571"/>
    </row>
    <row r="978" spans="42:48" x14ac:dyDescent="0.15">
      <c r="AP978" s="2"/>
      <c r="AU978" s="1571"/>
      <c r="AV978" s="1571"/>
    </row>
    <row r="979" spans="42:48" x14ac:dyDescent="0.15">
      <c r="AP979" s="59"/>
      <c r="AV979" s="1571"/>
    </row>
    <row r="980" spans="42:48" x14ac:dyDescent="0.15">
      <c r="AP980" s="59"/>
    </row>
    <row r="981" spans="42:48" x14ac:dyDescent="0.15">
      <c r="AP981" s="2"/>
    </row>
    <row r="982" spans="42:48" x14ac:dyDescent="0.15">
      <c r="AP982" s="59"/>
    </row>
    <row r="983" spans="42:48" x14ac:dyDescent="0.15">
      <c r="AP983" s="59"/>
    </row>
    <row r="984" spans="42:48" x14ac:dyDescent="0.15">
      <c r="AP984" s="59"/>
    </row>
    <row r="985" spans="42:48" x14ac:dyDescent="0.15">
      <c r="AP985" s="59"/>
    </row>
    <row r="986" spans="42:48" x14ac:dyDescent="0.15">
      <c r="AP986" s="59"/>
    </row>
    <row r="987" spans="42:48" x14ac:dyDescent="0.15">
      <c r="AP987" s="2"/>
    </row>
    <row r="988" spans="42:48" x14ac:dyDescent="0.15">
      <c r="AP988" s="59"/>
    </row>
    <row r="989" spans="42:48" x14ac:dyDescent="0.15">
      <c r="AP989" s="59"/>
    </row>
    <row r="990" spans="42:48" x14ac:dyDescent="0.15">
      <c r="AP990" s="59"/>
    </row>
    <row r="991" spans="42:48" x14ac:dyDescent="0.15">
      <c r="AP991" s="59"/>
    </row>
    <row r="992" spans="42:48" x14ac:dyDescent="0.15">
      <c r="AP992" s="59"/>
    </row>
    <row r="993" spans="42:42" x14ac:dyDescent="0.15">
      <c r="AP993" s="59"/>
    </row>
    <row r="994" spans="42:42" x14ac:dyDescent="0.15">
      <c r="AP994" s="2"/>
    </row>
    <row r="995" spans="42:42" x14ac:dyDescent="0.15">
      <c r="AP995" s="59"/>
    </row>
    <row r="996" spans="42:42" x14ac:dyDescent="0.15">
      <c r="AP996" s="59"/>
    </row>
    <row r="997" spans="42:42" x14ac:dyDescent="0.15">
      <c r="AP997" s="59"/>
    </row>
    <row r="998" spans="42:42" x14ac:dyDescent="0.15">
      <c r="AP998" s="59"/>
    </row>
    <row r="999" spans="42:42" x14ac:dyDescent="0.15">
      <c r="AP999" s="59"/>
    </row>
    <row r="1000" spans="42:42" x14ac:dyDescent="0.15">
      <c r="AP1000" s="59"/>
    </row>
    <row r="1001" spans="42:42" x14ac:dyDescent="0.15">
      <c r="AP1001" s="59"/>
    </row>
    <row r="1002" spans="42:42" x14ac:dyDescent="0.15">
      <c r="AP1002" s="59"/>
    </row>
    <row r="1003" spans="42:42" x14ac:dyDescent="0.15">
      <c r="AP1003" s="59"/>
    </row>
    <row r="1004" spans="42:42" x14ac:dyDescent="0.15">
      <c r="AP1004" s="61"/>
    </row>
    <row r="1005" spans="42:42" x14ac:dyDescent="0.15">
      <c r="AP1005" s="59"/>
    </row>
    <row r="1006" spans="42:42" x14ac:dyDescent="0.15">
      <c r="AP1006" s="59"/>
    </row>
    <row r="1007" spans="42:42" x14ac:dyDescent="0.15">
      <c r="AP1007" s="61"/>
    </row>
    <row r="1008" spans="42:42" x14ac:dyDescent="0.15">
      <c r="AP1008" s="59"/>
    </row>
    <row r="1009" spans="42:42" x14ac:dyDescent="0.15">
      <c r="AP1009" s="59"/>
    </row>
    <row r="1010" spans="42:42" x14ac:dyDescent="0.15">
      <c r="AP1010" s="61"/>
    </row>
    <row r="1011" spans="42:42" x14ac:dyDescent="0.15">
      <c r="AP1011" s="59"/>
    </row>
    <row r="1012" spans="42:42" x14ac:dyDescent="0.15">
      <c r="AP1012" s="59"/>
    </row>
    <row r="1013" spans="42:42" x14ac:dyDescent="0.15">
      <c r="AP1013" s="61"/>
    </row>
    <row r="1014" spans="42:42" x14ac:dyDescent="0.15">
      <c r="AP1014" s="61"/>
    </row>
    <row r="1015" spans="42:42" x14ac:dyDescent="0.15">
      <c r="AP1015" s="61"/>
    </row>
    <row r="1016" spans="42:42" x14ac:dyDescent="0.15">
      <c r="AP1016" s="61"/>
    </row>
    <row r="1017" spans="42:42" x14ac:dyDescent="0.15">
      <c r="AP1017" s="61"/>
    </row>
    <row r="1018" spans="42:42" x14ac:dyDescent="0.15">
      <c r="AP1018" s="61"/>
    </row>
    <row r="1020" spans="42:42" x14ac:dyDescent="0.15">
      <c r="AP1020" s="59"/>
    </row>
    <row r="1021" spans="42:42" x14ac:dyDescent="0.15">
      <c r="AP1021" s="59"/>
    </row>
    <row r="1022" spans="42:42" x14ac:dyDescent="0.15">
      <c r="AP1022" s="61"/>
    </row>
    <row r="1023" spans="42:42" x14ac:dyDescent="0.15">
      <c r="AP1023" s="61"/>
    </row>
    <row r="1024" spans="42:42" x14ac:dyDescent="0.15">
      <c r="AP1024" s="61"/>
    </row>
    <row r="1025" spans="42:42" x14ac:dyDescent="0.15">
      <c r="AP1025" s="61"/>
    </row>
    <row r="1026" spans="42:42" x14ac:dyDescent="0.15">
      <c r="AP1026" s="61"/>
    </row>
    <row r="1027" spans="42:42" x14ac:dyDescent="0.15">
      <c r="AP1027" s="61"/>
    </row>
    <row r="1028" spans="42:42" x14ac:dyDescent="0.15">
      <c r="AP1028" s="61"/>
    </row>
    <row r="1029" spans="42:42" x14ac:dyDescent="0.15">
      <c r="AP1029" s="61"/>
    </row>
    <row r="1030" spans="42:42" x14ac:dyDescent="0.15">
      <c r="AP1030" s="61"/>
    </row>
    <row r="1031" spans="42:42" x14ac:dyDescent="0.15">
      <c r="AP1031" s="61"/>
    </row>
    <row r="1032" spans="42:42" x14ac:dyDescent="0.15">
      <c r="AP1032" s="61"/>
    </row>
    <row r="1033" spans="42:42" x14ac:dyDescent="0.15">
      <c r="AP1033" s="61"/>
    </row>
    <row r="1034" spans="42:42" x14ac:dyDescent="0.15">
      <c r="AP1034" s="61"/>
    </row>
    <row r="1035" spans="42:42" x14ac:dyDescent="0.15">
      <c r="AP1035" s="61"/>
    </row>
    <row r="1036" spans="42:42" x14ac:dyDescent="0.15">
      <c r="AP1036" s="61"/>
    </row>
    <row r="1037" spans="42:42" ht="18" customHeight="1" x14ac:dyDescent="0.15">
      <c r="AP1037" s="61"/>
    </row>
    <row r="1038" spans="42:42" ht="18" customHeight="1" x14ac:dyDescent="0.15">
      <c r="AP1038" s="2"/>
    </row>
    <row r="1039" spans="42:42" x14ac:dyDescent="0.15">
      <c r="AP1039" s="59"/>
    </row>
    <row r="1040" spans="42:42" x14ac:dyDescent="0.15">
      <c r="AP1040" s="61"/>
    </row>
    <row r="1042" spans="42:42" x14ac:dyDescent="0.15">
      <c r="AP1042" s="59"/>
    </row>
    <row r="1043" spans="42:42" x14ac:dyDescent="0.15">
      <c r="AP1043" s="59"/>
    </row>
    <row r="1044" spans="42:42" x14ac:dyDescent="0.15">
      <c r="AP1044" s="2"/>
    </row>
    <row r="1045" spans="42:42" x14ac:dyDescent="0.15">
      <c r="AP1045" s="59"/>
    </row>
    <row r="1046" spans="42:42" x14ac:dyDescent="0.15">
      <c r="AP1046" s="59"/>
    </row>
    <row r="1047" spans="42:42" x14ac:dyDescent="0.15">
      <c r="AP1047" s="59"/>
    </row>
    <row r="1048" spans="42:42" ht="18" customHeight="1" x14ac:dyDescent="0.15">
      <c r="AP1048" s="59"/>
    </row>
    <row r="1049" spans="42:42" x14ac:dyDescent="0.15">
      <c r="AP1049" s="59"/>
    </row>
    <row r="1050" spans="42:42" ht="18" customHeight="1" x14ac:dyDescent="0.15">
      <c r="AP1050" s="59"/>
    </row>
    <row r="1051" spans="42:42" ht="18" customHeight="1" x14ac:dyDescent="0.15">
      <c r="AP1051" s="2"/>
    </row>
    <row r="1052" spans="42:42" ht="18" customHeight="1" x14ac:dyDescent="0.15"/>
    <row r="1053" spans="42:42" ht="18" customHeight="1" x14ac:dyDescent="0.15"/>
    <row r="1054" spans="42:42" ht="18" customHeight="1" x14ac:dyDescent="0.15"/>
    <row r="1058" spans="42:42" x14ac:dyDescent="0.15">
      <c r="AP1058" s="738"/>
    </row>
    <row r="1059" spans="42:42" x14ac:dyDescent="0.15">
      <c r="AP1059" s="738"/>
    </row>
    <row r="1060" spans="42:42" x14ac:dyDescent="0.15">
      <c r="AP1060" s="738"/>
    </row>
    <row r="1061" spans="42:42" x14ac:dyDescent="0.15">
      <c r="AP1061" s="61"/>
    </row>
    <row r="1062" spans="42:42" x14ac:dyDescent="0.15">
      <c r="AP1062" s="738"/>
    </row>
    <row r="1063" spans="42:42" x14ac:dyDescent="0.15">
      <c r="AP1063" s="738"/>
    </row>
    <row r="1064" spans="42:42" x14ac:dyDescent="0.15">
      <c r="AP1064" s="61"/>
    </row>
    <row r="1065" spans="42:42" x14ac:dyDescent="0.15">
      <c r="AP1065" s="738"/>
    </row>
    <row r="1066" spans="42:42" ht="18" customHeight="1" x14ac:dyDescent="0.15">
      <c r="AP1066" s="738"/>
    </row>
    <row r="1067" spans="42:42" ht="18" customHeight="1" x14ac:dyDescent="0.15">
      <c r="AP1067" s="61"/>
    </row>
    <row r="1068" spans="42:42" x14ac:dyDescent="0.15">
      <c r="AP1068" s="738"/>
    </row>
    <row r="1069" spans="42:42" x14ac:dyDescent="0.15">
      <c r="AP1069" s="738"/>
    </row>
    <row r="1070" spans="42:42" x14ac:dyDescent="0.15">
      <c r="AP1070" s="61"/>
    </row>
    <row r="1072" spans="42:42" ht="18" customHeight="1" x14ac:dyDescent="0.15"/>
    <row r="1073" spans="42:42" ht="18" customHeight="1" x14ac:dyDescent="0.15">
      <c r="AP1073" s="61"/>
    </row>
    <row r="1076" spans="42:42" ht="18" customHeight="1" x14ac:dyDescent="0.15">
      <c r="AP1076" s="61"/>
    </row>
    <row r="1077" spans="42:42" ht="18" customHeight="1" x14ac:dyDescent="0.15"/>
    <row r="1078" spans="42:42" ht="18" customHeight="1" x14ac:dyDescent="0.15"/>
    <row r="1079" spans="42:42" ht="18" customHeight="1" x14ac:dyDescent="0.15"/>
    <row r="1080" spans="42:42" ht="18" customHeight="1" x14ac:dyDescent="0.15"/>
    <row r="1081" spans="42:42" ht="18" customHeight="1" x14ac:dyDescent="0.15"/>
    <row r="1082" spans="42:42" ht="18" customHeight="1" x14ac:dyDescent="0.15"/>
    <row r="1083" spans="42:42" ht="18" customHeight="1" x14ac:dyDescent="0.15"/>
    <row r="1085" spans="42:42" ht="18" customHeight="1" x14ac:dyDescent="0.15"/>
    <row r="1086" spans="42:42" ht="18" customHeight="1" x14ac:dyDescent="0.15"/>
    <row r="1088" spans="42:42" ht="18" customHeight="1" x14ac:dyDescent="0.15"/>
    <row r="1089" ht="18" customHeight="1" x14ac:dyDescent="0.15"/>
    <row r="1091" ht="18" customHeight="1" x14ac:dyDescent="0.15"/>
    <row r="1092" ht="18" customHeight="1" x14ac:dyDescent="0.15"/>
    <row r="1093" ht="18" customHeight="1" x14ac:dyDescent="0.15"/>
    <row r="1094" ht="18" customHeight="1" x14ac:dyDescent="0.15"/>
    <row r="1095" ht="18" customHeight="1" x14ac:dyDescent="0.15"/>
    <row r="1096" ht="18" customHeight="1" x14ac:dyDescent="0.15"/>
    <row r="1097" ht="18" customHeight="1" x14ac:dyDescent="0.15"/>
    <row r="1098" ht="18" customHeight="1" x14ac:dyDescent="0.15"/>
    <row r="1100" ht="18" customHeight="1" x14ac:dyDescent="0.15"/>
    <row r="1101" ht="18" customHeight="1" x14ac:dyDescent="0.15"/>
    <row r="1103" ht="18" customHeight="1" x14ac:dyDescent="0.15"/>
    <row r="1104" ht="18" customHeight="1" x14ac:dyDescent="0.15"/>
    <row r="1106" spans="42:42" ht="18" customHeight="1" x14ac:dyDescent="0.15"/>
    <row r="1107" spans="42:42" ht="18" customHeight="1" x14ac:dyDescent="0.15"/>
    <row r="1109" spans="42:42" ht="18" customHeight="1" x14ac:dyDescent="0.15"/>
    <row r="1110" spans="42:42" ht="18" customHeight="1" x14ac:dyDescent="0.15"/>
    <row r="1119" spans="42:42" ht="18" customHeight="1" x14ac:dyDescent="0.15">
      <c r="AP1119" s="62"/>
    </row>
    <row r="1120" spans="42:42" ht="18" customHeight="1" x14ac:dyDescent="0.15"/>
    <row r="1122" spans="42:42" ht="18" customHeight="1" x14ac:dyDescent="0.15"/>
    <row r="1126" spans="42:42" x14ac:dyDescent="0.15">
      <c r="AP1126" s="739"/>
    </row>
    <row r="1127" spans="42:42" x14ac:dyDescent="0.15">
      <c r="AP1127" s="739"/>
    </row>
    <row r="1128" spans="42:42" x14ac:dyDescent="0.15">
      <c r="AP1128" s="739"/>
    </row>
    <row r="1129" spans="42:42" x14ac:dyDescent="0.15">
      <c r="AP1129" s="739"/>
    </row>
    <row r="1130" spans="42:42" x14ac:dyDescent="0.15">
      <c r="AP1130" s="739"/>
    </row>
    <row r="1131" spans="42:42" x14ac:dyDescent="0.15">
      <c r="AP1131" s="739"/>
    </row>
    <row r="1132" spans="42:42" x14ac:dyDescent="0.15">
      <c r="AP1132" s="739"/>
    </row>
    <row r="1133" spans="42:42" x14ac:dyDescent="0.15">
      <c r="AP1133" s="739"/>
    </row>
    <row r="1134" spans="42:42" x14ac:dyDescent="0.15">
      <c r="AP1134" s="739"/>
    </row>
    <row r="1135" spans="42:42" x14ac:dyDescent="0.15">
      <c r="AP1135" s="283"/>
    </row>
    <row r="1138" spans="42:42" x14ac:dyDescent="0.15">
      <c r="AP1138" s="740"/>
    </row>
    <row r="1139" spans="42:42" x14ac:dyDescent="0.15">
      <c r="AP1139" s="62"/>
    </row>
    <row r="1142" spans="42:42" x14ac:dyDescent="0.15">
      <c r="AP1142" s="283"/>
    </row>
    <row r="1143" spans="42:42" x14ac:dyDescent="0.15">
      <c r="AP1143" s="62"/>
    </row>
    <row r="1146" spans="42:42" x14ac:dyDescent="0.15">
      <c r="AP1146" s="283"/>
    </row>
    <row r="1147" spans="42:42" x14ac:dyDescent="0.15">
      <c r="AP1147" s="283"/>
    </row>
    <row r="1148" spans="42:42" x14ac:dyDescent="0.15">
      <c r="AP1148" s="2"/>
    </row>
    <row r="1153" spans="42:42" ht="18" customHeight="1" x14ac:dyDescent="0.15">
      <c r="AP1153" s="2"/>
    </row>
    <row r="1154" spans="42:42" x14ac:dyDescent="0.15">
      <c r="AP1154" s="2"/>
    </row>
    <row r="1155" spans="42:42" x14ac:dyDescent="0.15">
      <c r="AP1155" s="2"/>
    </row>
    <row r="1156" spans="42:42" x14ac:dyDescent="0.15">
      <c r="AP1156" s="2"/>
    </row>
    <row r="1157" spans="42:42" x14ac:dyDescent="0.15">
      <c r="AP1157" s="2"/>
    </row>
    <row r="1158" spans="42:42" x14ac:dyDescent="0.15">
      <c r="AP1158" s="2"/>
    </row>
    <row r="1159" spans="42:42" x14ac:dyDescent="0.15">
      <c r="AP1159" s="2"/>
    </row>
    <row r="1160" spans="42:42" x14ac:dyDescent="0.15">
      <c r="AP1160" s="2"/>
    </row>
    <row r="1164" spans="42:42" ht="18" customHeight="1" x14ac:dyDescent="0.15"/>
    <row r="1165" spans="42:42" x14ac:dyDescent="0.15">
      <c r="AP1165" s="2"/>
    </row>
    <row r="1166" spans="42:42" x14ac:dyDescent="0.15">
      <c r="AP1166" s="2"/>
    </row>
    <row r="1168" spans="42:42" x14ac:dyDescent="0.15">
      <c r="AP1168" s="2"/>
    </row>
    <row r="1169" spans="42:42" x14ac:dyDescent="0.15">
      <c r="AP1169" s="2"/>
    </row>
    <row r="1170" spans="42:42" ht="18" customHeight="1" x14ac:dyDescent="0.15"/>
    <row r="1171" spans="42:42" ht="18" customHeight="1" x14ac:dyDescent="0.15">
      <c r="AP1171" s="2"/>
    </row>
    <row r="1172" spans="42:42" x14ac:dyDescent="0.15">
      <c r="AP1172" s="2"/>
    </row>
    <row r="1174" spans="42:42" x14ac:dyDescent="0.15">
      <c r="AP1174" s="2"/>
    </row>
    <row r="1175" spans="42:42" x14ac:dyDescent="0.15">
      <c r="AP1175" s="2"/>
    </row>
    <row r="1177" spans="42:42" x14ac:dyDescent="0.15">
      <c r="AP1177" s="2"/>
    </row>
    <row r="1178" spans="42:42" x14ac:dyDescent="0.15">
      <c r="AP1178" s="2"/>
    </row>
    <row r="1184" spans="42:42" x14ac:dyDescent="0.15">
      <c r="AP1184" s="2"/>
    </row>
    <row r="1186" spans="42:42" x14ac:dyDescent="0.15">
      <c r="AP1186" s="2"/>
    </row>
    <row r="1187" spans="42:42" x14ac:dyDescent="0.15">
      <c r="AP1187" s="2"/>
    </row>
    <row r="1189" spans="42:42" x14ac:dyDescent="0.15">
      <c r="AP1189" s="2"/>
    </row>
    <row r="1190" spans="42:42" x14ac:dyDescent="0.15">
      <c r="AP1190" s="2"/>
    </row>
    <row r="1192" spans="42:42" x14ac:dyDescent="0.15">
      <c r="AP1192" s="2"/>
    </row>
    <row r="1193" spans="42:42" ht="18" customHeight="1" x14ac:dyDescent="0.15"/>
    <row r="1194" spans="42:42" ht="18" customHeight="1" x14ac:dyDescent="0.15"/>
    <row r="1195" spans="42:42" ht="18" customHeight="1" x14ac:dyDescent="0.15">
      <c r="AP1195" s="2"/>
    </row>
    <row r="1198" spans="42:42" x14ac:dyDescent="0.15">
      <c r="AP1198" s="2"/>
    </row>
    <row r="1207" spans="42:42" x14ac:dyDescent="0.15">
      <c r="AP1207" s="2"/>
    </row>
    <row r="1208" spans="42:42" x14ac:dyDescent="0.15">
      <c r="AP1208" s="2"/>
    </row>
    <row r="1210" spans="42:42" x14ac:dyDescent="0.15">
      <c r="AP1210" s="2"/>
    </row>
    <row r="1211" spans="42:42" x14ac:dyDescent="0.15">
      <c r="AP1211" s="2"/>
    </row>
    <row r="1213" spans="42:42" x14ac:dyDescent="0.15">
      <c r="AP1213" s="2"/>
    </row>
    <row r="1214" spans="42:42" x14ac:dyDescent="0.15">
      <c r="AP1214" s="2"/>
    </row>
    <row r="1215" spans="42:42" x14ac:dyDescent="0.15">
      <c r="AP1215" s="2"/>
    </row>
    <row r="1216" spans="42:42" x14ac:dyDescent="0.15">
      <c r="AP1216" s="2"/>
    </row>
    <row r="1217" spans="42:42" x14ac:dyDescent="0.15">
      <c r="AP1217" s="2"/>
    </row>
    <row r="1219" spans="42:42" x14ac:dyDescent="0.15">
      <c r="AP1219" s="2"/>
    </row>
    <row r="1221" spans="42:42" x14ac:dyDescent="0.15">
      <c r="AP1221" s="738"/>
    </row>
    <row r="1222" spans="42:42" x14ac:dyDescent="0.15">
      <c r="AP1222" s="2"/>
    </row>
    <row r="1223" spans="42:42" x14ac:dyDescent="0.15">
      <c r="AP1223" s="2"/>
    </row>
    <row r="1225" spans="42:42" x14ac:dyDescent="0.15">
      <c r="AP1225" s="59"/>
    </row>
    <row r="1228" spans="42:42" x14ac:dyDescent="0.15">
      <c r="AP1228" s="2"/>
    </row>
    <row r="1229" spans="42:42" x14ac:dyDescent="0.15">
      <c r="AP1229" s="59"/>
    </row>
    <row r="1234" spans="42:42" ht="18" customHeight="1" x14ac:dyDescent="0.15">
      <c r="AP1234" s="59"/>
    </row>
    <row r="1235" spans="42:42" x14ac:dyDescent="0.15">
      <c r="AP1235" s="2"/>
    </row>
    <row r="1238" spans="42:42" x14ac:dyDescent="0.15">
      <c r="AP1238" s="2"/>
    </row>
    <row r="1240" spans="42:42" ht="18" customHeight="1" x14ac:dyDescent="0.15">
      <c r="AP1240" s="59"/>
    </row>
    <row r="1241" spans="42:42" ht="18" customHeight="1" x14ac:dyDescent="0.15">
      <c r="AP1241" s="2"/>
    </row>
    <row r="1242" spans="42:42" ht="18" customHeight="1" x14ac:dyDescent="0.15">
      <c r="AP1242" s="2"/>
    </row>
    <row r="1243" spans="42:42" x14ac:dyDescent="0.15">
      <c r="AP1243" s="59"/>
    </row>
    <row r="1244" spans="42:42" ht="18" customHeight="1" x14ac:dyDescent="0.15">
      <c r="AP1244" s="2"/>
    </row>
    <row r="1245" spans="42:42" ht="18" customHeight="1" x14ac:dyDescent="0.15"/>
    <row r="1246" spans="42:42" ht="18" customHeight="1" x14ac:dyDescent="0.15"/>
    <row r="1247" spans="42:42" ht="18" customHeight="1" x14ac:dyDescent="0.15">
      <c r="AP1247" s="2"/>
    </row>
    <row r="1248" spans="42:42" ht="18" customHeight="1" x14ac:dyDescent="0.15"/>
    <row r="1249" spans="42:42" ht="18" customHeight="1" x14ac:dyDescent="0.15">
      <c r="AP1249" s="2"/>
    </row>
    <row r="1250" spans="42:42" ht="18" customHeight="1" x14ac:dyDescent="0.15">
      <c r="AP1250" s="2"/>
    </row>
    <row r="1251" spans="42:42" ht="18" customHeight="1" x14ac:dyDescent="0.15"/>
    <row r="1252" spans="42:42" ht="18" customHeight="1" x14ac:dyDescent="0.15">
      <c r="AP1252" s="2"/>
    </row>
    <row r="1253" spans="42:42" ht="18" customHeight="1" x14ac:dyDescent="0.15">
      <c r="AP1253" s="2"/>
    </row>
    <row r="1254" spans="42:42" ht="18" customHeight="1" x14ac:dyDescent="0.15"/>
    <row r="1255" spans="42:42" ht="18" customHeight="1" x14ac:dyDescent="0.15">
      <c r="AP1255" s="2"/>
    </row>
    <row r="1256" spans="42:42" x14ac:dyDescent="0.15">
      <c r="AP1256" s="2"/>
    </row>
    <row r="1258" spans="42:42" x14ac:dyDescent="0.15">
      <c r="AP1258" s="2"/>
    </row>
    <row r="1259" spans="42:42" x14ac:dyDescent="0.15">
      <c r="AP1259" s="2"/>
    </row>
    <row r="1261" spans="42:42" x14ac:dyDescent="0.15">
      <c r="AP1261" s="2"/>
    </row>
    <row r="1262" spans="42:42" x14ac:dyDescent="0.15">
      <c r="AP1262" s="2"/>
    </row>
    <row r="1264" spans="42:42" x14ac:dyDescent="0.15">
      <c r="AP1264" s="2"/>
    </row>
    <row r="1265" spans="42:42" x14ac:dyDescent="0.15">
      <c r="AP1265" s="2"/>
    </row>
    <row r="1267" spans="42:42" x14ac:dyDescent="0.15">
      <c r="AP1267" s="2"/>
    </row>
    <row r="1268" spans="42:42" x14ac:dyDescent="0.15">
      <c r="AP1268" s="2"/>
    </row>
    <row r="1270" spans="42:42" ht="18" customHeight="1" x14ac:dyDescent="0.15">
      <c r="AP1270" s="59"/>
    </row>
    <row r="1271" spans="42:42" ht="18" customHeight="1" x14ac:dyDescent="0.15">
      <c r="AP1271" s="59"/>
    </row>
    <row r="1272" spans="42:42" ht="18" customHeight="1" x14ac:dyDescent="0.15">
      <c r="AP1272" s="59"/>
    </row>
    <row r="1273" spans="42:42" ht="18" customHeight="1" x14ac:dyDescent="0.15">
      <c r="AP1273" s="59"/>
    </row>
    <row r="1274" spans="42:42" ht="18" customHeight="1" x14ac:dyDescent="0.15">
      <c r="AP1274" s="59"/>
    </row>
    <row r="1275" spans="42:42" ht="18" customHeight="1" x14ac:dyDescent="0.15">
      <c r="AP1275" s="2"/>
    </row>
    <row r="1276" spans="42:42" ht="18" customHeight="1" x14ac:dyDescent="0.15">
      <c r="AP1276" s="2"/>
    </row>
    <row r="1277" spans="42:42" ht="18" customHeight="1" x14ac:dyDescent="0.15">
      <c r="AP1277" s="59"/>
    </row>
    <row r="1278" spans="42:42" ht="18" customHeight="1" x14ac:dyDescent="0.15">
      <c r="AP1278" s="59"/>
    </row>
    <row r="1279" spans="42:42" x14ac:dyDescent="0.15">
      <c r="AP1279" s="2"/>
    </row>
    <row r="1280" spans="42:42" x14ac:dyDescent="0.15">
      <c r="AP1280" s="59"/>
    </row>
    <row r="1281" spans="42:42" x14ac:dyDescent="0.15">
      <c r="AP1281" s="59"/>
    </row>
    <row r="1282" spans="42:42" x14ac:dyDescent="0.15">
      <c r="AP1282" s="59"/>
    </row>
    <row r="1283" spans="42:42" x14ac:dyDescent="0.15">
      <c r="AP1283" s="59"/>
    </row>
    <row r="1284" spans="42:42" x14ac:dyDescent="0.15">
      <c r="AP1284" s="59"/>
    </row>
    <row r="1285" spans="42:42" x14ac:dyDescent="0.15">
      <c r="AP1285" s="2"/>
    </row>
    <row r="1304" ht="18" customHeight="1" x14ac:dyDescent="0.15"/>
    <row r="1318" spans="42:42" ht="18" customHeight="1" x14ac:dyDescent="0.15"/>
    <row r="1319" spans="42:42" ht="18" customHeight="1" x14ac:dyDescent="0.15">
      <c r="AP1319" s="65"/>
    </row>
    <row r="1320" spans="42:42" ht="18" customHeight="1" x14ac:dyDescent="0.15"/>
    <row r="1321" spans="42:42" ht="18" customHeight="1" x14ac:dyDescent="0.15">
      <c r="AP1321" s="65"/>
    </row>
    <row r="1322" spans="42:42" ht="18" customHeight="1" x14ac:dyDescent="0.15"/>
    <row r="1323" spans="42:42" ht="18" customHeight="1" x14ac:dyDescent="0.15"/>
    <row r="1329" spans="42:42" x14ac:dyDescent="0.15">
      <c r="AP1329" s="65"/>
    </row>
    <row r="1332" spans="42:42" x14ac:dyDescent="0.15">
      <c r="AP1332" s="65"/>
    </row>
    <row r="1333" spans="42:42" x14ac:dyDescent="0.15">
      <c r="AP1333" s="65"/>
    </row>
    <row r="1334" spans="42:42" x14ac:dyDescent="0.15">
      <c r="AP1334" s="65"/>
    </row>
    <row r="1335" spans="42:42" x14ac:dyDescent="0.15">
      <c r="AP1335" s="65"/>
    </row>
    <row r="1336" spans="42:42" x14ac:dyDescent="0.15">
      <c r="AP1336" s="65"/>
    </row>
    <row r="1339" spans="42:42" x14ac:dyDescent="0.15">
      <c r="AP1339" s="65"/>
    </row>
    <row r="1340" spans="42:42" ht="18" customHeight="1" x14ac:dyDescent="0.15">
      <c r="AP1340" s="65"/>
    </row>
    <row r="1341" spans="42:42" ht="18" customHeight="1" x14ac:dyDescent="0.15">
      <c r="AP1341" s="65"/>
    </row>
    <row r="1342" spans="42:42" ht="18" customHeight="1" x14ac:dyDescent="0.15">
      <c r="AP1342" s="65"/>
    </row>
    <row r="1343" spans="42:42" ht="18" customHeight="1" x14ac:dyDescent="0.15">
      <c r="AP1343" s="65"/>
    </row>
    <row r="1344" spans="42:42" ht="18" customHeight="1" x14ac:dyDescent="0.15">
      <c r="AP1344" s="65"/>
    </row>
    <row r="1345" spans="42:42" ht="18" customHeight="1" x14ac:dyDescent="0.15">
      <c r="AP1345" s="65"/>
    </row>
    <row r="1346" spans="42:42" ht="18" customHeight="1" x14ac:dyDescent="0.15">
      <c r="AP1346" s="65"/>
    </row>
    <row r="1347" spans="42:42" ht="18" customHeight="1" x14ac:dyDescent="0.15">
      <c r="AP1347" s="65"/>
    </row>
    <row r="1348" spans="42:42" ht="18" customHeight="1" x14ac:dyDescent="0.15">
      <c r="AP1348" s="65"/>
    </row>
    <row r="1349" spans="42:42" ht="18" customHeight="1" x14ac:dyDescent="0.15">
      <c r="AP1349" s="65"/>
    </row>
    <row r="1350" spans="42:42" x14ac:dyDescent="0.15">
      <c r="AP1350" s="65"/>
    </row>
    <row r="1351" spans="42:42" x14ac:dyDescent="0.15">
      <c r="AP1351" s="65"/>
    </row>
    <row r="1352" spans="42:42" x14ac:dyDescent="0.15">
      <c r="AP1352" s="65"/>
    </row>
    <row r="1353" spans="42:42" x14ac:dyDescent="0.15">
      <c r="AP1353" s="65"/>
    </row>
    <row r="1354" spans="42:42" x14ac:dyDescent="0.15">
      <c r="AP1354" s="65"/>
    </row>
    <row r="1355" spans="42:42" x14ac:dyDescent="0.15">
      <c r="AP1355" s="65"/>
    </row>
    <row r="1356" spans="42:42" x14ac:dyDescent="0.15">
      <c r="AP1356" s="65"/>
    </row>
    <row r="1357" spans="42:42" x14ac:dyDescent="0.15">
      <c r="AP1357" s="65"/>
    </row>
    <row r="1358" spans="42:42" x14ac:dyDescent="0.15">
      <c r="AP1358" s="65"/>
    </row>
    <row r="1359" spans="42:42" x14ac:dyDescent="0.15">
      <c r="AP1359" s="65"/>
    </row>
    <row r="1360" spans="42:42" x14ac:dyDescent="0.15">
      <c r="AP1360" s="65"/>
    </row>
    <row r="1362" spans="42:42" x14ac:dyDescent="0.15">
      <c r="AP1362" s="65"/>
    </row>
    <row r="1363" spans="42:42" x14ac:dyDescent="0.15">
      <c r="AP1363" s="62"/>
    </row>
    <row r="1364" spans="42:42" x14ac:dyDescent="0.15">
      <c r="AP1364" s="62"/>
    </row>
    <row r="1365" spans="42:42" x14ac:dyDescent="0.15">
      <c r="AP1365" s="62"/>
    </row>
    <row r="1370" spans="42:42" x14ac:dyDescent="0.15">
      <c r="AP1370" s="62"/>
    </row>
    <row r="1373" spans="42:42" x14ac:dyDescent="0.15">
      <c r="AP1373" s="62"/>
    </row>
    <row r="1400" spans="42:42" x14ac:dyDescent="0.15">
      <c r="AP1400" s="62"/>
    </row>
    <row r="1401" spans="42:42" x14ac:dyDescent="0.15">
      <c r="AP1401" s="65"/>
    </row>
    <row r="1403" spans="42:42" x14ac:dyDescent="0.15">
      <c r="AP1403" s="65"/>
    </row>
    <row r="1404" spans="42:42" x14ac:dyDescent="0.15">
      <c r="AP1404" s="65"/>
    </row>
    <row r="1405" spans="42:42" x14ac:dyDescent="0.15">
      <c r="AP1405" s="65"/>
    </row>
    <row r="1407" spans="42:42" x14ac:dyDescent="0.15">
      <c r="AP1407" s="65"/>
    </row>
    <row r="1408" spans="42:42" x14ac:dyDescent="0.15">
      <c r="AP1408" s="738"/>
    </row>
    <row r="1410" spans="42:42" x14ac:dyDescent="0.15">
      <c r="AP1410" s="65"/>
    </row>
    <row r="1411" spans="42:42" x14ac:dyDescent="0.15">
      <c r="AP1411" s="65"/>
    </row>
    <row r="1412" spans="42:42" x14ac:dyDescent="0.15">
      <c r="AP1412" s="65"/>
    </row>
    <row r="1413" spans="42:42" x14ac:dyDescent="0.15">
      <c r="AP1413" s="65"/>
    </row>
    <row r="1414" spans="42:42" x14ac:dyDescent="0.15">
      <c r="AP1414" s="65"/>
    </row>
    <row r="1415" spans="42:42" x14ac:dyDescent="0.15">
      <c r="AP1415" s="65"/>
    </row>
    <row r="1416" spans="42:42" x14ac:dyDescent="0.15">
      <c r="AP1416" s="65"/>
    </row>
    <row r="1417" spans="42:42" x14ac:dyDescent="0.15">
      <c r="AP1417" s="65"/>
    </row>
    <row r="1418" spans="42:42" x14ac:dyDescent="0.15">
      <c r="AP1418" s="62"/>
    </row>
    <row r="1419" spans="42:42" x14ac:dyDescent="0.15">
      <c r="AP1419" s="65"/>
    </row>
    <row r="1420" spans="42:42" x14ac:dyDescent="0.15">
      <c r="AP1420" s="65"/>
    </row>
    <row r="1422" spans="42:42" x14ac:dyDescent="0.15">
      <c r="AP1422" s="65"/>
    </row>
    <row r="1423" spans="42:42" x14ac:dyDescent="0.15">
      <c r="AP1423" s="65"/>
    </row>
    <row r="1424" spans="42:42" x14ac:dyDescent="0.15">
      <c r="AP1424" s="62"/>
    </row>
    <row r="1425" spans="42:42" x14ac:dyDescent="0.15">
      <c r="AP1425" s="65"/>
    </row>
    <row r="1426" spans="42:42" x14ac:dyDescent="0.15">
      <c r="AP1426" s="65"/>
    </row>
    <row r="1427" spans="42:42" x14ac:dyDescent="0.15">
      <c r="AP1427" s="62"/>
    </row>
    <row r="1436" spans="42:42" x14ac:dyDescent="0.15">
      <c r="AP1436" s="65"/>
    </row>
    <row r="1438" spans="42:42" x14ac:dyDescent="0.15">
      <c r="AP1438" s="65"/>
    </row>
    <row r="1439" spans="42:42" x14ac:dyDescent="0.15">
      <c r="AP1439" s="65"/>
    </row>
    <row r="1440" spans="42:42" x14ac:dyDescent="0.15">
      <c r="AP1440" s="65"/>
    </row>
    <row r="1441" spans="42:42" x14ac:dyDescent="0.15">
      <c r="AP1441" s="65"/>
    </row>
    <row r="1442" spans="42:42" x14ac:dyDescent="0.15">
      <c r="AP1442" s="65"/>
    </row>
    <row r="1445" spans="42:42" x14ac:dyDescent="0.15">
      <c r="AP1445" s="65"/>
    </row>
    <row r="1446" spans="42:42" x14ac:dyDescent="0.15">
      <c r="AP1446" s="65"/>
    </row>
    <row r="1447" spans="42:42" x14ac:dyDescent="0.15">
      <c r="AP1447" s="65"/>
    </row>
    <row r="1448" spans="42:42" x14ac:dyDescent="0.15">
      <c r="AP1448" s="65"/>
    </row>
    <row r="1449" spans="42:42" x14ac:dyDescent="0.15">
      <c r="AP1449" s="65"/>
    </row>
    <row r="1451" spans="42:42" x14ac:dyDescent="0.15">
      <c r="AP1451" s="65"/>
    </row>
    <row r="1454" spans="42:42" x14ac:dyDescent="0.15">
      <c r="AP1454" s="65"/>
    </row>
    <row r="1457" spans="42:42" x14ac:dyDescent="0.15">
      <c r="AP1457" s="62"/>
    </row>
    <row r="1458" spans="42:42" x14ac:dyDescent="0.15">
      <c r="AP1458" s="62"/>
    </row>
    <row r="1459" spans="42:42" x14ac:dyDescent="0.15">
      <c r="AP1459" s="62"/>
    </row>
    <row r="1460" spans="42:42" x14ac:dyDescent="0.15">
      <c r="AP1460" s="65"/>
    </row>
    <row r="1461" spans="42:42" x14ac:dyDescent="0.15">
      <c r="AP1461" s="65"/>
    </row>
    <row r="1462" spans="42:42" x14ac:dyDescent="0.15">
      <c r="AP1462" s="62"/>
    </row>
    <row r="1463" spans="42:42" x14ac:dyDescent="0.15">
      <c r="AP1463" s="62"/>
    </row>
    <row r="1464" spans="42:42" x14ac:dyDescent="0.15">
      <c r="AP1464" s="65"/>
    </row>
    <row r="1465" spans="42:42" x14ac:dyDescent="0.15">
      <c r="AP1465" s="62"/>
    </row>
    <row r="1466" spans="42:42" x14ac:dyDescent="0.15">
      <c r="AP1466" s="65"/>
    </row>
    <row r="1469" spans="42:42" x14ac:dyDescent="0.15">
      <c r="AP1469" s="65"/>
    </row>
    <row r="1472" spans="42:42" x14ac:dyDescent="0.15">
      <c r="AP1472" s="62"/>
    </row>
    <row r="1474" spans="42:42" x14ac:dyDescent="0.15">
      <c r="AP1474" s="65"/>
    </row>
    <row r="1475" spans="42:42" x14ac:dyDescent="0.15">
      <c r="AP1475" s="65"/>
    </row>
    <row r="1476" spans="42:42" x14ac:dyDescent="0.15">
      <c r="AP1476" s="65"/>
    </row>
    <row r="1477" spans="42:42" x14ac:dyDescent="0.15">
      <c r="AP1477" s="65"/>
    </row>
    <row r="1478" spans="42:42" x14ac:dyDescent="0.15">
      <c r="AP1478" s="65"/>
    </row>
    <row r="1479" spans="42:42" x14ac:dyDescent="0.15">
      <c r="AP1479" s="65"/>
    </row>
    <row r="1482" spans="42:42" x14ac:dyDescent="0.15">
      <c r="AP1482" s="62"/>
    </row>
    <row r="1483" spans="42:42" x14ac:dyDescent="0.15">
      <c r="AP1483" s="62"/>
    </row>
    <row r="1484" spans="42:42" x14ac:dyDescent="0.15">
      <c r="AP1484" s="62"/>
    </row>
    <row r="1485" spans="42:42" x14ac:dyDescent="0.15">
      <c r="AP1485" s="62"/>
    </row>
    <row r="1486" spans="42:42" x14ac:dyDescent="0.15">
      <c r="AP1486" s="62"/>
    </row>
    <row r="1487" spans="42:42" x14ac:dyDescent="0.15">
      <c r="AP1487" s="62"/>
    </row>
    <row r="1488" spans="42:42" x14ac:dyDescent="0.15">
      <c r="AP1488" s="62"/>
    </row>
    <row r="1489" spans="42:42" x14ac:dyDescent="0.15">
      <c r="AP1489" s="62"/>
    </row>
    <row r="1490" spans="42:42" x14ac:dyDescent="0.15">
      <c r="AP1490" s="62"/>
    </row>
    <row r="1491" spans="42:42" x14ac:dyDescent="0.15">
      <c r="AP1491" s="62"/>
    </row>
    <row r="1492" spans="42:42" x14ac:dyDescent="0.15">
      <c r="AP1492" s="62"/>
    </row>
    <row r="1493" spans="42:42" x14ac:dyDescent="0.15">
      <c r="AP1493" s="65"/>
    </row>
    <row r="1494" spans="42:42" x14ac:dyDescent="0.15">
      <c r="AP1494" s="65"/>
    </row>
    <row r="1495" spans="42:42" x14ac:dyDescent="0.15">
      <c r="AP1495" s="65"/>
    </row>
    <row r="1496" spans="42:42" x14ac:dyDescent="0.15">
      <c r="AP1496" s="65"/>
    </row>
    <row r="1497" spans="42:42" x14ac:dyDescent="0.15">
      <c r="AP1497" s="65"/>
    </row>
    <row r="1498" spans="42:42" x14ac:dyDescent="0.15">
      <c r="AP1498" s="62"/>
    </row>
    <row r="1499" spans="42:42" x14ac:dyDescent="0.15">
      <c r="AP1499" s="65"/>
    </row>
    <row r="1500" spans="42:42" x14ac:dyDescent="0.15">
      <c r="AP1500" s="65"/>
    </row>
    <row r="1501" spans="42:42" x14ac:dyDescent="0.15">
      <c r="AP1501" s="62"/>
    </row>
    <row r="1502" spans="42:42" x14ac:dyDescent="0.15">
      <c r="AP1502" s="65"/>
    </row>
    <row r="1503" spans="42:42" x14ac:dyDescent="0.15">
      <c r="AP1503" s="65"/>
    </row>
    <row r="1504" spans="42:42" x14ac:dyDescent="0.15">
      <c r="AP1504" s="62"/>
    </row>
    <row r="1506" spans="42:42" x14ac:dyDescent="0.15">
      <c r="AP1506" s="65"/>
    </row>
    <row r="1507" spans="42:42" x14ac:dyDescent="0.15">
      <c r="AP1507" s="62"/>
    </row>
    <row r="1509" spans="42:42" x14ac:dyDescent="0.15">
      <c r="AP1509" s="65"/>
    </row>
    <row r="1510" spans="42:42" x14ac:dyDescent="0.15">
      <c r="AP1510" s="62"/>
    </row>
    <row r="1511" spans="42:42" x14ac:dyDescent="0.15">
      <c r="AP1511" s="741"/>
    </row>
    <row r="1513" spans="42:42" x14ac:dyDescent="0.15">
      <c r="AP1513" s="62"/>
    </row>
    <row r="1519" spans="42:42" x14ac:dyDescent="0.15">
      <c r="AP1519" s="65"/>
    </row>
    <row r="1520" spans="42:42" x14ac:dyDescent="0.15">
      <c r="AP1520" s="65"/>
    </row>
    <row r="1530" spans="42:42" x14ac:dyDescent="0.15">
      <c r="AP1530" s="65"/>
    </row>
    <row r="1531" spans="42:42" x14ac:dyDescent="0.15">
      <c r="AP1531" s="65"/>
    </row>
    <row r="1533" spans="42:42" x14ac:dyDescent="0.15">
      <c r="AP1533" s="65"/>
    </row>
    <row r="1534" spans="42:42" x14ac:dyDescent="0.15">
      <c r="AP1534" s="65"/>
    </row>
    <row r="1535" spans="42:42" x14ac:dyDescent="0.15">
      <c r="AP1535" s="65"/>
    </row>
    <row r="1536" spans="42:42" x14ac:dyDescent="0.15">
      <c r="AP1536" s="65"/>
    </row>
    <row r="1537" spans="42:42" x14ac:dyDescent="0.15">
      <c r="AP1537" s="65"/>
    </row>
    <row r="1539" spans="42:42" x14ac:dyDescent="0.15">
      <c r="AP1539" s="65"/>
    </row>
    <row r="1540" spans="42:42" x14ac:dyDescent="0.15">
      <c r="AP1540" s="65"/>
    </row>
    <row r="1542" spans="42:42" x14ac:dyDescent="0.15">
      <c r="AP1542" s="65"/>
    </row>
    <row r="1544" spans="42:42" x14ac:dyDescent="0.15">
      <c r="AP1544" s="65"/>
    </row>
    <row r="1546" spans="42:42" x14ac:dyDescent="0.15">
      <c r="AP1546" s="65"/>
    </row>
    <row r="1547" spans="42:42" x14ac:dyDescent="0.15">
      <c r="AP1547" s="65"/>
    </row>
    <row r="1548" spans="42:42" x14ac:dyDescent="0.15">
      <c r="AP1548" s="65"/>
    </row>
    <row r="1551" spans="42:42" x14ac:dyDescent="0.15">
      <c r="AP1551" s="65"/>
    </row>
    <row r="1552" spans="42:42" x14ac:dyDescent="0.15">
      <c r="AP1552" s="283"/>
    </row>
    <row r="1553" spans="42:42" x14ac:dyDescent="0.15">
      <c r="AP1553" s="283"/>
    </row>
    <row r="1567" spans="42:42" x14ac:dyDescent="0.15">
      <c r="AP1567" s="742"/>
    </row>
    <row r="1570" spans="42:42" x14ac:dyDescent="0.15">
      <c r="AP1570" s="742"/>
    </row>
    <row r="1573" spans="42:42" x14ac:dyDescent="0.15">
      <c r="AP1573" s="65"/>
    </row>
    <row r="1574" spans="42:42" x14ac:dyDescent="0.15">
      <c r="AP1574" s="65"/>
    </row>
    <row r="1576" spans="42:42" x14ac:dyDescent="0.15">
      <c r="AP1576" s="65"/>
    </row>
    <row r="1577" spans="42:42" x14ac:dyDescent="0.15">
      <c r="AP1577" s="65"/>
    </row>
    <row r="1578" spans="42:42" x14ac:dyDescent="0.15">
      <c r="AP1578" s="65"/>
    </row>
    <row r="1579" spans="42:42" x14ac:dyDescent="0.15">
      <c r="AP1579" s="65"/>
    </row>
    <row r="1580" spans="42:42" x14ac:dyDescent="0.15">
      <c r="AP1580" s="65"/>
    </row>
    <row r="1583" spans="42:42" x14ac:dyDescent="0.15">
      <c r="AP1583" s="65"/>
    </row>
    <row r="1584" spans="42:42" x14ac:dyDescent="0.15">
      <c r="AP1584" s="65"/>
    </row>
    <row r="1585" spans="42:42" x14ac:dyDescent="0.15">
      <c r="AP1585" s="742"/>
    </row>
    <row r="1586" spans="42:42" x14ac:dyDescent="0.15">
      <c r="AP1586" s="65"/>
    </row>
    <row r="1587" spans="42:42" x14ac:dyDescent="0.15">
      <c r="AP1587" s="65"/>
    </row>
    <row r="1588" spans="42:42" x14ac:dyDescent="0.15">
      <c r="AP1588" s="65"/>
    </row>
    <row r="1589" spans="42:42" x14ac:dyDescent="0.15">
      <c r="AP1589" s="65"/>
    </row>
    <row r="1590" spans="42:42" x14ac:dyDescent="0.15">
      <c r="AP1590" s="65"/>
    </row>
    <row r="1591" spans="42:42" x14ac:dyDescent="0.15">
      <c r="AP1591" s="742"/>
    </row>
    <row r="1592" spans="42:42" x14ac:dyDescent="0.15">
      <c r="AP1592" s="65"/>
    </row>
    <row r="1593" spans="42:42" x14ac:dyDescent="0.15">
      <c r="AP1593" s="65"/>
    </row>
    <row r="1594" spans="42:42" x14ac:dyDescent="0.15">
      <c r="AP1594" s="742"/>
    </row>
    <row r="1595" spans="42:42" x14ac:dyDescent="0.15">
      <c r="AP1595" s="742"/>
    </row>
    <row r="1596" spans="42:42" x14ac:dyDescent="0.15">
      <c r="AP1596" s="742"/>
    </row>
    <row r="1597" spans="42:42" x14ac:dyDescent="0.15">
      <c r="AP1597" s="742"/>
    </row>
    <row r="1599" spans="42:42" x14ac:dyDescent="0.15">
      <c r="AP1599" s="65"/>
    </row>
    <row r="1600" spans="42:42" x14ac:dyDescent="0.15">
      <c r="AP1600" s="742"/>
    </row>
    <row r="1601" spans="42:42" x14ac:dyDescent="0.15">
      <c r="AP1601" s="742"/>
    </row>
    <row r="1602" spans="42:42" x14ac:dyDescent="0.15">
      <c r="AP1602" s="65"/>
    </row>
    <row r="1603" spans="42:42" x14ac:dyDescent="0.15">
      <c r="AP1603" s="742"/>
    </row>
    <row r="1604" spans="42:42" x14ac:dyDescent="0.15">
      <c r="AP1604" s="65"/>
    </row>
    <row r="1607" spans="42:42" x14ac:dyDescent="0.15">
      <c r="AP1607" s="65"/>
    </row>
    <row r="1610" spans="42:42" x14ac:dyDescent="0.15">
      <c r="AP1610" s="742"/>
    </row>
    <row r="1611" spans="42:42" x14ac:dyDescent="0.15">
      <c r="AP1611" s="65"/>
    </row>
    <row r="1613" spans="42:42" x14ac:dyDescent="0.15">
      <c r="AP1613" s="742"/>
    </row>
    <row r="1614" spans="42:42" x14ac:dyDescent="0.15">
      <c r="AP1614" s="65"/>
    </row>
    <row r="1615" spans="42:42" x14ac:dyDescent="0.15">
      <c r="AP1615" s="65"/>
    </row>
    <row r="1616" spans="42:42" x14ac:dyDescent="0.15">
      <c r="AP1616" s="65"/>
    </row>
    <row r="1617" spans="42:42" x14ac:dyDescent="0.15">
      <c r="AP1617" s="65"/>
    </row>
    <row r="1618" spans="42:42" x14ac:dyDescent="0.15">
      <c r="AP1618" s="65"/>
    </row>
    <row r="1620" spans="42:42" x14ac:dyDescent="0.15">
      <c r="AP1620" s="65"/>
    </row>
    <row r="1621" spans="42:42" x14ac:dyDescent="0.15">
      <c r="AP1621" s="65"/>
    </row>
    <row r="1622" spans="42:42" x14ac:dyDescent="0.15">
      <c r="AP1622" s="65"/>
    </row>
    <row r="1623" spans="42:42" x14ac:dyDescent="0.15">
      <c r="AP1623" s="65"/>
    </row>
    <row r="1624" spans="42:42" x14ac:dyDescent="0.15">
      <c r="AP1624" s="65"/>
    </row>
    <row r="1625" spans="42:42" x14ac:dyDescent="0.15">
      <c r="AP1625" s="65"/>
    </row>
    <row r="1626" spans="42:42" x14ac:dyDescent="0.15">
      <c r="AP1626" s="65"/>
    </row>
    <row r="1627" spans="42:42" x14ac:dyDescent="0.15">
      <c r="AP1627" s="65"/>
    </row>
    <row r="1628" spans="42:42" x14ac:dyDescent="0.15">
      <c r="AP1628" s="65"/>
    </row>
    <row r="1629" spans="42:42" x14ac:dyDescent="0.15">
      <c r="AP1629" s="65"/>
    </row>
    <row r="1630" spans="42:42" x14ac:dyDescent="0.15">
      <c r="AP1630" s="742"/>
    </row>
    <row r="1631" spans="42:42" x14ac:dyDescent="0.15">
      <c r="AP1631" s="65"/>
    </row>
    <row r="1632" spans="42:42" x14ac:dyDescent="0.15">
      <c r="AP1632" s="65"/>
    </row>
    <row r="1633" spans="42:42" x14ac:dyDescent="0.15">
      <c r="AP1633" s="65"/>
    </row>
    <row r="1634" spans="42:42" x14ac:dyDescent="0.15">
      <c r="AP1634" s="65"/>
    </row>
    <row r="1635" spans="42:42" x14ac:dyDescent="0.15">
      <c r="AP1635" s="65"/>
    </row>
    <row r="1636" spans="42:42" x14ac:dyDescent="0.15">
      <c r="AP1636" s="65"/>
    </row>
    <row r="1637" spans="42:42" x14ac:dyDescent="0.15">
      <c r="AP1637" s="65"/>
    </row>
    <row r="1638" spans="42:42" x14ac:dyDescent="0.15">
      <c r="AP1638" s="65"/>
    </row>
    <row r="1639" spans="42:42" x14ac:dyDescent="0.15">
      <c r="AP1639" s="742"/>
    </row>
    <row r="1642" spans="42:42" x14ac:dyDescent="0.15">
      <c r="AP1642" s="742"/>
    </row>
    <row r="1643" spans="42:42" x14ac:dyDescent="0.15">
      <c r="AP1643" s="742"/>
    </row>
    <row r="1644" spans="42:42" x14ac:dyDescent="0.15">
      <c r="AP1644" s="742"/>
    </row>
    <row r="1645" spans="42:42" x14ac:dyDescent="0.15">
      <c r="AP1645" s="742"/>
    </row>
    <row r="1646" spans="42:42" x14ac:dyDescent="0.15">
      <c r="AP1646" s="742"/>
    </row>
    <row r="1647" spans="42:42" x14ac:dyDescent="0.15">
      <c r="AP1647" s="742"/>
    </row>
    <row r="1648" spans="42:42" x14ac:dyDescent="0.15">
      <c r="AP1648" s="742"/>
    </row>
    <row r="1651" spans="42:42" x14ac:dyDescent="0.15">
      <c r="AP1651" s="62"/>
    </row>
    <row r="1660" spans="42:42" x14ac:dyDescent="0.15">
      <c r="AP1660" s="62"/>
    </row>
    <row r="1677" spans="42:42" x14ac:dyDescent="0.15">
      <c r="AP1677" s="65"/>
    </row>
    <row r="1678" spans="42:42" x14ac:dyDescent="0.15">
      <c r="AP1678" s="65"/>
    </row>
    <row r="1679" spans="42:42" x14ac:dyDescent="0.15">
      <c r="AP1679" s="65"/>
    </row>
    <row r="1680" spans="42:42" x14ac:dyDescent="0.15">
      <c r="AP1680" s="65"/>
    </row>
    <row r="1681" spans="42:42" x14ac:dyDescent="0.15">
      <c r="AP1681" s="65"/>
    </row>
    <row r="1682" spans="42:42" x14ac:dyDescent="0.15">
      <c r="AP1682" s="65"/>
    </row>
    <row r="1683" spans="42:42" x14ac:dyDescent="0.15">
      <c r="AP1683" s="65"/>
    </row>
    <row r="1684" spans="42:42" x14ac:dyDescent="0.15">
      <c r="AP1684" s="65"/>
    </row>
    <row r="1685" spans="42:42" x14ac:dyDescent="0.15">
      <c r="AP1685" s="65"/>
    </row>
    <row r="1686" spans="42:42" x14ac:dyDescent="0.15">
      <c r="AP1686" s="65"/>
    </row>
    <row r="1687" spans="42:42" x14ac:dyDescent="0.15">
      <c r="AP1687" s="65"/>
    </row>
    <row r="1688" spans="42:42" x14ac:dyDescent="0.15">
      <c r="AP1688" s="65"/>
    </row>
    <row r="1689" spans="42:42" x14ac:dyDescent="0.15">
      <c r="AP1689" s="65"/>
    </row>
    <row r="1690" spans="42:42" x14ac:dyDescent="0.15">
      <c r="AP1690" s="65"/>
    </row>
    <row r="1691" spans="42:42" x14ac:dyDescent="0.15">
      <c r="AP1691" s="65"/>
    </row>
    <row r="1692" spans="42:42" x14ac:dyDescent="0.15">
      <c r="AP1692" s="65"/>
    </row>
    <row r="1693" spans="42:42" x14ac:dyDescent="0.15">
      <c r="AP1693" s="65"/>
    </row>
    <row r="1694" spans="42:42" x14ac:dyDescent="0.15">
      <c r="AP1694" s="65"/>
    </row>
    <row r="1695" spans="42:42" x14ac:dyDescent="0.15">
      <c r="AP1695" s="65"/>
    </row>
    <row r="1696" spans="42:42" x14ac:dyDescent="0.15">
      <c r="AP1696" s="62"/>
    </row>
    <row r="1697" spans="42:42" x14ac:dyDescent="0.15">
      <c r="AP1697" s="65"/>
    </row>
    <row r="1698" spans="42:42" x14ac:dyDescent="0.15">
      <c r="AP1698" s="65"/>
    </row>
    <row r="1699" spans="42:42" x14ac:dyDescent="0.15">
      <c r="AP1699" s="65"/>
    </row>
    <row r="1700" spans="42:42" x14ac:dyDescent="0.15">
      <c r="AP1700" s="65"/>
    </row>
    <row r="1701" spans="42:42" x14ac:dyDescent="0.15">
      <c r="AP1701" s="65"/>
    </row>
    <row r="1702" spans="42:42" x14ac:dyDescent="0.15">
      <c r="AP1702" s="65"/>
    </row>
    <row r="1703" spans="42:42" x14ac:dyDescent="0.15">
      <c r="AP1703" s="65"/>
    </row>
    <row r="1704" spans="42:42" x14ac:dyDescent="0.15">
      <c r="AP1704" s="65"/>
    </row>
    <row r="1711" spans="42:42" x14ac:dyDescent="0.15">
      <c r="AP1711" s="65"/>
    </row>
    <row r="1712" spans="42:42" x14ac:dyDescent="0.15">
      <c r="AP1712" s="65"/>
    </row>
    <row r="1713" spans="42:42" x14ac:dyDescent="0.15">
      <c r="AP1713" s="65"/>
    </row>
    <row r="1714" spans="42:42" x14ac:dyDescent="0.15">
      <c r="AP1714" s="65"/>
    </row>
    <row r="1716" spans="42:42" x14ac:dyDescent="0.15">
      <c r="AP1716" s="65"/>
    </row>
    <row r="1717" spans="42:42" x14ac:dyDescent="0.15">
      <c r="AP1717" s="65"/>
    </row>
    <row r="1719" spans="42:42" x14ac:dyDescent="0.15">
      <c r="AP1719" s="65"/>
    </row>
    <row r="1720" spans="42:42" x14ac:dyDescent="0.15">
      <c r="AP1720" s="65"/>
    </row>
    <row r="1721" spans="42:42" x14ac:dyDescent="0.15">
      <c r="AP1721" s="62"/>
    </row>
    <row r="1722" spans="42:42" x14ac:dyDescent="0.15">
      <c r="AP1722" s="65"/>
    </row>
    <row r="1723" spans="42:42" x14ac:dyDescent="0.15">
      <c r="AP1723" s="65"/>
    </row>
    <row r="1724" spans="42:42" x14ac:dyDescent="0.15">
      <c r="AP1724" s="65"/>
    </row>
    <row r="1725" spans="42:42" x14ac:dyDescent="0.15">
      <c r="AP1725" s="65"/>
    </row>
    <row r="1726" spans="42:42" x14ac:dyDescent="0.15">
      <c r="AP1726" s="65"/>
    </row>
    <row r="1727" spans="42:42" x14ac:dyDescent="0.15">
      <c r="AP1727" s="65"/>
    </row>
    <row r="1728" spans="42:42" x14ac:dyDescent="0.15">
      <c r="AP1728" s="65"/>
    </row>
    <row r="1729" spans="42:42" x14ac:dyDescent="0.15">
      <c r="AP1729" s="65"/>
    </row>
    <row r="1731" spans="42:42" x14ac:dyDescent="0.15">
      <c r="AP1731" s="65"/>
    </row>
    <row r="1732" spans="42:42" x14ac:dyDescent="0.15">
      <c r="AP1732" s="65"/>
    </row>
    <row r="1734" spans="42:42" x14ac:dyDescent="0.15">
      <c r="AP1734" s="65"/>
    </row>
    <row r="1735" spans="42:42" x14ac:dyDescent="0.15">
      <c r="AP1735" s="65"/>
    </row>
    <row r="1737" spans="42:42" x14ac:dyDescent="0.15">
      <c r="AP1737" s="65"/>
    </row>
    <row r="1738" spans="42:42" x14ac:dyDescent="0.15">
      <c r="AP1738" s="65"/>
    </row>
    <row r="1740" spans="42:42" x14ac:dyDescent="0.15">
      <c r="AP1740" s="65"/>
    </row>
    <row r="1741" spans="42:42" x14ac:dyDescent="0.15">
      <c r="AP1741" s="65"/>
    </row>
    <row r="1742" spans="42:42" x14ac:dyDescent="0.15">
      <c r="AP1742" s="65"/>
    </row>
    <row r="1750" spans="42:42" x14ac:dyDescent="0.15">
      <c r="AP1750" s="65"/>
    </row>
    <row r="1753" spans="42:42" x14ac:dyDescent="0.15">
      <c r="AP1753" s="65"/>
    </row>
    <row r="1754" spans="42:42" x14ac:dyDescent="0.15">
      <c r="AP1754" s="65"/>
    </row>
    <row r="1755" spans="42:42" x14ac:dyDescent="0.15">
      <c r="AP1755" s="65"/>
    </row>
    <row r="1756" spans="42:42" x14ac:dyDescent="0.15">
      <c r="AP1756" s="65"/>
    </row>
    <row r="1757" spans="42:42" x14ac:dyDescent="0.15">
      <c r="AP1757" s="65"/>
    </row>
    <row r="1769" spans="42:42" x14ac:dyDescent="0.15">
      <c r="AP1769" s="62"/>
    </row>
    <row r="1770" spans="42:42" x14ac:dyDescent="0.15">
      <c r="AP1770" s="65"/>
    </row>
    <row r="1771" spans="42:42" x14ac:dyDescent="0.15">
      <c r="AP1771" s="65"/>
    </row>
    <row r="1772" spans="42:42" x14ac:dyDescent="0.15">
      <c r="AP1772" s="65"/>
    </row>
    <row r="1773" spans="42:42" x14ac:dyDescent="0.15">
      <c r="AP1773" s="65"/>
    </row>
    <row r="1774" spans="42:42" x14ac:dyDescent="0.15">
      <c r="AP1774" s="65"/>
    </row>
    <row r="1775" spans="42:42" x14ac:dyDescent="0.15">
      <c r="AP1775" s="65"/>
    </row>
    <row r="1776" spans="42:42" x14ac:dyDescent="0.15">
      <c r="AP1776" s="65"/>
    </row>
    <row r="1777" spans="42:42" x14ac:dyDescent="0.15">
      <c r="AP1777" s="65"/>
    </row>
    <row r="1778" spans="42:42" x14ac:dyDescent="0.15">
      <c r="AP1778" s="65"/>
    </row>
    <row r="1779" spans="42:42" x14ac:dyDescent="0.15">
      <c r="AP1779" s="65"/>
    </row>
    <row r="1780" spans="42:42" x14ac:dyDescent="0.15">
      <c r="AP1780" s="65"/>
    </row>
    <row r="1781" spans="42:42" x14ac:dyDescent="0.15">
      <c r="AP1781" s="65"/>
    </row>
    <row r="1782" spans="42:42" x14ac:dyDescent="0.15">
      <c r="AP1782" s="65"/>
    </row>
    <row r="1783" spans="42:42" x14ac:dyDescent="0.15">
      <c r="AP1783" s="65"/>
    </row>
    <row r="1784" spans="42:42" x14ac:dyDescent="0.15">
      <c r="AP1784" s="65"/>
    </row>
    <row r="1785" spans="42:42" x14ac:dyDescent="0.15">
      <c r="AP1785" s="65"/>
    </row>
    <row r="1786" spans="42:42" x14ac:dyDescent="0.15">
      <c r="AP1786" s="65"/>
    </row>
    <row r="1789" spans="42:42" x14ac:dyDescent="0.15">
      <c r="AP1789" s="62"/>
    </row>
    <row r="1792" spans="42:42" x14ac:dyDescent="0.15">
      <c r="AP1792" s="62"/>
    </row>
    <row r="1795" spans="42:42" x14ac:dyDescent="0.15">
      <c r="AP1795" s="62"/>
    </row>
    <row r="1798" spans="42:42" x14ac:dyDescent="0.15">
      <c r="AP1798" s="62"/>
    </row>
    <row r="1807" spans="42:42" x14ac:dyDescent="0.15">
      <c r="AP1807" s="62"/>
    </row>
    <row r="1810" spans="42:42" x14ac:dyDescent="0.15">
      <c r="AP1810" s="62"/>
    </row>
    <row r="1813" spans="42:42" x14ac:dyDescent="0.15">
      <c r="AP1813" s="62"/>
    </row>
    <row r="1816" spans="42:42" x14ac:dyDescent="0.15">
      <c r="AP1816" s="62"/>
    </row>
    <row r="1817" spans="42:42" x14ac:dyDescent="0.15">
      <c r="AP1817" s="65"/>
    </row>
    <row r="1818" spans="42:42" x14ac:dyDescent="0.15">
      <c r="AP1818" s="65"/>
    </row>
    <row r="1819" spans="42:42" x14ac:dyDescent="0.15">
      <c r="AP1819" s="62"/>
    </row>
    <row r="1827" spans="42:42" x14ac:dyDescent="0.15">
      <c r="AP1827" s="65"/>
    </row>
    <row r="1846" spans="42:42" x14ac:dyDescent="0.15">
      <c r="AP1846" s="62"/>
    </row>
    <row r="1849" spans="42:42" x14ac:dyDescent="0.15">
      <c r="AP1849" s="283"/>
    </row>
    <row r="1852" spans="42:42" x14ac:dyDescent="0.15">
      <c r="AP1852" s="62"/>
    </row>
    <row r="1855" spans="42:42" x14ac:dyDescent="0.15">
      <c r="AP1855" s="62"/>
    </row>
    <row r="1858" spans="42:42" x14ac:dyDescent="0.15">
      <c r="AP1858" s="62"/>
    </row>
    <row r="1864" spans="42:42" x14ac:dyDescent="0.15">
      <c r="AP1864" s="62"/>
    </row>
    <row r="1867" spans="42:42" x14ac:dyDescent="0.15">
      <c r="AP1867" s="62"/>
    </row>
    <row r="1870" spans="42:42" x14ac:dyDescent="0.15">
      <c r="AP1870" s="62"/>
    </row>
    <row r="1871" spans="42:42" x14ac:dyDescent="0.15">
      <c r="AP1871" s="62"/>
    </row>
    <row r="1873" spans="42:42" x14ac:dyDescent="0.15">
      <c r="AP1873" s="62"/>
    </row>
    <row r="1875" spans="42:42" x14ac:dyDescent="0.15">
      <c r="AP1875" s="65"/>
    </row>
    <row r="1876" spans="42:42" x14ac:dyDescent="0.15">
      <c r="AP1876" s="62"/>
    </row>
    <row r="1877" spans="42:42" x14ac:dyDescent="0.15">
      <c r="AP1877" s="65"/>
    </row>
    <row r="1878" spans="42:42" x14ac:dyDescent="0.15">
      <c r="AP1878" s="65"/>
    </row>
    <row r="1879" spans="42:42" x14ac:dyDescent="0.15">
      <c r="AP1879" s="62"/>
    </row>
    <row r="1887" spans="42:42" x14ac:dyDescent="0.15">
      <c r="AP1887" s="65"/>
    </row>
    <row r="1890" spans="42:42" x14ac:dyDescent="0.15">
      <c r="AP1890" s="65"/>
    </row>
    <row r="1891" spans="42:42" x14ac:dyDescent="0.15">
      <c r="AP1891" s="65"/>
    </row>
    <row r="1892" spans="42:42" x14ac:dyDescent="0.15">
      <c r="AP1892" s="65"/>
    </row>
    <row r="1893" spans="42:42" x14ac:dyDescent="0.15">
      <c r="AP1893" s="65"/>
    </row>
    <row r="1894" spans="42:42" x14ac:dyDescent="0.15">
      <c r="AP1894" s="65"/>
    </row>
    <row r="1897" spans="42:42" x14ac:dyDescent="0.15">
      <c r="AP1897" s="65"/>
    </row>
    <row r="1898" spans="42:42" x14ac:dyDescent="0.15">
      <c r="AP1898" s="65"/>
    </row>
    <row r="1899" spans="42:42" x14ac:dyDescent="0.15">
      <c r="AP1899" s="65"/>
    </row>
    <row r="1900" spans="42:42" x14ac:dyDescent="0.15">
      <c r="AP1900" s="65"/>
    </row>
    <row r="1902" spans="42:42" x14ac:dyDescent="0.15">
      <c r="AP1902" s="65"/>
    </row>
    <row r="1903" spans="42:42" x14ac:dyDescent="0.15">
      <c r="AP1903" s="65"/>
    </row>
    <row r="1905" spans="42:42" x14ac:dyDescent="0.15">
      <c r="AP1905" s="65"/>
    </row>
    <row r="1906" spans="42:42" x14ac:dyDescent="0.15">
      <c r="AP1906" s="62"/>
    </row>
    <row r="1908" spans="42:42" x14ac:dyDescent="0.15">
      <c r="AP1908" s="65"/>
    </row>
    <row r="1909" spans="42:42" x14ac:dyDescent="0.15">
      <c r="AP1909" s="65"/>
    </row>
    <row r="1911" spans="42:42" x14ac:dyDescent="0.15">
      <c r="AP1911" s="65"/>
    </row>
    <row r="1912" spans="42:42" x14ac:dyDescent="0.15">
      <c r="AP1912" s="65"/>
    </row>
    <row r="1913" spans="42:42" x14ac:dyDescent="0.15">
      <c r="AP1913" s="65"/>
    </row>
    <row r="1914" spans="42:42" x14ac:dyDescent="0.15">
      <c r="AP1914" s="65"/>
    </row>
    <row r="1915" spans="42:42" x14ac:dyDescent="0.15">
      <c r="AP1915" s="65"/>
    </row>
    <row r="1917" spans="42:42" x14ac:dyDescent="0.15">
      <c r="AP1917" s="65"/>
    </row>
    <row r="1918" spans="42:42" x14ac:dyDescent="0.15">
      <c r="AP1918" s="65"/>
    </row>
    <row r="1920" spans="42:42" x14ac:dyDescent="0.15">
      <c r="AP1920" s="65"/>
    </row>
    <row r="1921" spans="42:42" x14ac:dyDescent="0.15">
      <c r="AP1921" s="65"/>
    </row>
    <row r="1923" spans="42:42" x14ac:dyDescent="0.15">
      <c r="AP1923" s="65"/>
    </row>
    <row r="1924" spans="42:42" x14ac:dyDescent="0.15">
      <c r="AP1924" s="65"/>
    </row>
    <row r="1926" spans="42:42" x14ac:dyDescent="0.15">
      <c r="AP1926" s="65"/>
    </row>
    <row r="1927" spans="42:42" x14ac:dyDescent="0.15">
      <c r="AP1927" s="65"/>
    </row>
    <row r="1929" spans="42:42" x14ac:dyDescent="0.15">
      <c r="AP1929" s="65"/>
    </row>
    <row r="1930" spans="42:42" x14ac:dyDescent="0.15">
      <c r="AP1930" s="65"/>
    </row>
    <row r="1940" spans="42:42" x14ac:dyDescent="0.15">
      <c r="AP1940" s="65"/>
    </row>
    <row r="1942" spans="42:42" x14ac:dyDescent="0.15">
      <c r="AP1942" s="65"/>
    </row>
    <row r="1943" spans="42:42" x14ac:dyDescent="0.15">
      <c r="AP1943" s="65"/>
    </row>
    <row r="1944" spans="42:42" x14ac:dyDescent="0.15">
      <c r="AP1944" s="65"/>
    </row>
    <row r="1945" spans="42:42" x14ac:dyDescent="0.15">
      <c r="AP1945" s="65"/>
    </row>
    <row r="1946" spans="42:42" x14ac:dyDescent="0.15">
      <c r="AP1946" s="65"/>
    </row>
    <row r="1959" spans="42:42" x14ac:dyDescent="0.15">
      <c r="AP1959" s="65"/>
    </row>
    <row r="1960" spans="42:42" x14ac:dyDescent="0.15">
      <c r="AP1960" s="65"/>
    </row>
    <row r="1961" spans="42:42" x14ac:dyDescent="0.15">
      <c r="AP1961" s="65"/>
    </row>
    <row r="1962" spans="42:42" x14ac:dyDescent="0.15">
      <c r="AP1962" s="65"/>
    </row>
    <row r="1963" spans="42:42" x14ac:dyDescent="0.15">
      <c r="AP1963" s="65"/>
    </row>
    <row r="1965" spans="42:42" x14ac:dyDescent="0.15">
      <c r="AP1965" s="65"/>
    </row>
    <row r="1966" spans="42:42" x14ac:dyDescent="0.15">
      <c r="AP1966" s="65"/>
    </row>
    <row r="1968" spans="42:42" x14ac:dyDescent="0.15">
      <c r="AP1968" s="65"/>
    </row>
    <row r="1969" spans="42:42" x14ac:dyDescent="0.15">
      <c r="AP1969" s="65"/>
    </row>
    <row r="1971" spans="42:42" x14ac:dyDescent="0.15">
      <c r="AP1971" s="65"/>
    </row>
    <row r="1972" spans="42:42" x14ac:dyDescent="0.15">
      <c r="AP1972" s="65"/>
    </row>
    <row r="1974" spans="42:42" x14ac:dyDescent="0.15">
      <c r="AP1974" s="65"/>
    </row>
    <row r="1975" spans="42:42" x14ac:dyDescent="0.15">
      <c r="AP1975" s="65"/>
    </row>
    <row r="1976" spans="42:42" x14ac:dyDescent="0.15">
      <c r="AP1976" s="65"/>
    </row>
    <row r="1977" spans="42:42" x14ac:dyDescent="0.15">
      <c r="AP1977" s="65"/>
    </row>
    <row r="1978" spans="42:42" x14ac:dyDescent="0.15">
      <c r="AP1978" s="65"/>
    </row>
    <row r="1979" spans="42:42" x14ac:dyDescent="0.15">
      <c r="AP1979" s="65"/>
    </row>
    <row r="1980" spans="42:42" x14ac:dyDescent="0.15">
      <c r="AP1980" s="65"/>
    </row>
    <row r="1981" spans="42:42" x14ac:dyDescent="0.15">
      <c r="AP1981" s="65"/>
    </row>
    <row r="1983" spans="42:42" x14ac:dyDescent="0.15">
      <c r="AP1983" s="65"/>
    </row>
    <row r="1984" spans="42:42" x14ac:dyDescent="0.15">
      <c r="AP1984" s="65"/>
    </row>
    <row r="2048" spans="42:42" x14ac:dyDescent="0.15">
      <c r="AP2048" s="65"/>
    </row>
    <row r="2049" spans="42:42" x14ac:dyDescent="0.15">
      <c r="AP2049" s="65"/>
    </row>
    <row r="2059" spans="42:42" x14ac:dyDescent="0.15">
      <c r="AP2059" s="65"/>
    </row>
    <row r="2061" spans="42:42" x14ac:dyDescent="0.15">
      <c r="AP2061" s="65"/>
    </row>
    <row r="2062" spans="42:42" x14ac:dyDescent="0.15">
      <c r="AP2062" s="65"/>
    </row>
    <row r="2063" spans="42:42" x14ac:dyDescent="0.15">
      <c r="AP2063" s="65"/>
    </row>
    <row r="2064" spans="42:42" x14ac:dyDescent="0.15">
      <c r="AP2064" s="65"/>
    </row>
    <row r="2065" spans="42:42" x14ac:dyDescent="0.15">
      <c r="AP2065" s="65"/>
    </row>
    <row r="2077" spans="42:42" x14ac:dyDescent="0.15">
      <c r="AP2077" s="65"/>
    </row>
    <row r="2078" spans="42:42" x14ac:dyDescent="0.15">
      <c r="AP2078" s="65"/>
    </row>
    <row r="2083" spans="42:42" x14ac:dyDescent="0.15">
      <c r="AP2083" s="65"/>
    </row>
    <row r="2084" spans="42:42" x14ac:dyDescent="0.15">
      <c r="AP2084" s="65"/>
    </row>
    <row r="2087" spans="42:42" x14ac:dyDescent="0.15">
      <c r="AP2087" s="65"/>
    </row>
    <row r="2088" spans="42:42" x14ac:dyDescent="0.15">
      <c r="AP2088" s="65"/>
    </row>
    <row r="2089" spans="42:42" x14ac:dyDescent="0.15">
      <c r="AP2089" s="65"/>
    </row>
    <row r="2090" spans="42:42" x14ac:dyDescent="0.15">
      <c r="AP2090" s="65"/>
    </row>
    <row r="2091" spans="42:42" x14ac:dyDescent="0.15">
      <c r="AP2091" s="65"/>
    </row>
    <row r="2092" spans="42:42" x14ac:dyDescent="0.15">
      <c r="AP2092" s="65"/>
    </row>
    <row r="2093" spans="42:42" x14ac:dyDescent="0.15">
      <c r="AP2093" s="65"/>
    </row>
    <row r="2094" spans="42:42" x14ac:dyDescent="0.15">
      <c r="AP2094" s="65"/>
    </row>
    <row r="2096" spans="42:42" x14ac:dyDescent="0.15">
      <c r="AP2096" s="65"/>
    </row>
    <row r="2097" spans="42:42" x14ac:dyDescent="0.15">
      <c r="AP2097" s="65"/>
    </row>
    <row r="2099" spans="42:42" x14ac:dyDescent="0.15">
      <c r="AP2099" s="65"/>
    </row>
    <row r="2100" spans="42:42" x14ac:dyDescent="0.15">
      <c r="AP2100" s="65"/>
    </row>
    <row r="2102" spans="42:42" x14ac:dyDescent="0.15">
      <c r="AP2102" s="65"/>
    </row>
    <row r="2103" spans="42:42" x14ac:dyDescent="0.15">
      <c r="AP2103" s="65"/>
    </row>
    <row r="2104" spans="42:42" x14ac:dyDescent="0.15">
      <c r="AP2104" s="65"/>
    </row>
    <row r="2105" spans="42:42" x14ac:dyDescent="0.15">
      <c r="AP2105" s="65"/>
    </row>
    <row r="2106" spans="42:42" x14ac:dyDescent="0.15">
      <c r="AP2106" s="65"/>
    </row>
    <row r="2107" spans="42:42" x14ac:dyDescent="0.15">
      <c r="AP2107" s="65"/>
    </row>
    <row r="2108" spans="42:42" x14ac:dyDescent="0.15">
      <c r="AP2108" s="65"/>
    </row>
    <row r="2109" spans="42:42" x14ac:dyDescent="0.15">
      <c r="AP2109" s="65"/>
    </row>
    <row r="2111" spans="42:42" x14ac:dyDescent="0.15">
      <c r="AP2111" s="65"/>
    </row>
    <row r="2112" spans="42:42" x14ac:dyDescent="0.15">
      <c r="AP2112" s="65"/>
    </row>
    <row r="2114" spans="42:42" x14ac:dyDescent="0.15">
      <c r="AP2114" s="65"/>
    </row>
    <row r="2115" spans="42:42" x14ac:dyDescent="0.15">
      <c r="AP2115" s="65"/>
    </row>
    <row r="2117" spans="42:42" x14ac:dyDescent="0.15">
      <c r="AP2117" s="65"/>
    </row>
    <row r="2118" spans="42:42" x14ac:dyDescent="0.15">
      <c r="AP2118" s="65"/>
    </row>
    <row r="2120" spans="42:42" x14ac:dyDescent="0.15">
      <c r="AP2120" s="65"/>
    </row>
    <row r="2121" spans="42:42" x14ac:dyDescent="0.15">
      <c r="AP2121" s="65"/>
    </row>
    <row r="2130" spans="42:42" x14ac:dyDescent="0.15">
      <c r="AP2130" s="65"/>
    </row>
    <row r="2131" spans="42:42" x14ac:dyDescent="0.15">
      <c r="AP2131" s="65"/>
    </row>
    <row r="2133" spans="42:42" x14ac:dyDescent="0.15">
      <c r="AP2133" s="65"/>
    </row>
    <row r="2164" spans="42:42" x14ac:dyDescent="0.15">
      <c r="AP2164" s="65"/>
    </row>
    <row r="2175" spans="42:42" x14ac:dyDescent="0.15">
      <c r="AP2175" s="65"/>
    </row>
    <row r="2181" spans="42:42" x14ac:dyDescent="0.15">
      <c r="AP2181" s="65"/>
    </row>
    <row r="2182" spans="42:42" x14ac:dyDescent="0.15">
      <c r="AP2182" s="65"/>
    </row>
    <row r="2204" spans="42:42" x14ac:dyDescent="0.15">
      <c r="AP2204" s="741"/>
    </row>
    <row r="2205" spans="42:42" x14ac:dyDescent="0.15">
      <c r="AP2205" s="283"/>
    </row>
    <row r="2206" spans="42:42" x14ac:dyDescent="0.15">
      <c r="AP2206" s="741"/>
    </row>
    <row r="2245" spans="42:42" x14ac:dyDescent="0.15">
      <c r="AP2245" s="741"/>
    </row>
    <row r="2251" spans="42:42" x14ac:dyDescent="0.15">
      <c r="AP2251" s="741"/>
    </row>
    <row r="2252" spans="42:42" x14ac:dyDescent="0.15">
      <c r="AP2252" s="65"/>
    </row>
    <row r="2253" spans="42:42" x14ac:dyDescent="0.15">
      <c r="AP2253" s="65"/>
    </row>
    <row r="2255" spans="42:42" x14ac:dyDescent="0.15">
      <c r="AP2255" s="741"/>
    </row>
    <row r="2256" spans="42:42" x14ac:dyDescent="0.15">
      <c r="AP2256" s="741"/>
    </row>
    <row r="2257" spans="42:42" x14ac:dyDescent="0.15">
      <c r="AP2257" s="741"/>
    </row>
    <row r="2258" spans="42:42" x14ac:dyDescent="0.15">
      <c r="AP2258" s="741"/>
    </row>
    <row r="2259" spans="42:42" x14ac:dyDescent="0.15">
      <c r="AP2259" s="741"/>
    </row>
    <row r="2260" spans="42:42" x14ac:dyDescent="0.15">
      <c r="AP2260" s="741"/>
    </row>
    <row r="2261" spans="42:42" x14ac:dyDescent="0.15">
      <c r="AP2261" s="741"/>
    </row>
    <row r="2262" spans="42:42" x14ac:dyDescent="0.15">
      <c r="AP2262" s="741"/>
    </row>
    <row r="2263" spans="42:42" x14ac:dyDescent="0.15">
      <c r="AP2263" s="741"/>
    </row>
    <row r="2264" spans="42:42" x14ac:dyDescent="0.15">
      <c r="AP2264" s="741"/>
    </row>
    <row r="2265" spans="42:42" x14ac:dyDescent="0.15">
      <c r="AP2265" s="741"/>
    </row>
    <row r="2266" spans="42:42" x14ac:dyDescent="0.15">
      <c r="AP2266" s="738"/>
    </row>
    <row r="2281" spans="42:42" x14ac:dyDescent="0.15">
      <c r="AP2281" s="743"/>
    </row>
    <row r="2282" spans="42:42" x14ac:dyDescent="0.15">
      <c r="AP2282" s="743"/>
    </row>
    <row r="2283" spans="42:42" x14ac:dyDescent="0.15">
      <c r="AP2283" s="743"/>
    </row>
    <row r="2284" spans="42:42" x14ac:dyDescent="0.15">
      <c r="AP2284" s="743"/>
    </row>
    <row r="2285" spans="42:42" x14ac:dyDescent="0.15">
      <c r="AP2285" s="743"/>
    </row>
    <row r="2286" spans="42:42" x14ac:dyDescent="0.15">
      <c r="AP2286" s="743"/>
    </row>
    <row r="2287" spans="42:42" x14ac:dyDescent="0.15">
      <c r="AP2287" s="743"/>
    </row>
    <row r="2288" spans="42:42" x14ac:dyDescent="0.15">
      <c r="AP2288" s="743"/>
    </row>
    <row r="2289" spans="42:42" x14ac:dyDescent="0.15">
      <c r="AP2289" s="743"/>
    </row>
    <row r="2315" spans="42:42" x14ac:dyDescent="0.15">
      <c r="AP2315" s="741"/>
    </row>
    <row r="2329" spans="42:42" x14ac:dyDescent="0.15">
      <c r="AP2329" s="283"/>
    </row>
    <row r="2330" spans="42:42" x14ac:dyDescent="0.15">
      <c r="AP2330" s="283"/>
    </row>
    <row r="2331" spans="42:42" x14ac:dyDescent="0.15">
      <c r="AP2331" s="283"/>
    </row>
    <row r="2332" spans="42:42" x14ac:dyDescent="0.15">
      <c r="AP2332" s="738"/>
    </row>
    <row r="2333" spans="42:42" x14ac:dyDescent="0.15">
      <c r="AP2333" s="738"/>
    </row>
    <row r="2334" spans="42:42" x14ac:dyDescent="0.15">
      <c r="AP2334" s="738"/>
    </row>
    <row r="2351" spans="42:42" x14ac:dyDescent="0.15">
      <c r="AP2351" s="744"/>
    </row>
    <row r="2352" spans="42:42" x14ac:dyDescent="0.15">
      <c r="AP2352" s="744"/>
    </row>
    <row r="2353" spans="42:42" x14ac:dyDescent="0.15">
      <c r="AP2353" s="283"/>
    </row>
    <row r="2354" spans="42:42" x14ac:dyDescent="0.15">
      <c r="AP2354" s="283"/>
    </row>
    <row r="2355" spans="42:42" x14ac:dyDescent="0.15">
      <c r="AP2355" s="283"/>
    </row>
    <row r="2356" spans="42:42" x14ac:dyDescent="0.15">
      <c r="AP2356" s="283"/>
    </row>
    <row r="2357" spans="42:42" x14ac:dyDescent="0.15">
      <c r="AP2357" s="283"/>
    </row>
    <row r="2358" spans="42:42" x14ac:dyDescent="0.15">
      <c r="AP2358" s="283"/>
    </row>
    <row r="2359" spans="42:42" x14ac:dyDescent="0.15">
      <c r="AP2359" s="283"/>
    </row>
    <row r="2360" spans="42:42" x14ac:dyDescent="0.15">
      <c r="AP2360" s="283"/>
    </row>
  </sheetData>
  <mergeCells count="6">
    <mergeCell ref="B1:C1"/>
    <mergeCell ref="B191:C191"/>
    <mergeCell ref="K1:K2"/>
    <mergeCell ref="M1:M2"/>
    <mergeCell ref="K191:K192"/>
    <mergeCell ref="M191:M192"/>
  </mergeCells>
  <phoneticPr fontId="4"/>
  <pageMargins left="0.70866141732283472" right="0.70866141732283472" top="0.19685039370078741" bottom="0.19685039370078741" header="0.31496062992125984" footer="0.31496062992125984"/>
  <pageSetup paperSize="8" scale="90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D2356"/>
  <sheetViews>
    <sheetView showGridLines="0" topLeftCell="A273" zoomScale="70" zoomScaleNormal="70" workbookViewId="0">
      <selection activeCell="G304" sqref="G304"/>
    </sheetView>
  </sheetViews>
  <sheetFormatPr defaultColWidth="9" defaultRowHeight="14.25" x14ac:dyDescent="0.15"/>
  <cols>
    <col min="1" max="1" width="18.5" style="275" customWidth="1"/>
    <col min="2" max="2" width="11.375" style="1170" customWidth="1"/>
    <col min="3" max="3" width="15.25" style="1181" customWidth="1"/>
    <col min="4" max="8" width="13.75" style="1171" customWidth="1"/>
    <col min="9" max="9" width="13.75" style="293" customWidth="1"/>
    <col min="10" max="10" width="13.75" style="1172" customWidth="1"/>
    <col min="11" max="12" width="13.75" style="1171" customWidth="1"/>
    <col min="13" max="14" width="13.75" style="1174" customWidth="1"/>
    <col min="15" max="15" width="13.75" style="1170" customWidth="1"/>
    <col min="16" max="16" width="4.125" style="1444" customWidth="1"/>
    <col min="17" max="17" width="2.25" style="1444" customWidth="1"/>
    <col min="18" max="18" width="2.25" style="1586" customWidth="1"/>
    <col min="19" max="19" width="7.5" style="1587" customWidth="1"/>
    <col min="20" max="20" width="14.875" style="1588" customWidth="1"/>
    <col min="21" max="21" width="3.125" style="1589" customWidth="1"/>
    <col min="22" max="24" width="5.625" style="1590" customWidth="1"/>
    <col min="25" max="25" width="7.625" style="1591" customWidth="1"/>
    <col min="26" max="26" width="12.375" style="1592" customWidth="1"/>
    <col min="27" max="30" width="5" style="1592" customWidth="1"/>
    <col min="31" max="31" width="8.875" style="1591" customWidth="1"/>
    <col min="32" max="32" width="10.625" style="1593" customWidth="1"/>
    <col min="33" max="34" width="9" style="1593"/>
    <col min="35" max="38" width="9" style="1180"/>
    <col min="39" max="16384" width="9" style="1170"/>
  </cols>
  <sheetData>
    <row r="1" spans="1:34" ht="17.25" x14ac:dyDescent="0.15">
      <c r="A1" s="1" t="s">
        <v>261</v>
      </c>
      <c r="B1" s="1341"/>
      <c r="C1" s="1" t="s">
        <v>260</v>
      </c>
      <c r="D1" s="1342"/>
      <c r="E1" s="1342"/>
      <c r="K1" s="1173"/>
    </row>
    <row r="2" spans="1:34" ht="17.25" customHeight="1" thickBot="1" x14ac:dyDescent="0.2">
      <c r="A2" s="1564" t="s">
        <v>0</v>
      </c>
      <c r="M2" s="1182"/>
      <c r="O2" s="1360" t="s">
        <v>265</v>
      </c>
      <c r="P2" s="1594"/>
    </row>
    <row r="3" spans="1:34" s="75" customFormat="1" ht="17.25" customHeight="1" thickBot="1" x14ac:dyDescent="0.2">
      <c r="A3" s="1550"/>
      <c r="B3" s="1551"/>
      <c r="C3" s="1552" t="s">
        <v>1</v>
      </c>
      <c r="D3" s="1553" t="s">
        <v>2</v>
      </c>
      <c r="E3" s="1554" t="s">
        <v>3</v>
      </c>
      <c r="F3" s="1554" t="s">
        <v>4</v>
      </c>
      <c r="G3" s="1554" t="s">
        <v>5</v>
      </c>
      <c r="H3" s="1554" t="s">
        <v>6</v>
      </c>
      <c r="I3" s="1554" t="s">
        <v>7</v>
      </c>
      <c r="J3" s="1554" t="s">
        <v>8</v>
      </c>
      <c r="K3" s="1554" t="s">
        <v>9</v>
      </c>
      <c r="L3" s="1554" t="s">
        <v>10</v>
      </c>
      <c r="M3" s="1554" t="s">
        <v>11</v>
      </c>
      <c r="N3" s="1554" t="s">
        <v>12</v>
      </c>
      <c r="O3" s="1555" t="s">
        <v>13</v>
      </c>
      <c r="P3" s="1595"/>
      <c r="Q3" s="1339"/>
      <c r="R3" s="1586"/>
      <c r="S3" s="1596"/>
      <c r="T3" s="1340"/>
      <c r="U3" s="1595"/>
      <c r="V3" s="1597"/>
      <c r="W3" s="1597"/>
      <c r="X3" s="1597"/>
      <c r="Y3" s="1598"/>
      <c r="Z3" s="1584"/>
      <c r="AA3" s="1584"/>
      <c r="AB3" s="1584"/>
      <c r="AC3" s="1584"/>
      <c r="AD3" s="1584"/>
      <c r="AE3" s="1598"/>
      <c r="AF3" s="1599"/>
      <c r="AG3" s="1599"/>
      <c r="AH3" s="1599"/>
    </row>
    <row r="4" spans="1:34" s="294" customFormat="1" ht="17.25" customHeight="1" thickBot="1" x14ac:dyDescent="0.2">
      <c r="A4" s="286" t="s">
        <v>237</v>
      </c>
      <c r="B4" s="1471" t="s">
        <v>283</v>
      </c>
      <c r="C4" s="287"/>
      <c r="D4" s="288">
        <v>20</v>
      </c>
      <c r="E4" s="289">
        <v>19</v>
      </c>
      <c r="F4" s="289">
        <v>22</v>
      </c>
      <c r="G4" s="289">
        <v>20</v>
      </c>
      <c r="H4" s="289">
        <v>20</v>
      </c>
      <c r="I4" s="289">
        <v>22</v>
      </c>
      <c r="J4" s="290">
        <v>22</v>
      </c>
      <c r="K4" s="289">
        <v>21</v>
      </c>
      <c r="L4" s="289">
        <v>21</v>
      </c>
      <c r="M4" s="289">
        <v>22</v>
      </c>
      <c r="N4" s="289">
        <v>21</v>
      </c>
      <c r="O4" s="291">
        <v>22</v>
      </c>
      <c r="P4" s="1600"/>
      <c r="Q4" s="1339"/>
      <c r="R4" s="1586"/>
      <c r="S4" s="1596"/>
      <c r="T4" s="1340"/>
      <c r="U4" s="1595"/>
      <c r="V4" s="1597"/>
      <c r="W4" s="1597"/>
      <c r="X4" s="1597"/>
      <c r="Y4" s="1598"/>
      <c r="Z4" s="1584"/>
      <c r="AA4" s="1584"/>
      <c r="AB4" s="1584"/>
      <c r="AC4" s="1584"/>
      <c r="AD4" s="1584"/>
      <c r="AE4" s="1598"/>
      <c r="AF4" s="1601"/>
      <c r="AG4" s="1601"/>
      <c r="AH4" s="1601"/>
    </row>
    <row r="5" spans="1:34" s="275" customFormat="1" ht="17.25" customHeight="1" x14ac:dyDescent="0.15">
      <c r="A5" s="1186" t="s">
        <v>14</v>
      </c>
      <c r="B5" s="1468" t="s">
        <v>243</v>
      </c>
      <c r="C5" s="1464">
        <f>SUM(D5:O5)</f>
        <v>1358564</v>
      </c>
      <c r="D5" s="1188">
        <v>110751</v>
      </c>
      <c r="E5" s="1189">
        <v>104193</v>
      </c>
      <c r="F5" s="1189">
        <v>111367</v>
      </c>
      <c r="G5" s="1189">
        <v>110653</v>
      </c>
      <c r="H5" s="1189">
        <v>124090</v>
      </c>
      <c r="I5" s="1189">
        <v>115977</v>
      </c>
      <c r="J5" s="1189">
        <v>110598</v>
      </c>
      <c r="K5" s="1189">
        <v>110988</v>
      </c>
      <c r="L5" s="1189">
        <v>110691</v>
      </c>
      <c r="M5" s="1189">
        <v>114706</v>
      </c>
      <c r="N5" s="1189">
        <v>113872</v>
      </c>
      <c r="O5" s="1190">
        <v>120678</v>
      </c>
      <c r="P5" s="1595"/>
      <c r="Q5" s="1444"/>
      <c r="R5" s="1586"/>
      <c r="S5" s="1587"/>
      <c r="T5" s="1588"/>
      <c r="U5" s="1589"/>
      <c r="V5" s="1590"/>
      <c r="W5" s="1590"/>
      <c r="X5" s="1590"/>
      <c r="Y5" s="1591"/>
      <c r="Z5" s="1592"/>
      <c r="AA5" s="1592"/>
      <c r="AB5" s="1592"/>
      <c r="AC5" s="1592"/>
      <c r="AD5" s="1592"/>
      <c r="AE5" s="1591"/>
      <c r="AF5" s="1339"/>
      <c r="AG5" s="1339"/>
      <c r="AH5" s="1339"/>
    </row>
    <row r="6" spans="1:34" s="275" customFormat="1" ht="17.25" customHeight="1" x14ac:dyDescent="0.15">
      <c r="A6" s="1191" t="s">
        <v>14</v>
      </c>
      <c r="B6" s="1469" t="s">
        <v>244</v>
      </c>
      <c r="C6" s="1465">
        <f>SUM(D6:O6)</f>
        <v>367901635</v>
      </c>
      <c r="D6" s="1194">
        <v>28781522</v>
      </c>
      <c r="E6" s="1195">
        <v>27599770</v>
      </c>
      <c r="F6" s="1195">
        <v>29580483</v>
      </c>
      <c r="G6" s="1195">
        <v>30418521</v>
      </c>
      <c r="H6" s="1195">
        <v>32174234</v>
      </c>
      <c r="I6" s="1195">
        <v>30890073</v>
      </c>
      <c r="J6" s="1195">
        <v>29954507</v>
      </c>
      <c r="K6" s="1195">
        <v>30192822</v>
      </c>
      <c r="L6" s="1195">
        <v>34200200</v>
      </c>
      <c r="M6" s="1195">
        <v>35355971</v>
      </c>
      <c r="N6" s="1195">
        <v>27742880</v>
      </c>
      <c r="O6" s="1196">
        <v>31010652</v>
      </c>
      <c r="P6" s="1595"/>
      <c r="Q6" s="1339"/>
      <c r="R6" s="1586"/>
      <c r="S6" s="1596"/>
      <c r="T6" s="1340"/>
      <c r="U6" s="1595"/>
      <c r="V6" s="1597"/>
      <c r="W6" s="1597"/>
      <c r="X6" s="1597"/>
      <c r="Y6" s="1598"/>
      <c r="Z6" s="1584"/>
      <c r="AA6" s="1584"/>
      <c r="AB6" s="1584"/>
      <c r="AC6" s="1584"/>
      <c r="AD6" s="1584"/>
      <c r="AE6" s="1598"/>
      <c r="AF6" s="1339"/>
      <c r="AG6" s="1339"/>
      <c r="AH6" s="1339"/>
    </row>
    <row r="7" spans="1:34" s="275" customFormat="1" ht="17.25" customHeight="1" thickBot="1" x14ac:dyDescent="0.2">
      <c r="A7" s="1197" t="s">
        <v>14</v>
      </c>
      <c r="B7" s="1470" t="s">
        <v>110</v>
      </c>
      <c r="C7" s="1466">
        <f>C6/C5</f>
        <v>270.80184297537693</v>
      </c>
      <c r="D7" s="1199">
        <v>260</v>
      </c>
      <c r="E7" s="1200">
        <v>265</v>
      </c>
      <c r="F7" s="1200">
        <v>266</v>
      </c>
      <c r="G7" s="1200">
        <v>275</v>
      </c>
      <c r="H7" s="1200">
        <v>259</v>
      </c>
      <c r="I7" s="1200">
        <v>266</v>
      </c>
      <c r="J7" s="1200">
        <v>271</v>
      </c>
      <c r="K7" s="1200">
        <v>272</v>
      </c>
      <c r="L7" s="1200">
        <v>309</v>
      </c>
      <c r="M7" s="1200">
        <v>308</v>
      </c>
      <c r="N7" s="1200">
        <v>244</v>
      </c>
      <c r="O7" s="1201">
        <v>257</v>
      </c>
      <c r="P7" s="1595"/>
      <c r="Q7" s="1339"/>
      <c r="R7" s="1586"/>
      <c r="S7" s="1596"/>
      <c r="T7" s="1340"/>
      <c r="U7" s="1595"/>
      <c r="V7" s="1597"/>
      <c r="W7" s="1597"/>
      <c r="X7" s="1597"/>
      <c r="Y7" s="1598"/>
      <c r="Z7" s="1584"/>
      <c r="AA7" s="1584"/>
      <c r="AB7" s="1584"/>
      <c r="AC7" s="1584"/>
      <c r="AD7" s="1584"/>
      <c r="AE7" s="1598"/>
      <c r="AF7" s="1339"/>
      <c r="AG7" s="1339"/>
      <c r="AH7" s="1339"/>
    </row>
    <row r="8" spans="1:34" ht="17.25" customHeight="1" x14ac:dyDescent="0.15">
      <c r="A8" s="1202" t="s">
        <v>16</v>
      </c>
      <c r="B8" s="1203" t="s">
        <v>239</v>
      </c>
      <c r="C8" s="1467">
        <f>SUM(D8:O8)</f>
        <v>104056</v>
      </c>
      <c r="D8" s="1204">
        <v>10281</v>
      </c>
      <c r="E8" s="1205">
        <v>8680</v>
      </c>
      <c r="F8" s="1205">
        <v>8895</v>
      </c>
      <c r="G8" s="1205">
        <v>8455</v>
      </c>
      <c r="H8" s="1205">
        <v>8233</v>
      </c>
      <c r="I8" s="1206">
        <v>6855</v>
      </c>
      <c r="J8" s="1207">
        <v>7170</v>
      </c>
      <c r="K8" s="1205">
        <v>6222</v>
      </c>
      <c r="L8" s="1205">
        <v>7023</v>
      </c>
      <c r="M8" s="1205">
        <v>10032</v>
      </c>
      <c r="N8" s="1205">
        <v>11325</v>
      </c>
      <c r="O8" s="1208">
        <v>10885</v>
      </c>
      <c r="P8" s="1602"/>
      <c r="Q8" s="1339"/>
      <c r="S8" s="1596"/>
      <c r="T8" s="1340"/>
      <c r="U8" s="1595"/>
      <c r="V8" s="1597"/>
      <c r="W8" s="1597"/>
      <c r="X8" s="1597"/>
      <c r="Y8" s="1598"/>
      <c r="Z8" s="1584"/>
      <c r="AA8" s="1584"/>
      <c r="AB8" s="1584"/>
      <c r="AC8" s="1584"/>
      <c r="AD8" s="1584"/>
      <c r="AE8" s="1598"/>
    </row>
    <row r="9" spans="1:34" ht="17.25" customHeight="1" x14ac:dyDescent="0.15">
      <c r="A9" s="1210" t="s">
        <v>16</v>
      </c>
      <c r="B9" s="1211" t="s">
        <v>15</v>
      </c>
      <c r="C9" s="1212">
        <f>SUM(D9:O9)</f>
        <v>10229656</v>
      </c>
      <c r="D9" s="1213">
        <v>1019177</v>
      </c>
      <c r="E9" s="1214">
        <v>875781</v>
      </c>
      <c r="F9" s="1214">
        <v>801393</v>
      </c>
      <c r="G9" s="1214">
        <v>836253</v>
      </c>
      <c r="H9" s="1214">
        <v>752124</v>
      </c>
      <c r="I9" s="1215">
        <v>632869</v>
      </c>
      <c r="J9" s="1216">
        <v>657771</v>
      </c>
      <c r="K9" s="1214">
        <v>679090</v>
      </c>
      <c r="L9" s="1214">
        <v>1065602</v>
      </c>
      <c r="M9" s="1214">
        <v>1354242</v>
      </c>
      <c r="N9" s="1214">
        <v>798602</v>
      </c>
      <c r="O9" s="1217">
        <v>756752</v>
      </c>
      <c r="P9" s="1603"/>
      <c r="Q9" s="1339"/>
      <c r="S9" s="1596"/>
      <c r="T9" s="1340"/>
      <c r="U9" s="1595"/>
      <c r="V9" s="1597"/>
      <c r="W9" s="1597"/>
      <c r="X9" s="1597"/>
      <c r="Y9" s="1598"/>
      <c r="Z9" s="1584"/>
      <c r="AA9" s="1584"/>
      <c r="AB9" s="1584"/>
      <c r="AC9" s="1584"/>
      <c r="AD9" s="1584"/>
      <c r="AE9" s="1598"/>
    </row>
    <row r="10" spans="1:34" ht="17.25" customHeight="1" x14ac:dyDescent="0.15">
      <c r="A10" s="1218" t="s">
        <v>16</v>
      </c>
      <c r="B10" s="1219" t="s">
        <v>240</v>
      </c>
      <c r="C10" s="1220">
        <f>C9/C8</f>
        <v>98.309141231644503</v>
      </c>
      <c r="D10" s="1221">
        <v>99</v>
      </c>
      <c r="E10" s="1222">
        <v>101</v>
      </c>
      <c r="F10" s="1222">
        <v>90</v>
      </c>
      <c r="G10" s="1222">
        <v>99</v>
      </c>
      <c r="H10" s="1222">
        <v>91</v>
      </c>
      <c r="I10" s="1223">
        <v>92</v>
      </c>
      <c r="J10" s="1222">
        <v>92</v>
      </c>
      <c r="K10" s="1222">
        <v>109</v>
      </c>
      <c r="L10" s="1222">
        <v>152</v>
      </c>
      <c r="M10" s="1222">
        <v>135</v>
      </c>
      <c r="N10" s="1222">
        <v>71</v>
      </c>
      <c r="O10" s="1224">
        <v>70</v>
      </c>
      <c r="P10" s="1603"/>
      <c r="Q10" s="1339"/>
      <c r="S10" s="1596"/>
      <c r="T10" s="1340"/>
      <c r="U10" s="1595"/>
      <c r="V10" s="1597"/>
      <c r="W10" s="1597"/>
      <c r="X10" s="1597"/>
      <c r="Y10" s="1598"/>
      <c r="Z10" s="1584"/>
      <c r="AA10" s="1584"/>
      <c r="AB10" s="1584"/>
      <c r="AC10" s="1584"/>
      <c r="AD10" s="1584"/>
      <c r="AE10" s="1598"/>
    </row>
    <row r="11" spans="1:34" ht="17.25" customHeight="1" x14ac:dyDescent="0.15">
      <c r="A11" s="1225" t="s">
        <v>17</v>
      </c>
      <c r="B11" s="1226" t="s">
        <v>239</v>
      </c>
      <c r="C11" s="1227">
        <f>SUM(D11:O11)</f>
        <v>77253</v>
      </c>
      <c r="D11" s="1228">
        <v>6604</v>
      </c>
      <c r="E11" s="1229">
        <v>5954</v>
      </c>
      <c r="F11" s="1229">
        <v>6188</v>
      </c>
      <c r="G11" s="1229">
        <v>6851</v>
      </c>
      <c r="H11" s="1229">
        <v>7898</v>
      </c>
      <c r="I11" s="1230">
        <v>6255</v>
      </c>
      <c r="J11" s="1231">
        <v>5129</v>
      </c>
      <c r="K11" s="1229">
        <v>5060</v>
      </c>
      <c r="L11" s="1229">
        <v>5486</v>
      </c>
      <c r="M11" s="1229">
        <v>6813</v>
      </c>
      <c r="N11" s="1229">
        <v>6765</v>
      </c>
      <c r="O11" s="1232">
        <v>8250</v>
      </c>
      <c r="P11" s="1603"/>
      <c r="Q11" s="1339"/>
      <c r="S11" s="1596"/>
      <c r="T11" s="1340"/>
      <c r="U11" s="1595"/>
      <c r="V11" s="1597"/>
      <c r="W11" s="1597"/>
      <c r="X11" s="1597"/>
      <c r="Y11" s="1598"/>
      <c r="Z11" s="1584"/>
      <c r="AA11" s="1584"/>
      <c r="AB11" s="1584"/>
      <c r="AC11" s="1584"/>
      <c r="AD11" s="1584"/>
      <c r="AE11" s="1598"/>
    </row>
    <row r="12" spans="1:34" ht="17.25" customHeight="1" x14ac:dyDescent="0.15">
      <c r="A12" s="1210" t="s">
        <v>17</v>
      </c>
      <c r="B12" s="1211" t="s">
        <v>15</v>
      </c>
      <c r="C12" s="1212">
        <f>SUM(D12:O12)</f>
        <v>12323403</v>
      </c>
      <c r="D12" s="1213">
        <v>760898</v>
      </c>
      <c r="E12" s="1214">
        <v>750632</v>
      </c>
      <c r="F12" s="1214">
        <v>964150</v>
      </c>
      <c r="G12" s="1214">
        <v>1183155</v>
      </c>
      <c r="H12" s="1214">
        <v>1275799</v>
      </c>
      <c r="I12" s="1215">
        <v>874134</v>
      </c>
      <c r="J12" s="1216">
        <v>749927</v>
      </c>
      <c r="K12" s="1214">
        <v>771750</v>
      </c>
      <c r="L12" s="1214">
        <v>1240149</v>
      </c>
      <c r="M12" s="1214">
        <v>1476017</v>
      </c>
      <c r="N12" s="1214">
        <v>1140117</v>
      </c>
      <c r="O12" s="1217">
        <v>1136675</v>
      </c>
      <c r="P12" s="1603"/>
    </row>
    <row r="13" spans="1:34" ht="17.25" customHeight="1" x14ac:dyDescent="0.15">
      <c r="A13" s="1218" t="s">
        <v>17</v>
      </c>
      <c r="B13" s="1219" t="s">
        <v>240</v>
      </c>
      <c r="C13" s="1220">
        <f>C12/C11</f>
        <v>159.52005747349617</v>
      </c>
      <c r="D13" s="1221">
        <v>115</v>
      </c>
      <c r="E13" s="1222">
        <v>126</v>
      </c>
      <c r="F13" s="1222">
        <v>156</v>
      </c>
      <c r="G13" s="1222">
        <v>173</v>
      </c>
      <c r="H13" s="1222">
        <v>162</v>
      </c>
      <c r="I13" s="1223">
        <v>140</v>
      </c>
      <c r="J13" s="1222">
        <v>146</v>
      </c>
      <c r="K13" s="1222">
        <v>153</v>
      </c>
      <c r="L13" s="1222">
        <v>226</v>
      </c>
      <c r="M13" s="1222">
        <v>217</v>
      </c>
      <c r="N13" s="1222">
        <v>169</v>
      </c>
      <c r="O13" s="1224">
        <v>138</v>
      </c>
      <c r="P13" s="1603"/>
    </row>
    <row r="14" spans="1:34" ht="17.25" customHeight="1" x14ac:dyDescent="0.15">
      <c r="A14" s="1225" t="s">
        <v>18</v>
      </c>
      <c r="B14" s="1226" t="s">
        <v>239</v>
      </c>
      <c r="C14" s="1233">
        <f>SUM(D14:O14)</f>
        <v>6197</v>
      </c>
      <c r="D14" s="1234">
        <v>518</v>
      </c>
      <c r="E14" s="1235">
        <v>539</v>
      </c>
      <c r="F14" s="1235">
        <v>463</v>
      </c>
      <c r="G14" s="1235">
        <v>455</v>
      </c>
      <c r="H14" s="1235">
        <v>496</v>
      </c>
      <c r="I14" s="1236">
        <v>373</v>
      </c>
      <c r="J14" s="1237">
        <v>296</v>
      </c>
      <c r="K14" s="1235">
        <v>248</v>
      </c>
      <c r="L14" s="1235">
        <v>417</v>
      </c>
      <c r="M14" s="1235">
        <v>684</v>
      </c>
      <c r="N14" s="1235">
        <v>696</v>
      </c>
      <c r="O14" s="1238">
        <v>1012</v>
      </c>
      <c r="P14" s="1603"/>
    </row>
    <row r="15" spans="1:34" ht="17.25" customHeight="1" x14ac:dyDescent="0.15">
      <c r="A15" s="1210" t="s">
        <v>18</v>
      </c>
      <c r="B15" s="1211" t="s">
        <v>15</v>
      </c>
      <c r="C15" s="1212">
        <f>SUM(D15:O15)</f>
        <v>2135243</v>
      </c>
      <c r="D15" s="1213">
        <v>193054</v>
      </c>
      <c r="E15" s="1214">
        <v>201064</v>
      </c>
      <c r="F15" s="1214">
        <v>168245</v>
      </c>
      <c r="G15" s="1214">
        <v>175997</v>
      </c>
      <c r="H15" s="1214">
        <v>191865</v>
      </c>
      <c r="I15" s="1215">
        <v>161111</v>
      </c>
      <c r="J15" s="1216">
        <v>116518</v>
      </c>
      <c r="K15" s="1214">
        <v>96681</v>
      </c>
      <c r="L15" s="1214">
        <v>154923</v>
      </c>
      <c r="M15" s="1214">
        <v>206514</v>
      </c>
      <c r="N15" s="1214">
        <v>175806</v>
      </c>
      <c r="O15" s="1217">
        <v>293465</v>
      </c>
      <c r="P15" s="1603"/>
    </row>
    <row r="16" spans="1:34" ht="17.25" customHeight="1" x14ac:dyDescent="0.15">
      <c r="A16" s="1218" t="s">
        <v>18</v>
      </c>
      <c r="B16" s="1219" t="s">
        <v>240</v>
      </c>
      <c r="C16" s="1220">
        <f>C15/C14</f>
        <v>344.56075520413106</v>
      </c>
      <c r="D16" s="1221">
        <v>372</v>
      </c>
      <c r="E16" s="1222">
        <v>373</v>
      </c>
      <c r="F16" s="1222">
        <v>364</v>
      </c>
      <c r="G16" s="1222">
        <v>387</v>
      </c>
      <c r="H16" s="1222">
        <v>387</v>
      </c>
      <c r="I16" s="1223">
        <v>432</v>
      </c>
      <c r="J16" s="1222">
        <v>394</v>
      </c>
      <c r="K16" s="1222">
        <v>389</v>
      </c>
      <c r="L16" s="1222">
        <v>371</v>
      </c>
      <c r="M16" s="1222">
        <v>302</v>
      </c>
      <c r="N16" s="1222">
        <v>253</v>
      </c>
      <c r="O16" s="1224">
        <v>290</v>
      </c>
      <c r="P16" s="1603"/>
    </row>
    <row r="17" spans="1:38" s="1244" customFormat="1" ht="17.25" customHeight="1" x14ac:dyDescent="0.15">
      <c r="A17" s="1239" t="s">
        <v>19</v>
      </c>
      <c r="B17" s="1226" t="s">
        <v>239</v>
      </c>
      <c r="C17" s="1212">
        <f>SUM(D17:O17)</f>
        <v>183127</v>
      </c>
      <c r="D17" s="1213">
        <v>13560</v>
      </c>
      <c r="E17" s="1216">
        <v>14417</v>
      </c>
      <c r="F17" s="1214">
        <v>17385</v>
      </c>
      <c r="G17" s="1216">
        <v>17438</v>
      </c>
      <c r="H17" s="1216">
        <v>17079</v>
      </c>
      <c r="I17" s="1240">
        <v>14269</v>
      </c>
      <c r="J17" s="1216">
        <v>15191</v>
      </c>
      <c r="K17" s="1216">
        <v>16052</v>
      </c>
      <c r="L17" s="1216">
        <v>15585</v>
      </c>
      <c r="M17" s="1216">
        <v>15079</v>
      </c>
      <c r="N17" s="1216">
        <v>13489</v>
      </c>
      <c r="O17" s="1241">
        <v>13583</v>
      </c>
      <c r="P17" s="1603"/>
      <c r="Q17" s="1444"/>
      <c r="R17" s="1586"/>
      <c r="S17" s="1587"/>
      <c r="T17" s="1588"/>
      <c r="U17" s="1589"/>
      <c r="V17" s="1590"/>
      <c r="W17" s="1590"/>
      <c r="X17" s="1590"/>
      <c r="Y17" s="1591"/>
      <c r="Z17" s="1592"/>
      <c r="AA17" s="1592"/>
      <c r="AB17" s="1592"/>
      <c r="AC17" s="1592"/>
      <c r="AD17" s="1592"/>
      <c r="AE17" s="1591"/>
      <c r="AF17" s="1593"/>
      <c r="AG17" s="1593"/>
      <c r="AH17" s="1593"/>
      <c r="AI17" s="1243"/>
      <c r="AJ17" s="1243"/>
      <c r="AK17" s="1243"/>
      <c r="AL17" s="1243"/>
    </row>
    <row r="18" spans="1:38" s="1244" customFormat="1" ht="17.25" customHeight="1" x14ac:dyDescent="0.15">
      <c r="A18" s="1245" t="s">
        <v>20</v>
      </c>
      <c r="B18" s="1211" t="s">
        <v>15</v>
      </c>
      <c r="C18" s="1212">
        <f>SUM(D18:O18)</f>
        <v>17214952</v>
      </c>
      <c r="D18" s="1213">
        <v>1331485</v>
      </c>
      <c r="E18" s="1216">
        <v>1365051</v>
      </c>
      <c r="F18" s="1214">
        <v>1484438</v>
      </c>
      <c r="G18" s="1216">
        <v>1849619</v>
      </c>
      <c r="H18" s="1216">
        <v>1440304</v>
      </c>
      <c r="I18" s="1240">
        <v>1350465</v>
      </c>
      <c r="J18" s="1216">
        <v>1476335</v>
      </c>
      <c r="K18" s="1216">
        <v>1259041</v>
      </c>
      <c r="L18" s="1216">
        <v>1401374</v>
      </c>
      <c r="M18" s="1216">
        <v>1774554</v>
      </c>
      <c r="N18" s="1216">
        <v>1402698</v>
      </c>
      <c r="O18" s="1241">
        <v>1079588</v>
      </c>
      <c r="P18" s="1603"/>
      <c r="Q18" s="1444"/>
      <c r="R18" s="1586"/>
      <c r="S18" s="1587"/>
      <c r="T18" s="1588"/>
      <c r="U18" s="1589"/>
      <c r="V18" s="1590"/>
      <c r="W18" s="1590"/>
      <c r="X18" s="1590"/>
      <c r="Y18" s="1591"/>
      <c r="Z18" s="1592"/>
      <c r="AA18" s="1592"/>
      <c r="AB18" s="1592"/>
      <c r="AC18" s="1592"/>
      <c r="AD18" s="1592"/>
      <c r="AE18" s="1591"/>
      <c r="AF18" s="1593"/>
      <c r="AG18" s="1593"/>
      <c r="AH18" s="1593"/>
      <c r="AI18" s="1243"/>
      <c r="AJ18" s="1243"/>
      <c r="AK18" s="1243"/>
      <c r="AL18" s="1243"/>
    </row>
    <row r="19" spans="1:38" s="1244" customFormat="1" ht="17.25" customHeight="1" x14ac:dyDescent="0.15">
      <c r="A19" s="1246" t="s">
        <v>20</v>
      </c>
      <c r="B19" s="1219" t="s">
        <v>240</v>
      </c>
      <c r="C19" s="1220">
        <f>C18/C17</f>
        <v>94.005537140891292</v>
      </c>
      <c r="D19" s="1221">
        <v>98</v>
      </c>
      <c r="E19" s="1222">
        <v>95</v>
      </c>
      <c r="F19" s="1222">
        <v>85</v>
      </c>
      <c r="G19" s="1222">
        <v>106</v>
      </c>
      <c r="H19" s="1222">
        <v>84</v>
      </c>
      <c r="I19" s="1223">
        <v>95</v>
      </c>
      <c r="J19" s="1222">
        <v>97</v>
      </c>
      <c r="K19" s="1222">
        <v>78</v>
      </c>
      <c r="L19" s="1222">
        <v>90</v>
      </c>
      <c r="M19" s="1222">
        <v>118</v>
      </c>
      <c r="N19" s="1222">
        <v>104</v>
      </c>
      <c r="O19" s="1224">
        <v>79</v>
      </c>
      <c r="P19" s="1603"/>
      <c r="Q19" s="1444"/>
      <c r="R19" s="1586"/>
      <c r="S19" s="1587"/>
      <c r="T19" s="1588"/>
      <c r="U19" s="1589"/>
      <c r="V19" s="1590"/>
      <c r="W19" s="1590"/>
      <c r="X19" s="1590"/>
      <c r="Y19" s="1591"/>
      <c r="Z19" s="1592"/>
      <c r="AA19" s="1592"/>
      <c r="AB19" s="1592"/>
      <c r="AC19" s="1592"/>
      <c r="AD19" s="1592"/>
      <c r="AE19" s="1591"/>
      <c r="AF19" s="1593"/>
      <c r="AG19" s="1593"/>
      <c r="AH19" s="1593"/>
      <c r="AI19" s="1243"/>
      <c r="AJ19" s="1243"/>
      <c r="AK19" s="1243"/>
      <c r="AL19" s="1243"/>
    </row>
    <row r="20" spans="1:38" s="1244" customFormat="1" ht="17.25" customHeight="1" x14ac:dyDescent="0.15">
      <c r="A20" s="1239" t="s">
        <v>21</v>
      </c>
      <c r="B20" s="1226" t="s">
        <v>239</v>
      </c>
      <c r="C20" s="1212">
        <f>SUM(D20:O20)</f>
        <v>90502</v>
      </c>
      <c r="D20" s="1213">
        <v>6501</v>
      </c>
      <c r="E20" s="1216">
        <v>5959</v>
      </c>
      <c r="F20" s="1214">
        <v>7027</v>
      </c>
      <c r="G20" s="1216">
        <v>6288</v>
      </c>
      <c r="H20" s="1216">
        <v>7182</v>
      </c>
      <c r="I20" s="1240">
        <v>8256</v>
      </c>
      <c r="J20" s="1216">
        <v>9625</v>
      </c>
      <c r="K20" s="1216">
        <v>9454</v>
      </c>
      <c r="L20" s="1216">
        <v>9144</v>
      </c>
      <c r="M20" s="1216">
        <v>8113</v>
      </c>
      <c r="N20" s="1216">
        <v>6645</v>
      </c>
      <c r="O20" s="1241">
        <v>6308</v>
      </c>
      <c r="P20" s="1603"/>
      <c r="Q20" s="1444"/>
      <c r="R20" s="1586"/>
      <c r="S20" s="1587"/>
      <c r="T20" s="1588"/>
      <c r="U20" s="1589"/>
      <c r="V20" s="1590"/>
      <c r="W20" s="1590"/>
      <c r="X20" s="1590"/>
      <c r="Y20" s="1591"/>
      <c r="Z20" s="1592"/>
      <c r="AA20" s="1592"/>
      <c r="AB20" s="1592"/>
      <c r="AC20" s="1592"/>
      <c r="AD20" s="1592"/>
      <c r="AE20" s="1591"/>
      <c r="AF20" s="1593"/>
      <c r="AG20" s="1593"/>
      <c r="AH20" s="1593"/>
      <c r="AI20" s="1243"/>
      <c r="AJ20" s="1243"/>
      <c r="AK20" s="1243"/>
      <c r="AL20" s="1243"/>
    </row>
    <row r="21" spans="1:38" s="1244" customFormat="1" ht="17.25" customHeight="1" x14ac:dyDescent="0.15">
      <c r="A21" s="1245" t="s">
        <v>22</v>
      </c>
      <c r="B21" s="1211" t="s">
        <v>15</v>
      </c>
      <c r="C21" s="1212">
        <f>SUM(D21:O21)</f>
        <v>17081411</v>
      </c>
      <c r="D21" s="1213">
        <v>1713393</v>
      </c>
      <c r="E21" s="1216">
        <v>1553634</v>
      </c>
      <c r="F21" s="1214">
        <v>1418345</v>
      </c>
      <c r="G21" s="1216">
        <v>1186388</v>
      </c>
      <c r="H21" s="1216">
        <v>1126920</v>
      </c>
      <c r="I21" s="1240">
        <v>1131033</v>
      </c>
      <c r="J21" s="1216">
        <v>1194471</v>
      </c>
      <c r="K21" s="1216">
        <v>1431385</v>
      </c>
      <c r="L21" s="1216">
        <v>1876740</v>
      </c>
      <c r="M21" s="1216">
        <v>1776950</v>
      </c>
      <c r="N21" s="1216">
        <v>1178501</v>
      </c>
      <c r="O21" s="1241">
        <v>1493651</v>
      </c>
      <c r="P21" s="1603"/>
      <c r="Q21" s="1444"/>
      <c r="R21" s="1586"/>
      <c r="S21" s="1587"/>
      <c r="T21" s="1588"/>
      <c r="U21" s="1589"/>
      <c r="V21" s="1590"/>
      <c r="W21" s="1590"/>
      <c r="X21" s="1590"/>
      <c r="Y21" s="1591"/>
      <c r="Z21" s="1592"/>
      <c r="AA21" s="1592"/>
      <c r="AB21" s="1592"/>
      <c r="AC21" s="1592"/>
      <c r="AD21" s="1592"/>
      <c r="AE21" s="1591"/>
      <c r="AF21" s="1593"/>
      <c r="AG21" s="1593"/>
      <c r="AH21" s="1593"/>
      <c r="AI21" s="1243"/>
      <c r="AJ21" s="1243"/>
      <c r="AK21" s="1243"/>
      <c r="AL21" s="1243"/>
    </row>
    <row r="22" spans="1:38" s="1244" customFormat="1" ht="17.25" customHeight="1" x14ac:dyDescent="0.15">
      <c r="A22" s="1246" t="s">
        <v>22</v>
      </c>
      <c r="B22" s="1219" t="s">
        <v>240</v>
      </c>
      <c r="C22" s="1220">
        <f>C21/C20</f>
        <v>188.74070186294225</v>
      </c>
      <c r="D22" s="1221">
        <v>264</v>
      </c>
      <c r="E22" s="1222">
        <v>261</v>
      </c>
      <c r="F22" s="1222">
        <v>202</v>
      </c>
      <c r="G22" s="1222">
        <v>189</v>
      </c>
      <c r="H22" s="1222">
        <v>157</v>
      </c>
      <c r="I22" s="1223">
        <v>137</v>
      </c>
      <c r="J22" s="1222">
        <v>124</v>
      </c>
      <c r="K22" s="1222">
        <v>151</v>
      </c>
      <c r="L22" s="1222">
        <v>205</v>
      </c>
      <c r="M22" s="1222">
        <v>219</v>
      </c>
      <c r="N22" s="1222">
        <v>177</v>
      </c>
      <c r="O22" s="1224">
        <v>237</v>
      </c>
      <c r="P22" s="1603"/>
      <c r="Q22" s="1444"/>
      <c r="R22" s="1586"/>
      <c r="S22" s="1587"/>
      <c r="T22" s="1588"/>
      <c r="U22" s="1589"/>
      <c r="V22" s="1590"/>
      <c r="W22" s="1590"/>
      <c r="X22" s="1590"/>
      <c r="Y22" s="1591"/>
      <c r="Z22" s="1592"/>
      <c r="AA22" s="1592"/>
      <c r="AB22" s="1592"/>
      <c r="AC22" s="1592"/>
      <c r="AD22" s="1592"/>
      <c r="AE22" s="1591"/>
      <c r="AF22" s="1593"/>
      <c r="AG22" s="1593"/>
      <c r="AH22" s="1593"/>
      <c r="AI22" s="1243"/>
      <c r="AJ22" s="1243"/>
      <c r="AK22" s="1243"/>
      <c r="AL22" s="1243"/>
    </row>
    <row r="23" spans="1:38" s="1244" customFormat="1" ht="17.25" customHeight="1" x14ac:dyDescent="0.15">
      <c r="A23" s="1247" t="s">
        <v>23</v>
      </c>
      <c r="B23" s="1226" t="s">
        <v>239</v>
      </c>
      <c r="C23" s="1212">
        <f>SUM(D23:O23)</f>
        <v>71841.690999999992</v>
      </c>
      <c r="D23" s="1213">
        <v>5071.1930000000002</v>
      </c>
      <c r="E23" s="1216">
        <v>4706.1319999999996</v>
      </c>
      <c r="F23" s="1214">
        <v>5566.7669999999998</v>
      </c>
      <c r="G23" s="1216">
        <v>4947.46</v>
      </c>
      <c r="H23" s="1216">
        <v>5712.1710000000003</v>
      </c>
      <c r="I23" s="1240">
        <v>6621.3059999999996</v>
      </c>
      <c r="J23" s="1216">
        <v>7754.0119999999997</v>
      </c>
      <c r="K23" s="1237">
        <v>7693.5680000000002</v>
      </c>
      <c r="L23" s="1216">
        <v>7327.5039999999999</v>
      </c>
      <c r="M23" s="1216">
        <v>6424.0839999999998</v>
      </c>
      <c r="N23" s="1216">
        <v>5279.3519999999999</v>
      </c>
      <c r="O23" s="1241">
        <v>4738.1419999999998</v>
      </c>
      <c r="P23" s="1603"/>
      <c r="Q23" s="1444"/>
      <c r="R23" s="1586"/>
      <c r="S23" s="1587"/>
      <c r="T23" s="1588"/>
      <c r="U23" s="1589"/>
      <c r="V23" s="1590"/>
      <c r="W23" s="1590"/>
      <c r="X23" s="1590"/>
      <c r="Y23" s="1591"/>
      <c r="Z23" s="1592"/>
      <c r="AA23" s="1592"/>
      <c r="AB23" s="1592"/>
      <c r="AC23" s="1592"/>
      <c r="AD23" s="1592"/>
      <c r="AE23" s="1591"/>
      <c r="AF23" s="1593"/>
      <c r="AG23" s="1593"/>
      <c r="AH23" s="1593"/>
      <c r="AI23" s="1243"/>
      <c r="AJ23" s="1243"/>
      <c r="AK23" s="1243"/>
      <c r="AL23" s="1243"/>
    </row>
    <row r="24" spans="1:38" s="1244" customFormat="1" ht="17.25" customHeight="1" x14ac:dyDescent="0.15">
      <c r="A24" s="1245" t="s">
        <v>23</v>
      </c>
      <c r="B24" s="1211" t="s">
        <v>15</v>
      </c>
      <c r="C24" s="1212">
        <f>SUM(D24:O24)</f>
        <v>11420071.581999999</v>
      </c>
      <c r="D24" s="1213">
        <v>1228047.0970000001</v>
      </c>
      <c r="E24" s="1216">
        <v>1081070.862</v>
      </c>
      <c r="F24" s="1214">
        <v>998504.69200000004</v>
      </c>
      <c r="G24" s="1216">
        <v>803321.39300000004</v>
      </c>
      <c r="H24" s="1216">
        <v>705189.05900000001</v>
      </c>
      <c r="I24" s="1240">
        <v>733403.89099999995</v>
      </c>
      <c r="J24" s="1216">
        <v>775538.45499999996</v>
      </c>
      <c r="K24" s="1216">
        <v>880260.31299999997</v>
      </c>
      <c r="L24" s="1216">
        <v>1201536.69</v>
      </c>
      <c r="M24" s="1216">
        <v>1153378.2690000001</v>
      </c>
      <c r="N24" s="1216">
        <v>816107.53500000003</v>
      </c>
      <c r="O24" s="1241">
        <v>1043713.326</v>
      </c>
      <c r="P24" s="1603"/>
      <c r="Q24" s="1444"/>
      <c r="R24" s="1586"/>
      <c r="S24" s="1587"/>
      <c r="T24" s="1588"/>
      <c r="U24" s="1589"/>
      <c r="V24" s="1590"/>
      <c r="W24" s="1590"/>
      <c r="X24" s="1590"/>
      <c r="Y24" s="1591"/>
      <c r="Z24" s="1592"/>
      <c r="AA24" s="1592"/>
      <c r="AB24" s="1592"/>
      <c r="AC24" s="1592"/>
      <c r="AD24" s="1592"/>
      <c r="AE24" s="1591"/>
      <c r="AF24" s="1593"/>
      <c r="AG24" s="1593"/>
      <c r="AH24" s="1593"/>
      <c r="AI24" s="1243"/>
      <c r="AJ24" s="1243"/>
      <c r="AK24" s="1243"/>
      <c r="AL24" s="1243"/>
    </row>
    <row r="25" spans="1:38" s="1244" customFormat="1" ht="17.25" customHeight="1" x14ac:dyDescent="0.15">
      <c r="A25" s="1246" t="s">
        <v>23</v>
      </c>
      <c r="B25" s="1219" t="s">
        <v>240</v>
      </c>
      <c r="C25" s="1220">
        <f>C24/C23</f>
        <v>158.96161995964152</v>
      </c>
      <c r="D25" s="1221">
        <v>242</v>
      </c>
      <c r="E25" s="1222">
        <v>230</v>
      </c>
      <c r="F25" s="1222">
        <v>179</v>
      </c>
      <c r="G25" s="1222">
        <v>162</v>
      </c>
      <c r="H25" s="1222">
        <v>123</v>
      </c>
      <c r="I25" s="1223">
        <v>111</v>
      </c>
      <c r="J25" s="1222">
        <v>100</v>
      </c>
      <c r="K25" s="1222">
        <v>114</v>
      </c>
      <c r="L25" s="1222">
        <v>164</v>
      </c>
      <c r="M25" s="1222">
        <v>180</v>
      </c>
      <c r="N25" s="1222">
        <v>155</v>
      </c>
      <c r="O25" s="1224">
        <v>220</v>
      </c>
      <c r="P25" s="1603"/>
      <c r="Q25" s="1444"/>
      <c r="R25" s="1586"/>
      <c r="S25" s="1587"/>
      <c r="T25" s="1588"/>
      <c r="U25" s="1589"/>
      <c r="V25" s="1590"/>
      <c r="W25" s="1590"/>
      <c r="X25" s="1590"/>
      <c r="Y25" s="1591"/>
      <c r="Z25" s="1592"/>
      <c r="AA25" s="1592"/>
      <c r="AB25" s="1592"/>
      <c r="AC25" s="1592"/>
      <c r="AD25" s="1592"/>
      <c r="AE25" s="1591"/>
      <c r="AF25" s="1593"/>
      <c r="AG25" s="1593"/>
      <c r="AH25" s="1593"/>
      <c r="AI25" s="1243"/>
      <c r="AJ25" s="1243"/>
      <c r="AK25" s="1243"/>
      <c r="AL25" s="1243"/>
    </row>
    <row r="26" spans="1:38" s="1244" customFormat="1" ht="17.25" customHeight="1" x14ac:dyDescent="0.15">
      <c r="A26" s="1247" t="s">
        <v>24</v>
      </c>
      <c r="B26" s="1226" t="s">
        <v>239</v>
      </c>
      <c r="C26" s="1212">
        <f>SUM(D26:O26)</f>
        <v>10558.544</v>
      </c>
      <c r="D26" s="1213">
        <v>820.16200000000003</v>
      </c>
      <c r="E26" s="1216">
        <v>716.76700000000005</v>
      </c>
      <c r="F26" s="1214">
        <v>818.173</v>
      </c>
      <c r="G26" s="1216">
        <v>773.13400000000001</v>
      </c>
      <c r="H26" s="1216">
        <v>861.82100000000003</v>
      </c>
      <c r="I26" s="1240">
        <v>944.91300000000001</v>
      </c>
      <c r="J26" s="1216">
        <v>1037.451</v>
      </c>
      <c r="K26" s="1216">
        <v>933.66499999999996</v>
      </c>
      <c r="L26" s="1216">
        <v>961.87800000000004</v>
      </c>
      <c r="M26" s="1216">
        <v>954.63</v>
      </c>
      <c r="N26" s="1216">
        <v>811.73500000000001</v>
      </c>
      <c r="O26" s="1241">
        <v>924.21500000000003</v>
      </c>
      <c r="P26" s="1603"/>
      <c r="Q26" s="1444"/>
      <c r="R26" s="1586"/>
      <c r="S26" s="1587"/>
      <c r="T26" s="1588"/>
      <c r="U26" s="1589"/>
      <c r="V26" s="1590"/>
      <c r="W26" s="1590"/>
      <c r="X26" s="1590"/>
      <c r="Y26" s="1591"/>
      <c r="Z26" s="1592"/>
      <c r="AA26" s="1592"/>
      <c r="AB26" s="1592"/>
      <c r="AC26" s="1592"/>
      <c r="AD26" s="1592"/>
      <c r="AE26" s="1591"/>
      <c r="AF26" s="1593"/>
      <c r="AG26" s="1593"/>
      <c r="AH26" s="1593"/>
      <c r="AI26" s="1243"/>
      <c r="AJ26" s="1243"/>
      <c r="AK26" s="1243"/>
      <c r="AL26" s="1243"/>
    </row>
    <row r="27" spans="1:38" s="1244" customFormat="1" ht="17.25" customHeight="1" x14ac:dyDescent="0.15">
      <c r="A27" s="1245" t="s">
        <v>24</v>
      </c>
      <c r="B27" s="1211" t="s">
        <v>15</v>
      </c>
      <c r="C27" s="1212">
        <f>SUM(D27:O27)</f>
        <v>3300268.5</v>
      </c>
      <c r="D27" s="1213">
        <v>295530.05</v>
      </c>
      <c r="E27" s="1216">
        <v>292578.30200000003</v>
      </c>
      <c r="F27" s="1214">
        <v>248461.663</v>
      </c>
      <c r="G27" s="1216">
        <v>234946.63200000001</v>
      </c>
      <c r="H27" s="1216">
        <v>252494.679</v>
      </c>
      <c r="I27" s="1240">
        <v>231221.97</v>
      </c>
      <c r="J27" s="1216">
        <v>235785.36300000001</v>
      </c>
      <c r="K27" s="1216">
        <v>304983.402</v>
      </c>
      <c r="L27" s="1216">
        <v>385003.40700000001</v>
      </c>
      <c r="M27" s="1216">
        <v>353228.50099999999</v>
      </c>
      <c r="N27" s="1216">
        <v>204666.891</v>
      </c>
      <c r="O27" s="1241">
        <v>261367.64</v>
      </c>
      <c r="P27" s="1603"/>
      <c r="Q27" s="1444"/>
      <c r="R27" s="1604"/>
      <c r="S27" s="1587"/>
      <c r="T27" s="1588"/>
      <c r="U27" s="1589"/>
      <c r="V27" s="1590"/>
      <c r="W27" s="1590"/>
      <c r="X27" s="1590"/>
      <c r="Y27" s="1591"/>
      <c r="Z27" s="1592"/>
      <c r="AA27" s="1592"/>
      <c r="AB27" s="1592"/>
      <c r="AC27" s="1592"/>
      <c r="AD27" s="1592"/>
      <c r="AE27" s="1591"/>
      <c r="AF27" s="1593"/>
      <c r="AG27" s="1593"/>
      <c r="AH27" s="1593"/>
      <c r="AI27" s="1243"/>
      <c r="AJ27" s="1243"/>
      <c r="AK27" s="1243"/>
      <c r="AL27" s="1243"/>
    </row>
    <row r="28" spans="1:38" s="1244" customFormat="1" ht="17.25" customHeight="1" x14ac:dyDescent="0.15">
      <c r="A28" s="1246" t="s">
        <v>24</v>
      </c>
      <c r="B28" s="1219" t="s">
        <v>240</v>
      </c>
      <c r="C28" s="1220">
        <f>C27/C26</f>
        <v>312.56852270540332</v>
      </c>
      <c r="D28" s="1221">
        <v>360</v>
      </c>
      <c r="E28" s="1222">
        <v>408</v>
      </c>
      <c r="F28" s="1222">
        <v>304</v>
      </c>
      <c r="G28" s="1222">
        <v>304</v>
      </c>
      <c r="H28" s="1222">
        <v>293</v>
      </c>
      <c r="I28" s="1223">
        <v>245</v>
      </c>
      <c r="J28" s="1222">
        <v>227</v>
      </c>
      <c r="K28" s="1222">
        <v>327</v>
      </c>
      <c r="L28" s="1222">
        <v>400</v>
      </c>
      <c r="M28" s="1222">
        <v>370</v>
      </c>
      <c r="N28" s="1222">
        <v>252</v>
      </c>
      <c r="O28" s="1224">
        <v>283</v>
      </c>
      <c r="P28" s="1603"/>
      <c r="Q28" s="1444"/>
      <c r="R28" s="1604"/>
      <c r="S28" s="1587"/>
      <c r="T28" s="1588"/>
      <c r="U28" s="1589"/>
      <c r="V28" s="1590"/>
      <c r="W28" s="1590"/>
      <c r="X28" s="1590"/>
      <c r="Y28" s="1591"/>
      <c r="Z28" s="1592"/>
      <c r="AA28" s="1592"/>
      <c r="AB28" s="1592"/>
      <c r="AC28" s="1592"/>
      <c r="AD28" s="1592"/>
      <c r="AE28" s="1591"/>
      <c r="AF28" s="1593"/>
      <c r="AG28" s="1593"/>
      <c r="AH28" s="1593"/>
      <c r="AI28" s="1243"/>
      <c r="AJ28" s="1243"/>
      <c r="AK28" s="1243"/>
      <c r="AL28" s="1243"/>
    </row>
    <row r="29" spans="1:38" s="1244" customFormat="1" ht="17.25" customHeight="1" x14ac:dyDescent="0.15">
      <c r="A29" s="1247" t="s">
        <v>25</v>
      </c>
      <c r="B29" s="1226" t="s">
        <v>239</v>
      </c>
      <c r="C29" s="1212">
        <f>SUM(D29:O29)</f>
        <v>5278.0430000000006</v>
      </c>
      <c r="D29" s="1213">
        <v>395.05500000000001</v>
      </c>
      <c r="E29" s="1216">
        <v>344.35700000000003</v>
      </c>
      <c r="F29" s="1214">
        <v>382.05700000000002</v>
      </c>
      <c r="G29" s="1216">
        <v>360.97500000000002</v>
      </c>
      <c r="H29" s="1216">
        <v>404.45699999999999</v>
      </c>
      <c r="I29" s="1240">
        <v>448.57600000000002</v>
      </c>
      <c r="J29" s="1216">
        <v>546.77499999999998</v>
      </c>
      <c r="K29" s="1216">
        <v>556.28099999999995</v>
      </c>
      <c r="L29" s="1216">
        <v>567.39200000000005</v>
      </c>
      <c r="M29" s="1216">
        <v>499.553</v>
      </c>
      <c r="N29" s="1216">
        <v>357.62200000000001</v>
      </c>
      <c r="O29" s="1241">
        <v>414.94299999999998</v>
      </c>
      <c r="P29" s="1603"/>
      <c r="Q29" s="1444"/>
      <c r="R29" s="1604"/>
      <c r="S29" s="1587"/>
      <c r="T29" s="1588"/>
      <c r="U29" s="1589"/>
      <c r="V29" s="1590"/>
      <c r="W29" s="1590"/>
      <c r="X29" s="1590"/>
      <c r="Y29" s="1591"/>
      <c r="Z29" s="1592"/>
      <c r="AA29" s="1592"/>
      <c r="AB29" s="1592"/>
      <c r="AC29" s="1592"/>
      <c r="AD29" s="1592"/>
      <c r="AE29" s="1591"/>
      <c r="AF29" s="1593"/>
      <c r="AG29" s="1593"/>
      <c r="AH29" s="1593"/>
      <c r="AI29" s="1243"/>
      <c r="AJ29" s="1243"/>
      <c r="AK29" s="1243"/>
      <c r="AL29" s="1243"/>
    </row>
    <row r="30" spans="1:38" s="1244" customFormat="1" ht="17.25" customHeight="1" x14ac:dyDescent="0.15">
      <c r="A30" s="1245" t="s">
        <v>25</v>
      </c>
      <c r="B30" s="1211" t="s">
        <v>15</v>
      </c>
      <c r="C30" s="1212">
        <f>SUM(D30:O30)</f>
        <v>1589814.2249999999</v>
      </c>
      <c r="D30" s="1213">
        <v>131027.549</v>
      </c>
      <c r="E30" s="1216">
        <v>123331.664</v>
      </c>
      <c r="F30" s="1214">
        <v>105083.652</v>
      </c>
      <c r="G30" s="1216">
        <v>92088.292000000001</v>
      </c>
      <c r="H30" s="1216">
        <v>114025.133</v>
      </c>
      <c r="I30" s="1240">
        <v>106606.47199999999</v>
      </c>
      <c r="J30" s="1216">
        <v>120938.923</v>
      </c>
      <c r="K30" s="1216">
        <v>179030.54500000001</v>
      </c>
      <c r="L30" s="1216">
        <v>213627.79199999999</v>
      </c>
      <c r="M30" s="1216">
        <v>187346.88099999999</v>
      </c>
      <c r="N30" s="1216">
        <v>96041.774000000005</v>
      </c>
      <c r="O30" s="1241">
        <v>120665.548</v>
      </c>
      <c r="P30" s="1603"/>
      <c r="Q30" s="1444"/>
      <c r="R30" s="1604"/>
      <c r="S30" s="1587"/>
      <c r="T30" s="1588"/>
      <c r="U30" s="1589"/>
      <c r="V30" s="1590"/>
      <c r="W30" s="1590"/>
      <c r="X30" s="1590"/>
      <c r="Y30" s="1591"/>
      <c r="Z30" s="1592"/>
      <c r="AA30" s="1592"/>
      <c r="AB30" s="1592"/>
      <c r="AC30" s="1592"/>
      <c r="AD30" s="1592"/>
      <c r="AE30" s="1591"/>
      <c r="AF30" s="1593"/>
      <c r="AG30" s="1593"/>
      <c r="AH30" s="1593"/>
      <c r="AI30" s="1243"/>
      <c r="AJ30" s="1243"/>
      <c r="AK30" s="1243"/>
      <c r="AL30" s="1243"/>
    </row>
    <row r="31" spans="1:38" s="1244" customFormat="1" ht="17.25" customHeight="1" x14ac:dyDescent="0.15">
      <c r="A31" s="1246" t="s">
        <v>25</v>
      </c>
      <c r="B31" s="1219" t="s">
        <v>240</v>
      </c>
      <c r="C31" s="1220">
        <f>C30/C29</f>
        <v>301.21282168409761</v>
      </c>
      <c r="D31" s="1221">
        <v>332</v>
      </c>
      <c r="E31" s="1222">
        <v>358</v>
      </c>
      <c r="F31" s="1222">
        <v>275</v>
      </c>
      <c r="G31" s="1222">
        <v>255</v>
      </c>
      <c r="H31" s="1222">
        <v>282</v>
      </c>
      <c r="I31" s="1223">
        <v>238</v>
      </c>
      <c r="J31" s="1222">
        <v>221</v>
      </c>
      <c r="K31" s="1222">
        <v>322</v>
      </c>
      <c r="L31" s="1222">
        <v>377</v>
      </c>
      <c r="M31" s="1222">
        <v>375</v>
      </c>
      <c r="N31" s="1222">
        <v>269</v>
      </c>
      <c r="O31" s="1224">
        <v>291</v>
      </c>
      <c r="P31" s="1603"/>
      <c r="Q31" s="1444"/>
      <c r="R31" s="1604"/>
      <c r="S31" s="1587"/>
      <c r="T31" s="1588"/>
      <c r="U31" s="1589"/>
      <c r="V31" s="1590"/>
      <c r="W31" s="1590"/>
      <c r="X31" s="1590"/>
      <c r="Y31" s="1591"/>
      <c r="Z31" s="1592"/>
      <c r="AA31" s="1592"/>
      <c r="AB31" s="1592"/>
      <c r="AC31" s="1592"/>
      <c r="AD31" s="1592"/>
      <c r="AE31" s="1591"/>
      <c r="AF31" s="1593"/>
      <c r="AG31" s="1593"/>
      <c r="AH31" s="1593"/>
      <c r="AI31" s="1243"/>
      <c r="AJ31" s="1243"/>
      <c r="AK31" s="1243"/>
      <c r="AL31" s="1243"/>
    </row>
    <row r="32" spans="1:38" ht="17.25" customHeight="1" x14ac:dyDescent="0.15">
      <c r="A32" s="1250" t="s">
        <v>26</v>
      </c>
      <c r="B32" s="1226" t="s">
        <v>239</v>
      </c>
      <c r="C32" s="1212">
        <f>SUM(D32:O32)</f>
        <v>114124</v>
      </c>
      <c r="D32" s="1213">
        <v>13089</v>
      </c>
      <c r="E32" s="1214">
        <v>11189</v>
      </c>
      <c r="F32" s="1214">
        <v>6677</v>
      </c>
      <c r="G32" s="1214">
        <v>5307</v>
      </c>
      <c r="H32" s="1214">
        <v>6316</v>
      </c>
      <c r="I32" s="1215">
        <v>6195</v>
      </c>
      <c r="J32" s="1216">
        <v>5444</v>
      </c>
      <c r="K32" s="1214">
        <v>6070</v>
      </c>
      <c r="L32" s="1214">
        <v>9005</v>
      </c>
      <c r="M32" s="1251">
        <v>13928</v>
      </c>
      <c r="N32" s="1214">
        <v>15840</v>
      </c>
      <c r="O32" s="1217">
        <v>15064</v>
      </c>
      <c r="P32" s="1603"/>
      <c r="R32" s="1604"/>
    </row>
    <row r="33" spans="1:18" ht="17.25" customHeight="1" x14ac:dyDescent="0.15">
      <c r="A33" s="1210" t="s">
        <v>26</v>
      </c>
      <c r="B33" s="1211" t="s">
        <v>15</v>
      </c>
      <c r="C33" s="1212">
        <f>SUM(D33:O33)</f>
        <v>8075464</v>
      </c>
      <c r="D33" s="1213">
        <v>694731</v>
      </c>
      <c r="E33" s="1214">
        <v>702704</v>
      </c>
      <c r="F33" s="1214">
        <v>577991</v>
      </c>
      <c r="G33" s="1214">
        <v>458751</v>
      </c>
      <c r="H33" s="1214">
        <v>536491</v>
      </c>
      <c r="I33" s="1215">
        <v>403701</v>
      </c>
      <c r="J33" s="1216">
        <v>403508</v>
      </c>
      <c r="K33" s="1214">
        <v>505034</v>
      </c>
      <c r="L33" s="1214">
        <v>829354</v>
      </c>
      <c r="M33" s="1214">
        <v>1505348</v>
      </c>
      <c r="N33" s="1214">
        <v>794747</v>
      </c>
      <c r="O33" s="1217">
        <v>663104</v>
      </c>
      <c r="P33" s="1603"/>
      <c r="R33" s="1604"/>
    </row>
    <row r="34" spans="1:18" ht="17.25" customHeight="1" x14ac:dyDescent="0.15">
      <c r="A34" s="1218" t="s">
        <v>26</v>
      </c>
      <c r="B34" s="1219" t="s">
        <v>240</v>
      </c>
      <c r="C34" s="1220">
        <f>C33/C32</f>
        <v>70.760436016964007</v>
      </c>
      <c r="D34" s="1221">
        <v>53</v>
      </c>
      <c r="E34" s="1222">
        <v>63</v>
      </c>
      <c r="F34" s="1222">
        <v>87</v>
      </c>
      <c r="G34" s="1222">
        <v>86</v>
      </c>
      <c r="H34" s="1222">
        <v>85</v>
      </c>
      <c r="I34" s="1223">
        <v>65</v>
      </c>
      <c r="J34" s="1222">
        <v>74</v>
      </c>
      <c r="K34" s="1222">
        <v>83</v>
      </c>
      <c r="L34" s="1222">
        <v>92</v>
      </c>
      <c r="M34" s="1222">
        <v>108</v>
      </c>
      <c r="N34" s="1222">
        <v>50</v>
      </c>
      <c r="O34" s="1224">
        <v>44</v>
      </c>
      <c r="P34" s="1603"/>
      <c r="R34" s="1604"/>
    </row>
    <row r="35" spans="1:18" ht="17.25" customHeight="1" x14ac:dyDescent="0.15">
      <c r="A35" s="1225" t="s">
        <v>27</v>
      </c>
      <c r="B35" s="1226" t="s">
        <v>239</v>
      </c>
      <c r="C35" s="1212">
        <f>SUM(D35:O35)</f>
        <v>13850</v>
      </c>
      <c r="D35" s="1213">
        <v>1146</v>
      </c>
      <c r="E35" s="1214">
        <v>1045</v>
      </c>
      <c r="F35" s="1214">
        <v>1212</v>
      </c>
      <c r="G35" s="1214">
        <v>1030</v>
      </c>
      <c r="H35" s="1214">
        <v>1189</v>
      </c>
      <c r="I35" s="1215">
        <v>1094</v>
      </c>
      <c r="J35" s="1216">
        <v>1200</v>
      </c>
      <c r="K35" s="1214">
        <v>1065</v>
      </c>
      <c r="L35" s="1214">
        <v>1187</v>
      </c>
      <c r="M35" s="1214">
        <v>1287</v>
      </c>
      <c r="N35" s="1214">
        <v>1197</v>
      </c>
      <c r="O35" s="1217">
        <v>1198</v>
      </c>
      <c r="P35" s="1603"/>
      <c r="R35" s="1604"/>
    </row>
    <row r="36" spans="1:18" ht="17.25" customHeight="1" x14ac:dyDescent="0.15">
      <c r="A36" s="1210" t="s">
        <v>27</v>
      </c>
      <c r="B36" s="1211" t="s">
        <v>15</v>
      </c>
      <c r="C36" s="1212">
        <f>SUM(D36:O36)</f>
        <v>4407294</v>
      </c>
      <c r="D36" s="1213">
        <v>464824</v>
      </c>
      <c r="E36" s="1214">
        <v>401085</v>
      </c>
      <c r="F36" s="1214">
        <v>302553</v>
      </c>
      <c r="G36" s="1214">
        <v>339531</v>
      </c>
      <c r="H36" s="1214">
        <v>312820</v>
      </c>
      <c r="I36" s="1215">
        <v>303755</v>
      </c>
      <c r="J36" s="1216">
        <v>293623</v>
      </c>
      <c r="K36" s="1214">
        <v>320226</v>
      </c>
      <c r="L36" s="1214">
        <v>544143</v>
      </c>
      <c r="M36" s="1214">
        <v>543636</v>
      </c>
      <c r="N36" s="1214">
        <v>262784</v>
      </c>
      <c r="O36" s="1217">
        <v>318314</v>
      </c>
      <c r="P36" s="1603"/>
      <c r="R36" s="1605"/>
    </row>
    <row r="37" spans="1:18" ht="17.25" customHeight="1" x14ac:dyDescent="0.15">
      <c r="A37" s="1218" t="s">
        <v>27</v>
      </c>
      <c r="B37" s="1219" t="s">
        <v>240</v>
      </c>
      <c r="C37" s="1220">
        <f>C36/C35</f>
        <v>318.21617328519858</v>
      </c>
      <c r="D37" s="1221">
        <v>405</v>
      </c>
      <c r="E37" s="1222">
        <v>384</v>
      </c>
      <c r="F37" s="1222">
        <v>250</v>
      </c>
      <c r="G37" s="1222">
        <v>330</v>
      </c>
      <c r="H37" s="1222">
        <v>263</v>
      </c>
      <c r="I37" s="1223">
        <v>278</v>
      </c>
      <c r="J37" s="1222">
        <v>245</v>
      </c>
      <c r="K37" s="1222">
        <v>301</v>
      </c>
      <c r="L37" s="1222">
        <v>458</v>
      </c>
      <c r="M37" s="1222">
        <v>422</v>
      </c>
      <c r="N37" s="1222">
        <v>220</v>
      </c>
      <c r="O37" s="1224">
        <v>266</v>
      </c>
      <c r="P37" s="1603"/>
      <c r="R37" s="1605"/>
    </row>
    <row r="38" spans="1:18" ht="17.25" customHeight="1" x14ac:dyDescent="0.15">
      <c r="A38" s="1225" t="s">
        <v>28</v>
      </c>
      <c r="B38" s="1226" t="s">
        <v>239</v>
      </c>
      <c r="C38" s="1212">
        <f>SUM(D38:O38)</f>
        <v>15529</v>
      </c>
      <c r="D38" s="1213">
        <v>1555</v>
      </c>
      <c r="E38" s="1214">
        <v>1489</v>
      </c>
      <c r="F38" s="1214">
        <v>1617</v>
      </c>
      <c r="G38" s="1214">
        <v>1232</v>
      </c>
      <c r="H38" s="1214">
        <v>1544</v>
      </c>
      <c r="I38" s="1215">
        <v>1305</v>
      </c>
      <c r="J38" s="1216">
        <v>830</v>
      </c>
      <c r="K38" s="1214">
        <v>595</v>
      </c>
      <c r="L38" s="1214">
        <v>607</v>
      </c>
      <c r="M38" s="1214">
        <v>1230</v>
      </c>
      <c r="N38" s="1214">
        <v>1789</v>
      </c>
      <c r="O38" s="1217">
        <v>1736</v>
      </c>
      <c r="P38" s="1603"/>
    </row>
    <row r="39" spans="1:18" ht="17.25" customHeight="1" x14ac:dyDescent="0.15">
      <c r="A39" s="1210" t="s">
        <v>28</v>
      </c>
      <c r="B39" s="1211" t="s">
        <v>15</v>
      </c>
      <c r="C39" s="1212">
        <f>SUM(D39:O39)</f>
        <v>8264571</v>
      </c>
      <c r="D39" s="1213">
        <v>881311</v>
      </c>
      <c r="E39" s="1214">
        <v>746985</v>
      </c>
      <c r="F39" s="1214">
        <v>676649</v>
      </c>
      <c r="G39" s="1214">
        <v>651985</v>
      </c>
      <c r="H39" s="1214">
        <v>680387</v>
      </c>
      <c r="I39" s="1215">
        <v>640230</v>
      </c>
      <c r="J39" s="1216">
        <v>531583</v>
      </c>
      <c r="K39" s="1214">
        <v>528352</v>
      </c>
      <c r="L39" s="1214">
        <v>633786</v>
      </c>
      <c r="M39" s="1214">
        <v>843889</v>
      </c>
      <c r="N39" s="1214">
        <v>710847</v>
      </c>
      <c r="O39" s="1217">
        <v>738567</v>
      </c>
      <c r="P39" s="1603"/>
    </row>
    <row r="40" spans="1:18" ht="17.25" customHeight="1" x14ac:dyDescent="0.15">
      <c r="A40" s="1218" t="s">
        <v>28</v>
      </c>
      <c r="B40" s="1219" t="s">
        <v>240</v>
      </c>
      <c r="C40" s="1220">
        <f>C39/C38</f>
        <v>532.20239551806299</v>
      </c>
      <c r="D40" s="1221">
        <v>567</v>
      </c>
      <c r="E40" s="1222">
        <v>502</v>
      </c>
      <c r="F40" s="1222">
        <v>418</v>
      </c>
      <c r="G40" s="1222">
        <v>529</v>
      </c>
      <c r="H40" s="1222">
        <v>441</v>
      </c>
      <c r="I40" s="1223">
        <v>491</v>
      </c>
      <c r="J40" s="1222">
        <v>640</v>
      </c>
      <c r="K40" s="1222">
        <v>888</v>
      </c>
      <c r="L40" s="1222">
        <v>1045</v>
      </c>
      <c r="M40" s="1222">
        <v>686</v>
      </c>
      <c r="N40" s="1222">
        <v>397</v>
      </c>
      <c r="O40" s="1224">
        <v>425</v>
      </c>
      <c r="P40" s="1603"/>
    </row>
    <row r="41" spans="1:18" ht="17.25" customHeight="1" x14ac:dyDescent="0.15">
      <c r="A41" s="1225" t="s">
        <v>29</v>
      </c>
      <c r="B41" s="1226" t="s">
        <v>239</v>
      </c>
      <c r="C41" s="1212">
        <f>SUM(D41:O41)</f>
        <v>49297</v>
      </c>
      <c r="D41" s="1213">
        <v>5483</v>
      </c>
      <c r="E41" s="1214">
        <v>4440</v>
      </c>
      <c r="F41" s="1214">
        <v>4103</v>
      </c>
      <c r="G41" s="1214">
        <v>3442</v>
      </c>
      <c r="H41" s="1214">
        <v>3606</v>
      </c>
      <c r="I41" s="1215">
        <v>3623</v>
      </c>
      <c r="J41" s="1216">
        <v>3429</v>
      </c>
      <c r="K41" s="1214">
        <v>3471</v>
      </c>
      <c r="L41" s="1252">
        <v>3528</v>
      </c>
      <c r="M41" s="1214">
        <v>4220</v>
      </c>
      <c r="N41" s="1214">
        <v>4440</v>
      </c>
      <c r="O41" s="1217">
        <v>5512</v>
      </c>
      <c r="P41" s="1603"/>
    </row>
    <row r="42" spans="1:18" ht="17.25" customHeight="1" x14ac:dyDescent="0.15">
      <c r="A42" s="1210" t="s">
        <v>29</v>
      </c>
      <c r="B42" s="1211" t="s">
        <v>15</v>
      </c>
      <c r="C42" s="1212">
        <f>SUM(D42:O42)</f>
        <v>18209040</v>
      </c>
      <c r="D42" s="1213">
        <v>1449061</v>
      </c>
      <c r="E42" s="1214">
        <v>1123958</v>
      </c>
      <c r="F42" s="1214">
        <v>943964</v>
      </c>
      <c r="G42" s="1214">
        <v>1078721</v>
      </c>
      <c r="H42" s="1214">
        <v>1505426</v>
      </c>
      <c r="I42" s="1215">
        <v>1584478</v>
      </c>
      <c r="J42" s="1216">
        <v>1149680</v>
      </c>
      <c r="K42" s="1214">
        <v>1250785</v>
      </c>
      <c r="L42" s="1214">
        <v>1825602</v>
      </c>
      <c r="M42" s="1214">
        <v>2306919</v>
      </c>
      <c r="N42" s="1214">
        <v>1938218</v>
      </c>
      <c r="O42" s="1217">
        <v>2052228</v>
      </c>
      <c r="P42" s="1603"/>
    </row>
    <row r="43" spans="1:18" ht="17.25" customHeight="1" x14ac:dyDescent="0.15">
      <c r="A43" s="1218" t="s">
        <v>29</v>
      </c>
      <c r="B43" s="1219" t="s">
        <v>240</v>
      </c>
      <c r="C43" s="1220">
        <f>C42/C41</f>
        <v>369.37420126985415</v>
      </c>
      <c r="D43" s="1221">
        <v>264</v>
      </c>
      <c r="E43" s="1222">
        <v>253</v>
      </c>
      <c r="F43" s="1222">
        <v>230</v>
      </c>
      <c r="G43" s="1222">
        <v>313</v>
      </c>
      <c r="H43" s="1222">
        <v>417</v>
      </c>
      <c r="I43" s="1223">
        <v>437</v>
      </c>
      <c r="J43" s="1222">
        <v>335</v>
      </c>
      <c r="K43" s="1222">
        <v>360</v>
      </c>
      <c r="L43" s="1222">
        <v>517</v>
      </c>
      <c r="M43" s="1222">
        <v>547</v>
      </c>
      <c r="N43" s="1222">
        <v>436</v>
      </c>
      <c r="O43" s="1224">
        <v>372</v>
      </c>
      <c r="P43" s="1603"/>
    </row>
    <row r="44" spans="1:18" ht="17.25" customHeight="1" x14ac:dyDescent="0.15">
      <c r="A44" s="1225" t="s">
        <v>30</v>
      </c>
      <c r="B44" s="1226" t="s">
        <v>239</v>
      </c>
      <c r="C44" s="1212">
        <f>SUM(D44:O44)</f>
        <v>8068</v>
      </c>
      <c r="D44" s="1213">
        <v>613</v>
      </c>
      <c r="E44" s="1214">
        <v>663</v>
      </c>
      <c r="F44" s="1214">
        <v>843</v>
      </c>
      <c r="G44" s="1214">
        <v>758</v>
      </c>
      <c r="H44" s="1214">
        <v>799</v>
      </c>
      <c r="I44" s="1215">
        <v>719</v>
      </c>
      <c r="J44" s="1216">
        <v>620</v>
      </c>
      <c r="K44" s="1214">
        <v>555</v>
      </c>
      <c r="L44" s="1214">
        <v>571</v>
      </c>
      <c r="M44" s="1214">
        <v>673</v>
      </c>
      <c r="N44" s="1214">
        <v>653</v>
      </c>
      <c r="O44" s="1217">
        <v>601</v>
      </c>
      <c r="P44" s="1603"/>
    </row>
    <row r="45" spans="1:18" ht="18" customHeight="1" x14ac:dyDescent="0.15">
      <c r="A45" s="1210" t="s">
        <v>30</v>
      </c>
      <c r="B45" s="1211" t="s">
        <v>15</v>
      </c>
      <c r="C45" s="1212">
        <f>SUM(D45:O45)</f>
        <v>5867719</v>
      </c>
      <c r="D45" s="1213">
        <v>637755</v>
      </c>
      <c r="E45" s="1214">
        <v>596606</v>
      </c>
      <c r="F45" s="1214">
        <v>512482</v>
      </c>
      <c r="G45" s="1214">
        <v>411007</v>
      </c>
      <c r="H45" s="1214">
        <v>401885</v>
      </c>
      <c r="I45" s="1215">
        <v>340989</v>
      </c>
      <c r="J45" s="1216">
        <v>283922</v>
      </c>
      <c r="K45" s="1214">
        <v>438079</v>
      </c>
      <c r="L45" s="1214">
        <v>541383</v>
      </c>
      <c r="M45" s="1214">
        <v>615132</v>
      </c>
      <c r="N45" s="1214">
        <v>522665</v>
      </c>
      <c r="O45" s="1217">
        <v>565814</v>
      </c>
      <c r="P45" s="1603"/>
    </row>
    <row r="46" spans="1:18" ht="18" customHeight="1" x14ac:dyDescent="0.15">
      <c r="A46" s="1218" t="s">
        <v>30</v>
      </c>
      <c r="B46" s="1219" t="s">
        <v>240</v>
      </c>
      <c r="C46" s="1220">
        <f>C45/C44</f>
        <v>727.28296975706496</v>
      </c>
      <c r="D46" s="1221">
        <v>1041</v>
      </c>
      <c r="E46" s="1222">
        <v>900</v>
      </c>
      <c r="F46" s="1222">
        <v>608</v>
      </c>
      <c r="G46" s="1222">
        <v>542</v>
      </c>
      <c r="H46" s="1222">
        <v>503</v>
      </c>
      <c r="I46" s="1223">
        <v>474</v>
      </c>
      <c r="J46" s="1222">
        <v>620</v>
      </c>
      <c r="K46" s="1222">
        <v>789</v>
      </c>
      <c r="L46" s="1222">
        <v>948</v>
      </c>
      <c r="M46" s="1222">
        <v>914</v>
      </c>
      <c r="N46" s="1222">
        <v>800</v>
      </c>
      <c r="O46" s="1224">
        <v>941</v>
      </c>
      <c r="P46" s="1603"/>
    </row>
    <row r="47" spans="1:18" ht="17.25" customHeight="1" x14ac:dyDescent="0.15">
      <c r="A47" s="1225" t="s">
        <v>31</v>
      </c>
      <c r="B47" s="1226" t="s">
        <v>239</v>
      </c>
      <c r="C47" s="1212">
        <f>SUM(D47:O47)</f>
        <v>7368</v>
      </c>
      <c r="D47" s="1213">
        <v>627</v>
      </c>
      <c r="E47" s="1214">
        <v>694</v>
      </c>
      <c r="F47" s="1214">
        <v>737</v>
      </c>
      <c r="G47" s="1214">
        <v>623</v>
      </c>
      <c r="H47" s="1214">
        <v>626</v>
      </c>
      <c r="I47" s="1215">
        <v>639</v>
      </c>
      <c r="J47" s="1216">
        <v>570</v>
      </c>
      <c r="K47" s="1214">
        <v>515</v>
      </c>
      <c r="L47" s="1214">
        <v>539</v>
      </c>
      <c r="M47" s="1214">
        <v>566</v>
      </c>
      <c r="N47" s="1214">
        <v>560</v>
      </c>
      <c r="O47" s="1217">
        <v>672</v>
      </c>
      <c r="P47" s="1603"/>
    </row>
    <row r="48" spans="1:18" ht="17.25" customHeight="1" x14ac:dyDescent="0.15">
      <c r="A48" s="1210" t="s">
        <v>31</v>
      </c>
      <c r="B48" s="1211" t="s">
        <v>15</v>
      </c>
      <c r="C48" s="1212">
        <f>SUM(D48:O48)</f>
        <v>2092602</v>
      </c>
      <c r="D48" s="1213">
        <v>155246</v>
      </c>
      <c r="E48" s="1214">
        <v>173586</v>
      </c>
      <c r="F48" s="1214">
        <v>210429</v>
      </c>
      <c r="G48" s="1214">
        <v>198411</v>
      </c>
      <c r="H48" s="1214">
        <v>222340</v>
      </c>
      <c r="I48" s="1215">
        <v>177359</v>
      </c>
      <c r="J48" s="1216">
        <v>167045</v>
      </c>
      <c r="K48" s="1214">
        <v>173224</v>
      </c>
      <c r="L48" s="1214">
        <v>157339</v>
      </c>
      <c r="M48" s="1214">
        <v>161574</v>
      </c>
      <c r="N48" s="1214">
        <v>149953</v>
      </c>
      <c r="O48" s="1217">
        <v>146096</v>
      </c>
      <c r="P48" s="1603"/>
    </row>
    <row r="49" spans="1:16" ht="17.25" customHeight="1" x14ac:dyDescent="0.15">
      <c r="A49" s="1218" t="s">
        <v>31</v>
      </c>
      <c r="B49" s="1219" t="s">
        <v>240</v>
      </c>
      <c r="C49" s="1220">
        <f>C48/C47</f>
        <v>284.01221498371336</v>
      </c>
      <c r="D49" s="1221">
        <v>248</v>
      </c>
      <c r="E49" s="1222">
        <v>250</v>
      </c>
      <c r="F49" s="1222">
        <v>286</v>
      </c>
      <c r="G49" s="1222">
        <v>318</v>
      </c>
      <c r="H49" s="1222">
        <v>355</v>
      </c>
      <c r="I49" s="1223">
        <v>278</v>
      </c>
      <c r="J49" s="1222">
        <v>293</v>
      </c>
      <c r="K49" s="1222">
        <v>336</v>
      </c>
      <c r="L49" s="1222">
        <v>292</v>
      </c>
      <c r="M49" s="1222">
        <v>286</v>
      </c>
      <c r="N49" s="1222">
        <v>268</v>
      </c>
      <c r="O49" s="1224">
        <v>218</v>
      </c>
      <c r="P49" s="1603"/>
    </row>
    <row r="50" spans="1:16" ht="17.25" customHeight="1" x14ac:dyDescent="0.15">
      <c r="A50" s="1225" t="s">
        <v>32</v>
      </c>
      <c r="B50" s="1226" t="s">
        <v>239</v>
      </c>
      <c r="C50" s="1212">
        <f>SUM(D50:O50)</f>
        <v>34783</v>
      </c>
      <c r="D50" s="1213">
        <v>3337</v>
      </c>
      <c r="E50" s="1214">
        <v>3034</v>
      </c>
      <c r="F50" s="1214">
        <v>3599</v>
      </c>
      <c r="G50" s="1214">
        <v>2659</v>
      </c>
      <c r="H50" s="1214">
        <v>3403</v>
      </c>
      <c r="I50" s="1215">
        <v>2463</v>
      </c>
      <c r="J50" s="1216">
        <v>2842</v>
      </c>
      <c r="K50" s="1214">
        <v>2090</v>
      </c>
      <c r="L50" s="1214">
        <v>1533</v>
      </c>
      <c r="M50" s="1214">
        <v>2022</v>
      </c>
      <c r="N50" s="1214">
        <v>3890</v>
      </c>
      <c r="O50" s="1217">
        <v>3911</v>
      </c>
      <c r="P50" s="1603"/>
    </row>
    <row r="51" spans="1:16" ht="17.25" customHeight="1" x14ac:dyDescent="0.15">
      <c r="A51" s="1210" t="s">
        <v>32</v>
      </c>
      <c r="B51" s="1211" t="s">
        <v>15</v>
      </c>
      <c r="C51" s="1212">
        <f>SUM(D51:O51)</f>
        <v>14730650</v>
      </c>
      <c r="D51" s="1213">
        <v>1317477</v>
      </c>
      <c r="E51" s="1214">
        <v>1237662</v>
      </c>
      <c r="F51" s="1214">
        <v>1277099</v>
      </c>
      <c r="G51" s="1214">
        <v>1279248</v>
      </c>
      <c r="H51" s="1214">
        <v>1353870</v>
      </c>
      <c r="I51" s="1215">
        <v>1216806</v>
      </c>
      <c r="J51" s="1216">
        <v>1135786</v>
      </c>
      <c r="K51" s="1214">
        <v>1022464</v>
      </c>
      <c r="L51" s="1214">
        <v>1083130</v>
      </c>
      <c r="M51" s="1214">
        <v>1188590</v>
      </c>
      <c r="N51" s="1214">
        <v>1310846</v>
      </c>
      <c r="O51" s="1217">
        <v>1307672</v>
      </c>
      <c r="P51" s="1603"/>
    </row>
    <row r="52" spans="1:16" ht="17.25" customHeight="1" x14ac:dyDescent="0.15">
      <c r="A52" s="1218" t="s">
        <v>32</v>
      </c>
      <c r="B52" s="1219" t="s">
        <v>240</v>
      </c>
      <c r="C52" s="1220">
        <f>C51/C50</f>
        <v>423.50142310899002</v>
      </c>
      <c r="D52" s="1221">
        <v>395</v>
      </c>
      <c r="E52" s="1222">
        <v>408</v>
      </c>
      <c r="F52" s="1222">
        <v>355</v>
      </c>
      <c r="G52" s="1222">
        <v>481</v>
      </c>
      <c r="H52" s="1222">
        <v>398</v>
      </c>
      <c r="I52" s="1223">
        <v>494</v>
      </c>
      <c r="J52" s="1222">
        <v>400</v>
      </c>
      <c r="K52" s="1222">
        <v>206</v>
      </c>
      <c r="L52" s="1222">
        <v>707</v>
      </c>
      <c r="M52" s="1222">
        <v>588</v>
      </c>
      <c r="N52" s="1222">
        <v>337</v>
      </c>
      <c r="O52" s="1224">
        <v>334</v>
      </c>
      <c r="P52" s="1603"/>
    </row>
    <row r="53" spans="1:16" ht="17.25" customHeight="1" x14ac:dyDescent="0.15">
      <c r="A53" s="1225" t="s">
        <v>33</v>
      </c>
      <c r="B53" s="1226" t="s">
        <v>239</v>
      </c>
      <c r="C53" s="1212">
        <f>SUM(D53:O53)</f>
        <v>71209</v>
      </c>
      <c r="D53" s="1213">
        <v>4154</v>
      </c>
      <c r="E53" s="1214">
        <v>4094</v>
      </c>
      <c r="F53" s="1214">
        <v>5689</v>
      </c>
      <c r="G53" s="1214">
        <v>6370</v>
      </c>
      <c r="H53" s="1214">
        <v>8019</v>
      </c>
      <c r="I53" s="1215">
        <v>6720</v>
      </c>
      <c r="J53" s="1216">
        <v>7056</v>
      </c>
      <c r="K53" s="1214">
        <v>8061</v>
      </c>
      <c r="L53" s="1214">
        <v>7156</v>
      </c>
      <c r="M53" s="1214">
        <v>5109</v>
      </c>
      <c r="N53" s="1214">
        <v>4702</v>
      </c>
      <c r="O53" s="1217">
        <v>4079</v>
      </c>
      <c r="P53" s="1603"/>
    </row>
    <row r="54" spans="1:16" ht="17.25" customHeight="1" x14ac:dyDescent="0.15">
      <c r="A54" s="1210" t="s">
        <v>33</v>
      </c>
      <c r="B54" s="1211" t="s">
        <v>15</v>
      </c>
      <c r="C54" s="1212">
        <f>SUM(D54:O54)</f>
        <v>24484604</v>
      </c>
      <c r="D54" s="1213">
        <v>2112788</v>
      </c>
      <c r="E54" s="1214">
        <v>1837301</v>
      </c>
      <c r="F54" s="1214">
        <v>1981556</v>
      </c>
      <c r="G54" s="1214">
        <v>1989299</v>
      </c>
      <c r="H54" s="1214">
        <v>1899069</v>
      </c>
      <c r="I54" s="1215">
        <v>1923588</v>
      </c>
      <c r="J54" s="1216">
        <v>2094075</v>
      </c>
      <c r="K54" s="1214">
        <v>2558478</v>
      </c>
      <c r="L54" s="1214">
        <v>2480105</v>
      </c>
      <c r="M54" s="1214">
        <v>2240078</v>
      </c>
      <c r="N54" s="1214">
        <v>1564621</v>
      </c>
      <c r="O54" s="1217">
        <v>1803646</v>
      </c>
      <c r="P54" s="1603"/>
    </row>
    <row r="55" spans="1:16" ht="17.25" customHeight="1" x14ac:dyDescent="0.15">
      <c r="A55" s="1218" t="s">
        <v>33</v>
      </c>
      <c r="B55" s="1219" t="s">
        <v>240</v>
      </c>
      <c r="C55" s="1220">
        <f>C54/C53</f>
        <v>343.84142453903297</v>
      </c>
      <c r="D55" s="1221">
        <v>509</v>
      </c>
      <c r="E55" s="1222">
        <v>449</v>
      </c>
      <c r="F55" s="1222">
        <v>348</v>
      </c>
      <c r="G55" s="1222">
        <v>312</v>
      </c>
      <c r="H55" s="1222">
        <v>237</v>
      </c>
      <c r="I55" s="1223">
        <v>286</v>
      </c>
      <c r="J55" s="1222">
        <v>297</v>
      </c>
      <c r="K55" s="1222">
        <v>317</v>
      </c>
      <c r="L55" s="1222">
        <v>347</v>
      </c>
      <c r="M55" s="1222">
        <v>438</v>
      </c>
      <c r="N55" s="1222">
        <v>333</v>
      </c>
      <c r="O55" s="1224">
        <v>442</v>
      </c>
      <c r="P55" s="1603"/>
    </row>
    <row r="56" spans="1:16" ht="17.25" customHeight="1" x14ac:dyDescent="0.15">
      <c r="A56" s="1225" t="s">
        <v>34</v>
      </c>
      <c r="B56" s="1226" t="s">
        <v>239</v>
      </c>
      <c r="C56" s="1212">
        <f>SUM(D56:O56)</f>
        <v>29518</v>
      </c>
      <c r="D56" s="1213">
        <v>1432</v>
      </c>
      <c r="E56" s="1214">
        <v>1418</v>
      </c>
      <c r="F56" s="1214">
        <v>2232</v>
      </c>
      <c r="G56" s="1214">
        <v>2256</v>
      </c>
      <c r="H56" s="1214">
        <v>2992</v>
      </c>
      <c r="I56" s="1215">
        <v>3036</v>
      </c>
      <c r="J56" s="1216">
        <v>3606</v>
      </c>
      <c r="K56" s="1214">
        <v>3762</v>
      </c>
      <c r="L56" s="1214">
        <v>3022</v>
      </c>
      <c r="M56" s="1214">
        <v>2601</v>
      </c>
      <c r="N56" s="1214">
        <v>1824</v>
      </c>
      <c r="O56" s="1217">
        <v>1337</v>
      </c>
      <c r="P56" s="1603"/>
    </row>
    <row r="57" spans="1:16" ht="17.25" customHeight="1" x14ac:dyDescent="0.15">
      <c r="A57" s="1210" t="s">
        <v>34</v>
      </c>
      <c r="B57" s="1211" t="s">
        <v>15</v>
      </c>
      <c r="C57" s="1212">
        <f>SUM(D57:O57)</f>
        <v>11299006</v>
      </c>
      <c r="D57" s="1213">
        <v>645696</v>
      </c>
      <c r="E57" s="1214">
        <v>685701</v>
      </c>
      <c r="F57" s="1214">
        <v>829152</v>
      </c>
      <c r="G57" s="1214">
        <v>962934</v>
      </c>
      <c r="H57" s="1214">
        <v>1127762</v>
      </c>
      <c r="I57" s="1215">
        <v>1163032</v>
      </c>
      <c r="J57" s="1216">
        <v>1294283</v>
      </c>
      <c r="K57" s="1214">
        <v>1209791</v>
      </c>
      <c r="L57" s="1214">
        <v>1185561</v>
      </c>
      <c r="M57" s="1214">
        <v>971189</v>
      </c>
      <c r="N57" s="1214">
        <v>656326</v>
      </c>
      <c r="O57" s="1217">
        <v>567579</v>
      </c>
      <c r="P57" s="1603"/>
    </row>
    <row r="58" spans="1:16" ht="17.25" customHeight="1" x14ac:dyDescent="0.15">
      <c r="A58" s="1218" t="s">
        <v>34</v>
      </c>
      <c r="B58" s="1219" t="s">
        <v>240</v>
      </c>
      <c r="C58" s="1220">
        <f>C57/C56</f>
        <v>382.78358967409719</v>
      </c>
      <c r="D58" s="1221">
        <v>451</v>
      </c>
      <c r="E58" s="1222">
        <v>484</v>
      </c>
      <c r="F58" s="1222">
        <v>371</v>
      </c>
      <c r="G58" s="1222">
        <v>427</v>
      </c>
      <c r="H58" s="1222">
        <v>377</v>
      </c>
      <c r="I58" s="1223">
        <v>383</v>
      </c>
      <c r="J58" s="1222">
        <v>359</v>
      </c>
      <c r="K58" s="1222">
        <v>322</v>
      </c>
      <c r="L58" s="1222">
        <v>392</v>
      </c>
      <c r="M58" s="1222">
        <v>373</v>
      </c>
      <c r="N58" s="1222">
        <v>360</v>
      </c>
      <c r="O58" s="1224">
        <v>424</v>
      </c>
      <c r="P58" s="1603"/>
    </row>
    <row r="59" spans="1:16" ht="17.25" customHeight="1" x14ac:dyDescent="0.15">
      <c r="A59" s="1225" t="s">
        <v>35</v>
      </c>
      <c r="B59" s="1226" t="s">
        <v>239</v>
      </c>
      <c r="C59" s="1212">
        <f>SUM(D59:O59)</f>
        <v>8982</v>
      </c>
      <c r="D59" s="1213">
        <v>470</v>
      </c>
      <c r="E59" s="1214">
        <v>530</v>
      </c>
      <c r="F59" s="1214">
        <v>895</v>
      </c>
      <c r="G59" s="1214">
        <v>776</v>
      </c>
      <c r="H59" s="1214">
        <v>1079</v>
      </c>
      <c r="I59" s="1215">
        <v>1323</v>
      </c>
      <c r="J59" s="1216">
        <v>1009</v>
      </c>
      <c r="K59" s="1214">
        <v>679</v>
      </c>
      <c r="L59" s="1214">
        <v>573</v>
      </c>
      <c r="M59" s="1214">
        <v>548</v>
      </c>
      <c r="N59" s="1214">
        <v>558</v>
      </c>
      <c r="O59" s="1217">
        <v>542</v>
      </c>
      <c r="P59" s="1603"/>
    </row>
    <row r="60" spans="1:16" ht="17.25" customHeight="1" x14ac:dyDescent="0.15">
      <c r="A60" s="1210" t="s">
        <v>35</v>
      </c>
      <c r="B60" s="1211" t="s">
        <v>15</v>
      </c>
      <c r="C60" s="1212">
        <f>SUM(D60:O60)</f>
        <v>6888002</v>
      </c>
      <c r="D60" s="1213">
        <v>216947</v>
      </c>
      <c r="E60" s="1214">
        <v>257476</v>
      </c>
      <c r="F60" s="1214">
        <v>336727</v>
      </c>
      <c r="G60" s="1214">
        <v>318289</v>
      </c>
      <c r="H60" s="1214">
        <v>4066635</v>
      </c>
      <c r="I60" s="1215">
        <v>444455</v>
      </c>
      <c r="J60" s="1216">
        <v>264339</v>
      </c>
      <c r="K60" s="1214">
        <v>160935</v>
      </c>
      <c r="L60" s="1214">
        <v>158505</v>
      </c>
      <c r="M60" s="1214">
        <v>199690</v>
      </c>
      <c r="N60" s="1214">
        <v>233841</v>
      </c>
      <c r="O60" s="1217">
        <v>230163</v>
      </c>
      <c r="P60" s="1603"/>
    </row>
    <row r="61" spans="1:16" ht="17.25" customHeight="1" x14ac:dyDescent="0.15">
      <c r="A61" s="1218" t="s">
        <v>35</v>
      </c>
      <c r="B61" s="1219" t="s">
        <v>240</v>
      </c>
      <c r="C61" s="1220">
        <f>C60/C59</f>
        <v>766.86729013582726</v>
      </c>
      <c r="D61" s="1221">
        <v>462</v>
      </c>
      <c r="E61" s="1222">
        <v>485</v>
      </c>
      <c r="F61" s="1222">
        <v>376</v>
      </c>
      <c r="G61" s="1222">
        <v>410</v>
      </c>
      <c r="H61" s="1222">
        <v>377</v>
      </c>
      <c r="I61" s="1223">
        <v>336</v>
      </c>
      <c r="J61" s="1222">
        <v>262</v>
      </c>
      <c r="K61" s="1222">
        <v>237</v>
      </c>
      <c r="L61" s="1222">
        <v>277</v>
      </c>
      <c r="M61" s="1222">
        <v>364</v>
      </c>
      <c r="N61" s="1222">
        <v>419</v>
      </c>
      <c r="O61" s="1224">
        <v>424</v>
      </c>
      <c r="P61" s="1603"/>
    </row>
    <row r="62" spans="1:16" ht="17.25" customHeight="1" x14ac:dyDescent="0.15">
      <c r="A62" s="1225" t="s">
        <v>36</v>
      </c>
      <c r="B62" s="1226" t="s">
        <v>239</v>
      </c>
      <c r="C62" s="1212">
        <f>SUM(D62:O62)</f>
        <v>67898</v>
      </c>
      <c r="D62" s="1213">
        <v>5064</v>
      </c>
      <c r="E62" s="1214">
        <v>4487</v>
      </c>
      <c r="F62" s="1214">
        <v>5246</v>
      </c>
      <c r="G62" s="1214">
        <v>5829</v>
      </c>
      <c r="H62" s="1214">
        <v>7840</v>
      </c>
      <c r="I62" s="1215">
        <v>7386</v>
      </c>
      <c r="J62" s="1216">
        <v>6647</v>
      </c>
      <c r="K62" s="1214">
        <v>8406</v>
      </c>
      <c r="L62" s="1214">
        <v>5434</v>
      </c>
      <c r="M62" s="1214">
        <v>3226</v>
      </c>
      <c r="N62" s="1214">
        <v>3659</v>
      </c>
      <c r="O62" s="1217">
        <v>4674</v>
      </c>
      <c r="P62" s="1603"/>
    </row>
    <row r="63" spans="1:16" ht="17.25" customHeight="1" x14ac:dyDescent="0.15">
      <c r="A63" s="1210" t="s">
        <v>36</v>
      </c>
      <c r="B63" s="1211" t="s">
        <v>15</v>
      </c>
      <c r="C63" s="1212">
        <f>SUM(D63:O63)</f>
        <v>28256171</v>
      </c>
      <c r="D63" s="1213">
        <v>1779969</v>
      </c>
      <c r="E63" s="1214">
        <v>1796746</v>
      </c>
      <c r="F63" s="1214">
        <v>2253665</v>
      </c>
      <c r="G63" s="1214">
        <v>2379652</v>
      </c>
      <c r="H63" s="1214">
        <v>2573819</v>
      </c>
      <c r="I63" s="1215">
        <v>2175095</v>
      </c>
      <c r="J63" s="1216">
        <v>2482677</v>
      </c>
      <c r="K63" s="1214">
        <v>2918329</v>
      </c>
      <c r="L63" s="1214">
        <v>3307200</v>
      </c>
      <c r="M63" s="1214">
        <v>2721787</v>
      </c>
      <c r="N63" s="1214">
        <v>1927450</v>
      </c>
      <c r="O63" s="1217">
        <v>1939782</v>
      </c>
      <c r="P63" s="1603"/>
    </row>
    <row r="64" spans="1:16" ht="17.25" customHeight="1" x14ac:dyDescent="0.15">
      <c r="A64" s="1218" t="s">
        <v>36</v>
      </c>
      <c r="B64" s="1219" t="s">
        <v>240</v>
      </c>
      <c r="C64" s="1220">
        <f>C63/C62</f>
        <v>416.15616071165573</v>
      </c>
      <c r="D64" s="1221">
        <v>351</v>
      </c>
      <c r="E64" s="1222">
        <v>400</v>
      </c>
      <c r="F64" s="1222">
        <v>430</v>
      </c>
      <c r="G64" s="1222">
        <v>408</v>
      </c>
      <c r="H64" s="1222">
        <v>328</v>
      </c>
      <c r="I64" s="1223">
        <v>294</v>
      </c>
      <c r="J64" s="1222">
        <v>374</v>
      </c>
      <c r="K64" s="1222">
        <v>347</v>
      </c>
      <c r="L64" s="1222">
        <v>607</v>
      </c>
      <c r="M64" s="1222">
        <v>844</v>
      </c>
      <c r="N64" s="1222">
        <v>527</v>
      </c>
      <c r="O64" s="1224">
        <v>415</v>
      </c>
      <c r="P64" s="1603"/>
    </row>
    <row r="65" spans="1:38" ht="17.25" customHeight="1" x14ac:dyDescent="0.15">
      <c r="A65" s="1225" t="s">
        <v>37</v>
      </c>
      <c r="B65" s="1226" t="s">
        <v>239</v>
      </c>
      <c r="C65" s="1212">
        <f>SUM(D65:O65)</f>
        <v>22879</v>
      </c>
      <c r="D65" s="1213">
        <v>1873</v>
      </c>
      <c r="E65" s="1214">
        <v>1499</v>
      </c>
      <c r="F65" s="1214">
        <v>1785</v>
      </c>
      <c r="G65" s="1214">
        <v>2095</v>
      </c>
      <c r="H65" s="1214">
        <v>2584</v>
      </c>
      <c r="I65" s="1215">
        <v>2269</v>
      </c>
      <c r="J65" s="1216">
        <v>1871</v>
      </c>
      <c r="K65" s="1214">
        <v>2165</v>
      </c>
      <c r="L65" s="1214">
        <v>1736</v>
      </c>
      <c r="M65" s="1214">
        <v>1405</v>
      </c>
      <c r="N65" s="1214">
        <v>1578</v>
      </c>
      <c r="O65" s="1217">
        <v>2019</v>
      </c>
      <c r="P65" s="1603"/>
    </row>
    <row r="66" spans="1:38" ht="17.25" customHeight="1" x14ac:dyDescent="0.15">
      <c r="A66" s="1210" t="s">
        <v>37</v>
      </c>
      <c r="B66" s="1211" t="s">
        <v>15</v>
      </c>
      <c r="C66" s="1212">
        <f>SUM(D66:O66)</f>
        <v>15631728</v>
      </c>
      <c r="D66" s="1213">
        <v>1060091</v>
      </c>
      <c r="E66" s="1214">
        <v>1081410</v>
      </c>
      <c r="F66" s="1214">
        <v>1301838</v>
      </c>
      <c r="G66" s="1214">
        <v>1309908</v>
      </c>
      <c r="H66" s="1214">
        <v>1339096</v>
      </c>
      <c r="I66" s="1215">
        <v>1085021</v>
      </c>
      <c r="J66" s="1216">
        <v>1210745</v>
      </c>
      <c r="K66" s="1214">
        <v>1414064</v>
      </c>
      <c r="L66" s="1214">
        <v>1829219</v>
      </c>
      <c r="M66" s="1214">
        <v>1657118</v>
      </c>
      <c r="N66" s="1214">
        <v>1193529</v>
      </c>
      <c r="O66" s="1217">
        <v>1149689</v>
      </c>
      <c r="P66" s="1603"/>
    </row>
    <row r="67" spans="1:38" ht="17.25" customHeight="1" x14ac:dyDescent="0.15">
      <c r="A67" s="1218" t="s">
        <v>37</v>
      </c>
      <c r="B67" s="1219" t="s">
        <v>240</v>
      </c>
      <c r="C67" s="1220">
        <f>C66/C65</f>
        <v>683.23475676384453</v>
      </c>
      <c r="D67" s="1221">
        <v>566</v>
      </c>
      <c r="E67" s="1222">
        <v>722</v>
      </c>
      <c r="F67" s="1222">
        <v>729</v>
      </c>
      <c r="G67" s="1222">
        <v>625</v>
      </c>
      <c r="H67" s="1222">
        <v>518</v>
      </c>
      <c r="I67" s="1223">
        <v>478</v>
      </c>
      <c r="J67" s="1222">
        <v>647</v>
      </c>
      <c r="K67" s="1222">
        <v>653</v>
      </c>
      <c r="L67" s="1222">
        <v>1054</v>
      </c>
      <c r="M67" s="1222">
        <v>1179</v>
      </c>
      <c r="N67" s="1222">
        <v>757</v>
      </c>
      <c r="O67" s="1224">
        <v>569</v>
      </c>
      <c r="P67" s="1603"/>
    </row>
    <row r="68" spans="1:38" ht="17.25" customHeight="1" x14ac:dyDescent="0.15">
      <c r="A68" s="1225" t="s">
        <v>38</v>
      </c>
      <c r="B68" s="1226" t="s">
        <v>239</v>
      </c>
      <c r="C68" s="1212">
        <f>SUM(D68:O68)</f>
        <v>25319</v>
      </c>
      <c r="D68" s="1213">
        <v>1479</v>
      </c>
      <c r="E68" s="1214">
        <v>1410</v>
      </c>
      <c r="F68" s="1214">
        <v>2069</v>
      </c>
      <c r="G68" s="1214">
        <v>2399</v>
      </c>
      <c r="H68" s="1214">
        <v>2996</v>
      </c>
      <c r="I68" s="1215">
        <v>2506</v>
      </c>
      <c r="J68" s="1216">
        <v>2076</v>
      </c>
      <c r="K68" s="1214">
        <v>2205</v>
      </c>
      <c r="L68" s="1214">
        <v>2157</v>
      </c>
      <c r="M68" s="1214">
        <v>1934</v>
      </c>
      <c r="N68" s="1214">
        <v>2339</v>
      </c>
      <c r="O68" s="1217">
        <v>1749</v>
      </c>
      <c r="P68" s="1603"/>
    </row>
    <row r="69" spans="1:38" ht="17.25" customHeight="1" x14ac:dyDescent="0.15">
      <c r="A69" s="1210" t="s">
        <v>38</v>
      </c>
      <c r="B69" s="1211" t="s">
        <v>15</v>
      </c>
      <c r="C69" s="1212">
        <f>SUM(D69:O69)</f>
        <v>13808243</v>
      </c>
      <c r="D69" s="1213">
        <v>1100621</v>
      </c>
      <c r="E69" s="1214">
        <v>1163135</v>
      </c>
      <c r="F69" s="1214">
        <v>1443900</v>
      </c>
      <c r="G69" s="1214">
        <v>1418532</v>
      </c>
      <c r="H69" s="1214">
        <v>1388781</v>
      </c>
      <c r="I69" s="1215">
        <v>1093805</v>
      </c>
      <c r="J69" s="1216">
        <v>1031850</v>
      </c>
      <c r="K69" s="1214">
        <v>1044579</v>
      </c>
      <c r="L69" s="1214">
        <v>1255261</v>
      </c>
      <c r="M69" s="1214">
        <v>1175384</v>
      </c>
      <c r="N69" s="1214">
        <v>987821</v>
      </c>
      <c r="O69" s="1217">
        <v>704574</v>
      </c>
      <c r="P69" s="1603"/>
    </row>
    <row r="70" spans="1:38" ht="17.25" customHeight="1" x14ac:dyDescent="0.15">
      <c r="A70" s="1218" t="s">
        <v>38</v>
      </c>
      <c r="B70" s="1219" t="s">
        <v>240</v>
      </c>
      <c r="C70" s="1220">
        <f>C69/C68</f>
        <v>545.37078873573205</v>
      </c>
      <c r="D70" s="1221">
        <v>744</v>
      </c>
      <c r="E70" s="1222">
        <v>825</v>
      </c>
      <c r="F70" s="1222">
        <v>698</v>
      </c>
      <c r="G70" s="1222">
        <v>591</v>
      </c>
      <c r="H70" s="1222">
        <v>464</v>
      </c>
      <c r="I70" s="1223">
        <v>436</v>
      </c>
      <c r="J70" s="1222">
        <v>497</v>
      </c>
      <c r="K70" s="1222">
        <v>474</v>
      </c>
      <c r="L70" s="1222">
        <v>582</v>
      </c>
      <c r="M70" s="1222">
        <v>608</v>
      </c>
      <c r="N70" s="1222">
        <v>422</v>
      </c>
      <c r="O70" s="1224">
        <v>403</v>
      </c>
      <c r="P70" s="1603"/>
    </row>
    <row r="71" spans="1:38" ht="17.25" customHeight="1" x14ac:dyDescent="0.15">
      <c r="A71" s="1225" t="s">
        <v>39</v>
      </c>
      <c r="B71" s="1226" t="s">
        <v>239</v>
      </c>
      <c r="C71" s="1212">
        <f>SUM(D71:O71)</f>
        <v>13309</v>
      </c>
      <c r="D71" s="1213">
        <v>2</v>
      </c>
      <c r="E71" s="1214">
        <v>4</v>
      </c>
      <c r="F71" s="1214">
        <v>5</v>
      </c>
      <c r="G71" s="1214">
        <v>72</v>
      </c>
      <c r="H71" s="1235">
        <v>829</v>
      </c>
      <c r="I71" s="1215">
        <v>3995</v>
      </c>
      <c r="J71" s="1216">
        <v>4953</v>
      </c>
      <c r="K71" s="1214">
        <v>2889</v>
      </c>
      <c r="L71" s="1214">
        <v>484</v>
      </c>
      <c r="M71" s="1214">
        <v>40</v>
      </c>
      <c r="N71" s="1214">
        <v>26</v>
      </c>
      <c r="O71" s="1217">
        <v>10</v>
      </c>
      <c r="P71" s="1603"/>
    </row>
    <row r="72" spans="1:38" ht="17.25" customHeight="1" x14ac:dyDescent="0.15">
      <c r="A72" s="1210" t="s">
        <v>39</v>
      </c>
      <c r="B72" s="1211" t="s">
        <v>15</v>
      </c>
      <c r="C72" s="1212">
        <f>SUM(D72:O72)</f>
        <v>3565587</v>
      </c>
      <c r="D72" s="1213">
        <v>878</v>
      </c>
      <c r="E72" s="1214">
        <v>1840</v>
      </c>
      <c r="F72" s="1214">
        <v>3490</v>
      </c>
      <c r="G72" s="1214">
        <v>46386</v>
      </c>
      <c r="H72" s="1214">
        <v>356002</v>
      </c>
      <c r="I72" s="1215">
        <v>1155211</v>
      </c>
      <c r="J72" s="1216">
        <v>1091966</v>
      </c>
      <c r="K72" s="1214">
        <v>746100</v>
      </c>
      <c r="L72" s="1214">
        <v>136635</v>
      </c>
      <c r="M72" s="1214">
        <v>13446</v>
      </c>
      <c r="N72" s="1214">
        <v>8765</v>
      </c>
      <c r="O72" s="1217">
        <v>4868</v>
      </c>
      <c r="P72" s="1603"/>
    </row>
    <row r="73" spans="1:38" ht="17.25" customHeight="1" x14ac:dyDescent="0.15">
      <c r="A73" s="1218" t="s">
        <v>39</v>
      </c>
      <c r="B73" s="1219" t="s">
        <v>240</v>
      </c>
      <c r="C73" s="1220">
        <f>C72/C71</f>
        <v>267.90795702156436</v>
      </c>
      <c r="D73" s="1221">
        <v>402</v>
      </c>
      <c r="E73" s="1222">
        <v>498</v>
      </c>
      <c r="F73" s="1222">
        <v>641</v>
      </c>
      <c r="G73" s="1222">
        <v>644</v>
      </c>
      <c r="H73" s="1222">
        <v>429</v>
      </c>
      <c r="I73" s="1223">
        <v>289</v>
      </c>
      <c r="J73" s="1222">
        <v>220</v>
      </c>
      <c r="K73" s="1222">
        <v>258</v>
      </c>
      <c r="L73" s="1222">
        <v>282</v>
      </c>
      <c r="M73" s="1222">
        <v>333</v>
      </c>
      <c r="N73" s="1222">
        <v>340</v>
      </c>
      <c r="O73" s="1224">
        <v>471</v>
      </c>
      <c r="P73" s="1603"/>
    </row>
    <row r="74" spans="1:38" ht="17.25" customHeight="1" x14ac:dyDescent="0.15">
      <c r="A74" s="1225" t="s">
        <v>40</v>
      </c>
      <c r="B74" s="1226" t="s">
        <v>239</v>
      </c>
      <c r="C74" s="1212">
        <f>SUM(D74:O74)</f>
        <v>19917</v>
      </c>
      <c r="D74" s="1213">
        <v>1202</v>
      </c>
      <c r="E74" s="1214">
        <v>911</v>
      </c>
      <c r="F74" s="1214">
        <v>991</v>
      </c>
      <c r="G74" s="1214">
        <v>893</v>
      </c>
      <c r="H74" s="1214">
        <v>1122</v>
      </c>
      <c r="I74" s="1215">
        <v>2264</v>
      </c>
      <c r="J74" s="1216">
        <v>1902</v>
      </c>
      <c r="K74" s="1214">
        <v>1944</v>
      </c>
      <c r="L74" s="1214">
        <v>2713</v>
      </c>
      <c r="M74" s="1214">
        <v>2360</v>
      </c>
      <c r="N74" s="1214">
        <v>1451</v>
      </c>
      <c r="O74" s="1217">
        <v>2164</v>
      </c>
      <c r="P74" s="1603"/>
    </row>
    <row r="75" spans="1:38" ht="17.25" customHeight="1" x14ac:dyDescent="0.15">
      <c r="A75" s="1210" t="s">
        <v>40</v>
      </c>
      <c r="B75" s="1211" t="s">
        <v>15</v>
      </c>
      <c r="C75" s="1212">
        <f>SUM(D75:O75)</f>
        <v>5782094</v>
      </c>
      <c r="D75" s="1213">
        <v>401996</v>
      </c>
      <c r="E75" s="1214">
        <v>441510</v>
      </c>
      <c r="F75" s="1214">
        <v>440939</v>
      </c>
      <c r="G75" s="1214">
        <v>513700</v>
      </c>
      <c r="H75" s="1214">
        <v>573196</v>
      </c>
      <c r="I75" s="1215">
        <v>562343</v>
      </c>
      <c r="J75" s="1216">
        <v>408570</v>
      </c>
      <c r="K75" s="1214">
        <v>401016</v>
      </c>
      <c r="L75" s="1214">
        <v>484496</v>
      </c>
      <c r="M75" s="1214">
        <v>582220</v>
      </c>
      <c r="N75" s="1214">
        <v>413934</v>
      </c>
      <c r="O75" s="1217">
        <v>558174</v>
      </c>
      <c r="P75" s="1603"/>
    </row>
    <row r="76" spans="1:38" ht="17.25" customHeight="1" x14ac:dyDescent="0.15">
      <c r="A76" s="1218" t="s">
        <v>40</v>
      </c>
      <c r="B76" s="1219" t="s">
        <v>240</v>
      </c>
      <c r="C76" s="1220">
        <f>C75/C74</f>
        <v>290.30948436009442</v>
      </c>
      <c r="D76" s="1221">
        <v>335</v>
      </c>
      <c r="E76" s="1222">
        <v>485</v>
      </c>
      <c r="F76" s="1222">
        <v>445</v>
      </c>
      <c r="G76" s="1222">
        <v>575</v>
      </c>
      <c r="H76" s="1222">
        <v>511</v>
      </c>
      <c r="I76" s="1223">
        <v>248</v>
      </c>
      <c r="J76" s="1222">
        <v>215</v>
      </c>
      <c r="K76" s="1222">
        <v>206</v>
      </c>
      <c r="L76" s="1222">
        <v>179</v>
      </c>
      <c r="M76" s="1222">
        <v>247</v>
      </c>
      <c r="N76" s="1222">
        <v>285</v>
      </c>
      <c r="O76" s="1224">
        <v>258</v>
      </c>
      <c r="P76" s="1603"/>
    </row>
    <row r="77" spans="1:38" s="1244" customFormat="1" ht="17.25" customHeight="1" x14ac:dyDescent="0.15">
      <c r="A77" s="1253" t="s">
        <v>41</v>
      </c>
      <c r="B77" s="1226" t="s">
        <v>239</v>
      </c>
      <c r="C77" s="1212">
        <f>SUM(D77:O77)</f>
        <v>80840</v>
      </c>
      <c r="D77" s="1213">
        <v>6909</v>
      </c>
      <c r="E77" s="1216">
        <v>6958</v>
      </c>
      <c r="F77" s="1214">
        <v>6547</v>
      </c>
      <c r="G77" s="1216">
        <v>6996</v>
      </c>
      <c r="H77" s="1216">
        <v>9631</v>
      </c>
      <c r="I77" s="1240">
        <v>7117</v>
      </c>
      <c r="J77" s="1216">
        <v>4032</v>
      </c>
      <c r="K77" s="1216">
        <v>5382</v>
      </c>
      <c r="L77" s="1216">
        <v>6802</v>
      </c>
      <c r="M77" s="1216">
        <v>6733</v>
      </c>
      <c r="N77" s="1216">
        <v>6191</v>
      </c>
      <c r="O77" s="1241">
        <v>7542</v>
      </c>
      <c r="P77" s="1603"/>
      <c r="Q77" s="1444"/>
      <c r="R77" s="1586"/>
      <c r="S77" s="1587"/>
      <c r="T77" s="1588"/>
      <c r="U77" s="1589"/>
      <c r="V77" s="1590"/>
      <c r="W77" s="1590"/>
      <c r="X77" s="1590"/>
      <c r="Y77" s="1591"/>
      <c r="Z77" s="1592"/>
      <c r="AA77" s="1592"/>
      <c r="AB77" s="1592"/>
      <c r="AC77" s="1592"/>
      <c r="AD77" s="1592"/>
      <c r="AE77" s="1591"/>
      <c r="AF77" s="1593"/>
      <c r="AG77" s="1593"/>
      <c r="AH77" s="1593"/>
      <c r="AI77" s="1243"/>
      <c r="AJ77" s="1243"/>
      <c r="AK77" s="1243"/>
      <c r="AL77" s="1243"/>
    </row>
    <row r="78" spans="1:38" s="1244" customFormat="1" ht="17.25" customHeight="1" x14ac:dyDescent="0.15">
      <c r="A78" s="1245" t="s">
        <v>42</v>
      </c>
      <c r="B78" s="1211" t="s">
        <v>15</v>
      </c>
      <c r="C78" s="1212">
        <f>SUM(D78:O78)</f>
        <v>11962481</v>
      </c>
      <c r="D78" s="1213">
        <v>929268</v>
      </c>
      <c r="E78" s="1216">
        <v>1058447</v>
      </c>
      <c r="F78" s="1214">
        <v>978594</v>
      </c>
      <c r="G78" s="1216">
        <v>1424356</v>
      </c>
      <c r="H78" s="1216">
        <v>1525959</v>
      </c>
      <c r="I78" s="1240">
        <v>1091760</v>
      </c>
      <c r="J78" s="1216">
        <v>703630</v>
      </c>
      <c r="K78" s="1216">
        <v>823950</v>
      </c>
      <c r="L78" s="1216">
        <v>908377</v>
      </c>
      <c r="M78" s="1216">
        <v>860981</v>
      </c>
      <c r="N78" s="1216">
        <v>761158</v>
      </c>
      <c r="O78" s="1241">
        <v>896001</v>
      </c>
      <c r="P78" s="1603"/>
      <c r="Q78" s="1444"/>
      <c r="R78" s="1586"/>
      <c r="S78" s="1587"/>
      <c r="T78" s="1588"/>
      <c r="U78" s="1589"/>
      <c r="V78" s="1590"/>
      <c r="W78" s="1590"/>
      <c r="X78" s="1590"/>
      <c r="Y78" s="1591"/>
      <c r="Z78" s="1592"/>
      <c r="AA78" s="1592"/>
      <c r="AB78" s="1592"/>
      <c r="AC78" s="1592"/>
      <c r="AD78" s="1592"/>
      <c r="AE78" s="1591"/>
      <c r="AF78" s="1593"/>
      <c r="AG78" s="1593"/>
      <c r="AH78" s="1593"/>
      <c r="AI78" s="1243"/>
      <c r="AJ78" s="1243"/>
      <c r="AK78" s="1243"/>
      <c r="AL78" s="1243"/>
    </row>
    <row r="79" spans="1:38" s="1244" customFormat="1" ht="17.25" customHeight="1" x14ac:dyDescent="0.15">
      <c r="A79" s="1246" t="s">
        <v>42</v>
      </c>
      <c r="B79" s="1219" t="s">
        <v>240</v>
      </c>
      <c r="C79" s="1220">
        <f>C78/C77</f>
        <v>147.97725136071253</v>
      </c>
      <c r="D79" s="1221">
        <v>134</v>
      </c>
      <c r="E79" s="1222">
        <v>152</v>
      </c>
      <c r="F79" s="1222">
        <v>149</v>
      </c>
      <c r="G79" s="1222">
        <v>204</v>
      </c>
      <c r="H79" s="1222">
        <v>158</v>
      </c>
      <c r="I79" s="1223">
        <v>153</v>
      </c>
      <c r="J79" s="1222">
        <v>175</v>
      </c>
      <c r="K79" s="1222">
        <v>153</v>
      </c>
      <c r="L79" s="1222">
        <v>134</v>
      </c>
      <c r="M79" s="1222">
        <v>128</v>
      </c>
      <c r="N79" s="1222">
        <v>123</v>
      </c>
      <c r="O79" s="1224">
        <v>119</v>
      </c>
      <c r="P79" s="1603"/>
      <c r="Q79" s="1444"/>
      <c r="R79" s="1586"/>
      <c r="S79" s="1587"/>
      <c r="T79" s="1588"/>
      <c r="U79" s="1589"/>
      <c r="V79" s="1590"/>
      <c r="W79" s="1590"/>
      <c r="X79" s="1590"/>
      <c r="Y79" s="1591"/>
      <c r="Z79" s="1592"/>
      <c r="AA79" s="1592"/>
      <c r="AB79" s="1592"/>
      <c r="AC79" s="1592"/>
      <c r="AD79" s="1592"/>
      <c r="AE79" s="1591"/>
      <c r="AF79" s="1593"/>
      <c r="AG79" s="1593"/>
      <c r="AH79" s="1593"/>
      <c r="AI79" s="1243"/>
      <c r="AJ79" s="1243"/>
      <c r="AK79" s="1243"/>
      <c r="AL79" s="1243"/>
    </row>
    <row r="80" spans="1:38" ht="17.25" customHeight="1" x14ac:dyDescent="0.15">
      <c r="A80" s="1250" t="s">
        <v>43</v>
      </c>
      <c r="B80" s="1226" t="s">
        <v>239</v>
      </c>
      <c r="C80" s="1212">
        <f>SUM(D80:O80)</f>
        <v>30405</v>
      </c>
      <c r="D80" s="1213">
        <v>2940</v>
      </c>
      <c r="E80" s="1214">
        <v>3112</v>
      </c>
      <c r="F80" s="1214">
        <v>3000</v>
      </c>
      <c r="G80" s="1214">
        <v>2176</v>
      </c>
      <c r="H80" s="1214">
        <v>1486</v>
      </c>
      <c r="I80" s="1215">
        <v>1502</v>
      </c>
      <c r="J80" s="1216">
        <v>1683</v>
      </c>
      <c r="K80" s="1214">
        <v>1648</v>
      </c>
      <c r="L80" s="1214">
        <v>3184</v>
      </c>
      <c r="M80" s="1214">
        <v>3155</v>
      </c>
      <c r="N80" s="1251">
        <v>2884</v>
      </c>
      <c r="O80" s="1217">
        <v>3635</v>
      </c>
      <c r="P80" s="1603"/>
    </row>
    <row r="81" spans="1:38" ht="17.25" customHeight="1" x14ac:dyDescent="0.15">
      <c r="A81" s="1210" t="s">
        <v>43</v>
      </c>
      <c r="B81" s="1211" t="s">
        <v>15</v>
      </c>
      <c r="C81" s="1212">
        <f>SUM(D81:O81)</f>
        <v>8287464</v>
      </c>
      <c r="D81" s="1213">
        <v>771582</v>
      </c>
      <c r="E81" s="1214">
        <v>833380</v>
      </c>
      <c r="F81" s="1214">
        <v>807542</v>
      </c>
      <c r="G81" s="1214">
        <v>579719</v>
      </c>
      <c r="H81" s="1214">
        <v>454719</v>
      </c>
      <c r="I81" s="1215">
        <v>453504</v>
      </c>
      <c r="J81" s="1216">
        <v>453340</v>
      </c>
      <c r="K81" s="1214">
        <v>462752</v>
      </c>
      <c r="L81" s="1214">
        <v>887029</v>
      </c>
      <c r="M81" s="1214">
        <v>894011</v>
      </c>
      <c r="N81" s="1214">
        <v>756084</v>
      </c>
      <c r="O81" s="1217">
        <v>933802</v>
      </c>
      <c r="P81" s="1603"/>
    </row>
    <row r="82" spans="1:38" ht="17.25" customHeight="1" x14ac:dyDescent="0.15">
      <c r="A82" s="1218" t="s">
        <v>43</v>
      </c>
      <c r="B82" s="1219" t="s">
        <v>240</v>
      </c>
      <c r="C82" s="1220">
        <f>C81/C80</f>
        <v>272.56911692155893</v>
      </c>
      <c r="D82" s="1221">
        <v>262</v>
      </c>
      <c r="E82" s="1222">
        <v>268</v>
      </c>
      <c r="F82" s="1222">
        <v>269</v>
      </c>
      <c r="G82" s="1222">
        <v>266</v>
      </c>
      <c r="H82" s="1222">
        <v>306</v>
      </c>
      <c r="I82" s="1223">
        <v>302</v>
      </c>
      <c r="J82" s="1222">
        <v>269</v>
      </c>
      <c r="K82" s="1222">
        <v>281</v>
      </c>
      <c r="L82" s="1222">
        <v>279</v>
      </c>
      <c r="M82" s="1222">
        <v>283</v>
      </c>
      <c r="N82" s="1222">
        <v>262</v>
      </c>
      <c r="O82" s="1224">
        <v>257</v>
      </c>
      <c r="P82" s="1603"/>
    </row>
    <row r="83" spans="1:38" ht="17.25" customHeight="1" x14ac:dyDescent="0.15">
      <c r="A83" s="1225" t="s">
        <v>44</v>
      </c>
      <c r="B83" s="1226" t="s">
        <v>239</v>
      </c>
      <c r="C83" s="1212">
        <f>SUM(D83:O83)</f>
        <v>111654</v>
      </c>
      <c r="D83" s="1213">
        <v>8722</v>
      </c>
      <c r="E83" s="1214">
        <v>9331</v>
      </c>
      <c r="F83" s="1214">
        <v>9813</v>
      </c>
      <c r="G83" s="1214">
        <v>12622</v>
      </c>
      <c r="H83" s="1214">
        <v>12151</v>
      </c>
      <c r="I83" s="1215">
        <v>9596</v>
      </c>
      <c r="J83" s="1216">
        <v>8154</v>
      </c>
      <c r="K83" s="1214">
        <v>8886</v>
      </c>
      <c r="L83" s="1214">
        <v>9376</v>
      </c>
      <c r="M83" s="1214">
        <v>8876</v>
      </c>
      <c r="N83" s="1214">
        <v>6979</v>
      </c>
      <c r="O83" s="1217">
        <v>7148</v>
      </c>
      <c r="P83" s="1603"/>
    </row>
    <row r="84" spans="1:38" ht="17.25" customHeight="1" x14ac:dyDescent="0.15">
      <c r="A84" s="1210" t="s">
        <v>44</v>
      </c>
      <c r="B84" s="1211" t="s">
        <v>15</v>
      </c>
      <c r="C84" s="1212">
        <f>SUM(D84:O84)</f>
        <v>14029504</v>
      </c>
      <c r="D84" s="1213">
        <v>1106136</v>
      </c>
      <c r="E84" s="1214">
        <v>1278768</v>
      </c>
      <c r="F84" s="1214">
        <v>1323276</v>
      </c>
      <c r="G84" s="1214">
        <v>1382453</v>
      </c>
      <c r="H84" s="1214">
        <v>1219684</v>
      </c>
      <c r="I84" s="1215">
        <v>923780</v>
      </c>
      <c r="J84" s="1216">
        <v>1005568</v>
      </c>
      <c r="K84" s="1214">
        <v>990569</v>
      </c>
      <c r="L84" s="1214">
        <v>986103</v>
      </c>
      <c r="M84" s="1214">
        <v>1126856</v>
      </c>
      <c r="N84" s="1214">
        <v>1315875</v>
      </c>
      <c r="O84" s="1217">
        <v>1370436</v>
      </c>
      <c r="P84" s="1603"/>
    </row>
    <row r="85" spans="1:38" ht="17.25" customHeight="1" x14ac:dyDescent="0.15">
      <c r="A85" s="1218" t="s">
        <v>44</v>
      </c>
      <c r="B85" s="1219" t="s">
        <v>240</v>
      </c>
      <c r="C85" s="1220">
        <f>C84/C83</f>
        <v>125.65160227130242</v>
      </c>
      <c r="D85" s="1221">
        <v>127</v>
      </c>
      <c r="E85" s="1222">
        <v>137</v>
      </c>
      <c r="F85" s="1222">
        <v>135</v>
      </c>
      <c r="G85" s="1222">
        <v>110</v>
      </c>
      <c r="H85" s="1222">
        <v>100</v>
      </c>
      <c r="I85" s="1223">
        <v>96</v>
      </c>
      <c r="J85" s="1222">
        <v>123</v>
      </c>
      <c r="K85" s="1222">
        <v>111</v>
      </c>
      <c r="L85" s="1222">
        <v>105</v>
      </c>
      <c r="M85" s="1222">
        <v>127</v>
      </c>
      <c r="N85" s="1222">
        <v>189</v>
      </c>
      <c r="O85" s="1224">
        <v>192</v>
      </c>
      <c r="P85" s="1603"/>
    </row>
    <row r="86" spans="1:38" ht="17.25" customHeight="1" x14ac:dyDescent="0.15">
      <c r="A86" s="1250" t="s">
        <v>45</v>
      </c>
      <c r="B86" s="1226" t="s">
        <v>239</v>
      </c>
      <c r="C86" s="1212">
        <f>SUM(D86:O86)</f>
        <v>9723</v>
      </c>
      <c r="D86" s="1213">
        <v>932</v>
      </c>
      <c r="E86" s="1214">
        <v>937</v>
      </c>
      <c r="F86" s="1214">
        <v>915</v>
      </c>
      <c r="G86" s="1214">
        <v>585</v>
      </c>
      <c r="H86" s="1214">
        <v>440</v>
      </c>
      <c r="I86" s="1215">
        <v>179</v>
      </c>
      <c r="J86" s="1216">
        <v>377</v>
      </c>
      <c r="K86" s="1214">
        <v>696</v>
      </c>
      <c r="L86" s="1214">
        <v>1067</v>
      </c>
      <c r="M86" s="1214">
        <v>1148</v>
      </c>
      <c r="N86" s="1214">
        <v>1038</v>
      </c>
      <c r="O86" s="1217">
        <v>1409</v>
      </c>
      <c r="P86" s="1603"/>
    </row>
    <row r="87" spans="1:38" ht="17.25" customHeight="1" x14ac:dyDescent="0.15">
      <c r="A87" s="1210" t="s">
        <v>45</v>
      </c>
      <c r="B87" s="1211" t="s">
        <v>15</v>
      </c>
      <c r="C87" s="1212">
        <f>SUM(D87:O87)</f>
        <v>3581376</v>
      </c>
      <c r="D87" s="1213">
        <v>272360</v>
      </c>
      <c r="E87" s="1214">
        <v>327430</v>
      </c>
      <c r="F87" s="1214">
        <v>261598</v>
      </c>
      <c r="G87" s="1214">
        <v>254918</v>
      </c>
      <c r="H87" s="1214">
        <v>236331</v>
      </c>
      <c r="I87" s="1215">
        <v>183008</v>
      </c>
      <c r="J87" s="1216">
        <v>187887</v>
      </c>
      <c r="K87" s="1214">
        <v>210883</v>
      </c>
      <c r="L87" s="1214">
        <v>423581</v>
      </c>
      <c r="M87" s="1214">
        <v>397072</v>
      </c>
      <c r="N87" s="1214">
        <v>322155</v>
      </c>
      <c r="O87" s="1217">
        <v>504153</v>
      </c>
      <c r="P87" s="1603"/>
    </row>
    <row r="88" spans="1:38" ht="17.25" customHeight="1" x14ac:dyDescent="0.15">
      <c r="A88" s="1218" t="s">
        <v>45</v>
      </c>
      <c r="B88" s="1219" t="s">
        <v>240</v>
      </c>
      <c r="C88" s="1220">
        <f>C87/C86</f>
        <v>368.34063560629437</v>
      </c>
      <c r="D88" s="1221">
        <v>292</v>
      </c>
      <c r="E88" s="1222">
        <v>349</v>
      </c>
      <c r="F88" s="1222">
        <v>286</v>
      </c>
      <c r="G88" s="1222">
        <v>436</v>
      </c>
      <c r="H88" s="1222">
        <v>537</v>
      </c>
      <c r="I88" s="1223">
        <v>1022</v>
      </c>
      <c r="J88" s="1222">
        <v>498</v>
      </c>
      <c r="K88" s="1222">
        <v>303</v>
      </c>
      <c r="L88" s="1222">
        <v>397</v>
      </c>
      <c r="M88" s="1222">
        <v>346</v>
      </c>
      <c r="N88" s="1222">
        <v>310</v>
      </c>
      <c r="O88" s="1224">
        <v>358</v>
      </c>
      <c r="P88" s="1603"/>
    </row>
    <row r="89" spans="1:38" s="1244" customFormat="1" ht="17.25" customHeight="1" x14ac:dyDescent="0.15">
      <c r="A89" s="1247" t="s">
        <v>46</v>
      </c>
      <c r="B89" s="1226" t="s">
        <v>239</v>
      </c>
      <c r="C89" s="1212">
        <f>SUM(D89:O89)</f>
        <v>4556.951</v>
      </c>
      <c r="D89" s="1213">
        <v>413.58800000000002</v>
      </c>
      <c r="E89" s="1216">
        <v>405.09800000000001</v>
      </c>
      <c r="F89" s="1214">
        <v>445.99099999999999</v>
      </c>
      <c r="G89" s="1216">
        <v>385.38400000000001</v>
      </c>
      <c r="H89" s="1216">
        <v>414.50900000000001</v>
      </c>
      <c r="I89" s="1240">
        <v>328.84699999999998</v>
      </c>
      <c r="J89" s="1216">
        <v>324.80200000000002</v>
      </c>
      <c r="K89" s="1216">
        <v>297.96199999999999</v>
      </c>
      <c r="L89" s="1216">
        <v>304.88299999999998</v>
      </c>
      <c r="M89" s="1216">
        <v>392.63600000000002</v>
      </c>
      <c r="N89" s="1216">
        <v>433.84899999999999</v>
      </c>
      <c r="O89" s="1241">
        <v>409.40199999999999</v>
      </c>
      <c r="P89" s="1603"/>
      <c r="Q89" s="1444"/>
      <c r="R89" s="1586"/>
      <c r="S89" s="1587"/>
      <c r="T89" s="1588"/>
      <c r="U89" s="1589"/>
      <c r="V89" s="1590"/>
      <c r="W89" s="1590"/>
      <c r="X89" s="1590"/>
      <c r="Y89" s="1591"/>
      <c r="Z89" s="1592"/>
      <c r="AA89" s="1592"/>
      <c r="AB89" s="1592"/>
      <c r="AC89" s="1592"/>
      <c r="AD89" s="1592"/>
      <c r="AE89" s="1591"/>
      <c r="AF89" s="1593"/>
      <c r="AG89" s="1593"/>
      <c r="AH89" s="1593"/>
      <c r="AI89" s="1243"/>
      <c r="AJ89" s="1243"/>
      <c r="AK89" s="1243"/>
      <c r="AL89" s="1243"/>
    </row>
    <row r="90" spans="1:38" s="1244" customFormat="1" ht="17.25" customHeight="1" x14ac:dyDescent="0.15">
      <c r="A90" s="1245" t="s">
        <v>47</v>
      </c>
      <c r="B90" s="1211" t="s">
        <v>15</v>
      </c>
      <c r="C90" s="1212">
        <f>SUM(D90:O90)</f>
        <v>1632064.287</v>
      </c>
      <c r="D90" s="1213">
        <v>198589.4</v>
      </c>
      <c r="E90" s="1216">
        <v>154646.88200000001</v>
      </c>
      <c r="F90" s="1214">
        <v>112748.34</v>
      </c>
      <c r="G90" s="1216">
        <v>114820.942</v>
      </c>
      <c r="H90" s="1216">
        <v>100290.478</v>
      </c>
      <c r="I90" s="1240">
        <v>109703.99800000001</v>
      </c>
      <c r="J90" s="1216">
        <v>106424.311</v>
      </c>
      <c r="K90" s="1216">
        <v>113305.224</v>
      </c>
      <c r="L90" s="1251">
        <v>160104.13099999999</v>
      </c>
      <c r="M90" s="1216">
        <v>173644.057</v>
      </c>
      <c r="N90" s="1216">
        <v>131224.016</v>
      </c>
      <c r="O90" s="1241">
        <v>156562.508</v>
      </c>
      <c r="P90" s="1603"/>
      <c r="Q90" s="1444"/>
      <c r="R90" s="1586"/>
      <c r="S90" s="1587"/>
      <c r="T90" s="1588"/>
      <c r="U90" s="1589"/>
      <c r="V90" s="1590"/>
      <c r="W90" s="1590"/>
      <c r="X90" s="1590"/>
      <c r="Y90" s="1591"/>
      <c r="Z90" s="1592"/>
      <c r="AA90" s="1592"/>
      <c r="AB90" s="1592"/>
      <c r="AC90" s="1592"/>
      <c r="AD90" s="1592"/>
      <c r="AE90" s="1591"/>
      <c r="AF90" s="1593"/>
      <c r="AG90" s="1593"/>
      <c r="AH90" s="1593"/>
      <c r="AI90" s="1243"/>
      <c r="AJ90" s="1243"/>
      <c r="AK90" s="1243"/>
      <c r="AL90" s="1243"/>
    </row>
    <row r="91" spans="1:38" s="1244" customFormat="1" ht="17.25" customHeight="1" x14ac:dyDescent="0.15">
      <c r="A91" s="1246" t="s">
        <v>47</v>
      </c>
      <c r="B91" s="1219" t="s">
        <v>240</v>
      </c>
      <c r="C91" s="1220">
        <f>C90/C89</f>
        <v>358.14830727826569</v>
      </c>
      <c r="D91" s="1221">
        <v>480</v>
      </c>
      <c r="E91" s="1222">
        <v>382</v>
      </c>
      <c r="F91" s="1222">
        <v>253</v>
      </c>
      <c r="G91" s="1222">
        <v>298</v>
      </c>
      <c r="H91" s="1222">
        <v>242</v>
      </c>
      <c r="I91" s="1223">
        <v>337</v>
      </c>
      <c r="J91" s="1222">
        <v>328</v>
      </c>
      <c r="K91" s="1222">
        <v>380</v>
      </c>
      <c r="L91" s="1222">
        <v>525</v>
      </c>
      <c r="M91" s="1222">
        <v>442</v>
      </c>
      <c r="N91" s="1222">
        <v>302</v>
      </c>
      <c r="O91" s="1224">
        <v>382</v>
      </c>
      <c r="P91" s="1603"/>
      <c r="Q91" s="1444"/>
      <c r="R91" s="1586"/>
      <c r="S91" s="1587"/>
      <c r="T91" s="1588"/>
      <c r="U91" s="1589"/>
      <c r="V91" s="1590"/>
      <c r="W91" s="1590"/>
      <c r="X91" s="1590"/>
      <c r="Y91" s="1591"/>
      <c r="Z91" s="1592"/>
      <c r="AA91" s="1592"/>
      <c r="AB91" s="1592"/>
      <c r="AC91" s="1592"/>
      <c r="AD91" s="1592"/>
      <c r="AE91" s="1591"/>
      <c r="AF91" s="1593"/>
      <c r="AG91" s="1593"/>
      <c r="AH91" s="1593"/>
      <c r="AI91" s="1243"/>
      <c r="AJ91" s="1243"/>
      <c r="AK91" s="1243"/>
      <c r="AL91" s="1243"/>
    </row>
    <row r="92" spans="1:38" s="1244" customFormat="1" ht="17.25" customHeight="1" x14ac:dyDescent="0.15">
      <c r="A92" s="1247" t="s">
        <v>48</v>
      </c>
      <c r="B92" s="1226" t="s">
        <v>239</v>
      </c>
      <c r="C92" s="1212">
        <f>SUM(D92:O92)</f>
        <v>64.945999999999998</v>
      </c>
      <c r="D92" s="1213">
        <v>13.717000000000001</v>
      </c>
      <c r="E92" s="1216">
        <v>4.3479999999999999</v>
      </c>
      <c r="F92" s="1214">
        <v>7.8280000000000003</v>
      </c>
      <c r="G92" s="1216">
        <v>11.86</v>
      </c>
      <c r="H92" s="1216">
        <v>1.9790000000000001</v>
      </c>
      <c r="I92" s="1240">
        <v>1.038</v>
      </c>
      <c r="J92" s="1254">
        <v>1.2689999999999999</v>
      </c>
      <c r="K92" s="1216">
        <v>1.1990000000000001</v>
      </c>
      <c r="L92" s="1216">
        <v>1.62</v>
      </c>
      <c r="M92" s="1216">
        <v>6.9930000000000003</v>
      </c>
      <c r="N92" s="1216">
        <v>5.5220000000000002</v>
      </c>
      <c r="O92" s="1241">
        <v>7.5730000000000004</v>
      </c>
      <c r="P92" s="1603"/>
      <c r="Q92" s="1444"/>
      <c r="R92" s="1586"/>
      <c r="S92" s="1587"/>
      <c r="T92" s="1588"/>
      <c r="U92" s="1589"/>
      <c r="V92" s="1590"/>
      <c r="W92" s="1590"/>
      <c r="X92" s="1590"/>
      <c r="Y92" s="1591"/>
      <c r="Z92" s="1592"/>
      <c r="AA92" s="1592"/>
      <c r="AB92" s="1592"/>
      <c r="AC92" s="1592"/>
      <c r="AD92" s="1592"/>
      <c r="AE92" s="1591"/>
      <c r="AF92" s="1593"/>
      <c r="AG92" s="1593"/>
      <c r="AH92" s="1593"/>
      <c r="AI92" s="1243"/>
      <c r="AJ92" s="1243"/>
      <c r="AK92" s="1243"/>
      <c r="AL92" s="1243"/>
    </row>
    <row r="93" spans="1:38" s="1244" customFormat="1" ht="17.25" customHeight="1" x14ac:dyDescent="0.15">
      <c r="A93" s="1245" t="s">
        <v>49</v>
      </c>
      <c r="B93" s="1211" t="s">
        <v>15</v>
      </c>
      <c r="C93" s="1212">
        <f>SUM(D93:O93)</f>
        <v>60093.148999999998</v>
      </c>
      <c r="D93" s="1213">
        <v>12854.985000000001</v>
      </c>
      <c r="E93" s="1216">
        <v>4088.68</v>
      </c>
      <c r="F93" s="1214">
        <v>7124.2709999999997</v>
      </c>
      <c r="G93" s="1216">
        <v>9133.259</v>
      </c>
      <c r="H93" s="1216">
        <v>1672.425</v>
      </c>
      <c r="I93" s="1240">
        <v>954.68100000000004</v>
      </c>
      <c r="J93" s="1216">
        <v>1195.1690000000001</v>
      </c>
      <c r="K93" s="1216">
        <v>1225.6400000000001</v>
      </c>
      <c r="L93" s="1216">
        <v>2104.87</v>
      </c>
      <c r="M93" s="1216">
        <v>6640.3860000000004</v>
      </c>
      <c r="N93" s="1216">
        <v>5013.8760000000002</v>
      </c>
      <c r="O93" s="1241">
        <v>8084.9070000000002</v>
      </c>
      <c r="P93" s="1603"/>
      <c r="Q93" s="1444"/>
      <c r="R93" s="1604"/>
      <c r="S93" s="1587"/>
      <c r="T93" s="1588"/>
      <c r="U93" s="1589"/>
      <c r="V93" s="1590"/>
      <c r="W93" s="1590"/>
      <c r="X93" s="1590"/>
      <c r="Y93" s="1591"/>
      <c r="Z93" s="1592"/>
      <c r="AA93" s="1592"/>
      <c r="AB93" s="1592"/>
      <c r="AC93" s="1592"/>
      <c r="AD93" s="1592"/>
      <c r="AE93" s="1591"/>
      <c r="AF93" s="1593"/>
      <c r="AG93" s="1593"/>
      <c r="AH93" s="1593"/>
      <c r="AI93" s="1243"/>
      <c r="AJ93" s="1243"/>
      <c r="AK93" s="1243"/>
      <c r="AL93" s="1243"/>
    </row>
    <row r="94" spans="1:38" s="1244" customFormat="1" ht="17.25" customHeight="1" x14ac:dyDescent="0.15">
      <c r="A94" s="1246" t="s">
        <v>49</v>
      </c>
      <c r="B94" s="1219" t="s">
        <v>240</v>
      </c>
      <c r="C94" s="1220">
        <f>C93/C92</f>
        <v>925.27867767068028</v>
      </c>
      <c r="D94" s="1221">
        <v>937</v>
      </c>
      <c r="E94" s="1222">
        <v>940</v>
      </c>
      <c r="F94" s="1222">
        <v>910</v>
      </c>
      <c r="G94" s="1222">
        <v>770</v>
      </c>
      <c r="H94" s="1222">
        <v>845</v>
      </c>
      <c r="I94" s="1223">
        <v>920</v>
      </c>
      <c r="J94" s="1222">
        <v>942</v>
      </c>
      <c r="K94" s="1222">
        <v>1022</v>
      </c>
      <c r="L94" s="1222">
        <v>1299</v>
      </c>
      <c r="M94" s="1222">
        <v>950</v>
      </c>
      <c r="N94" s="1222">
        <v>908</v>
      </c>
      <c r="O94" s="1224">
        <v>1068</v>
      </c>
      <c r="P94" s="1603"/>
      <c r="Q94" s="1444"/>
      <c r="R94" s="1604"/>
      <c r="S94" s="1587"/>
      <c r="T94" s="1588"/>
      <c r="U94" s="1589"/>
      <c r="V94" s="1590"/>
      <c r="W94" s="1590"/>
      <c r="X94" s="1590"/>
      <c r="Y94" s="1591"/>
      <c r="Z94" s="1592"/>
      <c r="AA94" s="1592"/>
      <c r="AB94" s="1592"/>
      <c r="AC94" s="1592"/>
      <c r="AD94" s="1592"/>
      <c r="AE94" s="1591"/>
      <c r="AF94" s="1593"/>
      <c r="AG94" s="1593"/>
      <c r="AH94" s="1593"/>
      <c r="AI94" s="1243"/>
      <c r="AJ94" s="1243"/>
      <c r="AK94" s="1243"/>
      <c r="AL94" s="1243"/>
    </row>
    <row r="95" spans="1:38" s="1244" customFormat="1" ht="17.25" customHeight="1" x14ac:dyDescent="0.15">
      <c r="A95" s="1247" t="s">
        <v>50</v>
      </c>
      <c r="B95" s="1226" t="s">
        <v>239</v>
      </c>
      <c r="C95" s="1212">
        <f>SUM(D95:O95)</f>
        <v>20.170999999999999</v>
      </c>
      <c r="D95" s="1213">
        <v>3.9980000000000002</v>
      </c>
      <c r="E95" s="1216">
        <v>0.98899999999999999</v>
      </c>
      <c r="F95" s="1214">
        <v>1.163</v>
      </c>
      <c r="G95" s="1216">
        <v>0.73899999999999999</v>
      </c>
      <c r="H95" s="1216">
        <v>0.76500000000000001</v>
      </c>
      <c r="I95" s="1240">
        <v>0.74299999999999999</v>
      </c>
      <c r="J95" s="1216">
        <v>0.64700000000000002</v>
      </c>
      <c r="K95" s="1216">
        <v>0.61899999999999999</v>
      </c>
      <c r="L95" s="1216">
        <v>0.52600000000000002</v>
      </c>
      <c r="M95" s="1216">
        <v>0.55300000000000005</v>
      </c>
      <c r="N95" s="1216">
        <v>0.71899999999999997</v>
      </c>
      <c r="O95" s="1241">
        <v>8.7100000000000009</v>
      </c>
      <c r="P95" s="1603"/>
      <c r="Q95" s="1444"/>
      <c r="R95" s="1604"/>
      <c r="S95" s="1587"/>
      <c r="T95" s="1588"/>
      <c r="U95" s="1589"/>
      <c r="V95" s="1590"/>
      <c r="W95" s="1590"/>
      <c r="X95" s="1590"/>
      <c r="Y95" s="1591"/>
      <c r="Z95" s="1592"/>
      <c r="AA95" s="1592"/>
      <c r="AB95" s="1592"/>
      <c r="AC95" s="1592"/>
      <c r="AD95" s="1592"/>
      <c r="AE95" s="1591"/>
      <c r="AF95" s="1593"/>
      <c r="AG95" s="1593"/>
      <c r="AH95" s="1593"/>
      <c r="AI95" s="1243"/>
      <c r="AJ95" s="1243"/>
      <c r="AK95" s="1243"/>
      <c r="AL95" s="1243"/>
    </row>
    <row r="96" spans="1:38" s="1244" customFormat="1" ht="17.25" customHeight="1" x14ac:dyDescent="0.15">
      <c r="A96" s="1245" t="s">
        <v>51</v>
      </c>
      <c r="B96" s="1211" t="s">
        <v>15</v>
      </c>
      <c r="C96" s="1212">
        <f>SUM(D96:O96)</f>
        <v>121102.54300000001</v>
      </c>
      <c r="D96" s="1213">
        <v>15978.46</v>
      </c>
      <c r="E96" s="1216">
        <v>3099.3470000000002</v>
      </c>
      <c r="F96" s="1214">
        <v>3140.2179999999998</v>
      </c>
      <c r="G96" s="1216">
        <v>2632.4609999999998</v>
      </c>
      <c r="H96" s="1216">
        <v>2718.9720000000002</v>
      </c>
      <c r="I96" s="1240">
        <v>2053.5070000000001</v>
      </c>
      <c r="J96" s="1216">
        <v>2041.059</v>
      </c>
      <c r="K96" s="1216">
        <v>3570.1950000000002</v>
      </c>
      <c r="L96" s="1216">
        <v>4258.835</v>
      </c>
      <c r="M96" s="1216">
        <v>3019.752</v>
      </c>
      <c r="N96" s="1216">
        <v>3150.0459999999998</v>
      </c>
      <c r="O96" s="1241">
        <v>75439.691000000006</v>
      </c>
      <c r="P96" s="1603"/>
      <c r="Q96" s="1444"/>
      <c r="R96" s="1604"/>
      <c r="S96" s="1587"/>
      <c r="T96" s="1588"/>
      <c r="U96" s="1589"/>
      <c r="V96" s="1590"/>
      <c r="W96" s="1590"/>
      <c r="X96" s="1590"/>
      <c r="Y96" s="1591"/>
      <c r="Z96" s="1592"/>
      <c r="AA96" s="1592"/>
      <c r="AB96" s="1592"/>
      <c r="AC96" s="1592"/>
      <c r="AD96" s="1592"/>
      <c r="AE96" s="1591"/>
      <c r="AF96" s="1593"/>
      <c r="AG96" s="1593"/>
      <c r="AH96" s="1593"/>
      <c r="AI96" s="1243"/>
      <c r="AJ96" s="1243"/>
      <c r="AK96" s="1243"/>
      <c r="AL96" s="1243"/>
    </row>
    <row r="97" spans="1:38" s="1244" customFormat="1" ht="17.25" customHeight="1" x14ac:dyDescent="0.15">
      <c r="A97" s="1246" t="s">
        <v>51</v>
      </c>
      <c r="B97" s="1219" t="s">
        <v>240</v>
      </c>
      <c r="C97" s="1220">
        <f>C96/C95</f>
        <v>6003.7947052699428</v>
      </c>
      <c r="D97" s="1221">
        <v>3997</v>
      </c>
      <c r="E97" s="1222">
        <v>3134</v>
      </c>
      <c r="F97" s="1222">
        <v>2700</v>
      </c>
      <c r="G97" s="1222">
        <v>3562</v>
      </c>
      <c r="H97" s="1222">
        <v>3554</v>
      </c>
      <c r="I97" s="1223">
        <v>2764</v>
      </c>
      <c r="J97" s="1222">
        <v>3155</v>
      </c>
      <c r="K97" s="1222">
        <v>5768</v>
      </c>
      <c r="L97" s="1222">
        <v>8097</v>
      </c>
      <c r="M97" s="1222">
        <v>5461</v>
      </c>
      <c r="N97" s="1222">
        <v>4381</v>
      </c>
      <c r="O97" s="1224">
        <v>8661</v>
      </c>
      <c r="P97" s="1603"/>
      <c r="Q97" s="1444"/>
      <c r="R97" s="1604"/>
      <c r="S97" s="1587"/>
      <c r="T97" s="1588"/>
      <c r="U97" s="1589"/>
      <c r="V97" s="1590"/>
      <c r="W97" s="1590"/>
      <c r="X97" s="1590"/>
      <c r="Y97" s="1591"/>
      <c r="Z97" s="1592"/>
      <c r="AA97" s="1592"/>
      <c r="AB97" s="1592"/>
      <c r="AC97" s="1592"/>
      <c r="AD97" s="1592"/>
      <c r="AE97" s="1591"/>
      <c r="AF97" s="1593"/>
      <c r="AG97" s="1593"/>
      <c r="AH97" s="1593"/>
      <c r="AI97" s="1243"/>
      <c r="AJ97" s="1243"/>
      <c r="AK97" s="1243"/>
      <c r="AL97" s="1243"/>
    </row>
    <row r="98" spans="1:38" ht="17.25" customHeight="1" x14ac:dyDescent="0.15">
      <c r="A98" s="1225" t="s">
        <v>52</v>
      </c>
      <c r="B98" s="1226" t="s">
        <v>239</v>
      </c>
      <c r="C98" s="1212">
        <f>SUM(D98:O98)</f>
        <v>1394</v>
      </c>
      <c r="D98" s="1213">
        <v>126</v>
      </c>
      <c r="E98" s="1214">
        <v>112</v>
      </c>
      <c r="F98" s="1214">
        <v>145</v>
      </c>
      <c r="G98" s="1214">
        <v>117</v>
      </c>
      <c r="H98" s="1214">
        <v>118</v>
      </c>
      <c r="I98" s="1215">
        <v>115</v>
      </c>
      <c r="J98" s="1216">
        <v>108</v>
      </c>
      <c r="K98" s="1214">
        <v>78</v>
      </c>
      <c r="L98" s="1214">
        <v>75</v>
      </c>
      <c r="M98" s="1214">
        <v>102</v>
      </c>
      <c r="N98" s="1214">
        <v>106</v>
      </c>
      <c r="O98" s="1217">
        <v>192</v>
      </c>
      <c r="P98" s="1603"/>
      <c r="R98" s="1604"/>
    </row>
    <row r="99" spans="1:38" ht="17.25" customHeight="1" x14ac:dyDescent="0.15">
      <c r="A99" s="1210" t="s">
        <v>53</v>
      </c>
      <c r="B99" s="1211" t="s">
        <v>15</v>
      </c>
      <c r="C99" s="1212">
        <f>SUM(D99:O99)</f>
        <v>977541</v>
      </c>
      <c r="D99" s="1213">
        <v>125544</v>
      </c>
      <c r="E99" s="1214">
        <v>56444</v>
      </c>
      <c r="F99" s="1214">
        <v>58802</v>
      </c>
      <c r="G99" s="1214">
        <v>47997</v>
      </c>
      <c r="H99" s="1214">
        <v>52376</v>
      </c>
      <c r="I99" s="1215">
        <v>46472</v>
      </c>
      <c r="J99" s="1216">
        <v>52336</v>
      </c>
      <c r="K99" s="1214">
        <v>66069</v>
      </c>
      <c r="L99" s="1214">
        <v>99582</v>
      </c>
      <c r="M99" s="1214">
        <v>67367</v>
      </c>
      <c r="N99" s="1214">
        <v>44514</v>
      </c>
      <c r="O99" s="1217">
        <v>260038</v>
      </c>
      <c r="P99" s="1603"/>
      <c r="R99" s="1604"/>
    </row>
    <row r="100" spans="1:38" ht="17.25" customHeight="1" x14ac:dyDescent="0.15">
      <c r="A100" s="1218" t="s">
        <v>53</v>
      </c>
      <c r="B100" s="1219" t="s">
        <v>240</v>
      </c>
      <c r="C100" s="1220">
        <f>C99/C98</f>
        <v>701.24892395982783</v>
      </c>
      <c r="D100" s="1221">
        <v>996</v>
      </c>
      <c r="E100" s="1222">
        <v>505</v>
      </c>
      <c r="F100" s="1222">
        <v>406</v>
      </c>
      <c r="G100" s="1222">
        <v>411</v>
      </c>
      <c r="H100" s="1222">
        <v>445</v>
      </c>
      <c r="I100" s="1223">
        <v>405</v>
      </c>
      <c r="J100" s="1222">
        <v>486</v>
      </c>
      <c r="K100" s="1222">
        <v>845</v>
      </c>
      <c r="L100" s="1222">
        <v>1323</v>
      </c>
      <c r="M100" s="1222">
        <v>660</v>
      </c>
      <c r="N100" s="1222">
        <v>421</v>
      </c>
      <c r="O100" s="1224">
        <v>1356</v>
      </c>
      <c r="P100" s="1603"/>
      <c r="R100" s="1604"/>
    </row>
    <row r="101" spans="1:38" ht="17.25" customHeight="1" x14ac:dyDescent="0.15">
      <c r="A101" s="1225" t="s">
        <v>54</v>
      </c>
      <c r="B101" s="1226" t="s">
        <v>239</v>
      </c>
      <c r="C101" s="1212">
        <f>SUM(D101:O101)</f>
        <v>1656</v>
      </c>
      <c r="D101" s="1213">
        <v>266</v>
      </c>
      <c r="E101" s="1214">
        <v>194</v>
      </c>
      <c r="F101" s="1214">
        <v>157</v>
      </c>
      <c r="G101" s="1214">
        <v>78</v>
      </c>
      <c r="H101" s="1214">
        <v>90</v>
      </c>
      <c r="I101" s="1215">
        <v>67</v>
      </c>
      <c r="J101" s="1216">
        <v>51</v>
      </c>
      <c r="K101" s="1214">
        <v>27</v>
      </c>
      <c r="L101" s="1214">
        <v>23</v>
      </c>
      <c r="M101" s="1214">
        <v>92</v>
      </c>
      <c r="N101" s="1214">
        <v>272</v>
      </c>
      <c r="O101" s="1217">
        <v>339</v>
      </c>
      <c r="P101" s="1603"/>
      <c r="R101" s="1604"/>
    </row>
    <row r="102" spans="1:38" ht="17.25" customHeight="1" x14ac:dyDescent="0.15">
      <c r="A102" s="1210" t="s">
        <v>54</v>
      </c>
      <c r="B102" s="1211" t="s">
        <v>15</v>
      </c>
      <c r="C102" s="1212">
        <f>SUM(D102:O102)</f>
        <v>1304115</v>
      </c>
      <c r="D102" s="1213">
        <v>245195</v>
      </c>
      <c r="E102" s="1214">
        <v>144595</v>
      </c>
      <c r="F102" s="1214">
        <v>86031</v>
      </c>
      <c r="G102" s="1214">
        <v>67687</v>
      </c>
      <c r="H102" s="1214">
        <v>56136</v>
      </c>
      <c r="I102" s="1215">
        <v>44707</v>
      </c>
      <c r="J102" s="1216">
        <v>46327</v>
      </c>
      <c r="K102" s="1214">
        <v>48249</v>
      </c>
      <c r="L102" s="1214">
        <v>56230</v>
      </c>
      <c r="M102" s="1214">
        <v>100679</v>
      </c>
      <c r="N102" s="1214">
        <v>141688</v>
      </c>
      <c r="O102" s="1217">
        <v>266591</v>
      </c>
      <c r="P102" s="1603"/>
    </row>
    <row r="103" spans="1:38" ht="17.25" customHeight="1" x14ac:dyDescent="0.15">
      <c r="A103" s="1218" t="s">
        <v>54</v>
      </c>
      <c r="B103" s="1219" t="s">
        <v>240</v>
      </c>
      <c r="C103" s="1220">
        <f>C102/C101</f>
        <v>787.5090579710145</v>
      </c>
      <c r="D103" s="1221">
        <v>920</v>
      </c>
      <c r="E103" s="1222">
        <v>744</v>
      </c>
      <c r="F103" s="1222">
        <v>549</v>
      </c>
      <c r="G103" s="1222">
        <v>864</v>
      </c>
      <c r="H103" s="1222">
        <v>622</v>
      </c>
      <c r="I103" s="1223">
        <v>666</v>
      </c>
      <c r="J103" s="1222">
        <v>910</v>
      </c>
      <c r="K103" s="1222">
        <v>1763</v>
      </c>
      <c r="L103" s="1222">
        <v>2461</v>
      </c>
      <c r="M103" s="1222">
        <v>1092</v>
      </c>
      <c r="N103" s="1222">
        <v>522</v>
      </c>
      <c r="O103" s="1224">
        <v>787</v>
      </c>
      <c r="P103" s="1603"/>
    </row>
    <row r="104" spans="1:38" s="1244" customFormat="1" ht="17.25" customHeight="1" x14ac:dyDescent="0.15">
      <c r="A104" s="1247" t="s">
        <v>55</v>
      </c>
      <c r="B104" s="1226" t="s">
        <v>239</v>
      </c>
      <c r="C104" s="1212">
        <f>SUM(D104:O104)</f>
        <v>355.60599999999999</v>
      </c>
      <c r="D104" s="1213">
        <v>78.822000000000003</v>
      </c>
      <c r="E104" s="1216">
        <v>51.331000000000003</v>
      </c>
      <c r="F104" s="1214">
        <v>50.463999999999999</v>
      </c>
      <c r="G104" s="1216">
        <v>27.344999999999999</v>
      </c>
      <c r="H104" s="1216">
        <v>8.4090000000000007</v>
      </c>
      <c r="I104" s="1240">
        <v>3.9380000000000002</v>
      </c>
      <c r="J104" s="1216">
        <v>3.1429999999999998</v>
      </c>
      <c r="K104" s="1216">
        <v>2.778</v>
      </c>
      <c r="L104" s="1216">
        <v>5.55</v>
      </c>
      <c r="M104" s="1216">
        <v>12.132999999999999</v>
      </c>
      <c r="N104" s="1216">
        <v>40.847000000000001</v>
      </c>
      <c r="O104" s="1241">
        <v>70.846000000000004</v>
      </c>
      <c r="P104" s="1603"/>
      <c r="Q104" s="1444"/>
      <c r="R104" s="1586"/>
      <c r="S104" s="1587"/>
      <c r="T104" s="1588"/>
      <c r="U104" s="1589"/>
      <c r="V104" s="1590"/>
      <c r="W104" s="1590"/>
      <c r="X104" s="1590"/>
      <c r="Y104" s="1591"/>
      <c r="Z104" s="1592"/>
      <c r="AA104" s="1592"/>
      <c r="AB104" s="1592"/>
      <c r="AC104" s="1592"/>
      <c r="AD104" s="1592"/>
      <c r="AE104" s="1591"/>
      <c r="AF104" s="1593"/>
      <c r="AG104" s="1593"/>
      <c r="AH104" s="1593"/>
      <c r="AI104" s="1243"/>
      <c r="AJ104" s="1243"/>
      <c r="AK104" s="1243"/>
      <c r="AL104" s="1243"/>
    </row>
    <row r="105" spans="1:38" s="1244" customFormat="1" ht="17.25" customHeight="1" x14ac:dyDescent="0.15">
      <c r="A105" s="1245" t="s">
        <v>55</v>
      </c>
      <c r="B105" s="1211" t="s">
        <v>15</v>
      </c>
      <c r="C105" s="1212">
        <f>SUM(D105:O105)</f>
        <v>565116.12029999995</v>
      </c>
      <c r="D105" s="1213">
        <v>137284.27499999999</v>
      </c>
      <c r="E105" s="1216">
        <v>76454.38</v>
      </c>
      <c r="F105" s="1214">
        <v>52137.995300000002</v>
      </c>
      <c r="G105" s="1216">
        <v>20147.353999999999</v>
      </c>
      <c r="H105" s="1216">
        <v>7398.2380000000003</v>
      </c>
      <c r="I105" s="1240">
        <v>4008.8739999999998</v>
      </c>
      <c r="J105" s="1216">
        <v>3754.0149999999999</v>
      </c>
      <c r="K105" s="1216">
        <v>3370.14</v>
      </c>
      <c r="L105" s="1216">
        <v>8715.3940000000002</v>
      </c>
      <c r="M105" s="1216">
        <v>26760.616999999998</v>
      </c>
      <c r="N105" s="1216">
        <v>67287.702000000005</v>
      </c>
      <c r="O105" s="1241">
        <v>157797.136</v>
      </c>
      <c r="P105" s="1603"/>
      <c r="Q105" s="1444"/>
      <c r="R105" s="1586"/>
      <c r="S105" s="1587"/>
      <c r="T105" s="1588"/>
      <c r="U105" s="1589"/>
      <c r="V105" s="1590"/>
      <c r="W105" s="1590"/>
      <c r="X105" s="1590"/>
      <c r="Y105" s="1591"/>
      <c r="Z105" s="1592"/>
      <c r="AA105" s="1592"/>
      <c r="AB105" s="1592"/>
      <c r="AC105" s="1592"/>
      <c r="AD105" s="1592"/>
      <c r="AE105" s="1591"/>
      <c r="AF105" s="1593"/>
      <c r="AG105" s="1593"/>
      <c r="AH105" s="1593"/>
      <c r="AI105" s="1243"/>
      <c r="AJ105" s="1243"/>
      <c r="AK105" s="1243"/>
      <c r="AL105" s="1243"/>
    </row>
    <row r="106" spans="1:38" s="1244" customFormat="1" ht="17.25" customHeight="1" x14ac:dyDescent="0.15">
      <c r="A106" s="1246" t="s">
        <v>55</v>
      </c>
      <c r="B106" s="1219" t="s">
        <v>240</v>
      </c>
      <c r="C106" s="1220">
        <f>C105/C104</f>
        <v>1589.163625754346</v>
      </c>
      <c r="D106" s="1221">
        <v>1742</v>
      </c>
      <c r="E106" s="1222">
        <v>1489</v>
      </c>
      <c r="F106" s="1222">
        <v>1033</v>
      </c>
      <c r="G106" s="1222">
        <v>737</v>
      </c>
      <c r="H106" s="1222">
        <v>880</v>
      </c>
      <c r="I106" s="1223">
        <v>1018</v>
      </c>
      <c r="J106" s="1222">
        <v>1194</v>
      </c>
      <c r="K106" s="1222">
        <v>1213</v>
      </c>
      <c r="L106" s="1222">
        <v>1570</v>
      </c>
      <c r="M106" s="1222">
        <v>2206</v>
      </c>
      <c r="N106" s="1222">
        <v>1647</v>
      </c>
      <c r="O106" s="1224">
        <v>2227</v>
      </c>
      <c r="P106" s="1603"/>
      <c r="Q106" s="1444"/>
      <c r="R106" s="1586"/>
      <c r="S106" s="1587"/>
      <c r="T106" s="1588"/>
      <c r="U106" s="1589"/>
      <c r="V106" s="1590"/>
      <c r="W106" s="1590"/>
      <c r="X106" s="1590"/>
      <c r="Y106" s="1591"/>
      <c r="Z106" s="1592"/>
      <c r="AA106" s="1592"/>
      <c r="AB106" s="1592"/>
      <c r="AC106" s="1592"/>
      <c r="AD106" s="1592"/>
      <c r="AE106" s="1591"/>
      <c r="AF106" s="1593"/>
      <c r="AG106" s="1593"/>
      <c r="AH106" s="1593"/>
      <c r="AI106" s="1243"/>
      <c r="AJ106" s="1243"/>
      <c r="AK106" s="1243"/>
      <c r="AL106" s="1243"/>
    </row>
    <row r="107" spans="1:38" ht="17.25" customHeight="1" x14ac:dyDescent="0.15">
      <c r="A107" s="1225" t="s">
        <v>56</v>
      </c>
      <c r="B107" s="1226" t="s">
        <v>239</v>
      </c>
      <c r="C107" s="1212">
        <f>SUM(D107:O107)</f>
        <v>4281</v>
      </c>
      <c r="D107" s="1213">
        <v>480</v>
      </c>
      <c r="E107" s="1214">
        <v>384</v>
      </c>
      <c r="F107" s="1214">
        <v>381</v>
      </c>
      <c r="G107" s="1214">
        <v>240</v>
      </c>
      <c r="H107" s="1214">
        <v>337</v>
      </c>
      <c r="I107" s="1215">
        <v>223</v>
      </c>
      <c r="J107" s="1216">
        <v>207</v>
      </c>
      <c r="K107" s="1214">
        <v>199</v>
      </c>
      <c r="L107" s="1214">
        <v>222</v>
      </c>
      <c r="M107" s="1214">
        <v>255</v>
      </c>
      <c r="N107" s="1214">
        <v>616</v>
      </c>
      <c r="O107" s="1217">
        <v>737</v>
      </c>
      <c r="P107" s="1603"/>
    </row>
    <row r="108" spans="1:38" ht="17.25" customHeight="1" x14ac:dyDescent="0.15">
      <c r="A108" s="1210" t="s">
        <v>56</v>
      </c>
      <c r="B108" s="1211" t="s">
        <v>15</v>
      </c>
      <c r="C108" s="1212">
        <f>SUM(D108:O108)</f>
        <v>979400</v>
      </c>
      <c r="D108" s="1213">
        <v>103324</v>
      </c>
      <c r="E108" s="1214">
        <v>87834</v>
      </c>
      <c r="F108" s="1214">
        <v>80500</v>
      </c>
      <c r="G108" s="1214">
        <v>61878</v>
      </c>
      <c r="H108" s="1214">
        <v>78675</v>
      </c>
      <c r="I108" s="1215">
        <v>58941</v>
      </c>
      <c r="J108" s="1216">
        <v>57458</v>
      </c>
      <c r="K108" s="1214">
        <v>55138</v>
      </c>
      <c r="L108" s="1214">
        <v>68451</v>
      </c>
      <c r="M108" s="1214">
        <v>82179</v>
      </c>
      <c r="N108" s="1214">
        <v>112446</v>
      </c>
      <c r="O108" s="1217">
        <v>132576</v>
      </c>
      <c r="P108" s="1603"/>
      <c r="R108" s="1604"/>
    </row>
    <row r="109" spans="1:38" ht="17.25" customHeight="1" x14ac:dyDescent="0.15">
      <c r="A109" s="1218" t="s">
        <v>56</v>
      </c>
      <c r="B109" s="1219" t="s">
        <v>240</v>
      </c>
      <c r="C109" s="1220">
        <f>C108/C107</f>
        <v>228.77832282177062</v>
      </c>
      <c r="D109" s="1221">
        <v>215</v>
      </c>
      <c r="E109" s="1222">
        <v>229</v>
      </c>
      <c r="F109" s="1222">
        <v>211</v>
      </c>
      <c r="G109" s="1222">
        <v>258</v>
      </c>
      <c r="H109" s="1222">
        <v>234</v>
      </c>
      <c r="I109" s="1223">
        <v>265</v>
      </c>
      <c r="J109" s="1222">
        <v>277</v>
      </c>
      <c r="K109" s="1222">
        <v>278</v>
      </c>
      <c r="L109" s="1222">
        <v>308</v>
      </c>
      <c r="M109" s="1222">
        <v>322</v>
      </c>
      <c r="N109" s="1222">
        <v>183</v>
      </c>
      <c r="O109" s="1224">
        <v>180</v>
      </c>
      <c r="P109" s="1603"/>
      <c r="R109" s="1604"/>
    </row>
    <row r="110" spans="1:38" ht="17.25" customHeight="1" x14ac:dyDescent="0.15">
      <c r="A110" s="1225" t="s">
        <v>57</v>
      </c>
      <c r="B110" s="1226" t="s">
        <v>239</v>
      </c>
      <c r="C110" s="1212">
        <f>SUM(D110:O110)</f>
        <v>4018</v>
      </c>
      <c r="D110" s="1213">
        <v>310</v>
      </c>
      <c r="E110" s="1214">
        <v>313</v>
      </c>
      <c r="F110" s="1214">
        <v>391</v>
      </c>
      <c r="G110" s="1214">
        <v>352</v>
      </c>
      <c r="H110" s="1214">
        <v>395</v>
      </c>
      <c r="I110" s="1215">
        <v>350</v>
      </c>
      <c r="J110" s="1216">
        <v>310</v>
      </c>
      <c r="K110" s="1214">
        <v>236</v>
      </c>
      <c r="L110" s="1214">
        <v>283</v>
      </c>
      <c r="M110" s="1214">
        <v>382</v>
      </c>
      <c r="N110" s="1214">
        <v>370</v>
      </c>
      <c r="O110" s="1217">
        <v>326</v>
      </c>
      <c r="P110" s="1603"/>
      <c r="R110" s="1604"/>
    </row>
    <row r="111" spans="1:38" ht="17.25" customHeight="1" x14ac:dyDescent="0.15">
      <c r="A111" s="1210" t="s">
        <v>57</v>
      </c>
      <c r="B111" s="1211" t="s">
        <v>15</v>
      </c>
      <c r="C111" s="1212">
        <f>SUM(D111:O111)</f>
        <v>1287015</v>
      </c>
      <c r="D111" s="1213">
        <v>102245</v>
      </c>
      <c r="E111" s="1214">
        <v>111337</v>
      </c>
      <c r="F111" s="1214">
        <v>101020</v>
      </c>
      <c r="G111" s="1214">
        <v>103109</v>
      </c>
      <c r="H111" s="1214">
        <v>103525</v>
      </c>
      <c r="I111" s="1215">
        <v>95880</v>
      </c>
      <c r="J111" s="1216">
        <v>93139</v>
      </c>
      <c r="K111" s="1214">
        <v>96183</v>
      </c>
      <c r="L111" s="1214">
        <v>147053</v>
      </c>
      <c r="M111" s="1214">
        <v>140885</v>
      </c>
      <c r="N111" s="1214">
        <v>99412</v>
      </c>
      <c r="O111" s="1217">
        <v>93227</v>
      </c>
      <c r="P111" s="1603"/>
      <c r="R111" s="1604"/>
    </row>
    <row r="112" spans="1:38" ht="17.25" customHeight="1" x14ac:dyDescent="0.15">
      <c r="A112" s="1218" t="s">
        <v>57</v>
      </c>
      <c r="B112" s="1219" t="s">
        <v>240</v>
      </c>
      <c r="C112" s="1220">
        <f>C111/C110</f>
        <v>320.31234444997511</v>
      </c>
      <c r="D112" s="1221">
        <v>329</v>
      </c>
      <c r="E112" s="1222">
        <v>355</v>
      </c>
      <c r="F112" s="1222">
        <v>258</v>
      </c>
      <c r="G112" s="1222">
        <v>293</v>
      </c>
      <c r="H112" s="1222">
        <v>262</v>
      </c>
      <c r="I112" s="1223">
        <v>274</v>
      </c>
      <c r="J112" s="1222">
        <v>301</v>
      </c>
      <c r="K112" s="1222">
        <v>407</v>
      </c>
      <c r="L112" s="1222">
        <v>519</v>
      </c>
      <c r="M112" s="1222">
        <v>368</v>
      </c>
      <c r="N112" s="1222">
        <v>269</v>
      </c>
      <c r="O112" s="1224">
        <v>286</v>
      </c>
      <c r="P112" s="1603"/>
      <c r="R112" s="1604"/>
    </row>
    <row r="113" spans="1:38" ht="17.25" customHeight="1" x14ac:dyDescent="0.15">
      <c r="A113" s="1225" t="s">
        <v>58</v>
      </c>
      <c r="B113" s="1226" t="s">
        <v>239</v>
      </c>
      <c r="C113" s="1212">
        <f>SUM(D113:O113)</f>
        <v>2207</v>
      </c>
      <c r="D113" s="1213">
        <v>157</v>
      </c>
      <c r="E113" s="1214">
        <v>149</v>
      </c>
      <c r="F113" s="1214">
        <v>209</v>
      </c>
      <c r="G113" s="1214">
        <v>158</v>
      </c>
      <c r="H113" s="1214">
        <v>227</v>
      </c>
      <c r="I113" s="1215">
        <v>222</v>
      </c>
      <c r="J113" s="1216">
        <v>248</v>
      </c>
      <c r="K113" s="1214">
        <v>132</v>
      </c>
      <c r="L113" s="1214">
        <v>110</v>
      </c>
      <c r="M113" s="1214">
        <v>171</v>
      </c>
      <c r="N113" s="1214">
        <v>239</v>
      </c>
      <c r="O113" s="1217">
        <v>185</v>
      </c>
      <c r="P113" s="1603"/>
      <c r="R113" s="1604"/>
    </row>
    <row r="114" spans="1:38" ht="17.25" customHeight="1" x14ac:dyDescent="0.15">
      <c r="A114" s="1210" t="s">
        <v>58</v>
      </c>
      <c r="B114" s="1211" t="s">
        <v>15</v>
      </c>
      <c r="C114" s="1212">
        <f>SUM(D114:O114)</f>
        <v>2232021</v>
      </c>
      <c r="D114" s="1213">
        <v>170135</v>
      </c>
      <c r="E114" s="1214">
        <v>169219</v>
      </c>
      <c r="F114" s="1214">
        <v>199060</v>
      </c>
      <c r="G114" s="1214">
        <v>193975</v>
      </c>
      <c r="H114" s="1214">
        <v>225072</v>
      </c>
      <c r="I114" s="1215">
        <v>198154</v>
      </c>
      <c r="J114" s="1216">
        <v>196591</v>
      </c>
      <c r="K114" s="1214">
        <v>153344</v>
      </c>
      <c r="L114" s="1214">
        <v>176490</v>
      </c>
      <c r="M114" s="1214">
        <v>199431</v>
      </c>
      <c r="N114" s="1214">
        <v>179345</v>
      </c>
      <c r="O114" s="1217">
        <v>171205</v>
      </c>
      <c r="P114" s="1603"/>
      <c r="R114" s="1604"/>
    </row>
    <row r="115" spans="1:38" ht="17.25" customHeight="1" x14ac:dyDescent="0.15">
      <c r="A115" s="1218" t="s">
        <v>58</v>
      </c>
      <c r="B115" s="1219" t="s">
        <v>240</v>
      </c>
      <c r="C115" s="1220">
        <f>C114/C113</f>
        <v>1011.3371091980064</v>
      </c>
      <c r="D115" s="1221">
        <v>1085</v>
      </c>
      <c r="E115" s="1222">
        <v>1133</v>
      </c>
      <c r="F115" s="1222">
        <v>951</v>
      </c>
      <c r="G115" s="1222">
        <v>1225</v>
      </c>
      <c r="H115" s="1222">
        <v>990</v>
      </c>
      <c r="I115" s="1223">
        <v>892</v>
      </c>
      <c r="J115" s="1222">
        <v>794</v>
      </c>
      <c r="K115" s="1222">
        <v>1163</v>
      </c>
      <c r="L115" s="1222">
        <v>1602</v>
      </c>
      <c r="M115" s="1222">
        <v>1166</v>
      </c>
      <c r="N115" s="1222">
        <v>749</v>
      </c>
      <c r="O115" s="1224">
        <v>924</v>
      </c>
      <c r="P115" s="1603"/>
      <c r="R115" s="1604"/>
    </row>
    <row r="116" spans="1:38" ht="17.25" customHeight="1" x14ac:dyDescent="0.15">
      <c r="A116" s="1225" t="s">
        <v>59</v>
      </c>
      <c r="B116" s="1226" t="s">
        <v>239</v>
      </c>
      <c r="C116" s="1212">
        <f>SUM(D116:O116)</f>
        <v>1537</v>
      </c>
      <c r="D116" s="1213">
        <v>78</v>
      </c>
      <c r="E116" s="1214">
        <v>30</v>
      </c>
      <c r="F116" s="1214">
        <v>127</v>
      </c>
      <c r="G116" s="1214">
        <v>418</v>
      </c>
      <c r="H116" s="1214">
        <v>544</v>
      </c>
      <c r="I116" s="1215">
        <v>263</v>
      </c>
      <c r="J116" s="1216">
        <v>10</v>
      </c>
      <c r="K116" s="1214">
        <v>0</v>
      </c>
      <c r="L116" s="1214">
        <v>0</v>
      </c>
      <c r="M116" s="1214">
        <v>0</v>
      </c>
      <c r="N116" s="1214">
        <v>0</v>
      </c>
      <c r="O116" s="1217">
        <v>67</v>
      </c>
      <c r="P116" s="1603"/>
      <c r="R116" s="1604"/>
    </row>
    <row r="117" spans="1:38" ht="17.25" customHeight="1" x14ac:dyDescent="0.15">
      <c r="A117" s="1210" t="s">
        <v>59</v>
      </c>
      <c r="B117" s="1211" t="s">
        <v>15</v>
      </c>
      <c r="C117" s="1212">
        <f>SUM(D117:O117)</f>
        <v>1020045</v>
      </c>
      <c r="D117" s="1213">
        <v>61007</v>
      </c>
      <c r="E117" s="1214">
        <v>46250</v>
      </c>
      <c r="F117" s="1214">
        <v>139830</v>
      </c>
      <c r="G117" s="1214">
        <v>276185</v>
      </c>
      <c r="H117" s="1214">
        <v>299273</v>
      </c>
      <c r="I117" s="1215">
        <v>141240</v>
      </c>
      <c r="J117" s="1216">
        <v>5114</v>
      </c>
      <c r="K117" s="1214">
        <v>0</v>
      </c>
      <c r="L117" s="1214">
        <v>0</v>
      </c>
      <c r="M117" s="1214">
        <v>0</v>
      </c>
      <c r="N117" s="1214">
        <v>119</v>
      </c>
      <c r="O117" s="1217">
        <v>51027</v>
      </c>
      <c r="P117" s="1603"/>
      <c r="R117" s="1604"/>
    </row>
    <row r="118" spans="1:38" ht="17.25" customHeight="1" x14ac:dyDescent="0.15">
      <c r="A118" s="1218" t="s">
        <v>59</v>
      </c>
      <c r="B118" s="1219" t="s">
        <v>240</v>
      </c>
      <c r="C118" s="1220">
        <f>C117/C116</f>
        <v>663.65972674040336</v>
      </c>
      <c r="D118" s="1221">
        <v>787</v>
      </c>
      <c r="E118" s="1222">
        <v>1520</v>
      </c>
      <c r="F118" s="1222">
        <v>1099</v>
      </c>
      <c r="G118" s="1222">
        <v>661</v>
      </c>
      <c r="H118" s="1222">
        <v>550</v>
      </c>
      <c r="I118" s="1223">
        <v>536</v>
      </c>
      <c r="J118" s="1222">
        <v>494</v>
      </c>
      <c r="K118" s="1222">
        <v>0</v>
      </c>
      <c r="L118" s="1222">
        <v>0</v>
      </c>
      <c r="M118" s="1222">
        <v>0</v>
      </c>
      <c r="N118" s="1222">
        <v>1523</v>
      </c>
      <c r="O118" s="1224">
        <v>759</v>
      </c>
      <c r="P118" s="1603"/>
      <c r="R118" s="1604"/>
    </row>
    <row r="119" spans="1:38" ht="17.25" customHeight="1" x14ac:dyDescent="0.15">
      <c r="A119" s="1225" t="s">
        <v>60</v>
      </c>
      <c r="B119" s="1226" t="s">
        <v>239</v>
      </c>
      <c r="C119" s="1212">
        <f>SUM(D119:O119)</f>
        <v>7333</v>
      </c>
      <c r="D119" s="1213">
        <v>575</v>
      </c>
      <c r="E119" s="1214">
        <v>618</v>
      </c>
      <c r="F119" s="1214">
        <v>701</v>
      </c>
      <c r="G119" s="1214">
        <v>633</v>
      </c>
      <c r="H119" s="1214">
        <v>644</v>
      </c>
      <c r="I119" s="1215">
        <v>692</v>
      </c>
      <c r="J119" s="1216">
        <v>746</v>
      </c>
      <c r="K119" s="1214">
        <v>604</v>
      </c>
      <c r="L119" s="1214">
        <v>610</v>
      </c>
      <c r="M119" s="1214">
        <v>477</v>
      </c>
      <c r="N119" s="1214">
        <v>441</v>
      </c>
      <c r="O119" s="1217">
        <v>592</v>
      </c>
      <c r="P119" s="1603"/>
      <c r="R119" s="1604"/>
    </row>
    <row r="120" spans="1:38" ht="17.25" customHeight="1" x14ac:dyDescent="0.15">
      <c r="A120" s="1210" t="s">
        <v>60</v>
      </c>
      <c r="B120" s="1211" t="s">
        <v>15</v>
      </c>
      <c r="C120" s="1212">
        <f>SUM(D120:O120)</f>
        <v>3217194</v>
      </c>
      <c r="D120" s="1213">
        <v>201731</v>
      </c>
      <c r="E120" s="1214">
        <v>227567</v>
      </c>
      <c r="F120" s="1214">
        <v>273714</v>
      </c>
      <c r="G120" s="1214">
        <v>258250</v>
      </c>
      <c r="H120" s="1214">
        <v>276542</v>
      </c>
      <c r="I120" s="1215">
        <v>303865</v>
      </c>
      <c r="J120" s="1216">
        <v>329229</v>
      </c>
      <c r="K120" s="1214">
        <v>283072</v>
      </c>
      <c r="L120" s="1214">
        <v>305094</v>
      </c>
      <c r="M120" s="1214">
        <v>255861</v>
      </c>
      <c r="N120" s="1214">
        <v>237240</v>
      </c>
      <c r="O120" s="1217">
        <v>265029</v>
      </c>
      <c r="P120" s="1603"/>
      <c r="R120" s="1604"/>
    </row>
    <row r="121" spans="1:38" ht="17.25" customHeight="1" x14ac:dyDescent="0.15">
      <c r="A121" s="1218" t="s">
        <v>60</v>
      </c>
      <c r="B121" s="1219" t="s">
        <v>240</v>
      </c>
      <c r="C121" s="1220">
        <f>C120/C119</f>
        <v>438.72821491885998</v>
      </c>
      <c r="D121" s="1221">
        <v>351</v>
      </c>
      <c r="E121" s="1222">
        <v>368</v>
      </c>
      <c r="F121" s="1222">
        <v>391</v>
      </c>
      <c r="G121" s="1222">
        <v>408</v>
      </c>
      <c r="H121" s="1222">
        <v>429</v>
      </c>
      <c r="I121" s="1223">
        <v>439</v>
      </c>
      <c r="J121" s="1222">
        <v>442</v>
      </c>
      <c r="K121" s="1222">
        <v>469</v>
      </c>
      <c r="L121" s="1222">
        <v>500</v>
      </c>
      <c r="M121" s="1222">
        <v>537</v>
      </c>
      <c r="N121" s="1222">
        <v>538</v>
      </c>
      <c r="O121" s="1224">
        <v>448</v>
      </c>
      <c r="P121" s="1603"/>
      <c r="R121" s="1604"/>
    </row>
    <row r="122" spans="1:38" s="1244" customFormat="1" ht="17.25" customHeight="1" x14ac:dyDescent="0.15">
      <c r="A122" s="1247" t="s">
        <v>61</v>
      </c>
      <c r="B122" s="1226" t="s">
        <v>239</v>
      </c>
      <c r="C122" s="1212">
        <f>SUM(D122:O122)</f>
        <v>346.80100000000004</v>
      </c>
      <c r="D122" s="1213">
        <v>21.379000000000001</v>
      </c>
      <c r="E122" s="1216">
        <v>18.88</v>
      </c>
      <c r="F122" s="1214">
        <v>22.652999999999999</v>
      </c>
      <c r="G122" s="1216">
        <v>24.780999999999999</v>
      </c>
      <c r="H122" s="1216">
        <v>33.856000000000002</v>
      </c>
      <c r="I122" s="1240">
        <v>39.917000000000002</v>
      </c>
      <c r="J122" s="1216">
        <v>38.667999999999999</v>
      </c>
      <c r="K122" s="1216">
        <v>40.552</v>
      </c>
      <c r="L122" s="1216">
        <v>29.029</v>
      </c>
      <c r="M122" s="1216">
        <v>25.853999999999999</v>
      </c>
      <c r="N122" s="1216">
        <v>24.254000000000001</v>
      </c>
      <c r="O122" s="1241">
        <v>26.978000000000002</v>
      </c>
      <c r="P122" s="1603"/>
      <c r="Q122" s="1444"/>
      <c r="R122" s="1604"/>
      <c r="S122" s="1587"/>
      <c r="T122" s="1588"/>
      <c r="U122" s="1589"/>
      <c r="V122" s="1590"/>
      <c r="W122" s="1590"/>
      <c r="X122" s="1590"/>
      <c r="Y122" s="1591"/>
      <c r="Z122" s="1592"/>
      <c r="AA122" s="1592"/>
      <c r="AB122" s="1592"/>
      <c r="AC122" s="1592"/>
      <c r="AD122" s="1592"/>
      <c r="AE122" s="1591"/>
      <c r="AF122" s="1593"/>
      <c r="AG122" s="1593"/>
      <c r="AH122" s="1593"/>
      <c r="AI122" s="1243"/>
      <c r="AJ122" s="1243"/>
      <c r="AK122" s="1243"/>
      <c r="AL122" s="1243"/>
    </row>
    <row r="123" spans="1:38" s="1244" customFormat="1" ht="17.25" customHeight="1" x14ac:dyDescent="0.15">
      <c r="A123" s="1245" t="s">
        <v>61</v>
      </c>
      <c r="B123" s="1211" t="s">
        <v>15</v>
      </c>
      <c r="C123" s="1212">
        <f>SUM(D123:O123)</f>
        <v>382487.24399999995</v>
      </c>
      <c r="D123" s="1213">
        <v>24592.799999999999</v>
      </c>
      <c r="E123" s="1216">
        <v>22485.948</v>
      </c>
      <c r="F123" s="1214">
        <v>30212.894</v>
      </c>
      <c r="G123" s="1216">
        <v>32408.719000000001</v>
      </c>
      <c r="H123" s="1216">
        <v>36317.521000000001</v>
      </c>
      <c r="I123" s="1240">
        <v>39038.161999999997</v>
      </c>
      <c r="J123" s="1216">
        <v>39082.442999999999</v>
      </c>
      <c r="K123" s="1216">
        <v>37476.981</v>
      </c>
      <c r="L123" s="1216">
        <v>31401.252</v>
      </c>
      <c r="M123" s="1216">
        <v>31731.451000000001</v>
      </c>
      <c r="N123" s="1216">
        <v>26964.436000000002</v>
      </c>
      <c r="O123" s="1241">
        <v>30774.636999999999</v>
      </c>
      <c r="P123" s="1603"/>
      <c r="Q123" s="1444"/>
      <c r="R123" s="1604"/>
      <c r="S123" s="1587"/>
      <c r="T123" s="1588"/>
      <c r="U123" s="1589"/>
      <c r="V123" s="1590"/>
      <c r="W123" s="1590"/>
      <c r="X123" s="1590"/>
      <c r="Y123" s="1591"/>
      <c r="Z123" s="1592"/>
      <c r="AA123" s="1592"/>
      <c r="AB123" s="1592"/>
      <c r="AC123" s="1592"/>
      <c r="AD123" s="1592"/>
      <c r="AE123" s="1591"/>
      <c r="AF123" s="1593"/>
      <c r="AG123" s="1593"/>
      <c r="AH123" s="1593"/>
      <c r="AI123" s="1243"/>
      <c r="AJ123" s="1243"/>
      <c r="AK123" s="1243"/>
      <c r="AL123" s="1243"/>
    </row>
    <row r="124" spans="1:38" s="1244" customFormat="1" ht="17.25" customHeight="1" x14ac:dyDescent="0.15">
      <c r="A124" s="1246" t="s">
        <v>61</v>
      </c>
      <c r="B124" s="1219" t="s">
        <v>240</v>
      </c>
      <c r="C124" s="1220">
        <f>C123/C122</f>
        <v>1102.9012142410197</v>
      </c>
      <c r="D124" s="1221">
        <v>1150</v>
      </c>
      <c r="E124" s="1222">
        <v>1212</v>
      </c>
      <c r="F124" s="1222">
        <v>1334</v>
      </c>
      <c r="G124" s="1222">
        <v>1308</v>
      </c>
      <c r="H124" s="1222">
        <v>1073</v>
      </c>
      <c r="I124" s="1223">
        <v>978</v>
      </c>
      <c r="J124" s="1222">
        <v>1011</v>
      </c>
      <c r="K124" s="1222">
        <v>924</v>
      </c>
      <c r="L124" s="1222">
        <v>1082</v>
      </c>
      <c r="M124" s="1222">
        <v>1227</v>
      </c>
      <c r="N124" s="1222">
        <v>1112</v>
      </c>
      <c r="O124" s="1224">
        <v>1141</v>
      </c>
      <c r="P124" s="1603"/>
      <c r="Q124" s="1444"/>
      <c r="R124" s="1604"/>
      <c r="S124" s="1587"/>
      <c r="T124" s="1588"/>
      <c r="U124" s="1589"/>
      <c r="V124" s="1590"/>
      <c r="W124" s="1590"/>
      <c r="X124" s="1590"/>
      <c r="Y124" s="1591"/>
      <c r="Z124" s="1592"/>
      <c r="AA124" s="1592"/>
      <c r="AB124" s="1592"/>
      <c r="AC124" s="1592"/>
      <c r="AD124" s="1592"/>
      <c r="AE124" s="1591"/>
      <c r="AF124" s="1593"/>
      <c r="AG124" s="1593"/>
      <c r="AH124" s="1593"/>
      <c r="AI124" s="1243"/>
      <c r="AJ124" s="1243"/>
      <c r="AK124" s="1243"/>
      <c r="AL124" s="1243"/>
    </row>
    <row r="125" spans="1:38" s="1244" customFormat="1" ht="17.25" customHeight="1" x14ac:dyDescent="0.15">
      <c r="A125" s="1253" t="s">
        <v>258</v>
      </c>
      <c r="B125" s="1226" t="s">
        <v>239</v>
      </c>
      <c r="C125" s="1212">
        <f>SUM(D125:O125)</f>
        <v>3251</v>
      </c>
      <c r="D125" s="1213">
        <v>145</v>
      </c>
      <c r="E125" s="1216">
        <v>139</v>
      </c>
      <c r="F125" s="1214">
        <v>193</v>
      </c>
      <c r="G125" s="1216">
        <v>269</v>
      </c>
      <c r="H125" s="1216">
        <v>376</v>
      </c>
      <c r="I125" s="1240">
        <v>546</v>
      </c>
      <c r="J125" s="1216">
        <v>472</v>
      </c>
      <c r="K125" s="1216">
        <v>315</v>
      </c>
      <c r="L125" s="1216">
        <v>249</v>
      </c>
      <c r="M125" s="1251">
        <v>230</v>
      </c>
      <c r="N125" s="1251">
        <v>163</v>
      </c>
      <c r="O125" s="1241">
        <v>154</v>
      </c>
      <c r="P125" s="1603"/>
      <c r="Q125" s="1444"/>
      <c r="R125" s="1604"/>
      <c r="S125" s="1587"/>
      <c r="T125" s="1588"/>
      <c r="U125" s="1589"/>
      <c r="V125" s="1590"/>
      <c r="W125" s="1590"/>
      <c r="X125" s="1590"/>
      <c r="Y125" s="1591"/>
      <c r="Z125" s="1592"/>
      <c r="AA125" s="1592"/>
      <c r="AB125" s="1592"/>
      <c r="AC125" s="1592"/>
      <c r="AD125" s="1592"/>
      <c r="AE125" s="1591"/>
      <c r="AF125" s="1593"/>
      <c r="AG125" s="1593"/>
      <c r="AH125" s="1593"/>
      <c r="AI125" s="1243"/>
      <c r="AJ125" s="1243"/>
      <c r="AK125" s="1243"/>
      <c r="AL125" s="1243"/>
    </row>
    <row r="126" spans="1:38" s="1244" customFormat="1" ht="17.25" customHeight="1" x14ac:dyDescent="0.15">
      <c r="A126" s="1245" t="s">
        <v>63</v>
      </c>
      <c r="B126" s="1211" t="s">
        <v>15</v>
      </c>
      <c r="C126" s="1212">
        <f>SUM(D126:O126)</f>
        <v>2061108</v>
      </c>
      <c r="D126" s="1213">
        <v>82771</v>
      </c>
      <c r="E126" s="1216">
        <v>83003</v>
      </c>
      <c r="F126" s="1214">
        <v>145014</v>
      </c>
      <c r="G126" s="1216">
        <v>211359</v>
      </c>
      <c r="H126" s="1216">
        <v>303071</v>
      </c>
      <c r="I126" s="1240">
        <v>327322</v>
      </c>
      <c r="J126" s="1216">
        <v>269462</v>
      </c>
      <c r="K126" s="1216">
        <v>187672</v>
      </c>
      <c r="L126" s="1216">
        <v>143278</v>
      </c>
      <c r="M126" s="1251">
        <v>127510</v>
      </c>
      <c r="N126" s="1251">
        <v>90975</v>
      </c>
      <c r="O126" s="1241">
        <v>89671</v>
      </c>
      <c r="P126" s="1603"/>
      <c r="Q126" s="1444"/>
      <c r="R126" s="1604"/>
      <c r="S126" s="1587"/>
      <c r="T126" s="1588"/>
      <c r="U126" s="1589"/>
      <c r="V126" s="1590"/>
      <c r="W126" s="1590"/>
      <c r="X126" s="1590"/>
      <c r="Y126" s="1591"/>
      <c r="Z126" s="1592"/>
      <c r="AA126" s="1592"/>
      <c r="AB126" s="1592"/>
      <c r="AC126" s="1592"/>
      <c r="AD126" s="1592"/>
      <c r="AE126" s="1591"/>
      <c r="AF126" s="1593"/>
      <c r="AG126" s="1593"/>
      <c r="AH126" s="1593"/>
      <c r="AI126" s="1243"/>
      <c r="AJ126" s="1243"/>
      <c r="AK126" s="1243"/>
      <c r="AL126" s="1243"/>
    </row>
    <row r="127" spans="1:38" s="1244" customFormat="1" ht="17.25" customHeight="1" x14ac:dyDescent="0.15">
      <c r="A127" s="1246" t="s">
        <v>63</v>
      </c>
      <c r="B127" s="1219" t="s">
        <v>240</v>
      </c>
      <c r="C127" s="1220">
        <f>C126/C125</f>
        <v>633.99200246078135</v>
      </c>
      <c r="D127" s="1221">
        <v>571</v>
      </c>
      <c r="E127" s="1222">
        <v>596</v>
      </c>
      <c r="F127" s="1222">
        <v>753</v>
      </c>
      <c r="G127" s="1222">
        <v>787</v>
      </c>
      <c r="H127" s="1222">
        <v>807</v>
      </c>
      <c r="I127" s="1223">
        <v>600</v>
      </c>
      <c r="J127" s="1222">
        <v>571</v>
      </c>
      <c r="K127" s="1222">
        <v>596</v>
      </c>
      <c r="L127" s="1222">
        <v>575</v>
      </c>
      <c r="M127" s="1222">
        <v>555</v>
      </c>
      <c r="N127" s="1222">
        <v>559</v>
      </c>
      <c r="O127" s="1224">
        <v>581</v>
      </c>
      <c r="P127" s="1603"/>
      <c r="Q127" s="1444"/>
      <c r="R127" s="1604"/>
      <c r="S127" s="1587"/>
      <c r="T127" s="1588"/>
      <c r="U127" s="1589"/>
      <c r="V127" s="1590"/>
      <c r="W127" s="1590"/>
      <c r="X127" s="1590"/>
      <c r="Y127" s="1591"/>
      <c r="Z127" s="1592"/>
      <c r="AA127" s="1592"/>
      <c r="AB127" s="1592"/>
      <c r="AC127" s="1592"/>
      <c r="AD127" s="1592"/>
      <c r="AE127" s="1591"/>
      <c r="AF127" s="1593"/>
      <c r="AG127" s="1593"/>
      <c r="AH127" s="1593"/>
      <c r="AI127" s="1243"/>
      <c r="AJ127" s="1243"/>
      <c r="AK127" s="1243"/>
      <c r="AL127" s="1243"/>
    </row>
    <row r="128" spans="1:38" s="1244" customFormat="1" ht="17.25" customHeight="1" x14ac:dyDescent="0.15">
      <c r="A128" s="1253" t="s">
        <v>63</v>
      </c>
      <c r="B128" s="1226" t="s">
        <v>239</v>
      </c>
      <c r="C128" s="1212">
        <f>SUM(D128:O128)</f>
        <v>1327</v>
      </c>
      <c r="D128" s="1213">
        <v>94</v>
      </c>
      <c r="E128" s="1216">
        <v>86</v>
      </c>
      <c r="F128" s="1214">
        <v>112</v>
      </c>
      <c r="G128" s="1216">
        <v>109</v>
      </c>
      <c r="H128" s="1216">
        <v>124</v>
      </c>
      <c r="I128" s="1240">
        <v>123</v>
      </c>
      <c r="J128" s="1216">
        <v>134</v>
      </c>
      <c r="K128" s="1216">
        <v>123</v>
      </c>
      <c r="L128" s="1216">
        <v>113</v>
      </c>
      <c r="M128" s="1216">
        <v>105</v>
      </c>
      <c r="N128" s="1216">
        <v>96</v>
      </c>
      <c r="O128" s="1241">
        <v>108</v>
      </c>
      <c r="P128" s="1603"/>
      <c r="Q128" s="1444"/>
      <c r="R128" s="1604"/>
      <c r="S128" s="1587"/>
      <c r="T128" s="1588"/>
      <c r="U128" s="1589"/>
      <c r="V128" s="1590"/>
      <c r="W128" s="1590"/>
      <c r="X128" s="1590"/>
      <c r="Y128" s="1591"/>
      <c r="Z128" s="1592"/>
      <c r="AA128" s="1592"/>
      <c r="AB128" s="1592"/>
      <c r="AC128" s="1592"/>
      <c r="AD128" s="1592"/>
      <c r="AE128" s="1591"/>
      <c r="AF128" s="1593"/>
      <c r="AG128" s="1593"/>
      <c r="AH128" s="1593"/>
      <c r="AI128" s="1243"/>
      <c r="AJ128" s="1243"/>
      <c r="AK128" s="1243"/>
      <c r="AL128" s="1243"/>
    </row>
    <row r="129" spans="1:38" s="1244" customFormat="1" ht="17.25" customHeight="1" x14ac:dyDescent="0.15">
      <c r="A129" s="1245" t="s">
        <v>63</v>
      </c>
      <c r="B129" s="1211" t="s">
        <v>15</v>
      </c>
      <c r="C129" s="1212">
        <f>SUM(D129:O129)</f>
        <v>3720363</v>
      </c>
      <c r="D129" s="1213">
        <v>260516</v>
      </c>
      <c r="E129" s="1216">
        <v>217709</v>
      </c>
      <c r="F129" s="1214">
        <v>249396</v>
      </c>
      <c r="G129" s="1216">
        <v>269283</v>
      </c>
      <c r="H129" s="1216">
        <v>283611</v>
      </c>
      <c r="I129" s="1240">
        <v>299515</v>
      </c>
      <c r="J129" s="1216">
        <v>412523</v>
      </c>
      <c r="K129" s="1216">
        <v>468584</v>
      </c>
      <c r="L129" s="1216">
        <v>382538</v>
      </c>
      <c r="M129" s="1216">
        <v>269997</v>
      </c>
      <c r="N129" s="1216">
        <v>213320</v>
      </c>
      <c r="O129" s="1241">
        <v>393371</v>
      </c>
      <c r="P129" s="1603"/>
      <c r="Q129" s="1444"/>
      <c r="R129" s="1586"/>
      <c r="S129" s="1587"/>
      <c r="T129" s="1588"/>
      <c r="U129" s="1589"/>
      <c r="V129" s="1590"/>
      <c r="W129" s="1590"/>
      <c r="X129" s="1590"/>
      <c r="Y129" s="1591"/>
      <c r="Z129" s="1592"/>
      <c r="AA129" s="1592"/>
      <c r="AB129" s="1592"/>
      <c r="AC129" s="1592"/>
      <c r="AD129" s="1592"/>
      <c r="AE129" s="1591"/>
      <c r="AF129" s="1593"/>
      <c r="AG129" s="1593"/>
      <c r="AH129" s="1593"/>
      <c r="AI129" s="1243"/>
      <c r="AJ129" s="1243"/>
      <c r="AK129" s="1243"/>
      <c r="AL129" s="1243"/>
    </row>
    <row r="130" spans="1:38" s="1244" customFormat="1" ht="17.25" customHeight="1" x14ac:dyDescent="0.15">
      <c r="A130" s="1246" t="s">
        <v>63</v>
      </c>
      <c r="B130" s="1219" t="s">
        <v>240</v>
      </c>
      <c r="C130" s="1220">
        <f>C129/C128</f>
        <v>2803.5892991710625</v>
      </c>
      <c r="D130" s="1221">
        <v>2777</v>
      </c>
      <c r="E130" s="1222">
        <v>2537</v>
      </c>
      <c r="F130" s="1222">
        <v>2223</v>
      </c>
      <c r="G130" s="1222">
        <v>2470</v>
      </c>
      <c r="H130" s="1222">
        <v>2295</v>
      </c>
      <c r="I130" s="1223">
        <v>2431</v>
      </c>
      <c r="J130" s="1222">
        <v>3084</v>
      </c>
      <c r="K130" s="1222">
        <v>3815</v>
      </c>
      <c r="L130" s="1222">
        <v>3376</v>
      </c>
      <c r="M130" s="1222">
        <v>2571</v>
      </c>
      <c r="N130" s="1222">
        <v>2228</v>
      </c>
      <c r="O130" s="1224">
        <v>3656</v>
      </c>
      <c r="P130" s="1603"/>
      <c r="Q130" s="1444"/>
      <c r="R130" s="1586"/>
      <c r="S130" s="1587"/>
      <c r="T130" s="1588"/>
      <c r="U130" s="1589"/>
      <c r="V130" s="1590"/>
      <c r="W130" s="1590"/>
      <c r="X130" s="1590"/>
      <c r="Y130" s="1591"/>
      <c r="Z130" s="1592"/>
      <c r="AA130" s="1592"/>
      <c r="AB130" s="1592"/>
      <c r="AC130" s="1592"/>
      <c r="AD130" s="1592"/>
      <c r="AE130" s="1591"/>
      <c r="AF130" s="1593"/>
      <c r="AG130" s="1593"/>
      <c r="AH130" s="1593"/>
      <c r="AI130" s="1243"/>
      <c r="AJ130" s="1243"/>
      <c r="AK130" s="1243"/>
      <c r="AL130" s="1243"/>
    </row>
    <row r="131" spans="1:38" s="1244" customFormat="1" ht="17.25" customHeight="1" x14ac:dyDescent="0.15">
      <c r="A131" s="1247" t="s">
        <v>64</v>
      </c>
      <c r="B131" s="1226" t="s">
        <v>239</v>
      </c>
      <c r="C131" s="1212">
        <f>SUM(D131:O131)</f>
        <v>1352.27</v>
      </c>
      <c r="D131" s="1213">
        <v>107.907</v>
      </c>
      <c r="E131" s="1216">
        <v>104.623</v>
      </c>
      <c r="F131" s="1214">
        <v>122.791</v>
      </c>
      <c r="G131" s="1216">
        <v>116.652</v>
      </c>
      <c r="H131" s="1216">
        <v>119.916</v>
      </c>
      <c r="I131" s="1240">
        <v>127.938</v>
      </c>
      <c r="J131" s="1216">
        <v>107.255</v>
      </c>
      <c r="K131" s="1216">
        <v>104.389</v>
      </c>
      <c r="L131" s="1216">
        <v>111.2</v>
      </c>
      <c r="M131" s="1216">
        <v>114.801</v>
      </c>
      <c r="N131" s="1216">
        <v>104.774</v>
      </c>
      <c r="O131" s="1241">
        <v>110.024</v>
      </c>
      <c r="P131" s="1603"/>
      <c r="Q131" s="1444"/>
      <c r="R131" s="1586"/>
      <c r="S131" s="1587"/>
      <c r="T131" s="1588"/>
      <c r="U131" s="1589"/>
      <c r="V131" s="1590"/>
      <c r="W131" s="1590"/>
      <c r="X131" s="1590"/>
      <c r="Y131" s="1591"/>
      <c r="Z131" s="1592"/>
      <c r="AA131" s="1592"/>
      <c r="AB131" s="1592"/>
      <c r="AC131" s="1592"/>
      <c r="AD131" s="1592"/>
      <c r="AE131" s="1591"/>
      <c r="AF131" s="1593"/>
      <c r="AG131" s="1593"/>
      <c r="AH131" s="1593"/>
      <c r="AI131" s="1243"/>
      <c r="AJ131" s="1243"/>
      <c r="AK131" s="1243"/>
      <c r="AL131" s="1243"/>
    </row>
    <row r="132" spans="1:38" s="1244" customFormat="1" ht="17.25" customHeight="1" x14ac:dyDescent="0.15">
      <c r="A132" s="1245" t="s">
        <v>64</v>
      </c>
      <c r="B132" s="1211" t="s">
        <v>15</v>
      </c>
      <c r="C132" s="1212">
        <f>SUM(D132:O132)</f>
        <v>1307545.493</v>
      </c>
      <c r="D132" s="1213">
        <v>108913.973</v>
      </c>
      <c r="E132" s="1216">
        <v>103360.322</v>
      </c>
      <c r="F132" s="1214">
        <v>113590.056</v>
      </c>
      <c r="G132" s="1216">
        <v>105417.527</v>
      </c>
      <c r="H132" s="1216">
        <v>108401.913</v>
      </c>
      <c r="I132" s="1240">
        <v>105790.046</v>
      </c>
      <c r="J132" s="1216">
        <v>92902.149000000005</v>
      </c>
      <c r="K132" s="1216">
        <v>89476.804000000004</v>
      </c>
      <c r="L132" s="1216">
        <v>105741.84600000001</v>
      </c>
      <c r="M132" s="1216">
        <v>121943.965</v>
      </c>
      <c r="N132" s="1216">
        <v>117040.126</v>
      </c>
      <c r="O132" s="1241">
        <v>134966.766</v>
      </c>
      <c r="P132" s="1603"/>
      <c r="Q132" s="1444"/>
      <c r="R132" s="1586"/>
      <c r="S132" s="1587"/>
      <c r="T132" s="1588"/>
      <c r="U132" s="1589"/>
      <c r="V132" s="1590"/>
      <c r="W132" s="1590"/>
      <c r="X132" s="1590"/>
      <c r="Y132" s="1591"/>
      <c r="Z132" s="1592"/>
      <c r="AA132" s="1592"/>
      <c r="AB132" s="1592"/>
      <c r="AC132" s="1592"/>
      <c r="AD132" s="1592"/>
      <c r="AE132" s="1591"/>
      <c r="AF132" s="1593"/>
      <c r="AG132" s="1593"/>
      <c r="AH132" s="1593"/>
      <c r="AI132" s="1243"/>
      <c r="AJ132" s="1243"/>
      <c r="AK132" s="1243"/>
      <c r="AL132" s="1243"/>
    </row>
    <row r="133" spans="1:38" s="1244" customFormat="1" ht="17.25" customHeight="1" thickBot="1" x14ac:dyDescent="0.2">
      <c r="A133" s="1245" t="s">
        <v>64</v>
      </c>
      <c r="B133" s="1472" t="s">
        <v>240</v>
      </c>
      <c r="C133" s="1473">
        <f>C132/C131</f>
        <v>966.92634828843359</v>
      </c>
      <c r="D133" s="1474">
        <v>1009</v>
      </c>
      <c r="E133" s="1475">
        <v>988</v>
      </c>
      <c r="F133" s="1475"/>
      <c r="G133" s="1475">
        <v>904</v>
      </c>
      <c r="H133" s="1475">
        <v>904</v>
      </c>
      <c r="I133" s="1476">
        <v>827</v>
      </c>
      <c r="J133" s="1475">
        <v>866</v>
      </c>
      <c r="K133" s="1475">
        <v>857</v>
      </c>
      <c r="L133" s="1475">
        <v>951</v>
      </c>
      <c r="M133" s="1475">
        <v>1062</v>
      </c>
      <c r="N133" s="1475">
        <v>1117</v>
      </c>
      <c r="O133" s="1477">
        <v>1227</v>
      </c>
      <c r="P133" s="1603"/>
      <c r="Q133" s="1444"/>
      <c r="R133" s="1586"/>
      <c r="S133" s="1587"/>
      <c r="T133" s="1588"/>
      <c r="U133" s="1589"/>
      <c r="V133" s="1590"/>
      <c r="W133" s="1590"/>
      <c r="X133" s="1590"/>
      <c r="Y133" s="1591"/>
      <c r="Z133" s="1592"/>
      <c r="AA133" s="1592"/>
      <c r="AB133" s="1592"/>
      <c r="AC133" s="1592"/>
      <c r="AD133" s="1592"/>
      <c r="AE133" s="1591"/>
      <c r="AF133" s="1593"/>
      <c r="AG133" s="1593"/>
      <c r="AH133" s="1593"/>
      <c r="AI133" s="1243"/>
      <c r="AJ133" s="1243"/>
      <c r="AK133" s="1243"/>
      <c r="AL133" s="1243"/>
    </row>
    <row r="134" spans="1:38" s="275" customFormat="1" ht="17.25" customHeight="1" x14ac:dyDescent="0.15">
      <c r="A134" s="1259" t="s">
        <v>65</v>
      </c>
      <c r="B134" s="1479" t="s">
        <v>243</v>
      </c>
      <c r="C134" s="1187">
        <f>SUM(D134:O134)</f>
        <v>376509</v>
      </c>
      <c r="D134" s="1188">
        <v>32548</v>
      </c>
      <c r="E134" s="1189">
        <v>30542</v>
      </c>
      <c r="F134" s="1189">
        <v>27780</v>
      </c>
      <c r="G134" s="1189">
        <v>23283</v>
      </c>
      <c r="H134" s="1189">
        <v>22928</v>
      </c>
      <c r="I134" s="1189">
        <v>25271</v>
      </c>
      <c r="J134" s="1189">
        <v>32062</v>
      </c>
      <c r="K134" s="1189">
        <v>30602</v>
      </c>
      <c r="L134" s="1189">
        <v>29956</v>
      </c>
      <c r="M134" s="1189">
        <v>35720</v>
      </c>
      <c r="N134" s="1189">
        <v>39171</v>
      </c>
      <c r="O134" s="1190">
        <v>46646</v>
      </c>
      <c r="P134" s="1606"/>
      <c r="Q134" s="1444"/>
      <c r="R134" s="1586"/>
      <c r="S134" s="1587"/>
      <c r="T134" s="1588"/>
      <c r="U134" s="1589"/>
      <c r="V134" s="1590"/>
      <c r="W134" s="1590"/>
      <c r="X134" s="1590"/>
      <c r="Y134" s="1591"/>
      <c r="Z134" s="1592"/>
      <c r="AA134" s="1592"/>
      <c r="AB134" s="1592"/>
      <c r="AC134" s="1592"/>
      <c r="AD134" s="1592"/>
      <c r="AE134" s="1591"/>
      <c r="AF134" s="1339"/>
      <c r="AG134" s="1339"/>
      <c r="AH134" s="1339"/>
    </row>
    <row r="135" spans="1:38" s="275" customFormat="1" ht="17.25" customHeight="1" x14ac:dyDescent="0.15">
      <c r="A135" s="1260" t="s">
        <v>66</v>
      </c>
      <c r="B135" s="1469" t="s">
        <v>244</v>
      </c>
      <c r="C135" s="1193">
        <f>SUM(D135:O135)</f>
        <v>198401762</v>
      </c>
      <c r="D135" s="1194">
        <v>17401019</v>
      </c>
      <c r="E135" s="1195">
        <v>16509564</v>
      </c>
      <c r="F135" s="1195">
        <v>16056367</v>
      </c>
      <c r="G135" s="1195">
        <v>12418533</v>
      </c>
      <c r="H135" s="1195">
        <v>12186555</v>
      </c>
      <c r="I135" s="1195">
        <v>13795808</v>
      </c>
      <c r="J135" s="1195">
        <v>17516915</v>
      </c>
      <c r="K135" s="1195">
        <v>17539283</v>
      </c>
      <c r="L135" s="1195">
        <v>17499134</v>
      </c>
      <c r="M135" s="1195">
        <v>16584368</v>
      </c>
      <c r="N135" s="1195">
        <v>16258699</v>
      </c>
      <c r="O135" s="1196">
        <v>24635517</v>
      </c>
      <c r="P135" s="1606"/>
      <c r="Q135" s="1444"/>
      <c r="R135" s="1604"/>
      <c r="S135" s="1587"/>
      <c r="T135" s="1588"/>
      <c r="U135" s="1589"/>
      <c r="V135" s="1590"/>
      <c r="W135" s="1590"/>
      <c r="X135" s="1590"/>
      <c r="Y135" s="1591"/>
      <c r="Z135" s="1592"/>
      <c r="AA135" s="1592"/>
      <c r="AB135" s="1592"/>
      <c r="AC135" s="1592"/>
      <c r="AD135" s="1592"/>
      <c r="AE135" s="1591"/>
      <c r="AF135" s="1339"/>
      <c r="AG135" s="1339"/>
      <c r="AH135" s="1339"/>
    </row>
    <row r="136" spans="1:38" s="275" customFormat="1" ht="17.25" customHeight="1" thickBot="1" x14ac:dyDescent="0.2">
      <c r="A136" s="1261" t="s">
        <v>66</v>
      </c>
      <c r="B136" s="1480" t="s">
        <v>110</v>
      </c>
      <c r="C136" s="1262">
        <f>C135/C134</f>
        <v>526.95091485196906</v>
      </c>
      <c r="D136" s="1263">
        <v>535</v>
      </c>
      <c r="E136" s="1264">
        <v>541</v>
      </c>
      <c r="F136" s="1264">
        <v>578</v>
      </c>
      <c r="G136" s="1264">
        <v>533</v>
      </c>
      <c r="H136" s="1264">
        <v>532</v>
      </c>
      <c r="I136" s="1264">
        <v>546</v>
      </c>
      <c r="J136" s="1264">
        <v>546</v>
      </c>
      <c r="K136" s="1264">
        <v>573</v>
      </c>
      <c r="L136" s="1264">
        <v>584</v>
      </c>
      <c r="M136" s="1264">
        <v>464</v>
      </c>
      <c r="N136" s="1264">
        <v>415</v>
      </c>
      <c r="O136" s="1265">
        <v>528</v>
      </c>
      <c r="P136" s="1606"/>
      <c r="Q136" s="1444"/>
      <c r="R136" s="1604"/>
      <c r="S136" s="1587"/>
      <c r="T136" s="1588"/>
      <c r="U136" s="1589"/>
      <c r="V136" s="1590"/>
      <c r="W136" s="1590"/>
      <c r="X136" s="1590"/>
      <c r="Y136" s="1591"/>
      <c r="Z136" s="1592"/>
      <c r="AA136" s="1592"/>
      <c r="AB136" s="1592"/>
      <c r="AC136" s="1592"/>
      <c r="AD136" s="1592"/>
      <c r="AE136" s="1591"/>
      <c r="AF136" s="1339"/>
      <c r="AG136" s="1339"/>
      <c r="AH136" s="1339"/>
    </row>
    <row r="137" spans="1:38" ht="17.25" customHeight="1" x14ac:dyDescent="0.15">
      <c r="A137" s="1478" t="s">
        <v>67</v>
      </c>
      <c r="B137" s="1266" t="s">
        <v>239</v>
      </c>
      <c r="C137" s="1233">
        <f>SUM(D137:O137)</f>
        <v>18948</v>
      </c>
      <c r="D137" s="1234">
        <v>12</v>
      </c>
      <c r="E137" s="1235">
        <v>3</v>
      </c>
      <c r="F137" s="1235">
        <v>6</v>
      </c>
      <c r="G137" s="1235">
        <v>0</v>
      </c>
      <c r="H137" s="1235">
        <v>0</v>
      </c>
      <c r="I137" s="1236">
        <v>11</v>
      </c>
      <c r="J137" s="1237">
        <v>1487</v>
      </c>
      <c r="K137" s="1235">
        <v>7422</v>
      </c>
      <c r="L137" s="1235">
        <v>7755</v>
      </c>
      <c r="M137" s="1235">
        <v>1986</v>
      </c>
      <c r="N137" s="1235">
        <v>197</v>
      </c>
      <c r="O137" s="1238">
        <v>69</v>
      </c>
      <c r="P137" s="1603"/>
      <c r="R137" s="1604"/>
    </row>
    <row r="138" spans="1:38" ht="17.25" customHeight="1" x14ac:dyDescent="0.15">
      <c r="A138" s="1210" t="s">
        <v>68</v>
      </c>
      <c r="B138" s="1211" t="s">
        <v>15</v>
      </c>
      <c r="C138" s="1212">
        <f>SUM(D138:O138)</f>
        <v>8413508</v>
      </c>
      <c r="D138" s="1213">
        <v>3495</v>
      </c>
      <c r="E138" s="1214">
        <v>995</v>
      </c>
      <c r="F138" s="1214">
        <v>1666</v>
      </c>
      <c r="G138" s="1214">
        <v>0</v>
      </c>
      <c r="H138" s="1214">
        <v>0</v>
      </c>
      <c r="I138" s="1215">
        <v>14070</v>
      </c>
      <c r="J138" s="1216">
        <v>932363</v>
      </c>
      <c r="K138" s="1214">
        <v>3301339</v>
      </c>
      <c r="L138" s="1214">
        <v>3138842</v>
      </c>
      <c r="M138" s="1214">
        <v>886434</v>
      </c>
      <c r="N138" s="1214">
        <v>96477</v>
      </c>
      <c r="O138" s="1217">
        <v>37827</v>
      </c>
      <c r="P138" s="1603"/>
      <c r="Q138" s="1339"/>
      <c r="S138" s="1596"/>
      <c r="T138" s="1340"/>
      <c r="U138" s="1595"/>
      <c r="V138" s="1597"/>
      <c r="W138" s="1597"/>
      <c r="X138" s="1597"/>
      <c r="Y138" s="1598"/>
      <c r="Z138" s="1584"/>
      <c r="AA138" s="1584"/>
      <c r="AB138" s="1584"/>
      <c r="AC138" s="1584"/>
      <c r="AD138" s="1584"/>
      <c r="AE138" s="1598"/>
    </row>
    <row r="139" spans="1:38" ht="17.25" customHeight="1" x14ac:dyDescent="0.15">
      <c r="A139" s="1218" t="s">
        <v>68</v>
      </c>
      <c r="B139" s="1219" t="s">
        <v>240</v>
      </c>
      <c r="C139" s="1220">
        <f>C138/C137</f>
        <v>444.031454507072</v>
      </c>
      <c r="D139" s="1221">
        <v>291</v>
      </c>
      <c r="E139" s="1222">
        <v>314</v>
      </c>
      <c r="F139" s="1222">
        <v>273</v>
      </c>
      <c r="G139" s="1222">
        <v>0</v>
      </c>
      <c r="H139" s="1222">
        <v>0</v>
      </c>
      <c r="I139" s="1223">
        <v>1285</v>
      </c>
      <c r="J139" s="1222">
        <v>627</v>
      </c>
      <c r="K139" s="1222">
        <v>445</v>
      </c>
      <c r="L139" s="1222">
        <v>405</v>
      </c>
      <c r="M139" s="1222">
        <v>446</v>
      </c>
      <c r="N139" s="1222">
        <v>490</v>
      </c>
      <c r="O139" s="1224">
        <v>548</v>
      </c>
      <c r="P139" s="1603"/>
      <c r="Q139" s="1339"/>
      <c r="S139" s="1596"/>
      <c r="T139" s="1607"/>
      <c r="U139" s="1595"/>
      <c r="V139" s="1597"/>
      <c r="W139" s="1597"/>
      <c r="X139" s="1597"/>
      <c r="Y139" s="1598"/>
      <c r="Z139" s="1584"/>
      <c r="AA139" s="1584"/>
      <c r="AB139" s="1584"/>
      <c r="AC139" s="1584"/>
      <c r="AD139" s="1584"/>
      <c r="AE139" s="1598"/>
    </row>
    <row r="140" spans="1:38" ht="17.25" customHeight="1" x14ac:dyDescent="0.15">
      <c r="A140" s="1225" t="s">
        <v>69</v>
      </c>
      <c r="B140" s="1226" t="s">
        <v>239</v>
      </c>
      <c r="C140" s="1212">
        <f>SUM(D140:O140)</f>
        <v>7314</v>
      </c>
      <c r="D140" s="1213">
        <v>0</v>
      </c>
      <c r="E140" s="1267">
        <v>0</v>
      </c>
      <c r="F140" s="1267">
        <v>0</v>
      </c>
      <c r="G140" s="1267">
        <v>0</v>
      </c>
      <c r="H140" s="1267">
        <v>0</v>
      </c>
      <c r="I140" s="1236">
        <v>11</v>
      </c>
      <c r="J140" s="1216">
        <v>1467</v>
      </c>
      <c r="K140" s="1214">
        <v>5712</v>
      </c>
      <c r="L140" s="1214">
        <v>124</v>
      </c>
      <c r="M140" s="1214">
        <v>0</v>
      </c>
      <c r="N140" s="1214">
        <v>0</v>
      </c>
      <c r="O140" s="1217">
        <v>0</v>
      </c>
      <c r="P140" s="1603"/>
      <c r="Q140" s="1339"/>
      <c r="S140" s="1596"/>
      <c r="T140" s="1340"/>
      <c r="U140" s="1595"/>
      <c r="V140" s="1597"/>
      <c r="W140" s="1597"/>
      <c r="X140" s="1597"/>
      <c r="Y140" s="1598"/>
      <c r="Z140" s="1584"/>
      <c r="AA140" s="1584"/>
      <c r="AB140" s="1584"/>
      <c r="AC140" s="1584"/>
      <c r="AD140" s="1584"/>
      <c r="AE140" s="1598"/>
    </row>
    <row r="141" spans="1:38" ht="17.25" customHeight="1" x14ac:dyDescent="0.15">
      <c r="A141" s="1210" t="s">
        <v>70</v>
      </c>
      <c r="B141" s="1211" t="s">
        <v>15</v>
      </c>
      <c r="C141" s="1212">
        <f>SUM(D141:O141)</f>
        <v>3352691</v>
      </c>
      <c r="D141" s="1213">
        <v>0</v>
      </c>
      <c r="E141" s="1267">
        <v>0</v>
      </c>
      <c r="F141" s="1267">
        <v>0</v>
      </c>
      <c r="G141" s="1267">
        <v>0</v>
      </c>
      <c r="H141" s="1267">
        <v>0</v>
      </c>
      <c r="I141" s="1215">
        <v>14070</v>
      </c>
      <c r="J141" s="1216">
        <v>923440</v>
      </c>
      <c r="K141" s="1214">
        <v>2370830</v>
      </c>
      <c r="L141" s="1214">
        <v>44332</v>
      </c>
      <c r="M141" s="1214">
        <v>19</v>
      </c>
      <c r="N141" s="1214">
        <v>0</v>
      </c>
      <c r="O141" s="1217">
        <v>0</v>
      </c>
      <c r="P141" s="1603"/>
      <c r="Q141" s="1339"/>
      <c r="S141" s="1596"/>
      <c r="T141" s="1340"/>
      <c r="U141" s="1595"/>
      <c r="V141" s="1597"/>
      <c r="W141" s="1597"/>
      <c r="X141" s="1597"/>
      <c r="Y141" s="1598"/>
      <c r="Z141" s="1584"/>
      <c r="AA141" s="1584"/>
      <c r="AB141" s="1584"/>
      <c r="AC141" s="1584"/>
      <c r="AD141" s="1584"/>
      <c r="AE141" s="1598"/>
    </row>
    <row r="142" spans="1:38" ht="17.25" customHeight="1" x14ac:dyDescent="0.15">
      <c r="A142" s="1218" t="s">
        <v>70</v>
      </c>
      <c r="B142" s="1219" t="s">
        <v>240</v>
      </c>
      <c r="C142" s="1220">
        <f>C141/C140</f>
        <v>458.39362865736945</v>
      </c>
      <c r="D142" s="1221">
        <v>0</v>
      </c>
      <c r="E142" s="1268">
        <v>0</v>
      </c>
      <c r="F142" s="1268">
        <v>0</v>
      </c>
      <c r="G142" s="1268">
        <v>0</v>
      </c>
      <c r="H142" s="1268">
        <v>0</v>
      </c>
      <c r="I142" s="1223">
        <v>1285</v>
      </c>
      <c r="J142" s="1222">
        <v>629</v>
      </c>
      <c r="K142" s="1222">
        <v>450</v>
      </c>
      <c r="L142" s="1222">
        <v>359</v>
      </c>
      <c r="M142" s="1222">
        <v>432</v>
      </c>
      <c r="N142" s="1222">
        <v>0</v>
      </c>
      <c r="O142" s="1224">
        <v>0</v>
      </c>
      <c r="P142" s="1603"/>
      <c r="Q142" s="1339"/>
      <c r="S142" s="1596"/>
      <c r="T142" s="1340"/>
      <c r="U142" s="1595"/>
      <c r="V142" s="1597"/>
      <c r="W142" s="1597"/>
      <c r="X142" s="1597"/>
      <c r="Y142" s="1598"/>
      <c r="Z142" s="1584"/>
      <c r="AA142" s="1584"/>
      <c r="AB142" s="1584"/>
      <c r="AC142" s="1584"/>
      <c r="AD142" s="1584"/>
      <c r="AE142" s="1598"/>
    </row>
    <row r="143" spans="1:38" ht="17.25" customHeight="1" x14ac:dyDescent="0.15">
      <c r="A143" s="1225" t="s">
        <v>71</v>
      </c>
      <c r="B143" s="1226" t="s">
        <v>239</v>
      </c>
      <c r="C143" s="1212">
        <f>SUM(D143:O143)</f>
        <v>6000</v>
      </c>
      <c r="D143" s="1213">
        <v>0</v>
      </c>
      <c r="E143" s="1267">
        <v>0</v>
      </c>
      <c r="F143" s="1267">
        <v>0</v>
      </c>
      <c r="G143" s="1267">
        <v>0</v>
      </c>
      <c r="H143" s="1267">
        <v>0</v>
      </c>
      <c r="I143" s="1267">
        <v>0</v>
      </c>
      <c r="J143" s="1267">
        <v>0</v>
      </c>
      <c r="K143" s="1214">
        <v>1390</v>
      </c>
      <c r="L143" s="1214">
        <v>4595</v>
      </c>
      <c r="M143" s="1214">
        <v>15</v>
      </c>
      <c r="N143" s="1214">
        <v>0</v>
      </c>
      <c r="O143" s="1217">
        <v>0</v>
      </c>
      <c r="P143" s="1603"/>
      <c r="Q143" s="1339"/>
      <c r="S143" s="1596"/>
      <c r="T143" s="1340"/>
      <c r="U143" s="1595"/>
      <c r="V143" s="1597"/>
      <c r="W143" s="1597"/>
      <c r="X143" s="1597"/>
      <c r="Y143" s="1598"/>
      <c r="Z143" s="1584"/>
      <c r="AA143" s="1584"/>
      <c r="AB143" s="1584"/>
      <c r="AC143" s="1584"/>
      <c r="AD143" s="1584"/>
      <c r="AE143" s="1598"/>
    </row>
    <row r="144" spans="1:38" ht="17.25" customHeight="1" x14ac:dyDescent="0.15">
      <c r="A144" s="1210" t="s">
        <v>72</v>
      </c>
      <c r="B144" s="1211" t="s">
        <v>15</v>
      </c>
      <c r="C144" s="1212">
        <f>SUM(D144:O144)</f>
        <v>2306313</v>
      </c>
      <c r="D144" s="1213">
        <v>0</v>
      </c>
      <c r="E144" s="1267">
        <v>0</v>
      </c>
      <c r="F144" s="1267">
        <v>0</v>
      </c>
      <c r="G144" s="1267">
        <v>0</v>
      </c>
      <c r="H144" s="1267">
        <v>0</v>
      </c>
      <c r="I144" s="1267">
        <v>0</v>
      </c>
      <c r="J144" s="1267">
        <v>0</v>
      </c>
      <c r="K144" s="1214">
        <v>540883</v>
      </c>
      <c r="L144" s="1214">
        <v>1759561</v>
      </c>
      <c r="M144" s="1214">
        <v>5869</v>
      </c>
      <c r="N144" s="1214">
        <v>0</v>
      </c>
      <c r="O144" s="1217">
        <v>0</v>
      </c>
      <c r="P144" s="1603"/>
    </row>
    <row r="145" spans="1:16" ht="17.25" customHeight="1" x14ac:dyDescent="0.15">
      <c r="A145" s="1218" t="s">
        <v>72</v>
      </c>
      <c r="B145" s="1219" t="s">
        <v>240</v>
      </c>
      <c r="C145" s="1220">
        <f>C144/C143</f>
        <v>384.38549999999998</v>
      </c>
      <c r="D145" s="1221">
        <v>0</v>
      </c>
      <c r="E145" s="1268">
        <v>0</v>
      </c>
      <c r="F145" s="1268">
        <v>0</v>
      </c>
      <c r="G145" s="1268">
        <v>0</v>
      </c>
      <c r="H145" s="1268">
        <v>0</v>
      </c>
      <c r="I145" s="1268">
        <v>0</v>
      </c>
      <c r="J145" s="1268">
        <v>0</v>
      </c>
      <c r="K145" s="1222">
        <v>389</v>
      </c>
      <c r="L145" s="1222">
        <v>383</v>
      </c>
      <c r="M145" s="1222">
        <v>395</v>
      </c>
      <c r="N145" s="1222">
        <v>0</v>
      </c>
      <c r="O145" s="1224">
        <v>0</v>
      </c>
      <c r="P145" s="1603"/>
    </row>
    <row r="146" spans="1:16" ht="17.25" customHeight="1" x14ac:dyDescent="0.15">
      <c r="A146" s="1225" t="s">
        <v>73</v>
      </c>
      <c r="B146" s="1226" t="s">
        <v>239</v>
      </c>
      <c r="C146" s="1212">
        <f>SUM(D146:O146)</f>
        <v>1224</v>
      </c>
      <c r="D146" s="1213">
        <v>0</v>
      </c>
      <c r="E146" s="1267">
        <v>0</v>
      </c>
      <c r="F146" s="1267">
        <v>0</v>
      </c>
      <c r="G146" s="1267">
        <v>0</v>
      </c>
      <c r="H146" s="1267">
        <v>0</v>
      </c>
      <c r="I146" s="1267">
        <v>0</v>
      </c>
      <c r="J146" s="1267">
        <v>0</v>
      </c>
      <c r="K146" s="1214">
        <v>3</v>
      </c>
      <c r="L146" s="1214">
        <v>731</v>
      </c>
      <c r="M146" s="1214">
        <v>470</v>
      </c>
      <c r="N146" s="1214">
        <v>13</v>
      </c>
      <c r="O146" s="1217">
        <v>7</v>
      </c>
      <c r="P146" s="1603"/>
    </row>
    <row r="147" spans="1:16" ht="17.25" customHeight="1" x14ac:dyDescent="0.15">
      <c r="A147" s="1210" t="s">
        <v>74</v>
      </c>
      <c r="B147" s="1211" t="s">
        <v>15</v>
      </c>
      <c r="C147" s="1212">
        <f>SUM(D147:O147)</f>
        <v>443708</v>
      </c>
      <c r="D147" s="1213">
        <v>5</v>
      </c>
      <c r="E147" s="1267">
        <v>0</v>
      </c>
      <c r="F147" s="1267">
        <v>0</v>
      </c>
      <c r="G147" s="1267">
        <v>0</v>
      </c>
      <c r="H147" s="1267">
        <v>0</v>
      </c>
      <c r="I147" s="1267">
        <v>0</v>
      </c>
      <c r="J147" s="1267">
        <v>0</v>
      </c>
      <c r="K147" s="1214">
        <v>799</v>
      </c>
      <c r="L147" s="1214">
        <v>239927</v>
      </c>
      <c r="M147" s="1214">
        <v>193401</v>
      </c>
      <c r="N147" s="1214">
        <v>5528</v>
      </c>
      <c r="O147" s="1217">
        <v>4048</v>
      </c>
      <c r="P147" s="1603"/>
    </row>
    <row r="148" spans="1:16" ht="17.25" customHeight="1" x14ac:dyDescent="0.15">
      <c r="A148" s="1218" t="s">
        <v>74</v>
      </c>
      <c r="B148" s="1219" t="s">
        <v>240</v>
      </c>
      <c r="C148" s="1220">
        <f>C147/C146</f>
        <v>362.50653594771239</v>
      </c>
      <c r="D148" s="1221">
        <v>207</v>
      </c>
      <c r="E148" s="1268">
        <v>0</v>
      </c>
      <c r="F148" s="1268">
        <v>0</v>
      </c>
      <c r="G148" s="1268">
        <v>0</v>
      </c>
      <c r="H148" s="1268">
        <v>0</v>
      </c>
      <c r="I148" s="1268">
        <v>0</v>
      </c>
      <c r="J148" s="1268">
        <v>0</v>
      </c>
      <c r="K148" s="1222">
        <v>298</v>
      </c>
      <c r="L148" s="1222">
        <v>328</v>
      </c>
      <c r="M148" s="1222">
        <v>411</v>
      </c>
      <c r="N148" s="1222">
        <v>432</v>
      </c>
      <c r="O148" s="1224">
        <v>578</v>
      </c>
      <c r="P148" s="1603"/>
    </row>
    <row r="149" spans="1:16" ht="17.25" customHeight="1" x14ac:dyDescent="0.15">
      <c r="A149" s="1225" t="s">
        <v>75</v>
      </c>
      <c r="B149" s="1226" t="s">
        <v>239</v>
      </c>
      <c r="C149" s="1212">
        <f>SUM(D149:O149)</f>
        <v>20551</v>
      </c>
      <c r="D149" s="1213">
        <v>561</v>
      </c>
      <c r="E149" s="1267">
        <v>170</v>
      </c>
      <c r="F149" s="1214">
        <v>19</v>
      </c>
      <c r="G149" s="1214">
        <v>1</v>
      </c>
      <c r="H149" s="1214">
        <v>0</v>
      </c>
      <c r="I149" s="1215">
        <v>0</v>
      </c>
      <c r="J149" s="1216">
        <v>9</v>
      </c>
      <c r="K149" s="1214">
        <v>39</v>
      </c>
      <c r="L149" s="1214">
        <v>2789</v>
      </c>
      <c r="M149" s="1214">
        <v>9045</v>
      </c>
      <c r="N149" s="1214">
        <v>6111</v>
      </c>
      <c r="O149" s="1217">
        <v>1807</v>
      </c>
      <c r="P149" s="1603"/>
    </row>
    <row r="150" spans="1:16" ht="17.25" customHeight="1" x14ac:dyDescent="0.15">
      <c r="A150" s="1210" t="s">
        <v>76</v>
      </c>
      <c r="B150" s="1211" t="s">
        <v>15</v>
      </c>
      <c r="C150" s="1212">
        <f>SUM(D150:O150)</f>
        <v>7314480</v>
      </c>
      <c r="D150" s="1213">
        <v>214576</v>
      </c>
      <c r="E150" s="1267">
        <v>73606</v>
      </c>
      <c r="F150" s="1214">
        <v>13173</v>
      </c>
      <c r="G150" s="1214">
        <v>318</v>
      </c>
      <c r="H150" s="1214">
        <v>0</v>
      </c>
      <c r="I150" s="1215">
        <v>0</v>
      </c>
      <c r="J150" s="1216">
        <v>7136</v>
      </c>
      <c r="K150" s="1214">
        <v>30917</v>
      </c>
      <c r="L150" s="1214">
        <v>1114435</v>
      </c>
      <c r="M150" s="1214">
        <v>2990116</v>
      </c>
      <c r="N150" s="1214">
        <v>2166283</v>
      </c>
      <c r="O150" s="1217">
        <v>703920</v>
      </c>
      <c r="P150" s="1603"/>
    </row>
    <row r="151" spans="1:16" ht="17.25" customHeight="1" x14ac:dyDescent="0.15">
      <c r="A151" s="1218" t="s">
        <v>76</v>
      </c>
      <c r="B151" s="1219" t="s">
        <v>240</v>
      </c>
      <c r="C151" s="1220">
        <f>C150/C149</f>
        <v>355.91844679091042</v>
      </c>
      <c r="D151" s="1221">
        <v>383</v>
      </c>
      <c r="E151" s="1268">
        <v>434</v>
      </c>
      <c r="F151" s="1222">
        <v>683</v>
      </c>
      <c r="G151" s="1222">
        <v>516</v>
      </c>
      <c r="H151" s="1222">
        <v>0</v>
      </c>
      <c r="I151" s="1223">
        <v>0</v>
      </c>
      <c r="J151" s="1222">
        <v>776</v>
      </c>
      <c r="K151" s="1222">
        <v>785</v>
      </c>
      <c r="L151" s="1222">
        <v>400</v>
      </c>
      <c r="M151" s="1222">
        <v>331</v>
      </c>
      <c r="N151" s="1222">
        <v>354</v>
      </c>
      <c r="O151" s="1224">
        <v>390</v>
      </c>
      <c r="P151" s="1603"/>
    </row>
    <row r="152" spans="1:16" ht="17.25" customHeight="1" x14ac:dyDescent="0.15">
      <c r="A152" s="1225" t="s">
        <v>77</v>
      </c>
      <c r="B152" s="1226" t="s">
        <v>239</v>
      </c>
      <c r="C152" s="1212">
        <f>SUM(D152:O152)</f>
        <v>13742</v>
      </c>
      <c r="D152" s="1213">
        <v>109</v>
      </c>
      <c r="E152" s="1214">
        <v>23</v>
      </c>
      <c r="F152" s="1214">
        <v>0</v>
      </c>
      <c r="G152" s="1214">
        <v>2</v>
      </c>
      <c r="H152" s="1214">
        <v>78</v>
      </c>
      <c r="I152" s="1215">
        <v>425</v>
      </c>
      <c r="J152" s="1216">
        <v>1206</v>
      </c>
      <c r="K152" s="1214">
        <v>3529</v>
      </c>
      <c r="L152" s="1214">
        <v>4726</v>
      </c>
      <c r="M152" s="1214">
        <v>2580</v>
      </c>
      <c r="N152" s="1214">
        <v>652</v>
      </c>
      <c r="O152" s="1217">
        <v>412</v>
      </c>
      <c r="P152" s="1603"/>
    </row>
    <row r="153" spans="1:16" ht="17.25" customHeight="1" x14ac:dyDescent="0.15">
      <c r="A153" s="1210" t="s">
        <v>78</v>
      </c>
      <c r="B153" s="1211" t="s">
        <v>15</v>
      </c>
      <c r="C153" s="1212">
        <f>SUM(D153:O153)</f>
        <v>23327360</v>
      </c>
      <c r="D153" s="1213">
        <v>235418</v>
      </c>
      <c r="E153" s="1214">
        <v>26850</v>
      </c>
      <c r="F153" s="1214">
        <v>512</v>
      </c>
      <c r="G153" s="1214">
        <v>12486</v>
      </c>
      <c r="H153" s="1214">
        <v>305525</v>
      </c>
      <c r="I153" s="1215">
        <v>978440</v>
      </c>
      <c r="J153" s="1216">
        <v>2378985</v>
      </c>
      <c r="K153" s="1214">
        <v>5429247</v>
      </c>
      <c r="L153" s="1214">
        <v>7124142</v>
      </c>
      <c r="M153" s="1214">
        <v>4484887</v>
      </c>
      <c r="N153" s="1214">
        <v>1346581</v>
      </c>
      <c r="O153" s="1217">
        <v>1004287</v>
      </c>
      <c r="P153" s="1603"/>
    </row>
    <row r="154" spans="1:16" ht="17.25" customHeight="1" x14ac:dyDescent="0.15">
      <c r="A154" s="1218" t="s">
        <v>78</v>
      </c>
      <c r="B154" s="1219" t="s">
        <v>240</v>
      </c>
      <c r="C154" s="1220">
        <f>C153/C152</f>
        <v>1697.5229224275943</v>
      </c>
      <c r="D154" s="1221">
        <v>2157</v>
      </c>
      <c r="E154" s="1222">
        <v>1143</v>
      </c>
      <c r="F154" s="1222">
        <v>1130</v>
      </c>
      <c r="G154" s="1222">
        <v>6565</v>
      </c>
      <c r="H154" s="1222">
        <v>3926</v>
      </c>
      <c r="I154" s="1223">
        <v>2304</v>
      </c>
      <c r="J154" s="1222">
        <v>1973</v>
      </c>
      <c r="K154" s="1222">
        <v>1538</v>
      </c>
      <c r="L154" s="1222">
        <v>1507</v>
      </c>
      <c r="M154" s="1222">
        <v>1738</v>
      </c>
      <c r="N154" s="1222">
        <v>2066</v>
      </c>
      <c r="O154" s="1224">
        <v>2435</v>
      </c>
      <c r="P154" s="1603"/>
    </row>
    <row r="155" spans="1:16" ht="17.25" customHeight="1" x14ac:dyDescent="0.15">
      <c r="A155" s="1225" t="s">
        <v>79</v>
      </c>
      <c r="B155" s="1226" t="s">
        <v>239</v>
      </c>
      <c r="C155" s="1212">
        <f>SUM(D155:O155)</f>
        <v>24516</v>
      </c>
      <c r="D155" s="1213">
        <v>4153</v>
      </c>
      <c r="E155" s="1214">
        <v>4228</v>
      </c>
      <c r="F155" s="1214">
        <v>5687</v>
      </c>
      <c r="G155" s="1214">
        <v>4309</v>
      </c>
      <c r="H155" s="1214">
        <v>2679</v>
      </c>
      <c r="I155" s="1215">
        <v>292</v>
      </c>
      <c r="J155" s="1216">
        <v>38</v>
      </c>
      <c r="K155" s="1214">
        <v>20</v>
      </c>
      <c r="L155" s="1214">
        <v>9</v>
      </c>
      <c r="M155" s="1214">
        <v>21</v>
      </c>
      <c r="N155" s="1214">
        <v>460</v>
      </c>
      <c r="O155" s="1217">
        <v>2620</v>
      </c>
      <c r="P155" s="1603"/>
    </row>
    <row r="156" spans="1:16" ht="17.25" customHeight="1" x14ac:dyDescent="0.15">
      <c r="A156" s="1210" t="s">
        <v>80</v>
      </c>
      <c r="B156" s="1211" t="s">
        <v>15</v>
      </c>
      <c r="C156" s="1212">
        <f>SUM(D156:O156)</f>
        <v>37164321</v>
      </c>
      <c r="D156" s="1213">
        <v>6986533</v>
      </c>
      <c r="E156" s="1214">
        <v>6642232</v>
      </c>
      <c r="F156" s="1214">
        <v>7782763</v>
      </c>
      <c r="G156" s="1214">
        <v>4899009</v>
      </c>
      <c r="H156" s="1214">
        <v>2701839</v>
      </c>
      <c r="I156" s="1215">
        <v>361998</v>
      </c>
      <c r="J156" s="1216">
        <v>85338</v>
      </c>
      <c r="K156" s="1214">
        <v>45754</v>
      </c>
      <c r="L156" s="1214">
        <v>22399</v>
      </c>
      <c r="M156" s="1214">
        <v>84512</v>
      </c>
      <c r="N156" s="1214">
        <v>1170650</v>
      </c>
      <c r="O156" s="1217">
        <v>6381294</v>
      </c>
      <c r="P156" s="1603"/>
    </row>
    <row r="157" spans="1:16" ht="17.25" customHeight="1" x14ac:dyDescent="0.15">
      <c r="A157" s="1218" t="s">
        <v>80</v>
      </c>
      <c r="B157" s="1219" t="s">
        <v>240</v>
      </c>
      <c r="C157" s="1220">
        <f>C156/C155</f>
        <v>1515.9210719530104</v>
      </c>
      <c r="D157" s="1221">
        <v>1682</v>
      </c>
      <c r="E157" s="1222">
        <v>1571</v>
      </c>
      <c r="F157" s="1222">
        <v>1368</v>
      </c>
      <c r="G157" s="1222">
        <v>1137</v>
      </c>
      <c r="H157" s="1222">
        <v>1009</v>
      </c>
      <c r="I157" s="1223">
        <v>1241</v>
      </c>
      <c r="J157" s="1222">
        <v>2244</v>
      </c>
      <c r="K157" s="1222">
        <v>2307</v>
      </c>
      <c r="L157" s="1222">
        <v>2383</v>
      </c>
      <c r="M157" s="1222">
        <v>4057</v>
      </c>
      <c r="N157" s="1222">
        <v>2546</v>
      </c>
      <c r="O157" s="1224">
        <v>2436</v>
      </c>
      <c r="P157" s="1603"/>
    </row>
    <row r="158" spans="1:16" ht="17.25" customHeight="1" x14ac:dyDescent="0.15">
      <c r="A158" s="1225" t="s">
        <v>81</v>
      </c>
      <c r="B158" s="1226" t="s">
        <v>239</v>
      </c>
      <c r="C158" s="1212">
        <f>SUM(D158:O158)</f>
        <v>8787</v>
      </c>
      <c r="D158" s="1213">
        <v>1554</v>
      </c>
      <c r="E158" s="1214">
        <v>1560</v>
      </c>
      <c r="F158" s="1214">
        <v>1947</v>
      </c>
      <c r="G158" s="1214">
        <v>1653</v>
      </c>
      <c r="H158" s="1214">
        <v>1182</v>
      </c>
      <c r="I158" s="1215">
        <v>59</v>
      </c>
      <c r="J158" s="1216">
        <v>0</v>
      </c>
      <c r="K158" s="1214">
        <v>0</v>
      </c>
      <c r="L158" s="1214">
        <v>0</v>
      </c>
      <c r="M158" s="1214">
        <v>2</v>
      </c>
      <c r="N158" s="1214">
        <v>113</v>
      </c>
      <c r="O158" s="1217">
        <v>717</v>
      </c>
      <c r="P158" s="1603"/>
    </row>
    <row r="159" spans="1:16" ht="17.25" customHeight="1" x14ac:dyDescent="0.15">
      <c r="A159" s="1210" t="s">
        <v>81</v>
      </c>
      <c r="B159" s="1211" t="s">
        <v>15</v>
      </c>
      <c r="C159" s="1212">
        <f>SUM(D159:O159)</f>
        <v>12060730</v>
      </c>
      <c r="D159" s="1213">
        <v>2372957</v>
      </c>
      <c r="E159" s="1214">
        <v>2261451</v>
      </c>
      <c r="F159" s="1214">
        <v>2468621</v>
      </c>
      <c r="G159" s="1214">
        <v>1819146</v>
      </c>
      <c r="H159" s="1214">
        <v>1133998</v>
      </c>
      <c r="I159" s="1215">
        <v>57479</v>
      </c>
      <c r="J159" s="1216">
        <v>0</v>
      </c>
      <c r="K159" s="1214">
        <v>0</v>
      </c>
      <c r="L159" s="1214">
        <v>0</v>
      </c>
      <c r="M159" s="1214">
        <v>10419</v>
      </c>
      <c r="N159" s="1214">
        <v>270097</v>
      </c>
      <c r="O159" s="1217">
        <v>1666562</v>
      </c>
      <c r="P159" s="1603"/>
    </row>
    <row r="160" spans="1:16" ht="17.25" customHeight="1" x14ac:dyDescent="0.15">
      <c r="A160" s="1218" t="s">
        <v>81</v>
      </c>
      <c r="B160" s="1219" t="s">
        <v>240</v>
      </c>
      <c r="C160" s="1220">
        <f>C159/C158</f>
        <v>1372.5651530670309</v>
      </c>
      <c r="D160" s="1221">
        <v>1527</v>
      </c>
      <c r="E160" s="1222">
        <v>1450</v>
      </c>
      <c r="F160" s="1222">
        <v>1268</v>
      </c>
      <c r="G160" s="1222">
        <v>1101</v>
      </c>
      <c r="H160" s="1222">
        <v>960</v>
      </c>
      <c r="I160" s="1223">
        <v>974</v>
      </c>
      <c r="J160" s="1222">
        <v>0</v>
      </c>
      <c r="K160" s="1222">
        <v>0</v>
      </c>
      <c r="L160" s="1222">
        <v>0</v>
      </c>
      <c r="M160" s="1222">
        <v>4830</v>
      </c>
      <c r="N160" s="1222">
        <v>2393</v>
      </c>
      <c r="O160" s="1224">
        <v>2324</v>
      </c>
      <c r="P160" s="1603"/>
    </row>
    <row r="161" spans="1:16" ht="17.25" customHeight="1" x14ac:dyDescent="0.15">
      <c r="A161" s="1225" t="s">
        <v>82</v>
      </c>
      <c r="B161" s="1226" t="s">
        <v>239</v>
      </c>
      <c r="C161" s="1212">
        <f>SUM(D161:O161)</f>
        <v>16392</v>
      </c>
      <c r="D161" s="1213">
        <v>275</v>
      </c>
      <c r="E161" s="1214">
        <v>220</v>
      </c>
      <c r="F161" s="1214">
        <v>265</v>
      </c>
      <c r="G161" s="1214">
        <v>766</v>
      </c>
      <c r="H161" s="1214">
        <v>3211</v>
      </c>
      <c r="I161" s="1215">
        <v>4439</v>
      </c>
      <c r="J161" s="1216">
        <v>2923</v>
      </c>
      <c r="K161" s="1214">
        <v>1851</v>
      </c>
      <c r="L161" s="1214">
        <v>942</v>
      </c>
      <c r="M161" s="1214">
        <v>542</v>
      </c>
      <c r="N161" s="1214">
        <v>403</v>
      </c>
      <c r="O161" s="1217">
        <v>555</v>
      </c>
      <c r="P161" s="1603"/>
    </row>
    <row r="162" spans="1:16" ht="17.25" customHeight="1" x14ac:dyDescent="0.15">
      <c r="A162" s="1210" t="s">
        <v>83</v>
      </c>
      <c r="B162" s="1211" t="s">
        <v>15</v>
      </c>
      <c r="C162" s="1212">
        <f>SUM(D162:O162)</f>
        <v>10389205</v>
      </c>
      <c r="D162" s="1213">
        <v>351715</v>
      </c>
      <c r="E162" s="1214">
        <v>302790</v>
      </c>
      <c r="F162" s="1214">
        <v>419491</v>
      </c>
      <c r="G162" s="1214">
        <v>711151</v>
      </c>
      <c r="H162" s="1214">
        <v>1958523</v>
      </c>
      <c r="I162" s="1215">
        <v>2081652</v>
      </c>
      <c r="J162" s="1216">
        <v>1601141</v>
      </c>
      <c r="K162" s="1214">
        <v>955432</v>
      </c>
      <c r="L162" s="1214">
        <v>572785</v>
      </c>
      <c r="M162" s="1214">
        <v>414069</v>
      </c>
      <c r="N162" s="1214">
        <v>379487</v>
      </c>
      <c r="O162" s="1217">
        <v>640969</v>
      </c>
      <c r="P162" s="1603"/>
    </row>
    <row r="163" spans="1:16" ht="17.25" customHeight="1" x14ac:dyDescent="0.15">
      <c r="A163" s="1218" t="s">
        <v>83</v>
      </c>
      <c r="B163" s="1219" t="s">
        <v>240</v>
      </c>
      <c r="C163" s="1220">
        <f>C162/C161</f>
        <v>633.79727916056618</v>
      </c>
      <c r="D163" s="1221">
        <v>1281</v>
      </c>
      <c r="E163" s="1222">
        <v>1376</v>
      </c>
      <c r="F163" s="1222">
        <v>1585</v>
      </c>
      <c r="G163" s="1222">
        <v>929</v>
      </c>
      <c r="H163" s="1222">
        <v>610</v>
      </c>
      <c r="I163" s="1223">
        <v>469</v>
      </c>
      <c r="J163" s="1222">
        <v>548</v>
      </c>
      <c r="K163" s="1222">
        <v>516</v>
      </c>
      <c r="L163" s="1222">
        <v>608</v>
      </c>
      <c r="M163" s="1222">
        <v>764</v>
      </c>
      <c r="N163" s="1222">
        <v>943</v>
      </c>
      <c r="O163" s="1224">
        <v>1155</v>
      </c>
      <c r="P163" s="1603"/>
    </row>
    <row r="164" spans="1:16" ht="17.25" customHeight="1" x14ac:dyDescent="0.15">
      <c r="A164" s="1225" t="s">
        <v>84</v>
      </c>
      <c r="B164" s="1226" t="s">
        <v>239</v>
      </c>
      <c r="C164" s="1212">
        <f>SUM(D164:O164)</f>
        <v>3899</v>
      </c>
      <c r="D164" s="1213">
        <v>170</v>
      </c>
      <c r="E164" s="1214">
        <v>133</v>
      </c>
      <c r="F164" s="1214">
        <v>181</v>
      </c>
      <c r="G164" s="1214">
        <v>217</v>
      </c>
      <c r="H164" s="1214">
        <v>300</v>
      </c>
      <c r="I164" s="1215">
        <v>364</v>
      </c>
      <c r="J164" s="1216">
        <v>490</v>
      </c>
      <c r="K164" s="1214">
        <v>585</v>
      </c>
      <c r="L164" s="1214">
        <v>436</v>
      </c>
      <c r="M164" s="1214">
        <v>277</v>
      </c>
      <c r="N164" s="1214">
        <v>342</v>
      </c>
      <c r="O164" s="1217">
        <v>404</v>
      </c>
      <c r="P164" s="1603"/>
    </row>
    <row r="165" spans="1:16" ht="17.25" customHeight="1" x14ac:dyDescent="0.15">
      <c r="A165" s="1210" t="s">
        <v>84</v>
      </c>
      <c r="B165" s="1211" t="s">
        <v>15</v>
      </c>
      <c r="C165" s="1212">
        <f>SUM(D165:O165)</f>
        <v>4045179</v>
      </c>
      <c r="D165" s="1213">
        <v>273304</v>
      </c>
      <c r="E165" s="1214">
        <v>229432</v>
      </c>
      <c r="F165" s="1214">
        <v>337916</v>
      </c>
      <c r="G165" s="1214">
        <v>305679</v>
      </c>
      <c r="H165" s="1214">
        <v>320871</v>
      </c>
      <c r="I165" s="1215">
        <v>324372</v>
      </c>
      <c r="J165" s="1216">
        <v>428498</v>
      </c>
      <c r="K165" s="1214">
        <v>372786</v>
      </c>
      <c r="L165" s="1214">
        <v>320676</v>
      </c>
      <c r="M165" s="1214">
        <v>276838</v>
      </c>
      <c r="N165" s="1214">
        <v>335867</v>
      </c>
      <c r="O165" s="1217">
        <v>518940</v>
      </c>
      <c r="P165" s="1603"/>
    </row>
    <row r="166" spans="1:16" ht="17.25" customHeight="1" x14ac:dyDescent="0.15">
      <c r="A166" s="1218" t="s">
        <v>84</v>
      </c>
      <c r="B166" s="1219" t="s">
        <v>240</v>
      </c>
      <c r="C166" s="1220">
        <f>C165/C164</f>
        <v>1037.491408053347</v>
      </c>
      <c r="D166" s="1221">
        <v>1610</v>
      </c>
      <c r="E166" s="1222">
        <v>1730</v>
      </c>
      <c r="F166" s="1222">
        <v>1864</v>
      </c>
      <c r="G166" s="1222">
        <v>1411</v>
      </c>
      <c r="H166" s="1222">
        <v>1069</v>
      </c>
      <c r="I166" s="1223">
        <v>891</v>
      </c>
      <c r="J166" s="1222">
        <v>875</v>
      </c>
      <c r="K166" s="1222">
        <v>637</v>
      </c>
      <c r="L166" s="1222">
        <v>736</v>
      </c>
      <c r="M166" s="1222">
        <v>1000</v>
      </c>
      <c r="N166" s="1222">
        <v>982</v>
      </c>
      <c r="O166" s="1224">
        <v>1283</v>
      </c>
      <c r="P166" s="1603"/>
    </row>
    <row r="167" spans="1:16" ht="17.25" customHeight="1" x14ac:dyDescent="0.15">
      <c r="A167" s="1225" t="s">
        <v>85</v>
      </c>
      <c r="B167" s="1226" t="s">
        <v>239</v>
      </c>
      <c r="C167" s="1212">
        <f>SUM(D167:O167)</f>
        <v>2514</v>
      </c>
      <c r="D167" s="1213">
        <v>85</v>
      </c>
      <c r="E167" s="1214">
        <v>43</v>
      </c>
      <c r="F167" s="1214">
        <v>30</v>
      </c>
      <c r="G167" s="1214">
        <v>159</v>
      </c>
      <c r="H167" s="1214">
        <v>729</v>
      </c>
      <c r="I167" s="1215">
        <v>792</v>
      </c>
      <c r="J167" s="1216">
        <v>451</v>
      </c>
      <c r="K167" s="1214">
        <v>103</v>
      </c>
      <c r="L167" s="1214">
        <v>27</v>
      </c>
      <c r="M167" s="1214">
        <v>22</v>
      </c>
      <c r="N167" s="1214">
        <v>22</v>
      </c>
      <c r="O167" s="1217">
        <v>51</v>
      </c>
      <c r="P167" s="1603"/>
    </row>
    <row r="168" spans="1:16" ht="17.25" customHeight="1" x14ac:dyDescent="0.15">
      <c r="A168" s="1210" t="s">
        <v>85</v>
      </c>
      <c r="B168" s="1211" t="s">
        <v>15</v>
      </c>
      <c r="C168" s="1212">
        <f>SUM(D168:O168)</f>
        <v>1300758</v>
      </c>
      <c r="D168" s="1213">
        <v>58781</v>
      </c>
      <c r="E168" s="1214">
        <v>32665</v>
      </c>
      <c r="F168" s="1214">
        <v>27380</v>
      </c>
      <c r="G168" s="1214">
        <v>111404</v>
      </c>
      <c r="H168" s="1214">
        <v>425945</v>
      </c>
      <c r="I168" s="1215">
        <v>333198</v>
      </c>
      <c r="J168" s="1216">
        <v>204165</v>
      </c>
      <c r="K168" s="1214">
        <v>35500</v>
      </c>
      <c r="L168" s="1214">
        <v>11907</v>
      </c>
      <c r="M168" s="1214">
        <v>10800</v>
      </c>
      <c r="N168" s="1214">
        <v>13322</v>
      </c>
      <c r="O168" s="1217">
        <v>35691</v>
      </c>
      <c r="P168" s="1603"/>
    </row>
    <row r="169" spans="1:16" ht="17.25" customHeight="1" x14ac:dyDescent="0.15">
      <c r="A169" s="1218" t="s">
        <v>85</v>
      </c>
      <c r="B169" s="1219" t="s">
        <v>240</v>
      </c>
      <c r="C169" s="1220">
        <f>C168/C167</f>
        <v>517.40572792362764</v>
      </c>
      <c r="D169" s="1221">
        <v>689</v>
      </c>
      <c r="E169" s="1222">
        <v>756</v>
      </c>
      <c r="F169" s="1222">
        <v>910</v>
      </c>
      <c r="G169" s="1222">
        <v>700</v>
      </c>
      <c r="H169" s="1222">
        <v>584</v>
      </c>
      <c r="I169" s="1223">
        <v>421</v>
      </c>
      <c r="J169" s="1222">
        <v>452</v>
      </c>
      <c r="K169" s="1222">
        <v>346</v>
      </c>
      <c r="L169" s="1222">
        <v>436</v>
      </c>
      <c r="M169" s="1222">
        <v>488</v>
      </c>
      <c r="N169" s="1222">
        <v>611</v>
      </c>
      <c r="O169" s="1224">
        <v>696</v>
      </c>
      <c r="P169" s="1603"/>
    </row>
    <row r="170" spans="1:16" ht="17.25" customHeight="1" x14ac:dyDescent="0.15">
      <c r="A170" s="1225" t="s">
        <v>86</v>
      </c>
      <c r="B170" s="1226" t="s">
        <v>239</v>
      </c>
      <c r="C170" s="1212">
        <f>SUM(D170:O170)</f>
        <v>2035</v>
      </c>
      <c r="D170" s="1213">
        <v>1</v>
      </c>
      <c r="E170" s="1214">
        <v>5</v>
      </c>
      <c r="F170" s="1214">
        <v>4</v>
      </c>
      <c r="G170" s="1214">
        <v>56</v>
      </c>
      <c r="H170" s="1214">
        <v>938</v>
      </c>
      <c r="I170" s="1215">
        <v>720</v>
      </c>
      <c r="J170" s="1216">
        <v>193</v>
      </c>
      <c r="K170" s="1214">
        <v>53</v>
      </c>
      <c r="L170" s="1214">
        <v>5</v>
      </c>
      <c r="M170" s="1214">
        <v>7</v>
      </c>
      <c r="N170" s="1214">
        <v>1</v>
      </c>
      <c r="O170" s="1217">
        <v>52</v>
      </c>
      <c r="P170" s="1603"/>
    </row>
    <row r="171" spans="1:16" ht="17.25" customHeight="1" x14ac:dyDescent="0.15">
      <c r="A171" s="1210" t="s">
        <v>86</v>
      </c>
      <c r="B171" s="1211" t="s">
        <v>15</v>
      </c>
      <c r="C171" s="1212">
        <f>SUM(D171:O171)</f>
        <v>1082453</v>
      </c>
      <c r="D171" s="1213">
        <v>831</v>
      </c>
      <c r="E171" s="1214">
        <v>4311</v>
      </c>
      <c r="F171" s="1214">
        <v>3686</v>
      </c>
      <c r="G171" s="1214">
        <v>43586</v>
      </c>
      <c r="H171" s="1214">
        <v>544033</v>
      </c>
      <c r="I171" s="1215">
        <v>321082</v>
      </c>
      <c r="J171" s="1216">
        <v>93738</v>
      </c>
      <c r="K171" s="1214">
        <v>20688</v>
      </c>
      <c r="L171" s="1214">
        <v>2547</v>
      </c>
      <c r="M171" s="1214">
        <v>3607</v>
      </c>
      <c r="N171" s="1214">
        <v>373</v>
      </c>
      <c r="O171" s="1217">
        <v>43971</v>
      </c>
      <c r="P171" s="1603"/>
    </row>
    <row r="172" spans="1:16" ht="17.25" customHeight="1" x14ac:dyDescent="0.15">
      <c r="A172" s="1218" t="s">
        <v>86</v>
      </c>
      <c r="B172" s="1219" t="s">
        <v>240</v>
      </c>
      <c r="C172" s="1220">
        <f>C171/C170</f>
        <v>531.91793611793616</v>
      </c>
      <c r="D172" s="1221">
        <v>689</v>
      </c>
      <c r="E172" s="1222">
        <v>790</v>
      </c>
      <c r="F172" s="1222">
        <v>897</v>
      </c>
      <c r="G172" s="1222">
        <v>777</v>
      </c>
      <c r="H172" s="1222">
        <v>580</v>
      </c>
      <c r="I172" s="1223">
        <v>446</v>
      </c>
      <c r="J172" s="1222">
        <v>486</v>
      </c>
      <c r="K172" s="1222">
        <v>393</v>
      </c>
      <c r="L172" s="1222">
        <v>473</v>
      </c>
      <c r="M172" s="1222">
        <v>546</v>
      </c>
      <c r="N172" s="1222">
        <v>619</v>
      </c>
      <c r="O172" s="1224">
        <v>851</v>
      </c>
      <c r="P172" s="1603"/>
    </row>
    <row r="173" spans="1:16" ht="17.25" customHeight="1" x14ac:dyDescent="0.15">
      <c r="A173" s="1225" t="s">
        <v>87</v>
      </c>
      <c r="B173" s="1226" t="s">
        <v>239</v>
      </c>
      <c r="C173" s="1212">
        <f>SUM(D173:O173)</f>
        <v>31590</v>
      </c>
      <c r="D173" s="1213">
        <v>29</v>
      </c>
      <c r="E173" s="1214">
        <v>37</v>
      </c>
      <c r="F173" s="1214">
        <v>346</v>
      </c>
      <c r="G173" s="1214">
        <v>2017</v>
      </c>
      <c r="H173" s="1214">
        <v>5138</v>
      </c>
      <c r="I173" s="1215">
        <v>6786</v>
      </c>
      <c r="J173" s="1216">
        <v>10132</v>
      </c>
      <c r="K173" s="1214">
        <v>6044</v>
      </c>
      <c r="L173" s="1214">
        <v>624</v>
      </c>
      <c r="M173" s="1214">
        <v>164</v>
      </c>
      <c r="N173" s="1214">
        <v>142</v>
      </c>
      <c r="O173" s="1217">
        <v>131</v>
      </c>
      <c r="P173" s="1603"/>
    </row>
    <row r="174" spans="1:16" ht="17.25" customHeight="1" x14ac:dyDescent="0.15">
      <c r="A174" s="1210" t="s">
        <v>87</v>
      </c>
      <c r="B174" s="1211" t="s">
        <v>15</v>
      </c>
      <c r="C174" s="1212">
        <f>SUM(D174:O174)</f>
        <v>8420404</v>
      </c>
      <c r="D174" s="1213">
        <v>8865</v>
      </c>
      <c r="E174" s="1214">
        <v>11774</v>
      </c>
      <c r="F174" s="1214">
        <v>116430</v>
      </c>
      <c r="G174" s="1214">
        <v>697773</v>
      </c>
      <c r="H174" s="1214">
        <v>1574895</v>
      </c>
      <c r="I174" s="1215">
        <v>1579913</v>
      </c>
      <c r="J174" s="1216">
        <v>2520198</v>
      </c>
      <c r="K174" s="1214">
        <v>1575989</v>
      </c>
      <c r="L174" s="1214">
        <v>198398</v>
      </c>
      <c r="M174" s="1214">
        <v>55641</v>
      </c>
      <c r="N174" s="1214">
        <v>40212</v>
      </c>
      <c r="O174" s="1217">
        <v>40316</v>
      </c>
      <c r="P174" s="1603"/>
    </row>
    <row r="175" spans="1:16" ht="17.25" customHeight="1" x14ac:dyDescent="0.15">
      <c r="A175" s="1218" t="s">
        <v>87</v>
      </c>
      <c r="B175" s="1219" t="s">
        <v>240</v>
      </c>
      <c r="C175" s="1220">
        <f>C174/C173</f>
        <v>266.55283317505541</v>
      </c>
      <c r="D175" s="1221">
        <v>303</v>
      </c>
      <c r="E175" s="1222">
        <v>319</v>
      </c>
      <c r="F175" s="1222">
        <v>337</v>
      </c>
      <c r="G175" s="1222">
        <v>346</v>
      </c>
      <c r="H175" s="1222">
        <v>306</v>
      </c>
      <c r="I175" s="1223">
        <v>233</v>
      </c>
      <c r="J175" s="1222">
        <v>249</v>
      </c>
      <c r="K175" s="1222">
        <v>261</v>
      </c>
      <c r="L175" s="1222">
        <v>318</v>
      </c>
      <c r="M175" s="1222">
        <v>339</v>
      </c>
      <c r="N175" s="1222">
        <v>283</v>
      </c>
      <c r="O175" s="1224">
        <v>307</v>
      </c>
      <c r="P175" s="1603"/>
    </row>
    <row r="176" spans="1:16" ht="17.25" customHeight="1" x14ac:dyDescent="0.15">
      <c r="A176" s="1225" t="s">
        <v>88</v>
      </c>
      <c r="B176" s="1211" t="s">
        <v>239</v>
      </c>
      <c r="C176" s="1212">
        <f>SUM(D176:O176)</f>
        <v>7621</v>
      </c>
      <c r="D176" s="1213">
        <v>5</v>
      </c>
      <c r="E176" s="1214">
        <v>20</v>
      </c>
      <c r="F176" s="1214">
        <v>174</v>
      </c>
      <c r="G176" s="1214">
        <v>524</v>
      </c>
      <c r="H176" s="1214">
        <v>1241</v>
      </c>
      <c r="I176" s="1215">
        <v>2187</v>
      </c>
      <c r="J176" s="1216">
        <v>2386</v>
      </c>
      <c r="K176" s="1214">
        <v>946</v>
      </c>
      <c r="L176" s="1214">
        <v>77</v>
      </c>
      <c r="M176" s="1214">
        <v>35</v>
      </c>
      <c r="N176" s="1214">
        <v>26</v>
      </c>
      <c r="O176" s="1217">
        <v>0</v>
      </c>
      <c r="P176" s="1603"/>
    </row>
    <row r="177" spans="1:160" ht="17.25" customHeight="1" x14ac:dyDescent="0.15">
      <c r="A177" s="1210" t="s">
        <v>88</v>
      </c>
      <c r="B177" s="1211" t="s">
        <v>15</v>
      </c>
      <c r="C177" s="1212">
        <f>SUM(D177:O177)</f>
        <v>2604105</v>
      </c>
      <c r="D177" s="1213">
        <v>1818</v>
      </c>
      <c r="E177" s="1214">
        <v>14752</v>
      </c>
      <c r="F177" s="1214">
        <v>106171</v>
      </c>
      <c r="G177" s="1214">
        <v>278475</v>
      </c>
      <c r="H177" s="1214">
        <v>539830</v>
      </c>
      <c r="I177" s="1215">
        <v>623399</v>
      </c>
      <c r="J177" s="1269">
        <v>709595</v>
      </c>
      <c r="K177" s="1214">
        <v>284072</v>
      </c>
      <c r="L177" s="1214">
        <v>27130</v>
      </c>
      <c r="M177" s="1214">
        <v>10970</v>
      </c>
      <c r="N177" s="1214">
        <v>7891</v>
      </c>
      <c r="O177" s="1217">
        <v>2</v>
      </c>
      <c r="P177" s="1603"/>
    </row>
    <row r="178" spans="1:160" ht="17.25" customHeight="1" x14ac:dyDescent="0.15">
      <c r="A178" s="1218" t="s">
        <v>88</v>
      </c>
      <c r="B178" s="1219" t="s">
        <v>240</v>
      </c>
      <c r="C178" s="1220">
        <f>C177/C176</f>
        <v>341.70122031229499</v>
      </c>
      <c r="D178" s="1221">
        <v>365</v>
      </c>
      <c r="E178" s="1222">
        <v>748</v>
      </c>
      <c r="F178" s="1222">
        <v>609</v>
      </c>
      <c r="G178" s="1222">
        <v>531</v>
      </c>
      <c r="H178" s="1222">
        <v>435</v>
      </c>
      <c r="I178" s="1223">
        <v>289</v>
      </c>
      <c r="J178" s="1270">
        <v>297</v>
      </c>
      <c r="K178" s="1222">
        <v>300</v>
      </c>
      <c r="L178" s="1222">
        <v>351</v>
      </c>
      <c r="M178" s="1222">
        <v>309</v>
      </c>
      <c r="N178" s="1222">
        <v>301</v>
      </c>
      <c r="O178" s="1224">
        <v>216</v>
      </c>
      <c r="P178" s="1603"/>
    </row>
    <row r="179" spans="1:160" ht="17.25" customHeight="1" x14ac:dyDescent="0.15">
      <c r="A179" s="1225" t="s">
        <v>89</v>
      </c>
      <c r="B179" s="1211" t="s">
        <v>239</v>
      </c>
      <c r="C179" s="1212">
        <f>SUM(D179:O179)</f>
        <v>947</v>
      </c>
      <c r="D179" s="1213">
        <v>12</v>
      </c>
      <c r="E179" s="1267">
        <v>0</v>
      </c>
      <c r="F179" s="1214">
        <v>0</v>
      </c>
      <c r="G179" s="1216">
        <v>0</v>
      </c>
      <c r="H179" s="1214">
        <v>0</v>
      </c>
      <c r="I179" s="1215">
        <v>0</v>
      </c>
      <c r="J179" s="1237">
        <v>0</v>
      </c>
      <c r="K179" s="1214">
        <v>14</v>
      </c>
      <c r="L179" s="1214">
        <v>395</v>
      </c>
      <c r="M179" s="1214">
        <v>444</v>
      </c>
      <c r="N179" s="1214">
        <v>79</v>
      </c>
      <c r="O179" s="1217">
        <v>3</v>
      </c>
      <c r="P179" s="1603"/>
    </row>
    <row r="180" spans="1:160" ht="17.25" customHeight="1" x14ac:dyDescent="0.15">
      <c r="A180" s="1210" t="s">
        <v>89</v>
      </c>
      <c r="B180" s="1271" t="s">
        <v>15</v>
      </c>
      <c r="C180" s="1272">
        <f>SUM(D180:O180)</f>
        <v>803573</v>
      </c>
      <c r="D180" s="1273">
        <v>10558</v>
      </c>
      <c r="E180" s="1274">
        <v>0</v>
      </c>
      <c r="F180" s="1275">
        <v>0</v>
      </c>
      <c r="G180" s="1275">
        <v>0</v>
      </c>
      <c r="H180" s="1275">
        <v>0</v>
      </c>
      <c r="I180" s="1276">
        <v>0</v>
      </c>
      <c r="J180" s="1277">
        <v>1</v>
      </c>
      <c r="K180" s="1275">
        <v>13196</v>
      </c>
      <c r="L180" s="1275">
        <v>315551</v>
      </c>
      <c r="M180" s="1275">
        <v>382709</v>
      </c>
      <c r="N180" s="1275">
        <v>77327</v>
      </c>
      <c r="O180" s="1278">
        <v>4231</v>
      </c>
      <c r="P180" s="1603"/>
    </row>
    <row r="181" spans="1:160" ht="17.25" customHeight="1" thickBot="1" x14ac:dyDescent="0.2">
      <c r="A181" s="1279" t="s">
        <v>89</v>
      </c>
      <c r="B181" s="1280" t="s">
        <v>240</v>
      </c>
      <c r="C181" s="1281">
        <f>C180/C179</f>
        <v>848.545934530095</v>
      </c>
      <c r="D181" s="1255">
        <v>897</v>
      </c>
      <c r="E181" s="1282">
        <v>0</v>
      </c>
      <c r="F181" s="1256">
        <v>0</v>
      </c>
      <c r="G181" s="1256">
        <v>0</v>
      </c>
      <c r="H181" s="1256">
        <v>0</v>
      </c>
      <c r="I181" s="1257">
        <v>0</v>
      </c>
      <c r="J181" s="1256">
        <v>1404</v>
      </c>
      <c r="K181" s="1256">
        <v>970</v>
      </c>
      <c r="L181" s="1256">
        <v>798</v>
      </c>
      <c r="M181" s="1256">
        <v>861</v>
      </c>
      <c r="N181" s="1256">
        <v>974</v>
      </c>
      <c r="O181" s="1258">
        <v>1261</v>
      </c>
      <c r="P181" s="1603"/>
    </row>
    <row r="182" spans="1:160" ht="17.25" customHeight="1" x14ac:dyDescent="0.15">
      <c r="A182" s="1562" t="s">
        <v>308</v>
      </c>
      <c r="O182" s="821" t="s">
        <v>90</v>
      </c>
    </row>
    <row r="183" spans="1:160" ht="17.25" customHeight="1" x14ac:dyDescent="0.15">
      <c r="O183" s="1283"/>
    </row>
    <row r="184" spans="1:160" ht="17.25" x14ac:dyDescent="0.15">
      <c r="A184" s="1" t="s">
        <v>261</v>
      </c>
      <c r="B184" s="1341"/>
      <c r="C184" s="48" t="s">
        <v>264</v>
      </c>
    </row>
    <row r="185" spans="1:160" ht="17.25" customHeight="1" thickBot="1" x14ac:dyDescent="0.2">
      <c r="A185" s="1564" t="s">
        <v>0</v>
      </c>
      <c r="O185" s="1360" t="s">
        <v>265</v>
      </c>
      <c r="P185" s="1594"/>
    </row>
    <row r="186" spans="1:160" s="75" customFormat="1" ht="17.25" customHeight="1" thickBot="1" x14ac:dyDescent="0.2">
      <c r="A186" s="1556"/>
      <c r="B186" s="1557"/>
      <c r="C186" s="1558" t="s">
        <v>1</v>
      </c>
      <c r="D186" s="1559" t="s">
        <v>2</v>
      </c>
      <c r="E186" s="1560" t="s">
        <v>3</v>
      </c>
      <c r="F186" s="1560" t="s">
        <v>4</v>
      </c>
      <c r="G186" s="1560" t="s">
        <v>5</v>
      </c>
      <c r="H186" s="1560" t="s">
        <v>259</v>
      </c>
      <c r="I186" s="1560" t="s">
        <v>7</v>
      </c>
      <c r="J186" s="1560" t="s">
        <v>8</v>
      </c>
      <c r="K186" s="1560" t="s">
        <v>9</v>
      </c>
      <c r="L186" s="1560" t="s">
        <v>10</v>
      </c>
      <c r="M186" s="1560" t="s">
        <v>11</v>
      </c>
      <c r="N186" s="1560" t="s">
        <v>12</v>
      </c>
      <c r="O186" s="1561" t="s">
        <v>13</v>
      </c>
      <c r="P186" s="1599"/>
      <c r="Q186" s="1444"/>
      <c r="R186" s="1586"/>
      <c r="S186" s="1587"/>
      <c r="T186" s="1588"/>
      <c r="U186" s="1589"/>
      <c r="V186" s="1590"/>
      <c r="W186" s="1590"/>
      <c r="X186" s="1590"/>
      <c r="Y186" s="1591"/>
      <c r="Z186" s="1592"/>
      <c r="AA186" s="1592"/>
      <c r="AB186" s="1592"/>
      <c r="AC186" s="1592"/>
      <c r="AD186" s="1592"/>
      <c r="AE186" s="1591"/>
      <c r="AF186" s="1599"/>
      <c r="AG186" s="1599"/>
      <c r="AH186" s="1599"/>
    </row>
    <row r="187" spans="1:160" s="275" customFormat="1" ht="17.25" customHeight="1" x14ac:dyDescent="0.15">
      <c r="A187" s="1186" t="s">
        <v>14</v>
      </c>
      <c r="B187" s="1479" t="s">
        <v>243</v>
      </c>
      <c r="C187" s="1187">
        <f>SUM(D187:O187)</f>
        <v>206540.27</v>
      </c>
      <c r="D187" s="1188">
        <v>19543.758000000002</v>
      </c>
      <c r="E187" s="1189">
        <v>17699.190999999999</v>
      </c>
      <c r="F187" s="1189">
        <v>17396.929</v>
      </c>
      <c r="G187" s="1189">
        <v>17645.031999999999</v>
      </c>
      <c r="H187" s="1189">
        <v>20815.713</v>
      </c>
      <c r="I187" s="1189">
        <v>18449.493999999999</v>
      </c>
      <c r="J187" s="1189">
        <v>12375.186</v>
      </c>
      <c r="K187" s="1189">
        <v>6687.848</v>
      </c>
      <c r="L187" s="1189">
        <v>7864.701</v>
      </c>
      <c r="M187" s="1189">
        <v>15462.503000000001</v>
      </c>
      <c r="N187" s="1189">
        <v>28486.859</v>
      </c>
      <c r="O187" s="1190">
        <v>24113.056</v>
      </c>
      <c r="P187" s="1595"/>
      <c r="Q187" s="1608"/>
      <c r="R187" s="1586"/>
      <c r="S187" s="1609"/>
      <c r="T187" s="1588"/>
      <c r="U187" s="1589"/>
      <c r="V187" s="1590"/>
      <c r="W187" s="1590"/>
      <c r="X187" s="1590"/>
      <c r="Y187" s="1610"/>
      <c r="Z187" s="1611"/>
      <c r="AA187" s="1611"/>
      <c r="AB187" s="1611"/>
      <c r="AC187" s="1611"/>
      <c r="AD187" s="1611"/>
      <c r="AE187" s="1610"/>
      <c r="AF187" s="1339"/>
      <c r="AG187" s="1339"/>
      <c r="AH187" s="1339"/>
    </row>
    <row r="188" spans="1:160" s="275" customFormat="1" ht="17.25" customHeight="1" x14ac:dyDescent="0.15">
      <c r="A188" s="1191" t="s">
        <v>14</v>
      </c>
      <c r="B188" s="1469" t="s">
        <v>244</v>
      </c>
      <c r="C188" s="1193">
        <f>SUM(D188:O188)</f>
        <v>48849078.323999994</v>
      </c>
      <c r="D188" s="1194">
        <v>3439042.6460000002</v>
      </c>
      <c r="E188" s="1195">
        <v>3651287.713</v>
      </c>
      <c r="F188" s="1195">
        <v>4137915.6340000001</v>
      </c>
      <c r="G188" s="1195">
        <v>4453184.9539999999</v>
      </c>
      <c r="H188" s="1195">
        <v>5118294.0010000002</v>
      </c>
      <c r="I188" s="1195">
        <v>4990947.38</v>
      </c>
      <c r="J188" s="1195">
        <v>3751966.99</v>
      </c>
      <c r="K188" s="1195">
        <v>2355264.8829999999</v>
      </c>
      <c r="L188" s="1195">
        <v>3659613.8220000002</v>
      </c>
      <c r="M188" s="1195">
        <v>5029819.3</v>
      </c>
      <c r="N188" s="1195">
        <v>4333624.5190000003</v>
      </c>
      <c r="O188" s="1196">
        <v>3928116.4819999998</v>
      </c>
      <c r="P188" s="1595"/>
      <c r="Q188" s="1444"/>
      <c r="R188" s="1586"/>
      <c r="S188" s="1587"/>
      <c r="T188" s="1588"/>
      <c r="U188" s="1589"/>
      <c r="V188" s="1590"/>
      <c r="W188" s="1590"/>
      <c r="X188" s="1590"/>
      <c r="Y188" s="1591"/>
      <c r="Z188" s="1592"/>
      <c r="AA188" s="1592"/>
      <c r="AB188" s="1592"/>
      <c r="AC188" s="1592"/>
      <c r="AD188" s="1592"/>
      <c r="AE188" s="1591"/>
      <c r="AF188" s="1339"/>
      <c r="AG188" s="1339"/>
      <c r="AH188" s="1339"/>
    </row>
    <row r="189" spans="1:160" s="275" customFormat="1" ht="17.25" customHeight="1" thickBot="1" x14ac:dyDescent="0.2">
      <c r="A189" s="1197" t="s">
        <v>14</v>
      </c>
      <c r="B189" s="1481" t="s">
        <v>110</v>
      </c>
      <c r="C189" s="1198">
        <f>C188/C187</f>
        <v>236.51115748033058</v>
      </c>
      <c r="D189" s="1199">
        <v>176</v>
      </c>
      <c r="E189" s="1200">
        <v>206</v>
      </c>
      <c r="F189" s="1200">
        <v>238</v>
      </c>
      <c r="G189" s="1200">
        <v>252</v>
      </c>
      <c r="H189" s="1200">
        <v>246</v>
      </c>
      <c r="I189" s="1200">
        <v>271</v>
      </c>
      <c r="J189" s="1200">
        <v>303</v>
      </c>
      <c r="K189" s="1200">
        <v>352</v>
      </c>
      <c r="L189" s="1200">
        <v>465</v>
      </c>
      <c r="M189" s="1200">
        <v>325</v>
      </c>
      <c r="N189" s="1200">
        <v>152</v>
      </c>
      <c r="O189" s="1201">
        <v>163</v>
      </c>
      <c r="P189" s="1595"/>
      <c r="Q189" s="1339"/>
      <c r="R189" s="1608"/>
      <c r="S189" s="1612"/>
      <c r="T189" s="1563"/>
      <c r="U189" s="1613"/>
      <c r="V189" s="1563"/>
      <c r="W189" s="1583"/>
      <c r="X189" s="1583"/>
      <c r="Y189" s="1614"/>
      <c r="Z189" s="1584"/>
      <c r="AA189" s="1584"/>
      <c r="AB189" s="1584"/>
      <c r="AC189" s="1592"/>
      <c r="AD189" s="1592"/>
      <c r="AE189" s="1614"/>
      <c r="AF189" s="1339"/>
      <c r="AG189" s="1339"/>
      <c r="AH189" s="1339"/>
    </row>
    <row r="190" spans="1:160" ht="17.25" customHeight="1" x14ac:dyDescent="0.15">
      <c r="A190" s="1478" t="s">
        <v>16</v>
      </c>
      <c r="B190" s="1266" t="s">
        <v>239</v>
      </c>
      <c r="C190" s="1233">
        <f>SUM(D190:O190)</f>
        <v>2878.9079999999999</v>
      </c>
      <c r="D190" s="1234">
        <v>13.952999999999999</v>
      </c>
      <c r="E190" s="1235">
        <v>1.137</v>
      </c>
      <c r="F190" s="1235">
        <v>120.455</v>
      </c>
      <c r="G190" s="1235">
        <v>815.51499999999999</v>
      </c>
      <c r="H190" s="1235">
        <v>792.09199999999998</v>
      </c>
      <c r="I190" s="1236">
        <v>124.31100000000001</v>
      </c>
      <c r="J190" s="1237">
        <v>2.8000000000000001E-2</v>
      </c>
      <c r="K190" s="1235">
        <v>0</v>
      </c>
      <c r="L190" s="1235">
        <v>35.744999999999997</v>
      </c>
      <c r="M190" s="1235">
        <v>476.83</v>
      </c>
      <c r="N190" s="1235">
        <v>423.38</v>
      </c>
      <c r="O190" s="1238">
        <v>75.462000000000003</v>
      </c>
      <c r="P190" s="1603"/>
      <c r="R190" s="1608"/>
      <c r="W190" s="1338"/>
      <c r="X190" s="1338"/>
      <c r="Z190" s="1585"/>
      <c r="AA190" s="1585"/>
      <c r="AB190" s="1585"/>
      <c r="AC190" s="1584"/>
    </row>
    <row r="191" spans="1:160" ht="17.25" customHeight="1" x14ac:dyDescent="0.15">
      <c r="A191" s="1210" t="s">
        <v>16</v>
      </c>
      <c r="B191" s="1211" t="s">
        <v>15</v>
      </c>
      <c r="C191" s="1212">
        <f>SUM(D191:O191)</f>
        <v>252852.23400000003</v>
      </c>
      <c r="D191" s="1213">
        <v>1365.93</v>
      </c>
      <c r="E191" s="1214">
        <v>145.80000000000001</v>
      </c>
      <c r="F191" s="1214">
        <v>11016.324000000001</v>
      </c>
      <c r="G191" s="1214">
        <v>81732.111000000004</v>
      </c>
      <c r="H191" s="1214">
        <v>66273.126000000004</v>
      </c>
      <c r="I191" s="1215">
        <v>7098.192</v>
      </c>
      <c r="J191" s="1216">
        <v>8.1259999999999994</v>
      </c>
      <c r="K191" s="1214">
        <v>0.35</v>
      </c>
      <c r="L191" s="1214">
        <v>2900.556</v>
      </c>
      <c r="M191" s="1214">
        <v>52223.93</v>
      </c>
      <c r="N191" s="1214">
        <v>25875.276999999998</v>
      </c>
      <c r="O191" s="1217">
        <v>4212.5119999999997</v>
      </c>
      <c r="P191" s="1603"/>
      <c r="R191" s="1608"/>
      <c r="W191" s="1338"/>
      <c r="X191" s="1338"/>
      <c r="AC191" s="1585"/>
      <c r="AD191" s="1584"/>
      <c r="AF191" s="1615"/>
      <c r="AG191" s="1615"/>
      <c r="AH191" s="1615"/>
      <c r="AI191" s="1179"/>
      <c r="AJ191" s="1179"/>
      <c r="AK191" s="1179"/>
      <c r="AL191" s="1179"/>
      <c r="AM191" s="1179"/>
      <c r="AN191" s="1179"/>
      <c r="AO191" s="1179"/>
      <c r="AP191" s="1179"/>
      <c r="AQ191" s="1179"/>
      <c r="AR191" s="1286"/>
      <c r="AS191" s="1177"/>
      <c r="AT191" s="1287"/>
      <c r="AU191" s="1248"/>
      <c r="AV191" s="1248"/>
      <c r="AW191" s="1179"/>
      <c r="AX191" s="1176"/>
      <c r="AY191" s="1176"/>
      <c r="AZ191" s="1176"/>
      <c r="BA191" s="1176"/>
      <c r="BB191" s="1176"/>
      <c r="BC191" s="1179"/>
      <c r="BD191" s="1286"/>
      <c r="BE191" s="1177"/>
      <c r="BF191" s="1287"/>
      <c r="BG191" s="1248"/>
      <c r="BH191" s="1248"/>
      <c r="BI191" s="1179"/>
      <c r="BJ191" s="1176"/>
      <c r="BK191" s="1176"/>
      <c r="BL191" s="1176"/>
      <c r="BM191" s="1176"/>
      <c r="BN191" s="1176"/>
      <c r="BO191" s="1179"/>
      <c r="BP191" s="1176"/>
      <c r="BQ191" s="1176"/>
      <c r="BR191" s="1176"/>
      <c r="BS191" s="1176"/>
      <c r="BT191" s="1176"/>
      <c r="BU191" s="1179"/>
      <c r="BV191" s="1286"/>
      <c r="BW191" s="1177"/>
      <c r="BX191" s="1287"/>
      <c r="BY191" s="1248"/>
      <c r="BZ191" s="1248"/>
      <c r="CA191" s="1179"/>
      <c r="CB191" s="1179"/>
      <c r="CC191" s="1179"/>
      <c r="CD191" s="1179"/>
      <c r="CE191" s="1179"/>
      <c r="CF191" s="1179"/>
      <c r="CG191" s="1179"/>
      <c r="CH191" s="1284"/>
      <c r="CI191" s="1284"/>
      <c r="CJ191" s="1284"/>
      <c r="CK191" s="1284"/>
      <c r="CL191" s="1284"/>
      <c r="CM191" s="1174"/>
      <c r="CN191" s="1284"/>
      <c r="CO191" s="1284"/>
      <c r="CP191" s="1284"/>
      <c r="CQ191" s="1284"/>
      <c r="CR191" s="1284"/>
      <c r="CS191" s="1174"/>
      <c r="CT191" s="1176"/>
      <c r="CU191" s="1176"/>
      <c r="CV191" s="1176"/>
      <c r="CW191" s="1176"/>
      <c r="CX191" s="1176"/>
      <c r="CY191" s="1179"/>
      <c r="CZ191" s="1176"/>
      <c r="DA191" s="1176"/>
      <c r="DB191" s="1176"/>
      <c r="DC191" s="1176"/>
      <c r="DD191" s="1176"/>
      <c r="DE191" s="1179"/>
      <c r="DF191" s="1286"/>
      <c r="DG191" s="1177"/>
      <c r="DH191" s="1286"/>
      <c r="DI191" s="1288"/>
      <c r="DJ191" s="1288"/>
      <c r="DK191" s="1179"/>
      <c r="DL191" s="1286"/>
      <c r="DM191" s="1177"/>
      <c r="DN191" s="1286"/>
      <c r="DO191" s="1286"/>
      <c r="DP191" s="1288"/>
      <c r="DQ191" s="1179"/>
      <c r="DR191" s="1286"/>
      <c r="DS191" s="1177"/>
      <c r="DT191" s="1286"/>
      <c r="DU191" s="1286"/>
      <c r="DV191" s="1286"/>
      <c r="DW191" s="1179"/>
      <c r="DX191" s="1180"/>
      <c r="DY191" s="1180"/>
      <c r="DZ191" s="1180"/>
      <c r="EA191" s="1180"/>
      <c r="EB191" s="1180"/>
      <c r="EC191" s="1179"/>
      <c r="ED191" s="1180"/>
      <c r="EI191" s="1174"/>
      <c r="EJ191" s="1289"/>
      <c r="EK191" s="1284"/>
      <c r="EL191" s="1290"/>
      <c r="EM191" s="1290"/>
      <c r="EN191" s="1290"/>
      <c r="EO191" s="1291"/>
      <c r="EP191" s="1289"/>
      <c r="EQ191" s="1289"/>
      <c r="ER191" s="1171"/>
      <c r="ES191" s="1171"/>
      <c r="FB191" s="1290"/>
      <c r="FC191" s="1290"/>
      <c r="FD191" s="1290"/>
    </row>
    <row r="192" spans="1:160" ht="17.25" customHeight="1" x14ac:dyDescent="0.15">
      <c r="A192" s="1218" t="s">
        <v>16</v>
      </c>
      <c r="B192" s="1219" t="s">
        <v>240</v>
      </c>
      <c r="C192" s="1220">
        <f>C191/C190</f>
        <v>87.829216494587541</v>
      </c>
      <c r="D192" s="1221">
        <v>98</v>
      </c>
      <c r="E192" s="1222">
        <v>128</v>
      </c>
      <c r="F192" s="1222">
        <v>91</v>
      </c>
      <c r="G192" s="1222">
        <v>100</v>
      </c>
      <c r="H192" s="1222">
        <v>84</v>
      </c>
      <c r="I192" s="1223">
        <v>57</v>
      </c>
      <c r="J192" s="1222">
        <v>290</v>
      </c>
      <c r="K192" s="1222">
        <v>0</v>
      </c>
      <c r="L192" s="1222">
        <v>81</v>
      </c>
      <c r="M192" s="1222">
        <v>110</v>
      </c>
      <c r="N192" s="1222">
        <v>61</v>
      </c>
      <c r="O192" s="1224">
        <v>56</v>
      </c>
      <c r="P192" s="1603"/>
      <c r="R192" s="1608"/>
      <c r="S192" s="1616"/>
      <c r="T192" s="1591"/>
      <c r="U192" s="1591"/>
      <c r="V192" s="1591"/>
      <c r="W192" s="1338"/>
      <c r="X192" s="1338"/>
      <c r="Y192" s="1615"/>
      <c r="Z192" s="1617"/>
      <c r="AA192" s="1617"/>
      <c r="AB192" s="1617"/>
      <c r="AD192" s="1585"/>
      <c r="AE192" s="1615"/>
    </row>
    <row r="193" spans="1:160" ht="17.25" customHeight="1" x14ac:dyDescent="0.15">
      <c r="A193" s="1225" t="s">
        <v>17</v>
      </c>
      <c r="B193" s="1226" t="s">
        <v>239</v>
      </c>
      <c r="C193" s="1212">
        <f>SUM(D193:O193)</f>
        <v>2297.2939999999999</v>
      </c>
      <c r="D193" s="1213">
        <v>275.48599999999999</v>
      </c>
      <c r="E193" s="1214">
        <v>408.63900000000001</v>
      </c>
      <c r="F193" s="1214">
        <v>313.06900000000002</v>
      </c>
      <c r="G193" s="1214">
        <v>48.417000000000002</v>
      </c>
      <c r="H193" s="1214">
        <v>332.02100000000002</v>
      </c>
      <c r="I193" s="1215">
        <v>634.93299999999999</v>
      </c>
      <c r="J193" s="1216">
        <v>24.602</v>
      </c>
      <c r="K193" s="1214">
        <v>5.7000000000000002E-2</v>
      </c>
      <c r="L193" s="1214">
        <v>0</v>
      </c>
      <c r="M193" s="1214">
        <v>0.66100000000000003</v>
      </c>
      <c r="N193" s="1214">
        <v>74.337999999999994</v>
      </c>
      <c r="O193" s="1217">
        <v>185.071</v>
      </c>
      <c r="P193" s="1603"/>
      <c r="R193" s="1608"/>
      <c r="W193" s="1591"/>
      <c r="X193" s="1338"/>
      <c r="Z193" s="1618"/>
      <c r="AA193" s="1618"/>
      <c r="AB193" s="1618"/>
      <c r="AC193" s="1617"/>
    </row>
    <row r="194" spans="1:160" ht="17.25" customHeight="1" x14ac:dyDescent="0.15">
      <c r="A194" s="1210" t="s">
        <v>17</v>
      </c>
      <c r="B194" s="1211" t="s">
        <v>15</v>
      </c>
      <c r="C194" s="1212">
        <f>SUM(D194:O194)</f>
        <v>270220.06600000005</v>
      </c>
      <c r="D194" s="1213">
        <v>26843.25</v>
      </c>
      <c r="E194" s="1214">
        <v>45662.983</v>
      </c>
      <c r="F194" s="1214">
        <v>33442.048000000003</v>
      </c>
      <c r="G194" s="1214">
        <v>4104.1750000000002</v>
      </c>
      <c r="H194" s="1214">
        <v>48585.976000000002</v>
      </c>
      <c r="I194" s="1215">
        <v>76532.562000000005</v>
      </c>
      <c r="J194" s="1216">
        <v>1750.318</v>
      </c>
      <c r="K194" s="1214">
        <v>25.591999999999999</v>
      </c>
      <c r="L194" s="1214">
        <v>0</v>
      </c>
      <c r="M194" s="1214">
        <v>111.77500000000001</v>
      </c>
      <c r="N194" s="1214">
        <v>11501.656999999999</v>
      </c>
      <c r="O194" s="1217">
        <v>21659.73</v>
      </c>
      <c r="P194" s="1603"/>
      <c r="R194" s="1608"/>
      <c r="X194" s="1591"/>
      <c r="Z194" s="1618"/>
      <c r="AA194" s="1618"/>
      <c r="AB194" s="1618"/>
      <c r="AC194" s="1618"/>
      <c r="AD194" s="1617"/>
    </row>
    <row r="195" spans="1:160" ht="17.25" customHeight="1" x14ac:dyDescent="0.15">
      <c r="A195" s="1218" t="s">
        <v>17</v>
      </c>
      <c r="B195" s="1219" t="s">
        <v>240</v>
      </c>
      <c r="C195" s="1220">
        <f>C194/C193</f>
        <v>117.62537402700745</v>
      </c>
      <c r="D195" s="1221">
        <v>97</v>
      </c>
      <c r="E195" s="1222">
        <v>112</v>
      </c>
      <c r="F195" s="1222">
        <v>107</v>
      </c>
      <c r="G195" s="1222">
        <v>85</v>
      </c>
      <c r="H195" s="1222">
        <v>146</v>
      </c>
      <c r="I195" s="1223">
        <v>121</v>
      </c>
      <c r="J195" s="1222">
        <v>71</v>
      </c>
      <c r="K195" s="1222">
        <v>449</v>
      </c>
      <c r="L195" s="1222">
        <v>0</v>
      </c>
      <c r="M195" s="1222">
        <v>169</v>
      </c>
      <c r="N195" s="1222">
        <v>155</v>
      </c>
      <c r="O195" s="1224">
        <v>117</v>
      </c>
      <c r="P195" s="1603"/>
      <c r="R195" s="1608"/>
      <c r="S195" s="1616"/>
      <c r="Y195" s="1615"/>
      <c r="Z195" s="1617"/>
      <c r="AA195" s="1617"/>
      <c r="AB195" s="1617"/>
      <c r="AC195" s="1618"/>
      <c r="AD195" s="1618"/>
      <c r="AE195" s="1615"/>
    </row>
    <row r="196" spans="1:160" ht="17.25" customHeight="1" x14ac:dyDescent="0.15">
      <c r="A196" s="1225" t="s">
        <v>18</v>
      </c>
      <c r="B196" s="1226" t="s">
        <v>239</v>
      </c>
      <c r="C196" s="1212">
        <f>SUM(D196:O196)</f>
        <v>456.78600000000006</v>
      </c>
      <c r="D196" s="1213">
        <v>38.125999999999998</v>
      </c>
      <c r="E196" s="1214">
        <v>71.581000000000003</v>
      </c>
      <c r="F196" s="1214">
        <v>61.334000000000003</v>
      </c>
      <c r="G196" s="1214">
        <v>30.114999999999998</v>
      </c>
      <c r="H196" s="1214">
        <v>21.902999999999999</v>
      </c>
      <c r="I196" s="1215">
        <v>11.83</v>
      </c>
      <c r="J196" s="1216">
        <v>15.048</v>
      </c>
      <c r="K196" s="1214">
        <v>25.57</v>
      </c>
      <c r="L196" s="1214">
        <v>38.485999999999997</v>
      </c>
      <c r="M196" s="1214">
        <v>41.819000000000003</v>
      </c>
      <c r="N196" s="1214">
        <v>37.374000000000002</v>
      </c>
      <c r="O196" s="1217">
        <v>63.6</v>
      </c>
      <c r="P196" s="1603"/>
      <c r="R196" s="1608"/>
      <c r="T196" s="1591"/>
      <c r="U196" s="1591"/>
      <c r="V196" s="1591"/>
      <c r="Z196" s="1618"/>
      <c r="AA196" s="1618"/>
      <c r="AB196" s="1618"/>
      <c r="AC196" s="1617"/>
      <c r="AD196" s="1618"/>
    </row>
    <row r="197" spans="1:160" ht="17.25" customHeight="1" x14ac:dyDescent="0.15">
      <c r="A197" s="1210" t="s">
        <v>18</v>
      </c>
      <c r="B197" s="1211" t="s">
        <v>15</v>
      </c>
      <c r="C197" s="1212">
        <f>SUM(D197:O197)</f>
        <v>110995.72099999999</v>
      </c>
      <c r="D197" s="1213">
        <v>7622.7650000000003</v>
      </c>
      <c r="E197" s="1214">
        <v>13609.114</v>
      </c>
      <c r="F197" s="1214">
        <v>12925.212</v>
      </c>
      <c r="G197" s="1214">
        <v>6280.74</v>
      </c>
      <c r="H197" s="1214">
        <v>5228.4960000000001</v>
      </c>
      <c r="I197" s="1215">
        <v>3000.348</v>
      </c>
      <c r="J197" s="1216">
        <v>4519.8429999999998</v>
      </c>
      <c r="K197" s="1214">
        <v>7332.5550000000003</v>
      </c>
      <c r="L197" s="1214">
        <v>10930.191999999999</v>
      </c>
      <c r="M197" s="1214">
        <v>10665.999</v>
      </c>
      <c r="N197" s="1214">
        <v>10520.565000000001</v>
      </c>
      <c r="O197" s="1217">
        <v>18359.892</v>
      </c>
      <c r="P197" s="1603"/>
      <c r="R197" s="1608"/>
      <c r="T197" s="1591"/>
      <c r="U197" s="1591"/>
      <c r="V197" s="1591"/>
      <c r="AC197" s="1618"/>
      <c r="AD197" s="1617"/>
      <c r="AF197" s="1610"/>
      <c r="AG197" s="1610"/>
      <c r="AH197" s="1610"/>
      <c r="AI197" s="1285"/>
      <c r="AJ197" s="1285"/>
      <c r="AK197" s="1179"/>
      <c r="AL197" s="1285"/>
      <c r="AM197" s="1285"/>
      <c r="AN197" s="1285"/>
      <c r="AO197" s="1179"/>
      <c r="AP197" s="1179"/>
      <c r="AQ197" s="1179"/>
      <c r="AR197" s="1179"/>
      <c r="AS197" s="1179"/>
      <c r="AT197" s="1179"/>
      <c r="AU197" s="1248"/>
      <c r="AV197" s="1179"/>
      <c r="AW197" s="1179"/>
      <c r="AX197" s="1179"/>
      <c r="AY197" s="1179"/>
      <c r="AZ197" s="1179"/>
      <c r="BA197" s="1292"/>
      <c r="BB197" s="1179"/>
      <c r="BC197" s="1179"/>
      <c r="BD197" s="1179"/>
      <c r="BE197" s="1179"/>
      <c r="BF197" s="1179"/>
      <c r="BG197" s="1248"/>
      <c r="BH197" s="1179"/>
      <c r="BI197" s="1179"/>
      <c r="BJ197" s="1176"/>
      <c r="BK197" s="1176"/>
      <c r="BL197" s="1176"/>
      <c r="BM197" s="1176"/>
      <c r="BN197" s="1176"/>
      <c r="BO197" s="1179"/>
      <c r="BP197" s="1176"/>
      <c r="BQ197" s="1176"/>
      <c r="BR197" s="1176"/>
      <c r="BS197" s="1176"/>
      <c r="BT197" s="1176"/>
      <c r="BU197" s="1179"/>
      <c r="BV197" s="1176"/>
      <c r="BW197" s="1176"/>
      <c r="BX197" s="1176"/>
      <c r="BY197" s="1176"/>
      <c r="BZ197" s="1176"/>
      <c r="CA197" s="1179"/>
      <c r="CB197" s="1286"/>
      <c r="CC197" s="1177"/>
      <c r="CD197" s="1287"/>
      <c r="CE197" s="1248"/>
      <c r="CF197" s="1248"/>
      <c r="CG197" s="1179"/>
      <c r="CH197" s="1284"/>
      <c r="CI197" s="1284"/>
      <c r="CJ197" s="1284"/>
      <c r="CK197" s="1284"/>
      <c r="CL197" s="1284"/>
      <c r="CM197" s="1174"/>
      <c r="CN197" s="1284"/>
      <c r="CO197" s="1284"/>
      <c r="CP197" s="1284"/>
      <c r="CQ197" s="1284"/>
      <c r="CR197" s="1284"/>
      <c r="CS197" s="1174"/>
      <c r="CT197" s="1176"/>
      <c r="CU197" s="1176"/>
      <c r="CV197" s="1176"/>
      <c r="CW197" s="1176"/>
      <c r="CX197" s="1176"/>
      <c r="CY197" s="1179"/>
      <c r="CZ197" s="1179"/>
      <c r="DA197" s="1179"/>
      <c r="DB197" s="1293"/>
      <c r="DC197" s="1293"/>
      <c r="DD197" s="1293"/>
      <c r="DE197" s="1179"/>
      <c r="DF197" s="1285"/>
      <c r="DG197" s="1285"/>
      <c r="DH197" s="1285"/>
      <c r="DI197" s="1286"/>
      <c r="DJ197" s="1179"/>
      <c r="DK197" s="1179"/>
      <c r="DL197" s="1286"/>
      <c r="DM197" s="1177"/>
      <c r="DN197" s="1286"/>
      <c r="DO197" s="1286"/>
      <c r="DP197" s="1285"/>
      <c r="DQ197" s="1179"/>
      <c r="DR197" s="1286"/>
      <c r="DS197" s="1177"/>
      <c r="DT197" s="1286"/>
      <c r="DU197" s="1286"/>
      <c r="DV197" s="1286"/>
      <c r="DW197" s="1285"/>
      <c r="DX197" s="1176"/>
      <c r="DY197" s="1176"/>
      <c r="DZ197" s="1176"/>
      <c r="EA197" s="1176"/>
      <c r="EB197" s="1176"/>
      <c r="EC197" s="1179"/>
      <c r="ED197" s="1180"/>
      <c r="EI197" s="1174"/>
      <c r="EJ197" s="1174"/>
      <c r="EK197" s="1284"/>
      <c r="EL197" s="1290"/>
      <c r="EM197" s="1290"/>
      <c r="EN197" s="1290"/>
      <c r="EO197" s="1294"/>
      <c r="EP197" s="1289"/>
      <c r="EQ197" s="1289"/>
      <c r="ER197" s="1289"/>
      <c r="ES197" s="1171"/>
      <c r="FC197" s="1290"/>
      <c r="FD197" s="1290"/>
    </row>
    <row r="198" spans="1:160" ht="17.25" customHeight="1" x14ac:dyDescent="0.15">
      <c r="A198" s="1218" t="s">
        <v>18</v>
      </c>
      <c r="B198" s="1219" t="s">
        <v>240</v>
      </c>
      <c r="C198" s="1220">
        <f>C197/C196</f>
        <v>242.99282596226675</v>
      </c>
      <c r="D198" s="1221">
        <v>200</v>
      </c>
      <c r="E198" s="1222">
        <v>190</v>
      </c>
      <c r="F198" s="1222">
        <v>211</v>
      </c>
      <c r="G198" s="1222">
        <v>209</v>
      </c>
      <c r="H198" s="1222">
        <v>239</v>
      </c>
      <c r="I198" s="1223">
        <v>254</v>
      </c>
      <c r="J198" s="1222">
        <v>300</v>
      </c>
      <c r="K198" s="1222">
        <v>287</v>
      </c>
      <c r="L198" s="1222">
        <v>284</v>
      </c>
      <c r="M198" s="1222">
        <v>255</v>
      </c>
      <c r="N198" s="1222">
        <v>281</v>
      </c>
      <c r="O198" s="1224">
        <v>289</v>
      </c>
      <c r="P198" s="1603"/>
      <c r="R198" s="1608"/>
      <c r="S198" s="1616"/>
      <c r="T198" s="1615"/>
      <c r="U198" s="1615"/>
      <c r="V198" s="1615"/>
      <c r="W198" s="1591"/>
      <c r="Y198" s="1615"/>
      <c r="Z198" s="1618"/>
      <c r="AA198" s="1618"/>
      <c r="AB198" s="1618"/>
      <c r="AD198" s="1618"/>
      <c r="AE198" s="1615"/>
      <c r="AF198" s="1591"/>
      <c r="AG198" s="1591"/>
      <c r="AH198" s="1591"/>
      <c r="AI198" s="1179"/>
      <c r="AJ198" s="1285"/>
      <c r="AK198" s="1179"/>
      <c r="AL198" s="1292"/>
      <c r="AM198" s="1292"/>
      <c r="AN198" s="1292"/>
      <c r="AO198" s="1178"/>
      <c r="AP198" s="1178"/>
      <c r="AQ198" s="1179"/>
      <c r="AR198" s="1176"/>
      <c r="AS198" s="1176"/>
      <c r="AT198" s="1176"/>
      <c r="AU198" s="1176"/>
      <c r="AV198" s="1176"/>
      <c r="AW198" s="1292"/>
      <c r="AX198" s="1179"/>
      <c r="AY198" s="1179"/>
      <c r="AZ198" s="1179"/>
      <c r="BA198" s="1292"/>
      <c r="BB198" s="1179"/>
      <c r="BC198" s="1292"/>
      <c r="BD198" s="1176"/>
      <c r="BE198" s="1176"/>
      <c r="BF198" s="1176"/>
      <c r="BG198" s="1176"/>
      <c r="BH198" s="1176"/>
      <c r="BI198" s="1179"/>
      <c r="BJ198" s="1176"/>
      <c r="BK198" s="1176"/>
      <c r="BL198" s="1176"/>
      <c r="BM198" s="1176"/>
      <c r="BN198" s="1176"/>
      <c r="BO198" s="1179"/>
      <c r="BP198" s="1179"/>
      <c r="BQ198" s="1179"/>
      <c r="BR198" s="1179"/>
      <c r="BS198" s="1179"/>
      <c r="BT198" s="1285"/>
      <c r="BU198" s="1179"/>
      <c r="BV198" s="1179"/>
      <c r="BW198" s="1179"/>
      <c r="BX198" s="1179"/>
      <c r="BY198" s="1248"/>
      <c r="BZ198" s="1248"/>
      <c r="CA198" s="1179"/>
      <c r="CB198" s="1176"/>
      <c r="CC198" s="1176"/>
      <c r="CD198" s="1176"/>
      <c r="CE198" s="1176"/>
      <c r="CF198" s="1176"/>
      <c r="CG198" s="1179"/>
      <c r="CH198" s="1290"/>
      <c r="CI198" s="1290"/>
      <c r="CJ198" s="1290"/>
      <c r="CK198" s="1295"/>
      <c r="CL198" s="1290"/>
      <c r="CM198" s="1174"/>
      <c r="CN198" s="1290"/>
      <c r="CO198" s="1290"/>
      <c r="CP198" s="1289"/>
      <c r="CQ198" s="1295"/>
      <c r="CR198" s="1174"/>
      <c r="CS198" s="1174"/>
      <c r="CT198" s="1176"/>
      <c r="CU198" s="1176"/>
      <c r="CV198" s="1176"/>
      <c r="CW198" s="1176"/>
      <c r="CX198" s="1176"/>
      <c r="CY198" s="1180"/>
      <c r="CZ198" s="1292"/>
      <c r="DA198" s="1292"/>
      <c r="DB198" s="293"/>
      <c r="DC198" s="1293"/>
      <c r="DD198" s="1293"/>
      <c r="DE198" s="1292"/>
      <c r="DF198" s="1176"/>
      <c r="DG198" s="1176"/>
      <c r="DH198" s="1176"/>
      <c r="DI198" s="1176"/>
      <c r="DJ198" s="1176"/>
      <c r="DK198" s="1179"/>
      <c r="DL198" s="1176"/>
      <c r="DM198" s="1176"/>
      <c r="DN198" s="1176"/>
      <c r="DO198" s="1176"/>
      <c r="DP198" s="1176"/>
      <c r="DQ198" s="1179"/>
      <c r="DR198" s="1176"/>
      <c r="DS198" s="1176"/>
      <c r="DT198" s="1176"/>
      <c r="DU198" s="1176"/>
      <c r="DV198" s="1176"/>
      <c r="DW198" s="1285"/>
      <c r="DX198" s="1176"/>
      <c r="DY198" s="1176"/>
      <c r="DZ198" s="1176"/>
      <c r="EA198" s="1176"/>
      <c r="EB198" s="1176"/>
      <c r="EC198" s="1292"/>
      <c r="ED198" s="1180"/>
      <c r="EI198" s="1174"/>
      <c r="EJ198" s="1174"/>
      <c r="EO198" s="1291"/>
      <c r="EP198" s="1289"/>
      <c r="EQ198" s="1289"/>
      <c r="ER198" s="1171"/>
      <c r="ES198" s="1171"/>
    </row>
    <row r="199" spans="1:160" ht="17.25" customHeight="1" x14ac:dyDescent="0.15">
      <c r="A199" s="1296" t="s">
        <v>19</v>
      </c>
      <c r="B199" s="1226" t="s">
        <v>239</v>
      </c>
      <c r="C199" s="1212">
        <f>SUM(D199:O199)</f>
        <v>13027.969000000001</v>
      </c>
      <c r="D199" s="1213">
        <v>795.57799999999997</v>
      </c>
      <c r="E199" s="1214">
        <v>292.38299999999998</v>
      </c>
      <c r="F199" s="1214">
        <v>125.595</v>
      </c>
      <c r="G199" s="1214">
        <v>211.71100000000001</v>
      </c>
      <c r="H199" s="1214">
        <v>2255.9549999999999</v>
      </c>
      <c r="I199" s="1215">
        <v>4121.92</v>
      </c>
      <c r="J199" s="1216">
        <v>498.96499999999997</v>
      </c>
      <c r="K199" s="1214">
        <v>7.1</v>
      </c>
      <c r="L199" s="1214">
        <v>7.57</v>
      </c>
      <c r="M199" s="1214">
        <v>992.59299999999996</v>
      </c>
      <c r="N199" s="1214">
        <v>2503.25</v>
      </c>
      <c r="O199" s="1217">
        <v>1215.3489999999999</v>
      </c>
      <c r="P199" s="1603"/>
      <c r="R199" s="1608"/>
      <c r="S199" s="1609"/>
      <c r="T199" s="1610"/>
      <c r="U199" s="1610"/>
      <c r="V199" s="1610"/>
      <c r="W199" s="1615"/>
      <c r="X199" s="1591"/>
      <c r="Y199" s="1610"/>
      <c r="Z199" s="1618"/>
      <c r="AA199" s="1618"/>
      <c r="AB199" s="1618"/>
      <c r="AC199" s="1618"/>
      <c r="AE199" s="1610"/>
      <c r="AF199" s="1615"/>
      <c r="AG199" s="1615"/>
      <c r="AH199" s="1615"/>
      <c r="AI199" s="1179"/>
      <c r="AJ199" s="1285"/>
      <c r="AK199" s="1292"/>
      <c r="AL199" s="1286"/>
      <c r="AM199" s="1177"/>
      <c r="AN199" s="1287"/>
      <c r="AO199" s="1248"/>
      <c r="AP199" s="1248"/>
      <c r="AQ199" s="1292"/>
      <c r="AR199" s="1179"/>
      <c r="AS199" s="1179"/>
      <c r="AT199" s="1179"/>
      <c r="AU199" s="1248"/>
      <c r="AV199" s="1248"/>
      <c r="AW199" s="1179"/>
      <c r="AX199" s="1179"/>
      <c r="AY199" s="1179"/>
      <c r="AZ199" s="1179"/>
      <c r="BA199" s="1292"/>
      <c r="BB199" s="1179"/>
      <c r="BC199" s="1179"/>
      <c r="BD199" s="1179"/>
      <c r="BE199" s="1179"/>
      <c r="BF199" s="1179"/>
      <c r="BG199" s="1248"/>
      <c r="BH199" s="1248"/>
      <c r="BI199" s="1292"/>
      <c r="BJ199" s="1176"/>
      <c r="BK199" s="1176"/>
      <c r="BL199" s="1176"/>
      <c r="BM199" s="1176"/>
      <c r="BN199" s="1176"/>
      <c r="BO199" s="1292"/>
      <c r="BP199" s="1179"/>
      <c r="BQ199" s="1179"/>
      <c r="BR199" s="1179"/>
      <c r="BS199" s="1179"/>
      <c r="BT199" s="1248"/>
      <c r="BU199" s="1292"/>
      <c r="BV199" s="1179"/>
      <c r="BW199" s="1179"/>
      <c r="BX199" s="1179"/>
      <c r="BY199" s="1248"/>
      <c r="BZ199" s="1248"/>
      <c r="CA199" s="1292"/>
      <c r="CB199" s="1285"/>
      <c r="CC199" s="1285"/>
      <c r="CD199" s="1285"/>
      <c r="CE199" s="1285"/>
      <c r="CF199" s="1285"/>
      <c r="CG199" s="1292"/>
      <c r="CH199" s="1290"/>
      <c r="CI199" s="1290"/>
      <c r="CJ199" s="1290"/>
      <c r="CK199" s="1171"/>
      <c r="CL199" s="1290"/>
      <c r="CM199" s="1295"/>
      <c r="CN199" s="1290"/>
      <c r="CO199" s="1290"/>
      <c r="CP199" s="1289"/>
      <c r="CQ199" s="1171"/>
      <c r="CR199" s="1174"/>
      <c r="CS199" s="1295"/>
      <c r="CT199" s="1176"/>
      <c r="CU199" s="1176"/>
      <c r="CV199" s="1176"/>
      <c r="CW199" s="1176"/>
      <c r="CX199" s="1176"/>
      <c r="CY199" s="1180"/>
      <c r="CZ199" s="1179"/>
      <c r="DA199" s="1179"/>
      <c r="DB199" s="1293"/>
      <c r="DC199" s="1293"/>
      <c r="DD199" s="1287"/>
      <c r="DE199" s="1285"/>
      <c r="DF199" s="1286"/>
      <c r="DG199" s="1177"/>
      <c r="DH199" s="1286"/>
      <c r="DI199" s="1286"/>
      <c r="DJ199" s="1286"/>
      <c r="DK199" s="1292"/>
      <c r="DL199" s="1286"/>
      <c r="DM199" s="1177"/>
      <c r="DN199" s="1286"/>
      <c r="DO199" s="1286"/>
      <c r="DP199" s="1286"/>
      <c r="DQ199" s="1292"/>
      <c r="DR199" s="1286"/>
      <c r="DS199" s="1177"/>
      <c r="DT199" s="1286"/>
      <c r="DU199" s="1286"/>
      <c r="DV199" s="1286"/>
      <c r="DW199" s="1297"/>
      <c r="DX199" s="1176"/>
      <c r="DY199" s="1176"/>
      <c r="DZ199" s="1176"/>
      <c r="EA199" s="1176"/>
      <c r="EB199" s="1176"/>
      <c r="EC199" s="1285"/>
      <c r="ED199" s="1180"/>
      <c r="EI199" s="1298"/>
      <c r="EJ199" s="1289"/>
      <c r="EK199" s="1284"/>
      <c r="EL199" s="1290"/>
      <c r="EM199" s="1290"/>
      <c r="EN199" s="1290"/>
      <c r="EO199" s="1294"/>
      <c r="EP199" s="1289"/>
      <c r="EQ199" s="1289"/>
      <c r="ER199" s="1289"/>
      <c r="ES199" s="1289"/>
      <c r="FB199" s="1290"/>
      <c r="FC199" s="1290"/>
      <c r="FD199" s="1290"/>
    </row>
    <row r="200" spans="1:160" ht="17.25" customHeight="1" x14ac:dyDescent="0.15">
      <c r="A200" s="1210" t="s">
        <v>20</v>
      </c>
      <c r="B200" s="1211" t="s">
        <v>15</v>
      </c>
      <c r="C200" s="1212">
        <f>SUM(D200:O200)</f>
        <v>1052376.29</v>
      </c>
      <c r="D200" s="1213">
        <v>54550.735999999997</v>
      </c>
      <c r="E200" s="1214">
        <v>20049.134999999998</v>
      </c>
      <c r="F200" s="1214">
        <v>7717.6549999999997</v>
      </c>
      <c r="G200" s="1214">
        <v>21037.948</v>
      </c>
      <c r="H200" s="1214">
        <v>160167.03</v>
      </c>
      <c r="I200" s="1215">
        <v>358387.23100000003</v>
      </c>
      <c r="J200" s="1216">
        <v>37196.684999999998</v>
      </c>
      <c r="K200" s="1214">
        <v>430.488</v>
      </c>
      <c r="L200" s="1214">
        <v>732.24</v>
      </c>
      <c r="M200" s="1214">
        <v>106878.01</v>
      </c>
      <c r="N200" s="1214">
        <v>208018.06</v>
      </c>
      <c r="O200" s="1217">
        <v>77211.072</v>
      </c>
      <c r="P200" s="1603"/>
      <c r="R200" s="1608"/>
      <c r="S200" s="1609"/>
      <c r="T200" s="1610"/>
      <c r="U200" s="1610"/>
      <c r="V200" s="1610"/>
      <c r="W200" s="1610"/>
      <c r="X200" s="1615"/>
      <c r="Y200" s="1610"/>
      <c r="Z200" s="1619"/>
      <c r="AA200" s="1619"/>
      <c r="AB200" s="1619"/>
      <c r="AC200" s="1618"/>
      <c r="AD200" s="1618"/>
      <c r="AE200" s="1610"/>
      <c r="AF200" s="1615"/>
      <c r="AG200" s="1615"/>
      <c r="AH200" s="1615"/>
      <c r="AI200" s="1179"/>
      <c r="AJ200" s="1179"/>
      <c r="AK200" s="1285"/>
      <c r="AL200" s="1179"/>
      <c r="AM200" s="1179"/>
      <c r="AN200" s="1179"/>
      <c r="AO200" s="1248"/>
      <c r="AP200" s="1292"/>
      <c r="AQ200" s="1285"/>
      <c r="AR200" s="1179"/>
      <c r="AS200" s="1179"/>
      <c r="AT200" s="1179"/>
      <c r="AU200" s="1179"/>
      <c r="AV200" s="1248"/>
      <c r="AW200" s="1179"/>
      <c r="AX200" s="1179"/>
      <c r="AY200" s="1179"/>
      <c r="AZ200" s="1179"/>
      <c r="BA200" s="1292"/>
      <c r="BB200" s="1179"/>
      <c r="BC200" s="1179"/>
      <c r="BD200" s="1179"/>
      <c r="BE200" s="1179"/>
      <c r="BF200" s="1179"/>
      <c r="BG200" s="1179"/>
      <c r="BH200" s="1248"/>
      <c r="BI200" s="1285"/>
      <c r="BJ200" s="1176"/>
      <c r="BK200" s="1176"/>
      <c r="BL200" s="1176"/>
      <c r="BM200" s="1176"/>
      <c r="BN200" s="1176"/>
      <c r="BO200" s="1285"/>
      <c r="BP200" s="1285"/>
      <c r="BQ200" s="1285"/>
      <c r="BR200" s="1285"/>
      <c r="BS200" s="1179"/>
      <c r="BT200" s="1179"/>
      <c r="BU200" s="1285"/>
      <c r="BV200" s="1179"/>
      <c r="BW200" s="1179"/>
      <c r="BX200" s="1179"/>
      <c r="BY200" s="1179"/>
      <c r="BZ200" s="1248"/>
      <c r="CA200" s="1285"/>
      <c r="CB200" s="1285"/>
      <c r="CC200" s="1285"/>
      <c r="CD200" s="1285"/>
      <c r="CE200" s="1285"/>
      <c r="CF200" s="1285"/>
      <c r="CG200" s="1285"/>
      <c r="CH200" s="1290"/>
      <c r="CI200" s="1290"/>
      <c r="CJ200" s="1290"/>
      <c r="CK200" s="1290"/>
      <c r="CL200" s="1290"/>
      <c r="CM200" s="1290"/>
      <c r="CN200" s="1295"/>
      <c r="CO200" s="1295"/>
      <c r="CP200" s="1295"/>
      <c r="CQ200" s="1174"/>
      <c r="CR200" s="1290"/>
      <c r="CS200" s="1290"/>
      <c r="CT200" s="1176"/>
      <c r="CU200" s="1176"/>
      <c r="CV200" s="1176"/>
      <c r="CW200" s="1176"/>
      <c r="CX200" s="1176"/>
      <c r="CY200" s="1180"/>
      <c r="CZ200" s="1179"/>
      <c r="DA200" s="1179"/>
      <c r="DB200" s="1293"/>
      <c r="DC200" s="1293"/>
      <c r="DD200" s="1178"/>
      <c r="DE200" s="1285"/>
      <c r="DF200" s="1179"/>
      <c r="DG200" s="1179"/>
      <c r="DH200" s="1179"/>
      <c r="DI200" s="1285"/>
      <c r="DJ200" s="1286"/>
      <c r="DK200" s="1285"/>
      <c r="DL200" s="1179"/>
      <c r="DM200" s="1179"/>
      <c r="DN200" s="1179"/>
      <c r="DO200" s="1286"/>
      <c r="DP200" s="1286"/>
      <c r="DQ200" s="1285"/>
      <c r="DR200" s="1286"/>
      <c r="DS200" s="1177"/>
      <c r="DT200" s="1286"/>
      <c r="DU200" s="1286"/>
      <c r="DV200" s="1286"/>
      <c r="DW200" s="1285"/>
      <c r="DX200" s="1176"/>
      <c r="DY200" s="1176"/>
      <c r="DZ200" s="1176"/>
      <c r="EA200" s="1176"/>
      <c r="EB200" s="1176"/>
      <c r="EC200" s="1285"/>
      <c r="ED200" s="1180"/>
      <c r="EI200" s="1290"/>
      <c r="EJ200" s="1174"/>
      <c r="EK200" s="1284"/>
      <c r="EL200" s="1290"/>
      <c r="EM200" s="1290"/>
      <c r="EN200" s="1290"/>
      <c r="EO200" s="1294"/>
      <c r="EP200" s="1289"/>
      <c r="EQ200" s="1289"/>
      <c r="ER200" s="1289"/>
      <c r="ES200" s="1289"/>
      <c r="FC200" s="1290"/>
      <c r="FD200" s="1290"/>
    </row>
    <row r="201" spans="1:160" ht="17.25" customHeight="1" x14ac:dyDescent="0.15">
      <c r="A201" s="1218" t="s">
        <v>20</v>
      </c>
      <c r="B201" s="1219" t="s">
        <v>240</v>
      </c>
      <c r="C201" s="1220">
        <f>C200/C199</f>
        <v>80.778231050442315</v>
      </c>
      <c r="D201" s="1221">
        <v>69</v>
      </c>
      <c r="E201" s="1222">
        <v>69</v>
      </c>
      <c r="F201" s="1222">
        <v>61</v>
      </c>
      <c r="G201" s="1222">
        <v>99</v>
      </c>
      <c r="H201" s="1222">
        <v>71</v>
      </c>
      <c r="I201" s="1223">
        <v>87</v>
      </c>
      <c r="J201" s="1222">
        <v>75</v>
      </c>
      <c r="K201" s="1222">
        <v>61</v>
      </c>
      <c r="L201" s="1222">
        <v>97</v>
      </c>
      <c r="M201" s="1222">
        <v>108</v>
      </c>
      <c r="N201" s="1222">
        <v>83</v>
      </c>
      <c r="O201" s="1224">
        <v>64</v>
      </c>
      <c r="P201" s="1603"/>
      <c r="R201" s="1608"/>
      <c r="S201" s="1609"/>
      <c r="T201" s="1610"/>
      <c r="U201" s="1610"/>
      <c r="V201" s="1610"/>
      <c r="W201" s="1610"/>
      <c r="X201" s="1610"/>
      <c r="Y201" s="1610"/>
      <c r="Z201" s="1617"/>
      <c r="AA201" s="1617"/>
      <c r="AB201" s="1617"/>
      <c r="AC201" s="1619"/>
      <c r="AD201" s="1618"/>
      <c r="AE201" s="1610"/>
      <c r="AF201" s="1610"/>
      <c r="AG201" s="1610"/>
      <c r="AH201" s="1610"/>
      <c r="AI201" s="1285"/>
      <c r="AJ201" s="1285"/>
      <c r="AK201" s="1285"/>
      <c r="AL201" s="1285"/>
      <c r="AM201" s="1285"/>
      <c r="AN201" s="1285"/>
      <c r="AO201" s="1285"/>
      <c r="AP201" s="1285"/>
      <c r="AQ201" s="1285"/>
      <c r="AR201" s="1176"/>
      <c r="AS201" s="1176"/>
      <c r="AT201" s="1176"/>
      <c r="AU201" s="1176"/>
      <c r="AV201" s="1176"/>
      <c r="AW201" s="1292"/>
      <c r="AX201" s="1179"/>
      <c r="AY201" s="1179"/>
      <c r="AZ201" s="1179"/>
      <c r="BA201" s="1292"/>
      <c r="BB201" s="1179"/>
      <c r="BC201" s="1292"/>
      <c r="BD201" s="1176"/>
      <c r="BE201" s="1176"/>
      <c r="BF201" s="1176"/>
      <c r="BG201" s="1176"/>
      <c r="BH201" s="1176"/>
      <c r="BI201" s="1285"/>
      <c r="BJ201" s="1176"/>
      <c r="BK201" s="1176"/>
      <c r="BL201" s="1176"/>
      <c r="BM201" s="1176"/>
      <c r="BN201" s="1176"/>
      <c r="BO201" s="1285"/>
      <c r="BP201" s="1179"/>
      <c r="BQ201" s="1179"/>
      <c r="BR201" s="1179"/>
      <c r="BS201" s="1179"/>
      <c r="BT201" s="1179"/>
      <c r="BU201" s="1285"/>
      <c r="BV201" s="1176"/>
      <c r="BW201" s="1176"/>
      <c r="BX201" s="1176"/>
      <c r="BY201" s="1176"/>
      <c r="BZ201" s="1176"/>
      <c r="CA201" s="1285"/>
      <c r="CB201" s="1292"/>
      <c r="CC201" s="1292"/>
      <c r="CD201" s="1292"/>
      <c r="CE201" s="1179"/>
      <c r="CF201" s="1285"/>
      <c r="CG201" s="1285"/>
      <c r="CH201" s="1295"/>
      <c r="CI201" s="1295"/>
      <c r="CJ201" s="1295"/>
      <c r="CK201" s="1295"/>
      <c r="CL201" s="1295"/>
      <c r="CM201" s="1290"/>
      <c r="CN201" s="1174"/>
      <c r="CO201" s="1174"/>
      <c r="CP201" s="1174"/>
      <c r="CQ201" s="1295"/>
      <c r="CR201" s="1174"/>
      <c r="CS201" s="1290"/>
      <c r="CT201" s="1176"/>
      <c r="CU201" s="1176"/>
      <c r="CV201" s="1176"/>
      <c r="CW201" s="1176"/>
      <c r="CX201" s="1176"/>
      <c r="CY201" s="1180"/>
      <c r="CZ201" s="1292"/>
      <c r="DA201" s="1292"/>
      <c r="DB201" s="293"/>
      <c r="DC201" s="1293"/>
      <c r="DD201" s="1293"/>
      <c r="DE201" s="1285"/>
      <c r="DF201" s="1176"/>
      <c r="DG201" s="1176"/>
      <c r="DH201" s="1176"/>
      <c r="DI201" s="1176"/>
      <c r="DJ201" s="1176"/>
      <c r="DK201" s="1285"/>
      <c r="DL201" s="1176"/>
      <c r="DM201" s="1176"/>
      <c r="DN201" s="1176"/>
      <c r="DO201" s="1176"/>
      <c r="DP201" s="1176"/>
      <c r="DQ201" s="1285"/>
      <c r="DR201" s="1176"/>
      <c r="DS201" s="1176"/>
      <c r="DT201" s="1176"/>
      <c r="DU201" s="1176"/>
      <c r="DV201" s="1176"/>
      <c r="DW201" s="1285"/>
      <c r="DX201" s="1176"/>
      <c r="DY201" s="1176"/>
      <c r="DZ201" s="1176"/>
      <c r="EA201" s="1176"/>
      <c r="EB201" s="1176"/>
      <c r="EC201" s="1285"/>
      <c r="ED201" s="1180"/>
      <c r="EI201" s="1290"/>
      <c r="EJ201" s="1174"/>
      <c r="EO201" s="1291"/>
      <c r="EP201" s="1289"/>
      <c r="EQ201" s="1289"/>
      <c r="ER201" s="1171"/>
      <c r="ES201" s="1289"/>
      <c r="FB201" s="1290"/>
    </row>
    <row r="202" spans="1:160" ht="17.25" customHeight="1" x14ac:dyDescent="0.15">
      <c r="A202" s="1296" t="s">
        <v>21</v>
      </c>
      <c r="B202" s="1226" t="s">
        <v>239</v>
      </c>
      <c r="C202" s="1212">
        <f>SUM(D202:O202)</f>
        <v>21266.285</v>
      </c>
      <c r="D202" s="1213">
        <v>328.411</v>
      </c>
      <c r="E202" s="1214">
        <v>1173.941</v>
      </c>
      <c r="F202" s="1214">
        <v>3677.645</v>
      </c>
      <c r="G202" s="1215">
        <v>3978.5940000000001</v>
      </c>
      <c r="H202" s="1214">
        <v>1447.165</v>
      </c>
      <c r="I202" s="1215">
        <v>98.171000000000006</v>
      </c>
      <c r="J202" s="1216">
        <v>30.731999999999999</v>
      </c>
      <c r="K202" s="1214">
        <v>30.434000000000001</v>
      </c>
      <c r="L202" s="1214">
        <v>220.92699999999999</v>
      </c>
      <c r="M202" s="1214">
        <v>5033.0129999999999</v>
      </c>
      <c r="N202" s="1214">
        <v>4402.8220000000001</v>
      </c>
      <c r="O202" s="1217">
        <v>844.43</v>
      </c>
      <c r="P202" s="1603"/>
      <c r="R202" s="1608"/>
      <c r="S202" s="1609"/>
      <c r="T202" s="1610"/>
      <c r="U202" s="1610"/>
      <c r="V202" s="1610"/>
      <c r="W202" s="1610"/>
      <c r="X202" s="1610"/>
      <c r="Y202" s="1610"/>
      <c r="Z202" s="1618"/>
      <c r="AA202" s="1618"/>
      <c r="AB202" s="1618"/>
      <c r="AC202" s="1617"/>
      <c r="AD202" s="1619"/>
      <c r="AE202" s="1610"/>
      <c r="AF202" s="1610"/>
      <c r="AG202" s="1610"/>
      <c r="AH202" s="1610"/>
      <c r="AI202" s="1179"/>
      <c r="AJ202" s="1292"/>
      <c r="AK202" s="1285"/>
      <c r="AL202" s="1179"/>
      <c r="AM202" s="1179"/>
      <c r="AN202" s="1179"/>
      <c r="AO202" s="1178"/>
      <c r="AP202" s="1179"/>
      <c r="AQ202" s="1285"/>
      <c r="AR202" s="1176"/>
      <c r="AS202" s="1176"/>
      <c r="AT202" s="1176"/>
      <c r="AU202" s="1176"/>
      <c r="AV202" s="1176"/>
      <c r="AW202" s="1285"/>
      <c r="AX202" s="1179"/>
      <c r="AY202" s="1179"/>
      <c r="AZ202" s="1179"/>
      <c r="BA202" s="1292"/>
      <c r="BB202" s="1179"/>
      <c r="BC202" s="1285"/>
      <c r="BD202" s="1285"/>
      <c r="BE202" s="1285"/>
      <c r="BF202" s="1285"/>
      <c r="BG202" s="1292"/>
      <c r="BH202" s="1179"/>
      <c r="BI202" s="1285"/>
      <c r="BJ202" s="1176"/>
      <c r="BK202" s="1176"/>
      <c r="BL202" s="1176"/>
      <c r="BM202" s="1176"/>
      <c r="BN202" s="1176"/>
      <c r="BO202" s="1285"/>
      <c r="BP202" s="1286"/>
      <c r="BQ202" s="1177"/>
      <c r="BR202" s="1287"/>
      <c r="BS202" s="1248"/>
      <c r="BT202" s="1248"/>
      <c r="BU202" s="1285"/>
      <c r="BV202" s="1176"/>
      <c r="BW202" s="1176"/>
      <c r="BX202" s="1176"/>
      <c r="BY202" s="1176"/>
      <c r="BZ202" s="1176"/>
      <c r="CA202" s="1285"/>
      <c r="CB202" s="1179"/>
      <c r="CC202" s="1179"/>
      <c r="CD202" s="1179"/>
      <c r="CE202" s="1248"/>
      <c r="CF202" s="1248"/>
      <c r="CG202" s="1285"/>
      <c r="CH202" s="1290"/>
      <c r="CI202" s="1290"/>
      <c r="CJ202" s="1289"/>
      <c r="CK202" s="1295"/>
      <c r="CL202" s="1174"/>
      <c r="CM202" s="1290"/>
      <c r="CN202" s="1174"/>
      <c r="CO202" s="1174"/>
      <c r="CP202" s="1171"/>
      <c r="CQ202" s="1295"/>
      <c r="CR202" s="1174"/>
      <c r="CS202" s="1290"/>
      <c r="CT202" s="1176"/>
      <c r="CU202" s="1176"/>
      <c r="CV202" s="1176"/>
      <c r="CW202" s="1176"/>
      <c r="CX202" s="1176"/>
      <c r="CY202" s="1180"/>
      <c r="CZ202" s="1292"/>
      <c r="DA202" s="1292"/>
      <c r="DB202" s="293"/>
      <c r="DC202" s="1293"/>
      <c r="DD202" s="1293"/>
      <c r="DE202" s="1285"/>
      <c r="DF202" s="1176"/>
      <c r="DG202" s="1176"/>
      <c r="DH202" s="1176"/>
      <c r="DI202" s="1176"/>
      <c r="DJ202" s="1176"/>
      <c r="DK202" s="1285"/>
      <c r="DL202" s="1285"/>
      <c r="DM202" s="1285"/>
      <c r="DN202" s="1285"/>
      <c r="DO202" s="1292"/>
      <c r="DP202" s="1179"/>
      <c r="DQ202" s="1285"/>
      <c r="DR202" s="1286"/>
      <c r="DS202" s="1177"/>
      <c r="DT202" s="1286"/>
      <c r="DU202" s="1286"/>
      <c r="DV202" s="1286"/>
      <c r="DW202" s="1285"/>
      <c r="DX202" s="1176"/>
      <c r="DY202" s="1176"/>
      <c r="DZ202" s="1176"/>
      <c r="EA202" s="1176"/>
      <c r="EB202" s="1176"/>
      <c r="EC202" s="1285"/>
      <c r="ED202" s="1180"/>
      <c r="EI202" s="1290"/>
      <c r="EJ202" s="1289"/>
      <c r="EK202" s="1284"/>
      <c r="EL202" s="1290"/>
      <c r="EM202" s="1290"/>
      <c r="EN202" s="1290"/>
      <c r="EO202" s="1291"/>
      <c r="EP202" s="1289"/>
      <c r="EQ202" s="1289"/>
      <c r="ER202" s="1171"/>
      <c r="ES202" s="1289"/>
      <c r="FB202" s="1290"/>
      <c r="FC202" s="1290"/>
      <c r="FD202" s="1290"/>
    </row>
    <row r="203" spans="1:160" ht="17.25" customHeight="1" x14ac:dyDescent="0.15">
      <c r="A203" s="1210" t="s">
        <v>22</v>
      </c>
      <c r="B203" s="1211" t="s">
        <v>15</v>
      </c>
      <c r="C203" s="1212">
        <f>SUM(D203:O203)</f>
        <v>4176820.4579999996</v>
      </c>
      <c r="D203" s="1213">
        <v>96639.926999999996</v>
      </c>
      <c r="E203" s="1214">
        <v>309858.75599999999</v>
      </c>
      <c r="F203" s="1214">
        <v>727626.58100000001</v>
      </c>
      <c r="G203" s="1299">
        <v>730051.22199999995</v>
      </c>
      <c r="H203" s="1214">
        <v>210861.389</v>
      </c>
      <c r="I203" s="1215">
        <v>23852.786</v>
      </c>
      <c r="J203" s="1216">
        <v>13600.683999999999</v>
      </c>
      <c r="K203" s="1214">
        <v>14026.144</v>
      </c>
      <c r="L203" s="1214">
        <v>44374.347000000002</v>
      </c>
      <c r="M203" s="1214">
        <v>1080324.8540000001</v>
      </c>
      <c r="N203" s="1214">
        <v>728150.46900000004</v>
      </c>
      <c r="O203" s="1217">
        <v>197453.299</v>
      </c>
      <c r="P203" s="1603"/>
      <c r="R203" s="1608"/>
      <c r="S203" s="1609"/>
      <c r="T203" s="1610"/>
      <c r="U203" s="1610"/>
      <c r="V203" s="1610"/>
      <c r="W203" s="1610"/>
      <c r="X203" s="1610"/>
      <c r="Y203" s="1610"/>
      <c r="Z203" s="1617"/>
      <c r="AA203" s="1617"/>
      <c r="AB203" s="1617"/>
      <c r="AC203" s="1618"/>
      <c r="AD203" s="1617"/>
      <c r="AE203" s="1610"/>
      <c r="AF203" s="1615"/>
      <c r="AG203" s="1615"/>
      <c r="AH203" s="1615"/>
      <c r="AI203" s="1179"/>
      <c r="AJ203" s="1179"/>
      <c r="AK203" s="1285"/>
      <c r="AL203" s="1179"/>
      <c r="AM203" s="1179"/>
      <c r="AN203" s="1179"/>
      <c r="AO203" s="1179"/>
      <c r="AP203" s="1179"/>
      <c r="AQ203" s="1285"/>
      <c r="AR203" s="1285"/>
      <c r="AS203" s="1285"/>
      <c r="AT203" s="1285"/>
      <c r="AU203" s="1285"/>
      <c r="AV203" s="1292"/>
      <c r="AW203" s="1285"/>
      <c r="AX203" s="1179"/>
      <c r="AY203" s="1179"/>
      <c r="AZ203" s="1179"/>
      <c r="BA203" s="1292"/>
      <c r="BB203" s="1179"/>
      <c r="BC203" s="1285"/>
      <c r="BD203" s="1176"/>
      <c r="BE203" s="1176"/>
      <c r="BF203" s="1176"/>
      <c r="BG203" s="1176"/>
      <c r="BH203" s="1176"/>
      <c r="BI203" s="1285"/>
      <c r="BJ203" s="1176"/>
      <c r="BK203" s="1176"/>
      <c r="BL203" s="1176"/>
      <c r="BM203" s="1176"/>
      <c r="BN203" s="1176"/>
      <c r="BO203" s="1285"/>
      <c r="BP203" s="1285"/>
      <c r="BQ203" s="1285"/>
      <c r="BR203" s="1285"/>
      <c r="BS203" s="1285"/>
      <c r="BT203" s="1285"/>
      <c r="BU203" s="1285"/>
      <c r="BV203" s="1285"/>
      <c r="BW203" s="1285"/>
      <c r="BX203" s="1285"/>
      <c r="BY203" s="1285"/>
      <c r="BZ203" s="1292"/>
      <c r="CA203" s="1285"/>
      <c r="CB203" s="1285"/>
      <c r="CC203" s="1285"/>
      <c r="CD203" s="1285"/>
      <c r="CE203" s="1285"/>
      <c r="CF203" s="1285"/>
      <c r="CG203" s="1285"/>
      <c r="CH203" s="1290"/>
      <c r="CI203" s="1290"/>
      <c r="CJ203" s="1289"/>
      <c r="CK203" s="1174"/>
      <c r="CL203" s="1289"/>
      <c r="CM203" s="1290"/>
      <c r="CN203" s="1290"/>
      <c r="CO203" s="1290"/>
      <c r="CP203" s="1289"/>
      <c r="CQ203" s="1174"/>
      <c r="CR203" s="1289"/>
      <c r="CS203" s="1290"/>
      <c r="CT203" s="1176"/>
      <c r="CU203" s="1176"/>
      <c r="CV203" s="1176"/>
      <c r="CW203" s="1176"/>
      <c r="CX203" s="1176"/>
      <c r="CY203" s="1180"/>
      <c r="CZ203" s="1285"/>
      <c r="DA203" s="1285"/>
      <c r="DB203" s="1178"/>
      <c r="DC203" s="1293"/>
      <c r="DD203" s="293"/>
      <c r="DE203" s="1285"/>
      <c r="DF203" s="1285"/>
      <c r="DG203" s="1285"/>
      <c r="DH203" s="1285"/>
      <c r="DI203" s="1285"/>
      <c r="DJ203" s="1292"/>
      <c r="DK203" s="1285"/>
      <c r="DL203" s="1176"/>
      <c r="DM203" s="1176"/>
      <c r="DN203" s="1176"/>
      <c r="DO203" s="1176"/>
      <c r="DP203" s="1176"/>
      <c r="DQ203" s="1285"/>
      <c r="DR203" s="1176"/>
      <c r="DS203" s="1176"/>
      <c r="DT203" s="1176"/>
      <c r="DU203" s="1176"/>
      <c r="DV203" s="1176"/>
      <c r="DW203" s="1285"/>
      <c r="DX203" s="1286"/>
      <c r="DY203" s="1177"/>
      <c r="DZ203" s="1300"/>
      <c r="EA203" s="1300"/>
      <c r="EB203" s="1300"/>
      <c r="EC203" s="1285"/>
      <c r="ED203" s="1180"/>
      <c r="EI203" s="1290"/>
      <c r="EJ203" s="1174"/>
      <c r="EO203" s="1291"/>
      <c r="EP203" s="1171"/>
      <c r="EQ203" s="1171"/>
      <c r="ER203" s="1171"/>
      <c r="ES203" s="1289"/>
    </row>
    <row r="204" spans="1:160" ht="17.25" customHeight="1" x14ac:dyDescent="0.15">
      <c r="A204" s="1218" t="s">
        <v>22</v>
      </c>
      <c r="B204" s="1219" t="s">
        <v>240</v>
      </c>
      <c r="C204" s="1220">
        <f>C203/C202</f>
        <v>196.40574072998643</v>
      </c>
      <c r="D204" s="1221">
        <v>294</v>
      </c>
      <c r="E204" s="1222">
        <v>264</v>
      </c>
      <c r="F204" s="1222">
        <v>198</v>
      </c>
      <c r="G204" s="1223">
        <v>183</v>
      </c>
      <c r="H204" s="1222">
        <v>146</v>
      </c>
      <c r="I204" s="1223">
        <v>243</v>
      </c>
      <c r="J204" s="1222">
        <v>443</v>
      </c>
      <c r="K204" s="1222">
        <v>461</v>
      </c>
      <c r="L204" s="1222">
        <v>201</v>
      </c>
      <c r="M204" s="1222">
        <v>215</v>
      </c>
      <c r="N204" s="1222">
        <v>165</v>
      </c>
      <c r="O204" s="1224">
        <v>234</v>
      </c>
      <c r="P204" s="1603"/>
      <c r="R204" s="1608"/>
      <c r="S204" s="1609"/>
      <c r="T204" s="1610"/>
      <c r="U204" s="1610"/>
      <c r="V204" s="1610"/>
      <c r="W204" s="1610"/>
      <c r="X204" s="1610"/>
      <c r="Y204" s="1610"/>
      <c r="Z204" s="1617"/>
      <c r="AA204" s="1617"/>
      <c r="AB204" s="1617"/>
      <c r="AC204" s="1617"/>
      <c r="AD204" s="1618"/>
      <c r="AE204" s="1610"/>
      <c r="AF204" s="1588"/>
      <c r="AG204" s="1589"/>
      <c r="AH204" s="1590"/>
      <c r="AI204" s="1248"/>
      <c r="AJ204" s="1292"/>
      <c r="AK204" s="1285"/>
      <c r="AL204" s="1176"/>
      <c r="AM204" s="1177"/>
      <c r="AN204" s="1178"/>
      <c r="AO204" s="1292"/>
      <c r="AP204" s="1179"/>
      <c r="AQ204" s="1285"/>
      <c r="AR204" s="1176"/>
      <c r="AS204" s="1176"/>
      <c r="AT204" s="1176"/>
      <c r="AU204" s="1176"/>
      <c r="AV204" s="1176"/>
      <c r="AW204" s="1285"/>
      <c r="AX204" s="1179"/>
      <c r="AY204" s="1179"/>
      <c r="AZ204" s="1179"/>
      <c r="BA204" s="1292"/>
      <c r="BB204" s="1179"/>
      <c r="BC204" s="1285"/>
      <c r="BD204" s="1285"/>
      <c r="BE204" s="1285"/>
      <c r="BF204" s="1285"/>
      <c r="BG204" s="1285"/>
      <c r="BH204" s="1285"/>
      <c r="BI204" s="1285"/>
      <c r="BJ204" s="1176"/>
      <c r="BK204" s="1176"/>
      <c r="BL204" s="1176"/>
      <c r="BM204" s="1176"/>
      <c r="BN204" s="1176"/>
      <c r="BO204" s="1285"/>
      <c r="BP204" s="1179"/>
      <c r="BQ204" s="1179"/>
      <c r="BR204" s="1179"/>
      <c r="BS204" s="1179"/>
      <c r="BT204" s="1179"/>
      <c r="BU204" s="1285"/>
      <c r="BV204" s="1176"/>
      <c r="BW204" s="1176"/>
      <c r="BX204" s="1176"/>
      <c r="BY204" s="1176"/>
      <c r="BZ204" s="1176"/>
      <c r="CA204" s="1285"/>
      <c r="CB204" s="1285"/>
      <c r="CC204" s="1285"/>
      <c r="CD204" s="1285"/>
      <c r="CE204" s="1285"/>
      <c r="CF204" s="1285"/>
      <c r="CG204" s="1285"/>
      <c r="CH204" s="1174"/>
      <c r="CI204" s="1174"/>
      <c r="CJ204" s="1174"/>
      <c r="CK204" s="1174"/>
      <c r="CL204" s="1171"/>
      <c r="CM204" s="1290"/>
      <c r="CN204" s="1174"/>
      <c r="CO204" s="1174"/>
      <c r="CP204" s="1171"/>
      <c r="CQ204" s="1295"/>
      <c r="CR204" s="1171"/>
      <c r="CS204" s="1290"/>
      <c r="CT204" s="1176"/>
      <c r="CU204" s="1176"/>
      <c r="CV204" s="1176"/>
      <c r="CW204" s="1176"/>
      <c r="CX204" s="1176"/>
      <c r="CY204" s="1285"/>
      <c r="CZ204" s="1176"/>
      <c r="DA204" s="1176"/>
      <c r="DB204" s="1176"/>
      <c r="DC204" s="1176"/>
      <c r="DD204" s="1176"/>
      <c r="DE204" s="1285"/>
      <c r="DF204" s="1176"/>
      <c r="DG204" s="1176"/>
      <c r="DH204" s="1176"/>
      <c r="DI204" s="1176"/>
      <c r="DJ204" s="1176"/>
      <c r="DK204" s="1285"/>
      <c r="DL204" s="1285"/>
      <c r="DM204" s="1285"/>
      <c r="DN204" s="1285"/>
      <c r="DO204" s="1285"/>
      <c r="DP204" s="1285"/>
      <c r="DQ204" s="1285"/>
      <c r="DR204" s="1286"/>
      <c r="DS204" s="1177"/>
      <c r="DT204" s="1286"/>
      <c r="DU204" s="1286"/>
      <c r="DV204" s="1286"/>
      <c r="DW204" s="1285"/>
      <c r="DX204" s="1286"/>
      <c r="DY204" s="1177"/>
      <c r="DZ204" s="1300"/>
      <c r="EA204" s="1300"/>
      <c r="EB204" s="1300"/>
      <c r="EC204" s="1285"/>
      <c r="ED204" s="1180"/>
      <c r="EI204" s="1290"/>
      <c r="EJ204" s="1174"/>
      <c r="EK204" s="1284"/>
      <c r="EL204" s="1290"/>
      <c r="EM204" s="1290"/>
      <c r="EN204" s="1290"/>
      <c r="EO204" s="1294"/>
      <c r="EP204" s="1289"/>
      <c r="EQ204" s="1289"/>
      <c r="ER204" s="1171"/>
      <c r="ES204" s="1289"/>
      <c r="FB204" s="1290"/>
      <c r="FC204" s="1290"/>
      <c r="FD204" s="1290"/>
    </row>
    <row r="205" spans="1:160" ht="17.25" customHeight="1" x14ac:dyDescent="0.15">
      <c r="A205" s="1225" t="s">
        <v>23</v>
      </c>
      <c r="B205" s="1226" t="s">
        <v>239</v>
      </c>
      <c r="C205" s="1212">
        <f>SUM(D205:O205)</f>
        <v>17024.617000000002</v>
      </c>
      <c r="D205" s="1213">
        <v>118.72199999999999</v>
      </c>
      <c r="E205" s="1214">
        <v>865.26800000000003</v>
      </c>
      <c r="F205" s="1214">
        <v>3036.0659999999998</v>
      </c>
      <c r="G205" s="1214">
        <v>3248.9009999999998</v>
      </c>
      <c r="H205" s="1214">
        <v>1158.258</v>
      </c>
      <c r="I205" s="1215">
        <v>75.966999999999999</v>
      </c>
      <c r="J205" s="1216">
        <v>21.489000000000001</v>
      </c>
      <c r="K205" s="1214">
        <v>20.861999999999998</v>
      </c>
      <c r="L205" s="1214">
        <v>167.68199999999999</v>
      </c>
      <c r="M205" s="1214">
        <v>4238.7950000000001</v>
      </c>
      <c r="N205" s="1214">
        <v>3593.154</v>
      </c>
      <c r="O205" s="1217">
        <v>479.45299999999997</v>
      </c>
      <c r="P205" s="1603"/>
      <c r="R205" s="1608"/>
      <c r="T205" s="1591"/>
      <c r="U205" s="1591"/>
      <c r="V205" s="1591"/>
      <c r="W205" s="1610"/>
      <c r="X205" s="1610"/>
      <c r="Z205" s="1618"/>
      <c r="AA205" s="1618"/>
      <c r="AB205" s="1618"/>
      <c r="AC205" s="1617"/>
      <c r="AD205" s="1617"/>
      <c r="AF205" s="1615"/>
      <c r="AG205" s="1615"/>
      <c r="AH205" s="1615"/>
      <c r="AI205" s="1178"/>
      <c r="AJ205" s="1178"/>
      <c r="AK205" s="1285"/>
      <c r="AL205" s="1285"/>
      <c r="AM205" s="1285"/>
      <c r="AN205" s="1285"/>
      <c r="AO205" s="1285"/>
      <c r="AP205" s="1285"/>
      <c r="AQ205" s="1285"/>
      <c r="AR205" s="1285"/>
      <c r="AS205" s="1285"/>
      <c r="AT205" s="1285"/>
      <c r="AU205" s="1285"/>
      <c r="AV205" s="1285"/>
      <c r="AW205" s="1285"/>
      <c r="AX205" s="1179"/>
      <c r="AY205" s="1179"/>
      <c r="AZ205" s="1179"/>
      <c r="BA205" s="1292"/>
      <c r="BB205" s="1179"/>
      <c r="BC205" s="1285"/>
      <c r="BD205" s="1176"/>
      <c r="BE205" s="1176"/>
      <c r="BF205" s="1176"/>
      <c r="BG205" s="1176"/>
      <c r="BH205" s="1176"/>
      <c r="BI205" s="1285"/>
      <c r="BJ205" s="1176"/>
      <c r="BK205" s="1176"/>
      <c r="BL205" s="1176"/>
      <c r="BM205" s="1176"/>
      <c r="BN205" s="1176"/>
      <c r="BO205" s="1285"/>
      <c r="BP205" s="1179"/>
      <c r="BQ205" s="1179"/>
      <c r="BR205" s="1179"/>
      <c r="BS205" s="1178"/>
      <c r="BT205" s="1178"/>
      <c r="BU205" s="1285"/>
      <c r="BV205" s="1285"/>
      <c r="BW205" s="1285"/>
      <c r="BX205" s="1285"/>
      <c r="BY205" s="1285"/>
      <c r="BZ205" s="1285"/>
      <c r="CA205" s="1285"/>
      <c r="CB205" s="1179"/>
      <c r="CC205" s="1179"/>
      <c r="CD205" s="1179"/>
      <c r="CE205" s="1292"/>
      <c r="CF205" s="1179"/>
      <c r="CG205" s="1285"/>
      <c r="CH205" s="1301"/>
      <c r="CI205" s="1209"/>
      <c r="CJ205" s="1302"/>
      <c r="CK205" s="1269"/>
      <c r="CL205" s="1269"/>
      <c r="CM205" s="1290"/>
      <c r="CN205" s="1301"/>
      <c r="CO205" s="1209"/>
      <c r="CP205" s="1302"/>
      <c r="CQ205" s="1269"/>
      <c r="CR205" s="1269"/>
      <c r="CS205" s="1290"/>
      <c r="CT205" s="1176"/>
      <c r="CU205" s="1176"/>
      <c r="CV205" s="1176"/>
      <c r="CW205" s="1176"/>
      <c r="CX205" s="1176"/>
      <c r="CY205" s="1285"/>
      <c r="CZ205" s="1286"/>
      <c r="DA205" s="1177"/>
      <c r="DB205" s="1287"/>
      <c r="DC205" s="1293"/>
      <c r="DD205" s="1287"/>
      <c r="DE205" s="1179"/>
      <c r="DF205" s="1285"/>
      <c r="DG205" s="1285"/>
      <c r="DH205" s="1285"/>
      <c r="DI205" s="1285"/>
      <c r="DJ205" s="1285"/>
      <c r="DK205" s="1285"/>
      <c r="DL205" s="1176"/>
      <c r="DM205" s="1176"/>
      <c r="DN205" s="1176"/>
      <c r="DO205" s="1176"/>
      <c r="DP205" s="1176"/>
      <c r="DQ205" s="1285"/>
      <c r="DR205" s="1176"/>
      <c r="DS205" s="1176"/>
      <c r="DT205" s="1176"/>
      <c r="DU205" s="1176"/>
      <c r="DV205" s="1176"/>
      <c r="DW205" s="1285"/>
      <c r="DX205" s="1286"/>
      <c r="DY205" s="1177"/>
      <c r="DZ205" s="1300"/>
      <c r="EA205" s="1300"/>
      <c r="EB205" s="1300"/>
      <c r="EC205" s="1179"/>
      <c r="ED205" s="1180"/>
      <c r="EI205" s="1290"/>
      <c r="EJ205" s="1289"/>
      <c r="EO205" s="1294"/>
      <c r="EP205" s="1289"/>
      <c r="EQ205" s="1289"/>
      <c r="ER205" s="1171"/>
      <c r="ES205" s="1289"/>
    </row>
    <row r="206" spans="1:160" ht="17.25" customHeight="1" x14ac:dyDescent="0.15">
      <c r="A206" s="1210" t="s">
        <v>23</v>
      </c>
      <c r="B206" s="1211" t="s">
        <v>15</v>
      </c>
      <c r="C206" s="1212">
        <f>SUM(D206:O206)</f>
        <v>2932032.1550000003</v>
      </c>
      <c r="D206" s="1213">
        <v>28225.32</v>
      </c>
      <c r="E206" s="1214">
        <v>197168.954</v>
      </c>
      <c r="F206" s="1214">
        <v>544244.05500000005</v>
      </c>
      <c r="G206" s="1214">
        <v>532270.83100000001</v>
      </c>
      <c r="H206" s="1214">
        <v>145936.78200000001</v>
      </c>
      <c r="I206" s="1215">
        <v>15507.254999999999</v>
      </c>
      <c r="J206" s="1216">
        <v>6644.6049999999996</v>
      </c>
      <c r="K206" s="1214">
        <v>7121.5010000000002</v>
      </c>
      <c r="L206" s="1214">
        <v>26076.865000000002</v>
      </c>
      <c r="M206" s="1214">
        <v>799409.152</v>
      </c>
      <c r="N206" s="1214">
        <v>522470.96600000001</v>
      </c>
      <c r="O206" s="1217">
        <v>106955.86900000001</v>
      </c>
      <c r="P206" s="1603"/>
      <c r="R206" s="1608"/>
      <c r="T206" s="1591"/>
      <c r="U206" s="1591"/>
      <c r="V206" s="1591"/>
      <c r="W206" s="1591"/>
      <c r="X206" s="1610"/>
      <c r="Z206" s="1619"/>
      <c r="AA206" s="1619"/>
      <c r="AB206" s="1619"/>
      <c r="AC206" s="1618"/>
      <c r="AD206" s="1617"/>
      <c r="AF206" s="1615"/>
      <c r="AG206" s="1615"/>
      <c r="AH206" s="1615"/>
      <c r="AI206" s="1292"/>
      <c r="AJ206" s="1179"/>
      <c r="AK206" s="1179"/>
      <c r="AL206" s="1285"/>
      <c r="AM206" s="1285"/>
      <c r="AN206" s="1285"/>
      <c r="AO206" s="1285"/>
      <c r="AP206" s="1292"/>
      <c r="AQ206" s="1179"/>
      <c r="AR206" s="1285"/>
      <c r="AS206" s="1285"/>
      <c r="AT206" s="1285"/>
      <c r="AU206" s="1285"/>
      <c r="AV206" s="1285"/>
      <c r="AW206" s="1285"/>
      <c r="AX206" s="1179"/>
      <c r="AY206" s="1179"/>
      <c r="AZ206" s="1179"/>
      <c r="BA206" s="1292"/>
      <c r="BB206" s="1179"/>
      <c r="BC206" s="1285"/>
      <c r="BD206" s="1285"/>
      <c r="BE206" s="1285"/>
      <c r="BF206" s="1285"/>
      <c r="BG206" s="1285"/>
      <c r="BH206" s="1285"/>
      <c r="BI206" s="1179"/>
      <c r="BJ206" s="1176"/>
      <c r="BK206" s="1176"/>
      <c r="BL206" s="1176"/>
      <c r="BM206" s="1176"/>
      <c r="BN206" s="1176"/>
      <c r="BO206" s="1179"/>
      <c r="BP206" s="1179"/>
      <c r="BQ206" s="1179"/>
      <c r="BR206" s="1179"/>
      <c r="BS206" s="1248"/>
      <c r="BT206" s="1248"/>
      <c r="BU206" s="1179"/>
      <c r="BV206" s="1285"/>
      <c r="BW206" s="1285"/>
      <c r="BX206" s="1285"/>
      <c r="BY206" s="1285"/>
      <c r="BZ206" s="1285"/>
      <c r="CA206" s="1179"/>
      <c r="CB206" s="1285"/>
      <c r="CC206" s="1285"/>
      <c r="CD206" s="1285"/>
      <c r="CE206" s="1178"/>
      <c r="CF206" s="1179"/>
      <c r="CG206" s="1179"/>
      <c r="CH206" s="1290"/>
      <c r="CI206" s="1290"/>
      <c r="CJ206" s="1290"/>
      <c r="CK206" s="1290"/>
      <c r="CL206" s="1290"/>
      <c r="CM206" s="1174"/>
      <c r="CN206" s="1290"/>
      <c r="CO206" s="1290"/>
      <c r="CP206" s="1290"/>
      <c r="CQ206" s="1290"/>
      <c r="CR206" s="1290"/>
      <c r="CS206" s="1174"/>
      <c r="CT206" s="1176"/>
      <c r="CU206" s="1176"/>
      <c r="CV206" s="1176"/>
      <c r="CW206" s="1176"/>
      <c r="CX206" s="1176"/>
      <c r="CY206" s="1179"/>
      <c r="CZ206" s="1286"/>
      <c r="DA206" s="1177"/>
      <c r="DB206" s="1286"/>
      <c r="DC206" s="1288"/>
      <c r="DD206" s="1288"/>
      <c r="DE206" s="1179"/>
      <c r="DF206" s="1285"/>
      <c r="DG206" s="1285"/>
      <c r="DH206" s="1285"/>
      <c r="DI206" s="1285"/>
      <c r="DJ206" s="1285"/>
      <c r="DK206" s="1179"/>
      <c r="DL206" s="1285"/>
      <c r="DM206" s="1285"/>
      <c r="DN206" s="1285"/>
      <c r="DO206" s="1285"/>
      <c r="DP206" s="1285"/>
      <c r="DQ206" s="1179"/>
      <c r="DR206" s="1286"/>
      <c r="DS206" s="1177"/>
      <c r="DT206" s="1286"/>
      <c r="DU206" s="1286"/>
      <c r="DV206" s="1286"/>
      <c r="DW206" s="1285"/>
      <c r="DX206" s="1286"/>
      <c r="DY206" s="1177"/>
      <c r="DZ206" s="1300"/>
      <c r="EA206" s="1300"/>
      <c r="EB206" s="1300"/>
      <c r="EC206" s="1179"/>
      <c r="ED206" s="1180"/>
      <c r="EI206" s="1174"/>
      <c r="EJ206" s="1174"/>
      <c r="EK206" s="1284"/>
      <c r="EL206" s="1290"/>
      <c r="EM206" s="1290"/>
      <c r="EN206" s="1290"/>
      <c r="EO206" s="1294"/>
      <c r="EP206" s="1289"/>
      <c r="EQ206" s="1289"/>
      <c r="ER206" s="1289"/>
      <c r="ES206" s="1171"/>
      <c r="FB206" s="1290"/>
      <c r="FC206" s="1290"/>
      <c r="FD206" s="1290"/>
    </row>
    <row r="207" spans="1:160" ht="17.25" customHeight="1" x14ac:dyDescent="0.15">
      <c r="A207" s="1218" t="s">
        <v>23</v>
      </c>
      <c r="B207" s="1219" t="s">
        <v>240</v>
      </c>
      <c r="C207" s="1220">
        <f>C206/C205</f>
        <v>172.22309054001039</v>
      </c>
      <c r="D207" s="1221">
        <v>238</v>
      </c>
      <c r="E207" s="1222">
        <v>228</v>
      </c>
      <c r="F207" s="1222">
        <v>172</v>
      </c>
      <c r="G207" s="1222">
        <v>164</v>
      </c>
      <c r="H207" s="1222">
        <v>126</v>
      </c>
      <c r="I207" s="1223">
        <v>204</v>
      </c>
      <c r="J207" s="1222">
        <v>309</v>
      </c>
      <c r="K207" s="1222">
        <v>341</v>
      </c>
      <c r="L207" s="1222">
        <v>156</v>
      </c>
      <c r="M207" s="1222">
        <v>189</v>
      </c>
      <c r="N207" s="1222">
        <v>145</v>
      </c>
      <c r="O207" s="1224">
        <v>223</v>
      </c>
      <c r="P207" s="1603"/>
      <c r="R207" s="1608"/>
      <c r="S207" s="1616"/>
      <c r="T207" s="1591"/>
      <c r="U207" s="1591"/>
      <c r="V207" s="1591"/>
      <c r="W207" s="1591"/>
      <c r="X207" s="1615"/>
      <c r="Y207" s="1615"/>
      <c r="Z207" s="1618"/>
      <c r="AA207" s="1618"/>
      <c r="AB207" s="1618"/>
      <c r="AC207" s="1619"/>
      <c r="AD207" s="1618"/>
      <c r="AE207" s="1615"/>
      <c r="AF207" s="1591"/>
      <c r="AG207" s="1591"/>
      <c r="AH207" s="1591"/>
      <c r="AI207" s="1179"/>
      <c r="AJ207" s="1292"/>
      <c r="AK207" s="1179"/>
      <c r="AL207" s="1179"/>
      <c r="AM207" s="1179"/>
      <c r="AN207" s="1179"/>
      <c r="AO207" s="1178"/>
      <c r="AP207" s="1292"/>
      <c r="AQ207" s="1179"/>
      <c r="AR207" s="1176"/>
      <c r="AS207" s="1176"/>
      <c r="AT207" s="1176"/>
      <c r="AU207" s="1176"/>
      <c r="AV207" s="1176"/>
      <c r="AW207" s="1285"/>
      <c r="AX207" s="1179"/>
      <c r="AY207" s="1179"/>
      <c r="AZ207" s="1179"/>
      <c r="BA207" s="1292"/>
      <c r="BB207" s="1179"/>
      <c r="BC207" s="1285"/>
      <c r="BD207" s="1285"/>
      <c r="BE207" s="1285"/>
      <c r="BF207" s="1285"/>
      <c r="BG207" s="1285"/>
      <c r="BH207" s="1285"/>
      <c r="BI207" s="1179"/>
      <c r="BJ207" s="1176"/>
      <c r="BK207" s="1176"/>
      <c r="BL207" s="1176"/>
      <c r="BM207" s="1176"/>
      <c r="BN207" s="1176"/>
      <c r="BO207" s="1179"/>
      <c r="BP207" s="1285"/>
      <c r="BQ207" s="1285"/>
      <c r="BR207" s="1285"/>
      <c r="BS207" s="1179"/>
      <c r="BT207" s="1285"/>
      <c r="BU207" s="1179"/>
      <c r="BV207" s="1285"/>
      <c r="BW207" s="1285"/>
      <c r="BX207" s="1285"/>
      <c r="BY207" s="1285"/>
      <c r="BZ207" s="1285"/>
      <c r="CA207" s="1179"/>
      <c r="CB207" s="1285"/>
      <c r="CC207" s="1285"/>
      <c r="CD207" s="1285"/>
      <c r="CE207" s="1292"/>
      <c r="CF207" s="1179"/>
      <c r="CG207" s="1179"/>
      <c r="CH207" s="1174"/>
      <c r="CI207" s="1174"/>
      <c r="CJ207" s="1174"/>
      <c r="CK207" s="1295"/>
      <c r="CL207" s="1174"/>
      <c r="CM207" s="1174"/>
      <c r="CN207" s="1174"/>
      <c r="CO207" s="1174"/>
      <c r="CP207" s="1174"/>
      <c r="CQ207" s="1295"/>
      <c r="CR207" s="1174"/>
      <c r="CS207" s="1174"/>
      <c r="CT207" s="1176"/>
      <c r="CU207" s="1176"/>
      <c r="CV207" s="1176"/>
      <c r="CW207" s="1176"/>
      <c r="CX207" s="1176"/>
      <c r="CY207" s="1179"/>
      <c r="CZ207" s="1292"/>
      <c r="DA207" s="1292"/>
      <c r="DB207" s="293"/>
      <c r="DC207" s="1293"/>
      <c r="DD207" s="1287"/>
      <c r="DE207" s="1292"/>
      <c r="DF207" s="1176"/>
      <c r="DG207" s="1176"/>
      <c r="DH207" s="1176"/>
      <c r="DI207" s="1176"/>
      <c r="DJ207" s="1176"/>
      <c r="DK207" s="1179"/>
      <c r="DL207" s="1285"/>
      <c r="DM207" s="1285"/>
      <c r="DN207" s="1285"/>
      <c r="DO207" s="1285"/>
      <c r="DP207" s="1285"/>
      <c r="DQ207" s="1179"/>
      <c r="DR207" s="1286"/>
      <c r="DS207" s="1177"/>
      <c r="DT207" s="1286"/>
      <c r="DU207" s="1286"/>
      <c r="DV207" s="1286"/>
      <c r="DW207" s="1285"/>
      <c r="DX207" s="1286"/>
      <c r="DY207" s="1177"/>
      <c r="DZ207" s="1300"/>
      <c r="EA207" s="1300"/>
      <c r="EB207" s="1300"/>
      <c r="EC207" s="1292"/>
      <c r="ED207" s="1180"/>
      <c r="EI207" s="1174"/>
      <c r="EJ207" s="1174"/>
      <c r="EK207" s="1284"/>
      <c r="EL207" s="1290"/>
      <c r="EM207" s="1290"/>
      <c r="EN207" s="1290"/>
      <c r="EO207" s="1291"/>
      <c r="EP207" s="1289"/>
      <c r="EQ207" s="1289"/>
      <c r="ER207" s="1289"/>
      <c r="ES207" s="1171"/>
      <c r="FC207" s="1290"/>
      <c r="FD207" s="1290"/>
    </row>
    <row r="208" spans="1:160" ht="17.25" customHeight="1" x14ac:dyDescent="0.15">
      <c r="A208" s="1225" t="s">
        <v>24</v>
      </c>
      <c r="B208" s="1226" t="s">
        <v>239</v>
      </c>
      <c r="C208" s="1212">
        <f>SUM(D208:O208)</f>
        <v>2345.7269999999999</v>
      </c>
      <c r="D208" s="1213">
        <v>91.58</v>
      </c>
      <c r="E208" s="1214">
        <v>152.16900000000001</v>
      </c>
      <c r="F208" s="1214">
        <v>389.09500000000003</v>
      </c>
      <c r="G208" s="1214">
        <v>421.84899999999999</v>
      </c>
      <c r="H208" s="1214">
        <v>128.83799999999999</v>
      </c>
      <c r="I208" s="1215">
        <v>4.8650000000000002</v>
      </c>
      <c r="J208" s="1216">
        <v>3.5999999999999997E-2</v>
      </c>
      <c r="K208" s="1214">
        <v>0.2</v>
      </c>
      <c r="L208" s="1214">
        <v>9.5830000000000002</v>
      </c>
      <c r="M208" s="1214">
        <v>449.96600000000001</v>
      </c>
      <c r="N208" s="1214">
        <v>500.57100000000003</v>
      </c>
      <c r="O208" s="1217">
        <v>196.97499999999999</v>
      </c>
      <c r="P208" s="1603"/>
      <c r="R208" s="1608"/>
      <c r="W208" s="1591"/>
      <c r="X208" s="1615"/>
      <c r="Z208" s="1619"/>
      <c r="AA208" s="1619"/>
      <c r="AB208" s="1619"/>
      <c r="AC208" s="1618"/>
      <c r="AD208" s="1619"/>
      <c r="AF208" s="1591"/>
      <c r="AG208" s="1591"/>
      <c r="AH208" s="1591"/>
      <c r="AI208" s="1292"/>
      <c r="AJ208" s="1179"/>
      <c r="AK208" s="1292"/>
      <c r="AL208" s="1179"/>
      <c r="AM208" s="1179"/>
      <c r="AN208" s="1179"/>
      <c r="AO208" s="1179"/>
      <c r="AP208" s="1179"/>
      <c r="AQ208" s="1292"/>
      <c r="AR208" s="1176"/>
      <c r="AS208" s="1176"/>
      <c r="AT208" s="1176"/>
      <c r="AU208" s="1176"/>
      <c r="AV208" s="1176"/>
      <c r="AW208" s="1179"/>
      <c r="AX208" s="1179"/>
      <c r="AY208" s="1179"/>
      <c r="AZ208" s="1179"/>
      <c r="BA208" s="1292"/>
      <c r="BB208" s="1179"/>
      <c r="BC208" s="1179"/>
      <c r="BD208" s="1176"/>
      <c r="BE208" s="1176"/>
      <c r="BF208" s="1176"/>
      <c r="BG208" s="1176"/>
      <c r="BH208" s="1176"/>
      <c r="BI208" s="1292"/>
      <c r="BJ208" s="1176"/>
      <c r="BK208" s="1176"/>
      <c r="BL208" s="1176"/>
      <c r="BM208" s="1176"/>
      <c r="BN208" s="1176"/>
      <c r="BO208" s="1292"/>
      <c r="BP208" s="1176"/>
      <c r="BQ208" s="1177"/>
      <c r="BR208" s="1178"/>
      <c r="BS208" s="1179"/>
      <c r="BT208" s="1179"/>
      <c r="BU208" s="1180"/>
      <c r="BV208" s="1176"/>
      <c r="BW208" s="1176"/>
      <c r="BX208" s="1176"/>
      <c r="BY208" s="1176"/>
      <c r="BZ208" s="1176"/>
      <c r="CA208" s="1292"/>
      <c r="CB208" s="1292"/>
      <c r="CC208" s="1292"/>
      <c r="CD208" s="1292"/>
      <c r="CE208" s="1179"/>
      <c r="CF208" s="1292"/>
      <c r="CG208" s="1292"/>
      <c r="CH208" s="1290"/>
      <c r="CI208" s="1290"/>
      <c r="CJ208" s="1290"/>
      <c r="CK208" s="1290"/>
      <c r="CL208" s="1290"/>
      <c r="CM208" s="1295"/>
      <c r="CN208" s="1295"/>
      <c r="CO208" s="1295"/>
      <c r="CP208" s="1303"/>
      <c r="CQ208" s="1174"/>
      <c r="CR208" s="1174"/>
      <c r="CS208" s="1295"/>
      <c r="CT208" s="1292"/>
      <c r="CU208" s="1292"/>
      <c r="CV208" s="293"/>
      <c r="CW208" s="1293"/>
      <c r="CX208" s="1293"/>
      <c r="CY208" s="1179"/>
      <c r="CZ208" s="1285"/>
      <c r="DA208" s="1285"/>
      <c r="DB208" s="1178"/>
      <c r="DC208" s="1178"/>
      <c r="DD208" s="1178"/>
      <c r="DE208" s="1179"/>
      <c r="DF208" s="1176"/>
      <c r="DG208" s="1176"/>
      <c r="DH208" s="1176"/>
      <c r="DI208" s="1176"/>
      <c r="DJ208" s="1176"/>
      <c r="DK208" s="1292"/>
      <c r="DL208" s="1286"/>
      <c r="DM208" s="1177"/>
      <c r="DN208" s="1286"/>
      <c r="DO208" s="1285"/>
      <c r="DP208" s="1285"/>
      <c r="DQ208" s="1292"/>
      <c r="DR208" s="1286"/>
      <c r="DS208" s="1177"/>
      <c r="DT208" s="1286"/>
      <c r="DU208" s="1286"/>
      <c r="DV208" s="1286"/>
      <c r="DW208" s="1297"/>
      <c r="DX208" s="1286"/>
      <c r="DY208" s="1177"/>
      <c r="DZ208" s="1300"/>
      <c r="EA208" s="1300"/>
      <c r="EB208" s="1300"/>
      <c r="EC208" s="1179"/>
      <c r="ED208" s="1180"/>
      <c r="EI208" s="1298"/>
      <c r="EJ208" s="1289"/>
      <c r="EK208" s="1284"/>
      <c r="EL208" s="1290"/>
      <c r="EM208" s="1290"/>
      <c r="EN208" s="1290"/>
      <c r="EO208" s="1291"/>
      <c r="EP208" s="1289"/>
      <c r="EQ208" s="1289"/>
      <c r="ER208" s="1171"/>
      <c r="ES208" s="1289"/>
      <c r="FB208" s="1290"/>
      <c r="FC208" s="1290"/>
      <c r="FD208" s="1290"/>
    </row>
    <row r="209" spans="1:160" ht="17.25" customHeight="1" x14ac:dyDescent="0.15">
      <c r="A209" s="1210" t="s">
        <v>24</v>
      </c>
      <c r="B209" s="1211" t="s">
        <v>15</v>
      </c>
      <c r="C209" s="1212">
        <f>SUM(D209:O209)</f>
        <v>676950.53899999999</v>
      </c>
      <c r="D209" s="1213">
        <v>30342.069</v>
      </c>
      <c r="E209" s="1214">
        <v>59045.245999999999</v>
      </c>
      <c r="F209" s="1214">
        <v>113790.624</v>
      </c>
      <c r="G209" s="1214">
        <v>123340.674</v>
      </c>
      <c r="H209" s="1214">
        <v>28096.016</v>
      </c>
      <c r="I209" s="1215">
        <v>609.12</v>
      </c>
      <c r="J209" s="1216">
        <v>5.2919999999999998</v>
      </c>
      <c r="K209" s="1214">
        <v>51.084000000000003</v>
      </c>
      <c r="L209" s="1214">
        <v>2699.9459999999999</v>
      </c>
      <c r="M209" s="1214">
        <v>152924.12400000001</v>
      </c>
      <c r="N209" s="1214">
        <v>121372.397</v>
      </c>
      <c r="O209" s="1217">
        <v>44673.947</v>
      </c>
      <c r="P209" s="1603"/>
      <c r="R209" s="1608"/>
      <c r="W209" s="1591"/>
      <c r="X209" s="1615"/>
      <c r="Z209" s="1619"/>
      <c r="AA209" s="1619"/>
      <c r="AB209" s="1619"/>
      <c r="AC209" s="1619"/>
      <c r="AD209" s="1618"/>
      <c r="AF209" s="1591"/>
      <c r="AG209" s="1591"/>
      <c r="AH209" s="1591"/>
      <c r="AI209" s="1179"/>
      <c r="AJ209" s="1285"/>
      <c r="AK209" s="1179"/>
      <c r="AL209" s="1285"/>
      <c r="AM209" s="1285"/>
      <c r="AN209" s="1285"/>
      <c r="AO209" s="1179"/>
      <c r="AP209" s="1179"/>
      <c r="AQ209" s="1179"/>
      <c r="AR209" s="1179"/>
      <c r="AS209" s="1179"/>
      <c r="AT209" s="1179"/>
      <c r="AU209" s="1179"/>
      <c r="AV209" s="1285"/>
      <c r="AW209" s="1179"/>
      <c r="AX209" s="1179"/>
      <c r="AY209" s="1179"/>
      <c r="AZ209" s="1179"/>
      <c r="BA209" s="1292"/>
      <c r="BB209" s="1179"/>
      <c r="BC209" s="1179"/>
      <c r="BD209" s="1176"/>
      <c r="BE209" s="1176"/>
      <c r="BF209" s="1176"/>
      <c r="BG209" s="1176"/>
      <c r="BH209" s="1176"/>
      <c r="BI209" s="1179"/>
      <c r="BJ209" s="1176"/>
      <c r="BK209" s="1176"/>
      <c r="BL209" s="1176"/>
      <c r="BM209" s="1176"/>
      <c r="BN209" s="1176"/>
      <c r="BO209" s="1179"/>
      <c r="BP209" s="1179"/>
      <c r="BQ209" s="1179"/>
      <c r="BR209" s="1179"/>
      <c r="BS209" s="1285"/>
      <c r="BT209" s="1179"/>
      <c r="BU209" s="1179"/>
      <c r="BV209" s="1176"/>
      <c r="BW209" s="1176"/>
      <c r="BX209" s="1176"/>
      <c r="BY209" s="1176"/>
      <c r="BZ209" s="1176"/>
      <c r="CA209" s="1179"/>
      <c r="CB209" s="1285"/>
      <c r="CC209" s="1285"/>
      <c r="CD209" s="1178"/>
      <c r="CE209" s="1285"/>
      <c r="CF209" s="1179"/>
      <c r="CG209" s="1179"/>
      <c r="CH209" s="1174"/>
      <c r="CI209" s="1174"/>
      <c r="CJ209" s="1174"/>
      <c r="CK209" s="1295"/>
      <c r="CL209" s="1295"/>
      <c r="CM209" s="1174"/>
      <c r="CN209" s="1290"/>
      <c r="CO209" s="1290"/>
      <c r="CP209" s="1290"/>
      <c r="CQ209" s="1290"/>
      <c r="CR209" s="1290"/>
      <c r="CS209" s="1174"/>
      <c r="CT209" s="1292"/>
      <c r="CU209" s="1292"/>
      <c r="CV209" s="1292"/>
      <c r="CW209" s="1179"/>
      <c r="CX209" s="1293"/>
      <c r="CY209" s="1179"/>
      <c r="CZ209" s="1292"/>
      <c r="DA209" s="1292"/>
      <c r="DB209" s="293"/>
      <c r="DC209" s="293"/>
      <c r="DD209" s="1293"/>
      <c r="DE209" s="1179"/>
      <c r="DF209" s="1286"/>
      <c r="DG209" s="1177"/>
      <c r="DH209" s="1286"/>
      <c r="DI209" s="1292"/>
      <c r="DJ209" s="1285"/>
      <c r="DK209" s="1179"/>
      <c r="DL209" s="1176"/>
      <c r="DM209" s="1176"/>
      <c r="DN209" s="1176"/>
      <c r="DO209" s="1176"/>
      <c r="DP209" s="1176"/>
      <c r="DQ209" s="1179"/>
      <c r="DR209" s="1176"/>
      <c r="DS209" s="1176"/>
      <c r="DT209" s="1176"/>
      <c r="DU209" s="1176"/>
      <c r="DV209" s="1176"/>
      <c r="DW209" s="1285"/>
      <c r="DX209" s="1286"/>
      <c r="DY209" s="1177"/>
      <c r="DZ209" s="1300"/>
      <c r="EA209" s="1300"/>
      <c r="EB209" s="1300"/>
      <c r="EC209" s="1179"/>
      <c r="ED209" s="1180"/>
      <c r="EI209" s="1174"/>
      <c r="EJ209" s="1174"/>
      <c r="EO209" s="1291"/>
      <c r="EP209" s="1289"/>
      <c r="EQ209" s="1289"/>
      <c r="ER209" s="1171"/>
      <c r="ES209" s="1171"/>
      <c r="EY209" s="1290"/>
      <c r="EZ209" s="1290"/>
      <c r="FA209" s="1290"/>
      <c r="FB209" s="1290"/>
    </row>
    <row r="210" spans="1:160" ht="17.25" customHeight="1" x14ac:dyDescent="0.15">
      <c r="A210" s="1218" t="s">
        <v>24</v>
      </c>
      <c r="B210" s="1219" t="s">
        <v>240</v>
      </c>
      <c r="C210" s="1220">
        <f>C209/C208</f>
        <v>288.58879954913766</v>
      </c>
      <c r="D210" s="1221">
        <v>331</v>
      </c>
      <c r="E210" s="1222">
        <v>388</v>
      </c>
      <c r="F210" s="1222">
        <v>292</v>
      </c>
      <c r="G210" s="1222">
        <v>292</v>
      </c>
      <c r="H210" s="1222">
        <v>218</v>
      </c>
      <c r="I210" s="1223">
        <v>125</v>
      </c>
      <c r="J210" s="1222">
        <v>147</v>
      </c>
      <c r="K210" s="1222">
        <v>255</v>
      </c>
      <c r="L210" s="1222">
        <v>282</v>
      </c>
      <c r="M210" s="1222">
        <v>340</v>
      </c>
      <c r="N210" s="1222">
        <v>242</v>
      </c>
      <c r="O210" s="1224">
        <v>227</v>
      </c>
      <c r="P210" s="1603"/>
      <c r="R210" s="1608"/>
      <c r="S210" s="1616"/>
      <c r="W210" s="1591"/>
      <c r="X210" s="1615"/>
      <c r="Y210" s="1615"/>
      <c r="Z210" s="1618"/>
      <c r="AA210" s="1618"/>
      <c r="AB210" s="1618"/>
      <c r="AC210" s="1619"/>
      <c r="AD210" s="1619"/>
      <c r="AE210" s="1615"/>
      <c r="AF210" s="1615"/>
      <c r="AG210" s="1615"/>
      <c r="AH210" s="1615"/>
      <c r="AI210" s="1178"/>
      <c r="AJ210" s="1179"/>
      <c r="AK210" s="1179"/>
      <c r="AL210" s="1292"/>
      <c r="AM210" s="1292"/>
      <c r="AN210" s="1292"/>
      <c r="AO210" s="1178"/>
      <c r="AP210" s="1292"/>
      <c r="AQ210" s="1179"/>
      <c r="AR210" s="1179"/>
      <c r="AS210" s="1179"/>
      <c r="AT210" s="1179"/>
      <c r="AU210" s="1179"/>
      <c r="AV210" s="1179"/>
      <c r="AW210" s="1292"/>
      <c r="AX210" s="1179"/>
      <c r="AY210" s="1179"/>
      <c r="AZ210" s="1179"/>
      <c r="BA210" s="1292"/>
      <c r="BB210" s="1179"/>
      <c r="BC210" s="1292"/>
      <c r="BD210" s="1179"/>
      <c r="BE210" s="1179"/>
      <c r="BF210" s="1179"/>
      <c r="BG210" s="1179"/>
      <c r="BH210" s="1248"/>
      <c r="BI210" s="1179"/>
      <c r="BJ210" s="1176"/>
      <c r="BK210" s="1176"/>
      <c r="BL210" s="1176"/>
      <c r="BM210" s="1176"/>
      <c r="BN210" s="1176"/>
      <c r="BO210" s="1179"/>
      <c r="BP210" s="1179"/>
      <c r="BQ210" s="1179"/>
      <c r="BR210" s="1179"/>
      <c r="BS210" s="1179"/>
      <c r="BT210" s="1292"/>
      <c r="BU210" s="1179"/>
      <c r="BV210" s="1179"/>
      <c r="BW210" s="1179"/>
      <c r="BX210" s="1179"/>
      <c r="BY210" s="1285"/>
      <c r="BZ210" s="1179"/>
      <c r="CA210" s="1179"/>
      <c r="CB210" s="1179"/>
      <c r="CC210" s="1179"/>
      <c r="CD210" s="1179"/>
      <c r="CE210" s="1292"/>
      <c r="CF210" s="1292"/>
      <c r="CG210" s="1179"/>
      <c r="CH210" s="1290"/>
      <c r="CI210" s="1290"/>
      <c r="CJ210" s="1290"/>
      <c r="CK210" s="1290"/>
      <c r="CL210" s="1290"/>
      <c r="CM210" s="1174"/>
      <c r="CN210" s="1174"/>
      <c r="CO210" s="1174"/>
      <c r="CP210" s="1174"/>
      <c r="CQ210" s="1171"/>
      <c r="CR210" s="1295"/>
      <c r="CS210" s="1174"/>
      <c r="CT210" s="1292"/>
      <c r="CU210" s="1292"/>
      <c r="CV210" s="1292"/>
      <c r="CW210" s="1179"/>
      <c r="CX210" s="1293"/>
      <c r="CY210" s="1179"/>
      <c r="CZ210" s="1292"/>
      <c r="DA210" s="1292"/>
      <c r="DB210" s="293"/>
      <c r="DC210" s="1178"/>
      <c r="DD210" s="1293"/>
      <c r="DE210" s="1292"/>
      <c r="DF210" s="1286"/>
      <c r="DG210" s="1177"/>
      <c r="DH210" s="1286"/>
      <c r="DI210" s="1292"/>
      <c r="DJ210" s="1179"/>
      <c r="DK210" s="1179"/>
      <c r="DL210" s="1176"/>
      <c r="DM210" s="1176"/>
      <c r="DN210" s="1176"/>
      <c r="DO210" s="1176"/>
      <c r="DP210" s="1176"/>
      <c r="DQ210" s="1179"/>
      <c r="DR210" s="1176"/>
      <c r="DS210" s="1176"/>
      <c r="DT210" s="1176"/>
      <c r="DU210" s="1176"/>
      <c r="DV210" s="1176"/>
      <c r="DW210" s="1285"/>
      <c r="DX210" s="1286"/>
      <c r="DY210" s="1177"/>
      <c r="DZ210" s="1300"/>
      <c r="EA210" s="1300"/>
      <c r="EB210" s="1300"/>
      <c r="EC210" s="1292"/>
      <c r="ED210" s="1180"/>
      <c r="EI210" s="1174"/>
      <c r="EJ210" s="1174"/>
      <c r="EO210" s="1294"/>
      <c r="EP210" s="1289"/>
      <c r="EQ210" s="1289"/>
      <c r="ER210" s="1171"/>
      <c r="ES210" s="1171"/>
      <c r="ET210" s="1284"/>
      <c r="EU210" s="1290"/>
      <c r="EV210" s="1290"/>
      <c r="EW210" s="1290"/>
      <c r="EX210" s="1291"/>
      <c r="FB210" s="1290"/>
    </row>
    <row r="211" spans="1:160" ht="17.25" customHeight="1" x14ac:dyDescent="0.15">
      <c r="A211" s="1225" t="s">
        <v>25</v>
      </c>
      <c r="B211" s="1226" t="s">
        <v>239</v>
      </c>
      <c r="C211" s="1212">
        <f>SUM(D211:O211)</f>
        <v>1325.2559999999996</v>
      </c>
      <c r="D211" s="1213">
        <v>91.13</v>
      </c>
      <c r="E211" s="1214">
        <v>128.37100000000001</v>
      </c>
      <c r="F211" s="1214">
        <v>188.852</v>
      </c>
      <c r="G211" s="1214">
        <v>202.43199999999999</v>
      </c>
      <c r="H211" s="1214">
        <v>91.218999999999994</v>
      </c>
      <c r="I211" s="1215">
        <v>4.1399999999999997</v>
      </c>
      <c r="J211" s="1216">
        <v>0</v>
      </c>
      <c r="K211" s="1214">
        <v>0.02</v>
      </c>
      <c r="L211" s="1214">
        <v>19.608000000000001</v>
      </c>
      <c r="M211" s="1214">
        <v>254.43299999999999</v>
      </c>
      <c r="N211" s="1214">
        <v>226.30699999999999</v>
      </c>
      <c r="O211" s="1217">
        <v>118.744</v>
      </c>
      <c r="P211" s="1603"/>
      <c r="R211" s="1608"/>
      <c r="T211" s="1615"/>
      <c r="U211" s="1615"/>
      <c r="V211" s="1615"/>
      <c r="W211" s="1591"/>
      <c r="X211" s="1615"/>
      <c r="Z211" s="1619"/>
      <c r="AA211" s="1619"/>
      <c r="AB211" s="1619"/>
      <c r="AC211" s="1618"/>
      <c r="AD211" s="1619"/>
      <c r="AF211" s="1591"/>
      <c r="AG211" s="1591"/>
      <c r="AH211" s="1591"/>
      <c r="AI211" s="1179"/>
      <c r="AJ211" s="1292"/>
      <c r="AK211" s="1292"/>
      <c r="AL211" s="1179"/>
      <c r="AM211" s="1179"/>
      <c r="AN211" s="1179"/>
      <c r="AO211" s="1248"/>
      <c r="AP211" s="1248"/>
      <c r="AQ211" s="1292"/>
      <c r="AR211" s="1179"/>
      <c r="AS211" s="1179"/>
      <c r="AT211" s="1179"/>
      <c r="AU211" s="1179"/>
      <c r="AV211" s="1179"/>
      <c r="AW211" s="1179"/>
      <c r="AX211" s="1179"/>
      <c r="AY211" s="1179"/>
      <c r="AZ211" s="1179"/>
      <c r="BA211" s="1292"/>
      <c r="BB211" s="1179"/>
      <c r="BC211" s="1179"/>
      <c r="BD211" s="1285"/>
      <c r="BE211" s="1285"/>
      <c r="BF211" s="1285"/>
      <c r="BG211" s="1179"/>
      <c r="BH211" s="1248"/>
      <c r="BI211" s="1292"/>
      <c r="BJ211" s="1176"/>
      <c r="BK211" s="1176"/>
      <c r="BL211" s="1176"/>
      <c r="BM211" s="1176"/>
      <c r="BN211" s="1176"/>
      <c r="BO211" s="1292"/>
      <c r="BP211" s="1179"/>
      <c r="BQ211" s="1179"/>
      <c r="BR211" s="1179"/>
      <c r="BS211" s="1248"/>
      <c r="BT211" s="1292"/>
      <c r="BU211" s="1292"/>
      <c r="BV211" s="1179"/>
      <c r="BW211" s="1179"/>
      <c r="BX211" s="1179"/>
      <c r="BY211" s="1285"/>
      <c r="BZ211" s="1179"/>
      <c r="CA211" s="1292"/>
      <c r="CB211" s="1292"/>
      <c r="CC211" s="1292"/>
      <c r="CD211" s="1292"/>
      <c r="CE211" s="1179"/>
      <c r="CF211" s="1179"/>
      <c r="CG211" s="1292"/>
      <c r="CH211" s="1295"/>
      <c r="CI211" s="1295"/>
      <c r="CJ211" s="1295"/>
      <c r="CK211" s="1174"/>
      <c r="CL211" s="1171"/>
      <c r="CM211" s="1295"/>
      <c r="CN211" s="1290"/>
      <c r="CO211" s="1290"/>
      <c r="CP211" s="1290"/>
      <c r="CQ211" s="1295"/>
      <c r="CR211" s="1174"/>
      <c r="CS211" s="1295"/>
      <c r="CT211" s="1176"/>
      <c r="CU211" s="1176"/>
      <c r="CV211" s="1176"/>
      <c r="CW211" s="1293"/>
      <c r="CX211" s="1178"/>
      <c r="CY211" s="1292"/>
      <c r="CZ211" s="1292"/>
      <c r="DA211" s="1292"/>
      <c r="DB211" s="293"/>
      <c r="DC211" s="1293"/>
      <c r="DD211" s="1293"/>
      <c r="DE211" s="1179"/>
      <c r="DF211" s="1179"/>
      <c r="DG211" s="1179"/>
      <c r="DH211" s="1179"/>
      <c r="DI211" s="1292"/>
      <c r="DJ211" s="1179"/>
      <c r="DK211" s="1292"/>
      <c r="DL211" s="1286"/>
      <c r="DM211" s="1177"/>
      <c r="DN211" s="1286"/>
      <c r="DO211" s="1292"/>
      <c r="DP211" s="1179"/>
      <c r="DQ211" s="1292"/>
      <c r="DR211" s="1286"/>
      <c r="DS211" s="1177"/>
      <c r="DT211" s="1286"/>
      <c r="DU211" s="1286"/>
      <c r="DV211" s="1286"/>
      <c r="DW211" s="1297"/>
      <c r="DX211" s="1286"/>
      <c r="DY211" s="1177"/>
      <c r="DZ211" s="1300"/>
      <c r="EA211" s="1300"/>
      <c r="EB211" s="1300"/>
      <c r="EC211" s="1179"/>
      <c r="ED211" s="1180"/>
      <c r="EI211" s="1298"/>
      <c r="EJ211" s="1289"/>
      <c r="EK211" s="1284"/>
      <c r="EL211" s="1290"/>
      <c r="EM211" s="1290"/>
      <c r="EN211" s="1290"/>
      <c r="EO211" s="1175"/>
      <c r="EP211" s="1289"/>
      <c r="EQ211" s="1289"/>
      <c r="ER211" s="1289"/>
      <c r="ES211" s="1289"/>
      <c r="ET211" s="1284"/>
      <c r="EU211" s="1290"/>
      <c r="EV211" s="1290"/>
      <c r="EW211" s="1290"/>
      <c r="EX211" s="1291"/>
      <c r="EY211" s="1290"/>
      <c r="EZ211" s="1290"/>
      <c r="FA211" s="1290"/>
      <c r="FC211" s="1290"/>
      <c r="FD211" s="1290"/>
    </row>
    <row r="212" spans="1:160" ht="17.25" customHeight="1" x14ac:dyDescent="0.15">
      <c r="A212" s="1210" t="s">
        <v>25</v>
      </c>
      <c r="B212" s="1211" t="s">
        <v>15</v>
      </c>
      <c r="C212" s="1212">
        <f>SUM(D212:O212)</f>
        <v>373929.65600000002</v>
      </c>
      <c r="D212" s="1213">
        <v>26638.888999999999</v>
      </c>
      <c r="E212" s="1214">
        <v>41460.855000000003</v>
      </c>
      <c r="F212" s="1214">
        <v>49351.79</v>
      </c>
      <c r="G212" s="1214">
        <v>48025.491999999998</v>
      </c>
      <c r="H212" s="1214">
        <v>20085.056</v>
      </c>
      <c r="I212" s="1215">
        <v>731.62199999999996</v>
      </c>
      <c r="J212" s="1216">
        <v>0</v>
      </c>
      <c r="K212" s="1214">
        <v>1.08</v>
      </c>
      <c r="L212" s="1214">
        <v>5544.8280000000004</v>
      </c>
      <c r="M212" s="1214">
        <v>94428.974000000002</v>
      </c>
      <c r="N212" s="1214">
        <v>58390.885999999999</v>
      </c>
      <c r="O212" s="1217">
        <v>29270.184000000001</v>
      </c>
      <c r="P212" s="1603"/>
      <c r="R212" s="1608"/>
      <c r="T212" s="1591"/>
      <c r="U212" s="1591"/>
      <c r="V212" s="1591"/>
      <c r="X212" s="1615"/>
      <c r="Z212" s="1617"/>
      <c r="AA212" s="1617"/>
      <c r="AB212" s="1617"/>
      <c r="AC212" s="1619"/>
      <c r="AD212" s="1618"/>
      <c r="AF212" s="1615"/>
      <c r="AG212" s="1615"/>
      <c r="AH212" s="1615"/>
      <c r="AI212" s="1285"/>
      <c r="AJ212" s="1179"/>
      <c r="AK212" s="1179"/>
      <c r="AL212" s="1179"/>
      <c r="AM212" s="1179"/>
      <c r="AN212" s="1179"/>
      <c r="AO212" s="1179"/>
      <c r="AP212" s="1179"/>
      <c r="AQ212" s="1179"/>
      <c r="AR212" s="1179"/>
      <c r="AS212" s="1179"/>
      <c r="AT212" s="1179"/>
      <c r="AU212" s="1179"/>
      <c r="AV212" s="1179"/>
      <c r="AW212" s="1179"/>
      <c r="AX212" s="1179"/>
      <c r="AY212" s="1179"/>
      <c r="AZ212" s="1179"/>
      <c r="BA212" s="1292"/>
      <c r="BB212" s="1179"/>
      <c r="BC212" s="1179"/>
      <c r="BD212" s="1285"/>
      <c r="BE212" s="1285"/>
      <c r="BF212" s="1285"/>
      <c r="BG212" s="1179"/>
      <c r="BH212" s="1248"/>
      <c r="BI212" s="1179"/>
      <c r="BJ212" s="1176"/>
      <c r="BK212" s="1176"/>
      <c r="BL212" s="1176"/>
      <c r="BM212" s="1176"/>
      <c r="BN212" s="1176"/>
      <c r="BO212" s="1179"/>
      <c r="BP212" s="1292"/>
      <c r="BQ212" s="1292"/>
      <c r="BR212" s="1292"/>
      <c r="BS212" s="1292"/>
      <c r="BT212" s="1179"/>
      <c r="BU212" s="1179"/>
      <c r="BV212" s="1176"/>
      <c r="BW212" s="1176"/>
      <c r="BX212" s="1176"/>
      <c r="BY212" s="1176"/>
      <c r="BZ212" s="1176"/>
      <c r="CA212" s="1179"/>
      <c r="CB212" s="1179"/>
      <c r="CC212" s="1179"/>
      <c r="CD212" s="1179"/>
      <c r="CE212" s="1179"/>
      <c r="CF212" s="1292"/>
      <c r="CG212" s="1179"/>
      <c r="CH212" s="1290"/>
      <c r="CI212" s="1290"/>
      <c r="CJ212" s="1290"/>
      <c r="CK212" s="1295"/>
      <c r="CL212" s="1290"/>
      <c r="CM212" s="1174"/>
      <c r="CN212" s="1284"/>
      <c r="CO212" s="1209"/>
      <c r="CP212" s="1289"/>
      <c r="CQ212" s="1171"/>
      <c r="CR212" s="1174"/>
      <c r="CS212" s="1174"/>
      <c r="CT212" s="1179"/>
      <c r="CU212" s="1179"/>
      <c r="CV212" s="1179"/>
      <c r="CW212" s="1293"/>
      <c r="CX212" s="1285"/>
      <c r="CY212" s="1179"/>
      <c r="CZ212" s="1179"/>
      <c r="DA212" s="1179"/>
      <c r="DB212" s="1293"/>
      <c r="DC212" s="1178"/>
      <c r="DD212" s="1178"/>
      <c r="DE212" s="1179"/>
      <c r="DF212" s="1179"/>
      <c r="DG212" s="1179"/>
      <c r="DH212" s="1179"/>
      <c r="DI212" s="1286"/>
      <c r="DJ212" s="1179"/>
      <c r="DK212" s="1179"/>
      <c r="DL212" s="1179"/>
      <c r="DM212" s="1179"/>
      <c r="DN212" s="1179"/>
      <c r="DO212" s="1286"/>
      <c r="DP212" s="1292"/>
      <c r="DQ212" s="1179"/>
      <c r="DR212" s="1286"/>
      <c r="DS212" s="1177"/>
      <c r="DT212" s="1286"/>
      <c r="DU212" s="1286"/>
      <c r="DV212" s="1286"/>
      <c r="DW212" s="1285"/>
      <c r="DX212" s="1286"/>
      <c r="DY212" s="1177"/>
      <c r="DZ212" s="1300"/>
      <c r="EA212" s="1300"/>
      <c r="EB212" s="1300"/>
      <c r="EC212" s="1179"/>
      <c r="ED212" s="1180"/>
      <c r="EI212" s="1174"/>
      <c r="EJ212" s="1174"/>
      <c r="EK212" s="1284"/>
      <c r="EL212" s="1290"/>
      <c r="EM212" s="1290"/>
      <c r="EN212" s="1290"/>
      <c r="EO212" s="1291"/>
      <c r="EP212" s="1289"/>
      <c r="EQ212" s="1289"/>
      <c r="ER212" s="1289"/>
      <c r="ES212" s="1171"/>
      <c r="ET212" s="1284"/>
      <c r="EU212" s="1290"/>
      <c r="EV212" s="1290"/>
      <c r="EW212" s="1290"/>
      <c r="EX212" s="1291"/>
      <c r="FC212" s="1290"/>
      <c r="FD212" s="1290"/>
    </row>
    <row r="213" spans="1:160" ht="17.25" customHeight="1" x14ac:dyDescent="0.15">
      <c r="A213" s="1218" t="s">
        <v>25</v>
      </c>
      <c r="B213" s="1219" t="s">
        <v>240</v>
      </c>
      <c r="C213" s="1220">
        <f>C212/C211</f>
        <v>282.15654635783585</v>
      </c>
      <c r="D213" s="1221">
        <v>292</v>
      </c>
      <c r="E213" s="1222">
        <v>323</v>
      </c>
      <c r="F213" s="1222">
        <v>261</v>
      </c>
      <c r="G213" s="1222">
        <v>237</v>
      </c>
      <c r="H213" s="1222">
        <v>220</v>
      </c>
      <c r="I213" s="1223">
        <v>177</v>
      </c>
      <c r="J213" s="1222">
        <v>0</v>
      </c>
      <c r="K213" s="1222">
        <v>54</v>
      </c>
      <c r="L213" s="1222">
        <v>283</v>
      </c>
      <c r="M213" s="1222">
        <v>371</v>
      </c>
      <c r="N213" s="1222">
        <v>258</v>
      </c>
      <c r="O213" s="1224">
        <v>246</v>
      </c>
      <c r="P213" s="1603"/>
      <c r="R213" s="1608"/>
      <c r="S213" s="1616"/>
      <c r="T213" s="1591"/>
      <c r="U213" s="1591"/>
      <c r="V213" s="1591"/>
      <c r="W213" s="1591"/>
      <c r="X213" s="1591"/>
      <c r="Y213" s="1615"/>
      <c r="Z213" s="1618"/>
      <c r="AA213" s="1618"/>
      <c r="AB213" s="1618"/>
      <c r="AC213" s="1617"/>
      <c r="AD213" s="1619"/>
      <c r="AE213" s="1615"/>
      <c r="AF213" s="1615"/>
      <c r="AG213" s="1615"/>
      <c r="AH213" s="1615"/>
      <c r="AI213" s="1179"/>
      <c r="AJ213" s="1248"/>
      <c r="AK213" s="1179"/>
      <c r="AL213" s="1292"/>
      <c r="AM213" s="1292"/>
      <c r="AN213" s="1292"/>
      <c r="AO213" s="1178"/>
      <c r="AP213" s="1178"/>
      <c r="AQ213" s="1179"/>
      <c r="AR213" s="1179"/>
      <c r="AS213" s="1179"/>
      <c r="AT213" s="1179"/>
      <c r="AU213" s="1179"/>
      <c r="AV213" s="1179"/>
      <c r="AW213" s="1292"/>
      <c r="AX213" s="1179"/>
      <c r="AY213" s="1179"/>
      <c r="AZ213" s="1179"/>
      <c r="BA213" s="1248"/>
      <c r="BB213" s="1179"/>
      <c r="BC213" s="1292"/>
      <c r="BD213" s="1176"/>
      <c r="BE213" s="1176"/>
      <c r="BF213" s="1176"/>
      <c r="BG213" s="1176"/>
      <c r="BH213" s="1176"/>
      <c r="BI213" s="1179"/>
      <c r="BJ213" s="1176"/>
      <c r="BK213" s="1176"/>
      <c r="BL213" s="1176"/>
      <c r="BM213" s="1176"/>
      <c r="BN213" s="1176"/>
      <c r="BO213" s="1179"/>
      <c r="BP213" s="1179"/>
      <c r="BQ213" s="1179"/>
      <c r="BR213" s="1179"/>
      <c r="BS213" s="1179"/>
      <c r="BT213" s="1179"/>
      <c r="BU213" s="1179"/>
      <c r="BV213" s="1176"/>
      <c r="BW213" s="1176"/>
      <c r="BX213" s="1176"/>
      <c r="BY213" s="1176"/>
      <c r="BZ213" s="1176"/>
      <c r="CA213" s="1179"/>
      <c r="CB213" s="1285"/>
      <c r="CC213" s="1285"/>
      <c r="CD213" s="1178"/>
      <c r="CE213" s="1285"/>
      <c r="CF213" s="1179"/>
      <c r="CG213" s="1179"/>
      <c r="CH213" s="1174"/>
      <c r="CI213" s="1174"/>
      <c r="CJ213" s="1174"/>
      <c r="CK213" s="1295"/>
      <c r="CL213" s="1295"/>
      <c r="CM213" s="1174"/>
      <c r="CN213" s="1174"/>
      <c r="CO213" s="1174"/>
      <c r="CP213" s="1174"/>
      <c r="CQ213" s="1171"/>
      <c r="CR213" s="1295"/>
      <c r="CS213" s="1174"/>
      <c r="CT213" s="1292"/>
      <c r="CU213" s="1292"/>
      <c r="CV213" s="293"/>
      <c r="CW213" s="1293"/>
      <c r="CX213" s="1293"/>
      <c r="CY213" s="1179"/>
      <c r="CZ213" s="1292"/>
      <c r="DA213" s="1292"/>
      <c r="DB213" s="293"/>
      <c r="DC213" s="1293"/>
      <c r="DD213" s="1293"/>
      <c r="DE213" s="1292"/>
      <c r="DF213" s="1179"/>
      <c r="DG213" s="1179"/>
      <c r="DH213" s="1179"/>
      <c r="DI213" s="1286"/>
      <c r="DJ213" s="1292"/>
      <c r="DK213" s="1179"/>
      <c r="DL213" s="1292"/>
      <c r="DM213" s="1292"/>
      <c r="DN213" s="1292"/>
      <c r="DO213" s="1179"/>
      <c r="DP213" s="1286"/>
      <c r="DQ213" s="1179"/>
      <c r="DR213" s="1286"/>
      <c r="DS213" s="1177"/>
      <c r="DT213" s="1286"/>
      <c r="DU213" s="1286"/>
      <c r="DV213" s="1286"/>
      <c r="DW213" s="1285"/>
      <c r="DX213" s="1286"/>
      <c r="DY213" s="1177"/>
      <c r="DZ213" s="1300"/>
      <c r="EA213" s="1300"/>
      <c r="EB213" s="1300"/>
      <c r="EC213" s="1292"/>
      <c r="ED213" s="1180"/>
      <c r="EI213" s="1174"/>
      <c r="EJ213" s="1174"/>
      <c r="EK213" s="1284"/>
      <c r="EL213" s="1290"/>
      <c r="EM213" s="1290"/>
      <c r="EN213" s="1290"/>
      <c r="EO213" s="1291"/>
      <c r="EP213" s="1289"/>
      <c r="EQ213" s="1289"/>
      <c r="ER213" s="1171"/>
      <c r="ES213" s="1171"/>
      <c r="ET213" s="1284"/>
      <c r="EU213" s="1290"/>
      <c r="EV213" s="1290"/>
      <c r="EW213" s="1290"/>
      <c r="EX213" s="1304"/>
      <c r="FB213" s="1290"/>
      <c r="FC213" s="1290"/>
      <c r="FD213" s="1290"/>
    </row>
    <row r="214" spans="1:160" ht="17.25" customHeight="1" x14ac:dyDescent="0.15">
      <c r="A214" s="1250" t="s">
        <v>26</v>
      </c>
      <c r="B214" s="1226" t="s">
        <v>239</v>
      </c>
      <c r="C214" s="1212">
        <f>SUM(D214:O214)</f>
        <v>66880.714999999997</v>
      </c>
      <c r="D214" s="1213">
        <v>11280.817999999999</v>
      </c>
      <c r="E214" s="1214">
        <v>9025.8539999999994</v>
      </c>
      <c r="F214" s="1214">
        <v>5146.8789999999999</v>
      </c>
      <c r="G214" s="1214">
        <v>5242.259</v>
      </c>
      <c r="H214" s="1214">
        <v>5831.098</v>
      </c>
      <c r="I214" s="1215">
        <v>1587.117</v>
      </c>
      <c r="J214" s="1216">
        <v>59.404000000000003</v>
      </c>
      <c r="K214" s="1214">
        <v>39.770000000000003</v>
      </c>
      <c r="L214" s="1214">
        <v>77.762</v>
      </c>
      <c r="M214" s="1214">
        <v>1320.6020000000001</v>
      </c>
      <c r="N214" s="1214">
        <v>13557.204</v>
      </c>
      <c r="O214" s="1217">
        <v>13711.948</v>
      </c>
      <c r="P214" s="1603"/>
      <c r="R214" s="1608"/>
      <c r="T214" s="1591"/>
      <c r="U214" s="1591"/>
      <c r="V214" s="1591"/>
      <c r="W214" s="1591"/>
      <c r="X214" s="1591"/>
      <c r="Z214" s="1617"/>
      <c r="AA214" s="1617"/>
      <c r="AB214" s="1617"/>
      <c r="AC214" s="1618"/>
      <c r="AD214" s="1617"/>
      <c r="AF214" s="1588"/>
      <c r="AG214" s="1589"/>
      <c r="AH214" s="1590"/>
      <c r="AI214" s="1292"/>
      <c r="AJ214" s="1178"/>
      <c r="AK214" s="1292"/>
      <c r="AL214" s="1292"/>
      <c r="AM214" s="1292"/>
      <c r="AN214" s="1292"/>
      <c r="AO214" s="1178"/>
      <c r="AP214" s="1292"/>
      <c r="AQ214" s="1292"/>
      <c r="AR214" s="1176"/>
      <c r="AS214" s="1176"/>
      <c r="AT214" s="1176"/>
      <c r="AU214" s="1176"/>
      <c r="AV214" s="1176"/>
      <c r="AW214" s="1179"/>
      <c r="AX214" s="1176"/>
      <c r="AY214" s="1176"/>
      <c r="AZ214" s="1176"/>
      <c r="BA214" s="1176"/>
      <c r="BB214" s="1176"/>
      <c r="BC214" s="1179"/>
      <c r="BD214" s="1176"/>
      <c r="BE214" s="1176"/>
      <c r="BF214" s="1176"/>
      <c r="BG214" s="1176"/>
      <c r="BH214" s="1176"/>
      <c r="BI214" s="1292"/>
      <c r="BJ214" s="1176"/>
      <c r="BK214" s="1176"/>
      <c r="BL214" s="1176"/>
      <c r="BM214" s="1176"/>
      <c r="BN214" s="1176"/>
      <c r="BO214" s="1292"/>
      <c r="BP214" s="1292"/>
      <c r="BQ214" s="1292"/>
      <c r="BR214" s="1292"/>
      <c r="BS214" s="1179"/>
      <c r="BT214" s="1179"/>
      <c r="BU214" s="1292"/>
      <c r="BV214" s="1176"/>
      <c r="BW214" s="1176"/>
      <c r="BX214" s="1176"/>
      <c r="BY214" s="1176"/>
      <c r="BZ214" s="1176"/>
      <c r="CA214" s="1292"/>
      <c r="CB214" s="1292"/>
      <c r="CC214" s="1292"/>
      <c r="CD214" s="1292"/>
      <c r="CE214" s="1179"/>
      <c r="CF214" s="1179"/>
      <c r="CG214" s="1292"/>
      <c r="CH214" s="1174"/>
      <c r="CI214" s="1174"/>
      <c r="CJ214" s="1174"/>
      <c r="CK214" s="1289"/>
      <c r="CL214" s="1295"/>
      <c r="CM214" s="1295"/>
      <c r="CN214" s="1290"/>
      <c r="CO214" s="1290"/>
      <c r="CP214" s="1289"/>
      <c r="CQ214" s="1295"/>
      <c r="CR214" s="1289"/>
      <c r="CS214" s="1295"/>
      <c r="CT214" s="1285"/>
      <c r="CU214" s="1285"/>
      <c r="CV214" s="1178"/>
      <c r="CW214" s="1178"/>
      <c r="CX214" s="1179"/>
      <c r="CY214" s="1179"/>
      <c r="CZ214" s="1179"/>
      <c r="DA214" s="1179"/>
      <c r="DB214" s="1293"/>
      <c r="DC214" s="1178"/>
      <c r="DD214" s="1293"/>
      <c r="DE214" s="1179"/>
      <c r="DF214" s="1176"/>
      <c r="DG214" s="1176"/>
      <c r="DH214" s="1176"/>
      <c r="DI214" s="1176"/>
      <c r="DJ214" s="1176"/>
      <c r="DK214" s="1292"/>
      <c r="DL214" s="1286"/>
      <c r="DM214" s="1177"/>
      <c r="DN214" s="1286"/>
      <c r="DO214" s="1292"/>
      <c r="DP214" s="1179"/>
      <c r="DQ214" s="1292"/>
      <c r="DR214" s="1286"/>
      <c r="DS214" s="1177"/>
      <c r="DT214" s="1286"/>
      <c r="DU214" s="1286"/>
      <c r="DV214" s="1286"/>
      <c r="DW214" s="1297"/>
      <c r="DX214" s="1286"/>
      <c r="DY214" s="1177"/>
      <c r="DZ214" s="1300"/>
      <c r="EA214" s="1300"/>
      <c r="EB214" s="1300"/>
      <c r="EC214" s="1179"/>
      <c r="ED214" s="1180"/>
      <c r="EI214" s="1298"/>
      <c r="EJ214" s="1289"/>
      <c r="EK214" s="1284"/>
      <c r="EL214" s="1290"/>
      <c r="EM214" s="1290"/>
      <c r="EN214" s="1290"/>
      <c r="EO214" s="1294"/>
      <c r="EP214" s="1289"/>
      <c r="EQ214" s="1289"/>
      <c r="ER214" s="1171"/>
      <c r="ES214" s="1289"/>
      <c r="ET214" s="1284"/>
      <c r="EU214" s="1290"/>
      <c r="EV214" s="1290"/>
      <c r="EW214" s="1290"/>
      <c r="EX214" s="1175"/>
      <c r="FB214" s="1290"/>
      <c r="FC214" s="1290"/>
      <c r="FD214" s="1290"/>
    </row>
    <row r="215" spans="1:160" ht="17.25" customHeight="1" x14ac:dyDescent="0.15">
      <c r="A215" s="1210" t="s">
        <v>26</v>
      </c>
      <c r="B215" s="1211" t="s">
        <v>15</v>
      </c>
      <c r="C215" s="1212">
        <f>SUM(D215:O215)</f>
        <v>3851878.0790000004</v>
      </c>
      <c r="D215" s="1213">
        <v>560196.43500000006</v>
      </c>
      <c r="E215" s="1214">
        <v>520788.70500000002</v>
      </c>
      <c r="F215" s="1214">
        <v>420907.79599999997</v>
      </c>
      <c r="G215" s="1214">
        <v>452113.61300000001</v>
      </c>
      <c r="H215" s="1214">
        <v>498206.66499999998</v>
      </c>
      <c r="I215" s="1215">
        <v>81553.429000000004</v>
      </c>
      <c r="J215" s="1216">
        <v>4866.1369999999997</v>
      </c>
      <c r="K215" s="1214">
        <v>3874.3649999999998</v>
      </c>
      <c r="L215" s="1214">
        <v>8388.8070000000007</v>
      </c>
      <c r="M215" s="1214">
        <v>93235.303</v>
      </c>
      <c r="N215" s="1214">
        <v>633827.26100000006</v>
      </c>
      <c r="O215" s="1217">
        <v>573919.56299999997</v>
      </c>
      <c r="P215" s="1603"/>
      <c r="R215" s="1608"/>
      <c r="T215" s="1591"/>
      <c r="U215" s="1591"/>
      <c r="V215" s="1591"/>
      <c r="W215" s="1591"/>
      <c r="X215" s="1591"/>
      <c r="Z215" s="1617"/>
      <c r="AA215" s="1617"/>
      <c r="AB215" s="1617"/>
      <c r="AC215" s="1617"/>
      <c r="AD215" s="1618"/>
      <c r="AF215" s="1591"/>
      <c r="AG215" s="1591"/>
      <c r="AH215" s="1591"/>
      <c r="AI215" s="1248"/>
      <c r="AJ215" s="1248"/>
      <c r="AK215" s="1179"/>
      <c r="AL215" s="1179"/>
      <c r="AM215" s="1179"/>
      <c r="AN215" s="1179"/>
      <c r="AO215" s="1285"/>
      <c r="AP215" s="1178"/>
      <c r="AQ215" s="1179"/>
      <c r="AR215" s="1176"/>
      <c r="AS215" s="1176"/>
      <c r="AT215" s="1176"/>
      <c r="AU215" s="1176"/>
      <c r="AV215" s="1176"/>
      <c r="AW215" s="1179"/>
      <c r="AX215" s="1179"/>
      <c r="AY215" s="1179"/>
      <c r="AZ215" s="1179"/>
      <c r="BA215" s="1248"/>
      <c r="BB215" s="1248"/>
      <c r="BC215" s="1179"/>
      <c r="BD215" s="1176"/>
      <c r="BE215" s="1176"/>
      <c r="BF215" s="1176"/>
      <c r="BG215" s="1176"/>
      <c r="BH215" s="1176"/>
      <c r="BI215" s="1179"/>
      <c r="BJ215" s="1176"/>
      <c r="BK215" s="1176"/>
      <c r="BL215" s="1176"/>
      <c r="BM215" s="1176"/>
      <c r="BN215" s="1176"/>
      <c r="BO215" s="1179"/>
      <c r="BP215" s="1176"/>
      <c r="BQ215" s="1177"/>
      <c r="BR215" s="1178"/>
      <c r="BS215" s="1292"/>
      <c r="BT215" s="1179"/>
      <c r="BU215" s="1179"/>
      <c r="BV215" s="1176"/>
      <c r="BW215" s="1176"/>
      <c r="BX215" s="1176"/>
      <c r="BY215" s="1176"/>
      <c r="BZ215" s="1176"/>
      <c r="CA215" s="1179"/>
      <c r="CB215" s="1179"/>
      <c r="CC215" s="1179"/>
      <c r="CD215" s="1179"/>
      <c r="CE215" s="1285"/>
      <c r="CF215" s="1179"/>
      <c r="CG215" s="1179"/>
      <c r="CH215" s="1290"/>
      <c r="CI215" s="1290"/>
      <c r="CJ215" s="1289"/>
      <c r="CK215" s="1295"/>
      <c r="CL215" s="1289"/>
      <c r="CM215" s="1174"/>
      <c r="CN215" s="1295"/>
      <c r="CO215" s="1295"/>
      <c r="CP215" s="1295"/>
      <c r="CQ215" s="1174"/>
      <c r="CR215" s="1295"/>
      <c r="CS215" s="1174"/>
      <c r="CT215" s="1292"/>
      <c r="CU215" s="1292"/>
      <c r="CV215" s="293"/>
      <c r="CW215" s="1178"/>
      <c r="CX215" s="1178"/>
      <c r="CY215" s="1179"/>
      <c r="CZ215" s="1179"/>
      <c r="DA215" s="1179"/>
      <c r="DB215" s="1293"/>
      <c r="DC215" s="293"/>
      <c r="DD215" s="1287"/>
      <c r="DE215" s="1179"/>
      <c r="DF215" s="1176"/>
      <c r="DG215" s="1176"/>
      <c r="DH215" s="1176"/>
      <c r="DI215" s="1176"/>
      <c r="DJ215" s="1176"/>
      <c r="DK215" s="1179"/>
      <c r="DL215" s="1176"/>
      <c r="DM215" s="1176"/>
      <c r="DN215" s="1176"/>
      <c r="DO215" s="1176"/>
      <c r="DP215" s="1176"/>
      <c r="DQ215" s="1179"/>
      <c r="DR215" s="1176"/>
      <c r="DS215" s="1176"/>
      <c r="DT215" s="1176"/>
      <c r="DU215" s="1176"/>
      <c r="DV215" s="1176"/>
      <c r="DW215" s="1285"/>
      <c r="DX215" s="1286"/>
      <c r="DY215" s="1177"/>
      <c r="DZ215" s="1300"/>
      <c r="EA215" s="1300"/>
      <c r="EB215" s="1300"/>
      <c r="EC215" s="1179"/>
      <c r="ED215" s="1180"/>
      <c r="EI215" s="1174"/>
      <c r="EJ215" s="1174"/>
      <c r="EK215" s="1284"/>
      <c r="EL215" s="1290"/>
      <c r="EM215" s="1290"/>
      <c r="EN215" s="1290"/>
      <c r="EO215" s="1294"/>
      <c r="EP215" s="1289"/>
      <c r="EQ215" s="1289"/>
      <c r="ER215" s="1171"/>
      <c r="ES215" s="1171"/>
      <c r="ET215" s="1284"/>
      <c r="EU215" s="1290"/>
      <c r="EV215" s="1290"/>
      <c r="EW215" s="1290"/>
      <c r="EX215" s="1291"/>
      <c r="EY215" s="1290"/>
      <c r="EZ215" s="1290"/>
      <c r="FA215" s="1290"/>
      <c r="FB215" s="1290"/>
    </row>
    <row r="216" spans="1:160" ht="17.25" customHeight="1" x14ac:dyDescent="0.15">
      <c r="A216" s="1218" t="s">
        <v>26</v>
      </c>
      <c r="B216" s="1219" t="s">
        <v>240</v>
      </c>
      <c r="C216" s="1220">
        <f>C215/C214</f>
        <v>57.593255081079811</v>
      </c>
      <c r="D216" s="1221">
        <v>50</v>
      </c>
      <c r="E216" s="1222">
        <v>58</v>
      </c>
      <c r="F216" s="1222">
        <v>82</v>
      </c>
      <c r="G216" s="1222">
        <v>86</v>
      </c>
      <c r="H216" s="1222">
        <v>85</v>
      </c>
      <c r="I216" s="1223">
        <v>51</v>
      </c>
      <c r="J216" s="1222">
        <v>82</v>
      </c>
      <c r="K216" s="1222">
        <v>97</v>
      </c>
      <c r="L216" s="1222">
        <v>108</v>
      </c>
      <c r="M216" s="1222">
        <v>71</v>
      </c>
      <c r="N216" s="1222">
        <v>47</v>
      </c>
      <c r="O216" s="1224">
        <v>42</v>
      </c>
      <c r="P216" s="1603"/>
      <c r="R216" s="1608"/>
      <c r="S216" s="1616"/>
      <c r="T216" s="1591"/>
      <c r="U216" s="1591"/>
      <c r="V216" s="1591"/>
      <c r="W216" s="1591"/>
      <c r="X216" s="1610"/>
      <c r="Y216" s="1615"/>
      <c r="Z216" s="1618"/>
      <c r="AA216" s="1618"/>
      <c r="AB216" s="1618"/>
      <c r="AC216" s="1617"/>
      <c r="AD216" s="1617"/>
      <c r="AE216" s="1615"/>
      <c r="AF216" s="1591"/>
      <c r="AG216" s="1591"/>
      <c r="AH216" s="1591"/>
      <c r="AI216" s="1292"/>
      <c r="AJ216" s="1178"/>
      <c r="AK216" s="1179"/>
      <c r="AL216" s="1179"/>
      <c r="AM216" s="1179"/>
      <c r="AN216" s="1179"/>
      <c r="AO216" s="1179"/>
      <c r="AP216" s="1179"/>
      <c r="AQ216" s="1179"/>
      <c r="AR216" s="1176"/>
      <c r="AS216" s="1176"/>
      <c r="AT216" s="1176"/>
      <c r="AU216" s="1176"/>
      <c r="AV216" s="1176"/>
      <c r="AW216" s="1292"/>
      <c r="AX216" s="1179"/>
      <c r="AY216" s="1179"/>
      <c r="AZ216" s="1179"/>
      <c r="BA216" s="1179"/>
      <c r="BB216" s="1248"/>
      <c r="BC216" s="1292"/>
      <c r="BD216" s="1176"/>
      <c r="BE216" s="1176"/>
      <c r="BF216" s="1176"/>
      <c r="BG216" s="1176"/>
      <c r="BH216" s="1176"/>
      <c r="BI216" s="1179"/>
      <c r="BJ216" s="1179"/>
      <c r="BK216" s="1179"/>
      <c r="BL216" s="1179"/>
      <c r="BM216" s="1179"/>
      <c r="BN216" s="1179"/>
      <c r="BO216" s="1179"/>
      <c r="BP216" s="1179"/>
      <c r="BQ216" s="1179"/>
      <c r="BR216" s="1179"/>
      <c r="BS216" s="1179"/>
      <c r="BT216" s="1285"/>
      <c r="BU216" s="1179"/>
      <c r="BV216" s="1176"/>
      <c r="BW216" s="1176"/>
      <c r="BX216" s="1176"/>
      <c r="BY216" s="1176"/>
      <c r="BZ216" s="1176"/>
      <c r="CA216" s="1179"/>
      <c r="CB216" s="1285"/>
      <c r="CC216" s="1285"/>
      <c r="CD216" s="1178"/>
      <c r="CE216" s="1285"/>
      <c r="CF216" s="1179"/>
      <c r="CG216" s="1179"/>
      <c r="CH216" s="1295"/>
      <c r="CI216" s="1295"/>
      <c r="CJ216" s="1295"/>
      <c r="CK216" s="1174"/>
      <c r="CL216" s="1295"/>
      <c r="CM216" s="1174"/>
      <c r="CN216" s="1174"/>
      <c r="CO216" s="1174"/>
      <c r="CP216" s="1174"/>
      <c r="CQ216" s="1295"/>
      <c r="CR216" s="1295"/>
      <c r="CS216" s="1174"/>
      <c r="CT216" s="1286"/>
      <c r="CU216" s="1177"/>
      <c r="CV216" s="1287"/>
      <c r="CW216" s="1178"/>
      <c r="CX216" s="1248"/>
      <c r="CY216" s="1285"/>
      <c r="CZ216" s="1285"/>
      <c r="DA216" s="1285"/>
      <c r="DB216" s="1178"/>
      <c r="DC216" s="293"/>
      <c r="DD216" s="1293"/>
      <c r="DE216" s="1292"/>
      <c r="DF216" s="1176"/>
      <c r="DG216" s="1176"/>
      <c r="DH216" s="1176"/>
      <c r="DI216" s="1176"/>
      <c r="DJ216" s="1176"/>
      <c r="DK216" s="1179"/>
      <c r="DL216" s="1176"/>
      <c r="DM216" s="1176"/>
      <c r="DN216" s="1176"/>
      <c r="DO216" s="1176"/>
      <c r="DP216" s="1176"/>
      <c r="DQ216" s="1179"/>
      <c r="DR216" s="1176"/>
      <c r="DS216" s="1176"/>
      <c r="DT216" s="1176"/>
      <c r="DU216" s="1176"/>
      <c r="DV216" s="1176"/>
      <c r="DW216" s="1285"/>
      <c r="DX216" s="1286"/>
      <c r="DY216" s="1177"/>
      <c r="DZ216" s="1300"/>
      <c r="EA216" s="1300"/>
      <c r="EB216" s="1300"/>
      <c r="EC216" s="1292"/>
      <c r="ED216" s="1179"/>
      <c r="EE216" s="1174"/>
      <c r="EF216" s="1174"/>
      <c r="EG216" s="1174"/>
      <c r="EH216" s="1174"/>
      <c r="EI216" s="1174"/>
      <c r="EJ216" s="1174"/>
      <c r="EO216" s="1294"/>
      <c r="EP216" s="1289"/>
      <c r="EQ216" s="1289"/>
      <c r="ER216" s="1171"/>
      <c r="ES216" s="1171"/>
      <c r="ET216" s="1284"/>
      <c r="EU216" s="1290"/>
      <c r="EV216" s="1290"/>
      <c r="EW216" s="1290"/>
      <c r="EX216" s="1291"/>
      <c r="FB216" s="1290"/>
    </row>
    <row r="217" spans="1:160" ht="17.25" customHeight="1" x14ac:dyDescent="0.15">
      <c r="A217" s="1225" t="s">
        <v>27</v>
      </c>
      <c r="B217" s="1226" t="s">
        <v>239</v>
      </c>
      <c r="C217" s="1212">
        <f>SUM(D217:O217)</f>
        <v>9012.6739999999991</v>
      </c>
      <c r="D217" s="1213">
        <v>784.10199999999998</v>
      </c>
      <c r="E217" s="1214">
        <v>731.88699999999994</v>
      </c>
      <c r="F217" s="1214">
        <v>796.024</v>
      </c>
      <c r="G217" s="1214">
        <v>684.26800000000003</v>
      </c>
      <c r="H217" s="1214">
        <v>782.87099999999998</v>
      </c>
      <c r="I217" s="1215">
        <v>731.63599999999997</v>
      </c>
      <c r="J217" s="1216">
        <v>765.26</v>
      </c>
      <c r="K217" s="1214">
        <v>712.48</v>
      </c>
      <c r="L217" s="1214">
        <v>660.19399999999996</v>
      </c>
      <c r="M217" s="1214">
        <v>795.37099999999998</v>
      </c>
      <c r="N217" s="1214">
        <v>812.005</v>
      </c>
      <c r="O217" s="1217">
        <v>756.57600000000002</v>
      </c>
      <c r="P217" s="1603"/>
      <c r="R217" s="1608"/>
      <c r="T217" s="1591"/>
      <c r="U217" s="1591"/>
      <c r="V217" s="1591"/>
      <c r="W217" s="1591"/>
      <c r="X217" s="1591"/>
      <c r="Z217" s="1617"/>
      <c r="AA217" s="1617"/>
      <c r="AB217" s="1617"/>
      <c r="AC217" s="1618"/>
      <c r="AD217" s="1617"/>
      <c r="AF217" s="1591"/>
      <c r="AG217" s="1591"/>
      <c r="AH217" s="1591"/>
      <c r="AI217" s="1285"/>
      <c r="AJ217" s="1179"/>
      <c r="AK217" s="1292"/>
      <c r="AL217" s="1176"/>
      <c r="AM217" s="1177"/>
      <c r="AN217" s="1178"/>
      <c r="AO217" s="1178"/>
      <c r="AP217" s="1292"/>
      <c r="AQ217" s="1292"/>
      <c r="AR217" s="1176"/>
      <c r="AS217" s="1176"/>
      <c r="AT217" s="1176"/>
      <c r="AU217" s="1176"/>
      <c r="AV217" s="1176"/>
      <c r="AW217" s="1179"/>
      <c r="AX217" s="1176"/>
      <c r="AY217" s="1176"/>
      <c r="AZ217" s="1176"/>
      <c r="BA217" s="1176"/>
      <c r="BB217" s="1176"/>
      <c r="BC217" s="1179"/>
      <c r="BD217" s="1176"/>
      <c r="BE217" s="1176"/>
      <c r="BF217" s="1176"/>
      <c r="BG217" s="1176"/>
      <c r="BH217" s="1176"/>
      <c r="BI217" s="1292"/>
      <c r="BJ217" s="1179"/>
      <c r="BK217" s="1179"/>
      <c r="BL217" s="1179"/>
      <c r="BM217" s="1285"/>
      <c r="BN217" s="1285"/>
      <c r="BO217" s="1292"/>
      <c r="BP217" s="1179"/>
      <c r="BQ217" s="1179"/>
      <c r="BR217" s="1179"/>
      <c r="BS217" s="1179"/>
      <c r="BT217" s="1292"/>
      <c r="BU217" s="1292"/>
      <c r="BV217" s="1292"/>
      <c r="BW217" s="1292"/>
      <c r="BX217" s="1292"/>
      <c r="BY217" s="1179"/>
      <c r="BZ217" s="1179"/>
      <c r="CA217" s="1292"/>
      <c r="CB217" s="1292"/>
      <c r="CC217" s="1292"/>
      <c r="CD217" s="1292"/>
      <c r="CE217" s="1292"/>
      <c r="CF217" s="1285"/>
      <c r="CG217" s="1292"/>
      <c r="CH217" s="1295"/>
      <c r="CI217" s="1295"/>
      <c r="CJ217" s="1295"/>
      <c r="CK217" s="1295"/>
      <c r="CL217" s="1295"/>
      <c r="CM217" s="1295"/>
      <c r="CN217" s="1174"/>
      <c r="CO217" s="1174"/>
      <c r="CP217" s="1174"/>
      <c r="CQ217" s="1171"/>
      <c r="CR217" s="1174"/>
      <c r="CS217" s="1295"/>
      <c r="CT217" s="1285"/>
      <c r="CU217" s="1285"/>
      <c r="CV217" s="1285"/>
      <c r="CW217" s="1285"/>
      <c r="CX217" s="1285"/>
      <c r="CY217" s="1285"/>
      <c r="CZ217" s="1179"/>
      <c r="DA217" s="1179"/>
      <c r="DB217" s="1293"/>
      <c r="DC217" s="1293"/>
      <c r="DD217" s="293"/>
      <c r="DE217" s="1179"/>
      <c r="DF217" s="1176"/>
      <c r="DG217" s="1176"/>
      <c r="DH217" s="1176"/>
      <c r="DI217" s="1176"/>
      <c r="DJ217" s="1176"/>
      <c r="DK217" s="1292"/>
      <c r="DL217" s="1176"/>
      <c r="DM217" s="1176"/>
      <c r="DN217" s="1176"/>
      <c r="DO217" s="1176"/>
      <c r="DP217" s="1176"/>
      <c r="DQ217" s="1292"/>
      <c r="DR217" s="1176"/>
      <c r="DS217" s="1176"/>
      <c r="DT217" s="1176"/>
      <c r="DU217" s="1176"/>
      <c r="DV217" s="1176"/>
      <c r="DW217" s="1297"/>
      <c r="DX217" s="1286"/>
      <c r="DY217" s="1177"/>
      <c r="DZ217" s="1300"/>
      <c r="EA217" s="1300"/>
      <c r="EB217" s="1300"/>
      <c r="EC217" s="1179"/>
      <c r="ED217" s="1179"/>
      <c r="EE217" s="1174"/>
      <c r="EF217" s="1174"/>
      <c r="EG217" s="1174"/>
      <c r="EH217" s="1174"/>
      <c r="EI217" s="1174"/>
      <c r="EJ217" s="1291"/>
      <c r="EO217" s="1294"/>
      <c r="EP217" s="1289"/>
      <c r="EQ217" s="1289"/>
      <c r="ER217" s="1171"/>
      <c r="ES217" s="1289"/>
      <c r="ET217" s="1284"/>
      <c r="EU217" s="1290"/>
      <c r="EV217" s="1290"/>
      <c r="EW217" s="1290"/>
      <c r="EX217" s="1175"/>
    </row>
    <row r="218" spans="1:160" ht="17.25" customHeight="1" x14ac:dyDescent="0.15">
      <c r="A218" s="1210" t="s">
        <v>27</v>
      </c>
      <c r="B218" s="1211" t="s">
        <v>15</v>
      </c>
      <c r="C218" s="1212">
        <f>SUM(D218:O218)</f>
        <v>2858692.0009999997</v>
      </c>
      <c r="D218" s="1213">
        <v>328458.07900000003</v>
      </c>
      <c r="E218" s="1214">
        <v>289053.13299999997</v>
      </c>
      <c r="F218" s="1214">
        <v>203770.05600000001</v>
      </c>
      <c r="G218" s="1214">
        <v>221590.81400000001</v>
      </c>
      <c r="H218" s="1214">
        <v>200521.52799999999</v>
      </c>
      <c r="I218" s="1215">
        <v>194929.223</v>
      </c>
      <c r="J218" s="1216">
        <v>183629.00700000001</v>
      </c>
      <c r="K218" s="1214">
        <v>210735.92</v>
      </c>
      <c r="L218" s="1214">
        <v>312247.13699999999</v>
      </c>
      <c r="M218" s="1214">
        <v>342939.75099999999</v>
      </c>
      <c r="N218" s="1214">
        <v>173801.00200000001</v>
      </c>
      <c r="O218" s="1217">
        <v>197016.351</v>
      </c>
      <c r="P218" s="1603"/>
      <c r="R218" s="1608"/>
      <c r="T218" s="1591"/>
      <c r="U218" s="1591"/>
      <c r="V218" s="1591"/>
      <c r="W218" s="1591"/>
      <c r="X218" s="1591"/>
      <c r="Z218" s="1617"/>
      <c r="AA218" s="1617"/>
      <c r="AB218" s="1617"/>
      <c r="AC218" s="1617"/>
      <c r="AD218" s="1618"/>
      <c r="AF218" s="1591"/>
      <c r="AG218" s="1591"/>
      <c r="AH218" s="1591"/>
      <c r="AI218" s="1292"/>
      <c r="AJ218" s="1285"/>
      <c r="AK218" s="1179"/>
      <c r="AL218" s="1176"/>
      <c r="AM218" s="1176"/>
      <c r="AN218" s="1176"/>
      <c r="AO218" s="1176"/>
      <c r="AP218" s="1176"/>
      <c r="AQ218" s="1179"/>
      <c r="AR218" s="1285"/>
      <c r="AS218" s="1285"/>
      <c r="AT218" s="1285"/>
      <c r="AU218" s="1292"/>
      <c r="AV218" s="1179"/>
      <c r="AW218" s="1179"/>
      <c r="AX218" s="1179"/>
      <c r="AY218" s="1179"/>
      <c r="AZ218" s="1179"/>
      <c r="BA218" s="1179"/>
      <c r="BB218" s="1179"/>
      <c r="BC218" s="1179"/>
      <c r="BD218" s="1179"/>
      <c r="BE218" s="1179"/>
      <c r="BF218" s="1179"/>
      <c r="BG218" s="1179"/>
      <c r="BH218" s="1285"/>
      <c r="BI218" s="1179"/>
      <c r="BJ218" s="1285"/>
      <c r="BK218" s="1285"/>
      <c r="BL218" s="1285"/>
      <c r="BM218" s="1179"/>
      <c r="BN218" s="1285"/>
      <c r="BO218" s="1179"/>
      <c r="BP218" s="1176"/>
      <c r="BQ218" s="1176"/>
      <c r="BR218" s="1176"/>
      <c r="BS218" s="1176"/>
      <c r="BT218" s="1176"/>
      <c r="BU218" s="1179"/>
      <c r="BV218" s="1285"/>
      <c r="BW218" s="1285"/>
      <c r="BX218" s="1285"/>
      <c r="BY218" s="1292"/>
      <c r="BZ218" s="1179"/>
      <c r="CA218" s="1179"/>
      <c r="CB218" s="1290"/>
      <c r="CC218" s="1290"/>
      <c r="CD218" s="1289"/>
      <c r="CE218" s="1295"/>
      <c r="CF218" s="1289"/>
      <c r="CG218" s="1174"/>
      <c r="CH218" s="1290"/>
      <c r="CI218" s="1290"/>
      <c r="CJ218" s="1289"/>
      <c r="CK218" s="1295"/>
      <c r="CL218" s="1174"/>
      <c r="CM218" s="1174"/>
      <c r="CN218" s="1292"/>
      <c r="CO218" s="1292"/>
      <c r="CP218" s="293"/>
      <c r="CQ218" s="1293"/>
      <c r="CR218" s="1178"/>
      <c r="CS218" s="1179"/>
      <c r="CT218" s="1286"/>
      <c r="CU218" s="1177"/>
      <c r="CV218" s="1287"/>
      <c r="CW218" s="293"/>
      <c r="CX218" s="1287"/>
      <c r="CY218" s="1179"/>
      <c r="CZ218" s="1176"/>
      <c r="DA218" s="1176"/>
      <c r="DB218" s="1176"/>
      <c r="DC218" s="1176"/>
      <c r="DD218" s="1176"/>
      <c r="DE218" s="1179"/>
      <c r="DF218" s="1176"/>
      <c r="DG218" s="1176"/>
      <c r="DH218" s="1176"/>
      <c r="DI218" s="1176"/>
      <c r="DJ218" s="1176"/>
      <c r="DK218" s="1179"/>
      <c r="DL218" s="1176"/>
      <c r="DM218" s="1176"/>
      <c r="DN218" s="1176"/>
      <c r="DO218" s="1176"/>
      <c r="DP218" s="1176"/>
      <c r="DQ218" s="1285"/>
      <c r="DR218" s="1286"/>
      <c r="DS218" s="1177"/>
      <c r="DT218" s="1300"/>
      <c r="DU218" s="1300"/>
      <c r="DV218" s="1300"/>
      <c r="DW218" s="1179"/>
      <c r="DX218" s="1179"/>
      <c r="DY218" s="1174"/>
      <c r="DZ218" s="1174"/>
      <c r="EA218" s="1174"/>
      <c r="EB218" s="1285"/>
      <c r="EC218" s="1174"/>
      <c r="ED218" s="1284"/>
      <c r="EI218" s="1294"/>
      <c r="EJ218" s="1289"/>
      <c r="EK218" s="1289"/>
      <c r="EL218" s="1171"/>
      <c r="EM218" s="1171"/>
      <c r="EN218" s="1284"/>
      <c r="EO218" s="1290"/>
      <c r="EP218" s="1290"/>
      <c r="EQ218" s="1290"/>
      <c r="ER218" s="1291"/>
    </row>
    <row r="219" spans="1:160" ht="17.25" customHeight="1" x14ac:dyDescent="0.15">
      <c r="A219" s="1218" t="s">
        <v>27</v>
      </c>
      <c r="B219" s="1219" t="s">
        <v>240</v>
      </c>
      <c r="C219" s="1220">
        <f>C218/C217</f>
        <v>317.18577649652036</v>
      </c>
      <c r="D219" s="1221">
        <v>419</v>
      </c>
      <c r="E219" s="1222">
        <v>395</v>
      </c>
      <c r="F219" s="1222">
        <v>256</v>
      </c>
      <c r="G219" s="1222">
        <v>324</v>
      </c>
      <c r="H219" s="1222">
        <v>256</v>
      </c>
      <c r="I219" s="1223">
        <v>266</v>
      </c>
      <c r="J219" s="1222">
        <v>240</v>
      </c>
      <c r="K219" s="1222">
        <v>296</v>
      </c>
      <c r="L219" s="1222">
        <v>473</v>
      </c>
      <c r="M219" s="1222">
        <v>431</v>
      </c>
      <c r="N219" s="1222">
        <v>214</v>
      </c>
      <c r="O219" s="1224">
        <v>260</v>
      </c>
      <c r="P219" s="1603"/>
      <c r="R219" s="1608"/>
      <c r="S219" s="1616"/>
      <c r="T219" s="1591"/>
      <c r="U219" s="1591"/>
      <c r="V219" s="1591"/>
      <c r="W219" s="1591"/>
      <c r="X219" s="1610"/>
      <c r="Y219" s="1615"/>
      <c r="Z219" s="1617"/>
      <c r="AA219" s="1617"/>
      <c r="AB219" s="1617"/>
      <c r="AC219" s="1617"/>
      <c r="AD219" s="1617"/>
      <c r="AE219" s="1615"/>
      <c r="AF219" s="1610"/>
      <c r="AG219" s="1610"/>
      <c r="AH219" s="1610"/>
      <c r="AI219" s="1292"/>
      <c r="AJ219" s="1179"/>
      <c r="AK219" s="1179"/>
      <c r="AL219" s="1176"/>
      <c r="AM219" s="1176"/>
      <c r="AN219" s="1176"/>
      <c r="AO219" s="1176"/>
      <c r="AP219" s="1176"/>
      <c r="AQ219" s="1292"/>
      <c r="AR219" s="1176"/>
      <c r="AS219" s="1176"/>
      <c r="AT219" s="1176"/>
      <c r="AU219" s="1176"/>
      <c r="AV219" s="1176"/>
      <c r="AW219" s="1292"/>
      <c r="AX219" s="1176"/>
      <c r="AY219" s="1176"/>
      <c r="AZ219" s="1176"/>
      <c r="BA219" s="1176"/>
      <c r="BB219" s="1176"/>
      <c r="BC219" s="1179"/>
      <c r="BD219" s="1286"/>
      <c r="BE219" s="1177"/>
      <c r="BF219" s="1287"/>
      <c r="BG219" s="1248"/>
      <c r="BH219" s="1248"/>
      <c r="BI219" s="1179"/>
      <c r="BJ219" s="1176"/>
      <c r="BK219" s="1176"/>
      <c r="BL219" s="1176"/>
      <c r="BM219" s="1176"/>
      <c r="BN219" s="1176"/>
      <c r="BO219" s="1179"/>
      <c r="BP219" s="1179"/>
      <c r="BQ219" s="1179"/>
      <c r="BR219" s="1179"/>
      <c r="BS219" s="1248"/>
      <c r="BT219" s="1248"/>
      <c r="BU219" s="1179"/>
      <c r="BV219" s="1174"/>
      <c r="BW219" s="1174"/>
      <c r="BX219" s="1174"/>
      <c r="BY219" s="1295"/>
      <c r="BZ219" s="1295"/>
      <c r="CA219" s="1174"/>
      <c r="CB219" s="1174"/>
      <c r="CC219" s="1174"/>
      <c r="CD219" s="1171"/>
      <c r="CE219" s="1295"/>
      <c r="CF219" s="1174"/>
      <c r="CG219" s="1174"/>
      <c r="CH219" s="1292"/>
      <c r="CI219" s="1292"/>
      <c r="CJ219" s="293"/>
      <c r="CK219" s="1292"/>
      <c r="CL219" s="1178"/>
      <c r="CM219" s="1179"/>
      <c r="CN219" s="1179"/>
      <c r="CO219" s="1179"/>
      <c r="CP219" s="1179"/>
      <c r="CQ219" s="1179"/>
      <c r="CR219" s="1286"/>
      <c r="CS219" s="1179"/>
      <c r="CT219" s="1176"/>
      <c r="CU219" s="1176"/>
      <c r="CV219" s="1176"/>
      <c r="CW219" s="1176"/>
      <c r="CX219" s="1176"/>
      <c r="CY219" s="1179"/>
      <c r="CZ219" s="1176"/>
      <c r="DA219" s="1176"/>
      <c r="DB219" s="1176"/>
      <c r="DC219" s="1176"/>
      <c r="DD219" s="1176"/>
      <c r="DE219" s="1285"/>
      <c r="DF219" s="1286"/>
      <c r="DG219" s="1177"/>
      <c r="DH219" s="1300"/>
      <c r="DI219" s="1300"/>
      <c r="DJ219" s="1300"/>
      <c r="DK219" s="1292"/>
      <c r="DL219" s="1179"/>
      <c r="DM219" s="1174"/>
      <c r="DN219" s="1174"/>
      <c r="DO219" s="1174"/>
      <c r="DP219" s="1174"/>
      <c r="DQ219" s="1174"/>
      <c r="DR219" s="1284"/>
      <c r="DW219" s="1291"/>
      <c r="DX219" s="1289"/>
      <c r="DY219" s="1289"/>
      <c r="DZ219" s="1289"/>
      <c r="EA219" s="1171"/>
      <c r="EB219" s="1284"/>
      <c r="EC219" s="1290"/>
      <c r="ED219" s="1290"/>
      <c r="EE219" s="1290"/>
      <c r="EF219" s="1175"/>
    </row>
    <row r="220" spans="1:160" ht="17.25" customHeight="1" x14ac:dyDescent="0.15">
      <c r="A220" s="1225" t="s">
        <v>28</v>
      </c>
      <c r="B220" s="1226" t="s">
        <v>239</v>
      </c>
      <c r="C220" s="1212">
        <f>SUM(D220:O220)</f>
        <v>5002.7489999999998</v>
      </c>
      <c r="D220" s="1213">
        <v>534.16</v>
      </c>
      <c r="E220" s="1214">
        <v>574.26900000000001</v>
      </c>
      <c r="F220" s="1214">
        <v>773.3</v>
      </c>
      <c r="G220" s="1214">
        <v>556.86800000000005</v>
      </c>
      <c r="H220" s="1214">
        <v>608.07500000000005</v>
      </c>
      <c r="I220" s="1215">
        <v>354.35399999999998</v>
      </c>
      <c r="J220" s="1216">
        <v>134.71199999999999</v>
      </c>
      <c r="K220" s="1214">
        <v>56.323</v>
      </c>
      <c r="L220" s="1214">
        <v>45.517000000000003</v>
      </c>
      <c r="M220" s="1214">
        <v>249.62100000000001</v>
      </c>
      <c r="N220" s="1214">
        <v>492.99</v>
      </c>
      <c r="O220" s="1217">
        <v>622.55999999999995</v>
      </c>
      <c r="P220" s="1603"/>
      <c r="R220" s="1608"/>
      <c r="T220" s="1615"/>
      <c r="U220" s="1615"/>
      <c r="V220" s="1615"/>
      <c r="W220" s="1591"/>
      <c r="X220" s="1591"/>
      <c r="Z220" s="1617"/>
      <c r="AA220" s="1617"/>
      <c r="AB220" s="1617"/>
      <c r="AC220" s="1617"/>
      <c r="AD220" s="1617"/>
      <c r="AF220" s="1615"/>
      <c r="AG220" s="1615"/>
      <c r="AH220" s="1615"/>
      <c r="AI220" s="1178"/>
      <c r="AJ220" s="1292"/>
      <c r="AK220" s="1292"/>
      <c r="AL220" s="1179"/>
      <c r="AM220" s="1179"/>
      <c r="AN220" s="1179"/>
      <c r="AO220" s="1179"/>
      <c r="AP220" s="1248"/>
      <c r="AQ220" s="1179"/>
      <c r="AR220" s="1285"/>
      <c r="AS220" s="1285"/>
      <c r="AT220" s="1285"/>
      <c r="AU220" s="1285"/>
      <c r="AV220" s="1285"/>
      <c r="AW220" s="1179"/>
      <c r="AX220" s="1176"/>
      <c r="AY220" s="1176"/>
      <c r="AZ220" s="1176"/>
      <c r="BA220" s="1176"/>
      <c r="BB220" s="1176"/>
      <c r="BC220" s="1292"/>
      <c r="BD220" s="1292"/>
      <c r="BE220" s="1292"/>
      <c r="BF220" s="1292"/>
      <c r="BG220" s="1292"/>
      <c r="BH220" s="1285"/>
      <c r="BI220" s="1179"/>
      <c r="BJ220" s="1285"/>
      <c r="BK220" s="1285"/>
      <c r="BL220" s="1285"/>
      <c r="BM220" s="1179"/>
      <c r="BN220" s="1179"/>
      <c r="BO220" s="1292"/>
      <c r="BP220" s="1285"/>
      <c r="BQ220" s="1285"/>
      <c r="BR220" s="1178"/>
      <c r="BS220" s="1285"/>
      <c r="BT220" s="1179"/>
      <c r="BU220" s="1292"/>
      <c r="BV220" s="1290"/>
      <c r="BW220" s="1290"/>
      <c r="BX220" s="1290"/>
      <c r="BY220" s="1290"/>
      <c r="BZ220" s="1290"/>
      <c r="CA220" s="1295"/>
      <c r="CB220" s="1174"/>
      <c r="CC220" s="1174"/>
      <c r="CD220" s="1174"/>
      <c r="CE220" s="1290"/>
      <c r="CF220" s="1174"/>
      <c r="CG220" s="1295"/>
      <c r="CH220" s="1179"/>
      <c r="CI220" s="1179"/>
      <c r="CJ220" s="1293"/>
      <c r="CK220" s="1179"/>
      <c r="CL220" s="1292"/>
      <c r="CM220" s="1179"/>
      <c r="CN220" s="1176"/>
      <c r="CO220" s="1176"/>
      <c r="CP220" s="1176"/>
      <c r="CQ220" s="1176"/>
      <c r="CR220" s="1176"/>
      <c r="CS220" s="1292"/>
      <c r="CT220" s="1286"/>
      <c r="CU220" s="1177"/>
      <c r="CV220" s="1286"/>
      <c r="CW220" s="1292"/>
      <c r="CX220" s="1179"/>
      <c r="CY220" s="1292"/>
      <c r="CZ220" s="1286"/>
      <c r="DA220" s="1177"/>
      <c r="DB220" s="1286"/>
      <c r="DC220" s="1286"/>
      <c r="DD220" s="1286"/>
      <c r="DE220" s="1297"/>
      <c r="DF220" s="1286"/>
      <c r="DG220" s="1177"/>
      <c r="DH220" s="1300"/>
      <c r="DI220" s="1300"/>
      <c r="DJ220" s="1300"/>
      <c r="DK220" s="1180"/>
      <c r="DL220" s="1180"/>
      <c r="DM220" s="1305"/>
      <c r="DN220" s="1174"/>
      <c r="DO220" s="1174"/>
      <c r="DP220" s="1174"/>
      <c r="DQ220" s="1174"/>
      <c r="DR220" s="1289"/>
      <c r="DW220" s="1291"/>
      <c r="DX220" s="1289"/>
      <c r="DY220" s="1289"/>
      <c r="DZ220" s="1171"/>
      <c r="EA220" s="1289"/>
      <c r="EB220" s="1284"/>
      <c r="EC220" s="1290"/>
      <c r="ED220" s="1290"/>
      <c r="EE220" s="1290"/>
      <c r="EF220" s="1175"/>
    </row>
    <row r="221" spans="1:160" ht="17.25" customHeight="1" x14ac:dyDescent="0.15">
      <c r="A221" s="1210" t="s">
        <v>28</v>
      </c>
      <c r="B221" s="1211" t="s">
        <v>15</v>
      </c>
      <c r="C221" s="1212">
        <f>SUM(D221:O221)</f>
        <v>2411558.0589999999</v>
      </c>
      <c r="D221" s="1213">
        <v>311524.14</v>
      </c>
      <c r="E221" s="1214">
        <v>288526.39299999998</v>
      </c>
      <c r="F221" s="1214">
        <v>323281.473</v>
      </c>
      <c r="G221" s="1214">
        <v>305116.39199999999</v>
      </c>
      <c r="H221" s="1214">
        <v>265205.94</v>
      </c>
      <c r="I221" s="1215">
        <v>152558.14300000001</v>
      </c>
      <c r="J221" s="1216">
        <v>72191.298999999999</v>
      </c>
      <c r="K221" s="1214">
        <v>42686.296999999999</v>
      </c>
      <c r="L221" s="1214">
        <v>42818.194000000003</v>
      </c>
      <c r="M221" s="1214">
        <v>154076.53200000001</v>
      </c>
      <c r="N221" s="1214">
        <v>200185.02</v>
      </c>
      <c r="O221" s="1217">
        <v>253388.236</v>
      </c>
      <c r="P221" s="1603"/>
      <c r="R221" s="1608"/>
      <c r="T221" s="1615"/>
      <c r="U221" s="1615"/>
      <c r="V221" s="1615"/>
      <c r="W221" s="1591"/>
      <c r="X221" s="1591"/>
      <c r="AC221" s="1617"/>
      <c r="AD221" s="1617"/>
      <c r="AF221" s="1588"/>
      <c r="AG221" s="1588"/>
      <c r="AH221" s="1588"/>
      <c r="AI221" s="1176"/>
      <c r="AJ221" s="1176"/>
      <c r="AK221" s="1179"/>
      <c r="AL221" s="1176"/>
      <c r="AM221" s="1176"/>
      <c r="AN221" s="1176"/>
      <c r="AO221" s="1176"/>
      <c r="AP221" s="1176"/>
      <c r="AQ221" s="1179"/>
      <c r="AR221" s="1179"/>
      <c r="AS221" s="1179"/>
      <c r="AT221" s="1179"/>
      <c r="AU221" s="1285"/>
      <c r="AV221" s="1179"/>
      <c r="AW221" s="1179"/>
      <c r="AX221" s="1285"/>
      <c r="AY221" s="1285"/>
      <c r="AZ221" s="1285"/>
      <c r="BA221" s="1285"/>
      <c r="BB221" s="1285"/>
      <c r="BC221" s="1179"/>
      <c r="BD221" s="1176"/>
      <c r="BE221" s="1176"/>
      <c r="BF221" s="1176"/>
      <c r="BG221" s="1176"/>
      <c r="BH221" s="1176"/>
      <c r="BI221" s="1179"/>
      <c r="BJ221" s="1179"/>
      <c r="BK221" s="1179"/>
      <c r="BL221" s="1179"/>
      <c r="BM221" s="1292"/>
      <c r="BN221" s="1292"/>
      <c r="BO221" s="1179"/>
      <c r="BP221" s="1174"/>
      <c r="BQ221" s="1174"/>
      <c r="BR221" s="1174"/>
      <c r="BS221" s="1174"/>
      <c r="BT221" s="1295"/>
      <c r="BU221" s="1295"/>
      <c r="BV221" s="1179"/>
      <c r="BW221" s="1179"/>
      <c r="BX221" s="1293"/>
      <c r="BY221" s="1293"/>
      <c r="BZ221" s="1287"/>
      <c r="CA221" s="1179"/>
      <c r="CB221" s="1176"/>
      <c r="CC221" s="1176"/>
      <c r="CD221" s="1176"/>
      <c r="CE221" s="1176"/>
      <c r="CF221" s="1176"/>
      <c r="CG221" s="1179"/>
      <c r="CH221" s="1176"/>
      <c r="CI221" s="1176"/>
      <c r="CJ221" s="1176"/>
      <c r="CK221" s="1176"/>
      <c r="CL221" s="1176"/>
      <c r="CM221" s="1179"/>
      <c r="CN221" s="1176"/>
      <c r="CO221" s="1176"/>
      <c r="CP221" s="1176"/>
      <c r="CQ221" s="1176"/>
      <c r="CR221" s="1176"/>
      <c r="CS221" s="1285"/>
      <c r="CT221" s="1286"/>
      <c r="CU221" s="1177"/>
      <c r="CV221" s="1300"/>
      <c r="CW221" s="1300"/>
      <c r="CX221" s="1300"/>
      <c r="CY221" s="1179"/>
      <c r="CZ221" s="1180"/>
      <c r="DA221" s="1305"/>
      <c r="DB221" s="1174"/>
      <c r="DC221" s="1174"/>
      <c r="DD221" s="1185"/>
      <c r="DE221" s="1291"/>
      <c r="DF221" s="1174"/>
      <c r="DG221" s="1284"/>
      <c r="DH221" s="1290"/>
      <c r="DI221" s="1290"/>
      <c r="DJ221" s="1290"/>
      <c r="DK221" s="1294"/>
      <c r="DL221" s="1289"/>
      <c r="DM221" s="1289"/>
      <c r="DN221" s="1171"/>
      <c r="DO221" s="1171"/>
      <c r="DP221" s="1284"/>
      <c r="DQ221" s="1290"/>
      <c r="DR221" s="1290"/>
      <c r="DS221" s="1290"/>
      <c r="DT221" s="1304"/>
      <c r="DU221" s="1290"/>
      <c r="DV221" s="1290"/>
      <c r="DW221" s="1290"/>
    </row>
    <row r="222" spans="1:160" ht="17.25" customHeight="1" x14ac:dyDescent="0.15">
      <c r="A222" s="1218" t="s">
        <v>28</v>
      </c>
      <c r="B222" s="1219" t="s">
        <v>240</v>
      </c>
      <c r="C222" s="1220">
        <f>C221/C220</f>
        <v>482.04658258889265</v>
      </c>
      <c r="D222" s="1221">
        <v>583</v>
      </c>
      <c r="E222" s="1222">
        <v>502</v>
      </c>
      <c r="F222" s="1222">
        <v>418</v>
      </c>
      <c r="G222" s="1222">
        <v>548</v>
      </c>
      <c r="H222" s="1222">
        <v>436</v>
      </c>
      <c r="I222" s="1223">
        <v>431</v>
      </c>
      <c r="J222" s="1222">
        <v>536</v>
      </c>
      <c r="K222" s="1222">
        <v>758</v>
      </c>
      <c r="L222" s="1222">
        <v>941</v>
      </c>
      <c r="M222" s="1222">
        <v>617</v>
      </c>
      <c r="N222" s="1222">
        <v>406</v>
      </c>
      <c r="O222" s="1224">
        <v>407</v>
      </c>
      <c r="P222" s="1603"/>
      <c r="R222" s="1608"/>
      <c r="S222" s="1616"/>
      <c r="T222" s="1615"/>
      <c r="U222" s="1615"/>
      <c r="V222" s="1615"/>
      <c r="W222" s="1591"/>
      <c r="X222" s="1591"/>
      <c r="Y222" s="1615"/>
      <c r="Z222" s="1617"/>
      <c r="AA222" s="1617"/>
      <c r="AB222" s="1617"/>
      <c r="AD222" s="1617"/>
      <c r="AE222" s="1615"/>
      <c r="AF222" s="1610"/>
      <c r="AG222" s="1610"/>
      <c r="AH222" s="1610"/>
      <c r="AI222" s="1285"/>
      <c r="AJ222" s="1285"/>
      <c r="AK222" s="1292"/>
      <c r="AL222" s="1176"/>
      <c r="AM222" s="1176"/>
      <c r="AN222" s="1176"/>
      <c r="AO222" s="1176"/>
      <c r="AP222" s="1176"/>
      <c r="AQ222" s="1179"/>
      <c r="AR222" s="1179"/>
      <c r="AS222" s="1179"/>
      <c r="AT222" s="1179"/>
      <c r="AU222" s="1179"/>
      <c r="AV222" s="1178"/>
      <c r="AW222" s="1292"/>
      <c r="AX222" s="1292"/>
      <c r="AY222" s="1292"/>
      <c r="AZ222" s="1292"/>
      <c r="BA222" s="1179"/>
      <c r="BB222" s="1293"/>
      <c r="BC222" s="1179"/>
      <c r="BD222" s="1174"/>
      <c r="BE222" s="1174"/>
      <c r="BF222" s="1174"/>
      <c r="BG222" s="1269"/>
      <c r="BH222" s="1269"/>
      <c r="BI222" s="1174"/>
      <c r="BJ222" s="1285"/>
      <c r="BK222" s="1285"/>
      <c r="BL222" s="1178"/>
      <c r="BM222" s="1292"/>
      <c r="BN222" s="1179"/>
      <c r="BO222" s="1292"/>
      <c r="BP222" s="1179"/>
      <c r="BQ222" s="1179"/>
      <c r="BR222" s="1293"/>
      <c r="BS222" s="293"/>
      <c r="BT222" s="293"/>
      <c r="BU222" s="1179"/>
      <c r="BV222" s="1176"/>
      <c r="BW222" s="1176"/>
      <c r="BX222" s="1176"/>
      <c r="BY222" s="1176"/>
      <c r="BZ222" s="1176"/>
      <c r="CA222" s="1179"/>
      <c r="CB222" s="1176"/>
      <c r="CC222" s="1176"/>
      <c r="CD222" s="1176"/>
      <c r="CE222" s="1176"/>
      <c r="CF222" s="1176"/>
      <c r="CG222" s="1285"/>
      <c r="CH222" s="1286"/>
      <c r="CI222" s="1177"/>
      <c r="CJ222" s="1300"/>
      <c r="CK222" s="1300"/>
      <c r="CL222" s="1300"/>
      <c r="CM222" s="1292"/>
      <c r="CN222" s="1285"/>
      <c r="CO222" s="1290"/>
      <c r="CP222" s="1290"/>
      <c r="CQ222" s="1290"/>
      <c r="CR222" s="1290"/>
      <c r="CS222" s="1174"/>
      <c r="CT222" s="1289"/>
      <c r="CU222" s="1289"/>
      <c r="CV222" s="1289"/>
      <c r="CW222" s="1171"/>
      <c r="CX222" s="1284"/>
      <c r="CY222" s="1290"/>
      <c r="CZ222" s="1290"/>
      <c r="DA222" s="1290"/>
      <c r="DB222" s="1291"/>
      <c r="DC222" s="1290"/>
      <c r="DD222" s="1290"/>
      <c r="DE222" s="1290"/>
    </row>
    <row r="223" spans="1:160" ht="17.25" customHeight="1" x14ac:dyDescent="0.15">
      <c r="A223" s="1225" t="s">
        <v>29</v>
      </c>
      <c r="B223" s="1226" t="s">
        <v>239</v>
      </c>
      <c r="C223" s="1212">
        <f>SUM(D223:O223)</f>
        <v>14245.188</v>
      </c>
      <c r="D223" s="1213">
        <v>1515.7190000000001</v>
      </c>
      <c r="E223" s="1214">
        <v>978.21900000000005</v>
      </c>
      <c r="F223" s="1214">
        <v>869.298</v>
      </c>
      <c r="G223" s="1214">
        <v>762.46699999999998</v>
      </c>
      <c r="H223" s="1214">
        <v>1964.528</v>
      </c>
      <c r="I223" s="1215">
        <v>2453.424</v>
      </c>
      <c r="J223" s="1216">
        <v>1946.2550000000001</v>
      </c>
      <c r="K223" s="1214">
        <v>943.97900000000004</v>
      </c>
      <c r="L223" s="1214">
        <v>340.97399999999999</v>
      </c>
      <c r="M223" s="1214">
        <v>348.87200000000001</v>
      </c>
      <c r="N223" s="1214">
        <v>692.30700000000002</v>
      </c>
      <c r="O223" s="1217">
        <v>1429.146</v>
      </c>
      <c r="P223" s="1603"/>
      <c r="R223" s="1608"/>
      <c r="W223" s="1591"/>
      <c r="X223" s="1591"/>
      <c r="Z223" s="1619"/>
      <c r="AA223" s="1619"/>
      <c r="AB223" s="1619"/>
      <c r="AC223" s="1617"/>
      <c r="AF223" s="1610"/>
      <c r="AG223" s="1610"/>
      <c r="AH223" s="1610"/>
      <c r="AI223" s="1285"/>
      <c r="AJ223" s="1285"/>
      <c r="AK223" s="1179"/>
      <c r="AL223" s="1176"/>
      <c r="AM223" s="1176"/>
      <c r="AN223" s="1176"/>
      <c r="AO223" s="1176"/>
      <c r="AP223" s="1176"/>
      <c r="AQ223" s="1292"/>
      <c r="AR223" s="1285"/>
      <c r="AS223" s="1285"/>
      <c r="AT223" s="1285"/>
      <c r="AU223" s="1285"/>
      <c r="AV223" s="1285"/>
      <c r="AW223" s="1179"/>
      <c r="AX223" s="1284"/>
      <c r="AY223" s="1209"/>
      <c r="AZ223" s="1289"/>
      <c r="BA223" s="1295"/>
      <c r="BB223" s="1174"/>
      <c r="BC223" s="1295"/>
      <c r="BD223" s="1292"/>
      <c r="BE223" s="1292"/>
      <c r="BF223" s="1292"/>
      <c r="BG223" s="1179"/>
      <c r="BH223" s="1178"/>
      <c r="BI223" s="1285"/>
      <c r="BJ223" s="1179"/>
      <c r="BK223" s="1179"/>
      <c r="BL223" s="1293"/>
      <c r="BM223" s="1293"/>
      <c r="BN223" s="1178"/>
      <c r="BO223" s="1292"/>
      <c r="BP223" s="1286"/>
      <c r="BQ223" s="1177"/>
      <c r="BR223" s="1286"/>
      <c r="BS223" s="1292"/>
      <c r="BT223" s="1179"/>
      <c r="BU223" s="1292"/>
      <c r="BV223" s="1286"/>
      <c r="BW223" s="1177"/>
      <c r="BX223" s="1286"/>
      <c r="BY223" s="1286"/>
      <c r="BZ223" s="1286"/>
      <c r="CA223" s="1297"/>
      <c r="CB223" s="1286"/>
      <c r="CC223" s="1177"/>
      <c r="CD223" s="1300"/>
      <c r="CE223" s="1300"/>
      <c r="CF223" s="1300"/>
      <c r="CG223" s="1179"/>
      <c r="CH223" s="1180"/>
      <c r="CI223" s="1305"/>
      <c r="CJ223" s="1290"/>
      <c r="CK223" s="1174"/>
      <c r="CL223" s="1174"/>
      <c r="CM223" s="1174"/>
      <c r="CN223" s="1289"/>
      <c r="CO223" s="1289"/>
      <c r="CP223" s="1289"/>
      <c r="CQ223" s="1289"/>
      <c r="CR223" s="1284"/>
      <c r="CS223" s="1290"/>
      <c r="CT223" s="1290"/>
      <c r="CU223" s="1290"/>
    </row>
    <row r="224" spans="1:160" ht="17.25" customHeight="1" x14ac:dyDescent="0.15">
      <c r="A224" s="1210" t="s">
        <v>29</v>
      </c>
      <c r="B224" s="1211" t="s">
        <v>15</v>
      </c>
      <c r="C224" s="1212">
        <f>SUM(D224:O224)</f>
        <v>4921248.676</v>
      </c>
      <c r="D224" s="1213">
        <v>333527.86200000002</v>
      </c>
      <c r="E224" s="1214">
        <v>213625.095</v>
      </c>
      <c r="F224" s="1214">
        <v>169315.861</v>
      </c>
      <c r="G224" s="1214">
        <v>244787.47099999999</v>
      </c>
      <c r="H224" s="1214">
        <v>888067.06700000004</v>
      </c>
      <c r="I224" s="1215">
        <v>1095353.2479999999</v>
      </c>
      <c r="J224" s="1216">
        <v>638126.35800000001</v>
      </c>
      <c r="K224" s="1214">
        <v>291037.95600000001</v>
      </c>
      <c r="L224" s="1214">
        <v>147937.606</v>
      </c>
      <c r="M224" s="1214">
        <v>162846.723</v>
      </c>
      <c r="N224" s="1214">
        <v>279325.55499999999</v>
      </c>
      <c r="O224" s="1217">
        <v>457297.87400000001</v>
      </c>
      <c r="P224" s="1603"/>
      <c r="R224" s="1608"/>
      <c r="T224" s="1591"/>
      <c r="U224" s="1591"/>
      <c r="V224" s="1591"/>
      <c r="W224" s="1615"/>
      <c r="X224" s="1591"/>
      <c r="Z224" s="1618"/>
      <c r="AA224" s="1618"/>
      <c r="AB224" s="1618"/>
      <c r="AC224" s="1619"/>
      <c r="AD224" s="1617"/>
      <c r="AF224" s="1588"/>
      <c r="AG224" s="1588"/>
      <c r="AH224" s="1588"/>
      <c r="AI224" s="1176"/>
      <c r="AJ224" s="1176"/>
      <c r="AK224" s="1179"/>
      <c r="AL224" s="1179"/>
      <c r="AM224" s="1179"/>
      <c r="AN224" s="1179"/>
      <c r="AO224" s="1285"/>
      <c r="AP224" s="1285"/>
      <c r="AQ224" s="1179"/>
      <c r="AR224" s="1292"/>
      <c r="AS224" s="1292"/>
      <c r="AT224" s="1292"/>
      <c r="AU224" s="1179"/>
      <c r="AV224" s="1179"/>
      <c r="AW224" s="1292"/>
      <c r="AX224" s="1292"/>
      <c r="AY224" s="1292"/>
      <c r="AZ224" s="1292"/>
      <c r="BA224" s="1178"/>
      <c r="BB224" s="293"/>
      <c r="BC224" s="1292"/>
      <c r="BD224" s="1179"/>
      <c r="BE224" s="1179"/>
      <c r="BF224" s="1293"/>
      <c r="BG224" s="1293"/>
      <c r="BH224" s="1293"/>
      <c r="BI224" s="1179"/>
      <c r="BJ224" s="1176"/>
      <c r="BK224" s="1176"/>
      <c r="BL224" s="1176"/>
      <c r="BM224" s="1176"/>
      <c r="BN224" s="1176"/>
      <c r="BO224" s="1179"/>
      <c r="BP224" s="1176"/>
      <c r="BQ224" s="1176"/>
      <c r="BR224" s="1176"/>
      <c r="BS224" s="1176"/>
      <c r="BT224" s="1176"/>
      <c r="BU224" s="1285"/>
      <c r="BV224" s="1286"/>
      <c r="BW224" s="1177"/>
      <c r="BX224" s="1300"/>
      <c r="BY224" s="1300"/>
      <c r="BZ224" s="1300"/>
      <c r="CA224" s="1179"/>
      <c r="CB224" s="1180"/>
      <c r="CC224" s="1305"/>
      <c r="CD224" s="1290"/>
      <c r="CE224" s="1174"/>
      <c r="CF224" s="1174"/>
      <c r="CG224" s="1298"/>
      <c r="CH224" s="1289"/>
      <c r="CI224" s="1289"/>
      <c r="CJ224" s="1171"/>
    </row>
    <row r="225" spans="1:136" ht="17.25" customHeight="1" x14ac:dyDescent="0.15">
      <c r="A225" s="1218" t="s">
        <v>29</v>
      </c>
      <c r="B225" s="1219" t="s">
        <v>240</v>
      </c>
      <c r="C225" s="1220">
        <f>C224/C223</f>
        <v>345.46744318151502</v>
      </c>
      <c r="D225" s="1221">
        <v>220</v>
      </c>
      <c r="E225" s="1222">
        <v>218</v>
      </c>
      <c r="F225" s="1222">
        <v>195</v>
      </c>
      <c r="G225" s="1222">
        <v>321</v>
      </c>
      <c r="H225" s="1222">
        <v>452</v>
      </c>
      <c r="I225" s="1223">
        <v>446</v>
      </c>
      <c r="J225" s="1222">
        <v>328</v>
      </c>
      <c r="K225" s="1222">
        <v>308</v>
      </c>
      <c r="L225" s="1222">
        <v>434</v>
      </c>
      <c r="M225" s="1222">
        <v>467</v>
      </c>
      <c r="N225" s="1222">
        <v>403</v>
      </c>
      <c r="O225" s="1224">
        <v>320</v>
      </c>
      <c r="P225" s="1603"/>
      <c r="R225" s="1608"/>
      <c r="S225" s="1616"/>
      <c r="T225" s="1615"/>
      <c r="U225" s="1615"/>
      <c r="V225" s="1615"/>
      <c r="W225" s="1591"/>
      <c r="X225" s="1591"/>
      <c r="Y225" s="1615"/>
      <c r="Z225" s="1618"/>
      <c r="AA225" s="1618"/>
      <c r="AB225" s="1618"/>
      <c r="AC225" s="1618"/>
      <c r="AD225" s="1619"/>
      <c r="AE225" s="1615"/>
      <c r="AF225" s="1588"/>
      <c r="AG225" s="1588"/>
      <c r="AH225" s="1588"/>
      <c r="AI225" s="1176"/>
      <c r="AJ225" s="1176"/>
      <c r="AK225" s="1292"/>
      <c r="AL225" s="1285"/>
      <c r="AM225" s="1285"/>
      <c r="AN225" s="1285"/>
      <c r="AO225" s="1179"/>
      <c r="AP225" s="1179"/>
      <c r="AQ225" s="1179"/>
      <c r="AR225" s="1285"/>
      <c r="AS225" s="1285"/>
      <c r="AT225" s="1178"/>
      <c r="AU225" s="293"/>
      <c r="AV225" s="1292"/>
      <c r="AW225" s="1179"/>
      <c r="AX225" s="1292"/>
      <c r="AY225" s="1292"/>
      <c r="AZ225" s="293"/>
      <c r="BA225" s="1287"/>
      <c r="BB225" s="293"/>
      <c r="BC225" s="1292"/>
      <c r="BD225" s="1179"/>
      <c r="BE225" s="1179"/>
      <c r="BF225" s="1179"/>
      <c r="BG225" s="1179"/>
      <c r="BH225" s="1286"/>
      <c r="BI225" s="1179"/>
      <c r="BJ225" s="1176"/>
      <c r="BK225" s="1176"/>
      <c r="BL225" s="1176"/>
      <c r="BM225" s="1176"/>
      <c r="BN225" s="1176"/>
      <c r="BO225" s="1179"/>
      <c r="BP225" s="1176"/>
      <c r="BQ225" s="1176"/>
      <c r="BR225" s="1176"/>
      <c r="BS225" s="1176"/>
      <c r="BT225" s="1176"/>
      <c r="BU225" s="1285"/>
      <c r="BV225" s="1286"/>
      <c r="BW225" s="1177"/>
      <c r="BX225" s="1300"/>
      <c r="BY225" s="1300"/>
      <c r="BZ225" s="1300"/>
      <c r="CA225" s="1306"/>
      <c r="CB225" s="1179"/>
      <c r="CG225" s="1294"/>
      <c r="CH225" s="1289"/>
      <c r="CI225" s="1289"/>
      <c r="CJ225" s="1289"/>
    </row>
    <row r="226" spans="1:136" ht="17.25" customHeight="1" x14ac:dyDescent="0.15">
      <c r="A226" s="1225" t="s">
        <v>30</v>
      </c>
      <c r="B226" s="1226" t="s">
        <v>239</v>
      </c>
      <c r="C226" s="1212">
        <f>SUM(D226:O226)</f>
        <v>2231.9279999999999</v>
      </c>
      <c r="D226" s="1213">
        <v>142.94499999999999</v>
      </c>
      <c r="E226" s="1214">
        <v>172.66399999999999</v>
      </c>
      <c r="F226" s="1214">
        <v>216.19499999999999</v>
      </c>
      <c r="G226" s="1214">
        <v>220.68600000000001</v>
      </c>
      <c r="H226" s="1214">
        <v>247.32499999999999</v>
      </c>
      <c r="I226" s="1215">
        <v>191.06</v>
      </c>
      <c r="J226" s="1216">
        <v>147.773</v>
      </c>
      <c r="K226" s="1214">
        <v>172.61099999999999</v>
      </c>
      <c r="L226" s="1214">
        <v>165.21199999999999</v>
      </c>
      <c r="M226" s="1214">
        <v>198.369</v>
      </c>
      <c r="N226" s="1214">
        <v>207.89400000000001</v>
      </c>
      <c r="O226" s="1217">
        <v>149.19399999999999</v>
      </c>
      <c r="P226" s="1603"/>
      <c r="R226" s="1608"/>
      <c r="T226" s="1615"/>
      <c r="U226" s="1615"/>
      <c r="V226" s="1615"/>
      <c r="W226" s="1615"/>
      <c r="X226" s="1591"/>
      <c r="Z226" s="1585"/>
      <c r="AA226" s="1585"/>
      <c r="AB226" s="1585"/>
      <c r="AC226" s="1618"/>
      <c r="AD226" s="1618"/>
      <c r="AF226" s="1588"/>
      <c r="AG226" s="1588"/>
      <c r="AH226" s="1588"/>
      <c r="AI226" s="1176"/>
      <c r="AJ226" s="1176"/>
      <c r="AK226" s="1179"/>
      <c r="AL226" s="1176"/>
      <c r="AM226" s="1177"/>
      <c r="AN226" s="1178"/>
      <c r="AO226" s="1293"/>
      <c r="AP226" s="293"/>
      <c r="AQ226" s="1179"/>
      <c r="AR226" s="1285"/>
      <c r="AS226" s="1285"/>
      <c r="AT226" s="1178"/>
      <c r="AU226" s="1178"/>
      <c r="AV226" s="1178"/>
      <c r="AW226" s="1179"/>
      <c r="AX226" s="1179"/>
      <c r="AY226" s="1179"/>
      <c r="AZ226" s="1179"/>
      <c r="BA226" s="1179"/>
      <c r="BB226" s="1179"/>
      <c r="BC226" s="1292"/>
      <c r="BD226" s="1176"/>
      <c r="BE226" s="1176"/>
      <c r="BF226" s="1176"/>
      <c r="BG226" s="1176"/>
      <c r="BH226" s="1176"/>
      <c r="BI226" s="1292"/>
      <c r="BJ226" s="1178"/>
      <c r="BK226" s="1178"/>
      <c r="BL226" s="1178"/>
      <c r="BM226" s="1178"/>
      <c r="BN226" s="1307"/>
      <c r="BO226" s="1180"/>
      <c r="BP226" s="1180"/>
    </row>
    <row r="227" spans="1:136" ht="17.25" customHeight="1" x14ac:dyDescent="0.15">
      <c r="A227" s="1210" t="s">
        <v>30</v>
      </c>
      <c r="B227" s="1211" t="s">
        <v>15</v>
      </c>
      <c r="C227" s="1212">
        <f>SUM(D227:O227)</f>
        <v>1494213.9580000001</v>
      </c>
      <c r="D227" s="1213">
        <v>135641.277</v>
      </c>
      <c r="E227" s="1214">
        <v>144497.42600000001</v>
      </c>
      <c r="F227" s="1214">
        <v>117278.236</v>
      </c>
      <c r="G227" s="1214">
        <v>107370.408</v>
      </c>
      <c r="H227" s="1214">
        <v>107479.003</v>
      </c>
      <c r="I227" s="1215">
        <v>79067.657000000007</v>
      </c>
      <c r="J227" s="1216">
        <v>83505.547000000006</v>
      </c>
      <c r="K227" s="1214">
        <v>123188.719</v>
      </c>
      <c r="L227" s="1214">
        <v>145082.174</v>
      </c>
      <c r="M227" s="1214">
        <v>169401.13200000001</v>
      </c>
      <c r="N227" s="1214">
        <v>147829.182</v>
      </c>
      <c r="O227" s="1217">
        <v>133873.19699999999</v>
      </c>
      <c r="P227" s="1603"/>
      <c r="R227" s="1608"/>
      <c r="T227" s="1615"/>
      <c r="U227" s="1615"/>
      <c r="V227" s="1615"/>
      <c r="X227" s="1615"/>
      <c r="Z227" s="1617"/>
      <c r="AA227" s="1617"/>
      <c r="AB227" s="1617"/>
      <c r="AC227" s="1585"/>
      <c r="AD227" s="1618"/>
      <c r="AF227" s="1588"/>
      <c r="AG227" s="1588"/>
      <c r="AH227" s="1588"/>
      <c r="AI227" s="1176"/>
      <c r="AJ227" s="1176"/>
      <c r="AK227" s="1292"/>
      <c r="AL227" s="1285"/>
      <c r="AM227" s="1285"/>
      <c r="AN227" s="1285"/>
      <c r="AO227" s="1285"/>
      <c r="AP227" s="1285"/>
      <c r="AQ227" s="1179"/>
      <c r="AR227" s="1176"/>
      <c r="AS227" s="1177"/>
      <c r="AT227" s="1178"/>
      <c r="AU227" s="1293"/>
      <c r="AV227" s="1178"/>
      <c r="AW227" s="1179"/>
      <c r="AX227" s="1292"/>
      <c r="AY227" s="1292"/>
      <c r="AZ227" s="293"/>
      <c r="BA227" s="1293"/>
      <c r="BB227" s="1293"/>
      <c r="BC227" s="1179"/>
      <c r="BD227" s="1179"/>
      <c r="BE227" s="1179"/>
      <c r="BF227" s="1179"/>
      <c r="BG227" s="1286"/>
      <c r="BH227" s="1179"/>
      <c r="BI227" s="1179"/>
      <c r="BJ227" s="1176"/>
      <c r="BK227" s="1176"/>
      <c r="BL227" s="1176"/>
      <c r="BM227" s="1176"/>
      <c r="BN227" s="1176"/>
      <c r="BO227" s="1179"/>
      <c r="BP227" s="1179"/>
      <c r="BQ227" s="1285"/>
      <c r="BR227" s="1285"/>
      <c r="BS227" s="1285"/>
      <c r="BT227" s="1307"/>
      <c r="BU227" s="1285"/>
      <c r="BV227" s="1285"/>
      <c r="BW227" s="1290"/>
    </row>
    <row r="228" spans="1:136" ht="17.25" customHeight="1" x14ac:dyDescent="0.15">
      <c r="A228" s="1218" t="s">
        <v>30</v>
      </c>
      <c r="B228" s="1219" t="s">
        <v>240</v>
      </c>
      <c r="C228" s="1220">
        <f>C227/C226</f>
        <v>669.47229390912264</v>
      </c>
      <c r="D228" s="1221">
        <v>949</v>
      </c>
      <c r="E228" s="1222">
        <v>837</v>
      </c>
      <c r="F228" s="1222">
        <v>542</v>
      </c>
      <c r="G228" s="1222">
        <v>487</v>
      </c>
      <c r="H228" s="1222">
        <v>435</v>
      </c>
      <c r="I228" s="1223">
        <v>414</v>
      </c>
      <c r="J228" s="1222">
        <v>565</v>
      </c>
      <c r="K228" s="1222">
        <v>714</v>
      </c>
      <c r="L228" s="1222">
        <v>878</v>
      </c>
      <c r="M228" s="1222">
        <v>854</v>
      </c>
      <c r="N228" s="1222">
        <v>711</v>
      </c>
      <c r="O228" s="1224">
        <v>897</v>
      </c>
      <c r="P228" s="1603"/>
      <c r="R228" s="1608"/>
      <c r="S228" s="1616"/>
      <c r="T228" s="1615"/>
      <c r="U228" s="1615"/>
      <c r="V228" s="1615"/>
      <c r="X228" s="1591"/>
      <c r="Y228" s="1615"/>
      <c r="Z228" s="1617"/>
      <c r="AA228" s="1617"/>
      <c r="AB228" s="1617"/>
      <c r="AC228" s="1617"/>
      <c r="AD228" s="1585"/>
      <c r="AE228" s="1615"/>
      <c r="AF228" s="1615"/>
      <c r="AG228" s="1615"/>
      <c r="AH228" s="1615"/>
      <c r="AI228" s="1178"/>
      <c r="AJ228" s="1178"/>
      <c r="AK228" s="1179"/>
      <c r="AL228" s="1179"/>
      <c r="AM228" s="1179"/>
      <c r="AN228" s="1179"/>
      <c r="AO228" s="1285"/>
      <c r="AP228" s="1179"/>
      <c r="AQ228" s="1179"/>
      <c r="AR228" s="1179"/>
      <c r="AS228" s="1179"/>
      <c r="AT228" s="1179"/>
      <c r="AU228" s="1292"/>
      <c r="AV228" s="1179"/>
      <c r="AW228" s="1179"/>
      <c r="AX228" s="1179"/>
      <c r="AY228" s="1179"/>
      <c r="AZ228" s="1293"/>
      <c r="BA228" s="1293"/>
      <c r="BB228" s="1293"/>
      <c r="BC228" s="1179"/>
      <c r="BD228" s="1176"/>
      <c r="BE228" s="1177"/>
      <c r="BF228" s="1178"/>
      <c r="BG228" s="293"/>
      <c r="BH228" s="1293"/>
      <c r="BI228" s="1292"/>
      <c r="BJ228" s="1179"/>
      <c r="BK228" s="1179"/>
      <c r="BL228" s="1179"/>
      <c r="BM228" s="1286"/>
      <c r="BN228" s="1292"/>
      <c r="BO228" s="1179"/>
      <c r="BP228" s="1176"/>
      <c r="BQ228" s="1176"/>
      <c r="BR228" s="1176"/>
      <c r="BS228" s="1176"/>
      <c r="BT228" s="1176"/>
      <c r="BU228" s="1292"/>
      <c r="BV228" s="1179"/>
      <c r="BW228" s="1179"/>
      <c r="BX228" s="1179"/>
      <c r="BY228" s="1179"/>
      <c r="BZ228" s="1179"/>
      <c r="CA228" s="1179"/>
      <c r="CB228" s="1179"/>
      <c r="CC228" s="1290"/>
      <c r="CD228" s="1290"/>
      <c r="CE228" s="1290"/>
      <c r="CF228" s="1291"/>
    </row>
    <row r="229" spans="1:136" ht="17.25" customHeight="1" x14ac:dyDescent="0.15">
      <c r="A229" s="1225" t="s">
        <v>31</v>
      </c>
      <c r="B229" s="1226" t="s">
        <v>239</v>
      </c>
      <c r="C229" s="1212">
        <f>SUM(D229:O229)</f>
        <v>388.67600000000004</v>
      </c>
      <c r="D229" s="1213">
        <v>44.756999999999998</v>
      </c>
      <c r="E229" s="1214">
        <v>60.53</v>
      </c>
      <c r="F229" s="1214">
        <v>86.052000000000007</v>
      </c>
      <c r="G229" s="1214">
        <v>80.661000000000001</v>
      </c>
      <c r="H229" s="1214">
        <v>93.001999999999995</v>
      </c>
      <c r="I229" s="1215">
        <v>11.337</v>
      </c>
      <c r="J229" s="1216">
        <v>0.50900000000000001</v>
      </c>
      <c r="K229" s="1214">
        <v>6.3E-2</v>
      </c>
      <c r="L229" s="1214">
        <v>8.4000000000000005E-2</v>
      </c>
      <c r="M229" s="1214">
        <v>0.158</v>
      </c>
      <c r="N229" s="1214">
        <v>1.091</v>
      </c>
      <c r="O229" s="1217">
        <v>10.432</v>
      </c>
      <c r="P229" s="1603"/>
      <c r="R229" s="1608"/>
      <c r="X229" s="1591"/>
      <c r="Z229" s="1617"/>
      <c r="AA229" s="1617"/>
      <c r="AB229" s="1617"/>
      <c r="AC229" s="1617"/>
      <c r="AD229" s="1617"/>
      <c r="AF229" s="1615"/>
      <c r="AG229" s="1615"/>
      <c r="AH229" s="1615"/>
      <c r="AI229" s="1178"/>
      <c r="AJ229" s="1179"/>
      <c r="AK229" s="1292"/>
      <c r="AL229" s="1179"/>
      <c r="AM229" s="1179"/>
      <c r="AN229" s="1179"/>
      <c r="AO229" s="1179"/>
      <c r="AP229" s="1179"/>
      <c r="AQ229" s="1292"/>
      <c r="AR229" s="1179"/>
      <c r="AS229" s="1179"/>
      <c r="AT229" s="1179"/>
      <c r="AU229" s="1179"/>
      <c r="AV229" s="1179"/>
      <c r="AW229" s="1292"/>
      <c r="AX229" s="1292"/>
      <c r="AY229" s="1292"/>
      <c r="AZ229" s="1292"/>
      <c r="BA229" s="1178"/>
      <c r="BB229" s="1285"/>
      <c r="BC229" s="1292"/>
      <c r="BD229" s="1292"/>
      <c r="BE229" s="1292"/>
      <c r="BF229" s="1292"/>
      <c r="BG229" s="1293"/>
      <c r="BH229" s="1293"/>
      <c r="BI229" s="1179"/>
      <c r="BJ229" s="1285"/>
      <c r="BK229" s="1285"/>
      <c r="BL229" s="1178"/>
      <c r="BM229" s="1293"/>
      <c r="BN229" s="1293"/>
      <c r="BO229" s="1179"/>
      <c r="BP229" s="1292"/>
      <c r="BQ229" s="1292"/>
      <c r="BR229" s="1292"/>
      <c r="BS229" s="1286"/>
      <c r="BT229" s="1292"/>
      <c r="BU229" s="1292"/>
      <c r="BV229" s="1176"/>
      <c r="BW229" s="1176"/>
      <c r="BX229" s="1176"/>
      <c r="BY229" s="1176"/>
      <c r="BZ229" s="1176"/>
      <c r="CA229" s="1297"/>
      <c r="CB229" s="1286"/>
      <c r="CC229" s="1177"/>
      <c r="CD229" s="1300"/>
      <c r="CE229" s="1300"/>
      <c r="CF229" s="1300"/>
      <c r="CG229" s="1179"/>
      <c r="CH229" s="1180"/>
      <c r="CI229" s="1305"/>
      <c r="CJ229" s="1174"/>
      <c r="CK229" s="1174"/>
      <c r="CL229" s="1174"/>
      <c r="CM229" s="1174"/>
      <c r="CN229" s="1289"/>
      <c r="CO229" s="1171"/>
      <c r="CP229" s="1289"/>
      <c r="CQ229" s="1289"/>
      <c r="CR229" s="1289"/>
      <c r="CS229" s="1284"/>
      <c r="CT229" s="1290"/>
      <c r="CU229" s="1290"/>
      <c r="CV229" s="1290"/>
      <c r="CW229" s="1175"/>
      <c r="CX229" s="1290"/>
      <c r="CY229" s="1290"/>
      <c r="CZ229" s="1290"/>
      <c r="DB229" s="1290"/>
      <c r="DC229" s="1290"/>
    </row>
    <row r="230" spans="1:136" ht="17.25" customHeight="1" x14ac:dyDescent="0.15">
      <c r="A230" s="1210" t="s">
        <v>31</v>
      </c>
      <c r="B230" s="1211" t="s">
        <v>15</v>
      </c>
      <c r="C230" s="1212">
        <f>SUM(D230:O230)</f>
        <v>113515.75300000001</v>
      </c>
      <c r="D230" s="1213">
        <v>11130.821</v>
      </c>
      <c r="E230" s="1214">
        <v>15757.643</v>
      </c>
      <c r="F230" s="1214">
        <v>25272.071</v>
      </c>
      <c r="G230" s="1214">
        <v>26655.742999999999</v>
      </c>
      <c r="H230" s="1214">
        <v>29986.314999999999</v>
      </c>
      <c r="I230" s="1215">
        <v>2064.96</v>
      </c>
      <c r="J230" s="1216">
        <v>182.57400000000001</v>
      </c>
      <c r="K230" s="1214">
        <v>24.192</v>
      </c>
      <c r="L230" s="1214">
        <v>30.437000000000001</v>
      </c>
      <c r="M230" s="1214">
        <v>101.801</v>
      </c>
      <c r="N230" s="1214">
        <v>363.18200000000002</v>
      </c>
      <c r="O230" s="1217">
        <v>1946.0139999999999</v>
      </c>
      <c r="P230" s="1603"/>
      <c r="R230" s="1608"/>
      <c r="W230" s="1615"/>
      <c r="X230" s="1591"/>
      <c r="Z230" s="1617"/>
      <c r="AA230" s="1617"/>
      <c r="AB230" s="1617"/>
      <c r="AC230" s="1617"/>
      <c r="AD230" s="1617"/>
      <c r="AF230" s="1591"/>
      <c r="AG230" s="1591"/>
      <c r="AH230" s="1591"/>
      <c r="AI230" s="1179"/>
      <c r="AJ230" s="1179"/>
      <c r="AK230" s="1179"/>
      <c r="AL230" s="1179"/>
      <c r="AM230" s="1179"/>
      <c r="AN230" s="1179"/>
      <c r="AO230" s="1179"/>
      <c r="AP230" s="1285"/>
      <c r="AQ230" s="1179"/>
      <c r="AR230" s="1179"/>
      <c r="AS230" s="1179"/>
      <c r="AT230" s="1179"/>
      <c r="AU230" s="1292"/>
      <c r="AV230" s="1179"/>
      <c r="AW230" s="1179"/>
      <c r="AX230" s="1285"/>
      <c r="AY230" s="1285"/>
      <c r="AZ230" s="1178"/>
      <c r="BA230" s="1285"/>
      <c r="BB230" s="1179"/>
      <c r="BC230" s="1179"/>
      <c r="BD230" s="1285"/>
      <c r="BE230" s="1285"/>
      <c r="BF230" s="1178"/>
      <c r="BG230" s="293"/>
      <c r="BH230" s="1293"/>
      <c r="BI230" s="1179"/>
      <c r="BJ230" s="1285"/>
      <c r="BK230" s="1285"/>
      <c r="BL230" s="1178"/>
      <c r="BM230" s="293"/>
      <c r="BN230" s="1293"/>
      <c r="BO230" s="1179"/>
      <c r="BP230" s="1176"/>
      <c r="BQ230" s="1176"/>
      <c r="BR230" s="1176"/>
      <c r="BS230" s="1176"/>
      <c r="BT230" s="1176"/>
      <c r="BU230" s="1179"/>
      <c r="BV230" s="1176"/>
      <c r="BW230" s="1176"/>
      <c r="BX230" s="1176"/>
      <c r="BY230" s="1176"/>
      <c r="BZ230" s="1176"/>
      <c r="CA230" s="1285"/>
      <c r="CB230" s="1286"/>
      <c r="CC230" s="1177"/>
      <c r="CD230" s="1300"/>
      <c r="CE230" s="1300"/>
      <c r="CF230" s="1300"/>
      <c r="CG230" s="1179"/>
      <c r="CH230" s="1179"/>
      <c r="CI230" s="1174"/>
      <c r="CJ230" s="1174"/>
      <c r="CK230" s="1174"/>
      <c r="CL230" s="1174"/>
      <c r="CM230" s="1290"/>
      <c r="CN230" s="1174"/>
      <c r="CO230" s="1284"/>
      <c r="CP230" s="1290"/>
      <c r="CQ230" s="1290"/>
      <c r="CR230" s="1290"/>
      <c r="CS230" s="1175"/>
      <c r="CT230" s="1289"/>
      <c r="CU230" s="1289"/>
      <c r="CV230" s="1289"/>
      <c r="CW230" s="1171"/>
      <c r="CX230" s="1284"/>
      <c r="CY230" s="1290"/>
      <c r="CZ230" s="1290"/>
      <c r="DA230" s="1290"/>
      <c r="DB230" s="1291"/>
      <c r="DG230" s="1290"/>
      <c r="DH230" s="1290"/>
    </row>
    <row r="231" spans="1:136" ht="17.25" customHeight="1" x14ac:dyDescent="0.15">
      <c r="A231" s="1218" t="s">
        <v>31</v>
      </c>
      <c r="B231" s="1219" t="s">
        <v>240</v>
      </c>
      <c r="C231" s="1220">
        <f>C230/C229</f>
        <v>292.05753120851301</v>
      </c>
      <c r="D231" s="1221">
        <v>249</v>
      </c>
      <c r="E231" s="1222">
        <v>260</v>
      </c>
      <c r="F231" s="1222">
        <v>294</v>
      </c>
      <c r="G231" s="1222">
        <v>330</v>
      </c>
      <c r="H231" s="1222">
        <v>322</v>
      </c>
      <c r="I231" s="1223">
        <v>182</v>
      </c>
      <c r="J231" s="1222">
        <v>359</v>
      </c>
      <c r="K231" s="1222">
        <v>384</v>
      </c>
      <c r="L231" s="1222">
        <v>362</v>
      </c>
      <c r="M231" s="1222">
        <v>644</v>
      </c>
      <c r="N231" s="1222">
        <v>333</v>
      </c>
      <c r="O231" s="1224">
        <v>187</v>
      </c>
      <c r="P231" s="1603"/>
      <c r="R231" s="1608"/>
      <c r="S231" s="1616"/>
      <c r="Y231" s="1615"/>
      <c r="Z231" s="1617"/>
      <c r="AA231" s="1617"/>
      <c r="AB231" s="1617"/>
      <c r="AC231" s="1617"/>
      <c r="AD231" s="1617"/>
      <c r="AE231" s="1615"/>
      <c r="AF231" s="1591"/>
      <c r="AG231" s="1591"/>
      <c r="AH231" s="1591"/>
      <c r="AI231" s="1179"/>
      <c r="AJ231" s="1179"/>
      <c r="AK231" s="1179"/>
      <c r="AL231" s="1285"/>
      <c r="AM231" s="1285"/>
      <c r="AN231" s="1285"/>
      <c r="AO231" s="1179"/>
      <c r="AP231" s="1285"/>
      <c r="AQ231" s="1292"/>
      <c r="AR231" s="1292"/>
      <c r="AS231" s="1292"/>
      <c r="AT231" s="1292"/>
      <c r="AU231" s="1179"/>
      <c r="AV231" s="1179"/>
      <c r="AW231" s="1179"/>
      <c r="AX231" s="1285"/>
      <c r="AY231" s="1285"/>
      <c r="AZ231" s="1178"/>
      <c r="BA231" s="1285"/>
      <c r="BB231" s="1179"/>
      <c r="BC231" s="1179"/>
      <c r="BD231" s="1290"/>
      <c r="BE231" s="1290"/>
      <c r="BF231" s="1289"/>
      <c r="BG231" s="1174"/>
      <c r="BH231" s="1295"/>
      <c r="BI231" s="1174"/>
      <c r="BJ231" s="1174"/>
      <c r="BK231" s="1174"/>
      <c r="BL231" s="1174"/>
      <c r="BM231" s="1295"/>
      <c r="BN231" s="1174"/>
      <c r="BO231" s="1174"/>
      <c r="BP231" s="1292"/>
      <c r="BQ231" s="1292"/>
      <c r="BR231" s="1292"/>
      <c r="BS231" s="1179"/>
      <c r="BT231" s="1178"/>
      <c r="BU231" s="1292"/>
      <c r="BV231" s="1292"/>
      <c r="BW231" s="1292"/>
      <c r="BX231" s="1292"/>
      <c r="BY231" s="1179"/>
      <c r="BZ231" s="1286"/>
      <c r="CA231" s="1179"/>
      <c r="CB231" s="1176"/>
      <c r="CC231" s="1176"/>
      <c r="CD231" s="1176"/>
      <c r="CE231" s="1176"/>
      <c r="CF231" s="1176"/>
      <c r="CG231" s="1285"/>
      <c r="CH231" s="1286"/>
      <c r="CI231" s="1177"/>
      <c r="CJ231" s="1300"/>
      <c r="CK231" s="1300"/>
      <c r="CL231" s="1300"/>
      <c r="CM231" s="1292"/>
      <c r="CN231" s="1180"/>
      <c r="CO231" s="1305"/>
      <c r="CP231" s="1290"/>
      <c r="CQ231" s="1174"/>
      <c r="CR231" s="1174"/>
      <c r="CS231" s="1298"/>
      <c r="CT231" s="1174"/>
      <c r="CU231" s="1284"/>
      <c r="CV231" s="1290"/>
      <c r="CW231" s="1290"/>
      <c r="CX231" s="1290"/>
      <c r="CY231" s="1294"/>
      <c r="CZ231" s="1289"/>
      <c r="DA231" s="1289"/>
      <c r="DB231" s="1289"/>
      <c r="DC231" s="1171"/>
      <c r="DD231" s="1284"/>
      <c r="DE231" s="1290"/>
      <c r="DF231" s="1290"/>
      <c r="DG231" s="1290"/>
      <c r="DH231" s="1291"/>
      <c r="DI231" s="1290"/>
      <c r="DJ231" s="1290"/>
      <c r="DK231" s="1290"/>
      <c r="DL231" s="1290"/>
      <c r="DM231" s="1290"/>
      <c r="DN231" s="1290"/>
    </row>
    <row r="232" spans="1:136" ht="17.25" customHeight="1" x14ac:dyDescent="0.15">
      <c r="A232" s="1225" t="s">
        <v>32</v>
      </c>
      <c r="B232" s="1226" t="s">
        <v>239</v>
      </c>
      <c r="C232" s="1212">
        <f>SUM(D232:O232)</f>
        <v>86.42</v>
      </c>
      <c r="D232" s="1213">
        <v>9.5690000000000008</v>
      </c>
      <c r="E232" s="1214">
        <v>7.2720000000000002</v>
      </c>
      <c r="F232" s="1214">
        <v>5.46</v>
      </c>
      <c r="G232" s="1214">
        <v>1.0580000000000001</v>
      </c>
      <c r="H232" s="1214">
        <v>18.969000000000001</v>
      </c>
      <c r="I232" s="1240">
        <v>3.2570000000000001</v>
      </c>
      <c r="J232" s="1216">
        <v>0</v>
      </c>
      <c r="K232" s="1214">
        <v>0</v>
      </c>
      <c r="L232" s="1214">
        <v>0.41299999999999998</v>
      </c>
      <c r="M232" s="1214">
        <v>1.671</v>
      </c>
      <c r="N232" s="1214">
        <v>17.146999999999998</v>
      </c>
      <c r="O232" s="1217">
        <v>21.603999999999999</v>
      </c>
      <c r="P232" s="1603"/>
      <c r="R232" s="1608"/>
      <c r="T232" s="1610"/>
      <c r="U232" s="1610"/>
      <c r="V232" s="1610"/>
      <c r="Z232" s="1617"/>
      <c r="AA232" s="1617"/>
      <c r="AB232" s="1617"/>
      <c r="AC232" s="1617"/>
      <c r="AD232" s="1617"/>
      <c r="AF232" s="1588"/>
      <c r="AG232" s="1589"/>
      <c r="AH232" s="1590"/>
      <c r="AI232" s="1178"/>
      <c r="AJ232" s="1178"/>
      <c r="AK232" s="1292"/>
      <c r="AL232" s="1176"/>
      <c r="AM232" s="1176"/>
      <c r="AN232" s="1176"/>
      <c r="AO232" s="1176"/>
      <c r="AP232" s="1176"/>
      <c r="AQ232" s="1179"/>
      <c r="AR232" s="1176"/>
      <c r="AS232" s="1176"/>
      <c r="AT232" s="1176"/>
      <c r="AU232" s="1176"/>
      <c r="AV232" s="1176"/>
      <c r="AW232" s="1179"/>
      <c r="AX232" s="1176"/>
      <c r="AY232" s="1177"/>
      <c r="AZ232" s="1178"/>
      <c r="BA232" s="1178"/>
      <c r="BB232" s="1292"/>
      <c r="BC232" s="1292"/>
      <c r="BD232" s="1179"/>
      <c r="BE232" s="1179"/>
      <c r="BF232" s="1179"/>
      <c r="BG232" s="1292"/>
      <c r="BH232" s="1179"/>
      <c r="BI232" s="1292"/>
      <c r="BJ232" s="1174"/>
      <c r="BK232" s="1174"/>
      <c r="BL232" s="1174"/>
      <c r="BM232" s="1174"/>
      <c r="BN232" s="1295"/>
      <c r="BO232" s="1295"/>
      <c r="BP232" s="1295"/>
      <c r="BQ232" s="1295"/>
      <c r="BR232" s="1295"/>
      <c r="BS232" s="1174"/>
      <c r="BT232" s="1290"/>
      <c r="BU232" s="1174"/>
      <c r="BV232" s="1292"/>
      <c r="BW232" s="1292"/>
      <c r="BX232" s="1292"/>
      <c r="BY232" s="1292"/>
      <c r="BZ232" s="1179"/>
      <c r="CA232" s="1292"/>
      <c r="CB232" s="1286"/>
      <c r="CC232" s="1177"/>
      <c r="CD232" s="1286"/>
      <c r="CE232" s="1286"/>
      <c r="CF232" s="1286"/>
      <c r="CG232" s="1297"/>
      <c r="CH232" s="1286"/>
      <c r="CI232" s="1177"/>
      <c r="CJ232" s="1300"/>
      <c r="CK232" s="1300"/>
      <c r="CL232" s="1300"/>
      <c r="CM232" s="1179"/>
      <c r="CN232" s="1180"/>
      <c r="CO232" s="1305"/>
      <c r="CP232" s="1174"/>
      <c r="CQ232" s="1174"/>
      <c r="CR232" s="1174"/>
      <c r="CS232" s="1298"/>
      <c r="CT232" s="1291"/>
      <c r="CU232" s="1284"/>
      <c r="CV232" s="1290"/>
      <c r="CW232" s="1290"/>
      <c r="CX232" s="1290"/>
      <c r="CY232" s="1291"/>
      <c r="CZ232" s="1289"/>
      <c r="DA232" s="1289"/>
      <c r="DB232" s="1171"/>
      <c r="DC232" s="1289"/>
      <c r="DD232" s="1284"/>
      <c r="DE232" s="1290"/>
      <c r="DF232" s="1290"/>
      <c r="DG232" s="1290"/>
      <c r="DH232" s="1291"/>
      <c r="DI232" s="1290"/>
      <c r="DJ232" s="1290"/>
      <c r="DK232" s="1290"/>
      <c r="DL232" s="1290"/>
      <c r="DM232" s="1290"/>
      <c r="DN232" s="1290"/>
    </row>
    <row r="233" spans="1:136" ht="17.25" customHeight="1" x14ac:dyDescent="0.15">
      <c r="A233" s="1210" t="s">
        <v>32</v>
      </c>
      <c r="B233" s="1211" t="s">
        <v>15</v>
      </c>
      <c r="C233" s="1212">
        <f>SUM(D233:O233)</f>
        <v>19538.764999999999</v>
      </c>
      <c r="D233" s="1213">
        <v>2456.87</v>
      </c>
      <c r="E233" s="1214">
        <v>2065.5230000000001</v>
      </c>
      <c r="F233" s="1214">
        <v>1120.8989999999999</v>
      </c>
      <c r="G233" s="1214">
        <v>228.65</v>
      </c>
      <c r="H233" s="1214">
        <v>4368.9290000000001</v>
      </c>
      <c r="I233" s="1240">
        <v>1404.8420000000001</v>
      </c>
      <c r="J233" s="1216">
        <v>0</v>
      </c>
      <c r="K233" s="1214">
        <v>0</v>
      </c>
      <c r="L233" s="1214">
        <v>318.363</v>
      </c>
      <c r="M233" s="1214">
        <v>646.96299999999997</v>
      </c>
      <c r="N233" s="1214">
        <v>3062.4920000000002</v>
      </c>
      <c r="O233" s="1217">
        <v>3865.2339999999999</v>
      </c>
      <c r="P233" s="1603"/>
      <c r="R233" s="1608"/>
      <c r="T233" s="1591"/>
      <c r="U233" s="1591"/>
      <c r="V233" s="1591"/>
      <c r="W233" s="1615"/>
      <c r="Z233" s="1619"/>
      <c r="AA233" s="1619"/>
      <c r="AB233" s="1619"/>
      <c r="AC233" s="1617"/>
      <c r="AD233" s="1617"/>
      <c r="AF233" s="1591"/>
      <c r="AG233" s="1591"/>
      <c r="AH233" s="1591"/>
      <c r="AI233" s="1179"/>
      <c r="AJ233" s="1292"/>
      <c r="AK233" s="1179"/>
      <c r="AL233" s="1179"/>
      <c r="AM233" s="1179"/>
      <c r="AN233" s="1179"/>
      <c r="AO233" s="1179"/>
      <c r="AP233" s="1248"/>
      <c r="AQ233" s="1179"/>
      <c r="AR233" s="1179"/>
      <c r="AS233" s="1179"/>
      <c r="AT233" s="1179"/>
      <c r="AU233" s="1179"/>
      <c r="AV233" s="1179"/>
      <c r="AW233" s="1179"/>
      <c r="AX233" s="1176"/>
      <c r="AY233" s="1176"/>
      <c r="AZ233" s="1176"/>
      <c r="BA233" s="1176"/>
      <c r="BB233" s="1176"/>
      <c r="BC233" s="1179"/>
      <c r="BD233" s="1179"/>
      <c r="BE233" s="1179"/>
      <c r="BF233" s="1179"/>
      <c r="BG233" s="1179"/>
      <c r="BH233" s="1179"/>
      <c r="BI233" s="1179"/>
      <c r="BJ233" s="1285"/>
      <c r="BK233" s="1285"/>
      <c r="BL233" s="1285"/>
      <c r="BM233" s="1179"/>
      <c r="BN233" s="1179"/>
      <c r="BO233" s="1179"/>
      <c r="BP233" s="1176"/>
      <c r="BQ233" s="1177"/>
      <c r="BR233" s="1178"/>
      <c r="BS233" s="1179"/>
      <c r="BT233" s="1285"/>
      <c r="BU233" s="1179"/>
      <c r="BV233" s="1295"/>
      <c r="BW233" s="1295"/>
      <c r="BX233" s="1295"/>
      <c r="BY233" s="1295"/>
      <c r="BZ233" s="1290"/>
      <c r="CA233" s="1174"/>
      <c r="CB233" s="1174"/>
      <c r="CC233" s="1174"/>
      <c r="CD233" s="1174"/>
      <c r="CE233" s="1295"/>
      <c r="CF233" s="1174"/>
      <c r="CG233" s="1174"/>
      <c r="CH233" s="1176"/>
      <c r="CI233" s="1177"/>
      <c r="CJ233" s="1285"/>
      <c r="CK233" s="1179"/>
      <c r="CL233" s="1292"/>
      <c r="CM233" s="1179"/>
      <c r="CN233" s="1176"/>
      <c r="CO233" s="1176"/>
      <c r="CP233" s="1176"/>
      <c r="CQ233" s="1176"/>
      <c r="CR233" s="1176"/>
      <c r="CS233" s="1285"/>
      <c r="CT233" s="1286"/>
      <c r="CU233" s="1177"/>
      <c r="CV233" s="1300"/>
      <c r="CW233" s="1300"/>
      <c r="CX233" s="1300"/>
      <c r="CY233" s="1179"/>
      <c r="CZ233" s="1180"/>
      <c r="DA233" s="1305"/>
      <c r="DB233" s="1174"/>
      <c r="DC233" s="1174"/>
      <c r="DD233" s="1174"/>
      <c r="DE233" s="1290"/>
      <c r="DF233" s="1174"/>
      <c r="DG233" s="1284"/>
      <c r="DH233" s="1290"/>
      <c r="DI233" s="1290"/>
      <c r="DJ233" s="1290"/>
      <c r="DK233" s="1294"/>
      <c r="DL233" s="1289"/>
      <c r="DM233" s="1289"/>
      <c r="DN233" s="1171"/>
      <c r="DO233" s="1171"/>
      <c r="DP233" s="1284"/>
      <c r="DQ233" s="1290"/>
      <c r="DR233" s="1290"/>
      <c r="DS233" s="1290"/>
      <c r="DT233" s="1291"/>
      <c r="DU233" s="1290"/>
      <c r="DV233" s="1290"/>
      <c r="DW233" s="1290"/>
      <c r="DX233" s="1290"/>
    </row>
    <row r="234" spans="1:136" ht="17.25" customHeight="1" x14ac:dyDescent="0.15">
      <c r="A234" s="1218" t="s">
        <v>32</v>
      </c>
      <c r="B234" s="1219" t="s">
        <v>240</v>
      </c>
      <c r="C234" s="1220">
        <f>C233/C232</f>
        <v>226.09077759777827</v>
      </c>
      <c r="D234" s="1221">
        <v>257</v>
      </c>
      <c r="E234" s="1222">
        <v>284</v>
      </c>
      <c r="F234" s="1222">
        <v>205</v>
      </c>
      <c r="G234" s="1222">
        <v>216</v>
      </c>
      <c r="H234" s="1222">
        <v>230</v>
      </c>
      <c r="I234" s="1223">
        <v>431</v>
      </c>
      <c r="J234" s="1222">
        <v>0</v>
      </c>
      <c r="K234" s="1222">
        <v>0</v>
      </c>
      <c r="L234" s="1222">
        <v>771</v>
      </c>
      <c r="M234" s="1222">
        <v>387</v>
      </c>
      <c r="N234" s="1222">
        <v>179</v>
      </c>
      <c r="O234" s="1224">
        <v>179</v>
      </c>
      <c r="P234" s="1603"/>
      <c r="R234" s="1608"/>
      <c r="S234" s="1616"/>
      <c r="T234" s="1615"/>
      <c r="U234" s="1615"/>
      <c r="V234" s="1615"/>
      <c r="W234" s="1591"/>
      <c r="X234" s="1591"/>
      <c r="Y234" s="1615"/>
      <c r="Z234" s="1617"/>
      <c r="AA234" s="1617"/>
      <c r="AB234" s="1617"/>
      <c r="AC234" s="1619"/>
      <c r="AD234" s="1617"/>
      <c r="AE234" s="1615"/>
      <c r="AF234" s="1615"/>
      <c r="AG234" s="1615"/>
      <c r="AH234" s="1615"/>
      <c r="AI234" s="1292"/>
      <c r="AJ234" s="1179"/>
      <c r="AK234" s="1179"/>
      <c r="AL234" s="1179"/>
      <c r="AM234" s="1179"/>
      <c r="AN234" s="1179"/>
      <c r="AO234" s="1179"/>
      <c r="AP234" s="1285"/>
      <c r="AQ234" s="1179"/>
      <c r="AR234" s="1179"/>
      <c r="AS234" s="1179"/>
      <c r="AT234" s="1179"/>
      <c r="AU234" s="1179"/>
      <c r="AV234" s="1179"/>
      <c r="AW234" s="1292"/>
      <c r="AX234" s="1176"/>
      <c r="AY234" s="1176"/>
      <c r="AZ234" s="1176"/>
      <c r="BA234" s="1176"/>
      <c r="BB234" s="1176"/>
      <c r="BC234" s="1179"/>
      <c r="BD234" s="1292"/>
      <c r="BE234" s="1292"/>
      <c r="BF234" s="1292"/>
      <c r="BG234" s="1179"/>
      <c r="BH234" s="1179"/>
      <c r="BI234" s="1179"/>
      <c r="BJ234" s="1179"/>
      <c r="BK234" s="1179"/>
      <c r="BL234" s="1179"/>
      <c r="BM234" s="1285"/>
      <c r="BN234" s="1179"/>
      <c r="BO234" s="1179"/>
      <c r="BP234" s="1179"/>
      <c r="BQ234" s="1179"/>
      <c r="BR234" s="1179"/>
      <c r="BS234" s="1292"/>
      <c r="BT234" s="1179"/>
      <c r="BU234" s="1179"/>
      <c r="BV234" s="1295"/>
      <c r="BW234" s="1295"/>
      <c r="BX234" s="1295"/>
      <c r="BY234" s="1295"/>
      <c r="BZ234" s="1174"/>
      <c r="CA234" s="1174"/>
      <c r="CB234" s="1174"/>
      <c r="CC234" s="1174"/>
      <c r="CD234" s="1174"/>
      <c r="CE234" s="1295"/>
      <c r="CF234" s="1295"/>
      <c r="CG234" s="1290"/>
      <c r="CH234" s="1176"/>
      <c r="CI234" s="1177"/>
      <c r="CJ234" s="1285"/>
      <c r="CK234" s="1285"/>
      <c r="CL234" s="1286"/>
      <c r="CM234" s="1179"/>
      <c r="CN234" s="1286"/>
      <c r="CO234" s="1177"/>
      <c r="CP234" s="1286"/>
      <c r="CQ234" s="1286"/>
      <c r="CR234" s="1286"/>
      <c r="CS234" s="1285"/>
      <c r="CT234" s="1286"/>
      <c r="CU234" s="1177"/>
      <c r="CV234" s="1300"/>
      <c r="CW234" s="1300"/>
      <c r="CX234" s="1300"/>
      <c r="CY234" s="1292"/>
      <c r="CZ234" s="1180"/>
      <c r="DA234" s="1305"/>
      <c r="DB234" s="1174"/>
      <c r="DC234" s="1174"/>
      <c r="DD234" s="1174"/>
      <c r="DE234" s="1174"/>
      <c r="DF234" s="1174"/>
      <c r="DK234" s="1294"/>
      <c r="DL234" s="1171"/>
      <c r="DM234" s="1289"/>
      <c r="DN234" s="1289"/>
      <c r="DO234" s="1171"/>
      <c r="DP234" s="1284"/>
      <c r="DQ234" s="1290"/>
      <c r="DR234" s="1290"/>
      <c r="DS234" s="1290"/>
      <c r="DT234" s="1291"/>
      <c r="DU234" s="1290"/>
      <c r="DV234" s="1290"/>
      <c r="DW234" s="1290"/>
    </row>
    <row r="235" spans="1:136" ht="17.25" customHeight="1" x14ac:dyDescent="0.15">
      <c r="A235" s="1225" t="s">
        <v>33</v>
      </c>
      <c r="B235" s="1226" t="s">
        <v>239</v>
      </c>
      <c r="C235" s="1212">
        <f>SUM(D235:O235)</f>
        <v>4712.9579999999996</v>
      </c>
      <c r="D235" s="1213">
        <v>297.14400000000001</v>
      </c>
      <c r="E235" s="1214">
        <v>440.322</v>
      </c>
      <c r="F235" s="1214">
        <v>607.02200000000005</v>
      </c>
      <c r="G235" s="1214">
        <v>614.85699999999997</v>
      </c>
      <c r="H235" s="1214">
        <v>745.29100000000005</v>
      </c>
      <c r="I235" s="1215">
        <v>411.51799999999997</v>
      </c>
      <c r="J235" s="1216">
        <v>157.25</v>
      </c>
      <c r="K235" s="1214">
        <v>159.46899999999999</v>
      </c>
      <c r="L235" s="1214">
        <v>538.303</v>
      </c>
      <c r="M235" s="1214">
        <v>469.20699999999999</v>
      </c>
      <c r="N235" s="1214">
        <v>194.58600000000001</v>
      </c>
      <c r="O235" s="1217">
        <v>77.989000000000004</v>
      </c>
      <c r="P235" s="1603"/>
      <c r="R235" s="1608"/>
      <c r="W235" s="1615"/>
      <c r="X235" s="1591"/>
      <c r="Z235" s="1618"/>
      <c r="AA235" s="1618"/>
      <c r="AB235" s="1618"/>
      <c r="AC235" s="1617"/>
      <c r="AD235" s="1619"/>
      <c r="AF235" s="1591"/>
      <c r="AG235" s="1591"/>
      <c r="AH235" s="1591"/>
      <c r="AI235" s="1292"/>
      <c r="AJ235" s="1179"/>
      <c r="AK235" s="1292"/>
      <c r="AL235" s="1292"/>
      <c r="AM235" s="1292"/>
      <c r="AN235" s="1292"/>
      <c r="AO235" s="1292"/>
      <c r="AP235" s="1179"/>
      <c r="AQ235" s="1292"/>
      <c r="AR235" s="1179"/>
      <c r="AS235" s="1179"/>
      <c r="AT235" s="1179"/>
      <c r="AU235" s="1285"/>
      <c r="AV235" s="1179"/>
      <c r="AW235" s="1179"/>
      <c r="AX235" s="1176"/>
      <c r="AY235" s="1176"/>
      <c r="AZ235" s="1176"/>
      <c r="BA235" s="1176"/>
      <c r="BB235" s="1176"/>
      <c r="BC235" s="1292"/>
      <c r="BD235" s="1179"/>
      <c r="BE235" s="1179"/>
      <c r="BF235" s="1179"/>
      <c r="BG235" s="1292"/>
      <c r="BH235" s="1179"/>
      <c r="BI235" s="1292"/>
      <c r="BJ235" s="1179"/>
      <c r="BK235" s="1179"/>
      <c r="BL235" s="1179"/>
      <c r="BM235" s="1179"/>
      <c r="BN235" s="1285"/>
      <c r="BO235" s="1292"/>
      <c r="BP235" s="1292"/>
      <c r="BQ235" s="1292"/>
      <c r="BR235" s="1292"/>
      <c r="BS235" s="1179"/>
      <c r="BT235" s="1248"/>
      <c r="BU235" s="1292"/>
      <c r="BV235" s="1295"/>
      <c r="BW235" s="1295"/>
      <c r="BX235" s="1295"/>
      <c r="BY235" s="1295"/>
      <c r="BZ235" s="1174"/>
      <c r="CA235" s="1295"/>
      <c r="CB235" s="1174"/>
      <c r="CC235" s="1174"/>
      <c r="CD235" s="1174"/>
      <c r="CE235" s="1171"/>
      <c r="CF235" s="1174"/>
      <c r="CG235" s="1295"/>
      <c r="CH235" s="1286"/>
      <c r="CI235" s="1177"/>
      <c r="CJ235" s="1286"/>
      <c r="CK235" s="1292"/>
      <c r="CL235" s="1179"/>
      <c r="CM235" s="1292"/>
      <c r="CN235" s="1286"/>
      <c r="CO235" s="1177"/>
      <c r="CP235" s="1286"/>
      <c r="CQ235" s="1286"/>
      <c r="CR235" s="1286"/>
      <c r="CS235" s="1297"/>
      <c r="CT235" s="1286"/>
      <c r="CU235" s="1177"/>
      <c r="CV235" s="1300"/>
      <c r="CW235" s="1300"/>
      <c r="CX235" s="1300"/>
      <c r="CY235" s="1179"/>
      <c r="CZ235" s="1179"/>
      <c r="DA235" s="1174"/>
      <c r="DB235" s="1174"/>
      <c r="DC235" s="1174"/>
      <c r="DD235" s="1174"/>
      <c r="DE235" s="1174"/>
      <c r="DF235" s="1289"/>
      <c r="DG235" s="1284"/>
      <c r="DH235" s="1290"/>
      <c r="DI235" s="1290"/>
      <c r="DJ235" s="1290"/>
      <c r="DK235" s="1294"/>
      <c r="DL235" s="1289"/>
      <c r="DM235" s="1171"/>
      <c r="DN235" s="1171"/>
      <c r="DO235" s="1289"/>
      <c r="DT235" s="1291"/>
      <c r="DU235" s="1290"/>
      <c r="DV235" s="1290"/>
      <c r="DW235" s="1290"/>
    </row>
    <row r="236" spans="1:136" ht="17.25" customHeight="1" x14ac:dyDescent="0.15">
      <c r="A236" s="1210" t="s">
        <v>33</v>
      </c>
      <c r="B236" s="1211" t="s">
        <v>15</v>
      </c>
      <c r="C236" s="1212">
        <f>SUM(D236:O236)</f>
        <v>1518609.9380000005</v>
      </c>
      <c r="D236" s="1213">
        <v>154629.573</v>
      </c>
      <c r="E236" s="1214">
        <v>191771.00399999999</v>
      </c>
      <c r="F236" s="1214">
        <v>196484.12100000001</v>
      </c>
      <c r="G236" s="1214">
        <v>178949.005</v>
      </c>
      <c r="H236" s="1214">
        <v>156349.67000000001</v>
      </c>
      <c r="I236" s="1215">
        <v>98895.736000000004</v>
      </c>
      <c r="J236" s="1216">
        <v>37436.197</v>
      </c>
      <c r="K236" s="1214">
        <v>52875.35</v>
      </c>
      <c r="L236" s="1214">
        <v>177629.53599999999</v>
      </c>
      <c r="M236" s="1214">
        <v>188583.894</v>
      </c>
      <c r="N236" s="1214">
        <v>54384.627</v>
      </c>
      <c r="O236" s="1217">
        <v>30621.224999999999</v>
      </c>
      <c r="P236" s="1603"/>
      <c r="R236" s="1608"/>
      <c r="T236" s="1591"/>
      <c r="U236" s="1591"/>
      <c r="V236" s="1591"/>
      <c r="W236" s="1591"/>
      <c r="X236" s="1615"/>
      <c r="Z236" s="1618"/>
      <c r="AA236" s="1618"/>
      <c r="AB236" s="1618"/>
      <c r="AC236" s="1618"/>
      <c r="AD236" s="1617"/>
      <c r="AF236" s="1615"/>
      <c r="AG236" s="1615"/>
      <c r="AH236" s="1615"/>
      <c r="AI236" s="1179"/>
      <c r="AJ236" s="1178"/>
      <c r="AK236" s="1179"/>
      <c r="AL236" s="1179"/>
      <c r="AM236" s="1179"/>
      <c r="AN236" s="1179"/>
      <c r="AO236" s="1292"/>
      <c r="AP236" s="1179"/>
      <c r="AQ236" s="1179"/>
      <c r="AR236" s="1179"/>
      <c r="AS236" s="1179"/>
      <c r="AT236" s="1179"/>
      <c r="AU236" s="1179"/>
      <c r="AV236" s="1179"/>
      <c r="AW236" s="1179"/>
      <c r="AX236" s="1179"/>
      <c r="AY236" s="1179"/>
      <c r="AZ236" s="1179"/>
      <c r="BA236" s="1292"/>
      <c r="BB236" s="1179"/>
      <c r="BC236" s="1179"/>
      <c r="BD236" s="1285"/>
      <c r="BE236" s="1285"/>
      <c r="BF236" s="1285"/>
      <c r="BG236" s="1292"/>
      <c r="BH236" s="1179"/>
      <c r="BI236" s="1179"/>
      <c r="BJ236" s="1179"/>
      <c r="BK236" s="1179"/>
      <c r="BL236" s="1179"/>
      <c r="BM236" s="1179"/>
      <c r="BN236" s="1179"/>
      <c r="BO236" s="1179"/>
      <c r="BP236" s="1292"/>
      <c r="BQ236" s="1292"/>
      <c r="BR236" s="1292"/>
      <c r="BS236" s="1292"/>
      <c r="BT236" s="1179"/>
      <c r="BU236" s="1179"/>
      <c r="BV236" s="1174"/>
      <c r="BW236" s="1174"/>
      <c r="BX236" s="1174"/>
      <c r="BY236" s="1174"/>
      <c r="BZ236" s="1295"/>
      <c r="CA236" s="1174"/>
      <c r="CB236" s="1295"/>
      <c r="CC236" s="1295"/>
      <c r="CD236" s="1295"/>
      <c r="CE236" s="1295"/>
      <c r="CF236" s="1174"/>
      <c r="CG236" s="1174"/>
      <c r="CH236" s="1179"/>
      <c r="CI236" s="1179"/>
      <c r="CJ236" s="1179"/>
      <c r="CK236" s="1293"/>
      <c r="CL236" s="1285"/>
      <c r="CM236" s="1292"/>
      <c r="CN236" s="1179"/>
      <c r="CO236" s="1179"/>
      <c r="CP236" s="1293"/>
      <c r="CQ236" s="1293"/>
      <c r="CR236" s="293"/>
      <c r="CS236" s="1179"/>
      <c r="CT236" s="1176"/>
      <c r="CU236" s="1177"/>
      <c r="CV236" s="1285"/>
      <c r="CW236" s="1286"/>
      <c r="CX236" s="1292"/>
      <c r="CY236" s="1179"/>
      <c r="CZ236" s="1286"/>
      <c r="DA236" s="1177"/>
      <c r="DB236" s="1286"/>
      <c r="DC236" s="1286"/>
      <c r="DD236" s="1286"/>
      <c r="DE236" s="1285"/>
      <c r="DF236" s="1286"/>
      <c r="DG236" s="1177"/>
      <c r="DH236" s="1300"/>
      <c r="DI236" s="1300"/>
      <c r="DJ236" s="1300"/>
      <c r="DK236" s="1179"/>
      <c r="DL236" s="1180"/>
      <c r="DM236" s="1305"/>
      <c r="DN236" s="1174"/>
      <c r="DO236" s="1174"/>
      <c r="DP236" s="1174"/>
      <c r="DQ236" s="1174"/>
      <c r="DR236" s="1289"/>
      <c r="DS236" s="1289"/>
      <c r="DT236" s="1171"/>
      <c r="DU236" s="1171"/>
      <c r="DV236" s="1284"/>
      <c r="DW236" s="1290"/>
      <c r="DX236" s="1290"/>
      <c r="DY236" s="1290"/>
      <c r="DZ236" s="1308"/>
      <c r="EA236" s="1290"/>
      <c r="EB236" s="1290"/>
      <c r="EC236" s="1290"/>
      <c r="EE236" s="1290"/>
      <c r="EF236" s="1290"/>
    </row>
    <row r="237" spans="1:136" ht="17.25" customHeight="1" x14ac:dyDescent="0.15">
      <c r="A237" s="1218" t="s">
        <v>33</v>
      </c>
      <c r="B237" s="1219" t="s">
        <v>240</v>
      </c>
      <c r="C237" s="1220">
        <f>C236/C235</f>
        <v>322.22012969349623</v>
      </c>
      <c r="D237" s="1221">
        <v>520</v>
      </c>
      <c r="E237" s="1222">
        <v>436</v>
      </c>
      <c r="F237" s="1222">
        <v>324</v>
      </c>
      <c r="G237" s="1222">
        <v>291</v>
      </c>
      <c r="H237" s="1222">
        <v>210</v>
      </c>
      <c r="I237" s="1223">
        <v>240</v>
      </c>
      <c r="J237" s="1222">
        <v>238</v>
      </c>
      <c r="K237" s="1222">
        <v>332</v>
      </c>
      <c r="L237" s="1222">
        <v>330</v>
      </c>
      <c r="M237" s="1222">
        <v>402</v>
      </c>
      <c r="N237" s="1222">
        <v>279</v>
      </c>
      <c r="O237" s="1224">
        <v>393</v>
      </c>
      <c r="P237" s="1603"/>
      <c r="R237" s="1608"/>
      <c r="S237" s="1616"/>
      <c r="T237" s="1615"/>
      <c r="U237" s="1615"/>
      <c r="V237" s="1615"/>
      <c r="W237" s="1591"/>
      <c r="X237" s="1615"/>
      <c r="Y237" s="1615"/>
      <c r="Z237" s="1617"/>
      <c r="AA237" s="1617"/>
      <c r="AB237" s="1617"/>
      <c r="AC237" s="1618"/>
      <c r="AD237" s="1618"/>
      <c r="AE237" s="1615"/>
      <c r="AF237" s="1591"/>
      <c r="AG237" s="1591"/>
      <c r="AH237" s="1591"/>
      <c r="AI237" s="1248"/>
      <c r="AJ237" s="1248"/>
      <c r="AK237" s="1179"/>
      <c r="AL237" s="1285"/>
      <c r="AM237" s="1285"/>
      <c r="AN237" s="1285"/>
      <c r="AO237" s="1179"/>
      <c r="AP237" s="1179"/>
      <c r="AQ237" s="1292"/>
      <c r="AR237" s="1176"/>
      <c r="AS237" s="1176"/>
      <c r="AT237" s="1176"/>
      <c r="AU237" s="1176"/>
      <c r="AV237" s="1176"/>
      <c r="AW237" s="1179"/>
      <c r="AX237" s="1179"/>
      <c r="AY237" s="1179"/>
      <c r="AZ237" s="1179"/>
      <c r="BA237" s="1179"/>
      <c r="BB237" s="1178"/>
      <c r="BC237" s="1179"/>
      <c r="BD237" s="1179"/>
      <c r="BE237" s="1179"/>
      <c r="BF237" s="1179"/>
      <c r="BG237" s="1292"/>
      <c r="BH237" s="1292"/>
      <c r="BI237" s="1179"/>
      <c r="BJ237" s="1176"/>
      <c r="BK237" s="1176"/>
      <c r="BL237" s="1176"/>
      <c r="BM237" s="1176"/>
      <c r="BN237" s="1176"/>
      <c r="BO237" s="1179"/>
      <c r="BP237" s="1292"/>
      <c r="BQ237" s="1292"/>
      <c r="BR237" s="1292"/>
      <c r="BS237" s="1285"/>
      <c r="BT237" s="1285"/>
      <c r="BU237" s="1179"/>
      <c r="BV237" s="1290"/>
      <c r="BW237" s="1290"/>
      <c r="BX237" s="1289"/>
      <c r="BY237" s="1295"/>
      <c r="BZ237" s="1174"/>
      <c r="CA237" s="1174"/>
      <c r="CB237" s="1174"/>
      <c r="CC237" s="1174"/>
      <c r="CD237" s="1174"/>
      <c r="CE237" s="1289"/>
      <c r="CF237" s="1295"/>
      <c r="CG237" s="1174"/>
      <c r="CH237" s="1179"/>
      <c r="CI237" s="1179"/>
      <c r="CJ237" s="1293"/>
      <c r="CK237" s="1292"/>
      <c r="CL237" s="1179"/>
      <c r="CM237" s="1292"/>
      <c r="CN237" s="1179"/>
      <c r="CO237" s="1179"/>
      <c r="CP237" s="1293"/>
      <c r="CQ237" s="1293"/>
      <c r="CR237" s="293"/>
      <c r="CS237" s="1179"/>
      <c r="CT237" s="1286"/>
      <c r="CU237" s="1177"/>
      <c r="CV237" s="1286"/>
      <c r="CW237" s="1286"/>
      <c r="CX237" s="1286"/>
      <c r="CY237" s="1285"/>
      <c r="CZ237" s="1286"/>
      <c r="DA237" s="1177"/>
      <c r="DB237" s="1300"/>
      <c r="DC237" s="1300"/>
      <c r="DD237" s="1300"/>
      <c r="DE237" s="1292"/>
      <c r="DF237" s="1180"/>
      <c r="DI237" s="1174"/>
      <c r="DJ237" s="1174"/>
      <c r="DK237" s="1174"/>
      <c r="DL237" s="1174"/>
      <c r="DM237" s="1284"/>
      <c r="DN237" s="1290"/>
      <c r="DO237" s="1290"/>
      <c r="DP237" s="1290"/>
      <c r="DQ237" s="1175"/>
      <c r="DR237" s="1289"/>
      <c r="DS237" s="1289"/>
      <c r="DT237" s="1171"/>
      <c r="DU237" s="1171"/>
      <c r="DV237" s="1284"/>
      <c r="DW237" s="1290"/>
      <c r="DX237" s="1290"/>
      <c r="DY237" s="1290"/>
      <c r="DZ237" s="1308"/>
    </row>
    <row r="238" spans="1:136" ht="17.25" customHeight="1" x14ac:dyDescent="0.15">
      <c r="A238" s="1225" t="s">
        <v>34</v>
      </c>
      <c r="B238" s="1226" t="s">
        <v>239</v>
      </c>
      <c r="C238" s="1212">
        <f>SUM(D238:O238)</f>
        <v>1603.732</v>
      </c>
      <c r="D238" s="1213">
        <v>7.5880000000000001</v>
      </c>
      <c r="E238" s="1214">
        <v>11.847</v>
      </c>
      <c r="F238" s="1214">
        <v>13.914999999999999</v>
      </c>
      <c r="G238" s="1214">
        <v>13.005000000000001</v>
      </c>
      <c r="H238" s="1214">
        <v>27.283000000000001</v>
      </c>
      <c r="I238" s="1215">
        <v>141.17599999999999</v>
      </c>
      <c r="J238" s="1216">
        <v>405.04599999999999</v>
      </c>
      <c r="K238" s="1214">
        <v>433.767</v>
      </c>
      <c r="L238" s="1214">
        <v>334.834</v>
      </c>
      <c r="M238" s="1214">
        <v>163.691</v>
      </c>
      <c r="N238" s="1214">
        <v>42.8</v>
      </c>
      <c r="O238" s="1217">
        <v>8.7799999999999994</v>
      </c>
      <c r="P238" s="1603"/>
      <c r="R238" s="1608"/>
      <c r="T238" s="1591"/>
      <c r="U238" s="1591"/>
      <c r="V238" s="1591"/>
      <c r="W238" s="1615"/>
      <c r="X238" s="1591"/>
      <c r="Z238" s="1618"/>
      <c r="AA238" s="1618"/>
      <c r="AB238" s="1618"/>
      <c r="AC238" s="1617"/>
      <c r="AD238" s="1618"/>
      <c r="AF238" s="1588"/>
      <c r="AG238" s="1589"/>
      <c r="AH238" s="1590"/>
      <c r="AI238" s="1178"/>
      <c r="AJ238" s="1178"/>
      <c r="AK238" s="1292"/>
      <c r="AL238" s="1179"/>
      <c r="AM238" s="1179"/>
      <c r="AN238" s="1179"/>
      <c r="AO238" s="1179"/>
      <c r="AP238" s="1285"/>
      <c r="AQ238" s="1292"/>
      <c r="AR238" s="1179"/>
      <c r="AS238" s="1179"/>
      <c r="AT238" s="1179"/>
      <c r="AU238" s="1179"/>
      <c r="AV238" s="1179"/>
      <c r="AW238" s="1179"/>
      <c r="AX238" s="1176"/>
      <c r="AY238" s="1176"/>
      <c r="AZ238" s="1176"/>
      <c r="BA238" s="1176"/>
      <c r="BB238" s="1176"/>
      <c r="BC238" s="1292"/>
      <c r="BD238" s="1292"/>
      <c r="BE238" s="1292"/>
      <c r="BF238" s="1292"/>
      <c r="BG238" s="1179"/>
      <c r="BH238" s="1179"/>
      <c r="BI238" s="1179"/>
      <c r="BJ238" s="1292"/>
      <c r="BK238" s="1292"/>
      <c r="BL238" s="1292"/>
      <c r="BM238" s="1179"/>
      <c r="BN238" s="1292"/>
      <c r="BO238" s="1292"/>
      <c r="BP238" s="1176"/>
      <c r="BQ238" s="1177"/>
      <c r="BR238" s="1178"/>
      <c r="BS238" s="1179"/>
      <c r="BT238" s="1248"/>
      <c r="BU238" s="1292"/>
      <c r="BV238" s="1179"/>
      <c r="BW238" s="1179"/>
      <c r="BX238" s="1179"/>
      <c r="BY238" s="1292"/>
      <c r="BZ238" s="1292"/>
      <c r="CA238" s="1292"/>
      <c r="CB238" s="1295"/>
      <c r="CC238" s="1295"/>
      <c r="CD238" s="1295"/>
      <c r="CE238" s="1289"/>
      <c r="CF238" s="1174"/>
      <c r="CG238" s="1295"/>
      <c r="CH238" s="1174"/>
      <c r="CI238" s="1174"/>
      <c r="CJ238" s="1174"/>
      <c r="CK238" s="1171"/>
      <c r="CL238" s="1171"/>
      <c r="CM238" s="1174"/>
      <c r="CN238" s="1286"/>
      <c r="CO238" s="1177"/>
      <c r="CP238" s="1286"/>
      <c r="CQ238" s="1285"/>
      <c r="CR238" s="1285"/>
      <c r="CS238" s="1292"/>
      <c r="CT238" s="1286"/>
      <c r="CU238" s="1177"/>
      <c r="CV238" s="1286"/>
      <c r="CW238" s="1286"/>
      <c r="CX238" s="1286"/>
      <c r="CY238" s="1297"/>
      <c r="CZ238" s="1286"/>
      <c r="DA238" s="1177"/>
      <c r="DB238" s="1300"/>
      <c r="DC238" s="1300"/>
      <c r="DD238" s="1300"/>
      <c r="DE238" s="1179"/>
      <c r="DF238" s="1179"/>
      <c r="DG238" s="1174"/>
      <c r="DH238" s="1174"/>
      <c r="DI238" s="1174"/>
      <c r="DJ238" s="1174"/>
      <c r="DK238" s="1174"/>
      <c r="DM238" s="1284"/>
      <c r="DN238" s="1290"/>
      <c r="DO238" s="1290"/>
      <c r="DP238" s="1290"/>
      <c r="DQ238" s="1294"/>
      <c r="DR238" s="1289"/>
      <c r="DS238" s="1289"/>
      <c r="DT238" s="1171"/>
    </row>
    <row r="239" spans="1:136" ht="17.25" customHeight="1" x14ac:dyDescent="0.15">
      <c r="A239" s="1210" t="s">
        <v>34</v>
      </c>
      <c r="B239" s="1211" t="s">
        <v>15</v>
      </c>
      <c r="C239" s="1212">
        <f>SUM(D239:O239)</f>
        <v>451496.80399999995</v>
      </c>
      <c r="D239" s="1213">
        <v>3540.36</v>
      </c>
      <c r="E239" s="1214">
        <v>5554.8230000000003</v>
      </c>
      <c r="F239" s="1214">
        <v>5371.6530000000002</v>
      </c>
      <c r="G239" s="1214">
        <v>5411.692</v>
      </c>
      <c r="H239" s="1214">
        <v>9977.9519999999993</v>
      </c>
      <c r="I239" s="1215">
        <v>48091.750999999997</v>
      </c>
      <c r="J239" s="1216">
        <v>111111.527</v>
      </c>
      <c r="K239" s="1214">
        <v>103813.85799999999</v>
      </c>
      <c r="L239" s="1214">
        <v>101974.02800000001</v>
      </c>
      <c r="M239" s="1214">
        <v>43156.877</v>
      </c>
      <c r="N239" s="1214">
        <v>9498.4560000000001</v>
      </c>
      <c r="O239" s="1217">
        <v>3993.8270000000002</v>
      </c>
      <c r="P239" s="1603"/>
      <c r="R239" s="1608"/>
      <c r="T239" s="1591"/>
      <c r="U239" s="1591"/>
      <c r="V239" s="1591"/>
      <c r="W239" s="1591"/>
      <c r="X239" s="1615"/>
      <c r="Z239" s="1618"/>
      <c r="AA239" s="1618"/>
      <c r="AB239" s="1618"/>
      <c r="AC239" s="1618"/>
      <c r="AD239" s="1617"/>
      <c r="AF239" s="1615"/>
      <c r="AG239" s="1615"/>
      <c r="AH239" s="1615"/>
      <c r="AI239" s="1292"/>
      <c r="AJ239" s="1179"/>
      <c r="AK239" s="1179"/>
      <c r="AL239" s="1176"/>
      <c r="AM239" s="1177"/>
      <c r="AN239" s="1178"/>
      <c r="AO239" s="1292"/>
      <c r="AP239" s="1292"/>
      <c r="AQ239" s="1179"/>
      <c r="AR239" s="1179"/>
      <c r="AS239" s="1179"/>
      <c r="AT239" s="1179"/>
      <c r="AU239" s="1179"/>
      <c r="AV239" s="1285"/>
      <c r="AW239" s="1179"/>
      <c r="AX239" s="1179"/>
      <c r="AY239" s="1179"/>
      <c r="AZ239" s="1179"/>
      <c r="BA239" s="1179"/>
      <c r="BB239" s="1179"/>
      <c r="BC239" s="1179"/>
      <c r="BD239" s="1179"/>
      <c r="BE239" s="1179"/>
      <c r="BF239" s="1179"/>
      <c r="BG239" s="1285"/>
      <c r="BH239" s="1179"/>
      <c r="BI239" s="1292"/>
      <c r="BJ239" s="1285"/>
      <c r="BK239" s="1285"/>
      <c r="BL239" s="1285"/>
      <c r="BM239" s="1178"/>
      <c r="BN239" s="1179"/>
      <c r="BO239" s="1179"/>
      <c r="BP239" s="1285"/>
      <c r="BQ239" s="1285"/>
      <c r="BR239" s="1285"/>
      <c r="BS239" s="1285"/>
      <c r="BT239" s="1179"/>
      <c r="BU239" s="1179"/>
      <c r="BV239" s="1174"/>
      <c r="BW239" s="1174"/>
      <c r="BX239" s="1174"/>
      <c r="BY239" s="1174"/>
      <c r="BZ239" s="1289"/>
      <c r="CA239" s="1174"/>
      <c r="CB239" s="1290"/>
      <c r="CC239" s="1290"/>
      <c r="CD239" s="1290"/>
      <c r="CE239" s="1171"/>
      <c r="CF239" s="1295"/>
      <c r="CG239" s="1174"/>
      <c r="CH239" s="1292"/>
      <c r="CI239" s="1292"/>
      <c r="CJ239" s="293"/>
      <c r="CK239" s="1293"/>
      <c r="CL239" s="1178"/>
      <c r="CM239" s="1285"/>
      <c r="CN239" s="1286"/>
      <c r="CO239" s="1177"/>
      <c r="CP239" s="1287"/>
      <c r="CQ239" s="1293"/>
      <c r="CR239" s="1293"/>
      <c r="CS239" s="1179"/>
      <c r="CT239" s="1176"/>
      <c r="CU239" s="1176"/>
      <c r="CV239" s="1176"/>
      <c r="CW239" s="1176"/>
      <c r="CX239" s="1176"/>
      <c r="CY239" s="1179"/>
      <c r="CZ239" s="1286"/>
      <c r="DA239" s="1177"/>
      <c r="DB239" s="1286"/>
      <c r="DC239" s="1286"/>
      <c r="DD239" s="1286"/>
      <c r="DE239" s="1285"/>
      <c r="DF239" s="1286"/>
      <c r="DG239" s="1177"/>
      <c r="DH239" s="1300"/>
      <c r="DI239" s="1300"/>
      <c r="DJ239" s="1300"/>
      <c r="DK239" s="1180"/>
      <c r="DL239" s="1178"/>
      <c r="DM239" s="1289"/>
      <c r="DN239" s="1171"/>
      <c r="DO239" s="1171"/>
      <c r="DP239" s="1284"/>
      <c r="DQ239" s="1290"/>
      <c r="DR239" s="1290"/>
      <c r="DS239" s="1290"/>
      <c r="DT239" s="1175"/>
      <c r="DU239" s="1290"/>
      <c r="DV239" s="1290"/>
      <c r="DW239" s="1290"/>
    </row>
    <row r="240" spans="1:136" ht="17.25" customHeight="1" x14ac:dyDescent="0.15">
      <c r="A240" s="1218" t="s">
        <v>34</v>
      </c>
      <c r="B240" s="1219" t="s">
        <v>240</v>
      </c>
      <c r="C240" s="1220">
        <f>C239/C238</f>
        <v>281.52883648888962</v>
      </c>
      <c r="D240" s="1221">
        <v>467</v>
      </c>
      <c r="E240" s="1222">
        <v>469</v>
      </c>
      <c r="F240" s="1222">
        <v>386</v>
      </c>
      <c r="G240" s="1222">
        <v>416</v>
      </c>
      <c r="H240" s="1222">
        <v>366</v>
      </c>
      <c r="I240" s="1223">
        <v>341</v>
      </c>
      <c r="J240" s="1222">
        <v>274</v>
      </c>
      <c r="K240" s="1222">
        <v>239</v>
      </c>
      <c r="L240" s="1222">
        <v>305</v>
      </c>
      <c r="M240" s="1222">
        <v>264</v>
      </c>
      <c r="N240" s="1222">
        <v>222</v>
      </c>
      <c r="O240" s="1224">
        <v>455</v>
      </c>
      <c r="P240" s="1603"/>
      <c r="R240" s="1608"/>
      <c r="S240" s="1616"/>
      <c r="T240" s="1615"/>
      <c r="U240" s="1615"/>
      <c r="V240" s="1615"/>
      <c r="W240" s="1591"/>
      <c r="X240" s="1591"/>
      <c r="Y240" s="1615"/>
      <c r="Z240" s="1618"/>
      <c r="AA240" s="1618"/>
      <c r="AB240" s="1618"/>
      <c r="AC240" s="1618"/>
      <c r="AD240" s="1618"/>
      <c r="AE240" s="1615"/>
      <c r="AF240" s="1615"/>
      <c r="AG240" s="1615"/>
      <c r="AH240" s="1615"/>
      <c r="AI240" s="1179"/>
      <c r="AJ240" s="1292"/>
      <c r="AK240" s="1179"/>
      <c r="AL240" s="1179"/>
      <c r="AM240" s="1179"/>
      <c r="AN240" s="1179"/>
      <c r="AO240" s="1179"/>
      <c r="AP240" s="1179"/>
      <c r="AQ240" s="1292"/>
      <c r="AR240" s="1176"/>
      <c r="AS240" s="1176"/>
      <c r="AT240" s="1176"/>
      <c r="AU240" s="1176"/>
      <c r="AV240" s="1176"/>
      <c r="AW240" s="1179"/>
      <c r="AX240" s="1285"/>
      <c r="AY240" s="1285"/>
      <c r="AZ240" s="1285"/>
      <c r="BA240" s="1292"/>
      <c r="BB240" s="1179"/>
      <c r="BC240" s="1292"/>
      <c r="BD240" s="1179"/>
      <c r="BE240" s="1179"/>
      <c r="BF240" s="1179"/>
      <c r="BG240" s="1179"/>
      <c r="BH240" s="1292"/>
      <c r="BI240" s="1179"/>
      <c r="BJ240" s="1285"/>
      <c r="BK240" s="1285"/>
      <c r="BL240" s="1178"/>
      <c r="BM240" s="1285"/>
      <c r="BN240" s="1179"/>
      <c r="BO240" s="1179"/>
      <c r="BP240" s="1295"/>
      <c r="BQ240" s="1295"/>
      <c r="BR240" s="1295"/>
      <c r="BS240" s="1174"/>
      <c r="BT240" s="1289"/>
      <c r="BU240" s="1174"/>
      <c r="BV240" s="1292"/>
      <c r="BW240" s="1292"/>
      <c r="BX240" s="293"/>
      <c r="BY240" s="1178"/>
      <c r="BZ240" s="1293"/>
      <c r="CA240" s="1179"/>
      <c r="CB240" s="1292"/>
      <c r="CC240" s="1292"/>
      <c r="CD240" s="293"/>
      <c r="CE240" s="1293"/>
      <c r="CF240" s="293"/>
      <c r="CG240" s="1179"/>
      <c r="CH240" s="1292"/>
      <c r="CI240" s="1292"/>
      <c r="CJ240" s="1292"/>
      <c r="CK240" s="1179"/>
      <c r="CL240" s="1286"/>
      <c r="CM240" s="1179"/>
      <c r="CN240" s="1286"/>
      <c r="CO240" s="1177"/>
      <c r="CP240" s="1286"/>
      <c r="CQ240" s="1286"/>
      <c r="CR240" s="1286"/>
      <c r="CS240" s="1285"/>
      <c r="CT240" s="1286"/>
      <c r="CU240" s="1177"/>
      <c r="CV240" s="1300"/>
      <c r="CW240" s="1300"/>
      <c r="CX240" s="1300"/>
      <c r="CY240" s="1292"/>
      <c r="CZ240" s="1180"/>
      <c r="DA240" s="1305"/>
      <c r="DB240" s="1290"/>
      <c r="DC240" s="1174"/>
      <c r="DD240" s="1174"/>
      <c r="DE240" s="1174"/>
      <c r="DF240" s="1289"/>
      <c r="DG240" s="1289"/>
      <c r="DH240" s="1171"/>
      <c r="DI240" s="1171"/>
      <c r="DJ240" s="1284"/>
      <c r="DK240" s="1290"/>
      <c r="DL240" s="1290"/>
      <c r="DM240" s="1290"/>
    </row>
    <row r="241" spans="1:136" ht="17.25" customHeight="1" x14ac:dyDescent="0.15">
      <c r="A241" s="1225" t="s">
        <v>35</v>
      </c>
      <c r="B241" s="1226" t="s">
        <v>239</v>
      </c>
      <c r="C241" s="1212">
        <f>SUM(D241:O241)</f>
        <v>2083.4100000000003</v>
      </c>
      <c r="D241" s="1213">
        <v>0</v>
      </c>
      <c r="E241" s="1214">
        <v>0</v>
      </c>
      <c r="F241" s="1214">
        <v>0</v>
      </c>
      <c r="G241" s="1214">
        <v>0.316</v>
      </c>
      <c r="H241" s="1214">
        <v>26.962</v>
      </c>
      <c r="I241" s="1215">
        <v>217.822</v>
      </c>
      <c r="J241" s="1216">
        <v>611.57600000000002</v>
      </c>
      <c r="K241" s="1214">
        <v>501.31200000000001</v>
      </c>
      <c r="L241" s="1214">
        <v>452.14699999999999</v>
      </c>
      <c r="M241" s="1214">
        <v>237.55</v>
      </c>
      <c r="N241" s="1214">
        <v>35.523000000000003</v>
      </c>
      <c r="O241" s="1217">
        <v>0.20200000000000001</v>
      </c>
      <c r="P241" s="1603"/>
      <c r="R241" s="1608"/>
      <c r="T241" s="1591"/>
      <c r="U241" s="1591"/>
      <c r="V241" s="1591"/>
      <c r="W241" s="1615"/>
      <c r="X241" s="1591"/>
      <c r="Z241" s="1618"/>
      <c r="AA241" s="1618"/>
      <c r="AB241" s="1618"/>
      <c r="AC241" s="1618"/>
      <c r="AD241" s="1618"/>
      <c r="AF241" s="1615"/>
      <c r="AG241" s="1615"/>
      <c r="AH241" s="1615"/>
      <c r="AI241" s="1179"/>
      <c r="AJ241" s="1178"/>
      <c r="AK241" s="1292"/>
      <c r="AL241" s="1285"/>
      <c r="AM241" s="1285"/>
      <c r="AN241" s="1285"/>
      <c r="AO241" s="1292"/>
      <c r="AP241" s="1248"/>
      <c r="AQ241" s="1292"/>
      <c r="AR241" s="1176"/>
      <c r="AS241" s="1177"/>
      <c r="AT241" s="1178"/>
      <c r="AU241" s="1179"/>
      <c r="AV241" s="1179"/>
      <c r="AW241" s="1179"/>
      <c r="AX241" s="1176"/>
      <c r="AY241" s="1176"/>
      <c r="AZ241" s="1176"/>
      <c r="BA241" s="1176"/>
      <c r="BB241" s="1176"/>
      <c r="BC241" s="1292"/>
      <c r="BD241" s="1292"/>
      <c r="BE241" s="1292"/>
      <c r="BF241" s="1292"/>
      <c r="BG241" s="1292"/>
      <c r="BH241" s="1179"/>
      <c r="BI241" s="1179"/>
      <c r="BJ241" s="1176"/>
      <c r="BK241" s="1177"/>
      <c r="BL241" s="1178"/>
      <c r="BM241" s="1178"/>
      <c r="BN241" s="1248"/>
      <c r="BO241" s="1292"/>
      <c r="BP241" s="1292"/>
      <c r="BQ241" s="1292"/>
      <c r="BR241" s="1292"/>
      <c r="BS241" s="1178"/>
      <c r="BT241" s="1179"/>
      <c r="BU241" s="1292"/>
      <c r="BV241" s="1292"/>
      <c r="BW241" s="1292"/>
      <c r="BX241" s="1292"/>
      <c r="BY241" s="1292"/>
      <c r="BZ241" s="1178"/>
      <c r="CA241" s="1292"/>
      <c r="CB241" s="1174"/>
      <c r="CC241" s="1174"/>
      <c r="CD241" s="1171"/>
      <c r="CE241" s="1295"/>
      <c r="CF241" s="1174"/>
      <c r="CG241" s="1295"/>
      <c r="CH241" s="1286"/>
      <c r="CI241" s="1177"/>
      <c r="CJ241" s="1286"/>
      <c r="CK241" s="1292"/>
      <c r="CL241" s="1179"/>
      <c r="CM241" s="1292"/>
      <c r="CN241" s="1286"/>
      <c r="CO241" s="1177"/>
      <c r="CP241" s="1300"/>
      <c r="CQ241" s="1300"/>
      <c r="CR241" s="1300"/>
      <c r="CS241" s="1179"/>
      <c r="CT241" s="1179"/>
      <c r="CU241" s="1179"/>
      <c r="CV241" s="1179"/>
      <c r="CW241" s="1179"/>
      <c r="CX241" s="1179"/>
      <c r="CY241" s="1292"/>
      <c r="CZ241" s="1180"/>
    </row>
    <row r="242" spans="1:136" ht="17.25" customHeight="1" x14ac:dyDescent="0.15">
      <c r="A242" s="1210" t="s">
        <v>35</v>
      </c>
      <c r="B242" s="1211" t="s">
        <v>15</v>
      </c>
      <c r="C242" s="1212">
        <f>SUM(D242:O242)</f>
        <v>465364.98299999995</v>
      </c>
      <c r="D242" s="1213">
        <v>0</v>
      </c>
      <c r="E242" s="1214">
        <v>0</v>
      </c>
      <c r="F242" s="1214">
        <v>0</v>
      </c>
      <c r="G242" s="1214">
        <v>212.02600000000001</v>
      </c>
      <c r="H242" s="1214">
        <v>7345.6149999999998</v>
      </c>
      <c r="I242" s="1215">
        <v>52162.498</v>
      </c>
      <c r="J242" s="1216">
        <v>136801.13500000001</v>
      </c>
      <c r="K242" s="1214">
        <v>106828.83100000001</v>
      </c>
      <c r="L242" s="1214">
        <v>112866.09299999999</v>
      </c>
      <c r="M242" s="1214">
        <v>44802.093000000001</v>
      </c>
      <c r="N242" s="1214">
        <v>4281.5129999999999</v>
      </c>
      <c r="O242" s="1217">
        <v>65.179000000000002</v>
      </c>
      <c r="P242" s="1603"/>
      <c r="R242" s="1608"/>
      <c r="T242" s="1591"/>
      <c r="U242" s="1591"/>
      <c r="V242" s="1591"/>
      <c r="X242" s="1615"/>
      <c r="Z242" s="1618"/>
      <c r="AA242" s="1618"/>
      <c r="AB242" s="1618"/>
      <c r="AC242" s="1618"/>
      <c r="AD242" s="1618"/>
      <c r="AF242" s="1588"/>
      <c r="AG242" s="1589"/>
      <c r="AH242" s="1590"/>
      <c r="AI242" s="1178"/>
      <c r="AJ242" s="1179"/>
      <c r="AK242" s="1179"/>
      <c r="AL242" s="1179"/>
      <c r="AM242" s="1179"/>
      <c r="AN242" s="1179"/>
      <c r="AO242" s="1179"/>
      <c r="AP242" s="1285"/>
      <c r="AQ242" s="1179"/>
      <c r="AR242" s="1286"/>
      <c r="AS242" s="1177"/>
      <c r="AT242" s="1287"/>
      <c r="AU242" s="1248"/>
      <c r="AV242" s="1248"/>
      <c r="AW242" s="1179"/>
      <c r="AX242" s="1176"/>
      <c r="AY242" s="1177"/>
      <c r="AZ242" s="1178"/>
      <c r="BA242" s="1179"/>
      <c r="BB242" s="1179"/>
      <c r="BC242" s="1292"/>
      <c r="BD242" s="1292"/>
      <c r="BE242" s="1292"/>
      <c r="BF242" s="1292"/>
      <c r="BG242" s="1179"/>
      <c r="BH242" s="1292"/>
      <c r="BI242" s="1179"/>
      <c r="BJ242" s="1285"/>
      <c r="BK242" s="1285"/>
      <c r="BL242" s="1285"/>
      <c r="BM242" s="1292"/>
      <c r="BN242" s="1178"/>
      <c r="BO242" s="1179"/>
      <c r="BP242" s="1179"/>
      <c r="BQ242" s="1179"/>
      <c r="BR242" s="1179"/>
      <c r="BS242" s="1292"/>
      <c r="BT242" s="1292"/>
      <c r="BU242" s="1179"/>
      <c r="BV242" s="1174"/>
      <c r="BW242" s="1174"/>
      <c r="BX242" s="1174"/>
      <c r="BY242" s="1289"/>
      <c r="BZ242" s="1295"/>
      <c r="CA242" s="1174"/>
      <c r="CB242" s="1179"/>
      <c r="CC242" s="1179"/>
      <c r="CD242" s="1179"/>
      <c r="CE242" s="1286"/>
      <c r="CF242" s="1292"/>
      <c r="CG242" s="1179"/>
      <c r="CH242" s="1176"/>
      <c r="CI242" s="1176"/>
      <c r="CJ242" s="1176"/>
      <c r="CK242" s="1176"/>
      <c r="CL242" s="1176"/>
      <c r="CM242" s="1180"/>
      <c r="CN242" s="1286"/>
      <c r="CO242" s="1177"/>
      <c r="CP242" s="1300"/>
      <c r="CQ242" s="1300"/>
      <c r="CR242" s="1300"/>
      <c r="CS242" s="1179"/>
      <c r="CT242" s="1180"/>
    </row>
    <row r="243" spans="1:136" ht="17.25" customHeight="1" x14ac:dyDescent="0.15">
      <c r="A243" s="1218" t="s">
        <v>35</v>
      </c>
      <c r="B243" s="1219" t="s">
        <v>240</v>
      </c>
      <c r="C243" s="1220">
        <f>C242/C241</f>
        <v>223.36697193543273</v>
      </c>
      <c r="D243" s="1221">
        <v>0</v>
      </c>
      <c r="E243" s="1222">
        <v>0</v>
      </c>
      <c r="F243" s="1222">
        <v>0</v>
      </c>
      <c r="G243" s="1222">
        <v>671</v>
      </c>
      <c r="H243" s="1222">
        <v>272</v>
      </c>
      <c r="I243" s="1223">
        <v>239</v>
      </c>
      <c r="J243" s="1222">
        <v>224</v>
      </c>
      <c r="K243" s="1222">
        <v>213</v>
      </c>
      <c r="L243" s="1222">
        <v>250</v>
      </c>
      <c r="M243" s="1222">
        <v>189</v>
      </c>
      <c r="N243" s="1222">
        <v>121</v>
      </c>
      <c r="O243" s="1224">
        <v>323</v>
      </c>
      <c r="P243" s="1603"/>
      <c r="R243" s="1608"/>
      <c r="S243" s="1616"/>
      <c r="T243" s="1591"/>
      <c r="U243" s="1591"/>
      <c r="V243" s="1591"/>
      <c r="X243" s="1591"/>
      <c r="Y243" s="1615"/>
      <c r="Z243" s="1618"/>
      <c r="AA243" s="1618"/>
      <c r="AB243" s="1618"/>
      <c r="AC243" s="1618"/>
      <c r="AD243" s="1618"/>
      <c r="AE243" s="1615"/>
      <c r="AF243" s="1615"/>
      <c r="AG243" s="1615"/>
      <c r="AH243" s="1615"/>
      <c r="AI243" s="1179"/>
      <c r="AJ243" s="1292"/>
      <c r="AK243" s="1179"/>
      <c r="AL243" s="1292"/>
      <c r="AM243" s="1292"/>
      <c r="AN243" s="1292"/>
      <c r="AO243" s="1292"/>
      <c r="AP243" s="1179"/>
      <c r="AQ243" s="1179"/>
      <c r="AR243" s="1174"/>
      <c r="AS243" s="1174"/>
      <c r="AT243" s="1174"/>
      <c r="AU243" s="1295"/>
      <c r="AV243" s="1174"/>
      <c r="AW243" s="1174"/>
      <c r="AX243" s="1174"/>
      <c r="AY243" s="1174"/>
      <c r="AZ243" s="1174"/>
      <c r="BA243" s="1174"/>
      <c r="BB243" s="1295"/>
      <c r="BC243" s="1290"/>
      <c r="BD243" s="1292"/>
      <c r="BE243" s="1292"/>
      <c r="BF243" s="1292"/>
      <c r="BG243" s="1179"/>
      <c r="BH243" s="1286"/>
      <c r="BI243" s="1179"/>
      <c r="BJ243" s="1286"/>
      <c r="BK243" s="1177"/>
      <c r="BL243" s="1286"/>
      <c r="BM243" s="1286"/>
      <c r="BN243" s="1286"/>
      <c r="BO243" s="1285"/>
      <c r="BP243" s="1286"/>
      <c r="BQ243" s="1177"/>
      <c r="BR243" s="1300"/>
      <c r="BS243" s="1300"/>
      <c r="BT243" s="1300"/>
      <c r="BU243" s="1179"/>
      <c r="BV243" s="1178"/>
      <c r="BW243" s="1289"/>
      <c r="BX243" s="1289"/>
    </row>
    <row r="244" spans="1:136" ht="17.25" customHeight="1" x14ac:dyDescent="0.15">
      <c r="A244" s="1225" t="s">
        <v>36</v>
      </c>
      <c r="B244" s="1226" t="s">
        <v>239</v>
      </c>
      <c r="C244" s="1212">
        <f>SUM(D244:O244)</f>
        <v>4163.0370000000003</v>
      </c>
      <c r="D244" s="1213">
        <v>154.88900000000001</v>
      </c>
      <c r="E244" s="1214">
        <v>238.245</v>
      </c>
      <c r="F244" s="1214">
        <v>352.85300000000001</v>
      </c>
      <c r="G244" s="1214">
        <v>371.62900000000002</v>
      </c>
      <c r="H244" s="1214">
        <v>543.31299999999999</v>
      </c>
      <c r="I244" s="1215">
        <v>665.88400000000001</v>
      </c>
      <c r="J244" s="1216">
        <v>360.55200000000002</v>
      </c>
      <c r="K244" s="1214">
        <v>333.50400000000002</v>
      </c>
      <c r="L244" s="1214">
        <v>462.30200000000002</v>
      </c>
      <c r="M244" s="1214">
        <v>315.36500000000001</v>
      </c>
      <c r="N244" s="1214">
        <v>200.29499999999999</v>
      </c>
      <c r="O244" s="1217">
        <v>164.20599999999999</v>
      </c>
      <c r="P244" s="1603"/>
      <c r="R244" s="1608"/>
      <c r="T244" s="1610"/>
      <c r="U244" s="1610"/>
      <c r="V244" s="1610"/>
      <c r="X244" s="1591"/>
      <c r="Z244" s="1618"/>
      <c r="AA244" s="1618"/>
      <c r="AB244" s="1618"/>
      <c r="AC244" s="1618"/>
      <c r="AD244" s="1618"/>
      <c r="AF244" s="1591"/>
      <c r="AG244" s="1591"/>
      <c r="AH244" s="1591"/>
      <c r="AI244" s="1179"/>
      <c r="AJ244" s="1292"/>
      <c r="AK244" s="1292"/>
      <c r="AL244" s="1285"/>
      <c r="AM244" s="1285"/>
      <c r="AN244" s="1178"/>
      <c r="AO244" s="1285"/>
      <c r="AP244" s="1285"/>
      <c r="AQ244" s="1292"/>
      <c r="AR244" s="1295"/>
      <c r="AS244" s="1295"/>
      <c r="AT244" s="1295"/>
      <c r="AU244" s="1174"/>
      <c r="AV244" s="1174"/>
      <c r="AW244" s="1295"/>
      <c r="AX244" s="1174"/>
      <c r="AY244" s="1174"/>
      <c r="AZ244" s="1171"/>
      <c r="BA244" s="1289"/>
      <c r="BB244" s="1289"/>
      <c r="BC244" s="1295"/>
      <c r="BD244" s="1286"/>
      <c r="BE244" s="1177"/>
      <c r="BF244" s="1286"/>
      <c r="BG244" s="1292"/>
      <c r="BH244" s="1179"/>
      <c r="BI244" s="1292"/>
      <c r="BJ244" s="1286"/>
      <c r="BK244" s="1177"/>
      <c r="BL244" s="1300"/>
      <c r="BM244" s="1300"/>
      <c r="BN244" s="1300"/>
      <c r="BO244" s="1292"/>
      <c r="BP244" s="1178"/>
      <c r="BQ244" s="1178"/>
      <c r="BR244" s="1178"/>
      <c r="BS244" s="1180"/>
      <c r="BT244" s="1180"/>
      <c r="BU244" s="1180"/>
      <c r="BV244" s="1180"/>
    </row>
    <row r="245" spans="1:136" ht="17.25" customHeight="1" x14ac:dyDescent="0.15">
      <c r="A245" s="1210" t="s">
        <v>36</v>
      </c>
      <c r="B245" s="1211" t="s">
        <v>15</v>
      </c>
      <c r="C245" s="1212">
        <f>SUM(D245:O245)</f>
        <v>1637397.2390000001</v>
      </c>
      <c r="D245" s="1213">
        <v>54648.688000000002</v>
      </c>
      <c r="E245" s="1214">
        <v>114702.829</v>
      </c>
      <c r="F245" s="1214">
        <v>171418.43700000001</v>
      </c>
      <c r="G245" s="1214">
        <v>171166.91800000001</v>
      </c>
      <c r="H245" s="1214">
        <v>212348.522</v>
      </c>
      <c r="I245" s="1215">
        <v>218157.345</v>
      </c>
      <c r="J245" s="1216">
        <v>107689.78599999999</v>
      </c>
      <c r="K245" s="1214">
        <v>101841.91499999999</v>
      </c>
      <c r="L245" s="1214">
        <v>193521.65700000001</v>
      </c>
      <c r="M245" s="1214">
        <v>163876.304</v>
      </c>
      <c r="N245" s="1214">
        <v>73175.635999999999</v>
      </c>
      <c r="O245" s="1217">
        <v>54849.201999999997</v>
      </c>
      <c r="P245" s="1603"/>
      <c r="R245" s="1608"/>
      <c r="T245" s="1610"/>
      <c r="U245" s="1610"/>
      <c r="V245" s="1610"/>
      <c r="X245" s="1591"/>
      <c r="Z245" s="1618"/>
      <c r="AA245" s="1618"/>
      <c r="AB245" s="1618"/>
      <c r="AC245" s="1618"/>
      <c r="AD245" s="1618"/>
      <c r="AF245" s="1591"/>
      <c r="AG245" s="1591"/>
      <c r="AH245" s="1591"/>
      <c r="AI245" s="1179"/>
      <c r="AJ245" s="1248"/>
      <c r="AK245" s="1179"/>
      <c r="AL245" s="1179"/>
      <c r="AM245" s="1179"/>
      <c r="AN245" s="1179"/>
      <c r="AO245" s="1292"/>
      <c r="AP245" s="1179"/>
      <c r="AQ245" s="1179"/>
      <c r="AR245" s="1295"/>
      <c r="AS245" s="1295"/>
      <c r="AT245" s="1295"/>
      <c r="AU245" s="1171"/>
      <c r="AV245" s="1295"/>
      <c r="AW245" s="1174"/>
      <c r="AX245" s="1286"/>
      <c r="AY245" s="1177"/>
      <c r="AZ245" s="1300"/>
      <c r="BA245" s="1300"/>
      <c r="BB245" s="1300"/>
      <c r="BC245" s="1292"/>
      <c r="BD245" s="1180"/>
      <c r="BE245" s="1180"/>
      <c r="BF245" s="1180"/>
      <c r="BG245" s="1180"/>
      <c r="BH245" s="1180"/>
      <c r="BI245" s="1180"/>
      <c r="BJ245" s="1180"/>
    </row>
    <row r="246" spans="1:136" ht="17.25" customHeight="1" x14ac:dyDescent="0.15">
      <c r="A246" s="1218" t="s">
        <v>36</v>
      </c>
      <c r="B246" s="1219" t="s">
        <v>240</v>
      </c>
      <c r="C246" s="1220">
        <f>C245/C244</f>
        <v>393.31796450523979</v>
      </c>
      <c r="D246" s="1221">
        <v>353</v>
      </c>
      <c r="E246" s="1222">
        <v>481</v>
      </c>
      <c r="F246" s="1222">
        <v>486</v>
      </c>
      <c r="G246" s="1222">
        <v>461</v>
      </c>
      <c r="H246" s="1222">
        <v>391</v>
      </c>
      <c r="I246" s="1223">
        <v>328</v>
      </c>
      <c r="J246" s="1222">
        <v>299</v>
      </c>
      <c r="K246" s="1222">
        <v>305</v>
      </c>
      <c r="L246" s="1222">
        <v>419</v>
      </c>
      <c r="M246" s="1222">
        <v>520</v>
      </c>
      <c r="N246" s="1222">
        <v>365</v>
      </c>
      <c r="O246" s="1224">
        <v>334</v>
      </c>
      <c r="P246" s="1603"/>
      <c r="S246" s="1616"/>
      <c r="T246" s="1610"/>
      <c r="U246" s="1610"/>
      <c r="V246" s="1610"/>
      <c r="X246" s="1591"/>
      <c r="Y246" s="1615"/>
      <c r="Z246" s="1618"/>
      <c r="AA246" s="1618"/>
      <c r="AB246" s="1618"/>
      <c r="AC246" s="1618"/>
      <c r="AD246" s="1618"/>
      <c r="AE246" s="1615"/>
      <c r="AF246" s="1591"/>
      <c r="AG246" s="1591"/>
      <c r="AH246" s="1591"/>
      <c r="AI246" s="1285"/>
      <c r="AJ246" s="1179"/>
      <c r="AK246" s="1292"/>
      <c r="AL246" s="1174"/>
      <c r="AM246" s="1174"/>
      <c r="AN246" s="1171"/>
      <c r="AO246" s="1269"/>
      <c r="AP246" s="1269"/>
      <c r="AQ246" s="1174"/>
      <c r="AR246" s="1295"/>
      <c r="AS246" s="1295"/>
      <c r="AT246" s="1295"/>
      <c r="AU246" s="1174"/>
      <c r="AV246" s="1174"/>
      <c r="AW246" s="1295"/>
      <c r="AX246" s="1180"/>
      <c r="AY246" s="1180"/>
      <c r="AZ246" s="1180"/>
      <c r="BA246" s="1180"/>
      <c r="BB246" s="1180"/>
      <c r="BC246" s="1180"/>
      <c r="BD246" s="1180"/>
    </row>
    <row r="247" spans="1:136" ht="17.25" customHeight="1" x14ac:dyDescent="0.15">
      <c r="A247" s="1225" t="s">
        <v>37</v>
      </c>
      <c r="B247" s="1226" t="s">
        <v>239</v>
      </c>
      <c r="C247" s="1212">
        <f>SUM(D247:O247)</f>
        <v>1586.9169999999999</v>
      </c>
      <c r="D247" s="1213">
        <v>6.2759999999999998</v>
      </c>
      <c r="E247" s="1214">
        <v>7.7030000000000003</v>
      </c>
      <c r="F247" s="1214">
        <v>10.496</v>
      </c>
      <c r="G247" s="1214">
        <v>12.33</v>
      </c>
      <c r="H247" s="1214">
        <v>31.132999999999999</v>
      </c>
      <c r="I247" s="1215">
        <v>318.39999999999998</v>
      </c>
      <c r="J247" s="1216">
        <v>439.29599999999999</v>
      </c>
      <c r="K247" s="1214">
        <v>120.976</v>
      </c>
      <c r="L247" s="1214">
        <v>372.67899999999997</v>
      </c>
      <c r="M247" s="1214">
        <v>188.54900000000001</v>
      </c>
      <c r="N247" s="1214">
        <v>57.075000000000003</v>
      </c>
      <c r="O247" s="1217">
        <v>22.004000000000001</v>
      </c>
      <c r="P247" s="1603"/>
      <c r="R247" s="1608"/>
      <c r="T247" s="1591"/>
      <c r="U247" s="1591"/>
      <c r="V247" s="1591"/>
      <c r="X247" s="1591"/>
      <c r="Z247" s="1618"/>
      <c r="AA247" s="1618"/>
      <c r="AB247" s="1618"/>
      <c r="AC247" s="1618"/>
      <c r="AD247" s="1618"/>
      <c r="AF247" s="1591"/>
      <c r="AG247" s="1591"/>
      <c r="AH247" s="1591"/>
      <c r="AI247" s="1179"/>
      <c r="AJ247" s="1248"/>
      <c r="AK247" s="1179"/>
      <c r="AL247" s="1295"/>
      <c r="AM247" s="1295"/>
      <c r="AN247" s="1295"/>
      <c r="AO247" s="1290"/>
      <c r="AP247" s="1290"/>
      <c r="AQ247" s="1174"/>
      <c r="AR247" s="1286"/>
      <c r="AS247" s="1177"/>
      <c r="AT247" s="1300"/>
      <c r="AU247" s="1300"/>
      <c r="AV247" s="1300"/>
      <c r="AW247" s="1292"/>
      <c r="AX247" s="1180"/>
      <c r="AY247" s="1180"/>
      <c r="AZ247" s="1180"/>
      <c r="BA247" s="1180"/>
      <c r="BB247" s="1180"/>
      <c r="BC247" s="1180"/>
      <c r="BD247" s="1180"/>
    </row>
    <row r="248" spans="1:136" ht="17.25" customHeight="1" x14ac:dyDescent="0.15">
      <c r="A248" s="1210" t="s">
        <v>37</v>
      </c>
      <c r="B248" s="1211" t="s">
        <v>15</v>
      </c>
      <c r="C248" s="1212">
        <f>SUM(D248:O248)</f>
        <v>1163593.5419999999</v>
      </c>
      <c r="D248" s="1213">
        <v>5471.9440000000004</v>
      </c>
      <c r="E248" s="1214">
        <v>10282.36</v>
      </c>
      <c r="F248" s="1214">
        <v>10448.984</v>
      </c>
      <c r="G248" s="1214">
        <v>12818.32</v>
      </c>
      <c r="H248" s="1214">
        <v>23767.766</v>
      </c>
      <c r="I248" s="1215">
        <v>139084.69200000001</v>
      </c>
      <c r="J248" s="1216">
        <v>240546.989</v>
      </c>
      <c r="K248" s="1214">
        <v>65197.025999999998</v>
      </c>
      <c r="L248" s="1214">
        <v>396768.06800000003</v>
      </c>
      <c r="M248" s="1214">
        <v>208990.96599999999</v>
      </c>
      <c r="N248" s="1214">
        <v>37698.303999999996</v>
      </c>
      <c r="O248" s="1217">
        <v>12518.123</v>
      </c>
      <c r="P248" s="1603"/>
      <c r="R248" s="1608"/>
      <c r="T248" s="1591"/>
      <c r="U248" s="1591"/>
      <c r="V248" s="1591"/>
      <c r="X248" s="1591"/>
      <c r="AC248" s="1618"/>
      <c r="AD248" s="1618"/>
      <c r="AF248" s="1615"/>
      <c r="AG248" s="1615"/>
      <c r="AH248" s="1615"/>
      <c r="AI248" s="1292"/>
      <c r="AJ248" s="1292"/>
      <c r="AK248" s="1179"/>
      <c r="AL248" s="1286"/>
      <c r="AM248" s="1177"/>
      <c r="AN248" s="1300"/>
      <c r="AO248" s="1300"/>
      <c r="AP248" s="1300"/>
      <c r="AQ248" s="1179"/>
      <c r="AR248" s="1180"/>
      <c r="AS248" s="1180"/>
      <c r="AT248" s="1180"/>
      <c r="AU248" s="1180"/>
      <c r="AV248" s="1180"/>
      <c r="AW248" s="1180"/>
      <c r="AX248" s="1180"/>
    </row>
    <row r="249" spans="1:136" ht="17.25" customHeight="1" x14ac:dyDescent="0.15">
      <c r="A249" s="1218" t="s">
        <v>37</v>
      </c>
      <c r="B249" s="1219" t="s">
        <v>240</v>
      </c>
      <c r="C249" s="1220">
        <f>C248/C247</f>
        <v>733.24158856449321</v>
      </c>
      <c r="D249" s="1221">
        <v>872</v>
      </c>
      <c r="E249" s="1222">
        <v>1335</v>
      </c>
      <c r="F249" s="1222">
        <v>996</v>
      </c>
      <c r="G249" s="1222">
        <v>1040</v>
      </c>
      <c r="H249" s="1222">
        <v>763</v>
      </c>
      <c r="I249" s="1223">
        <v>437</v>
      </c>
      <c r="J249" s="1222">
        <v>548</v>
      </c>
      <c r="K249" s="1222">
        <v>539</v>
      </c>
      <c r="L249" s="1222">
        <v>1065</v>
      </c>
      <c r="M249" s="1222">
        <v>1108</v>
      </c>
      <c r="N249" s="1222">
        <v>661</v>
      </c>
      <c r="O249" s="1224">
        <v>569</v>
      </c>
      <c r="P249" s="1603"/>
      <c r="R249" s="1608"/>
      <c r="S249" s="1616"/>
      <c r="T249" s="1591"/>
      <c r="U249" s="1591"/>
      <c r="V249" s="1591"/>
      <c r="Y249" s="1615"/>
      <c r="Z249" s="1618"/>
      <c r="AA249" s="1618"/>
      <c r="AB249" s="1618"/>
      <c r="AD249" s="1618"/>
      <c r="AE249" s="1615"/>
      <c r="AF249" s="1615"/>
      <c r="AG249" s="1615"/>
      <c r="AH249" s="1615"/>
      <c r="AI249" s="1179"/>
      <c r="AJ249" s="1292"/>
      <c r="AK249" s="1179"/>
      <c r="AL249" s="1286"/>
      <c r="AM249" s="1177"/>
      <c r="AN249" s="1300"/>
      <c r="AO249" s="1300"/>
      <c r="AP249" s="1300"/>
      <c r="AQ249" s="1292"/>
      <c r="AR249" s="1180"/>
      <c r="AS249" s="1180"/>
      <c r="AT249" s="1180"/>
      <c r="AU249" s="1180"/>
      <c r="AV249" s="1180"/>
      <c r="AW249" s="1180"/>
      <c r="AX249" s="1180"/>
    </row>
    <row r="250" spans="1:136" ht="17.25" customHeight="1" x14ac:dyDescent="0.15">
      <c r="A250" s="1225" t="s">
        <v>38</v>
      </c>
      <c r="B250" s="1226" t="s">
        <v>239</v>
      </c>
      <c r="C250" s="1212">
        <f>SUM(D250:O250)</f>
        <v>11533.062999999998</v>
      </c>
      <c r="D250" s="1213">
        <v>151.596</v>
      </c>
      <c r="E250" s="1214">
        <v>272.83800000000002</v>
      </c>
      <c r="F250" s="1214">
        <v>811.92399999999998</v>
      </c>
      <c r="G250" s="1214">
        <v>1243.9949999999999</v>
      </c>
      <c r="H250" s="1214">
        <v>1864.979</v>
      </c>
      <c r="I250" s="1215">
        <v>1890.825</v>
      </c>
      <c r="J250" s="1216">
        <v>915.52200000000005</v>
      </c>
      <c r="K250" s="1214">
        <v>467.137</v>
      </c>
      <c r="L250" s="1214">
        <v>841.79600000000005</v>
      </c>
      <c r="M250" s="1214">
        <v>1172.875</v>
      </c>
      <c r="N250" s="1214">
        <v>1334.7909999999999</v>
      </c>
      <c r="O250" s="1217">
        <v>564.78499999999997</v>
      </c>
      <c r="P250" s="1603"/>
      <c r="R250" s="1608"/>
      <c r="T250" s="1615"/>
      <c r="U250" s="1615"/>
      <c r="V250" s="1615"/>
      <c r="Z250" s="1617"/>
      <c r="AA250" s="1617"/>
      <c r="AB250" s="1617"/>
      <c r="AC250" s="1618"/>
      <c r="AF250" s="1615"/>
      <c r="AG250" s="1615"/>
      <c r="AH250" s="1615"/>
      <c r="AI250" s="1292"/>
      <c r="AJ250" s="1179"/>
      <c r="AK250" s="1179"/>
      <c r="AL250" s="1286"/>
      <c r="AM250" s="1177"/>
      <c r="AN250" s="1300"/>
      <c r="AO250" s="1300"/>
      <c r="AP250" s="1300"/>
      <c r="AQ250" s="1179"/>
      <c r="AR250" s="1180"/>
      <c r="AS250" s="1180"/>
      <c r="AT250" s="1180"/>
      <c r="AU250" s="1180"/>
      <c r="AV250" s="1180"/>
      <c r="AW250" s="1180"/>
      <c r="AX250" s="1180"/>
    </row>
    <row r="251" spans="1:136" ht="17.25" customHeight="1" x14ac:dyDescent="0.15">
      <c r="A251" s="1210" t="s">
        <v>38</v>
      </c>
      <c r="B251" s="1211" t="s">
        <v>15</v>
      </c>
      <c r="C251" s="1212">
        <f>SUM(D251:O251)</f>
        <v>6179238.5260000005</v>
      </c>
      <c r="D251" s="1213">
        <v>87417.146999999997</v>
      </c>
      <c r="E251" s="1214">
        <v>222100.125</v>
      </c>
      <c r="F251" s="1214">
        <v>544128.60600000003</v>
      </c>
      <c r="G251" s="1214">
        <v>764872.64399999997</v>
      </c>
      <c r="H251" s="1214">
        <v>902563.65500000003</v>
      </c>
      <c r="I251" s="1215">
        <v>853868.14300000004</v>
      </c>
      <c r="J251" s="1216">
        <v>451531.66700000002</v>
      </c>
      <c r="K251" s="1214">
        <v>223616.01699999999</v>
      </c>
      <c r="L251" s="1214">
        <v>569080.27899999998</v>
      </c>
      <c r="M251" s="1214">
        <v>792652.978</v>
      </c>
      <c r="N251" s="1214">
        <v>563587.473</v>
      </c>
      <c r="O251" s="1217">
        <v>203819.79199999999</v>
      </c>
      <c r="P251" s="1603"/>
      <c r="R251" s="1608"/>
      <c r="T251" s="1591"/>
      <c r="U251" s="1591"/>
      <c r="V251" s="1591"/>
      <c r="Z251" s="1618"/>
      <c r="AA251" s="1618"/>
      <c r="AB251" s="1618"/>
      <c r="AC251" s="1617"/>
      <c r="AD251" s="1618"/>
      <c r="AF251" s="1591"/>
      <c r="AG251" s="1591"/>
      <c r="AH251" s="1591"/>
      <c r="AI251" s="1179"/>
      <c r="AJ251" s="1179"/>
      <c r="AK251" s="1179"/>
      <c r="AL251" s="1176"/>
      <c r="AM251" s="1177"/>
      <c r="AN251" s="1178"/>
      <c r="AO251" s="1179"/>
      <c r="AP251" s="1292"/>
      <c r="AQ251" s="1292"/>
      <c r="AR251" s="1176"/>
      <c r="AS251" s="1176"/>
      <c r="AT251" s="1176"/>
      <c r="AU251" s="1176"/>
      <c r="AV251" s="1176"/>
      <c r="AW251" s="1179"/>
      <c r="AX251" s="1176"/>
      <c r="AY251" s="1177"/>
      <c r="AZ251" s="1178"/>
      <c r="BA251" s="1179"/>
      <c r="BB251" s="1292"/>
      <c r="BC251" s="1179"/>
      <c r="BD251" s="1174"/>
      <c r="BE251" s="1174"/>
      <c r="BF251" s="1174"/>
      <c r="BG251" s="1295"/>
      <c r="BH251" s="1171"/>
      <c r="BI251" s="1174"/>
      <c r="BJ251" s="1295"/>
      <c r="BK251" s="1295"/>
      <c r="BL251" s="1295"/>
      <c r="BM251" s="1174"/>
      <c r="BN251" s="1302"/>
      <c r="BO251" s="1174"/>
      <c r="BP251" s="1292"/>
      <c r="BQ251" s="1292"/>
      <c r="BR251" s="1292"/>
      <c r="BS251" s="1179"/>
      <c r="BT251" s="293"/>
      <c r="BU251" s="1179"/>
      <c r="BV251" s="1179"/>
      <c r="BW251" s="1179"/>
      <c r="BX251" s="1293"/>
      <c r="BY251" s="293"/>
      <c r="BZ251" s="1293"/>
      <c r="CA251" s="1179"/>
      <c r="CB251" s="1176"/>
      <c r="CC251" s="1177"/>
      <c r="CD251" s="1285"/>
      <c r="CE251" s="1292"/>
      <c r="CF251" s="1179"/>
      <c r="CG251" s="1179"/>
      <c r="CH251" s="1286"/>
      <c r="CI251" s="1177"/>
      <c r="CJ251" s="1286"/>
      <c r="CK251" s="1285"/>
      <c r="CL251" s="1285"/>
      <c r="CM251" s="1179"/>
      <c r="CN251" s="1286"/>
      <c r="CO251" s="1177"/>
      <c r="CP251" s="1286"/>
      <c r="CQ251" s="1286"/>
      <c r="CR251" s="1286"/>
      <c r="CS251" s="1179"/>
      <c r="CT251" s="1286"/>
      <c r="CU251" s="1177"/>
      <c r="CV251" s="1286"/>
      <c r="CW251" s="1286"/>
      <c r="CX251" s="1286"/>
      <c r="CY251" s="1285"/>
      <c r="CZ251" s="1286"/>
      <c r="DA251" s="1177"/>
      <c r="DB251" s="1300"/>
      <c r="DC251" s="1300"/>
      <c r="DD251" s="1300"/>
      <c r="DE251" s="1179"/>
      <c r="DF251" s="1179"/>
      <c r="DG251" s="1174"/>
      <c r="DH251" s="1174"/>
      <c r="DI251" s="1174"/>
      <c r="DJ251" s="1174"/>
      <c r="DK251" s="1298"/>
      <c r="DL251" s="1289"/>
      <c r="DM251" s="1284"/>
      <c r="DN251" s="1290"/>
      <c r="DO251" s="1290"/>
      <c r="DP251" s="1290"/>
      <c r="DQ251" s="1291"/>
      <c r="DR251" s="1289"/>
      <c r="DS251" s="1289"/>
      <c r="DT251" s="1289"/>
      <c r="DU251" s="1171"/>
      <c r="EE251" s="1290"/>
      <c r="EF251" s="1290"/>
    </row>
    <row r="252" spans="1:136" ht="17.25" customHeight="1" x14ac:dyDescent="0.15">
      <c r="A252" s="1218" t="s">
        <v>38</v>
      </c>
      <c r="B252" s="1219" t="s">
        <v>240</v>
      </c>
      <c r="C252" s="1220">
        <f>C251/C250</f>
        <v>535.78468495316474</v>
      </c>
      <c r="D252" s="1221">
        <v>577</v>
      </c>
      <c r="E252" s="1222">
        <v>814</v>
      </c>
      <c r="F252" s="1222">
        <v>670</v>
      </c>
      <c r="G252" s="1222">
        <v>615</v>
      </c>
      <c r="H252" s="1222">
        <v>484</v>
      </c>
      <c r="I252" s="1223">
        <v>452</v>
      </c>
      <c r="J252" s="1222">
        <v>493</v>
      </c>
      <c r="K252" s="1222">
        <v>479</v>
      </c>
      <c r="L252" s="1222">
        <v>676</v>
      </c>
      <c r="M252" s="1222">
        <v>676</v>
      </c>
      <c r="N252" s="1222">
        <v>422</v>
      </c>
      <c r="O252" s="1224">
        <v>361</v>
      </c>
      <c r="P252" s="1603"/>
      <c r="S252" s="1616"/>
      <c r="T252" s="1591"/>
      <c r="U252" s="1591"/>
      <c r="V252" s="1591"/>
      <c r="Y252" s="1615"/>
      <c r="AC252" s="1618"/>
      <c r="AD252" s="1617"/>
      <c r="AE252" s="1615"/>
      <c r="AF252" s="1591"/>
      <c r="AG252" s="1591"/>
      <c r="AH252" s="1591"/>
      <c r="AI252" s="1285"/>
      <c r="AJ252" s="1285"/>
      <c r="AK252" s="1179"/>
      <c r="AL252" s="1176"/>
      <c r="AM252" s="1177"/>
      <c r="AN252" s="1178"/>
      <c r="AO252" s="1178"/>
      <c r="AP252" s="1179"/>
      <c r="AQ252" s="1292"/>
      <c r="AR252" s="1292"/>
      <c r="AS252" s="1292"/>
      <c r="AT252" s="1292"/>
      <c r="AU252" s="1178"/>
      <c r="AV252" s="1178"/>
      <c r="AW252" s="1292"/>
      <c r="AX252" s="1176"/>
      <c r="AY252" s="1176"/>
      <c r="AZ252" s="1176"/>
      <c r="BA252" s="1176"/>
      <c r="BB252" s="1176"/>
      <c r="BC252" s="1179"/>
      <c r="BD252" s="1179"/>
      <c r="BE252" s="1179"/>
      <c r="BF252" s="1179"/>
      <c r="BG252" s="1292"/>
      <c r="BH252" s="1292"/>
      <c r="BI252" s="1179"/>
      <c r="BJ252" s="1174"/>
      <c r="BK252" s="1174"/>
      <c r="BL252" s="1174"/>
      <c r="BM252" s="1295"/>
      <c r="BN252" s="1174"/>
      <c r="BO252" s="1174"/>
      <c r="BP252" s="1284"/>
      <c r="BQ252" s="1284"/>
      <c r="BR252" s="1284"/>
      <c r="BS252" s="1284"/>
      <c r="BT252" s="1284"/>
      <c r="BU252" s="1174"/>
      <c r="BV252" s="1176"/>
      <c r="BW252" s="1177"/>
      <c r="BX252" s="1178"/>
      <c r="BY252" s="1179"/>
      <c r="BZ252" s="1293"/>
      <c r="CA252" s="1179"/>
      <c r="CB252" s="1292"/>
      <c r="CC252" s="1292"/>
      <c r="CD252" s="293"/>
      <c r="CE252" s="293"/>
      <c r="CF252" s="293"/>
      <c r="CG252" s="1292"/>
      <c r="CH252" s="1176"/>
      <c r="CI252" s="1177"/>
      <c r="CJ252" s="1285"/>
      <c r="CK252" s="1286"/>
      <c r="CL252" s="1179"/>
      <c r="CM252" s="1179"/>
      <c r="CN252" s="1286"/>
      <c r="CO252" s="1177"/>
      <c r="CP252" s="1286"/>
      <c r="CQ252" s="1286"/>
      <c r="CR252" s="1285"/>
      <c r="CS252" s="1179"/>
      <c r="CT252" s="1176"/>
      <c r="CU252" s="1176"/>
      <c r="CV252" s="1176"/>
      <c r="CW252" s="1176"/>
      <c r="CX252" s="1176"/>
      <c r="CY252" s="1285"/>
      <c r="CZ252" s="1286"/>
      <c r="DA252" s="1177"/>
      <c r="DB252" s="1300"/>
      <c r="DC252" s="1300"/>
      <c r="DD252" s="1300"/>
      <c r="DE252" s="1292"/>
      <c r="DF252" s="1179"/>
      <c r="DG252" s="1174"/>
      <c r="DH252" s="1174"/>
      <c r="DI252" s="1174"/>
      <c r="DJ252" s="1174"/>
      <c r="DK252" s="1174"/>
      <c r="DL252" s="1269"/>
      <c r="DM252" s="1284"/>
      <c r="DN252" s="1290"/>
      <c r="DO252" s="1290"/>
      <c r="DP252" s="1290"/>
      <c r="DQ252" s="1291"/>
      <c r="DR252" s="1289"/>
      <c r="DS252" s="1289"/>
      <c r="DT252" s="1171"/>
      <c r="DU252" s="1171"/>
      <c r="EE252" s="1290"/>
      <c r="EF252" s="1290"/>
    </row>
    <row r="253" spans="1:136" ht="17.25" customHeight="1" x14ac:dyDescent="0.15">
      <c r="A253" s="1225" t="s">
        <v>39</v>
      </c>
      <c r="B253" s="1226" t="s">
        <v>239</v>
      </c>
      <c r="C253" s="1212">
        <f>SUM(D253:O253)</f>
        <v>3175.0109999999995</v>
      </c>
      <c r="D253" s="1213">
        <v>0</v>
      </c>
      <c r="E253" s="1267">
        <v>0</v>
      </c>
      <c r="F253" s="1267">
        <v>0</v>
      </c>
      <c r="G253" s="1214">
        <v>5.5E-2</v>
      </c>
      <c r="H253" s="1214">
        <v>22.503</v>
      </c>
      <c r="I253" s="1215">
        <v>1220.9659999999999</v>
      </c>
      <c r="J253" s="1216">
        <v>1906.35</v>
      </c>
      <c r="K253" s="1214">
        <v>22.696000000000002</v>
      </c>
      <c r="L253" s="1214">
        <v>2.0110000000000001</v>
      </c>
      <c r="M253" s="1214">
        <v>0</v>
      </c>
      <c r="N253" s="1214">
        <v>0.43</v>
      </c>
      <c r="O253" s="1217">
        <v>0</v>
      </c>
      <c r="P253" s="1603"/>
      <c r="R253" s="1608"/>
      <c r="T253" s="1615"/>
      <c r="U253" s="1615"/>
      <c r="V253" s="1615"/>
      <c r="Z253" s="1585"/>
      <c r="AA253" s="1585"/>
      <c r="AB253" s="1585"/>
      <c r="AD253" s="1618"/>
      <c r="AF253" s="1591"/>
      <c r="AG253" s="1591"/>
      <c r="AH253" s="1591"/>
      <c r="AI253" s="1292"/>
      <c r="AJ253" s="1178"/>
      <c r="AK253" s="1292"/>
      <c r="AL253" s="1176"/>
      <c r="AM253" s="1176"/>
      <c r="AN253" s="1176"/>
      <c r="AO253" s="1176"/>
      <c r="AP253" s="1176"/>
      <c r="AQ253" s="1292"/>
      <c r="AR253" s="1178"/>
      <c r="AS253" s="1176"/>
      <c r="AT253" s="1176"/>
      <c r="AU253" s="1176"/>
      <c r="AV253" s="1176"/>
      <c r="AW253" s="1179"/>
      <c r="AX253" s="1286"/>
      <c r="AY253" s="1177"/>
      <c r="AZ253" s="1300"/>
      <c r="BA253" s="1300"/>
      <c r="BB253" s="1300"/>
      <c r="BC253" s="1179"/>
      <c r="BD253" s="1180"/>
      <c r="BE253" s="1305"/>
      <c r="BF253" s="1290"/>
      <c r="BG253" s="1174"/>
      <c r="BH253" s="1174"/>
      <c r="BI253" s="1298"/>
      <c r="BJ253" s="1269"/>
    </row>
    <row r="254" spans="1:136" ht="17.25" customHeight="1" x14ac:dyDescent="0.15">
      <c r="A254" s="1210" t="s">
        <v>39</v>
      </c>
      <c r="B254" s="1211" t="s">
        <v>15</v>
      </c>
      <c r="C254" s="1212">
        <f>SUM(D254:O254)</f>
        <v>699801.71799999999</v>
      </c>
      <c r="D254" s="1213">
        <v>0</v>
      </c>
      <c r="E254" s="1267">
        <v>0</v>
      </c>
      <c r="F254" s="1267">
        <v>0</v>
      </c>
      <c r="G254" s="1214">
        <v>33.911999999999999</v>
      </c>
      <c r="H254" s="1214">
        <v>9634.6730000000007</v>
      </c>
      <c r="I254" s="1215">
        <v>331489.21799999999</v>
      </c>
      <c r="J254" s="1216">
        <v>353977.11</v>
      </c>
      <c r="K254" s="1214">
        <v>4176.0450000000001</v>
      </c>
      <c r="L254" s="1214">
        <v>365.37200000000001</v>
      </c>
      <c r="M254" s="1214">
        <v>0</v>
      </c>
      <c r="N254" s="1214">
        <v>125.38800000000001</v>
      </c>
      <c r="O254" s="1217">
        <v>0</v>
      </c>
      <c r="P254" s="1603"/>
      <c r="R254" s="1608"/>
      <c r="T254" s="1591"/>
      <c r="U254" s="1591"/>
      <c r="V254" s="1591"/>
      <c r="W254" s="1591"/>
      <c r="AC254" s="1585"/>
      <c r="AF254" s="1615"/>
      <c r="AG254" s="1615"/>
      <c r="AH254" s="1615"/>
      <c r="AI254" s="1178"/>
      <c r="AJ254" s="1179"/>
      <c r="AK254" s="1179"/>
      <c r="AL254" s="1292"/>
      <c r="AM254" s="1292"/>
      <c r="AN254" s="1292"/>
      <c r="AO254" s="1178"/>
      <c r="AP254" s="1179"/>
      <c r="AQ254" s="1179"/>
      <c r="AR254" s="1176"/>
      <c r="AS254" s="1176"/>
      <c r="AT254" s="1176"/>
      <c r="AU254" s="1176"/>
      <c r="AV254" s="1176"/>
      <c r="AW254" s="1179"/>
      <c r="AX254" s="1178"/>
      <c r="AY254" s="1176"/>
      <c r="AZ254" s="1176"/>
      <c r="BA254" s="1176"/>
      <c r="BB254" s="1176"/>
      <c r="BC254" s="1179"/>
      <c r="BD254" s="1284"/>
      <c r="BE254" s="1284"/>
      <c r="BF254" s="1284"/>
      <c r="BG254" s="1284"/>
      <c r="BH254" s="1284"/>
      <c r="BI254" s="1174"/>
      <c r="BJ254" s="1284"/>
      <c r="BK254" s="1284"/>
      <c r="BL254" s="1284"/>
      <c r="BM254" s="1284"/>
      <c r="BN254" s="1284"/>
      <c r="BO254" s="1174"/>
      <c r="BP254" s="1292"/>
      <c r="BQ254" s="1292"/>
      <c r="BR254" s="1292"/>
      <c r="BS254" s="1178"/>
      <c r="BT254" s="1179"/>
      <c r="BU254" s="1179"/>
      <c r="BV254" s="1286"/>
      <c r="BW254" s="1177"/>
      <c r="BX254" s="1287"/>
      <c r="BY254" s="293"/>
      <c r="BZ254" s="1287"/>
      <c r="CA254" s="1179"/>
      <c r="CB254" s="1176"/>
      <c r="CC254" s="1177"/>
      <c r="CD254" s="1285"/>
      <c r="CE254" s="1286"/>
      <c r="CF254" s="1292"/>
      <c r="CG254" s="1179"/>
      <c r="CH254" s="1286"/>
      <c r="CI254" s="1177"/>
      <c r="CJ254" s="1286"/>
      <c r="CK254" s="1286"/>
      <c r="CL254" s="1286"/>
      <c r="CM254" s="1179"/>
      <c r="CN254" s="1176"/>
      <c r="CO254" s="1176"/>
      <c r="CP254" s="1176"/>
      <c r="CQ254" s="1176"/>
      <c r="CR254" s="1176"/>
      <c r="CS254" s="1285"/>
      <c r="CT254" s="1286"/>
      <c r="CU254" s="1177"/>
      <c r="CV254" s="1300"/>
      <c r="CW254" s="1300"/>
      <c r="CX254" s="1300"/>
      <c r="CY254" s="1179"/>
      <c r="CZ254" s="1180"/>
      <c r="DA254" s="1305"/>
      <c r="DB254" s="1174"/>
      <c r="DC254" s="1174"/>
      <c r="DD254" s="1174"/>
      <c r="DE254" s="1174"/>
      <c r="DF254" s="1174"/>
      <c r="DG254" s="1284"/>
      <c r="DH254" s="1290"/>
      <c r="DI254" s="1290"/>
      <c r="DJ254" s="1290"/>
      <c r="DO254" s="1171"/>
      <c r="DP254" s="1290"/>
      <c r="DQ254" s="1290"/>
      <c r="DR254" s="1290"/>
      <c r="DX254" s="1290"/>
      <c r="DY254" s="1290"/>
      <c r="DZ254" s="1290"/>
    </row>
    <row r="255" spans="1:136" ht="18.75" customHeight="1" x14ac:dyDescent="0.15">
      <c r="A255" s="1218" t="s">
        <v>39</v>
      </c>
      <c r="B255" s="1219" t="s">
        <v>240</v>
      </c>
      <c r="C255" s="1220">
        <f>C254/C253</f>
        <v>220.40922629874356</v>
      </c>
      <c r="D255" s="1221">
        <v>0</v>
      </c>
      <c r="E255" s="1268">
        <v>0</v>
      </c>
      <c r="F255" s="1268">
        <v>0</v>
      </c>
      <c r="G255" s="1222">
        <v>617</v>
      </c>
      <c r="H255" s="1222">
        <v>428</v>
      </c>
      <c r="I255" s="1223">
        <v>271</v>
      </c>
      <c r="J255" s="1222">
        <v>186</v>
      </c>
      <c r="K255" s="1222">
        <v>184</v>
      </c>
      <c r="L255" s="1222">
        <v>182</v>
      </c>
      <c r="M255" s="1222">
        <v>0</v>
      </c>
      <c r="N255" s="1222">
        <v>292</v>
      </c>
      <c r="O255" s="1224">
        <v>0</v>
      </c>
      <c r="P255" s="1603"/>
      <c r="R255" s="1608"/>
      <c r="S255" s="1616"/>
      <c r="T255" s="1591"/>
      <c r="U255" s="1591"/>
      <c r="V255" s="1591"/>
      <c r="X255" s="1591"/>
      <c r="Y255" s="1615"/>
      <c r="AD255" s="1585"/>
      <c r="AE255" s="1615"/>
      <c r="AF255" s="1588"/>
      <c r="AG255" s="1589"/>
      <c r="AH255" s="1590"/>
      <c r="AI255" s="1179"/>
      <c r="AJ255" s="1178"/>
      <c r="AK255" s="1179"/>
      <c r="AL255" s="1292"/>
      <c r="AM255" s="1292"/>
      <c r="AN255" s="1292"/>
      <c r="AO255" s="1179"/>
      <c r="AP255" s="1179"/>
      <c r="AQ255" s="1292"/>
      <c r="AR255" s="1292"/>
      <c r="AS255" s="1292"/>
      <c r="AT255" s="1292"/>
      <c r="AU255" s="1292"/>
      <c r="AV255" s="1179"/>
      <c r="AW255" s="1292"/>
      <c r="AX255" s="1176"/>
      <c r="AY255" s="1176"/>
      <c r="AZ255" s="1176"/>
      <c r="BA255" s="1176"/>
      <c r="BB255" s="1176"/>
      <c r="BC255" s="1179"/>
      <c r="BD255" s="1178"/>
      <c r="BE255" s="1176"/>
      <c r="BF255" s="1176"/>
      <c r="BG255" s="1176"/>
      <c r="BH255" s="1176"/>
      <c r="BI255" s="1179"/>
      <c r="BJ255" s="1284"/>
      <c r="BK255" s="1284"/>
      <c r="BL255" s="1284"/>
      <c r="BM255" s="1284"/>
      <c r="BN255" s="1284"/>
      <c r="BO255" s="1174"/>
      <c r="BP255" s="1284"/>
      <c r="BQ255" s="1284"/>
      <c r="BR255" s="1284"/>
      <c r="BS255" s="1284"/>
      <c r="BT255" s="1284"/>
      <c r="BU255" s="1174"/>
      <c r="BV255" s="1176"/>
      <c r="BW255" s="1177"/>
      <c r="BX255" s="1178"/>
      <c r="BY255" s="1178"/>
      <c r="BZ255" s="1292"/>
      <c r="CA255" s="1179"/>
      <c r="CB255" s="1179"/>
      <c r="CC255" s="1179"/>
      <c r="CD255" s="1293"/>
      <c r="CE255" s="1293"/>
      <c r="CF255" s="1293"/>
      <c r="CG255" s="1292"/>
      <c r="CH255" s="1179"/>
      <c r="CI255" s="1179"/>
      <c r="CJ255" s="1179"/>
      <c r="CK255" s="1285"/>
      <c r="CL255" s="1292"/>
      <c r="CM255" s="1179"/>
      <c r="CN255" s="1179"/>
      <c r="CO255" s="1179"/>
      <c r="CP255" s="1179"/>
      <c r="CQ255" s="1286"/>
      <c r="CR255" s="1286"/>
      <c r="CS255" s="1179"/>
      <c r="CT255" s="1286"/>
      <c r="CU255" s="1177"/>
      <c r="CV255" s="1286"/>
      <c r="CW255" s="1286"/>
      <c r="CX255" s="1286"/>
      <c r="CY255" s="1285"/>
      <c r="CZ255" s="1286"/>
      <c r="DA255" s="1177"/>
      <c r="DB255" s="1300"/>
      <c r="DC255" s="1300"/>
      <c r="DD255" s="1300"/>
      <c r="DE255" s="1292"/>
      <c r="DF255" s="1179"/>
      <c r="DG255" s="1174"/>
      <c r="DH255" s="1174"/>
      <c r="DI255" s="1174"/>
      <c r="DJ255" s="1285"/>
      <c r="DK255" s="1174"/>
      <c r="DO255" s="1171"/>
      <c r="DY255" s="1290"/>
      <c r="DZ255" s="1290"/>
    </row>
    <row r="256" spans="1:136" ht="17.25" customHeight="1" x14ac:dyDescent="0.15">
      <c r="A256" s="1225" t="s">
        <v>40</v>
      </c>
      <c r="B256" s="1226" t="s">
        <v>239</v>
      </c>
      <c r="C256" s="1212">
        <f>SUM(D256:O256)</f>
        <v>707.23</v>
      </c>
      <c r="D256" s="1213">
        <v>7.13</v>
      </c>
      <c r="E256" s="1214">
        <v>0.52</v>
      </c>
      <c r="F256" s="1214">
        <v>0</v>
      </c>
      <c r="G256" s="1214">
        <v>0</v>
      </c>
      <c r="H256" s="1214">
        <v>8.6039999999999992</v>
      </c>
      <c r="I256" s="1215">
        <v>110.315</v>
      </c>
      <c r="J256" s="1216">
        <v>318.71100000000001</v>
      </c>
      <c r="K256" s="1214">
        <v>108.26</v>
      </c>
      <c r="L256" s="1214">
        <v>21.995000000000001</v>
      </c>
      <c r="M256" s="1214">
        <v>8.3109999999999999</v>
      </c>
      <c r="N256" s="1214">
        <v>51.345999999999997</v>
      </c>
      <c r="O256" s="1217">
        <v>72.037999999999997</v>
      </c>
      <c r="P256" s="1603"/>
      <c r="R256" s="1608"/>
      <c r="T256" s="1615"/>
      <c r="U256" s="1615"/>
      <c r="V256" s="1615"/>
      <c r="Z256" s="1585"/>
      <c r="AA256" s="1585"/>
      <c r="AB256" s="1585"/>
      <c r="AF256" s="1591"/>
      <c r="AG256" s="1591"/>
      <c r="AH256" s="1591"/>
      <c r="AI256" s="1285"/>
      <c r="AJ256" s="1179"/>
      <c r="AK256" s="1292"/>
      <c r="AL256" s="1179"/>
      <c r="AM256" s="1179"/>
      <c r="AN256" s="1179"/>
      <c r="AO256" s="1178"/>
      <c r="AP256" s="1179"/>
      <c r="AQ256" s="1179"/>
      <c r="AR256" s="1292"/>
      <c r="AS256" s="1292"/>
      <c r="AT256" s="1292"/>
      <c r="AU256" s="1179"/>
      <c r="AV256" s="1179"/>
      <c r="AW256" s="1292"/>
      <c r="AX256" s="1284"/>
      <c r="AY256" s="1284"/>
      <c r="AZ256" s="1284"/>
      <c r="BA256" s="1284"/>
      <c r="BB256" s="1284"/>
      <c r="BC256" s="1295"/>
      <c r="BD256" s="1284"/>
      <c r="BE256" s="1284"/>
      <c r="BF256" s="1284"/>
      <c r="BG256" s="1284"/>
      <c r="BH256" s="1284"/>
      <c r="BI256" s="1295"/>
      <c r="BJ256" s="1292"/>
      <c r="BK256" s="1292"/>
      <c r="BL256" s="293"/>
      <c r="BM256" s="1293"/>
      <c r="BN256" s="1293"/>
      <c r="BO256" s="1285"/>
      <c r="BP256" s="1292"/>
      <c r="BQ256" s="1292"/>
      <c r="BR256" s="293"/>
      <c r="BS256" s="293"/>
      <c r="BT256" s="1293"/>
      <c r="BU256" s="1179"/>
      <c r="BV256" s="1292"/>
      <c r="BW256" s="1292"/>
      <c r="BX256" s="1292"/>
      <c r="BY256" s="1179"/>
      <c r="BZ256" s="1286"/>
      <c r="CA256" s="1292"/>
      <c r="CB256" s="1176"/>
      <c r="CC256" s="1176"/>
      <c r="CD256" s="1176"/>
      <c r="CE256" s="1176"/>
      <c r="CF256" s="1176"/>
      <c r="CG256" s="1292"/>
      <c r="CH256" s="1286"/>
      <c r="CI256" s="1177"/>
      <c r="CJ256" s="1286"/>
      <c r="CK256" s="1286"/>
      <c r="CL256" s="1286"/>
      <c r="CM256" s="1297"/>
      <c r="CN256" s="1286"/>
      <c r="CO256" s="1177"/>
      <c r="CP256" s="1300"/>
      <c r="CQ256" s="1300"/>
      <c r="CR256" s="1300"/>
      <c r="CS256" s="1179"/>
      <c r="CT256" s="1179"/>
      <c r="CU256" s="1174"/>
      <c r="CV256" s="1174"/>
      <c r="CW256" s="1174"/>
      <c r="CX256" s="1174"/>
      <c r="CY256" s="1174"/>
      <c r="DC256" s="1289"/>
      <c r="DM256" s="1290"/>
      <c r="DN256" s="1290"/>
    </row>
    <row r="257" spans="1:143" ht="17.25" customHeight="1" x14ac:dyDescent="0.15">
      <c r="A257" s="1210" t="s">
        <v>40</v>
      </c>
      <c r="B257" s="1211" t="s">
        <v>15</v>
      </c>
      <c r="C257" s="1212">
        <f>SUM(D257:O257)</f>
        <v>192604.36000000004</v>
      </c>
      <c r="D257" s="1213">
        <v>1825.355</v>
      </c>
      <c r="E257" s="1214">
        <v>252.72</v>
      </c>
      <c r="F257" s="1214">
        <v>0</v>
      </c>
      <c r="G257" s="1214">
        <v>0</v>
      </c>
      <c r="H257" s="1214">
        <v>6193.152</v>
      </c>
      <c r="I257" s="1215">
        <v>45519.624000000003</v>
      </c>
      <c r="J257" s="1216">
        <v>81041.225000000006</v>
      </c>
      <c r="K257" s="1214">
        <v>19009.008000000002</v>
      </c>
      <c r="L257" s="1214">
        <v>3247.7139999999999</v>
      </c>
      <c r="M257" s="1214">
        <v>1657.5340000000001</v>
      </c>
      <c r="N257" s="1214">
        <v>15249.86</v>
      </c>
      <c r="O257" s="1217">
        <v>18608.168000000001</v>
      </c>
      <c r="P257" s="1603"/>
      <c r="T257" s="1591"/>
      <c r="U257" s="1591"/>
      <c r="V257" s="1591"/>
      <c r="W257" s="1591"/>
      <c r="AC257" s="1585"/>
      <c r="AF257" s="1588"/>
      <c r="AG257" s="1588"/>
      <c r="AH257" s="1588"/>
      <c r="AI257" s="1176"/>
      <c r="AJ257" s="1176"/>
      <c r="AK257" s="1179"/>
      <c r="AL257" s="1285"/>
      <c r="AM257" s="1285"/>
      <c r="AN257" s="1285"/>
      <c r="AO257" s="1292"/>
      <c r="AP257" s="1285"/>
      <c r="AQ257" s="1179"/>
      <c r="AR257" s="1179"/>
      <c r="AS257" s="1179"/>
      <c r="AT257" s="1179"/>
      <c r="AU257" s="1178"/>
      <c r="AV257" s="1179"/>
      <c r="AW257" s="1179"/>
      <c r="AX257" s="1176"/>
      <c r="AY257" s="1177"/>
      <c r="AZ257" s="1178"/>
      <c r="BA257" s="1292"/>
      <c r="BB257" s="1179"/>
      <c r="BC257" s="1179"/>
      <c r="BD257" s="1179"/>
      <c r="BE257" s="1179"/>
      <c r="BF257" s="1179"/>
      <c r="BG257" s="1292"/>
      <c r="BH257" s="1179"/>
      <c r="BI257" s="1179"/>
      <c r="BJ257" s="1179"/>
      <c r="BK257" s="1179"/>
      <c r="BL257" s="1179"/>
      <c r="BM257" s="1248"/>
      <c r="BN257" s="1248"/>
      <c r="BO257" s="1179"/>
      <c r="BP257" s="1178"/>
      <c r="BQ257" s="1176"/>
      <c r="BR257" s="1176"/>
      <c r="BS257" s="1176"/>
      <c r="BT257" s="1176"/>
      <c r="BU257" s="1179"/>
      <c r="BV257" s="1284"/>
      <c r="BW257" s="1284"/>
      <c r="BX257" s="1284"/>
      <c r="BY257" s="1284"/>
      <c r="BZ257" s="1284"/>
      <c r="CA257" s="1174"/>
      <c r="CB257" s="1284"/>
      <c r="CC257" s="1284"/>
      <c r="CD257" s="1284"/>
      <c r="CE257" s="1284"/>
      <c r="CF257" s="1284"/>
      <c r="CG257" s="1174"/>
      <c r="CH257" s="1179"/>
      <c r="CI257" s="1179"/>
      <c r="CJ257" s="1179"/>
      <c r="CK257" s="293"/>
      <c r="CL257" s="1292"/>
      <c r="CM257" s="1179"/>
      <c r="CN257" s="1176"/>
      <c r="CO257" s="1176"/>
      <c r="CP257" s="1176"/>
      <c r="CQ257" s="1176"/>
      <c r="CR257" s="1176"/>
      <c r="CS257" s="1179"/>
      <c r="CT257" s="1286"/>
      <c r="CU257" s="1177"/>
      <c r="CV257" s="1286"/>
      <c r="CW257" s="1292"/>
      <c r="CX257" s="1179"/>
      <c r="CY257" s="1179"/>
      <c r="CZ257" s="1286"/>
      <c r="DA257" s="1177"/>
      <c r="DB257" s="1286"/>
      <c r="DC257" s="1292"/>
      <c r="DD257" s="1179"/>
      <c r="DE257" s="1179"/>
      <c r="DF257" s="1286"/>
      <c r="DG257" s="1177"/>
      <c r="DH257" s="1286"/>
      <c r="DI257" s="1286"/>
      <c r="DJ257" s="1286"/>
      <c r="DK257" s="1285"/>
      <c r="DL257" s="1286"/>
      <c r="DM257" s="1177"/>
      <c r="DN257" s="1300"/>
      <c r="DO257" s="1300"/>
      <c r="DP257" s="1300"/>
      <c r="DQ257" s="1179"/>
      <c r="DR257" s="1180"/>
      <c r="DS257" s="1305"/>
      <c r="DT257" s="1174"/>
      <c r="DU257" s="1174"/>
      <c r="DV257" s="1174"/>
      <c r="DW257" s="1174"/>
    </row>
    <row r="258" spans="1:143" ht="17.25" customHeight="1" x14ac:dyDescent="0.15">
      <c r="A258" s="1218" t="s">
        <v>40</v>
      </c>
      <c r="B258" s="1219" t="s">
        <v>240</v>
      </c>
      <c r="C258" s="1220">
        <f>C257/C256</f>
        <v>272.3362413924749</v>
      </c>
      <c r="D258" s="1221">
        <v>256</v>
      </c>
      <c r="E258" s="1222">
        <v>486</v>
      </c>
      <c r="F258" s="1222">
        <v>0</v>
      </c>
      <c r="G258" s="1222">
        <v>0</v>
      </c>
      <c r="H258" s="1222">
        <v>720</v>
      </c>
      <c r="I258" s="1223">
        <v>413</v>
      </c>
      <c r="J258" s="1222">
        <v>254</v>
      </c>
      <c r="K258" s="1222">
        <v>176</v>
      </c>
      <c r="L258" s="1222">
        <v>148</v>
      </c>
      <c r="M258" s="1222">
        <v>199</v>
      </c>
      <c r="N258" s="1222">
        <v>297</v>
      </c>
      <c r="O258" s="1224">
        <v>258</v>
      </c>
      <c r="P258" s="1603"/>
      <c r="S258" s="1616"/>
      <c r="T258" s="1615"/>
      <c r="U258" s="1615"/>
      <c r="V258" s="1615"/>
      <c r="W258" s="1591"/>
      <c r="X258" s="1615"/>
      <c r="Y258" s="1615"/>
      <c r="AD258" s="1585"/>
      <c r="AE258" s="1615"/>
      <c r="AF258" s="1588"/>
      <c r="AG258" s="1588"/>
      <c r="AH258" s="1588"/>
      <c r="AI258" s="1176"/>
      <c r="AJ258" s="1176"/>
      <c r="AK258" s="1179"/>
      <c r="AL258" s="1179"/>
      <c r="AM258" s="1179"/>
      <c r="AN258" s="1179"/>
      <c r="AO258" s="1179"/>
      <c r="AP258" s="1292"/>
      <c r="AQ258" s="1179"/>
      <c r="AR258" s="1292"/>
      <c r="AS258" s="1292"/>
      <c r="AT258" s="1292"/>
      <c r="AU258" s="1178"/>
      <c r="AV258" s="1179"/>
      <c r="AW258" s="1292"/>
      <c r="AX258" s="1176"/>
      <c r="AY258" s="1177"/>
      <c r="AZ258" s="1178"/>
      <c r="BA258" s="1178"/>
      <c r="BB258" s="1178"/>
      <c r="BC258" s="1292"/>
      <c r="BD258" s="1179"/>
      <c r="BE258" s="1179"/>
      <c r="BF258" s="1179"/>
      <c r="BG258" s="1285"/>
      <c r="BH258" s="1292"/>
      <c r="BI258" s="1179"/>
      <c r="BJ258" s="1176"/>
      <c r="BK258" s="1177"/>
      <c r="BL258" s="1178"/>
      <c r="BM258" s="1178"/>
      <c r="BN258" s="1179"/>
      <c r="BO258" s="1179"/>
      <c r="BP258" s="1176"/>
      <c r="BQ258" s="1176"/>
      <c r="BR258" s="1176"/>
      <c r="BS258" s="1176"/>
      <c r="BT258" s="1176"/>
      <c r="BU258" s="1179"/>
      <c r="BV258" s="1284"/>
      <c r="BW258" s="1284"/>
      <c r="BX258" s="1284"/>
      <c r="BY258" s="1284"/>
      <c r="BZ258" s="1284"/>
      <c r="CA258" s="1174"/>
      <c r="CB258" s="1284"/>
      <c r="CC258" s="1284"/>
      <c r="CD258" s="1284"/>
      <c r="CE258" s="1284"/>
      <c r="CF258" s="1284"/>
      <c r="CG258" s="1174"/>
      <c r="CH258" s="1176"/>
      <c r="CI258" s="1177"/>
      <c r="CJ258" s="1178"/>
      <c r="CK258" s="1287"/>
      <c r="CL258" s="1292"/>
      <c r="CM258" s="1179"/>
      <c r="CN258" s="1286"/>
      <c r="CO258" s="1177"/>
      <c r="CP258" s="1287"/>
      <c r="CQ258" s="1293"/>
      <c r="CR258" s="1287"/>
      <c r="CS258" s="1292"/>
      <c r="CT258" s="1176"/>
      <c r="CU258" s="1176"/>
      <c r="CV258" s="1176"/>
      <c r="CW258" s="1176"/>
      <c r="CX258" s="1176"/>
      <c r="CY258" s="1179"/>
      <c r="CZ258" s="1179"/>
      <c r="DA258" s="1179"/>
      <c r="DB258" s="1179"/>
      <c r="DC258" s="1286"/>
      <c r="DD258" s="1292"/>
      <c r="DE258" s="1179"/>
      <c r="DF258" s="1243"/>
      <c r="DG258" s="1243"/>
      <c r="DH258" s="1243"/>
      <c r="DI258" s="1243"/>
      <c r="DJ258" s="1243"/>
      <c r="DK258" s="1285"/>
      <c r="DL258" s="1286"/>
      <c r="DM258" s="1177"/>
      <c r="DN258" s="1300"/>
      <c r="DO258" s="1300"/>
      <c r="DP258" s="1300"/>
      <c r="DQ258" s="1292"/>
      <c r="DR258" s="1180"/>
      <c r="DU258" s="1290"/>
      <c r="DV258" s="1290"/>
    </row>
    <row r="259" spans="1:143" s="1244" customFormat="1" ht="17.25" customHeight="1" x14ac:dyDescent="0.15">
      <c r="A259" s="1247" t="s">
        <v>41</v>
      </c>
      <c r="B259" s="1226" t="s">
        <v>239</v>
      </c>
      <c r="C259" s="1212">
        <f>SUM(D259:O259)</f>
        <v>1909.9030000000002</v>
      </c>
      <c r="D259" s="1213">
        <v>5.46</v>
      </c>
      <c r="E259" s="1267">
        <v>11.44</v>
      </c>
      <c r="F259" s="1216">
        <v>6.08</v>
      </c>
      <c r="G259" s="1216">
        <v>0.25</v>
      </c>
      <c r="H259" s="1216">
        <v>40.866</v>
      </c>
      <c r="I259" s="1240">
        <v>431.98700000000002</v>
      </c>
      <c r="J259" s="1216">
        <v>1221.8499999999999</v>
      </c>
      <c r="K259" s="1214">
        <v>189.67</v>
      </c>
      <c r="L259" s="1216">
        <v>0.4</v>
      </c>
      <c r="M259" s="1216">
        <v>0.21</v>
      </c>
      <c r="N259" s="1216">
        <v>0.17</v>
      </c>
      <c r="O259" s="1241">
        <v>1.52</v>
      </c>
      <c r="P259" s="1603"/>
      <c r="Q259" s="1444"/>
      <c r="R259" s="1608"/>
      <c r="S259" s="1587"/>
      <c r="T259" s="1591"/>
      <c r="U259" s="1591"/>
      <c r="V259" s="1591"/>
      <c r="W259" s="1615"/>
      <c r="X259" s="1591"/>
      <c r="Y259" s="1591"/>
      <c r="Z259" s="1585"/>
      <c r="AA259" s="1585"/>
      <c r="AB259" s="1585"/>
      <c r="AC259" s="1592"/>
      <c r="AD259" s="1592"/>
      <c r="AE259" s="1591"/>
      <c r="AF259" s="1588"/>
      <c r="AG259" s="1588"/>
      <c r="AH259" s="1588"/>
      <c r="AI259" s="1176"/>
      <c r="AJ259" s="1176"/>
      <c r="AK259" s="1292"/>
      <c r="AL259" s="1179"/>
      <c r="AM259" s="1179"/>
      <c r="AN259" s="1179"/>
      <c r="AO259" s="1292"/>
      <c r="AP259" s="1285"/>
      <c r="AQ259" s="1292"/>
      <c r="AR259" s="1176"/>
      <c r="AS259" s="1177"/>
      <c r="AT259" s="1178"/>
      <c r="AU259" s="1292"/>
      <c r="AV259" s="1179"/>
      <c r="AW259" s="1179"/>
      <c r="AX259" s="1292"/>
      <c r="AY259" s="1292"/>
      <c r="AZ259" s="1292"/>
      <c r="BA259" s="1179"/>
      <c r="BB259" s="1179"/>
      <c r="BC259" s="1292"/>
      <c r="BD259" s="1292"/>
      <c r="BE259" s="1292"/>
      <c r="BF259" s="1292"/>
      <c r="BG259" s="1179"/>
      <c r="BH259" s="1179"/>
      <c r="BI259" s="1179"/>
      <c r="BJ259" s="1176"/>
      <c r="BK259" s="1176"/>
      <c r="BL259" s="1176"/>
      <c r="BM259" s="1176"/>
      <c r="BN259" s="1176"/>
      <c r="BO259" s="1292"/>
      <c r="BP259" s="1284"/>
      <c r="BQ259" s="1284"/>
      <c r="BR259" s="1284"/>
      <c r="BS259" s="1284"/>
      <c r="BT259" s="1284"/>
      <c r="BU259" s="1295"/>
      <c r="BV259" s="1284"/>
      <c r="BW259" s="1284"/>
      <c r="BX259" s="1284"/>
      <c r="BY259" s="1284"/>
      <c r="BZ259" s="1284"/>
      <c r="CA259" s="1295"/>
      <c r="CB259" s="1292"/>
      <c r="CC259" s="1292"/>
      <c r="CD259" s="293"/>
      <c r="CE259" s="1178"/>
      <c r="CF259" s="1287"/>
      <c r="CG259" s="1180"/>
      <c r="CH259" s="1292"/>
      <c r="CI259" s="1292"/>
      <c r="CJ259" s="293"/>
      <c r="CK259" s="293"/>
      <c r="CL259" s="1293"/>
      <c r="CM259" s="1179"/>
      <c r="CN259" s="1292"/>
      <c r="CO259" s="1292"/>
      <c r="CP259" s="1292"/>
      <c r="CQ259" s="1179"/>
      <c r="CR259" s="1286"/>
      <c r="CS259" s="1292"/>
      <c r="CT259" s="1292"/>
      <c r="CU259" s="1292"/>
      <c r="CV259" s="1292"/>
      <c r="CW259" s="1179"/>
      <c r="CX259" s="1286"/>
      <c r="CY259" s="1292"/>
      <c r="CZ259" s="1286"/>
      <c r="DA259" s="1177"/>
      <c r="DB259" s="1286"/>
      <c r="DC259" s="1286"/>
      <c r="DD259" s="1286"/>
      <c r="DE259" s="1297"/>
      <c r="DF259" s="1286"/>
      <c r="DG259" s="1177"/>
      <c r="DH259" s="1300"/>
      <c r="DI259" s="1300"/>
      <c r="DJ259" s="1300"/>
      <c r="DK259" s="1285"/>
      <c r="DL259" s="1180"/>
      <c r="DM259" s="1170"/>
      <c r="DN259" s="1170"/>
      <c r="DO259" s="1290"/>
      <c r="DP259" s="1290"/>
      <c r="DQ259" s="1170"/>
    </row>
    <row r="260" spans="1:143" s="1244" customFormat="1" ht="17.25" customHeight="1" x14ac:dyDescent="0.15">
      <c r="A260" s="1245" t="s">
        <v>42</v>
      </c>
      <c r="B260" s="1211" t="s">
        <v>15</v>
      </c>
      <c r="C260" s="1212">
        <f>SUM(D260:O260)</f>
        <v>294445.065</v>
      </c>
      <c r="D260" s="1213">
        <v>598.96699999999998</v>
      </c>
      <c r="E260" s="1267">
        <v>1395.144</v>
      </c>
      <c r="F260" s="1216">
        <v>451.44</v>
      </c>
      <c r="G260" s="1216">
        <v>32.4</v>
      </c>
      <c r="H260" s="1216">
        <v>5215.9089999999997</v>
      </c>
      <c r="I260" s="1240">
        <v>56714.392999999996</v>
      </c>
      <c r="J260" s="1216">
        <v>199476.45</v>
      </c>
      <c r="K260" s="1214">
        <v>30300.351999999999</v>
      </c>
      <c r="L260" s="1216">
        <v>66.096000000000004</v>
      </c>
      <c r="M260" s="1216">
        <v>17.442</v>
      </c>
      <c r="N260" s="1216">
        <v>15.875999999999999</v>
      </c>
      <c r="O260" s="1241">
        <v>160.596</v>
      </c>
      <c r="P260" s="1603"/>
      <c r="Q260" s="1444"/>
      <c r="R260" s="1608"/>
      <c r="S260" s="1587"/>
      <c r="T260" s="1591"/>
      <c r="U260" s="1591"/>
      <c r="V260" s="1591"/>
      <c r="W260" s="1591"/>
      <c r="X260" s="1615"/>
      <c r="Y260" s="1591"/>
      <c r="Z260" s="1592"/>
      <c r="AA260" s="1592"/>
      <c r="AB260" s="1592"/>
      <c r="AC260" s="1585"/>
      <c r="AD260" s="1592"/>
      <c r="AE260" s="1591"/>
      <c r="AF260" s="1588"/>
      <c r="AG260" s="1588"/>
      <c r="AH260" s="1588"/>
      <c r="AI260" s="1176"/>
      <c r="AJ260" s="1176"/>
      <c r="AK260" s="1179"/>
      <c r="AL260" s="1179"/>
      <c r="AM260" s="1179"/>
      <c r="AN260" s="1179"/>
      <c r="AO260" s="1292"/>
      <c r="AP260" s="1179"/>
      <c r="AQ260" s="1179"/>
      <c r="AR260" s="1292"/>
      <c r="AS260" s="1292"/>
      <c r="AT260" s="1292"/>
      <c r="AU260" s="1179"/>
      <c r="AV260" s="1292"/>
      <c r="AW260" s="1179"/>
      <c r="AX260" s="1292"/>
      <c r="AY260" s="1292"/>
      <c r="AZ260" s="1292"/>
      <c r="BA260" s="1292"/>
      <c r="BB260" s="1179"/>
      <c r="BC260" s="1179"/>
      <c r="BD260" s="1179"/>
      <c r="BE260" s="1179"/>
      <c r="BF260" s="1179"/>
      <c r="BG260" s="1292"/>
      <c r="BH260" s="1179"/>
      <c r="BI260" s="1179"/>
      <c r="BJ260" s="1292"/>
      <c r="BK260" s="1292"/>
      <c r="BL260" s="1292"/>
      <c r="BM260" s="1178"/>
      <c r="BN260" s="1179"/>
      <c r="BO260" s="1179"/>
      <c r="BP260" s="1176"/>
      <c r="BQ260" s="1176"/>
      <c r="BR260" s="1176"/>
      <c r="BS260" s="1176"/>
      <c r="BT260" s="1176"/>
      <c r="BU260" s="1179"/>
      <c r="BV260" s="1284"/>
      <c r="BW260" s="1284"/>
      <c r="BX260" s="1284"/>
      <c r="BY260" s="1284"/>
      <c r="BZ260" s="1284"/>
      <c r="CA260" s="1174"/>
      <c r="CB260" s="1284"/>
      <c r="CC260" s="1284"/>
      <c r="CD260" s="1284"/>
      <c r="CE260" s="1284"/>
      <c r="CF260" s="1284"/>
      <c r="CG260" s="1174"/>
      <c r="CH260" s="1292"/>
      <c r="CI260" s="1292"/>
      <c r="CJ260" s="293"/>
      <c r="CK260" s="1293"/>
      <c r="CL260" s="1292"/>
      <c r="CM260" s="1292"/>
      <c r="CN260" s="1292"/>
      <c r="CO260" s="1292"/>
      <c r="CP260" s="293"/>
      <c r="CQ260" s="1293"/>
      <c r="CR260" s="1293"/>
      <c r="CS260" s="1179"/>
      <c r="CT260" s="1286"/>
      <c r="CU260" s="1177"/>
      <c r="CV260" s="1286"/>
      <c r="CW260" s="1292"/>
      <c r="CX260" s="1179"/>
      <c r="CY260" s="1179"/>
      <c r="CZ260" s="1243"/>
      <c r="DA260" s="1243"/>
      <c r="DB260" s="1243"/>
      <c r="DC260" s="1243"/>
      <c r="DD260" s="1243"/>
      <c r="DE260" s="1179"/>
      <c r="DF260" s="1286"/>
      <c r="DG260" s="1177"/>
      <c r="DH260" s="1286"/>
      <c r="DI260" s="1286"/>
      <c r="DJ260" s="1286"/>
      <c r="DK260" s="1285"/>
      <c r="DL260" s="1286"/>
      <c r="DM260" s="1177"/>
      <c r="DN260" s="1300"/>
      <c r="DO260" s="1300"/>
      <c r="DP260" s="1300"/>
      <c r="DQ260" s="1179"/>
      <c r="DR260" s="1180"/>
      <c r="DS260" s="1170"/>
      <c r="DT260" s="1170"/>
      <c r="DU260" s="1290"/>
      <c r="DV260" s="1290"/>
    </row>
    <row r="261" spans="1:143" s="1244" customFormat="1" ht="17.25" customHeight="1" x14ac:dyDescent="0.15">
      <c r="A261" s="1246" t="s">
        <v>42</v>
      </c>
      <c r="B261" s="1219" t="s">
        <v>240</v>
      </c>
      <c r="C261" s="1220">
        <f>C260/C259</f>
        <v>154.16754934674691</v>
      </c>
      <c r="D261" s="1221">
        <v>110</v>
      </c>
      <c r="E261" s="1268">
        <v>122</v>
      </c>
      <c r="F261" s="1222">
        <v>74</v>
      </c>
      <c r="G261" s="1222">
        <v>130</v>
      </c>
      <c r="H261" s="1222">
        <v>128</v>
      </c>
      <c r="I261" s="1223">
        <v>131</v>
      </c>
      <c r="J261" s="1222">
        <v>163</v>
      </c>
      <c r="K261" s="1222">
        <v>160</v>
      </c>
      <c r="L261" s="1222">
        <v>165</v>
      </c>
      <c r="M261" s="1222">
        <v>83</v>
      </c>
      <c r="N261" s="1222">
        <v>93</v>
      </c>
      <c r="O261" s="1224">
        <v>106</v>
      </c>
      <c r="P261" s="1603"/>
      <c r="Q261" s="1444"/>
      <c r="R261" s="1444"/>
      <c r="S261" s="1616"/>
      <c r="T261" s="1615"/>
      <c r="U261" s="1615"/>
      <c r="V261" s="1615"/>
      <c r="W261" s="1591"/>
      <c r="X261" s="1591"/>
      <c r="Y261" s="1615"/>
      <c r="Z261" s="1592"/>
      <c r="AA261" s="1592"/>
      <c r="AB261" s="1592"/>
      <c r="AC261" s="1592"/>
      <c r="AD261" s="1585"/>
      <c r="AE261" s="1615"/>
      <c r="AF261" s="1588"/>
      <c r="AG261" s="1588"/>
      <c r="AH261" s="1588"/>
      <c r="AI261" s="1176"/>
      <c r="AJ261" s="1176"/>
      <c r="AK261" s="1179"/>
      <c r="AL261" s="1176"/>
      <c r="AM261" s="1176"/>
      <c r="AN261" s="1176"/>
      <c r="AO261" s="1176"/>
      <c r="AP261" s="1176"/>
      <c r="AQ261" s="1179"/>
      <c r="AR261" s="1292"/>
      <c r="AS261" s="1292"/>
      <c r="AT261" s="1292"/>
      <c r="AU261" s="1178"/>
      <c r="AV261" s="1178"/>
      <c r="AW261" s="1292"/>
      <c r="AX261" s="1179"/>
      <c r="AY261" s="1179"/>
      <c r="AZ261" s="1179"/>
      <c r="BA261" s="1179"/>
      <c r="BB261" s="1292"/>
      <c r="BC261" s="1179"/>
      <c r="BD261" s="1179"/>
      <c r="BE261" s="1179"/>
      <c r="BF261" s="1179"/>
      <c r="BG261" s="1179"/>
      <c r="BH261" s="1179"/>
      <c r="BI261" s="1179"/>
      <c r="BJ261" s="1176"/>
      <c r="BK261" s="1176"/>
      <c r="BL261" s="1176"/>
      <c r="BM261" s="1176"/>
      <c r="BN261" s="1176"/>
      <c r="BO261" s="1179"/>
      <c r="BP261" s="1284"/>
      <c r="BQ261" s="1284"/>
      <c r="BR261" s="1284"/>
      <c r="BS261" s="1284"/>
      <c r="BT261" s="1284"/>
      <c r="BU261" s="1174"/>
      <c r="BV261" s="1284"/>
      <c r="BW261" s="1284"/>
      <c r="BX261" s="1284"/>
      <c r="BY261" s="1284"/>
      <c r="BZ261" s="1284"/>
      <c r="CA261" s="1174"/>
      <c r="CB261" s="1292"/>
      <c r="CC261" s="1292"/>
      <c r="CD261" s="293"/>
      <c r="CE261" s="1293"/>
      <c r="CF261" s="1178"/>
      <c r="CG261" s="1179"/>
      <c r="CH261" s="1176"/>
      <c r="CI261" s="1176"/>
      <c r="CJ261" s="1176"/>
      <c r="CK261" s="1176"/>
      <c r="CL261" s="1176"/>
      <c r="CM261" s="1292"/>
      <c r="CN261" s="1179"/>
      <c r="CO261" s="1179"/>
      <c r="CP261" s="1179"/>
      <c r="CQ261" s="1292"/>
      <c r="CR261" s="1292"/>
      <c r="CS261" s="1179"/>
      <c r="CT261" s="1179"/>
      <c r="CU261" s="1179"/>
      <c r="CV261" s="1179"/>
      <c r="CW261" s="1286"/>
      <c r="CX261" s="1292"/>
      <c r="CY261" s="1179"/>
      <c r="CZ261" s="1286"/>
      <c r="DA261" s="1177"/>
      <c r="DB261" s="1300"/>
      <c r="DC261" s="1300"/>
      <c r="DD261" s="1300"/>
      <c r="DE261" s="1285"/>
      <c r="DF261" s="1286"/>
      <c r="DG261" s="1177"/>
      <c r="DH261" s="1300"/>
      <c r="DI261" s="1300"/>
      <c r="DJ261" s="1300"/>
      <c r="DK261" s="1179"/>
      <c r="DL261" s="1180"/>
      <c r="DM261" s="1170"/>
      <c r="DN261" s="1170"/>
    </row>
    <row r="262" spans="1:143" ht="17.25" customHeight="1" x14ac:dyDescent="0.15">
      <c r="A262" s="1250" t="s">
        <v>43</v>
      </c>
      <c r="B262" s="1226" t="s">
        <v>239</v>
      </c>
      <c r="C262" s="1212">
        <f>SUM(D262:O262)</f>
        <v>11995.894</v>
      </c>
      <c r="D262" s="1213">
        <v>1148.7380000000001</v>
      </c>
      <c r="E262" s="1214">
        <v>1265.6110000000001</v>
      </c>
      <c r="F262" s="1214">
        <v>1292.3789999999999</v>
      </c>
      <c r="G262" s="1214">
        <v>895.77800000000002</v>
      </c>
      <c r="H262" s="1214">
        <v>627.34900000000005</v>
      </c>
      <c r="I262" s="1215">
        <v>608.73099999999999</v>
      </c>
      <c r="J262" s="1216">
        <v>645.976</v>
      </c>
      <c r="K262" s="1214">
        <v>555.77499999999998</v>
      </c>
      <c r="L262" s="1214">
        <v>1249.539</v>
      </c>
      <c r="M262" s="1214">
        <v>1167.374</v>
      </c>
      <c r="N262" s="1214">
        <v>1028.8800000000001</v>
      </c>
      <c r="O262" s="1217">
        <v>1509.7639999999999</v>
      </c>
      <c r="P262" s="1603"/>
      <c r="R262" s="1608"/>
      <c r="T262" s="1591"/>
      <c r="U262" s="1591"/>
      <c r="V262" s="1591"/>
      <c r="W262" s="1615"/>
      <c r="X262" s="1591"/>
      <c r="Z262" s="1585"/>
      <c r="AA262" s="1585"/>
      <c r="AB262" s="1585"/>
      <c r="AF262" s="1588"/>
      <c r="AG262" s="1588"/>
      <c r="AH262" s="1588"/>
      <c r="AI262" s="1176"/>
      <c r="AJ262" s="1176"/>
      <c r="AK262" s="1292"/>
      <c r="AL262" s="1176"/>
      <c r="AM262" s="1177"/>
      <c r="AN262" s="1178"/>
      <c r="AO262" s="1179"/>
      <c r="AP262" s="1178"/>
      <c r="AQ262" s="1179"/>
      <c r="AR262" s="1292"/>
      <c r="AS262" s="1292"/>
      <c r="AT262" s="1292"/>
      <c r="AU262" s="1179"/>
      <c r="AV262" s="1179"/>
      <c r="AW262" s="1292"/>
      <c r="AX262" s="1179"/>
      <c r="AY262" s="1179"/>
      <c r="AZ262" s="1179"/>
      <c r="BA262" s="1179"/>
      <c r="BB262" s="1179"/>
      <c r="BC262" s="1179"/>
      <c r="BD262" s="1176"/>
      <c r="BE262" s="1176"/>
      <c r="BF262" s="1176"/>
      <c r="BG262" s="1176"/>
      <c r="BH262" s="1176"/>
      <c r="BI262" s="1292"/>
      <c r="BJ262" s="1284"/>
      <c r="BK262" s="1284"/>
      <c r="BL262" s="1284"/>
      <c r="BM262" s="1284"/>
      <c r="BN262" s="1284"/>
      <c r="BO262" s="1295"/>
      <c r="BP262" s="1292"/>
      <c r="BQ262" s="1292"/>
      <c r="BR262" s="293"/>
      <c r="BS262" s="1292"/>
      <c r="BT262" s="1179"/>
      <c r="BU262" s="1179"/>
      <c r="BV262" s="1176"/>
      <c r="BW262" s="1176"/>
      <c r="BX262" s="1176"/>
      <c r="BY262" s="1176"/>
      <c r="BZ262" s="1176"/>
      <c r="CA262" s="1292"/>
      <c r="CB262" s="1292"/>
      <c r="CC262" s="1292"/>
      <c r="CD262" s="1292"/>
      <c r="CE262" s="1179"/>
      <c r="CF262" s="1286"/>
      <c r="CG262" s="1292"/>
      <c r="CH262" s="1286"/>
      <c r="CI262" s="1177"/>
      <c r="CJ262" s="1286"/>
      <c r="CK262" s="1286"/>
      <c r="CL262" s="1286"/>
      <c r="CM262" s="1179"/>
      <c r="CN262" s="1180"/>
      <c r="CO262" s="1180"/>
      <c r="CP262" s="1180"/>
      <c r="CQ262" s="1180"/>
      <c r="CR262" s="1180"/>
      <c r="CS262" s="1180"/>
      <c r="CT262" s="1180"/>
    </row>
    <row r="263" spans="1:143" ht="17.25" customHeight="1" x14ac:dyDescent="0.15">
      <c r="A263" s="1210" t="s">
        <v>43</v>
      </c>
      <c r="B263" s="1211" t="s">
        <v>15</v>
      </c>
      <c r="C263" s="1212">
        <f>SUM(D263:O263)</f>
        <v>3027730.2220000005</v>
      </c>
      <c r="D263" s="1213">
        <v>292653.728</v>
      </c>
      <c r="E263" s="1214">
        <v>326598.73800000001</v>
      </c>
      <c r="F263" s="1214">
        <v>333581.15500000003</v>
      </c>
      <c r="G263" s="1214">
        <v>225635.092</v>
      </c>
      <c r="H263" s="1214">
        <v>180766.52499999999</v>
      </c>
      <c r="I263" s="1215">
        <v>167919.16899999999</v>
      </c>
      <c r="J263" s="1216">
        <v>157361.21599999999</v>
      </c>
      <c r="K263" s="1214">
        <v>134209.899</v>
      </c>
      <c r="L263" s="1214">
        <v>325058.33100000001</v>
      </c>
      <c r="M263" s="1214">
        <v>302925.90500000003</v>
      </c>
      <c r="N263" s="1214">
        <v>225771.321</v>
      </c>
      <c r="O263" s="1217">
        <v>355249.14299999998</v>
      </c>
      <c r="P263" s="1603"/>
      <c r="R263" s="1608"/>
      <c r="T263" s="1591"/>
      <c r="U263" s="1591"/>
      <c r="V263" s="1591"/>
      <c r="W263" s="1615"/>
      <c r="X263" s="1615"/>
      <c r="AC263" s="1585"/>
      <c r="AF263" s="1591"/>
      <c r="AG263" s="1591"/>
      <c r="AH263" s="1591"/>
      <c r="AI263" s="1179"/>
      <c r="AJ263" s="1179"/>
      <c r="AK263" s="1179"/>
      <c r="AL263" s="1176"/>
      <c r="AM263" s="1176"/>
      <c r="AN263" s="1176"/>
      <c r="AO263" s="1176"/>
      <c r="AP263" s="1176"/>
      <c r="AQ263" s="1179"/>
      <c r="AR263" s="1285"/>
      <c r="AS263" s="1285"/>
      <c r="AT263" s="1285"/>
      <c r="AU263" s="1285"/>
      <c r="AV263" s="1292"/>
      <c r="AW263" s="1292"/>
      <c r="AX263" s="1176"/>
      <c r="AY263" s="1176"/>
      <c r="AZ263" s="1176"/>
      <c r="BA263" s="1176"/>
      <c r="BB263" s="1176"/>
      <c r="BC263" s="1179"/>
      <c r="BD263" s="1176"/>
      <c r="BE263" s="1177"/>
      <c r="BF263" s="1178"/>
      <c r="BG263" s="1178"/>
      <c r="BH263" s="1178"/>
      <c r="BI263" s="1179"/>
      <c r="BJ263" s="1176"/>
      <c r="BK263" s="1176"/>
      <c r="BL263" s="1176"/>
      <c r="BM263" s="1176"/>
      <c r="BN263" s="1176"/>
      <c r="BO263" s="1179"/>
      <c r="BP263" s="1284"/>
      <c r="BQ263" s="1284"/>
      <c r="BR263" s="1284"/>
      <c r="BS263" s="1284"/>
      <c r="BT263" s="1284"/>
      <c r="BU263" s="1174"/>
      <c r="BV263" s="1284"/>
      <c r="BW263" s="1284"/>
      <c r="BX263" s="1284"/>
      <c r="BY263" s="1284"/>
      <c r="BZ263" s="1284"/>
      <c r="CA263" s="1174"/>
      <c r="CB263" s="1179"/>
      <c r="CC263" s="1179"/>
      <c r="CD263" s="1293"/>
      <c r="CE263" s="1178"/>
      <c r="CF263" s="1178"/>
      <c r="CG263" s="1292"/>
      <c r="CH263" s="1176"/>
      <c r="CI263" s="1176"/>
      <c r="CJ263" s="1176"/>
      <c r="CK263" s="1176"/>
      <c r="CL263" s="1176"/>
      <c r="CM263" s="1179"/>
      <c r="CN263" s="1179"/>
      <c r="CO263" s="1179"/>
      <c r="CP263" s="1179"/>
      <c r="CQ263" s="1179"/>
      <c r="CR263" s="1292"/>
      <c r="CS263" s="1179"/>
      <c r="CT263" s="1286"/>
      <c r="CU263" s="1177"/>
      <c r="CV263" s="1286"/>
      <c r="CW263" s="1286"/>
      <c r="CX263" s="1286"/>
      <c r="CY263" s="1285"/>
      <c r="CZ263" s="1286"/>
      <c r="DA263" s="1177"/>
      <c r="DB263" s="1300"/>
      <c r="DC263" s="1300"/>
      <c r="DD263" s="1300"/>
      <c r="DE263" s="1179"/>
      <c r="DF263" s="1179"/>
      <c r="DG263" s="1174"/>
      <c r="DH263" s="1174"/>
      <c r="DI263" s="1174"/>
      <c r="DJ263" s="1174"/>
      <c r="DL263" s="1174"/>
      <c r="DM263" s="1284"/>
      <c r="DN263" s="1290"/>
      <c r="DO263" s="1290"/>
      <c r="DP263" s="1290"/>
      <c r="DU263" s="1171"/>
      <c r="DV263" s="1290"/>
      <c r="DW263" s="1290"/>
      <c r="DX263" s="1290"/>
    </row>
    <row r="264" spans="1:143" ht="17.25" customHeight="1" x14ac:dyDescent="0.15">
      <c r="A264" s="1218" t="s">
        <v>43</v>
      </c>
      <c r="B264" s="1219" t="s">
        <v>240</v>
      </c>
      <c r="C264" s="1220">
        <f>C263/C262</f>
        <v>252.39721374663702</v>
      </c>
      <c r="D264" s="1221">
        <v>255</v>
      </c>
      <c r="E264" s="1222">
        <v>258</v>
      </c>
      <c r="F264" s="1222">
        <v>258</v>
      </c>
      <c r="G264" s="1222">
        <v>252</v>
      </c>
      <c r="H264" s="1222">
        <v>288</v>
      </c>
      <c r="I264" s="1223">
        <v>276</v>
      </c>
      <c r="J264" s="1222">
        <v>244</v>
      </c>
      <c r="K264" s="1222">
        <v>241</v>
      </c>
      <c r="L264" s="1222">
        <v>260</v>
      </c>
      <c r="M264" s="1222">
        <v>259</v>
      </c>
      <c r="N264" s="1222">
        <v>219</v>
      </c>
      <c r="O264" s="1224">
        <v>235</v>
      </c>
      <c r="P264" s="1603"/>
      <c r="R264" s="1608"/>
      <c r="S264" s="1616"/>
      <c r="T264" s="1615"/>
      <c r="U264" s="1615"/>
      <c r="V264" s="1615"/>
      <c r="W264" s="1591"/>
      <c r="X264" s="1591"/>
      <c r="Y264" s="1615"/>
      <c r="AD264" s="1585"/>
      <c r="AE264" s="1615"/>
      <c r="AF264" s="1591"/>
      <c r="AG264" s="1591"/>
      <c r="AH264" s="1591"/>
      <c r="AI264" s="1248"/>
      <c r="AJ264" s="1248"/>
      <c r="AK264" s="1179"/>
      <c r="AL264" s="1176"/>
      <c r="AM264" s="1176"/>
      <c r="AN264" s="1176"/>
      <c r="AO264" s="1176"/>
      <c r="AP264" s="1176"/>
      <c r="AQ264" s="1179"/>
      <c r="AR264" s="1179"/>
      <c r="AS264" s="1179"/>
      <c r="AT264" s="1179"/>
      <c r="AU264" s="1292"/>
      <c r="AV264" s="1179"/>
      <c r="AW264" s="1292"/>
      <c r="AX264" s="1176"/>
      <c r="AY264" s="1176"/>
      <c r="AZ264" s="1176"/>
      <c r="BA264" s="1176"/>
      <c r="BB264" s="1176"/>
      <c r="BC264" s="1179"/>
      <c r="BD264" s="1176"/>
      <c r="BE264" s="1176"/>
      <c r="BF264" s="1176"/>
      <c r="BG264" s="1176"/>
      <c r="BH264" s="1176"/>
      <c r="BI264" s="1179"/>
      <c r="BJ264" s="1176"/>
      <c r="BK264" s="1176"/>
      <c r="BL264" s="1176"/>
      <c r="BM264" s="1176"/>
      <c r="BN264" s="1176"/>
      <c r="BO264" s="1179"/>
      <c r="BP264" s="1292"/>
      <c r="BQ264" s="1292"/>
      <c r="BR264" s="1292"/>
      <c r="BS264" s="1292"/>
      <c r="BT264" s="1178"/>
      <c r="BU264" s="1179"/>
      <c r="BV264" s="1176"/>
      <c r="BW264" s="1176"/>
      <c r="BX264" s="1176"/>
      <c r="BY264" s="1176"/>
      <c r="BZ264" s="1176"/>
      <c r="CA264" s="1179"/>
      <c r="CB264" s="1284"/>
      <c r="CC264" s="1284"/>
      <c r="CD264" s="1284"/>
      <c r="CE264" s="1284"/>
      <c r="CF264" s="1284"/>
      <c r="CG264" s="1174"/>
      <c r="CH264" s="1284"/>
      <c r="CI264" s="1284"/>
      <c r="CJ264" s="1284"/>
      <c r="CK264" s="1284"/>
      <c r="CL264" s="1284"/>
      <c r="CM264" s="1295"/>
      <c r="CN264" s="1176"/>
      <c r="CO264" s="1177"/>
      <c r="CP264" s="1178"/>
      <c r="CQ264" s="1293"/>
      <c r="CR264" s="293"/>
      <c r="CS264" s="1179"/>
      <c r="CT264" s="1176"/>
      <c r="CU264" s="1176"/>
      <c r="CV264" s="1176"/>
      <c r="CW264" s="1176"/>
      <c r="CX264" s="1176"/>
      <c r="CY264" s="1292"/>
      <c r="CZ264" s="1179"/>
      <c r="DA264" s="1179"/>
      <c r="DB264" s="1179"/>
      <c r="DC264" s="1179"/>
      <c r="DD264" s="1292"/>
      <c r="DE264" s="1179"/>
      <c r="DF264" s="1292"/>
      <c r="DG264" s="1292"/>
      <c r="DH264" s="1292"/>
      <c r="DI264" s="1179"/>
      <c r="DJ264" s="1179"/>
      <c r="DK264" s="1179"/>
      <c r="DL264" s="1176"/>
      <c r="DM264" s="1176"/>
      <c r="DN264" s="1176"/>
      <c r="DO264" s="1176"/>
      <c r="DP264" s="1176"/>
      <c r="DQ264" s="1285"/>
      <c r="DR264" s="1286"/>
      <c r="DS264" s="1177"/>
      <c r="DT264" s="1300"/>
      <c r="DU264" s="1300"/>
      <c r="DV264" s="1300"/>
      <c r="DW264" s="1292"/>
      <c r="DX264" s="1179"/>
      <c r="DY264" s="1174"/>
      <c r="DZ264" s="1174"/>
      <c r="EA264" s="1290"/>
      <c r="EB264" s="1174"/>
      <c r="EC264" s="1174"/>
      <c r="ED264" s="1174"/>
      <c r="EH264" s="1171"/>
      <c r="EI264" s="1290"/>
      <c r="EJ264" s="1290"/>
      <c r="EK264" s="1290"/>
    </row>
    <row r="265" spans="1:143" ht="17.25" customHeight="1" x14ac:dyDescent="0.15">
      <c r="A265" s="1225" t="s">
        <v>44</v>
      </c>
      <c r="B265" s="1226" t="s">
        <v>239</v>
      </c>
      <c r="C265" s="1212">
        <f>SUM(D265:O265)</f>
        <v>412.47299999999996</v>
      </c>
      <c r="D265" s="1213">
        <v>4.4999999999999998E-2</v>
      </c>
      <c r="E265" s="1214">
        <v>0.215</v>
      </c>
      <c r="F265" s="1214">
        <v>0.86</v>
      </c>
      <c r="G265" s="1214">
        <v>24.8</v>
      </c>
      <c r="H265" s="1214">
        <v>79.563999999999993</v>
      </c>
      <c r="I265" s="1215">
        <v>197.94</v>
      </c>
      <c r="J265" s="1216">
        <v>97.846999999999994</v>
      </c>
      <c r="K265" s="1214">
        <v>9.6579999999999995</v>
      </c>
      <c r="L265" s="1214">
        <v>8.0000000000000002E-3</v>
      </c>
      <c r="M265" s="1214">
        <v>1</v>
      </c>
      <c r="N265" s="1214">
        <v>0</v>
      </c>
      <c r="O265" s="1217">
        <v>0.53600000000000003</v>
      </c>
      <c r="P265" s="1603"/>
      <c r="R265" s="1608"/>
      <c r="T265" s="1591"/>
      <c r="U265" s="1591"/>
      <c r="V265" s="1591"/>
      <c r="W265" s="1615"/>
      <c r="X265" s="1591"/>
      <c r="Z265" s="1618"/>
      <c r="AA265" s="1618"/>
      <c r="AB265" s="1618"/>
      <c r="AF265" s="1615"/>
      <c r="AG265" s="1615"/>
      <c r="AH265" s="1615"/>
      <c r="AI265" s="1179"/>
      <c r="AJ265" s="1285"/>
      <c r="AK265" s="1292"/>
      <c r="AL265" s="1176"/>
      <c r="AM265" s="1176"/>
      <c r="AN265" s="1176"/>
      <c r="AO265" s="1176"/>
      <c r="AP265" s="1176"/>
      <c r="AQ265" s="1292"/>
      <c r="AR265" s="1179"/>
      <c r="AS265" s="1179"/>
      <c r="AT265" s="1179"/>
      <c r="AU265" s="1179"/>
      <c r="AV265" s="1178"/>
      <c r="AW265" s="1179"/>
      <c r="AX265" s="1176"/>
      <c r="AY265" s="1177"/>
      <c r="AZ265" s="1178"/>
      <c r="BA265" s="1292"/>
      <c r="BB265" s="1178"/>
      <c r="BC265" s="1179"/>
      <c r="BD265" s="1292"/>
      <c r="BE265" s="1292"/>
      <c r="BF265" s="1292"/>
      <c r="BG265" s="1179"/>
      <c r="BH265" s="1179"/>
      <c r="BI265" s="1292"/>
      <c r="BJ265" s="1179"/>
      <c r="BK265" s="1179"/>
      <c r="BL265" s="1179"/>
      <c r="BM265" s="1292"/>
      <c r="BN265" s="1292"/>
      <c r="BO265" s="1179"/>
      <c r="BP265" s="1176"/>
      <c r="BQ265" s="1176"/>
      <c r="BR265" s="1176"/>
      <c r="BS265" s="1176"/>
      <c r="BT265" s="1176"/>
      <c r="BU265" s="1292"/>
      <c r="BV265" s="1176"/>
      <c r="BW265" s="1177"/>
      <c r="BX265" s="1178"/>
      <c r="BY265" s="1179"/>
      <c r="BZ265" s="1292"/>
      <c r="CA265" s="1292"/>
      <c r="CB265" s="1176"/>
      <c r="CC265" s="1176"/>
      <c r="CD265" s="1176"/>
      <c r="CE265" s="1176"/>
      <c r="CF265" s="1176"/>
      <c r="CG265" s="1292"/>
      <c r="CH265" s="1284"/>
      <c r="CI265" s="1284"/>
      <c r="CJ265" s="1284"/>
      <c r="CK265" s="1284"/>
      <c r="CL265" s="1284"/>
      <c r="CM265" s="1295"/>
      <c r="CN265" s="1284"/>
      <c r="CO265" s="1284"/>
      <c r="CP265" s="1284"/>
      <c r="CQ265" s="1284"/>
      <c r="CR265" s="1284"/>
      <c r="CS265" s="1174"/>
      <c r="CT265" s="1292"/>
      <c r="CU265" s="1292"/>
      <c r="CV265" s="1292"/>
      <c r="CW265" s="1178"/>
      <c r="CX265" s="1178"/>
      <c r="CY265" s="1179"/>
      <c r="CZ265" s="1176"/>
      <c r="DA265" s="1176"/>
      <c r="DB265" s="1176"/>
      <c r="DC265" s="1176"/>
      <c r="DD265" s="1176"/>
      <c r="DE265" s="1179"/>
      <c r="DF265" s="1286"/>
      <c r="DG265" s="1177"/>
      <c r="DH265" s="1286"/>
      <c r="DI265" s="1292"/>
      <c r="DJ265" s="1179"/>
      <c r="DK265" s="1292"/>
      <c r="DL265" s="1286"/>
      <c r="DM265" s="1177"/>
      <c r="DN265" s="1286"/>
      <c r="DO265" s="1286"/>
      <c r="DP265" s="1286"/>
      <c r="DQ265" s="1297"/>
      <c r="DR265" s="1286"/>
      <c r="DS265" s="1177"/>
      <c r="DT265" s="1300"/>
      <c r="DU265" s="1300"/>
      <c r="DV265" s="1300"/>
      <c r="DW265" s="1179"/>
      <c r="DX265" s="1180"/>
      <c r="DY265" s="1305"/>
      <c r="DZ265" s="1174"/>
      <c r="EA265" s="1174"/>
      <c r="EB265" s="1174"/>
      <c r="EC265" s="1174"/>
      <c r="ED265" s="1289"/>
      <c r="EE265" s="1284"/>
      <c r="EF265" s="1290"/>
      <c r="EG265" s="1290"/>
      <c r="EH265" s="1290"/>
      <c r="EM265" s="1289"/>
    </row>
    <row r="266" spans="1:143" ht="17.25" customHeight="1" x14ac:dyDescent="0.15">
      <c r="A266" s="1210" t="s">
        <v>44</v>
      </c>
      <c r="B266" s="1211" t="s">
        <v>15</v>
      </c>
      <c r="C266" s="1212">
        <f>SUM(D266:O266)</f>
        <v>33924.090000000004</v>
      </c>
      <c r="D266" s="1213">
        <v>10.476000000000001</v>
      </c>
      <c r="E266" s="1214">
        <v>39.744</v>
      </c>
      <c r="F266" s="1214">
        <v>131.88999999999999</v>
      </c>
      <c r="G266" s="1214">
        <v>2334.9780000000001</v>
      </c>
      <c r="H266" s="1214">
        <v>5909.8789999999999</v>
      </c>
      <c r="I266" s="1215">
        <v>15700.718000000001</v>
      </c>
      <c r="J266" s="1216">
        <v>8760.2720000000008</v>
      </c>
      <c r="K266" s="1214">
        <v>703.47799999999995</v>
      </c>
      <c r="L266" s="1214">
        <v>4.5510000000000002</v>
      </c>
      <c r="M266" s="1214">
        <v>144.72</v>
      </c>
      <c r="N266" s="1214">
        <v>0</v>
      </c>
      <c r="O266" s="1217">
        <v>183.38399999999999</v>
      </c>
      <c r="P266" s="1603"/>
      <c r="R266" s="1608"/>
      <c r="T266" s="1591"/>
      <c r="U266" s="1591"/>
      <c r="V266" s="1591"/>
      <c r="W266" s="1615"/>
      <c r="X266" s="1615"/>
      <c r="Z266" s="1618"/>
      <c r="AA266" s="1618"/>
      <c r="AB266" s="1618"/>
      <c r="AC266" s="1618"/>
      <c r="AF266" s="1591"/>
      <c r="AG266" s="1591"/>
      <c r="AH266" s="1591"/>
      <c r="AI266" s="1178"/>
      <c r="AJ266" s="1178"/>
      <c r="AK266" s="1179"/>
      <c r="AL266" s="1176"/>
      <c r="AM266" s="1176"/>
      <c r="AN266" s="1176"/>
      <c r="AO266" s="1176"/>
      <c r="AP266" s="1176"/>
      <c r="AQ266" s="1179"/>
      <c r="AR266" s="1292"/>
      <c r="AS266" s="1292"/>
      <c r="AT266" s="1292"/>
      <c r="AU266" s="1179"/>
      <c r="AV266" s="1179"/>
      <c r="AW266" s="1179"/>
      <c r="AX266" s="1176"/>
      <c r="AY266" s="1177"/>
      <c r="AZ266" s="1178"/>
      <c r="BA266" s="1178"/>
      <c r="BB266" s="1178"/>
      <c r="BC266" s="1179"/>
      <c r="BD266" s="1176"/>
      <c r="BE266" s="1176"/>
      <c r="BF266" s="1176"/>
      <c r="BG266" s="1176"/>
      <c r="BH266" s="1176"/>
      <c r="BI266" s="1180"/>
      <c r="BJ266" s="1176"/>
      <c r="BK266" s="1177"/>
      <c r="BL266" s="1178"/>
      <c r="BM266" s="1292"/>
      <c r="BN266" s="1285"/>
      <c r="BO266" s="1179"/>
      <c r="BP266" s="1176"/>
      <c r="BQ266" s="1177"/>
      <c r="BR266" s="1178"/>
      <c r="BS266" s="1178"/>
      <c r="BT266" s="1178"/>
      <c r="BU266" s="1179"/>
      <c r="BV266" s="1176"/>
      <c r="BW266" s="1176"/>
      <c r="BX266" s="1176"/>
      <c r="BY266" s="1176"/>
      <c r="BZ266" s="1176"/>
      <c r="CA266" s="1179"/>
      <c r="CB266" s="1284"/>
      <c r="CC266" s="1284"/>
      <c r="CD266" s="1284"/>
      <c r="CE266" s="1284"/>
      <c r="CF266" s="1284"/>
      <c r="CG266" s="1174"/>
      <c r="CH266" s="1174"/>
      <c r="CI266" s="1174"/>
      <c r="CJ266" s="1171"/>
      <c r="CK266" s="1290"/>
      <c r="CL266" s="1290"/>
      <c r="CM266" s="1174"/>
      <c r="CN266" s="1179"/>
      <c r="CO266" s="1179"/>
      <c r="CP266" s="1179"/>
      <c r="CQ266" s="1292"/>
      <c r="CR266" s="1179"/>
      <c r="CS266" s="1180"/>
      <c r="CT266" s="1176"/>
      <c r="CU266" s="1176"/>
      <c r="CV266" s="1176"/>
      <c r="CW266" s="1176"/>
      <c r="CX266" s="1176"/>
      <c r="CY266" s="1179"/>
      <c r="CZ266" s="1179"/>
      <c r="DA266" s="1179"/>
      <c r="DB266" s="1179"/>
      <c r="DC266" s="1286"/>
      <c r="DD266" s="1292"/>
      <c r="DE266" s="1179"/>
      <c r="DF266" s="1286"/>
      <c r="DG266" s="1177"/>
      <c r="DH266" s="1286"/>
      <c r="DI266" s="1286"/>
      <c r="DJ266" s="1286"/>
      <c r="DK266" s="1285"/>
      <c r="DL266" s="1286"/>
      <c r="DM266" s="1177"/>
      <c r="DN266" s="1300"/>
      <c r="DO266" s="1300"/>
      <c r="DP266" s="1300"/>
      <c r="DQ266" s="1179"/>
      <c r="DR266" s="1180"/>
      <c r="DS266" s="1305"/>
      <c r="DT266" s="1174"/>
      <c r="DU266" s="1174"/>
      <c r="DV266" s="1174"/>
      <c r="DW266" s="1298"/>
      <c r="DX266" s="1174"/>
      <c r="EG266" s="1171"/>
    </row>
    <row r="267" spans="1:143" ht="17.25" customHeight="1" x14ac:dyDescent="0.15">
      <c r="A267" s="1218" t="s">
        <v>44</v>
      </c>
      <c r="B267" s="1219" t="s">
        <v>240</v>
      </c>
      <c r="C267" s="1220">
        <f>C266/C265</f>
        <v>82.245601530282002</v>
      </c>
      <c r="D267" s="1221">
        <v>233</v>
      </c>
      <c r="E267" s="1222">
        <v>185</v>
      </c>
      <c r="F267" s="1222">
        <v>153</v>
      </c>
      <c r="G267" s="1222">
        <v>94</v>
      </c>
      <c r="H267" s="1222">
        <v>74</v>
      </c>
      <c r="I267" s="1223">
        <v>79</v>
      </c>
      <c r="J267" s="1222">
        <v>90</v>
      </c>
      <c r="K267" s="1222">
        <v>73</v>
      </c>
      <c r="L267" s="1222">
        <v>569</v>
      </c>
      <c r="M267" s="1222">
        <v>145</v>
      </c>
      <c r="N267" s="1222">
        <v>0</v>
      </c>
      <c r="O267" s="1224">
        <v>342</v>
      </c>
      <c r="P267" s="1603"/>
      <c r="R267" s="1608"/>
      <c r="S267" s="1616"/>
      <c r="T267" s="1615"/>
      <c r="U267" s="1615"/>
      <c r="V267" s="1615"/>
      <c r="W267" s="1591"/>
      <c r="X267" s="1591"/>
      <c r="Y267" s="1615"/>
      <c r="Z267" s="1618"/>
      <c r="AA267" s="1618"/>
      <c r="AB267" s="1618"/>
      <c r="AC267" s="1618"/>
      <c r="AD267" s="1618"/>
      <c r="AE267" s="1615"/>
      <c r="AF267" s="1615"/>
      <c r="AG267" s="1615"/>
      <c r="AH267" s="1615"/>
      <c r="AI267" s="1178"/>
      <c r="AJ267" s="1292"/>
      <c r="AK267" s="1179"/>
      <c r="AL267" s="1179"/>
      <c r="AM267" s="1179"/>
      <c r="AN267" s="1179"/>
      <c r="AO267" s="1178"/>
      <c r="AP267" s="1292"/>
      <c r="AQ267" s="1292"/>
      <c r="AR267" s="1176"/>
      <c r="AS267" s="1177"/>
      <c r="AT267" s="1178"/>
      <c r="AU267" s="1178"/>
      <c r="AV267" s="1178"/>
      <c r="AW267" s="1292"/>
      <c r="AX267" s="1179"/>
      <c r="AY267" s="1179"/>
      <c r="AZ267" s="1179"/>
      <c r="BA267" s="1292"/>
      <c r="BB267" s="1292"/>
      <c r="BC267" s="1179"/>
      <c r="BD267" s="1285"/>
      <c r="BE267" s="1285"/>
      <c r="BF267" s="1285"/>
      <c r="BG267" s="1292"/>
      <c r="BH267" s="1285"/>
      <c r="BI267" s="1179"/>
      <c r="BJ267" s="1179"/>
      <c r="BK267" s="1179"/>
      <c r="BL267" s="1179"/>
      <c r="BM267" s="1292"/>
      <c r="BN267" s="1178"/>
      <c r="BO267" s="1179"/>
      <c r="BP267" s="1176"/>
      <c r="BQ267" s="1176"/>
      <c r="BR267" s="1176"/>
      <c r="BS267" s="1176"/>
      <c r="BT267" s="1176"/>
      <c r="BU267" s="1179"/>
      <c r="BV267" s="1174"/>
      <c r="BW267" s="1174"/>
      <c r="BX267" s="1171"/>
      <c r="BY267" s="1289"/>
      <c r="BZ267" s="1289"/>
      <c r="CA267" s="1174"/>
      <c r="CB267" s="1284"/>
      <c r="CC267" s="1284"/>
      <c r="CD267" s="1284"/>
      <c r="CE267" s="1284"/>
      <c r="CF267" s="1284"/>
      <c r="CG267" s="1295"/>
      <c r="CH267" s="1179"/>
      <c r="CI267" s="1179"/>
      <c r="CJ267" s="1179"/>
      <c r="CK267" s="1179"/>
      <c r="CL267" s="1178"/>
      <c r="CM267" s="1179"/>
      <c r="CN267" s="1176"/>
      <c r="CO267" s="1176"/>
      <c r="CP267" s="1176"/>
      <c r="CQ267" s="1176"/>
      <c r="CR267" s="1176"/>
      <c r="CS267" s="1179"/>
      <c r="CT267" s="1286"/>
      <c r="CU267" s="1177"/>
      <c r="CV267" s="1286"/>
      <c r="CW267" s="1286"/>
      <c r="CX267" s="1286"/>
      <c r="CY267" s="1285"/>
      <c r="CZ267" s="1286"/>
      <c r="DA267" s="1177"/>
      <c r="DB267" s="1300"/>
      <c r="DC267" s="1300"/>
      <c r="DD267" s="1300"/>
      <c r="DE267" s="1292"/>
      <c r="DF267" s="1180"/>
      <c r="DG267" s="1305"/>
      <c r="DH267" s="1290"/>
      <c r="DI267" s="1174"/>
      <c r="DJ267" s="1174"/>
      <c r="DK267" s="1174"/>
      <c r="DL267" s="1174"/>
      <c r="DM267" s="1284"/>
      <c r="DN267" s="1290"/>
      <c r="DO267" s="1290"/>
      <c r="DP267" s="1290"/>
      <c r="DU267" s="1171"/>
      <c r="DV267" s="1290"/>
      <c r="DW267" s="1290"/>
      <c r="DX267" s="1290"/>
      <c r="ED267" s="1290"/>
      <c r="EE267" s="1290"/>
      <c r="EF267" s="1290"/>
    </row>
    <row r="268" spans="1:143" ht="17.25" customHeight="1" x14ac:dyDescent="0.15">
      <c r="A268" s="1250" t="s">
        <v>45</v>
      </c>
      <c r="B268" s="1226" t="s">
        <v>239</v>
      </c>
      <c r="C268" s="1212">
        <f>SUM(D268:O268)</f>
        <v>9184.2729999999992</v>
      </c>
      <c r="D268" s="1213">
        <v>894.41800000000001</v>
      </c>
      <c r="E268" s="1214">
        <v>900.78399999999999</v>
      </c>
      <c r="F268" s="1214">
        <v>875.82500000000005</v>
      </c>
      <c r="G268" s="1214">
        <v>538.82500000000005</v>
      </c>
      <c r="H268" s="1214">
        <v>404.25400000000002</v>
      </c>
      <c r="I268" s="1215">
        <v>131.08699999999999</v>
      </c>
      <c r="J268" s="1216">
        <v>339.267</v>
      </c>
      <c r="K268" s="1214">
        <v>663.41700000000003</v>
      </c>
      <c r="L268" s="1214">
        <v>1009.107</v>
      </c>
      <c r="M268" s="1214">
        <v>1096.4949999999999</v>
      </c>
      <c r="N268" s="1214">
        <v>987.58699999999999</v>
      </c>
      <c r="O268" s="1217">
        <v>1343.2070000000001</v>
      </c>
      <c r="P268" s="1603"/>
      <c r="R268" s="1608"/>
      <c r="T268" s="1591"/>
      <c r="U268" s="1591"/>
      <c r="V268" s="1591"/>
      <c r="W268" s="1615"/>
      <c r="X268" s="1591"/>
      <c r="Z268" s="1617"/>
      <c r="AA268" s="1617"/>
      <c r="AB268" s="1617"/>
      <c r="AC268" s="1618"/>
      <c r="AD268" s="1618"/>
      <c r="AF268" s="1591"/>
      <c r="AG268" s="1591"/>
      <c r="AH268" s="1591"/>
      <c r="AI268" s="1179"/>
      <c r="AJ268" s="1179"/>
      <c r="AK268" s="1292"/>
      <c r="AL268" s="1176"/>
      <c r="AM268" s="1176"/>
      <c r="AN268" s="1176"/>
      <c r="AO268" s="1176"/>
      <c r="AP268" s="1176"/>
      <c r="AQ268" s="1292"/>
      <c r="AR268" s="1179"/>
      <c r="AS268" s="1179"/>
      <c r="AT268" s="1179"/>
      <c r="AU268" s="1179"/>
      <c r="AV268" s="1292"/>
      <c r="AW268" s="1179"/>
      <c r="AX268" s="1179"/>
      <c r="AY268" s="1179"/>
      <c r="AZ268" s="1179"/>
      <c r="BA268" s="1292"/>
      <c r="BB268" s="1292"/>
      <c r="BC268" s="1179"/>
      <c r="BD268" s="1292"/>
      <c r="BE268" s="1292"/>
      <c r="BF268" s="1292"/>
      <c r="BG268" s="1292"/>
      <c r="BH268" s="1292"/>
      <c r="BI268" s="1292"/>
      <c r="BJ268" s="1176"/>
      <c r="BK268" s="1177"/>
      <c r="BL268" s="1178"/>
      <c r="BM268" s="1179"/>
      <c r="BN268" s="1179"/>
      <c r="BO268" s="1179"/>
      <c r="BP268" s="1285"/>
      <c r="BQ268" s="1285"/>
      <c r="BR268" s="1285"/>
      <c r="BS268" s="1285"/>
      <c r="BT268" s="1285"/>
      <c r="BU268" s="1292"/>
      <c r="BV268" s="1176"/>
      <c r="BW268" s="1177"/>
      <c r="BX268" s="1178"/>
      <c r="BY268" s="1179"/>
      <c r="BZ268" s="1292"/>
      <c r="CA268" s="1292"/>
      <c r="CB268" s="1176"/>
      <c r="CC268" s="1176"/>
      <c r="CD268" s="1176"/>
      <c r="CE268" s="1176"/>
      <c r="CF268" s="1176"/>
      <c r="CG268" s="1292"/>
      <c r="CH268" s="1295"/>
      <c r="CI268" s="1295"/>
      <c r="CJ268" s="1295"/>
      <c r="CK268" s="1174"/>
      <c r="CL268" s="1303"/>
      <c r="CM268" s="1295"/>
      <c r="CN268" s="1174"/>
      <c r="CO268" s="1174"/>
      <c r="CP268" s="1174"/>
      <c r="CQ268" s="1289"/>
      <c r="CR268" s="1295"/>
      <c r="CS268" s="1174"/>
      <c r="CT268" s="1179"/>
      <c r="CU268" s="1179"/>
      <c r="CV268" s="1293"/>
      <c r="CW268" s="1293"/>
      <c r="CX268" s="1293"/>
      <c r="CY268" s="1179"/>
      <c r="CZ268" s="1176"/>
      <c r="DA268" s="1176"/>
      <c r="DB268" s="1176"/>
      <c r="DC268" s="1176"/>
      <c r="DD268" s="1176"/>
      <c r="DE268" s="1297"/>
      <c r="DF268" s="1286"/>
      <c r="DG268" s="1177"/>
      <c r="DH268" s="1300"/>
      <c r="DI268" s="1300"/>
      <c r="DJ268" s="1300"/>
      <c r="DK268" s="1179"/>
      <c r="DL268" s="1179"/>
      <c r="DQ268" s="1291"/>
      <c r="DY268" s="1290"/>
    </row>
    <row r="269" spans="1:143" ht="17.25" customHeight="1" x14ac:dyDescent="0.15">
      <c r="A269" s="1210" t="s">
        <v>45</v>
      </c>
      <c r="B269" s="1211" t="s">
        <v>15</v>
      </c>
      <c r="C269" s="1212">
        <f>SUM(D269:O269)</f>
        <v>3314659.8390000002</v>
      </c>
      <c r="D269" s="1213">
        <v>257551.22700000001</v>
      </c>
      <c r="E269" s="1214">
        <v>312423.88199999998</v>
      </c>
      <c r="F269" s="1214">
        <v>247020.43100000001</v>
      </c>
      <c r="G269" s="1214">
        <v>232709.038</v>
      </c>
      <c r="H269" s="1214">
        <v>213149.70499999999</v>
      </c>
      <c r="I269" s="1215">
        <v>139209.511</v>
      </c>
      <c r="J269" s="1216">
        <v>162927.84899999999</v>
      </c>
      <c r="K269" s="1214">
        <v>199911.554</v>
      </c>
      <c r="L269" s="1214">
        <v>398079.79599999997</v>
      </c>
      <c r="M269" s="1214">
        <v>374626.62599999999</v>
      </c>
      <c r="N269" s="1214">
        <v>301677.75699999998</v>
      </c>
      <c r="O269" s="1217">
        <v>475372.46299999999</v>
      </c>
      <c r="P269" s="1603"/>
      <c r="Q269" s="1620"/>
      <c r="R269" s="1608"/>
      <c r="T269" s="1591"/>
      <c r="U269" s="1591"/>
      <c r="V269" s="1591"/>
      <c r="W269" s="1591"/>
      <c r="X269" s="1615"/>
      <c r="Z269" s="1619"/>
      <c r="AA269" s="1619"/>
      <c r="AB269" s="1619"/>
      <c r="AC269" s="1617"/>
      <c r="AD269" s="1618"/>
      <c r="AF269" s="1591"/>
      <c r="AG269" s="1591"/>
      <c r="AH269" s="1591"/>
      <c r="AI269" s="1179"/>
      <c r="AJ269" s="1285"/>
      <c r="AK269" s="1179"/>
      <c r="AL269" s="1176"/>
      <c r="AM269" s="1176"/>
      <c r="AN269" s="1176"/>
      <c r="AO269" s="1176"/>
      <c r="AP269" s="1176"/>
      <c r="AQ269" s="1179"/>
      <c r="AR269" s="1179"/>
      <c r="AS269" s="1179"/>
      <c r="AT269" s="1179"/>
      <c r="AU269" s="1179"/>
      <c r="AV269" s="1292"/>
      <c r="AW269" s="1179"/>
      <c r="AX269" s="1292"/>
      <c r="AY269" s="1292"/>
      <c r="AZ269" s="1292"/>
      <c r="BA269" s="1179"/>
      <c r="BB269" s="1292"/>
      <c r="BC269" s="1179"/>
      <c r="BD269" s="1176"/>
      <c r="BE269" s="1177"/>
      <c r="BF269" s="1178"/>
      <c r="BG269" s="1179"/>
      <c r="BH269" s="1179"/>
      <c r="BI269" s="1292"/>
      <c r="BJ269" s="1285"/>
      <c r="BK269" s="1285"/>
      <c r="BL269" s="1285"/>
      <c r="BM269" s="1285"/>
      <c r="BN269" s="1285"/>
      <c r="BO269" s="1179"/>
      <c r="BP269" s="1176"/>
      <c r="BQ269" s="1177"/>
      <c r="BR269" s="1178"/>
      <c r="BS269" s="1178"/>
      <c r="BT269" s="1179"/>
      <c r="BU269" s="1179"/>
      <c r="BV269" s="1176"/>
      <c r="BW269" s="1176"/>
      <c r="BX269" s="1176"/>
      <c r="BY269" s="1176"/>
      <c r="BZ269" s="1176"/>
      <c r="CA269" s="1179"/>
      <c r="CB269" s="1174"/>
      <c r="CC269" s="1174"/>
      <c r="CD269" s="1174"/>
      <c r="CE269" s="1295"/>
      <c r="CF269" s="1295"/>
      <c r="CG269" s="1174"/>
      <c r="CH269" s="1179"/>
      <c r="CI269" s="1179"/>
      <c r="CJ269" s="1293"/>
      <c r="CK269" s="1293"/>
      <c r="CL269" s="1293"/>
      <c r="CM269" s="1292"/>
      <c r="CN269" s="1179"/>
      <c r="CO269" s="1179"/>
      <c r="CP269" s="1179"/>
      <c r="CQ269" s="1286"/>
      <c r="CR269" s="1292"/>
      <c r="CS269" s="1179"/>
      <c r="CT269" s="1176"/>
      <c r="CU269" s="1176"/>
      <c r="CV269" s="1176"/>
      <c r="CW269" s="1176"/>
      <c r="CX269" s="1176"/>
      <c r="CY269" s="1285"/>
      <c r="CZ269" s="1286"/>
      <c r="DA269" s="1177"/>
      <c r="DB269" s="1300"/>
      <c r="DC269" s="1300"/>
      <c r="DD269" s="1300"/>
      <c r="DE269" s="1306"/>
      <c r="DF269" s="1180"/>
    </row>
    <row r="270" spans="1:143" ht="17.25" customHeight="1" x14ac:dyDescent="0.15">
      <c r="A270" s="1218" t="s">
        <v>45</v>
      </c>
      <c r="B270" s="1219" t="s">
        <v>240</v>
      </c>
      <c r="C270" s="1220">
        <f>C269/C268</f>
        <v>360.90606616332076</v>
      </c>
      <c r="D270" s="1221">
        <v>288</v>
      </c>
      <c r="E270" s="1222">
        <v>347</v>
      </c>
      <c r="F270" s="1222">
        <v>282</v>
      </c>
      <c r="G270" s="1222">
        <v>432</v>
      </c>
      <c r="H270" s="1222">
        <v>527</v>
      </c>
      <c r="I270" s="1223">
        <v>1062</v>
      </c>
      <c r="J270" s="1222">
        <v>480</v>
      </c>
      <c r="K270" s="1222">
        <v>301</v>
      </c>
      <c r="L270" s="1222">
        <v>394</v>
      </c>
      <c r="M270" s="1222">
        <v>342</v>
      </c>
      <c r="N270" s="1222">
        <v>305</v>
      </c>
      <c r="O270" s="1224">
        <v>354</v>
      </c>
      <c r="P270" s="1603"/>
      <c r="S270" s="1616"/>
      <c r="T270" s="1615"/>
      <c r="U270" s="1615"/>
      <c r="V270" s="1615"/>
      <c r="W270" s="1591"/>
      <c r="Y270" s="1615"/>
      <c r="Z270" s="1619"/>
      <c r="AA270" s="1619"/>
      <c r="AB270" s="1619"/>
      <c r="AC270" s="1619"/>
      <c r="AD270" s="1617"/>
      <c r="AE270" s="1615"/>
      <c r="AF270" s="1610"/>
      <c r="AG270" s="1610"/>
      <c r="AH270" s="1610"/>
      <c r="AI270" s="1292"/>
      <c r="AJ270" s="1179"/>
      <c r="AK270" s="1179"/>
      <c r="AL270" s="1292"/>
      <c r="AM270" s="1292"/>
      <c r="AN270" s="1292"/>
      <c r="AO270" s="1178"/>
      <c r="AP270" s="1179"/>
      <c r="AQ270" s="1292"/>
      <c r="AR270" s="1176"/>
      <c r="AS270" s="1176"/>
      <c r="AT270" s="1176"/>
      <c r="AU270" s="1176"/>
      <c r="AV270" s="1176"/>
      <c r="AW270" s="1292"/>
      <c r="AX270" s="1179"/>
      <c r="AY270" s="1179"/>
      <c r="AZ270" s="1179"/>
      <c r="BA270" s="1178"/>
      <c r="BB270" s="1178"/>
      <c r="BC270" s="1179"/>
      <c r="BD270" s="1179"/>
      <c r="BE270" s="1179"/>
      <c r="BF270" s="1179"/>
      <c r="BG270" s="1179"/>
      <c r="BH270" s="1248"/>
      <c r="BI270" s="1179"/>
      <c r="BJ270" s="1176"/>
      <c r="BK270" s="1177"/>
      <c r="BL270" s="1178"/>
      <c r="BM270" s="1178"/>
      <c r="BN270" s="1292"/>
      <c r="BO270" s="1179"/>
      <c r="BP270" s="1176"/>
      <c r="BQ270" s="1176"/>
      <c r="BR270" s="1176"/>
      <c r="BS270" s="1176"/>
      <c r="BT270" s="1176"/>
      <c r="BU270" s="1179"/>
      <c r="BV270" s="1295"/>
      <c r="BW270" s="1295"/>
      <c r="BX270" s="1303"/>
      <c r="BY270" s="1171"/>
      <c r="BZ270" s="1289"/>
      <c r="CA270" s="1295"/>
      <c r="CB270" s="1292"/>
      <c r="CC270" s="1292"/>
      <c r="CD270" s="293"/>
      <c r="CE270" s="1293"/>
      <c r="CF270" s="1178"/>
      <c r="CG270" s="1179"/>
      <c r="CH270" s="1179"/>
      <c r="CI270" s="1179"/>
      <c r="CJ270" s="1179"/>
      <c r="CK270" s="1292"/>
      <c r="CL270" s="1292"/>
      <c r="CM270" s="1179"/>
      <c r="CN270" s="1292"/>
      <c r="CO270" s="1292"/>
      <c r="CP270" s="1292"/>
      <c r="CQ270" s="1179"/>
      <c r="CR270" s="1286"/>
      <c r="CS270" s="1179"/>
      <c r="CT270" s="1286"/>
      <c r="CU270" s="1177"/>
      <c r="CV270" s="1286"/>
      <c r="CW270" s="1286"/>
      <c r="CX270" s="1286"/>
      <c r="CY270" s="1285"/>
      <c r="CZ270" s="1286"/>
      <c r="DA270" s="1177"/>
      <c r="DB270" s="1300"/>
      <c r="DC270" s="1300"/>
      <c r="DD270" s="1300"/>
      <c r="DE270" s="1292"/>
      <c r="DF270" s="1179"/>
      <c r="DG270" s="1284"/>
      <c r="DH270" s="1290"/>
      <c r="DI270" s="1290"/>
      <c r="DJ270" s="1290"/>
      <c r="DK270" s="1291"/>
      <c r="DO270" s="1171"/>
      <c r="DX270" s="1290"/>
    </row>
    <row r="271" spans="1:143" ht="17.25" customHeight="1" x14ac:dyDescent="0.15">
      <c r="A271" s="1225" t="s">
        <v>46</v>
      </c>
      <c r="B271" s="1226" t="s">
        <v>239</v>
      </c>
      <c r="C271" s="1212">
        <f>SUM(D271:O271)</f>
        <v>4314.1710000000012</v>
      </c>
      <c r="D271" s="1213">
        <v>393.03399999999999</v>
      </c>
      <c r="E271" s="1214">
        <v>387.90600000000001</v>
      </c>
      <c r="F271" s="1214">
        <v>424.209</v>
      </c>
      <c r="G271" s="1214">
        <v>369.09100000000001</v>
      </c>
      <c r="H271" s="1214">
        <v>396.75099999999998</v>
      </c>
      <c r="I271" s="1215">
        <v>310.19600000000003</v>
      </c>
      <c r="J271" s="1216">
        <v>311.07</v>
      </c>
      <c r="K271" s="1214">
        <v>286.65699999999998</v>
      </c>
      <c r="L271" s="1309">
        <v>282.30200000000002</v>
      </c>
      <c r="M271" s="1214">
        <v>370.101</v>
      </c>
      <c r="N271" s="1214">
        <v>402.33699999999999</v>
      </c>
      <c r="O271" s="1217">
        <v>380.517</v>
      </c>
      <c r="P271" s="1603"/>
      <c r="Q271" s="1620"/>
      <c r="R271" s="1608"/>
      <c r="T271" s="1591"/>
      <c r="U271" s="1591"/>
      <c r="V271" s="1591"/>
      <c r="W271" s="1615"/>
      <c r="X271" s="1591"/>
      <c r="Z271" s="1617"/>
      <c r="AA271" s="1617"/>
      <c r="AB271" s="1617"/>
      <c r="AC271" s="1619"/>
      <c r="AD271" s="1619"/>
      <c r="AF271" s="1588"/>
      <c r="AG271" s="1588"/>
      <c r="AH271" s="1588"/>
      <c r="AI271" s="1176"/>
      <c r="AJ271" s="1176"/>
      <c r="AK271" s="1292"/>
      <c r="AL271" s="1292"/>
      <c r="AM271" s="1292"/>
      <c r="AN271" s="1292"/>
      <c r="AO271" s="1179"/>
      <c r="AP271" s="1178"/>
      <c r="AQ271" s="1179"/>
      <c r="AR271" s="1176"/>
      <c r="AS271" s="1177"/>
      <c r="AT271" s="1178"/>
      <c r="AU271" s="1178"/>
      <c r="AV271" s="1179"/>
      <c r="AW271" s="1179"/>
      <c r="AX271" s="1292"/>
      <c r="AY271" s="1292"/>
      <c r="AZ271" s="1292"/>
      <c r="BA271" s="1292"/>
      <c r="BB271" s="1179"/>
      <c r="BC271" s="1179"/>
      <c r="BD271" s="1292"/>
      <c r="BE271" s="1292"/>
      <c r="BF271" s="1292"/>
      <c r="BG271" s="1178"/>
      <c r="BH271" s="1179"/>
      <c r="BI271" s="1292"/>
      <c r="BJ271" s="1176"/>
      <c r="BK271" s="1176"/>
      <c r="BL271" s="1176"/>
      <c r="BM271" s="1176"/>
      <c r="BN271" s="1176"/>
      <c r="BO271" s="1292"/>
      <c r="BP271" s="1290"/>
      <c r="BQ271" s="1290"/>
      <c r="BR271" s="1290"/>
      <c r="BS271" s="1295"/>
      <c r="BT271" s="1174"/>
      <c r="BU271" s="1295"/>
      <c r="BV271" s="1174"/>
      <c r="BW271" s="1174"/>
      <c r="BX271" s="1174"/>
      <c r="BY271" s="1171"/>
      <c r="BZ271" s="1171"/>
      <c r="CA271" s="1174"/>
      <c r="CB271" s="1179"/>
      <c r="CC271" s="1179"/>
      <c r="CD271" s="1179"/>
      <c r="CE271" s="293"/>
      <c r="CF271" s="1287"/>
      <c r="CG271" s="1179"/>
      <c r="CH271" s="1292"/>
      <c r="CI271" s="1292"/>
      <c r="CJ271" s="1292"/>
      <c r="CK271" s="1179"/>
      <c r="CL271" s="1179"/>
      <c r="CM271" s="1292"/>
      <c r="CN271" s="1286"/>
      <c r="CO271" s="1177"/>
      <c r="CP271" s="1286"/>
      <c r="CQ271" s="1292"/>
      <c r="CR271" s="1179"/>
      <c r="CS271" s="1292"/>
      <c r="CT271" s="1286"/>
      <c r="CU271" s="1177"/>
      <c r="CV271" s="1286"/>
      <c r="CW271" s="1286"/>
      <c r="CX271" s="1286"/>
      <c r="CY271" s="1297"/>
      <c r="CZ271" s="1286"/>
      <c r="DA271" s="1177"/>
      <c r="DB271" s="1300"/>
      <c r="DC271" s="1300"/>
      <c r="DD271" s="1300"/>
      <c r="DE271" s="1179"/>
      <c r="DF271" s="1180"/>
      <c r="DK271" s="1174"/>
      <c r="DL271" s="1289"/>
      <c r="DM271" s="1289"/>
      <c r="DN271" s="1171"/>
      <c r="DO271" s="1289"/>
      <c r="DS271" s="1290"/>
      <c r="DY271" s="1290"/>
      <c r="DZ271" s="1290"/>
    </row>
    <row r="272" spans="1:143" ht="17.25" customHeight="1" x14ac:dyDescent="0.15">
      <c r="A272" s="1210" t="s">
        <v>47</v>
      </c>
      <c r="B272" s="1211" t="s">
        <v>15</v>
      </c>
      <c r="C272" s="1212">
        <f>SUM(D272:O272)</f>
        <v>1513227.08</v>
      </c>
      <c r="D272" s="1213">
        <v>187159.5</v>
      </c>
      <c r="E272" s="1251">
        <v>146239.573</v>
      </c>
      <c r="F272" s="1214">
        <v>103837.571</v>
      </c>
      <c r="G272" s="1214">
        <v>107624.944</v>
      </c>
      <c r="H272" s="1214">
        <v>92629.23</v>
      </c>
      <c r="I272" s="1215">
        <v>100955.376</v>
      </c>
      <c r="J272" s="1216">
        <v>98939.657000000007</v>
      </c>
      <c r="K272" s="1214">
        <v>106705.592</v>
      </c>
      <c r="L272" s="1309">
        <v>145248.084</v>
      </c>
      <c r="M272" s="1214">
        <v>160122.07999999999</v>
      </c>
      <c r="N272" s="1214">
        <v>120891.99</v>
      </c>
      <c r="O272" s="1217">
        <v>142873.48300000001</v>
      </c>
      <c r="P272" s="1603"/>
      <c r="R272" s="1608"/>
      <c r="T272" s="1591"/>
      <c r="U272" s="1591"/>
      <c r="V272" s="1591"/>
      <c r="W272" s="1591"/>
      <c r="X272" s="1615"/>
      <c r="Z272" s="1618"/>
      <c r="AA272" s="1618"/>
      <c r="AB272" s="1618"/>
      <c r="AC272" s="1617"/>
      <c r="AD272" s="1619"/>
      <c r="AF272" s="1591"/>
      <c r="AG272" s="1591"/>
      <c r="AH272" s="1591"/>
      <c r="AI272" s="1179"/>
      <c r="AJ272" s="1178"/>
      <c r="AK272" s="1179"/>
      <c r="AL272" s="1176"/>
      <c r="AM272" s="1176"/>
      <c r="AN272" s="1176"/>
      <c r="AO272" s="1176"/>
      <c r="AP272" s="1176"/>
      <c r="AQ272" s="1179"/>
      <c r="AR272" s="1292"/>
      <c r="AS272" s="1292"/>
      <c r="AT272" s="1292"/>
      <c r="AU272" s="1179"/>
      <c r="AV272" s="1292"/>
      <c r="AW272" s="1292"/>
      <c r="AX272" s="1176"/>
      <c r="AY272" s="1176"/>
      <c r="AZ272" s="1176"/>
      <c r="BA272" s="1176"/>
      <c r="BB272" s="1176"/>
      <c r="BC272" s="1179"/>
      <c r="BD272" s="1176"/>
      <c r="BE272" s="1176"/>
      <c r="BF272" s="1176"/>
      <c r="BG272" s="1176"/>
      <c r="BH272" s="1176"/>
      <c r="BI272" s="1179"/>
      <c r="BJ272" s="1174"/>
      <c r="BK272" s="1174"/>
      <c r="BL272" s="1171"/>
      <c r="BM272" s="1174"/>
      <c r="BN272" s="1295"/>
      <c r="BO272" s="1174"/>
      <c r="BP272" s="1284"/>
      <c r="BQ272" s="1284"/>
      <c r="BR272" s="1284"/>
      <c r="BS272" s="1284"/>
      <c r="BT272" s="1284"/>
      <c r="BU272" s="1174"/>
      <c r="BV272" s="1292"/>
      <c r="BW272" s="1292"/>
      <c r="BX272" s="1292"/>
      <c r="BY272" s="1179"/>
      <c r="BZ272" s="1179"/>
      <c r="CA272" s="1292"/>
      <c r="CB272" s="1176"/>
      <c r="CC272" s="1176"/>
      <c r="CD272" s="1176"/>
      <c r="CE272" s="1176"/>
      <c r="CF272" s="1176"/>
      <c r="CG272" s="1179"/>
      <c r="CH272" s="1286"/>
      <c r="CI272" s="1177"/>
      <c r="CJ272" s="1286"/>
      <c r="CK272" s="1292"/>
      <c r="CL272" s="1179"/>
      <c r="CM272" s="1179"/>
      <c r="CN272" s="1176"/>
      <c r="CO272" s="1176"/>
      <c r="CP272" s="1176"/>
      <c r="CQ272" s="1176"/>
      <c r="CR272" s="1176"/>
      <c r="CS272" s="1179"/>
      <c r="CT272" s="1286"/>
      <c r="CU272" s="1177"/>
      <c r="CV272" s="1286"/>
      <c r="CW272" s="1286"/>
      <c r="CX272" s="1286"/>
      <c r="CY272" s="1285"/>
      <c r="CZ272" s="1286"/>
      <c r="DA272" s="1177"/>
      <c r="DB272" s="1300"/>
      <c r="DC272" s="1300"/>
      <c r="DD272" s="1300"/>
      <c r="DE272" s="1310"/>
      <c r="DF272" s="1178"/>
      <c r="DG272" s="1289"/>
      <c r="DH272" s="1171"/>
      <c r="DI272" s="1171"/>
      <c r="DM272" s="1290"/>
    </row>
    <row r="273" spans="1:135" ht="17.25" customHeight="1" x14ac:dyDescent="0.15">
      <c r="A273" s="1218" t="s">
        <v>47</v>
      </c>
      <c r="B273" s="1219" t="s">
        <v>240</v>
      </c>
      <c r="C273" s="1220">
        <f>C272/C271</f>
        <v>350.75732510371046</v>
      </c>
      <c r="D273" s="1221">
        <v>476</v>
      </c>
      <c r="E273" s="1222">
        <v>377</v>
      </c>
      <c r="F273" s="1222">
        <v>245</v>
      </c>
      <c r="G273" s="1222">
        <v>292</v>
      </c>
      <c r="H273" s="1222">
        <v>233</v>
      </c>
      <c r="I273" s="1223">
        <v>325</v>
      </c>
      <c r="J273" s="1222">
        <v>318</v>
      </c>
      <c r="K273" s="1222">
        <v>372</v>
      </c>
      <c r="L273" s="1222">
        <v>515</v>
      </c>
      <c r="M273" s="1222">
        <v>433</v>
      </c>
      <c r="N273" s="1222">
        <v>300</v>
      </c>
      <c r="O273" s="1224">
        <v>375</v>
      </c>
      <c r="P273" s="1603"/>
      <c r="Q273" s="1620"/>
      <c r="R273" s="1608"/>
      <c r="S273" s="1616"/>
      <c r="T273" s="1591"/>
      <c r="U273" s="1591"/>
      <c r="V273" s="1591"/>
      <c r="W273" s="1591"/>
      <c r="X273" s="1610"/>
      <c r="Y273" s="1615"/>
      <c r="Z273" s="1618"/>
      <c r="AA273" s="1618"/>
      <c r="AB273" s="1618"/>
      <c r="AC273" s="1618"/>
      <c r="AD273" s="1617"/>
      <c r="AE273" s="1615"/>
      <c r="AF273" s="1588"/>
      <c r="AG273" s="1588"/>
      <c r="AH273" s="1588"/>
      <c r="AI273" s="1176"/>
      <c r="AJ273" s="1176"/>
      <c r="AK273" s="1179"/>
      <c r="AL273" s="1179"/>
      <c r="AM273" s="1179"/>
      <c r="AN273" s="1179"/>
      <c r="AO273" s="1178"/>
      <c r="AP273" s="1178"/>
      <c r="AQ273" s="1292"/>
      <c r="AR273" s="1179"/>
      <c r="AS273" s="1179"/>
      <c r="AT273" s="1179"/>
      <c r="AU273" s="1179"/>
      <c r="AV273" s="1178"/>
      <c r="AW273" s="1292"/>
      <c r="AX273" s="1179"/>
      <c r="AY273" s="1179"/>
      <c r="AZ273" s="1179"/>
      <c r="BA273" s="1179"/>
      <c r="BB273" s="1179"/>
      <c r="BC273" s="1179"/>
      <c r="BD273" s="1176"/>
      <c r="BE273" s="1177"/>
      <c r="BF273" s="1178"/>
      <c r="BG273" s="1179"/>
      <c r="BH273" s="1292"/>
      <c r="BI273" s="1179"/>
      <c r="BJ273" s="1292"/>
      <c r="BK273" s="1292"/>
      <c r="BL273" s="1292"/>
      <c r="BM273" s="1292"/>
      <c r="BN273" s="1179"/>
      <c r="BO273" s="1179"/>
      <c r="BP273" s="1176"/>
      <c r="BQ273" s="1176"/>
      <c r="BR273" s="1176"/>
      <c r="BS273" s="1176"/>
      <c r="BT273" s="1176"/>
      <c r="BU273" s="1179"/>
      <c r="BV273" s="1174"/>
      <c r="BW273" s="1174"/>
      <c r="BX273" s="1174"/>
      <c r="BY273" s="1295"/>
      <c r="BZ273" s="1174"/>
      <c r="CA273" s="1174"/>
      <c r="CB273" s="1174"/>
      <c r="CC273" s="1174"/>
      <c r="CD273" s="1171"/>
      <c r="CE273" s="1289"/>
      <c r="CF273" s="1289"/>
      <c r="CG273" s="1295"/>
      <c r="CH273" s="1176"/>
      <c r="CI273" s="1176"/>
      <c r="CJ273" s="1176"/>
      <c r="CK273" s="1176"/>
      <c r="CL273" s="1176"/>
      <c r="CM273" s="1292"/>
      <c r="CN273" s="1176"/>
      <c r="CO273" s="1176"/>
      <c r="CP273" s="1176"/>
      <c r="CQ273" s="1176"/>
      <c r="CR273" s="1176"/>
      <c r="CS273" s="1292"/>
      <c r="CT273" s="1176"/>
      <c r="CU273" s="1176"/>
      <c r="CV273" s="1176"/>
      <c r="CW273" s="1176"/>
      <c r="CX273" s="1176"/>
      <c r="CY273" s="1179"/>
      <c r="CZ273" s="1292"/>
      <c r="DA273" s="1292"/>
      <c r="DB273" s="1292"/>
      <c r="DC273" s="1179"/>
      <c r="DD273" s="1286"/>
      <c r="DE273" s="1179"/>
      <c r="DF273" s="1286"/>
      <c r="DG273" s="1177"/>
      <c r="DH273" s="1286"/>
      <c r="DI273" s="1286"/>
      <c r="DJ273" s="1286"/>
      <c r="DK273" s="1285"/>
      <c r="DL273" s="1286"/>
      <c r="DM273" s="1177"/>
      <c r="DN273" s="1300"/>
      <c r="DO273" s="1300"/>
      <c r="DP273" s="1300"/>
      <c r="DQ273" s="1179"/>
      <c r="DR273" s="1306"/>
      <c r="DW273" s="1291"/>
      <c r="DX273" s="1289"/>
      <c r="DY273" s="1289"/>
      <c r="DZ273" s="1171"/>
      <c r="EA273" s="1171"/>
      <c r="EE273" s="1290"/>
    </row>
    <row r="274" spans="1:135" ht="17.25" customHeight="1" x14ac:dyDescent="0.15">
      <c r="A274" s="1225" t="s">
        <v>48</v>
      </c>
      <c r="B274" s="1226" t="s">
        <v>239</v>
      </c>
      <c r="C274" s="1212">
        <f>SUM(D274:O274)</f>
        <v>36.238</v>
      </c>
      <c r="D274" s="1213">
        <v>8.1219999999999999</v>
      </c>
      <c r="E274" s="1214">
        <v>0.80800000000000005</v>
      </c>
      <c r="F274" s="1214">
        <v>4.4669999999999996</v>
      </c>
      <c r="G274" s="1214">
        <v>6.3680000000000003</v>
      </c>
      <c r="H274" s="1214">
        <v>0.313</v>
      </c>
      <c r="I274" s="1215">
        <v>1.7000000000000001E-2</v>
      </c>
      <c r="J274" s="1216">
        <v>7.1999999999999995E-2</v>
      </c>
      <c r="K274" s="1214">
        <v>0.10199999999999999</v>
      </c>
      <c r="L274" s="1214">
        <v>1.0449999999999999</v>
      </c>
      <c r="M274" s="1214">
        <v>6.5469999999999997</v>
      </c>
      <c r="N274" s="1214">
        <v>4.4130000000000003</v>
      </c>
      <c r="O274" s="1217">
        <v>3.964</v>
      </c>
      <c r="P274" s="1603"/>
      <c r="Q274" s="1620"/>
      <c r="R274" s="1608"/>
      <c r="T274" s="1615"/>
      <c r="U274" s="1615"/>
      <c r="V274" s="1615"/>
      <c r="W274" s="1591"/>
      <c r="X274" s="1610"/>
      <c r="Z274" s="1618"/>
      <c r="AA274" s="1618"/>
      <c r="AB274" s="1618"/>
      <c r="AC274" s="1618"/>
      <c r="AD274" s="1618"/>
      <c r="AF274" s="1591"/>
      <c r="AG274" s="1591"/>
      <c r="AH274" s="1591"/>
      <c r="AI274" s="1179"/>
      <c r="AJ274" s="1179"/>
      <c r="AK274" s="1292"/>
      <c r="AL274" s="1179"/>
      <c r="AM274" s="1179"/>
      <c r="AN274" s="1179"/>
      <c r="AO274" s="1292"/>
      <c r="AP274" s="1179"/>
      <c r="AQ274" s="1179"/>
      <c r="AR274" s="1176"/>
      <c r="AS274" s="1176"/>
      <c r="AT274" s="1176"/>
      <c r="AU274" s="1176"/>
      <c r="AV274" s="1176"/>
      <c r="AW274" s="1179"/>
      <c r="AX274" s="1179"/>
      <c r="AY274" s="1179"/>
      <c r="AZ274" s="1179"/>
      <c r="BA274" s="1179"/>
      <c r="BB274" s="1179"/>
      <c r="BC274" s="1292"/>
      <c r="BD274" s="1285"/>
      <c r="BE274" s="1285"/>
      <c r="BF274" s="1285"/>
      <c r="BG274" s="1179"/>
      <c r="BH274" s="1285"/>
      <c r="BI274" s="1179"/>
      <c r="BJ274" s="1176"/>
      <c r="BK274" s="1176"/>
      <c r="BL274" s="1176"/>
      <c r="BM274" s="1176"/>
      <c r="BN274" s="1176"/>
      <c r="BO274" s="1292"/>
      <c r="BP274" s="1295"/>
      <c r="BQ274" s="1295"/>
      <c r="BR274" s="1295"/>
      <c r="BS274" s="1174"/>
      <c r="BT274" s="1289"/>
      <c r="BU274" s="1295"/>
      <c r="BV274" s="1284"/>
      <c r="BW274" s="1209"/>
      <c r="BX274" s="1289"/>
      <c r="BY274" s="1289"/>
      <c r="BZ274" s="1289"/>
      <c r="CA274" s="1174"/>
      <c r="CB274" s="1176"/>
      <c r="CC274" s="1176"/>
      <c r="CD274" s="1176"/>
      <c r="CE274" s="1176"/>
      <c r="CF274" s="1176"/>
      <c r="CG274" s="1179"/>
      <c r="CH274" s="1176"/>
      <c r="CI274" s="1176"/>
      <c r="CJ274" s="1176"/>
      <c r="CK274" s="1176"/>
      <c r="CL274" s="1176"/>
      <c r="CM274" s="1179"/>
      <c r="CN274" s="1176"/>
      <c r="CO274" s="1176"/>
      <c r="CP274" s="1176"/>
      <c r="CQ274" s="1176"/>
      <c r="CR274" s="1176"/>
      <c r="CS274" s="1292"/>
      <c r="CT274" s="1176"/>
      <c r="CU274" s="1176"/>
      <c r="CV274" s="1176"/>
      <c r="CW274" s="1176"/>
      <c r="CX274" s="1176"/>
      <c r="CY274" s="1292"/>
      <c r="CZ274" s="1176"/>
      <c r="DA274" s="1176"/>
      <c r="DB274" s="1176"/>
      <c r="DC274" s="1176"/>
      <c r="DD274" s="1176"/>
      <c r="DE274" s="1297"/>
      <c r="DF274" s="1286"/>
      <c r="DG274" s="1177"/>
      <c r="DH274" s="1300"/>
      <c r="DI274" s="1300"/>
      <c r="DJ274" s="1300"/>
      <c r="DK274" s="1306"/>
      <c r="DL274" s="1306"/>
      <c r="DM274" s="1284"/>
      <c r="DN274" s="1290"/>
      <c r="DO274" s="1290"/>
      <c r="DP274" s="1290"/>
      <c r="DQ274" s="1291"/>
      <c r="DR274" s="1289"/>
      <c r="DS274" s="1289"/>
      <c r="DT274" s="1171"/>
      <c r="DU274" s="1289"/>
    </row>
    <row r="275" spans="1:135" ht="17.25" customHeight="1" x14ac:dyDescent="0.15">
      <c r="A275" s="1210" t="s">
        <v>49</v>
      </c>
      <c r="B275" s="1211" t="s">
        <v>15</v>
      </c>
      <c r="C275" s="1212">
        <f>SUM(D275:O275)</f>
        <v>32672.002</v>
      </c>
      <c r="D275" s="1213">
        <v>7451.7190000000001</v>
      </c>
      <c r="E275" s="1214">
        <v>821.95500000000004</v>
      </c>
      <c r="F275" s="1214">
        <v>4069.0320000000002</v>
      </c>
      <c r="G275" s="1214">
        <v>4699.067</v>
      </c>
      <c r="H275" s="1214">
        <v>222.155</v>
      </c>
      <c r="I275" s="1215">
        <v>7.8460000000000001</v>
      </c>
      <c r="J275" s="1216">
        <v>82.510999999999996</v>
      </c>
      <c r="K275" s="1214">
        <v>99.694999999999993</v>
      </c>
      <c r="L275" s="1214">
        <v>1242.431</v>
      </c>
      <c r="M275" s="1214">
        <v>6058.8130000000001</v>
      </c>
      <c r="N275" s="1214">
        <v>4061.2510000000002</v>
      </c>
      <c r="O275" s="1217">
        <v>3855.527</v>
      </c>
      <c r="P275" s="1603"/>
      <c r="Q275" s="1620"/>
      <c r="R275" s="1608"/>
      <c r="T275" s="1615"/>
      <c r="U275" s="1615"/>
      <c r="V275" s="1615"/>
      <c r="W275" s="1591"/>
      <c r="X275" s="1610"/>
      <c r="Z275" s="1618"/>
      <c r="AA275" s="1618"/>
      <c r="AB275" s="1618"/>
      <c r="AC275" s="1618"/>
      <c r="AD275" s="1618"/>
      <c r="AF275" s="1610"/>
      <c r="AG275" s="1610"/>
      <c r="AH275" s="1610"/>
      <c r="AI275" s="1292"/>
      <c r="AJ275" s="1179"/>
      <c r="AK275" s="1179"/>
      <c r="AL275" s="1179"/>
      <c r="AM275" s="1179"/>
      <c r="AN275" s="1179"/>
      <c r="AO275" s="1292"/>
      <c r="AP275" s="1292"/>
      <c r="AQ275" s="1179"/>
      <c r="AR275" s="1179"/>
      <c r="AS275" s="1179"/>
      <c r="AT275" s="1179"/>
      <c r="AU275" s="1292"/>
      <c r="AV275" s="1179"/>
      <c r="AW275" s="1179"/>
      <c r="AX275" s="1244"/>
      <c r="AY275" s="1244"/>
      <c r="AZ275" s="1244"/>
      <c r="BA275" s="1244"/>
      <c r="BB275" s="1244"/>
      <c r="BC275" s="1292"/>
      <c r="BD275" s="1176"/>
      <c r="BE275" s="1176"/>
      <c r="BF275" s="1176"/>
      <c r="BG275" s="1176"/>
      <c r="BH275" s="1176"/>
      <c r="BI275" s="1179"/>
      <c r="BJ275" s="1295"/>
      <c r="BK275" s="1295"/>
      <c r="BL275" s="1295"/>
      <c r="BM275" s="1174"/>
      <c r="BN275" s="1295"/>
      <c r="BO275" s="1174"/>
      <c r="BP275" s="1284"/>
      <c r="BQ275" s="1209"/>
      <c r="BR275" s="1289"/>
      <c r="BS275" s="1174"/>
      <c r="BT275" s="1289"/>
      <c r="BU275" s="1174"/>
      <c r="BV275" s="1292"/>
      <c r="BW275" s="1292"/>
      <c r="BX275" s="293"/>
      <c r="BY275" s="1293"/>
      <c r="BZ275" s="1287"/>
      <c r="CA275" s="1292"/>
      <c r="CB275" s="1176"/>
      <c r="CC275" s="1176"/>
      <c r="CD275" s="1176"/>
      <c r="CE275" s="1176"/>
      <c r="CF275" s="1176"/>
      <c r="CG275" s="1179"/>
      <c r="CH275" s="1286"/>
      <c r="CI275" s="1177"/>
      <c r="CJ275" s="1286"/>
      <c r="CK275" s="1292"/>
      <c r="CL275" s="1179"/>
      <c r="CM275" s="1179"/>
      <c r="CN275" s="1179"/>
      <c r="CO275" s="1179"/>
      <c r="CP275" s="1179"/>
      <c r="CQ275" s="1286"/>
      <c r="CR275" s="1292"/>
      <c r="CS275" s="1179"/>
      <c r="CT275" s="1286"/>
      <c r="CU275" s="1177"/>
      <c r="CV275" s="1286"/>
      <c r="CW275" s="1286"/>
      <c r="CX275" s="1286"/>
      <c r="CY275" s="1285"/>
      <c r="CZ275" s="1286"/>
      <c r="DA275" s="1177"/>
      <c r="DB275" s="1300"/>
      <c r="DC275" s="1300"/>
      <c r="DD275" s="1300"/>
      <c r="DE275" s="1306"/>
      <c r="DF275" s="1178"/>
      <c r="DG275" s="1289"/>
      <c r="DH275" s="1171"/>
      <c r="DI275" s="1171"/>
      <c r="DM275" s="1244"/>
      <c r="DN275" s="1290"/>
      <c r="DO275" s="1290"/>
    </row>
    <row r="276" spans="1:135" ht="17.25" customHeight="1" x14ac:dyDescent="0.15">
      <c r="A276" s="1218" t="s">
        <v>49</v>
      </c>
      <c r="B276" s="1219" t="s">
        <v>240</v>
      </c>
      <c r="C276" s="1220">
        <f>C275/C274</f>
        <v>901.59506595286723</v>
      </c>
      <c r="D276" s="1221">
        <v>917</v>
      </c>
      <c r="E276" s="1222">
        <v>1017</v>
      </c>
      <c r="F276" s="1222">
        <v>911</v>
      </c>
      <c r="G276" s="1222">
        <v>738</v>
      </c>
      <c r="H276" s="1222">
        <v>710</v>
      </c>
      <c r="I276" s="1223">
        <v>462</v>
      </c>
      <c r="J276" s="1222">
        <v>1146</v>
      </c>
      <c r="K276" s="1222">
        <v>977</v>
      </c>
      <c r="L276" s="1222">
        <v>1189</v>
      </c>
      <c r="M276" s="1222">
        <v>925</v>
      </c>
      <c r="N276" s="1222">
        <v>920</v>
      </c>
      <c r="O276" s="1224">
        <v>973</v>
      </c>
      <c r="P276" s="1603"/>
      <c r="R276" s="1608"/>
      <c r="S276" s="1616"/>
      <c r="T276" s="1615"/>
      <c r="U276" s="1615"/>
      <c r="V276" s="1615"/>
      <c r="W276" s="1591"/>
      <c r="Y276" s="1615"/>
      <c r="Z276" s="1618"/>
      <c r="AA276" s="1618"/>
      <c r="AB276" s="1618"/>
      <c r="AC276" s="1618"/>
      <c r="AD276" s="1618"/>
      <c r="AE276" s="1615"/>
      <c r="AF276" s="1591"/>
      <c r="AG276" s="1591"/>
      <c r="AH276" s="1591"/>
      <c r="AI276" s="1292"/>
      <c r="AJ276" s="1178"/>
      <c r="AK276" s="1179"/>
      <c r="AL276" s="1179"/>
      <c r="AM276" s="1179"/>
      <c r="AN276" s="1179"/>
      <c r="AO276" s="1292"/>
      <c r="AP276" s="1292"/>
      <c r="AQ276" s="1292"/>
      <c r="AR276" s="1179"/>
      <c r="AS276" s="1179"/>
      <c r="AT276" s="1179"/>
      <c r="AU276" s="1292"/>
      <c r="AV276" s="1179"/>
      <c r="AW276" s="1179"/>
      <c r="AX276" s="1284"/>
      <c r="AY276" s="1284"/>
      <c r="AZ276" s="1284"/>
      <c r="BA276" s="1284"/>
      <c r="BB276" s="1284"/>
      <c r="BC276" s="1174"/>
      <c r="BD276" s="1290"/>
      <c r="BE276" s="1290"/>
      <c r="BF276" s="1290"/>
      <c r="BG276" s="1290"/>
      <c r="BH276" s="1295"/>
      <c r="BI276" s="1295"/>
      <c r="BJ276" s="1179"/>
      <c r="BK276" s="1179"/>
      <c r="BL276" s="1293"/>
      <c r="BM276" s="293"/>
      <c r="BN276" s="1293"/>
      <c r="BO276" s="1179"/>
      <c r="BP276" s="1176"/>
      <c r="BQ276" s="1176"/>
      <c r="BR276" s="1176"/>
      <c r="BS276" s="1176"/>
      <c r="BT276" s="1176"/>
      <c r="BU276" s="1292"/>
      <c r="BV276" s="1179"/>
      <c r="BW276" s="1179"/>
      <c r="BX276" s="1179"/>
      <c r="BY276" s="1286"/>
      <c r="BZ276" s="1292"/>
      <c r="CA276" s="1179"/>
      <c r="CB276" s="1292"/>
      <c r="CC276" s="1292"/>
      <c r="CD276" s="1292"/>
      <c r="CE276" s="1179"/>
      <c r="CF276" s="1286"/>
      <c r="CG276" s="1179"/>
      <c r="CH276" s="1286"/>
      <c r="CI276" s="1177"/>
      <c r="CJ276" s="1286"/>
      <c r="CK276" s="1286"/>
      <c r="CL276" s="1286"/>
      <c r="CM276" s="1285"/>
      <c r="CN276" s="1286"/>
      <c r="CO276" s="1177"/>
      <c r="CP276" s="1300"/>
      <c r="CQ276" s="1300"/>
      <c r="CR276" s="1300"/>
      <c r="CS276" s="1180"/>
      <c r="CT276" s="1178"/>
      <c r="CU276" s="1289"/>
      <c r="CV276" s="1171"/>
      <c r="CW276" s="1171"/>
    </row>
    <row r="277" spans="1:135" ht="17.25" customHeight="1" x14ac:dyDescent="0.15">
      <c r="A277" s="1225" t="s">
        <v>50</v>
      </c>
      <c r="B277" s="1226" t="s">
        <v>239</v>
      </c>
      <c r="C277" s="1212">
        <f>SUM(D277:O277)</f>
        <v>9.7319999999999993</v>
      </c>
      <c r="D277" s="1213">
        <v>2.9889999999999999</v>
      </c>
      <c r="E277" s="1214">
        <v>0.91300000000000003</v>
      </c>
      <c r="F277" s="1214">
        <v>0.88800000000000001</v>
      </c>
      <c r="G277" s="1214">
        <v>0.24299999999999999</v>
      </c>
      <c r="H277" s="1214">
        <v>3.5000000000000003E-2</v>
      </c>
      <c r="I277" s="1215">
        <v>7.6999999999999999E-2</v>
      </c>
      <c r="J277" s="1216">
        <v>2.3E-2</v>
      </c>
      <c r="K277" s="1214">
        <v>5.0000000000000001E-3</v>
      </c>
      <c r="L277" s="1214">
        <v>1.6E-2</v>
      </c>
      <c r="M277" s="1214">
        <v>3.7999999999999999E-2</v>
      </c>
      <c r="N277" s="1214">
        <v>0.23100000000000001</v>
      </c>
      <c r="O277" s="1217">
        <v>4.274</v>
      </c>
      <c r="P277" s="1603"/>
      <c r="Q277" s="1620"/>
      <c r="R277" s="1608"/>
      <c r="T277" s="1591"/>
      <c r="U277" s="1591"/>
      <c r="V277" s="1591"/>
      <c r="W277" s="1591"/>
      <c r="Z277" s="1617"/>
      <c r="AA277" s="1617"/>
      <c r="AB277" s="1617"/>
      <c r="AC277" s="1618"/>
      <c r="AD277" s="1618"/>
      <c r="AF277" s="1615"/>
      <c r="AG277" s="1615"/>
      <c r="AH277" s="1615"/>
      <c r="AI277" s="1178"/>
      <c r="AJ277" s="1292"/>
      <c r="AK277" s="1292"/>
      <c r="AL277" s="1179"/>
      <c r="AM277" s="1179"/>
      <c r="AN277" s="1179"/>
      <c r="AO277" s="1179"/>
      <c r="AP277" s="1292"/>
      <c r="AQ277" s="1179"/>
      <c r="AR277" s="1179"/>
      <c r="AS277" s="1179"/>
      <c r="AT277" s="1179"/>
      <c r="AU277" s="1292"/>
      <c r="AV277" s="1179"/>
      <c r="AW277" s="1292"/>
      <c r="AX277" s="1174"/>
      <c r="AY277" s="1174"/>
      <c r="AZ277" s="1174"/>
      <c r="BA277" s="1171"/>
      <c r="BB277" s="1295"/>
      <c r="BC277" s="1295"/>
      <c r="BD277" s="1295"/>
      <c r="BE277" s="1295"/>
      <c r="BF277" s="1303"/>
      <c r="BG277" s="1171"/>
      <c r="BH277" s="1303"/>
      <c r="BI277" s="1174"/>
      <c r="BJ277" s="1176"/>
      <c r="BK277" s="1176"/>
      <c r="BL277" s="1176"/>
      <c r="BM277" s="1176"/>
      <c r="BN277" s="1176"/>
      <c r="BO277" s="1179"/>
      <c r="BP277" s="1292"/>
      <c r="BQ277" s="1292"/>
      <c r="BR277" s="1292"/>
      <c r="BS277" s="1179"/>
      <c r="BT277" s="1286"/>
      <c r="BU277" s="1292"/>
      <c r="BV277" s="1286"/>
      <c r="BW277" s="1177"/>
      <c r="BX277" s="1286"/>
      <c r="BY277" s="1292"/>
      <c r="BZ277" s="1179"/>
      <c r="CA277" s="1292"/>
      <c r="CB277" s="1286"/>
      <c r="CC277" s="1177"/>
      <c r="CD277" s="1286"/>
      <c r="CE277" s="1286"/>
      <c r="CF277" s="1286"/>
      <c r="CG277" s="1297"/>
      <c r="CH277" s="1286"/>
      <c r="CI277" s="1177"/>
      <c r="CJ277" s="1300"/>
      <c r="CK277" s="1300"/>
      <c r="CL277" s="1300"/>
      <c r="CM277" s="1180"/>
      <c r="CN277" s="1178"/>
      <c r="CO277" s="1289"/>
      <c r="CP277" s="1171"/>
    </row>
    <row r="278" spans="1:135" ht="17.25" customHeight="1" x14ac:dyDescent="0.15">
      <c r="A278" s="1210" t="s">
        <v>51</v>
      </c>
      <c r="B278" s="1211" t="s">
        <v>15</v>
      </c>
      <c r="C278" s="1212">
        <f>SUM(D278:O278)</f>
        <v>60700.2</v>
      </c>
      <c r="D278" s="1213">
        <v>8459.4459999999999</v>
      </c>
      <c r="E278" s="1214">
        <v>3034.2710000000002</v>
      </c>
      <c r="F278" s="1214">
        <v>2937.0059999999999</v>
      </c>
      <c r="G278" s="1214">
        <v>2268.8649999999998</v>
      </c>
      <c r="H278" s="1214">
        <v>604.79899999999998</v>
      </c>
      <c r="I278" s="1215">
        <v>680.94</v>
      </c>
      <c r="J278" s="1216">
        <v>345.6</v>
      </c>
      <c r="K278" s="1214">
        <v>126.36</v>
      </c>
      <c r="L278" s="1214">
        <v>36.374000000000002</v>
      </c>
      <c r="M278" s="1214">
        <v>297.54000000000002</v>
      </c>
      <c r="N278" s="1214">
        <v>1314.4680000000001</v>
      </c>
      <c r="O278" s="1217">
        <v>40594.531000000003</v>
      </c>
      <c r="P278" s="1603"/>
      <c r="Q278" s="1620"/>
      <c r="R278" s="1608"/>
      <c r="T278" s="1591"/>
      <c r="U278" s="1591"/>
      <c r="V278" s="1591"/>
      <c r="W278" s="1615"/>
      <c r="Z278" s="1618"/>
      <c r="AA278" s="1618"/>
      <c r="AB278" s="1618"/>
      <c r="AC278" s="1617"/>
      <c r="AD278" s="1618"/>
      <c r="AF278" s="1588"/>
      <c r="AG278" s="1589"/>
      <c r="AH278" s="1590"/>
      <c r="AI278" s="1285"/>
      <c r="AJ278" s="1179"/>
      <c r="AK278" s="1179"/>
      <c r="AL278" s="1179"/>
      <c r="AM278" s="1179"/>
      <c r="AN278" s="1179"/>
      <c r="AO278" s="1179"/>
      <c r="AP278" s="1248"/>
      <c r="AQ278" s="1180"/>
      <c r="AR278" s="1174"/>
      <c r="AS278" s="1174"/>
      <c r="AT278" s="1171"/>
      <c r="AU278" s="1295"/>
      <c r="AV278" s="1174"/>
      <c r="AW278" s="1174"/>
      <c r="AX278" s="1176"/>
      <c r="AY278" s="1176"/>
      <c r="AZ278" s="1176"/>
      <c r="BA278" s="1176"/>
      <c r="BB278" s="1176"/>
      <c r="BC278" s="1179"/>
      <c r="BD278" s="1176"/>
      <c r="BE278" s="1176"/>
      <c r="BF278" s="1176"/>
      <c r="BG278" s="1176"/>
      <c r="BH278" s="1176"/>
      <c r="BI278" s="1179"/>
      <c r="BJ278" s="1286"/>
      <c r="BK278" s="1177"/>
      <c r="BL278" s="1286"/>
      <c r="BM278" s="1286"/>
      <c r="BN278" s="1292"/>
      <c r="BO278" s="1179"/>
      <c r="BP278" s="1286"/>
      <c r="BQ278" s="1177"/>
      <c r="BR278" s="1286"/>
      <c r="BS278" s="1286"/>
      <c r="BT278" s="1286"/>
      <c r="BU278" s="1285"/>
      <c r="BV278" s="1286"/>
      <c r="BW278" s="1177"/>
      <c r="BX278" s="1300"/>
      <c r="BY278" s="1300"/>
      <c r="BZ278" s="1300"/>
      <c r="CA278" s="1180"/>
      <c r="CB278" s="1178"/>
      <c r="CC278" s="1289"/>
      <c r="CD278" s="1171"/>
    </row>
    <row r="279" spans="1:135" ht="17.25" customHeight="1" x14ac:dyDescent="0.15">
      <c r="A279" s="1218" t="s">
        <v>51</v>
      </c>
      <c r="B279" s="1219" t="s">
        <v>240</v>
      </c>
      <c r="C279" s="1220">
        <f>C278/C277</f>
        <v>6237.1763255240448</v>
      </c>
      <c r="D279" s="1221">
        <v>2830</v>
      </c>
      <c r="E279" s="1222">
        <v>3323</v>
      </c>
      <c r="F279" s="1222">
        <v>3307</v>
      </c>
      <c r="G279" s="1222">
        <v>9337</v>
      </c>
      <c r="H279" s="1222">
        <v>17280</v>
      </c>
      <c r="I279" s="1223">
        <v>8843</v>
      </c>
      <c r="J279" s="1222">
        <v>15026</v>
      </c>
      <c r="K279" s="1222">
        <v>25272</v>
      </c>
      <c r="L279" s="1222">
        <v>2273</v>
      </c>
      <c r="M279" s="1222">
        <v>7830</v>
      </c>
      <c r="N279" s="1222">
        <v>5690</v>
      </c>
      <c r="O279" s="1224">
        <v>9498</v>
      </c>
      <c r="P279" s="1603"/>
      <c r="R279" s="1608"/>
      <c r="S279" s="1616"/>
      <c r="T279" s="1591"/>
      <c r="U279" s="1591"/>
      <c r="V279" s="1591"/>
      <c r="W279" s="1615"/>
      <c r="X279" s="1591"/>
      <c r="Y279" s="1615"/>
      <c r="Z279" s="1617"/>
      <c r="AA279" s="1617"/>
      <c r="AB279" s="1617"/>
      <c r="AC279" s="1618"/>
      <c r="AD279" s="1617"/>
      <c r="AE279" s="1615"/>
      <c r="AF279" s="1588"/>
      <c r="AG279" s="1589"/>
      <c r="AH279" s="1590"/>
      <c r="AI279" s="1178"/>
      <c r="AJ279" s="1178"/>
      <c r="AK279" s="1179"/>
      <c r="AL279" s="1176"/>
      <c r="AM279" s="1176"/>
      <c r="AN279" s="1176"/>
      <c r="AO279" s="1176"/>
      <c r="AP279" s="1176"/>
      <c r="AQ279" s="1180"/>
      <c r="AR279" s="1284"/>
      <c r="AS279" s="1284"/>
      <c r="AT279" s="1284"/>
      <c r="AU279" s="1284"/>
      <c r="AV279" s="1284"/>
      <c r="AW279" s="1174"/>
      <c r="AX279" s="1290"/>
      <c r="AY279" s="1290"/>
      <c r="AZ279" s="1289"/>
      <c r="BA279" s="1295"/>
      <c r="BB279" s="1289"/>
      <c r="BC279" s="1295"/>
      <c r="BD279" s="1292"/>
      <c r="BE279" s="1292"/>
      <c r="BF279" s="1292"/>
      <c r="BG279" s="1285"/>
      <c r="BH279" s="1285"/>
      <c r="BI279" s="1292"/>
      <c r="BJ279" s="1176"/>
      <c r="BK279" s="1176"/>
      <c r="BL279" s="1176"/>
      <c r="BM279" s="1176"/>
      <c r="BN279" s="1176"/>
      <c r="BO279" s="1179"/>
      <c r="BP279" s="1286"/>
      <c r="BQ279" s="1177"/>
      <c r="BR279" s="1286"/>
      <c r="BS279" s="1286"/>
      <c r="BT279" s="1286"/>
      <c r="BU279" s="1179"/>
      <c r="BV279" s="1286"/>
      <c r="BW279" s="1177"/>
      <c r="BX279" s="1286"/>
      <c r="BY279" s="1286"/>
      <c r="BZ279" s="1286"/>
      <c r="CA279" s="1285"/>
      <c r="CB279" s="1286"/>
      <c r="CC279" s="1177"/>
      <c r="CD279" s="1300"/>
      <c r="CE279" s="1300"/>
      <c r="CF279" s="1300"/>
      <c r="CG279" s="1180"/>
      <c r="CH279" s="1178"/>
      <c r="CI279" s="1289"/>
      <c r="CJ279" s="1171"/>
    </row>
    <row r="280" spans="1:135" ht="17.25" customHeight="1" x14ac:dyDescent="0.15">
      <c r="A280" s="1225" t="s">
        <v>52</v>
      </c>
      <c r="B280" s="1226" t="s">
        <v>239</v>
      </c>
      <c r="C280" s="1212">
        <f>SUM(D280:O280)</f>
        <v>204.65300000000002</v>
      </c>
      <c r="D280" s="1213">
        <v>18.442</v>
      </c>
      <c r="E280" s="1214">
        <v>15.119</v>
      </c>
      <c r="F280" s="1214">
        <v>20.437999999999999</v>
      </c>
      <c r="G280" s="1214">
        <v>14.94</v>
      </c>
      <c r="H280" s="1214">
        <v>17.12</v>
      </c>
      <c r="I280" s="1215">
        <v>19.131</v>
      </c>
      <c r="J280" s="1216">
        <v>17.338000000000001</v>
      </c>
      <c r="K280" s="1214">
        <v>11.387</v>
      </c>
      <c r="L280" s="1214">
        <v>10.693</v>
      </c>
      <c r="M280" s="1214">
        <v>16.792999999999999</v>
      </c>
      <c r="N280" s="1214">
        <v>18.405000000000001</v>
      </c>
      <c r="O280" s="1217">
        <v>24.847000000000001</v>
      </c>
      <c r="P280" s="1603"/>
      <c r="R280" s="1608"/>
      <c r="T280" s="1591"/>
      <c r="U280" s="1591"/>
      <c r="V280" s="1591"/>
      <c r="W280" s="1615"/>
      <c r="X280" s="1591"/>
      <c r="Z280" s="1585"/>
      <c r="AA280" s="1585"/>
      <c r="AB280" s="1585"/>
      <c r="AC280" s="1617"/>
      <c r="AD280" s="1618"/>
      <c r="AF280" s="1591"/>
      <c r="AG280" s="1591"/>
      <c r="AH280" s="1591"/>
      <c r="AI280" s="1248"/>
      <c r="AJ280" s="1248"/>
      <c r="AK280" s="1292"/>
      <c r="AL280" s="1179"/>
      <c r="AM280" s="1179"/>
      <c r="AN280" s="1179"/>
      <c r="AO280" s="1179"/>
      <c r="AP280" s="1292"/>
      <c r="AQ280" s="1180"/>
      <c r="AR280" s="1284"/>
      <c r="AS280" s="1209"/>
      <c r="AT280" s="1289"/>
      <c r="AU280" s="1289"/>
      <c r="AV280" s="1289"/>
      <c r="AW280" s="1174"/>
      <c r="AX280" s="1179"/>
      <c r="AY280" s="1179"/>
      <c r="AZ280" s="1179"/>
      <c r="BA280" s="1179"/>
      <c r="BB280" s="1285"/>
      <c r="BC280" s="1179"/>
      <c r="BD280" s="1176"/>
      <c r="BE280" s="1176"/>
      <c r="BF280" s="1176"/>
      <c r="BG280" s="1176"/>
      <c r="BH280" s="1176"/>
      <c r="BI280" s="1292"/>
      <c r="BJ280" s="1286"/>
      <c r="BK280" s="1177"/>
      <c r="BL280" s="1286"/>
      <c r="BM280" s="1286"/>
      <c r="BN280" s="1286"/>
      <c r="BO280" s="1297"/>
      <c r="BP280" s="1286"/>
      <c r="BQ280" s="1177"/>
      <c r="BR280" s="1300"/>
      <c r="BS280" s="1300"/>
      <c r="BT280" s="1300"/>
      <c r="BU280" s="1180"/>
      <c r="BV280" s="1178"/>
      <c r="BW280" s="1289"/>
      <c r="BX280" s="1171"/>
    </row>
    <row r="281" spans="1:135" ht="17.25" customHeight="1" x14ac:dyDescent="0.15">
      <c r="A281" s="1210" t="s">
        <v>53</v>
      </c>
      <c r="B281" s="1211" t="s">
        <v>15</v>
      </c>
      <c r="C281" s="1212">
        <f>SUM(D281:O281)</f>
        <v>119183.50299999998</v>
      </c>
      <c r="D281" s="1213">
        <v>14893.632</v>
      </c>
      <c r="E281" s="1214">
        <v>7159.3959999999997</v>
      </c>
      <c r="F281" s="1214">
        <v>7877.7359999999999</v>
      </c>
      <c r="G281" s="1214">
        <v>5807.1220000000003</v>
      </c>
      <c r="H281" s="1214">
        <v>6718.3779999999997</v>
      </c>
      <c r="I281" s="1215">
        <v>6378.8370000000004</v>
      </c>
      <c r="J281" s="1216">
        <v>7030.5150000000003</v>
      </c>
      <c r="K281" s="1214">
        <v>8606.5959999999995</v>
      </c>
      <c r="L281" s="1214">
        <v>12831.281000000001</v>
      </c>
      <c r="M281" s="1214">
        <v>9903.4969999999994</v>
      </c>
      <c r="N281" s="1214">
        <v>6726.7479999999996</v>
      </c>
      <c r="O281" s="1217">
        <v>25249.764999999999</v>
      </c>
      <c r="P281" s="1603"/>
      <c r="R281" s="1608"/>
      <c r="T281" s="1591"/>
      <c r="U281" s="1591"/>
      <c r="V281" s="1591"/>
      <c r="W281" s="1591"/>
      <c r="X281" s="1591"/>
      <c r="AC281" s="1585"/>
      <c r="AD281" s="1617"/>
      <c r="AF281" s="1591"/>
      <c r="AG281" s="1591"/>
      <c r="AH281" s="1591"/>
      <c r="AI281" s="1179"/>
      <c r="AJ281" s="1285"/>
      <c r="AL281" s="1284"/>
      <c r="AM281" s="1284"/>
      <c r="AN281" s="1284"/>
      <c r="AO281" s="1284"/>
      <c r="AP281" s="1284"/>
      <c r="AQ281" s="1174"/>
      <c r="AR281" s="1176"/>
      <c r="AS281" s="1177"/>
      <c r="AT281" s="1285"/>
      <c r="AU281" s="1285"/>
      <c r="AV281" s="1286"/>
      <c r="AW281" s="1179"/>
      <c r="AX281" s="1286"/>
      <c r="AY281" s="1177"/>
      <c r="AZ281" s="1286"/>
      <c r="BA281" s="1286"/>
      <c r="BB281" s="1286"/>
      <c r="BC281" s="1285"/>
      <c r="BD281" s="1286"/>
      <c r="BE281" s="1177"/>
      <c r="BF281" s="1300"/>
      <c r="BG281" s="1300"/>
      <c r="BH281" s="1300"/>
      <c r="BI281" s="1292"/>
      <c r="BJ281" s="1180"/>
    </row>
    <row r="282" spans="1:135" ht="17.25" customHeight="1" x14ac:dyDescent="0.15">
      <c r="A282" s="1218" t="s">
        <v>53</v>
      </c>
      <c r="B282" s="1219" t="s">
        <v>240</v>
      </c>
      <c r="C282" s="1220">
        <f>C281/C280</f>
        <v>582.36870703092541</v>
      </c>
      <c r="D282" s="1221">
        <v>808</v>
      </c>
      <c r="E282" s="1222">
        <v>474</v>
      </c>
      <c r="F282" s="1222">
        <v>385</v>
      </c>
      <c r="G282" s="1222">
        <v>389</v>
      </c>
      <c r="H282" s="1222">
        <v>392</v>
      </c>
      <c r="I282" s="1223">
        <v>333</v>
      </c>
      <c r="J282" s="1222">
        <v>405</v>
      </c>
      <c r="K282" s="1222">
        <v>756</v>
      </c>
      <c r="L282" s="1222">
        <v>1200</v>
      </c>
      <c r="M282" s="1222">
        <v>590</v>
      </c>
      <c r="N282" s="1222">
        <v>365</v>
      </c>
      <c r="O282" s="1224">
        <v>1016</v>
      </c>
      <c r="P282" s="1603"/>
      <c r="R282" s="1608"/>
      <c r="S282" s="1616"/>
      <c r="T282" s="1591"/>
      <c r="U282" s="1591"/>
      <c r="V282" s="1591"/>
      <c r="W282" s="1591"/>
      <c r="X282" s="1615"/>
      <c r="Y282" s="1615"/>
      <c r="AD282" s="1585"/>
      <c r="AE282" s="1615"/>
      <c r="AF282" s="1615"/>
      <c r="AG282" s="1615"/>
      <c r="AH282" s="1615"/>
      <c r="AI282" s="1178"/>
      <c r="AJ282" s="1178"/>
      <c r="AL282" s="1284"/>
      <c r="AM282" s="1284"/>
      <c r="AN282" s="1284"/>
      <c r="AO282" s="1284"/>
      <c r="AP282" s="1284"/>
      <c r="AQ282" s="1295"/>
      <c r="AR282" s="1179"/>
      <c r="AS282" s="1179"/>
      <c r="AT282" s="1179"/>
      <c r="AU282" s="1286"/>
      <c r="AV282" s="1292"/>
      <c r="AW282" s="1179"/>
      <c r="AX282" s="1286"/>
      <c r="AY282" s="1177"/>
      <c r="AZ282" s="1286"/>
      <c r="BA282" s="1286"/>
      <c r="BB282" s="1286"/>
      <c r="BC282" s="1285"/>
      <c r="BD282" s="1286"/>
      <c r="BE282" s="1177"/>
      <c r="BF282" s="1300"/>
      <c r="BG282" s="1300"/>
      <c r="BH282" s="1300"/>
      <c r="BI282" s="1180"/>
      <c r="BJ282" s="1180"/>
    </row>
    <row r="283" spans="1:135" ht="17.25" customHeight="1" x14ac:dyDescent="0.15">
      <c r="A283" s="1225" t="s">
        <v>54</v>
      </c>
      <c r="B283" s="1226" t="s">
        <v>239</v>
      </c>
      <c r="C283" s="1212">
        <f>SUM(D283:O283)</f>
        <v>328.84300000000002</v>
      </c>
      <c r="D283" s="1213">
        <v>44.726999999999997</v>
      </c>
      <c r="E283" s="1214">
        <v>32.320999999999998</v>
      </c>
      <c r="F283" s="1214">
        <v>26.172000000000001</v>
      </c>
      <c r="G283" s="1214">
        <v>20.506</v>
      </c>
      <c r="H283" s="1214">
        <v>33.552</v>
      </c>
      <c r="I283" s="1215">
        <v>17.835000000000001</v>
      </c>
      <c r="J283" s="1216">
        <v>10.02</v>
      </c>
      <c r="K283" s="1214">
        <v>2.9929999999999999</v>
      </c>
      <c r="L283" s="1214">
        <v>0.88800000000000001</v>
      </c>
      <c r="M283" s="1214">
        <v>15.48</v>
      </c>
      <c r="N283" s="1214">
        <v>56.155000000000001</v>
      </c>
      <c r="O283" s="1217">
        <v>68.194000000000003</v>
      </c>
      <c r="P283" s="1603"/>
      <c r="R283" s="1608"/>
      <c r="T283" s="1615"/>
      <c r="U283" s="1615"/>
      <c r="V283" s="1615"/>
      <c r="W283" s="1591"/>
      <c r="X283" s="1615"/>
      <c r="Z283" s="1585"/>
      <c r="AA283" s="1585"/>
      <c r="AB283" s="1585"/>
      <c r="AF283" s="1608"/>
      <c r="AG283" s="1608"/>
      <c r="AH283" s="1608"/>
      <c r="AI283" s="1284"/>
      <c r="AJ283" s="1284"/>
      <c r="AK283" s="1174"/>
      <c r="AL283" s="1179"/>
      <c r="AM283" s="1179"/>
      <c r="AN283" s="1179"/>
      <c r="AO283" s="1286"/>
      <c r="AP283" s="1292"/>
      <c r="AQ283" s="1292"/>
      <c r="AR283" s="1286"/>
      <c r="AS283" s="1177"/>
      <c r="AT283" s="1286"/>
      <c r="AU283" s="1286"/>
      <c r="AV283" s="1286"/>
      <c r="AW283" s="1297"/>
      <c r="AX283" s="1286"/>
      <c r="AY283" s="1177"/>
      <c r="AZ283" s="1300"/>
      <c r="BA283" s="1300"/>
      <c r="BB283" s="1300"/>
      <c r="BC283" s="1180"/>
      <c r="BD283" s="1180"/>
    </row>
    <row r="284" spans="1:135" ht="17.25" customHeight="1" x14ac:dyDescent="0.15">
      <c r="A284" s="1210" t="s">
        <v>54</v>
      </c>
      <c r="B284" s="1211" t="s">
        <v>15</v>
      </c>
      <c r="C284" s="1212">
        <f>SUM(D284:O284)</f>
        <v>210673.93900000001</v>
      </c>
      <c r="D284" s="1213">
        <v>41653.663999999997</v>
      </c>
      <c r="E284" s="1214">
        <v>21949.955000000002</v>
      </c>
      <c r="F284" s="1214">
        <v>12356.632</v>
      </c>
      <c r="G284" s="1214">
        <v>14352.848</v>
      </c>
      <c r="H284" s="1214">
        <v>14131.023999999999</v>
      </c>
      <c r="I284" s="1215">
        <v>8356.9419999999991</v>
      </c>
      <c r="J284" s="1216">
        <v>5935.45</v>
      </c>
      <c r="K284" s="1214">
        <v>3444.2130000000002</v>
      </c>
      <c r="L284" s="1214">
        <v>1354.067</v>
      </c>
      <c r="M284" s="1214">
        <v>14106.455</v>
      </c>
      <c r="N284" s="1214">
        <v>24702.404999999999</v>
      </c>
      <c r="O284" s="1217">
        <v>48330.284</v>
      </c>
      <c r="P284" s="1603"/>
      <c r="Q284" s="1620"/>
      <c r="R284" s="1608"/>
      <c r="T284" s="1615"/>
      <c r="U284" s="1615"/>
      <c r="V284" s="1615"/>
      <c r="W284" s="1591"/>
      <c r="X284" s="1615"/>
      <c r="AC284" s="1585"/>
      <c r="AF284" s="1588"/>
      <c r="AG284" s="1588"/>
      <c r="AH284" s="1588"/>
      <c r="AI284" s="1176"/>
      <c r="AJ284" s="1176"/>
      <c r="AK284" s="1179"/>
      <c r="AL284" s="1284"/>
      <c r="AM284" s="1284"/>
      <c r="AN284" s="1284"/>
      <c r="AO284" s="1284"/>
      <c r="AP284" s="1284"/>
      <c r="AQ284" s="1295"/>
      <c r="AR284" s="1292"/>
      <c r="AS284" s="1292"/>
      <c r="AT284" s="1292"/>
      <c r="AU284" s="1286"/>
      <c r="AV284" s="1292"/>
      <c r="AW284" s="1179"/>
      <c r="AX284" s="1286"/>
      <c r="AY284" s="1177"/>
      <c r="AZ284" s="1286"/>
      <c r="BA284" s="1286"/>
      <c r="BB284" s="1286"/>
      <c r="BC284" s="1285"/>
      <c r="BD284" s="1286"/>
      <c r="BE284" s="1177"/>
      <c r="BF284" s="1300"/>
      <c r="BG284" s="1300"/>
      <c r="BH284" s="1300"/>
      <c r="BI284" s="1180"/>
      <c r="BJ284" s="1180"/>
    </row>
    <row r="285" spans="1:135" ht="17.25" customHeight="1" x14ac:dyDescent="0.15">
      <c r="A285" s="1218" t="s">
        <v>54</v>
      </c>
      <c r="B285" s="1219" t="s">
        <v>240</v>
      </c>
      <c r="C285" s="1220">
        <f>C284/C283</f>
        <v>640.65204063945407</v>
      </c>
      <c r="D285" s="1221">
        <v>931</v>
      </c>
      <c r="E285" s="1222">
        <v>679</v>
      </c>
      <c r="F285" s="1222">
        <v>472</v>
      </c>
      <c r="G285" s="1222">
        <v>700</v>
      </c>
      <c r="H285" s="1222">
        <v>421</v>
      </c>
      <c r="I285" s="1223">
        <v>469</v>
      </c>
      <c r="J285" s="1222">
        <v>592</v>
      </c>
      <c r="K285" s="1222">
        <v>1151</v>
      </c>
      <c r="L285" s="1222">
        <v>1525</v>
      </c>
      <c r="M285" s="1222">
        <v>911</v>
      </c>
      <c r="N285" s="1222">
        <v>440</v>
      </c>
      <c r="O285" s="1224">
        <v>709</v>
      </c>
      <c r="P285" s="1603"/>
      <c r="R285" s="1608"/>
      <c r="S285" s="1616"/>
      <c r="T285" s="1615"/>
      <c r="U285" s="1615"/>
      <c r="V285" s="1615"/>
      <c r="W285" s="1591"/>
      <c r="X285" s="1615"/>
      <c r="Y285" s="1615"/>
      <c r="AD285" s="1585"/>
      <c r="AE285" s="1615"/>
      <c r="AF285" s="1615"/>
      <c r="AG285" s="1615"/>
      <c r="AH285" s="1615"/>
      <c r="AI285" s="1179"/>
      <c r="AJ285" s="1179"/>
      <c r="AK285" s="1179"/>
      <c r="AL285" s="1284"/>
      <c r="AM285" s="1284"/>
      <c r="AN285" s="1284"/>
      <c r="AO285" s="1284"/>
      <c r="AP285" s="1284"/>
      <c r="AQ285" s="1174"/>
      <c r="AR285" s="1286"/>
      <c r="AS285" s="1177"/>
      <c r="AT285" s="1286"/>
      <c r="AU285" s="1286"/>
      <c r="AV285" s="1286"/>
      <c r="AW285" s="1285"/>
      <c r="AX285" s="1286"/>
      <c r="AY285" s="1177"/>
      <c r="AZ285" s="1300"/>
      <c r="BA285" s="1300"/>
      <c r="BB285" s="1300"/>
      <c r="BC285" s="1180"/>
      <c r="BD285" s="1180"/>
    </row>
    <row r="286" spans="1:135" ht="17.25" customHeight="1" x14ac:dyDescent="0.15">
      <c r="A286" s="1225" t="s">
        <v>55</v>
      </c>
      <c r="B286" s="1226" t="s">
        <v>239</v>
      </c>
      <c r="C286" s="1212">
        <f>SUM(D286:O286)</f>
        <v>201.226</v>
      </c>
      <c r="D286" s="1213">
        <v>47.713000000000001</v>
      </c>
      <c r="E286" s="1214">
        <v>31.300999999999998</v>
      </c>
      <c r="F286" s="1214">
        <v>29.021999999999998</v>
      </c>
      <c r="G286" s="1214">
        <v>18.969000000000001</v>
      </c>
      <c r="H286" s="1214">
        <v>4.51</v>
      </c>
      <c r="I286" s="1215">
        <v>0.19800000000000001</v>
      </c>
      <c r="J286" s="1216">
        <v>0</v>
      </c>
      <c r="K286" s="1214">
        <v>0</v>
      </c>
      <c r="L286" s="1214">
        <v>0</v>
      </c>
      <c r="M286" s="1214">
        <v>4.556</v>
      </c>
      <c r="N286" s="1214">
        <v>22.84</v>
      </c>
      <c r="O286" s="1217">
        <v>42.116999999999997</v>
      </c>
      <c r="P286" s="1603"/>
      <c r="R286" s="1608"/>
      <c r="T286" s="1615"/>
      <c r="U286" s="1615"/>
      <c r="V286" s="1615"/>
      <c r="W286" s="1591"/>
      <c r="X286" s="1615"/>
      <c r="Z286" s="1585"/>
      <c r="AA286" s="1585"/>
      <c r="AB286" s="1585"/>
      <c r="AF286" s="1615"/>
      <c r="AG286" s="1615"/>
      <c r="AH286" s="1615"/>
      <c r="AI286" s="1179"/>
      <c r="AJ286" s="1178"/>
      <c r="AK286" s="1292"/>
      <c r="AL286" s="1284"/>
      <c r="AM286" s="1284"/>
      <c r="AN286" s="1284"/>
      <c r="AO286" s="1284"/>
      <c r="AP286" s="1284"/>
      <c r="AQ286" s="1174"/>
      <c r="AR286" s="1286"/>
      <c r="AS286" s="1177"/>
      <c r="AT286" s="1286"/>
      <c r="AU286" s="1286"/>
      <c r="AV286" s="1286"/>
      <c r="AW286" s="1297"/>
      <c r="AX286" s="1286"/>
      <c r="AY286" s="1177"/>
      <c r="AZ286" s="1300"/>
      <c r="BA286" s="1300"/>
      <c r="BB286" s="1300"/>
      <c r="BC286" s="1180"/>
      <c r="BD286" s="1180"/>
    </row>
    <row r="287" spans="1:135" ht="17.25" customHeight="1" x14ac:dyDescent="0.15">
      <c r="A287" s="1210" t="s">
        <v>55</v>
      </c>
      <c r="B287" s="1211" t="s">
        <v>15</v>
      </c>
      <c r="C287" s="1212">
        <f>SUM(D287:O287)</f>
        <v>266931.10200000001</v>
      </c>
      <c r="D287" s="1213">
        <v>75294.804999999993</v>
      </c>
      <c r="E287" s="1214">
        <v>37987.446000000004</v>
      </c>
      <c r="F287" s="1214">
        <v>23299.737000000001</v>
      </c>
      <c r="G287" s="1214">
        <v>10880.47</v>
      </c>
      <c r="H287" s="1214">
        <v>2912.587</v>
      </c>
      <c r="I287" s="1215">
        <v>73.872</v>
      </c>
      <c r="J287" s="1216">
        <v>0</v>
      </c>
      <c r="K287" s="1214">
        <v>0</v>
      </c>
      <c r="L287" s="1214">
        <v>0</v>
      </c>
      <c r="M287" s="1214">
        <v>9267.0480000000007</v>
      </c>
      <c r="N287" s="1214">
        <v>30846.941999999999</v>
      </c>
      <c r="O287" s="1217">
        <v>76368.195000000007</v>
      </c>
      <c r="P287" s="1603"/>
      <c r="Q287" s="1620"/>
      <c r="R287" s="1608"/>
      <c r="T287" s="1615"/>
      <c r="U287" s="1615"/>
      <c r="V287" s="1615"/>
      <c r="W287" s="1591"/>
      <c r="X287" s="1615"/>
      <c r="AC287" s="1585"/>
      <c r="AF287" s="1591"/>
      <c r="AG287" s="1591"/>
      <c r="AH287" s="1591"/>
      <c r="AI287" s="1292"/>
      <c r="AJ287" s="1292"/>
      <c r="AK287" s="1179"/>
      <c r="AL287" s="1285"/>
      <c r="AM287" s="1285"/>
      <c r="AN287" s="1178"/>
      <c r="AO287" s="1292"/>
      <c r="AP287" s="1179"/>
      <c r="AQ287" s="1292"/>
      <c r="AR287" s="1286"/>
      <c r="AS287" s="1177"/>
      <c r="AT287" s="1300"/>
      <c r="AU287" s="1300"/>
      <c r="AV287" s="1300"/>
      <c r="AW287" s="1285"/>
      <c r="AX287" s="1286"/>
      <c r="AY287" s="1177"/>
      <c r="AZ287" s="1300"/>
      <c r="BA287" s="1300"/>
      <c r="BB287" s="1300"/>
      <c r="BC287" s="1180"/>
      <c r="BD287" s="1180"/>
    </row>
    <row r="288" spans="1:135" ht="17.25" customHeight="1" x14ac:dyDescent="0.15">
      <c r="A288" s="1218" t="s">
        <v>55</v>
      </c>
      <c r="B288" s="1219" t="s">
        <v>240</v>
      </c>
      <c r="C288" s="1220">
        <f>C287/C286</f>
        <v>1326.5239183803287</v>
      </c>
      <c r="D288" s="1221">
        <v>1578</v>
      </c>
      <c r="E288" s="1222">
        <v>1214</v>
      </c>
      <c r="F288" s="1222">
        <v>803</v>
      </c>
      <c r="G288" s="1222">
        <v>574</v>
      </c>
      <c r="H288" s="1222">
        <v>646</v>
      </c>
      <c r="I288" s="1223">
        <v>373</v>
      </c>
      <c r="J288" s="1222">
        <v>0</v>
      </c>
      <c r="K288" s="1222">
        <v>0</v>
      </c>
      <c r="L288" s="1222">
        <v>0</v>
      </c>
      <c r="M288" s="1222">
        <v>2034</v>
      </c>
      <c r="N288" s="1222">
        <v>1351</v>
      </c>
      <c r="O288" s="1224">
        <v>1813</v>
      </c>
      <c r="P288" s="1603"/>
      <c r="R288" s="1608"/>
      <c r="S288" s="1616"/>
      <c r="T288" s="1615"/>
      <c r="U288" s="1615"/>
      <c r="V288" s="1615"/>
      <c r="W288" s="1591"/>
      <c r="X288" s="1615"/>
      <c r="Y288" s="1615"/>
      <c r="AD288" s="1585"/>
      <c r="AE288" s="1615"/>
      <c r="AF288" s="1588"/>
      <c r="AG288" s="1588"/>
      <c r="AH288" s="1588"/>
      <c r="AI288" s="1176"/>
      <c r="AJ288" s="1176"/>
      <c r="AK288" s="1179"/>
      <c r="AL288" s="1284"/>
      <c r="AM288" s="1284"/>
      <c r="AN288" s="1284"/>
      <c r="AO288" s="1284"/>
      <c r="AP288" s="1284"/>
      <c r="AQ288" s="1295"/>
      <c r="AR288" s="1286"/>
      <c r="AS288" s="1177"/>
      <c r="AT288" s="1300"/>
      <c r="AU288" s="1300"/>
      <c r="AV288" s="1300"/>
      <c r="AW288" s="1180"/>
      <c r="AX288" s="1180"/>
      <c r="AY288" s="1180"/>
      <c r="AZ288" s="1180"/>
      <c r="BA288" s="1180"/>
      <c r="BB288" s="1180"/>
      <c r="BC288" s="1180"/>
      <c r="BD288" s="1180"/>
    </row>
    <row r="289" spans="1:86" ht="17.25" customHeight="1" x14ac:dyDescent="0.15">
      <c r="A289" s="1225" t="s">
        <v>56</v>
      </c>
      <c r="B289" s="1226" t="s">
        <v>239</v>
      </c>
      <c r="C289" s="1212">
        <f>SUM(D289:O289)</f>
        <v>630.27300000000002</v>
      </c>
      <c r="D289" s="1213">
        <v>10.262</v>
      </c>
      <c r="E289" s="1214">
        <v>2.9660000000000002</v>
      </c>
      <c r="F289" s="1214">
        <v>20.582999999999998</v>
      </c>
      <c r="G289" s="1214">
        <v>106.047</v>
      </c>
      <c r="H289" s="1214">
        <v>216.59100000000001</v>
      </c>
      <c r="I289" s="1215">
        <v>90.4</v>
      </c>
      <c r="J289" s="1216">
        <v>1.5289999999999999</v>
      </c>
      <c r="K289" s="1214">
        <v>2.5999999999999999E-2</v>
      </c>
      <c r="L289" s="1214">
        <v>6.6000000000000003E-2</v>
      </c>
      <c r="M289" s="1214">
        <v>41.073</v>
      </c>
      <c r="N289" s="1214">
        <v>103.94799999999999</v>
      </c>
      <c r="O289" s="1217">
        <v>36.781999999999996</v>
      </c>
      <c r="P289" s="1603"/>
      <c r="R289" s="1608"/>
      <c r="T289" s="1615"/>
      <c r="U289" s="1615"/>
      <c r="V289" s="1615"/>
      <c r="W289" s="1591"/>
      <c r="X289" s="1615"/>
      <c r="Z289" s="1585"/>
      <c r="AA289" s="1585"/>
      <c r="AB289" s="1585"/>
      <c r="AF289" s="1591"/>
      <c r="AG289" s="1591"/>
      <c r="AH289" s="1591"/>
      <c r="AI289" s="1292"/>
      <c r="AJ289" s="1179"/>
      <c r="AK289" s="1292"/>
      <c r="AL289" s="1176"/>
      <c r="AM289" s="1176"/>
      <c r="AN289" s="1176"/>
      <c r="AO289" s="1176"/>
      <c r="AP289" s="1176"/>
      <c r="AQ289" s="1292"/>
      <c r="AR289" s="1174"/>
      <c r="AS289" s="1174"/>
      <c r="AT289" s="1171"/>
      <c r="AU289" s="1171"/>
      <c r="AV289" s="1171"/>
      <c r="AW289" s="1174"/>
      <c r="AX289" s="1286"/>
      <c r="AY289" s="1177"/>
      <c r="AZ289" s="1300"/>
      <c r="BA289" s="1300"/>
      <c r="BB289" s="1300"/>
      <c r="BC289" s="1180"/>
      <c r="BD289" s="1180"/>
      <c r="BE289" s="1180"/>
      <c r="BF289" s="1180"/>
      <c r="BG289" s="1180"/>
      <c r="BH289" s="1180"/>
      <c r="BI289" s="1180"/>
      <c r="BJ289" s="1180"/>
    </row>
    <row r="290" spans="1:86" ht="17.25" customHeight="1" x14ac:dyDescent="0.15">
      <c r="A290" s="1210" t="s">
        <v>56</v>
      </c>
      <c r="B290" s="1211" t="s">
        <v>15</v>
      </c>
      <c r="C290" s="1212">
        <f>SUM(D290:O290)</f>
        <v>149129.60599999997</v>
      </c>
      <c r="D290" s="1213">
        <v>2383.4940000000001</v>
      </c>
      <c r="E290" s="1214">
        <v>777.09199999999998</v>
      </c>
      <c r="F290" s="1214">
        <v>5331.4620000000004</v>
      </c>
      <c r="G290" s="1214">
        <v>31252.16</v>
      </c>
      <c r="H290" s="1214">
        <v>50696.504999999997</v>
      </c>
      <c r="I290" s="1215">
        <v>19057.427</v>
      </c>
      <c r="J290" s="1216">
        <v>694.59199999999998</v>
      </c>
      <c r="K290" s="1311">
        <v>4.6660000000000004</v>
      </c>
      <c r="L290" s="1214">
        <v>14.904</v>
      </c>
      <c r="M290" s="1214">
        <v>12144.175999999999</v>
      </c>
      <c r="N290" s="1214">
        <v>18611.274000000001</v>
      </c>
      <c r="O290" s="1217">
        <v>8161.8540000000003</v>
      </c>
      <c r="P290" s="1603"/>
      <c r="Q290" s="1608"/>
      <c r="R290" s="1608"/>
      <c r="T290" s="1615"/>
      <c r="U290" s="1615"/>
      <c r="V290" s="1615"/>
      <c r="W290" s="1591"/>
      <c r="X290" s="1615"/>
      <c r="AC290" s="1585"/>
      <c r="AF290" s="1615"/>
      <c r="AG290" s="1615"/>
      <c r="AH290" s="1615"/>
      <c r="AI290" s="1292"/>
      <c r="AJ290" s="1292"/>
      <c r="AK290" s="1292"/>
      <c r="AL290" s="1179"/>
      <c r="AM290" s="1179"/>
      <c r="AN290" s="1179"/>
      <c r="AO290" s="1179"/>
      <c r="AP290" s="1292"/>
      <c r="AQ290" s="1179"/>
      <c r="AR290" s="1176"/>
      <c r="AS290" s="1176"/>
      <c r="AT290" s="1176"/>
      <c r="AU290" s="1176"/>
      <c r="AV290" s="1176"/>
      <c r="AW290" s="1179"/>
      <c r="AX290" s="1284"/>
      <c r="AY290" s="1284"/>
      <c r="AZ290" s="1284"/>
      <c r="BA290" s="1284"/>
      <c r="BB290" s="1284"/>
      <c r="BC290" s="1174"/>
      <c r="BD290" s="1286"/>
      <c r="BE290" s="1177"/>
      <c r="BF290" s="1300"/>
      <c r="BG290" s="1300"/>
      <c r="BH290" s="1300"/>
      <c r="BI290" s="1179"/>
      <c r="BJ290" s="1180"/>
      <c r="BK290" s="1180"/>
      <c r="BL290" s="1180"/>
      <c r="BM290" s="1180"/>
      <c r="BN290" s="1180"/>
      <c r="BO290" s="1180"/>
      <c r="BP290" s="1180"/>
    </row>
    <row r="291" spans="1:86" ht="17.25" customHeight="1" x14ac:dyDescent="0.15">
      <c r="A291" s="1218" t="s">
        <v>56</v>
      </c>
      <c r="B291" s="1219" t="s">
        <v>240</v>
      </c>
      <c r="C291" s="1220">
        <f>C290/C289</f>
        <v>236.61112882830133</v>
      </c>
      <c r="D291" s="1221">
        <v>232</v>
      </c>
      <c r="E291" s="1222">
        <v>262</v>
      </c>
      <c r="F291" s="1222">
        <v>259</v>
      </c>
      <c r="G291" s="1222">
        <v>295</v>
      </c>
      <c r="H291" s="1222">
        <v>234</v>
      </c>
      <c r="I291" s="1223">
        <v>211</v>
      </c>
      <c r="J291" s="1222">
        <v>454</v>
      </c>
      <c r="K291" s="1222">
        <v>179</v>
      </c>
      <c r="L291" s="1222">
        <v>226</v>
      </c>
      <c r="M291" s="1222">
        <v>296</v>
      </c>
      <c r="N291" s="1222">
        <v>179</v>
      </c>
      <c r="O291" s="1224">
        <v>222</v>
      </c>
      <c r="P291" s="1603"/>
      <c r="Q291" s="1620"/>
      <c r="R291" s="1608"/>
      <c r="S291" s="1616"/>
      <c r="T291" s="1615"/>
      <c r="U291" s="1615"/>
      <c r="V291" s="1615"/>
      <c r="W291" s="1591"/>
      <c r="X291" s="1615"/>
      <c r="Y291" s="1615"/>
      <c r="AD291" s="1585"/>
      <c r="AE291" s="1615"/>
      <c r="AF291" s="1615"/>
      <c r="AG291" s="1615"/>
      <c r="AH291" s="1615"/>
      <c r="AI291" s="1292"/>
      <c r="AJ291" s="1292"/>
      <c r="AK291" s="1179"/>
      <c r="AL291" s="1292"/>
      <c r="AM291" s="1292"/>
      <c r="AN291" s="1292"/>
      <c r="AO291" s="1179"/>
      <c r="AP291" s="1292"/>
      <c r="AQ291" s="1179"/>
      <c r="AR291" s="1176"/>
      <c r="AS291" s="1176"/>
      <c r="AT291" s="1176"/>
      <c r="AU291" s="1176"/>
      <c r="AV291" s="1176"/>
      <c r="AW291" s="1179"/>
      <c r="AX291" s="1284"/>
      <c r="AY291" s="1284"/>
      <c r="AZ291" s="1284"/>
      <c r="BA291" s="1284"/>
      <c r="BB291" s="1284"/>
      <c r="BC291" s="1174"/>
      <c r="BD291" s="1286"/>
      <c r="BE291" s="1177"/>
      <c r="BF291" s="1300"/>
      <c r="BG291" s="1300"/>
      <c r="BH291" s="1300"/>
      <c r="BI291" s="1180"/>
      <c r="BJ291" s="1180"/>
      <c r="BK291" s="1180"/>
      <c r="BL291" s="1180"/>
      <c r="BM291" s="1180"/>
      <c r="BN291" s="1180"/>
      <c r="BO291" s="1180"/>
      <c r="BP291" s="1180"/>
    </row>
    <row r="292" spans="1:86" ht="17.25" customHeight="1" x14ac:dyDescent="0.15">
      <c r="A292" s="1225" t="s">
        <v>57</v>
      </c>
      <c r="B292" s="1226" t="s">
        <v>239</v>
      </c>
      <c r="C292" s="1212">
        <f>SUM(D292:O292)</f>
        <v>2902.7760000000003</v>
      </c>
      <c r="D292" s="1213">
        <v>239.43100000000001</v>
      </c>
      <c r="E292" s="1214">
        <v>233.916</v>
      </c>
      <c r="F292" s="1214">
        <v>298.93200000000002</v>
      </c>
      <c r="G292" s="1214">
        <v>268.66399999999999</v>
      </c>
      <c r="H292" s="1214">
        <v>289.72699999999998</v>
      </c>
      <c r="I292" s="1215">
        <v>261.87400000000002</v>
      </c>
      <c r="J292" s="1216">
        <v>214.143</v>
      </c>
      <c r="K292" s="1214">
        <v>148.12100000000001</v>
      </c>
      <c r="L292" s="1214">
        <v>176.376</v>
      </c>
      <c r="M292" s="1214">
        <v>264.06400000000002</v>
      </c>
      <c r="N292" s="1214">
        <v>264.12799999999999</v>
      </c>
      <c r="O292" s="1217">
        <v>243.4</v>
      </c>
      <c r="P292" s="1603"/>
      <c r="Q292" s="1620"/>
      <c r="R292" s="1608"/>
      <c r="T292" s="1615"/>
      <c r="U292" s="1615"/>
      <c r="V292" s="1615"/>
      <c r="W292" s="1591"/>
      <c r="X292" s="1615"/>
      <c r="Z292" s="1585"/>
      <c r="AA292" s="1585"/>
      <c r="AB292" s="1585"/>
      <c r="AF292" s="1591"/>
      <c r="AG292" s="1591"/>
      <c r="AH292" s="1591"/>
      <c r="AI292" s="1292"/>
      <c r="AJ292" s="1179"/>
      <c r="AK292" s="1179"/>
      <c r="AL292" s="1179"/>
      <c r="AM292" s="1179"/>
      <c r="AN292" s="1179"/>
      <c r="AO292" s="1292"/>
      <c r="AP292" s="1179"/>
      <c r="AQ292" s="1292"/>
      <c r="AR292" s="1176"/>
      <c r="AS292" s="1176"/>
      <c r="AT292" s="1176"/>
      <c r="AU292" s="1176"/>
      <c r="AV292" s="1176"/>
      <c r="AW292" s="1292"/>
      <c r="AX292" s="1295"/>
      <c r="AY292" s="1295"/>
      <c r="AZ292" s="1295"/>
      <c r="BA292" s="1289"/>
      <c r="BB292" s="1289"/>
      <c r="BC292" s="1174"/>
      <c r="BD292" s="1180"/>
      <c r="BE292" s="1180"/>
      <c r="BF292" s="1180"/>
      <c r="BG292" s="1180"/>
      <c r="BH292" s="1180"/>
      <c r="BI292" s="1180"/>
      <c r="BJ292" s="1180"/>
    </row>
    <row r="293" spans="1:86" ht="17.25" customHeight="1" x14ac:dyDescent="0.15">
      <c r="A293" s="1210" t="s">
        <v>57</v>
      </c>
      <c r="B293" s="1211" t="s">
        <v>15</v>
      </c>
      <c r="C293" s="1212">
        <f>SUM(D293:O293)</f>
        <v>876098.48699999996</v>
      </c>
      <c r="D293" s="1213">
        <v>75997.918000000005</v>
      </c>
      <c r="E293" s="1214">
        <v>79229.539000000004</v>
      </c>
      <c r="F293" s="1214">
        <v>72260.67</v>
      </c>
      <c r="G293" s="1214">
        <v>74292.391000000003</v>
      </c>
      <c r="H293" s="1214">
        <v>71396.637000000002</v>
      </c>
      <c r="I293" s="1215">
        <v>66349.584000000003</v>
      </c>
      <c r="J293" s="1216">
        <v>59623.525000000001</v>
      </c>
      <c r="K293" s="1214">
        <v>58816.974000000002</v>
      </c>
      <c r="L293" s="1214">
        <v>93696.046000000002</v>
      </c>
      <c r="M293" s="1214">
        <v>94278.512000000002</v>
      </c>
      <c r="N293" s="1214">
        <v>65204.252</v>
      </c>
      <c r="O293" s="1217">
        <v>64952.438999999998</v>
      </c>
      <c r="P293" s="1603"/>
      <c r="Q293" s="1620"/>
      <c r="R293" s="1608"/>
      <c r="T293" s="1615"/>
      <c r="U293" s="1615"/>
      <c r="V293" s="1615"/>
      <c r="W293" s="1591"/>
      <c r="X293" s="1615"/>
      <c r="AC293" s="1585"/>
      <c r="AF293" s="1588"/>
      <c r="AG293" s="1588"/>
      <c r="AH293" s="1588"/>
      <c r="AI293" s="1176"/>
      <c r="AJ293" s="1176"/>
      <c r="AK293" s="1179"/>
      <c r="AL293" s="1176"/>
      <c r="AM293" s="1176"/>
      <c r="AN293" s="1176"/>
      <c r="AO293" s="1176"/>
      <c r="AP293" s="1176"/>
      <c r="AQ293" s="1292"/>
      <c r="AR293" s="1176"/>
      <c r="AS293" s="1176"/>
      <c r="AT293" s="1176"/>
      <c r="AU293" s="1176"/>
      <c r="AV293" s="1176"/>
      <c r="AW293" s="1179"/>
      <c r="AX293" s="1179"/>
      <c r="AY293" s="1179"/>
      <c r="AZ293" s="1179"/>
      <c r="BA293" s="1179"/>
      <c r="BB293" s="1292"/>
      <c r="BC293" s="1179"/>
      <c r="BD293" s="1179"/>
      <c r="BE293" s="1179"/>
      <c r="BF293" s="1179"/>
      <c r="BG293" s="1178"/>
      <c r="BH293" s="1292"/>
      <c r="BI293" s="1179"/>
      <c r="BJ293" s="1295"/>
      <c r="BK293" s="1295"/>
      <c r="BL293" s="1295"/>
      <c r="BM293" s="1174"/>
      <c r="BN293" s="1302"/>
      <c r="BO293" s="1174"/>
      <c r="BP293" s="1286"/>
      <c r="BQ293" s="1177"/>
      <c r="BR293" s="1300"/>
      <c r="BS293" s="1300"/>
      <c r="BT293" s="1300"/>
      <c r="BU293" s="1180"/>
      <c r="BV293" s="1180"/>
      <c r="BW293" s="1180"/>
      <c r="BX293" s="1180"/>
      <c r="BY293" s="1180"/>
      <c r="BZ293" s="1180"/>
      <c r="CA293" s="1180"/>
      <c r="CB293" s="1180"/>
    </row>
    <row r="294" spans="1:86" ht="17.25" customHeight="1" x14ac:dyDescent="0.15">
      <c r="A294" s="1218" t="s">
        <v>57</v>
      </c>
      <c r="B294" s="1219" t="s">
        <v>240</v>
      </c>
      <c r="C294" s="1220">
        <f>C293/C292</f>
        <v>301.81401768513996</v>
      </c>
      <c r="D294" s="1221">
        <v>317</v>
      </c>
      <c r="E294" s="1222">
        <v>339</v>
      </c>
      <c r="F294" s="1222">
        <v>242</v>
      </c>
      <c r="G294" s="1222">
        <v>277</v>
      </c>
      <c r="H294" s="1222">
        <v>246</v>
      </c>
      <c r="I294" s="1223">
        <v>253</v>
      </c>
      <c r="J294" s="1222">
        <v>278</v>
      </c>
      <c r="K294" s="1222">
        <v>397</v>
      </c>
      <c r="L294" s="1222">
        <v>531</v>
      </c>
      <c r="M294" s="1222">
        <v>357</v>
      </c>
      <c r="N294" s="1222">
        <v>247</v>
      </c>
      <c r="O294" s="1224">
        <v>267</v>
      </c>
      <c r="P294" s="1603"/>
      <c r="Q294" s="1620"/>
      <c r="R294" s="1608"/>
      <c r="S294" s="1616"/>
      <c r="T294" s="1615"/>
      <c r="U294" s="1615"/>
      <c r="V294" s="1615"/>
      <c r="W294" s="1591"/>
      <c r="X294" s="1615"/>
      <c r="Y294" s="1615"/>
      <c r="AD294" s="1585"/>
      <c r="AE294" s="1615"/>
      <c r="AF294" s="1591"/>
      <c r="AG294" s="1591"/>
      <c r="AH294" s="1591"/>
      <c r="AI294" s="1179"/>
      <c r="AJ294" s="1285"/>
      <c r="AK294" s="1179"/>
      <c r="AL294" s="1176"/>
      <c r="AM294" s="1176"/>
      <c r="AN294" s="1176"/>
      <c r="AO294" s="1176"/>
      <c r="AP294" s="1176"/>
      <c r="AQ294" s="1292"/>
      <c r="AR294" s="1176"/>
      <c r="AS294" s="1176"/>
      <c r="AT294" s="1176"/>
      <c r="AU294" s="1176"/>
      <c r="AV294" s="1176"/>
      <c r="AW294" s="1179"/>
      <c r="AX294" s="1179"/>
      <c r="AY294" s="1179"/>
      <c r="AZ294" s="1179"/>
      <c r="BA294" s="1179"/>
      <c r="BB294" s="1178"/>
      <c r="BC294" s="1179"/>
      <c r="BD294" s="1176"/>
      <c r="BE294" s="1176"/>
      <c r="BF294" s="1176"/>
      <c r="BG294" s="1176"/>
      <c r="BH294" s="1176"/>
      <c r="BI294" s="1179"/>
      <c r="BJ294" s="1295"/>
      <c r="BK294" s="1295"/>
      <c r="BL294" s="1295"/>
      <c r="BM294" s="1174"/>
      <c r="BN294" s="1289"/>
      <c r="BO294" s="1295"/>
      <c r="BP294" s="1286"/>
      <c r="BQ294" s="1177"/>
      <c r="BR294" s="1300"/>
      <c r="BS294" s="1300"/>
      <c r="BT294" s="1300"/>
      <c r="BU294" s="1180"/>
      <c r="BV294" s="1180"/>
      <c r="BW294" s="1180"/>
      <c r="BX294" s="1180"/>
      <c r="BY294" s="1180"/>
      <c r="BZ294" s="1180"/>
      <c r="CA294" s="1180"/>
      <c r="CB294" s="1180"/>
    </row>
    <row r="295" spans="1:86" ht="17.25" customHeight="1" x14ac:dyDescent="0.15">
      <c r="A295" s="1225" t="s">
        <v>58</v>
      </c>
      <c r="B295" s="1226" t="s">
        <v>239</v>
      </c>
      <c r="C295" s="1212">
        <f>SUM(D295:O295)</f>
        <v>170.09999999999997</v>
      </c>
      <c r="D295" s="1213">
        <v>0.218</v>
      </c>
      <c r="E295" s="1214">
        <v>0</v>
      </c>
      <c r="F295" s="1214">
        <v>2.8000000000000001E-2</v>
      </c>
      <c r="G295" s="1214">
        <v>2.2909999999999999</v>
      </c>
      <c r="H295" s="1214">
        <v>17.956</v>
      </c>
      <c r="I295" s="1215">
        <v>56.997</v>
      </c>
      <c r="J295" s="1216">
        <v>40.847000000000001</v>
      </c>
      <c r="K295" s="1214">
        <v>1.2090000000000001</v>
      </c>
      <c r="L295" s="1214">
        <v>2.5680000000000001</v>
      </c>
      <c r="M295" s="1214">
        <v>24.274999999999999</v>
      </c>
      <c r="N295" s="1214">
        <v>21.504000000000001</v>
      </c>
      <c r="O295" s="1217">
        <v>2.2069999999999999</v>
      </c>
      <c r="P295" s="1603"/>
      <c r="Q295" s="1620"/>
      <c r="R295" s="1608"/>
      <c r="T295" s="1615"/>
      <c r="U295" s="1615"/>
      <c r="V295" s="1615"/>
      <c r="W295" s="1591"/>
      <c r="X295" s="1615"/>
      <c r="Z295" s="1585"/>
      <c r="AA295" s="1585"/>
      <c r="AB295" s="1585"/>
      <c r="AF295" s="1588"/>
      <c r="AG295" s="1588"/>
      <c r="AH295" s="1588"/>
      <c r="AI295" s="1176"/>
      <c r="AJ295" s="1176"/>
      <c r="AK295" s="1292"/>
      <c r="AL295" s="1179"/>
      <c r="AM295" s="1179"/>
      <c r="AN295" s="1179"/>
      <c r="AO295" s="1292"/>
      <c r="AP295" s="1179"/>
      <c r="AQ295" s="1179"/>
      <c r="AR295" s="1176"/>
      <c r="AS295" s="1176"/>
      <c r="AT295" s="1176"/>
      <c r="AU295" s="1176"/>
      <c r="AV295" s="1176"/>
      <c r="AW295" s="1179"/>
      <c r="AX295" s="1176"/>
      <c r="AY295" s="1176"/>
      <c r="AZ295" s="1176"/>
      <c r="BA295" s="1176"/>
      <c r="BB295" s="1176"/>
      <c r="BC295" s="1292"/>
      <c r="BD295" s="1292"/>
      <c r="BE295" s="1292"/>
      <c r="BF295" s="293"/>
      <c r="BG295" s="1178"/>
      <c r="BH295" s="1292"/>
      <c r="BI295" s="1179"/>
      <c r="BJ295" s="1292"/>
      <c r="BK295" s="1292"/>
      <c r="BL295" s="1292"/>
      <c r="BM295" s="1179"/>
      <c r="BN295" s="1286"/>
      <c r="BO295" s="1292"/>
      <c r="BP295" s="1286"/>
      <c r="BQ295" s="1177"/>
      <c r="BR295" s="1300"/>
      <c r="BS295" s="1300"/>
      <c r="BT295" s="1300"/>
      <c r="BU295" s="1306"/>
      <c r="BV295" s="1180"/>
      <c r="BW295" s="1180"/>
      <c r="BX295" s="1180"/>
      <c r="BY295" s="1180"/>
      <c r="BZ295" s="1180"/>
      <c r="CA295" s="1180"/>
      <c r="CB295" s="1180"/>
    </row>
    <row r="296" spans="1:86" ht="17.25" customHeight="1" x14ac:dyDescent="0.15">
      <c r="A296" s="1210" t="s">
        <v>58</v>
      </c>
      <c r="B296" s="1211" t="s">
        <v>15</v>
      </c>
      <c r="C296" s="1212">
        <f>SUM(D296:O296)</f>
        <v>126941.739</v>
      </c>
      <c r="D296" s="1213">
        <v>255.53899999999999</v>
      </c>
      <c r="E296" s="1214">
        <v>0</v>
      </c>
      <c r="F296" s="1214">
        <v>32.94</v>
      </c>
      <c r="G296" s="1214">
        <v>3238.904</v>
      </c>
      <c r="H296" s="1214">
        <v>15718.887000000001</v>
      </c>
      <c r="I296" s="1215">
        <v>45380.595000000001</v>
      </c>
      <c r="J296" s="1216">
        <v>21091.127</v>
      </c>
      <c r="K296" s="1214">
        <v>531.846</v>
      </c>
      <c r="L296" s="1214">
        <v>2605.123</v>
      </c>
      <c r="M296" s="1214">
        <v>23841.06</v>
      </c>
      <c r="N296" s="1214">
        <v>12512.412</v>
      </c>
      <c r="O296" s="1217">
        <v>1733.306</v>
      </c>
      <c r="P296" s="1603"/>
      <c r="R296" s="1608"/>
      <c r="T296" s="1615"/>
      <c r="U296" s="1615"/>
      <c r="V296" s="1615"/>
      <c r="W296" s="1591"/>
      <c r="X296" s="1615"/>
      <c r="AC296" s="1585"/>
      <c r="AF296" s="1588"/>
      <c r="AG296" s="1588"/>
      <c r="AH296" s="1588"/>
      <c r="AI296" s="1176"/>
      <c r="AJ296" s="1176"/>
      <c r="AK296" s="1179"/>
      <c r="AL296" s="1179"/>
      <c r="AM296" s="1179"/>
      <c r="AN296" s="1179"/>
      <c r="AO296" s="1292"/>
      <c r="AP296" s="1292"/>
      <c r="AQ296" s="1179"/>
      <c r="AR296" s="1176"/>
      <c r="AS296" s="1176"/>
      <c r="AT296" s="1176"/>
      <c r="AU296" s="1176"/>
      <c r="AV296" s="1176"/>
      <c r="AW296" s="1292"/>
      <c r="AX296" s="1176"/>
      <c r="AY296" s="1176"/>
      <c r="AZ296" s="1176"/>
      <c r="BA296" s="1176"/>
      <c r="BB296" s="1176"/>
      <c r="BC296" s="1179"/>
      <c r="BD296" s="1292"/>
      <c r="BE296" s="1292"/>
      <c r="BF296" s="293"/>
      <c r="BG296" s="1179"/>
      <c r="BH296" s="1176"/>
      <c r="BI296" s="1179"/>
      <c r="BJ296" s="1286"/>
      <c r="BK296" s="1177"/>
      <c r="BL296" s="1286"/>
      <c r="BM296" s="1179"/>
      <c r="BN296" s="1286"/>
      <c r="BO296" s="1179"/>
      <c r="BP296" s="1286"/>
      <c r="BQ296" s="1177"/>
      <c r="BR296" s="1300"/>
      <c r="BS296" s="1300"/>
      <c r="BT296" s="1300"/>
      <c r="BU296" s="1306"/>
      <c r="BV296" s="1180"/>
      <c r="BW296" s="1180"/>
      <c r="BX296" s="1180"/>
      <c r="BY296" s="1180"/>
      <c r="BZ296" s="1180"/>
      <c r="CA296" s="1180"/>
      <c r="CB296" s="1180"/>
    </row>
    <row r="297" spans="1:86" ht="17.25" customHeight="1" x14ac:dyDescent="0.15">
      <c r="A297" s="1218" t="s">
        <v>58</v>
      </c>
      <c r="B297" s="1219" t="s">
        <v>240</v>
      </c>
      <c r="C297" s="1220">
        <f>C296/C295</f>
        <v>746.27712522045874</v>
      </c>
      <c r="D297" s="1221">
        <v>1172</v>
      </c>
      <c r="E297" s="1222">
        <v>0</v>
      </c>
      <c r="F297" s="1222">
        <v>1176</v>
      </c>
      <c r="G297" s="1222">
        <v>1414</v>
      </c>
      <c r="H297" s="1222">
        <v>875</v>
      </c>
      <c r="I297" s="1223">
        <v>796</v>
      </c>
      <c r="J297" s="1222">
        <v>516</v>
      </c>
      <c r="K297" s="1222">
        <v>440</v>
      </c>
      <c r="L297" s="1222">
        <v>1014</v>
      </c>
      <c r="M297" s="1222">
        <v>982</v>
      </c>
      <c r="N297" s="1222">
        <v>582</v>
      </c>
      <c r="O297" s="1224">
        <v>785</v>
      </c>
      <c r="P297" s="1603"/>
      <c r="Q297" s="1620"/>
      <c r="R297" s="1608"/>
      <c r="S297" s="1616"/>
      <c r="T297" s="1615"/>
      <c r="U297" s="1615"/>
      <c r="V297" s="1615"/>
      <c r="W297" s="1591"/>
      <c r="X297" s="1615"/>
      <c r="Y297" s="1615"/>
      <c r="AD297" s="1585"/>
      <c r="AE297" s="1615"/>
      <c r="AF297" s="1588"/>
      <c r="AG297" s="1588"/>
      <c r="AH297" s="1588"/>
      <c r="AI297" s="1176"/>
      <c r="AJ297" s="1176"/>
      <c r="AK297" s="1179"/>
      <c r="AL297" s="1292"/>
      <c r="AM297" s="1292"/>
      <c r="AN297" s="1292"/>
      <c r="AO297" s="1179"/>
      <c r="AP297" s="1179"/>
      <c r="AQ297" s="1179"/>
      <c r="AR297" s="1243"/>
      <c r="AS297" s="1243"/>
      <c r="AT297" s="1243"/>
      <c r="AU297" s="1243"/>
      <c r="AV297" s="1243"/>
      <c r="AW297" s="1292"/>
      <c r="AX297" s="1286"/>
      <c r="AY297" s="1177"/>
      <c r="AZ297" s="1286"/>
      <c r="BA297" s="1292"/>
      <c r="BB297" s="1286"/>
      <c r="BC297" s="1179"/>
      <c r="BD297" s="1286"/>
      <c r="BE297" s="1177"/>
      <c r="BF297" s="1300"/>
      <c r="BG297" s="1300"/>
      <c r="BH297" s="1300"/>
      <c r="BI297" s="1306"/>
      <c r="BJ297" s="1180"/>
      <c r="BK297" s="1180"/>
      <c r="BL297" s="1180"/>
      <c r="BM297" s="1180"/>
      <c r="BN297" s="1180"/>
      <c r="BO297" s="1180"/>
      <c r="BP297" s="1180"/>
    </row>
    <row r="298" spans="1:86" ht="17.25" customHeight="1" x14ac:dyDescent="0.15">
      <c r="A298" s="1225" t="s">
        <v>59</v>
      </c>
      <c r="B298" s="1226" t="s">
        <v>239</v>
      </c>
      <c r="C298" s="1212">
        <f>SUM(D298:O298)</f>
        <v>193.42699999999999</v>
      </c>
      <c r="D298" s="1213">
        <v>0</v>
      </c>
      <c r="E298" s="1214">
        <v>0</v>
      </c>
      <c r="F298" s="1214">
        <v>0</v>
      </c>
      <c r="G298" s="1214">
        <v>8.9999999999999993E-3</v>
      </c>
      <c r="H298" s="1214">
        <v>158.43</v>
      </c>
      <c r="I298" s="1215">
        <v>34.988</v>
      </c>
      <c r="J298" s="1216">
        <v>0</v>
      </c>
      <c r="K298" s="1214">
        <v>0</v>
      </c>
      <c r="L298" s="1214">
        <v>0</v>
      </c>
      <c r="M298" s="1214">
        <v>0</v>
      </c>
      <c r="N298" s="1214">
        <v>0</v>
      </c>
      <c r="O298" s="1217">
        <v>0</v>
      </c>
      <c r="P298" s="1603"/>
      <c r="Q298" s="1620"/>
      <c r="R298" s="1608"/>
      <c r="T298" s="1615"/>
      <c r="U298" s="1615"/>
      <c r="V298" s="1615"/>
      <c r="W298" s="1591"/>
      <c r="X298" s="1615"/>
      <c r="AF298" s="1588"/>
      <c r="AG298" s="1588"/>
      <c r="AH298" s="1588"/>
      <c r="AI298" s="1176"/>
      <c r="AJ298" s="1176"/>
      <c r="AK298" s="1292"/>
      <c r="AL298" s="1176"/>
      <c r="AM298" s="1176"/>
      <c r="AN298" s="1176"/>
      <c r="AO298" s="1176"/>
      <c r="AP298" s="1176"/>
      <c r="AQ298" s="1179"/>
      <c r="AR298" s="1176"/>
      <c r="AS298" s="1176"/>
      <c r="AT298" s="1176"/>
      <c r="AU298" s="1176"/>
      <c r="AV298" s="1176"/>
      <c r="AW298" s="1179"/>
      <c r="AX298" s="1286"/>
      <c r="AY298" s="1177"/>
      <c r="AZ298" s="1300"/>
      <c r="BA298" s="1300"/>
      <c r="BB298" s="1300"/>
      <c r="BC298" s="1180"/>
      <c r="BD298" s="1180"/>
      <c r="BE298" s="1180"/>
      <c r="BF298" s="1180"/>
      <c r="BG298" s="1180"/>
      <c r="BH298" s="1180"/>
      <c r="BI298" s="1180"/>
      <c r="BJ298" s="1180"/>
    </row>
    <row r="299" spans="1:86" ht="17.25" customHeight="1" x14ac:dyDescent="0.15">
      <c r="A299" s="1210" t="s">
        <v>59</v>
      </c>
      <c r="B299" s="1211" t="s">
        <v>15</v>
      </c>
      <c r="C299" s="1212">
        <f>SUM(D299:O299)</f>
        <v>87600.104999999996</v>
      </c>
      <c r="D299" s="1213">
        <v>0</v>
      </c>
      <c r="E299" s="1214">
        <v>0</v>
      </c>
      <c r="F299" s="1214">
        <v>0</v>
      </c>
      <c r="G299" s="1214">
        <v>20.11</v>
      </c>
      <c r="H299" s="1214">
        <v>77862.394</v>
      </c>
      <c r="I299" s="1215">
        <v>9717.6010000000006</v>
      </c>
      <c r="J299" s="1216">
        <v>0</v>
      </c>
      <c r="K299" s="1214">
        <v>0</v>
      </c>
      <c r="L299" s="1214">
        <v>0</v>
      </c>
      <c r="M299" s="1214">
        <v>0</v>
      </c>
      <c r="N299" s="1214">
        <v>0</v>
      </c>
      <c r="O299" s="1217">
        <v>0</v>
      </c>
      <c r="P299" s="1603"/>
      <c r="Q299" s="1620"/>
      <c r="R299" s="1608"/>
      <c r="T299" s="1615"/>
      <c r="U299" s="1615"/>
      <c r="V299" s="1615"/>
      <c r="W299" s="1591"/>
      <c r="X299" s="1615"/>
      <c r="AF299" s="1588"/>
      <c r="AG299" s="1589"/>
      <c r="AH299" s="1590"/>
      <c r="AI299" s="1178"/>
      <c r="AJ299" s="1285"/>
      <c r="AK299" s="1292"/>
      <c r="AL299" s="1176"/>
      <c r="AM299" s="1176"/>
      <c r="AN299" s="1176"/>
      <c r="AO299" s="1176"/>
      <c r="AP299" s="1176"/>
      <c r="AQ299" s="1179"/>
      <c r="AR299" s="1176"/>
      <c r="AS299" s="1176"/>
      <c r="AT299" s="1176"/>
      <c r="AU299" s="1176"/>
      <c r="AV299" s="1176"/>
      <c r="AW299" s="1180"/>
      <c r="AX299" s="1179"/>
      <c r="AY299" s="1179"/>
      <c r="AZ299" s="1179"/>
      <c r="BA299" s="1292"/>
      <c r="BB299" s="1179"/>
      <c r="BC299" s="1179"/>
      <c r="BD299" s="1286"/>
      <c r="BE299" s="1177"/>
      <c r="BF299" s="1300"/>
      <c r="BG299" s="1300"/>
      <c r="BH299" s="1300"/>
      <c r="BI299" s="1306"/>
      <c r="BJ299" s="1180"/>
      <c r="BK299" s="1180"/>
      <c r="BL299" s="1180"/>
      <c r="BM299" s="1180"/>
      <c r="BN299" s="1180"/>
      <c r="BO299" s="1180"/>
      <c r="BP299" s="1180"/>
    </row>
    <row r="300" spans="1:86" ht="17.25" customHeight="1" x14ac:dyDescent="0.15">
      <c r="A300" s="1218" t="s">
        <v>59</v>
      </c>
      <c r="B300" s="1219" t="s">
        <v>240</v>
      </c>
      <c r="C300" s="1220">
        <f>C299/C298</f>
        <v>452.88457661029742</v>
      </c>
      <c r="D300" s="1221">
        <v>0</v>
      </c>
      <c r="E300" s="1222">
        <v>0</v>
      </c>
      <c r="F300" s="1222">
        <v>0</v>
      </c>
      <c r="G300" s="1222">
        <v>2234</v>
      </c>
      <c r="H300" s="1222">
        <v>491</v>
      </c>
      <c r="I300" s="1223">
        <v>278</v>
      </c>
      <c r="J300" s="1222">
        <v>0</v>
      </c>
      <c r="K300" s="1222">
        <v>0</v>
      </c>
      <c r="L300" s="1222">
        <v>0</v>
      </c>
      <c r="M300" s="1222">
        <v>0</v>
      </c>
      <c r="N300" s="1222">
        <v>0</v>
      </c>
      <c r="O300" s="1224">
        <v>0</v>
      </c>
      <c r="P300" s="1603"/>
      <c r="Q300" s="1620"/>
      <c r="R300" s="1608"/>
      <c r="S300" s="1616"/>
      <c r="T300" s="1615"/>
      <c r="U300" s="1615"/>
      <c r="V300" s="1615"/>
      <c r="W300" s="1591"/>
      <c r="X300" s="1615"/>
      <c r="Y300" s="1615"/>
      <c r="AE300" s="1615"/>
      <c r="AF300" s="1588"/>
      <c r="AG300" s="1588"/>
      <c r="AH300" s="1588"/>
      <c r="AI300" s="1176"/>
      <c r="AJ300" s="1176"/>
      <c r="AK300" s="1179"/>
      <c r="AL300" s="1176"/>
      <c r="AM300" s="1176"/>
      <c r="AN300" s="1176"/>
      <c r="AO300" s="1176"/>
      <c r="AP300" s="1176"/>
      <c r="AQ300" s="1179"/>
      <c r="AR300" s="1176"/>
      <c r="AS300" s="1176"/>
      <c r="AT300" s="1176"/>
      <c r="AU300" s="1176"/>
      <c r="AV300" s="1176"/>
      <c r="AW300" s="1292"/>
      <c r="AX300" s="1292"/>
      <c r="AY300" s="1292"/>
      <c r="AZ300" s="1292"/>
      <c r="BA300" s="1286"/>
      <c r="BB300" s="1179"/>
      <c r="BC300" s="1179"/>
      <c r="BD300" s="1286"/>
      <c r="BE300" s="1177"/>
      <c r="BF300" s="1300"/>
      <c r="BG300" s="1300"/>
      <c r="BH300" s="1300"/>
      <c r="BI300" s="1306"/>
      <c r="BJ300" s="1180"/>
      <c r="BK300" s="1180"/>
      <c r="BL300" s="1180"/>
      <c r="BM300" s="1180"/>
      <c r="BN300" s="1180"/>
      <c r="BO300" s="1180"/>
      <c r="BP300" s="1180"/>
    </row>
    <row r="301" spans="1:86" ht="17.25" customHeight="1" x14ac:dyDescent="0.15">
      <c r="A301" s="1225" t="s">
        <v>60</v>
      </c>
      <c r="B301" s="1226" t="s">
        <v>239</v>
      </c>
      <c r="C301" s="1212">
        <f>SUM(D301:O301)</f>
        <v>387.35400000000004</v>
      </c>
      <c r="D301" s="1213">
        <v>44.014000000000003</v>
      </c>
      <c r="E301" s="1214">
        <v>48.048000000000002</v>
      </c>
      <c r="F301" s="1214">
        <v>43.021000000000001</v>
      </c>
      <c r="G301" s="1214">
        <v>26.096</v>
      </c>
      <c r="H301" s="1214">
        <v>14.335000000000001</v>
      </c>
      <c r="I301" s="1215">
        <v>26.728999999999999</v>
      </c>
      <c r="J301" s="1216">
        <v>32.634999999999998</v>
      </c>
      <c r="K301" s="1214">
        <v>30.353000000000002</v>
      </c>
      <c r="L301" s="1214">
        <v>29.948</v>
      </c>
      <c r="M301" s="1214">
        <v>16.084</v>
      </c>
      <c r="N301" s="1214">
        <v>29.696000000000002</v>
      </c>
      <c r="O301" s="1217">
        <v>46.395000000000003</v>
      </c>
      <c r="P301" s="1603"/>
      <c r="Q301" s="1608"/>
      <c r="R301" s="1608"/>
      <c r="T301" s="1615"/>
      <c r="U301" s="1615"/>
      <c r="V301" s="1615"/>
      <c r="W301" s="1591"/>
      <c r="X301" s="1615"/>
      <c r="Z301" s="1585"/>
      <c r="AA301" s="1585"/>
      <c r="AB301" s="1585"/>
      <c r="AF301" s="1591"/>
      <c r="AG301" s="1591"/>
      <c r="AH301" s="1591"/>
      <c r="AI301" s="1179"/>
      <c r="AJ301" s="1179"/>
      <c r="AK301" s="1292"/>
      <c r="AL301" s="1176"/>
      <c r="AM301" s="1176"/>
      <c r="AN301" s="1176"/>
      <c r="AO301" s="1176"/>
      <c r="AP301" s="1176"/>
      <c r="AQ301" s="1179"/>
      <c r="AR301" s="1179"/>
      <c r="AS301" s="1179"/>
      <c r="AT301" s="1179"/>
      <c r="AU301" s="1292"/>
      <c r="AV301" s="1292"/>
      <c r="AW301" s="1292"/>
      <c r="AX301" s="1176"/>
      <c r="AY301" s="1176"/>
      <c r="AZ301" s="1176"/>
      <c r="BA301" s="1176"/>
      <c r="BB301" s="1176"/>
      <c r="BC301" s="1179"/>
      <c r="BD301" s="1179"/>
      <c r="BE301" s="1179"/>
      <c r="BF301" s="1179"/>
      <c r="BG301" s="1292"/>
      <c r="BH301" s="1292"/>
      <c r="BI301" s="1292"/>
      <c r="BJ301" s="1286"/>
      <c r="BK301" s="1177"/>
      <c r="BL301" s="1300"/>
      <c r="BM301" s="1300"/>
      <c r="BN301" s="1300"/>
      <c r="BO301" s="1306"/>
      <c r="BP301" s="1180"/>
      <c r="BQ301" s="1180"/>
      <c r="BR301" s="1180"/>
      <c r="BS301" s="1180"/>
      <c r="BT301" s="1180"/>
      <c r="BU301" s="1180"/>
      <c r="BV301" s="1180"/>
    </row>
    <row r="302" spans="1:86" ht="17.25" customHeight="1" x14ac:dyDescent="0.15">
      <c r="A302" s="1210" t="s">
        <v>60</v>
      </c>
      <c r="B302" s="1211" t="s">
        <v>15</v>
      </c>
      <c r="C302" s="1212">
        <f>SUM(D302:O302)</f>
        <v>109758.503</v>
      </c>
      <c r="D302" s="1213">
        <v>11891.306</v>
      </c>
      <c r="E302" s="1214">
        <v>13085.200999999999</v>
      </c>
      <c r="F302" s="1214">
        <v>11992.948</v>
      </c>
      <c r="G302" s="1214">
        <v>7050.1329999999998</v>
      </c>
      <c r="H302" s="1214">
        <v>3769.4749999999999</v>
      </c>
      <c r="I302" s="1215">
        <v>7594.0969999999998</v>
      </c>
      <c r="J302" s="1216">
        <v>9181.2530000000006</v>
      </c>
      <c r="K302" s="1214">
        <v>8717.9699999999993</v>
      </c>
      <c r="L302" s="1214">
        <v>9064.0220000000008</v>
      </c>
      <c r="M302" s="1214">
        <v>5166.5720000000001</v>
      </c>
      <c r="N302" s="1214">
        <v>8616.2950000000001</v>
      </c>
      <c r="O302" s="1217">
        <v>13629.231</v>
      </c>
      <c r="P302" s="1603"/>
      <c r="Q302" s="1610"/>
      <c r="R302" s="1608"/>
      <c r="T302" s="1615"/>
      <c r="U302" s="1615"/>
      <c r="V302" s="1615"/>
      <c r="W302" s="1591"/>
      <c r="X302" s="1615"/>
      <c r="AC302" s="1585"/>
      <c r="AF302" s="1591"/>
      <c r="AG302" s="1591"/>
      <c r="AH302" s="1591"/>
      <c r="AI302" s="1179"/>
      <c r="AJ302" s="1179"/>
      <c r="AK302" s="1179"/>
      <c r="AL302" s="1176"/>
      <c r="AM302" s="1176"/>
      <c r="AN302" s="1176"/>
      <c r="AO302" s="1176"/>
      <c r="AP302" s="1176"/>
      <c r="AQ302" s="1179"/>
      <c r="AR302" s="1176"/>
      <c r="AS302" s="1177"/>
      <c r="AT302" s="1178"/>
      <c r="AU302" s="1179"/>
      <c r="AV302" s="1178"/>
      <c r="AW302" s="1292"/>
      <c r="AX302" s="1292"/>
      <c r="AY302" s="1292"/>
      <c r="AZ302" s="1292"/>
      <c r="BA302" s="1179"/>
      <c r="BB302" s="1179"/>
      <c r="BC302" s="1179"/>
      <c r="BD302" s="1285"/>
      <c r="BE302" s="1285"/>
      <c r="BF302" s="1178"/>
      <c r="BG302" s="1292"/>
      <c r="BH302" s="1179"/>
      <c r="BI302" s="1179"/>
      <c r="BJ302" s="1292"/>
      <c r="BK302" s="1292"/>
      <c r="BL302" s="1292"/>
      <c r="BM302" s="1179"/>
      <c r="BN302" s="1292"/>
      <c r="BO302" s="1179"/>
      <c r="BP302" s="1286"/>
      <c r="BQ302" s="1177"/>
      <c r="BR302" s="1300"/>
      <c r="BS302" s="1300"/>
      <c r="BT302" s="1300"/>
      <c r="BU302" s="1180"/>
      <c r="BV302" s="1180"/>
      <c r="BW302" s="1180"/>
      <c r="BX302" s="1180"/>
      <c r="BY302" s="1180"/>
      <c r="BZ302" s="1180"/>
      <c r="CA302" s="1180"/>
      <c r="CB302" s="1180"/>
    </row>
    <row r="303" spans="1:86" ht="17.25" customHeight="1" x14ac:dyDescent="0.15">
      <c r="A303" s="1218" t="s">
        <v>60</v>
      </c>
      <c r="B303" s="1219" t="s">
        <v>240</v>
      </c>
      <c r="C303" s="1220">
        <f>C302/C301</f>
        <v>283.35451034454269</v>
      </c>
      <c r="D303" s="1221">
        <v>270</v>
      </c>
      <c r="E303" s="1222">
        <v>272</v>
      </c>
      <c r="F303" s="1222">
        <v>279</v>
      </c>
      <c r="G303" s="1222">
        <v>270</v>
      </c>
      <c r="H303" s="1222">
        <v>263</v>
      </c>
      <c r="I303" s="1223">
        <v>284</v>
      </c>
      <c r="J303" s="1222">
        <v>281</v>
      </c>
      <c r="K303" s="1222">
        <v>287</v>
      </c>
      <c r="L303" s="1222">
        <v>303</v>
      </c>
      <c r="M303" s="1222">
        <v>321</v>
      </c>
      <c r="N303" s="1222">
        <v>290</v>
      </c>
      <c r="O303" s="1224">
        <v>294</v>
      </c>
      <c r="P303" s="1603"/>
      <c r="R303" s="1608"/>
      <c r="S303" s="1616"/>
      <c r="T303" s="1615"/>
      <c r="U303" s="1615"/>
      <c r="V303" s="1615"/>
      <c r="W303" s="1591"/>
      <c r="X303" s="1615"/>
      <c r="Y303" s="1615"/>
      <c r="AD303" s="1585"/>
      <c r="AE303" s="1615"/>
      <c r="AF303" s="1591"/>
      <c r="AG303" s="1591"/>
      <c r="AH303" s="1591"/>
      <c r="AI303" s="1178"/>
      <c r="AJ303" s="1178"/>
      <c r="AK303" s="1179"/>
      <c r="AL303" s="1176"/>
      <c r="AM303" s="1177"/>
      <c r="AN303" s="1178"/>
      <c r="AO303" s="1178"/>
      <c r="AP303" s="1178"/>
      <c r="AQ303" s="1292"/>
      <c r="AR303" s="1176"/>
      <c r="AS303" s="1176"/>
      <c r="AT303" s="1176"/>
      <c r="AU303" s="1176"/>
      <c r="AV303" s="1176"/>
      <c r="AW303" s="1179"/>
      <c r="AX303" s="1179"/>
      <c r="AY303" s="1179"/>
      <c r="AZ303" s="1179"/>
      <c r="BA303" s="1292"/>
      <c r="BB303" s="1179"/>
      <c r="BC303" s="1179"/>
      <c r="BD303" s="1179"/>
      <c r="BE303" s="1179"/>
      <c r="BF303" s="1179"/>
      <c r="BG303" s="1292"/>
      <c r="BH303" s="1292"/>
      <c r="BI303" s="1179"/>
      <c r="BJ303" s="1285"/>
      <c r="BK303" s="1285"/>
      <c r="BL303" s="1178"/>
      <c r="BM303" s="1292"/>
      <c r="BN303" s="1179"/>
      <c r="BO303" s="1292"/>
      <c r="BP303" s="1292"/>
      <c r="BQ303" s="1292"/>
      <c r="BR303" s="1292"/>
      <c r="BS303" s="1179"/>
      <c r="BT303" s="1179"/>
      <c r="BU303" s="1179"/>
      <c r="BV303" s="1286"/>
      <c r="BW303" s="1177"/>
      <c r="BX303" s="1300"/>
      <c r="BY303" s="1300"/>
      <c r="BZ303" s="1300"/>
      <c r="CA303" s="1180"/>
      <c r="CB303" s="1180"/>
      <c r="CC303" s="1180"/>
      <c r="CD303" s="1180"/>
      <c r="CE303" s="1180"/>
      <c r="CF303" s="1180"/>
      <c r="CG303" s="1180"/>
      <c r="CH303" s="1180"/>
    </row>
    <row r="304" spans="1:86" ht="17.25" customHeight="1" x14ac:dyDescent="0.15">
      <c r="A304" s="1225" t="s">
        <v>61</v>
      </c>
      <c r="B304" s="1226" t="s">
        <v>239</v>
      </c>
      <c r="C304" s="1212">
        <f>SUM(D304:O304)</f>
        <v>220.09800000000001</v>
      </c>
      <c r="D304" s="1213">
        <v>10.471</v>
      </c>
      <c r="E304" s="1214">
        <v>7.4139999999999997</v>
      </c>
      <c r="F304" s="1214">
        <v>7.9109999999999996</v>
      </c>
      <c r="G304" s="1214">
        <v>9.6319999999999997</v>
      </c>
      <c r="H304" s="1214">
        <v>25.218</v>
      </c>
      <c r="I304" s="1215">
        <v>30.747</v>
      </c>
      <c r="J304" s="1216">
        <v>30.626999999999999</v>
      </c>
      <c r="K304" s="1214">
        <v>33.832000000000001</v>
      </c>
      <c r="L304" s="1214">
        <v>21.817</v>
      </c>
      <c r="M304" s="1214">
        <v>17.084</v>
      </c>
      <c r="N304" s="1214">
        <v>13.467000000000001</v>
      </c>
      <c r="O304" s="1217">
        <v>11.878</v>
      </c>
      <c r="P304" s="1603"/>
      <c r="R304" s="1608"/>
      <c r="T304" s="1615"/>
      <c r="U304" s="1615"/>
      <c r="V304" s="1615"/>
      <c r="W304" s="1591"/>
      <c r="X304" s="1615"/>
      <c r="Z304" s="1585"/>
      <c r="AA304" s="1585"/>
      <c r="AB304" s="1585"/>
      <c r="AF304" s="1610"/>
      <c r="AG304" s="1610"/>
      <c r="AH304" s="1610"/>
      <c r="AI304" s="1179"/>
      <c r="AJ304" s="1248"/>
      <c r="AK304" s="1292"/>
      <c r="AL304" s="1176"/>
      <c r="AM304" s="1177"/>
      <c r="AN304" s="1178"/>
      <c r="AO304" s="1179"/>
      <c r="AP304" s="1179"/>
      <c r="AQ304" s="1179"/>
      <c r="AR304" s="1179"/>
      <c r="AS304" s="1179"/>
      <c r="AT304" s="1179"/>
      <c r="AU304" s="1179"/>
      <c r="AV304" s="1292"/>
      <c r="AW304" s="1179"/>
      <c r="AX304" s="1292"/>
      <c r="AY304" s="1292"/>
      <c r="AZ304" s="1292"/>
      <c r="BA304" s="1179"/>
      <c r="BB304" s="1179"/>
      <c r="BC304" s="1292"/>
      <c r="BD304" s="1285"/>
      <c r="BE304" s="1285"/>
      <c r="BF304" s="1178"/>
      <c r="BG304" s="1292"/>
      <c r="BH304" s="1179"/>
      <c r="BI304" s="1179"/>
      <c r="BJ304" s="1292"/>
      <c r="BK304" s="1292"/>
      <c r="BL304" s="1292"/>
      <c r="BM304" s="1292"/>
      <c r="BN304" s="1286"/>
      <c r="BO304" s="1292"/>
      <c r="BP304" s="1286"/>
      <c r="BQ304" s="1177"/>
      <c r="BR304" s="1300"/>
      <c r="BS304" s="1300"/>
      <c r="BT304" s="1300"/>
      <c r="BU304" s="1180"/>
      <c r="BV304" s="1180"/>
      <c r="BW304" s="1180"/>
      <c r="BX304" s="1180"/>
      <c r="BY304" s="1180"/>
      <c r="BZ304" s="1180"/>
      <c r="CA304" s="1180"/>
      <c r="CB304" s="1180"/>
    </row>
    <row r="305" spans="1:94" ht="17.25" customHeight="1" x14ac:dyDescent="0.15">
      <c r="A305" s="1210" t="s">
        <v>61</v>
      </c>
      <c r="B305" s="1211" t="s">
        <v>15</v>
      </c>
      <c r="C305" s="1212">
        <f>SUM(D305:O305)</f>
        <v>245280.15399999998</v>
      </c>
      <c r="D305" s="1213">
        <v>13163.364</v>
      </c>
      <c r="E305" s="1214">
        <v>9973.6919999999991</v>
      </c>
      <c r="F305" s="1214">
        <v>12170.897999999999</v>
      </c>
      <c r="G305" s="1214">
        <v>14456.933999999999</v>
      </c>
      <c r="H305" s="1214">
        <v>27132.785</v>
      </c>
      <c r="I305" s="1215">
        <v>29640.221000000001</v>
      </c>
      <c r="J305" s="1216">
        <v>30923.527999999998</v>
      </c>
      <c r="K305" s="1214">
        <v>30921.199000000001</v>
      </c>
      <c r="L305" s="1214">
        <v>24237.846000000001</v>
      </c>
      <c r="M305" s="1214">
        <v>22392.46</v>
      </c>
      <c r="N305" s="1214">
        <v>15905.333000000001</v>
      </c>
      <c r="O305" s="1217">
        <v>14361.894</v>
      </c>
      <c r="P305" s="1603"/>
      <c r="R305" s="1608"/>
      <c r="T305" s="1615"/>
      <c r="U305" s="1615"/>
      <c r="V305" s="1615"/>
      <c r="W305" s="1591"/>
      <c r="X305" s="1615"/>
      <c r="AC305" s="1585"/>
      <c r="AF305" s="1588"/>
      <c r="AG305" s="1589"/>
      <c r="AH305" s="1590"/>
      <c r="AI305" s="1178"/>
      <c r="AJ305" s="1292"/>
      <c r="AK305" s="1179"/>
      <c r="AL305" s="1179"/>
      <c r="AM305" s="1179"/>
      <c r="AN305" s="1179"/>
      <c r="AO305" s="1178"/>
      <c r="AP305" s="1179"/>
      <c r="AQ305" s="1179"/>
      <c r="AR305" s="1292"/>
      <c r="AS305" s="1292"/>
      <c r="AT305" s="1292"/>
      <c r="AU305" s="1179"/>
      <c r="AV305" s="1179"/>
      <c r="AW305" s="1292"/>
      <c r="AX305" s="1176"/>
      <c r="AY305" s="1176"/>
      <c r="AZ305" s="1176"/>
      <c r="BA305" s="1176"/>
      <c r="BB305" s="1176"/>
      <c r="BC305" s="1179"/>
      <c r="BD305" s="1285"/>
      <c r="BE305" s="1285"/>
      <c r="BF305" s="1178"/>
      <c r="BG305" s="1292"/>
      <c r="BH305" s="1179"/>
      <c r="BI305" s="1179"/>
      <c r="BJ305" s="1285"/>
      <c r="BK305" s="1285"/>
      <c r="BL305" s="1178"/>
      <c r="BM305" s="1292"/>
      <c r="BN305" s="1179"/>
      <c r="BO305" s="1179"/>
      <c r="BP305" s="1180"/>
      <c r="BQ305" s="1180"/>
      <c r="BR305" s="1180"/>
      <c r="BS305" s="1180"/>
      <c r="BT305" s="1180"/>
      <c r="BU305" s="1180"/>
      <c r="BV305" s="1180"/>
    </row>
    <row r="306" spans="1:94" ht="17.25" customHeight="1" x14ac:dyDescent="0.15">
      <c r="A306" s="1218" t="s">
        <v>61</v>
      </c>
      <c r="B306" s="1219" t="s">
        <v>240</v>
      </c>
      <c r="C306" s="1220">
        <f>C305/C304</f>
        <v>1114.4133704077274</v>
      </c>
      <c r="D306" s="1221">
        <v>1257</v>
      </c>
      <c r="E306" s="1222">
        <v>1345</v>
      </c>
      <c r="F306" s="1222">
        <v>1538</v>
      </c>
      <c r="G306" s="1222">
        <v>1501</v>
      </c>
      <c r="H306" s="1222">
        <v>1076</v>
      </c>
      <c r="I306" s="1223">
        <v>964</v>
      </c>
      <c r="J306" s="1222">
        <v>1010</v>
      </c>
      <c r="K306" s="1222">
        <v>914</v>
      </c>
      <c r="L306" s="1222">
        <v>1111</v>
      </c>
      <c r="M306" s="1222">
        <v>1311</v>
      </c>
      <c r="N306" s="1222">
        <v>1181</v>
      </c>
      <c r="O306" s="1224">
        <v>1209</v>
      </c>
      <c r="P306" s="1603"/>
      <c r="R306" s="1608"/>
      <c r="S306" s="1616"/>
      <c r="T306" s="1615"/>
      <c r="U306" s="1615"/>
      <c r="V306" s="1615"/>
      <c r="W306" s="1591"/>
      <c r="X306" s="1615"/>
      <c r="Y306" s="1615"/>
      <c r="AD306" s="1585"/>
      <c r="AE306" s="1615"/>
      <c r="AF306" s="1588"/>
      <c r="AG306" s="1588"/>
      <c r="AH306" s="1588"/>
      <c r="AI306" s="1176"/>
      <c r="AJ306" s="1176"/>
      <c r="AK306" s="1292"/>
      <c r="AL306" s="1179"/>
      <c r="AM306" s="1179"/>
      <c r="AN306" s="1179"/>
      <c r="AO306" s="1179"/>
      <c r="AP306" s="1248"/>
      <c r="AQ306" s="1179"/>
      <c r="AR306" s="1292"/>
      <c r="AS306" s="1292"/>
      <c r="AT306" s="1292"/>
      <c r="AU306" s="1179"/>
      <c r="AV306" s="1179"/>
      <c r="AW306" s="1179"/>
      <c r="AX306" s="1285"/>
      <c r="AY306" s="1285"/>
      <c r="AZ306" s="1178"/>
      <c r="BA306" s="1292"/>
      <c r="BB306" s="1179"/>
      <c r="BC306" s="1297"/>
      <c r="BD306" s="1286"/>
      <c r="BE306" s="1177"/>
      <c r="BF306" s="1300"/>
      <c r="BG306" s="1300"/>
      <c r="BH306" s="1300"/>
      <c r="BI306" s="1180"/>
      <c r="BJ306" s="1180"/>
      <c r="BK306" s="1180"/>
      <c r="BL306" s="1180"/>
      <c r="BM306" s="1180"/>
      <c r="BN306" s="1180"/>
      <c r="BO306" s="1180"/>
      <c r="BP306" s="1180"/>
    </row>
    <row r="307" spans="1:94" ht="17.25" customHeight="1" x14ac:dyDescent="0.15">
      <c r="A307" s="1312" t="s">
        <v>62</v>
      </c>
      <c r="B307" s="1226" t="s">
        <v>239</v>
      </c>
      <c r="C307" s="1212">
        <f>SUM(D307:O307)</f>
        <v>68.559999999999988</v>
      </c>
      <c r="D307" s="1213">
        <v>5.2510000000000003</v>
      </c>
      <c r="E307" s="1214">
        <v>6.1020000000000003</v>
      </c>
      <c r="F307" s="1214">
        <v>6.97</v>
      </c>
      <c r="G307" s="1214">
        <v>9.766</v>
      </c>
      <c r="H307" s="1214">
        <v>7.44</v>
      </c>
      <c r="I307" s="1215">
        <v>5.8390000000000004</v>
      </c>
      <c r="J307" s="1216">
        <v>5.8949999999999996</v>
      </c>
      <c r="K307" s="1214">
        <v>5.5720000000000001</v>
      </c>
      <c r="L307" s="1214">
        <v>5.2140000000000004</v>
      </c>
      <c r="M307" s="1251">
        <v>5.3979999999999997</v>
      </c>
      <c r="N307" s="1251">
        <v>2.4060000000000001</v>
      </c>
      <c r="O307" s="1217">
        <v>2.7069999999999999</v>
      </c>
      <c r="P307" s="1603"/>
      <c r="Q307" s="1620"/>
      <c r="R307" s="1608"/>
      <c r="T307" s="1615"/>
      <c r="U307" s="1615"/>
      <c r="V307" s="1615"/>
      <c r="W307" s="1591"/>
      <c r="X307" s="1615"/>
      <c r="Z307" s="1585"/>
      <c r="AA307" s="1585"/>
      <c r="AB307" s="1585"/>
      <c r="AF307" s="1588"/>
      <c r="AG307" s="1588"/>
      <c r="AH307" s="1588"/>
      <c r="AI307" s="1176"/>
      <c r="AJ307" s="1176"/>
      <c r="AK307" s="1179"/>
      <c r="AL307" s="1176"/>
      <c r="AM307" s="1176"/>
      <c r="AN307" s="1176"/>
      <c r="AO307" s="1176"/>
      <c r="AP307" s="1176"/>
      <c r="AQ307" s="1292"/>
      <c r="AR307" s="1285"/>
      <c r="AS307" s="1285"/>
      <c r="AT307" s="1178"/>
      <c r="AU307" s="1292"/>
      <c r="AV307" s="1179"/>
      <c r="AW307" s="1179"/>
      <c r="AX307" s="1286"/>
      <c r="AY307" s="1177"/>
      <c r="AZ307" s="1300"/>
      <c r="BA307" s="1300"/>
      <c r="BB307" s="1300"/>
      <c r="BC307" s="1180"/>
      <c r="BD307" s="1180"/>
      <c r="BE307" s="1180"/>
      <c r="BF307" s="1180"/>
      <c r="BG307" s="1180"/>
      <c r="BH307" s="1180"/>
      <c r="BI307" s="1180"/>
      <c r="BJ307" s="1180"/>
    </row>
    <row r="308" spans="1:94" ht="17.25" customHeight="1" x14ac:dyDescent="0.15">
      <c r="A308" s="1313" t="s">
        <v>91</v>
      </c>
      <c r="B308" s="1211" t="s">
        <v>15</v>
      </c>
      <c r="C308" s="1212">
        <f>SUM(D308:O308)</f>
        <v>26946.710999999999</v>
      </c>
      <c r="D308" s="1213">
        <v>1817.2080000000001</v>
      </c>
      <c r="E308" s="1214">
        <v>2278.0439999999999</v>
      </c>
      <c r="F308" s="1214">
        <v>2411.5859999999998</v>
      </c>
      <c r="G308" s="1214">
        <v>3703.1909999999998</v>
      </c>
      <c r="H308" s="1214">
        <v>3189.248</v>
      </c>
      <c r="I308" s="1215">
        <v>2564.989</v>
      </c>
      <c r="J308" s="1216">
        <v>2535.732</v>
      </c>
      <c r="K308" s="1214">
        <v>2373.4070000000002</v>
      </c>
      <c r="L308" s="1214">
        <v>2237.1120000000001</v>
      </c>
      <c r="M308" s="1251">
        <v>2282.3420000000001</v>
      </c>
      <c r="N308" s="1251">
        <v>765.28899999999999</v>
      </c>
      <c r="O308" s="1217">
        <v>788.56299999999999</v>
      </c>
      <c r="P308" s="1603"/>
      <c r="R308" s="1608"/>
      <c r="T308" s="1615"/>
      <c r="U308" s="1615"/>
      <c r="V308" s="1615"/>
      <c r="W308" s="1591"/>
      <c r="X308" s="1615"/>
      <c r="AC308" s="1585"/>
      <c r="AF308" s="1615"/>
      <c r="AG308" s="1615"/>
      <c r="AH308" s="1615"/>
      <c r="AI308" s="1178"/>
      <c r="AJ308" s="1292"/>
      <c r="AK308" s="1179"/>
      <c r="AL308" s="1292"/>
      <c r="AM308" s="1292"/>
      <c r="AN308" s="1292"/>
      <c r="AO308" s="1178"/>
      <c r="AP308" s="1178"/>
      <c r="AQ308" s="1179"/>
      <c r="AR308" s="1285"/>
      <c r="AS308" s="1285"/>
      <c r="AT308" s="1285"/>
      <c r="AU308" s="1292"/>
      <c r="AV308" s="1178"/>
      <c r="AW308" s="1179"/>
      <c r="AX308" s="1292"/>
      <c r="AY308" s="1292"/>
      <c r="AZ308" s="1292"/>
      <c r="BA308" s="1179"/>
      <c r="BB308" s="1179"/>
      <c r="BC308" s="1179"/>
      <c r="BD308" s="1179"/>
      <c r="BE308" s="1179"/>
      <c r="BF308" s="1179"/>
      <c r="BG308" s="1292"/>
      <c r="BH308" s="1179"/>
      <c r="BI308" s="1179"/>
      <c r="BJ308" s="1285"/>
      <c r="BK308" s="1285"/>
      <c r="BL308" s="1178"/>
      <c r="BM308" s="1292"/>
      <c r="BN308" s="1179"/>
      <c r="BO308" s="1179"/>
      <c r="BP308" s="1286"/>
      <c r="BQ308" s="1177"/>
      <c r="BR308" s="1300"/>
      <c r="BS308" s="1300"/>
      <c r="BT308" s="1300"/>
      <c r="BU308" s="1179"/>
      <c r="BV308" s="1180"/>
      <c r="BW308" s="1314"/>
      <c r="BX308" s="1285"/>
      <c r="BY308" s="1179"/>
      <c r="BZ308" s="1179"/>
      <c r="CA308" s="1180"/>
      <c r="CB308" s="1180"/>
    </row>
    <row r="309" spans="1:94" ht="17.25" customHeight="1" x14ac:dyDescent="0.15">
      <c r="A309" s="1315" t="s">
        <v>91</v>
      </c>
      <c r="B309" s="1219" t="s">
        <v>240</v>
      </c>
      <c r="C309" s="1220">
        <f>C308/C307</f>
        <v>393.03837514585769</v>
      </c>
      <c r="D309" s="1221">
        <v>346</v>
      </c>
      <c r="E309" s="1222">
        <v>373</v>
      </c>
      <c r="F309" s="1222">
        <v>346</v>
      </c>
      <c r="G309" s="1222">
        <v>379</v>
      </c>
      <c r="H309" s="1222">
        <v>429</v>
      </c>
      <c r="I309" s="1223">
        <v>439</v>
      </c>
      <c r="J309" s="1222">
        <v>430</v>
      </c>
      <c r="K309" s="1222">
        <v>426</v>
      </c>
      <c r="L309" s="1222">
        <v>429</v>
      </c>
      <c r="M309" s="1222">
        <v>423</v>
      </c>
      <c r="N309" s="1222">
        <v>318</v>
      </c>
      <c r="O309" s="1224">
        <v>291</v>
      </c>
      <c r="P309" s="1603"/>
      <c r="Q309" s="1620"/>
      <c r="R309" s="1608"/>
      <c r="S309" s="1616"/>
      <c r="T309" s="1615"/>
      <c r="U309" s="1615"/>
      <c r="V309" s="1615"/>
      <c r="W309" s="1591"/>
      <c r="X309" s="1615"/>
      <c r="Y309" s="1615"/>
      <c r="AD309" s="1585"/>
      <c r="AE309" s="1615"/>
      <c r="AF309" s="1444"/>
      <c r="AG309" s="1444"/>
      <c r="AH309" s="1444"/>
      <c r="AI309" s="1244"/>
      <c r="AJ309" s="1244"/>
      <c r="AK309" s="1292"/>
      <c r="AL309" s="1285"/>
      <c r="AM309" s="1285"/>
      <c r="AN309" s="1285"/>
      <c r="AO309" s="1285"/>
      <c r="AP309" s="1292"/>
      <c r="AQ309" s="1292"/>
      <c r="AR309" s="1179"/>
      <c r="AS309" s="1179"/>
      <c r="AT309" s="1179"/>
      <c r="AU309" s="1292"/>
      <c r="AV309" s="1179"/>
      <c r="AW309" s="1179"/>
      <c r="AX309" s="1179"/>
      <c r="AY309" s="1179"/>
      <c r="AZ309" s="1179"/>
      <c r="BA309" s="1179"/>
      <c r="BB309" s="1292"/>
      <c r="BC309" s="1179"/>
      <c r="BD309" s="1285"/>
      <c r="BE309" s="1285"/>
      <c r="BF309" s="1178"/>
      <c r="BG309" s="1292"/>
      <c r="BH309" s="1179"/>
      <c r="BI309" s="1179"/>
      <c r="BJ309" s="1286"/>
      <c r="BK309" s="1177"/>
      <c r="BL309" s="1300"/>
      <c r="BM309" s="1300"/>
      <c r="BN309" s="1300"/>
      <c r="BO309" s="1292"/>
      <c r="BP309" s="1180"/>
      <c r="BQ309" s="1314"/>
      <c r="BR309" s="1179"/>
      <c r="BS309" s="1285"/>
      <c r="BT309" s="1179"/>
      <c r="BU309" s="1180"/>
      <c r="BV309" s="1176"/>
    </row>
    <row r="310" spans="1:94" ht="17.25" customHeight="1" x14ac:dyDescent="0.15">
      <c r="A310" s="1225" t="s">
        <v>63</v>
      </c>
      <c r="B310" s="1211" t="s">
        <v>239</v>
      </c>
      <c r="C310" s="1212">
        <f>SUM(D310:O310)</f>
        <v>163.39400000000001</v>
      </c>
      <c r="D310" s="1213">
        <v>9.9179999999999993</v>
      </c>
      <c r="E310" s="1214">
        <v>9.3610000000000007</v>
      </c>
      <c r="F310" s="1214">
        <v>13.426</v>
      </c>
      <c r="G310" s="1214">
        <v>13.52</v>
      </c>
      <c r="H310" s="1316">
        <v>14.962999999999999</v>
      </c>
      <c r="I310" s="1215">
        <v>15.542</v>
      </c>
      <c r="J310" s="1216">
        <v>19.724</v>
      </c>
      <c r="K310" s="1214">
        <v>17.795999999999999</v>
      </c>
      <c r="L310" s="1214">
        <v>14.202999999999999</v>
      </c>
      <c r="M310" s="1214">
        <v>11.204000000000001</v>
      </c>
      <c r="N310" s="1214">
        <v>10.315</v>
      </c>
      <c r="O310" s="1217">
        <v>13.422000000000001</v>
      </c>
      <c r="P310" s="1603"/>
      <c r="Q310" s="1620"/>
      <c r="R310" s="1608"/>
      <c r="T310" s="1615"/>
      <c r="U310" s="1615"/>
      <c r="V310" s="1615"/>
      <c r="W310" s="1591"/>
      <c r="X310" s="1615"/>
      <c r="Z310" s="1585"/>
      <c r="AA310" s="1585"/>
      <c r="AB310" s="1585"/>
      <c r="AF310" s="1588"/>
      <c r="AG310" s="1589"/>
      <c r="AH310" s="1590"/>
      <c r="AI310" s="1178"/>
      <c r="AJ310" s="1178"/>
      <c r="AK310" s="1179"/>
      <c r="AL310" s="1285"/>
      <c r="AM310" s="1285"/>
      <c r="AN310" s="1285"/>
      <c r="AO310" s="1285"/>
      <c r="AP310" s="1292"/>
      <c r="AQ310" s="1179"/>
      <c r="AR310" s="1292"/>
      <c r="AS310" s="1292"/>
      <c r="AT310" s="1292"/>
      <c r="AU310" s="1179"/>
      <c r="AV310" s="1179"/>
      <c r="AW310" s="1292"/>
      <c r="AX310" s="1179"/>
      <c r="AY310" s="1179"/>
      <c r="AZ310" s="1179"/>
      <c r="BA310" s="1248"/>
      <c r="BB310" s="1292"/>
      <c r="BC310" s="1179"/>
      <c r="BD310" s="1286"/>
      <c r="BE310" s="1177"/>
      <c r="BF310" s="1300"/>
      <c r="BG310" s="1300"/>
      <c r="BH310" s="1300"/>
      <c r="BI310" s="1180"/>
      <c r="BJ310" s="1180"/>
      <c r="BK310" s="1180"/>
      <c r="BL310" s="1180"/>
      <c r="BM310" s="1180"/>
      <c r="BN310" s="1180"/>
      <c r="BO310" s="1180"/>
      <c r="BP310" s="1180"/>
    </row>
    <row r="311" spans="1:94" ht="17.25" customHeight="1" x14ac:dyDescent="0.15">
      <c r="A311" s="1210" t="s">
        <v>63</v>
      </c>
      <c r="B311" s="1211" t="s">
        <v>15</v>
      </c>
      <c r="C311" s="1212">
        <f>SUM(D311:O311)</f>
        <v>453952.35100000002</v>
      </c>
      <c r="D311" s="1213">
        <v>25348.951000000001</v>
      </c>
      <c r="E311" s="1214">
        <v>22551.677</v>
      </c>
      <c r="F311" s="1214">
        <v>27865.661</v>
      </c>
      <c r="G311" s="1214">
        <v>31805.653999999999</v>
      </c>
      <c r="H311" s="1316">
        <v>34643.732000000004</v>
      </c>
      <c r="I311" s="1215">
        <v>36328.288999999997</v>
      </c>
      <c r="J311" s="1216">
        <v>56627.373</v>
      </c>
      <c r="K311" s="1214">
        <v>72053.767999999996</v>
      </c>
      <c r="L311" s="1214">
        <v>47708.101999999999</v>
      </c>
      <c r="M311" s="1214">
        <v>29910.674999999999</v>
      </c>
      <c r="N311" s="1214">
        <v>23350.557000000001</v>
      </c>
      <c r="O311" s="1217">
        <v>45757.911999999997</v>
      </c>
      <c r="P311" s="1603"/>
      <c r="Q311" s="1620"/>
      <c r="R311" s="1608"/>
      <c r="T311" s="1615"/>
      <c r="U311" s="1615"/>
      <c r="V311" s="1615"/>
      <c r="W311" s="1591"/>
      <c r="X311" s="1615"/>
      <c r="AC311" s="1585"/>
      <c r="AF311" s="1588"/>
      <c r="AG311" s="1588"/>
      <c r="AH311" s="1588"/>
      <c r="AI311" s="1176"/>
      <c r="AJ311" s="1176"/>
      <c r="AK311" s="1179"/>
      <c r="AL311" s="1285"/>
      <c r="AM311" s="1285"/>
      <c r="AN311" s="1285"/>
      <c r="AO311" s="1179"/>
      <c r="AP311" s="1292"/>
      <c r="AQ311" s="1179"/>
      <c r="AR311" s="1285"/>
      <c r="AS311" s="1285"/>
      <c r="AT311" s="1285"/>
      <c r="AU311" s="1285"/>
      <c r="AV311" s="1292"/>
      <c r="AW311" s="1179"/>
      <c r="AX311" s="1285"/>
      <c r="AY311" s="1285"/>
      <c r="AZ311" s="1178"/>
      <c r="BA311" s="1292"/>
      <c r="BB311" s="1179"/>
      <c r="BC311" s="1179"/>
      <c r="BD311" s="1285"/>
      <c r="BE311" s="1285"/>
      <c r="BF311" s="1178"/>
      <c r="BG311" s="1292"/>
      <c r="BH311" s="1179"/>
      <c r="BI311" s="1179"/>
      <c r="BJ311" s="1290"/>
      <c r="BK311" s="1290"/>
      <c r="BL311" s="1289"/>
      <c r="BM311" s="1295"/>
      <c r="BN311" s="1174"/>
      <c r="BO311" s="1174"/>
      <c r="BP311" s="1176"/>
      <c r="BQ311" s="1176"/>
      <c r="BR311" s="1176"/>
      <c r="BS311" s="1176"/>
      <c r="BT311" s="1176"/>
      <c r="BU311" s="1179"/>
      <c r="BV311" s="1286"/>
      <c r="BW311" s="1177"/>
      <c r="BX311" s="1300"/>
      <c r="BY311" s="1300"/>
      <c r="BZ311" s="1300"/>
      <c r="CA311" s="1179"/>
      <c r="CB311" s="1285"/>
      <c r="CC311" s="1285"/>
      <c r="CD311" s="1285"/>
      <c r="CE311" s="1285"/>
      <c r="CF311" s="1285"/>
      <c r="CG311" s="1180"/>
      <c r="CH311" s="1184"/>
    </row>
    <row r="312" spans="1:94" ht="17.25" customHeight="1" x14ac:dyDescent="0.15">
      <c r="A312" s="1218" t="s">
        <v>63</v>
      </c>
      <c r="B312" s="1219" t="s">
        <v>240</v>
      </c>
      <c r="C312" s="1220">
        <f>C311/C310</f>
        <v>2778.2681799821294</v>
      </c>
      <c r="D312" s="1221">
        <v>2556</v>
      </c>
      <c r="E312" s="1222">
        <v>2409</v>
      </c>
      <c r="F312" s="1222">
        <v>2075</v>
      </c>
      <c r="G312" s="1222">
        <v>2352</v>
      </c>
      <c r="H312" s="1222">
        <v>2315</v>
      </c>
      <c r="I312" s="1223">
        <v>2337</v>
      </c>
      <c r="J312" s="1222">
        <v>2871</v>
      </c>
      <c r="K312" s="1222">
        <v>4049</v>
      </c>
      <c r="L312" s="1222">
        <v>3359</v>
      </c>
      <c r="M312" s="1222">
        <v>2670</v>
      </c>
      <c r="N312" s="1222">
        <v>2264</v>
      </c>
      <c r="O312" s="1224">
        <v>3409</v>
      </c>
      <c r="P312" s="1603"/>
      <c r="Q312" s="1620"/>
      <c r="R312" s="1608"/>
      <c r="S312" s="1616"/>
      <c r="T312" s="1615"/>
      <c r="U312" s="1615"/>
      <c r="V312" s="1615"/>
      <c r="W312" s="1591"/>
      <c r="X312" s="1615"/>
      <c r="Y312" s="1615"/>
      <c r="AD312" s="1585"/>
      <c r="AE312" s="1615"/>
      <c r="AF312" s="1610"/>
      <c r="AG312" s="1610"/>
      <c r="AH312" s="1590"/>
      <c r="AI312" s="1292"/>
      <c r="AJ312" s="1179"/>
      <c r="AK312" s="1179"/>
      <c r="AL312" s="1290"/>
      <c r="AM312" s="1290"/>
      <c r="AN312" s="1289"/>
      <c r="AO312" s="1295"/>
      <c r="AP312" s="1174"/>
      <c r="AQ312" s="1295"/>
      <c r="AR312" s="1176"/>
      <c r="AS312" s="1177"/>
      <c r="AT312" s="1285"/>
      <c r="AU312" s="1285"/>
      <c r="AV312" s="1285"/>
      <c r="AW312" s="1292"/>
      <c r="AX312" s="1179"/>
      <c r="AY312" s="1179"/>
      <c r="AZ312" s="1179"/>
      <c r="BA312" s="1179"/>
      <c r="BB312" s="1179"/>
      <c r="BC312" s="1180"/>
      <c r="BD312" s="1178"/>
    </row>
    <row r="313" spans="1:94" ht="17.25" customHeight="1" x14ac:dyDescent="0.15">
      <c r="A313" s="1225" t="s">
        <v>64</v>
      </c>
      <c r="B313" s="1211" t="s">
        <v>239</v>
      </c>
      <c r="C313" s="1212">
        <f>SUM(D313:O313)</f>
        <v>571.44600000000003</v>
      </c>
      <c r="D313" s="1213">
        <v>46.326999999999998</v>
      </c>
      <c r="E313" s="1214">
        <v>45.826000000000001</v>
      </c>
      <c r="F313" s="1214">
        <v>51.878</v>
      </c>
      <c r="G313" s="1214">
        <v>45.851999999999997</v>
      </c>
      <c r="H313" s="1214">
        <v>48.439</v>
      </c>
      <c r="I313" s="1215">
        <v>53.616999999999997</v>
      </c>
      <c r="J313" s="1216">
        <v>47.631999999999998</v>
      </c>
      <c r="K313" s="1214">
        <v>44.731999999999999</v>
      </c>
      <c r="L313" s="1214">
        <v>48.804000000000002</v>
      </c>
      <c r="M313" s="1214">
        <v>46.365000000000002</v>
      </c>
      <c r="N313" s="1214">
        <v>45.844999999999999</v>
      </c>
      <c r="O313" s="1217">
        <v>46.128999999999998</v>
      </c>
      <c r="P313" s="1603"/>
      <c r="Q313" s="1620"/>
      <c r="R313" s="1608"/>
      <c r="T313" s="1615"/>
      <c r="U313" s="1615"/>
      <c r="V313" s="1615"/>
      <c r="W313" s="1591"/>
      <c r="X313" s="1615"/>
      <c r="Z313" s="1618"/>
      <c r="AA313" s="1618"/>
      <c r="AB313" s="1618"/>
      <c r="AF313" s="1588"/>
      <c r="AG313" s="1588"/>
      <c r="AH313" s="1588"/>
      <c r="AI313" s="1176"/>
      <c r="AJ313" s="1176"/>
      <c r="AK313" s="1179"/>
      <c r="AL313" s="1176"/>
      <c r="AM313" s="1176"/>
      <c r="AN313" s="1176"/>
      <c r="AO313" s="1176"/>
      <c r="AP313" s="1176"/>
      <c r="AQ313" s="1292"/>
      <c r="AR313" s="1285"/>
      <c r="AS313" s="1285"/>
      <c r="AT313" s="1178"/>
      <c r="AU313" s="1292"/>
      <c r="AV313" s="1179"/>
      <c r="AW313" s="1292"/>
      <c r="AX313" s="1290"/>
      <c r="AY313" s="1290"/>
      <c r="AZ313" s="1289"/>
      <c r="BA313" s="1295"/>
      <c r="BB313" s="1174"/>
      <c r="BC313" s="1295"/>
      <c r="BD313" s="1292"/>
      <c r="BE313" s="1292"/>
      <c r="BF313" s="1292"/>
      <c r="BG313" s="1292"/>
      <c r="BH313" s="1179"/>
      <c r="BI313" s="1179"/>
      <c r="BJ313" s="1180"/>
      <c r="BK313" s="1314"/>
      <c r="BL313" s="1285"/>
      <c r="BM313" s="1179"/>
      <c r="BN313" s="1179"/>
      <c r="BO313" s="1180"/>
      <c r="BP313" s="1178"/>
    </row>
    <row r="314" spans="1:94" ht="17.25" customHeight="1" x14ac:dyDescent="0.15">
      <c r="A314" s="1210" t="s">
        <v>64</v>
      </c>
      <c r="B314" s="1271" t="s">
        <v>15</v>
      </c>
      <c r="C314" s="1272">
        <f>SUM(D314:O314)</f>
        <v>524848.91</v>
      </c>
      <c r="D314" s="1273">
        <v>45146.805</v>
      </c>
      <c r="E314" s="1275">
        <v>41883.762000000002</v>
      </c>
      <c r="F314" s="1275">
        <v>46882.963000000003</v>
      </c>
      <c r="G314" s="1275">
        <v>41955.620999999999</v>
      </c>
      <c r="H314" s="1275">
        <v>44074.216</v>
      </c>
      <c r="I314" s="1276">
        <v>45312.023000000001</v>
      </c>
      <c r="J314" s="1277">
        <v>40207.071000000004</v>
      </c>
      <c r="K314" s="1275">
        <v>36570.527999999998</v>
      </c>
      <c r="L314" s="1275">
        <v>41620.144</v>
      </c>
      <c r="M314" s="1275">
        <v>44167.743000000002</v>
      </c>
      <c r="N314" s="1275">
        <v>46915.131999999998</v>
      </c>
      <c r="O314" s="1278">
        <v>50112.902000000002</v>
      </c>
      <c r="P314" s="1603"/>
      <c r="R314" s="1608"/>
      <c r="T314" s="1615"/>
      <c r="U314" s="1615"/>
      <c r="V314" s="1615"/>
      <c r="W314" s="1591"/>
      <c r="X314" s="1615"/>
      <c r="AC314" s="1618"/>
      <c r="AF314" s="1588"/>
      <c r="AG314" s="1588"/>
      <c r="AH314" s="1588"/>
      <c r="AI314" s="1176"/>
      <c r="AJ314" s="1176"/>
      <c r="AK314" s="1179"/>
      <c r="AL314" s="1176"/>
      <c r="AM314" s="1176"/>
      <c r="AN314" s="1176"/>
      <c r="AO314" s="1176"/>
      <c r="AP314" s="1176"/>
      <c r="AQ314" s="1179"/>
      <c r="AR314" s="1285"/>
      <c r="AS314" s="1285"/>
      <c r="AT314" s="1178"/>
      <c r="AU314" s="1292"/>
      <c r="AV314" s="1179"/>
      <c r="AW314" s="1179"/>
      <c r="AX314" s="1290"/>
      <c r="AY314" s="1290"/>
      <c r="AZ314" s="1289"/>
      <c r="BA314" s="1295"/>
      <c r="BB314" s="1174"/>
      <c r="BC314" s="1295"/>
      <c r="BD314" s="1292"/>
      <c r="BE314" s="1292"/>
      <c r="BF314" s="1292"/>
      <c r="BG314" s="1179"/>
      <c r="BH314" s="1292"/>
      <c r="BI314" s="1285"/>
      <c r="BJ314" s="1286"/>
      <c r="BK314" s="1177"/>
      <c r="BL314" s="1300"/>
      <c r="BM314" s="1300"/>
      <c r="BN314" s="1300"/>
      <c r="BO314" s="1179"/>
      <c r="BP314" s="1179"/>
      <c r="BQ314" s="1174"/>
      <c r="BR314" s="1174"/>
      <c r="BS314" s="1174"/>
      <c r="BT314" s="1174"/>
      <c r="BV314" s="1174"/>
      <c r="BW314" s="1289"/>
      <c r="BX314" s="1289"/>
      <c r="BY314" s="1171"/>
      <c r="CA314" s="1290"/>
      <c r="CB314" s="1290"/>
      <c r="CC314" s="1290"/>
    </row>
    <row r="315" spans="1:94" ht="17.25" customHeight="1" thickBot="1" x14ac:dyDescent="0.2">
      <c r="A315" s="1218" t="s">
        <v>64</v>
      </c>
      <c r="B315" s="1219" t="s">
        <v>240</v>
      </c>
      <c r="C315" s="1220">
        <f>C314/C313</f>
        <v>918.45757954382395</v>
      </c>
      <c r="D315" s="1221">
        <v>975</v>
      </c>
      <c r="E315" s="1222">
        <v>914</v>
      </c>
      <c r="F315" s="1222">
        <v>904</v>
      </c>
      <c r="G315" s="1222">
        <v>915</v>
      </c>
      <c r="H315" s="1222">
        <v>910</v>
      </c>
      <c r="I315" s="1223">
        <v>845</v>
      </c>
      <c r="J315" s="1222">
        <v>844</v>
      </c>
      <c r="K315" s="1222">
        <v>818</v>
      </c>
      <c r="L315" s="1222">
        <v>853</v>
      </c>
      <c r="M315" s="1222">
        <v>953</v>
      </c>
      <c r="N315" s="1222">
        <v>1023</v>
      </c>
      <c r="O315" s="1224">
        <v>1086</v>
      </c>
      <c r="P315" s="1603"/>
      <c r="R315" s="1608"/>
      <c r="S315" s="1616"/>
      <c r="T315" s="1615"/>
      <c r="U315" s="1615"/>
      <c r="V315" s="1615"/>
      <c r="W315" s="1591"/>
      <c r="X315" s="1615"/>
      <c r="Y315" s="1615"/>
      <c r="Z315" s="1618"/>
      <c r="AA315" s="1618"/>
      <c r="AB315" s="1618"/>
      <c r="AD315" s="1618"/>
      <c r="AE315" s="1615"/>
      <c r="AF315" s="1615"/>
      <c r="AG315" s="1615"/>
      <c r="AH315" s="1615"/>
      <c r="AI315" s="1179"/>
      <c r="AJ315" s="1292"/>
      <c r="AK315" s="1292"/>
      <c r="AL315" s="1179"/>
      <c r="AM315" s="1179"/>
      <c r="AN315" s="1179"/>
      <c r="AO315" s="1179"/>
      <c r="AP315" s="1179"/>
      <c r="AQ315" s="1292"/>
      <c r="AR315" s="1292"/>
      <c r="AS315" s="1292"/>
      <c r="AT315" s="1292"/>
      <c r="AU315" s="1179"/>
      <c r="AV315" s="1179"/>
      <c r="AW315" s="1179"/>
      <c r="AX315" s="1285"/>
      <c r="AY315" s="1285"/>
      <c r="AZ315" s="1178"/>
      <c r="BA315" s="1292"/>
      <c r="BB315" s="1179"/>
      <c r="BC315" s="1179"/>
      <c r="BD315" s="1290"/>
      <c r="BE315" s="1290"/>
      <c r="BF315" s="1289"/>
      <c r="BG315" s="1295"/>
      <c r="BH315" s="1174"/>
      <c r="BI315" s="1174"/>
      <c r="BJ315" s="1179"/>
      <c r="BK315" s="1179"/>
      <c r="BL315" s="1179"/>
      <c r="BM315" s="1286"/>
      <c r="BN315" s="1292"/>
      <c r="BO315" s="1285"/>
      <c r="BP315" s="1286"/>
      <c r="BQ315" s="1177"/>
      <c r="BR315" s="1300"/>
      <c r="BS315" s="1300"/>
      <c r="BT315" s="1300"/>
      <c r="BU315" s="1180"/>
      <c r="BV315" s="1179"/>
      <c r="BW315" s="1289"/>
      <c r="BX315" s="1289"/>
      <c r="BY315" s="1171"/>
    </row>
    <row r="316" spans="1:94" s="275" customFormat="1" ht="17.25" customHeight="1" x14ac:dyDescent="0.15">
      <c r="A316" s="1259" t="s">
        <v>65</v>
      </c>
      <c r="B316" s="1482" t="s">
        <v>281</v>
      </c>
      <c r="C316" s="1187">
        <f>SUM(D316:O316)</f>
        <v>17982.856</v>
      </c>
      <c r="D316" s="1188">
        <v>457.274</v>
      </c>
      <c r="E316" s="1189">
        <v>528.05100000000004</v>
      </c>
      <c r="F316" s="1189">
        <v>750.99800000000005</v>
      </c>
      <c r="G316" s="1189">
        <v>1147.1110000000001</v>
      </c>
      <c r="H316" s="1189">
        <v>3165.9259999999999</v>
      </c>
      <c r="I316" s="1189">
        <v>4731.9319999999998</v>
      </c>
      <c r="J316" s="1189">
        <v>1829.213</v>
      </c>
      <c r="K316" s="1189">
        <v>2170.962</v>
      </c>
      <c r="L316" s="1189">
        <v>1964.549</v>
      </c>
      <c r="M316" s="1189">
        <v>715.36599999999999</v>
      </c>
      <c r="N316" s="1189">
        <v>232.34200000000001</v>
      </c>
      <c r="O316" s="1190">
        <v>289.13200000000001</v>
      </c>
      <c r="P316" s="1603"/>
      <c r="Q316" s="1444"/>
      <c r="R316" s="1608"/>
      <c r="S316" s="1587"/>
      <c r="T316" s="1615"/>
      <c r="U316" s="1615"/>
      <c r="V316" s="1615"/>
      <c r="W316" s="1591"/>
      <c r="X316" s="1615"/>
      <c r="Y316" s="1591"/>
      <c r="Z316" s="1617"/>
      <c r="AA316" s="1617"/>
      <c r="AB316" s="1617"/>
      <c r="AC316" s="1618"/>
      <c r="AD316" s="1592"/>
      <c r="AE316" s="1591"/>
      <c r="AF316" s="1591"/>
      <c r="AG316" s="1591"/>
      <c r="AH316" s="1591"/>
      <c r="AI316" s="1179"/>
      <c r="AJ316" s="1292"/>
      <c r="AK316" s="1179"/>
      <c r="AL316" s="1179"/>
      <c r="AM316" s="1179"/>
      <c r="AN316" s="1179"/>
      <c r="AO316" s="1179"/>
      <c r="AP316" s="1179"/>
      <c r="AQ316" s="1179"/>
      <c r="AR316" s="1176"/>
      <c r="AS316" s="1177"/>
      <c r="AT316" s="1178"/>
      <c r="AU316" s="1178"/>
      <c r="AV316" s="1178"/>
      <c r="AW316" s="1292"/>
      <c r="AX316" s="1285"/>
      <c r="AY316" s="1285"/>
      <c r="AZ316" s="1178"/>
      <c r="BA316" s="1292"/>
      <c r="BB316" s="1179"/>
      <c r="BC316" s="1292"/>
      <c r="BD316" s="1290"/>
      <c r="BE316" s="1290"/>
      <c r="BF316" s="1289"/>
      <c r="BG316" s="1295"/>
      <c r="BH316" s="1174"/>
      <c r="BI316" s="1174"/>
      <c r="BJ316" s="1286"/>
      <c r="BK316" s="1177"/>
      <c r="BL316" s="1300"/>
      <c r="BM316" s="1300"/>
      <c r="BN316" s="1300"/>
      <c r="BO316" s="1297"/>
      <c r="BP316" s="1286"/>
      <c r="BQ316" s="1177"/>
      <c r="BR316" s="1300"/>
      <c r="BS316" s="1300"/>
      <c r="BT316" s="1300"/>
      <c r="BU316" s="1180"/>
      <c r="BV316" s="1178"/>
      <c r="BW316" s="1170"/>
      <c r="BX316" s="1170"/>
      <c r="BY316" s="1170"/>
      <c r="BZ316" s="1291"/>
      <c r="CA316" s="1290"/>
      <c r="CB316" s="1170"/>
      <c r="CC316" s="1170"/>
      <c r="CD316" s="1170"/>
    </row>
    <row r="317" spans="1:94" s="275" customFormat="1" ht="17.25" customHeight="1" x14ac:dyDescent="0.15">
      <c r="A317" s="1260" t="s">
        <v>66</v>
      </c>
      <c r="B317" s="1483" t="s">
        <v>282</v>
      </c>
      <c r="C317" s="1193">
        <f>SUM(D317:O317)</f>
        <v>10462701.402999999</v>
      </c>
      <c r="D317" s="1194">
        <v>675528.34699999995</v>
      </c>
      <c r="E317" s="1195">
        <v>750884.86399999994</v>
      </c>
      <c r="F317" s="1195">
        <v>856203.82799999998</v>
      </c>
      <c r="G317" s="1195">
        <v>937543.82900000003</v>
      </c>
      <c r="H317" s="1195">
        <v>1769332.79</v>
      </c>
      <c r="I317" s="1195">
        <v>1668860.7549999999</v>
      </c>
      <c r="J317" s="1195">
        <v>660576.29599999997</v>
      </c>
      <c r="K317" s="1195">
        <v>924061.71900000004</v>
      </c>
      <c r="L317" s="1195">
        <v>902160.02399999998</v>
      </c>
      <c r="M317" s="1195">
        <v>488153.12400000001</v>
      </c>
      <c r="N317" s="1195">
        <v>223491.76800000001</v>
      </c>
      <c r="O317" s="1196">
        <v>605904.05900000001</v>
      </c>
      <c r="P317" s="1606"/>
      <c r="Q317" s="1444"/>
      <c r="R317" s="1608"/>
      <c r="S317" s="1587"/>
      <c r="T317" s="1615"/>
      <c r="U317" s="1615"/>
      <c r="V317" s="1615"/>
      <c r="W317" s="1591"/>
      <c r="X317" s="1615"/>
      <c r="Y317" s="1591"/>
      <c r="Z317" s="1618"/>
      <c r="AA317" s="1618"/>
      <c r="AB317" s="1618"/>
      <c r="AC317" s="1617"/>
      <c r="AD317" s="1618"/>
      <c r="AE317" s="1591"/>
      <c r="AF317" s="1588"/>
      <c r="AG317" s="1588"/>
      <c r="AH317" s="1588"/>
      <c r="AI317" s="1176"/>
      <c r="AJ317" s="1176"/>
      <c r="AK317" s="1179"/>
      <c r="AL317" s="1179"/>
      <c r="AM317" s="1179"/>
      <c r="AN317" s="1179"/>
      <c r="AO317" s="1285"/>
      <c r="AP317" s="1179"/>
      <c r="AQ317" s="1179"/>
      <c r="AR317" s="1179"/>
      <c r="AS317" s="1179"/>
      <c r="AT317" s="1179"/>
      <c r="AU317" s="1292"/>
      <c r="AV317" s="1292"/>
      <c r="AW317" s="1179"/>
      <c r="AX317" s="1285"/>
      <c r="AY317" s="1285"/>
      <c r="AZ317" s="1178"/>
      <c r="BA317" s="1292"/>
      <c r="BB317" s="1179"/>
      <c r="BC317" s="1179"/>
      <c r="BD317" s="1290"/>
      <c r="BE317" s="1290"/>
      <c r="BF317" s="1289"/>
      <c r="BG317" s="1295"/>
      <c r="BH317" s="1174"/>
      <c r="BI317" s="1174"/>
      <c r="BJ317" s="1176"/>
      <c r="BK317" s="1176"/>
      <c r="BL317" s="1176"/>
      <c r="BM317" s="1176"/>
      <c r="BN317" s="1176"/>
      <c r="BO317" s="1285"/>
      <c r="BP317" s="1176"/>
      <c r="BQ317" s="1176"/>
      <c r="BR317" s="1176"/>
      <c r="BS317" s="1176"/>
      <c r="BT317" s="1176"/>
      <c r="BU317" s="1180"/>
      <c r="BV317" s="1179"/>
      <c r="BW317" s="1290"/>
      <c r="BX317" s="1290"/>
      <c r="BY317" s="1290"/>
      <c r="BZ317" s="1289"/>
      <c r="CA317" s="1170"/>
      <c r="CB317" s="1170"/>
      <c r="CC317" s="1170"/>
      <c r="CD317" s="1290"/>
      <c r="CE317" s="1291"/>
      <c r="CF317" s="1290"/>
      <c r="CG317" s="1290"/>
      <c r="CH317" s="1290"/>
      <c r="CI317" s="1170"/>
    </row>
    <row r="318" spans="1:94" s="275" customFormat="1" ht="17.25" customHeight="1" thickBot="1" x14ac:dyDescent="0.2">
      <c r="A318" s="1261" t="s">
        <v>66</v>
      </c>
      <c r="B318" s="1484" t="s">
        <v>110</v>
      </c>
      <c r="C318" s="1262">
        <f>C317/C316</f>
        <v>581.81533583986879</v>
      </c>
      <c r="D318" s="1263">
        <v>1477</v>
      </c>
      <c r="E318" s="1264">
        <v>1422</v>
      </c>
      <c r="F318" s="1264">
        <v>1140</v>
      </c>
      <c r="G318" s="1264">
        <v>817</v>
      </c>
      <c r="H318" s="1264">
        <v>559</v>
      </c>
      <c r="I318" s="1264">
        <v>353</v>
      </c>
      <c r="J318" s="1264">
        <v>361</v>
      </c>
      <c r="K318" s="1264">
        <v>426</v>
      </c>
      <c r="L318" s="1264">
        <v>459</v>
      </c>
      <c r="M318" s="1264">
        <v>682</v>
      </c>
      <c r="N318" s="1264">
        <v>962</v>
      </c>
      <c r="O318" s="1265">
        <v>2096</v>
      </c>
      <c r="P318" s="1606"/>
      <c r="Q318" s="1444"/>
      <c r="R318" s="1608"/>
      <c r="S318" s="1346"/>
      <c r="T318" s="1615"/>
      <c r="U318" s="1615"/>
      <c r="V318" s="1615"/>
      <c r="W318" s="1591"/>
      <c r="X318" s="1615"/>
      <c r="Y318" s="1621"/>
      <c r="Z318" s="1618"/>
      <c r="AA318" s="1618"/>
      <c r="AB318" s="1618"/>
      <c r="AC318" s="1618"/>
      <c r="AD318" s="1617"/>
      <c r="AE318" s="1621"/>
      <c r="AF318" s="1591"/>
      <c r="AG318" s="1591"/>
      <c r="AH318" s="1591"/>
      <c r="AI318" s="1285"/>
      <c r="AJ318" s="1179"/>
      <c r="AK318" s="1292"/>
      <c r="AL318" s="1176"/>
      <c r="AM318" s="1177"/>
      <c r="AN318" s="1178"/>
      <c r="AO318" s="1178"/>
      <c r="AP318" s="1178"/>
      <c r="AQ318" s="1179"/>
      <c r="AR318" s="1285"/>
      <c r="AS318" s="1285"/>
      <c r="AT318" s="1178"/>
      <c r="AU318" s="1292"/>
      <c r="AV318" s="1179"/>
      <c r="AW318" s="1179"/>
      <c r="AX318" s="1174"/>
      <c r="AY318" s="1174"/>
      <c r="AZ318" s="1171"/>
      <c r="BA318" s="1289"/>
      <c r="BB318" s="1171"/>
      <c r="BC318" s="1295"/>
      <c r="BD318" s="1179"/>
      <c r="BE318" s="1179"/>
      <c r="BF318" s="1179"/>
      <c r="BG318" s="1286"/>
      <c r="BH318" s="1292"/>
      <c r="BI318" s="1285"/>
      <c r="BJ318" s="1286"/>
      <c r="BK318" s="1177"/>
      <c r="BL318" s="1300"/>
      <c r="BM318" s="1300"/>
      <c r="BN318" s="1300"/>
      <c r="BO318" s="1180"/>
      <c r="BP318" s="1179"/>
      <c r="BQ318" s="1170"/>
      <c r="BR318" s="1170"/>
      <c r="BS318" s="1170"/>
      <c r="BT318" s="1184"/>
      <c r="BU318" s="1244"/>
      <c r="BV318" s="1244"/>
      <c r="BW318" s="1244"/>
      <c r="BX318" s="1170"/>
      <c r="BY318" s="1175"/>
      <c r="BZ318" s="1290"/>
      <c r="CA318" s="1290"/>
      <c r="CB318" s="1290"/>
      <c r="CC318" s="1170"/>
    </row>
    <row r="319" spans="1:94" ht="17.25" customHeight="1" x14ac:dyDescent="0.15">
      <c r="A319" s="1317" t="s">
        <v>67</v>
      </c>
      <c r="B319" s="1266" t="s">
        <v>239</v>
      </c>
      <c r="C319" s="1233">
        <f>SUM(D319:O319)</f>
        <v>3535.5680000000007</v>
      </c>
      <c r="D319" s="1234">
        <v>0</v>
      </c>
      <c r="E319" s="1318">
        <v>0</v>
      </c>
      <c r="F319" s="1318">
        <v>0</v>
      </c>
      <c r="G319" s="1318">
        <v>0</v>
      </c>
      <c r="H319" s="1318">
        <v>0</v>
      </c>
      <c r="I319" s="1319">
        <v>0</v>
      </c>
      <c r="J319" s="1237">
        <v>440.75</v>
      </c>
      <c r="K319" s="1235">
        <v>1677.2909999999999</v>
      </c>
      <c r="L319" s="1235">
        <v>1309.7280000000001</v>
      </c>
      <c r="M319" s="1235">
        <v>101.07899999999999</v>
      </c>
      <c r="N319" s="1235">
        <v>3.36</v>
      </c>
      <c r="O319" s="1238">
        <v>3.36</v>
      </c>
      <c r="P319" s="1606"/>
      <c r="R319" s="1608"/>
      <c r="S319" s="1609"/>
      <c r="T319" s="1591"/>
      <c r="U319" s="1591"/>
      <c r="V319" s="1591"/>
      <c r="W319" s="1615"/>
      <c r="X319" s="1591"/>
      <c r="Y319" s="1610"/>
      <c r="Z319" s="1617"/>
      <c r="AA319" s="1617"/>
      <c r="AB319" s="1617"/>
      <c r="AC319" s="1618"/>
      <c r="AD319" s="1618"/>
      <c r="AE319" s="1610"/>
      <c r="AF319" s="1591"/>
      <c r="AG319" s="1591"/>
      <c r="AH319" s="1591"/>
      <c r="AI319" s="1285"/>
      <c r="AJ319" s="1179"/>
      <c r="AK319" s="1179"/>
      <c r="AL319" s="1176"/>
      <c r="AM319" s="1177"/>
      <c r="AN319" s="1178"/>
      <c r="AO319" s="1178"/>
      <c r="AP319" s="1178"/>
      <c r="AQ319" s="1285"/>
      <c r="AR319" s="1290"/>
      <c r="AS319" s="1290"/>
      <c r="AT319" s="1289"/>
      <c r="AU319" s="1289"/>
      <c r="AV319" s="1303"/>
      <c r="AW319" s="1174"/>
      <c r="AX319" s="1286"/>
      <c r="AY319" s="1177"/>
      <c r="AZ319" s="1286"/>
      <c r="BA319" s="1286"/>
      <c r="BB319" s="1286"/>
      <c r="BC319" s="1285"/>
      <c r="BD319" s="1176"/>
      <c r="BE319" s="1176"/>
      <c r="BF319" s="1176"/>
      <c r="BG319" s="1176"/>
      <c r="BH319" s="1176"/>
      <c r="BI319" s="1180"/>
      <c r="BJ319" s="1178"/>
      <c r="BN319" s="1184"/>
      <c r="BS319" s="1291"/>
      <c r="BT319" s="1290"/>
      <c r="BU319" s="1290"/>
      <c r="BV319" s="1290"/>
    </row>
    <row r="320" spans="1:94" ht="17.25" customHeight="1" x14ac:dyDescent="0.15">
      <c r="A320" s="1210" t="s">
        <v>68</v>
      </c>
      <c r="B320" s="1211" t="s">
        <v>15</v>
      </c>
      <c r="C320" s="1212">
        <f>SUM(D320:O320)</f>
        <v>1538020.6369999999</v>
      </c>
      <c r="D320" s="1213">
        <v>0</v>
      </c>
      <c r="E320" s="1267">
        <v>0</v>
      </c>
      <c r="F320" s="1267">
        <v>0</v>
      </c>
      <c r="G320" s="1267">
        <v>0</v>
      </c>
      <c r="H320" s="1267">
        <v>0</v>
      </c>
      <c r="I320" s="1320">
        <v>0</v>
      </c>
      <c r="J320" s="1216">
        <v>257810.951</v>
      </c>
      <c r="K320" s="1214">
        <v>741726.946</v>
      </c>
      <c r="L320" s="1214">
        <v>492111.69900000002</v>
      </c>
      <c r="M320" s="1214">
        <v>43536.58</v>
      </c>
      <c r="N320" s="1214">
        <v>1487.7</v>
      </c>
      <c r="O320" s="1217">
        <v>1346.761</v>
      </c>
      <c r="P320" s="1603"/>
      <c r="R320" s="1608"/>
      <c r="S320" s="1609"/>
      <c r="T320" s="1591"/>
      <c r="U320" s="1591"/>
      <c r="V320" s="1591"/>
      <c r="W320" s="1591"/>
      <c r="X320" s="1615"/>
      <c r="Y320" s="1610"/>
      <c r="Z320" s="1618"/>
      <c r="AA320" s="1618"/>
      <c r="AB320" s="1618"/>
      <c r="AC320" s="1617"/>
      <c r="AD320" s="1618"/>
      <c r="AE320" s="1610"/>
      <c r="AF320" s="1591"/>
      <c r="AG320" s="1591"/>
      <c r="AH320" s="1591"/>
      <c r="AI320" s="1179"/>
      <c r="AJ320" s="1179"/>
      <c r="AK320" s="1179"/>
      <c r="AL320" s="1176"/>
      <c r="AM320" s="1177"/>
      <c r="AN320" s="1178"/>
      <c r="AO320" s="1178"/>
      <c r="AP320" s="1178"/>
      <c r="AQ320" s="1285"/>
      <c r="AR320" s="1285"/>
      <c r="AS320" s="1285"/>
      <c r="AT320" s="1178"/>
      <c r="AU320" s="1292"/>
      <c r="AV320" s="1179"/>
      <c r="AW320" s="1285"/>
      <c r="AX320" s="1301"/>
      <c r="AY320" s="1209"/>
      <c r="AZ320" s="1302"/>
      <c r="BA320" s="1171"/>
      <c r="BB320" s="1302"/>
      <c r="BC320" s="1290"/>
      <c r="BD320" s="1292"/>
      <c r="BE320" s="1292"/>
      <c r="BF320" s="293"/>
      <c r="BG320" s="293"/>
      <c r="BH320" s="1293"/>
      <c r="BI320" s="1179"/>
      <c r="BJ320" s="1179"/>
      <c r="BK320" s="1179"/>
      <c r="BL320" s="1179"/>
      <c r="BM320" s="1286"/>
      <c r="BN320" s="1292"/>
      <c r="BO320" s="1285"/>
      <c r="BP320" s="1286"/>
      <c r="BQ320" s="1177"/>
      <c r="BR320" s="1286"/>
      <c r="BS320" s="1286"/>
      <c r="BT320" s="1286"/>
      <c r="BU320" s="1285"/>
      <c r="BV320" s="1176"/>
      <c r="BW320" s="1176"/>
      <c r="BX320" s="1176"/>
      <c r="BY320" s="1176"/>
      <c r="BZ320" s="1176"/>
      <c r="CA320" s="1180"/>
      <c r="CB320" s="1179"/>
      <c r="CC320" s="1284"/>
      <c r="CD320" s="1290"/>
      <c r="CE320" s="1290"/>
      <c r="CF320" s="1290"/>
      <c r="CH320" s="1290"/>
      <c r="CI320" s="1290"/>
      <c r="CJ320" s="1290"/>
      <c r="CK320" s="1171"/>
      <c r="CP320" s="1291"/>
    </row>
    <row r="321" spans="1:122" ht="17.25" customHeight="1" x14ac:dyDescent="0.15">
      <c r="A321" s="1218" t="s">
        <v>68</v>
      </c>
      <c r="B321" s="1219" t="s">
        <v>240</v>
      </c>
      <c r="C321" s="1220">
        <f>C320/C319</f>
        <v>435.01373386115034</v>
      </c>
      <c r="D321" s="1221">
        <v>0</v>
      </c>
      <c r="E321" s="1268">
        <v>0</v>
      </c>
      <c r="F321" s="1268">
        <v>0</v>
      </c>
      <c r="G321" s="1268">
        <v>0</v>
      </c>
      <c r="H321" s="1268">
        <v>0</v>
      </c>
      <c r="I321" s="1321">
        <v>0</v>
      </c>
      <c r="J321" s="1222">
        <v>585</v>
      </c>
      <c r="K321" s="1222"/>
      <c r="L321" s="1222">
        <v>376</v>
      </c>
      <c r="M321" s="1222">
        <v>431</v>
      </c>
      <c r="N321" s="1222">
        <v>443</v>
      </c>
      <c r="O321" s="1224">
        <v>401</v>
      </c>
      <c r="P321" s="1603"/>
      <c r="Q321" s="1620"/>
      <c r="R321" s="1608"/>
      <c r="S321" s="1609"/>
      <c r="T321" s="1615"/>
      <c r="U321" s="1615"/>
      <c r="V321" s="1615"/>
      <c r="W321" s="1615"/>
      <c r="X321" s="1591"/>
      <c r="Y321" s="1610"/>
      <c r="Z321" s="1618"/>
      <c r="AA321" s="1618"/>
      <c r="AB321" s="1618"/>
      <c r="AC321" s="1618"/>
      <c r="AD321" s="1617"/>
      <c r="AE321" s="1610"/>
      <c r="AF321" s="1591"/>
      <c r="AG321" s="1591"/>
      <c r="AH321" s="1591"/>
      <c r="AI321" s="1179"/>
      <c r="AJ321" s="1179"/>
      <c r="AK321" s="1292"/>
      <c r="AL321" s="1176"/>
      <c r="AM321" s="1176"/>
      <c r="AN321" s="1176"/>
      <c r="AO321" s="1176"/>
      <c r="AP321" s="1176"/>
      <c r="AQ321" s="1285"/>
      <c r="AR321" s="1285"/>
      <c r="AS321" s="1285"/>
      <c r="AT321" s="1178"/>
      <c r="AU321" s="1292"/>
      <c r="AV321" s="1179"/>
      <c r="AW321" s="1285"/>
      <c r="AX321" s="1290"/>
      <c r="AY321" s="1290"/>
      <c r="AZ321" s="1289"/>
      <c r="BA321" s="1303"/>
      <c r="BB321" s="1171"/>
      <c r="BC321" s="1290"/>
      <c r="BD321" s="1179"/>
      <c r="BE321" s="1179"/>
      <c r="BF321" s="1293"/>
      <c r="BG321" s="1287"/>
      <c r="BH321" s="293"/>
      <c r="BI321" s="1292"/>
      <c r="BJ321" s="1286"/>
      <c r="BK321" s="1177"/>
      <c r="BL321" s="1286"/>
      <c r="BM321" s="1286"/>
      <c r="BN321" s="1286"/>
      <c r="BO321" s="1285"/>
      <c r="BP321" s="1176"/>
      <c r="BQ321" s="1176"/>
      <c r="BR321" s="1176"/>
      <c r="BS321" s="1176"/>
      <c r="BT321" s="1176"/>
      <c r="BU321" s="1285"/>
      <c r="BV321" s="1176"/>
      <c r="BW321" s="1176"/>
      <c r="BX321" s="1176"/>
      <c r="BY321" s="1176"/>
      <c r="BZ321" s="1176"/>
      <c r="CA321" s="1180"/>
      <c r="CB321" s="1285"/>
      <c r="CC321" s="1290"/>
      <c r="CD321" s="1290"/>
      <c r="CE321" s="1171"/>
      <c r="CJ321" s="1291"/>
      <c r="CK321" s="1290"/>
      <c r="CL321" s="1290"/>
      <c r="CM321" s="1290"/>
    </row>
    <row r="322" spans="1:122" ht="17.25" customHeight="1" x14ac:dyDescent="0.15">
      <c r="A322" s="1225" t="s">
        <v>69</v>
      </c>
      <c r="B322" s="1226" t="s">
        <v>239</v>
      </c>
      <c r="C322" s="1212">
        <f>SUM(D322:O322)</f>
        <v>1580.4379999999999</v>
      </c>
      <c r="D322" s="1213">
        <v>0</v>
      </c>
      <c r="E322" s="1267">
        <v>0</v>
      </c>
      <c r="F322" s="1267">
        <v>0</v>
      </c>
      <c r="G322" s="1267">
        <v>0</v>
      </c>
      <c r="H322" s="1267">
        <v>0</v>
      </c>
      <c r="I322" s="1320">
        <v>0</v>
      </c>
      <c r="J322" s="1216">
        <v>434.125</v>
      </c>
      <c r="K322" s="1214">
        <v>1145.059</v>
      </c>
      <c r="L322" s="1214">
        <v>1.254</v>
      </c>
      <c r="M322" s="1214">
        <v>0</v>
      </c>
      <c r="N322" s="1214">
        <v>0</v>
      </c>
      <c r="O322" s="1217">
        <v>0</v>
      </c>
      <c r="P322" s="1603"/>
      <c r="Q322" s="1620"/>
      <c r="R322" s="1608"/>
      <c r="T322" s="1615"/>
      <c r="U322" s="1615"/>
      <c r="V322" s="1615"/>
      <c r="W322" s="1615"/>
      <c r="X322" s="1591"/>
      <c r="Z322" s="1617"/>
      <c r="AA322" s="1617"/>
      <c r="AB322" s="1617"/>
      <c r="AC322" s="1618"/>
      <c r="AD322" s="1618"/>
      <c r="AF322" s="1591"/>
      <c r="AG322" s="1591"/>
      <c r="AH322" s="1591"/>
      <c r="AI322" s="1179"/>
      <c r="AJ322" s="1179"/>
      <c r="AK322" s="1285"/>
      <c r="AL322" s="1179"/>
      <c r="AM322" s="1179"/>
      <c r="AN322" s="1179"/>
      <c r="AO322" s="1179"/>
      <c r="AP322" s="1179"/>
      <c r="AQ322" s="1285"/>
      <c r="AR322" s="1176"/>
      <c r="AS322" s="1176"/>
      <c r="AT322" s="1176"/>
      <c r="AU322" s="1176"/>
      <c r="AV322" s="1176"/>
      <c r="AW322" s="1285"/>
      <c r="AX322" s="1285"/>
      <c r="AY322" s="1285"/>
      <c r="AZ322" s="1178"/>
      <c r="BA322" s="1292"/>
      <c r="BB322" s="1179"/>
      <c r="BC322" s="1285"/>
      <c r="BD322" s="1284"/>
      <c r="BE322" s="1284"/>
      <c r="BF322" s="1284"/>
      <c r="BG322" s="1284"/>
      <c r="BH322" s="1284"/>
      <c r="BI322" s="1174"/>
      <c r="BJ322" s="1292"/>
      <c r="BK322" s="1292"/>
      <c r="BL322" s="293"/>
      <c r="BM322" s="1293"/>
      <c r="BN322" s="293"/>
      <c r="BO322" s="1179"/>
      <c r="BP322" s="1243"/>
      <c r="BQ322" s="1243"/>
      <c r="BR322" s="1243"/>
      <c r="BS322" s="1243"/>
      <c r="BT322" s="1243"/>
      <c r="BU322" s="1285"/>
      <c r="BV322" s="1176"/>
      <c r="BW322" s="1176"/>
      <c r="BX322" s="1176"/>
      <c r="BY322" s="1176"/>
      <c r="BZ322" s="1176"/>
      <c r="CA322" s="1180"/>
      <c r="CB322" s="1178"/>
      <c r="CC322" s="1285"/>
      <c r="CD322" s="1285"/>
      <c r="CE322" s="1285"/>
      <c r="CF322" s="1178"/>
      <c r="CG322" s="1180"/>
      <c r="CH322" s="1180"/>
    </row>
    <row r="323" spans="1:122" ht="17.25" customHeight="1" x14ac:dyDescent="0.15">
      <c r="A323" s="1210" t="s">
        <v>70</v>
      </c>
      <c r="B323" s="1211" t="s">
        <v>15</v>
      </c>
      <c r="C323" s="1212">
        <f>SUM(D323:O323)</f>
        <v>800076.12799999991</v>
      </c>
      <c r="D323" s="1213">
        <v>0</v>
      </c>
      <c r="E323" s="1267">
        <v>0</v>
      </c>
      <c r="F323" s="1267">
        <v>0</v>
      </c>
      <c r="G323" s="1267">
        <v>0</v>
      </c>
      <c r="H323" s="1267">
        <v>0</v>
      </c>
      <c r="I323" s="1320">
        <v>0</v>
      </c>
      <c r="J323" s="1216">
        <v>255366.69500000001</v>
      </c>
      <c r="K323" s="1214">
        <v>544163.84299999999</v>
      </c>
      <c r="L323" s="1214">
        <v>545.59</v>
      </c>
      <c r="M323" s="1214">
        <v>0</v>
      </c>
      <c r="N323" s="1214">
        <v>0</v>
      </c>
      <c r="O323" s="1217">
        <v>0</v>
      </c>
      <c r="P323" s="1603"/>
      <c r="R323" s="1608"/>
      <c r="T323" s="1615"/>
      <c r="U323" s="1615"/>
      <c r="V323" s="1615"/>
      <c r="W323" s="1615"/>
      <c r="X323" s="1615"/>
      <c r="Z323" s="1617"/>
      <c r="AA323" s="1617"/>
      <c r="AB323" s="1617"/>
      <c r="AC323" s="1617"/>
      <c r="AD323" s="1618"/>
      <c r="AF323" s="1615"/>
      <c r="AG323" s="1615"/>
      <c r="AH323" s="1615"/>
      <c r="AI323" s="1179"/>
      <c r="AJ323" s="1179"/>
      <c r="AK323" s="1285"/>
      <c r="AL323" s="1285"/>
      <c r="AM323" s="1285"/>
      <c r="AN323" s="1285"/>
      <c r="AO323" s="1179"/>
      <c r="AP323" s="1179"/>
      <c r="AQ323" s="1285"/>
      <c r="AR323" s="1176"/>
      <c r="AS323" s="1176"/>
      <c r="AT323" s="1176"/>
      <c r="AU323" s="1176"/>
      <c r="AV323" s="1176"/>
      <c r="AW323" s="1179"/>
      <c r="AX323" s="1176"/>
      <c r="AY323" s="1176"/>
      <c r="AZ323" s="1176"/>
      <c r="BA323" s="1176"/>
      <c r="BB323" s="1176"/>
      <c r="BC323" s="1179"/>
      <c r="BD323" s="1179"/>
      <c r="BE323" s="1179"/>
      <c r="BF323" s="1293"/>
      <c r="BG323" s="1287"/>
      <c r="BH323" s="293"/>
      <c r="BI323" s="1179"/>
      <c r="BJ323" s="1179"/>
      <c r="BK323" s="1179"/>
      <c r="BL323" s="1179"/>
      <c r="BM323" s="1292"/>
      <c r="BN323" s="1179"/>
      <c r="BO323" s="1179"/>
      <c r="BP323" s="1286"/>
      <c r="BQ323" s="1177"/>
      <c r="BR323" s="1286"/>
      <c r="BS323" s="1286"/>
      <c r="BT323" s="1286"/>
      <c r="BU323" s="1179"/>
      <c r="BV323" s="1176"/>
      <c r="BW323" s="1176"/>
      <c r="BX323" s="1176"/>
      <c r="BY323" s="1176"/>
      <c r="BZ323" s="1176"/>
      <c r="CA323" s="1180"/>
      <c r="CB323" s="1179"/>
      <c r="CC323" s="1176"/>
      <c r="CD323" s="1285"/>
      <c r="CE323" s="1285"/>
      <c r="CF323" s="1285"/>
      <c r="CG323" s="1176"/>
      <c r="CH323" s="1285"/>
      <c r="CI323" s="1290"/>
      <c r="CJ323" s="1290"/>
      <c r="CK323" s="1171"/>
      <c r="CP323" s="1291"/>
    </row>
    <row r="324" spans="1:122" ht="17.25" customHeight="1" x14ac:dyDescent="0.15">
      <c r="A324" s="1218" t="s">
        <v>70</v>
      </c>
      <c r="B324" s="1219" t="s">
        <v>240</v>
      </c>
      <c r="C324" s="1220">
        <f>C323/C322</f>
        <v>506.23695962764754</v>
      </c>
      <c r="D324" s="1221">
        <v>0</v>
      </c>
      <c r="E324" s="1268">
        <v>0</v>
      </c>
      <c r="F324" s="1268">
        <v>0</v>
      </c>
      <c r="G324" s="1268">
        <v>0</v>
      </c>
      <c r="H324" s="1268">
        <v>0</v>
      </c>
      <c r="I324" s="1321">
        <v>0</v>
      </c>
      <c r="J324" s="1222">
        <v>588</v>
      </c>
      <c r="K324" s="1222">
        <v>475</v>
      </c>
      <c r="L324" s="1222">
        <v>435</v>
      </c>
      <c r="M324" s="1222">
        <v>0</v>
      </c>
      <c r="N324" s="1222">
        <v>0</v>
      </c>
      <c r="O324" s="1224">
        <v>0</v>
      </c>
      <c r="P324" s="1603"/>
      <c r="Q324" s="1620"/>
      <c r="R324" s="1608"/>
      <c r="S324" s="1616"/>
      <c r="U324" s="1588"/>
      <c r="V324" s="1588"/>
      <c r="W324" s="1591"/>
      <c r="X324" s="1615"/>
      <c r="Y324" s="1615"/>
      <c r="Z324" s="1619"/>
      <c r="AA324" s="1619"/>
      <c r="AB324" s="1619"/>
      <c r="AC324" s="1617"/>
      <c r="AD324" s="1617"/>
      <c r="AE324" s="1615"/>
      <c r="AF324" s="1615"/>
      <c r="AG324" s="1615"/>
      <c r="AH324" s="1615"/>
      <c r="AI324" s="1179"/>
      <c r="AJ324" s="1179"/>
      <c r="AK324" s="1285"/>
      <c r="AL324" s="1179"/>
      <c r="AM324" s="1179"/>
      <c r="AN324" s="1179"/>
      <c r="AO324" s="1285"/>
      <c r="AP324" s="1292"/>
      <c r="AQ324" s="1285"/>
      <c r="AR324" s="1179"/>
      <c r="AS324" s="1179"/>
      <c r="AT324" s="1179"/>
      <c r="AU324" s="1179"/>
      <c r="AV324" s="1292"/>
      <c r="AW324" s="1179"/>
      <c r="AX324" s="1179"/>
      <c r="AY324" s="1179"/>
      <c r="AZ324" s="1179"/>
      <c r="BA324" s="1292"/>
      <c r="BB324" s="1292"/>
      <c r="BC324" s="1179"/>
      <c r="BD324" s="1285"/>
      <c r="BE324" s="1285"/>
      <c r="BF324" s="1178"/>
      <c r="BG324" s="1292"/>
      <c r="BH324" s="1178"/>
      <c r="BI324" s="1179"/>
      <c r="BJ324" s="1295"/>
      <c r="BK324" s="1295"/>
      <c r="BL324" s="1303"/>
      <c r="BM324" s="1303"/>
      <c r="BN324" s="1303"/>
      <c r="BO324" s="1295"/>
      <c r="BP324" s="1179"/>
      <c r="BQ324" s="1179"/>
      <c r="BR324" s="1293"/>
      <c r="BS324" s="1293"/>
      <c r="BT324" s="1178"/>
      <c r="BU324" s="1292"/>
      <c r="BV324" s="1179"/>
      <c r="BW324" s="1179"/>
      <c r="BX324" s="1179"/>
      <c r="BY324" s="1292"/>
      <c r="BZ324" s="1179"/>
      <c r="CA324" s="1179"/>
      <c r="CB324" s="1286"/>
      <c r="CC324" s="1177"/>
      <c r="CD324" s="1286"/>
      <c r="CE324" s="1286"/>
      <c r="CF324" s="1286"/>
      <c r="CG324" s="1179"/>
      <c r="CH324" s="1176"/>
      <c r="CI324" s="1176"/>
      <c r="CJ324" s="1176"/>
      <c r="CK324" s="1176"/>
      <c r="CL324" s="1176"/>
      <c r="CM324" s="1180"/>
      <c r="CN324" s="1179"/>
      <c r="CO324" s="1285"/>
      <c r="CP324" s="1285"/>
      <c r="CQ324" s="1285"/>
      <c r="CR324" s="1293"/>
      <c r="CS324" s="1180"/>
      <c r="CT324" s="1180"/>
      <c r="CW324" s="1291"/>
    </row>
    <row r="325" spans="1:122" ht="17.25" customHeight="1" x14ac:dyDescent="0.15">
      <c r="A325" s="1225" t="s">
        <v>71</v>
      </c>
      <c r="B325" s="1211" t="s">
        <v>239</v>
      </c>
      <c r="C325" s="1212">
        <f>SUM(D325:O325)</f>
        <v>1139.568</v>
      </c>
      <c r="D325" s="1213">
        <v>0</v>
      </c>
      <c r="E325" s="1267">
        <v>0</v>
      </c>
      <c r="F325" s="1267">
        <v>0</v>
      </c>
      <c r="G325" s="1267">
        <v>0</v>
      </c>
      <c r="H325" s="1267">
        <v>0</v>
      </c>
      <c r="I325" s="1320">
        <v>0</v>
      </c>
      <c r="J325" s="1267">
        <v>0</v>
      </c>
      <c r="K325" s="1214">
        <v>485.61399999999998</v>
      </c>
      <c r="L325" s="1214">
        <v>653.95399999999995</v>
      </c>
      <c r="M325" s="1214">
        <v>0</v>
      </c>
      <c r="N325" s="1214">
        <v>0</v>
      </c>
      <c r="O325" s="1217">
        <v>0</v>
      </c>
      <c r="P325" s="1603"/>
      <c r="Q325" s="1620"/>
      <c r="R325" s="1608"/>
      <c r="T325" s="1591"/>
      <c r="U325" s="1591"/>
      <c r="V325" s="1591"/>
      <c r="W325" s="1588"/>
      <c r="Z325" s="1619"/>
      <c r="AA325" s="1619"/>
      <c r="AB325" s="1619"/>
      <c r="AC325" s="1619"/>
      <c r="AD325" s="1617"/>
      <c r="AF325" s="1615"/>
      <c r="AG325" s="1615"/>
      <c r="AH325" s="1615"/>
      <c r="AI325" s="1179"/>
      <c r="AJ325" s="1179"/>
      <c r="AK325" s="1179"/>
      <c r="AL325" s="1179"/>
      <c r="AM325" s="1179"/>
      <c r="AN325" s="1179"/>
      <c r="AO325" s="1179"/>
      <c r="AP325" s="1292"/>
      <c r="AQ325" s="1179"/>
      <c r="AR325" s="1292"/>
      <c r="AS325" s="1292"/>
      <c r="AT325" s="1292"/>
      <c r="AU325" s="1179"/>
      <c r="AV325" s="1179"/>
      <c r="AW325" s="1292"/>
      <c r="AX325" s="1179"/>
      <c r="AY325" s="1179"/>
      <c r="AZ325" s="1179"/>
      <c r="BA325" s="1178"/>
      <c r="BB325" s="1292"/>
      <c r="BC325" s="1292"/>
      <c r="BD325" s="1285"/>
      <c r="BE325" s="1285"/>
      <c r="BF325" s="1178"/>
      <c r="BG325" s="1292"/>
      <c r="BH325" s="1179"/>
      <c r="BI325" s="1292"/>
      <c r="BJ325" s="1295"/>
      <c r="BK325" s="1295"/>
      <c r="BL325" s="1303"/>
      <c r="BM325" s="1302"/>
      <c r="BN325" s="1303"/>
      <c r="BO325" s="1174"/>
      <c r="BP325" s="1176"/>
      <c r="BQ325" s="1176"/>
      <c r="BR325" s="1176"/>
      <c r="BS325" s="1176"/>
      <c r="BT325" s="1176"/>
      <c r="BU325" s="1292"/>
      <c r="BV325" s="1286"/>
      <c r="BW325" s="1177"/>
      <c r="BX325" s="1286"/>
      <c r="BY325" s="1286"/>
      <c r="BZ325" s="1286"/>
      <c r="CA325" s="1292"/>
      <c r="CB325" s="1176"/>
      <c r="CC325" s="1176"/>
      <c r="CD325" s="1176"/>
      <c r="CE325" s="1176"/>
      <c r="CF325" s="1176"/>
      <c r="CG325" s="1180"/>
      <c r="CH325" s="1178"/>
      <c r="CI325" s="1285"/>
      <c r="CJ325" s="1285"/>
      <c r="CK325" s="1285"/>
      <c r="CL325" s="1178"/>
      <c r="CM325" s="1180"/>
      <c r="CN325" s="1180"/>
    </row>
    <row r="326" spans="1:122" ht="17.25" customHeight="1" x14ac:dyDescent="0.15">
      <c r="A326" s="1210" t="s">
        <v>72</v>
      </c>
      <c r="B326" s="1211" t="s">
        <v>15</v>
      </c>
      <c r="C326" s="1212">
        <f>SUM(D326:O326)</f>
        <v>412140.1</v>
      </c>
      <c r="D326" s="1213">
        <v>0</v>
      </c>
      <c r="E326" s="1267">
        <v>0</v>
      </c>
      <c r="F326" s="1267">
        <v>0</v>
      </c>
      <c r="G326" s="1267">
        <v>0</v>
      </c>
      <c r="H326" s="1267">
        <v>0</v>
      </c>
      <c r="I326" s="1320">
        <v>0</v>
      </c>
      <c r="J326" s="1267">
        <v>0</v>
      </c>
      <c r="K326" s="1214">
        <v>175165.30600000001</v>
      </c>
      <c r="L326" s="1214">
        <v>236974.79399999999</v>
      </c>
      <c r="M326" s="1214">
        <v>0</v>
      </c>
      <c r="N326" s="1214">
        <v>0</v>
      </c>
      <c r="O326" s="1217">
        <v>0</v>
      </c>
      <c r="P326" s="1603"/>
      <c r="Q326" s="1620"/>
      <c r="R326" s="1608"/>
      <c r="T326" s="1591"/>
      <c r="U326" s="1591"/>
      <c r="V326" s="1591"/>
      <c r="W326" s="1588"/>
      <c r="Z326" s="1619"/>
      <c r="AA326" s="1619"/>
      <c r="AB326" s="1619"/>
      <c r="AC326" s="1619"/>
      <c r="AD326" s="1619"/>
      <c r="AF326" s="1591"/>
      <c r="AG326" s="1591"/>
      <c r="AH326" s="1591"/>
      <c r="AI326" s="1179"/>
      <c r="AJ326" s="1179"/>
      <c r="AK326" s="1179"/>
      <c r="AL326" s="1179"/>
      <c r="AM326" s="1179"/>
      <c r="AN326" s="1179"/>
      <c r="AO326" s="1179"/>
      <c r="AP326" s="1292"/>
      <c r="AQ326" s="1179"/>
      <c r="AR326" s="1179"/>
      <c r="AS326" s="1179"/>
      <c r="AT326" s="1179"/>
      <c r="AU326" s="1292"/>
      <c r="AV326" s="1179"/>
      <c r="AW326" s="1179"/>
      <c r="AX326" s="1285"/>
      <c r="AY326" s="1285"/>
      <c r="AZ326" s="1285"/>
      <c r="BA326" s="1248"/>
      <c r="BB326" s="1179"/>
      <c r="BC326" s="1179"/>
      <c r="BD326" s="1179"/>
      <c r="BE326" s="1179"/>
      <c r="BF326" s="1179"/>
      <c r="BG326" s="1178"/>
      <c r="BH326" s="1285"/>
      <c r="BI326" s="1179"/>
      <c r="BJ326" s="1285"/>
      <c r="BK326" s="1285"/>
      <c r="BL326" s="1178"/>
      <c r="BM326" s="1292"/>
      <c r="BN326" s="1179"/>
      <c r="BO326" s="1179"/>
      <c r="BP326" s="1174"/>
      <c r="BQ326" s="1174"/>
      <c r="BR326" s="1171"/>
      <c r="BS326" s="1171"/>
      <c r="BT326" s="1289"/>
      <c r="BU326" s="1174"/>
      <c r="BV326" s="1176"/>
      <c r="BW326" s="1176"/>
      <c r="BX326" s="1176"/>
      <c r="BY326" s="1176"/>
      <c r="BZ326" s="1176"/>
      <c r="CA326" s="1292"/>
      <c r="CB326" s="1286"/>
      <c r="CC326" s="1177"/>
      <c r="CD326" s="1300"/>
      <c r="CE326" s="1300"/>
      <c r="CF326" s="1300"/>
      <c r="CG326" s="1179"/>
      <c r="CH326" s="1286"/>
      <c r="CI326" s="1177"/>
      <c r="CJ326" s="1286"/>
      <c r="CK326" s="1286"/>
      <c r="CL326" s="1286"/>
      <c r="CM326" s="1179"/>
      <c r="CN326" s="1176"/>
      <c r="CO326" s="1176"/>
      <c r="CP326" s="1176"/>
      <c r="CQ326" s="1176"/>
      <c r="CR326" s="1176"/>
      <c r="CS326" s="1180"/>
      <c r="CT326" s="1179"/>
      <c r="CU326" s="1285"/>
      <c r="CV326" s="1285"/>
      <c r="CW326" s="1285"/>
      <c r="CX326" s="1293"/>
      <c r="CY326" s="1180"/>
      <c r="CZ326" s="1180"/>
    </row>
    <row r="327" spans="1:122" ht="17.25" customHeight="1" x14ac:dyDescent="0.15">
      <c r="A327" s="1218" t="s">
        <v>72</v>
      </c>
      <c r="B327" s="1219" t="s">
        <v>240</v>
      </c>
      <c r="C327" s="1220">
        <f>C326/C325</f>
        <v>361.66345492326917</v>
      </c>
      <c r="D327" s="1221">
        <v>0</v>
      </c>
      <c r="E327" s="1268">
        <v>0</v>
      </c>
      <c r="F327" s="1268">
        <v>0</v>
      </c>
      <c r="G327" s="1268">
        <v>0</v>
      </c>
      <c r="H327" s="1268">
        <v>0</v>
      </c>
      <c r="I327" s="1321">
        <v>0</v>
      </c>
      <c r="J327" s="1268">
        <v>0</v>
      </c>
      <c r="K327" s="1222">
        <v>361</v>
      </c>
      <c r="L327" s="1222">
        <v>362</v>
      </c>
      <c r="M327" s="1222">
        <v>0</v>
      </c>
      <c r="N327" s="1222">
        <v>0</v>
      </c>
      <c r="O327" s="1224">
        <v>0</v>
      </c>
      <c r="P327" s="1603"/>
      <c r="Q327" s="1620"/>
      <c r="R327" s="1608"/>
      <c r="S327" s="1616"/>
      <c r="T327" s="1591"/>
      <c r="U327" s="1591"/>
      <c r="V327" s="1591"/>
      <c r="W327" s="1588"/>
      <c r="Y327" s="1615"/>
      <c r="Z327" s="1619"/>
      <c r="AA327" s="1619"/>
      <c r="AB327" s="1619"/>
      <c r="AC327" s="1619"/>
      <c r="AD327" s="1619"/>
      <c r="AE327" s="1615"/>
      <c r="AF327" s="1591"/>
      <c r="AG327" s="1591"/>
      <c r="AH327" s="1591"/>
      <c r="AI327" s="1179"/>
      <c r="AJ327" s="1179"/>
      <c r="AK327" s="1292"/>
      <c r="AL327" s="1179"/>
      <c r="AM327" s="1179"/>
      <c r="AN327" s="1179"/>
      <c r="AO327" s="1179"/>
      <c r="AP327" s="1292"/>
      <c r="AQ327" s="1292"/>
      <c r="AR327" s="1179"/>
      <c r="AS327" s="1179"/>
      <c r="AT327" s="1179"/>
      <c r="AU327" s="1292"/>
      <c r="AV327" s="1292"/>
      <c r="AW327" s="1179"/>
      <c r="AX327" s="1285"/>
      <c r="AY327" s="1285"/>
      <c r="AZ327" s="1285"/>
      <c r="BA327" s="1292"/>
      <c r="BB327" s="1179"/>
      <c r="BC327" s="1179"/>
      <c r="BD327" s="1179"/>
      <c r="BE327" s="1179"/>
      <c r="BF327" s="1179"/>
      <c r="BG327" s="1178"/>
      <c r="BH327" s="1285"/>
      <c r="BI327" s="1179"/>
      <c r="BJ327" s="1179"/>
      <c r="BK327" s="1179"/>
      <c r="BL327" s="1179"/>
      <c r="BM327" s="1292"/>
      <c r="BN327" s="1179"/>
      <c r="BO327" s="1179"/>
      <c r="BP327" s="1174"/>
      <c r="BQ327" s="1174"/>
      <c r="BR327" s="1171"/>
      <c r="BS327" s="1303"/>
      <c r="BT327" s="1302"/>
      <c r="BU327" s="1295"/>
      <c r="BV327" s="1176"/>
      <c r="BW327" s="1176"/>
      <c r="BX327" s="1176"/>
      <c r="BY327" s="1176"/>
      <c r="BZ327" s="1176"/>
      <c r="CA327" s="1179"/>
      <c r="CB327" s="1286"/>
      <c r="CC327" s="1177"/>
      <c r="CD327" s="1286"/>
      <c r="CE327" s="1292"/>
      <c r="CF327" s="1179"/>
      <c r="CG327" s="1179"/>
      <c r="CH327" s="1176"/>
      <c r="CI327" s="1176"/>
      <c r="CJ327" s="1176"/>
      <c r="CK327" s="1176"/>
      <c r="CL327" s="1176"/>
      <c r="CM327" s="1180"/>
      <c r="CN327" s="1179"/>
      <c r="CO327" s="1285"/>
      <c r="CP327" s="1285"/>
      <c r="CQ327" s="1285"/>
      <c r="CR327" s="1293"/>
      <c r="CS327" s="1180"/>
      <c r="CT327" s="1180"/>
    </row>
    <row r="328" spans="1:122" ht="17.25" customHeight="1" x14ac:dyDescent="0.15">
      <c r="A328" s="1225" t="s">
        <v>73</v>
      </c>
      <c r="B328" s="1226" t="s">
        <v>239</v>
      </c>
      <c r="C328" s="1212">
        <f>SUM(D328:O328)</f>
        <v>317.12099999999998</v>
      </c>
      <c r="D328" s="1213">
        <v>0</v>
      </c>
      <c r="E328" s="1267">
        <v>0</v>
      </c>
      <c r="F328" s="1267">
        <v>0</v>
      </c>
      <c r="G328" s="1267">
        <v>0</v>
      </c>
      <c r="H328" s="1267">
        <v>0</v>
      </c>
      <c r="I328" s="1320">
        <v>0</v>
      </c>
      <c r="J328" s="1267">
        <v>0</v>
      </c>
      <c r="K328" s="1267">
        <v>1.95</v>
      </c>
      <c r="L328" s="1214">
        <v>284.39600000000002</v>
      </c>
      <c r="M328" s="1214">
        <v>30.774999999999999</v>
      </c>
      <c r="N328" s="1214">
        <v>0</v>
      </c>
      <c r="O328" s="1217">
        <v>0</v>
      </c>
      <c r="P328" s="1603"/>
      <c r="Q328" s="1620"/>
      <c r="R328" s="1608"/>
      <c r="T328" s="1591"/>
      <c r="U328" s="1591"/>
      <c r="V328" s="1591"/>
      <c r="W328" s="1588"/>
      <c r="AC328" s="1619"/>
      <c r="AD328" s="1619"/>
      <c r="AF328" s="1591"/>
      <c r="AG328" s="1591"/>
      <c r="AH328" s="1591"/>
      <c r="AI328" s="1179"/>
      <c r="AJ328" s="1292"/>
      <c r="AK328" s="1179"/>
      <c r="AL328" s="1285"/>
      <c r="AM328" s="1285"/>
      <c r="AN328" s="1285"/>
      <c r="AO328" s="1178"/>
      <c r="AP328" s="1179"/>
      <c r="AQ328" s="1292"/>
      <c r="AR328" s="1285"/>
      <c r="AS328" s="1285"/>
      <c r="AT328" s="1285"/>
      <c r="AU328" s="1292"/>
      <c r="AV328" s="1179"/>
      <c r="AW328" s="1292"/>
      <c r="AX328" s="1179"/>
      <c r="AY328" s="1179"/>
      <c r="AZ328" s="1179"/>
      <c r="BA328" s="1179"/>
      <c r="BB328" s="1285"/>
      <c r="BC328" s="1292"/>
      <c r="BD328" s="1292"/>
      <c r="BE328" s="1292"/>
      <c r="BF328" s="1292"/>
      <c r="BG328" s="1179"/>
      <c r="BH328" s="1179"/>
      <c r="BI328" s="1292"/>
      <c r="BJ328" s="1174"/>
      <c r="BK328" s="1174"/>
      <c r="BL328" s="1171"/>
      <c r="BM328" s="1171"/>
      <c r="BN328" s="1303"/>
      <c r="BO328" s="1174"/>
      <c r="BP328" s="1176"/>
      <c r="BQ328" s="1176"/>
      <c r="BR328" s="1176"/>
      <c r="BS328" s="1176"/>
      <c r="BT328" s="1176"/>
      <c r="BU328" s="1179"/>
      <c r="BV328" s="1176"/>
      <c r="BW328" s="1177"/>
      <c r="BX328" s="1178"/>
      <c r="BY328" s="1293"/>
      <c r="BZ328" s="293"/>
      <c r="CA328" s="1292"/>
      <c r="CB328" s="1176"/>
      <c r="CC328" s="1176"/>
      <c r="CD328" s="1176"/>
      <c r="CE328" s="1176"/>
      <c r="CF328" s="1176"/>
      <c r="CG328" s="1180"/>
      <c r="CH328" s="1178"/>
      <c r="CI328" s="1180"/>
      <c r="CJ328" s="1180"/>
      <c r="CK328" s="1180"/>
      <c r="CL328" s="1178"/>
      <c r="CM328" s="1180"/>
      <c r="CN328" s="1180"/>
    </row>
    <row r="329" spans="1:122" ht="17.25" customHeight="1" x14ac:dyDescent="0.15">
      <c r="A329" s="1210" t="s">
        <v>74</v>
      </c>
      <c r="B329" s="1211" t="s">
        <v>15</v>
      </c>
      <c r="C329" s="1212">
        <f>SUM(D329:O329)</f>
        <v>107442.44899999999</v>
      </c>
      <c r="D329" s="1213">
        <v>0</v>
      </c>
      <c r="E329" s="1267">
        <v>0</v>
      </c>
      <c r="F329" s="1267">
        <v>0</v>
      </c>
      <c r="G329" s="1267">
        <v>0</v>
      </c>
      <c r="H329" s="1267">
        <v>0</v>
      </c>
      <c r="I329" s="1320">
        <v>0</v>
      </c>
      <c r="J329" s="1267">
        <v>0</v>
      </c>
      <c r="K329" s="1267">
        <v>562.67999999999995</v>
      </c>
      <c r="L329" s="1214">
        <v>94813.900999999998</v>
      </c>
      <c r="M329" s="1214">
        <v>12065.868</v>
      </c>
      <c r="N329" s="1214">
        <v>0</v>
      </c>
      <c r="O329" s="1217">
        <v>0</v>
      </c>
      <c r="P329" s="1603"/>
      <c r="R329" s="1444"/>
      <c r="T329" s="1591"/>
      <c r="U329" s="1591"/>
      <c r="V329" s="1591"/>
      <c r="W329" s="1588"/>
      <c r="Z329" s="1618"/>
      <c r="AA329" s="1618"/>
      <c r="AB329" s="1618"/>
      <c r="AD329" s="1619"/>
      <c r="AF329" s="1591"/>
      <c r="AG329" s="1591"/>
      <c r="AH329" s="1591"/>
      <c r="AI329" s="1178"/>
      <c r="AJ329" s="1178"/>
      <c r="AK329" s="1179"/>
      <c r="AL329" s="1179"/>
      <c r="AM329" s="1179"/>
      <c r="AN329" s="1179"/>
      <c r="AO329" s="1179"/>
      <c r="AP329" s="1179"/>
      <c r="AQ329" s="1179"/>
      <c r="AR329" s="1176"/>
      <c r="AS329" s="1177"/>
      <c r="AT329" s="1178"/>
      <c r="AU329" s="1179"/>
      <c r="AV329" s="1178"/>
      <c r="AW329" s="1179"/>
      <c r="AX329" s="1179"/>
      <c r="AY329" s="1179"/>
      <c r="AZ329" s="1179"/>
      <c r="BA329" s="1292"/>
      <c r="BB329" s="1179"/>
      <c r="BC329" s="1179"/>
      <c r="BD329" s="1179"/>
      <c r="BE329" s="1179"/>
      <c r="BF329" s="1179"/>
      <c r="BG329" s="1292"/>
      <c r="BH329" s="1179"/>
      <c r="BI329" s="1179"/>
      <c r="BJ329" s="1179"/>
      <c r="BK329" s="1179"/>
      <c r="BL329" s="1179"/>
      <c r="BM329" s="1179"/>
      <c r="BN329" s="1178"/>
      <c r="BO329" s="1179"/>
      <c r="BP329" s="1292"/>
      <c r="BQ329" s="1292"/>
      <c r="BR329" s="1292"/>
      <c r="BS329" s="1292"/>
      <c r="BT329" s="1292"/>
      <c r="BU329" s="1179"/>
      <c r="BV329" s="1290"/>
      <c r="BW329" s="1290"/>
      <c r="BX329" s="1289"/>
      <c r="BY329" s="1295"/>
      <c r="BZ329" s="1174"/>
      <c r="CA329" s="1174"/>
      <c r="CB329" s="1295"/>
      <c r="CC329" s="1295"/>
      <c r="CD329" s="1303"/>
      <c r="CE329" s="1171"/>
      <c r="CF329" s="1171"/>
      <c r="CG329" s="1174"/>
      <c r="CH329" s="1176"/>
      <c r="CI329" s="1176"/>
      <c r="CJ329" s="1176"/>
      <c r="CK329" s="1176"/>
      <c r="CL329" s="1176"/>
      <c r="CM329" s="1292"/>
      <c r="CN329" s="1292"/>
      <c r="CO329" s="1292"/>
      <c r="CP329" s="293"/>
      <c r="CQ329" s="1178"/>
      <c r="CR329" s="1293"/>
      <c r="CS329" s="1179"/>
      <c r="CT329" s="1176"/>
      <c r="CU329" s="1176"/>
      <c r="CV329" s="1176"/>
      <c r="CW329" s="1176"/>
      <c r="CX329" s="1176"/>
      <c r="CY329" s="1180"/>
      <c r="CZ329" s="1180"/>
      <c r="DA329" s="1180"/>
      <c r="DB329" s="1180"/>
      <c r="DC329" s="1180"/>
      <c r="DD329" s="1180"/>
      <c r="DE329" s="1180"/>
      <c r="DF329" s="1180"/>
    </row>
    <row r="330" spans="1:122" ht="17.25" customHeight="1" x14ac:dyDescent="0.15">
      <c r="A330" s="1218" t="s">
        <v>74</v>
      </c>
      <c r="B330" s="1219" t="s">
        <v>240</v>
      </c>
      <c r="C330" s="1220">
        <f>C329/C328</f>
        <v>338.80584697954407</v>
      </c>
      <c r="D330" s="1221">
        <v>0</v>
      </c>
      <c r="E330" s="1268">
        <v>0</v>
      </c>
      <c r="F330" s="1268">
        <v>0</v>
      </c>
      <c r="G330" s="1268">
        <v>0</v>
      </c>
      <c r="H330" s="1268">
        <v>0</v>
      </c>
      <c r="I330" s="1321">
        <v>0</v>
      </c>
      <c r="J330" s="1268">
        <v>0</v>
      </c>
      <c r="K330" s="1268">
        <v>289</v>
      </c>
      <c r="L330" s="1222">
        <v>333</v>
      </c>
      <c r="M330" s="1222">
        <v>392</v>
      </c>
      <c r="N330" s="1222">
        <v>0</v>
      </c>
      <c r="O330" s="1224">
        <v>0</v>
      </c>
      <c r="P330" s="1603"/>
      <c r="Q330" s="1620"/>
      <c r="R330" s="1620"/>
      <c r="S330" s="1616"/>
      <c r="T330" s="1591"/>
      <c r="U330" s="1591"/>
      <c r="V330" s="1591"/>
      <c r="W330" s="1588"/>
      <c r="Y330" s="1615"/>
      <c r="Z330" s="1618"/>
      <c r="AA330" s="1618"/>
      <c r="AB330" s="1618"/>
      <c r="AC330" s="1618"/>
      <c r="AE330" s="1615"/>
      <c r="AF330" s="1588"/>
      <c r="AG330" s="1589"/>
      <c r="AH330" s="1590"/>
      <c r="AI330" s="1179"/>
      <c r="AJ330" s="1179"/>
      <c r="AK330" s="1179"/>
      <c r="AL330" s="1176"/>
      <c r="AM330" s="1177"/>
      <c r="AN330" s="1178"/>
      <c r="AO330" s="1178"/>
      <c r="AP330" s="1178"/>
      <c r="AQ330" s="1179"/>
      <c r="AR330" s="1179"/>
      <c r="AS330" s="1179"/>
      <c r="AT330" s="1179"/>
      <c r="AU330" s="1179"/>
      <c r="AV330" s="1179"/>
      <c r="AW330" s="1292"/>
      <c r="AX330" s="1179"/>
      <c r="AY330" s="1179"/>
      <c r="AZ330" s="1179"/>
      <c r="BA330" s="1178"/>
      <c r="BB330" s="1178"/>
      <c r="BC330" s="1292"/>
      <c r="BD330" s="1179"/>
      <c r="BE330" s="1179"/>
      <c r="BF330" s="1179"/>
      <c r="BG330" s="1248"/>
      <c r="BH330" s="1292"/>
      <c r="BI330" s="1179"/>
      <c r="BJ330" s="1179"/>
      <c r="BK330" s="1179"/>
      <c r="BL330" s="1179"/>
      <c r="BM330" s="1179"/>
      <c r="BN330" s="1179"/>
      <c r="BO330" s="1179"/>
      <c r="BP330" s="1179"/>
      <c r="BQ330" s="1179"/>
      <c r="BR330" s="1179"/>
      <c r="BS330" s="1179"/>
      <c r="BT330" s="1179"/>
      <c r="BU330" s="1179"/>
      <c r="BV330" s="1292"/>
      <c r="BW330" s="1292"/>
      <c r="BX330" s="1292"/>
      <c r="BY330" s="1292"/>
      <c r="BZ330" s="1178"/>
      <c r="CA330" s="1179"/>
      <c r="CB330" s="1290"/>
      <c r="CC330" s="1290"/>
      <c r="CD330" s="1289"/>
      <c r="CE330" s="1295"/>
      <c r="CF330" s="1295"/>
      <c r="CG330" s="1174"/>
      <c r="CH330" s="1295"/>
      <c r="CI330" s="1295"/>
      <c r="CJ330" s="1303"/>
      <c r="CK330" s="1171"/>
      <c r="CL330" s="1302"/>
      <c r="CM330" s="1295"/>
      <c r="CN330" s="1176"/>
      <c r="CO330" s="1176"/>
      <c r="CP330" s="1176"/>
      <c r="CQ330" s="1176"/>
      <c r="CR330" s="1176"/>
      <c r="CS330" s="1292"/>
      <c r="CT330" s="1179"/>
      <c r="CU330" s="1179"/>
      <c r="CV330" s="1293"/>
      <c r="CW330" s="293"/>
      <c r="CX330" s="1178"/>
      <c r="CY330" s="1292"/>
      <c r="CZ330" s="1286"/>
      <c r="DA330" s="1177"/>
      <c r="DB330" s="1286"/>
      <c r="DC330" s="1179"/>
      <c r="DD330" s="1292"/>
      <c r="DE330" s="1179"/>
      <c r="DF330" s="1176"/>
      <c r="DG330" s="1176"/>
      <c r="DH330" s="1176"/>
      <c r="DI330" s="1176"/>
      <c r="DJ330" s="1176"/>
      <c r="DK330" s="1176"/>
      <c r="DL330" s="1179"/>
      <c r="DM330" s="1180"/>
      <c r="DN330" s="1180"/>
      <c r="DO330" s="1180"/>
      <c r="DP330" s="1293"/>
      <c r="DQ330" s="1180"/>
      <c r="DR330" s="1180"/>
    </row>
    <row r="331" spans="1:122" ht="17.25" customHeight="1" x14ac:dyDescent="0.15">
      <c r="A331" s="1296" t="s">
        <v>75</v>
      </c>
      <c r="B331" s="1211" t="s">
        <v>239</v>
      </c>
      <c r="C331" s="1212">
        <f>SUM(D331:O331)</f>
        <v>138.96799999999999</v>
      </c>
      <c r="D331" s="1213">
        <v>0</v>
      </c>
      <c r="E331" s="1267">
        <v>0</v>
      </c>
      <c r="F331" s="1267">
        <v>0</v>
      </c>
      <c r="G331" s="1267">
        <v>0</v>
      </c>
      <c r="H331" s="1267">
        <v>0</v>
      </c>
      <c r="I331" s="1267">
        <v>0</v>
      </c>
      <c r="J331" s="1267">
        <v>0</v>
      </c>
      <c r="K331" s="1267">
        <v>0</v>
      </c>
      <c r="L331" s="1214">
        <v>10.728999999999999</v>
      </c>
      <c r="M331" s="1214">
        <v>39.146999999999998</v>
      </c>
      <c r="N331" s="1214">
        <v>62.871000000000002</v>
      </c>
      <c r="O331" s="1217">
        <v>26.221</v>
      </c>
      <c r="P331" s="1603"/>
      <c r="Q331" s="1620"/>
      <c r="R331" s="1620"/>
      <c r="T331" s="1591"/>
      <c r="U331" s="1591"/>
      <c r="V331" s="1591"/>
      <c r="W331" s="1588"/>
      <c r="Z331" s="1618"/>
      <c r="AA331" s="1618"/>
      <c r="AB331" s="1618"/>
      <c r="AC331" s="1618"/>
      <c r="AD331" s="1618"/>
      <c r="AF331" s="1588"/>
      <c r="AG331" s="1588"/>
      <c r="AH331" s="1588"/>
      <c r="AI331" s="1176"/>
      <c r="AJ331" s="1176"/>
      <c r="AK331" s="1292"/>
      <c r="AL331" s="1179"/>
      <c r="AM331" s="1179"/>
      <c r="AN331" s="1179"/>
      <c r="AO331" s="1179"/>
      <c r="AP331" s="1179"/>
      <c r="AQ331" s="1292"/>
      <c r="AR331" s="1179"/>
      <c r="AS331" s="1179"/>
      <c r="AT331" s="1179"/>
      <c r="AU331" s="1179"/>
      <c r="AV331" s="1248"/>
      <c r="AW331" s="1179"/>
      <c r="AX331" s="1179"/>
      <c r="AY331" s="1179"/>
      <c r="AZ331" s="1179"/>
      <c r="BA331" s="1179"/>
      <c r="BB331" s="1178"/>
      <c r="BC331" s="1179"/>
      <c r="BD331" s="1292"/>
      <c r="BE331" s="1292"/>
      <c r="BF331" s="1292"/>
      <c r="BG331" s="1179"/>
      <c r="BH331" s="1179"/>
      <c r="BI331" s="1292"/>
      <c r="BJ331" s="1179"/>
      <c r="BK331" s="1179"/>
      <c r="BL331" s="1179"/>
      <c r="BM331" s="1179"/>
      <c r="BN331" s="1179"/>
      <c r="BO331" s="1292"/>
      <c r="BP331" s="1176"/>
      <c r="BQ331" s="1176"/>
      <c r="BR331" s="1176"/>
      <c r="BS331" s="1179"/>
      <c r="BT331" s="1179"/>
      <c r="BU331" s="1292"/>
      <c r="BV331" s="1179"/>
      <c r="BW331" s="1179"/>
      <c r="BX331" s="1179"/>
      <c r="BY331" s="1292"/>
      <c r="BZ331" s="1292"/>
      <c r="CA331" s="1292"/>
      <c r="CB331" s="1290"/>
      <c r="CC331" s="1290"/>
      <c r="CD331" s="1289"/>
      <c r="CE331" s="1295"/>
      <c r="CF331" s="1289"/>
      <c r="CG331" s="1295"/>
      <c r="CH331" s="1284"/>
      <c r="CI331" s="1284"/>
      <c r="CJ331" s="1284"/>
      <c r="CK331" s="1284"/>
      <c r="CL331" s="1284"/>
      <c r="CM331" s="1174"/>
      <c r="CN331" s="1179"/>
      <c r="CO331" s="1179"/>
      <c r="CP331" s="1293"/>
      <c r="CQ331" s="1293"/>
      <c r="CR331" s="293"/>
      <c r="CS331" s="1179"/>
      <c r="CT331" s="1292"/>
      <c r="CU331" s="1292"/>
      <c r="CV331" s="1292"/>
      <c r="CW331" s="1286"/>
      <c r="CX331" s="1179"/>
      <c r="CY331" s="1292"/>
      <c r="CZ331" s="1176"/>
      <c r="DA331" s="1177"/>
      <c r="DB331" s="1285"/>
      <c r="DC331" s="1285"/>
      <c r="DD331" s="1285"/>
      <c r="DE331" s="1180"/>
      <c r="DF331" s="1180"/>
      <c r="DG331" s="1180"/>
      <c r="DH331" s="1180"/>
      <c r="DI331" s="1180"/>
      <c r="DJ331" s="1180"/>
      <c r="DK331" s="1180"/>
      <c r="DL331" s="1180"/>
    </row>
    <row r="332" spans="1:122" ht="17.25" customHeight="1" x14ac:dyDescent="0.15">
      <c r="A332" s="1210" t="s">
        <v>76</v>
      </c>
      <c r="B332" s="1211" t="s">
        <v>15</v>
      </c>
      <c r="C332" s="1212">
        <f>SUM(D332:O332)</f>
        <v>36202.584999999999</v>
      </c>
      <c r="D332" s="1213">
        <v>0</v>
      </c>
      <c r="E332" s="1267">
        <v>0</v>
      </c>
      <c r="F332" s="1267">
        <v>0</v>
      </c>
      <c r="G332" s="1267">
        <v>0</v>
      </c>
      <c r="H332" s="1267">
        <v>0</v>
      </c>
      <c r="I332" s="1267">
        <v>0</v>
      </c>
      <c r="J332" s="1267">
        <v>0</v>
      </c>
      <c r="K332" s="1267">
        <v>0</v>
      </c>
      <c r="L332" s="1214">
        <v>3673.9</v>
      </c>
      <c r="M332" s="1214">
        <v>10360.704</v>
      </c>
      <c r="N332" s="1214">
        <v>15203.941000000001</v>
      </c>
      <c r="O332" s="1217">
        <v>6964.04</v>
      </c>
      <c r="P332" s="1603"/>
      <c r="Q332" s="1620"/>
      <c r="R332" s="1620"/>
      <c r="T332" s="1591"/>
      <c r="U332" s="1591"/>
      <c r="V332" s="1591"/>
      <c r="W332" s="1588"/>
      <c r="AC332" s="1618"/>
      <c r="AD332" s="1618"/>
      <c r="AF332" s="1591"/>
      <c r="AG332" s="1591"/>
      <c r="AH332" s="1591"/>
      <c r="AI332" s="1179"/>
      <c r="AJ332" s="1292"/>
      <c r="AK332" s="1179"/>
      <c r="AL332" s="1179"/>
      <c r="AM332" s="1179"/>
      <c r="AN332" s="1179"/>
      <c r="AO332" s="1179"/>
      <c r="AP332" s="1179"/>
      <c r="AQ332" s="1179"/>
      <c r="AR332" s="1179"/>
      <c r="AS332" s="1179"/>
      <c r="AT332" s="1179"/>
      <c r="AU332" s="1179"/>
      <c r="AV332" s="1248"/>
      <c r="AW332" s="1179"/>
      <c r="AX332" s="1179"/>
      <c r="AY332" s="1179"/>
      <c r="AZ332" s="1179"/>
      <c r="BA332" s="1179"/>
      <c r="BB332" s="1179"/>
      <c r="BC332" s="1179"/>
      <c r="BD332" s="1292"/>
      <c r="BE332" s="1292"/>
      <c r="BF332" s="1292"/>
      <c r="BG332" s="1292"/>
      <c r="BH332" s="1179"/>
      <c r="BI332" s="1179"/>
      <c r="BJ332" s="1179"/>
      <c r="BK332" s="1179"/>
      <c r="BL332" s="1179"/>
      <c r="BM332" s="1176"/>
      <c r="BN332" s="1292"/>
      <c r="BO332" s="1179"/>
      <c r="BP332" s="1174"/>
      <c r="BQ332" s="1174"/>
      <c r="BR332" s="1174"/>
      <c r="BS332" s="1295"/>
      <c r="BT332" s="1289"/>
      <c r="BU332" s="1174"/>
      <c r="BV332" s="1174"/>
      <c r="BW332" s="1174"/>
      <c r="BX332" s="1174"/>
      <c r="BY332" s="1171"/>
      <c r="BZ332" s="1174"/>
      <c r="CA332" s="1174"/>
      <c r="CB332" s="1176"/>
      <c r="CC332" s="1176"/>
      <c r="CD332" s="1176"/>
      <c r="CE332" s="1176"/>
      <c r="CF332" s="1176"/>
      <c r="CG332" s="1292"/>
      <c r="CH332" s="1179"/>
      <c r="CI332" s="1179"/>
      <c r="CJ332" s="1293"/>
      <c r="CK332" s="1293"/>
      <c r="CL332" s="293"/>
      <c r="CM332" s="1179"/>
      <c r="CN332" s="1179"/>
      <c r="CO332" s="1179"/>
      <c r="CP332" s="1179"/>
      <c r="CQ332" s="1292"/>
      <c r="CR332" s="1286"/>
      <c r="CS332" s="1179"/>
      <c r="CT332" s="1285"/>
      <c r="CU332" s="1285"/>
      <c r="CV332" s="1285"/>
      <c r="CW332" s="1285"/>
      <c r="CX332" s="1285"/>
      <c r="CY332" s="1180"/>
      <c r="CZ332" s="1179"/>
      <c r="DA332" s="1285"/>
      <c r="DB332" s="1285"/>
      <c r="DC332" s="1180"/>
      <c r="DD332" s="1293"/>
      <c r="DE332" s="1180"/>
      <c r="DF332" s="1180"/>
    </row>
    <row r="333" spans="1:122" ht="17.25" customHeight="1" x14ac:dyDescent="0.15">
      <c r="A333" s="1218" t="s">
        <v>76</v>
      </c>
      <c r="B333" s="1219" t="s">
        <v>240</v>
      </c>
      <c r="C333" s="1220">
        <f>C332/C331</f>
        <v>260.51022537562608</v>
      </c>
      <c r="D333" s="1221">
        <v>0</v>
      </c>
      <c r="E333" s="1268">
        <v>0</v>
      </c>
      <c r="F333" s="1268">
        <v>0</v>
      </c>
      <c r="G333" s="1268">
        <v>0</v>
      </c>
      <c r="H333" s="1268">
        <v>0</v>
      </c>
      <c r="I333" s="1268">
        <v>0</v>
      </c>
      <c r="J333" s="1268">
        <v>0</v>
      </c>
      <c r="K333" s="1268">
        <v>0</v>
      </c>
      <c r="L333" s="1222">
        <v>342</v>
      </c>
      <c r="M333" s="1222">
        <v>265</v>
      </c>
      <c r="N333" s="1222">
        <v>242</v>
      </c>
      <c r="O333" s="1224">
        <v>266</v>
      </c>
      <c r="P333" s="1603"/>
      <c r="Q333" s="1620"/>
      <c r="R333" s="1620"/>
      <c r="S333" s="1616"/>
      <c r="T333" s="1591"/>
      <c r="U333" s="1591"/>
      <c r="V333" s="1591"/>
      <c r="W333" s="1588"/>
      <c r="Y333" s="1615"/>
      <c r="Z333" s="1617"/>
      <c r="AA333" s="1617"/>
      <c r="AB333" s="1617"/>
      <c r="AD333" s="1618"/>
      <c r="AE333" s="1615"/>
      <c r="AF333" s="1615"/>
      <c r="AG333" s="1615"/>
      <c r="AH333" s="1615"/>
      <c r="AI333" s="1179"/>
      <c r="AJ333" s="1179"/>
      <c r="AK333" s="1179"/>
      <c r="AL333" s="1179"/>
      <c r="AM333" s="1179"/>
      <c r="AN333" s="1179"/>
      <c r="AO333" s="1179"/>
      <c r="AP333" s="1179"/>
      <c r="AQ333" s="1179"/>
      <c r="AR333" s="1179"/>
      <c r="AS333" s="1179"/>
      <c r="AT333" s="1179"/>
      <c r="AU333" s="1285"/>
      <c r="AV333" s="1248"/>
      <c r="AW333" s="1292"/>
      <c r="AX333" s="1292"/>
      <c r="AY333" s="1292"/>
      <c r="AZ333" s="1292"/>
      <c r="BA333" s="1179"/>
      <c r="BB333" s="1179"/>
      <c r="BC333" s="1292"/>
      <c r="BD333" s="1179"/>
      <c r="BE333" s="1179"/>
      <c r="BF333" s="1179"/>
      <c r="BG333" s="1179"/>
      <c r="BH333" s="1292"/>
      <c r="BI333" s="1179"/>
      <c r="BJ333" s="1179"/>
      <c r="BK333" s="1179"/>
      <c r="BL333" s="1179"/>
      <c r="BM333" s="1285"/>
      <c r="BN333" s="1179"/>
      <c r="BO333" s="1179"/>
      <c r="BP333" s="1292"/>
      <c r="BQ333" s="1292"/>
      <c r="BR333" s="293"/>
      <c r="BS333" s="1285"/>
      <c r="BT333" s="1292"/>
      <c r="BU333" s="1179"/>
      <c r="BV333" s="1174"/>
      <c r="BW333" s="1174"/>
      <c r="BX333" s="1174"/>
      <c r="BY333" s="1171"/>
      <c r="BZ333" s="1295"/>
      <c r="CA333" s="1295"/>
      <c r="CB333" s="1176"/>
      <c r="CC333" s="1176"/>
      <c r="CD333" s="1176"/>
      <c r="CE333" s="1176"/>
      <c r="CF333" s="1176"/>
      <c r="CG333" s="1292"/>
      <c r="CH333" s="1179"/>
      <c r="CI333" s="1179"/>
      <c r="CJ333" s="1293"/>
      <c r="CK333" s="1293"/>
      <c r="CL333" s="1293"/>
      <c r="CM333" s="1292"/>
      <c r="CN333" s="1286"/>
      <c r="CO333" s="1177"/>
      <c r="CP333" s="1286"/>
      <c r="CQ333" s="1179"/>
      <c r="CR333" s="1292"/>
      <c r="CS333" s="1179"/>
      <c r="CT333" s="1176"/>
      <c r="CU333" s="1177"/>
      <c r="CV333" s="1285"/>
      <c r="CW333" s="1285"/>
      <c r="CX333" s="1285"/>
      <c r="CY333" s="1180"/>
      <c r="CZ333" s="1180"/>
      <c r="DA333" s="1180"/>
      <c r="DB333" s="1180"/>
      <c r="DC333" s="1180"/>
      <c r="DD333" s="1180"/>
      <c r="DE333" s="1180"/>
      <c r="DF333" s="1180"/>
    </row>
    <row r="334" spans="1:122" ht="17.25" customHeight="1" x14ac:dyDescent="0.15">
      <c r="A334" s="1296" t="s">
        <v>77</v>
      </c>
      <c r="B334" s="1226" t="s">
        <v>239</v>
      </c>
      <c r="C334" s="1212">
        <f>SUM(D334:O334)</f>
        <v>8.0839999999999996</v>
      </c>
      <c r="D334" s="1213">
        <v>0</v>
      </c>
      <c r="E334" s="1267">
        <v>0</v>
      </c>
      <c r="F334" s="1267">
        <v>0</v>
      </c>
      <c r="G334" s="1267">
        <v>0</v>
      </c>
      <c r="H334" s="1267">
        <v>0</v>
      </c>
      <c r="I334" s="1267">
        <v>8.3000000000000004E-2</v>
      </c>
      <c r="J334" s="1267">
        <v>2.5009999999999999</v>
      </c>
      <c r="K334" s="1214">
        <v>2.2559999999999998</v>
      </c>
      <c r="L334" s="1214">
        <v>2.331</v>
      </c>
      <c r="M334" s="1214">
        <v>0.91300000000000003</v>
      </c>
      <c r="N334" s="1214">
        <v>0</v>
      </c>
      <c r="O334" s="1217">
        <v>0</v>
      </c>
      <c r="P334" s="1603"/>
      <c r="Q334" s="1620"/>
      <c r="R334" s="1620"/>
      <c r="T334" s="1591"/>
      <c r="U334" s="1591"/>
      <c r="V334" s="1591"/>
      <c r="W334" s="1588"/>
      <c r="Z334" s="1618"/>
      <c r="AA334" s="1618"/>
      <c r="AB334" s="1618"/>
      <c r="AC334" s="1617"/>
      <c r="AF334" s="1591"/>
      <c r="AG334" s="1591"/>
      <c r="AH334" s="1591"/>
      <c r="AI334" s="1292"/>
      <c r="AJ334" s="1179"/>
      <c r="AK334" s="1292"/>
      <c r="AL334" s="1179"/>
      <c r="AM334" s="1179"/>
      <c r="AN334" s="1179"/>
      <c r="AO334" s="1179"/>
      <c r="AP334" s="1179"/>
      <c r="AQ334" s="1292"/>
      <c r="AR334" s="1179"/>
      <c r="AS334" s="1179"/>
      <c r="AT334" s="1179"/>
      <c r="AU334" s="1285"/>
      <c r="AV334" s="1179"/>
      <c r="AW334" s="1179"/>
      <c r="AX334" s="1292"/>
      <c r="AY334" s="1292"/>
      <c r="AZ334" s="1292"/>
      <c r="BA334" s="1179"/>
      <c r="BB334" s="1179"/>
      <c r="BC334" s="1292"/>
      <c r="BD334" s="1176"/>
      <c r="BE334" s="1176"/>
      <c r="BF334" s="1176"/>
      <c r="BG334" s="1176"/>
      <c r="BH334" s="1176"/>
      <c r="BI334" s="1179"/>
      <c r="BJ334" s="1179"/>
      <c r="BK334" s="1179"/>
      <c r="BL334" s="1179"/>
      <c r="BM334" s="1179"/>
      <c r="BN334" s="1179"/>
      <c r="BO334" s="1292"/>
      <c r="BP334" s="1295"/>
      <c r="BQ334" s="1295"/>
      <c r="BR334" s="1295"/>
      <c r="BS334" s="1171"/>
      <c r="BT334" s="1295"/>
      <c r="BU334" s="1174"/>
      <c r="BV334" s="1176"/>
      <c r="BW334" s="1176"/>
      <c r="BX334" s="1176"/>
      <c r="BY334" s="1176"/>
      <c r="BZ334" s="1176"/>
      <c r="CA334" s="1180"/>
      <c r="CB334" s="1285"/>
      <c r="CC334" s="1285"/>
      <c r="CD334" s="1285"/>
      <c r="CE334" s="1285"/>
      <c r="CF334" s="1292"/>
      <c r="CG334" s="1179"/>
      <c r="CH334" s="1176"/>
      <c r="CI334" s="1177"/>
      <c r="CJ334" s="1285"/>
      <c r="CK334" s="1286"/>
      <c r="CL334" s="1179"/>
      <c r="CM334" s="1292"/>
      <c r="CN334" s="1176"/>
      <c r="CO334" s="1176"/>
      <c r="CP334" s="1176"/>
      <c r="CQ334" s="1176"/>
      <c r="CR334" s="1176"/>
      <c r="CS334" s="1180"/>
      <c r="CT334" s="1180"/>
      <c r="CU334" s="1180"/>
      <c r="CV334" s="1180"/>
      <c r="CW334" s="1180"/>
      <c r="CX334" s="1180"/>
      <c r="CY334" s="1180"/>
      <c r="CZ334" s="1180"/>
    </row>
    <row r="335" spans="1:122" ht="17.25" customHeight="1" x14ac:dyDescent="0.15">
      <c r="A335" s="1210" t="s">
        <v>78</v>
      </c>
      <c r="B335" s="1211" t="s">
        <v>15</v>
      </c>
      <c r="C335" s="1212">
        <f>SUM(D335:O335)</f>
        <v>10142.832999999999</v>
      </c>
      <c r="D335" s="1213">
        <v>0</v>
      </c>
      <c r="E335" s="1267">
        <v>0</v>
      </c>
      <c r="F335" s="1267">
        <v>0</v>
      </c>
      <c r="G335" s="1267">
        <v>0</v>
      </c>
      <c r="H335" s="1267">
        <v>0</v>
      </c>
      <c r="I335" s="1267">
        <v>160.596</v>
      </c>
      <c r="J335" s="1267">
        <v>4503.384</v>
      </c>
      <c r="K335" s="1214">
        <v>1669.61</v>
      </c>
      <c r="L335" s="1214">
        <v>2462.049</v>
      </c>
      <c r="M335" s="1214">
        <v>1347.194</v>
      </c>
      <c r="N335" s="1214">
        <v>0</v>
      </c>
      <c r="O335" s="1217">
        <v>0</v>
      </c>
      <c r="P335" s="1603"/>
      <c r="Q335" s="1620"/>
      <c r="R335" s="1620"/>
      <c r="T335" s="1591"/>
      <c r="U335" s="1591"/>
      <c r="V335" s="1591"/>
      <c r="W335" s="1588"/>
      <c r="Z335" s="1618"/>
      <c r="AA335" s="1618"/>
      <c r="AB335" s="1618"/>
      <c r="AC335" s="1618"/>
      <c r="AD335" s="1617"/>
      <c r="AF335" s="1588"/>
      <c r="AG335" s="1589"/>
      <c r="AH335" s="1590"/>
      <c r="AI335" s="1179"/>
      <c r="AJ335" s="1179"/>
      <c r="AK335" s="1179"/>
      <c r="AL335" s="1179"/>
      <c r="AM335" s="1179"/>
      <c r="AN335" s="1179"/>
      <c r="AO335" s="1179"/>
      <c r="AP335" s="1179"/>
      <c r="AQ335" s="1179"/>
      <c r="AR335" s="1179"/>
      <c r="AS335" s="1179"/>
      <c r="AT335" s="1179"/>
      <c r="AU335" s="1179"/>
      <c r="AV335" s="1179"/>
      <c r="AW335" s="1179"/>
      <c r="AX335" s="1292"/>
      <c r="AY335" s="1292"/>
      <c r="AZ335" s="1292"/>
      <c r="BA335" s="1285"/>
      <c r="BB335" s="1179"/>
      <c r="BC335" s="1179"/>
      <c r="BD335" s="1179"/>
      <c r="BE335" s="1179"/>
      <c r="BF335" s="1179"/>
      <c r="BG335" s="1179"/>
      <c r="BH335" s="1248"/>
      <c r="BI335" s="1179"/>
      <c r="BJ335" s="1179"/>
      <c r="BK335" s="1179"/>
      <c r="BL335" s="1179"/>
      <c r="BM335" s="1179"/>
      <c r="BN335" s="1179"/>
      <c r="BO335" s="1179"/>
      <c r="BP335" s="1179"/>
      <c r="BQ335" s="1179"/>
      <c r="BR335" s="1179"/>
      <c r="BS335" s="1285"/>
      <c r="BT335" s="1179"/>
      <c r="BU335" s="1179"/>
      <c r="BV335" s="1179"/>
      <c r="BW335" s="1179"/>
      <c r="BX335" s="1179"/>
      <c r="BY335" s="1292"/>
      <c r="BZ335" s="1292"/>
      <c r="CA335" s="1179"/>
      <c r="CB335" s="1295"/>
      <c r="CC335" s="1295"/>
      <c r="CD335" s="1295"/>
      <c r="CE335" s="1295"/>
      <c r="CF335" s="1295"/>
      <c r="CG335" s="1174"/>
      <c r="CH335" s="1174"/>
      <c r="CI335" s="1174"/>
      <c r="CJ335" s="1174"/>
      <c r="CK335" s="1174"/>
      <c r="CL335" s="1295"/>
      <c r="CM335" s="1174"/>
      <c r="CN335" s="1286"/>
      <c r="CO335" s="1177"/>
      <c r="CP335" s="1286"/>
      <c r="CQ335" s="1292"/>
      <c r="CR335" s="1179"/>
      <c r="CS335" s="1285"/>
      <c r="CT335" s="1179"/>
      <c r="CU335" s="1179"/>
      <c r="CV335" s="1179"/>
      <c r="CW335" s="1285"/>
      <c r="CX335" s="1286"/>
      <c r="CY335" s="1179"/>
      <c r="CZ335" s="1176"/>
      <c r="DA335" s="1177"/>
      <c r="DB335" s="1285"/>
      <c r="DC335" s="1285"/>
      <c r="DD335" s="1285"/>
      <c r="DE335" s="1180"/>
      <c r="DF335" s="1180"/>
      <c r="DG335" s="1180"/>
      <c r="DH335" s="1180"/>
      <c r="DI335" s="1180"/>
      <c r="DJ335" s="1180"/>
      <c r="DK335" s="1180"/>
      <c r="DL335" s="1180"/>
    </row>
    <row r="336" spans="1:122" ht="17.25" customHeight="1" x14ac:dyDescent="0.15">
      <c r="A336" s="1218" t="s">
        <v>78</v>
      </c>
      <c r="B336" s="1219" t="s">
        <v>240</v>
      </c>
      <c r="C336" s="1220">
        <f>C335/C334</f>
        <v>1254.6799851558633</v>
      </c>
      <c r="D336" s="1221">
        <v>0</v>
      </c>
      <c r="E336" s="1268">
        <v>0</v>
      </c>
      <c r="F336" s="1268">
        <v>0</v>
      </c>
      <c r="G336" s="1268">
        <v>0</v>
      </c>
      <c r="H336" s="1268">
        <v>0</v>
      </c>
      <c r="I336" s="1268">
        <v>1935</v>
      </c>
      <c r="J336" s="1268">
        <v>1801</v>
      </c>
      <c r="K336" s="1222">
        <v>740</v>
      </c>
      <c r="L336" s="1222">
        <v>1056</v>
      </c>
      <c r="M336" s="1222">
        <v>1476</v>
      </c>
      <c r="N336" s="1222">
        <v>0</v>
      </c>
      <c r="O336" s="1224">
        <v>0</v>
      </c>
      <c r="P336" s="1603"/>
      <c r="R336" s="1608"/>
      <c r="S336" s="1616"/>
      <c r="T336" s="1591"/>
      <c r="U336" s="1591"/>
      <c r="V336" s="1591"/>
      <c r="W336" s="1588"/>
      <c r="Y336" s="1615"/>
      <c r="Z336" s="1619"/>
      <c r="AA336" s="1619"/>
      <c r="AB336" s="1619"/>
      <c r="AC336" s="1618"/>
      <c r="AD336" s="1618"/>
      <c r="AE336" s="1615"/>
      <c r="AF336" s="1615"/>
      <c r="AG336" s="1615"/>
      <c r="AH336" s="1615"/>
      <c r="AI336" s="1179"/>
      <c r="AJ336" s="1179"/>
      <c r="AK336" s="1179"/>
      <c r="AL336" s="1179"/>
      <c r="AM336" s="1179"/>
      <c r="AN336" s="1179"/>
      <c r="AO336" s="1179"/>
      <c r="AP336" s="1285"/>
      <c r="AQ336" s="1292"/>
      <c r="AR336" s="1176"/>
      <c r="AS336" s="1177"/>
      <c r="AT336" s="1178"/>
      <c r="AU336" s="1179"/>
      <c r="AV336" s="1179"/>
      <c r="AW336" s="1179"/>
      <c r="AX336" s="1176"/>
      <c r="AY336" s="1177"/>
      <c r="AZ336" s="1178"/>
      <c r="BA336" s="1179"/>
      <c r="BB336" s="1179"/>
      <c r="BC336" s="1292"/>
      <c r="BD336" s="1292"/>
      <c r="BE336" s="1292"/>
      <c r="BF336" s="1292"/>
      <c r="BG336" s="1179"/>
      <c r="BH336" s="1178"/>
      <c r="BI336" s="1179"/>
      <c r="BJ336" s="1179"/>
      <c r="BK336" s="1179"/>
      <c r="BL336" s="1179"/>
      <c r="BM336" s="1285"/>
      <c r="BN336" s="1179"/>
      <c r="BO336" s="1179"/>
      <c r="BP336" s="1292"/>
      <c r="BQ336" s="1292"/>
      <c r="BR336" s="1292"/>
      <c r="BS336" s="1292"/>
      <c r="BT336" s="1293"/>
      <c r="BU336" s="1179"/>
      <c r="BV336" s="1292"/>
      <c r="BW336" s="1292"/>
      <c r="BX336" s="1292"/>
      <c r="BY336" s="1293"/>
      <c r="BZ336" s="1292"/>
      <c r="CA336" s="1179"/>
      <c r="CB336" s="1295"/>
      <c r="CC336" s="1295"/>
      <c r="CD336" s="1295"/>
      <c r="CE336" s="1174"/>
      <c r="CF336" s="1171"/>
      <c r="CG336" s="1295"/>
      <c r="CH336" s="1179"/>
      <c r="CI336" s="1179"/>
      <c r="CJ336" s="1179"/>
      <c r="CK336" s="1285"/>
      <c r="CL336" s="1292"/>
      <c r="CM336" s="1292"/>
      <c r="CN336" s="1179"/>
      <c r="CO336" s="1179"/>
      <c r="CP336" s="1179"/>
      <c r="CQ336" s="1286"/>
      <c r="CR336" s="1292"/>
      <c r="CS336" s="1179"/>
      <c r="CT336" s="1176"/>
      <c r="CU336" s="1176"/>
      <c r="CV336" s="1176"/>
      <c r="CW336" s="1176"/>
      <c r="CX336" s="1176"/>
      <c r="CY336" s="1180"/>
      <c r="CZ336" s="1180"/>
      <c r="DA336" s="1180"/>
      <c r="DB336" s="1180"/>
      <c r="DC336" s="1180"/>
      <c r="DD336" s="1180"/>
      <c r="DE336" s="1180"/>
      <c r="DF336" s="1180"/>
    </row>
    <row r="337" spans="1:98" ht="17.25" customHeight="1" x14ac:dyDescent="0.15">
      <c r="A337" s="1296" t="s">
        <v>79</v>
      </c>
      <c r="B337" s="1211" t="s">
        <v>239</v>
      </c>
      <c r="C337" s="1212">
        <f>SUM(D337:O337)</f>
        <v>2703.5959999999995</v>
      </c>
      <c r="D337" s="1322">
        <v>435.38200000000001</v>
      </c>
      <c r="E337" s="1214">
        <v>520.70100000000002</v>
      </c>
      <c r="F337" s="1214">
        <v>638.26099999999997</v>
      </c>
      <c r="G337" s="1214">
        <v>482.923</v>
      </c>
      <c r="H337" s="1214">
        <v>309.75</v>
      </c>
      <c r="I337" s="1215">
        <v>21.131</v>
      </c>
      <c r="J337" s="1216">
        <v>0</v>
      </c>
      <c r="K337" s="1214">
        <v>0</v>
      </c>
      <c r="L337" s="1215">
        <v>0</v>
      </c>
      <c r="M337" s="1214">
        <v>0.92100000000000004</v>
      </c>
      <c r="N337" s="1214">
        <v>45.555</v>
      </c>
      <c r="O337" s="1217">
        <v>248.97200000000001</v>
      </c>
      <c r="P337" s="1603"/>
      <c r="Q337" s="1620"/>
      <c r="R337" s="1608"/>
      <c r="T337" s="1591"/>
      <c r="U337" s="1591"/>
      <c r="V337" s="1591"/>
      <c r="W337" s="1588"/>
      <c r="Z337" s="1618"/>
      <c r="AA337" s="1618"/>
      <c r="AB337" s="1618"/>
      <c r="AC337" s="1619"/>
      <c r="AD337" s="1618"/>
      <c r="AF337" s="1588"/>
      <c r="AG337" s="1588"/>
      <c r="AH337" s="1588"/>
      <c r="AI337" s="1176"/>
      <c r="AJ337" s="1176"/>
      <c r="AK337" s="1292"/>
      <c r="AL337" s="1179"/>
      <c r="AM337" s="1179"/>
      <c r="AN337" s="1179"/>
      <c r="AO337" s="1179"/>
      <c r="AP337" s="1179"/>
      <c r="AQ337" s="1179"/>
      <c r="AR337" s="1176"/>
      <c r="AS337" s="1177"/>
      <c r="AT337" s="1178"/>
      <c r="AU337" s="1178"/>
      <c r="AV337" s="1179"/>
      <c r="AW337" s="1179"/>
      <c r="AX337" s="1179"/>
      <c r="AY337" s="1179"/>
      <c r="AZ337" s="1179"/>
      <c r="BA337" s="1179"/>
      <c r="BB337" s="1179"/>
      <c r="BC337" s="1179"/>
      <c r="BD337" s="1179"/>
      <c r="BE337" s="1179"/>
      <c r="BF337" s="1179"/>
      <c r="BG337" s="1179"/>
      <c r="BH337" s="1285"/>
      <c r="BI337" s="1292"/>
      <c r="BJ337" s="1179"/>
      <c r="BK337" s="1179"/>
      <c r="BL337" s="1179"/>
      <c r="BM337" s="1285"/>
      <c r="BN337" s="1179"/>
      <c r="BO337" s="1292"/>
      <c r="BP337" s="1179"/>
      <c r="BQ337" s="1179"/>
      <c r="BR337" s="1179"/>
      <c r="BS337" s="1179"/>
      <c r="BT337" s="1179"/>
      <c r="BU337" s="1292"/>
      <c r="BV337" s="1284"/>
      <c r="BW337" s="1284"/>
      <c r="BX337" s="1284"/>
      <c r="BY337" s="1284"/>
      <c r="BZ337" s="1284"/>
      <c r="CA337" s="1174"/>
      <c r="CB337" s="1179"/>
      <c r="CC337" s="1179"/>
      <c r="CD337" s="1179"/>
      <c r="CE337" s="1286"/>
      <c r="CF337" s="1292"/>
      <c r="CG337" s="1292"/>
      <c r="CH337" s="1176"/>
      <c r="CI337" s="1177"/>
      <c r="CJ337" s="1285"/>
      <c r="CK337" s="1285"/>
      <c r="CL337" s="1285"/>
      <c r="CM337" s="1180"/>
      <c r="CN337" s="1180"/>
      <c r="CO337" s="1180"/>
      <c r="CP337" s="1180"/>
      <c r="CQ337" s="1180"/>
      <c r="CR337" s="1180"/>
      <c r="CS337" s="1180"/>
      <c r="CT337" s="1180"/>
    </row>
    <row r="338" spans="1:98" ht="17.25" customHeight="1" x14ac:dyDescent="0.15">
      <c r="A338" s="1210" t="s">
        <v>80</v>
      </c>
      <c r="B338" s="1211" t="s">
        <v>15</v>
      </c>
      <c r="C338" s="1212">
        <f>SUM(D338:O338)</f>
        <v>10438552.888</v>
      </c>
      <c r="D338" s="1322">
        <v>656367.29799999995</v>
      </c>
      <c r="E338" s="1214">
        <v>7441881.7259999998</v>
      </c>
      <c r="F338" s="1214">
        <v>789132.62199999997</v>
      </c>
      <c r="G338" s="1214">
        <v>526601.71499999997</v>
      </c>
      <c r="H338" s="1214">
        <v>303298.34499999997</v>
      </c>
      <c r="I338" s="1215">
        <v>18403.427</v>
      </c>
      <c r="J338" s="1216">
        <v>0</v>
      </c>
      <c r="K338" s="1214">
        <v>0</v>
      </c>
      <c r="L338" s="1215">
        <v>0</v>
      </c>
      <c r="M338" s="1214">
        <v>4276.2039999999997</v>
      </c>
      <c r="N338" s="1214">
        <v>109899.742</v>
      </c>
      <c r="O338" s="1217">
        <v>588691.80900000001</v>
      </c>
      <c r="P338" s="1603"/>
      <c r="Q338" s="1620"/>
      <c r="R338" s="1608"/>
      <c r="T338" s="1591"/>
      <c r="U338" s="1591"/>
      <c r="V338" s="1591"/>
      <c r="W338" s="1588"/>
      <c r="Z338" s="1619"/>
      <c r="AA338" s="1619"/>
      <c r="AB338" s="1619"/>
      <c r="AC338" s="1618"/>
      <c r="AD338" s="1619"/>
      <c r="AF338" s="1591"/>
      <c r="AG338" s="1591"/>
      <c r="AH338" s="1591"/>
      <c r="AI338" s="1179"/>
      <c r="AJ338" s="1179"/>
      <c r="AK338" s="1179"/>
      <c r="AL338" s="1179"/>
      <c r="AM338" s="1179"/>
      <c r="AN338" s="1179"/>
      <c r="AO338" s="1179"/>
      <c r="AP338" s="1179"/>
      <c r="AQ338" s="1179"/>
      <c r="AR338" s="1292"/>
      <c r="AS338" s="1292"/>
      <c r="AT338" s="1292"/>
      <c r="AU338" s="1178"/>
      <c r="AV338" s="1292"/>
      <c r="AW338" s="1179"/>
      <c r="AX338" s="1179"/>
      <c r="AY338" s="1179"/>
      <c r="AZ338" s="1179"/>
      <c r="BA338" s="1179"/>
      <c r="BB338" s="1285"/>
      <c r="BC338" s="1292"/>
      <c r="BD338" s="1292"/>
      <c r="BE338" s="1292"/>
      <c r="BF338" s="1292"/>
      <c r="BG338" s="1292"/>
      <c r="BH338" s="1292"/>
      <c r="BI338" s="1179"/>
      <c r="BJ338" s="1174"/>
      <c r="BK338" s="1174"/>
      <c r="BL338" s="1174"/>
      <c r="BM338" s="1301"/>
      <c r="BN338" s="1295"/>
      <c r="BO338" s="1174"/>
      <c r="BP338" s="1179"/>
      <c r="BQ338" s="1179"/>
      <c r="BR338" s="1179"/>
      <c r="BS338" s="1286"/>
      <c r="BT338" s="1292"/>
      <c r="BU338" s="1179"/>
      <c r="BV338" s="1286"/>
      <c r="BW338" s="1177"/>
      <c r="BX338" s="1286"/>
      <c r="BY338" s="1286"/>
      <c r="BZ338" s="1286"/>
      <c r="CA338" s="1179"/>
      <c r="CB338" s="1285"/>
      <c r="CC338" s="1285"/>
      <c r="CD338" s="1285"/>
      <c r="CE338" s="1285"/>
      <c r="CF338" s="1285"/>
      <c r="CG338" s="1180"/>
      <c r="CH338" s="1180"/>
      <c r="CI338" s="1180"/>
      <c r="CJ338" s="1180"/>
      <c r="CK338" s="1180"/>
      <c r="CL338" s="1180"/>
      <c r="CM338" s="1180"/>
      <c r="CN338" s="1180"/>
    </row>
    <row r="339" spans="1:98" ht="17.25" customHeight="1" x14ac:dyDescent="0.15">
      <c r="A339" s="1218" t="s">
        <v>80</v>
      </c>
      <c r="B339" s="1219" t="s">
        <v>240</v>
      </c>
      <c r="C339" s="1220">
        <f>C338/C337</f>
        <v>3860.9884346625759</v>
      </c>
      <c r="D339" s="1221">
        <v>1508</v>
      </c>
      <c r="E339" s="1222">
        <v>1425</v>
      </c>
      <c r="F339" s="1222">
        <v>1236</v>
      </c>
      <c r="G339" s="1222">
        <v>1090</v>
      </c>
      <c r="H339" s="1222">
        <v>979</v>
      </c>
      <c r="I339" s="1223">
        <v>871</v>
      </c>
      <c r="J339" s="1222">
        <v>0</v>
      </c>
      <c r="K339" s="1222">
        <v>0</v>
      </c>
      <c r="L339" s="1223">
        <v>0</v>
      </c>
      <c r="M339" s="1222">
        <v>4643</v>
      </c>
      <c r="N339" s="1222">
        <v>2412</v>
      </c>
      <c r="O339" s="1224">
        <v>2364</v>
      </c>
      <c r="P339" s="1603"/>
      <c r="Q339" s="1620"/>
      <c r="R339" s="1608"/>
      <c r="S339" s="1616"/>
      <c r="T339" s="1591"/>
      <c r="U339" s="1591"/>
      <c r="V339" s="1591"/>
      <c r="W339" s="1588"/>
      <c r="Y339" s="1615"/>
      <c r="Z339" s="1618"/>
      <c r="AA339" s="1618"/>
      <c r="AB339" s="1618"/>
      <c r="AC339" s="1619"/>
      <c r="AD339" s="1618"/>
      <c r="AE339" s="1615"/>
      <c r="AF339" s="1610"/>
      <c r="AG339" s="1610"/>
      <c r="AH339" s="1610"/>
      <c r="AI339" s="1179"/>
      <c r="AJ339" s="1179"/>
      <c r="AK339" s="1292"/>
      <c r="AL339" s="1292"/>
      <c r="AM339" s="1292"/>
      <c r="AN339" s="1292"/>
      <c r="AO339" s="1179"/>
      <c r="AP339" s="1179"/>
      <c r="AQ339" s="1179"/>
      <c r="AR339" s="1292"/>
      <c r="AS339" s="1292"/>
      <c r="AT339" s="1292"/>
      <c r="AU339" s="1292"/>
      <c r="AV339" s="1178"/>
      <c r="AW339" s="1292"/>
      <c r="AX339" s="1176"/>
      <c r="AY339" s="1177"/>
      <c r="AZ339" s="1178"/>
      <c r="BA339" s="1292"/>
      <c r="BB339" s="1292"/>
      <c r="BC339" s="1179"/>
      <c r="BD339" s="1292"/>
      <c r="BE339" s="1292"/>
      <c r="BF339" s="1292"/>
      <c r="BG339" s="1292"/>
      <c r="BH339" s="1292"/>
      <c r="BI339" s="1179"/>
      <c r="BJ339" s="1174"/>
      <c r="BK339" s="1174"/>
      <c r="BL339" s="1174"/>
      <c r="BM339" s="1301"/>
      <c r="BN339" s="1290"/>
      <c r="BO339" s="1174"/>
      <c r="BP339" s="1285"/>
      <c r="BQ339" s="1285"/>
      <c r="BR339" s="1285"/>
      <c r="BS339" s="1285"/>
      <c r="BT339" s="1285"/>
      <c r="BU339" s="1180"/>
      <c r="BV339" s="1180"/>
      <c r="BW339" s="1180"/>
      <c r="BX339" s="1180"/>
      <c r="BY339" s="1180"/>
      <c r="BZ339" s="1180"/>
      <c r="CA339" s="1180"/>
      <c r="CB339" s="1180"/>
    </row>
    <row r="340" spans="1:98" ht="17.25" customHeight="1" x14ac:dyDescent="0.15">
      <c r="A340" s="1225" t="s">
        <v>81</v>
      </c>
      <c r="B340" s="1226" t="s">
        <v>239</v>
      </c>
      <c r="C340" s="1212">
        <f>SUM(D340:O340)</f>
        <v>1462.021</v>
      </c>
      <c r="D340" s="1323">
        <v>278.80599999999998</v>
      </c>
      <c r="E340" s="1214">
        <v>293.11200000000002</v>
      </c>
      <c r="F340" s="1214">
        <v>378.25299999999999</v>
      </c>
      <c r="G340" s="1214">
        <v>313.83999999999997</v>
      </c>
      <c r="H340" s="1214">
        <v>191.66200000000001</v>
      </c>
      <c r="I340" s="1215">
        <v>5.8310000000000004</v>
      </c>
      <c r="J340" s="1216">
        <v>0</v>
      </c>
      <c r="K340" s="1214">
        <v>0</v>
      </c>
      <c r="L340" s="1214">
        <v>0</v>
      </c>
      <c r="M340" s="1214">
        <v>0.51700000000000002</v>
      </c>
      <c r="N340" s="1214">
        <v>0</v>
      </c>
      <c r="O340" s="1217">
        <v>0</v>
      </c>
      <c r="P340" s="1603"/>
      <c r="Q340" s="1620"/>
      <c r="R340" s="1608"/>
      <c r="T340" s="1591"/>
      <c r="U340" s="1591"/>
      <c r="V340" s="1591"/>
      <c r="W340" s="1588"/>
      <c r="Z340" s="1619"/>
      <c r="AA340" s="1619"/>
      <c r="AB340" s="1619"/>
      <c r="AC340" s="1618"/>
      <c r="AD340" s="1619"/>
      <c r="AF340" s="1591"/>
      <c r="AG340" s="1591"/>
      <c r="AH340" s="1591"/>
      <c r="AI340" s="1179"/>
      <c r="AJ340" s="1179"/>
      <c r="AK340" s="1179"/>
      <c r="AL340" s="1292"/>
      <c r="AM340" s="1292"/>
      <c r="AN340" s="1292"/>
      <c r="AO340" s="1178"/>
      <c r="AP340" s="1179"/>
      <c r="AQ340" s="1292"/>
      <c r="AR340" s="1292"/>
      <c r="AS340" s="1292"/>
      <c r="AT340" s="1292"/>
      <c r="AU340" s="1292"/>
      <c r="AV340" s="1292"/>
      <c r="AW340" s="1179"/>
      <c r="AX340" s="1179"/>
      <c r="AY340" s="1179"/>
      <c r="AZ340" s="1179"/>
      <c r="BA340" s="1179"/>
      <c r="BB340" s="1285"/>
      <c r="BC340" s="1292"/>
      <c r="BD340" s="1295"/>
      <c r="BE340" s="1295"/>
      <c r="BF340" s="1295"/>
      <c r="BG340" s="1301"/>
      <c r="BH340" s="1290"/>
      <c r="BI340" s="1295"/>
      <c r="BJ340" s="1286"/>
      <c r="BK340" s="1177"/>
      <c r="BL340" s="1286"/>
      <c r="BM340" s="1286"/>
      <c r="BN340" s="1286"/>
      <c r="BO340" s="1180"/>
      <c r="BP340" s="1180"/>
      <c r="BQ340" s="1180"/>
      <c r="BR340" s="1180"/>
      <c r="BS340" s="1180"/>
      <c r="BT340" s="1180"/>
      <c r="BU340" s="1180"/>
      <c r="BV340" s="1180"/>
    </row>
    <row r="341" spans="1:98" ht="17.25" customHeight="1" x14ac:dyDescent="0.15">
      <c r="A341" s="1210" t="s">
        <v>81</v>
      </c>
      <c r="B341" s="1211" t="s">
        <v>15</v>
      </c>
      <c r="C341" s="1212">
        <f>SUM(D341:O341)</f>
        <v>1848969.0649999999</v>
      </c>
      <c r="D341" s="1323">
        <v>424307.27600000001</v>
      </c>
      <c r="E341" s="1214">
        <v>424183.74</v>
      </c>
      <c r="F341" s="1214">
        <v>470235.33500000002</v>
      </c>
      <c r="G341" s="1214">
        <v>338474.97399999999</v>
      </c>
      <c r="H341" s="1214">
        <v>184234.97899999999</v>
      </c>
      <c r="I341" s="1215">
        <v>4915.2209999999995</v>
      </c>
      <c r="J341" s="1216">
        <v>0</v>
      </c>
      <c r="K341" s="1214">
        <v>0</v>
      </c>
      <c r="L341" s="1214">
        <v>0</v>
      </c>
      <c r="M341" s="1214">
        <v>2617.54</v>
      </c>
      <c r="N341" s="1214">
        <v>0</v>
      </c>
      <c r="O341" s="1217">
        <v>0</v>
      </c>
      <c r="P341" s="1603"/>
      <c r="Q341" s="1620"/>
      <c r="R341" s="1620"/>
      <c r="T341" s="1591"/>
      <c r="U341" s="1591"/>
      <c r="V341" s="1591"/>
      <c r="W341" s="1588"/>
      <c r="Z341" s="1618"/>
      <c r="AA341" s="1618"/>
      <c r="AB341" s="1618"/>
      <c r="AC341" s="1619"/>
      <c r="AD341" s="1618"/>
      <c r="AF341" s="1591"/>
      <c r="AG341" s="1591"/>
      <c r="AH341" s="1591"/>
      <c r="AI341" s="1179"/>
      <c r="AJ341" s="1285"/>
      <c r="AK341" s="1179"/>
      <c r="AL341" s="1176"/>
      <c r="AM341" s="1177"/>
      <c r="AN341" s="1178"/>
      <c r="AO341" s="1292"/>
      <c r="AP341" s="1178"/>
      <c r="AQ341" s="1179"/>
      <c r="AR341" s="1292"/>
      <c r="AS341" s="1292"/>
      <c r="AT341" s="1292"/>
      <c r="AU341" s="1292"/>
      <c r="AV341" s="1292"/>
      <c r="AW341" s="1179"/>
      <c r="AX341" s="1179"/>
      <c r="AY341" s="1179"/>
      <c r="AZ341" s="1179"/>
      <c r="BA341" s="1179"/>
      <c r="BB341" s="1285"/>
      <c r="BC341" s="1179"/>
      <c r="BD341" s="1295"/>
      <c r="BE341" s="1295"/>
      <c r="BF341" s="1295"/>
      <c r="BG341" s="1295"/>
      <c r="BH341" s="1295"/>
      <c r="BI341" s="1174"/>
      <c r="BJ341" s="1301"/>
      <c r="BK341" s="1209"/>
      <c r="BL341" s="1324"/>
      <c r="BM341" s="1324"/>
      <c r="BN341" s="1324"/>
      <c r="BO341" s="1174"/>
      <c r="BP341" s="1286"/>
      <c r="BQ341" s="1177"/>
      <c r="BR341" s="1286"/>
      <c r="BS341" s="1286"/>
      <c r="BT341" s="1286"/>
      <c r="BU341" s="1285"/>
      <c r="BV341" s="1183"/>
      <c r="BW341" s="1183"/>
      <c r="BX341" s="1183"/>
      <c r="BY341" s="1183"/>
      <c r="BZ341" s="1183"/>
      <c r="CA341" s="1307"/>
      <c r="CB341" s="1180"/>
      <c r="CE341" s="1171"/>
    </row>
    <row r="342" spans="1:98" ht="17.25" customHeight="1" x14ac:dyDescent="0.15">
      <c r="A342" s="1218" t="s">
        <v>81</v>
      </c>
      <c r="B342" s="1219" t="s">
        <v>240</v>
      </c>
      <c r="C342" s="1220">
        <f>C341/C340</f>
        <v>1264.6665574571091</v>
      </c>
      <c r="D342" s="1325">
        <v>1522</v>
      </c>
      <c r="E342" s="1222">
        <v>1447</v>
      </c>
      <c r="F342" s="1222">
        <v>1243</v>
      </c>
      <c r="G342" s="1222">
        <v>1078</v>
      </c>
      <c r="H342" s="1222">
        <v>961</v>
      </c>
      <c r="I342" s="1223">
        <v>843</v>
      </c>
      <c r="J342" s="1222">
        <v>0</v>
      </c>
      <c r="K342" s="1222">
        <v>0</v>
      </c>
      <c r="L342" s="1222">
        <v>0</v>
      </c>
      <c r="M342" s="1222">
        <v>5063</v>
      </c>
      <c r="N342" s="1222">
        <v>0</v>
      </c>
      <c r="O342" s="1224">
        <v>0</v>
      </c>
      <c r="P342" s="1603"/>
      <c r="Q342" s="1620"/>
      <c r="R342" s="1620"/>
      <c r="S342" s="1616"/>
      <c r="T342" s="1591"/>
      <c r="U342" s="1591"/>
      <c r="V342" s="1591"/>
      <c r="W342" s="1588"/>
      <c r="Y342" s="1615"/>
      <c r="Z342" s="1619"/>
      <c r="AA342" s="1619"/>
      <c r="AB342" s="1619"/>
      <c r="AC342" s="1618"/>
      <c r="AD342" s="1619"/>
      <c r="AE342" s="1615"/>
      <c r="AF342" s="1615"/>
      <c r="AG342" s="1615"/>
      <c r="AH342" s="1615"/>
      <c r="AI342" s="1179"/>
      <c r="AJ342" s="1292"/>
      <c r="AK342" s="1179"/>
      <c r="AL342" s="1176"/>
      <c r="AM342" s="1177"/>
      <c r="AN342" s="1178"/>
      <c r="AO342" s="1292"/>
      <c r="AP342" s="1292"/>
      <c r="AQ342" s="1179"/>
      <c r="AR342" s="1295"/>
      <c r="AS342" s="1295"/>
      <c r="AT342" s="1303"/>
      <c r="AU342" s="1174"/>
      <c r="AV342" s="1174"/>
      <c r="AW342" s="1295"/>
      <c r="AX342" s="1286"/>
      <c r="AY342" s="1177"/>
      <c r="AZ342" s="1286"/>
      <c r="BA342" s="1286"/>
      <c r="BB342" s="1286"/>
      <c r="BC342" s="1179"/>
      <c r="BD342" s="1286"/>
      <c r="BE342" s="1177"/>
      <c r="BF342" s="1286"/>
      <c r="BG342" s="1286"/>
      <c r="BH342" s="1286"/>
      <c r="BI342" s="1285"/>
      <c r="BJ342" s="1285"/>
      <c r="BK342" s="1285"/>
      <c r="BL342" s="1285"/>
      <c r="BM342" s="1285"/>
      <c r="BN342" s="1285"/>
      <c r="BO342" s="1180"/>
      <c r="BP342" s="1180"/>
    </row>
    <row r="343" spans="1:98" ht="17.25" customHeight="1" x14ac:dyDescent="0.15">
      <c r="A343" s="1296" t="s">
        <v>82</v>
      </c>
      <c r="B343" s="1211" t="s">
        <v>239</v>
      </c>
      <c r="C343" s="1212">
        <f>SUM(D343:O343)</f>
        <v>6178.6739999999991</v>
      </c>
      <c r="D343" s="1322">
        <v>1.306</v>
      </c>
      <c r="E343" s="1251">
        <v>0.78700000000000003</v>
      </c>
      <c r="F343" s="1251">
        <v>21.414000000000001</v>
      </c>
      <c r="G343" s="1251">
        <v>344.74299999999999</v>
      </c>
      <c r="H343" s="1251">
        <v>1985.2629999999999</v>
      </c>
      <c r="I343" s="1299">
        <v>2907.2060000000001</v>
      </c>
      <c r="J343" s="1251">
        <v>336.387</v>
      </c>
      <c r="K343" s="1251">
        <v>216.38</v>
      </c>
      <c r="L343" s="1251">
        <v>221.107</v>
      </c>
      <c r="M343" s="1251">
        <v>117.68600000000001</v>
      </c>
      <c r="N343" s="1251">
        <v>23.373000000000001</v>
      </c>
      <c r="O343" s="1326">
        <v>3.0219999999999998</v>
      </c>
      <c r="P343" s="1603"/>
      <c r="Q343" s="1620"/>
      <c r="R343" s="1620"/>
      <c r="T343" s="1591"/>
      <c r="U343" s="1591"/>
      <c r="V343" s="1591"/>
      <c r="W343" s="1588"/>
      <c r="Z343" s="1618"/>
      <c r="AA343" s="1618"/>
      <c r="AB343" s="1618"/>
      <c r="AC343" s="1619"/>
      <c r="AD343" s="1618"/>
      <c r="AF343" s="1591"/>
      <c r="AG343" s="1591"/>
      <c r="AH343" s="1591"/>
      <c r="AI343" s="1179"/>
      <c r="AJ343" s="1179"/>
      <c r="AK343" s="1179"/>
      <c r="AL343" s="1286"/>
      <c r="AM343" s="1177"/>
      <c r="AN343" s="1286"/>
      <c r="AO343" s="1286"/>
      <c r="AP343" s="1286"/>
      <c r="AQ343" s="1292"/>
      <c r="AR343" s="1286"/>
      <c r="AS343" s="1177"/>
      <c r="AT343" s="1286"/>
      <c r="AU343" s="1286"/>
      <c r="AV343" s="1286"/>
      <c r="AW343" s="1297"/>
      <c r="AX343" s="1176"/>
      <c r="AY343" s="1177"/>
      <c r="AZ343" s="1285"/>
      <c r="BA343" s="1285"/>
      <c r="BB343" s="1285"/>
      <c r="BC343" s="1180"/>
      <c r="BD343" s="1180"/>
    </row>
    <row r="344" spans="1:98" ht="17.25" customHeight="1" x14ac:dyDescent="0.15">
      <c r="A344" s="1210" t="s">
        <v>83</v>
      </c>
      <c r="B344" s="1211" t="s">
        <v>15</v>
      </c>
      <c r="C344" s="1212">
        <f>SUM(D344:O344)</f>
        <v>2958976.1179999998</v>
      </c>
      <c r="D344" s="1322">
        <v>410.83499999999998</v>
      </c>
      <c r="E344" s="1251">
        <v>440.88799999999998</v>
      </c>
      <c r="F344" s="1251">
        <v>18108.027999999998</v>
      </c>
      <c r="G344" s="1251">
        <v>249904.44699999999</v>
      </c>
      <c r="H344" s="1251">
        <v>1109097.5079999999</v>
      </c>
      <c r="I344" s="1299">
        <v>1180387.9040000001</v>
      </c>
      <c r="J344" s="1251">
        <v>134167.61799999999</v>
      </c>
      <c r="K344" s="1251">
        <v>100136.523</v>
      </c>
      <c r="L344" s="1251">
        <v>95076.67</v>
      </c>
      <c r="M344" s="1251">
        <v>57968.506999999998</v>
      </c>
      <c r="N344" s="1251">
        <v>11760.174000000001</v>
      </c>
      <c r="O344" s="1326">
        <v>1517.0160000000001</v>
      </c>
      <c r="P344" s="1603"/>
      <c r="Q344" s="1620"/>
      <c r="R344" s="1620"/>
      <c r="T344" s="1591"/>
      <c r="U344" s="1591"/>
      <c r="V344" s="1591"/>
      <c r="W344" s="1588"/>
      <c r="Z344" s="1618"/>
      <c r="AA344" s="1618"/>
      <c r="AB344" s="1618"/>
      <c r="AC344" s="1618"/>
      <c r="AD344" s="1619"/>
      <c r="AF344" s="1591"/>
      <c r="AG344" s="1591"/>
      <c r="AH344" s="1591"/>
      <c r="AI344" s="1179"/>
      <c r="AJ344" s="1285"/>
      <c r="AK344" s="1179"/>
      <c r="AL344" s="1179"/>
      <c r="AM344" s="1179"/>
      <c r="AN344" s="1179"/>
      <c r="AO344" s="1179"/>
      <c r="AP344" s="1285"/>
      <c r="AQ344" s="1179"/>
      <c r="AR344" s="1295"/>
      <c r="AS344" s="1295"/>
      <c r="AT344" s="1303"/>
      <c r="AU344" s="1295"/>
      <c r="AV344" s="1174"/>
      <c r="AW344" s="1174"/>
      <c r="AX344" s="1286"/>
      <c r="AY344" s="1177"/>
      <c r="AZ344" s="1286"/>
      <c r="BA344" s="1286"/>
      <c r="BB344" s="1286"/>
      <c r="BC344" s="1179"/>
      <c r="BD344" s="1286"/>
      <c r="BE344" s="1177"/>
      <c r="BF344" s="1286"/>
      <c r="BG344" s="1286"/>
      <c r="BH344" s="1286"/>
      <c r="BI344" s="1179"/>
      <c r="BJ344" s="1286"/>
      <c r="BK344" s="1177"/>
      <c r="BL344" s="1286"/>
      <c r="BM344" s="1286"/>
      <c r="BN344" s="1286"/>
      <c r="BO344" s="1285"/>
      <c r="BP344" s="1176"/>
      <c r="BQ344" s="1177"/>
      <c r="BR344" s="1285"/>
      <c r="BS344" s="1285"/>
      <c r="BT344" s="1285"/>
      <c r="BU344" s="1180"/>
      <c r="BV344" s="1180"/>
    </row>
    <row r="345" spans="1:98" ht="17.25" customHeight="1" x14ac:dyDescent="0.15">
      <c r="A345" s="1218" t="s">
        <v>83</v>
      </c>
      <c r="B345" s="1219" t="s">
        <v>240</v>
      </c>
      <c r="C345" s="1220">
        <f>C344/C343</f>
        <v>478.90147918469239</v>
      </c>
      <c r="D345" s="1221">
        <v>315</v>
      </c>
      <c r="E345" s="1222">
        <v>560</v>
      </c>
      <c r="F345" s="1222">
        <v>846</v>
      </c>
      <c r="G345" s="1222">
        <v>725</v>
      </c>
      <c r="H345" s="1222">
        <v>559</v>
      </c>
      <c r="I345" s="1223">
        <v>406</v>
      </c>
      <c r="J345" s="1222">
        <v>399</v>
      </c>
      <c r="K345" s="1222">
        <v>463</v>
      </c>
      <c r="L345" s="1222">
        <v>430</v>
      </c>
      <c r="M345" s="1222">
        <v>493</v>
      </c>
      <c r="N345" s="1222">
        <v>503</v>
      </c>
      <c r="O345" s="1224">
        <v>502</v>
      </c>
      <c r="P345" s="1603"/>
      <c r="Q345" s="1620"/>
      <c r="R345" s="1620"/>
      <c r="S345" s="1616"/>
      <c r="T345" s="1591"/>
      <c r="U345" s="1591"/>
      <c r="V345" s="1591"/>
      <c r="W345" s="1588"/>
      <c r="Y345" s="1615"/>
      <c r="Z345" s="1618"/>
      <c r="AA345" s="1618"/>
      <c r="AB345" s="1618"/>
      <c r="AC345" s="1618"/>
      <c r="AD345" s="1618"/>
      <c r="AE345" s="1615"/>
      <c r="AF345" s="1591"/>
      <c r="AG345" s="1591"/>
      <c r="AH345" s="1591"/>
      <c r="AI345" s="1179"/>
      <c r="AJ345" s="1292"/>
      <c r="AK345" s="1179"/>
      <c r="AL345" s="1292"/>
      <c r="AM345" s="1292"/>
      <c r="AN345" s="1292"/>
      <c r="AO345" s="1292"/>
      <c r="AP345" s="1179"/>
      <c r="AQ345" s="1179"/>
      <c r="AR345" s="1174"/>
      <c r="AS345" s="1174"/>
      <c r="AT345" s="1174"/>
      <c r="AU345" s="1295"/>
      <c r="AV345" s="1174"/>
      <c r="AW345" s="1295"/>
      <c r="AX345" s="1286"/>
      <c r="AY345" s="1177"/>
      <c r="AZ345" s="1286"/>
      <c r="BA345" s="1286"/>
      <c r="BB345" s="1286"/>
      <c r="BC345" s="1179"/>
      <c r="BD345" s="1286"/>
      <c r="BE345" s="1177"/>
      <c r="BF345" s="1286"/>
      <c r="BG345" s="1286"/>
      <c r="BH345" s="1286"/>
      <c r="BI345" s="1179"/>
      <c r="BJ345" s="1286"/>
      <c r="BK345" s="1177"/>
      <c r="BL345" s="1286"/>
      <c r="BM345" s="1286"/>
      <c r="BN345" s="1286"/>
      <c r="BO345" s="1285"/>
      <c r="BP345" s="1285"/>
      <c r="BQ345" s="1285"/>
      <c r="BR345" s="1285"/>
      <c r="BS345" s="1285"/>
      <c r="BT345" s="1285"/>
      <c r="BU345" s="1180"/>
      <c r="BV345" s="1180"/>
    </row>
    <row r="346" spans="1:98" ht="17.25" customHeight="1" x14ac:dyDescent="0.15">
      <c r="A346" s="1225" t="s">
        <v>84</v>
      </c>
      <c r="B346" s="1226" t="s">
        <v>239</v>
      </c>
      <c r="C346" s="1212">
        <f>SUM(D346:O346)</f>
        <v>672.46199999999999</v>
      </c>
      <c r="D346" s="1213">
        <v>0</v>
      </c>
      <c r="E346" s="1267">
        <v>0</v>
      </c>
      <c r="F346" s="1267">
        <v>0</v>
      </c>
      <c r="G346" s="1214">
        <v>0</v>
      </c>
      <c r="H346" s="1214">
        <v>10.351000000000001</v>
      </c>
      <c r="I346" s="1215">
        <v>30.213000000000001</v>
      </c>
      <c r="J346" s="1172">
        <v>96.186999999999998</v>
      </c>
      <c r="K346" s="1214">
        <v>188.857</v>
      </c>
      <c r="L346" s="1214">
        <v>211.53299999999999</v>
      </c>
      <c r="M346" s="1214">
        <v>110.794</v>
      </c>
      <c r="N346" s="1214">
        <v>22.562000000000001</v>
      </c>
      <c r="O346" s="1217">
        <v>1.9650000000000001</v>
      </c>
      <c r="P346" s="1603"/>
      <c r="Q346" s="1620"/>
      <c r="R346" s="1608"/>
      <c r="T346" s="1591"/>
      <c r="U346" s="1591"/>
      <c r="V346" s="1591"/>
      <c r="W346" s="1588"/>
      <c r="Z346" s="1618"/>
      <c r="AA346" s="1618"/>
      <c r="AB346" s="1618"/>
      <c r="AC346" s="1618"/>
      <c r="AD346" s="1618"/>
      <c r="AF346" s="1591"/>
      <c r="AG346" s="1591"/>
      <c r="AH346" s="1591"/>
      <c r="AI346" s="1179"/>
      <c r="AJ346" s="1285"/>
      <c r="AK346" s="1179"/>
      <c r="AL346" s="1286"/>
      <c r="AM346" s="1177"/>
      <c r="AN346" s="1286"/>
      <c r="AO346" s="1286"/>
      <c r="AP346" s="1286"/>
      <c r="AQ346" s="1292"/>
      <c r="AR346" s="1286"/>
      <c r="AS346" s="1177"/>
      <c r="AT346" s="1286"/>
      <c r="AU346" s="1286"/>
      <c r="AV346" s="1286"/>
      <c r="AW346" s="1292"/>
      <c r="AX346" s="1286"/>
      <c r="AY346" s="1177"/>
      <c r="AZ346" s="1286"/>
      <c r="BA346" s="1286"/>
      <c r="BB346" s="1286"/>
      <c r="BC346" s="1297"/>
      <c r="BD346" s="1176"/>
      <c r="BE346" s="1177"/>
      <c r="BF346" s="1285"/>
      <c r="BG346" s="1285"/>
      <c r="BH346" s="1285"/>
      <c r="BI346" s="1180"/>
      <c r="BJ346" s="1180"/>
    </row>
    <row r="347" spans="1:98" ht="17.25" customHeight="1" x14ac:dyDescent="0.15">
      <c r="A347" s="1210" t="s">
        <v>84</v>
      </c>
      <c r="B347" s="1211" t="s">
        <v>15</v>
      </c>
      <c r="C347" s="1212">
        <f>SUM(D347:O347)</f>
        <v>314647.45999999996</v>
      </c>
      <c r="D347" s="1213">
        <v>0</v>
      </c>
      <c r="E347" s="1267">
        <v>0</v>
      </c>
      <c r="F347" s="1267">
        <v>0</v>
      </c>
      <c r="G347" s="1214">
        <v>0</v>
      </c>
      <c r="H347" s="1214">
        <v>4870.3680000000004</v>
      </c>
      <c r="I347" s="1215">
        <v>10636.326999999999</v>
      </c>
      <c r="J347" s="1216">
        <v>51346.656000000003</v>
      </c>
      <c r="K347" s="1214">
        <v>89544.42</v>
      </c>
      <c r="L347" s="1214">
        <v>91060.998999999996</v>
      </c>
      <c r="M347" s="1214">
        <v>54887.165999999997</v>
      </c>
      <c r="N347" s="1214">
        <v>11398.644</v>
      </c>
      <c r="O347" s="1217">
        <v>902.88</v>
      </c>
      <c r="P347" s="1603"/>
      <c r="Q347" s="1620"/>
      <c r="R347" s="1444"/>
      <c r="T347" s="1591"/>
      <c r="U347" s="1591"/>
      <c r="V347" s="1591"/>
      <c r="W347" s="1588"/>
      <c r="Z347" s="1618"/>
      <c r="AA347" s="1618"/>
      <c r="AB347" s="1618"/>
      <c r="AC347" s="1618"/>
      <c r="AD347" s="1618"/>
      <c r="AF347" s="1591"/>
      <c r="AG347" s="1591"/>
      <c r="AH347" s="1591"/>
      <c r="AI347" s="1179"/>
      <c r="AJ347" s="1179"/>
      <c r="AK347" s="1179"/>
      <c r="AL347" s="1292"/>
      <c r="AM347" s="1292"/>
      <c r="AN347" s="1292"/>
      <c r="AO347" s="1292"/>
      <c r="AP347" s="1179"/>
      <c r="AQ347" s="1179"/>
      <c r="AR347" s="1179"/>
      <c r="AS347" s="1179"/>
      <c r="AT347" s="1179"/>
      <c r="AU347" s="1179"/>
      <c r="AV347" s="1285"/>
      <c r="AW347" s="1179"/>
      <c r="AX347" s="1174"/>
      <c r="AY347" s="1174"/>
      <c r="AZ347" s="1174"/>
      <c r="BA347" s="1295"/>
      <c r="BB347" s="1174"/>
      <c r="BC347" s="1174"/>
      <c r="BD347" s="1295"/>
      <c r="BE347" s="1295"/>
      <c r="BF347" s="1303"/>
      <c r="BG347" s="1295"/>
      <c r="BH347" s="1295"/>
      <c r="BI347" s="1174"/>
      <c r="BJ347" s="1286"/>
      <c r="BK347" s="1177"/>
      <c r="BL347" s="1286"/>
      <c r="BM347" s="1286"/>
      <c r="BN347" s="1286"/>
      <c r="BO347" s="1179"/>
      <c r="BP347" s="1286"/>
      <c r="BQ347" s="1177"/>
      <c r="BR347" s="1286"/>
      <c r="BS347" s="1286"/>
      <c r="BT347" s="1286"/>
      <c r="BU347" s="1179"/>
      <c r="BV347" s="1178"/>
      <c r="BW347" s="1176"/>
      <c r="BX347" s="1176"/>
      <c r="BY347" s="1176"/>
      <c r="BZ347" s="1176"/>
      <c r="CA347" s="1285"/>
      <c r="CB347" s="1176"/>
      <c r="CC347" s="1176"/>
      <c r="CD347" s="1176"/>
      <c r="CE347" s="1176"/>
      <c r="CF347" s="1176"/>
      <c r="CG347" s="1180"/>
      <c r="CH347" s="1180"/>
    </row>
    <row r="348" spans="1:98" ht="17.25" customHeight="1" x14ac:dyDescent="0.15">
      <c r="A348" s="1218" t="s">
        <v>84</v>
      </c>
      <c r="B348" s="1219" t="s">
        <v>240</v>
      </c>
      <c r="C348" s="1220">
        <f>C347/C346</f>
        <v>467.90370310887448</v>
      </c>
      <c r="D348" s="1221">
        <v>0</v>
      </c>
      <c r="E348" s="1268">
        <v>0</v>
      </c>
      <c r="F348" s="1268">
        <v>0</v>
      </c>
      <c r="G348" s="1222">
        <v>0</v>
      </c>
      <c r="H348" s="1222">
        <v>471</v>
      </c>
      <c r="I348" s="1223">
        <v>352</v>
      </c>
      <c r="J348" s="1222">
        <v>534</v>
      </c>
      <c r="K348" s="1222">
        <v>474</v>
      </c>
      <c r="L348" s="1222">
        <v>430</v>
      </c>
      <c r="M348" s="1222">
        <v>495</v>
      </c>
      <c r="N348" s="1222">
        <v>505</v>
      </c>
      <c r="O348" s="1224">
        <v>459</v>
      </c>
      <c r="P348" s="1603"/>
      <c r="Q348" s="1620"/>
      <c r="R348" s="1608"/>
      <c r="S348" s="1616"/>
      <c r="T348" s="1591"/>
      <c r="U348" s="1591"/>
      <c r="V348" s="1591"/>
      <c r="W348" s="1588"/>
      <c r="Y348" s="1615"/>
      <c r="Z348" s="1619"/>
      <c r="AA348" s="1619"/>
      <c r="AB348" s="1619"/>
      <c r="AC348" s="1618"/>
      <c r="AD348" s="1618"/>
      <c r="AE348" s="1615"/>
      <c r="AF348" s="1591"/>
      <c r="AG348" s="1591"/>
      <c r="AH348" s="1591"/>
      <c r="AI348" s="1179"/>
      <c r="AJ348" s="1285"/>
      <c r="AK348" s="1179"/>
      <c r="AL348" s="1292"/>
      <c r="AM348" s="1292"/>
      <c r="AN348" s="1292"/>
      <c r="AO348" s="1292"/>
      <c r="AP348" s="1292"/>
      <c r="AQ348" s="1179"/>
      <c r="AR348" s="1295"/>
      <c r="AS348" s="1295"/>
      <c r="AT348" s="1295"/>
      <c r="AU348" s="1295"/>
      <c r="AV348" s="1295"/>
      <c r="AW348" s="1295"/>
      <c r="AX348" s="1286"/>
      <c r="AY348" s="1177"/>
      <c r="AZ348" s="1286"/>
      <c r="BA348" s="1286"/>
      <c r="BB348" s="1286"/>
      <c r="BC348" s="1179"/>
      <c r="BD348" s="1286"/>
      <c r="BE348" s="1177"/>
      <c r="BF348" s="1286"/>
      <c r="BG348" s="1286"/>
      <c r="BH348" s="1286"/>
      <c r="BI348" s="1179"/>
      <c r="BJ348" s="1176"/>
      <c r="BK348" s="1176"/>
      <c r="BL348" s="1176"/>
      <c r="BM348" s="1176"/>
      <c r="BN348" s="1176"/>
      <c r="BO348" s="1180"/>
      <c r="BP348" s="1180"/>
      <c r="BQ348" s="1180"/>
      <c r="BR348" s="1180"/>
      <c r="BS348" s="1180"/>
      <c r="BT348" s="1180"/>
      <c r="BU348" s="1180"/>
      <c r="BV348" s="1180"/>
    </row>
    <row r="349" spans="1:98" ht="17.25" customHeight="1" x14ac:dyDescent="0.15">
      <c r="A349" s="1225" t="s">
        <v>85</v>
      </c>
      <c r="B349" s="1211" t="s">
        <v>239</v>
      </c>
      <c r="C349" s="1212">
        <f>SUM(D349:O349)</f>
        <v>1393.6369999999999</v>
      </c>
      <c r="D349" s="1213">
        <v>0</v>
      </c>
      <c r="E349" s="1267">
        <v>0</v>
      </c>
      <c r="F349" s="1267">
        <v>0.88</v>
      </c>
      <c r="G349" s="1214">
        <v>58.38</v>
      </c>
      <c r="H349" s="1214">
        <v>644.79499999999996</v>
      </c>
      <c r="I349" s="1215">
        <v>653.42700000000002</v>
      </c>
      <c r="J349" s="1216">
        <v>36.155000000000001</v>
      </c>
      <c r="K349" s="1214">
        <v>0</v>
      </c>
      <c r="L349" s="1214">
        <v>0</v>
      </c>
      <c r="M349" s="1214">
        <v>0</v>
      </c>
      <c r="N349" s="1214">
        <v>0</v>
      </c>
      <c r="O349" s="1217">
        <v>0</v>
      </c>
      <c r="P349" s="1603"/>
      <c r="Q349" s="1620"/>
      <c r="R349" s="1608"/>
      <c r="T349" s="1591"/>
      <c r="U349" s="1591"/>
      <c r="V349" s="1591"/>
      <c r="W349" s="1588"/>
      <c r="Z349" s="1618"/>
      <c r="AA349" s="1618"/>
      <c r="AB349" s="1618"/>
      <c r="AC349" s="1619"/>
      <c r="AD349" s="1618"/>
      <c r="AF349" s="1591"/>
      <c r="AG349" s="1591"/>
      <c r="AH349" s="1591"/>
      <c r="AI349" s="1179"/>
      <c r="AJ349" s="1179"/>
      <c r="AK349" s="1179"/>
      <c r="AL349" s="1286"/>
      <c r="AM349" s="1177"/>
      <c r="AN349" s="1286"/>
      <c r="AO349" s="1286"/>
      <c r="AP349" s="1286"/>
      <c r="AQ349" s="1292"/>
      <c r="AR349" s="1286"/>
      <c r="AS349" s="1177"/>
      <c r="AT349" s="1286"/>
      <c r="AU349" s="1286"/>
      <c r="AV349" s="1286"/>
      <c r="AW349" s="1292"/>
      <c r="AX349" s="1286"/>
      <c r="AY349" s="1177"/>
      <c r="AZ349" s="1286"/>
      <c r="BA349" s="1286"/>
      <c r="BB349" s="1286"/>
      <c r="BC349" s="1297"/>
      <c r="BD349" s="1285"/>
      <c r="BE349" s="1176"/>
      <c r="BF349" s="1285"/>
      <c r="BG349" s="1285"/>
      <c r="BH349" s="1285"/>
      <c r="BI349" s="1180"/>
      <c r="BJ349" s="1180"/>
    </row>
    <row r="350" spans="1:98" ht="17.25" customHeight="1" x14ac:dyDescent="0.15">
      <c r="A350" s="1210" t="s">
        <v>85</v>
      </c>
      <c r="B350" s="1211" t="s">
        <v>15</v>
      </c>
      <c r="C350" s="1212">
        <f>SUM(D350:O350)</f>
        <v>698677.17100000009</v>
      </c>
      <c r="D350" s="1213">
        <v>0</v>
      </c>
      <c r="E350" s="1267">
        <v>0</v>
      </c>
      <c r="F350" s="1267">
        <v>864.97199999999998</v>
      </c>
      <c r="G350" s="1214">
        <v>39286.182999999997</v>
      </c>
      <c r="H350" s="1214">
        <v>378142.43400000001</v>
      </c>
      <c r="I350" s="1215">
        <v>269608.04399999999</v>
      </c>
      <c r="J350" s="1216">
        <v>10775.538</v>
      </c>
      <c r="K350" s="1214">
        <v>0</v>
      </c>
      <c r="L350" s="1214">
        <v>0</v>
      </c>
      <c r="M350" s="1214">
        <v>0</v>
      </c>
      <c r="N350" s="1214">
        <v>0</v>
      </c>
      <c r="O350" s="1217">
        <v>0</v>
      </c>
      <c r="P350" s="1603"/>
      <c r="Q350" s="1620"/>
      <c r="R350" s="1608"/>
      <c r="T350" s="1591"/>
      <c r="U350" s="1591"/>
      <c r="V350" s="1591"/>
      <c r="W350" s="1588"/>
      <c r="AC350" s="1618"/>
      <c r="AD350" s="1619"/>
      <c r="AF350" s="1591"/>
      <c r="AG350" s="1591"/>
      <c r="AH350" s="1591"/>
      <c r="AI350" s="1179"/>
      <c r="AJ350" s="1179"/>
      <c r="AK350" s="1179"/>
      <c r="AL350" s="1286"/>
      <c r="AM350" s="1177"/>
      <c r="AN350" s="1286"/>
      <c r="AO350" s="1286"/>
      <c r="AP350" s="1286"/>
      <c r="AQ350" s="1179"/>
      <c r="AR350" s="1286"/>
      <c r="AS350" s="1177"/>
      <c r="AT350" s="1300"/>
      <c r="AU350" s="1300"/>
      <c r="AV350" s="1300"/>
      <c r="AW350" s="1285"/>
      <c r="AX350" s="1176"/>
      <c r="AY350" s="1177"/>
      <c r="AZ350" s="1285"/>
      <c r="BA350" s="1285"/>
      <c r="BB350" s="1285"/>
      <c r="BC350" s="1180"/>
      <c r="BD350" s="1180"/>
    </row>
    <row r="351" spans="1:98" ht="17.25" customHeight="1" x14ac:dyDescent="0.15">
      <c r="A351" s="1218" t="s">
        <v>85</v>
      </c>
      <c r="B351" s="1219" t="s">
        <v>240</v>
      </c>
      <c r="C351" s="1220">
        <f>C350/C349</f>
        <v>501.33368373543476</v>
      </c>
      <c r="D351" s="1221">
        <v>0</v>
      </c>
      <c r="E351" s="1268">
        <v>0</v>
      </c>
      <c r="F351" s="1268">
        <v>983</v>
      </c>
      <c r="G351" s="1222">
        <v>673</v>
      </c>
      <c r="H351" s="1222">
        <v>586</v>
      </c>
      <c r="I351" s="1223">
        <v>413</v>
      </c>
      <c r="J351" s="1222">
        <v>298</v>
      </c>
      <c r="K351" s="1222">
        <v>0</v>
      </c>
      <c r="L351" s="1222">
        <v>0</v>
      </c>
      <c r="M351" s="1222">
        <v>0</v>
      </c>
      <c r="N351" s="1222">
        <v>0</v>
      </c>
      <c r="O351" s="1224">
        <v>0</v>
      </c>
      <c r="P351" s="1603"/>
      <c r="Q351" s="1620"/>
      <c r="R351" s="1608"/>
      <c r="S351" s="1616"/>
      <c r="T351" s="1591"/>
      <c r="U351" s="1591"/>
      <c r="V351" s="1591"/>
      <c r="W351" s="1588"/>
      <c r="Y351" s="1615"/>
      <c r="AD351" s="1618"/>
      <c r="AE351" s="1615"/>
      <c r="AF351" s="1615"/>
      <c r="AG351" s="1615"/>
      <c r="AH351" s="1615"/>
      <c r="AI351" s="1179"/>
      <c r="AJ351" s="1179"/>
      <c r="AK351" s="1292"/>
      <c r="AL351" s="1286"/>
      <c r="AM351" s="1177"/>
      <c r="AN351" s="1286"/>
      <c r="AO351" s="1286"/>
      <c r="AP351" s="1286"/>
      <c r="AQ351" s="1180"/>
      <c r="AR351" s="1180"/>
      <c r="AS351" s="1180"/>
      <c r="AT351" s="1180"/>
      <c r="AU351" s="1180"/>
      <c r="AV351" s="1180"/>
      <c r="AW351" s="1180"/>
      <c r="AX351" s="1180"/>
    </row>
    <row r="352" spans="1:98" ht="17.25" customHeight="1" x14ac:dyDescent="0.15">
      <c r="A352" s="1225" t="s">
        <v>86</v>
      </c>
      <c r="B352" s="1226" t="s">
        <v>239</v>
      </c>
      <c r="C352" s="1212">
        <f>SUM(D352:O352)</f>
        <v>1091.1979999999999</v>
      </c>
      <c r="D352" s="1213">
        <v>4.5999999999999999E-2</v>
      </c>
      <c r="E352" s="1267">
        <v>0</v>
      </c>
      <c r="F352" s="1267">
        <v>0</v>
      </c>
      <c r="G352" s="1214">
        <v>9.0719999999999992</v>
      </c>
      <c r="H352" s="1214">
        <v>441.10899999999998</v>
      </c>
      <c r="I352" s="1215">
        <v>581.89</v>
      </c>
      <c r="J352" s="1216">
        <v>44.054000000000002</v>
      </c>
      <c r="K352" s="1214">
        <v>10.818</v>
      </c>
      <c r="L352" s="1214">
        <v>2.8380000000000001</v>
      </c>
      <c r="M352" s="1214">
        <v>0.90300000000000002</v>
      </c>
      <c r="N352" s="1214">
        <v>0.1</v>
      </c>
      <c r="O352" s="1217">
        <v>0.36799999999999999</v>
      </c>
      <c r="P352" s="1603"/>
      <c r="Q352" s="1620"/>
      <c r="R352" s="1608"/>
      <c r="T352" s="1591"/>
      <c r="U352" s="1591"/>
      <c r="V352" s="1591"/>
      <c r="W352" s="1588"/>
      <c r="Z352" s="1618"/>
      <c r="AA352" s="1618"/>
      <c r="AB352" s="1618"/>
      <c r="AF352" s="1615"/>
      <c r="AG352" s="1615"/>
      <c r="AH352" s="1615"/>
      <c r="AI352" s="1179"/>
      <c r="AJ352" s="1286"/>
      <c r="AK352" s="1292"/>
      <c r="AL352" s="1178"/>
      <c r="AM352" s="1176"/>
      <c r="AN352" s="1176"/>
      <c r="AO352" s="1176"/>
      <c r="AP352" s="1176"/>
      <c r="AQ352" s="1180"/>
      <c r="AR352" s="1180"/>
      <c r="AS352" s="1180"/>
      <c r="AT352" s="1180"/>
      <c r="AU352" s="1180"/>
      <c r="AV352" s="1180"/>
      <c r="AW352" s="1180"/>
      <c r="AX352" s="1180"/>
    </row>
    <row r="353" spans="1:56" ht="17.25" customHeight="1" x14ac:dyDescent="0.15">
      <c r="A353" s="1210" t="s">
        <v>86</v>
      </c>
      <c r="B353" s="1211" t="s">
        <v>15</v>
      </c>
      <c r="C353" s="1212">
        <f>SUM(D353:O353)</f>
        <v>535863.93299999984</v>
      </c>
      <c r="D353" s="1213">
        <v>35.4</v>
      </c>
      <c r="E353" s="1267">
        <v>0</v>
      </c>
      <c r="F353" s="1267">
        <v>0</v>
      </c>
      <c r="G353" s="1214">
        <v>7303.6229999999996</v>
      </c>
      <c r="H353" s="1214">
        <v>248605.93700000001</v>
      </c>
      <c r="I353" s="1215">
        <v>259072.79300000001</v>
      </c>
      <c r="J353" s="1216">
        <v>14957.233</v>
      </c>
      <c r="K353" s="1214">
        <v>3981.989</v>
      </c>
      <c r="L353" s="1214">
        <v>1146.8130000000001</v>
      </c>
      <c r="M353" s="1214">
        <v>479.59699999999998</v>
      </c>
      <c r="N353" s="1214">
        <v>47.131999999999998</v>
      </c>
      <c r="O353" s="1217">
        <v>233.416</v>
      </c>
      <c r="P353" s="1603"/>
      <c r="Q353" s="1620"/>
      <c r="R353" s="1608"/>
      <c r="T353" s="1591"/>
      <c r="U353" s="1591"/>
      <c r="V353" s="1591"/>
      <c r="W353" s="1588"/>
      <c r="Z353" s="1617"/>
      <c r="AA353" s="1617"/>
      <c r="AB353" s="1617"/>
      <c r="AC353" s="1618"/>
      <c r="AF353" s="1588"/>
      <c r="AG353" s="1588"/>
      <c r="AH353" s="1588"/>
      <c r="AI353" s="1179"/>
      <c r="AJ353" s="1179"/>
      <c r="AK353" s="1179"/>
      <c r="AL353" s="1286"/>
      <c r="AM353" s="1177"/>
      <c r="AN353" s="1286"/>
      <c r="AO353" s="1179"/>
      <c r="AP353" s="1286"/>
      <c r="AQ353" s="1179"/>
      <c r="AR353" s="1286"/>
      <c r="AS353" s="1177"/>
      <c r="AT353" s="1300"/>
      <c r="AU353" s="1300"/>
      <c r="AV353" s="1300"/>
      <c r="AW353" s="1180"/>
      <c r="AX353" s="1180"/>
      <c r="AY353" s="1180"/>
      <c r="AZ353" s="1180"/>
      <c r="BA353" s="1180"/>
      <c r="BB353" s="1180"/>
      <c r="BC353" s="1180"/>
      <c r="BD353" s="1180"/>
    </row>
    <row r="354" spans="1:56" ht="17.25" customHeight="1" x14ac:dyDescent="0.15">
      <c r="A354" s="1218" t="s">
        <v>86</v>
      </c>
      <c r="B354" s="1219" t="s">
        <v>240</v>
      </c>
      <c r="C354" s="1220">
        <f>C353/C352</f>
        <v>491.07855128033583</v>
      </c>
      <c r="D354" s="1221">
        <v>770</v>
      </c>
      <c r="E354" s="1268">
        <v>0</v>
      </c>
      <c r="F354" s="1268">
        <v>0</v>
      </c>
      <c r="G354" s="1222">
        <v>805</v>
      </c>
      <c r="H354" s="1222">
        <v>564</v>
      </c>
      <c r="I354" s="1223">
        <v>445</v>
      </c>
      <c r="J354" s="1222">
        <v>340</v>
      </c>
      <c r="K354" s="1222">
        <v>368</v>
      </c>
      <c r="L354" s="1222">
        <v>404</v>
      </c>
      <c r="M354" s="1222">
        <v>531</v>
      </c>
      <c r="N354" s="1222">
        <v>471</v>
      </c>
      <c r="O354" s="1224">
        <v>634</v>
      </c>
      <c r="P354" s="1603"/>
      <c r="Q354" s="1620"/>
      <c r="R354" s="1608"/>
      <c r="S354" s="1616"/>
      <c r="T354" s="1591"/>
      <c r="U354" s="1591"/>
      <c r="V354" s="1591"/>
      <c r="W354" s="1588"/>
      <c r="Y354" s="1615"/>
      <c r="Z354" s="1618"/>
      <c r="AA354" s="1618"/>
      <c r="AB354" s="1618"/>
      <c r="AC354" s="1617"/>
      <c r="AD354" s="1618"/>
      <c r="AE354" s="1615"/>
      <c r="AF354" s="1610"/>
      <c r="AG354" s="1610"/>
      <c r="AH354" s="1610"/>
      <c r="AI354" s="1179"/>
      <c r="AJ354" s="1176"/>
      <c r="AM354" s="1180"/>
      <c r="AN354" s="1180"/>
      <c r="AO354" s="1180"/>
      <c r="AP354" s="1180"/>
      <c r="AQ354" s="1180"/>
      <c r="AR354" s="1180"/>
    </row>
    <row r="355" spans="1:56" ht="17.25" customHeight="1" x14ac:dyDescent="0.15">
      <c r="A355" s="1225" t="s">
        <v>87</v>
      </c>
      <c r="B355" s="1211" t="s">
        <v>239</v>
      </c>
      <c r="C355" s="1212">
        <f>SUM(D355:O355)</f>
        <v>1229.038</v>
      </c>
      <c r="D355" s="1213">
        <v>0</v>
      </c>
      <c r="E355" s="1267">
        <v>0</v>
      </c>
      <c r="F355" s="1267">
        <v>0</v>
      </c>
      <c r="G355" s="1214">
        <v>7.4160000000000004</v>
      </c>
      <c r="H355" s="1214">
        <v>154.90199999999999</v>
      </c>
      <c r="I355" s="1215">
        <v>605.09500000000003</v>
      </c>
      <c r="J355" s="1216">
        <v>424.03399999999999</v>
      </c>
      <c r="K355" s="1214">
        <v>23.388999999999999</v>
      </c>
      <c r="L355" s="1214">
        <v>14.071999999999999</v>
      </c>
      <c r="M355" s="1214">
        <v>0</v>
      </c>
      <c r="N355" s="1214">
        <v>0</v>
      </c>
      <c r="O355" s="1217">
        <v>0.13</v>
      </c>
      <c r="P355" s="1603"/>
      <c r="Q355" s="1620"/>
      <c r="R355" s="1608"/>
      <c r="T355" s="1591"/>
      <c r="U355" s="1591"/>
      <c r="V355" s="1591"/>
      <c r="W355" s="1588"/>
      <c r="Z355" s="1617"/>
      <c r="AA355" s="1617"/>
      <c r="AB355" s="1617"/>
      <c r="AC355" s="1618"/>
      <c r="AD355" s="1617"/>
      <c r="AF355" s="1622"/>
      <c r="AG355" s="1589"/>
      <c r="AH355" s="1622"/>
      <c r="AI355" s="1292"/>
      <c r="AJ355" s="1179"/>
      <c r="AM355" s="1180"/>
      <c r="AN355" s="1180"/>
      <c r="AO355" s="1180"/>
      <c r="AP355" s="1180"/>
      <c r="AQ355" s="1180"/>
      <c r="AR355" s="1180"/>
    </row>
    <row r="356" spans="1:56" ht="17.25" customHeight="1" x14ac:dyDescent="0.15">
      <c r="A356" s="1210" t="s">
        <v>87</v>
      </c>
      <c r="B356" s="1211" t="s">
        <v>15</v>
      </c>
      <c r="C356" s="1212">
        <f>SUM(D356:O356)</f>
        <v>246401.79300000001</v>
      </c>
      <c r="D356" s="1213">
        <v>0</v>
      </c>
      <c r="E356" s="1267">
        <v>0</v>
      </c>
      <c r="F356" s="1267">
        <v>0</v>
      </c>
      <c r="G356" s="1214">
        <v>3386.69</v>
      </c>
      <c r="H356" s="1214">
        <v>39495.004999999997</v>
      </c>
      <c r="I356" s="1215">
        <v>111909.00599999999</v>
      </c>
      <c r="J356" s="1216">
        <v>83831.493000000002</v>
      </c>
      <c r="K356" s="1214">
        <v>4862.0870000000004</v>
      </c>
      <c r="L356" s="1214">
        <v>2862.4319999999998</v>
      </c>
      <c r="M356" s="1214">
        <v>0</v>
      </c>
      <c r="N356" s="1214">
        <v>0</v>
      </c>
      <c r="O356" s="1217">
        <v>55.08</v>
      </c>
      <c r="P356" s="1603"/>
      <c r="Q356" s="1620"/>
      <c r="T356" s="1591"/>
      <c r="U356" s="1591"/>
      <c r="V356" s="1591"/>
      <c r="W356" s="1588"/>
      <c r="Z356" s="1618"/>
      <c r="AA356" s="1618"/>
      <c r="AB356" s="1618"/>
      <c r="AC356" s="1617"/>
      <c r="AD356" s="1618"/>
      <c r="AF356" s="1622"/>
      <c r="AG356" s="1589"/>
      <c r="AH356" s="1622"/>
      <c r="AI356" s="1286"/>
      <c r="AJ356" s="1286"/>
      <c r="AM356" s="1180"/>
      <c r="AN356" s="1180"/>
      <c r="AO356" s="1180"/>
      <c r="AP356" s="1180"/>
      <c r="AQ356" s="1180"/>
      <c r="AR356" s="1180"/>
    </row>
    <row r="357" spans="1:56" ht="17.25" customHeight="1" x14ac:dyDescent="0.15">
      <c r="A357" s="1218" t="s">
        <v>87</v>
      </c>
      <c r="B357" s="1219" t="s">
        <v>240</v>
      </c>
      <c r="C357" s="1220">
        <f>C356/C355</f>
        <v>200.48346186204171</v>
      </c>
      <c r="D357" s="1221">
        <v>0</v>
      </c>
      <c r="E357" s="1268">
        <v>0</v>
      </c>
      <c r="F357" s="1268">
        <v>0</v>
      </c>
      <c r="G357" s="1222">
        <v>457</v>
      </c>
      <c r="H357" s="1222">
        <v>255</v>
      </c>
      <c r="I357" s="1223">
        <v>185</v>
      </c>
      <c r="J357" s="1222">
        <v>198</v>
      </c>
      <c r="K357" s="1222">
        <v>208</v>
      </c>
      <c r="L357" s="1222">
        <v>203</v>
      </c>
      <c r="M357" s="1222">
        <v>0</v>
      </c>
      <c r="N357" s="1222">
        <v>0</v>
      </c>
      <c r="O357" s="1224">
        <v>424</v>
      </c>
      <c r="P357" s="1603"/>
      <c r="Q357" s="1620"/>
      <c r="R357" s="1608"/>
      <c r="S357" s="1616"/>
      <c r="T357" s="1591"/>
      <c r="U357" s="1591"/>
      <c r="V357" s="1591"/>
      <c r="Y357" s="1615"/>
      <c r="Z357" s="1618"/>
      <c r="AA357" s="1618"/>
      <c r="AB357" s="1618"/>
      <c r="AC357" s="1618"/>
      <c r="AD357" s="1617"/>
      <c r="AE357" s="1615"/>
      <c r="AF357" s="1615"/>
      <c r="AG357" s="1615"/>
      <c r="AH357" s="1615"/>
      <c r="AI357" s="1286"/>
      <c r="AJ357" s="1286"/>
      <c r="AM357" s="1180"/>
      <c r="AN357" s="1180"/>
      <c r="AO357" s="1180"/>
      <c r="AP357" s="1180"/>
      <c r="AQ357" s="1180"/>
      <c r="AR357" s="1180"/>
    </row>
    <row r="358" spans="1:56" ht="17.25" customHeight="1" x14ac:dyDescent="0.15">
      <c r="A358" s="1225" t="s">
        <v>88</v>
      </c>
      <c r="B358" s="1211" t="s">
        <v>239</v>
      </c>
      <c r="C358" s="1212">
        <f>SUM(D358:O358)</f>
        <v>3137.0509999999999</v>
      </c>
      <c r="D358" s="1213">
        <v>4.7679999999999998</v>
      </c>
      <c r="E358" s="1267">
        <v>0.67200000000000004</v>
      </c>
      <c r="F358" s="1214">
        <v>72.546999999999997</v>
      </c>
      <c r="G358" s="1214">
        <v>299.637</v>
      </c>
      <c r="H358" s="1214">
        <v>656.86400000000003</v>
      </c>
      <c r="I358" s="1215">
        <v>1185.2049999999999</v>
      </c>
      <c r="J358" s="1216">
        <v>617.15599999999995</v>
      </c>
      <c r="K358" s="1214">
        <v>230.12899999999999</v>
      </c>
      <c r="L358" s="1214">
        <v>28.773</v>
      </c>
      <c r="M358" s="1214">
        <v>26.988</v>
      </c>
      <c r="N358" s="1214">
        <v>14.311999999999999</v>
      </c>
      <c r="O358" s="1217">
        <v>0</v>
      </c>
      <c r="P358" s="1603"/>
      <c r="Q358" s="1620"/>
      <c r="R358" s="1608"/>
      <c r="T358" s="1591"/>
      <c r="U358" s="1591"/>
      <c r="V358" s="1591"/>
      <c r="W358" s="1588"/>
      <c r="X358" s="1591"/>
      <c r="Z358" s="1617"/>
      <c r="AA358" s="1617"/>
      <c r="AB358" s="1617"/>
      <c r="AC358" s="1618"/>
      <c r="AD358" s="1618"/>
    </row>
    <row r="359" spans="1:56" ht="17.25" customHeight="1" x14ac:dyDescent="0.15">
      <c r="A359" s="1210" t="s">
        <v>88</v>
      </c>
      <c r="B359" s="1211" t="s">
        <v>15</v>
      </c>
      <c r="C359" s="1212">
        <f>SUM(D359:O359)</f>
        <v>1043428.863</v>
      </c>
      <c r="D359" s="1213">
        <v>1607.58</v>
      </c>
      <c r="E359" s="1267">
        <v>355.86</v>
      </c>
      <c r="F359" s="1214">
        <v>40587.453000000001</v>
      </c>
      <c r="G359" s="1214">
        <v>153283.45199999999</v>
      </c>
      <c r="H359" s="1214">
        <v>277675.99400000001</v>
      </c>
      <c r="I359" s="1215">
        <v>326257.39799999999</v>
      </c>
      <c r="J359" s="1216">
        <v>168511.28200000001</v>
      </c>
      <c r="K359" s="1214">
        <v>56315.896000000001</v>
      </c>
      <c r="L359" s="1214">
        <v>7854.3440000000001</v>
      </c>
      <c r="M359" s="1214">
        <v>7310.3040000000001</v>
      </c>
      <c r="N359" s="1214">
        <v>3669.3</v>
      </c>
      <c r="O359" s="1217">
        <v>0</v>
      </c>
      <c r="P359" s="1603"/>
      <c r="Q359" s="1620"/>
      <c r="R359" s="1620"/>
      <c r="T359" s="1591"/>
      <c r="U359" s="1591"/>
      <c r="V359" s="1591"/>
      <c r="W359" s="1588"/>
      <c r="Z359" s="1618"/>
      <c r="AA359" s="1618"/>
      <c r="AB359" s="1618"/>
      <c r="AC359" s="1617"/>
      <c r="AD359" s="1618"/>
    </row>
    <row r="360" spans="1:56" ht="17.25" customHeight="1" x14ac:dyDescent="0.15">
      <c r="A360" s="1218" t="s">
        <v>88</v>
      </c>
      <c r="B360" s="1219" t="s">
        <v>240</v>
      </c>
      <c r="C360" s="1220">
        <f>C359/C358</f>
        <v>332.61456794932565</v>
      </c>
      <c r="D360" s="1221">
        <v>337</v>
      </c>
      <c r="E360" s="1268">
        <v>530</v>
      </c>
      <c r="F360" s="1222">
        <v>559</v>
      </c>
      <c r="G360" s="1222">
        <v>512</v>
      </c>
      <c r="H360" s="1222">
        <v>423</v>
      </c>
      <c r="I360" s="1223">
        <v>275</v>
      </c>
      <c r="J360" s="1222">
        <v>273</v>
      </c>
      <c r="K360" s="1222">
        <v>245</v>
      </c>
      <c r="L360" s="1222">
        <v>273</v>
      </c>
      <c r="M360" s="1222">
        <v>271</v>
      </c>
      <c r="N360" s="1222">
        <v>256</v>
      </c>
      <c r="O360" s="1224">
        <v>0</v>
      </c>
      <c r="P360" s="1603"/>
      <c r="Q360" s="1620"/>
      <c r="R360" s="1608"/>
      <c r="S360" s="1616"/>
      <c r="T360" s="1591"/>
      <c r="U360" s="1591"/>
      <c r="V360" s="1591"/>
      <c r="W360" s="1615"/>
      <c r="Y360" s="1615"/>
      <c r="Z360" s="1618"/>
      <c r="AA360" s="1618"/>
      <c r="AB360" s="1618"/>
      <c r="AC360" s="1618"/>
      <c r="AD360" s="1617"/>
      <c r="AE360" s="1615"/>
    </row>
    <row r="361" spans="1:56" ht="17.25" customHeight="1" x14ac:dyDescent="0.15">
      <c r="A361" s="1225" t="s">
        <v>89</v>
      </c>
      <c r="B361" s="1211" t="s">
        <v>239</v>
      </c>
      <c r="C361" s="1212">
        <f>SUM(D361:O361)</f>
        <v>904.96699999999998</v>
      </c>
      <c r="D361" s="1213">
        <v>11.77</v>
      </c>
      <c r="E361" s="1267">
        <v>0</v>
      </c>
      <c r="F361" s="1267">
        <v>0</v>
      </c>
      <c r="G361" s="1214">
        <v>0</v>
      </c>
      <c r="H361" s="1214">
        <v>0</v>
      </c>
      <c r="I361" s="1215">
        <v>0</v>
      </c>
      <c r="J361" s="1216">
        <v>0</v>
      </c>
      <c r="K361" s="1214">
        <v>12.709</v>
      </c>
      <c r="L361" s="1214">
        <v>375.70400000000001</v>
      </c>
      <c r="M361" s="1214">
        <v>426.29899999999998</v>
      </c>
      <c r="N361" s="1214">
        <v>77.757000000000005</v>
      </c>
      <c r="O361" s="1217">
        <v>0.72799999999999998</v>
      </c>
      <c r="P361" s="1603"/>
      <c r="Q361" s="1620"/>
      <c r="R361" s="1608"/>
      <c r="T361" s="1591"/>
      <c r="U361" s="1591"/>
      <c r="V361" s="1591"/>
      <c r="W361" s="1615"/>
      <c r="X361" s="1588"/>
      <c r="Z361" s="1617"/>
      <c r="AA361" s="1617"/>
      <c r="AB361" s="1617"/>
      <c r="AC361" s="1618"/>
      <c r="AD361" s="1618"/>
    </row>
    <row r="362" spans="1:56" ht="17.25" customHeight="1" x14ac:dyDescent="0.15">
      <c r="A362" s="1210" t="s">
        <v>89</v>
      </c>
      <c r="B362" s="1271" t="s">
        <v>15</v>
      </c>
      <c r="C362" s="1272">
        <f>SUM(D362:O362)</f>
        <v>753351.63400000008</v>
      </c>
      <c r="D362" s="1213">
        <v>10558.404</v>
      </c>
      <c r="E362" s="1267">
        <v>0</v>
      </c>
      <c r="F362" s="1267">
        <v>0</v>
      </c>
      <c r="G362" s="1275">
        <v>0</v>
      </c>
      <c r="H362" s="1275">
        <v>0</v>
      </c>
      <c r="I362" s="1276">
        <v>0</v>
      </c>
      <c r="J362" s="1277">
        <v>0</v>
      </c>
      <c r="K362" s="1275">
        <v>11823.214</v>
      </c>
      <c r="L362" s="1275">
        <v>294509.663</v>
      </c>
      <c r="M362" s="1275">
        <v>360068.85600000003</v>
      </c>
      <c r="N362" s="1275">
        <v>75394.928</v>
      </c>
      <c r="O362" s="1278">
        <v>996.56899999999996</v>
      </c>
      <c r="P362" s="1603"/>
      <c r="Q362" s="1620"/>
      <c r="R362" s="1620"/>
      <c r="T362" s="1591"/>
      <c r="U362" s="1591"/>
      <c r="V362" s="1591"/>
      <c r="W362" s="1615"/>
      <c r="X362" s="1588"/>
      <c r="Z362" s="1618"/>
      <c r="AA362" s="1618"/>
      <c r="AB362" s="1618"/>
      <c r="AC362" s="1617"/>
      <c r="AD362" s="1618"/>
    </row>
    <row r="363" spans="1:56" ht="17.25" customHeight="1" thickBot="1" x14ac:dyDescent="0.2">
      <c r="A363" s="1279" t="s">
        <v>89</v>
      </c>
      <c r="B363" s="1280" t="s">
        <v>240</v>
      </c>
      <c r="C363" s="1281">
        <f>C362/C361</f>
        <v>832.46309975943882</v>
      </c>
      <c r="D363" s="1255">
        <v>897</v>
      </c>
      <c r="E363" s="1282">
        <v>0</v>
      </c>
      <c r="F363" s="1282">
        <v>0</v>
      </c>
      <c r="G363" s="1256">
        <v>0</v>
      </c>
      <c r="H363" s="1256">
        <v>0</v>
      </c>
      <c r="I363" s="1257">
        <v>0</v>
      </c>
      <c r="J363" s="1256">
        <v>0</v>
      </c>
      <c r="K363" s="1256">
        <v>930</v>
      </c>
      <c r="L363" s="1256">
        <v>784</v>
      </c>
      <c r="M363" s="1256">
        <v>845</v>
      </c>
      <c r="N363" s="1256">
        <v>970</v>
      </c>
      <c r="O363" s="1258">
        <v>1369</v>
      </c>
      <c r="P363" s="1603"/>
      <c r="R363" s="1608"/>
      <c r="S363" s="1616"/>
      <c r="T363" s="1587"/>
      <c r="U363" s="1587"/>
      <c r="V363" s="1587"/>
      <c r="W363" s="1610"/>
      <c r="X363" s="1588"/>
      <c r="Y363" s="1615"/>
      <c r="Z363" s="1617"/>
      <c r="AA363" s="1617"/>
      <c r="AB363" s="1617"/>
      <c r="AC363" s="1618"/>
      <c r="AD363" s="1617"/>
      <c r="AE363" s="1615"/>
    </row>
    <row r="364" spans="1:56" ht="17.25" customHeight="1" x14ac:dyDescent="0.15">
      <c r="A364" s="1562" t="s">
        <v>308</v>
      </c>
      <c r="B364" s="1328"/>
      <c r="C364" s="1329"/>
      <c r="D364" s="1329"/>
      <c r="E364" s="1329"/>
      <c r="F364" s="1329"/>
      <c r="G364" s="1269"/>
      <c r="H364" s="1269"/>
      <c r="I364" s="1269"/>
      <c r="J364" s="1269"/>
      <c r="K364" s="1269"/>
      <c r="L364" s="1269"/>
      <c r="M364" s="1269"/>
      <c r="N364" s="1269"/>
      <c r="O364" s="1167" t="s">
        <v>90</v>
      </c>
      <c r="P364" s="1603"/>
      <c r="Q364" s="1620"/>
      <c r="R364" s="1620"/>
      <c r="S364" s="1609"/>
      <c r="T364" s="1616"/>
      <c r="U364" s="1616"/>
      <c r="V364" s="1616"/>
      <c r="W364" s="1587"/>
      <c r="X364" s="1591"/>
      <c r="Y364" s="1610"/>
      <c r="Z364" s="1618"/>
      <c r="AA364" s="1618"/>
      <c r="AB364" s="1618"/>
      <c r="AC364" s="1617"/>
      <c r="AD364" s="1618"/>
      <c r="AE364" s="1610"/>
    </row>
    <row r="365" spans="1:56" ht="17.25" customHeight="1" x14ac:dyDescent="0.15">
      <c r="A365" s="1327"/>
      <c r="B365" s="1328"/>
      <c r="C365" s="1329"/>
      <c r="D365" s="1329"/>
      <c r="E365" s="1329"/>
      <c r="F365" s="1329"/>
      <c r="G365" s="1269"/>
      <c r="H365" s="1269"/>
      <c r="I365" s="1269"/>
      <c r="J365" s="1269"/>
      <c r="K365" s="1269"/>
      <c r="L365" s="1269"/>
      <c r="M365" s="1269"/>
      <c r="N365" s="1269"/>
      <c r="O365" s="1242"/>
      <c r="P365" s="1603"/>
      <c r="Q365" s="1620"/>
      <c r="R365" s="1620"/>
      <c r="T365" s="1587"/>
      <c r="U365" s="1587"/>
      <c r="V365" s="1587"/>
      <c r="W365" s="1616"/>
      <c r="X365" s="1587"/>
      <c r="AC365" s="1618"/>
      <c r="AD365" s="1617"/>
    </row>
    <row r="366" spans="1:56" x14ac:dyDescent="0.15">
      <c r="B366" s="1244"/>
      <c r="C366" s="1330"/>
      <c r="D366" s="1331"/>
      <c r="E366" s="1331"/>
      <c r="F366" s="1331"/>
      <c r="G366" s="1331"/>
      <c r="H366" s="1331"/>
      <c r="I366" s="1331"/>
      <c r="J366" s="1331"/>
      <c r="K366" s="1331"/>
      <c r="L366" s="1331"/>
      <c r="M366" s="1331"/>
      <c r="N366" s="1331"/>
      <c r="O366" s="1244"/>
      <c r="P366" s="1603"/>
      <c r="Q366" s="1620"/>
      <c r="R366" s="1620"/>
      <c r="T366" s="1587"/>
      <c r="U366" s="1587"/>
      <c r="V366" s="1587"/>
      <c r="W366" s="1587"/>
      <c r="X366" s="1616"/>
      <c r="Z366" s="1618"/>
      <c r="AA366" s="1618"/>
      <c r="AB366" s="1618"/>
      <c r="AD366" s="1618"/>
    </row>
    <row r="367" spans="1:56" ht="17.25" x14ac:dyDescent="0.15">
      <c r="A367" s="2434" t="s">
        <v>261</v>
      </c>
      <c r="B367" s="2434"/>
      <c r="C367" s="74" t="s">
        <v>306</v>
      </c>
      <c r="J367" s="293"/>
      <c r="K367" s="293"/>
      <c r="L367" s="293"/>
      <c r="M367" s="293"/>
      <c r="N367" s="293"/>
      <c r="R367" s="1620"/>
      <c r="T367" s="1616"/>
      <c r="U367" s="1616"/>
      <c r="V367" s="1616"/>
      <c r="W367" s="1587"/>
      <c r="X367" s="1587"/>
      <c r="AC367" s="1618"/>
    </row>
    <row r="368" spans="1:56" ht="15" thickBot="1" x14ac:dyDescent="0.2">
      <c r="A368" s="75"/>
      <c r="O368" s="1360" t="s">
        <v>265</v>
      </c>
      <c r="P368" s="1594"/>
      <c r="R368" s="1620"/>
      <c r="T368" s="1587"/>
      <c r="U368" s="1587"/>
      <c r="V368" s="1587"/>
      <c r="W368" s="1616"/>
      <c r="X368" s="1587"/>
      <c r="AD368" s="1618"/>
    </row>
    <row r="369" spans="1:34" s="75" customFormat="1" ht="17.25" customHeight="1" x14ac:dyDescent="0.15">
      <c r="A369" s="1518" t="s">
        <v>92</v>
      </c>
      <c r="B369" s="1519"/>
      <c r="C369" s="1536" t="s">
        <v>1</v>
      </c>
      <c r="D369" s="1537" t="s">
        <v>2</v>
      </c>
      <c r="E369" s="1538" t="s">
        <v>3</v>
      </c>
      <c r="F369" s="1538" t="s">
        <v>4</v>
      </c>
      <c r="G369" s="1538" t="s">
        <v>5</v>
      </c>
      <c r="H369" s="1538" t="s">
        <v>6</v>
      </c>
      <c r="I369" s="1538" t="s">
        <v>7</v>
      </c>
      <c r="J369" s="1538" t="s">
        <v>8</v>
      </c>
      <c r="K369" s="1538" t="s">
        <v>9</v>
      </c>
      <c r="L369" s="1538" t="s">
        <v>10</v>
      </c>
      <c r="M369" s="1538" t="s">
        <v>11</v>
      </c>
      <c r="N369" s="1538" t="s">
        <v>12</v>
      </c>
      <c r="O369" s="1539" t="s">
        <v>13</v>
      </c>
      <c r="P369" s="1595"/>
      <c r="Q369" s="1444"/>
      <c r="R369" s="1608"/>
      <c r="S369" s="1587"/>
      <c r="T369" s="1587"/>
      <c r="U369" s="1587"/>
      <c r="V369" s="1587"/>
      <c r="W369" s="1587"/>
      <c r="X369" s="1616"/>
      <c r="Y369" s="1591"/>
      <c r="Z369" s="1592"/>
      <c r="AA369" s="1592"/>
      <c r="AB369" s="1592"/>
      <c r="AC369" s="1592"/>
      <c r="AD369" s="1592"/>
      <c r="AE369" s="1591"/>
      <c r="AF369" s="1599"/>
      <c r="AG369" s="1599"/>
      <c r="AH369" s="1599"/>
    </row>
    <row r="370" spans="1:34" s="292" customFormat="1" ht="17.25" customHeight="1" x14ac:dyDescent="0.15">
      <c r="A370" s="1517" t="s">
        <v>14</v>
      </c>
      <c r="B370" s="1495" t="s">
        <v>93</v>
      </c>
      <c r="C370" s="1496">
        <f>SUM(D370:O370)</f>
        <v>1358564</v>
      </c>
      <c r="D370" s="1497">
        <f t="shared" ref="D370:O372" si="0">D5</f>
        <v>110751</v>
      </c>
      <c r="E370" s="1498">
        <f t="shared" si="0"/>
        <v>104193</v>
      </c>
      <c r="F370" s="1498">
        <f t="shared" si="0"/>
        <v>111367</v>
      </c>
      <c r="G370" s="1498">
        <f t="shared" si="0"/>
        <v>110653</v>
      </c>
      <c r="H370" s="1498">
        <f t="shared" ref="H370" si="1">H5</f>
        <v>124090</v>
      </c>
      <c r="I370" s="1498">
        <f t="shared" si="0"/>
        <v>115977</v>
      </c>
      <c r="J370" s="1498">
        <f t="shared" si="0"/>
        <v>110598</v>
      </c>
      <c r="K370" s="1498">
        <f t="shared" si="0"/>
        <v>110988</v>
      </c>
      <c r="L370" s="1498">
        <f t="shared" si="0"/>
        <v>110691</v>
      </c>
      <c r="M370" s="1498">
        <f t="shared" si="0"/>
        <v>114706</v>
      </c>
      <c r="N370" s="1498">
        <f t="shared" si="0"/>
        <v>113872</v>
      </c>
      <c r="O370" s="1499">
        <f t="shared" si="0"/>
        <v>120678</v>
      </c>
      <c r="P370" s="1595"/>
      <c r="Q370" s="1444"/>
      <c r="R370" s="1608"/>
      <c r="S370" s="1587"/>
      <c r="T370" s="1616"/>
      <c r="U370" s="1616"/>
      <c r="V370" s="1616"/>
      <c r="W370" s="1587"/>
      <c r="X370" s="1587"/>
      <c r="Y370" s="1591"/>
      <c r="Z370" s="1592"/>
      <c r="AA370" s="1592"/>
      <c r="AB370" s="1592"/>
      <c r="AC370" s="1592"/>
      <c r="AD370" s="1592"/>
      <c r="AE370" s="1591"/>
      <c r="AF370" s="1338"/>
      <c r="AG370" s="1338"/>
      <c r="AH370" s="1338"/>
    </row>
    <row r="371" spans="1:34" s="292" customFormat="1" ht="17.25" customHeight="1" x14ac:dyDescent="0.15">
      <c r="A371" s="1492" t="s">
        <v>14</v>
      </c>
      <c r="B371" s="1332" t="s">
        <v>94</v>
      </c>
      <c r="C371" s="1333">
        <f>SUM(D371:O371)</f>
        <v>367901635</v>
      </c>
      <c r="D371" s="1334">
        <f t="shared" si="0"/>
        <v>28781522</v>
      </c>
      <c r="E371" s="1335">
        <f t="shared" si="0"/>
        <v>27599770</v>
      </c>
      <c r="F371" s="1335">
        <f t="shared" si="0"/>
        <v>29580483</v>
      </c>
      <c r="G371" s="1335">
        <f t="shared" si="0"/>
        <v>30418521</v>
      </c>
      <c r="H371" s="1335">
        <f t="shared" ref="H371" si="2">H6</f>
        <v>32174234</v>
      </c>
      <c r="I371" s="1335">
        <f t="shared" si="0"/>
        <v>30890073</v>
      </c>
      <c r="J371" s="1335">
        <f t="shared" si="0"/>
        <v>29954507</v>
      </c>
      <c r="K371" s="1335">
        <f t="shared" si="0"/>
        <v>30192822</v>
      </c>
      <c r="L371" s="1335">
        <f t="shared" si="0"/>
        <v>34200200</v>
      </c>
      <c r="M371" s="1335">
        <f t="shared" si="0"/>
        <v>35355971</v>
      </c>
      <c r="N371" s="1335">
        <f t="shared" si="0"/>
        <v>27742880</v>
      </c>
      <c r="O371" s="1336">
        <f t="shared" si="0"/>
        <v>31010652</v>
      </c>
      <c r="P371" s="1595"/>
      <c r="Q371" s="1444"/>
      <c r="R371" s="1608"/>
      <c r="S371" s="1587"/>
      <c r="T371" s="1587"/>
      <c r="U371" s="1587"/>
      <c r="V371" s="1587"/>
      <c r="W371" s="1616"/>
      <c r="X371" s="1587"/>
      <c r="Y371" s="1591"/>
      <c r="Z371" s="1592"/>
      <c r="AA371" s="1592"/>
      <c r="AB371" s="1592"/>
      <c r="AC371" s="1592"/>
      <c r="AD371" s="1592"/>
      <c r="AE371" s="1591"/>
      <c r="AF371" s="1338"/>
      <c r="AG371" s="1338"/>
      <c r="AH371" s="1338"/>
    </row>
    <row r="372" spans="1:34" s="292" customFormat="1" ht="17.25" customHeight="1" x14ac:dyDescent="0.15">
      <c r="A372" s="1500" t="s">
        <v>14</v>
      </c>
      <c r="B372" s="1501" t="s">
        <v>96</v>
      </c>
      <c r="C372" s="1502">
        <f>C371/C370</f>
        <v>270.80184297537693</v>
      </c>
      <c r="D372" s="1503">
        <f t="shared" si="0"/>
        <v>260</v>
      </c>
      <c r="E372" s="1504">
        <f t="shared" si="0"/>
        <v>265</v>
      </c>
      <c r="F372" s="1504">
        <f t="shared" si="0"/>
        <v>266</v>
      </c>
      <c r="G372" s="1504">
        <f t="shared" si="0"/>
        <v>275</v>
      </c>
      <c r="H372" s="1504">
        <f t="shared" ref="H372" si="3">H7</f>
        <v>259</v>
      </c>
      <c r="I372" s="1504">
        <f t="shared" si="0"/>
        <v>266</v>
      </c>
      <c r="J372" s="1504">
        <f t="shared" si="0"/>
        <v>271</v>
      </c>
      <c r="K372" s="1504">
        <f t="shared" si="0"/>
        <v>272</v>
      </c>
      <c r="L372" s="1504">
        <f t="shared" si="0"/>
        <v>309</v>
      </c>
      <c r="M372" s="1504">
        <f t="shared" si="0"/>
        <v>308</v>
      </c>
      <c r="N372" s="1504">
        <f t="shared" si="0"/>
        <v>244</v>
      </c>
      <c r="O372" s="1505">
        <f t="shared" si="0"/>
        <v>257</v>
      </c>
      <c r="P372" s="1595"/>
      <c r="Q372" s="1444"/>
      <c r="R372" s="1608"/>
      <c r="S372" s="1587"/>
      <c r="T372" s="1588"/>
      <c r="U372" s="1589"/>
      <c r="V372" s="1590"/>
      <c r="W372" s="1587"/>
      <c r="X372" s="1616"/>
      <c r="Y372" s="1591"/>
      <c r="Z372" s="1617"/>
      <c r="AA372" s="1617"/>
      <c r="AB372" s="1617"/>
      <c r="AC372" s="1592"/>
      <c r="AD372" s="1592"/>
      <c r="AE372" s="1591"/>
      <c r="AF372" s="1338"/>
      <c r="AG372" s="1338"/>
      <c r="AH372" s="1338"/>
    </row>
    <row r="373" spans="1:34" s="292" customFormat="1" ht="17.25" customHeight="1" x14ac:dyDescent="0.15">
      <c r="A373" s="1494" t="s">
        <v>65</v>
      </c>
      <c r="B373" s="1495" t="s">
        <v>95</v>
      </c>
      <c r="C373" s="1496">
        <f>SUM(D373:O373)</f>
        <v>376509</v>
      </c>
      <c r="D373" s="1497">
        <f t="shared" ref="C373:O375" si="4">D134</f>
        <v>32548</v>
      </c>
      <c r="E373" s="1498">
        <f t="shared" si="4"/>
        <v>30542</v>
      </c>
      <c r="F373" s="1498">
        <f t="shared" si="4"/>
        <v>27780</v>
      </c>
      <c r="G373" s="1498">
        <f t="shared" si="4"/>
        <v>23283</v>
      </c>
      <c r="H373" s="1498">
        <f t="shared" ref="H373" si="5">H134</f>
        <v>22928</v>
      </c>
      <c r="I373" s="1498">
        <f t="shared" si="4"/>
        <v>25271</v>
      </c>
      <c r="J373" s="1498">
        <f t="shared" si="4"/>
        <v>32062</v>
      </c>
      <c r="K373" s="1498">
        <f t="shared" si="4"/>
        <v>30602</v>
      </c>
      <c r="L373" s="1498">
        <f t="shared" si="4"/>
        <v>29956</v>
      </c>
      <c r="M373" s="1498">
        <f t="shared" si="4"/>
        <v>35720</v>
      </c>
      <c r="N373" s="1498">
        <f t="shared" si="4"/>
        <v>39171</v>
      </c>
      <c r="O373" s="1499">
        <f t="shared" si="4"/>
        <v>46646</v>
      </c>
      <c r="P373" s="1595"/>
      <c r="Q373" s="1444"/>
      <c r="R373" s="1608"/>
      <c r="S373" s="1587"/>
      <c r="T373" s="1616"/>
      <c r="U373" s="1616"/>
      <c r="V373" s="1616"/>
      <c r="W373" s="1590"/>
      <c r="X373" s="1587"/>
      <c r="Y373" s="1591"/>
      <c r="Z373" s="1592"/>
      <c r="AA373" s="1592"/>
      <c r="AB373" s="1592"/>
      <c r="AC373" s="1617"/>
      <c r="AD373" s="1592"/>
      <c r="AE373" s="1591"/>
      <c r="AF373" s="1338"/>
      <c r="AG373" s="1338"/>
      <c r="AH373" s="1338"/>
    </row>
    <row r="374" spans="1:34" s="292" customFormat="1" ht="17.25" customHeight="1" x14ac:dyDescent="0.15">
      <c r="A374" s="1491" t="s">
        <v>66</v>
      </c>
      <c r="B374" s="1332" t="s">
        <v>94</v>
      </c>
      <c r="C374" s="1333">
        <f>SUM(D374:O374)</f>
        <v>198401762</v>
      </c>
      <c r="D374" s="1334">
        <f t="shared" si="4"/>
        <v>17401019</v>
      </c>
      <c r="E374" s="1335">
        <f t="shared" si="4"/>
        <v>16509564</v>
      </c>
      <c r="F374" s="1335">
        <f t="shared" si="4"/>
        <v>16056367</v>
      </c>
      <c r="G374" s="1335">
        <f t="shared" si="4"/>
        <v>12418533</v>
      </c>
      <c r="H374" s="1335">
        <f t="shared" ref="H374" si="6">H135</f>
        <v>12186555</v>
      </c>
      <c r="I374" s="1335">
        <f t="shared" si="4"/>
        <v>13795808</v>
      </c>
      <c r="J374" s="1335">
        <f t="shared" si="4"/>
        <v>17516915</v>
      </c>
      <c r="K374" s="1335">
        <f t="shared" si="4"/>
        <v>17539283</v>
      </c>
      <c r="L374" s="1335">
        <f t="shared" si="4"/>
        <v>17499134</v>
      </c>
      <c r="M374" s="1335">
        <f t="shared" si="4"/>
        <v>16584368</v>
      </c>
      <c r="N374" s="1335">
        <f t="shared" si="4"/>
        <v>16258699</v>
      </c>
      <c r="O374" s="1336">
        <f t="shared" si="4"/>
        <v>24635517</v>
      </c>
      <c r="P374" s="1595"/>
      <c r="Q374" s="1444"/>
      <c r="R374" s="1608"/>
      <c r="S374" s="1587"/>
      <c r="T374" s="1591"/>
      <c r="U374" s="1591"/>
      <c r="V374" s="1591"/>
      <c r="W374" s="1616"/>
      <c r="X374" s="1590"/>
      <c r="Y374" s="1591"/>
      <c r="Z374" s="1618"/>
      <c r="AA374" s="1618"/>
      <c r="AB374" s="1618"/>
      <c r="AC374" s="1592"/>
      <c r="AD374" s="1617"/>
      <c r="AE374" s="1591"/>
      <c r="AF374" s="1338"/>
      <c r="AG374" s="1338"/>
      <c r="AH374" s="1338"/>
    </row>
    <row r="375" spans="1:34" s="292" customFormat="1" ht="17.25" customHeight="1" x14ac:dyDescent="0.15">
      <c r="A375" s="1512" t="s">
        <v>66</v>
      </c>
      <c r="B375" s="1513" t="s">
        <v>96</v>
      </c>
      <c r="C375" s="1514">
        <f t="shared" si="4"/>
        <v>526.95091485196906</v>
      </c>
      <c r="D375" s="1515">
        <f t="shared" si="4"/>
        <v>535</v>
      </c>
      <c r="E375" s="1516">
        <f t="shared" si="4"/>
        <v>541</v>
      </c>
      <c r="F375" s="1516">
        <f t="shared" si="4"/>
        <v>578</v>
      </c>
      <c r="G375" s="1516">
        <f t="shared" si="4"/>
        <v>533</v>
      </c>
      <c r="H375" s="1516">
        <f t="shared" ref="H375" si="7">H136</f>
        <v>532</v>
      </c>
      <c r="I375" s="1516">
        <f t="shared" si="4"/>
        <v>546</v>
      </c>
      <c r="J375" s="1516">
        <f t="shared" si="4"/>
        <v>546</v>
      </c>
      <c r="K375" s="1516">
        <f t="shared" si="4"/>
        <v>573</v>
      </c>
      <c r="L375" s="1516">
        <f t="shared" si="4"/>
        <v>584</v>
      </c>
      <c r="M375" s="1516">
        <f t="shared" si="4"/>
        <v>464</v>
      </c>
      <c r="N375" s="1516">
        <f t="shared" si="4"/>
        <v>415</v>
      </c>
      <c r="O375" s="1514">
        <f t="shared" si="4"/>
        <v>528</v>
      </c>
      <c r="P375" s="1595"/>
      <c r="Q375" s="1444"/>
      <c r="R375" s="1608"/>
      <c r="S375" s="1587"/>
      <c r="T375" s="1587"/>
      <c r="U375" s="1587"/>
      <c r="V375" s="1587"/>
      <c r="W375" s="1591"/>
      <c r="X375" s="1616"/>
      <c r="Y375" s="1591"/>
      <c r="Z375" s="1592"/>
      <c r="AA375" s="1592"/>
      <c r="AB375" s="1592"/>
      <c r="AC375" s="1618"/>
      <c r="AD375" s="1592"/>
      <c r="AE375" s="1591"/>
      <c r="AF375" s="1338"/>
      <c r="AG375" s="1338"/>
      <c r="AH375" s="1338"/>
    </row>
    <row r="376" spans="1:34" s="275" customFormat="1" ht="17.25" customHeight="1" x14ac:dyDescent="0.15">
      <c r="A376" s="1541" t="s">
        <v>97</v>
      </c>
      <c r="B376" s="1506" t="s">
        <v>95</v>
      </c>
      <c r="C376" s="1507">
        <f>C370+C373</f>
        <v>1735073</v>
      </c>
      <c r="D376" s="1508">
        <f t="shared" ref="D376:K377" si="8">D370+D373</f>
        <v>143299</v>
      </c>
      <c r="E376" s="1509">
        <f t="shared" si="8"/>
        <v>134735</v>
      </c>
      <c r="F376" s="1509">
        <f t="shared" si="8"/>
        <v>139147</v>
      </c>
      <c r="G376" s="1509">
        <f t="shared" si="8"/>
        <v>133936</v>
      </c>
      <c r="H376" s="1509">
        <f t="shared" ref="H376" si="9">H370+H373</f>
        <v>147018</v>
      </c>
      <c r="I376" s="1509">
        <f t="shared" si="8"/>
        <v>141248</v>
      </c>
      <c r="J376" s="1509">
        <f t="shared" si="8"/>
        <v>142660</v>
      </c>
      <c r="K376" s="1509">
        <f t="shared" si="8"/>
        <v>141590</v>
      </c>
      <c r="L376" s="1509">
        <f>L370+L373</f>
        <v>140647</v>
      </c>
      <c r="M376" s="1509">
        <f>M370+M373</f>
        <v>150426</v>
      </c>
      <c r="N376" s="1510">
        <f t="shared" ref="N376:O377" si="10">N370+N373</f>
        <v>153043</v>
      </c>
      <c r="O376" s="1511">
        <f t="shared" si="10"/>
        <v>167324</v>
      </c>
      <c r="P376" s="1595"/>
      <c r="Q376" s="1444"/>
      <c r="R376" s="1608"/>
      <c r="S376" s="1587"/>
      <c r="T376" s="1587"/>
      <c r="U376" s="1587"/>
      <c r="V376" s="1587"/>
      <c r="W376" s="1587"/>
      <c r="X376" s="1615"/>
      <c r="Y376" s="1591"/>
      <c r="Z376" s="1592"/>
      <c r="AA376" s="1592"/>
      <c r="AB376" s="1592"/>
      <c r="AC376" s="1592"/>
      <c r="AD376" s="1618"/>
      <c r="AE376" s="1591"/>
      <c r="AF376" s="1339"/>
      <c r="AG376" s="1339"/>
      <c r="AH376" s="1339"/>
    </row>
    <row r="377" spans="1:34" s="275" customFormat="1" ht="17.25" customHeight="1" x14ac:dyDescent="0.15">
      <c r="A377" s="1548" t="s">
        <v>66</v>
      </c>
      <c r="B377" s="1192" t="s">
        <v>94</v>
      </c>
      <c r="C377" s="1193">
        <f>C371+C374</f>
        <v>566303397</v>
      </c>
      <c r="D377" s="1194">
        <f t="shared" si="8"/>
        <v>46182541</v>
      </c>
      <c r="E377" s="1337">
        <f t="shared" si="8"/>
        <v>44109334</v>
      </c>
      <c r="F377" s="1337">
        <f t="shared" si="8"/>
        <v>45636850</v>
      </c>
      <c r="G377" s="1337">
        <f t="shared" si="8"/>
        <v>42837054</v>
      </c>
      <c r="H377" s="1337">
        <f t="shared" ref="H377" si="11">H371+H374</f>
        <v>44360789</v>
      </c>
      <c r="I377" s="1337">
        <f t="shared" si="8"/>
        <v>44685881</v>
      </c>
      <c r="J377" s="1337">
        <f t="shared" si="8"/>
        <v>47471422</v>
      </c>
      <c r="K377" s="1337">
        <f t="shared" si="8"/>
        <v>47732105</v>
      </c>
      <c r="L377" s="1337">
        <f>L371+L374</f>
        <v>51699334</v>
      </c>
      <c r="M377" s="1337">
        <f>M371+M374</f>
        <v>51940339</v>
      </c>
      <c r="N377" s="1195">
        <f t="shared" si="10"/>
        <v>44001579</v>
      </c>
      <c r="O377" s="1196">
        <f t="shared" si="10"/>
        <v>55646169</v>
      </c>
      <c r="P377" s="1595"/>
      <c r="Q377" s="1444"/>
      <c r="R377" s="1608"/>
      <c r="S377" s="1587"/>
      <c r="T377" s="1587"/>
      <c r="U377" s="1587"/>
      <c r="V377" s="1587"/>
      <c r="W377" s="1587"/>
      <c r="X377" s="1587"/>
      <c r="Y377" s="1591"/>
      <c r="Z377" s="1592"/>
      <c r="AA377" s="1592"/>
      <c r="AB377" s="1592"/>
      <c r="AC377" s="1592"/>
      <c r="AD377" s="1592"/>
      <c r="AE377" s="1591"/>
      <c r="AF377" s="1339"/>
      <c r="AG377" s="1339"/>
      <c r="AH377" s="1339"/>
    </row>
    <row r="378" spans="1:34" s="275" customFormat="1" ht="17.25" customHeight="1" thickBot="1" x14ac:dyDescent="0.2">
      <c r="A378" s="1549" t="s">
        <v>66</v>
      </c>
      <c r="B378" s="1542" t="s">
        <v>96</v>
      </c>
      <c r="C378" s="1543">
        <f>C377/C376</f>
        <v>326.38591978550761</v>
      </c>
      <c r="D378" s="1544">
        <f t="shared" ref="D378:K378" si="12">D377/D376</f>
        <v>322.28097195374704</v>
      </c>
      <c r="E378" s="1545">
        <f t="shared" si="12"/>
        <v>327.37843915834787</v>
      </c>
      <c r="F378" s="1545">
        <f t="shared" si="12"/>
        <v>327.97580975515103</v>
      </c>
      <c r="G378" s="1545">
        <f t="shared" si="12"/>
        <v>319.8322631704695</v>
      </c>
      <c r="H378" s="1545">
        <f t="shared" si="12"/>
        <v>301.73712742657364</v>
      </c>
      <c r="I378" s="1545">
        <f t="shared" si="12"/>
        <v>316.36469896918896</v>
      </c>
      <c r="J378" s="1545">
        <f t="shared" si="12"/>
        <v>332.75916164306744</v>
      </c>
      <c r="K378" s="1545">
        <f t="shared" si="12"/>
        <v>337.11494455823151</v>
      </c>
      <c r="L378" s="1545">
        <f>L377/L376</f>
        <v>367.58220225102559</v>
      </c>
      <c r="M378" s="1545">
        <f>M377/M376</f>
        <v>345.2883078723093</v>
      </c>
      <c r="N378" s="1546">
        <f t="shared" ref="N378:O378" si="13">N377/N376</f>
        <v>287.51121580209485</v>
      </c>
      <c r="O378" s="1547">
        <f t="shared" si="13"/>
        <v>332.56537615643902</v>
      </c>
      <c r="P378" s="1595"/>
      <c r="Q378" s="1444"/>
      <c r="R378" s="1608"/>
      <c r="S378" s="1587"/>
      <c r="T378" s="1587"/>
      <c r="U378" s="1587"/>
      <c r="V378" s="1587"/>
      <c r="W378" s="1587"/>
      <c r="X378" s="1587"/>
      <c r="Y378" s="1591"/>
      <c r="Z378" s="1592"/>
      <c r="AA378" s="1592"/>
      <c r="AB378" s="1592"/>
      <c r="AC378" s="1592"/>
      <c r="AD378" s="1592"/>
      <c r="AE378" s="1591"/>
      <c r="AF378" s="1339"/>
      <c r="AG378" s="1339"/>
      <c r="AH378" s="1339"/>
    </row>
    <row r="379" spans="1:34" s="75" customFormat="1" ht="17.25" customHeight="1" x14ac:dyDescent="0.15">
      <c r="A379" s="1518" t="s">
        <v>98</v>
      </c>
      <c r="B379" s="1519"/>
      <c r="C379" s="1536" t="s">
        <v>1</v>
      </c>
      <c r="D379" s="1537" t="s">
        <v>2</v>
      </c>
      <c r="E379" s="1538" t="s">
        <v>3</v>
      </c>
      <c r="F379" s="1538" t="s">
        <v>4</v>
      </c>
      <c r="G379" s="1538" t="s">
        <v>5</v>
      </c>
      <c r="H379" s="1538" t="s">
        <v>259</v>
      </c>
      <c r="I379" s="1538" t="s">
        <v>7</v>
      </c>
      <c r="J379" s="1538" t="s">
        <v>8</v>
      </c>
      <c r="K379" s="1538" t="s">
        <v>9</v>
      </c>
      <c r="L379" s="1538" t="s">
        <v>10</v>
      </c>
      <c r="M379" s="1538" t="s">
        <v>11</v>
      </c>
      <c r="N379" s="1538" t="s">
        <v>12</v>
      </c>
      <c r="O379" s="1539" t="s">
        <v>13</v>
      </c>
      <c r="P379" s="1595"/>
      <c r="Q379" s="1444"/>
      <c r="R379" s="1608"/>
      <c r="S379" s="1587"/>
      <c r="T379" s="1587"/>
      <c r="U379" s="1587"/>
      <c r="V379" s="1587"/>
      <c r="W379" s="1587"/>
      <c r="X379" s="1587"/>
      <c r="Y379" s="1591"/>
      <c r="Z379" s="1592"/>
      <c r="AA379" s="1592"/>
      <c r="AB379" s="1592"/>
      <c r="AC379" s="1592"/>
      <c r="AD379" s="1592"/>
      <c r="AE379" s="1591"/>
      <c r="AF379" s="1599"/>
      <c r="AG379" s="1599"/>
      <c r="AH379" s="1599"/>
    </row>
    <row r="380" spans="1:34" s="292" customFormat="1" ht="17.25" customHeight="1" x14ac:dyDescent="0.15">
      <c r="A380" s="1517" t="s">
        <v>14</v>
      </c>
      <c r="B380" s="1495" t="s">
        <v>95</v>
      </c>
      <c r="C380" s="1496">
        <f>SUM(D380:O380)</f>
        <v>206540.27</v>
      </c>
      <c r="D380" s="1497">
        <f t="shared" ref="D380:O382" si="14">D187</f>
        <v>19543.758000000002</v>
      </c>
      <c r="E380" s="1498">
        <f t="shared" si="14"/>
        <v>17699.190999999999</v>
      </c>
      <c r="F380" s="1498">
        <f t="shared" si="14"/>
        <v>17396.929</v>
      </c>
      <c r="G380" s="1498">
        <f t="shared" si="14"/>
        <v>17645.031999999999</v>
      </c>
      <c r="H380" s="1498">
        <f t="shared" si="14"/>
        <v>20815.713</v>
      </c>
      <c r="I380" s="1498">
        <f t="shared" si="14"/>
        <v>18449.493999999999</v>
      </c>
      <c r="J380" s="1498">
        <f t="shared" si="14"/>
        <v>12375.186</v>
      </c>
      <c r="K380" s="1498">
        <f t="shared" si="14"/>
        <v>6687.848</v>
      </c>
      <c r="L380" s="1498">
        <f t="shared" si="14"/>
        <v>7864.701</v>
      </c>
      <c r="M380" s="1498">
        <f t="shared" si="14"/>
        <v>15462.503000000001</v>
      </c>
      <c r="N380" s="1498">
        <f t="shared" si="14"/>
        <v>28486.859</v>
      </c>
      <c r="O380" s="1499">
        <f t="shared" si="14"/>
        <v>24113.056</v>
      </c>
      <c r="P380" s="1595"/>
      <c r="Q380" s="1444"/>
      <c r="R380" s="1608"/>
      <c r="S380" s="1587"/>
      <c r="T380" s="1615"/>
      <c r="U380" s="1615"/>
      <c r="V380" s="1615"/>
      <c r="W380" s="1587"/>
      <c r="X380" s="1587"/>
      <c r="Y380" s="1591"/>
      <c r="Z380" s="1592"/>
      <c r="AA380" s="1592"/>
      <c r="AB380" s="1592"/>
      <c r="AC380" s="1592"/>
      <c r="AD380" s="1592"/>
      <c r="AE380" s="1591"/>
      <c r="AF380" s="1338"/>
      <c r="AG380" s="1338"/>
      <c r="AH380" s="1338"/>
    </row>
    <row r="381" spans="1:34" s="292" customFormat="1" ht="17.25" customHeight="1" x14ac:dyDescent="0.15">
      <c r="A381" s="1492" t="s">
        <v>14</v>
      </c>
      <c r="B381" s="1332" t="s">
        <v>94</v>
      </c>
      <c r="C381" s="1333">
        <f>SUM(D381:O381)</f>
        <v>48849078.323999994</v>
      </c>
      <c r="D381" s="1334">
        <f t="shared" si="14"/>
        <v>3439042.6460000002</v>
      </c>
      <c r="E381" s="1335">
        <f t="shared" si="14"/>
        <v>3651287.713</v>
      </c>
      <c r="F381" s="1335">
        <f t="shared" si="14"/>
        <v>4137915.6340000001</v>
      </c>
      <c r="G381" s="1335">
        <f t="shared" si="14"/>
        <v>4453184.9539999999</v>
      </c>
      <c r="H381" s="1335">
        <f t="shared" si="14"/>
        <v>5118294.0010000002</v>
      </c>
      <c r="I381" s="1335">
        <f t="shared" si="14"/>
        <v>4990947.38</v>
      </c>
      <c r="J381" s="1335">
        <f t="shared" si="14"/>
        <v>3751966.99</v>
      </c>
      <c r="K381" s="1335">
        <f t="shared" si="14"/>
        <v>2355264.8829999999</v>
      </c>
      <c r="L381" s="1335">
        <f t="shared" si="14"/>
        <v>3659613.8220000002</v>
      </c>
      <c r="M381" s="1335">
        <f t="shared" si="14"/>
        <v>5029819.3</v>
      </c>
      <c r="N381" s="1335">
        <f t="shared" si="14"/>
        <v>4333624.5190000003</v>
      </c>
      <c r="O381" s="1336">
        <f t="shared" si="14"/>
        <v>3928116.4819999998</v>
      </c>
      <c r="P381" s="1595"/>
      <c r="Q381" s="1444"/>
      <c r="R381" s="1608"/>
      <c r="S381" s="1587"/>
      <c r="T381" s="1587"/>
      <c r="U381" s="1587"/>
      <c r="V381" s="1587"/>
      <c r="W381" s="1615"/>
      <c r="X381" s="1587"/>
      <c r="Y381" s="1591"/>
      <c r="Z381" s="1592"/>
      <c r="AA381" s="1592"/>
      <c r="AB381" s="1592"/>
      <c r="AC381" s="1592"/>
      <c r="AD381" s="1592"/>
      <c r="AE381" s="1591"/>
      <c r="AF381" s="1338"/>
      <c r="AG381" s="1338"/>
      <c r="AH381" s="1338"/>
    </row>
    <row r="382" spans="1:34" s="292" customFormat="1" ht="17.25" customHeight="1" x14ac:dyDescent="0.15">
      <c r="A382" s="1500" t="s">
        <v>14</v>
      </c>
      <c r="B382" s="1501" t="s">
        <v>96</v>
      </c>
      <c r="C382" s="1502">
        <f>C381/C380</f>
        <v>236.51115748033058</v>
      </c>
      <c r="D382" s="1503">
        <f t="shared" si="14"/>
        <v>176</v>
      </c>
      <c r="E382" s="1504">
        <f t="shared" si="14"/>
        <v>206</v>
      </c>
      <c r="F382" s="1504">
        <f t="shared" si="14"/>
        <v>238</v>
      </c>
      <c r="G382" s="1504">
        <f t="shared" si="14"/>
        <v>252</v>
      </c>
      <c r="H382" s="1504">
        <f t="shared" si="14"/>
        <v>246</v>
      </c>
      <c r="I382" s="1504">
        <f t="shared" si="14"/>
        <v>271</v>
      </c>
      <c r="J382" s="1504">
        <f t="shared" si="14"/>
        <v>303</v>
      </c>
      <c r="K382" s="1504">
        <f t="shared" si="14"/>
        <v>352</v>
      </c>
      <c r="L382" s="1504">
        <f t="shared" si="14"/>
        <v>465</v>
      </c>
      <c r="M382" s="1504">
        <f t="shared" si="14"/>
        <v>325</v>
      </c>
      <c r="N382" s="1504">
        <f t="shared" si="14"/>
        <v>152</v>
      </c>
      <c r="O382" s="1505">
        <f t="shared" si="14"/>
        <v>163</v>
      </c>
      <c r="P382" s="1595"/>
      <c r="Q382" s="1444"/>
      <c r="R382" s="1608"/>
      <c r="S382" s="1587"/>
      <c r="T382" s="1587"/>
      <c r="U382" s="1587"/>
      <c r="V382" s="1587"/>
      <c r="W382" s="1587"/>
      <c r="X382" s="1591"/>
      <c r="Y382" s="1591"/>
      <c r="Z382" s="1592"/>
      <c r="AA382" s="1592"/>
      <c r="AB382" s="1592"/>
      <c r="AC382" s="1592"/>
      <c r="AD382" s="1592"/>
      <c r="AE382" s="1591"/>
      <c r="AF382" s="1338"/>
      <c r="AG382" s="1338"/>
      <c r="AH382" s="1338"/>
    </row>
    <row r="383" spans="1:34" s="292" customFormat="1" ht="17.25" customHeight="1" x14ac:dyDescent="0.15">
      <c r="A383" s="1494" t="s">
        <v>65</v>
      </c>
      <c r="B383" s="1495" t="s">
        <v>95</v>
      </c>
      <c r="C383" s="1496">
        <f>SUM(D383:O383)</f>
        <v>17982.856</v>
      </c>
      <c r="D383" s="1497">
        <f t="shared" ref="D383:O385" si="15">D316</f>
        <v>457.274</v>
      </c>
      <c r="E383" s="1498">
        <f t="shared" si="15"/>
        <v>528.05100000000004</v>
      </c>
      <c r="F383" s="1498">
        <f t="shared" si="15"/>
        <v>750.99800000000005</v>
      </c>
      <c r="G383" s="1498">
        <f t="shared" si="15"/>
        <v>1147.1110000000001</v>
      </c>
      <c r="H383" s="1498">
        <f t="shared" si="15"/>
        <v>3165.9259999999999</v>
      </c>
      <c r="I383" s="1498">
        <f t="shared" si="15"/>
        <v>4731.9319999999998</v>
      </c>
      <c r="J383" s="1498">
        <f t="shared" si="15"/>
        <v>1829.213</v>
      </c>
      <c r="K383" s="1498">
        <f t="shared" si="15"/>
        <v>2170.962</v>
      </c>
      <c r="L383" s="1498">
        <f t="shared" si="15"/>
        <v>1964.549</v>
      </c>
      <c r="M383" s="1498">
        <f t="shared" si="15"/>
        <v>715.36599999999999</v>
      </c>
      <c r="N383" s="1498">
        <f t="shared" si="15"/>
        <v>232.34200000000001</v>
      </c>
      <c r="O383" s="1499">
        <f t="shared" si="15"/>
        <v>289.13200000000001</v>
      </c>
      <c r="P383" s="1603"/>
      <c r="Q383" s="1444"/>
      <c r="R383" s="1444"/>
      <c r="S383" s="1587"/>
      <c r="T383" s="1587"/>
      <c r="U383" s="1587"/>
      <c r="V383" s="1591"/>
      <c r="W383" s="1587"/>
      <c r="X383" s="1587"/>
      <c r="Y383" s="1591"/>
      <c r="Z383" s="1592"/>
      <c r="AA383" s="1592"/>
      <c r="AB383" s="1592"/>
      <c r="AC383" s="1592"/>
      <c r="AD383" s="1592"/>
      <c r="AE383" s="1591"/>
      <c r="AF383" s="1338"/>
      <c r="AG383" s="1338"/>
      <c r="AH383" s="1338"/>
    </row>
    <row r="384" spans="1:34" s="292" customFormat="1" ht="17.25" customHeight="1" x14ac:dyDescent="0.15">
      <c r="A384" s="1491" t="s">
        <v>66</v>
      </c>
      <c r="B384" s="1332" t="s">
        <v>94</v>
      </c>
      <c r="C384" s="1333">
        <f>SUM(D384:O384)</f>
        <v>10462701.402999999</v>
      </c>
      <c r="D384" s="1334">
        <f t="shared" si="15"/>
        <v>675528.34699999995</v>
      </c>
      <c r="E384" s="1335">
        <f t="shared" si="15"/>
        <v>750884.86399999994</v>
      </c>
      <c r="F384" s="1335">
        <f t="shared" si="15"/>
        <v>856203.82799999998</v>
      </c>
      <c r="G384" s="1335">
        <f t="shared" si="15"/>
        <v>937543.82900000003</v>
      </c>
      <c r="H384" s="1335">
        <f t="shared" si="15"/>
        <v>1769332.79</v>
      </c>
      <c r="I384" s="1335">
        <f t="shared" si="15"/>
        <v>1668860.7549999999</v>
      </c>
      <c r="J384" s="1335">
        <f t="shared" si="15"/>
        <v>660576.29599999997</v>
      </c>
      <c r="K384" s="1335">
        <f t="shared" si="15"/>
        <v>924061.71900000004</v>
      </c>
      <c r="L384" s="1335">
        <f t="shared" si="15"/>
        <v>902160.02399999998</v>
      </c>
      <c r="M384" s="1335">
        <f t="shared" si="15"/>
        <v>488153.12400000001</v>
      </c>
      <c r="N384" s="1335">
        <f t="shared" si="15"/>
        <v>223491.76800000001</v>
      </c>
      <c r="O384" s="1336">
        <f t="shared" si="15"/>
        <v>605904.05900000001</v>
      </c>
      <c r="P384" s="1623"/>
      <c r="Q384" s="1444"/>
      <c r="R384" s="1620"/>
      <c r="S384" s="1587"/>
      <c r="T384" s="1587"/>
      <c r="U384" s="1587"/>
      <c r="V384" s="1587"/>
      <c r="W384" s="1590"/>
      <c r="X384" s="1587"/>
      <c r="Y384" s="1591"/>
      <c r="Z384" s="1592"/>
      <c r="AA384" s="1592"/>
      <c r="AB384" s="1592"/>
      <c r="AC384" s="1592"/>
      <c r="AD384" s="1592"/>
      <c r="AE384" s="1591"/>
      <c r="AF384" s="1338"/>
      <c r="AG384" s="1338"/>
      <c r="AH384" s="1338"/>
    </row>
    <row r="385" spans="1:34" s="292" customFormat="1" ht="17.25" customHeight="1" x14ac:dyDescent="0.15">
      <c r="A385" s="1512" t="s">
        <v>66</v>
      </c>
      <c r="B385" s="1513" t="s">
        <v>96</v>
      </c>
      <c r="C385" s="1520">
        <f>C384/C383</f>
        <v>581.81533583986879</v>
      </c>
      <c r="D385" s="1515">
        <f t="shared" si="15"/>
        <v>1477</v>
      </c>
      <c r="E385" s="1516">
        <f t="shared" si="15"/>
        <v>1422</v>
      </c>
      <c r="F385" s="1516">
        <f t="shared" si="15"/>
        <v>1140</v>
      </c>
      <c r="G385" s="1516">
        <f t="shared" si="15"/>
        <v>817</v>
      </c>
      <c r="H385" s="1516">
        <f t="shared" si="15"/>
        <v>559</v>
      </c>
      <c r="I385" s="1516">
        <f t="shared" si="15"/>
        <v>353</v>
      </c>
      <c r="J385" s="1516">
        <f t="shared" si="15"/>
        <v>361</v>
      </c>
      <c r="K385" s="1516">
        <f t="shared" si="15"/>
        <v>426</v>
      </c>
      <c r="L385" s="1516">
        <f t="shared" si="15"/>
        <v>459</v>
      </c>
      <c r="M385" s="1516">
        <f t="shared" si="15"/>
        <v>682</v>
      </c>
      <c r="N385" s="1516">
        <f t="shared" si="15"/>
        <v>962</v>
      </c>
      <c r="O385" s="1521">
        <f t="shared" si="15"/>
        <v>2096</v>
      </c>
      <c r="P385" s="1623"/>
      <c r="Q385" s="1444"/>
      <c r="R385" s="1444"/>
      <c r="S385" s="1587"/>
      <c r="T385" s="1587"/>
      <c r="U385" s="1587"/>
      <c r="V385" s="1587"/>
      <c r="W385" s="1587"/>
      <c r="X385" s="1591"/>
      <c r="Y385" s="1591"/>
      <c r="Z385" s="1618"/>
      <c r="AA385" s="1618"/>
      <c r="AB385" s="1618"/>
      <c r="AC385" s="1592"/>
      <c r="AD385" s="1592"/>
      <c r="AE385" s="1591"/>
      <c r="AF385" s="1338"/>
      <c r="AG385" s="1338"/>
      <c r="AH385" s="1338"/>
    </row>
    <row r="386" spans="1:34" s="275" customFormat="1" ht="17.25" customHeight="1" x14ac:dyDescent="0.15">
      <c r="A386" s="1541" t="s">
        <v>97</v>
      </c>
      <c r="B386" s="1506" t="s">
        <v>95</v>
      </c>
      <c r="C386" s="1507">
        <f>C380+C383</f>
        <v>224523.12599999999</v>
      </c>
      <c r="D386" s="1508">
        <f t="shared" ref="D386:K387" si="16">D380+D383</f>
        <v>20001.032000000003</v>
      </c>
      <c r="E386" s="1509">
        <f t="shared" si="16"/>
        <v>18227.241999999998</v>
      </c>
      <c r="F386" s="1509">
        <f t="shared" si="16"/>
        <v>18147.927</v>
      </c>
      <c r="G386" s="1509">
        <f t="shared" si="16"/>
        <v>18792.143</v>
      </c>
      <c r="H386" s="1509">
        <f t="shared" si="16"/>
        <v>23981.638999999999</v>
      </c>
      <c r="I386" s="1509">
        <f t="shared" si="16"/>
        <v>23181.425999999999</v>
      </c>
      <c r="J386" s="1509">
        <f t="shared" si="16"/>
        <v>14204.398999999999</v>
      </c>
      <c r="K386" s="1509">
        <f t="shared" si="16"/>
        <v>8858.81</v>
      </c>
      <c r="L386" s="1509">
        <f>L380+L383</f>
        <v>9829.25</v>
      </c>
      <c r="M386" s="1509">
        <f>M380+M383</f>
        <v>16177.869000000001</v>
      </c>
      <c r="N386" s="1510">
        <f t="shared" ref="N386:O387" si="17">N380+N383</f>
        <v>28719.201000000001</v>
      </c>
      <c r="O386" s="1511">
        <f t="shared" si="17"/>
        <v>24402.188000000002</v>
      </c>
      <c r="P386" s="1595"/>
      <c r="Q386" s="1444"/>
      <c r="R386" s="1444"/>
      <c r="S386" s="1587"/>
      <c r="T386" s="1615"/>
      <c r="U386" s="1615"/>
      <c r="V386" s="1615"/>
      <c r="W386" s="1587"/>
      <c r="X386" s="1587"/>
      <c r="Y386" s="1591"/>
      <c r="Z386" s="1592"/>
      <c r="AA386" s="1592"/>
      <c r="AB386" s="1592"/>
      <c r="AC386" s="1618"/>
      <c r="AD386" s="1592"/>
      <c r="AE386" s="1591"/>
      <c r="AF386" s="1339"/>
      <c r="AG386" s="1339"/>
      <c r="AH386" s="1339"/>
    </row>
    <row r="387" spans="1:34" s="275" customFormat="1" ht="17.25" customHeight="1" x14ac:dyDescent="0.15">
      <c r="A387" s="1548" t="s">
        <v>66</v>
      </c>
      <c r="B387" s="1192" t="s">
        <v>94</v>
      </c>
      <c r="C387" s="1193">
        <f>C381+C384</f>
        <v>59311779.726999991</v>
      </c>
      <c r="D387" s="1194">
        <f t="shared" si="16"/>
        <v>4114570.9930000002</v>
      </c>
      <c r="E387" s="1337">
        <f t="shared" si="16"/>
        <v>4402172.5769999996</v>
      </c>
      <c r="F387" s="1337">
        <f t="shared" si="16"/>
        <v>4994119.4620000003</v>
      </c>
      <c r="G387" s="1337">
        <f t="shared" si="16"/>
        <v>5390728.7829999998</v>
      </c>
      <c r="H387" s="1337">
        <f t="shared" si="16"/>
        <v>6887626.7910000002</v>
      </c>
      <c r="I387" s="1337">
        <f t="shared" si="16"/>
        <v>6659808.1349999998</v>
      </c>
      <c r="J387" s="1337">
        <f t="shared" si="16"/>
        <v>4412543.2860000003</v>
      </c>
      <c r="K387" s="1337">
        <f t="shared" si="16"/>
        <v>3279326.602</v>
      </c>
      <c r="L387" s="1337">
        <f>L381+L384</f>
        <v>4561773.8459999999</v>
      </c>
      <c r="M387" s="1337">
        <f>M381+M384</f>
        <v>5517972.4239999996</v>
      </c>
      <c r="N387" s="1195">
        <f t="shared" si="17"/>
        <v>4557116.2870000005</v>
      </c>
      <c r="O387" s="1196">
        <f t="shared" si="17"/>
        <v>4534020.5410000002</v>
      </c>
      <c r="P387" s="1595"/>
      <c r="Q387" s="1444"/>
      <c r="R387" s="1620"/>
      <c r="S387" s="1587"/>
      <c r="T387" s="1615"/>
      <c r="U387" s="1615"/>
      <c r="V387" s="1615"/>
      <c r="W387" s="1591"/>
      <c r="X387" s="1587"/>
      <c r="Y387" s="1591"/>
      <c r="Z387" s="1592"/>
      <c r="AA387" s="1592"/>
      <c r="AB387" s="1592"/>
      <c r="AC387" s="1592"/>
      <c r="AD387" s="1618"/>
      <c r="AE387" s="1591"/>
      <c r="AF387" s="1339"/>
      <c r="AG387" s="1339"/>
      <c r="AH387" s="1339"/>
    </row>
    <row r="388" spans="1:34" s="275" customFormat="1" ht="17.25" customHeight="1" thickBot="1" x14ac:dyDescent="0.2">
      <c r="A388" s="1549" t="s">
        <v>66</v>
      </c>
      <c r="B388" s="1542" t="s">
        <v>96</v>
      </c>
      <c r="C388" s="1543">
        <f>C387/C386</f>
        <v>264.16779769492427</v>
      </c>
      <c r="D388" s="1544">
        <f>D387/D386</f>
        <v>205.7179346045744</v>
      </c>
      <c r="E388" s="1545">
        <f t="shared" ref="E388:K388" si="18">E387/E386</f>
        <v>241.51610962316735</v>
      </c>
      <c r="F388" s="1545">
        <f t="shared" si="18"/>
        <v>275.18952781769514</v>
      </c>
      <c r="G388" s="1545">
        <f t="shared" si="18"/>
        <v>286.86077915648042</v>
      </c>
      <c r="H388" s="1545">
        <f t="shared" si="18"/>
        <v>287.20417278402033</v>
      </c>
      <c r="I388" s="1545">
        <f t="shared" si="18"/>
        <v>287.29070140033662</v>
      </c>
      <c r="J388" s="1545">
        <f t="shared" si="18"/>
        <v>310.64625022149829</v>
      </c>
      <c r="K388" s="1545">
        <f t="shared" si="18"/>
        <v>370.17687499788349</v>
      </c>
      <c r="L388" s="1545">
        <f>L387/L386</f>
        <v>464.10192496884298</v>
      </c>
      <c r="M388" s="1545">
        <f>M387/M386</f>
        <v>341.08153700589361</v>
      </c>
      <c r="N388" s="1546">
        <f t="shared" ref="N388:O388" si="19">N387/N386</f>
        <v>158.67837991036032</v>
      </c>
      <c r="O388" s="1547">
        <f t="shared" si="19"/>
        <v>185.80385254797642</v>
      </c>
      <c r="P388" s="1595"/>
      <c r="Q388" s="1610"/>
      <c r="R388" s="1444"/>
      <c r="S388" s="1587"/>
      <c r="T388" s="1615"/>
      <c r="U388" s="1615"/>
      <c r="V388" s="1615"/>
      <c r="W388" s="1591"/>
      <c r="X388" s="1591"/>
      <c r="Y388" s="1591"/>
      <c r="Z388" s="1618"/>
      <c r="AA388" s="1618"/>
      <c r="AB388" s="1618"/>
      <c r="AC388" s="1592"/>
      <c r="AD388" s="1592"/>
      <c r="AE388" s="1591"/>
      <c r="AF388" s="1339"/>
      <c r="AG388" s="1339"/>
      <c r="AH388" s="1339"/>
    </row>
    <row r="389" spans="1:34" s="75" customFormat="1" ht="17.25" customHeight="1" x14ac:dyDescent="0.15">
      <c r="A389" s="1518" t="s">
        <v>99</v>
      </c>
      <c r="B389" s="1519"/>
      <c r="C389" s="1536" t="s">
        <v>1</v>
      </c>
      <c r="D389" s="1537" t="s">
        <v>2</v>
      </c>
      <c r="E389" s="1538" t="s">
        <v>3</v>
      </c>
      <c r="F389" s="1538" t="s">
        <v>4</v>
      </c>
      <c r="G389" s="1538" t="s">
        <v>5</v>
      </c>
      <c r="H389" s="1538" t="s">
        <v>259</v>
      </c>
      <c r="I389" s="1538" t="s">
        <v>7</v>
      </c>
      <c r="J389" s="1538" t="s">
        <v>8</v>
      </c>
      <c r="K389" s="1538" t="s">
        <v>9</v>
      </c>
      <c r="L389" s="1538" t="s">
        <v>10</v>
      </c>
      <c r="M389" s="1538" t="s">
        <v>11</v>
      </c>
      <c r="N389" s="1538" t="s">
        <v>12</v>
      </c>
      <c r="O389" s="1539" t="s">
        <v>13</v>
      </c>
      <c r="P389" s="1599"/>
      <c r="Q389" s="1610"/>
      <c r="R389" s="1444"/>
      <c r="S389" s="1587"/>
      <c r="T389" s="1615"/>
      <c r="U389" s="1615"/>
      <c r="V389" s="1591"/>
      <c r="W389" s="1591"/>
      <c r="X389" s="1591"/>
      <c r="Y389" s="1591"/>
      <c r="Z389" s="1618"/>
      <c r="AA389" s="1618"/>
      <c r="AB389" s="1618"/>
      <c r="AC389" s="1618"/>
      <c r="AD389" s="1592"/>
      <c r="AE389" s="1591"/>
      <c r="AF389" s="1599"/>
      <c r="AG389" s="1599"/>
      <c r="AH389" s="1599"/>
    </row>
    <row r="390" spans="1:34" s="1338" customFormat="1" ht="17.25" customHeight="1" x14ac:dyDescent="0.15">
      <c r="A390" s="1517" t="s">
        <v>14</v>
      </c>
      <c r="B390" s="1495" t="s">
        <v>95</v>
      </c>
      <c r="C390" s="1522">
        <f t="shared" ref="C390:J398" si="20">C380/C370</f>
        <v>0.15202836966090666</v>
      </c>
      <c r="D390" s="1523">
        <f t="shared" si="20"/>
        <v>0.17646574748760735</v>
      </c>
      <c r="E390" s="1524">
        <f t="shared" si="20"/>
        <v>0.16986929064332534</v>
      </c>
      <c r="F390" s="1524">
        <f t="shared" si="20"/>
        <v>0.15621260337442869</v>
      </c>
      <c r="G390" s="1524">
        <f t="shared" si="20"/>
        <v>0.15946275293033174</v>
      </c>
      <c r="H390" s="1524">
        <f t="shared" si="20"/>
        <v>0.1677469014425014</v>
      </c>
      <c r="I390" s="1524">
        <f>I380/I370</f>
        <v>0.15907890357570897</v>
      </c>
      <c r="J390" s="1524">
        <f>J380/J370</f>
        <v>0.11189339771062767</v>
      </c>
      <c r="K390" s="1524">
        <f t="shared" ref="K390:O398" si="21">K380/K370</f>
        <v>6.0257397196093271E-2</v>
      </c>
      <c r="L390" s="1524">
        <f t="shared" si="21"/>
        <v>7.1050952651977126E-2</v>
      </c>
      <c r="M390" s="1524">
        <f t="shared" si="21"/>
        <v>0.13480116994751801</v>
      </c>
      <c r="N390" s="1540">
        <f t="shared" si="21"/>
        <v>0.25016561577912044</v>
      </c>
      <c r="O390" s="1526">
        <f t="shared" si="21"/>
        <v>0.19981318881651999</v>
      </c>
      <c r="P390" s="1600"/>
      <c r="Q390" s="1610"/>
      <c r="R390" s="1586"/>
      <c r="S390" s="1587"/>
      <c r="T390" s="1615"/>
      <c r="U390" s="1615"/>
      <c r="V390" s="1615"/>
      <c r="W390" s="1590"/>
      <c r="X390" s="1591"/>
      <c r="Y390" s="1591"/>
      <c r="Z390" s="1619"/>
      <c r="AA390" s="1619"/>
      <c r="AB390" s="1619"/>
      <c r="AC390" s="1618"/>
      <c r="AD390" s="1618"/>
      <c r="AE390" s="1591"/>
    </row>
    <row r="391" spans="1:34" s="1338" customFormat="1" ht="17.25" customHeight="1" x14ac:dyDescent="0.15">
      <c r="A391" s="1492" t="s">
        <v>14</v>
      </c>
      <c r="B391" s="1332" t="s">
        <v>94</v>
      </c>
      <c r="C391" s="90">
        <f t="shared" si="20"/>
        <v>0.13277755159745347</v>
      </c>
      <c r="D391" s="91">
        <f t="shared" si="20"/>
        <v>0.11948786606907029</v>
      </c>
      <c r="E391" s="92">
        <f t="shared" si="20"/>
        <v>0.13229413553083957</v>
      </c>
      <c r="F391" s="92">
        <f t="shared" si="20"/>
        <v>0.13988668251292585</v>
      </c>
      <c r="G391" s="92">
        <f t="shared" si="20"/>
        <v>0.14639715566710162</v>
      </c>
      <c r="H391" s="92">
        <f t="shared" si="20"/>
        <v>0.15908052390617911</v>
      </c>
      <c r="I391" s="92">
        <f t="shared" si="20"/>
        <v>0.16157123940755982</v>
      </c>
      <c r="J391" s="92">
        <f t="shared" si="20"/>
        <v>0.12525550796078869</v>
      </c>
      <c r="K391" s="92">
        <f t="shared" si="21"/>
        <v>7.8007444385291308E-2</v>
      </c>
      <c r="L391" s="92">
        <f t="shared" si="21"/>
        <v>0.10700562634136643</v>
      </c>
      <c r="M391" s="92">
        <f t="shared" si="21"/>
        <v>0.14226223061445548</v>
      </c>
      <c r="N391" s="556">
        <f t="shared" si="21"/>
        <v>0.15620672832092417</v>
      </c>
      <c r="O391" s="848">
        <f t="shared" si="21"/>
        <v>0.12666990948787532</v>
      </c>
      <c r="P391" s="1600"/>
      <c r="Q391" s="1444"/>
      <c r="R391" s="1620"/>
      <c r="S391" s="1587"/>
      <c r="T391" s="1615"/>
      <c r="U391" s="1615"/>
      <c r="V391" s="1615"/>
      <c r="W391" s="1591"/>
      <c r="X391" s="1591"/>
      <c r="Y391" s="1591"/>
      <c r="Z391" s="1618"/>
      <c r="AA391" s="1618"/>
      <c r="AB391" s="1618"/>
      <c r="AC391" s="1619"/>
      <c r="AD391" s="1618"/>
      <c r="AE391" s="1591"/>
    </row>
    <row r="392" spans="1:34" s="1338" customFormat="1" ht="17.25" customHeight="1" x14ac:dyDescent="0.15">
      <c r="A392" s="1500" t="s">
        <v>14</v>
      </c>
      <c r="B392" s="1501" t="s">
        <v>96</v>
      </c>
      <c r="C392" s="1527">
        <f t="shared" si="20"/>
        <v>0.87337351504596561</v>
      </c>
      <c r="D392" s="1528">
        <f t="shared" si="20"/>
        <v>0.67692307692307696</v>
      </c>
      <c r="E392" s="1529">
        <f t="shared" si="20"/>
        <v>0.77735849056603779</v>
      </c>
      <c r="F392" s="1529">
        <f t="shared" si="20"/>
        <v>0.89473684210526316</v>
      </c>
      <c r="G392" s="1529">
        <f t="shared" si="20"/>
        <v>0.91636363636363638</v>
      </c>
      <c r="H392" s="1529">
        <f t="shared" si="20"/>
        <v>0.9498069498069498</v>
      </c>
      <c r="I392" s="1529">
        <f t="shared" si="20"/>
        <v>1.018796992481203</v>
      </c>
      <c r="J392" s="1529">
        <f t="shared" si="20"/>
        <v>1.1180811808118081</v>
      </c>
      <c r="K392" s="1529">
        <f t="shared" si="21"/>
        <v>1.2941176470588236</v>
      </c>
      <c r="L392" s="1529">
        <f t="shared" si="21"/>
        <v>1.5048543689320388</v>
      </c>
      <c r="M392" s="1529">
        <f t="shared" si="21"/>
        <v>1.0551948051948052</v>
      </c>
      <c r="N392" s="1530">
        <f t="shared" si="21"/>
        <v>0.62295081967213117</v>
      </c>
      <c r="O392" s="1531">
        <f t="shared" si="21"/>
        <v>0.63424124513618674</v>
      </c>
      <c r="P392" s="1600"/>
      <c r="Q392" s="1608"/>
      <c r="R392" s="1620"/>
      <c r="S392" s="1587"/>
      <c r="T392" s="1615"/>
      <c r="U392" s="1615"/>
      <c r="V392" s="1591"/>
      <c r="W392" s="1591"/>
      <c r="X392" s="1591"/>
      <c r="Y392" s="1591"/>
      <c r="Z392" s="1618"/>
      <c r="AA392" s="1618"/>
      <c r="AB392" s="1618"/>
      <c r="AC392" s="1618"/>
      <c r="AD392" s="1619"/>
      <c r="AE392" s="1591"/>
    </row>
    <row r="393" spans="1:34" s="1338" customFormat="1" ht="17.25" customHeight="1" x14ac:dyDescent="0.15">
      <c r="A393" s="1494" t="s">
        <v>65</v>
      </c>
      <c r="B393" s="1495" t="s">
        <v>95</v>
      </c>
      <c r="C393" s="1522">
        <f t="shared" si="20"/>
        <v>4.7762088024456251E-2</v>
      </c>
      <c r="D393" s="1523">
        <f t="shared" si="20"/>
        <v>1.4049219614108394E-2</v>
      </c>
      <c r="E393" s="1524">
        <f t="shared" si="20"/>
        <v>1.7289339270512738E-2</v>
      </c>
      <c r="F393" s="1524">
        <f t="shared" si="20"/>
        <v>2.7033765298776099E-2</v>
      </c>
      <c r="G393" s="1524">
        <f t="shared" si="20"/>
        <v>4.9268178499334285E-2</v>
      </c>
      <c r="H393" s="1524">
        <f t="shared" si="20"/>
        <v>0.13808121074668528</v>
      </c>
      <c r="I393" s="1524">
        <f t="shared" si="20"/>
        <v>0.18724751691662378</v>
      </c>
      <c r="J393" s="1524">
        <f t="shared" si="20"/>
        <v>5.7052367288378765E-2</v>
      </c>
      <c r="K393" s="1524">
        <f t="shared" si="21"/>
        <v>7.0941833867067511E-2</v>
      </c>
      <c r="L393" s="1524">
        <f t="shared" si="21"/>
        <v>6.5581152356789962E-2</v>
      </c>
      <c r="M393" s="1524">
        <f t="shared" si="21"/>
        <v>2.0027043673012317E-2</v>
      </c>
      <c r="N393" s="1525">
        <f t="shared" si="21"/>
        <v>5.9314799213704018E-3</v>
      </c>
      <c r="O393" s="1526">
        <f t="shared" si="21"/>
        <v>6.1984307336105989E-3</v>
      </c>
      <c r="P393" s="1603"/>
      <c r="Q393" s="1608"/>
      <c r="R393" s="1620"/>
      <c r="S393" s="1587"/>
      <c r="T393" s="1587"/>
      <c r="U393" s="1587"/>
      <c r="V393" s="1587"/>
      <c r="W393" s="1615"/>
      <c r="X393" s="1591"/>
      <c r="Y393" s="1591"/>
      <c r="Z393" s="1592"/>
      <c r="AA393" s="1592"/>
      <c r="AB393" s="1592"/>
      <c r="AC393" s="1618"/>
      <c r="AD393" s="1618"/>
      <c r="AE393" s="1591"/>
    </row>
    <row r="394" spans="1:34" s="1338" customFormat="1" ht="17.25" customHeight="1" x14ac:dyDescent="0.15">
      <c r="A394" s="1491" t="s">
        <v>66</v>
      </c>
      <c r="B394" s="1332" t="s">
        <v>94</v>
      </c>
      <c r="C394" s="90">
        <f t="shared" si="20"/>
        <v>5.2734921794696556E-2</v>
      </c>
      <c r="D394" s="91">
        <f t="shared" si="20"/>
        <v>3.8821194724285975E-2</v>
      </c>
      <c r="E394" s="92">
        <f t="shared" si="20"/>
        <v>4.5481810664412453E-2</v>
      </c>
      <c r="F394" s="92">
        <f t="shared" si="20"/>
        <v>5.3324879033968271E-2</v>
      </c>
      <c r="G394" s="92">
        <f t="shared" si="20"/>
        <v>7.5495537919011854E-2</v>
      </c>
      <c r="H394" s="92">
        <f t="shared" si="20"/>
        <v>0.145187281393306</v>
      </c>
      <c r="I394" s="92">
        <f t="shared" si="20"/>
        <v>0.12096868519770643</v>
      </c>
      <c r="J394" s="92">
        <f t="shared" si="20"/>
        <v>3.7710766764581551E-2</v>
      </c>
      <c r="K394" s="92">
        <f t="shared" si="21"/>
        <v>5.268526193459562E-2</v>
      </c>
      <c r="L394" s="92">
        <f t="shared" si="21"/>
        <v>5.1554552585287933E-2</v>
      </c>
      <c r="M394" s="92">
        <f t="shared" si="21"/>
        <v>2.9434532808244488E-2</v>
      </c>
      <c r="N394" s="548">
        <f t="shared" si="21"/>
        <v>1.3745981028371336E-2</v>
      </c>
      <c r="O394" s="848">
        <f t="shared" si="21"/>
        <v>2.4594736899574709E-2</v>
      </c>
      <c r="P394" s="1623"/>
      <c r="Q394" s="1608"/>
      <c r="R394" s="1620"/>
      <c r="S394" s="1587"/>
      <c r="T394" s="1588"/>
      <c r="U394" s="1589"/>
      <c r="V394" s="1590"/>
      <c r="W394" s="1615"/>
      <c r="X394" s="1591"/>
      <c r="Y394" s="1591"/>
      <c r="Z394" s="1592"/>
      <c r="AA394" s="1592"/>
      <c r="AB394" s="1592"/>
      <c r="AC394" s="1592"/>
      <c r="AD394" s="1618"/>
      <c r="AE394" s="1591"/>
    </row>
    <row r="395" spans="1:34" s="1338" customFormat="1" ht="17.25" customHeight="1" x14ac:dyDescent="0.15">
      <c r="A395" s="1512" t="s">
        <v>66</v>
      </c>
      <c r="B395" s="1513" t="s">
        <v>96</v>
      </c>
      <c r="C395" s="1532">
        <f t="shared" si="20"/>
        <v>1.1041167582056712</v>
      </c>
      <c r="D395" s="1533">
        <f t="shared" si="20"/>
        <v>2.7607476635514017</v>
      </c>
      <c r="E395" s="1534">
        <f t="shared" si="20"/>
        <v>2.6284658040665434</v>
      </c>
      <c r="F395" s="1534">
        <f t="shared" si="20"/>
        <v>1.972318339100346</v>
      </c>
      <c r="G395" s="1534">
        <f t="shared" si="20"/>
        <v>1.5328330206378986</v>
      </c>
      <c r="H395" s="1534">
        <f t="shared" si="20"/>
        <v>1.0507518796992481</v>
      </c>
      <c r="I395" s="1534">
        <f t="shared" si="20"/>
        <v>0.64652014652014655</v>
      </c>
      <c r="J395" s="1534">
        <f t="shared" si="20"/>
        <v>0.66117216117216115</v>
      </c>
      <c r="K395" s="1534">
        <f t="shared" si="21"/>
        <v>0.74345549738219896</v>
      </c>
      <c r="L395" s="1534">
        <f t="shared" si="21"/>
        <v>0.78595890410958902</v>
      </c>
      <c r="M395" s="1534">
        <f t="shared" si="21"/>
        <v>1.4698275862068966</v>
      </c>
      <c r="N395" s="1535">
        <f t="shared" si="21"/>
        <v>2.3180722891566266</v>
      </c>
      <c r="O395" s="1532">
        <f t="shared" si="21"/>
        <v>3.9696969696969697</v>
      </c>
      <c r="P395" s="1623"/>
      <c r="Q395" s="1608"/>
      <c r="R395" s="1620"/>
      <c r="S395" s="1587"/>
      <c r="T395" s="1615"/>
      <c r="U395" s="1615"/>
      <c r="V395" s="1615"/>
      <c r="W395" s="1587"/>
      <c r="X395" s="1616"/>
      <c r="Y395" s="1591"/>
      <c r="Z395" s="1618"/>
      <c r="AA395" s="1618"/>
      <c r="AB395" s="1618"/>
      <c r="AC395" s="1592"/>
      <c r="AD395" s="1592"/>
      <c r="AE395" s="1591"/>
    </row>
    <row r="396" spans="1:34" s="1339" customFormat="1" ht="17.25" customHeight="1" x14ac:dyDescent="0.15">
      <c r="A396" s="1541" t="s">
        <v>97</v>
      </c>
      <c r="B396" s="1506" t="s">
        <v>95</v>
      </c>
      <c r="C396" s="1522">
        <f t="shared" si="20"/>
        <v>0.12940269717758274</v>
      </c>
      <c r="D396" s="1523">
        <f t="shared" si="20"/>
        <v>0.13957551692614745</v>
      </c>
      <c r="E396" s="1524">
        <f t="shared" si="20"/>
        <v>0.13528216127954873</v>
      </c>
      <c r="F396" s="1524">
        <f t="shared" si="20"/>
        <v>0.13042269686015509</v>
      </c>
      <c r="G396" s="1524">
        <f t="shared" si="20"/>
        <v>0.14030688537809102</v>
      </c>
      <c r="H396" s="1524">
        <f t="shared" si="20"/>
        <v>0.16312042743065475</v>
      </c>
      <c r="I396" s="1524">
        <f t="shared" si="20"/>
        <v>0.16411861406887177</v>
      </c>
      <c r="J396" s="1524">
        <f t="shared" si="20"/>
        <v>9.9568197112014575E-2</v>
      </c>
      <c r="K396" s="1524">
        <f t="shared" si="21"/>
        <v>6.2566636061868769E-2</v>
      </c>
      <c r="L396" s="1524">
        <f t="shared" si="21"/>
        <v>6.9885955619387541E-2</v>
      </c>
      <c r="M396" s="1524">
        <f t="shared" si="21"/>
        <v>0.1075470264448965</v>
      </c>
      <c r="N396" s="1525">
        <f t="shared" si="21"/>
        <v>0.1876544565906314</v>
      </c>
      <c r="O396" s="1526">
        <f t="shared" si="21"/>
        <v>0.14583794315220772</v>
      </c>
      <c r="P396" s="1595"/>
      <c r="Q396" s="1608"/>
      <c r="R396" s="1608"/>
      <c r="S396" s="1587"/>
      <c r="T396" s="1587"/>
      <c r="U396" s="1587"/>
      <c r="V396" s="1587"/>
      <c r="W396" s="1591"/>
      <c r="X396" s="1615"/>
      <c r="Y396" s="1591"/>
      <c r="Z396" s="1618"/>
      <c r="AA396" s="1618"/>
      <c r="AB396" s="1618"/>
      <c r="AC396" s="1618"/>
      <c r="AD396" s="1592"/>
      <c r="AE396" s="1591"/>
    </row>
    <row r="397" spans="1:34" s="1339" customFormat="1" ht="17.25" customHeight="1" x14ac:dyDescent="0.15">
      <c r="A397" s="1548" t="s">
        <v>66</v>
      </c>
      <c r="B397" s="1192" t="s">
        <v>94</v>
      </c>
      <c r="C397" s="90">
        <f t="shared" si="20"/>
        <v>0.10473498841999705</v>
      </c>
      <c r="D397" s="91">
        <f t="shared" si="20"/>
        <v>8.9093646731131584E-2</v>
      </c>
      <c r="E397" s="92">
        <f t="shared" si="20"/>
        <v>9.9801383920237824E-2</v>
      </c>
      <c r="F397" s="92">
        <f t="shared" si="20"/>
        <v>0.10943173032319278</v>
      </c>
      <c r="G397" s="92">
        <f t="shared" si="20"/>
        <v>0.12584265909135581</v>
      </c>
      <c r="H397" s="92">
        <f t="shared" si="20"/>
        <v>0.15526384778683716</v>
      </c>
      <c r="I397" s="92">
        <f t="shared" si="20"/>
        <v>0.14903607103550223</v>
      </c>
      <c r="J397" s="92">
        <f t="shared" si="20"/>
        <v>9.295157170560428E-2</v>
      </c>
      <c r="K397" s="92">
        <f t="shared" si="21"/>
        <v>6.8702744243104297E-2</v>
      </c>
      <c r="L397" s="92">
        <f t="shared" si="21"/>
        <v>8.8236607574093698E-2</v>
      </c>
      <c r="M397" s="92">
        <f t="shared" si="21"/>
        <v>0.1062367425826774</v>
      </c>
      <c r="N397" s="548">
        <f t="shared" si="21"/>
        <v>0.10356710805764494</v>
      </c>
      <c r="O397" s="848">
        <f t="shared" si="21"/>
        <v>8.1479473294918114E-2</v>
      </c>
      <c r="P397" s="1595"/>
      <c r="Q397" s="1608"/>
      <c r="R397" s="1620"/>
      <c r="S397" s="1587"/>
      <c r="T397" s="1616"/>
      <c r="U397" s="1616"/>
      <c r="V397" s="1616"/>
      <c r="W397" s="1615"/>
      <c r="X397" s="1591"/>
      <c r="Y397" s="1591"/>
      <c r="Z397" s="1617"/>
      <c r="AA397" s="1617"/>
      <c r="AB397" s="1617"/>
      <c r="AC397" s="1618"/>
      <c r="AD397" s="1618"/>
      <c r="AE397" s="1591"/>
    </row>
    <row r="398" spans="1:34" s="1339" customFormat="1" ht="17.25" customHeight="1" thickBot="1" x14ac:dyDescent="0.2">
      <c r="A398" s="1549" t="s">
        <v>66</v>
      </c>
      <c r="B398" s="1542" t="s">
        <v>96</v>
      </c>
      <c r="C398" s="96">
        <f t="shared" si="20"/>
        <v>0.80937253012791888</v>
      </c>
      <c r="D398" s="97">
        <f t="shared" si="20"/>
        <v>0.63831858690713683</v>
      </c>
      <c r="E398" s="98">
        <f t="shared" si="20"/>
        <v>0.73772759820126621</v>
      </c>
      <c r="F398" s="98">
        <f t="shared" si="20"/>
        <v>0.83905434374302401</v>
      </c>
      <c r="G398" s="98">
        <f t="shared" si="20"/>
        <v>0.89691007502762343</v>
      </c>
      <c r="H398" s="98">
        <f t="shared" si="20"/>
        <v>0.95183570955785068</v>
      </c>
      <c r="I398" s="98">
        <f t="shared" si="20"/>
        <v>0.90809974164758533</v>
      </c>
      <c r="J398" s="98">
        <f t="shared" si="20"/>
        <v>0.93354679909523131</v>
      </c>
      <c r="K398" s="98">
        <f t="shared" si="21"/>
        <v>1.0980731675452051</v>
      </c>
      <c r="L398" s="98">
        <f t="shared" si="21"/>
        <v>1.2625799674922866</v>
      </c>
      <c r="M398" s="98">
        <f t="shared" si="21"/>
        <v>0.9878166425838798</v>
      </c>
      <c r="N398" s="550">
        <f t="shared" si="21"/>
        <v>0.55190326912180299</v>
      </c>
      <c r="O398" s="850">
        <f t="shared" si="21"/>
        <v>0.55869872773699125</v>
      </c>
      <c r="P398" s="1595"/>
      <c r="Q398" s="1608"/>
      <c r="R398" s="1620"/>
      <c r="S398" s="1587"/>
      <c r="T398" s="1587"/>
      <c r="U398" s="1587"/>
      <c r="V398" s="1587"/>
      <c r="W398" s="1587"/>
      <c r="X398" s="1590"/>
      <c r="Y398" s="1591"/>
      <c r="Z398" s="1617"/>
      <c r="AA398" s="1617"/>
      <c r="AB398" s="1617"/>
      <c r="AC398" s="1617"/>
      <c r="AD398" s="1618"/>
      <c r="AE398" s="1591"/>
    </row>
    <row r="399" spans="1:34" x14ac:dyDescent="0.15">
      <c r="C399" s="1330"/>
      <c r="Q399" s="1608"/>
      <c r="T399" s="1587"/>
      <c r="U399" s="1587"/>
      <c r="V399" s="1587"/>
      <c r="W399" s="1616"/>
      <c r="X399" s="1591"/>
      <c r="AC399" s="1617"/>
      <c r="AD399" s="1617"/>
    </row>
    <row r="400" spans="1:34" x14ac:dyDescent="0.15">
      <c r="C400" s="1330"/>
      <c r="Q400" s="1608"/>
      <c r="R400" s="1620"/>
      <c r="T400" s="1587"/>
      <c r="U400" s="1587"/>
      <c r="V400" s="1587"/>
      <c r="W400" s="1587"/>
      <c r="X400" s="1587"/>
      <c r="Z400" s="1618"/>
      <c r="AA400" s="1618"/>
      <c r="AB400" s="1618"/>
      <c r="AD400" s="1617"/>
    </row>
    <row r="401" spans="3:30" x14ac:dyDescent="0.15">
      <c r="C401" s="1330"/>
      <c r="Q401" s="1608"/>
      <c r="R401" s="1620"/>
      <c r="T401" s="1587"/>
      <c r="U401" s="1587"/>
      <c r="V401" s="1587"/>
      <c r="W401" s="1587"/>
      <c r="X401" s="1616"/>
      <c r="Z401" s="1618"/>
      <c r="AA401" s="1618"/>
      <c r="AB401" s="1618"/>
      <c r="AC401" s="1618"/>
    </row>
    <row r="402" spans="3:30" x14ac:dyDescent="0.15">
      <c r="C402" s="1330"/>
      <c r="Q402" s="1608"/>
      <c r="R402" s="1620"/>
      <c r="T402" s="1587"/>
      <c r="U402" s="1587"/>
      <c r="V402" s="1587"/>
      <c r="W402" s="1587"/>
      <c r="X402" s="1587"/>
      <c r="Z402" s="1618"/>
      <c r="AA402" s="1618"/>
      <c r="AB402" s="1618"/>
      <c r="AC402" s="1618"/>
      <c r="AD402" s="1618"/>
    </row>
    <row r="403" spans="3:30" x14ac:dyDescent="0.15">
      <c r="C403" s="1330"/>
      <c r="Q403" s="1608"/>
      <c r="R403" s="1620"/>
      <c r="T403" s="1587"/>
      <c r="U403" s="1587"/>
      <c r="V403" s="1587"/>
      <c r="W403" s="1587"/>
      <c r="X403" s="1587"/>
      <c r="Z403" s="1617"/>
      <c r="AA403" s="1617"/>
      <c r="AB403" s="1617"/>
      <c r="AC403" s="1618"/>
      <c r="AD403" s="1618"/>
    </row>
    <row r="404" spans="3:30" x14ac:dyDescent="0.15">
      <c r="C404" s="1330"/>
      <c r="Q404" s="1608"/>
      <c r="R404" s="1620"/>
      <c r="T404" s="1615"/>
      <c r="U404" s="1615"/>
      <c r="V404" s="1615"/>
      <c r="W404" s="1587"/>
      <c r="X404" s="1587"/>
      <c r="Z404" s="1617"/>
      <c r="AA404" s="1617"/>
      <c r="AB404" s="1617"/>
      <c r="AC404" s="1617"/>
      <c r="AD404" s="1618"/>
    </row>
    <row r="405" spans="3:30" x14ac:dyDescent="0.15">
      <c r="C405" s="1330"/>
      <c r="Q405" s="1608"/>
      <c r="R405" s="1620"/>
      <c r="T405" s="1615"/>
      <c r="U405" s="1615"/>
      <c r="V405" s="1615"/>
      <c r="W405" s="1587"/>
      <c r="X405" s="1587"/>
      <c r="Z405" s="1618"/>
      <c r="AA405" s="1618"/>
      <c r="AB405" s="1618"/>
      <c r="AC405" s="1617"/>
      <c r="AD405" s="1617"/>
    </row>
    <row r="406" spans="3:30" x14ac:dyDescent="0.15">
      <c r="C406" s="1330"/>
      <c r="Q406" s="1608"/>
      <c r="R406" s="1620"/>
      <c r="T406" s="1615"/>
      <c r="U406" s="1615"/>
      <c r="V406" s="1615"/>
      <c r="W406" s="1615"/>
      <c r="X406" s="1587"/>
      <c r="Z406" s="1618"/>
      <c r="AA406" s="1618"/>
      <c r="AB406" s="1618"/>
      <c r="AC406" s="1618"/>
      <c r="AD406" s="1617"/>
    </row>
    <row r="407" spans="3:30" x14ac:dyDescent="0.15">
      <c r="C407" s="1330"/>
      <c r="Q407" s="1608"/>
      <c r="R407" s="1620"/>
      <c r="T407" s="1615"/>
      <c r="U407" s="1615"/>
      <c r="V407" s="1615"/>
      <c r="W407" s="1615"/>
      <c r="X407" s="1587"/>
      <c r="Z407" s="1618"/>
      <c r="AA407" s="1618"/>
      <c r="AB407" s="1618"/>
      <c r="AC407" s="1618"/>
      <c r="AD407" s="1618"/>
    </row>
    <row r="408" spans="3:30" x14ac:dyDescent="0.15">
      <c r="C408" s="1330"/>
      <c r="Q408" s="1608"/>
      <c r="R408" s="1620"/>
      <c r="T408" s="1615"/>
      <c r="U408" s="1615"/>
      <c r="V408" s="1615"/>
      <c r="W408" s="1615"/>
      <c r="X408" s="1591"/>
      <c r="Z408" s="1617"/>
      <c r="AA408" s="1617"/>
      <c r="AB408" s="1617"/>
      <c r="AC408" s="1618"/>
      <c r="AD408" s="1618"/>
    </row>
    <row r="409" spans="3:30" x14ac:dyDescent="0.15">
      <c r="C409" s="1330"/>
      <c r="Q409" s="1608"/>
      <c r="R409" s="1620"/>
      <c r="T409" s="1615"/>
      <c r="U409" s="1615"/>
      <c r="V409" s="1615"/>
      <c r="W409" s="1615"/>
      <c r="X409" s="1591"/>
      <c r="Z409" s="1618"/>
      <c r="AA409" s="1618"/>
      <c r="AB409" s="1618"/>
      <c r="AC409" s="1617"/>
      <c r="AD409" s="1618"/>
    </row>
    <row r="410" spans="3:30" x14ac:dyDescent="0.15">
      <c r="C410" s="1330"/>
      <c r="Q410" s="1608"/>
      <c r="R410" s="1620"/>
      <c r="T410" s="1615"/>
      <c r="U410" s="1615"/>
      <c r="V410" s="1615"/>
      <c r="W410" s="1615"/>
      <c r="X410" s="1591"/>
      <c r="Z410" s="1617"/>
      <c r="AA410" s="1617"/>
      <c r="AB410" s="1617"/>
      <c r="AC410" s="1618"/>
      <c r="AD410" s="1617"/>
    </row>
    <row r="411" spans="3:30" x14ac:dyDescent="0.15">
      <c r="C411" s="1330"/>
      <c r="Q411" s="1608"/>
      <c r="R411" s="1620"/>
      <c r="T411" s="1587"/>
      <c r="U411" s="1587"/>
      <c r="V411" s="1587"/>
      <c r="W411" s="1615"/>
      <c r="X411" s="1591"/>
      <c r="AC411" s="1617"/>
      <c r="AD411" s="1618"/>
    </row>
    <row r="412" spans="3:30" x14ac:dyDescent="0.15">
      <c r="C412" s="1330"/>
      <c r="Q412" s="1608"/>
      <c r="R412" s="1620"/>
      <c r="T412" s="1616"/>
      <c r="U412" s="1616"/>
      <c r="V412" s="1616"/>
      <c r="W412" s="1615"/>
      <c r="X412" s="1591"/>
      <c r="Z412" s="1617"/>
      <c r="AA412" s="1617"/>
      <c r="AB412" s="1617"/>
      <c r="AD412" s="1617"/>
    </row>
    <row r="413" spans="3:30" x14ac:dyDescent="0.15">
      <c r="C413" s="1330"/>
      <c r="Q413" s="1608"/>
      <c r="R413" s="1620"/>
      <c r="T413" s="1587"/>
      <c r="U413" s="1587"/>
      <c r="V413" s="1587"/>
      <c r="W413" s="1587"/>
      <c r="X413" s="1591"/>
      <c r="Z413" s="1618"/>
      <c r="AA413" s="1618"/>
      <c r="AB413" s="1618"/>
      <c r="AC413" s="1617"/>
    </row>
    <row r="414" spans="3:30" x14ac:dyDescent="0.15">
      <c r="C414" s="1330"/>
      <c r="Q414" s="1608"/>
      <c r="R414" s="1620"/>
      <c r="T414" s="1587"/>
      <c r="U414" s="1587"/>
      <c r="V414" s="1587"/>
      <c r="W414" s="1616"/>
      <c r="X414" s="1591"/>
      <c r="Z414" s="1618"/>
      <c r="AA414" s="1618"/>
      <c r="AB414" s="1618"/>
      <c r="AC414" s="1618"/>
      <c r="AD414" s="1617"/>
    </row>
    <row r="415" spans="3:30" x14ac:dyDescent="0.15">
      <c r="C415" s="1330"/>
      <c r="Q415" s="1608"/>
      <c r="R415" s="1620"/>
      <c r="T415" s="1616"/>
      <c r="U415" s="1616"/>
      <c r="V415" s="1616"/>
      <c r="W415" s="1587"/>
      <c r="X415" s="1587"/>
      <c r="Z415" s="1618"/>
      <c r="AA415" s="1618"/>
      <c r="AB415" s="1618"/>
      <c r="AC415" s="1618"/>
      <c r="AD415" s="1618"/>
    </row>
    <row r="416" spans="3:30" x14ac:dyDescent="0.15">
      <c r="C416" s="1330"/>
      <c r="Q416" s="1608"/>
      <c r="R416" s="1620"/>
      <c r="T416" s="1587"/>
      <c r="U416" s="1587"/>
      <c r="V416" s="1587"/>
      <c r="W416" s="1587"/>
      <c r="X416" s="1616"/>
      <c r="Z416" s="1617"/>
      <c r="AA416" s="1617"/>
      <c r="AB416" s="1617"/>
      <c r="AC416" s="1618"/>
      <c r="AD416" s="1618"/>
    </row>
    <row r="417" spans="1:34" x14ac:dyDescent="0.15">
      <c r="C417" s="1330"/>
      <c r="Q417" s="1608"/>
      <c r="R417" s="1620"/>
      <c r="T417" s="1587"/>
      <c r="U417" s="1587"/>
      <c r="V417" s="1587"/>
      <c r="W417" s="1616"/>
      <c r="X417" s="1587"/>
      <c r="Z417" s="1618"/>
      <c r="AA417" s="1618"/>
      <c r="AB417" s="1618"/>
      <c r="AC417" s="1617"/>
      <c r="AD417" s="1618"/>
    </row>
    <row r="418" spans="1:34" x14ac:dyDescent="0.15">
      <c r="C418" s="1330"/>
      <c r="Q418" s="1608"/>
      <c r="R418" s="1620"/>
      <c r="T418" s="1616"/>
      <c r="U418" s="1616"/>
      <c r="V418" s="1616"/>
      <c r="W418" s="1587"/>
      <c r="X418" s="1587"/>
      <c r="Z418" s="1618"/>
      <c r="AA418" s="1618"/>
      <c r="AB418" s="1618"/>
      <c r="AC418" s="1618"/>
      <c r="AD418" s="1617"/>
    </row>
    <row r="419" spans="1:34" x14ac:dyDescent="0.15">
      <c r="C419" s="1330"/>
      <c r="Q419" s="1608"/>
      <c r="R419" s="1620"/>
      <c r="T419" s="1587"/>
      <c r="U419" s="1587"/>
      <c r="V419" s="1587"/>
      <c r="W419" s="1587"/>
      <c r="X419" s="1616"/>
      <c r="Z419" s="1617"/>
      <c r="AA419" s="1617"/>
      <c r="AB419" s="1617"/>
      <c r="AC419" s="1618"/>
      <c r="AD419" s="1618"/>
    </row>
    <row r="420" spans="1:34" x14ac:dyDescent="0.15">
      <c r="C420" s="1330"/>
      <c r="Q420" s="1608"/>
      <c r="R420" s="1620"/>
      <c r="T420" s="1587"/>
      <c r="U420" s="1587"/>
      <c r="V420" s="1587"/>
      <c r="W420" s="1616"/>
      <c r="X420" s="1587"/>
      <c r="Z420" s="1618"/>
      <c r="AA420" s="1618"/>
      <c r="AB420" s="1618"/>
      <c r="AC420" s="1617"/>
      <c r="AD420" s="1618"/>
    </row>
    <row r="421" spans="1:34" x14ac:dyDescent="0.15">
      <c r="C421" s="1330"/>
      <c r="Q421" s="1608"/>
      <c r="R421" s="1620"/>
      <c r="W421" s="1587"/>
      <c r="X421" s="1587"/>
      <c r="AC421" s="1618"/>
      <c r="AD421" s="1617"/>
    </row>
    <row r="422" spans="1:34" x14ac:dyDescent="0.15">
      <c r="C422" s="1330"/>
      <c r="Q422" s="1608"/>
      <c r="R422" s="1620"/>
      <c r="T422" s="1587"/>
      <c r="U422" s="1587"/>
      <c r="V422" s="1615"/>
      <c r="W422" s="1587"/>
      <c r="X422" s="1616"/>
      <c r="AD422" s="1618"/>
    </row>
    <row r="423" spans="1:34" x14ac:dyDescent="0.15">
      <c r="C423" s="1330"/>
      <c r="Q423" s="1608"/>
      <c r="R423" s="1620"/>
      <c r="T423" s="1591"/>
      <c r="U423" s="1591"/>
      <c r="V423" s="1591"/>
      <c r="X423" s="1587"/>
    </row>
    <row r="424" spans="1:34" x14ac:dyDescent="0.15">
      <c r="C424" s="1330"/>
      <c r="Q424" s="1608"/>
      <c r="R424" s="1620"/>
      <c r="T424" s="1591"/>
      <c r="U424" s="1591"/>
      <c r="V424" s="1591"/>
      <c r="W424" s="1615"/>
      <c r="X424" s="1587"/>
    </row>
    <row r="425" spans="1:34" x14ac:dyDescent="0.15">
      <c r="C425" s="1330"/>
      <c r="Q425" s="1608"/>
      <c r="R425" s="1620"/>
      <c r="T425" s="1591"/>
      <c r="U425" s="1591"/>
      <c r="V425" s="1591"/>
      <c r="W425" s="1615"/>
    </row>
    <row r="426" spans="1:34" ht="17.25" x14ac:dyDescent="0.15">
      <c r="A426" s="2434" t="s">
        <v>261</v>
      </c>
      <c r="B426" s="2434"/>
      <c r="C426" s="74" t="s">
        <v>284</v>
      </c>
      <c r="J426" s="293"/>
      <c r="K426" s="293"/>
      <c r="L426" s="293"/>
      <c r="M426" s="293"/>
      <c r="N426" s="293"/>
      <c r="R426" s="1620"/>
      <c r="T426" s="1591"/>
      <c r="U426" s="1591"/>
      <c r="V426" s="1591"/>
      <c r="W426" s="1615"/>
      <c r="X426" s="1591"/>
    </row>
    <row r="427" spans="1:34" x14ac:dyDescent="0.15">
      <c r="C427" s="1330"/>
      <c r="R427" s="1620"/>
      <c r="T427" s="1591"/>
      <c r="U427" s="1591"/>
      <c r="V427" s="1591"/>
      <c r="W427" s="1615"/>
      <c r="X427" s="1615"/>
    </row>
    <row r="428" spans="1:34" customFormat="1" x14ac:dyDescent="0.15">
      <c r="A428" s="1361" t="s">
        <v>285</v>
      </c>
      <c r="C428" s="1349"/>
      <c r="D428" s="1349"/>
      <c r="E428" s="1348"/>
      <c r="F428" s="1348"/>
      <c r="G428" s="1348"/>
      <c r="H428" s="1348"/>
      <c r="I428" s="1348"/>
      <c r="J428" s="1348"/>
      <c r="K428" s="1348"/>
      <c r="L428" s="1348"/>
      <c r="M428" s="1348"/>
      <c r="N428" s="1348"/>
      <c r="O428" s="1360" t="s">
        <v>265</v>
      </c>
      <c r="P428" s="1441"/>
      <c r="Q428" s="1441"/>
      <c r="R428" s="1441"/>
      <c r="S428" s="1441"/>
      <c r="T428" s="1615"/>
      <c r="U428" s="1615"/>
      <c r="V428" s="1615"/>
      <c r="W428" s="1615"/>
      <c r="X428" s="1615"/>
      <c r="Y428" s="1624"/>
      <c r="Z428" s="1592"/>
      <c r="AA428" s="1592"/>
      <c r="AB428" s="1592"/>
      <c r="AC428" s="1592"/>
      <c r="AD428" s="1592"/>
      <c r="AE428" s="1624"/>
      <c r="AF428" s="1441"/>
      <c r="AG428" s="1441"/>
      <c r="AH428" s="1441"/>
    </row>
    <row r="429" spans="1:34" customFormat="1" x14ac:dyDescent="0.15">
      <c r="A429" s="1447" t="s">
        <v>270</v>
      </c>
      <c r="B429" s="1449"/>
      <c r="C429" s="1486" t="s">
        <v>1</v>
      </c>
      <c r="D429" s="1487" t="s">
        <v>294</v>
      </c>
      <c r="E429" s="1488" t="s">
        <v>295</v>
      </c>
      <c r="F429" s="1488" t="s">
        <v>296</v>
      </c>
      <c r="G429" s="1488" t="s">
        <v>297</v>
      </c>
      <c r="H429" s="1488" t="s">
        <v>298</v>
      </c>
      <c r="I429" s="1488" t="s">
        <v>299</v>
      </c>
      <c r="J429" s="1488" t="s">
        <v>300</v>
      </c>
      <c r="K429" s="1488" t="s">
        <v>301</v>
      </c>
      <c r="L429" s="1488" t="s">
        <v>302</v>
      </c>
      <c r="M429" s="1488" t="s">
        <v>303</v>
      </c>
      <c r="N429" s="1488" t="s">
        <v>304</v>
      </c>
      <c r="O429" s="1489" t="s">
        <v>305</v>
      </c>
      <c r="P429" s="1441"/>
      <c r="Q429" s="1441"/>
      <c r="R429" s="1441"/>
      <c r="S429" s="1441"/>
      <c r="T429" s="1587"/>
      <c r="U429" s="1587"/>
      <c r="V429" s="1587"/>
      <c r="W429" s="1615"/>
      <c r="X429" s="1615"/>
      <c r="Y429" s="1624"/>
      <c r="Z429" s="1592"/>
      <c r="AA429" s="1592"/>
      <c r="AB429" s="1592"/>
      <c r="AC429" s="1592"/>
      <c r="AD429" s="1592"/>
      <c r="AE429" s="1624"/>
      <c r="AF429" s="1441"/>
      <c r="AG429" s="1441"/>
      <c r="AH429" s="1441"/>
    </row>
    <row r="430" spans="1:34" customFormat="1" x14ac:dyDescent="0.15">
      <c r="A430" s="1384" t="s">
        <v>268</v>
      </c>
      <c r="B430" s="1388" t="s">
        <v>95</v>
      </c>
      <c r="C430" s="1436">
        <f>D430+E430+F430+G430+H430+I430+J430+K430+L430+M430+N430+O430</f>
        <v>1358564</v>
      </c>
      <c r="D430" s="1370">
        <v>110751</v>
      </c>
      <c r="E430" s="1364">
        <v>104193</v>
      </c>
      <c r="F430" s="1364">
        <v>111367</v>
      </c>
      <c r="G430" s="1365">
        <v>110653</v>
      </c>
      <c r="H430" s="1365">
        <v>124090</v>
      </c>
      <c r="I430" s="1363">
        <f>I5</f>
        <v>115977</v>
      </c>
      <c r="J430" s="1364">
        <f t="shared" ref="J430:O430" si="22">J5</f>
        <v>110598</v>
      </c>
      <c r="K430" s="1363">
        <f t="shared" si="22"/>
        <v>110988</v>
      </c>
      <c r="L430" s="1363">
        <f t="shared" si="22"/>
        <v>110691</v>
      </c>
      <c r="M430" s="1363">
        <f t="shared" si="22"/>
        <v>114706</v>
      </c>
      <c r="N430" s="1363">
        <f t="shared" si="22"/>
        <v>113872</v>
      </c>
      <c r="O430" s="1450">
        <f t="shared" si="22"/>
        <v>120678</v>
      </c>
      <c r="P430" s="1441"/>
      <c r="Q430" s="1441"/>
      <c r="R430" s="1441"/>
      <c r="S430" s="1441"/>
      <c r="T430" s="1591"/>
      <c r="U430" s="1591"/>
      <c r="V430" s="1591"/>
      <c r="W430" s="1590"/>
      <c r="X430" s="1615"/>
      <c r="Y430" s="1624"/>
      <c r="Z430" s="1592"/>
      <c r="AA430" s="1592"/>
      <c r="AB430" s="1592"/>
      <c r="AC430" s="1592"/>
      <c r="AD430" s="1592"/>
      <c r="AE430" s="1624"/>
      <c r="AF430" s="1441"/>
      <c r="AG430" s="1441"/>
      <c r="AH430" s="1441"/>
    </row>
    <row r="431" spans="1:34" customFormat="1" x14ac:dyDescent="0.15">
      <c r="A431" s="1384"/>
      <c r="B431" s="1389" t="s">
        <v>266</v>
      </c>
      <c r="C431" s="1437">
        <f>D431+E431+F431+G431+H431+I431+J431+K431+L431+M431+N431+O431</f>
        <v>367901635</v>
      </c>
      <c r="D431" s="1371">
        <v>28781522</v>
      </c>
      <c r="E431" s="1352">
        <v>27599770</v>
      </c>
      <c r="F431" s="1352">
        <v>29580483</v>
      </c>
      <c r="G431" s="1353">
        <v>30418521</v>
      </c>
      <c r="H431" s="1353">
        <v>32174234</v>
      </c>
      <c r="I431" s="1351">
        <f t="shared" ref="I431:O432" si="23">I6</f>
        <v>30890073</v>
      </c>
      <c r="J431" s="1352">
        <f t="shared" si="23"/>
        <v>29954507</v>
      </c>
      <c r="K431" s="1351">
        <f t="shared" si="23"/>
        <v>30192822</v>
      </c>
      <c r="L431" s="1351">
        <f t="shared" si="23"/>
        <v>34200200</v>
      </c>
      <c r="M431" s="1351">
        <f t="shared" si="23"/>
        <v>35355971</v>
      </c>
      <c r="N431" s="1351">
        <f t="shared" si="23"/>
        <v>27742880</v>
      </c>
      <c r="O431" s="1451">
        <f t="shared" si="23"/>
        <v>31010652</v>
      </c>
      <c r="P431" s="1441"/>
      <c r="Q431" s="1441"/>
      <c r="R431" s="1441"/>
      <c r="S431" s="1441"/>
      <c r="T431" s="1591"/>
      <c r="U431" s="1591"/>
      <c r="V431" s="1615"/>
      <c r="W431" s="1587"/>
      <c r="X431" s="1615"/>
      <c r="Y431" s="1624"/>
      <c r="Z431" s="1592"/>
      <c r="AA431" s="1592"/>
      <c r="AB431" s="1592"/>
      <c r="AC431" s="1592"/>
      <c r="AD431" s="1592"/>
      <c r="AE431" s="1624"/>
      <c r="AF431" s="1441"/>
      <c r="AG431" s="1441"/>
      <c r="AH431" s="1441"/>
    </row>
    <row r="432" spans="1:34" customFormat="1" x14ac:dyDescent="0.15">
      <c r="A432" s="1384"/>
      <c r="B432" s="1397" t="s">
        <v>269</v>
      </c>
      <c r="C432" s="1438">
        <f>C431/C430</f>
        <v>270.80184297537693</v>
      </c>
      <c r="D432" s="1398">
        <v>260</v>
      </c>
      <c r="E432" s="1399">
        <v>265</v>
      </c>
      <c r="F432" s="1399">
        <v>266</v>
      </c>
      <c r="G432" s="1400">
        <v>275</v>
      </c>
      <c r="H432" s="1400">
        <v>259</v>
      </c>
      <c r="I432" s="1401">
        <f t="shared" si="23"/>
        <v>266</v>
      </c>
      <c r="J432" s="1399">
        <f t="shared" si="23"/>
        <v>271</v>
      </c>
      <c r="K432" s="1401">
        <f t="shared" si="23"/>
        <v>272</v>
      </c>
      <c r="L432" s="1401">
        <f t="shared" si="23"/>
        <v>309</v>
      </c>
      <c r="M432" s="1401">
        <f t="shared" si="23"/>
        <v>308</v>
      </c>
      <c r="N432" s="1401">
        <f t="shared" si="23"/>
        <v>244</v>
      </c>
      <c r="O432" s="1452">
        <f t="shared" si="23"/>
        <v>257</v>
      </c>
      <c r="P432" s="1441"/>
      <c r="Q432" s="1441"/>
      <c r="R432" s="1441"/>
      <c r="S432" s="1441"/>
      <c r="T432" s="1591"/>
      <c r="U432" s="1591"/>
      <c r="V432" s="1591"/>
      <c r="W432" s="1591"/>
      <c r="X432" s="1615"/>
      <c r="Y432" s="1624"/>
      <c r="Z432" s="1592"/>
      <c r="AA432" s="1592"/>
      <c r="AB432" s="1592"/>
      <c r="AC432" s="1592"/>
      <c r="AD432" s="1592"/>
      <c r="AE432" s="1624"/>
      <c r="AF432" s="1441"/>
      <c r="AG432" s="1441"/>
      <c r="AH432" s="1441"/>
    </row>
    <row r="433" spans="1:34" customFormat="1" x14ac:dyDescent="0.15">
      <c r="A433" s="1402" t="s">
        <v>267</v>
      </c>
      <c r="B433" s="1388" t="s">
        <v>95</v>
      </c>
      <c r="C433" s="1439">
        <f>D433+E433+F433+G433+H433+I433+J433+K433+L433+M433+N433+O433</f>
        <v>206540.27</v>
      </c>
      <c r="D433" s="1403">
        <v>19543.758000000002</v>
      </c>
      <c r="E433" s="1404">
        <v>17699.190999999999</v>
      </c>
      <c r="F433" s="1404">
        <v>17396.929</v>
      </c>
      <c r="G433" s="1405">
        <v>17645.031999999999</v>
      </c>
      <c r="H433" s="1405">
        <v>20815.713</v>
      </c>
      <c r="I433" s="1406">
        <f>I187</f>
        <v>18449.493999999999</v>
      </c>
      <c r="J433" s="1407">
        <f t="shared" ref="J433:O433" si="24">J187</f>
        <v>12375.186</v>
      </c>
      <c r="K433" s="1406">
        <f t="shared" si="24"/>
        <v>6687.848</v>
      </c>
      <c r="L433" s="1406">
        <f t="shared" si="24"/>
        <v>7864.701</v>
      </c>
      <c r="M433" s="1406">
        <f t="shared" si="24"/>
        <v>15462.503000000001</v>
      </c>
      <c r="N433" s="1406">
        <f t="shared" si="24"/>
        <v>28486.859</v>
      </c>
      <c r="O433" s="1453">
        <f t="shared" si="24"/>
        <v>24113.056</v>
      </c>
      <c r="P433" s="1441"/>
      <c r="Q433" s="1441"/>
      <c r="R433" s="1441"/>
      <c r="S433" s="1441"/>
      <c r="T433" s="1591"/>
      <c r="U433" s="1591"/>
      <c r="V433" s="1591"/>
      <c r="W433" s="1615"/>
      <c r="X433" s="1587"/>
      <c r="Y433" s="1624"/>
      <c r="Z433" s="1592"/>
      <c r="AA433" s="1592"/>
      <c r="AB433" s="1592"/>
      <c r="AC433" s="1592"/>
      <c r="AD433" s="1592"/>
      <c r="AE433" s="1624"/>
      <c r="AF433" s="1441"/>
      <c r="AG433" s="1441"/>
      <c r="AH433" s="1441"/>
    </row>
    <row r="434" spans="1:34" customFormat="1" x14ac:dyDescent="0.15">
      <c r="A434" s="1384"/>
      <c r="B434" s="1389" t="s">
        <v>266</v>
      </c>
      <c r="C434" s="1437">
        <f>D434+E434+F434+G434+H434+I434+J434+K434+L434+M434+N434+O434</f>
        <v>48849078.323999994</v>
      </c>
      <c r="D434" s="1362">
        <v>3439042.6460000002</v>
      </c>
      <c r="E434" s="1355">
        <v>3651287.713</v>
      </c>
      <c r="F434" s="1355">
        <v>4137915.6340000001</v>
      </c>
      <c r="G434" s="1356">
        <v>4453184.9539999999</v>
      </c>
      <c r="H434" s="1356">
        <v>5118294.0010000002</v>
      </c>
      <c r="I434" s="1354">
        <f t="shared" ref="I434:O435" si="25">I188</f>
        <v>4990947.38</v>
      </c>
      <c r="J434" s="1357">
        <f t="shared" si="25"/>
        <v>3751966.99</v>
      </c>
      <c r="K434" s="1354">
        <f t="shared" si="25"/>
        <v>2355264.8829999999</v>
      </c>
      <c r="L434" s="1354">
        <f t="shared" si="25"/>
        <v>3659613.8220000002</v>
      </c>
      <c r="M434" s="1354">
        <f t="shared" si="25"/>
        <v>5029819.3</v>
      </c>
      <c r="N434" s="1354">
        <f t="shared" si="25"/>
        <v>4333624.5190000003</v>
      </c>
      <c r="O434" s="1454">
        <f t="shared" si="25"/>
        <v>3928116.4819999998</v>
      </c>
      <c r="P434" s="1441"/>
      <c r="Q434" s="1441"/>
      <c r="R434" s="1441"/>
      <c r="S434" s="1441"/>
      <c r="T434" s="1591"/>
      <c r="U434" s="1591"/>
      <c r="V434" s="1591"/>
      <c r="W434" s="1591"/>
      <c r="X434" s="1615"/>
      <c r="Y434" s="1624"/>
      <c r="Z434" s="1592"/>
      <c r="AA434" s="1592"/>
      <c r="AB434" s="1592"/>
      <c r="AC434" s="1592"/>
      <c r="AD434" s="1592"/>
      <c r="AE434" s="1624"/>
      <c r="AF434" s="1441"/>
      <c r="AG434" s="1441"/>
      <c r="AH434" s="1441"/>
    </row>
    <row r="435" spans="1:34" customFormat="1" x14ac:dyDescent="0.15">
      <c r="A435" s="1387"/>
      <c r="B435" s="1390" t="s">
        <v>269</v>
      </c>
      <c r="C435" s="1440">
        <f>C434/C433</f>
        <v>236.51115748033058</v>
      </c>
      <c r="D435" s="1372">
        <v>176</v>
      </c>
      <c r="E435" s="1367">
        <v>206</v>
      </c>
      <c r="F435" s="1367">
        <v>238</v>
      </c>
      <c r="G435" s="1368">
        <v>252</v>
      </c>
      <c r="H435" s="1368">
        <v>246</v>
      </c>
      <c r="I435" s="1366">
        <f t="shared" si="25"/>
        <v>271</v>
      </c>
      <c r="J435" s="1369">
        <f t="shared" si="25"/>
        <v>303</v>
      </c>
      <c r="K435" s="1366">
        <f t="shared" si="25"/>
        <v>352</v>
      </c>
      <c r="L435" s="1366">
        <f t="shared" si="25"/>
        <v>465</v>
      </c>
      <c r="M435" s="1366">
        <f t="shared" si="25"/>
        <v>325</v>
      </c>
      <c r="N435" s="1366">
        <f t="shared" si="25"/>
        <v>152</v>
      </c>
      <c r="O435" s="1455">
        <f t="shared" si="25"/>
        <v>163</v>
      </c>
      <c r="P435" s="1441"/>
      <c r="Q435" s="1441"/>
      <c r="R435" s="1441"/>
      <c r="S435" s="1441"/>
      <c r="T435" s="1587"/>
      <c r="U435" s="1587"/>
      <c r="V435" s="1587"/>
      <c r="W435" s="1591"/>
      <c r="X435" s="1591"/>
      <c r="Y435" s="1624"/>
      <c r="Z435" s="1592"/>
      <c r="AA435" s="1592"/>
      <c r="AB435" s="1592"/>
      <c r="AC435" s="1592"/>
      <c r="AD435" s="1592"/>
      <c r="AE435" s="1624"/>
      <c r="AF435" s="1441"/>
      <c r="AG435" s="1441"/>
      <c r="AH435" s="1441"/>
    </row>
    <row r="436" spans="1:34" customFormat="1" x14ac:dyDescent="0.15">
      <c r="A436" s="1374" t="s">
        <v>286</v>
      </c>
      <c r="B436" s="1375"/>
      <c r="C436" s="1376"/>
      <c r="D436" s="1349"/>
      <c r="E436" s="1348"/>
      <c r="F436" s="1348"/>
      <c r="G436" s="1348"/>
      <c r="H436" s="1348"/>
      <c r="I436" s="1348"/>
      <c r="J436" s="1348"/>
      <c r="K436" s="1348"/>
      <c r="L436" s="1348"/>
      <c r="M436" s="1348"/>
      <c r="N436" s="1348"/>
      <c r="O436" s="1456" t="s">
        <v>265</v>
      </c>
      <c r="P436" s="1441"/>
      <c r="Q436" s="1441"/>
      <c r="R436" s="1441"/>
      <c r="S436" s="1441"/>
      <c r="T436" s="1587"/>
      <c r="U436" s="1587"/>
      <c r="V436" s="1587"/>
      <c r="W436" s="1615"/>
      <c r="X436" s="1615"/>
      <c r="Y436" s="1624"/>
      <c r="Z436" s="1592"/>
      <c r="AA436" s="1592"/>
      <c r="AB436" s="1592"/>
      <c r="AC436" s="1592"/>
      <c r="AD436" s="1592"/>
      <c r="AE436" s="1624"/>
      <c r="AF436" s="1441"/>
      <c r="AG436" s="1441"/>
      <c r="AH436" s="1441"/>
    </row>
    <row r="437" spans="1:34" customFormat="1" x14ac:dyDescent="0.15">
      <c r="A437" s="1447" t="s">
        <v>271</v>
      </c>
      <c r="B437" s="1448"/>
      <c r="C437" s="1490" t="s">
        <v>1</v>
      </c>
      <c r="D437" s="1487" t="s">
        <v>294</v>
      </c>
      <c r="E437" s="1488" t="s">
        <v>295</v>
      </c>
      <c r="F437" s="1488" t="s">
        <v>296</v>
      </c>
      <c r="G437" s="1488" t="s">
        <v>297</v>
      </c>
      <c r="H437" s="1488" t="s">
        <v>298</v>
      </c>
      <c r="I437" s="1488" t="s">
        <v>299</v>
      </c>
      <c r="J437" s="1488" t="s">
        <v>300</v>
      </c>
      <c r="K437" s="1488" t="s">
        <v>301</v>
      </c>
      <c r="L437" s="1488" t="s">
        <v>302</v>
      </c>
      <c r="M437" s="1488" t="s">
        <v>303</v>
      </c>
      <c r="N437" s="1488" t="s">
        <v>304</v>
      </c>
      <c r="O437" s="1489" t="s">
        <v>305</v>
      </c>
      <c r="P437" s="1441"/>
      <c r="Q437" s="1441"/>
      <c r="R437" s="1441"/>
      <c r="S437" s="1441"/>
      <c r="T437" s="1615"/>
      <c r="U437" s="1615"/>
      <c r="V437" s="1615"/>
      <c r="W437" s="1587"/>
      <c r="X437" s="1615"/>
      <c r="Y437" s="1624"/>
      <c r="Z437" s="1592"/>
      <c r="AA437" s="1592"/>
      <c r="AB437" s="1592"/>
      <c r="AC437" s="1592"/>
      <c r="AD437" s="1592"/>
      <c r="AE437" s="1624"/>
      <c r="AF437" s="1441"/>
      <c r="AG437" s="1441"/>
      <c r="AH437" s="1441"/>
    </row>
    <row r="438" spans="1:34" customFormat="1" x14ac:dyDescent="0.15">
      <c r="A438" s="1408" t="s">
        <v>268</v>
      </c>
      <c r="B438" s="1388" t="s">
        <v>95</v>
      </c>
      <c r="C438" s="1439">
        <f>D438+E438+F438+G438+H438+I438+J438+K438+L438+M438+N438+O438</f>
        <v>376509</v>
      </c>
      <c r="D438" s="1391">
        <v>32548</v>
      </c>
      <c r="E438" s="1383">
        <v>30542</v>
      </c>
      <c r="F438" s="1383">
        <v>27780</v>
      </c>
      <c r="G438" s="1383">
        <v>23283</v>
      </c>
      <c r="H438" s="1383">
        <v>22928</v>
      </c>
      <c r="I438" s="1382">
        <f>I134</f>
        <v>25271</v>
      </c>
      <c r="J438" s="1383">
        <f t="shared" ref="J438:O438" si="26">J134</f>
        <v>32062</v>
      </c>
      <c r="K438" s="1382">
        <f t="shared" si="26"/>
        <v>30602</v>
      </c>
      <c r="L438" s="1382">
        <f t="shared" si="26"/>
        <v>29956</v>
      </c>
      <c r="M438" s="1382">
        <f t="shared" si="26"/>
        <v>35720</v>
      </c>
      <c r="N438" s="1382">
        <f t="shared" si="26"/>
        <v>39171</v>
      </c>
      <c r="O438" s="1457">
        <f t="shared" si="26"/>
        <v>46646</v>
      </c>
      <c r="P438" s="1441"/>
      <c r="Q438" s="1441"/>
      <c r="R438" s="1441"/>
      <c r="S438" s="1441"/>
      <c r="T438" s="1615"/>
      <c r="U438" s="1615"/>
      <c r="V438" s="1615"/>
      <c r="W438" s="1587"/>
      <c r="X438" s="1591"/>
      <c r="Y438" s="1624"/>
      <c r="Z438" s="1592"/>
      <c r="AA438" s="1592"/>
      <c r="AB438" s="1592"/>
      <c r="AC438" s="1592"/>
      <c r="AD438" s="1592"/>
      <c r="AE438" s="1624"/>
      <c r="AF438" s="1441"/>
      <c r="AG438" s="1441"/>
      <c r="AH438" s="1441"/>
    </row>
    <row r="439" spans="1:34" customFormat="1" x14ac:dyDescent="0.15">
      <c r="A439" s="1409"/>
      <c r="B439" s="1389" t="s">
        <v>266</v>
      </c>
      <c r="C439" s="1437">
        <f>D439+E439+F439+G439+H439+I439+J439+K439+L439+M439+N439+O439</f>
        <v>198401762</v>
      </c>
      <c r="D439" s="1371">
        <v>17401019</v>
      </c>
      <c r="E439" s="1352">
        <v>16509564</v>
      </c>
      <c r="F439" s="1352">
        <v>16056367</v>
      </c>
      <c r="G439" s="1352">
        <v>12418533</v>
      </c>
      <c r="H439" s="1352">
        <v>12186555</v>
      </c>
      <c r="I439" s="1351">
        <f t="shared" ref="I439:O440" si="27">I135</f>
        <v>13795808</v>
      </c>
      <c r="J439" s="1352">
        <f t="shared" si="27"/>
        <v>17516915</v>
      </c>
      <c r="K439" s="1351">
        <f t="shared" si="27"/>
        <v>17539283</v>
      </c>
      <c r="L439" s="1351">
        <f t="shared" si="27"/>
        <v>17499134</v>
      </c>
      <c r="M439" s="1351">
        <f t="shared" si="27"/>
        <v>16584368</v>
      </c>
      <c r="N439" s="1351">
        <f t="shared" si="27"/>
        <v>16258699</v>
      </c>
      <c r="O439" s="1451">
        <f t="shared" si="27"/>
        <v>24635517</v>
      </c>
      <c r="P439" s="1441"/>
      <c r="Q439" s="1441"/>
      <c r="R439" s="1441"/>
      <c r="S439" s="1441"/>
      <c r="T439" s="1615"/>
      <c r="U439" s="1615"/>
      <c r="V439" s="1615"/>
      <c r="W439" s="1591"/>
      <c r="X439" s="1587"/>
      <c r="Y439" s="1624"/>
      <c r="Z439" s="1619"/>
      <c r="AA439" s="1619"/>
      <c r="AB439" s="1619"/>
      <c r="AC439" s="1592"/>
      <c r="AD439" s="1592"/>
      <c r="AE439" s="1624"/>
      <c r="AF439" s="1441"/>
      <c r="AG439" s="1441"/>
      <c r="AH439" s="1441"/>
    </row>
    <row r="440" spans="1:34" customFormat="1" x14ac:dyDescent="0.15">
      <c r="A440" s="1387"/>
      <c r="B440" s="1397" t="s">
        <v>269</v>
      </c>
      <c r="C440" s="1440">
        <f>C439/C438</f>
        <v>526.95091485196906</v>
      </c>
      <c r="D440" s="1392">
        <v>535</v>
      </c>
      <c r="E440" s="1381">
        <v>541</v>
      </c>
      <c r="F440" s="1381">
        <v>578</v>
      </c>
      <c r="G440" s="1381">
        <v>533</v>
      </c>
      <c r="H440" s="1381">
        <v>532</v>
      </c>
      <c r="I440" s="1380">
        <f t="shared" si="27"/>
        <v>546</v>
      </c>
      <c r="J440" s="1381">
        <f t="shared" si="27"/>
        <v>546</v>
      </c>
      <c r="K440" s="1380">
        <f t="shared" si="27"/>
        <v>573</v>
      </c>
      <c r="L440" s="1380">
        <f t="shared" si="27"/>
        <v>584</v>
      </c>
      <c r="M440" s="1380">
        <f t="shared" si="27"/>
        <v>464</v>
      </c>
      <c r="N440" s="1380">
        <f t="shared" si="27"/>
        <v>415</v>
      </c>
      <c r="O440" s="1458">
        <f t="shared" si="27"/>
        <v>528</v>
      </c>
      <c r="P440" s="1441"/>
      <c r="Q440" s="1441"/>
      <c r="R440" s="1441"/>
      <c r="S440" s="1441"/>
      <c r="T440" s="1588"/>
      <c r="U440" s="1589"/>
      <c r="V440" s="1590"/>
      <c r="W440" s="1591"/>
      <c r="X440" s="1587"/>
      <c r="Y440" s="1624"/>
      <c r="Z440" s="1619"/>
      <c r="AA440" s="1619"/>
      <c r="AB440" s="1619"/>
      <c r="AC440" s="1619"/>
      <c r="AD440" s="1592"/>
      <c r="AE440" s="1624"/>
      <c r="AF440" s="1441"/>
      <c r="AG440" s="1441"/>
      <c r="AH440" s="1441"/>
    </row>
    <row r="441" spans="1:34" customFormat="1" x14ac:dyDescent="0.15">
      <c r="A441" s="1408" t="s">
        <v>267</v>
      </c>
      <c r="B441" s="1388" t="s">
        <v>95</v>
      </c>
      <c r="C441" s="1436">
        <f>D441+E441+F441+G441+H441+I441+J441+K441+L441+M441+N441+O441</f>
        <v>17982.856</v>
      </c>
      <c r="D441" s="1393">
        <v>457.274</v>
      </c>
      <c r="E441" s="1377">
        <v>528.05100000000004</v>
      </c>
      <c r="F441" s="1377">
        <v>750.99800000000005</v>
      </c>
      <c r="G441" s="1378">
        <v>1147.1110000000001</v>
      </c>
      <c r="H441" s="1378">
        <v>3165.9259999999999</v>
      </c>
      <c r="I441" s="1379">
        <f xml:space="preserve"> I316</f>
        <v>4731.9319999999998</v>
      </c>
      <c r="J441" s="1378">
        <f t="shared" ref="J441:O441" si="28" xml:space="preserve"> J316</f>
        <v>1829.213</v>
      </c>
      <c r="K441" s="1379">
        <f t="shared" si="28"/>
        <v>2170.962</v>
      </c>
      <c r="L441" s="1379">
        <f t="shared" si="28"/>
        <v>1964.549</v>
      </c>
      <c r="M441" s="1379">
        <f t="shared" si="28"/>
        <v>715.36599999999999</v>
      </c>
      <c r="N441" s="1379">
        <f t="shared" si="28"/>
        <v>232.34200000000001</v>
      </c>
      <c r="O441" s="1459">
        <f t="shared" si="28"/>
        <v>289.13200000000001</v>
      </c>
      <c r="P441" s="1441"/>
      <c r="Q441" s="1441"/>
      <c r="R441" s="1441"/>
      <c r="S441" s="1441"/>
      <c r="T441" s="1616"/>
      <c r="U441" s="1616"/>
      <c r="V441" s="1616"/>
      <c r="W441" s="1591"/>
      <c r="X441" s="1615"/>
      <c r="Y441" s="1624"/>
      <c r="Z441" s="1619"/>
      <c r="AA441" s="1619"/>
      <c r="AB441" s="1619"/>
      <c r="AC441" s="1619"/>
      <c r="AD441" s="1619"/>
      <c r="AE441" s="1624"/>
      <c r="AF441" s="1441"/>
      <c r="AG441" s="1441"/>
      <c r="AH441" s="1441"/>
    </row>
    <row r="442" spans="1:34" customFormat="1" x14ac:dyDescent="0.15">
      <c r="A442" s="1409"/>
      <c r="B442" s="1389" t="s">
        <v>266</v>
      </c>
      <c r="C442" s="1437">
        <f>D442+E442+F442+G442+H442+I442+J442+K442+L442+M442+N442+O442</f>
        <v>10462701.402999999</v>
      </c>
      <c r="D442" s="1362">
        <v>675528.34699999995</v>
      </c>
      <c r="E442" s="1355">
        <v>750884.86399999994</v>
      </c>
      <c r="F442" s="1355">
        <v>856203.82799999998</v>
      </c>
      <c r="G442" s="1357">
        <v>937543.82900000003</v>
      </c>
      <c r="H442" s="1357">
        <v>1769332.79</v>
      </c>
      <c r="I442" s="1354">
        <f t="shared" ref="I442:O443" si="29" xml:space="preserve"> I317</f>
        <v>1668860.7549999999</v>
      </c>
      <c r="J442" s="1357">
        <f t="shared" si="29"/>
        <v>660576.29599999997</v>
      </c>
      <c r="K442" s="1354">
        <f t="shared" si="29"/>
        <v>924061.71900000004</v>
      </c>
      <c r="L442" s="1354">
        <f t="shared" si="29"/>
        <v>902160.02399999998</v>
      </c>
      <c r="M442" s="1354">
        <f t="shared" si="29"/>
        <v>488153.12400000001</v>
      </c>
      <c r="N442" s="1354">
        <f t="shared" si="29"/>
        <v>223491.76800000001</v>
      </c>
      <c r="O442" s="1454">
        <f t="shared" si="29"/>
        <v>605904.05900000001</v>
      </c>
      <c r="P442" s="1441"/>
      <c r="Q442" s="1441"/>
      <c r="R442" s="1441"/>
      <c r="S442" s="1441"/>
      <c r="T442" s="1591"/>
      <c r="U442" s="1591"/>
      <c r="V442" s="1591"/>
      <c r="W442" s="1615"/>
      <c r="X442" s="1615"/>
      <c r="Y442" s="1624"/>
      <c r="Z442" s="1619"/>
      <c r="AA442" s="1619"/>
      <c r="AB442" s="1619"/>
      <c r="AC442" s="1619"/>
      <c r="AD442" s="1619"/>
      <c r="AE442" s="1624"/>
      <c r="AF442" s="1441"/>
      <c r="AG442" s="1441"/>
      <c r="AH442" s="1441"/>
    </row>
    <row r="443" spans="1:34" customFormat="1" x14ac:dyDescent="0.15">
      <c r="A443" s="1387"/>
      <c r="B443" s="1390" t="s">
        <v>269</v>
      </c>
      <c r="C443" s="1373">
        <f>C442/C441</f>
        <v>581.81533583986879</v>
      </c>
      <c r="D443" s="1372">
        <v>1477</v>
      </c>
      <c r="E443" s="1367">
        <v>1422</v>
      </c>
      <c r="F443" s="1367">
        <v>1140</v>
      </c>
      <c r="G443" s="1369">
        <v>817</v>
      </c>
      <c r="H443" s="1369">
        <v>559</v>
      </c>
      <c r="I443" s="1366">
        <f t="shared" si="29"/>
        <v>353</v>
      </c>
      <c r="J443" s="1369">
        <f t="shared" si="29"/>
        <v>361</v>
      </c>
      <c r="K443" s="1366">
        <f t="shared" si="29"/>
        <v>426</v>
      </c>
      <c r="L443" s="1366">
        <f t="shared" si="29"/>
        <v>459</v>
      </c>
      <c r="M443" s="1366">
        <f t="shared" si="29"/>
        <v>682</v>
      </c>
      <c r="N443" s="1366">
        <f t="shared" si="29"/>
        <v>962</v>
      </c>
      <c r="O443" s="1455">
        <f t="shared" si="29"/>
        <v>2096</v>
      </c>
      <c r="P443" s="1441"/>
      <c r="Q443" s="1441"/>
      <c r="R443" s="1441"/>
      <c r="S443" s="1441"/>
      <c r="T443" s="1591"/>
      <c r="U443" s="1591"/>
      <c r="V443" s="1591"/>
      <c r="W443" s="1591"/>
      <c r="X443" s="1615"/>
      <c r="Y443" s="1624"/>
      <c r="Z443" s="1619"/>
      <c r="AA443" s="1619"/>
      <c r="AB443" s="1619"/>
      <c r="AC443" s="1619"/>
      <c r="AD443" s="1619"/>
      <c r="AE443" s="1624"/>
      <c r="AF443" s="1441"/>
      <c r="AG443" s="1441"/>
      <c r="AH443" s="1441"/>
    </row>
    <row r="444" spans="1:34" customFormat="1" x14ac:dyDescent="0.15">
      <c r="C444" s="1348"/>
      <c r="D444" s="1348"/>
      <c r="E444" s="1348"/>
      <c r="F444" s="1348"/>
      <c r="G444" s="1348"/>
      <c r="H444" s="1348"/>
      <c r="I444" s="1348"/>
      <c r="J444" s="1348"/>
      <c r="K444" s="1348"/>
      <c r="L444" s="1348"/>
      <c r="M444" s="1348"/>
      <c r="N444" s="1348"/>
      <c r="O444" s="1350"/>
      <c r="P444" s="1441"/>
      <c r="Q444" s="1441"/>
      <c r="R444" s="1441"/>
      <c r="S444" s="1441"/>
      <c r="T444" s="1591"/>
      <c r="U444" s="1591"/>
      <c r="V444" s="1591"/>
      <c r="W444" s="1590"/>
      <c r="X444" s="1591"/>
      <c r="Y444" s="1624"/>
      <c r="Z444" s="1619"/>
      <c r="AA444" s="1619"/>
      <c r="AB444" s="1619"/>
      <c r="AC444" s="1619"/>
      <c r="AD444" s="1619"/>
      <c r="AE444" s="1624"/>
      <c r="AF444" s="1441"/>
      <c r="AG444" s="1441"/>
      <c r="AH444" s="1441"/>
    </row>
    <row r="445" spans="1:34" customFormat="1" x14ac:dyDescent="0.15">
      <c r="A445" s="1410" t="s">
        <v>287</v>
      </c>
      <c r="B445" s="545"/>
      <c r="C445" s="1411"/>
      <c r="D445" s="545"/>
      <c r="E445" s="546"/>
      <c r="F445" s="545"/>
      <c r="G445" s="545"/>
      <c r="H445" s="545"/>
      <c r="I445" s="545"/>
      <c r="J445" s="545"/>
      <c r="K445" s="545"/>
      <c r="L445" s="773"/>
      <c r="M445" s="828"/>
      <c r="N445" s="1412"/>
      <c r="O445" s="1456" t="s">
        <v>265</v>
      </c>
      <c r="P445" s="1441"/>
      <c r="Q445" s="1441"/>
      <c r="R445" s="1441"/>
      <c r="S445" s="1441"/>
      <c r="T445" s="1591"/>
      <c r="U445" s="1591"/>
      <c r="V445" s="1591"/>
      <c r="W445" s="1615"/>
      <c r="X445" s="1587"/>
      <c r="Y445" s="1624"/>
      <c r="Z445" s="1619"/>
      <c r="AA445" s="1619"/>
      <c r="AB445" s="1619"/>
      <c r="AC445" s="1619"/>
      <c r="AD445" s="1619"/>
      <c r="AE445" s="1624"/>
      <c r="AF445" s="1441"/>
      <c r="AG445" s="1441"/>
      <c r="AH445" s="1441"/>
    </row>
    <row r="446" spans="1:34" customFormat="1" x14ac:dyDescent="0.15">
      <c r="A446" s="1445" t="s">
        <v>272</v>
      </c>
      <c r="B446" s="1446"/>
      <c r="C446" s="1485" t="s">
        <v>1</v>
      </c>
      <c r="D446" s="1487" t="s">
        <v>294</v>
      </c>
      <c r="E446" s="1488" t="s">
        <v>295</v>
      </c>
      <c r="F446" s="1488" t="s">
        <v>296</v>
      </c>
      <c r="G446" s="1488" t="s">
        <v>297</v>
      </c>
      <c r="H446" s="1488" t="s">
        <v>298</v>
      </c>
      <c r="I446" s="1488" t="s">
        <v>299</v>
      </c>
      <c r="J446" s="1488" t="s">
        <v>300</v>
      </c>
      <c r="K446" s="1488" t="s">
        <v>301</v>
      </c>
      <c r="L446" s="1488" t="s">
        <v>302</v>
      </c>
      <c r="M446" s="1488" t="s">
        <v>303</v>
      </c>
      <c r="N446" s="1488" t="s">
        <v>304</v>
      </c>
      <c r="O446" s="1489" t="s">
        <v>305</v>
      </c>
      <c r="P446" s="1442"/>
      <c r="Q446" s="1441"/>
      <c r="R446" s="1441"/>
      <c r="S446" s="1441"/>
      <c r="T446" s="1610"/>
      <c r="U446" s="1610"/>
      <c r="V446" s="1610"/>
      <c r="W446" s="1590"/>
      <c r="X446" s="1616"/>
      <c r="Y446" s="1624"/>
      <c r="Z446" s="1592"/>
      <c r="AA446" s="1592"/>
      <c r="AB446" s="1592"/>
      <c r="AC446" s="1619"/>
      <c r="AD446" s="1619"/>
      <c r="AE446" s="1624"/>
      <c r="AF446" s="1441"/>
      <c r="AG446" s="1441"/>
      <c r="AH446" s="1441"/>
    </row>
    <row r="447" spans="1:34" customFormat="1" x14ac:dyDescent="0.15">
      <c r="A447" s="1384" t="s">
        <v>268</v>
      </c>
      <c r="B447" s="1385" t="s">
        <v>95</v>
      </c>
      <c r="C447" s="1418">
        <f>SUM(D447:O447)</f>
        <v>9723</v>
      </c>
      <c r="D447" s="1415">
        <v>932</v>
      </c>
      <c r="E447" s="1413">
        <v>937</v>
      </c>
      <c r="F447" s="1414">
        <v>915</v>
      </c>
      <c r="G447" s="1414">
        <v>585</v>
      </c>
      <c r="H447" s="1414">
        <v>440</v>
      </c>
      <c r="I447" s="1414">
        <f>I86</f>
        <v>179</v>
      </c>
      <c r="J447" s="1414">
        <f t="shared" ref="J447:O447" si="30">J86</f>
        <v>377</v>
      </c>
      <c r="K447" s="1414">
        <f t="shared" si="30"/>
        <v>696</v>
      </c>
      <c r="L447" s="1414">
        <f t="shared" si="30"/>
        <v>1067</v>
      </c>
      <c r="M447" s="1414">
        <f t="shared" si="30"/>
        <v>1148</v>
      </c>
      <c r="N447" s="1414">
        <f t="shared" si="30"/>
        <v>1038</v>
      </c>
      <c r="O447" s="1460">
        <f t="shared" si="30"/>
        <v>1409</v>
      </c>
      <c r="P447" s="1441"/>
      <c r="Q447" s="1441"/>
      <c r="R447" s="1441"/>
      <c r="S447" s="1441"/>
      <c r="T447" s="1588"/>
      <c r="U447" s="1589"/>
      <c r="V447" s="1590"/>
      <c r="W447" s="1590"/>
      <c r="X447" s="1615"/>
      <c r="Y447" s="1624"/>
      <c r="Z447" s="1619"/>
      <c r="AA447" s="1619"/>
      <c r="AB447" s="1619"/>
      <c r="AC447" s="1592"/>
      <c r="AD447" s="1619"/>
      <c r="AE447" s="1624"/>
      <c r="AF447" s="1441"/>
      <c r="AG447" s="1441"/>
      <c r="AH447" s="1441"/>
    </row>
    <row r="448" spans="1:34" customFormat="1" x14ac:dyDescent="0.15">
      <c r="A448" s="1384"/>
      <c r="B448" s="1395" t="s">
        <v>266</v>
      </c>
      <c r="C448" s="1419">
        <f>SUM(D448:O448)</f>
        <v>3581376</v>
      </c>
      <c r="D448" s="1416">
        <v>272360</v>
      </c>
      <c r="E448" s="1358">
        <v>327430</v>
      </c>
      <c r="F448" s="1359">
        <v>261598</v>
      </c>
      <c r="G448" s="1359">
        <v>254918</v>
      </c>
      <c r="H448" s="1359">
        <v>236331</v>
      </c>
      <c r="I448" s="1359">
        <f t="shared" ref="I448:O449" si="31">I87</f>
        <v>183008</v>
      </c>
      <c r="J448" s="1359">
        <f t="shared" si="31"/>
        <v>187887</v>
      </c>
      <c r="K448" s="1359">
        <f t="shared" si="31"/>
        <v>210883</v>
      </c>
      <c r="L448" s="1359">
        <f t="shared" si="31"/>
        <v>423581</v>
      </c>
      <c r="M448" s="1359">
        <f t="shared" si="31"/>
        <v>397072</v>
      </c>
      <c r="N448" s="1359">
        <f t="shared" si="31"/>
        <v>322155</v>
      </c>
      <c r="O448" s="1461">
        <f t="shared" si="31"/>
        <v>504153</v>
      </c>
      <c r="P448" s="1441"/>
      <c r="Q448" s="1441"/>
      <c r="R448" s="1441"/>
      <c r="S448" s="1441"/>
      <c r="T448" s="1616"/>
      <c r="U448" s="1616"/>
      <c r="V448" s="1591"/>
      <c r="W448" s="1590"/>
      <c r="X448" s="1590"/>
      <c r="Y448" s="1624"/>
      <c r="Z448" s="1592"/>
      <c r="AA448" s="1592"/>
      <c r="AB448" s="1592"/>
      <c r="AC448" s="1619"/>
      <c r="AD448" s="1592"/>
      <c r="AE448" s="1624"/>
      <c r="AF448" s="1441"/>
      <c r="AG448" s="1441"/>
      <c r="AH448" s="1441"/>
    </row>
    <row r="449" spans="1:34" customFormat="1" x14ac:dyDescent="0.15">
      <c r="A449" s="1384"/>
      <c r="B449" s="1386" t="s">
        <v>269</v>
      </c>
      <c r="C449" s="1422">
        <f>C448/C447</f>
        <v>368.34063560629437</v>
      </c>
      <c r="D449" s="1423">
        <v>292</v>
      </c>
      <c r="E449" s="1424">
        <v>349</v>
      </c>
      <c r="F449" s="661">
        <v>286</v>
      </c>
      <c r="G449" s="661">
        <v>436</v>
      </c>
      <c r="H449" s="661">
        <v>537</v>
      </c>
      <c r="I449" s="661">
        <f t="shared" si="31"/>
        <v>1022</v>
      </c>
      <c r="J449" s="661">
        <f>J88</f>
        <v>498</v>
      </c>
      <c r="K449" s="661">
        <f t="shared" si="31"/>
        <v>303</v>
      </c>
      <c r="L449" s="661">
        <f t="shared" si="31"/>
        <v>397</v>
      </c>
      <c r="M449" s="661">
        <f t="shared" si="31"/>
        <v>346</v>
      </c>
      <c r="N449" s="661">
        <f t="shared" si="31"/>
        <v>310</v>
      </c>
      <c r="O449" s="659">
        <f t="shared" si="31"/>
        <v>358</v>
      </c>
      <c r="P449" s="1441"/>
      <c r="Q449" s="1441"/>
      <c r="R449" s="1441"/>
      <c r="S449" s="1441"/>
      <c r="T449" s="1591"/>
      <c r="U449" s="1591"/>
      <c r="V449" s="1591"/>
      <c r="W449" s="1591"/>
      <c r="X449" s="1616"/>
      <c r="Y449" s="1624"/>
      <c r="Z449" s="1619"/>
      <c r="AA449" s="1619"/>
      <c r="AB449" s="1619"/>
      <c r="AC449" s="1592"/>
      <c r="AD449" s="1619"/>
      <c r="AE449" s="1624"/>
      <c r="AF449" s="1441"/>
      <c r="AG449" s="1441"/>
      <c r="AH449" s="1441"/>
    </row>
    <row r="450" spans="1:34" customFormat="1" x14ac:dyDescent="0.15">
      <c r="A450" s="1402" t="s">
        <v>267</v>
      </c>
      <c r="B450" s="1394" t="s">
        <v>95</v>
      </c>
      <c r="C450" s="1425">
        <f>SUM(D450:O450)</f>
        <v>9184.2729999999992</v>
      </c>
      <c r="D450" s="1426">
        <v>894.41800000000001</v>
      </c>
      <c r="E450" s="1404">
        <v>900.78399999999999</v>
      </c>
      <c r="F450" s="1427">
        <v>875.82500000000005</v>
      </c>
      <c r="G450" s="640">
        <v>538.82500000000005</v>
      </c>
      <c r="H450" s="640">
        <v>404.25400000000002</v>
      </c>
      <c r="I450" s="640">
        <f>I268</f>
        <v>131.08699999999999</v>
      </c>
      <c r="J450" s="640">
        <f t="shared" ref="J450:O450" si="32">J268</f>
        <v>339.267</v>
      </c>
      <c r="K450" s="640">
        <f t="shared" si="32"/>
        <v>663.41700000000003</v>
      </c>
      <c r="L450" s="640">
        <f t="shared" si="32"/>
        <v>1009.107</v>
      </c>
      <c r="M450" s="640">
        <f t="shared" si="32"/>
        <v>1096.4949999999999</v>
      </c>
      <c r="N450" s="640">
        <f t="shared" si="32"/>
        <v>987.58699999999999</v>
      </c>
      <c r="O450" s="605">
        <f t="shared" si="32"/>
        <v>1343.2070000000001</v>
      </c>
      <c r="P450" s="1443"/>
      <c r="Q450" s="1441"/>
      <c r="R450" s="1441"/>
      <c r="S450" s="1441"/>
      <c r="T450" s="1587"/>
      <c r="U450" s="1587"/>
      <c r="V450" s="1587"/>
      <c r="W450" s="1587"/>
      <c r="X450" s="1591"/>
      <c r="Y450" s="1624"/>
      <c r="Z450" s="1619"/>
      <c r="AA450" s="1619"/>
      <c r="AB450" s="1619"/>
      <c r="AC450" s="1619"/>
      <c r="AD450" s="1592"/>
      <c r="AE450" s="1624"/>
      <c r="AF450" s="1441"/>
      <c r="AG450" s="1441"/>
      <c r="AH450" s="1441"/>
    </row>
    <row r="451" spans="1:34" customFormat="1" x14ac:dyDescent="0.15">
      <c r="A451" s="1384"/>
      <c r="B451" s="1395" t="s">
        <v>266</v>
      </c>
      <c r="C451" s="1420">
        <f>SUM(D451:O451)</f>
        <v>3314659.8390000002</v>
      </c>
      <c r="D451" s="1417">
        <v>257551.22700000001</v>
      </c>
      <c r="E451" s="1355">
        <v>312423.88199999998</v>
      </c>
      <c r="F451" s="630">
        <v>247020.43100000001</v>
      </c>
      <c r="G451" s="646">
        <v>232709.038</v>
      </c>
      <c r="H451" s="646">
        <v>213149.70499999999</v>
      </c>
      <c r="I451" s="646">
        <f t="shared" ref="I451:O452" si="33">I269</f>
        <v>139209.511</v>
      </c>
      <c r="J451" s="646">
        <f t="shared" si="33"/>
        <v>162927.84899999999</v>
      </c>
      <c r="K451" s="646">
        <f t="shared" si="33"/>
        <v>199911.554</v>
      </c>
      <c r="L451" s="646">
        <f t="shared" si="33"/>
        <v>398079.79599999997</v>
      </c>
      <c r="M451" s="646">
        <f t="shared" si="33"/>
        <v>374626.62599999999</v>
      </c>
      <c r="N451" s="646">
        <f t="shared" si="33"/>
        <v>301677.75699999998</v>
      </c>
      <c r="O451" s="614">
        <f t="shared" si="33"/>
        <v>475372.46299999999</v>
      </c>
      <c r="P451" s="1441"/>
      <c r="Q451" s="1441"/>
      <c r="R451" s="1441"/>
      <c r="S451" s="1441"/>
      <c r="T451" s="1588"/>
      <c r="U451" s="1589"/>
      <c r="V451" s="1590"/>
      <c r="W451" s="1591"/>
      <c r="X451" s="1591"/>
      <c r="Y451" s="1624"/>
      <c r="Z451" s="1619"/>
      <c r="AA451" s="1619"/>
      <c r="AB451" s="1619"/>
      <c r="AC451" s="1619"/>
      <c r="AD451" s="1619"/>
      <c r="AE451" s="1624"/>
      <c r="AF451" s="1441"/>
      <c r="AG451" s="1441"/>
      <c r="AH451" s="1441"/>
    </row>
    <row r="452" spans="1:34" customFormat="1" x14ac:dyDescent="0.15">
      <c r="A452" s="1387"/>
      <c r="B452" s="1396" t="s">
        <v>269</v>
      </c>
      <c r="C452" s="1421">
        <f>C451/C450</f>
        <v>360.90606616332076</v>
      </c>
      <c r="D452" s="1428">
        <v>288</v>
      </c>
      <c r="E452" s="1367">
        <v>347</v>
      </c>
      <c r="F452" s="1429">
        <v>282</v>
      </c>
      <c r="G452" s="1430">
        <v>432</v>
      </c>
      <c r="H452" s="1430">
        <v>527</v>
      </c>
      <c r="I452" s="1430">
        <f t="shared" si="33"/>
        <v>1062</v>
      </c>
      <c r="J452" s="1430">
        <f t="shared" si="33"/>
        <v>480</v>
      </c>
      <c r="K452" s="1430">
        <f t="shared" si="33"/>
        <v>301</v>
      </c>
      <c r="L452" s="1430">
        <f t="shared" si="33"/>
        <v>394</v>
      </c>
      <c r="M452" s="1430">
        <f t="shared" si="33"/>
        <v>342</v>
      </c>
      <c r="N452" s="1430">
        <f t="shared" si="33"/>
        <v>305</v>
      </c>
      <c r="O452" s="1462">
        <f t="shared" si="33"/>
        <v>354</v>
      </c>
      <c r="P452" s="1441"/>
      <c r="Q452" s="1441"/>
      <c r="R452" s="1441"/>
      <c r="S452" s="1441"/>
      <c r="T452" s="1591"/>
      <c r="U452" s="1591"/>
      <c r="V452" s="1591"/>
      <c r="W452" s="1610"/>
      <c r="X452" s="1591"/>
      <c r="Y452" s="1624"/>
      <c r="Z452" s="1619"/>
      <c r="AA452" s="1619"/>
      <c r="AB452" s="1619"/>
      <c r="AC452" s="1619"/>
      <c r="AD452" s="1619"/>
      <c r="AE452" s="1624"/>
      <c r="AF452" s="1441"/>
      <c r="AG452" s="1441"/>
      <c r="AH452" s="1441"/>
    </row>
    <row r="453" spans="1:34" customFormat="1" x14ac:dyDescent="0.15">
      <c r="A453" s="1410" t="s">
        <v>288</v>
      </c>
      <c r="B453" s="545"/>
      <c r="C453" s="1411"/>
      <c r="D453" s="545"/>
      <c r="E453" s="546"/>
      <c r="F453" s="545"/>
      <c r="G453" s="545"/>
      <c r="H453" s="545"/>
      <c r="I453" s="545"/>
      <c r="J453" s="545"/>
      <c r="K453" s="545"/>
      <c r="L453" s="773"/>
      <c r="M453" s="828"/>
      <c r="N453" s="1412"/>
      <c r="O453" s="1456" t="s">
        <v>265</v>
      </c>
      <c r="P453" s="1441"/>
      <c r="Q453" s="1441"/>
      <c r="R453" s="1441"/>
      <c r="S453" s="1441"/>
      <c r="T453" s="1588"/>
      <c r="U453" s="1589"/>
      <c r="V453" s="1590"/>
      <c r="W453" s="1616"/>
      <c r="X453" s="1615"/>
      <c r="Y453" s="1624"/>
      <c r="Z453" s="1619"/>
      <c r="AA453" s="1619"/>
      <c r="AB453" s="1619"/>
      <c r="AC453" s="1619"/>
      <c r="AD453" s="1619"/>
      <c r="AE453" s="1624"/>
      <c r="AF453" s="1441"/>
      <c r="AG453" s="1441"/>
      <c r="AH453" s="1441"/>
    </row>
    <row r="454" spans="1:34" customFormat="1" x14ac:dyDescent="0.15">
      <c r="A454" s="1445" t="s">
        <v>273</v>
      </c>
      <c r="B454" s="1446"/>
      <c r="C454" s="1485" t="s">
        <v>1</v>
      </c>
      <c r="D454" s="1487" t="s">
        <v>294</v>
      </c>
      <c r="E454" s="1488" t="s">
        <v>295</v>
      </c>
      <c r="F454" s="1488" t="s">
        <v>296</v>
      </c>
      <c r="G454" s="1488" t="s">
        <v>297</v>
      </c>
      <c r="H454" s="1488" t="s">
        <v>298</v>
      </c>
      <c r="I454" s="1488" t="s">
        <v>299</v>
      </c>
      <c r="J454" s="1488" t="s">
        <v>300</v>
      </c>
      <c r="K454" s="1488" t="s">
        <v>301</v>
      </c>
      <c r="L454" s="1488" t="s">
        <v>302</v>
      </c>
      <c r="M454" s="1488" t="s">
        <v>303</v>
      </c>
      <c r="N454" s="1488" t="s">
        <v>304</v>
      </c>
      <c r="O454" s="1489" t="s">
        <v>305</v>
      </c>
      <c r="P454" s="1441"/>
      <c r="Q454" s="1441"/>
      <c r="R454" s="1441"/>
      <c r="S454" s="1441"/>
      <c r="T454" s="1616"/>
      <c r="U454" s="1616"/>
      <c r="V454" s="1616"/>
      <c r="W454" s="1591"/>
      <c r="X454" s="1587"/>
      <c r="Y454" s="1624"/>
      <c r="Z454" s="1619"/>
      <c r="AA454" s="1619"/>
      <c r="AB454" s="1619"/>
      <c r="AC454" s="1619"/>
      <c r="AD454" s="1619"/>
      <c r="AE454" s="1624"/>
      <c r="AF454" s="1441"/>
      <c r="AG454" s="1441"/>
      <c r="AH454" s="1441"/>
    </row>
    <row r="455" spans="1:34" customFormat="1" x14ac:dyDescent="0.15">
      <c r="A455" s="1384" t="s">
        <v>268</v>
      </c>
      <c r="B455" s="1385" t="s">
        <v>95</v>
      </c>
      <c r="C455" s="1418">
        <f>SUM(D455:O455)</f>
        <v>98960</v>
      </c>
      <c r="D455" s="1415">
        <v>6501</v>
      </c>
      <c r="E455" s="1413">
        <v>14417</v>
      </c>
      <c r="F455" s="1414">
        <v>7027</v>
      </c>
      <c r="G455" s="1414">
        <v>6288</v>
      </c>
      <c r="H455" s="1414">
        <v>7182</v>
      </c>
      <c r="I455" s="1414">
        <f>I20</f>
        <v>8256</v>
      </c>
      <c r="J455" s="1414">
        <f t="shared" ref="J455:O455" si="34">J20</f>
        <v>9625</v>
      </c>
      <c r="K455" s="1414">
        <f t="shared" si="34"/>
        <v>9454</v>
      </c>
      <c r="L455" s="1414">
        <f t="shared" si="34"/>
        <v>9144</v>
      </c>
      <c r="M455" s="1414">
        <f t="shared" si="34"/>
        <v>8113</v>
      </c>
      <c r="N455" s="1414">
        <f t="shared" si="34"/>
        <v>6645</v>
      </c>
      <c r="O455" s="1460">
        <f t="shared" si="34"/>
        <v>6308</v>
      </c>
      <c r="P455" s="1441"/>
      <c r="Q455" s="1441"/>
      <c r="R455" s="1441"/>
      <c r="S455" s="1441"/>
      <c r="T455" s="1587"/>
      <c r="U455" s="1587"/>
      <c r="V455" s="1587"/>
      <c r="W455" s="1587"/>
      <c r="X455" s="1587"/>
      <c r="Y455" s="1624"/>
      <c r="Z455" s="1619"/>
      <c r="AA455" s="1619"/>
      <c r="AB455" s="1619"/>
      <c r="AC455" s="1619"/>
      <c r="AD455" s="1619"/>
      <c r="AE455" s="1624"/>
      <c r="AF455" s="1441"/>
      <c r="AG455" s="1441"/>
      <c r="AH455" s="1441"/>
    </row>
    <row r="456" spans="1:34" customFormat="1" x14ac:dyDescent="0.15">
      <c r="A456" s="1384"/>
      <c r="B456" s="1395" t="s">
        <v>266</v>
      </c>
      <c r="C456" s="1419">
        <f>SUM(D456:O456)</f>
        <v>16892828</v>
      </c>
      <c r="D456" s="1416">
        <v>1713393</v>
      </c>
      <c r="E456" s="1358">
        <v>1365051</v>
      </c>
      <c r="F456" s="1359">
        <v>1418345</v>
      </c>
      <c r="G456" s="1359">
        <v>1186388</v>
      </c>
      <c r="H456" s="1359">
        <v>1126920</v>
      </c>
      <c r="I456" s="1359">
        <f t="shared" ref="I456:O457" si="35">I21</f>
        <v>1131033</v>
      </c>
      <c r="J456" s="1359">
        <f t="shared" si="35"/>
        <v>1194471</v>
      </c>
      <c r="K456" s="1359">
        <f t="shared" si="35"/>
        <v>1431385</v>
      </c>
      <c r="L456" s="1359">
        <f t="shared" si="35"/>
        <v>1876740</v>
      </c>
      <c r="M456" s="1359">
        <f t="shared" si="35"/>
        <v>1776950</v>
      </c>
      <c r="N456" s="1359">
        <f t="shared" si="35"/>
        <v>1178501</v>
      </c>
      <c r="O456" s="1461">
        <f t="shared" si="35"/>
        <v>1493651</v>
      </c>
      <c r="P456" s="1441"/>
      <c r="Q456" s="1441"/>
      <c r="R456" s="1441"/>
      <c r="S456" s="1441"/>
      <c r="T456" s="1587"/>
      <c r="U456" s="1587"/>
      <c r="V456" s="1587"/>
      <c r="W456" s="1590"/>
      <c r="X456" s="1591"/>
      <c r="Y456" s="1624"/>
      <c r="Z456" s="1619"/>
      <c r="AA456" s="1619"/>
      <c r="AB456" s="1619"/>
      <c r="AC456" s="1619"/>
      <c r="AD456" s="1619"/>
      <c r="AE456" s="1624"/>
      <c r="AF456" s="1441"/>
      <c r="AG456" s="1441"/>
      <c r="AH456" s="1441"/>
    </row>
    <row r="457" spans="1:34" customFormat="1" x14ac:dyDescent="0.15">
      <c r="A457" s="1384"/>
      <c r="B457" s="1386" t="s">
        <v>269</v>
      </c>
      <c r="C457" s="1422">
        <f>C456/C455</f>
        <v>170.70359741309619</v>
      </c>
      <c r="D457" s="1423">
        <v>264</v>
      </c>
      <c r="E457" s="1424">
        <v>95</v>
      </c>
      <c r="F457" s="661">
        <v>202</v>
      </c>
      <c r="G457" s="661">
        <v>189</v>
      </c>
      <c r="H457" s="661">
        <v>157</v>
      </c>
      <c r="I457" s="661">
        <f t="shared" si="35"/>
        <v>137</v>
      </c>
      <c r="J457" s="661">
        <f t="shared" si="35"/>
        <v>124</v>
      </c>
      <c r="K457" s="661">
        <f t="shared" si="35"/>
        <v>151</v>
      </c>
      <c r="L457" s="661">
        <f t="shared" si="35"/>
        <v>205</v>
      </c>
      <c r="M457" s="661">
        <f t="shared" si="35"/>
        <v>219</v>
      </c>
      <c r="N457" s="661">
        <f t="shared" si="35"/>
        <v>177</v>
      </c>
      <c r="O457" s="659">
        <f t="shared" si="35"/>
        <v>237</v>
      </c>
      <c r="P457" s="1441"/>
      <c r="Q457" s="1441"/>
      <c r="R457" s="1441"/>
      <c r="S457" s="1441"/>
      <c r="T457" s="1587"/>
      <c r="U457" s="1587"/>
      <c r="V457" s="1587"/>
      <c r="W457" s="1591"/>
      <c r="X457" s="1590"/>
      <c r="Y457" s="1624"/>
      <c r="Z457" s="1619"/>
      <c r="AA457" s="1619"/>
      <c r="AB457" s="1619"/>
      <c r="AC457" s="1619"/>
      <c r="AD457" s="1619"/>
      <c r="AE457" s="1624"/>
      <c r="AF457" s="1441"/>
      <c r="AG457" s="1441"/>
      <c r="AH457" s="1441"/>
    </row>
    <row r="458" spans="1:34" customFormat="1" x14ac:dyDescent="0.15">
      <c r="A458" s="1402" t="s">
        <v>267</v>
      </c>
      <c r="B458" s="1394" t="s">
        <v>95</v>
      </c>
      <c r="C458" s="1425">
        <f>SUM(D458:O458)</f>
        <v>21266.285</v>
      </c>
      <c r="D458" s="1426">
        <v>328.411</v>
      </c>
      <c r="E458" s="1404">
        <v>1173.941</v>
      </c>
      <c r="F458" s="1427">
        <v>3677.645</v>
      </c>
      <c r="G458" s="1427">
        <v>3978.5940000000001</v>
      </c>
      <c r="H458" s="640">
        <v>1447.165</v>
      </c>
      <c r="I458" s="640">
        <f>I202</f>
        <v>98.171000000000006</v>
      </c>
      <c r="J458" s="640">
        <f t="shared" ref="J458:O458" si="36">J202</f>
        <v>30.731999999999999</v>
      </c>
      <c r="K458" s="640">
        <f t="shared" si="36"/>
        <v>30.434000000000001</v>
      </c>
      <c r="L458" s="640">
        <f t="shared" si="36"/>
        <v>220.92699999999999</v>
      </c>
      <c r="M458" s="640">
        <f t="shared" si="36"/>
        <v>5033.0129999999999</v>
      </c>
      <c r="N458" s="640">
        <f t="shared" si="36"/>
        <v>4402.8220000000001</v>
      </c>
      <c r="O458" s="605">
        <f t="shared" si="36"/>
        <v>844.43</v>
      </c>
      <c r="P458" s="1443"/>
      <c r="Q458" s="1441"/>
      <c r="R458" s="1441"/>
      <c r="S458" s="1441"/>
      <c r="T458" s="1587"/>
      <c r="U458" s="1587"/>
      <c r="V458" s="1587"/>
      <c r="W458" s="1590"/>
      <c r="X458" s="1616"/>
      <c r="Y458" s="1624"/>
      <c r="Z458" s="1619"/>
      <c r="AA458" s="1619"/>
      <c r="AB458" s="1619"/>
      <c r="AC458" s="1619"/>
      <c r="AD458" s="1619"/>
      <c r="AE458" s="1624"/>
      <c r="AF458" s="1441"/>
      <c r="AG458" s="1441"/>
      <c r="AH458" s="1441"/>
    </row>
    <row r="459" spans="1:34" customFormat="1" x14ac:dyDescent="0.15">
      <c r="A459" s="1384"/>
      <c r="B459" s="1395" t="s">
        <v>266</v>
      </c>
      <c r="C459" s="1420">
        <f>SUM(D459:O459)</f>
        <v>4176820.4579999996</v>
      </c>
      <c r="D459" s="1417">
        <v>96639.926999999996</v>
      </c>
      <c r="E459" s="1355">
        <v>309858.75599999999</v>
      </c>
      <c r="F459" s="630">
        <v>727626.58100000001</v>
      </c>
      <c r="G459" s="630">
        <v>730051.22199999995</v>
      </c>
      <c r="H459" s="646">
        <v>210861.389</v>
      </c>
      <c r="I459" s="646">
        <f t="shared" ref="I459:O460" si="37">I203</f>
        <v>23852.786</v>
      </c>
      <c r="J459" s="646">
        <f t="shared" si="37"/>
        <v>13600.683999999999</v>
      </c>
      <c r="K459" s="646">
        <f t="shared" si="37"/>
        <v>14026.144</v>
      </c>
      <c r="L459" s="646">
        <f t="shared" si="37"/>
        <v>44374.347000000002</v>
      </c>
      <c r="M459" s="646">
        <f t="shared" si="37"/>
        <v>1080324.8540000001</v>
      </c>
      <c r="N459" s="646">
        <f t="shared" si="37"/>
        <v>728150.46900000004</v>
      </c>
      <c r="O459" s="614">
        <f t="shared" si="37"/>
        <v>197453.299</v>
      </c>
      <c r="P459" s="1441"/>
      <c r="Q459" s="1441"/>
      <c r="R459" s="1441"/>
      <c r="S459" s="1441"/>
      <c r="T459" s="1587"/>
      <c r="U459" s="1587"/>
      <c r="V459" s="1587"/>
      <c r="W459" s="1616"/>
      <c r="X459" s="1610"/>
      <c r="Y459" s="1624"/>
      <c r="Z459" s="1618"/>
      <c r="AA459" s="1618"/>
      <c r="AB459" s="1618"/>
      <c r="AC459" s="1619"/>
      <c r="AD459" s="1619"/>
      <c r="AE459" s="1624"/>
      <c r="AF459" s="1441"/>
      <c r="AG459" s="1441"/>
      <c r="AH459" s="1441"/>
    </row>
    <row r="460" spans="1:34" customFormat="1" x14ac:dyDescent="0.15">
      <c r="A460" s="1387"/>
      <c r="B460" s="1396" t="s">
        <v>269</v>
      </c>
      <c r="C460" s="1421">
        <f>C459/C458</f>
        <v>196.40574072998643</v>
      </c>
      <c r="D460" s="1428">
        <v>294</v>
      </c>
      <c r="E460" s="1367">
        <v>264</v>
      </c>
      <c r="F460" s="1429">
        <v>198</v>
      </c>
      <c r="G460" s="1429">
        <v>183</v>
      </c>
      <c r="H460" s="1430">
        <v>146</v>
      </c>
      <c r="I460" s="1430">
        <f t="shared" si="37"/>
        <v>243</v>
      </c>
      <c r="J460" s="1430">
        <f t="shared" si="37"/>
        <v>443</v>
      </c>
      <c r="K460" s="1430">
        <f t="shared" si="37"/>
        <v>461</v>
      </c>
      <c r="L460" s="1430">
        <f t="shared" si="37"/>
        <v>201</v>
      </c>
      <c r="M460" s="1430">
        <f t="shared" si="37"/>
        <v>215</v>
      </c>
      <c r="N460" s="1430">
        <f t="shared" si="37"/>
        <v>165</v>
      </c>
      <c r="O460" s="1462">
        <f t="shared" si="37"/>
        <v>234</v>
      </c>
      <c r="P460" s="1441"/>
      <c r="Q460" s="1441"/>
      <c r="R460" s="1441"/>
      <c r="S460" s="1441"/>
      <c r="T460" s="1609"/>
      <c r="U460" s="1609"/>
      <c r="V460" s="1609"/>
      <c r="W460" s="1587"/>
      <c r="X460" s="1587"/>
      <c r="Y460" s="1624"/>
      <c r="Z460" s="1619"/>
      <c r="AA460" s="1619"/>
      <c r="AB460" s="1619"/>
      <c r="AC460" s="1618"/>
      <c r="AD460" s="1619"/>
      <c r="AE460" s="1624"/>
      <c r="AF460" s="1441"/>
      <c r="AG460" s="1441"/>
      <c r="AH460" s="1441"/>
    </row>
    <row r="461" spans="1:34" customFormat="1" x14ac:dyDescent="0.15">
      <c r="A461" s="1410" t="s">
        <v>289</v>
      </c>
      <c r="B461" s="545"/>
      <c r="C461" s="1411"/>
      <c r="D461" s="545"/>
      <c r="E461" s="546"/>
      <c r="F461" s="545"/>
      <c r="G461" s="545"/>
      <c r="H461" s="545"/>
      <c r="I461" s="545"/>
      <c r="J461" s="545"/>
      <c r="K461" s="545"/>
      <c r="L461" s="773"/>
      <c r="M461" s="828"/>
      <c r="N461" s="1412"/>
      <c r="O461" s="1456" t="s">
        <v>265</v>
      </c>
      <c r="P461" s="1441"/>
      <c r="Q461" s="1441"/>
      <c r="R461" s="1441"/>
      <c r="S461" s="1441"/>
      <c r="T461" s="1587"/>
      <c r="U461" s="1587"/>
      <c r="V461" s="1587"/>
      <c r="W461" s="1587"/>
      <c r="X461" s="1590"/>
      <c r="Y461" s="1624"/>
      <c r="Z461" s="1618"/>
      <c r="AA461" s="1618"/>
      <c r="AB461" s="1618"/>
      <c r="AC461" s="1619"/>
      <c r="AD461" s="1618"/>
      <c r="AE461" s="1624"/>
      <c r="AF461" s="1441"/>
      <c r="AG461" s="1441"/>
      <c r="AH461" s="1441"/>
    </row>
    <row r="462" spans="1:34" customFormat="1" x14ac:dyDescent="0.15">
      <c r="A462" s="1445" t="s">
        <v>274</v>
      </c>
      <c r="B462" s="1446"/>
      <c r="C462" s="1485" t="s">
        <v>1</v>
      </c>
      <c r="D462" s="1487" t="s">
        <v>294</v>
      </c>
      <c r="E462" s="1488" t="s">
        <v>295</v>
      </c>
      <c r="F462" s="1488" t="s">
        <v>296</v>
      </c>
      <c r="G462" s="1488" t="s">
        <v>297</v>
      </c>
      <c r="H462" s="1488" t="s">
        <v>298</v>
      </c>
      <c r="I462" s="1488" t="s">
        <v>299</v>
      </c>
      <c r="J462" s="1488" t="s">
        <v>300</v>
      </c>
      <c r="K462" s="1488" t="s">
        <v>301</v>
      </c>
      <c r="L462" s="1488" t="s">
        <v>302</v>
      </c>
      <c r="M462" s="1488" t="s">
        <v>303</v>
      </c>
      <c r="N462" s="1488" t="s">
        <v>304</v>
      </c>
      <c r="O462" s="1489" t="s">
        <v>305</v>
      </c>
      <c r="P462" s="1441"/>
      <c r="Q462" s="1441"/>
      <c r="R462" s="1441"/>
      <c r="S462" s="1441"/>
      <c r="T462" s="1587"/>
      <c r="U462" s="1587"/>
      <c r="V462" s="1587"/>
      <c r="W462" s="1587"/>
      <c r="X462" s="1591"/>
      <c r="Y462" s="1624"/>
      <c r="Z462" s="1617"/>
      <c r="AA462" s="1617"/>
      <c r="AB462" s="1617"/>
      <c r="AC462" s="1618"/>
      <c r="AD462" s="1619"/>
      <c r="AE462" s="1624"/>
      <c r="AF462" s="1441"/>
      <c r="AG462" s="1441"/>
      <c r="AH462" s="1441"/>
    </row>
    <row r="463" spans="1:34" customFormat="1" x14ac:dyDescent="0.15">
      <c r="A463" s="1402" t="s">
        <v>268</v>
      </c>
      <c r="B463" s="1394" t="s">
        <v>95</v>
      </c>
      <c r="C463" s="1418">
        <f>SUM(D463:O463)</f>
        <v>114124</v>
      </c>
      <c r="D463" s="1431">
        <v>13089</v>
      </c>
      <c r="E463" s="1432">
        <v>11189</v>
      </c>
      <c r="F463" s="1433">
        <v>6677</v>
      </c>
      <c r="G463" s="1433">
        <v>5307</v>
      </c>
      <c r="H463" s="1433">
        <v>6316</v>
      </c>
      <c r="I463" s="1433">
        <f>I32</f>
        <v>6195</v>
      </c>
      <c r="J463" s="1433">
        <f t="shared" ref="J463:O463" si="38">J32</f>
        <v>5444</v>
      </c>
      <c r="K463" s="1433">
        <f t="shared" si="38"/>
        <v>6070</v>
      </c>
      <c r="L463" s="1433">
        <f t="shared" si="38"/>
        <v>9005</v>
      </c>
      <c r="M463" s="1433">
        <f t="shared" si="38"/>
        <v>13928</v>
      </c>
      <c r="N463" s="1433">
        <f t="shared" si="38"/>
        <v>15840</v>
      </c>
      <c r="O463" s="1463">
        <f t="shared" si="38"/>
        <v>15064</v>
      </c>
      <c r="P463" s="1441"/>
      <c r="Q463" s="1441"/>
      <c r="R463" s="1441"/>
      <c r="S463" s="1441"/>
      <c r="T463" s="1616"/>
      <c r="U463" s="1616"/>
      <c r="V463" s="1616"/>
      <c r="W463" s="1587"/>
      <c r="X463" s="1590"/>
      <c r="Y463" s="1624"/>
      <c r="Z463" s="1618"/>
      <c r="AA463" s="1618"/>
      <c r="AB463" s="1618"/>
      <c r="AC463" s="1617"/>
      <c r="AD463" s="1618"/>
      <c r="AE463" s="1624"/>
      <c r="AF463" s="1441"/>
      <c r="AG463" s="1441"/>
      <c r="AH463" s="1441"/>
    </row>
    <row r="464" spans="1:34" customFormat="1" x14ac:dyDescent="0.15">
      <c r="A464" s="1384"/>
      <c r="B464" s="1395" t="s">
        <v>266</v>
      </c>
      <c r="C464" s="1419">
        <f>SUM(D464:O464)</f>
        <v>8075464</v>
      </c>
      <c r="D464" s="1416">
        <v>694731</v>
      </c>
      <c r="E464" s="1358">
        <v>702704</v>
      </c>
      <c r="F464" s="1359">
        <v>577991</v>
      </c>
      <c r="G464" s="1359">
        <v>458751</v>
      </c>
      <c r="H464" s="1359">
        <v>536491</v>
      </c>
      <c r="I464" s="1359">
        <f t="shared" ref="I464:O465" si="39">I33</f>
        <v>403701</v>
      </c>
      <c r="J464" s="1359">
        <f t="shared" si="39"/>
        <v>403508</v>
      </c>
      <c r="K464" s="1359">
        <f t="shared" si="39"/>
        <v>505034</v>
      </c>
      <c r="L464" s="1359">
        <f t="shared" si="39"/>
        <v>829354</v>
      </c>
      <c r="M464" s="1359">
        <f t="shared" si="39"/>
        <v>1505348</v>
      </c>
      <c r="N464" s="1359">
        <f t="shared" si="39"/>
        <v>794747</v>
      </c>
      <c r="O464" s="1461">
        <f t="shared" si="39"/>
        <v>663104</v>
      </c>
      <c r="P464" s="1441"/>
      <c r="Q464" s="1441"/>
      <c r="R464" s="1441"/>
      <c r="S464" s="1441"/>
      <c r="T464" s="1587"/>
      <c r="U464" s="1587"/>
      <c r="V464" s="1587"/>
      <c r="W464" s="1609"/>
      <c r="X464" s="1616"/>
      <c r="Y464" s="1624"/>
      <c r="Z464" s="1625"/>
      <c r="AA464" s="1625"/>
      <c r="AB464" s="1625"/>
      <c r="AC464" s="1618"/>
      <c r="AD464" s="1617"/>
      <c r="AE464" s="1624"/>
      <c r="AF464" s="1441"/>
      <c r="AG464" s="1441"/>
      <c r="AH464" s="1441"/>
    </row>
    <row r="465" spans="1:34" customFormat="1" x14ac:dyDescent="0.15">
      <c r="A465" s="1387"/>
      <c r="B465" s="1396" t="s">
        <v>269</v>
      </c>
      <c r="C465" s="1422">
        <f>C464/C463</f>
        <v>70.760436016964007</v>
      </c>
      <c r="D465" s="1434">
        <v>53</v>
      </c>
      <c r="E465" s="1435">
        <v>63</v>
      </c>
      <c r="F465" s="620">
        <v>87</v>
      </c>
      <c r="G465" s="620">
        <v>86</v>
      </c>
      <c r="H465" s="620">
        <v>85</v>
      </c>
      <c r="I465" s="620">
        <f t="shared" si="39"/>
        <v>65</v>
      </c>
      <c r="J465" s="620">
        <f t="shared" si="39"/>
        <v>74</v>
      </c>
      <c r="K465" s="620">
        <f t="shared" si="39"/>
        <v>83</v>
      </c>
      <c r="L465" s="620">
        <f t="shared" si="39"/>
        <v>92</v>
      </c>
      <c r="M465" s="620">
        <f t="shared" si="39"/>
        <v>108</v>
      </c>
      <c r="N465" s="620">
        <f t="shared" si="39"/>
        <v>50</v>
      </c>
      <c r="O465" s="621">
        <f t="shared" si="39"/>
        <v>44</v>
      </c>
      <c r="P465" s="1441"/>
      <c r="Q465" s="1441"/>
      <c r="R465" s="1441"/>
      <c r="S465" s="1441"/>
      <c r="T465" s="1587"/>
      <c r="U465" s="1587"/>
      <c r="V465" s="1587"/>
      <c r="W465" s="1609"/>
      <c r="X465" s="1616"/>
      <c r="Y465" s="1624"/>
      <c r="Z465" s="1619"/>
      <c r="AA465" s="1619"/>
      <c r="AB465" s="1619"/>
      <c r="AC465" s="1625"/>
      <c r="AD465" s="1618"/>
      <c r="AE465" s="1624"/>
      <c r="AF465" s="1441"/>
      <c r="AG465" s="1441"/>
      <c r="AH465" s="1441"/>
    </row>
    <row r="466" spans="1:34" customFormat="1" x14ac:dyDescent="0.15">
      <c r="A466" s="1402" t="s">
        <v>267</v>
      </c>
      <c r="B466" s="1394" t="s">
        <v>95</v>
      </c>
      <c r="C466" s="1425">
        <f>SUM(D466:O466)</f>
        <v>66880.714999999997</v>
      </c>
      <c r="D466" s="1426">
        <v>11280.817999999999</v>
      </c>
      <c r="E466" s="1404">
        <v>9025.8539999999994</v>
      </c>
      <c r="F466" s="1427">
        <v>5146.8789999999999</v>
      </c>
      <c r="G466" s="1427">
        <v>5242.259</v>
      </c>
      <c r="H466" s="640">
        <v>5831.098</v>
      </c>
      <c r="I466" s="640">
        <f>I214</f>
        <v>1587.117</v>
      </c>
      <c r="J466" s="640">
        <f t="shared" ref="J466:O466" si="40">J214</f>
        <v>59.404000000000003</v>
      </c>
      <c r="K466" s="640">
        <f t="shared" si="40"/>
        <v>39.770000000000003</v>
      </c>
      <c r="L466" s="640">
        <f t="shared" si="40"/>
        <v>77.762</v>
      </c>
      <c r="M466" s="640">
        <f t="shared" si="40"/>
        <v>1320.6020000000001</v>
      </c>
      <c r="N466" s="640">
        <f t="shared" si="40"/>
        <v>13557.204</v>
      </c>
      <c r="O466" s="605">
        <f t="shared" si="40"/>
        <v>13711.948</v>
      </c>
      <c r="P466" s="1443"/>
      <c r="Q466" s="1441"/>
      <c r="R466" s="1441"/>
      <c r="S466" s="1441"/>
      <c r="T466" s="1616"/>
      <c r="U466" s="1616"/>
      <c r="V466" s="1616"/>
      <c r="W466" s="1587"/>
      <c r="X466" s="1616"/>
      <c r="Y466" s="1624"/>
      <c r="Z466" s="1619"/>
      <c r="AA466" s="1619"/>
      <c r="AB466" s="1619"/>
      <c r="AC466" s="1619"/>
      <c r="AD466" s="1625"/>
      <c r="AE466" s="1624"/>
      <c r="AF466" s="1441"/>
      <c r="AG466" s="1441"/>
      <c r="AH466" s="1441"/>
    </row>
    <row r="467" spans="1:34" customFormat="1" x14ac:dyDescent="0.15">
      <c r="A467" s="1384"/>
      <c r="B467" s="1395" t="s">
        <v>266</v>
      </c>
      <c r="C467" s="1420">
        <f>SUM(D467:O467)</f>
        <v>3851878.0790000004</v>
      </c>
      <c r="D467" s="1417">
        <v>560196.43500000006</v>
      </c>
      <c r="E467" s="1355">
        <v>520788.70500000002</v>
      </c>
      <c r="F467" s="630">
        <v>420907.79599999997</v>
      </c>
      <c r="G467" s="630">
        <v>452113.61300000001</v>
      </c>
      <c r="H467" s="646">
        <v>498206.66499999998</v>
      </c>
      <c r="I467" s="646">
        <f t="shared" ref="I467:O468" si="41">I215</f>
        <v>81553.429000000004</v>
      </c>
      <c r="J467" s="646">
        <f t="shared" si="41"/>
        <v>4866.1369999999997</v>
      </c>
      <c r="K467" s="646">
        <f t="shared" si="41"/>
        <v>3874.3649999999998</v>
      </c>
      <c r="L467" s="646">
        <f t="shared" si="41"/>
        <v>8388.8070000000007</v>
      </c>
      <c r="M467" s="646">
        <f t="shared" si="41"/>
        <v>93235.303</v>
      </c>
      <c r="N467" s="646">
        <f t="shared" si="41"/>
        <v>633827.26100000006</v>
      </c>
      <c r="O467" s="614">
        <f t="shared" si="41"/>
        <v>573919.56299999997</v>
      </c>
      <c r="P467" s="1441"/>
      <c r="Q467" s="1441"/>
      <c r="R467" s="1441"/>
      <c r="S467" s="1441"/>
      <c r="T467" s="1587"/>
      <c r="U467" s="1587"/>
      <c r="V467" s="1587"/>
      <c r="W467" s="1587"/>
      <c r="X467" s="1616"/>
      <c r="Y467" s="1624"/>
      <c r="Z467" s="1618"/>
      <c r="AA467" s="1618"/>
      <c r="AB467" s="1618"/>
      <c r="AC467" s="1619"/>
      <c r="AD467" s="1619"/>
      <c r="AE467" s="1624"/>
      <c r="AF467" s="1441"/>
      <c r="AG467" s="1441"/>
      <c r="AH467" s="1441"/>
    </row>
    <row r="468" spans="1:34" customFormat="1" x14ac:dyDescent="0.15">
      <c r="A468" s="1387"/>
      <c r="B468" s="1396" t="s">
        <v>269</v>
      </c>
      <c r="C468" s="1421">
        <f>C467/C466</f>
        <v>57.593255081079811</v>
      </c>
      <c r="D468" s="1428">
        <v>50</v>
      </c>
      <c r="E468" s="1367">
        <v>58</v>
      </c>
      <c r="F468" s="1429">
        <v>82</v>
      </c>
      <c r="G468" s="1429">
        <v>86</v>
      </c>
      <c r="H468" s="1430">
        <v>85</v>
      </c>
      <c r="I468" s="1430">
        <f t="shared" si="41"/>
        <v>51</v>
      </c>
      <c r="J468" s="1430">
        <f t="shared" si="41"/>
        <v>82</v>
      </c>
      <c r="K468" s="1430">
        <f t="shared" si="41"/>
        <v>97</v>
      </c>
      <c r="L468" s="1430">
        <f t="shared" si="41"/>
        <v>108</v>
      </c>
      <c r="M468" s="1430">
        <f t="shared" si="41"/>
        <v>71</v>
      </c>
      <c r="N468" s="1430">
        <f t="shared" si="41"/>
        <v>47</v>
      </c>
      <c r="O468" s="1462">
        <f t="shared" si="41"/>
        <v>42</v>
      </c>
      <c r="P468" s="1441"/>
      <c r="Q468" s="1441"/>
      <c r="R468" s="1441"/>
      <c r="S468" s="1441"/>
      <c r="T468" s="1587"/>
      <c r="U468" s="1587"/>
      <c r="V468" s="1587"/>
      <c r="W468" s="1616"/>
      <c r="X468" s="1609"/>
      <c r="Y468" s="1624"/>
      <c r="Z468" s="1617"/>
      <c r="AA468" s="1617"/>
      <c r="AB468" s="1617"/>
      <c r="AC468" s="1618"/>
      <c r="AD468" s="1619"/>
      <c r="AE468" s="1624"/>
      <c r="AF468" s="1441"/>
      <c r="AG468" s="1441"/>
      <c r="AH468" s="1441"/>
    </row>
    <row r="469" spans="1:34" customFormat="1" x14ac:dyDescent="0.15">
      <c r="A469" s="1410" t="s">
        <v>290</v>
      </c>
      <c r="B469" s="545"/>
      <c r="C469" s="1411"/>
      <c r="D469" s="545"/>
      <c r="E469" s="546"/>
      <c r="F469" s="545"/>
      <c r="G469" s="545"/>
      <c r="H469" s="545"/>
      <c r="I469" s="545"/>
      <c r="J469" s="545"/>
      <c r="K469" s="545"/>
      <c r="L469" s="773"/>
      <c r="M469" s="828"/>
      <c r="N469" s="1412"/>
      <c r="O469" s="1456" t="s">
        <v>265</v>
      </c>
      <c r="P469" s="1441"/>
      <c r="Q469" s="1441"/>
      <c r="R469" s="1441"/>
      <c r="S469" s="1441"/>
      <c r="T469" s="1616"/>
      <c r="U469" s="1616"/>
      <c r="V469" s="1616"/>
      <c r="W469" s="1587"/>
      <c r="X469" s="1609"/>
      <c r="Y469" s="1624"/>
      <c r="Z469" s="1618"/>
      <c r="AA469" s="1618"/>
      <c r="AB469" s="1618"/>
      <c r="AC469" s="1617"/>
      <c r="AD469" s="1618"/>
      <c r="AE469" s="1624"/>
      <c r="AF469" s="1441"/>
      <c r="AG469" s="1441"/>
      <c r="AH469" s="1441"/>
    </row>
    <row r="470" spans="1:34" customFormat="1" x14ac:dyDescent="0.15">
      <c r="A470" s="1445" t="s">
        <v>275</v>
      </c>
      <c r="B470" s="1446"/>
      <c r="C470" s="1485" t="s">
        <v>1</v>
      </c>
      <c r="D470" s="1487" t="s">
        <v>294</v>
      </c>
      <c r="E470" s="1488" t="s">
        <v>295</v>
      </c>
      <c r="F470" s="1488" t="s">
        <v>296</v>
      </c>
      <c r="G470" s="1488" t="s">
        <v>297</v>
      </c>
      <c r="H470" s="1488" t="s">
        <v>298</v>
      </c>
      <c r="I470" s="1488" t="s">
        <v>299</v>
      </c>
      <c r="J470" s="1488" t="s">
        <v>300</v>
      </c>
      <c r="K470" s="1488" t="s">
        <v>301</v>
      </c>
      <c r="L470" s="1488" t="s">
        <v>302</v>
      </c>
      <c r="M470" s="1488" t="s">
        <v>303</v>
      </c>
      <c r="N470" s="1488" t="s">
        <v>304</v>
      </c>
      <c r="O470" s="1489" t="s">
        <v>305</v>
      </c>
      <c r="P470" s="1441"/>
      <c r="Q470" s="1441"/>
      <c r="R470" s="1441"/>
      <c r="S470" s="1441"/>
      <c r="T470" s="1587"/>
      <c r="U470" s="1587"/>
      <c r="V470" s="1587"/>
      <c r="W470" s="1587"/>
      <c r="X470" s="1609"/>
      <c r="Y470" s="1624"/>
      <c r="Z470" s="1618"/>
      <c r="AA470" s="1618"/>
      <c r="AB470" s="1618"/>
      <c r="AC470" s="1618"/>
      <c r="AD470" s="1617"/>
      <c r="AE470" s="1624"/>
      <c r="AF470" s="1441"/>
      <c r="AG470" s="1441"/>
      <c r="AH470" s="1441"/>
    </row>
    <row r="471" spans="1:34" customFormat="1" x14ac:dyDescent="0.15">
      <c r="A471" s="1402" t="s">
        <v>268</v>
      </c>
      <c r="B471" s="1394" t="s">
        <v>95</v>
      </c>
      <c r="C471" s="1418">
        <f>SUM(D471:O471)</f>
        <v>30405</v>
      </c>
      <c r="D471" s="1431">
        <v>2940</v>
      </c>
      <c r="E471" s="1432">
        <v>3112</v>
      </c>
      <c r="F471" s="1433">
        <v>3000</v>
      </c>
      <c r="G471" s="1433">
        <v>2176</v>
      </c>
      <c r="H471" s="1433">
        <v>1486</v>
      </c>
      <c r="I471" s="1433">
        <f>I80</f>
        <v>1502</v>
      </c>
      <c r="J471" s="1433">
        <f t="shared" ref="J471:O471" si="42">J80</f>
        <v>1683</v>
      </c>
      <c r="K471" s="1433">
        <f t="shared" si="42"/>
        <v>1648</v>
      </c>
      <c r="L471" s="1433">
        <f t="shared" si="42"/>
        <v>3184</v>
      </c>
      <c r="M471" s="1433">
        <f t="shared" si="42"/>
        <v>3155</v>
      </c>
      <c r="N471" s="1433">
        <f t="shared" si="42"/>
        <v>2884</v>
      </c>
      <c r="O471" s="1463">
        <f t="shared" si="42"/>
        <v>3635</v>
      </c>
      <c r="P471" s="1441"/>
      <c r="Q471" s="1441"/>
      <c r="R471" s="1441"/>
      <c r="S471" s="1441"/>
      <c r="T471" s="1587"/>
      <c r="U471" s="1587"/>
      <c r="V471" s="1587"/>
      <c r="W471" s="1616"/>
      <c r="X471" s="1587"/>
      <c r="Y471" s="1624"/>
      <c r="Z471" s="1618"/>
      <c r="AA471" s="1618"/>
      <c r="AB471" s="1618"/>
      <c r="AC471" s="1618"/>
      <c r="AD471" s="1618"/>
      <c r="AE471" s="1624"/>
      <c r="AF471" s="1441"/>
      <c r="AG471" s="1441"/>
      <c r="AH471" s="1441"/>
    </row>
    <row r="472" spans="1:34" customFormat="1" x14ac:dyDescent="0.15">
      <c r="A472" s="1384"/>
      <c r="B472" s="1395" t="s">
        <v>266</v>
      </c>
      <c r="C472" s="1419">
        <f>SUM(D472:O472)</f>
        <v>8287464</v>
      </c>
      <c r="D472" s="1416">
        <v>771582</v>
      </c>
      <c r="E472" s="1358">
        <v>833380</v>
      </c>
      <c r="F472" s="1359">
        <v>807542</v>
      </c>
      <c r="G472" s="1359">
        <v>579719</v>
      </c>
      <c r="H472" s="1359">
        <v>454719</v>
      </c>
      <c r="I472" s="1359">
        <f t="shared" ref="I472:O473" si="43">I81</f>
        <v>453504</v>
      </c>
      <c r="J472" s="1359">
        <f t="shared" si="43"/>
        <v>453340</v>
      </c>
      <c r="K472" s="1359">
        <f t="shared" si="43"/>
        <v>462752</v>
      </c>
      <c r="L472" s="1359">
        <f t="shared" si="43"/>
        <v>887029</v>
      </c>
      <c r="M472" s="1359">
        <f t="shared" si="43"/>
        <v>894011</v>
      </c>
      <c r="N472" s="1359">
        <f t="shared" si="43"/>
        <v>756084</v>
      </c>
      <c r="O472" s="1461">
        <f t="shared" si="43"/>
        <v>933802</v>
      </c>
      <c r="P472" s="1441"/>
      <c r="Q472" s="1441"/>
      <c r="R472" s="1441"/>
      <c r="S472" s="1441"/>
      <c r="T472" s="1616"/>
      <c r="U472" s="1616"/>
      <c r="V472" s="1616"/>
      <c r="W472" s="1587"/>
      <c r="X472" s="1587"/>
      <c r="Y472" s="1624"/>
      <c r="Z472" s="1618"/>
      <c r="AA472" s="1618"/>
      <c r="AB472" s="1618"/>
      <c r="AC472" s="1618"/>
      <c r="AD472" s="1618"/>
      <c r="AE472" s="1624"/>
      <c r="AF472" s="1441"/>
      <c r="AG472" s="1441"/>
      <c r="AH472" s="1441"/>
    </row>
    <row r="473" spans="1:34" customFormat="1" x14ac:dyDescent="0.15">
      <c r="A473" s="1387"/>
      <c r="B473" s="1396" t="s">
        <v>269</v>
      </c>
      <c r="C473" s="1422">
        <f>C472/C471</f>
        <v>272.56911692155893</v>
      </c>
      <c r="D473" s="1434">
        <v>262</v>
      </c>
      <c r="E473" s="1435">
        <v>268</v>
      </c>
      <c r="F473" s="620">
        <v>269</v>
      </c>
      <c r="G473" s="620">
        <v>266</v>
      </c>
      <c r="H473" s="620">
        <v>306</v>
      </c>
      <c r="I473" s="620">
        <f t="shared" si="43"/>
        <v>302</v>
      </c>
      <c r="J473" s="620">
        <f t="shared" si="43"/>
        <v>269</v>
      </c>
      <c r="K473" s="620">
        <f t="shared" si="43"/>
        <v>281</v>
      </c>
      <c r="L473" s="620">
        <f t="shared" si="43"/>
        <v>279</v>
      </c>
      <c r="M473" s="620">
        <f t="shared" si="43"/>
        <v>283</v>
      </c>
      <c r="N473" s="620">
        <f t="shared" si="43"/>
        <v>262</v>
      </c>
      <c r="O473" s="621">
        <f t="shared" si="43"/>
        <v>257</v>
      </c>
      <c r="P473" s="1441"/>
      <c r="Q473" s="1441"/>
      <c r="R473" s="1441"/>
      <c r="S473" s="1441"/>
      <c r="T473" s="1587"/>
      <c r="U473" s="1587"/>
      <c r="V473" s="1587"/>
      <c r="W473" s="1587"/>
      <c r="X473" s="1616"/>
      <c r="Y473" s="1624"/>
      <c r="Z473" s="1618"/>
      <c r="AA473" s="1618"/>
      <c r="AB473" s="1618"/>
      <c r="AC473" s="1618"/>
      <c r="AD473" s="1618"/>
      <c r="AE473" s="1624"/>
      <c r="AF473" s="1441"/>
      <c r="AG473" s="1441"/>
      <c r="AH473" s="1441"/>
    </row>
    <row r="474" spans="1:34" customFormat="1" x14ac:dyDescent="0.15">
      <c r="A474" s="1402" t="s">
        <v>267</v>
      </c>
      <c r="B474" s="1394" t="s">
        <v>95</v>
      </c>
      <c r="C474" s="1425">
        <f>SUM(D474:O474)</f>
        <v>11995.894</v>
      </c>
      <c r="D474" s="1426">
        <v>1148.7380000000001</v>
      </c>
      <c r="E474" s="1404">
        <v>1265.6110000000001</v>
      </c>
      <c r="F474" s="1427">
        <v>1292.3789999999999</v>
      </c>
      <c r="G474" s="640">
        <v>895.77800000000002</v>
      </c>
      <c r="H474" s="640">
        <v>627.34900000000005</v>
      </c>
      <c r="I474" s="640">
        <f>I262</f>
        <v>608.73099999999999</v>
      </c>
      <c r="J474" s="640">
        <f t="shared" ref="J474:O474" si="44">J262</f>
        <v>645.976</v>
      </c>
      <c r="K474" s="640">
        <f t="shared" si="44"/>
        <v>555.77499999999998</v>
      </c>
      <c r="L474" s="640">
        <f t="shared" si="44"/>
        <v>1249.539</v>
      </c>
      <c r="M474" s="640">
        <f t="shared" si="44"/>
        <v>1167.374</v>
      </c>
      <c r="N474" s="640">
        <f t="shared" si="44"/>
        <v>1028.8800000000001</v>
      </c>
      <c r="O474" s="605">
        <f t="shared" si="44"/>
        <v>1509.7639999999999</v>
      </c>
      <c r="P474" s="1443"/>
      <c r="Q474" s="1441"/>
      <c r="R474" s="1441"/>
      <c r="S474" s="1441"/>
      <c r="T474" s="1587"/>
      <c r="U474" s="1587"/>
      <c r="V474" s="1587"/>
      <c r="W474" s="1616"/>
      <c r="X474" s="1587"/>
      <c r="Y474" s="1624"/>
      <c r="Z474" s="1618"/>
      <c r="AA474" s="1618"/>
      <c r="AB474" s="1618"/>
      <c r="AC474" s="1618"/>
      <c r="AD474" s="1618"/>
      <c r="AE474" s="1624"/>
      <c r="AF474" s="1441"/>
      <c r="AG474" s="1441"/>
      <c r="AH474" s="1441"/>
    </row>
    <row r="475" spans="1:34" customFormat="1" x14ac:dyDescent="0.15">
      <c r="A475" s="1384"/>
      <c r="B475" s="1395" t="s">
        <v>266</v>
      </c>
      <c r="C475" s="1420">
        <f>SUM(D475:O475)</f>
        <v>3027730.2220000005</v>
      </c>
      <c r="D475" s="1417">
        <v>292653.728</v>
      </c>
      <c r="E475" s="1355">
        <v>326598.73800000001</v>
      </c>
      <c r="F475" s="630">
        <v>333581.15500000003</v>
      </c>
      <c r="G475" s="646">
        <v>225635.092</v>
      </c>
      <c r="H475" s="646">
        <v>180766.52499999999</v>
      </c>
      <c r="I475" s="646">
        <f t="shared" ref="I475:O476" si="45">I263</f>
        <v>167919.16899999999</v>
      </c>
      <c r="J475" s="646">
        <f t="shared" si="45"/>
        <v>157361.21599999999</v>
      </c>
      <c r="K475" s="646">
        <f t="shared" si="45"/>
        <v>134209.899</v>
      </c>
      <c r="L475" s="646">
        <f t="shared" si="45"/>
        <v>325058.33100000001</v>
      </c>
      <c r="M475" s="646">
        <f t="shared" si="45"/>
        <v>302925.90500000003</v>
      </c>
      <c r="N475" s="646">
        <f t="shared" si="45"/>
        <v>225771.321</v>
      </c>
      <c r="O475" s="614">
        <f t="shared" si="45"/>
        <v>355249.14299999998</v>
      </c>
      <c r="P475" s="1441"/>
      <c r="Q475" s="1441"/>
      <c r="R475" s="1441"/>
      <c r="S475" s="1441"/>
      <c r="T475" s="1616"/>
      <c r="U475" s="1616"/>
      <c r="V475" s="1616"/>
      <c r="W475" s="1587"/>
      <c r="X475" s="1587"/>
      <c r="Y475" s="1624"/>
      <c r="Z475" s="1617"/>
      <c r="AA475" s="1617"/>
      <c r="AB475" s="1617"/>
      <c r="AC475" s="1618"/>
      <c r="AD475" s="1618"/>
      <c r="AE475" s="1624"/>
      <c r="AF475" s="1441"/>
      <c r="AG475" s="1441"/>
      <c r="AH475" s="1441"/>
    </row>
    <row r="476" spans="1:34" customFormat="1" x14ac:dyDescent="0.15">
      <c r="A476" s="1387"/>
      <c r="B476" s="1396" t="s">
        <v>269</v>
      </c>
      <c r="C476" s="1421">
        <f>C475/C474</f>
        <v>252.39721374663702</v>
      </c>
      <c r="D476" s="1428">
        <v>255</v>
      </c>
      <c r="E476" s="1367">
        <v>258</v>
      </c>
      <c r="F476" s="1429">
        <v>258</v>
      </c>
      <c r="G476" s="1430">
        <v>252</v>
      </c>
      <c r="H476" s="1430">
        <v>288</v>
      </c>
      <c r="I476" s="1430">
        <f t="shared" si="45"/>
        <v>276</v>
      </c>
      <c r="J476" s="1430">
        <f t="shared" si="45"/>
        <v>244</v>
      </c>
      <c r="K476" s="1430">
        <f t="shared" si="45"/>
        <v>241</v>
      </c>
      <c r="L476" s="1430">
        <f t="shared" si="45"/>
        <v>260</v>
      </c>
      <c r="M476" s="1430">
        <f t="shared" si="45"/>
        <v>259</v>
      </c>
      <c r="N476" s="1430">
        <f t="shared" si="45"/>
        <v>219</v>
      </c>
      <c r="O476" s="1462">
        <f t="shared" si="45"/>
        <v>235</v>
      </c>
      <c r="P476" s="1441"/>
      <c r="Q476" s="1441"/>
      <c r="R476" s="1441"/>
      <c r="S476" s="1441"/>
      <c r="T476" s="1587"/>
      <c r="U476" s="1587"/>
      <c r="V476" s="1587"/>
      <c r="W476" s="1587"/>
      <c r="X476" s="1616"/>
      <c r="Y476" s="1624"/>
      <c r="Z476" s="1618"/>
      <c r="AA476" s="1618"/>
      <c r="AB476" s="1618"/>
      <c r="AC476" s="1617"/>
      <c r="AD476" s="1618"/>
      <c r="AE476" s="1624"/>
      <c r="AF476" s="1441"/>
      <c r="AG476" s="1441"/>
      <c r="AH476" s="1441"/>
    </row>
    <row r="477" spans="1:34" customFormat="1" x14ac:dyDescent="0.15">
      <c r="A477" s="1410" t="s">
        <v>280</v>
      </c>
      <c r="B477" s="545"/>
      <c r="C477" s="1411"/>
      <c r="D477" s="545"/>
      <c r="E477" s="546"/>
      <c r="F477" s="545"/>
      <c r="G477" s="545"/>
      <c r="H477" s="545"/>
      <c r="I477" s="545"/>
      <c r="J477" s="545"/>
      <c r="K477" s="545"/>
      <c r="L477" s="773"/>
      <c r="M477" s="828"/>
      <c r="N477" s="1412"/>
      <c r="O477" s="1456" t="s">
        <v>265</v>
      </c>
      <c r="P477" s="1441"/>
      <c r="Q477" s="1441"/>
      <c r="R477" s="1441"/>
      <c r="S477" s="1441"/>
      <c r="T477" s="1587"/>
      <c r="U477" s="1587"/>
      <c r="V477" s="1587"/>
      <c r="W477" s="1616"/>
      <c r="X477" s="1587"/>
      <c r="Y477" s="1624"/>
      <c r="Z477" s="1619"/>
      <c r="AA477" s="1619"/>
      <c r="AB477" s="1619"/>
      <c r="AC477" s="1618"/>
      <c r="AD477" s="1617"/>
      <c r="AE477" s="1624"/>
      <c r="AF477" s="1441"/>
      <c r="AG477" s="1441"/>
      <c r="AH477" s="1441"/>
    </row>
    <row r="478" spans="1:34" customFormat="1" x14ac:dyDescent="0.15">
      <c r="A478" s="1445" t="s">
        <v>276</v>
      </c>
      <c r="B478" s="1446"/>
      <c r="C478" s="1485" t="s">
        <v>1</v>
      </c>
      <c r="D478" s="1487" t="s">
        <v>294</v>
      </c>
      <c r="E478" s="1488" t="s">
        <v>295</v>
      </c>
      <c r="F478" s="1488" t="s">
        <v>296</v>
      </c>
      <c r="G478" s="1488" t="s">
        <v>297</v>
      </c>
      <c r="H478" s="1488" t="s">
        <v>298</v>
      </c>
      <c r="I478" s="1488" t="s">
        <v>299</v>
      </c>
      <c r="J478" s="1488" t="s">
        <v>300</v>
      </c>
      <c r="K478" s="1488" t="s">
        <v>301</v>
      </c>
      <c r="L478" s="1488" t="s">
        <v>302</v>
      </c>
      <c r="M478" s="1488" t="s">
        <v>303</v>
      </c>
      <c r="N478" s="1488" t="s">
        <v>304</v>
      </c>
      <c r="O478" s="1489" t="s">
        <v>305</v>
      </c>
      <c r="P478" s="1441"/>
      <c r="Q478" s="1441"/>
      <c r="R478" s="1441"/>
      <c r="S478" s="1441"/>
      <c r="T478" s="1587"/>
      <c r="U478" s="1587"/>
      <c r="V478" s="1587"/>
      <c r="W478" s="1587"/>
      <c r="X478" s="1587"/>
      <c r="Y478" s="1624"/>
      <c r="Z478" s="1618"/>
      <c r="AA478" s="1618"/>
      <c r="AB478" s="1618"/>
      <c r="AC478" s="1619"/>
      <c r="AD478" s="1618"/>
      <c r="AE478" s="1624"/>
      <c r="AF478" s="1441"/>
      <c r="AG478" s="1441"/>
      <c r="AH478" s="1441"/>
    </row>
    <row r="479" spans="1:34" customFormat="1" x14ac:dyDescent="0.15">
      <c r="A479" s="1402" t="s">
        <v>268</v>
      </c>
      <c r="B479" s="1394" t="s">
        <v>95</v>
      </c>
      <c r="C479" s="1418">
        <f>SUM(D479:O479)</f>
        <v>183127</v>
      </c>
      <c r="D479" s="1431">
        <v>13560</v>
      </c>
      <c r="E479" s="1432">
        <v>14417</v>
      </c>
      <c r="F479" s="1433">
        <v>17385</v>
      </c>
      <c r="G479" s="1433">
        <v>17438</v>
      </c>
      <c r="H479" s="1433">
        <v>17079</v>
      </c>
      <c r="I479" s="1433">
        <f>I17</f>
        <v>14269</v>
      </c>
      <c r="J479" s="1433">
        <f t="shared" ref="J479:O479" si="46">J17</f>
        <v>15191</v>
      </c>
      <c r="K479" s="1433">
        <f t="shared" si="46"/>
        <v>16052</v>
      </c>
      <c r="L479" s="1433">
        <f t="shared" si="46"/>
        <v>15585</v>
      </c>
      <c r="M479" s="1433">
        <f t="shared" si="46"/>
        <v>15079</v>
      </c>
      <c r="N479" s="1433">
        <f t="shared" si="46"/>
        <v>13489</v>
      </c>
      <c r="O479" s="1463">
        <f t="shared" si="46"/>
        <v>13583</v>
      </c>
      <c r="P479" s="1441"/>
      <c r="Q479" s="1441"/>
      <c r="R479" s="1441"/>
      <c r="S479" s="1441"/>
      <c r="T479" s="1588"/>
      <c r="U479" s="1589"/>
      <c r="V479" s="1590"/>
      <c r="W479" s="1587"/>
      <c r="X479" s="1616"/>
      <c r="Y479" s="1624"/>
      <c r="Z479" s="1592"/>
      <c r="AA479" s="1592"/>
      <c r="AB479" s="1592"/>
      <c r="AC479" s="1618"/>
      <c r="AD479" s="1619"/>
      <c r="AE479" s="1624"/>
      <c r="AF479" s="1441"/>
      <c r="AG479" s="1441"/>
      <c r="AH479" s="1441"/>
    </row>
    <row r="480" spans="1:34" customFormat="1" x14ac:dyDescent="0.15">
      <c r="A480" s="1384"/>
      <c r="B480" s="1395" t="s">
        <v>266</v>
      </c>
      <c r="C480" s="1419">
        <f>SUM(D480:O480)</f>
        <v>17214952</v>
      </c>
      <c r="D480" s="1416">
        <v>1331485</v>
      </c>
      <c r="E480" s="1358">
        <v>1365051</v>
      </c>
      <c r="F480" s="1359">
        <v>1484438</v>
      </c>
      <c r="G480" s="1359">
        <v>1849619</v>
      </c>
      <c r="H480" s="1359">
        <v>1440304</v>
      </c>
      <c r="I480" s="1359">
        <f t="shared" ref="I480:O481" si="47">I18</f>
        <v>1350465</v>
      </c>
      <c r="J480" s="1359">
        <f t="shared" si="47"/>
        <v>1476335</v>
      </c>
      <c r="K480" s="1359">
        <f t="shared" si="47"/>
        <v>1259041</v>
      </c>
      <c r="L480" s="1359">
        <f t="shared" si="47"/>
        <v>1401374</v>
      </c>
      <c r="M480" s="1359">
        <f t="shared" si="47"/>
        <v>1774554</v>
      </c>
      <c r="N480" s="1359">
        <f t="shared" si="47"/>
        <v>1402698</v>
      </c>
      <c r="O480" s="1461">
        <f t="shared" si="47"/>
        <v>1079588</v>
      </c>
      <c r="P480" s="1441"/>
      <c r="Q480" s="1441"/>
      <c r="R480" s="1441"/>
      <c r="S480" s="1441"/>
      <c r="T480" s="1587"/>
      <c r="U480" s="1587"/>
      <c r="V480" s="1587"/>
      <c r="W480" s="1616"/>
      <c r="X480" s="1587"/>
      <c r="Y480" s="1624"/>
      <c r="Z480" s="1618"/>
      <c r="AA480" s="1618"/>
      <c r="AB480" s="1618"/>
      <c r="AC480" s="1592"/>
      <c r="AD480" s="1618"/>
      <c r="AE480" s="1624"/>
      <c r="AF480" s="1441"/>
      <c r="AG480" s="1441"/>
      <c r="AH480" s="1441"/>
    </row>
    <row r="481" spans="1:34" customFormat="1" x14ac:dyDescent="0.15">
      <c r="A481" s="1387"/>
      <c r="B481" s="1396" t="s">
        <v>269</v>
      </c>
      <c r="C481" s="1422">
        <f>C480/C479</f>
        <v>94.005537140891292</v>
      </c>
      <c r="D481" s="1434">
        <v>98</v>
      </c>
      <c r="E481" s="1435">
        <v>95</v>
      </c>
      <c r="F481" s="620">
        <v>85</v>
      </c>
      <c r="G481" s="620">
        <v>106</v>
      </c>
      <c r="H481" s="620">
        <v>84</v>
      </c>
      <c r="I481" s="620">
        <f t="shared" si="47"/>
        <v>95</v>
      </c>
      <c r="J481" s="620">
        <f t="shared" si="47"/>
        <v>97</v>
      </c>
      <c r="K481" s="620">
        <f t="shared" si="47"/>
        <v>78</v>
      </c>
      <c r="L481" s="620">
        <f t="shared" si="47"/>
        <v>90</v>
      </c>
      <c r="M481" s="620">
        <f t="shared" si="47"/>
        <v>118</v>
      </c>
      <c r="N481" s="620">
        <f t="shared" si="47"/>
        <v>104</v>
      </c>
      <c r="O481" s="621">
        <f t="shared" si="47"/>
        <v>79</v>
      </c>
      <c r="P481" s="1441"/>
      <c r="Q481" s="1441"/>
      <c r="R481" s="1441"/>
      <c r="S481" s="1441"/>
      <c r="T481" s="1588"/>
      <c r="U481" s="1589"/>
      <c r="V481" s="1590"/>
      <c r="W481" s="1587"/>
      <c r="X481" s="1587"/>
      <c r="Y481" s="1624"/>
      <c r="Z481" s="1618"/>
      <c r="AA481" s="1618"/>
      <c r="AB481" s="1618"/>
      <c r="AC481" s="1618"/>
      <c r="AD481" s="1592"/>
      <c r="AE481" s="1624"/>
      <c r="AF481" s="1441"/>
      <c r="AG481" s="1441"/>
      <c r="AH481" s="1441"/>
    </row>
    <row r="482" spans="1:34" customFormat="1" x14ac:dyDescent="0.15">
      <c r="A482" s="1402" t="s">
        <v>267</v>
      </c>
      <c r="B482" s="1394" t="s">
        <v>95</v>
      </c>
      <c r="C482" s="1425">
        <f>SUM(D482:O482)</f>
        <v>13027.969000000001</v>
      </c>
      <c r="D482" s="1426">
        <v>795.57799999999997</v>
      </c>
      <c r="E482" s="1404">
        <v>292.38299999999998</v>
      </c>
      <c r="F482" s="1427">
        <v>125.595</v>
      </c>
      <c r="G482" s="1427">
        <v>211.71100000000001</v>
      </c>
      <c r="H482" s="640">
        <v>2255.9549999999999</v>
      </c>
      <c r="I482" s="640">
        <f>I199</f>
        <v>4121.92</v>
      </c>
      <c r="J482" s="640">
        <f t="shared" ref="J482:O482" si="48">J199</f>
        <v>498.96499999999997</v>
      </c>
      <c r="K482" s="640">
        <f t="shared" si="48"/>
        <v>7.1</v>
      </c>
      <c r="L482" s="640">
        <f t="shared" si="48"/>
        <v>7.57</v>
      </c>
      <c r="M482" s="640">
        <f t="shared" si="48"/>
        <v>992.59299999999996</v>
      </c>
      <c r="N482" s="640">
        <f t="shared" si="48"/>
        <v>2503.25</v>
      </c>
      <c r="O482" s="605">
        <f t="shared" si="48"/>
        <v>1215.3489999999999</v>
      </c>
      <c r="P482" s="1443"/>
      <c r="Q482" s="1441"/>
      <c r="R482" s="1441"/>
      <c r="S482" s="1441"/>
      <c r="T482" s="1588"/>
      <c r="U482" s="1589"/>
      <c r="V482" s="1590"/>
      <c r="W482" s="1587"/>
      <c r="X482" s="1616"/>
      <c r="Y482" s="1624"/>
      <c r="Z482" s="1618"/>
      <c r="AA482" s="1618"/>
      <c r="AB482" s="1618"/>
      <c r="AC482" s="1618"/>
      <c r="AD482" s="1618"/>
      <c r="AE482" s="1624"/>
      <c r="AF482" s="1441"/>
      <c r="AG482" s="1441"/>
      <c r="AH482" s="1441"/>
    </row>
    <row r="483" spans="1:34" customFormat="1" x14ac:dyDescent="0.15">
      <c r="A483" s="1384"/>
      <c r="B483" s="1395" t="s">
        <v>266</v>
      </c>
      <c r="C483" s="1420">
        <f>SUM(D483:O483)</f>
        <v>1052376.29</v>
      </c>
      <c r="D483" s="1417">
        <v>54550.735999999997</v>
      </c>
      <c r="E483" s="1355">
        <v>20049.134999999998</v>
      </c>
      <c r="F483" s="630">
        <v>7717.6549999999997</v>
      </c>
      <c r="G483" s="630">
        <v>21037.948</v>
      </c>
      <c r="H483" s="646">
        <v>160167.03</v>
      </c>
      <c r="I483" s="646">
        <f t="shared" ref="I483:O484" si="49">I200</f>
        <v>358387.23100000003</v>
      </c>
      <c r="J483" s="646">
        <f t="shared" si="49"/>
        <v>37196.684999999998</v>
      </c>
      <c r="K483" s="646">
        <f t="shared" si="49"/>
        <v>430.488</v>
      </c>
      <c r="L483" s="646">
        <f t="shared" si="49"/>
        <v>732.24</v>
      </c>
      <c r="M483" s="646">
        <f t="shared" si="49"/>
        <v>106878.01</v>
      </c>
      <c r="N483" s="646">
        <f t="shared" si="49"/>
        <v>208018.06</v>
      </c>
      <c r="O483" s="614">
        <f t="shared" si="49"/>
        <v>77211.072</v>
      </c>
      <c r="P483" s="1441"/>
      <c r="Q483" s="1441"/>
      <c r="R483" s="1441"/>
      <c r="S483" s="1441"/>
      <c r="T483" s="1588"/>
      <c r="U483" s="1589"/>
      <c r="V483" s="1590"/>
      <c r="W483" s="1587"/>
      <c r="X483" s="1587"/>
      <c r="Y483" s="1624"/>
      <c r="Z483" s="1618"/>
      <c r="AA483" s="1618"/>
      <c r="AB483" s="1618"/>
      <c r="AC483" s="1618"/>
      <c r="AD483" s="1618"/>
      <c r="AE483" s="1624"/>
      <c r="AF483" s="1441"/>
      <c r="AG483" s="1441"/>
      <c r="AH483" s="1441"/>
    </row>
    <row r="484" spans="1:34" customFormat="1" x14ac:dyDescent="0.15">
      <c r="A484" s="1387"/>
      <c r="B484" s="1396" t="s">
        <v>269</v>
      </c>
      <c r="C484" s="1421">
        <f>C483/C482</f>
        <v>80.778231050442315</v>
      </c>
      <c r="D484" s="1428">
        <v>69</v>
      </c>
      <c r="E484" s="1367">
        <v>69</v>
      </c>
      <c r="F484" s="1429">
        <v>61</v>
      </c>
      <c r="G484" s="1429">
        <v>99</v>
      </c>
      <c r="H484" s="1430">
        <v>71</v>
      </c>
      <c r="I484" s="1430">
        <f t="shared" si="49"/>
        <v>87</v>
      </c>
      <c r="J484" s="1430">
        <f t="shared" si="49"/>
        <v>75</v>
      </c>
      <c r="K484" s="1430">
        <f t="shared" si="49"/>
        <v>61</v>
      </c>
      <c r="L484" s="1430">
        <f t="shared" si="49"/>
        <v>97</v>
      </c>
      <c r="M484" s="1430">
        <f t="shared" si="49"/>
        <v>108</v>
      </c>
      <c r="N484" s="1430">
        <f t="shared" si="49"/>
        <v>83</v>
      </c>
      <c r="O484" s="1462">
        <f t="shared" si="49"/>
        <v>64</v>
      </c>
      <c r="P484" s="1441"/>
      <c r="Q484" s="1441"/>
      <c r="R484" s="1441"/>
      <c r="S484" s="1441"/>
      <c r="T484" s="1588"/>
      <c r="U484" s="1589"/>
      <c r="V484" s="1590"/>
      <c r="W484" s="1590"/>
      <c r="X484" s="1587"/>
      <c r="Y484" s="1624"/>
      <c r="Z484" s="1618"/>
      <c r="AA484" s="1618"/>
      <c r="AB484" s="1618"/>
      <c r="AC484" s="1618"/>
      <c r="AD484" s="1618"/>
      <c r="AE484" s="1624"/>
      <c r="AF484" s="1441"/>
      <c r="AG484" s="1441"/>
      <c r="AH484" s="1441"/>
    </row>
    <row r="485" spans="1:34" customFormat="1" x14ac:dyDescent="0.15">
      <c r="A485" s="1410" t="s">
        <v>291</v>
      </c>
      <c r="B485" s="545"/>
      <c r="C485" s="1411"/>
      <c r="D485" s="545"/>
      <c r="E485" s="546"/>
      <c r="F485" s="545"/>
      <c r="G485" s="545"/>
      <c r="H485" s="545"/>
      <c r="I485" s="545"/>
      <c r="J485" s="545"/>
      <c r="K485" s="545"/>
      <c r="L485" s="773"/>
      <c r="M485" s="828"/>
      <c r="N485" s="1412"/>
      <c r="O485" s="1456" t="s">
        <v>265</v>
      </c>
      <c r="P485" s="1441"/>
      <c r="Q485" s="1441"/>
      <c r="R485" s="1441"/>
      <c r="S485" s="1441"/>
      <c r="T485" s="1588"/>
      <c r="U485" s="1589"/>
      <c r="V485" s="1590"/>
      <c r="W485" s="1587"/>
      <c r="X485" s="1616"/>
      <c r="Y485" s="1624"/>
      <c r="Z485" s="1618"/>
      <c r="AA485" s="1618"/>
      <c r="AB485" s="1618"/>
      <c r="AC485" s="1618"/>
      <c r="AD485" s="1618"/>
      <c r="AE485" s="1624"/>
      <c r="AF485" s="1441"/>
      <c r="AG485" s="1441"/>
      <c r="AH485" s="1441"/>
    </row>
    <row r="486" spans="1:34" customFormat="1" x14ac:dyDescent="0.15">
      <c r="A486" s="1445" t="s">
        <v>279</v>
      </c>
      <c r="B486" s="1446"/>
      <c r="C486" s="1485" t="s">
        <v>1</v>
      </c>
      <c r="D486" s="1487" t="s">
        <v>294</v>
      </c>
      <c r="E486" s="1488" t="s">
        <v>295</v>
      </c>
      <c r="F486" s="1488" t="s">
        <v>296</v>
      </c>
      <c r="G486" s="1488" t="s">
        <v>297</v>
      </c>
      <c r="H486" s="1488" t="s">
        <v>298</v>
      </c>
      <c r="I486" s="1488" t="s">
        <v>299</v>
      </c>
      <c r="J486" s="1488" t="s">
        <v>300</v>
      </c>
      <c r="K486" s="1488" t="s">
        <v>301</v>
      </c>
      <c r="L486" s="1488" t="s">
        <v>302</v>
      </c>
      <c r="M486" s="1488" t="s">
        <v>303</v>
      </c>
      <c r="N486" s="1488" t="s">
        <v>304</v>
      </c>
      <c r="O486" s="1489" t="s">
        <v>305</v>
      </c>
      <c r="P486" s="1441"/>
      <c r="Q486" s="1441"/>
      <c r="R486" s="1441"/>
      <c r="S486" s="1441"/>
      <c r="T486" s="1587"/>
      <c r="U486" s="1587"/>
      <c r="V486" s="1587"/>
      <c r="W486" s="1615"/>
      <c r="X486" s="1587"/>
      <c r="Y486" s="1624"/>
      <c r="Z486" s="1618"/>
      <c r="AA486" s="1618"/>
      <c r="AB486" s="1618"/>
      <c r="AC486" s="1618"/>
      <c r="AD486" s="1618"/>
      <c r="AE486" s="1624"/>
      <c r="AF486" s="1441"/>
      <c r="AG486" s="1441"/>
      <c r="AH486" s="1441"/>
    </row>
    <row r="487" spans="1:34" customFormat="1" x14ac:dyDescent="0.15">
      <c r="A487" s="1402" t="s">
        <v>268</v>
      </c>
      <c r="B487" s="1394" t="s">
        <v>95</v>
      </c>
      <c r="C487" s="1418">
        <f>SUM(D487:O487)</f>
        <v>49297</v>
      </c>
      <c r="D487" s="1431">
        <v>5483</v>
      </c>
      <c r="E487" s="1432">
        <v>4440</v>
      </c>
      <c r="F487" s="1433">
        <v>4103</v>
      </c>
      <c r="G487" s="1433">
        <v>3442</v>
      </c>
      <c r="H487" s="1433">
        <v>3606</v>
      </c>
      <c r="I487" s="1433">
        <f>I41</f>
        <v>3623</v>
      </c>
      <c r="J487" s="1433">
        <f t="shared" ref="J487:O487" si="50">J41</f>
        <v>3429</v>
      </c>
      <c r="K487" s="1433">
        <f t="shared" si="50"/>
        <v>3471</v>
      </c>
      <c r="L487" s="1433">
        <f t="shared" si="50"/>
        <v>3528</v>
      </c>
      <c r="M487" s="1433">
        <f t="shared" si="50"/>
        <v>4220</v>
      </c>
      <c r="N487" s="1433">
        <f t="shared" si="50"/>
        <v>4440</v>
      </c>
      <c r="O487" s="1463">
        <f t="shared" si="50"/>
        <v>5512</v>
      </c>
      <c r="P487" s="1441"/>
      <c r="Q487" s="1441"/>
      <c r="R487" s="1441"/>
      <c r="S487" s="1441"/>
      <c r="T487" s="1616"/>
      <c r="U487" s="1616"/>
      <c r="V487" s="1616"/>
      <c r="W487" s="1615"/>
      <c r="X487" s="1587"/>
      <c r="Y487" s="1624"/>
      <c r="Z487" s="1618"/>
      <c r="AA487" s="1618"/>
      <c r="AB487" s="1618"/>
      <c r="AC487" s="1618"/>
      <c r="AD487" s="1618"/>
      <c r="AE487" s="1624"/>
      <c r="AF487" s="1441"/>
      <c r="AG487" s="1441"/>
      <c r="AH487" s="1441"/>
    </row>
    <row r="488" spans="1:34" customFormat="1" x14ac:dyDescent="0.15">
      <c r="A488" s="1384"/>
      <c r="B488" s="1395" t="s">
        <v>266</v>
      </c>
      <c r="C488" s="1419">
        <f>SUM(D488:O488)</f>
        <v>18209040</v>
      </c>
      <c r="D488" s="1416">
        <v>1449061</v>
      </c>
      <c r="E488" s="1358">
        <v>1123958</v>
      </c>
      <c r="F488" s="1359">
        <v>943964</v>
      </c>
      <c r="G488" s="1359">
        <v>1078721</v>
      </c>
      <c r="H488" s="1359">
        <v>1505426</v>
      </c>
      <c r="I488" s="1359">
        <f t="shared" ref="I488:O489" si="51">I42</f>
        <v>1584478</v>
      </c>
      <c r="J488" s="1359">
        <f t="shared" si="51"/>
        <v>1149680</v>
      </c>
      <c r="K488" s="1359">
        <f t="shared" si="51"/>
        <v>1250785</v>
      </c>
      <c r="L488" s="1359">
        <f t="shared" si="51"/>
        <v>1825602</v>
      </c>
      <c r="M488" s="1359">
        <f t="shared" si="51"/>
        <v>2306919</v>
      </c>
      <c r="N488" s="1359">
        <f t="shared" si="51"/>
        <v>1938218</v>
      </c>
      <c r="O488" s="1461">
        <f t="shared" si="51"/>
        <v>2052228</v>
      </c>
      <c r="P488" s="1441"/>
      <c r="Q488" s="1441"/>
      <c r="R488" s="1441"/>
      <c r="S488" s="1441"/>
      <c r="T488" s="1591"/>
      <c r="U488" s="1591"/>
      <c r="V488" s="1591"/>
      <c r="W488" s="1615"/>
      <c r="X488" s="1587"/>
      <c r="Y488" s="1624"/>
      <c r="Z488" s="1618"/>
      <c r="AA488" s="1618"/>
      <c r="AB488" s="1618"/>
      <c r="AC488" s="1618"/>
      <c r="AD488" s="1618"/>
      <c r="AE488" s="1624"/>
      <c r="AF488" s="1441"/>
      <c r="AG488" s="1441"/>
      <c r="AH488" s="1441"/>
    </row>
    <row r="489" spans="1:34" customFormat="1" x14ac:dyDescent="0.15">
      <c r="A489" s="1387"/>
      <c r="B489" s="1396" t="s">
        <v>269</v>
      </c>
      <c r="C489" s="1422">
        <f>C488/C487</f>
        <v>369.37420126985415</v>
      </c>
      <c r="D489" s="1434">
        <v>264</v>
      </c>
      <c r="E489" s="1435">
        <v>253</v>
      </c>
      <c r="F489" s="620">
        <v>230</v>
      </c>
      <c r="G489" s="620">
        <v>313</v>
      </c>
      <c r="H489" s="620">
        <v>417</v>
      </c>
      <c r="I489" s="620">
        <f t="shared" si="51"/>
        <v>437</v>
      </c>
      <c r="J489" s="620">
        <f t="shared" si="51"/>
        <v>335</v>
      </c>
      <c r="K489" s="620">
        <f t="shared" si="51"/>
        <v>360</v>
      </c>
      <c r="L489" s="620">
        <f t="shared" si="51"/>
        <v>517</v>
      </c>
      <c r="M489" s="620">
        <f t="shared" si="51"/>
        <v>547</v>
      </c>
      <c r="N489" s="620">
        <f t="shared" si="51"/>
        <v>436</v>
      </c>
      <c r="O489" s="621">
        <f t="shared" si="51"/>
        <v>372</v>
      </c>
      <c r="P489" s="1441"/>
      <c r="Q489" s="1441"/>
      <c r="R489" s="1441"/>
      <c r="S489" s="1441"/>
      <c r="T489" s="1587"/>
      <c r="U489" s="1587"/>
      <c r="V489" s="1587"/>
      <c r="W489" s="1615"/>
      <c r="X489" s="1590"/>
      <c r="Y489" s="1624"/>
      <c r="Z489" s="1619"/>
      <c r="AA489" s="1619"/>
      <c r="AB489" s="1619"/>
      <c r="AC489" s="1618"/>
      <c r="AD489" s="1618"/>
      <c r="AE489" s="1624"/>
      <c r="AF489" s="1441"/>
      <c r="AG489" s="1441"/>
      <c r="AH489" s="1441"/>
    </row>
    <row r="490" spans="1:34" customFormat="1" x14ac:dyDescent="0.15">
      <c r="A490" s="1402" t="s">
        <v>267</v>
      </c>
      <c r="B490" s="1394" t="s">
        <v>95</v>
      </c>
      <c r="C490" s="1425">
        <f>SUM(D490:O490)</f>
        <v>14245.188</v>
      </c>
      <c r="D490" s="1426">
        <v>1515.7190000000001</v>
      </c>
      <c r="E490" s="1404">
        <v>978.21900000000005</v>
      </c>
      <c r="F490" s="1427">
        <v>869.298</v>
      </c>
      <c r="G490" s="1427">
        <v>762.46699999999998</v>
      </c>
      <c r="H490" s="640">
        <v>1964.528</v>
      </c>
      <c r="I490" s="640">
        <f>I223</f>
        <v>2453.424</v>
      </c>
      <c r="J490" s="640">
        <f t="shared" ref="J490:O490" si="52">J223</f>
        <v>1946.2550000000001</v>
      </c>
      <c r="K490" s="640">
        <f t="shared" si="52"/>
        <v>943.97900000000004</v>
      </c>
      <c r="L490" s="640">
        <f t="shared" si="52"/>
        <v>340.97399999999999</v>
      </c>
      <c r="M490" s="640">
        <f t="shared" si="52"/>
        <v>348.87200000000001</v>
      </c>
      <c r="N490" s="640">
        <f t="shared" si="52"/>
        <v>692.30700000000002</v>
      </c>
      <c r="O490" s="605">
        <f t="shared" si="52"/>
        <v>1429.146</v>
      </c>
      <c r="P490" s="1443"/>
      <c r="Q490" s="1441"/>
      <c r="R490" s="1441"/>
      <c r="S490" s="1441"/>
      <c r="T490" s="1616"/>
      <c r="U490" s="1616"/>
      <c r="V490" s="1616"/>
      <c r="W490" s="1615"/>
      <c r="X490" s="1587"/>
      <c r="Y490" s="1624"/>
      <c r="Z490" s="1619"/>
      <c r="AA490" s="1619"/>
      <c r="AB490" s="1619"/>
      <c r="AC490" s="1619"/>
      <c r="AD490" s="1618"/>
      <c r="AE490" s="1624"/>
      <c r="AF490" s="1441"/>
      <c r="AG490" s="1441"/>
      <c r="AH490" s="1441"/>
    </row>
    <row r="491" spans="1:34" customFormat="1" x14ac:dyDescent="0.15">
      <c r="A491" s="1384"/>
      <c r="B491" s="1395" t="s">
        <v>266</v>
      </c>
      <c r="C491" s="1420">
        <f>SUM(D491:O491)</f>
        <v>4921248.676</v>
      </c>
      <c r="D491" s="1417">
        <v>333527.86200000002</v>
      </c>
      <c r="E491" s="1355">
        <v>213625.095</v>
      </c>
      <c r="F491" s="630">
        <v>169315.861</v>
      </c>
      <c r="G491" s="630">
        <v>244787.47099999999</v>
      </c>
      <c r="H491" s="646">
        <v>888067.06700000004</v>
      </c>
      <c r="I491" s="646">
        <f t="shared" ref="I491:O492" si="53">I224</f>
        <v>1095353.2479999999</v>
      </c>
      <c r="J491" s="646">
        <f t="shared" si="53"/>
        <v>638126.35800000001</v>
      </c>
      <c r="K491" s="646">
        <f t="shared" si="53"/>
        <v>291037.95600000001</v>
      </c>
      <c r="L491" s="646">
        <f t="shared" si="53"/>
        <v>147937.606</v>
      </c>
      <c r="M491" s="646">
        <f t="shared" si="53"/>
        <v>162846.723</v>
      </c>
      <c r="N491" s="646">
        <f t="shared" si="53"/>
        <v>279325.55499999999</v>
      </c>
      <c r="O491" s="614">
        <f t="shared" si="53"/>
        <v>457297.87400000001</v>
      </c>
      <c r="P491" s="1441"/>
      <c r="Q491" s="1441"/>
      <c r="R491" s="1441"/>
      <c r="S491" s="1441"/>
      <c r="T491" s="1615"/>
      <c r="U491" s="1615"/>
      <c r="V491" s="1615"/>
      <c r="W491" s="1587"/>
      <c r="X491" s="1590"/>
      <c r="Y491" s="1624"/>
      <c r="Z491" s="1618"/>
      <c r="AA491" s="1618"/>
      <c r="AB491" s="1618"/>
      <c r="AC491" s="1619"/>
      <c r="AD491" s="1619"/>
      <c r="AE491" s="1624"/>
      <c r="AF491" s="1441"/>
      <c r="AG491" s="1441"/>
      <c r="AH491" s="1441"/>
    </row>
    <row r="492" spans="1:34" customFormat="1" x14ac:dyDescent="0.15">
      <c r="A492" s="1387"/>
      <c r="B492" s="1396" t="s">
        <v>269</v>
      </c>
      <c r="C492" s="1421">
        <f>C491/C490</f>
        <v>345.46744318151502</v>
      </c>
      <c r="D492" s="1428">
        <v>220</v>
      </c>
      <c r="E492" s="1367">
        <v>218</v>
      </c>
      <c r="F492" s="1429">
        <v>195</v>
      </c>
      <c r="G492" s="1429">
        <v>321</v>
      </c>
      <c r="H492" s="1430">
        <v>452</v>
      </c>
      <c r="I492" s="1430">
        <f t="shared" si="53"/>
        <v>446</v>
      </c>
      <c r="J492" s="1430">
        <f t="shared" si="53"/>
        <v>328</v>
      </c>
      <c r="K492" s="1430">
        <f t="shared" si="53"/>
        <v>308</v>
      </c>
      <c r="L492" s="1430">
        <f t="shared" si="53"/>
        <v>434</v>
      </c>
      <c r="M492" s="1430">
        <f t="shared" si="53"/>
        <v>467</v>
      </c>
      <c r="N492" s="1430">
        <f t="shared" si="53"/>
        <v>403</v>
      </c>
      <c r="O492" s="1462">
        <f t="shared" si="53"/>
        <v>320</v>
      </c>
      <c r="P492" s="1441"/>
      <c r="Q492" s="1441"/>
      <c r="R492" s="1441"/>
      <c r="S492" s="1441"/>
      <c r="T492" s="1588"/>
      <c r="U492" s="1589"/>
      <c r="V492" s="1590"/>
      <c r="W492" s="1616"/>
      <c r="X492" s="1590"/>
      <c r="Y492" s="1624"/>
      <c r="Z492" s="1619"/>
      <c r="AA492" s="1619"/>
      <c r="AB492" s="1619"/>
      <c r="AC492" s="1618"/>
      <c r="AD492" s="1619"/>
      <c r="AE492" s="1624"/>
      <c r="AF492" s="1441"/>
      <c r="AG492" s="1441"/>
      <c r="AH492" s="1441"/>
    </row>
    <row r="493" spans="1:34" customFormat="1" x14ac:dyDescent="0.15">
      <c r="A493" s="1410" t="s">
        <v>292</v>
      </c>
      <c r="B493" s="545"/>
      <c r="C493" s="1411"/>
      <c r="D493" s="545"/>
      <c r="E493" s="546"/>
      <c r="F493" s="545"/>
      <c r="G493" s="545"/>
      <c r="H493" s="545"/>
      <c r="I493" s="545"/>
      <c r="J493" s="545"/>
      <c r="K493" s="545"/>
      <c r="L493" s="773"/>
      <c r="M493" s="828"/>
      <c r="N493" s="1412"/>
      <c r="O493" s="1456" t="s">
        <v>265</v>
      </c>
      <c r="P493" s="1441"/>
      <c r="Q493" s="1441"/>
      <c r="R493" s="1441"/>
      <c r="S493" s="1441"/>
      <c r="T493" s="1616"/>
      <c r="U493" s="1616"/>
      <c r="V493" s="1616"/>
      <c r="W493" s="1615"/>
      <c r="X493" s="1590"/>
      <c r="Y493" s="1624"/>
      <c r="Z493" s="1619"/>
      <c r="AA493" s="1619"/>
      <c r="AB493" s="1619"/>
      <c r="AC493" s="1619"/>
      <c r="AD493" s="1618"/>
      <c r="AE493" s="1624"/>
      <c r="AF493" s="1441"/>
      <c r="AG493" s="1441"/>
      <c r="AH493" s="1441"/>
    </row>
    <row r="494" spans="1:34" customFormat="1" x14ac:dyDescent="0.15">
      <c r="A494" s="1445" t="s">
        <v>277</v>
      </c>
      <c r="B494" s="1446"/>
      <c r="C494" s="1485" t="s">
        <v>1</v>
      </c>
      <c r="D494" s="1487" t="s">
        <v>294</v>
      </c>
      <c r="E494" s="1488" t="s">
        <v>295</v>
      </c>
      <c r="F494" s="1488" t="s">
        <v>296</v>
      </c>
      <c r="G494" s="1488" t="s">
        <v>297</v>
      </c>
      <c r="H494" s="1488" t="s">
        <v>298</v>
      </c>
      <c r="I494" s="1488" t="s">
        <v>299</v>
      </c>
      <c r="J494" s="1488" t="s">
        <v>300</v>
      </c>
      <c r="K494" s="1488" t="s">
        <v>301</v>
      </c>
      <c r="L494" s="1488" t="s">
        <v>302</v>
      </c>
      <c r="M494" s="1488" t="s">
        <v>303</v>
      </c>
      <c r="N494" s="1488" t="s">
        <v>304</v>
      </c>
      <c r="O494" s="1489" t="s">
        <v>305</v>
      </c>
      <c r="P494" s="1441"/>
      <c r="Q494" s="1441"/>
      <c r="R494" s="1441"/>
      <c r="S494" s="1441"/>
      <c r="T494" s="1615"/>
      <c r="U494" s="1615"/>
      <c r="V494" s="1615"/>
      <c r="W494" s="1587"/>
      <c r="X494" s="1590"/>
      <c r="Y494" s="1624"/>
      <c r="Z494" s="1619"/>
      <c r="AA494" s="1619"/>
      <c r="AB494" s="1619"/>
      <c r="AC494" s="1619"/>
      <c r="AD494" s="1619"/>
      <c r="AE494" s="1624"/>
      <c r="AF494" s="1441"/>
      <c r="AG494" s="1441"/>
      <c r="AH494" s="1441"/>
    </row>
    <row r="495" spans="1:34" customFormat="1" x14ac:dyDescent="0.15">
      <c r="A495" s="1402" t="s">
        <v>268</v>
      </c>
      <c r="B495" s="1394" t="s">
        <v>95</v>
      </c>
      <c r="C495" s="1418">
        <f>SUM(D495:O495)</f>
        <v>67898</v>
      </c>
      <c r="D495" s="1431">
        <v>5064</v>
      </c>
      <c r="E495" s="1432">
        <v>4487</v>
      </c>
      <c r="F495" s="1433">
        <v>5246</v>
      </c>
      <c r="G495" s="1433">
        <v>5829</v>
      </c>
      <c r="H495" s="1433">
        <v>7840</v>
      </c>
      <c r="I495" s="1433">
        <f>I62</f>
        <v>7386</v>
      </c>
      <c r="J495" s="1433">
        <f t="shared" ref="J495:O495" si="54">J62</f>
        <v>6647</v>
      </c>
      <c r="K495" s="1433">
        <f t="shared" si="54"/>
        <v>8406</v>
      </c>
      <c r="L495" s="1433">
        <f t="shared" si="54"/>
        <v>5434</v>
      </c>
      <c r="M495" s="1433">
        <f t="shared" si="54"/>
        <v>3226</v>
      </c>
      <c r="N495" s="1433">
        <f t="shared" si="54"/>
        <v>3659</v>
      </c>
      <c r="O495" s="1433">
        <f t="shared" si="54"/>
        <v>4674</v>
      </c>
      <c r="P495" s="1441"/>
      <c r="Q495" s="1441"/>
      <c r="R495" s="1441"/>
      <c r="S495" s="1441"/>
      <c r="T495" s="1615"/>
      <c r="U495" s="1615"/>
      <c r="V495" s="1615"/>
      <c r="W495" s="1616"/>
      <c r="X495" s="1591"/>
      <c r="Y495" s="1624"/>
      <c r="Z495" s="1619"/>
      <c r="AA495" s="1619"/>
      <c r="AB495" s="1619"/>
      <c r="AC495" s="1619"/>
      <c r="AD495" s="1619"/>
      <c r="AE495" s="1624"/>
      <c r="AF495" s="1441"/>
      <c r="AG495" s="1441"/>
      <c r="AH495" s="1441"/>
    </row>
    <row r="496" spans="1:34" customFormat="1" x14ac:dyDescent="0.15">
      <c r="A496" s="1384"/>
      <c r="B496" s="1395" t="s">
        <v>266</v>
      </c>
      <c r="C496" s="1419">
        <f>SUM(D496:O496)</f>
        <v>28256171</v>
      </c>
      <c r="D496" s="1416">
        <v>1779969</v>
      </c>
      <c r="E496" s="1358">
        <v>1796746</v>
      </c>
      <c r="F496" s="1359">
        <v>2253665</v>
      </c>
      <c r="G496" s="1359">
        <v>2379652</v>
      </c>
      <c r="H496" s="1359">
        <v>2573819</v>
      </c>
      <c r="I496" s="1359">
        <f t="shared" ref="I496:I497" si="55">I63</f>
        <v>2175095</v>
      </c>
      <c r="J496" s="1359">
        <f t="shared" ref="J496:O496" si="56">J63</f>
        <v>2482677</v>
      </c>
      <c r="K496" s="1359">
        <f t="shared" si="56"/>
        <v>2918329</v>
      </c>
      <c r="L496" s="1359">
        <f t="shared" si="56"/>
        <v>3307200</v>
      </c>
      <c r="M496" s="1359">
        <f t="shared" si="56"/>
        <v>2721787</v>
      </c>
      <c r="N496" s="1359">
        <f t="shared" si="56"/>
        <v>1927450</v>
      </c>
      <c r="O496" s="1359">
        <f t="shared" si="56"/>
        <v>1939782</v>
      </c>
      <c r="P496" s="1441"/>
      <c r="Q496" s="1441"/>
      <c r="R496" s="1441"/>
      <c r="S496" s="1441"/>
      <c r="T496" s="1615"/>
      <c r="U496" s="1615"/>
      <c r="V496" s="1615"/>
      <c r="W496" s="1591"/>
      <c r="X496" s="1587"/>
      <c r="Y496" s="1624"/>
      <c r="Z496" s="1592"/>
      <c r="AA496" s="1592"/>
      <c r="AB496" s="1592"/>
      <c r="AC496" s="1619"/>
      <c r="AD496" s="1619"/>
      <c r="AE496" s="1624"/>
      <c r="AF496" s="1441"/>
      <c r="AG496" s="1441"/>
      <c r="AH496" s="1441"/>
    </row>
    <row r="497" spans="1:34" customFormat="1" x14ac:dyDescent="0.15">
      <c r="A497" s="1387"/>
      <c r="B497" s="1396" t="s">
        <v>269</v>
      </c>
      <c r="C497" s="1422">
        <f>C496/C495</f>
        <v>416.15616071165573</v>
      </c>
      <c r="D497" s="1434">
        <v>351</v>
      </c>
      <c r="E497" s="1435">
        <v>400</v>
      </c>
      <c r="F497" s="620">
        <v>430</v>
      </c>
      <c r="G497" s="620">
        <v>408</v>
      </c>
      <c r="H497" s="620">
        <v>328</v>
      </c>
      <c r="I497" s="620">
        <f t="shared" si="55"/>
        <v>294</v>
      </c>
      <c r="J497" s="620">
        <f t="shared" ref="J497:O497" si="57">J64</f>
        <v>374</v>
      </c>
      <c r="K497" s="620">
        <f t="shared" si="57"/>
        <v>347</v>
      </c>
      <c r="L497" s="620">
        <f t="shared" si="57"/>
        <v>607</v>
      </c>
      <c r="M497" s="620">
        <f t="shared" si="57"/>
        <v>844</v>
      </c>
      <c r="N497" s="620">
        <f t="shared" si="57"/>
        <v>527</v>
      </c>
      <c r="O497" s="620">
        <f t="shared" si="57"/>
        <v>415</v>
      </c>
      <c r="P497" s="1441"/>
      <c r="Q497" s="1441"/>
      <c r="R497" s="1441"/>
      <c r="S497" s="1441"/>
      <c r="T497" s="1610"/>
      <c r="U497" s="1610"/>
      <c r="V497" s="1610"/>
      <c r="W497" s="1590"/>
      <c r="X497" s="1616"/>
      <c r="Y497" s="1624"/>
      <c r="Z497" s="1592"/>
      <c r="AA497" s="1592"/>
      <c r="AB497" s="1592"/>
      <c r="AC497" s="1592"/>
      <c r="AD497" s="1619"/>
      <c r="AE497" s="1624"/>
      <c r="AF497" s="1441"/>
      <c r="AG497" s="1441"/>
      <c r="AH497" s="1441"/>
    </row>
    <row r="498" spans="1:34" customFormat="1" x14ac:dyDescent="0.15">
      <c r="A498" s="1402" t="s">
        <v>267</v>
      </c>
      <c r="B498" s="1394" t="s">
        <v>95</v>
      </c>
      <c r="C498" s="1425">
        <f>SUM(D498:O498)</f>
        <v>4163.0370000000003</v>
      </c>
      <c r="D498" s="1426">
        <v>154.88900000000001</v>
      </c>
      <c r="E498" s="1404">
        <v>238.245</v>
      </c>
      <c r="F498" s="1427">
        <v>352.85300000000001</v>
      </c>
      <c r="G498" s="1427">
        <v>371.62900000000002</v>
      </c>
      <c r="H498" s="640">
        <v>543.31299999999999</v>
      </c>
      <c r="I498" s="640">
        <f>I244</f>
        <v>665.88400000000001</v>
      </c>
      <c r="J498" s="640">
        <f t="shared" ref="J498:O498" si="58">J244</f>
        <v>360.55200000000002</v>
      </c>
      <c r="K498" s="640">
        <f t="shared" si="58"/>
        <v>333.50400000000002</v>
      </c>
      <c r="L498" s="640">
        <f t="shared" si="58"/>
        <v>462.30200000000002</v>
      </c>
      <c r="M498" s="640">
        <f t="shared" si="58"/>
        <v>315.36500000000001</v>
      </c>
      <c r="N498" s="640">
        <f t="shared" si="58"/>
        <v>200.29499999999999</v>
      </c>
      <c r="O498" s="640">
        <f t="shared" si="58"/>
        <v>164.20599999999999</v>
      </c>
      <c r="P498" s="1443"/>
      <c r="Q498" s="1441"/>
      <c r="R498" s="1441"/>
      <c r="S498" s="1441"/>
      <c r="T498" s="1587"/>
      <c r="U498" s="1587"/>
      <c r="V498" s="1587"/>
      <c r="W498" s="1616"/>
      <c r="X498" s="1591"/>
      <c r="Y498" s="1624"/>
      <c r="Z498" s="1592"/>
      <c r="AA498" s="1592"/>
      <c r="AB498" s="1592"/>
      <c r="AC498" s="1592"/>
      <c r="AD498" s="1592"/>
      <c r="AE498" s="1624"/>
      <c r="AF498" s="1441"/>
      <c r="AG498" s="1441"/>
      <c r="AH498" s="1441"/>
    </row>
    <row r="499" spans="1:34" customFormat="1" x14ac:dyDescent="0.15">
      <c r="A499" s="1384"/>
      <c r="B499" s="1395" t="s">
        <v>266</v>
      </c>
      <c r="C499" s="1420">
        <f>SUM(D499:O499)</f>
        <v>1637397.2390000001</v>
      </c>
      <c r="D499" s="1417">
        <v>54648.688000000002</v>
      </c>
      <c r="E499" s="1355">
        <v>114702.829</v>
      </c>
      <c r="F499" s="630">
        <v>171418.43700000001</v>
      </c>
      <c r="G499" s="630">
        <v>171166.91800000001</v>
      </c>
      <c r="H499" s="646">
        <v>212348.522</v>
      </c>
      <c r="I499" s="646">
        <f t="shared" ref="I499:I500" si="59">I245</f>
        <v>218157.345</v>
      </c>
      <c r="J499" s="646">
        <f t="shared" ref="J499:O499" si="60">J245</f>
        <v>107689.78599999999</v>
      </c>
      <c r="K499" s="646">
        <f t="shared" si="60"/>
        <v>101841.91499999999</v>
      </c>
      <c r="L499" s="646">
        <f t="shared" si="60"/>
        <v>193521.65700000001</v>
      </c>
      <c r="M499" s="646">
        <f t="shared" si="60"/>
        <v>163876.304</v>
      </c>
      <c r="N499" s="646">
        <f t="shared" si="60"/>
        <v>73175.635999999999</v>
      </c>
      <c r="O499" s="646">
        <f t="shared" si="60"/>
        <v>54849.201999999997</v>
      </c>
      <c r="P499" s="1441"/>
      <c r="Q499" s="1441"/>
      <c r="R499" s="1441"/>
      <c r="S499" s="1441"/>
      <c r="T499" s="1616"/>
      <c r="U499" s="1616"/>
      <c r="V499" s="1616"/>
      <c r="W499" s="1591"/>
      <c r="X499" s="1587"/>
      <c r="Y499" s="1624"/>
      <c r="Z499" s="1592"/>
      <c r="AA499" s="1592"/>
      <c r="AB499" s="1592"/>
      <c r="AC499" s="1592"/>
      <c r="AD499" s="1592"/>
      <c r="AE499" s="1624"/>
      <c r="AF499" s="1441"/>
      <c r="AG499" s="1441"/>
      <c r="AH499" s="1441"/>
    </row>
    <row r="500" spans="1:34" customFormat="1" x14ac:dyDescent="0.15">
      <c r="A500" s="1387"/>
      <c r="B500" s="1396" t="s">
        <v>269</v>
      </c>
      <c r="C500" s="1421">
        <f>C499/C498</f>
        <v>393.31796450523979</v>
      </c>
      <c r="D500" s="1428">
        <v>353</v>
      </c>
      <c r="E500" s="1367">
        <v>481</v>
      </c>
      <c r="F500" s="1429">
        <v>486</v>
      </c>
      <c r="G500" s="1429">
        <v>461</v>
      </c>
      <c r="H500" s="1430">
        <v>391</v>
      </c>
      <c r="I500" s="1430">
        <f t="shared" si="59"/>
        <v>328</v>
      </c>
      <c r="J500" s="1430">
        <f t="shared" ref="J500:O500" si="61">J246</f>
        <v>299</v>
      </c>
      <c r="K500" s="1430">
        <f t="shared" si="61"/>
        <v>305</v>
      </c>
      <c r="L500" s="1430">
        <f t="shared" si="61"/>
        <v>419</v>
      </c>
      <c r="M500" s="1430">
        <f t="shared" si="61"/>
        <v>520</v>
      </c>
      <c r="N500" s="1430">
        <f t="shared" si="61"/>
        <v>365</v>
      </c>
      <c r="O500" s="1430">
        <f t="shared" si="61"/>
        <v>334</v>
      </c>
      <c r="P500" s="1441"/>
      <c r="Q500" s="1441"/>
      <c r="R500" s="1441"/>
      <c r="S500" s="1441"/>
      <c r="T500" s="1591"/>
      <c r="U500" s="1591"/>
      <c r="V500" s="1591"/>
      <c r="W500" s="1591"/>
      <c r="X500" s="1616"/>
      <c r="Y500" s="1624"/>
      <c r="Z500" s="1592"/>
      <c r="AA500" s="1592"/>
      <c r="AB500" s="1592"/>
      <c r="AC500" s="1592"/>
      <c r="AD500" s="1592"/>
      <c r="AE500" s="1624"/>
      <c r="AF500" s="1441"/>
      <c r="AG500" s="1441"/>
      <c r="AH500" s="1441"/>
    </row>
    <row r="501" spans="1:34" customFormat="1" x14ac:dyDescent="0.15">
      <c r="A501" s="1410" t="s">
        <v>293</v>
      </c>
      <c r="B501" s="545"/>
      <c r="C501" s="1411"/>
      <c r="D501" s="545"/>
      <c r="E501" s="546"/>
      <c r="F501" s="545"/>
      <c r="G501" s="545"/>
      <c r="H501" s="545"/>
      <c r="I501" s="545"/>
      <c r="J501" s="545"/>
      <c r="K501" s="545"/>
      <c r="L501" s="773"/>
      <c r="M501" s="828"/>
      <c r="N501" s="1412"/>
      <c r="O501" s="1456" t="s">
        <v>265</v>
      </c>
      <c r="P501" s="1441"/>
      <c r="Q501" s="1441"/>
      <c r="R501" s="1441"/>
      <c r="S501" s="1441"/>
      <c r="T501" s="1587"/>
      <c r="U501" s="1587"/>
      <c r="V501" s="1587"/>
      <c r="W501" s="1591"/>
      <c r="X501" s="1591"/>
      <c r="Y501" s="1624"/>
      <c r="Z501" s="1592"/>
      <c r="AA501" s="1592"/>
      <c r="AB501" s="1592"/>
      <c r="AC501" s="1592"/>
      <c r="AD501" s="1592"/>
      <c r="AE501" s="1624"/>
      <c r="AF501" s="1441"/>
      <c r="AG501" s="1441"/>
      <c r="AH501" s="1441"/>
    </row>
    <row r="502" spans="1:34" customFormat="1" x14ac:dyDescent="0.15">
      <c r="A502" s="1445" t="s">
        <v>278</v>
      </c>
      <c r="B502" s="1446"/>
      <c r="C502" s="1485" t="s">
        <v>1</v>
      </c>
      <c r="D502" s="1487" t="s">
        <v>294</v>
      </c>
      <c r="E502" s="1488" t="s">
        <v>295</v>
      </c>
      <c r="F502" s="1488" t="s">
        <v>296</v>
      </c>
      <c r="G502" s="1488" t="s">
        <v>297</v>
      </c>
      <c r="H502" s="1488" t="s">
        <v>298</v>
      </c>
      <c r="I502" s="1488" t="s">
        <v>299</v>
      </c>
      <c r="J502" s="1488" t="s">
        <v>300</v>
      </c>
      <c r="K502" s="1488" t="s">
        <v>301</v>
      </c>
      <c r="L502" s="1488" t="s">
        <v>302</v>
      </c>
      <c r="M502" s="1488" t="s">
        <v>303</v>
      </c>
      <c r="N502" s="1488" t="s">
        <v>304</v>
      </c>
      <c r="O502" s="1489" t="s">
        <v>305</v>
      </c>
      <c r="P502" s="1441"/>
      <c r="Q502" s="1441"/>
      <c r="R502" s="1441"/>
      <c r="S502" s="1441"/>
      <c r="T502" s="1587"/>
      <c r="U502" s="1587"/>
      <c r="V502" s="1587"/>
      <c r="W502" s="1615"/>
      <c r="X502" s="1590"/>
      <c r="Y502" s="1624"/>
      <c r="Z502" s="1592"/>
      <c r="AA502" s="1592"/>
      <c r="AB502" s="1592"/>
      <c r="AC502" s="1592"/>
      <c r="AD502" s="1592"/>
      <c r="AE502" s="1624"/>
      <c r="AF502" s="1441"/>
      <c r="AG502" s="1441"/>
      <c r="AH502" s="1441"/>
    </row>
    <row r="503" spans="1:34" customFormat="1" x14ac:dyDescent="0.15">
      <c r="A503" s="1402" t="s">
        <v>268</v>
      </c>
      <c r="B503" s="1394" t="s">
        <v>95</v>
      </c>
      <c r="C503" s="1418">
        <f>SUM(D503:O503)</f>
        <v>25319</v>
      </c>
      <c r="D503" s="1431">
        <v>1479</v>
      </c>
      <c r="E503" s="1432">
        <v>1410</v>
      </c>
      <c r="F503" s="1433">
        <v>2069</v>
      </c>
      <c r="G503" s="1433">
        <v>2399</v>
      </c>
      <c r="H503" s="1433">
        <v>2996</v>
      </c>
      <c r="I503" s="1433">
        <f>I68</f>
        <v>2506</v>
      </c>
      <c r="J503" s="1433">
        <f t="shared" ref="J503:O503" si="62">J68</f>
        <v>2076</v>
      </c>
      <c r="K503" s="1433">
        <f t="shared" si="62"/>
        <v>2205</v>
      </c>
      <c r="L503" s="1433">
        <f t="shared" si="62"/>
        <v>2157</v>
      </c>
      <c r="M503" s="1433">
        <f t="shared" si="62"/>
        <v>1934</v>
      </c>
      <c r="N503" s="1433">
        <f t="shared" si="62"/>
        <v>2339</v>
      </c>
      <c r="O503" s="1463">
        <f t="shared" si="62"/>
        <v>1749</v>
      </c>
      <c r="P503" s="1441"/>
      <c r="Q503" s="1441"/>
      <c r="R503" s="1441"/>
      <c r="S503" s="1441"/>
      <c r="T503" s="1610"/>
      <c r="U503" s="1610"/>
      <c r="V503" s="1610"/>
      <c r="W503" s="1610"/>
      <c r="X503" s="1616"/>
      <c r="Y503" s="1624"/>
      <c r="Z503" s="1592"/>
      <c r="AA503" s="1592"/>
      <c r="AB503" s="1592"/>
      <c r="AC503" s="1592"/>
      <c r="AD503" s="1592"/>
      <c r="AE503" s="1624"/>
      <c r="AF503" s="1441"/>
      <c r="AG503" s="1441"/>
      <c r="AH503" s="1441"/>
    </row>
    <row r="504" spans="1:34" customFormat="1" x14ac:dyDescent="0.15">
      <c r="A504" s="1384"/>
      <c r="B504" s="1395" t="s">
        <v>266</v>
      </c>
      <c r="C504" s="1419">
        <f>SUM(D504:O504)</f>
        <v>13808243</v>
      </c>
      <c r="D504" s="1416">
        <v>1100621</v>
      </c>
      <c r="E504" s="1358">
        <v>1163135</v>
      </c>
      <c r="F504" s="1359">
        <v>1443900</v>
      </c>
      <c r="G504" s="1359">
        <v>1418532</v>
      </c>
      <c r="H504" s="1359">
        <v>1388781</v>
      </c>
      <c r="I504" s="1359">
        <f t="shared" ref="I504:O505" si="63">I69</f>
        <v>1093805</v>
      </c>
      <c r="J504" s="1359">
        <f t="shared" si="63"/>
        <v>1031850</v>
      </c>
      <c r="K504" s="1359">
        <f t="shared" si="63"/>
        <v>1044579</v>
      </c>
      <c r="L504" s="1359">
        <f t="shared" si="63"/>
        <v>1255261</v>
      </c>
      <c r="M504" s="1359">
        <f t="shared" si="63"/>
        <v>1175384</v>
      </c>
      <c r="N504" s="1359">
        <f t="shared" si="63"/>
        <v>987821</v>
      </c>
      <c r="O504" s="1461">
        <f t="shared" si="63"/>
        <v>704574</v>
      </c>
      <c r="P504" s="1441"/>
      <c r="Q504" s="1441"/>
      <c r="R504" s="1441"/>
      <c r="S504" s="1441"/>
      <c r="T504" s="1587"/>
      <c r="U504" s="1587"/>
      <c r="V504" s="1587"/>
      <c r="W504" s="1587"/>
      <c r="X504" s="1590"/>
      <c r="Y504" s="1624"/>
      <c r="Z504" s="1592"/>
      <c r="AA504" s="1592"/>
      <c r="AB504" s="1592"/>
      <c r="AC504" s="1592"/>
      <c r="AD504" s="1592"/>
      <c r="AE504" s="1624"/>
      <c r="AF504" s="1441"/>
      <c r="AG504" s="1441"/>
      <c r="AH504" s="1441"/>
    </row>
    <row r="505" spans="1:34" customFormat="1" x14ac:dyDescent="0.15">
      <c r="A505" s="1387"/>
      <c r="B505" s="1396" t="s">
        <v>269</v>
      </c>
      <c r="C505" s="1422">
        <f>C504/C503</f>
        <v>545.37078873573205</v>
      </c>
      <c r="D505" s="1434">
        <v>744</v>
      </c>
      <c r="E505" s="1435">
        <v>825</v>
      </c>
      <c r="F505" s="620">
        <v>698</v>
      </c>
      <c r="G505" s="620">
        <v>591</v>
      </c>
      <c r="H505" s="620">
        <v>464</v>
      </c>
      <c r="I505" s="620">
        <f t="shared" si="63"/>
        <v>436</v>
      </c>
      <c r="J505" s="620">
        <f t="shared" si="63"/>
        <v>497</v>
      </c>
      <c r="K505" s="620">
        <f t="shared" si="63"/>
        <v>474</v>
      </c>
      <c r="L505" s="620">
        <f t="shared" si="63"/>
        <v>582</v>
      </c>
      <c r="M505" s="620">
        <f t="shared" si="63"/>
        <v>608</v>
      </c>
      <c r="N505" s="620">
        <f t="shared" si="63"/>
        <v>422</v>
      </c>
      <c r="O505" s="621">
        <f t="shared" si="63"/>
        <v>403</v>
      </c>
      <c r="P505" s="1441"/>
      <c r="Q505" s="1441"/>
      <c r="R505" s="1441"/>
      <c r="S505" s="1441"/>
      <c r="T505" s="1587"/>
      <c r="U505" s="1587"/>
      <c r="V505" s="1587"/>
      <c r="W505" s="1616"/>
      <c r="X505" s="1590"/>
      <c r="Y505" s="1624"/>
      <c r="Z505" s="1592"/>
      <c r="AA505" s="1592"/>
      <c r="AB505" s="1592"/>
      <c r="AC505" s="1592"/>
      <c r="AD505" s="1592"/>
      <c r="AE505" s="1624"/>
      <c r="AF505" s="1441"/>
      <c r="AG505" s="1441"/>
      <c r="AH505" s="1441"/>
    </row>
    <row r="506" spans="1:34" customFormat="1" x14ac:dyDescent="0.15">
      <c r="A506" s="1402" t="s">
        <v>267</v>
      </c>
      <c r="B506" s="1394" t="s">
        <v>95</v>
      </c>
      <c r="C506" s="1425">
        <f>SUM(D506:O506)</f>
        <v>11533.062999999998</v>
      </c>
      <c r="D506" s="1426">
        <v>151.596</v>
      </c>
      <c r="E506" s="1404">
        <v>272.83800000000002</v>
      </c>
      <c r="F506" s="1427">
        <v>811.92399999999998</v>
      </c>
      <c r="G506" s="1427">
        <v>1243.9949999999999</v>
      </c>
      <c r="H506" s="640">
        <v>1864.979</v>
      </c>
      <c r="I506" s="640">
        <f>I250</f>
        <v>1890.825</v>
      </c>
      <c r="J506" s="640">
        <f t="shared" ref="J506:O506" si="64">J250</f>
        <v>915.52200000000005</v>
      </c>
      <c r="K506" s="640">
        <f t="shared" si="64"/>
        <v>467.137</v>
      </c>
      <c r="L506" s="640">
        <f t="shared" si="64"/>
        <v>841.79600000000005</v>
      </c>
      <c r="M506" s="640">
        <f t="shared" si="64"/>
        <v>1172.875</v>
      </c>
      <c r="N506" s="640">
        <f t="shared" si="64"/>
        <v>1334.7909999999999</v>
      </c>
      <c r="O506" s="605">
        <f t="shared" si="64"/>
        <v>564.78499999999997</v>
      </c>
      <c r="P506" s="1443"/>
      <c r="Q506" s="1441"/>
      <c r="R506" s="1441"/>
      <c r="S506" s="1441"/>
      <c r="T506" s="1346"/>
      <c r="U506" s="1346"/>
      <c r="V506" s="1346"/>
      <c r="W506" s="1591"/>
      <c r="X506" s="1590"/>
      <c r="Y506" s="1624"/>
      <c r="Z506" s="1592"/>
      <c r="AA506" s="1592"/>
      <c r="AB506" s="1592"/>
      <c r="AC506" s="1592"/>
      <c r="AD506" s="1592"/>
      <c r="AE506" s="1624"/>
      <c r="AF506" s="1441"/>
      <c r="AG506" s="1441"/>
      <c r="AH506" s="1441"/>
    </row>
    <row r="507" spans="1:34" customFormat="1" x14ac:dyDescent="0.15">
      <c r="A507" s="1384"/>
      <c r="B507" s="1395" t="s">
        <v>266</v>
      </c>
      <c r="C507" s="1420">
        <f>SUM(D507:O507)</f>
        <v>6179238.5260000005</v>
      </c>
      <c r="D507" s="1417">
        <v>87417.146999999997</v>
      </c>
      <c r="E507" s="1355">
        <v>222100.125</v>
      </c>
      <c r="F507" s="630">
        <v>544128.60600000003</v>
      </c>
      <c r="G507" s="630">
        <v>764872.64399999997</v>
      </c>
      <c r="H507" s="646">
        <v>902563.65500000003</v>
      </c>
      <c r="I507" s="646">
        <f t="shared" ref="I507:O508" si="65">I251</f>
        <v>853868.14300000004</v>
      </c>
      <c r="J507" s="646">
        <f t="shared" si="65"/>
        <v>451531.66700000002</v>
      </c>
      <c r="K507" s="646">
        <f t="shared" si="65"/>
        <v>223616.01699999999</v>
      </c>
      <c r="L507" s="646">
        <f t="shared" si="65"/>
        <v>569080.27899999998</v>
      </c>
      <c r="M507" s="646">
        <f t="shared" si="65"/>
        <v>792652.978</v>
      </c>
      <c r="N507" s="646">
        <f t="shared" si="65"/>
        <v>563587.473</v>
      </c>
      <c r="O507" s="614">
        <f t="shared" si="65"/>
        <v>203819.79199999999</v>
      </c>
      <c r="P507" s="1441"/>
      <c r="Q507" s="1441"/>
      <c r="R507" s="1441"/>
      <c r="S507" s="1441"/>
      <c r="T507" s="1609"/>
      <c r="U507" s="1609"/>
      <c r="V507" s="1609"/>
      <c r="W507" s="1587"/>
      <c r="X507" s="1590"/>
      <c r="Y507" s="1624"/>
      <c r="Z507" s="1592"/>
      <c r="AA507" s="1592"/>
      <c r="AB507" s="1592"/>
      <c r="AC507" s="1592"/>
      <c r="AD507" s="1592"/>
      <c r="AE507" s="1624"/>
      <c r="AF507" s="1441"/>
      <c r="AG507" s="1441"/>
      <c r="AH507" s="1441"/>
    </row>
    <row r="508" spans="1:34" customFormat="1" x14ac:dyDescent="0.15">
      <c r="A508" s="1387"/>
      <c r="B508" s="1396" t="s">
        <v>269</v>
      </c>
      <c r="C508" s="1421">
        <f>C507/C506</f>
        <v>535.78468495316474</v>
      </c>
      <c r="D508" s="1428">
        <v>577</v>
      </c>
      <c r="E508" s="1367">
        <v>814</v>
      </c>
      <c r="F508" s="1429">
        <v>670</v>
      </c>
      <c r="G508" s="1429">
        <v>615</v>
      </c>
      <c r="H508" s="1430">
        <v>484</v>
      </c>
      <c r="I508" s="1430">
        <f t="shared" si="65"/>
        <v>452</v>
      </c>
      <c r="J508" s="1430">
        <f t="shared" si="65"/>
        <v>493</v>
      </c>
      <c r="K508" s="1430">
        <f t="shared" si="65"/>
        <v>479</v>
      </c>
      <c r="L508" s="1430">
        <f t="shared" si="65"/>
        <v>676</v>
      </c>
      <c r="M508" s="1430">
        <f t="shared" si="65"/>
        <v>676</v>
      </c>
      <c r="N508" s="1430">
        <f t="shared" si="65"/>
        <v>422</v>
      </c>
      <c r="O508" s="1462">
        <f t="shared" si="65"/>
        <v>361</v>
      </c>
      <c r="P508" s="1441"/>
      <c r="Q508" s="1441"/>
      <c r="R508" s="1441"/>
      <c r="S508" s="1441"/>
      <c r="T508" s="1609"/>
      <c r="U508" s="1609"/>
      <c r="V508" s="1609"/>
      <c r="W508" s="1587"/>
      <c r="X508" s="1616"/>
      <c r="Y508" s="1624"/>
      <c r="Z508" s="1592"/>
      <c r="AA508" s="1592"/>
      <c r="AB508" s="1592"/>
      <c r="AC508" s="1592"/>
      <c r="AD508" s="1592"/>
      <c r="AE508" s="1624"/>
      <c r="AF508" s="1441"/>
      <c r="AG508" s="1441"/>
      <c r="AH508" s="1441"/>
    </row>
    <row r="509" spans="1:34" x14ac:dyDescent="0.15">
      <c r="O509" s="1180"/>
      <c r="R509" s="1620"/>
      <c r="T509" s="1609"/>
      <c r="U509" s="1609"/>
      <c r="V509" s="1609"/>
      <c r="W509" s="1610"/>
      <c r="X509" s="1591"/>
      <c r="Z509" s="1618"/>
      <c r="AA509" s="1618"/>
      <c r="AB509" s="1618"/>
    </row>
    <row r="510" spans="1:34" x14ac:dyDescent="0.15">
      <c r="O510" s="1180"/>
      <c r="R510" s="1620"/>
      <c r="T510" s="1587"/>
      <c r="U510" s="1587"/>
      <c r="V510" s="1587"/>
      <c r="W510" s="1587"/>
      <c r="X510" s="1587"/>
      <c r="Z510" s="1619"/>
      <c r="AA510" s="1619"/>
      <c r="AB510" s="1619"/>
      <c r="AC510" s="1618"/>
    </row>
    <row r="511" spans="1:34" x14ac:dyDescent="0.15">
      <c r="O511" s="1180"/>
      <c r="R511" s="1620"/>
      <c r="T511" s="1587"/>
      <c r="U511" s="1587"/>
      <c r="V511" s="1587"/>
      <c r="W511" s="1587"/>
      <c r="X511" s="1616"/>
      <c r="Z511" s="1618"/>
      <c r="AA511" s="1618"/>
      <c r="AB511" s="1618"/>
      <c r="AC511" s="1619"/>
      <c r="AD511" s="1618"/>
    </row>
    <row r="512" spans="1:34" x14ac:dyDescent="0.15">
      <c r="O512" s="1180"/>
      <c r="R512" s="1620"/>
      <c r="W512" s="1346"/>
      <c r="X512" s="1591"/>
      <c r="Z512" s="1618"/>
      <c r="AA512" s="1618"/>
      <c r="AB512" s="1618"/>
      <c r="AC512" s="1618"/>
      <c r="AD512" s="1619"/>
    </row>
    <row r="513" spans="15:30" x14ac:dyDescent="0.15">
      <c r="O513" s="1180"/>
      <c r="R513" s="1620"/>
      <c r="T513" s="1587"/>
      <c r="U513" s="1587"/>
      <c r="V513" s="1587"/>
      <c r="W513" s="1609"/>
      <c r="X513" s="1587"/>
      <c r="Z513" s="1618"/>
      <c r="AA513" s="1618"/>
      <c r="AB513" s="1618"/>
      <c r="AC513" s="1618"/>
      <c r="AD513" s="1618"/>
    </row>
    <row r="514" spans="15:30" x14ac:dyDescent="0.15">
      <c r="O514" s="1180"/>
      <c r="R514" s="1620"/>
      <c r="T514" s="1616"/>
      <c r="U514" s="1616"/>
      <c r="V514" s="1616"/>
      <c r="W514" s="1609"/>
      <c r="X514" s="1587"/>
      <c r="Z514" s="1617"/>
      <c r="AA514" s="1617"/>
      <c r="AB514" s="1617"/>
      <c r="AC514" s="1618"/>
      <c r="AD514" s="1618"/>
    </row>
    <row r="515" spans="15:30" x14ac:dyDescent="0.15">
      <c r="O515" s="1180"/>
      <c r="R515" s="1444"/>
      <c r="T515" s="1587"/>
      <c r="U515" s="1587"/>
      <c r="W515" s="1609"/>
      <c r="X515" s="1591"/>
      <c r="Z515" s="1618"/>
      <c r="AA515" s="1618"/>
      <c r="AB515" s="1618"/>
      <c r="AC515" s="1617"/>
      <c r="AD515" s="1618"/>
    </row>
    <row r="516" spans="15:30" x14ac:dyDescent="0.15">
      <c r="O516" s="1180"/>
      <c r="R516" s="1620"/>
      <c r="T516" s="1587"/>
      <c r="U516" s="1587"/>
      <c r="V516" s="1587"/>
      <c r="W516" s="1587"/>
      <c r="X516" s="1587"/>
      <c r="AC516" s="1618"/>
      <c r="AD516" s="1617"/>
    </row>
    <row r="517" spans="15:30" x14ac:dyDescent="0.15">
      <c r="O517" s="1180"/>
      <c r="R517" s="1620"/>
      <c r="T517" s="1616"/>
      <c r="U517" s="1616"/>
      <c r="V517" s="1616"/>
      <c r="W517" s="1587"/>
      <c r="X517" s="1587"/>
      <c r="Z517" s="1617"/>
      <c r="AA517" s="1617"/>
      <c r="AB517" s="1617"/>
      <c r="AD517" s="1618"/>
    </row>
    <row r="518" spans="15:30" x14ac:dyDescent="0.15">
      <c r="O518" s="1180"/>
      <c r="T518" s="1587"/>
      <c r="U518" s="1587"/>
      <c r="X518" s="1346"/>
      <c r="Z518" s="1618"/>
      <c r="AA518" s="1618"/>
      <c r="AB518" s="1618"/>
      <c r="AC518" s="1617"/>
    </row>
    <row r="519" spans="15:30" x14ac:dyDescent="0.15">
      <c r="O519" s="1180"/>
      <c r="T519" s="1587"/>
      <c r="U519" s="1587"/>
      <c r="V519" s="1587"/>
      <c r="W519" s="1587"/>
      <c r="X519" s="1609"/>
      <c r="Z519" s="1617"/>
      <c r="AA519" s="1617"/>
      <c r="AB519" s="1617"/>
      <c r="AC519" s="1618"/>
      <c r="AD519" s="1617"/>
    </row>
    <row r="520" spans="15:30" x14ac:dyDescent="0.15">
      <c r="O520" s="1180"/>
      <c r="T520" s="1616"/>
      <c r="U520" s="1616"/>
      <c r="V520" s="1616"/>
      <c r="W520" s="1616"/>
      <c r="X520" s="1609"/>
      <c r="Z520" s="1617"/>
      <c r="AA520" s="1617"/>
      <c r="AB520" s="1617"/>
      <c r="AC520" s="1617"/>
      <c r="AD520" s="1618"/>
    </row>
    <row r="521" spans="15:30" x14ac:dyDescent="0.15">
      <c r="O521" s="1180"/>
      <c r="R521" s="1620"/>
      <c r="T521" s="1587"/>
      <c r="U521" s="1587"/>
      <c r="V521" s="1587"/>
      <c r="X521" s="1609"/>
      <c r="Z521" s="1618"/>
      <c r="AA521" s="1618"/>
      <c r="AB521" s="1618"/>
      <c r="AC521" s="1617"/>
      <c r="AD521" s="1617"/>
    </row>
    <row r="522" spans="15:30" x14ac:dyDescent="0.15">
      <c r="O522" s="1180"/>
      <c r="R522" s="1620"/>
      <c r="T522" s="1587"/>
      <c r="U522" s="1587"/>
      <c r="V522" s="1587"/>
      <c r="W522" s="1587"/>
      <c r="X522" s="1587"/>
      <c r="Z522" s="1618"/>
      <c r="AA522" s="1618"/>
      <c r="AB522" s="1618"/>
      <c r="AC522" s="1618"/>
      <c r="AD522" s="1617"/>
    </row>
    <row r="523" spans="15:30" x14ac:dyDescent="0.15">
      <c r="O523" s="1180"/>
      <c r="R523" s="1620"/>
      <c r="T523" s="1616"/>
      <c r="U523" s="1616"/>
      <c r="V523" s="1616"/>
      <c r="W523" s="1616"/>
      <c r="X523" s="1587"/>
      <c r="Z523" s="1618"/>
      <c r="AA523" s="1618"/>
      <c r="AB523" s="1618"/>
      <c r="AC523" s="1618"/>
      <c r="AD523" s="1618"/>
    </row>
    <row r="524" spans="15:30" x14ac:dyDescent="0.15">
      <c r="O524" s="1180"/>
      <c r="R524" s="1444"/>
      <c r="T524" s="1616"/>
      <c r="U524" s="1616"/>
      <c r="V524" s="1616"/>
      <c r="X524" s="1610"/>
      <c r="AC524" s="1618"/>
      <c r="AD524" s="1618"/>
    </row>
    <row r="525" spans="15:30" x14ac:dyDescent="0.15">
      <c r="O525" s="1180"/>
      <c r="R525" s="1444"/>
      <c r="T525" s="1616"/>
      <c r="U525" s="1616"/>
      <c r="V525" s="1616"/>
      <c r="W525" s="1587"/>
      <c r="X525" s="1587"/>
      <c r="AD525" s="1618"/>
    </row>
    <row r="526" spans="15:30" x14ac:dyDescent="0.15">
      <c r="O526" s="1180"/>
      <c r="R526" s="1444"/>
      <c r="T526" s="1616"/>
      <c r="U526" s="1616"/>
      <c r="V526" s="1616"/>
      <c r="W526" s="1616"/>
      <c r="X526" s="1616"/>
    </row>
    <row r="527" spans="15:30" x14ac:dyDescent="0.15">
      <c r="O527" s="1180"/>
      <c r="R527" s="1444"/>
      <c r="T527" s="1616"/>
      <c r="U527" s="1616"/>
      <c r="V527" s="1616"/>
      <c r="W527" s="1587"/>
      <c r="X527" s="1610"/>
    </row>
    <row r="528" spans="15:30" x14ac:dyDescent="0.15">
      <c r="O528" s="1180"/>
      <c r="R528" s="1620"/>
      <c r="T528" s="1616"/>
      <c r="U528" s="1616"/>
      <c r="V528" s="1616"/>
      <c r="W528" s="1587"/>
      <c r="X528" s="1587"/>
    </row>
    <row r="529" spans="15:30" x14ac:dyDescent="0.15">
      <c r="O529" s="1180"/>
      <c r="R529" s="1620"/>
      <c r="T529" s="1616"/>
      <c r="U529" s="1616"/>
      <c r="V529" s="1616"/>
      <c r="W529" s="1616"/>
      <c r="X529" s="1616"/>
    </row>
    <row r="530" spans="15:30" x14ac:dyDescent="0.15">
      <c r="O530" s="1180"/>
      <c r="R530" s="1608"/>
      <c r="T530" s="1615"/>
      <c r="U530" s="1615"/>
      <c r="V530" s="1615"/>
      <c r="W530" s="1616"/>
      <c r="X530" s="1610"/>
    </row>
    <row r="531" spans="15:30" x14ac:dyDescent="0.15">
      <c r="O531" s="1180"/>
      <c r="R531" s="1444"/>
      <c r="T531" s="1587"/>
      <c r="U531" s="1587"/>
      <c r="V531" s="1587"/>
      <c r="W531" s="1616"/>
      <c r="X531" s="1587"/>
    </row>
    <row r="532" spans="15:30" x14ac:dyDescent="0.15">
      <c r="O532" s="1180"/>
      <c r="R532" s="1444"/>
      <c r="T532" s="1587"/>
      <c r="U532" s="1587"/>
      <c r="V532" s="1587"/>
      <c r="W532" s="1616"/>
      <c r="X532" s="1616"/>
    </row>
    <row r="533" spans="15:30" x14ac:dyDescent="0.15">
      <c r="O533" s="1180"/>
      <c r="R533" s="1444"/>
      <c r="T533" s="1587"/>
      <c r="U533" s="1587"/>
      <c r="V533" s="1587"/>
      <c r="W533" s="1616"/>
      <c r="X533" s="1587"/>
    </row>
    <row r="534" spans="15:30" x14ac:dyDescent="0.15">
      <c r="O534" s="1180"/>
      <c r="R534" s="1444"/>
      <c r="T534" s="1587"/>
      <c r="U534" s="1587"/>
      <c r="V534" s="1587"/>
      <c r="W534" s="1616"/>
      <c r="X534" s="1587"/>
    </row>
    <row r="535" spans="15:30" x14ac:dyDescent="0.15">
      <c r="O535" s="1180"/>
      <c r="R535" s="1608"/>
      <c r="T535" s="1587"/>
      <c r="U535" s="1587"/>
      <c r="V535" s="1587"/>
      <c r="W535" s="1616"/>
      <c r="X535" s="1616"/>
    </row>
    <row r="536" spans="15:30" x14ac:dyDescent="0.15">
      <c r="O536" s="1180"/>
      <c r="R536" s="1608"/>
      <c r="W536" s="1591"/>
      <c r="X536" s="1616"/>
    </row>
    <row r="537" spans="15:30" x14ac:dyDescent="0.15">
      <c r="O537" s="1180"/>
      <c r="T537" s="1587"/>
      <c r="U537" s="1587"/>
      <c r="V537" s="1587"/>
      <c r="W537" s="1587"/>
      <c r="X537" s="1616"/>
      <c r="Z537" s="1617"/>
      <c r="AA537" s="1617"/>
      <c r="AB537" s="1617"/>
    </row>
    <row r="538" spans="15:30" x14ac:dyDescent="0.15">
      <c r="O538" s="1180"/>
      <c r="R538" s="1444"/>
      <c r="T538" s="1587"/>
      <c r="U538" s="1587"/>
      <c r="V538" s="1587"/>
      <c r="W538" s="1587"/>
      <c r="X538" s="1616"/>
      <c r="Z538" s="1618"/>
      <c r="AA538" s="1618"/>
      <c r="AB538" s="1618"/>
      <c r="AC538" s="1617"/>
    </row>
    <row r="539" spans="15:30" x14ac:dyDescent="0.15">
      <c r="O539" s="1180"/>
      <c r="T539" s="1587"/>
      <c r="U539" s="1587"/>
      <c r="V539" s="1587"/>
      <c r="W539" s="1587"/>
      <c r="X539" s="1616"/>
      <c r="Z539" s="1617"/>
      <c r="AA539" s="1617"/>
      <c r="AB539" s="1617"/>
      <c r="AC539" s="1618"/>
      <c r="AD539" s="1617"/>
    </row>
    <row r="540" spans="15:30" x14ac:dyDescent="0.15">
      <c r="O540" s="1180"/>
      <c r="T540" s="1346"/>
      <c r="U540" s="1346"/>
      <c r="V540" s="1346"/>
      <c r="W540" s="1587"/>
      <c r="X540" s="1616"/>
      <c r="Z540" s="1618"/>
      <c r="AA540" s="1618"/>
      <c r="AB540" s="1618"/>
      <c r="AC540" s="1617"/>
      <c r="AD540" s="1618"/>
    </row>
    <row r="541" spans="15:30" x14ac:dyDescent="0.15">
      <c r="O541" s="1180"/>
      <c r="T541" s="1591"/>
      <c r="U541" s="1591"/>
      <c r="V541" s="1591"/>
      <c r="W541" s="1587"/>
      <c r="X541" s="1616"/>
      <c r="Z541" s="1618"/>
      <c r="AA541" s="1618"/>
      <c r="AB541" s="1618"/>
      <c r="AC541" s="1618"/>
      <c r="AD541" s="1617"/>
    </row>
    <row r="542" spans="15:30" x14ac:dyDescent="0.15">
      <c r="O542" s="1180"/>
      <c r="T542" s="1441"/>
      <c r="U542" s="1441"/>
      <c r="V542" s="1441"/>
      <c r="W542" s="1615"/>
      <c r="AC542" s="1618"/>
      <c r="AD542" s="1618"/>
    </row>
    <row r="543" spans="15:30" x14ac:dyDescent="0.15">
      <c r="O543" s="1180"/>
      <c r="T543" s="1441"/>
      <c r="U543" s="1441"/>
      <c r="V543" s="1441"/>
      <c r="W543" s="1587"/>
      <c r="X543" s="1587"/>
      <c r="Z543" s="1625"/>
      <c r="AA543" s="1625"/>
      <c r="AB543" s="1625"/>
      <c r="AD543" s="1618"/>
    </row>
    <row r="544" spans="15:30" x14ac:dyDescent="0.15">
      <c r="O544" s="1180"/>
      <c r="R544" s="1444"/>
      <c r="T544" s="1441"/>
      <c r="U544" s="1441"/>
      <c r="V544" s="1441"/>
      <c r="W544" s="1587"/>
      <c r="X544" s="1587"/>
      <c r="AC544" s="1625"/>
    </row>
    <row r="545" spans="15:30" x14ac:dyDescent="0.15">
      <c r="O545" s="1180"/>
      <c r="T545" s="1441"/>
      <c r="U545" s="1441"/>
      <c r="V545" s="1441"/>
      <c r="W545" s="1587"/>
      <c r="X545" s="1587"/>
      <c r="AD545" s="1625"/>
    </row>
    <row r="546" spans="15:30" x14ac:dyDescent="0.15">
      <c r="O546" s="1180"/>
      <c r="T546" s="1441"/>
      <c r="U546" s="1441"/>
      <c r="V546" s="1441"/>
      <c r="W546" s="1441"/>
      <c r="X546" s="1587"/>
    </row>
    <row r="547" spans="15:30" x14ac:dyDescent="0.15">
      <c r="O547" s="1180"/>
      <c r="R547" s="1339"/>
      <c r="T547" s="1441"/>
      <c r="U547" s="1441"/>
      <c r="V547" s="1441"/>
      <c r="W547" s="1441"/>
    </row>
    <row r="548" spans="15:30" x14ac:dyDescent="0.15">
      <c r="O548" s="1180"/>
      <c r="R548" s="1339"/>
      <c r="T548" s="1441"/>
      <c r="U548" s="1441"/>
      <c r="V548" s="1441"/>
      <c r="W548" s="1441"/>
      <c r="X548" s="1587"/>
    </row>
    <row r="549" spans="15:30" x14ac:dyDescent="0.15">
      <c r="O549" s="1180"/>
      <c r="R549" s="1339"/>
      <c r="T549" s="1441"/>
      <c r="U549" s="1441"/>
      <c r="V549" s="1441"/>
      <c r="W549" s="1441"/>
      <c r="X549" s="1587"/>
    </row>
    <row r="550" spans="15:30" x14ac:dyDescent="0.15">
      <c r="O550" s="1180"/>
      <c r="T550" s="1441"/>
      <c r="U550" s="1441"/>
      <c r="V550" s="1441"/>
      <c r="W550" s="1441"/>
      <c r="X550" s="1441"/>
    </row>
    <row r="551" spans="15:30" x14ac:dyDescent="0.15">
      <c r="O551" s="1180"/>
      <c r="T551" s="1441"/>
      <c r="U551" s="1441"/>
      <c r="V551" s="1441"/>
      <c r="W551" s="1441"/>
      <c r="X551" s="1441"/>
    </row>
    <row r="552" spans="15:30" x14ac:dyDescent="0.15">
      <c r="O552" s="1180"/>
      <c r="T552" s="1441"/>
      <c r="U552" s="1441"/>
      <c r="V552" s="1441"/>
      <c r="W552" s="1441"/>
      <c r="X552" s="1441"/>
    </row>
    <row r="553" spans="15:30" x14ac:dyDescent="0.15">
      <c r="O553" s="1180"/>
      <c r="T553" s="1441"/>
      <c r="U553" s="1441"/>
      <c r="V553" s="1441"/>
      <c r="W553" s="1441"/>
      <c r="X553" s="1441"/>
    </row>
    <row r="554" spans="15:30" x14ac:dyDescent="0.15">
      <c r="O554" s="1180"/>
      <c r="T554" s="1441"/>
      <c r="U554" s="1441"/>
      <c r="V554" s="1441"/>
      <c r="W554" s="1441"/>
      <c r="X554" s="1441"/>
    </row>
    <row r="555" spans="15:30" x14ac:dyDescent="0.15">
      <c r="O555" s="1180"/>
      <c r="R555" s="1620"/>
      <c r="T555" s="1441"/>
      <c r="U555" s="1441"/>
      <c r="V555" s="1441"/>
      <c r="W555" s="1441"/>
      <c r="X555" s="1441"/>
    </row>
    <row r="556" spans="15:30" x14ac:dyDescent="0.15">
      <c r="O556" s="1180"/>
      <c r="R556" s="1444"/>
      <c r="T556" s="1441"/>
      <c r="U556" s="1441"/>
      <c r="V556" s="1441"/>
      <c r="W556" s="1441"/>
      <c r="X556" s="1441"/>
      <c r="Z556" s="1618"/>
      <c r="AA556" s="1618"/>
      <c r="AB556" s="1618"/>
    </row>
    <row r="557" spans="15:30" x14ac:dyDescent="0.15">
      <c r="O557" s="1180"/>
      <c r="R557" s="1620"/>
      <c r="T557" s="1441"/>
      <c r="U557" s="1441"/>
      <c r="V557" s="1441"/>
      <c r="W557" s="1441"/>
      <c r="X557" s="1441"/>
      <c r="Z557" s="1618"/>
      <c r="AA557" s="1618"/>
      <c r="AB557" s="1618"/>
      <c r="AC557" s="1618"/>
    </row>
    <row r="558" spans="15:30" x14ac:dyDescent="0.15">
      <c r="O558" s="1180"/>
      <c r="R558" s="1620"/>
      <c r="T558" s="1441"/>
      <c r="U558" s="1441"/>
      <c r="V558" s="1441"/>
      <c r="W558" s="1441"/>
      <c r="X558" s="1441"/>
      <c r="Z558" s="1617"/>
      <c r="AA558" s="1617"/>
      <c r="AB558" s="1617"/>
      <c r="AC558" s="1618"/>
      <c r="AD558" s="1618"/>
    </row>
    <row r="559" spans="15:30" x14ac:dyDescent="0.15">
      <c r="O559" s="1180"/>
      <c r="R559" s="1444"/>
      <c r="T559" s="1441"/>
      <c r="U559" s="1441"/>
      <c r="V559" s="1441"/>
      <c r="W559" s="1441"/>
      <c r="X559" s="1441"/>
      <c r="Z559" s="1619"/>
      <c r="AA559" s="1619"/>
      <c r="AB559" s="1619"/>
      <c r="AC559" s="1617"/>
      <c r="AD559" s="1618"/>
    </row>
    <row r="560" spans="15:30" x14ac:dyDescent="0.15">
      <c r="T560" s="1441"/>
      <c r="U560" s="1441"/>
      <c r="V560" s="1441"/>
      <c r="W560" s="1441"/>
      <c r="X560" s="1441"/>
      <c r="AC560" s="1619"/>
      <c r="AD560" s="1617"/>
    </row>
    <row r="561" spans="18:30" x14ac:dyDescent="0.15">
      <c r="R561" s="1620"/>
      <c r="T561" s="1441"/>
      <c r="U561" s="1441"/>
      <c r="V561" s="1441"/>
      <c r="W561" s="1441"/>
      <c r="X561" s="1441"/>
      <c r="Z561" s="1619"/>
      <c r="AA561" s="1619"/>
      <c r="AB561" s="1619"/>
      <c r="AD561" s="1619"/>
    </row>
    <row r="562" spans="18:30" x14ac:dyDescent="0.15">
      <c r="R562" s="1620"/>
      <c r="T562" s="1441"/>
      <c r="U562" s="1441"/>
      <c r="V562" s="1441"/>
      <c r="W562" s="1441"/>
      <c r="X562" s="1441"/>
      <c r="Z562" s="1617"/>
      <c r="AA562" s="1617"/>
      <c r="AB562" s="1617"/>
      <c r="AC562" s="1619"/>
    </row>
    <row r="563" spans="18:30" x14ac:dyDescent="0.15">
      <c r="R563" s="1620"/>
      <c r="T563" s="1441"/>
      <c r="U563" s="1441"/>
      <c r="V563" s="1441"/>
      <c r="W563" s="1441"/>
      <c r="X563" s="1441"/>
      <c r="Z563" s="1618"/>
      <c r="AA563" s="1618"/>
      <c r="AB563" s="1618"/>
      <c r="AC563" s="1617"/>
      <c r="AD563" s="1619"/>
    </row>
    <row r="564" spans="18:30" x14ac:dyDescent="0.15">
      <c r="R564" s="1620"/>
      <c r="T564" s="1441"/>
      <c r="U564" s="1441"/>
      <c r="V564" s="1441"/>
      <c r="W564" s="1441"/>
      <c r="X564" s="1441"/>
      <c r="Z564" s="1618"/>
      <c r="AA564" s="1618"/>
      <c r="AB564" s="1618"/>
      <c r="AC564" s="1618"/>
      <c r="AD564" s="1617"/>
    </row>
    <row r="565" spans="18:30" x14ac:dyDescent="0.15">
      <c r="R565" s="1620"/>
      <c r="T565" s="1441"/>
      <c r="U565" s="1441"/>
      <c r="V565" s="1441"/>
      <c r="W565" s="1441"/>
      <c r="X565" s="1441"/>
      <c r="AC565" s="1618"/>
      <c r="AD565" s="1618"/>
    </row>
    <row r="566" spans="18:30" x14ac:dyDescent="0.15">
      <c r="R566" s="1620"/>
      <c r="T566" s="1441"/>
      <c r="U566" s="1441"/>
      <c r="V566" s="1441"/>
      <c r="W566" s="1441"/>
      <c r="X566" s="1441"/>
      <c r="Z566" s="1618"/>
      <c r="AA566" s="1618"/>
      <c r="AB566" s="1618"/>
      <c r="AD566" s="1618"/>
    </row>
    <row r="567" spans="18:30" x14ac:dyDescent="0.15">
      <c r="R567" s="1444"/>
      <c r="T567" s="1441"/>
      <c r="U567" s="1441"/>
      <c r="V567" s="1441"/>
      <c r="W567" s="1441"/>
      <c r="X567" s="1441"/>
      <c r="Z567" s="1617"/>
      <c r="AA567" s="1617"/>
      <c r="AB567" s="1617"/>
      <c r="AC567" s="1618"/>
    </row>
    <row r="568" spans="18:30" x14ac:dyDescent="0.15">
      <c r="R568" s="1620"/>
      <c r="T568" s="1441"/>
      <c r="U568" s="1441"/>
      <c r="V568" s="1441"/>
      <c r="W568" s="1441"/>
      <c r="X568" s="1441"/>
      <c r="Z568" s="1617"/>
      <c r="AA568" s="1617"/>
      <c r="AB568" s="1617"/>
      <c r="AC568" s="1617"/>
      <c r="AD568" s="1618"/>
    </row>
    <row r="569" spans="18:30" x14ac:dyDescent="0.15">
      <c r="R569" s="1620"/>
      <c r="T569" s="1441"/>
      <c r="U569" s="1441"/>
      <c r="V569" s="1441"/>
      <c r="W569" s="1441"/>
      <c r="X569" s="1441"/>
      <c r="Z569" s="1618"/>
      <c r="AA569" s="1618"/>
      <c r="AB569" s="1618"/>
      <c r="AC569" s="1617"/>
      <c r="AD569" s="1617"/>
    </row>
    <row r="570" spans="18:30" x14ac:dyDescent="0.15">
      <c r="R570" s="1620"/>
      <c r="T570" s="1441"/>
      <c r="U570" s="1441"/>
      <c r="V570" s="1441"/>
      <c r="W570" s="1441"/>
      <c r="X570" s="1441"/>
      <c r="Z570" s="1618"/>
      <c r="AA570" s="1618"/>
      <c r="AB570" s="1618"/>
      <c r="AC570" s="1618"/>
      <c r="AD570" s="1617"/>
    </row>
    <row r="571" spans="18:30" x14ac:dyDescent="0.15">
      <c r="T571" s="1441"/>
      <c r="U571" s="1441"/>
      <c r="V571" s="1441"/>
      <c r="W571" s="1441"/>
      <c r="X571" s="1441"/>
      <c r="Z571" s="1618"/>
      <c r="AA571" s="1618"/>
      <c r="AB571" s="1618"/>
      <c r="AC571" s="1618"/>
      <c r="AD571" s="1618"/>
    </row>
    <row r="572" spans="18:30" x14ac:dyDescent="0.15">
      <c r="R572" s="1620"/>
      <c r="T572" s="1441"/>
      <c r="U572" s="1441"/>
      <c r="V572" s="1441"/>
      <c r="W572" s="1441"/>
      <c r="X572" s="1441"/>
      <c r="AC572" s="1618"/>
      <c r="AD572" s="1618"/>
    </row>
    <row r="573" spans="18:30" x14ac:dyDescent="0.15">
      <c r="T573" s="1441"/>
      <c r="U573" s="1441"/>
      <c r="V573" s="1441"/>
      <c r="W573" s="1441"/>
      <c r="X573" s="1441"/>
      <c r="AD573" s="1618"/>
    </row>
    <row r="574" spans="18:30" x14ac:dyDescent="0.15">
      <c r="R574" s="1626"/>
      <c r="T574" s="1441"/>
      <c r="U574" s="1441"/>
      <c r="V574" s="1441"/>
      <c r="W574" s="1441"/>
      <c r="X574" s="1441"/>
      <c r="Z574" s="1617"/>
      <c r="AA574" s="1617"/>
      <c r="AB574" s="1617"/>
    </row>
    <row r="575" spans="18:30" x14ac:dyDescent="0.15">
      <c r="R575" s="1608"/>
      <c r="T575" s="1441"/>
      <c r="U575" s="1441"/>
      <c r="V575" s="1441"/>
      <c r="W575" s="1441"/>
      <c r="X575" s="1441"/>
      <c r="AC575" s="1617"/>
    </row>
    <row r="576" spans="18:30" x14ac:dyDescent="0.15">
      <c r="R576" s="1444"/>
      <c r="T576" s="1441"/>
      <c r="U576" s="1441"/>
      <c r="V576" s="1441"/>
      <c r="W576" s="1441"/>
      <c r="X576" s="1441"/>
      <c r="AD576" s="1617"/>
    </row>
    <row r="577" spans="18:30" x14ac:dyDescent="0.15">
      <c r="R577" s="1444"/>
      <c r="T577" s="1441"/>
      <c r="U577" s="1441"/>
      <c r="V577" s="1441"/>
      <c r="W577" s="1441"/>
      <c r="X577" s="1441"/>
    </row>
    <row r="578" spans="18:30" x14ac:dyDescent="0.15">
      <c r="R578" s="1444"/>
      <c r="T578" s="1441"/>
      <c r="U578" s="1441"/>
      <c r="V578" s="1441"/>
      <c r="W578" s="1441"/>
      <c r="X578" s="1441"/>
    </row>
    <row r="579" spans="18:30" x14ac:dyDescent="0.15">
      <c r="R579" s="1444"/>
      <c r="T579" s="1441"/>
      <c r="U579" s="1441"/>
      <c r="V579" s="1441"/>
      <c r="W579" s="1441"/>
      <c r="X579" s="1441"/>
    </row>
    <row r="580" spans="18:30" x14ac:dyDescent="0.15">
      <c r="R580" s="1444"/>
      <c r="T580" s="1441"/>
      <c r="U580" s="1441"/>
      <c r="V580" s="1441"/>
      <c r="W580" s="1441"/>
      <c r="X580" s="1441"/>
    </row>
    <row r="581" spans="18:30" x14ac:dyDescent="0.15">
      <c r="R581" s="1444"/>
      <c r="T581" s="1441"/>
      <c r="U581" s="1441"/>
      <c r="V581" s="1441"/>
      <c r="W581" s="1441"/>
      <c r="X581" s="1441"/>
    </row>
    <row r="582" spans="18:30" x14ac:dyDescent="0.15">
      <c r="R582" s="1444"/>
      <c r="T582" s="1441"/>
      <c r="U582" s="1441"/>
      <c r="V582" s="1441"/>
      <c r="W582" s="1441"/>
      <c r="X582" s="1441"/>
    </row>
    <row r="583" spans="18:30" x14ac:dyDescent="0.15">
      <c r="R583" s="1444"/>
      <c r="T583" s="1441"/>
      <c r="U583" s="1441"/>
      <c r="V583" s="1441"/>
      <c r="W583" s="1441"/>
      <c r="X583" s="1441"/>
    </row>
    <row r="584" spans="18:30" x14ac:dyDescent="0.15">
      <c r="R584" s="1444"/>
      <c r="T584" s="1441"/>
      <c r="U584" s="1441"/>
      <c r="V584" s="1441"/>
      <c r="W584" s="1441"/>
      <c r="X584" s="1441"/>
    </row>
    <row r="585" spans="18:30" x14ac:dyDescent="0.15">
      <c r="R585" s="1444"/>
      <c r="T585" s="1441"/>
      <c r="U585" s="1441"/>
      <c r="V585" s="1441"/>
      <c r="W585" s="1441"/>
      <c r="X585" s="1441"/>
      <c r="Z585" s="1617"/>
      <c r="AA585" s="1617"/>
      <c r="AB585" s="1617"/>
    </row>
    <row r="586" spans="18:30" x14ac:dyDescent="0.15">
      <c r="R586" s="1444"/>
      <c r="T586" s="1441"/>
      <c r="U586" s="1441"/>
      <c r="V586" s="1441"/>
      <c r="W586" s="1441"/>
      <c r="X586" s="1441"/>
      <c r="AC586" s="1617"/>
    </row>
    <row r="587" spans="18:30" x14ac:dyDescent="0.15">
      <c r="T587" s="1441"/>
      <c r="U587" s="1441"/>
      <c r="V587" s="1441"/>
      <c r="W587" s="1441"/>
      <c r="X587" s="1441"/>
      <c r="Z587" s="1618"/>
      <c r="AA587" s="1618"/>
      <c r="AB587" s="1618"/>
      <c r="AD587" s="1617"/>
    </row>
    <row r="588" spans="18:30" x14ac:dyDescent="0.15">
      <c r="R588" s="1444"/>
      <c r="T588" s="1441"/>
      <c r="U588" s="1441"/>
      <c r="V588" s="1441"/>
      <c r="W588" s="1441"/>
      <c r="X588" s="1441"/>
      <c r="Z588" s="1617"/>
      <c r="AA588" s="1617"/>
      <c r="AB588" s="1617"/>
      <c r="AC588" s="1618"/>
    </row>
    <row r="589" spans="18:30" x14ac:dyDescent="0.15">
      <c r="R589" s="1444"/>
      <c r="T589" s="1441"/>
      <c r="U589" s="1441"/>
      <c r="V589" s="1441"/>
      <c r="W589" s="1441"/>
      <c r="X589" s="1441"/>
      <c r="Z589" s="1619"/>
      <c r="AA589" s="1619"/>
      <c r="AB589" s="1619"/>
      <c r="AC589" s="1617"/>
      <c r="AD589" s="1618"/>
    </row>
    <row r="590" spans="18:30" x14ac:dyDescent="0.15">
      <c r="T590" s="1441"/>
      <c r="U590" s="1441"/>
      <c r="V590" s="1441"/>
      <c r="W590" s="1441"/>
      <c r="X590" s="1441"/>
      <c r="AC590" s="1619"/>
      <c r="AD590" s="1617"/>
    </row>
    <row r="591" spans="18:30" x14ac:dyDescent="0.15">
      <c r="R591" s="1620"/>
      <c r="T591" s="1441"/>
      <c r="U591" s="1441"/>
      <c r="V591" s="1441"/>
      <c r="W591" s="1441"/>
      <c r="X591" s="1441"/>
      <c r="AD591" s="1619"/>
    </row>
    <row r="592" spans="18:30" x14ac:dyDescent="0.15">
      <c r="R592" s="1444"/>
      <c r="T592" s="1441"/>
      <c r="U592" s="1441"/>
      <c r="V592" s="1441"/>
      <c r="W592" s="1441"/>
      <c r="X592" s="1441"/>
      <c r="Z592" s="1619"/>
      <c r="AA592" s="1619"/>
      <c r="AB592" s="1619"/>
    </row>
    <row r="593" spans="18:30" x14ac:dyDescent="0.15">
      <c r="R593" s="1608"/>
      <c r="T593" s="1441"/>
      <c r="U593" s="1441"/>
      <c r="V593" s="1441"/>
      <c r="W593" s="1441"/>
      <c r="X593" s="1441"/>
      <c r="Z593" s="1618"/>
      <c r="AA593" s="1618"/>
      <c r="AB593" s="1618"/>
      <c r="AC593" s="1619"/>
    </row>
    <row r="594" spans="18:30" x14ac:dyDescent="0.15">
      <c r="T594" s="1441"/>
      <c r="U594" s="1441"/>
      <c r="V594" s="1441"/>
      <c r="W594" s="1441"/>
      <c r="X594" s="1441"/>
      <c r="AC594" s="1618"/>
      <c r="AD594" s="1619"/>
    </row>
    <row r="595" spans="18:30" x14ac:dyDescent="0.15">
      <c r="R595" s="1444"/>
      <c r="T595" s="1441"/>
      <c r="U595" s="1441"/>
      <c r="V595" s="1441"/>
      <c r="W595" s="1441"/>
      <c r="X595" s="1441"/>
      <c r="AD595" s="1618"/>
    </row>
    <row r="596" spans="18:30" x14ac:dyDescent="0.15">
      <c r="R596" s="1444"/>
      <c r="T596" s="1441"/>
      <c r="U596" s="1441"/>
      <c r="V596" s="1441"/>
      <c r="W596" s="1441"/>
      <c r="X596" s="1441"/>
    </row>
    <row r="597" spans="18:30" x14ac:dyDescent="0.15">
      <c r="R597" s="1444"/>
      <c r="T597" s="1441"/>
      <c r="U597" s="1441"/>
      <c r="V597" s="1441"/>
      <c r="W597" s="1441"/>
      <c r="X597" s="1441"/>
    </row>
    <row r="598" spans="18:30" x14ac:dyDescent="0.15">
      <c r="R598" s="1444"/>
      <c r="T598" s="1441"/>
      <c r="U598" s="1441"/>
      <c r="V598" s="1441"/>
      <c r="W598" s="1441"/>
      <c r="X598" s="1441"/>
    </row>
    <row r="599" spans="18:30" x14ac:dyDescent="0.15">
      <c r="R599" s="1444"/>
      <c r="T599" s="1441"/>
      <c r="U599" s="1441"/>
      <c r="V599" s="1441"/>
      <c r="W599" s="1441"/>
      <c r="X599" s="1441"/>
      <c r="Z599" s="1618"/>
      <c r="AA599" s="1618"/>
      <c r="AB599" s="1618"/>
    </row>
    <row r="600" spans="18:30" x14ac:dyDescent="0.15">
      <c r="R600" s="1444"/>
      <c r="T600" s="1441"/>
      <c r="U600" s="1441"/>
      <c r="V600" s="1441"/>
      <c r="W600" s="1441"/>
      <c r="X600" s="1441"/>
      <c r="Z600" s="1618"/>
      <c r="AA600" s="1618"/>
      <c r="AB600" s="1618"/>
      <c r="AC600" s="1618"/>
    </row>
    <row r="601" spans="18:30" x14ac:dyDescent="0.15">
      <c r="R601" s="1620"/>
      <c r="T601" s="1441"/>
      <c r="U601" s="1441"/>
      <c r="V601" s="1441"/>
      <c r="W601" s="1441"/>
      <c r="X601" s="1441"/>
      <c r="Z601" s="1617"/>
      <c r="AA601" s="1617"/>
      <c r="AB601" s="1617"/>
      <c r="AC601" s="1618"/>
      <c r="AD601" s="1618"/>
    </row>
    <row r="602" spans="18:30" x14ac:dyDescent="0.15">
      <c r="R602" s="1620"/>
      <c r="T602" s="1441"/>
      <c r="U602" s="1441"/>
      <c r="V602" s="1441"/>
      <c r="W602" s="1441"/>
      <c r="X602" s="1441"/>
      <c r="Z602" s="1618"/>
      <c r="AA602" s="1618"/>
      <c r="AB602" s="1618"/>
      <c r="AC602" s="1617"/>
      <c r="AD602" s="1618"/>
    </row>
    <row r="603" spans="18:30" x14ac:dyDescent="0.15">
      <c r="R603" s="1444"/>
      <c r="T603" s="1441"/>
      <c r="U603" s="1441"/>
      <c r="V603" s="1441"/>
      <c r="W603" s="1441"/>
      <c r="X603" s="1441"/>
      <c r="Z603" s="1617"/>
      <c r="AA603" s="1617"/>
      <c r="AB603" s="1617"/>
      <c r="AC603" s="1618"/>
      <c r="AD603" s="1617"/>
    </row>
    <row r="604" spans="18:30" x14ac:dyDescent="0.15">
      <c r="T604" s="1441"/>
      <c r="U604" s="1441"/>
      <c r="V604" s="1441"/>
      <c r="W604" s="1441"/>
      <c r="X604" s="1441"/>
      <c r="Z604" s="1617"/>
      <c r="AA604" s="1617"/>
      <c r="AB604" s="1617"/>
      <c r="AC604" s="1617"/>
      <c r="AD604" s="1618"/>
    </row>
    <row r="605" spans="18:30" x14ac:dyDescent="0.15">
      <c r="R605" s="1608"/>
      <c r="T605" s="1441"/>
      <c r="U605" s="1441"/>
      <c r="V605" s="1441"/>
      <c r="W605" s="1441"/>
      <c r="X605" s="1441"/>
      <c r="Z605" s="1618"/>
      <c r="AA605" s="1618"/>
      <c r="AB605" s="1618"/>
      <c r="AC605" s="1617"/>
      <c r="AD605" s="1617"/>
    </row>
    <row r="606" spans="18:30" x14ac:dyDescent="0.15">
      <c r="R606" s="1620"/>
      <c r="T606" s="1441"/>
      <c r="U606" s="1441"/>
      <c r="V606" s="1441"/>
      <c r="W606" s="1441"/>
      <c r="X606" s="1441"/>
      <c r="Z606" s="1619"/>
      <c r="AA606" s="1619"/>
      <c r="AB606" s="1619"/>
      <c r="AC606" s="1618"/>
      <c r="AD606" s="1617"/>
    </row>
    <row r="607" spans="18:30" x14ac:dyDescent="0.15">
      <c r="R607" s="1620"/>
      <c r="T607" s="1441"/>
      <c r="U607" s="1441"/>
      <c r="V607" s="1441"/>
      <c r="W607" s="1441"/>
      <c r="X607" s="1441"/>
      <c r="AC607" s="1619"/>
      <c r="AD607" s="1618"/>
    </row>
    <row r="608" spans="18:30" x14ac:dyDescent="0.15">
      <c r="R608" s="1608"/>
      <c r="T608" s="1441"/>
      <c r="U608" s="1441"/>
      <c r="V608" s="1441"/>
      <c r="W608" s="1441"/>
      <c r="X608" s="1441"/>
      <c r="Z608" s="1619"/>
      <c r="AA608" s="1619"/>
      <c r="AB608" s="1619"/>
      <c r="AD608" s="1619"/>
    </row>
    <row r="609" spans="18:30" x14ac:dyDescent="0.15">
      <c r="T609" s="1441"/>
      <c r="U609" s="1441"/>
      <c r="V609" s="1441"/>
      <c r="W609" s="1441"/>
      <c r="X609" s="1441"/>
      <c r="Z609" s="1619"/>
      <c r="AA609" s="1619"/>
      <c r="AB609" s="1619"/>
      <c r="AC609" s="1619"/>
    </row>
    <row r="610" spans="18:30" x14ac:dyDescent="0.15">
      <c r="R610" s="1620"/>
      <c r="T610" s="1441"/>
      <c r="U610" s="1441"/>
      <c r="V610" s="1441"/>
      <c r="W610" s="1441"/>
      <c r="X610" s="1441"/>
      <c r="AC610" s="1619"/>
      <c r="AD610" s="1619"/>
    </row>
    <row r="611" spans="18:30" x14ac:dyDescent="0.15">
      <c r="R611" s="1620"/>
      <c r="T611" s="1441"/>
      <c r="U611" s="1441"/>
      <c r="V611" s="1441"/>
      <c r="W611" s="1441"/>
      <c r="X611" s="1441"/>
      <c r="AD611" s="1619"/>
    </row>
    <row r="612" spans="18:30" x14ac:dyDescent="0.15">
      <c r="R612" s="1620"/>
      <c r="T612" s="1441"/>
      <c r="U612" s="1441"/>
      <c r="V612" s="1441"/>
      <c r="W612" s="1441"/>
      <c r="X612" s="1441"/>
    </row>
    <row r="613" spans="18:30" x14ac:dyDescent="0.15">
      <c r="R613" s="1620"/>
      <c r="T613" s="1441"/>
      <c r="U613" s="1441"/>
      <c r="V613" s="1441"/>
      <c r="W613" s="1441"/>
      <c r="X613" s="1441"/>
    </row>
    <row r="614" spans="18:30" x14ac:dyDescent="0.15">
      <c r="R614" s="1444"/>
      <c r="T614" s="1441"/>
      <c r="U614" s="1441"/>
      <c r="V614" s="1441"/>
      <c r="W614" s="1441"/>
      <c r="X614" s="1441"/>
    </row>
    <row r="615" spans="18:30" x14ac:dyDescent="0.15">
      <c r="R615" s="1620"/>
      <c r="T615" s="1441"/>
      <c r="U615" s="1441"/>
      <c r="V615" s="1441"/>
      <c r="W615" s="1441"/>
      <c r="X615" s="1441"/>
    </row>
    <row r="616" spans="18:30" x14ac:dyDescent="0.15">
      <c r="R616" s="1444"/>
      <c r="T616" s="1441"/>
      <c r="U616" s="1441"/>
      <c r="V616" s="1441"/>
      <c r="W616" s="1441"/>
      <c r="X616" s="1441"/>
    </row>
    <row r="617" spans="18:30" x14ac:dyDescent="0.15">
      <c r="R617" s="1620"/>
      <c r="T617" s="1441"/>
      <c r="U617" s="1441"/>
      <c r="V617" s="1441"/>
      <c r="W617" s="1441"/>
      <c r="X617" s="1441"/>
    </row>
    <row r="618" spans="18:30" x14ac:dyDescent="0.15">
      <c r="R618" s="1620"/>
      <c r="T618" s="1441"/>
      <c r="U618" s="1441"/>
      <c r="V618" s="1441"/>
      <c r="W618" s="1441"/>
      <c r="X618" s="1441"/>
    </row>
    <row r="619" spans="18:30" x14ac:dyDescent="0.15">
      <c r="R619" s="1620"/>
      <c r="T619" s="1441"/>
      <c r="U619" s="1441"/>
      <c r="V619" s="1441"/>
      <c r="W619" s="1441"/>
      <c r="X619" s="1441"/>
    </row>
    <row r="620" spans="18:30" x14ac:dyDescent="0.15">
      <c r="R620" s="1620"/>
      <c r="T620" s="1441"/>
      <c r="U620" s="1441"/>
      <c r="V620" s="1441"/>
      <c r="W620" s="1441"/>
      <c r="X620" s="1441"/>
    </row>
    <row r="621" spans="18:30" x14ac:dyDescent="0.15">
      <c r="R621" s="1620"/>
      <c r="T621" s="1441"/>
      <c r="U621" s="1441"/>
      <c r="V621" s="1441"/>
      <c r="W621" s="1441"/>
      <c r="X621" s="1441"/>
      <c r="Z621" s="1619"/>
      <c r="AA621" s="1619"/>
      <c r="AB621" s="1619"/>
    </row>
    <row r="622" spans="18:30" x14ac:dyDescent="0.15">
      <c r="T622" s="1441"/>
      <c r="U622" s="1441"/>
      <c r="V622" s="1441"/>
      <c r="W622" s="1441"/>
      <c r="X622" s="1441"/>
      <c r="Z622" s="1618"/>
      <c r="AA622" s="1618"/>
      <c r="AB622" s="1618"/>
      <c r="AC622" s="1619"/>
    </row>
    <row r="623" spans="18:30" x14ac:dyDescent="0.15">
      <c r="R623" s="1626"/>
      <c r="T623" s="1587"/>
      <c r="U623" s="1587"/>
      <c r="V623" s="1591"/>
      <c r="W623" s="1441"/>
      <c r="X623" s="1441"/>
      <c r="Z623" s="1618"/>
      <c r="AA623" s="1618"/>
      <c r="AB623" s="1618"/>
      <c r="AC623" s="1618"/>
      <c r="AD623" s="1619"/>
    </row>
    <row r="624" spans="18:30" x14ac:dyDescent="0.15">
      <c r="R624" s="1444"/>
      <c r="T624" s="1587"/>
      <c r="U624" s="1587"/>
      <c r="V624" s="1587"/>
      <c r="W624" s="1441"/>
      <c r="X624" s="1441"/>
      <c r="AC624" s="1618"/>
      <c r="AD624" s="1618"/>
    </row>
    <row r="625" spans="18:30" x14ac:dyDescent="0.15">
      <c r="R625" s="1444"/>
      <c r="T625" s="1587"/>
      <c r="U625" s="1587"/>
      <c r="V625" s="1587"/>
      <c r="W625" s="1441"/>
      <c r="X625" s="1441"/>
      <c r="Z625" s="1617"/>
      <c r="AA625" s="1617"/>
      <c r="AB625" s="1617"/>
      <c r="AD625" s="1618"/>
    </row>
    <row r="626" spans="18:30" x14ac:dyDescent="0.15">
      <c r="R626" s="1444"/>
      <c r="T626" s="1587"/>
      <c r="U626" s="1587"/>
      <c r="V626" s="1591"/>
      <c r="W626" s="1441"/>
      <c r="X626" s="1441"/>
      <c r="AC626" s="1617"/>
    </row>
    <row r="627" spans="18:30" x14ac:dyDescent="0.15">
      <c r="R627" s="1444"/>
      <c r="T627" s="1587"/>
      <c r="U627" s="1587"/>
      <c r="V627" s="1587"/>
      <c r="X627" s="1441"/>
      <c r="AD627" s="1617"/>
    </row>
    <row r="628" spans="18:30" x14ac:dyDescent="0.15">
      <c r="R628" s="1608"/>
      <c r="T628" s="1587"/>
      <c r="U628" s="1587"/>
      <c r="V628" s="1587"/>
      <c r="X628" s="1441"/>
    </row>
    <row r="629" spans="18:30" x14ac:dyDescent="0.15">
      <c r="R629" s="1444"/>
      <c r="T629" s="1591"/>
      <c r="U629" s="1591"/>
      <c r="V629" s="1591"/>
      <c r="W629" s="1587"/>
      <c r="X629" s="1441"/>
    </row>
    <row r="630" spans="18:30" x14ac:dyDescent="0.15">
      <c r="R630" s="1444"/>
      <c r="W630" s="1616"/>
      <c r="X630" s="1441"/>
    </row>
    <row r="631" spans="18:30" x14ac:dyDescent="0.15">
      <c r="R631" s="1608"/>
      <c r="T631" s="1616"/>
      <c r="U631" s="1616"/>
      <c r="V631" s="1615"/>
      <c r="X631" s="1587"/>
    </row>
    <row r="632" spans="18:30" x14ac:dyDescent="0.15">
      <c r="R632" s="1444"/>
      <c r="T632" s="1591"/>
      <c r="U632" s="1591"/>
      <c r="V632" s="1591"/>
      <c r="W632" s="1587"/>
      <c r="X632" s="1587"/>
    </row>
    <row r="633" spans="18:30" x14ac:dyDescent="0.15">
      <c r="R633" s="1444"/>
      <c r="T633" s="1591"/>
      <c r="U633" s="1591"/>
      <c r="V633" s="1591"/>
      <c r="W633" s="1587"/>
      <c r="X633" s="1591"/>
    </row>
    <row r="634" spans="18:30" x14ac:dyDescent="0.15">
      <c r="R634" s="1608"/>
      <c r="T634" s="1591"/>
      <c r="U634" s="1591"/>
      <c r="V634" s="1591"/>
      <c r="X634" s="1591"/>
      <c r="Z634" s="1618"/>
      <c r="AA634" s="1618"/>
      <c r="AB634" s="1618"/>
    </row>
    <row r="635" spans="18:30" x14ac:dyDescent="0.15">
      <c r="R635" s="1608"/>
      <c r="T635" s="1610"/>
      <c r="U635" s="1610"/>
      <c r="V635" s="1610"/>
      <c r="W635" s="1587"/>
      <c r="X635" s="1591"/>
      <c r="AC635" s="1618"/>
    </row>
    <row r="636" spans="18:30" x14ac:dyDescent="0.15">
      <c r="R636" s="1444"/>
      <c r="T636" s="1610"/>
      <c r="U636" s="1610"/>
      <c r="V636" s="1610"/>
      <c r="W636" s="1587"/>
      <c r="X636" s="1591"/>
      <c r="AD636" s="1618"/>
    </row>
    <row r="637" spans="18:30" x14ac:dyDescent="0.15">
      <c r="R637" s="1608"/>
      <c r="T637" s="1610"/>
      <c r="U637" s="1610"/>
      <c r="V637" s="1610"/>
      <c r="W637" s="1610"/>
      <c r="X637" s="1587"/>
    </row>
    <row r="638" spans="18:30" x14ac:dyDescent="0.15">
      <c r="R638" s="1444"/>
      <c r="T638" s="1591"/>
      <c r="U638" s="1591"/>
      <c r="V638" s="1591"/>
      <c r="W638" s="1610"/>
      <c r="X638" s="1616"/>
    </row>
    <row r="639" spans="18:30" x14ac:dyDescent="0.15">
      <c r="R639" s="1444"/>
      <c r="T639" s="1587"/>
      <c r="U639" s="1587"/>
      <c r="V639" s="1591"/>
      <c r="X639" s="1591"/>
    </row>
    <row r="640" spans="18:30" x14ac:dyDescent="0.15">
      <c r="R640" s="1608"/>
      <c r="T640" s="1587"/>
      <c r="U640" s="1587"/>
      <c r="V640" s="1591"/>
      <c r="X640" s="1587"/>
    </row>
    <row r="641" spans="18:24" x14ac:dyDescent="0.15">
      <c r="R641" s="1444"/>
      <c r="T641" s="1615"/>
      <c r="U641" s="1615"/>
      <c r="V641" s="1615"/>
      <c r="W641" s="1591"/>
      <c r="X641" s="1587"/>
    </row>
    <row r="642" spans="18:24" x14ac:dyDescent="0.15">
      <c r="R642" s="1444"/>
      <c r="U642" s="1588"/>
      <c r="V642" s="1588"/>
      <c r="W642" s="1591"/>
      <c r="X642" s="1591"/>
    </row>
    <row r="643" spans="18:24" x14ac:dyDescent="0.15">
      <c r="R643" s="1444"/>
      <c r="U643" s="1588"/>
      <c r="V643" s="1588"/>
      <c r="W643" s="1591"/>
      <c r="X643" s="1587"/>
    </row>
    <row r="644" spans="18:24" x14ac:dyDescent="0.15">
      <c r="R644" s="1444"/>
      <c r="T644" s="1615"/>
      <c r="U644" s="1615"/>
      <c r="V644" s="1615"/>
      <c r="W644" s="1591"/>
      <c r="X644" s="1587"/>
    </row>
    <row r="645" spans="18:24" x14ac:dyDescent="0.15">
      <c r="R645" s="1444"/>
      <c r="T645" s="1587"/>
      <c r="U645" s="1587"/>
      <c r="V645" s="1591"/>
      <c r="W645" s="1591"/>
      <c r="X645" s="1591"/>
    </row>
    <row r="646" spans="18:24" x14ac:dyDescent="0.15">
      <c r="R646" s="1444"/>
      <c r="T646" s="1587"/>
      <c r="U646" s="1587"/>
      <c r="V646" s="1591"/>
      <c r="W646" s="1591"/>
      <c r="X646" s="1591"/>
    </row>
    <row r="647" spans="18:24" x14ac:dyDescent="0.15">
      <c r="R647" s="1620"/>
      <c r="W647" s="1591"/>
      <c r="X647" s="1591"/>
    </row>
    <row r="648" spans="18:24" x14ac:dyDescent="0.15">
      <c r="R648" s="1620"/>
      <c r="T648" s="1587"/>
      <c r="U648" s="1587"/>
      <c r="V648" s="1591"/>
      <c r="W648" s="1591"/>
      <c r="X648" s="1591"/>
    </row>
    <row r="649" spans="18:24" x14ac:dyDescent="0.15">
      <c r="R649" s="1620"/>
      <c r="T649" s="1587"/>
      <c r="U649" s="1587"/>
      <c r="V649" s="1591"/>
      <c r="W649" s="1591"/>
      <c r="X649" s="1615"/>
    </row>
    <row r="650" spans="18:24" x14ac:dyDescent="0.15">
      <c r="R650" s="1620"/>
      <c r="T650" s="1591"/>
      <c r="U650" s="1591"/>
      <c r="V650" s="1591"/>
      <c r="W650" s="1615"/>
      <c r="X650" s="1591"/>
    </row>
    <row r="651" spans="18:24" x14ac:dyDescent="0.15">
      <c r="R651" s="1620"/>
      <c r="T651" s="1587"/>
      <c r="U651" s="1587"/>
      <c r="V651" s="1591"/>
      <c r="W651" s="1588"/>
      <c r="X651" s="1591"/>
    </row>
    <row r="652" spans="18:24" x14ac:dyDescent="0.15">
      <c r="R652" s="1620"/>
      <c r="T652" s="1587"/>
      <c r="U652" s="1587"/>
      <c r="V652" s="1591"/>
      <c r="W652" s="1588"/>
      <c r="X652" s="1591"/>
    </row>
    <row r="653" spans="18:24" x14ac:dyDescent="0.15">
      <c r="R653" s="1444"/>
      <c r="T653" s="1615"/>
      <c r="U653" s="1615"/>
      <c r="V653" s="1615"/>
      <c r="W653" s="1591"/>
      <c r="X653" s="1591"/>
    </row>
    <row r="654" spans="18:24" x14ac:dyDescent="0.15">
      <c r="R654" s="1620"/>
      <c r="T654" s="1615"/>
      <c r="U654" s="1615"/>
      <c r="V654" s="1615"/>
      <c r="W654" s="1591"/>
      <c r="X654" s="1591"/>
    </row>
    <row r="655" spans="18:24" x14ac:dyDescent="0.15">
      <c r="R655" s="1620"/>
      <c r="T655" s="1587"/>
      <c r="U655" s="1587"/>
      <c r="V655" s="1591"/>
      <c r="W655" s="1591"/>
      <c r="X655" s="1591"/>
    </row>
    <row r="656" spans="18:24" x14ac:dyDescent="0.15">
      <c r="R656" s="1620"/>
      <c r="T656" s="1615"/>
      <c r="U656" s="1615"/>
      <c r="V656" s="1615"/>
      <c r="X656" s="1610"/>
    </row>
    <row r="657" spans="18:30" x14ac:dyDescent="0.15">
      <c r="R657" s="1620"/>
      <c r="T657" s="1587"/>
      <c r="U657" s="1587"/>
      <c r="V657" s="1591"/>
      <c r="W657" s="1591"/>
      <c r="X657" s="1591"/>
    </row>
    <row r="658" spans="18:30" x14ac:dyDescent="0.15">
      <c r="R658" s="1620"/>
      <c r="T658" s="1587"/>
      <c r="U658" s="1587"/>
      <c r="V658" s="1591"/>
      <c r="W658" s="1591"/>
      <c r="X658" s="1591"/>
    </row>
    <row r="659" spans="18:30" x14ac:dyDescent="0.15">
      <c r="R659" s="1620"/>
      <c r="T659" s="1610"/>
      <c r="U659" s="1610"/>
      <c r="V659" s="1610"/>
      <c r="W659" s="1615"/>
      <c r="X659" s="1591"/>
    </row>
    <row r="660" spans="18:30" x14ac:dyDescent="0.15">
      <c r="R660" s="1620"/>
      <c r="T660" s="1587"/>
      <c r="U660" s="1587"/>
      <c r="V660" s="1591"/>
      <c r="W660" s="1591"/>
      <c r="X660" s="1588"/>
    </row>
    <row r="661" spans="18:30" x14ac:dyDescent="0.15">
      <c r="R661" s="1620"/>
      <c r="T661" s="1616"/>
      <c r="U661" s="1616"/>
      <c r="V661" s="1615"/>
      <c r="W661" s="1591"/>
      <c r="X661" s="1588"/>
    </row>
    <row r="662" spans="18:30" x14ac:dyDescent="0.15">
      <c r="R662" s="1620"/>
      <c r="T662" s="1587"/>
      <c r="U662" s="1587"/>
      <c r="V662" s="1591"/>
      <c r="W662" s="1591"/>
      <c r="X662" s="1591"/>
    </row>
    <row r="663" spans="18:30" x14ac:dyDescent="0.15">
      <c r="R663" s="1608"/>
      <c r="T663" s="1587"/>
      <c r="U663" s="1587"/>
      <c r="V663" s="1591"/>
      <c r="W663" s="1591"/>
      <c r="X663" s="1591"/>
      <c r="Z663" s="1619"/>
      <c r="AA663" s="1619"/>
      <c r="AB663" s="1619"/>
    </row>
    <row r="664" spans="18:30" x14ac:dyDescent="0.15">
      <c r="R664" s="1620"/>
      <c r="T664" s="1616"/>
      <c r="U664" s="1616"/>
      <c r="V664" s="1615"/>
      <c r="W664" s="1591"/>
      <c r="X664" s="1591"/>
      <c r="Z664" s="1618"/>
      <c r="AA664" s="1618"/>
      <c r="AB664" s="1618"/>
      <c r="AC664" s="1619"/>
    </row>
    <row r="665" spans="18:30" x14ac:dyDescent="0.15">
      <c r="R665" s="1608"/>
      <c r="W665" s="1591"/>
      <c r="X665" s="1615"/>
      <c r="AC665" s="1618"/>
      <c r="AD665" s="1619"/>
    </row>
    <row r="666" spans="18:30" x14ac:dyDescent="0.15">
      <c r="R666" s="1608"/>
      <c r="T666" s="1587"/>
      <c r="U666" s="1587"/>
      <c r="V666" s="1591"/>
      <c r="W666" s="1591"/>
      <c r="X666" s="1591"/>
      <c r="AD666" s="1618"/>
    </row>
    <row r="667" spans="18:30" x14ac:dyDescent="0.15">
      <c r="R667" s="1608"/>
      <c r="T667" s="1587"/>
      <c r="U667" s="1587"/>
      <c r="V667" s="1591"/>
      <c r="W667" s="1591"/>
      <c r="X667" s="1591"/>
    </row>
    <row r="668" spans="18:30" x14ac:dyDescent="0.15">
      <c r="R668" s="1608"/>
      <c r="T668" s="1587"/>
      <c r="U668" s="1587"/>
      <c r="V668" s="1591"/>
      <c r="W668" s="1615"/>
      <c r="X668" s="1615"/>
    </row>
    <row r="669" spans="18:30" x14ac:dyDescent="0.15">
      <c r="R669" s="1608"/>
      <c r="T669" s="1587"/>
      <c r="U669" s="1587"/>
      <c r="V669" s="1591"/>
      <c r="W669" s="1591"/>
      <c r="X669" s="1591"/>
    </row>
    <row r="670" spans="18:30" x14ac:dyDescent="0.15">
      <c r="R670" s="1608"/>
      <c r="T670" s="1587"/>
      <c r="U670" s="1587"/>
      <c r="V670" s="1591"/>
      <c r="W670" s="1615"/>
      <c r="X670" s="1591"/>
    </row>
    <row r="671" spans="18:30" x14ac:dyDescent="0.15">
      <c r="R671" s="1608"/>
      <c r="T671" s="1587"/>
      <c r="U671" s="1587"/>
      <c r="V671" s="1591"/>
      <c r="W671" s="1591"/>
      <c r="X671" s="1615"/>
    </row>
    <row r="672" spans="18:30" x14ac:dyDescent="0.15">
      <c r="R672" s="1608"/>
      <c r="T672" s="1587"/>
      <c r="U672" s="1587"/>
      <c r="V672" s="1591"/>
      <c r="W672" s="1591"/>
      <c r="X672" s="1615"/>
      <c r="Z672" s="1619"/>
      <c r="AA672" s="1619"/>
      <c r="AB672" s="1619"/>
    </row>
    <row r="673" spans="18:30" x14ac:dyDescent="0.15">
      <c r="R673" s="1608"/>
      <c r="T673" s="1587"/>
      <c r="U673" s="1587"/>
      <c r="V673" s="1591"/>
      <c r="W673" s="1615"/>
      <c r="X673" s="1591"/>
      <c r="Z673" s="1619"/>
      <c r="AA673" s="1619"/>
      <c r="AB673" s="1619"/>
      <c r="AC673" s="1619"/>
    </row>
    <row r="674" spans="18:30" x14ac:dyDescent="0.15">
      <c r="R674" s="1608"/>
      <c r="T674" s="1587"/>
      <c r="U674" s="1587"/>
      <c r="V674" s="1591"/>
      <c r="X674" s="1591"/>
      <c r="Z674" s="1618"/>
      <c r="AA674" s="1618"/>
      <c r="AB674" s="1618"/>
      <c r="AC674" s="1619"/>
      <c r="AD674" s="1619"/>
    </row>
    <row r="675" spans="18:30" x14ac:dyDescent="0.15">
      <c r="R675" s="1608"/>
      <c r="T675" s="1587"/>
      <c r="U675" s="1587"/>
      <c r="V675" s="1591"/>
      <c r="W675" s="1591"/>
      <c r="X675" s="1591"/>
      <c r="Z675" s="1618"/>
      <c r="AA675" s="1618"/>
      <c r="AB675" s="1618"/>
      <c r="AC675" s="1618"/>
      <c r="AD675" s="1619"/>
    </row>
    <row r="676" spans="18:30" x14ac:dyDescent="0.15">
      <c r="R676" s="1620"/>
      <c r="T676" s="1587"/>
      <c r="U676" s="1587"/>
      <c r="V676" s="1591"/>
      <c r="W676" s="1591"/>
      <c r="X676" s="1591"/>
      <c r="AC676" s="1618"/>
      <c r="AD676" s="1618"/>
    </row>
    <row r="677" spans="18:30" x14ac:dyDescent="0.15">
      <c r="R677" s="1608"/>
      <c r="T677" s="1587"/>
      <c r="U677" s="1587"/>
      <c r="V677" s="1591"/>
      <c r="W677" s="1591"/>
      <c r="X677" s="1591"/>
      <c r="Z677" s="1617"/>
      <c r="AA677" s="1617"/>
      <c r="AB677" s="1617"/>
      <c r="AD677" s="1618"/>
    </row>
    <row r="678" spans="18:30" x14ac:dyDescent="0.15">
      <c r="R678" s="1608"/>
      <c r="T678" s="1587"/>
      <c r="U678" s="1587"/>
      <c r="V678" s="1591"/>
      <c r="W678" s="1591"/>
      <c r="X678" s="1591"/>
      <c r="AC678" s="1617"/>
    </row>
    <row r="679" spans="18:30" x14ac:dyDescent="0.15">
      <c r="R679" s="1620"/>
      <c r="T679" s="1587"/>
      <c r="U679" s="1587"/>
      <c r="V679" s="1591"/>
      <c r="W679" s="1591"/>
      <c r="X679" s="1615"/>
      <c r="AD679" s="1617"/>
    </row>
    <row r="680" spans="18:30" x14ac:dyDescent="0.15">
      <c r="R680" s="1620"/>
      <c r="T680" s="1587"/>
      <c r="U680" s="1587"/>
      <c r="V680" s="1591"/>
      <c r="W680" s="1591"/>
      <c r="X680" s="1591"/>
      <c r="Z680" s="1617"/>
      <c r="AA680" s="1617"/>
      <c r="AB680" s="1617"/>
    </row>
    <row r="681" spans="18:30" x14ac:dyDescent="0.15">
      <c r="R681" s="1620"/>
      <c r="T681" s="1587"/>
      <c r="U681" s="1587"/>
      <c r="V681" s="1591"/>
      <c r="W681" s="1591"/>
      <c r="X681" s="1591"/>
      <c r="Z681" s="1618"/>
      <c r="AA681" s="1618"/>
      <c r="AB681" s="1618"/>
      <c r="AC681" s="1617"/>
    </row>
    <row r="682" spans="18:30" x14ac:dyDescent="0.15">
      <c r="R682" s="1620"/>
      <c r="T682" s="1587"/>
      <c r="U682" s="1587"/>
      <c r="V682" s="1591"/>
      <c r="W682" s="1591"/>
      <c r="X682" s="1615"/>
      <c r="Z682" s="1617"/>
      <c r="AA682" s="1617"/>
      <c r="AB682" s="1617"/>
      <c r="AC682" s="1618"/>
      <c r="AD682" s="1617"/>
    </row>
    <row r="683" spans="18:30" x14ac:dyDescent="0.15">
      <c r="R683" s="1608"/>
      <c r="T683" s="1587"/>
      <c r="U683" s="1587"/>
      <c r="V683" s="1591"/>
      <c r="W683" s="1591"/>
      <c r="Z683" s="1625"/>
      <c r="AA683" s="1625"/>
      <c r="AB683" s="1625"/>
      <c r="AC683" s="1617"/>
      <c r="AD683" s="1618"/>
    </row>
    <row r="684" spans="18:30" x14ac:dyDescent="0.15">
      <c r="R684" s="1620"/>
      <c r="T684" s="1587"/>
      <c r="U684" s="1587"/>
      <c r="V684" s="1591"/>
      <c r="W684" s="1591"/>
      <c r="X684" s="1591"/>
      <c r="Z684" s="1618"/>
      <c r="AA684" s="1618"/>
      <c r="AB684" s="1618"/>
      <c r="AC684" s="1625"/>
      <c r="AD684" s="1617"/>
    </row>
    <row r="685" spans="18:30" x14ac:dyDescent="0.15">
      <c r="R685" s="1620"/>
      <c r="T685" s="1587"/>
      <c r="U685" s="1587"/>
      <c r="V685" s="1591"/>
      <c r="W685" s="1591"/>
      <c r="X685" s="1591"/>
      <c r="Z685" s="1618"/>
      <c r="AA685" s="1618"/>
      <c r="AB685" s="1618"/>
      <c r="AC685" s="1618"/>
      <c r="AD685" s="1625"/>
    </row>
    <row r="686" spans="18:30" x14ac:dyDescent="0.15">
      <c r="R686" s="1444"/>
      <c r="T686" s="1591"/>
      <c r="U686" s="1591"/>
      <c r="V686" s="1591"/>
      <c r="W686" s="1591"/>
      <c r="X686" s="1610"/>
      <c r="Z686" s="1618"/>
      <c r="AA686" s="1618"/>
      <c r="AB686" s="1618"/>
      <c r="AC686" s="1618"/>
      <c r="AD686" s="1618"/>
    </row>
    <row r="687" spans="18:30" x14ac:dyDescent="0.15">
      <c r="R687" s="1620"/>
      <c r="T687" s="1587"/>
      <c r="U687" s="1587"/>
      <c r="V687" s="1591"/>
      <c r="W687" s="1591"/>
      <c r="X687" s="1591"/>
      <c r="Z687" s="1618"/>
      <c r="AA687" s="1618"/>
      <c r="AB687" s="1618"/>
      <c r="AC687" s="1618"/>
      <c r="AD687" s="1618"/>
    </row>
    <row r="688" spans="18:30" x14ac:dyDescent="0.15">
      <c r="R688" s="1620"/>
      <c r="T688" s="1587"/>
      <c r="U688" s="1587"/>
      <c r="V688" s="1591"/>
      <c r="W688" s="1591"/>
      <c r="X688" s="1591"/>
      <c r="Z688" s="1584"/>
      <c r="AA688" s="1584"/>
      <c r="AB688" s="1584"/>
      <c r="AC688" s="1618"/>
      <c r="AD688" s="1618"/>
    </row>
    <row r="689" spans="18:30" x14ac:dyDescent="0.15">
      <c r="R689" s="1608"/>
      <c r="T689" s="1587"/>
      <c r="U689" s="1587"/>
      <c r="V689" s="1591"/>
      <c r="W689" s="1591"/>
      <c r="X689" s="1610"/>
      <c r="AC689" s="1584"/>
      <c r="AD689" s="1618"/>
    </row>
    <row r="690" spans="18:30" x14ac:dyDescent="0.15">
      <c r="R690" s="1620"/>
      <c r="T690" s="1587"/>
      <c r="U690" s="1587"/>
      <c r="V690" s="1591"/>
      <c r="W690" s="1591"/>
      <c r="X690" s="1591"/>
      <c r="AD690" s="1584"/>
    </row>
    <row r="691" spans="18:30" x14ac:dyDescent="0.15">
      <c r="R691" s="1620"/>
      <c r="T691" s="1587"/>
      <c r="U691" s="1587"/>
      <c r="V691" s="1591"/>
      <c r="W691" s="1591"/>
      <c r="X691" s="1591"/>
    </row>
    <row r="692" spans="18:30" x14ac:dyDescent="0.15">
      <c r="R692" s="1444"/>
      <c r="T692" s="1587"/>
      <c r="U692" s="1587"/>
      <c r="V692" s="1591"/>
      <c r="W692" s="1591"/>
      <c r="X692" s="1610"/>
    </row>
    <row r="693" spans="18:30" x14ac:dyDescent="0.15">
      <c r="R693" s="1444"/>
      <c r="T693" s="1587"/>
      <c r="U693" s="1587"/>
      <c r="V693" s="1591"/>
      <c r="W693" s="1591"/>
      <c r="X693" s="1591"/>
    </row>
    <row r="694" spans="18:30" x14ac:dyDescent="0.15">
      <c r="R694" s="1444"/>
      <c r="T694" s="1587"/>
      <c r="U694" s="1587"/>
      <c r="V694" s="1591"/>
      <c r="W694" s="1591"/>
      <c r="X694" s="1591"/>
    </row>
    <row r="695" spans="18:30" x14ac:dyDescent="0.15">
      <c r="R695" s="1444"/>
      <c r="T695" s="1591"/>
      <c r="U695" s="1591"/>
      <c r="V695" s="1591"/>
      <c r="W695" s="1591"/>
      <c r="X695" s="1591"/>
    </row>
    <row r="696" spans="18:30" x14ac:dyDescent="0.15">
      <c r="R696" s="1444"/>
      <c r="T696" s="1587"/>
      <c r="U696" s="1587"/>
      <c r="V696" s="1591"/>
      <c r="W696" s="1591"/>
      <c r="X696" s="1591"/>
      <c r="Z696" s="1625"/>
      <c r="AA696" s="1625"/>
      <c r="AB696" s="1625"/>
    </row>
    <row r="697" spans="18:30" x14ac:dyDescent="0.15">
      <c r="R697" s="1620"/>
      <c r="T697" s="1587"/>
      <c r="U697" s="1587"/>
      <c r="V697" s="1591"/>
      <c r="W697" s="1591"/>
      <c r="X697" s="1591"/>
      <c r="AC697" s="1625"/>
    </row>
    <row r="698" spans="18:30" x14ac:dyDescent="0.15">
      <c r="R698" s="1444"/>
      <c r="T698" s="1610"/>
      <c r="U698" s="1610"/>
      <c r="V698" s="1610"/>
      <c r="W698" s="1591"/>
      <c r="X698" s="1591"/>
      <c r="AD698" s="1625"/>
    </row>
    <row r="699" spans="18:30" x14ac:dyDescent="0.15">
      <c r="R699" s="1444"/>
      <c r="W699" s="1591"/>
      <c r="X699" s="1591"/>
      <c r="Z699" s="1625"/>
      <c r="AA699" s="1625"/>
      <c r="AB699" s="1625"/>
    </row>
    <row r="700" spans="18:30" x14ac:dyDescent="0.15">
      <c r="R700" s="1620"/>
      <c r="W700" s="1591"/>
      <c r="X700" s="1591"/>
      <c r="AC700" s="1625"/>
    </row>
    <row r="701" spans="18:30" x14ac:dyDescent="0.15">
      <c r="V701" s="1591"/>
      <c r="W701" s="1591"/>
      <c r="X701" s="1591"/>
      <c r="AD701" s="1625"/>
    </row>
    <row r="702" spans="18:30" x14ac:dyDescent="0.15">
      <c r="R702" s="1444"/>
      <c r="W702" s="1591"/>
      <c r="X702" s="1591"/>
    </row>
    <row r="703" spans="18:30" x14ac:dyDescent="0.15">
      <c r="R703" s="1620"/>
      <c r="W703" s="1591"/>
      <c r="X703" s="1591"/>
    </row>
    <row r="704" spans="18:30" x14ac:dyDescent="0.15">
      <c r="R704" s="1608"/>
      <c r="T704" s="1591"/>
      <c r="U704" s="1591"/>
      <c r="V704" s="1591"/>
      <c r="W704" s="1591"/>
      <c r="X704" s="1610"/>
    </row>
    <row r="705" spans="18:30" x14ac:dyDescent="0.15">
      <c r="R705" s="1608"/>
      <c r="T705" s="1591"/>
      <c r="U705" s="1591"/>
      <c r="V705" s="1591"/>
      <c r="W705" s="1591"/>
      <c r="X705" s="1591"/>
    </row>
    <row r="706" spans="18:30" x14ac:dyDescent="0.15">
      <c r="T706" s="1591"/>
      <c r="U706" s="1591"/>
      <c r="V706" s="1591"/>
      <c r="W706" s="1591"/>
      <c r="X706" s="1591"/>
    </row>
    <row r="707" spans="18:30" x14ac:dyDescent="0.15">
      <c r="R707" s="1444"/>
      <c r="T707" s="1591"/>
      <c r="U707" s="1591"/>
      <c r="V707" s="1591"/>
      <c r="W707" s="1591"/>
      <c r="X707" s="1591"/>
      <c r="Z707" s="1625"/>
      <c r="AA707" s="1625"/>
      <c r="AB707" s="1625"/>
    </row>
    <row r="708" spans="18:30" x14ac:dyDescent="0.15">
      <c r="R708" s="1620"/>
      <c r="T708" s="1615"/>
      <c r="U708" s="1615"/>
      <c r="V708" s="1615"/>
      <c r="X708" s="1591"/>
      <c r="Z708" s="1625"/>
      <c r="AA708" s="1625"/>
      <c r="AB708" s="1625"/>
      <c r="AC708" s="1625"/>
    </row>
    <row r="709" spans="18:30" x14ac:dyDescent="0.15">
      <c r="R709" s="1620"/>
      <c r="T709" s="1591"/>
      <c r="U709" s="1591"/>
      <c r="V709" s="1591"/>
      <c r="X709" s="1591"/>
      <c r="AC709" s="1625"/>
      <c r="AD709" s="1625"/>
    </row>
    <row r="710" spans="18:30" x14ac:dyDescent="0.15">
      <c r="R710" s="1620"/>
      <c r="T710" s="1591"/>
      <c r="U710" s="1591"/>
      <c r="V710" s="1591"/>
      <c r="W710" s="1591"/>
      <c r="X710" s="1610"/>
      <c r="AD710" s="1625"/>
    </row>
    <row r="711" spans="18:30" x14ac:dyDescent="0.15">
      <c r="R711" s="1444"/>
      <c r="T711" s="1591"/>
      <c r="U711" s="1591"/>
      <c r="V711" s="1591"/>
      <c r="X711" s="1591"/>
    </row>
    <row r="712" spans="18:30" x14ac:dyDescent="0.15">
      <c r="R712" s="1620"/>
      <c r="T712" s="1591"/>
      <c r="U712" s="1591"/>
      <c r="V712" s="1591"/>
      <c r="X712" s="1591"/>
    </row>
    <row r="713" spans="18:30" x14ac:dyDescent="0.15">
      <c r="R713" s="1620"/>
      <c r="T713" s="1591"/>
      <c r="U713" s="1591"/>
      <c r="V713" s="1591"/>
      <c r="W713" s="1591"/>
      <c r="X713" s="1610"/>
      <c r="Z713" s="1618"/>
      <c r="AA713" s="1618"/>
      <c r="AB713" s="1618"/>
    </row>
    <row r="714" spans="18:30" x14ac:dyDescent="0.15">
      <c r="T714" s="1615"/>
      <c r="U714" s="1615"/>
      <c r="V714" s="1615"/>
      <c r="W714" s="1591"/>
      <c r="X714" s="1591"/>
      <c r="AC714" s="1618"/>
    </row>
    <row r="715" spans="18:30" x14ac:dyDescent="0.15">
      <c r="R715" s="1620"/>
      <c r="T715" s="1615"/>
      <c r="U715" s="1615"/>
      <c r="V715" s="1615"/>
      <c r="W715" s="1591"/>
      <c r="X715" s="1591"/>
      <c r="Z715" s="1619"/>
      <c r="AA715" s="1619"/>
      <c r="AB715" s="1619"/>
      <c r="AD715" s="1618"/>
    </row>
    <row r="716" spans="18:30" x14ac:dyDescent="0.15">
      <c r="T716" s="1615"/>
      <c r="U716" s="1615"/>
      <c r="V716" s="1615"/>
      <c r="W716" s="1591"/>
      <c r="X716" s="1610"/>
      <c r="Z716" s="1618"/>
      <c r="AA716" s="1618"/>
      <c r="AB716" s="1618"/>
      <c r="AC716" s="1619"/>
    </row>
    <row r="717" spans="18:30" x14ac:dyDescent="0.15">
      <c r="R717" s="1620"/>
      <c r="T717" s="1615"/>
      <c r="U717" s="1615"/>
      <c r="V717" s="1615"/>
      <c r="Z717" s="1618"/>
      <c r="AA717" s="1618"/>
      <c r="AB717" s="1618"/>
      <c r="AC717" s="1618"/>
      <c r="AD717" s="1619"/>
    </row>
    <row r="718" spans="18:30" x14ac:dyDescent="0.15">
      <c r="T718" s="1615"/>
      <c r="U718" s="1615"/>
      <c r="V718" s="1615"/>
      <c r="W718" s="1615"/>
      <c r="Z718" s="1618"/>
      <c r="AA718" s="1618"/>
      <c r="AB718" s="1618"/>
      <c r="AC718" s="1618"/>
      <c r="AD718" s="1618"/>
    </row>
    <row r="719" spans="18:30" x14ac:dyDescent="0.15">
      <c r="T719" s="1615"/>
      <c r="U719" s="1615"/>
      <c r="V719" s="1615"/>
      <c r="W719" s="1610"/>
      <c r="X719" s="1610"/>
      <c r="AC719" s="1618"/>
      <c r="AD719" s="1618"/>
    </row>
    <row r="720" spans="18:30" x14ac:dyDescent="0.15">
      <c r="R720" s="1444"/>
      <c r="T720" s="1615"/>
      <c r="U720" s="1615"/>
      <c r="V720" s="1615"/>
      <c r="W720" s="1610"/>
      <c r="AD720" s="1618"/>
    </row>
    <row r="721" spans="18:30" x14ac:dyDescent="0.15">
      <c r="R721" s="1608"/>
      <c r="T721" s="1615"/>
      <c r="U721" s="1615"/>
      <c r="V721" s="1615"/>
      <c r="W721" s="1610"/>
    </row>
    <row r="722" spans="18:30" x14ac:dyDescent="0.15">
      <c r="R722" s="1444"/>
      <c r="W722" s="1591"/>
      <c r="X722" s="1610"/>
    </row>
    <row r="723" spans="18:30" x14ac:dyDescent="0.15">
      <c r="R723" s="1444"/>
      <c r="T723" s="1615"/>
      <c r="U723" s="1615"/>
      <c r="V723" s="1615"/>
      <c r="W723" s="1591"/>
      <c r="X723" s="1610"/>
    </row>
    <row r="724" spans="18:30" x14ac:dyDescent="0.15">
      <c r="R724" s="1444"/>
      <c r="T724" s="1615"/>
      <c r="U724" s="1615"/>
      <c r="V724" s="1615"/>
      <c r="W724" s="1615"/>
      <c r="X724" s="1610"/>
    </row>
    <row r="725" spans="18:30" x14ac:dyDescent="0.15">
      <c r="R725" s="1444"/>
      <c r="X725" s="1591"/>
      <c r="Z725" s="1618"/>
      <c r="AA725" s="1618"/>
      <c r="AB725" s="1618"/>
    </row>
    <row r="726" spans="18:30" x14ac:dyDescent="0.15">
      <c r="R726" s="1444"/>
      <c r="T726" s="1615"/>
      <c r="U726" s="1615"/>
      <c r="V726" s="1615"/>
      <c r="X726" s="1591"/>
      <c r="AC726" s="1618"/>
    </row>
    <row r="727" spans="18:30" x14ac:dyDescent="0.15">
      <c r="R727" s="1608"/>
      <c r="T727" s="1615"/>
      <c r="U727" s="1615"/>
      <c r="V727" s="1615"/>
      <c r="AD727" s="1618"/>
    </row>
    <row r="728" spans="18:30" x14ac:dyDescent="0.15">
      <c r="R728" s="1444"/>
      <c r="T728" s="1591"/>
      <c r="U728" s="1591"/>
      <c r="V728" s="1591"/>
      <c r="W728" s="1591"/>
      <c r="X728" s="1615"/>
    </row>
    <row r="729" spans="18:30" x14ac:dyDescent="0.15">
      <c r="R729" s="1444"/>
      <c r="T729" s="1615"/>
      <c r="U729" s="1615"/>
      <c r="V729" s="1615"/>
      <c r="W729" s="1591"/>
      <c r="X729" s="1591"/>
    </row>
    <row r="730" spans="18:30" x14ac:dyDescent="0.15">
      <c r="R730" s="1608"/>
      <c r="W730" s="1591"/>
      <c r="X730" s="1591"/>
      <c r="Z730" s="1618"/>
      <c r="AA730" s="1618"/>
      <c r="AB730" s="1618"/>
    </row>
    <row r="731" spans="18:30" x14ac:dyDescent="0.15">
      <c r="R731" s="1444"/>
      <c r="T731" s="1591"/>
      <c r="U731" s="1591"/>
      <c r="V731" s="1591"/>
      <c r="W731" s="1591"/>
      <c r="X731" s="1591"/>
      <c r="Z731" s="1617"/>
      <c r="AA731" s="1617"/>
      <c r="AB731" s="1617"/>
      <c r="AC731" s="1618"/>
    </row>
    <row r="732" spans="18:30" x14ac:dyDescent="0.15">
      <c r="R732" s="1444"/>
      <c r="T732" s="1615"/>
      <c r="U732" s="1615"/>
      <c r="V732" s="1615"/>
      <c r="X732" s="1591"/>
      <c r="Z732" s="1617"/>
      <c r="AA732" s="1617"/>
      <c r="AB732" s="1617"/>
      <c r="AC732" s="1617"/>
      <c r="AD732" s="1618"/>
    </row>
    <row r="733" spans="18:30" x14ac:dyDescent="0.15">
      <c r="R733" s="1608"/>
      <c r="T733" s="1610"/>
      <c r="U733" s="1610"/>
      <c r="V733" s="1610"/>
      <c r="W733" s="1615"/>
      <c r="X733" s="1591"/>
      <c r="Z733" s="1617"/>
      <c r="AA733" s="1617"/>
      <c r="AB733" s="1617"/>
      <c r="AC733" s="1617"/>
      <c r="AD733" s="1617"/>
    </row>
    <row r="734" spans="18:30" x14ac:dyDescent="0.15">
      <c r="R734" s="1444"/>
      <c r="T734" s="1591"/>
      <c r="U734" s="1591"/>
      <c r="V734" s="1591"/>
      <c r="W734" s="1615"/>
      <c r="X734" s="1615"/>
      <c r="Z734" s="1618"/>
      <c r="AA734" s="1618"/>
      <c r="AB734" s="1618"/>
      <c r="AC734" s="1617"/>
      <c r="AD734" s="1617"/>
    </row>
    <row r="735" spans="18:30" x14ac:dyDescent="0.15">
      <c r="R735" s="1444"/>
      <c r="T735" s="1615"/>
      <c r="U735" s="1615"/>
      <c r="V735" s="1615"/>
      <c r="Z735" s="1617"/>
      <c r="AA735" s="1617"/>
      <c r="AB735" s="1617"/>
      <c r="AC735" s="1618"/>
      <c r="AD735" s="1617"/>
    </row>
    <row r="736" spans="18:30" x14ac:dyDescent="0.15">
      <c r="R736" s="1608"/>
      <c r="T736" s="1591"/>
      <c r="U736" s="1591"/>
      <c r="V736" s="1591"/>
      <c r="W736" s="1615"/>
      <c r="AC736" s="1617"/>
      <c r="AD736" s="1618"/>
    </row>
    <row r="737" spans="18:30" x14ac:dyDescent="0.15">
      <c r="R737" s="1608"/>
      <c r="T737" s="1591"/>
      <c r="U737" s="1591"/>
      <c r="V737" s="1591"/>
      <c r="W737" s="1591"/>
      <c r="Z737" s="1617"/>
      <c r="AA737" s="1617"/>
      <c r="AB737" s="1617"/>
      <c r="AD737" s="1617"/>
    </row>
    <row r="738" spans="18:30" x14ac:dyDescent="0.15">
      <c r="R738" s="1620"/>
      <c r="T738" s="1610"/>
      <c r="U738" s="1610"/>
      <c r="V738" s="1610"/>
      <c r="W738" s="1591"/>
      <c r="X738" s="1615"/>
      <c r="Z738" s="1618"/>
      <c r="AA738" s="1618"/>
      <c r="AB738" s="1618"/>
      <c r="AC738" s="1617"/>
    </row>
    <row r="739" spans="18:30" x14ac:dyDescent="0.15">
      <c r="R739" s="1608"/>
      <c r="W739" s="1615"/>
      <c r="X739" s="1615"/>
      <c r="Z739" s="1618"/>
      <c r="AA739" s="1618"/>
      <c r="AB739" s="1618"/>
      <c r="AC739" s="1618"/>
      <c r="AD739" s="1617"/>
    </row>
    <row r="740" spans="18:30" x14ac:dyDescent="0.15">
      <c r="R740" s="1444"/>
      <c r="T740" s="1610"/>
      <c r="U740" s="1610"/>
      <c r="V740" s="1610"/>
      <c r="W740" s="1591"/>
      <c r="X740" s="1615"/>
      <c r="Z740" s="1618"/>
      <c r="AA740" s="1618"/>
      <c r="AB740" s="1618"/>
      <c r="AC740" s="1618"/>
      <c r="AD740" s="1618"/>
    </row>
    <row r="741" spans="18:30" x14ac:dyDescent="0.15">
      <c r="R741" s="1444"/>
      <c r="T741" s="1610"/>
      <c r="U741" s="1610"/>
      <c r="V741" s="1610"/>
      <c r="W741" s="1591"/>
      <c r="X741" s="1591"/>
      <c r="Z741" s="1617"/>
      <c r="AA741" s="1617"/>
      <c r="AB741" s="1617"/>
      <c r="AC741" s="1618"/>
      <c r="AD741" s="1618"/>
    </row>
    <row r="742" spans="18:30" x14ac:dyDescent="0.15">
      <c r="R742" s="1444"/>
      <c r="T742" s="1591"/>
      <c r="U742" s="1591"/>
      <c r="V742" s="1591"/>
      <c r="W742" s="1615"/>
      <c r="AC742" s="1617"/>
      <c r="AD742" s="1618"/>
    </row>
    <row r="743" spans="18:30" x14ac:dyDescent="0.15">
      <c r="R743" s="1444"/>
      <c r="T743" s="1591"/>
      <c r="U743" s="1591"/>
      <c r="V743" s="1591"/>
      <c r="W743" s="1615"/>
      <c r="X743" s="1615"/>
      <c r="AD743" s="1617"/>
    </row>
    <row r="744" spans="18:30" x14ac:dyDescent="0.15">
      <c r="R744" s="1444"/>
      <c r="T744" s="1615"/>
      <c r="U744" s="1615"/>
      <c r="V744" s="1615"/>
      <c r="W744" s="1591"/>
      <c r="X744" s="1591"/>
      <c r="Z744" s="1617"/>
      <c r="AA744" s="1617"/>
      <c r="AB744" s="1617"/>
    </row>
    <row r="745" spans="18:30" x14ac:dyDescent="0.15">
      <c r="T745" s="1591"/>
      <c r="U745" s="1591"/>
      <c r="V745" s="1591"/>
      <c r="W745" s="1615"/>
      <c r="Z745" s="1619"/>
      <c r="AA745" s="1619"/>
      <c r="AB745" s="1619"/>
      <c r="AC745" s="1617"/>
    </row>
    <row r="746" spans="18:30" x14ac:dyDescent="0.15">
      <c r="R746" s="1444"/>
      <c r="T746" s="1591"/>
      <c r="U746" s="1591"/>
      <c r="V746" s="1591"/>
      <c r="W746" s="1591"/>
      <c r="X746" s="1615"/>
      <c r="Z746" s="1619"/>
      <c r="AA746" s="1619"/>
      <c r="AB746" s="1619"/>
      <c r="AC746" s="1619"/>
      <c r="AD746" s="1617"/>
    </row>
    <row r="747" spans="18:30" x14ac:dyDescent="0.15">
      <c r="R747" s="1620"/>
      <c r="T747" s="1615"/>
      <c r="U747" s="1615"/>
      <c r="V747" s="1615"/>
      <c r="W747" s="1591"/>
      <c r="X747" s="1627"/>
      <c r="Z747" s="1618"/>
      <c r="AA747" s="1618"/>
      <c r="AB747" s="1618"/>
      <c r="AC747" s="1619"/>
      <c r="AD747" s="1619"/>
    </row>
    <row r="748" spans="18:30" x14ac:dyDescent="0.15">
      <c r="R748" s="1608"/>
      <c r="T748" s="1591"/>
      <c r="U748" s="1591"/>
      <c r="V748" s="1591"/>
      <c r="W748" s="1610"/>
      <c r="X748" s="1591"/>
      <c r="Z748" s="1618"/>
      <c r="AA748" s="1618"/>
      <c r="AB748" s="1618"/>
      <c r="AC748" s="1618"/>
      <c r="AD748" s="1619"/>
    </row>
    <row r="749" spans="18:30" x14ac:dyDescent="0.15">
      <c r="R749" s="1444"/>
      <c r="T749" s="1591"/>
      <c r="U749" s="1591"/>
      <c r="V749" s="1591"/>
      <c r="X749" s="1615"/>
      <c r="Z749" s="1617"/>
      <c r="AA749" s="1617"/>
      <c r="AB749" s="1617"/>
      <c r="AC749" s="1618"/>
      <c r="AD749" s="1618"/>
    </row>
    <row r="750" spans="18:30" x14ac:dyDescent="0.15">
      <c r="T750" s="1615"/>
      <c r="U750" s="1615"/>
      <c r="V750" s="1615"/>
      <c r="W750" s="1610"/>
      <c r="X750" s="1591"/>
      <c r="AC750" s="1617"/>
      <c r="AD750" s="1618"/>
    </row>
    <row r="751" spans="18:30" x14ac:dyDescent="0.15">
      <c r="R751" s="1608"/>
      <c r="T751" s="1591"/>
      <c r="U751" s="1591"/>
      <c r="V751" s="1591"/>
      <c r="W751" s="1610"/>
      <c r="X751" s="1591"/>
      <c r="AD751" s="1617"/>
    </row>
    <row r="752" spans="18:30" x14ac:dyDescent="0.15">
      <c r="R752" s="1620"/>
      <c r="W752" s="1591"/>
      <c r="X752" s="1615"/>
      <c r="Z752" s="1619"/>
      <c r="AA752" s="1619"/>
      <c r="AB752" s="1619"/>
    </row>
    <row r="753" spans="18:30" x14ac:dyDescent="0.15">
      <c r="R753" s="1620"/>
      <c r="T753" s="1610"/>
      <c r="U753" s="1610"/>
      <c r="V753" s="1610"/>
      <c r="W753" s="1591"/>
      <c r="X753" s="1615"/>
      <c r="AC753" s="1619"/>
    </row>
    <row r="754" spans="18:30" x14ac:dyDescent="0.15">
      <c r="R754" s="1620"/>
      <c r="T754" s="1591"/>
      <c r="U754" s="1591"/>
      <c r="V754" s="1591"/>
      <c r="W754" s="1615"/>
      <c r="X754" s="1591"/>
      <c r="Z754" s="1618"/>
      <c r="AA754" s="1618"/>
      <c r="AB754" s="1618"/>
      <c r="AD754" s="1619"/>
    </row>
    <row r="755" spans="18:30" x14ac:dyDescent="0.15">
      <c r="R755" s="1444"/>
      <c r="W755" s="1591"/>
      <c r="X755" s="1615"/>
      <c r="Z755" s="1617"/>
      <c r="AA755" s="1617"/>
      <c r="AB755" s="1617"/>
      <c r="AC755" s="1618"/>
    </row>
    <row r="756" spans="18:30" x14ac:dyDescent="0.15">
      <c r="R756" s="1608"/>
      <c r="T756" s="1615"/>
      <c r="U756" s="1615"/>
      <c r="V756" s="1615"/>
      <c r="W756" s="1591"/>
      <c r="X756" s="1591"/>
      <c r="Z756" s="1617"/>
      <c r="AA756" s="1617"/>
      <c r="AB756" s="1617"/>
      <c r="AC756" s="1617"/>
      <c r="AD756" s="1618"/>
    </row>
    <row r="757" spans="18:30" x14ac:dyDescent="0.15">
      <c r="R757" s="1608"/>
      <c r="T757" s="1615"/>
      <c r="U757" s="1615"/>
      <c r="V757" s="1615"/>
      <c r="W757" s="1615"/>
      <c r="X757" s="1591"/>
      <c r="Z757" s="1617"/>
      <c r="AA757" s="1617"/>
      <c r="AB757" s="1617"/>
      <c r="AC757" s="1617"/>
      <c r="AD757" s="1617"/>
    </row>
    <row r="758" spans="18:30" x14ac:dyDescent="0.15">
      <c r="R758" s="1608"/>
      <c r="T758" s="1615"/>
      <c r="U758" s="1615"/>
      <c r="V758" s="1615"/>
      <c r="W758" s="1591"/>
      <c r="X758" s="1610"/>
      <c r="Z758" s="1618"/>
      <c r="AA758" s="1618"/>
      <c r="AB758" s="1618"/>
      <c r="AC758" s="1617"/>
      <c r="AD758" s="1617"/>
    </row>
    <row r="759" spans="18:30" x14ac:dyDescent="0.15">
      <c r="R759" s="1608"/>
      <c r="T759" s="1615"/>
      <c r="U759" s="1615"/>
      <c r="V759" s="1615"/>
      <c r="W759" s="1591"/>
      <c r="Z759" s="1618"/>
      <c r="AA759" s="1618"/>
      <c r="AB759" s="1618"/>
      <c r="AC759" s="1618"/>
      <c r="AD759" s="1617"/>
    </row>
    <row r="760" spans="18:30" x14ac:dyDescent="0.15">
      <c r="R760" s="1608"/>
      <c r="T760" s="1591"/>
      <c r="U760" s="1591"/>
      <c r="V760" s="1591"/>
      <c r="W760" s="1615"/>
      <c r="X760" s="1610"/>
      <c r="Z760" s="1618"/>
      <c r="AA760" s="1618"/>
      <c r="AB760" s="1618"/>
      <c r="AC760" s="1618"/>
      <c r="AD760" s="1618"/>
    </row>
    <row r="761" spans="18:30" x14ac:dyDescent="0.15">
      <c r="R761" s="1608"/>
      <c r="T761" s="1615"/>
      <c r="U761" s="1615"/>
      <c r="V761" s="1615"/>
      <c r="W761" s="1591"/>
      <c r="X761" s="1610"/>
      <c r="Z761" s="1619"/>
      <c r="AA761" s="1619"/>
      <c r="AB761" s="1619"/>
      <c r="AC761" s="1618"/>
      <c r="AD761" s="1618"/>
    </row>
    <row r="762" spans="18:30" x14ac:dyDescent="0.15">
      <c r="R762" s="1608"/>
      <c r="T762" s="1615"/>
      <c r="U762" s="1615"/>
      <c r="V762" s="1615"/>
      <c r="Z762" s="1617"/>
      <c r="AA762" s="1617"/>
      <c r="AB762" s="1617"/>
      <c r="AC762" s="1619"/>
      <c r="AD762" s="1618"/>
    </row>
    <row r="763" spans="18:30" x14ac:dyDescent="0.15">
      <c r="R763" s="1608"/>
      <c r="T763" s="1615"/>
      <c r="U763" s="1615"/>
      <c r="V763" s="1615"/>
      <c r="W763" s="1591"/>
      <c r="X763" s="1591"/>
      <c r="Z763" s="1618"/>
      <c r="AA763" s="1618"/>
      <c r="AB763" s="1618"/>
      <c r="AC763" s="1617"/>
      <c r="AD763" s="1619"/>
    </row>
    <row r="764" spans="18:30" x14ac:dyDescent="0.15">
      <c r="R764" s="1608"/>
      <c r="T764" s="1615"/>
      <c r="U764" s="1615"/>
      <c r="V764" s="1615"/>
      <c r="W764" s="1591"/>
      <c r="X764" s="1615"/>
      <c r="Z764" s="1617"/>
      <c r="AA764" s="1617"/>
      <c r="AB764" s="1617"/>
      <c r="AC764" s="1618"/>
      <c r="AD764" s="1617"/>
    </row>
    <row r="765" spans="18:30" x14ac:dyDescent="0.15">
      <c r="R765" s="1608"/>
      <c r="T765" s="1615"/>
      <c r="U765" s="1615"/>
      <c r="V765" s="1615"/>
      <c r="AC765" s="1617"/>
      <c r="AD765" s="1618"/>
    </row>
    <row r="766" spans="18:30" x14ac:dyDescent="0.15">
      <c r="R766" s="1608"/>
      <c r="T766" s="1591"/>
      <c r="U766" s="1591"/>
      <c r="V766" s="1591"/>
      <c r="W766" s="1615"/>
      <c r="X766" s="1591"/>
      <c r="Z766" s="1618"/>
      <c r="AA766" s="1618"/>
      <c r="AB766" s="1618"/>
      <c r="AD766" s="1617"/>
    </row>
    <row r="767" spans="18:30" x14ac:dyDescent="0.15">
      <c r="R767" s="1608"/>
      <c r="T767" s="1591"/>
      <c r="U767" s="1591"/>
      <c r="V767" s="1591"/>
      <c r="W767" s="1615"/>
      <c r="X767" s="1615"/>
      <c r="Z767" s="1618"/>
      <c r="AA767" s="1618"/>
      <c r="AB767" s="1618"/>
      <c r="AC767" s="1618"/>
    </row>
    <row r="768" spans="18:30" x14ac:dyDescent="0.15">
      <c r="R768" s="1608"/>
      <c r="T768" s="1615"/>
      <c r="U768" s="1615"/>
      <c r="V768" s="1615"/>
      <c r="W768" s="1615"/>
      <c r="Z768" s="1617"/>
      <c r="AA768" s="1617"/>
      <c r="AB768" s="1617"/>
      <c r="AC768" s="1618"/>
      <c r="AD768" s="1618"/>
    </row>
    <row r="769" spans="18:30" x14ac:dyDescent="0.15">
      <c r="R769" s="1608"/>
      <c r="T769" s="1591"/>
      <c r="U769" s="1591"/>
      <c r="V769" s="1591"/>
      <c r="W769" s="1615"/>
      <c r="X769" s="1591"/>
      <c r="Z769" s="1617"/>
      <c r="AA769" s="1617"/>
      <c r="AB769" s="1617"/>
      <c r="AC769" s="1617"/>
      <c r="AD769" s="1618"/>
    </row>
    <row r="770" spans="18:30" x14ac:dyDescent="0.15">
      <c r="R770" s="1608"/>
      <c r="T770" s="1615"/>
      <c r="U770" s="1615"/>
      <c r="V770" s="1615"/>
      <c r="W770" s="1591"/>
      <c r="X770" s="1615"/>
      <c r="Z770" s="1617"/>
      <c r="AA770" s="1617"/>
      <c r="AB770" s="1617"/>
      <c r="AC770" s="1617"/>
      <c r="AD770" s="1617"/>
    </row>
    <row r="771" spans="18:30" x14ac:dyDescent="0.15">
      <c r="R771" s="1608"/>
      <c r="T771" s="1615"/>
      <c r="U771" s="1615"/>
      <c r="V771" s="1615"/>
      <c r="W771" s="1615"/>
      <c r="X771" s="1591"/>
      <c r="AC771" s="1617"/>
      <c r="AD771" s="1617"/>
    </row>
    <row r="772" spans="18:30" x14ac:dyDescent="0.15">
      <c r="R772" s="1608"/>
      <c r="T772" s="1591"/>
      <c r="U772" s="1591"/>
      <c r="V772" s="1591"/>
      <c r="W772" s="1615"/>
      <c r="AD772" s="1617"/>
    </row>
    <row r="773" spans="18:30" x14ac:dyDescent="0.15">
      <c r="R773" s="1620"/>
      <c r="W773" s="1615"/>
      <c r="X773" s="1588"/>
    </row>
    <row r="774" spans="18:30" x14ac:dyDescent="0.15">
      <c r="R774" s="1608"/>
      <c r="W774" s="1615"/>
      <c r="X774" s="1591"/>
    </row>
    <row r="775" spans="18:30" x14ac:dyDescent="0.15">
      <c r="R775" s="1608"/>
      <c r="V775" s="1591"/>
      <c r="W775" s="1615"/>
      <c r="Z775" s="1617"/>
      <c r="AA775" s="1617"/>
      <c r="AB775" s="1617"/>
    </row>
    <row r="776" spans="18:30" x14ac:dyDescent="0.15">
      <c r="R776" s="1608"/>
      <c r="W776" s="1591"/>
      <c r="X776" s="1615"/>
      <c r="Z776" s="1618"/>
      <c r="AA776" s="1618"/>
      <c r="AB776" s="1618"/>
      <c r="AC776" s="1617"/>
    </row>
    <row r="777" spans="18:30" x14ac:dyDescent="0.15">
      <c r="R777" s="1608"/>
      <c r="W777" s="1591"/>
      <c r="X777" s="1615"/>
      <c r="Z777" s="1618"/>
      <c r="AA777" s="1618"/>
      <c r="AB777" s="1618"/>
      <c r="AC777" s="1618"/>
      <c r="AD777" s="1617"/>
    </row>
    <row r="778" spans="18:30" x14ac:dyDescent="0.15">
      <c r="R778" s="1608"/>
      <c r="T778" s="1591"/>
      <c r="U778" s="1591"/>
      <c r="V778" s="1591"/>
      <c r="W778" s="1615"/>
      <c r="X778" s="1615"/>
      <c r="Z778" s="1617"/>
      <c r="AA778" s="1617"/>
      <c r="AB778" s="1617"/>
      <c r="AC778" s="1618"/>
      <c r="AD778" s="1618"/>
    </row>
    <row r="779" spans="18:30" x14ac:dyDescent="0.15">
      <c r="R779" s="1608"/>
      <c r="T779" s="1591"/>
      <c r="U779" s="1591"/>
      <c r="V779" s="1591"/>
      <c r="W779" s="1591"/>
      <c r="X779" s="1615"/>
      <c r="Z779" s="1618"/>
      <c r="AA779" s="1618"/>
      <c r="AB779" s="1618"/>
      <c r="AC779" s="1617"/>
      <c r="AD779" s="1618"/>
    </row>
    <row r="780" spans="18:30" x14ac:dyDescent="0.15">
      <c r="R780" s="1608"/>
      <c r="T780" s="1591"/>
      <c r="U780" s="1591"/>
      <c r="V780" s="1591"/>
      <c r="W780" s="1615"/>
      <c r="Z780" s="1617"/>
      <c r="AA780" s="1617"/>
      <c r="AB780" s="1617"/>
      <c r="AC780" s="1618"/>
      <c r="AD780" s="1617"/>
    </row>
    <row r="781" spans="18:30" x14ac:dyDescent="0.15">
      <c r="R781" s="1608"/>
      <c r="T781" s="1610"/>
      <c r="U781" s="1610"/>
      <c r="V781" s="1610"/>
      <c r="W781" s="1615"/>
      <c r="X781" s="1615"/>
      <c r="Z781" s="1617"/>
      <c r="AA781" s="1617"/>
      <c r="AB781" s="1617"/>
      <c r="AC781" s="1617"/>
      <c r="AD781" s="1618"/>
    </row>
    <row r="782" spans="18:30" x14ac:dyDescent="0.15">
      <c r="T782" s="1591"/>
      <c r="U782" s="1591"/>
      <c r="V782" s="1591"/>
      <c r="W782" s="1591"/>
      <c r="X782" s="1615"/>
      <c r="AC782" s="1617"/>
      <c r="AD782" s="1617"/>
    </row>
    <row r="783" spans="18:30" x14ac:dyDescent="0.15">
      <c r="R783" s="1620"/>
      <c r="T783" s="1591"/>
      <c r="U783" s="1591"/>
      <c r="V783" s="1591"/>
      <c r="X783" s="1615"/>
      <c r="Z783" s="1619"/>
      <c r="AA783" s="1619"/>
      <c r="AB783" s="1619"/>
      <c r="AD783" s="1617"/>
    </row>
    <row r="784" spans="18:30" x14ac:dyDescent="0.15">
      <c r="R784" s="1608"/>
      <c r="X784" s="1615"/>
      <c r="Z784" s="1618"/>
      <c r="AA784" s="1618"/>
      <c r="AB784" s="1618"/>
      <c r="AC784" s="1619"/>
    </row>
    <row r="785" spans="18:30" x14ac:dyDescent="0.15">
      <c r="R785" s="1620"/>
      <c r="T785" s="1591"/>
      <c r="U785" s="1591"/>
      <c r="V785" s="1591"/>
      <c r="W785" s="1591"/>
      <c r="X785" s="1615"/>
      <c r="Z785" s="1618"/>
      <c r="AA785" s="1618"/>
      <c r="AB785" s="1618"/>
      <c r="AC785" s="1618"/>
      <c r="AD785" s="1619"/>
    </row>
    <row r="786" spans="18:30" x14ac:dyDescent="0.15">
      <c r="R786" s="1620"/>
      <c r="T786" s="1591"/>
      <c r="U786" s="1591"/>
      <c r="V786" s="1591"/>
      <c r="X786" s="1591"/>
      <c r="Z786" s="1617"/>
      <c r="AA786" s="1617"/>
      <c r="AB786" s="1617"/>
      <c r="AC786" s="1618"/>
      <c r="AD786" s="1618"/>
    </row>
    <row r="787" spans="18:30" x14ac:dyDescent="0.15">
      <c r="R787" s="1444"/>
      <c r="T787" s="1591"/>
      <c r="U787" s="1591"/>
      <c r="V787" s="1591"/>
      <c r="X787" s="1591"/>
      <c r="Z787" s="1618"/>
      <c r="AA787" s="1618"/>
      <c r="AB787" s="1618"/>
      <c r="AC787" s="1617"/>
      <c r="AD787" s="1618"/>
    </row>
    <row r="788" spans="18:30" x14ac:dyDescent="0.15">
      <c r="R788" s="1620"/>
      <c r="T788" s="1615"/>
      <c r="U788" s="1615"/>
      <c r="V788" s="1615"/>
      <c r="W788" s="1591"/>
      <c r="X788" s="1615"/>
      <c r="Z788" s="1618"/>
      <c r="AA788" s="1618"/>
      <c r="AB788" s="1618"/>
      <c r="AC788" s="1618"/>
      <c r="AD788" s="1617"/>
    </row>
    <row r="789" spans="18:30" x14ac:dyDescent="0.15">
      <c r="T789" s="1591"/>
      <c r="U789" s="1591"/>
      <c r="V789" s="1591"/>
      <c r="W789" s="1591"/>
      <c r="Z789" s="1617"/>
      <c r="AA789" s="1617"/>
      <c r="AB789" s="1617"/>
      <c r="AC789" s="1618"/>
      <c r="AD789" s="1618"/>
    </row>
    <row r="790" spans="18:30" x14ac:dyDescent="0.15">
      <c r="R790" s="1608"/>
      <c r="T790" s="1610"/>
      <c r="U790" s="1610"/>
      <c r="W790" s="1591"/>
      <c r="X790" s="1615"/>
      <c r="Z790" s="1617"/>
      <c r="AA790" s="1617"/>
      <c r="AB790" s="1617"/>
      <c r="AC790" s="1617"/>
      <c r="AD790" s="1618"/>
    </row>
    <row r="791" spans="18:30" x14ac:dyDescent="0.15">
      <c r="R791" s="1620"/>
      <c r="T791" s="1615"/>
      <c r="U791" s="1615"/>
      <c r="V791" s="1615"/>
      <c r="W791" s="1591"/>
      <c r="X791" s="1615"/>
      <c r="Z791" s="1618"/>
      <c r="AA791" s="1618"/>
      <c r="AB791" s="1618"/>
      <c r="AC791" s="1617"/>
      <c r="AD791" s="1617"/>
    </row>
    <row r="792" spans="18:30" x14ac:dyDescent="0.15">
      <c r="R792" s="1620"/>
      <c r="T792" s="1591"/>
      <c r="U792" s="1591"/>
      <c r="V792" s="1591"/>
      <c r="W792" s="1591"/>
      <c r="AC792" s="1618"/>
      <c r="AD792" s="1617"/>
    </row>
    <row r="793" spans="18:30" x14ac:dyDescent="0.15">
      <c r="R793" s="1620"/>
      <c r="T793" s="1591"/>
      <c r="U793" s="1591"/>
      <c r="V793" s="1591"/>
      <c r="W793" s="1591"/>
      <c r="Z793" s="1617"/>
      <c r="AA793" s="1617"/>
      <c r="AB793" s="1617"/>
      <c r="AD793" s="1618"/>
    </row>
    <row r="794" spans="18:30" x14ac:dyDescent="0.15">
      <c r="R794" s="1620"/>
      <c r="T794" s="1615"/>
      <c r="U794" s="1615"/>
      <c r="V794" s="1615"/>
      <c r="W794" s="1591"/>
      <c r="Z794" s="1617"/>
      <c r="AA794" s="1617"/>
      <c r="AB794" s="1617"/>
      <c r="AC794" s="1617"/>
    </row>
    <row r="795" spans="18:30" x14ac:dyDescent="0.15">
      <c r="R795" s="1620"/>
      <c r="T795" s="1591"/>
      <c r="U795" s="1591"/>
      <c r="V795" s="1591"/>
      <c r="Z795" s="1617"/>
      <c r="AA795" s="1617"/>
      <c r="AB795" s="1617"/>
      <c r="AC795" s="1617"/>
      <c r="AD795" s="1617"/>
    </row>
    <row r="796" spans="18:30" x14ac:dyDescent="0.15">
      <c r="R796" s="1444"/>
      <c r="W796" s="1591"/>
      <c r="Z796" s="1617"/>
      <c r="AA796" s="1617"/>
      <c r="AB796" s="1617"/>
      <c r="AC796" s="1617"/>
      <c r="AD796" s="1617"/>
    </row>
    <row r="797" spans="18:30" x14ac:dyDescent="0.15">
      <c r="R797" s="1620"/>
      <c r="T797" s="1615"/>
      <c r="U797" s="1615"/>
      <c r="V797" s="1615"/>
      <c r="W797" s="1591"/>
      <c r="Z797" s="1618"/>
      <c r="AA797" s="1618"/>
      <c r="AB797" s="1618"/>
      <c r="AC797" s="1617"/>
      <c r="AD797" s="1617"/>
    </row>
    <row r="798" spans="18:30" x14ac:dyDescent="0.15">
      <c r="R798" s="1620"/>
      <c r="T798" s="1591"/>
      <c r="U798" s="1591"/>
      <c r="V798" s="1591"/>
      <c r="W798" s="1591"/>
      <c r="Z798" s="1618"/>
      <c r="AA798" s="1618"/>
      <c r="AB798" s="1618"/>
      <c r="AC798" s="1618"/>
      <c r="AD798" s="1617"/>
    </row>
    <row r="799" spans="18:30" x14ac:dyDescent="0.15">
      <c r="R799" s="1444"/>
      <c r="T799" s="1591"/>
      <c r="U799" s="1591"/>
      <c r="V799" s="1610"/>
      <c r="W799" s="1615"/>
      <c r="Z799" s="1618"/>
      <c r="AA799" s="1618"/>
      <c r="AB799" s="1618"/>
      <c r="AC799" s="1618"/>
      <c r="AD799" s="1618"/>
    </row>
    <row r="800" spans="18:30" x14ac:dyDescent="0.15">
      <c r="R800" s="1620"/>
      <c r="T800" s="1615"/>
      <c r="U800" s="1615"/>
      <c r="V800" s="1615"/>
      <c r="W800" s="1591"/>
      <c r="X800" s="1615"/>
      <c r="Z800" s="1618"/>
      <c r="AA800" s="1618"/>
      <c r="AB800" s="1618"/>
      <c r="AC800" s="1618"/>
      <c r="AD800" s="1618"/>
    </row>
    <row r="801" spans="18:30" x14ac:dyDescent="0.15">
      <c r="R801" s="1620"/>
      <c r="T801" s="1591"/>
      <c r="U801" s="1591"/>
      <c r="V801" s="1591"/>
      <c r="W801" s="1610"/>
      <c r="X801" s="1588"/>
      <c r="AC801" s="1618"/>
      <c r="AD801" s="1618"/>
    </row>
    <row r="802" spans="18:30" x14ac:dyDescent="0.15">
      <c r="R802" s="1608"/>
      <c r="T802" s="1591"/>
      <c r="U802" s="1591"/>
      <c r="V802" s="1610"/>
      <c r="W802" s="1615"/>
      <c r="X802" s="1615"/>
      <c r="Z802" s="1618"/>
      <c r="AA802" s="1618"/>
      <c r="AB802" s="1618"/>
      <c r="AD802" s="1618"/>
    </row>
    <row r="803" spans="18:30" x14ac:dyDescent="0.15">
      <c r="R803" s="1620"/>
      <c r="T803" s="1615"/>
      <c r="U803" s="1615"/>
      <c r="V803" s="1615"/>
      <c r="W803" s="1591"/>
      <c r="X803" s="1591"/>
      <c r="AC803" s="1618"/>
    </row>
    <row r="804" spans="18:30" x14ac:dyDescent="0.15">
      <c r="R804" s="1620"/>
      <c r="T804" s="1615"/>
      <c r="U804" s="1615"/>
      <c r="V804" s="1615"/>
      <c r="W804" s="1591"/>
      <c r="AD804" s="1618"/>
    </row>
    <row r="805" spans="18:30" x14ac:dyDescent="0.15">
      <c r="R805" s="1444"/>
      <c r="T805" s="1610"/>
      <c r="U805" s="1610"/>
      <c r="V805" s="1610"/>
      <c r="W805" s="1615"/>
      <c r="Z805" s="1618"/>
      <c r="AA805" s="1618"/>
      <c r="AB805" s="1618"/>
    </row>
    <row r="806" spans="18:30" x14ac:dyDescent="0.15">
      <c r="R806" s="1620"/>
      <c r="T806" s="1591"/>
      <c r="U806" s="1591"/>
      <c r="V806" s="1591"/>
      <c r="W806" s="1591"/>
      <c r="X806" s="1615"/>
      <c r="Z806" s="1617"/>
      <c r="AA806" s="1617"/>
      <c r="AB806" s="1617"/>
      <c r="AC806" s="1618"/>
    </row>
    <row r="807" spans="18:30" x14ac:dyDescent="0.15">
      <c r="R807" s="1620"/>
      <c r="T807" s="1615"/>
      <c r="U807" s="1615"/>
      <c r="V807" s="1615"/>
      <c r="Z807" s="1617"/>
      <c r="AA807" s="1617"/>
      <c r="AB807" s="1617"/>
      <c r="AC807" s="1617"/>
      <c r="AD807" s="1618"/>
    </row>
    <row r="808" spans="18:30" x14ac:dyDescent="0.15">
      <c r="R808" s="1444"/>
      <c r="T808" s="1591"/>
      <c r="U808" s="1591"/>
      <c r="V808" s="1591"/>
      <c r="W808" s="1615"/>
      <c r="Z808" s="1618"/>
      <c r="AA808" s="1618"/>
      <c r="AB808" s="1618"/>
      <c r="AC808" s="1617"/>
      <c r="AD808" s="1617"/>
    </row>
    <row r="809" spans="18:30" x14ac:dyDescent="0.15">
      <c r="R809" s="1444"/>
      <c r="T809" s="1591"/>
      <c r="U809" s="1591"/>
      <c r="V809" s="1591"/>
      <c r="W809" s="1591"/>
      <c r="X809" s="1615"/>
      <c r="AC809" s="1618"/>
      <c r="AD809" s="1617"/>
    </row>
    <row r="810" spans="18:30" x14ac:dyDescent="0.15">
      <c r="R810" s="1444"/>
      <c r="T810" s="1615"/>
      <c r="U810" s="1615"/>
      <c r="V810" s="1615"/>
      <c r="W810" s="1615"/>
      <c r="X810" s="1615"/>
      <c r="AD810" s="1618"/>
    </row>
    <row r="811" spans="18:30" x14ac:dyDescent="0.15">
      <c r="R811" s="1444"/>
      <c r="T811" s="1591"/>
      <c r="U811" s="1591"/>
      <c r="V811" s="1591"/>
      <c r="W811" s="1615"/>
      <c r="X811" s="1591"/>
      <c r="Z811" s="1617"/>
      <c r="AA811" s="1617"/>
      <c r="AB811" s="1617"/>
    </row>
    <row r="812" spans="18:30" x14ac:dyDescent="0.15">
      <c r="R812" s="1444"/>
      <c r="T812" s="1591"/>
      <c r="U812" s="1591"/>
      <c r="V812" s="1591"/>
      <c r="W812" s="1591"/>
      <c r="X812" s="1591"/>
      <c r="Z812" s="1617"/>
      <c r="AA812" s="1617"/>
      <c r="AB812" s="1617"/>
      <c r="AC812" s="1617"/>
    </row>
    <row r="813" spans="18:30" x14ac:dyDescent="0.15">
      <c r="R813" s="1444"/>
      <c r="T813" s="1591"/>
      <c r="U813" s="1591"/>
      <c r="V813" s="1591"/>
      <c r="W813" s="1615"/>
      <c r="X813" s="1615"/>
      <c r="AC813" s="1617"/>
      <c r="AD813" s="1617"/>
    </row>
    <row r="814" spans="18:30" x14ac:dyDescent="0.15">
      <c r="T814" s="1591"/>
      <c r="U814" s="1591"/>
      <c r="V814" s="1591"/>
      <c r="W814" s="1615"/>
      <c r="X814" s="1591"/>
      <c r="AD814" s="1617"/>
    </row>
    <row r="815" spans="18:30" x14ac:dyDescent="0.15">
      <c r="R815" s="1444"/>
      <c r="T815" s="1591"/>
      <c r="U815" s="1591"/>
      <c r="V815" s="1591"/>
      <c r="W815" s="1615"/>
      <c r="X815" s="1591"/>
      <c r="Z815" s="1617"/>
      <c r="AA815" s="1617"/>
      <c r="AB815" s="1617"/>
    </row>
    <row r="816" spans="18:30" x14ac:dyDescent="0.15">
      <c r="R816" s="1620"/>
      <c r="T816" s="1591"/>
      <c r="U816" s="1591"/>
      <c r="V816" s="1591"/>
      <c r="W816" s="1615"/>
      <c r="X816" s="1615"/>
      <c r="AC816" s="1617"/>
    </row>
    <row r="817" spans="18:30" x14ac:dyDescent="0.15">
      <c r="R817" s="1620"/>
      <c r="T817" s="1615"/>
      <c r="U817" s="1615"/>
      <c r="V817" s="1615"/>
      <c r="W817" s="1591"/>
      <c r="X817" s="1591"/>
      <c r="AD817" s="1617"/>
    </row>
    <row r="818" spans="18:30" x14ac:dyDescent="0.15">
      <c r="R818" s="1444"/>
      <c r="T818" s="1591"/>
      <c r="U818" s="1591"/>
      <c r="V818" s="1591"/>
      <c r="W818" s="1615"/>
    </row>
    <row r="819" spans="18:30" x14ac:dyDescent="0.15">
      <c r="T819" s="1615"/>
      <c r="U819" s="1615"/>
      <c r="V819" s="1627"/>
      <c r="W819" s="1591"/>
      <c r="X819" s="1615"/>
    </row>
    <row r="820" spans="18:30" x14ac:dyDescent="0.15">
      <c r="R820" s="1620"/>
      <c r="T820" s="1615"/>
      <c r="U820" s="1615"/>
      <c r="V820" s="1627"/>
      <c r="W820" s="1591"/>
      <c r="X820" s="1591"/>
    </row>
    <row r="821" spans="18:30" x14ac:dyDescent="0.15">
      <c r="R821" s="1620"/>
      <c r="T821" s="1615"/>
      <c r="U821" s="1615"/>
      <c r="V821" s="1627"/>
      <c r="W821" s="1615"/>
      <c r="X821" s="1615"/>
    </row>
    <row r="822" spans="18:30" x14ac:dyDescent="0.15">
      <c r="R822" s="1620"/>
      <c r="T822" s="1615"/>
      <c r="U822" s="1615"/>
      <c r="V822" s="1627"/>
      <c r="W822" s="1591"/>
      <c r="X822" s="1615"/>
    </row>
    <row r="823" spans="18:30" x14ac:dyDescent="0.15">
      <c r="R823" s="1620"/>
      <c r="T823" s="1615"/>
      <c r="U823" s="1615"/>
      <c r="V823" s="1615"/>
      <c r="W823" s="1591"/>
      <c r="X823" s="1591"/>
    </row>
    <row r="824" spans="18:30" x14ac:dyDescent="0.15">
      <c r="R824" s="1444"/>
      <c r="T824" s="1591"/>
      <c r="U824" s="1591"/>
      <c r="V824" s="1591"/>
      <c r="W824" s="1591"/>
      <c r="X824" s="1615"/>
    </row>
    <row r="825" spans="18:30" x14ac:dyDescent="0.15">
      <c r="T825" s="1615"/>
      <c r="U825" s="1615"/>
      <c r="V825" s="1615"/>
      <c r="W825" s="1591"/>
      <c r="X825" s="1615"/>
    </row>
    <row r="826" spans="18:30" x14ac:dyDescent="0.15">
      <c r="R826" s="1620"/>
      <c r="T826" s="1615"/>
      <c r="U826" s="1615"/>
      <c r="V826" s="1610"/>
      <c r="W826" s="1591"/>
      <c r="X826" s="1615"/>
    </row>
    <row r="827" spans="18:30" x14ac:dyDescent="0.15">
      <c r="T827" s="1615"/>
      <c r="U827" s="1615"/>
      <c r="V827" s="1615"/>
      <c r="W827" s="1591"/>
      <c r="X827" s="1615"/>
    </row>
    <row r="828" spans="18:30" x14ac:dyDescent="0.15">
      <c r="T828" s="1615"/>
      <c r="U828" s="1615"/>
      <c r="V828" s="1615"/>
      <c r="W828" s="1615"/>
      <c r="X828" s="1591"/>
    </row>
    <row r="829" spans="18:30" x14ac:dyDescent="0.15">
      <c r="T829" s="1615"/>
      <c r="U829" s="1615"/>
      <c r="V829" s="1610"/>
      <c r="W829" s="1591"/>
      <c r="X829" s="1615"/>
    </row>
    <row r="830" spans="18:30" x14ac:dyDescent="0.15">
      <c r="T830" s="1615"/>
      <c r="U830" s="1615"/>
      <c r="V830" s="1615"/>
      <c r="W830" s="1615"/>
      <c r="X830" s="1591"/>
    </row>
    <row r="831" spans="18:30" x14ac:dyDescent="0.15">
      <c r="R831" s="1444"/>
      <c r="T831" s="1615"/>
      <c r="U831" s="1615"/>
      <c r="V831" s="1615"/>
      <c r="W831" s="1615"/>
      <c r="X831" s="1591"/>
    </row>
    <row r="832" spans="18:30" x14ac:dyDescent="0.15">
      <c r="R832" s="1444"/>
      <c r="T832" s="1615"/>
      <c r="U832" s="1615"/>
      <c r="V832" s="1615"/>
      <c r="W832" s="1615"/>
      <c r="X832" s="1615"/>
    </row>
    <row r="833" spans="18:30" x14ac:dyDescent="0.15">
      <c r="R833" s="1444"/>
      <c r="T833" s="1615"/>
      <c r="U833" s="1615"/>
      <c r="V833" s="1615"/>
      <c r="W833" s="1615"/>
      <c r="X833" s="1591"/>
    </row>
    <row r="834" spans="18:30" x14ac:dyDescent="0.15">
      <c r="R834" s="1444"/>
      <c r="T834" s="1615"/>
      <c r="U834" s="1615"/>
      <c r="V834" s="1615"/>
      <c r="W834" s="1615"/>
      <c r="X834" s="1591"/>
    </row>
    <row r="835" spans="18:30" x14ac:dyDescent="0.15">
      <c r="R835" s="1444"/>
      <c r="T835" s="1615"/>
      <c r="U835" s="1615"/>
      <c r="V835" s="1615"/>
      <c r="W835" s="1591"/>
      <c r="X835" s="1591"/>
    </row>
    <row r="836" spans="18:30" x14ac:dyDescent="0.15">
      <c r="T836" s="1591"/>
      <c r="U836" s="1591"/>
      <c r="V836" s="1591"/>
      <c r="W836" s="1615"/>
      <c r="X836" s="1591"/>
    </row>
    <row r="837" spans="18:30" x14ac:dyDescent="0.15">
      <c r="R837" s="1444"/>
      <c r="T837" s="1615"/>
      <c r="U837" s="1615"/>
      <c r="V837" s="1615"/>
      <c r="W837" s="1615"/>
      <c r="X837" s="1591"/>
    </row>
    <row r="838" spans="18:30" x14ac:dyDescent="0.15">
      <c r="R838" s="1444"/>
      <c r="T838" s="1591"/>
      <c r="U838" s="1591"/>
      <c r="V838" s="1627"/>
      <c r="W838" s="1615"/>
      <c r="X838" s="1591"/>
    </row>
    <row r="839" spans="18:30" x14ac:dyDescent="0.15">
      <c r="R839" s="1608"/>
      <c r="T839" s="1591"/>
      <c r="U839" s="1591"/>
      <c r="V839" s="1615"/>
      <c r="W839" s="1615"/>
      <c r="X839" s="1591"/>
      <c r="Z839" s="1618"/>
      <c r="AA839" s="1618"/>
      <c r="AB839" s="1618"/>
    </row>
    <row r="840" spans="18:30" x14ac:dyDescent="0.15">
      <c r="R840" s="1444"/>
      <c r="T840" s="1615"/>
      <c r="U840" s="1615"/>
      <c r="V840" s="1615"/>
      <c r="W840" s="1615"/>
      <c r="X840" s="1591"/>
      <c r="Z840" s="1617"/>
      <c r="AA840" s="1617"/>
      <c r="AB840" s="1617"/>
      <c r="AC840" s="1618"/>
    </row>
    <row r="841" spans="18:30" x14ac:dyDescent="0.15">
      <c r="T841" s="1615"/>
      <c r="U841" s="1615"/>
      <c r="V841" s="1615"/>
      <c r="W841" s="1615"/>
      <c r="X841" s="1615"/>
      <c r="Z841" s="1617"/>
      <c r="AA841" s="1617"/>
      <c r="AB841" s="1617"/>
      <c r="AC841" s="1617"/>
      <c r="AD841" s="1618"/>
    </row>
    <row r="842" spans="18:30" x14ac:dyDescent="0.15">
      <c r="R842" s="1444"/>
      <c r="W842" s="1615"/>
      <c r="X842" s="1615"/>
      <c r="Z842" s="1618"/>
      <c r="AA842" s="1618"/>
      <c r="AB842" s="1618"/>
      <c r="AC842" s="1617"/>
      <c r="AD842" s="1617"/>
    </row>
    <row r="843" spans="18:30" x14ac:dyDescent="0.15">
      <c r="R843" s="1444"/>
      <c r="T843" s="1591"/>
      <c r="U843" s="1591"/>
      <c r="V843" s="1591"/>
      <c r="W843" s="1591"/>
      <c r="X843" s="1615"/>
      <c r="Z843" s="1617"/>
      <c r="AA843" s="1617"/>
      <c r="AB843" s="1617"/>
      <c r="AC843" s="1618"/>
      <c r="AD843" s="1617"/>
    </row>
    <row r="844" spans="18:30" x14ac:dyDescent="0.15">
      <c r="R844" s="1444"/>
      <c r="T844" s="1615"/>
      <c r="U844" s="1615"/>
      <c r="V844" s="1615"/>
      <c r="W844" s="1591"/>
      <c r="X844" s="1615"/>
      <c r="AC844" s="1617"/>
      <c r="AD844" s="1618"/>
    </row>
    <row r="845" spans="18:30" x14ac:dyDescent="0.15">
      <c r="R845" s="1444"/>
      <c r="T845" s="1610"/>
      <c r="U845" s="1610"/>
      <c r="W845" s="1591"/>
      <c r="X845" s="1615"/>
      <c r="AD845" s="1617"/>
    </row>
    <row r="846" spans="18:30" x14ac:dyDescent="0.15">
      <c r="R846" s="1444"/>
      <c r="T846" s="1591"/>
      <c r="U846" s="1591"/>
      <c r="V846" s="1591"/>
      <c r="W846" s="1615"/>
      <c r="X846" s="1591"/>
      <c r="Z846" s="1618"/>
      <c r="AA846" s="1618"/>
      <c r="AB846" s="1618"/>
    </row>
    <row r="847" spans="18:30" x14ac:dyDescent="0.15">
      <c r="R847" s="1608"/>
      <c r="T847" s="1615"/>
      <c r="U847" s="1615"/>
      <c r="V847" s="1615"/>
      <c r="W847" s="1615"/>
      <c r="X847" s="1615"/>
      <c r="AC847" s="1618"/>
    </row>
    <row r="848" spans="18:30" x14ac:dyDescent="0.15">
      <c r="R848" s="1444"/>
      <c r="T848" s="1591"/>
      <c r="U848" s="1591"/>
      <c r="V848" s="1591"/>
      <c r="W848" s="1615"/>
      <c r="X848" s="1615"/>
      <c r="Z848" s="1618"/>
      <c r="AA848" s="1618"/>
      <c r="AB848" s="1618"/>
      <c r="AD848" s="1618"/>
    </row>
    <row r="849" spans="18:30" x14ac:dyDescent="0.15">
      <c r="R849" s="1444"/>
      <c r="T849" s="1591"/>
      <c r="U849" s="1591"/>
      <c r="V849" s="1591"/>
      <c r="W849" s="1615"/>
      <c r="X849" s="1615"/>
      <c r="AC849" s="1618"/>
    </row>
    <row r="850" spans="18:30" x14ac:dyDescent="0.15">
      <c r="R850" s="1444"/>
      <c r="T850" s="1610"/>
      <c r="U850" s="1610"/>
      <c r="V850" s="1610"/>
      <c r="W850" s="1615"/>
      <c r="X850" s="1615"/>
      <c r="Z850" s="1618"/>
      <c r="AA850" s="1618"/>
      <c r="AB850" s="1618"/>
      <c r="AD850" s="1618"/>
    </row>
    <row r="851" spans="18:30" x14ac:dyDescent="0.15">
      <c r="R851" s="1444"/>
      <c r="T851" s="1610"/>
      <c r="U851" s="1610"/>
      <c r="V851" s="1610"/>
      <c r="W851" s="1615"/>
      <c r="X851" s="1615"/>
      <c r="Z851" s="1618"/>
      <c r="AA851" s="1618"/>
      <c r="AB851" s="1618"/>
      <c r="AC851" s="1618"/>
    </row>
    <row r="852" spans="18:30" x14ac:dyDescent="0.15">
      <c r="R852" s="1444"/>
      <c r="T852" s="1610"/>
      <c r="U852" s="1610"/>
      <c r="V852" s="1610"/>
      <c r="W852" s="1615"/>
      <c r="X852" s="1615"/>
      <c r="Z852" s="1618"/>
      <c r="AA852" s="1618"/>
      <c r="AB852" s="1618"/>
      <c r="AC852" s="1618"/>
      <c r="AD852" s="1618"/>
    </row>
    <row r="853" spans="18:30" x14ac:dyDescent="0.15">
      <c r="R853" s="1444"/>
      <c r="T853" s="1610"/>
      <c r="U853" s="1610"/>
      <c r="V853" s="1610"/>
      <c r="W853" s="1615"/>
      <c r="X853" s="1615"/>
      <c r="Z853" s="1618"/>
      <c r="AA853" s="1618"/>
      <c r="AB853" s="1618"/>
      <c r="AC853" s="1618"/>
      <c r="AD853" s="1618"/>
    </row>
    <row r="854" spans="18:30" x14ac:dyDescent="0.15">
      <c r="R854" s="1608"/>
      <c r="T854" s="1591"/>
      <c r="U854" s="1591"/>
      <c r="V854" s="1627"/>
      <c r="W854" s="1591"/>
      <c r="X854" s="1615"/>
      <c r="AC854" s="1618"/>
      <c r="AD854" s="1618"/>
    </row>
    <row r="855" spans="18:30" x14ac:dyDescent="0.15">
      <c r="R855" s="1620"/>
      <c r="W855" s="1591"/>
      <c r="X855" s="1615"/>
      <c r="Z855" s="1618"/>
      <c r="AA855" s="1618"/>
      <c r="AB855" s="1618"/>
      <c r="AD855" s="1618"/>
    </row>
    <row r="856" spans="18:30" x14ac:dyDescent="0.15">
      <c r="R856" s="1620"/>
      <c r="T856" s="1615"/>
      <c r="U856" s="1615"/>
      <c r="V856" s="1615"/>
      <c r="W856" s="1615"/>
      <c r="X856" s="1615"/>
      <c r="Z856" s="1618"/>
      <c r="AA856" s="1618"/>
      <c r="AB856" s="1618"/>
      <c r="AC856" s="1618"/>
    </row>
    <row r="857" spans="18:30" x14ac:dyDescent="0.15">
      <c r="T857" s="1615"/>
      <c r="U857" s="1615"/>
      <c r="V857" s="1615"/>
      <c r="W857" s="1615"/>
      <c r="X857" s="1615"/>
      <c r="Z857" s="1617"/>
      <c r="AA857" s="1617"/>
      <c r="AB857" s="1617"/>
      <c r="AC857" s="1618"/>
      <c r="AD857" s="1618"/>
    </row>
    <row r="858" spans="18:30" x14ac:dyDescent="0.15">
      <c r="R858" s="1444"/>
      <c r="T858" s="1615"/>
      <c r="U858" s="1615"/>
      <c r="V858" s="1615"/>
      <c r="W858" s="1591"/>
      <c r="X858" s="1615"/>
      <c r="AC858" s="1617"/>
      <c r="AD858" s="1618"/>
    </row>
    <row r="859" spans="18:30" x14ac:dyDescent="0.15">
      <c r="R859" s="1444"/>
      <c r="T859" s="1615"/>
      <c r="U859" s="1615"/>
      <c r="V859" s="1615"/>
      <c r="W859" s="1615"/>
      <c r="X859" s="1615"/>
      <c r="Z859" s="1618"/>
      <c r="AA859" s="1618"/>
      <c r="AB859" s="1618"/>
      <c r="AD859" s="1617"/>
    </row>
    <row r="860" spans="18:30" x14ac:dyDescent="0.15">
      <c r="R860" s="1444"/>
      <c r="T860" s="1615"/>
      <c r="U860" s="1615"/>
      <c r="V860" s="1615"/>
      <c r="W860" s="1591"/>
      <c r="X860" s="1615"/>
      <c r="AC860" s="1618"/>
    </row>
    <row r="861" spans="18:30" x14ac:dyDescent="0.15">
      <c r="R861" s="1444"/>
      <c r="T861" s="1591"/>
      <c r="U861" s="1591"/>
      <c r="V861" s="1591"/>
      <c r="W861" s="1591"/>
      <c r="X861" s="1615"/>
      <c r="Z861" s="1618"/>
      <c r="AA861" s="1618"/>
      <c r="AB861" s="1618"/>
      <c r="AD861" s="1618"/>
    </row>
    <row r="862" spans="18:30" x14ac:dyDescent="0.15">
      <c r="R862" s="1444"/>
      <c r="T862" s="1615"/>
      <c r="U862" s="1615"/>
      <c r="V862" s="1615"/>
      <c r="W862" s="1610"/>
      <c r="X862" s="1615"/>
      <c r="Z862" s="1618"/>
      <c r="AA862" s="1618"/>
      <c r="AB862" s="1618"/>
      <c r="AC862" s="1618"/>
    </row>
    <row r="863" spans="18:30" x14ac:dyDescent="0.15">
      <c r="R863" s="1444"/>
      <c r="T863" s="1591"/>
      <c r="U863" s="1591"/>
      <c r="V863" s="1591"/>
      <c r="W863" s="1610"/>
      <c r="X863" s="1591"/>
      <c r="AC863" s="1618"/>
      <c r="AD863" s="1618"/>
    </row>
    <row r="864" spans="18:30" x14ac:dyDescent="0.15">
      <c r="T864" s="1591"/>
      <c r="U864" s="1591"/>
      <c r="V864" s="1591"/>
      <c r="W864" s="1610"/>
      <c r="X864" s="1615"/>
      <c r="Z864" s="1618"/>
      <c r="AA864" s="1618"/>
      <c r="AB864" s="1618"/>
      <c r="AD864" s="1618"/>
    </row>
    <row r="865" spans="18:30" x14ac:dyDescent="0.15">
      <c r="R865" s="1620"/>
      <c r="T865" s="1615"/>
      <c r="U865" s="1615"/>
      <c r="V865" s="1615"/>
      <c r="W865" s="1610"/>
      <c r="X865" s="1615"/>
      <c r="Z865" s="1618"/>
      <c r="AA865" s="1618"/>
      <c r="AB865" s="1618"/>
      <c r="AC865" s="1618"/>
    </row>
    <row r="866" spans="18:30" x14ac:dyDescent="0.15">
      <c r="R866" s="1608"/>
      <c r="T866" s="1591"/>
      <c r="U866" s="1591"/>
      <c r="V866" s="1591"/>
      <c r="W866" s="1615"/>
      <c r="X866" s="1591"/>
      <c r="Z866" s="1618"/>
      <c r="AA866" s="1618"/>
      <c r="AB866" s="1618"/>
      <c r="AC866" s="1618"/>
      <c r="AD866" s="1618"/>
    </row>
    <row r="867" spans="18:30" x14ac:dyDescent="0.15">
      <c r="R867" s="1444"/>
      <c r="T867" s="1591"/>
      <c r="U867" s="1591"/>
      <c r="V867" s="1591"/>
      <c r="X867" s="1591"/>
      <c r="AC867" s="1618"/>
      <c r="AD867" s="1618"/>
    </row>
    <row r="868" spans="18:30" x14ac:dyDescent="0.15">
      <c r="R868" s="1620"/>
      <c r="T868" s="1615"/>
      <c r="U868" s="1615"/>
      <c r="V868" s="1615"/>
      <c r="W868" s="1615"/>
      <c r="X868" s="1615"/>
      <c r="AD868" s="1618"/>
    </row>
    <row r="869" spans="18:30" x14ac:dyDescent="0.15">
      <c r="W869" s="1610"/>
    </row>
    <row r="870" spans="18:30" x14ac:dyDescent="0.15">
      <c r="R870" s="1620"/>
      <c r="T870" s="1591"/>
      <c r="U870" s="1591"/>
      <c r="V870" s="1591"/>
      <c r="W870" s="1610"/>
      <c r="X870" s="1591"/>
    </row>
    <row r="871" spans="18:30" x14ac:dyDescent="0.15">
      <c r="R871" s="1620"/>
      <c r="T871" s="1615"/>
      <c r="U871" s="1615"/>
      <c r="V871" s="1615"/>
      <c r="W871" s="1610"/>
      <c r="X871" s="1615"/>
    </row>
    <row r="872" spans="18:30" x14ac:dyDescent="0.15">
      <c r="R872" s="1620"/>
      <c r="T872" s="1615"/>
      <c r="U872" s="1615"/>
      <c r="V872" s="1628"/>
      <c r="W872" s="1615"/>
      <c r="X872" s="1591"/>
    </row>
    <row r="873" spans="18:30" x14ac:dyDescent="0.15">
      <c r="T873" s="1591"/>
      <c r="U873" s="1591"/>
      <c r="V873" s="1591"/>
      <c r="W873" s="1591"/>
      <c r="X873" s="1591"/>
    </row>
    <row r="874" spans="18:30" x14ac:dyDescent="0.15">
      <c r="R874" s="1620"/>
      <c r="T874" s="1591"/>
      <c r="U874" s="1591"/>
      <c r="V874" s="1591"/>
      <c r="W874" s="1615"/>
      <c r="X874" s="1610"/>
    </row>
    <row r="875" spans="18:30" x14ac:dyDescent="0.15">
      <c r="R875" s="1620"/>
      <c r="T875" s="1591"/>
      <c r="U875" s="1591"/>
      <c r="V875" s="1591"/>
      <c r="W875" s="1591"/>
      <c r="X875" s="1610"/>
    </row>
    <row r="876" spans="18:30" x14ac:dyDescent="0.15">
      <c r="R876" s="1620"/>
      <c r="T876" s="1591"/>
      <c r="U876" s="1591"/>
      <c r="V876" s="1591"/>
      <c r="W876" s="1591"/>
      <c r="X876" s="1610"/>
    </row>
    <row r="877" spans="18:30" x14ac:dyDescent="0.15">
      <c r="R877" s="1620"/>
      <c r="T877" s="1591"/>
      <c r="U877" s="1591"/>
      <c r="V877" s="1591"/>
      <c r="W877" s="1615"/>
      <c r="X877" s="1610"/>
    </row>
    <row r="878" spans="18:30" x14ac:dyDescent="0.15">
      <c r="R878" s="1620"/>
      <c r="T878" s="1615"/>
      <c r="U878" s="1615"/>
      <c r="V878" s="1615"/>
      <c r="W878" s="1591"/>
      <c r="X878" s="1615"/>
    </row>
    <row r="879" spans="18:30" x14ac:dyDescent="0.15">
      <c r="W879" s="1591"/>
    </row>
    <row r="880" spans="18:30" x14ac:dyDescent="0.15">
      <c r="T880" s="1615"/>
      <c r="U880" s="1615"/>
      <c r="V880" s="1615"/>
      <c r="W880" s="1615"/>
      <c r="X880" s="1615"/>
    </row>
    <row r="881" spans="18:30" x14ac:dyDescent="0.15">
      <c r="T881" s="1615"/>
      <c r="U881" s="1615"/>
      <c r="V881" s="1627"/>
    </row>
    <row r="882" spans="18:30" x14ac:dyDescent="0.15">
      <c r="T882" s="1615"/>
      <c r="U882" s="1615"/>
      <c r="V882" s="1615"/>
      <c r="W882" s="1591"/>
    </row>
    <row r="883" spans="18:30" x14ac:dyDescent="0.15">
      <c r="R883" s="1620"/>
      <c r="T883" s="1615"/>
      <c r="U883" s="1615"/>
      <c r="V883" s="1615"/>
      <c r="W883" s="1615"/>
    </row>
    <row r="884" spans="18:30" x14ac:dyDescent="0.15">
      <c r="R884" s="1608"/>
      <c r="T884" s="1591"/>
      <c r="U884" s="1591"/>
      <c r="V884" s="1627"/>
      <c r="W884" s="1591"/>
      <c r="X884" s="1615"/>
    </row>
    <row r="885" spans="18:30" x14ac:dyDescent="0.15">
      <c r="R885" s="1620"/>
      <c r="T885" s="1591"/>
      <c r="U885" s="1591"/>
      <c r="V885" s="1627"/>
      <c r="W885" s="1591"/>
      <c r="X885" s="1591"/>
    </row>
    <row r="886" spans="18:30" x14ac:dyDescent="0.15">
      <c r="R886" s="1620"/>
      <c r="T886" s="1591"/>
      <c r="U886" s="1591"/>
      <c r="V886" s="1627"/>
      <c r="W886" s="1591"/>
      <c r="X886" s="1615"/>
    </row>
    <row r="887" spans="18:30" x14ac:dyDescent="0.15">
      <c r="R887" s="1620"/>
      <c r="T887" s="1591"/>
      <c r="U887" s="1591"/>
      <c r="V887" s="1627"/>
      <c r="W887" s="1591"/>
      <c r="X887" s="1591"/>
    </row>
    <row r="888" spans="18:30" x14ac:dyDescent="0.15">
      <c r="R888" s="1620"/>
      <c r="T888" s="1591"/>
      <c r="U888" s="1591"/>
      <c r="V888" s="1627"/>
      <c r="W888" s="1591"/>
      <c r="X888" s="1591"/>
    </row>
    <row r="889" spans="18:30" x14ac:dyDescent="0.15">
      <c r="R889" s="1620"/>
      <c r="T889" s="1591"/>
      <c r="U889" s="1591"/>
      <c r="V889" s="1627"/>
      <c r="W889" s="1591"/>
      <c r="X889" s="1615"/>
    </row>
    <row r="890" spans="18:30" x14ac:dyDescent="0.15">
      <c r="R890" s="1608"/>
      <c r="T890" s="1615"/>
      <c r="U890" s="1615"/>
      <c r="V890" s="1615"/>
      <c r="X890" s="1591"/>
    </row>
    <row r="891" spans="18:30" x14ac:dyDescent="0.15">
      <c r="R891" s="1620"/>
      <c r="T891" s="1615"/>
      <c r="U891" s="1615"/>
      <c r="V891" s="1615"/>
      <c r="X891" s="1591"/>
    </row>
    <row r="892" spans="18:30" x14ac:dyDescent="0.15">
      <c r="R892" s="1620"/>
      <c r="T892" s="1591"/>
      <c r="U892" s="1591"/>
      <c r="V892" s="1591"/>
      <c r="W892" s="1615"/>
      <c r="X892" s="1615"/>
    </row>
    <row r="893" spans="18:30" x14ac:dyDescent="0.15">
      <c r="R893" s="1620"/>
      <c r="T893" s="1615"/>
      <c r="U893" s="1615"/>
      <c r="V893" s="1615"/>
      <c r="W893" s="1615"/>
      <c r="Z893" s="1611"/>
      <c r="AA893" s="1611"/>
      <c r="AB893" s="1611"/>
    </row>
    <row r="894" spans="18:30" x14ac:dyDescent="0.15">
      <c r="R894" s="1620"/>
      <c r="T894" s="1615"/>
      <c r="U894" s="1615"/>
      <c r="V894" s="1615"/>
      <c r="W894" s="1615"/>
      <c r="X894" s="1591"/>
      <c r="Z894" s="1611"/>
      <c r="AA894" s="1611"/>
      <c r="AB894" s="1611"/>
      <c r="AC894" s="1611"/>
    </row>
    <row r="895" spans="18:30" x14ac:dyDescent="0.15">
      <c r="R895" s="1620"/>
      <c r="T895" s="1615"/>
      <c r="U895" s="1615"/>
      <c r="V895" s="1615"/>
      <c r="W895" s="1615"/>
      <c r="X895" s="1615"/>
      <c r="Z895" s="1611"/>
      <c r="AA895" s="1611"/>
      <c r="AB895" s="1611"/>
      <c r="AC895" s="1611"/>
      <c r="AD895" s="1611"/>
    </row>
    <row r="896" spans="18:30" x14ac:dyDescent="0.15">
      <c r="R896" s="1620"/>
      <c r="T896" s="1615"/>
      <c r="U896" s="1615"/>
      <c r="V896" s="1615"/>
      <c r="W896" s="1615"/>
      <c r="X896" s="1591"/>
      <c r="Z896" s="1611"/>
      <c r="AA896" s="1611"/>
      <c r="AB896" s="1611"/>
      <c r="AC896" s="1611"/>
      <c r="AD896" s="1611"/>
    </row>
    <row r="897" spans="18:30" x14ac:dyDescent="0.15">
      <c r="R897" s="1620"/>
      <c r="T897" s="1615"/>
      <c r="U897" s="1615"/>
      <c r="V897" s="1615"/>
      <c r="W897" s="1615"/>
      <c r="X897" s="1591"/>
      <c r="AC897" s="1611"/>
      <c r="AD897" s="1611"/>
    </row>
    <row r="898" spans="18:30" x14ac:dyDescent="0.15">
      <c r="R898" s="1620"/>
      <c r="W898" s="1615"/>
      <c r="X898" s="1591"/>
      <c r="AD898" s="1611"/>
    </row>
    <row r="899" spans="18:30" x14ac:dyDescent="0.15">
      <c r="R899" s="1608"/>
      <c r="T899" s="1610"/>
      <c r="U899" s="1610"/>
      <c r="V899" s="1610"/>
      <c r="W899" s="1615"/>
      <c r="X899" s="1591"/>
    </row>
    <row r="900" spans="18:30" x14ac:dyDescent="0.15">
      <c r="T900" s="1610"/>
      <c r="U900" s="1610"/>
      <c r="V900" s="1610"/>
      <c r="W900" s="1615"/>
      <c r="X900" s="1591"/>
    </row>
    <row r="901" spans="18:30" x14ac:dyDescent="0.15">
      <c r="R901" s="1620"/>
      <c r="T901" s="1591"/>
      <c r="U901" s="1591"/>
      <c r="W901" s="1615"/>
      <c r="X901" s="1591"/>
    </row>
    <row r="902" spans="18:30" x14ac:dyDescent="0.15">
      <c r="R902" s="1620"/>
      <c r="T902" s="1591"/>
      <c r="U902" s="1591"/>
      <c r="W902" s="1627"/>
      <c r="X902" s="1591"/>
    </row>
    <row r="903" spans="18:30" x14ac:dyDescent="0.15">
      <c r="R903" s="1620"/>
      <c r="T903" s="1591"/>
      <c r="U903" s="1591"/>
      <c r="W903" s="1615"/>
    </row>
    <row r="904" spans="18:30" x14ac:dyDescent="0.15">
      <c r="R904" s="1620"/>
      <c r="T904" s="1591"/>
      <c r="U904" s="1591"/>
      <c r="V904" s="1591"/>
      <c r="W904" s="1615"/>
      <c r="X904" s="1615"/>
    </row>
    <row r="905" spans="18:30" x14ac:dyDescent="0.15">
      <c r="R905" s="1620"/>
      <c r="W905" s="1615"/>
      <c r="X905" s="1615"/>
    </row>
    <row r="906" spans="18:30" x14ac:dyDescent="0.15">
      <c r="R906" s="1444"/>
      <c r="T906" s="1591"/>
      <c r="U906" s="1591"/>
      <c r="V906" s="1591"/>
      <c r="W906" s="1615"/>
      <c r="X906" s="1615"/>
    </row>
    <row r="907" spans="18:30" x14ac:dyDescent="0.15">
      <c r="R907" s="1444"/>
      <c r="T907" s="1591"/>
      <c r="U907" s="1591"/>
      <c r="V907" s="1591"/>
      <c r="W907" s="1615"/>
      <c r="X907" s="1615"/>
    </row>
    <row r="908" spans="18:30" x14ac:dyDescent="0.15">
      <c r="R908" s="1444"/>
      <c r="T908" s="1615"/>
      <c r="U908" s="1615"/>
      <c r="V908" s="1615"/>
      <c r="W908" s="1615"/>
      <c r="X908" s="1615"/>
    </row>
    <row r="909" spans="18:30" x14ac:dyDescent="0.15">
      <c r="R909" s="1444"/>
      <c r="T909" s="1591"/>
      <c r="U909" s="1591"/>
      <c r="V909" s="1591"/>
      <c r="W909" s="1615"/>
      <c r="X909" s="1615"/>
    </row>
    <row r="910" spans="18:30" x14ac:dyDescent="0.15">
      <c r="R910" s="1620"/>
      <c r="T910" s="1591"/>
      <c r="U910" s="1591"/>
      <c r="V910" s="1591"/>
      <c r="W910" s="1615"/>
      <c r="X910" s="1615"/>
    </row>
    <row r="911" spans="18:30" x14ac:dyDescent="0.15">
      <c r="R911" s="1608"/>
      <c r="T911" s="1615"/>
      <c r="U911" s="1615"/>
      <c r="V911" s="1615"/>
      <c r="X911" s="1615"/>
    </row>
    <row r="912" spans="18:30" x14ac:dyDescent="0.15">
      <c r="R912" s="1444"/>
      <c r="W912" s="1610"/>
      <c r="X912" s="1615"/>
    </row>
    <row r="913" spans="18:24" x14ac:dyDescent="0.15">
      <c r="R913" s="1620"/>
      <c r="T913" s="1591"/>
      <c r="U913" s="1591"/>
      <c r="V913" s="1591"/>
      <c r="W913" s="1610"/>
      <c r="X913" s="1615"/>
    </row>
    <row r="914" spans="18:24" x14ac:dyDescent="0.15">
      <c r="R914" s="1620"/>
      <c r="T914" s="1615"/>
      <c r="U914" s="1615"/>
      <c r="V914" s="1615"/>
      <c r="W914" s="1615"/>
      <c r="X914" s="1615"/>
    </row>
    <row r="915" spans="18:24" x14ac:dyDescent="0.15">
      <c r="R915" s="1620"/>
      <c r="T915" s="1591"/>
      <c r="U915" s="1591"/>
      <c r="V915" s="1591"/>
      <c r="W915" s="1615"/>
      <c r="X915" s="1615"/>
    </row>
    <row r="916" spans="18:24" x14ac:dyDescent="0.15">
      <c r="R916" s="1620"/>
      <c r="T916" s="1591"/>
      <c r="U916" s="1591"/>
      <c r="V916" s="1591"/>
      <c r="W916" s="1615"/>
      <c r="X916" s="1615"/>
    </row>
    <row r="917" spans="18:24" x14ac:dyDescent="0.15">
      <c r="R917" s="1620"/>
      <c r="T917" s="1615"/>
      <c r="U917" s="1615"/>
      <c r="V917" s="1615"/>
      <c r="W917" s="1615"/>
      <c r="X917" s="1627"/>
    </row>
    <row r="918" spans="18:24" x14ac:dyDescent="0.15">
      <c r="R918" s="1444"/>
      <c r="X918" s="1591"/>
    </row>
    <row r="919" spans="18:24" x14ac:dyDescent="0.15">
      <c r="V919" s="1591"/>
      <c r="W919" s="1591"/>
      <c r="X919" s="1615"/>
    </row>
    <row r="920" spans="18:24" x14ac:dyDescent="0.15">
      <c r="R920" s="1620"/>
      <c r="W920" s="1591"/>
      <c r="X920" s="1615"/>
    </row>
    <row r="921" spans="18:24" x14ac:dyDescent="0.15">
      <c r="R921" s="1620"/>
      <c r="T921" s="1615"/>
      <c r="U921" s="1615"/>
      <c r="V921" s="1615"/>
      <c r="W921" s="1615"/>
      <c r="X921" s="1615"/>
    </row>
    <row r="922" spans="18:24" x14ac:dyDescent="0.15">
      <c r="R922" s="1620"/>
      <c r="T922" s="1591"/>
      <c r="U922" s="1591"/>
      <c r="V922" s="1591"/>
      <c r="W922" s="1591"/>
      <c r="X922" s="1615"/>
    </row>
    <row r="923" spans="18:24" x14ac:dyDescent="0.15">
      <c r="R923" s="1620"/>
      <c r="T923" s="1591"/>
      <c r="U923" s="1591"/>
      <c r="V923" s="1591"/>
      <c r="W923" s="1591"/>
      <c r="X923" s="1615"/>
    </row>
    <row r="924" spans="18:24" x14ac:dyDescent="0.15">
      <c r="R924" s="1620"/>
      <c r="T924" s="1615"/>
      <c r="U924" s="1615"/>
      <c r="V924" s="1615"/>
      <c r="W924" s="1615"/>
    </row>
    <row r="925" spans="18:24" x14ac:dyDescent="0.15">
      <c r="R925" s="1608"/>
      <c r="T925" s="1622"/>
      <c r="V925" s="1629"/>
      <c r="X925" s="1610"/>
    </row>
    <row r="926" spans="18:24" x14ac:dyDescent="0.15">
      <c r="R926" s="1608"/>
      <c r="T926" s="1591"/>
      <c r="U926" s="1591"/>
      <c r="V926" s="1591"/>
      <c r="W926" s="1591"/>
      <c r="X926" s="1610"/>
    </row>
    <row r="927" spans="18:24" x14ac:dyDescent="0.15">
      <c r="R927" s="1608"/>
      <c r="T927" s="1615"/>
      <c r="U927" s="1615"/>
      <c r="V927" s="1615"/>
      <c r="W927" s="1615"/>
      <c r="X927" s="1591"/>
    </row>
    <row r="928" spans="18:24" x14ac:dyDescent="0.15">
      <c r="R928" s="1608"/>
      <c r="T928" s="1591"/>
      <c r="U928" s="1591"/>
      <c r="V928" s="1591"/>
      <c r="W928" s="1591"/>
      <c r="X928" s="1591"/>
    </row>
    <row r="929" spans="18:30" x14ac:dyDescent="0.15">
      <c r="R929" s="1608"/>
      <c r="T929" s="1591"/>
      <c r="U929" s="1591"/>
      <c r="V929" s="1591"/>
      <c r="W929" s="1591"/>
      <c r="X929" s="1591"/>
    </row>
    <row r="930" spans="18:30" x14ac:dyDescent="0.15">
      <c r="R930" s="1608"/>
      <c r="T930" s="1615"/>
      <c r="U930" s="1615"/>
      <c r="V930" s="1615"/>
      <c r="W930" s="1615"/>
      <c r="X930" s="1615"/>
    </row>
    <row r="931" spans="18:30" x14ac:dyDescent="0.15">
      <c r="R931" s="1608"/>
      <c r="T931" s="1615"/>
      <c r="U931" s="1615"/>
      <c r="V931" s="1628"/>
    </row>
    <row r="932" spans="18:30" x14ac:dyDescent="0.15">
      <c r="R932" s="1608"/>
      <c r="T932" s="1591"/>
      <c r="U932" s="1591"/>
      <c r="V932" s="1591"/>
      <c r="W932" s="1591"/>
      <c r="X932" s="1591"/>
    </row>
    <row r="933" spans="18:30" x14ac:dyDescent="0.15">
      <c r="R933" s="1608"/>
      <c r="X933" s="1591"/>
    </row>
    <row r="934" spans="18:30" x14ac:dyDescent="0.15">
      <c r="R934" s="1608"/>
      <c r="T934" s="1615"/>
      <c r="U934" s="1615"/>
      <c r="V934" s="1628"/>
      <c r="W934" s="1615"/>
      <c r="X934" s="1615"/>
    </row>
    <row r="935" spans="18:30" x14ac:dyDescent="0.15">
      <c r="R935" s="1608"/>
      <c r="T935" s="1615"/>
      <c r="U935" s="1615"/>
      <c r="V935" s="1615"/>
      <c r="W935" s="1591"/>
      <c r="X935" s="1591"/>
    </row>
    <row r="936" spans="18:30" x14ac:dyDescent="0.15">
      <c r="R936" s="1620"/>
      <c r="W936" s="1591"/>
      <c r="X936" s="1591"/>
    </row>
    <row r="937" spans="18:30" x14ac:dyDescent="0.15">
      <c r="R937" s="1620"/>
      <c r="T937" s="1615"/>
      <c r="U937" s="1615"/>
      <c r="V937" s="1628"/>
      <c r="W937" s="1615"/>
      <c r="X937" s="1615"/>
    </row>
    <row r="938" spans="18:30" x14ac:dyDescent="0.15">
      <c r="R938" s="1608"/>
      <c r="T938" s="1591"/>
      <c r="U938" s="1591"/>
      <c r="V938" s="1591"/>
      <c r="W938" s="1615"/>
      <c r="Z938" s="1584"/>
      <c r="AA938" s="1584"/>
      <c r="AB938" s="1584"/>
    </row>
    <row r="939" spans="18:30" x14ac:dyDescent="0.15">
      <c r="R939" s="1620"/>
      <c r="T939" s="1615"/>
      <c r="U939" s="1615"/>
      <c r="V939" s="1628"/>
      <c r="W939" s="1591"/>
      <c r="X939" s="1591"/>
      <c r="AC939" s="1584"/>
    </row>
    <row r="940" spans="18:30" x14ac:dyDescent="0.15">
      <c r="T940" s="1615"/>
      <c r="U940" s="1615"/>
      <c r="V940" s="1628"/>
      <c r="W940" s="1615"/>
      <c r="X940" s="1615"/>
      <c r="AD940" s="1584"/>
    </row>
    <row r="941" spans="18:30" x14ac:dyDescent="0.15">
      <c r="R941" s="1608"/>
      <c r="T941" s="1615"/>
      <c r="U941" s="1615"/>
      <c r="V941" s="1628"/>
      <c r="W941" s="1591"/>
      <c r="X941" s="1591"/>
    </row>
    <row r="942" spans="18:30" x14ac:dyDescent="0.15">
      <c r="T942" s="1591"/>
      <c r="U942" s="1591"/>
      <c r="V942" s="1591"/>
      <c r="W942" s="1591"/>
      <c r="X942" s="1591"/>
    </row>
    <row r="943" spans="18:30" x14ac:dyDescent="0.15">
      <c r="T943" s="1615"/>
      <c r="U943" s="1615"/>
      <c r="V943" s="1615"/>
      <c r="W943" s="1615"/>
      <c r="X943" s="1615"/>
    </row>
    <row r="944" spans="18:30" x14ac:dyDescent="0.15">
      <c r="R944" s="1608"/>
      <c r="T944" s="1615"/>
      <c r="U944" s="1615"/>
      <c r="V944" s="1628"/>
      <c r="W944" s="1615"/>
    </row>
    <row r="945" spans="18:24" x14ac:dyDescent="0.15">
      <c r="R945" s="1608"/>
      <c r="T945" s="1591"/>
      <c r="U945" s="1591"/>
      <c r="V945" s="1591"/>
      <c r="W945" s="1591"/>
      <c r="X945" s="1591"/>
    </row>
    <row r="946" spans="18:24" x14ac:dyDescent="0.15">
      <c r="R946" s="1608"/>
      <c r="T946" s="1615"/>
      <c r="U946" s="1615"/>
      <c r="V946" s="1615"/>
    </row>
    <row r="947" spans="18:24" x14ac:dyDescent="0.15">
      <c r="R947" s="1608"/>
      <c r="T947" s="1591"/>
      <c r="U947" s="1591"/>
      <c r="V947" s="1591"/>
      <c r="W947" s="1629"/>
      <c r="X947" s="1615"/>
    </row>
    <row r="948" spans="18:24" x14ac:dyDescent="0.15">
      <c r="R948" s="1608"/>
      <c r="T948" s="1591"/>
      <c r="U948" s="1591"/>
      <c r="V948" s="1591"/>
      <c r="W948" s="1615"/>
      <c r="X948" s="1591"/>
    </row>
    <row r="949" spans="18:24" x14ac:dyDescent="0.15">
      <c r="R949" s="1608"/>
      <c r="T949" s="1610"/>
      <c r="U949" s="1610"/>
      <c r="V949" s="1610"/>
      <c r="X949" s="1591"/>
    </row>
    <row r="950" spans="18:24" x14ac:dyDescent="0.15">
      <c r="R950" s="1608"/>
      <c r="W950" s="1615"/>
      <c r="X950" s="1615"/>
    </row>
    <row r="951" spans="18:24" x14ac:dyDescent="0.15">
      <c r="R951" s="1444"/>
      <c r="T951" s="1610"/>
      <c r="U951" s="1610"/>
      <c r="V951" s="1610"/>
      <c r="W951" s="1615"/>
      <c r="X951" s="1591"/>
    </row>
    <row r="952" spans="18:24" x14ac:dyDescent="0.15">
      <c r="R952" s="1444"/>
      <c r="T952" s="1610"/>
      <c r="U952" s="1610"/>
      <c r="V952" s="1610"/>
      <c r="W952" s="1591"/>
      <c r="X952" s="1591"/>
    </row>
    <row r="953" spans="18:24" x14ac:dyDescent="0.15">
      <c r="R953" s="1444"/>
      <c r="T953" s="1615"/>
      <c r="U953" s="1615"/>
      <c r="V953" s="1628"/>
      <c r="W953" s="1615"/>
      <c r="X953" s="1615"/>
    </row>
    <row r="954" spans="18:24" x14ac:dyDescent="0.15">
      <c r="R954" s="1444"/>
      <c r="T954" s="1615"/>
      <c r="U954" s="1615"/>
      <c r="V954" s="1628"/>
      <c r="W954" s="1615"/>
      <c r="X954" s="1591"/>
    </row>
    <row r="955" spans="18:24" x14ac:dyDescent="0.15">
      <c r="R955" s="1444"/>
      <c r="T955" s="1615"/>
      <c r="U955" s="1615"/>
      <c r="V955" s="1628"/>
      <c r="W955" s="1615"/>
      <c r="X955" s="1591"/>
    </row>
    <row r="956" spans="18:24" x14ac:dyDescent="0.15">
      <c r="R956" s="1444"/>
      <c r="T956" s="1615"/>
      <c r="U956" s="1615"/>
      <c r="V956" s="1628"/>
      <c r="W956" s="1591"/>
      <c r="X956" s="1615"/>
    </row>
    <row r="957" spans="18:24" x14ac:dyDescent="0.15">
      <c r="R957" s="1444"/>
      <c r="T957" s="1591"/>
      <c r="U957" s="1591"/>
      <c r="V957" s="1591"/>
      <c r="W957" s="1615"/>
      <c r="X957" s="1591"/>
    </row>
    <row r="958" spans="18:24" x14ac:dyDescent="0.15">
      <c r="R958" s="1444"/>
      <c r="T958" s="1615"/>
      <c r="U958" s="1615"/>
      <c r="V958" s="1615"/>
      <c r="W958" s="1628"/>
      <c r="X958" s="1591"/>
    </row>
    <row r="959" spans="18:24" x14ac:dyDescent="0.15">
      <c r="R959" s="1444"/>
      <c r="T959" s="1591"/>
      <c r="U959" s="1591"/>
      <c r="V959" s="1591"/>
      <c r="W959" s="1591"/>
    </row>
    <row r="960" spans="18:24" x14ac:dyDescent="0.15">
      <c r="R960" s="1444"/>
      <c r="T960" s="1591"/>
      <c r="U960" s="1591"/>
      <c r="V960" s="1591"/>
      <c r="W960" s="1615"/>
      <c r="X960" s="1591"/>
    </row>
    <row r="961" spans="18:30" x14ac:dyDescent="0.15">
      <c r="R961" s="1444"/>
      <c r="T961" s="1615"/>
      <c r="U961" s="1615"/>
      <c r="V961" s="1615"/>
      <c r="W961" s="1591"/>
      <c r="X961" s="1615"/>
    </row>
    <row r="962" spans="18:30" x14ac:dyDescent="0.15">
      <c r="R962" s="1444"/>
      <c r="T962" s="1591"/>
      <c r="U962" s="1591"/>
      <c r="V962" s="1591"/>
      <c r="W962" s="1591"/>
    </row>
    <row r="963" spans="18:30" x14ac:dyDescent="0.15">
      <c r="R963" s="1444"/>
      <c r="T963" s="1591"/>
      <c r="U963" s="1591"/>
      <c r="V963" s="1591"/>
      <c r="W963" s="1610"/>
      <c r="X963" s="1615"/>
      <c r="Z963" s="1618"/>
      <c r="AA963" s="1618"/>
      <c r="AB963" s="1618"/>
    </row>
    <row r="964" spans="18:30" x14ac:dyDescent="0.15">
      <c r="R964" s="1608"/>
      <c r="T964" s="1615"/>
      <c r="U964" s="1615"/>
      <c r="V964" s="1615"/>
      <c r="X964" s="1591"/>
      <c r="Z964" s="1618"/>
      <c r="AA964" s="1618"/>
      <c r="AB964" s="1618"/>
      <c r="AC964" s="1618"/>
    </row>
    <row r="965" spans="18:30" x14ac:dyDescent="0.15">
      <c r="R965" s="1620"/>
      <c r="T965" s="1591"/>
      <c r="U965" s="1591"/>
      <c r="V965" s="1591"/>
      <c r="W965" s="1610"/>
      <c r="X965" s="1591"/>
      <c r="Z965" s="1618"/>
      <c r="AA965" s="1618"/>
      <c r="AB965" s="1618"/>
      <c r="AC965" s="1618"/>
      <c r="AD965" s="1618"/>
    </row>
    <row r="966" spans="18:30" x14ac:dyDescent="0.15">
      <c r="R966" s="1620"/>
      <c r="W966" s="1610"/>
      <c r="X966" s="1591"/>
      <c r="AC966" s="1618"/>
      <c r="AD966" s="1618"/>
    </row>
    <row r="967" spans="18:30" x14ac:dyDescent="0.15">
      <c r="R967" s="1608"/>
      <c r="T967" s="1615"/>
      <c r="U967" s="1615"/>
      <c r="V967" s="1615"/>
      <c r="W967" s="1627"/>
      <c r="X967" s="1591"/>
      <c r="AD967" s="1618"/>
    </row>
    <row r="968" spans="18:30" x14ac:dyDescent="0.15">
      <c r="R968" s="1444"/>
      <c r="T968" s="1591"/>
      <c r="U968" s="1591"/>
      <c r="V968" s="1591"/>
      <c r="W968" s="1627"/>
      <c r="X968" s="1591"/>
    </row>
    <row r="969" spans="18:30" x14ac:dyDescent="0.15">
      <c r="R969" s="1444"/>
      <c r="T969" s="1591"/>
      <c r="U969" s="1591"/>
      <c r="V969" s="1591"/>
      <c r="W969" s="1627"/>
    </row>
    <row r="970" spans="18:30" x14ac:dyDescent="0.15">
      <c r="R970" s="1444"/>
      <c r="W970" s="1627"/>
      <c r="X970" s="1591"/>
    </row>
    <row r="971" spans="18:30" x14ac:dyDescent="0.15">
      <c r="R971" s="1444"/>
      <c r="W971" s="1591"/>
      <c r="X971" s="1615"/>
    </row>
    <row r="972" spans="18:30" x14ac:dyDescent="0.15">
      <c r="R972" s="1444"/>
      <c r="W972" s="1615"/>
      <c r="X972" s="1627"/>
    </row>
    <row r="973" spans="18:30" x14ac:dyDescent="0.15">
      <c r="W973" s="1591"/>
      <c r="X973" s="1591"/>
    </row>
    <row r="974" spans="18:30" x14ac:dyDescent="0.15">
      <c r="R974" s="1444"/>
      <c r="T974" s="1591"/>
      <c r="U974" s="1591"/>
      <c r="V974" s="1591"/>
      <c r="W974" s="1591"/>
      <c r="X974" s="1615"/>
    </row>
    <row r="975" spans="18:30" x14ac:dyDescent="0.15">
      <c r="R975" s="1620"/>
      <c r="T975" s="1591"/>
      <c r="U975" s="1591"/>
      <c r="V975" s="1591"/>
      <c r="W975" s="1615"/>
      <c r="X975" s="1591"/>
    </row>
    <row r="976" spans="18:30" x14ac:dyDescent="0.15">
      <c r="R976" s="1620"/>
      <c r="T976" s="1615"/>
      <c r="U976" s="1615"/>
      <c r="V976" s="1628"/>
      <c r="W976" s="1591"/>
      <c r="X976" s="1591"/>
    </row>
    <row r="977" spans="18:24" x14ac:dyDescent="0.15">
      <c r="R977" s="1444"/>
      <c r="T977" s="1591"/>
      <c r="U977" s="1591"/>
      <c r="V977" s="1591"/>
      <c r="W977" s="1591"/>
      <c r="X977" s="1610"/>
    </row>
    <row r="978" spans="18:24" x14ac:dyDescent="0.15">
      <c r="R978" s="1620"/>
      <c r="T978" s="1591"/>
      <c r="U978" s="1591"/>
      <c r="V978" s="1591"/>
      <c r="W978" s="1615"/>
    </row>
    <row r="979" spans="18:24" x14ac:dyDescent="0.15">
      <c r="R979" s="1620"/>
      <c r="T979" s="1591"/>
      <c r="U979" s="1591"/>
      <c r="V979" s="1627"/>
      <c r="W979" s="1591"/>
      <c r="X979" s="1610"/>
    </row>
    <row r="980" spans="18:24" x14ac:dyDescent="0.15">
      <c r="R980" s="1620"/>
      <c r="T980" s="1591"/>
      <c r="U980" s="1591"/>
      <c r="V980" s="1591"/>
      <c r="X980" s="1610"/>
    </row>
    <row r="981" spans="18:24" x14ac:dyDescent="0.15">
      <c r="R981" s="1620"/>
      <c r="T981" s="1591"/>
      <c r="U981" s="1591"/>
      <c r="V981" s="1591"/>
      <c r="W981" s="1615"/>
    </row>
    <row r="982" spans="18:24" x14ac:dyDescent="0.15">
      <c r="R982" s="1620"/>
      <c r="T982" s="1591"/>
      <c r="U982" s="1591"/>
      <c r="V982" s="1627"/>
      <c r="W982" s="1591"/>
    </row>
    <row r="983" spans="18:24" x14ac:dyDescent="0.15">
      <c r="R983" s="1444"/>
      <c r="T983" s="1622"/>
      <c r="V983" s="1629"/>
      <c r="W983" s="1591"/>
    </row>
    <row r="984" spans="18:24" x14ac:dyDescent="0.15">
      <c r="R984" s="1620"/>
      <c r="T984" s="1591"/>
      <c r="U984" s="1591"/>
      <c r="V984" s="1591"/>
    </row>
    <row r="985" spans="18:24" x14ac:dyDescent="0.15">
      <c r="R985" s="1620"/>
      <c r="T985" s="1591"/>
      <c r="U985" s="1591"/>
      <c r="V985" s="1627"/>
      <c r="W985" s="1615"/>
      <c r="X985" s="1591"/>
    </row>
    <row r="986" spans="18:24" x14ac:dyDescent="0.15">
      <c r="R986" s="1620"/>
      <c r="T986" s="1591"/>
      <c r="U986" s="1591"/>
      <c r="V986" s="1591"/>
      <c r="X986" s="1615"/>
    </row>
    <row r="987" spans="18:24" x14ac:dyDescent="0.15">
      <c r="R987" s="1620"/>
      <c r="T987" s="1591"/>
      <c r="U987" s="1591"/>
      <c r="V987" s="1591"/>
      <c r="X987" s="1591"/>
    </row>
    <row r="988" spans="18:24" x14ac:dyDescent="0.15">
      <c r="R988" s="1620"/>
      <c r="T988" s="1591"/>
      <c r="U988" s="1591"/>
      <c r="V988" s="1591"/>
      <c r="W988" s="1591"/>
      <c r="X988" s="1591"/>
    </row>
    <row r="989" spans="18:24" x14ac:dyDescent="0.15">
      <c r="R989" s="1620"/>
      <c r="T989" s="1591"/>
      <c r="U989" s="1591"/>
      <c r="V989" s="1591"/>
      <c r="W989" s="1591"/>
      <c r="X989" s="1615"/>
    </row>
    <row r="990" spans="18:24" x14ac:dyDescent="0.15">
      <c r="R990" s="1444"/>
      <c r="T990" s="1615"/>
      <c r="U990" s="1615"/>
      <c r="V990" s="1628"/>
      <c r="W990" s="1591"/>
      <c r="X990" s="1591"/>
    </row>
    <row r="991" spans="18:24" x14ac:dyDescent="0.15">
      <c r="R991" s="1620"/>
      <c r="T991" s="1591"/>
      <c r="U991" s="1591"/>
      <c r="V991" s="1591"/>
      <c r="W991" s="1588"/>
      <c r="X991" s="1591"/>
    </row>
    <row r="992" spans="18:24" x14ac:dyDescent="0.15">
      <c r="R992" s="1620"/>
      <c r="T992" s="1610"/>
      <c r="U992" s="1610"/>
      <c r="W992" s="1591"/>
      <c r="X992" s="1615"/>
    </row>
    <row r="993" spans="18:24" x14ac:dyDescent="0.15">
      <c r="R993" s="1620"/>
      <c r="T993" s="1591"/>
      <c r="U993" s="1591"/>
      <c r="V993" s="1591"/>
      <c r="W993" s="1591"/>
      <c r="X993" s="1591"/>
    </row>
    <row r="994" spans="18:24" x14ac:dyDescent="0.15">
      <c r="R994" s="1620"/>
      <c r="T994" s="1591"/>
      <c r="U994" s="1591"/>
      <c r="V994" s="1591"/>
      <c r="W994" s="1628"/>
    </row>
    <row r="995" spans="18:24" x14ac:dyDescent="0.15">
      <c r="R995" s="1620"/>
      <c r="T995" s="1615"/>
      <c r="U995" s="1615"/>
      <c r="V995" s="1615"/>
      <c r="W995" s="1591"/>
      <c r="X995" s="1615"/>
    </row>
    <row r="996" spans="18:24" x14ac:dyDescent="0.15">
      <c r="R996" s="1620"/>
      <c r="T996" s="1615"/>
      <c r="U996" s="1615"/>
      <c r="V996" s="1615"/>
      <c r="W996" s="1591"/>
      <c r="X996" s="1591"/>
    </row>
    <row r="997" spans="18:24" x14ac:dyDescent="0.15">
      <c r="R997" s="1620"/>
      <c r="T997" s="1615"/>
      <c r="U997" s="1615"/>
      <c r="V997" s="1615"/>
      <c r="W997" s="1591"/>
      <c r="X997" s="1591"/>
    </row>
    <row r="998" spans="18:24" x14ac:dyDescent="0.15">
      <c r="R998" s="1620"/>
      <c r="T998" s="1615"/>
      <c r="U998" s="1615"/>
      <c r="V998" s="1615"/>
      <c r="W998" s="1591"/>
    </row>
    <row r="999" spans="18:24" x14ac:dyDescent="0.15">
      <c r="R999" s="1620"/>
      <c r="T999" s="1591"/>
      <c r="U999" s="1591"/>
      <c r="V999" s="1627"/>
      <c r="W999" s="1591"/>
      <c r="X999" s="1591"/>
    </row>
    <row r="1000" spans="18:24" x14ac:dyDescent="0.15">
      <c r="R1000" s="1608"/>
      <c r="T1000" s="1591"/>
      <c r="U1000" s="1591"/>
      <c r="V1000" s="1591"/>
      <c r="W1000" s="1591"/>
    </row>
    <row r="1001" spans="18:24" x14ac:dyDescent="0.15">
      <c r="R1001" s="1620"/>
      <c r="T1001" s="1615"/>
      <c r="U1001" s="1615"/>
      <c r="V1001" s="1615"/>
      <c r="W1001" s="1591"/>
    </row>
    <row r="1002" spans="18:24" x14ac:dyDescent="0.15">
      <c r="R1002" s="1620"/>
      <c r="T1002" s="1591"/>
      <c r="U1002" s="1591"/>
      <c r="V1002" s="1591"/>
      <c r="W1002" s="1591"/>
      <c r="X1002" s="1591"/>
    </row>
    <row r="1003" spans="18:24" x14ac:dyDescent="0.15">
      <c r="R1003" s="1608"/>
      <c r="T1003" s="1591"/>
      <c r="U1003" s="1591"/>
      <c r="V1003" s="1591"/>
      <c r="W1003" s="1591"/>
      <c r="X1003" s="1591"/>
    </row>
    <row r="1004" spans="18:24" x14ac:dyDescent="0.15">
      <c r="R1004" s="1620"/>
      <c r="T1004" s="1615"/>
      <c r="U1004" s="1615"/>
      <c r="V1004" s="1615"/>
      <c r="W1004" s="1628"/>
      <c r="X1004" s="1591"/>
    </row>
    <row r="1005" spans="18:24" x14ac:dyDescent="0.15">
      <c r="R1005" s="1620"/>
      <c r="T1005" s="1591"/>
      <c r="U1005" s="1591"/>
      <c r="V1005" s="1591"/>
      <c r="W1005" s="1627"/>
      <c r="X1005" s="1627"/>
    </row>
    <row r="1006" spans="18:24" x14ac:dyDescent="0.15">
      <c r="R1006" s="1608"/>
      <c r="X1006" s="1627"/>
    </row>
    <row r="1007" spans="18:24" x14ac:dyDescent="0.15">
      <c r="R1007" s="1620"/>
      <c r="T1007" s="1615"/>
      <c r="U1007" s="1615"/>
      <c r="V1007" s="1615"/>
      <c r="W1007" s="1615"/>
      <c r="X1007" s="1591"/>
    </row>
    <row r="1008" spans="18:24" x14ac:dyDescent="0.15">
      <c r="R1008" s="1620"/>
      <c r="T1008" s="1591"/>
      <c r="U1008" s="1591"/>
      <c r="V1008" s="1591"/>
      <c r="W1008" s="1591"/>
      <c r="X1008" s="1591"/>
    </row>
    <row r="1009" spans="18:24" x14ac:dyDescent="0.15">
      <c r="R1009" s="1608"/>
      <c r="T1009" s="1591"/>
      <c r="U1009" s="1591"/>
      <c r="V1009" s="1591"/>
      <c r="W1009" s="1591"/>
      <c r="X1009" s="1628"/>
    </row>
    <row r="1010" spans="18:24" x14ac:dyDescent="0.15">
      <c r="R1010" s="1608"/>
      <c r="T1010" s="1615"/>
      <c r="U1010" s="1615"/>
      <c r="V1010" s="1615"/>
      <c r="W1010" s="1615"/>
      <c r="X1010" s="1591"/>
    </row>
    <row r="1011" spans="18:24" x14ac:dyDescent="0.15">
      <c r="R1011" s="1608"/>
      <c r="T1011" s="1591"/>
      <c r="U1011" s="1591"/>
      <c r="V1011" s="1591"/>
      <c r="W1011" s="1615"/>
      <c r="X1011" s="1591"/>
    </row>
    <row r="1012" spans="18:24" x14ac:dyDescent="0.15">
      <c r="R1012" s="1608"/>
      <c r="T1012" s="1591"/>
      <c r="U1012" s="1591"/>
      <c r="V1012" s="1591"/>
      <c r="W1012" s="1615"/>
      <c r="X1012" s="1628"/>
    </row>
    <row r="1013" spans="18:24" x14ac:dyDescent="0.15">
      <c r="R1013" s="1608"/>
      <c r="W1013" s="1615"/>
      <c r="X1013" s="1591"/>
    </row>
    <row r="1014" spans="18:24" x14ac:dyDescent="0.15">
      <c r="R1014" s="1608"/>
      <c r="W1014" s="1628"/>
      <c r="X1014" s="1629"/>
    </row>
    <row r="1015" spans="18:24" x14ac:dyDescent="0.15">
      <c r="T1015" s="1591"/>
      <c r="U1015" s="1591"/>
      <c r="V1015" s="1591"/>
      <c r="W1015" s="1591"/>
      <c r="X1015" s="1629"/>
    </row>
    <row r="1016" spans="18:24" x14ac:dyDescent="0.15">
      <c r="R1016" s="1620"/>
      <c r="W1016" s="1615"/>
      <c r="X1016" s="1629"/>
    </row>
    <row r="1017" spans="18:24" x14ac:dyDescent="0.15">
      <c r="R1017" s="1620"/>
      <c r="V1017" s="1591"/>
      <c r="W1017" s="1591"/>
      <c r="X1017" s="1591"/>
    </row>
    <row r="1018" spans="18:24" x14ac:dyDescent="0.15">
      <c r="R1018" s="1608"/>
      <c r="T1018" s="1591"/>
      <c r="U1018" s="1591"/>
      <c r="V1018" s="1627"/>
      <c r="W1018" s="1591"/>
      <c r="X1018" s="1628"/>
    </row>
    <row r="1019" spans="18:24" x14ac:dyDescent="0.15">
      <c r="R1019" s="1608"/>
      <c r="T1019" s="1615"/>
      <c r="U1019" s="1615"/>
      <c r="V1019" s="1628"/>
      <c r="W1019" s="1615"/>
      <c r="X1019" s="1628"/>
    </row>
    <row r="1020" spans="18:24" x14ac:dyDescent="0.15">
      <c r="R1020" s="1608"/>
      <c r="T1020" s="1615"/>
      <c r="U1020" s="1615"/>
      <c r="V1020" s="1628"/>
      <c r="W1020" s="1591"/>
      <c r="X1020" s="1591"/>
    </row>
    <row r="1021" spans="18:24" x14ac:dyDescent="0.15">
      <c r="R1021" s="1608"/>
      <c r="T1021" s="1615"/>
      <c r="U1021" s="1615"/>
      <c r="V1021" s="1628"/>
      <c r="X1021" s="1591"/>
    </row>
    <row r="1022" spans="18:24" x14ac:dyDescent="0.15">
      <c r="R1022" s="1608"/>
      <c r="T1022" s="1615"/>
      <c r="U1022" s="1615"/>
      <c r="V1022" s="1628"/>
      <c r="W1022" s="1615"/>
      <c r="X1022" s="1615"/>
    </row>
    <row r="1023" spans="18:24" x14ac:dyDescent="0.15">
      <c r="R1023" s="1608"/>
      <c r="T1023" s="1591"/>
      <c r="U1023" s="1591"/>
      <c r="V1023" s="1627"/>
      <c r="W1023" s="1591"/>
      <c r="X1023" s="1591"/>
    </row>
    <row r="1024" spans="18:24" x14ac:dyDescent="0.15">
      <c r="R1024" s="1608"/>
      <c r="T1024" s="1615"/>
      <c r="U1024" s="1615"/>
      <c r="V1024" s="1628"/>
      <c r="W1024" s="1591"/>
      <c r="X1024" s="1591"/>
    </row>
    <row r="1025" spans="18:24" x14ac:dyDescent="0.15">
      <c r="R1025" s="1608"/>
      <c r="T1025" s="1591"/>
      <c r="U1025" s="1591"/>
      <c r="V1025" s="1627"/>
      <c r="W1025" s="1615"/>
      <c r="X1025" s="1615"/>
    </row>
    <row r="1026" spans="18:24" x14ac:dyDescent="0.15">
      <c r="R1026" s="1608"/>
      <c r="T1026" s="1610"/>
      <c r="U1026" s="1610"/>
      <c r="W1026" s="1591"/>
      <c r="X1026" s="1615"/>
    </row>
    <row r="1027" spans="18:24" x14ac:dyDescent="0.15">
      <c r="R1027" s="1608"/>
      <c r="T1027" s="1615"/>
      <c r="U1027" s="1615"/>
      <c r="V1027" s="1628"/>
      <c r="W1027" s="1591"/>
      <c r="X1027" s="1615"/>
    </row>
    <row r="1028" spans="18:24" x14ac:dyDescent="0.15">
      <c r="R1028" s="1608"/>
      <c r="T1028" s="1591"/>
      <c r="U1028" s="1591"/>
      <c r="V1028" s="1627"/>
      <c r="X1028" s="1615"/>
    </row>
    <row r="1029" spans="18:24" x14ac:dyDescent="0.15">
      <c r="R1029" s="1608"/>
      <c r="T1029" s="1615"/>
      <c r="U1029" s="1615"/>
      <c r="V1029" s="1628"/>
      <c r="X1029" s="1628"/>
    </row>
    <row r="1030" spans="18:24" x14ac:dyDescent="0.15">
      <c r="R1030" s="1608"/>
      <c r="T1030" s="1591"/>
      <c r="U1030" s="1591"/>
      <c r="V1030" s="1627"/>
      <c r="W1030" s="1591"/>
      <c r="X1030" s="1591"/>
    </row>
    <row r="1031" spans="18:24" x14ac:dyDescent="0.15">
      <c r="R1031" s="1608"/>
      <c r="T1031" s="1591"/>
      <c r="U1031" s="1591"/>
      <c r="V1031" s="1627"/>
      <c r="X1031" s="1615"/>
    </row>
    <row r="1032" spans="18:24" x14ac:dyDescent="0.15">
      <c r="R1032" s="1608"/>
      <c r="W1032" s="1591"/>
      <c r="X1032" s="1591"/>
    </row>
    <row r="1033" spans="18:24" x14ac:dyDescent="0.15">
      <c r="R1033" s="1608"/>
      <c r="T1033" s="1591"/>
      <c r="U1033" s="1591"/>
      <c r="V1033" s="1627"/>
      <c r="X1033" s="1591"/>
    </row>
    <row r="1034" spans="18:24" x14ac:dyDescent="0.15">
      <c r="R1034" s="1444"/>
      <c r="T1034" s="1615"/>
      <c r="U1034" s="1615"/>
      <c r="V1034" s="1628"/>
      <c r="W1034" s="1627"/>
      <c r="X1034" s="1615"/>
    </row>
    <row r="1035" spans="18:24" x14ac:dyDescent="0.15">
      <c r="R1035" s="1620"/>
      <c r="T1035" s="1610"/>
      <c r="U1035" s="1610"/>
      <c r="W1035" s="1628"/>
      <c r="X1035" s="1591"/>
    </row>
    <row r="1036" spans="18:24" x14ac:dyDescent="0.15">
      <c r="R1036" s="1608"/>
      <c r="T1036" s="1591"/>
      <c r="U1036" s="1591"/>
      <c r="V1036" s="1627"/>
      <c r="W1036" s="1627"/>
    </row>
    <row r="1037" spans="18:24" x14ac:dyDescent="0.15">
      <c r="T1037" s="1591"/>
      <c r="U1037" s="1591"/>
      <c r="V1037" s="1627"/>
      <c r="W1037" s="1627"/>
      <c r="X1037" s="1615"/>
    </row>
    <row r="1038" spans="18:24" x14ac:dyDescent="0.15">
      <c r="R1038" s="1620"/>
      <c r="T1038" s="1591"/>
      <c r="U1038" s="1591"/>
      <c r="V1038" s="1591"/>
      <c r="W1038" s="1629"/>
      <c r="X1038" s="1591"/>
    </row>
    <row r="1039" spans="18:24" x14ac:dyDescent="0.15">
      <c r="R1039" s="1620"/>
      <c r="T1039" s="1591"/>
      <c r="U1039" s="1591"/>
      <c r="V1039" s="1627"/>
      <c r="W1039" s="1628"/>
      <c r="X1039" s="1591"/>
    </row>
    <row r="1040" spans="18:24" x14ac:dyDescent="0.15">
      <c r="R1040" s="1444"/>
      <c r="T1040" s="1591"/>
      <c r="U1040" s="1591"/>
      <c r="V1040" s="1627"/>
      <c r="W1040" s="1628"/>
      <c r="X1040" s="1615"/>
    </row>
    <row r="1041" spans="18:24" x14ac:dyDescent="0.15">
      <c r="R1041" s="1620"/>
      <c r="T1041" s="1591"/>
      <c r="U1041" s="1591"/>
      <c r="V1041" s="1627"/>
      <c r="W1041" s="1628"/>
      <c r="X1041" s="1591"/>
    </row>
    <row r="1042" spans="18:24" x14ac:dyDescent="0.15">
      <c r="R1042" s="1620"/>
      <c r="T1042" s="1591"/>
      <c r="U1042" s="1591"/>
      <c r="V1042" s="1627"/>
      <c r="W1042" s="1627"/>
      <c r="X1042" s="1591"/>
    </row>
    <row r="1043" spans="18:24" x14ac:dyDescent="0.15">
      <c r="R1043" s="1620"/>
      <c r="T1043" s="1591"/>
      <c r="U1043" s="1591"/>
      <c r="V1043" s="1627"/>
      <c r="W1043" s="1628"/>
    </row>
    <row r="1044" spans="18:24" x14ac:dyDescent="0.15">
      <c r="R1044" s="1620"/>
      <c r="T1044" s="1591"/>
      <c r="U1044" s="1591"/>
      <c r="V1044" s="1627"/>
      <c r="W1044" s="1627"/>
    </row>
    <row r="1045" spans="18:24" x14ac:dyDescent="0.15">
      <c r="R1045" s="1620"/>
      <c r="T1045" s="1591"/>
      <c r="U1045" s="1591"/>
      <c r="V1045" s="1627"/>
      <c r="W1045" s="1627"/>
      <c r="X1045" s="1591"/>
    </row>
    <row r="1046" spans="18:24" x14ac:dyDescent="0.15">
      <c r="R1046" s="1620"/>
      <c r="T1046" s="1591"/>
      <c r="U1046" s="1591"/>
      <c r="V1046" s="1627"/>
      <c r="W1046" s="1627"/>
    </row>
    <row r="1047" spans="18:24" x14ac:dyDescent="0.15">
      <c r="R1047" s="1444"/>
      <c r="T1047" s="1591"/>
      <c r="U1047" s="1591"/>
      <c r="V1047" s="1627"/>
      <c r="X1047" s="1591"/>
    </row>
    <row r="1048" spans="18:24" x14ac:dyDescent="0.15">
      <c r="T1048" s="1591"/>
      <c r="U1048" s="1591"/>
      <c r="V1048" s="1627"/>
      <c r="W1048" s="1627"/>
    </row>
    <row r="1049" spans="18:24" x14ac:dyDescent="0.15">
      <c r="T1049" s="1591"/>
      <c r="U1049" s="1591"/>
      <c r="V1049" s="1627"/>
      <c r="W1049" s="1627"/>
      <c r="X1049" s="1628"/>
    </row>
    <row r="1050" spans="18:24" x14ac:dyDescent="0.15">
      <c r="T1050" s="1615"/>
      <c r="U1050" s="1615"/>
      <c r="V1050" s="1628"/>
      <c r="X1050" s="1627"/>
    </row>
    <row r="1051" spans="18:24" x14ac:dyDescent="0.15">
      <c r="T1051" s="1591"/>
      <c r="U1051" s="1591"/>
      <c r="V1051" s="1627"/>
      <c r="W1051" s="1628"/>
      <c r="X1051" s="1628"/>
    </row>
    <row r="1052" spans="18:24" x14ac:dyDescent="0.15">
      <c r="T1052" s="1591"/>
      <c r="U1052" s="1591"/>
      <c r="V1052" s="1627"/>
      <c r="W1052" s="1627"/>
      <c r="X1052" s="1628"/>
    </row>
    <row r="1053" spans="18:24" x14ac:dyDescent="0.15">
      <c r="T1053" s="1591"/>
      <c r="U1053" s="1591"/>
      <c r="V1053" s="1627"/>
      <c r="W1053" s="1591"/>
      <c r="X1053" s="1627"/>
    </row>
    <row r="1054" spans="18:24" x14ac:dyDescent="0.15">
      <c r="T1054" s="1591"/>
      <c r="U1054" s="1591"/>
      <c r="V1054" s="1627"/>
      <c r="W1054" s="1628"/>
      <c r="X1054" s="1628"/>
    </row>
    <row r="1055" spans="18:24" x14ac:dyDescent="0.15">
      <c r="T1055" s="1591"/>
      <c r="U1055" s="1591"/>
      <c r="V1055" s="1627"/>
      <c r="W1055" s="1627"/>
      <c r="X1055" s="1628"/>
    </row>
    <row r="1056" spans="18:24" x14ac:dyDescent="0.15">
      <c r="T1056" s="1615"/>
      <c r="U1056" s="1615"/>
      <c r="V1056" s="1628"/>
      <c r="W1056" s="1627"/>
      <c r="X1056" s="1627"/>
    </row>
    <row r="1057" spans="18:24" x14ac:dyDescent="0.15">
      <c r="R1057" s="1608"/>
      <c r="T1057" s="1591"/>
      <c r="U1057" s="1591"/>
      <c r="V1057" s="1627"/>
      <c r="W1057" s="1627"/>
      <c r="X1057" s="1627"/>
    </row>
    <row r="1058" spans="18:24" x14ac:dyDescent="0.15">
      <c r="T1058" s="1591"/>
      <c r="U1058" s="1591"/>
      <c r="V1058" s="1627"/>
      <c r="W1058" s="1627"/>
      <c r="X1058" s="1627"/>
    </row>
    <row r="1059" spans="18:24" x14ac:dyDescent="0.15">
      <c r="T1059" s="1615"/>
      <c r="U1059" s="1615"/>
      <c r="V1059" s="1628"/>
      <c r="W1059" s="1627"/>
      <c r="X1059" s="1628"/>
    </row>
    <row r="1060" spans="18:24" x14ac:dyDescent="0.15">
      <c r="R1060" s="1608"/>
      <c r="T1060" s="1591"/>
      <c r="U1060" s="1591"/>
      <c r="V1060" s="1627"/>
      <c r="W1060" s="1627"/>
      <c r="X1060" s="1627"/>
    </row>
    <row r="1061" spans="18:24" x14ac:dyDescent="0.15">
      <c r="T1061" s="1591"/>
      <c r="U1061" s="1591"/>
      <c r="V1061" s="1627"/>
      <c r="W1061" s="1627"/>
      <c r="X1061" s="1627"/>
    </row>
    <row r="1062" spans="18:24" x14ac:dyDescent="0.15">
      <c r="T1062" s="1615"/>
      <c r="U1062" s="1615"/>
      <c r="V1062" s="1628"/>
      <c r="W1062" s="1627"/>
      <c r="X1062" s="1627"/>
    </row>
    <row r="1063" spans="18:24" x14ac:dyDescent="0.15">
      <c r="R1063" s="1608"/>
      <c r="W1063" s="1627"/>
      <c r="X1063" s="1627"/>
    </row>
    <row r="1064" spans="18:24" x14ac:dyDescent="0.15">
      <c r="T1064" s="1591"/>
      <c r="U1064" s="1591"/>
      <c r="V1064" s="1627"/>
      <c r="W1064" s="1627"/>
    </row>
    <row r="1065" spans="18:24" x14ac:dyDescent="0.15">
      <c r="T1065" s="1615"/>
      <c r="U1065" s="1615"/>
      <c r="V1065" s="1628"/>
      <c r="W1065" s="1627"/>
    </row>
    <row r="1066" spans="18:24" x14ac:dyDescent="0.15">
      <c r="R1066" s="1608"/>
      <c r="T1066" s="1615"/>
      <c r="U1066" s="1615"/>
      <c r="V1066" s="1628"/>
      <c r="W1066" s="1628"/>
      <c r="X1066" s="1628"/>
    </row>
    <row r="1067" spans="18:24" x14ac:dyDescent="0.15">
      <c r="T1067" s="1615"/>
      <c r="U1067" s="1615"/>
      <c r="V1067" s="1628"/>
      <c r="W1067" s="1627"/>
      <c r="X1067" s="1628"/>
    </row>
    <row r="1068" spans="18:24" x14ac:dyDescent="0.15">
      <c r="T1068" s="1615"/>
      <c r="U1068" s="1615"/>
      <c r="V1068" s="1628"/>
      <c r="W1068" s="1627"/>
      <c r="X1068" s="1591"/>
    </row>
    <row r="1069" spans="18:24" x14ac:dyDescent="0.15">
      <c r="R1069" s="1608"/>
      <c r="T1069" s="1615"/>
      <c r="U1069" s="1615"/>
      <c r="V1069" s="1628"/>
      <c r="W1069" s="1627"/>
      <c r="X1069" s="1627"/>
    </row>
    <row r="1070" spans="18:24" x14ac:dyDescent="0.15">
      <c r="T1070" s="1615"/>
      <c r="U1070" s="1615"/>
      <c r="V1070" s="1628"/>
      <c r="W1070" s="1627"/>
      <c r="X1070" s="1628"/>
    </row>
    <row r="1071" spans="18:24" x14ac:dyDescent="0.15">
      <c r="T1071" s="1339"/>
      <c r="U1071" s="1339"/>
      <c r="V1071" s="1630"/>
      <c r="W1071" s="1627"/>
      <c r="X1071" s="1627"/>
    </row>
    <row r="1072" spans="18:24" x14ac:dyDescent="0.15">
      <c r="R1072" s="1608"/>
      <c r="T1072" s="1610"/>
      <c r="U1072" s="1610"/>
      <c r="W1072" s="1628"/>
      <c r="X1072" s="1627"/>
    </row>
    <row r="1073" spans="20:24" x14ac:dyDescent="0.15">
      <c r="T1073" s="1610"/>
      <c r="U1073" s="1610"/>
      <c r="W1073" s="1627"/>
      <c r="X1073" s="1627"/>
    </row>
    <row r="1074" spans="20:24" x14ac:dyDescent="0.15">
      <c r="T1074" s="1610"/>
      <c r="U1074" s="1610"/>
      <c r="W1074" s="1627"/>
      <c r="X1074" s="1627"/>
    </row>
    <row r="1075" spans="20:24" x14ac:dyDescent="0.15">
      <c r="T1075" s="1591"/>
      <c r="U1075" s="1591"/>
      <c r="V1075" s="1627"/>
      <c r="W1075" s="1628"/>
      <c r="X1075" s="1627"/>
    </row>
    <row r="1076" spans="20:24" x14ac:dyDescent="0.15">
      <c r="T1076" s="1591"/>
      <c r="U1076" s="1591"/>
      <c r="V1076" s="1627"/>
      <c r="W1076" s="1627"/>
      <c r="X1076" s="1627"/>
    </row>
    <row r="1077" spans="20:24" x14ac:dyDescent="0.15">
      <c r="T1077" s="1615"/>
      <c r="U1077" s="1615"/>
      <c r="V1077" s="1628"/>
      <c r="W1077" s="1627"/>
      <c r="X1077" s="1627"/>
    </row>
    <row r="1078" spans="20:24" x14ac:dyDescent="0.15">
      <c r="T1078" s="1591"/>
      <c r="U1078" s="1591"/>
      <c r="V1078" s="1627"/>
      <c r="W1078" s="1629"/>
      <c r="X1078" s="1627"/>
    </row>
    <row r="1079" spans="20:24" x14ac:dyDescent="0.15">
      <c r="T1079" s="1591"/>
      <c r="U1079" s="1591"/>
      <c r="V1079" s="1627"/>
      <c r="X1079" s="1627"/>
    </row>
    <row r="1080" spans="20:24" x14ac:dyDescent="0.15">
      <c r="T1080" s="1615"/>
      <c r="U1080" s="1615"/>
      <c r="V1080" s="1628"/>
      <c r="W1080" s="1627"/>
      <c r="X1080" s="1627"/>
    </row>
    <row r="1081" spans="20:24" x14ac:dyDescent="0.15">
      <c r="T1081" s="1591"/>
      <c r="U1081" s="1591"/>
      <c r="V1081" s="1627"/>
      <c r="W1081" s="1628"/>
      <c r="X1081" s="1627"/>
    </row>
    <row r="1082" spans="20:24" x14ac:dyDescent="0.15">
      <c r="T1082" s="1591"/>
      <c r="U1082" s="1591"/>
      <c r="V1082" s="1627"/>
      <c r="W1082" s="1628"/>
      <c r="X1082" s="1627"/>
    </row>
    <row r="1083" spans="20:24" x14ac:dyDescent="0.15">
      <c r="T1083" s="1615"/>
      <c r="U1083" s="1615"/>
      <c r="V1083" s="1628"/>
      <c r="W1083" s="1628"/>
      <c r="X1083" s="1627"/>
    </row>
    <row r="1084" spans="20:24" x14ac:dyDescent="0.15">
      <c r="T1084" s="1591"/>
      <c r="U1084" s="1591"/>
      <c r="V1084" s="1627"/>
      <c r="W1084" s="1628"/>
      <c r="X1084" s="1627"/>
    </row>
    <row r="1085" spans="20:24" x14ac:dyDescent="0.15">
      <c r="T1085" s="1591"/>
      <c r="U1085" s="1591"/>
      <c r="V1085" s="1627"/>
      <c r="W1085" s="1628"/>
      <c r="X1085" s="1627"/>
    </row>
    <row r="1086" spans="20:24" x14ac:dyDescent="0.15">
      <c r="T1086" s="1615"/>
      <c r="U1086" s="1615"/>
      <c r="V1086" s="1628"/>
      <c r="W1086" s="1628"/>
      <c r="X1086" s="1627"/>
    </row>
    <row r="1087" spans="20:24" x14ac:dyDescent="0.15">
      <c r="T1087" s="1591"/>
      <c r="U1087" s="1591"/>
      <c r="V1087" s="1627"/>
      <c r="W1087" s="1628"/>
      <c r="X1087" s="1627"/>
    </row>
    <row r="1088" spans="20:24" x14ac:dyDescent="0.15">
      <c r="T1088" s="1591"/>
      <c r="U1088" s="1591"/>
      <c r="V1088" s="1627"/>
      <c r="W1088" s="1631"/>
      <c r="X1088" s="1629"/>
    </row>
    <row r="1089" spans="20:24" x14ac:dyDescent="0.15">
      <c r="T1089" s="1615"/>
      <c r="U1089" s="1615"/>
      <c r="V1089" s="1628"/>
      <c r="X1089" s="1627"/>
    </row>
    <row r="1090" spans="20:24" x14ac:dyDescent="0.15">
      <c r="T1090" s="1591"/>
      <c r="U1090" s="1591"/>
      <c r="V1090" s="1627"/>
      <c r="X1090" s="1627"/>
    </row>
    <row r="1091" spans="20:24" x14ac:dyDescent="0.15">
      <c r="T1091" s="1591"/>
      <c r="U1091" s="1591"/>
      <c r="V1091" s="1627"/>
      <c r="X1091" s="1629"/>
    </row>
    <row r="1092" spans="20:24" x14ac:dyDescent="0.15">
      <c r="T1092" s="1615"/>
      <c r="U1092" s="1615"/>
      <c r="V1092" s="1628"/>
      <c r="W1092" s="1627"/>
      <c r="X1092" s="1627"/>
    </row>
    <row r="1093" spans="20:24" x14ac:dyDescent="0.15">
      <c r="T1093" s="1591"/>
      <c r="U1093" s="1591"/>
      <c r="V1093" s="1627"/>
      <c r="W1093" s="1627"/>
      <c r="X1093" s="1627"/>
    </row>
    <row r="1094" spans="20:24" x14ac:dyDescent="0.15">
      <c r="T1094" s="1622"/>
      <c r="V1094" s="1629"/>
      <c r="W1094" s="1628"/>
      <c r="X1094" s="1628"/>
    </row>
    <row r="1095" spans="20:24" x14ac:dyDescent="0.15">
      <c r="T1095" s="1615"/>
      <c r="U1095" s="1615"/>
      <c r="V1095" s="1628"/>
      <c r="W1095" s="1627"/>
    </row>
    <row r="1096" spans="20:24" x14ac:dyDescent="0.15">
      <c r="T1096" s="1615"/>
      <c r="U1096" s="1615"/>
      <c r="V1096" s="1628"/>
      <c r="W1096" s="1627"/>
      <c r="X1096" s="1627"/>
    </row>
    <row r="1097" spans="20:24" x14ac:dyDescent="0.15">
      <c r="T1097" s="1615"/>
      <c r="U1097" s="1615"/>
      <c r="V1097" s="1628"/>
      <c r="W1097" s="1628"/>
      <c r="X1097" s="1628"/>
    </row>
    <row r="1098" spans="20:24" x14ac:dyDescent="0.15">
      <c r="T1098" s="1615"/>
      <c r="U1098" s="1615"/>
      <c r="V1098" s="1628"/>
      <c r="W1098" s="1627"/>
      <c r="X1098" s="1628"/>
    </row>
    <row r="1099" spans="20:24" x14ac:dyDescent="0.15">
      <c r="T1099" s="1622"/>
      <c r="V1099" s="1629"/>
      <c r="W1099" s="1627"/>
      <c r="X1099" s="1628"/>
    </row>
    <row r="1100" spans="20:24" x14ac:dyDescent="0.15">
      <c r="T1100" s="1591"/>
      <c r="U1100" s="1591"/>
      <c r="V1100" s="1627"/>
      <c r="W1100" s="1628"/>
      <c r="X1100" s="1629"/>
    </row>
    <row r="1101" spans="20:24" x14ac:dyDescent="0.15">
      <c r="T1101" s="1615"/>
      <c r="U1101" s="1615"/>
      <c r="V1101" s="1628"/>
      <c r="W1101" s="1627"/>
      <c r="X1101" s="1628"/>
    </row>
    <row r="1102" spans="20:24" x14ac:dyDescent="0.15">
      <c r="T1102" s="1622"/>
      <c r="V1102" s="1629"/>
      <c r="W1102" s="1627"/>
      <c r="X1102" s="1628"/>
    </row>
    <row r="1103" spans="20:24" x14ac:dyDescent="0.15">
      <c r="T1103" s="1591"/>
      <c r="U1103" s="1591"/>
      <c r="V1103" s="1627"/>
      <c r="W1103" s="1628"/>
      <c r="X1103" s="1628"/>
    </row>
    <row r="1104" spans="20:24" x14ac:dyDescent="0.15">
      <c r="T1104" s="1615"/>
      <c r="U1104" s="1615"/>
      <c r="V1104" s="1628"/>
      <c r="W1104" s="1627"/>
      <c r="X1104" s="1628"/>
    </row>
    <row r="1105" spans="18:24" x14ac:dyDescent="0.15">
      <c r="T1105" s="1622"/>
      <c r="V1105" s="1629"/>
      <c r="W1105" s="1627"/>
      <c r="X1105" s="1631"/>
    </row>
    <row r="1106" spans="18:24" x14ac:dyDescent="0.15">
      <c r="T1106" s="1591"/>
      <c r="U1106" s="1591"/>
      <c r="V1106" s="1627"/>
      <c r="W1106" s="1628"/>
    </row>
    <row r="1107" spans="18:24" x14ac:dyDescent="0.15">
      <c r="W1107" s="1627"/>
    </row>
    <row r="1108" spans="18:24" x14ac:dyDescent="0.15">
      <c r="T1108" s="1622"/>
      <c r="V1108" s="1629"/>
      <c r="W1108" s="1627"/>
    </row>
    <row r="1109" spans="18:24" x14ac:dyDescent="0.15">
      <c r="T1109" s="1591"/>
      <c r="U1109" s="1591"/>
      <c r="V1109" s="1627"/>
      <c r="W1109" s="1628"/>
      <c r="X1109" s="1627"/>
    </row>
    <row r="1110" spans="18:24" x14ac:dyDescent="0.15">
      <c r="W1110" s="1627"/>
      <c r="X1110" s="1627"/>
    </row>
    <row r="1111" spans="18:24" x14ac:dyDescent="0.15">
      <c r="T1111" s="1591"/>
      <c r="U1111" s="1591"/>
      <c r="V1111" s="1627"/>
      <c r="W1111" s="1629"/>
      <c r="X1111" s="1628"/>
    </row>
    <row r="1112" spans="18:24" x14ac:dyDescent="0.15">
      <c r="T1112" s="1615"/>
      <c r="U1112" s="1615"/>
      <c r="V1112" s="1628"/>
      <c r="W1112" s="1628"/>
      <c r="X1112" s="1627"/>
    </row>
    <row r="1113" spans="18:24" x14ac:dyDescent="0.15">
      <c r="T1113" s="1591"/>
      <c r="U1113" s="1591"/>
      <c r="V1113" s="1627"/>
      <c r="W1113" s="1628"/>
      <c r="X1113" s="1627"/>
    </row>
    <row r="1114" spans="18:24" x14ac:dyDescent="0.15">
      <c r="T1114" s="1591"/>
      <c r="U1114" s="1591"/>
      <c r="V1114" s="1627"/>
      <c r="W1114" s="1628"/>
      <c r="X1114" s="1628"/>
    </row>
    <row r="1115" spans="18:24" x14ac:dyDescent="0.15">
      <c r="R1115" s="1632"/>
      <c r="T1115" s="1610"/>
      <c r="U1115" s="1610"/>
      <c r="W1115" s="1628"/>
      <c r="X1115" s="1627"/>
    </row>
    <row r="1116" spans="18:24" x14ac:dyDescent="0.15">
      <c r="T1116" s="1610"/>
      <c r="U1116" s="1610"/>
      <c r="W1116" s="1629"/>
      <c r="X1116" s="1627"/>
    </row>
    <row r="1117" spans="18:24" x14ac:dyDescent="0.15">
      <c r="T1117" s="1610"/>
      <c r="U1117" s="1610"/>
      <c r="W1117" s="1627"/>
      <c r="X1117" s="1628"/>
    </row>
    <row r="1118" spans="18:24" x14ac:dyDescent="0.15">
      <c r="T1118" s="1610"/>
      <c r="U1118" s="1610"/>
      <c r="W1118" s="1628"/>
      <c r="X1118" s="1627"/>
    </row>
    <row r="1119" spans="18:24" x14ac:dyDescent="0.15">
      <c r="T1119" s="1610"/>
      <c r="U1119" s="1610"/>
      <c r="W1119" s="1629"/>
      <c r="X1119" s="1627"/>
    </row>
    <row r="1120" spans="18:24" x14ac:dyDescent="0.15">
      <c r="T1120" s="1610"/>
      <c r="U1120" s="1610"/>
      <c r="W1120" s="1627"/>
      <c r="X1120" s="1628"/>
    </row>
    <row r="1121" spans="18:24" x14ac:dyDescent="0.15">
      <c r="T1121" s="1610"/>
      <c r="U1121" s="1610"/>
      <c r="W1121" s="1628"/>
      <c r="X1121" s="1627"/>
    </row>
    <row r="1122" spans="18:24" x14ac:dyDescent="0.15">
      <c r="R1122" s="1633"/>
      <c r="T1122" s="1610"/>
      <c r="U1122" s="1610"/>
      <c r="W1122" s="1629"/>
      <c r="X1122" s="1627"/>
    </row>
    <row r="1123" spans="18:24" x14ac:dyDescent="0.15">
      <c r="R1123" s="1633"/>
      <c r="T1123" s="1610"/>
      <c r="U1123" s="1610"/>
      <c r="W1123" s="1627"/>
      <c r="X1123" s="1628"/>
    </row>
    <row r="1124" spans="18:24" x14ac:dyDescent="0.15">
      <c r="R1124" s="1633"/>
      <c r="T1124" s="1610"/>
      <c r="U1124" s="1610"/>
      <c r="X1124" s="1627"/>
    </row>
    <row r="1125" spans="18:24" x14ac:dyDescent="0.15">
      <c r="R1125" s="1633"/>
      <c r="T1125" s="1610"/>
      <c r="U1125" s="1610"/>
      <c r="W1125" s="1629"/>
      <c r="X1125" s="1627"/>
    </row>
    <row r="1126" spans="18:24" x14ac:dyDescent="0.15">
      <c r="R1126" s="1633"/>
      <c r="T1126" s="1610"/>
      <c r="U1126" s="1610"/>
      <c r="W1126" s="1627"/>
      <c r="X1126" s="1628"/>
    </row>
    <row r="1127" spans="18:24" x14ac:dyDescent="0.15">
      <c r="R1127" s="1633"/>
      <c r="T1127" s="1610"/>
      <c r="U1127" s="1610"/>
      <c r="X1127" s="1627"/>
    </row>
    <row r="1128" spans="18:24" x14ac:dyDescent="0.15">
      <c r="R1128" s="1633"/>
      <c r="T1128" s="1610"/>
      <c r="U1128" s="1610"/>
      <c r="W1128" s="1629"/>
      <c r="X1128" s="1629"/>
    </row>
    <row r="1129" spans="18:24" x14ac:dyDescent="0.15">
      <c r="R1129" s="1633"/>
      <c r="T1129" s="1610"/>
      <c r="U1129" s="1610"/>
      <c r="W1129" s="1627"/>
      <c r="X1129" s="1628"/>
    </row>
    <row r="1130" spans="18:24" x14ac:dyDescent="0.15">
      <c r="R1130" s="1633"/>
      <c r="T1130" s="1610"/>
      <c r="U1130" s="1610"/>
      <c r="W1130" s="1628"/>
      <c r="X1130" s="1628"/>
    </row>
    <row r="1131" spans="18:24" x14ac:dyDescent="0.15">
      <c r="R1131" s="1605"/>
      <c r="T1131" s="1610"/>
      <c r="U1131" s="1610"/>
      <c r="W1131" s="1627"/>
      <c r="X1131" s="1628"/>
    </row>
    <row r="1132" spans="18:24" x14ac:dyDescent="0.15">
      <c r="T1132" s="1610"/>
      <c r="U1132" s="1610"/>
      <c r="W1132" s="1627"/>
      <c r="X1132" s="1628"/>
    </row>
    <row r="1133" spans="18:24" x14ac:dyDescent="0.15">
      <c r="T1133" s="1610"/>
      <c r="U1133" s="1610"/>
      <c r="X1133" s="1629"/>
    </row>
    <row r="1134" spans="18:24" x14ac:dyDescent="0.15">
      <c r="R1134" s="1632"/>
      <c r="T1134" s="1610"/>
      <c r="U1134" s="1610"/>
      <c r="X1134" s="1627"/>
    </row>
    <row r="1135" spans="18:24" x14ac:dyDescent="0.15">
      <c r="R1135" s="1632"/>
      <c r="T1135" s="1610"/>
      <c r="U1135" s="1610"/>
      <c r="X1135" s="1628"/>
    </row>
    <row r="1136" spans="18:24" x14ac:dyDescent="0.15">
      <c r="T1136" s="1610"/>
      <c r="U1136" s="1610"/>
      <c r="X1136" s="1629"/>
    </row>
    <row r="1137" spans="18:24" x14ac:dyDescent="0.15">
      <c r="T1137" s="1622"/>
      <c r="V1137" s="1629"/>
      <c r="X1137" s="1627"/>
    </row>
    <row r="1138" spans="18:24" x14ac:dyDescent="0.15">
      <c r="R1138" s="1605"/>
      <c r="T1138" s="1591"/>
      <c r="U1138" s="1591"/>
      <c r="V1138" s="1627"/>
      <c r="X1138" s="1628"/>
    </row>
    <row r="1139" spans="18:24" x14ac:dyDescent="0.15">
      <c r="R1139" s="1632"/>
      <c r="T1139" s="1615"/>
      <c r="U1139" s="1615"/>
      <c r="V1139" s="1628"/>
      <c r="X1139" s="1629"/>
    </row>
    <row r="1140" spans="18:24" x14ac:dyDescent="0.15">
      <c r="T1140" s="1591"/>
      <c r="U1140" s="1591"/>
      <c r="V1140" s="1627"/>
      <c r="X1140" s="1627"/>
    </row>
    <row r="1141" spans="18:24" x14ac:dyDescent="0.15">
      <c r="T1141" s="1591"/>
      <c r="U1141" s="1591"/>
      <c r="V1141" s="1627"/>
    </row>
    <row r="1142" spans="18:24" x14ac:dyDescent="0.15">
      <c r="R1142" s="1605"/>
      <c r="T1142" s="1615"/>
      <c r="U1142" s="1615"/>
      <c r="V1142" s="1628"/>
      <c r="X1142" s="1629"/>
    </row>
    <row r="1143" spans="18:24" x14ac:dyDescent="0.15">
      <c r="R1143" s="1605"/>
      <c r="T1143" s="1591"/>
      <c r="U1143" s="1591"/>
      <c r="X1143" s="1627"/>
    </row>
    <row r="1144" spans="18:24" x14ac:dyDescent="0.15">
      <c r="R1144" s="1444"/>
      <c r="T1144" s="1591"/>
      <c r="U1144" s="1591"/>
      <c r="V1144" s="1627"/>
    </row>
    <row r="1145" spans="18:24" x14ac:dyDescent="0.15">
      <c r="X1145" s="1629"/>
    </row>
    <row r="1146" spans="18:24" x14ac:dyDescent="0.15">
      <c r="T1146" s="1622"/>
      <c r="V1146" s="1629"/>
      <c r="X1146" s="1629"/>
    </row>
    <row r="1147" spans="18:24" x14ac:dyDescent="0.15">
      <c r="T1147" s="1591"/>
      <c r="U1147" s="1591"/>
      <c r="V1147" s="1627"/>
      <c r="X1147" s="1627"/>
    </row>
    <row r="1148" spans="18:24" x14ac:dyDescent="0.15">
      <c r="T1148" s="1622"/>
      <c r="V1148" s="1629"/>
      <c r="X1148" s="1628"/>
    </row>
    <row r="1149" spans="18:24" x14ac:dyDescent="0.15">
      <c r="R1149" s="1444"/>
      <c r="T1149" s="1622"/>
      <c r="V1149" s="1629"/>
      <c r="X1149" s="1627"/>
    </row>
    <row r="1150" spans="18:24" x14ac:dyDescent="0.15">
      <c r="R1150" s="1444"/>
      <c r="T1150" s="1622"/>
      <c r="V1150" s="1629"/>
      <c r="X1150" s="1627"/>
    </row>
    <row r="1151" spans="18:24" x14ac:dyDescent="0.15">
      <c r="R1151" s="1444"/>
      <c r="T1151" s="1622"/>
      <c r="V1151" s="1629"/>
    </row>
    <row r="1152" spans="18:24" x14ac:dyDescent="0.15">
      <c r="R1152" s="1444"/>
      <c r="T1152" s="1622"/>
      <c r="V1152" s="1629"/>
    </row>
    <row r="1153" spans="18:23" x14ac:dyDescent="0.15">
      <c r="R1153" s="1444"/>
      <c r="T1153" s="1622"/>
      <c r="V1153" s="1629"/>
    </row>
    <row r="1154" spans="18:23" x14ac:dyDescent="0.15">
      <c r="R1154" s="1444"/>
      <c r="T1154" s="1622"/>
      <c r="V1154" s="1629"/>
    </row>
    <row r="1155" spans="18:23" x14ac:dyDescent="0.15">
      <c r="R1155" s="1444"/>
      <c r="T1155" s="1622"/>
      <c r="V1155" s="1629"/>
      <c r="W1155" s="1629"/>
    </row>
    <row r="1156" spans="18:23" x14ac:dyDescent="0.15">
      <c r="R1156" s="1444"/>
      <c r="T1156" s="1622"/>
      <c r="W1156" s="1627"/>
    </row>
    <row r="1157" spans="18:23" x14ac:dyDescent="0.15">
      <c r="T1157" s="1622"/>
      <c r="W1157" s="1628"/>
    </row>
    <row r="1158" spans="18:23" x14ac:dyDescent="0.15">
      <c r="T1158" s="1610"/>
      <c r="U1158" s="1610"/>
      <c r="W1158" s="1627"/>
    </row>
    <row r="1159" spans="18:23" x14ac:dyDescent="0.15">
      <c r="T1159" s="1634"/>
      <c r="U1159" s="1634"/>
      <c r="V1159" s="1635"/>
      <c r="W1159" s="1627"/>
    </row>
    <row r="1160" spans="18:23" x14ac:dyDescent="0.15">
      <c r="T1160" s="1622"/>
      <c r="W1160" s="1628"/>
    </row>
    <row r="1161" spans="18:23" x14ac:dyDescent="0.15">
      <c r="R1161" s="1444"/>
      <c r="T1161" s="1610"/>
      <c r="U1161" s="1610"/>
    </row>
    <row r="1162" spans="18:23" x14ac:dyDescent="0.15">
      <c r="R1162" s="1444"/>
      <c r="T1162" s="1634"/>
      <c r="U1162" s="1634"/>
      <c r="V1162" s="1635"/>
      <c r="W1162" s="1627"/>
    </row>
    <row r="1163" spans="18:23" x14ac:dyDescent="0.15">
      <c r="T1163" s="1622"/>
    </row>
    <row r="1164" spans="18:23" x14ac:dyDescent="0.15">
      <c r="R1164" s="1444"/>
      <c r="T1164" s="1610"/>
      <c r="U1164" s="1610"/>
      <c r="W1164" s="1629"/>
    </row>
    <row r="1165" spans="18:23" x14ac:dyDescent="0.15">
      <c r="R1165" s="1444"/>
      <c r="W1165" s="1627"/>
    </row>
    <row r="1166" spans="18:23" x14ac:dyDescent="0.15">
      <c r="T1166" s="1340"/>
      <c r="U1166" s="1340"/>
      <c r="V1166" s="1636"/>
      <c r="W1166" s="1629"/>
    </row>
    <row r="1167" spans="18:23" x14ac:dyDescent="0.15">
      <c r="R1167" s="1444"/>
      <c r="T1167" s="1340"/>
      <c r="U1167" s="1340"/>
      <c r="V1167" s="1636"/>
      <c r="W1167" s="1629"/>
    </row>
    <row r="1168" spans="18:23" x14ac:dyDescent="0.15">
      <c r="R1168" s="1444"/>
      <c r="T1168" s="1340"/>
      <c r="U1168" s="1340"/>
      <c r="V1168" s="1636"/>
      <c r="W1168" s="1629"/>
    </row>
    <row r="1169" spans="18:24" x14ac:dyDescent="0.15">
      <c r="W1169" s="1629"/>
    </row>
    <row r="1170" spans="18:24" x14ac:dyDescent="0.15">
      <c r="R1170" s="1444"/>
      <c r="W1170" s="1629"/>
    </row>
    <row r="1171" spans="18:24" x14ac:dyDescent="0.15">
      <c r="R1171" s="1444"/>
      <c r="W1171" s="1629"/>
    </row>
    <row r="1172" spans="18:24" x14ac:dyDescent="0.15">
      <c r="W1172" s="1629"/>
    </row>
    <row r="1173" spans="18:24" x14ac:dyDescent="0.15">
      <c r="R1173" s="1444"/>
      <c r="W1173" s="1629"/>
      <c r="X1173" s="1629"/>
    </row>
    <row r="1174" spans="18:24" x14ac:dyDescent="0.15">
      <c r="R1174" s="1444"/>
      <c r="X1174" s="1627"/>
    </row>
    <row r="1175" spans="18:24" x14ac:dyDescent="0.15">
      <c r="X1175" s="1628"/>
    </row>
    <row r="1176" spans="18:24" x14ac:dyDescent="0.15">
      <c r="X1176" s="1627"/>
    </row>
    <row r="1177" spans="18:24" x14ac:dyDescent="0.15">
      <c r="X1177" s="1627"/>
    </row>
    <row r="1178" spans="18:24" x14ac:dyDescent="0.15">
      <c r="W1178" s="1635"/>
      <c r="X1178" s="1628"/>
    </row>
    <row r="1180" spans="18:24" x14ac:dyDescent="0.15">
      <c r="R1180" s="1444"/>
      <c r="X1180" s="1627"/>
    </row>
    <row r="1181" spans="18:24" x14ac:dyDescent="0.15">
      <c r="W1181" s="1635"/>
    </row>
    <row r="1182" spans="18:24" x14ac:dyDescent="0.15">
      <c r="R1182" s="1444"/>
      <c r="X1182" s="1629"/>
    </row>
    <row r="1183" spans="18:24" x14ac:dyDescent="0.15">
      <c r="R1183" s="1444"/>
      <c r="X1183" s="1627"/>
    </row>
    <row r="1184" spans="18:24" x14ac:dyDescent="0.15">
      <c r="X1184" s="1629"/>
    </row>
    <row r="1185" spans="18:24" x14ac:dyDescent="0.15">
      <c r="R1185" s="1444"/>
      <c r="W1185" s="1636"/>
      <c r="X1185" s="1629"/>
    </row>
    <row r="1186" spans="18:24" x14ac:dyDescent="0.15">
      <c r="R1186" s="1444"/>
      <c r="W1186" s="1636"/>
      <c r="X1186" s="1629"/>
    </row>
    <row r="1187" spans="18:24" x14ac:dyDescent="0.15">
      <c r="W1187" s="1636"/>
      <c r="X1187" s="1629"/>
    </row>
    <row r="1188" spans="18:24" x14ac:dyDescent="0.15">
      <c r="R1188" s="1444"/>
      <c r="X1188" s="1629"/>
    </row>
    <row r="1189" spans="18:24" x14ac:dyDescent="0.15">
      <c r="X1189" s="1629"/>
    </row>
    <row r="1190" spans="18:24" x14ac:dyDescent="0.15">
      <c r="T1190" s="1622"/>
      <c r="X1190" s="1629"/>
    </row>
    <row r="1191" spans="18:24" x14ac:dyDescent="0.15">
      <c r="R1191" s="1444"/>
      <c r="X1191" s="1629"/>
    </row>
    <row r="1194" spans="18:24" x14ac:dyDescent="0.15">
      <c r="R1194" s="1444"/>
    </row>
    <row r="1197" spans="18:24" x14ac:dyDescent="0.15">
      <c r="X1197" s="1635"/>
    </row>
    <row r="1199" spans="18:24" x14ac:dyDescent="0.15">
      <c r="T1199" s="1622"/>
    </row>
    <row r="1200" spans="18:24" x14ac:dyDescent="0.15">
      <c r="T1200" s="1622"/>
      <c r="X1200" s="1635"/>
    </row>
    <row r="1201" spans="18:24" x14ac:dyDescent="0.15">
      <c r="T1201" s="1622"/>
    </row>
    <row r="1202" spans="18:24" x14ac:dyDescent="0.15">
      <c r="T1202" s="1622"/>
    </row>
    <row r="1203" spans="18:24" x14ac:dyDescent="0.15">
      <c r="R1203" s="1444"/>
      <c r="T1203" s="1622"/>
    </row>
    <row r="1204" spans="18:24" x14ac:dyDescent="0.15">
      <c r="R1204" s="1444"/>
      <c r="T1204" s="1622"/>
      <c r="X1204" s="1636"/>
    </row>
    <row r="1205" spans="18:24" x14ac:dyDescent="0.15">
      <c r="T1205" s="1622"/>
      <c r="X1205" s="1636"/>
    </row>
    <row r="1206" spans="18:24" x14ac:dyDescent="0.15">
      <c r="R1206" s="1444"/>
      <c r="T1206" s="1622"/>
      <c r="X1206" s="1636"/>
    </row>
    <row r="1207" spans="18:24" x14ac:dyDescent="0.15">
      <c r="R1207" s="1444"/>
      <c r="T1207" s="1622"/>
    </row>
    <row r="1208" spans="18:24" x14ac:dyDescent="0.15">
      <c r="T1208" s="1622"/>
    </row>
    <row r="1209" spans="18:24" x14ac:dyDescent="0.15">
      <c r="R1209" s="1444"/>
    </row>
    <row r="1210" spans="18:24" x14ac:dyDescent="0.15">
      <c r="R1210" s="1444"/>
    </row>
    <row r="1211" spans="18:24" x14ac:dyDescent="0.15">
      <c r="R1211" s="1444"/>
    </row>
    <row r="1212" spans="18:24" x14ac:dyDescent="0.15">
      <c r="R1212" s="1444"/>
    </row>
    <row r="1213" spans="18:24" x14ac:dyDescent="0.15">
      <c r="R1213" s="1444"/>
    </row>
    <row r="1215" spans="18:24" x14ac:dyDescent="0.15">
      <c r="R1215" s="1444"/>
    </row>
    <row r="1218" spans="18:22" x14ac:dyDescent="0.15">
      <c r="R1218" s="1444"/>
    </row>
    <row r="1219" spans="18:22" x14ac:dyDescent="0.15">
      <c r="R1219" s="1444"/>
      <c r="T1219" s="1610"/>
      <c r="U1219" s="1610"/>
    </row>
    <row r="1220" spans="18:22" x14ac:dyDescent="0.15">
      <c r="T1220" s="1610"/>
      <c r="U1220" s="1610"/>
    </row>
    <row r="1221" spans="18:22" x14ac:dyDescent="0.15">
      <c r="R1221" s="1620"/>
      <c r="T1221" s="1610"/>
      <c r="U1221" s="1610"/>
    </row>
    <row r="1222" spans="18:22" x14ac:dyDescent="0.15">
      <c r="T1222" s="1610"/>
      <c r="U1222" s="1610"/>
    </row>
    <row r="1223" spans="18:22" x14ac:dyDescent="0.15">
      <c r="T1223" s="1610"/>
      <c r="U1223" s="1610"/>
    </row>
    <row r="1224" spans="18:22" x14ac:dyDescent="0.15">
      <c r="R1224" s="1444"/>
      <c r="T1224" s="1634"/>
      <c r="U1224" s="1634"/>
      <c r="V1224" s="1635"/>
    </row>
    <row r="1225" spans="18:22" x14ac:dyDescent="0.15">
      <c r="R1225" s="1620"/>
      <c r="T1225" s="1610"/>
      <c r="U1225" s="1610"/>
    </row>
    <row r="1226" spans="18:22" x14ac:dyDescent="0.15">
      <c r="T1226" s="1610"/>
      <c r="U1226" s="1610"/>
    </row>
    <row r="1227" spans="18:22" x14ac:dyDescent="0.15">
      <c r="T1227" s="1634"/>
      <c r="U1227" s="1634"/>
      <c r="V1227" s="1635"/>
    </row>
    <row r="1229" spans="18:22" x14ac:dyDescent="0.15">
      <c r="T1229" s="1610"/>
      <c r="U1229" s="1610"/>
    </row>
    <row r="1230" spans="18:22" x14ac:dyDescent="0.15">
      <c r="R1230" s="1620"/>
      <c r="T1230" s="1634"/>
      <c r="U1230" s="1634"/>
      <c r="V1230" s="1635"/>
    </row>
    <row r="1231" spans="18:22" x14ac:dyDescent="0.15">
      <c r="R1231" s="1444"/>
      <c r="T1231" s="1610"/>
      <c r="U1231" s="1610"/>
    </row>
    <row r="1232" spans="18:22" x14ac:dyDescent="0.15">
      <c r="T1232" s="1610"/>
      <c r="U1232" s="1610"/>
    </row>
    <row r="1233" spans="18:23" x14ac:dyDescent="0.15">
      <c r="T1233" s="1610"/>
      <c r="U1233" s="1610"/>
    </row>
    <row r="1234" spans="18:23" x14ac:dyDescent="0.15">
      <c r="R1234" s="1444"/>
      <c r="T1234" s="1610"/>
      <c r="U1234" s="1610"/>
    </row>
    <row r="1235" spans="18:23" x14ac:dyDescent="0.15">
      <c r="T1235" s="1610"/>
      <c r="U1235" s="1610"/>
    </row>
    <row r="1236" spans="18:23" x14ac:dyDescent="0.15">
      <c r="R1236" s="1620"/>
    </row>
    <row r="1237" spans="18:23" x14ac:dyDescent="0.15">
      <c r="R1237" s="1444"/>
      <c r="T1237" s="1610"/>
      <c r="U1237" s="1610"/>
    </row>
    <row r="1238" spans="18:23" x14ac:dyDescent="0.15">
      <c r="R1238" s="1444"/>
      <c r="T1238" s="1610"/>
      <c r="U1238" s="1610"/>
    </row>
    <row r="1239" spans="18:23" x14ac:dyDescent="0.15">
      <c r="R1239" s="1620"/>
      <c r="T1239" s="1634"/>
      <c r="U1239" s="1634"/>
      <c r="V1239" s="1635"/>
    </row>
    <row r="1240" spans="18:23" x14ac:dyDescent="0.15">
      <c r="R1240" s="1444"/>
      <c r="T1240" s="1610"/>
      <c r="U1240" s="1610"/>
    </row>
    <row r="1241" spans="18:23" x14ac:dyDescent="0.15">
      <c r="T1241" s="1610"/>
      <c r="U1241" s="1610"/>
    </row>
    <row r="1242" spans="18:23" x14ac:dyDescent="0.15">
      <c r="T1242" s="1634"/>
      <c r="U1242" s="1634"/>
      <c r="V1242" s="1635"/>
    </row>
    <row r="1243" spans="18:23" x14ac:dyDescent="0.15">
      <c r="R1243" s="1444"/>
      <c r="T1243" s="1610"/>
      <c r="U1243" s="1610"/>
    </row>
    <row r="1244" spans="18:23" x14ac:dyDescent="0.15">
      <c r="T1244" s="1610"/>
      <c r="U1244" s="1610"/>
      <c r="W1244" s="1635"/>
    </row>
    <row r="1245" spans="18:23" x14ac:dyDescent="0.15">
      <c r="R1245" s="1444"/>
      <c r="T1245" s="1610"/>
      <c r="U1245" s="1610"/>
    </row>
    <row r="1246" spans="18:23" x14ac:dyDescent="0.15">
      <c r="R1246" s="1444"/>
      <c r="T1246" s="1610"/>
      <c r="U1246" s="1610"/>
    </row>
    <row r="1247" spans="18:23" x14ac:dyDescent="0.15">
      <c r="T1247" s="1610"/>
      <c r="U1247" s="1610"/>
      <c r="W1247" s="1635"/>
    </row>
    <row r="1248" spans="18:23" x14ac:dyDescent="0.15">
      <c r="R1248" s="1444"/>
      <c r="T1248" s="1610"/>
      <c r="U1248" s="1610"/>
    </row>
    <row r="1249" spans="18:24" x14ac:dyDescent="0.15">
      <c r="R1249" s="1444"/>
      <c r="T1249" s="1610"/>
      <c r="U1249" s="1610"/>
    </row>
    <row r="1250" spans="18:24" x14ac:dyDescent="0.15">
      <c r="T1250" s="1610"/>
      <c r="U1250" s="1610"/>
      <c r="W1250" s="1635"/>
    </row>
    <row r="1251" spans="18:24" x14ac:dyDescent="0.15">
      <c r="R1251" s="1444"/>
      <c r="T1251" s="1610"/>
      <c r="U1251" s="1610"/>
    </row>
    <row r="1252" spans="18:24" x14ac:dyDescent="0.15">
      <c r="R1252" s="1444"/>
      <c r="T1252" s="1610"/>
      <c r="U1252" s="1610"/>
    </row>
    <row r="1253" spans="18:24" x14ac:dyDescent="0.15">
      <c r="T1253" s="1610"/>
      <c r="U1253" s="1610"/>
    </row>
    <row r="1254" spans="18:24" x14ac:dyDescent="0.15">
      <c r="R1254" s="1444"/>
      <c r="T1254" s="1610"/>
      <c r="U1254" s="1610"/>
    </row>
    <row r="1255" spans="18:24" x14ac:dyDescent="0.15">
      <c r="R1255" s="1444"/>
    </row>
    <row r="1256" spans="18:24" x14ac:dyDescent="0.15">
      <c r="T1256" s="1634"/>
      <c r="U1256" s="1634"/>
      <c r="V1256" s="1635"/>
    </row>
    <row r="1257" spans="18:24" x14ac:dyDescent="0.15">
      <c r="R1257" s="1444"/>
      <c r="T1257" s="1634"/>
      <c r="U1257" s="1634"/>
      <c r="V1257" s="1635"/>
    </row>
    <row r="1258" spans="18:24" x14ac:dyDescent="0.15">
      <c r="R1258" s="1444"/>
      <c r="T1258" s="1634"/>
      <c r="U1258" s="1634"/>
      <c r="V1258" s="1635"/>
    </row>
    <row r="1259" spans="18:24" x14ac:dyDescent="0.15">
      <c r="T1259" s="1634"/>
      <c r="U1259" s="1634"/>
      <c r="V1259" s="1635"/>
      <c r="W1259" s="1635"/>
    </row>
    <row r="1260" spans="18:24" x14ac:dyDescent="0.15">
      <c r="R1260" s="1444"/>
      <c r="T1260" s="1634"/>
      <c r="U1260" s="1634"/>
      <c r="V1260" s="1635"/>
    </row>
    <row r="1261" spans="18:24" x14ac:dyDescent="0.15">
      <c r="R1261" s="1444"/>
    </row>
    <row r="1262" spans="18:24" x14ac:dyDescent="0.15">
      <c r="T1262" s="1610"/>
      <c r="U1262" s="1610"/>
      <c r="W1262" s="1635"/>
    </row>
    <row r="1263" spans="18:24" x14ac:dyDescent="0.15">
      <c r="R1263" s="1444"/>
      <c r="T1263" s="1610"/>
      <c r="U1263" s="1610"/>
    </row>
    <row r="1264" spans="18:24" x14ac:dyDescent="0.15">
      <c r="R1264" s="1444"/>
      <c r="X1264" s="1635"/>
    </row>
    <row r="1266" spans="18:24" x14ac:dyDescent="0.15">
      <c r="R1266" s="1620"/>
    </row>
    <row r="1267" spans="18:24" x14ac:dyDescent="0.15">
      <c r="R1267" s="1620"/>
      <c r="X1267" s="1635"/>
    </row>
    <row r="1268" spans="18:24" x14ac:dyDescent="0.15">
      <c r="R1268" s="1620"/>
    </row>
    <row r="1269" spans="18:24" x14ac:dyDescent="0.15">
      <c r="R1269" s="1620"/>
    </row>
    <row r="1270" spans="18:24" x14ac:dyDescent="0.15">
      <c r="R1270" s="1620"/>
      <c r="X1270" s="1635"/>
    </row>
    <row r="1271" spans="18:24" x14ac:dyDescent="0.15">
      <c r="R1271" s="1444"/>
    </row>
    <row r="1272" spans="18:24" x14ac:dyDescent="0.15">
      <c r="R1272" s="1444"/>
    </row>
    <row r="1273" spans="18:24" x14ac:dyDescent="0.15">
      <c r="R1273" s="1620"/>
    </row>
    <row r="1274" spans="18:24" x14ac:dyDescent="0.15">
      <c r="R1274" s="1620"/>
    </row>
    <row r="1275" spans="18:24" x14ac:dyDescent="0.15">
      <c r="R1275" s="1444"/>
    </row>
    <row r="1276" spans="18:24" x14ac:dyDescent="0.15">
      <c r="R1276" s="1620"/>
      <c r="W1276" s="1635"/>
    </row>
    <row r="1277" spans="18:24" x14ac:dyDescent="0.15">
      <c r="R1277" s="1620"/>
      <c r="W1277" s="1635"/>
    </row>
    <row r="1278" spans="18:24" x14ac:dyDescent="0.15">
      <c r="R1278" s="1620"/>
      <c r="W1278" s="1635"/>
    </row>
    <row r="1279" spans="18:24" x14ac:dyDescent="0.15">
      <c r="R1279" s="1620"/>
      <c r="W1279" s="1635"/>
      <c r="X1279" s="1635"/>
    </row>
    <row r="1280" spans="18:24" x14ac:dyDescent="0.15">
      <c r="R1280" s="1620"/>
      <c r="W1280" s="1635"/>
    </row>
    <row r="1281" spans="18:24" x14ac:dyDescent="0.15">
      <c r="R1281" s="1444"/>
    </row>
    <row r="1282" spans="18:24" x14ac:dyDescent="0.15">
      <c r="X1282" s="1635"/>
    </row>
    <row r="1284" spans="18:24" x14ac:dyDescent="0.15">
      <c r="W1284" s="1629"/>
    </row>
    <row r="1287" spans="18:24" x14ac:dyDescent="0.15">
      <c r="T1287" s="1610"/>
      <c r="U1287" s="1610"/>
    </row>
    <row r="1293" spans="18:24" x14ac:dyDescent="0.15">
      <c r="T1293" s="1610"/>
      <c r="U1293" s="1610"/>
    </row>
    <row r="1295" spans="18:24" x14ac:dyDescent="0.15">
      <c r="T1295" s="1610"/>
      <c r="U1295" s="1610"/>
    </row>
    <row r="1296" spans="18:24" x14ac:dyDescent="0.15">
      <c r="T1296" s="1610"/>
      <c r="U1296" s="1610"/>
      <c r="X1296" s="1635"/>
    </row>
    <row r="1297" spans="20:24" x14ac:dyDescent="0.15">
      <c r="X1297" s="1635"/>
    </row>
    <row r="1298" spans="20:24" x14ac:dyDescent="0.15">
      <c r="T1298" s="1610"/>
      <c r="U1298" s="1610"/>
      <c r="X1298" s="1635"/>
    </row>
    <row r="1299" spans="20:24" x14ac:dyDescent="0.15">
      <c r="T1299" s="1610"/>
      <c r="U1299" s="1610"/>
      <c r="X1299" s="1635"/>
    </row>
    <row r="1300" spans="20:24" x14ac:dyDescent="0.15">
      <c r="T1300" s="1610"/>
      <c r="U1300" s="1610"/>
      <c r="X1300" s="1635"/>
    </row>
    <row r="1301" spans="20:24" x14ac:dyDescent="0.15">
      <c r="T1301" s="1610"/>
      <c r="U1301" s="1610"/>
    </row>
    <row r="1302" spans="20:24" x14ac:dyDescent="0.15">
      <c r="T1302" s="1340"/>
      <c r="U1302" s="1340"/>
      <c r="V1302" s="1636"/>
    </row>
    <row r="1303" spans="20:24" x14ac:dyDescent="0.15">
      <c r="T1303" s="1610"/>
      <c r="U1303" s="1610"/>
    </row>
    <row r="1304" spans="20:24" x14ac:dyDescent="0.15">
      <c r="T1304" s="1610"/>
      <c r="U1304" s="1610"/>
    </row>
    <row r="1305" spans="20:24" x14ac:dyDescent="0.15">
      <c r="T1305" s="1610"/>
      <c r="U1305" s="1610"/>
      <c r="X1305" s="1629"/>
    </row>
    <row r="1306" spans="20:24" x14ac:dyDescent="0.15">
      <c r="T1306" s="1610"/>
      <c r="U1306" s="1610"/>
    </row>
    <row r="1307" spans="20:24" x14ac:dyDescent="0.15">
      <c r="T1307" s="1610"/>
      <c r="U1307" s="1610"/>
    </row>
    <row r="1309" spans="20:24" x14ac:dyDescent="0.15">
      <c r="T1309" s="1610"/>
      <c r="U1309" s="1610"/>
    </row>
    <row r="1310" spans="20:24" x14ac:dyDescent="0.15">
      <c r="T1310" s="1610"/>
      <c r="U1310" s="1610"/>
    </row>
    <row r="1312" spans="20:24" x14ac:dyDescent="0.15">
      <c r="U1312" s="1637"/>
    </row>
    <row r="1313" spans="18:23" x14ac:dyDescent="0.15">
      <c r="U1313" s="1637"/>
    </row>
    <row r="1315" spans="18:23" x14ac:dyDescent="0.15">
      <c r="R1315" s="1638"/>
    </row>
    <row r="1317" spans="18:23" x14ac:dyDescent="0.15">
      <c r="R1317" s="1638"/>
    </row>
    <row r="1323" spans="18:23" x14ac:dyDescent="0.15">
      <c r="W1323" s="1636"/>
    </row>
    <row r="1325" spans="18:23" x14ac:dyDescent="0.15">
      <c r="R1325" s="1638"/>
    </row>
    <row r="1328" spans="18:23" x14ac:dyDescent="0.15">
      <c r="R1328" s="1638"/>
    </row>
    <row r="1329" spans="18:24" x14ac:dyDescent="0.15">
      <c r="R1329" s="1638"/>
    </row>
    <row r="1330" spans="18:24" x14ac:dyDescent="0.15">
      <c r="R1330" s="1638"/>
    </row>
    <row r="1331" spans="18:24" x14ac:dyDescent="0.15">
      <c r="R1331" s="1638"/>
    </row>
    <row r="1332" spans="18:24" x14ac:dyDescent="0.15">
      <c r="R1332" s="1638"/>
    </row>
    <row r="1334" spans="18:24" x14ac:dyDescent="0.15">
      <c r="T1334" s="1610"/>
    </row>
    <row r="1335" spans="18:24" x14ac:dyDescent="0.15">
      <c r="R1335" s="1638"/>
      <c r="T1335" s="1590"/>
    </row>
    <row r="1336" spans="18:24" x14ac:dyDescent="0.15">
      <c r="R1336" s="1638"/>
      <c r="T1336" s="1590"/>
    </row>
    <row r="1337" spans="18:24" x14ac:dyDescent="0.15">
      <c r="R1337" s="1638"/>
    </row>
    <row r="1338" spans="18:24" x14ac:dyDescent="0.15">
      <c r="R1338" s="1638"/>
    </row>
    <row r="1339" spans="18:24" x14ac:dyDescent="0.15">
      <c r="R1339" s="1638"/>
    </row>
    <row r="1340" spans="18:24" x14ac:dyDescent="0.15">
      <c r="R1340" s="1638"/>
    </row>
    <row r="1341" spans="18:24" x14ac:dyDescent="0.15">
      <c r="R1341" s="1638"/>
    </row>
    <row r="1342" spans="18:24" x14ac:dyDescent="0.15">
      <c r="R1342" s="1638"/>
    </row>
    <row r="1343" spans="18:24" x14ac:dyDescent="0.15">
      <c r="R1343" s="1638"/>
    </row>
    <row r="1344" spans="18:24" x14ac:dyDescent="0.15">
      <c r="R1344" s="1638"/>
      <c r="X1344" s="1636"/>
    </row>
    <row r="1345" spans="18:22" x14ac:dyDescent="0.15">
      <c r="R1345" s="1638"/>
      <c r="T1345" s="1610"/>
    </row>
    <row r="1346" spans="18:22" x14ac:dyDescent="0.15">
      <c r="R1346" s="1638"/>
    </row>
    <row r="1347" spans="18:22" x14ac:dyDescent="0.15">
      <c r="R1347" s="1638"/>
    </row>
    <row r="1348" spans="18:22" x14ac:dyDescent="0.15">
      <c r="R1348" s="1638"/>
    </row>
    <row r="1349" spans="18:22" x14ac:dyDescent="0.15">
      <c r="R1349" s="1638"/>
    </row>
    <row r="1350" spans="18:22" x14ac:dyDescent="0.15">
      <c r="R1350" s="1638"/>
    </row>
    <row r="1351" spans="18:22" x14ac:dyDescent="0.15">
      <c r="R1351" s="1638"/>
    </row>
    <row r="1352" spans="18:22" x14ac:dyDescent="0.15">
      <c r="R1352" s="1638"/>
    </row>
    <row r="1353" spans="18:22" x14ac:dyDescent="0.15">
      <c r="R1353" s="1638"/>
    </row>
    <row r="1354" spans="18:22" x14ac:dyDescent="0.15">
      <c r="R1354" s="1638"/>
    </row>
    <row r="1355" spans="18:22" x14ac:dyDescent="0.15">
      <c r="R1355" s="1638"/>
    </row>
    <row r="1356" spans="18:22" x14ac:dyDescent="0.15">
      <c r="R1356" s="1638"/>
    </row>
    <row r="1358" spans="18:22" x14ac:dyDescent="0.15">
      <c r="R1358" s="1638"/>
    </row>
    <row r="1359" spans="18:22" x14ac:dyDescent="0.15">
      <c r="R1359" s="1632"/>
    </row>
    <row r="1360" spans="18:22" x14ac:dyDescent="0.15">
      <c r="R1360" s="1632"/>
      <c r="U1360" s="1595"/>
      <c r="V1360" s="1597"/>
    </row>
    <row r="1361" spans="18:22" x14ac:dyDescent="0.15">
      <c r="R1361" s="1632"/>
      <c r="U1361" s="1595"/>
      <c r="V1361" s="1597"/>
    </row>
    <row r="1362" spans="18:22" x14ac:dyDescent="0.15">
      <c r="U1362" s="1595"/>
      <c r="V1362" s="1597"/>
    </row>
    <row r="1366" spans="18:22" x14ac:dyDescent="0.15">
      <c r="R1366" s="1632"/>
    </row>
    <row r="1369" spans="18:22" x14ac:dyDescent="0.15">
      <c r="R1369" s="1632"/>
    </row>
    <row r="1374" spans="18:22" x14ac:dyDescent="0.15">
      <c r="U1374" s="1595"/>
    </row>
    <row r="1375" spans="18:22" x14ac:dyDescent="0.15">
      <c r="T1375" s="1610"/>
    </row>
    <row r="1381" spans="20:23" x14ac:dyDescent="0.15">
      <c r="T1381" s="1610"/>
      <c r="W1381" s="1597"/>
    </row>
    <row r="1382" spans="20:23" x14ac:dyDescent="0.15">
      <c r="T1382" s="1610"/>
      <c r="W1382" s="1597"/>
    </row>
    <row r="1383" spans="20:23" x14ac:dyDescent="0.15">
      <c r="T1383" s="1610"/>
      <c r="W1383" s="1597"/>
    </row>
    <row r="1385" spans="20:23" x14ac:dyDescent="0.15">
      <c r="T1385" s="1610"/>
    </row>
    <row r="1386" spans="20:23" x14ac:dyDescent="0.15">
      <c r="T1386" s="1610"/>
    </row>
    <row r="1387" spans="20:23" x14ac:dyDescent="0.15">
      <c r="T1387" s="1610"/>
      <c r="U1387" s="1637"/>
    </row>
    <row r="1388" spans="20:23" x14ac:dyDescent="0.15">
      <c r="T1388" s="1610"/>
      <c r="U1388" s="1637"/>
    </row>
    <row r="1389" spans="20:23" x14ac:dyDescent="0.15">
      <c r="T1389" s="1610"/>
      <c r="U1389" s="1637"/>
    </row>
    <row r="1390" spans="20:23" x14ac:dyDescent="0.15">
      <c r="T1390" s="1610"/>
    </row>
    <row r="1391" spans="20:23" x14ac:dyDescent="0.15">
      <c r="T1391" s="1610"/>
    </row>
    <row r="1392" spans="20:23" x14ac:dyDescent="0.15">
      <c r="T1392" s="1610"/>
    </row>
    <row r="1393" spans="18:24" x14ac:dyDescent="0.15">
      <c r="T1393" s="1610"/>
    </row>
    <row r="1394" spans="18:24" x14ac:dyDescent="0.15">
      <c r="T1394" s="1610"/>
    </row>
    <row r="1395" spans="18:24" x14ac:dyDescent="0.15">
      <c r="T1395" s="1610"/>
    </row>
    <row r="1396" spans="18:24" x14ac:dyDescent="0.15">
      <c r="R1396" s="1632"/>
    </row>
    <row r="1397" spans="18:24" x14ac:dyDescent="0.15">
      <c r="R1397" s="1638"/>
    </row>
    <row r="1399" spans="18:24" x14ac:dyDescent="0.15">
      <c r="R1399" s="1638"/>
    </row>
    <row r="1400" spans="18:24" x14ac:dyDescent="0.15">
      <c r="R1400" s="1638"/>
    </row>
    <row r="1401" spans="18:24" x14ac:dyDescent="0.15">
      <c r="R1401" s="1638"/>
    </row>
    <row r="1402" spans="18:24" x14ac:dyDescent="0.15">
      <c r="X1402" s="1597"/>
    </row>
    <row r="1403" spans="18:24" x14ac:dyDescent="0.15">
      <c r="R1403" s="1638"/>
      <c r="X1403" s="1597"/>
    </row>
    <row r="1404" spans="18:24" x14ac:dyDescent="0.15">
      <c r="X1404" s="1597"/>
    </row>
    <row r="1406" spans="18:24" x14ac:dyDescent="0.15">
      <c r="R1406" s="1638"/>
    </row>
    <row r="1407" spans="18:24" x14ac:dyDescent="0.15">
      <c r="R1407" s="1638"/>
    </row>
    <row r="1408" spans="18:24" x14ac:dyDescent="0.15">
      <c r="R1408" s="1638"/>
    </row>
    <row r="1409" spans="18:20" x14ac:dyDescent="0.15">
      <c r="R1409" s="1638"/>
    </row>
    <row r="1410" spans="18:20" x14ac:dyDescent="0.15">
      <c r="R1410" s="1638"/>
    </row>
    <row r="1411" spans="18:20" x14ac:dyDescent="0.15">
      <c r="R1411" s="1638"/>
    </row>
    <row r="1412" spans="18:20" x14ac:dyDescent="0.15">
      <c r="R1412" s="1638"/>
    </row>
    <row r="1413" spans="18:20" x14ac:dyDescent="0.15">
      <c r="R1413" s="1638"/>
    </row>
    <row r="1414" spans="18:20" x14ac:dyDescent="0.15">
      <c r="R1414" s="1632"/>
    </row>
    <row r="1415" spans="18:20" x14ac:dyDescent="0.15">
      <c r="R1415" s="1638"/>
    </row>
    <row r="1416" spans="18:20" x14ac:dyDescent="0.15">
      <c r="R1416" s="1638"/>
    </row>
    <row r="1418" spans="18:20" x14ac:dyDescent="0.15">
      <c r="R1418" s="1638"/>
    </row>
    <row r="1419" spans="18:20" x14ac:dyDescent="0.15">
      <c r="R1419" s="1638"/>
    </row>
    <row r="1420" spans="18:20" x14ac:dyDescent="0.15">
      <c r="R1420" s="1632"/>
    </row>
    <row r="1421" spans="18:20" x14ac:dyDescent="0.15">
      <c r="R1421" s="1638"/>
    </row>
    <row r="1422" spans="18:20" x14ac:dyDescent="0.15">
      <c r="R1422" s="1638"/>
      <c r="T1422" s="1340"/>
    </row>
    <row r="1423" spans="18:20" x14ac:dyDescent="0.15">
      <c r="R1423" s="1632"/>
      <c r="T1423" s="1340"/>
    </row>
    <row r="1424" spans="18:20" x14ac:dyDescent="0.15">
      <c r="T1424" s="1340"/>
    </row>
    <row r="1432" spans="18:20" x14ac:dyDescent="0.15">
      <c r="R1432" s="1638"/>
    </row>
    <row r="1434" spans="18:20" x14ac:dyDescent="0.15">
      <c r="R1434" s="1638"/>
    </row>
    <row r="1435" spans="18:20" x14ac:dyDescent="0.15">
      <c r="R1435" s="1638"/>
      <c r="T1435" s="1610"/>
    </row>
    <row r="1436" spans="18:20" x14ac:dyDescent="0.15">
      <c r="R1436" s="1638"/>
      <c r="T1436" s="1340"/>
    </row>
    <row r="1437" spans="18:20" x14ac:dyDescent="0.15">
      <c r="R1437" s="1638"/>
    </row>
    <row r="1438" spans="18:20" x14ac:dyDescent="0.15">
      <c r="R1438" s="1638"/>
    </row>
    <row r="1441" spans="18:20" x14ac:dyDescent="0.15">
      <c r="R1441" s="1638"/>
    </row>
    <row r="1442" spans="18:20" x14ac:dyDescent="0.15">
      <c r="R1442" s="1638"/>
    </row>
    <row r="1443" spans="18:20" x14ac:dyDescent="0.15">
      <c r="R1443" s="1638"/>
    </row>
    <row r="1444" spans="18:20" x14ac:dyDescent="0.15">
      <c r="R1444" s="1638"/>
    </row>
    <row r="1445" spans="18:20" x14ac:dyDescent="0.15">
      <c r="R1445" s="1638"/>
    </row>
    <row r="1447" spans="18:20" x14ac:dyDescent="0.15">
      <c r="R1447" s="1638"/>
    </row>
    <row r="1449" spans="18:20" x14ac:dyDescent="0.15">
      <c r="T1449" s="1610"/>
    </row>
    <row r="1450" spans="18:20" x14ac:dyDescent="0.15">
      <c r="R1450" s="1638"/>
      <c r="T1450" s="1610"/>
    </row>
    <row r="1451" spans="18:20" x14ac:dyDescent="0.15">
      <c r="T1451" s="1610"/>
    </row>
    <row r="1453" spans="18:20" x14ac:dyDescent="0.15">
      <c r="R1453" s="1632"/>
    </row>
    <row r="1454" spans="18:20" x14ac:dyDescent="0.15">
      <c r="R1454" s="1632"/>
    </row>
    <row r="1455" spans="18:20" x14ac:dyDescent="0.15">
      <c r="R1455" s="1632"/>
    </row>
    <row r="1456" spans="18:20" x14ac:dyDescent="0.15">
      <c r="R1456" s="1638"/>
    </row>
    <row r="1457" spans="18:20" x14ac:dyDescent="0.15">
      <c r="R1457" s="1638"/>
    </row>
    <row r="1458" spans="18:20" x14ac:dyDescent="0.15">
      <c r="R1458" s="1632"/>
    </row>
    <row r="1459" spans="18:20" x14ac:dyDescent="0.15">
      <c r="R1459" s="1632"/>
    </row>
    <row r="1460" spans="18:20" x14ac:dyDescent="0.15">
      <c r="R1460" s="1638"/>
    </row>
    <row r="1461" spans="18:20" x14ac:dyDescent="0.15">
      <c r="R1461" s="1632"/>
    </row>
    <row r="1462" spans="18:20" x14ac:dyDescent="0.15">
      <c r="R1462" s="1638"/>
    </row>
    <row r="1465" spans="18:20" x14ac:dyDescent="0.15">
      <c r="R1465" s="1638"/>
    </row>
    <row r="1468" spans="18:20" x14ac:dyDescent="0.15">
      <c r="R1468" s="1632"/>
    </row>
    <row r="1470" spans="18:20" x14ac:dyDescent="0.15">
      <c r="R1470" s="1638"/>
    </row>
    <row r="1471" spans="18:20" x14ac:dyDescent="0.15">
      <c r="R1471" s="1638"/>
      <c r="T1471" s="1610"/>
    </row>
    <row r="1472" spans="18:20" x14ac:dyDescent="0.15">
      <c r="R1472" s="1638"/>
      <c r="T1472" s="1610"/>
    </row>
    <row r="1473" spans="18:20" x14ac:dyDescent="0.15">
      <c r="R1473" s="1638"/>
      <c r="T1473" s="1610"/>
    </row>
    <row r="1474" spans="18:20" x14ac:dyDescent="0.15">
      <c r="R1474" s="1638"/>
      <c r="T1474" s="1610"/>
    </row>
    <row r="1475" spans="18:20" x14ac:dyDescent="0.15">
      <c r="R1475" s="1638"/>
      <c r="T1475" s="1610"/>
    </row>
    <row r="1476" spans="18:20" x14ac:dyDescent="0.15">
      <c r="T1476" s="1610"/>
    </row>
    <row r="1477" spans="18:20" x14ac:dyDescent="0.15">
      <c r="T1477" s="1610"/>
    </row>
    <row r="1478" spans="18:20" x14ac:dyDescent="0.15">
      <c r="R1478" s="1632"/>
      <c r="T1478" s="1610"/>
    </row>
    <row r="1479" spans="18:20" x14ac:dyDescent="0.15">
      <c r="R1479" s="1632"/>
      <c r="T1479" s="1610"/>
    </row>
    <row r="1480" spans="18:20" x14ac:dyDescent="0.15">
      <c r="R1480" s="1632"/>
      <c r="T1480" s="1610"/>
    </row>
    <row r="1481" spans="18:20" x14ac:dyDescent="0.15">
      <c r="R1481" s="1632"/>
    </row>
    <row r="1482" spans="18:20" x14ac:dyDescent="0.15">
      <c r="R1482" s="1632"/>
    </row>
    <row r="1483" spans="18:20" x14ac:dyDescent="0.15">
      <c r="R1483" s="1632"/>
    </row>
    <row r="1484" spans="18:20" x14ac:dyDescent="0.15">
      <c r="R1484" s="1632"/>
    </row>
    <row r="1485" spans="18:20" x14ac:dyDescent="0.15">
      <c r="R1485" s="1632"/>
    </row>
    <row r="1486" spans="18:20" x14ac:dyDescent="0.15">
      <c r="R1486" s="1632"/>
    </row>
    <row r="1487" spans="18:20" x14ac:dyDescent="0.15">
      <c r="R1487" s="1632"/>
    </row>
    <row r="1488" spans="18:20" x14ac:dyDescent="0.15">
      <c r="R1488" s="1632"/>
    </row>
    <row r="1489" spans="18:18" x14ac:dyDescent="0.15">
      <c r="R1489" s="1638"/>
    </row>
    <row r="1490" spans="18:18" x14ac:dyDescent="0.15">
      <c r="R1490" s="1638"/>
    </row>
    <row r="1491" spans="18:18" x14ac:dyDescent="0.15">
      <c r="R1491" s="1638"/>
    </row>
    <row r="1492" spans="18:18" x14ac:dyDescent="0.15">
      <c r="R1492" s="1638"/>
    </row>
    <row r="1493" spans="18:18" x14ac:dyDescent="0.15">
      <c r="R1493" s="1638"/>
    </row>
    <row r="1494" spans="18:18" x14ac:dyDescent="0.15">
      <c r="R1494" s="1632"/>
    </row>
    <row r="1495" spans="18:18" x14ac:dyDescent="0.15">
      <c r="R1495" s="1638"/>
    </row>
    <row r="1496" spans="18:18" x14ac:dyDescent="0.15">
      <c r="R1496" s="1638"/>
    </row>
    <row r="1497" spans="18:18" x14ac:dyDescent="0.15">
      <c r="R1497" s="1632"/>
    </row>
    <row r="1498" spans="18:18" x14ac:dyDescent="0.15">
      <c r="R1498" s="1638"/>
    </row>
    <row r="1499" spans="18:18" x14ac:dyDescent="0.15">
      <c r="R1499" s="1638"/>
    </row>
    <row r="1500" spans="18:18" x14ac:dyDescent="0.15">
      <c r="R1500" s="1632"/>
    </row>
    <row r="1502" spans="18:18" x14ac:dyDescent="0.15">
      <c r="R1502" s="1638"/>
    </row>
    <row r="1503" spans="18:18" x14ac:dyDescent="0.15">
      <c r="R1503" s="1632"/>
    </row>
    <row r="1505" spans="18:18" x14ac:dyDescent="0.15">
      <c r="R1505" s="1638"/>
    </row>
    <row r="1506" spans="18:18" x14ac:dyDescent="0.15">
      <c r="R1506" s="1632"/>
    </row>
    <row r="1507" spans="18:18" x14ac:dyDescent="0.15">
      <c r="R1507" s="1639"/>
    </row>
    <row r="1509" spans="18:18" x14ac:dyDescent="0.15">
      <c r="R1509" s="1632"/>
    </row>
    <row r="1515" spans="18:18" x14ac:dyDescent="0.15">
      <c r="R1515" s="1638"/>
    </row>
    <row r="1516" spans="18:18" x14ac:dyDescent="0.15">
      <c r="R1516" s="1638"/>
    </row>
    <row r="1526" spans="18:18" x14ac:dyDescent="0.15">
      <c r="R1526" s="1638"/>
    </row>
    <row r="1527" spans="18:18" x14ac:dyDescent="0.15">
      <c r="R1527" s="1638"/>
    </row>
    <row r="1529" spans="18:18" x14ac:dyDescent="0.15">
      <c r="R1529" s="1638"/>
    </row>
    <row r="1530" spans="18:18" x14ac:dyDescent="0.15">
      <c r="R1530" s="1638"/>
    </row>
    <row r="1531" spans="18:18" x14ac:dyDescent="0.15">
      <c r="R1531" s="1638"/>
    </row>
    <row r="1532" spans="18:18" x14ac:dyDescent="0.15">
      <c r="R1532" s="1638"/>
    </row>
    <row r="1533" spans="18:18" x14ac:dyDescent="0.15">
      <c r="R1533" s="1638"/>
    </row>
    <row r="1535" spans="18:18" x14ac:dyDescent="0.15">
      <c r="R1535" s="1638"/>
    </row>
    <row r="1536" spans="18:18" x14ac:dyDescent="0.15">
      <c r="R1536" s="1638"/>
    </row>
    <row r="1538" spans="18:18" x14ac:dyDescent="0.15">
      <c r="R1538" s="1638"/>
    </row>
    <row r="1540" spans="18:18" x14ac:dyDescent="0.15">
      <c r="R1540" s="1638"/>
    </row>
    <row r="1542" spans="18:18" x14ac:dyDescent="0.15">
      <c r="R1542" s="1638"/>
    </row>
    <row r="1543" spans="18:18" x14ac:dyDescent="0.15">
      <c r="R1543" s="1638"/>
    </row>
    <row r="1544" spans="18:18" x14ac:dyDescent="0.15">
      <c r="R1544" s="1638"/>
    </row>
    <row r="1547" spans="18:18" x14ac:dyDescent="0.15">
      <c r="R1547" s="1638"/>
    </row>
    <row r="1548" spans="18:18" x14ac:dyDescent="0.15">
      <c r="R1548" s="1605"/>
    </row>
    <row r="1549" spans="18:18" x14ac:dyDescent="0.15">
      <c r="R1549" s="1605"/>
    </row>
    <row r="1563" spans="18:18" x14ac:dyDescent="0.15">
      <c r="R1563" s="1640"/>
    </row>
    <row r="1566" spans="18:18" x14ac:dyDescent="0.15">
      <c r="R1566" s="1640"/>
    </row>
    <row r="1569" spans="18:18" x14ac:dyDescent="0.15">
      <c r="R1569" s="1638"/>
    </row>
    <row r="1570" spans="18:18" x14ac:dyDescent="0.15">
      <c r="R1570" s="1638"/>
    </row>
    <row r="1572" spans="18:18" x14ac:dyDescent="0.15">
      <c r="R1572" s="1638"/>
    </row>
    <row r="1573" spans="18:18" x14ac:dyDescent="0.15">
      <c r="R1573" s="1638"/>
    </row>
    <row r="1574" spans="18:18" x14ac:dyDescent="0.15">
      <c r="R1574" s="1638"/>
    </row>
    <row r="1575" spans="18:18" x14ac:dyDescent="0.15">
      <c r="R1575" s="1638"/>
    </row>
    <row r="1576" spans="18:18" x14ac:dyDescent="0.15">
      <c r="R1576" s="1638"/>
    </row>
    <row r="1579" spans="18:18" x14ac:dyDescent="0.15">
      <c r="R1579" s="1638"/>
    </row>
    <row r="1580" spans="18:18" x14ac:dyDescent="0.15">
      <c r="R1580" s="1638"/>
    </row>
    <row r="1581" spans="18:18" x14ac:dyDescent="0.15">
      <c r="R1581" s="1640"/>
    </row>
    <row r="1582" spans="18:18" x14ac:dyDescent="0.15">
      <c r="R1582" s="1638"/>
    </row>
    <row r="1583" spans="18:18" x14ac:dyDescent="0.15">
      <c r="R1583" s="1638"/>
    </row>
    <row r="1584" spans="18:18" x14ac:dyDescent="0.15">
      <c r="R1584" s="1638"/>
    </row>
    <row r="1585" spans="18:18" x14ac:dyDescent="0.15">
      <c r="R1585" s="1638"/>
    </row>
    <row r="1586" spans="18:18" x14ac:dyDescent="0.15">
      <c r="R1586" s="1638"/>
    </row>
    <row r="1587" spans="18:18" x14ac:dyDescent="0.15">
      <c r="R1587" s="1640"/>
    </row>
    <row r="1588" spans="18:18" x14ac:dyDescent="0.15">
      <c r="R1588" s="1638"/>
    </row>
    <row r="1589" spans="18:18" x14ac:dyDescent="0.15">
      <c r="R1589" s="1638"/>
    </row>
    <row r="1590" spans="18:18" x14ac:dyDescent="0.15">
      <c r="R1590" s="1640"/>
    </row>
    <row r="1591" spans="18:18" x14ac:dyDescent="0.15">
      <c r="R1591" s="1640"/>
    </row>
    <row r="1592" spans="18:18" x14ac:dyDescent="0.15">
      <c r="R1592" s="1640"/>
    </row>
    <row r="1593" spans="18:18" x14ac:dyDescent="0.15">
      <c r="R1593" s="1640"/>
    </row>
    <row r="1595" spans="18:18" x14ac:dyDescent="0.15">
      <c r="R1595" s="1638"/>
    </row>
    <row r="1596" spans="18:18" x14ac:dyDescent="0.15">
      <c r="R1596" s="1640"/>
    </row>
    <row r="1597" spans="18:18" x14ac:dyDescent="0.15">
      <c r="R1597" s="1640"/>
    </row>
    <row r="1598" spans="18:18" x14ac:dyDescent="0.15">
      <c r="R1598" s="1638"/>
    </row>
    <row r="1599" spans="18:18" x14ac:dyDescent="0.15">
      <c r="R1599" s="1640"/>
    </row>
    <row r="1600" spans="18:18" x14ac:dyDescent="0.15">
      <c r="R1600" s="1638"/>
    </row>
    <row r="1603" spans="18:18" x14ac:dyDescent="0.15">
      <c r="R1603" s="1638"/>
    </row>
    <row r="1606" spans="18:18" x14ac:dyDescent="0.15">
      <c r="R1606" s="1640"/>
    </row>
    <row r="1607" spans="18:18" x14ac:dyDescent="0.15">
      <c r="R1607" s="1638"/>
    </row>
    <row r="1609" spans="18:18" x14ac:dyDescent="0.15">
      <c r="R1609" s="1640"/>
    </row>
    <row r="1610" spans="18:18" x14ac:dyDescent="0.15">
      <c r="R1610" s="1638"/>
    </row>
    <row r="1611" spans="18:18" x14ac:dyDescent="0.15">
      <c r="R1611" s="1638"/>
    </row>
    <row r="1612" spans="18:18" x14ac:dyDescent="0.15">
      <c r="R1612" s="1638"/>
    </row>
    <row r="1613" spans="18:18" x14ac:dyDescent="0.15">
      <c r="R1613" s="1638"/>
    </row>
    <row r="1614" spans="18:18" x14ac:dyDescent="0.15">
      <c r="R1614" s="1638"/>
    </row>
    <row r="1616" spans="18:18" x14ac:dyDescent="0.15">
      <c r="R1616" s="1638"/>
    </row>
    <row r="1617" spans="18:18" x14ac:dyDescent="0.15">
      <c r="R1617" s="1638"/>
    </row>
    <row r="1618" spans="18:18" x14ac:dyDescent="0.15">
      <c r="R1618" s="1638"/>
    </row>
    <row r="1619" spans="18:18" x14ac:dyDescent="0.15">
      <c r="R1619" s="1638"/>
    </row>
    <row r="1620" spans="18:18" x14ac:dyDescent="0.15">
      <c r="R1620" s="1638"/>
    </row>
    <row r="1621" spans="18:18" x14ac:dyDescent="0.15">
      <c r="R1621" s="1638"/>
    </row>
    <row r="1622" spans="18:18" x14ac:dyDescent="0.15">
      <c r="R1622" s="1638"/>
    </row>
    <row r="1623" spans="18:18" x14ac:dyDescent="0.15">
      <c r="R1623" s="1638"/>
    </row>
    <row r="1624" spans="18:18" x14ac:dyDescent="0.15">
      <c r="R1624" s="1638"/>
    </row>
    <row r="1625" spans="18:18" x14ac:dyDescent="0.15">
      <c r="R1625" s="1638"/>
    </row>
    <row r="1626" spans="18:18" x14ac:dyDescent="0.15">
      <c r="R1626" s="1640"/>
    </row>
    <row r="1627" spans="18:18" x14ac:dyDescent="0.15">
      <c r="R1627" s="1638"/>
    </row>
    <row r="1628" spans="18:18" x14ac:dyDescent="0.15">
      <c r="R1628" s="1638"/>
    </row>
    <row r="1629" spans="18:18" x14ac:dyDescent="0.15">
      <c r="R1629" s="1638"/>
    </row>
    <row r="1630" spans="18:18" x14ac:dyDescent="0.15">
      <c r="R1630" s="1638"/>
    </row>
    <row r="1631" spans="18:18" x14ac:dyDescent="0.15">
      <c r="R1631" s="1638"/>
    </row>
    <row r="1632" spans="18:18" x14ac:dyDescent="0.15">
      <c r="R1632" s="1638"/>
    </row>
    <row r="1633" spans="18:18" x14ac:dyDescent="0.15">
      <c r="R1633" s="1638"/>
    </row>
    <row r="1634" spans="18:18" x14ac:dyDescent="0.15">
      <c r="R1634" s="1638"/>
    </row>
    <row r="1635" spans="18:18" x14ac:dyDescent="0.15">
      <c r="R1635" s="1640"/>
    </row>
    <row r="1638" spans="18:18" x14ac:dyDescent="0.15">
      <c r="R1638" s="1640"/>
    </row>
    <row r="1639" spans="18:18" x14ac:dyDescent="0.15">
      <c r="R1639" s="1640"/>
    </row>
    <row r="1640" spans="18:18" x14ac:dyDescent="0.15">
      <c r="R1640" s="1640"/>
    </row>
    <row r="1641" spans="18:18" x14ac:dyDescent="0.15">
      <c r="R1641" s="1640"/>
    </row>
    <row r="1642" spans="18:18" x14ac:dyDescent="0.15">
      <c r="R1642" s="1640"/>
    </row>
    <row r="1643" spans="18:18" x14ac:dyDescent="0.15">
      <c r="R1643" s="1640"/>
    </row>
    <row r="1644" spans="18:18" x14ac:dyDescent="0.15">
      <c r="R1644" s="1640"/>
    </row>
    <row r="1647" spans="18:18" x14ac:dyDescent="0.15">
      <c r="R1647" s="1632"/>
    </row>
    <row r="1656" spans="18:18" x14ac:dyDescent="0.15">
      <c r="R1656" s="1632"/>
    </row>
    <row r="1673" spans="18:18" x14ac:dyDescent="0.15">
      <c r="R1673" s="1638"/>
    </row>
    <row r="1674" spans="18:18" x14ac:dyDescent="0.15">
      <c r="R1674" s="1638"/>
    </row>
    <row r="1675" spans="18:18" x14ac:dyDescent="0.15">
      <c r="R1675" s="1638"/>
    </row>
    <row r="1676" spans="18:18" x14ac:dyDescent="0.15">
      <c r="R1676" s="1638"/>
    </row>
    <row r="1677" spans="18:18" x14ac:dyDescent="0.15">
      <c r="R1677" s="1638"/>
    </row>
    <row r="1678" spans="18:18" x14ac:dyDescent="0.15">
      <c r="R1678" s="1638"/>
    </row>
    <row r="1679" spans="18:18" x14ac:dyDescent="0.15">
      <c r="R1679" s="1638"/>
    </row>
    <row r="1680" spans="18:18" x14ac:dyDescent="0.15">
      <c r="R1680" s="1638"/>
    </row>
    <row r="1681" spans="18:18" x14ac:dyDescent="0.15">
      <c r="R1681" s="1638"/>
    </row>
    <row r="1682" spans="18:18" x14ac:dyDescent="0.15">
      <c r="R1682" s="1638"/>
    </row>
    <row r="1683" spans="18:18" x14ac:dyDescent="0.15">
      <c r="R1683" s="1638"/>
    </row>
    <row r="1684" spans="18:18" x14ac:dyDescent="0.15">
      <c r="R1684" s="1638"/>
    </row>
    <row r="1685" spans="18:18" x14ac:dyDescent="0.15">
      <c r="R1685" s="1638"/>
    </row>
    <row r="1686" spans="18:18" x14ac:dyDescent="0.15">
      <c r="R1686" s="1638"/>
    </row>
    <row r="1687" spans="18:18" x14ac:dyDescent="0.15">
      <c r="R1687" s="1638"/>
    </row>
    <row r="1688" spans="18:18" x14ac:dyDescent="0.15">
      <c r="R1688" s="1638"/>
    </row>
    <row r="1689" spans="18:18" x14ac:dyDescent="0.15">
      <c r="R1689" s="1638"/>
    </row>
    <row r="1690" spans="18:18" x14ac:dyDescent="0.15">
      <c r="R1690" s="1638"/>
    </row>
    <row r="1691" spans="18:18" x14ac:dyDescent="0.15">
      <c r="R1691" s="1638"/>
    </row>
    <row r="1692" spans="18:18" x14ac:dyDescent="0.15">
      <c r="R1692" s="1632"/>
    </row>
    <row r="1693" spans="18:18" x14ac:dyDescent="0.15">
      <c r="R1693" s="1638"/>
    </row>
    <row r="1694" spans="18:18" x14ac:dyDescent="0.15">
      <c r="R1694" s="1638"/>
    </row>
    <row r="1695" spans="18:18" x14ac:dyDescent="0.15">
      <c r="R1695" s="1638"/>
    </row>
    <row r="1696" spans="18:18" x14ac:dyDescent="0.15">
      <c r="R1696" s="1638"/>
    </row>
    <row r="1697" spans="18:18" x14ac:dyDescent="0.15">
      <c r="R1697" s="1638"/>
    </row>
    <row r="1698" spans="18:18" x14ac:dyDescent="0.15">
      <c r="R1698" s="1638"/>
    </row>
    <row r="1699" spans="18:18" x14ac:dyDescent="0.15">
      <c r="R1699" s="1638"/>
    </row>
    <row r="1700" spans="18:18" x14ac:dyDescent="0.15">
      <c r="R1700" s="1638"/>
    </row>
    <row r="1707" spans="18:18" x14ac:dyDescent="0.15">
      <c r="R1707" s="1638"/>
    </row>
    <row r="1708" spans="18:18" x14ac:dyDescent="0.15">
      <c r="R1708" s="1638"/>
    </row>
    <row r="1709" spans="18:18" x14ac:dyDescent="0.15">
      <c r="R1709" s="1638"/>
    </row>
    <row r="1710" spans="18:18" x14ac:dyDescent="0.15">
      <c r="R1710" s="1638"/>
    </row>
    <row r="1712" spans="18:18" x14ac:dyDescent="0.15">
      <c r="R1712" s="1638"/>
    </row>
    <row r="1713" spans="18:18" x14ac:dyDescent="0.15">
      <c r="R1713" s="1638"/>
    </row>
    <row r="1715" spans="18:18" x14ac:dyDescent="0.15">
      <c r="R1715" s="1638"/>
    </row>
    <row r="1716" spans="18:18" x14ac:dyDescent="0.15">
      <c r="R1716" s="1638"/>
    </row>
    <row r="1717" spans="18:18" x14ac:dyDescent="0.15">
      <c r="R1717" s="1632"/>
    </row>
    <row r="1718" spans="18:18" x14ac:dyDescent="0.15">
      <c r="R1718" s="1638"/>
    </row>
    <row r="1719" spans="18:18" x14ac:dyDescent="0.15">
      <c r="R1719" s="1638"/>
    </row>
    <row r="1720" spans="18:18" x14ac:dyDescent="0.15">
      <c r="R1720" s="1638"/>
    </row>
    <row r="1721" spans="18:18" x14ac:dyDescent="0.15">
      <c r="R1721" s="1638"/>
    </row>
    <row r="1722" spans="18:18" x14ac:dyDescent="0.15">
      <c r="R1722" s="1638"/>
    </row>
    <row r="1723" spans="18:18" x14ac:dyDescent="0.15">
      <c r="R1723" s="1638"/>
    </row>
    <row r="1724" spans="18:18" x14ac:dyDescent="0.15">
      <c r="R1724" s="1638"/>
    </row>
    <row r="1725" spans="18:18" x14ac:dyDescent="0.15">
      <c r="R1725" s="1638"/>
    </row>
    <row r="1727" spans="18:18" x14ac:dyDescent="0.15">
      <c r="R1727" s="1638"/>
    </row>
    <row r="1728" spans="18:18" x14ac:dyDescent="0.15">
      <c r="R1728" s="1638"/>
    </row>
    <row r="1730" spans="18:18" x14ac:dyDescent="0.15">
      <c r="R1730" s="1638"/>
    </row>
    <row r="1731" spans="18:18" x14ac:dyDescent="0.15">
      <c r="R1731" s="1638"/>
    </row>
    <row r="1733" spans="18:18" x14ac:dyDescent="0.15">
      <c r="R1733" s="1638"/>
    </row>
    <row r="1734" spans="18:18" x14ac:dyDescent="0.15">
      <c r="R1734" s="1638"/>
    </row>
    <row r="1736" spans="18:18" x14ac:dyDescent="0.15">
      <c r="R1736" s="1638"/>
    </row>
    <row r="1737" spans="18:18" x14ac:dyDescent="0.15">
      <c r="R1737" s="1638"/>
    </row>
    <row r="1738" spans="18:18" x14ac:dyDescent="0.15">
      <c r="R1738" s="1638"/>
    </row>
    <row r="1746" spans="18:18" x14ac:dyDescent="0.15">
      <c r="R1746" s="1638"/>
    </row>
    <row r="1749" spans="18:18" x14ac:dyDescent="0.15">
      <c r="R1749" s="1638"/>
    </row>
    <row r="1750" spans="18:18" x14ac:dyDescent="0.15">
      <c r="R1750" s="1638"/>
    </row>
    <row r="1751" spans="18:18" x14ac:dyDescent="0.15">
      <c r="R1751" s="1638"/>
    </row>
    <row r="1752" spans="18:18" x14ac:dyDescent="0.15">
      <c r="R1752" s="1638"/>
    </row>
    <row r="1753" spans="18:18" x14ac:dyDescent="0.15">
      <c r="R1753" s="1638"/>
    </row>
    <row r="1765" spans="18:18" x14ac:dyDescent="0.15">
      <c r="R1765" s="1632"/>
    </row>
    <row r="1766" spans="18:18" x14ac:dyDescent="0.15">
      <c r="R1766" s="1638"/>
    </row>
    <row r="1767" spans="18:18" x14ac:dyDescent="0.15">
      <c r="R1767" s="1638"/>
    </row>
    <row r="1768" spans="18:18" x14ac:dyDescent="0.15">
      <c r="R1768" s="1638"/>
    </row>
    <row r="1769" spans="18:18" x14ac:dyDescent="0.15">
      <c r="R1769" s="1638"/>
    </row>
    <row r="1770" spans="18:18" x14ac:dyDescent="0.15">
      <c r="R1770" s="1638"/>
    </row>
    <row r="1771" spans="18:18" x14ac:dyDescent="0.15">
      <c r="R1771" s="1638"/>
    </row>
    <row r="1772" spans="18:18" x14ac:dyDescent="0.15">
      <c r="R1772" s="1638"/>
    </row>
    <row r="1773" spans="18:18" x14ac:dyDescent="0.15">
      <c r="R1773" s="1638"/>
    </row>
    <row r="1774" spans="18:18" x14ac:dyDescent="0.15">
      <c r="R1774" s="1638"/>
    </row>
    <row r="1775" spans="18:18" x14ac:dyDescent="0.15">
      <c r="R1775" s="1638"/>
    </row>
    <row r="1776" spans="18:18" x14ac:dyDescent="0.15">
      <c r="R1776" s="1638"/>
    </row>
    <row r="1777" spans="18:18" x14ac:dyDescent="0.15">
      <c r="R1777" s="1638"/>
    </row>
    <row r="1778" spans="18:18" x14ac:dyDescent="0.15">
      <c r="R1778" s="1638"/>
    </row>
    <row r="1779" spans="18:18" x14ac:dyDescent="0.15">
      <c r="R1779" s="1638"/>
    </row>
    <row r="1780" spans="18:18" x14ac:dyDescent="0.15">
      <c r="R1780" s="1638"/>
    </row>
    <row r="1781" spans="18:18" x14ac:dyDescent="0.15">
      <c r="R1781" s="1638"/>
    </row>
    <row r="1782" spans="18:18" x14ac:dyDescent="0.15">
      <c r="R1782" s="1638"/>
    </row>
    <row r="1785" spans="18:18" x14ac:dyDescent="0.15">
      <c r="R1785" s="1632"/>
    </row>
    <row r="1788" spans="18:18" x14ac:dyDescent="0.15">
      <c r="R1788" s="1632"/>
    </row>
    <row r="1791" spans="18:18" x14ac:dyDescent="0.15">
      <c r="R1791" s="1632"/>
    </row>
    <row r="1794" spans="18:18" x14ac:dyDescent="0.15">
      <c r="R1794" s="1632"/>
    </row>
    <row r="1803" spans="18:18" x14ac:dyDescent="0.15">
      <c r="R1803" s="1632"/>
    </row>
    <row r="1806" spans="18:18" x14ac:dyDescent="0.15">
      <c r="R1806" s="1632"/>
    </row>
    <row r="1809" spans="18:18" x14ac:dyDescent="0.15">
      <c r="R1809" s="1632"/>
    </row>
    <row r="1812" spans="18:18" x14ac:dyDescent="0.15">
      <c r="R1812" s="1632"/>
    </row>
    <row r="1813" spans="18:18" x14ac:dyDescent="0.15">
      <c r="R1813" s="1638"/>
    </row>
    <row r="1814" spans="18:18" x14ac:dyDescent="0.15">
      <c r="R1814" s="1638"/>
    </row>
    <row r="1815" spans="18:18" x14ac:dyDescent="0.15">
      <c r="R1815" s="1632"/>
    </row>
    <row r="1823" spans="18:18" x14ac:dyDescent="0.15">
      <c r="R1823" s="1638"/>
    </row>
    <row r="1842" spans="18:18" x14ac:dyDescent="0.15">
      <c r="R1842" s="1632"/>
    </row>
    <row r="1845" spans="18:18" x14ac:dyDescent="0.15">
      <c r="R1845" s="1605"/>
    </row>
    <row r="1848" spans="18:18" x14ac:dyDescent="0.15">
      <c r="R1848" s="1632"/>
    </row>
    <row r="1851" spans="18:18" x14ac:dyDescent="0.15">
      <c r="R1851" s="1632"/>
    </row>
    <row r="1854" spans="18:18" x14ac:dyDescent="0.15">
      <c r="R1854" s="1632"/>
    </row>
    <row r="1860" spans="18:18" x14ac:dyDescent="0.15">
      <c r="R1860" s="1632"/>
    </row>
    <row r="1863" spans="18:18" x14ac:dyDescent="0.15">
      <c r="R1863" s="1632"/>
    </row>
    <row r="1866" spans="18:18" x14ac:dyDescent="0.15">
      <c r="R1866" s="1632"/>
    </row>
    <row r="1867" spans="18:18" x14ac:dyDescent="0.15">
      <c r="R1867" s="1632"/>
    </row>
    <row r="1869" spans="18:18" x14ac:dyDescent="0.15">
      <c r="R1869" s="1632"/>
    </row>
    <row r="1871" spans="18:18" x14ac:dyDescent="0.15">
      <c r="R1871" s="1638"/>
    </row>
    <row r="1872" spans="18:18" x14ac:dyDescent="0.15">
      <c r="R1872" s="1632"/>
    </row>
    <row r="1873" spans="18:18" x14ac:dyDescent="0.15">
      <c r="R1873" s="1638"/>
    </row>
    <row r="1874" spans="18:18" x14ac:dyDescent="0.15">
      <c r="R1874" s="1638"/>
    </row>
    <row r="1875" spans="18:18" x14ac:dyDescent="0.15">
      <c r="R1875" s="1632"/>
    </row>
    <row r="1883" spans="18:18" x14ac:dyDescent="0.15">
      <c r="R1883" s="1638"/>
    </row>
    <row r="1886" spans="18:18" x14ac:dyDescent="0.15">
      <c r="R1886" s="1638"/>
    </row>
    <row r="1887" spans="18:18" x14ac:dyDescent="0.15">
      <c r="R1887" s="1638"/>
    </row>
    <row r="1888" spans="18:18" x14ac:dyDescent="0.15">
      <c r="R1888" s="1638"/>
    </row>
    <row r="1889" spans="18:18" x14ac:dyDescent="0.15">
      <c r="R1889" s="1638"/>
    </row>
    <row r="1890" spans="18:18" x14ac:dyDescent="0.15">
      <c r="R1890" s="1638"/>
    </row>
    <row r="1893" spans="18:18" x14ac:dyDescent="0.15">
      <c r="R1893" s="1638"/>
    </row>
    <row r="1894" spans="18:18" x14ac:dyDescent="0.15">
      <c r="R1894" s="1638"/>
    </row>
    <row r="1895" spans="18:18" x14ac:dyDescent="0.15">
      <c r="R1895" s="1638"/>
    </row>
    <row r="1896" spans="18:18" x14ac:dyDescent="0.15">
      <c r="R1896" s="1638"/>
    </row>
    <row r="1898" spans="18:18" x14ac:dyDescent="0.15">
      <c r="R1898" s="1638"/>
    </row>
    <row r="1899" spans="18:18" x14ac:dyDescent="0.15">
      <c r="R1899" s="1638"/>
    </row>
    <row r="1901" spans="18:18" x14ac:dyDescent="0.15">
      <c r="R1901" s="1638"/>
    </row>
    <row r="1902" spans="18:18" x14ac:dyDescent="0.15">
      <c r="R1902" s="1632"/>
    </row>
    <row r="1904" spans="18:18" x14ac:dyDescent="0.15">
      <c r="R1904" s="1638"/>
    </row>
    <row r="1905" spans="18:18" x14ac:dyDescent="0.15">
      <c r="R1905" s="1638"/>
    </row>
    <row r="1907" spans="18:18" x14ac:dyDescent="0.15">
      <c r="R1907" s="1638"/>
    </row>
    <row r="1908" spans="18:18" x14ac:dyDescent="0.15">
      <c r="R1908" s="1638"/>
    </row>
    <row r="1909" spans="18:18" x14ac:dyDescent="0.15">
      <c r="R1909" s="1638"/>
    </row>
    <row r="1910" spans="18:18" x14ac:dyDescent="0.15">
      <c r="R1910" s="1638"/>
    </row>
    <row r="1911" spans="18:18" x14ac:dyDescent="0.15">
      <c r="R1911" s="1638"/>
    </row>
    <row r="1913" spans="18:18" x14ac:dyDescent="0.15">
      <c r="R1913" s="1638"/>
    </row>
    <row r="1914" spans="18:18" x14ac:dyDescent="0.15">
      <c r="R1914" s="1638"/>
    </row>
    <row r="1916" spans="18:18" x14ac:dyDescent="0.15">
      <c r="R1916" s="1638"/>
    </row>
    <row r="1917" spans="18:18" x14ac:dyDescent="0.15">
      <c r="R1917" s="1638"/>
    </row>
    <row r="1919" spans="18:18" x14ac:dyDescent="0.15">
      <c r="R1919" s="1638"/>
    </row>
    <row r="1920" spans="18:18" x14ac:dyDescent="0.15">
      <c r="R1920" s="1638"/>
    </row>
    <row r="1922" spans="18:18" x14ac:dyDescent="0.15">
      <c r="R1922" s="1638"/>
    </row>
    <row r="1923" spans="18:18" x14ac:dyDescent="0.15">
      <c r="R1923" s="1638"/>
    </row>
    <row r="1925" spans="18:18" x14ac:dyDescent="0.15">
      <c r="R1925" s="1638"/>
    </row>
    <row r="1926" spans="18:18" x14ac:dyDescent="0.15">
      <c r="R1926" s="1638"/>
    </row>
    <row r="1936" spans="18:18" x14ac:dyDescent="0.15">
      <c r="R1936" s="1638"/>
    </row>
    <row r="1938" spans="18:18" x14ac:dyDescent="0.15">
      <c r="R1938" s="1638"/>
    </row>
    <row r="1939" spans="18:18" x14ac:dyDescent="0.15">
      <c r="R1939" s="1638"/>
    </row>
    <row r="1940" spans="18:18" x14ac:dyDescent="0.15">
      <c r="R1940" s="1638"/>
    </row>
    <row r="1941" spans="18:18" x14ac:dyDescent="0.15">
      <c r="R1941" s="1638"/>
    </row>
    <row r="1942" spans="18:18" x14ac:dyDescent="0.15">
      <c r="R1942" s="1638"/>
    </row>
    <row r="1955" spans="18:18" x14ac:dyDescent="0.15">
      <c r="R1955" s="1638"/>
    </row>
    <row r="1956" spans="18:18" x14ac:dyDescent="0.15">
      <c r="R1956" s="1638"/>
    </row>
    <row r="1957" spans="18:18" x14ac:dyDescent="0.15">
      <c r="R1957" s="1638"/>
    </row>
    <row r="1958" spans="18:18" x14ac:dyDescent="0.15">
      <c r="R1958" s="1638"/>
    </row>
    <row r="1959" spans="18:18" x14ac:dyDescent="0.15">
      <c r="R1959" s="1638"/>
    </row>
    <row r="1961" spans="18:18" x14ac:dyDescent="0.15">
      <c r="R1961" s="1638"/>
    </row>
    <row r="1962" spans="18:18" x14ac:dyDescent="0.15">
      <c r="R1962" s="1638"/>
    </row>
    <row r="1964" spans="18:18" x14ac:dyDescent="0.15">
      <c r="R1964" s="1638"/>
    </row>
    <row r="1965" spans="18:18" x14ac:dyDescent="0.15">
      <c r="R1965" s="1638"/>
    </row>
    <row r="1967" spans="18:18" x14ac:dyDescent="0.15">
      <c r="R1967" s="1638"/>
    </row>
    <row r="1968" spans="18:18" x14ac:dyDescent="0.15">
      <c r="R1968" s="1638"/>
    </row>
    <row r="1970" spans="18:18" x14ac:dyDescent="0.15">
      <c r="R1970" s="1638"/>
    </row>
    <row r="1971" spans="18:18" x14ac:dyDescent="0.15">
      <c r="R1971" s="1638"/>
    </row>
    <row r="1972" spans="18:18" x14ac:dyDescent="0.15">
      <c r="R1972" s="1638"/>
    </row>
    <row r="1973" spans="18:18" x14ac:dyDescent="0.15">
      <c r="R1973" s="1638"/>
    </row>
    <row r="1974" spans="18:18" x14ac:dyDescent="0.15">
      <c r="R1974" s="1638"/>
    </row>
    <row r="1975" spans="18:18" x14ac:dyDescent="0.15">
      <c r="R1975" s="1638"/>
    </row>
    <row r="1976" spans="18:18" x14ac:dyDescent="0.15">
      <c r="R1976" s="1638"/>
    </row>
    <row r="1977" spans="18:18" x14ac:dyDescent="0.15">
      <c r="R1977" s="1638"/>
    </row>
    <row r="1979" spans="18:18" x14ac:dyDescent="0.15">
      <c r="R1979" s="1638"/>
    </row>
    <row r="1980" spans="18:18" x14ac:dyDescent="0.15">
      <c r="R1980" s="1638"/>
    </row>
    <row r="2044" spans="18:18" x14ac:dyDescent="0.15">
      <c r="R2044" s="1638"/>
    </row>
    <row r="2045" spans="18:18" x14ac:dyDescent="0.15">
      <c r="R2045" s="1638"/>
    </row>
    <row r="2055" spans="18:18" x14ac:dyDescent="0.15">
      <c r="R2055" s="1638"/>
    </row>
    <row r="2057" spans="18:18" x14ac:dyDescent="0.15">
      <c r="R2057" s="1638"/>
    </row>
    <row r="2058" spans="18:18" x14ac:dyDescent="0.15">
      <c r="R2058" s="1638"/>
    </row>
    <row r="2059" spans="18:18" x14ac:dyDescent="0.15">
      <c r="R2059" s="1638"/>
    </row>
    <row r="2060" spans="18:18" x14ac:dyDescent="0.15">
      <c r="R2060" s="1638"/>
    </row>
    <row r="2061" spans="18:18" x14ac:dyDescent="0.15">
      <c r="R2061" s="1638"/>
    </row>
    <row r="2073" spans="18:18" x14ac:dyDescent="0.15">
      <c r="R2073" s="1638"/>
    </row>
    <row r="2074" spans="18:18" x14ac:dyDescent="0.15">
      <c r="R2074" s="1638"/>
    </row>
    <row r="2079" spans="18:18" x14ac:dyDescent="0.15">
      <c r="R2079" s="1638"/>
    </row>
    <row r="2080" spans="18:18" x14ac:dyDescent="0.15">
      <c r="R2080" s="1638"/>
    </row>
    <row r="2083" spans="18:18" x14ac:dyDescent="0.15">
      <c r="R2083" s="1638"/>
    </row>
    <row r="2084" spans="18:18" x14ac:dyDescent="0.15">
      <c r="R2084" s="1638"/>
    </row>
    <row r="2085" spans="18:18" x14ac:dyDescent="0.15">
      <c r="R2085" s="1638"/>
    </row>
    <row r="2086" spans="18:18" x14ac:dyDescent="0.15">
      <c r="R2086" s="1638"/>
    </row>
    <row r="2087" spans="18:18" x14ac:dyDescent="0.15">
      <c r="R2087" s="1638"/>
    </row>
    <row r="2088" spans="18:18" x14ac:dyDescent="0.15">
      <c r="R2088" s="1638"/>
    </row>
    <row r="2089" spans="18:18" x14ac:dyDescent="0.15">
      <c r="R2089" s="1638"/>
    </row>
    <row r="2090" spans="18:18" x14ac:dyDescent="0.15">
      <c r="R2090" s="1638"/>
    </row>
    <row r="2092" spans="18:18" x14ac:dyDescent="0.15">
      <c r="R2092" s="1638"/>
    </row>
    <row r="2093" spans="18:18" x14ac:dyDescent="0.15">
      <c r="R2093" s="1638"/>
    </row>
    <row r="2095" spans="18:18" x14ac:dyDescent="0.15">
      <c r="R2095" s="1638"/>
    </row>
    <row r="2096" spans="18:18" x14ac:dyDescent="0.15">
      <c r="R2096" s="1638"/>
    </row>
    <row r="2098" spans="18:18" x14ac:dyDescent="0.15">
      <c r="R2098" s="1638"/>
    </row>
    <row r="2099" spans="18:18" x14ac:dyDescent="0.15">
      <c r="R2099" s="1638"/>
    </row>
    <row r="2100" spans="18:18" x14ac:dyDescent="0.15">
      <c r="R2100" s="1638"/>
    </row>
    <row r="2101" spans="18:18" x14ac:dyDescent="0.15">
      <c r="R2101" s="1638"/>
    </row>
    <row r="2102" spans="18:18" x14ac:dyDescent="0.15">
      <c r="R2102" s="1638"/>
    </row>
    <row r="2103" spans="18:18" x14ac:dyDescent="0.15">
      <c r="R2103" s="1638"/>
    </row>
    <row r="2104" spans="18:18" x14ac:dyDescent="0.15">
      <c r="R2104" s="1638"/>
    </row>
    <row r="2105" spans="18:18" x14ac:dyDescent="0.15">
      <c r="R2105" s="1638"/>
    </row>
    <row r="2107" spans="18:18" x14ac:dyDescent="0.15">
      <c r="R2107" s="1638"/>
    </row>
    <row r="2108" spans="18:18" x14ac:dyDescent="0.15">
      <c r="R2108" s="1638"/>
    </row>
    <row r="2110" spans="18:18" x14ac:dyDescent="0.15">
      <c r="R2110" s="1638"/>
    </row>
    <row r="2111" spans="18:18" x14ac:dyDescent="0.15">
      <c r="R2111" s="1638"/>
    </row>
    <row r="2113" spans="18:18" x14ac:dyDescent="0.15">
      <c r="R2113" s="1638"/>
    </row>
    <row r="2114" spans="18:18" x14ac:dyDescent="0.15">
      <c r="R2114" s="1638"/>
    </row>
    <row r="2116" spans="18:18" x14ac:dyDescent="0.15">
      <c r="R2116" s="1638"/>
    </row>
    <row r="2117" spans="18:18" x14ac:dyDescent="0.15">
      <c r="R2117" s="1638"/>
    </row>
    <row r="2126" spans="18:18" x14ac:dyDescent="0.15">
      <c r="R2126" s="1638"/>
    </row>
    <row r="2127" spans="18:18" x14ac:dyDescent="0.15">
      <c r="R2127" s="1638"/>
    </row>
    <row r="2129" spans="18:18" x14ac:dyDescent="0.15">
      <c r="R2129" s="1638"/>
    </row>
    <row r="2160" spans="18:18" x14ac:dyDescent="0.15">
      <c r="R2160" s="1638"/>
    </row>
    <row r="2171" spans="18:18" x14ac:dyDescent="0.15">
      <c r="R2171" s="1638"/>
    </row>
    <row r="2177" spans="18:18" x14ac:dyDescent="0.15">
      <c r="R2177" s="1638"/>
    </row>
    <row r="2178" spans="18:18" x14ac:dyDescent="0.15">
      <c r="R2178" s="1638"/>
    </row>
    <row r="2200" spans="18:18" x14ac:dyDescent="0.15">
      <c r="R2200" s="1639"/>
    </row>
    <row r="2201" spans="18:18" x14ac:dyDescent="0.15">
      <c r="R2201" s="1605"/>
    </row>
    <row r="2202" spans="18:18" x14ac:dyDescent="0.15">
      <c r="R2202" s="1639"/>
    </row>
    <row r="2241" spans="18:18" x14ac:dyDescent="0.15">
      <c r="R2241" s="1639"/>
    </row>
    <row r="2247" spans="18:18" x14ac:dyDescent="0.15">
      <c r="R2247" s="1639"/>
    </row>
    <row r="2248" spans="18:18" x14ac:dyDescent="0.15">
      <c r="R2248" s="1638"/>
    </row>
    <row r="2249" spans="18:18" x14ac:dyDescent="0.15">
      <c r="R2249" s="1638"/>
    </row>
    <row r="2251" spans="18:18" x14ac:dyDescent="0.15">
      <c r="R2251" s="1639"/>
    </row>
    <row r="2252" spans="18:18" x14ac:dyDescent="0.15">
      <c r="R2252" s="1639"/>
    </row>
    <row r="2253" spans="18:18" x14ac:dyDescent="0.15">
      <c r="R2253" s="1639"/>
    </row>
    <row r="2254" spans="18:18" x14ac:dyDescent="0.15">
      <c r="R2254" s="1639"/>
    </row>
    <row r="2255" spans="18:18" x14ac:dyDescent="0.15">
      <c r="R2255" s="1639"/>
    </row>
    <row r="2256" spans="18:18" x14ac:dyDescent="0.15">
      <c r="R2256" s="1639"/>
    </row>
    <row r="2257" spans="18:18" x14ac:dyDescent="0.15">
      <c r="R2257" s="1639"/>
    </row>
    <row r="2258" spans="18:18" x14ac:dyDescent="0.15">
      <c r="R2258" s="1639"/>
    </row>
    <row r="2259" spans="18:18" x14ac:dyDescent="0.15">
      <c r="R2259" s="1639"/>
    </row>
    <row r="2260" spans="18:18" x14ac:dyDescent="0.15">
      <c r="R2260" s="1639"/>
    </row>
    <row r="2261" spans="18:18" x14ac:dyDescent="0.15">
      <c r="R2261" s="1639"/>
    </row>
    <row r="2277" spans="18:18" x14ac:dyDescent="0.15">
      <c r="R2277" s="1641"/>
    </row>
    <row r="2278" spans="18:18" x14ac:dyDescent="0.15">
      <c r="R2278" s="1641"/>
    </row>
    <row r="2279" spans="18:18" x14ac:dyDescent="0.15">
      <c r="R2279" s="1641"/>
    </row>
    <row r="2280" spans="18:18" x14ac:dyDescent="0.15">
      <c r="R2280" s="1641"/>
    </row>
    <row r="2281" spans="18:18" x14ac:dyDescent="0.15">
      <c r="R2281" s="1641"/>
    </row>
    <row r="2282" spans="18:18" x14ac:dyDescent="0.15">
      <c r="R2282" s="1641"/>
    </row>
    <row r="2283" spans="18:18" x14ac:dyDescent="0.15">
      <c r="R2283" s="1641"/>
    </row>
    <row r="2284" spans="18:18" x14ac:dyDescent="0.15">
      <c r="R2284" s="1641"/>
    </row>
    <row r="2285" spans="18:18" x14ac:dyDescent="0.15">
      <c r="R2285" s="1641"/>
    </row>
    <row r="2311" spans="18:18" x14ac:dyDescent="0.15">
      <c r="R2311" s="1639"/>
    </row>
    <row r="2325" spans="18:18" x14ac:dyDescent="0.15">
      <c r="R2325" s="1605"/>
    </row>
    <row r="2326" spans="18:18" x14ac:dyDescent="0.15">
      <c r="R2326" s="1605"/>
    </row>
    <row r="2327" spans="18:18" x14ac:dyDescent="0.15">
      <c r="R2327" s="1605"/>
    </row>
    <row r="2347" spans="18:18" x14ac:dyDescent="0.15">
      <c r="R2347" s="1605"/>
    </row>
    <row r="2348" spans="18:18" x14ac:dyDescent="0.15">
      <c r="R2348" s="1605"/>
    </row>
    <row r="2349" spans="18:18" x14ac:dyDescent="0.15">
      <c r="R2349" s="1605"/>
    </row>
    <row r="2350" spans="18:18" x14ac:dyDescent="0.15">
      <c r="R2350" s="1605"/>
    </row>
    <row r="2351" spans="18:18" x14ac:dyDescent="0.15">
      <c r="R2351" s="1605"/>
    </row>
    <row r="2352" spans="18:18" x14ac:dyDescent="0.15">
      <c r="R2352" s="1605"/>
    </row>
    <row r="2353" spans="18:18" x14ac:dyDescent="0.15">
      <c r="R2353" s="1605"/>
    </row>
    <row r="2354" spans="18:18" x14ac:dyDescent="0.15">
      <c r="R2354" s="1605"/>
    </row>
    <row r="2355" spans="18:18" x14ac:dyDescent="0.15">
      <c r="R2355" s="1605"/>
    </row>
    <row r="2356" spans="18:18" x14ac:dyDescent="0.15">
      <c r="R2356" s="1605"/>
    </row>
  </sheetData>
  <sortState ref="BD198:BH372">
    <sortCondition ref="BD198:BD372"/>
  </sortState>
  <mergeCells count="2">
    <mergeCell ref="A426:B426"/>
    <mergeCell ref="A367:B367"/>
  </mergeCells>
  <phoneticPr fontId="4"/>
  <pageMargins left="0.7" right="0.7" top="0.75" bottom="0.75" header="0.3" footer="0.3"/>
  <pageSetup paperSize="9" orientation="portrait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Y3742"/>
  <sheetViews>
    <sheetView showGridLines="0" zoomScale="70" zoomScaleNormal="70" workbookViewId="0">
      <pane xSplit="2" ySplit="5" topLeftCell="C273" activePane="bottomRight" state="frozen"/>
      <selection activeCell="G304" sqref="G304"/>
      <selection pane="topRight" activeCell="G304" sqref="G304"/>
      <selection pane="bottomLeft" activeCell="G304" sqref="G304"/>
      <selection pane="bottomRight" activeCell="G304" sqref="G304"/>
    </sheetView>
  </sheetViews>
  <sheetFormatPr defaultColWidth="9" defaultRowHeight="13.5" x14ac:dyDescent="0.15"/>
  <cols>
    <col min="1" max="1" width="16.875" style="20" customWidth="1"/>
    <col min="2" max="2" width="12.125" style="2" customWidth="1"/>
    <col min="3" max="3" width="12.625" style="375" customWidth="1"/>
    <col min="4" max="7" width="12.625" style="5" customWidth="1"/>
    <col min="8" max="8" width="12.625" style="101" customWidth="1"/>
    <col min="9" max="16" width="12.625" style="5" customWidth="1"/>
    <col min="17" max="17" width="12.625" style="3" customWidth="1"/>
    <col min="18" max="20" width="12.625" style="5" customWidth="1"/>
    <col min="21" max="21" width="12.625" style="3" customWidth="1"/>
    <col min="22" max="22" width="12.625" style="5" customWidth="1"/>
    <col min="23" max="23" width="12.625" style="40" customWidth="1"/>
    <col min="24" max="25" width="12.625" style="3" customWidth="1"/>
    <col min="26" max="26" width="12.625" style="5" customWidth="1"/>
    <col min="27" max="27" width="13.5" style="493" customWidth="1"/>
    <col min="28" max="28" width="13.5" style="3" customWidth="1"/>
    <col min="29" max="29" width="13.5" style="5" customWidth="1"/>
    <col min="30" max="30" width="12.25" style="5" customWidth="1"/>
    <col min="31" max="31" width="12.125" style="3" customWidth="1"/>
    <col min="32" max="38" width="12.125" style="5" customWidth="1"/>
    <col min="39" max="39" width="6.125" style="41" customWidth="1"/>
    <col min="40" max="40" width="2.25" style="41" customWidth="1"/>
    <col min="41" max="41" width="2.25" style="738" customWidth="1"/>
    <col min="42" max="42" width="6.125" style="782" customWidth="1"/>
    <col min="43" max="43" width="14.875" style="760" customWidth="1"/>
    <col min="44" max="46" width="3.75" style="816" customWidth="1"/>
    <col min="47" max="47" width="6.125" style="813" customWidth="1"/>
    <col min="48" max="48" width="12.375" style="1571" customWidth="1"/>
    <col min="49" max="49" width="4.125" style="1571" customWidth="1"/>
    <col min="50" max="52" width="6.5" style="1571" customWidth="1"/>
    <col min="53" max="53" width="6.125" style="813" customWidth="1"/>
    <col min="54" max="54" width="9" style="760"/>
    <col min="55" max="55" width="9" style="41"/>
    <col min="56" max="16384" width="9" style="2"/>
  </cols>
  <sheetData>
    <row r="1" spans="1:55" ht="18.75" x14ac:dyDescent="0.15">
      <c r="A1" s="74" t="s">
        <v>262</v>
      </c>
      <c r="B1" s="374" t="s">
        <v>241</v>
      </c>
      <c r="G1" s="376" t="s">
        <v>100</v>
      </c>
      <c r="L1" s="377"/>
      <c r="Q1" s="378"/>
      <c r="R1" s="59"/>
      <c r="S1" s="378"/>
      <c r="Z1" s="791"/>
    </row>
    <row r="2" spans="1:55" ht="14.25" customHeight="1" thickBot="1" x14ac:dyDescent="0.2">
      <c r="A2" s="379" t="s">
        <v>101</v>
      </c>
      <c r="B2" s="380"/>
      <c r="G2" s="377" t="s">
        <v>257</v>
      </c>
      <c r="L2" s="377"/>
      <c r="AL2" s="1360" t="s">
        <v>265</v>
      </c>
    </row>
    <row r="3" spans="1:55" s="20" customFormat="1" ht="14.25" customHeight="1" x14ac:dyDescent="0.15">
      <c r="A3" s="102"/>
      <c r="B3" s="103" t="s">
        <v>102</v>
      </c>
      <c r="C3" s="104" t="s">
        <v>103</v>
      </c>
      <c r="D3" s="105"/>
      <c r="E3" s="106"/>
      <c r="F3" s="107" t="s">
        <v>3</v>
      </c>
      <c r="G3" s="105"/>
      <c r="H3" s="381"/>
      <c r="I3" s="107" t="s">
        <v>4</v>
      </c>
      <c r="J3" s="105"/>
      <c r="K3" s="106"/>
      <c r="L3" s="107" t="s">
        <v>5</v>
      </c>
      <c r="M3" s="105"/>
      <c r="N3" s="106"/>
      <c r="O3" s="107" t="s">
        <v>6</v>
      </c>
      <c r="P3" s="105"/>
      <c r="Q3" s="108"/>
      <c r="R3" s="107" t="s">
        <v>7</v>
      </c>
      <c r="S3" s="105"/>
      <c r="T3" s="106"/>
      <c r="U3" s="109" t="s">
        <v>8</v>
      </c>
      <c r="V3" s="105"/>
      <c r="W3" s="108"/>
      <c r="X3" s="107" t="s">
        <v>9</v>
      </c>
      <c r="Y3" s="110"/>
      <c r="Z3" s="106"/>
      <c r="AA3" s="107" t="s">
        <v>10</v>
      </c>
      <c r="AB3" s="110"/>
      <c r="AC3" s="106"/>
      <c r="AD3" s="107" t="s">
        <v>11</v>
      </c>
      <c r="AE3" s="110"/>
      <c r="AF3" s="106"/>
      <c r="AG3" s="107" t="s">
        <v>12</v>
      </c>
      <c r="AH3" s="105"/>
      <c r="AI3" s="106"/>
      <c r="AJ3" s="107" t="s">
        <v>13</v>
      </c>
      <c r="AK3" s="105"/>
      <c r="AL3" s="111"/>
      <c r="AM3" s="1642"/>
      <c r="AN3" s="1642"/>
      <c r="AO3" s="738"/>
      <c r="AP3" s="1643"/>
      <c r="AQ3" s="1644"/>
      <c r="AR3" s="816"/>
      <c r="AS3" s="816"/>
      <c r="AT3" s="816"/>
      <c r="AU3" s="1645"/>
      <c r="AV3" s="1646"/>
      <c r="AW3" s="1646"/>
      <c r="AX3" s="1646"/>
      <c r="AY3" s="1646"/>
      <c r="AZ3" s="1646"/>
      <c r="BA3" s="1645"/>
      <c r="BB3" s="1644"/>
      <c r="BC3" s="1642"/>
    </row>
    <row r="4" spans="1:55" s="20" customFormat="1" ht="14.25" customHeight="1" x14ac:dyDescent="0.15">
      <c r="A4" s="112"/>
      <c r="B4" s="113" t="s">
        <v>104</v>
      </c>
      <c r="C4" s="114" t="s">
        <v>253</v>
      </c>
      <c r="D4" s="115" t="s">
        <v>107</v>
      </c>
      <c r="E4" s="116" t="s">
        <v>106</v>
      </c>
      <c r="F4" s="117" t="s">
        <v>105</v>
      </c>
      <c r="G4" s="115" t="s">
        <v>254</v>
      </c>
      <c r="H4" s="116" t="s">
        <v>106</v>
      </c>
      <c r="I4" s="117" t="s">
        <v>105</v>
      </c>
      <c r="J4" s="115" t="s">
        <v>254</v>
      </c>
      <c r="K4" s="116" t="s">
        <v>106</v>
      </c>
      <c r="L4" s="117" t="s">
        <v>253</v>
      </c>
      <c r="M4" s="115" t="s">
        <v>107</v>
      </c>
      <c r="N4" s="116" t="s">
        <v>106</v>
      </c>
      <c r="O4" s="117" t="s">
        <v>253</v>
      </c>
      <c r="P4" s="115" t="s">
        <v>254</v>
      </c>
      <c r="Q4" s="116" t="s">
        <v>255</v>
      </c>
      <c r="R4" s="117" t="s">
        <v>105</v>
      </c>
      <c r="S4" s="115" t="s">
        <v>107</v>
      </c>
      <c r="T4" s="116" t="s">
        <v>106</v>
      </c>
      <c r="U4" s="117" t="s">
        <v>105</v>
      </c>
      <c r="V4" s="115" t="s">
        <v>107</v>
      </c>
      <c r="W4" s="116" t="s">
        <v>106</v>
      </c>
      <c r="X4" s="117" t="s">
        <v>105</v>
      </c>
      <c r="Y4" s="115" t="s">
        <v>107</v>
      </c>
      <c r="Z4" s="116" t="s">
        <v>106</v>
      </c>
      <c r="AA4" s="117" t="s">
        <v>105</v>
      </c>
      <c r="AB4" s="115" t="s">
        <v>107</v>
      </c>
      <c r="AC4" s="116" t="s">
        <v>106</v>
      </c>
      <c r="AD4" s="117" t="s">
        <v>105</v>
      </c>
      <c r="AE4" s="115" t="s">
        <v>107</v>
      </c>
      <c r="AF4" s="116" t="s">
        <v>106</v>
      </c>
      <c r="AG4" s="117" t="s">
        <v>105</v>
      </c>
      <c r="AH4" s="115" t="s">
        <v>107</v>
      </c>
      <c r="AI4" s="116" t="s">
        <v>106</v>
      </c>
      <c r="AJ4" s="117" t="s">
        <v>105</v>
      </c>
      <c r="AK4" s="115" t="s">
        <v>107</v>
      </c>
      <c r="AL4" s="118" t="s">
        <v>106</v>
      </c>
      <c r="AM4" s="1642"/>
      <c r="AN4" s="1642"/>
      <c r="AO4" s="738"/>
      <c r="AP4" s="1643"/>
      <c r="AQ4" s="1644"/>
      <c r="AR4" s="816"/>
      <c r="AS4" s="816"/>
      <c r="AT4" s="816"/>
      <c r="AU4" s="1645"/>
      <c r="AV4" s="1646"/>
      <c r="AW4" s="1646"/>
      <c r="AX4" s="1646"/>
      <c r="AY4" s="1646"/>
      <c r="AZ4" s="1646"/>
      <c r="BA4" s="1645"/>
      <c r="BB4" s="1644"/>
      <c r="BC4" s="1642"/>
    </row>
    <row r="5" spans="1:55" ht="14.25" customHeight="1" thickBot="1" x14ac:dyDescent="0.2">
      <c r="A5" s="382"/>
      <c r="B5" s="383" t="s">
        <v>232</v>
      </c>
      <c r="C5" s="852">
        <v>4</v>
      </c>
      <c r="D5" s="853">
        <v>8</v>
      </c>
      <c r="E5" s="854">
        <v>8</v>
      </c>
      <c r="F5" s="855">
        <v>7</v>
      </c>
      <c r="G5" s="853">
        <v>6</v>
      </c>
      <c r="H5" s="856">
        <v>6</v>
      </c>
      <c r="I5" s="855">
        <v>7</v>
      </c>
      <c r="J5" s="853">
        <v>7</v>
      </c>
      <c r="K5" s="854">
        <v>8</v>
      </c>
      <c r="L5" s="857">
        <v>7</v>
      </c>
      <c r="M5" s="853">
        <v>7</v>
      </c>
      <c r="N5" s="854">
        <v>6</v>
      </c>
      <c r="O5" s="857">
        <v>5</v>
      </c>
      <c r="P5" s="853">
        <v>8</v>
      </c>
      <c r="Q5" s="854">
        <v>7</v>
      </c>
      <c r="R5" s="855">
        <v>7</v>
      </c>
      <c r="S5" s="853">
        <v>7</v>
      </c>
      <c r="T5" s="854">
        <v>7</v>
      </c>
      <c r="U5" s="855">
        <v>7</v>
      </c>
      <c r="V5" s="853">
        <v>7</v>
      </c>
      <c r="W5" s="858">
        <v>8</v>
      </c>
      <c r="X5" s="855">
        <v>7</v>
      </c>
      <c r="Y5" s="853">
        <v>6</v>
      </c>
      <c r="Z5" s="854">
        <v>8</v>
      </c>
      <c r="AA5" s="859">
        <v>7</v>
      </c>
      <c r="AB5" s="853">
        <v>7</v>
      </c>
      <c r="AC5" s="854">
        <v>7</v>
      </c>
      <c r="AD5" s="855">
        <v>6</v>
      </c>
      <c r="AE5" s="853">
        <v>8</v>
      </c>
      <c r="AF5" s="854">
        <v>8</v>
      </c>
      <c r="AG5" s="855">
        <v>7</v>
      </c>
      <c r="AH5" s="853">
        <v>7</v>
      </c>
      <c r="AI5" s="854">
        <v>7</v>
      </c>
      <c r="AJ5" s="855">
        <v>7</v>
      </c>
      <c r="AK5" s="853">
        <v>7</v>
      </c>
      <c r="AL5" s="860">
        <v>8</v>
      </c>
    </row>
    <row r="6" spans="1:55" s="20" customFormat="1" ht="14.25" customHeight="1" x14ac:dyDescent="0.15">
      <c r="A6" s="239" t="s">
        <v>109</v>
      </c>
      <c r="B6" s="391" t="s">
        <v>243</v>
      </c>
      <c r="C6" s="861">
        <v>28650</v>
      </c>
      <c r="D6" s="862">
        <v>40301</v>
      </c>
      <c r="E6" s="863">
        <v>41800</v>
      </c>
      <c r="F6" s="864">
        <v>39395</v>
      </c>
      <c r="G6" s="865">
        <v>34041</v>
      </c>
      <c r="H6" s="863">
        <v>30757</v>
      </c>
      <c r="I6" s="864">
        <v>36396</v>
      </c>
      <c r="J6" s="862">
        <v>36773</v>
      </c>
      <c r="K6" s="863">
        <v>38198</v>
      </c>
      <c r="L6" s="864">
        <v>37819</v>
      </c>
      <c r="M6" s="862">
        <v>38575</v>
      </c>
      <c r="N6" s="863">
        <v>34266</v>
      </c>
      <c r="O6" s="864">
        <v>39766</v>
      </c>
      <c r="P6" s="862">
        <v>44766</v>
      </c>
      <c r="Q6" s="866">
        <v>39558</v>
      </c>
      <c r="R6" s="864">
        <v>43271</v>
      </c>
      <c r="S6" s="862">
        <v>36514</v>
      </c>
      <c r="T6" s="863">
        <v>36192</v>
      </c>
      <c r="U6" s="867">
        <v>36036</v>
      </c>
      <c r="V6" s="862">
        <v>36051</v>
      </c>
      <c r="W6" s="866">
        <v>38511</v>
      </c>
      <c r="X6" s="867">
        <v>36643</v>
      </c>
      <c r="Y6" s="868">
        <v>32245</v>
      </c>
      <c r="Z6" s="863">
        <v>42114</v>
      </c>
      <c r="AA6" s="867">
        <v>34306</v>
      </c>
      <c r="AB6" s="868">
        <v>38646</v>
      </c>
      <c r="AC6" s="863">
        <v>37739</v>
      </c>
      <c r="AD6" s="864">
        <v>34821</v>
      </c>
      <c r="AE6" s="868">
        <v>38374</v>
      </c>
      <c r="AF6" s="863">
        <v>41511</v>
      </c>
      <c r="AG6" s="864">
        <v>37737</v>
      </c>
      <c r="AH6" s="862">
        <v>37890</v>
      </c>
      <c r="AI6" s="863">
        <v>38252</v>
      </c>
      <c r="AJ6" s="864">
        <v>37836</v>
      </c>
      <c r="AK6" s="862">
        <v>38861</v>
      </c>
      <c r="AL6" s="869">
        <v>43982</v>
      </c>
      <c r="AM6" s="1642"/>
      <c r="AN6" s="1642"/>
      <c r="AO6" s="738"/>
      <c r="AP6" s="1643"/>
      <c r="AQ6" s="1644"/>
      <c r="AR6" s="816"/>
      <c r="AS6" s="816"/>
      <c r="AT6" s="816"/>
      <c r="AU6" s="1645"/>
      <c r="AV6" s="1646"/>
      <c r="AW6" s="1646"/>
      <c r="AX6" s="1646"/>
      <c r="AY6" s="1646"/>
      <c r="AZ6" s="1646"/>
      <c r="BA6" s="1645"/>
      <c r="BB6" s="1644"/>
      <c r="BC6" s="1642"/>
    </row>
    <row r="7" spans="1:55" s="20" customFormat="1" ht="14.25" customHeight="1" x14ac:dyDescent="0.15">
      <c r="A7" s="131" t="s">
        <v>233</v>
      </c>
      <c r="B7" s="392" t="s">
        <v>244</v>
      </c>
      <c r="C7" s="870">
        <v>8421113</v>
      </c>
      <c r="D7" s="871">
        <v>9700133</v>
      </c>
      <c r="E7" s="872">
        <v>10660291</v>
      </c>
      <c r="F7" s="873">
        <v>10351894</v>
      </c>
      <c r="G7" s="874">
        <v>9092474</v>
      </c>
      <c r="H7" s="872">
        <v>8155403</v>
      </c>
      <c r="I7" s="873">
        <v>9816953</v>
      </c>
      <c r="J7" s="871">
        <v>9709083</v>
      </c>
      <c r="K7" s="872">
        <v>10054669</v>
      </c>
      <c r="L7" s="873">
        <v>10238974</v>
      </c>
      <c r="M7" s="871">
        <v>10645414</v>
      </c>
      <c r="N7" s="872">
        <v>9537209</v>
      </c>
      <c r="O7" s="873">
        <v>10990208</v>
      </c>
      <c r="P7" s="871">
        <v>11428268</v>
      </c>
      <c r="Q7" s="875">
        <v>9755796</v>
      </c>
      <c r="R7" s="873">
        <v>10906553</v>
      </c>
      <c r="S7" s="871">
        <v>9697496</v>
      </c>
      <c r="T7" s="872">
        <v>10286156</v>
      </c>
      <c r="U7" s="876">
        <v>9826468</v>
      </c>
      <c r="V7" s="871">
        <v>9798551</v>
      </c>
      <c r="W7" s="875">
        <v>10329695</v>
      </c>
      <c r="X7" s="876">
        <v>9805651</v>
      </c>
      <c r="Y7" s="877">
        <v>8585430</v>
      </c>
      <c r="Z7" s="872">
        <v>11801742</v>
      </c>
      <c r="AA7" s="876">
        <v>10494573</v>
      </c>
      <c r="AB7" s="877">
        <v>12312455</v>
      </c>
      <c r="AC7" s="872">
        <v>11393368</v>
      </c>
      <c r="AD7" s="873">
        <v>10760951</v>
      </c>
      <c r="AE7" s="877">
        <v>12306475</v>
      </c>
      <c r="AF7" s="872">
        <v>12289088</v>
      </c>
      <c r="AG7" s="873">
        <v>9683494</v>
      </c>
      <c r="AH7" s="871">
        <v>8905435</v>
      </c>
      <c r="AI7" s="872">
        <v>9154703</v>
      </c>
      <c r="AJ7" s="873">
        <v>9161909</v>
      </c>
      <c r="AK7" s="871">
        <v>9887756</v>
      </c>
      <c r="AL7" s="878">
        <v>11961294</v>
      </c>
      <c r="AM7" s="1642"/>
      <c r="AN7" s="1642"/>
      <c r="AO7" s="738"/>
      <c r="AP7" s="1643"/>
      <c r="AQ7" s="1644"/>
      <c r="AR7" s="816"/>
      <c r="AS7" s="816"/>
      <c r="AT7" s="816"/>
      <c r="AU7" s="1645"/>
      <c r="AV7" s="1646"/>
      <c r="AW7" s="1646"/>
      <c r="AX7" s="1646"/>
      <c r="AY7" s="1646"/>
      <c r="AZ7" s="1646"/>
      <c r="BA7" s="1645"/>
      <c r="BB7" s="1644"/>
      <c r="BC7" s="1642"/>
    </row>
    <row r="8" spans="1:55" s="20" customFormat="1" ht="14.25" customHeight="1" x14ac:dyDescent="0.15">
      <c r="A8" s="131" t="s">
        <v>233</v>
      </c>
      <c r="B8" s="393" t="s">
        <v>110</v>
      </c>
      <c r="C8" s="879">
        <v>294</v>
      </c>
      <c r="D8" s="880">
        <v>241</v>
      </c>
      <c r="E8" s="881">
        <v>255</v>
      </c>
      <c r="F8" s="882">
        <v>263</v>
      </c>
      <c r="G8" s="883">
        <v>267</v>
      </c>
      <c r="H8" s="881">
        <v>265</v>
      </c>
      <c r="I8" s="882">
        <v>270</v>
      </c>
      <c r="J8" s="880">
        <v>264</v>
      </c>
      <c r="K8" s="881">
        <v>263</v>
      </c>
      <c r="L8" s="882">
        <v>271</v>
      </c>
      <c r="M8" s="880">
        <v>276</v>
      </c>
      <c r="N8" s="881">
        <v>278</v>
      </c>
      <c r="O8" s="882">
        <v>276</v>
      </c>
      <c r="P8" s="880">
        <v>255</v>
      </c>
      <c r="Q8" s="884">
        <v>247</v>
      </c>
      <c r="R8" s="882">
        <v>252</v>
      </c>
      <c r="S8" s="880">
        <v>266</v>
      </c>
      <c r="T8" s="881">
        <v>284</v>
      </c>
      <c r="U8" s="885">
        <v>273</v>
      </c>
      <c r="V8" s="880">
        <v>272</v>
      </c>
      <c r="W8" s="884">
        <v>268</v>
      </c>
      <c r="X8" s="885">
        <v>268</v>
      </c>
      <c r="Y8" s="886">
        <v>266</v>
      </c>
      <c r="Z8" s="881">
        <v>280</v>
      </c>
      <c r="AA8" s="885">
        <v>306</v>
      </c>
      <c r="AB8" s="886">
        <v>319</v>
      </c>
      <c r="AC8" s="881">
        <v>302</v>
      </c>
      <c r="AD8" s="882">
        <v>309</v>
      </c>
      <c r="AE8" s="886">
        <v>321</v>
      </c>
      <c r="AF8" s="881">
        <v>296</v>
      </c>
      <c r="AG8" s="882">
        <v>257</v>
      </c>
      <c r="AH8" s="880">
        <v>235</v>
      </c>
      <c r="AI8" s="881">
        <v>239</v>
      </c>
      <c r="AJ8" s="882">
        <v>242</v>
      </c>
      <c r="AK8" s="880">
        <v>254</v>
      </c>
      <c r="AL8" s="887">
        <v>272</v>
      </c>
      <c r="AM8" s="1642"/>
      <c r="AN8" s="1642"/>
      <c r="AO8" s="738"/>
      <c r="AP8" s="1643"/>
      <c r="AQ8" s="1644"/>
      <c r="AR8" s="816"/>
      <c r="AS8" s="816"/>
      <c r="AT8" s="816"/>
      <c r="AU8" s="1645"/>
      <c r="AV8" s="1646"/>
      <c r="AW8" s="1646"/>
      <c r="AX8" s="1646"/>
      <c r="AY8" s="1646"/>
      <c r="AZ8" s="1646"/>
      <c r="BA8" s="1645"/>
      <c r="BB8" s="1644"/>
      <c r="BC8" s="1642"/>
    </row>
    <row r="9" spans="1:55" s="20" customFormat="1" ht="14.25" customHeight="1" x14ac:dyDescent="0.15">
      <c r="A9" s="1565" t="s">
        <v>111</v>
      </c>
      <c r="B9" s="394" t="s">
        <v>93</v>
      </c>
      <c r="C9" s="888">
        <v>434</v>
      </c>
      <c r="D9" s="889">
        <v>671</v>
      </c>
      <c r="E9" s="890">
        <v>693</v>
      </c>
      <c r="F9" s="891">
        <v>684</v>
      </c>
      <c r="G9" s="892">
        <v>481</v>
      </c>
      <c r="H9" s="890">
        <v>440</v>
      </c>
      <c r="I9" s="891">
        <v>535</v>
      </c>
      <c r="J9" s="889">
        <v>639</v>
      </c>
      <c r="K9" s="890">
        <v>634</v>
      </c>
      <c r="L9" s="891">
        <v>612</v>
      </c>
      <c r="M9" s="889">
        <v>558</v>
      </c>
      <c r="N9" s="890">
        <v>537</v>
      </c>
      <c r="O9" s="891">
        <v>554</v>
      </c>
      <c r="P9" s="889">
        <v>638</v>
      </c>
      <c r="Q9" s="893">
        <v>537</v>
      </c>
      <c r="R9" s="891">
        <v>727</v>
      </c>
      <c r="S9" s="889">
        <v>721</v>
      </c>
      <c r="T9" s="890">
        <v>811</v>
      </c>
      <c r="U9" s="894">
        <v>761</v>
      </c>
      <c r="V9" s="889">
        <v>484</v>
      </c>
      <c r="W9" s="895">
        <v>38099</v>
      </c>
      <c r="X9" s="894">
        <v>319</v>
      </c>
      <c r="Y9" s="896">
        <v>296</v>
      </c>
      <c r="Z9" s="890">
        <v>359</v>
      </c>
      <c r="AA9" s="894">
        <v>364</v>
      </c>
      <c r="AB9" s="896">
        <v>406</v>
      </c>
      <c r="AC9" s="890">
        <v>426</v>
      </c>
      <c r="AD9" s="891">
        <v>417</v>
      </c>
      <c r="AE9" s="896">
        <v>501</v>
      </c>
      <c r="AF9" s="890">
        <v>548</v>
      </c>
      <c r="AG9" s="891">
        <v>480</v>
      </c>
      <c r="AH9" s="889">
        <v>480</v>
      </c>
      <c r="AI9" s="890">
        <v>522</v>
      </c>
      <c r="AJ9" s="891">
        <v>648</v>
      </c>
      <c r="AK9" s="889">
        <v>827</v>
      </c>
      <c r="AL9" s="897">
        <v>43092</v>
      </c>
      <c r="AM9" s="1642"/>
      <c r="AN9" s="1642"/>
      <c r="AO9" s="738"/>
      <c r="AP9" s="1643"/>
      <c r="AQ9" s="1644"/>
      <c r="AR9" s="816"/>
      <c r="AS9" s="816"/>
      <c r="AT9" s="816"/>
      <c r="AU9" s="1645"/>
      <c r="AV9" s="1646"/>
      <c r="AW9" s="1646"/>
      <c r="AX9" s="1646"/>
      <c r="AY9" s="1646"/>
      <c r="AZ9" s="1646"/>
      <c r="BA9" s="1645"/>
      <c r="BB9" s="1644"/>
      <c r="BC9" s="1642"/>
    </row>
    <row r="10" spans="1:55" s="20" customFormat="1" ht="14.25" customHeight="1" x14ac:dyDescent="0.15">
      <c r="A10" s="161" t="s">
        <v>111</v>
      </c>
      <c r="B10" s="395" t="s">
        <v>94</v>
      </c>
      <c r="C10" s="898">
        <v>183742</v>
      </c>
      <c r="D10" s="899">
        <v>286242</v>
      </c>
      <c r="E10" s="900">
        <v>315458</v>
      </c>
      <c r="F10" s="901">
        <v>326163</v>
      </c>
      <c r="G10" s="902">
        <v>262577</v>
      </c>
      <c r="H10" s="900">
        <v>270536</v>
      </c>
      <c r="I10" s="901">
        <v>291400</v>
      </c>
      <c r="J10" s="899">
        <v>293397</v>
      </c>
      <c r="K10" s="900">
        <v>310607</v>
      </c>
      <c r="L10" s="901">
        <v>295982</v>
      </c>
      <c r="M10" s="899">
        <v>288059</v>
      </c>
      <c r="N10" s="900">
        <v>271966</v>
      </c>
      <c r="O10" s="901">
        <v>279543</v>
      </c>
      <c r="P10" s="899">
        <v>318024</v>
      </c>
      <c r="Q10" s="903">
        <v>212166</v>
      </c>
      <c r="R10" s="901">
        <v>232650</v>
      </c>
      <c r="S10" s="899">
        <v>202174</v>
      </c>
      <c r="T10" s="900">
        <v>196256</v>
      </c>
      <c r="U10" s="904">
        <v>189913</v>
      </c>
      <c r="V10" s="899">
        <v>155760</v>
      </c>
      <c r="W10" s="905">
        <v>10177398</v>
      </c>
      <c r="X10" s="904">
        <v>145260</v>
      </c>
      <c r="Y10" s="906">
        <v>135994</v>
      </c>
      <c r="Z10" s="900">
        <v>196139</v>
      </c>
      <c r="AA10" s="904">
        <v>208147</v>
      </c>
      <c r="AB10" s="906">
        <v>266159</v>
      </c>
      <c r="AC10" s="900">
        <v>288346</v>
      </c>
      <c r="AD10" s="901">
        <v>279547</v>
      </c>
      <c r="AE10" s="906">
        <v>302530</v>
      </c>
      <c r="AF10" s="900">
        <v>299358</v>
      </c>
      <c r="AG10" s="901">
        <v>237225</v>
      </c>
      <c r="AH10" s="899">
        <v>209019</v>
      </c>
      <c r="AI10" s="900">
        <v>205459</v>
      </c>
      <c r="AJ10" s="901">
        <v>230559</v>
      </c>
      <c r="AK10" s="899">
        <v>256982</v>
      </c>
      <c r="AL10" s="907">
        <v>11647362</v>
      </c>
      <c r="AM10" s="1642"/>
      <c r="AN10" s="1642"/>
      <c r="AO10" s="738"/>
      <c r="AP10" s="1643"/>
      <c r="AQ10" s="1644"/>
      <c r="AR10" s="816"/>
      <c r="AS10" s="816"/>
      <c r="AT10" s="816"/>
      <c r="AU10" s="1645"/>
      <c r="AV10" s="1646"/>
      <c r="AW10" s="1646"/>
      <c r="AX10" s="1646"/>
      <c r="AY10" s="1646"/>
      <c r="AZ10" s="1646"/>
      <c r="BA10" s="1645"/>
      <c r="BB10" s="1644"/>
      <c r="BC10" s="1642"/>
    </row>
    <row r="11" spans="1:55" s="20" customFormat="1" ht="14.25" customHeight="1" x14ac:dyDescent="0.15">
      <c r="A11" s="172" t="s">
        <v>111</v>
      </c>
      <c r="B11" s="396" t="s">
        <v>96</v>
      </c>
      <c r="C11" s="908">
        <v>423</v>
      </c>
      <c r="D11" s="909">
        <v>426</v>
      </c>
      <c r="E11" s="910">
        <v>455</v>
      </c>
      <c r="F11" s="911">
        <v>477</v>
      </c>
      <c r="G11" s="912">
        <v>545</v>
      </c>
      <c r="H11" s="910">
        <v>615</v>
      </c>
      <c r="I11" s="911">
        <v>544</v>
      </c>
      <c r="J11" s="909">
        <v>459</v>
      </c>
      <c r="K11" s="910">
        <v>490</v>
      </c>
      <c r="L11" s="911">
        <v>484</v>
      </c>
      <c r="M11" s="909">
        <v>516</v>
      </c>
      <c r="N11" s="910">
        <v>506</v>
      </c>
      <c r="O11" s="911">
        <v>504</v>
      </c>
      <c r="P11" s="909">
        <v>499</v>
      </c>
      <c r="Q11" s="913">
        <v>395</v>
      </c>
      <c r="R11" s="911">
        <v>320</v>
      </c>
      <c r="S11" s="909">
        <v>280</v>
      </c>
      <c r="T11" s="910">
        <v>242</v>
      </c>
      <c r="U11" s="914">
        <v>250</v>
      </c>
      <c r="V11" s="909">
        <v>322</v>
      </c>
      <c r="W11" s="913">
        <v>267</v>
      </c>
      <c r="X11" s="914">
        <v>456</v>
      </c>
      <c r="Y11" s="915">
        <v>459</v>
      </c>
      <c r="Z11" s="910">
        <v>547</v>
      </c>
      <c r="AA11" s="914">
        <v>571</v>
      </c>
      <c r="AB11" s="915">
        <v>655</v>
      </c>
      <c r="AC11" s="910">
        <v>298</v>
      </c>
      <c r="AD11" s="911">
        <v>671</v>
      </c>
      <c r="AE11" s="915">
        <v>604</v>
      </c>
      <c r="AF11" s="910">
        <v>547</v>
      </c>
      <c r="AG11" s="911">
        <v>494</v>
      </c>
      <c r="AH11" s="909">
        <v>436</v>
      </c>
      <c r="AI11" s="910">
        <v>394</v>
      </c>
      <c r="AJ11" s="911">
        <v>356</v>
      </c>
      <c r="AK11" s="909">
        <v>311</v>
      </c>
      <c r="AL11" s="916">
        <v>270</v>
      </c>
      <c r="AM11" s="1642"/>
      <c r="AN11" s="1642"/>
      <c r="AO11" s="738"/>
      <c r="AP11" s="1643"/>
      <c r="AQ11" s="1644"/>
      <c r="AR11" s="816"/>
      <c r="AS11" s="816"/>
      <c r="AT11" s="816"/>
      <c r="AU11" s="1645"/>
      <c r="AV11" s="1646"/>
      <c r="AW11" s="1646"/>
      <c r="AX11" s="1646"/>
      <c r="AY11" s="1646"/>
      <c r="AZ11" s="1646"/>
      <c r="BA11" s="1645"/>
      <c r="BB11" s="1644"/>
      <c r="BC11" s="1642"/>
    </row>
    <row r="12" spans="1:55" ht="14.25" customHeight="1" x14ac:dyDescent="0.15">
      <c r="A12" s="250" t="s">
        <v>16</v>
      </c>
      <c r="B12" s="394" t="s">
        <v>93</v>
      </c>
      <c r="C12" s="917">
        <v>3128</v>
      </c>
      <c r="D12" s="918">
        <v>3394</v>
      </c>
      <c r="E12" s="919">
        <v>3759</v>
      </c>
      <c r="F12" s="920">
        <v>3554</v>
      </c>
      <c r="G12" s="921">
        <v>2596</v>
      </c>
      <c r="H12" s="919">
        <v>2531</v>
      </c>
      <c r="I12" s="920">
        <v>2807</v>
      </c>
      <c r="J12" s="918">
        <v>2809</v>
      </c>
      <c r="K12" s="922">
        <v>3279</v>
      </c>
      <c r="L12" s="920">
        <v>2945</v>
      </c>
      <c r="M12" s="918">
        <v>2802</v>
      </c>
      <c r="N12" s="922">
        <v>2708</v>
      </c>
      <c r="O12" s="920">
        <v>2601</v>
      </c>
      <c r="P12" s="918">
        <v>3041</v>
      </c>
      <c r="Q12" s="923">
        <v>2591</v>
      </c>
      <c r="R12" s="920">
        <v>2625</v>
      </c>
      <c r="S12" s="918">
        <v>2231</v>
      </c>
      <c r="T12" s="922">
        <v>1999</v>
      </c>
      <c r="U12" s="924">
        <v>2182</v>
      </c>
      <c r="V12" s="918">
        <v>2463</v>
      </c>
      <c r="W12" s="925">
        <v>2526</v>
      </c>
      <c r="X12" s="924">
        <v>1959</v>
      </c>
      <c r="Y12" s="926">
        <v>1859</v>
      </c>
      <c r="Z12" s="922">
        <v>2404</v>
      </c>
      <c r="AA12" s="927">
        <v>2168</v>
      </c>
      <c r="AB12" s="926">
        <v>2411</v>
      </c>
      <c r="AC12" s="922">
        <v>2444</v>
      </c>
      <c r="AD12" s="920">
        <v>2708</v>
      </c>
      <c r="AE12" s="926">
        <v>3250</v>
      </c>
      <c r="AF12" s="922">
        <v>4074</v>
      </c>
      <c r="AG12" s="920">
        <v>3865</v>
      </c>
      <c r="AH12" s="918">
        <v>3741</v>
      </c>
      <c r="AI12" s="922">
        <v>3719</v>
      </c>
      <c r="AJ12" s="920">
        <v>3319</v>
      </c>
      <c r="AK12" s="918">
        <v>3432</v>
      </c>
      <c r="AL12" s="928">
        <v>4134</v>
      </c>
    </row>
    <row r="13" spans="1:55" ht="14.25" customHeight="1" x14ac:dyDescent="0.15">
      <c r="A13" s="184" t="s">
        <v>215</v>
      </c>
      <c r="B13" s="395" t="s">
        <v>94</v>
      </c>
      <c r="C13" s="929">
        <v>346633</v>
      </c>
      <c r="D13" s="930">
        <v>276388</v>
      </c>
      <c r="E13" s="931">
        <v>396157</v>
      </c>
      <c r="F13" s="932">
        <v>355475</v>
      </c>
      <c r="G13" s="933">
        <v>263562</v>
      </c>
      <c r="H13" s="931">
        <v>256743</v>
      </c>
      <c r="I13" s="932">
        <v>261320</v>
      </c>
      <c r="J13" s="930">
        <v>241620</v>
      </c>
      <c r="K13" s="934">
        <v>298453</v>
      </c>
      <c r="L13" s="932">
        <v>245547</v>
      </c>
      <c r="M13" s="930">
        <v>315383</v>
      </c>
      <c r="N13" s="934">
        <v>275322</v>
      </c>
      <c r="O13" s="932">
        <v>282900</v>
      </c>
      <c r="P13" s="930">
        <v>280056</v>
      </c>
      <c r="Q13" s="935">
        <v>189169</v>
      </c>
      <c r="R13" s="932">
        <v>210259</v>
      </c>
      <c r="S13" s="930">
        <v>212885</v>
      </c>
      <c r="T13" s="934">
        <v>209724</v>
      </c>
      <c r="U13" s="936">
        <v>242290</v>
      </c>
      <c r="V13" s="930">
        <v>207114</v>
      </c>
      <c r="W13" s="937">
        <v>208367</v>
      </c>
      <c r="X13" s="936">
        <v>184439</v>
      </c>
      <c r="Y13" s="938">
        <v>207326</v>
      </c>
      <c r="Z13" s="934">
        <v>287324</v>
      </c>
      <c r="AA13" s="939">
        <v>319180</v>
      </c>
      <c r="AB13" s="938">
        <v>380343</v>
      </c>
      <c r="AC13" s="931">
        <v>366079</v>
      </c>
      <c r="AD13" s="932">
        <v>417889</v>
      </c>
      <c r="AE13" s="938">
        <v>483560</v>
      </c>
      <c r="AF13" s="934">
        <v>454793</v>
      </c>
      <c r="AG13" s="932">
        <v>288852</v>
      </c>
      <c r="AH13" s="930">
        <v>258166</v>
      </c>
      <c r="AI13" s="934">
        <v>251585</v>
      </c>
      <c r="AJ13" s="932">
        <v>222607</v>
      </c>
      <c r="AK13" s="930">
        <v>237633</v>
      </c>
      <c r="AL13" s="940">
        <v>296511</v>
      </c>
    </row>
    <row r="14" spans="1:55" ht="14.25" customHeight="1" x14ac:dyDescent="0.15">
      <c r="A14" s="186" t="s">
        <v>215</v>
      </c>
      <c r="B14" s="417" t="s">
        <v>96</v>
      </c>
      <c r="C14" s="941">
        <v>111</v>
      </c>
      <c r="D14" s="942">
        <v>81</v>
      </c>
      <c r="E14" s="943">
        <v>105</v>
      </c>
      <c r="F14" s="944">
        <v>100</v>
      </c>
      <c r="G14" s="945">
        <v>102</v>
      </c>
      <c r="H14" s="943">
        <v>101</v>
      </c>
      <c r="I14" s="944">
        <v>93</v>
      </c>
      <c r="J14" s="942">
        <v>86</v>
      </c>
      <c r="K14" s="946">
        <v>91</v>
      </c>
      <c r="L14" s="944">
        <v>83</v>
      </c>
      <c r="M14" s="942">
        <v>113</v>
      </c>
      <c r="N14" s="946">
        <v>102</v>
      </c>
      <c r="O14" s="944">
        <v>109</v>
      </c>
      <c r="P14" s="942">
        <v>92</v>
      </c>
      <c r="Q14" s="947">
        <v>73</v>
      </c>
      <c r="R14" s="944">
        <v>80</v>
      </c>
      <c r="S14" s="942">
        <v>95</v>
      </c>
      <c r="T14" s="946">
        <v>105</v>
      </c>
      <c r="U14" s="948">
        <v>111</v>
      </c>
      <c r="V14" s="942">
        <v>84</v>
      </c>
      <c r="W14" s="947">
        <v>83</v>
      </c>
      <c r="X14" s="948">
        <v>94</v>
      </c>
      <c r="Y14" s="949">
        <v>112</v>
      </c>
      <c r="Z14" s="946">
        <v>119</v>
      </c>
      <c r="AA14" s="950">
        <v>147</v>
      </c>
      <c r="AB14" s="949">
        <v>158</v>
      </c>
      <c r="AC14" s="946">
        <v>302</v>
      </c>
      <c r="AD14" s="944">
        <v>154</v>
      </c>
      <c r="AE14" s="949">
        <v>149</v>
      </c>
      <c r="AF14" s="946">
        <v>111</v>
      </c>
      <c r="AG14" s="944">
        <v>75</v>
      </c>
      <c r="AH14" s="942">
        <v>69</v>
      </c>
      <c r="AI14" s="946">
        <v>68</v>
      </c>
      <c r="AJ14" s="944">
        <v>67</v>
      </c>
      <c r="AK14" s="942">
        <v>69</v>
      </c>
      <c r="AL14" s="951">
        <v>72</v>
      </c>
    </row>
    <row r="15" spans="1:55" ht="14.25" customHeight="1" x14ac:dyDescent="0.15">
      <c r="A15" s="250" t="s">
        <v>17</v>
      </c>
      <c r="B15" s="394" t="s">
        <v>93</v>
      </c>
      <c r="C15" s="917">
        <v>1436</v>
      </c>
      <c r="D15" s="918">
        <v>2619</v>
      </c>
      <c r="E15" s="922">
        <v>2548</v>
      </c>
      <c r="F15" s="920">
        <v>2389</v>
      </c>
      <c r="G15" s="921">
        <v>1855</v>
      </c>
      <c r="H15" s="919">
        <v>1710</v>
      </c>
      <c r="I15" s="920">
        <v>2008</v>
      </c>
      <c r="J15" s="918">
        <v>2029</v>
      </c>
      <c r="K15" s="922">
        <v>2151</v>
      </c>
      <c r="L15" s="920">
        <v>2474</v>
      </c>
      <c r="M15" s="918">
        <v>2296</v>
      </c>
      <c r="N15" s="922">
        <v>2081</v>
      </c>
      <c r="O15" s="920">
        <v>2473</v>
      </c>
      <c r="P15" s="918">
        <v>3028</v>
      </c>
      <c r="Q15" s="923">
        <v>2398</v>
      </c>
      <c r="R15" s="920">
        <v>2352</v>
      </c>
      <c r="S15" s="918">
        <v>1943</v>
      </c>
      <c r="T15" s="922">
        <v>1960</v>
      </c>
      <c r="U15" s="924">
        <v>1885</v>
      </c>
      <c r="V15" s="918">
        <v>1505</v>
      </c>
      <c r="W15" s="925">
        <v>1738</v>
      </c>
      <c r="X15" s="924">
        <v>1768</v>
      </c>
      <c r="Y15" s="926">
        <v>1421</v>
      </c>
      <c r="Z15" s="922">
        <v>1870</v>
      </c>
      <c r="AA15" s="927">
        <v>1541</v>
      </c>
      <c r="AB15" s="926">
        <v>1895</v>
      </c>
      <c r="AC15" s="922">
        <v>2050</v>
      </c>
      <c r="AD15" s="920">
        <v>2037</v>
      </c>
      <c r="AE15" s="926">
        <v>2286</v>
      </c>
      <c r="AF15" s="922">
        <v>2491</v>
      </c>
      <c r="AG15" s="920">
        <v>2041</v>
      </c>
      <c r="AH15" s="918">
        <v>2220</v>
      </c>
      <c r="AI15" s="922">
        <v>2504</v>
      </c>
      <c r="AJ15" s="920">
        <v>2644</v>
      </c>
      <c r="AK15" s="918">
        <v>2587</v>
      </c>
      <c r="AL15" s="928">
        <v>3018</v>
      </c>
    </row>
    <row r="16" spans="1:55" ht="14.25" customHeight="1" x14ac:dyDescent="0.15">
      <c r="A16" s="184" t="s">
        <v>112</v>
      </c>
      <c r="B16" s="395" t="s">
        <v>94</v>
      </c>
      <c r="C16" s="929">
        <v>182828</v>
      </c>
      <c r="D16" s="930">
        <v>290025</v>
      </c>
      <c r="E16" s="934">
        <v>2880453</v>
      </c>
      <c r="F16" s="932">
        <v>300289</v>
      </c>
      <c r="G16" s="933">
        <v>237103</v>
      </c>
      <c r="H16" s="931">
        <v>213240</v>
      </c>
      <c r="I16" s="932">
        <v>281174</v>
      </c>
      <c r="J16" s="930">
        <v>324250</v>
      </c>
      <c r="K16" s="934">
        <v>358734</v>
      </c>
      <c r="L16" s="932">
        <v>396504</v>
      </c>
      <c r="M16" s="930">
        <v>398627</v>
      </c>
      <c r="N16" s="934">
        <v>388024</v>
      </c>
      <c r="O16" s="932">
        <v>485792</v>
      </c>
      <c r="P16" s="930">
        <v>474301</v>
      </c>
      <c r="Q16" s="935">
        <v>315711</v>
      </c>
      <c r="R16" s="932">
        <v>323793</v>
      </c>
      <c r="S16" s="930">
        <v>270389</v>
      </c>
      <c r="T16" s="934">
        <v>279951</v>
      </c>
      <c r="U16" s="936">
        <v>267425</v>
      </c>
      <c r="V16" s="930">
        <v>221182</v>
      </c>
      <c r="W16" s="937">
        <v>261321</v>
      </c>
      <c r="X16" s="936">
        <v>253642</v>
      </c>
      <c r="Y16" s="938">
        <v>210690</v>
      </c>
      <c r="Z16" s="934">
        <v>307418</v>
      </c>
      <c r="AA16" s="939">
        <v>324855</v>
      </c>
      <c r="AB16" s="938">
        <v>476012</v>
      </c>
      <c r="AC16" s="934">
        <v>440281</v>
      </c>
      <c r="AD16" s="932">
        <v>431123</v>
      </c>
      <c r="AE16" s="938">
        <v>512682</v>
      </c>
      <c r="AF16" s="934">
        <v>532212</v>
      </c>
      <c r="AG16" s="932">
        <v>358651</v>
      </c>
      <c r="AH16" s="930">
        <v>380827</v>
      </c>
      <c r="AI16" s="934">
        <v>400645</v>
      </c>
      <c r="AJ16" s="932">
        <v>362642</v>
      </c>
      <c r="AK16" s="930">
        <v>345643</v>
      </c>
      <c r="AL16" s="940">
        <v>428390</v>
      </c>
    </row>
    <row r="17" spans="1:54" ht="14.25" customHeight="1" x14ac:dyDescent="0.15">
      <c r="A17" s="186" t="s">
        <v>112</v>
      </c>
      <c r="B17" s="417" t="s">
        <v>96</v>
      </c>
      <c r="C17" s="941">
        <v>127</v>
      </c>
      <c r="D17" s="942">
        <v>111</v>
      </c>
      <c r="E17" s="946">
        <v>113</v>
      </c>
      <c r="F17" s="944">
        <v>126</v>
      </c>
      <c r="G17" s="945">
        <v>128</v>
      </c>
      <c r="H17" s="943">
        <v>125</v>
      </c>
      <c r="I17" s="944">
        <v>140</v>
      </c>
      <c r="J17" s="942">
        <v>160</v>
      </c>
      <c r="K17" s="946">
        <v>167</v>
      </c>
      <c r="L17" s="944">
        <v>160</v>
      </c>
      <c r="M17" s="942">
        <v>174</v>
      </c>
      <c r="N17" s="946">
        <v>186</v>
      </c>
      <c r="O17" s="944">
        <v>196</v>
      </c>
      <c r="P17" s="942">
        <v>157</v>
      </c>
      <c r="Q17" s="947">
        <v>132</v>
      </c>
      <c r="R17" s="944">
        <v>138</v>
      </c>
      <c r="S17" s="942">
        <v>139</v>
      </c>
      <c r="T17" s="946">
        <v>143</v>
      </c>
      <c r="U17" s="948">
        <v>142</v>
      </c>
      <c r="V17" s="942">
        <v>147</v>
      </c>
      <c r="W17" s="947">
        <v>150</v>
      </c>
      <c r="X17" s="948">
        <v>143</v>
      </c>
      <c r="Y17" s="949">
        <v>148</v>
      </c>
      <c r="Z17" s="946">
        <v>164</v>
      </c>
      <c r="AA17" s="950">
        <v>211</v>
      </c>
      <c r="AB17" s="949">
        <v>251</v>
      </c>
      <c r="AC17" s="946">
        <v>150</v>
      </c>
      <c r="AD17" s="944">
        <v>212</v>
      </c>
      <c r="AE17" s="949">
        <v>224</v>
      </c>
      <c r="AF17" s="946">
        <v>214</v>
      </c>
      <c r="AG17" s="944">
        <v>176</v>
      </c>
      <c r="AH17" s="942">
        <v>172</v>
      </c>
      <c r="AI17" s="946">
        <v>160</v>
      </c>
      <c r="AJ17" s="944">
        <v>137</v>
      </c>
      <c r="AK17" s="942">
        <v>134</v>
      </c>
      <c r="AL17" s="951">
        <v>142</v>
      </c>
    </row>
    <row r="18" spans="1:54" ht="14.25" customHeight="1" x14ac:dyDescent="0.15">
      <c r="A18" s="250" t="s">
        <v>18</v>
      </c>
      <c r="B18" s="394" t="s">
        <v>93</v>
      </c>
      <c r="C18" s="917">
        <v>109</v>
      </c>
      <c r="D18" s="918">
        <v>189</v>
      </c>
      <c r="E18" s="922">
        <v>220</v>
      </c>
      <c r="F18" s="920">
        <v>245</v>
      </c>
      <c r="G18" s="921">
        <v>163</v>
      </c>
      <c r="H18" s="919">
        <v>132</v>
      </c>
      <c r="I18" s="920">
        <v>136</v>
      </c>
      <c r="J18" s="918">
        <v>180</v>
      </c>
      <c r="K18" s="922">
        <v>146</v>
      </c>
      <c r="L18" s="920">
        <v>140</v>
      </c>
      <c r="M18" s="918">
        <v>153</v>
      </c>
      <c r="N18" s="922">
        <v>161</v>
      </c>
      <c r="O18" s="920">
        <v>166</v>
      </c>
      <c r="P18" s="918">
        <v>212</v>
      </c>
      <c r="Q18" s="923">
        <v>118</v>
      </c>
      <c r="R18" s="920">
        <v>144</v>
      </c>
      <c r="S18" s="918">
        <v>117</v>
      </c>
      <c r="T18" s="922">
        <v>112</v>
      </c>
      <c r="U18" s="924">
        <v>97</v>
      </c>
      <c r="V18" s="918">
        <v>101</v>
      </c>
      <c r="W18" s="925">
        <v>98</v>
      </c>
      <c r="X18" s="924">
        <v>81</v>
      </c>
      <c r="Y18" s="926">
        <v>22</v>
      </c>
      <c r="Z18" s="922">
        <v>112</v>
      </c>
      <c r="AA18" s="927">
        <v>100</v>
      </c>
      <c r="AB18" s="926">
        <v>141</v>
      </c>
      <c r="AC18" s="922">
        <v>177</v>
      </c>
      <c r="AD18" s="920">
        <v>168</v>
      </c>
      <c r="AE18" s="926">
        <v>237</v>
      </c>
      <c r="AF18" s="922">
        <v>280</v>
      </c>
      <c r="AG18" s="920">
        <v>232</v>
      </c>
      <c r="AH18" s="918">
        <v>219</v>
      </c>
      <c r="AI18" s="922">
        <v>245</v>
      </c>
      <c r="AJ18" s="920">
        <v>326</v>
      </c>
      <c r="AK18" s="918">
        <v>269</v>
      </c>
      <c r="AL18" s="928">
        <v>417</v>
      </c>
    </row>
    <row r="19" spans="1:54" ht="14.25" customHeight="1" x14ac:dyDescent="0.15">
      <c r="A19" s="184" t="s">
        <v>113</v>
      </c>
      <c r="B19" s="395" t="s">
        <v>94</v>
      </c>
      <c r="C19" s="929">
        <v>41025</v>
      </c>
      <c r="D19" s="930">
        <v>70123</v>
      </c>
      <c r="E19" s="934">
        <v>81906</v>
      </c>
      <c r="F19" s="932">
        <v>86944</v>
      </c>
      <c r="G19" s="933">
        <v>60425</v>
      </c>
      <c r="H19" s="931">
        <v>53695</v>
      </c>
      <c r="I19" s="932">
        <v>56506</v>
      </c>
      <c r="J19" s="930">
        <v>61000</v>
      </c>
      <c r="K19" s="934">
        <v>50738</v>
      </c>
      <c r="L19" s="932">
        <v>51621</v>
      </c>
      <c r="M19" s="930">
        <v>61224</v>
      </c>
      <c r="N19" s="934">
        <v>63151</v>
      </c>
      <c r="O19" s="932">
        <v>61489</v>
      </c>
      <c r="P19" s="930">
        <v>78900</v>
      </c>
      <c r="Q19" s="935">
        <v>51477</v>
      </c>
      <c r="R19" s="932">
        <v>62471</v>
      </c>
      <c r="S19" s="930">
        <v>51645</v>
      </c>
      <c r="T19" s="934">
        <v>46998</v>
      </c>
      <c r="U19" s="936">
        <v>40940</v>
      </c>
      <c r="V19" s="930">
        <v>40052</v>
      </c>
      <c r="W19" s="937">
        <v>35526</v>
      </c>
      <c r="X19" s="936">
        <v>30781</v>
      </c>
      <c r="Y19" s="938">
        <v>23099</v>
      </c>
      <c r="Z19" s="934">
        <v>42801</v>
      </c>
      <c r="AA19" s="939">
        <v>40666</v>
      </c>
      <c r="AB19" s="938">
        <v>55257</v>
      </c>
      <c r="AC19" s="934">
        <v>59000</v>
      </c>
      <c r="AD19" s="932">
        <v>56151</v>
      </c>
      <c r="AE19" s="938">
        <v>73715</v>
      </c>
      <c r="AF19" s="934">
        <v>76648</v>
      </c>
      <c r="AG19" s="932">
        <v>59972</v>
      </c>
      <c r="AH19" s="930">
        <v>56732</v>
      </c>
      <c r="AI19" s="934">
        <v>59102</v>
      </c>
      <c r="AJ19" s="932">
        <v>73454</v>
      </c>
      <c r="AK19" s="930">
        <v>81242</v>
      </c>
      <c r="AL19" s="940">
        <v>138769</v>
      </c>
    </row>
    <row r="20" spans="1:54" ht="14.25" customHeight="1" x14ac:dyDescent="0.15">
      <c r="A20" s="186" t="s">
        <v>113</v>
      </c>
      <c r="B20" s="417" t="s">
        <v>96</v>
      </c>
      <c r="C20" s="941">
        <v>377</v>
      </c>
      <c r="D20" s="942">
        <v>370</v>
      </c>
      <c r="E20" s="946">
        <v>372</v>
      </c>
      <c r="F20" s="944">
        <v>355</v>
      </c>
      <c r="G20" s="945">
        <v>372</v>
      </c>
      <c r="H20" s="943">
        <v>408</v>
      </c>
      <c r="I20" s="944">
        <v>414</v>
      </c>
      <c r="J20" s="942">
        <v>339</v>
      </c>
      <c r="K20" s="946">
        <v>348</v>
      </c>
      <c r="L20" s="944">
        <v>368</v>
      </c>
      <c r="M20" s="942">
        <v>400</v>
      </c>
      <c r="N20" s="946">
        <v>392</v>
      </c>
      <c r="O20" s="944">
        <v>371</v>
      </c>
      <c r="P20" s="942">
        <v>372</v>
      </c>
      <c r="Q20" s="947">
        <v>434</v>
      </c>
      <c r="R20" s="944">
        <v>434</v>
      </c>
      <c r="S20" s="942">
        <v>441</v>
      </c>
      <c r="T20" s="946">
        <v>419</v>
      </c>
      <c r="U20" s="948">
        <v>423</v>
      </c>
      <c r="V20" s="942">
        <v>397</v>
      </c>
      <c r="W20" s="947">
        <v>361</v>
      </c>
      <c r="X20" s="948">
        <v>379</v>
      </c>
      <c r="Y20" s="949">
        <v>422</v>
      </c>
      <c r="Z20" s="946">
        <v>381</v>
      </c>
      <c r="AA20" s="950">
        <v>406</v>
      </c>
      <c r="AB20" s="949">
        <v>392</v>
      </c>
      <c r="AC20" s="946">
        <v>334</v>
      </c>
      <c r="AD20" s="944">
        <v>335</v>
      </c>
      <c r="AE20" s="949">
        <v>312</v>
      </c>
      <c r="AF20" s="946">
        <v>274</v>
      </c>
      <c r="AG20" s="944">
        <v>258</v>
      </c>
      <c r="AH20" s="942">
        <v>259</v>
      </c>
      <c r="AI20" s="946">
        <v>241</v>
      </c>
      <c r="AJ20" s="944">
        <v>225</v>
      </c>
      <c r="AK20" s="942">
        <v>302</v>
      </c>
      <c r="AL20" s="951">
        <v>333</v>
      </c>
    </row>
    <row r="21" spans="1:54" ht="14.25" customHeight="1" x14ac:dyDescent="0.15">
      <c r="A21" s="250" t="s">
        <v>114</v>
      </c>
      <c r="B21" s="394" t="s">
        <v>93</v>
      </c>
      <c r="C21" s="917">
        <v>3136</v>
      </c>
      <c r="D21" s="918">
        <v>4900</v>
      </c>
      <c r="E21" s="922">
        <v>5524</v>
      </c>
      <c r="F21" s="920">
        <v>5077</v>
      </c>
      <c r="G21" s="921">
        <v>4741</v>
      </c>
      <c r="H21" s="919">
        <v>4599</v>
      </c>
      <c r="I21" s="920">
        <v>5340</v>
      </c>
      <c r="J21" s="918">
        <v>5959</v>
      </c>
      <c r="K21" s="922">
        <v>6085</v>
      </c>
      <c r="L21" s="920">
        <v>6270</v>
      </c>
      <c r="M21" s="918">
        <v>6377</v>
      </c>
      <c r="N21" s="922">
        <v>4791</v>
      </c>
      <c r="O21" s="920">
        <v>5329</v>
      </c>
      <c r="P21" s="918">
        <v>6374</v>
      </c>
      <c r="Q21" s="923">
        <v>5377</v>
      </c>
      <c r="R21" s="920">
        <v>5451</v>
      </c>
      <c r="S21" s="918">
        <v>4504</v>
      </c>
      <c r="T21" s="922">
        <v>4314</v>
      </c>
      <c r="U21" s="924">
        <v>4737</v>
      </c>
      <c r="V21" s="918">
        <v>4995</v>
      </c>
      <c r="W21" s="925">
        <v>5459</v>
      </c>
      <c r="X21" s="924">
        <v>5120</v>
      </c>
      <c r="Y21" s="926">
        <v>4644</v>
      </c>
      <c r="Z21" s="922">
        <v>6288</v>
      </c>
      <c r="AA21" s="927">
        <v>4610</v>
      </c>
      <c r="AB21" s="926">
        <v>5458</v>
      </c>
      <c r="AC21" s="922">
        <v>5516</v>
      </c>
      <c r="AD21" s="920">
        <v>4836</v>
      </c>
      <c r="AE21" s="926">
        <v>5142</v>
      </c>
      <c r="AF21" s="922">
        <v>5101</v>
      </c>
      <c r="AG21" s="920">
        <v>4426</v>
      </c>
      <c r="AH21" s="918">
        <v>4309</v>
      </c>
      <c r="AI21" s="922">
        <v>4761</v>
      </c>
      <c r="AJ21" s="920">
        <v>4583</v>
      </c>
      <c r="AK21" s="918">
        <v>4402</v>
      </c>
      <c r="AL21" s="928">
        <v>4598</v>
      </c>
    </row>
    <row r="22" spans="1:54" ht="14.25" customHeight="1" x14ac:dyDescent="0.15">
      <c r="A22" s="184" t="s">
        <v>114</v>
      </c>
      <c r="B22" s="395" t="s">
        <v>94</v>
      </c>
      <c r="C22" s="929">
        <v>348040</v>
      </c>
      <c r="D22" s="930">
        <v>475671</v>
      </c>
      <c r="E22" s="934">
        <v>507774</v>
      </c>
      <c r="F22" s="932">
        <v>503138</v>
      </c>
      <c r="G22" s="933">
        <v>441539</v>
      </c>
      <c r="H22" s="931">
        <v>420373</v>
      </c>
      <c r="I22" s="932">
        <v>460158</v>
      </c>
      <c r="J22" s="930">
        <v>514527</v>
      </c>
      <c r="K22" s="934">
        <v>509753</v>
      </c>
      <c r="L22" s="932">
        <v>620388</v>
      </c>
      <c r="M22" s="930">
        <v>708369</v>
      </c>
      <c r="N22" s="934">
        <v>520862</v>
      </c>
      <c r="O22" s="932">
        <v>548521</v>
      </c>
      <c r="P22" s="930">
        <v>489994</v>
      </c>
      <c r="Q22" s="935">
        <v>401789</v>
      </c>
      <c r="R22" s="932">
        <v>429321</v>
      </c>
      <c r="S22" s="930">
        <v>433454</v>
      </c>
      <c r="T22" s="934">
        <v>487690</v>
      </c>
      <c r="U22" s="936">
        <v>486048</v>
      </c>
      <c r="V22" s="930">
        <v>516934</v>
      </c>
      <c r="W22" s="937">
        <v>473353</v>
      </c>
      <c r="X22" s="936">
        <v>418584</v>
      </c>
      <c r="Y22" s="938">
        <v>394973</v>
      </c>
      <c r="Z22" s="934">
        <v>445484</v>
      </c>
      <c r="AA22" s="939">
        <v>418227</v>
      </c>
      <c r="AB22" s="938">
        <v>480124</v>
      </c>
      <c r="AC22" s="934">
        <v>503023</v>
      </c>
      <c r="AD22" s="932">
        <v>576338</v>
      </c>
      <c r="AE22" s="938">
        <v>607172</v>
      </c>
      <c r="AF22" s="934">
        <v>591044</v>
      </c>
      <c r="AG22" s="932">
        <v>557673</v>
      </c>
      <c r="AH22" s="930">
        <v>417781</v>
      </c>
      <c r="AI22" s="934">
        <v>428157</v>
      </c>
      <c r="AJ22" s="932">
        <v>392000</v>
      </c>
      <c r="AK22" s="930">
        <v>372782</v>
      </c>
      <c r="AL22" s="940">
        <v>314805</v>
      </c>
    </row>
    <row r="23" spans="1:54" ht="14.25" customHeight="1" x14ac:dyDescent="0.15">
      <c r="A23" s="186" t="s">
        <v>114</v>
      </c>
      <c r="B23" s="417" t="s">
        <v>96</v>
      </c>
      <c r="C23" s="941">
        <v>111</v>
      </c>
      <c r="D23" s="942">
        <v>97</v>
      </c>
      <c r="E23" s="946">
        <v>92</v>
      </c>
      <c r="F23" s="944">
        <v>99</v>
      </c>
      <c r="G23" s="945">
        <v>93</v>
      </c>
      <c r="H23" s="943">
        <v>91</v>
      </c>
      <c r="I23" s="944">
        <v>86</v>
      </c>
      <c r="J23" s="942">
        <v>86</v>
      </c>
      <c r="K23" s="946">
        <v>84</v>
      </c>
      <c r="L23" s="944">
        <v>99</v>
      </c>
      <c r="M23" s="942">
        <v>111</v>
      </c>
      <c r="N23" s="946">
        <v>109</v>
      </c>
      <c r="O23" s="944">
        <v>103</v>
      </c>
      <c r="P23" s="942">
        <v>77</v>
      </c>
      <c r="Q23" s="947">
        <v>75</v>
      </c>
      <c r="R23" s="944">
        <v>79</v>
      </c>
      <c r="S23" s="942">
        <v>96</v>
      </c>
      <c r="T23" s="946">
        <v>113</v>
      </c>
      <c r="U23" s="948">
        <v>103</v>
      </c>
      <c r="V23" s="942">
        <v>103</v>
      </c>
      <c r="W23" s="947">
        <v>87</v>
      </c>
      <c r="X23" s="948">
        <v>82</v>
      </c>
      <c r="Y23" s="949">
        <v>85</v>
      </c>
      <c r="Z23" s="946">
        <v>71</v>
      </c>
      <c r="AA23" s="950">
        <v>91</v>
      </c>
      <c r="AB23" s="949">
        <v>88</v>
      </c>
      <c r="AC23" s="946">
        <v>91</v>
      </c>
      <c r="AD23" s="944">
        <v>119</v>
      </c>
      <c r="AE23" s="949">
        <v>118</v>
      </c>
      <c r="AF23" s="946">
        <v>116</v>
      </c>
      <c r="AG23" s="944">
        <v>126</v>
      </c>
      <c r="AH23" s="942">
        <v>97</v>
      </c>
      <c r="AI23" s="946">
        <v>90</v>
      </c>
      <c r="AJ23" s="944">
        <v>86</v>
      </c>
      <c r="AK23" s="942">
        <v>85</v>
      </c>
      <c r="AL23" s="951">
        <v>68</v>
      </c>
    </row>
    <row r="24" spans="1:54" ht="14.25" customHeight="1" x14ac:dyDescent="0.15">
      <c r="A24" s="250" t="s">
        <v>115</v>
      </c>
      <c r="B24" s="394" t="s">
        <v>93</v>
      </c>
      <c r="C24" s="917">
        <v>1891</v>
      </c>
      <c r="D24" s="918">
        <v>2274</v>
      </c>
      <c r="E24" s="922">
        <v>2336</v>
      </c>
      <c r="F24" s="920">
        <v>2082</v>
      </c>
      <c r="G24" s="921">
        <v>2019</v>
      </c>
      <c r="H24" s="919">
        <v>1858</v>
      </c>
      <c r="I24" s="920">
        <v>2214</v>
      </c>
      <c r="J24" s="918">
        <v>2330</v>
      </c>
      <c r="K24" s="922">
        <v>2483</v>
      </c>
      <c r="L24" s="920">
        <v>2322</v>
      </c>
      <c r="M24" s="918">
        <v>2078</v>
      </c>
      <c r="N24" s="922">
        <v>1887</v>
      </c>
      <c r="O24" s="920">
        <v>2425</v>
      </c>
      <c r="P24" s="918">
        <v>2578</v>
      </c>
      <c r="Q24" s="923">
        <v>2179</v>
      </c>
      <c r="R24" s="920">
        <v>2475</v>
      </c>
      <c r="S24" s="918">
        <v>2801</v>
      </c>
      <c r="T24" s="922">
        <v>2980</v>
      </c>
      <c r="U24" s="924">
        <v>3164</v>
      </c>
      <c r="V24" s="918">
        <v>2874</v>
      </c>
      <c r="W24" s="925">
        <v>3587</v>
      </c>
      <c r="X24" s="924">
        <v>3028</v>
      </c>
      <c r="Y24" s="926">
        <v>2821</v>
      </c>
      <c r="Z24" s="922">
        <v>3605</v>
      </c>
      <c r="AA24" s="927">
        <v>2739</v>
      </c>
      <c r="AB24" s="926">
        <v>3061</v>
      </c>
      <c r="AC24" s="922">
        <v>3344</v>
      </c>
      <c r="AD24" s="920">
        <v>2814</v>
      </c>
      <c r="AE24" s="926">
        <v>2496</v>
      </c>
      <c r="AF24" s="922">
        <v>2803</v>
      </c>
      <c r="AG24" s="920">
        <v>2613</v>
      </c>
      <c r="AH24" s="918">
        <v>2169</v>
      </c>
      <c r="AI24" s="922">
        <v>1863</v>
      </c>
      <c r="AJ24" s="920">
        <v>1817</v>
      </c>
      <c r="AK24" s="918">
        <v>2025</v>
      </c>
      <c r="AL24" s="928">
        <v>2466</v>
      </c>
    </row>
    <row r="25" spans="1:54" ht="14.25" customHeight="1" x14ac:dyDescent="0.15">
      <c r="A25" s="184" t="s">
        <v>115</v>
      </c>
      <c r="B25" s="395" t="s">
        <v>94</v>
      </c>
      <c r="C25" s="929">
        <v>603321</v>
      </c>
      <c r="D25" s="930">
        <v>564524</v>
      </c>
      <c r="E25" s="934">
        <v>545548</v>
      </c>
      <c r="F25" s="932">
        <v>585602</v>
      </c>
      <c r="G25" s="933">
        <v>524406</v>
      </c>
      <c r="H25" s="931">
        <v>443626</v>
      </c>
      <c r="I25" s="932">
        <v>520277</v>
      </c>
      <c r="J25" s="930">
        <v>460595</v>
      </c>
      <c r="K25" s="934">
        <v>437473</v>
      </c>
      <c r="L25" s="932">
        <v>430777</v>
      </c>
      <c r="M25" s="930">
        <v>417592</v>
      </c>
      <c r="N25" s="934">
        <v>338018</v>
      </c>
      <c r="O25" s="932">
        <v>407372</v>
      </c>
      <c r="P25" s="930">
        <v>381329</v>
      </c>
      <c r="Q25" s="935">
        <v>338220</v>
      </c>
      <c r="R25" s="932">
        <v>391154</v>
      </c>
      <c r="S25" s="930">
        <v>345384</v>
      </c>
      <c r="T25" s="934">
        <v>394495</v>
      </c>
      <c r="U25" s="936">
        <v>380491</v>
      </c>
      <c r="V25" s="930">
        <v>362862</v>
      </c>
      <c r="W25" s="937">
        <v>451118</v>
      </c>
      <c r="X25" s="936">
        <v>423149</v>
      </c>
      <c r="Y25" s="938">
        <v>430546</v>
      </c>
      <c r="Z25" s="934">
        <v>577690</v>
      </c>
      <c r="AA25" s="939">
        <v>682876</v>
      </c>
      <c r="AB25" s="938">
        <v>661340</v>
      </c>
      <c r="AC25" s="934">
        <v>532524</v>
      </c>
      <c r="AD25" s="932">
        <v>534627</v>
      </c>
      <c r="AE25" s="938">
        <v>615883</v>
      </c>
      <c r="AF25" s="934">
        <v>626440</v>
      </c>
      <c r="AG25" s="932">
        <v>472508</v>
      </c>
      <c r="AH25" s="930">
        <v>325507</v>
      </c>
      <c r="AI25" s="934">
        <v>380486</v>
      </c>
      <c r="AJ25" s="932">
        <v>410303</v>
      </c>
      <c r="AK25" s="930">
        <v>499301</v>
      </c>
      <c r="AL25" s="940">
        <v>584047</v>
      </c>
    </row>
    <row r="26" spans="1:54" ht="14.25" customHeight="1" x14ac:dyDescent="0.15">
      <c r="A26" s="186" t="s">
        <v>115</v>
      </c>
      <c r="B26" s="417" t="s">
        <v>96</v>
      </c>
      <c r="C26" s="941">
        <v>319</v>
      </c>
      <c r="D26" s="942">
        <v>248</v>
      </c>
      <c r="E26" s="946">
        <v>234</v>
      </c>
      <c r="F26" s="944">
        <v>281</v>
      </c>
      <c r="G26" s="945">
        <v>260</v>
      </c>
      <c r="H26" s="943">
        <v>239</v>
      </c>
      <c r="I26" s="944">
        <v>235</v>
      </c>
      <c r="J26" s="942">
        <v>198</v>
      </c>
      <c r="K26" s="946">
        <v>176</v>
      </c>
      <c r="L26" s="944">
        <v>185</v>
      </c>
      <c r="M26" s="942">
        <v>201</v>
      </c>
      <c r="N26" s="946">
        <v>179</v>
      </c>
      <c r="O26" s="944">
        <v>168</v>
      </c>
      <c r="P26" s="942">
        <v>148</v>
      </c>
      <c r="Q26" s="947">
        <v>155</v>
      </c>
      <c r="R26" s="944">
        <v>158</v>
      </c>
      <c r="S26" s="942">
        <v>123</v>
      </c>
      <c r="T26" s="946">
        <v>132</v>
      </c>
      <c r="U26" s="948">
        <v>120</v>
      </c>
      <c r="V26" s="942">
        <v>126</v>
      </c>
      <c r="W26" s="947">
        <v>126</v>
      </c>
      <c r="X26" s="948">
        <v>140</v>
      </c>
      <c r="Y26" s="949">
        <v>153</v>
      </c>
      <c r="Z26" s="946">
        <v>160</v>
      </c>
      <c r="AA26" s="950">
        <v>249</v>
      </c>
      <c r="AB26" s="949">
        <v>216</v>
      </c>
      <c r="AC26" s="946">
        <v>159</v>
      </c>
      <c r="AD26" s="944">
        <v>190</v>
      </c>
      <c r="AE26" s="949">
        <v>247</v>
      </c>
      <c r="AF26" s="946">
        <v>223</v>
      </c>
      <c r="AG26" s="944">
        <v>181</v>
      </c>
      <c r="AH26" s="942">
        <v>150</v>
      </c>
      <c r="AI26" s="946">
        <v>204</v>
      </c>
      <c r="AJ26" s="944">
        <v>226</v>
      </c>
      <c r="AK26" s="942">
        <v>247</v>
      </c>
      <c r="AL26" s="951">
        <v>237</v>
      </c>
    </row>
    <row r="27" spans="1:54" s="41" customFormat="1" ht="14.25" customHeight="1" x14ac:dyDescent="0.15">
      <c r="A27" s="200" t="s">
        <v>116</v>
      </c>
      <c r="B27" s="427" t="s">
        <v>93</v>
      </c>
      <c r="C27" s="952">
        <v>1469.4290000000001</v>
      </c>
      <c r="D27" s="953">
        <v>1774.6020000000001</v>
      </c>
      <c r="E27" s="954">
        <v>1827.162</v>
      </c>
      <c r="F27" s="955">
        <v>1629.4469999999999</v>
      </c>
      <c r="G27" s="956">
        <v>1605.826</v>
      </c>
      <c r="H27" s="957">
        <v>1470.8589999999999</v>
      </c>
      <c r="I27" s="955">
        <v>1764.0139999999999</v>
      </c>
      <c r="J27" s="958">
        <v>1831.8820000000001</v>
      </c>
      <c r="K27" s="954">
        <v>1970.8710000000001</v>
      </c>
      <c r="L27" s="959">
        <v>1843.2090000000001</v>
      </c>
      <c r="M27" s="960">
        <v>1620.335</v>
      </c>
      <c r="N27" s="961">
        <v>1483.9159999999999</v>
      </c>
      <c r="O27" s="955">
        <v>1905.49</v>
      </c>
      <c r="P27" s="953">
        <v>2066.6469999999999</v>
      </c>
      <c r="Q27" s="925">
        <v>1740.0340000000001</v>
      </c>
      <c r="R27" s="955">
        <v>1952.49</v>
      </c>
      <c r="S27" s="953">
        <v>2268.299</v>
      </c>
      <c r="T27" s="954">
        <v>2400.5169999999998</v>
      </c>
      <c r="U27" s="962">
        <v>2583.4639999999999</v>
      </c>
      <c r="V27" s="953">
        <v>2273.864</v>
      </c>
      <c r="W27" s="925">
        <v>2896.6840000000002</v>
      </c>
      <c r="X27" s="962">
        <v>2480.0160000000001</v>
      </c>
      <c r="Y27" s="963">
        <v>2273.75</v>
      </c>
      <c r="Z27" s="954">
        <v>2939.8020000000001</v>
      </c>
      <c r="AA27" s="964">
        <v>2200.6640000000002</v>
      </c>
      <c r="AB27" s="963">
        <v>2440.817</v>
      </c>
      <c r="AC27" s="954">
        <v>2686.0230000000001</v>
      </c>
      <c r="AD27" s="955">
        <v>2238.9270000000001</v>
      </c>
      <c r="AE27" s="963">
        <v>1930.0920000000001</v>
      </c>
      <c r="AF27" s="954">
        <v>2255.0650000000001</v>
      </c>
      <c r="AG27" s="955">
        <v>2146.9960000000001</v>
      </c>
      <c r="AH27" s="953">
        <v>1726.954</v>
      </c>
      <c r="AI27" s="922">
        <v>1405.402</v>
      </c>
      <c r="AJ27" s="955">
        <v>1351.9349999999999</v>
      </c>
      <c r="AK27" s="953">
        <v>1527.538</v>
      </c>
      <c r="AL27" s="965">
        <v>1858.6690000000001</v>
      </c>
      <c r="AO27" s="40"/>
      <c r="AP27" s="782"/>
      <c r="AQ27" s="760"/>
      <c r="AR27" s="816"/>
      <c r="AS27" s="816"/>
      <c r="AT27" s="816"/>
      <c r="AU27" s="813"/>
      <c r="AV27" s="1571"/>
      <c r="AW27" s="1571"/>
      <c r="AX27" s="1571"/>
      <c r="AY27" s="1571"/>
      <c r="AZ27" s="1571"/>
      <c r="BA27" s="813"/>
      <c r="BB27" s="760"/>
    </row>
    <row r="28" spans="1:54" s="41" customFormat="1" ht="14.25" customHeight="1" x14ac:dyDescent="0.15">
      <c r="A28" s="192" t="s">
        <v>116</v>
      </c>
      <c r="B28" s="436" t="s">
        <v>94</v>
      </c>
      <c r="C28" s="966">
        <v>449915.65100000001</v>
      </c>
      <c r="D28" s="967">
        <v>404006.02299999999</v>
      </c>
      <c r="E28" s="968">
        <v>374125.42300000001</v>
      </c>
      <c r="F28" s="969">
        <v>411319.40399999998</v>
      </c>
      <c r="G28" s="970">
        <v>366040.80599999998</v>
      </c>
      <c r="H28" s="971">
        <v>303711.73200000002</v>
      </c>
      <c r="I28" s="969">
        <v>364677.91</v>
      </c>
      <c r="J28" s="967">
        <v>320201.84100000001</v>
      </c>
      <c r="K28" s="968">
        <v>313624.94099999999</v>
      </c>
      <c r="L28" s="972">
        <v>304021.935</v>
      </c>
      <c r="M28" s="973">
        <v>280849.27299999999</v>
      </c>
      <c r="N28" s="974">
        <v>218450.185</v>
      </c>
      <c r="O28" s="969">
        <v>251855.17199999999</v>
      </c>
      <c r="P28" s="967">
        <v>239746.33100000001</v>
      </c>
      <c r="Q28" s="937">
        <v>213587.55600000001</v>
      </c>
      <c r="R28" s="969">
        <v>250988.66699999999</v>
      </c>
      <c r="S28" s="967">
        <v>227224.26</v>
      </c>
      <c r="T28" s="968">
        <v>255190.96400000001</v>
      </c>
      <c r="U28" s="975">
        <v>250437.283</v>
      </c>
      <c r="V28" s="967">
        <v>230000.38800000001</v>
      </c>
      <c r="W28" s="937">
        <v>294100.78399999999</v>
      </c>
      <c r="X28" s="975">
        <v>253750.60399999999</v>
      </c>
      <c r="Y28" s="976">
        <v>256158.68</v>
      </c>
      <c r="Z28" s="968">
        <v>370351.02899999998</v>
      </c>
      <c r="AA28" s="977">
        <v>436050.03</v>
      </c>
      <c r="AB28" s="976">
        <v>441533.95799999998</v>
      </c>
      <c r="AC28" s="968">
        <v>323952.70199999999</v>
      </c>
      <c r="AD28" s="969">
        <v>330756.53700000001</v>
      </c>
      <c r="AE28" s="976">
        <v>402254.78399999999</v>
      </c>
      <c r="AF28" s="968">
        <v>420366.94799999997</v>
      </c>
      <c r="AG28" s="969">
        <v>326948.8</v>
      </c>
      <c r="AH28" s="967">
        <v>221120.848</v>
      </c>
      <c r="AI28" s="934">
        <v>268037.88699999999</v>
      </c>
      <c r="AJ28" s="969">
        <v>285615.49</v>
      </c>
      <c r="AK28" s="967">
        <v>352463.31099999999</v>
      </c>
      <c r="AL28" s="978">
        <v>405634.52500000002</v>
      </c>
      <c r="AO28" s="40"/>
      <c r="AP28" s="782"/>
      <c r="AQ28" s="760"/>
      <c r="AR28" s="816"/>
      <c r="AS28" s="816"/>
      <c r="AT28" s="816"/>
      <c r="AU28" s="813"/>
      <c r="AV28" s="1571"/>
      <c r="AW28" s="1571"/>
      <c r="AX28" s="1571"/>
      <c r="AY28" s="1571"/>
      <c r="AZ28" s="1571"/>
      <c r="BA28" s="813"/>
      <c r="BB28" s="760"/>
    </row>
    <row r="29" spans="1:54" s="41" customFormat="1" ht="14.25" customHeight="1" x14ac:dyDescent="0.15">
      <c r="A29" s="197" t="s">
        <v>116</v>
      </c>
      <c r="B29" s="417" t="s">
        <v>96</v>
      </c>
      <c r="C29" s="941">
        <v>306</v>
      </c>
      <c r="D29" s="942">
        <v>228</v>
      </c>
      <c r="E29" s="946">
        <v>205</v>
      </c>
      <c r="F29" s="944">
        <v>252</v>
      </c>
      <c r="G29" s="945">
        <v>228</v>
      </c>
      <c r="H29" s="943">
        <v>206</v>
      </c>
      <c r="I29" s="944">
        <v>207</v>
      </c>
      <c r="J29" s="942">
        <v>175</v>
      </c>
      <c r="K29" s="946">
        <v>159</v>
      </c>
      <c r="L29" s="979">
        <v>165</v>
      </c>
      <c r="M29" s="980">
        <v>173</v>
      </c>
      <c r="N29" s="943">
        <v>147</v>
      </c>
      <c r="O29" s="944">
        <v>132</v>
      </c>
      <c r="P29" s="942">
        <v>116</v>
      </c>
      <c r="Q29" s="947">
        <v>123</v>
      </c>
      <c r="R29" s="944">
        <v>129</v>
      </c>
      <c r="S29" s="942">
        <v>100</v>
      </c>
      <c r="T29" s="946">
        <v>106</v>
      </c>
      <c r="U29" s="948">
        <v>97</v>
      </c>
      <c r="V29" s="942">
        <v>101</v>
      </c>
      <c r="W29" s="947">
        <v>102</v>
      </c>
      <c r="X29" s="948">
        <v>102</v>
      </c>
      <c r="Y29" s="949">
        <v>113</v>
      </c>
      <c r="Z29" s="946">
        <v>126</v>
      </c>
      <c r="AA29" s="950">
        <v>198</v>
      </c>
      <c r="AB29" s="949">
        <v>181</v>
      </c>
      <c r="AC29" s="946">
        <v>121</v>
      </c>
      <c r="AD29" s="944">
        <v>148</v>
      </c>
      <c r="AE29" s="949">
        <v>208</v>
      </c>
      <c r="AF29" s="946">
        <v>186</v>
      </c>
      <c r="AG29" s="944">
        <v>152</v>
      </c>
      <c r="AH29" s="942">
        <v>128</v>
      </c>
      <c r="AI29" s="946">
        <v>191</v>
      </c>
      <c r="AJ29" s="944">
        <v>211</v>
      </c>
      <c r="AK29" s="942">
        <v>231</v>
      </c>
      <c r="AL29" s="951">
        <v>218</v>
      </c>
      <c r="AO29" s="40"/>
      <c r="AP29" s="782"/>
      <c r="AQ29" s="760"/>
      <c r="AR29" s="816"/>
      <c r="AS29" s="816"/>
      <c r="AT29" s="816"/>
      <c r="AU29" s="813"/>
      <c r="AV29" s="1571"/>
      <c r="AW29" s="1571"/>
      <c r="AX29" s="1571"/>
      <c r="AY29" s="1571"/>
      <c r="AZ29" s="1571"/>
      <c r="BA29" s="813"/>
      <c r="BB29" s="760"/>
    </row>
    <row r="30" spans="1:54" s="41" customFormat="1" ht="14.25" customHeight="1" x14ac:dyDescent="0.15">
      <c r="A30" s="200" t="s">
        <v>117</v>
      </c>
      <c r="B30" s="427" t="s">
        <v>93</v>
      </c>
      <c r="C30" s="952">
        <v>244.786</v>
      </c>
      <c r="D30" s="953">
        <v>291.19799999999998</v>
      </c>
      <c r="E30" s="954">
        <v>284.178</v>
      </c>
      <c r="F30" s="955">
        <v>257.35899999999998</v>
      </c>
      <c r="G30" s="956">
        <v>237.90600000000001</v>
      </c>
      <c r="H30" s="957">
        <v>221.50200000000001</v>
      </c>
      <c r="I30" s="955">
        <v>260.08999999999997</v>
      </c>
      <c r="J30" s="953">
        <v>276.04300000000001</v>
      </c>
      <c r="K30" s="954">
        <v>282.04000000000002</v>
      </c>
      <c r="L30" s="955">
        <v>277.44099999999997</v>
      </c>
      <c r="M30" s="953">
        <v>266.529</v>
      </c>
      <c r="N30" s="954">
        <v>229.16399999999999</v>
      </c>
      <c r="O30" s="955">
        <v>304.14</v>
      </c>
      <c r="P30" s="953">
        <v>301.334</v>
      </c>
      <c r="Q30" s="925">
        <v>256.34699999999998</v>
      </c>
      <c r="R30" s="955">
        <v>306.29199999999997</v>
      </c>
      <c r="S30" s="953">
        <v>304.279</v>
      </c>
      <c r="T30" s="954">
        <v>334.34199999999998</v>
      </c>
      <c r="U30" s="962">
        <v>319.77800000000002</v>
      </c>
      <c r="V30" s="953">
        <v>338.863</v>
      </c>
      <c r="W30" s="925">
        <v>378.81</v>
      </c>
      <c r="X30" s="962">
        <v>286.94200000000001</v>
      </c>
      <c r="Y30" s="963">
        <v>287.71800000000002</v>
      </c>
      <c r="Z30" s="954">
        <v>359.005</v>
      </c>
      <c r="AA30" s="964">
        <v>281.04300000000001</v>
      </c>
      <c r="AB30" s="963">
        <v>324.036</v>
      </c>
      <c r="AC30" s="954">
        <v>356.79899999999998</v>
      </c>
      <c r="AD30" s="955">
        <v>311.47800000000001</v>
      </c>
      <c r="AE30" s="963">
        <v>332.88799999999998</v>
      </c>
      <c r="AF30" s="954">
        <v>310.26400000000001</v>
      </c>
      <c r="AG30" s="955">
        <v>274.94299999999998</v>
      </c>
      <c r="AH30" s="953">
        <v>265.24900000000002</v>
      </c>
      <c r="AI30" s="954">
        <v>271.54300000000001</v>
      </c>
      <c r="AJ30" s="955">
        <v>280.20100000000002</v>
      </c>
      <c r="AK30" s="953">
        <v>292.3</v>
      </c>
      <c r="AL30" s="965">
        <v>351.714</v>
      </c>
      <c r="AO30" s="40"/>
      <c r="AP30" s="782"/>
      <c r="AQ30" s="760"/>
      <c r="AR30" s="816"/>
      <c r="AS30" s="816"/>
      <c r="AT30" s="816"/>
      <c r="AU30" s="813"/>
      <c r="AV30" s="1571"/>
      <c r="AW30" s="1571"/>
      <c r="AX30" s="1571"/>
      <c r="AY30" s="1571"/>
      <c r="AZ30" s="1571"/>
      <c r="BA30" s="813"/>
      <c r="BB30" s="760"/>
    </row>
    <row r="31" spans="1:54" s="41" customFormat="1" ht="14.25" customHeight="1" x14ac:dyDescent="0.15">
      <c r="A31" s="192" t="s">
        <v>117</v>
      </c>
      <c r="B31" s="436" t="s">
        <v>94</v>
      </c>
      <c r="C31" s="966">
        <v>92715.202000000005</v>
      </c>
      <c r="D31" s="967">
        <v>99474.259000000005</v>
      </c>
      <c r="E31" s="968">
        <v>103340.58900000001</v>
      </c>
      <c r="F31" s="969">
        <v>106979.211</v>
      </c>
      <c r="G31" s="970">
        <v>98871.54</v>
      </c>
      <c r="H31" s="971">
        <v>86727.551000000007</v>
      </c>
      <c r="I31" s="969">
        <v>95607.209000000003</v>
      </c>
      <c r="J31" s="967">
        <v>82267.370999999999</v>
      </c>
      <c r="K31" s="968">
        <v>70587.082999999999</v>
      </c>
      <c r="L31" s="972">
        <v>78542.422000000006</v>
      </c>
      <c r="M31" s="973">
        <v>83958.014999999999</v>
      </c>
      <c r="N31" s="974">
        <v>72446.195000000007</v>
      </c>
      <c r="O31" s="969">
        <v>93643.517000000007</v>
      </c>
      <c r="P31" s="967">
        <v>84597.35</v>
      </c>
      <c r="Q31" s="937">
        <v>74253.812000000005</v>
      </c>
      <c r="R31" s="969">
        <v>82735.125</v>
      </c>
      <c r="S31" s="967">
        <v>67474.865000000005</v>
      </c>
      <c r="T31" s="968">
        <v>81011.98</v>
      </c>
      <c r="U31" s="975">
        <v>72636.623999999996</v>
      </c>
      <c r="V31" s="967">
        <v>76413.989000000001</v>
      </c>
      <c r="W31" s="981">
        <v>86734.75</v>
      </c>
      <c r="X31" s="975">
        <v>94090.472999999998</v>
      </c>
      <c r="Y31" s="976">
        <v>94041.226999999999</v>
      </c>
      <c r="Z31" s="968">
        <v>116851.702</v>
      </c>
      <c r="AA31" s="977">
        <v>139472.35</v>
      </c>
      <c r="AB31" s="976">
        <v>122376.91</v>
      </c>
      <c r="AC31" s="968">
        <v>123154.147</v>
      </c>
      <c r="AD31" s="969">
        <v>119113.85</v>
      </c>
      <c r="AE31" s="976">
        <v>125289.601</v>
      </c>
      <c r="AF31" s="968">
        <v>108825.05</v>
      </c>
      <c r="AG31" s="969">
        <v>80313.073999999993</v>
      </c>
      <c r="AH31" s="967">
        <v>59006.858</v>
      </c>
      <c r="AI31" s="968">
        <v>65346.959000000003</v>
      </c>
      <c r="AJ31" s="969">
        <v>73894.108999999997</v>
      </c>
      <c r="AK31" s="967">
        <v>86512.388000000006</v>
      </c>
      <c r="AL31" s="978">
        <v>100961.143</v>
      </c>
      <c r="AO31" s="40"/>
      <c r="AP31" s="782"/>
      <c r="AQ31" s="760"/>
      <c r="AR31" s="816"/>
      <c r="AS31" s="816"/>
      <c r="AT31" s="816"/>
      <c r="AU31" s="813"/>
      <c r="AV31" s="1571"/>
      <c r="AW31" s="1571"/>
      <c r="AX31" s="1571"/>
      <c r="AY31" s="1571"/>
      <c r="AZ31" s="1571"/>
      <c r="BA31" s="813"/>
      <c r="BB31" s="760"/>
    </row>
    <row r="32" spans="1:54" s="41" customFormat="1" ht="14.25" customHeight="1" x14ac:dyDescent="0.15">
      <c r="A32" s="197" t="s">
        <v>117</v>
      </c>
      <c r="B32" s="417" t="s">
        <v>96</v>
      </c>
      <c r="C32" s="941">
        <v>379</v>
      </c>
      <c r="D32" s="942">
        <v>342</v>
      </c>
      <c r="E32" s="946">
        <v>364</v>
      </c>
      <c r="F32" s="944">
        <v>416</v>
      </c>
      <c r="G32" s="945">
        <v>416</v>
      </c>
      <c r="H32" s="943">
        <v>391</v>
      </c>
      <c r="I32" s="944">
        <v>368</v>
      </c>
      <c r="J32" s="942">
        <v>298</v>
      </c>
      <c r="K32" s="946">
        <v>250</v>
      </c>
      <c r="L32" s="944">
        <v>283</v>
      </c>
      <c r="M32" s="942">
        <v>315</v>
      </c>
      <c r="N32" s="946">
        <v>316</v>
      </c>
      <c r="O32" s="944">
        <v>308</v>
      </c>
      <c r="P32" s="942">
        <v>281</v>
      </c>
      <c r="Q32" s="947">
        <v>290</v>
      </c>
      <c r="R32" s="944">
        <v>270</v>
      </c>
      <c r="S32" s="942">
        <v>222</v>
      </c>
      <c r="T32" s="946">
        <v>242</v>
      </c>
      <c r="U32" s="948">
        <v>227</v>
      </c>
      <c r="V32" s="942">
        <v>236</v>
      </c>
      <c r="W32" s="982">
        <v>229</v>
      </c>
      <c r="X32" s="948">
        <v>328</v>
      </c>
      <c r="Y32" s="949">
        <v>327</v>
      </c>
      <c r="Z32" s="946">
        <v>325</v>
      </c>
      <c r="AA32" s="950">
        <v>496</v>
      </c>
      <c r="AB32" s="949">
        <v>378</v>
      </c>
      <c r="AC32" s="946">
        <v>345</v>
      </c>
      <c r="AD32" s="944">
        <v>382</v>
      </c>
      <c r="AE32" s="949">
        <v>376</v>
      </c>
      <c r="AF32" s="946">
        <v>351</v>
      </c>
      <c r="AG32" s="944">
        <v>292</v>
      </c>
      <c r="AH32" s="942">
        <v>222</v>
      </c>
      <c r="AI32" s="946">
        <v>241</v>
      </c>
      <c r="AJ32" s="944">
        <v>264</v>
      </c>
      <c r="AK32" s="942">
        <v>296</v>
      </c>
      <c r="AL32" s="951">
        <v>287</v>
      </c>
      <c r="AO32" s="40"/>
      <c r="AP32" s="782"/>
      <c r="AQ32" s="760"/>
      <c r="AR32" s="816"/>
      <c r="AS32" s="816"/>
      <c r="AT32" s="816"/>
      <c r="AU32" s="813"/>
      <c r="AV32" s="1571"/>
      <c r="AW32" s="1571"/>
      <c r="AX32" s="1571"/>
      <c r="AY32" s="1571"/>
      <c r="AZ32" s="1571"/>
      <c r="BA32" s="813"/>
      <c r="BB32" s="760"/>
    </row>
    <row r="33" spans="1:54" s="41" customFormat="1" ht="14.25" customHeight="1" x14ac:dyDescent="0.15">
      <c r="A33" s="200" t="s">
        <v>118</v>
      </c>
      <c r="B33" s="427" t="s">
        <v>93</v>
      </c>
      <c r="C33" s="952">
        <v>123.024</v>
      </c>
      <c r="D33" s="953">
        <v>130.572</v>
      </c>
      <c r="E33" s="954">
        <v>141.459</v>
      </c>
      <c r="F33" s="955">
        <v>125.458</v>
      </c>
      <c r="G33" s="956">
        <v>110.15600000000001</v>
      </c>
      <c r="H33" s="957">
        <v>108.74299999999999</v>
      </c>
      <c r="I33" s="955">
        <v>118.988</v>
      </c>
      <c r="J33" s="953">
        <v>129.07300000000001</v>
      </c>
      <c r="K33" s="954">
        <v>133.99600000000001</v>
      </c>
      <c r="L33" s="955">
        <v>128.66900000000001</v>
      </c>
      <c r="M33" s="953">
        <v>124.59</v>
      </c>
      <c r="N33" s="954">
        <v>107.71599999999999</v>
      </c>
      <c r="O33" s="955">
        <v>144.744</v>
      </c>
      <c r="P33" s="953">
        <v>139.661</v>
      </c>
      <c r="Q33" s="925">
        <v>120.05200000000001</v>
      </c>
      <c r="R33" s="955">
        <v>144.88</v>
      </c>
      <c r="S33" s="953">
        <v>145.83099999999999</v>
      </c>
      <c r="T33" s="954">
        <v>157.86500000000001</v>
      </c>
      <c r="U33" s="962">
        <v>168.81800000000001</v>
      </c>
      <c r="V33" s="953">
        <v>165.27099999999999</v>
      </c>
      <c r="W33" s="925">
        <v>212.68600000000001</v>
      </c>
      <c r="X33" s="962">
        <v>174.14099999999999</v>
      </c>
      <c r="Y33" s="963">
        <v>177.477</v>
      </c>
      <c r="Z33" s="954">
        <v>204.66300000000001</v>
      </c>
      <c r="AA33" s="964">
        <v>170.74700000000001</v>
      </c>
      <c r="AB33" s="963">
        <v>197.83099999999999</v>
      </c>
      <c r="AC33" s="954">
        <v>198.81399999999999</v>
      </c>
      <c r="AD33" s="955">
        <v>184.489</v>
      </c>
      <c r="AE33" s="963">
        <v>154.79300000000001</v>
      </c>
      <c r="AF33" s="954">
        <v>157.27099999999999</v>
      </c>
      <c r="AG33" s="955">
        <v>122.71899999999999</v>
      </c>
      <c r="AH33" s="953">
        <v>115.67</v>
      </c>
      <c r="AI33" s="954">
        <v>119.233</v>
      </c>
      <c r="AJ33" s="955">
        <v>118.58799999999999</v>
      </c>
      <c r="AK33" s="953">
        <v>131.80600000000001</v>
      </c>
      <c r="AL33" s="965">
        <v>164.54900000000001</v>
      </c>
      <c r="AO33" s="40"/>
      <c r="AP33" s="782"/>
      <c r="AQ33" s="760"/>
      <c r="AR33" s="816"/>
      <c r="AS33" s="816"/>
      <c r="AT33" s="816"/>
      <c r="AU33" s="813"/>
      <c r="AV33" s="1571"/>
      <c r="AW33" s="1571"/>
      <c r="AX33" s="1571"/>
      <c r="AY33" s="1571"/>
      <c r="AZ33" s="1571"/>
      <c r="BA33" s="813"/>
      <c r="BB33" s="760"/>
    </row>
    <row r="34" spans="1:54" s="41" customFormat="1" ht="14.25" customHeight="1" x14ac:dyDescent="0.15">
      <c r="A34" s="192" t="s">
        <v>118</v>
      </c>
      <c r="B34" s="436" t="s">
        <v>94</v>
      </c>
      <c r="C34" s="966">
        <v>44422.218999999997</v>
      </c>
      <c r="D34" s="967">
        <v>40254.430999999997</v>
      </c>
      <c r="E34" s="968">
        <v>46350.898999999998</v>
      </c>
      <c r="F34" s="969">
        <v>46844.184000000001</v>
      </c>
      <c r="G34" s="970">
        <v>39944.394999999997</v>
      </c>
      <c r="H34" s="971">
        <v>36543.084999999999</v>
      </c>
      <c r="I34" s="969">
        <v>39029.508999999998</v>
      </c>
      <c r="J34" s="967">
        <v>35196.544999999998</v>
      </c>
      <c r="K34" s="968">
        <v>30857.598000000002</v>
      </c>
      <c r="L34" s="932">
        <v>29894.635999999999</v>
      </c>
      <c r="M34" s="973">
        <v>33448.156999999999</v>
      </c>
      <c r="N34" s="974">
        <v>28745.499</v>
      </c>
      <c r="O34" s="969">
        <v>43240.678999999996</v>
      </c>
      <c r="P34" s="967">
        <v>37574.402000000002</v>
      </c>
      <c r="Q34" s="937">
        <v>33210.052000000003</v>
      </c>
      <c r="R34" s="969">
        <v>37035.095999999998</v>
      </c>
      <c r="S34" s="967">
        <v>30748.36</v>
      </c>
      <c r="T34" s="968">
        <v>38823.016000000003</v>
      </c>
      <c r="U34" s="975">
        <v>37371.947999999997</v>
      </c>
      <c r="V34" s="967">
        <v>36216.68</v>
      </c>
      <c r="W34" s="937">
        <v>47350.294999999998</v>
      </c>
      <c r="X34" s="975">
        <v>54107.07</v>
      </c>
      <c r="Y34" s="976">
        <v>59507.131999999998</v>
      </c>
      <c r="Z34" s="968">
        <v>65416.343000000001</v>
      </c>
      <c r="AA34" s="977">
        <v>82659.157999999996</v>
      </c>
      <c r="AB34" s="976">
        <v>70439.388999999996</v>
      </c>
      <c r="AC34" s="968">
        <v>60529.245000000003</v>
      </c>
      <c r="AD34" s="969">
        <v>63813.163999999997</v>
      </c>
      <c r="AE34" s="976">
        <v>60817.919999999998</v>
      </c>
      <c r="AF34" s="968">
        <v>62715.796999999999</v>
      </c>
      <c r="AG34" s="969">
        <v>38796.341999999997</v>
      </c>
      <c r="AH34" s="967">
        <v>27962.931</v>
      </c>
      <c r="AI34" s="968">
        <v>29282.501</v>
      </c>
      <c r="AJ34" s="969">
        <v>32300.546999999999</v>
      </c>
      <c r="AK34" s="967">
        <v>38409.415999999997</v>
      </c>
      <c r="AL34" s="978">
        <v>49955.584999999999</v>
      </c>
      <c r="AO34" s="40"/>
      <c r="AP34" s="782"/>
      <c r="AQ34" s="760"/>
      <c r="AR34" s="816"/>
      <c r="AS34" s="816"/>
      <c r="AT34" s="816"/>
      <c r="AU34" s="813"/>
      <c r="AV34" s="1571"/>
      <c r="AW34" s="1571"/>
      <c r="AX34" s="1571"/>
      <c r="AY34" s="1571"/>
      <c r="AZ34" s="1571"/>
      <c r="BA34" s="813"/>
      <c r="BB34" s="760"/>
    </row>
    <row r="35" spans="1:54" s="41" customFormat="1" ht="14.25" customHeight="1" x14ac:dyDescent="0.15">
      <c r="A35" s="197" t="s">
        <v>118</v>
      </c>
      <c r="B35" s="417" t="s">
        <v>96</v>
      </c>
      <c r="C35" s="941">
        <v>361</v>
      </c>
      <c r="D35" s="942">
        <v>308</v>
      </c>
      <c r="E35" s="946">
        <v>328</v>
      </c>
      <c r="F35" s="944">
        <v>373</v>
      </c>
      <c r="G35" s="945">
        <v>363</v>
      </c>
      <c r="H35" s="943">
        <v>336</v>
      </c>
      <c r="I35" s="944">
        <v>328</v>
      </c>
      <c r="J35" s="942">
        <v>273</v>
      </c>
      <c r="K35" s="946">
        <v>230</v>
      </c>
      <c r="L35" s="979">
        <v>232</v>
      </c>
      <c r="M35" s="942">
        <v>268</v>
      </c>
      <c r="N35" s="946">
        <v>267</v>
      </c>
      <c r="O35" s="944">
        <v>299</v>
      </c>
      <c r="P35" s="942">
        <v>269</v>
      </c>
      <c r="Q35" s="947">
        <v>277</v>
      </c>
      <c r="R35" s="944">
        <v>256</v>
      </c>
      <c r="S35" s="942">
        <v>211</v>
      </c>
      <c r="T35" s="946">
        <v>246</v>
      </c>
      <c r="U35" s="948">
        <v>221</v>
      </c>
      <c r="V35" s="942">
        <v>219</v>
      </c>
      <c r="W35" s="947">
        <v>223</v>
      </c>
      <c r="X35" s="948">
        <v>311</v>
      </c>
      <c r="Y35" s="949">
        <v>335</v>
      </c>
      <c r="Z35" s="946">
        <v>320</v>
      </c>
      <c r="AA35" s="950">
        <v>484</v>
      </c>
      <c r="AB35" s="949">
        <v>356</v>
      </c>
      <c r="AC35" s="946">
        <v>304</v>
      </c>
      <c r="AD35" s="944">
        <v>340</v>
      </c>
      <c r="AE35" s="949">
        <v>393</v>
      </c>
      <c r="AF35" s="946">
        <v>399</v>
      </c>
      <c r="AG35" s="944">
        <v>316</v>
      </c>
      <c r="AH35" s="942">
        <v>242</v>
      </c>
      <c r="AI35" s="946">
        <v>246</v>
      </c>
      <c r="AJ35" s="944">
        <v>272</v>
      </c>
      <c r="AK35" s="942">
        <v>291</v>
      </c>
      <c r="AL35" s="951">
        <v>304</v>
      </c>
      <c r="AO35" s="40"/>
      <c r="AP35" s="782"/>
      <c r="AQ35" s="760"/>
      <c r="AR35" s="816"/>
      <c r="AS35" s="816"/>
      <c r="AT35" s="816"/>
      <c r="AU35" s="813"/>
      <c r="AV35" s="1571"/>
      <c r="AW35" s="1571"/>
      <c r="AX35" s="1571"/>
      <c r="AY35" s="1571"/>
      <c r="AZ35" s="1571"/>
      <c r="BA35" s="813"/>
      <c r="BB35" s="760"/>
    </row>
    <row r="36" spans="1:54" ht="14.25" customHeight="1" x14ac:dyDescent="0.15">
      <c r="A36" s="250" t="s">
        <v>26</v>
      </c>
      <c r="B36" s="394" t="s">
        <v>93</v>
      </c>
      <c r="C36" s="917">
        <v>3788</v>
      </c>
      <c r="D36" s="918">
        <v>4422</v>
      </c>
      <c r="E36" s="922">
        <v>4880</v>
      </c>
      <c r="F36" s="920">
        <v>4683</v>
      </c>
      <c r="G36" s="921">
        <v>3529</v>
      </c>
      <c r="H36" s="919">
        <v>2977</v>
      </c>
      <c r="I36" s="920">
        <v>2721</v>
      </c>
      <c r="J36" s="918">
        <v>1969</v>
      </c>
      <c r="K36" s="922">
        <v>1987</v>
      </c>
      <c r="L36" s="920">
        <v>1714</v>
      </c>
      <c r="M36" s="918">
        <v>1912</v>
      </c>
      <c r="N36" s="922">
        <v>1681</v>
      </c>
      <c r="O36" s="920">
        <v>2195</v>
      </c>
      <c r="P36" s="918">
        <v>2337</v>
      </c>
      <c r="Q36" s="923">
        <v>1784</v>
      </c>
      <c r="R36" s="920">
        <v>2198</v>
      </c>
      <c r="S36" s="918">
        <v>1844</v>
      </c>
      <c r="T36" s="922">
        <v>2153</v>
      </c>
      <c r="U36" s="924">
        <v>1771</v>
      </c>
      <c r="V36" s="918">
        <v>1892</v>
      </c>
      <c r="W36" s="925">
        <v>1781</v>
      </c>
      <c r="X36" s="924">
        <v>1859</v>
      </c>
      <c r="Y36" s="926">
        <v>1711</v>
      </c>
      <c r="Z36" s="922">
        <v>2499</v>
      </c>
      <c r="AA36" s="927">
        <v>2192</v>
      </c>
      <c r="AB36" s="926">
        <v>3273</v>
      </c>
      <c r="AC36" s="922">
        <v>3540</v>
      </c>
      <c r="AD36" s="920">
        <v>3826</v>
      </c>
      <c r="AE36" s="926">
        <v>4902</v>
      </c>
      <c r="AF36" s="922">
        <v>5201</v>
      </c>
      <c r="AG36" s="920">
        <v>4567</v>
      </c>
      <c r="AH36" s="918">
        <v>5645</v>
      </c>
      <c r="AI36" s="922">
        <v>5628</v>
      </c>
      <c r="AJ36" s="920">
        <v>5219</v>
      </c>
      <c r="AK36" s="918">
        <v>4180</v>
      </c>
      <c r="AL36" s="928">
        <v>5665</v>
      </c>
      <c r="AO36" s="744"/>
    </row>
    <row r="37" spans="1:54" ht="14.25" customHeight="1" x14ac:dyDescent="0.15">
      <c r="A37" s="184" t="s">
        <v>119</v>
      </c>
      <c r="B37" s="395" t="s">
        <v>94</v>
      </c>
      <c r="C37" s="929">
        <v>177485</v>
      </c>
      <c r="D37" s="930">
        <v>201114</v>
      </c>
      <c r="E37" s="934">
        <v>316131</v>
      </c>
      <c r="F37" s="932">
        <v>254626</v>
      </c>
      <c r="G37" s="933">
        <v>238758</v>
      </c>
      <c r="H37" s="931">
        <v>209320</v>
      </c>
      <c r="I37" s="932">
        <v>180490</v>
      </c>
      <c r="J37" s="930">
        <v>166117</v>
      </c>
      <c r="K37" s="934">
        <v>231384</v>
      </c>
      <c r="L37" s="932">
        <v>135773</v>
      </c>
      <c r="M37" s="930">
        <v>158245</v>
      </c>
      <c r="N37" s="934">
        <v>164733</v>
      </c>
      <c r="O37" s="932">
        <v>253136</v>
      </c>
      <c r="P37" s="930">
        <v>176335</v>
      </c>
      <c r="Q37" s="935">
        <v>107020</v>
      </c>
      <c r="R37" s="932">
        <v>138886</v>
      </c>
      <c r="S37" s="930">
        <v>116997</v>
      </c>
      <c r="T37" s="934">
        <v>147818</v>
      </c>
      <c r="U37" s="936">
        <v>128526</v>
      </c>
      <c r="V37" s="930">
        <v>138075</v>
      </c>
      <c r="W37" s="937">
        <v>136907</v>
      </c>
      <c r="X37" s="936">
        <v>153294</v>
      </c>
      <c r="Y37" s="938">
        <v>164871</v>
      </c>
      <c r="Z37" s="934">
        <v>186867</v>
      </c>
      <c r="AA37" s="939">
        <v>208450</v>
      </c>
      <c r="AB37" s="938">
        <v>325677</v>
      </c>
      <c r="AC37" s="934">
        <v>295228</v>
      </c>
      <c r="AD37" s="932">
        <v>409654</v>
      </c>
      <c r="AE37" s="938">
        <v>633853</v>
      </c>
      <c r="AF37" s="934">
        <v>461841</v>
      </c>
      <c r="AG37" s="932">
        <v>275679</v>
      </c>
      <c r="AH37" s="930">
        <v>299490</v>
      </c>
      <c r="AI37" s="934">
        <v>219578</v>
      </c>
      <c r="AJ37" s="932">
        <v>203219</v>
      </c>
      <c r="AK37" s="930">
        <v>198620</v>
      </c>
      <c r="AL37" s="940">
        <v>261265</v>
      </c>
      <c r="AO37" s="744"/>
    </row>
    <row r="38" spans="1:54" ht="14.25" customHeight="1" x14ac:dyDescent="0.15">
      <c r="A38" s="186" t="s">
        <v>119</v>
      </c>
      <c r="B38" s="417" t="s">
        <v>96</v>
      </c>
      <c r="C38" s="941">
        <v>47</v>
      </c>
      <c r="D38" s="942">
        <v>45</v>
      </c>
      <c r="E38" s="946">
        <v>65</v>
      </c>
      <c r="F38" s="944">
        <v>54</v>
      </c>
      <c r="G38" s="945">
        <v>68</v>
      </c>
      <c r="H38" s="943">
        <v>70</v>
      </c>
      <c r="I38" s="944">
        <v>66</v>
      </c>
      <c r="J38" s="942">
        <v>84</v>
      </c>
      <c r="K38" s="946">
        <v>116</v>
      </c>
      <c r="L38" s="944">
        <v>79</v>
      </c>
      <c r="M38" s="942">
        <v>83</v>
      </c>
      <c r="N38" s="946">
        <v>98</v>
      </c>
      <c r="O38" s="944">
        <v>115</v>
      </c>
      <c r="P38" s="942">
        <v>75</v>
      </c>
      <c r="Q38" s="947">
        <v>60</v>
      </c>
      <c r="R38" s="944">
        <v>63</v>
      </c>
      <c r="S38" s="942">
        <v>63</v>
      </c>
      <c r="T38" s="946">
        <v>69</v>
      </c>
      <c r="U38" s="948">
        <v>73</v>
      </c>
      <c r="V38" s="942">
        <v>73</v>
      </c>
      <c r="W38" s="947">
        <v>77</v>
      </c>
      <c r="X38" s="948">
        <v>82</v>
      </c>
      <c r="Y38" s="949">
        <v>96</v>
      </c>
      <c r="Z38" s="946">
        <v>75</v>
      </c>
      <c r="AA38" s="950">
        <v>95</v>
      </c>
      <c r="AB38" s="949">
        <v>99</v>
      </c>
      <c r="AC38" s="946">
        <v>83</v>
      </c>
      <c r="AD38" s="944">
        <v>107</v>
      </c>
      <c r="AE38" s="949">
        <v>129</v>
      </c>
      <c r="AF38" s="946">
        <v>89</v>
      </c>
      <c r="AG38" s="944">
        <v>60</v>
      </c>
      <c r="AH38" s="942">
        <v>53</v>
      </c>
      <c r="AI38" s="946">
        <v>39</v>
      </c>
      <c r="AJ38" s="944">
        <v>39</v>
      </c>
      <c r="AK38" s="942">
        <v>48</v>
      </c>
      <c r="AL38" s="951">
        <v>46</v>
      </c>
    </row>
    <row r="39" spans="1:54" ht="14.25" customHeight="1" x14ac:dyDescent="0.15">
      <c r="A39" s="250" t="s">
        <v>27</v>
      </c>
      <c r="B39" s="394" t="s">
        <v>93</v>
      </c>
      <c r="C39" s="917">
        <v>353</v>
      </c>
      <c r="D39" s="918">
        <v>389</v>
      </c>
      <c r="E39" s="922">
        <v>404</v>
      </c>
      <c r="F39" s="920">
        <v>371</v>
      </c>
      <c r="G39" s="921">
        <v>365</v>
      </c>
      <c r="H39" s="919">
        <v>310</v>
      </c>
      <c r="I39" s="920">
        <v>387</v>
      </c>
      <c r="J39" s="918">
        <v>400</v>
      </c>
      <c r="K39" s="922">
        <v>425</v>
      </c>
      <c r="L39" s="920">
        <v>347</v>
      </c>
      <c r="M39" s="918">
        <v>371</v>
      </c>
      <c r="N39" s="922">
        <v>311</v>
      </c>
      <c r="O39" s="920">
        <v>366</v>
      </c>
      <c r="P39" s="918">
        <v>453</v>
      </c>
      <c r="Q39" s="923">
        <v>370</v>
      </c>
      <c r="R39" s="920">
        <v>409</v>
      </c>
      <c r="S39" s="918">
        <v>348</v>
      </c>
      <c r="T39" s="922">
        <v>337</v>
      </c>
      <c r="U39" s="924">
        <v>403</v>
      </c>
      <c r="V39" s="918">
        <v>375</v>
      </c>
      <c r="W39" s="925">
        <v>422</v>
      </c>
      <c r="X39" s="924">
        <v>372</v>
      </c>
      <c r="Y39" s="926">
        <v>293</v>
      </c>
      <c r="Z39" s="922">
        <v>400</v>
      </c>
      <c r="AA39" s="927">
        <v>384</v>
      </c>
      <c r="AB39" s="926">
        <v>400</v>
      </c>
      <c r="AC39" s="922">
        <v>404</v>
      </c>
      <c r="AD39" s="920">
        <v>361</v>
      </c>
      <c r="AE39" s="926">
        <v>425</v>
      </c>
      <c r="AF39" s="922">
        <v>501</v>
      </c>
      <c r="AG39" s="920">
        <v>454</v>
      </c>
      <c r="AH39" s="918">
        <v>381</v>
      </c>
      <c r="AI39" s="922">
        <v>363</v>
      </c>
      <c r="AJ39" s="920">
        <v>338</v>
      </c>
      <c r="AK39" s="918">
        <v>385</v>
      </c>
      <c r="AL39" s="928">
        <v>476</v>
      </c>
    </row>
    <row r="40" spans="1:54" ht="14.25" customHeight="1" x14ac:dyDescent="0.15">
      <c r="A40" s="184" t="s">
        <v>216</v>
      </c>
      <c r="B40" s="395" t="s">
        <v>94</v>
      </c>
      <c r="C40" s="929">
        <v>151122</v>
      </c>
      <c r="D40" s="930">
        <v>140859</v>
      </c>
      <c r="E40" s="934">
        <v>172842</v>
      </c>
      <c r="F40" s="932">
        <v>164845</v>
      </c>
      <c r="G40" s="933">
        <v>134783</v>
      </c>
      <c r="H40" s="931">
        <v>101457</v>
      </c>
      <c r="I40" s="932">
        <v>116021</v>
      </c>
      <c r="J40" s="930">
        <v>93716</v>
      </c>
      <c r="K40" s="934">
        <v>92817</v>
      </c>
      <c r="L40" s="932">
        <v>96798</v>
      </c>
      <c r="M40" s="930">
        <v>133822</v>
      </c>
      <c r="N40" s="934">
        <v>108911</v>
      </c>
      <c r="O40" s="932">
        <v>120405</v>
      </c>
      <c r="P40" s="930">
        <v>115571</v>
      </c>
      <c r="Q40" s="935">
        <v>76844</v>
      </c>
      <c r="R40" s="932">
        <v>89853</v>
      </c>
      <c r="S40" s="930">
        <v>85844</v>
      </c>
      <c r="T40" s="934">
        <v>128057</v>
      </c>
      <c r="U40" s="936">
        <v>105266</v>
      </c>
      <c r="V40" s="930">
        <v>90436</v>
      </c>
      <c r="W40" s="937">
        <v>97921</v>
      </c>
      <c r="X40" s="936">
        <v>83949</v>
      </c>
      <c r="Y40" s="938">
        <v>75036</v>
      </c>
      <c r="Z40" s="934">
        <v>161241</v>
      </c>
      <c r="AA40" s="939">
        <v>175090</v>
      </c>
      <c r="AB40" s="938">
        <v>171902</v>
      </c>
      <c r="AC40" s="934">
        <v>197150</v>
      </c>
      <c r="AD40" s="932">
        <v>173237</v>
      </c>
      <c r="AE40" s="938">
        <v>194446</v>
      </c>
      <c r="AF40" s="934">
        <v>175954</v>
      </c>
      <c r="AG40" s="932">
        <v>102964</v>
      </c>
      <c r="AH40" s="930">
        <v>76649</v>
      </c>
      <c r="AI40" s="934">
        <v>83171</v>
      </c>
      <c r="AJ40" s="932">
        <v>84562</v>
      </c>
      <c r="AK40" s="930">
        <v>104177</v>
      </c>
      <c r="AL40" s="940">
        <v>129575</v>
      </c>
    </row>
    <row r="41" spans="1:54" ht="14.25" customHeight="1" x14ac:dyDescent="0.15">
      <c r="A41" s="186" t="s">
        <v>216</v>
      </c>
      <c r="B41" s="417" t="s">
        <v>96</v>
      </c>
      <c r="C41" s="941">
        <v>428</v>
      </c>
      <c r="D41" s="942">
        <v>362</v>
      </c>
      <c r="E41" s="946">
        <v>428</v>
      </c>
      <c r="F41" s="944">
        <v>445</v>
      </c>
      <c r="G41" s="945">
        <v>369</v>
      </c>
      <c r="H41" s="943">
        <v>327</v>
      </c>
      <c r="I41" s="944">
        <v>299</v>
      </c>
      <c r="J41" s="942">
        <v>234</v>
      </c>
      <c r="K41" s="946">
        <v>219</v>
      </c>
      <c r="L41" s="944">
        <v>279</v>
      </c>
      <c r="M41" s="942">
        <v>360</v>
      </c>
      <c r="N41" s="946">
        <v>350</v>
      </c>
      <c r="O41" s="944">
        <v>329</v>
      </c>
      <c r="P41" s="942">
        <v>255</v>
      </c>
      <c r="Q41" s="947">
        <v>208</v>
      </c>
      <c r="R41" s="944">
        <v>220</v>
      </c>
      <c r="S41" s="942">
        <v>247</v>
      </c>
      <c r="T41" s="946">
        <v>380</v>
      </c>
      <c r="U41" s="948">
        <v>261</v>
      </c>
      <c r="V41" s="942">
        <v>241</v>
      </c>
      <c r="W41" s="947">
        <v>232</v>
      </c>
      <c r="X41" s="948">
        <v>226</v>
      </c>
      <c r="Y41" s="949">
        <v>256</v>
      </c>
      <c r="Z41" s="946">
        <v>403</v>
      </c>
      <c r="AA41" s="950">
        <v>456</v>
      </c>
      <c r="AB41" s="949">
        <v>430</v>
      </c>
      <c r="AC41" s="946">
        <v>488</v>
      </c>
      <c r="AD41" s="944">
        <v>480</v>
      </c>
      <c r="AE41" s="949">
        <v>457</v>
      </c>
      <c r="AF41" s="946">
        <v>351</v>
      </c>
      <c r="AG41" s="944">
        <v>227</v>
      </c>
      <c r="AH41" s="942">
        <v>201</v>
      </c>
      <c r="AI41" s="946">
        <v>229</v>
      </c>
      <c r="AJ41" s="944">
        <v>250</v>
      </c>
      <c r="AK41" s="942">
        <v>271</v>
      </c>
      <c r="AL41" s="951">
        <v>272</v>
      </c>
    </row>
    <row r="42" spans="1:54" ht="14.25" customHeight="1" x14ac:dyDescent="0.15">
      <c r="A42" s="250" t="s">
        <v>28</v>
      </c>
      <c r="B42" s="394" t="s">
        <v>93</v>
      </c>
      <c r="C42" s="917">
        <v>403</v>
      </c>
      <c r="D42" s="918">
        <v>577</v>
      </c>
      <c r="E42" s="922">
        <v>576</v>
      </c>
      <c r="F42" s="920">
        <v>541</v>
      </c>
      <c r="G42" s="921">
        <v>521</v>
      </c>
      <c r="H42" s="919">
        <v>427</v>
      </c>
      <c r="I42" s="920">
        <v>558</v>
      </c>
      <c r="J42" s="918">
        <v>543</v>
      </c>
      <c r="K42" s="922">
        <v>517</v>
      </c>
      <c r="L42" s="920">
        <v>417</v>
      </c>
      <c r="M42" s="918">
        <v>427</v>
      </c>
      <c r="N42" s="922">
        <v>389</v>
      </c>
      <c r="O42" s="920">
        <v>488</v>
      </c>
      <c r="P42" s="918">
        <v>551</v>
      </c>
      <c r="Q42" s="923">
        <v>505</v>
      </c>
      <c r="R42" s="920">
        <v>549</v>
      </c>
      <c r="S42" s="918">
        <v>415</v>
      </c>
      <c r="T42" s="922">
        <v>341</v>
      </c>
      <c r="U42" s="924">
        <v>334</v>
      </c>
      <c r="V42" s="918">
        <v>266</v>
      </c>
      <c r="W42" s="925">
        <v>230</v>
      </c>
      <c r="X42" s="924">
        <v>217</v>
      </c>
      <c r="Y42" s="926">
        <v>186</v>
      </c>
      <c r="Z42" s="922">
        <v>207</v>
      </c>
      <c r="AA42" s="927">
        <v>170</v>
      </c>
      <c r="AB42" s="926">
        <v>205</v>
      </c>
      <c r="AC42" s="922">
        <v>231</v>
      </c>
      <c r="AD42" s="920">
        <v>361</v>
      </c>
      <c r="AE42" s="926">
        <v>356</v>
      </c>
      <c r="AF42" s="922">
        <v>608</v>
      </c>
      <c r="AG42" s="920">
        <v>690</v>
      </c>
      <c r="AH42" s="918">
        <v>581</v>
      </c>
      <c r="AI42" s="922">
        <v>518</v>
      </c>
      <c r="AJ42" s="920">
        <v>518</v>
      </c>
      <c r="AK42" s="918">
        <v>585</v>
      </c>
      <c r="AL42" s="928">
        <v>633</v>
      </c>
    </row>
    <row r="43" spans="1:54" ht="14.25" customHeight="1" x14ac:dyDescent="0.15">
      <c r="A43" s="184" t="s">
        <v>217</v>
      </c>
      <c r="B43" s="395" t="s">
        <v>94</v>
      </c>
      <c r="C43" s="929">
        <v>281224</v>
      </c>
      <c r="D43" s="930">
        <v>297665</v>
      </c>
      <c r="E43" s="934">
        <v>302422</v>
      </c>
      <c r="F43" s="932">
        <v>294377</v>
      </c>
      <c r="G43" s="933">
        <v>250633</v>
      </c>
      <c r="H43" s="931">
        <v>201975</v>
      </c>
      <c r="I43" s="932">
        <v>244368</v>
      </c>
      <c r="J43" s="930">
        <v>206724</v>
      </c>
      <c r="K43" s="934">
        <v>225557</v>
      </c>
      <c r="L43" s="932">
        <v>217619</v>
      </c>
      <c r="M43" s="930">
        <v>244291</v>
      </c>
      <c r="N43" s="934">
        <v>190075</v>
      </c>
      <c r="O43" s="932">
        <v>231860</v>
      </c>
      <c r="P43" s="930">
        <v>247305</v>
      </c>
      <c r="Q43" s="935">
        <v>201222</v>
      </c>
      <c r="R43" s="932">
        <v>218399</v>
      </c>
      <c r="S43" s="930">
        <v>204903</v>
      </c>
      <c r="T43" s="934">
        <v>216928</v>
      </c>
      <c r="U43" s="936">
        <v>184747</v>
      </c>
      <c r="V43" s="930">
        <v>172447</v>
      </c>
      <c r="W43" s="937">
        <v>174389</v>
      </c>
      <c r="X43" s="936">
        <v>175676</v>
      </c>
      <c r="Y43" s="938">
        <v>147361</v>
      </c>
      <c r="Z43" s="934">
        <v>205316</v>
      </c>
      <c r="AA43" s="939">
        <v>194828</v>
      </c>
      <c r="AB43" s="938">
        <v>219324</v>
      </c>
      <c r="AC43" s="934">
        <v>219633</v>
      </c>
      <c r="AD43" s="932">
        <v>173237</v>
      </c>
      <c r="AE43" s="938">
        <v>268856</v>
      </c>
      <c r="AF43" s="934">
        <v>342095</v>
      </c>
      <c r="AG43" s="932">
        <v>265670</v>
      </c>
      <c r="AH43" s="930">
        <v>217003</v>
      </c>
      <c r="AI43" s="934">
        <v>228174</v>
      </c>
      <c r="AJ43" s="932">
        <v>225378</v>
      </c>
      <c r="AK43" s="930">
        <v>258976</v>
      </c>
      <c r="AL43" s="940">
        <v>254213</v>
      </c>
    </row>
    <row r="44" spans="1:54" ht="14.25" customHeight="1" x14ac:dyDescent="0.15">
      <c r="A44" s="186" t="s">
        <v>217</v>
      </c>
      <c r="B44" s="417" t="s">
        <v>96</v>
      </c>
      <c r="C44" s="941">
        <v>699</v>
      </c>
      <c r="D44" s="942">
        <v>516</v>
      </c>
      <c r="E44" s="946">
        <v>525</v>
      </c>
      <c r="F44" s="944">
        <v>544</v>
      </c>
      <c r="G44" s="945">
        <v>481</v>
      </c>
      <c r="H44" s="943">
        <v>473</v>
      </c>
      <c r="I44" s="944">
        <v>438</v>
      </c>
      <c r="J44" s="942">
        <v>381</v>
      </c>
      <c r="K44" s="946">
        <v>436</v>
      </c>
      <c r="L44" s="944">
        <v>522</v>
      </c>
      <c r="M44" s="942">
        <v>573</v>
      </c>
      <c r="N44" s="946">
        <v>489</v>
      </c>
      <c r="O44" s="944">
        <v>475</v>
      </c>
      <c r="P44" s="942">
        <v>449</v>
      </c>
      <c r="Q44" s="947">
        <v>398</v>
      </c>
      <c r="R44" s="944">
        <v>398</v>
      </c>
      <c r="S44" s="942">
        <v>493</v>
      </c>
      <c r="T44" s="946">
        <v>636</v>
      </c>
      <c r="U44" s="948">
        <v>553</v>
      </c>
      <c r="V44" s="942">
        <v>648</v>
      </c>
      <c r="W44" s="947">
        <v>758</v>
      </c>
      <c r="X44" s="948">
        <v>809</v>
      </c>
      <c r="Y44" s="949">
        <v>793</v>
      </c>
      <c r="Z44" s="946">
        <v>993</v>
      </c>
      <c r="AA44" s="950">
        <v>1144</v>
      </c>
      <c r="AB44" s="949">
        <v>1069</v>
      </c>
      <c r="AC44" s="946">
        <v>951</v>
      </c>
      <c r="AD44" s="944">
        <v>480</v>
      </c>
      <c r="AE44" s="949">
        <v>754</v>
      </c>
      <c r="AF44" s="946">
        <v>562</v>
      </c>
      <c r="AG44" s="944">
        <v>385</v>
      </c>
      <c r="AH44" s="942">
        <v>373</v>
      </c>
      <c r="AI44" s="946">
        <v>441</v>
      </c>
      <c r="AJ44" s="944">
        <v>435</v>
      </c>
      <c r="AK44" s="942">
        <v>443</v>
      </c>
      <c r="AL44" s="951">
        <v>401</v>
      </c>
    </row>
    <row r="45" spans="1:54" ht="14.25" customHeight="1" x14ac:dyDescent="0.15">
      <c r="A45" s="250" t="s">
        <v>29</v>
      </c>
      <c r="B45" s="394" t="s">
        <v>93</v>
      </c>
      <c r="C45" s="917">
        <v>1401</v>
      </c>
      <c r="D45" s="918">
        <v>2048</v>
      </c>
      <c r="E45" s="922">
        <v>2033</v>
      </c>
      <c r="F45" s="920">
        <v>1786</v>
      </c>
      <c r="G45" s="921">
        <v>1405</v>
      </c>
      <c r="H45" s="919">
        <v>1249</v>
      </c>
      <c r="I45" s="920">
        <v>1406</v>
      </c>
      <c r="J45" s="918">
        <v>1413</v>
      </c>
      <c r="K45" s="922">
        <v>1284</v>
      </c>
      <c r="L45" s="920">
        <v>1237</v>
      </c>
      <c r="M45" s="918">
        <v>1187</v>
      </c>
      <c r="N45" s="922">
        <v>1018</v>
      </c>
      <c r="O45" s="955">
        <v>1116</v>
      </c>
      <c r="P45" s="918">
        <v>1322</v>
      </c>
      <c r="Q45" s="923">
        <v>1168</v>
      </c>
      <c r="R45" s="920">
        <v>1348</v>
      </c>
      <c r="S45" s="918">
        <v>1075</v>
      </c>
      <c r="T45" s="922">
        <v>1200</v>
      </c>
      <c r="U45" s="924">
        <v>1090</v>
      </c>
      <c r="V45" s="918">
        <v>1079</v>
      </c>
      <c r="W45" s="925">
        <v>1260</v>
      </c>
      <c r="X45" s="924">
        <v>1207</v>
      </c>
      <c r="Y45" s="926">
        <v>872</v>
      </c>
      <c r="Z45" s="922">
        <v>1393</v>
      </c>
      <c r="AA45" s="927">
        <v>1072</v>
      </c>
      <c r="AB45" s="926">
        <v>1251</v>
      </c>
      <c r="AC45" s="922">
        <v>1206</v>
      </c>
      <c r="AD45" s="920">
        <v>1117</v>
      </c>
      <c r="AE45" s="926">
        <v>1459</v>
      </c>
      <c r="AF45" s="922">
        <v>1644</v>
      </c>
      <c r="AG45" s="920">
        <v>14552</v>
      </c>
      <c r="AH45" s="918">
        <v>1424</v>
      </c>
      <c r="AI45" s="922">
        <v>1564</v>
      </c>
      <c r="AJ45" s="920">
        <v>1622</v>
      </c>
      <c r="AK45" s="918">
        <v>1712</v>
      </c>
      <c r="AL45" s="928">
        <v>2178</v>
      </c>
    </row>
    <row r="46" spans="1:54" ht="14.25" customHeight="1" x14ac:dyDescent="0.15">
      <c r="A46" s="184" t="s">
        <v>218</v>
      </c>
      <c r="B46" s="395" t="s">
        <v>94</v>
      </c>
      <c r="C46" s="929">
        <v>478299</v>
      </c>
      <c r="D46" s="930">
        <v>465086</v>
      </c>
      <c r="E46" s="934">
        <v>504676</v>
      </c>
      <c r="F46" s="932">
        <v>444894</v>
      </c>
      <c r="G46" s="933">
        <v>355835</v>
      </c>
      <c r="H46" s="931">
        <v>323229</v>
      </c>
      <c r="I46" s="932">
        <v>346924</v>
      </c>
      <c r="J46" s="930">
        <v>302607</v>
      </c>
      <c r="K46" s="934">
        <v>294433</v>
      </c>
      <c r="L46" s="932">
        <v>353772</v>
      </c>
      <c r="M46" s="930">
        <v>346948</v>
      </c>
      <c r="N46" s="934">
        <v>378001</v>
      </c>
      <c r="O46" s="969">
        <v>487969</v>
      </c>
      <c r="P46" s="930">
        <v>547067</v>
      </c>
      <c r="Q46" s="935">
        <v>470390</v>
      </c>
      <c r="R46" s="932">
        <v>594152</v>
      </c>
      <c r="S46" s="930">
        <v>488863</v>
      </c>
      <c r="T46" s="934">
        <v>501463</v>
      </c>
      <c r="U46" s="936">
        <v>382963</v>
      </c>
      <c r="V46" s="930">
        <v>389892</v>
      </c>
      <c r="W46" s="937">
        <v>376825</v>
      </c>
      <c r="X46" s="936">
        <v>355824</v>
      </c>
      <c r="Y46" s="938">
        <v>353323</v>
      </c>
      <c r="Z46" s="934">
        <v>541638</v>
      </c>
      <c r="AA46" s="939">
        <v>491884</v>
      </c>
      <c r="AB46" s="938">
        <v>646879</v>
      </c>
      <c r="AC46" s="934">
        <v>686953</v>
      </c>
      <c r="AD46" s="932">
        <v>687915</v>
      </c>
      <c r="AE46" s="938">
        <v>881035</v>
      </c>
      <c r="AF46" s="934">
        <v>737969</v>
      </c>
      <c r="AG46" s="932">
        <v>556802</v>
      </c>
      <c r="AH46" s="930">
        <v>671467</v>
      </c>
      <c r="AI46" s="934">
        <v>709949</v>
      </c>
      <c r="AJ46" s="932">
        <v>647137</v>
      </c>
      <c r="AK46" s="930">
        <v>605890</v>
      </c>
      <c r="AL46" s="940">
        <v>799202</v>
      </c>
    </row>
    <row r="47" spans="1:54" ht="14.25" customHeight="1" x14ac:dyDescent="0.15">
      <c r="A47" s="186" t="s">
        <v>218</v>
      </c>
      <c r="B47" s="417" t="s">
        <v>96</v>
      </c>
      <c r="C47" s="941">
        <v>342</v>
      </c>
      <c r="D47" s="942">
        <v>227</v>
      </c>
      <c r="E47" s="946">
        <v>248</v>
      </c>
      <c r="F47" s="944">
        <v>249</v>
      </c>
      <c r="G47" s="945">
        <v>253</v>
      </c>
      <c r="H47" s="943">
        <v>259</v>
      </c>
      <c r="I47" s="944">
        <v>247</v>
      </c>
      <c r="J47" s="942">
        <v>214</v>
      </c>
      <c r="K47" s="946">
        <v>229</v>
      </c>
      <c r="L47" s="944">
        <v>286</v>
      </c>
      <c r="M47" s="942">
        <v>292</v>
      </c>
      <c r="N47" s="946">
        <v>371</v>
      </c>
      <c r="O47" s="944">
        <v>437</v>
      </c>
      <c r="P47" s="942">
        <v>414</v>
      </c>
      <c r="Q47" s="947">
        <v>403</v>
      </c>
      <c r="R47" s="944">
        <v>441</v>
      </c>
      <c r="S47" s="942">
        <v>455</v>
      </c>
      <c r="T47" s="946">
        <v>418</v>
      </c>
      <c r="U47" s="948">
        <v>351</v>
      </c>
      <c r="V47" s="942">
        <v>361</v>
      </c>
      <c r="W47" s="947">
        <v>299</v>
      </c>
      <c r="X47" s="948">
        <v>295</v>
      </c>
      <c r="Y47" s="949">
        <v>405</v>
      </c>
      <c r="Z47" s="946">
        <v>389</v>
      </c>
      <c r="AA47" s="950">
        <v>459</v>
      </c>
      <c r="AB47" s="949">
        <v>517</v>
      </c>
      <c r="AC47" s="946">
        <v>570</v>
      </c>
      <c r="AD47" s="944">
        <v>616</v>
      </c>
      <c r="AE47" s="949">
        <v>604</v>
      </c>
      <c r="AF47" s="946">
        <v>449</v>
      </c>
      <c r="AG47" s="944">
        <v>383</v>
      </c>
      <c r="AH47" s="942">
        <v>471</v>
      </c>
      <c r="AI47" s="946">
        <v>454</v>
      </c>
      <c r="AJ47" s="944">
        <v>399</v>
      </c>
      <c r="AK47" s="942">
        <v>354</v>
      </c>
      <c r="AL47" s="951">
        <v>367</v>
      </c>
    </row>
    <row r="48" spans="1:54" ht="14.25" customHeight="1" x14ac:dyDescent="0.15">
      <c r="A48" s="250" t="s">
        <v>30</v>
      </c>
      <c r="B48" s="394" t="s">
        <v>93</v>
      </c>
      <c r="C48" s="917">
        <v>136</v>
      </c>
      <c r="D48" s="918">
        <v>225</v>
      </c>
      <c r="E48" s="922">
        <v>252</v>
      </c>
      <c r="F48" s="920">
        <v>220</v>
      </c>
      <c r="G48" s="921">
        <v>230</v>
      </c>
      <c r="H48" s="919">
        <v>213</v>
      </c>
      <c r="I48" s="920">
        <v>259</v>
      </c>
      <c r="J48" s="918">
        <v>270</v>
      </c>
      <c r="K48" s="922">
        <v>313</v>
      </c>
      <c r="L48" s="920">
        <v>260</v>
      </c>
      <c r="M48" s="918">
        <v>274</v>
      </c>
      <c r="N48" s="922">
        <v>224</v>
      </c>
      <c r="O48" s="920">
        <v>241</v>
      </c>
      <c r="P48" s="918">
        <v>297</v>
      </c>
      <c r="Q48" s="923">
        <v>1168</v>
      </c>
      <c r="R48" s="920">
        <v>285</v>
      </c>
      <c r="S48" s="918">
        <v>219</v>
      </c>
      <c r="T48" s="922">
        <v>215</v>
      </c>
      <c r="U48" s="924">
        <v>211</v>
      </c>
      <c r="V48" s="918">
        <v>202</v>
      </c>
      <c r="W48" s="925">
        <v>206</v>
      </c>
      <c r="X48" s="924">
        <v>180</v>
      </c>
      <c r="Y48" s="926">
        <v>151</v>
      </c>
      <c r="Z48" s="922">
        <v>224</v>
      </c>
      <c r="AA48" s="927">
        <v>172</v>
      </c>
      <c r="AB48" s="926">
        <v>193</v>
      </c>
      <c r="AC48" s="922">
        <v>206</v>
      </c>
      <c r="AD48" s="920">
        <v>196</v>
      </c>
      <c r="AE48" s="926">
        <v>233</v>
      </c>
      <c r="AF48" s="922">
        <v>244</v>
      </c>
      <c r="AG48" s="920">
        <v>225</v>
      </c>
      <c r="AH48" s="918">
        <v>218</v>
      </c>
      <c r="AI48" s="922">
        <v>210</v>
      </c>
      <c r="AJ48" s="920">
        <v>192</v>
      </c>
      <c r="AK48" s="918">
        <v>191</v>
      </c>
      <c r="AL48" s="928">
        <v>219</v>
      </c>
    </row>
    <row r="49" spans="1:38" ht="14.25" customHeight="1" x14ac:dyDescent="0.15">
      <c r="A49" s="184" t="s">
        <v>219</v>
      </c>
      <c r="B49" s="395" t="s">
        <v>94</v>
      </c>
      <c r="C49" s="929">
        <v>160465</v>
      </c>
      <c r="D49" s="930">
        <v>228559</v>
      </c>
      <c r="E49" s="934">
        <v>248731</v>
      </c>
      <c r="F49" s="932">
        <v>220935</v>
      </c>
      <c r="G49" s="933">
        <v>207599</v>
      </c>
      <c r="H49" s="931">
        <v>168071</v>
      </c>
      <c r="I49" s="932">
        <v>178038</v>
      </c>
      <c r="J49" s="930">
        <v>168969</v>
      </c>
      <c r="K49" s="934">
        <v>165475</v>
      </c>
      <c r="L49" s="983">
        <v>128202</v>
      </c>
      <c r="M49" s="930">
        <v>153287</v>
      </c>
      <c r="N49" s="934">
        <v>129518</v>
      </c>
      <c r="O49" s="932">
        <v>140112</v>
      </c>
      <c r="P49" s="930">
        <v>151517</v>
      </c>
      <c r="Q49" s="935">
        <v>470390</v>
      </c>
      <c r="R49" s="932">
        <v>111297</v>
      </c>
      <c r="S49" s="930">
        <v>105103</v>
      </c>
      <c r="T49" s="934">
        <v>124589</v>
      </c>
      <c r="U49" s="936">
        <v>126626</v>
      </c>
      <c r="V49" s="930">
        <v>120221</v>
      </c>
      <c r="W49" s="937">
        <v>137074</v>
      </c>
      <c r="X49" s="936">
        <v>135702</v>
      </c>
      <c r="Y49" s="938">
        <v>125974</v>
      </c>
      <c r="Z49" s="934">
        <v>176403</v>
      </c>
      <c r="AA49" s="939">
        <v>145987</v>
      </c>
      <c r="AB49" s="938">
        <v>203355</v>
      </c>
      <c r="AC49" s="934">
        <v>192041</v>
      </c>
      <c r="AD49" s="932">
        <v>169315</v>
      </c>
      <c r="AE49" s="938">
        <v>218150</v>
      </c>
      <c r="AF49" s="934">
        <v>227667</v>
      </c>
      <c r="AG49" s="932">
        <v>180676</v>
      </c>
      <c r="AH49" s="930">
        <v>163323</v>
      </c>
      <c r="AI49" s="934">
        <v>178666</v>
      </c>
      <c r="AJ49" s="932">
        <v>181461</v>
      </c>
      <c r="AK49" s="930">
        <v>183188</v>
      </c>
      <c r="AL49" s="940">
        <v>201165</v>
      </c>
    </row>
    <row r="50" spans="1:38" ht="14.25" customHeight="1" x14ac:dyDescent="0.15">
      <c r="A50" s="186" t="s">
        <v>219</v>
      </c>
      <c r="B50" s="417" t="s">
        <v>96</v>
      </c>
      <c r="C50" s="941">
        <v>1182</v>
      </c>
      <c r="D50" s="942">
        <v>1016</v>
      </c>
      <c r="E50" s="946">
        <v>987</v>
      </c>
      <c r="F50" s="944">
        <v>1003</v>
      </c>
      <c r="G50" s="945">
        <v>903</v>
      </c>
      <c r="H50" s="943">
        <v>789</v>
      </c>
      <c r="I50" s="944">
        <v>688</v>
      </c>
      <c r="J50" s="942">
        <v>625</v>
      </c>
      <c r="K50" s="946">
        <v>528</v>
      </c>
      <c r="L50" s="944">
        <v>493</v>
      </c>
      <c r="M50" s="942">
        <v>560</v>
      </c>
      <c r="N50" s="946">
        <v>578</v>
      </c>
      <c r="O50" s="944">
        <v>582</v>
      </c>
      <c r="P50" s="942">
        <v>510</v>
      </c>
      <c r="Q50" s="947">
        <v>403</v>
      </c>
      <c r="R50" s="944">
        <v>391</v>
      </c>
      <c r="S50" s="942">
        <v>479</v>
      </c>
      <c r="T50" s="946">
        <v>579</v>
      </c>
      <c r="U50" s="948">
        <v>600</v>
      </c>
      <c r="V50" s="942">
        <v>595</v>
      </c>
      <c r="W50" s="947">
        <v>664</v>
      </c>
      <c r="X50" s="948">
        <v>752</v>
      </c>
      <c r="Y50" s="949">
        <v>833</v>
      </c>
      <c r="Z50" s="946">
        <v>789</v>
      </c>
      <c r="AA50" s="950">
        <v>850</v>
      </c>
      <c r="AB50" s="949">
        <v>1054</v>
      </c>
      <c r="AC50" s="946">
        <v>931</v>
      </c>
      <c r="AD50" s="944">
        <v>862</v>
      </c>
      <c r="AE50" s="949">
        <v>936</v>
      </c>
      <c r="AF50" s="946">
        <v>934</v>
      </c>
      <c r="AG50" s="944">
        <v>802</v>
      </c>
      <c r="AH50" s="942">
        <v>750</v>
      </c>
      <c r="AI50" s="946">
        <v>850</v>
      </c>
      <c r="AJ50" s="944">
        <v>946</v>
      </c>
      <c r="AK50" s="942">
        <v>962</v>
      </c>
      <c r="AL50" s="951">
        <v>918</v>
      </c>
    </row>
    <row r="51" spans="1:38" ht="14.25" customHeight="1" x14ac:dyDescent="0.15">
      <c r="A51" s="250" t="s">
        <v>220</v>
      </c>
      <c r="B51" s="394" t="s">
        <v>93</v>
      </c>
      <c r="C51" s="917">
        <v>142</v>
      </c>
      <c r="D51" s="918">
        <v>230</v>
      </c>
      <c r="E51" s="922">
        <v>255</v>
      </c>
      <c r="F51" s="920">
        <v>254</v>
      </c>
      <c r="G51" s="921">
        <v>212</v>
      </c>
      <c r="H51" s="919">
        <v>227</v>
      </c>
      <c r="I51" s="920">
        <v>228</v>
      </c>
      <c r="J51" s="918">
        <v>244</v>
      </c>
      <c r="K51" s="922">
        <v>264</v>
      </c>
      <c r="L51" s="920">
        <v>225</v>
      </c>
      <c r="M51" s="918">
        <v>217</v>
      </c>
      <c r="N51" s="922">
        <v>182</v>
      </c>
      <c r="O51" s="920">
        <v>199</v>
      </c>
      <c r="P51" s="918">
        <v>222</v>
      </c>
      <c r="Q51" s="923">
        <v>204</v>
      </c>
      <c r="R51" s="920">
        <v>229</v>
      </c>
      <c r="S51" s="918">
        <v>202</v>
      </c>
      <c r="T51" s="922">
        <v>208</v>
      </c>
      <c r="U51" s="924">
        <v>202</v>
      </c>
      <c r="V51" s="918">
        <v>179</v>
      </c>
      <c r="W51" s="925">
        <v>189</v>
      </c>
      <c r="X51" s="924">
        <v>174</v>
      </c>
      <c r="Y51" s="926">
        <v>154</v>
      </c>
      <c r="Z51" s="922">
        <v>187</v>
      </c>
      <c r="AA51" s="927">
        <v>167</v>
      </c>
      <c r="AB51" s="926">
        <v>176</v>
      </c>
      <c r="AC51" s="922">
        <v>196</v>
      </c>
      <c r="AD51" s="920">
        <v>173</v>
      </c>
      <c r="AE51" s="926">
        <v>196</v>
      </c>
      <c r="AF51" s="922">
        <v>197</v>
      </c>
      <c r="AG51" s="920">
        <v>158</v>
      </c>
      <c r="AH51" s="918">
        <v>187</v>
      </c>
      <c r="AI51" s="922">
        <v>214</v>
      </c>
      <c r="AJ51" s="920">
        <v>208</v>
      </c>
      <c r="AK51" s="918">
        <v>208</v>
      </c>
      <c r="AL51" s="928">
        <v>255</v>
      </c>
    </row>
    <row r="52" spans="1:38" ht="14.25" customHeight="1" x14ac:dyDescent="0.15">
      <c r="A52" s="184" t="s">
        <v>220</v>
      </c>
      <c r="B52" s="395" t="s">
        <v>94</v>
      </c>
      <c r="C52" s="929">
        <v>34521</v>
      </c>
      <c r="D52" s="930">
        <v>56876</v>
      </c>
      <c r="E52" s="934">
        <v>63849</v>
      </c>
      <c r="F52" s="932">
        <v>59503</v>
      </c>
      <c r="G52" s="933">
        <v>54714</v>
      </c>
      <c r="H52" s="931">
        <v>59369</v>
      </c>
      <c r="I52" s="932">
        <v>64610</v>
      </c>
      <c r="J52" s="930">
        <v>75275</v>
      </c>
      <c r="K52" s="934">
        <v>70543</v>
      </c>
      <c r="L52" s="932">
        <v>62399</v>
      </c>
      <c r="M52" s="930">
        <v>69981</v>
      </c>
      <c r="N52" s="934">
        <v>66032</v>
      </c>
      <c r="O52" s="932">
        <v>80747</v>
      </c>
      <c r="P52" s="930">
        <v>78449</v>
      </c>
      <c r="Q52" s="935">
        <v>63145</v>
      </c>
      <c r="R52" s="932">
        <v>67009</v>
      </c>
      <c r="S52" s="930">
        <v>54418</v>
      </c>
      <c r="T52" s="934">
        <v>55932</v>
      </c>
      <c r="U52" s="936">
        <v>54307</v>
      </c>
      <c r="V52" s="930">
        <v>52683</v>
      </c>
      <c r="W52" s="937">
        <v>60055</v>
      </c>
      <c r="X52" s="936">
        <v>61198</v>
      </c>
      <c r="Y52" s="938">
        <v>53471</v>
      </c>
      <c r="Z52" s="934">
        <v>58554</v>
      </c>
      <c r="AA52" s="939">
        <v>49595</v>
      </c>
      <c r="AB52" s="938">
        <v>52181</v>
      </c>
      <c r="AC52" s="934">
        <v>55563</v>
      </c>
      <c r="AD52" s="932">
        <v>47258</v>
      </c>
      <c r="AE52" s="938">
        <v>54130</v>
      </c>
      <c r="AF52" s="934">
        <v>60186</v>
      </c>
      <c r="AG52" s="932">
        <v>49580</v>
      </c>
      <c r="AH52" s="930">
        <v>51695</v>
      </c>
      <c r="AI52" s="934">
        <v>48678</v>
      </c>
      <c r="AJ52" s="932">
        <v>45347</v>
      </c>
      <c r="AK52" s="930">
        <v>46212</v>
      </c>
      <c r="AL52" s="940">
        <v>54538</v>
      </c>
    </row>
    <row r="53" spans="1:38" ht="14.25" customHeight="1" x14ac:dyDescent="0.15">
      <c r="A53" s="186" t="s">
        <v>220</v>
      </c>
      <c r="B53" s="417" t="s">
        <v>96</v>
      </c>
      <c r="C53" s="941">
        <v>243</v>
      </c>
      <c r="D53" s="942">
        <v>2473</v>
      </c>
      <c r="E53" s="946">
        <v>250</v>
      </c>
      <c r="F53" s="944">
        <v>234</v>
      </c>
      <c r="G53" s="945">
        <v>258</v>
      </c>
      <c r="H53" s="943">
        <v>261</v>
      </c>
      <c r="I53" s="944">
        <v>284</v>
      </c>
      <c r="J53" s="942">
        <v>308</v>
      </c>
      <c r="K53" s="946">
        <v>267</v>
      </c>
      <c r="L53" s="944">
        <v>277</v>
      </c>
      <c r="M53" s="942">
        <v>323</v>
      </c>
      <c r="N53" s="946">
        <v>364</v>
      </c>
      <c r="O53" s="944">
        <v>405</v>
      </c>
      <c r="P53" s="942">
        <v>353</v>
      </c>
      <c r="Q53" s="947">
        <v>310</v>
      </c>
      <c r="R53" s="944">
        <v>293</v>
      </c>
      <c r="S53" s="942">
        <v>269</v>
      </c>
      <c r="T53" s="946">
        <v>269</v>
      </c>
      <c r="U53" s="948">
        <v>268</v>
      </c>
      <c r="V53" s="942">
        <v>294</v>
      </c>
      <c r="W53" s="947">
        <v>318</v>
      </c>
      <c r="X53" s="948">
        <v>352</v>
      </c>
      <c r="Y53" s="949">
        <v>347</v>
      </c>
      <c r="Z53" s="946">
        <v>313</v>
      </c>
      <c r="AA53" s="950">
        <v>297</v>
      </c>
      <c r="AB53" s="949">
        <v>296</v>
      </c>
      <c r="AC53" s="946">
        <v>284</v>
      </c>
      <c r="AD53" s="944">
        <v>274</v>
      </c>
      <c r="AE53" s="949">
        <v>276</v>
      </c>
      <c r="AF53" s="946">
        <v>306</v>
      </c>
      <c r="AG53" s="944">
        <v>313</v>
      </c>
      <c r="AH53" s="942">
        <v>276</v>
      </c>
      <c r="AI53" s="946">
        <v>227</v>
      </c>
      <c r="AJ53" s="944">
        <v>218</v>
      </c>
      <c r="AK53" s="942">
        <v>222</v>
      </c>
      <c r="AL53" s="951">
        <v>213</v>
      </c>
    </row>
    <row r="54" spans="1:38" ht="14.25" customHeight="1" x14ac:dyDescent="0.15">
      <c r="A54" s="250" t="s">
        <v>120</v>
      </c>
      <c r="B54" s="394" t="s">
        <v>93</v>
      </c>
      <c r="C54" s="917">
        <v>839</v>
      </c>
      <c r="D54" s="918">
        <v>1274</v>
      </c>
      <c r="E54" s="922">
        <v>1224</v>
      </c>
      <c r="F54" s="920">
        <v>942</v>
      </c>
      <c r="G54" s="921">
        <v>1159</v>
      </c>
      <c r="H54" s="919">
        <v>932</v>
      </c>
      <c r="I54" s="920">
        <v>1120</v>
      </c>
      <c r="J54" s="918">
        <v>1201</v>
      </c>
      <c r="K54" s="922">
        <v>1278</v>
      </c>
      <c r="L54" s="920">
        <v>901</v>
      </c>
      <c r="M54" s="918">
        <v>894</v>
      </c>
      <c r="N54" s="922">
        <v>865</v>
      </c>
      <c r="O54" s="920">
        <v>1169</v>
      </c>
      <c r="P54" s="918">
        <v>1213</v>
      </c>
      <c r="Q54" s="923">
        <v>1021</v>
      </c>
      <c r="R54" s="920">
        <v>855</v>
      </c>
      <c r="S54" s="918">
        <v>701</v>
      </c>
      <c r="T54" s="922">
        <v>906</v>
      </c>
      <c r="U54" s="924">
        <v>1006</v>
      </c>
      <c r="V54" s="918">
        <v>987</v>
      </c>
      <c r="W54" s="925">
        <v>849</v>
      </c>
      <c r="X54" s="924">
        <v>732</v>
      </c>
      <c r="Y54" s="926">
        <v>611</v>
      </c>
      <c r="Z54" s="922">
        <v>748</v>
      </c>
      <c r="AA54" s="927">
        <v>505</v>
      </c>
      <c r="AB54" s="926">
        <v>498</v>
      </c>
      <c r="AC54" s="922">
        <v>530</v>
      </c>
      <c r="AD54" s="920">
        <v>552</v>
      </c>
      <c r="AE54" s="926">
        <v>582</v>
      </c>
      <c r="AF54" s="922">
        <v>888</v>
      </c>
      <c r="AG54" s="920">
        <v>1314</v>
      </c>
      <c r="AH54" s="918">
        <v>1357</v>
      </c>
      <c r="AI54" s="922">
        <v>1218</v>
      </c>
      <c r="AJ54" s="920">
        <v>1089</v>
      </c>
      <c r="AK54" s="918">
        <v>1498</v>
      </c>
      <c r="AL54" s="928">
        <v>1324</v>
      </c>
    </row>
    <row r="55" spans="1:38" ht="14.25" customHeight="1" x14ac:dyDescent="0.15">
      <c r="A55" s="184" t="s">
        <v>120</v>
      </c>
      <c r="B55" s="395" t="s">
        <v>94</v>
      </c>
      <c r="C55" s="929">
        <v>361833</v>
      </c>
      <c r="D55" s="930">
        <v>480433</v>
      </c>
      <c r="E55" s="934">
        <v>475210</v>
      </c>
      <c r="F55" s="932">
        <v>426690</v>
      </c>
      <c r="G55" s="933">
        <v>464955</v>
      </c>
      <c r="H55" s="931">
        <v>346016</v>
      </c>
      <c r="I55" s="932">
        <v>418198</v>
      </c>
      <c r="J55" s="930">
        <v>420075</v>
      </c>
      <c r="K55" s="934">
        <v>438826</v>
      </c>
      <c r="L55" s="932">
        <v>456276</v>
      </c>
      <c r="M55" s="930">
        <v>432205</v>
      </c>
      <c r="N55" s="934">
        <v>390766</v>
      </c>
      <c r="O55" s="932">
        <v>494363</v>
      </c>
      <c r="P55" s="930">
        <v>463112</v>
      </c>
      <c r="Q55" s="935">
        <v>396395</v>
      </c>
      <c r="R55" s="932">
        <v>384934</v>
      </c>
      <c r="S55" s="930">
        <v>372395</v>
      </c>
      <c r="T55" s="934">
        <v>459477</v>
      </c>
      <c r="U55" s="936">
        <v>414383</v>
      </c>
      <c r="V55" s="930">
        <v>383219</v>
      </c>
      <c r="W55" s="937">
        <v>338184</v>
      </c>
      <c r="X55" s="936">
        <v>317759</v>
      </c>
      <c r="Y55" s="938">
        <v>274375</v>
      </c>
      <c r="Z55" s="934">
        <v>430330</v>
      </c>
      <c r="AA55" s="939">
        <v>312791</v>
      </c>
      <c r="AB55" s="938">
        <v>408987</v>
      </c>
      <c r="AC55" s="934">
        <v>361342</v>
      </c>
      <c r="AD55" s="932">
        <v>345620</v>
      </c>
      <c r="AE55" s="938">
        <v>384515</v>
      </c>
      <c r="AF55" s="934">
        <v>458455</v>
      </c>
      <c r="AG55" s="932">
        <v>437321</v>
      </c>
      <c r="AH55" s="930">
        <v>442013</v>
      </c>
      <c r="AI55" s="934">
        <v>431512</v>
      </c>
      <c r="AJ55" s="932">
        <v>403751</v>
      </c>
      <c r="AK55" s="930">
        <v>481901</v>
      </c>
      <c r="AL55" s="940">
        <v>422021</v>
      </c>
    </row>
    <row r="56" spans="1:38" ht="14.25" customHeight="1" x14ac:dyDescent="0.15">
      <c r="A56" s="186" t="s">
        <v>120</v>
      </c>
      <c r="B56" s="417" t="s">
        <v>96</v>
      </c>
      <c r="C56" s="941">
        <v>431</v>
      </c>
      <c r="D56" s="942">
        <v>377</v>
      </c>
      <c r="E56" s="946">
        <v>388</v>
      </c>
      <c r="F56" s="944">
        <v>453</v>
      </c>
      <c r="G56" s="945">
        <v>401</v>
      </c>
      <c r="H56" s="943">
        <v>371</v>
      </c>
      <c r="I56" s="944">
        <v>373</v>
      </c>
      <c r="J56" s="942">
        <v>350</v>
      </c>
      <c r="K56" s="946">
        <v>343</v>
      </c>
      <c r="L56" s="944">
        <v>507</v>
      </c>
      <c r="M56" s="942">
        <v>484</v>
      </c>
      <c r="N56" s="946">
        <v>452</v>
      </c>
      <c r="O56" s="944">
        <v>423</v>
      </c>
      <c r="P56" s="942">
        <v>382</v>
      </c>
      <c r="Q56" s="947">
        <v>388</v>
      </c>
      <c r="R56" s="944">
        <v>450</v>
      </c>
      <c r="S56" s="942">
        <v>531</v>
      </c>
      <c r="T56" s="946">
        <v>507</v>
      </c>
      <c r="U56" s="948">
        <v>412</v>
      </c>
      <c r="V56" s="942">
        <v>388</v>
      </c>
      <c r="W56" s="947">
        <v>398</v>
      </c>
      <c r="X56" s="948">
        <v>434</v>
      </c>
      <c r="Y56" s="949">
        <v>449</v>
      </c>
      <c r="Z56" s="946">
        <v>575</v>
      </c>
      <c r="AA56" s="950">
        <v>619</v>
      </c>
      <c r="AB56" s="949">
        <v>822</v>
      </c>
      <c r="AC56" s="946">
        <v>682</v>
      </c>
      <c r="AD56" s="944">
        <v>626</v>
      </c>
      <c r="AE56" s="949">
        <v>661</v>
      </c>
      <c r="AF56" s="946">
        <v>516</v>
      </c>
      <c r="AG56" s="944">
        <v>333</v>
      </c>
      <c r="AH56" s="942">
        <v>326</v>
      </c>
      <c r="AI56" s="946">
        <v>354</v>
      </c>
      <c r="AJ56" s="944">
        <v>371</v>
      </c>
      <c r="AK56" s="942">
        <v>322</v>
      </c>
      <c r="AL56" s="951">
        <v>319</v>
      </c>
    </row>
    <row r="57" spans="1:38" ht="14.25" customHeight="1" x14ac:dyDescent="0.15">
      <c r="A57" s="250" t="s">
        <v>33</v>
      </c>
      <c r="B57" s="394" t="s">
        <v>93</v>
      </c>
      <c r="C57" s="917">
        <v>1417</v>
      </c>
      <c r="D57" s="918">
        <v>1429</v>
      </c>
      <c r="E57" s="922">
        <v>1308</v>
      </c>
      <c r="F57" s="920">
        <v>1477</v>
      </c>
      <c r="G57" s="921">
        <v>1337</v>
      </c>
      <c r="H57" s="919">
        <v>1280</v>
      </c>
      <c r="I57" s="920">
        <v>1781</v>
      </c>
      <c r="J57" s="918">
        <v>1977</v>
      </c>
      <c r="K57" s="922">
        <v>1931</v>
      </c>
      <c r="L57" s="920">
        <v>2066</v>
      </c>
      <c r="M57" s="918">
        <v>2273</v>
      </c>
      <c r="N57" s="922">
        <v>2031</v>
      </c>
      <c r="O57" s="920">
        <v>2742</v>
      </c>
      <c r="P57" s="918">
        <v>2745</v>
      </c>
      <c r="Q57" s="923">
        <v>2531</v>
      </c>
      <c r="R57" s="920">
        <v>2532</v>
      </c>
      <c r="S57" s="918">
        <v>1965</v>
      </c>
      <c r="T57" s="922">
        <v>2224</v>
      </c>
      <c r="U57" s="924">
        <v>2087</v>
      </c>
      <c r="V57" s="918">
        <v>2280</v>
      </c>
      <c r="W57" s="925">
        <v>2689</v>
      </c>
      <c r="X57" s="924">
        <v>2727</v>
      </c>
      <c r="Y57" s="926">
        <v>2340</v>
      </c>
      <c r="Z57" s="922">
        <v>2994</v>
      </c>
      <c r="AA57" s="927">
        <v>2464</v>
      </c>
      <c r="AB57" s="926">
        <v>2629</v>
      </c>
      <c r="AC57" s="922">
        <v>2063</v>
      </c>
      <c r="AD57" s="920">
        <v>1642</v>
      </c>
      <c r="AE57" s="926">
        <v>1601</v>
      </c>
      <c r="AF57" s="922">
        <v>1866</v>
      </c>
      <c r="AG57" s="920">
        <v>1742</v>
      </c>
      <c r="AH57" s="918">
        <v>1376</v>
      </c>
      <c r="AI57" s="922">
        <v>1585</v>
      </c>
      <c r="AJ57" s="920">
        <v>1392</v>
      </c>
      <c r="AK57" s="918">
        <v>1432</v>
      </c>
      <c r="AL57" s="928">
        <v>1254</v>
      </c>
    </row>
    <row r="58" spans="1:38" ht="14.25" customHeight="1" x14ac:dyDescent="0.15">
      <c r="A58" s="184" t="s">
        <v>221</v>
      </c>
      <c r="B58" s="395" t="s">
        <v>94</v>
      </c>
      <c r="C58" s="929">
        <v>697239</v>
      </c>
      <c r="D58" s="930">
        <v>600517</v>
      </c>
      <c r="E58" s="934">
        <v>815032</v>
      </c>
      <c r="F58" s="932">
        <v>735936</v>
      </c>
      <c r="G58" s="933">
        <v>564255</v>
      </c>
      <c r="H58" s="931">
        <v>537111</v>
      </c>
      <c r="I58" s="932">
        <v>702363</v>
      </c>
      <c r="J58" s="930">
        <v>660322</v>
      </c>
      <c r="K58" s="934">
        <v>618871</v>
      </c>
      <c r="L58" s="932">
        <v>710720</v>
      </c>
      <c r="M58" s="930">
        <v>701104</v>
      </c>
      <c r="N58" s="934">
        <v>577474</v>
      </c>
      <c r="O58" s="932">
        <v>703618</v>
      </c>
      <c r="P58" s="930">
        <v>645953</v>
      </c>
      <c r="Q58" s="935">
        <v>549499</v>
      </c>
      <c r="R58" s="932">
        <v>578176</v>
      </c>
      <c r="S58" s="930">
        <v>573332</v>
      </c>
      <c r="T58" s="934">
        <v>772080</v>
      </c>
      <c r="U58" s="936">
        <v>638092</v>
      </c>
      <c r="V58" s="930">
        <v>663810</v>
      </c>
      <c r="W58" s="937">
        <v>792173</v>
      </c>
      <c r="X58" s="936">
        <v>774970</v>
      </c>
      <c r="Y58" s="938">
        <v>669562</v>
      </c>
      <c r="Z58" s="934">
        <v>1113946</v>
      </c>
      <c r="AA58" s="939">
        <v>848028</v>
      </c>
      <c r="AB58" s="938">
        <v>921703</v>
      </c>
      <c r="AC58" s="934">
        <v>710374</v>
      </c>
      <c r="AD58" s="932">
        <v>695243</v>
      </c>
      <c r="AE58" s="938">
        <v>829915</v>
      </c>
      <c r="AF58" s="934">
        <v>714920</v>
      </c>
      <c r="AG58" s="932">
        <v>553560</v>
      </c>
      <c r="AH58" s="930">
        <v>447896</v>
      </c>
      <c r="AI58" s="934">
        <v>563165</v>
      </c>
      <c r="AJ58" s="932">
        <v>495485</v>
      </c>
      <c r="AK58" s="930">
        <v>563170</v>
      </c>
      <c r="AL58" s="940">
        <v>744991</v>
      </c>
    </row>
    <row r="59" spans="1:38" ht="14.25" customHeight="1" x14ac:dyDescent="0.15">
      <c r="A59" s="186" t="s">
        <v>221</v>
      </c>
      <c r="B59" s="417" t="s">
        <v>96</v>
      </c>
      <c r="C59" s="941">
        <v>492</v>
      </c>
      <c r="D59" s="942">
        <v>420</v>
      </c>
      <c r="E59" s="946">
        <v>623</v>
      </c>
      <c r="F59" s="944">
        <v>498</v>
      </c>
      <c r="G59" s="945">
        <v>422</v>
      </c>
      <c r="H59" s="943">
        <v>420</v>
      </c>
      <c r="I59" s="944">
        <v>394</v>
      </c>
      <c r="J59" s="942">
        <v>334</v>
      </c>
      <c r="K59" s="946">
        <v>321</v>
      </c>
      <c r="L59" s="944">
        <v>344</v>
      </c>
      <c r="M59" s="942">
        <v>308</v>
      </c>
      <c r="N59" s="946">
        <v>284</v>
      </c>
      <c r="O59" s="944">
        <v>257</v>
      </c>
      <c r="P59" s="942">
        <v>235</v>
      </c>
      <c r="Q59" s="947">
        <v>217</v>
      </c>
      <c r="R59" s="944">
        <v>228</v>
      </c>
      <c r="S59" s="942">
        <v>292</v>
      </c>
      <c r="T59" s="946">
        <v>347</v>
      </c>
      <c r="U59" s="948">
        <v>306</v>
      </c>
      <c r="V59" s="942">
        <v>291</v>
      </c>
      <c r="W59" s="947">
        <v>295</v>
      </c>
      <c r="X59" s="948">
        <v>284</v>
      </c>
      <c r="Y59" s="949">
        <v>286</v>
      </c>
      <c r="Z59" s="946">
        <v>372</v>
      </c>
      <c r="AA59" s="950">
        <v>344</v>
      </c>
      <c r="AB59" s="949">
        <v>351</v>
      </c>
      <c r="AC59" s="946">
        <v>344</v>
      </c>
      <c r="AD59" s="944">
        <v>423</v>
      </c>
      <c r="AE59" s="949">
        <v>518</v>
      </c>
      <c r="AF59" s="946">
        <v>383</v>
      </c>
      <c r="AG59" s="944">
        <v>318</v>
      </c>
      <c r="AH59" s="942">
        <v>326</v>
      </c>
      <c r="AI59" s="946">
        <v>355</v>
      </c>
      <c r="AJ59" s="944">
        <v>356</v>
      </c>
      <c r="AK59" s="942">
        <v>393</v>
      </c>
      <c r="AL59" s="951">
        <v>594</v>
      </c>
    </row>
    <row r="60" spans="1:38" ht="14.25" customHeight="1" x14ac:dyDescent="0.15">
      <c r="A60" s="250" t="s">
        <v>34</v>
      </c>
      <c r="B60" s="394" t="s">
        <v>93</v>
      </c>
      <c r="C60" s="917">
        <v>490</v>
      </c>
      <c r="D60" s="918">
        <v>508</v>
      </c>
      <c r="E60" s="922">
        <v>434</v>
      </c>
      <c r="F60" s="920">
        <v>414</v>
      </c>
      <c r="G60" s="921">
        <v>499</v>
      </c>
      <c r="H60" s="919">
        <v>505</v>
      </c>
      <c r="I60" s="920">
        <v>667</v>
      </c>
      <c r="J60" s="918">
        <v>787</v>
      </c>
      <c r="K60" s="922">
        <v>778</v>
      </c>
      <c r="L60" s="920">
        <v>774</v>
      </c>
      <c r="M60" s="918">
        <v>694</v>
      </c>
      <c r="N60" s="922">
        <v>789</v>
      </c>
      <c r="O60" s="920">
        <v>973</v>
      </c>
      <c r="P60" s="918">
        <v>1033</v>
      </c>
      <c r="Q60" s="923">
        <v>986</v>
      </c>
      <c r="R60" s="920">
        <v>1128</v>
      </c>
      <c r="S60" s="918">
        <v>912</v>
      </c>
      <c r="T60" s="922">
        <v>996</v>
      </c>
      <c r="U60" s="924">
        <v>1053</v>
      </c>
      <c r="V60" s="918">
        <v>1177</v>
      </c>
      <c r="W60" s="925">
        <v>1376</v>
      </c>
      <c r="X60" s="924">
        <v>1277</v>
      </c>
      <c r="Y60" s="926">
        <v>1065</v>
      </c>
      <c r="Z60" s="922">
        <v>1420</v>
      </c>
      <c r="AA60" s="927">
        <v>989</v>
      </c>
      <c r="AB60" s="926">
        <v>1060</v>
      </c>
      <c r="AC60" s="922">
        <v>973</v>
      </c>
      <c r="AD60" s="920">
        <v>844</v>
      </c>
      <c r="AE60" s="926">
        <v>823</v>
      </c>
      <c r="AF60" s="922">
        <v>934</v>
      </c>
      <c r="AG60" s="920">
        <v>769</v>
      </c>
      <c r="AH60" s="918">
        <v>556</v>
      </c>
      <c r="AI60" s="922">
        <v>500</v>
      </c>
      <c r="AJ60" s="920">
        <v>445</v>
      </c>
      <c r="AK60" s="918">
        <v>474</v>
      </c>
      <c r="AL60" s="928">
        <v>419</v>
      </c>
    </row>
    <row r="61" spans="1:38" ht="14.25" customHeight="1" x14ac:dyDescent="0.15">
      <c r="A61" s="184" t="s">
        <v>121</v>
      </c>
      <c r="B61" s="395" t="s">
        <v>94</v>
      </c>
      <c r="C61" s="929">
        <v>174841</v>
      </c>
      <c r="D61" s="930">
        <v>208464</v>
      </c>
      <c r="E61" s="934">
        <v>262391</v>
      </c>
      <c r="F61" s="932">
        <v>231812</v>
      </c>
      <c r="G61" s="933">
        <v>233110</v>
      </c>
      <c r="H61" s="931">
        <v>220779</v>
      </c>
      <c r="I61" s="932">
        <v>265168</v>
      </c>
      <c r="J61" s="930">
        <v>285307</v>
      </c>
      <c r="K61" s="934">
        <v>278677</v>
      </c>
      <c r="L61" s="932">
        <v>321807</v>
      </c>
      <c r="M61" s="930">
        <v>325092</v>
      </c>
      <c r="N61" s="934">
        <v>316035</v>
      </c>
      <c r="O61" s="932">
        <v>391426</v>
      </c>
      <c r="P61" s="930">
        <v>392289</v>
      </c>
      <c r="Q61" s="935">
        <v>344048</v>
      </c>
      <c r="R61" s="932">
        <v>398691</v>
      </c>
      <c r="S61" s="930">
        <v>367263</v>
      </c>
      <c r="T61" s="934">
        <v>397078</v>
      </c>
      <c r="U61" s="936">
        <v>393162</v>
      </c>
      <c r="V61" s="930">
        <v>443795</v>
      </c>
      <c r="W61" s="937">
        <v>457325</v>
      </c>
      <c r="X61" s="936">
        <v>376229</v>
      </c>
      <c r="Y61" s="938">
        <v>338252</v>
      </c>
      <c r="Z61" s="934">
        <v>495311</v>
      </c>
      <c r="AA61" s="939">
        <v>376574</v>
      </c>
      <c r="AB61" s="938">
        <v>446022</v>
      </c>
      <c r="AC61" s="934">
        <v>362965</v>
      </c>
      <c r="AD61" s="932">
        <v>30919</v>
      </c>
      <c r="AE61" s="938">
        <v>325936</v>
      </c>
      <c r="AF61" s="934">
        <v>336064</v>
      </c>
      <c r="AG61" s="932">
        <v>250454</v>
      </c>
      <c r="AH61" s="930">
        <v>195583</v>
      </c>
      <c r="AI61" s="934">
        <v>210289</v>
      </c>
      <c r="AJ61" s="932">
        <v>194247</v>
      </c>
      <c r="AK61" s="930">
        <v>195157</v>
      </c>
      <c r="AL61" s="940">
        <v>178175</v>
      </c>
    </row>
    <row r="62" spans="1:38" ht="14.25" customHeight="1" x14ac:dyDescent="0.15">
      <c r="A62" s="186" t="s">
        <v>121</v>
      </c>
      <c r="B62" s="417" t="s">
        <v>96</v>
      </c>
      <c r="C62" s="941">
        <v>357</v>
      </c>
      <c r="D62" s="942">
        <v>410</v>
      </c>
      <c r="E62" s="946">
        <v>604</v>
      </c>
      <c r="F62" s="944">
        <v>560</v>
      </c>
      <c r="G62" s="945">
        <v>468</v>
      </c>
      <c r="H62" s="943">
        <v>437</v>
      </c>
      <c r="I62" s="944">
        <v>397</v>
      </c>
      <c r="J62" s="942">
        <v>363</v>
      </c>
      <c r="K62" s="946">
        <v>358</v>
      </c>
      <c r="L62" s="944">
        <v>416</v>
      </c>
      <c r="M62" s="942">
        <v>469</v>
      </c>
      <c r="N62" s="946">
        <v>401</v>
      </c>
      <c r="O62" s="944">
        <v>402</v>
      </c>
      <c r="P62" s="942">
        <v>380</v>
      </c>
      <c r="Q62" s="947">
        <v>349</v>
      </c>
      <c r="R62" s="944">
        <v>353</v>
      </c>
      <c r="S62" s="942">
        <v>402</v>
      </c>
      <c r="T62" s="946">
        <v>399</v>
      </c>
      <c r="U62" s="948">
        <v>373</v>
      </c>
      <c r="V62" s="942">
        <v>377</v>
      </c>
      <c r="W62" s="947">
        <v>332</v>
      </c>
      <c r="X62" s="948">
        <v>295</v>
      </c>
      <c r="Y62" s="949">
        <v>318</v>
      </c>
      <c r="Z62" s="946">
        <v>349</v>
      </c>
      <c r="AA62" s="950">
        <v>381</v>
      </c>
      <c r="AB62" s="949">
        <v>421</v>
      </c>
      <c r="AC62" s="946">
        <v>373</v>
      </c>
      <c r="AD62" s="944">
        <v>366</v>
      </c>
      <c r="AE62" s="949">
        <v>396</v>
      </c>
      <c r="AF62" s="946">
        <v>360</v>
      </c>
      <c r="AG62" s="944">
        <v>326</v>
      </c>
      <c r="AH62" s="942">
        <v>352</v>
      </c>
      <c r="AI62" s="946">
        <v>421</v>
      </c>
      <c r="AJ62" s="944">
        <v>437</v>
      </c>
      <c r="AK62" s="942">
        <v>412</v>
      </c>
      <c r="AL62" s="951">
        <v>426</v>
      </c>
    </row>
    <row r="63" spans="1:38" ht="14.25" customHeight="1" x14ac:dyDescent="0.15">
      <c r="A63" s="250" t="s">
        <v>35</v>
      </c>
      <c r="B63" s="394" t="s">
        <v>93</v>
      </c>
      <c r="C63" s="917">
        <v>186</v>
      </c>
      <c r="D63" s="918">
        <v>149</v>
      </c>
      <c r="E63" s="922">
        <v>135</v>
      </c>
      <c r="F63" s="920">
        <v>146</v>
      </c>
      <c r="G63" s="921">
        <v>173</v>
      </c>
      <c r="H63" s="919">
        <v>212</v>
      </c>
      <c r="I63" s="920">
        <v>305</v>
      </c>
      <c r="J63" s="918">
        <v>303</v>
      </c>
      <c r="K63" s="922">
        <v>287</v>
      </c>
      <c r="L63" s="920">
        <v>231</v>
      </c>
      <c r="M63" s="918">
        <v>263</v>
      </c>
      <c r="N63" s="922">
        <v>281</v>
      </c>
      <c r="O63" s="920">
        <v>342</v>
      </c>
      <c r="P63" s="918">
        <v>364</v>
      </c>
      <c r="Q63" s="923">
        <v>372</v>
      </c>
      <c r="R63" s="920">
        <v>468</v>
      </c>
      <c r="S63" s="918">
        <v>384</v>
      </c>
      <c r="T63" s="922">
        <v>471</v>
      </c>
      <c r="U63" s="924">
        <v>366</v>
      </c>
      <c r="V63" s="918">
        <v>317</v>
      </c>
      <c r="W63" s="925">
        <v>326</v>
      </c>
      <c r="X63" s="924">
        <v>259</v>
      </c>
      <c r="Y63" s="926">
        <v>194</v>
      </c>
      <c r="Z63" s="922">
        <v>227</v>
      </c>
      <c r="AA63" s="927">
        <v>172</v>
      </c>
      <c r="AB63" s="926">
        <v>211</v>
      </c>
      <c r="AC63" s="922">
        <v>190</v>
      </c>
      <c r="AD63" s="920">
        <v>173</v>
      </c>
      <c r="AE63" s="926">
        <v>169</v>
      </c>
      <c r="AF63" s="922">
        <v>205</v>
      </c>
      <c r="AG63" s="920">
        <v>208</v>
      </c>
      <c r="AH63" s="918">
        <v>165</v>
      </c>
      <c r="AI63" s="922">
        <v>186</v>
      </c>
      <c r="AJ63" s="920">
        <v>180</v>
      </c>
      <c r="AK63" s="918">
        <v>210</v>
      </c>
      <c r="AL63" s="928">
        <v>152</v>
      </c>
    </row>
    <row r="64" spans="1:38" ht="14.25" customHeight="1" x14ac:dyDescent="0.15">
      <c r="A64" s="184" t="s">
        <v>222</v>
      </c>
      <c r="B64" s="395" t="s">
        <v>94</v>
      </c>
      <c r="C64" s="929">
        <v>72929</v>
      </c>
      <c r="D64" s="930">
        <v>64200</v>
      </c>
      <c r="E64" s="934">
        <v>79817</v>
      </c>
      <c r="F64" s="932">
        <v>77483</v>
      </c>
      <c r="G64" s="933">
        <v>85335</v>
      </c>
      <c r="H64" s="931">
        <v>94658</v>
      </c>
      <c r="I64" s="932">
        <v>118790</v>
      </c>
      <c r="J64" s="930">
        <v>111040</v>
      </c>
      <c r="K64" s="934">
        <v>106897</v>
      </c>
      <c r="L64" s="932">
        <v>92883</v>
      </c>
      <c r="M64" s="930">
        <v>110727</v>
      </c>
      <c r="N64" s="934">
        <v>114679</v>
      </c>
      <c r="O64" s="932">
        <v>131502</v>
      </c>
      <c r="P64" s="930">
        <v>141300</v>
      </c>
      <c r="Q64" s="935">
        <v>133834</v>
      </c>
      <c r="R64" s="932">
        <v>161366</v>
      </c>
      <c r="S64" s="930">
        <v>130579</v>
      </c>
      <c r="T64" s="934">
        <v>152509</v>
      </c>
      <c r="U64" s="936">
        <v>97821</v>
      </c>
      <c r="V64" s="930">
        <v>86945</v>
      </c>
      <c r="W64" s="937">
        <v>79573</v>
      </c>
      <c r="X64" s="936">
        <v>52966</v>
      </c>
      <c r="Y64" s="938">
        <v>45436</v>
      </c>
      <c r="Z64" s="934">
        <v>62542</v>
      </c>
      <c r="AA64" s="939">
        <v>49772</v>
      </c>
      <c r="AB64" s="938">
        <v>58138</v>
      </c>
      <c r="AC64" s="934">
        <v>50594</v>
      </c>
      <c r="AD64" s="932">
        <v>54447</v>
      </c>
      <c r="AE64" s="938">
        <v>68744</v>
      </c>
      <c r="AF64" s="934">
        <v>76500</v>
      </c>
      <c r="AG64" s="932">
        <v>82530</v>
      </c>
      <c r="AH64" s="930">
        <v>70278</v>
      </c>
      <c r="AI64" s="934">
        <v>81033</v>
      </c>
      <c r="AJ64" s="932">
        <v>78731</v>
      </c>
      <c r="AK64" s="930">
        <v>89266</v>
      </c>
      <c r="AL64" s="940">
        <v>62167</v>
      </c>
    </row>
    <row r="65" spans="1:38" ht="14.25" customHeight="1" x14ac:dyDescent="0.15">
      <c r="A65" s="186" t="s">
        <v>222</v>
      </c>
      <c r="B65" s="417" t="s">
        <v>96</v>
      </c>
      <c r="C65" s="941">
        <v>392</v>
      </c>
      <c r="D65" s="942">
        <v>432</v>
      </c>
      <c r="E65" s="946">
        <v>591</v>
      </c>
      <c r="F65" s="944">
        <v>530</v>
      </c>
      <c r="G65" s="945">
        <v>494</v>
      </c>
      <c r="H65" s="943">
        <v>447</v>
      </c>
      <c r="I65" s="944">
        <v>390</v>
      </c>
      <c r="J65" s="942">
        <v>367</v>
      </c>
      <c r="K65" s="946">
        <v>372</v>
      </c>
      <c r="L65" s="944">
        <v>402</v>
      </c>
      <c r="M65" s="942">
        <v>420</v>
      </c>
      <c r="N65" s="946">
        <v>408</v>
      </c>
      <c r="O65" s="944">
        <v>384</v>
      </c>
      <c r="P65" s="942">
        <v>388</v>
      </c>
      <c r="Q65" s="947">
        <v>360</v>
      </c>
      <c r="R65" s="944">
        <v>345</v>
      </c>
      <c r="S65" s="942">
        <v>340</v>
      </c>
      <c r="T65" s="946">
        <v>324</v>
      </c>
      <c r="U65" s="948">
        <v>268</v>
      </c>
      <c r="V65" s="942">
        <v>274</v>
      </c>
      <c r="W65" s="947">
        <v>244</v>
      </c>
      <c r="X65" s="948">
        <v>205</v>
      </c>
      <c r="Y65" s="949">
        <v>235</v>
      </c>
      <c r="Z65" s="946">
        <v>276</v>
      </c>
      <c r="AA65" s="950">
        <v>289</v>
      </c>
      <c r="AB65" s="949">
        <v>275</v>
      </c>
      <c r="AC65" s="946">
        <v>267</v>
      </c>
      <c r="AD65" s="944">
        <v>314</v>
      </c>
      <c r="AE65" s="949">
        <v>406</v>
      </c>
      <c r="AF65" s="946">
        <v>373</v>
      </c>
      <c r="AG65" s="944">
        <v>397</v>
      </c>
      <c r="AH65" s="942">
        <v>426</v>
      </c>
      <c r="AI65" s="946">
        <v>436</v>
      </c>
      <c r="AJ65" s="944">
        <v>436</v>
      </c>
      <c r="AK65" s="942">
        <v>424</v>
      </c>
      <c r="AL65" s="951">
        <v>410</v>
      </c>
    </row>
    <row r="66" spans="1:38" ht="14.25" customHeight="1" x14ac:dyDescent="0.15">
      <c r="A66" s="250" t="s">
        <v>170</v>
      </c>
      <c r="B66" s="394" t="s">
        <v>93</v>
      </c>
      <c r="C66" s="917">
        <v>1599</v>
      </c>
      <c r="D66" s="918">
        <v>1835</v>
      </c>
      <c r="E66" s="922">
        <v>1631</v>
      </c>
      <c r="F66" s="920">
        <v>1587</v>
      </c>
      <c r="G66" s="921">
        <v>1534</v>
      </c>
      <c r="H66" s="919">
        <v>1366</v>
      </c>
      <c r="I66" s="920">
        <v>1778</v>
      </c>
      <c r="J66" s="918">
        <v>1750</v>
      </c>
      <c r="K66" s="922">
        <v>1719</v>
      </c>
      <c r="L66" s="920">
        <v>1967</v>
      </c>
      <c r="M66" s="918">
        <v>2073</v>
      </c>
      <c r="N66" s="922">
        <v>1789</v>
      </c>
      <c r="O66" s="920">
        <v>2423</v>
      </c>
      <c r="P66" s="918">
        <v>2685</v>
      </c>
      <c r="Q66" s="923">
        <v>2732</v>
      </c>
      <c r="R66" s="920">
        <v>2836</v>
      </c>
      <c r="S66" s="918">
        <v>2256</v>
      </c>
      <c r="T66" s="922">
        <v>2294</v>
      </c>
      <c r="U66" s="924">
        <v>2042</v>
      </c>
      <c r="V66" s="918">
        <v>2159</v>
      </c>
      <c r="W66" s="925">
        <v>2446</v>
      </c>
      <c r="X66" s="924">
        <v>2863</v>
      </c>
      <c r="Y66" s="926">
        <v>2490</v>
      </c>
      <c r="Z66" s="922">
        <v>3053</v>
      </c>
      <c r="AA66" s="927">
        <v>1917</v>
      </c>
      <c r="AB66" s="926">
        <v>1805</v>
      </c>
      <c r="AC66" s="922">
        <v>1711</v>
      </c>
      <c r="AD66" s="920">
        <v>1249</v>
      </c>
      <c r="AE66" s="926">
        <v>816</v>
      </c>
      <c r="AF66" s="922">
        <v>1160</v>
      </c>
      <c r="AG66" s="920">
        <v>1131</v>
      </c>
      <c r="AH66" s="918">
        <v>1343</v>
      </c>
      <c r="AI66" s="922">
        <v>1185</v>
      </c>
      <c r="AJ66" s="920">
        <v>1313</v>
      </c>
      <c r="AK66" s="918">
        <v>1577</v>
      </c>
      <c r="AL66" s="928">
        <v>1783</v>
      </c>
    </row>
    <row r="67" spans="1:38" ht="14.25" customHeight="1" x14ac:dyDescent="0.15">
      <c r="A67" s="184" t="s">
        <v>170</v>
      </c>
      <c r="B67" s="395" t="s">
        <v>94</v>
      </c>
      <c r="C67" s="929">
        <v>562241</v>
      </c>
      <c r="D67" s="930">
        <v>620673</v>
      </c>
      <c r="E67" s="934">
        <v>597055</v>
      </c>
      <c r="F67" s="932">
        <v>629516</v>
      </c>
      <c r="G67" s="933">
        <v>608757</v>
      </c>
      <c r="H67" s="931">
        <v>558473</v>
      </c>
      <c r="I67" s="932">
        <v>720823</v>
      </c>
      <c r="J67" s="930">
        <v>728011</v>
      </c>
      <c r="K67" s="934">
        <v>804830</v>
      </c>
      <c r="L67" s="932">
        <v>852301</v>
      </c>
      <c r="M67" s="930">
        <v>829619</v>
      </c>
      <c r="N67" s="934">
        <v>697732</v>
      </c>
      <c r="O67" s="932">
        <v>850079</v>
      </c>
      <c r="P67" s="930">
        <v>916446</v>
      </c>
      <c r="Q67" s="935">
        <v>807294</v>
      </c>
      <c r="R67" s="932">
        <v>771919</v>
      </c>
      <c r="S67" s="930">
        <v>673743</v>
      </c>
      <c r="T67" s="934">
        <v>729434</v>
      </c>
      <c r="U67" s="936">
        <v>725992</v>
      </c>
      <c r="V67" s="930">
        <v>824394</v>
      </c>
      <c r="W67" s="937">
        <v>932290</v>
      </c>
      <c r="X67" s="936">
        <v>960771</v>
      </c>
      <c r="Y67" s="938">
        <v>762628</v>
      </c>
      <c r="Z67" s="934">
        <v>1194934</v>
      </c>
      <c r="AA67" s="939">
        <v>917541</v>
      </c>
      <c r="AB67" s="938">
        <v>1329184</v>
      </c>
      <c r="AC67" s="934">
        <v>1060475</v>
      </c>
      <c r="AD67" s="932">
        <v>906781</v>
      </c>
      <c r="AE67" s="938">
        <v>864924</v>
      </c>
      <c r="AF67" s="934">
        <v>950614</v>
      </c>
      <c r="AG67" s="932">
        <v>647062</v>
      </c>
      <c r="AH67" s="930">
        <v>652496</v>
      </c>
      <c r="AI67" s="934">
        <v>627892</v>
      </c>
      <c r="AJ67" s="932">
        <v>653515</v>
      </c>
      <c r="AK67" s="930">
        <v>673332</v>
      </c>
      <c r="AL67" s="940">
        <v>612935</v>
      </c>
    </row>
    <row r="68" spans="1:38" ht="14.25" customHeight="1" x14ac:dyDescent="0.15">
      <c r="A68" s="186" t="s">
        <v>170</v>
      </c>
      <c r="B68" s="417" t="s">
        <v>96</v>
      </c>
      <c r="C68" s="941">
        <v>352</v>
      </c>
      <c r="D68" s="942">
        <v>338</v>
      </c>
      <c r="E68" s="946">
        <v>366</v>
      </c>
      <c r="F68" s="944">
        <v>397</v>
      </c>
      <c r="G68" s="945">
        <v>397</v>
      </c>
      <c r="H68" s="943">
        <v>409</v>
      </c>
      <c r="I68" s="944">
        <v>406</v>
      </c>
      <c r="J68" s="942">
        <v>416</v>
      </c>
      <c r="K68" s="946">
        <v>468</v>
      </c>
      <c r="L68" s="944">
        <v>433</v>
      </c>
      <c r="M68" s="942">
        <v>400</v>
      </c>
      <c r="N68" s="946">
        <v>390</v>
      </c>
      <c r="O68" s="944">
        <v>351</v>
      </c>
      <c r="P68" s="942">
        <v>341</v>
      </c>
      <c r="Q68" s="947">
        <v>296</v>
      </c>
      <c r="R68" s="944">
        <v>272</v>
      </c>
      <c r="S68" s="942">
        <v>299</v>
      </c>
      <c r="T68" s="946">
        <v>318</v>
      </c>
      <c r="U68" s="948">
        <v>356</v>
      </c>
      <c r="V68" s="942">
        <v>382</v>
      </c>
      <c r="W68" s="947">
        <v>381</v>
      </c>
      <c r="X68" s="948">
        <v>336</v>
      </c>
      <c r="Y68" s="949">
        <v>306</v>
      </c>
      <c r="Z68" s="946">
        <v>391</v>
      </c>
      <c r="AA68" s="950">
        <v>479</v>
      </c>
      <c r="AB68" s="949">
        <v>736</v>
      </c>
      <c r="AC68" s="946">
        <v>620</v>
      </c>
      <c r="AD68" s="944">
        <v>726</v>
      </c>
      <c r="AE68" s="949">
        <v>1060</v>
      </c>
      <c r="AF68" s="946">
        <v>819</v>
      </c>
      <c r="AG68" s="944">
        <v>572</v>
      </c>
      <c r="AH68" s="942">
        <v>486</v>
      </c>
      <c r="AI68" s="946">
        <v>530</v>
      </c>
      <c r="AJ68" s="944">
        <v>498</v>
      </c>
      <c r="AK68" s="942">
        <v>427</v>
      </c>
      <c r="AL68" s="951">
        <v>344</v>
      </c>
    </row>
    <row r="69" spans="1:38" ht="14.25" customHeight="1" x14ac:dyDescent="0.15">
      <c r="A69" s="250" t="s">
        <v>122</v>
      </c>
      <c r="B69" s="394" t="s">
        <v>93</v>
      </c>
      <c r="C69" s="917">
        <v>658</v>
      </c>
      <c r="D69" s="918">
        <v>652</v>
      </c>
      <c r="E69" s="922">
        <v>563</v>
      </c>
      <c r="F69" s="920">
        <v>576</v>
      </c>
      <c r="G69" s="921">
        <v>527</v>
      </c>
      <c r="H69" s="919">
        <v>397</v>
      </c>
      <c r="I69" s="920">
        <v>542</v>
      </c>
      <c r="J69" s="918">
        <v>623</v>
      </c>
      <c r="K69" s="922">
        <v>620</v>
      </c>
      <c r="L69" s="920">
        <v>720</v>
      </c>
      <c r="M69" s="918">
        <v>726</v>
      </c>
      <c r="N69" s="922">
        <v>650</v>
      </c>
      <c r="O69" s="920">
        <v>848</v>
      </c>
      <c r="P69" s="918">
        <v>880</v>
      </c>
      <c r="Q69" s="923">
        <v>856</v>
      </c>
      <c r="R69" s="920">
        <v>854</v>
      </c>
      <c r="S69" s="918">
        <v>726</v>
      </c>
      <c r="T69" s="922">
        <v>689</v>
      </c>
      <c r="U69" s="924">
        <v>535</v>
      </c>
      <c r="V69" s="918">
        <v>612</v>
      </c>
      <c r="W69" s="925">
        <v>724</v>
      </c>
      <c r="X69" s="924">
        <v>713</v>
      </c>
      <c r="Y69" s="926">
        <v>653</v>
      </c>
      <c r="Z69" s="922">
        <v>798</v>
      </c>
      <c r="AA69" s="927">
        <v>650</v>
      </c>
      <c r="AB69" s="926">
        <v>559</v>
      </c>
      <c r="AC69" s="922">
        <v>527</v>
      </c>
      <c r="AD69" s="920">
        <v>432</v>
      </c>
      <c r="AE69" s="926">
        <v>422</v>
      </c>
      <c r="AF69" s="922">
        <v>552</v>
      </c>
      <c r="AG69" s="920">
        <v>529</v>
      </c>
      <c r="AH69" s="918">
        <v>542</v>
      </c>
      <c r="AI69" s="922">
        <v>506</v>
      </c>
      <c r="AJ69" s="920">
        <v>599</v>
      </c>
      <c r="AK69" s="918">
        <v>679</v>
      </c>
      <c r="AL69" s="928">
        <v>741</v>
      </c>
    </row>
    <row r="70" spans="1:38" ht="14.25" customHeight="1" x14ac:dyDescent="0.15">
      <c r="A70" s="184" t="s">
        <v>122</v>
      </c>
      <c r="B70" s="395" t="s">
        <v>94</v>
      </c>
      <c r="C70" s="929">
        <v>331021</v>
      </c>
      <c r="D70" s="930">
        <v>351281</v>
      </c>
      <c r="E70" s="934">
        <v>377789</v>
      </c>
      <c r="F70" s="932">
        <v>421211</v>
      </c>
      <c r="G70" s="933">
        <v>358294</v>
      </c>
      <c r="H70" s="931">
        <v>301905</v>
      </c>
      <c r="I70" s="932">
        <v>410475</v>
      </c>
      <c r="J70" s="930">
        <v>442539</v>
      </c>
      <c r="K70" s="934">
        <v>448824</v>
      </c>
      <c r="L70" s="932">
        <v>481907</v>
      </c>
      <c r="M70" s="930">
        <v>446119</v>
      </c>
      <c r="N70" s="934">
        <v>381882</v>
      </c>
      <c r="O70" s="932">
        <v>462525</v>
      </c>
      <c r="P70" s="930">
        <v>468851</v>
      </c>
      <c r="Q70" s="935">
        <v>407720</v>
      </c>
      <c r="R70" s="932">
        <v>390935</v>
      </c>
      <c r="S70" s="930">
        <v>345592</v>
      </c>
      <c r="T70" s="934">
        <v>348494</v>
      </c>
      <c r="U70" s="936">
        <v>323812</v>
      </c>
      <c r="V70" s="930">
        <v>410641</v>
      </c>
      <c r="W70" s="937">
        <v>476299</v>
      </c>
      <c r="X70" s="936">
        <v>430526</v>
      </c>
      <c r="Y70" s="938">
        <v>409063</v>
      </c>
      <c r="Z70" s="934">
        <v>574476</v>
      </c>
      <c r="AA70" s="939">
        <v>562468</v>
      </c>
      <c r="AB70" s="938">
        <v>582922</v>
      </c>
      <c r="AC70" s="934">
        <v>683829</v>
      </c>
      <c r="AD70" s="932">
        <v>512411</v>
      </c>
      <c r="AE70" s="938">
        <v>497530</v>
      </c>
      <c r="AF70" s="934">
        <v>647177</v>
      </c>
      <c r="AG70" s="932">
        <v>472137</v>
      </c>
      <c r="AH70" s="930">
        <v>362527</v>
      </c>
      <c r="AI70" s="934">
        <v>358865</v>
      </c>
      <c r="AJ70" s="932">
        <v>381785</v>
      </c>
      <c r="AK70" s="930">
        <v>387020</v>
      </c>
      <c r="AL70" s="940">
        <v>380884</v>
      </c>
    </row>
    <row r="71" spans="1:38" ht="14.25" customHeight="1" x14ac:dyDescent="0.15">
      <c r="A71" s="186" t="s">
        <v>122</v>
      </c>
      <c r="B71" s="417" t="s">
        <v>96</v>
      </c>
      <c r="C71" s="941">
        <v>503</v>
      </c>
      <c r="D71" s="942">
        <v>539</v>
      </c>
      <c r="E71" s="946">
        <v>671</v>
      </c>
      <c r="F71" s="944">
        <v>732</v>
      </c>
      <c r="G71" s="945">
        <v>680</v>
      </c>
      <c r="H71" s="943">
        <v>761</v>
      </c>
      <c r="I71" s="944">
        <v>757</v>
      </c>
      <c r="J71" s="942">
        <v>711</v>
      </c>
      <c r="K71" s="946">
        <v>724</v>
      </c>
      <c r="L71" s="944">
        <v>669</v>
      </c>
      <c r="M71" s="942">
        <v>615</v>
      </c>
      <c r="N71" s="946">
        <v>588</v>
      </c>
      <c r="O71" s="944">
        <v>545</v>
      </c>
      <c r="P71" s="942">
        <v>533</v>
      </c>
      <c r="Q71" s="947">
        <v>476</v>
      </c>
      <c r="R71" s="944">
        <v>458</v>
      </c>
      <c r="S71" s="942">
        <v>476</v>
      </c>
      <c r="T71" s="946">
        <v>506</v>
      </c>
      <c r="U71" s="948">
        <v>606</v>
      </c>
      <c r="V71" s="942">
        <v>671</v>
      </c>
      <c r="W71" s="947">
        <v>658</v>
      </c>
      <c r="X71" s="948">
        <v>604</v>
      </c>
      <c r="Y71" s="949">
        <v>627</v>
      </c>
      <c r="Z71" s="946">
        <v>719</v>
      </c>
      <c r="AA71" s="950">
        <v>865</v>
      </c>
      <c r="AB71" s="949">
        <v>1043</v>
      </c>
      <c r="AC71" s="946">
        <v>1297</v>
      </c>
      <c r="AD71" s="944">
        <v>1186</v>
      </c>
      <c r="AE71" s="949">
        <v>1180</v>
      </c>
      <c r="AF71" s="946">
        <v>1173</v>
      </c>
      <c r="AG71" s="944">
        <v>892</v>
      </c>
      <c r="AH71" s="942">
        <v>669</v>
      </c>
      <c r="AI71" s="946">
        <v>709</v>
      </c>
      <c r="AJ71" s="944">
        <v>638</v>
      </c>
      <c r="AK71" s="942">
        <v>570</v>
      </c>
      <c r="AL71" s="951">
        <v>514</v>
      </c>
    </row>
    <row r="72" spans="1:38" ht="14.25" customHeight="1" x14ac:dyDescent="0.15">
      <c r="A72" s="250" t="s">
        <v>173</v>
      </c>
      <c r="B72" s="394" t="s">
        <v>93</v>
      </c>
      <c r="C72" s="917">
        <v>411</v>
      </c>
      <c r="D72" s="918">
        <v>545</v>
      </c>
      <c r="E72" s="922">
        <v>522</v>
      </c>
      <c r="F72" s="920">
        <v>492</v>
      </c>
      <c r="G72" s="921">
        <v>482</v>
      </c>
      <c r="H72" s="919">
        <v>437</v>
      </c>
      <c r="I72" s="920">
        <v>574</v>
      </c>
      <c r="J72" s="918">
        <v>695</v>
      </c>
      <c r="K72" s="922">
        <v>800</v>
      </c>
      <c r="L72" s="920">
        <v>845</v>
      </c>
      <c r="M72" s="918">
        <v>794</v>
      </c>
      <c r="N72" s="922">
        <v>767</v>
      </c>
      <c r="O72" s="920">
        <v>1014</v>
      </c>
      <c r="P72" s="918">
        <v>1056</v>
      </c>
      <c r="Q72" s="923">
        <v>926</v>
      </c>
      <c r="R72" s="920">
        <v>996</v>
      </c>
      <c r="S72" s="918">
        <v>783</v>
      </c>
      <c r="T72" s="922">
        <v>727</v>
      </c>
      <c r="U72" s="924">
        <v>659</v>
      </c>
      <c r="V72" s="918">
        <v>689</v>
      </c>
      <c r="W72" s="925">
        <v>729</v>
      </c>
      <c r="X72" s="924">
        <v>591</v>
      </c>
      <c r="Y72" s="926">
        <v>671</v>
      </c>
      <c r="Z72" s="922">
        <v>942</v>
      </c>
      <c r="AA72" s="927">
        <v>652</v>
      </c>
      <c r="AB72" s="926">
        <v>814</v>
      </c>
      <c r="AC72" s="922">
        <v>691</v>
      </c>
      <c r="AD72" s="920">
        <v>649</v>
      </c>
      <c r="AE72" s="926">
        <v>618</v>
      </c>
      <c r="AF72" s="922">
        <v>667</v>
      </c>
      <c r="AG72" s="920">
        <v>784</v>
      </c>
      <c r="AH72" s="918">
        <v>840</v>
      </c>
      <c r="AI72" s="922">
        <v>715</v>
      </c>
      <c r="AJ72" s="920">
        <v>592</v>
      </c>
      <c r="AK72" s="918">
        <v>604</v>
      </c>
      <c r="AL72" s="928">
        <v>553</v>
      </c>
    </row>
    <row r="73" spans="1:38" ht="14.25" customHeight="1" x14ac:dyDescent="0.15">
      <c r="A73" s="184" t="s">
        <v>173</v>
      </c>
      <c r="B73" s="395" t="s">
        <v>94</v>
      </c>
      <c r="C73" s="929">
        <v>300616</v>
      </c>
      <c r="D73" s="930">
        <v>381815</v>
      </c>
      <c r="E73" s="934">
        <v>418189</v>
      </c>
      <c r="F73" s="932">
        <v>407539</v>
      </c>
      <c r="G73" s="933">
        <v>394636</v>
      </c>
      <c r="H73" s="931">
        <v>360959</v>
      </c>
      <c r="I73" s="932">
        <v>453875</v>
      </c>
      <c r="J73" s="930">
        <v>509642</v>
      </c>
      <c r="K73" s="934">
        <v>480382</v>
      </c>
      <c r="L73" s="932">
        <v>462482</v>
      </c>
      <c r="M73" s="930">
        <v>464931</v>
      </c>
      <c r="N73" s="934">
        <v>494172</v>
      </c>
      <c r="O73" s="932">
        <v>529582</v>
      </c>
      <c r="P73" s="930">
        <v>488534</v>
      </c>
      <c r="Q73" s="935">
        <v>370666</v>
      </c>
      <c r="R73" s="932">
        <v>367714</v>
      </c>
      <c r="S73" s="930">
        <v>348975</v>
      </c>
      <c r="T73" s="934">
        <v>377116</v>
      </c>
      <c r="U73" s="936">
        <v>380081</v>
      </c>
      <c r="V73" s="930">
        <v>338599</v>
      </c>
      <c r="W73" s="937">
        <v>313335</v>
      </c>
      <c r="X73" s="936">
        <v>275873</v>
      </c>
      <c r="Y73" s="938">
        <v>335974</v>
      </c>
      <c r="Z73" s="934">
        <v>432731</v>
      </c>
      <c r="AA73" s="939">
        <v>360448</v>
      </c>
      <c r="AB73" s="938">
        <v>489695</v>
      </c>
      <c r="AC73" s="934">
        <v>405143</v>
      </c>
      <c r="AD73" s="932">
        <v>387851</v>
      </c>
      <c r="AE73" s="938">
        <v>351738</v>
      </c>
      <c r="AF73" s="934">
        <v>435792</v>
      </c>
      <c r="AG73" s="932">
        <v>421351</v>
      </c>
      <c r="AH73" s="930">
        <v>314249</v>
      </c>
      <c r="AI73" s="934">
        <v>252221</v>
      </c>
      <c r="AJ73" s="932">
        <v>221924</v>
      </c>
      <c r="AK73" s="930">
        <v>251702</v>
      </c>
      <c r="AL73" s="940">
        <v>230947</v>
      </c>
    </row>
    <row r="74" spans="1:38" ht="14.25" customHeight="1" x14ac:dyDescent="0.15">
      <c r="A74" s="186" t="s">
        <v>173</v>
      </c>
      <c r="B74" s="417" t="s">
        <v>96</v>
      </c>
      <c r="C74" s="941">
        <v>731</v>
      </c>
      <c r="D74" s="942">
        <v>700</v>
      </c>
      <c r="E74" s="946">
        <v>801</v>
      </c>
      <c r="F74" s="944">
        <v>829</v>
      </c>
      <c r="G74" s="945">
        <v>819</v>
      </c>
      <c r="H74" s="943">
        <v>826</v>
      </c>
      <c r="I74" s="944">
        <v>791</v>
      </c>
      <c r="J74" s="942">
        <v>733</v>
      </c>
      <c r="K74" s="946">
        <v>601</v>
      </c>
      <c r="L74" s="944">
        <v>547</v>
      </c>
      <c r="M74" s="942">
        <v>586</v>
      </c>
      <c r="N74" s="946">
        <v>644</v>
      </c>
      <c r="O74" s="944">
        <v>522</v>
      </c>
      <c r="P74" s="942">
        <v>463</v>
      </c>
      <c r="Q74" s="947">
        <v>400</v>
      </c>
      <c r="R74" s="944">
        <v>369</v>
      </c>
      <c r="S74" s="942">
        <v>446</v>
      </c>
      <c r="T74" s="946">
        <v>519</v>
      </c>
      <c r="U74" s="948">
        <v>577</v>
      </c>
      <c r="V74" s="942">
        <v>492</v>
      </c>
      <c r="W74" s="947">
        <v>430</v>
      </c>
      <c r="X74" s="948">
        <v>467</v>
      </c>
      <c r="Y74" s="949">
        <v>500</v>
      </c>
      <c r="Z74" s="946">
        <v>459</v>
      </c>
      <c r="AA74" s="950">
        <v>553</v>
      </c>
      <c r="AB74" s="949">
        <v>602</v>
      </c>
      <c r="AC74" s="946">
        <v>586</v>
      </c>
      <c r="AD74" s="944">
        <v>597</v>
      </c>
      <c r="AE74" s="949">
        <v>569</v>
      </c>
      <c r="AF74" s="946">
        <v>653</v>
      </c>
      <c r="AG74" s="944">
        <v>538</v>
      </c>
      <c r="AH74" s="942">
        <v>374</v>
      </c>
      <c r="AI74" s="946">
        <v>353</v>
      </c>
      <c r="AJ74" s="944">
        <v>375</v>
      </c>
      <c r="AK74" s="942">
        <v>417</v>
      </c>
      <c r="AL74" s="951">
        <v>418</v>
      </c>
    </row>
    <row r="75" spans="1:38" ht="14.25" customHeight="1" x14ac:dyDescent="0.15">
      <c r="A75" s="250" t="s">
        <v>39</v>
      </c>
      <c r="B75" s="394" t="s">
        <v>93</v>
      </c>
      <c r="C75" s="917">
        <v>0</v>
      </c>
      <c r="D75" s="918">
        <v>1</v>
      </c>
      <c r="E75" s="922">
        <v>1</v>
      </c>
      <c r="F75" s="920">
        <v>2</v>
      </c>
      <c r="G75" s="921">
        <v>1</v>
      </c>
      <c r="H75" s="919">
        <v>1</v>
      </c>
      <c r="I75" s="920">
        <v>1</v>
      </c>
      <c r="J75" s="918">
        <v>1</v>
      </c>
      <c r="K75" s="922">
        <v>4</v>
      </c>
      <c r="L75" s="920">
        <v>7</v>
      </c>
      <c r="M75" s="918">
        <v>22</v>
      </c>
      <c r="N75" s="922">
        <v>43</v>
      </c>
      <c r="O75" s="920">
        <v>69</v>
      </c>
      <c r="P75" s="918">
        <v>242</v>
      </c>
      <c r="Q75" s="923">
        <v>517</v>
      </c>
      <c r="R75" s="920">
        <v>1094</v>
      </c>
      <c r="S75" s="918">
        <v>1430</v>
      </c>
      <c r="T75" s="922">
        <v>1471</v>
      </c>
      <c r="U75" s="924">
        <v>1753</v>
      </c>
      <c r="V75" s="918">
        <v>1728</v>
      </c>
      <c r="W75" s="925">
        <v>1473</v>
      </c>
      <c r="X75" s="924">
        <v>1180</v>
      </c>
      <c r="Y75" s="926">
        <v>865</v>
      </c>
      <c r="Z75" s="922">
        <v>844</v>
      </c>
      <c r="AA75" s="927">
        <v>311</v>
      </c>
      <c r="AB75" s="926">
        <v>158</v>
      </c>
      <c r="AC75" s="922">
        <v>15</v>
      </c>
      <c r="AD75" s="920">
        <v>7</v>
      </c>
      <c r="AE75" s="926">
        <v>15</v>
      </c>
      <c r="AF75" s="922">
        <v>19</v>
      </c>
      <c r="AG75" s="920">
        <v>14</v>
      </c>
      <c r="AH75" s="918">
        <v>7</v>
      </c>
      <c r="AI75" s="922">
        <v>4</v>
      </c>
      <c r="AJ75" s="920">
        <v>3</v>
      </c>
      <c r="AK75" s="918">
        <v>2</v>
      </c>
      <c r="AL75" s="928">
        <v>5</v>
      </c>
    </row>
    <row r="76" spans="1:38" ht="14.25" customHeight="1" x14ac:dyDescent="0.15">
      <c r="A76" s="184" t="s">
        <v>123</v>
      </c>
      <c r="B76" s="395" t="s">
        <v>94</v>
      </c>
      <c r="C76" s="929">
        <v>86</v>
      </c>
      <c r="D76" s="930">
        <v>404</v>
      </c>
      <c r="E76" s="934">
        <v>388</v>
      </c>
      <c r="F76" s="932">
        <v>919</v>
      </c>
      <c r="G76" s="933">
        <v>389</v>
      </c>
      <c r="H76" s="931">
        <v>532</v>
      </c>
      <c r="I76" s="932">
        <v>517</v>
      </c>
      <c r="J76" s="930">
        <v>373</v>
      </c>
      <c r="K76" s="934">
        <v>2600</v>
      </c>
      <c r="L76" s="932">
        <v>4348</v>
      </c>
      <c r="M76" s="930">
        <v>13929</v>
      </c>
      <c r="N76" s="934">
        <v>28109</v>
      </c>
      <c r="O76" s="932">
        <v>42479</v>
      </c>
      <c r="P76" s="930">
        <v>117732</v>
      </c>
      <c r="Q76" s="935">
        <v>195791</v>
      </c>
      <c r="R76" s="932">
        <v>349248</v>
      </c>
      <c r="S76" s="930">
        <v>397581</v>
      </c>
      <c r="T76" s="934">
        <v>408382</v>
      </c>
      <c r="U76" s="936">
        <v>396728</v>
      </c>
      <c r="V76" s="930">
        <v>351953</v>
      </c>
      <c r="W76" s="937">
        <v>343285</v>
      </c>
      <c r="X76" s="936">
        <v>316269</v>
      </c>
      <c r="Y76" s="938">
        <v>210786</v>
      </c>
      <c r="Z76" s="934">
        <v>219045</v>
      </c>
      <c r="AA76" s="939">
        <v>86053</v>
      </c>
      <c r="AB76" s="938">
        <v>46451</v>
      </c>
      <c r="AC76" s="934">
        <v>4131</v>
      </c>
      <c r="AD76" s="932">
        <v>2108</v>
      </c>
      <c r="AE76" s="938">
        <v>4600</v>
      </c>
      <c r="AF76" s="934">
        <v>6737</v>
      </c>
      <c r="AG76" s="932">
        <v>4795</v>
      </c>
      <c r="AH76" s="930">
        <v>2312</v>
      </c>
      <c r="AI76" s="934">
        <v>1657</v>
      </c>
      <c r="AJ76" s="932">
        <v>1508</v>
      </c>
      <c r="AK76" s="930">
        <v>1134</v>
      </c>
      <c r="AL76" s="940">
        <v>2226</v>
      </c>
    </row>
    <row r="77" spans="1:38" ht="14.25" customHeight="1" x14ac:dyDescent="0.15">
      <c r="A77" s="186" t="s">
        <v>123</v>
      </c>
      <c r="B77" s="417" t="s">
        <v>96</v>
      </c>
      <c r="C77" s="941">
        <v>258</v>
      </c>
      <c r="D77" s="942">
        <v>384</v>
      </c>
      <c r="E77" s="946">
        <v>484</v>
      </c>
      <c r="F77" s="944">
        <v>436</v>
      </c>
      <c r="G77" s="945">
        <v>468</v>
      </c>
      <c r="H77" s="943">
        <v>701</v>
      </c>
      <c r="I77" s="944">
        <v>682</v>
      </c>
      <c r="J77" s="942">
        <v>512</v>
      </c>
      <c r="K77" s="946">
        <v>657</v>
      </c>
      <c r="L77" s="944">
        <v>628</v>
      </c>
      <c r="M77" s="942">
        <v>634</v>
      </c>
      <c r="N77" s="946">
        <v>652</v>
      </c>
      <c r="O77" s="944">
        <v>612</v>
      </c>
      <c r="P77" s="942">
        <v>486</v>
      </c>
      <c r="Q77" s="947">
        <v>378</v>
      </c>
      <c r="R77" s="944">
        <v>319</v>
      </c>
      <c r="S77" s="942">
        <v>278</v>
      </c>
      <c r="T77" s="946">
        <v>278</v>
      </c>
      <c r="U77" s="948">
        <v>226</v>
      </c>
      <c r="V77" s="942">
        <v>204</v>
      </c>
      <c r="W77" s="947">
        <v>233</v>
      </c>
      <c r="X77" s="948">
        <v>268</v>
      </c>
      <c r="Y77" s="949">
        <v>244</v>
      </c>
      <c r="Z77" s="946">
        <v>260</v>
      </c>
      <c r="AA77" s="950">
        <v>277</v>
      </c>
      <c r="AB77" s="949">
        <v>294</v>
      </c>
      <c r="AC77" s="946">
        <v>272</v>
      </c>
      <c r="AD77" s="944">
        <v>323</v>
      </c>
      <c r="AE77" s="949">
        <v>309</v>
      </c>
      <c r="AF77" s="946">
        <v>356</v>
      </c>
      <c r="AG77" s="944">
        <v>334</v>
      </c>
      <c r="AH77" s="942">
        <v>318</v>
      </c>
      <c r="AI77" s="946">
        <v>399</v>
      </c>
      <c r="AJ77" s="944">
        <v>440</v>
      </c>
      <c r="AK77" s="942">
        <v>501</v>
      </c>
      <c r="AL77" s="951">
        <v>480</v>
      </c>
    </row>
    <row r="78" spans="1:38" ht="14.25" customHeight="1" x14ac:dyDescent="0.15">
      <c r="A78" s="250" t="s">
        <v>40</v>
      </c>
      <c r="B78" s="394" t="s">
        <v>93</v>
      </c>
      <c r="C78" s="917">
        <v>260</v>
      </c>
      <c r="D78" s="918">
        <v>497</v>
      </c>
      <c r="E78" s="922">
        <v>445</v>
      </c>
      <c r="F78" s="920">
        <v>430</v>
      </c>
      <c r="G78" s="921">
        <v>259</v>
      </c>
      <c r="H78" s="919">
        <v>222</v>
      </c>
      <c r="I78" s="920">
        <v>294</v>
      </c>
      <c r="J78" s="918">
        <v>343</v>
      </c>
      <c r="K78" s="922">
        <v>354</v>
      </c>
      <c r="L78" s="920">
        <v>294</v>
      </c>
      <c r="M78" s="918">
        <v>293</v>
      </c>
      <c r="N78" s="922">
        <v>306</v>
      </c>
      <c r="O78" s="920">
        <v>298</v>
      </c>
      <c r="P78" s="918">
        <v>421</v>
      </c>
      <c r="Q78" s="923">
        <v>404</v>
      </c>
      <c r="R78" s="920">
        <v>675</v>
      </c>
      <c r="S78" s="918">
        <v>756</v>
      </c>
      <c r="T78" s="922">
        <v>832</v>
      </c>
      <c r="U78" s="924">
        <v>766</v>
      </c>
      <c r="V78" s="918">
        <v>578</v>
      </c>
      <c r="W78" s="925">
        <v>557</v>
      </c>
      <c r="X78" s="924">
        <v>608</v>
      </c>
      <c r="Y78" s="926">
        <v>510</v>
      </c>
      <c r="Z78" s="922">
        <v>826</v>
      </c>
      <c r="AA78" s="927">
        <v>854</v>
      </c>
      <c r="AB78" s="926">
        <v>963</v>
      </c>
      <c r="AC78" s="922">
        <v>896</v>
      </c>
      <c r="AD78" s="920">
        <v>720</v>
      </c>
      <c r="AE78" s="926">
        <v>926</v>
      </c>
      <c r="AF78" s="922">
        <v>713</v>
      </c>
      <c r="AG78" s="920">
        <v>500</v>
      </c>
      <c r="AH78" s="918">
        <v>468</v>
      </c>
      <c r="AI78" s="922">
        <v>482</v>
      </c>
      <c r="AJ78" s="920">
        <v>552</v>
      </c>
      <c r="AK78" s="918">
        <v>960</v>
      </c>
      <c r="AL78" s="928">
        <v>652</v>
      </c>
    </row>
    <row r="79" spans="1:38" ht="14.25" customHeight="1" x14ac:dyDescent="0.15">
      <c r="A79" s="184" t="s">
        <v>223</v>
      </c>
      <c r="B79" s="395" t="s">
        <v>94</v>
      </c>
      <c r="C79" s="929">
        <v>77662</v>
      </c>
      <c r="D79" s="930">
        <v>168848</v>
      </c>
      <c r="E79" s="934">
        <v>155486</v>
      </c>
      <c r="F79" s="932">
        <v>169454</v>
      </c>
      <c r="G79" s="933">
        <v>128030</v>
      </c>
      <c r="H79" s="931">
        <v>144026</v>
      </c>
      <c r="I79" s="932">
        <v>144138</v>
      </c>
      <c r="J79" s="930">
        <v>129979</v>
      </c>
      <c r="K79" s="934">
        <v>166822</v>
      </c>
      <c r="L79" s="932">
        <v>144077</v>
      </c>
      <c r="M79" s="930">
        <v>178681</v>
      </c>
      <c r="N79" s="934">
        <v>190942</v>
      </c>
      <c r="O79" s="932">
        <v>184473</v>
      </c>
      <c r="P79" s="930">
        <v>233034</v>
      </c>
      <c r="Q79" s="935">
        <v>155689</v>
      </c>
      <c r="R79" s="932">
        <v>200643</v>
      </c>
      <c r="S79" s="930">
        <v>190272</v>
      </c>
      <c r="T79" s="934">
        <v>171428</v>
      </c>
      <c r="U79" s="936">
        <v>149065</v>
      </c>
      <c r="V79" s="930">
        <v>130896</v>
      </c>
      <c r="W79" s="937">
        <v>128610</v>
      </c>
      <c r="X79" s="936">
        <v>132619</v>
      </c>
      <c r="Y79" s="938">
        <v>106992</v>
      </c>
      <c r="Z79" s="934">
        <v>161406</v>
      </c>
      <c r="AA79" s="939">
        <v>159834</v>
      </c>
      <c r="AB79" s="938">
        <v>170069</v>
      </c>
      <c r="AC79" s="934">
        <v>154592</v>
      </c>
      <c r="AD79" s="932">
        <v>135385</v>
      </c>
      <c r="AE79" s="938">
        <v>242601</v>
      </c>
      <c r="AF79" s="934">
        <v>204234</v>
      </c>
      <c r="AG79" s="932">
        <v>142551</v>
      </c>
      <c r="AH79" s="930">
        <v>131648</v>
      </c>
      <c r="AI79" s="934">
        <v>139735</v>
      </c>
      <c r="AJ79" s="932">
        <v>167718</v>
      </c>
      <c r="AK79" s="930">
        <v>248374</v>
      </c>
      <c r="AL79" s="940">
        <v>142262</v>
      </c>
    </row>
    <row r="80" spans="1:38" ht="14.25" customHeight="1" x14ac:dyDescent="0.15">
      <c r="A80" s="186" t="s">
        <v>223</v>
      </c>
      <c r="B80" s="417" t="s">
        <v>96</v>
      </c>
      <c r="C80" s="941">
        <v>299</v>
      </c>
      <c r="D80" s="942">
        <v>340</v>
      </c>
      <c r="E80" s="946">
        <v>350</v>
      </c>
      <c r="F80" s="944">
        <v>394</v>
      </c>
      <c r="G80" s="945">
        <v>495</v>
      </c>
      <c r="H80" s="943">
        <v>649</v>
      </c>
      <c r="I80" s="944">
        <v>490</v>
      </c>
      <c r="J80" s="942">
        <v>379</v>
      </c>
      <c r="K80" s="946">
        <v>471</v>
      </c>
      <c r="L80" s="944">
        <v>490</v>
      </c>
      <c r="M80" s="942">
        <v>610</v>
      </c>
      <c r="N80" s="946">
        <v>624</v>
      </c>
      <c r="O80" s="944">
        <v>619</v>
      </c>
      <c r="P80" s="942">
        <v>554</v>
      </c>
      <c r="Q80" s="947">
        <v>386</v>
      </c>
      <c r="R80" s="944">
        <v>297</v>
      </c>
      <c r="S80" s="942">
        <v>252</v>
      </c>
      <c r="T80" s="946">
        <v>206</v>
      </c>
      <c r="U80" s="948">
        <v>195</v>
      </c>
      <c r="V80" s="942">
        <v>226</v>
      </c>
      <c r="W80" s="947">
        <v>231</v>
      </c>
      <c r="X80" s="948">
        <v>218</v>
      </c>
      <c r="Y80" s="949">
        <v>210</v>
      </c>
      <c r="Z80" s="946">
        <v>195</v>
      </c>
      <c r="AA80" s="950">
        <v>187</v>
      </c>
      <c r="AB80" s="949">
        <v>177</v>
      </c>
      <c r="AC80" s="946">
        <v>173</v>
      </c>
      <c r="AD80" s="944">
        <v>188</v>
      </c>
      <c r="AE80" s="949">
        <v>262</v>
      </c>
      <c r="AF80" s="946">
        <v>286</v>
      </c>
      <c r="AG80" s="944">
        <v>285</v>
      </c>
      <c r="AH80" s="942">
        <v>281</v>
      </c>
      <c r="AI80" s="946">
        <v>290</v>
      </c>
      <c r="AJ80" s="944">
        <v>304</v>
      </c>
      <c r="AK80" s="942">
        <v>259</v>
      </c>
      <c r="AL80" s="951">
        <v>218</v>
      </c>
    </row>
    <row r="81" spans="1:54" ht="14.25" customHeight="1" x14ac:dyDescent="0.15">
      <c r="A81" s="250" t="s">
        <v>42</v>
      </c>
      <c r="B81" s="394" t="s">
        <v>93</v>
      </c>
      <c r="C81" s="917">
        <v>1453</v>
      </c>
      <c r="D81" s="918">
        <v>2608</v>
      </c>
      <c r="E81" s="922">
        <v>2849</v>
      </c>
      <c r="F81" s="920">
        <v>2808</v>
      </c>
      <c r="G81" s="921">
        <v>2208</v>
      </c>
      <c r="H81" s="919">
        <v>1942</v>
      </c>
      <c r="I81" s="920">
        <v>2320</v>
      </c>
      <c r="J81" s="918">
        <v>2170</v>
      </c>
      <c r="K81" s="922">
        <v>2057</v>
      </c>
      <c r="L81" s="920">
        <v>1958</v>
      </c>
      <c r="M81" s="918">
        <v>2368</v>
      </c>
      <c r="N81" s="922">
        <v>2670</v>
      </c>
      <c r="O81" s="920">
        <v>3397</v>
      </c>
      <c r="P81" s="918">
        <v>3366</v>
      </c>
      <c r="Q81" s="923">
        <v>2868</v>
      </c>
      <c r="R81" s="920">
        <v>2953</v>
      </c>
      <c r="S81" s="918">
        <v>2335</v>
      </c>
      <c r="T81" s="922">
        <v>1829</v>
      </c>
      <c r="U81" s="924">
        <v>1456</v>
      </c>
      <c r="V81" s="918">
        <v>1320</v>
      </c>
      <c r="W81" s="925">
        <v>1257</v>
      </c>
      <c r="X81" s="924">
        <v>1585</v>
      </c>
      <c r="Y81" s="926">
        <v>1543</v>
      </c>
      <c r="Z81" s="922">
        <v>2254</v>
      </c>
      <c r="AA81" s="927">
        <v>2088</v>
      </c>
      <c r="AB81" s="926">
        <v>2546</v>
      </c>
      <c r="AC81" s="922">
        <v>2168</v>
      </c>
      <c r="AD81" s="920">
        <v>2075</v>
      </c>
      <c r="AE81" s="926">
        <v>2380</v>
      </c>
      <c r="AF81" s="922">
        <v>2279</v>
      </c>
      <c r="AG81" s="920">
        <v>1846</v>
      </c>
      <c r="AH81" s="918">
        <v>2137</v>
      </c>
      <c r="AI81" s="922">
        <v>2208</v>
      </c>
      <c r="AJ81" s="920">
        <v>2327</v>
      </c>
      <c r="AK81" s="918">
        <v>2423</v>
      </c>
      <c r="AL81" s="928">
        <v>2791</v>
      </c>
    </row>
    <row r="82" spans="1:54" ht="14.25" customHeight="1" x14ac:dyDescent="0.15">
      <c r="A82" s="184" t="s">
        <v>124</v>
      </c>
      <c r="B82" s="395" t="s">
        <v>94</v>
      </c>
      <c r="C82" s="929">
        <v>190213</v>
      </c>
      <c r="D82" s="930">
        <v>349307</v>
      </c>
      <c r="E82" s="934">
        <v>389747</v>
      </c>
      <c r="F82" s="932">
        <v>426945</v>
      </c>
      <c r="G82" s="933">
        <v>329217</v>
      </c>
      <c r="H82" s="931">
        <v>302284</v>
      </c>
      <c r="I82" s="932">
        <v>340027</v>
      </c>
      <c r="J82" s="930">
        <v>319262</v>
      </c>
      <c r="K82" s="934">
        <v>319305</v>
      </c>
      <c r="L82" s="932">
        <v>418418</v>
      </c>
      <c r="M82" s="930">
        <v>517579</v>
      </c>
      <c r="N82" s="934">
        <v>488359</v>
      </c>
      <c r="O82" s="932">
        <v>538495</v>
      </c>
      <c r="P82" s="930">
        <v>537923</v>
      </c>
      <c r="Q82" s="935">
        <v>449565</v>
      </c>
      <c r="R82" s="932">
        <v>455781</v>
      </c>
      <c r="S82" s="930">
        <v>350810</v>
      </c>
      <c r="T82" s="934">
        <v>285185</v>
      </c>
      <c r="U82" s="936">
        <v>251738</v>
      </c>
      <c r="V82" s="930">
        <v>237595</v>
      </c>
      <c r="W82" s="937">
        <v>214297</v>
      </c>
      <c r="X82" s="936">
        <v>278975</v>
      </c>
      <c r="Y82" s="938">
        <v>237290</v>
      </c>
      <c r="Z82" s="934">
        <v>307686</v>
      </c>
      <c r="AA82" s="939">
        <v>286619</v>
      </c>
      <c r="AB82" s="938">
        <v>340494</v>
      </c>
      <c r="AC82" s="934">
        <v>281265</v>
      </c>
      <c r="AD82" s="932">
        <v>263853</v>
      </c>
      <c r="AE82" s="938">
        <v>303099</v>
      </c>
      <c r="AF82" s="934">
        <v>294030</v>
      </c>
      <c r="AG82" s="932">
        <v>237224</v>
      </c>
      <c r="AH82" s="930">
        <v>258633</v>
      </c>
      <c r="AI82" s="934">
        <v>265301</v>
      </c>
      <c r="AJ82" s="932">
        <v>289788</v>
      </c>
      <c r="AK82" s="930">
        <v>281727</v>
      </c>
      <c r="AL82" s="940">
        <v>324486</v>
      </c>
    </row>
    <row r="83" spans="1:54" ht="14.25" customHeight="1" x14ac:dyDescent="0.15">
      <c r="A83" s="186" t="s">
        <v>124</v>
      </c>
      <c r="B83" s="417" t="s">
        <v>96</v>
      </c>
      <c r="C83" s="941">
        <v>131</v>
      </c>
      <c r="D83" s="942">
        <v>134</v>
      </c>
      <c r="E83" s="946">
        <v>137</v>
      </c>
      <c r="F83" s="944">
        <v>152</v>
      </c>
      <c r="G83" s="945">
        <v>149</v>
      </c>
      <c r="H83" s="943">
        <v>156</v>
      </c>
      <c r="I83" s="944">
        <v>147</v>
      </c>
      <c r="J83" s="942">
        <v>147</v>
      </c>
      <c r="K83" s="946">
        <v>155</v>
      </c>
      <c r="L83" s="944">
        <v>214</v>
      </c>
      <c r="M83" s="942">
        <v>219</v>
      </c>
      <c r="N83" s="946">
        <v>183</v>
      </c>
      <c r="O83" s="944">
        <v>159</v>
      </c>
      <c r="P83" s="942">
        <v>160</v>
      </c>
      <c r="Q83" s="947">
        <v>157</v>
      </c>
      <c r="R83" s="944">
        <v>154</v>
      </c>
      <c r="S83" s="942">
        <v>150</v>
      </c>
      <c r="T83" s="946">
        <v>156</v>
      </c>
      <c r="U83" s="948">
        <v>173</v>
      </c>
      <c r="V83" s="942">
        <v>180</v>
      </c>
      <c r="W83" s="947">
        <v>171</v>
      </c>
      <c r="X83" s="948">
        <v>176</v>
      </c>
      <c r="Y83" s="949">
        <v>154</v>
      </c>
      <c r="Z83" s="946">
        <v>137</v>
      </c>
      <c r="AA83" s="950">
        <v>137</v>
      </c>
      <c r="AB83" s="949">
        <v>134</v>
      </c>
      <c r="AC83" s="946">
        <v>130</v>
      </c>
      <c r="AD83" s="944">
        <v>127</v>
      </c>
      <c r="AE83" s="949">
        <v>127</v>
      </c>
      <c r="AF83" s="946">
        <v>129</v>
      </c>
      <c r="AG83" s="944">
        <v>129</v>
      </c>
      <c r="AH83" s="942">
        <v>121</v>
      </c>
      <c r="AI83" s="946">
        <v>120</v>
      </c>
      <c r="AJ83" s="944">
        <v>125</v>
      </c>
      <c r="AK83" s="942">
        <v>116</v>
      </c>
      <c r="AL83" s="951">
        <v>116</v>
      </c>
    </row>
    <row r="84" spans="1:54" ht="14.25" customHeight="1" x14ac:dyDescent="0.15">
      <c r="A84" s="250" t="s">
        <v>43</v>
      </c>
      <c r="B84" s="394" t="s">
        <v>93</v>
      </c>
      <c r="C84" s="917">
        <v>438</v>
      </c>
      <c r="D84" s="918">
        <v>1161</v>
      </c>
      <c r="E84" s="922">
        <v>1341</v>
      </c>
      <c r="F84" s="920">
        <v>1131</v>
      </c>
      <c r="G84" s="921">
        <v>1070</v>
      </c>
      <c r="H84" s="919">
        <v>910</v>
      </c>
      <c r="I84" s="920">
        <v>1089</v>
      </c>
      <c r="J84" s="918">
        <v>977</v>
      </c>
      <c r="K84" s="922">
        <v>934</v>
      </c>
      <c r="L84" s="920">
        <v>778</v>
      </c>
      <c r="M84" s="918">
        <v>787</v>
      </c>
      <c r="N84" s="922">
        <v>611</v>
      </c>
      <c r="O84" s="920">
        <v>466</v>
      </c>
      <c r="P84" s="918">
        <v>576</v>
      </c>
      <c r="Q84" s="923">
        <v>444</v>
      </c>
      <c r="R84" s="920">
        <v>499</v>
      </c>
      <c r="S84" s="918">
        <v>481</v>
      </c>
      <c r="T84" s="922">
        <v>522</v>
      </c>
      <c r="U84" s="924">
        <v>522</v>
      </c>
      <c r="V84" s="918">
        <v>555</v>
      </c>
      <c r="W84" s="925">
        <v>606</v>
      </c>
      <c r="X84" s="924">
        <v>507</v>
      </c>
      <c r="Y84" s="926">
        <v>413</v>
      </c>
      <c r="Z84" s="922">
        <v>728</v>
      </c>
      <c r="AA84" s="927">
        <v>875</v>
      </c>
      <c r="AB84" s="926">
        <v>1088</v>
      </c>
      <c r="AC84" s="922">
        <v>1220</v>
      </c>
      <c r="AD84" s="920">
        <v>1053</v>
      </c>
      <c r="AE84" s="926">
        <v>1132</v>
      </c>
      <c r="AF84" s="922">
        <v>970</v>
      </c>
      <c r="AG84" s="920">
        <v>858</v>
      </c>
      <c r="AH84" s="918">
        <v>966</v>
      </c>
      <c r="AI84" s="922">
        <v>1060</v>
      </c>
      <c r="AJ84" s="920">
        <v>1233</v>
      </c>
      <c r="AK84" s="918">
        <v>1263</v>
      </c>
      <c r="AL84" s="928">
        <v>1139</v>
      </c>
    </row>
    <row r="85" spans="1:54" ht="14.25" customHeight="1" x14ac:dyDescent="0.15">
      <c r="A85" s="184" t="s">
        <v>224</v>
      </c>
      <c r="B85" s="395" t="s">
        <v>94</v>
      </c>
      <c r="C85" s="929">
        <v>115154</v>
      </c>
      <c r="D85" s="930">
        <v>305909</v>
      </c>
      <c r="E85" s="934">
        <v>350519</v>
      </c>
      <c r="F85" s="932">
        <v>300464</v>
      </c>
      <c r="G85" s="933">
        <v>289387</v>
      </c>
      <c r="H85" s="931">
        <v>243529</v>
      </c>
      <c r="I85" s="932">
        <v>295128</v>
      </c>
      <c r="J85" s="930">
        <v>261029</v>
      </c>
      <c r="K85" s="934">
        <v>251385</v>
      </c>
      <c r="L85" s="932">
        <v>198729</v>
      </c>
      <c r="M85" s="930">
        <v>205825</v>
      </c>
      <c r="N85" s="934">
        <v>175164</v>
      </c>
      <c r="O85" s="932">
        <v>137289</v>
      </c>
      <c r="P85" s="930">
        <v>177909</v>
      </c>
      <c r="Q85" s="935">
        <v>139521</v>
      </c>
      <c r="R85" s="932">
        <v>156505</v>
      </c>
      <c r="S85" s="930">
        <v>145707</v>
      </c>
      <c r="T85" s="934">
        <v>151292</v>
      </c>
      <c r="U85" s="936">
        <v>141995</v>
      </c>
      <c r="V85" s="930">
        <v>147307</v>
      </c>
      <c r="W85" s="937">
        <v>164038</v>
      </c>
      <c r="X85" s="936">
        <v>142211</v>
      </c>
      <c r="Y85" s="938">
        <v>114850</v>
      </c>
      <c r="Z85" s="934">
        <v>205692</v>
      </c>
      <c r="AA85" s="939">
        <v>243569</v>
      </c>
      <c r="AB85" s="938">
        <v>303333</v>
      </c>
      <c r="AC85" s="934">
        <v>340127</v>
      </c>
      <c r="AD85" s="932">
        <v>297053</v>
      </c>
      <c r="AE85" s="938">
        <v>323630</v>
      </c>
      <c r="AF85" s="934">
        <v>273328</v>
      </c>
      <c r="AG85" s="932">
        <v>236210</v>
      </c>
      <c r="AH85" s="930">
        <v>249096</v>
      </c>
      <c r="AI85" s="934">
        <v>270778</v>
      </c>
      <c r="AJ85" s="932">
        <v>306904</v>
      </c>
      <c r="AK85" s="930">
        <v>325504</v>
      </c>
      <c r="AL85" s="940">
        <v>301516</v>
      </c>
    </row>
    <row r="86" spans="1:54" ht="14.25" customHeight="1" x14ac:dyDescent="0.15">
      <c r="A86" s="186" t="s">
        <v>224</v>
      </c>
      <c r="B86" s="417" t="s">
        <v>96</v>
      </c>
      <c r="C86" s="941">
        <v>263</v>
      </c>
      <c r="D86" s="942">
        <v>263</v>
      </c>
      <c r="E86" s="946">
        <v>261</v>
      </c>
      <c r="F86" s="944">
        <v>266</v>
      </c>
      <c r="G86" s="945">
        <v>270</v>
      </c>
      <c r="H86" s="943">
        <v>267</v>
      </c>
      <c r="I86" s="944">
        <v>271</v>
      </c>
      <c r="J86" s="942">
        <v>267</v>
      </c>
      <c r="K86" s="946">
        <v>269</v>
      </c>
      <c r="L86" s="944">
        <v>255</v>
      </c>
      <c r="M86" s="942">
        <v>261</v>
      </c>
      <c r="N86" s="946">
        <v>287</v>
      </c>
      <c r="O86" s="944">
        <v>295</v>
      </c>
      <c r="P86" s="942">
        <v>309</v>
      </c>
      <c r="Q86" s="947">
        <v>314</v>
      </c>
      <c r="R86" s="944">
        <v>314</v>
      </c>
      <c r="S86" s="942">
        <v>303</v>
      </c>
      <c r="T86" s="946">
        <v>290</v>
      </c>
      <c r="U86" s="948">
        <v>272</v>
      </c>
      <c r="V86" s="942">
        <v>265</v>
      </c>
      <c r="W86" s="947">
        <v>271</v>
      </c>
      <c r="X86" s="948">
        <v>281</v>
      </c>
      <c r="Y86" s="949">
        <v>278</v>
      </c>
      <c r="Z86" s="946">
        <v>282</v>
      </c>
      <c r="AA86" s="950">
        <v>278</v>
      </c>
      <c r="AB86" s="949">
        <v>279</v>
      </c>
      <c r="AC86" s="946">
        <v>279</v>
      </c>
      <c r="AD86" s="944">
        <v>282</v>
      </c>
      <c r="AE86" s="949">
        <v>286</v>
      </c>
      <c r="AF86" s="946">
        <v>282</v>
      </c>
      <c r="AG86" s="944">
        <v>275</v>
      </c>
      <c r="AH86" s="942">
        <v>258</v>
      </c>
      <c r="AI86" s="946">
        <v>255</v>
      </c>
      <c r="AJ86" s="944">
        <v>249</v>
      </c>
      <c r="AK86" s="942">
        <v>258</v>
      </c>
      <c r="AL86" s="951">
        <v>265</v>
      </c>
    </row>
    <row r="87" spans="1:54" ht="14.25" customHeight="1" x14ac:dyDescent="0.15">
      <c r="A87" s="250" t="s">
        <v>44</v>
      </c>
      <c r="B87" s="394" t="s">
        <v>93</v>
      </c>
      <c r="C87" s="917">
        <v>1707</v>
      </c>
      <c r="D87" s="918">
        <v>3524</v>
      </c>
      <c r="E87" s="922">
        <v>3491</v>
      </c>
      <c r="F87" s="920">
        <v>3674</v>
      </c>
      <c r="G87" s="921">
        <v>3066</v>
      </c>
      <c r="H87" s="919">
        <v>2590</v>
      </c>
      <c r="I87" s="920">
        <v>3366</v>
      </c>
      <c r="J87" s="918">
        <v>2141</v>
      </c>
      <c r="K87" s="922">
        <v>3306</v>
      </c>
      <c r="L87" s="920">
        <v>4018</v>
      </c>
      <c r="M87" s="918">
        <v>4551</v>
      </c>
      <c r="N87" s="922">
        <v>4052</v>
      </c>
      <c r="O87" s="920">
        <v>4040</v>
      </c>
      <c r="P87" s="918">
        <v>4373</v>
      </c>
      <c r="Q87" s="923">
        <v>3738</v>
      </c>
      <c r="R87" s="920">
        <v>3989</v>
      </c>
      <c r="S87" s="918">
        <v>3004</v>
      </c>
      <c r="T87" s="922">
        <v>2603</v>
      </c>
      <c r="U87" s="924">
        <v>2787</v>
      </c>
      <c r="V87" s="918">
        <v>2697</v>
      </c>
      <c r="W87" s="925">
        <v>2670</v>
      </c>
      <c r="X87" s="924">
        <v>2790</v>
      </c>
      <c r="Y87" s="926">
        <v>2900</v>
      </c>
      <c r="Z87" s="922">
        <v>3196</v>
      </c>
      <c r="AA87" s="927">
        <v>3244</v>
      </c>
      <c r="AB87" s="926">
        <v>3233</v>
      </c>
      <c r="AC87" s="922">
        <v>2899</v>
      </c>
      <c r="AD87" s="920">
        <v>2840</v>
      </c>
      <c r="AE87" s="926">
        <v>3109</v>
      </c>
      <c r="AF87" s="922">
        <v>2926</v>
      </c>
      <c r="AG87" s="920">
        <v>2552</v>
      </c>
      <c r="AH87" s="918">
        <v>2254</v>
      </c>
      <c r="AI87" s="922">
        <v>2173</v>
      </c>
      <c r="AJ87" s="920">
        <v>2412</v>
      </c>
      <c r="AK87" s="918">
        <v>2291</v>
      </c>
      <c r="AL87" s="928">
        <v>2444</v>
      </c>
    </row>
    <row r="88" spans="1:54" ht="14.25" customHeight="1" x14ac:dyDescent="0.15">
      <c r="A88" s="184" t="s">
        <v>125</v>
      </c>
      <c r="B88" s="395" t="s">
        <v>94</v>
      </c>
      <c r="C88" s="929">
        <v>204867</v>
      </c>
      <c r="D88" s="930">
        <v>426773</v>
      </c>
      <c r="E88" s="934">
        <v>474496</v>
      </c>
      <c r="F88" s="932">
        <v>501276</v>
      </c>
      <c r="G88" s="933">
        <v>424814</v>
      </c>
      <c r="H88" s="931">
        <v>352678</v>
      </c>
      <c r="I88" s="932">
        <v>450060</v>
      </c>
      <c r="J88" s="930">
        <v>433404</v>
      </c>
      <c r="K88" s="934">
        <v>439813</v>
      </c>
      <c r="L88" s="932">
        <v>476340</v>
      </c>
      <c r="M88" s="930">
        <v>486749</v>
      </c>
      <c r="N88" s="934">
        <v>419363</v>
      </c>
      <c r="O88" s="932">
        <v>413166</v>
      </c>
      <c r="P88" s="930">
        <v>439377</v>
      </c>
      <c r="Q88" s="935">
        <v>367141</v>
      </c>
      <c r="R88" s="932">
        <v>369542</v>
      </c>
      <c r="S88" s="930">
        <v>282294</v>
      </c>
      <c r="T88" s="934">
        <v>271944</v>
      </c>
      <c r="U88" s="936">
        <v>323005</v>
      </c>
      <c r="V88" s="930">
        <v>334808</v>
      </c>
      <c r="W88" s="937">
        <v>347778</v>
      </c>
      <c r="X88" s="936">
        <v>339332</v>
      </c>
      <c r="Y88" s="938">
        <v>322307</v>
      </c>
      <c r="Z88" s="934">
        <v>328930</v>
      </c>
      <c r="AA88" s="939">
        <v>330265</v>
      </c>
      <c r="AB88" s="938">
        <v>345115</v>
      </c>
      <c r="AC88" s="934">
        <v>310722</v>
      </c>
      <c r="AD88" s="932">
        <v>319690</v>
      </c>
      <c r="AE88" s="938">
        <v>382306</v>
      </c>
      <c r="AF88" s="934">
        <v>424860</v>
      </c>
      <c r="AG88" s="932">
        <v>455098</v>
      </c>
      <c r="AH88" s="930">
        <v>435190</v>
      </c>
      <c r="AI88" s="934">
        <v>425586</v>
      </c>
      <c r="AJ88" s="932">
        <v>472071</v>
      </c>
      <c r="AK88" s="930">
        <v>445496</v>
      </c>
      <c r="AL88" s="940">
        <v>452869</v>
      </c>
    </row>
    <row r="89" spans="1:54" ht="14.25" customHeight="1" x14ac:dyDescent="0.15">
      <c r="A89" s="186" t="s">
        <v>125</v>
      </c>
      <c r="B89" s="417" t="s">
        <v>96</v>
      </c>
      <c r="C89" s="941">
        <v>120</v>
      </c>
      <c r="D89" s="942">
        <v>121</v>
      </c>
      <c r="E89" s="946">
        <v>136</v>
      </c>
      <c r="F89" s="944">
        <v>136</v>
      </c>
      <c r="G89" s="945">
        <v>139</v>
      </c>
      <c r="H89" s="943">
        <v>136</v>
      </c>
      <c r="I89" s="944">
        <v>134</v>
      </c>
      <c r="J89" s="942">
        <v>138</v>
      </c>
      <c r="K89" s="946">
        <v>133</v>
      </c>
      <c r="L89" s="944">
        <v>119</v>
      </c>
      <c r="M89" s="942">
        <v>107</v>
      </c>
      <c r="N89" s="946">
        <v>103</v>
      </c>
      <c r="O89" s="944">
        <v>102</v>
      </c>
      <c r="P89" s="942">
        <v>100</v>
      </c>
      <c r="Q89" s="947">
        <v>98</v>
      </c>
      <c r="R89" s="944">
        <v>93</v>
      </c>
      <c r="S89" s="942">
        <v>94</v>
      </c>
      <c r="T89" s="946">
        <v>104</v>
      </c>
      <c r="U89" s="948">
        <v>116</v>
      </c>
      <c r="V89" s="942">
        <v>124</v>
      </c>
      <c r="W89" s="947">
        <v>130</v>
      </c>
      <c r="X89" s="948">
        <v>122</v>
      </c>
      <c r="Y89" s="949">
        <v>111</v>
      </c>
      <c r="Z89" s="946">
        <v>103</v>
      </c>
      <c r="AA89" s="950">
        <v>102</v>
      </c>
      <c r="AB89" s="949">
        <v>107</v>
      </c>
      <c r="AC89" s="946">
        <v>107</v>
      </c>
      <c r="AD89" s="944">
        <v>113</v>
      </c>
      <c r="AE89" s="949">
        <v>123</v>
      </c>
      <c r="AF89" s="946">
        <v>145</v>
      </c>
      <c r="AG89" s="944">
        <v>178</v>
      </c>
      <c r="AH89" s="942">
        <v>193</v>
      </c>
      <c r="AI89" s="946">
        <v>196</v>
      </c>
      <c r="AJ89" s="944">
        <v>196</v>
      </c>
      <c r="AK89" s="942">
        <v>194</v>
      </c>
      <c r="AL89" s="951">
        <v>185</v>
      </c>
    </row>
    <row r="90" spans="1:54" ht="14.25" customHeight="1" x14ac:dyDescent="0.15">
      <c r="A90" s="250" t="s">
        <v>45</v>
      </c>
      <c r="B90" s="394" t="s">
        <v>93</v>
      </c>
      <c r="C90" s="917">
        <v>201</v>
      </c>
      <c r="D90" s="918">
        <v>364</v>
      </c>
      <c r="E90" s="922">
        <v>366</v>
      </c>
      <c r="F90" s="920">
        <v>355</v>
      </c>
      <c r="G90" s="921">
        <v>300</v>
      </c>
      <c r="H90" s="919">
        <v>283</v>
      </c>
      <c r="I90" s="920">
        <v>335</v>
      </c>
      <c r="J90" s="918">
        <v>300</v>
      </c>
      <c r="K90" s="922">
        <v>280</v>
      </c>
      <c r="L90" s="920">
        <v>208</v>
      </c>
      <c r="M90" s="918">
        <v>215</v>
      </c>
      <c r="N90" s="922">
        <v>162</v>
      </c>
      <c r="O90" s="920">
        <v>139</v>
      </c>
      <c r="P90" s="918">
        <v>183</v>
      </c>
      <c r="Q90" s="923">
        <v>119</v>
      </c>
      <c r="R90" s="920">
        <v>76</v>
      </c>
      <c r="S90" s="918">
        <v>52</v>
      </c>
      <c r="T90" s="922">
        <v>51</v>
      </c>
      <c r="U90" s="924">
        <v>73</v>
      </c>
      <c r="V90" s="918">
        <v>126</v>
      </c>
      <c r="W90" s="925">
        <v>179</v>
      </c>
      <c r="X90" s="924">
        <v>198</v>
      </c>
      <c r="Y90" s="926">
        <v>198</v>
      </c>
      <c r="Z90" s="922">
        <v>300</v>
      </c>
      <c r="AA90" s="927">
        <v>308</v>
      </c>
      <c r="AB90" s="926">
        <v>386</v>
      </c>
      <c r="AC90" s="922">
        <v>372</v>
      </c>
      <c r="AD90" s="920">
        <v>2840</v>
      </c>
      <c r="AE90" s="926">
        <v>410</v>
      </c>
      <c r="AF90" s="922">
        <v>429</v>
      </c>
      <c r="AG90" s="920">
        <v>360</v>
      </c>
      <c r="AH90" s="918">
        <v>330</v>
      </c>
      <c r="AI90" s="922">
        <v>347</v>
      </c>
      <c r="AJ90" s="920">
        <v>348</v>
      </c>
      <c r="AK90" s="918">
        <v>353</v>
      </c>
      <c r="AL90" s="928">
        <v>708</v>
      </c>
    </row>
    <row r="91" spans="1:54" ht="14.25" customHeight="1" x14ac:dyDescent="0.15">
      <c r="A91" s="184" t="s">
        <v>225</v>
      </c>
      <c r="B91" s="395" t="s">
        <v>94</v>
      </c>
      <c r="C91" s="929">
        <v>71813</v>
      </c>
      <c r="D91" s="930">
        <v>92935</v>
      </c>
      <c r="E91" s="934">
        <v>107612</v>
      </c>
      <c r="F91" s="932">
        <v>118400</v>
      </c>
      <c r="G91" s="933">
        <v>108905</v>
      </c>
      <c r="H91" s="931">
        <v>100125</v>
      </c>
      <c r="I91" s="932">
        <v>105060</v>
      </c>
      <c r="J91" s="930">
        <v>80399</v>
      </c>
      <c r="K91" s="934">
        <v>76140</v>
      </c>
      <c r="L91" s="932">
        <v>77190</v>
      </c>
      <c r="M91" s="930">
        <v>100228</v>
      </c>
      <c r="N91" s="934">
        <v>77500</v>
      </c>
      <c r="O91" s="932">
        <v>77039</v>
      </c>
      <c r="P91" s="930">
        <v>96391</v>
      </c>
      <c r="Q91" s="935">
        <v>62901</v>
      </c>
      <c r="R91" s="932">
        <v>67822</v>
      </c>
      <c r="S91" s="930">
        <v>58352</v>
      </c>
      <c r="T91" s="934">
        <v>56834</v>
      </c>
      <c r="U91" s="936">
        <v>62271</v>
      </c>
      <c r="V91" s="930">
        <v>60371</v>
      </c>
      <c r="W91" s="937">
        <v>65245</v>
      </c>
      <c r="X91" s="936">
        <v>63692</v>
      </c>
      <c r="Y91" s="938">
        <v>60647</v>
      </c>
      <c r="Z91" s="934">
        <v>86544</v>
      </c>
      <c r="AA91" s="939">
        <v>117470</v>
      </c>
      <c r="AB91" s="938">
        <v>167882</v>
      </c>
      <c r="AC91" s="934">
        <v>138229</v>
      </c>
      <c r="AD91" s="932">
        <v>319690</v>
      </c>
      <c r="AE91" s="938">
        <v>138859</v>
      </c>
      <c r="AF91" s="934">
        <v>149149</v>
      </c>
      <c r="AG91" s="932">
        <v>118410</v>
      </c>
      <c r="AH91" s="930">
        <v>101576</v>
      </c>
      <c r="AI91" s="934">
        <v>102170</v>
      </c>
      <c r="AJ91" s="932">
        <v>101713</v>
      </c>
      <c r="AK91" s="930">
        <v>107209</v>
      </c>
      <c r="AL91" s="940">
        <v>295232</v>
      </c>
    </row>
    <row r="92" spans="1:54" ht="14.25" customHeight="1" x14ac:dyDescent="0.15">
      <c r="A92" s="186" t="s">
        <v>225</v>
      </c>
      <c r="B92" s="417" t="s">
        <v>96</v>
      </c>
      <c r="C92" s="941">
        <v>357</v>
      </c>
      <c r="D92" s="942">
        <v>255</v>
      </c>
      <c r="E92" s="946">
        <v>294</v>
      </c>
      <c r="F92" s="944">
        <v>333</v>
      </c>
      <c r="G92" s="945">
        <v>364</v>
      </c>
      <c r="H92" s="943">
        <v>354</v>
      </c>
      <c r="I92" s="944">
        <v>314</v>
      </c>
      <c r="J92" s="942">
        <v>268</v>
      </c>
      <c r="K92" s="946">
        <v>272</v>
      </c>
      <c r="L92" s="944">
        <v>371</v>
      </c>
      <c r="M92" s="942">
        <v>467</v>
      </c>
      <c r="N92" s="946">
        <v>479</v>
      </c>
      <c r="O92" s="944">
        <v>556</v>
      </c>
      <c r="P92" s="942">
        <v>526</v>
      </c>
      <c r="Q92" s="947">
        <v>530</v>
      </c>
      <c r="R92" s="944">
        <v>892</v>
      </c>
      <c r="S92" s="942">
        <v>1119</v>
      </c>
      <c r="T92" s="946">
        <v>1116</v>
      </c>
      <c r="U92" s="948">
        <v>855</v>
      </c>
      <c r="V92" s="942">
        <v>481</v>
      </c>
      <c r="W92" s="947">
        <v>365</v>
      </c>
      <c r="X92" s="948">
        <v>322</v>
      </c>
      <c r="Y92" s="949">
        <v>307</v>
      </c>
      <c r="Z92" s="946">
        <v>288</v>
      </c>
      <c r="AA92" s="950">
        <v>381</v>
      </c>
      <c r="AB92" s="949">
        <v>435</v>
      </c>
      <c r="AC92" s="946">
        <v>371</v>
      </c>
      <c r="AD92" s="944">
        <v>113</v>
      </c>
      <c r="AE92" s="949">
        <v>339</v>
      </c>
      <c r="AF92" s="946">
        <v>347</v>
      </c>
      <c r="AG92" s="944">
        <v>329</v>
      </c>
      <c r="AH92" s="942">
        <v>308</v>
      </c>
      <c r="AI92" s="946">
        <v>294</v>
      </c>
      <c r="AJ92" s="944">
        <v>292</v>
      </c>
      <c r="AK92" s="942">
        <v>304</v>
      </c>
      <c r="AL92" s="951">
        <v>417</v>
      </c>
    </row>
    <row r="93" spans="1:54" s="41" customFormat="1" ht="14.25" customHeight="1" x14ac:dyDescent="0.15">
      <c r="A93" s="200" t="s">
        <v>47</v>
      </c>
      <c r="B93" s="427" t="s">
        <v>93</v>
      </c>
      <c r="C93" s="952">
        <v>130.61799999999999</v>
      </c>
      <c r="D93" s="953">
        <v>139.161</v>
      </c>
      <c r="E93" s="954">
        <v>143.809</v>
      </c>
      <c r="F93" s="955">
        <v>130.465</v>
      </c>
      <c r="G93" s="956">
        <v>148.654</v>
      </c>
      <c r="H93" s="957">
        <v>125.979</v>
      </c>
      <c r="I93" s="955">
        <v>139.41399999999999</v>
      </c>
      <c r="J93" s="953">
        <v>152.358</v>
      </c>
      <c r="K93" s="954">
        <v>154.21899999999999</v>
      </c>
      <c r="L93" s="955">
        <v>126.188</v>
      </c>
      <c r="M93" s="953">
        <v>142.679</v>
      </c>
      <c r="N93" s="954">
        <v>116.517</v>
      </c>
      <c r="O93" s="955">
        <v>138.91</v>
      </c>
      <c r="P93" s="953">
        <v>155.16300000000001</v>
      </c>
      <c r="Q93" s="925">
        <v>120.43600000000001</v>
      </c>
      <c r="R93" s="955">
        <v>131.75899999999999</v>
      </c>
      <c r="S93" s="953">
        <v>100.298</v>
      </c>
      <c r="T93" s="954">
        <v>93.87</v>
      </c>
      <c r="U93" s="962">
        <v>106.07</v>
      </c>
      <c r="V93" s="953">
        <v>109.458</v>
      </c>
      <c r="W93" s="925">
        <v>109.274</v>
      </c>
      <c r="X93" s="962">
        <v>98.328999999999994</v>
      </c>
      <c r="Y93" s="963">
        <v>90.46</v>
      </c>
      <c r="Z93" s="954">
        <v>109.173</v>
      </c>
      <c r="AA93" s="964">
        <v>103.746</v>
      </c>
      <c r="AB93" s="963">
        <v>95.8</v>
      </c>
      <c r="AC93" s="954">
        <v>105.337</v>
      </c>
      <c r="AD93" s="955">
        <v>99.45</v>
      </c>
      <c r="AE93" s="963">
        <v>131.542</v>
      </c>
      <c r="AF93" s="954">
        <v>161.64400000000001</v>
      </c>
      <c r="AG93" s="955">
        <v>166.071</v>
      </c>
      <c r="AH93" s="953">
        <v>139.26900000000001</v>
      </c>
      <c r="AI93" s="954">
        <v>128.50899999999999</v>
      </c>
      <c r="AJ93" s="955">
        <v>124.745</v>
      </c>
      <c r="AK93" s="953">
        <v>137.65199999999999</v>
      </c>
      <c r="AL93" s="965">
        <v>148.56899999999999</v>
      </c>
      <c r="AO93" s="40"/>
      <c r="AP93" s="782"/>
      <c r="AQ93" s="760"/>
      <c r="AR93" s="816"/>
      <c r="AS93" s="816"/>
      <c r="AT93" s="816"/>
      <c r="AU93" s="813"/>
      <c r="AV93" s="1571"/>
      <c r="AW93" s="1571"/>
      <c r="AX93" s="1571"/>
      <c r="AY93" s="1571"/>
      <c r="AZ93" s="1571"/>
      <c r="BA93" s="813"/>
      <c r="BB93" s="760"/>
    </row>
    <row r="94" spans="1:54" s="41" customFormat="1" ht="14.25" customHeight="1" x14ac:dyDescent="0.15">
      <c r="A94" s="192" t="s">
        <v>126</v>
      </c>
      <c r="B94" s="436" t="s">
        <v>94</v>
      </c>
      <c r="C94" s="966">
        <v>85116.012000000002</v>
      </c>
      <c r="D94" s="967">
        <v>51328.305</v>
      </c>
      <c r="E94" s="968">
        <v>62145.082999999999</v>
      </c>
      <c r="F94" s="969">
        <v>61449.978999999999</v>
      </c>
      <c r="G94" s="970">
        <v>55190.504999999997</v>
      </c>
      <c r="H94" s="971">
        <v>38006.398000000001</v>
      </c>
      <c r="I94" s="969">
        <v>38753.175000000003</v>
      </c>
      <c r="J94" s="967">
        <v>37780.298000000003</v>
      </c>
      <c r="K94" s="968">
        <v>36214.866999999998</v>
      </c>
      <c r="L94" s="969">
        <v>34909.538999999997</v>
      </c>
      <c r="M94" s="967">
        <v>44433.356</v>
      </c>
      <c r="N94" s="968">
        <v>35478.046999999999</v>
      </c>
      <c r="O94" s="969">
        <v>39476.902000000002</v>
      </c>
      <c r="P94" s="967">
        <v>34838.635999999999</v>
      </c>
      <c r="Q94" s="937">
        <v>25974.94</v>
      </c>
      <c r="R94" s="969">
        <v>30786.93</v>
      </c>
      <c r="S94" s="967">
        <v>28784.039000000001</v>
      </c>
      <c r="T94" s="968">
        <v>50176.228999999999</v>
      </c>
      <c r="U94" s="975">
        <v>35643.124000000003</v>
      </c>
      <c r="V94" s="967">
        <v>33810.239000000001</v>
      </c>
      <c r="W94" s="937">
        <v>36970.947999999997</v>
      </c>
      <c r="X94" s="975">
        <v>31389.636999999999</v>
      </c>
      <c r="Y94" s="976">
        <v>35153.25</v>
      </c>
      <c r="Z94" s="968">
        <v>46762.337</v>
      </c>
      <c r="AA94" s="977">
        <v>48203.004999999997</v>
      </c>
      <c r="AB94" s="976">
        <v>47063.364000000001</v>
      </c>
      <c r="AC94" s="968">
        <v>64837.762000000002</v>
      </c>
      <c r="AD94" s="969">
        <v>52033.296000000002</v>
      </c>
      <c r="AE94" s="976">
        <v>60458.906999999999</v>
      </c>
      <c r="AF94" s="968">
        <v>61151.853999999999</v>
      </c>
      <c r="AG94" s="969">
        <v>43316.646000000001</v>
      </c>
      <c r="AH94" s="967">
        <v>35781.303999999996</v>
      </c>
      <c r="AI94" s="968">
        <v>52126.065999999999</v>
      </c>
      <c r="AJ94" s="969">
        <v>47478.457000000002</v>
      </c>
      <c r="AK94" s="967">
        <v>48367.203999999998</v>
      </c>
      <c r="AL94" s="978">
        <v>62081.319000000003</v>
      </c>
      <c r="AO94" s="40"/>
      <c r="AP94" s="782"/>
      <c r="AQ94" s="760"/>
      <c r="AR94" s="816"/>
      <c r="AS94" s="816"/>
      <c r="AT94" s="816"/>
      <c r="AU94" s="813"/>
      <c r="AV94" s="1571"/>
      <c r="AW94" s="1571"/>
      <c r="AX94" s="1571"/>
      <c r="AY94" s="1571"/>
      <c r="AZ94" s="1571"/>
      <c r="BA94" s="813"/>
      <c r="BB94" s="760"/>
    </row>
    <row r="95" spans="1:54" s="41" customFormat="1" ht="14.25" customHeight="1" x14ac:dyDescent="0.15">
      <c r="A95" s="197" t="s">
        <v>126</v>
      </c>
      <c r="B95" s="417" t="s">
        <v>96</v>
      </c>
      <c r="C95" s="941">
        <v>652</v>
      </c>
      <c r="D95" s="942">
        <v>369</v>
      </c>
      <c r="E95" s="946">
        <v>432</v>
      </c>
      <c r="F95" s="944">
        <v>471</v>
      </c>
      <c r="G95" s="945">
        <v>371</v>
      </c>
      <c r="H95" s="943">
        <v>302</v>
      </c>
      <c r="I95" s="944">
        <v>278</v>
      </c>
      <c r="J95" s="942">
        <v>248</v>
      </c>
      <c r="K95" s="946">
        <v>235</v>
      </c>
      <c r="L95" s="944">
        <v>277</v>
      </c>
      <c r="M95" s="942">
        <v>311</v>
      </c>
      <c r="N95" s="946">
        <v>304</v>
      </c>
      <c r="O95" s="944">
        <v>284</v>
      </c>
      <c r="P95" s="942">
        <v>225</v>
      </c>
      <c r="Q95" s="947">
        <v>216</v>
      </c>
      <c r="R95" s="944">
        <v>234</v>
      </c>
      <c r="S95" s="942">
        <v>287</v>
      </c>
      <c r="T95" s="946">
        <v>535</v>
      </c>
      <c r="U95" s="948">
        <v>336</v>
      </c>
      <c r="V95" s="942">
        <v>309</v>
      </c>
      <c r="W95" s="947">
        <v>338</v>
      </c>
      <c r="X95" s="948">
        <v>319</v>
      </c>
      <c r="Y95" s="949">
        <v>389</v>
      </c>
      <c r="Z95" s="946">
        <v>428</v>
      </c>
      <c r="AA95" s="950">
        <v>465</v>
      </c>
      <c r="AB95" s="949">
        <v>491</v>
      </c>
      <c r="AC95" s="946">
        <v>616</v>
      </c>
      <c r="AD95" s="944">
        <v>523</v>
      </c>
      <c r="AE95" s="949">
        <v>460</v>
      </c>
      <c r="AF95" s="946">
        <v>378</v>
      </c>
      <c r="AG95" s="944">
        <v>261</v>
      </c>
      <c r="AH95" s="942">
        <v>257</v>
      </c>
      <c r="AI95" s="946">
        <v>406</v>
      </c>
      <c r="AJ95" s="944">
        <v>381</v>
      </c>
      <c r="AK95" s="942">
        <v>351</v>
      </c>
      <c r="AL95" s="951">
        <v>418</v>
      </c>
      <c r="AO95" s="40"/>
      <c r="AP95" s="782"/>
      <c r="AQ95" s="760"/>
      <c r="AR95" s="816"/>
      <c r="AS95" s="816"/>
      <c r="AT95" s="816"/>
      <c r="AU95" s="813"/>
      <c r="AV95" s="1571"/>
      <c r="AW95" s="1571"/>
      <c r="AX95" s="1571"/>
      <c r="AY95" s="1571"/>
      <c r="AZ95" s="1571"/>
      <c r="BA95" s="813"/>
      <c r="BB95" s="760"/>
    </row>
    <row r="96" spans="1:54" s="41" customFormat="1" ht="14.25" customHeight="1" x14ac:dyDescent="0.15">
      <c r="A96" s="200" t="s">
        <v>49</v>
      </c>
      <c r="B96" s="427" t="s">
        <v>93</v>
      </c>
      <c r="C96" s="952">
        <v>10.993</v>
      </c>
      <c r="D96" s="953">
        <v>1.52</v>
      </c>
      <c r="E96" s="954">
        <v>1.204</v>
      </c>
      <c r="F96" s="955">
        <v>1.5389999999999999</v>
      </c>
      <c r="G96" s="956">
        <v>1.2589999999999999</v>
      </c>
      <c r="H96" s="957">
        <v>1.55</v>
      </c>
      <c r="I96" s="955">
        <v>2.7069999999999999</v>
      </c>
      <c r="J96" s="953">
        <v>2.2000000000000002</v>
      </c>
      <c r="K96" s="954">
        <v>2.9209999999999998</v>
      </c>
      <c r="L96" s="955">
        <v>4.5789999999999997</v>
      </c>
      <c r="M96" s="953">
        <v>4.8650000000000002</v>
      </c>
      <c r="N96" s="954">
        <v>2.4159999999999999</v>
      </c>
      <c r="O96" s="955">
        <v>1.1040000000000001</v>
      </c>
      <c r="P96" s="953">
        <v>0.54100000000000004</v>
      </c>
      <c r="Q96" s="925">
        <v>0.33400000000000002</v>
      </c>
      <c r="R96" s="955">
        <v>0.40600000000000003</v>
      </c>
      <c r="S96" s="953">
        <v>0.32600000000000001</v>
      </c>
      <c r="T96" s="954">
        <v>0.30599999999999999</v>
      </c>
      <c r="U96" s="962">
        <v>0.33500000000000002</v>
      </c>
      <c r="V96" s="953">
        <v>0.33200000000000002</v>
      </c>
      <c r="W96" s="925">
        <v>0.60199999999999998</v>
      </c>
      <c r="X96" s="962">
        <v>0.315</v>
      </c>
      <c r="Y96" s="963">
        <v>0.379</v>
      </c>
      <c r="Z96" s="954">
        <v>0.505</v>
      </c>
      <c r="AA96" s="964">
        <v>0.28499999999999998</v>
      </c>
      <c r="AB96" s="963">
        <v>0.36299999999999999</v>
      </c>
      <c r="AC96" s="954">
        <v>0.97199999999999998</v>
      </c>
      <c r="AD96" s="955">
        <v>1.375</v>
      </c>
      <c r="AE96" s="963">
        <v>2.4769999999999999</v>
      </c>
      <c r="AF96" s="954">
        <v>3.141</v>
      </c>
      <c r="AG96" s="955">
        <v>2.3029999999999999</v>
      </c>
      <c r="AH96" s="953">
        <v>1.712</v>
      </c>
      <c r="AI96" s="954">
        <v>1.5069999999999999</v>
      </c>
      <c r="AJ96" s="955">
        <v>0.77600000000000002</v>
      </c>
      <c r="AK96" s="953">
        <v>0.66400000000000003</v>
      </c>
      <c r="AL96" s="965">
        <v>6.133</v>
      </c>
      <c r="AO96" s="40"/>
      <c r="AP96" s="782"/>
      <c r="AQ96" s="760"/>
      <c r="AR96" s="816"/>
      <c r="AS96" s="816"/>
      <c r="AT96" s="816"/>
      <c r="AU96" s="813"/>
      <c r="AV96" s="1571"/>
      <c r="AW96" s="1571"/>
      <c r="AX96" s="1571"/>
      <c r="AY96" s="1571"/>
      <c r="AZ96" s="1571"/>
      <c r="BA96" s="813"/>
      <c r="BB96" s="760"/>
    </row>
    <row r="97" spans="1:54" s="41" customFormat="1" ht="14.25" customHeight="1" x14ac:dyDescent="0.15">
      <c r="A97" s="192" t="s">
        <v>127</v>
      </c>
      <c r="B97" s="436" t="s">
        <v>94</v>
      </c>
      <c r="C97" s="966">
        <v>10089.458000000001</v>
      </c>
      <c r="D97" s="967">
        <v>1494.441</v>
      </c>
      <c r="E97" s="968">
        <v>1271.086</v>
      </c>
      <c r="F97" s="969">
        <v>1494.9280000000001</v>
      </c>
      <c r="G97" s="970">
        <v>1274.9649999999999</v>
      </c>
      <c r="H97" s="971">
        <v>1318.787</v>
      </c>
      <c r="I97" s="969">
        <v>2406.7689999999998</v>
      </c>
      <c r="J97" s="967">
        <v>2037.941</v>
      </c>
      <c r="K97" s="968">
        <v>2679.5610000000001</v>
      </c>
      <c r="L97" s="969">
        <v>3667.9850000000001</v>
      </c>
      <c r="M97" s="967">
        <v>3641.7150000000001</v>
      </c>
      <c r="N97" s="968">
        <v>1823.559</v>
      </c>
      <c r="O97" s="969">
        <v>890.51700000000005</v>
      </c>
      <c r="P97" s="967">
        <v>470.31900000000002</v>
      </c>
      <c r="Q97" s="937">
        <v>311.589</v>
      </c>
      <c r="R97" s="969">
        <v>353.89299999999997</v>
      </c>
      <c r="S97" s="967">
        <v>309.08499999999998</v>
      </c>
      <c r="T97" s="968">
        <v>291.70299999999997</v>
      </c>
      <c r="U97" s="975">
        <v>312.29300000000001</v>
      </c>
      <c r="V97" s="967">
        <v>309.28800000000001</v>
      </c>
      <c r="W97" s="937">
        <v>584.38800000000003</v>
      </c>
      <c r="X97" s="975">
        <v>324.83300000000003</v>
      </c>
      <c r="Y97" s="976">
        <v>387.625</v>
      </c>
      <c r="Z97" s="968">
        <v>513.18200000000002</v>
      </c>
      <c r="AA97" s="977">
        <v>413.77300000000002</v>
      </c>
      <c r="AB97" s="976">
        <v>632.22199999999998</v>
      </c>
      <c r="AC97" s="968">
        <v>1058.875</v>
      </c>
      <c r="AD97" s="969">
        <v>1451.6420000000001</v>
      </c>
      <c r="AE97" s="976">
        <v>2382.75</v>
      </c>
      <c r="AF97" s="968">
        <v>2805.9940000000001</v>
      </c>
      <c r="AG97" s="969">
        <v>2072.873</v>
      </c>
      <c r="AH97" s="967">
        <v>1576.7470000000001</v>
      </c>
      <c r="AI97" s="968">
        <v>1364.2560000000001</v>
      </c>
      <c r="AJ97" s="969">
        <v>778.60599999999999</v>
      </c>
      <c r="AK97" s="967">
        <v>722.24</v>
      </c>
      <c r="AL97" s="978">
        <v>6584.0609999999997</v>
      </c>
      <c r="AO97" s="40"/>
      <c r="AP97" s="782"/>
      <c r="AQ97" s="760"/>
      <c r="AR97" s="816"/>
      <c r="AS97" s="816"/>
      <c r="AT97" s="816"/>
      <c r="AU97" s="813"/>
      <c r="AV97" s="1571"/>
      <c r="AW97" s="1571"/>
      <c r="AX97" s="1571"/>
      <c r="AY97" s="1571"/>
      <c r="AZ97" s="1571"/>
      <c r="BA97" s="813"/>
      <c r="BB97" s="760"/>
    </row>
    <row r="98" spans="1:54" s="41" customFormat="1" ht="14.25" customHeight="1" x14ac:dyDescent="0.15">
      <c r="A98" s="197" t="s">
        <v>127</v>
      </c>
      <c r="B98" s="417" t="s">
        <v>96</v>
      </c>
      <c r="C98" s="941">
        <v>918</v>
      </c>
      <c r="D98" s="942">
        <v>983</v>
      </c>
      <c r="E98" s="946">
        <v>1056</v>
      </c>
      <c r="F98" s="944">
        <v>971</v>
      </c>
      <c r="G98" s="945">
        <v>1013</v>
      </c>
      <c r="H98" s="943">
        <v>851</v>
      </c>
      <c r="I98" s="944">
        <v>889</v>
      </c>
      <c r="J98" s="942">
        <v>926</v>
      </c>
      <c r="K98" s="946">
        <v>917</v>
      </c>
      <c r="L98" s="944">
        <v>801</v>
      </c>
      <c r="M98" s="942">
        <v>749</v>
      </c>
      <c r="N98" s="942">
        <v>755</v>
      </c>
      <c r="O98" s="944">
        <v>807</v>
      </c>
      <c r="P98" s="942">
        <v>869</v>
      </c>
      <c r="Q98" s="947">
        <v>933</v>
      </c>
      <c r="R98" s="944">
        <v>872</v>
      </c>
      <c r="S98" s="942">
        <v>948</v>
      </c>
      <c r="T98" s="946">
        <v>953</v>
      </c>
      <c r="U98" s="948">
        <v>932</v>
      </c>
      <c r="V98" s="942">
        <v>932</v>
      </c>
      <c r="W98" s="947">
        <v>971</v>
      </c>
      <c r="X98" s="948">
        <v>1031</v>
      </c>
      <c r="Y98" s="949">
        <v>1023</v>
      </c>
      <c r="Z98" s="946">
        <v>1016</v>
      </c>
      <c r="AA98" s="950">
        <v>1452</v>
      </c>
      <c r="AB98" s="949">
        <v>1742</v>
      </c>
      <c r="AC98" s="946">
        <v>1089</v>
      </c>
      <c r="AD98" s="944">
        <v>1056</v>
      </c>
      <c r="AE98" s="949">
        <v>962</v>
      </c>
      <c r="AF98" s="946">
        <v>893</v>
      </c>
      <c r="AG98" s="944">
        <v>900</v>
      </c>
      <c r="AH98" s="942">
        <v>921</v>
      </c>
      <c r="AI98" s="946">
        <v>905</v>
      </c>
      <c r="AJ98" s="944">
        <v>1003</v>
      </c>
      <c r="AK98" s="942">
        <v>1088</v>
      </c>
      <c r="AL98" s="951">
        <v>1071</v>
      </c>
      <c r="AO98" s="40"/>
      <c r="AP98" s="782"/>
      <c r="AQ98" s="760"/>
      <c r="AR98" s="816"/>
      <c r="AS98" s="816"/>
      <c r="AT98" s="816"/>
      <c r="AU98" s="813"/>
      <c r="AV98" s="1571"/>
      <c r="AW98" s="1571"/>
      <c r="AX98" s="1571"/>
      <c r="AY98" s="1571"/>
      <c r="AZ98" s="1571"/>
      <c r="BA98" s="813"/>
      <c r="BB98" s="760"/>
    </row>
    <row r="99" spans="1:54" s="41" customFormat="1" ht="14.25" customHeight="1" x14ac:dyDescent="0.15">
      <c r="A99" s="200" t="s">
        <v>51</v>
      </c>
      <c r="B99" s="427" t="s">
        <v>93</v>
      </c>
      <c r="C99" s="952">
        <v>2.0310000000000001</v>
      </c>
      <c r="D99" s="953">
        <v>1.056</v>
      </c>
      <c r="E99" s="954">
        <v>0.91100000000000003</v>
      </c>
      <c r="F99" s="955">
        <v>0.44900000000000001</v>
      </c>
      <c r="G99" s="956">
        <v>0.23799999999999999</v>
      </c>
      <c r="H99" s="957">
        <v>0.30199999999999999</v>
      </c>
      <c r="I99" s="955">
        <v>0.47299999999999998</v>
      </c>
      <c r="J99" s="953">
        <v>0.26200000000000001</v>
      </c>
      <c r="K99" s="954">
        <v>0.42799999999999999</v>
      </c>
      <c r="L99" s="955">
        <v>0.28000000000000003</v>
      </c>
      <c r="M99" s="953">
        <v>0.28399999999999997</v>
      </c>
      <c r="N99" s="954">
        <v>0.17499999999999999</v>
      </c>
      <c r="O99" s="955">
        <v>0.24299999999999999</v>
      </c>
      <c r="P99" s="953">
        <v>0.35899999999999999</v>
      </c>
      <c r="Q99" s="925">
        <v>0.16300000000000001</v>
      </c>
      <c r="R99" s="955">
        <v>0.30599999999999999</v>
      </c>
      <c r="S99" s="953">
        <v>0.217</v>
      </c>
      <c r="T99" s="954">
        <v>0.22</v>
      </c>
      <c r="U99" s="962">
        <v>0.23300000000000001</v>
      </c>
      <c r="V99" s="953">
        <v>0.216</v>
      </c>
      <c r="W99" s="925">
        <v>0.19800000000000001</v>
      </c>
      <c r="X99" s="962">
        <v>0.22</v>
      </c>
      <c r="Y99" s="963">
        <v>0.224</v>
      </c>
      <c r="Z99" s="954">
        <v>0.17499999999999999</v>
      </c>
      <c r="AA99" s="964">
        <v>0.19400000000000001</v>
      </c>
      <c r="AB99" s="963">
        <v>0.16</v>
      </c>
      <c r="AC99" s="954">
        <v>0.17199999999999999</v>
      </c>
      <c r="AD99" s="955">
        <v>3.9E-2</v>
      </c>
      <c r="AE99" s="963">
        <v>0.316</v>
      </c>
      <c r="AF99" s="954">
        <v>0.19800000000000001</v>
      </c>
      <c r="AG99" s="955">
        <v>0.27600000000000002</v>
      </c>
      <c r="AH99" s="953">
        <v>0.22600000000000001</v>
      </c>
      <c r="AI99" s="954">
        <v>0.217</v>
      </c>
      <c r="AJ99" s="955">
        <v>0.27700000000000002</v>
      </c>
      <c r="AK99" s="953">
        <v>0.35399999999999998</v>
      </c>
      <c r="AL99" s="965">
        <v>8.0790000000000006</v>
      </c>
      <c r="AO99" s="40"/>
      <c r="AP99" s="782"/>
      <c r="AQ99" s="760"/>
      <c r="AR99" s="816"/>
      <c r="AS99" s="816"/>
      <c r="AT99" s="816"/>
      <c r="AU99" s="813"/>
      <c r="AV99" s="1571"/>
      <c r="AW99" s="1571"/>
      <c r="AX99" s="1571"/>
      <c r="AY99" s="1571"/>
      <c r="AZ99" s="1571"/>
      <c r="BA99" s="813"/>
      <c r="BB99" s="760"/>
    </row>
    <row r="100" spans="1:54" s="41" customFormat="1" ht="14.25" customHeight="1" x14ac:dyDescent="0.15">
      <c r="A100" s="192" t="s">
        <v>128</v>
      </c>
      <c r="B100" s="436" t="s">
        <v>94</v>
      </c>
      <c r="C100" s="966">
        <v>12703.705</v>
      </c>
      <c r="D100" s="967">
        <v>1763.1869999999999</v>
      </c>
      <c r="E100" s="968">
        <v>1511.568</v>
      </c>
      <c r="F100" s="969">
        <v>1414.4939999999999</v>
      </c>
      <c r="G100" s="970">
        <v>675.84799999999996</v>
      </c>
      <c r="H100" s="971">
        <v>1009.005</v>
      </c>
      <c r="I100" s="969">
        <v>1262.2850000000001</v>
      </c>
      <c r="J100" s="967">
        <v>806.69200000000001</v>
      </c>
      <c r="K100" s="968">
        <v>1071.241</v>
      </c>
      <c r="L100" s="972">
        <v>785.94200000000001</v>
      </c>
      <c r="M100" s="973">
        <v>1250.9570000000001</v>
      </c>
      <c r="N100" s="974">
        <v>595.56200000000001</v>
      </c>
      <c r="O100" s="969">
        <v>767.07600000000002</v>
      </c>
      <c r="P100" s="967">
        <v>1345.3910000000001</v>
      </c>
      <c r="Q100" s="937">
        <v>606.505</v>
      </c>
      <c r="R100" s="969">
        <v>1000.62</v>
      </c>
      <c r="S100" s="967">
        <v>565.49400000000003</v>
      </c>
      <c r="T100" s="968">
        <v>487.39299999999997</v>
      </c>
      <c r="U100" s="975">
        <v>566.43200000000002</v>
      </c>
      <c r="V100" s="967">
        <v>652.63300000000004</v>
      </c>
      <c r="W100" s="937">
        <v>821.99400000000003</v>
      </c>
      <c r="X100" s="975">
        <v>1002.753</v>
      </c>
      <c r="Y100" s="976">
        <v>1063.9690000000001</v>
      </c>
      <c r="Z100" s="968">
        <v>1503.473</v>
      </c>
      <c r="AA100" s="977">
        <v>1328.914</v>
      </c>
      <c r="AB100" s="976">
        <v>1376.1479999999999</v>
      </c>
      <c r="AC100" s="968">
        <v>1553.7729999999999</v>
      </c>
      <c r="AD100" s="969">
        <v>1055.1610000000001</v>
      </c>
      <c r="AE100" s="976">
        <v>1154.2270000000001</v>
      </c>
      <c r="AF100" s="968">
        <v>810.36400000000003</v>
      </c>
      <c r="AG100" s="969">
        <v>1147.6990000000001</v>
      </c>
      <c r="AH100" s="967">
        <v>1032.173</v>
      </c>
      <c r="AI100" s="968">
        <v>970.17399999999998</v>
      </c>
      <c r="AJ100" s="969">
        <v>1445.8679999999999</v>
      </c>
      <c r="AK100" s="967">
        <v>1408.8119999999999</v>
      </c>
      <c r="AL100" s="978">
        <v>72585.010999999999</v>
      </c>
      <c r="AO100" s="40"/>
      <c r="AP100" s="782"/>
      <c r="AQ100" s="760"/>
      <c r="AR100" s="816"/>
      <c r="AS100" s="816"/>
      <c r="AT100" s="816"/>
      <c r="AU100" s="813"/>
      <c r="AV100" s="1571"/>
      <c r="AW100" s="1571"/>
      <c r="AX100" s="1571"/>
      <c r="AY100" s="1571"/>
      <c r="AZ100" s="1571"/>
      <c r="BA100" s="813"/>
      <c r="BB100" s="760"/>
    </row>
    <row r="101" spans="1:54" s="41" customFormat="1" ht="14.25" customHeight="1" x14ac:dyDescent="0.15">
      <c r="A101" s="197" t="s">
        <v>128</v>
      </c>
      <c r="B101" s="417" t="s">
        <v>96</v>
      </c>
      <c r="C101" s="941">
        <v>6255</v>
      </c>
      <c r="D101" s="942">
        <v>1670</v>
      </c>
      <c r="E101" s="946">
        <v>1659</v>
      </c>
      <c r="F101" s="944">
        <v>3150</v>
      </c>
      <c r="G101" s="945">
        <v>2840</v>
      </c>
      <c r="H101" s="943">
        <v>3341</v>
      </c>
      <c r="I101" s="944">
        <v>2669</v>
      </c>
      <c r="J101" s="942">
        <v>3079</v>
      </c>
      <c r="K101" s="946">
        <v>2503</v>
      </c>
      <c r="L101" s="944">
        <v>2807</v>
      </c>
      <c r="M101" s="942">
        <v>4405</v>
      </c>
      <c r="N101" s="946">
        <v>3403</v>
      </c>
      <c r="O101" s="944">
        <v>3157</v>
      </c>
      <c r="P101" s="942">
        <v>3748</v>
      </c>
      <c r="Q101" s="947">
        <v>3721</v>
      </c>
      <c r="R101" s="944">
        <v>3270</v>
      </c>
      <c r="S101" s="942">
        <v>2606</v>
      </c>
      <c r="T101" s="946">
        <v>2215</v>
      </c>
      <c r="U101" s="948">
        <v>2431</v>
      </c>
      <c r="V101" s="942">
        <v>3021</v>
      </c>
      <c r="W101" s="947">
        <v>4151</v>
      </c>
      <c r="X101" s="948">
        <v>4558</v>
      </c>
      <c r="Y101" s="949">
        <v>4750</v>
      </c>
      <c r="Z101" s="946">
        <v>8591</v>
      </c>
      <c r="AA101" s="950">
        <v>6850</v>
      </c>
      <c r="AB101" s="949">
        <v>8601</v>
      </c>
      <c r="AC101" s="946">
        <v>9034</v>
      </c>
      <c r="AD101" s="944">
        <v>27055</v>
      </c>
      <c r="AE101" s="949">
        <v>3653</v>
      </c>
      <c r="AF101" s="946">
        <v>4093</v>
      </c>
      <c r="AG101" s="944">
        <v>4158</v>
      </c>
      <c r="AH101" s="942">
        <v>45673</v>
      </c>
      <c r="AI101" s="946">
        <v>4471</v>
      </c>
      <c r="AJ101" s="944">
        <v>5220</v>
      </c>
      <c r="AK101" s="942">
        <v>3980</v>
      </c>
      <c r="AL101" s="951">
        <v>8984</v>
      </c>
      <c r="AO101" s="40"/>
      <c r="AP101" s="782"/>
      <c r="AQ101" s="760"/>
      <c r="AR101" s="816"/>
      <c r="AS101" s="816"/>
      <c r="AT101" s="816"/>
      <c r="AU101" s="813"/>
      <c r="AV101" s="1571"/>
      <c r="AW101" s="1571"/>
      <c r="AX101" s="1571"/>
      <c r="AY101" s="1571"/>
      <c r="AZ101" s="1571"/>
      <c r="BA101" s="813"/>
      <c r="BB101" s="760"/>
    </row>
    <row r="102" spans="1:54" s="41" customFormat="1" ht="14.25" customHeight="1" x14ac:dyDescent="0.15">
      <c r="A102" s="273" t="s">
        <v>53</v>
      </c>
      <c r="B102" s="427" t="s">
        <v>93</v>
      </c>
      <c r="C102" s="952">
        <v>53</v>
      </c>
      <c r="D102" s="953">
        <v>37</v>
      </c>
      <c r="E102" s="954">
        <v>37</v>
      </c>
      <c r="F102" s="955">
        <v>39</v>
      </c>
      <c r="G102" s="956">
        <v>33</v>
      </c>
      <c r="H102" s="957">
        <v>40</v>
      </c>
      <c r="I102" s="955">
        <v>51</v>
      </c>
      <c r="J102" s="953">
        <v>45</v>
      </c>
      <c r="K102" s="954">
        <v>50</v>
      </c>
      <c r="L102" s="955">
        <v>41</v>
      </c>
      <c r="M102" s="953">
        <v>39</v>
      </c>
      <c r="N102" s="954">
        <v>36</v>
      </c>
      <c r="O102" s="955">
        <v>34</v>
      </c>
      <c r="P102" s="953">
        <v>43</v>
      </c>
      <c r="Q102" s="925">
        <v>41</v>
      </c>
      <c r="R102" s="955">
        <v>40</v>
      </c>
      <c r="S102" s="953">
        <v>38</v>
      </c>
      <c r="T102" s="954">
        <v>37</v>
      </c>
      <c r="U102" s="962">
        <v>36</v>
      </c>
      <c r="V102" s="953">
        <v>32</v>
      </c>
      <c r="W102" s="925">
        <v>39</v>
      </c>
      <c r="X102" s="962">
        <v>26</v>
      </c>
      <c r="Y102" s="963">
        <v>25</v>
      </c>
      <c r="Z102" s="954">
        <v>26</v>
      </c>
      <c r="AA102" s="964">
        <v>23</v>
      </c>
      <c r="AB102" s="963">
        <v>26</v>
      </c>
      <c r="AC102" s="954">
        <v>27</v>
      </c>
      <c r="AD102" s="955">
        <v>26</v>
      </c>
      <c r="AE102" s="963">
        <v>34</v>
      </c>
      <c r="AF102" s="954">
        <v>43</v>
      </c>
      <c r="AG102" s="955">
        <v>38</v>
      </c>
      <c r="AH102" s="953">
        <v>37</v>
      </c>
      <c r="AI102" s="954">
        <v>30</v>
      </c>
      <c r="AJ102" s="955">
        <v>31</v>
      </c>
      <c r="AK102" s="953">
        <v>34</v>
      </c>
      <c r="AL102" s="965">
        <v>126</v>
      </c>
      <c r="AO102" s="738"/>
      <c r="AP102" s="782"/>
      <c r="AQ102" s="760"/>
      <c r="AR102" s="816"/>
      <c r="AS102" s="816"/>
      <c r="AT102" s="816"/>
      <c r="AU102" s="813"/>
      <c r="AV102" s="1571"/>
      <c r="AW102" s="1571"/>
      <c r="AX102" s="1571"/>
      <c r="AY102" s="1571"/>
      <c r="AZ102" s="1571"/>
      <c r="BA102" s="813"/>
      <c r="BB102" s="760"/>
    </row>
    <row r="103" spans="1:54" s="41" customFormat="1" ht="14.25" customHeight="1" x14ac:dyDescent="0.15">
      <c r="A103" s="192" t="s">
        <v>129</v>
      </c>
      <c r="B103" s="436" t="s">
        <v>94</v>
      </c>
      <c r="C103" s="966">
        <v>83639</v>
      </c>
      <c r="D103" s="967">
        <v>20196</v>
      </c>
      <c r="E103" s="968">
        <v>21710</v>
      </c>
      <c r="F103" s="969">
        <v>21887</v>
      </c>
      <c r="G103" s="970">
        <v>15468</v>
      </c>
      <c r="H103" s="971">
        <v>19089</v>
      </c>
      <c r="I103" s="969">
        <v>24112</v>
      </c>
      <c r="J103" s="967">
        <v>17224</v>
      </c>
      <c r="K103" s="968">
        <v>17467</v>
      </c>
      <c r="L103" s="969">
        <v>15909</v>
      </c>
      <c r="M103" s="967">
        <v>16197</v>
      </c>
      <c r="N103" s="968">
        <v>15890</v>
      </c>
      <c r="O103" s="969">
        <v>16617</v>
      </c>
      <c r="P103" s="967">
        <v>18704</v>
      </c>
      <c r="Q103" s="937">
        <v>17054</v>
      </c>
      <c r="R103" s="969">
        <v>16078</v>
      </c>
      <c r="S103" s="967">
        <v>15352</v>
      </c>
      <c r="T103" s="968">
        <v>15042</v>
      </c>
      <c r="U103" s="975">
        <v>14498</v>
      </c>
      <c r="V103" s="967">
        <v>14131</v>
      </c>
      <c r="W103" s="937">
        <v>23708</v>
      </c>
      <c r="X103" s="975">
        <v>17705</v>
      </c>
      <c r="Y103" s="976">
        <v>22504</v>
      </c>
      <c r="Z103" s="968">
        <v>25860</v>
      </c>
      <c r="AA103" s="977">
        <v>29475</v>
      </c>
      <c r="AB103" s="976">
        <v>36529</v>
      </c>
      <c r="AC103" s="968">
        <v>33579</v>
      </c>
      <c r="AD103" s="969">
        <v>24669</v>
      </c>
      <c r="AE103" s="976">
        <v>21782</v>
      </c>
      <c r="AF103" s="968">
        <v>20911</v>
      </c>
      <c r="AG103" s="969">
        <v>15848</v>
      </c>
      <c r="AH103" s="967">
        <v>14697</v>
      </c>
      <c r="AI103" s="968">
        <v>13969</v>
      </c>
      <c r="AJ103" s="969">
        <v>17288</v>
      </c>
      <c r="AK103" s="967">
        <v>23108</v>
      </c>
      <c r="AL103" s="978">
        <v>219642</v>
      </c>
      <c r="AO103" s="738"/>
      <c r="AP103" s="782"/>
      <c r="AQ103" s="760"/>
      <c r="AR103" s="816"/>
      <c r="AS103" s="816"/>
      <c r="AT103" s="816"/>
      <c r="AU103" s="813"/>
      <c r="AV103" s="1571"/>
      <c r="AW103" s="1571"/>
      <c r="AX103" s="1571"/>
      <c r="AY103" s="1571"/>
      <c r="AZ103" s="1571"/>
      <c r="BA103" s="813"/>
      <c r="BB103" s="760"/>
    </row>
    <row r="104" spans="1:54" s="41" customFormat="1" ht="14.25" customHeight="1" x14ac:dyDescent="0.15">
      <c r="A104" s="197" t="s">
        <v>129</v>
      </c>
      <c r="B104" s="417" t="s">
        <v>96</v>
      </c>
      <c r="C104" s="941">
        <v>1590</v>
      </c>
      <c r="D104" s="942">
        <v>551</v>
      </c>
      <c r="E104" s="946">
        <v>590</v>
      </c>
      <c r="F104" s="944">
        <v>557</v>
      </c>
      <c r="G104" s="945">
        <v>469</v>
      </c>
      <c r="H104" s="943">
        <v>483</v>
      </c>
      <c r="I104" s="944">
        <v>475</v>
      </c>
      <c r="J104" s="942">
        <v>386</v>
      </c>
      <c r="K104" s="946">
        <v>353</v>
      </c>
      <c r="L104" s="944">
        <v>384</v>
      </c>
      <c r="M104" s="942">
        <v>412</v>
      </c>
      <c r="N104" s="946">
        <v>441</v>
      </c>
      <c r="O104" s="944">
        <v>488</v>
      </c>
      <c r="P104" s="942">
        <v>435</v>
      </c>
      <c r="Q104" s="947">
        <v>421</v>
      </c>
      <c r="R104" s="944">
        <v>402</v>
      </c>
      <c r="S104" s="942">
        <v>406</v>
      </c>
      <c r="T104" s="946">
        <v>405</v>
      </c>
      <c r="U104" s="948">
        <v>400</v>
      </c>
      <c r="V104" s="942">
        <v>437</v>
      </c>
      <c r="W104" s="947">
        <v>606</v>
      </c>
      <c r="X104" s="948">
        <v>669</v>
      </c>
      <c r="Y104" s="949">
        <v>886</v>
      </c>
      <c r="Z104" s="946">
        <v>983</v>
      </c>
      <c r="AA104" s="950">
        <v>1291</v>
      </c>
      <c r="AB104" s="949">
        <v>1424</v>
      </c>
      <c r="AC104" s="946">
        <v>1253</v>
      </c>
      <c r="AD104" s="944">
        <v>967</v>
      </c>
      <c r="AE104" s="949">
        <v>644</v>
      </c>
      <c r="AF104" s="946">
        <v>489</v>
      </c>
      <c r="AG104" s="944">
        <v>412</v>
      </c>
      <c r="AH104" s="942">
        <v>397</v>
      </c>
      <c r="AI104" s="946">
        <v>464</v>
      </c>
      <c r="AJ104" s="944">
        <v>556</v>
      </c>
      <c r="AK104" s="942">
        <v>675</v>
      </c>
      <c r="AL104" s="951">
        <v>1737</v>
      </c>
      <c r="AO104" s="738"/>
      <c r="AP104" s="782"/>
      <c r="AQ104" s="760"/>
      <c r="AR104" s="816"/>
      <c r="AS104" s="816"/>
      <c r="AT104" s="816"/>
      <c r="AU104" s="813"/>
      <c r="AV104" s="1571"/>
      <c r="AW104" s="1571"/>
      <c r="AX104" s="1571"/>
      <c r="AY104" s="1571"/>
      <c r="AZ104" s="1571"/>
      <c r="BA104" s="813"/>
      <c r="BB104" s="760"/>
    </row>
    <row r="105" spans="1:54" s="41" customFormat="1" ht="14.25" customHeight="1" x14ac:dyDescent="0.15">
      <c r="A105" s="273" t="s">
        <v>54</v>
      </c>
      <c r="B105" s="427" t="s">
        <v>93</v>
      </c>
      <c r="C105" s="952">
        <v>89</v>
      </c>
      <c r="D105" s="953">
        <v>92</v>
      </c>
      <c r="E105" s="954">
        <v>86</v>
      </c>
      <c r="F105" s="955">
        <v>65</v>
      </c>
      <c r="G105" s="956">
        <v>70</v>
      </c>
      <c r="H105" s="957">
        <v>59</v>
      </c>
      <c r="I105" s="955">
        <v>62</v>
      </c>
      <c r="J105" s="953">
        <v>52</v>
      </c>
      <c r="K105" s="954">
        <v>42</v>
      </c>
      <c r="L105" s="955">
        <v>26</v>
      </c>
      <c r="M105" s="953">
        <v>27</v>
      </c>
      <c r="N105" s="954">
        <v>26</v>
      </c>
      <c r="O105" s="955">
        <v>30</v>
      </c>
      <c r="P105" s="953">
        <v>35</v>
      </c>
      <c r="Q105" s="925">
        <v>25</v>
      </c>
      <c r="R105" s="955">
        <v>24</v>
      </c>
      <c r="S105" s="953">
        <v>20</v>
      </c>
      <c r="T105" s="954">
        <v>23</v>
      </c>
      <c r="U105" s="962">
        <v>22</v>
      </c>
      <c r="V105" s="953">
        <v>17</v>
      </c>
      <c r="W105" s="925">
        <v>12</v>
      </c>
      <c r="X105" s="962">
        <v>12</v>
      </c>
      <c r="Y105" s="963">
        <v>8</v>
      </c>
      <c r="Z105" s="954">
        <v>8</v>
      </c>
      <c r="AA105" s="964">
        <v>7</v>
      </c>
      <c r="AB105" s="963">
        <v>8</v>
      </c>
      <c r="AC105" s="954">
        <v>8</v>
      </c>
      <c r="AD105" s="955">
        <v>11</v>
      </c>
      <c r="AE105" s="963">
        <v>26</v>
      </c>
      <c r="AF105" s="954">
        <v>54</v>
      </c>
      <c r="AG105" s="955">
        <v>82</v>
      </c>
      <c r="AH105" s="953">
        <v>87</v>
      </c>
      <c r="AI105" s="954">
        <v>102</v>
      </c>
      <c r="AJ105" s="955">
        <v>100</v>
      </c>
      <c r="AK105" s="953">
        <v>103</v>
      </c>
      <c r="AL105" s="965">
        <v>136</v>
      </c>
      <c r="AO105" s="738"/>
      <c r="AP105" s="782"/>
      <c r="AQ105" s="760"/>
      <c r="AR105" s="816"/>
      <c r="AS105" s="816"/>
      <c r="AT105" s="816"/>
      <c r="AU105" s="813"/>
      <c r="AV105" s="1571"/>
      <c r="AW105" s="1571"/>
      <c r="AX105" s="1571"/>
      <c r="AY105" s="1571"/>
      <c r="AZ105" s="1571"/>
      <c r="BA105" s="813"/>
      <c r="BB105" s="760"/>
    </row>
    <row r="106" spans="1:54" s="41" customFormat="1" ht="14.25" customHeight="1" x14ac:dyDescent="0.15">
      <c r="A106" s="192" t="s">
        <v>226</v>
      </c>
      <c r="B106" s="436" t="s">
        <v>94</v>
      </c>
      <c r="C106" s="966">
        <v>109247</v>
      </c>
      <c r="D106" s="967">
        <v>590443</v>
      </c>
      <c r="E106" s="968">
        <v>76904</v>
      </c>
      <c r="F106" s="969">
        <v>62802</v>
      </c>
      <c r="G106" s="970">
        <v>48269</v>
      </c>
      <c r="H106" s="971">
        <v>33524</v>
      </c>
      <c r="I106" s="969">
        <v>33134</v>
      </c>
      <c r="J106" s="967">
        <v>26202</v>
      </c>
      <c r="K106" s="968">
        <v>26695</v>
      </c>
      <c r="L106" s="969">
        <v>21962</v>
      </c>
      <c r="M106" s="967">
        <v>24824</v>
      </c>
      <c r="N106" s="968">
        <v>20901</v>
      </c>
      <c r="O106" s="969">
        <v>23713</v>
      </c>
      <c r="P106" s="967">
        <v>19382</v>
      </c>
      <c r="Q106" s="937">
        <v>13041</v>
      </c>
      <c r="R106" s="969">
        <v>13571</v>
      </c>
      <c r="S106" s="967">
        <v>13760</v>
      </c>
      <c r="T106" s="968">
        <v>17377</v>
      </c>
      <c r="U106" s="975">
        <v>13454</v>
      </c>
      <c r="V106" s="967">
        <v>15491</v>
      </c>
      <c r="W106" s="937">
        <v>17381</v>
      </c>
      <c r="X106" s="975">
        <v>17664</v>
      </c>
      <c r="Y106" s="976">
        <v>13663</v>
      </c>
      <c r="Z106" s="968">
        <v>16923</v>
      </c>
      <c r="AA106" s="977">
        <v>16614</v>
      </c>
      <c r="AB106" s="976">
        <v>19184</v>
      </c>
      <c r="AC106" s="968">
        <v>20433</v>
      </c>
      <c r="AD106" s="969">
        <v>25390</v>
      </c>
      <c r="AE106" s="976">
        <v>32862</v>
      </c>
      <c r="AF106" s="968">
        <v>42426</v>
      </c>
      <c r="AG106" s="969">
        <v>39683</v>
      </c>
      <c r="AH106" s="967">
        <v>45689</v>
      </c>
      <c r="AI106" s="968">
        <v>56331</v>
      </c>
      <c r="AJ106" s="969">
        <v>52975</v>
      </c>
      <c r="AK106" s="967">
        <v>57219</v>
      </c>
      <c r="AL106" s="978">
        <v>156397</v>
      </c>
      <c r="AO106" s="738"/>
      <c r="AP106" s="782"/>
      <c r="AQ106" s="760"/>
      <c r="AR106" s="816"/>
      <c r="AS106" s="816"/>
      <c r="AT106" s="816"/>
      <c r="AU106" s="813"/>
      <c r="AV106" s="1571"/>
      <c r="AW106" s="1571"/>
      <c r="AX106" s="1571"/>
      <c r="AY106" s="1571"/>
      <c r="AZ106" s="1571"/>
      <c r="BA106" s="813"/>
      <c r="BB106" s="760"/>
    </row>
    <row r="107" spans="1:54" s="41" customFormat="1" ht="14.25" customHeight="1" x14ac:dyDescent="0.15">
      <c r="A107" s="197" t="s">
        <v>226</v>
      </c>
      <c r="B107" s="417" t="s">
        <v>96</v>
      </c>
      <c r="C107" s="941">
        <v>1233</v>
      </c>
      <c r="D107" s="942">
        <v>640</v>
      </c>
      <c r="E107" s="946">
        <v>899</v>
      </c>
      <c r="F107" s="944">
        <v>969</v>
      </c>
      <c r="G107" s="945">
        <v>687</v>
      </c>
      <c r="H107" s="943">
        <v>567</v>
      </c>
      <c r="I107" s="944">
        <v>534</v>
      </c>
      <c r="J107" s="942">
        <v>500</v>
      </c>
      <c r="K107" s="946">
        <v>632</v>
      </c>
      <c r="L107" s="944">
        <v>858</v>
      </c>
      <c r="M107" s="942">
        <v>915</v>
      </c>
      <c r="N107" s="946">
        <v>815</v>
      </c>
      <c r="O107" s="944">
        <v>784</v>
      </c>
      <c r="P107" s="942">
        <v>553</v>
      </c>
      <c r="Q107" s="947">
        <v>522</v>
      </c>
      <c r="R107" s="944">
        <v>568</v>
      </c>
      <c r="S107" s="942">
        <v>686</v>
      </c>
      <c r="T107" s="946">
        <v>751</v>
      </c>
      <c r="U107" s="948">
        <v>624</v>
      </c>
      <c r="V107" s="942">
        <v>917</v>
      </c>
      <c r="W107" s="947">
        <v>1394</v>
      </c>
      <c r="X107" s="948">
        <v>1508</v>
      </c>
      <c r="Y107" s="949">
        <v>1791</v>
      </c>
      <c r="Z107" s="946">
        <v>2110</v>
      </c>
      <c r="AA107" s="950">
        <v>2551</v>
      </c>
      <c r="AB107" s="949">
        <v>2382</v>
      </c>
      <c r="AC107" s="946">
        <v>2467</v>
      </c>
      <c r="AD107" s="944">
        <v>2219</v>
      </c>
      <c r="AE107" s="949">
        <v>1249</v>
      </c>
      <c r="AF107" s="946">
        <v>779</v>
      </c>
      <c r="AG107" s="944">
        <v>481</v>
      </c>
      <c r="AH107" s="942">
        <v>524</v>
      </c>
      <c r="AI107" s="946">
        <v>553</v>
      </c>
      <c r="AJ107" s="944">
        <v>528</v>
      </c>
      <c r="AK107" s="942">
        <v>556</v>
      </c>
      <c r="AL107" s="951">
        <v>1154</v>
      </c>
      <c r="AO107" s="738"/>
      <c r="AP107" s="782"/>
      <c r="AQ107" s="760"/>
      <c r="AR107" s="816"/>
      <c r="AS107" s="816"/>
      <c r="AT107" s="816"/>
      <c r="AU107" s="813"/>
      <c r="AV107" s="1571"/>
      <c r="AW107" s="1571"/>
      <c r="AX107" s="1571"/>
      <c r="AY107" s="1571"/>
      <c r="AZ107" s="1571"/>
      <c r="BA107" s="813"/>
      <c r="BB107" s="760"/>
    </row>
    <row r="108" spans="1:54" s="41" customFormat="1" ht="14.25" customHeight="1" x14ac:dyDescent="0.15">
      <c r="A108" s="200" t="s">
        <v>55</v>
      </c>
      <c r="B108" s="427" t="s">
        <v>93</v>
      </c>
      <c r="C108" s="952">
        <v>29.263999999999999</v>
      </c>
      <c r="D108" s="953">
        <v>27.600999999999999</v>
      </c>
      <c r="E108" s="954">
        <v>21.957000000000001</v>
      </c>
      <c r="F108" s="955">
        <v>18.649000000000001</v>
      </c>
      <c r="G108" s="956">
        <v>17.791</v>
      </c>
      <c r="H108" s="957">
        <v>14.891</v>
      </c>
      <c r="I108" s="955">
        <v>16.917000000000002</v>
      </c>
      <c r="J108" s="953">
        <v>16.347999999999999</v>
      </c>
      <c r="K108" s="954">
        <v>17.199000000000002</v>
      </c>
      <c r="L108" s="955">
        <v>12.346</v>
      </c>
      <c r="M108" s="953">
        <v>9.0169999999999995</v>
      </c>
      <c r="N108" s="954">
        <v>5.9820000000000002</v>
      </c>
      <c r="O108" s="955">
        <v>3.6080000000000001</v>
      </c>
      <c r="P108" s="953">
        <v>2.915</v>
      </c>
      <c r="Q108" s="925">
        <v>1.8859999999999999</v>
      </c>
      <c r="R108" s="955">
        <v>1.7390000000000001</v>
      </c>
      <c r="S108" s="953">
        <v>1.149</v>
      </c>
      <c r="T108" s="954">
        <v>1.05</v>
      </c>
      <c r="U108" s="962">
        <v>1.069</v>
      </c>
      <c r="V108" s="953">
        <v>1.0569999999999999</v>
      </c>
      <c r="W108" s="925">
        <v>1.0169999999999999</v>
      </c>
      <c r="X108" s="962">
        <v>0.97</v>
      </c>
      <c r="Y108" s="963">
        <v>0.77200000000000002</v>
      </c>
      <c r="Z108" s="954">
        <v>1.036</v>
      </c>
      <c r="AA108" s="964">
        <v>1.958</v>
      </c>
      <c r="AB108" s="963">
        <v>1.968</v>
      </c>
      <c r="AC108" s="954">
        <v>1.6240000000000001</v>
      </c>
      <c r="AD108" s="955">
        <v>1.57</v>
      </c>
      <c r="AE108" s="963">
        <v>3.08</v>
      </c>
      <c r="AF108" s="954">
        <v>7.4829999999999997</v>
      </c>
      <c r="AG108" s="955">
        <v>11.207000000000001</v>
      </c>
      <c r="AH108" s="953">
        <v>14.398</v>
      </c>
      <c r="AI108" s="954">
        <v>15.242000000000001</v>
      </c>
      <c r="AJ108" s="955">
        <v>17.975999999999999</v>
      </c>
      <c r="AK108" s="953">
        <v>19.276</v>
      </c>
      <c r="AL108" s="965">
        <v>33.594000000000001</v>
      </c>
      <c r="AO108" s="40"/>
      <c r="AP108" s="782"/>
      <c r="AQ108" s="760"/>
      <c r="AR108" s="816"/>
      <c r="AS108" s="816"/>
      <c r="AT108" s="816"/>
      <c r="AU108" s="813"/>
      <c r="AV108" s="1571"/>
      <c r="AW108" s="1571"/>
      <c r="AX108" s="1571"/>
      <c r="AY108" s="1571"/>
      <c r="AZ108" s="1571"/>
      <c r="BA108" s="813"/>
      <c r="BB108" s="760"/>
    </row>
    <row r="109" spans="1:54" s="41" customFormat="1" ht="14.25" customHeight="1" x14ac:dyDescent="0.15">
      <c r="A109" s="192" t="s">
        <v>227</v>
      </c>
      <c r="B109" s="436" t="s">
        <v>94</v>
      </c>
      <c r="C109" s="966">
        <v>67972.983999999997</v>
      </c>
      <c r="D109" s="967">
        <v>36718.383000000002</v>
      </c>
      <c r="E109" s="968">
        <v>32592.907999999999</v>
      </c>
      <c r="F109" s="969">
        <v>31936.565999999999</v>
      </c>
      <c r="G109" s="970">
        <v>25479.473000000002</v>
      </c>
      <c r="H109" s="971">
        <v>19038.341</v>
      </c>
      <c r="I109" s="969">
        <v>21006.582999999999</v>
      </c>
      <c r="J109" s="967">
        <v>16371.103999999999</v>
      </c>
      <c r="K109" s="968">
        <v>14760.308000000001</v>
      </c>
      <c r="L109" s="969">
        <v>9192.4830000000002</v>
      </c>
      <c r="M109" s="967">
        <v>6681.56</v>
      </c>
      <c r="N109" s="968">
        <v>4273.3109999999997</v>
      </c>
      <c r="O109" s="969">
        <v>3010.8449999999998</v>
      </c>
      <c r="P109" s="967">
        <v>2544.2649999999999</v>
      </c>
      <c r="Q109" s="937">
        <v>1843.1279999999999</v>
      </c>
      <c r="R109" s="969">
        <v>1572.6959999999999</v>
      </c>
      <c r="S109" s="967">
        <v>1235.002</v>
      </c>
      <c r="T109" s="968">
        <v>1201.1759999999999</v>
      </c>
      <c r="U109" s="975">
        <v>1268.7190000000001</v>
      </c>
      <c r="V109" s="967">
        <v>1277.424</v>
      </c>
      <c r="W109" s="937">
        <v>1207.8720000000001</v>
      </c>
      <c r="X109" s="975">
        <v>1124.604</v>
      </c>
      <c r="Y109" s="976">
        <v>902.01599999999996</v>
      </c>
      <c r="Z109" s="968">
        <v>1343.52</v>
      </c>
      <c r="AA109" s="977">
        <v>3017.866</v>
      </c>
      <c r="AB109" s="976">
        <v>3090.4839999999999</v>
      </c>
      <c r="AC109" s="968">
        <v>2607.0439999999999</v>
      </c>
      <c r="AD109" s="969">
        <v>2717.9279999999999</v>
      </c>
      <c r="AE109" s="976">
        <v>7003.9620000000004</v>
      </c>
      <c r="AF109" s="968">
        <v>17038.726999999999</v>
      </c>
      <c r="AG109" s="969">
        <v>21080.217000000001</v>
      </c>
      <c r="AH109" s="967">
        <v>21734.76</v>
      </c>
      <c r="AI109" s="968">
        <v>24472.724999999999</v>
      </c>
      <c r="AJ109" s="969">
        <v>29426.901999999998</v>
      </c>
      <c r="AK109" s="967">
        <v>32039.03</v>
      </c>
      <c r="AL109" s="978">
        <v>96331.203999999998</v>
      </c>
      <c r="AO109" s="40"/>
      <c r="AP109" s="782"/>
      <c r="AQ109" s="760"/>
      <c r="AR109" s="816"/>
      <c r="AS109" s="816"/>
      <c r="AT109" s="816"/>
      <c r="AU109" s="813"/>
      <c r="AV109" s="1571"/>
      <c r="AW109" s="1571"/>
      <c r="AX109" s="1571"/>
      <c r="AY109" s="1571"/>
      <c r="AZ109" s="1571"/>
      <c r="BA109" s="813"/>
      <c r="BB109" s="760"/>
    </row>
    <row r="110" spans="1:54" s="41" customFormat="1" ht="14.25" customHeight="1" x14ac:dyDescent="0.15">
      <c r="A110" s="197" t="s">
        <v>227</v>
      </c>
      <c r="B110" s="417" t="s">
        <v>96</v>
      </c>
      <c r="C110" s="941">
        <v>2323</v>
      </c>
      <c r="D110" s="942">
        <v>1330</v>
      </c>
      <c r="E110" s="946">
        <v>1484</v>
      </c>
      <c r="F110" s="944">
        <v>1713</v>
      </c>
      <c r="G110" s="945">
        <v>1432</v>
      </c>
      <c r="H110" s="943">
        <v>1279</v>
      </c>
      <c r="I110" s="944">
        <v>1242</v>
      </c>
      <c r="J110" s="942">
        <v>1001</v>
      </c>
      <c r="K110" s="946">
        <v>858</v>
      </c>
      <c r="L110" s="944">
        <v>745</v>
      </c>
      <c r="M110" s="942">
        <v>741</v>
      </c>
      <c r="N110" s="946">
        <v>714</v>
      </c>
      <c r="O110" s="944">
        <v>834</v>
      </c>
      <c r="P110" s="942">
        <v>873</v>
      </c>
      <c r="Q110" s="947">
        <v>977</v>
      </c>
      <c r="R110" s="944">
        <v>904</v>
      </c>
      <c r="S110" s="942">
        <v>1075</v>
      </c>
      <c r="T110" s="946">
        <v>1144</v>
      </c>
      <c r="U110" s="948">
        <v>1187</v>
      </c>
      <c r="V110" s="942">
        <v>1209</v>
      </c>
      <c r="W110" s="947">
        <v>1188</v>
      </c>
      <c r="X110" s="948">
        <v>1159</v>
      </c>
      <c r="Y110" s="949">
        <v>1168</v>
      </c>
      <c r="Z110" s="946">
        <v>1297</v>
      </c>
      <c r="AA110" s="950">
        <v>1541</v>
      </c>
      <c r="AB110" s="949">
        <v>1570</v>
      </c>
      <c r="AC110" s="946">
        <v>1605</v>
      </c>
      <c r="AD110" s="944">
        <v>1731</v>
      </c>
      <c r="AE110" s="949">
        <v>2274</v>
      </c>
      <c r="AF110" s="946">
        <v>2277</v>
      </c>
      <c r="AG110" s="944">
        <v>1881</v>
      </c>
      <c r="AH110" s="942">
        <v>1510</v>
      </c>
      <c r="AI110" s="946">
        <v>1606</v>
      </c>
      <c r="AJ110" s="944">
        <v>1637</v>
      </c>
      <c r="AK110" s="942">
        <v>1662</v>
      </c>
      <c r="AL110" s="951">
        <v>2868</v>
      </c>
      <c r="AO110" s="40"/>
      <c r="AP110" s="782"/>
      <c r="AQ110" s="760"/>
      <c r="AR110" s="816"/>
      <c r="AS110" s="816"/>
      <c r="AT110" s="816"/>
      <c r="AU110" s="813"/>
      <c r="AV110" s="1571"/>
      <c r="AW110" s="1571"/>
      <c r="AX110" s="1571"/>
      <c r="AY110" s="1571"/>
      <c r="AZ110" s="1571"/>
      <c r="BA110" s="813"/>
      <c r="BB110" s="760"/>
    </row>
    <row r="111" spans="1:54" ht="14.25" customHeight="1" x14ac:dyDescent="0.15">
      <c r="A111" s="250" t="s">
        <v>130</v>
      </c>
      <c r="B111" s="394" t="s">
        <v>93</v>
      </c>
      <c r="C111" s="917">
        <v>83</v>
      </c>
      <c r="D111" s="918">
        <v>201</v>
      </c>
      <c r="E111" s="922">
        <v>196</v>
      </c>
      <c r="F111" s="920">
        <v>134</v>
      </c>
      <c r="G111" s="921">
        <v>147</v>
      </c>
      <c r="H111" s="919">
        <v>103</v>
      </c>
      <c r="I111" s="920">
        <v>116</v>
      </c>
      <c r="J111" s="918">
        <v>140</v>
      </c>
      <c r="K111" s="922">
        <v>126</v>
      </c>
      <c r="L111" s="920">
        <v>98</v>
      </c>
      <c r="M111" s="953">
        <v>70</v>
      </c>
      <c r="N111" s="954">
        <v>72</v>
      </c>
      <c r="O111" s="955">
        <v>127</v>
      </c>
      <c r="P111" s="918">
        <v>122</v>
      </c>
      <c r="Q111" s="923">
        <v>88</v>
      </c>
      <c r="R111" s="920">
        <v>102</v>
      </c>
      <c r="S111" s="918">
        <v>59</v>
      </c>
      <c r="T111" s="922">
        <v>62</v>
      </c>
      <c r="U111" s="924">
        <v>69</v>
      </c>
      <c r="V111" s="918">
        <v>71</v>
      </c>
      <c r="W111" s="925">
        <v>67</v>
      </c>
      <c r="X111" s="924">
        <v>60</v>
      </c>
      <c r="Y111" s="926">
        <v>59</v>
      </c>
      <c r="Z111" s="922">
        <v>79</v>
      </c>
      <c r="AA111" s="927">
        <v>68</v>
      </c>
      <c r="AB111" s="926">
        <v>78</v>
      </c>
      <c r="AC111" s="954">
        <v>76</v>
      </c>
      <c r="AD111" s="920">
        <v>60</v>
      </c>
      <c r="AE111" s="926">
        <v>79</v>
      </c>
      <c r="AF111" s="922">
        <v>116</v>
      </c>
      <c r="AG111" s="920">
        <v>193</v>
      </c>
      <c r="AH111" s="918">
        <v>220</v>
      </c>
      <c r="AI111" s="922">
        <v>203</v>
      </c>
      <c r="AJ111" s="920">
        <v>213</v>
      </c>
      <c r="AK111" s="918">
        <v>320</v>
      </c>
      <c r="AL111" s="928">
        <v>204</v>
      </c>
      <c r="AO111" s="40"/>
    </row>
    <row r="112" spans="1:54" ht="14.25" customHeight="1" x14ac:dyDescent="0.15">
      <c r="A112" s="184" t="s">
        <v>130</v>
      </c>
      <c r="B112" s="395" t="s">
        <v>94</v>
      </c>
      <c r="C112" s="929">
        <v>21199</v>
      </c>
      <c r="D112" s="930">
        <v>43449</v>
      </c>
      <c r="E112" s="934">
        <v>38676</v>
      </c>
      <c r="F112" s="932">
        <v>32950</v>
      </c>
      <c r="G112" s="933">
        <v>31739</v>
      </c>
      <c r="H112" s="931">
        <v>23145</v>
      </c>
      <c r="I112" s="932">
        <v>27732</v>
      </c>
      <c r="J112" s="930">
        <v>28952</v>
      </c>
      <c r="K112" s="934">
        <v>23816</v>
      </c>
      <c r="L112" s="932">
        <v>23282</v>
      </c>
      <c r="M112" s="967">
        <v>19160</v>
      </c>
      <c r="N112" s="968">
        <v>19434</v>
      </c>
      <c r="O112" s="969">
        <v>29856</v>
      </c>
      <c r="P112" s="930">
        <v>27448</v>
      </c>
      <c r="Q112" s="935">
        <v>21370</v>
      </c>
      <c r="R112" s="932">
        <v>23190</v>
      </c>
      <c r="S112" s="930">
        <v>15969</v>
      </c>
      <c r="T112" s="934">
        <v>19782</v>
      </c>
      <c r="U112" s="936">
        <v>20381</v>
      </c>
      <c r="V112" s="930">
        <v>18259</v>
      </c>
      <c r="W112" s="937">
        <v>18818</v>
      </c>
      <c r="X112" s="936">
        <v>16906</v>
      </c>
      <c r="Y112" s="938">
        <v>16567</v>
      </c>
      <c r="Z112" s="934">
        <v>21664</v>
      </c>
      <c r="AA112" s="939">
        <v>19549</v>
      </c>
      <c r="AB112" s="938">
        <v>24716</v>
      </c>
      <c r="AC112" s="968">
        <v>24186</v>
      </c>
      <c r="AD112" s="932">
        <v>20892</v>
      </c>
      <c r="AE112" s="938">
        <v>28633</v>
      </c>
      <c r="AF112" s="934">
        <v>32654</v>
      </c>
      <c r="AG112" s="932">
        <v>37420</v>
      </c>
      <c r="AH112" s="930">
        <v>36719</v>
      </c>
      <c r="AI112" s="934">
        <v>38307</v>
      </c>
      <c r="AJ112" s="932">
        <v>40749</v>
      </c>
      <c r="AK112" s="930">
        <v>55631</v>
      </c>
      <c r="AL112" s="940">
        <v>36195</v>
      </c>
      <c r="AO112" s="40"/>
    </row>
    <row r="113" spans="1:54" ht="14.25" customHeight="1" x14ac:dyDescent="0.15">
      <c r="A113" s="186" t="s">
        <v>130</v>
      </c>
      <c r="B113" s="417" t="s">
        <v>96</v>
      </c>
      <c r="C113" s="941">
        <v>255</v>
      </c>
      <c r="D113" s="942">
        <v>216</v>
      </c>
      <c r="E113" s="946">
        <v>197</v>
      </c>
      <c r="F113" s="944">
        <v>245</v>
      </c>
      <c r="G113" s="945">
        <v>216</v>
      </c>
      <c r="H113" s="943">
        <v>225</v>
      </c>
      <c r="I113" s="944">
        <v>240</v>
      </c>
      <c r="J113" s="942">
        <v>207</v>
      </c>
      <c r="K113" s="946">
        <v>189</v>
      </c>
      <c r="L113" s="944">
        <v>239</v>
      </c>
      <c r="M113" s="942">
        <v>273</v>
      </c>
      <c r="N113" s="946">
        <v>268</v>
      </c>
      <c r="O113" s="944">
        <v>235</v>
      </c>
      <c r="P113" s="942">
        <v>225</v>
      </c>
      <c r="Q113" s="947">
        <v>243</v>
      </c>
      <c r="R113" s="944">
        <v>228</v>
      </c>
      <c r="S113" s="942">
        <v>272</v>
      </c>
      <c r="T113" s="946">
        <v>317</v>
      </c>
      <c r="U113" s="948">
        <v>294</v>
      </c>
      <c r="V113" s="942">
        <v>256</v>
      </c>
      <c r="W113" s="947">
        <v>282</v>
      </c>
      <c r="X113" s="948">
        <v>282</v>
      </c>
      <c r="Y113" s="949">
        <v>279</v>
      </c>
      <c r="Z113" s="946">
        <v>273</v>
      </c>
      <c r="AA113" s="950">
        <v>288</v>
      </c>
      <c r="AB113" s="949">
        <v>319</v>
      </c>
      <c r="AC113" s="946">
        <v>316</v>
      </c>
      <c r="AD113" s="944">
        <v>350</v>
      </c>
      <c r="AE113" s="949">
        <v>360</v>
      </c>
      <c r="AF113" s="946">
        <v>281</v>
      </c>
      <c r="AG113" s="944">
        <v>194</v>
      </c>
      <c r="AH113" s="942">
        <v>167</v>
      </c>
      <c r="AI113" s="946">
        <v>189</v>
      </c>
      <c r="AJ113" s="944">
        <v>191</v>
      </c>
      <c r="AK113" s="942">
        <v>174</v>
      </c>
      <c r="AL113" s="951">
        <v>178</v>
      </c>
      <c r="AO113" s="40"/>
    </row>
    <row r="114" spans="1:54" ht="14.25" customHeight="1" x14ac:dyDescent="0.15">
      <c r="A114" s="250" t="s">
        <v>131</v>
      </c>
      <c r="B114" s="394" t="s">
        <v>93</v>
      </c>
      <c r="C114" s="917">
        <v>75</v>
      </c>
      <c r="D114" s="918">
        <v>114</v>
      </c>
      <c r="E114" s="922">
        <v>121</v>
      </c>
      <c r="F114" s="920">
        <v>112</v>
      </c>
      <c r="G114" s="921">
        <v>105</v>
      </c>
      <c r="H114" s="919">
        <v>97</v>
      </c>
      <c r="I114" s="920">
        <v>120</v>
      </c>
      <c r="J114" s="918">
        <v>131</v>
      </c>
      <c r="K114" s="922">
        <v>141</v>
      </c>
      <c r="L114" s="920">
        <v>120</v>
      </c>
      <c r="M114" s="918">
        <v>125</v>
      </c>
      <c r="N114" s="922">
        <v>107</v>
      </c>
      <c r="O114" s="920">
        <v>117</v>
      </c>
      <c r="P114" s="918">
        <v>148</v>
      </c>
      <c r="Q114" s="923">
        <v>130</v>
      </c>
      <c r="R114" s="920">
        <v>144</v>
      </c>
      <c r="S114" s="918">
        <v>103</v>
      </c>
      <c r="T114" s="922">
        <v>103</v>
      </c>
      <c r="U114" s="924">
        <v>106</v>
      </c>
      <c r="V114" s="918">
        <v>105</v>
      </c>
      <c r="W114" s="925">
        <v>98</v>
      </c>
      <c r="X114" s="924">
        <v>81</v>
      </c>
      <c r="Y114" s="926">
        <v>67</v>
      </c>
      <c r="Z114" s="922">
        <v>88</v>
      </c>
      <c r="AA114" s="927">
        <v>92</v>
      </c>
      <c r="AB114" s="926">
        <v>87</v>
      </c>
      <c r="AC114" s="922">
        <v>104</v>
      </c>
      <c r="AD114" s="920">
        <v>94</v>
      </c>
      <c r="AE114" s="926">
        <v>131</v>
      </c>
      <c r="AF114" s="922">
        <v>158</v>
      </c>
      <c r="AG114" s="920">
        <v>136</v>
      </c>
      <c r="AH114" s="918">
        <v>120</v>
      </c>
      <c r="AI114" s="922">
        <v>114</v>
      </c>
      <c r="AJ114" s="920">
        <v>107</v>
      </c>
      <c r="AK114" s="918">
        <v>105</v>
      </c>
      <c r="AL114" s="928">
        <v>114</v>
      </c>
      <c r="AO114" s="40"/>
    </row>
    <row r="115" spans="1:54" ht="14.25" customHeight="1" x14ac:dyDescent="0.15">
      <c r="A115" s="184" t="s">
        <v>131</v>
      </c>
      <c r="B115" s="395" t="s">
        <v>94</v>
      </c>
      <c r="C115" s="929">
        <v>25804</v>
      </c>
      <c r="D115" s="930">
        <v>35226</v>
      </c>
      <c r="E115" s="934">
        <v>41215</v>
      </c>
      <c r="F115" s="932">
        <v>43088</v>
      </c>
      <c r="G115" s="933">
        <v>37558</v>
      </c>
      <c r="H115" s="931">
        <v>30691</v>
      </c>
      <c r="I115" s="932">
        <v>34156</v>
      </c>
      <c r="J115" s="930">
        <v>33689</v>
      </c>
      <c r="K115" s="934">
        <v>33174</v>
      </c>
      <c r="L115" s="932">
        <v>31156</v>
      </c>
      <c r="M115" s="930">
        <v>38078</v>
      </c>
      <c r="N115" s="934">
        <v>33875</v>
      </c>
      <c r="O115" s="932">
        <v>35873</v>
      </c>
      <c r="P115" s="930">
        <v>37461</v>
      </c>
      <c r="Q115" s="935">
        <v>30191</v>
      </c>
      <c r="R115" s="932">
        <v>31120</v>
      </c>
      <c r="S115" s="930">
        <v>28420</v>
      </c>
      <c r="T115" s="934">
        <v>36340</v>
      </c>
      <c r="U115" s="936">
        <v>31709</v>
      </c>
      <c r="V115" s="930">
        <v>30025</v>
      </c>
      <c r="W115" s="937">
        <v>31405</v>
      </c>
      <c r="X115" s="936">
        <v>28734</v>
      </c>
      <c r="Y115" s="938">
        <v>27595</v>
      </c>
      <c r="Z115" s="934">
        <v>39854</v>
      </c>
      <c r="AA115" s="939">
        <v>50824</v>
      </c>
      <c r="AB115" s="938">
        <v>44468</v>
      </c>
      <c r="AC115" s="934">
        <v>51762</v>
      </c>
      <c r="AD115" s="932">
        <v>40801</v>
      </c>
      <c r="AE115" s="938">
        <v>48384</v>
      </c>
      <c r="AF115" s="934">
        <v>51700</v>
      </c>
      <c r="AG115" s="932">
        <v>3584</v>
      </c>
      <c r="AH115" s="930">
        <v>29974</v>
      </c>
      <c r="AI115" s="934">
        <v>33634</v>
      </c>
      <c r="AJ115" s="932">
        <v>31608</v>
      </c>
      <c r="AK115" s="930">
        <v>30566</v>
      </c>
      <c r="AL115" s="940">
        <v>31054</v>
      </c>
      <c r="AO115" s="40"/>
    </row>
    <row r="116" spans="1:54" ht="14.25" customHeight="1" x14ac:dyDescent="0.15">
      <c r="A116" s="186" t="s">
        <v>131</v>
      </c>
      <c r="B116" s="417" t="s">
        <v>96</v>
      </c>
      <c r="C116" s="941">
        <v>345</v>
      </c>
      <c r="D116" s="942">
        <v>308</v>
      </c>
      <c r="E116" s="946">
        <v>340</v>
      </c>
      <c r="F116" s="944">
        <v>386</v>
      </c>
      <c r="G116" s="945">
        <v>357</v>
      </c>
      <c r="H116" s="943">
        <v>318</v>
      </c>
      <c r="I116" s="944">
        <v>285</v>
      </c>
      <c r="J116" s="942">
        <v>258</v>
      </c>
      <c r="K116" s="946">
        <v>236</v>
      </c>
      <c r="L116" s="944">
        <v>260</v>
      </c>
      <c r="M116" s="942">
        <v>304</v>
      </c>
      <c r="N116" s="946">
        <v>317</v>
      </c>
      <c r="O116" s="944">
        <v>308</v>
      </c>
      <c r="P116" s="942">
        <v>253</v>
      </c>
      <c r="Q116" s="947">
        <v>232</v>
      </c>
      <c r="R116" s="944">
        <v>216</v>
      </c>
      <c r="S116" s="942">
        <v>275</v>
      </c>
      <c r="T116" s="946">
        <v>354</v>
      </c>
      <c r="U116" s="948">
        <v>298</v>
      </c>
      <c r="V116" s="942">
        <v>286</v>
      </c>
      <c r="W116" s="947">
        <v>319</v>
      </c>
      <c r="X116" s="948">
        <v>354</v>
      </c>
      <c r="Y116" s="949">
        <v>410</v>
      </c>
      <c r="Z116" s="946">
        <v>454</v>
      </c>
      <c r="AA116" s="950">
        <v>550</v>
      </c>
      <c r="AB116" s="949">
        <v>510</v>
      </c>
      <c r="AC116" s="946">
        <v>500</v>
      </c>
      <c r="AD116" s="944">
        <v>435</v>
      </c>
      <c r="AE116" s="949">
        <v>370</v>
      </c>
      <c r="AF116" s="946">
        <v>328</v>
      </c>
      <c r="AG116" s="944">
        <v>263</v>
      </c>
      <c r="AH116" s="942">
        <v>251</v>
      </c>
      <c r="AI116" s="946">
        <v>294</v>
      </c>
      <c r="AJ116" s="944">
        <v>295</v>
      </c>
      <c r="AK116" s="942">
        <v>291</v>
      </c>
      <c r="AL116" s="951">
        <v>273</v>
      </c>
      <c r="AO116" s="40"/>
    </row>
    <row r="117" spans="1:54" ht="14.25" customHeight="1" x14ac:dyDescent="0.15">
      <c r="A117" s="250" t="s">
        <v>58</v>
      </c>
      <c r="B117" s="394" t="s">
        <v>93</v>
      </c>
      <c r="C117" s="917">
        <v>43</v>
      </c>
      <c r="D117" s="918">
        <v>63</v>
      </c>
      <c r="E117" s="922">
        <v>51</v>
      </c>
      <c r="F117" s="920">
        <v>43</v>
      </c>
      <c r="G117" s="921">
        <v>55</v>
      </c>
      <c r="H117" s="919">
        <v>51</v>
      </c>
      <c r="I117" s="920">
        <v>53</v>
      </c>
      <c r="J117" s="918">
        <v>81</v>
      </c>
      <c r="K117" s="922">
        <v>76</v>
      </c>
      <c r="L117" s="920">
        <v>51</v>
      </c>
      <c r="M117" s="918">
        <v>61</v>
      </c>
      <c r="N117" s="922">
        <v>47</v>
      </c>
      <c r="O117" s="920">
        <v>62</v>
      </c>
      <c r="P117" s="918">
        <v>77</v>
      </c>
      <c r="Q117" s="923">
        <v>88</v>
      </c>
      <c r="R117" s="920">
        <v>88</v>
      </c>
      <c r="S117" s="918">
        <v>64</v>
      </c>
      <c r="T117" s="922">
        <v>70</v>
      </c>
      <c r="U117" s="924">
        <v>84</v>
      </c>
      <c r="V117" s="918">
        <v>85</v>
      </c>
      <c r="W117" s="925">
        <v>79</v>
      </c>
      <c r="X117" s="924">
        <v>63</v>
      </c>
      <c r="Y117" s="926">
        <v>27</v>
      </c>
      <c r="Z117" s="922">
        <v>42</v>
      </c>
      <c r="AA117" s="927">
        <v>29</v>
      </c>
      <c r="AB117" s="926">
        <v>38</v>
      </c>
      <c r="AC117" s="922">
        <v>42</v>
      </c>
      <c r="AD117" s="920">
        <v>39</v>
      </c>
      <c r="AE117" s="926">
        <v>50</v>
      </c>
      <c r="AF117" s="922">
        <v>83</v>
      </c>
      <c r="AG117" s="920">
        <v>93</v>
      </c>
      <c r="AH117" s="918">
        <v>80</v>
      </c>
      <c r="AI117" s="922">
        <v>66</v>
      </c>
      <c r="AJ117" s="920">
        <v>56</v>
      </c>
      <c r="AK117" s="918">
        <v>60</v>
      </c>
      <c r="AL117" s="928">
        <v>69</v>
      </c>
      <c r="AO117" s="40"/>
    </row>
    <row r="118" spans="1:54" ht="14.25" customHeight="1" x14ac:dyDescent="0.15">
      <c r="A118" s="184" t="s">
        <v>132</v>
      </c>
      <c r="B118" s="395" t="s">
        <v>94</v>
      </c>
      <c r="C118" s="929">
        <v>51787</v>
      </c>
      <c r="D118" s="930">
        <v>62953</v>
      </c>
      <c r="E118" s="934">
        <v>55395</v>
      </c>
      <c r="F118" s="932">
        <v>55891</v>
      </c>
      <c r="G118" s="933">
        <v>60586</v>
      </c>
      <c r="H118" s="931">
        <v>52742</v>
      </c>
      <c r="I118" s="932">
        <v>58979</v>
      </c>
      <c r="J118" s="930">
        <v>76465</v>
      </c>
      <c r="K118" s="934">
        <v>63616</v>
      </c>
      <c r="L118" s="932">
        <v>59346</v>
      </c>
      <c r="M118" s="930">
        <v>76982</v>
      </c>
      <c r="N118" s="934">
        <v>57647</v>
      </c>
      <c r="O118" s="932">
        <v>74832</v>
      </c>
      <c r="P118" s="930">
        <v>78177</v>
      </c>
      <c r="Q118" s="935">
        <v>72063</v>
      </c>
      <c r="R118" s="932">
        <v>73552</v>
      </c>
      <c r="S118" s="930">
        <v>59118</v>
      </c>
      <c r="T118" s="934">
        <v>65484</v>
      </c>
      <c r="U118" s="936">
        <v>70363</v>
      </c>
      <c r="V118" s="930">
        <v>64545</v>
      </c>
      <c r="W118" s="937">
        <v>61683</v>
      </c>
      <c r="X118" s="936">
        <v>56124</v>
      </c>
      <c r="Y118" s="938">
        <v>35163</v>
      </c>
      <c r="Z118" s="934">
        <v>62056</v>
      </c>
      <c r="AA118" s="939">
        <v>43823</v>
      </c>
      <c r="AB118" s="938">
        <v>65885</v>
      </c>
      <c r="AC118" s="934">
        <v>66782</v>
      </c>
      <c r="AD118" s="932">
        <v>55166</v>
      </c>
      <c r="AE118" s="938">
        <v>63587</v>
      </c>
      <c r="AF118" s="934">
        <v>80678</v>
      </c>
      <c r="AG118" s="932">
        <v>68882</v>
      </c>
      <c r="AH118" s="930">
        <v>56075</v>
      </c>
      <c r="AI118" s="934">
        <v>54388</v>
      </c>
      <c r="AJ118" s="932">
        <v>49131</v>
      </c>
      <c r="AK118" s="930">
        <v>57212</v>
      </c>
      <c r="AL118" s="940">
        <v>64862</v>
      </c>
      <c r="AO118" s="40"/>
    </row>
    <row r="119" spans="1:54" ht="14.25" customHeight="1" x14ac:dyDescent="0.15">
      <c r="A119" s="186" t="s">
        <v>132</v>
      </c>
      <c r="B119" s="417" t="s">
        <v>96</v>
      </c>
      <c r="C119" s="941">
        <v>1215</v>
      </c>
      <c r="D119" s="942">
        <v>992</v>
      </c>
      <c r="E119" s="946">
        <v>1092</v>
      </c>
      <c r="F119" s="944">
        <v>1309</v>
      </c>
      <c r="G119" s="945">
        <v>1098</v>
      </c>
      <c r="H119" s="943">
        <v>1024</v>
      </c>
      <c r="I119" s="944">
        <v>1118</v>
      </c>
      <c r="J119" s="942">
        <v>949</v>
      </c>
      <c r="K119" s="946">
        <v>836</v>
      </c>
      <c r="L119" s="944">
        <v>1172</v>
      </c>
      <c r="M119" s="942">
        <v>1269</v>
      </c>
      <c r="N119" s="946">
        <v>1224</v>
      </c>
      <c r="O119" s="944">
        <v>1209</v>
      </c>
      <c r="P119" s="942">
        <v>1013</v>
      </c>
      <c r="Q119" s="947">
        <v>817</v>
      </c>
      <c r="R119" s="944">
        <v>834</v>
      </c>
      <c r="S119" s="942">
        <v>919</v>
      </c>
      <c r="T119" s="946">
        <v>941</v>
      </c>
      <c r="U119" s="948">
        <v>841</v>
      </c>
      <c r="V119" s="942">
        <v>756</v>
      </c>
      <c r="W119" s="947">
        <v>783</v>
      </c>
      <c r="X119" s="948">
        <v>897</v>
      </c>
      <c r="Y119" s="949">
        <v>1291</v>
      </c>
      <c r="Z119" s="946">
        <v>1476</v>
      </c>
      <c r="AA119" s="950">
        <v>1487</v>
      </c>
      <c r="AB119" s="949">
        <v>1717</v>
      </c>
      <c r="AC119" s="946">
        <v>1579</v>
      </c>
      <c r="AD119" s="944">
        <v>1413</v>
      </c>
      <c r="AE119" s="949">
        <v>1284</v>
      </c>
      <c r="AF119" s="946">
        <v>978</v>
      </c>
      <c r="AG119" s="944">
        <v>740</v>
      </c>
      <c r="AH119" s="942">
        <v>702</v>
      </c>
      <c r="AI119" s="946">
        <v>819</v>
      </c>
      <c r="AJ119" s="944">
        <v>873</v>
      </c>
      <c r="AK119" s="942">
        <v>948</v>
      </c>
      <c r="AL119" s="951">
        <v>944</v>
      </c>
      <c r="AO119" s="40"/>
    </row>
    <row r="120" spans="1:54" ht="14.25" customHeight="1" x14ac:dyDescent="0.15">
      <c r="A120" s="250" t="s">
        <v>59</v>
      </c>
      <c r="B120" s="394" t="s">
        <v>93</v>
      </c>
      <c r="C120" s="917">
        <v>16</v>
      </c>
      <c r="D120" s="918">
        <v>31</v>
      </c>
      <c r="E120" s="922">
        <v>32</v>
      </c>
      <c r="F120" s="920">
        <v>12</v>
      </c>
      <c r="G120" s="921">
        <v>11</v>
      </c>
      <c r="H120" s="919">
        <v>8</v>
      </c>
      <c r="I120" s="920">
        <v>17</v>
      </c>
      <c r="J120" s="918">
        <v>35</v>
      </c>
      <c r="K120" s="922">
        <v>75</v>
      </c>
      <c r="L120" s="920">
        <v>150</v>
      </c>
      <c r="M120" s="918">
        <v>130</v>
      </c>
      <c r="N120" s="922">
        <v>139</v>
      </c>
      <c r="O120" s="920">
        <v>182</v>
      </c>
      <c r="P120" s="918">
        <v>201</v>
      </c>
      <c r="Q120" s="923">
        <v>161</v>
      </c>
      <c r="R120" s="920">
        <v>131</v>
      </c>
      <c r="S120" s="918">
        <v>72</v>
      </c>
      <c r="T120" s="922">
        <v>61</v>
      </c>
      <c r="U120" s="924">
        <v>8</v>
      </c>
      <c r="V120" s="918">
        <v>1</v>
      </c>
      <c r="W120" s="925">
        <v>1</v>
      </c>
      <c r="X120" s="924">
        <v>0</v>
      </c>
      <c r="Y120" s="926">
        <v>0</v>
      </c>
      <c r="Z120" s="922">
        <v>0</v>
      </c>
      <c r="AA120" s="927">
        <v>0</v>
      </c>
      <c r="AB120" s="926">
        <v>0</v>
      </c>
      <c r="AC120" s="922">
        <v>0</v>
      </c>
      <c r="AD120" s="920">
        <v>0</v>
      </c>
      <c r="AE120" s="926">
        <v>0</v>
      </c>
      <c r="AF120" s="922">
        <v>0</v>
      </c>
      <c r="AG120" s="920">
        <v>0</v>
      </c>
      <c r="AH120" s="918">
        <v>0</v>
      </c>
      <c r="AI120" s="922">
        <v>0</v>
      </c>
      <c r="AJ120" s="920">
        <v>8</v>
      </c>
      <c r="AK120" s="918">
        <v>16</v>
      </c>
      <c r="AL120" s="928">
        <v>43</v>
      </c>
      <c r="AO120" s="40"/>
    </row>
    <row r="121" spans="1:54" ht="14.25" customHeight="1" x14ac:dyDescent="0.15">
      <c r="A121" s="184" t="s">
        <v>133</v>
      </c>
      <c r="B121" s="446" t="s">
        <v>94</v>
      </c>
      <c r="C121" s="984">
        <v>11087</v>
      </c>
      <c r="D121" s="985">
        <v>22509</v>
      </c>
      <c r="E121" s="986">
        <v>27411</v>
      </c>
      <c r="F121" s="983">
        <v>14628</v>
      </c>
      <c r="G121" s="987">
        <v>17533</v>
      </c>
      <c r="H121" s="974">
        <v>14090</v>
      </c>
      <c r="I121" s="983">
        <v>32626</v>
      </c>
      <c r="J121" s="985">
        <v>44327</v>
      </c>
      <c r="K121" s="986">
        <v>62878</v>
      </c>
      <c r="L121" s="983">
        <v>93925</v>
      </c>
      <c r="M121" s="985">
        <v>88522</v>
      </c>
      <c r="N121" s="986">
        <v>93739</v>
      </c>
      <c r="O121" s="983">
        <v>118281</v>
      </c>
      <c r="P121" s="985">
        <v>107518</v>
      </c>
      <c r="Q121" s="988">
        <v>73473</v>
      </c>
      <c r="R121" s="983">
        <v>59571</v>
      </c>
      <c r="S121" s="985">
        <v>47380</v>
      </c>
      <c r="T121" s="986">
        <v>34289</v>
      </c>
      <c r="U121" s="989">
        <v>3889</v>
      </c>
      <c r="V121" s="985">
        <v>880</v>
      </c>
      <c r="W121" s="988">
        <v>344</v>
      </c>
      <c r="X121" s="989">
        <v>0</v>
      </c>
      <c r="Y121" s="990">
        <v>0</v>
      </c>
      <c r="Z121" s="986">
        <v>0</v>
      </c>
      <c r="AA121" s="991">
        <v>0</v>
      </c>
      <c r="AB121" s="990">
        <v>0</v>
      </c>
      <c r="AC121" s="986">
        <v>0</v>
      </c>
      <c r="AD121" s="983">
        <v>0</v>
      </c>
      <c r="AE121" s="990">
        <v>0</v>
      </c>
      <c r="AF121" s="986">
        <v>0</v>
      </c>
      <c r="AG121" s="983">
        <v>0</v>
      </c>
      <c r="AH121" s="985">
        <v>0</v>
      </c>
      <c r="AI121" s="986">
        <v>119</v>
      </c>
      <c r="AJ121" s="983">
        <v>9302</v>
      </c>
      <c r="AK121" s="985">
        <v>14804</v>
      </c>
      <c r="AL121" s="940">
        <v>26921</v>
      </c>
      <c r="AO121" s="40"/>
    </row>
    <row r="122" spans="1:54" ht="14.25" customHeight="1" x14ac:dyDescent="0.15">
      <c r="A122" s="186" t="s">
        <v>133</v>
      </c>
      <c r="B122" s="417" t="s">
        <v>96</v>
      </c>
      <c r="C122" s="941">
        <v>715</v>
      </c>
      <c r="D122" s="942">
        <v>737</v>
      </c>
      <c r="E122" s="946">
        <v>870</v>
      </c>
      <c r="F122" s="944">
        <v>1220</v>
      </c>
      <c r="G122" s="945">
        <v>1645</v>
      </c>
      <c r="H122" s="943">
        <v>1812</v>
      </c>
      <c r="I122" s="944">
        <v>1924</v>
      </c>
      <c r="J122" s="942">
        <v>1272</v>
      </c>
      <c r="K122" s="946">
        <v>833</v>
      </c>
      <c r="L122" s="944">
        <v>626</v>
      </c>
      <c r="M122" s="942">
        <v>683</v>
      </c>
      <c r="N122" s="946">
        <v>676</v>
      </c>
      <c r="O122" s="944">
        <v>649</v>
      </c>
      <c r="P122" s="942">
        <v>535</v>
      </c>
      <c r="Q122" s="947">
        <v>458</v>
      </c>
      <c r="R122" s="944">
        <v>456</v>
      </c>
      <c r="S122" s="942">
        <v>661</v>
      </c>
      <c r="T122" s="946">
        <v>560</v>
      </c>
      <c r="U122" s="948">
        <v>460</v>
      </c>
      <c r="V122" s="942">
        <v>652</v>
      </c>
      <c r="W122" s="947">
        <v>650</v>
      </c>
      <c r="X122" s="948">
        <v>0</v>
      </c>
      <c r="Y122" s="949">
        <v>0</v>
      </c>
      <c r="Z122" s="946">
        <v>0</v>
      </c>
      <c r="AA122" s="950">
        <v>0</v>
      </c>
      <c r="AB122" s="949">
        <v>0</v>
      </c>
      <c r="AC122" s="946">
        <v>0</v>
      </c>
      <c r="AD122" s="944">
        <v>0</v>
      </c>
      <c r="AE122" s="949">
        <v>0</v>
      </c>
      <c r="AF122" s="946">
        <v>0</v>
      </c>
      <c r="AG122" s="944">
        <v>0</v>
      </c>
      <c r="AH122" s="942">
        <v>0</v>
      </c>
      <c r="AI122" s="946">
        <v>1523</v>
      </c>
      <c r="AJ122" s="944">
        <v>1113</v>
      </c>
      <c r="AK122" s="942">
        <v>932</v>
      </c>
      <c r="AL122" s="951">
        <v>626</v>
      </c>
      <c r="AO122" s="40"/>
    </row>
    <row r="123" spans="1:54" ht="14.25" customHeight="1" x14ac:dyDescent="0.15">
      <c r="A123" s="250" t="s">
        <v>134</v>
      </c>
      <c r="B123" s="394" t="s">
        <v>93</v>
      </c>
      <c r="C123" s="917">
        <v>111</v>
      </c>
      <c r="D123" s="918">
        <v>223</v>
      </c>
      <c r="E123" s="922">
        <v>241</v>
      </c>
      <c r="F123" s="920">
        <v>264</v>
      </c>
      <c r="G123" s="921">
        <v>184</v>
      </c>
      <c r="H123" s="919">
        <v>170</v>
      </c>
      <c r="I123" s="920">
        <v>228</v>
      </c>
      <c r="J123" s="918">
        <v>235</v>
      </c>
      <c r="K123" s="922">
        <v>238</v>
      </c>
      <c r="L123" s="920">
        <v>204</v>
      </c>
      <c r="M123" s="918">
        <v>221</v>
      </c>
      <c r="N123" s="922">
        <v>208</v>
      </c>
      <c r="O123" s="920">
        <v>176</v>
      </c>
      <c r="P123" s="918">
        <v>263</v>
      </c>
      <c r="Q123" s="923">
        <v>205</v>
      </c>
      <c r="R123" s="920">
        <v>223</v>
      </c>
      <c r="S123" s="918">
        <v>198</v>
      </c>
      <c r="T123" s="922">
        <v>272</v>
      </c>
      <c r="U123" s="924">
        <v>253</v>
      </c>
      <c r="V123" s="918">
        <v>240</v>
      </c>
      <c r="W123" s="925">
        <v>253</v>
      </c>
      <c r="X123" s="924">
        <v>232</v>
      </c>
      <c r="Y123" s="926">
        <v>148</v>
      </c>
      <c r="Z123" s="922">
        <v>224</v>
      </c>
      <c r="AA123" s="927">
        <v>209</v>
      </c>
      <c r="AB123" s="926">
        <v>208</v>
      </c>
      <c r="AC123" s="922">
        <v>193</v>
      </c>
      <c r="AD123" s="920">
        <v>159</v>
      </c>
      <c r="AE123" s="926">
        <v>177</v>
      </c>
      <c r="AF123" s="922">
        <v>141</v>
      </c>
      <c r="AG123" s="920">
        <v>138</v>
      </c>
      <c r="AH123" s="918">
        <v>146</v>
      </c>
      <c r="AI123" s="922">
        <v>158</v>
      </c>
      <c r="AJ123" s="920">
        <v>175</v>
      </c>
      <c r="AK123" s="918">
        <v>179</v>
      </c>
      <c r="AL123" s="928">
        <v>239</v>
      </c>
      <c r="AO123" s="40"/>
    </row>
    <row r="124" spans="1:54" ht="14.25" customHeight="1" x14ac:dyDescent="0.15">
      <c r="A124" s="184" t="s">
        <v>134</v>
      </c>
      <c r="B124" s="395" t="s">
        <v>94</v>
      </c>
      <c r="C124" s="929">
        <v>38331</v>
      </c>
      <c r="D124" s="930">
        <v>79252</v>
      </c>
      <c r="E124" s="934">
        <v>84149</v>
      </c>
      <c r="F124" s="932">
        <v>96227</v>
      </c>
      <c r="G124" s="933">
        <v>67162</v>
      </c>
      <c r="H124" s="931">
        <v>64178</v>
      </c>
      <c r="I124" s="932">
        <v>88075</v>
      </c>
      <c r="J124" s="930">
        <v>91206</v>
      </c>
      <c r="K124" s="934">
        <v>94433</v>
      </c>
      <c r="L124" s="932">
        <v>80788</v>
      </c>
      <c r="M124" s="930">
        <v>90329</v>
      </c>
      <c r="N124" s="934">
        <v>87134</v>
      </c>
      <c r="O124" s="983">
        <v>75061</v>
      </c>
      <c r="P124" s="930">
        <v>112111</v>
      </c>
      <c r="Q124" s="935">
        <v>89369</v>
      </c>
      <c r="R124" s="932">
        <v>98411</v>
      </c>
      <c r="S124" s="930">
        <v>84868</v>
      </c>
      <c r="T124" s="934">
        <v>120586</v>
      </c>
      <c r="U124" s="936">
        <v>109474</v>
      </c>
      <c r="V124" s="930">
        <v>107476</v>
      </c>
      <c r="W124" s="937">
        <v>112279</v>
      </c>
      <c r="X124" s="936">
        <v>107390</v>
      </c>
      <c r="Y124" s="938">
        <v>69603</v>
      </c>
      <c r="Z124" s="934">
        <v>106079</v>
      </c>
      <c r="AA124" s="939">
        <v>101745</v>
      </c>
      <c r="AB124" s="938">
        <v>103566</v>
      </c>
      <c r="AC124" s="934">
        <v>99783</v>
      </c>
      <c r="AD124" s="932">
        <v>84559</v>
      </c>
      <c r="AE124" s="938">
        <v>95700</v>
      </c>
      <c r="AF124" s="934">
        <v>75601</v>
      </c>
      <c r="AG124" s="932">
        <v>79503</v>
      </c>
      <c r="AH124" s="930">
        <v>79464</v>
      </c>
      <c r="AI124" s="934">
        <v>78273</v>
      </c>
      <c r="AJ124" s="932">
        <v>82841</v>
      </c>
      <c r="AK124" s="930">
        <v>79055</v>
      </c>
      <c r="AL124" s="940">
        <v>103133</v>
      </c>
      <c r="AO124" s="40"/>
    </row>
    <row r="125" spans="1:54" ht="14.25" customHeight="1" x14ac:dyDescent="0.15">
      <c r="A125" s="186" t="s">
        <v>134</v>
      </c>
      <c r="B125" s="417" t="s">
        <v>96</v>
      </c>
      <c r="C125" s="941">
        <v>346</v>
      </c>
      <c r="D125" s="942">
        <v>355</v>
      </c>
      <c r="E125" s="946">
        <v>350</v>
      </c>
      <c r="F125" s="944">
        <v>364</v>
      </c>
      <c r="G125" s="945">
        <v>366</v>
      </c>
      <c r="H125" s="943">
        <v>377</v>
      </c>
      <c r="I125" s="944">
        <v>386</v>
      </c>
      <c r="J125" s="942">
        <v>389</v>
      </c>
      <c r="K125" s="946">
        <v>397</v>
      </c>
      <c r="L125" s="944">
        <v>396</v>
      </c>
      <c r="M125" s="942">
        <v>409</v>
      </c>
      <c r="N125" s="946">
        <v>418</v>
      </c>
      <c r="O125" s="944">
        <v>427</v>
      </c>
      <c r="P125" s="942">
        <v>426</v>
      </c>
      <c r="Q125" s="947">
        <v>436</v>
      </c>
      <c r="R125" s="944">
        <v>441</v>
      </c>
      <c r="S125" s="942">
        <v>430</v>
      </c>
      <c r="T125" s="946">
        <v>443</v>
      </c>
      <c r="U125" s="948">
        <v>433</v>
      </c>
      <c r="V125" s="942">
        <v>448</v>
      </c>
      <c r="W125" s="947">
        <v>444</v>
      </c>
      <c r="X125" s="948">
        <v>463</v>
      </c>
      <c r="Y125" s="949">
        <v>470</v>
      </c>
      <c r="Z125" s="946">
        <v>475</v>
      </c>
      <c r="AA125" s="950">
        <v>487</v>
      </c>
      <c r="AB125" s="949">
        <v>498</v>
      </c>
      <c r="AC125" s="946">
        <v>516</v>
      </c>
      <c r="AD125" s="944">
        <v>533</v>
      </c>
      <c r="AE125" s="949">
        <v>541</v>
      </c>
      <c r="AF125" s="946">
        <v>536</v>
      </c>
      <c r="AG125" s="944">
        <v>577</v>
      </c>
      <c r="AH125" s="942">
        <v>545</v>
      </c>
      <c r="AI125" s="946">
        <v>497</v>
      </c>
      <c r="AJ125" s="944">
        <v>474</v>
      </c>
      <c r="AK125" s="942">
        <v>442</v>
      </c>
      <c r="AL125" s="951">
        <v>432</v>
      </c>
      <c r="AO125" s="40"/>
    </row>
    <row r="126" spans="1:54" s="41" customFormat="1" ht="14.25" customHeight="1" x14ac:dyDescent="0.15">
      <c r="A126" s="200" t="s">
        <v>228</v>
      </c>
      <c r="B126" s="427" t="s">
        <v>93</v>
      </c>
      <c r="C126" s="952">
        <v>4.8529999999999998</v>
      </c>
      <c r="D126" s="953">
        <v>8.3789999999999996</v>
      </c>
      <c r="E126" s="954">
        <v>8.1470000000000002</v>
      </c>
      <c r="F126" s="955">
        <v>7.1790000000000003</v>
      </c>
      <c r="G126" s="956">
        <v>5.9649999999999999</v>
      </c>
      <c r="H126" s="957">
        <v>5.4059999999999997</v>
      </c>
      <c r="I126" s="955">
        <v>7.3250000000000002</v>
      </c>
      <c r="J126" s="953">
        <v>7.5709999999999997</v>
      </c>
      <c r="K126" s="954">
        <v>7.7569999999999997</v>
      </c>
      <c r="L126" s="955">
        <v>7.43</v>
      </c>
      <c r="M126" s="953">
        <v>8.8409999999999993</v>
      </c>
      <c r="N126" s="954">
        <v>8.51</v>
      </c>
      <c r="O126" s="955">
        <v>9.35</v>
      </c>
      <c r="P126" s="953">
        <v>12.739000000000001</v>
      </c>
      <c r="Q126" s="925">
        <v>11.766999999999999</v>
      </c>
      <c r="R126" s="955">
        <v>13.73</v>
      </c>
      <c r="S126" s="953">
        <v>14.579000000000001</v>
      </c>
      <c r="T126" s="954">
        <v>11.608000000000001</v>
      </c>
      <c r="U126" s="962">
        <v>10.661</v>
      </c>
      <c r="V126" s="953">
        <v>12.401</v>
      </c>
      <c r="W126" s="925">
        <v>15.606</v>
      </c>
      <c r="X126" s="962">
        <v>14.928000000000001</v>
      </c>
      <c r="Y126" s="963">
        <v>10.407999999999999</v>
      </c>
      <c r="Z126" s="954">
        <v>15.215999999999999</v>
      </c>
      <c r="AA126" s="964">
        <v>10.821</v>
      </c>
      <c r="AB126" s="963">
        <v>10.095000000000001</v>
      </c>
      <c r="AC126" s="954">
        <v>8.1129999999999995</v>
      </c>
      <c r="AD126" s="955">
        <v>6.7789999999999999</v>
      </c>
      <c r="AE126" s="963">
        <v>9.9109999999999996</v>
      </c>
      <c r="AF126" s="954">
        <v>9.1639999999999997</v>
      </c>
      <c r="AG126" s="955">
        <v>8.2850000000000001</v>
      </c>
      <c r="AH126" s="953">
        <v>7.8890000000000002</v>
      </c>
      <c r="AI126" s="954">
        <v>8.08</v>
      </c>
      <c r="AJ126" s="955">
        <v>9.1080000000000005</v>
      </c>
      <c r="AK126" s="953">
        <v>8.9610000000000003</v>
      </c>
      <c r="AL126" s="965">
        <v>8.9090000000000007</v>
      </c>
      <c r="AO126" s="40"/>
      <c r="AP126" s="782"/>
      <c r="AQ126" s="760"/>
      <c r="AR126" s="816"/>
      <c r="AS126" s="816"/>
      <c r="AT126" s="816"/>
      <c r="AU126" s="813"/>
      <c r="AV126" s="1571"/>
      <c r="AW126" s="1571"/>
      <c r="AX126" s="1571"/>
      <c r="AY126" s="1571"/>
      <c r="AZ126" s="1571"/>
      <c r="BA126" s="813"/>
      <c r="BB126" s="760"/>
    </row>
    <row r="127" spans="1:54" s="41" customFormat="1" ht="14.25" customHeight="1" x14ac:dyDescent="0.15">
      <c r="A127" s="192" t="s">
        <v>228</v>
      </c>
      <c r="B127" s="436" t="s">
        <v>94</v>
      </c>
      <c r="C127" s="966">
        <v>6279.0119999999997</v>
      </c>
      <c r="D127" s="967">
        <v>9590.6280000000006</v>
      </c>
      <c r="E127" s="968">
        <v>8723.16</v>
      </c>
      <c r="F127" s="969">
        <v>8022.9179999999997</v>
      </c>
      <c r="G127" s="970">
        <v>7323.69</v>
      </c>
      <c r="H127" s="971">
        <v>7139.34</v>
      </c>
      <c r="I127" s="969">
        <v>9865.3940000000002</v>
      </c>
      <c r="J127" s="967">
        <v>9871.2579999999998</v>
      </c>
      <c r="K127" s="968">
        <v>10476.242</v>
      </c>
      <c r="L127" s="969">
        <v>10056.300999999999</v>
      </c>
      <c r="M127" s="967">
        <v>11696.021000000001</v>
      </c>
      <c r="N127" s="968">
        <v>10656.397000000001</v>
      </c>
      <c r="O127" s="969">
        <v>11391.736000000001</v>
      </c>
      <c r="P127" s="967">
        <v>13571.226000000001</v>
      </c>
      <c r="Q127" s="937">
        <v>11354.558999999999</v>
      </c>
      <c r="R127" s="969">
        <v>13300.487999999999</v>
      </c>
      <c r="S127" s="967">
        <v>14526.432000000001</v>
      </c>
      <c r="T127" s="968">
        <v>11211.242</v>
      </c>
      <c r="U127" s="975">
        <v>11335.918</v>
      </c>
      <c r="V127" s="967">
        <v>13200.71</v>
      </c>
      <c r="W127" s="937">
        <v>14545.815000000001</v>
      </c>
      <c r="X127" s="975">
        <v>13308.843999999999</v>
      </c>
      <c r="Y127" s="976">
        <v>9821.6209999999992</v>
      </c>
      <c r="Z127" s="968">
        <v>14346.516</v>
      </c>
      <c r="AA127" s="977">
        <v>10807.614</v>
      </c>
      <c r="AB127" s="976">
        <v>11121.841</v>
      </c>
      <c r="AC127" s="968">
        <v>9474</v>
      </c>
      <c r="AD127" s="969">
        <v>9192.5730000000003</v>
      </c>
      <c r="AE127" s="976">
        <v>12416.79</v>
      </c>
      <c r="AF127" s="968">
        <v>10122.088</v>
      </c>
      <c r="AG127" s="969">
        <v>9002.94</v>
      </c>
      <c r="AH127" s="967">
        <v>8785.5259999999998</v>
      </c>
      <c r="AI127" s="968">
        <v>9175.9699999999993</v>
      </c>
      <c r="AJ127" s="969">
        <v>10140.628000000001</v>
      </c>
      <c r="AK127" s="967">
        <v>9487.4310000000005</v>
      </c>
      <c r="AL127" s="978">
        <v>11146.578</v>
      </c>
      <c r="AO127" s="40"/>
      <c r="AP127" s="782"/>
      <c r="AQ127" s="760"/>
      <c r="AR127" s="816"/>
      <c r="AS127" s="816"/>
      <c r="AT127" s="816"/>
      <c r="AU127" s="813"/>
      <c r="AV127" s="1571"/>
      <c r="AW127" s="1571"/>
      <c r="AX127" s="1571"/>
      <c r="AY127" s="1571"/>
      <c r="AZ127" s="1571"/>
      <c r="BA127" s="813"/>
      <c r="BB127" s="760"/>
    </row>
    <row r="128" spans="1:54" s="41" customFormat="1" ht="14.25" customHeight="1" x14ac:dyDescent="0.15">
      <c r="A128" s="197" t="s">
        <v>228</v>
      </c>
      <c r="B128" s="417" t="s">
        <v>96</v>
      </c>
      <c r="C128" s="941">
        <v>1294</v>
      </c>
      <c r="D128" s="942">
        <v>1145</v>
      </c>
      <c r="E128" s="946">
        <v>1071</v>
      </c>
      <c r="F128" s="944">
        <v>1118</v>
      </c>
      <c r="G128" s="945">
        <v>1228</v>
      </c>
      <c r="H128" s="943">
        <v>1321</v>
      </c>
      <c r="I128" s="944">
        <v>1347</v>
      </c>
      <c r="J128" s="942">
        <v>1304</v>
      </c>
      <c r="K128" s="946">
        <v>1351</v>
      </c>
      <c r="L128" s="944">
        <v>1353</v>
      </c>
      <c r="M128" s="942">
        <v>1323</v>
      </c>
      <c r="N128" s="946">
        <v>1252</v>
      </c>
      <c r="O128" s="944">
        <v>1218</v>
      </c>
      <c r="P128" s="942">
        <v>1065</v>
      </c>
      <c r="Q128" s="947">
        <v>965</v>
      </c>
      <c r="R128" s="944">
        <v>969</v>
      </c>
      <c r="S128" s="942">
        <v>996</v>
      </c>
      <c r="T128" s="946">
        <v>966</v>
      </c>
      <c r="U128" s="948">
        <v>1063</v>
      </c>
      <c r="V128" s="942">
        <v>1064</v>
      </c>
      <c r="W128" s="947">
        <v>932</v>
      </c>
      <c r="X128" s="948">
        <v>892</v>
      </c>
      <c r="Y128" s="949">
        <v>944</v>
      </c>
      <c r="Z128" s="946">
        <v>943</v>
      </c>
      <c r="AA128" s="950">
        <v>999</v>
      </c>
      <c r="AB128" s="949">
        <v>1102</v>
      </c>
      <c r="AC128" s="946">
        <v>1167</v>
      </c>
      <c r="AD128" s="944">
        <v>1356</v>
      </c>
      <c r="AE128" s="949">
        <v>1253</v>
      </c>
      <c r="AF128" s="946">
        <v>1105</v>
      </c>
      <c r="AG128" s="944">
        <v>1087</v>
      </c>
      <c r="AH128" s="942">
        <v>1114</v>
      </c>
      <c r="AI128" s="946">
        <v>1136</v>
      </c>
      <c r="AJ128" s="944">
        <v>1113</v>
      </c>
      <c r="AK128" s="942">
        <v>1059</v>
      </c>
      <c r="AL128" s="951">
        <v>1251</v>
      </c>
      <c r="AO128" s="40"/>
      <c r="AP128" s="782"/>
      <c r="AQ128" s="760"/>
      <c r="AR128" s="816"/>
      <c r="AS128" s="816"/>
      <c r="AT128" s="816"/>
      <c r="AU128" s="813"/>
      <c r="AV128" s="1571"/>
      <c r="AW128" s="1571"/>
      <c r="AX128" s="1571"/>
      <c r="AY128" s="1571"/>
      <c r="AZ128" s="1571"/>
      <c r="BA128" s="813"/>
      <c r="BB128" s="760"/>
    </row>
    <row r="129" spans="1:55" s="41" customFormat="1" ht="14.25" customHeight="1" x14ac:dyDescent="0.15">
      <c r="A129" s="273" t="s">
        <v>135</v>
      </c>
      <c r="B129" s="427" t="s">
        <v>93</v>
      </c>
      <c r="C129" s="952">
        <v>35</v>
      </c>
      <c r="D129" s="953">
        <v>51</v>
      </c>
      <c r="E129" s="954">
        <v>59</v>
      </c>
      <c r="F129" s="955">
        <v>52</v>
      </c>
      <c r="G129" s="956">
        <v>46</v>
      </c>
      <c r="H129" s="957">
        <v>41</v>
      </c>
      <c r="I129" s="955">
        <v>58</v>
      </c>
      <c r="J129" s="953">
        <v>65</v>
      </c>
      <c r="K129" s="954">
        <v>70</v>
      </c>
      <c r="L129" s="955">
        <v>82</v>
      </c>
      <c r="M129" s="953">
        <v>96</v>
      </c>
      <c r="N129" s="954">
        <v>91</v>
      </c>
      <c r="O129" s="955">
        <v>97</v>
      </c>
      <c r="P129" s="953">
        <v>139</v>
      </c>
      <c r="Q129" s="925">
        <v>139</v>
      </c>
      <c r="R129" s="955">
        <v>186</v>
      </c>
      <c r="S129" s="953">
        <v>176</v>
      </c>
      <c r="T129" s="954">
        <v>184</v>
      </c>
      <c r="U129" s="962">
        <v>173</v>
      </c>
      <c r="V129" s="953">
        <v>152</v>
      </c>
      <c r="W129" s="925">
        <v>147</v>
      </c>
      <c r="X129" s="962">
        <v>122</v>
      </c>
      <c r="Y129" s="963">
        <v>77</v>
      </c>
      <c r="Z129" s="954">
        <v>115</v>
      </c>
      <c r="AA129" s="964">
        <v>86</v>
      </c>
      <c r="AB129" s="963">
        <v>80</v>
      </c>
      <c r="AC129" s="954">
        <v>83</v>
      </c>
      <c r="AD129" s="955">
        <v>76</v>
      </c>
      <c r="AE129" s="963">
        <v>76</v>
      </c>
      <c r="AF129" s="954">
        <v>77</v>
      </c>
      <c r="AG129" s="955">
        <v>58</v>
      </c>
      <c r="AH129" s="953">
        <v>53</v>
      </c>
      <c r="AI129" s="954">
        <v>52</v>
      </c>
      <c r="AJ129" s="955">
        <v>47</v>
      </c>
      <c r="AK129" s="953">
        <v>48</v>
      </c>
      <c r="AL129" s="965">
        <v>59</v>
      </c>
      <c r="AO129" s="738"/>
      <c r="AP129" s="782"/>
      <c r="AQ129" s="760"/>
      <c r="AR129" s="816"/>
      <c r="AS129" s="816"/>
      <c r="AT129" s="816"/>
      <c r="AU129" s="813"/>
      <c r="AV129" s="1571"/>
      <c r="AW129" s="1571"/>
      <c r="AX129" s="1571"/>
      <c r="AY129" s="1571"/>
      <c r="AZ129" s="1571"/>
      <c r="BA129" s="813"/>
      <c r="BB129" s="760"/>
    </row>
    <row r="130" spans="1:55" s="41" customFormat="1" ht="14.25" customHeight="1" x14ac:dyDescent="0.15">
      <c r="A130" s="192" t="s">
        <v>136</v>
      </c>
      <c r="B130" s="436" t="s">
        <v>94</v>
      </c>
      <c r="C130" s="966">
        <v>19554</v>
      </c>
      <c r="D130" s="967">
        <v>29061</v>
      </c>
      <c r="E130" s="968">
        <v>34156</v>
      </c>
      <c r="F130" s="969">
        <v>30551</v>
      </c>
      <c r="G130" s="970">
        <v>27927</v>
      </c>
      <c r="H130" s="971">
        <v>24524</v>
      </c>
      <c r="I130" s="969">
        <v>41465</v>
      </c>
      <c r="J130" s="967">
        <v>48489</v>
      </c>
      <c r="K130" s="968">
        <v>55060</v>
      </c>
      <c r="L130" s="969">
        <v>63436</v>
      </c>
      <c r="M130" s="967">
        <v>76666</v>
      </c>
      <c r="N130" s="968">
        <v>71257</v>
      </c>
      <c r="O130" s="969">
        <v>79128</v>
      </c>
      <c r="P130" s="967">
        <v>117233</v>
      </c>
      <c r="Q130" s="937">
        <v>106710</v>
      </c>
      <c r="R130" s="969">
        <v>121826</v>
      </c>
      <c r="S130" s="967">
        <v>102883</v>
      </c>
      <c r="T130" s="968">
        <v>102613</v>
      </c>
      <c r="U130" s="975">
        <v>96885</v>
      </c>
      <c r="V130" s="967">
        <v>86615</v>
      </c>
      <c r="W130" s="937">
        <v>85962</v>
      </c>
      <c r="X130" s="975">
        <v>72296</v>
      </c>
      <c r="Y130" s="976">
        <v>46867</v>
      </c>
      <c r="Z130" s="968">
        <v>68509</v>
      </c>
      <c r="AA130" s="977">
        <v>49882</v>
      </c>
      <c r="AB130" s="976">
        <v>46660</v>
      </c>
      <c r="AC130" s="968">
        <v>46736</v>
      </c>
      <c r="AD130" s="969">
        <v>41978</v>
      </c>
      <c r="AE130" s="976">
        <v>42497</v>
      </c>
      <c r="AF130" s="968">
        <v>43036</v>
      </c>
      <c r="AG130" s="969">
        <v>32012</v>
      </c>
      <c r="AH130" s="967">
        <v>30230</v>
      </c>
      <c r="AI130" s="968">
        <v>28734</v>
      </c>
      <c r="AJ130" s="969">
        <v>27152</v>
      </c>
      <c r="AK130" s="967">
        <v>27879</v>
      </c>
      <c r="AL130" s="978">
        <v>34640</v>
      </c>
      <c r="AO130" s="738"/>
      <c r="AP130" s="782"/>
      <c r="AQ130" s="760"/>
      <c r="AR130" s="816"/>
      <c r="AS130" s="816"/>
      <c r="AT130" s="816"/>
      <c r="AU130" s="813"/>
      <c r="AV130" s="1571"/>
      <c r="AW130" s="1571"/>
      <c r="AX130" s="1571"/>
      <c r="AY130" s="1571"/>
      <c r="AZ130" s="1571"/>
      <c r="BA130" s="813"/>
      <c r="BB130" s="760"/>
    </row>
    <row r="131" spans="1:55" s="41" customFormat="1" ht="14.25" customHeight="1" x14ac:dyDescent="0.15">
      <c r="A131" s="197" t="s">
        <v>136</v>
      </c>
      <c r="B131" s="417" t="s">
        <v>96</v>
      </c>
      <c r="C131" s="941">
        <v>555</v>
      </c>
      <c r="D131" s="942">
        <v>575</v>
      </c>
      <c r="E131" s="946">
        <v>578</v>
      </c>
      <c r="F131" s="944">
        <v>589</v>
      </c>
      <c r="G131" s="945">
        <v>602</v>
      </c>
      <c r="H131" s="943">
        <v>597</v>
      </c>
      <c r="I131" s="944">
        <v>716</v>
      </c>
      <c r="J131" s="942">
        <v>750</v>
      </c>
      <c r="K131" s="946">
        <v>787</v>
      </c>
      <c r="L131" s="944">
        <v>774</v>
      </c>
      <c r="M131" s="942">
        <v>801</v>
      </c>
      <c r="N131" s="946">
        <v>783</v>
      </c>
      <c r="O131" s="944">
        <v>814</v>
      </c>
      <c r="P131" s="942">
        <v>841</v>
      </c>
      <c r="Q131" s="947">
        <v>767</v>
      </c>
      <c r="R131" s="944">
        <v>653</v>
      </c>
      <c r="S131" s="942">
        <v>586</v>
      </c>
      <c r="T131" s="946">
        <v>559</v>
      </c>
      <c r="U131" s="948">
        <v>560</v>
      </c>
      <c r="V131" s="942">
        <v>570</v>
      </c>
      <c r="W131" s="947">
        <v>586</v>
      </c>
      <c r="X131" s="948">
        <v>592</v>
      </c>
      <c r="Y131" s="949">
        <v>607</v>
      </c>
      <c r="Z131" s="946">
        <v>593</v>
      </c>
      <c r="AA131" s="950">
        <v>583</v>
      </c>
      <c r="AB131" s="949">
        <v>582</v>
      </c>
      <c r="AC131" s="946">
        <v>561</v>
      </c>
      <c r="AD131" s="944">
        <v>554</v>
      </c>
      <c r="AE131" s="949">
        <v>556</v>
      </c>
      <c r="AF131" s="946">
        <v>557</v>
      </c>
      <c r="AG131" s="944">
        <v>556</v>
      </c>
      <c r="AH131" s="942">
        <v>566</v>
      </c>
      <c r="AI131" s="946">
        <v>557</v>
      </c>
      <c r="AJ131" s="944">
        <v>576</v>
      </c>
      <c r="AK131" s="942">
        <v>580</v>
      </c>
      <c r="AL131" s="951">
        <v>586</v>
      </c>
      <c r="AO131" s="738"/>
      <c r="AP131" s="782"/>
      <c r="AQ131" s="760"/>
      <c r="AR131" s="816"/>
      <c r="AS131" s="816"/>
      <c r="AT131" s="816"/>
      <c r="AU131" s="813"/>
      <c r="AV131" s="1571"/>
      <c r="AW131" s="1571"/>
      <c r="AX131" s="1571"/>
      <c r="AY131" s="1571"/>
      <c r="AZ131" s="1571"/>
      <c r="BA131" s="813"/>
      <c r="BB131" s="760"/>
    </row>
    <row r="132" spans="1:55" s="41" customFormat="1" ht="14.25" customHeight="1" x14ac:dyDescent="0.15">
      <c r="A132" s="273" t="s">
        <v>63</v>
      </c>
      <c r="B132" s="427" t="s">
        <v>93</v>
      </c>
      <c r="C132" s="952">
        <v>28</v>
      </c>
      <c r="D132" s="953">
        <v>31</v>
      </c>
      <c r="E132" s="954">
        <v>34</v>
      </c>
      <c r="F132" s="955">
        <v>32</v>
      </c>
      <c r="G132" s="956">
        <v>26</v>
      </c>
      <c r="H132" s="957">
        <v>28</v>
      </c>
      <c r="I132" s="955">
        <v>35</v>
      </c>
      <c r="J132" s="953">
        <v>36</v>
      </c>
      <c r="K132" s="954">
        <v>40</v>
      </c>
      <c r="L132" s="955">
        <v>36</v>
      </c>
      <c r="M132" s="953">
        <v>38</v>
      </c>
      <c r="N132" s="954">
        <v>35</v>
      </c>
      <c r="O132" s="955">
        <v>39</v>
      </c>
      <c r="P132" s="953">
        <v>45</v>
      </c>
      <c r="Q132" s="925">
        <v>40</v>
      </c>
      <c r="R132" s="955">
        <v>44</v>
      </c>
      <c r="S132" s="953">
        <v>39</v>
      </c>
      <c r="T132" s="954">
        <v>40</v>
      </c>
      <c r="U132" s="962">
        <v>43</v>
      </c>
      <c r="V132" s="953">
        <v>44</v>
      </c>
      <c r="W132" s="925">
        <v>46</v>
      </c>
      <c r="X132" s="962">
        <v>41</v>
      </c>
      <c r="Y132" s="963">
        <v>38</v>
      </c>
      <c r="Z132" s="954">
        <v>44</v>
      </c>
      <c r="AA132" s="964">
        <v>37</v>
      </c>
      <c r="AB132" s="963">
        <v>38</v>
      </c>
      <c r="AC132" s="954">
        <v>38</v>
      </c>
      <c r="AD132" s="955">
        <v>32</v>
      </c>
      <c r="AE132" s="963">
        <v>36</v>
      </c>
      <c r="AF132" s="954">
        <v>37</v>
      </c>
      <c r="AG132" s="955">
        <v>33</v>
      </c>
      <c r="AH132" s="953">
        <v>32</v>
      </c>
      <c r="AI132" s="954">
        <v>30</v>
      </c>
      <c r="AJ132" s="955">
        <v>31</v>
      </c>
      <c r="AK132" s="953">
        <v>30</v>
      </c>
      <c r="AL132" s="965">
        <v>47</v>
      </c>
      <c r="AO132" s="738"/>
      <c r="AP132" s="782"/>
      <c r="AQ132" s="760"/>
      <c r="AR132" s="816"/>
      <c r="AS132" s="816"/>
      <c r="AT132" s="816"/>
      <c r="AU132" s="813"/>
      <c r="AV132" s="1571"/>
      <c r="AW132" s="1571"/>
      <c r="AX132" s="1571"/>
      <c r="AY132" s="1571"/>
      <c r="AZ132" s="1571"/>
      <c r="BA132" s="813"/>
      <c r="BB132" s="760"/>
    </row>
    <row r="133" spans="1:55" s="41" customFormat="1" ht="14.25" customHeight="1" x14ac:dyDescent="0.15">
      <c r="A133" s="192" t="s">
        <v>229</v>
      </c>
      <c r="B133" s="436" t="s">
        <v>94</v>
      </c>
      <c r="C133" s="966">
        <v>108257</v>
      </c>
      <c r="D133" s="967">
        <v>71252</v>
      </c>
      <c r="E133" s="968">
        <v>81007</v>
      </c>
      <c r="F133" s="969">
        <v>87853</v>
      </c>
      <c r="G133" s="970">
        <v>63825</v>
      </c>
      <c r="H133" s="971">
        <v>66032</v>
      </c>
      <c r="I133" s="969">
        <v>82809</v>
      </c>
      <c r="J133" s="967">
        <v>81389</v>
      </c>
      <c r="K133" s="968">
        <v>85198</v>
      </c>
      <c r="L133" s="969">
        <v>76636</v>
      </c>
      <c r="M133" s="967">
        <v>90403</v>
      </c>
      <c r="N133" s="968">
        <v>102243</v>
      </c>
      <c r="O133" s="969">
        <v>107555</v>
      </c>
      <c r="P133" s="967">
        <v>94156</v>
      </c>
      <c r="Q133" s="937">
        <v>81900</v>
      </c>
      <c r="R133" s="969">
        <v>97205</v>
      </c>
      <c r="S133" s="967">
        <v>91356</v>
      </c>
      <c r="T133" s="968">
        <v>110954</v>
      </c>
      <c r="U133" s="975">
        <v>120380</v>
      </c>
      <c r="V133" s="967">
        <v>127156</v>
      </c>
      <c r="W133" s="937">
        <v>164987</v>
      </c>
      <c r="X133" s="975">
        <v>185640</v>
      </c>
      <c r="Y133" s="976">
        <v>158144</v>
      </c>
      <c r="Z133" s="968">
        <v>124800</v>
      </c>
      <c r="AA133" s="977">
        <v>121470</v>
      </c>
      <c r="AB133" s="976">
        <v>134685</v>
      </c>
      <c r="AC133" s="968">
        <v>126382</v>
      </c>
      <c r="AD133" s="969">
        <v>89932</v>
      </c>
      <c r="AE133" s="976">
        <v>89251</v>
      </c>
      <c r="AF133" s="968">
        <v>90813</v>
      </c>
      <c r="AG133" s="969">
        <v>74296</v>
      </c>
      <c r="AH133" s="967">
        <v>69132</v>
      </c>
      <c r="AI133" s="968">
        <v>67893</v>
      </c>
      <c r="AJ133" s="969">
        <v>83491</v>
      </c>
      <c r="AK133" s="967">
        <v>97783</v>
      </c>
      <c r="AL133" s="978">
        <v>212097</v>
      </c>
      <c r="AO133" s="738"/>
      <c r="AP133" s="782"/>
      <c r="AQ133" s="760"/>
      <c r="AR133" s="816"/>
      <c r="AS133" s="816"/>
      <c r="AT133" s="816"/>
      <c r="AU133" s="813"/>
      <c r="AV133" s="1571"/>
      <c r="AW133" s="1571"/>
      <c r="AX133" s="1571"/>
      <c r="AY133" s="1571"/>
      <c r="AZ133" s="1571"/>
      <c r="BA133" s="813"/>
      <c r="BB133" s="760"/>
    </row>
    <row r="134" spans="1:55" s="41" customFormat="1" ht="14.25" customHeight="1" x14ac:dyDescent="0.15">
      <c r="A134" s="197" t="s">
        <v>229</v>
      </c>
      <c r="B134" s="417" t="s">
        <v>96</v>
      </c>
      <c r="C134" s="941">
        <v>3811</v>
      </c>
      <c r="D134" s="942">
        <v>2267</v>
      </c>
      <c r="E134" s="946">
        <v>2385</v>
      </c>
      <c r="F134" s="944">
        <v>2766</v>
      </c>
      <c r="G134" s="945">
        <v>2489</v>
      </c>
      <c r="H134" s="943">
        <v>2323</v>
      </c>
      <c r="I134" s="944">
        <v>2336</v>
      </c>
      <c r="J134" s="942">
        <v>2234</v>
      </c>
      <c r="K134" s="946">
        <v>2115</v>
      </c>
      <c r="L134" s="944">
        <v>2128</v>
      </c>
      <c r="M134" s="942">
        <v>2392</v>
      </c>
      <c r="N134" s="946">
        <v>2902</v>
      </c>
      <c r="O134" s="944">
        <v>2793</v>
      </c>
      <c r="P134" s="942">
        <v>2100</v>
      </c>
      <c r="Q134" s="947">
        <v>2035</v>
      </c>
      <c r="R134" s="944">
        <v>2198</v>
      </c>
      <c r="S134" s="942">
        <v>2356</v>
      </c>
      <c r="T134" s="946">
        <v>2758</v>
      </c>
      <c r="U134" s="948">
        <v>2769</v>
      </c>
      <c r="V134" s="942">
        <v>2902</v>
      </c>
      <c r="W134" s="947">
        <v>3550</v>
      </c>
      <c r="X134" s="948">
        <v>4502</v>
      </c>
      <c r="Y134" s="949">
        <v>4175</v>
      </c>
      <c r="Z134" s="946">
        <v>2855</v>
      </c>
      <c r="AA134" s="950">
        <v>3294</v>
      </c>
      <c r="AB134" s="949">
        <v>3545</v>
      </c>
      <c r="AC134" s="946">
        <v>3287</v>
      </c>
      <c r="AD134" s="944">
        <v>2818</v>
      </c>
      <c r="AE134" s="949">
        <v>2479</v>
      </c>
      <c r="AF134" s="946">
        <v>2447</v>
      </c>
      <c r="AG134" s="944">
        <v>2243</v>
      </c>
      <c r="AH134" s="942">
        <v>2129</v>
      </c>
      <c r="AI134" s="946">
        <v>2317</v>
      </c>
      <c r="AJ134" s="944">
        <v>2708</v>
      </c>
      <c r="AK134" s="942">
        <v>3232</v>
      </c>
      <c r="AL134" s="951">
        <v>4561</v>
      </c>
      <c r="AO134" s="738"/>
      <c r="AP134" s="782"/>
      <c r="AQ134" s="760"/>
      <c r="AR134" s="816"/>
      <c r="AS134" s="816"/>
      <c r="AT134" s="816"/>
      <c r="AU134" s="813"/>
      <c r="AV134" s="1571"/>
      <c r="AW134" s="1571"/>
      <c r="AX134" s="1571"/>
      <c r="AY134" s="1571"/>
      <c r="AZ134" s="1571"/>
      <c r="BA134" s="813"/>
      <c r="BB134" s="760"/>
    </row>
    <row r="135" spans="1:55" s="41" customFormat="1" ht="14.25" customHeight="1" x14ac:dyDescent="0.15">
      <c r="A135" s="200" t="s">
        <v>137</v>
      </c>
      <c r="B135" s="427" t="s">
        <v>93</v>
      </c>
      <c r="C135" s="952">
        <v>28.361999999999998</v>
      </c>
      <c r="D135" s="953">
        <v>36.723999999999997</v>
      </c>
      <c r="E135" s="954">
        <v>42.820999999999998</v>
      </c>
      <c r="F135" s="955">
        <v>39.479999999999997</v>
      </c>
      <c r="G135" s="956">
        <v>31.007999999999999</v>
      </c>
      <c r="H135" s="957">
        <v>34.134999999999998</v>
      </c>
      <c r="I135" s="955">
        <v>37.606000000000002</v>
      </c>
      <c r="J135" s="953">
        <v>39.828000000000003</v>
      </c>
      <c r="K135" s="954">
        <v>45.356999999999999</v>
      </c>
      <c r="L135" s="955">
        <v>40.058</v>
      </c>
      <c r="M135" s="953">
        <v>39.536000000000001</v>
      </c>
      <c r="N135" s="954">
        <v>37.058</v>
      </c>
      <c r="O135" s="955">
        <v>38.536000000000001</v>
      </c>
      <c r="P135" s="953">
        <v>43.113999999999997</v>
      </c>
      <c r="Q135" s="925">
        <v>38.265999999999998</v>
      </c>
      <c r="R135" s="955">
        <v>48.21</v>
      </c>
      <c r="S135" s="953">
        <v>41.427</v>
      </c>
      <c r="T135" s="954">
        <v>38.301000000000002</v>
      </c>
      <c r="U135" s="962">
        <v>35.826000000000001</v>
      </c>
      <c r="V135" s="953">
        <v>33.630000000000003</v>
      </c>
      <c r="W135" s="925">
        <v>37.798999999999999</v>
      </c>
      <c r="X135" s="962">
        <v>34.795999999999999</v>
      </c>
      <c r="Y135" s="963">
        <v>30.236999999999998</v>
      </c>
      <c r="Z135" s="954">
        <v>39.356000000000002</v>
      </c>
      <c r="AA135" s="964">
        <v>35.149000000000001</v>
      </c>
      <c r="AB135" s="963">
        <v>38.14</v>
      </c>
      <c r="AC135" s="954">
        <v>37.911000000000001</v>
      </c>
      <c r="AD135" s="924">
        <v>35.884999999999998</v>
      </c>
      <c r="AE135" s="963">
        <v>36.576000000000001</v>
      </c>
      <c r="AF135" s="954">
        <v>43.252000000000002</v>
      </c>
      <c r="AG135" s="955">
        <v>34.96</v>
      </c>
      <c r="AH135" s="953">
        <v>33.618000000000002</v>
      </c>
      <c r="AI135" s="954">
        <v>36.195999999999998</v>
      </c>
      <c r="AJ135" s="955">
        <v>34.673999999999999</v>
      </c>
      <c r="AK135" s="953">
        <v>34.271000000000001</v>
      </c>
      <c r="AL135" s="965">
        <v>41.079000000000001</v>
      </c>
      <c r="AO135" s="40"/>
      <c r="AP135" s="782"/>
      <c r="AQ135" s="760"/>
      <c r="AR135" s="816"/>
      <c r="AS135" s="816"/>
      <c r="AT135" s="816"/>
      <c r="AU135" s="813"/>
      <c r="AV135" s="1571"/>
      <c r="AW135" s="1571"/>
      <c r="AX135" s="1571"/>
      <c r="AY135" s="1571"/>
      <c r="AZ135" s="1571"/>
      <c r="BA135" s="813"/>
      <c r="BB135" s="760"/>
    </row>
    <row r="136" spans="1:55" s="41" customFormat="1" ht="14.25" customHeight="1" x14ac:dyDescent="0.15">
      <c r="A136" s="192" t="s">
        <v>137</v>
      </c>
      <c r="B136" s="436" t="s">
        <v>94</v>
      </c>
      <c r="C136" s="966">
        <v>28981.377</v>
      </c>
      <c r="D136" s="967">
        <v>37247.248</v>
      </c>
      <c r="E136" s="968">
        <v>42685.347999999998</v>
      </c>
      <c r="F136" s="969">
        <v>39320.0046</v>
      </c>
      <c r="G136" s="970">
        <v>31917.33</v>
      </c>
      <c r="H136" s="971">
        <v>32122.946</v>
      </c>
      <c r="I136" s="969">
        <v>36058.462</v>
      </c>
      <c r="J136" s="967">
        <v>37565.856</v>
      </c>
      <c r="K136" s="968">
        <v>39965.737999999998</v>
      </c>
      <c r="L136" s="969">
        <v>35964.925999999999</v>
      </c>
      <c r="M136" s="967">
        <v>36098.408000000003</v>
      </c>
      <c r="N136" s="968">
        <v>33354.192999999999</v>
      </c>
      <c r="O136" s="972">
        <v>35668.648999999998</v>
      </c>
      <c r="P136" s="967">
        <v>39002.474000000002</v>
      </c>
      <c r="Q136" s="937">
        <v>33730.79</v>
      </c>
      <c r="R136" s="969">
        <v>39324.964999999997</v>
      </c>
      <c r="S136" s="967">
        <v>33836.648000000001</v>
      </c>
      <c r="T136" s="968">
        <v>32628.433000000001</v>
      </c>
      <c r="U136" s="975">
        <v>30543.434000000001</v>
      </c>
      <c r="V136" s="967">
        <v>30132.344000000001</v>
      </c>
      <c r="W136" s="937">
        <v>32226.370999999999</v>
      </c>
      <c r="X136" s="975">
        <v>29246.093000000001</v>
      </c>
      <c r="Y136" s="976">
        <v>25909.212</v>
      </c>
      <c r="Z136" s="968">
        <v>34321.499000000003</v>
      </c>
      <c r="AA136" s="977">
        <v>32193.108</v>
      </c>
      <c r="AB136" s="976">
        <v>36519.998</v>
      </c>
      <c r="AC136" s="968">
        <v>37028.74</v>
      </c>
      <c r="AD136" s="936">
        <v>36188.11</v>
      </c>
      <c r="AE136" s="976">
        <v>40021.040999999997</v>
      </c>
      <c r="AF136" s="968">
        <v>45734.813999999998</v>
      </c>
      <c r="AG136" s="969">
        <v>37885.968999999997</v>
      </c>
      <c r="AH136" s="967">
        <v>38423.423000000003</v>
      </c>
      <c r="AI136" s="968">
        <v>40730.733999999997</v>
      </c>
      <c r="AJ136" s="969">
        <v>40231.612999999998</v>
      </c>
      <c r="AK136" s="967">
        <v>41769.639000000003</v>
      </c>
      <c r="AL136" s="978">
        <v>52965.514000000003</v>
      </c>
      <c r="AO136" s="40"/>
      <c r="AP136" s="782"/>
      <c r="AQ136" s="760"/>
      <c r="AR136" s="816"/>
      <c r="AS136" s="816"/>
      <c r="AT136" s="816"/>
      <c r="AU136" s="813"/>
      <c r="AV136" s="1571"/>
      <c r="AW136" s="1571"/>
      <c r="AX136" s="1571"/>
      <c r="AY136" s="1571"/>
      <c r="AZ136" s="1571"/>
      <c r="BA136" s="813"/>
      <c r="BB136" s="760"/>
    </row>
    <row r="137" spans="1:55" s="41" customFormat="1" ht="14.25" customHeight="1" thickBot="1" x14ac:dyDescent="0.2">
      <c r="A137" s="201" t="s">
        <v>137</v>
      </c>
      <c r="B137" s="454" t="s">
        <v>96</v>
      </c>
      <c r="C137" s="992">
        <v>1022</v>
      </c>
      <c r="D137" s="993">
        <v>1014</v>
      </c>
      <c r="E137" s="994">
        <v>997</v>
      </c>
      <c r="F137" s="995">
        <v>996</v>
      </c>
      <c r="G137" s="996">
        <v>1029</v>
      </c>
      <c r="H137" s="997">
        <v>941</v>
      </c>
      <c r="I137" s="995">
        <v>959</v>
      </c>
      <c r="J137" s="993">
        <v>943</v>
      </c>
      <c r="K137" s="994">
        <v>881</v>
      </c>
      <c r="L137" s="995">
        <v>898</v>
      </c>
      <c r="M137" s="993">
        <v>913</v>
      </c>
      <c r="N137" s="994">
        <v>900</v>
      </c>
      <c r="O137" s="995">
        <v>926</v>
      </c>
      <c r="P137" s="993">
        <v>905</v>
      </c>
      <c r="Q137" s="998">
        <v>881</v>
      </c>
      <c r="R137" s="995">
        <v>816</v>
      </c>
      <c r="S137" s="993">
        <v>817</v>
      </c>
      <c r="T137" s="994">
        <v>852</v>
      </c>
      <c r="U137" s="999">
        <v>853</v>
      </c>
      <c r="V137" s="993">
        <v>896</v>
      </c>
      <c r="W137" s="998">
        <v>853</v>
      </c>
      <c r="X137" s="999">
        <v>841</v>
      </c>
      <c r="Y137" s="1000">
        <v>857</v>
      </c>
      <c r="Z137" s="994">
        <v>872</v>
      </c>
      <c r="AA137" s="1001">
        <v>916</v>
      </c>
      <c r="AB137" s="1000">
        <v>958</v>
      </c>
      <c r="AC137" s="994">
        <v>977</v>
      </c>
      <c r="AD137" s="999">
        <v>1008</v>
      </c>
      <c r="AE137" s="1000">
        <v>1094</v>
      </c>
      <c r="AF137" s="994">
        <v>1057</v>
      </c>
      <c r="AG137" s="995">
        <v>1084</v>
      </c>
      <c r="AH137" s="993">
        <v>1143</v>
      </c>
      <c r="AI137" s="994">
        <v>1125</v>
      </c>
      <c r="AJ137" s="995">
        <v>1160</v>
      </c>
      <c r="AK137" s="993">
        <v>1219</v>
      </c>
      <c r="AL137" s="1002">
        <v>1289</v>
      </c>
      <c r="AO137" s="40"/>
      <c r="AP137" s="782"/>
      <c r="AQ137" s="760"/>
      <c r="AR137" s="816"/>
      <c r="AS137" s="816"/>
      <c r="AT137" s="816"/>
      <c r="AU137" s="813"/>
      <c r="AV137" s="1571"/>
      <c r="AW137" s="1571"/>
      <c r="AX137" s="1571"/>
      <c r="AY137" s="1571"/>
      <c r="AZ137" s="1571"/>
      <c r="BA137" s="813"/>
      <c r="BB137" s="760"/>
    </row>
    <row r="138" spans="1:55" s="20" customFormat="1" ht="14.25" customHeight="1" x14ac:dyDescent="0.15">
      <c r="A138" s="1567" t="s">
        <v>66</v>
      </c>
      <c r="B138" s="391" t="s">
        <v>243</v>
      </c>
      <c r="C138" s="1003">
        <v>6736</v>
      </c>
      <c r="D138" s="1004">
        <v>12756</v>
      </c>
      <c r="E138" s="1005">
        <v>13056</v>
      </c>
      <c r="F138" s="1006">
        <v>12638</v>
      </c>
      <c r="G138" s="1007">
        <v>10330</v>
      </c>
      <c r="H138" s="1005">
        <v>7573</v>
      </c>
      <c r="I138" s="1006">
        <v>9824</v>
      </c>
      <c r="J138" s="1004">
        <v>9221</v>
      </c>
      <c r="K138" s="1005">
        <v>8735</v>
      </c>
      <c r="L138" s="1006">
        <v>8270</v>
      </c>
      <c r="M138" s="1004">
        <v>8061</v>
      </c>
      <c r="N138" s="1005">
        <v>6951</v>
      </c>
      <c r="O138" s="1006">
        <v>7104</v>
      </c>
      <c r="P138" s="1004">
        <v>8646</v>
      </c>
      <c r="Q138" s="1008">
        <v>7178</v>
      </c>
      <c r="R138" s="1006">
        <v>8407</v>
      </c>
      <c r="S138" s="1004">
        <v>8019</v>
      </c>
      <c r="T138" s="1005">
        <v>8861</v>
      </c>
      <c r="U138" s="1009">
        <v>9173</v>
      </c>
      <c r="V138" s="1004">
        <v>10173</v>
      </c>
      <c r="W138" s="1008">
        <v>12716</v>
      </c>
      <c r="X138" s="1009">
        <v>12803</v>
      </c>
      <c r="Y138" s="1010">
        <v>7482</v>
      </c>
      <c r="Z138" s="1005">
        <v>10324</v>
      </c>
      <c r="AA138" s="1009">
        <v>9046</v>
      </c>
      <c r="AB138" s="1010">
        <v>10836</v>
      </c>
      <c r="AC138" s="1005">
        <v>10075</v>
      </c>
      <c r="AD138" s="1006">
        <v>10964</v>
      </c>
      <c r="AE138" s="1010">
        <v>12611</v>
      </c>
      <c r="AF138" s="1005">
        <v>12145</v>
      </c>
      <c r="AG138" s="1006">
        <v>12609</v>
      </c>
      <c r="AH138" s="1004">
        <v>13675</v>
      </c>
      <c r="AI138" s="1005">
        <v>12887</v>
      </c>
      <c r="AJ138" s="1006">
        <v>13765</v>
      </c>
      <c r="AK138" s="1004">
        <v>14959</v>
      </c>
      <c r="AL138" s="1011">
        <v>17922</v>
      </c>
      <c r="AM138" s="1642"/>
      <c r="AN138" s="1642"/>
      <c r="AO138" s="738"/>
      <c r="AP138" s="1643"/>
      <c r="AQ138" s="1644"/>
      <c r="AR138" s="816"/>
      <c r="AS138" s="816"/>
      <c r="AT138" s="816"/>
      <c r="AU138" s="1645"/>
      <c r="AV138" s="1646"/>
      <c r="AW138" s="1646"/>
      <c r="AX138" s="1646"/>
      <c r="AY138" s="1646"/>
      <c r="AZ138" s="1646"/>
      <c r="BA138" s="1645"/>
      <c r="BB138" s="1644"/>
      <c r="BC138" s="1642"/>
    </row>
    <row r="139" spans="1:55" s="20" customFormat="1" ht="14.25" customHeight="1" x14ac:dyDescent="0.15">
      <c r="A139" s="523" t="s">
        <v>138</v>
      </c>
      <c r="B139" s="392" t="s">
        <v>244</v>
      </c>
      <c r="C139" s="870">
        <v>4395153</v>
      </c>
      <c r="D139" s="871">
        <v>6430908</v>
      </c>
      <c r="E139" s="872">
        <v>6574958</v>
      </c>
      <c r="F139" s="873">
        <v>6620828</v>
      </c>
      <c r="G139" s="874">
        <v>5622616</v>
      </c>
      <c r="H139" s="872">
        <v>4266170</v>
      </c>
      <c r="I139" s="873">
        <v>5716045</v>
      </c>
      <c r="J139" s="871">
        <v>5445558</v>
      </c>
      <c r="K139" s="872">
        <v>4895718</v>
      </c>
      <c r="L139" s="873">
        <v>4407447</v>
      </c>
      <c r="M139" s="871">
        <v>4344914</v>
      </c>
      <c r="N139" s="872">
        <v>3666188</v>
      </c>
      <c r="O139" s="873">
        <v>3967189</v>
      </c>
      <c r="P139" s="871">
        <v>4559149</v>
      </c>
      <c r="Q139" s="875">
        <v>3660225</v>
      </c>
      <c r="R139" s="873">
        <v>4370549</v>
      </c>
      <c r="S139" s="871">
        <v>4428634</v>
      </c>
      <c r="T139" s="872">
        <v>4996625</v>
      </c>
      <c r="U139" s="876">
        <v>5197043</v>
      </c>
      <c r="V139" s="871">
        <v>5643840</v>
      </c>
      <c r="W139" s="875">
        <v>6676044</v>
      </c>
      <c r="X139" s="876">
        <v>7146474</v>
      </c>
      <c r="Y139" s="877">
        <v>4280365</v>
      </c>
      <c r="Z139" s="872">
        <v>6114659</v>
      </c>
      <c r="AA139" s="876">
        <v>5520496</v>
      </c>
      <c r="AB139" s="877">
        <v>6241732</v>
      </c>
      <c r="AC139" s="872">
        <v>5737250</v>
      </c>
      <c r="AD139" s="873">
        <v>5396399</v>
      </c>
      <c r="AE139" s="877">
        <v>5708768</v>
      </c>
      <c r="AF139" s="872">
        <v>5479201</v>
      </c>
      <c r="AG139" s="873">
        <v>5403884</v>
      </c>
      <c r="AH139" s="871">
        <v>5444086</v>
      </c>
      <c r="AI139" s="872">
        <v>5410853</v>
      </c>
      <c r="AJ139" s="873">
        <v>6531969</v>
      </c>
      <c r="AK139" s="871">
        <v>8553237</v>
      </c>
      <c r="AL139" s="878">
        <v>9550337</v>
      </c>
      <c r="AM139" s="1642"/>
      <c r="AN139" s="1642"/>
      <c r="AO139" s="738"/>
      <c r="AP139" s="1643"/>
      <c r="AQ139" s="1644"/>
      <c r="AR139" s="816"/>
      <c r="AS139" s="816"/>
      <c r="AT139" s="816"/>
      <c r="AU139" s="1645"/>
      <c r="AV139" s="1646"/>
      <c r="AW139" s="1646"/>
      <c r="AX139" s="1646"/>
      <c r="AY139" s="1646"/>
      <c r="AZ139" s="1646"/>
      <c r="BA139" s="1645"/>
      <c r="BB139" s="1644"/>
      <c r="BC139" s="1642"/>
    </row>
    <row r="140" spans="1:55" s="20" customFormat="1" ht="14.25" customHeight="1" x14ac:dyDescent="0.15">
      <c r="A140" s="524" t="s">
        <v>138</v>
      </c>
      <c r="B140" s="512" t="s">
        <v>110</v>
      </c>
      <c r="C140" s="1012">
        <v>653</v>
      </c>
      <c r="D140" s="1013">
        <v>504</v>
      </c>
      <c r="E140" s="1014">
        <v>504</v>
      </c>
      <c r="F140" s="1015">
        <v>524</v>
      </c>
      <c r="G140" s="1016">
        <v>544</v>
      </c>
      <c r="H140" s="1014">
        <v>563</v>
      </c>
      <c r="I140" s="1015">
        <v>582</v>
      </c>
      <c r="J140" s="1013">
        <v>591</v>
      </c>
      <c r="K140" s="1014">
        <v>560</v>
      </c>
      <c r="L140" s="1015">
        <v>533</v>
      </c>
      <c r="M140" s="1013">
        <v>539</v>
      </c>
      <c r="N140" s="1014">
        <v>527</v>
      </c>
      <c r="O140" s="1015">
        <v>558</v>
      </c>
      <c r="P140" s="1013">
        <v>527</v>
      </c>
      <c r="Q140" s="1017">
        <v>510</v>
      </c>
      <c r="R140" s="1015">
        <v>520</v>
      </c>
      <c r="S140" s="1013">
        <v>552</v>
      </c>
      <c r="T140" s="1014">
        <v>564</v>
      </c>
      <c r="U140" s="1018">
        <v>567</v>
      </c>
      <c r="V140" s="1013">
        <v>555</v>
      </c>
      <c r="W140" s="1019">
        <v>525</v>
      </c>
      <c r="X140" s="1018">
        <v>558</v>
      </c>
      <c r="Y140" s="1020">
        <v>572</v>
      </c>
      <c r="Z140" s="1014">
        <v>592</v>
      </c>
      <c r="AA140" s="1018">
        <v>610</v>
      </c>
      <c r="AB140" s="1020">
        <v>576</v>
      </c>
      <c r="AC140" s="1014">
        <v>569</v>
      </c>
      <c r="AD140" s="1015">
        <v>492</v>
      </c>
      <c r="AE140" s="1020">
        <v>453</v>
      </c>
      <c r="AF140" s="1014">
        <v>451</v>
      </c>
      <c r="AG140" s="1015">
        <v>429</v>
      </c>
      <c r="AH140" s="1013">
        <v>398</v>
      </c>
      <c r="AI140" s="1014">
        <v>420</v>
      </c>
      <c r="AJ140" s="1015">
        <v>475</v>
      </c>
      <c r="AK140" s="1013">
        <v>572</v>
      </c>
      <c r="AL140" s="1021">
        <v>533</v>
      </c>
      <c r="AM140" s="1642"/>
      <c r="AN140" s="1642"/>
      <c r="AO140" s="738"/>
      <c r="AP140" s="1643"/>
      <c r="AQ140" s="1644"/>
      <c r="AR140" s="816"/>
      <c r="AS140" s="816"/>
      <c r="AT140" s="816"/>
      <c r="AU140" s="1645"/>
      <c r="AV140" s="1646"/>
      <c r="AW140" s="1646"/>
      <c r="AX140" s="1646"/>
      <c r="AY140" s="1646"/>
      <c r="AZ140" s="1646"/>
      <c r="BA140" s="1645"/>
      <c r="BB140" s="1644"/>
      <c r="BC140" s="1642"/>
    </row>
    <row r="141" spans="1:55" s="20" customFormat="1" ht="14.25" customHeight="1" x14ac:dyDescent="0.15">
      <c r="A141" s="1566" t="s">
        <v>139</v>
      </c>
      <c r="B141" s="464" t="s">
        <v>93</v>
      </c>
      <c r="C141" s="1022">
        <v>591</v>
      </c>
      <c r="D141" s="1023">
        <v>929</v>
      </c>
      <c r="E141" s="1024">
        <v>882</v>
      </c>
      <c r="F141" s="1025">
        <v>878</v>
      </c>
      <c r="G141" s="1026">
        <v>844</v>
      </c>
      <c r="H141" s="1024">
        <v>751</v>
      </c>
      <c r="I141" s="1025">
        <v>933</v>
      </c>
      <c r="J141" s="1023">
        <v>977</v>
      </c>
      <c r="K141" s="1024">
        <v>1066</v>
      </c>
      <c r="L141" s="1025">
        <v>1148</v>
      </c>
      <c r="M141" s="1023">
        <v>1147</v>
      </c>
      <c r="N141" s="1024">
        <v>1061</v>
      </c>
      <c r="O141" s="1025">
        <v>1165</v>
      </c>
      <c r="P141" s="1023">
        <v>1379</v>
      </c>
      <c r="Q141" s="893">
        <v>1198</v>
      </c>
      <c r="R141" s="1025">
        <v>1396</v>
      </c>
      <c r="S141" s="1023">
        <v>1270</v>
      </c>
      <c r="T141" s="1024">
        <v>1137</v>
      </c>
      <c r="U141" s="1027">
        <v>1146</v>
      </c>
      <c r="V141" s="1023">
        <v>1067</v>
      </c>
      <c r="W141" s="1028">
        <v>1171</v>
      </c>
      <c r="X141" s="1027">
        <v>1021</v>
      </c>
      <c r="Y141" s="1029">
        <v>855</v>
      </c>
      <c r="Z141" s="1024">
        <v>1122</v>
      </c>
      <c r="AA141" s="1027">
        <v>843</v>
      </c>
      <c r="AB141" s="1029">
        <v>928</v>
      </c>
      <c r="AC141" s="1024">
        <v>956</v>
      </c>
      <c r="AD141" s="1025">
        <v>730</v>
      </c>
      <c r="AE141" s="1029">
        <v>891</v>
      </c>
      <c r="AF141" s="1024">
        <v>880</v>
      </c>
      <c r="AG141" s="1025">
        <v>702</v>
      </c>
      <c r="AH141" s="1023">
        <v>790</v>
      </c>
      <c r="AI141" s="1024">
        <v>825</v>
      </c>
      <c r="AJ141" s="1025">
        <v>690</v>
      </c>
      <c r="AK141" s="1023">
        <v>804</v>
      </c>
      <c r="AL141" s="1030">
        <v>919</v>
      </c>
      <c r="AM141" s="1642"/>
      <c r="AN141" s="1642"/>
      <c r="AO141" s="738"/>
      <c r="AP141" s="1643"/>
      <c r="AQ141" s="1644"/>
      <c r="AR141" s="816"/>
      <c r="AS141" s="816"/>
      <c r="AT141" s="816"/>
      <c r="AU141" s="1645"/>
      <c r="AV141" s="1646"/>
      <c r="AW141" s="1646"/>
      <c r="AX141" s="1646"/>
      <c r="AY141" s="1646"/>
      <c r="AZ141" s="1646"/>
      <c r="BA141" s="1645"/>
      <c r="BB141" s="1644"/>
      <c r="BC141" s="1642"/>
    </row>
    <row r="142" spans="1:55" s="20" customFormat="1" ht="14.25" customHeight="1" x14ac:dyDescent="0.15">
      <c r="A142" s="161" t="s">
        <v>140</v>
      </c>
      <c r="B142" s="395" t="s">
        <v>94</v>
      </c>
      <c r="C142" s="898">
        <v>151981</v>
      </c>
      <c r="D142" s="899">
        <v>227969</v>
      </c>
      <c r="E142" s="900">
        <v>216870</v>
      </c>
      <c r="F142" s="901">
        <v>229113</v>
      </c>
      <c r="G142" s="902">
        <v>234891</v>
      </c>
      <c r="H142" s="900">
        <v>201386</v>
      </c>
      <c r="I142" s="873">
        <v>257547</v>
      </c>
      <c r="J142" s="899">
        <v>270576</v>
      </c>
      <c r="K142" s="900">
        <v>284876</v>
      </c>
      <c r="L142" s="901">
        <v>321140</v>
      </c>
      <c r="M142" s="899">
        <v>356115</v>
      </c>
      <c r="N142" s="900">
        <v>316495</v>
      </c>
      <c r="O142" s="901">
        <v>352153</v>
      </c>
      <c r="P142" s="899">
        <v>429447</v>
      </c>
      <c r="Q142" s="903">
        <v>380637</v>
      </c>
      <c r="R142" s="901">
        <v>434583</v>
      </c>
      <c r="S142" s="899">
        <v>383419</v>
      </c>
      <c r="T142" s="900">
        <v>337474</v>
      </c>
      <c r="U142" s="904">
        <v>339261</v>
      </c>
      <c r="V142" s="899">
        <v>323896</v>
      </c>
      <c r="W142" s="905">
        <v>330505</v>
      </c>
      <c r="X142" s="904">
        <v>287708</v>
      </c>
      <c r="Y142" s="906">
        <v>235575</v>
      </c>
      <c r="Z142" s="900">
        <v>299386</v>
      </c>
      <c r="AA142" s="904">
        <v>246448</v>
      </c>
      <c r="AB142" s="906">
        <v>266956</v>
      </c>
      <c r="AC142" s="900">
        <v>278355</v>
      </c>
      <c r="AD142" s="901">
        <v>221741</v>
      </c>
      <c r="AE142" s="906">
        <v>262419</v>
      </c>
      <c r="AF142" s="900">
        <v>253676</v>
      </c>
      <c r="AG142" s="901">
        <v>212923</v>
      </c>
      <c r="AH142" s="899">
        <v>220867</v>
      </c>
      <c r="AI142" s="900">
        <v>225070</v>
      </c>
      <c r="AJ142" s="901">
        <v>200008</v>
      </c>
      <c r="AK142" s="899">
        <v>218408</v>
      </c>
      <c r="AL142" s="907">
        <v>256338</v>
      </c>
      <c r="AM142" s="1642"/>
      <c r="AN142" s="1642"/>
      <c r="AO142" s="738"/>
      <c r="AP142" s="1643"/>
      <c r="AQ142" s="1644"/>
      <c r="AR142" s="816"/>
      <c r="AS142" s="816"/>
      <c r="AT142" s="816"/>
      <c r="AU142" s="1645"/>
      <c r="AV142" s="1646"/>
      <c r="AW142" s="1646"/>
      <c r="AX142" s="1646"/>
      <c r="AY142" s="1646"/>
      <c r="AZ142" s="1646"/>
      <c r="BA142" s="1645"/>
      <c r="BB142" s="1644"/>
      <c r="BC142" s="1642"/>
    </row>
    <row r="143" spans="1:55" s="20" customFormat="1" ht="14.25" customHeight="1" x14ac:dyDescent="0.15">
      <c r="A143" s="161" t="s">
        <v>140</v>
      </c>
      <c r="B143" s="465" t="s">
        <v>96</v>
      </c>
      <c r="C143" s="1031">
        <v>257</v>
      </c>
      <c r="D143" s="1032">
        <v>245</v>
      </c>
      <c r="E143" s="1033">
        <v>246</v>
      </c>
      <c r="F143" s="1034">
        <v>261</v>
      </c>
      <c r="G143" s="1035">
        <v>278</v>
      </c>
      <c r="H143" s="1033">
        <v>268</v>
      </c>
      <c r="I143" s="1034">
        <v>276</v>
      </c>
      <c r="J143" s="1032">
        <v>277</v>
      </c>
      <c r="K143" s="1033">
        <v>267</v>
      </c>
      <c r="L143" s="1034">
        <v>280</v>
      </c>
      <c r="M143" s="1036">
        <v>311</v>
      </c>
      <c r="N143" s="1033">
        <v>298</v>
      </c>
      <c r="O143" s="1034">
        <v>302</v>
      </c>
      <c r="P143" s="1037">
        <v>311</v>
      </c>
      <c r="Q143" s="913">
        <v>318</v>
      </c>
      <c r="R143" s="1034">
        <v>311</v>
      </c>
      <c r="S143" s="1032">
        <v>302</v>
      </c>
      <c r="T143" s="1033">
        <v>297</v>
      </c>
      <c r="U143" s="1038">
        <v>296</v>
      </c>
      <c r="V143" s="1032">
        <v>304</v>
      </c>
      <c r="W143" s="1039">
        <v>282</v>
      </c>
      <c r="X143" s="1038">
        <v>282</v>
      </c>
      <c r="Y143" s="1040">
        <v>276</v>
      </c>
      <c r="Z143" s="1033">
        <v>267</v>
      </c>
      <c r="AA143" s="1038">
        <v>292</v>
      </c>
      <c r="AB143" s="1040">
        <v>288</v>
      </c>
      <c r="AC143" s="1033">
        <v>291</v>
      </c>
      <c r="AD143" s="1034">
        <v>304</v>
      </c>
      <c r="AE143" s="1040">
        <v>294</v>
      </c>
      <c r="AF143" s="1033">
        <v>288</v>
      </c>
      <c r="AG143" s="1034">
        <v>304</v>
      </c>
      <c r="AH143" s="1032">
        <v>280</v>
      </c>
      <c r="AI143" s="1033">
        <v>273</v>
      </c>
      <c r="AJ143" s="1034">
        <v>290</v>
      </c>
      <c r="AK143" s="1032">
        <v>271</v>
      </c>
      <c r="AL143" s="1041">
        <v>279</v>
      </c>
      <c r="AM143" s="1642"/>
      <c r="AN143" s="1642"/>
      <c r="AO143" s="738"/>
      <c r="AP143" s="1643"/>
      <c r="AQ143" s="1644"/>
      <c r="AR143" s="816"/>
      <c r="AS143" s="816"/>
      <c r="AT143" s="816"/>
      <c r="AU143" s="1645"/>
      <c r="AV143" s="1646"/>
      <c r="AW143" s="1646"/>
      <c r="AX143" s="1646"/>
      <c r="AY143" s="1646"/>
      <c r="AZ143" s="1646"/>
      <c r="BA143" s="1645"/>
      <c r="BB143" s="1644"/>
      <c r="BC143" s="1642"/>
    </row>
    <row r="144" spans="1:55" ht="14.25" customHeight="1" x14ac:dyDescent="0.15">
      <c r="A144" s="250" t="s">
        <v>141</v>
      </c>
      <c r="B144" s="394" t="s">
        <v>93</v>
      </c>
      <c r="C144" s="917">
        <v>1</v>
      </c>
      <c r="D144" s="918">
        <v>4</v>
      </c>
      <c r="E144" s="922">
        <v>7</v>
      </c>
      <c r="F144" s="920">
        <v>1</v>
      </c>
      <c r="G144" s="921">
        <v>1</v>
      </c>
      <c r="H144" s="919">
        <v>1</v>
      </c>
      <c r="I144" s="920">
        <v>1</v>
      </c>
      <c r="J144" s="918">
        <v>5</v>
      </c>
      <c r="K144" s="922">
        <v>0</v>
      </c>
      <c r="L144" s="1042">
        <v>0</v>
      </c>
      <c r="M144" s="918">
        <v>0</v>
      </c>
      <c r="N144" s="922">
        <v>0</v>
      </c>
      <c r="O144" s="920">
        <v>0</v>
      </c>
      <c r="P144" s="918">
        <v>0</v>
      </c>
      <c r="Q144" s="922">
        <v>0</v>
      </c>
      <c r="R144" s="920">
        <v>0</v>
      </c>
      <c r="S144" s="953">
        <v>1</v>
      </c>
      <c r="T144" s="922">
        <v>10</v>
      </c>
      <c r="U144" s="924">
        <v>52</v>
      </c>
      <c r="V144" s="918">
        <v>204</v>
      </c>
      <c r="W144" s="925">
        <v>1231</v>
      </c>
      <c r="X144" s="924">
        <v>2209</v>
      </c>
      <c r="Y144" s="926">
        <v>1884</v>
      </c>
      <c r="Z144" s="922">
        <v>3330</v>
      </c>
      <c r="AA144" s="927">
        <v>2995</v>
      </c>
      <c r="AB144" s="926">
        <v>3126</v>
      </c>
      <c r="AC144" s="922">
        <v>1634</v>
      </c>
      <c r="AD144" s="920">
        <v>988</v>
      </c>
      <c r="AE144" s="926">
        <v>581</v>
      </c>
      <c r="AF144" s="922">
        <v>417</v>
      </c>
      <c r="AG144" s="920">
        <v>115</v>
      </c>
      <c r="AH144" s="918">
        <v>58</v>
      </c>
      <c r="AI144" s="922">
        <v>24</v>
      </c>
      <c r="AJ144" s="920">
        <v>36</v>
      </c>
      <c r="AK144" s="918">
        <v>30</v>
      </c>
      <c r="AL144" s="928">
        <v>3</v>
      </c>
    </row>
    <row r="145" spans="1:38" ht="14.25" customHeight="1" x14ac:dyDescent="0.15">
      <c r="A145" s="184" t="s">
        <v>141</v>
      </c>
      <c r="B145" s="395" t="s">
        <v>94</v>
      </c>
      <c r="C145" s="929">
        <v>266</v>
      </c>
      <c r="D145" s="930">
        <v>1258</v>
      </c>
      <c r="E145" s="934">
        <v>1970</v>
      </c>
      <c r="F145" s="932">
        <v>472</v>
      </c>
      <c r="G145" s="933">
        <v>217</v>
      </c>
      <c r="H145" s="931">
        <v>307</v>
      </c>
      <c r="I145" s="932">
        <v>259</v>
      </c>
      <c r="J145" s="930">
        <v>1405</v>
      </c>
      <c r="K145" s="934">
        <v>2</v>
      </c>
      <c r="L145" s="1043">
        <v>0</v>
      </c>
      <c r="M145" s="930">
        <v>0</v>
      </c>
      <c r="N145" s="934">
        <v>0</v>
      </c>
      <c r="O145" s="932">
        <v>0</v>
      </c>
      <c r="P145" s="930">
        <v>0</v>
      </c>
      <c r="Q145" s="934">
        <v>0</v>
      </c>
      <c r="R145" s="932">
        <v>115</v>
      </c>
      <c r="S145" s="967">
        <v>1391</v>
      </c>
      <c r="T145" s="934">
        <v>12564</v>
      </c>
      <c r="U145" s="936">
        <v>53971</v>
      </c>
      <c r="V145" s="930">
        <v>161194</v>
      </c>
      <c r="W145" s="937">
        <v>717198</v>
      </c>
      <c r="X145" s="936">
        <v>1128188</v>
      </c>
      <c r="Y145" s="938">
        <v>809294</v>
      </c>
      <c r="Z145" s="934">
        <v>1364177</v>
      </c>
      <c r="AA145" s="939">
        <v>1202552</v>
      </c>
      <c r="AB145" s="938">
        <v>1232982</v>
      </c>
      <c r="AC145" s="934">
        <v>703309</v>
      </c>
      <c r="AD145" s="932">
        <v>437770</v>
      </c>
      <c r="AE145" s="938">
        <v>260329</v>
      </c>
      <c r="AF145" s="934">
        <v>188335</v>
      </c>
      <c r="AG145" s="932">
        <v>55616</v>
      </c>
      <c r="AH145" s="930">
        <v>27965</v>
      </c>
      <c r="AI145" s="934">
        <v>12896</v>
      </c>
      <c r="AJ145" s="932">
        <v>20524</v>
      </c>
      <c r="AK145" s="930">
        <v>15826</v>
      </c>
      <c r="AL145" s="940">
        <v>1478</v>
      </c>
    </row>
    <row r="146" spans="1:38" ht="14.25" customHeight="1" x14ac:dyDescent="0.15">
      <c r="A146" s="186" t="s">
        <v>141</v>
      </c>
      <c r="B146" s="417" t="s">
        <v>96</v>
      </c>
      <c r="C146" s="941">
        <v>371</v>
      </c>
      <c r="D146" s="942">
        <v>305</v>
      </c>
      <c r="E146" s="946">
        <v>275</v>
      </c>
      <c r="F146" s="944">
        <v>317</v>
      </c>
      <c r="G146" s="945">
        <v>378</v>
      </c>
      <c r="H146" s="943">
        <v>277</v>
      </c>
      <c r="I146" s="944">
        <v>234</v>
      </c>
      <c r="J146" s="942">
        <v>282</v>
      </c>
      <c r="K146" s="946">
        <v>243</v>
      </c>
      <c r="L146" s="1044">
        <v>0</v>
      </c>
      <c r="M146" s="942">
        <v>0</v>
      </c>
      <c r="N146" s="946">
        <v>0</v>
      </c>
      <c r="O146" s="944">
        <v>0</v>
      </c>
      <c r="P146" s="942">
        <v>0</v>
      </c>
      <c r="Q146" s="946">
        <v>0</v>
      </c>
      <c r="R146" s="944">
        <v>2394</v>
      </c>
      <c r="S146" s="942">
        <v>2458</v>
      </c>
      <c r="T146" s="946">
        <v>1216</v>
      </c>
      <c r="U146" s="948">
        <v>1046</v>
      </c>
      <c r="V146" s="942">
        <v>790</v>
      </c>
      <c r="W146" s="947">
        <v>582</v>
      </c>
      <c r="X146" s="948">
        <v>511</v>
      </c>
      <c r="Y146" s="949">
        <v>430</v>
      </c>
      <c r="Z146" s="946">
        <v>410</v>
      </c>
      <c r="AA146" s="950">
        <v>401</v>
      </c>
      <c r="AB146" s="949">
        <v>394</v>
      </c>
      <c r="AC146" s="946">
        <v>430</v>
      </c>
      <c r="AD146" s="944">
        <v>443</v>
      </c>
      <c r="AE146" s="949">
        <v>448</v>
      </c>
      <c r="AF146" s="946">
        <v>452</v>
      </c>
      <c r="AG146" s="944">
        <v>483</v>
      </c>
      <c r="AH146" s="942">
        <v>479</v>
      </c>
      <c r="AI146" s="946">
        <v>548</v>
      </c>
      <c r="AJ146" s="944">
        <v>563</v>
      </c>
      <c r="AK146" s="942">
        <v>533</v>
      </c>
      <c r="AL146" s="951">
        <v>517</v>
      </c>
    </row>
    <row r="147" spans="1:38" ht="14.25" customHeight="1" x14ac:dyDescent="0.15">
      <c r="A147" s="250" t="s">
        <v>70</v>
      </c>
      <c r="B147" s="394" t="s">
        <v>93</v>
      </c>
      <c r="C147" s="917">
        <v>0</v>
      </c>
      <c r="D147" s="1045">
        <v>0</v>
      </c>
      <c r="E147" s="1046">
        <v>0</v>
      </c>
      <c r="F147" s="924">
        <v>0</v>
      </c>
      <c r="G147" s="1045">
        <v>0</v>
      </c>
      <c r="H147" s="1046">
        <v>0</v>
      </c>
      <c r="I147" s="1042">
        <v>0</v>
      </c>
      <c r="J147" s="1045">
        <v>0</v>
      </c>
      <c r="K147" s="1046">
        <v>0</v>
      </c>
      <c r="L147" s="924">
        <v>0</v>
      </c>
      <c r="M147" s="1045">
        <v>0</v>
      </c>
      <c r="N147" s="1046">
        <v>0</v>
      </c>
      <c r="O147" s="924">
        <v>0</v>
      </c>
      <c r="P147" s="1045">
        <v>0</v>
      </c>
      <c r="Q147" s="1046">
        <v>0</v>
      </c>
      <c r="R147" s="920">
        <v>0</v>
      </c>
      <c r="S147" s="953">
        <v>1</v>
      </c>
      <c r="T147" s="922">
        <v>10</v>
      </c>
      <c r="U147" s="924">
        <v>50</v>
      </c>
      <c r="V147" s="918">
        <v>199</v>
      </c>
      <c r="W147" s="925">
        <v>1219</v>
      </c>
      <c r="X147" s="924">
        <v>2170</v>
      </c>
      <c r="Y147" s="926">
        <v>1781</v>
      </c>
      <c r="Z147" s="922">
        <v>1761</v>
      </c>
      <c r="AA147" s="927">
        <v>114</v>
      </c>
      <c r="AB147" s="926">
        <v>9</v>
      </c>
      <c r="AC147" s="922">
        <v>1</v>
      </c>
      <c r="AD147" s="920">
        <v>0</v>
      </c>
      <c r="AE147" s="926">
        <v>0</v>
      </c>
      <c r="AF147" s="922">
        <v>0</v>
      </c>
      <c r="AG147" s="1042">
        <v>0</v>
      </c>
      <c r="AH147" s="1045">
        <v>0</v>
      </c>
      <c r="AI147" s="1046">
        <v>0</v>
      </c>
      <c r="AJ147" s="1042">
        <v>0</v>
      </c>
      <c r="AK147" s="1045">
        <v>0</v>
      </c>
      <c r="AL147" s="1047">
        <v>0</v>
      </c>
    </row>
    <row r="148" spans="1:38" ht="14.25" customHeight="1" x14ac:dyDescent="0.15">
      <c r="A148" s="184" t="s">
        <v>142</v>
      </c>
      <c r="B148" s="395" t="s">
        <v>94</v>
      </c>
      <c r="C148" s="929">
        <v>0</v>
      </c>
      <c r="D148" s="1048">
        <v>0</v>
      </c>
      <c r="E148" s="1049">
        <v>0</v>
      </c>
      <c r="F148" s="936">
        <v>0</v>
      </c>
      <c r="G148" s="1048">
        <v>0</v>
      </c>
      <c r="H148" s="1049">
        <v>0</v>
      </c>
      <c r="I148" s="1043">
        <v>0</v>
      </c>
      <c r="J148" s="1048">
        <v>0</v>
      </c>
      <c r="K148" s="1049">
        <v>0</v>
      </c>
      <c r="L148" s="936">
        <v>0</v>
      </c>
      <c r="M148" s="1048">
        <v>0</v>
      </c>
      <c r="N148" s="1049">
        <v>0</v>
      </c>
      <c r="O148" s="936">
        <v>0</v>
      </c>
      <c r="P148" s="1048">
        <v>0</v>
      </c>
      <c r="Q148" s="1049">
        <v>0</v>
      </c>
      <c r="R148" s="932">
        <v>115</v>
      </c>
      <c r="S148" s="967">
        <v>1391</v>
      </c>
      <c r="T148" s="934">
        <v>12564</v>
      </c>
      <c r="U148" s="936">
        <v>53402</v>
      </c>
      <c r="V148" s="930">
        <v>158941</v>
      </c>
      <c r="W148" s="937">
        <v>711097</v>
      </c>
      <c r="X148" s="936">
        <v>1105082</v>
      </c>
      <c r="Y148" s="938">
        <v>761856</v>
      </c>
      <c r="Z148" s="934">
        <v>704212</v>
      </c>
      <c r="AA148" s="939">
        <v>40971</v>
      </c>
      <c r="AB148" s="938">
        <v>3274</v>
      </c>
      <c r="AC148" s="934">
        <v>87</v>
      </c>
      <c r="AD148" s="932">
        <v>0</v>
      </c>
      <c r="AE148" s="938">
        <v>19</v>
      </c>
      <c r="AF148" s="934">
        <v>0</v>
      </c>
      <c r="AG148" s="1043">
        <v>0</v>
      </c>
      <c r="AH148" s="1048">
        <v>0</v>
      </c>
      <c r="AI148" s="1049">
        <v>0</v>
      </c>
      <c r="AJ148" s="1043">
        <v>0</v>
      </c>
      <c r="AK148" s="1048">
        <v>0</v>
      </c>
      <c r="AL148" s="1050">
        <v>0</v>
      </c>
    </row>
    <row r="149" spans="1:38" ht="14.25" customHeight="1" x14ac:dyDescent="0.15">
      <c r="A149" s="186" t="s">
        <v>142</v>
      </c>
      <c r="B149" s="417" t="s">
        <v>96</v>
      </c>
      <c r="C149" s="941">
        <v>0</v>
      </c>
      <c r="D149" s="1051">
        <v>0</v>
      </c>
      <c r="E149" s="1052">
        <v>0</v>
      </c>
      <c r="F149" s="948">
        <v>0</v>
      </c>
      <c r="G149" s="1051">
        <v>0</v>
      </c>
      <c r="H149" s="1052">
        <v>0</v>
      </c>
      <c r="I149" s="1044">
        <v>0</v>
      </c>
      <c r="J149" s="1051">
        <v>0</v>
      </c>
      <c r="K149" s="1052">
        <v>0</v>
      </c>
      <c r="L149" s="948">
        <v>0</v>
      </c>
      <c r="M149" s="1051">
        <v>0</v>
      </c>
      <c r="N149" s="1052">
        <v>0</v>
      </c>
      <c r="O149" s="948">
        <v>0</v>
      </c>
      <c r="P149" s="1051">
        <v>0</v>
      </c>
      <c r="Q149" s="1052">
        <v>0</v>
      </c>
      <c r="R149" s="944">
        <v>2394</v>
      </c>
      <c r="S149" s="942">
        <v>2458</v>
      </c>
      <c r="T149" s="946">
        <v>1216</v>
      </c>
      <c r="U149" s="948">
        <v>1075</v>
      </c>
      <c r="V149" s="942">
        <v>799</v>
      </c>
      <c r="W149" s="947">
        <v>584</v>
      </c>
      <c r="X149" s="948">
        <v>509</v>
      </c>
      <c r="Y149" s="949">
        <v>428</v>
      </c>
      <c r="Z149" s="946">
        <v>400</v>
      </c>
      <c r="AA149" s="950">
        <v>359</v>
      </c>
      <c r="AB149" s="949">
        <v>368</v>
      </c>
      <c r="AC149" s="946">
        <v>148</v>
      </c>
      <c r="AD149" s="944">
        <v>0</v>
      </c>
      <c r="AE149" s="949">
        <v>432</v>
      </c>
      <c r="AF149" s="946">
        <v>0</v>
      </c>
      <c r="AG149" s="1044">
        <v>0</v>
      </c>
      <c r="AH149" s="1051">
        <v>0</v>
      </c>
      <c r="AI149" s="1052">
        <v>0</v>
      </c>
      <c r="AJ149" s="1044">
        <v>0</v>
      </c>
      <c r="AK149" s="1051">
        <v>0</v>
      </c>
      <c r="AL149" s="1053">
        <v>0</v>
      </c>
    </row>
    <row r="150" spans="1:38" ht="14.25" customHeight="1" x14ac:dyDescent="0.15">
      <c r="A150" s="250" t="s">
        <v>72</v>
      </c>
      <c r="B150" s="394" t="s">
        <v>93</v>
      </c>
      <c r="C150" s="917">
        <v>0</v>
      </c>
      <c r="D150" s="1045">
        <v>0</v>
      </c>
      <c r="E150" s="1046">
        <v>0</v>
      </c>
      <c r="F150" s="924">
        <v>0</v>
      </c>
      <c r="G150" s="1045">
        <v>0</v>
      </c>
      <c r="H150" s="1046">
        <v>0</v>
      </c>
      <c r="I150" s="1042">
        <v>0</v>
      </c>
      <c r="J150" s="1045">
        <v>0</v>
      </c>
      <c r="K150" s="1046">
        <v>0</v>
      </c>
      <c r="L150" s="924">
        <v>0</v>
      </c>
      <c r="M150" s="1045">
        <v>0</v>
      </c>
      <c r="N150" s="1046">
        <v>0</v>
      </c>
      <c r="O150" s="924">
        <v>0</v>
      </c>
      <c r="P150" s="1045">
        <v>0</v>
      </c>
      <c r="Q150" s="1046">
        <v>0</v>
      </c>
      <c r="R150" s="924">
        <v>0</v>
      </c>
      <c r="S150" s="1045">
        <v>0</v>
      </c>
      <c r="T150" s="1046">
        <v>0</v>
      </c>
      <c r="U150" s="924">
        <v>0</v>
      </c>
      <c r="V150" s="1045">
        <v>0</v>
      </c>
      <c r="W150" s="1046">
        <v>0</v>
      </c>
      <c r="X150" s="924">
        <v>3</v>
      </c>
      <c r="Y150" s="926">
        <v>66</v>
      </c>
      <c r="Z150" s="922">
        <v>1322</v>
      </c>
      <c r="AA150" s="927">
        <v>2343</v>
      </c>
      <c r="AB150" s="926">
        <v>1924</v>
      </c>
      <c r="AC150" s="922">
        <v>328</v>
      </c>
      <c r="AD150" s="920">
        <v>14</v>
      </c>
      <c r="AE150" s="926">
        <v>0</v>
      </c>
      <c r="AF150" s="922">
        <v>1</v>
      </c>
      <c r="AG150" s="1042">
        <v>0</v>
      </c>
      <c r="AH150" s="1045">
        <v>0</v>
      </c>
      <c r="AI150" s="1046">
        <v>0</v>
      </c>
      <c r="AJ150" s="1042">
        <v>0</v>
      </c>
      <c r="AK150" s="1045">
        <v>0</v>
      </c>
      <c r="AL150" s="1047">
        <v>0</v>
      </c>
    </row>
    <row r="151" spans="1:38" ht="14.25" customHeight="1" x14ac:dyDescent="0.15">
      <c r="A151" s="184" t="s">
        <v>143</v>
      </c>
      <c r="B151" s="446" t="s">
        <v>94</v>
      </c>
      <c r="C151" s="984">
        <v>0</v>
      </c>
      <c r="D151" s="1054">
        <v>0</v>
      </c>
      <c r="E151" s="1055">
        <v>0</v>
      </c>
      <c r="F151" s="989">
        <v>0</v>
      </c>
      <c r="G151" s="1054">
        <v>0</v>
      </c>
      <c r="H151" s="1055">
        <v>0</v>
      </c>
      <c r="I151" s="1056">
        <v>0</v>
      </c>
      <c r="J151" s="1054">
        <v>0</v>
      </c>
      <c r="K151" s="1055">
        <v>0</v>
      </c>
      <c r="L151" s="989">
        <v>0</v>
      </c>
      <c r="M151" s="1054">
        <v>0</v>
      </c>
      <c r="N151" s="1055">
        <v>0</v>
      </c>
      <c r="O151" s="989">
        <v>0</v>
      </c>
      <c r="P151" s="1054">
        <v>0</v>
      </c>
      <c r="Q151" s="1055">
        <v>0</v>
      </c>
      <c r="R151" s="989">
        <v>0</v>
      </c>
      <c r="S151" s="1054">
        <v>0</v>
      </c>
      <c r="T151" s="1055">
        <v>0</v>
      </c>
      <c r="U151" s="989">
        <v>0</v>
      </c>
      <c r="V151" s="1054">
        <v>0</v>
      </c>
      <c r="W151" s="1055">
        <v>0</v>
      </c>
      <c r="X151" s="989">
        <v>1429</v>
      </c>
      <c r="Y151" s="990">
        <v>26138</v>
      </c>
      <c r="Z151" s="986">
        <v>513316</v>
      </c>
      <c r="AA151" s="991">
        <v>905582</v>
      </c>
      <c r="AB151" s="990">
        <v>725905</v>
      </c>
      <c r="AC151" s="986">
        <v>128074</v>
      </c>
      <c r="AD151" s="983">
        <v>5732</v>
      </c>
      <c r="AE151" s="990">
        <v>31</v>
      </c>
      <c r="AF151" s="986">
        <v>105</v>
      </c>
      <c r="AG151" s="1056">
        <v>0</v>
      </c>
      <c r="AH151" s="1054">
        <v>0</v>
      </c>
      <c r="AI151" s="1055">
        <v>0</v>
      </c>
      <c r="AJ151" s="1056">
        <v>0</v>
      </c>
      <c r="AK151" s="1054">
        <v>0</v>
      </c>
      <c r="AL151" s="1057">
        <v>0</v>
      </c>
    </row>
    <row r="152" spans="1:38" ht="14.25" customHeight="1" x14ac:dyDescent="0.15">
      <c r="A152" s="186" t="s">
        <v>143</v>
      </c>
      <c r="B152" s="417" t="s">
        <v>96</v>
      </c>
      <c r="C152" s="941">
        <v>0</v>
      </c>
      <c r="D152" s="1051">
        <v>0</v>
      </c>
      <c r="E152" s="1052">
        <v>0</v>
      </c>
      <c r="F152" s="948">
        <v>0</v>
      </c>
      <c r="G152" s="1051">
        <v>0</v>
      </c>
      <c r="H152" s="1052">
        <v>0</v>
      </c>
      <c r="I152" s="1044">
        <v>0</v>
      </c>
      <c r="J152" s="1051">
        <v>0</v>
      </c>
      <c r="K152" s="1052">
        <v>0</v>
      </c>
      <c r="L152" s="948">
        <v>0</v>
      </c>
      <c r="M152" s="1051">
        <v>0</v>
      </c>
      <c r="N152" s="1052">
        <v>0</v>
      </c>
      <c r="O152" s="948">
        <v>0</v>
      </c>
      <c r="P152" s="1051">
        <v>0</v>
      </c>
      <c r="Q152" s="1052">
        <v>0</v>
      </c>
      <c r="R152" s="948">
        <v>0</v>
      </c>
      <c r="S152" s="1051">
        <v>0</v>
      </c>
      <c r="T152" s="1052">
        <v>0</v>
      </c>
      <c r="U152" s="948">
        <v>0</v>
      </c>
      <c r="V152" s="1051">
        <v>0</v>
      </c>
      <c r="W152" s="1052">
        <v>0</v>
      </c>
      <c r="X152" s="948">
        <v>517</v>
      </c>
      <c r="Y152" s="949">
        <v>396</v>
      </c>
      <c r="Z152" s="946">
        <v>388</v>
      </c>
      <c r="AA152" s="950">
        <v>386</v>
      </c>
      <c r="AB152" s="949">
        <v>377</v>
      </c>
      <c r="AC152" s="946">
        <v>391</v>
      </c>
      <c r="AD152" s="944">
        <v>405</v>
      </c>
      <c r="AE152" s="949">
        <v>418</v>
      </c>
      <c r="AF152" s="946">
        <v>162</v>
      </c>
      <c r="AG152" s="1044">
        <v>0</v>
      </c>
      <c r="AH152" s="1051">
        <v>0</v>
      </c>
      <c r="AI152" s="1052">
        <v>0</v>
      </c>
      <c r="AJ152" s="1044">
        <v>0</v>
      </c>
      <c r="AK152" s="1051">
        <v>0</v>
      </c>
      <c r="AL152" s="1053">
        <v>0</v>
      </c>
    </row>
    <row r="153" spans="1:38" ht="14.25" customHeight="1" x14ac:dyDescent="0.15">
      <c r="A153" s="250" t="s">
        <v>74</v>
      </c>
      <c r="B153" s="394" t="s">
        <v>93</v>
      </c>
      <c r="C153" s="917">
        <v>0</v>
      </c>
      <c r="D153" s="1045">
        <v>0</v>
      </c>
      <c r="E153" s="1046">
        <v>0</v>
      </c>
      <c r="F153" s="924">
        <v>0</v>
      </c>
      <c r="G153" s="1045">
        <v>0</v>
      </c>
      <c r="H153" s="1046">
        <v>0</v>
      </c>
      <c r="I153" s="1042">
        <v>0</v>
      </c>
      <c r="J153" s="1045">
        <v>0</v>
      </c>
      <c r="K153" s="1046">
        <v>0</v>
      </c>
      <c r="L153" s="924">
        <v>0</v>
      </c>
      <c r="M153" s="1045">
        <v>0</v>
      </c>
      <c r="N153" s="1046">
        <v>0</v>
      </c>
      <c r="O153" s="924">
        <v>0</v>
      </c>
      <c r="P153" s="1045">
        <v>0</v>
      </c>
      <c r="Q153" s="1046">
        <v>0</v>
      </c>
      <c r="R153" s="924">
        <v>0</v>
      </c>
      <c r="S153" s="1045">
        <v>0</v>
      </c>
      <c r="T153" s="1046">
        <v>0</v>
      </c>
      <c r="U153" s="924">
        <v>0</v>
      </c>
      <c r="V153" s="1045">
        <v>0</v>
      </c>
      <c r="W153" s="1046">
        <v>0</v>
      </c>
      <c r="X153" s="924">
        <v>0</v>
      </c>
      <c r="Y153" s="926">
        <v>0</v>
      </c>
      <c r="Z153" s="923">
        <v>3</v>
      </c>
      <c r="AA153" s="927">
        <v>42</v>
      </c>
      <c r="AB153" s="926">
        <v>322</v>
      </c>
      <c r="AC153" s="922">
        <v>367</v>
      </c>
      <c r="AD153" s="920">
        <v>279</v>
      </c>
      <c r="AE153" s="926">
        <v>152</v>
      </c>
      <c r="AF153" s="922">
        <v>39</v>
      </c>
      <c r="AG153" s="920">
        <v>10</v>
      </c>
      <c r="AH153" s="1045">
        <v>3</v>
      </c>
      <c r="AI153" s="1579">
        <v>0</v>
      </c>
      <c r="AJ153" s="1042">
        <v>7</v>
      </c>
      <c r="AK153" s="1045">
        <v>0</v>
      </c>
      <c r="AL153" s="928">
        <v>0</v>
      </c>
    </row>
    <row r="154" spans="1:38" ht="14.25" customHeight="1" x14ac:dyDescent="0.15">
      <c r="A154" s="184" t="s">
        <v>234</v>
      </c>
      <c r="B154" s="395" t="s">
        <v>94</v>
      </c>
      <c r="C154" s="929">
        <v>5</v>
      </c>
      <c r="D154" s="1048">
        <v>0</v>
      </c>
      <c r="E154" s="1049">
        <v>0</v>
      </c>
      <c r="F154" s="936">
        <v>0</v>
      </c>
      <c r="G154" s="1048">
        <v>0</v>
      </c>
      <c r="H154" s="1049">
        <v>0</v>
      </c>
      <c r="I154" s="1043">
        <v>0</v>
      </c>
      <c r="J154" s="1048">
        <v>0</v>
      </c>
      <c r="K154" s="1049">
        <v>0</v>
      </c>
      <c r="L154" s="936">
        <v>0</v>
      </c>
      <c r="M154" s="1048">
        <v>0</v>
      </c>
      <c r="N154" s="1049">
        <v>0</v>
      </c>
      <c r="O154" s="936">
        <v>0</v>
      </c>
      <c r="P154" s="1048">
        <v>0</v>
      </c>
      <c r="Q154" s="1049">
        <v>0</v>
      </c>
      <c r="R154" s="989">
        <v>0</v>
      </c>
      <c r="S154" s="1054">
        <v>0</v>
      </c>
      <c r="T154" s="1049">
        <v>0</v>
      </c>
      <c r="U154" s="936">
        <v>0</v>
      </c>
      <c r="V154" s="1048">
        <v>0</v>
      </c>
      <c r="W154" s="1049">
        <v>0</v>
      </c>
      <c r="X154" s="936">
        <v>0</v>
      </c>
      <c r="Y154" s="938">
        <v>0</v>
      </c>
      <c r="Z154" s="935">
        <v>799</v>
      </c>
      <c r="AA154" s="991">
        <v>13038</v>
      </c>
      <c r="AB154" s="938">
        <v>100613</v>
      </c>
      <c r="AC154" s="934">
        <v>126276</v>
      </c>
      <c r="AD154" s="932">
        <v>113359</v>
      </c>
      <c r="AE154" s="938">
        <v>64714</v>
      </c>
      <c r="AF154" s="934">
        <v>15329</v>
      </c>
      <c r="AG154" s="932">
        <v>3652</v>
      </c>
      <c r="AH154" s="1054">
        <v>1876</v>
      </c>
      <c r="AI154" s="1049">
        <v>0</v>
      </c>
      <c r="AJ154" s="1043">
        <v>4048</v>
      </c>
      <c r="AK154" s="1048">
        <v>0</v>
      </c>
      <c r="AL154" s="940">
        <v>0</v>
      </c>
    </row>
    <row r="155" spans="1:38" ht="14.25" customHeight="1" x14ac:dyDescent="0.15">
      <c r="A155" s="186" t="s">
        <v>234</v>
      </c>
      <c r="B155" s="417" t="s">
        <v>96</v>
      </c>
      <c r="C155" s="941">
        <v>207</v>
      </c>
      <c r="D155" s="1051">
        <v>0</v>
      </c>
      <c r="E155" s="1052">
        <v>0</v>
      </c>
      <c r="F155" s="948">
        <v>0</v>
      </c>
      <c r="G155" s="1051">
        <v>0</v>
      </c>
      <c r="H155" s="1052">
        <v>0</v>
      </c>
      <c r="I155" s="1044">
        <v>0</v>
      </c>
      <c r="J155" s="1051">
        <v>0</v>
      </c>
      <c r="K155" s="1052">
        <v>0</v>
      </c>
      <c r="L155" s="948">
        <v>0</v>
      </c>
      <c r="M155" s="1051">
        <v>0</v>
      </c>
      <c r="N155" s="1052">
        <v>0</v>
      </c>
      <c r="O155" s="948">
        <v>0</v>
      </c>
      <c r="P155" s="1051">
        <v>0</v>
      </c>
      <c r="Q155" s="1052">
        <v>0</v>
      </c>
      <c r="R155" s="948">
        <v>0</v>
      </c>
      <c r="S155" s="1051">
        <v>0</v>
      </c>
      <c r="T155" s="1052">
        <v>0</v>
      </c>
      <c r="U155" s="948">
        <v>0</v>
      </c>
      <c r="V155" s="1051">
        <v>0</v>
      </c>
      <c r="W155" s="1052">
        <v>0</v>
      </c>
      <c r="X155" s="948">
        <v>0</v>
      </c>
      <c r="Y155" s="949">
        <v>0</v>
      </c>
      <c r="Z155" s="947">
        <v>298</v>
      </c>
      <c r="AA155" s="950">
        <v>311</v>
      </c>
      <c r="AB155" s="949">
        <v>312</v>
      </c>
      <c r="AC155" s="946">
        <v>344</v>
      </c>
      <c r="AD155" s="944">
        <v>407</v>
      </c>
      <c r="AE155" s="949">
        <v>425</v>
      </c>
      <c r="AF155" s="946">
        <v>393</v>
      </c>
      <c r="AG155" s="944">
        <v>383</v>
      </c>
      <c r="AH155" s="1051">
        <v>579</v>
      </c>
      <c r="AI155" s="1052">
        <v>0</v>
      </c>
      <c r="AJ155" s="1044">
        <v>578</v>
      </c>
      <c r="AK155" s="1051">
        <v>0</v>
      </c>
      <c r="AL155" s="951">
        <v>0</v>
      </c>
    </row>
    <row r="156" spans="1:38" ht="14.25" customHeight="1" x14ac:dyDescent="0.15">
      <c r="A156" s="250" t="s">
        <v>76</v>
      </c>
      <c r="B156" s="394" t="s">
        <v>93</v>
      </c>
      <c r="C156" s="917">
        <v>111</v>
      </c>
      <c r="D156" s="918">
        <v>247</v>
      </c>
      <c r="E156" s="922">
        <v>203</v>
      </c>
      <c r="F156" s="920">
        <v>100</v>
      </c>
      <c r="G156" s="918">
        <v>37</v>
      </c>
      <c r="H156" s="919">
        <v>33</v>
      </c>
      <c r="I156" s="920">
        <v>17</v>
      </c>
      <c r="J156" s="1045">
        <v>1</v>
      </c>
      <c r="K156" s="1046">
        <v>2</v>
      </c>
      <c r="L156" s="920">
        <v>1</v>
      </c>
      <c r="M156" s="1045">
        <v>0</v>
      </c>
      <c r="N156" s="1046">
        <v>0</v>
      </c>
      <c r="O156" s="920">
        <v>0</v>
      </c>
      <c r="P156" s="1045">
        <v>0</v>
      </c>
      <c r="Q156" s="1046">
        <v>0</v>
      </c>
      <c r="R156" s="924">
        <v>0</v>
      </c>
      <c r="S156" s="1045">
        <v>0</v>
      </c>
      <c r="T156" s="1046">
        <v>0</v>
      </c>
      <c r="U156" s="920">
        <v>0</v>
      </c>
      <c r="V156" s="918">
        <v>3</v>
      </c>
      <c r="W156" s="925">
        <v>6</v>
      </c>
      <c r="X156" s="924">
        <v>9</v>
      </c>
      <c r="Y156" s="926">
        <v>8</v>
      </c>
      <c r="Z156" s="922">
        <v>22</v>
      </c>
      <c r="AA156" s="927">
        <v>162</v>
      </c>
      <c r="AB156" s="926">
        <v>947</v>
      </c>
      <c r="AC156" s="922">
        <v>1680</v>
      </c>
      <c r="AD156" s="920">
        <v>2651</v>
      </c>
      <c r="AE156" s="926">
        <v>3189</v>
      </c>
      <c r="AF156" s="922">
        <v>3205</v>
      </c>
      <c r="AG156" s="920">
        <v>2817</v>
      </c>
      <c r="AH156" s="918">
        <v>1794</v>
      </c>
      <c r="AI156" s="922">
        <v>1500</v>
      </c>
      <c r="AJ156" s="920">
        <v>1006</v>
      </c>
      <c r="AK156" s="918">
        <v>473</v>
      </c>
      <c r="AL156" s="928">
        <v>329</v>
      </c>
    </row>
    <row r="157" spans="1:38" ht="14.25" customHeight="1" x14ac:dyDescent="0.15">
      <c r="A157" s="184" t="s">
        <v>235</v>
      </c>
      <c r="B157" s="395" t="s">
        <v>94</v>
      </c>
      <c r="C157" s="929">
        <v>41005</v>
      </c>
      <c r="D157" s="930">
        <v>94903</v>
      </c>
      <c r="E157" s="934">
        <v>78667</v>
      </c>
      <c r="F157" s="932">
        <v>38676</v>
      </c>
      <c r="G157" s="930">
        <v>18701</v>
      </c>
      <c r="H157" s="931">
        <v>16229</v>
      </c>
      <c r="I157" s="932">
        <v>11888</v>
      </c>
      <c r="J157" s="1048">
        <v>586</v>
      </c>
      <c r="K157" s="1049">
        <v>699</v>
      </c>
      <c r="L157" s="932">
        <v>318</v>
      </c>
      <c r="M157" s="1054">
        <v>0</v>
      </c>
      <c r="N157" s="1049">
        <v>0</v>
      </c>
      <c r="O157" s="932">
        <v>0</v>
      </c>
      <c r="P157" s="1054">
        <v>0</v>
      </c>
      <c r="Q157" s="1049">
        <v>0</v>
      </c>
      <c r="R157" s="936">
        <v>0</v>
      </c>
      <c r="S157" s="1048">
        <v>0</v>
      </c>
      <c r="T157" s="1049">
        <v>0</v>
      </c>
      <c r="U157" s="932">
        <v>329</v>
      </c>
      <c r="V157" s="930">
        <v>1921</v>
      </c>
      <c r="W157" s="937">
        <v>4887</v>
      </c>
      <c r="X157" s="936">
        <v>7377</v>
      </c>
      <c r="Y157" s="938">
        <v>6717</v>
      </c>
      <c r="Z157" s="934">
        <v>16823</v>
      </c>
      <c r="AA157" s="939">
        <v>83201</v>
      </c>
      <c r="AB157" s="938">
        <v>402821</v>
      </c>
      <c r="AC157" s="934">
        <v>628412</v>
      </c>
      <c r="AD157" s="932">
        <v>894076</v>
      </c>
      <c r="AE157" s="938">
        <v>980176</v>
      </c>
      <c r="AF157" s="934">
        <v>1115865</v>
      </c>
      <c r="AG157" s="932">
        <v>1000611</v>
      </c>
      <c r="AH157" s="930">
        <v>636745</v>
      </c>
      <c r="AI157" s="934">
        <v>528992</v>
      </c>
      <c r="AJ157" s="932">
        <v>353190</v>
      </c>
      <c r="AK157" s="930">
        <v>195389</v>
      </c>
      <c r="AL157" s="940">
        <v>155367</v>
      </c>
    </row>
    <row r="158" spans="1:38" ht="14.25" customHeight="1" x14ac:dyDescent="0.15">
      <c r="A158" s="186" t="s">
        <v>235</v>
      </c>
      <c r="B158" s="417" t="s">
        <v>96</v>
      </c>
      <c r="C158" s="941">
        <v>371</v>
      </c>
      <c r="D158" s="942">
        <v>384</v>
      </c>
      <c r="E158" s="946">
        <v>388</v>
      </c>
      <c r="F158" s="944">
        <v>388</v>
      </c>
      <c r="G158" s="942">
        <v>505</v>
      </c>
      <c r="H158" s="943">
        <v>492</v>
      </c>
      <c r="I158" s="944">
        <v>716</v>
      </c>
      <c r="J158" s="1051">
        <v>503</v>
      </c>
      <c r="K158" s="1052">
        <v>464</v>
      </c>
      <c r="L158" s="944">
        <v>516</v>
      </c>
      <c r="M158" s="1051">
        <v>0</v>
      </c>
      <c r="N158" s="1052">
        <v>0</v>
      </c>
      <c r="O158" s="944">
        <v>0</v>
      </c>
      <c r="P158" s="1051">
        <v>0</v>
      </c>
      <c r="Q158" s="1052">
        <v>0</v>
      </c>
      <c r="R158" s="948">
        <v>0</v>
      </c>
      <c r="S158" s="1051">
        <v>0</v>
      </c>
      <c r="T158" s="1052">
        <v>0</v>
      </c>
      <c r="U158" s="944">
        <v>1405</v>
      </c>
      <c r="V158" s="942">
        <v>723</v>
      </c>
      <c r="W158" s="947">
        <v>775</v>
      </c>
      <c r="X158" s="948">
        <v>797</v>
      </c>
      <c r="Y158" s="949">
        <v>792</v>
      </c>
      <c r="Z158" s="946">
        <v>777</v>
      </c>
      <c r="AA158" s="950">
        <v>513</v>
      </c>
      <c r="AB158" s="949">
        <v>426</v>
      </c>
      <c r="AC158" s="946">
        <v>374</v>
      </c>
      <c r="AD158" s="944">
        <v>337</v>
      </c>
      <c r="AE158" s="949">
        <v>307</v>
      </c>
      <c r="AF158" s="946">
        <v>348</v>
      </c>
      <c r="AG158" s="944">
        <v>355</v>
      </c>
      <c r="AH158" s="942">
        <v>355</v>
      </c>
      <c r="AI158" s="946">
        <v>353</v>
      </c>
      <c r="AJ158" s="944">
        <v>351</v>
      </c>
      <c r="AK158" s="942">
        <v>414</v>
      </c>
      <c r="AL158" s="951">
        <v>472</v>
      </c>
    </row>
    <row r="159" spans="1:38" ht="14.25" customHeight="1" x14ac:dyDescent="0.15">
      <c r="A159" s="250" t="s">
        <v>78</v>
      </c>
      <c r="B159" s="394" t="s">
        <v>93</v>
      </c>
      <c r="C159" s="917">
        <v>27</v>
      </c>
      <c r="D159" s="918">
        <v>52</v>
      </c>
      <c r="E159" s="922">
        <v>31</v>
      </c>
      <c r="F159" s="920">
        <v>15</v>
      </c>
      <c r="G159" s="921">
        <v>7</v>
      </c>
      <c r="H159" s="919">
        <v>2</v>
      </c>
      <c r="I159" s="920">
        <v>0</v>
      </c>
      <c r="J159" s="918">
        <v>0</v>
      </c>
      <c r="K159" s="922">
        <v>0</v>
      </c>
      <c r="L159" s="920">
        <v>0</v>
      </c>
      <c r="M159" s="918">
        <v>0</v>
      </c>
      <c r="N159" s="922">
        <v>2</v>
      </c>
      <c r="O159" s="920">
        <v>7</v>
      </c>
      <c r="P159" s="921">
        <v>23</v>
      </c>
      <c r="Q159" s="923">
        <v>48</v>
      </c>
      <c r="R159" s="920">
        <v>124</v>
      </c>
      <c r="S159" s="918">
        <v>138</v>
      </c>
      <c r="T159" s="922">
        <v>179</v>
      </c>
      <c r="U159" s="924">
        <v>263</v>
      </c>
      <c r="V159" s="918">
        <v>376</v>
      </c>
      <c r="W159" s="925">
        <v>567</v>
      </c>
      <c r="X159" s="924">
        <v>1064</v>
      </c>
      <c r="Y159" s="926">
        <v>921</v>
      </c>
      <c r="Z159" s="922">
        <v>1544</v>
      </c>
      <c r="AA159" s="927">
        <v>1545</v>
      </c>
      <c r="AB159" s="926">
        <v>1694</v>
      </c>
      <c r="AC159" s="922">
        <v>1487</v>
      </c>
      <c r="AD159" s="920">
        <v>1033</v>
      </c>
      <c r="AE159" s="926">
        <v>908</v>
      </c>
      <c r="AF159" s="922">
        <v>639</v>
      </c>
      <c r="AG159" s="920">
        <v>316</v>
      </c>
      <c r="AH159" s="918">
        <v>209</v>
      </c>
      <c r="AI159" s="922">
        <v>127</v>
      </c>
      <c r="AJ159" s="920">
        <v>124</v>
      </c>
      <c r="AK159" s="918">
        <v>155</v>
      </c>
      <c r="AL159" s="928">
        <v>133</v>
      </c>
    </row>
    <row r="160" spans="1:38" ht="14.25" customHeight="1" x14ac:dyDescent="0.15">
      <c r="A160" s="184" t="s">
        <v>144</v>
      </c>
      <c r="B160" s="395" t="s">
        <v>94</v>
      </c>
      <c r="C160" s="929">
        <v>54714</v>
      </c>
      <c r="D160" s="930">
        <v>120263</v>
      </c>
      <c r="E160" s="934">
        <v>60442</v>
      </c>
      <c r="F160" s="932">
        <v>17413</v>
      </c>
      <c r="G160" s="933">
        <v>7730</v>
      </c>
      <c r="H160" s="931">
        <v>1708</v>
      </c>
      <c r="I160" s="932">
        <v>431</v>
      </c>
      <c r="J160" s="930">
        <v>16</v>
      </c>
      <c r="K160" s="934">
        <v>65</v>
      </c>
      <c r="L160" s="932">
        <v>0</v>
      </c>
      <c r="M160" s="930">
        <v>32</v>
      </c>
      <c r="N160" s="934">
        <v>12454</v>
      </c>
      <c r="O160" s="932">
        <v>38240</v>
      </c>
      <c r="P160" s="933">
        <v>110143</v>
      </c>
      <c r="Q160" s="935">
        <v>157142</v>
      </c>
      <c r="R160" s="932">
        <v>296061</v>
      </c>
      <c r="S160" s="930">
        <v>283398</v>
      </c>
      <c r="T160" s="934">
        <v>398981</v>
      </c>
      <c r="U160" s="936">
        <v>582092</v>
      </c>
      <c r="V160" s="930">
        <v>786546</v>
      </c>
      <c r="W160" s="937">
        <v>1010346</v>
      </c>
      <c r="X160" s="936">
        <v>1735207</v>
      </c>
      <c r="Y160" s="938">
        <v>1431889</v>
      </c>
      <c r="Z160" s="934">
        <v>2262150</v>
      </c>
      <c r="AA160" s="939">
        <v>2282257</v>
      </c>
      <c r="AB160" s="938">
        <v>2516351</v>
      </c>
      <c r="AC160" s="934">
        <v>2325534</v>
      </c>
      <c r="AD160" s="932">
        <v>1702335</v>
      </c>
      <c r="AE160" s="938">
        <v>1587341</v>
      </c>
      <c r="AF160" s="934">
        <v>1195210</v>
      </c>
      <c r="AG160" s="932">
        <v>642887</v>
      </c>
      <c r="AH160" s="930">
        <v>438505</v>
      </c>
      <c r="AI160" s="934">
        <v>265188</v>
      </c>
      <c r="AJ160" s="932">
        <v>291683</v>
      </c>
      <c r="AK160" s="930">
        <v>385423</v>
      </c>
      <c r="AL160" s="940">
        <v>327181</v>
      </c>
    </row>
    <row r="161" spans="1:38" ht="14.25" customHeight="1" x14ac:dyDescent="0.15">
      <c r="A161" s="186" t="s">
        <v>144</v>
      </c>
      <c r="B161" s="417" t="s">
        <v>96</v>
      </c>
      <c r="C161" s="941">
        <v>2039</v>
      </c>
      <c r="D161" s="942">
        <v>2331</v>
      </c>
      <c r="E161" s="946">
        <v>1967</v>
      </c>
      <c r="F161" s="944">
        <v>1195</v>
      </c>
      <c r="G161" s="945">
        <v>1171</v>
      </c>
      <c r="H161" s="943">
        <v>737</v>
      </c>
      <c r="I161" s="944">
        <v>1215</v>
      </c>
      <c r="J161" s="942">
        <v>1555</v>
      </c>
      <c r="K161" s="946">
        <v>741</v>
      </c>
      <c r="L161" s="944">
        <v>0</v>
      </c>
      <c r="M161" s="942">
        <v>10800</v>
      </c>
      <c r="N161" s="946">
        <v>6558</v>
      </c>
      <c r="O161" s="944">
        <v>5302</v>
      </c>
      <c r="P161" s="942">
        <v>4884</v>
      </c>
      <c r="Q161" s="947">
        <v>3270</v>
      </c>
      <c r="R161" s="944">
        <v>2381</v>
      </c>
      <c r="S161" s="942">
        <v>2058</v>
      </c>
      <c r="T161" s="946">
        <v>2234</v>
      </c>
      <c r="U161" s="948">
        <v>2215</v>
      </c>
      <c r="V161" s="942">
        <v>2093</v>
      </c>
      <c r="W161" s="947">
        <v>1780</v>
      </c>
      <c r="X161" s="948">
        <v>1631</v>
      </c>
      <c r="Y161" s="949">
        <v>1554</v>
      </c>
      <c r="Z161" s="946">
        <v>1465</v>
      </c>
      <c r="AA161" s="950">
        <v>1477</v>
      </c>
      <c r="AB161" s="949">
        <v>1486</v>
      </c>
      <c r="AC161" s="946">
        <v>1563</v>
      </c>
      <c r="AD161" s="944">
        <v>1648</v>
      </c>
      <c r="AE161" s="949">
        <v>1748</v>
      </c>
      <c r="AF161" s="946">
        <v>1871</v>
      </c>
      <c r="AG161" s="944">
        <v>2032</v>
      </c>
      <c r="AH161" s="942">
        <v>2102</v>
      </c>
      <c r="AI161" s="946">
        <v>2093</v>
      </c>
      <c r="AJ161" s="944">
        <v>2360</v>
      </c>
      <c r="AK161" s="942">
        <v>2480</v>
      </c>
      <c r="AL161" s="951">
        <v>2453</v>
      </c>
    </row>
    <row r="162" spans="1:38" ht="14.25" customHeight="1" x14ac:dyDescent="0.15">
      <c r="A162" s="250" t="s">
        <v>80</v>
      </c>
      <c r="B162" s="394" t="s">
        <v>93</v>
      </c>
      <c r="C162" s="917">
        <v>1270</v>
      </c>
      <c r="D162" s="918">
        <v>1406</v>
      </c>
      <c r="E162" s="922">
        <v>1478</v>
      </c>
      <c r="F162" s="920">
        <v>1577</v>
      </c>
      <c r="G162" s="921">
        <v>1445</v>
      </c>
      <c r="H162" s="919">
        <v>1206</v>
      </c>
      <c r="I162" s="920">
        <v>1708</v>
      </c>
      <c r="J162" s="918">
        <v>1997</v>
      </c>
      <c r="K162" s="922">
        <v>1982</v>
      </c>
      <c r="L162" s="920">
        <v>1645</v>
      </c>
      <c r="M162" s="918">
        <v>1517</v>
      </c>
      <c r="N162" s="922">
        <v>1148</v>
      </c>
      <c r="O162" s="920">
        <v>1191</v>
      </c>
      <c r="P162" s="918">
        <v>927</v>
      </c>
      <c r="Q162" s="923">
        <v>561</v>
      </c>
      <c r="R162" s="920">
        <v>215</v>
      </c>
      <c r="S162" s="918">
        <v>54</v>
      </c>
      <c r="T162" s="922">
        <v>23</v>
      </c>
      <c r="U162" s="924">
        <v>13</v>
      </c>
      <c r="V162" s="918">
        <v>12</v>
      </c>
      <c r="W162" s="925">
        <v>13</v>
      </c>
      <c r="X162" s="924">
        <v>10</v>
      </c>
      <c r="Y162" s="926">
        <v>5</v>
      </c>
      <c r="Z162" s="922">
        <v>4</v>
      </c>
      <c r="AA162" s="927">
        <v>3</v>
      </c>
      <c r="AB162" s="926">
        <v>3</v>
      </c>
      <c r="AC162" s="922">
        <v>3</v>
      </c>
      <c r="AD162" s="920">
        <v>4</v>
      </c>
      <c r="AE162" s="926">
        <v>5</v>
      </c>
      <c r="AF162" s="922">
        <v>12</v>
      </c>
      <c r="AG162" s="920">
        <v>63</v>
      </c>
      <c r="AH162" s="918">
        <v>113</v>
      </c>
      <c r="AI162" s="922">
        <v>284</v>
      </c>
      <c r="AJ162" s="920">
        <v>531</v>
      </c>
      <c r="AK162" s="918">
        <v>1082</v>
      </c>
      <c r="AL162" s="928">
        <v>1007</v>
      </c>
    </row>
    <row r="163" spans="1:38" ht="14.25" customHeight="1" x14ac:dyDescent="0.15">
      <c r="A163" s="184" t="s">
        <v>236</v>
      </c>
      <c r="B163" s="395" t="s">
        <v>94</v>
      </c>
      <c r="C163" s="929">
        <v>2443299</v>
      </c>
      <c r="D163" s="930">
        <v>2246891</v>
      </c>
      <c r="E163" s="934">
        <v>2296343</v>
      </c>
      <c r="F163" s="932">
        <v>2487651</v>
      </c>
      <c r="G163" s="933">
        <v>2275046</v>
      </c>
      <c r="H163" s="931">
        <v>1879535</v>
      </c>
      <c r="I163" s="932">
        <v>2621853</v>
      </c>
      <c r="J163" s="930">
        <v>2719876</v>
      </c>
      <c r="K163" s="934">
        <v>2441034</v>
      </c>
      <c r="L163" s="932">
        <v>1912640</v>
      </c>
      <c r="M163" s="930">
        <v>1723614</v>
      </c>
      <c r="N163" s="934">
        <v>1262755</v>
      </c>
      <c r="O163" s="932">
        <v>1241405</v>
      </c>
      <c r="P163" s="930">
        <v>933564</v>
      </c>
      <c r="Q163" s="935">
        <v>526871</v>
      </c>
      <c r="R163" s="932">
        <v>235157</v>
      </c>
      <c r="S163" s="930">
        <v>81525</v>
      </c>
      <c r="T163" s="934">
        <v>45315</v>
      </c>
      <c r="U163" s="936">
        <v>29113</v>
      </c>
      <c r="V163" s="930">
        <v>26654</v>
      </c>
      <c r="W163" s="937">
        <v>29571</v>
      </c>
      <c r="X163" s="936">
        <v>23272</v>
      </c>
      <c r="Y163" s="938">
        <v>12311</v>
      </c>
      <c r="Z163" s="934">
        <v>10172</v>
      </c>
      <c r="AA163" s="939">
        <v>6392</v>
      </c>
      <c r="AB163" s="938">
        <v>7328</v>
      </c>
      <c r="AC163" s="934">
        <v>8678</v>
      </c>
      <c r="AD163" s="932">
        <v>11700</v>
      </c>
      <c r="AE163" s="938">
        <v>17365</v>
      </c>
      <c r="AF163" s="934">
        <v>55447</v>
      </c>
      <c r="AG163" s="932">
        <v>193574</v>
      </c>
      <c r="AH163" s="930">
        <v>274272</v>
      </c>
      <c r="AI163" s="934">
        <v>702805</v>
      </c>
      <c r="AJ163" s="932">
        <v>1300042</v>
      </c>
      <c r="AK163" s="930">
        <v>2620123</v>
      </c>
      <c r="AL163" s="940">
        <v>2461129</v>
      </c>
    </row>
    <row r="164" spans="1:38" ht="14.25" customHeight="1" x14ac:dyDescent="0.15">
      <c r="A164" s="186" t="s">
        <v>236</v>
      </c>
      <c r="B164" s="417" t="s">
        <v>96</v>
      </c>
      <c r="C164" s="941">
        <v>1924</v>
      </c>
      <c r="D164" s="942">
        <v>1598</v>
      </c>
      <c r="E164" s="946">
        <v>1554</v>
      </c>
      <c r="F164" s="944">
        <v>1577</v>
      </c>
      <c r="G164" s="945">
        <v>1574</v>
      </c>
      <c r="H164" s="943">
        <v>1559</v>
      </c>
      <c r="I164" s="944">
        <v>1535</v>
      </c>
      <c r="J164" s="942">
        <v>1362</v>
      </c>
      <c r="K164" s="946">
        <v>1232</v>
      </c>
      <c r="L164" s="944">
        <v>1163</v>
      </c>
      <c r="M164" s="942">
        <v>1137</v>
      </c>
      <c r="N164" s="946">
        <v>1100</v>
      </c>
      <c r="O164" s="944">
        <v>1042</v>
      </c>
      <c r="P164" s="942">
        <v>1007</v>
      </c>
      <c r="Q164" s="947">
        <v>940</v>
      </c>
      <c r="R164" s="944">
        <v>1095</v>
      </c>
      <c r="S164" s="942">
        <v>1500</v>
      </c>
      <c r="T164" s="946">
        <v>1999</v>
      </c>
      <c r="U164" s="948">
        <v>2165</v>
      </c>
      <c r="V164" s="942">
        <v>2308</v>
      </c>
      <c r="W164" s="947">
        <v>2268</v>
      </c>
      <c r="X164" s="948">
        <v>2316</v>
      </c>
      <c r="Y164" s="949">
        <v>2290</v>
      </c>
      <c r="Z164" s="946">
        <v>2304</v>
      </c>
      <c r="AA164" s="950">
        <v>2136</v>
      </c>
      <c r="AB164" s="949">
        <v>2340</v>
      </c>
      <c r="AC164" s="946">
        <v>2651</v>
      </c>
      <c r="AD164" s="944">
        <v>3154</v>
      </c>
      <c r="AE164" s="949">
        <v>3702</v>
      </c>
      <c r="AF164" s="946">
        <v>4460</v>
      </c>
      <c r="AG164" s="944">
        <v>3060</v>
      </c>
      <c r="AH164" s="942">
        <v>2428</v>
      </c>
      <c r="AI164" s="946">
        <v>2478</v>
      </c>
      <c r="AJ164" s="944">
        <v>2450</v>
      </c>
      <c r="AK164" s="942">
        <v>2421</v>
      </c>
      <c r="AL164" s="951">
        <v>2444</v>
      </c>
    </row>
    <row r="165" spans="1:38" ht="14.25" customHeight="1" x14ac:dyDescent="0.15">
      <c r="A165" s="250" t="s">
        <v>81</v>
      </c>
      <c r="B165" s="394" t="s">
        <v>93</v>
      </c>
      <c r="C165" s="917">
        <v>463</v>
      </c>
      <c r="D165" s="918">
        <v>489</v>
      </c>
      <c r="E165" s="922">
        <v>602</v>
      </c>
      <c r="F165" s="920">
        <v>630</v>
      </c>
      <c r="G165" s="921">
        <v>486</v>
      </c>
      <c r="H165" s="919">
        <v>445</v>
      </c>
      <c r="I165" s="920">
        <v>633</v>
      </c>
      <c r="J165" s="918">
        <v>663</v>
      </c>
      <c r="K165" s="922">
        <v>651</v>
      </c>
      <c r="L165" s="920">
        <v>605</v>
      </c>
      <c r="M165" s="918">
        <v>602</v>
      </c>
      <c r="N165" s="922">
        <v>446</v>
      </c>
      <c r="O165" s="920">
        <v>535</v>
      </c>
      <c r="P165" s="918">
        <v>416</v>
      </c>
      <c r="Q165" s="923">
        <v>230</v>
      </c>
      <c r="R165" s="920">
        <v>54</v>
      </c>
      <c r="S165" s="918">
        <v>5</v>
      </c>
      <c r="T165" s="922">
        <v>0</v>
      </c>
      <c r="U165" s="924">
        <v>0</v>
      </c>
      <c r="V165" s="918">
        <v>0</v>
      </c>
      <c r="W165" s="925">
        <v>0</v>
      </c>
      <c r="X165" s="924">
        <v>0</v>
      </c>
      <c r="Y165" s="926">
        <v>0</v>
      </c>
      <c r="Z165" s="922">
        <v>0</v>
      </c>
      <c r="AA165" s="927">
        <v>0</v>
      </c>
      <c r="AB165" s="926">
        <v>0</v>
      </c>
      <c r="AC165" s="922">
        <v>0</v>
      </c>
      <c r="AD165" s="920">
        <v>0</v>
      </c>
      <c r="AE165" s="926">
        <v>109</v>
      </c>
      <c r="AF165" s="922">
        <v>2</v>
      </c>
      <c r="AG165" s="920">
        <v>13</v>
      </c>
      <c r="AH165" s="918">
        <v>30</v>
      </c>
      <c r="AI165" s="922">
        <v>70</v>
      </c>
      <c r="AJ165" s="920">
        <v>135</v>
      </c>
      <c r="AK165" s="918">
        <v>277</v>
      </c>
      <c r="AL165" s="928">
        <v>305</v>
      </c>
    </row>
    <row r="166" spans="1:38" ht="14.25" customHeight="1" x14ac:dyDescent="0.15">
      <c r="A166" s="184" t="s">
        <v>145</v>
      </c>
      <c r="B166" s="395" t="s">
        <v>94</v>
      </c>
      <c r="C166" s="929">
        <v>794950</v>
      </c>
      <c r="D166" s="930">
        <v>705027</v>
      </c>
      <c r="E166" s="934">
        <v>872979</v>
      </c>
      <c r="F166" s="932">
        <v>922797</v>
      </c>
      <c r="G166" s="933">
        <v>700105</v>
      </c>
      <c r="H166" s="931">
        <v>638549</v>
      </c>
      <c r="I166" s="932">
        <v>874137</v>
      </c>
      <c r="J166" s="930">
        <v>831155</v>
      </c>
      <c r="K166" s="934">
        <v>763329</v>
      </c>
      <c r="L166" s="932">
        <v>675313</v>
      </c>
      <c r="M166" s="930">
        <v>662245</v>
      </c>
      <c r="N166" s="934">
        <v>481588</v>
      </c>
      <c r="O166" s="932">
        <v>536035</v>
      </c>
      <c r="P166" s="930">
        <v>398122</v>
      </c>
      <c r="Q166" s="935">
        <v>199841</v>
      </c>
      <c r="R166" s="932">
        <v>52787</v>
      </c>
      <c r="S166" s="930">
        <v>4692</v>
      </c>
      <c r="T166" s="934">
        <v>0</v>
      </c>
      <c r="U166" s="936">
        <v>0</v>
      </c>
      <c r="V166" s="930">
        <v>0</v>
      </c>
      <c r="W166" s="937">
        <v>0</v>
      </c>
      <c r="X166" s="936">
        <v>0</v>
      </c>
      <c r="Y166" s="938">
        <v>0</v>
      </c>
      <c r="Z166" s="934">
        <v>0</v>
      </c>
      <c r="AA166" s="939">
        <v>0</v>
      </c>
      <c r="AB166" s="938">
        <v>0</v>
      </c>
      <c r="AC166" s="934">
        <v>0</v>
      </c>
      <c r="AD166" s="932">
        <v>0</v>
      </c>
      <c r="AE166" s="938">
        <v>167703</v>
      </c>
      <c r="AF166" s="934">
        <v>8721</v>
      </c>
      <c r="AG166" s="932">
        <v>39041</v>
      </c>
      <c r="AH166" s="930">
        <v>69638</v>
      </c>
      <c r="AI166" s="934">
        <v>161417</v>
      </c>
      <c r="AJ166" s="932">
        <v>311689</v>
      </c>
      <c r="AK166" s="930">
        <v>651797</v>
      </c>
      <c r="AL166" s="940">
        <v>703076</v>
      </c>
    </row>
    <row r="167" spans="1:38" ht="14.25" customHeight="1" x14ac:dyDescent="0.15">
      <c r="A167" s="186" t="s">
        <v>145</v>
      </c>
      <c r="B167" s="417" t="s">
        <v>96</v>
      </c>
      <c r="C167" s="941">
        <v>1718</v>
      </c>
      <c r="D167" s="942">
        <v>1442</v>
      </c>
      <c r="E167" s="946">
        <v>1450</v>
      </c>
      <c r="F167" s="944">
        <v>1466</v>
      </c>
      <c r="G167" s="945">
        <v>1442</v>
      </c>
      <c r="H167" s="943">
        <v>1436</v>
      </c>
      <c r="I167" s="944">
        <v>1382</v>
      </c>
      <c r="J167" s="942">
        <v>1253</v>
      </c>
      <c r="K167" s="946">
        <v>1172</v>
      </c>
      <c r="L167" s="944">
        <v>1116</v>
      </c>
      <c r="M167" s="942">
        <v>1100</v>
      </c>
      <c r="N167" s="946">
        <v>1079</v>
      </c>
      <c r="O167" s="944">
        <v>1001</v>
      </c>
      <c r="P167" s="942">
        <v>956</v>
      </c>
      <c r="Q167" s="947">
        <v>869</v>
      </c>
      <c r="R167" s="944">
        <v>972</v>
      </c>
      <c r="S167" s="942">
        <v>1005</v>
      </c>
      <c r="T167" s="946">
        <v>0</v>
      </c>
      <c r="U167" s="948">
        <v>0</v>
      </c>
      <c r="V167" s="942">
        <v>0</v>
      </c>
      <c r="W167" s="947">
        <v>0</v>
      </c>
      <c r="X167" s="948">
        <v>0</v>
      </c>
      <c r="Y167" s="949">
        <v>0</v>
      </c>
      <c r="Z167" s="946">
        <v>0</v>
      </c>
      <c r="AA167" s="950">
        <v>0</v>
      </c>
      <c r="AB167" s="949">
        <v>0</v>
      </c>
      <c r="AC167" s="946">
        <v>0</v>
      </c>
      <c r="AD167" s="944">
        <v>0</v>
      </c>
      <c r="AE167" s="949">
        <v>1537</v>
      </c>
      <c r="AF167" s="946">
        <v>4768</v>
      </c>
      <c r="AG167" s="944">
        <v>2958</v>
      </c>
      <c r="AH167" s="942">
        <v>2308</v>
      </c>
      <c r="AI167" s="946">
        <v>2322</v>
      </c>
      <c r="AJ167" s="944">
        <v>2312</v>
      </c>
      <c r="AK167" s="942">
        <v>2354</v>
      </c>
      <c r="AL167" s="951">
        <v>2302</v>
      </c>
    </row>
    <row r="168" spans="1:38" ht="14.25" customHeight="1" x14ac:dyDescent="0.15">
      <c r="A168" s="250" t="s">
        <v>146</v>
      </c>
      <c r="B168" s="394" t="s">
        <v>95</v>
      </c>
      <c r="C168" s="917">
        <v>59</v>
      </c>
      <c r="D168" s="918">
        <v>113</v>
      </c>
      <c r="E168" s="1058">
        <v>102</v>
      </c>
      <c r="F168" s="920">
        <v>79</v>
      </c>
      <c r="G168" s="921">
        <v>77</v>
      </c>
      <c r="H168" s="919">
        <v>65</v>
      </c>
      <c r="I168" s="920">
        <v>71</v>
      </c>
      <c r="J168" s="918">
        <v>87</v>
      </c>
      <c r="K168" s="922">
        <v>106</v>
      </c>
      <c r="L168" s="920">
        <v>142</v>
      </c>
      <c r="M168" s="918">
        <v>237</v>
      </c>
      <c r="N168" s="922">
        <v>387</v>
      </c>
      <c r="O168" s="920">
        <v>778</v>
      </c>
      <c r="P168" s="918">
        <v>1181</v>
      </c>
      <c r="Q168" s="923">
        <v>1253</v>
      </c>
      <c r="R168" s="920">
        <v>1613</v>
      </c>
      <c r="S168" s="918">
        <v>1495</v>
      </c>
      <c r="T168" s="922">
        <v>1331</v>
      </c>
      <c r="U168" s="924">
        <v>1007</v>
      </c>
      <c r="V168" s="918">
        <v>908</v>
      </c>
      <c r="W168" s="925">
        <v>1007</v>
      </c>
      <c r="X168" s="924">
        <v>866</v>
      </c>
      <c r="Y168" s="926">
        <v>458</v>
      </c>
      <c r="Z168" s="922">
        <v>526</v>
      </c>
      <c r="AA168" s="927">
        <v>332</v>
      </c>
      <c r="AB168" s="926">
        <v>300</v>
      </c>
      <c r="AC168" s="922">
        <v>310</v>
      </c>
      <c r="AD168" s="920">
        <v>247</v>
      </c>
      <c r="AE168" s="926">
        <v>189</v>
      </c>
      <c r="AF168" s="922">
        <v>106</v>
      </c>
      <c r="AG168" s="920">
        <v>111</v>
      </c>
      <c r="AH168" s="918">
        <v>143</v>
      </c>
      <c r="AI168" s="922">
        <v>148</v>
      </c>
      <c r="AJ168" s="920">
        <v>170</v>
      </c>
      <c r="AK168" s="918">
        <v>187</v>
      </c>
      <c r="AL168" s="928">
        <v>199</v>
      </c>
    </row>
    <row r="169" spans="1:38" ht="14.25" customHeight="1" x14ac:dyDescent="0.15">
      <c r="A169" s="184" t="s">
        <v>146</v>
      </c>
      <c r="B169" s="395" t="s">
        <v>94</v>
      </c>
      <c r="C169" s="929">
        <v>81379</v>
      </c>
      <c r="D169" s="930">
        <v>141204</v>
      </c>
      <c r="E169" s="934">
        <v>129132</v>
      </c>
      <c r="F169" s="932">
        <v>107804</v>
      </c>
      <c r="G169" s="933">
        <v>99569</v>
      </c>
      <c r="H169" s="931">
        <v>95416</v>
      </c>
      <c r="I169" s="932">
        <v>119559</v>
      </c>
      <c r="J169" s="930">
        <v>144544</v>
      </c>
      <c r="K169" s="934">
        <v>155388</v>
      </c>
      <c r="L169" s="932">
        <v>169826</v>
      </c>
      <c r="M169" s="930">
        <v>231409</v>
      </c>
      <c r="N169" s="934">
        <v>309917</v>
      </c>
      <c r="O169" s="932">
        <v>550834</v>
      </c>
      <c r="P169" s="930">
        <v>740068</v>
      </c>
      <c r="Q169" s="935">
        <v>667621</v>
      </c>
      <c r="R169" s="932">
        <v>792504</v>
      </c>
      <c r="S169" s="930">
        <v>671066</v>
      </c>
      <c r="T169" s="934">
        <v>618082</v>
      </c>
      <c r="U169" s="936">
        <v>548482</v>
      </c>
      <c r="V169" s="930">
        <v>522124</v>
      </c>
      <c r="W169" s="937">
        <v>530536</v>
      </c>
      <c r="X169" s="936">
        <v>442637</v>
      </c>
      <c r="Y169" s="938">
        <v>243906</v>
      </c>
      <c r="Z169" s="934">
        <v>268965</v>
      </c>
      <c r="AA169" s="939">
        <v>172076</v>
      </c>
      <c r="AB169" s="938">
        <v>195761</v>
      </c>
      <c r="AC169" s="934">
        <v>204949</v>
      </c>
      <c r="AD169" s="932">
        <v>161218</v>
      </c>
      <c r="AE169" s="938">
        <v>142906</v>
      </c>
      <c r="AF169" s="934">
        <v>109946</v>
      </c>
      <c r="AG169" s="932">
        <v>114796</v>
      </c>
      <c r="AH169" s="930">
        <v>124159</v>
      </c>
      <c r="AI169" s="934">
        <v>140532</v>
      </c>
      <c r="AJ169" s="932">
        <v>188603</v>
      </c>
      <c r="AK169" s="930">
        <v>203651</v>
      </c>
      <c r="AL169" s="940">
        <v>248716</v>
      </c>
    </row>
    <row r="170" spans="1:38" ht="14.25" customHeight="1" x14ac:dyDescent="0.15">
      <c r="A170" s="186" t="s">
        <v>146</v>
      </c>
      <c r="B170" s="417" t="s">
        <v>147</v>
      </c>
      <c r="C170" s="941">
        <v>1370</v>
      </c>
      <c r="D170" s="942">
        <v>1246</v>
      </c>
      <c r="E170" s="946">
        <v>1268</v>
      </c>
      <c r="F170" s="944">
        <v>1372</v>
      </c>
      <c r="G170" s="945">
        <v>1296</v>
      </c>
      <c r="H170" s="943">
        <v>1477</v>
      </c>
      <c r="I170" s="944">
        <v>1674</v>
      </c>
      <c r="J170" s="942">
        <v>1663</v>
      </c>
      <c r="K170" s="946">
        <v>1462</v>
      </c>
      <c r="L170" s="944">
        <v>1198</v>
      </c>
      <c r="M170" s="942">
        <v>977</v>
      </c>
      <c r="N170" s="946">
        <v>800</v>
      </c>
      <c r="O170" s="944">
        <v>708</v>
      </c>
      <c r="P170" s="942">
        <v>627</v>
      </c>
      <c r="Q170" s="947">
        <v>533</v>
      </c>
      <c r="R170" s="944">
        <v>491</v>
      </c>
      <c r="S170" s="942">
        <v>449</v>
      </c>
      <c r="T170" s="946">
        <v>464</v>
      </c>
      <c r="U170" s="948">
        <v>544</v>
      </c>
      <c r="V170" s="942">
        <v>575</v>
      </c>
      <c r="W170" s="947">
        <v>527</v>
      </c>
      <c r="X170" s="948">
        <v>511</v>
      </c>
      <c r="Y170" s="949">
        <v>532</v>
      </c>
      <c r="Z170" s="946">
        <v>511</v>
      </c>
      <c r="AA170" s="950">
        <v>518</v>
      </c>
      <c r="AB170" s="949">
        <v>653</v>
      </c>
      <c r="AC170" s="946">
        <v>661</v>
      </c>
      <c r="AD170" s="944">
        <v>653</v>
      </c>
      <c r="AE170" s="949">
        <v>755</v>
      </c>
      <c r="AF170" s="946">
        <v>1037</v>
      </c>
      <c r="AG170" s="944">
        <v>1032</v>
      </c>
      <c r="AH170" s="942">
        <v>867</v>
      </c>
      <c r="AI170" s="946">
        <v>949</v>
      </c>
      <c r="AJ170" s="944">
        <v>1111</v>
      </c>
      <c r="AK170" s="942">
        <v>1091</v>
      </c>
      <c r="AL170" s="951">
        <v>1252</v>
      </c>
    </row>
    <row r="171" spans="1:38" ht="14.25" customHeight="1" x14ac:dyDescent="0.15">
      <c r="A171" s="250" t="s">
        <v>206</v>
      </c>
      <c r="B171" s="394" t="s">
        <v>93</v>
      </c>
      <c r="C171" s="917">
        <v>39</v>
      </c>
      <c r="D171" s="918">
        <v>72</v>
      </c>
      <c r="E171" s="922">
        <v>59</v>
      </c>
      <c r="F171" s="920">
        <v>49</v>
      </c>
      <c r="G171" s="1059">
        <v>45</v>
      </c>
      <c r="H171" s="919">
        <v>38</v>
      </c>
      <c r="I171" s="920">
        <v>53</v>
      </c>
      <c r="J171" s="918">
        <v>64</v>
      </c>
      <c r="K171" s="922">
        <v>64</v>
      </c>
      <c r="L171" s="920">
        <v>69</v>
      </c>
      <c r="M171" s="918">
        <v>71</v>
      </c>
      <c r="N171" s="922">
        <v>77</v>
      </c>
      <c r="O171" s="920">
        <v>90</v>
      </c>
      <c r="P171" s="918">
        <v>102</v>
      </c>
      <c r="Q171" s="923">
        <v>108</v>
      </c>
      <c r="R171" s="920">
        <v>122</v>
      </c>
      <c r="S171" s="918">
        <v>120</v>
      </c>
      <c r="T171" s="922">
        <v>122</v>
      </c>
      <c r="U171" s="924">
        <v>155</v>
      </c>
      <c r="V171" s="918">
        <v>161</v>
      </c>
      <c r="W171" s="925">
        <v>174</v>
      </c>
      <c r="X171" s="924">
        <v>247</v>
      </c>
      <c r="Y171" s="926">
        <v>139</v>
      </c>
      <c r="Z171" s="922">
        <v>199</v>
      </c>
      <c r="AA171" s="927">
        <v>148</v>
      </c>
      <c r="AB171" s="926">
        <v>164</v>
      </c>
      <c r="AC171" s="922">
        <v>124</v>
      </c>
      <c r="AD171" s="920">
        <v>96</v>
      </c>
      <c r="AE171" s="926">
        <v>97</v>
      </c>
      <c r="AF171" s="922">
        <v>84</v>
      </c>
      <c r="AG171" s="920">
        <v>96</v>
      </c>
      <c r="AH171" s="918">
        <v>119</v>
      </c>
      <c r="AI171" s="922">
        <v>127</v>
      </c>
      <c r="AJ171" s="920">
        <v>126</v>
      </c>
      <c r="AK171" s="918">
        <v>126</v>
      </c>
      <c r="AL171" s="928">
        <v>153</v>
      </c>
    </row>
    <row r="172" spans="1:38" ht="14.25" customHeight="1" x14ac:dyDescent="0.15">
      <c r="A172" s="184" t="s">
        <v>206</v>
      </c>
      <c r="B172" s="395" t="s">
        <v>94</v>
      </c>
      <c r="C172" s="929">
        <v>65958</v>
      </c>
      <c r="D172" s="930">
        <v>111243</v>
      </c>
      <c r="E172" s="934">
        <v>96103</v>
      </c>
      <c r="F172" s="932">
        <v>83446</v>
      </c>
      <c r="G172" s="933">
        <v>75381</v>
      </c>
      <c r="H172" s="931">
        <v>70605</v>
      </c>
      <c r="I172" s="932">
        <v>103376</v>
      </c>
      <c r="J172" s="930">
        <v>120662</v>
      </c>
      <c r="K172" s="934">
        <v>113879</v>
      </c>
      <c r="L172" s="932">
        <v>105626</v>
      </c>
      <c r="M172" s="930">
        <v>102553</v>
      </c>
      <c r="N172" s="934">
        <v>97500</v>
      </c>
      <c r="O172" s="932">
        <v>104018</v>
      </c>
      <c r="P172" s="930">
        <v>121487</v>
      </c>
      <c r="Q172" s="935">
        <v>95366</v>
      </c>
      <c r="R172" s="932">
        <v>97495</v>
      </c>
      <c r="S172" s="930">
        <v>101794</v>
      </c>
      <c r="T172" s="934">
        <v>125083</v>
      </c>
      <c r="U172" s="936">
        <v>150528</v>
      </c>
      <c r="V172" s="930">
        <v>149996</v>
      </c>
      <c r="W172" s="937">
        <v>127973</v>
      </c>
      <c r="X172" s="936">
        <v>160274</v>
      </c>
      <c r="Y172" s="938">
        <v>93845</v>
      </c>
      <c r="Z172" s="934">
        <v>118668</v>
      </c>
      <c r="AA172" s="939">
        <v>87730</v>
      </c>
      <c r="AB172" s="938">
        <v>125048</v>
      </c>
      <c r="AC172" s="934">
        <v>107897</v>
      </c>
      <c r="AD172" s="932">
        <v>84325</v>
      </c>
      <c r="AE172" s="938">
        <v>94989</v>
      </c>
      <c r="AF172" s="934">
        <v>97524</v>
      </c>
      <c r="AG172" s="932">
        <v>103309</v>
      </c>
      <c r="AH172" s="930">
        <v>106809</v>
      </c>
      <c r="AI172" s="934">
        <v>125750</v>
      </c>
      <c r="AJ172" s="932">
        <v>154508</v>
      </c>
      <c r="AK172" s="930">
        <v>154339</v>
      </c>
      <c r="AL172" s="940">
        <v>210093</v>
      </c>
    </row>
    <row r="173" spans="1:38" ht="14.25" customHeight="1" x14ac:dyDescent="0.15">
      <c r="A173" s="186" t="s">
        <v>206</v>
      </c>
      <c r="B173" s="417" t="s">
        <v>96</v>
      </c>
      <c r="C173" s="941">
        <v>1701</v>
      </c>
      <c r="D173" s="942">
        <v>1544</v>
      </c>
      <c r="E173" s="946">
        <v>1632</v>
      </c>
      <c r="F173" s="944">
        <v>1700</v>
      </c>
      <c r="G173" s="945">
        <v>1675</v>
      </c>
      <c r="H173" s="943">
        <v>1834</v>
      </c>
      <c r="I173" s="944">
        <v>1936</v>
      </c>
      <c r="J173" s="942">
        <v>1879</v>
      </c>
      <c r="K173" s="946">
        <v>1789</v>
      </c>
      <c r="L173" s="944">
        <v>1524</v>
      </c>
      <c r="M173" s="942">
        <v>1453</v>
      </c>
      <c r="N173" s="946">
        <v>1270</v>
      </c>
      <c r="O173" s="944">
        <v>1161</v>
      </c>
      <c r="P173" s="942">
        <v>1188</v>
      </c>
      <c r="Q173" s="947">
        <v>879</v>
      </c>
      <c r="R173" s="944">
        <v>796</v>
      </c>
      <c r="S173" s="942">
        <v>848</v>
      </c>
      <c r="T173" s="946">
        <v>1029</v>
      </c>
      <c r="U173" s="948">
        <v>970</v>
      </c>
      <c r="V173" s="942">
        <v>932</v>
      </c>
      <c r="W173" s="947">
        <v>738</v>
      </c>
      <c r="X173" s="948">
        <v>649</v>
      </c>
      <c r="Y173" s="949">
        <v>676</v>
      </c>
      <c r="Z173" s="946">
        <v>595</v>
      </c>
      <c r="AA173" s="950">
        <v>593</v>
      </c>
      <c r="AB173" s="949">
        <v>763</v>
      </c>
      <c r="AC173" s="946">
        <v>872</v>
      </c>
      <c r="AD173" s="944">
        <v>878</v>
      </c>
      <c r="AE173" s="949">
        <v>982</v>
      </c>
      <c r="AF173" s="946">
        <v>1161</v>
      </c>
      <c r="AG173" s="944">
        <v>1077</v>
      </c>
      <c r="AH173" s="942">
        <v>897</v>
      </c>
      <c r="AI173" s="946">
        <v>990</v>
      </c>
      <c r="AJ173" s="944">
        <v>1224</v>
      </c>
      <c r="AK173" s="942">
        <v>1229</v>
      </c>
      <c r="AL173" s="951">
        <v>1378</v>
      </c>
    </row>
    <row r="174" spans="1:38" ht="14.25" customHeight="1" x14ac:dyDescent="0.15">
      <c r="A174" s="250" t="s">
        <v>230</v>
      </c>
      <c r="B174" s="394" t="s">
        <v>93</v>
      </c>
      <c r="C174" s="917">
        <v>17</v>
      </c>
      <c r="D174" s="918">
        <v>31</v>
      </c>
      <c r="E174" s="922">
        <v>37</v>
      </c>
      <c r="F174" s="920">
        <v>21</v>
      </c>
      <c r="G174" s="921">
        <v>12</v>
      </c>
      <c r="H174" s="919">
        <v>10</v>
      </c>
      <c r="I174" s="920">
        <v>6</v>
      </c>
      <c r="J174" s="918">
        <v>8</v>
      </c>
      <c r="K174" s="922">
        <v>16</v>
      </c>
      <c r="L174" s="920">
        <v>20</v>
      </c>
      <c r="M174" s="918">
        <v>46</v>
      </c>
      <c r="N174" s="922">
        <v>93</v>
      </c>
      <c r="O174" s="920">
        <v>169</v>
      </c>
      <c r="P174" s="918">
        <v>276</v>
      </c>
      <c r="Q174" s="923">
        <v>284</v>
      </c>
      <c r="R174" s="920">
        <v>317</v>
      </c>
      <c r="S174" s="918">
        <v>211</v>
      </c>
      <c r="T174" s="922">
        <v>264</v>
      </c>
      <c r="U174" s="924">
        <v>178</v>
      </c>
      <c r="V174" s="918">
        <v>108</v>
      </c>
      <c r="W174" s="925">
        <v>166</v>
      </c>
      <c r="X174" s="924">
        <v>89</v>
      </c>
      <c r="Y174" s="926">
        <v>11</v>
      </c>
      <c r="Z174" s="922">
        <v>2</v>
      </c>
      <c r="AA174" s="927">
        <v>0</v>
      </c>
      <c r="AB174" s="926">
        <v>4</v>
      </c>
      <c r="AC174" s="922">
        <v>24</v>
      </c>
      <c r="AD174" s="920">
        <v>10</v>
      </c>
      <c r="AE174" s="926">
        <v>5</v>
      </c>
      <c r="AF174" s="922">
        <v>7</v>
      </c>
      <c r="AG174" s="920">
        <v>5</v>
      </c>
      <c r="AH174" s="918">
        <v>8</v>
      </c>
      <c r="AI174" s="922">
        <v>8</v>
      </c>
      <c r="AJ174" s="920">
        <v>21</v>
      </c>
      <c r="AK174" s="918">
        <v>16</v>
      </c>
      <c r="AL174" s="928">
        <v>15</v>
      </c>
    </row>
    <row r="175" spans="1:38" ht="14.25" customHeight="1" x14ac:dyDescent="0.15">
      <c r="A175" s="184" t="s">
        <v>230</v>
      </c>
      <c r="B175" s="395" t="s">
        <v>94</v>
      </c>
      <c r="C175" s="929">
        <v>11796</v>
      </c>
      <c r="D175" s="930">
        <v>20796</v>
      </c>
      <c r="E175" s="934">
        <v>26189</v>
      </c>
      <c r="F175" s="932">
        <v>15558</v>
      </c>
      <c r="G175" s="933">
        <v>9229</v>
      </c>
      <c r="H175" s="931">
        <v>7877</v>
      </c>
      <c r="I175" s="932">
        <v>4999</v>
      </c>
      <c r="J175" s="930">
        <v>7575</v>
      </c>
      <c r="K175" s="934">
        <v>14806</v>
      </c>
      <c r="L175" s="932">
        <v>16404</v>
      </c>
      <c r="M175" s="930">
        <v>34668</v>
      </c>
      <c r="N175" s="934">
        <v>60332</v>
      </c>
      <c r="O175" s="932">
        <v>114943</v>
      </c>
      <c r="P175" s="930">
        <v>164564</v>
      </c>
      <c r="Q175" s="935">
        <v>146438</v>
      </c>
      <c r="R175" s="932">
        <v>147199</v>
      </c>
      <c r="S175" s="930">
        <v>82951</v>
      </c>
      <c r="T175" s="934">
        <v>103048</v>
      </c>
      <c r="U175" s="936">
        <v>81096</v>
      </c>
      <c r="V175" s="930">
        <v>51631</v>
      </c>
      <c r="W175" s="937">
        <v>71439</v>
      </c>
      <c r="X175" s="936">
        <v>31861</v>
      </c>
      <c r="Y175" s="938">
        <v>3226</v>
      </c>
      <c r="Z175" s="934">
        <v>479</v>
      </c>
      <c r="AA175" s="991">
        <v>33</v>
      </c>
      <c r="AB175" s="938">
        <v>1674</v>
      </c>
      <c r="AC175" s="934">
        <v>10201</v>
      </c>
      <c r="AD175" s="932">
        <v>5160</v>
      </c>
      <c r="AE175" s="938">
        <v>2308</v>
      </c>
      <c r="AF175" s="934">
        <v>3332</v>
      </c>
      <c r="AG175" s="932">
        <v>3350</v>
      </c>
      <c r="AH175" s="930">
        <v>4926</v>
      </c>
      <c r="AI175" s="934">
        <v>5046</v>
      </c>
      <c r="AJ175" s="932">
        <v>14553</v>
      </c>
      <c r="AK175" s="930">
        <v>10665</v>
      </c>
      <c r="AL175" s="940">
        <v>10474</v>
      </c>
    </row>
    <row r="176" spans="1:38" ht="14.25" customHeight="1" x14ac:dyDescent="0.15">
      <c r="A176" s="186" t="s">
        <v>230</v>
      </c>
      <c r="B176" s="417" t="s">
        <v>96</v>
      </c>
      <c r="C176" s="941">
        <v>689</v>
      </c>
      <c r="D176" s="942">
        <v>667</v>
      </c>
      <c r="E176" s="946">
        <v>708</v>
      </c>
      <c r="F176" s="944">
        <v>728</v>
      </c>
      <c r="G176" s="945">
        <v>752</v>
      </c>
      <c r="H176" s="943">
        <v>821</v>
      </c>
      <c r="I176" s="944">
        <v>823</v>
      </c>
      <c r="J176" s="942">
        <v>919</v>
      </c>
      <c r="K176" s="946">
        <v>938</v>
      </c>
      <c r="L176" s="944">
        <v>830</v>
      </c>
      <c r="M176" s="942">
        <v>748</v>
      </c>
      <c r="N176" s="946">
        <v>648</v>
      </c>
      <c r="O176" s="944">
        <v>682</v>
      </c>
      <c r="P176" s="942">
        <v>596</v>
      </c>
      <c r="Q176" s="947">
        <v>515</v>
      </c>
      <c r="R176" s="944">
        <v>464</v>
      </c>
      <c r="S176" s="942">
        <v>392</v>
      </c>
      <c r="T176" s="946">
        <v>391</v>
      </c>
      <c r="U176" s="948">
        <v>457</v>
      </c>
      <c r="V176" s="942">
        <v>480</v>
      </c>
      <c r="W176" s="947">
        <v>430</v>
      </c>
      <c r="X176" s="948">
        <v>357</v>
      </c>
      <c r="Y176" s="949">
        <v>293</v>
      </c>
      <c r="Z176" s="946">
        <v>196</v>
      </c>
      <c r="AA176" s="950">
        <v>382</v>
      </c>
      <c r="AB176" s="949">
        <v>467</v>
      </c>
      <c r="AC176" s="946">
        <v>432</v>
      </c>
      <c r="AD176" s="944">
        <v>493</v>
      </c>
      <c r="AE176" s="949">
        <v>476</v>
      </c>
      <c r="AF176" s="946">
        <v>490</v>
      </c>
      <c r="AG176" s="944">
        <v>628</v>
      </c>
      <c r="AH176" s="942">
        <v>589</v>
      </c>
      <c r="AI176" s="946">
        <v>621</v>
      </c>
      <c r="AJ176" s="944">
        <v>695</v>
      </c>
      <c r="AK176" s="942">
        <v>673</v>
      </c>
      <c r="AL176" s="951">
        <v>721</v>
      </c>
    </row>
    <row r="177" spans="1:55" ht="14.25" customHeight="1" x14ac:dyDescent="0.15">
      <c r="A177" s="250" t="s">
        <v>209</v>
      </c>
      <c r="B177" s="394" t="s">
        <v>93</v>
      </c>
      <c r="C177" s="917">
        <v>0</v>
      </c>
      <c r="D177" s="918">
        <v>1</v>
      </c>
      <c r="E177" s="922">
        <v>0</v>
      </c>
      <c r="F177" s="920">
        <v>2</v>
      </c>
      <c r="G177" s="921">
        <v>2</v>
      </c>
      <c r="H177" s="919">
        <v>1</v>
      </c>
      <c r="I177" s="920">
        <v>3</v>
      </c>
      <c r="J177" s="918">
        <v>1</v>
      </c>
      <c r="K177" s="922">
        <v>0</v>
      </c>
      <c r="L177" s="920">
        <v>1</v>
      </c>
      <c r="M177" s="918">
        <v>11</v>
      </c>
      <c r="N177" s="922">
        <v>45</v>
      </c>
      <c r="O177" s="920">
        <v>220</v>
      </c>
      <c r="P177" s="918">
        <v>374</v>
      </c>
      <c r="Q177" s="923">
        <v>344</v>
      </c>
      <c r="R177" s="920">
        <v>339</v>
      </c>
      <c r="S177" s="918">
        <v>223</v>
      </c>
      <c r="T177" s="922">
        <v>158</v>
      </c>
      <c r="U177" s="924">
        <v>54</v>
      </c>
      <c r="V177" s="918">
        <v>68</v>
      </c>
      <c r="W177" s="925">
        <v>70</v>
      </c>
      <c r="X177" s="924">
        <v>42</v>
      </c>
      <c r="Y177" s="926">
        <v>6</v>
      </c>
      <c r="Z177" s="922">
        <v>4</v>
      </c>
      <c r="AA177" s="927">
        <v>2</v>
      </c>
      <c r="AB177" s="926">
        <v>1</v>
      </c>
      <c r="AC177" s="922">
        <v>3</v>
      </c>
      <c r="AD177" s="920">
        <v>2</v>
      </c>
      <c r="AE177" s="926">
        <v>2</v>
      </c>
      <c r="AF177" s="922">
        <v>2</v>
      </c>
      <c r="AG177" s="924">
        <v>0</v>
      </c>
      <c r="AH177" s="926">
        <v>0</v>
      </c>
      <c r="AI177" s="923">
        <v>0</v>
      </c>
      <c r="AJ177" s="920">
        <v>9</v>
      </c>
      <c r="AK177" s="918">
        <v>27</v>
      </c>
      <c r="AL177" s="928">
        <v>16</v>
      </c>
    </row>
    <row r="178" spans="1:55" ht="14.25" customHeight="1" x14ac:dyDescent="0.15">
      <c r="A178" s="184" t="s">
        <v>209</v>
      </c>
      <c r="B178" s="395" t="s">
        <v>94</v>
      </c>
      <c r="C178" s="929">
        <v>89</v>
      </c>
      <c r="D178" s="930">
        <v>667</v>
      </c>
      <c r="E178" s="934">
        <v>75</v>
      </c>
      <c r="F178" s="932">
        <v>1800</v>
      </c>
      <c r="G178" s="933">
        <v>1924</v>
      </c>
      <c r="H178" s="931">
        <v>587</v>
      </c>
      <c r="I178" s="932">
        <v>2424</v>
      </c>
      <c r="J178" s="930">
        <v>1263</v>
      </c>
      <c r="K178" s="986">
        <v>0</v>
      </c>
      <c r="L178" s="932">
        <v>552</v>
      </c>
      <c r="M178" s="930">
        <v>9680</v>
      </c>
      <c r="N178" s="934">
        <v>33354</v>
      </c>
      <c r="O178" s="932">
        <v>146393</v>
      </c>
      <c r="P178" s="930">
        <v>218083</v>
      </c>
      <c r="Q178" s="935">
        <v>179557</v>
      </c>
      <c r="R178" s="932">
        <v>168062</v>
      </c>
      <c r="S178" s="930">
        <v>94797</v>
      </c>
      <c r="T178" s="934">
        <v>58223</v>
      </c>
      <c r="U178" s="936">
        <v>24162</v>
      </c>
      <c r="V178" s="930">
        <v>35252</v>
      </c>
      <c r="W178" s="937">
        <v>34325</v>
      </c>
      <c r="X178" s="936">
        <v>16452</v>
      </c>
      <c r="Y178" s="938">
        <v>2469</v>
      </c>
      <c r="Z178" s="934">
        <v>1767</v>
      </c>
      <c r="AA178" s="939">
        <v>804</v>
      </c>
      <c r="AB178" s="938">
        <v>303</v>
      </c>
      <c r="AC178" s="934">
        <v>1440</v>
      </c>
      <c r="AD178" s="932">
        <v>1226</v>
      </c>
      <c r="AE178" s="938">
        <v>1146</v>
      </c>
      <c r="AF178" s="934">
        <v>1235</v>
      </c>
      <c r="AG178" s="936">
        <v>189</v>
      </c>
      <c r="AH178" s="938">
        <v>86</v>
      </c>
      <c r="AI178" s="935">
        <v>99</v>
      </c>
      <c r="AJ178" s="932">
        <v>7238</v>
      </c>
      <c r="AK178" s="930">
        <v>22698</v>
      </c>
      <c r="AL178" s="940">
        <v>14035</v>
      </c>
    </row>
    <row r="179" spans="1:55" ht="14.25" customHeight="1" x14ac:dyDescent="0.15">
      <c r="A179" s="186" t="s">
        <v>209</v>
      </c>
      <c r="B179" s="417" t="s">
        <v>96</v>
      </c>
      <c r="C179" s="941">
        <v>628</v>
      </c>
      <c r="D179" s="942">
        <v>667</v>
      </c>
      <c r="E179" s="946">
        <v>1164</v>
      </c>
      <c r="F179" s="944">
        <v>774</v>
      </c>
      <c r="G179" s="945">
        <v>807</v>
      </c>
      <c r="H179" s="943">
        <v>788</v>
      </c>
      <c r="I179" s="944">
        <v>864</v>
      </c>
      <c r="J179" s="942">
        <v>968</v>
      </c>
      <c r="K179" s="946">
        <v>0</v>
      </c>
      <c r="L179" s="944">
        <v>883</v>
      </c>
      <c r="M179" s="942">
        <v>890</v>
      </c>
      <c r="N179" s="946">
        <v>748</v>
      </c>
      <c r="O179" s="944">
        <v>666</v>
      </c>
      <c r="P179" s="942">
        <v>583</v>
      </c>
      <c r="Q179" s="947">
        <v>521</v>
      </c>
      <c r="R179" s="944">
        <v>496</v>
      </c>
      <c r="S179" s="942">
        <v>426</v>
      </c>
      <c r="T179" s="946">
        <v>368</v>
      </c>
      <c r="U179" s="948">
        <v>445</v>
      </c>
      <c r="V179" s="942">
        <v>516</v>
      </c>
      <c r="W179" s="947">
        <v>489</v>
      </c>
      <c r="X179" s="948">
        <v>391</v>
      </c>
      <c r="Y179" s="949">
        <v>405</v>
      </c>
      <c r="Z179" s="946">
        <v>400</v>
      </c>
      <c r="AA179" s="950">
        <v>393</v>
      </c>
      <c r="AB179" s="949">
        <v>417</v>
      </c>
      <c r="AC179" s="946">
        <v>550</v>
      </c>
      <c r="AD179" s="944">
        <v>556</v>
      </c>
      <c r="AE179" s="949">
        <v>539</v>
      </c>
      <c r="AF179" s="946">
        <v>542</v>
      </c>
      <c r="AG179" s="948">
        <v>599</v>
      </c>
      <c r="AH179" s="949">
        <v>659</v>
      </c>
      <c r="AI179" s="947">
        <v>627</v>
      </c>
      <c r="AJ179" s="944">
        <v>844</v>
      </c>
      <c r="AK179" s="942">
        <v>852</v>
      </c>
      <c r="AL179" s="951">
        <v>853</v>
      </c>
    </row>
    <row r="180" spans="1:55" ht="14.25" customHeight="1" x14ac:dyDescent="0.15">
      <c r="A180" s="250" t="s">
        <v>211</v>
      </c>
      <c r="B180" s="394" t="s">
        <v>93</v>
      </c>
      <c r="C180" s="917">
        <v>7</v>
      </c>
      <c r="D180" s="918">
        <v>8</v>
      </c>
      <c r="E180" s="922">
        <v>0</v>
      </c>
      <c r="F180" s="920">
        <v>12</v>
      </c>
      <c r="G180" s="921">
        <v>7</v>
      </c>
      <c r="H180" s="919">
        <v>18</v>
      </c>
      <c r="I180" s="920">
        <v>88</v>
      </c>
      <c r="J180" s="918">
        <v>65</v>
      </c>
      <c r="K180" s="922">
        <v>193</v>
      </c>
      <c r="L180" s="920">
        <v>338</v>
      </c>
      <c r="M180" s="918">
        <v>672</v>
      </c>
      <c r="N180" s="922">
        <v>1006</v>
      </c>
      <c r="O180" s="920">
        <v>1417</v>
      </c>
      <c r="P180" s="918">
        <v>1928</v>
      </c>
      <c r="Q180" s="923">
        <v>1793</v>
      </c>
      <c r="R180" s="920">
        <v>2224</v>
      </c>
      <c r="S180" s="918">
        <v>2126</v>
      </c>
      <c r="T180" s="922">
        <v>2436</v>
      </c>
      <c r="U180" s="924">
        <v>2638</v>
      </c>
      <c r="V180" s="918">
        <v>3446</v>
      </c>
      <c r="W180" s="925">
        <v>4047</v>
      </c>
      <c r="X180" s="924">
        <v>3578</v>
      </c>
      <c r="Y180" s="926">
        <v>1447</v>
      </c>
      <c r="Z180" s="922">
        <v>1019</v>
      </c>
      <c r="AA180" s="927">
        <v>393</v>
      </c>
      <c r="AB180" s="926">
        <v>164</v>
      </c>
      <c r="AC180" s="922">
        <v>67</v>
      </c>
      <c r="AD180" s="920">
        <v>56</v>
      </c>
      <c r="AE180" s="926">
        <v>48</v>
      </c>
      <c r="AF180" s="922">
        <v>60</v>
      </c>
      <c r="AG180" s="920">
        <v>58</v>
      </c>
      <c r="AH180" s="918">
        <v>45</v>
      </c>
      <c r="AI180" s="922">
        <v>39</v>
      </c>
      <c r="AJ180" s="920">
        <v>39</v>
      </c>
      <c r="AK180" s="918">
        <v>50</v>
      </c>
      <c r="AL180" s="928">
        <v>42</v>
      </c>
    </row>
    <row r="181" spans="1:55" ht="14.25" customHeight="1" x14ac:dyDescent="0.15">
      <c r="A181" s="184" t="s">
        <v>211</v>
      </c>
      <c r="B181" s="395" t="s">
        <v>94</v>
      </c>
      <c r="C181" s="929">
        <v>1582</v>
      </c>
      <c r="D181" s="930">
        <v>2539</v>
      </c>
      <c r="E181" s="934">
        <v>210</v>
      </c>
      <c r="F181" s="932">
        <v>3365</v>
      </c>
      <c r="G181" s="933">
        <v>2396</v>
      </c>
      <c r="H181" s="931">
        <v>6013</v>
      </c>
      <c r="I181" s="932">
        <v>27116</v>
      </c>
      <c r="J181" s="930">
        <v>22886</v>
      </c>
      <c r="K181" s="934">
        <v>66428</v>
      </c>
      <c r="L181" s="932">
        <v>120323</v>
      </c>
      <c r="M181" s="930">
        <v>244628</v>
      </c>
      <c r="N181" s="934">
        <v>332822</v>
      </c>
      <c r="O181" s="932">
        <v>467497</v>
      </c>
      <c r="P181" s="930">
        <v>608440</v>
      </c>
      <c r="Q181" s="935">
        <v>498957</v>
      </c>
      <c r="R181" s="932">
        <v>556701</v>
      </c>
      <c r="S181" s="930">
        <v>477331</v>
      </c>
      <c r="T181" s="934">
        <v>545882</v>
      </c>
      <c r="U181" s="936">
        <v>649098</v>
      </c>
      <c r="V181" s="930">
        <v>877224</v>
      </c>
      <c r="W181" s="937">
        <v>993875</v>
      </c>
      <c r="X181" s="936">
        <v>928342</v>
      </c>
      <c r="Y181" s="938">
        <v>373955</v>
      </c>
      <c r="Z181" s="934">
        <v>273874</v>
      </c>
      <c r="AA181" s="939">
        <v>120381</v>
      </c>
      <c r="AB181" s="938">
        <v>55815</v>
      </c>
      <c r="AC181" s="934">
        <v>22242</v>
      </c>
      <c r="AD181" s="932">
        <v>19414</v>
      </c>
      <c r="AE181" s="938">
        <v>16970</v>
      </c>
      <c r="AF181" s="934">
        <v>19257</v>
      </c>
      <c r="AG181" s="932">
        <v>17511</v>
      </c>
      <c r="AH181" s="930">
        <v>12608</v>
      </c>
      <c r="AI181" s="934">
        <v>10092</v>
      </c>
      <c r="AJ181" s="932">
        <v>11097</v>
      </c>
      <c r="AK181" s="930">
        <v>15541</v>
      </c>
      <c r="AL181" s="940">
        <v>13678</v>
      </c>
    </row>
    <row r="182" spans="1:55" ht="14.25" customHeight="1" x14ac:dyDescent="0.15">
      <c r="A182" s="186" t="s">
        <v>211</v>
      </c>
      <c r="B182" s="417" t="s">
        <v>96</v>
      </c>
      <c r="C182" s="941">
        <v>234</v>
      </c>
      <c r="D182" s="942">
        <v>304</v>
      </c>
      <c r="E182" s="946">
        <v>1010</v>
      </c>
      <c r="F182" s="944">
        <v>277</v>
      </c>
      <c r="G182" s="945">
        <v>334</v>
      </c>
      <c r="H182" s="943">
        <v>341</v>
      </c>
      <c r="I182" s="944">
        <v>309</v>
      </c>
      <c r="J182" s="942">
        <v>350</v>
      </c>
      <c r="K182" s="946">
        <v>345</v>
      </c>
      <c r="L182" s="944">
        <v>356</v>
      </c>
      <c r="M182" s="942">
        <v>364</v>
      </c>
      <c r="N182" s="946">
        <v>331</v>
      </c>
      <c r="O182" s="944">
        <v>330</v>
      </c>
      <c r="P182" s="942">
        <v>316</v>
      </c>
      <c r="Q182" s="947">
        <v>278</v>
      </c>
      <c r="R182" s="944">
        <v>250</v>
      </c>
      <c r="S182" s="942">
        <v>225</v>
      </c>
      <c r="T182" s="946">
        <v>224</v>
      </c>
      <c r="U182" s="948">
        <v>246</v>
      </c>
      <c r="V182" s="942">
        <v>255</v>
      </c>
      <c r="W182" s="947">
        <v>246</v>
      </c>
      <c r="X182" s="948">
        <v>259</v>
      </c>
      <c r="Y182" s="949">
        <v>258</v>
      </c>
      <c r="Z182" s="946">
        <v>269</v>
      </c>
      <c r="AA182" s="950">
        <v>307</v>
      </c>
      <c r="AB182" s="949">
        <v>340</v>
      </c>
      <c r="AC182" s="946">
        <v>330</v>
      </c>
      <c r="AD182" s="944">
        <v>3483</v>
      </c>
      <c r="AE182" s="949">
        <v>352</v>
      </c>
      <c r="AF182" s="946">
        <v>320</v>
      </c>
      <c r="AG182" s="944">
        <v>302</v>
      </c>
      <c r="AH182" s="942">
        <v>279</v>
      </c>
      <c r="AI182" s="946">
        <v>258</v>
      </c>
      <c r="AJ182" s="944">
        <v>282</v>
      </c>
      <c r="AK182" s="942">
        <v>309</v>
      </c>
      <c r="AL182" s="951">
        <v>328</v>
      </c>
    </row>
    <row r="183" spans="1:55" ht="14.25" customHeight="1" x14ac:dyDescent="0.15">
      <c r="A183" s="250" t="s">
        <v>88</v>
      </c>
      <c r="B183" s="394" t="s">
        <v>93</v>
      </c>
      <c r="C183" s="917">
        <v>0</v>
      </c>
      <c r="D183" s="918">
        <v>5</v>
      </c>
      <c r="E183" s="922">
        <v>0</v>
      </c>
      <c r="F183" s="920">
        <v>7</v>
      </c>
      <c r="G183" s="921">
        <v>3</v>
      </c>
      <c r="H183" s="919">
        <v>10</v>
      </c>
      <c r="I183" s="920">
        <v>40</v>
      </c>
      <c r="J183" s="918">
        <v>65</v>
      </c>
      <c r="K183" s="922">
        <v>70</v>
      </c>
      <c r="L183" s="920">
        <v>109</v>
      </c>
      <c r="M183" s="918">
        <v>211</v>
      </c>
      <c r="N183" s="922">
        <v>204</v>
      </c>
      <c r="O183" s="920">
        <v>271</v>
      </c>
      <c r="P183" s="918">
        <v>469</v>
      </c>
      <c r="Q183" s="923">
        <v>501</v>
      </c>
      <c r="R183" s="920">
        <v>743</v>
      </c>
      <c r="S183" s="918">
        <v>725</v>
      </c>
      <c r="T183" s="922">
        <v>719</v>
      </c>
      <c r="U183" s="924">
        <v>711</v>
      </c>
      <c r="V183" s="918">
        <v>787</v>
      </c>
      <c r="W183" s="925">
        <v>889</v>
      </c>
      <c r="X183" s="924">
        <v>585</v>
      </c>
      <c r="Y183" s="926">
        <v>229</v>
      </c>
      <c r="Z183" s="922">
        <v>134</v>
      </c>
      <c r="AA183" s="927">
        <v>30</v>
      </c>
      <c r="AB183" s="926">
        <v>24</v>
      </c>
      <c r="AC183" s="922">
        <v>23</v>
      </c>
      <c r="AD183" s="920">
        <v>7</v>
      </c>
      <c r="AE183" s="926">
        <v>14</v>
      </c>
      <c r="AF183" s="922">
        <v>15</v>
      </c>
      <c r="AG183" s="920">
        <v>12</v>
      </c>
      <c r="AH183" s="918">
        <v>11</v>
      </c>
      <c r="AI183" s="922">
        <v>3</v>
      </c>
      <c r="AJ183" s="920">
        <v>0</v>
      </c>
      <c r="AK183" s="918">
        <v>0</v>
      </c>
      <c r="AL183" s="928">
        <v>0</v>
      </c>
    </row>
    <row r="184" spans="1:55" ht="14.25" customHeight="1" x14ac:dyDescent="0.15">
      <c r="A184" s="184" t="s">
        <v>231</v>
      </c>
      <c r="B184" s="395" t="s">
        <v>94</v>
      </c>
      <c r="C184" s="929">
        <v>0</v>
      </c>
      <c r="D184" s="930">
        <v>1608</v>
      </c>
      <c r="E184" s="934">
        <v>210</v>
      </c>
      <c r="F184" s="932">
        <v>5324</v>
      </c>
      <c r="G184" s="933">
        <v>2201</v>
      </c>
      <c r="H184" s="931">
        <v>7227</v>
      </c>
      <c r="I184" s="932">
        <v>25245</v>
      </c>
      <c r="J184" s="930">
        <v>39630</v>
      </c>
      <c r="K184" s="934">
        <v>41297</v>
      </c>
      <c r="L184" s="932">
        <v>62562</v>
      </c>
      <c r="M184" s="930">
        <v>114235</v>
      </c>
      <c r="N184" s="934">
        <v>101678</v>
      </c>
      <c r="O184" s="932">
        <v>132933</v>
      </c>
      <c r="P184" s="930">
        <v>213415</v>
      </c>
      <c r="Q184" s="935">
        <v>193482</v>
      </c>
      <c r="R184" s="932">
        <v>232773</v>
      </c>
      <c r="S184" s="930">
        <v>201523</v>
      </c>
      <c r="T184" s="934">
        <v>198103</v>
      </c>
      <c r="U184" s="936">
        <v>204657</v>
      </c>
      <c r="V184" s="930">
        <v>247687</v>
      </c>
      <c r="W184" s="937">
        <v>257251</v>
      </c>
      <c r="X184" s="936">
        <v>174682</v>
      </c>
      <c r="Y184" s="938">
        <v>67367</v>
      </c>
      <c r="Z184" s="934">
        <v>42641</v>
      </c>
      <c r="AA184" s="939">
        <v>11077</v>
      </c>
      <c r="AB184" s="938">
        <v>8278</v>
      </c>
      <c r="AC184" s="934">
        <v>7839</v>
      </c>
      <c r="AD184" s="932">
        <v>2138</v>
      </c>
      <c r="AE184" s="938">
        <v>4046</v>
      </c>
      <c r="AF184" s="934">
        <v>47785</v>
      </c>
      <c r="AG184" s="932">
        <v>3645</v>
      </c>
      <c r="AH184" s="930">
        <v>3307</v>
      </c>
      <c r="AI184" s="934">
        <v>939</v>
      </c>
      <c r="AJ184" s="932">
        <v>0</v>
      </c>
      <c r="AK184" s="930">
        <v>0</v>
      </c>
      <c r="AL184" s="940">
        <v>2</v>
      </c>
    </row>
    <row r="185" spans="1:55" ht="14.25" customHeight="1" x14ac:dyDescent="0.15">
      <c r="A185" s="186" t="s">
        <v>231</v>
      </c>
      <c r="B185" s="417" t="s">
        <v>96</v>
      </c>
      <c r="C185" s="941">
        <v>0</v>
      </c>
      <c r="D185" s="942">
        <v>337</v>
      </c>
      <c r="E185" s="946">
        <v>1010</v>
      </c>
      <c r="F185" s="944">
        <v>796</v>
      </c>
      <c r="G185" s="945">
        <v>816</v>
      </c>
      <c r="H185" s="943">
        <v>700</v>
      </c>
      <c r="I185" s="944">
        <v>633</v>
      </c>
      <c r="J185" s="942">
        <v>611</v>
      </c>
      <c r="K185" s="946">
        <v>594</v>
      </c>
      <c r="L185" s="944">
        <v>572</v>
      </c>
      <c r="M185" s="942">
        <v>541</v>
      </c>
      <c r="N185" s="946">
        <v>499</v>
      </c>
      <c r="O185" s="944">
        <v>491</v>
      </c>
      <c r="P185" s="942">
        <v>455</v>
      </c>
      <c r="Q185" s="947">
        <v>386</v>
      </c>
      <c r="R185" s="944">
        <v>313</v>
      </c>
      <c r="S185" s="942">
        <v>278</v>
      </c>
      <c r="T185" s="946">
        <v>276</v>
      </c>
      <c r="U185" s="948">
        <v>288</v>
      </c>
      <c r="V185" s="942">
        <v>315</v>
      </c>
      <c r="W185" s="947">
        <v>289</v>
      </c>
      <c r="X185" s="948">
        <v>298</v>
      </c>
      <c r="Y185" s="949">
        <v>294</v>
      </c>
      <c r="Z185" s="946">
        <v>318</v>
      </c>
      <c r="AA185" s="950">
        <v>365</v>
      </c>
      <c r="AB185" s="949">
        <v>346</v>
      </c>
      <c r="AC185" s="946">
        <v>340</v>
      </c>
      <c r="AD185" s="944">
        <v>298</v>
      </c>
      <c r="AE185" s="949">
        <v>297</v>
      </c>
      <c r="AF185" s="946">
        <v>326</v>
      </c>
      <c r="AG185" s="944">
        <v>310</v>
      </c>
      <c r="AH185" s="942">
        <v>298</v>
      </c>
      <c r="AI185" s="946">
        <v>280</v>
      </c>
      <c r="AJ185" s="944">
        <v>0</v>
      </c>
      <c r="AK185" s="942">
        <v>0</v>
      </c>
      <c r="AL185" s="951">
        <v>216</v>
      </c>
    </row>
    <row r="186" spans="1:55" ht="14.25" customHeight="1" x14ac:dyDescent="0.15">
      <c r="A186" s="250" t="s">
        <v>89</v>
      </c>
      <c r="B186" s="394" t="s">
        <v>93</v>
      </c>
      <c r="C186" s="917">
        <v>0</v>
      </c>
      <c r="D186" s="918">
        <v>6</v>
      </c>
      <c r="E186" s="922">
        <v>6</v>
      </c>
      <c r="F186" s="920">
        <v>0</v>
      </c>
      <c r="G186" s="918">
        <v>0</v>
      </c>
      <c r="H186" s="919">
        <v>0</v>
      </c>
      <c r="I186" s="920">
        <v>0</v>
      </c>
      <c r="J186" s="918">
        <v>0</v>
      </c>
      <c r="K186" s="922">
        <v>0</v>
      </c>
      <c r="L186" s="920">
        <v>0</v>
      </c>
      <c r="M186" s="918">
        <v>0</v>
      </c>
      <c r="N186" s="922">
        <v>0</v>
      </c>
      <c r="O186" s="920">
        <v>0</v>
      </c>
      <c r="P186" s="918">
        <v>0</v>
      </c>
      <c r="Q186" s="923">
        <v>0</v>
      </c>
      <c r="R186" s="920">
        <v>0</v>
      </c>
      <c r="S186" s="918">
        <v>0</v>
      </c>
      <c r="T186" s="922">
        <v>0</v>
      </c>
      <c r="U186" s="924">
        <v>0</v>
      </c>
      <c r="V186" s="918">
        <v>0</v>
      </c>
      <c r="W186" s="925">
        <v>0</v>
      </c>
      <c r="X186" s="924">
        <v>0</v>
      </c>
      <c r="Y186" s="926">
        <v>0</v>
      </c>
      <c r="Z186" s="922">
        <v>14</v>
      </c>
      <c r="AA186" s="927">
        <v>94</v>
      </c>
      <c r="AB186" s="926">
        <v>162</v>
      </c>
      <c r="AC186" s="922">
        <v>140</v>
      </c>
      <c r="AD186" s="920">
        <v>153</v>
      </c>
      <c r="AE186" s="926">
        <v>167</v>
      </c>
      <c r="AF186" s="922">
        <v>124</v>
      </c>
      <c r="AG186" s="920">
        <v>46</v>
      </c>
      <c r="AH186" s="918">
        <v>27</v>
      </c>
      <c r="AI186" s="922">
        <v>7</v>
      </c>
      <c r="AJ186" s="920">
        <v>2</v>
      </c>
      <c r="AK186" s="918">
        <v>1</v>
      </c>
      <c r="AL186" s="928">
        <v>1</v>
      </c>
    </row>
    <row r="187" spans="1:55" ht="14.25" customHeight="1" x14ac:dyDescent="0.15">
      <c r="A187" s="184" t="s">
        <v>148</v>
      </c>
      <c r="B187" s="395" t="s">
        <v>94</v>
      </c>
      <c r="C187" s="929">
        <v>0</v>
      </c>
      <c r="D187" s="930">
        <v>5100</v>
      </c>
      <c r="E187" s="934">
        <v>5459</v>
      </c>
      <c r="F187" s="932">
        <v>0</v>
      </c>
      <c r="G187" s="930">
        <v>0</v>
      </c>
      <c r="H187" s="931">
        <v>0</v>
      </c>
      <c r="I187" s="932">
        <v>0</v>
      </c>
      <c r="J187" s="930">
        <v>0</v>
      </c>
      <c r="K187" s="934">
        <v>0</v>
      </c>
      <c r="L187" s="932">
        <v>0</v>
      </c>
      <c r="M187" s="930">
        <v>0</v>
      </c>
      <c r="N187" s="974">
        <v>0</v>
      </c>
      <c r="O187" s="932">
        <v>0</v>
      </c>
      <c r="P187" s="930">
        <v>0</v>
      </c>
      <c r="Q187" s="935">
        <v>0</v>
      </c>
      <c r="R187" s="932">
        <v>0</v>
      </c>
      <c r="S187" s="930">
        <v>0</v>
      </c>
      <c r="T187" s="934">
        <v>0</v>
      </c>
      <c r="U187" s="936">
        <v>0</v>
      </c>
      <c r="V187" s="930">
        <v>1</v>
      </c>
      <c r="W187" s="937">
        <v>0</v>
      </c>
      <c r="X187" s="936">
        <v>0</v>
      </c>
      <c r="Y187" s="938">
        <v>0</v>
      </c>
      <c r="Z187" s="934">
        <v>13196</v>
      </c>
      <c r="AA187" s="939">
        <v>76781</v>
      </c>
      <c r="AB187" s="938">
        <v>117595</v>
      </c>
      <c r="AC187" s="934">
        <v>121175</v>
      </c>
      <c r="AD187" s="932">
        <v>138294</v>
      </c>
      <c r="AE187" s="938">
        <v>146522</v>
      </c>
      <c r="AF187" s="934">
        <v>97893</v>
      </c>
      <c r="AG187" s="932">
        <v>46847</v>
      </c>
      <c r="AH187" s="930">
        <v>24898</v>
      </c>
      <c r="AI187" s="934">
        <v>5582</v>
      </c>
      <c r="AJ187" s="932">
        <v>2231</v>
      </c>
      <c r="AK187" s="930">
        <v>1443</v>
      </c>
      <c r="AL187" s="940">
        <v>557</v>
      </c>
      <c r="AM187" s="99"/>
      <c r="AN187" s="99"/>
      <c r="AP187" s="786"/>
      <c r="AQ187" s="817"/>
      <c r="AR187" s="819"/>
      <c r="AS187" s="819"/>
      <c r="AT187" s="819"/>
      <c r="AU187" s="814"/>
      <c r="AV187" s="1573"/>
      <c r="AW187" s="1573"/>
      <c r="AX187" s="1573"/>
      <c r="AY187" s="1573"/>
      <c r="AZ187" s="1573"/>
      <c r="BA187" s="814"/>
    </row>
    <row r="188" spans="1:55" s="61" customFormat="1" ht="14.25" customHeight="1" thickBot="1" x14ac:dyDescent="0.2">
      <c r="A188" s="234" t="s">
        <v>148</v>
      </c>
      <c r="B188" s="454" t="s">
        <v>96</v>
      </c>
      <c r="C188" s="992">
        <v>0</v>
      </c>
      <c r="D188" s="993">
        <v>903</v>
      </c>
      <c r="E188" s="994">
        <v>892</v>
      </c>
      <c r="F188" s="995">
        <v>0</v>
      </c>
      <c r="G188" s="993">
        <v>0</v>
      </c>
      <c r="H188" s="997">
        <v>0</v>
      </c>
      <c r="I188" s="995">
        <v>0</v>
      </c>
      <c r="J188" s="993">
        <v>0</v>
      </c>
      <c r="K188" s="994">
        <v>0</v>
      </c>
      <c r="L188" s="995">
        <v>0</v>
      </c>
      <c r="M188" s="993">
        <v>0</v>
      </c>
      <c r="N188" s="994">
        <v>0</v>
      </c>
      <c r="O188" s="995">
        <v>0</v>
      </c>
      <c r="P188" s="993">
        <v>0</v>
      </c>
      <c r="Q188" s="998">
        <v>0</v>
      </c>
      <c r="R188" s="995">
        <v>0</v>
      </c>
      <c r="S188" s="993">
        <v>0</v>
      </c>
      <c r="T188" s="994">
        <v>0</v>
      </c>
      <c r="U188" s="999">
        <v>0</v>
      </c>
      <c r="V188" s="993">
        <v>1404</v>
      </c>
      <c r="W188" s="998">
        <v>0</v>
      </c>
      <c r="X188" s="999">
        <v>0</v>
      </c>
      <c r="Y188" s="1000">
        <v>0</v>
      </c>
      <c r="Z188" s="994">
        <v>970</v>
      </c>
      <c r="AA188" s="1001">
        <v>820</v>
      </c>
      <c r="AB188" s="1000">
        <v>727</v>
      </c>
      <c r="AC188" s="994">
        <v>866</v>
      </c>
      <c r="AD188" s="995">
        <v>902</v>
      </c>
      <c r="AE188" s="1000">
        <v>877</v>
      </c>
      <c r="AF188" s="994">
        <v>789</v>
      </c>
      <c r="AG188" s="995">
        <v>1028</v>
      </c>
      <c r="AH188" s="993">
        <v>916</v>
      </c>
      <c r="AI188" s="994">
        <v>839</v>
      </c>
      <c r="AJ188" s="995">
        <v>1347</v>
      </c>
      <c r="AK188" s="993">
        <v>1359</v>
      </c>
      <c r="AL188" s="1002">
        <v>873</v>
      </c>
      <c r="AM188" s="41"/>
      <c r="AN188" s="41"/>
      <c r="AO188" s="738"/>
      <c r="AP188" s="782"/>
      <c r="AQ188" s="760"/>
      <c r="AR188" s="816"/>
      <c r="AS188" s="816"/>
      <c r="AT188" s="816"/>
      <c r="AU188" s="813"/>
      <c r="AV188" s="1571"/>
      <c r="AW188" s="1571"/>
      <c r="AX188" s="1571"/>
      <c r="AY188" s="1571"/>
      <c r="AZ188" s="1571"/>
      <c r="BA188" s="813"/>
      <c r="BB188" s="817"/>
      <c r="BC188" s="99"/>
    </row>
    <row r="189" spans="1:55" ht="14.25" customHeight="1" x14ac:dyDescent="0.15">
      <c r="A189" s="838" t="s">
        <v>307</v>
      </c>
      <c r="AL189" s="1167" t="s">
        <v>90</v>
      </c>
    </row>
    <row r="190" spans="1:55" ht="14.25" customHeight="1" x14ac:dyDescent="0.15"/>
    <row r="191" spans="1:55" s="99" customFormat="1" ht="18.75" x14ac:dyDescent="0.15">
      <c r="A191" s="74" t="s">
        <v>262</v>
      </c>
      <c r="B191" s="851" t="s">
        <v>263</v>
      </c>
      <c r="C191" s="480"/>
      <c r="D191" s="100"/>
      <c r="E191" s="100"/>
      <c r="F191" s="100"/>
      <c r="G191" s="100"/>
      <c r="H191" s="481"/>
      <c r="I191" s="100"/>
      <c r="J191" s="100"/>
      <c r="K191" s="100"/>
      <c r="L191" s="100"/>
      <c r="M191" s="100"/>
      <c r="N191" s="100"/>
      <c r="O191" s="100"/>
      <c r="P191" s="100"/>
      <c r="Q191" s="335"/>
      <c r="R191" s="100"/>
      <c r="S191" s="5"/>
      <c r="T191" s="5"/>
      <c r="U191" s="3"/>
      <c r="V191" s="5"/>
      <c r="W191" s="40"/>
      <c r="X191" s="3"/>
      <c r="Y191" s="3"/>
      <c r="Z191" s="5"/>
      <c r="AA191" s="493"/>
      <c r="AB191" s="3"/>
      <c r="AC191" s="100"/>
      <c r="AD191" s="100"/>
      <c r="AE191" s="335"/>
      <c r="AF191" s="100"/>
      <c r="AG191" s="100"/>
      <c r="AH191" s="100"/>
      <c r="AI191" s="100"/>
      <c r="AJ191" s="100"/>
      <c r="AK191" s="100"/>
      <c r="AL191" s="100"/>
      <c r="AO191" s="738"/>
      <c r="AP191" s="786"/>
      <c r="AQ191" s="817"/>
      <c r="AR191" s="819"/>
      <c r="AS191" s="819"/>
      <c r="AT191" s="819"/>
      <c r="AU191" s="814"/>
      <c r="AV191" s="1573"/>
      <c r="AW191" s="1573"/>
      <c r="AX191" s="1573"/>
      <c r="AY191" s="1573"/>
      <c r="AZ191" s="1573"/>
      <c r="BA191" s="814"/>
      <c r="BB191" s="817"/>
    </row>
    <row r="192" spans="1:55" s="61" customFormat="1" ht="14.25" customHeight="1" thickBot="1" x14ac:dyDescent="0.2">
      <c r="A192" s="1568" t="s">
        <v>101</v>
      </c>
      <c r="C192" s="482"/>
      <c r="D192" s="59"/>
      <c r="E192" s="59"/>
      <c r="F192" s="59"/>
      <c r="G192" s="59"/>
      <c r="H192" s="71"/>
      <c r="I192" s="59"/>
      <c r="J192" s="59"/>
      <c r="K192" s="59"/>
      <c r="L192" s="59"/>
      <c r="M192" s="59"/>
      <c r="N192" s="59"/>
      <c r="O192" s="59"/>
      <c r="P192" s="59"/>
      <c r="Q192" s="58"/>
      <c r="R192" s="59"/>
      <c r="S192" s="5"/>
      <c r="T192" s="5"/>
      <c r="U192" s="3"/>
      <c r="V192" s="5"/>
      <c r="W192" s="40"/>
      <c r="X192" s="3"/>
      <c r="Y192" s="3"/>
      <c r="Z192" s="5"/>
      <c r="AA192" s="493"/>
      <c r="AB192" s="3"/>
      <c r="AC192" s="59"/>
      <c r="AD192" s="59"/>
      <c r="AE192" s="58"/>
      <c r="AF192" s="59"/>
      <c r="AG192" s="59"/>
      <c r="AH192" s="59"/>
      <c r="AI192" s="59"/>
      <c r="AJ192" s="59"/>
      <c r="AK192" s="59"/>
      <c r="AL192" s="1360" t="s">
        <v>265</v>
      </c>
      <c r="AM192" s="99"/>
      <c r="AN192" s="99"/>
      <c r="AO192" s="738"/>
      <c r="AP192" s="786"/>
      <c r="AQ192" s="817"/>
      <c r="AR192" s="819"/>
      <c r="AS192" s="819"/>
      <c r="AT192" s="819"/>
      <c r="AU192" s="814"/>
      <c r="AV192" s="1573"/>
      <c r="AW192" s="1573"/>
      <c r="AX192" s="1573"/>
      <c r="AY192" s="1573"/>
      <c r="AZ192" s="1573"/>
      <c r="BA192" s="814"/>
      <c r="BB192" s="817"/>
      <c r="BC192" s="99"/>
    </row>
    <row r="193" spans="1:410" s="20" customFormat="1" ht="14.25" customHeight="1" x14ac:dyDescent="0.15">
      <c r="A193" s="102"/>
      <c r="B193" s="103" t="s">
        <v>102</v>
      </c>
      <c r="C193" s="104" t="s">
        <v>103</v>
      </c>
      <c r="D193" s="105"/>
      <c r="E193" s="106"/>
      <c r="F193" s="107" t="s">
        <v>3</v>
      </c>
      <c r="G193" s="105"/>
      <c r="H193" s="381"/>
      <c r="I193" s="107" t="s">
        <v>4</v>
      </c>
      <c r="J193" s="105"/>
      <c r="K193" s="106"/>
      <c r="L193" s="107" t="s">
        <v>5</v>
      </c>
      <c r="M193" s="105"/>
      <c r="N193" s="106"/>
      <c r="O193" s="107" t="s">
        <v>6</v>
      </c>
      <c r="P193" s="105"/>
      <c r="Q193" s="108"/>
      <c r="R193" s="107" t="s">
        <v>7</v>
      </c>
      <c r="S193" s="105"/>
      <c r="T193" s="106"/>
      <c r="U193" s="109" t="s">
        <v>8</v>
      </c>
      <c r="V193" s="105"/>
      <c r="W193" s="108"/>
      <c r="X193" s="107" t="s">
        <v>9</v>
      </c>
      <c r="Y193" s="110"/>
      <c r="Z193" s="106"/>
      <c r="AA193" s="107" t="s">
        <v>10</v>
      </c>
      <c r="AB193" s="110"/>
      <c r="AC193" s="106"/>
      <c r="AD193" s="107" t="s">
        <v>11</v>
      </c>
      <c r="AE193" s="110"/>
      <c r="AF193" s="106"/>
      <c r="AG193" s="107" t="s">
        <v>12</v>
      </c>
      <c r="AH193" s="105"/>
      <c r="AI193" s="106"/>
      <c r="AJ193" s="107" t="s">
        <v>13</v>
      </c>
      <c r="AK193" s="105"/>
      <c r="AL193" s="111"/>
      <c r="AM193" s="1642"/>
      <c r="AN193" s="1642"/>
      <c r="AO193" s="738"/>
      <c r="AP193" s="786"/>
      <c r="AQ193" s="1644"/>
      <c r="AR193" s="816"/>
      <c r="AS193" s="816"/>
      <c r="AT193" s="816"/>
      <c r="AU193" s="814"/>
      <c r="AV193" s="1646"/>
      <c r="AW193" s="1646"/>
      <c r="AX193" s="1646"/>
      <c r="AY193" s="1646"/>
      <c r="AZ193" s="1646"/>
      <c r="BA193" s="814"/>
      <c r="BB193" s="1644"/>
      <c r="BC193" s="1642"/>
    </row>
    <row r="194" spans="1:410" s="20" customFormat="1" ht="14.25" customHeight="1" x14ac:dyDescent="0.15">
      <c r="A194" s="112"/>
      <c r="B194" s="113" t="s">
        <v>104</v>
      </c>
      <c r="C194" s="114" t="s">
        <v>253</v>
      </c>
      <c r="D194" s="115" t="s">
        <v>107</v>
      </c>
      <c r="E194" s="116" t="s">
        <v>106</v>
      </c>
      <c r="F194" s="117" t="s">
        <v>105</v>
      </c>
      <c r="G194" s="115" t="s">
        <v>254</v>
      </c>
      <c r="H194" s="116" t="s">
        <v>106</v>
      </c>
      <c r="I194" s="117" t="s">
        <v>105</v>
      </c>
      <c r="J194" s="115" t="s">
        <v>254</v>
      </c>
      <c r="K194" s="116" t="s">
        <v>106</v>
      </c>
      <c r="L194" s="117" t="s">
        <v>253</v>
      </c>
      <c r="M194" s="115" t="s">
        <v>107</v>
      </c>
      <c r="N194" s="116" t="s">
        <v>106</v>
      </c>
      <c r="O194" s="117" t="s">
        <v>253</v>
      </c>
      <c r="P194" s="115" t="s">
        <v>254</v>
      </c>
      <c r="Q194" s="116" t="s">
        <v>255</v>
      </c>
      <c r="R194" s="117" t="s">
        <v>105</v>
      </c>
      <c r="S194" s="115" t="s">
        <v>107</v>
      </c>
      <c r="T194" s="116" t="s">
        <v>106</v>
      </c>
      <c r="U194" s="117" t="s">
        <v>105</v>
      </c>
      <c r="V194" s="115" t="s">
        <v>107</v>
      </c>
      <c r="W194" s="116" t="s">
        <v>106</v>
      </c>
      <c r="X194" s="117" t="s">
        <v>105</v>
      </c>
      <c r="Y194" s="115" t="s">
        <v>107</v>
      </c>
      <c r="Z194" s="116" t="s">
        <v>106</v>
      </c>
      <c r="AA194" s="117" t="s">
        <v>105</v>
      </c>
      <c r="AB194" s="115" t="s">
        <v>107</v>
      </c>
      <c r="AC194" s="116" t="s">
        <v>106</v>
      </c>
      <c r="AD194" s="117" t="s">
        <v>105</v>
      </c>
      <c r="AE194" s="115" t="s">
        <v>107</v>
      </c>
      <c r="AF194" s="116" t="s">
        <v>106</v>
      </c>
      <c r="AG194" s="117" t="s">
        <v>105</v>
      </c>
      <c r="AH194" s="115" t="s">
        <v>107</v>
      </c>
      <c r="AI194" s="116" t="s">
        <v>106</v>
      </c>
      <c r="AJ194" s="117" t="s">
        <v>105</v>
      </c>
      <c r="AK194" s="115" t="s">
        <v>107</v>
      </c>
      <c r="AL194" s="118" t="s">
        <v>106</v>
      </c>
      <c r="AM194" s="1642"/>
      <c r="AN194" s="1642"/>
      <c r="AO194" s="738"/>
      <c r="AP194" s="1643"/>
      <c r="AQ194" s="1644"/>
      <c r="AR194" s="816"/>
      <c r="AS194" s="816"/>
      <c r="AT194" s="816"/>
      <c r="AU194" s="1645"/>
      <c r="AV194" s="1646"/>
      <c r="AW194" s="1646"/>
      <c r="AX194" s="1646"/>
      <c r="AY194" s="1646"/>
      <c r="AZ194" s="1646"/>
      <c r="BA194" s="1645"/>
      <c r="BB194" s="1644"/>
      <c r="BC194" s="1642"/>
    </row>
    <row r="195" spans="1:410" s="238" customFormat="1" ht="14.25" customHeight="1" thickBot="1" x14ac:dyDescent="0.2">
      <c r="A195" s="119"/>
      <c r="B195" s="483" t="s">
        <v>232</v>
      </c>
      <c r="C195" s="1060">
        <f>C5</f>
        <v>4</v>
      </c>
      <c r="D195" s="1061">
        <f t="shared" ref="D195:AL195" si="0">D5</f>
        <v>8</v>
      </c>
      <c r="E195" s="1062">
        <f t="shared" si="0"/>
        <v>8</v>
      </c>
      <c r="F195" s="1065">
        <f t="shared" si="0"/>
        <v>7</v>
      </c>
      <c r="G195" s="1061">
        <f t="shared" si="0"/>
        <v>6</v>
      </c>
      <c r="H195" s="1062">
        <f t="shared" si="0"/>
        <v>6</v>
      </c>
      <c r="I195" s="1063">
        <f t="shared" si="0"/>
        <v>7</v>
      </c>
      <c r="J195" s="1061">
        <f t="shared" si="0"/>
        <v>7</v>
      </c>
      <c r="K195" s="1062">
        <f t="shared" si="0"/>
        <v>8</v>
      </c>
      <c r="L195" s="1063">
        <f t="shared" si="0"/>
        <v>7</v>
      </c>
      <c r="M195" s="1061">
        <f t="shared" si="0"/>
        <v>7</v>
      </c>
      <c r="N195" s="1062">
        <f t="shared" si="0"/>
        <v>6</v>
      </c>
      <c r="O195" s="1063">
        <f t="shared" si="0"/>
        <v>5</v>
      </c>
      <c r="P195" s="1064">
        <f t="shared" si="0"/>
        <v>8</v>
      </c>
      <c r="Q195" s="1062">
        <f t="shared" si="0"/>
        <v>7</v>
      </c>
      <c r="R195" s="1063">
        <f t="shared" si="0"/>
        <v>7</v>
      </c>
      <c r="S195" s="1061">
        <f t="shared" si="0"/>
        <v>7</v>
      </c>
      <c r="T195" s="1062">
        <f t="shared" si="0"/>
        <v>7</v>
      </c>
      <c r="U195" s="1065">
        <f t="shared" si="0"/>
        <v>7</v>
      </c>
      <c r="V195" s="1061">
        <f t="shared" si="0"/>
        <v>7</v>
      </c>
      <c r="W195" s="1062">
        <f t="shared" si="0"/>
        <v>8</v>
      </c>
      <c r="X195" s="1063">
        <f t="shared" si="0"/>
        <v>7</v>
      </c>
      <c r="Y195" s="1061">
        <f t="shared" si="0"/>
        <v>6</v>
      </c>
      <c r="Z195" s="1062">
        <f t="shared" si="0"/>
        <v>8</v>
      </c>
      <c r="AA195" s="1066">
        <f t="shared" si="0"/>
        <v>7</v>
      </c>
      <c r="AB195" s="1061">
        <f t="shared" si="0"/>
        <v>7</v>
      </c>
      <c r="AC195" s="1062">
        <f t="shared" si="0"/>
        <v>7</v>
      </c>
      <c r="AD195" s="1063">
        <f t="shared" si="0"/>
        <v>6</v>
      </c>
      <c r="AE195" s="1061">
        <f t="shared" si="0"/>
        <v>8</v>
      </c>
      <c r="AF195" s="1062">
        <f t="shared" si="0"/>
        <v>8</v>
      </c>
      <c r="AG195" s="1063">
        <f t="shared" si="0"/>
        <v>7</v>
      </c>
      <c r="AH195" s="1061">
        <f t="shared" si="0"/>
        <v>7</v>
      </c>
      <c r="AI195" s="1062">
        <f t="shared" si="0"/>
        <v>7</v>
      </c>
      <c r="AJ195" s="1063">
        <f t="shared" si="0"/>
        <v>7</v>
      </c>
      <c r="AK195" s="1061">
        <f t="shared" si="0"/>
        <v>7</v>
      </c>
      <c r="AL195" s="1067">
        <f t="shared" si="0"/>
        <v>8</v>
      </c>
      <c r="AM195" s="1647"/>
      <c r="AN195" s="738"/>
      <c r="AO195" s="100"/>
      <c r="AP195" s="1643"/>
      <c r="AQ195" s="1648"/>
      <c r="AR195" s="816"/>
      <c r="AS195" s="816"/>
      <c r="AT195" s="816"/>
      <c r="AU195" s="1645"/>
      <c r="AV195" s="1649"/>
      <c r="AW195" s="1649"/>
      <c r="AX195" s="1649"/>
      <c r="AY195" s="1649"/>
      <c r="AZ195" s="1649"/>
      <c r="BA195" s="1645"/>
      <c r="BB195" s="815"/>
      <c r="BC195" s="1647"/>
    </row>
    <row r="196" spans="1:410" s="20" customFormat="1" ht="14.25" customHeight="1" x14ac:dyDescent="0.15">
      <c r="A196" s="239" t="s">
        <v>150</v>
      </c>
      <c r="B196" s="391" t="s">
        <v>243</v>
      </c>
      <c r="C196" s="861">
        <v>5489.0469999999996</v>
      </c>
      <c r="D196" s="862">
        <v>6823.3440000000001</v>
      </c>
      <c r="E196" s="863">
        <v>7231.3919999999998</v>
      </c>
      <c r="F196" s="864">
        <v>6761.8149999999996</v>
      </c>
      <c r="G196" s="862">
        <v>5735.8890000000001</v>
      </c>
      <c r="H196" s="863">
        <v>5201.4870000000001</v>
      </c>
      <c r="I196" s="864">
        <v>5914.0129999999999</v>
      </c>
      <c r="J196" s="862">
        <v>5404.3119999999999</v>
      </c>
      <c r="K196" s="863">
        <v>6078.6040000000003</v>
      </c>
      <c r="L196" s="864">
        <v>5991.1549999999997</v>
      </c>
      <c r="M196" s="862">
        <v>6250.6639999999998</v>
      </c>
      <c r="N196" s="863">
        <v>5403.2129999999997</v>
      </c>
      <c r="O196" s="864">
        <v>6528.2269999999999</v>
      </c>
      <c r="P196" s="862">
        <v>7699.6220000000003</v>
      </c>
      <c r="Q196" s="866">
        <v>6587.8639999999996</v>
      </c>
      <c r="R196" s="864">
        <v>7097.6289999999999</v>
      </c>
      <c r="S196" s="862">
        <v>5818.9809999999998</v>
      </c>
      <c r="T196" s="863">
        <v>5532.8869999999997</v>
      </c>
      <c r="U196" s="867">
        <v>4668.0609999999997</v>
      </c>
      <c r="V196" s="865">
        <v>4127.8109999999997</v>
      </c>
      <c r="W196" s="866">
        <v>3579.3139999999999</v>
      </c>
      <c r="X196" s="867">
        <v>2362.6080000000002</v>
      </c>
      <c r="Y196" s="868">
        <v>1831.357</v>
      </c>
      <c r="Z196" s="866">
        <v>2494.576</v>
      </c>
      <c r="AA196" s="867">
        <v>2272.0749999999998</v>
      </c>
      <c r="AB196" s="868">
        <v>2631.2649999999999</v>
      </c>
      <c r="AC196" s="863">
        <v>2961.37</v>
      </c>
      <c r="AD196" s="864">
        <v>3629.4549999999999</v>
      </c>
      <c r="AE196" s="868">
        <v>4863.5550000000003</v>
      </c>
      <c r="AF196" s="863">
        <v>6969.4930000000004</v>
      </c>
      <c r="AG196" s="864">
        <v>9075.3160000000007</v>
      </c>
      <c r="AH196" s="862">
        <v>9901.5779999999995</v>
      </c>
      <c r="AI196" s="863">
        <v>9510.0969999999998</v>
      </c>
      <c r="AJ196" s="864">
        <v>8498.0130000000008</v>
      </c>
      <c r="AK196" s="862">
        <v>6941.1369999999997</v>
      </c>
      <c r="AL196" s="869">
        <v>8673.9060000000009</v>
      </c>
      <c r="AM196" s="1642"/>
      <c r="AN196" s="738"/>
      <c r="AO196" s="1650"/>
      <c r="AP196" s="786"/>
      <c r="AQ196" s="1644"/>
      <c r="AR196" s="816"/>
      <c r="AS196" s="816"/>
      <c r="AT196" s="816"/>
      <c r="AU196" s="814"/>
      <c r="AV196" s="1646"/>
      <c r="AW196" s="1646"/>
      <c r="AX196" s="1646"/>
      <c r="AY196" s="1646"/>
      <c r="AZ196" s="1646"/>
      <c r="BA196" s="814"/>
      <c r="BB196" s="1644"/>
      <c r="BC196" s="1642"/>
    </row>
    <row r="197" spans="1:410" s="20" customFormat="1" ht="14.25" customHeight="1" x14ac:dyDescent="0.15">
      <c r="A197" s="240" t="s">
        <v>151</v>
      </c>
      <c r="B197" s="392" t="s">
        <v>244</v>
      </c>
      <c r="C197" s="870">
        <v>1010497.2070000001</v>
      </c>
      <c r="D197" s="871">
        <v>1085199.727</v>
      </c>
      <c r="E197" s="872">
        <v>1343361.372</v>
      </c>
      <c r="F197" s="873">
        <v>1284157.7919999999</v>
      </c>
      <c r="G197" s="871">
        <v>1216979.575</v>
      </c>
      <c r="H197" s="872">
        <v>1150150.3459999999</v>
      </c>
      <c r="I197" s="873">
        <v>1393882.023</v>
      </c>
      <c r="J197" s="871">
        <v>1302542.838</v>
      </c>
      <c r="K197" s="872">
        <v>1441490.773</v>
      </c>
      <c r="L197" s="873">
        <v>1403158.635</v>
      </c>
      <c r="M197" s="871">
        <v>1596806.706</v>
      </c>
      <c r="N197" s="872">
        <v>1453219.6129999999</v>
      </c>
      <c r="O197" s="873">
        <v>1769489.8019999999</v>
      </c>
      <c r="P197" s="871">
        <v>1859250.1170000001</v>
      </c>
      <c r="Q197" s="875">
        <v>1489554.0819999999</v>
      </c>
      <c r="R197" s="873">
        <v>1658491.986</v>
      </c>
      <c r="S197" s="871">
        <v>1584115.699</v>
      </c>
      <c r="T197" s="872">
        <v>1748343.496</v>
      </c>
      <c r="U197" s="876">
        <v>1466669.7450000001</v>
      </c>
      <c r="V197" s="874">
        <v>1246016.834</v>
      </c>
      <c r="W197" s="875">
        <v>1039280.411</v>
      </c>
      <c r="X197" s="876">
        <v>734908.69799999997</v>
      </c>
      <c r="Y197" s="877">
        <v>671308.56900000002</v>
      </c>
      <c r="Z197" s="875">
        <v>950228.11300000001</v>
      </c>
      <c r="AA197" s="876">
        <v>1011729.428</v>
      </c>
      <c r="AB197" s="877">
        <v>1278034.513</v>
      </c>
      <c r="AC197" s="872">
        <v>1369858.845</v>
      </c>
      <c r="AD197" s="873">
        <v>1366007.588</v>
      </c>
      <c r="AE197" s="877">
        <v>1716094.8629999999</v>
      </c>
      <c r="AF197" s="872">
        <v>1947717.5249999999</v>
      </c>
      <c r="AG197" s="873">
        <v>1660627.5149999999</v>
      </c>
      <c r="AH197" s="871">
        <v>1358724.7830000001</v>
      </c>
      <c r="AI197" s="872">
        <v>1314085.334</v>
      </c>
      <c r="AJ197" s="873">
        <v>1209645.6459999999</v>
      </c>
      <c r="AK197" s="871">
        <v>1159287.959</v>
      </c>
      <c r="AL197" s="878">
        <v>1559182.8770000001</v>
      </c>
      <c r="AM197" s="1642"/>
      <c r="AN197" s="738"/>
      <c r="AO197" s="1650"/>
      <c r="AP197" s="1643"/>
      <c r="AQ197" s="760"/>
      <c r="AR197" s="816"/>
      <c r="AS197" s="816"/>
      <c r="AT197" s="816"/>
      <c r="AU197" s="1645"/>
      <c r="AV197" s="1646"/>
      <c r="AW197" s="1646"/>
      <c r="AX197" s="1646"/>
      <c r="AY197" s="1646"/>
      <c r="AZ197" s="1646"/>
      <c r="BA197" s="1645"/>
      <c r="BB197" s="1644"/>
      <c r="BC197" s="1642"/>
    </row>
    <row r="198" spans="1:410" s="20" customFormat="1" ht="14.25" customHeight="1" x14ac:dyDescent="0.15">
      <c r="A198" s="241" t="s">
        <v>151</v>
      </c>
      <c r="B198" s="393" t="s">
        <v>110</v>
      </c>
      <c r="C198" s="1068">
        <v>184</v>
      </c>
      <c r="D198" s="1069">
        <v>159</v>
      </c>
      <c r="E198" s="1070">
        <v>186</v>
      </c>
      <c r="F198" s="1071">
        <v>190</v>
      </c>
      <c r="G198" s="1069">
        <v>212</v>
      </c>
      <c r="H198" s="1070">
        <v>221</v>
      </c>
      <c r="I198" s="1071">
        <v>236</v>
      </c>
      <c r="J198" s="1069">
        <v>241</v>
      </c>
      <c r="K198" s="1070">
        <v>237</v>
      </c>
      <c r="L198" s="1071">
        <v>234</v>
      </c>
      <c r="M198" s="1069">
        <v>255</v>
      </c>
      <c r="N198" s="1070">
        <v>269</v>
      </c>
      <c r="O198" s="1071">
        <v>271</v>
      </c>
      <c r="P198" s="1069">
        <v>241</v>
      </c>
      <c r="Q198" s="1072">
        <v>226</v>
      </c>
      <c r="R198" s="1071">
        <v>234</v>
      </c>
      <c r="S198" s="1069">
        <v>272</v>
      </c>
      <c r="T198" s="1070">
        <v>316</v>
      </c>
      <c r="U198" s="1073">
        <v>314</v>
      </c>
      <c r="V198" s="1074">
        <v>302</v>
      </c>
      <c r="W198" s="1072">
        <v>290</v>
      </c>
      <c r="X198" s="1073">
        <v>311</v>
      </c>
      <c r="Y198" s="1075">
        <v>367</v>
      </c>
      <c r="Z198" s="1072">
        <v>381</v>
      </c>
      <c r="AA198" s="1073">
        <v>445</v>
      </c>
      <c r="AB198" s="1075">
        <v>486</v>
      </c>
      <c r="AC198" s="1070">
        <v>463</v>
      </c>
      <c r="AD198" s="1071">
        <v>376</v>
      </c>
      <c r="AE198" s="1075">
        <v>353</v>
      </c>
      <c r="AF198" s="1070">
        <v>279</v>
      </c>
      <c r="AG198" s="1071">
        <v>183</v>
      </c>
      <c r="AH198" s="1069">
        <v>137</v>
      </c>
      <c r="AI198" s="1070">
        <v>138</v>
      </c>
      <c r="AJ198" s="1071">
        <v>142</v>
      </c>
      <c r="AK198" s="1069">
        <v>167</v>
      </c>
      <c r="AL198" s="1076">
        <v>180</v>
      </c>
      <c r="AM198" s="1642"/>
      <c r="AN198" s="1642"/>
      <c r="AO198" s="1651"/>
      <c r="AP198" s="1652"/>
      <c r="AQ198" s="813"/>
      <c r="AR198" s="813"/>
      <c r="AS198" s="1653"/>
      <c r="AT198" s="1653"/>
      <c r="AU198" s="815"/>
      <c r="AV198" s="1646"/>
      <c r="AW198" s="1646"/>
      <c r="AX198" s="1646"/>
      <c r="AY198" s="1646"/>
      <c r="AZ198" s="1646"/>
      <c r="BA198" s="815"/>
      <c r="BB198" s="1644"/>
      <c r="BC198" s="1642"/>
    </row>
    <row r="199" spans="1:410" ht="14.25" customHeight="1" x14ac:dyDescent="0.15">
      <c r="A199" s="250" t="s">
        <v>16</v>
      </c>
      <c r="B199" s="394" t="s">
        <v>93</v>
      </c>
      <c r="C199" s="917">
        <v>1.153</v>
      </c>
      <c r="D199" s="918">
        <v>11.089</v>
      </c>
      <c r="E199" s="922">
        <v>1.7110000000000001</v>
      </c>
      <c r="F199" s="924">
        <v>0.63500000000000001</v>
      </c>
      <c r="G199" s="918">
        <v>0.21099999999999999</v>
      </c>
      <c r="H199" s="961">
        <v>0.29099999999999998</v>
      </c>
      <c r="I199" s="920">
        <v>0.214</v>
      </c>
      <c r="J199" s="918">
        <v>3.5999999999999997E-2</v>
      </c>
      <c r="K199" s="922">
        <v>120.205</v>
      </c>
      <c r="L199" s="920">
        <v>247.76499999999999</v>
      </c>
      <c r="M199" s="926">
        <v>294.74</v>
      </c>
      <c r="N199" s="922">
        <v>273.01</v>
      </c>
      <c r="O199" s="920">
        <v>327.74400000000003</v>
      </c>
      <c r="P199" s="918">
        <v>306.14400000000001</v>
      </c>
      <c r="Q199" s="923">
        <v>158.20400000000001</v>
      </c>
      <c r="R199" s="924">
        <v>90.287999999999997</v>
      </c>
      <c r="S199" s="918">
        <v>33.332999999999998</v>
      </c>
      <c r="T199" s="922">
        <v>0.69</v>
      </c>
      <c r="U199" s="924">
        <v>1.9E-2</v>
      </c>
      <c r="V199" s="1077">
        <v>8.0000000000000002E-3</v>
      </c>
      <c r="W199" s="925">
        <v>1E-3</v>
      </c>
      <c r="X199" s="924">
        <v>0</v>
      </c>
      <c r="Y199" s="926">
        <v>0</v>
      </c>
      <c r="Z199" s="923">
        <v>0</v>
      </c>
      <c r="AA199" s="927">
        <v>0</v>
      </c>
      <c r="AB199" s="926">
        <v>0</v>
      </c>
      <c r="AC199" s="922">
        <v>35.744999999999997</v>
      </c>
      <c r="AD199" s="920">
        <v>95.194999999999993</v>
      </c>
      <c r="AE199" s="926">
        <v>184.23500000000001</v>
      </c>
      <c r="AF199" s="922">
        <v>197.4</v>
      </c>
      <c r="AG199" s="920">
        <v>186.07400000000001</v>
      </c>
      <c r="AH199" s="918">
        <v>167.149</v>
      </c>
      <c r="AI199" s="922">
        <v>70.156999999999996</v>
      </c>
      <c r="AJ199" s="920">
        <v>34.482999999999997</v>
      </c>
      <c r="AK199" s="918">
        <v>14.407999999999999</v>
      </c>
      <c r="AL199" s="928">
        <v>26.571000000000002</v>
      </c>
      <c r="AO199" s="1651"/>
      <c r="AQ199" s="813"/>
      <c r="AR199" s="813"/>
      <c r="AS199" s="1653"/>
      <c r="AT199" s="1653"/>
      <c r="AV199" s="1654"/>
      <c r="AW199" s="1654"/>
      <c r="AX199" s="1654"/>
      <c r="AY199" s="1646"/>
      <c r="AZ199" s="1646"/>
    </row>
    <row r="200" spans="1:410" ht="14.25" customHeight="1" x14ac:dyDescent="0.15">
      <c r="A200" s="184" t="s">
        <v>152</v>
      </c>
      <c r="B200" s="395" t="s">
        <v>94</v>
      </c>
      <c r="C200" s="929">
        <v>150.38999999999999</v>
      </c>
      <c r="D200" s="930">
        <v>1010.556</v>
      </c>
      <c r="E200" s="934">
        <v>204.98400000000001</v>
      </c>
      <c r="F200" s="936">
        <v>56.052</v>
      </c>
      <c r="G200" s="930">
        <v>37.26</v>
      </c>
      <c r="H200" s="986">
        <v>52.488</v>
      </c>
      <c r="I200" s="932">
        <v>77.921999999999997</v>
      </c>
      <c r="J200" s="930">
        <v>9.8819999999999997</v>
      </c>
      <c r="K200" s="934">
        <v>10928.52</v>
      </c>
      <c r="L200" s="932">
        <v>20992.284</v>
      </c>
      <c r="M200" s="938">
        <v>35021.377</v>
      </c>
      <c r="N200" s="934">
        <v>25718.45</v>
      </c>
      <c r="O200" s="972">
        <v>32499.655999999999</v>
      </c>
      <c r="P200" s="930">
        <v>24441.482</v>
      </c>
      <c r="Q200" s="935">
        <v>9331.9879999999994</v>
      </c>
      <c r="R200" s="936">
        <v>5006.2860000000001</v>
      </c>
      <c r="S200" s="930">
        <v>2060.91</v>
      </c>
      <c r="T200" s="934">
        <v>30.995999999999999</v>
      </c>
      <c r="U200" s="936">
        <v>5.5730000000000004</v>
      </c>
      <c r="V200" s="1078">
        <v>1.853</v>
      </c>
      <c r="W200" s="937">
        <v>0.7</v>
      </c>
      <c r="X200" s="936">
        <v>0.35</v>
      </c>
      <c r="Y200" s="938">
        <v>0</v>
      </c>
      <c r="Z200" s="935">
        <v>0</v>
      </c>
      <c r="AA200" s="939">
        <v>0</v>
      </c>
      <c r="AB200" s="930">
        <v>0</v>
      </c>
      <c r="AC200" s="934">
        <v>2900.556</v>
      </c>
      <c r="AD200" s="932">
        <v>9501.7860000000001</v>
      </c>
      <c r="AE200" s="938">
        <v>22417.054</v>
      </c>
      <c r="AF200" s="934">
        <v>20305.09</v>
      </c>
      <c r="AG200" s="932">
        <v>11833.03</v>
      </c>
      <c r="AH200" s="930">
        <v>10123.484</v>
      </c>
      <c r="AI200" s="934">
        <v>3918.7629999999999</v>
      </c>
      <c r="AJ200" s="932">
        <v>1954.422</v>
      </c>
      <c r="AK200" s="930">
        <v>869.67</v>
      </c>
      <c r="AL200" s="940">
        <v>1388.42</v>
      </c>
      <c r="AO200" s="1651"/>
      <c r="AQ200" s="813"/>
      <c r="AR200" s="813"/>
      <c r="AS200" s="1653"/>
      <c r="AT200" s="1653"/>
      <c r="AY200" s="1654"/>
      <c r="AZ200" s="1646"/>
      <c r="BC200" s="760"/>
      <c r="BD200" s="755"/>
      <c r="BE200" s="755"/>
      <c r="BF200" s="758"/>
      <c r="BG200" s="748"/>
      <c r="BH200" s="748"/>
      <c r="BI200" s="748"/>
      <c r="BJ200" s="767"/>
      <c r="BK200" s="748"/>
      <c r="BL200" s="758"/>
      <c r="BM200" s="755"/>
      <c r="BN200" s="755"/>
      <c r="BO200" s="755"/>
      <c r="BP200" s="755"/>
      <c r="BQ200" s="755"/>
      <c r="BR200" s="758"/>
      <c r="BS200" s="755"/>
      <c r="BT200" s="755"/>
      <c r="BU200" s="755"/>
      <c r="BV200" s="755"/>
      <c r="BW200" s="755"/>
      <c r="BX200" s="758"/>
      <c r="BY200" s="755"/>
      <c r="BZ200" s="755"/>
      <c r="CA200" s="755"/>
      <c r="CB200" s="755"/>
      <c r="CC200" s="755"/>
      <c r="CD200" s="758"/>
      <c r="CE200" s="767"/>
      <c r="CF200" s="767"/>
      <c r="CG200" s="767"/>
      <c r="CH200" s="748"/>
      <c r="CI200" s="748"/>
      <c r="CJ200" s="758"/>
      <c r="CK200" s="755"/>
      <c r="CL200" s="755"/>
      <c r="CM200" s="755"/>
      <c r="CN200" s="755"/>
      <c r="CO200" s="755"/>
      <c r="CP200" s="758"/>
      <c r="CQ200" s="767"/>
      <c r="CR200" s="767"/>
      <c r="CS200" s="767"/>
      <c r="CT200" s="767"/>
      <c r="CU200" s="767"/>
      <c r="CV200" s="758"/>
      <c r="CW200" s="755"/>
      <c r="CX200" s="755"/>
      <c r="CY200" s="755"/>
      <c r="CZ200" s="755"/>
      <c r="DA200" s="755"/>
      <c r="DB200" s="758"/>
      <c r="DC200" s="767"/>
      <c r="DD200" s="767"/>
      <c r="DE200" s="767"/>
      <c r="DF200" s="252"/>
      <c r="DG200" s="767"/>
      <c r="DH200" s="758"/>
      <c r="DI200" s="758"/>
      <c r="DJ200" s="820"/>
      <c r="DK200" s="758"/>
      <c r="DL200" s="748"/>
      <c r="DM200" s="768"/>
      <c r="DN200" s="758"/>
      <c r="DO200" s="758"/>
      <c r="DP200" s="820"/>
      <c r="DQ200" s="758"/>
      <c r="DR200" s="748"/>
      <c r="DS200" s="758"/>
      <c r="DT200" s="758"/>
      <c r="DU200" s="758"/>
      <c r="DV200" s="820"/>
      <c r="DW200" s="758"/>
      <c r="DX200" s="748"/>
      <c r="DY200" s="758"/>
      <c r="DZ200" s="758"/>
      <c r="EA200" s="755"/>
      <c r="EB200" s="755"/>
      <c r="EC200" s="755"/>
      <c r="ED200" s="755"/>
      <c r="EE200" s="755"/>
      <c r="EF200" s="758"/>
      <c r="EG200" s="758"/>
      <c r="EH200" s="820"/>
      <c r="EI200" s="758"/>
      <c r="EJ200" s="748"/>
      <c r="EK200" s="758"/>
      <c r="EL200" s="758"/>
      <c r="EM200" s="767"/>
      <c r="EN200" s="767"/>
      <c r="EO200" s="767"/>
      <c r="EP200" s="767"/>
      <c r="EQ200" s="767"/>
      <c r="ER200" s="758"/>
      <c r="ES200" s="758"/>
      <c r="ET200" s="820"/>
      <c r="EU200" s="758"/>
      <c r="EV200" s="748"/>
      <c r="EW200" s="758"/>
      <c r="EX200" s="758"/>
      <c r="EY200" s="755"/>
      <c r="EZ200" s="755"/>
      <c r="FA200" s="755"/>
      <c r="FB200" s="755"/>
      <c r="FC200" s="755"/>
      <c r="FD200" s="758"/>
      <c r="FE200" s="755"/>
      <c r="FF200" s="755"/>
      <c r="FG200" s="755"/>
      <c r="FH200" s="755"/>
      <c r="FI200" s="755"/>
      <c r="FJ200" s="758"/>
      <c r="FK200" s="755"/>
      <c r="FL200" s="755"/>
      <c r="FM200" s="755"/>
      <c r="FN200" s="755"/>
      <c r="FO200" s="755"/>
      <c r="FP200" s="758"/>
      <c r="FQ200" s="755"/>
      <c r="FR200" s="755"/>
      <c r="FS200" s="755"/>
      <c r="FT200" s="755"/>
      <c r="FU200" s="755"/>
      <c r="FV200" s="758"/>
      <c r="FW200" s="755"/>
      <c r="FX200" s="755"/>
      <c r="FY200" s="755"/>
      <c r="FZ200" s="755"/>
      <c r="GA200" s="755"/>
      <c r="GB200" s="758"/>
      <c r="GC200" s="755"/>
      <c r="GD200" s="755"/>
      <c r="GE200" s="755"/>
      <c r="GF200" s="755"/>
      <c r="GG200" s="755"/>
      <c r="GH200" s="758"/>
      <c r="GI200" s="755"/>
      <c r="GJ200" s="755"/>
      <c r="GK200" s="755"/>
      <c r="GL200" s="755"/>
      <c r="GM200" s="755"/>
      <c r="GN200" s="758"/>
      <c r="GO200" s="755"/>
      <c r="GP200" s="755"/>
      <c r="GQ200" s="755"/>
      <c r="GR200" s="755"/>
      <c r="GS200" s="755"/>
      <c r="GT200" s="758"/>
      <c r="GU200" s="755"/>
      <c r="GV200" s="755"/>
      <c r="GW200" s="755"/>
      <c r="GX200" s="755"/>
      <c r="GY200" s="755"/>
      <c r="GZ200" s="780"/>
      <c r="HA200" s="755"/>
      <c r="HB200" s="755"/>
      <c r="HC200" s="755"/>
      <c r="HD200" s="755"/>
      <c r="HE200" s="755"/>
      <c r="HF200" s="758"/>
      <c r="HG200" s="773"/>
      <c r="HH200" s="765"/>
      <c r="HI200" s="766"/>
      <c r="HJ200" s="757"/>
      <c r="HK200" s="254"/>
      <c r="HL200" s="758"/>
      <c r="HM200" s="755"/>
      <c r="HN200" s="755"/>
      <c r="HO200" s="755"/>
      <c r="HP200" s="755"/>
      <c r="HQ200" s="755"/>
      <c r="HR200" s="758"/>
      <c r="HS200" s="767"/>
      <c r="HT200" s="767"/>
      <c r="HU200" s="767"/>
      <c r="HV200" s="767"/>
      <c r="HW200" s="767"/>
      <c r="HX200" s="758"/>
      <c r="HY200" s="767"/>
      <c r="HZ200" s="767"/>
      <c r="IA200" s="767"/>
      <c r="IB200" s="767"/>
      <c r="IC200" s="767"/>
      <c r="ID200" s="758"/>
      <c r="IE200" s="755"/>
      <c r="IF200" s="755"/>
      <c r="IG200" s="755"/>
      <c r="IH200" s="755"/>
      <c r="II200" s="755"/>
      <c r="IJ200" s="758"/>
      <c r="IK200" s="755"/>
      <c r="IL200" s="755"/>
      <c r="IM200" s="755"/>
      <c r="IN200" s="755"/>
      <c r="IO200" s="755"/>
      <c r="IP200" s="764"/>
      <c r="IQ200" s="767"/>
      <c r="IR200" s="767"/>
      <c r="IS200" s="767"/>
      <c r="IT200" s="767"/>
      <c r="IU200" s="748"/>
      <c r="IV200" s="758"/>
      <c r="IW200" s="748"/>
      <c r="IX200" s="748"/>
      <c r="IY200" s="748"/>
      <c r="IZ200" s="767"/>
      <c r="JA200" s="768"/>
      <c r="JB200" s="767"/>
      <c r="JH200" s="5"/>
      <c r="JI200" s="758"/>
      <c r="JJ200" s="755"/>
      <c r="JK200" s="755"/>
      <c r="JL200" s="755"/>
      <c r="JM200" s="755"/>
      <c r="JN200" s="755"/>
      <c r="JO200" s="758"/>
      <c r="JP200" s="755"/>
      <c r="JQ200" s="755"/>
      <c r="JR200" s="755"/>
      <c r="JS200" s="755"/>
      <c r="JT200" s="755"/>
      <c r="JU200" s="758"/>
      <c r="JV200" s="755"/>
      <c r="JW200" s="755"/>
      <c r="JX200" s="755"/>
      <c r="JY200" s="755"/>
      <c r="JZ200" s="755"/>
      <c r="KA200" s="758"/>
      <c r="KB200" s="755"/>
      <c r="KC200" s="755"/>
      <c r="KD200" s="755"/>
      <c r="KE200" s="755"/>
      <c r="KF200" s="755"/>
      <c r="KG200" s="758"/>
      <c r="KH200" s="755"/>
      <c r="KI200" s="755"/>
      <c r="KJ200" s="755"/>
      <c r="KK200" s="755"/>
      <c r="KL200" s="755"/>
      <c r="KM200" s="758"/>
      <c r="KN200" s="787"/>
      <c r="KO200" s="748"/>
      <c r="KP200" s="748"/>
      <c r="KQ200" s="748"/>
      <c r="KR200" s="748"/>
      <c r="KS200" s="758"/>
      <c r="KT200" s="755"/>
      <c r="KU200" s="756"/>
      <c r="KV200" s="757"/>
      <c r="KW200" s="757"/>
      <c r="KX200" s="757"/>
      <c r="KY200" s="758"/>
      <c r="KZ200" s="755"/>
      <c r="LA200" s="756"/>
      <c r="LB200" s="757"/>
      <c r="LC200" s="757"/>
      <c r="LD200" s="757"/>
      <c r="LE200" s="758"/>
      <c r="LF200" s="755"/>
      <c r="LG200" s="755"/>
      <c r="LH200" s="755"/>
      <c r="LI200" s="755"/>
      <c r="LJ200" s="755"/>
      <c r="LK200" s="767"/>
      <c r="LL200" s="755"/>
      <c r="LM200" s="755"/>
      <c r="LN200" s="755"/>
      <c r="LO200" s="755"/>
      <c r="LP200" s="755"/>
      <c r="LQ200" s="758"/>
      <c r="LS200" s="565"/>
      <c r="LT200" s="565"/>
      <c r="LU200" s="565"/>
      <c r="LV200" s="565"/>
      <c r="LW200" s="5"/>
      <c r="LY200" s="565"/>
      <c r="LZ200" s="565"/>
      <c r="MA200" s="565"/>
      <c r="MB200" s="565"/>
      <c r="MC200" s="576"/>
      <c r="MD200" s="565"/>
      <c r="ME200" s="565"/>
      <c r="MF200" s="565"/>
      <c r="MG200" s="565"/>
      <c r="MH200" s="565"/>
      <c r="MI200" s="5"/>
      <c r="MJ200" s="5"/>
      <c r="MK200" s="61"/>
      <c r="ML200" s="59"/>
      <c r="MM200" s="254"/>
      <c r="MN200" s="5"/>
      <c r="MO200" s="5"/>
      <c r="MP200" s="61"/>
      <c r="MQ200" s="59"/>
      <c r="MR200" s="59"/>
      <c r="MS200" s="59"/>
      <c r="MT200" s="279"/>
      <c r="MU200" s="279"/>
      <c r="MV200" s="254"/>
      <c r="MW200" s="254"/>
      <c r="MX200" s="252"/>
      <c r="MY200" s="5"/>
      <c r="MZ200" s="5"/>
      <c r="NC200" s="252"/>
      <c r="ND200" s="5"/>
      <c r="NE200" s="5"/>
      <c r="NH200" s="252"/>
      <c r="NI200" s="5"/>
      <c r="NJ200" s="5"/>
      <c r="NM200" s="61"/>
      <c r="NN200" s="59"/>
      <c r="NO200" s="254"/>
      <c r="NP200" s="5"/>
      <c r="NR200" s="5"/>
      <c r="NS200" s="5"/>
      <c r="NT200" s="5"/>
      <c r="NY200" s="55"/>
    </row>
    <row r="201" spans="1:410" ht="14.25" customHeight="1" x14ac:dyDescent="0.15">
      <c r="A201" s="186" t="s">
        <v>152</v>
      </c>
      <c r="B201" s="417" t="s">
        <v>96</v>
      </c>
      <c r="C201" s="941">
        <v>130</v>
      </c>
      <c r="D201" s="942">
        <v>91</v>
      </c>
      <c r="E201" s="946">
        <v>120</v>
      </c>
      <c r="F201" s="948">
        <v>88</v>
      </c>
      <c r="G201" s="942">
        <v>177</v>
      </c>
      <c r="H201" s="943">
        <v>180</v>
      </c>
      <c r="I201" s="944">
        <v>364</v>
      </c>
      <c r="J201" s="942">
        <v>275</v>
      </c>
      <c r="K201" s="946">
        <v>91</v>
      </c>
      <c r="L201" s="944">
        <v>85</v>
      </c>
      <c r="M201" s="949">
        <v>119</v>
      </c>
      <c r="N201" s="946">
        <v>94</v>
      </c>
      <c r="O201" s="944">
        <v>99</v>
      </c>
      <c r="P201" s="942">
        <v>80</v>
      </c>
      <c r="Q201" s="947">
        <v>59</v>
      </c>
      <c r="R201" s="948">
        <v>55</v>
      </c>
      <c r="S201" s="942">
        <v>62</v>
      </c>
      <c r="T201" s="946">
        <v>45</v>
      </c>
      <c r="U201" s="948">
        <v>293</v>
      </c>
      <c r="V201" s="980">
        <v>232</v>
      </c>
      <c r="W201" s="947">
        <v>700</v>
      </c>
      <c r="X201" s="948">
        <v>0</v>
      </c>
      <c r="Y201" s="949">
        <v>0</v>
      </c>
      <c r="Z201" s="947">
        <v>0</v>
      </c>
      <c r="AA201" s="950">
        <v>0</v>
      </c>
      <c r="AB201" s="942">
        <v>0</v>
      </c>
      <c r="AC201" s="946">
        <v>81</v>
      </c>
      <c r="AD201" s="944">
        <v>100</v>
      </c>
      <c r="AE201" s="949">
        <v>122</v>
      </c>
      <c r="AF201" s="946">
        <v>103</v>
      </c>
      <c r="AG201" s="944">
        <v>64</v>
      </c>
      <c r="AH201" s="942">
        <v>61</v>
      </c>
      <c r="AI201" s="946">
        <v>56</v>
      </c>
      <c r="AJ201" s="944">
        <v>57</v>
      </c>
      <c r="AK201" s="942">
        <v>60</v>
      </c>
      <c r="AL201" s="951">
        <v>52</v>
      </c>
      <c r="AO201" s="1651"/>
      <c r="AP201" s="1655"/>
      <c r="AQ201" s="822"/>
      <c r="AR201" s="822"/>
      <c r="AS201" s="1653"/>
      <c r="AT201" s="1653"/>
      <c r="AU201" s="1656"/>
      <c r="AV201" s="1657"/>
      <c r="AW201" s="1657"/>
      <c r="AX201" s="1657"/>
      <c r="AZ201" s="1654"/>
      <c r="BA201" s="1656"/>
    </row>
    <row r="202" spans="1:410" ht="14.25" customHeight="1" x14ac:dyDescent="0.15">
      <c r="A202" s="250" t="s">
        <v>17</v>
      </c>
      <c r="B202" s="394" t="s">
        <v>93</v>
      </c>
      <c r="C202" s="917">
        <v>46.085000000000001</v>
      </c>
      <c r="D202" s="918">
        <v>111.11</v>
      </c>
      <c r="E202" s="922">
        <v>118.291</v>
      </c>
      <c r="F202" s="924">
        <v>150.99100000000001</v>
      </c>
      <c r="G202" s="918">
        <v>140.23699999999999</v>
      </c>
      <c r="H202" s="961">
        <v>117.411</v>
      </c>
      <c r="I202" s="920">
        <v>125.209</v>
      </c>
      <c r="J202" s="918">
        <v>117.666</v>
      </c>
      <c r="K202" s="922">
        <v>70.194000000000003</v>
      </c>
      <c r="L202" s="920">
        <v>35.424999999999997</v>
      </c>
      <c r="M202" s="926">
        <v>9.5670000000000002</v>
      </c>
      <c r="N202" s="922">
        <v>3.4249999999999998</v>
      </c>
      <c r="O202" s="920">
        <v>8.6940000000000008</v>
      </c>
      <c r="P202" s="918">
        <v>114.82</v>
      </c>
      <c r="Q202" s="923">
        <v>208.50700000000001</v>
      </c>
      <c r="R202" s="924">
        <v>317.5</v>
      </c>
      <c r="S202" s="918">
        <v>222.886</v>
      </c>
      <c r="T202" s="922">
        <v>94.546999999999997</v>
      </c>
      <c r="U202" s="924">
        <v>15.464</v>
      </c>
      <c r="V202" s="1077">
        <v>6.8559999999999999</v>
      </c>
      <c r="W202" s="925">
        <v>2.282</v>
      </c>
      <c r="X202" s="924">
        <v>1E-3</v>
      </c>
      <c r="Y202" s="926">
        <v>1E-3</v>
      </c>
      <c r="Z202" s="923">
        <v>5.5E-2</v>
      </c>
      <c r="AA202" s="927">
        <v>0</v>
      </c>
      <c r="AB202" s="926">
        <v>0</v>
      </c>
      <c r="AC202" s="922">
        <v>0</v>
      </c>
      <c r="AD202" s="920">
        <v>0</v>
      </c>
      <c r="AE202" s="926">
        <v>0.21099999999999999</v>
      </c>
      <c r="AF202" s="922">
        <v>0.45</v>
      </c>
      <c r="AG202" s="920">
        <v>6.6390000000000002</v>
      </c>
      <c r="AH202" s="918">
        <v>24.341999999999999</v>
      </c>
      <c r="AI202" s="922">
        <v>43.356999999999999</v>
      </c>
      <c r="AJ202" s="920">
        <v>51.121000000000002</v>
      </c>
      <c r="AK202" s="918">
        <v>59.78</v>
      </c>
      <c r="AL202" s="928">
        <v>74.17</v>
      </c>
      <c r="AO202" s="1651"/>
      <c r="AQ202" s="822"/>
      <c r="AR202" s="822"/>
      <c r="AS202" s="822"/>
      <c r="AT202" s="1653"/>
      <c r="AV202" s="1658"/>
      <c r="AW202" s="1658"/>
      <c r="AX202" s="1658"/>
      <c r="AY202" s="1657"/>
    </row>
    <row r="203" spans="1:410" ht="14.25" customHeight="1" x14ac:dyDescent="0.15">
      <c r="A203" s="184" t="s">
        <v>153</v>
      </c>
      <c r="B203" s="395" t="s">
        <v>94</v>
      </c>
      <c r="C203" s="929">
        <v>5143.5619999999999</v>
      </c>
      <c r="D203" s="930">
        <v>10193.044</v>
      </c>
      <c r="E203" s="934">
        <v>11506.644</v>
      </c>
      <c r="F203" s="936">
        <v>16837.066999999999</v>
      </c>
      <c r="G203" s="930">
        <v>15887.862999999999</v>
      </c>
      <c r="H203" s="986">
        <v>12938.053</v>
      </c>
      <c r="I203" s="932">
        <v>14418.328</v>
      </c>
      <c r="J203" s="930">
        <v>12752.416999999999</v>
      </c>
      <c r="K203" s="934">
        <v>6271.3029999999999</v>
      </c>
      <c r="L203" s="932">
        <v>3088.0740000000001</v>
      </c>
      <c r="M203" s="938">
        <v>725.88800000000003</v>
      </c>
      <c r="N203" s="934">
        <v>290.21300000000002</v>
      </c>
      <c r="O203" s="972">
        <v>1764.5740000000001</v>
      </c>
      <c r="P203" s="930">
        <v>18182.451000000001</v>
      </c>
      <c r="Q203" s="935">
        <v>28638.951000000001</v>
      </c>
      <c r="R203" s="936">
        <v>39231.245999999999</v>
      </c>
      <c r="S203" s="930">
        <v>26266.566999999999</v>
      </c>
      <c r="T203" s="934">
        <v>11034.749</v>
      </c>
      <c r="U203" s="936">
        <v>1038.431</v>
      </c>
      <c r="V203" s="1078">
        <v>521.53700000000003</v>
      </c>
      <c r="W203" s="937">
        <v>190.35</v>
      </c>
      <c r="X203" s="936">
        <v>1.167</v>
      </c>
      <c r="Y203" s="938">
        <v>0.875</v>
      </c>
      <c r="Z203" s="935">
        <v>23.55</v>
      </c>
      <c r="AA203" s="939">
        <v>0</v>
      </c>
      <c r="AB203" s="930">
        <v>0</v>
      </c>
      <c r="AC203" s="934">
        <v>0</v>
      </c>
      <c r="AD203" s="932">
        <v>0</v>
      </c>
      <c r="AE203" s="938">
        <v>28.507000000000001</v>
      </c>
      <c r="AF203" s="934">
        <v>83.268000000000001</v>
      </c>
      <c r="AG203" s="932">
        <v>1089.9280000000001</v>
      </c>
      <c r="AH203" s="930">
        <v>3945.4560000000001</v>
      </c>
      <c r="AI203" s="934">
        <v>6466.2730000000001</v>
      </c>
      <c r="AJ203" s="932">
        <v>6062.9840000000004</v>
      </c>
      <c r="AK203" s="930">
        <v>6904.2240000000002</v>
      </c>
      <c r="AL203" s="940">
        <v>8692.5220000000008</v>
      </c>
      <c r="AO203" s="1651"/>
      <c r="AQ203" s="822"/>
      <c r="AR203" s="822"/>
      <c r="AS203" s="1653"/>
      <c r="AT203" s="822"/>
      <c r="AV203" s="1658"/>
      <c r="AW203" s="1658"/>
      <c r="AX203" s="1658"/>
      <c r="AY203" s="1658"/>
      <c r="AZ203" s="1657"/>
    </row>
    <row r="204" spans="1:410" ht="14.25" customHeight="1" x14ac:dyDescent="0.15">
      <c r="A204" s="186" t="s">
        <v>153</v>
      </c>
      <c r="B204" s="417" t="s">
        <v>96</v>
      </c>
      <c r="C204" s="941">
        <v>112</v>
      </c>
      <c r="D204" s="942">
        <v>92</v>
      </c>
      <c r="E204" s="946">
        <v>97</v>
      </c>
      <c r="F204" s="948">
        <v>112</v>
      </c>
      <c r="G204" s="942">
        <v>113</v>
      </c>
      <c r="H204" s="943">
        <v>110</v>
      </c>
      <c r="I204" s="944">
        <v>115</v>
      </c>
      <c r="J204" s="942">
        <v>108</v>
      </c>
      <c r="K204" s="946">
        <v>89</v>
      </c>
      <c r="L204" s="944">
        <v>87</v>
      </c>
      <c r="M204" s="942">
        <v>76</v>
      </c>
      <c r="N204" s="946">
        <v>85</v>
      </c>
      <c r="O204" s="944">
        <v>203</v>
      </c>
      <c r="P204" s="942">
        <v>158</v>
      </c>
      <c r="Q204" s="947">
        <v>137</v>
      </c>
      <c r="R204" s="944">
        <v>124</v>
      </c>
      <c r="S204" s="942">
        <v>118</v>
      </c>
      <c r="T204" s="946">
        <v>117</v>
      </c>
      <c r="U204" s="948">
        <v>67</v>
      </c>
      <c r="V204" s="980">
        <v>76</v>
      </c>
      <c r="W204" s="947">
        <v>83</v>
      </c>
      <c r="X204" s="948">
        <v>1167</v>
      </c>
      <c r="Y204" s="949">
        <v>875</v>
      </c>
      <c r="Z204" s="947">
        <v>428</v>
      </c>
      <c r="AA204" s="950">
        <v>0</v>
      </c>
      <c r="AB204" s="942">
        <v>0</v>
      </c>
      <c r="AC204" s="946">
        <v>0</v>
      </c>
      <c r="AD204" s="944">
        <v>0</v>
      </c>
      <c r="AE204" s="949">
        <v>135</v>
      </c>
      <c r="AF204" s="946">
        <v>185</v>
      </c>
      <c r="AG204" s="944">
        <v>164</v>
      </c>
      <c r="AH204" s="942">
        <v>162</v>
      </c>
      <c r="AI204" s="946">
        <v>149</v>
      </c>
      <c r="AJ204" s="944">
        <v>119</v>
      </c>
      <c r="AK204" s="942">
        <v>115</v>
      </c>
      <c r="AL204" s="951">
        <v>117</v>
      </c>
      <c r="AO204" s="1651"/>
      <c r="AP204" s="1655"/>
      <c r="AQ204" s="822"/>
      <c r="AR204" s="822"/>
      <c r="AS204" s="1653"/>
      <c r="AT204" s="1653"/>
      <c r="AU204" s="1656"/>
      <c r="AV204" s="1657"/>
      <c r="AW204" s="1657"/>
      <c r="AX204" s="1657"/>
      <c r="AY204" s="1658"/>
      <c r="AZ204" s="1658"/>
      <c r="BA204" s="1656"/>
    </row>
    <row r="205" spans="1:410" ht="14.25" customHeight="1" x14ac:dyDescent="0.15">
      <c r="A205" s="250" t="s">
        <v>18</v>
      </c>
      <c r="B205" s="394" t="s">
        <v>93</v>
      </c>
      <c r="C205" s="917">
        <v>5.5069999999999997</v>
      </c>
      <c r="D205" s="918">
        <v>15.724</v>
      </c>
      <c r="E205" s="922">
        <v>16.895</v>
      </c>
      <c r="F205" s="924">
        <v>26.692</v>
      </c>
      <c r="G205" s="918">
        <v>23.501999999999999</v>
      </c>
      <c r="H205" s="961">
        <v>21.387</v>
      </c>
      <c r="I205" s="920">
        <v>25.312000000000001</v>
      </c>
      <c r="J205" s="918">
        <v>20.172999999999998</v>
      </c>
      <c r="K205" s="922">
        <v>15.849</v>
      </c>
      <c r="L205" s="920">
        <v>13.577999999999999</v>
      </c>
      <c r="M205" s="926">
        <v>10.932</v>
      </c>
      <c r="N205" s="922">
        <v>5.6050000000000004</v>
      </c>
      <c r="O205" s="920">
        <v>5.806</v>
      </c>
      <c r="P205" s="918">
        <v>9.3529999999999998</v>
      </c>
      <c r="Q205" s="923">
        <v>6.7439999999999998</v>
      </c>
      <c r="R205" s="924">
        <v>8.3239999999999998</v>
      </c>
      <c r="S205" s="918">
        <v>1.714</v>
      </c>
      <c r="T205" s="922">
        <v>1.792</v>
      </c>
      <c r="U205" s="924">
        <v>1.03</v>
      </c>
      <c r="V205" s="1077">
        <v>8.5920000000000005</v>
      </c>
      <c r="W205" s="925">
        <v>5.4260000000000002</v>
      </c>
      <c r="X205" s="924">
        <v>6.1660000000000004</v>
      </c>
      <c r="Y205" s="926">
        <v>3.4359999999999999</v>
      </c>
      <c r="Z205" s="923">
        <v>15.968</v>
      </c>
      <c r="AA205" s="927">
        <v>10.972</v>
      </c>
      <c r="AB205" s="926">
        <v>15.391</v>
      </c>
      <c r="AC205" s="922">
        <v>12.122999999999999</v>
      </c>
      <c r="AD205" s="920">
        <v>11.680999999999999</v>
      </c>
      <c r="AE205" s="926">
        <v>15.371</v>
      </c>
      <c r="AF205" s="922">
        <v>14.766999999999999</v>
      </c>
      <c r="AG205" s="920">
        <v>11.676</v>
      </c>
      <c r="AH205" s="918">
        <v>12.502000000000001</v>
      </c>
      <c r="AI205" s="922">
        <v>13.196</v>
      </c>
      <c r="AJ205" s="920">
        <v>17.766999999999999</v>
      </c>
      <c r="AK205" s="918">
        <v>19.242000000000001</v>
      </c>
      <c r="AL205" s="928">
        <v>26.591000000000001</v>
      </c>
      <c r="AO205" s="1651"/>
      <c r="AQ205" s="822"/>
      <c r="AR205" s="822"/>
      <c r="AS205" s="1653"/>
      <c r="AT205" s="1653"/>
      <c r="AV205" s="1658"/>
      <c r="AW205" s="1658"/>
      <c r="AX205" s="1658"/>
      <c r="AY205" s="1657"/>
      <c r="AZ205" s="1658"/>
    </row>
    <row r="206" spans="1:410" ht="14.25" customHeight="1" x14ac:dyDescent="0.15">
      <c r="A206" s="184" t="s">
        <v>154</v>
      </c>
      <c r="B206" s="395" t="s">
        <v>94</v>
      </c>
      <c r="C206" s="929">
        <v>903.11800000000005</v>
      </c>
      <c r="D206" s="930">
        <v>3007.1149999999998</v>
      </c>
      <c r="E206" s="934">
        <v>3712.5320000000002</v>
      </c>
      <c r="F206" s="936">
        <v>5259.9040000000005</v>
      </c>
      <c r="G206" s="930">
        <v>4619.6239999999998</v>
      </c>
      <c r="H206" s="986">
        <v>3729.5859999999998</v>
      </c>
      <c r="I206" s="932">
        <v>5014.6009999999997</v>
      </c>
      <c r="J206" s="930">
        <v>4738.3599999999997</v>
      </c>
      <c r="K206" s="934">
        <v>3172.2510000000002</v>
      </c>
      <c r="L206" s="932">
        <v>2607.174</v>
      </c>
      <c r="M206" s="938">
        <v>2306.1779999999999</v>
      </c>
      <c r="N206" s="934">
        <v>1367.3879999999999</v>
      </c>
      <c r="O206" s="972">
        <v>1497.96</v>
      </c>
      <c r="P206" s="930">
        <v>2175.12</v>
      </c>
      <c r="Q206" s="935">
        <v>1555.4159999999999</v>
      </c>
      <c r="R206" s="936">
        <v>1852.6859999999999</v>
      </c>
      <c r="S206" s="930">
        <v>567.86400000000003</v>
      </c>
      <c r="T206" s="934">
        <v>579.798</v>
      </c>
      <c r="U206" s="936">
        <v>430.05599999999998</v>
      </c>
      <c r="V206" s="1078">
        <v>2481.84</v>
      </c>
      <c r="W206" s="937">
        <v>1607.9469999999999</v>
      </c>
      <c r="X206" s="936">
        <v>1770.3389999999999</v>
      </c>
      <c r="Y206" s="938">
        <v>1167.5340000000001</v>
      </c>
      <c r="Z206" s="935">
        <v>4394.6819999999998</v>
      </c>
      <c r="AA206" s="939">
        <v>3213</v>
      </c>
      <c r="AB206" s="930">
        <v>4816.3389999999999</v>
      </c>
      <c r="AC206" s="934">
        <v>2900.8530000000001</v>
      </c>
      <c r="AD206" s="932">
        <v>2970.3780000000002</v>
      </c>
      <c r="AE206" s="938">
        <v>3951.8009999999999</v>
      </c>
      <c r="AF206" s="934">
        <v>3743.82</v>
      </c>
      <c r="AG206" s="932">
        <v>3031.614</v>
      </c>
      <c r="AH206" s="930">
        <v>3680.2779999999998</v>
      </c>
      <c r="AI206" s="934">
        <v>3808.6729999999998</v>
      </c>
      <c r="AJ206" s="932">
        <v>4931.9560000000001</v>
      </c>
      <c r="AK206" s="930">
        <v>5583.1409999999996</v>
      </c>
      <c r="AL206" s="940">
        <v>7844.7950000000001</v>
      </c>
      <c r="AO206" s="1651"/>
      <c r="AQ206" s="822"/>
      <c r="AR206" s="822"/>
      <c r="AS206" s="822"/>
      <c r="AT206" s="1653"/>
      <c r="AY206" s="1658"/>
      <c r="AZ206" s="1657"/>
      <c r="BC206" s="760"/>
      <c r="BD206" s="755"/>
      <c r="BE206" s="755"/>
      <c r="BF206" s="758"/>
      <c r="BG206" s="758"/>
      <c r="BH206" s="820"/>
      <c r="BI206" s="758"/>
      <c r="BJ206" s="768"/>
      <c r="BK206" s="768"/>
      <c r="BL206" s="758"/>
      <c r="BM206" s="755"/>
      <c r="BN206" s="755"/>
      <c r="BO206" s="755"/>
      <c r="BP206" s="755"/>
      <c r="BQ206" s="755"/>
      <c r="BR206" s="758"/>
      <c r="BS206" s="755"/>
      <c r="BT206" s="755"/>
      <c r="BU206" s="755"/>
      <c r="BV206" s="755"/>
      <c r="BW206" s="755"/>
      <c r="BX206" s="758"/>
      <c r="BY206" s="755"/>
      <c r="BZ206" s="755"/>
      <c r="CA206" s="755"/>
      <c r="CB206" s="755"/>
      <c r="CC206" s="755"/>
      <c r="CD206" s="758"/>
      <c r="CE206" s="758"/>
      <c r="CF206" s="820"/>
      <c r="CG206" s="758"/>
      <c r="CH206" s="768"/>
      <c r="CI206" s="768"/>
      <c r="CJ206" s="758"/>
      <c r="CK206" s="755"/>
      <c r="CL206" s="755"/>
      <c r="CM206" s="755"/>
      <c r="CN206" s="755"/>
      <c r="CO206" s="755"/>
      <c r="CP206" s="758"/>
      <c r="CQ206" s="767"/>
      <c r="CR206" s="767"/>
      <c r="CS206" s="767"/>
      <c r="CT206" s="767"/>
      <c r="CU206" s="767"/>
      <c r="CV206" s="758"/>
      <c r="CW206" s="755"/>
      <c r="CX206" s="755"/>
      <c r="CY206" s="755"/>
      <c r="CZ206" s="755"/>
      <c r="DA206" s="755"/>
      <c r="DB206" s="758"/>
      <c r="DC206" s="767"/>
      <c r="DD206" s="767"/>
      <c r="DE206" s="767"/>
      <c r="DF206" s="768"/>
      <c r="DG206" s="748"/>
      <c r="DH206" s="787"/>
      <c r="DI206" s="767"/>
      <c r="DJ206" s="767"/>
      <c r="DK206" s="767"/>
      <c r="DL206" s="748"/>
      <c r="DM206" s="767"/>
      <c r="DN206" s="758"/>
      <c r="DO206" s="767"/>
      <c r="DP206" s="767"/>
      <c r="DQ206" s="767"/>
      <c r="DR206" s="748"/>
      <c r="DS206" s="767"/>
      <c r="DT206" s="758"/>
      <c r="DU206" s="755"/>
      <c r="DV206" s="755"/>
      <c r="DW206" s="755"/>
      <c r="DX206" s="755"/>
      <c r="DY206" s="755"/>
      <c r="DZ206" s="758"/>
      <c r="EA206" s="767"/>
      <c r="EB206" s="767"/>
      <c r="EC206" s="767"/>
      <c r="ED206" s="748"/>
      <c r="EE206" s="767"/>
      <c r="EF206" s="758"/>
      <c r="EG206" s="767"/>
      <c r="EH206" s="767"/>
      <c r="EI206" s="767"/>
      <c r="EJ206" s="748"/>
      <c r="EK206" s="767"/>
      <c r="EL206" s="758"/>
      <c r="EM206" s="758"/>
      <c r="EN206" s="820"/>
      <c r="EO206" s="758"/>
      <c r="EP206" s="748"/>
      <c r="EQ206" s="758"/>
      <c r="ER206" s="758"/>
      <c r="ES206" s="748"/>
      <c r="ET206" s="1343"/>
      <c r="EU206" s="748"/>
      <c r="EV206" s="767"/>
      <c r="EW206" s="767"/>
      <c r="EX206" s="758"/>
      <c r="EY206" s="755"/>
      <c r="EZ206" s="755"/>
      <c r="FA206" s="755"/>
      <c r="FB206" s="755"/>
      <c r="FC206" s="755"/>
      <c r="FD206" s="758"/>
      <c r="FE206" s="755"/>
      <c r="FF206" s="755"/>
      <c r="FG206" s="755"/>
      <c r="FH206" s="755"/>
      <c r="FI206" s="755"/>
      <c r="FJ206" s="787"/>
      <c r="FK206" s="755"/>
      <c r="FL206" s="755"/>
      <c r="FM206" s="755"/>
      <c r="FN206" s="755"/>
      <c r="FO206" s="755"/>
      <c r="FP206" s="758"/>
      <c r="FQ206" s="767"/>
      <c r="FR206" s="767"/>
      <c r="FS206" s="767"/>
      <c r="FT206" s="767"/>
      <c r="FU206" s="748"/>
      <c r="FV206" s="758"/>
      <c r="FW206" s="755"/>
      <c r="FX206" s="755"/>
      <c r="FY206" s="755"/>
      <c r="FZ206" s="755"/>
      <c r="GA206" s="755"/>
      <c r="GB206" s="758"/>
      <c r="GC206" s="755"/>
      <c r="GD206" s="755"/>
      <c r="GE206" s="755"/>
      <c r="GF206" s="755"/>
      <c r="GG206" s="755"/>
      <c r="GH206" s="758"/>
      <c r="GI206" s="755"/>
      <c r="GJ206" s="755"/>
      <c r="GK206" s="755"/>
      <c r="GL206" s="755"/>
      <c r="GM206" s="755"/>
      <c r="GN206" s="758"/>
      <c r="GO206" s="755"/>
      <c r="GP206" s="755"/>
      <c r="GQ206" s="755"/>
      <c r="GR206" s="755"/>
      <c r="GS206" s="755"/>
      <c r="GT206" s="758"/>
      <c r="GU206" s="755"/>
      <c r="GV206" s="755"/>
      <c r="GW206" s="755"/>
      <c r="GX206" s="755"/>
      <c r="GY206" s="755"/>
      <c r="GZ206" s="780"/>
      <c r="HA206" s="755"/>
      <c r="HB206" s="755"/>
      <c r="HC206" s="755"/>
      <c r="HD206" s="755"/>
      <c r="HE206" s="755"/>
      <c r="HF206" s="758"/>
      <c r="HG206" s="755"/>
      <c r="HH206" s="755"/>
      <c r="HI206" s="755"/>
      <c r="HJ206" s="755"/>
      <c r="HK206" s="755"/>
      <c r="HL206" s="758"/>
      <c r="HM206" s="755"/>
      <c r="HN206" s="755"/>
      <c r="HO206" s="755"/>
      <c r="HP206" s="755"/>
      <c r="HQ206" s="755"/>
      <c r="HR206" s="758"/>
      <c r="HS206" s="767"/>
      <c r="HT206" s="767"/>
      <c r="HU206" s="767"/>
      <c r="HV206" s="767"/>
      <c r="HW206" s="767"/>
      <c r="HX206" s="758"/>
      <c r="HY206" s="773"/>
      <c r="HZ206" s="762"/>
      <c r="IA206" s="766"/>
      <c r="IB206" s="766"/>
      <c r="IC206" s="766"/>
      <c r="ID206" s="758"/>
      <c r="IE206" s="755"/>
      <c r="IF206" s="755"/>
      <c r="IG206" s="755"/>
      <c r="IH206" s="755"/>
      <c r="II206" s="755"/>
      <c r="IJ206" s="758"/>
      <c r="IK206" s="755"/>
      <c r="IL206" s="755"/>
      <c r="IM206" s="755"/>
      <c r="IN206" s="755"/>
      <c r="IO206" s="755"/>
      <c r="IP206" s="764"/>
      <c r="IQ206" s="755"/>
      <c r="IR206" s="756"/>
      <c r="IS206" s="757"/>
      <c r="IT206" s="767"/>
      <c r="IU206" s="748"/>
      <c r="IV206" s="758"/>
      <c r="IW206" s="252"/>
      <c r="IX206" s="252"/>
      <c r="IY206" s="252"/>
      <c r="IZ206" s="767"/>
      <c r="JA206" s="767"/>
      <c r="JB206" s="767"/>
      <c r="JH206" s="5"/>
      <c r="JI206" s="758"/>
      <c r="JJ206" s="755"/>
      <c r="JK206" s="755"/>
      <c r="JL206" s="755"/>
      <c r="JM206" s="755"/>
      <c r="JN206" s="755"/>
      <c r="JO206" s="758"/>
      <c r="JP206" s="755"/>
      <c r="JQ206" s="755"/>
      <c r="JR206" s="755"/>
      <c r="JS206" s="755"/>
      <c r="JT206" s="755"/>
      <c r="JU206" s="758"/>
      <c r="JV206" s="755"/>
      <c r="JW206" s="755"/>
      <c r="JX206" s="755"/>
      <c r="JY206" s="755"/>
      <c r="JZ206" s="755"/>
      <c r="KA206" s="758"/>
      <c r="KB206" s="755"/>
      <c r="KC206" s="755"/>
      <c r="KD206" s="755"/>
      <c r="KE206" s="755"/>
      <c r="KF206" s="755"/>
      <c r="KG206" s="758"/>
      <c r="KH206" s="755"/>
      <c r="KI206" s="755"/>
      <c r="KJ206" s="755"/>
      <c r="KK206" s="755"/>
      <c r="KL206" s="755"/>
      <c r="KM206" s="758"/>
      <c r="KN206" s="758"/>
      <c r="KO206" s="767"/>
      <c r="KP206" s="767"/>
      <c r="KQ206" s="767"/>
      <c r="KR206" s="748"/>
      <c r="KS206" s="758"/>
      <c r="KT206" s="767"/>
      <c r="KU206" s="767"/>
      <c r="KV206" s="767"/>
      <c r="KW206" s="757"/>
      <c r="KX206" s="758"/>
      <c r="KY206" s="758"/>
      <c r="KZ206" s="767"/>
      <c r="LA206" s="767"/>
      <c r="LB206" s="767"/>
      <c r="LC206" s="757"/>
      <c r="LD206" s="767"/>
      <c r="LE206" s="767"/>
      <c r="LF206" s="755"/>
      <c r="LG206" s="755"/>
      <c r="LH206" s="755"/>
      <c r="LI206" s="755"/>
      <c r="LJ206" s="755"/>
      <c r="LK206" s="767"/>
      <c r="LL206" s="755"/>
      <c r="LM206" s="755"/>
      <c r="LN206" s="755"/>
      <c r="LO206" s="755"/>
      <c r="LP206" s="755"/>
      <c r="LQ206" s="758"/>
      <c r="LR206" s="755"/>
      <c r="LS206" s="755"/>
      <c r="LT206" s="755"/>
      <c r="LU206" s="755"/>
      <c r="LV206" s="755"/>
      <c r="LW206" s="755"/>
      <c r="LY206" s="565"/>
      <c r="LZ206" s="565"/>
      <c r="MA206" s="565"/>
      <c r="MB206" s="565"/>
      <c r="MC206" s="5"/>
      <c r="MD206" s="565"/>
      <c r="ME206" s="565"/>
      <c r="MF206" s="565"/>
      <c r="MG206" s="565"/>
      <c r="MH206" s="565"/>
      <c r="MI206" s="5"/>
      <c r="MJ206" s="5"/>
      <c r="MK206" s="61"/>
      <c r="ML206" s="59"/>
      <c r="MN206" s="5"/>
      <c r="MO206" s="5"/>
      <c r="MP206" s="61"/>
      <c r="MQ206" s="59"/>
      <c r="MR206" s="59"/>
      <c r="MS206" s="59"/>
      <c r="MT206" s="5"/>
      <c r="MV206" s="252"/>
      <c r="MX206" s="252"/>
      <c r="MY206" s="5"/>
      <c r="MZ206" s="5"/>
      <c r="NC206" s="252"/>
      <c r="ND206" s="279"/>
      <c r="NE206" s="252"/>
      <c r="NF206" s="252"/>
      <c r="NG206" s="252"/>
      <c r="NH206" s="252"/>
      <c r="NI206" s="5"/>
      <c r="NJ206" s="5"/>
      <c r="NM206" s="5"/>
      <c r="NN206" s="59"/>
      <c r="NO206" s="5"/>
      <c r="NP206" s="5"/>
      <c r="NR206" s="5"/>
      <c r="NS206" s="5"/>
      <c r="NT206" s="5"/>
      <c r="NW206" s="5"/>
      <c r="NX206" s="5"/>
      <c r="NY206" s="59"/>
    </row>
    <row r="207" spans="1:410" ht="14.25" customHeight="1" x14ac:dyDescent="0.15">
      <c r="A207" s="186" t="s">
        <v>154</v>
      </c>
      <c r="B207" s="417" t="s">
        <v>96</v>
      </c>
      <c r="C207" s="941">
        <v>164</v>
      </c>
      <c r="D207" s="942">
        <v>191</v>
      </c>
      <c r="E207" s="946">
        <v>220</v>
      </c>
      <c r="F207" s="948">
        <v>197</v>
      </c>
      <c r="G207" s="942">
        <v>197</v>
      </c>
      <c r="H207" s="943">
        <v>174</v>
      </c>
      <c r="I207" s="944">
        <v>198</v>
      </c>
      <c r="J207" s="942">
        <v>235</v>
      </c>
      <c r="K207" s="946">
        <v>200</v>
      </c>
      <c r="L207" s="944">
        <v>192</v>
      </c>
      <c r="M207" s="942">
        <v>211</v>
      </c>
      <c r="N207" s="946">
        <v>244</v>
      </c>
      <c r="O207" s="944">
        <v>258</v>
      </c>
      <c r="P207" s="942">
        <v>233</v>
      </c>
      <c r="Q207" s="947">
        <v>231</v>
      </c>
      <c r="R207" s="944">
        <v>223</v>
      </c>
      <c r="S207" s="942">
        <v>331</v>
      </c>
      <c r="T207" s="946">
        <v>324</v>
      </c>
      <c r="U207" s="948">
        <v>418</v>
      </c>
      <c r="V207" s="980">
        <v>289</v>
      </c>
      <c r="W207" s="947">
        <v>296</v>
      </c>
      <c r="X207" s="948">
        <v>287</v>
      </c>
      <c r="Y207" s="949">
        <v>340</v>
      </c>
      <c r="Z207" s="947">
        <v>275</v>
      </c>
      <c r="AA207" s="950">
        <v>293</v>
      </c>
      <c r="AB207" s="942">
        <v>313</v>
      </c>
      <c r="AC207" s="946">
        <v>239</v>
      </c>
      <c r="AD207" s="944">
        <v>254</v>
      </c>
      <c r="AE207" s="949">
        <v>257</v>
      </c>
      <c r="AF207" s="946">
        <v>254</v>
      </c>
      <c r="AG207" s="944">
        <v>260</v>
      </c>
      <c r="AH207" s="942">
        <v>294</v>
      </c>
      <c r="AI207" s="946">
        <v>289</v>
      </c>
      <c r="AJ207" s="944">
        <v>278</v>
      </c>
      <c r="AK207" s="942">
        <v>290</v>
      </c>
      <c r="AL207" s="951">
        <v>295</v>
      </c>
      <c r="AO207" s="1651"/>
      <c r="AP207" s="1655"/>
      <c r="AQ207" s="1659"/>
      <c r="AR207" s="1659"/>
      <c r="AS207" s="822"/>
      <c r="AT207" s="1653"/>
      <c r="AU207" s="1656"/>
      <c r="AV207" s="1658"/>
      <c r="AW207" s="1658"/>
      <c r="AX207" s="1658"/>
      <c r="AZ207" s="1658"/>
      <c r="BA207" s="1656"/>
      <c r="BB207" s="822"/>
      <c r="BC207" s="822"/>
      <c r="BD207" s="748"/>
      <c r="BE207" s="767"/>
      <c r="BF207" s="758"/>
      <c r="BG207" s="252"/>
      <c r="BH207" s="252"/>
      <c r="BI207" s="252"/>
      <c r="BJ207" s="252"/>
      <c r="BK207" s="252"/>
      <c r="BL207" s="758"/>
      <c r="BM207" s="755"/>
      <c r="BN207" s="755"/>
      <c r="BO207" s="755"/>
      <c r="BP207" s="755"/>
      <c r="BQ207" s="755"/>
      <c r="BR207" s="758"/>
      <c r="BS207" s="755"/>
      <c r="BT207" s="755"/>
      <c r="BU207" s="755"/>
      <c r="BV207" s="755"/>
      <c r="BW207" s="755"/>
      <c r="BX207" s="758"/>
      <c r="BY207" s="755"/>
      <c r="BZ207" s="755"/>
      <c r="CA207" s="755"/>
      <c r="CB207" s="755"/>
      <c r="CC207" s="755"/>
      <c r="CD207" s="758"/>
      <c r="CE207" s="252"/>
      <c r="CF207" s="252"/>
      <c r="CG207" s="252"/>
      <c r="CH207" s="252"/>
      <c r="CI207" s="252"/>
      <c r="CJ207" s="758"/>
      <c r="CK207" s="755"/>
      <c r="CL207" s="755"/>
      <c r="CM207" s="755"/>
      <c r="CN207" s="755"/>
      <c r="CO207" s="755"/>
      <c r="CP207" s="758"/>
      <c r="CQ207" s="252"/>
      <c r="CR207" s="252"/>
      <c r="CS207" s="252"/>
      <c r="CT207" s="252"/>
      <c r="CU207" s="252"/>
      <c r="CV207" s="764"/>
      <c r="CW207" s="748"/>
      <c r="CX207" s="748"/>
      <c r="CY207" s="748"/>
      <c r="CZ207" s="252"/>
      <c r="DA207" s="767"/>
      <c r="DB207" s="758"/>
      <c r="DC207" s="767"/>
      <c r="DD207" s="767"/>
      <c r="DE207" s="767"/>
      <c r="DF207" s="767"/>
      <c r="DG207" s="252"/>
      <c r="DH207" s="787"/>
      <c r="DI207" s="755"/>
      <c r="DJ207" s="755"/>
      <c r="DK207" s="755"/>
      <c r="DL207" s="755"/>
      <c r="DM207" s="755"/>
      <c r="DN207" s="758"/>
      <c r="DO207" s="755"/>
      <c r="DP207" s="755"/>
      <c r="DQ207" s="755"/>
      <c r="DR207" s="755"/>
      <c r="DS207" s="755"/>
      <c r="DT207" s="787"/>
      <c r="DU207" s="755"/>
      <c r="DV207" s="755"/>
      <c r="DW207" s="755"/>
      <c r="DX207" s="755"/>
      <c r="DY207" s="755"/>
      <c r="DZ207" s="758"/>
      <c r="EA207" s="755"/>
      <c r="EB207" s="755"/>
      <c r="EC207" s="755"/>
      <c r="ED207" s="755"/>
      <c r="EE207" s="755"/>
      <c r="EF207" s="758"/>
      <c r="EG207" s="755"/>
      <c r="EH207" s="755"/>
      <c r="EI207" s="755"/>
      <c r="EJ207" s="755"/>
      <c r="EK207" s="755"/>
      <c r="EL207" s="758"/>
      <c r="EM207" s="252"/>
      <c r="EN207" s="252"/>
      <c r="EO207" s="252"/>
      <c r="EP207" s="252"/>
      <c r="EQ207" s="252"/>
      <c r="ER207" s="758"/>
      <c r="ES207" s="755"/>
      <c r="ET207" s="755"/>
      <c r="EU207" s="755"/>
      <c r="EV207" s="755"/>
      <c r="EW207" s="755"/>
      <c r="EX207" s="758"/>
      <c r="EY207" s="755"/>
      <c r="EZ207" s="755"/>
      <c r="FA207" s="755"/>
      <c r="FB207" s="755"/>
      <c r="FC207" s="755"/>
      <c r="FD207" s="758"/>
      <c r="FE207" s="755"/>
      <c r="FF207" s="755"/>
      <c r="FG207" s="755"/>
      <c r="FH207" s="755"/>
      <c r="FI207" s="755"/>
      <c r="FJ207" s="758"/>
      <c r="FK207" s="755"/>
      <c r="FL207" s="755"/>
      <c r="FM207" s="755"/>
      <c r="FN207" s="755"/>
      <c r="FO207" s="755"/>
      <c r="FP207" s="758"/>
      <c r="FQ207" s="767"/>
      <c r="FR207" s="767"/>
      <c r="FS207" s="767"/>
      <c r="FT207" s="767"/>
      <c r="FU207" s="254"/>
      <c r="FV207" s="758"/>
      <c r="FW207" s="755"/>
      <c r="FX207" s="755"/>
      <c r="FY207" s="755"/>
      <c r="FZ207" s="755"/>
      <c r="GA207" s="755"/>
      <c r="GB207" s="758"/>
      <c r="GC207" s="767"/>
      <c r="GD207" s="767"/>
      <c r="GE207" s="767"/>
      <c r="GF207" s="767"/>
      <c r="GG207" s="748"/>
      <c r="GH207" s="758"/>
      <c r="GI207" s="755"/>
      <c r="GJ207" s="755"/>
      <c r="GK207" s="755"/>
      <c r="GL207" s="755"/>
      <c r="GM207" s="755"/>
      <c r="GN207" s="758"/>
      <c r="GO207" s="755"/>
      <c r="GP207" s="755"/>
      <c r="GQ207" s="755"/>
      <c r="GR207" s="755"/>
      <c r="GS207" s="755"/>
      <c r="GT207" s="758"/>
      <c r="GU207" s="748"/>
      <c r="GV207" s="748"/>
      <c r="GW207" s="748"/>
      <c r="GX207" s="748"/>
      <c r="GY207" s="767"/>
      <c r="GZ207" s="780"/>
      <c r="HA207" s="767"/>
      <c r="HB207" s="767"/>
      <c r="HC207" s="767"/>
      <c r="HD207" s="767"/>
      <c r="HE207" s="252"/>
      <c r="HF207" s="758"/>
      <c r="HG207" s="748"/>
      <c r="HH207" s="748"/>
      <c r="HI207" s="748"/>
      <c r="HJ207" s="767"/>
      <c r="HK207" s="767"/>
      <c r="HL207" s="758"/>
      <c r="HM207" s="767"/>
      <c r="HN207" s="767"/>
      <c r="HO207" s="767"/>
      <c r="HP207" s="252"/>
      <c r="HQ207" s="748"/>
      <c r="HR207" s="758"/>
      <c r="HS207" s="767"/>
      <c r="HT207" s="767"/>
      <c r="HU207" s="767"/>
      <c r="HV207" s="252"/>
      <c r="HW207" s="748"/>
      <c r="HX207" s="758"/>
      <c r="HY207" s="773"/>
      <c r="HZ207" s="762"/>
      <c r="IA207" s="766"/>
      <c r="IB207" s="748"/>
      <c r="IC207" s="767"/>
      <c r="ID207" s="758"/>
      <c r="IE207" s="767"/>
      <c r="IF207" s="767"/>
      <c r="IG207" s="767"/>
      <c r="IH207" s="767"/>
      <c r="II207" s="766"/>
      <c r="IJ207" s="758"/>
      <c r="IK207" s="755"/>
      <c r="IL207" s="755"/>
      <c r="IM207" s="755"/>
      <c r="IN207" s="755"/>
      <c r="IO207" s="755"/>
      <c r="IP207" s="764"/>
      <c r="IQ207" s="755"/>
      <c r="IR207" s="756"/>
      <c r="IS207" s="757"/>
      <c r="IT207" s="757"/>
      <c r="IU207" s="757"/>
      <c r="IV207" s="758"/>
      <c r="IW207" s="748"/>
      <c r="IX207" s="748"/>
      <c r="IY207" s="748"/>
      <c r="IZ207" s="767"/>
      <c r="JA207" s="768"/>
      <c r="JB207" s="767"/>
      <c r="JH207" s="5"/>
      <c r="JI207" s="758"/>
      <c r="JJ207" s="755"/>
      <c r="JK207" s="755"/>
      <c r="JL207" s="755"/>
      <c r="JM207" s="755"/>
      <c r="JN207" s="755"/>
      <c r="JO207" s="748"/>
      <c r="JP207" s="755"/>
      <c r="JQ207" s="755"/>
      <c r="JR207" s="755"/>
      <c r="JS207" s="755"/>
      <c r="JT207" s="755"/>
      <c r="JU207" s="758"/>
      <c r="JV207" s="755"/>
      <c r="JW207" s="755"/>
      <c r="JX207" s="755"/>
      <c r="JY207" s="755"/>
      <c r="JZ207" s="755"/>
      <c r="KA207" s="758"/>
      <c r="KB207" s="748"/>
      <c r="KC207" s="748"/>
      <c r="KD207" s="748"/>
      <c r="KE207" s="748"/>
      <c r="KF207" s="748"/>
      <c r="KG207" s="758"/>
      <c r="KH207" s="755"/>
      <c r="KI207" s="755"/>
      <c r="KJ207" s="755"/>
      <c r="KK207" s="755"/>
      <c r="KL207" s="755"/>
      <c r="KM207" s="758"/>
      <c r="KN207" s="758"/>
      <c r="KO207" s="767"/>
      <c r="KP207" s="767"/>
      <c r="KQ207" s="767"/>
      <c r="KR207" s="748"/>
      <c r="KS207" s="758"/>
      <c r="KT207" s="755"/>
      <c r="KU207" s="755"/>
      <c r="KV207" s="755"/>
      <c r="KW207" s="755"/>
      <c r="KX207" s="755"/>
      <c r="KY207" s="748"/>
      <c r="KZ207" s="755"/>
      <c r="LA207" s="755"/>
      <c r="LB207" s="755"/>
      <c r="LC207" s="755"/>
      <c r="LD207" s="755"/>
      <c r="LE207" s="767"/>
      <c r="LF207" s="755"/>
      <c r="LG207" s="755"/>
      <c r="LH207" s="755"/>
      <c r="LI207" s="755"/>
      <c r="LJ207" s="755"/>
      <c r="LK207" s="767"/>
      <c r="LL207" s="755"/>
      <c r="LM207" s="755"/>
      <c r="LN207" s="755"/>
      <c r="LO207" s="755"/>
      <c r="LP207" s="755"/>
      <c r="LQ207" s="758"/>
      <c r="LR207" s="755"/>
      <c r="LS207" s="755"/>
      <c r="LT207" s="755"/>
      <c r="LU207" s="755"/>
      <c r="LV207" s="755"/>
      <c r="LW207" s="758"/>
      <c r="LY207" s="565"/>
      <c r="LZ207" s="565"/>
      <c r="MA207" s="565"/>
      <c r="MB207" s="565"/>
      <c r="MC207" s="5"/>
      <c r="MD207" s="565"/>
      <c r="ME207" s="565"/>
      <c r="MF207" s="565"/>
      <c r="MG207" s="565"/>
      <c r="MH207" s="565"/>
      <c r="MI207" s="101"/>
      <c r="MJ207" s="5"/>
      <c r="MK207" s="5"/>
      <c r="MO207" s="5"/>
      <c r="MP207" s="5"/>
      <c r="MU207" s="5"/>
      <c r="MY207" s="5"/>
      <c r="MZ207" s="5"/>
      <c r="NC207" s="252"/>
      <c r="ND207" s="279"/>
      <c r="NE207" s="252"/>
      <c r="NF207" s="252"/>
      <c r="NG207" s="252"/>
      <c r="NH207" s="252"/>
      <c r="NI207" s="5"/>
      <c r="NJ207" s="5"/>
      <c r="NM207" s="61"/>
      <c r="NN207" s="5"/>
      <c r="NO207" s="5"/>
      <c r="NR207" s="5"/>
      <c r="NS207" s="5"/>
      <c r="NT207" s="5"/>
      <c r="NW207" s="5"/>
      <c r="NX207" s="5"/>
      <c r="NY207" s="59"/>
      <c r="OI207" s="5"/>
      <c r="OJ207" s="101"/>
      <c r="OK207" s="101"/>
    </row>
    <row r="208" spans="1:410" ht="14.25" customHeight="1" x14ac:dyDescent="0.15">
      <c r="A208" s="182" t="s">
        <v>20</v>
      </c>
      <c r="B208" s="394" t="s">
        <v>93</v>
      </c>
      <c r="C208" s="917">
        <v>212.215</v>
      </c>
      <c r="D208" s="918">
        <v>330.23899999999998</v>
      </c>
      <c r="E208" s="922">
        <v>250.124</v>
      </c>
      <c r="F208" s="924">
        <v>173.9</v>
      </c>
      <c r="G208" s="918">
        <v>76.712999999999994</v>
      </c>
      <c r="H208" s="961">
        <v>41.77</v>
      </c>
      <c r="I208" s="920">
        <v>31.225000000000001</v>
      </c>
      <c r="J208" s="960">
        <v>40.81</v>
      </c>
      <c r="K208" s="922">
        <v>53.56</v>
      </c>
      <c r="L208" s="920">
        <v>32.590000000000003</v>
      </c>
      <c r="M208" s="918">
        <v>52.034999999999997</v>
      </c>
      <c r="N208" s="922">
        <v>127.086</v>
      </c>
      <c r="O208" s="959">
        <v>312.32499999999999</v>
      </c>
      <c r="P208" s="918">
        <v>723</v>
      </c>
      <c r="Q208" s="923">
        <v>1220.6300000000001</v>
      </c>
      <c r="R208" s="920">
        <v>1561.681</v>
      </c>
      <c r="S208" s="918">
        <v>1436.3779999999999</v>
      </c>
      <c r="T208" s="922">
        <v>1123.8610000000001</v>
      </c>
      <c r="U208" s="924">
        <v>408.88200000000001</v>
      </c>
      <c r="V208" s="1077">
        <v>86.863</v>
      </c>
      <c r="W208" s="923">
        <v>3.22</v>
      </c>
      <c r="X208" s="924">
        <v>7.1</v>
      </c>
      <c r="Y208" s="926">
        <v>0</v>
      </c>
      <c r="Z208" s="1079">
        <v>0</v>
      </c>
      <c r="AA208" s="927">
        <v>0</v>
      </c>
      <c r="AB208" s="918">
        <v>0</v>
      </c>
      <c r="AC208" s="922">
        <v>7.57</v>
      </c>
      <c r="AD208" s="920">
        <v>154.03</v>
      </c>
      <c r="AE208" s="926">
        <v>229.24</v>
      </c>
      <c r="AF208" s="922">
        <v>69.322999999999993</v>
      </c>
      <c r="AG208" s="920">
        <v>941.72799999999995</v>
      </c>
      <c r="AH208" s="918">
        <v>808.27200000000005</v>
      </c>
      <c r="AI208" s="922">
        <v>753.25</v>
      </c>
      <c r="AJ208" s="920">
        <v>586.149</v>
      </c>
      <c r="AK208" s="918">
        <v>356.26499999999999</v>
      </c>
      <c r="AL208" s="928">
        <v>272.935</v>
      </c>
      <c r="AO208" s="1651"/>
      <c r="AP208" s="786"/>
      <c r="AQ208" s="1659"/>
      <c r="AR208" s="1659"/>
      <c r="AS208" s="1659"/>
      <c r="AT208" s="822"/>
      <c r="AU208" s="814"/>
      <c r="AV208" s="1658"/>
      <c r="AW208" s="1658"/>
      <c r="AX208" s="1658"/>
      <c r="AY208" s="1658"/>
      <c r="BA208" s="814"/>
      <c r="BB208" s="822"/>
      <c r="BC208" s="822"/>
      <c r="BD208" s="767"/>
      <c r="BE208" s="767"/>
      <c r="BF208" s="787"/>
      <c r="BG208" s="767"/>
      <c r="BH208" s="767"/>
      <c r="BI208" s="767"/>
      <c r="BJ208" s="767"/>
      <c r="BK208" s="767"/>
      <c r="BL208" s="787"/>
      <c r="BM208" s="755"/>
      <c r="BN208" s="755"/>
      <c r="BO208" s="755"/>
      <c r="BP208" s="755"/>
      <c r="BQ208" s="755"/>
      <c r="BR208" s="787"/>
      <c r="BS208" s="755"/>
      <c r="BT208" s="755"/>
      <c r="BU208" s="755"/>
      <c r="BV208" s="755"/>
      <c r="BW208" s="755"/>
      <c r="BX208" s="787"/>
      <c r="BY208" s="755"/>
      <c r="BZ208" s="755"/>
      <c r="CA208" s="755"/>
      <c r="CB208" s="755"/>
      <c r="CC208" s="755"/>
      <c r="CD208" s="787"/>
      <c r="CE208" s="748"/>
      <c r="CF208" s="748"/>
      <c r="CG208" s="748"/>
      <c r="CH208" s="767"/>
      <c r="CI208" s="767"/>
      <c r="CJ208" s="787"/>
      <c r="CK208" s="755"/>
      <c r="CL208" s="755"/>
      <c r="CM208" s="755"/>
      <c r="CN208" s="755"/>
      <c r="CO208" s="755"/>
      <c r="CP208" s="787"/>
      <c r="CQ208" s="252"/>
      <c r="CR208" s="252"/>
      <c r="CS208" s="252"/>
      <c r="CT208" s="767"/>
      <c r="CU208" s="768"/>
      <c r="CV208" s="787"/>
      <c r="CW208" s="748"/>
      <c r="CX208" s="748"/>
      <c r="CY208" s="748"/>
      <c r="CZ208" s="767"/>
      <c r="DA208" s="767"/>
      <c r="DB208" s="758"/>
      <c r="DC208" s="767"/>
      <c r="DD208" s="767"/>
      <c r="DE208" s="767"/>
      <c r="DF208" s="748"/>
      <c r="DG208" s="748"/>
      <c r="DH208" s="758"/>
      <c r="DI208" s="767"/>
      <c r="DJ208" s="767"/>
      <c r="DK208" s="767"/>
      <c r="DL208" s="748"/>
      <c r="DM208" s="758"/>
      <c r="DN208" s="787"/>
      <c r="DO208" s="767"/>
      <c r="DP208" s="767"/>
      <c r="DQ208" s="767"/>
      <c r="DR208" s="748"/>
      <c r="DS208" s="758"/>
      <c r="DT208" s="758"/>
      <c r="DU208" s="767"/>
      <c r="DV208" s="767"/>
      <c r="DW208" s="767"/>
      <c r="DX208" s="748"/>
      <c r="DY208" s="758"/>
      <c r="DZ208" s="787"/>
      <c r="EA208" s="767"/>
      <c r="EB208" s="767"/>
      <c r="EC208" s="767"/>
      <c r="ED208" s="748"/>
      <c r="EE208" s="758"/>
      <c r="EF208" s="787"/>
      <c r="EG208" s="767"/>
      <c r="EH208" s="1344"/>
      <c r="EI208" s="767"/>
      <c r="EJ208" s="748"/>
      <c r="EK208" s="758"/>
      <c r="EL208" s="787"/>
      <c r="EM208" s="767"/>
      <c r="EN208" s="767"/>
      <c r="EO208" s="767"/>
      <c r="EP208" s="767"/>
      <c r="EQ208" s="767"/>
      <c r="ER208" s="748"/>
      <c r="ES208" s="758"/>
      <c r="ET208" s="820"/>
      <c r="EU208" s="758"/>
      <c r="EV208" s="767"/>
      <c r="EW208" s="748"/>
      <c r="EX208" s="748"/>
      <c r="EY208" s="755"/>
      <c r="EZ208" s="755"/>
      <c r="FA208" s="755"/>
      <c r="FB208" s="755"/>
      <c r="FC208" s="755"/>
      <c r="FD208" s="787"/>
      <c r="FE208" s="755"/>
      <c r="FF208" s="755"/>
      <c r="FG208" s="755"/>
      <c r="FH208" s="755"/>
      <c r="FI208" s="755"/>
      <c r="FJ208" s="758"/>
      <c r="FK208" s="755"/>
      <c r="FL208" s="755"/>
      <c r="FM208" s="755"/>
      <c r="FN208" s="755"/>
      <c r="FO208" s="755"/>
      <c r="FP208" s="787"/>
      <c r="FQ208" s="748"/>
      <c r="FR208" s="748"/>
      <c r="FS208" s="748"/>
      <c r="FT208" s="767"/>
      <c r="FU208" s="254"/>
      <c r="FV208" s="758"/>
      <c r="FW208" s="755"/>
      <c r="FX208" s="755"/>
      <c r="FY208" s="755"/>
      <c r="FZ208" s="755"/>
      <c r="GA208" s="755"/>
      <c r="GB208" s="787"/>
      <c r="GC208" s="748"/>
      <c r="GD208" s="748"/>
      <c r="GE208" s="748"/>
      <c r="GF208" s="252"/>
      <c r="GG208" s="252"/>
      <c r="GH208" s="787"/>
      <c r="GI208" s="755"/>
      <c r="GJ208" s="755"/>
      <c r="GK208" s="755"/>
      <c r="GL208" s="755"/>
      <c r="GM208" s="755"/>
      <c r="GN208" s="787"/>
      <c r="GO208" s="755"/>
      <c r="GP208" s="755"/>
      <c r="GQ208" s="755"/>
      <c r="GR208" s="755"/>
      <c r="GS208" s="755"/>
      <c r="GT208" s="748"/>
      <c r="GU208" s="767"/>
      <c r="GV208" s="780"/>
      <c r="GW208" s="767"/>
      <c r="GX208" s="767"/>
      <c r="GY208" s="252"/>
      <c r="GZ208" s="784"/>
      <c r="HA208" s="755"/>
      <c r="HB208" s="756"/>
      <c r="HC208" s="757"/>
      <c r="HD208" s="252"/>
      <c r="HE208" s="767"/>
      <c r="HF208" s="748"/>
      <c r="HG208" s="748"/>
      <c r="HH208" s="748"/>
      <c r="HI208" s="748"/>
      <c r="HJ208" s="757"/>
      <c r="HK208" s="767"/>
      <c r="HL208" s="748"/>
      <c r="HM208" s="767"/>
      <c r="HN208" s="767"/>
      <c r="HO208" s="767"/>
      <c r="HP208" s="767"/>
      <c r="HQ208" s="748"/>
      <c r="HR208" s="787"/>
      <c r="HS208" s="767"/>
      <c r="HT208" s="767"/>
      <c r="HU208" s="767"/>
      <c r="HV208" s="254"/>
      <c r="HW208" s="254"/>
      <c r="HX208" s="787"/>
      <c r="HY208" s="767"/>
      <c r="HZ208" s="767"/>
      <c r="IA208" s="767"/>
      <c r="IB208" s="766"/>
      <c r="IC208" s="766"/>
      <c r="ID208" s="787"/>
      <c r="IE208" s="773"/>
      <c r="IF208" s="762"/>
      <c r="IG208" s="766"/>
      <c r="IH208" s="766"/>
      <c r="II208" s="766"/>
      <c r="IJ208" s="787"/>
      <c r="IK208" s="755"/>
      <c r="IL208" s="755"/>
      <c r="IM208" s="755"/>
      <c r="IN208" s="755"/>
      <c r="IO208" s="755"/>
      <c r="IP208" s="827"/>
      <c r="IQ208" s="252"/>
      <c r="IR208" s="252"/>
      <c r="IS208" s="252"/>
      <c r="IT208" s="252"/>
      <c r="IU208" s="252"/>
      <c r="IV208" s="748"/>
      <c r="IW208" s="767"/>
      <c r="IX208" s="767"/>
      <c r="IY208" s="767"/>
      <c r="IZ208" s="767"/>
      <c r="JA208" s="767"/>
      <c r="JB208" s="748"/>
      <c r="JH208" s="792"/>
      <c r="JI208" s="787"/>
      <c r="JJ208" s="755"/>
      <c r="JK208" s="755"/>
      <c r="JL208" s="755"/>
      <c r="JM208" s="755"/>
      <c r="JN208" s="755"/>
      <c r="JO208" s="764"/>
      <c r="JP208" s="755"/>
      <c r="JQ208" s="755"/>
      <c r="JR208" s="755"/>
      <c r="JS208" s="755"/>
      <c r="JT208" s="755"/>
      <c r="JU208" s="748"/>
      <c r="JV208" s="755"/>
      <c r="JW208" s="755"/>
      <c r="JX208" s="755"/>
      <c r="JY208" s="755"/>
      <c r="JZ208" s="755"/>
      <c r="KA208" s="748"/>
      <c r="KB208" s="767"/>
      <c r="KC208" s="767"/>
      <c r="KD208" s="767"/>
      <c r="KE208" s="767"/>
      <c r="KF208" s="748"/>
      <c r="KG208" s="748"/>
      <c r="KH208" s="755"/>
      <c r="KI208" s="755"/>
      <c r="KJ208" s="755"/>
      <c r="KK208" s="755"/>
      <c r="KL208" s="755"/>
      <c r="KM208" s="787"/>
      <c r="KN208" s="758"/>
      <c r="KO208" s="767"/>
      <c r="KP208" s="767"/>
      <c r="KQ208" s="758"/>
      <c r="KR208" s="748"/>
      <c r="KS208" s="748"/>
      <c r="KT208" s="767"/>
      <c r="KU208" s="767"/>
      <c r="KV208" s="767"/>
      <c r="KW208" s="757"/>
      <c r="KX208" s="757"/>
      <c r="KY208" s="764"/>
      <c r="KZ208" s="767"/>
      <c r="LA208" s="767"/>
      <c r="LB208" s="767"/>
      <c r="LC208" s="757"/>
      <c r="LD208" s="757"/>
      <c r="LE208" s="748"/>
      <c r="LF208" s="755"/>
      <c r="LG208" s="755"/>
      <c r="LH208" s="755"/>
      <c r="LI208" s="755"/>
      <c r="LJ208" s="755"/>
      <c r="LK208" s="748"/>
      <c r="LL208" s="755"/>
      <c r="LM208" s="755"/>
      <c r="LN208" s="755"/>
      <c r="LO208" s="755"/>
      <c r="LP208" s="755"/>
      <c r="LQ208" s="748"/>
      <c r="LR208" s="755"/>
      <c r="LS208" s="755"/>
      <c r="LT208" s="755"/>
      <c r="LU208" s="755"/>
      <c r="LV208" s="755"/>
      <c r="LW208" s="748"/>
      <c r="LY208" s="565"/>
      <c r="LZ208" s="565"/>
      <c r="MA208" s="565"/>
      <c r="MB208" s="565"/>
      <c r="MC208" s="101"/>
      <c r="MD208" s="565"/>
      <c r="ME208" s="565"/>
      <c r="MF208" s="565"/>
      <c r="MG208" s="565"/>
      <c r="MH208" s="565"/>
      <c r="MI208" s="59"/>
      <c r="MJ208" s="5"/>
      <c r="MK208" s="61"/>
      <c r="ML208" s="59"/>
      <c r="MM208" s="59"/>
      <c r="MN208" s="5"/>
      <c r="MO208" s="5"/>
      <c r="MP208" s="5"/>
      <c r="MT208" s="5"/>
      <c r="MU208" s="279"/>
      <c r="MV208" s="252"/>
      <c r="MW208" s="5"/>
      <c r="MX208" s="252"/>
      <c r="MY208" s="5"/>
      <c r="MZ208" s="5"/>
      <c r="NC208" s="5"/>
      <c r="ND208" s="279"/>
      <c r="NE208" s="252"/>
      <c r="NF208" s="252"/>
      <c r="NG208" s="252"/>
      <c r="NH208" s="252"/>
      <c r="NI208" s="5"/>
      <c r="NJ208" s="5"/>
      <c r="NM208" s="5"/>
      <c r="NN208" s="59"/>
      <c r="NO208" s="59"/>
      <c r="NP208" s="5"/>
      <c r="NR208" s="5"/>
      <c r="NS208" s="5"/>
      <c r="NT208" s="5"/>
      <c r="NW208" s="5"/>
      <c r="NX208" s="5"/>
      <c r="NY208" s="59"/>
      <c r="OI208" s="5"/>
      <c r="OJ208" s="101"/>
      <c r="OK208" s="5"/>
      <c r="OT208" s="60"/>
    </row>
    <row r="209" spans="1:415" ht="14.25" customHeight="1" x14ac:dyDescent="0.15">
      <c r="A209" s="184" t="s">
        <v>155</v>
      </c>
      <c r="B209" s="395" t="s">
        <v>94</v>
      </c>
      <c r="C209" s="929">
        <v>16381.584999999999</v>
      </c>
      <c r="D209" s="930">
        <v>22105.89</v>
      </c>
      <c r="E209" s="934">
        <v>16063.261</v>
      </c>
      <c r="F209" s="936">
        <v>12151.159</v>
      </c>
      <c r="G209" s="930">
        <v>4887.4530000000004</v>
      </c>
      <c r="H209" s="931">
        <v>3010.5230000000001</v>
      </c>
      <c r="I209" s="932">
        <v>1949.711</v>
      </c>
      <c r="J209" s="973">
        <v>2474.4969999999998</v>
      </c>
      <c r="K209" s="934">
        <v>3293.4470000000001</v>
      </c>
      <c r="L209" s="932">
        <v>2394.7049999999999</v>
      </c>
      <c r="M209" s="930">
        <v>5307.9970000000003</v>
      </c>
      <c r="N209" s="934">
        <v>13335.245999999999</v>
      </c>
      <c r="O209" s="991">
        <v>29833.142</v>
      </c>
      <c r="P209" s="930">
        <v>46618.442999999999</v>
      </c>
      <c r="Q209" s="935">
        <v>83715.445000000007</v>
      </c>
      <c r="R209" s="932">
        <v>114037.372</v>
      </c>
      <c r="S209" s="930">
        <v>125140.027</v>
      </c>
      <c r="T209" s="934">
        <v>119209.83199999999</v>
      </c>
      <c r="U209" s="936">
        <v>30771.705000000002</v>
      </c>
      <c r="V209" s="1078">
        <v>6219.37</v>
      </c>
      <c r="W209" s="935">
        <v>205.61</v>
      </c>
      <c r="X209" s="991">
        <v>430.488</v>
      </c>
      <c r="Y209" s="938">
        <v>0</v>
      </c>
      <c r="Z209" s="988">
        <v>0</v>
      </c>
      <c r="AA209" s="939">
        <v>0</v>
      </c>
      <c r="AB209" s="930">
        <v>0</v>
      </c>
      <c r="AC209" s="934">
        <v>732.24</v>
      </c>
      <c r="AD209" s="932">
        <v>20396.09</v>
      </c>
      <c r="AE209" s="938">
        <v>24952.883000000002</v>
      </c>
      <c r="AF209" s="934">
        <v>61529.036999999997</v>
      </c>
      <c r="AG209" s="932">
        <v>95697.891000000003</v>
      </c>
      <c r="AH209" s="930">
        <v>58676.197</v>
      </c>
      <c r="AI209" s="934">
        <v>53643.972000000002</v>
      </c>
      <c r="AJ209" s="932">
        <v>38592.089999999997</v>
      </c>
      <c r="AK209" s="930">
        <v>24049.987000000001</v>
      </c>
      <c r="AL209" s="940">
        <v>14568.995000000001</v>
      </c>
      <c r="AO209" s="1651"/>
      <c r="AP209" s="786"/>
      <c r="AQ209" s="1659"/>
      <c r="AR209" s="1659"/>
      <c r="AS209" s="1659"/>
      <c r="AT209" s="1659"/>
      <c r="AU209" s="814"/>
      <c r="AV209" s="1660"/>
      <c r="AW209" s="1660"/>
      <c r="AX209" s="1660"/>
      <c r="AY209" s="1658"/>
      <c r="AZ209" s="1658"/>
      <c r="BA209" s="814"/>
      <c r="BC209" s="760"/>
      <c r="BD209" s="755"/>
      <c r="BE209" s="755"/>
      <c r="BF209" s="764"/>
      <c r="BG209" s="748"/>
      <c r="BH209" s="748"/>
      <c r="BI209" s="748"/>
      <c r="BJ209" s="748"/>
      <c r="BK209" s="767"/>
      <c r="BL209" s="764"/>
      <c r="BM209" s="755"/>
      <c r="BN209" s="755"/>
      <c r="BO209" s="755"/>
      <c r="BP209" s="755"/>
      <c r="BQ209" s="755"/>
      <c r="BR209" s="764"/>
      <c r="BS209" s="755"/>
      <c r="BT209" s="755"/>
      <c r="BU209" s="755"/>
      <c r="BV209" s="755"/>
      <c r="BW209" s="755"/>
      <c r="BX209" s="764"/>
      <c r="BY209" s="755"/>
      <c r="BZ209" s="755"/>
      <c r="CA209" s="755"/>
      <c r="CB209" s="755"/>
      <c r="CC209" s="755"/>
      <c r="CD209" s="764"/>
      <c r="CE209" s="748"/>
      <c r="CF209" s="748"/>
      <c r="CG209" s="748"/>
      <c r="CH209" s="767"/>
      <c r="CI209" s="252"/>
      <c r="CJ209" s="764"/>
      <c r="CK209" s="755"/>
      <c r="CL209" s="755"/>
      <c r="CM209" s="755"/>
      <c r="CN209" s="755"/>
      <c r="CO209" s="755"/>
      <c r="CP209" s="764"/>
      <c r="CQ209" s="767"/>
      <c r="CR209" s="767"/>
      <c r="CS209" s="767"/>
      <c r="CT209" s="748"/>
      <c r="CU209" s="252"/>
      <c r="CV209" s="787"/>
      <c r="CW209" s="748"/>
      <c r="CX209" s="748"/>
      <c r="CY209" s="748"/>
      <c r="CZ209" s="767"/>
      <c r="DA209" s="767"/>
      <c r="DB209" s="758"/>
      <c r="DC209" s="767"/>
      <c r="DD209" s="767"/>
      <c r="DE209" s="767"/>
      <c r="DF209" s="767"/>
      <c r="DG209" s="767"/>
      <c r="DH209" s="758"/>
      <c r="DI209" s="767"/>
      <c r="DJ209" s="767"/>
      <c r="DK209" s="767"/>
      <c r="DL209" s="767"/>
      <c r="DM209" s="758"/>
      <c r="DN209" s="764"/>
      <c r="DO209" s="767"/>
      <c r="DP209" s="767"/>
      <c r="DQ209" s="767"/>
      <c r="DR209" s="767"/>
      <c r="DS209" s="758"/>
      <c r="DT209" s="758"/>
      <c r="DU209" s="767"/>
      <c r="DV209" s="767"/>
      <c r="DW209" s="767"/>
      <c r="DX209" s="767"/>
      <c r="DY209" s="758"/>
      <c r="DZ209" s="764"/>
      <c r="EA209" s="767"/>
      <c r="EB209" s="767"/>
      <c r="EC209" s="767"/>
      <c r="ED209" s="767"/>
      <c r="EE209" s="758"/>
      <c r="EF209" s="764"/>
      <c r="EG209" s="767"/>
      <c r="EH209" s="767"/>
      <c r="EI209" s="767"/>
      <c r="EJ209" s="767"/>
      <c r="EK209" s="758"/>
      <c r="EL209" s="764"/>
      <c r="EM209" s="770"/>
      <c r="EN209" s="778"/>
      <c r="EO209" s="768"/>
      <c r="EP209" s="767"/>
      <c r="EQ209" s="748"/>
      <c r="ER209" s="764"/>
      <c r="ES209" s="767"/>
      <c r="ET209" s="1344"/>
      <c r="EU209" s="767"/>
      <c r="EV209" s="758"/>
      <c r="EW209" s="748"/>
      <c r="EX209" s="764"/>
      <c r="EY209" s="755"/>
      <c r="EZ209" s="755"/>
      <c r="FA209" s="755"/>
      <c r="FB209" s="755"/>
      <c r="FC209" s="755"/>
      <c r="FD209" s="764"/>
      <c r="FE209" s="755"/>
      <c r="FF209" s="755"/>
      <c r="FG209" s="755"/>
      <c r="FH209" s="755"/>
      <c r="FI209" s="755"/>
      <c r="FJ209" s="787"/>
      <c r="FK209" s="755"/>
      <c r="FL209" s="755"/>
      <c r="FM209" s="755"/>
      <c r="FN209" s="755"/>
      <c r="FO209" s="755"/>
      <c r="FP209" s="764"/>
      <c r="FQ209" s="767"/>
      <c r="FR209" s="767"/>
      <c r="FS209" s="767"/>
      <c r="FT209" s="748"/>
      <c r="FU209" s="757"/>
      <c r="FV209" s="758"/>
      <c r="FW209" s="755"/>
      <c r="FX209" s="755"/>
      <c r="FY209" s="755"/>
      <c r="FZ209" s="755"/>
      <c r="GA209" s="755"/>
      <c r="GB209" s="764"/>
      <c r="GC209" s="770"/>
      <c r="GD209" s="756"/>
      <c r="GE209" s="757"/>
      <c r="GF209" s="757"/>
      <c r="GG209" s="252"/>
      <c r="GH209" s="755"/>
      <c r="GI209" s="755"/>
      <c r="GJ209" s="755"/>
      <c r="GK209" s="755"/>
      <c r="GL209" s="755"/>
      <c r="GM209" s="755"/>
      <c r="GN209" s="764"/>
      <c r="GO209" s="755"/>
      <c r="GP209" s="755"/>
      <c r="GQ209" s="755"/>
      <c r="GR209" s="755"/>
      <c r="GS209" s="755"/>
      <c r="GT209" s="764"/>
      <c r="GU209" s="748"/>
      <c r="GV209" s="825"/>
      <c r="GW209" s="748"/>
      <c r="GX209" s="767"/>
      <c r="GY209" s="252"/>
      <c r="GZ209" s="783"/>
      <c r="HA209" s="773"/>
      <c r="HB209" s="765"/>
      <c r="HC209" s="766"/>
      <c r="HD209" s="757"/>
      <c r="HE209" s="254"/>
      <c r="HF209" s="764"/>
      <c r="HG209" s="252"/>
      <c r="HH209" s="252"/>
      <c r="HI209" s="252"/>
      <c r="HJ209" s="757"/>
      <c r="HK209" s="767"/>
      <c r="HL209" s="764"/>
      <c r="HM209" s="748"/>
      <c r="HN209" s="748"/>
      <c r="HO209" s="748"/>
      <c r="HP209" s="748"/>
      <c r="HQ209" s="757"/>
      <c r="HR209" s="764"/>
      <c r="HS209" s="767"/>
      <c r="HT209" s="767"/>
      <c r="HU209" s="767"/>
      <c r="HV209" s="748"/>
      <c r="HW209" s="767"/>
      <c r="HX209" s="764"/>
      <c r="HY209" s="252"/>
      <c r="HZ209" s="252"/>
      <c r="IA209" s="252"/>
      <c r="IB209" s="252"/>
      <c r="IC209" s="252"/>
      <c r="ID209" s="764"/>
      <c r="IE209" s="773"/>
      <c r="IF209" s="762"/>
      <c r="IG209" s="766"/>
      <c r="IH209" s="766"/>
      <c r="II209" s="766"/>
      <c r="IJ209" s="764"/>
      <c r="IK209" s="755"/>
      <c r="IL209" s="755"/>
      <c r="IM209" s="755"/>
      <c r="IN209" s="755"/>
      <c r="IO209" s="755"/>
      <c r="IP209" s="764"/>
      <c r="IQ209" s="252"/>
      <c r="IR209" s="252"/>
      <c r="IS209" s="252"/>
      <c r="IT209" s="252"/>
      <c r="IU209" s="748"/>
      <c r="IV209" s="764"/>
      <c r="IW209" s="755"/>
      <c r="IX209" s="756"/>
      <c r="IY209" s="768"/>
      <c r="IZ209" s="768"/>
      <c r="JA209" s="768"/>
      <c r="JB209" s="252"/>
      <c r="JH209" s="59"/>
      <c r="JI209" s="764"/>
      <c r="JJ209" s="755"/>
      <c r="JK209" s="755"/>
      <c r="JL209" s="755"/>
      <c r="JM209" s="755"/>
      <c r="JN209" s="755"/>
      <c r="JO209" s="764"/>
      <c r="JP209" s="755"/>
      <c r="JQ209" s="755"/>
      <c r="JR209" s="755"/>
      <c r="JS209" s="755"/>
      <c r="JT209" s="755"/>
      <c r="JU209" s="764"/>
      <c r="JV209" s="755"/>
      <c r="JW209" s="755"/>
      <c r="JX209" s="755"/>
      <c r="JY209" s="755"/>
      <c r="JZ209" s="755"/>
      <c r="KA209" s="764"/>
      <c r="KB209" s="767"/>
      <c r="KC209" s="767"/>
      <c r="KD209" s="767"/>
      <c r="KE209" s="748"/>
      <c r="KF209" s="748"/>
      <c r="KG209" s="764"/>
      <c r="KH209" s="755"/>
      <c r="KI209" s="755"/>
      <c r="KJ209" s="755"/>
      <c r="KK209" s="755"/>
      <c r="KL209" s="755"/>
      <c r="KM209" s="764"/>
      <c r="KN209" s="758"/>
      <c r="KO209" s="767"/>
      <c r="KP209" s="767"/>
      <c r="KQ209" s="748"/>
      <c r="KR209" s="252"/>
      <c r="KS209" s="764"/>
      <c r="KT209" s="758"/>
      <c r="KU209" s="758"/>
      <c r="KV209" s="758"/>
      <c r="KW209" s="767"/>
      <c r="KX209" s="757"/>
      <c r="KY209" s="764"/>
      <c r="KZ209" s="767"/>
      <c r="LA209" s="767"/>
      <c r="LB209" s="767"/>
      <c r="LC209" s="767"/>
      <c r="LD209" s="757"/>
      <c r="LE209" s="252"/>
      <c r="LF209" s="755"/>
      <c r="LG209" s="755"/>
      <c r="LH209" s="755"/>
      <c r="LI209" s="755"/>
      <c r="LJ209" s="755"/>
      <c r="LK209" s="252"/>
      <c r="LL209" s="755"/>
      <c r="LM209" s="755"/>
      <c r="LN209" s="755"/>
      <c r="LO209" s="755"/>
      <c r="LP209" s="755"/>
      <c r="LQ209" s="764"/>
      <c r="LR209" s="755"/>
      <c r="LS209" s="755"/>
      <c r="LT209" s="755"/>
      <c r="LU209" s="755"/>
      <c r="LV209" s="755"/>
      <c r="LW209" s="764"/>
      <c r="LY209" s="565"/>
      <c r="LZ209" s="565"/>
      <c r="MA209" s="565"/>
      <c r="MB209" s="565"/>
      <c r="MC209" s="59"/>
      <c r="MD209" s="565"/>
      <c r="ME209" s="565"/>
      <c r="MF209" s="565"/>
      <c r="MG209" s="565"/>
      <c r="MH209" s="565"/>
      <c r="MI209" s="59"/>
      <c r="MJ209" s="5"/>
      <c r="ML209" s="59"/>
      <c r="MM209" s="59"/>
      <c r="MN209" s="5"/>
      <c r="MO209" s="5"/>
      <c r="MP209" s="5"/>
      <c r="MT209" s="279"/>
      <c r="MV209" s="252"/>
      <c r="MW209" s="5"/>
      <c r="MX209" s="252"/>
      <c r="MY209" s="5"/>
      <c r="MZ209" s="5"/>
      <c r="NC209" s="5"/>
      <c r="ND209" s="279"/>
      <c r="NE209" s="252"/>
      <c r="NF209" s="252"/>
      <c r="NG209" s="252"/>
      <c r="NH209" s="252"/>
      <c r="NI209" s="5"/>
      <c r="NJ209" s="5"/>
      <c r="NM209" s="61"/>
      <c r="NN209" s="59"/>
      <c r="NO209" s="59"/>
      <c r="NP209" s="5"/>
      <c r="NR209" s="5"/>
      <c r="NS209" s="5"/>
      <c r="NT209" s="5"/>
      <c r="NW209" s="5"/>
      <c r="NX209" s="5"/>
      <c r="NY209" s="59"/>
      <c r="OO209" s="60"/>
      <c r="OP209" s="61"/>
    </row>
    <row r="210" spans="1:415" ht="14.25" customHeight="1" x14ac:dyDescent="0.15">
      <c r="A210" s="186" t="s">
        <v>155</v>
      </c>
      <c r="B210" s="417" t="s">
        <v>96</v>
      </c>
      <c r="C210" s="941">
        <v>77</v>
      </c>
      <c r="D210" s="942">
        <v>67</v>
      </c>
      <c r="E210" s="946">
        <v>64</v>
      </c>
      <c r="F210" s="948">
        <v>70</v>
      </c>
      <c r="G210" s="942">
        <v>64</v>
      </c>
      <c r="H210" s="943">
        <v>72</v>
      </c>
      <c r="I210" s="944">
        <v>62</v>
      </c>
      <c r="J210" s="980">
        <v>61</v>
      </c>
      <c r="K210" s="946">
        <v>61</v>
      </c>
      <c r="L210" s="944">
        <v>73</v>
      </c>
      <c r="M210" s="942">
        <v>102</v>
      </c>
      <c r="N210" s="946">
        <v>105</v>
      </c>
      <c r="O210" s="979">
        <v>96</v>
      </c>
      <c r="P210" s="942">
        <v>64</v>
      </c>
      <c r="Q210" s="947">
        <v>69</v>
      </c>
      <c r="R210" s="944">
        <v>73</v>
      </c>
      <c r="S210" s="942">
        <v>87</v>
      </c>
      <c r="T210" s="946">
        <v>106</v>
      </c>
      <c r="U210" s="948">
        <v>75</v>
      </c>
      <c r="V210" s="980">
        <v>72</v>
      </c>
      <c r="W210" s="947">
        <v>64</v>
      </c>
      <c r="X210" s="948">
        <v>61</v>
      </c>
      <c r="Y210" s="949">
        <v>0</v>
      </c>
      <c r="Z210" s="947">
        <v>0</v>
      </c>
      <c r="AA210" s="950">
        <v>0</v>
      </c>
      <c r="AB210" s="942">
        <v>0</v>
      </c>
      <c r="AC210" s="946">
        <v>97</v>
      </c>
      <c r="AD210" s="944">
        <v>132</v>
      </c>
      <c r="AE210" s="949">
        <v>109</v>
      </c>
      <c r="AF210" s="946">
        <v>101</v>
      </c>
      <c r="AG210" s="944">
        <v>102</v>
      </c>
      <c r="AH210" s="942">
        <v>73</v>
      </c>
      <c r="AI210" s="946">
        <v>71</v>
      </c>
      <c r="AJ210" s="944">
        <v>66</v>
      </c>
      <c r="AK210" s="942">
        <v>68</v>
      </c>
      <c r="AL210" s="951">
        <v>53</v>
      </c>
      <c r="AO210" s="1651"/>
      <c r="AP210" s="786"/>
      <c r="AQ210" s="1659"/>
      <c r="AR210" s="1659"/>
      <c r="AS210" s="1659"/>
      <c r="AT210" s="1659"/>
      <c r="AU210" s="814"/>
      <c r="AV210" s="1657"/>
      <c r="AW210" s="1657"/>
      <c r="AX210" s="1657"/>
      <c r="AY210" s="1660"/>
      <c r="AZ210" s="1658"/>
      <c r="BA210" s="814"/>
      <c r="BB210" s="1659"/>
      <c r="BC210" s="1659"/>
      <c r="BD210" s="252"/>
      <c r="BE210" s="252"/>
      <c r="BF210" s="764"/>
      <c r="BG210" s="252"/>
      <c r="BH210" s="252"/>
      <c r="BI210" s="252"/>
      <c r="BJ210" s="252"/>
      <c r="BK210" s="252"/>
      <c r="BL210" s="764"/>
      <c r="BM210" s="755"/>
      <c r="BN210" s="755"/>
      <c r="BO210" s="755"/>
      <c r="BP210" s="755"/>
      <c r="BQ210" s="755"/>
      <c r="BR210" s="764"/>
      <c r="BS210" s="755"/>
      <c r="BT210" s="755"/>
      <c r="BU210" s="755"/>
      <c r="BV210" s="755"/>
      <c r="BW210" s="755"/>
      <c r="BX210" s="764"/>
      <c r="BY210" s="755"/>
      <c r="BZ210" s="755"/>
      <c r="CA210" s="755"/>
      <c r="CB210" s="755"/>
      <c r="CC210" s="755"/>
      <c r="CD210" s="764"/>
      <c r="CE210" s="252"/>
      <c r="CF210" s="252"/>
      <c r="CG210" s="252"/>
      <c r="CH210" s="252"/>
      <c r="CI210" s="252"/>
      <c r="CJ210" s="764"/>
      <c r="CK210" s="755"/>
      <c r="CL210" s="755"/>
      <c r="CM210" s="755"/>
      <c r="CN210" s="755"/>
      <c r="CO210" s="755"/>
      <c r="CP210" s="764"/>
      <c r="CQ210" s="748"/>
      <c r="CR210" s="748"/>
      <c r="CS210" s="748"/>
      <c r="CT210" s="767"/>
      <c r="CU210" s="748"/>
      <c r="CV210" s="758"/>
      <c r="CW210" s="767"/>
      <c r="CX210" s="767"/>
      <c r="CY210" s="767"/>
      <c r="CZ210" s="252"/>
      <c r="DA210" s="767"/>
      <c r="DB210" s="758"/>
      <c r="DC210" s="758"/>
      <c r="DD210" s="820"/>
      <c r="DE210" s="758"/>
      <c r="DF210" s="768"/>
      <c r="DG210" s="768"/>
      <c r="DH210" s="758"/>
      <c r="DI210" s="755"/>
      <c r="DJ210" s="755"/>
      <c r="DK210" s="755"/>
      <c r="DL210" s="755"/>
      <c r="DM210" s="755"/>
      <c r="DN210" s="764"/>
      <c r="DO210" s="755"/>
      <c r="DP210" s="755"/>
      <c r="DQ210" s="755"/>
      <c r="DR210" s="755"/>
      <c r="DS210" s="755"/>
      <c r="DT210" s="787"/>
      <c r="DU210" s="755"/>
      <c r="DV210" s="755"/>
      <c r="DW210" s="755"/>
      <c r="DX210" s="755"/>
      <c r="DY210" s="755"/>
      <c r="DZ210" s="764"/>
      <c r="EA210" s="758"/>
      <c r="EB210" s="820"/>
      <c r="EC210" s="758"/>
      <c r="ED210" s="748"/>
      <c r="EE210" s="758"/>
      <c r="EF210" s="764"/>
      <c r="EG210" s="755"/>
      <c r="EH210" s="755"/>
      <c r="EI210" s="755"/>
      <c r="EJ210" s="755"/>
      <c r="EK210" s="755"/>
      <c r="EL210" s="764"/>
      <c r="EM210" s="748"/>
      <c r="EN210" s="748"/>
      <c r="EO210" s="748"/>
      <c r="EP210" s="767"/>
      <c r="EQ210" s="767"/>
      <c r="ER210" s="764"/>
      <c r="ES210" s="755"/>
      <c r="ET210" s="755"/>
      <c r="EU210" s="755"/>
      <c r="EV210" s="755"/>
      <c r="EW210" s="755"/>
      <c r="EX210" s="764"/>
      <c r="EY210" s="755"/>
      <c r="EZ210" s="755"/>
      <c r="FA210" s="755"/>
      <c r="FB210" s="755"/>
      <c r="FC210" s="755"/>
      <c r="FD210" s="764"/>
      <c r="FE210" s="755"/>
      <c r="FF210" s="755"/>
      <c r="FG210" s="755"/>
      <c r="FH210" s="755"/>
      <c r="FI210" s="755"/>
      <c r="FJ210" s="764"/>
      <c r="FK210" s="755"/>
      <c r="FL210" s="755"/>
      <c r="FM210" s="755"/>
      <c r="FN210" s="755"/>
      <c r="FO210" s="755"/>
      <c r="FP210" s="764"/>
      <c r="FQ210" s="748"/>
      <c r="FR210" s="748"/>
      <c r="FS210" s="748"/>
      <c r="FT210" s="767"/>
      <c r="FU210" s="252"/>
      <c r="FV210" s="787"/>
      <c r="FW210" s="755"/>
      <c r="FX210" s="755"/>
      <c r="FY210" s="755"/>
      <c r="FZ210" s="755"/>
      <c r="GA210" s="755"/>
      <c r="GB210" s="764"/>
      <c r="GC210" s="773"/>
      <c r="GD210" s="765"/>
      <c r="GE210" s="766"/>
      <c r="GF210" s="757"/>
      <c r="GG210" s="254"/>
      <c r="GH210" s="755"/>
      <c r="GI210" s="755"/>
      <c r="GJ210" s="755"/>
      <c r="GK210" s="755"/>
      <c r="GL210" s="755"/>
      <c r="GM210" s="755"/>
      <c r="GN210" s="764"/>
      <c r="GO210" s="755"/>
      <c r="GP210" s="755"/>
      <c r="GQ210" s="755"/>
      <c r="GR210" s="755"/>
      <c r="GS210" s="755"/>
      <c r="GT210" s="764"/>
      <c r="GU210" s="773"/>
      <c r="GV210" s="765"/>
      <c r="GW210" s="766"/>
      <c r="GX210" s="757"/>
      <c r="GY210" s="254"/>
      <c r="GZ210" s="783"/>
      <c r="HA210" s="252"/>
      <c r="HB210" s="252"/>
      <c r="HC210" s="252"/>
      <c r="HD210" s="252"/>
      <c r="HE210" s="252"/>
      <c r="HF210" s="764"/>
      <c r="HG210" s="252"/>
      <c r="HH210" s="252"/>
      <c r="HI210" s="252"/>
      <c r="HJ210" s="252"/>
      <c r="HK210" s="252"/>
      <c r="HL210" s="764"/>
      <c r="HM210" s="773"/>
      <c r="HN210" s="765"/>
      <c r="HO210" s="766"/>
      <c r="HP210" s="254"/>
      <c r="HQ210" s="254"/>
      <c r="HR210" s="764"/>
      <c r="HS210" s="767"/>
      <c r="HT210" s="767"/>
      <c r="HU210" s="767"/>
      <c r="HV210" s="767"/>
      <c r="HW210" s="252"/>
      <c r="HX210" s="764"/>
      <c r="HY210" s="767"/>
      <c r="HZ210" s="767"/>
      <c r="IA210" s="767"/>
      <c r="IB210" s="766"/>
      <c r="IC210" s="252"/>
      <c r="ID210" s="764"/>
      <c r="IE210" s="773"/>
      <c r="IF210" s="762"/>
      <c r="IG210" s="766"/>
      <c r="IH210" s="766"/>
      <c r="II210" s="766"/>
      <c r="IJ210" s="764"/>
      <c r="IK210" s="755"/>
      <c r="IL210" s="755"/>
      <c r="IM210" s="755"/>
      <c r="IN210" s="755"/>
      <c r="IO210" s="755"/>
      <c r="IP210" s="764"/>
      <c r="IQ210" s="767"/>
      <c r="IR210" s="767"/>
      <c r="IS210" s="767"/>
      <c r="IT210" s="748"/>
      <c r="IU210" s="757"/>
      <c r="IV210" s="764"/>
      <c r="IW210" s="252"/>
      <c r="IX210" s="252"/>
      <c r="IY210" s="252"/>
      <c r="IZ210" s="252"/>
      <c r="JA210" s="252"/>
      <c r="JB210" s="755"/>
      <c r="JH210" s="59"/>
      <c r="JI210" s="764"/>
      <c r="JJ210" s="755"/>
      <c r="JK210" s="755"/>
      <c r="JL210" s="755"/>
      <c r="JM210" s="755"/>
      <c r="JN210" s="755"/>
      <c r="JO210" s="764"/>
      <c r="JP210" s="755"/>
      <c r="JQ210" s="755"/>
      <c r="JR210" s="755"/>
      <c r="JS210" s="755"/>
      <c r="JT210" s="755"/>
      <c r="JU210" s="764"/>
      <c r="JV210" s="755"/>
      <c r="JW210" s="755"/>
      <c r="JX210" s="755"/>
      <c r="JY210" s="755"/>
      <c r="JZ210" s="755"/>
      <c r="KA210" s="764"/>
      <c r="KB210" s="767"/>
      <c r="KC210" s="767"/>
      <c r="KD210" s="767"/>
      <c r="KE210" s="748"/>
      <c r="KF210" s="252"/>
      <c r="KG210" s="764"/>
      <c r="KH210" s="755"/>
      <c r="KI210" s="755"/>
      <c r="KJ210" s="755"/>
      <c r="KK210" s="755"/>
      <c r="KL210" s="755"/>
      <c r="KM210" s="764"/>
      <c r="KN210" s="787"/>
      <c r="KO210" s="748"/>
      <c r="KP210" s="748"/>
      <c r="KQ210" s="748"/>
      <c r="KR210" s="748"/>
      <c r="KS210" s="764"/>
      <c r="KT210" s="755"/>
      <c r="KU210" s="755"/>
      <c r="KV210" s="755"/>
      <c r="KW210" s="755"/>
      <c r="KX210" s="755"/>
      <c r="KY210" s="764"/>
      <c r="KZ210" s="755"/>
      <c r="LA210" s="755"/>
      <c r="LB210" s="755"/>
      <c r="LC210" s="755"/>
      <c r="LD210" s="755"/>
      <c r="LE210" s="252"/>
      <c r="LF210" s="755"/>
      <c r="LG210" s="755"/>
      <c r="LH210" s="755"/>
      <c r="LI210" s="755"/>
      <c r="LJ210" s="755"/>
      <c r="LK210" s="252"/>
      <c r="LL210" s="755"/>
      <c r="LM210" s="755"/>
      <c r="LN210" s="755"/>
      <c r="LO210" s="755"/>
      <c r="LP210" s="755"/>
      <c r="LQ210" s="764"/>
      <c r="LR210" s="755"/>
      <c r="LS210" s="755"/>
      <c r="LT210" s="755"/>
      <c r="LU210" s="755"/>
      <c r="LV210" s="755"/>
      <c r="LW210" s="764"/>
      <c r="LY210" s="565"/>
      <c r="LZ210" s="565"/>
      <c r="MA210" s="565"/>
      <c r="MB210" s="565"/>
      <c r="MC210" s="59"/>
      <c r="MD210" s="565"/>
      <c r="ME210" s="565"/>
      <c r="MF210" s="565"/>
      <c r="MG210" s="565"/>
      <c r="MH210" s="565"/>
      <c r="MI210" s="59"/>
      <c r="MK210" s="5"/>
      <c r="MO210" s="5"/>
      <c r="MP210" s="5"/>
      <c r="MS210" s="5"/>
      <c r="MT210" s="279"/>
      <c r="MU210" s="252"/>
      <c r="MV210" s="252"/>
      <c r="MW210" s="252"/>
      <c r="MX210" s="252"/>
      <c r="MY210" s="5"/>
      <c r="MZ210" s="5"/>
      <c r="ND210" s="5"/>
      <c r="NE210" s="5"/>
      <c r="NH210" s="5"/>
      <c r="NI210" s="5"/>
      <c r="NJ210" s="59"/>
      <c r="NP210" s="21"/>
      <c r="NQ210" s="5"/>
      <c r="NZ210" s="60"/>
    </row>
    <row r="211" spans="1:415" ht="14.25" customHeight="1" x14ac:dyDescent="0.15">
      <c r="A211" s="182" t="s">
        <v>22</v>
      </c>
      <c r="B211" s="394" t="s">
        <v>93</v>
      </c>
      <c r="C211" s="917">
        <v>85.257999999999996</v>
      </c>
      <c r="D211" s="918">
        <v>129.06700000000001</v>
      </c>
      <c r="E211" s="922">
        <v>114.086</v>
      </c>
      <c r="F211" s="924">
        <v>181.08199999999999</v>
      </c>
      <c r="G211" s="918">
        <v>377.08199999999999</v>
      </c>
      <c r="H211" s="919">
        <v>615.77700000000004</v>
      </c>
      <c r="I211" s="920">
        <v>979.32600000000002</v>
      </c>
      <c r="J211" s="918">
        <v>1206.1469999999999</v>
      </c>
      <c r="K211" s="922">
        <v>1492.172</v>
      </c>
      <c r="L211" s="920">
        <v>1636.1590000000001</v>
      </c>
      <c r="M211" s="918">
        <v>1360.71</v>
      </c>
      <c r="N211" s="922">
        <v>981.72500000000002</v>
      </c>
      <c r="O211" s="1080">
        <v>768.24</v>
      </c>
      <c r="P211" s="918">
        <v>526.75800000000004</v>
      </c>
      <c r="Q211" s="923">
        <v>152.167</v>
      </c>
      <c r="R211" s="920">
        <v>48.860999999999997</v>
      </c>
      <c r="S211" s="918">
        <v>33.353999999999999</v>
      </c>
      <c r="T211" s="954">
        <v>15.936</v>
      </c>
      <c r="U211" s="924">
        <v>9.5969999999999995</v>
      </c>
      <c r="V211" s="1077">
        <v>9.3699999999999992</v>
      </c>
      <c r="W211" s="923">
        <v>11.765000000000001</v>
      </c>
      <c r="X211" s="924">
        <v>10.483000000000001</v>
      </c>
      <c r="Y211" s="926">
        <v>8.94</v>
      </c>
      <c r="Z211" s="923">
        <v>11.010999999999999</v>
      </c>
      <c r="AA211" s="927">
        <v>12.696999999999999</v>
      </c>
      <c r="AB211" s="918">
        <v>28.946000000000002</v>
      </c>
      <c r="AC211" s="922">
        <v>179.28399999999999</v>
      </c>
      <c r="AD211" s="920">
        <v>986</v>
      </c>
      <c r="AE211" s="926">
        <v>1762.453</v>
      </c>
      <c r="AF211" s="922">
        <v>2284.3270000000002</v>
      </c>
      <c r="AG211" s="920">
        <v>2137.5030000000002</v>
      </c>
      <c r="AH211" s="918">
        <v>1416.9010000000001</v>
      </c>
      <c r="AI211" s="922">
        <v>848.41800000000001</v>
      </c>
      <c r="AJ211" s="920">
        <v>383.36799999999999</v>
      </c>
      <c r="AK211" s="918">
        <v>239.69</v>
      </c>
      <c r="AL211" s="928">
        <v>221.37200000000001</v>
      </c>
      <c r="AO211" s="1651"/>
      <c r="AP211" s="786"/>
      <c r="AQ211" s="1659"/>
      <c r="AR211" s="1659"/>
      <c r="AS211" s="1659"/>
      <c r="AT211" s="1659"/>
      <c r="AU211" s="814"/>
      <c r="AV211" s="1658"/>
      <c r="AW211" s="1658"/>
      <c r="AX211" s="1658"/>
      <c r="AY211" s="1657"/>
      <c r="AZ211" s="1660"/>
      <c r="BA211" s="814"/>
      <c r="BB211" s="822"/>
      <c r="BC211" s="822"/>
      <c r="BD211" s="748"/>
      <c r="BE211" s="767"/>
      <c r="BF211" s="764"/>
      <c r="BG211" s="748"/>
      <c r="BH211" s="748"/>
      <c r="BI211" s="748"/>
      <c r="BJ211" s="767"/>
      <c r="BK211" s="748"/>
      <c r="BL211" s="764"/>
      <c r="BM211" s="755"/>
      <c r="BN211" s="755"/>
      <c r="BO211" s="755"/>
      <c r="BP211" s="755"/>
      <c r="BQ211" s="755"/>
      <c r="BR211" s="764"/>
      <c r="BS211" s="755"/>
      <c r="BT211" s="755"/>
      <c r="BU211" s="755"/>
      <c r="BV211" s="755"/>
      <c r="BW211" s="755"/>
      <c r="BX211" s="764"/>
      <c r="BY211" s="755"/>
      <c r="BZ211" s="755"/>
      <c r="CA211" s="755"/>
      <c r="CB211" s="755"/>
      <c r="CC211" s="755"/>
      <c r="CD211" s="764"/>
      <c r="CE211" s="252"/>
      <c r="CF211" s="252"/>
      <c r="CG211" s="252"/>
      <c r="CH211" s="748"/>
      <c r="CI211" s="767"/>
      <c r="CJ211" s="764"/>
      <c r="CK211" s="755"/>
      <c r="CL211" s="755"/>
      <c r="CM211" s="755"/>
      <c r="CN211" s="755"/>
      <c r="CO211" s="755"/>
      <c r="CP211" s="764"/>
      <c r="CQ211" s="252"/>
      <c r="CR211" s="252"/>
      <c r="CS211" s="252"/>
      <c r="CT211" s="252"/>
      <c r="CU211" s="252"/>
      <c r="CV211" s="758"/>
      <c r="CW211" s="767"/>
      <c r="CX211" s="767"/>
      <c r="CY211" s="767"/>
      <c r="CZ211" s="767"/>
      <c r="DA211" s="758"/>
      <c r="DB211" s="758"/>
      <c r="DC211" s="252"/>
      <c r="DD211" s="252"/>
      <c r="DE211" s="252"/>
      <c r="DF211" s="252"/>
      <c r="DG211" s="252"/>
      <c r="DH211" s="764"/>
      <c r="DI211" s="755"/>
      <c r="DJ211" s="755"/>
      <c r="DK211" s="755"/>
      <c r="DL211" s="755"/>
      <c r="DM211" s="755"/>
      <c r="DN211" s="764"/>
      <c r="DO211" s="755"/>
      <c r="DP211" s="755"/>
      <c r="DQ211" s="755"/>
      <c r="DR211" s="755"/>
      <c r="DS211" s="755"/>
      <c r="DT211" s="764"/>
      <c r="DU211" s="755"/>
      <c r="DV211" s="755"/>
      <c r="DW211" s="755"/>
      <c r="DX211" s="755"/>
      <c r="DY211" s="755"/>
      <c r="DZ211" s="764"/>
      <c r="EA211" s="252"/>
      <c r="EB211" s="252"/>
      <c r="EC211" s="252"/>
      <c r="ED211" s="748"/>
      <c r="EE211" s="767"/>
      <c r="EF211" s="764"/>
      <c r="EG211" s="755"/>
      <c r="EH211" s="755"/>
      <c r="EI211" s="755"/>
      <c r="EJ211" s="755"/>
      <c r="EK211" s="755"/>
      <c r="EL211" s="764"/>
      <c r="EM211" s="252"/>
      <c r="EN211" s="252"/>
      <c r="EO211" s="252"/>
      <c r="EP211" s="252"/>
      <c r="EQ211" s="252"/>
      <c r="ER211" s="764"/>
      <c r="ES211" s="252"/>
      <c r="ET211" s="254"/>
      <c r="EU211" s="252"/>
      <c r="EV211" s="748"/>
      <c r="EW211" s="767"/>
      <c r="EX211" s="764"/>
      <c r="EY211" s="755"/>
      <c r="EZ211" s="755"/>
      <c r="FA211" s="755"/>
      <c r="FB211" s="755"/>
      <c r="FC211" s="755"/>
      <c r="FD211" s="764"/>
      <c r="FE211" s="755"/>
      <c r="FF211" s="755"/>
      <c r="FG211" s="755"/>
      <c r="FH211" s="755"/>
      <c r="FI211" s="755"/>
      <c r="FJ211" s="764"/>
      <c r="FK211" s="755"/>
      <c r="FL211" s="755"/>
      <c r="FM211" s="755"/>
      <c r="FN211" s="755"/>
      <c r="FO211" s="755"/>
      <c r="FP211" s="764"/>
      <c r="FQ211" s="773"/>
      <c r="FR211" s="765"/>
      <c r="FS211" s="766"/>
      <c r="FT211" s="757"/>
      <c r="FU211" s="254"/>
      <c r="FV211" s="764"/>
      <c r="FW211" s="755"/>
      <c r="FX211" s="755"/>
      <c r="FY211" s="755"/>
      <c r="FZ211" s="755"/>
      <c r="GA211" s="755"/>
      <c r="GB211" s="764"/>
      <c r="GC211" s="252"/>
      <c r="GD211" s="252"/>
      <c r="GE211" s="252"/>
      <c r="GF211" s="252"/>
      <c r="GG211" s="252"/>
      <c r="GH211" s="764"/>
      <c r="GI211" s="755"/>
      <c r="GJ211" s="755"/>
      <c r="GK211" s="755"/>
      <c r="GL211" s="755"/>
      <c r="GM211" s="755"/>
      <c r="GN211" s="764"/>
      <c r="GO211" s="755"/>
      <c r="GP211" s="755"/>
      <c r="GQ211" s="755"/>
      <c r="GR211" s="755"/>
      <c r="GS211" s="755"/>
      <c r="GT211" s="764"/>
      <c r="GU211" s="252"/>
      <c r="GV211" s="783"/>
      <c r="GW211" s="252"/>
      <c r="GX211" s="252"/>
      <c r="GY211" s="252"/>
      <c r="GZ211" s="783"/>
      <c r="HA211" s="767"/>
      <c r="HB211" s="767"/>
      <c r="HC211" s="767"/>
      <c r="HD211" s="748"/>
      <c r="HE211" s="767"/>
      <c r="HF211" s="764"/>
      <c r="HG211" s="767"/>
      <c r="HH211" s="767"/>
      <c r="HI211" s="767"/>
      <c r="HJ211" s="748"/>
      <c r="HK211" s="757"/>
      <c r="HL211" s="764"/>
      <c r="HM211" s="252"/>
      <c r="HN211" s="252"/>
      <c r="HO211" s="252"/>
      <c r="HP211" s="767"/>
      <c r="HQ211" s="252"/>
      <c r="HR211" s="764"/>
      <c r="HS211" s="767"/>
      <c r="HT211" s="767"/>
      <c r="HU211" s="767"/>
      <c r="HV211" s="748"/>
      <c r="HW211" s="767"/>
      <c r="HX211" s="764"/>
      <c r="HY211" s="767"/>
      <c r="HZ211" s="767"/>
      <c r="IA211" s="767"/>
      <c r="IB211" s="748"/>
      <c r="IC211" s="767"/>
      <c r="ID211" s="764"/>
      <c r="IE211" s="773"/>
      <c r="IF211" s="762"/>
      <c r="IG211" s="766"/>
      <c r="IH211" s="767"/>
      <c r="II211" s="767"/>
      <c r="IJ211" s="764"/>
      <c r="IK211" s="755"/>
      <c r="IL211" s="755"/>
      <c r="IM211" s="755"/>
      <c r="IN211" s="755"/>
      <c r="IO211" s="755"/>
      <c r="IP211" s="764"/>
      <c r="IQ211" s="252"/>
      <c r="IR211" s="252"/>
      <c r="IS211" s="252"/>
      <c r="IT211" s="252"/>
      <c r="IU211" s="252"/>
      <c r="IV211" s="764"/>
      <c r="IW211" s="252"/>
      <c r="IX211" s="252"/>
      <c r="IY211" s="252"/>
      <c r="IZ211" s="767"/>
      <c r="JA211" s="768"/>
      <c r="JB211" s="252"/>
      <c r="JH211" s="59"/>
      <c r="JI211" s="764"/>
      <c r="JJ211" s="755"/>
      <c r="JK211" s="755"/>
      <c r="JL211" s="755"/>
      <c r="JM211" s="755"/>
      <c r="JN211" s="755"/>
      <c r="JO211" s="764"/>
      <c r="JP211" s="755"/>
      <c r="JQ211" s="755"/>
      <c r="JR211" s="755"/>
      <c r="JS211" s="755"/>
      <c r="JT211" s="755"/>
      <c r="JU211" s="764"/>
      <c r="JV211" s="755"/>
      <c r="JW211" s="755"/>
      <c r="JX211" s="755"/>
      <c r="JY211" s="755"/>
      <c r="JZ211" s="755"/>
      <c r="KA211" s="764"/>
      <c r="KB211" s="755"/>
      <c r="KC211" s="756"/>
      <c r="KD211" s="757"/>
      <c r="KE211" s="767"/>
      <c r="KF211" s="748"/>
      <c r="KG211" s="764"/>
      <c r="KH211" s="755"/>
      <c r="KI211" s="755"/>
      <c r="KJ211" s="755"/>
      <c r="KK211" s="755"/>
      <c r="KL211" s="755"/>
      <c r="KM211" s="764"/>
      <c r="KN211" s="764"/>
      <c r="KO211" s="252"/>
      <c r="KP211" s="252"/>
      <c r="KQ211" s="252"/>
      <c r="KR211" s="252"/>
      <c r="KS211" s="764"/>
      <c r="KT211" s="755"/>
      <c r="KU211" s="755"/>
      <c r="KV211" s="755"/>
      <c r="KW211" s="755"/>
      <c r="KX211" s="755"/>
      <c r="KY211" s="764"/>
      <c r="KZ211" s="755"/>
      <c r="LA211" s="755"/>
      <c r="LB211" s="755"/>
      <c r="LC211" s="755"/>
      <c r="LD211" s="755"/>
      <c r="LE211" s="252"/>
      <c r="LF211" s="755"/>
      <c r="LG211" s="755"/>
      <c r="LH211" s="755"/>
      <c r="LI211" s="755"/>
      <c r="LJ211" s="755"/>
      <c r="LK211" s="252"/>
      <c r="LL211" s="755"/>
      <c r="LM211" s="755"/>
      <c r="LN211" s="755"/>
      <c r="LO211" s="755"/>
      <c r="LP211" s="755"/>
      <c r="LQ211" s="764"/>
      <c r="LR211" s="755"/>
      <c r="LS211" s="755"/>
      <c r="LT211" s="755"/>
      <c r="LU211" s="755"/>
      <c r="LV211" s="755"/>
      <c r="LW211" s="764"/>
      <c r="LY211" s="565"/>
      <c r="LZ211" s="565"/>
      <c r="MA211" s="565"/>
      <c r="MB211" s="565"/>
      <c r="MC211" s="59"/>
      <c r="MD211" s="565"/>
      <c r="ME211" s="565"/>
      <c r="MF211" s="565"/>
      <c r="MG211" s="565"/>
      <c r="MH211" s="565"/>
      <c r="MI211" s="59"/>
      <c r="MJ211" s="5"/>
      <c r="MN211" s="5"/>
      <c r="MO211" s="5"/>
      <c r="MP211" s="5"/>
      <c r="MS211" s="5"/>
      <c r="MT211" s="279"/>
      <c r="MU211" s="252"/>
      <c r="MV211" s="252"/>
      <c r="MW211" s="252"/>
      <c r="MX211" s="252"/>
      <c r="MY211" s="5"/>
      <c r="MZ211" s="5"/>
      <c r="NC211" s="5"/>
      <c r="ND211" s="5"/>
      <c r="NE211" s="5"/>
      <c r="NH211" s="5"/>
      <c r="NI211" s="5"/>
      <c r="NJ211" s="59"/>
      <c r="NO211" s="21"/>
      <c r="NZ211" s="3"/>
    </row>
    <row r="212" spans="1:415" ht="14.25" customHeight="1" x14ac:dyDescent="0.15">
      <c r="A212" s="184" t="s">
        <v>156</v>
      </c>
      <c r="B212" s="446" t="s">
        <v>94</v>
      </c>
      <c r="C212" s="984">
        <v>27141.511999999999</v>
      </c>
      <c r="D212" s="985">
        <v>34061.739000000001</v>
      </c>
      <c r="E212" s="986">
        <v>35436.675999999999</v>
      </c>
      <c r="F212" s="989">
        <v>62486.080999999998</v>
      </c>
      <c r="G212" s="985">
        <v>97691.180999999997</v>
      </c>
      <c r="H212" s="974">
        <v>149681.49400000001</v>
      </c>
      <c r="I212" s="983">
        <v>233200.08100000001</v>
      </c>
      <c r="J212" s="985">
        <v>233478.76</v>
      </c>
      <c r="K212" s="986">
        <v>260647.74</v>
      </c>
      <c r="L212" s="983">
        <v>298899.16499999998</v>
      </c>
      <c r="M212" s="985">
        <v>264690.18199999997</v>
      </c>
      <c r="N212" s="986">
        <v>166461.875</v>
      </c>
      <c r="O212" s="991">
        <v>124311.321</v>
      </c>
      <c r="P212" s="985">
        <v>67546.828999999998</v>
      </c>
      <c r="Q212" s="988">
        <v>19003.239000000001</v>
      </c>
      <c r="R212" s="983">
        <v>10583.744000000001</v>
      </c>
      <c r="S212" s="985">
        <v>8102.723</v>
      </c>
      <c r="T212" s="986">
        <v>5166.3190000000004</v>
      </c>
      <c r="U212" s="989">
        <v>4125.2920000000004</v>
      </c>
      <c r="V212" s="973">
        <v>4523.5439999999999</v>
      </c>
      <c r="W212" s="988">
        <v>4951.848</v>
      </c>
      <c r="X212" s="989">
        <v>4543.7049999999999</v>
      </c>
      <c r="Y212" s="990">
        <v>4227.3519999999999</v>
      </c>
      <c r="Z212" s="988">
        <v>5255.0870000000004</v>
      </c>
      <c r="AA212" s="991">
        <v>5976.9859999999999</v>
      </c>
      <c r="AB212" s="985">
        <v>6469.0190000000002</v>
      </c>
      <c r="AC212" s="986">
        <v>28928.342000000001</v>
      </c>
      <c r="AD212" s="983">
        <v>162610.78899999999</v>
      </c>
      <c r="AE212" s="990">
        <v>422863.429</v>
      </c>
      <c r="AF212" s="986">
        <v>494850.636</v>
      </c>
      <c r="AG212" s="983">
        <v>368781.217</v>
      </c>
      <c r="AH212" s="985">
        <v>199044.67600000001</v>
      </c>
      <c r="AI212" s="986">
        <v>160324.576</v>
      </c>
      <c r="AJ212" s="983">
        <v>85549.316000000006</v>
      </c>
      <c r="AK212" s="985">
        <v>59693.595000000001</v>
      </c>
      <c r="AL212" s="1081">
        <v>52210.387999999999</v>
      </c>
      <c r="AO212" s="1651"/>
      <c r="AP212" s="786"/>
      <c r="AQ212" s="1659"/>
      <c r="AR212" s="1659"/>
      <c r="AS212" s="1659"/>
      <c r="AT212" s="1659"/>
      <c r="AU212" s="814"/>
      <c r="AV212" s="1657"/>
      <c r="AW212" s="1657"/>
      <c r="AX212" s="1657"/>
      <c r="AY212" s="1658"/>
      <c r="AZ212" s="1657"/>
      <c r="BA212" s="814"/>
      <c r="BB212" s="842"/>
      <c r="BC212" s="842"/>
      <c r="BD212" s="252"/>
      <c r="BE212" s="252"/>
      <c r="BF212" s="764"/>
      <c r="BG212" s="770"/>
      <c r="BH212" s="778"/>
      <c r="BI212" s="768"/>
      <c r="BJ212" s="252"/>
      <c r="BK212" s="768"/>
      <c r="BL212" s="764"/>
      <c r="BM212" s="755"/>
      <c r="BN212" s="755"/>
      <c r="BO212" s="755"/>
      <c r="BP212" s="755"/>
      <c r="BQ212" s="755"/>
      <c r="BR212" s="764"/>
      <c r="BS212" s="755"/>
      <c r="BT212" s="755"/>
      <c r="BU212" s="755"/>
      <c r="BV212" s="755"/>
      <c r="BW212" s="755"/>
      <c r="BX212" s="764"/>
      <c r="BY212" s="755"/>
      <c r="BZ212" s="755"/>
      <c r="CA212" s="755"/>
      <c r="CB212" s="755"/>
      <c r="CC212" s="755"/>
      <c r="CD212" s="764"/>
      <c r="CE212" s="767"/>
      <c r="CF212" s="767"/>
      <c r="CG212" s="767"/>
      <c r="CH212" s="748"/>
      <c r="CI212" s="748"/>
      <c r="CJ212" s="764"/>
      <c r="CK212" s="755"/>
      <c r="CL212" s="755"/>
      <c r="CM212" s="755"/>
      <c r="CN212" s="755"/>
      <c r="CO212" s="755"/>
      <c r="CP212" s="764"/>
      <c r="CQ212" s="252"/>
      <c r="CR212" s="252"/>
      <c r="CS212" s="252"/>
      <c r="CT212" s="252"/>
      <c r="CU212" s="748"/>
      <c r="CV212" s="764"/>
      <c r="CW212" s="748"/>
      <c r="CX212" s="748"/>
      <c r="CY212" s="748"/>
      <c r="CZ212" s="767"/>
      <c r="DA212" s="768"/>
      <c r="DB212" s="787"/>
      <c r="DC212" s="252"/>
      <c r="DD212" s="252"/>
      <c r="DE212" s="252"/>
      <c r="DF212" s="767"/>
      <c r="DG212" s="767"/>
      <c r="DH212" s="787"/>
      <c r="DI212" s="252"/>
      <c r="DJ212" s="252"/>
      <c r="DK212" s="252"/>
      <c r="DL212" s="252"/>
      <c r="DM212" s="748"/>
      <c r="DN212" s="764"/>
      <c r="DO212" s="252"/>
      <c r="DP212" s="252"/>
      <c r="DQ212" s="252"/>
      <c r="DR212" s="252"/>
      <c r="DS212" s="748"/>
      <c r="DT212" s="764"/>
      <c r="DU212" s="252"/>
      <c r="DV212" s="252"/>
      <c r="DW212" s="252"/>
      <c r="DX212" s="252"/>
      <c r="DY212" s="748"/>
      <c r="DZ212" s="764"/>
      <c r="EA212" s="755"/>
      <c r="EB212" s="755"/>
      <c r="EC212" s="755"/>
      <c r="ED212" s="755"/>
      <c r="EE212" s="755"/>
      <c r="EF212" s="764"/>
      <c r="EG212" s="252"/>
      <c r="EH212" s="252"/>
      <c r="EI212" s="252"/>
      <c r="EJ212" s="252"/>
      <c r="EK212" s="748"/>
      <c r="EL212" s="764"/>
      <c r="EM212" s="767"/>
      <c r="EN212" s="1344"/>
      <c r="EO212" s="767"/>
      <c r="EP212" s="252"/>
      <c r="EQ212" s="767"/>
      <c r="ER212" s="764"/>
      <c r="ES212" s="755"/>
      <c r="ET212" s="755"/>
      <c r="EU212" s="755"/>
      <c r="EV212" s="755"/>
      <c r="EW212" s="755"/>
      <c r="EX212" s="764"/>
      <c r="EY212" s="755"/>
      <c r="EZ212" s="755"/>
      <c r="FA212" s="755"/>
      <c r="FB212" s="755"/>
      <c r="FC212" s="755"/>
      <c r="FD212" s="764"/>
      <c r="FE212" s="755"/>
      <c r="FF212" s="755"/>
      <c r="FG212" s="755"/>
      <c r="FH212" s="755"/>
      <c r="FI212" s="755"/>
      <c r="FJ212" s="764"/>
      <c r="FK212" s="252"/>
      <c r="FL212" s="252"/>
      <c r="FM212" s="252"/>
      <c r="FN212" s="748"/>
      <c r="FO212" s="767"/>
      <c r="FP212" s="764"/>
      <c r="FQ212" s="252"/>
      <c r="FR212" s="252"/>
      <c r="FS212" s="252"/>
      <c r="FT212" s="252"/>
      <c r="FU212" s="252"/>
      <c r="FV212" s="764"/>
      <c r="FW212" s="755"/>
      <c r="FX212" s="755"/>
      <c r="FY212" s="755"/>
      <c r="FZ212" s="755"/>
      <c r="GA212" s="755"/>
      <c r="GB212" s="764"/>
      <c r="GC212" s="748"/>
      <c r="GD212" s="748"/>
      <c r="GE212" s="748"/>
      <c r="GF212" s="757"/>
      <c r="GG212" s="767"/>
      <c r="GH212" s="764"/>
      <c r="GI212" s="755"/>
      <c r="GJ212" s="755"/>
      <c r="GK212" s="755"/>
      <c r="GL212" s="755"/>
      <c r="GM212" s="755"/>
      <c r="GN212" s="764"/>
      <c r="GO212" s="755"/>
      <c r="GP212" s="755"/>
      <c r="GQ212" s="755"/>
      <c r="GR212" s="755"/>
      <c r="GS212" s="755"/>
      <c r="GT212" s="764"/>
      <c r="GU212" s="748"/>
      <c r="GV212" s="825"/>
      <c r="GW212" s="748"/>
      <c r="GX212" s="767"/>
      <c r="GY212" s="767"/>
      <c r="GZ212" s="783"/>
      <c r="HA212" s="748"/>
      <c r="HB212" s="748"/>
      <c r="HC212" s="748"/>
      <c r="HD212" s="767"/>
      <c r="HE212" s="252"/>
      <c r="HF212" s="764"/>
      <c r="HG212" s="748"/>
      <c r="HH212" s="748"/>
      <c r="HI212" s="748"/>
      <c r="HJ212" s="767"/>
      <c r="HK212" s="767"/>
      <c r="HL212" s="764"/>
      <c r="HM212" s="252"/>
      <c r="HN212" s="252"/>
      <c r="HO212" s="252"/>
      <c r="HP212" s="252"/>
      <c r="HQ212" s="252"/>
      <c r="HR212" s="764"/>
      <c r="HS212" s="767"/>
      <c r="HT212" s="767"/>
      <c r="HU212" s="767"/>
      <c r="HV212" s="767"/>
      <c r="HW212" s="767"/>
      <c r="HX212" s="764"/>
      <c r="HY212" s="767"/>
      <c r="HZ212" s="767"/>
      <c r="IA212" s="767"/>
      <c r="IB212" s="252"/>
      <c r="IC212" s="767"/>
      <c r="ID212" s="764"/>
      <c r="IE212" s="773"/>
      <c r="IF212" s="762"/>
      <c r="IG212" s="766"/>
      <c r="IH212" s="766"/>
      <c r="II212" s="254"/>
      <c r="IJ212" s="764"/>
      <c r="IK212" s="755"/>
      <c r="IL212" s="755"/>
      <c r="IM212" s="755"/>
      <c r="IN212" s="755"/>
      <c r="IO212" s="755"/>
      <c r="IP212" s="764"/>
      <c r="IQ212" s="748"/>
      <c r="IR212" s="748"/>
      <c r="IS212" s="748"/>
      <c r="IT212" s="748"/>
      <c r="IU212" s="767"/>
      <c r="IV212" s="764"/>
      <c r="IW212" s="252"/>
      <c r="IX212" s="252"/>
      <c r="IY212" s="252"/>
      <c r="IZ212" s="768"/>
      <c r="JA212" s="768"/>
      <c r="JB212" s="252"/>
      <c r="JH212" s="59"/>
      <c r="JI212" s="764"/>
      <c r="JJ212" s="755"/>
      <c r="JK212" s="755"/>
      <c r="JL212" s="755"/>
      <c r="JM212" s="755"/>
      <c r="JN212" s="755"/>
      <c r="JO212" s="764"/>
      <c r="JP212" s="755"/>
      <c r="JQ212" s="755"/>
      <c r="JR212" s="755"/>
      <c r="JS212" s="755"/>
      <c r="JT212" s="755"/>
      <c r="JU212" s="764"/>
      <c r="JV212" s="755"/>
      <c r="JW212" s="755"/>
      <c r="JX212" s="755"/>
      <c r="JY212" s="755"/>
      <c r="JZ212" s="755"/>
      <c r="KA212" s="764"/>
      <c r="KB212" s="748"/>
      <c r="KC212" s="748"/>
      <c r="KD212" s="748"/>
      <c r="KE212" s="767"/>
      <c r="KF212" s="252"/>
      <c r="KG212" s="764"/>
      <c r="KH212" s="755"/>
      <c r="KI212" s="755"/>
      <c r="KJ212" s="755"/>
      <c r="KK212" s="755"/>
      <c r="KL212" s="755"/>
      <c r="KM212" s="764"/>
      <c r="KN212" s="787"/>
      <c r="KO212" s="748"/>
      <c r="KP212" s="748"/>
      <c r="KQ212" s="767"/>
      <c r="KR212" s="767"/>
      <c r="KS212" s="764"/>
      <c r="KT212" s="764"/>
      <c r="KU212" s="764"/>
      <c r="KV212" s="764"/>
      <c r="KW212" s="764"/>
      <c r="KX212" s="748"/>
      <c r="KY212" s="764"/>
      <c r="KZ212" s="755"/>
      <c r="LA212" s="755"/>
      <c r="LB212" s="755"/>
      <c r="LC212" s="755"/>
      <c r="LD212" s="755"/>
      <c r="LE212" s="252"/>
      <c r="LF212" s="755"/>
      <c r="LG212" s="755"/>
      <c r="LH212" s="755"/>
      <c r="LI212" s="755"/>
      <c r="LJ212" s="755"/>
      <c r="LK212" s="252"/>
      <c r="LL212" s="755"/>
      <c r="LM212" s="755"/>
      <c r="LN212" s="755"/>
      <c r="LO212" s="755"/>
      <c r="LP212" s="755"/>
      <c r="LQ212" s="764"/>
      <c r="LR212" s="755"/>
      <c r="LS212" s="755"/>
      <c r="LT212" s="755"/>
      <c r="LU212" s="755"/>
      <c r="LV212" s="755"/>
      <c r="LW212" s="764"/>
      <c r="LY212" s="565"/>
      <c r="LZ212" s="565"/>
      <c r="MA212" s="565"/>
      <c r="MB212" s="565"/>
      <c r="MC212" s="59"/>
      <c r="MD212" s="565"/>
      <c r="ME212" s="565"/>
      <c r="MF212" s="565"/>
      <c r="MG212" s="565"/>
      <c r="MH212" s="565"/>
      <c r="MI212" s="59"/>
      <c r="MK212" s="5"/>
      <c r="MO212" s="5"/>
      <c r="MP212" s="5"/>
      <c r="MS212" s="5"/>
      <c r="MT212" s="279"/>
      <c r="MU212" s="252"/>
      <c r="MV212" s="252"/>
      <c r="MW212" s="252"/>
      <c r="MX212" s="252"/>
      <c r="MY212" s="5"/>
      <c r="MZ212" s="5"/>
      <c r="NC212" s="5"/>
      <c r="NF212" s="5"/>
      <c r="NH212" s="5"/>
      <c r="NI212" s="5"/>
      <c r="NJ212" s="59"/>
      <c r="NQ212" s="5"/>
      <c r="NZ212" s="60"/>
    </row>
    <row r="213" spans="1:415" ht="14.25" customHeight="1" x14ac:dyDescent="0.15">
      <c r="A213" s="186" t="s">
        <v>156</v>
      </c>
      <c r="B213" s="417" t="s">
        <v>96</v>
      </c>
      <c r="C213" s="941">
        <v>318</v>
      </c>
      <c r="D213" s="942">
        <v>264</v>
      </c>
      <c r="E213" s="946">
        <v>311</v>
      </c>
      <c r="F213" s="948">
        <v>345</v>
      </c>
      <c r="G213" s="942">
        <v>259</v>
      </c>
      <c r="H213" s="943">
        <v>243</v>
      </c>
      <c r="I213" s="979">
        <v>238</v>
      </c>
      <c r="J213" s="942">
        <v>194</v>
      </c>
      <c r="K213" s="946">
        <v>175</v>
      </c>
      <c r="L213" s="944">
        <v>183</v>
      </c>
      <c r="M213" s="942">
        <v>195</v>
      </c>
      <c r="N213" s="946">
        <v>170</v>
      </c>
      <c r="O213" s="950">
        <v>162</v>
      </c>
      <c r="P213" s="942">
        <v>128</v>
      </c>
      <c r="Q213" s="947">
        <v>125</v>
      </c>
      <c r="R213" s="944">
        <v>217</v>
      </c>
      <c r="S213" s="942">
        <v>243</v>
      </c>
      <c r="T213" s="946">
        <v>324</v>
      </c>
      <c r="U213" s="948">
        <v>430</v>
      </c>
      <c r="V213" s="980">
        <v>483</v>
      </c>
      <c r="W213" s="947">
        <v>421</v>
      </c>
      <c r="X213" s="948">
        <v>433</v>
      </c>
      <c r="Y213" s="949">
        <v>473</v>
      </c>
      <c r="Z213" s="947">
        <v>477</v>
      </c>
      <c r="AA213" s="950">
        <v>471</v>
      </c>
      <c r="AB213" s="942">
        <v>327</v>
      </c>
      <c r="AC213" s="946">
        <v>161</v>
      </c>
      <c r="AD213" s="944">
        <v>165</v>
      </c>
      <c r="AE213" s="949">
        <v>240</v>
      </c>
      <c r="AF213" s="946">
        <v>217</v>
      </c>
      <c r="AG213" s="944">
        <v>173</v>
      </c>
      <c r="AH213" s="942">
        <v>140</v>
      </c>
      <c r="AI213" s="946">
        <v>189</v>
      </c>
      <c r="AJ213" s="944">
        <v>223</v>
      </c>
      <c r="AK213" s="942">
        <v>249</v>
      </c>
      <c r="AL213" s="951">
        <v>236</v>
      </c>
      <c r="AO213" s="1651"/>
      <c r="AP213" s="786"/>
      <c r="AQ213" s="1659"/>
      <c r="AR213" s="1659"/>
      <c r="AS213" s="1659"/>
      <c r="AT213" s="1659"/>
      <c r="AU213" s="814"/>
      <c r="AV213" s="1657"/>
      <c r="AW213" s="1657"/>
      <c r="AX213" s="1657"/>
      <c r="AY213" s="1657"/>
      <c r="AZ213" s="1658"/>
      <c r="BA213" s="814"/>
      <c r="BB213" s="822"/>
      <c r="BC213" s="822"/>
      <c r="BD213" s="768"/>
      <c r="BE213" s="767"/>
      <c r="BF213" s="764"/>
      <c r="BG213" s="767"/>
      <c r="BH213" s="767"/>
      <c r="BI213" s="767"/>
      <c r="BJ213" s="748"/>
      <c r="BK213" s="767"/>
      <c r="BL213" s="764"/>
      <c r="BM213" s="755"/>
      <c r="BN213" s="755"/>
      <c r="BO213" s="755"/>
      <c r="BP213" s="755"/>
      <c r="BQ213" s="755"/>
      <c r="BR213" s="764"/>
      <c r="BS213" s="755"/>
      <c r="BT213" s="755"/>
      <c r="BU213" s="755"/>
      <c r="BV213" s="755"/>
      <c r="BW213" s="755"/>
      <c r="BX213" s="764"/>
      <c r="BY213" s="755"/>
      <c r="BZ213" s="755"/>
      <c r="CA213" s="755"/>
      <c r="CB213" s="755"/>
      <c r="CC213" s="755"/>
      <c r="CD213" s="764"/>
      <c r="CE213" s="767"/>
      <c r="CF213" s="767"/>
      <c r="CG213" s="767"/>
      <c r="CH213" s="768"/>
      <c r="CI213" s="767"/>
      <c r="CJ213" s="764"/>
      <c r="CK213" s="755"/>
      <c r="CL213" s="755"/>
      <c r="CM213" s="755"/>
      <c r="CN213" s="755"/>
      <c r="CO213" s="755"/>
      <c r="CP213" s="764"/>
      <c r="CQ213" s="767"/>
      <c r="CR213" s="767"/>
      <c r="CS213" s="767"/>
      <c r="CT213" s="748"/>
      <c r="CU213" s="748"/>
      <c r="CV213" s="787"/>
      <c r="CW213" s="748"/>
      <c r="CX213" s="748"/>
      <c r="CY213" s="748"/>
      <c r="CZ213" s="767"/>
      <c r="DA213" s="252"/>
      <c r="DB213" s="758"/>
      <c r="DC213" s="767"/>
      <c r="DD213" s="767"/>
      <c r="DE213" s="767"/>
      <c r="DF213" s="767"/>
      <c r="DG213" s="252"/>
      <c r="DH213" s="787"/>
      <c r="DI213" s="755"/>
      <c r="DJ213" s="755"/>
      <c r="DK213" s="755"/>
      <c r="DL213" s="755"/>
      <c r="DM213" s="755"/>
      <c r="DN213" s="764"/>
      <c r="DO213" s="755"/>
      <c r="DP213" s="755"/>
      <c r="DQ213" s="755"/>
      <c r="DR213" s="755"/>
      <c r="DS213" s="755"/>
      <c r="DT213" s="764"/>
      <c r="DU213" s="755"/>
      <c r="DV213" s="755"/>
      <c r="DW213" s="755"/>
      <c r="DX213" s="755"/>
      <c r="DY213" s="755"/>
      <c r="DZ213" s="764"/>
      <c r="EA213" s="252"/>
      <c r="EB213" s="252"/>
      <c r="EC213" s="252"/>
      <c r="ED213" s="252"/>
      <c r="EE213" s="252"/>
      <c r="EF213" s="764"/>
      <c r="EG213" s="755"/>
      <c r="EH213" s="755"/>
      <c r="EI213" s="755"/>
      <c r="EJ213" s="755"/>
      <c r="EK213" s="755"/>
      <c r="EL213" s="764"/>
      <c r="EM213" s="767"/>
      <c r="EN213" s="1344"/>
      <c r="EO213" s="767"/>
      <c r="EP213" s="748"/>
      <c r="EQ213" s="767"/>
      <c r="ER213" s="764"/>
      <c r="ES213" s="252"/>
      <c r="ET213" s="254"/>
      <c r="EU213" s="252"/>
      <c r="EV213" s="252"/>
      <c r="EW213" s="252"/>
      <c r="EX213" s="764"/>
      <c r="EY213" s="755"/>
      <c r="EZ213" s="755"/>
      <c r="FA213" s="755"/>
      <c r="FB213" s="755"/>
      <c r="FC213" s="755"/>
      <c r="FD213" s="764"/>
      <c r="FE213" s="755"/>
      <c r="FF213" s="755"/>
      <c r="FG213" s="755"/>
      <c r="FH213" s="755"/>
      <c r="FI213" s="755"/>
      <c r="FJ213" s="764"/>
      <c r="FK213" s="252"/>
      <c r="FL213" s="252"/>
      <c r="FM213" s="252"/>
      <c r="FN213" s="748"/>
      <c r="FO213" s="767"/>
      <c r="FP213" s="764"/>
      <c r="FQ213" s="748"/>
      <c r="FR213" s="748"/>
      <c r="FS213" s="748"/>
      <c r="FT213" s="767"/>
      <c r="FU213" s="254"/>
      <c r="FV213" s="758"/>
      <c r="FW213" s="755"/>
      <c r="FX213" s="755"/>
      <c r="FY213" s="755"/>
      <c r="FZ213" s="755"/>
      <c r="GA213" s="755"/>
      <c r="GB213" s="764"/>
      <c r="GC213" s="767"/>
      <c r="GD213" s="767"/>
      <c r="GE213" s="767"/>
      <c r="GF213" s="748"/>
      <c r="GG213" s="767"/>
      <c r="GH213" s="764"/>
      <c r="GI213" s="755"/>
      <c r="GJ213" s="755"/>
      <c r="GK213" s="755"/>
      <c r="GL213" s="755"/>
      <c r="GM213" s="755"/>
      <c r="GN213" s="755"/>
      <c r="GO213" s="755"/>
      <c r="GP213" s="755"/>
      <c r="GQ213" s="755"/>
      <c r="GR213" s="755"/>
      <c r="GS213" s="755"/>
      <c r="GT213" s="764"/>
      <c r="GU213" s="767"/>
      <c r="GV213" s="780"/>
      <c r="GW213" s="767"/>
      <c r="GX213" s="767"/>
      <c r="GY213" s="748"/>
      <c r="GZ213" s="783"/>
      <c r="HA213" s="767"/>
      <c r="HB213" s="767"/>
      <c r="HC213" s="767"/>
      <c r="HD213" s="757"/>
      <c r="HE213" s="254"/>
      <c r="HF213" s="764"/>
      <c r="HG213" s="767"/>
      <c r="HH213" s="767"/>
      <c r="HI213" s="767"/>
      <c r="HJ213" s="254"/>
      <c r="HK213" s="254"/>
      <c r="HL213" s="764"/>
      <c r="HM213" s="252"/>
      <c r="HN213" s="252"/>
      <c r="HO213" s="252"/>
      <c r="HP213" s="767"/>
      <c r="HQ213" s="252"/>
      <c r="HR213" s="764"/>
      <c r="HS213" s="767"/>
      <c r="HT213" s="767"/>
      <c r="HU213" s="767"/>
      <c r="HV213" s="767"/>
      <c r="HW213" s="252"/>
      <c r="HX213" s="764"/>
      <c r="HY213" s="773"/>
      <c r="HZ213" s="762"/>
      <c r="IA213" s="766"/>
      <c r="IB213" s="748"/>
      <c r="IC213" s="768"/>
      <c r="ID213" s="764"/>
      <c r="IE213" s="252"/>
      <c r="IF213" s="252"/>
      <c r="IG213" s="252"/>
      <c r="IH213" s="252"/>
      <c r="II213" s="252"/>
      <c r="IJ213" s="764"/>
      <c r="IK213" s="755"/>
      <c r="IL213" s="755"/>
      <c r="IM213" s="755"/>
      <c r="IN213" s="755"/>
      <c r="IO213" s="755"/>
      <c r="IP213" s="764"/>
      <c r="IQ213" s="767"/>
      <c r="IR213" s="767"/>
      <c r="IS213" s="767"/>
      <c r="IT213" s="252"/>
      <c r="IU213" s="252"/>
      <c r="IV213" s="764"/>
      <c r="IW213" s="252"/>
      <c r="IX213" s="252"/>
      <c r="IY213" s="252"/>
      <c r="IZ213" s="252"/>
      <c r="JA213" s="252"/>
      <c r="JB213" s="252"/>
      <c r="JH213" s="59"/>
      <c r="JI213" s="764"/>
      <c r="JJ213" s="755"/>
      <c r="JK213" s="755"/>
      <c r="JL213" s="755"/>
      <c r="JM213" s="755"/>
      <c r="JN213" s="755"/>
      <c r="JO213" s="764"/>
      <c r="JP213" s="755"/>
      <c r="JQ213" s="755"/>
      <c r="JR213" s="755"/>
      <c r="JS213" s="755"/>
      <c r="JT213" s="755"/>
      <c r="JU213" s="764"/>
      <c r="JV213" s="755"/>
      <c r="JW213" s="755"/>
      <c r="JX213" s="755"/>
      <c r="JY213" s="755"/>
      <c r="JZ213" s="755"/>
      <c r="KA213" s="764"/>
      <c r="KB213" s="748"/>
      <c r="KC213" s="748"/>
      <c r="KD213" s="748"/>
      <c r="KE213" s="767"/>
      <c r="KF213" s="252"/>
      <c r="KG213" s="764"/>
      <c r="KH213" s="755"/>
      <c r="KI213" s="755"/>
      <c r="KJ213" s="755"/>
      <c r="KK213" s="755"/>
      <c r="KL213" s="755"/>
      <c r="KM213" s="764"/>
      <c r="KN213" s="787"/>
      <c r="KO213" s="748"/>
      <c r="KP213" s="748"/>
      <c r="KQ213" s="767"/>
      <c r="KR213" s="757"/>
      <c r="KS213" s="764"/>
      <c r="KT213" s="755"/>
      <c r="KU213" s="755"/>
      <c r="KV213" s="755"/>
      <c r="KW213" s="755"/>
      <c r="KX213" s="755"/>
      <c r="KY213" s="764"/>
      <c r="KZ213" s="755"/>
      <c r="LA213" s="755"/>
      <c r="LB213" s="755"/>
      <c r="LC213" s="755"/>
      <c r="LD213" s="755"/>
      <c r="LE213" s="252"/>
      <c r="LF213" s="755"/>
      <c r="LG213" s="755"/>
      <c r="LH213" s="755"/>
      <c r="LI213" s="755"/>
      <c r="LJ213" s="755"/>
      <c r="LK213" s="252"/>
      <c r="LL213" s="755"/>
      <c r="LM213" s="755"/>
      <c r="LN213" s="755"/>
      <c r="LO213" s="755"/>
      <c r="LP213" s="755"/>
      <c r="LQ213" s="764"/>
      <c r="LR213" s="755"/>
      <c r="LS213" s="755"/>
      <c r="LT213" s="755"/>
      <c r="LU213" s="755"/>
      <c r="LV213" s="755"/>
      <c r="LW213" s="764"/>
      <c r="LY213" s="565"/>
      <c r="LZ213" s="565"/>
      <c r="MA213" s="565"/>
      <c r="MB213" s="565"/>
      <c r="MC213" s="59"/>
      <c r="MD213" s="565"/>
      <c r="ME213" s="565"/>
      <c r="MF213" s="565"/>
      <c r="MG213" s="565"/>
      <c r="MH213" s="565"/>
      <c r="MI213" s="59"/>
      <c r="MJ213" s="5"/>
      <c r="MN213" s="5"/>
      <c r="MO213" s="5"/>
      <c r="MP213" s="5"/>
      <c r="MS213" s="5"/>
      <c r="MT213" s="279"/>
      <c r="MU213" s="252"/>
      <c r="MV213" s="252"/>
      <c r="MW213" s="252"/>
      <c r="MX213" s="252"/>
      <c r="MY213" s="5"/>
      <c r="MZ213" s="5"/>
      <c r="ND213" s="5"/>
      <c r="NE213" s="5"/>
      <c r="NH213" s="5"/>
      <c r="NI213" s="5"/>
      <c r="NJ213" s="59"/>
      <c r="NZ213" s="60"/>
    </row>
    <row r="214" spans="1:415" ht="14.25" customHeight="1" x14ac:dyDescent="0.15">
      <c r="A214" s="250" t="s">
        <v>23</v>
      </c>
      <c r="B214" s="394" t="s">
        <v>93</v>
      </c>
      <c r="C214" s="917">
        <v>32.637</v>
      </c>
      <c r="D214" s="918">
        <v>51.100999999999999</v>
      </c>
      <c r="E214" s="922">
        <v>34.984000000000002</v>
      </c>
      <c r="F214" s="924">
        <v>94.605999999999995</v>
      </c>
      <c r="G214" s="918">
        <v>282.303</v>
      </c>
      <c r="H214" s="919">
        <v>488.35899999999998</v>
      </c>
      <c r="I214" s="920">
        <v>807.31299999999999</v>
      </c>
      <c r="J214" s="918">
        <v>998.36300000000006</v>
      </c>
      <c r="K214" s="922">
        <v>1230.3900000000001</v>
      </c>
      <c r="L214" s="920">
        <v>1333.027</v>
      </c>
      <c r="M214" s="926">
        <v>1105.577</v>
      </c>
      <c r="N214" s="961">
        <v>810.29700000000003</v>
      </c>
      <c r="O214" s="920">
        <v>634.15099999999995</v>
      </c>
      <c r="P214" s="918">
        <v>416.178</v>
      </c>
      <c r="Q214" s="923">
        <v>107.929</v>
      </c>
      <c r="R214" s="924">
        <v>34.707999999999998</v>
      </c>
      <c r="S214" s="918">
        <v>28.855</v>
      </c>
      <c r="T214" s="922">
        <v>12.404</v>
      </c>
      <c r="U214" s="924">
        <v>7.077</v>
      </c>
      <c r="V214" s="1077">
        <v>6.617</v>
      </c>
      <c r="W214" s="925">
        <v>7.7949999999999999</v>
      </c>
      <c r="X214" s="924">
        <v>6.9829999999999997</v>
      </c>
      <c r="Y214" s="926">
        <v>5.8689999999999998</v>
      </c>
      <c r="Z214" s="923">
        <v>8.01</v>
      </c>
      <c r="AA214" s="927">
        <v>7.242</v>
      </c>
      <c r="AB214" s="926">
        <v>16.396999999999998</v>
      </c>
      <c r="AC214" s="922">
        <v>144.04300000000001</v>
      </c>
      <c r="AD214" s="920">
        <v>877.495</v>
      </c>
      <c r="AE214" s="926">
        <v>1462.471</v>
      </c>
      <c r="AF214" s="922">
        <v>1898.829</v>
      </c>
      <c r="AG214" s="920">
        <v>1804.971</v>
      </c>
      <c r="AH214" s="918">
        <v>1152.913</v>
      </c>
      <c r="AI214" s="922">
        <v>635.27</v>
      </c>
      <c r="AJ214" s="920">
        <v>253.81100000000001</v>
      </c>
      <c r="AK214" s="918">
        <v>135.381</v>
      </c>
      <c r="AL214" s="928">
        <v>6.58</v>
      </c>
      <c r="AO214" s="1651"/>
      <c r="AQ214" s="822"/>
      <c r="AR214" s="822"/>
      <c r="AS214" s="1659"/>
      <c r="AT214" s="1659"/>
      <c r="AV214" s="1660"/>
      <c r="AW214" s="1660"/>
      <c r="AX214" s="1660"/>
      <c r="AY214" s="1657"/>
      <c r="AZ214" s="1657"/>
      <c r="BB214" s="1659"/>
      <c r="BC214" s="1659"/>
      <c r="BD214" s="767"/>
      <c r="BE214" s="748"/>
      <c r="BF214" s="764"/>
      <c r="BG214" s="748"/>
      <c r="BH214" s="748"/>
      <c r="BI214" s="748"/>
      <c r="BJ214" s="767"/>
      <c r="BK214" s="767"/>
      <c r="BL214" s="764"/>
      <c r="BM214" s="755"/>
      <c r="BN214" s="755"/>
      <c r="BO214" s="755"/>
      <c r="BP214" s="755"/>
      <c r="BQ214" s="755"/>
      <c r="BR214" s="764"/>
      <c r="BS214" s="767"/>
      <c r="BT214" s="767"/>
      <c r="BU214" s="767"/>
      <c r="BV214" s="748"/>
      <c r="BW214" s="252"/>
      <c r="BX214" s="764"/>
      <c r="BY214" s="755"/>
      <c r="BZ214" s="755"/>
      <c r="CA214" s="755"/>
      <c r="CB214" s="755"/>
      <c r="CC214" s="755"/>
      <c r="CD214" s="764"/>
      <c r="CE214" s="767"/>
      <c r="CF214" s="767"/>
      <c r="CG214" s="767"/>
      <c r="CH214" s="767"/>
      <c r="CI214" s="767"/>
      <c r="CJ214" s="764"/>
      <c r="CK214" s="755"/>
      <c r="CL214" s="755"/>
      <c r="CM214" s="755"/>
      <c r="CN214" s="755"/>
      <c r="CO214" s="755"/>
      <c r="CP214" s="764"/>
      <c r="CQ214" s="767"/>
      <c r="CR214" s="767"/>
      <c r="CS214" s="767"/>
      <c r="CT214" s="768"/>
      <c r="CU214" s="748"/>
      <c r="CV214" s="758"/>
      <c r="CW214" s="767"/>
      <c r="CX214" s="767"/>
      <c r="CY214" s="767"/>
      <c r="CZ214" s="768"/>
      <c r="DA214" s="768"/>
      <c r="DB214" s="758"/>
      <c r="DC214" s="252"/>
      <c r="DD214" s="252"/>
      <c r="DE214" s="252"/>
      <c r="DF214" s="252"/>
      <c r="DG214" s="252"/>
      <c r="DH214" s="787"/>
      <c r="DI214" s="252"/>
      <c r="DJ214" s="252"/>
      <c r="DK214" s="252"/>
      <c r="DL214" s="252"/>
      <c r="DM214" s="252"/>
      <c r="DN214" s="764"/>
      <c r="DO214" s="252"/>
      <c r="DP214" s="252"/>
      <c r="DQ214" s="252"/>
      <c r="DR214" s="252"/>
      <c r="DS214" s="252"/>
      <c r="DT214" s="764"/>
      <c r="DU214" s="252"/>
      <c r="DV214" s="252"/>
      <c r="DW214" s="252"/>
      <c r="DX214" s="252"/>
      <c r="DY214" s="252"/>
      <c r="DZ214" s="764"/>
      <c r="EA214" s="755"/>
      <c r="EB214" s="755"/>
      <c r="EC214" s="755"/>
      <c r="ED214" s="755"/>
      <c r="EE214" s="755"/>
      <c r="EF214" s="764"/>
      <c r="EG214" s="252"/>
      <c r="EH214" s="252"/>
      <c r="EI214" s="252"/>
      <c r="EJ214" s="252"/>
      <c r="EK214" s="252"/>
      <c r="EL214" s="764"/>
      <c r="EM214" s="767"/>
      <c r="EN214" s="1344"/>
      <c r="EO214" s="767"/>
      <c r="EP214" s="767"/>
      <c r="EQ214" s="767"/>
      <c r="ER214" s="764"/>
      <c r="ES214" s="755"/>
      <c r="ET214" s="755"/>
      <c r="EU214" s="755"/>
      <c r="EV214" s="755"/>
      <c r="EW214" s="755"/>
      <c r="EX214" s="764"/>
      <c r="EY214" s="755"/>
      <c r="EZ214" s="755"/>
      <c r="FA214" s="755"/>
      <c r="FB214" s="755"/>
      <c r="FC214" s="755"/>
      <c r="FD214" s="764"/>
      <c r="FE214" s="755"/>
      <c r="FF214" s="755"/>
      <c r="FG214" s="755"/>
      <c r="FH214" s="755"/>
      <c r="FI214" s="755"/>
      <c r="FJ214" s="764"/>
      <c r="FK214" s="252"/>
      <c r="FL214" s="252"/>
      <c r="FM214" s="252"/>
      <c r="FN214" s="748"/>
      <c r="FO214" s="767"/>
      <c r="FP214" s="764"/>
      <c r="FQ214" s="767"/>
      <c r="FR214" s="767"/>
      <c r="FS214" s="767"/>
      <c r="FT214" s="748"/>
      <c r="FU214" s="767"/>
      <c r="FV214" s="758"/>
      <c r="FW214" s="755"/>
      <c r="FX214" s="755"/>
      <c r="FY214" s="755"/>
      <c r="FZ214" s="755"/>
      <c r="GA214" s="755"/>
      <c r="GB214" s="764"/>
      <c r="GC214" s="252"/>
      <c r="GD214" s="252"/>
      <c r="GE214" s="252"/>
      <c r="GF214" s="252"/>
      <c r="GG214" s="252"/>
      <c r="GH214" s="764"/>
      <c r="GI214" s="755"/>
      <c r="GJ214" s="755"/>
      <c r="GK214" s="755"/>
      <c r="GL214" s="755"/>
      <c r="GM214" s="755"/>
      <c r="GN214" s="764"/>
      <c r="GO214" s="755"/>
      <c r="GP214" s="755"/>
      <c r="GQ214" s="755"/>
      <c r="GR214" s="755"/>
      <c r="GS214" s="755"/>
      <c r="GT214" s="764"/>
      <c r="GU214" s="767"/>
      <c r="GV214" s="767"/>
      <c r="GW214" s="767"/>
      <c r="GX214" s="757"/>
      <c r="GY214" s="254"/>
      <c r="GZ214" s="783"/>
      <c r="HA214" s="252"/>
      <c r="HB214" s="252"/>
      <c r="HC214" s="252"/>
      <c r="HD214" s="252"/>
      <c r="HE214" s="252"/>
      <c r="HF214" s="764"/>
      <c r="HG214" s="252"/>
      <c r="HH214" s="252"/>
      <c r="HI214" s="252"/>
      <c r="HJ214" s="252"/>
      <c r="HK214" s="252"/>
      <c r="HL214" s="764"/>
      <c r="HM214" s="252"/>
      <c r="HN214" s="252"/>
      <c r="HO214" s="252"/>
      <c r="HP214" s="767"/>
      <c r="HQ214" s="767"/>
      <c r="HR214" s="764"/>
      <c r="HS214" s="252"/>
      <c r="HT214" s="252"/>
      <c r="HU214" s="252"/>
      <c r="HV214" s="757"/>
      <c r="HW214" s="767"/>
      <c r="HX214" s="764"/>
      <c r="HY214" s="770"/>
      <c r="HZ214" s="778"/>
      <c r="IA214" s="768"/>
      <c r="IB214" s="748"/>
      <c r="IC214" s="768"/>
      <c r="ID214" s="764"/>
      <c r="IE214" s="773"/>
      <c r="IF214" s="762"/>
      <c r="IG214" s="766"/>
      <c r="IH214" s="766"/>
      <c r="II214" s="766"/>
      <c r="IJ214" s="764"/>
      <c r="IK214" s="755"/>
      <c r="IL214" s="755"/>
      <c r="IM214" s="755"/>
      <c r="IN214" s="755"/>
      <c r="IO214" s="755"/>
      <c r="IP214" s="764"/>
      <c r="IQ214" s="767"/>
      <c r="IR214" s="767"/>
      <c r="IS214" s="767"/>
      <c r="IT214" s="748"/>
      <c r="IU214" s="767"/>
      <c r="IV214" s="764"/>
      <c r="IW214" s="252"/>
      <c r="IX214" s="252"/>
      <c r="IY214" s="252"/>
      <c r="IZ214" s="252"/>
      <c r="JA214" s="252"/>
      <c r="JB214" s="252"/>
      <c r="JH214" s="59"/>
      <c r="JI214" s="764"/>
      <c r="JJ214" s="755"/>
      <c r="JK214" s="755"/>
      <c r="JL214" s="755"/>
      <c r="JM214" s="755"/>
      <c r="JN214" s="755"/>
      <c r="JO214" s="758"/>
      <c r="JP214" s="755"/>
      <c r="JQ214" s="755"/>
      <c r="JR214" s="755"/>
      <c r="JS214" s="755"/>
      <c r="JT214" s="755"/>
      <c r="JU214" s="764"/>
      <c r="JV214" s="755"/>
      <c r="JW214" s="755"/>
      <c r="JX214" s="755"/>
      <c r="JY214" s="755"/>
      <c r="JZ214" s="755"/>
      <c r="KA214" s="764"/>
      <c r="KB214" s="755"/>
      <c r="KC214" s="756"/>
      <c r="KD214" s="757"/>
      <c r="KE214" s="757"/>
      <c r="KF214" s="757"/>
      <c r="KG214" s="764"/>
      <c r="KH214" s="755"/>
      <c r="KI214" s="755"/>
      <c r="KJ214" s="755"/>
      <c r="KK214" s="755"/>
      <c r="KL214" s="755"/>
      <c r="KM214" s="764"/>
      <c r="KN214" s="758"/>
      <c r="KO214" s="767"/>
      <c r="KP214" s="767"/>
      <c r="KQ214" s="252"/>
      <c r="KR214" s="252"/>
      <c r="KS214" s="764"/>
      <c r="KT214" s="764"/>
      <c r="KU214" s="764"/>
      <c r="KV214" s="764"/>
      <c r="KW214" s="764"/>
      <c r="KX214" s="764"/>
      <c r="KY214" s="758"/>
      <c r="KZ214" s="755"/>
      <c r="LA214" s="755"/>
      <c r="LB214" s="755"/>
      <c r="LC214" s="755"/>
      <c r="LD214" s="755"/>
      <c r="LE214" s="252"/>
      <c r="LF214" s="755"/>
      <c r="LG214" s="755"/>
      <c r="LH214" s="755"/>
      <c r="LI214" s="755"/>
      <c r="LJ214" s="755"/>
      <c r="LK214" s="252"/>
      <c r="LL214" s="755"/>
      <c r="LM214" s="755"/>
      <c r="LN214" s="755"/>
      <c r="LO214" s="755"/>
      <c r="LP214" s="755"/>
      <c r="LQ214" s="764"/>
      <c r="LR214" s="755"/>
      <c r="LS214" s="755"/>
      <c r="LT214" s="755"/>
      <c r="LU214" s="755"/>
      <c r="LV214" s="755"/>
      <c r="LW214" s="758"/>
      <c r="LY214" s="565"/>
      <c r="LZ214" s="565"/>
      <c r="MA214" s="565"/>
      <c r="MB214" s="565"/>
      <c r="MC214" s="59"/>
      <c r="MD214" s="565"/>
      <c r="ME214" s="565"/>
      <c r="MF214" s="565"/>
      <c r="MG214" s="565"/>
      <c r="MH214" s="565"/>
      <c r="MI214" s="5"/>
      <c r="MK214" s="5"/>
      <c r="MP214" s="5"/>
      <c r="MS214" s="5"/>
      <c r="MT214" s="279"/>
      <c r="MU214" s="252"/>
      <c r="MV214" s="252"/>
      <c r="MW214" s="252"/>
      <c r="MX214" s="252"/>
      <c r="MY214" s="5"/>
      <c r="MZ214" s="5"/>
      <c r="NC214" s="5"/>
      <c r="NF214" s="5"/>
      <c r="NH214" s="5"/>
      <c r="NI214" s="5"/>
      <c r="NJ214" s="59"/>
      <c r="NQ214" s="5"/>
      <c r="NZ214" s="3"/>
    </row>
    <row r="215" spans="1:415" ht="14.25" customHeight="1" x14ac:dyDescent="0.15">
      <c r="A215" s="184" t="s">
        <v>157</v>
      </c>
      <c r="B215" s="395" t="s">
        <v>94</v>
      </c>
      <c r="C215" s="929">
        <v>8685.7450000000008</v>
      </c>
      <c r="D215" s="930">
        <v>11165.75</v>
      </c>
      <c r="E215" s="934">
        <v>8373.8250000000007</v>
      </c>
      <c r="F215" s="936">
        <v>29345.825000000001</v>
      </c>
      <c r="G215" s="930">
        <v>63350.877</v>
      </c>
      <c r="H215" s="986">
        <v>104472.25199999999</v>
      </c>
      <c r="I215" s="932">
        <v>172846.53400000001</v>
      </c>
      <c r="J215" s="930">
        <v>174047.476</v>
      </c>
      <c r="K215" s="934">
        <v>197350.04500000001</v>
      </c>
      <c r="L215" s="932">
        <v>217177.02499999999</v>
      </c>
      <c r="M215" s="938">
        <v>192990.89600000001</v>
      </c>
      <c r="N215" s="934">
        <v>122102.91</v>
      </c>
      <c r="O215" s="972">
        <v>89337.456000000006</v>
      </c>
      <c r="P215" s="930">
        <v>45843.118000000002</v>
      </c>
      <c r="Q215" s="935">
        <v>10756.208000000001</v>
      </c>
      <c r="R215" s="936">
        <v>6973.9350000000004</v>
      </c>
      <c r="S215" s="930">
        <v>5449.6809999999996</v>
      </c>
      <c r="T215" s="934">
        <v>3083.6390000000001</v>
      </c>
      <c r="U215" s="936">
        <v>1999.7660000000001</v>
      </c>
      <c r="V215" s="1078">
        <v>2296.8670000000002</v>
      </c>
      <c r="W215" s="937">
        <v>2347.9720000000002</v>
      </c>
      <c r="X215" s="936">
        <v>2227.1089999999999</v>
      </c>
      <c r="Y215" s="938">
        <v>2073.1669999999999</v>
      </c>
      <c r="Z215" s="935">
        <v>2821.2249999999999</v>
      </c>
      <c r="AA215" s="939">
        <v>2737.9769999999999</v>
      </c>
      <c r="AB215" s="930">
        <v>4732.076</v>
      </c>
      <c r="AC215" s="934">
        <v>18606.812000000002</v>
      </c>
      <c r="AD215" s="932">
        <v>126829.36900000001</v>
      </c>
      <c r="AE215" s="938">
        <v>317190.99400000001</v>
      </c>
      <c r="AF215" s="934">
        <v>355388.78899999999</v>
      </c>
      <c r="AG215" s="932">
        <v>270422.79800000001</v>
      </c>
      <c r="AH215" s="930">
        <v>140340.99900000001</v>
      </c>
      <c r="AI215" s="934">
        <v>111707.16899999999</v>
      </c>
      <c r="AJ215" s="932">
        <v>54974.595000000001</v>
      </c>
      <c r="AK215" s="930">
        <v>33215.788999999997</v>
      </c>
      <c r="AL215" s="940">
        <v>1283.425</v>
      </c>
      <c r="AO215" s="1651"/>
      <c r="AQ215" s="822"/>
      <c r="AR215" s="822"/>
      <c r="AS215" s="842"/>
      <c r="AT215" s="1659"/>
      <c r="AV215" s="1660"/>
      <c r="AW215" s="1660"/>
      <c r="AX215" s="1660"/>
      <c r="AY215" s="1660"/>
      <c r="AZ215" s="1657"/>
      <c r="BB215" s="1648"/>
      <c r="BC215" s="813"/>
      <c r="BD215" s="768"/>
      <c r="BE215" s="768"/>
      <c r="BF215" s="758"/>
      <c r="BG215" s="767"/>
      <c r="BH215" s="767"/>
      <c r="BI215" s="767"/>
      <c r="BJ215" s="748"/>
      <c r="BK215" s="767"/>
      <c r="BL215" s="758"/>
      <c r="BM215" s="755"/>
      <c r="BN215" s="755"/>
      <c r="BO215" s="755"/>
      <c r="BP215" s="755"/>
      <c r="BQ215" s="755"/>
      <c r="BR215" s="758"/>
      <c r="BS215" s="767"/>
      <c r="BT215" s="767"/>
      <c r="BU215" s="767"/>
      <c r="BV215" s="252"/>
      <c r="BW215" s="252"/>
      <c r="BX215" s="758"/>
      <c r="BY215" s="755"/>
      <c r="BZ215" s="755"/>
      <c r="CA215" s="755"/>
      <c r="CB215" s="755"/>
      <c r="CC215" s="755"/>
      <c r="CD215" s="758"/>
      <c r="CE215" s="767"/>
      <c r="CF215" s="767"/>
      <c r="CG215" s="767"/>
      <c r="CH215" s="768"/>
      <c r="CI215" s="748"/>
      <c r="CJ215" s="758"/>
      <c r="CK215" s="755"/>
      <c r="CL215" s="755"/>
      <c r="CM215" s="755"/>
      <c r="CN215" s="755"/>
      <c r="CO215" s="755"/>
      <c r="CP215" s="758"/>
      <c r="CQ215" s="748"/>
      <c r="CR215" s="748"/>
      <c r="CS215" s="748"/>
      <c r="CT215" s="748"/>
      <c r="CU215" s="767"/>
      <c r="CV215" s="758"/>
      <c r="CW215" s="767"/>
      <c r="CX215" s="767"/>
      <c r="CY215" s="767"/>
      <c r="CZ215" s="767"/>
      <c r="DA215" s="767"/>
      <c r="DB215" s="787"/>
      <c r="DC215" s="770"/>
      <c r="DD215" s="778"/>
      <c r="DE215" s="768"/>
      <c r="DF215" s="768"/>
      <c r="DG215" s="767"/>
      <c r="DH215" s="758"/>
      <c r="DI215" s="755"/>
      <c r="DJ215" s="755"/>
      <c r="DK215" s="755"/>
      <c r="DL215" s="755"/>
      <c r="DM215" s="755"/>
      <c r="DN215" s="758"/>
      <c r="DO215" s="755"/>
      <c r="DP215" s="755"/>
      <c r="DQ215" s="755"/>
      <c r="DR215" s="755"/>
      <c r="DS215" s="755"/>
      <c r="DT215" s="764"/>
      <c r="DU215" s="252"/>
      <c r="DV215" s="252"/>
      <c r="DW215" s="252"/>
      <c r="DX215" s="252"/>
      <c r="DY215" s="252"/>
      <c r="DZ215" s="758"/>
      <c r="EA215" s="252"/>
      <c r="EB215" s="252"/>
      <c r="EC215" s="252"/>
      <c r="ED215" s="252"/>
      <c r="EE215" s="252"/>
      <c r="EF215" s="758"/>
      <c r="EG215" s="252"/>
      <c r="EH215" s="252"/>
      <c r="EI215" s="252"/>
      <c r="EJ215" s="252"/>
      <c r="EK215" s="252"/>
      <c r="EL215" s="758"/>
      <c r="EM215" s="770"/>
      <c r="EN215" s="778"/>
      <c r="EO215" s="768"/>
      <c r="EP215" s="767"/>
      <c r="EQ215" s="757"/>
      <c r="ER215" s="758"/>
      <c r="ES215" s="252"/>
      <c r="ET215" s="254"/>
      <c r="EU215" s="252"/>
      <c r="EV215" s="252"/>
      <c r="EW215" s="252"/>
      <c r="EX215" s="758"/>
      <c r="EY215" s="755"/>
      <c r="EZ215" s="755"/>
      <c r="FA215" s="755"/>
      <c r="FB215" s="755"/>
      <c r="FC215" s="755"/>
      <c r="FD215" s="758"/>
      <c r="FE215" s="755"/>
      <c r="FF215" s="755"/>
      <c r="FG215" s="755"/>
      <c r="FH215" s="755"/>
      <c r="FI215" s="755"/>
      <c r="FJ215" s="764"/>
      <c r="FK215" s="252"/>
      <c r="FL215" s="252"/>
      <c r="FM215" s="252"/>
      <c r="FN215" s="748"/>
      <c r="FO215" s="767"/>
      <c r="FP215" s="758"/>
      <c r="FQ215" s="748"/>
      <c r="FR215" s="748"/>
      <c r="FS215" s="748"/>
      <c r="FT215" s="252"/>
      <c r="FU215" s="252"/>
      <c r="FV215" s="787"/>
      <c r="FW215" s="755"/>
      <c r="FX215" s="755"/>
      <c r="FY215" s="755"/>
      <c r="FZ215" s="755"/>
      <c r="GA215" s="755"/>
      <c r="GB215" s="758"/>
      <c r="GC215" s="748"/>
      <c r="GD215" s="748"/>
      <c r="GE215" s="748"/>
      <c r="GF215" s="767"/>
      <c r="GG215" s="767"/>
      <c r="GH215" s="758"/>
      <c r="GI215" s="755"/>
      <c r="GJ215" s="755"/>
      <c r="GK215" s="755"/>
      <c r="GL215" s="755"/>
      <c r="GM215" s="755"/>
      <c r="GN215" s="758"/>
      <c r="GO215" s="755"/>
      <c r="GP215" s="755"/>
      <c r="GQ215" s="755"/>
      <c r="GR215" s="755"/>
      <c r="GS215" s="755"/>
      <c r="GT215" s="758"/>
      <c r="GU215" s="767"/>
      <c r="GV215" s="767"/>
      <c r="GW215" s="767"/>
      <c r="GX215" s="252"/>
      <c r="GY215" s="252"/>
      <c r="GZ215" s="780"/>
      <c r="HA215" s="748"/>
      <c r="HB215" s="748"/>
      <c r="HC215" s="767"/>
      <c r="HD215" s="748"/>
      <c r="HE215" s="757"/>
      <c r="HF215" s="758"/>
      <c r="HG215" s="767"/>
      <c r="HH215" s="767"/>
      <c r="HI215" s="767"/>
      <c r="HJ215" s="252"/>
      <c r="HK215" s="252"/>
      <c r="HL215" s="758"/>
      <c r="HM215" s="748"/>
      <c r="HN215" s="748"/>
      <c r="HO215" s="748"/>
      <c r="HP215" s="767"/>
      <c r="HQ215" s="767"/>
      <c r="HR215" s="758"/>
      <c r="HS215" s="767"/>
      <c r="HT215" s="767"/>
      <c r="HU215" s="767"/>
      <c r="HV215" s="748"/>
      <c r="HW215" s="767"/>
      <c r="HX215" s="758"/>
      <c r="HY215" s="767"/>
      <c r="HZ215" s="767"/>
      <c r="IA215" s="767"/>
      <c r="IB215" s="766"/>
      <c r="IC215" s="748"/>
      <c r="ID215" s="758"/>
      <c r="IE215" s="767"/>
      <c r="IF215" s="767"/>
      <c r="IG215" s="767"/>
      <c r="IH215" s="766"/>
      <c r="II215" s="748"/>
      <c r="IJ215" s="758"/>
      <c r="IK215" s="755"/>
      <c r="IL215" s="755"/>
      <c r="IM215" s="755"/>
      <c r="IN215" s="755"/>
      <c r="IO215" s="755"/>
      <c r="IP215" s="764"/>
      <c r="IQ215" s="252"/>
      <c r="IR215" s="252"/>
      <c r="IS215" s="252"/>
      <c r="IT215" s="767"/>
      <c r="IU215" s="767"/>
      <c r="IV215" s="758"/>
      <c r="IW215" s="767"/>
      <c r="IX215" s="767"/>
      <c r="IY215" s="767"/>
      <c r="IZ215" s="748"/>
      <c r="JA215" s="767"/>
      <c r="JB215" s="767"/>
      <c r="JH215" s="5"/>
      <c r="JI215" s="758"/>
      <c r="JJ215" s="755"/>
      <c r="JK215" s="755"/>
      <c r="JL215" s="755"/>
      <c r="JM215" s="755"/>
      <c r="JN215" s="755"/>
      <c r="JO215" s="758"/>
      <c r="JP215" s="755"/>
      <c r="JQ215" s="755"/>
      <c r="JR215" s="755"/>
      <c r="JS215" s="755"/>
      <c r="JT215" s="755"/>
      <c r="JU215" s="758"/>
      <c r="JV215" s="755"/>
      <c r="JW215" s="755"/>
      <c r="JX215" s="755"/>
      <c r="JY215" s="755"/>
      <c r="JZ215" s="755"/>
      <c r="KA215" s="758"/>
      <c r="KB215" s="748"/>
      <c r="KC215" s="748"/>
      <c r="KD215" s="748"/>
      <c r="KE215" s="748"/>
      <c r="KF215" s="767"/>
      <c r="KG215" s="758"/>
      <c r="KH215" s="755"/>
      <c r="KI215" s="755"/>
      <c r="KJ215" s="755"/>
      <c r="KK215" s="755"/>
      <c r="KL215" s="755"/>
      <c r="KM215" s="758"/>
      <c r="KN215" s="758"/>
      <c r="KO215" s="767"/>
      <c r="KP215" s="767"/>
      <c r="KQ215" s="252"/>
      <c r="KR215" s="748"/>
      <c r="KS215" s="758"/>
      <c r="KT215" s="764"/>
      <c r="KU215" s="764"/>
      <c r="KV215" s="764"/>
      <c r="KW215" s="764"/>
      <c r="KX215" s="764"/>
      <c r="KY215" s="758"/>
      <c r="KZ215" s="755"/>
      <c r="LA215" s="755"/>
      <c r="LB215" s="755"/>
      <c r="LC215" s="755"/>
      <c r="LD215" s="755"/>
      <c r="LE215" s="767"/>
      <c r="LF215" s="755"/>
      <c r="LG215" s="755"/>
      <c r="LH215" s="755"/>
      <c r="LI215" s="755"/>
      <c r="LJ215" s="755"/>
      <c r="LK215" s="767"/>
      <c r="LL215" s="755"/>
      <c r="LM215" s="755"/>
      <c r="LN215" s="755"/>
      <c r="LO215" s="755"/>
      <c r="LP215" s="755"/>
      <c r="LQ215" s="758"/>
      <c r="LR215" s="755"/>
      <c r="LS215" s="755"/>
      <c r="LT215" s="755"/>
      <c r="LU215" s="755"/>
      <c r="LV215" s="755"/>
      <c r="LW215" s="758"/>
      <c r="LY215" s="565"/>
      <c r="LZ215" s="565"/>
      <c r="MA215" s="565"/>
      <c r="MB215" s="565"/>
      <c r="MC215" s="5"/>
      <c r="MD215" s="565"/>
      <c r="ME215" s="565"/>
      <c r="MF215" s="565"/>
      <c r="MG215" s="565"/>
      <c r="MH215" s="565"/>
      <c r="MI215" s="5"/>
      <c r="MJ215" s="5"/>
      <c r="MN215" s="5"/>
      <c r="MO215" s="5"/>
      <c r="MP215" s="5"/>
      <c r="MS215" s="5"/>
      <c r="MT215" s="279"/>
      <c r="MU215" s="252"/>
      <c r="MV215" s="252"/>
      <c r="MW215" s="252"/>
      <c r="MX215" s="252"/>
      <c r="MY215" s="5"/>
      <c r="MZ215" s="5"/>
      <c r="NF215" s="5"/>
      <c r="NH215" s="5"/>
      <c r="NI215" s="5"/>
      <c r="NJ215" s="59"/>
      <c r="NQ215" s="5"/>
    </row>
    <row r="216" spans="1:415" ht="14.25" customHeight="1" x14ac:dyDescent="0.15">
      <c r="A216" s="186" t="s">
        <v>157</v>
      </c>
      <c r="B216" s="417" t="s">
        <v>96</v>
      </c>
      <c r="C216" s="941">
        <v>266</v>
      </c>
      <c r="D216" s="942">
        <v>219</v>
      </c>
      <c r="E216" s="946">
        <v>239</v>
      </c>
      <c r="F216" s="948">
        <v>310</v>
      </c>
      <c r="G216" s="942">
        <v>224</v>
      </c>
      <c r="H216" s="943">
        <v>214</v>
      </c>
      <c r="I216" s="944">
        <v>214</v>
      </c>
      <c r="J216" s="942">
        <v>174</v>
      </c>
      <c r="K216" s="946">
        <v>160</v>
      </c>
      <c r="L216" s="944">
        <v>163</v>
      </c>
      <c r="M216" s="942">
        <v>175</v>
      </c>
      <c r="N216" s="946">
        <v>151</v>
      </c>
      <c r="O216" s="944">
        <v>141</v>
      </c>
      <c r="P216" s="942">
        <v>110</v>
      </c>
      <c r="Q216" s="947">
        <v>100</v>
      </c>
      <c r="R216" s="944">
        <v>201</v>
      </c>
      <c r="S216" s="942">
        <v>189</v>
      </c>
      <c r="T216" s="946">
        <v>249</v>
      </c>
      <c r="U216" s="948">
        <v>283</v>
      </c>
      <c r="V216" s="980">
        <v>347</v>
      </c>
      <c r="W216" s="947">
        <v>301</v>
      </c>
      <c r="X216" s="948">
        <v>319</v>
      </c>
      <c r="Y216" s="949">
        <v>353</v>
      </c>
      <c r="Z216" s="947">
        <v>352</v>
      </c>
      <c r="AA216" s="950">
        <v>378</v>
      </c>
      <c r="AB216" s="942">
        <v>289</v>
      </c>
      <c r="AC216" s="946">
        <v>129</v>
      </c>
      <c r="AD216" s="944">
        <v>145</v>
      </c>
      <c r="AE216" s="949">
        <v>217</v>
      </c>
      <c r="AF216" s="946">
        <v>187</v>
      </c>
      <c r="AG216" s="944">
        <v>150</v>
      </c>
      <c r="AH216" s="942">
        <v>122</v>
      </c>
      <c r="AI216" s="946">
        <v>176</v>
      </c>
      <c r="AJ216" s="944">
        <v>217</v>
      </c>
      <c r="AK216" s="942">
        <v>245</v>
      </c>
      <c r="AL216" s="951">
        <v>195</v>
      </c>
      <c r="AO216" s="1651"/>
      <c r="AP216" s="1655"/>
      <c r="AQ216" s="822"/>
      <c r="AR216" s="822"/>
      <c r="AS216" s="842"/>
      <c r="AT216" s="822"/>
      <c r="AU216" s="1656"/>
      <c r="AV216" s="1658"/>
      <c r="AW216" s="1658"/>
      <c r="AX216" s="1658"/>
      <c r="AY216" s="1660"/>
      <c r="AZ216" s="1660"/>
      <c r="BA216" s="1656"/>
      <c r="BB216" s="842"/>
      <c r="BC216" s="842"/>
      <c r="BD216" s="252"/>
      <c r="BE216" s="252"/>
      <c r="BF216" s="758"/>
      <c r="BG216" s="767"/>
      <c r="BH216" s="767"/>
      <c r="BI216" s="767"/>
      <c r="BJ216" s="748"/>
      <c r="BK216" s="748"/>
      <c r="BL216" s="758"/>
      <c r="BM216" s="755"/>
      <c r="BN216" s="755"/>
      <c r="BO216" s="755"/>
      <c r="BP216" s="755"/>
      <c r="BQ216" s="755"/>
      <c r="BR216" s="758"/>
      <c r="BS216" s="767"/>
      <c r="BT216" s="767"/>
      <c r="BU216" s="767"/>
      <c r="BV216" s="748"/>
      <c r="BW216" s="767"/>
      <c r="BX216" s="758"/>
      <c r="BY216" s="755"/>
      <c r="BZ216" s="755"/>
      <c r="CA216" s="755"/>
      <c r="CB216" s="755"/>
      <c r="CC216" s="755"/>
      <c r="CD216" s="758"/>
      <c r="CE216" s="748"/>
      <c r="CF216" s="748"/>
      <c r="CG216" s="767"/>
      <c r="CH216" s="748"/>
      <c r="CI216" s="767"/>
      <c r="CJ216" s="758"/>
      <c r="CK216" s="767"/>
      <c r="CL216" s="767"/>
      <c r="CM216" s="767"/>
      <c r="CN216" s="768"/>
      <c r="CO216" s="768"/>
      <c r="CP216" s="758"/>
      <c r="CQ216" s="767"/>
      <c r="CR216" s="767"/>
      <c r="CS216" s="767"/>
      <c r="CT216" s="748"/>
      <c r="CU216" s="768"/>
      <c r="CV216" s="758"/>
      <c r="CW216" s="758"/>
      <c r="CX216" s="820"/>
      <c r="CY216" s="758"/>
      <c r="CZ216" s="768"/>
      <c r="DA216" s="768"/>
      <c r="DB216" s="764"/>
      <c r="DC216" s="252"/>
      <c r="DD216" s="252"/>
      <c r="DE216" s="252"/>
      <c r="DF216" s="767"/>
      <c r="DG216" s="767"/>
      <c r="DH216" s="758"/>
      <c r="DI216" s="755"/>
      <c r="DJ216" s="755"/>
      <c r="DK216" s="755"/>
      <c r="DL216" s="755"/>
      <c r="DM216" s="755"/>
      <c r="DN216" s="758"/>
      <c r="DO216" s="755"/>
      <c r="DP216" s="755"/>
      <c r="DQ216" s="755"/>
      <c r="DR216" s="755"/>
      <c r="DS216" s="755"/>
      <c r="DT216" s="764"/>
      <c r="DU216" s="755"/>
      <c r="DV216" s="755"/>
      <c r="DW216" s="755"/>
      <c r="DX216" s="755"/>
      <c r="DY216" s="755"/>
      <c r="DZ216" s="758"/>
      <c r="EA216" s="252"/>
      <c r="EB216" s="252"/>
      <c r="EC216" s="252"/>
      <c r="ED216" s="252"/>
      <c r="EE216" s="252"/>
      <c r="EF216" s="758"/>
      <c r="EG216" s="755"/>
      <c r="EH216" s="755"/>
      <c r="EI216" s="755"/>
      <c r="EJ216" s="755"/>
      <c r="EK216" s="755"/>
      <c r="EL216" s="758"/>
      <c r="EM216" s="767"/>
      <c r="EN216" s="1344"/>
      <c r="EO216" s="767"/>
      <c r="EP216" s="767"/>
      <c r="EQ216" s="748"/>
      <c r="ER216" s="758"/>
      <c r="ES216" s="252"/>
      <c r="ET216" s="254"/>
      <c r="EU216" s="252"/>
      <c r="EV216" s="252"/>
      <c r="EW216" s="252"/>
      <c r="EX216" s="758"/>
      <c r="EY216" s="755"/>
      <c r="EZ216" s="755"/>
      <c r="FA216" s="755"/>
      <c r="FB216" s="755"/>
      <c r="FC216" s="755"/>
      <c r="FD216" s="758"/>
      <c r="FE216" s="755"/>
      <c r="FF216" s="755"/>
      <c r="FG216" s="755"/>
      <c r="FH216" s="755"/>
      <c r="FI216" s="755"/>
      <c r="FJ216" s="758"/>
      <c r="FK216" s="252"/>
      <c r="FL216" s="252"/>
      <c r="FM216" s="252"/>
      <c r="FN216" s="748"/>
      <c r="FO216" s="767"/>
      <c r="FP216" s="758"/>
      <c r="FQ216" s="767"/>
      <c r="FR216" s="767"/>
      <c r="FS216" s="767"/>
      <c r="FT216" s="767"/>
      <c r="FU216" s="748"/>
      <c r="FV216" s="787"/>
      <c r="FW216" s="755"/>
      <c r="FX216" s="755"/>
      <c r="FY216" s="755"/>
      <c r="FZ216" s="755"/>
      <c r="GA216" s="755"/>
      <c r="GB216" s="758"/>
      <c r="GC216" s="252"/>
      <c r="GD216" s="252"/>
      <c r="GE216" s="252"/>
      <c r="GF216" s="767"/>
      <c r="GG216" s="767"/>
      <c r="GH216" s="758"/>
      <c r="GI216" s="755"/>
      <c r="GJ216" s="755"/>
      <c r="GK216" s="755"/>
      <c r="GL216" s="755"/>
      <c r="GM216" s="755"/>
      <c r="GN216" s="758"/>
      <c r="GO216" s="252"/>
      <c r="GP216" s="252"/>
      <c r="GQ216" s="252"/>
      <c r="GR216" s="748"/>
      <c r="GS216" s="252"/>
      <c r="GT216" s="758"/>
      <c r="GU216" s="748"/>
      <c r="GV216" s="748"/>
      <c r="GW216" s="748"/>
      <c r="GX216" s="767"/>
      <c r="GY216" s="767"/>
      <c r="GZ216" s="780"/>
      <c r="HA216" s="767"/>
      <c r="HB216" s="767"/>
      <c r="HC216" s="767"/>
      <c r="HD216" s="252"/>
      <c r="HE216" s="767"/>
      <c r="HF216" s="758"/>
      <c r="HG216" s="748"/>
      <c r="HH216" s="748"/>
      <c r="HI216" s="748"/>
      <c r="HJ216" s="767"/>
      <c r="HK216" s="767"/>
      <c r="HL216" s="758"/>
      <c r="HM216" s="767"/>
      <c r="HN216" s="767"/>
      <c r="HO216" s="767"/>
      <c r="HP216" s="254"/>
      <c r="HQ216" s="254"/>
      <c r="HR216" s="758"/>
      <c r="HS216" s="767"/>
      <c r="HT216" s="767"/>
      <c r="HU216" s="767"/>
      <c r="HV216" s="767"/>
      <c r="HW216" s="748"/>
      <c r="HX216" s="758"/>
      <c r="HY216" s="748"/>
      <c r="HZ216" s="748"/>
      <c r="IA216" s="748"/>
      <c r="IB216" s="748"/>
      <c r="IC216" s="767"/>
      <c r="ID216" s="758"/>
      <c r="IE216" s="252"/>
      <c r="IF216" s="252"/>
      <c r="IG216" s="252"/>
      <c r="IH216" s="252"/>
      <c r="II216" s="252"/>
      <c r="IJ216" s="758"/>
      <c r="IK216" s="755"/>
      <c r="IL216" s="755"/>
      <c r="IM216" s="755"/>
      <c r="IN216" s="755"/>
      <c r="IO216" s="755"/>
      <c r="IP216" s="764"/>
      <c r="IQ216" s="767"/>
      <c r="IR216" s="767"/>
      <c r="IS216" s="767"/>
      <c r="IT216" s="748"/>
      <c r="IU216" s="748"/>
      <c r="IV216" s="758"/>
      <c r="IW216" s="252"/>
      <c r="IX216" s="252"/>
      <c r="IY216" s="252"/>
      <c r="IZ216" s="767"/>
      <c r="JA216" s="767"/>
      <c r="JB216" s="767"/>
      <c r="JH216" s="5"/>
      <c r="JI216" s="758"/>
      <c r="JJ216" s="755"/>
      <c r="JK216" s="755"/>
      <c r="JL216" s="755"/>
      <c r="JM216" s="755"/>
      <c r="JN216" s="755"/>
      <c r="JO216" s="748"/>
      <c r="JP216" s="755"/>
      <c r="JQ216" s="755"/>
      <c r="JR216" s="755"/>
      <c r="JS216" s="755"/>
      <c r="JT216" s="755"/>
      <c r="JU216" s="758"/>
      <c r="JV216" s="755"/>
      <c r="JW216" s="755"/>
      <c r="JX216" s="755"/>
      <c r="JY216" s="755"/>
      <c r="JZ216" s="755"/>
      <c r="KA216" s="758"/>
      <c r="KB216" s="252"/>
      <c r="KC216" s="252"/>
      <c r="KD216" s="252"/>
      <c r="KE216" s="252"/>
      <c r="KF216" s="252"/>
      <c r="KG216" s="758"/>
      <c r="KH216" s="755"/>
      <c r="KI216" s="755"/>
      <c r="KJ216" s="755"/>
      <c r="KK216" s="755"/>
      <c r="KL216" s="755"/>
      <c r="KM216" s="758"/>
      <c r="KN216" s="758"/>
      <c r="KO216" s="767"/>
      <c r="KP216" s="767"/>
      <c r="KQ216" s="748"/>
      <c r="KR216" s="764"/>
      <c r="KS216" s="758"/>
      <c r="KT216" s="755"/>
      <c r="KU216" s="755"/>
      <c r="KV216" s="755"/>
      <c r="KW216" s="755"/>
      <c r="KX216" s="755"/>
      <c r="KY216" s="748"/>
      <c r="KZ216" s="755"/>
      <c r="LA216" s="755"/>
      <c r="LB216" s="755"/>
      <c r="LC216" s="755"/>
      <c r="LD216" s="755"/>
      <c r="LE216" s="767"/>
      <c r="LF216" s="755"/>
      <c r="LG216" s="755"/>
      <c r="LH216" s="755"/>
      <c r="LI216" s="755"/>
      <c r="LJ216" s="755"/>
      <c r="LK216" s="767"/>
      <c r="LL216" s="755"/>
      <c r="LM216" s="755"/>
      <c r="LN216" s="755"/>
      <c r="LO216" s="755"/>
      <c r="LP216" s="755"/>
      <c r="LQ216" s="758"/>
      <c r="LR216" s="755"/>
      <c r="LS216" s="755"/>
      <c r="LT216" s="755"/>
      <c r="LU216" s="755"/>
      <c r="LV216" s="755"/>
      <c r="LW216" s="758"/>
      <c r="LY216" s="565"/>
      <c r="LZ216" s="565"/>
      <c r="MA216" s="565"/>
      <c r="MB216" s="565"/>
      <c r="MC216" s="5"/>
      <c r="MD216" s="565"/>
      <c r="ME216" s="565"/>
      <c r="MF216" s="565"/>
      <c r="MG216" s="565"/>
      <c r="MH216" s="565"/>
      <c r="MI216" s="101"/>
      <c r="MN216" s="5"/>
      <c r="MO216" s="5"/>
      <c r="MP216" s="5"/>
      <c r="MS216" s="5"/>
      <c r="MT216" s="279"/>
      <c r="MU216" s="252"/>
      <c r="MV216" s="252"/>
      <c r="MW216" s="252"/>
      <c r="MX216" s="252"/>
      <c r="MY216" s="5"/>
      <c r="MZ216" s="5"/>
      <c r="ND216" s="5"/>
      <c r="NE216" s="5"/>
      <c r="NH216" s="5"/>
      <c r="NI216" s="5"/>
      <c r="NJ216" s="59"/>
      <c r="NZ216" s="60"/>
    </row>
    <row r="217" spans="1:415" ht="14.25" customHeight="1" x14ac:dyDescent="0.15">
      <c r="A217" s="250" t="s">
        <v>117</v>
      </c>
      <c r="B217" s="394" t="s">
        <v>93</v>
      </c>
      <c r="C217" s="917">
        <v>21.408000000000001</v>
      </c>
      <c r="D217" s="918">
        <v>34.881</v>
      </c>
      <c r="E217" s="922">
        <v>35.290999999999997</v>
      </c>
      <c r="F217" s="924">
        <v>37.664999999999999</v>
      </c>
      <c r="G217" s="918">
        <v>44.356000000000002</v>
      </c>
      <c r="H217" s="961">
        <v>70.147999999999996</v>
      </c>
      <c r="I217" s="920">
        <v>105.72499999999999</v>
      </c>
      <c r="J217" s="918">
        <v>124.444</v>
      </c>
      <c r="K217" s="922">
        <v>158.92599999999999</v>
      </c>
      <c r="L217" s="920">
        <v>187.31800000000001</v>
      </c>
      <c r="M217" s="926">
        <v>145.21700000000001</v>
      </c>
      <c r="N217" s="922">
        <v>89.313999999999993</v>
      </c>
      <c r="O217" s="920">
        <v>64.159000000000006</v>
      </c>
      <c r="P217" s="918">
        <v>43.13</v>
      </c>
      <c r="Q217" s="923">
        <v>21.548999999999999</v>
      </c>
      <c r="R217" s="924">
        <v>4.7409999999999997</v>
      </c>
      <c r="S217" s="918">
        <v>0.124</v>
      </c>
      <c r="T217" s="922">
        <v>0</v>
      </c>
      <c r="U217" s="924">
        <v>0</v>
      </c>
      <c r="V217" s="1077">
        <v>3.5999999999999997E-2</v>
      </c>
      <c r="W217" s="925">
        <v>0</v>
      </c>
      <c r="X217" s="924">
        <v>0.02</v>
      </c>
      <c r="Y217" s="926">
        <v>0.18</v>
      </c>
      <c r="Z217" s="923">
        <v>0</v>
      </c>
      <c r="AA217" s="927">
        <v>0</v>
      </c>
      <c r="AB217" s="926">
        <v>0.70499999999999996</v>
      </c>
      <c r="AC217" s="922">
        <v>8.8780000000000001</v>
      </c>
      <c r="AD217" s="920">
        <v>47.435000000000002</v>
      </c>
      <c r="AE217" s="926">
        <v>167.93100000000001</v>
      </c>
      <c r="AF217" s="922">
        <v>234.6</v>
      </c>
      <c r="AG217" s="920">
        <v>208.11799999999999</v>
      </c>
      <c r="AH217" s="918">
        <v>165.108</v>
      </c>
      <c r="AI217" s="922">
        <v>127.345</v>
      </c>
      <c r="AJ217" s="920">
        <v>79.2</v>
      </c>
      <c r="AK217" s="918">
        <v>56.402999999999999</v>
      </c>
      <c r="AL217" s="928">
        <v>61.372</v>
      </c>
      <c r="AO217" s="1651"/>
      <c r="AQ217" s="822"/>
      <c r="AR217" s="822"/>
      <c r="AS217" s="842"/>
      <c r="AT217" s="822"/>
      <c r="AV217" s="1660"/>
      <c r="AW217" s="1660"/>
      <c r="AX217" s="1660"/>
      <c r="AY217" s="1658"/>
      <c r="AZ217" s="1660"/>
      <c r="BB217" s="1659"/>
      <c r="BC217" s="1659"/>
      <c r="BD217" s="767"/>
      <c r="BE217" s="252"/>
      <c r="BF217" s="787"/>
      <c r="BG217" s="767"/>
      <c r="BH217" s="767"/>
      <c r="BI217" s="767"/>
      <c r="BJ217" s="767"/>
      <c r="BK217" s="748"/>
      <c r="BL217" s="787"/>
      <c r="BM217" s="755"/>
      <c r="BN217" s="755"/>
      <c r="BO217" s="755"/>
      <c r="BP217" s="755"/>
      <c r="BQ217" s="755"/>
      <c r="BR217" s="787"/>
      <c r="BS217" s="252"/>
      <c r="BT217" s="252"/>
      <c r="BU217" s="252"/>
      <c r="BV217" s="768"/>
      <c r="BW217" s="768"/>
      <c r="BX217" s="787"/>
      <c r="BY217" s="755"/>
      <c r="BZ217" s="755"/>
      <c r="CA217" s="755"/>
      <c r="CB217" s="755"/>
      <c r="CC217" s="755"/>
      <c r="CD217" s="787"/>
      <c r="CE217" s="748"/>
      <c r="CF217" s="748"/>
      <c r="CG217" s="748"/>
      <c r="CH217" s="767"/>
      <c r="CI217" s="748"/>
      <c r="CJ217" s="787"/>
      <c r="CK217" s="767"/>
      <c r="CL217" s="767"/>
      <c r="CM217" s="767"/>
      <c r="CN217" s="252"/>
      <c r="CO217" s="252"/>
      <c r="CP217" s="787"/>
      <c r="CQ217" s="748"/>
      <c r="CR217" s="748"/>
      <c r="CS217" s="748"/>
      <c r="CT217" s="767"/>
      <c r="CU217" s="767"/>
      <c r="CV217" s="758"/>
      <c r="CW217" s="252"/>
      <c r="CX217" s="252"/>
      <c r="CY217" s="252"/>
      <c r="CZ217" s="252"/>
      <c r="DA217" s="252"/>
      <c r="DB217" s="764"/>
      <c r="DC217" s="767"/>
      <c r="DD217" s="767"/>
      <c r="DE217" s="767"/>
      <c r="DF217" s="768"/>
      <c r="DG217" s="768"/>
      <c r="DH217" s="758"/>
      <c r="DI217" s="767"/>
      <c r="DJ217" s="767"/>
      <c r="DK217" s="767"/>
      <c r="DL217" s="252"/>
      <c r="DM217" s="252"/>
      <c r="DN217" s="787"/>
      <c r="DO217" s="767"/>
      <c r="DP217" s="767"/>
      <c r="DQ217" s="767"/>
      <c r="DR217" s="252"/>
      <c r="DS217" s="252"/>
      <c r="DT217" s="758"/>
      <c r="DU217" s="755"/>
      <c r="DV217" s="755"/>
      <c r="DW217" s="755"/>
      <c r="DX217" s="755"/>
      <c r="DY217" s="755"/>
      <c r="DZ217" s="787"/>
      <c r="EA217" s="755"/>
      <c r="EB217" s="755"/>
      <c r="EC217" s="755"/>
      <c r="ED217" s="755"/>
      <c r="EE217" s="755"/>
      <c r="EF217" s="787"/>
      <c r="EG217" s="755"/>
      <c r="EH217" s="755"/>
      <c r="EI217" s="755"/>
      <c r="EJ217" s="755"/>
      <c r="EK217" s="755"/>
      <c r="EL217" s="787"/>
      <c r="EM217" s="767"/>
      <c r="EN217" s="1344"/>
      <c r="EO217" s="767"/>
      <c r="EP217" s="748"/>
      <c r="EQ217" s="767"/>
      <c r="ER217" s="748"/>
      <c r="ES217" s="755"/>
      <c r="ET217" s="755"/>
      <c r="EU217" s="755"/>
      <c r="EV217" s="755"/>
      <c r="EW217" s="755"/>
      <c r="EX217" s="748"/>
      <c r="EY217" s="755"/>
      <c r="EZ217" s="755"/>
      <c r="FA217" s="755"/>
      <c r="FB217" s="755"/>
      <c r="FC217" s="755"/>
      <c r="FD217" s="787"/>
      <c r="FE217" s="755"/>
      <c r="FF217" s="755"/>
      <c r="FG217" s="755"/>
      <c r="FH217" s="755"/>
      <c r="FI217" s="755"/>
      <c r="FJ217" s="758"/>
      <c r="FK217" s="252"/>
      <c r="FL217" s="252"/>
      <c r="FM217" s="252"/>
      <c r="FN217" s="748"/>
      <c r="FO217" s="767"/>
      <c r="FP217" s="787"/>
      <c r="FQ217" s="770"/>
      <c r="FR217" s="756"/>
      <c r="FS217" s="757"/>
      <c r="FT217" s="252"/>
      <c r="FU217" s="767"/>
      <c r="FV217" s="758"/>
      <c r="FW217" s="755"/>
      <c r="FX217" s="755"/>
      <c r="FY217" s="755"/>
      <c r="FZ217" s="755"/>
      <c r="GA217" s="755"/>
      <c r="GB217" s="787"/>
      <c r="GC217" s="767"/>
      <c r="GD217" s="767"/>
      <c r="GE217" s="767"/>
      <c r="GF217" s="767"/>
      <c r="GG217" s="252"/>
      <c r="GH217" s="787"/>
      <c r="GI217" s="755"/>
      <c r="GJ217" s="755"/>
      <c r="GK217" s="755"/>
      <c r="GL217" s="755"/>
      <c r="GM217" s="755"/>
      <c r="GN217" s="787"/>
      <c r="GO217" s="252"/>
      <c r="GP217" s="252"/>
      <c r="GQ217" s="252"/>
      <c r="GR217" s="748"/>
      <c r="GS217" s="252"/>
      <c r="GT217" s="748"/>
      <c r="GU217" s="748"/>
      <c r="GV217" s="825"/>
      <c r="GW217" s="748"/>
      <c r="GX217" s="757"/>
      <c r="GY217" s="252"/>
      <c r="GZ217" s="784"/>
      <c r="HA217" s="748"/>
      <c r="HB217" s="748"/>
      <c r="HC217" s="748"/>
      <c r="HD217" s="767"/>
      <c r="HE217" s="767"/>
      <c r="HF217" s="748"/>
      <c r="HG217" s="767"/>
      <c r="HH217" s="767"/>
      <c r="HI217" s="767"/>
      <c r="HJ217" s="252"/>
      <c r="HK217" s="767"/>
      <c r="HL217" s="748"/>
      <c r="HM217" s="767"/>
      <c r="HN217" s="767"/>
      <c r="HO217" s="767"/>
      <c r="HP217" s="767"/>
      <c r="HQ217" s="252"/>
      <c r="HR217" s="787"/>
      <c r="HS217" s="748"/>
      <c r="HT217" s="748"/>
      <c r="HU217" s="748"/>
      <c r="HV217" s="748"/>
      <c r="HW217" s="766"/>
      <c r="HX217" s="787"/>
      <c r="HY217" s="755"/>
      <c r="HZ217" s="755"/>
      <c r="IA217" s="755"/>
      <c r="IB217" s="755"/>
      <c r="IC217" s="755"/>
      <c r="ID217" s="787"/>
      <c r="IE217" s="773"/>
      <c r="IF217" s="762"/>
      <c r="IG217" s="766"/>
      <c r="IH217" s="766"/>
      <c r="II217" s="252"/>
      <c r="IJ217" s="787"/>
      <c r="IK217" s="755"/>
      <c r="IL217" s="755"/>
      <c r="IM217" s="755"/>
      <c r="IN217" s="755"/>
      <c r="IO217" s="755"/>
      <c r="IP217" s="827"/>
      <c r="IQ217" s="767"/>
      <c r="IR217" s="767"/>
      <c r="IS217" s="767"/>
      <c r="IT217" s="767"/>
      <c r="IU217" s="748"/>
      <c r="IV217" s="748"/>
      <c r="IW217" s="767"/>
      <c r="IX217" s="767"/>
      <c r="IY217" s="767"/>
      <c r="IZ217" s="767"/>
      <c r="JA217" s="767"/>
      <c r="JB217" s="748"/>
      <c r="JH217" s="792"/>
      <c r="JI217" s="787"/>
      <c r="JJ217" s="755"/>
      <c r="JK217" s="755"/>
      <c r="JL217" s="755"/>
      <c r="JM217" s="755"/>
      <c r="JN217" s="755"/>
      <c r="JO217" s="758"/>
      <c r="JP217" s="755"/>
      <c r="JQ217" s="755"/>
      <c r="JR217" s="755"/>
      <c r="JS217" s="755"/>
      <c r="JT217" s="755"/>
      <c r="JU217" s="748"/>
      <c r="JV217" s="755"/>
      <c r="JW217" s="755"/>
      <c r="JX217" s="755"/>
      <c r="JY217" s="755"/>
      <c r="JZ217" s="755"/>
      <c r="KA217" s="748"/>
      <c r="KB217" s="252"/>
      <c r="KC217" s="252"/>
      <c r="KD217" s="252"/>
      <c r="KE217" s="748"/>
      <c r="KF217" s="748"/>
      <c r="KG217" s="748"/>
      <c r="KH217" s="755"/>
      <c r="KI217" s="755"/>
      <c r="KJ217" s="755"/>
      <c r="KK217" s="755"/>
      <c r="KL217" s="755"/>
      <c r="KM217" s="787"/>
      <c r="KN217" s="758"/>
      <c r="KO217" s="767"/>
      <c r="KP217" s="767"/>
      <c r="KQ217" s="767"/>
      <c r="KR217" s="748"/>
      <c r="KS217" s="748"/>
      <c r="KT217" s="755"/>
      <c r="KU217" s="755"/>
      <c r="KV217" s="755"/>
      <c r="KW217" s="755"/>
      <c r="KX217" s="755"/>
      <c r="KY217" s="758"/>
      <c r="KZ217" s="755"/>
      <c r="LA217" s="755"/>
      <c r="LB217" s="755"/>
      <c r="LC217" s="755"/>
      <c r="LD217" s="755"/>
      <c r="LE217" s="748"/>
      <c r="LF217" s="755"/>
      <c r="LG217" s="755"/>
      <c r="LH217" s="755"/>
      <c r="LI217" s="755"/>
      <c r="LJ217" s="755"/>
      <c r="LK217" s="748"/>
      <c r="LL217" s="755"/>
      <c r="LM217" s="755"/>
      <c r="LN217" s="755"/>
      <c r="LO217" s="755"/>
      <c r="LP217" s="755"/>
      <c r="LQ217" s="748"/>
      <c r="LR217" s="755"/>
      <c r="LS217" s="755"/>
      <c r="LT217" s="755"/>
      <c r="LU217" s="755"/>
      <c r="LV217" s="755"/>
      <c r="LW217" s="748"/>
      <c r="LY217" s="565"/>
      <c r="LZ217" s="565"/>
      <c r="MA217" s="565"/>
      <c r="MB217" s="565"/>
      <c r="MC217" s="101"/>
      <c r="MD217" s="565"/>
      <c r="ME217" s="565"/>
      <c r="MF217" s="565"/>
      <c r="MG217" s="565"/>
      <c r="MH217" s="565"/>
      <c r="MI217" s="5"/>
      <c r="MN217" s="252"/>
      <c r="MO217" s="5"/>
      <c r="MP217" s="5"/>
      <c r="MS217" s="5"/>
      <c r="MT217" s="279"/>
      <c r="MU217" s="252"/>
      <c r="MV217" s="252"/>
      <c r="MW217" s="252"/>
      <c r="MX217" s="252"/>
      <c r="MY217" s="5"/>
      <c r="MZ217" s="5"/>
      <c r="NC217" s="5"/>
      <c r="ND217" s="5"/>
      <c r="NE217" s="5"/>
      <c r="NH217" s="5"/>
      <c r="NI217" s="5"/>
      <c r="NJ217" s="59"/>
      <c r="NZ217" s="60"/>
    </row>
    <row r="218" spans="1:415" ht="14.25" customHeight="1" x14ac:dyDescent="0.15">
      <c r="A218" s="184" t="s">
        <v>158</v>
      </c>
      <c r="B218" s="395" t="s">
        <v>94</v>
      </c>
      <c r="C218" s="929">
        <v>7648.009</v>
      </c>
      <c r="D218" s="930">
        <v>10174.73</v>
      </c>
      <c r="E218" s="934">
        <v>12519.33</v>
      </c>
      <c r="F218" s="936">
        <v>14975.45</v>
      </c>
      <c r="G218" s="930">
        <v>17060.23</v>
      </c>
      <c r="H218" s="986">
        <v>27009.565999999999</v>
      </c>
      <c r="I218" s="932">
        <v>38546.555999999997</v>
      </c>
      <c r="J218" s="930">
        <v>36291.892</v>
      </c>
      <c r="K218" s="934">
        <v>38952.175999999999</v>
      </c>
      <c r="L218" s="932">
        <v>53582.139000000003</v>
      </c>
      <c r="M218" s="938">
        <v>44782.175999999999</v>
      </c>
      <c r="N218" s="934">
        <v>24976.359</v>
      </c>
      <c r="O218" s="972">
        <v>17066.496999999999</v>
      </c>
      <c r="P218" s="930">
        <v>7768.491</v>
      </c>
      <c r="Q218" s="935">
        <v>3261.0279999999998</v>
      </c>
      <c r="R218" s="936">
        <v>592.70399999999995</v>
      </c>
      <c r="S218" s="930">
        <v>16.416</v>
      </c>
      <c r="T218" s="934">
        <v>0</v>
      </c>
      <c r="U218" s="936">
        <v>0</v>
      </c>
      <c r="V218" s="1078">
        <v>5.2919999999999998</v>
      </c>
      <c r="W218" s="937">
        <v>0</v>
      </c>
      <c r="X218" s="936">
        <v>2.7</v>
      </c>
      <c r="Y218" s="938">
        <v>48.384</v>
      </c>
      <c r="Z218" s="935">
        <v>0</v>
      </c>
      <c r="AA218" s="939">
        <v>0</v>
      </c>
      <c r="AB218" s="930">
        <v>155.41200000000001</v>
      </c>
      <c r="AC218" s="934">
        <v>2544.5340000000001</v>
      </c>
      <c r="AD218" s="932">
        <v>16381.04</v>
      </c>
      <c r="AE218" s="938">
        <v>56866.305</v>
      </c>
      <c r="AF218" s="934">
        <v>79676.778999999995</v>
      </c>
      <c r="AG218" s="932">
        <v>58491.462</v>
      </c>
      <c r="AH218" s="930">
        <v>34722.997000000003</v>
      </c>
      <c r="AI218" s="934">
        <v>28157.937999999998</v>
      </c>
      <c r="AJ218" s="932">
        <v>17721.210999999999</v>
      </c>
      <c r="AK218" s="930">
        <v>13448.9</v>
      </c>
      <c r="AL218" s="940">
        <v>13503.835999999999</v>
      </c>
      <c r="AO218" s="1651"/>
      <c r="AQ218" s="822"/>
      <c r="AR218" s="822"/>
      <c r="AS218" s="822"/>
      <c r="AT218" s="822"/>
      <c r="AV218" s="1657"/>
      <c r="AW218" s="1657"/>
      <c r="AX218" s="1657"/>
      <c r="AY218" s="1660"/>
      <c r="AZ218" s="1658"/>
      <c r="BB218" s="1659"/>
      <c r="BC218" s="1659"/>
      <c r="BD218" s="748"/>
      <c r="BE218" s="767"/>
      <c r="BF218" s="758"/>
      <c r="BG218" s="767"/>
      <c r="BH218" s="767"/>
      <c r="BI218" s="767"/>
      <c r="BJ218" s="767"/>
      <c r="BK218" s="748"/>
      <c r="BL218" s="758"/>
      <c r="BM218" s="755"/>
      <c r="BN218" s="755"/>
      <c r="BO218" s="755"/>
      <c r="BP218" s="755"/>
      <c r="BQ218" s="755"/>
      <c r="BR218" s="758"/>
      <c r="BS218" s="767"/>
      <c r="BT218" s="767"/>
      <c r="BU218" s="767"/>
      <c r="BV218" s="767"/>
      <c r="BW218" s="768"/>
      <c r="BX218" s="758"/>
      <c r="BY218" s="755"/>
      <c r="BZ218" s="755"/>
      <c r="CA218" s="755"/>
      <c r="CB218" s="755"/>
      <c r="CC218" s="755"/>
      <c r="CD218" s="758"/>
      <c r="CE218" s="767"/>
      <c r="CF218" s="767"/>
      <c r="CG218" s="767"/>
      <c r="CH218" s="767"/>
      <c r="CI218" s="767"/>
      <c r="CJ218" s="758"/>
      <c r="CK218" s="748"/>
      <c r="CL218" s="748"/>
      <c r="CM218" s="748"/>
      <c r="CN218" s="767"/>
      <c r="CO218" s="748"/>
      <c r="CP218" s="758"/>
      <c r="CQ218" s="770"/>
      <c r="CR218" s="778"/>
      <c r="CS218" s="768"/>
      <c r="CT218" s="748"/>
      <c r="CU218" s="767"/>
      <c r="CV218" s="758"/>
      <c r="CW218" s="767"/>
      <c r="CX218" s="767"/>
      <c r="CY218" s="767"/>
      <c r="CZ218" s="767"/>
      <c r="DA218" s="767"/>
      <c r="DB218" s="787"/>
      <c r="DC218" s="748"/>
      <c r="DD218" s="748"/>
      <c r="DE218" s="748"/>
      <c r="DF218" s="767"/>
      <c r="DG218" s="748"/>
      <c r="DH218" s="758"/>
      <c r="DI218" s="767"/>
      <c r="DJ218" s="767"/>
      <c r="DK218" s="767"/>
      <c r="DL218" s="767"/>
      <c r="DM218" s="252"/>
      <c r="DN218" s="758"/>
      <c r="DO218" s="767"/>
      <c r="DP218" s="767"/>
      <c r="DQ218" s="767"/>
      <c r="DR218" s="252"/>
      <c r="DS218" s="252"/>
      <c r="DT218" s="758"/>
      <c r="DU218" s="767"/>
      <c r="DV218" s="767"/>
      <c r="DW218" s="767"/>
      <c r="DX218" s="767"/>
      <c r="DY218" s="252"/>
      <c r="DZ218" s="758"/>
      <c r="EA218" s="755"/>
      <c r="EB218" s="755"/>
      <c r="EC218" s="755"/>
      <c r="ED218" s="755"/>
      <c r="EE218" s="755"/>
      <c r="EF218" s="758"/>
      <c r="EG218" s="767"/>
      <c r="EH218" s="767"/>
      <c r="EI218" s="767"/>
      <c r="EJ218" s="252"/>
      <c r="EK218" s="252"/>
      <c r="EL218" s="758"/>
      <c r="EM218" s="748"/>
      <c r="EN218" s="748"/>
      <c r="EO218" s="748"/>
      <c r="EP218" s="767"/>
      <c r="EQ218" s="748"/>
      <c r="ER218" s="758"/>
      <c r="ES218" s="755"/>
      <c r="ET218" s="755"/>
      <c r="EU218" s="755"/>
      <c r="EV218" s="755"/>
      <c r="EW218" s="755"/>
      <c r="EX218" s="758"/>
      <c r="EY218" s="755"/>
      <c r="EZ218" s="755"/>
      <c r="FA218" s="755"/>
      <c r="FB218" s="755"/>
      <c r="FC218" s="755"/>
      <c r="FD218" s="758"/>
      <c r="FE218" s="755"/>
      <c r="FF218" s="755"/>
      <c r="FG218" s="755"/>
      <c r="FH218" s="755"/>
      <c r="FI218" s="755"/>
      <c r="FJ218" s="787"/>
      <c r="FK218" s="252"/>
      <c r="FL218" s="252"/>
      <c r="FM218" s="252"/>
      <c r="FN218" s="748"/>
      <c r="FO218" s="767"/>
      <c r="FP218" s="758"/>
      <c r="FQ218" s="770"/>
      <c r="FR218" s="756"/>
      <c r="FS218" s="757"/>
      <c r="FT218" s="767"/>
      <c r="FU218" s="757"/>
      <c r="FV218" s="787"/>
      <c r="FW218" s="755"/>
      <c r="FX218" s="755"/>
      <c r="FY218" s="755"/>
      <c r="FZ218" s="755"/>
      <c r="GA218" s="755"/>
      <c r="GB218" s="758"/>
      <c r="GC218" s="767"/>
      <c r="GD218" s="767"/>
      <c r="GE218" s="767"/>
      <c r="GF218" s="767"/>
      <c r="GG218" s="748"/>
      <c r="GH218" s="758"/>
      <c r="GI218" s="755"/>
      <c r="GJ218" s="755"/>
      <c r="GK218" s="755"/>
      <c r="GL218" s="755"/>
      <c r="GM218" s="755"/>
      <c r="GN218" s="758"/>
      <c r="GO218" s="252"/>
      <c r="GP218" s="252"/>
      <c r="GQ218" s="252"/>
      <c r="GR218" s="748"/>
      <c r="GS218" s="252"/>
      <c r="GT218" s="758"/>
      <c r="GU218" s="767"/>
      <c r="GV218" s="780"/>
      <c r="GW218" s="767"/>
      <c r="GX218" s="767"/>
      <c r="GY218" s="767"/>
      <c r="GZ218" s="780"/>
      <c r="HA218" s="767"/>
      <c r="HB218" s="767"/>
      <c r="HC218" s="767"/>
      <c r="HD218" s="748"/>
      <c r="HE218" s="767"/>
      <c r="HF218" s="758"/>
      <c r="HG218" s="767"/>
      <c r="HH218" s="767"/>
      <c r="HI218" s="767"/>
      <c r="HJ218" s="767"/>
      <c r="HK218" s="767"/>
      <c r="HL218" s="758"/>
      <c r="HM218" s="767"/>
      <c r="HN218" s="767"/>
      <c r="HO218" s="767"/>
      <c r="HP218" s="767"/>
      <c r="HQ218" s="767"/>
      <c r="HR218" s="758"/>
      <c r="HS218" s="252"/>
      <c r="HT218" s="252"/>
      <c r="HU218" s="252"/>
      <c r="HV218" s="748"/>
      <c r="HW218" s="757"/>
      <c r="HX218" s="758"/>
      <c r="HY218" s="767"/>
      <c r="HZ218" s="767"/>
      <c r="IA218" s="767"/>
      <c r="IB218" s="766"/>
      <c r="IC218" s="748"/>
      <c r="ID218" s="758"/>
      <c r="IE218" s="767"/>
      <c r="IF218" s="767"/>
      <c r="IG218" s="767"/>
      <c r="IH218" s="766"/>
      <c r="II218" s="748"/>
      <c r="IJ218" s="758"/>
      <c r="IK218" s="545"/>
      <c r="IL218" s="753"/>
      <c r="IM218" s="546"/>
      <c r="IN218" s="546"/>
      <c r="IO218" s="546"/>
      <c r="IP218" s="764"/>
      <c r="IQ218" s="252"/>
      <c r="IR218" s="252"/>
      <c r="IS218" s="252"/>
      <c r="IT218" s="252"/>
      <c r="IU218" s="748"/>
      <c r="IV218" s="758"/>
      <c r="IW218" s="252"/>
      <c r="IX218" s="252"/>
      <c r="IY218" s="252"/>
      <c r="IZ218" s="767"/>
      <c r="JA218" s="768"/>
      <c r="JB218" s="767"/>
      <c r="JH218" s="5"/>
      <c r="JI218" s="758"/>
      <c r="JJ218" s="755"/>
      <c r="JK218" s="755"/>
      <c r="JL218" s="755"/>
      <c r="JM218" s="755"/>
      <c r="JN218" s="755"/>
      <c r="JO218" s="758"/>
      <c r="JP218" s="748"/>
      <c r="JQ218" s="748"/>
      <c r="JR218" s="748"/>
      <c r="JS218" s="252"/>
      <c r="JT218" s="252"/>
      <c r="JU218" s="758"/>
      <c r="JV218" s="755"/>
      <c r="JW218" s="755"/>
      <c r="JX218" s="755"/>
      <c r="JY218" s="755"/>
      <c r="JZ218" s="755"/>
      <c r="KA218" s="758"/>
      <c r="KB218" s="748"/>
      <c r="KC218" s="748"/>
      <c r="KD218" s="748"/>
      <c r="KE218" s="767"/>
      <c r="KF218" s="748"/>
      <c r="KG218" s="758"/>
      <c r="KH218" s="755"/>
      <c r="KI218" s="755"/>
      <c r="KJ218" s="755"/>
      <c r="KK218" s="755"/>
      <c r="KL218" s="755"/>
      <c r="KM218" s="758"/>
      <c r="KN218" s="758"/>
      <c r="KO218" s="767"/>
      <c r="KP218" s="767"/>
      <c r="KQ218" s="748"/>
      <c r="KR218" s="758"/>
      <c r="KS218" s="758"/>
      <c r="KT218" s="748"/>
      <c r="KU218" s="748"/>
      <c r="KV218" s="748"/>
      <c r="KW218" s="767"/>
      <c r="KX218" s="764"/>
      <c r="KY218" s="758"/>
      <c r="KZ218" s="755"/>
      <c r="LA218" s="755"/>
      <c r="LB218" s="755"/>
      <c r="LC218" s="755"/>
      <c r="LD218" s="755"/>
      <c r="LE218" s="767"/>
      <c r="LF218" s="755"/>
      <c r="LG218" s="755"/>
      <c r="LH218" s="755"/>
      <c r="LI218" s="755"/>
      <c r="LJ218" s="755"/>
      <c r="LK218" s="767"/>
      <c r="LL218" s="755"/>
      <c r="LM218" s="755"/>
      <c r="LN218" s="755"/>
      <c r="LO218" s="755"/>
      <c r="LP218" s="755"/>
      <c r="LQ218" s="758"/>
      <c r="LR218" s="755"/>
      <c r="LS218" s="755"/>
      <c r="LT218" s="755"/>
      <c r="LU218" s="755"/>
      <c r="LV218" s="755"/>
      <c r="LW218" s="758"/>
      <c r="LY218" s="565"/>
      <c r="LZ218" s="565"/>
      <c r="MA218" s="565"/>
      <c r="MB218" s="565"/>
      <c r="MC218" s="5"/>
      <c r="MD218" s="565"/>
      <c r="ME218" s="565"/>
      <c r="MF218" s="565"/>
      <c r="MG218" s="565"/>
      <c r="MH218" s="565"/>
      <c r="MI218" s="5"/>
      <c r="MK218" s="5"/>
      <c r="MO218" s="5"/>
      <c r="MP218" s="5"/>
      <c r="MS218" s="5"/>
      <c r="MT218" s="279"/>
      <c r="MU218" s="252"/>
      <c r="MV218" s="252"/>
      <c r="MW218" s="252"/>
      <c r="MX218" s="252"/>
      <c r="MY218" s="5"/>
      <c r="MZ218" s="5"/>
      <c r="NC218" s="5"/>
      <c r="ND218" s="59"/>
      <c r="NF218" s="5"/>
      <c r="NH218" s="5"/>
      <c r="NI218" s="5"/>
      <c r="NJ218" s="59"/>
      <c r="NQ218" s="5"/>
      <c r="NZ218" s="60"/>
      <c r="OC218" s="56"/>
      <c r="OD218" s="56"/>
      <c r="OE218" s="56"/>
    </row>
    <row r="219" spans="1:415" ht="14.25" customHeight="1" x14ac:dyDescent="0.15">
      <c r="A219" s="186" t="s">
        <v>158</v>
      </c>
      <c r="B219" s="417" t="s">
        <v>96</v>
      </c>
      <c r="C219" s="941">
        <v>357</v>
      </c>
      <c r="D219" s="942">
        <v>292</v>
      </c>
      <c r="E219" s="946">
        <v>355</v>
      </c>
      <c r="F219" s="948">
        <v>398</v>
      </c>
      <c r="G219" s="942">
        <v>385</v>
      </c>
      <c r="H219" s="943">
        <v>385</v>
      </c>
      <c r="I219" s="944">
        <v>365</v>
      </c>
      <c r="J219" s="942">
        <v>292</v>
      </c>
      <c r="K219" s="946">
        <v>245</v>
      </c>
      <c r="L219" s="944">
        <v>286</v>
      </c>
      <c r="M219" s="942">
        <v>308</v>
      </c>
      <c r="N219" s="946">
        <v>280</v>
      </c>
      <c r="O219" s="944">
        <v>266</v>
      </c>
      <c r="P219" s="942">
        <v>180</v>
      </c>
      <c r="Q219" s="947">
        <v>151</v>
      </c>
      <c r="R219" s="944">
        <v>125</v>
      </c>
      <c r="S219" s="942">
        <v>132</v>
      </c>
      <c r="T219" s="946">
        <v>0</v>
      </c>
      <c r="U219" s="948">
        <v>0</v>
      </c>
      <c r="V219" s="980">
        <v>147</v>
      </c>
      <c r="W219" s="947">
        <v>0</v>
      </c>
      <c r="X219" s="948">
        <v>135</v>
      </c>
      <c r="Y219" s="949">
        <v>269</v>
      </c>
      <c r="Z219" s="947">
        <v>0</v>
      </c>
      <c r="AA219" s="950">
        <v>0</v>
      </c>
      <c r="AB219" s="942">
        <v>220</v>
      </c>
      <c r="AC219" s="946">
        <v>287</v>
      </c>
      <c r="AD219" s="944">
        <v>345</v>
      </c>
      <c r="AE219" s="949">
        <v>339</v>
      </c>
      <c r="AF219" s="946">
        <v>340</v>
      </c>
      <c r="AG219" s="944">
        <v>281</v>
      </c>
      <c r="AH219" s="945">
        <v>210</v>
      </c>
      <c r="AI219" s="946">
        <v>221</v>
      </c>
      <c r="AJ219" s="944">
        <v>224</v>
      </c>
      <c r="AK219" s="942">
        <v>238</v>
      </c>
      <c r="AL219" s="951">
        <v>220</v>
      </c>
      <c r="AO219" s="1651"/>
      <c r="AP219" s="1655"/>
      <c r="AQ219" s="822"/>
      <c r="AR219" s="822"/>
      <c r="AS219" s="822"/>
      <c r="AT219" s="1659"/>
      <c r="AU219" s="1656"/>
      <c r="AV219" s="1658"/>
      <c r="AW219" s="1658"/>
      <c r="AX219" s="1658"/>
      <c r="AY219" s="1657"/>
      <c r="AZ219" s="1660"/>
      <c r="BA219" s="1656"/>
      <c r="BB219" s="842"/>
      <c r="BC219" s="842"/>
      <c r="BD219" s="252"/>
      <c r="BE219" s="252"/>
      <c r="BF219" s="758"/>
      <c r="BG219" s="770"/>
      <c r="BH219" s="778"/>
      <c r="BI219" s="768"/>
      <c r="BJ219" s="767"/>
      <c r="BK219" s="767"/>
      <c r="BL219" s="758"/>
      <c r="BM219" s="755"/>
      <c r="BN219" s="755"/>
      <c r="BO219" s="755"/>
      <c r="BP219" s="755"/>
      <c r="BQ219" s="755"/>
      <c r="BR219" s="758"/>
      <c r="BS219" s="755"/>
      <c r="BT219" s="755"/>
      <c r="BU219" s="755"/>
      <c r="BV219" s="755"/>
      <c r="BW219" s="755"/>
      <c r="BX219" s="758"/>
      <c r="BY219" s="755"/>
      <c r="BZ219" s="755"/>
      <c r="CA219" s="755"/>
      <c r="CB219" s="755"/>
      <c r="CC219" s="755"/>
      <c r="CD219" s="758"/>
      <c r="CE219" s="767"/>
      <c r="CF219" s="767"/>
      <c r="CG219" s="767"/>
      <c r="CH219" s="767"/>
      <c r="CI219" s="748"/>
      <c r="CJ219" s="758"/>
      <c r="CK219" s="252"/>
      <c r="CL219" s="252"/>
      <c r="CM219" s="252"/>
      <c r="CN219" s="748"/>
      <c r="CO219" s="767"/>
      <c r="CP219" s="787"/>
      <c r="CQ219" s="252"/>
      <c r="CR219" s="252"/>
      <c r="CS219" s="252"/>
      <c r="CT219" s="767"/>
      <c r="CU219" s="748"/>
      <c r="CV219" s="758"/>
      <c r="CW219" s="767"/>
      <c r="CX219" s="767"/>
      <c r="CY219" s="767"/>
      <c r="CZ219" s="767"/>
      <c r="DA219" s="767"/>
      <c r="DB219" s="758"/>
      <c r="DC219" s="252"/>
      <c r="DD219" s="252"/>
      <c r="DE219" s="252"/>
      <c r="DF219" s="748"/>
      <c r="DG219" s="767"/>
      <c r="DH219" s="787"/>
      <c r="DI219" s="767"/>
      <c r="DJ219" s="767"/>
      <c r="DK219" s="767"/>
      <c r="DL219" s="767"/>
      <c r="DM219" s="252"/>
      <c r="DN219" s="758"/>
      <c r="DO219" s="767"/>
      <c r="DP219" s="767"/>
      <c r="DQ219" s="767"/>
      <c r="DR219" s="252"/>
      <c r="DS219" s="748"/>
      <c r="DT219" s="787"/>
      <c r="DU219" s="767"/>
      <c r="DV219" s="767"/>
      <c r="DW219" s="767"/>
      <c r="DX219" s="767"/>
      <c r="DY219" s="252"/>
      <c r="DZ219" s="758"/>
      <c r="EA219" s="767"/>
      <c r="EB219" s="1344"/>
      <c r="EC219" s="767"/>
      <c r="ED219" s="767"/>
      <c r="EE219" s="767"/>
      <c r="EF219" s="758"/>
      <c r="EG219" s="767"/>
      <c r="EH219" s="767"/>
      <c r="EI219" s="767"/>
      <c r="EJ219" s="252"/>
      <c r="EK219" s="767"/>
      <c r="EL219" s="758"/>
      <c r="EM219" s="767"/>
      <c r="EN219" s="1344"/>
      <c r="EO219" s="767"/>
      <c r="EP219" s="767"/>
      <c r="EQ219" s="767"/>
      <c r="ER219" s="758"/>
      <c r="ES219" s="748"/>
      <c r="ET219" s="1343"/>
      <c r="EU219" s="748"/>
      <c r="EV219" s="767"/>
      <c r="EW219" s="767"/>
      <c r="EX219" s="758"/>
      <c r="EY219" s="755"/>
      <c r="EZ219" s="755"/>
      <c r="FA219" s="755"/>
      <c r="FB219" s="755"/>
      <c r="FC219" s="755"/>
      <c r="FD219" s="758"/>
      <c r="FE219" s="755"/>
      <c r="FF219" s="755"/>
      <c r="FG219" s="755"/>
      <c r="FH219" s="755"/>
      <c r="FI219" s="755"/>
      <c r="FJ219" s="758"/>
      <c r="FK219" s="252"/>
      <c r="FL219" s="252"/>
      <c r="FM219" s="252"/>
      <c r="FN219" s="748"/>
      <c r="FO219" s="767"/>
      <c r="FP219" s="758"/>
      <c r="FQ219" s="767"/>
      <c r="FR219" s="767"/>
      <c r="FS219" s="767"/>
      <c r="FT219" s="767"/>
      <c r="FU219" s="748"/>
      <c r="FV219" s="758"/>
      <c r="FW219" s="755"/>
      <c r="FX219" s="755"/>
      <c r="FY219" s="755"/>
      <c r="FZ219" s="755"/>
      <c r="GA219" s="755"/>
      <c r="GB219" s="758"/>
      <c r="GC219" s="767"/>
      <c r="GD219" s="767"/>
      <c r="GE219" s="767"/>
      <c r="GF219" s="748"/>
      <c r="GG219" s="767"/>
      <c r="GH219" s="758"/>
      <c r="GI219" s="755"/>
      <c r="GJ219" s="755"/>
      <c r="GK219" s="755"/>
      <c r="GL219" s="755"/>
      <c r="GM219" s="755"/>
      <c r="GN219" s="758"/>
      <c r="GO219" s="252"/>
      <c r="GP219" s="252"/>
      <c r="GQ219" s="252"/>
      <c r="GR219" s="748"/>
      <c r="GS219" s="252"/>
      <c r="GT219" s="758"/>
      <c r="GU219" s="748"/>
      <c r="GV219" s="825"/>
      <c r="GW219" s="748"/>
      <c r="GX219" s="767"/>
      <c r="GY219" s="748"/>
      <c r="GZ219" s="780"/>
      <c r="HA219" s="767"/>
      <c r="HB219" s="767"/>
      <c r="HC219" s="767"/>
      <c r="HD219" s="767"/>
      <c r="HE219" s="748"/>
      <c r="HF219" s="758"/>
      <c r="HG219" s="748"/>
      <c r="HH219" s="748"/>
      <c r="HI219" s="748"/>
      <c r="HJ219" s="767"/>
      <c r="HK219" s="748"/>
      <c r="HL219" s="758"/>
      <c r="HM219" s="767"/>
      <c r="HN219" s="767"/>
      <c r="HO219" s="767"/>
      <c r="HP219" s="757"/>
      <c r="HQ219" s="767"/>
      <c r="HR219" s="758"/>
      <c r="HS219" s="767"/>
      <c r="HT219" s="767"/>
      <c r="HU219" s="767"/>
      <c r="HV219" s="767"/>
      <c r="HW219" s="766"/>
      <c r="HX219" s="758"/>
      <c r="HY219" s="767"/>
      <c r="HZ219" s="767"/>
      <c r="IA219" s="767"/>
      <c r="IB219" s="766"/>
      <c r="IC219" s="766"/>
      <c r="ID219" s="758"/>
      <c r="IE219" s="773"/>
      <c r="IF219" s="762"/>
      <c r="IG219" s="766"/>
      <c r="IH219" s="767"/>
      <c r="II219" s="767"/>
      <c r="IJ219" s="758"/>
      <c r="IK219" s="545"/>
      <c r="IL219" s="753"/>
      <c r="IM219" s="546"/>
      <c r="IN219" s="546"/>
      <c r="IO219" s="546"/>
      <c r="IP219" s="764"/>
      <c r="IQ219" s="767"/>
      <c r="IR219" s="767"/>
      <c r="IS219" s="767"/>
      <c r="IT219" s="767"/>
      <c r="IU219" s="748"/>
      <c r="IV219" s="758"/>
      <c r="IW219" s="767"/>
      <c r="IX219" s="767"/>
      <c r="IY219" s="767"/>
      <c r="IZ219" s="768"/>
      <c r="JA219" s="767"/>
      <c r="JB219" s="767"/>
      <c r="JH219" s="5"/>
      <c r="JI219" s="758"/>
      <c r="JJ219" s="755"/>
      <c r="JK219" s="755"/>
      <c r="JL219" s="755"/>
      <c r="JM219" s="755"/>
      <c r="JN219" s="755"/>
      <c r="JO219" s="748"/>
      <c r="JP219" s="748"/>
      <c r="JQ219" s="748"/>
      <c r="JR219" s="748"/>
      <c r="JS219" s="252"/>
      <c r="JT219" s="252"/>
      <c r="JU219" s="758"/>
      <c r="JV219" s="755"/>
      <c r="JW219" s="755"/>
      <c r="JX219" s="755"/>
      <c r="JY219" s="755"/>
      <c r="JZ219" s="755"/>
      <c r="KA219" s="758"/>
      <c r="KB219" s="748"/>
      <c r="KC219" s="748"/>
      <c r="KD219" s="748"/>
      <c r="KE219" s="767"/>
      <c r="KF219" s="767"/>
      <c r="KG219" s="758"/>
      <c r="KH219" s="755"/>
      <c r="KI219" s="755"/>
      <c r="KJ219" s="755"/>
      <c r="KK219" s="755"/>
      <c r="KL219" s="755"/>
      <c r="KM219" s="758"/>
      <c r="KN219" s="758"/>
      <c r="KO219" s="767"/>
      <c r="KP219" s="767"/>
      <c r="KQ219" s="748"/>
      <c r="KR219" s="767"/>
      <c r="KS219" s="758"/>
      <c r="KT219" s="748"/>
      <c r="KU219" s="748"/>
      <c r="KV219" s="748"/>
      <c r="KW219" s="767"/>
      <c r="KX219" s="252"/>
      <c r="KY219" s="748"/>
      <c r="KZ219" s="755"/>
      <c r="LA219" s="755"/>
      <c r="LB219" s="755"/>
      <c r="LC219" s="755"/>
      <c r="LD219" s="755"/>
      <c r="LE219" s="767"/>
      <c r="LF219" s="755"/>
      <c r="LG219" s="755"/>
      <c r="LH219" s="755"/>
      <c r="LI219" s="755"/>
      <c r="LJ219" s="755"/>
      <c r="LK219" s="767"/>
      <c r="LL219" s="748"/>
      <c r="LM219" s="748"/>
      <c r="LN219" s="748"/>
      <c r="LO219" s="758"/>
      <c r="LP219" s="757"/>
      <c r="LQ219" s="758"/>
      <c r="LR219" s="755"/>
      <c r="LS219" s="755"/>
      <c r="LT219" s="755"/>
      <c r="LU219" s="755"/>
      <c r="LV219" s="755"/>
      <c r="LW219" s="758"/>
      <c r="LY219" s="565"/>
      <c r="LZ219" s="565"/>
      <c r="MA219" s="565"/>
      <c r="MB219" s="565"/>
      <c r="MC219" s="5"/>
      <c r="MD219" s="565"/>
      <c r="ME219" s="565"/>
      <c r="MF219" s="565"/>
      <c r="MG219" s="565"/>
      <c r="MH219" s="565"/>
      <c r="MI219" s="101"/>
      <c r="MJ219" s="5"/>
      <c r="MK219" s="5"/>
      <c r="MO219" s="5"/>
      <c r="MP219" s="5"/>
      <c r="MS219" s="5"/>
      <c r="MT219" s="279"/>
      <c r="MU219" s="252"/>
      <c r="MV219" s="252"/>
      <c r="MW219" s="252"/>
      <c r="MX219" s="252"/>
      <c r="MY219" s="5"/>
      <c r="MZ219" s="5"/>
      <c r="ND219" s="5"/>
      <c r="NE219" s="59"/>
      <c r="NF219" s="5"/>
      <c r="NH219" s="5"/>
      <c r="NI219" s="5"/>
      <c r="NJ219" s="59"/>
      <c r="NP219" s="5"/>
      <c r="NQ219" s="5"/>
      <c r="NZ219" s="3"/>
      <c r="OA219" s="61"/>
      <c r="OB219" s="61"/>
      <c r="OC219" s="56"/>
      <c r="OD219" s="56"/>
      <c r="OE219" s="56"/>
    </row>
    <row r="220" spans="1:415" ht="14.25" customHeight="1" x14ac:dyDescent="0.15">
      <c r="A220" s="250" t="s">
        <v>118</v>
      </c>
      <c r="B220" s="394" t="s">
        <v>93</v>
      </c>
      <c r="C220" s="917">
        <v>24.375</v>
      </c>
      <c r="D220" s="918">
        <v>33.119</v>
      </c>
      <c r="E220" s="922">
        <v>33.636000000000003</v>
      </c>
      <c r="F220" s="924">
        <v>40.380000000000003</v>
      </c>
      <c r="G220" s="918">
        <v>40.520000000000003</v>
      </c>
      <c r="H220" s="961">
        <v>47.470999999999997</v>
      </c>
      <c r="I220" s="920">
        <v>50.914000000000001</v>
      </c>
      <c r="J220" s="918">
        <v>62.805</v>
      </c>
      <c r="K220" s="922">
        <v>75.132999999999996</v>
      </c>
      <c r="L220" s="920">
        <v>85.363</v>
      </c>
      <c r="M220" s="926">
        <v>70.623000000000005</v>
      </c>
      <c r="N220" s="922">
        <v>46.445999999999998</v>
      </c>
      <c r="O220" s="920">
        <v>40.780999999999999</v>
      </c>
      <c r="P220" s="918">
        <v>37.994</v>
      </c>
      <c r="Q220" s="923">
        <v>12.444000000000001</v>
      </c>
      <c r="R220" s="924">
        <v>4.0199999999999996</v>
      </c>
      <c r="S220" s="918">
        <v>0</v>
      </c>
      <c r="T220" s="922">
        <v>0.12</v>
      </c>
      <c r="U220" s="924">
        <v>0</v>
      </c>
      <c r="V220" s="1077">
        <v>0</v>
      </c>
      <c r="W220" s="925">
        <v>0</v>
      </c>
      <c r="X220" s="924">
        <v>0.02</v>
      </c>
      <c r="Y220" s="926">
        <v>0</v>
      </c>
      <c r="Z220" s="923">
        <v>0</v>
      </c>
      <c r="AA220" s="927">
        <v>1.742</v>
      </c>
      <c r="AB220" s="926">
        <v>3.633</v>
      </c>
      <c r="AC220" s="922">
        <v>14.233000000000001</v>
      </c>
      <c r="AD220" s="920">
        <v>43.317999999999998</v>
      </c>
      <c r="AE220" s="926">
        <v>97.882999999999996</v>
      </c>
      <c r="AF220" s="922">
        <v>113.232</v>
      </c>
      <c r="AG220" s="920">
        <v>89.396000000000001</v>
      </c>
      <c r="AH220" s="918">
        <v>71.498000000000005</v>
      </c>
      <c r="AI220" s="922">
        <v>65.412999999999997</v>
      </c>
      <c r="AJ220" s="920">
        <v>35.148000000000003</v>
      </c>
      <c r="AK220" s="918">
        <v>34.354999999999997</v>
      </c>
      <c r="AL220" s="928">
        <v>49.241</v>
      </c>
      <c r="AO220" s="1651"/>
      <c r="AQ220" s="842"/>
      <c r="AR220" s="842"/>
      <c r="AS220" s="822"/>
      <c r="AT220" s="1659"/>
      <c r="AV220" s="1658"/>
      <c r="AW220" s="1658"/>
      <c r="AX220" s="1658"/>
      <c r="AY220" s="1658"/>
      <c r="AZ220" s="1657"/>
      <c r="BB220" s="1659"/>
      <c r="BC220" s="1659"/>
      <c r="BD220" s="767"/>
      <c r="BE220" s="748"/>
      <c r="BF220" s="787"/>
      <c r="BG220" s="767"/>
      <c r="BH220" s="767"/>
      <c r="BI220" s="767"/>
      <c r="BJ220" s="767"/>
      <c r="BK220" s="768"/>
      <c r="BL220" s="787"/>
      <c r="BM220" s="755"/>
      <c r="BN220" s="755"/>
      <c r="BO220" s="755"/>
      <c r="BP220" s="755"/>
      <c r="BQ220" s="755"/>
      <c r="BR220" s="787"/>
      <c r="BS220" s="767"/>
      <c r="BT220" s="767"/>
      <c r="BU220" s="767"/>
      <c r="BV220" s="252"/>
      <c r="BW220" s="252"/>
      <c r="BX220" s="787"/>
      <c r="BY220" s="755"/>
      <c r="BZ220" s="755"/>
      <c r="CA220" s="755"/>
      <c r="CB220" s="755"/>
      <c r="CC220" s="755"/>
      <c r="CD220" s="787"/>
      <c r="CE220" s="767"/>
      <c r="CF220" s="767"/>
      <c r="CG220" s="767"/>
      <c r="CH220" s="767"/>
      <c r="CI220" s="768"/>
      <c r="CJ220" s="787"/>
      <c r="CK220" s="748"/>
      <c r="CL220" s="748"/>
      <c r="CM220" s="748"/>
      <c r="CN220" s="767"/>
      <c r="CO220" s="748"/>
      <c r="CP220" s="758"/>
      <c r="CQ220" s="748"/>
      <c r="CR220" s="748"/>
      <c r="CS220" s="748"/>
      <c r="CT220" s="767"/>
      <c r="CU220" s="768"/>
      <c r="CV220" s="758"/>
      <c r="CW220" s="748"/>
      <c r="CX220" s="748"/>
      <c r="CY220" s="748"/>
      <c r="CZ220" s="748"/>
      <c r="DA220" s="767"/>
      <c r="DB220" s="758"/>
      <c r="DC220" s="767"/>
      <c r="DD220" s="767"/>
      <c r="DE220" s="767"/>
      <c r="DF220" s="748"/>
      <c r="DG220" s="748"/>
      <c r="DH220" s="758"/>
      <c r="DI220" s="252"/>
      <c r="DJ220" s="252"/>
      <c r="DK220" s="252"/>
      <c r="DL220" s="767"/>
      <c r="DM220" s="252"/>
      <c r="DN220" s="787"/>
      <c r="DO220" s="755"/>
      <c r="DP220" s="755"/>
      <c r="DQ220" s="755"/>
      <c r="DR220" s="755"/>
      <c r="DS220" s="755"/>
      <c r="DT220" s="758"/>
      <c r="DU220" s="767"/>
      <c r="DV220" s="767"/>
      <c r="DW220" s="767"/>
      <c r="DX220" s="767"/>
      <c r="DY220" s="252"/>
      <c r="DZ220" s="787"/>
      <c r="EA220" s="767"/>
      <c r="EB220" s="767"/>
      <c r="EC220" s="767"/>
      <c r="ED220" s="767"/>
      <c r="EE220" s="767"/>
      <c r="EF220" s="787"/>
      <c r="EG220" s="767"/>
      <c r="EH220" s="767"/>
      <c r="EI220" s="767"/>
      <c r="EJ220" s="252"/>
      <c r="EK220" s="767"/>
      <c r="EL220" s="787"/>
      <c r="EM220" s="767"/>
      <c r="EN220" s="1344"/>
      <c r="EO220" s="767"/>
      <c r="EP220" s="748"/>
      <c r="EQ220" s="748"/>
      <c r="ER220" s="748"/>
      <c r="ES220" s="767"/>
      <c r="ET220" s="1344"/>
      <c r="EU220" s="767"/>
      <c r="EV220" s="767"/>
      <c r="EW220" s="767"/>
      <c r="EX220" s="748"/>
      <c r="EY220" s="755"/>
      <c r="EZ220" s="755"/>
      <c r="FA220" s="755"/>
      <c r="FB220" s="755"/>
      <c r="FC220" s="755"/>
      <c r="FD220" s="787"/>
      <c r="FE220" s="755"/>
      <c r="FF220" s="755"/>
      <c r="FG220" s="755"/>
      <c r="FH220" s="755"/>
      <c r="FI220" s="755"/>
      <c r="FJ220" s="758"/>
      <c r="FK220" s="252"/>
      <c r="FL220" s="252"/>
      <c r="FM220" s="252"/>
      <c r="FN220" s="748"/>
      <c r="FO220" s="767"/>
      <c r="FP220" s="787"/>
      <c r="FQ220" s="767"/>
      <c r="FR220" s="767"/>
      <c r="FS220" s="767"/>
      <c r="FT220" s="748"/>
      <c r="FU220" s="767"/>
      <c r="FV220" s="758"/>
      <c r="FW220" s="755"/>
      <c r="FX220" s="755"/>
      <c r="FY220" s="755"/>
      <c r="FZ220" s="755"/>
      <c r="GA220" s="755"/>
      <c r="GB220" s="787"/>
      <c r="GC220" s="767"/>
      <c r="GD220" s="767"/>
      <c r="GE220" s="767"/>
      <c r="GF220" s="748"/>
      <c r="GG220" s="767"/>
      <c r="GH220" s="787"/>
      <c r="GI220" s="755"/>
      <c r="GJ220" s="755"/>
      <c r="GK220" s="755"/>
      <c r="GL220" s="755"/>
      <c r="GM220" s="755"/>
      <c r="GN220" s="787"/>
      <c r="GO220" s="252"/>
      <c r="GP220" s="252"/>
      <c r="GQ220" s="252"/>
      <c r="GR220" s="748"/>
      <c r="GS220" s="252"/>
      <c r="GT220" s="748"/>
      <c r="GU220" s="755"/>
      <c r="GV220" s="756"/>
      <c r="GW220" s="757"/>
      <c r="GX220" s="767"/>
      <c r="GY220" s="767"/>
      <c r="GZ220" s="784"/>
      <c r="HA220" s="767"/>
      <c r="HB220" s="767"/>
      <c r="HC220" s="767"/>
      <c r="HD220" s="748"/>
      <c r="HE220" s="748"/>
      <c r="HF220" s="748"/>
      <c r="HG220" s="748"/>
      <c r="HH220" s="748"/>
      <c r="HI220" s="748"/>
      <c r="HJ220" s="767"/>
      <c r="HK220" s="767"/>
      <c r="HL220" s="748"/>
      <c r="HM220" s="767"/>
      <c r="HN220" s="767"/>
      <c r="HO220" s="767"/>
      <c r="HP220" s="757"/>
      <c r="HQ220" s="767"/>
      <c r="HR220" s="787"/>
      <c r="HS220" s="748"/>
      <c r="HT220" s="748"/>
      <c r="HU220" s="748"/>
      <c r="HV220" s="767"/>
      <c r="HW220" s="767"/>
      <c r="HX220" s="787"/>
      <c r="HY220" s="770"/>
      <c r="HZ220" s="778"/>
      <c r="IA220" s="768"/>
      <c r="IB220" s="768"/>
      <c r="IC220" s="767"/>
      <c r="ID220" s="787"/>
      <c r="IE220" s="748"/>
      <c r="IF220" s="748"/>
      <c r="IG220" s="748"/>
      <c r="IH220" s="767"/>
      <c r="II220" s="766"/>
      <c r="IJ220" s="787"/>
      <c r="IK220" s="545"/>
      <c r="IL220" s="753"/>
      <c r="IM220" s="546"/>
      <c r="IN220" s="546"/>
      <c r="IO220" s="546"/>
      <c r="IP220" s="827"/>
      <c r="IQ220" s="252"/>
      <c r="IR220" s="252"/>
      <c r="IS220" s="252"/>
      <c r="IT220" s="252"/>
      <c r="IU220" s="748"/>
      <c r="IV220" s="748"/>
      <c r="IW220" s="252"/>
      <c r="IX220" s="252"/>
      <c r="IY220" s="252"/>
      <c r="IZ220" s="767"/>
      <c r="JA220" s="748"/>
      <c r="JB220" s="748"/>
      <c r="JH220" s="792"/>
      <c r="JI220" s="787"/>
      <c r="JJ220" s="755"/>
      <c r="JK220" s="755"/>
      <c r="JL220" s="755"/>
      <c r="JM220" s="755"/>
      <c r="JN220" s="755"/>
      <c r="JO220" s="758"/>
      <c r="JP220" s="748"/>
      <c r="JQ220" s="748"/>
      <c r="JR220" s="748"/>
      <c r="JS220" s="252"/>
      <c r="JT220" s="252"/>
      <c r="JU220" s="748"/>
      <c r="JV220" s="755"/>
      <c r="JW220" s="755"/>
      <c r="JX220" s="755"/>
      <c r="JY220" s="755"/>
      <c r="JZ220" s="755"/>
      <c r="KA220" s="748"/>
      <c r="KB220" s="252"/>
      <c r="KC220" s="252"/>
      <c r="KD220" s="252"/>
      <c r="KE220" s="252"/>
      <c r="KF220" s="252"/>
      <c r="KG220" s="748"/>
      <c r="KH220" s="755"/>
      <c r="KI220" s="755"/>
      <c r="KJ220" s="755"/>
      <c r="KK220" s="755"/>
      <c r="KL220" s="755"/>
      <c r="KM220" s="787"/>
      <c r="KN220" s="758"/>
      <c r="KO220" s="767"/>
      <c r="KP220" s="767"/>
      <c r="KQ220" s="748"/>
      <c r="KR220" s="758"/>
      <c r="KS220" s="748"/>
      <c r="KT220" s="748"/>
      <c r="KU220" s="748"/>
      <c r="KV220" s="748"/>
      <c r="KW220" s="767"/>
      <c r="KX220" s="252"/>
      <c r="KY220" s="758"/>
      <c r="KZ220" s="755"/>
      <c r="LA220" s="755"/>
      <c r="LB220" s="755"/>
      <c r="LC220" s="755"/>
      <c r="LD220" s="755"/>
      <c r="LE220" s="748"/>
      <c r="LF220" s="755"/>
      <c r="LG220" s="755"/>
      <c r="LH220" s="755"/>
      <c r="LI220" s="755"/>
      <c r="LJ220" s="755"/>
      <c r="LK220" s="748"/>
      <c r="LL220" s="748"/>
      <c r="LM220" s="748"/>
      <c r="LN220" s="748"/>
      <c r="LO220" s="758"/>
      <c r="LP220" s="764"/>
      <c r="LQ220" s="748"/>
      <c r="LR220" s="755"/>
      <c r="LS220" s="755"/>
      <c r="LT220" s="755"/>
      <c r="LU220" s="755"/>
      <c r="LV220" s="755"/>
      <c r="LW220" s="748"/>
      <c r="LY220" s="565"/>
      <c r="LZ220" s="565"/>
      <c r="MA220" s="565"/>
      <c r="MB220" s="565"/>
      <c r="MC220" s="101"/>
      <c r="MD220" s="565"/>
      <c r="ME220" s="565"/>
      <c r="MF220" s="565"/>
      <c r="MG220" s="565"/>
      <c r="MH220" s="565"/>
      <c r="MI220" s="5"/>
      <c r="MJ220" s="5"/>
      <c r="MK220" s="279"/>
      <c r="MN220" s="252"/>
      <c r="MO220" s="5"/>
      <c r="MP220" s="5"/>
      <c r="MS220" s="5"/>
      <c r="MT220" s="279"/>
      <c r="MU220" s="252"/>
      <c r="MV220" s="252"/>
      <c r="MW220" s="252"/>
      <c r="MX220" s="252"/>
      <c r="MY220" s="5"/>
      <c r="MZ220" s="5"/>
      <c r="ND220" s="5"/>
      <c r="NE220" s="5"/>
      <c r="NF220" s="5"/>
      <c r="NH220" s="5"/>
      <c r="NI220" s="5"/>
      <c r="NJ220" s="59"/>
      <c r="NZ220" s="60"/>
      <c r="OB220" s="61"/>
      <c r="OC220" s="56"/>
      <c r="OD220" s="56"/>
      <c r="OE220" s="56"/>
    </row>
    <row r="221" spans="1:415" ht="14.25" customHeight="1" x14ac:dyDescent="0.15">
      <c r="A221" s="184" t="s">
        <v>159</v>
      </c>
      <c r="B221" s="395" t="s">
        <v>94</v>
      </c>
      <c r="C221" s="929">
        <v>7819.7179999999998</v>
      </c>
      <c r="D221" s="930">
        <v>8593.9089999999997</v>
      </c>
      <c r="E221" s="934">
        <v>10225.262000000001</v>
      </c>
      <c r="F221" s="936">
        <v>14194.154</v>
      </c>
      <c r="G221" s="930">
        <v>13061.951999999999</v>
      </c>
      <c r="H221" s="986">
        <v>14204.749</v>
      </c>
      <c r="I221" s="932">
        <v>16036.964</v>
      </c>
      <c r="J221" s="930">
        <v>16476.075000000001</v>
      </c>
      <c r="K221" s="934">
        <v>16838.751</v>
      </c>
      <c r="L221" s="932">
        <v>20166.268</v>
      </c>
      <c r="M221" s="938">
        <v>17394.942999999999</v>
      </c>
      <c r="N221" s="934">
        <v>10464.281000000001</v>
      </c>
      <c r="O221" s="972">
        <v>10943.056</v>
      </c>
      <c r="P221" s="930">
        <v>7121.7380000000003</v>
      </c>
      <c r="Q221" s="935">
        <v>2020.2619999999999</v>
      </c>
      <c r="R221" s="936">
        <v>715.09799999999996</v>
      </c>
      <c r="S221" s="930">
        <v>0</v>
      </c>
      <c r="T221" s="934">
        <v>16.524000000000001</v>
      </c>
      <c r="U221" s="936">
        <v>0</v>
      </c>
      <c r="V221" s="1078">
        <v>0</v>
      </c>
      <c r="W221" s="937">
        <v>0</v>
      </c>
      <c r="X221" s="936">
        <v>1.08</v>
      </c>
      <c r="Y221" s="938">
        <v>0</v>
      </c>
      <c r="Z221" s="935">
        <v>0</v>
      </c>
      <c r="AA221" s="939">
        <v>756</v>
      </c>
      <c r="AB221" s="930">
        <v>905.904</v>
      </c>
      <c r="AC221" s="934">
        <v>3882.924</v>
      </c>
      <c r="AD221" s="932">
        <v>13571.199000000001</v>
      </c>
      <c r="AE221" s="938">
        <v>36787.188000000002</v>
      </c>
      <c r="AF221" s="934">
        <v>44070.587</v>
      </c>
      <c r="AG221" s="932">
        <v>26978.308000000001</v>
      </c>
      <c r="AH221" s="930">
        <v>16585.300999999999</v>
      </c>
      <c r="AI221" s="934">
        <v>14827.277</v>
      </c>
      <c r="AJ221" s="932">
        <v>8183.2340000000004</v>
      </c>
      <c r="AK221" s="930">
        <v>8394.0910000000003</v>
      </c>
      <c r="AL221" s="940">
        <v>12692.859</v>
      </c>
      <c r="AO221" s="1651"/>
      <c r="AQ221" s="842"/>
      <c r="AR221" s="842"/>
      <c r="AS221" s="822"/>
      <c r="AT221" s="1659"/>
      <c r="AV221" s="1658"/>
      <c r="AW221" s="1658"/>
      <c r="AX221" s="1658"/>
      <c r="AY221" s="1658"/>
      <c r="AZ221" s="1658"/>
      <c r="BB221" s="822"/>
      <c r="BC221" s="822"/>
      <c r="BD221" s="767"/>
      <c r="BE221" s="252"/>
      <c r="BF221" s="758"/>
      <c r="BG221" s="770"/>
      <c r="BH221" s="778"/>
      <c r="BI221" s="768"/>
      <c r="BJ221" s="767"/>
      <c r="BK221" s="748"/>
      <c r="BL221" s="758"/>
      <c r="BM221" s="755"/>
      <c r="BN221" s="755"/>
      <c r="BO221" s="755"/>
      <c r="BP221" s="755"/>
      <c r="BQ221" s="755"/>
      <c r="BR221" s="758"/>
      <c r="BS221" s="748"/>
      <c r="BT221" s="748"/>
      <c r="BU221" s="748"/>
      <c r="BV221" s="748"/>
      <c r="BW221" s="767"/>
      <c r="BX221" s="758"/>
      <c r="BY221" s="755"/>
      <c r="BZ221" s="755"/>
      <c r="CA221" s="755"/>
      <c r="CB221" s="755"/>
      <c r="CC221" s="755"/>
      <c r="CD221" s="758"/>
      <c r="CE221" s="748"/>
      <c r="CF221" s="748"/>
      <c r="CG221" s="748"/>
      <c r="CH221" s="767"/>
      <c r="CI221" s="767"/>
      <c r="CJ221" s="758"/>
      <c r="CK221" s="758"/>
      <c r="CL221" s="820"/>
      <c r="CM221" s="758"/>
      <c r="CN221" s="768"/>
      <c r="CO221" s="768"/>
      <c r="CP221" s="787"/>
      <c r="CQ221" s="767"/>
      <c r="CR221" s="767"/>
      <c r="CS221" s="767"/>
      <c r="CT221" s="748"/>
      <c r="CU221" s="767"/>
      <c r="CV221" s="787"/>
      <c r="CW221" s="252"/>
      <c r="CX221" s="252"/>
      <c r="CY221" s="252"/>
      <c r="CZ221" s="252"/>
      <c r="DA221" s="252"/>
      <c r="DB221" s="758"/>
      <c r="DC221" s="748"/>
      <c r="DD221" s="748"/>
      <c r="DE221" s="748"/>
      <c r="DF221" s="767"/>
      <c r="DG221" s="748"/>
      <c r="DH221" s="787"/>
      <c r="DI221" s="755"/>
      <c r="DJ221" s="755"/>
      <c r="DK221" s="755"/>
      <c r="DL221" s="755"/>
      <c r="DM221" s="755"/>
      <c r="DN221" s="758"/>
      <c r="DO221" s="755"/>
      <c r="DP221" s="755"/>
      <c r="DQ221" s="755"/>
      <c r="DR221" s="755"/>
      <c r="DS221" s="755"/>
      <c r="DT221" s="758"/>
      <c r="DU221" s="767"/>
      <c r="DV221" s="767"/>
      <c r="DW221" s="767"/>
      <c r="DX221" s="767"/>
      <c r="DY221" s="252"/>
      <c r="DZ221" s="758"/>
      <c r="EA221" s="767"/>
      <c r="EB221" s="767"/>
      <c r="EC221" s="767"/>
      <c r="ED221" s="252"/>
      <c r="EE221" s="767"/>
      <c r="EF221" s="758"/>
      <c r="EG221" s="755"/>
      <c r="EH221" s="755"/>
      <c r="EI221" s="755"/>
      <c r="EJ221" s="755"/>
      <c r="EK221" s="755"/>
      <c r="EL221" s="758"/>
      <c r="EM221" s="748"/>
      <c r="EN221" s="748"/>
      <c r="EO221" s="748"/>
      <c r="EP221" s="767"/>
      <c r="EQ221" s="758"/>
      <c r="ER221" s="758"/>
      <c r="ES221" s="767"/>
      <c r="ET221" s="1344"/>
      <c r="EU221" s="767"/>
      <c r="EV221" s="748"/>
      <c r="EW221" s="767"/>
      <c r="EX221" s="758"/>
      <c r="EY221" s="755"/>
      <c r="EZ221" s="755"/>
      <c r="FA221" s="755"/>
      <c r="FB221" s="755"/>
      <c r="FC221" s="755"/>
      <c r="FD221" s="758"/>
      <c r="FE221" s="755"/>
      <c r="FF221" s="755"/>
      <c r="FG221" s="755"/>
      <c r="FH221" s="755"/>
      <c r="FI221" s="755"/>
      <c r="FJ221" s="787"/>
      <c r="FK221" s="252"/>
      <c r="FL221" s="252"/>
      <c r="FM221" s="252"/>
      <c r="FN221" s="748"/>
      <c r="FO221" s="767"/>
      <c r="FP221" s="758"/>
      <c r="FQ221" s="767"/>
      <c r="FR221" s="767"/>
      <c r="FS221" s="767"/>
      <c r="FT221" s="767"/>
      <c r="FU221" s="254"/>
      <c r="FV221" s="787"/>
      <c r="FW221" s="755"/>
      <c r="FX221" s="755"/>
      <c r="FY221" s="755"/>
      <c r="FZ221" s="755"/>
      <c r="GA221" s="755"/>
      <c r="GB221" s="758"/>
      <c r="GC221" s="767"/>
      <c r="GD221" s="767"/>
      <c r="GE221" s="767"/>
      <c r="GF221" s="767"/>
      <c r="GG221" s="767"/>
      <c r="GH221" s="758"/>
      <c r="GI221" s="755"/>
      <c r="GJ221" s="755"/>
      <c r="GK221" s="755"/>
      <c r="GL221" s="755"/>
      <c r="GM221" s="755"/>
      <c r="GN221" s="758"/>
      <c r="GO221" s="252"/>
      <c r="GP221" s="252"/>
      <c r="GQ221" s="252"/>
      <c r="GR221" s="748"/>
      <c r="GS221" s="252"/>
      <c r="GT221" s="758"/>
      <c r="GU221" s="252"/>
      <c r="GV221" s="252"/>
      <c r="GW221" s="252"/>
      <c r="GX221" s="757"/>
      <c r="GY221" s="767"/>
      <c r="GZ221" s="780"/>
      <c r="HA221" s="748"/>
      <c r="HB221" s="748"/>
      <c r="HC221" s="748"/>
      <c r="HD221" s="757"/>
      <c r="HE221" s="767"/>
      <c r="HF221" s="758"/>
      <c r="HG221" s="252"/>
      <c r="HH221" s="252"/>
      <c r="HI221" s="252"/>
      <c r="HJ221" s="748"/>
      <c r="HK221" s="767"/>
      <c r="HL221" s="758"/>
      <c r="HM221" s="748"/>
      <c r="HN221" s="748"/>
      <c r="HO221" s="748"/>
      <c r="HP221" s="767"/>
      <c r="HQ221" s="767"/>
      <c r="HR221" s="758"/>
      <c r="HS221" s="767"/>
      <c r="HT221" s="767"/>
      <c r="HU221" s="767"/>
      <c r="HV221" s="767"/>
      <c r="HW221" s="252"/>
      <c r="HX221" s="758"/>
      <c r="HY221" s="773"/>
      <c r="HZ221" s="762"/>
      <c r="IA221" s="766"/>
      <c r="IB221" s="766"/>
      <c r="IC221" s="766"/>
      <c r="ID221" s="758"/>
      <c r="IE221" s="773"/>
      <c r="IF221" s="762"/>
      <c r="IG221" s="766"/>
      <c r="IH221" s="748"/>
      <c r="II221" s="767"/>
      <c r="IJ221" s="758"/>
      <c r="IK221" s="545"/>
      <c r="IL221" s="753"/>
      <c r="IM221" s="546"/>
      <c r="IN221" s="546"/>
      <c r="IO221" s="546"/>
      <c r="IP221" s="764"/>
      <c r="IQ221" s="767"/>
      <c r="IR221" s="767"/>
      <c r="IS221" s="767"/>
      <c r="IT221" s="767"/>
      <c r="IU221" s="748"/>
      <c r="IV221" s="758"/>
      <c r="IW221" s="252"/>
      <c r="IX221" s="252"/>
      <c r="IY221" s="252"/>
      <c r="IZ221" s="767"/>
      <c r="JA221" s="768"/>
      <c r="JB221" s="767"/>
      <c r="JH221" s="5"/>
      <c r="JI221" s="758"/>
      <c r="JJ221" s="755"/>
      <c r="JK221" s="755"/>
      <c r="JL221" s="755"/>
      <c r="JM221" s="755"/>
      <c r="JN221" s="755"/>
      <c r="JO221" s="758"/>
      <c r="JP221" s="755"/>
      <c r="JQ221" s="755"/>
      <c r="JR221" s="755"/>
      <c r="JS221" s="755"/>
      <c r="JT221" s="755"/>
      <c r="JU221" s="758"/>
      <c r="JV221" s="755"/>
      <c r="JW221" s="755"/>
      <c r="JX221" s="755"/>
      <c r="JY221" s="755"/>
      <c r="JZ221" s="755"/>
      <c r="KA221" s="758"/>
      <c r="KB221" s="748"/>
      <c r="KC221" s="748"/>
      <c r="KD221" s="748"/>
      <c r="KE221" s="767"/>
      <c r="KF221" s="252"/>
      <c r="KG221" s="758"/>
      <c r="KH221" s="755"/>
      <c r="KI221" s="755"/>
      <c r="KJ221" s="755"/>
      <c r="KK221" s="755"/>
      <c r="KL221" s="755"/>
      <c r="KM221" s="758"/>
      <c r="KN221" s="787"/>
      <c r="KO221" s="748"/>
      <c r="KP221" s="748"/>
      <c r="KQ221" s="758"/>
      <c r="KR221" s="748"/>
      <c r="KS221" s="758"/>
      <c r="KT221" s="748"/>
      <c r="KU221" s="748"/>
      <c r="KV221" s="748"/>
      <c r="KW221" s="748"/>
      <c r="KX221" s="252"/>
      <c r="KY221" s="758"/>
      <c r="KZ221" s="755"/>
      <c r="LA221" s="755"/>
      <c r="LB221" s="755"/>
      <c r="LC221" s="755"/>
      <c r="LD221" s="755"/>
      <c r="LE221" s="767"/>
      <c r="LF221" s="755"/>
      <c r="LG221" s="755"/>
      <c r="LH221" s="755"/>
      <c r="LI221" s="755"/>
      <c r="LJ221" s="755"/>
      <c r="LK221" s="767"/>
      <c r="LL221" s="748"/>
      <c r="LM221" s="748"/>
      <c r="LN221" s="748"/>
      <c r="LO221" s="758"/>
      <c r="LP221" s="757"/>
      <c r="LQ221" s="758"/>
      <c r="LR221" s="755"/>
      <c r="LS221" s="755"/>
      <c r="LT221" s="755"/>
      <c r="LU221" s="755"/>
      <c r="LV221" s="755"/>
      <c r="LW221" s="758"/>
      <c r="LY221" s="565"/>
      <c r="LZ221" s="565"/>
      <c r="MA221" s="565"/>
      <c r="MB221" s="565"/>
      <c r="MC221" s="5"/>
      <c r="MD221" s="565"/>
      <c r="ME221" s="565"/>
      <c r="MF221" s="565"/>
      <c r="MG221" s="565"/>
      <c r="MH221" s="565"/>
      <c r="MI221" s="5"/>
      <c r="MJ221" s="279"/>
      <c r="MN221" s="252"/>
      <c r="MO221" s="5"/>
      <c r="MP221" s="5"/>
      <c r="MS221" s="5"/>
      <c r="MT221" s="279"/>
      <c r="MU221" s="252"/>
      <c r="MV221" s="252"/>
      <c r="MW221" s="252"/>
      <c r="MX221" s="252"/>
      <c r="MY221" s="5"/>
      <c r="MZ221" s="5"/>
      <c r="NC221" s="61"/>
      <c r="ND221" s="5"/>
      <c r="NE221" s="5"/>
      <c r="NH221" s="5"/>
      <c r="NI221" s="5"/>
      <c r="NJ221" s="59"/>
      <c r="NZ221" s="3"/>
      <c r="OA221" s="61"/>
      <c r="OB221" s="61"/>
      <c r="OC221" s="56"/>
      <c r="OD221" s="56"/>
      <c r="OE221" s="56"/>
    </row>
    <row r="222" spans="1:415" ht="14.25" customHeight="1" x14ac:dyDescent="0.15">
      <c r="A222" s="186" t="s">
        <v>159</v>
      </c>
      <c r="B222" s="417" t="s">
        <v>96</v>
      </c>
      <c r="C222" s="941">
        <v>321</v>
      </c>
      <c r="D222" s="942">
        <v>259</v>
      </c>
      <c r="E222" s="946">
        <v>304</v>
      </c>
      <c r="F222" s="948">
        <v>352</v>
      </c>
      <c r="G222" s="942">
        <v>322</v>
      </c>
      <c r="H222" s="943">
        <v>299</v>
      </c>
      <c r="I222" s="944">
        <v>315</v>
      </c>
      <c r="J222" s="942">
        <v>262</v>
      </c>
      <c r="K222" s="946">
        <v>224</v>
      </c>
      <c r="L222" s="944">
        <v>236</v>
      </c>
      <c r="M222" s="942">
        <v>246</v>
      </c>
      <c r="N222" s="946">
        <v>225</v>
      </c>
      <c r="O222" s="944">
        <v>268</v>
      </c>
      <c r="P222" s="942">
        <v>187</v>
      </c>
      <c r="Q222" s="947">
        <v>162</v>
      </c>
      <c r="R222" s="944">
        <v>178</v>
      </c>
      <c r="S222" s="942">
        <v>0</v>
      </c>
      <c r="T222" s="946">
        <v>138</v>
      </c>
      <c r="U222" s="948">
        <v>0</v>
      </c>
      <c r="V222" s="980">
        <v>0</v>
      </c>
      <c r="W222" s="947">
        <v>0</v>
      </c>
      <c r="X222" s="948">
        <v>54</v>
      </c>
      <c r="Y222" s="949">
        <v>0</v>
      </c>
      <c r="Z222" s="947">
        <v>0</v>
      </c>
      <c r="AA222" s="950">
        <v>434</v>
      </c>
      <c r="AB222" s="942">
        <v>249</v>
      </c>
      <c r="AC222" s="946">
        <v>273</v>
      </c>
      <c r="AD222" s="944">
        <v>313</v>
      </c>
      <c r="AE222" s="949">
        <v>376</v>
      </c>
      <c r="AF222" s="946">
        <v>389</v>
      </c>
      <c r="AG222" s="944">
        <v>302</v>
      </c>
      <c r="AH222" s="942">
        <v>232</v>
      </c>
      <c r="AI222" s="946">
        <v>227</v>
      </c>
      <c r="AJ222" s="944">
        <v>233</v>
      </c>
      <c r="AK222" s="942">
        <v>244</v>
      </c>
      <c r="AL222" s="951">
        <v>258</v>
      </c>
      <c r="AO222" s="1651"/>
      <c r="AP222" s="1655"/>
      <c r="AQ222" s="842"/>
      <c r="AR222" s="842"/>
      <c r="AS222" s="842"/>
      <c r="AT222" s="822"/>
      <c r="AU222" s="1656"/>
      <c r="AV222" s="1658"/>
      <c r="AW222" s="1658"/>
      <c r="AX222" s="1658"/>
      <c r="AY222" s="1658"/>
      <c r="AZ222" s="1658"/>
      <c r="BA222" s="1656"/>
      <c r="BB222" s="1659"/>
      <c r="BC222" s="1659"/>
      <c r="BD222" s="768"/>
      <c r="BE222" s="767"/>
      <c r="BF222" s="758"/>
      <c r="BG222" s="767"/>
      <c r="BH222" s="767"/>
      <c r="BI222" s="767"/>
      <c r="BJ222" s="768"/>
      <c r="BK222" s="768"/>
      <c r="BL222" s="758"/>
      <c r="BM222" s="755"/>
      <c r="BN222" s="755"/>
      <c r="BO222" s="755"/>
      <c r="BP222" s="755"/>
      <c r="BQ222" s="755"/>
      <c r="BR222" s="758"/>
      <c r="BS222" s="767"/>
      <c r="BT222" s="767"/>
      <c r="BU222" s="767"/>
      <c r="BV222" s="768"/>
      <c r="BW222" s="767"/>
      <c r="BX222" s="758"/>
      <c r="BY222" s="755"/>
      <c r="BZ222" s="755"/>
      <c r="CA222" s="755"/>
      <c r="CB222" s="755"/>
      <c r="CC222" s="755"/>
      <c r="CD222" s="758"/>
      <c r="CE222" s="748"/>
      <c r="CF222" s="748"/>
      <c r="CG222" s="748"/>
      <c r="CH222" s="767"/>
      <c r="CI222" s="252"/>
      <c r="CJ222" s="758"/>
      <c r="CK222" s="252"/>
      <c r="CL222" s="252"/>
      <c r="CM222" s="252"/>
      <c r="CN222" s="252"/>
      <c r="CO222" s="252"/>
      <c r="CP222" s="758"/>
      <c r="CQ222" s="767"/>
      <c r="CR222" s="767"/>
      <c r="CS222" s="767"/>
      <c r="CT222" s="768"/>
      <c r="CU222" s="768"/>
      <c r="CV222" s="758"/>
      <c r="CW222" s="767"/>
      <c r="CX222" s="767"/>
      <c r="CY222" s="767"/>
      <c r="CZ222" s="748"/>
      <c r="DA222" s="748"/>
      <c r="DB222" s="758"/>
      <c r="DC222" s="767"/>
      <c r="DD222" s="767"/>
      <c r="DE222" s="767"/>
      <c r="DF222" s="748"/>
      <c r="DG222" s="767"/>
      <c r="DH222" s="787"/>
      <c r="DI222" s="755"/>
      <c r="DJ222" s="755"/>
      <c r="DK222" s="755"/>
      <c r="DL222" s="755"/>
      <c r="DM222" s="755"/>
      <c r="DN222" s="758"/>
      <c r="DO222" s="755"/>
      <c r="DP222" s="755"/>
      <c r="DQ222" s="755"/>
      <c r="DR222" s="755"/>
      <c r="DS222" s="755"/>
      <c r="DT222" s="787"/>
      <c r="DU222" s="755"/>
      <c r="DV222" s="755"/>
      <c r="DW222" s="755"/>
      <c r="DX222" s="755"/>
      <c r="DY222" s="755"/>
      <c r="DZ222" s="758"/>
      <c r="EA222" s="767"/>
      <c r="EB222" s="767"/>
      <c r="EC222" s="767"/>
      <c r="ED222" s="252"/>
      <c r="EE222" s="767"/>
      <c r="EF222" s="758"/>
      <c r="EG222" s="755"/>
      <c r="EH222" s="755"/>
      <c r="EI222" s="755"/>
      <c r="EJ222" s="755"/>
      <c r="EK222" s="755"/>
      <c r="EL222" s="758"/>
      <c r="EM222" s="767"/>
      <c r="EN222" s="767"/>
      <c r="EO222" s="767"/>
      <c r="EP222" s="767"/>
      <c r="EQ222" s="767"/>
      <c r="ER222" s="758"/>
      <c r="ES222" s="755"/>
      <c r="ET222" s="755"/>
      <c r="EU222" s="755"/>
      <c r="EV222" s="755"/>
      <c r="EW222" s="755"/>
      <c r="EX222" s="758"/>
      <c r="EY222" s="755"/>
      <c r="EZ222" s="755"/>
      <c r="FA222" s="755"/>
      <c r="FB222" s="755"/>
      <c r="FC222" s="755"/>
      <c r="FD222" s="758"/>
      <c r="FE222" s="755"/>
      <c r="FF222" s="755"/>
      <c r="FG222" s="755"/>
      <c r="FH222" s="755"/>
      <c r="FI222" s="755"/>
      <c r="FJ222" s="758"/>
      <c r="FK222" s="252"/>
      <c r="FL222" s="252"/>
      <c r="FM222" s="252"/>
      <c r="FN222" s="748"/>
      <c r="FO222" s="767"/>
      <c r="FP222" s="758"/>
      <c r="FQ222" s="748"/>
      <c r="FR222" s="748"/>
      <c r="FS222" s="748"/>
      <c r="FT222" s="767"/>
      <c r="FU222" s="748"/>
      <c r="FV222" s="758"/>
      <c r="FW222" s="755"/>
      <c r="FX222" s="755"/>
      <c r="FY222" s="755"/>
      <c r="FZ222" s="755"/>
      <c r="GA222" s="755"/>
      <c r="GB222" s="758"/>
      <c r="GC222" s="748"/>
      <c r="GD222" s="748"/>
      <c r="GE222" s="748"/>
      <c r="GF222" s="767"/>
      <c r="GG222" s="767"/>
      <c r="GH222" s="758"/>
      <c r="GI222" s="755"/>
      <c r="GJ222" s="755"/>
      <c r="GK222" s="755"/>
      <c r="GL222" s="755"/>
      <c r="GM222" s="755"/>
      <c r="GN222" s="758"/>
      <c r="GO222" s="252"/>
      <c r="GP222" s="252"/>
      <c r="GQ222" s="252"/>
      <c r="GR222" s="748"/>
      <c r="GS222" s="252"/>
      <c r="GT222" s="758"/>
      <c r="GU222" s="767"/>
      <c r="GV222" s="780"/>
      <c r="GW222" s="767"/>
      <c r="GX222" s="767"/>
      <c r="GY222" s="748"/>
      <c r="GZ222" s="780"/>
      <c r="HA222" s="767"/>
      <c r="HB222" s="767"/>
      <c r="HC222" s="767"/>
      <c r="HD222" s="767"/>
      <c r="HE222" s="252"/>
      <c r="HF222" s="758"/>
      <c r="HG222" s="748"/>
      <c r="HH222" s="748"/>
      <c r="HI222" s="748"/>
      <c r="HJ222" s="748"/>
      <c r="HK222" s="767"/>
      <c r="HL222" s="758"/>
      <c r="HM222" s="767"/>
      <c r="HN222" s="767"/>
      <c r="HO222" s="767"/>
      <c r="HP222" s="748"/>
      <c r="HQ222" s="767"/>
      <c r="HR222" s="758"/>
      <c r="HS222" s="767"/>
      <c r="HT222" s="767"/>
      <c r="HU222" s="767"/>
      <c r="HV222" s="767"/>
      <c r="HW222" s="767"/>
      <c r="HX222" s="758"/>
      <c r="HY222" s="748"/>
      <c r="HZ222" s="748"/>
      <c r="IA222" s="748"/>
      <c r="IB222" s="767"/>
      <c r="IC222" s="748"/>
      <c r="ID222" s="758"/>
      <c r="IE222" s="773"/>
      <c r="IF222" s="762"/>
      <c r="IG222" s="766"/>
      <c r="IH222" s="766"/>
      <c r="II222" s="766"/>
      <c r="IJ222" s="758"/>
      <c r="IK222" s="545"/>
      <c r="IL222" s="753"/>
      <c r="IM222" s="546"/>
      <c r="IN222" s="546"/>
      <c r="IO222" s="546"/>
      <c r="IP222" s="764"/>
      <c r="IQ222" s="252"/>
      <c r="IR222" s="252"/>
      <c r="IS222" s="252"/>
      <c r="IT222" s="252"/>
      <c r="IU222" s="748"/>
      <c r="IV222" s="758"/>
      <c r="IW222" s="252"/>
      <c r="IX222" s="252"/>
      <c r="IY222" s="252"/>
      <c r="IZ222" s="767"/>
      <c r="JA222" s="768"/>
      <c r="JB222" s="767"/>
      <c r="JC222" s="59"/>
      <c r="JD222" s="59"/>
      <c r="JE222" s="59"/>
      <c r="JF222" s="5"/>
      <c r="JG222" s="792"/>
      <c r="JH222" s="5"/>
      <c r="JI222" s="758"/>
      <c r="JJ222" s="755"/>
      <c r="JK222" s="755"/>
      <c r="JL222" s="755"/>
      <c r="JM222" s="755"/>
      <c r="JN222" s="755"/>
      <c r="JO222" s="748"/>
      <c r="JP222" s="755"/>
      <c r="JQ222" s="755"/>
      <c r="JR222" s="755"/>
      <c r="JS222" s="755"/>
      <c r="JT222" s="755"/>
      <c r="JU222" s="758"/>
      <c r="JV222" s="755"/>
      <c r="JW222" s="755"/>
      <c r="JX222" s="755"/>
      <c r="JY222" s="755"/>
      <c r="JZ222" s="755"/>
      <c r="KA222" s="758"/>
      <c r="KB222" s="767"/>
      <c r="KC222" s="767"/>
      <c r="KD222" s="767"/>
      <c r="KE222" s="767"/>
      <c r="KF222" s="748"/>
      <c r="KG222" s="758"/>
      <c r="KH222" s="755"/>
      <c r="KI222" s="755"/>
      <c r="KJ222" s="755"/>
      <c r="KK222" s="755"/>
      <c r="KL222" s="755"/>
      <c r="KM222" s="758"/>
      <c r="KN222" s="787"/>
      <c r="KO222" s="748"/>
      <c r="KP222" s="748"/>
      <c r="KQ222" s="767"/>
      <c r="KR222" s="748"/>
      <c r="KS222" s="758"/>
      <c r="KT222" s="755"/>
      <c r="KU222" s="755"/>
      <c r="KV222" s="755"/>
      <c r="KW222" s="755"/>
      <c r="KX222" s="755"/>
      <c r="KY222" s="748"/>
      <c r="KZ222" s="755"/>
      <c r="LA222" s="755"/>
      <c r="LB222" s="755"/>
      <c r="LC222" s="755"/>
      <c r="LD222" s="755"/>
      <c r="LE222" s="767"/>
      <c r="LF222" s="755"/>
      <c r="LG222" s="755"/>
      <c r="LH222" s="755"/>
      <c r="LI222" s="755"/>
      <c r="LJ222" s="755"/>
      <c r="LK222" s="767"/>
      <c r="LL222" s="767"/>
      <c r="LM222" s="767"/>
      <c r="LN222" s="767"/>
      <c r="LO222" s="763"/>
      <c r="LP222" s="748"/>
      <c r="LQ222" s="758"/>
      <c r="LR222" s="755"/>
      <c r="LS222" s="755"/>
      <c r="LT222" s="755"/>
      <c r="LU222" s="755"/>
      <c r="LV222" s="755"/>
      <c r="LW222" s="758"/>
      <c r="LY222" s="565"/>
      <c r="LZ222" s="565"/>
      <c r="MA222" s="565"/>
      <c r="MB222" s="565"/>
      <c r="MC222" s="5"/>
      <c r="MD222" s="565"/>
      <c r="ME222" s="565"/>
      <c r="MF222" s="565"/>
      <c r="MG222" s="565"/>
      <c r="MH222" s="565"/>
      <c r="MI222" s="101"/>
      <c r="MM222" s="252"/>
      <c r="MN222" s="5"/>
      <c r="MO222" s="5"/>
      <c r="MP222" s="5"/>
      <c r="MS222" s="5"/>
      <c r="MT222" s="279"/>
      <c r="MU222" s="252"/>
      <c r="MV222" s="252"/>
      <c r="MW222" s="252"/>
      <c r="MX222" s="252"/>
      <c r="MY222" s="5"/>
      <c r="MZ222" s="5"/>
      <c r="NC222" s="5"/>
      <c r="ND222" s="5"/>
      <c r="NE222" s="5"/>
      <c r="NH222" s="5"/>
      <c r="NI222" s="5"/>
      <c r="NJ222" s="59"/>
      <c r="NZ222" s="60"/>
      <c r="OA222" s="61"/>
      <c r="OB222" s="61"/>
      <c r="OC222" s="56"/>
      <c r="OD222" s="56"/>
      <c r="OE222" s="56"/>
    </row>
    <row r="223" spans="1:415" ht="14.25" customHeight="1" x14ac:dyDescent="0.15">
      <c r="A223" s="250" t="s">
        <v>26</v>
      </c>
      <c r="B223" s="394" t="s">
        <v>93</v>
      </c>
      <c r="C223" s="917">
        <v>3520.337</v>
      </c>
      <c r="D223" s="918">
        <v>3746.578</v>
      </c>
      <c r="E223" s="922">
        <v>4013.9029999999998</v>
      </c>
      <c r="F223" s="924">
        <v>3806.7869999999998</v>
      </c>
      <c r="G223" s="918">
        <v>2877.424</v>
      </c>
      <c r="H223" s="961">
        <v>2341.643</v>
      </c>
      <c r="I223" s="920">
        <v>2120.0549999999998</v>
      </c>
      <c r="J223" s="918">
        <v>1370.1189999999999</v>
      </c>
      <c r="K223" s="922">
        <v>1656.7049999999999</v>
      </c>
      <c r="L223" s="920">
        <v>1660.548</v>
      </c>
      <c r="M223" s="926">
        <v>1903.2280000000001</v>
      </c>
      <c r="N223" s="922">
        <v>1678.4829999999999</v>
      </c>
      <c r="O223" s="920">
        <v>2190.384</v>
      </c>
      <c r="P223" s="918">
        <v>2286.5140000000001</v>
      </c>
      <c r="Q223" s="923">
        <v>1354.2</v>
      </c>
      <c r="R223" s="924">
        <v>1080.8309999999999</v>
      </c>
      <c r="S223" s="918">
        <v>321.666</v>
      </c>
      <c r="T223" s="922">
        <v>184.62</v>
      </c>
      <c r="U223" s="924">
        <v>9.66</v>
      </c>
      <c r="V223" s="1077">
        <v>38.68</v>
      </c>
      <c r="W223" s="925">
        <v>11.064</v>
      </c>
      <c r="X223" s="924">
        <v>7.2990000000000004</v>
      </c>
      <c r="Y223" s="926">
        <v>13.694000000000001</v>
      </c>
      <c r="Z223" s="923">
        <v>18.777000000000001</v>
      </c>
      <c r="AA223" s="927">
        <v>21.811</v>
      </c>
      <c r="AB223" s="926">
        <v>18.559000000000001</v>
      </c>
      <c r="AC223" s="922">
        <v>37.392000000000003</v>
      </c>
      <c r="AD223" s="920">
        <v>46.816000000000003</v>
      </c>
      <c r="AE223" s="926">
        <v>227.86699999999999</v>
      </c>
      <c r="AF223" s="922">
        <v>1045.9190000000001</v>
      </c>
      <c r="AG223" s="920">
        <v>3149.6550000000002</v>
      </c>
      <c r="AH223" s="918">
        <v>5069.51</v>
      </c>
      <c r="AI223" s="922">
        <v>5338.0389999999998</v>
      </c>
      <c r="AJ223" s="920">
        <v>4946.0129999999999</v>
      </c>
      <c r="AK223" s="918">
        <v>3721.6880000000001</v>
      </c>
      <c r="AL223" s="928">
        <v>5044.2470000000003</v>
      </c>
      <c r="AO223" s="1651"/>
      <c r="AQ223" s="822"/>
      <c r="AR223" s="822"/>
      <c r="AS223" s="842"/>
      <c r="AT223" s="842"/>
      <c r="AV223" s="1657"/>
      <c r="AW223" s="1657"/>
      <c r="AX223" s="1657"/>
      <c r="AY223" s="1658"/>
      <c r="AZ223" s="1658"/>
      <c r="BB223" s="1659"/>
      <c r="BC223" s="1659"/>
      <c r="BD223" s="768"/>
      <c r="BE223" s="767"/>
      <c r="BF223" s="787"/>
      <c r="BG223" s="767"/>
      <c r="BH223" s="767"/>
      <c r="BI223" s="767"/>
      <c r="BJ223" s="767"/>
      <c r="BK223" s="767"/>
      <c r="BL223" s="787"/>
      <c r="BM223" s="755"/>
      <c r="BN223" s="755"/>
      <c r="BO223" s="755"/>
      <c r="BP223" s="755"/>
      <c r="BQ223" s="755"/>
      <c r="BR223" s="787"/>
      <c r="BS223" s="767"/>
      <c r="BT223" s="767"/>
      <c r="BU223" s="767"/>
      <c r="BV223" s="748"/>
      <c r="BW223" s="768"/>
      <c r="BX223" s="787"/>
      <c r="BY223" s="755"/>
      <c r="BZ223" s="755"/>
      <c r="CA223" s="755"/>
      <c r="CB223" s="755"/>
      <c r="CC223" s="755"/>
      <c r="CD223" s="787"/>
      <c r="CE223" s="767"/>
      <c r="CF223" s="767"/>
      <c r="CG223" s="767"/>
      <c r="CH223" s="748"/>
      <c r="CI223" s="767"/>
      <c r="CJ223" s="787"/>
      <c r="CK223" s="748"/>
      <c r="CL223" s="748"/>
      <c r="CM223" s="748"/>
      <c r="CN223" s="767"/>
      <c r="CO223" s="768"/>
      <c r="CP223" s="758"/>
      <c r="CQ223" s="748"/>
      <c r="CR223" s="748"/>
      <c r="CS223" s="748"/>
      <c r="CT223" s="767"/>
      <c r="CU223" s="767"/>
      <c r="CV223" s="758"/>
      <c r="CW223" s="252"/>
      <c r="CX223" s="252"/>
      <c r="CY223" s="252"/>
      <c r="CZ223" s="767"/>
      <c r="DA223" s="252"/>
      <c r="DB223" s="758"/>
      <c r="DC223" s="767"/>
      <c r="DD223" s="767"/>
      <c r="DE223" s="767"/>
      <c r="DF223" s="767"/>
      <c r="DG223" s="767"/>
      <c r="DH223" s="787"/>
      <c r="DI223" s="755"/>
      <c r="DJ223" s="755"/>
      <c r="DK223" s="755"/>
      <c r="DL223" s="755"/>
      <c r="DM223" s="755"/>
      <c r="DN223" s="787"/>
      <c r="DO223" s="755"/>
      <c r="DP223" s="755"/>
      <c r="DQ223" s="755"/>
      <c r="DR223" s="755"/>
      <c r="DS223" s="755"/>
      <c r="DT223" s="758"/>
      <c r="DU223" s="755"/>
      <c r="DV223" s="755"/>
      <c r="DW223" s="755"/>
      <c r="DX223" s="755"/>
      <c r="DY223" s="755"/>
      <c r="DZ223" s="787"/>
      <c r="EA223" s="755"/>
      <c r="EB223" s="755"/>
      <c r="EC223" s="755"/>
      <c r="ED223" s="755"/>
      <c r="EE223" s="755"/>
      <c r="EF223" s="787"/>
      <c r="EG223" s="755"/>
      <c r="EH223" s="755"/>
      <c r="EI223" s="755"/>
      <c r="EJ223" s="755"/>
      <c r="EK223" s="755"/>
      <c r="EL223" s="787"/>
      <c r="EM223" s="767"/>
      <c r="EN223" s="767"/>
      <c r="EO223" s="767"/>
      <c r="EP223" s="767"/>
      <c r="EQ223" s="767"/>
      <c r="ER223" s="748"/>
      <c r="ES223" s="755"/>
      <c r="ET223" s="755"/>
      <c r="EU223" s="755"/>
      <c r="EV223" s="755"/>
      <c r="EW223" s="755"/>
      <c r="EX223" s="748"/>
      <c r="EY223" s="755"/>
      <c r="EZ223" s="755"/>
      <c r="FA223" s="755"/>
      <c r="FB223" s="755"/>
      <c r="FC223" s="755"/>
      <c r="FD223" s="787"/>
      <c r="FE223" s="755"/>
      <c r="FF223" s="755"/>
      <c r="FG223" s="755"/>
      <c r="FH223" s="755"/>
      <c r="FI223" s="755"/>
      <c r="FJ223" s="758"/>
      <c r="FK223" s="252"/>
      <c r="FL223" s="252"/>
      <c r="FM223" s="252"/>
      <c r="FN223" s="748"/>
      <c r="FO223" s="767"/>
      <c r="FP223" s="787"/>
      <c r="FQ223" s="767"/>
      <c r="FR223" s="767"/>
      <c r="FS223" s="767"/>
      <c r="FT223" s="767"/>
      <c r="FU223" s="748"/>
      <c r="FV223" s="758"/>
      <c r="FW223" s="755"/>
      <c r="FX223" s="755"/>
      <c r="FY223" s="755"/>
      <c r="FZ223" s="755"/>
      <c r="GA223" s="755"/>
      <c r="GB223" s="787"/>
      <c r="GC223" s="767"/>
      <c r="GD223" s="767"/>
      <c r="GE223" s="767"/>
      <c r="GF223" s="767"/>
      <c r="GG223" s="767"/>
      <c r="GH223" s="787"/>
      <c r="GI223" s="755"/>
      <c r="GJ223" s="755"/>
      <c r="GK223" s="755"/>
      <c r="GL223" s="755"/>
      <c r="GM223" s="755"/>
      <c r="GN223" s="787"/>
      <c r="GO223" s="252"/>
      <c r="GP223" s="252"/>
      <c r="GQ223" s="252"/>
      <c r="GR223" s="748"/>
      <c r="GS223" s="252"/>
      <c r="GT223" s="748"/>
      <c r="GU223" s="767"/>
      <c r="GV223" s="780"/>
      <c r="GW223" s="767"/>
      <c r="GX223" s="767"/>
      <c r="GY223" s="767"/>
      <c r="GZ223" s="784"/>
      <c r="HA223" s="748"/>
      <c r="HB223" s="748"/>
      <c r="HC223" s="748"/>
      <c r="HD223" s="767"/>
      <c r="HE223" s="769"/>
      <c r="HF223" s="748"/>
      <c r="HG223" s="767"/>
      <c r="HH223" s="767"/>
      <c r="HI223" s="767"/>
      <c r="HJ223" s="767"/>
      <c r="HK223" s="767"/>
      <c r="HL223" s="748"/>
      <c r="HM223" s="748"/>
      <c r="HN223" s="748"/>
      <c r="HO223" s="748"/>
      <c r="HP223" s="767"/>
      <c r="HQ223" s="767"/>
      <c r="HR223" s="787"/>
      <c r="HS223" s="767"/>
      <c r="HT223" s="767"/>
      <c r="HU223" s="767"/>
      <c r="HV223" s="766"/>
      <c r="HW223" s="767"/>
      <c r="HX223" s="787"/>
      <c r="HY223" s="767"/>
      <c r="HZ223" s="767"/>
      <c r="IA223" s="767"/>
      <c r="IB223" s="767"/>
      <c r="IC223" s="252"/>
      <c r="ID223" s="787"/>
      <c r="IE223" s="773"/>
      <c r="IF223" s="762"/>
      <c r="IG223" s="766"/>
      <c r="IH223" s="767"/>
      <c r="II223" s="767"/>
      <c r="IJ223" s="787"/>
      <c r="IK223" s="545"/>
      <c r="IL223" s="753"/>
      <c r="IM223" s="546"/>
      <c r="IN223" s="546"/>
      <c r="IO223" s="546"/>
      <c r="IP223" s="827"/>
      <c r="IQ223" s="767"/>
      <c r="IR223" s="767"/>
      <c r="IS223" s="767"/>
      <c r="IT223" s="748"/>
      <c r="IU223" s="748"/>
      <c r="IV223" s="748"/>
      <c r="IW223" s="767"/>
      <c r="IX223" s="767"/>
      <c r="IY223" s="767"/>
      <c r="IZ223" s="252"/>
      <c r="JA223" s="748"/>
      <c r="JB223" s="748"/>
      <c r="JC223" s="5"/>
      <c r="JD223" s="5"/>
      <c r="JE223" s="5"/>
      <c r="JF223" s="59"/>
      <c r="JG223" s="792"/>
      <c r="JH223" s="792"/>
      <c r="JI223" s="787"/>
      <c r="JJ223" s="755"/>
      <c r="JK223" s="755"/>
      <c r="JL223" s="755"/>
      <c r="JM223" s="755"/>
      <c r="JN223" s="755"/>
      <c r="JO223" s="758"/>
      <c r="JP223" s="755"/>
      <c r="JQ223" s="755"/>
      <c r="JR223" s="755"/>
      <c r="JS223" s="755"/>
      <c r="JT223" s="755"/>
      <c r="JU223" s="748"/>
      <c r="JV223" s="755"/>
      <c r="JW223" s="755"/>
      <c r="JX223" s="755"/>
      <c r="JY223" s="755"/>
      <c r="JZ223" s="755"/>
      <c r="KA223" s="748"/>
      <c r="KB223" s="252"/>
      <c r="KC223" s="252"/>
      <c r="KD223" s="252"/>
      <c r="KE223" s="767"/>
      <c r="KF223" s="767"/>
      <c r="KG223" s="748"/>
      <c r="KH223" s="755"/>
      <c r="KI223" s="755"/>
      <c r="KJ223" s="755"/>
      <c r="KK223" s="755"/>
      <c r="KL223" s="755"/>
      <c r="KM223" s="787"/>
      <c r="KN223" s="758"/>
      <c r="KO223" s="767"/>
      <c r="KP223" s="767"/>
      <c r="KQ223" s="748"/>
      <c r="KR223" s="748"/>
      <c r="KS223" s="748"/>
      <c r="KT223" s="755"/>
      <c r="KU223" s="755"/>
      <c r="KV223" s="755"/>
      <c r="KW223" s="755"/>
      <c r="KX223" s="755"/>
      <c r="KY223" s="758"/>
      <c r="KZ223" s="755"/>
      <c r="LA223" s="755"/>
      <c r="LB223" s="755"/>
      <c r="LC223" s="755"/>
      <c r="LD223" s="755"/>
      <c r="LE223" s="748"/>
      <c r="LF223" s="755"/>
      <c r="LG223" s="755"/>
      <c r="LH223" s="755"/>
      <c r="LI223" s="755"/>
      <c r="LJ223" s="755"/>
      <c r="LK223" s="748"/>
      <c r="LL223" s="748"/>
      <c r="LM223" s="748"/>
      <c r="LN223" s="748"/>
      <c r="LO223" s="748"/>
      <c r="LP223" s="757"/>
      <c r="LQ223" s="748"/>
      <c r="LR223" s="755"/>
      <c r="LS223" s="755"/>
      <c r="LT223" s="755"/>
      <c r="LU223" s="755"/>
      <c r="LV223" s="755"/>
      <c r="LW223" s="748"/>
      <c r="LY223" s="565"/>
      <c r="LZ223" s="565"/>
      <c r="MA223" s="565"/>
      <c r="MB223" s="565"/>
      <c r="MC223" s="101"/>
      <c r="MD223" s="565"/>
      <c r="ME223" s="565"/>
      <c r="MF223" s="565"/>
      <c r="MG223" s="565"/>
      <c r="MH223" s="565"/>
      <c r="MI223" s="5"/>
      <c r="MN223" s="252"/>
      <c r="MO223" s="5"/>
      <c r="MP223" s="5"/>
      <c r="MS223" s="5"/>
      <c r="MT223" s="279"/>
      <c r="MU223" s="252"/>
      <c r="MV223" s="252"/>
      <c r="MW223" s="252"/>
      <c r="MX223" s="252"/>
      <c r="MY223" s="5"/>
      <c r="MZ223" s="5"/>
      <c r="NC223" s="5"/>
      <c r="ND223" s="5"/>
      <c r="NE223" s="5"/>
      <c r="NH223" s="5"/>
      <c r="NI223" s="5"/>
      <c r="NJ223" s="59"/>
      <c r="NZ223" s="60"/>
      <c r="OB223" s="61"/>
      <c r="OC223" s="56"/>
      <c r="OD223" s="56"/>
      <c r="OE223" s="56"/>
    </row>
    <row r="224" spans="1:415" ht="14.25" customHeight="1" x14ac:dyDescent="0.15">
      <c r="A224" s="184" t="s">
        <v>160</v>
      </c>
      <c r="B224" s="395" t="s">
        <v>94</v>
      </c>
      <c r="C224" s="929">
        <v>158671.834</v>
      </c>
      <c r="D224" s="930">
        <v>156765.98499999999</v>
      </c>
      <c r="E224" s="934">
        <v>244758.61600000001</v>
      </c>
      <c r="F224" s="936">
        <v>188333.321</v>
      </c>
      <c r="G224" s="930">
        <v>181399.18</v>
      </c>
      <c r="H224" s="986">
        <v>151056.204</v>
      </c>
      <c r="I224" s="932">
        <v>125487.76700000001</v>
      </c>
      <c r="J224" s="930">
        <v>102570.374</v>
      </c>
      <c r="K224" s="934">
        <v>192849.655</v>
      </c>
      <c r="L224" s="932">
        <v>130335.322</v>
      </c>
      <c r="M224" s="938">
        <v>157377.27600000001</v>
      </c>
      <c r="N224" s="934">
        <v>164401.01500000001</v>
      </c>
      <c r="O224" s="972">
        <v>252428.198</v>
      </c>
      <c r="P224" s="930">
        <v>171834.01</v>
      </c>
      <c r="Q224" s="935">
        <v>73944.456999999995</v>
      </c>
      <c r="R224" s="936">
        <v>53134.78</v>
      </c>
      <c r="S224" s="930">
        <v>17650.062000000002</v>
      </c>
      <c r="T224" s="934">
        <v>10768.587</v>
      </c>
      <c r="U224" s="936">
        <v>1076.8589999999999</v>
      </c>
      <c r="V224" s="1078">
        <v>2729.8159999999998</v>
      </c>
      <c r="W224" s="937">
        <v>1059.462</v>
      </c>
      <c r="X224" s="936">
        <v>1000.966</v>
      </c>
      <c r="Y224" s="938">
        <v>1266.7560000000001</v>
      </c>
      <c r="Z224" s="935">
        <v>1606.643</v>
      </c>
      <c r="AA224" s="939">
        <v>2076.83</v>
      </c>
      <c r="AB224" s="930">
        <v>2423.1289999999999</v>
      </c>
      <c r="AC224" s="934">
        <v>3888.848</v>
      </c>
      <c r="AD224" s="932">
        <v>5346.4390000000003</v>
      </c>
      <c r="AE224" s="938">
        <v>21350.993999999999</v>
      </c>
      <c r="AF224" s="934">
        <v>66537.87</v>
      </c>
      <c r="AG224" s="932">
        <v>172772.046</v>
      </c>
      <c r="AH224" s="930">
        <v>261298.054</v>
      </c>
      <c r="AI224" s="934">
        <v>199757.16099999999</v>
      </c>
      <c r="AJ224" s="932">
        <v>186775.568</v>
      </c>
      <c r="AK224" s="930">
        <v>168437.046</v>
      </c>
      <c r="AL224" s="940">
        <v>218706.94899999999</v>
      </c>
      <c r="AO224" s="1651"/>
      <c r="AQ224" s="822"/>
      <c r="AR224" s="822"/>
      <c r="AS224" s="822"/>
      <c r="AT224" s="842"/>
      <c r="AV224" s="1657"/>
      <c r="AW224" s="1657"/>
      <c r="AX224" s="1657"/>
      <c r="AY224" s="1657"/>
      <c r="AZ224" s="1658"/>
      <c r="BB224" s="1659"/>
      <c r="BC224" s="1659"/>
      <c r="BD224" s="748"/>
      <c r="BE224" s="252"/>
      <c r="BF224" s="758"/>
      <c r="BG224" s="748"/>
      <c r="BH224" s="748"/>
      <c r="BI224" s="748"/>
      <c r="BJ224" s="748"/>
      <c r="BK224" s="767"/>
      <c r="BL224" s="758"/>
      <c r="BM224" s="755"/>
      <c r="BN224" s="755"/>
      <c r="BO224" s="755"/>
      <c r="BP224" s="755"/>
      <c r="BQ224" s="755"/>
      <c r="BR224" s="758"/>
      <c r="BS224" s="748"/>
      <c r="BT224" s="748"/>
      <c r="BU224" s="748"/>
      <c r="BV224" s="252"/>
      <c r="BW224" s="252"/>
      <c r="BX224" s="758"/>
      <c r="BY224" s="755"/>
      <c r="BZ224" s="755"/>
      <c r="CA224" s="755"/>
      <c r="CB224" s="755"/>
      <c r="CC224" s="755"/>
      <c r="CD224" s="758"/>
      <c r="CE224" s="767"/>
      <c r="CF224" s="767"/>
      <c r="CG224" s="767"/>
      <c r="CH224" s="768"/>
      <c r="CI224" s="768"/>
      <c r="CJ224" s="758"/>
      <c r="CK224" s="748"/>
      <c r="CL224" s="748"/>
      <c r="CM224" s="748"/>
      <c r="CN224" s="767"/>
      <c r="CO224" s="252"/>
      <c r="CP224" s="758"/>
      <c r="CQ224" s="748"/>
      <c r="CR224" s="748"/>
      <c r="CS224" s="748"/>
      <c r="CT224" s="767"/>
      <c r="CU224" s="767"/>
      <c r="CV224" s="758"/>
      <c r="CW224" s="767"/>
      <c r="CX224" s="767"/>
      <c r="CY224" s="767"/>
      <c r="CZ224" s="748"/>
      <c r="DA224" s="748"/>
      <c r="DB224" s="758"/>
      <c r="DC224" s="767"/>
      <c r="DD224" s="767"/>
      <c r="DE224" s="767"/>
      <c r="DF224" s="767"/>
      <c r="DG224" s="767"/>
      <c r="DH224" s="758"/>
      <c r="DI224" s="755"/>
      <c r="DJ224" s="755"/>
      <c r="DK224" s="755"/>
      <c r="DL224" s="755"/>
      <c r="DM224" s="755"/>
      <c r="DN224" s="758"/>
      <c r="DO224" s="755"/>
      <c r="DP224" s="755"/>
      <c r="DQ224" s="755"/>
      <c r="DR224" s="755"/>
      <c r="DS224" s="755"/>
      <c r="DT224" s="758"/>
      <c r="DU224" s="755"/>
      <c r="DV224" s="755"/>
      <c r="DW224" s="755"/>
      <c r="DX224" s="755"/>
      <c r="DY224" s="755"/>
      <c r="DZ224" s="758"/>
      <c r="EA224" s="755"/>
      <c r="EB224" s="755"/>
      <c r="EC224" s="755"/>
      <c r="ED224" s="755"/>
      <c r="EE224" s="755"/>
      <c r="EF224" s="758"/>
      <c r="EG224" s="755"/>
      <c r="EH224" s="755"/>
      <c r="EI224" s="755"/>
      <c r="EJ224" s="755"/>
      <c r="EK224" s="755"/>
      <c r="EL224" s="758"/>
      <c r="EM224" s="767"/>
      <c r="EN224" s="767"/>
      <c r="EO224" s="767"/>
      <c r="EP224" s="767"/>
      <c r="EQ224" s="767"/>
      <c r="ER224" s="758"/>
      <c r="ES224" s="755"/>
      <c r="ET224" s="755"/>
      <c r="EU224" s="755"/>
      <c r="EV224" s="755"/>
      <c r="EW224" s="755"/>
      <c r="EX224" s="758"/>
      <c r="EY224" s="755"/>
      <c r="EZ224" s="755"/>
      <c r="FA224" s="755"/>
      <c r="FB224" s="755"/>
      <c r="FC224" s="755"/>
      <c r="FD224" s="758"/>
      <c r="FE224" s="755"/>
      <c r="FF224" s="755"/>
      <c r="FG224" s="755"/>
      <c r="FH224" s="755"/>
      <c r="FI224" s="755"/>
      <c r="FJ224" s="787"/>
      <c r="FK224" s="252"/>
      <c r="FL224" s="252"/>
      <c r="FM224" s="252"/>
      <c r="FN224" s="748"/>
      <c r="FO224" s="767"/>
      <c r="FP224" s="758"/>
      <c r="FQ224" s="767"/>
      <c r="FR224" s="767"/>
      <c r="FS224" s="767"/>
      <c r="FT224" s="767"/>
      <c r="FU224" s="252"/>
      <c r="FV224" s="787"/>
      <c r="FW224" s="755"/>
      <c r="FX224" s="755"/>
      <c r="FY224" s="755"/>
      <c r="FZ224" s="755"/>
      <c r="GA224" s="755"/>
      <c r="GB224" s="758"/>
      <c r="GC224" s="767"/>
      <c r="GD224" s="767"/>
      <c r="GE224" s="767"/>
      <c r="GF224" s="767"/>
      <c r="GG224" s="748"/>
      <c r="GH224" s="758"/>
      <c r="GI224" s="755"/>
      <c r="GJ224" s="755"/>
      <c r="GK224" s="755"/>
      <c r="GL224" s="755"/>
      <c r="GM224" s="755"/>
      <c r="GN224" s="758"/>
      <c r="GO224" s="252"/>
      <c r="GP224" s="252"/>
      <c r="GQ224" s="252"/>
      <c r="GR224" s="748"/>
      <c r="GS224" s="252"/>
      <c r="GT224" s="758"/>
      <c r="GU224" s="767"/>
      <c r="GV224" s="767"/>
      <c r="GW224" s="767"/>
      <c r="GX224" s="757"/>
      <c r="GY224" s="254"/>
      <c r="GZ224" s="780"/>
      <c r="HA224" s="767"/>
      <c r="HB224" s="767"/>
      <c r="HC224" s="767"/>
      <c r="HD224" s="767"/>
      <c r="HE224" s="748"/>
      <c r="HF224" s="758"/>
      <c r="HG224" s="252"/>
      <c r="HH224" s="252"/>
      <c r="HI224" s="252"/>
      <c r="HJ224" s="767"/>
      <c r="HK224" s="767"/>
      <c r="HL224" s="758"/>
      <c r="HM224" s="767"/>
      <c r="HN224" s="767"/>
      <c r="HO224" s="767"/>
      <c r="HP224" s="748"/>
      <c r="HQ224" s="767"/>
      <c r="HR224" s="758"/>
      <c r="HS224" s="252"/>
      <c r="HT224" s="252"/>
      <c r="HU224" s="252"/>
      <c r="HV224" s="748"/>
      <c r="HW224" s="748"/>
      <c r="HX224" s="758"/>
      <c r="HY224" s="773"/>
      <c r="HZ224" s="762"/>
      <c r="IA224" s="766"/>
      <c r="IB224" s="766"/>
      <c r="IC224" s="766"/>
      <c r="ID224" s="758"/>
      <c r="IE224" s="767"/>
      <c r="IF224" s="767"/>
      <c r="IG224" s="767"/>
      <c r="IH224" s="766"/>
      <c r="II224" s="748"/>
      <c r="IJ224" s="758"/>
      <c r="IK224" s="545"/>
      <c r="IL224" s="753"/>
      <c r="IM224" s="546"/>
      <c r="IN224" s="546"/>
      <c r="IO224" s="546"/>
      <c r="IP224" s="764"/>
      <c r="IQ224" s="748"/>
      <c r="IR224" s="748"/>
      <c r="IS224" s="748"/>
      <c r="IT224" s="767"/>
      <c r="IU224" s="748"/>
      <c r="IV224" s="758"/>
      <c r="IW224" s="252"/>
      <c r="IX224" s="252"/>
      <c r="IY224" s="252"/>
      <c r="IZ224" s="767"/>
      <c r="JA224" s="768"/>
      <c r="JB224" s="767"/>
      <c r="JC224" s="59"/>
      <c r="JD224" s="59"/>
      <c r="JE224" s="59"/>
      <c r="JF224" s="59"/>
      <c r="JG224" s="59"/>
      <c r="JH224" s="5"/>
      <c r="JI224" s="758"/>
      <c r="JJ224" s="755"/>
      <c r="JK224" s="755"/>
      <c r="JL224" s="755"/>
      <c r="JM224" s="755"/>
      <c r="JN224" s="755"/>
      <c r="JO224" s="758"/>
      <c r="JP224" s="755"/>
      <c r="JQ224" s="755"/>
      <c r="JR224" s="755"/>
      <c r="JS224" s="755"/>
      <c r="JT224" s="755"/>
      <c r="JU224" s="758"/>
      <c r="JV224" s="755"/>
      <c r="JW224" s="755"/>
      <c r="JX224" s="755"/>
      <c r="JY224" s="755"/>
      <c r="JZ224" s="755"/>
      <c r="KA224" s="758"/>
      <c r="KB224" s="252"/>
      <c r="KC224" s="252"/>
      <c r="KD224" s="252"/>
      <c r="KE224" s="748"/>
      <c r="KF224" s="767"/>
      <c r="KG224" s="758"/>
      <c r="KH224" s="755"/>
      <c r="KI224" s="755"/>
      <c r="KJ224" s="755"/>
      <c r="KK224" s="755"/>
      <c r="KL224" s="755"/>
      <c r="KM224" s="758"/>
      <c r="KN224" s="787"/>
      <c r="KO224" s="748"/>
      <c r="KP224" s="748"/>
      <c r="KQ224" s="767"/>
      <c r="KR224" s="748"/>
      <c r="KS224" s="758"/>
      <c r="KT224" s="755"/>
      <c r="KU224" s="755"/>
      <c r="KV224" s="755"/>
      <c r="KW224" s="755"/>
      <c r="KX224" s="755"/>
      <c r="KY224" s="758"/>
      <c r="KZ224" s="755"/>
      <c r="LA224" s="755"/>
      <c r="LB224" s="755"/>
      <c r="LC224" s="755"/>
      <c r="LD224" s="755"/>
      <c r="LE224" s="767"/>
      <c r="LF224" s="755"/>
      <c r="LG224" s="755"/>
      <c r="LH224" s="755"/>
      <c r="LI224" s="755"/>
      <c r="LJ224" s="755"/>
      <c r="LK224" s="767"/>
      <c r="LL224" s="755"/>
      <c r="LM224" s="756"/>
      <c r="LN224" s="757"/>
      <c r="LO224" s="757"/>
      <c r="LP224" s="757"/>
      <c r="LQ224" s="758"/>
      <c r="LR224" s="755"/>
      <c r="LS224" s="755"/>
      <c r="LT224" s="755"/>
      <c r="LU224" s="755"/>
      <c r="LV224" s="755"/>
      <c r="LW224" s="758"/>
      <c r="LY224" s="565"/>
      <c r="LZ224" s="565"/>
      <c r="MA224" s="565"/>
      <c r="MB224" s="565"/>
      <c r="MC224" s="5"/>
      <c r="MD224" s="565"/>
      <c r="ME224" s="565"/>
      <c r="MF224" s="565"/>
      <c r="MG224" s="565"/>
      <c r="MH224" s="565"/>
      <c r="MI224" s="5"/>
      <c r="MJ224" s="5"/>
      <c r="MK224" s="5"/>
      <c r="MO224" s="5"/>
      <c r="MP224" s="5"/>
      <c r="MX224" s="252"/>
      <c r="MY224" s="5"/>
      <c r="MZ224" s="5"/>
      <c r="NC224" s="5"/>
      <c r="ND224" s="279"/>
      <c r="NE224" s="252"/>
      <c r="NF224" s="252"/>
      <c r="NG224" s="252"/>
      <c r="NH224" s="252"/>
      <c r="NI224" s="5"/>
      <c r="NJ224" s="5"/>
      <c r="NM224" s="5"/>
      <c r="NN224" s="5"/>
      <c r="NO224" s="5"/>
      <c r="NR224" s="5"/>
      <c r="NS224" s="5"/>
      <c r="NT224" s="59"/>
      <c r="NW224" s="5"/>
      <c r="NX224" s="5"/>
      <c r="NY224" s="59"/>
      <c r="OT224" s="3"/>
      <c r="OV224" s="61"/>
      <c r="OW224" s="56"/>
      <c r="OX224" s="56"/>
      <c r="OY224" s="56"/>
    </row>
    <row r="225" spans="1:403" ht="14.25" customHeight="1" x14ac:dyDescent="0.15">
      <c r="A225" s="186" t="s">
        <v>160</v>
      </c>
      <c r="B225" s="417" t="s">
        <v>96</v>
      </c>
      <c r="C225" s="941">
        <v>45</v>
      </c>
      <c r="D225" s="942">
        <v>42</v>
      </c>
      <c r="E225" s="946">
        <v>61</v>
      </c>
      <c r="F225" s="948">
        <v>49</v>
      </c>
      <c r="G225" s="942">
        <v>63</v>
      </c>
      <c r="H225" s="943">
        <v>65</v>
      </c>
      <c r="I225" s="944">
        <v>59</v>
      </c>
      <c r="J225" s="942">
        <v>75</v>
      </c>
      <c r="K225" s="946">
        <v>116</v>
      </c>
      <c r="L225" s="944">
        <v>78</v>
      </c>
      <c r="M225" s="942">
        <v>83</v>
      </c>
      <c r="N225" s="946">
        <v>98</v>
      </c>
      <c r="O225" s="944">
        <v>115</v>
      </c>
      <c r="P225" s="942">
        <v>75</v>
      </c>
      <c r="Q225" s="947">
        <v>55</v>
      </c>
      <c r="R225" s="944">
        <v>49</v>
      </c>
      <c r="S225" s="942">
        <v>55</v>
      </c>
      <c r="T225" s="946">
        <v>58</v>
      </c>
      <c r="U225" s="948">
        <v>111</v>
      </c>
      <c r="V225" s="980">
        <v>71</v>
      </c>
      <c r="W225" s="947">
        <v>96</v>
      </c>
      <c r="X225" s="948">
        <v>137</v>
      </c>
      <c r="Y225" s="949">
        <v>93</v>
      </c>
      <c r="Z225" s="947">
        <v>86</v>
      </c>
      <c r="AA225" s="950">
        <v>95</v>
      </c>
      <c r="AB225" s="942">
        <v>131</v>
      </c>
      <c r="AC225" s="946">
        <v>104</v>
      </c>
      <c r="AD225" s="944">
        <v>114</v>
      </c>
      <c r="AE225" s="949">
        <v>94</v>
      </c>
      <c r="AF225" s="946">
        <v>64</v>
      </c>
      <c r="AG225" s="944">
        <v>55</v>
      </c>
      <c r="AH225" s="942">
        <v>52</v>
      </c>
      <c r="AI225" s="946">
        <v>37</v>
      </c>
      <c r="AJ225" s="944">
        <v>38</v>
      </c>
      <c r="AK225" s="942">
        <v>45</v>
      </c>
      <c r="AL225" s="951">
        <v>43</v>
      </c>
      <c r="AO225" s="1651"/>
      <c r="AP225" s="1655"/>
      <c r="AQ225" s="822"/>
      <c r="AR225" s="822"/>
      <c r="AS225" s="822"/>
      <c r="AT225" s="1653"/>
      <c r="AU225" s="1656"/>
      <c r="AV225" s="1658"/>
      <c r="AW225" s="1658"/>
      <c r="AX225" s="1658"/>
      <c r="AY225" s="1657"/>
      <c r="AZ225" s="1657"/>
      <c r="BA225" s="1656"/>
      <c r="BB225" s="822"/>
      <c r="BC225" s="822"/>
      <c r="BD225" s="748"/>
      <c r="BE225" s="767"/>
      <c r="BF225" s="758"/>
      <c r="BG225" s="748"/>
      <c r="BH225" s="748"/>
      <c r="BI225" s="748"/>
      <c r="BJ225" s="767"/>
      <c r="BK225" s="252"/>
      <c r="BL225" s="758"/>
      <c r="BM225" s="755"/>
      <c r="BN225" s="755"/>
      <c r="BO225" s="755"/>
      <c r="BP225" s="755"/>
      <c r="BQ225" s="755"/>
      <c r="BR225" s="758"/>
      <c r="BS225" s="252"/>
      <c r="BT225" s="252"/>
      <c r="BU225" s="252"/>
      <c r="BV225" s="748"/>
      <c r="BW225" s="748"/>
      <c r="BX225" s="758"/>
      <c r="BY225" s="755"/>
      <c r="BZ225" s="755"/>
      <c r="CA225" s="755"/>
      <c r="CB225" s="755"/>
      <c r="CC225" s="755"/>
      <c r="CD225" s="758"/>
      <c r="CE225" s="252"/>
      <c r="CF225" s="252"/>
      <c r="CG225" s="252"/>
      <c r="CH225" s="767"/>
      <c r="CI225" s="748"/>
      <c r="CJ225" s="758"/>
      <c r="CK225" s="252"/>
      <c r="CL225" s="252"/>
      <c r="CM225" s="252"/>
      <c r="CN225" s="767"/>
      <c r="CO225" s="768"/>
      <c r="CP225" s="787"/>
      <c r="CQ225" s="252"/>
      <c r="CR225" s="252"/>
      <c r="CS225" s="252"/>
      <c r="CT225" s="748"/>
      <c r="CU225" s="767"/>
      <c r="CV225" s="758"/>
      <c r="CW225" s="755"/>
      <c r="CX225" s="755"/>
      <c r="CY225" s="755"/>
      <c r="CZ225" s="755"/>
      <c r="DA225" s="755"/>
      <c r="DB225" s="758"/>
      <c r="DC225" s="767"/>
      <c r="DD225" s="767"/>
      <c r="DE225" s="767"/>
      <c r="DF225" s="767"/>
      <c r="DG225" s="767"/>
      <c r="DH225" s="787"/>
      <c r="DI225" s="755"/>
      <c r="DJ225" s="755"/>
      <c r="DK225" s="755"/>
      <c r="DL225" s="755"/>
      <c r="DM225" s="755"/>
      <c r="DN225" s="758"/>
      <c r="DO225" s="755"/>
      <c r="DP225" s="755"/>
      <c r="DQ225" s="755"/>
      <c r="DR225" s="755"/>
      <c r="DS225" s="755"/>
      <c r="DT225" s="758"/>
      <c r="DU225" s="755"/>
      <c r="DV225" s="755"/>
      <c r="DW225" s="755"/>
      <c r="DX225" s="755"/>
      <c r="DY225" s="755"/>
      <c r="DZ225" s="758"/>
      <c r="EA225" s="748"/>
      <c r="EB225" s="1343"/>
      <c r="EC225" s="748"/>
      <c r="ED225" s="767"/>
      <c r="EE225" s="748"/>
      <c r="EF225" s="758"/>
      <c r="EG225" s="755"/>
      <c r="EH225" s="755"/>
      <c r="EI225" s="755"/>
      <c r="EJ225" s="755"/>
      <c r="EK225" s="755"/>
      <c r="EL225" s="758"/>
      <c r="EM225" s="755"/>
      <c r="EN225" s="755"/>
      <c r="EO225" s="755"/>
      <c r="EP225" s="755"/>
      <c r="EQ225" s="755"/>
      <c r="ER225" s="758"/>
      <c r="ES225" s="755"/>
      <c r="ET225" s="755"/>
      <c r="EU225" s="755"/>
      <c r="EV225" s="755"/>
      <c r="EW225" s="755"/>
      <c r="EX225" s="758"/>
      <c r="EY225" s="252"/>
      <c r="EZ225" s="252"/>
      <c r="FA225" s="252"/>
      <c r="FB225" s="748"/>
      <c r="FC225" s="767"/>
      <c r="FD225" s="758"/>
      <c r="FE225" s="748"/>
      <c r="FF225" s="748"/>
      <c r="FG225" s="748"/>
      <c r="FH225" s="767"/>
      <c r="FI225" s="748"/>
      <c r="FJ225" s="758"/>
      <c r="FK225" s="755"/>
      <c r="FL225" s="755"/>
      <c r="FM225" s="755"/>
      <c r="FN225" s="755"/>
      <c r="FO225" s="755"/>
      <c r="FP225" s="758"/>
      <c r="FQ225" s="767"/>
      <c r="FR225" s="767"/>
      <c r="FS225" s="767"/>
      <c r="FT225" s="757"/>
      <c r="FU225" s="767"/>
      <c r="FV225" s="758"/>
      <c r="FW225" s="748"/>
      <c r="FX225" s="748"/>
      <c r="FY225" s="748"/>
      <c r="FZ225" s="767"/>
      <c r="GA225" s="767"/>
      <c r="GB225" s="758"/>
      <c r="GC225" s="252"/>
      <c r="GD225" s="252"/>
      <c r="GE225" s="252"/>
      <c r="GF225" s="748"/>
      <c r="GG225" s="252"/>
      <c r="GH225" s="758"/>
      <c r="GI225" s="767"/>
      <c r="GJ225" s="780"/>
      <c r="GK225" s="748"/>
      <c r="GL225" s="748"/>
      <c r="GM225" s="767"/>
      <c r="GN225" s="780"/>
      <c r="GO225" s="748"/>
      <c r="GP225" s="748"/>
      <c r="GQ225" s="748"/>
      <c r="GR225" s="767"/>
      <c r="GS225" s="767"/>
      <c r="GT225" s="758"/>
      <c r="GU225" s="748"/>
      <c r="GV225" s="748"/>
      <c r="GW225" s="748"/>
      <c r="GX225" s="748"/>
      <c r="GY225" s="767"/>
      <c r="GZ225" s="758"/>
      <c r="HA225" s="767"/>
      <c r="HB225" s="767"/>
      <c r="HC225" s="767"/>
      <c r="HD225" s="767"/>
      <c r="HE225" s="767"/>
      <c r="HF225" s="758"/>
      <c r="HG225" s="767"/>
      <c r="HH225" s="767"/>
      <c r="HI225" s="767"/>
      <c r="HJ225" s="767"/>
      <c r="HK225" s="767"/>
      <c r="HL225" s="758"/>
      <c r="HM225" s="773"/>
      <c r="HN225" s="762"/>
      <c r="HO225" s="766"/>
      <c r="HP225" s="766"/>
      <c r="HQ225" s="766"/>
      <c r="HR225" s="758"/>
      <c r="HS225" s="748"/>
      <c r="HT225" s="748"/>
      <c r="HU225" s="748"/>
      <c r="HV225" s="767"/>
      <c r="HW225" s="766"/>
      <c r="HX225" s="758"/>
      <c r="HY225" s="545"/>
      <c r="HZ225" s="753"/>
      <c r="IA225" s="546"/>
      <c r="IB225" s="546"/>
      <c r="IC225" s="546"/>
      <c r="ID225" s="764"/>
      <c r="IE225" s="767"/>
      <c r="IF225" s="767"/>
      <c r="IG225" s="767"/>
      <c r="IH225" s="252"/>
      <c r="II225" s="767"/>
      <c r="IJ225" s="758"/>
      <c r="IK225" s="252"/>
      <c r="IL225" s="252"/>
      <c r="IM225" s="252"/>
      <c r="IN225" s="767"/>
      <c r="IO225" s="768"/>
      <c r="IP225" s="767"/>
      <c r="IQ225" s="5"/>
      <c r="IR225" s="5"/>
      <c r="IS225" s="5"/>
      <c r="IT225" s="5"/>
      <c r="IU225" s="792"/>
      <c r="IV225" s="5"/>
      <c r="IW225" s="758"/>
      <c r="IX225" s="755"/>
      <c r="IY225" s="755"/>
      <c r="IZ225" s="755"/>
      <c r="JA225" s="755"/>
      <c r="JB225" s="755"/>
      <c r="JC225" s="748"/>
      <c r="JD225" s="755"/>
      <c r="JE225" s="755"/>
      <c r="JF225" s="755"/>
      <c r="JG225" s="755"/>
      <c r="JH225" s="755"/>
      <c r="JI225" s="758"/>
      <c r="JJ225" s="755"/>
      <c r="JK225" s="755"/>
      <c r="JL225" s="755"/>
      <c r="JM225" s="755"/>
      <c r="JN225" s="755"/>
      <c r="JO225" s="758"/>
      <c r="JP225" s="748"/>
      <c r="JQ225" s="748"/>
      <c r="JR225" s="748"/>
      <c r="JS225" s="767"/>
      <c r="JT225" s="767"/>
      <c r="JU225" s="758"/>
      <c r="JV225" s="755"/>
      <c r="JW225" s="755"/>
      <c r="JX225" s="755"/>
      <c r="JY225" s="755"/>
      <c r="JZ225" s="755"/>
      <c r="KA225" s="758"/>
      <c r="KB225" s="758"/>
      <c r="KC225" s="767"/>
      <c r="KD225" s="767"/>
      <c r="KE225" s="748"/>
      <c r="KF225" s="748"/>
      <c r="KG225" s="758"/>
      <c r="KH225" s="755"/>
      <c r="KI225" s="755"/>
      <c r="KJ225" s="755"/>
      <c r="KK225" s="755"/>
      <c r="KL225" s="755"/>
      <c r="KM225" s="748"/>
      <c r="KN225" s="755"/>
      <c r="KO225" s="755"/>
      <c r="KP225" s="755"/>
      <c r="KQ225" s="755"/>
      <c r="KR225" s="755"/>
      <c r="KS225" s="767"/>
      <c r="KT225" s="755"/>
      <c r="KU225" s="755"/>
      <c r="KV225" s="755"/>
      <c r="KW225" s="755"/>
      <c r="KX225" s="755"/>
      <c r="KY225" s="767"/>
      <c r="KZ225" s="252"/>
      <c r="LA225" s="252"/>
      <c r="LB225" s="252"/>
      <c r="LC225" s="764"/>
      <c r="LD225" s="764"/>
      <c r="LE225" s="758"/>
      <c r="LF225" s="755"/>
      <c r="LG225" s="755"/>
      <c r="LH225" s="755"/>
      <c r="LI225" s="755"/>
      <c r="LJ225" s="755"/>
      <c r="LK225" s="758"/>
      <c r="LM225" s="565"/>
      <c r="LN225" s="565"/>
      <c r="LO225" s="565"/>
      <c r="LP225" s="565"/>
      <c r="LQ225" s="5"/>
      <c r="LR225" s="565"/>
      <c r="LS225" s="565"/>
      <c r="LT225" s="565"/>
      <c r="LU225" s="565"/>
      <c r="LV225" s="565"/>
      <c r="LW225" s="101"/>
      <c r="LX225" s="5"/>
      <c r="MB225" s="5"/>
      <c r="MC225" s="5"/>
      <c r="MD225" s="5"/>
      <c r="MI225" s="5"/>
      <c r="MM225" s="5"/>
      <c r="MN225" s="5"/>
      <c r="MQ225" s="5"/>
      <c r="MR225" s="279"/>
      <c r="MS225" s="252"/>
      <c r="MT225" s="252"/>
      <c r="MU225" s="252"/>
      <c r="MV225" s="252"/>
      <c r="MW225" s="5"/>
      <c r="MX225" s="5"/>
      <c r="NA225" s="5"/>
      <c r="NB225" s="5"/>
      <c r="NC225" s="5"/>
      <c r="NF225" s="5"/>
      <c r="NG225" s="5"/>
      <c r="NH225" s="59"/>
      <c r="NK225" s="5"/>
      <c r="NL225" s="5"/>
      <c r="NM225" s="59"/>
      <c r="OH225" s="3"/>
      <c r="OJ225" s="61"/>
      <c r="OK225" s="56"/>
      <c r="OL225" s="56"/>
      <c r="OM225" s="56"/>
    </row>
    <row r="226" spans="1:403" ht="14.25" customHeight="1" x14ac:dyDescent="0.15">
      <c r="A226" s="250" t="s">
        <v>27</v>
      </c>
      <c r="B226" s="394" t="s">
        <v>93</v>
      </c>
      <c r="C226" s="917">
        <v>255.809</v>
      </c>
      <c r="D226" s="918">
        <v>252.649</v>
      </c>
      <c r="E226" s="922">
        <v>275.64400000000001</v>
      </c>
      <c r="F226" s="924">
        <v>267.74700000000001</v>
      </c>
      <c r="G226" s="918">
        <v>255.02500000000001</v>
      </c>
      <c r="H226" s="961">
        <v>209.11500000000001</v>
      </c>
      <c r="I226" s="920">
        <v>251.803</v>
      </c>
      <c r="J226" s="918">
        <v>263.02</v>
      </c>
      <c r="K226" s="922">
        <v>281.20100000000002</v>
      </c>
      <c r="L226" s="920">
        <v>234.471</v>
      </c>
      <c r="M226" s="926">
        <v>247.673</v>
      </c>
      <c r="N226" s="922">
        <v>202.124</v>
      </c>
      <c r="O226" s="920">
        <v>249.87100000000001</v>
      </c>
      <c r="P226" s="918">
        <v>295.59300000000002</v>
      </c>
      <c r="Q226" s="923">
        <v>237.40700000000001</v>
      </c>
      <c r="R226" s="924">
        <v>266.89600000000002</v>
      </c>
      <c r="S226" s="918">
        <v>232.91</v>
      </c>
      <c r="T226" s="922">
        <v>231.83</v>
      </c>
      <c r="U226" s="924">
        <v>250.48599999999999</v>
      </c>
      <c r="V226" s="1077">
        <v>238.136</v>
      </c>
      <c r="W226" s="925">
        <v>276.63799999999998</v>
      </c>
      <c r="X226" s="924">
        <v>236.547</v>
      </c>
      <c r="Y226" s="926">
        <v>201.655</v>
      </c>
      <c r="Z226" s="923">
        <v>274.27800000000002</v>
      </c>
      <c r="AA226" s="927">
        <v>224.398</v>
      </c>
      <c r="AB226" s="926">
        <v>218.43199999999999</v>
      </c>
      <c r="AC226" s="922">
        <v>217.364</v>
      </c>
      <c r="AD226" s="920">
        <v>211.75800000000001</v>
      </c>
      <c r="AE226" s="926">
        <v>257.93799999999999</v>
      </c>
      <c r="AF226" s="922">
        <v>325.67500000000001</v>
      </c>
      <c r="AG226" s="920">
        <v>302.149</v>
      </c>
      <c r="AH226" s="918">
        <v>262.54700000000003</v>
      </c>
      <c r="AI226" s="922">
        <v>247.309</v>
      </c>
      <c r="AJ226" s="920">
        <v>225.57499999999999</v>
      </c>
      <c r="AK226" s="918">
        <v>248.774</v>
      </c>
      <c r="AL226" s="928">
        <v>282.22699999999998</v>
      </c>
      <c r="AO226" s="1651"/>
      <c r="AQ226" s="842"/>
      <c r="AR226" s="842"/>
      <c r="AS226" s="822"/>
      <c r="AT226" s="822"/>
      <c r="AV226" s="1657"/>
      <c r="AW226" s="1657"/>
      <c r="AX226" s="1657"/>
      <c r="AY226" s="1658"/>
      <c r="AZ226" s="1657"/>
      <c r="BB226" s="1659"/>
      <c r="BC226" s="1659"/>
      <c r="BD226" s="767"/>
      <c r="BE226" s="767"/>
      <c r="BF226" s="787"/>
      <c r="BG226" s="252"/>
      <c r="BH226" s="252"/>
      <c r="BI226" s="252"/>
      <c r="BJ226" s="748"/>
      <c r="BK226" s="768"/>
      <c r="BL226" s="787"/>
      <c r="BM226" s="755"/>
      <c r="BN226" s="755"/>
      <c r="BO226" s="755"/>
      <c r="BP226" s="755"/>
      <c r="BQ226" s="755"/>
      <c r="BR226" s="787"/>
      <c r="BS226" s="767"/>
      <c r="BT226" s="767"/>
      <c r="BU226" s="767"/>
      <c r="BV226" s="252"/>
      <c r="BW226" s="768"/>
      <c r="BX226" s="758"/>
      <c r="BY226" s="748"/>
      <c r="BZ226" s="748"/>
      <c r="CA226" s="748"/>
      <c r="CB226" s="252"/>
      <c r="CC226" s="767"/>
      <c r="CD226" s="758"/>
      <c r="CE226" s="767"/>
      <c r="CF226" s="767"/>
      <c r="CG226" s="767"/>
      <c r="CH226" s="767"/>
      <c r="CI226" s="767"/>
      <c r="CJ226" s="758"/>
      <c r="CK226" s="770"/>
      <c r="CL226" s="778"/>
      <c r="CM226" s="768"/>
      <c r="CN226" s="768"/>
      <c r="CO226" s="767"/>
      <c r="CP226" s="758"/>
      <c r="CQ226" s="755"/>
      <c r="CR226" s="755"/>
      <c r="CS226" s="755"/>
      <c r="CT226" s="755"/>
      <c r="CU226" s="755"/>
      <c r="CV226" s="787"/>
      <c r="CW226" s="755"/>
      <c r="CX226" s="755"/>
      <c r="CY226" s="755"/>
      <c r="CZ226" s="755"/>
      <c r="DA226" s="755"/>
      <c r="DB226" s="758"/>
      <c r="DC226" s="755"/>
      <c r="DD226" s="755"/>
      <c r="DE226" s="755"/>
      <c r="DF226" s="755"/>
      <c r="DG226" s="755"/>
      <c r="DH226" s="787"/>
      <c r="DI226" s="755"/>
      <c r="DJ226" s="755"/>
      <c r="DK226" s="755"/>
      <c r="DL226" s="755"/>
      <c r="DM226" s="755"/>
      <c r="DN226" s="787"/>
      <c r="DO226" s="748"/>
      <c r="DP226" s="748"/>
      <c r="DQ226" s="748"/>
      <c r="DR226" s="767"/>
      <c r="DS226" s="767"/>
      <c r="DT226" s="787"/>
      <c r="DU226" s="748"/>
      <c r="DV226" s="1343"/>
      <c r="DW226" s="748"/>
      <c r="DX226" s="748"/>
      <c r="DY226" s="758"/>
      <c r="DZ226" s="748"/>
      <c r="EA226" s="755"/>
      <c r="EB226" s="755"/>
      <c r="EC226" s="755"/>
      <c r="ED226" s="755"/>
      <c r="EE226" s="755"/>
      <c r="EF226" s="748"/>
      <c r="EG226" s="755"/>
      <c r="EH226" s="755"/>
      <c r="EI226" s="755"/>
      <c r="EJ226" s="755"/>
      <c r="EK226" s="755"/>
      <c r="EL226" s="787"/>
      <c r="EM226" s="770"/>
      <c r="EN226" s="778"/>
      <c r="EO226" s="768"/>
      <c r="EP226" s="748"/>
      <c r="EQ226" s="748"/>
      <c r="ER226" s="758"/>
      <c r="ES226" s="252"/>
      <c r="ET226" s="252"/>
      <c r="EU226" s="252"/>
      <c r="EV226" s="748"/>
      <c r="EW226" s="767"/>
      <c r="EX226" s="787"/>
      <c r="EY226" s="748"/>
      <c r="EZ226" s="748"/>
      <c r="FA226" s="748"/>
      <c r="FB226" s="767"/>
      <c r="FC226" s="252"/>
      <c r="FD226" s="758"/>
      <c r="FE226" s="755"/>
      <c r="FF226" s="755"/>
      <c r="FG226" s="755"/>
      <c r="FH226" s="755"/>
      <c r="FI226" s="755"/>
      <c r="FJ226" s="787"/>
      <c r="FK226" s="767"/>
      <c r="FL226" s="767"/>
      <c r="FM226" s="767"/>
      <c r="FN226" s="252"/>
      <c r="FO226" s="767"/>
      <c r="FP226" s="787"/>
      <c r="FQ226" s="767"/>
      <c r="FR226" s="767"/>
      <c r="FS226" s="767"/>
      <c r="FT226" s="252"/>
      <c r="FU226" s="252"/>
      <c r="FV226" s="787"/>
      <c r="FW226" s="252"/>
      <c r="FX226" s="252"/>
      <c r="FY226" s="252"/>
      <c r="FZ226" s="748"/>
      <c r="GA226" s="252"/>
      <c r="GB226" s="748"/>
      <c r="GC226" s="767"/>
      <c r="GD226" s="767"/>
      <c r="GE226" s="767"/>
      <c r="GF226" s="767"/>
      <c r="GG226" s="767"/>
      <c r="GH226" s="784"/>
      <c r="GI226" s="767"/>
      <c r="GJ226" s="767"/>
      <c r="GK226" s="767"/>
      <c r="GL226" s="757"/>
      <c r="GM226" s="254"/>
      <c r="GN226" s="748"/>
      <c r="GO226" s="767"/>
      <c r="GP226" s="767"/>
      <c r="GQ226" s="767"/>
      <c r="GR226" s="254"/>
      <c r="GS226" s="748"/>
      <c r="GT226" s="748"/>
      <c r="GU226" s="252"/>
      <c r="GV226" s="252"/>
      <c r="GW226" s="252"/>
      <c r="GX226" s="748"/>
      <c r="GY226" s="767"/>
      <c r="GZ226" s="787"/>
      <c r="HA226" s="767"/>
      <c r="HB226" s="767"/>
      <c r="HC226" s="767"/>
      <c r="HD226" s="767"/>
      <c r="HE226" s="748"/>
      <c r="HF226" s="787"/>
      <c r="HG226" s="788"/>
      <c r="HH226" s="765"/>
      <c r="HI226" s="766"/>
      <c r="HJ226" s="770"/>
      <c r="HK226" s="766"/>
      <c r="HL226" s="787"/>
      <c r="HM226" s="773"/>
      <c r="HN226" s="762"/>
      <c r="HO226" s="766"/>
      <c r="HP226" s="766"/>
      <c r="HQ226" s="766"/>
      <c r="HR226" s="787"/>
      <c r="HS226" s="545"/>
      <c r="HT226" s="753"/>
      <c r="HU226" s="546"/>
      <c r="HV226" s="546"/>
      <c r="HW226" s="546"/>
      <c r="HX226" s="827"/>
      <c r="HY226" s="252"/>
      <c r="HZ226" s="252"/>
      <c r="IA226" s="252"/>
      <c r="IB226" s="252"/>
      <c r="IC226" s="748"/>
      <c r="ID226" s="748"/>
      <c r="IE226" s="748"/>
      <c r="IF226" s="748"/>
      <c r="IG226" s="748"/>
      <c r="IH226" s="767"/>
      <c r="II226" s="767"/>
      <c r="IJ226" s="748"/>
      <c r="IK226" s="792"/>
      <c r="IL226" s="792"/>
      <c r="IM226" s="792"/>
      <c r="IN226" s="5"/>
      <c r="IO226" s="59"/>
      <c r="IP226" s="792"/>
      <c r="IQ226" s="787"/>
      <c r="IR226" s="755"/>
      <c r="IS226" s="755"/>
      <c r="IT226" s="755"/>
      <c r="IU226" s="755"/>
      <c r="IV226" s="755"/>
      <c r="IW226" s="748"/>
      <c r="IX226" s="252"/>
      <c r="IY226" s="252"/>
      <c r="IZ226" s="252"/>
      <c r="JA226" s="748"/>
      <c r="JB226" s="767"/>
      <c r="JC226" s="748"/>
      <c r="JD226" s="755"/>
      <c r="JE226" s="755"/>
      <c r="JF226" s="755"/>
      <c r="JG226" s="755"/>
      <c r="JH226" s="755"/>
      <c r="JI226" s="787"/>
      <c r="JJ226" s="755"/>
      <c r="JK226" s="756"/>
      <c r="JL226" s="757"/>
      <c r="JM226" s="748"/>
      <c r="JN226" s="767"/>
      <c r="JO226" s="748"/>
      <c r="JP226" s="755"/>
      <c r="JQ226" s="755"/>
      <c r="JR226" s="755"/>
      <c r="JS226" s="755"/>
      <c r="JT226" s="755"/>
      <c r="JU226" s="758"/>
      <c r="JV226" s="755"/>
      <c r="JW226" s="755"/>
      <c r="JX226" s="755"/>
      <c r="JY226" s="755"/>
      <c r="JZ226" s="755"/>
      <c r="KA226" s="748"/>
      <c r="KB226" s="755"/>
      <c r="KC226" s="755"/>
      <c r="KD226" s="755"/>
      <c r="KE226" s="755"/>
      <c r="KF226" s="755"/>
      <c r="KG226" s="748"/>
      <c r="KH226" s="748"/>
      <c r="KI226" s="748"/>
      <c r="KJ226" s="748"/>
      <c r="KK226" s="748"/>
      <c r="KL226" s="758"/>
      <c r="KM226" s="748"/>
      <c r="KN226" s="755"/>
      <c r="KO226" s="755"/>
      <c r="KP226" s="755"/>
      <c r="KQ226" s="755"/>
      <c r="KR226" s="755"/>
      <c r="KS226" s="748"/>
      <c r="KU226" s="565"/>
      <c r="KV226" s="565"/>
      <c r="KW226" s="565"/>
      <c r="KX226" s="565"/>
      <c r="KY226" s="101"/>
      <c r="KZ226" s="565"/>
      <c r="LA226" s="565"/>
      <c r="LB226" s="565"/>
      <c r="LC226" s="565"/>
      <c r="LD226" s="565"/>
      <c r="LE226" s="5"/>
      <c r="LF226" s="5"/>
      <c r="LG226" s="5"/>
      <c r="LK226" s="5"/>
      <c r="LL226" s="5"/>
      <c r="LO226" s="5"/>
      <c r="LP226" s="279"/>
      <c r="LQ226" s="252"/>
      <c r="LR226" s="252"/>
      <c r="LS226" s="252"/>
      <c r="LT226" s="252"/>
      <c r="LU226" s="5"/>
      <c r="LV226" s="5"/>
      <c r="LY226" s="5"/>
      <c r="MB226" s="5"/>
      <c r="MD226" s="5"/>
      <c r="ME226" s="5"/>
      <c r="MF226" s="59"/>
      <c r="NA226" s="3"/>
      <c r="NB226" s="61"/>
    </row>
    <row r="227" spans="1:403" ht="14.25" customHeight="1" x14ac:dyDescent="0.15">
      <c r="A227" s="184" t="s">
        <v>161</v>
      </c>
      <c r="B227" s="395" t="s">
        <v>94</v>
      </c>
      <c r="C227" s="929">
        <v>112396.65700000001</v>
      </c>
      <c r="D227" s="930">
        <v>94434.244999999995</v>
      </c>
      <c r="E227" s="934">
        <v>121627.177</v>
      </c>
      <c r="F227" s="936">
        <v>119935.73299999999</v>
      </c>
      <c r="G227" s="930">
        <v>98008.615000000005</v>
      </c>
      <c r="H227" s="986">
        <v>71108.785000000003</v>
      </c>
      <c r="I227" s="932">
        <v>79801.134000000005</v>
      </c>
      <c r="J227" s="930">
        <v>62014.942000000003</v>
      </c>
      <c r="K227" s="934">
        <v>61953.98</v>
      </c>
      <c r="L227" s="932">
        <v>62980.502</v>
      </c>
      <c r="M227" s="938">
        <v>87640.490999999995</v>
      </c>
      <c r="N227" s="934">
        <v>70969.820999999996</v>
      </c>
      <c r="O227" s="972">
        <v>81283.133000000002</v>
      </c>
      <c r="P227" s="930">
        <v>72688.160000000003</v>
      </c>
      <c r="Q227" s="935">
        <v>46550.235000000001</v>
      </c>
      <c r="R227" s="936">
        <v>54546.192999999999</v>
      </c>
      <c r="S227" s="930">
        <v>53166.035000000003</v>
      </c>
      <c r="T227" s="934">
        <v>87216.994999999995</v>
      </c>
      <c r="U227" s="936">
        <v>63336.364000000001</v>
      </c>
      <c r="V227" s="1078">
        <v>55580.256000000001</v>
      </c>
      <c r="W227" s="937">
        <v>64712.387000000002</v>
      </c>
      <c r="X227" s="936">
        <v>51056.678</v>
      </c>
      <c r="Y227" s="938">
        <v>50034.012999999999</v>
      </c>
      <c r="Z227" s="935">
        <v>109645.22900000001</v>
      </c>
      <c r="AA227" s="939">
        <v>104013.81299999999</v>
      </c>
      <c r="AB227" s="930">
        <v>97665.043000000005</v>
      </c>
      <c r="AC227" s="934">
        <v>110568.281</v>
      </c>
      <c r="AD227" s="932">
        <v>104428.749</v>
      </c>
      <c r="AE227" s="938">
        <v>122412.069</v>
      </c>
      <c r="AF227" s="934">
        <v>116098.933</v>
      </c>
      <c r="AG227" s="932">
        <v>69387.353000000003</v>
      </c>
      <c r="AH227" s="930">
        <v>49832.481</v>
      </c>
      <c r="AI227" s="934">
        <v>54581.167999999998</v>
      </c>
      <c r="AJ227" s="932">
        <v>55776.362000000001</v>
      </c>
      <c r="AK227" s="930">
        <v>68588.123999999996</v>
      </c>
      <c r="AL227" s="940">
        <v>72651.865000000005</v>
      </c>
      <c r="AO227" s="1651"/>
      <c r="AQ227" s="822"/>
      <c r="AR227" s="822"/>
      <c r="AS227" s="842"/>
      <c r="AT227" s="822"/>
      <c r="AV227" s="1657"/>
      <c r="AW227" s="1657"/>
      <c r="AX227" s="1657"/>
      <c r="AY227" s="1657"/>
      <c r="AZ227" s="1658"/>
      <c r="BB227" s="822"/>
      <c r="BC227" s="822"/>
      <c r="BD227" s="748"/>
      <c r="BE227" s="748"/>
      <c r="BF227" s="758"/>
      <c r="BG227" s="252"/>
      <c r="BH227" s="252"/>
      <c r="BI227" s="252"/>
      <c r="BJ227" s="748"/>
      <c r="BK227" s="767"/>
      <c r="BL227" s="758"/>
      <c r="BM227" s="755"/>
      <c r="BN227" s="755"/>
      <c r="BO227" s="755"/>
      <c r="BP227" s="755"/>
      <c r="BQ227" s="755"/>
      <c r="BR227" s="758"/>
      <c r="BS227" s="748"/>
      <c r="BT227" s="748"/>
      <c r="BU227" s="748"/>
      <c r="BV227" s="767"/>
      <c r="BW227" s="252"/>
      <c r="BX227" s="758"/>
      <c r="BY227" s="252"/>
      <c r="BZ227" s="252"/>
      <c r="CA227" s="252"/>
      <c r="CB227" s="767"/>
      <c r="CC227" s="767"/>
      <c r="CD227" s="787"/>
      <c r="CE227" s="767"/>
      <c r="CF227" s="767"/>
      <c r="CG227" s="767"/>
      <c r="CH227" s="252"/>
      <c r="CI227" s="767"/>
      <c r="CJ227" s="758"/>
      <c r="CK227" s="767"/>
      <c r="CL227" s="767"/>
      <c r="CM227" s="767"/>
      <c r="CN227" s="252"/>
      <c r="CO227" s="767"/>
      <c r="CP227" s="758"/>
      <c r="CQ227" s="748"/>
      <c r="CR227" s="748"/>
      <c r="CS227" s="748"/>
      <c r="CT227" s="767"/>
      <c r="CU227" s="767"/>
      <c r="CV227" s="758"/>
      <c r="CW227" s="755"/>
      <c r="CX227" s="755"/>
      <c r="CY227" s="755"/>
      <c r="CZ227" s="755"/>
      <c r="DA227" s="755"/>
      <c r="DB227" s="758"/>
      <c r="DC227" s="767"/>
      <c r="DD227" s="767"/>
      <c r="DE227" s="767"/>
      <c r="DF227" s="767"/>
      <c r="DG227" s="767"/>
      <c r="DH227" s="758"/>
      <c r="DI227" s="755"/>
      <c r="DJ227" s="755"/>
      <c r="DK227" s="755"/>
      <c r="DL227" s="755"/>
      <c r="DM227" s="755"/>
      <c r="DN227" s="758"/>
      <c r="DO227" s="755"/>
      <c r="DP227" s="755"/>
      <c r="DQ227" s="755"/>
      <c r="DR227" s="755"/>
      <c r="DS227" s="755"/>
      <c r="DT227" s="758"/>
      <c r="DU227" s="767"/>
      <c r="DV227" s="1344"/>
      <c r="DW227" s="767"/>
      <c r="DX227" s="748"/>
      <c r="DY227" s="767"/>
      <c r="DZ227" s="758"/>
      <c r="EA227" s="767"/>
      <c r="EB227" s="1344"/>
      <c r="EC227" s="767"/>
      <c r="ED227" s="767"/>
      <c r="EE227" s="767"/>
      <c r="EF227" s="758"/>
      <c r="EG227" s="755"/>
      <c r="EH227" s="755"/>
      <c r="EI227" s="755"/>
      <c r="EJ227" s="755"/>
      <c r="EK227" s="755"/>
      <c r="EL227" s="758"/>
      <c r="EM227" s="770"/>
      <c r="EN227" s="778"/>
      <c r="EO227" s="768"/>
      <c r="EP227" s="748"/>
      <c r="EQ227" s="748"/>
      <c r="ER227" s="787"/>
      <c r="ES227" s="252"/>
      <c r="ET227" s="252"/>
      <c r="EU227" s="252"/>
      <c r="EV227" s="748"/>
      <c r="EW227" s="767"/>
      <c r="EX227" s="758"/>
      <c r="EY227" s="748"/>
      <c r="EZ227" s="748"/>
      <c r="FA227" s="748"/>
      <c r="FB227" s="748"/>
      <c r="FC227" s="748"/>
      <c r="FD227" s="758"/>
      <c r="FE227" s="755"/>
      <c r="FF227" s="755"/>
      <c r="FG227" s="755"/>
      <c r="FH227" s="755"/>
      <c r="FI227" s="755"/>
      <c r="FJ227" s="758"/>
      <c r="FK227" s="767"/>
      <c r="FL227" s="767"/>
      <c r="FM227" s="767"/>
      <c r="FN227" s="767"/>
      <c r="FO227" s="767"/>
      <c r="FP227" s="758"/>
      <c r="FQ227" s="767"/>
      <c r="FR227" s="767"/>
      <c r="FS227" s="767"/>
      <c r="FT227" s="252"/>
      <c r="FU227" s="757"/>
      <c r="FV227" s="758"/>
      <c r="FW227" s="252"/>
      <c r="FX227" s="252"/>
      <c r="FY227" s="252"/>
      <c r="FZ227" s="748"/>
      <c r="GA227" s="252"/>
      <c r="GB227" s="758"/>
      <c r="GC227" s="748"/>
      <c r="GD227" s="748"/>
      <c r="GE227" s="748"/>
      <c r="GF227" s="767"/>
      <c r="GG227" s="767"/>
      <c r="GH227" s="780"/>
      <c r="GI227" s="767"/>
      <c r="GJ227" s="767"/>
      <c r="GK227" s="767"/>
      <c r="GL227" s="769"/>
      <c r="GM227" s="748"/>
      <c r="GN227" s="758"/>
      <c r="GO227" s="252"/>
      <c r="GP227" s="252"/>
      <c r="GQ227" s="252"/>
      <c r="GR227" s="748"/>
      <c r="GS227" s="748"/>
      <c r="GT227" s="758"/>
      <c r="GU227" s="748"/>
      <c r="GV227" s="748"/>
      <c r="GW227" s="748"/>
      <c r="GX227" s="767"/>
      <c r="GY227" s="767"/>
      <c r="GZ227" s="758"/>
      <c r="HA227" s="767"/>
      <c r="HB227" s="767"/>
      <c r="HC227" s="767"/>
      <c r="HD227" s="254"/>
      <c r="HE227" s="254"/>
      <c r="HF227" s="758"/>
      <c r="HG227" s="773"/>
      <c r="HH227" s="762"/>
      <c r="HI227" s="766"/>
      <c r="HJ227" s="766"/>
      <c r="HK227" s="766"/>
      <c r="HL227" s="758"/>
      <c r="HM227" s="773"/>
      <c r="HN227" s="762"/>
      <c r="HO227" s="766"/>
      <c r="HP227" s="766"/>
      <c r="HQ227" s="766"/>
      <c r="HR227" s="758"/>
      <c r="HS227" s="545"/>
      <c r="HT227" s="753"/>
      <c r="HU227" s="546"/>
      <c r="HV227" s="546"/>
      <c r="HW227" s="546"/>
      <c r="HX227" s="764"/>
      <c r="HY227" s="252"/>
      <c r="HZ227" s="252"/>
      <c r="IA227" s="252"/>
      <c r="IB227" s="252"/>
      <c r="IC227" s="748"/>
      <c r="ID227" s="758"/>
      <c r="IE227" s="767"/>
      <c r="IF227" s="767"/>
      <c r="IG227" s="767"/>
      <c r="IH227" s="252"/>
      <c r="II227" s="767"/>
      <c r="IJ227" s="767"/>
      <c r="IK227" s="5"/>
      <c r="IL227" s="5"/>
      <c r="IM227" s="5"/>
      <c r="IN227" s="5"/>
      <c r="IO227" s="792"/>
      <c r="IP227" s="5"/>
      <c r="IQ227" s="758"/>
      <c r="IR227" s="755"/>
      <c r="IS227" s="755"/>
      <c r="IT227" s="755"/>
      <c r="IU227" s="755"/>
      <c r="IV227" s="755"/>
      <c r="IW227" s="758"/>
      <c r="IX227" s="252"/>
      <c r="IY227" s="252"/>
      <c r="IZ227" s="252"/>
      <c r="JA227" s="748"/>
      <c r="JB227" s="767"/>
      <c r="JC227" s="758"/>
      <c r="JD227" s="755"/>
      <c r="JE227" s="755"/>
      <c r="JF227" s="755"/>
      <c r="JG227" s="755"/>
      <c r="JH227" s="755"/>
      <c r="JI227" s="758"/>
      <c r="JJ227" s="787"/>
      <c r="JK227" s="748"/>
      <c r="JL227" s="748"/>
      <c r="JM227" s="764"/>
      <c r="JN227" s="764"/>
      <c r="JO227" s="758"/>
      <c r="JP227" s="767"/>
      <c r="JQ227" s="767"/>
      <c r="JR227" s="767"/>
      <c r="JS227" s="767"/>
      <c r="JT227" s="748"/>
      <c r="JU227" s="758"/>
      <c r="JV227" s="755"/>
      <c r="JW227" s="755"/>
      <c r="JX227" s="755"/>
      <c r="JY227" s="755"/>
      <c r="JZ227" s="755"/>
      <c r="KA227" s="767"/>
      <c r="KB227" s="755"/>
      <c r="KC227" s="755"/>
      <c r="KD227" s="755"/>
      <c r="KE227" s="755"/>
      <c r="KF227" s="755"/>
      <c r="KG227" s="767"/>
      <c r="KH227" s="755"/>
      <c r="KI227" s="756"/>
      <c r="KJ227" s="757"/>
      <c r="KK227" s="757"/>
      <c r="KL227" s="757"/>
      <c r="KM227" s="758"/>
      <c r="KN227" s="755"/>
      <c r="KO227" s="755"/>
      <c r="KP227" s="755"/>
      <c r="KQ227" s="755"/>
      <c r="KR227" s="755"/>
      <c r="KS227" s="758"/>
      <c r="KU227" s="565"/>
      <c r="KV227" s="565"/>
      <c r="KW227" s="565"/>
      <c r="KX227" s="565"/>
      <c r="KY227" s="5"/>
      <c r="KZ227" s="565"/>
      <c r="LA227" s="565"/>
      <c r="LB227" s="565"/>
      <c r="LC227" s="565"/>
      <c r="LD227" s="565"/>
      <c r="LE227" s="5"/>
      <c r="LF227" s="5"/>
      <c r="LJ227" s="5"/>
      <c r="LK227" s="5"/>
      <c r="LL227" s="5"/>
      <c r="LP227" s="5"/>
      <c r="LQ227" s="5"/>
      <c r="LU227" s="5"/>
      <c r="LV227" s="5"/>
      <c r="LY227" s="5"/>
      <c r="LZ227" s="279"/>
      <c r="MA227" s="252"/>
      <c r="MB227" s="252"/>
      <c r="MC227" s="252"/>
      <c r="MD227" s="252"/>
      <c r="ME227" s="5"/>
      <c r="MF227" s="5"/>
      <c r="MI227" s="61"/>
      <c r="MJ227" s="5"/>
      <c r="MK227" s="5"/>
      <c r="MN227" s="5"/>
      <c r="MO227" s="5"/>
      <c r="MP227" s="59"/>
      <c r="MS227" s="5"/>
      <c r="MT227" s="5"/>
      <c r="MU227" s="59"/>
      <c r="NE227" s="5"/>
      <c r="NG227" s="5"/>
      <c r="NP227" s="3"/>
    </row>
    <row r="228" spans="1:403" ht="14.25" customHeight="1" x14ac:dyDescent="0.15">
      <c r="A228" s="186" t="s">
        <v>161</v>
      </c>
      <c r="B228" s="417" t="s">
        <v>96</v>
      </c>
      <c r="C228" s="941">
        <v>439</v>
      </c>
      <c r="D228" s="942">
        <v>374</v>
      </c>
      <c r="E228" s="946">
        <v>441</v>
      </c>
      <c r="F228" s="948">
        <v>448</v>
      </c>
      <c r="G228" s="942">
        <v>384</v>
      </c>
      <c r="H228" s="943">
        <v>340</v>
      </c>
      <c r="I228" s="944">
        <v>317</v>
      </c>
      <c r="J228" s="942">
        <v>236</v>
      </c>
      <c r="K228" s="946">
        <v>220</v>
      </c>
      <c r="L228" s="944">
        <v>269</v>
      </c>
      <c r="M228" s="942">
        <v>354</v>
      </c>
      <c r="N228" s="946">
        <v>351</v>
      </c>
      <c r="O228" s="944">
        <v>325</v>
      </c>
      <c r="P228" s="942">
        <v>246</v>
      </c>
      <c r="Q228" s="947">
        <v>196</v>
      </c>
      <c r="R228" s="944">
        <v>204</v>
      </c>
      <c r="S228" s="942">
        <v>228</v>
      </c>
      <c r="T228" s="946">
        <v>376</v>
      </c>
      <c r="U228" s="948">
        <v>253</v>
      </c>
      <c r="V228" s="980">
        <v>233</v>
      </c>
      <c r="W228" s="947">
        <v>234</v>
      </c>
      <c r="X228" s="948">
        <v>216</v>
      </c>
      <c r="Y228" s="949">
        <v>248</v>
      </c>
      <c r="Z228" s="947">
        <v>400</v>
      </c>
      <c r="AA228" s="950">
        <v>464</v>
      </c>
      <c r="AB228" s="942">
        <v>447</v>
      </c>
      <c r="AC228" s="946">
        <v>509</v>
      </c>
      <c r="AD228" s="944">
        <v>493</v>
      </c>
      <c r="AE228" s="949">
        <v>475</v>
      </c>
      <c r="AF228" s="946">
        <v>356</v>
      </c>
      <c r="AG228" s="944">
        <v>230</v>
      </c>
      <c r="AH228" s="942">
        <v>190</v>
      </c>
      <c r="AI228" s="946">
        <v>221</v>
      </c>
      <c r="AJ228" s="944">
        <v>247</v>
      </c>
      <c r="AK228" s="942">
        <v>276</v>
      </c>
      <c r="AL228" s="951">
        <v>257</v>
      </c>
      <c r="AO228" s="1651"/>
      <c r="AP228" s="1655"/>
      <c r="AQ228" s="822"/>
      <c r="AR228" s="822"/>
      <c r="AS228" s="822"/>
      <c r="AT228" s="1659"/>
      <c r="AU228" s="1656"/>
      <c r="AV228" s="1657"/>
      <c r="AW228" s="1657"/>
      <c r="AX228" s="1657"/>
      <c r="AY228" s="1657"/>
      <c r="AZ228" s="1657"/>
      <c r="BA228" s="1656"/>
      <c r="BB228" s="842"/>
      <c r="BC228" s="842"/>
      <c r="BD228" s="767"/>
      <c r="BE228" s="767"/>
      <c r="BF228" s="758"/>
      <c r="BG228" s="748"/>
      <c r="BH228" s="748"/>
      <c r="BI228" s="748"/>
      <c r="BJ228" s="767"/>
      <c r="BK228" s="767"/>
      <c r="BL228" s="758"/>
      <c r="BM228" s="767"/>
      <c r="BN228" s="767"/>
      <c r="BO228" s="767"/>
      <c r="BP228" s="767"/>
      <c r="BQ228" s="767"/>
      <c r="BR228" s="758"/>
      <c r="BS228" s="767"/>
      <c r="BT228" s="767"/>
      <c r="BU228" s="767"/>
      <c r="BV228" s="767"/>
      <c r="BW228" s="767"/>
      <c r="BX228" s="787"/>
      <c r="BY228" s="767"/>
      <c r="BZ228" s="767"/>
      <c r="CA228" s="767"/>
      <c r="CB228" s="767"/>
      <c r="CC228" s="758"/>
      <c r="CD228" s="787"/>
      <c r="CE228" s="755"/>
      <c r="CF228" s="755"/>
      <c r="CG228" s="755"/>
      <c r="CH228" s="755"/>
      <c r="CI228" s="755"/>
      <c r="CJ228" s="758"/>
      <c r="CK228" s="767"/>
      <c r="CL228" s="767"/>
      <c r="CM228" s="767"/>
      <c r="CN228" s="767"/>
      <c r="CO228" s="758"/>
      <c r="CP228" s="758"/>
      <c r="CQ228" s="755"/>
      <c r="CR228" s="755"/>
      <c r="CS228" s="755"/>
      <c r="CT228" s="755"/>
      <c r="CU228" s="755"/>
      <c r="CV228" s="758"/>
      <c r="CW228" s="767"/>
      <c r="CX228" s="767"/>
      <c r="CY228" s="767"/>
      <c r="CZ228" s="767"/>
      <c r="DA228" s="748"/>
      <c r="DB228" s="758"/>
      <c r="DC228" s="755"/>
      <c r="DD228" s="755"/>
      <c r="DE228" s="755"/>
      <c r="DF228" s="755"/>
      <c r="DG228" s="755"/>
      <c r="DH228" s="758"/>
      <c r="DI228" s="755"/>
      <c r="DJ228" s="755"/>
      <c r="DK228" s="755"/>
      <c r="DL228" s="755"/>
      <c r="DM228" s="755"/>
      <c r="DN228" s="758"/>
      <c r="DO228" s="770"/>
      <c r="DP228" s="778"/>
      <c r="DQ228" s="768"/>
      <c r="DR228" s="748"/>
      <c r="DS228" s="748"/>
      <c r="DT228" s="758"/>
      <c r="DU228" s="252"/>
      <c r="DV228" s="252"/>
      <c r="DW228" s="252"/>
      <c r="DX228" s="748"/>
      <c r="DY228" s="767"/>
      <c r="DZ228" s="758"/>
      <c r="EA228" s="767"/>
      <c r="EB228" s="767"/>
      <c r="EC228" s="767"/>
      <c r="ED228" s="757"/>
      <c r="EE228" s="254"/>
      <c r="EF228" s="787"/>
      <c r="EG228" s="755"/>
      <c r="EH228" s="755"/>
      <c r="EI228" s="755"/>
      <c r="EJ228" s="755"/>
      <c r="EK228" s="755"/>
      <c r="EL228" s="758"/>
      <c r="EM228" s="767"/>
      <c r="EN228" s="767"/>
      <c r="EO228" s="767"/>
      <c r="EP228" s="748"/>
      <c r="EQ228" s="767"/>
      <c r="ER228" s="780"/>
      <c r="ES228" s="755"/>
      <c r="ET228" s="756"/>
      <c r="EU228" s="757"/>
      <c r="EV228" s="757"/>
      <c r="EW228" s="748"/>
      <c r="EX228" s="758"/>
      <c r="EY228" s="767"/>
      <c r="EZ228" s="767"/>
      <c r="FA228" s="767"/>
      <c r="FB228" s="252"/>
      <c r="FC228" s="748"/>
      <c r="FD228" s="758"/>
      <c r="FE228" s="767"/>
      <c r="FF228" s="767"/>
      <c r="FG228" s="767"/>
      <c r="FH228" s="766"/>
      <c r="FI228" s="767"/>
      <c r="FJ228" s="758"/>
      <c r="FK228" s="748"/>
      <c r="FL228" s="748"/>
      <c r="FM228" s="748"/>
      <c r="FN228" s="767"/>
      <c r="FO228" s="766"/>
      <c r="FP228" s="758"/>
      <c r="FQ228" s="773"/>
      <c r="FR228" s="762"/>
      <c r="FS228" s="766"/>
      <c r="FT228" s="766"/>
      <c r="FU228" s="766"/>
      <c r="FV228" s="758"/>
      <c r="FW228" s="545"/>
      <c r="FX228" s="753"/>
      <c r="FY228" s="546"/>
      <c r="FZ228" s="546"/>
      <c r="GA228" s="546"/>
      <c r="GB228" s="764"/>
      <c r="GC228" s="767"/>
      <c r="GD228" s="767"/>
      <c r="GE228" s="767"/>
      <c r="GF228" s="757"/>
      <c r="GG228" s="757"/>
      <c r="GH228" s="758"/>
      <c r="GI228" s="252"/>
      <c r="GJ228" s="252"/>
      <c r="GK228" s="252"/>
      <c r="GL228" s="748"/>
      <c r="GM228" s="767"/>
      <c r="GN228" s="767"/>
      <c r="GO228" s="5"/>
      <c r="GP228" s="5"/>
      <c r="GQ228" s="5"/>
      <c r="GR228" s="5"/>
      <c r="GS228" s="5"/>
      <c r="GT228" s="5"/>
      <c r="GU228" s="758"/>
      <c r="GV228" s="755"/>
      <c r="GW228" s="755"/>
      <c r="GX228" s="755"/>
      <c r="GY228" s="755"/>
      <c r="GZ228" s="755"/>
      <c r="HA228" s="758"/>
      <c r="HB228" s="758"/>
      <c r="HC228" s="767"/>
      <c r="HD228" s="767"/>
      <c r="HE228" s="767"/>
      <c r="HF228" s="767"/>
      <c r="HG228" s="758"/>
      <c r="HH228" s="755"/>
      <c r="HI228" s="755"/>
      <c r="HJ228" s="755"/>
      <c r="HK228" s="755"/>
      <c r="HL228" s="755"/>
      <c r="HM228" s="748"/>
      <c r="HN228" s="755"/>
      <c r="HO228" s="755"/>
      <c r="HP228" s="755"/>
      <c r="HQ228" s="755"/>
      <c r="HR228" s="755"/>
      <c r="HS228" s="767"/>
      <c r="HT228" s="755"/>
      <c r="HU228" s="755"/>
      <c r="HV228" s="755"/>
      <c r="HW228" s="755"/>
      <c r="HX228" s="755"/>
      <c r="HY228" s="767"/>
      <c r="HZ228" s="748"/>
      <c r="IA228" s="748"/>
      <c r="IB228" s="748"/>
      <c r="IC228" s="758"/>
      <c r="ID228" s="758"/>
      <c r="IE228" s="758"/>
      <c r="IF228" s="755"/>
      <c r="IG228" s="755"/>
      <c r="IH228" s="755"/>
      <c r="II228" s="755"/>
      <c r="IJ228" s="755"/>
      <c r="IK228" s="758"/>
      <c r="IM228" s="565"/>
      <c r="IN228" s="565"/>
      <c r="IO228" s="565"/>
      <c r="IP228" s="565"/>
      <c r="IQ228" s="5"/>
      <c r="IR228" s="565"/>
      <c r="IS228" s="565"/>
      <c r="IT228" s="565"/>
      <c r="IU228" s="565"/>
      <c r="IV228" s="565"/>
      <c r="IW228" s="101"/>
      <c r="IX228" s="5"/>
      <c r="JB228" s="5"/>
      <c r="JC228" s="5"/>
      <c r="JD228" s="5"/>
      <c r="JH228" s="5"/>
      <c r="JI228" s="5"/>
      <c r="JM228" s="5"/>
      <c r="JN228" s="5"/>
      <c r="JQ228" s="5"/>
      <c r="JR228" s="279"/>
      <c r="JS228" s="252"/>
      <c r="JT228" s="252"/>
      <c r="JU228" s="252"/>
      <c r="JV228" s="252"/>
      <c r="JW228" s="5"/>
      <c r="JX228" s="5"/>
      <c r="KA228" s="5"/>
      <c r="KB228" s="5"/>
      <c r="KC228" s="5"/>
      <c r="KF228" s="5"/>
      <c r="KG228" s="5"/>
      <c r="KH228" s="59"/>
      <c r="KK228" s="5"/>
      <c r="KL228" s="5"/>
      <c r="KM228" s="59"/>
    </row>
    <row r="229" spans="1:403" ht="14.25" customHeight="1" x14ac:dyDescent="0.15">
      <c r="A229" s="250" t="s">
        <v>28</v>
      </c>
      <c r="B229" s="394" t="s">
        <v>93</v>
      </c>
      <c r="C229" s="917">
        <v>161.85900000000001</v>
      </c>
      <c r="D229" s="918">
        <v>183.02699999999999</v>
      </c>
      <c r="E229" s="922">
        <v>189.274</v>
      </c>
      <c r="F229" s="924">
        <v>200.15100000000001</v>
      </c>
      <c r="G229" s="918">
        <v>189.21700000000001</v>
      </c>
      <c r="H229" s="961">
        <v>184.90100000000001</v>
      </c>
      <c r="I229" s="920">
        <v>280.45299999999997</v>
      </c>
      <c r="J229" s="918">
        <v>259.33499999999998</v>
      </c>
      <c r="K229" s="922">
        <v>233.512</v>
      </c>
      <c r="L229" s="920">
        <v>168.47399999999999</v>
      </c>
      <c r="M229" s="926">
        <v>204.56399999999999</v>
      </c>
      <c r="N229" s="922">
        <v>183.83</v>
      </c>
      <c r="O229" s="920">
        <v>186.24199999999999</v>
      </c>
      <c r="P229" s="918">
        <v>222.05600000000001</v>
      </c>
      <c r="Q229" s="923">
        <v>199.77699999999999</v>
      </c>
      <c r="R229" s="924">
        <v>184.786</v>
      </c>
      <c r="S229" s="918">
        <v>95.468000000000004</v>
      </c>
      <c r="T229" s="922">
        <v>74.099999999999994</v>
      </c>
      <c r="U229" s="924">
        <v>73.117999999999995</v>
      </c>
      <c r="V229" s="1077">
        <v>33.023000000000003</v>
      </c>
      <c r="W229" s="925">
        <v>28.571000000000002</v>
      </c>
      <c r="X229" s="924">
        <v>25.518999999999998</v>
      </c>
      <c r="Y229" s="926">
        <v>17.138999999999999</v>
      </c>
      <c r="Z229" s="923">
        <v>13.664999999999999</v>
      </c>
      <c r="AA229" s="927">
        <v>9.9600000000000009</v>
      </c>
      <c r="AB229" s="926">
        <v>14.34</v>
      </c>
      <c r="AC229" s="922">
        <v>21.216999999999999</v>
      </c>
      <c r="AD229" s="920">
        <v>29.824000000000002</v>
      </c>
      <c r="AE229" s="926">
        <v>63.24</v>
      </c>
      <c r="AF229" s="922">
        <v>156.55699999999999</v>
      </c>
      <c r="AG229" s="920">
        <v>179.83500000000001</v>
      </c>
      <c r="AH229" s="918">
        <v>138.96799999999999</v>
      </c>
      <c r="AI229" s="922">
        <v>174.18700000000001</v>
      </c>
      <c r="AJ229" s="920">
        <v>186.38300000000001</v>
      </c>
      <c r="AK229" s="918">
        <v>208.05500000000001</v>
      </c>
      <c r="AL229" s="928">
        <v>228.12200000000001</v>
      </c>
      <c r="AO229" s="1651"/>
      <c r="AQ229" s="842"/>
      <c r="AR229" s="842"/>
      <c r="AS229" s="822"/>
      <c r="AT229" s="822"/>
      <c r="AV229" s="1657"/>
      <c r="AW229" s="1657"/>
      <c r="AX229" s="1657"/>
      <c r="AY229" s="1657"/>
      <c r="AZ229" s="1657"/>
      <c r="BB229" s="822"/>
      <c r="BC229" s="822"/>
      <c r="BD229" s="748"/>
      <c r="BE229" s="252"/>
      <c r="BF229" s="787"/>
      <c r="BG229" s="767"/>
      <c r="BH229" s="767"/>
      <c r="BI229" s="767"/>
      <c r="BJ229" s="748"/>
      <c r="BK229" s="767"/>
      <c r="BL229" s="787"/>
      <c r="BM229" s="767"/>
      <c r="BN229" s="767"/>
      <c r="BO229" s="767"/>
      <c r="BP229" s="768"/>
      <c r="BQ229" s="768"/>
      <c r="BR229" s="787"/>
      <c r="BS229" s="252"/>
      <c r="BT229" s="252"/>
      <c r="BU229" s="252"/>
      <c r="BV229" s="767"/>
      <c r="BW229" s="252"/>
      <c r="BX229" s="758"/>
      <c r="BY229" s="755"/>
      <c r="BZ229" s="755"/>
      <c r="CA229" s="755"/>
      <c r="CB229" s="755"/>
      <c r="CC229" s="755"/>
      <c r="CD229" s="758"/>
      <c r="CE229" s="755"/>
      <c r="CF229" s="755"/>
      <c r="CG229" s="755"/>
      <c r="CH229" s="755"/>
      <c r="CI229" s="755"/>
      <c r="CJ229" s="787"/>
      <c r="CK229" s="755"/>
      <c r="CL229" s="755"/>
      <c r="CM229" s="755"/>
      <c r="CN229" s="755"/>
      <c r="CO229" s="755"/>
      <c r="CP229" s="787"/>
      <c r="CQ229" s="252"/>
      <c r="CR229" s="252"/>
      <c r="CS229" s="252"/>
      <c r="CT229" s="767"/>
      <c r="CU229" s="767"/>
      <c r="CV229" s="787"/>
      <c r="CW229" s="758"/>
      <c r="CX229" s="820"/>
      <c r="CY229" s="758"/>
      <c r="CZ229" s="748"/>
      <c r="DA229" s="767"/>
      <c r="DB229" s="748"/>
      <c r="DC229" s="755"/>
      <c r="DD229" s="755"/>
      <c r="DE229" s="755"/>
      <c r="DF229" s="755"/>
      <c r="DG229" s="755"/>
      <c r="DH229" s="748"/>
      <c r="DI229" s="755"/>
      <c r="DJ229" s="755"/>
      <c r="DK229" s="755"/>
      <c r="DL229" s="755"/>
      <c r="DM229" s="755"/>
      <c r="DN229" s="787"/>
      <c r="DO229" s="770"/>
      <c r="DP229" s="778"/>
      <c r="DQ229" s="768"/>
      <c r="DR229" s="748"/>
      <c r="DS229" s="748"/>
      <c r="DT229" s="758"/>
      <c r="DU229" s="252"/>
      <c r="DV229" s="252"/>
      <c r="DW229" s="252"/>
      <c r="DX229" s="748"/>
      <c r="DY229" s="767"/>
      <c r="DZ229" s="787"/>
      <c r="EA229" s="748"/>
      <c r="EB229" s="748"/>
      <c r="EC229" s="748"/>
      <c r="ED229" s="748"/>
      <c r="EE229" s="767"/>
      <c r="EF229" s="787"/>
      <c r="EG229" s="755"/>
      <c r="EH229" s="755"/>
      <c r="EI229" s="755"/>
      <c r="EJ229" s="755"/>
      <c r="EK229" s="755"/>
      <c r="EL229" s="764"/>
      <c r="EM229" s="767"/>
      <c r="EN229" s="780"/>
      <c r="EO229" s="767"/>
      <c r="EP229" s="252"/>
      <c r="EQ229" s="748"/>
      <c r="ER229" s="748"/>
      <c r="ES229" s="748"/>
      <c r="ET229" s="748"/>
      <c r="EU229" s="748"/>
      <c r="EV229" s="748"/>
      <c r="EW229" s="767"/>
      <c r="EX229" s="787"/>
      <c r="EY229" s="773"/>
      <c r="EZ229" s="762"/>
      <c r="FA229" s="766"/>
      <c r="FB229" s="766"/>
      <c r="FC229" s="766"/>
      <c r="FD229" s="787"/>
      <c r="FE229" s="767"/>
      <c r="FF229" s="767"/>
      <c r="FG229" s="766"/>
      <c r="FH229" s="748"/>
      <c r="FI229" s="767"/>
      <c r="FJ229" s="787"/>
      <c r="FK229" s="545"/>
      <c r="FL229" s="753"/>
      <c r="FM229" s="546"/>
      <c r="FN229" s="546"/>
      <c r="FO229" s="546"/>
      <c r="FP229" s="827"/>
      <c r="FQ229" s="767"/>
      <c r="FR229" s="767"/>
      <c r="FS229" s="767"/>
      <c r="FT229" s="757"/>
      <c r="FU229" s="757"/>
      <c r="FV229" s="748"/>
      <c r="FW229" s="252"/>
      <c r="FX229" s="252"/>
      <c r="FY229" s="252"/>
      <c r="FZ229" s="767"/>
      <c r="GA229" s="768"/>
      <c r="GB229" s="748"/>
      <c r="GD229" s="238"/>
      <c r="GE229" s="3"/>
      <c r="GF229" s="3"/>
      <c r="GG229" s="3"/>
      <c r="GI229" s="748"/>
      <c r="GJ229" s="755"/>
      <c r="GK229" s="755"/>
      <c r="GL229" s="755"/>
      <c r="GM229" s="755"/>
      <c r="GN229" s="755"/>
      <c r="GO229" s="787"/>
      <c r="GP229" s="755"/>
      <c r="GQ229" s="755"/>
      <c r="GR229" s="755"/>
      <c r="GS229" s="755"/>
      <c r="GT229" s="755"/>
      <c r="GU229" s="758"/>
      <c r="GV229" s="755"/>
      <c r="GW229" s="755"/>
      <c r="GX229" s="755"/>
      <c r="GY229" s="755"/>
      <c r="GZ229" s="755"/>
      <c r="HA229" s="748"/>
      <c r="HB229" s="755"/>
      <c r="HC229" s="755"/>
      <c r="HD229" s="755"/>
      <c r="HE229" s="755"/>
      <c r="HF229" s="755"/>
      <c r="HG229" s="748"/>
      <c r="HH229" s="252"/>
      <c r="HI229" s="252"/>
      <c r="HJ229" s="252"/>
      <c r="HK229" s="764"/>
      <c r="HL229" s="764"/>
      <c r="HM229" s="748"/>
      <c r="HN229" s="755"/>
      <c r="HO229" s="755"/>
      <c r="HP229" s="755"/>
      <c r="HQ229" s="755"/>
      <c r="HR229" s="755"/>
      <c r="HS229" s="748"/>
      <c r="HU229" s="565"/>
      <c r="HV229" s="565"/>
      <c r="HW229" s="565"/>
      <c r="HX229" s="565"/>
      <c r="HY229" s="5"/>
      <c r="HZ229" s="5"/>
      <c r="ID229" s="5"/>
      <c r="IE229" s="5"/>
      <c r="IF229" s="5"/>
      <c r="IJ229" s="5"/>
      <c r="IK229" s="5"/>
      <c r="IO229" s="5"/>
      <c r="IP229" s="5"/>
      <c r="IS229" s="5"/>
      <c r="IT229" s="279"/>
      <c r="IU229" s="252"/>
      <c r="IV229" s="252"/>
      <c r="IW229" s="252"/>
      <c r="IX229" s="252"/>
      <c r="IY229" s="5"/>
      <c r="IZ229" s="5"/>
      <c r="JC229" s="5"/>
      <c r="JF229" s="5"/>
      <c r="JH229" s="5"/>
      <c r="JI229" s="5"/>
      <c r="JJ229" s="59"/>
    </row>
    <row r="230" spans="1:403" ht="14.25" customHeight="1" x14ac:dyDescent="0.15">
      <c r="A230" s="184" t="s">
        <v>162</v>
      </c>
      <c r="B230" s="395" t="s">
        <v>94</v>
      </c>
      <c r="C230" s="929">
        <v>114047.004</v>
      </c>
      <c r="D230" s="930">
        <v>93223.955000000002</v>
      </c>
      <c r="E230" s="934">
        <v>104253.181</v>
      </c>
      <c r="F230" s="936">
        <v>108473.069</v>
      </c>
      <c r="G230" s="930">
        <v>91166.846000000005</v>
      </c>
      <c r="H230" s="986">
        <v>88886.478000000003</v>
      </c>
      <c r="I230" s="932">
        <v>121264.72900000001</v>
      </c>
      <c r="J230" s="930">
        <v>96655.307000000001</v>
      </c>
      <c r="K230" s="934">
        <v>105361.43700000001</v>
      </c>
      <c r="L230" s="932">
        <v>95745.384999999995</v>
      </c>
      <c r="M230" s="938">
        <v>120411.058</v>
      </c>
      <c r="N230" s="934">
        <v>88959.948999999993</v>
      </c>
      <c r="O230" s="972">
        <v>89629.005000000005</v>
      </c>
      <c r="P230" s="930">
        <v>99578.233999999997</v>
      </c>
      <c r="Q230" s="935">
        <v>75998.701000000001</v>
      </c>
      <c r="R230" s="936">
        <v>65769.725999999995</v>
      </c>
      <c r="S230" s="930">
        <v>43296.472000000002</v>
      </c>
      <c r="T230" s="934">
        <v>43491.945</v>
      </c>
      <c r="U230" s="936">
        <v>33413.894999999997</v>
      </c>
      <c r="V230" s="1078">
        <v>19161.436000000002</v>
      </c>
      <c r="W230" s="937">
        <v>19615.968000000001</v>
      </c>
      <c r="X230" s="936">
        <v>17297.246999999999</v>
      </c>
      <c r="Y230" s="938">
        <v>12797.369000000001</v>
      </c>
      <c r="Z230" s="935">
        <v>12591.681</v>
      </c>
      <c r="AA230" s="939">
        <v>10192.829</v>
      </c>
      <c r="AB230" s="930">
        <v>14024.831</v>
      </c>
      <c r="AC230" s="934">
        <v>18600.534</v>
      </c>
      <c r="AD230" s="932">
        <v>25156.55</v>
      </c>
      <c r="AE230" s="938">
        <v>46638.62</v>
      </c>
      <c r="AF230" s="934">
        <v>82281.361999999994</v>
      </c>
      <c r="AG230" s="932">
        <v>67418.350000000006</v>
      </c>
      <c r="AH230" s="930">
        <v>55057.936999999998</v>
      </c>
      <c r="AI230" s="934">
        <v>77708.732999999993</v>
      </c>
      <c r="AJ230" s="932">
        <v>78505.911999999997</v>
      </c>
      <c r="AK230" s="930">
        <v>90762.781000000003</v>
      </c>
      <c r="AL230" s="940">
        <v>84119.543000000005</v>
      </c>
      <c r="AO230" s="1651"/>
      <c r="AQ230" s="822"/>
      <c r="AR230" s="822"/>
      <c r="AS230" s="842"/>
      <c r="AT230" s="822"/>
      <c r="AY230" s="1657"/>
      <c r="AZ230" s="1657"/>
      <c r="BB230" s="822"/>
      <c r="BC230" s="822"/>
      <c r="BD230" s="767"/>
      <c r="BE230" s="748"/>
      <c r="BF230" s="758"/>
      <c r="BG230" s="767"/>
      <c r="BH230" s="767"/>
      <c r="BI230" s="767"/>
      <c r="BJ230" s="767"/>
      <c r="BK230" s="748"/>
      <c r="BL230" s="758"/>
      <c r="BM230" s="767"/>
      <c r="BN230" s="767"/>
      <c r="BO230" s="767"/>
      <c r="BP230" s="748"/>
      <c r="BQ230" s="767"/>
      <c r="BR230" s="787"/>
      <c r="BS230" s="252"/>
      <c r="BT230" s="252"/>
      <c r="BU230" s="252"/>
      <c r="BV230" s="767"/>
      <c r="BW230" s="768"/>
      <c r="BX230" s="758"/>
      <c r="BY230" s="755"/>
      <c r="BZ230" s="755"/>
      <c r="CA230" s="755"/>
      <c r="CB230" s="755"/>
      <c r="CC230" s="755"/>
      <c r="CD230" s="758"/>
      <c r="CE230" s="767"/>
      <c r="CF230" s="767"/>
      <c r="CG230" s="767"/>
      <c r="CH230" s="252"/>
      <c r="CI230" s="748"/>
      <c r="CJ230" s="758"/>
      <c r="CK230" s="755"/>
      <c r="CL230" s="755"/>
      <c r="CM230" s="755"/>
      <c r="CN230" s="755"/>
      <c r="CO230" s="755"/>
      <c r="CP230" s="758"/>
      <c r="CQ230" s="755"/>
      <c r="CR230" s="755"/>
      <c r="CS230" s="755"/>
      <c r="CT230" s="755"/>
      <c r="CU230" s="755"/>
      <c r="CV230" s="758"/>
      <c r="CW230" s="748"/>
      <c r="CX230" s="748"/>
      <c r="CY230" s="748"/>
      <c r="CZ230" s="757"/>
      <c r="DA230" s="767"/>
      <c r="DB230" s="758"/>
      <c r="DC230" s="767"/>
      <c r="DD230" s="1344"/>
      <c r="DE230" s="767"/>
      <c r="DF230" s="252"/>
      <c r="DG230" s="767"/>
      <c r="DH230" s="758"/>
      <c r="DI230" s="755"/>
      <c r="DJ230" s="755"/>
      <c r="DK230" s="755"/>
      <c r="DL230" s="755"/>
      <c r="DM230" s="755"/>
      <c r="DN230" s="758"/>
      <c r="DO230" s="770"/>
      <c r="DP230" s="778"/>
      <c r="DQ230" s="768"/>
      <c r="DR230" s="748"/>
      <c r="DS230" s="748"/>
      <c r="DT230" s="787"/>
      <c r="DU230" s="252"/>
      <c r="DV230" s="252"/>
      <c r="DW230" s="252"/>
      <c r="DX230" s="748"/>
      <c r="DY230" s="767"/>
      <c r="DZ230" s="758"/>
      <c r="EA230" s="767"/>
      <c r="EB230" s="767"/>
      <c r="EC230" s="767"/>
      <c r="ED230" s="767"/>
      <c r="EE230" s="767"/>
      <c r="EF230" s="758"/>
      <c r="EG230" s="755"/>
      <c r="EH230" s="755"/>
      <c r="EI230" s="755"/>
      <c r="EJ230" s="755"/>
      <c r="EK230" s="755"/>
      <c r="EL230" s="758"/>
      <c r="EM230" s="767"/>
      <c r="EN230" s="767"/>
      <c r="EO230" s="767"/>
      <c r="EP230" s="767"/>
      <c r="EQ230" s="748"/>
      <c r="ER230" s="758"/>
      <c r="ES230" s="767"/>
      <c r="ET230" s="767"/>
      <c r="EU230" s="767"/>
      <c r="EV230" s="766"/>
      <c r="EW230" s="767"/>
      <c r="EX230" s="764"/>
      <c r="EY230" s="252"/>
      <c r="EZ230" s="252"/>
      <c r="FA230" s="252"/>
      <c r="FB230" s="252"/>
      <c r="FC230" s="748"/>
      <c r="FD230" s="767"/>
      <c r="FE230" s="758"/>
      <c r="FF230" s="755"/>
      <c r="FG230" s="755"/>
      <c r="FH230" s="755"/>
      <c r="FI230" s="755"/>
      <c r="FJ230" s="755"/>
      <c r="FK230" s="758"/>
      <c r="FL230" s="252"/>
      <c r="FM230" s="252"/>
      <c r="FN230" s="252"/>
      <c r="FO230" s="748"/>
      <c r="FP230" s="748"/>
      <c r="FQ230" s="758"/>
      <c r="FR230" s="755"/>
      <c r="FS230" s="756"/>
      <c r="FT230" s="768"/>
      <c r="FU230" s="768"/>
      <c r="FV230" s="768"/>
      <c r="FW230" s="758"/>
      <c r="FX230" s="758"/>
      <c r="FY230" s="767"/>
      <c r="FZ230" s="767"/>
      <c r="GA230" s="252"/>
      <c r="GB230" s="748"/>
      <c r="GC230" s="758"/>
      <c r="GD230" s="755"/>
      <c r="GE230" s="755"/>
      <c r="GF230" s="755"/>
      <c r="GG230" s="755"/>
      <c r="GH230" s="755"/>
      <c r="GI230" s="767"/>
      <c r="GJ230" s="755"/>
      <c r="GK230" s="755"/>
      <c r="GL230" s="755"/>
      <c r="GM230" s="755"/>
      <c r="GN230" s="755"/>
      <c r="GO230" s="767"/>
      <c r="GP230" s="748"/>
      <c r="GQ230" s="748"/>
      <c r="GR230" s="748"/>
      <c r="GS230" s="758"/>
      <c r="GT230" s="763"/>
      <c r="GU230" s="758"/>
      <c r="GV230" s="755"/>
      <c r="GW230" s="755"/>
      <c r="GX230" s="755"/>
      <c r="GY230" s="755"/>
      <c r="GZ230" s="755"/>
      <c r="HA230" s="758"/>
      <c r="HC230" s="565"/>
      <c r="HD230" s="565"/>
      <c r="HE230" s="565"/>
      <c r="HF230" s="565"/>
      <c r="HG230" s="252"/>
      <c r="HH230" s="252"/>
      <c r="HI230" s="252"/>
      <c r="HJ230" s="252"/>
      <c r="HK230" s="5"/>
      <c r="HL230" s="5"/>
      <c r="HO230" s="61"/>
      <c r="HP230" s="5"/>
      <c r="HQ230" s="5"/>
      <c r="HT230" s="5"/>
      <c r="HU230" s="5"/>
      <c r="HV230" s="59"/>
    </row>
    <row r="231" spans="1:403" ht="14.25" customHeight="1" x14ac:dyDescent="0.15">
      <c r="A231" s="186" t="s">
        <v>162</v>
      </c>
      <c r="B231" s="417" t="s">
        <v>96</v>
      </c>
      <c r="C231" s="941">
        <v>705</v>
      </c>
      <c r="D231" s="942">
        <v>509</v>
      </c>
      <c r="E231" s="946">
        <v>551</v>
      </c>
      <c r="F231" s="948">
        <v>542</v>
      </c>
      <c r="G231" s="942">
        <v>482</v>
      </c>
      <c r="H231" s="943">
        <v>481</v>
      </c>
      <c r="I231" s="944">
        <v>432</v>
      </c>
      <c r="J231" s="942">
        <v>373</v>
      </c>
      <c r="K231" s="946">
        <v>451</v>
      </c>
      <c r="L231" s="944">
        <v>568</v>
      </c>
      <c r="M231" s="942">
        <v>589</v>
      </c>
      <c r="N231" s="946">
        <v>484</v>
      </c>
      <c r="O231" s="944">
        <v>481</v>
      </c>
      <c r="P231" s="942">
        <v>448</v>
      </c>
      <c r="Q231" s="947">
        <v>380</v>
      </c>
      <c r="R231" s="944">
        <v>356</v>
      </c>
      <c r="S231" s="942">
        <v>454</v>
      </c>
      <c r="T231" s="946">
        <v>587</v>
      </c>
      <c r="U231" s="948">
        <v>457</v>
      </c>
      <c r="V231" s="980">
        <v>580</v>
      </c>
      <c r="W231" s="947">
        <v>687</v>
      </c>
      <c r="X231" s="948">
        <v>678</v>
      </c>
      <c r="Y231" s="949">
        <v>747</v>
      </c>
      <c r="Z231" s="947">
        <v>921</v>
      </c>
      <c r="AA231" s="950">
        <v>1023</v>
      </c>
      <c r="AB231" s="942">
        <v>978</v>
      </c>
      <c r="AC231" s="946">
        <v>877</v>
      </c>
      <c r="AD231" s="944">
        <v>844</v>
      </c>
      <c r="AE231" s="949">
        <v>737</v>
      </c>
      <c r="AF231" s="946">
        <v>526</v>
      </c>
      <c r="AG231" s="944">
        <v>375</v>
      </c>
      <c r="AH231" s="942">
        <v>396</v>
      </c>
      <c r="AI231" s="946">
        <v>446</v>
      </c>
      <c r="AJ231" s="944">
        <v>421</v>
      </c>
      <c r="AK231" s="942">
        <v>436</v>
      </c>
      <c r="AL231" s="951">
        <v>369</v>
      </c>
      <c r="AO231" s="1651"/>
      <c r="AP231" s="1655"/>
      <c r="AQ231" s="822"/>
      <c r="AR231" s="822"/>
      <c r="AS231" s="822"/>
      <c r="AT231" s="842"/>
      <c r="AU231" s="1656"/>
      <c r="AV231" s="1657"/>
      <c r="AW231" s="1657"/>
      <c r="AX231" s="1657"/>
      <c r="AZ231" s="1657"/>
      <c r="BA231" s="1656"/>
      <c r="BB231" s="842"/>
      <c r="BC231" s="842"/>
      <c r="BD231" s="748"/>
      <c r="BE231" s="748"/>
      <c r="BF231" s="758"/>
      <c r="BG231" s="748"/>
      <c r="BH231" s="748"/>
      <c r="BI231" s="748"/>
      <c r="BJ231" s="748"/>
      <c r="BK231" s="767"/>
      <c r="BL231" s="758"/>
      <c r="BM231" s="767"/>
      <c r="BN231" s="767"/>
      <c r="BO231" s="767"/>
      <c r="BP231" s="748"/>
      <c r="BQ231" s="767"/>
      <c r="BR231" s="758"/>
      <c r="BS231" s="748"/>
      <c r="BT231" s="748"/>
      <c r="BU231" s="748"/>
      <c r="BV231" s="767"/>
      <c r="BW231" s="767"/>
      <c r="BX231" s="758"/>
      <c r="BY231" s="767"/>
      <c r="BZ231" s="767"/>
      <c r="CA231" s="767"/>
      <c r="CB231" s="748"/>
      <c r="CC231" s="767"/>
      <c r="CD231" s="787"/>
      <c r="CE231" s="755"/>
      <c r="CF231" s="755"/>
      <c r="CG231" s="755"/>
      <c r="CH231" s="755"/>
      <c r="CI231" s="755"/>
      <c r="CJ231" s="758"/>
      <c r="CK231" s="767"/>
      <c r="CL231" s="767"/>
      <c r="CM231" s="767"/>
      <c r="CN231" s="767"/>
      <c r="CO231" s="252"/>
      <c r="CP231" s="758"/>
      <c r="CQ231" s="755"/>
      <c r="CR231" s="755"/>
      <c r="CS231" s="755"/>
      <c r="CT231" s="755"/>
      <c r="CU231" s="755"/>
      <c r="CV231" s="758"/>
      <c r="CW231" s="252"/>
      <c r="CX231" s="254"/>
      <c r="CY231" s="252"/>
      <c r="CZ231" s="757"/>
      <c r="DA231" s="767"/>
      <c r="DB231" s="758"/>
      <c r="DC231" s="755"/>
      <c r="DD231" s="755"/>
      <c r="DE231" s="755"/>
      <c r="DF231" s="755"/>
      <c r="DG231" s="755"/>
      <c r="DH231" s="758"/>
      <c r="DI231" s="755"/>
      <c r="DJ231" s="755"/>
      <c r="DK231" s="755"/>
      <c r="DL231" s="755"/>
      <c r="DM231" s="755"/>
      <c r="DN231" s="758"/>
      <c r="DO231" s="770"/>
      <c r="DP231" s="778"/>
      <c r="DQ231" s="768"/>
      <c r="DR231" s="748"/>
      <c r="DS231" s="748"/>
      <c r="DT231" s="758"/>
      <c r="DU231" s="252"/>
      <c r="DV231" s="252"/>
      <c r="DW231" s="252"/>
      <c r="DX231" s="748"/>
      <c r="DY231" s="767"/>
      <c r="DZ231" s="758"/>
      <c r="EA231" s="748"/>
      <c r="EB231" s="748"/>
      <c r="EC231" s="748"/>
      <c r="ED231" s="767"/>
      <c r="EE231" s="767"/>
      <c r="EF231" s="787"/>
      <c r="EG231" s="252"/>
      <c r="EH231" s="252"/>
      <c r="EI231" s="252"/>
      <c r="EJ231" s="252"/>
      <c r="EK231" s="252"/>
      <c r="EL231" s="758"/>
      <c r="EM231" s="767"/>
      <c r="EN231" s="767"/>
      <c r="EO231" s="767"/>
      <c r="EP231" s="748"/>
      <c r="EQ231" s="767"/>
      <c r="ER231" s="767"/>
      <c r="ES231" s="758"/>
      <c r="ET231" s="755"/>
      <c r="EU231" s="755"/>
      <c r="EV231" s="755"/>
      <c r="EW231" s="755"/>
      <c r="EX231" s="755"/>
      <c r="EY231" s="758"/>
      <c r="EZ231" s="748"/>
      <c r="FA231" s="748"/>
      <c r="FB231" s="748"/>
      <c r="FC231" s="767"/>
      <c r="FD231" s="767"/>
      <c r="FE231" s="758"/>
      <c r="FF231" s="764"/>
      <c r="FG231" s="764"/>
      <c r="FH231" s="764"/>
      <c r="FI231" s="764"/>
      <c r="FJ231" s="787"/>
      <c r="FK231" s="787"/>
      <c r="FL231" s="755"/>
      <c r="FM231" s="755"/>
      <c r="FN231" s="755"/>
      <c r="FO231" s="755"/>
      <c r="FP231" s="755"/>
      <c r="FQ231" s="767"/>
      <c r="FR231" s="755"/>
      <c r="FS231" s="755"/>
      <c r="FT231" s="755"/>
      <c r="FU231" s="755"/>
      <c r="FV231" s="755"/>
      <c r="FW231" s="767"/>
      <c r="FX231" s="767"/>
      <c r="FY231" s="767"/>
      <c r="FZ231" s="767"/>
      <c r="GA231" s="757"/>
      <c r="GB231" s="757"/>
      <c r="GC231" s="758"/>
      <c r="GD231" s="755"/>
      <c r="GE231" s="755"/>
      <c r="GF231" s="755"/>
      <c r="GG231" s="755"/>
      <c r="GH231" s="755"/>
      <c r="GI231" s="758"/>
      <c r="GK231" s="565"/>
      <c r="GL231" s="565"/>
      <c r="GM231" s="565"/>
      <c r="GN231" s="565"/>
      <c r="GO231" s="252"/>
      <c r="GP231" s="252"/>
      <c r="GQ231" s="252"/>
      <c r="GR231" s="252"/>
      <c r="GS231" s="5"/>
      <c r="GT231" s="5"/>
      <c r="GW231" s="5"/>
      <c r="GX231" s="5"/>
      <c r="GY231" s="5"/>
      <c r="HB231" s="5"/>
      <c r="HC231" s="5"/>
      <c r="HD231" s="59"/>
    </row>
    <row r="232" spans="1:403" ht="14.25" customHeight="1" x14ac:dyDescent="0.15">
      <c r="A232" s="250" t="s">
        <v>29</v>
      </c>
      <c r="B232" s="394" t="s">
        <v>93</v>
      </c>
      <c r="C232" s="917">
        <v>369.96100000000001</v>
      </c>
      <c r="D232" s="918">
        <v>574.81100000000004</v>
      </c>
      <c r="E232" s="922">
        <v>570.947</v>
      </c>
      <c r="F232" s="924">
        <v>432.82499999999999</v>
      </c>
      <c r="G232" s="918">
        <v>299.74099999999999</v>
      </c>
      <c r="H232" s="961">
        <v>245.65299999999999</v>
      </c>
      <c r="I232" s="920">
        <v>289.50799999999998</v>
      </c>
      <c r="J232" s="918">
        <v>323.72199999999998</v>
      </c>
      <c r="K232" s="922">
        <v>256.06799999999998</v>
      </c>
      <c r="L232" s="920">
        <v>228.12100000000001</v>
      </c>
      <c r="M232" s="926">
        <v>265.3</v>
      </c>
      <c r="N232" s="922">
        <v>269.04599999999999</v>
      </c>
      <c r="O232" s="920">
        <v>416.26600000000002</v>
      </c>
      <c r="P232" s="918">
        <v>781.447</v>
      </c>
      <c r="Q232" s="923">
        <v>766.81500000000005</v>
      </c>
      <c r="R232" s="924">
        <v>942.625</v>
      </c>
      <c r="S232" s="918">
        <v>724.34400000000005</v>
      </c>
      <c r="T232" s="922">
        <v>786.45500000000004</v>
      </c>
      <c r="U232" s="924">
        <v>691.38699999999994</v>
      </c>
      <c r="V232" s="1077">
        <v>633.23900000000003</v>
      </c>
      <c r="W232" s="925">
        <v>621.62900000000002</v>
      </c>
      <c r="X232" s="924">
        <v>427.85300000000001</v>
      </c>
      <c r="Y232" s="926">
        <v>280.47800000000001</v>
      </c>
      <c r="Z232" s="923">
        <v>235.648</v>
      </c>
      <c r="AA232" s="927">
        <v>118.346</v>
      </c>
      <c r="AB232" s="926">
        <v>104.38500000000001</v>
      </c>
      <c r="AC232" s="922">
        <v>118.24299999999999</v>
      </c>
      <c r="AD232" s="920">
        <v>97.55</v>
      </c>
      <c r="AE232" s="926">
        <v>113.018</v>
      </c>
      <c r="AF232" s="922">
        <v>138.304</v>
      </c>
      <c r="AG232" s="920">
        <v>136.21600000000001</v>
      </c>
      <c r="AH232" s="918">
        <v>209.887</v>
      </c>
      <c r="AI232" s="922">
        <v>346.20400000000001</v>
      </c>
      <c r="AJ232" s="920">
        <v>385.97300000000001</v>
      </c>
      <c r="AK232" s="918">
        <v>456.32100000000003</v>
      </c>
      <c r="AL232" s="928">
        <v>586.85199999999998</v>
      </c>
      <c r="AO232" s="1651"/>
      <c r="AQ232" s="842"/>
      <c r="AR232" s="842"/>
      <c r="AS232" s="822"/>
      <c r="AT232" s="822"/>
      <c r="AV232" s="1660"/>
      <c r="AW232" s="1660"/>
      <c r="AX232" s="1660"/>
      <c r="AY232" s="1657"/>
      <c r="BB232" s="842"/>
      <c r="BC232" s="842"/>
      <c r="BD232" s="748"/>
      <c r="BE232" s="767"/>
      <c r="BF232" s="787"/>
      <c r="BG232" s="748"/>
      <c r="BH232" s="748"/>
      <c r="BI232" s="748"/>
      <c r="BJ232" s="767"/>
      <c r="BK232" s="767"/>
      <c r="BL232" s="787"/>
      <c r="BM232" s="767"/>
      <c r="BN232" s="767"/>
      <c r="BO232" s="767"/>
      <c r="BP232" s="748"/>
      <c r="BQ232" s="767"/>
      <c r="BR232" s="758"/>
      <c r="BS232" s="767"/>
      <c r="BT232" s="767"/>
      <c r="BU232" s="767"/>
      <c r="BV232" s="748"/>
      <c r="BW232" s="767"/>
      <c r="BX232" s="787"/>
      <c r="BY232" s="767"/>
      <c r="BZ232" s="767"/>
      <c r="CA232" s="767"/>
      <c r="CB232" s="767"/>
      <c r="CC232" s="767"/>
      <c r="CD232" s="787"/>
      <c r="CE232" s="755"/>
      <c r="CF232" s="755"/>
      <c r="CG232" s="755"/>
      <c r="CH232" s="755"/>
      <c r="CI232" s="755"/>
      <c r="CJ232" s="787"/>
      <c r="CK232" s="767"/>
      <c r="CL232" s="1344"/>
      <c r="CM232" s="767"/>
      <c r="CN232" s="748"/>
      <c r="CO232" s="767"/>
      <c r="CP232" s="748"/>
      <c r="CQ232" s="755"/>
      <c r="CR232" s="755"/>
      <c r="CS232" s="755"/>
      <c r="CT232" s="755"/>
      <c r="CU232" s="755"/>
      <c r="CV232" s="748"/>
      <c r="CW232" s="755"/>
      <c r="CX232" s="755"/>
      <c r="CY232" s="755"/>
      <c r="CZ232" s="755"/>
      <c r="DA232" s="755"/>
      <c r="DB232" s="758"/>
      <c r="DC232" s="252"/>
      <c r="DD232" s="252"/>
      <c r="DE232" s="252"/>
      <c r="DF232" s="748"/>
      <c r="DG232" s="767"/>
      <c r="DH232" s="787"/>
      <c r="DI232" s="767"/>
      <c r="DJ232" s="767"/>
      <c r="DK232" s="767"/>
      <c r="DL232" s="757"/>
      <c r="DM232" s="757"/>
      <c r="DN232" s="758"/>
      <c r="DO232" s="767"/>
      <c r="DP232" s="767"/>
      <c r="DQ232" s="767"/>
      <c r="DR232" s="748"/>
      <c r="DS232" s="767"/>
      <c r="DT232" s="748"/>
      <c r="DU232" s="767"/>
      <c r="DV232" s="767"/>
      <c r="DW232" s="767"/>
      <c r="DX232" s="757"/>
      <c r="DY232" s="757"/>
      <c r="DZ232" s="748"/>
      <c r="EA232" s="758"/>
      <c r="EB232" s="767"/>
      <c r="EC232" s="767"/>
      <c r="ED232" s="767"/>
      <c r="EE232" s="767"/>
      <c r="EF232" s="748"/>
      <c r="EG232" s="748"/>
      <c r="EH232" s="755"/>
      <c r="EI232" s="755"/>
      <c r="EJ232" s="755"/>
      <c r="EK232" s="755"/>
      <c r="EL232" s="755"/>
      <c r="EM232" s="748"/>
      <c r="EN232" s="767"/>
      <c r="EO232" s="767"/>
      <c r="EP232" s="767"/>
      <c r="EQ232" s="757"/>
      <c r="ER232" s="757"/>
      <c r="ES232" s="748"/>
      <c r="ET232" s="758"/>
      <c r="EU232" s="758"/>
      <c r="EV232" s="758"/>
      <c r="EW232" s="787"/>
      <c r="EX232" s="758"/>
      <c r="EY232" s="758"/>
      <c r="EZ232" s="755"/>
      <c r="FA232" s="755"/>
      <c r="FB232" s="755"/>
      <c r="FC232" s="755"/>
      <c r="FD232" s="755"/>
      <c r="FE232" s="748"/>
      <c r="FF232" s="755"/>
      <c r="FG232" s="755"/>
      <c r="FH232" s="755"/>
      <c r="FI232" s="755"/>
      <c r="FJ232" s="755"/>
      <c r="FK232" s="748"/>
      <c r="FL232" s="755"/>
      <c r="FM232" s="756"/>
      <c r="FN232" s="757"/>
      <c r="FO232" s="758"/>
      <c r="FP232" s="757"/>
      <c r="FQ232" s="748"/>
      <c r="FR232" s="755"/>
      <c r="FS232" s="755"/>
      <c r="FT232" s="755"/>
      <c r="FU232" s="755"/>
      <c r="FV232" s="755"/>
      <c r="FW232" s="748"/>
      <c r="FY232" s="565"/>
      <c r="FZ232" s="565"/>
      <c r="GA232" s="565"/>
      <c r="GB232" s="565"/>
      <c r="GC232" s="101"/>
      <c r="GD232" s="565"/>
      <c r="GE232" s="565"/>
      <c r="GF232" s="565"/>
      <c r="GG232" s="565"/>
      <c r="GH232" s="565"/>
      <c r="GI232" s="252"/>
      <c r="GJ232" s="252"/>
      <c r="GK232" s="252"/>
      <c r="GL232" s="252"/>
      <c r="GM232" s="5"/>
      <c r="GN232" s="5"/>
      <c r="GQ232" s="5"/>
      <c r="GR232" s="5"/>
      <c r="GS232" s="59"/>
      <c r="GT232" s="252"/>
      <c r="GV232" s="61"/>
      <c r="GW232" s="56"/>
      <c r="GX232" s="56"/>
      <c r="GY232" s="56"/>
    </row>
    <row r="233" spans="1:403" ht="14.25" customHeight="1" x14ac:dyDescent="0.15">
      <c r="A233" s="184" t="s">
        <v>163</v>
      </c>
      <c r="B233" s="395" t="s">
        <v>94</v>
      </c>
      <c r="C233" s="929">
        <v>104422.789</v>
      </c>
      <c r="D233" s="930">
        <v>108886.633</v>
      </c>
      <c r="E233" s="934">
        <v>120218.44</v>
      </c>
      <c r="F233" s="936">
        <v>93243.163</v>
      </c>
      <c r="G233" s="930">
        <v>65343.184999999998</v>
      </c>
      <c r="H233" s="986">
        <v>55038.747000000003</v>
      </c>
      <c r="I233" s="932">
        <v>60590.394</v>
      </c>
      <c r="J233" s="930">
        <v>57431.103999999999</v>
      </c>
      <c r="K233" s="934">
        <v>51294.362999999998</v>
      </c>
      <c r="L233" s="932">
        <v>62370.055999999997</v>
      </c>
      <c r="M233" s="938">
        <v>76280.956999999995</v>
      </c>
      <c r="N233" s="934">
        <v>106136.458</v>
      </c>
      <c r="O233" s="972">
        <v>204424.83199999999</v>
      </c>
      <c r="P233" s="930">
        <v>360292.57</v>
      </c>
      <c r="Q233" s="935">
        <v>323349.66499999998</v>
      </c>
      <c r="R233" s="936">
        <v>424498.98800000001</v>
      </c>
      <c r="S233" s="930">
        <v>335274.467</v>
      </c>
      <c r="T233" s="934">
        <v>335579.79300000001</v>
      </c>
      <c r="U233" s="936">
        <v>248279.467</v>
      </c>
      <c r="V233" s="1078">
        <v>222951.62599999999</v>
      </c>
      <c r="W233" s="937">
        <v>166895.26500000001</v>
      </c>
      <c r="X233" s="936">
        <v>103576.019</v>
      </c>
      <c r="Y233" s="938">
        <v>112190.216</v>
      </c>
      <c r="Z233" s="935">
        <v>75271.721000000005</v>
      </c>
      <c r="AA233" s="939">
        <v>48657.000999999997</v>
      </c>
      <c r="AB233" s="930">
        <v>42791.775000000001</v>
      </c>
      <c r="AC233" s="934">
        <v>56488.83</v>
      </c>
      <c r="AD233" s="932">
        <v>51098.271999999997</v>
      </c>
      <c r="AE233" s="938">
        <v>60045.152000000002</v>
      </c>
      <c r="AF233" s="934">
        <v>51703.298999999999</v>
      </c>
      <c r="AG233" s="932">
        <v>46255.284</v>
      </c>
      <c r="AH233" s="930">
        <v>89419.557000000001</v>
      </c>
      <c r="AI233" s="934">
        <v>143650.71400000001</v>
      </c>
      <c r="AJ233" s="932">
        <v>139503.495</v>
      </c>
      <c r="AK233" s="930">
        <v>135534.01300000001</v>
      </c>
      <c r="AL233" s="940">
        <v>182260.36600000001</v>
      </c>
      <c r="AO233" s="1651"/>
      <c r="AQ233" s="822"/>
      <c r="AR233" s="822"/>
      <c r="AS233" s="842"/>
      <c r="AT233" s="822"/>
      <c r="AV233" s="1658"/>
      <c r="AW233" s="1658"/>
      <c r="AX233" s="1658"/>
      <c r="AY233" s="1660"/>
      <c r="AZ233" s="1657"/>
      <c r="BB233" s="842"/>
      <c r="BC233" s="842"/>
      <c r="BD233" s="252"/>
      <c r="BE233" s="252"/>
      <c r="BF233" s="758"/>
      <c r="BG233" s="748"/>
      <c r="BH233" s="748"/>
      <c r="BI233" s="748"/>
      <c r="BJ233" s="767"/>
      <c r="BK233" s="767"/>
      <c r="BL233" s="758"/>
      <c r="BM233" s="770"/>
      <c r="BN233" s="778"/>
      <c r="BO233" s="768"/>
      <c r="BP233" s="767"/>
      <c r="BQ233" s="767"/>
      <c r="BR233" s="758"/>
      <c r="BS233" s="748"/>
      <c r="BT233" s="748"/>
      <c r="BU233" s="748"/>
      <c r="BV233" s="252"/>
      <c r="BW233" s="768"/>
      <c r="BX233" s="787"/>
      <c r="BY233" s="767"/>
      <c r="BZ233" s="767"/>
      <c r="CA233" s="767"/>
      <c r="CB233" s="767"/>
      <c r="CC233" s="768"/>
      <c r="CD233" s="764"/>
      <c r="CE233" s="252"/>
      <c r="CF233" s="252"/>
      <c r="CG233" s="252"/>
      <c r="CH233" s="767"/>
      <c r="CI233" s="748"/>
      <c r="CJ233" s="758"/>
      <c r="CK233" s="755"/>
      <c r="CL233" s="755"/>
      <c r="CM233" s="755"/>
      <c r="CN233" s="755"/>
      <c r="CO233" s="755"/>
      <c r="CP233" s="758"/>
      <c r="CQ233" s="767"/>
      <c r="CR233" s="1344"/>
      <c r="CS233" s="767"/>
      <c r="CT233" s="748"/>
      <c r="CU233" s="767"/>
      <c r="CV233" s="758"/>
      <c r="CW233" s="748"/>
      <c r="CX233" s="748"/>
      <c r="CY233" s="748"/>
      <c r="CZ233" s="748"/>
      <c r="DA233" s="757"/>
      <c r="DB233" s="758"/>
      <c r="DC233" s="767"/>
      <c r="DD233" s="780"/>
      <c r="DE233" s="767"/>
      <c r="DF233" s="767"/>
      <c r="DG233" s="767"/>
      <c r="DH233" s="758"/>
      <c r="DI233" s="755"/>
      <c r="DJ233" s="756"/>
      <c r="DK233" s="757"/>
      <c r="DL233" s="767"/>
      <c r="DM233" s="757"/>
      <c r="DN233" s="767"/>
      <c r="DO233" s="758"/>
      <c r="DP233" s="767"/>
      <c r="DQ233" s="767"/>
      <c r="DR233" s="767"/>
      <c r="DS233" s="748"/>
      <c r="DT233" s="767"/>
      <c r="DU233" s="758"/>
      <c r="DV233" s="755"/>
      <c r="DW233" s="755"/>
      <c r="DX233" s="755"/>
      <c r="DY233" s="755"/>
      <c r="DZ233" s="755"/>
      <c r="EA233" s="758"/>
      <c r="EB233" s="252"/>
      <c r="EC233" s="252"/>
      <c r="ED233" s="252"/>
      <c r="EE233" s="748"/>
      <c r="EF233" s="748"/>
      <c r="EG233" s="758"/>
      <c r="EH233" s="764"/>
      <c r="EI233" s="764"/>
      <c r="EJ233" s="764"/>
      <c r="EK233" s="764"/>
      <c r="EL233" s="764"/>
      <c r="EM233" s="758"/>
      <c r="EN233" s="755"/>
      <c r="EO233" s="755"/>
      <c r="EP233" s="755"/>
      <c r="EQ233" s="755"/>
      <c r="ER233" s="755"/>
      <c r="ES233" s="767"/>
      <c r="ET233" s="755"/>
      <c r="EU233" s="756"/>
      <c r="EV233" s="757"/>
      <c r="EW233" s="757"/>
      <c r="EX233" s="757"/>
      <c r="EY233" s="755"/>
      <c r="EZ233" s="755"/>
      <c r="FA233" s="755"/>
      <c r="FB233" s="755"/>
      <c r="FC233" s="755"/>
      <c r="FD233" s="755"/>
      <c r="FE233" s="758"/>
      <c r="FG233" s="565"/>
      <c r="FH233" s="565"/>
      <c r="FI233" s="565"/>
      <c r="FJ233" s="565"/>
      <c r="FK233" s="5"/>
      <c r="FL233" s="565"/>
      <c r="FM233" s="565"/>
      <c r="FN233" s="565"/>
      <c r="FO233" s="565"/>
      <c r="FP233" s="565"/>
      <c r="FQ233" s="5"/>
      <c r="FR233" s="5"/>
      <c r="FU233" s="59"/>
      <c r="FV233" s="5"/>
      <c r="FW233" s="5"/>
      <c r="FX233" s="5"/>
      <c r="GB233" s="5"/>
      <c r="GF233" s="252"/>
      <c r="GG233" s="5"/>
      <c r="GH233" s="5"/>
      <c r="GK233" s="5"/>
      <c r="GL233" s="279"/>
      <c r="GM233" s="252"/>
      <c r="GN233" s="252"/>
      <c r="GO233" s="252"/>
      <c r="GP233" s="252"/>
      <c r="GQ233" s="5"/>
      <c r="GR233" s="5"/>
      <c r="GU233" s="59"/>
      <c r="GV233" s="59"/>
      <c r="GW233" s="59"/>
      <c r="HH233" s="5"/>
      <c r="HI233" s="5"/>
      <c r="HR233" s="60"/>
      <c r="HT233" s="61"/>
      <c r="HU233" s="56"/>
      <c r="HV233" s="56"/>
      <c r="HW233" s="56"/>
    </row>
    <row r="234" spans="1:403" ht="14.25" customHeight="1" x14ac:dyDescent="0.15">
      <c r="A234" s="186" t="s">
        <v>163</v>
      </c>
      <c r="B234" s="417" t="s">
        <v>96</v>
      </c>
      <c r="C234" s="941">
        <v>282</v>
      </c>
      <c r="D234" s="942">
        <v>189</v>
      </c>
      <c r="E234" s="946">
        <v>211</v>
      </c>
      <c r="F234" s="948">
        <v>215</v>
      </c>
      <c r="G234" s="942">
        <v>218</v>
      </c>
      <c r="H234" s="943">
        <v>224</v>
      </c>
      <c r="I234" s="944">
        <v>209</v>
      </c>
      <c r="J234" s="942">
        <v>177</v>
      </c>
      <c r="K234" s="946">
        <v>200</v>
      </c>
      <c r="L234" s="944">
        <v>273</v>
      </c>
      <c r="M234" s="942">
        <v>288</v>
      </c>
      <c r="N234" s="946">
        <v>394</v>
      </c>
      <c r="O234" s="944">
        <v>491</v>
      </c>
      <c r="P234" s="942">
        <v>461</v>
      </c>
      <c r="Q234" s="947">
        <v>422</v>
      </c>
      <c r="R234" s="944">
        <v>450</v>
      </c>
      <c r="S234" s="942">
        <v>463</v>
      </c>
      <c r="T234" s="946">
        <v>427</v>
      </c>
      <c r="U234" s="948">
        <v>359</v>
      </c>
      <c r="V234" s="980">
        <v>352</v>
      </c>
      <c r="W234" s="947">
        <v>268</v>
      </c>
      <c r="X234" s="948">
        <v>242</v>
      </c>
      <c r="Y234" s="949">
        <v>400</v>
      </c>
      <c r="Z234" s="947">
        <v>319</v>
      </c>
      <c r="AA234" s="950">
        <v>411</v>
      </c>
      <c r="AB234" s="942">
        <v>410</v>
      </c>
      <c r="AC234" s="946">
        <v>478</v>
      </c>
      <c r="AD234" s="944">
        <v>524</v>
      </c>
      <c r="AE234" s="949">
        <v>531</v>
      </c>
      <c r="AF234" s="946">
        <v>374</v>
      </c>
      <c r="AG234" s="944">
        <v>340</v>
      </c>
      <c r="AH234" s="942">
        <v>426</v>
      </c>
      <c r="AI234" s="946">
        <v>415</v>
      </c>
      <c r="AJ234" s="944">
        <v>361</v>
      </c>
      <c r="AK234" s="942">
        <v>297</v>
      </c>
      <c r="AL234" s="951">
        <v>311</v>
      </c>
      <c r="AO234" s="1651"/>
      <c r="AP234" s="1655"/>
      <c r="AQ234" s="822"/>
      <c r="AR234" s="822"/>
      <c r="AS234" s="822"/>
      <c r="AT234" s="842"/>
      <c r="AU234" s="1656"/>
      <c r="AV234" s="1658"/>
      <c r="AW234" s="1658"/>
      <c r="AX234" s="1658"/>
      <c r="AY234" s="1658"/>
      <c r="AZ234" s="1660"/>
      <c r="BA234" s="1656"/>
      <c r="BB234" s="842"/>
      <c r="BC234" s="842"/>
      <c r="BD234" s="748"/>
      <c r="BE234" s="767"/>
      <c r="BF234" s="758"/>
      <c r="BG234" s="767"/>
      <c r="BH234" s="767"/>
      <c r="BI234" s="767"/>
      <c r="BJ234" s="748"/>
      <c r="BK234" s="767"/>
      <c r="BL234" s="758"/>
      <c r="BM234" s="748"/>
      <c r="BN234" s="748"/>
      <c r="BO234" s="748"/>
      <c r="BP234" s="767"/>
      <c r="BQ234" s="768"/>
      <c r="BR234" s="758"/>
      <c r="BS234" s="748"/>
      <c r="BT234" s="748"/>
      <c r="BU234" s="748"/>
      <c r="BV234" s="767"/>
      <c r="BW234" s="767"/>
      <c r="BX234" s="758"/>
      <c r="BY234" s="748"/>
      <c r="BZ234" s="748"/>
      <c r="CA234" s="748"/>
      <c r="CB234" s="252"/>
      <c r="CC234" s="767"/>
      <c r="CD234" s="758"/>
      <c r="CE234" s="767"/>
      <c r="CF234" s="767"/>
      <c r="CG234" s="767"/>
      <c r="CH234" s="767"/>
      <c r="CI234" s="767"/>
      <c r="CJ234" s="758"/>
      <c r="CK234" s="755"/>
      <c r="CL234" s="755"/>
      <c r="CM234" s="755"/>
      <c r="CN234" s="755"/>
      <c r="CO234" s="755"/>
      <c r="CP234" s="764"/>
      <c r="CQ234" s="252"/>
      <c r="CR234" s="252"/>
      <c r="CS234" s="252"/>
      <c r="CT234" s="252"/>
      <c r="CU234" s="252"/>
      <c r="CV234" s="758"/>
      <c r="CW234" s="767"/>
      <c r="CX234" s="780"/>
      <c r="CY234" s="767"/>
      <c r="CZ234" s="767"/>
      <c r="DA234" s="767"/>
      <c r="DB234" s="758"/>
      <c r="DC234" s="755"/>
      <c r="DD234" s="756"/>
      <c r="DE234" s="757"/>
      <c r="DF234" s="767"/>
      <c r="DG234" s="252"/>
      <c r="DH234" s="758"/>
      <c r="DI234" s="252"/>
      <c r="DJ234" s="252"/>
      <c r="DK234" s="252"/>
      <c r="DL234" s="252"/>
      <c r="DM234" s="748"/>
      <c r="DN234" s="767"/>
      <c r="DO234" s="748"/>
      <c r="DP234" s="748"/>
      <c r="DQ234" s="748"/>
      <c r="DR234" s="748"/>
      <c r="DS234" s="252"/>
      <c r="DT234" s="252"/>
      <c r="DU234" s="758"/>
      <c r="DV234" s="755"/>
      <c r="DW234" s="755"/>
      <c r="DX234" s="755"/>
      <c r="DY234" s="755"/>
      <c r="DZ234" s="755"/>
      <c r="EA234" s="758"/>
      <c r="EB234" s="755"/>
      <c r="EC234" s="756"/>
      <c r="ED234" s="757"/>
      <c r="EE234" s="767"/>
      <c r="EF234" s="748"/>
      <c r="EG234" s="758"/>
      <c r="EH234" s="764"/>
      <c r="EI234" s="764"/>
      <c r="EJ234" s="764"/>
      <c r="EK234" s="787"/>
      <c r="EL234" s="764"/>
      <c r="EM234" s="758"/>
      <c r="EN234" s="755"/>
      <c r="EO234" s="755"/>
      <c r="EP234" s="755"/>
      <c r="EQ234" s="755"/>
      <c r="ER234" s="755"/>
      <c r="ES234" s="767"/>
      <c r="ET234" s="252"/>
      <c r="EU234" s="252"/>
      <c r="EV234" s="252"/>
      <c r="EW234" s="748"/>
      <c r="EX234" s="748"/>
      <c r="EY234" s="758"/>
      <c r="EZ234" s="565"/>
      <c r="FA234" s="565"/>
      <c r="FB234" s="565"/>
      <c r="FC234" s="565"/>
      <c r="FD234" s="565"/>
      <c r="FE234" s="101"/>
      <c r="FF234" s="5"/>
      <c r="FG234" s="61"/>
      <c r="FJ234" s="5"/>
      <c r="FK234" s="5"/>
      <c r="FL234" s="5"/>
      <c r="FQ234" s="5"/>
      <c r="FU234" s="5"/>
      <c r="FV234" s="5"/>
      <c r="FY234" s="5"/>
      <c r="FZ234" s="59"/>
      <c r="GA234" s="59"/>
      <c r="GK234" s="5"/>
      <c r="GL234" s="5"/>
      <c r="GM234" s="5"/>
      <c r="GV234" s="3"/>
      <c r="GX234" s="61"/>
      <c r="GY234" s="56"/>
      <c r="GZ234" s="56"/>
      <c r="HA234" s="56"/>
      <c r="HB234" s="257"/>
      <c r="HC234" s="258"/>
      <c r="HD234" s="258"/>
      <c r="HE234" s="258"/>
    </row>
    <row r="235" spans="1:403" ht="14.25" customHeight="1" x14ac:dyDescent="0.15">
      <c r="A235" s="250" t="s">
        <v>30</v>
      </c>
      <c r="B235" s="394" t="s">
        <v>93</v>
      </c>
      <c r="C235" s="917">
        <v>25.872</v>
      </c>
      <c r="D235" s="918">
        <v>55.793999999999997</v>
      </c>
      <c r="E235" s="922">
        <v>61.279000000000003</v>
      </c>
      <c r="F235" s="924">
        <v>54.249000000000002</v>
      </c>
      <c r="G235" s="918">
        <v>62.329000000000001</v>
      </c>
      <c r="H235" s="961">
        <v>56.085999999999999</v>
      </c>
      <c r="I235" s="920">
        <v>65.018000000000001</v>
      </c>
      <c r="J235" s="918">
        <v>68.917000000000002</v>
      </c>
      <c r="K235" s="922">
        <v>82.26</v>
      </c>
      <c r="L235" s="920">
        <v>70.222999999999999</v>
      </c>
      <c r="M235" s="926">
        <v>81.174000000000007</v>
      </c>
      <c r="N235" s="922">
        <v>69.289000000000001</v>
      </c>
      <c r="O235" s="920">
        <v>77.242999999999995</v>
      </c>
      <c r="P235" s="918">
        <v>95.024000000000001</v>
      </c>
      <c r="Q235" s="923">
        <v>75.058000000000007</v>
      </c>
      <c r="R235" s="924">
        <v>78.275999999999996</v>
      </c>
      <c r="S235" s="918">
        <v>62.811</v>
      </c>
      <c r="T235" s="922">
        <v>49.972999999999999</v>
      </c>
      <c r="U235" s="924">
        <v>51.389000000000003</v>
      </c>
      <c r="V235" s="1077">
        <v>49.311999999999998</v>
      </c>
      <c r="W235" s="925">
        <v>47.072000000000003</v>
      </c>
      <c r="X235" s="924">
        <v>51.472999999999999</v>
      </c>
      <c r="Y235" s="926">
        <v>51.137999999999998</v>
      </c>
      <c r="Z235" s="923">
        <v>70</v>
      </c>
      <c r="AA235" s="927">
        <v>50.801000000000002</v>
      </c>
      <c r="AB235" s="926">
        <v>56.75</v>
      </c>
      <c r="AC235" s="922">
        <v>57.661000000000001</v>
      </c>
      <c r="AD235" s="920">
        <v>54.146999999999998</v>
      </c>
      <c r="AE235" s="926">
        <v>66.733000000000004</v>
      </c>
      <c r="AF235" s="922">
        <v>77.489000000000004</v>
      </c>
      <c r="AG235" s="920">
        <v>76.293000000000006</v>
      </c>
      <c r="AH235" s="918">
        <v>70.966999999999999</v>
      </c>
      <c r="AI235" s="922">
        <v>60.634</v>
      </c>
      <c r="AJ235" s="920">
        <v>51.158999999999999</v>
      </c>
      <c r="AK235" s="918">
        <v>45.338000000000001</v>
      </c>
      <c r="AL235" s="928">
        <v>52.697000000000003</v>
      </c>
      <c r="AO235" s="1651"/>
      <c r="AQ235" s="822"/>
      <c r="AR235" s="822"/>
      <c r="AS235" s="822"/>
      <c r="AT235" s="822"/>
      <c r="AV235" s="1654"/>
      <c r="AW235" s="1654"/>
      <c r="AX235" s="1654"/>
      <c r="AY235" s="1658"/>
      <c r="AZ235" s="1658"/>
      <c r="BB235" s="1345"/>
      <c r="BC235" s="1653"/>
      <c r="BD235" s="748"/>
      <c r="BE235" s="767"/>
      <c r="BF235" s="787"/>
      <c r="BG235" s="748"/>
      <c r="BH235" s="748"/>
      <c r="BI235" s="748"/>
      <c r="BJ235" s="767"/>
      <c r="BK235" s="748"/>
      <c r="BL235" s="787"/>
      <c r="BM235" s="767"/>
      <c r="BN235" s="767"/>
      <c r="BO235" s="767"/>
      <c r="BP235" s="748"/>
      <c r="BQ235" s="768"/>
      <c r="BR235" s="787"/>
      <c r="BS235" s="767"/>
      <c r="BT235" s="767"/>
      <c r="BU235" s="767"/>
      <c r="BV235" s="767"/>
      <c r="BW235" s="767"/>
      <c r="BX235" s="787"/>
      <c r="BY235" s="748"/>
      <c r="BZ235" s="748"/>
      <c r="CA235" s="748"/>
      <c r="CB235" s="767"/>
      <c r="CC235" s="767"/>
      <c r="CD235" s="758"/>
      <c r="CE235" s="252"/>
      <c r="CF235" s="252"/>
      <c r="CG235" s="252"/>
      <c r="CH235" s="767"/>
      <c r="CI235" s="767"/>
      <c r="CJ235" s="758"/>
      <c r="CK235" s="755"/>
      <c r="CL235" s="755"/>
      <c r="CM235" s="755"/>
      <c r="CN235" s="755"/>
      <c r="CO235" s="755"/>
      <c r="CP235" s="758"/>
      <c r="CQ235" s="748"/>
      <c r="CR235" s="748"/>
      <c r="CS235" s="748"/>
      <c r="CT235" s="748"/>
      <c r="CU235" s="757"/>
      <c r="CV235" s="748"/>
      <c r="CW235" s="755"/>
      <c r="CX235" s="756"/>
      <c r="CY235" s="757"/>
      <c r="CZ235" s="252"/>
      <c r="DA235" s="757"/>
      <c r="DB235" s="748"/>
      <c r="DC235" s="252"/>
      <c r="DD235" s="252"/>
      <c r="DE235" s="252"/>
      <c r="DF235" s="252"/>
      <c r="DG235" s="748"/>
      <c r="DH235" s="748"/>
      <c r="DI235" s="767"/>
      <c r="DJ235" s="767"/>
      <c r="DK235" s="767"/>
      <c r="DL235" s="766"/>
      <c r="DM235" s="748"/>
      <c r="DN235" s="748"/>
      <c r="DO235" s="758"/>
      <c r="DP235" s="767"/>
      <c r="DQ235" s="767"/>
      <c r="DR235" s="767"/>
      <c r="DS235" s="748"/>
      <c r="DT235" s="767"/>
      <c r="DU235" s="748"/>
      <c r="DV235" s="755"/>
      <c r="DW235" s="755"/>
      <c r="DX235" s="755"/>
      <c r="DY235" s="755"/>
      <c r="DZ235" s="755"/>
      <c r="EA235" s="748"/>
      <c r="EB235" s="252"/>
      <c r="EC235" s="252"/>
      <c r="ED235" s="252"/>
      <c r="EE235" s="748"/>
      <c r="EF235" s="767"/>
      <c r="EG235" s="748"/>
      <c r="EH235" s="758"/>
      <c r="EI235" s="758"/>
      <c r="EJ235" s="758"/>
      <c r="EK235" s="787"/>
      <c r="EL235" s="758"/>
      <c r="EM235" s="758"/>
      <c r="EN235" s="755"/>
      <c r="EO235" s="755"/>
      <c r="EP235" s="755"/>
      <c r="EQ235" s="755"/>
      <c r="ER235" s="755"/>
      <c r="ES235" s="748"/>
      <c r="ET235" s="755"/>
      <c r="EU235" s="755"/>
      <c r="EV235" s="755"/>
      <c r="EW235" s="755"/>
      <c r="EX235" s="755"/>
      <c r="EY235" s="748"/>
      <c r="EZ235" s="770"/>
      <c r="FA235" s="770"/>
      <c r="FB235" s="770"/>
      <c r="FC235" s="565"/>
      <c r="FD235" s="565"/>
      <c r="FE235" s="5"/>
      <c r="FF235" s="5"/>
      <c r="FG235" s="5"/>
      <c r="FM235" s="252"/>
      <c r="FN235" s="5"/>
      <c r="FO235" s="5"/>
      <c r="FP235" s="5"/>
      <c r="FQ235" s="59"/>
      <c r="FR235" s="61"/>
      <c r="FS235" s="61"/>
      <c r="FT235" s="59"/>
      <c r="FU235" s="59"/>
      <c r="FV235" s="59"/>
      <c r="GF235" s="5"/>
      <c r="GG235" s="5"/>
      <c r="GH235" s="5"/>
      <c r="GQ235" s="3"/>
      <c r="GR235" s="61"/>
      <c r="GS235" s="61"/>
      <c r="GT235" s="56"/>
      <c r="GU235" s="56"/>
      <c r="GV235" s="56"/>
      <c r="GW235" s="257"/>
      <c r="GX235" s="258"/>
      <c r="GY235" s="258"/>
      <c r="GZ235" s="258"/>
    </row>
    <row r="236" spans="1:403" ht="14.25" customHeight="1" x14ac:dyDescent="0.15">
      <c r="A236" s="184" t="s">
        <v>164</v>
      </c>
      <c r="B236" s="395" t="s">
        <v>94</v>
      </c>
      <c r="C236" s="929">
        <v>27873.77</v>
      </c>
      <c r="D236" s="930">
        <v>52165.273000000001</v>
      </c>
      <c r="E236" s="934">
        <v>55602.233999999997</v>
      </c>
      <c r="F236" s="936">
        <v>50311.283000000003</v>
      </c>
      <c r="G236" s="930">
        <v>52582.750999999997</v>
      </c>
      <c r="H236" s="986">
        <v>41603.392</v>
      </c>
      <c r="I236" s="932">
        <v>41413.923999999999</v>
      </c>
      <c r="J236" s="930">
        <v>37867.080999999998</v>
      </c>
      <c r="K236" s="934">
        <v>37997.231</v>
      </c>
      <c r="L236" s="932">
        <v>30925.804</v>
      </c>
      <c r="M236" s="938">
        <v>41108.286</v>
      </c>
      <c r="N236" s="934">
        <v>35336.317999999999</v>
      </c>
      <c r="O236" s="972">
        <v>40178.811000000002</v>
      </c>
      <c r="P236" s="930">
        <v>40583.951000000001</v>
      </c>
      <c r="Q236" s="935">
        <v>26716.241000000002</v>
      </c>
      <c r="R236" s="936">
        <v>26288.807000000001</v>
      </c>
      <c r="S236" s="930">
        <v>25889.663</v>
      </c>
      <c r="T236" s="934">
        <v>26889.187000000002</v>
      </c>
      <c r="U236" s="936">
        <v>28734.304</v>
      </c>
      <c r="V236" s="1078">
        <v>26314.714</v>
      </c>
      <c r="W236" s="937">
        <v>28456.528999999999</v>
      </c>
      <c r="X236" s="936">
        <v>35027.237000000001</v>
      </c>
      <c r="Y236" s="938">
        <v>38490.156000000003</v>
      </c>
      <c r="Z236" s="935">
        <v>49671.326000000001</v>
      </c>
      <c r="AA236" s="939">
        <v>39539.822</v>
      </c>
      <c r="AB236" s="930">
        <v>53856.824999999997</v>
      </c>
      <c r="AC236" s="934">
        <v>51685.527000000002</v>
      </c>
      <c r="AD236" s="932">
        <v>45017.275000000001</v>
      </c>
      <c r="AE236" s="938">
        <v>57985.315999999999</v>
      </c>
      <c r="AF236" s="934">
        <v>66398.540999999997</v>
      </c>
      <c r="AG236" s="932">
        <v>52794.591</v>
      </c>
      <c r="AH236" s="930">
        <v>47240.978999999999</v>
      </c>
      <c r="AI236" s="934">
        <v>47793.612000000001</v>
      </c>
      <c r="AJ236" s="932">
        <v>46140.158000000003</v>
      </c>
      <c r="AK236" s="930">
        <v>42246.224999999999</v>
      </c>
      <c r="AL236" s="940">
        <v>45486.813999999998</v>
      </c>
      <c r="AO236" s="1651"/>
      <c r="AQ236" s="822"/>
      <c r="AR236" s="822"/>
      <c r="AS236" s="822"/>
      <c r="AT236" s="822"/>
      <c r="AV236" s="1657"/>
      <c r="AW236" s="1657"/>
      <c r="AX236" s="1657"/>
      <c r="AY236" s="1654"/>
      <c r="AZ236" s="1658"/>
      <c r="BB236" s="822"/>
      <c r="BC236" s="822"/>
      <c r="BD236" s="768"/>
      <c r="BE236" s="768"/>
      <c r="BF236" s="758"/>
      <c r="BG236" s="755"/>
      <c r="BH236" s="755"/>
      <c r="BI236" s="755"/>
      <c r="BJ236" s="755"/>
      <c r="BK236" s="755"/>
      <c r="BL236" s="758"/>
      <c r="BM236" s="748"/>
      <c r="BN236" s="748"/>
      <c r="BO236" s="748"/>
      <c r="BP236" s="767"/>
      <c r="BQ236" s="748"/>
      <c r="BR236" s="758"/>
      <c r="BS236" s="748"/>
      <c r="BT236" s="748"/>
      <c r="BU236" s="748"/>
      <c r="BV236" s="767"/>
      <c r="BW236" s="252"/>
      <c r="BX236" s="758"/>
      <c r="BY236" s="767"/>
      <c r="BZ236" s="767"/>
      <c r="CA236" s="767"/>
      <c r="CB236" s="767"/>
      <c r="CC236" s="767"/>
      <c r="CD236" s="758"/>
      <c r="CE236" s="755"/>
      <c r="CF236" s="755"/>
      <c r="CG236" s="755"/>
      <c r="CH236" s="755"/>
      <c r="CI236" s="755"/>
      <c r="CJ236" s="758"/>
      <c r="CK236" s="748"/>
      <c r="CL236" s="748"/>
      <c r="CM236" s="767"/>
      <c r="CN236" s="767"/>
      <c r="CO236" s="767"/>
      <c r="CP236" s="758"/>
      <c r="CQ236" s="755"/>
      <c r="CR236" s="756"/>
      <c r="CS236" s="757"/>
      <c r="CT236" s="252"/>
      <c r="CU236" s="748"/>
      <c r="CV236" s="758"/>
      <c r="CW236" s="252"/>
      <c r="CX236" s="252"/>
      <c r="CY236" s="252"/>
      <c r="CZ236" s="748"/>
      <c r="DA236" s="252"/>
      <c r="DB236" s="758"/>
      <c r="DC236" s="748"/>
      <c r="DD236" s="748"/>
      <c r="DE236" s="748"/>
      <c r="DF236" s="767"/>
      <c r="DG236" s="767"/>
      <c r="DH236" s="758"/>
      <c r="DI236" s="767"/>
      <c r="DJ236" s="767"/>
      <c r="DK236" s="767"/>
      <c r="DL236" s="748"/>
      <c r="DM236" s="757"/>
      <c r="DN236" s="758"/>
      <c r="DO236" s="767"/>
      <c r="DP236" s="767"/>
      <c r="DQ236" s="767"/>
      <c r="DR236" s="748"/>
      <c r="DS236" s="748"/>
      <c r="DT236" s="758"/>
      <c r="DU236" s="767"/>
      <c r="DV236" s="767"/>
      <c r="DW236" s="767"/>
      <c r="DX236" s="767"/>
      <c r="DY236" s="767"/>
      <c r="DZ236" s="764"/>
      <c r="EA236" s="748"/>
      <c r="EB236" s="748"/>
      <c r="EC236" s="748"/>
      <c r="ED236" s="767"/>
      <c r="EE236" s="757"/>
      <c r="EF236" s="767"/>
      <c r="EG236" s="758"/>
      <c r="EH236" s="252"/>
      <c r="EI236" s="252"/>
      <c r="EJ236" s="252"/>
      <c r="EK236" s="757"/>
      <c r="EL236" s="767"/>
      <c r="EM236" s="758"/>
      <c r="EN236" s="767"/>
      <c r="EO236" s="767"/>
      <c r="EP236" s="767"/>
      <c r="EQ236" s="252"/>
      <c r="ER236" s="748"/>
      <c r="ES236" s="758"/>
      <c r="ET236" s="758"/>
      <c r="EU236" s="758"/>
      <c r="EV236" s="758"/>
      <c r="EW236" s="764"/>
      <c r="EX236" s="764"/>
      <c r="EY236" s="758"/>
      <c r="EZ236" s="764"/>
      <c r="FA236" s="252"/>
      <c r="FB236" s="252"/>
      <c r="FC236" s="252"/>
      <c r="FD236" s="252"/>
      <c r="FE236" s="758"/>
      <c r="FF236" s="755"/>
      <c r="FG236" s="755"/>
      <c r="FH236" s="755"/>
      <c r="FI236" s="755"/>
      <c r="FJ236" s="755"/>
      <c r="FK236" s="767"/>
      <c r="FL236" s="755"/>
      <c r="FM236" s="755"/>
      <c r="FN236" s="755"/>
      <c r="FO236" s="755"/>
      <c r="FP236" s="755"/>
      <c r="FQ236" s="767"/>
      <c r="FR236" s="770"/>
      <c r="FS236" s="770"/>
      <c r="FT236" s="770"/>
      <c r="FU236" s="565"/>
      <c r="FV236" s="565"/>
      <c r="FW236" s="5"/>
      <c r="FX236" s="5"/>
      <c r="FY236" s="5"/>
      <c r="GD236" s="59"/>
      <c r="GE236" s="5"/>
      <c r="GG236" s="5"/>
      <c r="GH236" s="5"/>
      <c r="GI236" s="59"/>
      <c r="GJ236" s="61"/>
      <c r="GK236" s="61"/>
      <c r="GL236" s="59"/>
      <c r="GM236" s="59"/>
      <c r="GN236" s="59"/>
      <c r="HI236" s="60"/>
      <c r="HK236" s="61"/>
      <c r="HL236" s="56"/>
      <c r="HM236" s="56"/>
      <c r="HN236" s="56"/>
      <c r="HO236" s="257"/>
      <c r="HP236" s="258"/>
      <c r="HQ236" s="258"/>
      <c r="HR236" s="258"/>
    </row>
    <row r="237" spans="1:403" ht="14.25" customHeight="1" x14ac:dyDescent="0.15">
      <c r="A237" s="186" t="s">
        <v>164</v>
      </c>
      <c r="B237" s="417" t="s">
        <v>96</v>
      </c>
      <c r="C237" s="941">
        <v>1077</v>
      </c>
      <c r="D237" s="942">
        <v>935</v>
      </c>
      <c r="E237" s="946">
        <v>907</v>
      </c>
      <c r="F237" s="948">
        <v>927</v>
      </c>
      <c r="G237" s="942">
        <v>844</v>
      </c>
      <c r="H237" s="943">
        <v>742</v>
      </c>
      <c r="I237" s="944">
        <v>637</v>
      </c>
      <c r="J237" s="942">
        <v>549</v>
      </c>
      <c r="K237" s="946">
        <v>462</v>
      </c>
      <c r="L237" s="944">
        <v>440</v>
      </c>
      <c r="M237" s="942">
        <v>506</v>
      </c>
      <c r="N237" s="946">
        <v>510</v>
      </c>
      <c r="O237" s="944">
        <v>520</v>
      </c>
      <c r="P237" s="942">
        <v>427</v>
      </c>
      <c r="Q237" s="947">
        <v>356</v>
      </c>
      <c r="R237" s="944">
        <v>336</v>
      </c>
      <c r="S237" s="942">
        <v>412</v>
      </c>
      <c r="T237" s="946">
        <v>538</v>
      </c>
      <c r="U237" s="948">
        <v>559</v>
      </c>
      <c r="V237" s="980">
        <v>534</v>
      </c>
      <c r="W237" s="947">
        <v>605</v>
      </c>
      <c r="X237" s="948">
        <v>680</v>
      </c>
      <c r="Y237" s="949">
        <v>753</v>
      </c>
      <c r="Z237" s="947">
        <v>710</v>
      </c>
      <c r="AA237" s="950">
        <v>778</v>
      </c>
      <c r="AB237" s="942">
        <v>949</v>
      </c>
      <c r="AC237" s="946">
        <v>896</v>
      </c>
      <c r="AD237" s="944">
        <v>831</v>
      </c>
      <c r="AE237" s="949">
        <v>869</v>
      </c>
      <c r="AF237" s="946">
        <v>857</v>
      </c>
      <c r="AG237" s="944">
        <v>692</v>
      </c>
      <c r="AH237" s="942">
        <v>666</v>
      </c>
      <c r="AI237" s="946">
        <v>788</v>
      </c>
      <c r="AJ237" s="944">
        <v>902</v>
      </c>
      <c r="AK237" s="942">
        <v>932</v>
      </c>
      <c r="AL237" s="951">
        <v>863</v>
      </c>
      <c r="AO237" s="1651"/>
      <c r="AP237" s="1655"/>
      <c r="AQ237" s="822"/>
      <c r="AR237" s="822"/>
      <c r="AS237" s="822"/>
      <c r="AT237" s="1659"/>
      <c r="AU237" s="1656"/>
      <c r="AV237" s="1657"/>
      <c r="AW237" s="1657"/>
      <c r="AX237" s="1657"/>
      <c r="AY237" s="1657"/>
      <c r="AZ237" s="1654"/>
      <c r="BA237" s="1656"/>
      <c r="BB237" s="822"/>
      <c r="BC237" s="822"/>
      <c r="BD237" s="767"/>
      <c r="BE237" s="767"/>
      <c r="BF237" s="758"/>
      <c r="BG237" s="252"/>
      <c r="BH237" s="252"/>
      <c r="BI237" s="252"/>
      <c r="BJ237" s="252"/>
      <c r="BK237" s="252"/>
      <c r="BL237" s="758"/>
      <c r="BM237" s="748"/>
      <c r="BN237" s="748"/>
      <c r="BO237" s="748"/>
      <c r="BP237" s="767"/>
      <c r="BQ237" s="768"/>
      <c r="BR237" s="758"/>
      <c r="BS237" s="252"/>
      <c r="BT237" s="252"/>
      <c r="BU237" s="252"/>
      <c r="BV237" s="748"/>
      <c r="BW237" s="767"/>
      <c r="BX237" s="758"/>
      <c r="BY237" s="748"/>
      <c r="BZ237" s="748"/>
      <c r="CA237" s="748"/>
      <c r="CB237" s="767"/>
      <c r="CC237" s="767"/>
      <c r="CD237" s="758"/>
      <c r="CE237" s="748"/>
      <c r="CF237" s="748"/>
      <c r="CG237" s="748"/>
      <c r="CH237" s="252"/>
      <c r="CI237" s="767"/>
      <c r="CJ237" s="758"/>
      <c r="CK237" s="252"/>
      <c r="CL237" s="254"/>
      <c r="CM237" s="252"/>
      <c r="CN237" s="748"/>
      <c r="CO237" s="757"/>
      <c r="CP237" s="748"/>
      <c r="CQ237" s="767"/>
      <c r="CR237" s="767"/>
      <c r="CS237" s="767"/>
      <c r="CT237" s="767"/>
      <c r="CU237" s="767"/>
      <c r="CV237" s="758"/>
      <c r="CW237" s="748"/>
      <c r="CX237" s="748"/>
      <c r="CY237" s="748"/>
      <c r="CZ237" s="748"/>
      <c r="DA237" s="767"/>
      <c r="DB237" s="758"/>
      <c r="DC237" s="252"/>
      <c r="DD237" s="252"/>
      <c r="DE237" s="252"/>
      <c r="DF237" s="748"/>
      <c r="DG237" s="252"/>
      <c r="DH237" s="758"/>
      <c r="DI237" s="767"/>
      <c r="DJ237" s="780"/>
      <c r="DK237" s="767"/>
      <c r="DL237" s="767"/>
      <c r="DM237" s="748"/>
      <c r="DN237" s="758"/>
      <c r="DO237" s="767"/>
      <c r="DP237" s="767"/>
      <c r="DQ237" s="767"/>
      <c r="DR237" s="748"/>
      <c r="DS237" s="767"/>
      <c r="DT237" s="758"/>
      <c r="DU237" s="767"/>
      <c r="DV237" s="767"/>
      <c r="DW237" s="767"/>
      <c r="DX237" s="767"/>
      <c r="DY237" s="748"/>
      <c r="DZ237" s="758"/>
      <c r="EA237" s="770"/>
      <c r="EB237" s="756"/>
      <c r="EC237" s="757"/>
      <c r="ED237" s="767"/>
      <c r="EE237" s="767"/>
      <c r="EF237" s="758"/>
      <c r="EG237" s="252"/>
      <c r="EH237" s="252"/>
      <c r="EI237" s="252"/>
      <c r="EJ237" s="768"/>
      <c r="EK237" s="768"/>
      <c r="EL237" s="764"/>
      <c r="EM237" s="748"/>
      <c r="EN237" s="748"/>
      <c r="EO237" s="748"/>
      <c r="EP237" s="767"/>
      <c r="EQ237" s="767"/>
      <c r="ER237" s="758"/>
      <c r="ES237" s="252"/>
      <c r="ET237" s="252"/>
      <c r="EU237" s="252"/>
      <c r="EV237" s="748"/>
      <c r="EW237" s="767"/>
      <c r="EX237" s="767"/>
      <c r="EY237" s="5"/>
      <c r="EZ237" s="5"/>
      <c r="FA237" s="5"/>
      <c r="FB237" s="5"/>
      <c r="FC237" s="5"/>
      <c r="FD237" s="5"/>
      <c r="FE237" s="748"/>
      <c r="FF237" s="767"/>
      <c r="FG237" s="767"/>
      <c r="FH237" s="767"/>
      <c r="FI237" s="748"/>
      <c r="FJ237" s="748"/>
      <c r="FK237" s="758"/>
      <c r="FL237" s="252"/>
      <c r="FM237" s="252"/>
      <c r="FN237" s="252"/>
      <c r="FO237" s="748"/>
      <c r="FP237" s="767"/>
      <c r="FQ237" s="758"/>
      <c r="FR237" s="748"/>
      <c r="FS237" s="787"/>
      <c r="FT237" s="787"/>
      <c r="FU237" s="758"/>
      <c r="FV237" s="787"/>
      <c r="FW237" s="758"/>
      <c r="FX237" s="787"/>
      <c r="FY237" s="748"/>
      <c r="FZ237" s="748"/>
      <c r="GA237" s="767"/>
      <c r="GB237" s="767"/>
      <c r="GC237" s="758"/>
      <c r="GD237" s="758"/>
      <c r="GE237" s="758"/>
      <c r="GF237" s="758"/>
      <c r="GG237" s="252"/>
      <c r="GH237" s="748"/>
      <c r="GI237" s="748"/>
      <c r="GJ237" s="755"/>
      <c r="GK237" s="755"/>
      <c r="GL237" s="755"/>
      <c r="GM237" s="755"/>
      <c r="GN237" s="755"/>
      <c r="GO237" s="767"/>
      <c r="GP237" s="755"/>
      <c r="GQ237" s="755"/>
      <c r="GR237" s="755"/>
      <c r="GS237" s="755"/>
      <c r="GT237" s="755"/>
      <c r="GU237" s="767"/>
      <c r="GV237" s="755"/>
      <c r="GW237" s="770"/>
      <c r="GX237" s="770"/>
      <c r="GY237" s="565"/>
      <c r="GZ237" s="565"/>
      <c r="HA237" s="5"/>
      <c r="HB237" s="565"/>
      <c r="HC237" s="565"/>
      <c r="HD237" s="565"/>
      <c r="HE237" s="565"/>
      <c r="HF237" s="565"/>
      <c r="HG237" s="101"/>
      <c r="HH237" s="5"/>
      <c r="HI237" s="5"/>
      <c r="HN237" s="252"/>
      <c r="HO237" s="252"/>
      <c r="HP237" s="252"/>
      <c r="HQ237" s="252"/>
      <c r="HR237" s="5"/>
      <c r="HS237" s="5"/>
      <c r="HX237" s="59"/>
      <c r="HY237" s="5"/>
      <c r="IA237" s="5"/>
      <c r="IB237" s="5"/>
      <c r="IC237" s="59"/>
      <c r="ID237" s="61"/>
      <c r="IE237" s="61"/>
      <c r="IF237" s="59"/>
      <c r="IG237" s="59"/>
      <c r="IH237" s="59"/>
      <c r="IS237" s="5"/>
      <c r="IT237" s="5"/>
      <c r="JC237" s="60"/>
      <c r="JE237" s="61"/>
      <c r="JF237" s="56"/>
      <c r="JG237" s="56"/>
      <c r="JH237" s="56"/>
      <c r="JI237" s="257"/>
      <c r="JJ237" s="258"/>
      <c r="JK237" s="258"/>
      <c r="JL237" s="258"/>
    </row>
    <row r="238" spans="1:403" ht="14.25" customHeight="1" x14ac:dyDescent="0.15">
      <c r="A238" s="250" t="s">
        <v>220</v>
      </c>
      <c r="B238" s="394" t="s">
        <v>93</v>
      </c>
      <c r="C238" s="917">
        <v>1.9810000000000001</v>
      </c>
      <c r="D238" s="918">
        <v>19.954000000000001</v>
      </c>
      <c r="E238" s="922">
        <v>22.821999999999999</v>
      </c>
      <c r="F238" s="924">
        <v>21.908999999999999</v>
      </c>
      <c r="G238" s="918">
        <v>15.561</v>
      </c>
      <c r="H238" s="961">
        <v>23.06</v>
      </c>
      <c r="I238" s="920">
        <v>24.43</v>
      </c>
      <c r="J238" s="918">
        <v>30.106999999999999</v>
      </c>
      <c r="K238" s="922">
        <v>31.515000000000001</v>
      </c>
      <c r="L238" s="920">
        <v>31.655999999999999</v>
      </c>
      <c r="M238" s="926">
        <v>29.239000000000001</v>
      </c>
      <c r="N238" s="922">
        <v>19.765999999999998</v>
      </c>
      <c r="O238" s="920">
        <v>32.162999999999997</v>
      </c>
      <c r="P238" s="918">
        <v>26.283000000000001</v>
      </c>
      <c r="Q238" s="923">
        <v>34.555999999999997</v>
      </c>
      <c r="R238" s="924">
        <v>10.962</v>
      </c>
      <c r="S238" s="918">
        <v>0.186</v>
      </c>
      <c r="T238" s="922">
        <v>0.189</v>
      </c>
      <c r="U238" s="924">
        <v>0.28399999999999997</v>
      </c>
      <c r="V238" s="1077">
        <v>0.13100000000000001</v>
      </c>
      <c r="W238" s="925">
        <v>9.4E-2</v>
      </c>
      <c r="X238" s="924">
        <v>6.3E-2</v>
      </c>
      <c r="Y238" s="926">
        <v>0</v>
      </c>
      <c r="Z238" s="923">
        <v>0</v>
      </c>
      <c r="AA238" s="927">
        <v>0</v>
      </c>
      <c r="AB238" s="926">
        <v>8.4000000000000005E-2</v>
      </c>
      <c r="AC238" s="922">
        <v>0</v>
      </c>
      <c r="AD238" s="920">
        <v>8.0000000000000002E-3</v>
      </c>
      <c r="AE238" s="926">
        <v>8.3000000000000004E-2</v>
      </c>
      <c r="AF238" s="922">
        <v>6.7000000000000004E-2</v>
      </c>
      <c r="AG238" s="920">
        <v>0.14399999999999999</v>
      </c>
      <c r="AH238" s="918">
        <v>0.112</v>
      </c>
      <c r="AI238" s="922">
        <v>0.83499999999999996</v>
      </c>
      <c r="AJ238" s="920">
        <v>0.65500000000000003</v>
      </c>
      <c r="AK238" s="918">
        <v>3.722</v>
      </c>
      <c r="AL238" s="928">
        <v>6.0549999999999997</v>
      </c>
      <c r="AO238" s="1651"/>
      <c r="AQ238" s="822"/>
      <c r="AR238" s="822"/>
      <c r="AS238" s="822"/>
      <c r="AT238" s="822"/>
      <c r="AV238" s="1657"/>
      <c r="AW238" s="1657"/>
      <c r="AX238" s="1657"/>
      <c r="AY238" s="1657"/>
      <c r="AZ238" s="1657"/>
      <c r="BB238" s="822"/>
      <c r="BC238" s="822"/>
      <c r="BD238" s="767"/>
      <c r="BE238" s="748"/>
      <c r="BF238" s="787"/>
      <c r="BG238" s="748"/>
      <c r="BH238" s="748"/>
      <c r="BI238" s="748"/>
      <c r="BJ238" s="767"/>
      <c r="BK238" s="767"/>
      <c r="BL238" s="787"/>
      <c r="BM238" s="767"/>
      <c r="BN238" s="767"/>
      <c r="BO238" s="767"/>
      <c r="BP238" s="748"/>
      <c r="BQ238" s="767"/>
      <c r="BR238" s="758"/>
      <c r="BS238" s="767"/>
      <c r="BT238" s="767"/>
      <c r="BU238" s="767"/>
      <c r="BV238" s="748"/>
      <c r="BW238" s="748"/>
      <c r="BX238" s="758"/>
      <c r="BY238" s="767"/>
      <c r="BZ238" s="767"/>
      <c r="CA238" s="767"/>
      <c r="CB238" s="768"/>
      <c r="CC238" s="768"/>
      <c r="CD238" s="758"/>
      <c r="CE238" s="767"/>
      <c r="CF238" s="767"/>
      <c r="CG238" s="767"/>
      <c r="CH238" s="748"/>
      <c r="CI238" s="767"/>
      <c r="CJ238" s="758"/>
      <c r="CK238" s="748"/>
      <c r="CL238" s="1343"/>
      <c r="CM238" s="748"/>
      <c r="CN238" s="767"/>
      <c r="CO238" s="748"/>
      <c r="CP238" s="758"/>
      <c r="CQ238" s="748"/>
      <c r="CR238" s="1343"/>
      <c r="CS238" s="748"/>
      <c r="CT238" s="252"/>
      <c r="CU238" s="748"/>
      <c r="CV238" s="758"/>
      <c r="CW238" s="755"/>
      <c r="CX238" s="755"/>
      <c r="CY238" s="755"/>
      <c r="CZ238" s="755"/>
      <c r="DA238" s="755"/>
      <c r="DB238" s="787"/>
      <c r="DC238" s="748"/>
      <c r="DD238" s="748"/>
      <c r="DE238" s="748"/>
      <c r="DF238" s="748"/>
      <c r="DG238" s="767"/>
      <c r="DH238" s="787"/>
      <c r="DI238" s="767"/>
      <c r="DJ238" s="767"/>
      <c r="DK238" s="767"/>
      <c r="DL238" s="767"/>
      <c r="DM238" s="767"/>
      <c r="DN238" s="787"/>
      <c r="DO238" s="252"/>
      <c r="DP238" s="252"/>
      <c r="DQ238" s="252"/>
      <c r="DR238" s="748"/>
      <c r="DS238" s="252"/>
      <c r="DT238" s="748"/>
      <c r="DU238" s="767"/>
      <c r="DV238" s="780"/>
      <c r="DW238" s="767"/>
      <c r="DX238" s="767"/>
      <c r="DY238" s="767"/>
      <c r="DZ238" s="784"/>
      <c r="EA238" s="252"/>
      <c r="EB238" s="252"/>
      <c r="EC238" s="252"/>
      <c r="ED238" s="748"/>
      <c r="EE238" s="767"/>
      <c r="EF238" s="748"/>
      <c r="EG238" s="748"/>
      <c r="EH238" s="748"/>
      <c r="EI238" s="748"/>
      <c r="EJ238" s="757"/>
      <c r="EK238" s="767"/>
      <c r="EL238" s="748"/>
      <c r="EM238" s="767"/>
      <c r="EN238" s="767"/>
      <c r="EO238" s="767"/>
      <c r="EP238" s="767"/>
      <c r="EQ238" s="748"/>
      <c r="ER238" s="787"/>
      <c r="ES238" s="767"/>
      <c r="ET238" s="767"/>
      <c r="EU238" s="767"/>
      <c r="EV238" s="766"/>
      <c r="EW238" s="748"/>
      <c r="EX238" s="787"/>
      <c r="EY238" s="770"/>
      <c r="EZ238" s="778"/>
      <c r="FA238" s="768"/>
      <c r="FB238" s="768"/>
      <c r="FC238" s="767"/>
      <c r="FD238" s="787"/>
      <c r="FE238" s="773"/>
      <c r="FF238" s="762"/>
      <c r="FG238" s="766"/>
      <c r="FH238" s="766"/>
      <c r="FI238" s="766"/>
      <c r="FJ238" s="827"/>
      <c r="FK238" s="748"/>
      <c r="FL238" s="748"/>
      <c r="FM238" s="748"/>
      <c r="FN238" s="767"/>
      <c r="FO238" s="757"/>
      <c r="FP238" s="748"/>
      <c r="FQ238" s="767"/>
      <c r="FR238" s="767"/>
      <c r="FS238" s="767"/>
      <c r="FT238" s="748"/>
      <c r="FU238" s="767"/>
      <c r="FV238" s="748"/>
      <c r="FW238" s="792"/>
      <c r="FX238" s="792"/>
      <c r="FY238" s="792"/>
      <c r="FZ238" s="5"/>
      <c r="GA238" s="3"/>
      <c r="GB238" s="792"/>
      <c r="GC238" s="758"/>
      <c r="GD238" s="755"/>
      <c r="GE238" s="756"/>
      <c r="GF238" s="757"/>
      <c r="GG238" s="757"/>
      <c r="GH238" s="757"/>
      <c r="GI238" s="748"/>
      <c r="GJ238" s="252"/>
      <c r="GK238" s="252"/>
      <c r="GL238" s="252"/>
      <c r="GM238" s="748"/>
      <c r="GN238" s="252"/>
      <c r="GO238" s="748"/>
      <c r="GP238" s="764"/>
      <c r="GQ238" s="764"/>
      <c r="GR238" s="764"/>
      <c r="GS238" s="764"/>
      <c r="GT238" s="764"/>
      <c r="GU238" s="787"/>
      <c r="GV238" s="758"/>
      <c r="GW238" s="767"/>
      <c r="GX238" s="767"/>
      <c r="GY238" s="748"/>
      <c r="GZ238" s="758"/>
      <c r="HA238" s="748"/>
      <c r="HB238" s="748"/>
      <c r="HC238" s="748"/>
      <c r="HD238" s="748"/>
      <c r="HE238" s="758"/>
      <c r="HF238" s="252"/>
      <c r="HG238" s="758"/>
      <c r="HH238" s="755"/>
      <c r="HI238" s="755"/>
      <c r="HJ238" s="755"/>
      <c r="HK238" s="755"/>
      <c r="HL238" s="755"/>
      <c r="HM238" s="748"/>
      <c r="HN238" s="755"/>
      <c r="HO238" s="755"/>
      <c r="HP238" s="755"/>
      <c r="HQ238" s="755"/>
      <c r="HR238" s="755"/>
      <c r="HS238" s="748"/>
      <c r="HT238" s="748"/>
      <c r="HU238" s="748"/>
      <c r="HV238" s="748"/>
      <c r="HW238" s="252"/>
      <c r="HX238" s="748"/>
      <c r="HY238" s="748"/>
      <c r="IA238" s="565"/>
      <c r="IB238" s="565"/>
      <c r="IC238" s="565"/>
      <c r="ID238" s="565"/>
      <c r="IE238" s="101"/>
      <c r="IF238" s="565"/>
      <c r="IG238" s="565"/>
      <c r="IH238" s="565"/>
      <c r="II238" s="565"/>
      <c r="IJ238" s="565"/>
      <c r="IK238" s="5"/>
      <c r="IL238" s="5"/>
      <c r="IM238" s="5"/>
      <c r="IQ238" s="5"/>
      <c r="IR238" s="61"/>
      <c r="IS238" s="59"/>
      <c r="IT238" s="59"/>
      <c r="IU238" s="59"/>
      <c r="IV238" s="5"/>
      <c r="IW238" s="5"/>
      <c r="JB238" s="252"/>
      <c r="JC238" s="252"/>
      <c r="JD238" s="252"/>
      <c r="JE238" s="252"/>
      <c r="JF238" s="5"/>
      <c r="JG238" s="5"/>
      <c r="JK238" s="5"/>
      <c r="JL238" s="5"/>
      <c r="JO238" s="5"/>
      <c r="JP238" s="5"/>
      <c r="JQ238" s="59"/>
      <c r="JR238" s="61"/>
      <c r="JS238" s="61"/>
      <c r="JT238" s="59"/>
      <c r="JU238" s="59"/>
      <c r="JV238" s="59"/>
      <c r="KH238" s="5"/>
      <c r="KQ238" s="60"/>
      <c r="KS238" s="61"/>
      <c r="KT238" s="56"/>
      <c r="KU238" s="56"/>
      <c r="KV238" s="56"/>
      <c r="KW238" s="257"/>
      <c r="KX238" s="258"/>
      <c r="KY238" s="258"/>
      <c r="KZ238" s="258"/>
    </row>
    <row r="239" spans="1:403" ht="14.25" customHeight="1" x14ac:dyDescent="0.15">
      <c r="A239" s="184" t="s">
        <v>165</v>
      </c>
      <c r="B239" s="395" t="s">
        <v>94</v>
      </c>
      <c r="C239" s="929">
        <v>386.20800000000003</v>
      </c>
      <c r="D239" s="930">
        <v>4981.3090000000002</v>
      </c>
      <c r="E239" s="934">
        <v>5763.3040000000001</v>
      </c>
      <c r="F239" s="936">
        <v>5235.2030000000004</v>
      </c>
      <c r="G239" s="930">
        <v>4348.08</v>
      </c>
      <c r="H239" s="986">
        <v>6174.36</v>
      </c>
      <c r="I239" s="932">
        <v>7093.1540000000005</v>
      </c>
      <c r="J239" s="930">
        <v>9420.3649999999998</v>
      </c>
      <c r="K239" s="934">
        <v>8758.5519999999997</v>
      </c>
      <c r="L239" s="932">
        <v>8976.8089999999993</v>
      </c>
      <c r="M239" s="938">
        <v>9777.3410000000003</v>
      </c>
      <c r="N239" s="934">
        <v>7901.5929999999998</v>
      </c>
      <c r="O239" s="972">
        <v>13508.377</v>
      </c>
      <c r="P239" s="930">
        <v>8692.518</v>
      </c>
      <c r="Q239" s="935">
        <v>7785.42</v>
      </c>
      <c r="R239" s="936">
        <v>1938.9780000000001</v>
      </c>
      <c r="S239" s="930">
        <v>69.12</v>
      </c>
      <c r="T239" s="934">
        <v>56.862000000000002</v>
      </c>
      <c r="U239" s="936">
        <v>78.084000000000003</v>
      </c>
      <c r="V239" s="1078">
        <v>59.238</v>
      </c>
      <c r="W239" s="937">
        <v>45.252000000000002</v>
      </c>
      <c r="X239" s="936">
        <v>24.192</v>
      </c>
      <c r="Y239" s="938">
        <v>0</v>
      </c>
      <c r="Z239" s="935">
        <v>0</v>
      </c>
      <c r="AA239" s="939">
        <v>0</v>
      </c>
      <c r="AB239" s="930">
        <v>30.437000000000001</v>
      </c>
      <c r="AC239" s="934">
        <v>0</v>
      </c>
      <c r="AD239" s="932">
        <v>8.64</v>
      </c>
      <c r="AE239" s="938">
        <v>60.372</v>
      </c>
      <c r="AF239" s="934">
        <v>32.789000000000001</v>
      </c>
      <c r="AG239" s="932">
        <v>51.322000000000003</v>
      </c>
      <c r="AH239" s="930">
        <v>39.915999999999997</v>
      </c>
      <c r="AI239" s="934">
        <v>271.94400000000002</v>
      </c>
      <c r="AJ239" s="932">
        <v>146.69499999999999</v>
      </c>
      <c r="AK239" s="930">
        <v>718.09199999999998</v>
      </c>
      <c r="AL239" s="940">
        <v>1081.2270000000001</v>
      </c>
      <c r="AO239" s="1651"/>
      <c r="AQ239" s="822"/>
      <c r="AR239" s="822"/>
      <c r="AS239" s="822"/>
      <c r="AT239" s="822"/>
      <c r="AV239" s="1657"/>
      <c r="AW239" s="1657"/>
      <c r="AX239" s="1657"/>
      <c r="AY239" s="1657"/>
      <c r="AZ239" s="1657"/>
      <c r="BB239" s="822"/>
      <c r="BC239" s="822"/>
      <c r="BD239" s="767"/>
      <c r="BE239" s="767"/>
      <c r="BF239" s="758"/>
      <c r="BG239" s="755"/>
      <c r="BH239" s="755"/>
      <c r="BI239" s="755"/>
      <c r="BJ239" s="755"/>
      <c r="BK239" s="755"/>
      <c r="BL239" s="758"/>
      <c r="BM239" s="748"/>
      <c r="BN239" s="748"/>
      <c r="BO239" s="748"/>
      <c r="BP239" s="767"/>
      <c r="BQ239" s="767"/>
      <c r="BR239" s="758"/>
      <c r="BS239" s="252"/>
      <c r="BT239" s="252"/>
      <c r="BU239" s="252"/>
      <c r="BV239" s="748"/>
      <c r="BW239" s="767"/>
      <c r="BX239" s="758"/>
      <c r="BY239" s="252"/>
      <c r="BZ239" s="252"/>
      <c r="CA239" s="252"/>
      <c r="CB239" s="767"/>
      <c r="CC239" s="252"/>
      <c r="CD239" s="758"/>
      <c r="CE239" s="767"/>
      <c r="CF239" s="767"/>
      <c r="CG239" s="767"/>
      <c r="CH239" s="748"/>
      <c r="CI239" s="767"/>
      <c r="CJ239" s="787"/>
      <c r="CK239" s="767"/>
      <c r="CL239" s="767"/>
      <c r="CM239" s="767"/>
      <c r="CN239" s="767"/>
      <c r="CO239" s="252"/>
      <c r="CP239" s="758"/>
      <c r="CQ239" s="767"/>
      <c r="CR239" s="1344"/>
      <c r="CS239" s="767"/>
      <c r="CT239" s="767"/>
      <c r="CU239" s="767"/>
      <c r="CV239" s="758"/>
      <c r="CW239" s="767"/>
      <c r="CX239" s="767"/>
      <c r="CY239" s="767"/>
      <c r="CZ239" s="748"/>
      <c r="DA239" s="767"/>
      <c r="DB239" s="758"/>
      <c r="DC239" s="770"/>
      <c r="DD239" s="778"/>
      <c r="DE239" s="768"/>
      <c r="DF239" s="748"/>
      <c r="DG239" s="748"/>
      <c r="DH239" s="787"/>
      <c r="DI239" s="755"/>
      <c r="DJ239" s="755"/>
      <c r="DK239" s="755"/>
      <c r="DL239" s="755"/>
      <c r="DM239" s="755"/>
      <c r="DN239" s="758"/>
      <c r="DO239" s="767"/>
      <c r="DP239" s="767"/>
      <c r="DQ239" s="767"/>
      <c r="DR239" s="252"/>
      <c r="DS239" s="767"/>
      <c r="DT239" s="758"/>
      <c r="DU239" s="252"/>
      <c r="DV239" s="252"/>
      <c r="DW239" s="252"/>
      <c r="DX239" s="748"/>
      <c r="DY239" s="767"/>
      <c r="DZ239" s="758"/>
      <c r="EA239" s="252"/>
      <c r="EB239" s="252"/>
      <c r="EC239" s="252"/>
      <c r="ED239" s="748"/>
      <c r="EE239" s="252"/>
      <c r="EF239" s="758"/>
      <c r="EG239" s="767"/>
      <c r="EH239" s="780"/>
      <c r="EI239" s="767"/>
      <c r="EJ239" s="767"/>
      <c r="EK239" s="748"/>
      <c r="EL239" s="780"/>
      <c r="EM239" s="767"/>
      <c r="EN239" s="767"/>
      <c r="EO239" s="767"/>
      <c r="EP239" s="748"/>
      <c r="EQ239" s="767"/>
      <c r="ER239" s="758"/>
      <c r="ES239" s="767"/>
      <c r="ET239" s="767"/>
      <c r="EU239" s="767"/>
      <c r="EV239" s="767"/>
      <c r="EW239" s="767"/>
      <c r="EX239" s="758"/>
      <c r="EY239" s="748"/>
      <c r="EZ239" s="748"/>
      <c r="FA239" s="748"/>
      <c r="FB239" s="757"/>
      <c r="FC239" s="252"/>
      <c r="FD239" s="758"/>
      <c r="FE239" s="748"/>
      <c r="FF239" s="748"/>
      <c r="FG239" s="748"/>
      <c r="FH239" s="767"/>
      <c r="FI239" s="767"/>
      <c r="FJ239" s="758"/>
      <c r="FK239" s="767"/>
      <c r="FL239" s="767"/>
      <c r="FM239" s="767"/>
      <c r="FN239" s="748"/>
      <c r="FO239" s="767"/>
      <c r="FP239" s="758"/>
      <c r="FQ239" s="767"/>
      <c r="FR239" s="767"/>
      <c r="FS239" s="767"/>
      <c r="FT239" s="766"/>
      <c r="FU239" s="767"/>
      <c r="FV239" s="758"/>
      <c r="FW239" s="545"/>
      <c r="FX239" s="753"/>
      <c r="FY239" s="546"/>
      <c r="FZ239" s="546"/>
      <c r="GA239" s="546"/>
      <c r="GB239" s="764"/>
      <c r="GC239" s="767"/>
      <c r="GD239" s="767"/>
      <c r="GE239" s="767"/>
      <c r="GF239" s="767"/>
      <c r="GG239" s="748"/>
      <c r="GH239" s="758"/>
      <c r="GI239" s="767"/>
      <c r="GJ239" s="767"/>
      <c r="GK239" s="767"/>
      <c r="GL239" s="767"/>
      <c r="GM239" s="767"/>
      <c r="GN239" s="767"/>
      <c r="GO239" s="5"/>
      <c r="GP239" s="5"/>
      <c r="GQ239" s="5"/>
      <c r="GR239" s="5"/>
      <c r="GS239" s="792"/>
      <c r="GT239" s="5"/>
      <c r="GU239" s="758"/>
      <c r="GV239" s="755"/>
      <c r="GW239" s="756"/>
      <c r="GX239" s="757"/>
      <c r="GY239" s="748"/>
      <c r="GZ239" s="748"/>
      <c r="HA239" s="758"/>
      <c r="HB239" s="748"/>
      <c r="HC239" s="748"/>
      <c r="HD239" s="748"/>
      <c r="HE239" s="748"/>
      <c r="HF239" s="758"/>
      <c r="HG239" s="758"/>
      <c r="HH239" s="755"/>
      <c r="HI239" s="755"/>
      <c r="HJ239" s="755"/>
      <c r="HK239" s="755"/>
      <c r="HL239" s="755"/>
      <c r="HM239" s="767"/>
      <c r="HN239" s="755"/>
      <c r="HO239" s="755"/>
      <c r="HP239" s="755"/>
      <c r="HQ239" s="755"/>
      <c r="HR239" s="755"/>
      <c r="HS239" s="767"/>
      <c r="HT239" s="755"/>
      <c r="HU239" s="756"/>
      <c r="HV239" s="768"/>
      <c r="HW239" s="767"/>
      <c r="HX239" s="60"/>
      <c r="HY239" s="767"/>
      <c r="IA239" s="565"/>
      <c r="IB239" s="565"/>
      <c r="IC239" s="565"/>
      <c r="ID239" s="565"/>
      <c r="IE239" s="5"/>
      <c r="IF239" s="565"/>
      <c r="IG239" s="565"/>
      <c r="IH239" s="565"/>
      <c r="II239" s="565"/>
      <c r="IJ239" s="565"/>
      <c r="IK239" s="5"/>
      <c r="IL239" s="5"/>
      <c r="IM239" s="5"/>
      <c r="IQ239" s="5"/>
      <c r="IR239" s="61"/>
      <c r="IS239" s="59"/>
      <c r="IT239" s="59"/>
      <c r="IU239" s="59"/>
      <c r="IV239" s="5"/>
      <c r="IY239" s="5"/>
      <c r="IZ239" s="252"/>
      <c r="JB239" s="252"/>
      <c r="JD239" s="252"/>
      <c r="JE239" s="5"/>
      <c r="JF239" s="279"/>
      <c r="JG239" s="252"/>
      <c r="JH239" s="252"/>
      <c r="JI239" s="252"/>
      <c r="JJ239" s="252"/>
      <c r="JK239" s="5"/>
      <c r="JL239" s="5"/>
      <c r="JO239" s="5"/>
      <c r="JP239" s="59"/>
      <c r="JR239" s="5"/>
      <c r="JT239" s="5"/>
      <c r="JU239" s="5"/>
      <c r="JV239" s="59"/>
      <c r="JW239" s="61"/>
      <c r="JX239" s="61"/>
      <c r="JY239" s="59"/>
      <c r="JZ239" s="59"/>
      <c r="KA239" s="59"/>
      <c r="KK239" s="5"/>
      <c r="KM239" s="5"/>
      <c r="KV239" s="3"/>
      <c r="KW239" s="257"/>
      <c r="KX239" s="258"/>
      <c r="KY239" s="258"/>
      <c r="KZ239" s="258"/>
    </row>
    <row r="240" spans="1:403" ht="14.25" customHeight="1" x14ac:dyDescent="0.15">
      <c r="A240" s="186" t="s">
        <v>165</v>
      </c>
      <c r="B240" s="417" t="s">
        <v>96</v>
      </c>
      <c r="C240" s="941">
        <v>195</v>
      </c>
      <c r="D240" s="942">
        <v>250</v>
      </c>
      <c r="E240" s="946">
        <v>253</v>
      </c>
      <c r="F240" s="948">
        <v>239</v>
      </c>
      <c r="G240" s="942">
        <v>279</v>
      </c>
      <c r="H240" s="943">
        <v>268</v>
      </c>
      <c r="I240" s="944">
        <v>290</v>
      </c>
      <c r="J240" s="942">
        <v>313</v>
      </c>
      <c r="K240" s="946">
        <v>278</v>
      </c>
      <c r="L240" s="944">
        <v>284</v>
      </c>
      <c r="M240" s="942">
        <v>334</v>
      </c>
      <c r="N240" s="946">
        <v>400</v>
      </c>
      <c r="O240" s="944">
        <v>420</v>
      </c>
      <c r="P240" s="942">
        <v>331</v>
      </c>
      <c r="Q240" s="947">
        <v>225</v>
      </c>
      <c r="R240" s="944">
        <v>177</v>
      </c>
      <c r="S240" s="942">
        <v>372</v>
      </c>
      <c r="T240" s="946">
        <v>301</v>
      </c>
      <c r="U240" s="948">
        <v>275</v>
      </c>
      <c r="V240" s="980">
        <v>452</v>
      </c>
      <c r="W240" s="947">
        <v>481</v>
      </c>
      <c r="X240" s="948">
        <v>384</v>
      </c>
      <c r="Y240" s="949">
        <v>0</v>
      </c>
      <c r="Z240" s="947">
        <v>0</v>
      </c>
      <c r="AA240" s="950">
        <v>0</v>
      </c>
      <c r="AB240" s="942">
        <v>362</v>
      </c>
      <c r="AC240" s="946">
        <v>0</v>
      </c>
      <c r="AD240" s="944">
        <v>1080</v>
      </c>
      <c r="AE240" s="949">
        <v>727</v>
      </c>
      <c r="AF240" s="946">
        <v>489</v>
      </c>
      <c r="AG240" s="944">
        <v>356</v>
      </c>
      <c r="AH240" s="942">
        <v>356</v>
      </c>
      <c r="AI240" s="946">
        <v>326</v>
      </c>
      <c r="AJ240" s="944">
        <v>224</v>
      </c>
      <c r="AK240" s="942">
        <v>193</v>
      </c>
      <c r="AL240" s="951">
        <v>179</v>
      </c>
      <c r="AO240" s="1651"/>
      <c r="AP240" s="1655"/>
      <c r="AQ240" s="769"/>
      <c r="AR240" s="1653"/>
      <c r="AS240" s="822"/>
      <c r="AT240" s="822"/>
      <c r="AU240" s="1656"/>
      <c r="AV240" s="1657"/>
      <c r="AW240" s="1657"/>
      <c r="AX240" s="1657"/>
      <c r="AY240" s="1657"/>
      <c r="AZ240" s="1657"/>
      <c r="BA240" s="1656"/>
      <c r="BB240" s="1659"/>
      <c r="BC240" s="1659"/>
      <c r="BD240" s="767"/>
      <c r="BE240" s="767"/>
      <c r="BF240" s="758"/>
      <c r="BG240" s="755"/>
      <c r="BH240" s="755"/>
      <c r="BI240" s="755"/>
      <c r="BJ240" s="755"/>
      <c r="BK240" s="755"/>
      <c r="BL240" s="758"/>
      <c r="BM240" s="767"/>
      <c r="BN240" s="767"/>
      <c r="BO240" s="767"/>
      <c r="BP240" s="767"/>
      <c r="BQ240" s="767"/>
      <c r="BR240" s="758"/>
      <c r="BS240" s="767"/>
      <c r="BT240" s="767"/>
      <c r="BU240" s="767"/>
      <c r="BV240" s="252"/>
      <c r="BW240" s="767"/>
      <c r="BX240" s="758"/>
      <c r="BY240" s="252"/>
      <c r="BZ240" s="252"/>
      <c r="CA240" s="252"/>
      <c r="CB240" s="748"/>
      <c r="CC240" s="748"/>
      <c r="CD240" s="758"/>
      <c r="CE240" s="767"/>
      <c r="CF240" s="767"/>
      <c r="CG240" s="767"/>
      <c r="CH240" s="767"/>
      <c r="CI240" s="767"/>
      <c r="CJ240" s="787"/>
      <c r="CK240" s="767"/>
      <c r="CL240" s="767"/>
      <c r="CM240" s="767"/>
      <c r="CN240" s="252"/>
      <c r="CO240" s="767"/>
      <c r="CP240" s="758"/>
      <c r="CQ240" s="767"/>
      <c r="CR240" s="767"/>
      <c r="CS240" s="767"/>
      <c r="CT240" s="767"/>
      <c r="CU240" s="767"/>
      <c r="CV240" s="758"/>
      <c r="CW240" s="755"/>
      <c r="CX240" s="755"/>
      <c r="CY240" s="755"/>
      <c r="CZ240" s="755"/>
      <c r="DA240" s="755"/>
      <c r="DB240" s="758"/>
      <c r="DC240" s="770"/>
      <c r="DD240" s="778"/>
      <c r="DE240" s="768"/>
      <c r="DF240" s="748"/>
      <c r="DG240" s="748"/>
      <c r="DH240" s="758"/>
      <c r="DI240" s="252"/>
      <c r="DJ240" s="252"/>
      <c r="DK240" s="252"/>
      <c r="DL240" s="748"/>
      <c r="DM240" s="767"/>
      <c r="DN240" s="758"/>
      <c r="DO240" s="252"/>
      <c r="DP240" s="252"/>
      <c r="DQ240" s="252"/>
      <c r="DR240" s="767"/>
      <c r="DS240" s="767"/>
      <c r="DT240" s="758"/>
      <c r="DU240" s="755"/>
      <c r="DV240" s="755"/>
      <c r="DW240" s="755"/>
      <c r="DX240" s="755"/>
      <c r="DY240" s="755"/>
      <c r="DZ240" s="758"/>
      <c r="EA240" s="748"/>
      <c r="EB240" s="748"/>
      <c r="EC240" s="748"/>
      <c r="ED240" s="767"/>
      <c r="EE240" s="748"/>
      <c r="EF240" s="758"/>
      <c r="EG240" s="748"/>
      <c r="EH240" s="748"/>
      <c r="EI240" s="748"/>
      <c r="EJ240" s="748"/>
      <c r="EK240" s="748"/>
      <c r="EL240" s="758"/>
      <c r="EM240" s="252"/>
      <c r="EN240" s="252"/>
      <c r="EO240" s="252"/>
      <c r="EP240" s="748"/>
      <c r="EQ240" s="252"/>
      <c r="ER240" s="758"/>
      <c r="ES240" s="767"/>
      <c r="ET240" s="767"/>
      <c r="EU240" s="767"/>
      <c r="EV240" s="767"/>
      <c r="EW240" s="767"/>
      <c r="EX240" s="780"/>
      <c r="EY240" s="767"/>
      <c r="EZ240" s="767"/>
      <c r="FA240" s="767"/>
      <c r="FB240" s="748"/>
      <c r="FC240" s="767"/>
      <c r="FD240" s="758"/>
      <c r="FE240" s="748"/>
      <c r="FF240" s="748"/>
      <c r="FG240" s="748"/>
      <c r="FH240" s="767"/>
      <c r="FI240" s="767"/>
      <c r="FJ240" s="758"/>
      <c r="FK240" s="252"/>
      <c r="FL240" s="252"/>
      <c r="FM240" s="252"/>
      <c r="FN240" s="252"/>
      <c r="FO240" s="748"/>
      <c r="FP240" s="758"/>
      <c r="FQ240" s="767"/>
      <c r="FR240" s="767"/>
      <c r="FS240" s="767"/>
      <c r="FT240" s="252"/>
      <c r="FU240" s="767"/>
      <c r="FV240" s="758"/>
      <c r="FW240" s="773"/>
      <c r="FX240" s="762"/>
      <c r="FY240" s="766"/>
      <c r="FZ240" s="767"/>
      <c r="GA240" s="767"/>
      <c r="GB240" s="758"/>
      <c r="GC240" s="767"/>
      <c r="GD240" s="767"/>
      <c r="GE240" s="767"/>
      <c r="GF240" s="767"/>
      <c r="GG240" s="766"/>
      <c r="GH240" s="758"/>
      <c r="GI240" s="545"/>
      <c r="GJ240" s="753"/>
      <c r="GK240" s="546"/>
      <c r="GL240" s="546"/>
      <c r="GM240" s="546"/>
      <c r="GN240" s="764"/>
      <c r="GO240" s="748"/>
      <c r="GP240" s="748"/>
      <c r="GQ240" s="748"/>
      <c r="GR240" s="767"/>
      <c r="GS240" s="767"/>
      <c r="GT240" s="758"/>
      <c r="GU240" s="748"/>
      <c r="GV240" s="748"/>
      <c r="GW240" s="748"/>
      <c r="GX240" s="767"/>
      <c r="GY240" s="767"/>
      <c r="GZ240" s="767"/>
      <c r="HA240" s="792"/>
      <c r="HB240" s="792"/>
      <c r="HC240" s="792"/>
      <c r="HD240" s="59"/>
      <c r="HE240" s="5"/>
      <c r="HF240" s="5"/>
      <c r="HG240" s="758"/>
      <c r="HH240" s="755"/>
      <c r="HI240" s="755"/>
      <c r="HJ240" s="755"/>
      <c r="HK240" s="755"/>
      <c r="HL240" s="755"/>
      <c r="HM240" s="748"/>
      <c r="HN240" s="755"/>
      <c r="HO240" s="755"/>
      <c r="HP240" s="755"/>
      <c r="HQ240" s="755"/>
      <c r="HR240" s="755"/>
      <c r="HS240" s="767"/>
      <c r="HT240" s="755"/>
      <c r="HU240" s="755"/>
      <c r="HV240" s="755"/>
      <c r="HW240" s="755"/>
      <c r="HX240" s="755"/>
      <c r="HY240" s="767"/>
      <c r="HZ240" s="748"/>
      <c r="IA240" s="748"/>
      <c r="IB240" s="748"/>
      <c r="IC240" s="768"/>
      <c r="ID240" s="748"/>
      <c r="IE240" s="767"/>
      <c r="IG240" s="565"/>
      <c r="IH240" s="565"/>
      <c r="II240" s="565"/>
      <c r="IJ240" s="565"/>
      <c r="IK240" s="5"/>
      <c r="IL240" s="565"/>
      <c r="IM240" s="565"/>
      <c r="IN240" s="565"/>
      <c r="IO240" s="565"/>
      <c r="IP240" s="565"/>
      <c r="IQ240" s="101"/>
      <c r="IR240" s="5"/>
      <c r="IS240" s="5"/>
      <c r="IW240" s="5"/>
      <c r="IX240" s="61"/>
      <c r="IY240" s="59"/>
      <c r="IZ240" s="59"/>
      <c r="JA240" s="59"/>
      <c r="JD240" s="5"/>
      <c r="JE240" s="252"/>
      <c r="JF240" s="5"/>
      <c r="JG240" s="59"/>
      <c r="JH240" s="252"/>
      <c r="JI240" s="59"/>
      <c r="JJ240" s="252"/>
      <c r="JK240" s="5"/>
      <c r="JL240" s="279"/>
      <c r="JM240" s="252"/>
      <c r="JN240" s="252"/>
      <c r="JO240" s="252"/>
      <c r="JP240" s="252"/>
      <c r="JQ240" s="5"/>
      <c r="JR240" s="5"/>
      <c r="JW240" s="59"/>
      <c r="JX240" s="5"/>
      <c r="JZ240" s="5"/>
      <c r="KA240" s="5"/>
      <c r="KB240" s="59"/>
      <c r="KC240" s="61"/>
      <c r="KD240" s="61"/>
      <c r="KE240" s="59"/>
      <c r="KF240" s="59"/>
      <c r="KG240" s="59"/>
      <c r="KR240" s="5"/>
      <c r="KS240" s="5"/>
      <c r="LB240" s="56"/>
    </row>
    <row r="241" spans="1:404" ht="14.25" customHeight="1" x14ac:dyDescent="0.15">
      <c r="A241" s="250" t="s">
        <v>120</v>
      </c>
      <c r="B241" s="394" t="s">
        <v>93</v>
      </c>
      <c r="C241" s="917">
        <v>2.0139999999999998</v>
      </c>
      <c r="D241" s="918">
        <v>4.4219999999999997</v>
      </c>
      <c r="E241" s="922">
        <v>3.133</v>
      </c>
      <c r="F241" s="924">
        <v>1.8839999999999999</v>
      </c>
      <c r="G241" s="918">
        <v>3.048</v>
      </c>
      <c r="H241" s="961">
        <v>2.34</v>
      </c>
      <c r="I241" s="920">
        <v>2.68</v>
      </c>
      <c r="J241" s="918">
        <v>2.6680000000000001</v>
      </c>
      <c r="K241" s="922">
        <v>0.112</v>
      </c>
      <c r="L241" s="920">
        <v>0.32600000000000001</v>
      </c>
      <c r="M241" s="926">
        <v>0.17599999999999999</v>
      </c>
      <c r="N241" s="922">
        <v>0.55600000000000005</v>
      </c>
      <c r="O241" s="920">
        <v>5.3620000000000001</v>
      </c>
      <c r="P241" s="918">
        <v>10.819000000000001</v>
      </c>
      <c r="Q241" s="923">
        <v>2.7879999999999998</v>
      </c>
      <c r="R241" s="924">
        <v>1.2589999999999999</v>
      </c>
      <c r="S241" s="918">
        <v>3.0000000000000001E-3</v>
      </c>
      <c r="T241" s="922">
        <v>1.9950000000000001</v>
      </c>
      <c r="U241" s="924">
        <v>0</v>
      </c>
      <c r="V241" s="1077">
        <v>0</v>
      </c>
      <c r="W241" s="925">
        <v>0</v>
      </c>
      <c r="X241" s="924">
        <v>0</v>
      </c>
      <c r="Y241" s="926">
        <v>0</v>
      </c>
      <c r="Z241" s="923">
        <v>0</v>
      </c>
      <c r="AA241" s="927">
        <v>0.03</v>
      </c>
      <c r="AB241" s="926">
        <v>0.32700000000000001</v>
      </c>
      <c r="AC241" s="922">
        <v>5.6000000000000001E-2</v>
      </c>
      <c r="AD241" s="920">
        <v>7.1999999999999995E-2</v>
      </c>
      <c r="AE241" s="926">
        <v>0.312</v>
      </c>
      <c r="AF241" s="922">
        <v>1.2869999999999999</v>
      </c>
      <c r="AG241" s="920">
        <v>4.8159999999999998</v>
      </c>
      <c r="AH241" s="918">
        <v>6.7039999999999997</v>
      </c>
      <c r="AI241" s="922">
        <v>5.6269999999999998</v>
      </c>
      <c r="AJ241" s="920">
        <v>6.5910000000000002</v>
      </c>
      <c r="AK241" s="918">
        <v>8.4329999999999998</v>
      </c>
      <c r="AL241" s="928">
        <v>6.58</v>
      </c>
      <c r="AO241" s="1651"/>
      <c r="AQ241" s="842"/>
      <c r="AR241" s="842"/>
      <c r="AS241" s="1653"/>
      <c r="AT241" s="822"/>
      <c r="AV241" s="1657"/>
      <c r="AW241" s="1657"/>
      <c r="AX241" s="1657"/>
      <c r="AY241" s="1657"/>
      <c r="AZ241" s="1657"/>
      <c r="BB241" s="1659"/>
      <c r="BC241" s="1659"/>
      <c r="BD241" s="767"/>
      <c r="BE241" s="767"/>
      <c r="BF241" s="787"/>
      <c r="BG241" s="755"/>
      <c r="BH241" s="755"/>
      <c r="BI241" s="755"/>
      <c r="BJ241" s="755"/>
      <c r="BK241" s="755"/>
      <c r="BL241" s="787"/>
      <c r="BM241" s="758"/>
      <c r="BN241" s="820"/>
      <c r="BO241" s="758"/>
      <c r="BP241" s="768"/>
      <c r="BQ241" s="768"/>
      <c r="BR241" s="758"/>
      <c r="BS241" s="252"/>
      <c r="BT241" s="252"/>
      <c r="BU241" s="252"/>
      <c r="BV241" s="748"/>
      <c r="BW241" s="767"/>
      <c r="BX241" s="758"/>
      <c r="BY241" s="767"/>
      <c r="BZ241" s="767"/>
      <c r="CA241" s="767"/>
      <c r="CB241" s="767"/>
      <c r="CC241" s="252"/>
      <c r="CD241" s="787"/>
      <c r="CE241" s="767"/>
      <c r="CF241" s="767"/>
      <c r="CG241" s="767"/>
      <c r="CH241" s="767"/>
      <c r="CI241" s="252"/>
      <c r="CJ241" s="748"/>
      <c r="CK241" s="755"/>
      <c r="CL241" s="755"/>
      <c r="CM241" s="755"/>
      <c r="CN241" s="755"/>
      <c r="CO241" s="755"/>
      <c r="CP241" s="787"/>
      <c r="CQ241" s="770"/>
      <c r="CR241" s="778"/>
      <c r="CS241" s="768"/>
      <c r="CT241" s="748"/>
      <c r="CU241" s="748"/>
      <c r="CV241" s="758"/>
      <c r="CW241" s="252"/>
      <c r="CX241" s="252"/>
      <c r="CY241" s="252"/>
      <c r="CZ241" s="748"/>
      <c r="DA241" s="767"/>
      <c r="DB241" s="787"/>
      <c r="DC241" s="770"/>
      <c r="DD241" s="756"/>
      <c r="DE241" s="757"/>
      <c r="DF241" s="767"/>
      <c r="DG241" s="767"/>
      <c r="DH241" s="758"/>
      <c r="DI241" s="755"/>
      <c r="DJ241" s="755"/>
      <c r="DK241" s="755"/>
      <c r="DL241" s="755"/>
      <c r="DM241" s="755"/>
      <c r="DN241" s="787"/>
      <c r="DO241" s="748"/>
      <c r="DP241" s="748"/>
      <c r="DQ241" s="748"/>
      <c r="DR241" s="767"/>
      <c r="DS241" s="767"/>
      <c r="DT241" s="787"/>
      <c r="DU241" s="767"/>
      <c r="DV241" s="767"/>
      <c r="DW241" s="767"/>
      <c r="DX241" s="757"/>
      <c r="DY241" s="767"/>
      <c r="DZ241" s="787"/>
      <c r="EA241" s="252"/>
      <c r="EB241" s="252"/>
      <c r="EC241" s="252"/>
      <c r="ED241" s="748"/>
      <c r="EE241" s="252"/>
      <c r="EF241" s="748"/>
      <c r="EG241" s="748"/>
      <c r="EH241" s="825"/>
      <c r="EI241" s="748"/>
      <c r="EJ241" s="767"/>
      <c r="EK241" s="748"/>
      <c r="EL241" s="784"/>
      <c r="EM241" s="769"/>
      <c r="EN241" s="769"/>
      <c r="EO241" s="769"/>
      <c r="EP241" s="748"/>
      <c r="EQ241" s="748"/>
      <c r="ER241" s="748"/>
      <c r="ES241" s="252"/>
      <c r="ET241" s="252"/>
      <c r="EU241" s="252"/>
      <c r="EV241" s="252"/>
      <c r="EW241" s="252"/>
      <c r="EX241" s="787"/>
      <c r="EY241" s="748"/>
      <c r="EZ241" s="748"/>
      <c r="FA241" s="748"/>
      <c r="FB241" s="767"/>
      <c r="FC241" s="767"/>
      <c r="FD241" s="787"/>
      <c r="FE241" s="767"/>
      <c r="FF241" s="767"/>
      <c r="FG241" s="767"/>
      <c r="FH241" s="766"/>
      <c r="FI241" s="768"/>
      <c r="FJ241" s="787"/>
      <c r="FK241" s="252"/>
      <c r="FL241" s="252"/>
      <c r="FM241" s="252"/>
      <c r="FN241" s="252"/>
      <c r="FO241" s="748"/>
      <c r="FP241" s="787"/>
      <c r="FQ241" s="545"/>
      <c r="FR241" s="753"/>
      <c r="FS241" s="546"/>
      <c r="FT241" s="546"/>
      <c r="FU241" s="546"/>
      <c r="FV241" s="827"/>
      <c r="FW241" s="767"/>
      <c r="FX241" s="767"/>
      <c r="FY241" s="767"/>
      <c r="FZ241" s="767"/>
      <c r="GA241" s="252"/>
      <c r="GB241" s="748"/>
      <c r="GC241" s="748"/>
      <c r="GD241" s="748"/>
      <c r="GE241" s="748"/>
      <c r="GF241" s="767"/>
      <c r="GG241" s="768"/>
      <c r="GH241" s="748"/>
      <c r="GI241" s="59"/>
      <c r="GJ241" s="59"/>
      <c r="GK241" s="59"/>
      <c r="GL241" s="5"/>
      <c r="GM241" s="5"/>
      <c r="GN241" s="792"/>
      <c r="GO241" s="758"/>
      <c r="GP241" s="755"/>
      <c r="GQ241" s="755"/>
      <c r="GR241" s="755"/>
      <c r="GS241" s="755"/>
      <c r="GT241" s="755"/>
      <c r="GU241" s="748"/>
      <c r="GV241" s="755"/>
      <c r="GW241" s="755"/>
      <c r="GX241" s="755"/>
      <c r="GY241" s="755"/>
      <c r="GZ241" s="755"/>
      <c r="HA241" s="748"/>
      <c r="HB241" s="748"/>
      <c r="HC241" s="748"/>
      <c r="HD241" s="767"/>
      <c r="HE241" s="748"/>
      <c r="HF241" s="767"/>
      <c r="HG241" s="748"/>
      <c r="HI241" s="565"/>
      <c r="HJ241" s="565"/>
      <c r="HK241" s="565"/>
      <c r="HL241" s="565"/>
      <c r="HM241" s="101"/>
      <c r="HN241" s="576"/>
      <c r="HO241" s="576"/>
      <c r="HP241" s="576"/>
      <c r="HQ241" s="576"/>
      <c r="HR241" s="576"/>
      <c r="HS241" s="5"/>
      <c r="HT241" s="5"/>
      <c r="HU241" s="5"/>
      <c r="HY241" s="5"/>
      <c r="HZ241" s="61"/>
      <c r="IA241" s="59"/>
      <c r="IB241" s="59"/>
      <c r="IC241" s="59"/>
      <c r="IG241" s="5"/>
      <c r="IH241" s="252"/>
      <c r="IJ241" s="252"/>
      <c r="IK241" s="254"/>
      <c r="IL241" s="252"/>
      <c r="IM241" s="5"/>
      <c r="IN241" s="279"/>
      <c r="IO241" s="252"/>
      <c r="IP241" s="252"/>
      <c r="IQ241" s="252"/>
      <c r="IR241" s="252"/>
      <c r="IS241" s="5"/>
      <c r="IT241" s="5"/>
      <c r="IZ241" s="5"/>
      <c r="JB241" s="5"/>
      <c r="JC241" s="5"/>
      <c r="JD241" s="59"/>
      <c r="JE241" s="61"/>
      <c r="JF241" s="61"/>
      <c r="JG241" s="59"/>
      <c r="JH241" s="59"/>
      <c r="JI241" s="59"/>
    </row>
    <row r="242" spans="1:404" ht="14.25" customHeight="1" x14ac:dyDescent="0.15">
      <c r="A242" s="184" t="s">
        <v>166</v>
      </c>
      <c r="B242" s="395" t="s">
        <v>94</v>
      </c>
      <c r="C242" s="929">
        <v>602.03499999999997</v>
      </c>
      <c r="D242" s="930">
        <v>1027.22</v>
      </c>
      <c r="E242" s="934">
        <v>827.61500000000001</v>
      </c>
      <c r="F242" s="936">
        <v>693.85699999999997</v>
      </c>
      <c r="G242" s="930">
        <v>807.66800000000001</v>
      </c>
      <c r="H242" s="986">
        <v>563.99800000000005</v>
      </c>
      <c r="I242" s="932">
        <v>651.07799999999997</v>
      </c>
      <c r="J242" s="930">
        <v>453.21100000000001</v>
      </c>
      <c r="K242" s="934">
        <v>16.61</v>
      </c>
      <c r="L242" s="932">
        <v>82.84</v>
      </c>
      <c r="M242" s="938">
        <v>29.548999999999999</v>
      </c>
      <c r="N242" s="934">
        <v>116.261</v>
      </c>
      <c r="O242" s="972">
        <v>1481.7650000000001</v>
      </c>
      <c r="P242" s="930">
        <v>2449.6129999999998</v>
      </c>
      <c r="Q242" s="935">
        <v>437.55099999999999</v>
      </c>
      <c r="R242" s="936">
        <v>444.786</v>
      </c>
      <c r="S242" s="930">
        <v>2.16</v>
      </c>
      <c r="T242" s="934">
        <v>957.89599999999996</v>
      </c>
      <c r="U242" s="936">
        <v>0</v>
      </c>
      <c r="V242" s="1078">
        <v>0</v>
      </c>
      <c r="W242" s="937">
        <v>0</v>
      </c>
      <c r="X242" s="936">
        <v>0</v>
      </c>
      <c r="Y242" s="938">
        <v>0</v>
      </c>
      <c r="Z242" s="935">
        <v>0</v>
      </c>
      <c r="AA242" s="939">
        <v>24.408000000000001</v>
      </c>
      <c r="AB242" s="930">
        <v>258.423</v>
      </c>
      <c r="AC242" s="934">
        <v>35.531999999999996</v>
      </c>
      <c r="AD242" s="932">
        <v>15.552</v>
      </c>
      <c r="AE242" s="938">
        <v>260.71199999999999</v>
      </c>
      <c r="AF242" s="934">
        <v>370.69900000000001</v>
      </c>
      <c r="AG242" s="932">
        <v>705.34900000000005</v>
      </c>
      <c r="AH242" s="930">
        <v>1407.866</v>
      </c>
      <c r="AI242" s="934">
        <v>949.27700000000004</v>
      </c>
      <c r="AJ242" s="932">
        <v>1208.9179999999999</v>
      </c>
      <c r="AK242" s="930">
        <v>1372.8910000000001</v>
      </c>
      <c r="AL242" s="940">
        <v>1283.425</v>
      </c>
      <c r="AO242" s="1651"/>
      <c r="AQ242" s="769"/>
      <c r="AR242" s="1653"/>
      <c r="AS242" s="822"/>
      <c r="AT242" s="1653"/>
      <c r="AV242" s="1660"/>
      <c r="AW242" s="1660"/>
      <c r="AX242" s="1660"/>
      <c r="AY242" s="1657"/>
      <c r="AZ242" s="1657"/>
      <c r="BB242" s="822"/>
      <c r="BC242" s="822"/>
      <c r="BD242" s="768"/>
      <c r="BE242" s="748"/>
      <c r="BF242" s="758"/>
      <c r="BG242" s="755"/>
      <c r="BH242" s="755"/>
      <c r="BI242" s="755"/>
      <c r="BJ242" s="755"/>
      <c r="BK242" s="755"/>
      <c r="BL242" s="758"/>
      <c r="BM242" s="748"/>
      <c r="BN242" s="748"/>
      <c r="BO242" s="748"/>
      <c r="BP242" s="767"/>
      <c r="BQ242" s="767"/>
      <c r="BR242" s="758"/>
      <c r="BS242" s="755"/>
      <c r="BT242" s="755"/>
      <c r="BU242" s="755"/>
      <c r="BV242" s="755"/>
      <c r="BW242" s="755"/>
      <c r="BX242" s="755"/>
      <c r="BY242" s="767"/>
      <c r="BZ242" s="767"/>
      <c r="CA242" s="767"/>
      <c r="CB242" s="767"/>
      <c r="CC242" s="767"/>
      <c r="CD242" s="758"/>
      <c r="CE242" s="748"/>
      <c r="CF242" s="748"/>
      <c r="CG242" s="748"/>
      <c r="CH242" s="767"/>
      <c r="CI242" s="767"/>
      <c r="CJ242" s="758"/>
      <c r="CK242" s="755"/>
      <c r="CL242" s="755"/>
      <c r="CM242" s="755"/>
      <c r="CN242" s="755"/>
      <c r="CO242" s="755"/>
      <c r="CP242" s="758"/>
      <c r="CQ242" s="770"/>
      <c r="CR242" s="778"/>
      <c r="CS242" s="768"/>
      <c r="CT242" s="748"/>
      <c r="CU242" s="748"/>
      <c r="CV242" s="787"/>
      <c r="CW242" s="252"/>
      <c r="CX242" s="252"/>
      <c r="CY242" s="252"/>
      <c r="CZ242" s="748"/>
      <c r="DA242" s="767"/>
      <c r="DB242" s="758"/>
      <c r="DC242" s="748"/>
      <c r="DD242" s="748"/>
      <c r="DE242" s="748"/>
      <c r="DF242" s="748"/>
      <c r="DG242" s="748"/>
      <c r="DH242" s="787"/>
      <c r="DI242" s="755"/>
      <c r="DJ242" s="755"/>
      <c r="DK242" s="755"/>
      <c r="DL242" s="755"/>
      <c r="DM242" s="755"/>
      <c r="DN242" s="758"/>
      <c r="DO242" s="767"/>
      <c r="DP242" s="767"/>
      <c r="DQ242" s="767"/>
      <c r="DR242" s="767"/>
      <c r="DS242" s="767"/>
      <c r="DT242" s="758"/>
      <c r="DU242" s="252"/>
      <c r="DV242" s="252"/>
      <c r="DW242" s="252"/>
      <c r="DX242" s="748"/>
      <c r="DY242" s="252"/>
      <c r="DZ242" s="758"/>
      <c r="EA242" s="748"/>
      <c r="EB242" s="825"/>
      <c r="EC242" s="748"/>
      <c r="ED242" s="767"/>
      <c r="EE242" s="254"/>
      <c r="EF242" s="780"/>
      <c r="EG242" s="748"/>
      <c r="EH242" s="748"/>
      <c r="EI242" s="748"/>
      <c r="EJ242" s="767"/>
      <c r="EK242" s="767"/>
      <c r="EL242" s="758"/>
      <c r="EM242" s="767"/>
      <c r="EN242" s="767"/>
      <c r="EO242" s="767"/>
      <c r="EP242" s="767"/>
      <c r="EQ242" s="767"/>
      <c r="ER242" s="758"/>
      <c r="ES242" s="748"/>
      <c r="ET242" s="748"/>
      <c r="EU242" s="748"/>
      <c r="EV242" s="748"/>
      <c r="EW242" s="767"/>
      <c r="EX242" s="758"/>
      <c r="EY242" s="767"/>
      <c r="EZ242" s="767"/>
      <c r="FA242" s="767"/>
      <c r="FB242" s="767"/>
      <c r="FC242" s="748"/>
      <c r="FD242" s="758"/>
      <c r="FE242" s="773"/>
      <c r="FF242" s="762"/>
      <c r="FG242" s="766"/>
      <c r="FH242" s="748"/>
      <c r="FI242" s="767"/>
      <c r="FJ242" s="758"/>
      <c r="FK242" s="545"/>
      <c r="FL242" s="753"/>
      <c r="FM242" s="546"/>
      <c r="FN242" s="546"/>
      <c r="FO242" s="546"/>
      <c r="FP242" s="764"/>
      <c r="FQ242" s="767"/>
      <c r="FR242" s="767"/>
      <c r="FS242" s="767"/>
      <c r="FT242" s="748"/>
      <c r="FU242" s="767"/>
      <c r="FV242" s="758"/>
      <c r="FW242" s="767"/>
      <c r="FX242" s="767"/>
      <c r="FY242" s="767"/>
      <c r="FZ242" s="748"/>
      <c r="GA242" s="767"/>
      <c r="GB242" s="767"/>
      <c r="GH242" s="5"/>
      <c r="GI242" s="758"/>
      <c r="GJ242" s="755"/>
      <c r="GK242" s="755"/>
      <c r="GL242" s="755"/>
      <c r="GM242" s="755"/>
      <c r="GN242" s="755"/>
      <c r="GO242" s="767"/>
      <c r="GP242" s="767"/>
      <c r="GQ242" s="767"/>
      <c r="GR242" s="768"/>
      <c r="GS242" s="768"/>
      <c r="GT242" s="768"/>
      <c r="GU242" s="748"/>
      <c r="GV242" s="755"/>
      <c r="GW242" s="755"/>
      <c r="GX242" s="755"/>
      <c r="GY242" s="755"/>
      <c r="GZ242" s="755"/>
      <c r="HA242" s="758"/>
      <c r="HC242" s="565"/>
      <c r="HD242" s="565"/>
      <c r="HE242" s="565"/>
      <c r="HF242" s="565"/>
      <c r="HG242" s="5"/>
      <c r="HH242" s="576"/>
      <c r="HI242" s="576"/>
      <c r="HJ242" s="576"/>
      <c r="HK242" s="576"/>
      <c r="HL242" s="576"/>
      <c r="HM242" s="5"/>
      <c r="HN242" s="5"/>
      <c r="HQ242" s="59"/>
      <c r="HR242" s="5"/>
      <c r="HS242" s="5"/>
      <c r="HT242" s="5"/>
      <c r="IB242" s="252"/>
      <c r="IF242" s="5"/>
      <c r="IG242" s="5"/>
      <c r="IH242" s="279"/>
      <c r="II242" s="252"/>
      <c r="IJ242" s="252"/>
      <c r="IK242" s="252"/>
      <c r="IL242" s="252"/>
      <c r="IM242" s="5"/>
      <c r="IN242" s="5"/>
      <c r="IQ242" s="61"/>
      <c r="IR242" s="59"/>
      <c r="IT242" s="5"/>
      <c r="IV242" s="5"/>
      <c r="IW242" s="5"/>
      <c r="IX242" s="59"/>
    </row>
    <row r="243" spans="1:404" ht="14.25" customHeight="1" x14ac:dyDescent="0.15">
      <c r="A243" s="186" t="s">
        <v>166</v>
      </c>
      <c r="B243" s="417" t="s">
        <v>96</v>
      </c>
      <c r="C243" s="941">
        <v>299</v>
      </c>
      <c r="D243" s="942">
        <v>232</v>
      </c>
      <c r="E243" s="946">
        <v>264</v>
      </c>
      <c r="F243" s="948">
        <v>368</v>
      </c>
      <c r="G243" s="942">
        <v>265</v>
      </c>
      <c r="H243" s="943">
        <v>241</v>
      </c>
      <c r="I243" s="944">
        <v>243</v>
      </c>
      <c r="J243" s="942">
        <v>170</v>
      </c>
      <c r="K243" s="946">
        <v>148</v>
      </c>
      <c r="L243" s="944">
        <v>254</v>
      </c>
      <c r="M243" s="942">
        <v>168</v>
      </c>
      <c r="N243" s="946">
        <v>209</v>
      </c>
      <c r="O243" s="944">
        <v>276</v>
      </c>
      <c r="P243" s="942">
        <v>226</v>
      </c>
      <c r="Q243" s="947">
        <v>157</v>
      </c>
      <c r="R243" s="944">
        <v>353</v>
      </c>
      <c r="S243" s="942">
        <v>720</v>
      </c>
      <c r="T243" s="946">
        <v>480</v>
      </c>
      <c r="U243" s="948">
        <v>0</v>
      </c>
      <c r="V243" s="980">
        <v>0</v>
      </c>
      <c r="W243" s="947">
        <v>0</v>
      </c>
      <c r="X243" s="948">
        <v>0</v>
      </c>
      <c r="Y243" s="949">
        <v>0</v>
      </c>
      <c r="Z243" s="947">
        <v>0</v>
      </c>
      <c r="AA243" s="950">
        <v>814</v>
      </c>
      <c r="AB243" s="942">
        <v>790</v>
      </c>
      <c r="AC243" s="946">
        <v>635</v>
      </c>
      <c r="AD243" s="944">
        <v>216</v>
      </c>
      <c r="AE243" s="949">
        <v>836</v>
      </c>
      <c r="AF243" s="946">
        <v>288</v>
      </c>
      <c r="AG243" s="944">
        <v>146</v>
      </c>
      <c r="AH243" s="942">
        <v>210</v>
      </c>
      <c r="AI243" s="946">
        <v>169</v>
      </c>
      <c r="AJ243" s="944">
        <v>183</v>
      </c>
      <c r="AK243" s="942">
        <v>163</v>
      </c>
      <c r="AL243" s="951">
        <v>195</v>
      </c>
      <c r="AO243" s="1651"/>
      <c r="AP243" s="1655"/>
      <c r="AQ243" s="1659"/>
      <c r="AR243" s="1659"/>
      <c r="AS243" s="1653"/>
      <c r="AT243" s="822"/>
      <c r="AU243" s="1656"/>
      <c r="AV243" s="1657"/>
      <c r="AW243" s="1657"/>
      <c r="AX243" s="1657"/>
      <c r="AY243" s="1660"/>
      <c r="AZ243" s="1657"/>
      <c r="BA243" s="1656"/>
      <c r="BB243" s="1345"/>
      <c r="BC243" s="1653"/>
      <c r="BD243" s="767"/>
      <c r="BE243" s="748"/>
      <c r="BF243" s="758"/>
      <c r="BG243" s="767"/>
      <c r="BH243" s="767"/>
      <c r="BI243" s="767"/>
      <c r="BJ243" s="768"/>
      <c r="BK243" s="768"/>
      <c r="BL243" s="758"/>
      <c r="BM243" s="755"/>
      <c r="BN243" s="755"/>
      <c r="BO243" s="755"/>
      <c r="BP243" s="755"/>
      <c r="BQ243" s="755"/>
      <c r="BR243" s="758"/>
      <c r="BS243" s="767"/>
      <c r="BT243" s="767"/>
      <c r="BU243" s="767"/>
      <c r="BV243" s="767"/>
      <c r="BW243" s="252"/>
      <c r="BX243" s="787"/>
      <c r="BY243" s="767"/>
      <c r="BZ243" s="767"/>
      <c r="CA243" s="767"/>
      <c r="CB243" s="767"/>
      <c r="CC243" s="767"/>
      <c r="CD243" s="787"/>
      <c r="CE243" s="767"/>
      <c r="CF243" s="767"/>
      <c r="CG243" s="767"/>
      <c r="CH243" s="767"/>
      <c r="CI243" s="748"/>
      <c r="CJ243" s="758"/>
      <c r="CK243" s="767"/>
      <c r="CL243" s="767"/>
      <c r="CM243" s="767"/>
      <c r="CN243" s="767"/>
      <c r="CO243" s="252"/>
      <c r="CP243" s="758"/>
      <c r="CQ243" s="767"/>
      <c r="CR243" s="767"/>
      <c r="CS243" s="767"/>
      <c r="CT243" s="767"/>
      <c r="CU243" s="767"/>
      <c r="CV243" s="758"/>
      <c r="CW243" s="748"/>
      <c r="CX243" s="1343"/>
      <c r="CY243" s="748"/>
      <c r="CZ243" s="748"/>
      <c r="DA243" s="767"/>
      <c r="DB243" s="758"/>
      <c r="DC243" s="755"/>
      <c r="DD243" s="755"/>
      <c r="DE243" s="755"/>
      <c r="DF243" s="755"/>
      <c r="DG243" s="755"/>
      <c r="DH243" s="758"/>
      <c r="DI243" s="755"/>
      <c r="DJ243" s="755"/>
      <c r="DK243" s="755"/>
      <c r="DL243" s="755"/>
      <c r="DM243" s="755"/>
      <c r="DN243" s="758"/>
      <c r="DO243" s="770"/>
      <c r="DP243" s="778"/>
      <c r="DQ243" s="768"/>
      <c r="DR243" s="748"/>
      <c r="DS243" s="748"/>
      <c r="DT243" s="758"/>
      <c r="DU243" s="252"/>
      <c r="DV243" s="252"/>
      <c r="DW243" s="252"/>
      <c r="DX243" s="748"/>
      <c r="DY243" s="767"/>
      <c r="DZ243" s="758"/>
      <c r="EA243" s="770"/>
      <c r="EB243" s="756"/>
      <c r="EC243" s="757"/>
      <c r="ED243" s="757"/>
      <c r="EE243" s="748"/>
      <c r="EF243" s="758"/>
      <c r="EG243" s="755"/>
      <c r="EH243" s="755"/>
      <c r="EI243" s="755"/>
      <c r="EJ243" s="755"/>
      <c r="EK243" s="755"/>
      <c r="EL243" s="758"/>
      <c r="EM243" s="767"/>
      <c r="EN243" s="767"/>
      <c r="EO243" s="767"/>
      <c r="EP243" s="767"/>
      <c r="EQ243" s="767"/>
      <c r="ER243" s="758"/>
      <c r="ES243" s="252"/>
      <c r="ET243" s="252"/>
      <c r="EU243" s="252"/>
      <c r="EV243" s="748"/>
      <c r="EW243" s="252"/>
      <c r="EX243" s="758"/>
      <c r="EY243" s="767"/>
      <c r="EZ243" s="767"/>
      <c r="FA243" s="767"/>
      <c r="FB243" s="748"/>
      <c r="FC243" s="767"/>
      <c r="FD243" s="780"/>
      <c r="FE243" s="748"/>
      <c r="FF243" s="748"/>
      <c r="FG243" s="748"/>
      <c r="FH243" s="748"/>
      <c r="FI243" s="748"/>
      <c r="FJ243" s="758"/>
      <c r="FK243" s="748"/>
      <c r="FL243" s="748"/>
      <c r="FM243" s="748"/>
      <c r="FN243" s="767"/>
      <c r="FO243" s="767"/>
      <c r="FP243" s="758"/>
      <c r="FQ243" s="748"/>
      <c r="FR243" s="748"/>
      <c r="FS243" s="748"/>
      <c r="FT243" s="767"/>
      <c r="FU243" s="767"/>
      <c r="FV243" s="758"/>
      <c r="FW243" s="770"/>
      <c r="FX243" s="778"/>
      <c r="FY243" s="768"/>
      <c r="FZ243" s="748"/>
      <c r="GA243" s="748"/>
      <c r="GB243" s="758"/>
      <c r="GC243" s="748"/>
      <c r="GD243" s="748"/>
      <c r="GE243" s="748"/>
      <c r="GF243" s="767"/>
      <c r="GG243" s="766"/>
      <c r="GH243" s="758"/>
      <c r="GI243" s="545"/>
      <c r="GJ243" s="753"/>
      <c r="GK243" s="546"/>
      <c r="GL243" s="546"/>
      <c r="GM243" s="546"/>
      <c r="GN243" s="764"/>
      <c r="GO243" s="767"/>
      <c r="GP243" s="767"/>
      <c r="GQ243" s="767"/>
      <c r="GR243" s="757"/>
      <c r="GS243" s="767"/>
      <c r="GT243" s="758"/>
      <c r="GU243" s="767"/>
      <c r="GV243" s="767"/>
      <c r="GW243" s="767"/>
      <c r="GX243" s="767"/>
      <c r="GY243" s="252"/>
      <c r="GZ243" s="767"/>
      <c r="HA243" s="792"/>
      <c r="HB243" s="792"/>
      <c r="HC243" s="792"/>
      <c r="HD243" s="792"/>
      <c r="HE243" s="5"/>
      <c r="HF243" s="5"/>
      <c r="HG243" s="748"/>
      <c r="HH243" s="755"/>
      <c r="HI243" s="755"/>
      <c r="HJ243" s="755"/>
      <c r="HK243" s="755"/>
      <c r="HL243" s="755"/>
      <c r="HM243" s="767"/>
      <c r="HN243" s="767"/>
      <c r="HO243" s="767"/>
      <c r="HP243" s="767"/>
      <c r="HQ243" s="748"/>
      <c r="HR243" s="748"/>
      <c r="HS243" s="767"/>
      <c r="HT243" s="755"/>
      <c r="HU243" s="755"/>
      <c r="HV243" s="755"/>
      <c r="HW243" s="755"/>
      <c r="HX243" s="755"/>
      <c r="HY243" s="758"/>
      <c r="IA243" s="565"/>
      <c r="IB243" s="565"/>
      <c r="IC243" s="565"/>
      <c r="ID243" s="565"/>
      <c r="IE243" s="5"/>
      <c r="IF243" s="576"/>
      <c r="IG243" s="576"/>
      <c r="IH243" s="576"/>
      <c r="II243" s="576"/>
      <c r="IJ243" s="56"/>
      <c r="IK243" s="101"/>
      <c r="IM243" s="5"/>
      <c r="IQ243" s="59"/>
      <c r="IR243" s="252"/>
      <c r="IS243" s="59"/>
      <c r="IT243" s="252"/>
      <c r="IU243" s="5"/>
      <c r="IV243" s="279"/>
      <c r="IW243" s="252"/>
      <c r="IX243" s="252"/>
      <c r="IY243" s="252"/>
      <c r="IZ243" s="252"/>
      <c r="JA243" s="5"/>
      <c r="JB243" s="5"/>
      <c r="JG243" s="59"/>
      <c r="JH243" s="5"/>
      <c r="JJ243" s="5"/>
      <c r="JK243" s="5"/>
      <c r="JL243" s="59"/>
      <c r="JW243" s="5"/>
      <c r="JX243" s="5"/>
    </row>
    <row r="244" spans="1:404" ht="14.25" customHeight="1" x14ac:dyDescent="0.15">
      <c r="A244" s="250" t="s">
        <v>33</v>
      </c>
      <c r="B244" s="394" t="s">
        <v>93</v>
      </c>
      <c r="C244" s="917">
        <v>64.945999999999998</v>
      </c>
      <c r="D244" s="918">
        <v>97.986000000000004</v>
      </c>
      <c r="E244" s="922">
        <v>134.21199999999999</v>
      </c>
      <c r="F244" s="924">
        <v>161.67400000000001</v>
      </c>
      <c r="G244" s="918">
        <v>134.27600000000001</v>
      </c>
      <c r="H244" s="961">
        <v>144.37200000000001</v>
      </c>
      <c r="I244" s="920">
        <v>196.32599999999999</v>
      </c>
      <c r="J244" s="918">
        <v>211.68600000000001</v>
      </c>
      <c r="K244" s="922">
        <v>199.01</v>
      </c>
      <c r="L244" s="920">
        <v>205.84100000000001</v>
      </c>
      <c r="M244" s="926">
        <v>221.59200000000001</v>
      </c>
      <c r="N244" s="922">
        <v>187.42400000000001</v>
      </c>
      <c r="O244" s="920">
        <v>255.17599999999999</v>
      </c>
      <c r="P244" s="918">
        <v>265.74299999999999</v>
      </c>
      <c r="Q244" s="923">
        <v>224.37200000000001</v>
      </c>
      <c r="R244" s="924">
        <v>202.90299999999999</v>
      </c>
      <c r="S244" s="918">
        <v>110.836</v>
      </c>
      <c r="T244" s="922">
        <v>97.778999999999996</v>
      </c>
      <c r="U244" s="924">
        <v>73.894999999999996</v>
      </c>
      <c r="V244" s="1077">
        <v>49.359000000000002</v>
      </c>
      <c r="W244" s="925">
        <v>33.996000000000002</v>
      </c>
      <c r="X244" s="924">
        <v>15.484999999999999</v>
      </c>
      <c r="Y244" s="926">
        <v>19.143999999999998</v>
      </c>
      <c r="Z244" s="923">
        <v>124.84</v>
      </c>
      <c r="AA244" s="927">
        <v>158.703</v>
      </c>
      <c r="AB244" s="926">
        <v>192.37200000000001</v>
      </c>
      <c r="AC244" s="922">
        <v>187.22800000000001</v>
      </c>
      <c r="AD244" s="920">
        <v>168.13399999999999</v>
      </c>
      <c r="AE244" s="926">
        <v>151.208</v>
      </c>
      <c r="AF244" s="922">
        <v>149.86500000000001</v>
      </c>
      <c r="AG244" s="920">
        <v>100.95099999999999</v>
      </c>
      <c r="AH244" s="918">
        <v>52.267000000000003</v>
      </c>
      <c r="AI244" s="922">
        <v>41.368000000000002</v>
      </c>
      <c r="AJ244" s="920">
        <v>29.524999999999999</v>
      </c>
      <c r="AK244" s="918">
        <v>22.67</v>
      </c>
      <c r="AL244" s="928">
        <v>25.794</v>
      </c>
      <c r="AO244" s="1651"/>
      <c r="AQ244" s="1659"/>
      <c r="AR244" s="1659"/>
      <c r="AS244" s="1659"/>
      <c r="AT244" s="1653"/>
      <c r="AV244" s="1658"/>
      <c r="AW244" s="1658"/>
      <c r="AX244" s="1658"/>
      <c r="AY244" s="1657"/>
      <c r="AZ244" s="1660"/>
      <c r="BB244" s="1659"/>
      <c r="BC244" s="1659"/>
      <c r="BD244" s="767"/>
      <c r="BE244" s="767"/>
      <c r="BF244" s="787"/>
      <c r="BG244" s="748"/>
      <c r="BH244" s="748"/>
      <c r="BI244" s="748"/>
      <c r="BJ244" s="767"/>
      <c r="BK244" s="767"/>
      <c r="BL244" s="787"/>
      <c r="BM244" s="755"/>
      <c r="BN244" s="755"/>
      <c r="BO244" s="755"/>
      <c r="BP244" s="755"/>
      <c r="BQ244" s="755"/>
      <c r="BR244" s="787"/>
      <c r="BS244" s="767"/>
      <c r="BT244" s="767"/>
      <c r="BU244" s="767"/>
      <c r="BV244" s="252"/>
      <c r="BW244" s="748"/>
      <c r="BX244" s="758"/>
      <c r="BY244" s="767"/>
      <c r="BZ244" s="767"/>
      <c r="CA244" s="767"/>
      <c r="CB244" s="767"/>
      <c r="CC244" s="758"/>
      <c r="CD244" s="758"/>
      <c r="CE244" s="748"/>
      <c r="CF244" s="748"/>
      <c r="CG244" s="748"/>
      <c r="CH244" s="767"/>
      <c r="CI244" s="252"/>
      <c r="CJ244" s="787"/>
      <c r="CK244" s="767"/>
      <c r="CL244" s="767"/>
      <c r="CM244" s="767"/>
      <c r="CN244" s="767"/>
      <c r="CO244" s="767"/>
      <c r="CP244" s="787"/>
      <c r="CQ244" s="755"/>
      <c r="CR244" s="755"/>
      <c r="CS244" s="755"/>
      <c r="CT244" s="755"/>
      <c r="CU244" s="755"/>
      <c r="CV244" s="787"/>
      <c r="CW244" s="748"/>
      <c r="CX244" s="1343"/>
      <c r="CY244" s="748"/>
      <c r="CZ244" s="767"/>
      <c r="DA244" s="748"/>
      <c r="DB244" s="748"/>
      <c r="DC244" s="770"/>
      <c r="DD244" s="778"/>
      <c r="DE244" s="768"/>
      <c r="DF244" s="768"/>
      <c r="DG244" s="767"/>
      <c r="DH244" s="748"/>
      <c r="DI244" s="755"/>
      <c r="DJ244" s="755"/>
      <c r="DK244" s="755"/>
      <c r="DL244" s="755"/>
      <c r="DM244" s="755"/>
      <c r="DN244" s="787"/>
      <c r="DO244" s="770"/>
      <c r="DP244" s="778"/>
      <c r="DQ244" s="768"/>
      <c r="DR244" s="748"/>
      <c r="DS244" s="748"/>
      <c r="DT244" s="758"/>
      <c r="DU244" s="252"/>
      <c r="DV244" s="252"/>
      <c r="DW244" s="252"/>
      <c r="DX244" s="748"/>
      <c r="DY244" s="767"/>
      <c r="DZ244" s="787"/>
      <c r="EA244" s="767"/>
      <c r="EB244" s="767"/>
      <c r="EC244" s="767"/>
      <c r="ED244" s="748"/>
      <c r="EE244" s="748"/>
      <c r="EF244" s="787"/>
      <c r="EG244" s="755"/>
      <c r="EH244" s="755"/>
      <c r="EI244" s="755"/>
      <c r="EJ244" s="755"/>
      <c r="EK244" s="755"/>
      <c r="EL244" s="787"/>
      <c r="EM244" s="767"/>
      <c r="EN244" s="767"/>
      <c r="EO244" s="767"/>
      <c r="EP244" s="767"/>
      <c r="EQ244" s="767"/>
      <c r="ER244" s="787"/>
      <c r="ES244" s="252"/>
      <c r="ET244" s="252"/>
      <c r="EU244" s="252"/>
      <c r="EV244" s="748"/>
      <c r="EW244" s="252"/>
      <c r="EX244" s="784"/>
      <c r="EY244" s="767"/>
      <c r="EZ244" s="767"/>
      <c r="FA244" s="767"/>
      <c r="FB244" s="767"/>
      <c r="FC244" s="254"/>
      <c r="FD244" s="748"/>
      <c r="FE244" s="767"/>
      <c r="FF244" s="767"/>
      <c r="FG244" s="767"/>
      <c r="FH244" s="254"/>
      <c r="FI244" s="748"/>
      <c r="FJ244" s="787"/>
      <c r="FK244" s="767"/>
      <c r="FL244" s="767"/>
      <c r="FM244" s="767"/>
      <c r="FN244" s="748"/>
      <c r="FO244" s="767"/>
      <c r="FP244" s="787"/>
      <c r="FQ244" s="773"/>
      <c r="FR244" s="762"/>
      <c r="FS244" s="766"/>
      <c r="FT244" s="766"/>
      <c r="FU244" s="766"/>
      <c r="FV244" s="787"/>
      <c r="FW244" s="748"/>
      <c r="FX244" s="748"/>
      <c r="FY244" s="748"/>
      <c r="FZ244" s="767"/>
      <c r="GA244" s="766"/>
      <c r="GB244" s="787"/>
      <c r="GC244" s="545"/>
      <c r="GD244" s="753"/>
      <c r="GE244" s="546"/>
      <c r="GF244" s="546"/>
      <c r="GG244" s="546"/>
      <c r="GH244" s="827"/>
      <c r="GI244" s="767"/>
      <c r="GJ244" s="767"/>
      <c r="GK244" s="767"/>
      <c r="GL244" s="767"/>
      <c r="GM244" s="748"/>
      <c r="GN244" s="748"/>
      <c r="GO244" s="755"/>
      <c r="GP244" s="756"/>
      <c r="GQ244" s="768"/>
      <c r="GR244" s="767"/>
      <c r="GS244" s="767"/>
      <c r="GT244" s="748"/>
      <c r="GU244" s="5"/>
      <c r="GV244" s="5"/>
      <c r="GW244" s="5"/>
      <c r="GX244" s="5"/>
      <c r="GY244" s="792"/>
      <c r="GZ244" s="792"/>
      <c r="HA244" s="758"/>
      <c r="HB244" s="755"/>
      <c r="HC244" s="755"/>
      <c r="HD244" s="755"/>
      <c r="HE244" s="755"/>
      <c r="HF244" s="755"/>
      <c r="HG244" s="748"/>
      <c r="HH244" s="767"/>
      <c r="HI244" s="767"/>
      <c r="HJ244" s="767"/>
      <c r="HK244" s="748"/>
      <c r="HL244" s="767"/>
      <c r="HM244" s="767"/>
      <c r="HN244" s="755"/>
      <c r="HO244" s="755"/>
      <c r="HP244" s="755"/>
      <c r="HQ244" s="755"/>
      <c r="HR244" s="755"/>
      <c r="HS244" s="748"/>
      <c r="HU244" s="565"/>
      <c r="HV244" s="565"/>
      <c r="HW244" s="565"/>
      <c r="HX244" s="565"/>
      <c r="HY244" s="252"/>
      <c r="HZ244" s="252"/>
      <c r="IA244" s="252"/>
      <c r="IB244" s="252"/>
      <c r="IC244" s="5"/>
      <c r="ID244" s="5"/>
      <c r="IJ244" s="5"/>
      <c r="IL244" s="5"/>
      <c r="IM244" s="5"/>
      <c r="IN244" s="59"/>
      <c r="IO244" s="61"/>
      <c r="IP244" s="61"/>
      <c r="IQ244" s="59"/>
      <c r="IR244" s="59"/>
      <c r="IS244" s="5"/>
    </row>
    <row r="245" spans="1:404" ht="14.25" customHeight="1" x14ac:dyDescent="0.15">
      <c r="A245" s="184" t="s">
        <v>167</v>
      </c>
      <c r="B245" s="395" t="s">
        <v>94</v>
      </c>
      <c r="C245" s="929">
        <v>29121.201000000001</v>
      </c>
      <c r="D245" s="930">
        <v>41955.531000000003</v>
      </c>
      <c r="E245" s="934">
        <v>83552.841</v>
      </c>
      <c r="F245" s="936">
        <v>77760.120999999999</v>
      </c>
      <c r="G245" s="930">
        <v>55253.843000000001</v>
      </c>
      <c r="H245" s="986">
        <v>58757.04</v>
      </c>
      <c r="I245" s="932">
        <v>74009.572</v>
      </c>
      <c r="J245" s="930">
        <v>64623.942000000003</v>
      </c>
      <c r="K245" s="934">
        <v>57850.607000000004</v>
      </c>
      <c r="L245" s="932">
        <v>65732.407000000007</v>
      </c>
      <c r="M245" s="938">
        <v>62210.017999999996</v>
      </c>
      <c r="N245" s="934">
        <v>51006.58</v>
      </c>
      <c r="O245" s="972">
        <v>58327.510999999999</v>
      </c>
      <c r="P245" s="930">
        <v>54930.802000000003</v>
      </c>
      <c r="Q245" s="935">
        <v>43091.357000000004</v>
      </c>
      <c r="R245" s="936">
        <v>40855.641000000003</v>
      </c>
      <c r="S245" s="930">
        <v>28470.898000000001</v>
      </c>
      <c r="T245" s="934">
        <v>29569.197</v>
      </c>
      <c r="U245" s="936">
        <v>18271.844000000001</v>
      </c>
      <c r="V245" s="1078">
        <v>11020.431</v>
      </c>
      <c r="W245" s="937">
        <v>8143.9219999999996</v>
      </c>
      <c r="X245" s="936">
        <v>3334.7280000000001</v>
      </c>
      <c r="Y245" s="938">
        <v>4633.0060000000003</v>
      </c>
      <c r="Z245" s="935">
        <v>44907.616000000002</v>
      </c>
      <c r="AA245" s="939">
        <v>52907.462</v>
      </c>
      <c r="AB245" s="930">
        <v>64050.970999999998</v>
      </c>
      <c r="AC245" s="934">
        <v>60671.103000000003</v>
      </c>
      <c r="AD245" s="932">
        <v>64216.510999999999</v>
      </c>
      <c r="AE245" s="938">
        <v>71505.922999999995</v>
      </c>
      <c r="AF245" s="934">
        <v>52861.46</v>
      </c>
      <c r="AG245" s="932">
        <v>27686.81</v>
      </c>
      <c r="AH245" s="930">
        <v>14175.81</v>
      </c>
      <c r="AI245" s="934">
        <v>12522.007</v>
      </c>
      <c r="AJ245" s="932">
        <v>8761.9259999999995</v>
      </c>
      <c r="AK245" s="930">
        <v>7586.3440000000001</v>
      </c>
      <c r="AL245" s="940">
        <v>14272.955</v>
      </c>
      <c r="AO245" s="1651"/>
      <c r="AQ245" s="822"/>
      <c r="AR245" s="822"/>
      <c r="AS245" s="822"/>
      <c r="AT245" s="1659"/>
      <c r="AV245" s="1658"/>
      <c r="AW245" s="1658"/>
      <c r="AX245" s="1658"/>
      <c r="AY245" s="1658"/>
      <c r="AZ245" s="1657"/>
      <c r="BB245" s="1659"/>
      <c r="BC245" s="1659"/>
      <c r="BD245" s="767"/>
      <c r="BE245" s="748"/>
      <c r="BF245" s="758"/>
      <c r="BG245" s="767"/>
      <c r="BH245" s="767"/>
      <c r="BI245" s="767"/>
      <c r="BJ245" s="767"/>
      <c r="BK245" s="748"/>
      <c r="BL245" s="758"/>
      <c r="BM245" s="755"/>
      <c r="BN245" s="755"/>
      <c r="BO245" s="755"/>
      <c r="BP245" s="755"/>
      <c r="BQ245" s="755"/>
      <c r="BR245" s="758"/>
      <c r="BS245" s="748"/>
      <c r="BT245" s="748"/>
      <c r="BU245" s="748"/>
      <c r="BV245" s="767"/>
      <c r="BW245" s="252"/>
      <c r="BX245" s="758"/>
      <c r="BY245" s="252"/>
      <c r="BZ245" s="252"/>
      <c r="CA245" s="252"/>
      <c r="CB245" s="252"/>
      <c r="CC245" s="252"/>
      <c r="CD245" s="758"/>
      <c r="CE245" s="767"/>
      <c r="CF245" s="767"/>
      <c r="CG245" s="767"/>
      <c r="CH245" s="767"/>
      <c r="CI245" s="767"/>
      <c r="CJ245" s="758"/>
      <c r="CK245" s="767"/>
      <c r="CL245" s="767"/>
      <c r="CM245" s="748"/>
      <c r="CN245" s="748"/>
      <c r="CO245" s="767"/>
      <c r="CP245" s="758"/>
      <c r="CQ245" s="767"/>
      <c r="CR245" s="767"/>
      <c r="CS245" s="767"/>
      <c r="CT245" s="768"/>
      <c r="CU245" s="748"/>
      <c r="CV245" s="758"/>
      <c r="CW245" s="767"/>
      <c r="CX245" s="767"/>
      <c r="CY245" s="767"/>
      <c r="CZ245" s="767"/>
      <c r="DA245" s="768"/>
      <c r="DB245" s="787"/>
      <c r="DC245" s="767"/>
      <c r="DD245" s="767"/>
      <c r="DE245" s="767"/>
      <c r="DF245" s="748"/>
      <c r="DG245" s="768"/>
      <c r="DH245" s="758"/>
      <c r="DI245" s="767"/>
      <c r="DJ245" s="767"/>
      <c r="DK245" s="767"/>
      <c r="DL245" s="767"/>
      <c r="DM245" s="252"/>
      <c r="DN245" s="758"/>
      <c r="DO245" s="252"/>
      <c r="DP245" s="252"/>
      <c r="DQ245" s="252"/>
      <c r="DR245" s="767"/>
      <c r="DS245" s="767"/>
      <c r="DT245" s="758"/>
      <c r="DU245" s="252"/>
      <c r="DV245" s="252"/>
      <c r="DW245" s="252"/>
      <c r="DX245" s="748"/>
      <c r="DY245" s="767"/>
      <c r="DZ245" s="758"/>
      <c r="EA245" s="770"/>
      <c r="EB245" s="778"/>
      <c r="EC245" s="768"/>
      <c r="ED245" s="767"/>
      <c r="EE245" s="767"/>
      <c r="EF245" s="758"/>
      <c r="EG245" s="252"/>
      <c r="EH245" s="254"/>
      <c r="EI245" s="252"/>
      <c r="EJ245" s="767"/>
      <c r="EK245" s="767"/>
      <c r="EL245" s="758"/>
      <c r="EM245" s="767"/>
      <c r="EN245" s="1344"/>
      <c r="EO245" s="767"/>
      <c r="EP245" s="252"/>
      <c r="EQ245" s="767"/>
      <c r="ER245" s="758"/>
      <c r="ES245" s="767"/>
      <c r="ET245" s="1344"/>
      <c r="EU245" s="767"/>
      <c r="EV245" s="768"/>
      <c r="EW245" s="768"/>
      <c r="EX245" s="758"/>
      <c r="EY245" s="755"/>
      <c r="EZ245" s="755"/>
      <c r="FA245" s="755"/>
      <c r="FB245" s="755"/>
      <c r="FC245" s="755"/>
      <c r="FD245" s="758"/>
      <c r="FE245" s="770"/>
      <c r="FF245" s="778"/>
      <c r="FG245" s="768"/>
      <c r="FH245" s="748"/>
      <c r="FI245" s="748"/>
      <c r="FJ245" s="787"/>
      <c r="FK245" s="252"/>
      <c r="FL245" s="252"/>
      <c r="FM245" s="252"/>
      <c r="FN245" s="748"/>
      <c r="FO245" s="767"/>
      <c r="FP245" s="758"/>
      <c r="FQ245" s="767"/>
      <c r="FR245" s="767"/>
      <c r="FS245" s="767"/>
      <c r="FT245" s="767"/>
      <c r="FU245" s="748"/>
      <c r="FV245" s="758"/>
      <c r="FW245" s="755"/>
      <c r="FX245" s="755"/>
      <c r="FY245" s="755"/>
      <c r="FZ245" s="755"/>
      <c r="GA245" s="755"/>
      <c r="GB245" s="758"/>
      <c r="GC245" s="767"/>
      <c r="GD245" s="767"/>
      <c r="GE245" s="767"/>
      <c r="GF245" s="767"/>
      <c r="GG245" s="748"/>
      <c r="GH245" s="758"/>
      <c r="GI245" s="748"/>
      <c r="GJ245" s="748"/>
      <c r="GK245" s="748"/>
      <c r="GL245" s="767"/>
      <c r="GM245" s="748"/>
      <c r="GN245" s="758"/>
      <c r="GO245" s="252"/>
      <c r="GP245" s="252"/>
      <c r="GQ245" s="252"/>
      <c r="GR245" s="748"/>
      <c r="GS245" s="252"/>
      <c r="GT245" s="758"/>
      <c r="GU245" s="767"/>
      <c r="GV245" s="767"/>
      <c r="GW245" s="767"/>
      <c r="GX245" s="748"/>
      <c r="GY245" s="767"/>
      <c r="GZ245" s="780"/>
      <c r="HA245" s="767"/>
      <c r="HB245" s="767"/>
      <c r="HC245" s="767"/>
      <c r="HD245" s="748"/>
      <c r="HE245" s="757"/>
      <c r="HF245" s="758"/>
      <c r="HG245" s="252"/>
      <c r="HH245" s="252"/>
      <c r="HI245" s="252"/>
      <c r="HJ245" s="767"/>
      <c r="HK245" s="767"/>
      <c r="HL245" s="758"/>
      <c r="HM245" s="767"/>
      <c r="HN245" s="767"/>
      <c r="HO245" s="767"/>
      <c r="HP245" s="748"/>
      <c r="HQ245" s="767"/>
      <c r="HR245" s="758"/>
      <c r="HS245" s="767"/>
      <c r="HT245" s="767"/>
      <c r="HU245" s="767"/>
      <c r="HV245" s="748"/>
      <c r="HW245" s="767"/>
      <c r="HX245" s="758"/>
      <c r="HY245" s="770"/>
      <c r="HZ245" s="770"/>
      <c r="IA245" s="770"/>
      <c r="IB245" s="767"/>
      <c r="IC245" s="748"/>
      <c r="ID245" s="758"/>
      <c r="IE245" s="773"/>
      <c r="IF245" s="762"/>
      <c r="IG245" s="766"/>
      <c r="IH245" s="766"/>
      <c r="II245" s="766"/>
      <c r="IJ245" s="758"/>
      <c r="IK245" s="545"/>
      <c r="IL245" s="753"/>
      <c r="IM245" s="546"/>
      <c r="IN245" s="546"/>
      <c r="IO245" s="546"/>
      <c r="IP245" s="764"/>
      <c r="IQ245" s="748"/>
      <c r="IR245" s="748"/>
      <c r="IS245" s="748"/>
      <c r="IT245" s="748"/>
      <c r="IU245" s="767"/>
      <c r="IV245" s="758"/>
      <c r="IW245" s="767"/>
      <c r="IX245" s="767"/>
      <c r="IY245" s="767"/>
      <c r="IZ245" s="767"/>
      <c r="JA245" s="767"/>
      <c r="JB245" s="767"/>
      <c r="JC245" s="59"/>
      <c r="JD245" s="59"/>
      <c r="JE245" s="59"/>
      <c r="JF245" s="59"/>
      <c r="JG245" s="792"/>
      <c r="JH245" s="5"/>
      <c r="JI245" s="758"/>
      <c r="JJ245" s="755"/>
      <c r="JK245" s="755"/>
      <c r="JL245" s="755"/>
      <c r="JM245" s="755"/>
      <c r="JN245" s="755"/>
      <c r="JO245" s="758"/>
      <c r="JP245" s="748"/>
      <c r="JQ245" s="748"/>
      <c r="JR245" s="748"/>
      <c r="JS245" s="767"/>
      <c r="JT245" s="757"/>
      <c r="JU245" s="758"/>
      <c r="JV245" s="252"/>
      <c r="JW245" s="252"/>
      <c r="JX245" s="252"/>
      <c r="JY245" s="748"/>
      <c r="JZ245" s="252"/>
      <c r="KA245" s="758"/>
      <c r="KB245" s="767"/>
      <c r="KC245" s="767"/>
      <c r="KD245" s="767"/>
      <c r="KE245" s="767"/>
      <c r="KF245" s="748"/>
      <c r="KG245" s="758"/>
      <c r="KH245" s="748"/>
      <c r="KI245" s="787"/>
      <c r="KJ245" s="787"/>
      <c r="KK245" s="787"/>
      <c r="KL245" s="758"/>
      <c r="KM245" s="758"/>
      <c r="KN245" s="758"/>
      <c r="KO245" s="767"/>
      <c r="KP245" s="767"/>
      <c r="KQ245" s="748"/>
      <c r="KR245" s="748"/>
      <c r="KS245" s="758"/>
      <c r="KT245" s="767"/>
      <c r="KU245" s="767"/>
      <c r="KV245" s="767"/>
      <c r="KW245" s="748"/>
      <c r="KX245" s="758"/>
      <c r="KY245" s="758"/>
      <c r="KZ245" s="755"/>
      <c r="LA245" s="755"/>
      <c r="LB245" s="755"/>
      <c r="LC245" s="755"/>
      <c r="LD245" s="755"/>
      <c r="LE245" s="767"/>
      <c r="LF245" s="755"/>
      <c r="LG245" s="755"/>
      <c r="LH245" s="755"/>
      <c r="LI245" s="755"/>
      <c r="LJ245" s="755"/>
      <c r="LK245" s="767"/>
      <c r="LL245" s="748"/>
      <c r="LM245" s="748"/>
      <c r="LN245" s="748"/>
      <c r="LO245" s="767"/>
      <c r="LP245" s="767"/>
      <c r="LQ245" s="748"/>
      <c r="LR245" s="755"/>
      <c r="LS245" s="755"/>
      <c r="LT245" s="755"/>
      <c r="LU245" s="755"/>
      <c r="LV245" s="755"/>
      <c r="LW245" s="758"/>
      <c r="LY245" s="565"/>
      <c r="LZ245" s="565"/>
      <c r="MA245" s="565"/>
      <c r="MB245" s="565"/>
      <c r="MC245" s="5"/>
      <c r="MD245" s="576"/>
      <c r="ME245" s="576"/>
      <c r="MF245" s="576"/>
      <c r="MG245" s="576"/>
      <c r="MH245" s="576"/>
      <c r="MI245" s="5"/>
      <c r="MJ245" s="5"/>
      <c r="MK245" s="5"/>
      <c r="MO245" s="5"/>
      <c r="MP245" s="61"/>
      <c r="MQ245" s="59"/>
      <c r="MR245" s="59"/>
      <c r="MS245" s="59"/>
      <c r="MX245" s="252"/>
      <c r="NB245" s="252"/>
      <c r="NC245" s="5"/>
      <c r="ND245" s="279"/>
      <c r="NE245" s="252"/>
      <c r="NF245" s="252"/>
      <c r="NG245" s="252"/>
      <c r="NH245" s="252"/>
      <c r="NI245" s="5"/>
      <c r="NJ245" s="5"/>
      <c r="NM245" s="61"/>
      <c r="NN245" s="59"/>
      <c r="NP245" s="5"/>
      <c r="NR245" s="5"/>
      <c r="NS245" s="5"/>
      <c r="NT245" s="59"/>
      <c r="NU245" s="61"/>
      <c r="NV245" s="61"/>
      <c r="NW245" s="59"/>
      <c r="NX245" s="59"/>
      <c r="NY245" s="59"/>
      <c r="OL245" s="258"/>
      <c r="OM245" s="258"/>
      <c r="ON245" s="258"/>
    </row>
    <row r="246" spans="1:404" ht="14.25" customHeight="1" x14ac:dyDescent="0.15">
      <c r="A246" s="186" t="s">
        <v>167</v>
      </c>
      <c r="B246" s="417" t="s">
        <v>96</v>
      </c>
      <c r="C246" s="941">
        <v>448</v>
      </c>
      <c r="D246" s="942">
        <v>428</v>
      </c>
      <c r="E246" s="946">
        <v>623</v>
      </c>
      <c r="F246" s="948">
        <v>481</v>
      </c>
      <c r="G246" s="942">
        <v>411</v>
      </c>
      <c r="H246" s="943">
        <v>407</v>
      </c>
      <c r="I246" s="944">
        <v>377</v>
      </c>
      <c r="J246" s="942">
        <v>305</v>
      </c>
      <c r="K246" s="946">
        <v>291</v>
      </c>
      <c r="L246" s="944">
        <v>319</v>
      </c>
      <c r="M246" s="942">
        <v>281</v>
      </c>
      <c r="N246" s="946">
        <v>272</v>
      </c>
      <c r="O246" s="944">
        <v>229</v>
      </c>
      <c r="P246" s="942">
        <v>207</v>
      </c>
      <c r="Q246" s="947">
        <v>192</v>
      </c>
      <c r="R246" s="944">
        <v>201</v>
      </c>
      <c r="S246" s="942">
        <v>257</v>
      </c>
      <c r="T246" s="946">
        <v>302</v>
      </c>
      <c r="U246" s="948">
        <v>247</v>
      </c>
      <c r="V246" s="980">
        <v>223</v>
      </c>
      <c r="W246" s="947">
        <v>240</v>
      </c>
      <c r="X246" s="948">
        <v>215</v>
      </c>
      <c r="Y246" s="949">
        <v>242</v>
      </c>
      <c r="Z246" s="947">
        <v>360</v>
      </c>
      <c r="AA246" s="950">
        <v>333</v>
      </c>
      <c r="AB246" s="942">
        <v>333</v>
      </c>
      <c r="AC246" s="946">
        <v>324</v>
      </c>
      <c r="AD246" s="944">
        <v>382</v>
      </c>
      <c r="AE246" s="949">
        <v>473</v>
      </c>
      <c r="AF246" s="946">
        <v>353</v>
      </c>
      <c r="AG246" s="944">
        <v>274</v>
      </c>
      <c r="AH246" s="942">
        <v>271</v>
      </c>
      <c r="AI246" s="946">
        <v>303</v>
      </c>
      <c r="AJ246" s="944">
        <v>297</v>
      </c>
      <c r="AK246" s="942">
        <v>335</v>
      </c>
      <c r="AL246" s="951">
        <v>553</v>
      </c>
      <c r="AO246" s="1651"/>
      <c r="AP246" s="1655"/>
      <c r="AQ246" s="1659"/>
      <c r="AR246" s="1659"/>
      <c r="AS246" s="822"/>
      <c r="AT246" s="1659"/>
      <c r="AU246" s="1656"/>
      <c r="AV246" s="1657"/>
      <c r="AW246" s="1657"/>
      <c r="AX246" s="1657"/>
      <c r="AY246" s="1658"/>
      <c r="AZ246" s="1658"/>
      <c r="BA246" s="1656"/>
      <c r="BB246" s="822"/>
      <c r="BC246" s="822"/>
      <c r="BD246" s="767"/>
      <c r="BE246" s="748"/>
      <c r="BF246" s="758"/>
      <c r="BG246" s="748"/>
      <c r="BH246" s="748"/>
      <c r="BI246" s="748"/>
      <c r="BJ246" s="767"/>
      <c r="BK246" s="768"/>
      <c r="BL246" s="758"/>
      <c r="BM246" s="755"/>
      <c r="BN246" s="755"/>
      <c r="BO246" s="755"/>
      <c r="BP246" s="755"/>
      <c r="BQ246" s="755"/>
      <c r="BR246" s="758"/>
      <c r="BS246" s="767"/>
      <c r="BT246" s="767"/>
      <c r="BU246" s="767"/>
      <c r="BV246" s="748"/>
      <c r="BW246" s="768"/>
      <c r="BX246" s="758"/>
      <c r="BY246" s="252"/>
      <c r="BZ246" s="252"/>
      <c r="CA246" s="252"/>
      <c r="CB246" s="768"/>
      <c r="CC246" s="767"/>
      <c r="CD246" s="758"/>
      <c r="CE246" s="767"/>
      <c r="CF246" s="767"/>
      <c r="CG246" s="767"/>
      <c r="CH246" s="768"/>
      <c r="CI246" s="768"/>
      <c r="CJ246" s="758"/>
      <c r="CK246" s="767"/>
      <c r="CL246" s="767"/>
      <c r="CM246" s="767"/>
      <c r="CN246" s="768"/>
      <c r="CO246" s="767"/>
      <c r="CP246" s="758"/>
      <c r="CQ246" s="767"/>
      <c r="CR246" s="767"/>
      <c r="CS246" s="767"/>
      <c r="CT246" s="768"/>
      <c r="CU246" s="768"/>
      <c r="CV246" s="787"/>
      <c r="CW246" s="748"/>
      <c r="CX246" s="748"/>
      <c r="CY246" s="748"/>
      <c r="CZ246" s="767"/>
      <c r="DA246" s="748"/>
      <c r="DB246" s="758"/>
      <c r="DC246" s="767"/>
      <c r="DD246" s="767"/>
      <c r="DE246" s="767"/>
      <c r="DF246" s="767"/>
      <c r="DG246" s="767"/>
      <c r="DH246" s="758"/>
      <c r="DI246" s="755"/>
      <c r="DJ246" s="755"/>
      <c r="DK246" s="755"/>
      <c r="DL246" s="755"/>
      <c r="DM246" s="755"/>
      <c r="DN246" s="758"/>
      <c r="DO246" s="252"/>
      <c r="DP246" s="252"/>
      <c r="DQ246" s="252"/>
      <c r="DR246" s="748"/>
      <c r="DS246" s="767"/>
      <c r="DT246" s="787"/>
      <c r="DU246" s="755"/>
      <c r="DV246" s="755"/>
      <c r="DW246" s="755"/>
      <c r="DX246" s="755"/>
      <c r="DY246" s="755"/>
      <c r="DZ246" s="758"/>
      <c r="EA246" s="770"/>
      <c r="EB246" s="778"/>
      <c r="EC246" s="768"/>
      <c r="ED246" s="768"/>
      <c r="EE246" s="767"/>
      <c r="EF246" s="758"/>
      <c r="EG246" s="767"/>
      <c r="EH246" s="767"/>
      <c r="EI246" s="767"/>
      <c r="EJ246" s="767"/>
      <c r="EK246" s="767"/>
      <c r="EL246" s="758"/>
      <c r="EM246" s="767"/>
      <c r="EN246" s="767"/>
      <c r="EO246" s="767"/>
      <c r="EP246" s="767"/>
      <c r="EQ246" s="748"/>
      <c r="ER246" s="758"/>
      <c r="ES246" s="767"/>
      <c r="ET246" s="1344"/>
      <c r="EU246" s="767"/>
      <c r="EV246" s="767"/>
      <c r="EW246" s="768"/>
      <c r="EX246" s="758"/>
      <c r="EY246" s="755"/>
      <c r="EZ246" s="755"/>
      <c r="FA246" s="755"/>
      <c r="FB246" s="755"/>
      <c r="FC246" s="755"/>
      <c r="FD246" s="758"/>
      <c r="FE246" s="770"/>
      <c r="FF246" s="778"/>
      <c r="FG246" s="768"/>
      <c r="FH246" s="748"/>
      <c r="FI246" s="748"/>
      <c r="FJ246" s="758"/>
      <c r="FK246" s="252"/>
      <c r="FL246" s="252"/>
      <c r="FM246" s="252"/>
      <c r="FN246" s="748"/>
      <c r="FO246" s="767"/>
      <c r="FP246" s="758"/>
      <c r="FQ246" s="748"/>
      <c r="FR246" s="748"/>
      <c r="FS246" s="748"/>
      <c r="FT246" s="748"/>
      <c r="FU246" s="748"/>
      <c r="FV246" s="758"/>
      <c r="FW246" s="755"/>
      <c r="FX246" s="755"/>
      <c r="FY246" s="755"/>
      <c r="FZ246" s="755"/>
      <c r="GA246" s="755"/>
      <c r="GB246" s="758"/>
      <c r="GC246" s="767"/>
      <c r="GD246" s="767"/>
      <c r="GE246" s="767"/>
      <c r="GF246" s="767"/>
      <c r="GG246" s="767"/>
      <c r="GH246" s="758"/>
      <c r="GI246" s="767"/>
      <c r="GJ246" s="767"/>
      <c r="GK246" s="767"/>
      <c r="GL246" s="767"/>
      <c r="GM246" s="757"/>
      <c r="GN246" s="758"/>
      <c r="GO246" s="252"/>
      <c r="GP246" s="252"/>
      <c r="GQ246" s="252"/>
      <c r="GR246" s="748"/>
      <c r="GS246" s="252"/>
      <c r="GT246" s="758"/>
      <c r="GU246" s="767"/>
      <c r="GV246" s="780"/>
      <c r="GW246" s="767"/>
      <c r="GX246" s="767"/>
      <c r="GY246" s="254"/>
      <c r="GZ246" s="780"/>
      <c r="HA246" s="748"/>
      <c r="HB246" s="748"/>
      <c r="HC246" s="748"/>
      <c r="HD246" s="748"/>
      <c r="HE246" s="748"/>
      <c r="HF246" s="758"/>
      <c r="HG246" s="767"/>
      <c r="HH246" s="767"/>
      <c r="HI246" s="767"/>
      <c r="HJ246" s="748"/>
      <c r="HK246" s="767"/>
      <c r="HL246" s="758"/>
      <c r="HM246" s="767"/>
      <c r="HN246" s="767"/>
      <c r="HO246" s="767"/>
      <c r="HP246" s="768"/>
      <c r="HQ246" s="748"/>
      <c r="HR246" s="758"/>
      <c r="HS246" s="773"/>
      <c r="HT246" s="762"/>
      <c r="HU246" s="766"/>
      <c r="HV246" s="766"/>
      <c r="HW246" s="766"/>
      <c r="HX246" s="758"/>
      <c r="HY246" s="545"/>
      <c r="HZ246" s="753"/>
      <c r="IA246" s="546"/>
      <c r="IB246" s="546"/>
      <c r="IC246" s="546"/>
      <c r="ID246" s="764"/>
      <c r="IE246" s="252"/>
      <c r="IF246" s="252"/>
      <c r="IG246" s="252"/>
      <c r="IH246" s="252"/>
      <c r="II246" s="748"/>
      <c r="IJ246" s="758"/>
      <c r="IK246" s="767"/>
      <c r="IL246" s="767"/>
      <c r="IM246" s="767"/>
      <c r="IN246" s="748"/>
      <c r="IO246" s="767"/>
      <c r="IP246" s="767"/>
      <c r="IQ246" s="792"/>
      <c r="IR246" s="792"/>
      <c r="IS246" s="792"/>
      <c r="IT246" s="59"/>
      <c r="IU246" s="5"/>
      <c r="IV246" s="5"/>
      <c r="IW246" s="758"/>
      <c r="IX246" s="755"/>
      <c r="IY246" s="755"/>
      <c r="IZ246" s="755"/>
      <c r="JA246" s="755"/>
      <c r="JB246" s="755"/>
      <c r="JC246" s="748"/>
      <c r="JD246" s="748"/>
      <c r="JE246" s="748"/>
      <c r="JF246" s="748"/>
      <c r="JG246" s="767"/>
      <c r="JH246" s="748"/>
      <c r="JI246" s="758"/>
      <c r="JJ246" s="755"/>
      <c r="JK246" s="756"/>
      <c r="JL246" s="757"/>
      <c r="JM246" s="767"/>
      <c r="JN246" s="748"/>
      <c r="JO246" s="758"/>
      <c r="JP246" s="252"/>
      <c r="JQ246" s="252"/>
      <c r="JR246" s="252"/>
      <c r="JS246" s="252"/>
      <c r="JT246" s="252"/>
      <c r="JU246" s="758"/>
      <c r="JV246" s="758"/>
      <c r="JW246" s="758"/>
      <c r="JX246" s="758"/>
      <c r="JY246" s="787"/>
      <c r="JZ246" s="758"/>
      <c r="KA246" s="787"/>
      <c r="KB246" s="755"/>
      <c r="KC246" s="755"/>
      <c r="KD246" s="755"/>
      <c r="KE246" s="755"/>
      <c r="KF246" s="755"/>
      <c r="KG246" s="767"/>
      <c r="KH246" s="755"/>
      <c r="KI246" s="755"/>
      <c r="KJ246" s="755"/>
      <c r="KK246" s="755"/>
      <c r="KL246" s="755"/>
      <c r="KM246" s="767"/>
      <c r="KN246" s="767"/>
      <c r="KO246" s="767"/>
      <c r="KP246" s="767"/>
      <c r="KQ246" s="748"/>
      <c r="KR246" s="768"/>
      <c r="KS246" s="767"/>
      <c r="KT246" s="755"/>
      <c r="KU246" s="755"/>
      <c r="KV246" s="755"/>
      <c r="KW246" s="755"/>
      <c r="KX246" s="755"/>
      <c r="KY246" s="758"/>
      <c r="LA246" s="565"/>
      <c r="LB246" s="565"/>
      <c r="LC246" s="565"/>
      <c r="LD246" s="565"/>
      <c r="LE246" s="5"/>
      <c r="LF246" s="565"/>
      <c r="LG246" s="747"/>
      <c r="LH246" s="576"/>
      <c r="LI246" s="576"/>
      <c r="LJ246" s="748"/>
      <c r="LK246" s="101"/>
      <c r="LL246" s="5"/>
      <c r="LM246" s="5"/>
      <c r="LQ246" s="5"/>
      <c r="LR246" s="61"/>
      <c r="LS246" s="59"/>
      <c r="LT246" s="59"/>
      <c r="LU246" s="59"/>
      <c r="LY246" s="252"/>
      <c r="LZ246" s="5"/>
      <c r="MA246" s="59"/>
      <c r="MD246" s="5"/>
      <c r="ME246" s="5"/>
      <c r="MF246" s="279"/>
      <c r="MG246" s="252"/>
      <c r="MH246" s="252"/>
      <c r="MI246" s="252"/>
      <c r="MJ246" s="252"/>
      <c r="MK246" s="5"/>
      <c r="ML246" s="5"/>
      <c r="MP246" s="5"/>
      <c r="MQ246" s="59"/>
      <c r="MR246" s="61"/>
      <c r="MS246" s="61"/>
      <c r="MT246" s="59"/>
      <c r="MU246" s="59"/>
      <c r="MV246" s="59"/>
    </row>
    <row r="247" spans="1:404" ht="14.25" customHeight="1" x14ac:dyDescent="0.15">
      <c r="A247" s="250" t="s">
        <v>34</v>
      </c>
      <c r="B247" s="394" t="s">
        <v>93</v>
      </c>
      <c r="C247" s="917">
        <v>3.17</v>
      </c>
      <c r="D247" s="918">
        <v>2.1970000000000001</v>
      </c>
      <c r="E247" s="922">
        <v>2.2210000000000001</v>
      </c>
      <c r="F247" s="924">
        <v>3.4460000000000002</v>
      </c>
      <c r="G247" s="918">
        <v>3.43</v>
      </c>
      <c r="H247" s="961">
        <v>4.9710000000000001</v>
      </c>
      <c r="I247" s="920">
        <v>3.9670000000000001</v>
      </c>
      <c r="J247" s="918">
        <v>5.6390000000000002</v>
      </c>
      <c r="K247" s="922">
        <v>4.3090000000000002</v>
      </c>
      <c r="L247" s="920">
        <v>4.4610000000000003</v>
      </c>
      <c r="M247" s="926">
        <v>5.3049999999999997</v>
      </c>
      <c r="N247" s="922">
        <v>3.2389999999999999</v>
      </c>
      <c r="O247" s="920">
        <v>5.1070000000000002</v>
      </c>
      <c r="P247" s="918">
        <v>8.468</v>
      </c>
      <c r="Q247" s="923">
        <v>13.708</v>
      </c>
      <c r="R247" s="924">
        <v>25.748999999999999</v>
      </c>
      <c r="S247" s="918">
        <v>37.786000000000001</v>
      </c>
      <c r="T247" s="922">
        <v>77.641000000000005</v>
      </c>
      <c r="U247" s="924">
        <v>108.05</v>
      </c>
      <c r="V247" s="1077">
        <v>122.669</v>
      </c>
      <c r="W247" s="925">
        <v>174.327</v>
      </c>
      <c r="X247" s="924">
        <v>165.46600000000001</v>
      </c>
      <c r="Y247" s="926">
        <v>118.432</v>
      </c>
      <c r="Z247" s="923">
        <v>149.869</v>
      </c>
      <c r="AA247" s="927">
        <v>107.268</v>
      </c>
      <c r="AB247" s="926">
        <v>117.32299999999999</v>
      </c>
      <c r="AC247" s="922">
        <v>110.24299999999999</v>
      </c>
      <c r="AD247" s="920">
        <v>69.162000000000006</v>
      </c>
      <c r="AE247" s="926">
        <v>43.098999999999997</v>
      </c>
      <c r="AF247" s="922">
        <v>51.43</v>
      </c>
      <c r="AG247" s="920">
        <v>27.492000000000001</v>
      </c>
      <c r="AH247" s="918">
        <v>11.614000000000001</v>
      </c>
      <c r="AI247" s="922">
        <v>3.694</v>
      </c>
      <c r="AJ247" s="920">
        <v>3.4180000000000001</v>
      </c>
      <c r="AK247" s="918">
        <v>3.22</v>
      </c>
      <c r="AL247" s="928">
        <v>2.1419999999999999</v>
      </c>
      <c r="AO247" s="1651"/>
      <c r="AQ247" s="1659"/>
      <c r="AR247" s="1659"/>
      <c r="AS247" s="1659"/>
      <c r="AT247" s="822"/>
      <c r="AV247" s="1658"/>
      <c r="AW247" s="1658"/>
      <c r="AX247" s="1658"/>
      <c r="AY247" s="1657"/>
      <c r="AZ247" s="1658"/>
      <c r="BB247" s="822"/>
      <c r="BC247" s="822"/>
      <c r="BD247" s="767"/>
      <c r="BE247" s="767"/>
      <c r="BF247" s="787"/>
      <c r="BG247" s="767"/>
      <c r="BH247" s="767"/>
      <c r="BI247" s="767"/>
      <c r="BJ247" s="767"/>
      <c r="BK247" s="767"/>
      <c r="BL247" s="787"/>
      <c r="BM247" s="755"/>
      <c r="BN247" s="755"/>
      <c r="BO247" s="755"/>
      <c r="BP247" s="755"/>
      <c r="BQ247" s="755"/>
      <c r="BR247" s="758"/>
      <c r="BS247" s="252"/>
      <c r="BT247" s="252"/>
      <c r="BU247" s="252"/>
      <c r="BV247" s="748"/>
      <c r="BW247" s="767"/>
      <c r="BX247" s="758"/>
      <c r="BY247" s="748"/>
      <c r="BZ247" s="748"/>
      <c r="CA247" s="748"/>
      <c r="CB247" s="767"/>
      <c r="CC247" s="767"/>
      <c r="CD247" s="787"/>
      <c r="CE247" s="755"/>
      <c r="CF247" s="755"/>
      <c r="CG247" s="755"/>
      <c r="CH247" s="755"/>
      <c r="CI247" s="755"/>
      <c r="CJ247" s="787"/>
      <c r="CK247" s="770"/>
      <c r="CL247" s="778"/>
      <c r="CM247" s="768"/>
      <c r="CN247" s="767"/>
      <c r="CO247" s="767"/>
      <c r="CP247" s="787"/>
      <c r="CQ247" s="252"/>
      <c r="CR247" s="254"/>
      <c r="CS247" s="252"/>
      <c r="CT247" s="767"/>
      <c r="CU247" s="748"/>
      <c r="CV247" s="748"/>
      <c r="CW247" s="748"/>
      <c r="CX247" s="1343"/>
      <c r="CY247" s="748"/>
      <c r="CZ247" s="767"/>
      <c r="DA247" s="767"/>
      <c r="DB247" s="748"/>
      <c r="DC247" s="755"/>
      <c r="DD247" s="755"/>
      <c r="DE247" s="755"/>
      <c r="DF247" s="755"/>
      <c r="DG247" s="755"/>
      <c r="DH247" s="787"/>
      <c r="DI247" s="770"/>
      <c r="DJ247" s="778"/>
      <c r="DK247" s="768"/>
      <c r="DL247" s="748"/>
      <c r="DM247" s="748"/>
      <c r="DN247" s="758"/>
      <c r="DO247" s="252"/>
      <c r="DP247" s="252"/>
      <c r="DQ247" s="252"/>
      <c r="DR247" s="748"/>
      <c r="DS247" s="767"/>
      <c r="DT247" s="787"/>
      <c r="DU247" s="767"/>
      <c r="DV247" s="767"/>
      <c r="DW247" s="767"/>
      <c r="DX247" s="757"/>
      <c r="DY247" s="748"/>
      <c r="DZ247" s="758"/>
      <c r="EA247" s="755"/>
      <c r="EB247" s="755"/>
      <c r="EC247" s="755"/>
      <c r="ED247" s="755"/>
      <c r="EE247" s="755"/>
      <c r="EF247" s="784"/>
      <c r="EG247" s="767"/>
      <c r="EH247" s="767"/>
      <c r="EI247" s="767"/>
      <c r="EJ247" s="748"/>
      <c r="EK247" s="767"/>
      <c r="EL247" s="748"/>
      <c r="EM247" s="770"/>
      <c r="EN247" s="756"/>
      <c r="EO247" s="757"/>
      <c r="EP247" s="767"/>
      <c r="EQ247" s="252"/>
      <c r="ER247" s="787"/>
      <c r="ES247" s="767"/>
      <c r="ET247" s="767"/>
      <c r="EU247" s="767"/>
      <c r="EV247" s="748"/>
      <c r="EW247" s="767"/>
      <c r="EX247" s="787"/>
      <c r="EY247" s="767"/>
      <c r="EZ247" s="767"/>
      <c r="FA247" s="767"/>
      <c r="FB247" s="748"/>
      <c r="FC247" s="767"/>
      <c r="FD247" s="787"/>
      <c r="FE247" s="545"/>
      <c r="FF247" s="753"/>
      <c r="FG247" s="546"/>
      <c r="FH247" s="546"/>
      <c r="FI247" s="546"/>
      <c r="FJ247" s="827"/>
      <c r="FK247" s="748"/>
      <c r="FL247" s="748"/>
      <c r="FM247" s="748"/>
      <c r="FN247" s="748"/>
      <c r="FO247" s="767"/>
      <c r="FP247" s="748"/>
      <c r="FQ247" s="748"/>
      <c r="FR247" s="767"/>
      <c r="FS247" s="767"/>
      <c r="FT247" s="767"/>
      <c r="FU247" s="768"/>
      <c r="FV247" s="767"/>
      <c r="FW247" s="767"/>
      <c r="FX247" s="755"/>
      <c r="FY247" s="755"/>
      <c r="FZ247" s="755"/>
      <c r="GA247" s="755"/>
      <c r="GB247" s="755"/>
      <c r="GC247" s="748"/>
      <c r="GE247" s="565"/>
      <c r="GF247" s="565"/>
      <c r="GG247" s="565"/>
      <c r="GH247" s="565"/>
      <c r="GI247" s="252"/>
      <c r="GJ247" s="252"/>
      <c r="GK247" s="252"/>
      <c r="GL247" s="252"/>
      <c r="GM247" s="5"/>
      <c r="GN247" s="5"/>
      <c r="GQ247" s="5"/>
      <c r="GR247" s="5"/>
      <c r="GS247" s="59"/>
      <c r="GT247" s="61"/>
      <c r="GU247" s="61"/>
      <c r="GV247" s="59"/>
      <c r="GW247" s="59"/>
      <c r="GX247" s="5"/>
    </row>
    <row r="248" spans="1:404" ht="14.25" customHeight="1" x14ac:dyDescent="0.15">
      <c r="A248" s="184" t="s">
        <v>168</v>
      </c>
      <c r="B248" s="395" t="s">
        <v>94</v>
      </c>
      <c r="C248" s="929">
        <v>1282.617</v>
      </c>
      <c r="D248" s="930">
        <v>922.63699999999994</v>
      </c>
      <c r="E248" s="934">
        <v>1335.106</v>
      </c>
      <c r="F248" s="936">
        <v>2067.0740000000001</v>
      </c>
      <c r="G248" s="930">
        <v>1466.5519999999999</v>
      </c>
      <c r="H248" s="986">
        <v>2021.1969999999999</v>
      </c>
      <c r="I248" s="932">
        <v>1655.8579999999999</v>
      </c>
      <c r="J248" s="930">
        <v>2143.0369999999998</v>
      </c>
      <c r="K248" s="934">
        <v>1572.758</v>
      </c>
      <c r="L248" s="932">
        <v>1681.71</v>
      </c>
      <c r="M248" s="938">
        <v>2336.7330000000002</v>
      </c>
      <c r="N248" s="934">
        <v>1393.249</v>
      </c>
      <c r="O248" s="972">
        <v>2058.3670000000002</v>
      </c>
      <c r="P248" s="930">
        <v>3192.0880000000002</v>
      </c>
      <c r="Q248" s="935">
        <v>4727.4970000000003</v>
      </c>
      <c r="R248" s="936">
        <v>8563.741</v>
      </c>
      <c r="S248" s="930">
        <v>13670.523999999999</v>
      </c>
      <c r="T248" s="934">
        <v>25857.486000000001</v>
      </c>
      <c r="U248" s="936">
        <v>31795.204000000002</v>
      </c>
      <c r="V248" s="1078">
        <v>36416.078999999998</v>
      </c>
      <c r="W248" s="937">
        <v>42900.243999999999</v>
      </c>
      <c r="X248" s="936">
        <v>35153.027000000002</v>
      </c>
      <c r="Y248" s="938">
        <v>28335.164000000001</v>
      </c>
      <c r="Z248" s="935">
        <v>40325.667000000001</v>
      </c>
      <c r="AA248" s="939">
        <v>32437.455999999998</v>
      </c>
      <c r="AB248" s="930">
        <v>39017.474000000002</v>
      </c>
      <c r="AC248" s="934">
        <v>30519.098000000002</v>
      </c>
      <c r="AD248" s="932">
        <v>18961.838</v>
      </c>
      <c r="AE248" s="938">
        <v>12624.621999999999</v>
      </c>
      <c r="AF248" s="934">
        <v>11570.416999999999</v>
      </c>
      <c r="AG248" s="932">
        <v>5624.8609999999999</v>
      </c>
      <c r="AH248" s="930">
        <v>2308.8560000000002</v>
      </c>
      <c r="AI248" s="934">
        <v>1564.739</v>
      </c>
      <c r="AJ248" s="932">
        <v>1443.2449999999999</v>
      </c>
      <c r="AK248" s="930">
        <v>1520.663</v>
      </c>
      <c r="AL248" s="940">
        <v>1029.9190000000001</v>
      </c>
      <c r="AO248" s="1651"/>
      <c r="AQ248" s="822"/>
      <c r="AR248" s="822"/>
      <c r="AS248" s="822"/>
      <c r="AT248" s="1659"/>
      <c r="AV248" s="1658"/>
      <c r="AW248" s="1658"/>
      <c r="AX248" s="1658"/>
      <c r="AY248" s="1658"/>
      <c r="AZ248" s="1657"/>
      <c r="BB248" s="822"/>
      <c r="BC248" s="822"/>
      <c r="BD248" s="767"/>
      <c r="BE248" s="768"/>
      <c r="BF248" s="758"/>
      <c r="BG248" s="767"/>
      <c r="BH248" s="767"/>
      <c r="BI248" s="767"/>
      <c r="BJ248" s="768"/>
      <c r="BK248" s="767"/>
      <c r="BL248" s="758"/>
      <c r="BM248" s="767"/>
      <c r="BN248" s="767"/>
      <c r="BO248" s="767"/>
      <c r="BP248" s="768"/>
      <c r="BQ248" s="748"/>
      <c r="BR248" s="758"/>
      <c r="BS248" s="748"/>
      <c r="BT248" s="748"/>
      <c r="BU248" s="748"/>
      <c r="BV248" s="767"/>
      <c r="BW248" s="768"/>
      <c r="BX248" s="758"/>
      <c r="BY248" s="767"/>
      <c r="BZ248" s="767"/>
      <c r="CA248" s="767"/>
      <c r="CB248" s="252"/>
      <c r="CC248" s="748"/>
      <c r="CD248" s="787"/>
      <c r="CE248" s="748"/>
      <c r="CF248" s="748"/>
      <c r="CG248" s="748"/>
      <c r="CH248" s="252"/>
      <c r="CI248" s="767"/>
      <c r="CJ248" s="758"/>
      <c r="CK248" s="748"/>
      <c r="CL248" s="748"/>
      <c r="CM248" s="748"/>
      <c r="CN248" s="767"/>
      <c r="CO248" s="748"/>
      <c r="CP248" s="758"/>
      <c r="CQ248" s="770"/>
      <c r="CR248" s="778"/>
      <c r="CS248" s="768"/>
      <c r="CT248" s="768"/>
      <c r="CU248" s="758"/>
      <c r="CV248" s="758"/>
      <c r="CW248" s="770"/>
      <c r="CX248" s="778"/>
      <c r="CY248" s="768"/>
      <c r="CZ248" s="768"/>
      <c r="DA248" s="767"/>
      <c r="DB248" s="758"/>
      <c r="DC248" s="767"/>
      <c r="DD248" s="1344"/>
      <c r="DE248" s="767"/>
      <c r="DF248" s="748"/>
      <c r="DG248" s="767"/>
      <c r="DH248" s="758"/>
      <c r="DI248" s="767"/>
      <c r="DJ248" s="767"/>
      <c r="DK248" s="767"/>
      <c r="DL248" s="748"/>
      <c r="DM248" s="767"/>
      <c r="DN248" s="758"/>
      <c r="DO248" s="767"/>
      <c r="DP248" s="767"/>
      <c r="DQ248" s="767"/>
      <c r="DR248" s="767"/>
      <c r="DS248" s="768"/>
      <c r="DT248" s="758"/>
      <c r="DU248" s="748"/>
      <c r="DV248" s="1343"/>
      <c r="DW248" s="748"/>
      <c r="DX248" s="768"/>
      <c r="DY248" s="767"/>
      <c r="DZ248" s="758"/>
      <c r="EA248" s="748"/>
      <c r="EB248" s="1343"/>
      <c r="EC248" s="748"/>
      <c r="ED248" s="767"/>
      <c r="EE248" s="748"/>
      <c r="EF248" s="758"/>
      <c r="EG248" s="767"/>
      <c r="EH248" s="1344"/>
      <c r="EI248" s="767"/>
      <c r="EJ248" s="748"/>
      <c r="EK248" s="767"/>
      <c r="EL248" s="758"/>
      <c r="EM248" s="755"/>
      <c r="EN248" s="755"/>
      <c r="EO248" s="755"/>
      <c r="EP248" s="755"/>
      <c r="EQ248" s="755"/>
      <c r="ER248" s="758"/>
      <c r="ES248" s="770"/>
      <c r="ET248" s="778"/>
      <c r="EU248" s="768"/>
      <c r="EV248" s="748"/>
      <c r="EW248" s="748"/>
      <c r="EX248" s="787"/>
      <c r="EY248" s="252"/>
      <c r="EZ248" s="252"/>
      <c r="FA248" s="252"/>
      <c r="FB248" s="748"/>
      <c r="FC248" s="767"/>
      <c r="FD248" s="758"/>
      <c r="FE248" s="748"/>
      <c r="FF248" s="748"/>
      <c r="FG248" s="748"/>
      <c r="FH248" s="767"/>
      <c r="FI248" s="748"/>
      <c r="FJ248" s="758"/>
      <c r="FK248" s="755"/>
      <c r="FL248" s="755"/>
      <c r="FM248" s="755"/>
      <c r="FN248" s="755"/>
      <c r="FO248" s="755"/>
      <c r="FP248" s="758"/>
      <c r="FQ248" s="748"/>
      <c r="FR248" s="748"/>
      <c r="FS248" s="748"/>
      <c r="FT248" s="767"/>
      <c r="FU248" s="767"/>
      <c r="FV248" s="758"/>
      <c r="FW248" s="252"/>
      <c r="FX248" s="252"/>
      <c r="FY248" s="252"/>
      <c r="FZ248" s="748"/>
      <c r="GA248" s="252"/>
      <c r="GB248" s="780"/>
      <c r="GC248" s="755"/>
      <c r="GD248" s="755"/>
      <c r="GE248" s="755"/>
      <c r="GF248" s="755"/>
      <c r="GG248" s="755"/>
      <c r="GH248" s="758"/>
      <c r="GI248" s="773"/>
      <c r="GJ248" s="762"/>
      <c r="GK248" s="766"/>
      <c r="GL248" s="766"/>
      <c r="GM248" s="768"/>
      <c r="GN248" s="758"/>
      <c r="GO248" s="767"/>
      <c r="GP248" s="767"/>
      <c r="GQ248" s="767"/>
      <c r="GR248" s="767"/>
      <c r="GS248" s="766"/>
      <c r="GT248" s="758"/>
      <c r="GU248" s="545"/>
      <c r="GV248" s="753"/>
      <c r="GW248" s="546"/>
      <c r="GX248" s="546"/>
      <c r="GY248" s="546"/>
      <c r="GZ248" s="764"/>
      <c r="HA248" s="767"/>
      <c r="HB248" s="767"/>
      <c r="HC248" s="767"/>
      <c r="HD248" s="767"/>
      <c r="HE248" s="748"/>
      <c r="HF248" s="758"/>
      <c r="HG248" s="767"/>
      <c r="HH248" s="767"/>
      <c r="HI248" s="767"/>
      <c r="HJ248" s="748"/>
      <c r="HK248" s="767"/>
      <c r="HL248" s="767"/>
      <c r="HM248" s="792"/>
      <c r="HN248" s="792"/>
      <c r="HO248" s="792"/>
      <c r="HP248" s="5"/>
      <c r="HQ248" s="5"/>
      <c r="HR248" s="5"/>
      <c r="HS248" s="758"/>
      <c r="HT248" s="755"/>
      <c r="HU248" s="755"/>
      <c r="HV248" s="755"/>
      <c r="HW248" s="755"/>
      <c r="HX248" s="755"/>
      <c r="HY248" s="758"/>
      <c r="HZ248" s="748"/>
      <c r="IA248" s="748"/>
      <c r="IB248" s="748"/>
      <c r="IC248" s="767"/>
      <c r="ID248" s="767"/>
      <c r="IE248" s="758"/>
      <c r="IF248" s="748"/>
      <c r="IG248" s="748"/>
      <c r="IH248" s="748"/>
      <c r="II248" s="767"/>
      <c r="IJ248" s="748"/>
      <c r="IK248" s="758"/>
      <c r="IL248" s="748"/>
      <c r="IM248" s="748"/>
      <c r="IN248" s="748"/>
      <c r="IO248" s="748"/>
      <c r="IP248" s="767"/>
      <c r="IQ248" s="758"/>
      <c r="IR248" s="758"/>
      <c r="IS248" s="758"/>
      <c r="IT248" s="758"/>
      <c r="IU248" s="758"/>
      <c r="IV248" s="768"/>
      <c r="IW248" s="758"/>
      <c r="IX248" s="758"/>
      <c r="IY248" s="767"/>
      <c r="IZ248" s="767"/>
      <c r="JA248" s="252"/>
      <c r="JB248" s="767"/>
      <c r="JC248" s="758"/>
      <c r="JD248" s="758"/>
      <c r="JE248" s="758"/>
      <c r="JF248" s="758"/>
      <c r="JG248" s="767"/>
      <c r="JH248" s="748"/>
      <c r="JI248" s="758"/>
      <c r="JJ248" s="755"/>
      <c r="JK248" s="755"/>
      <c r="JL248" s="755"/>
      <c r="JM248" s="755"/>
      <c r="JN248" s="755"/>
      <c r="JO248" s="767"/>
      <c r="JP248" s="767"/>
      <c r="JQ248" s="767"/>
      <c r="JR248" s="767"/>
      <c r="JS248" s="768"/>
      <c r="JT248" s="767"/>
      <c r="JU248" s="767"/>
      <c r="JV248" s="252"/>
      <c r="JW248" s="252"/>
      <c r="JX248" s="252"/>
      <c r="JY248" s="252"/>
      <c r="JZ248" s="748"/>
      <c r="KA248" s="748"/>
      <c r="KB248" s="755"/>
      <c r="KC248" s="755"/>
      <c r="KD248" s="755"/>
      <c r="KE248" s="755"/>
      <c r="KF248" s="755"/>
      <c r="KG248" s="758"/>
      <c r="KJ248" s="5"/>
      <c r="KK248" s="5"/>
      <c r="KL248" s="59"/>
      <c r="KM248" s="61"/>
      <c r="KN248" s="61"/>
      <c r="KO248" s="59"/>
      <c r="KP248" s="59"/>
      <c r="KQ248" s="252"/>
    </row>
    <row r="249" spans="1:404" ht="14.25" customHeight="1" x14ac:dyDescent="0.15">
      <c r="A249" s="186" t="s">
        <v>168</v>
      </c>
      <c r="B249" s="417" t="s">
        <v>96</v>
      </c>
      <c r="C249" s="941">
        <v>405</v>
      </c>
      <c r="D249" s="942">
        <v>420</v>
      </c>
      <c r="E249" s="946">
        <v>601</v>
      </c>
      <c r="F249" s="948">
        <v>600</v>
      </c>
      <c r="G249" s="942">
        <v>428</v>
      </c>
      <c r="H249" s="943">
        <v>407</v>
      </c>
      <c r="I249" s="944">
        <v>417</v>
      </c>
      <c r="J249" s="942">
        <v>380</v>
      </c>
      <c r="K249" s="946">
        <v>365</v>
      </c>
      <c r="L249" s="944">
        <v>377</v>
      </c>
      <c r="M249" s="942">
        <v>440</v>
      </c>
      <c r="N249" s="946">
        <v>430</v>
      </c>
      <c r="O249" s="944">
        <v>403</v>
      </c>
      <c r="P249" s="942">
        <v>377</v>
      </c>
      <c r="Q249" s="947">
        <v>345</v>
      </c>
      <c r="R249" s="944">
        <v>333</v>
      </c>
      <c r="S249" s="942">
        <v>362</v>
      </c>
      <c r="T249" s="946">
        <v>333</v>
      </c>
      <c r="U249" s="948">
        <v>294</v>
      </c>
      <c r="V249" s="980">
        <v>297</v>
      </c>
      <c r="W249" s="947">
        <v>246</v>
      </c>
      <c r="X249" s="948">
        <v>212</v>
      </c>
      <c r="Y249" s="949">
        <v>239</v>
      </c>
      <c r="Z249" s="947">
        <v>269</v>
      </c>
      <c r="AA249" s="950">
        <v>302</v>
      </c>
      <c r="AB249" s="942">
        <v>333</v>
      </c>
      <c r="AC249" s="946">
        <v>277</v>
      </c>
      <c r="AD249" s="944">
        <v>274</v>
      </c>
      <c r="AE249" s="949">
        <v>293</v>
      </c>
      <c r="AF249" s="946">
        <v>225</v>
      </c>
      <c r="AG249" s="944">
        <v>205</v>
      </c>
      <c r="AH249" s="942">
        <v>199</v>
      </c>
      <c r="AI249" s="946">
        <v>424</v>
      </c>
      <c r="AJ249" s="944">
        <v>422</v>
      </c>
      <c r="AK249" s="942">
        <v>472</v>
      </c>
      <c r="AL249" s="951">
        <v>481</v>
      </c>
      <c r="AO249" s="1651"/>
      <c r="AP249" s="1655"/>
      <c r="AQ249" s="1659"/>
      <c r="AR249" s="1659"/>
      <c r="AS249" s="822"/>
      <c r="AT249" s="1653"/>
      <c r="AU249" s="1656"/>
      <c r="AV249" s="1658"/>
      <c r="AW249" s="1658"/>
      <c r="AX249" s="1658"/>
      <c r="AY249" s="1658"/>
      <c r="AZ249" s="1658"/>
      <c r="BA249" s="1656"/>
      <c r="BB249" s="822"/>
      <c r="BC249" s="822"/>
      <c r="BD249" s="748"/>
      <c r="BE249" s="767"/>
      <c r="BF249" s="758"/>
      <c r="BG249" s="755"/>
      <c r="BH249" s="755"/>
      <c r="BI249" s="755"/>
      <c r="BJ249" s="755"/>
      <c r="BK249" s="755"/>
      <c r="BL249" s="758"/>
      <c r="BM249" s="755"/>
      <c r="BN249" s="755"/>
      <c r="BO249" s="755"/>
      <c r="BP249" s="755"/>
      <c r="BQ249" s="755"/>
      <c r="BR249" s="758"/>
      <c r="BS249" s="748"/>
      <c r="BT249" s="748"/>
      <c r="BU249" s="748"/>
      <c r="BV249" s="252"/>
      <c r="BW249" s="252"/>
      <c r="BX249" s="787"/>
      <c r="BY249" s="767"/>
      <c r="BZ249" s="767"/>
      <c r="CA249" s="767"/>
      <c r="CB249" s="767"/>
      <c r="CC249" s="748"/>
      <c r="CD249" s="758"/>
      <c r="CE249" s="748"/>
      <c r="CF249" s="748"/>
      <c r="CG249" s="748"/>
      <c r="CH249" s="767"/>
      <c r="CI249" s="758"/>
      <c r="CJ249" s="787"/>
      <c r="CK249" s="767"/>
      <c r="CL249" s="767"/>
      <c r="CM249" s="767"/>
      <c r="CN249" s="252"/>
      <c r="CO249" s="748"/>
      <c r="CP249" s="758"/>
      <c r="CQ249" s="748"/>
      <c r="CR249" s="748"/>
      <c r="CS249" s="748"/>
      <c r="CT249" s="767"/>
      <c r="CU249" s="758"/>
      <c r="CV249" s="758"/>
      <c r="CW249" s="770"/>
      <c r="CX249" s="778"/>
      <c r="CY249" s="768"/>
      <c r="CZ249" s="767"/>
      <c r="DA249" s="768"/>
      <c r="DB249" s="758"/>
      <c r="DC249" s="767"/>
      <c r="DD249" s="1344"/>
      <c r="DE249" s="767"/>
      <c r="DF249" s="748"/>
      <c r="DG249" s="767"/>
      <c r="DH249" s="758"/>
      <c r="DI249" s="767"/>
      <c r="DJ249" s="1344"/>
      <c r="DK249" s="767"/>
      <c r="DL249" s="767"/>
      <c r="DM249" s="748"/>
      <c r="DN249" s="758"/>
      <c r="DO249" s="755"/>
      <c r="DP249" s="755"/>
      <c r="DQ249" s="755"/>
      <c r="DR249" s="755"/>
      <c r="DS249" s="755"/>
      <c r="DT249" s="758"/>
      <c r="DU249" s="252"/>
      <c r="DV249" s="252"/>
      <c r="DW249" s="252"/>
      <c r="DX249" s="748"/>
      <c r="DY249" s="767"/>
      <c r="DZ249" s="758"/>
      <c r="EA249" s="748"/>
      <c r="EB249" s="748"/>
      <c r="EC249" s="748"/>
      <c r="ED249" s="748"/>
      <c r="EE249" s="767"/>
      <c r="EF249" s="758"/>
      <c r="EG249" s="252"/>
      <c r="EH249" s="252"/>
      <c r="EI249" s="252"/>
      <c r="EJ249" s="748"/>
      <c r="EK249" s="252"/>
      <c r="EL249" s="758"/>
      <c r="EM249" s="748"/>
      <c r="EN249" s="748"/>
      <c r="EO249" s="748"/>
      <c r="EP249" s="767"/>
      <c r="EQ249" s="766"/>
      <c r="ER249" s="758"/>
      <c r="ES249" s="767"/>
      <c r="ET249" s="767"/>
      <c r="EU249" s="767"/>
      <c r="EV249" s="766"/>
      <c r="EW249" s="767"/>
      <c r="EX249" s="758"/>
      <c r="EY249" s="748"/>
      <c r="EZ249" s="748"/>
      <c r="FA249" s="748"/>
      <c r="FB249" s="767"/>
      <c r="FC249" s="766"/>
      <c r="FD249" s="758"/>
      <c r="FE249" s="252"/>
      <c r="FF249" s="252"/>
      <c r="FG249" s="252"/>
      <c r="FH249" s="767"/>
      <c r="FI249" s="252"/>
      <c r="FJ249" s="767"/>
      <c r="FK249" s="5"/>
      <c r="FL249" s="5"/>
      <c r="FM249" s="5"/>
      <c r="FN249" s="3"/>
      <c r="FO249" s="3"/>
      <c r="FP249" s="5"/>
      <c r="FQ249" s="758"/>
      <c r="FR249" s="252"/>
      <c r="FS249" s="252"/>
      <c r="FT249" s="252"/>
      <c r="FU249" s="748"/>
      <c r="FV249" s="748"/>
      <c r="FW249" s="758"/>
      <c r="FX249" s="758"/>
      <c r="FY249" s="758"/>
      <c r="FZ249" s="758"/>
      <c r="GA249" s="787"/>
      <c r="GB249" s="787"/>
      <c r="GC249" s="787"/>
      <c r="GD249" s="755"/>
      <c r="GE249" s="755"/>
      <c r="GF249" s="755"/>
      <c r="GG249" s="755"/>
      <c r="GH249" s="755"/>
      <c r="GI249" s="767"/>
      <c r="GJ249" s="755"/>
      <c r="GK249" s="755"/>
      <c r="GL249" s="755"/>
      <c r="GM249" s="755"/>
      <c r="GN249" s="755"/>
      <c r="GO249" s="767"/>
      <c r="GP249" s="755"/>
      <c r="GQ249" s="755"/>
      <c r="GR249" s="755"/>
      <c r="GS249" s="755"/>
      <c r="GT249" s="755"/>
      <c r="GU249" s="758"/>
      <c r="GW249" s="753"/>
      <c r="GX249" s="546"/>
      <c r="GY249" s="546"/>
      <c r="GZ249" s="546"/>
      <c r="HA249" s="59"/>
      <c r="HB249" s="61"/>
      <c r="HC249" s="61"/>
      <c r="HD249" s="59"/>
      <c r="HE249" s="59"/>
      <c r="HF249" s="5"/>
      <c r="HH249" s="61"/>
      <c r="HI249" s="252"/>
      <c r="HJ249" s="258"/>
      <c r="HK249" s="258"/>
    </row>
    <row r="250" spans="1:404" ht="14.25" customHeight="1" x14ac:dyDescent="0.15">
      <c r="A250" s="250" t="s">
        <v>35</v>
      </c>
      <c r="B250" s="394" t="s">
        <v>93</v>
      </c>
      <c r="C250" s="917">
        <v>0</v>
      </c>
      <c r="D250" s="918">
        <v>0</v>
      </c>
      <c r="E250" s="922">
        <v>0</v>
      </c>
      <c r="F250" s="924">
        <v>0</v>
      </c>
      <c r="G250" s="918">
        <v>0</v>
      </c>
      <c r="H250" s="961">
        <v>0</v>
      </c>
      <c r="I250" s="920">
        <v>0</v>
      </c>
      <c r="J250" s="918">
        <v>0</v>
      </c>
      <c r="K250" s="922">
        <v>0</v>
      </c>
      <c r="L250" s="920">
        <v>0</v>
      </c>
      <c r="M250" s="926">
        <v>0.152</v>
      </c>
      <c r="N250" s="922">
        <v>0.16400000000000001</v>
      </c>
      <c r="O250" s="920">
        <v>3.8679999999999999</v>
      </c>
      <c r="P250" s="918">
        <v>5.9690000000000003</v>
      </c>
      <c r="Q250" s="923">
        <v>17.125</v>
      </c>
      <c r="R250" s="924">
        <v>38.857999999999997</v>
      </c>
      <c r="S250" s="918">
        <v>64.766000000000005</v>
      </c>
      <c r="T250" s="922">
        <v>114.19799999999999</v>
      </c>
      <c r="U250" s="924">
        <v>171.41499999999999</v>
      </c>
      <c r="V250" s="1077">
        <v>207.76</v>
      </c>
      <c r="W250" s="925">
        <v>232.40100000000001</v>
      </c>
      <c r="X250" s="924">
        <v>197.28100000000001</v>
      </c>
      <c r="Y250" s="926">
        <v>137.488</v>
      </c>
      <c r="Z250" s="923">
        <v>166.54300000000001</v>
      </c>
      <c r="AA250" s="927">
        <v>135.08600000000001</v>
      </c>
      <c r="AB250" s="926">
        <v>172.119</v>
      </c>
      <c r="AC250" s="922">
        <v>144.94200000000001</v>
      </c>
      <c r="AD250" s="920">
        <v>104.89100000000001</v>
      </c>
      <c r="AE250" s="926">
        <v>64.616</v>
      </c>
      <c r="AF250" s="922">
        <v>68.043000000000006</v>
      </c>
      <c r="AG250" s="920">
        <v>32.274000000000001</v>
      </c>
      <c r="AH250" s="918">
        <v>2.2679999999999998</v>
      </c>
      <c r="AI250" s="922">
        <v>0.98099999999999998</v>
      </c>
      <c r="AJ250" s="920">
        <v>8.2000000000000003E-2</v>
      </c>
      <c r="AK250" s="918">
        <v>0</v>
      </c>
      <c r="AL250" s="928">
        <v>0.12</v>
      </c>
      <c r="AO250" s="1651"/>
      <c r="AQ250" s="822"/>
      <c r="AR250" s="822"/>
      <c r="AS250" s="1659"/>
      <c r="AT250" s="822"/>
      <c r="AV250" s="1658"/>
      <c r="AW250" s="1658"/>
      <c r="AX250" s="1658"/>
      <c r="AY250" s="1658"/>
      <c r="AZ250" s="1658"/>
      <c r="BB250" s="822"/>
      <c r="BC250" s="822"/>
      <c r="BD250" s="767"/>
      <c r="BE250" s="748"/>
      <c r="BF250" s="787"/>
      <c r="BG250" s="755"/>
      <c r="BH250" s="755"/>
      <c r="BI250" s="755"/>
      <c r="BJ250" s="755"/>
      <c r="BK250" s="755"/>
      <c r="BL250" s="787"/>
      <c r="BM250" s="755"/>
      <c r="BN250" s="755"/>
      <c r="BO250" s="755"/>
      <c r="BP250" s="755"/>
      <c r="BQ250" s="755"/>
      <c r="BR250" s="758"/>
      <c r="BS250" s="755"/>
      <c r="BT250" s="755"/>
      <c r="BU250" s="755"/>
      <c r="BV250" s="755"/>
      <c r="BW250" s="755"/>
      <c r="BX250" s="758"/>
      <c r="BY250" s="755"/>
      <c r="BZ250" s="756"/>
      <c r="CA250" s="757"/>
      <c r="CB250" s="767"/>
      <c r="CC250" s="767"/>
      <c r="CD250" s="787"/>
      <c r="CE250" s="767"/>
      <c r="CF250" s="767"/>
      <c r="CG250" s="767"/>
      <c r="CH250" s="748"/>
      <c r="CI250" s="767"/>
      <c r="CJ250" s="787"/>
      <c r="CK250" s="767"/>
      <c r="CL250" s="767"/>
      <c r="CM250" s="767"/>
      <c r="CN250" s="767"/>
      <c r="CO250" s="748"/>
      <c r="CP250" s="748"/>
      <c r="CQ250" s="755"/>
      <c r="CR250" s="755"/>
      <c r="CS250" s="755"/>
      <c r="CT250" s="755"/>
      <c r="CU250" s="755"/>
      <c r="CV250" s="748"/>
      <c r="CW250" s="770"/>
      <c r="CX250" s="778"/>
      <c r="CY250" s="768"/>
      <c r="CZ250" s="748"/>
      <c r="DA250" s="748"/>
      <c r="DB250" s="758"/>
      <c r="DC250" s="252"/>
      <c r="DD250" s="252"/>
      <c r="DE250" s="252"/>
      <c r="DF250" s="748"/>
      <c r="DG250" s="767"/>
      <c r="DH250" s="787"/>
      <c r="DI250" s="748"/>
      <c r="DJ250" s="748"/>
      <c r="DK250" s="748"/>
      <c r="DL250" s="767"/>
      <c r="DM250" s="748"/>
      <c r="DN250" s="758"/>
      <c r="DO250" s="755"/>
      <c r="DP250" s="755"/>
      <c r="DQ250" s="755"/>
      <c r="DR250" s="755"/>
      <c r="DS250" s="755"/>
      <c r="DT250" s="787"/>
      <c r="DU250" s="252"/>
      <c r="DV250" s="252"/>
      <c r="DW250" s="252"/>
      <c r="DX250" s="748"/>
      <c r="DY250" s="252"/>
      <c r="DZ250" s="784"/>
      <c r="EA250" s="755"/>
      <c r="EB250" s="755"/>
      <c r="EC250" s="755"/>
      <c r="ED250" s="755"/>
      <c r="EE250" s="755"/>
      <c r="EF250" s="748"/>
      <c r="EG250" s="767"/>
      <c r="EH250" s="767"/>
      <c r="EI250" s="767"/>
      <c r="EJ250" s="767"/>
      <c r="EK250" s="748"/>
      <c r="EL250" s="787"/>
      <c r="EM250" s="767"/>
      <c r="EN250" s="767"/>
      <c r="EO250" s="767"/>
      <c r="EP250" s="767"/>
      <c r="EQ250" s="254"/>
      <c r="ER250" s="787"/>
      <c r="ES250" s="748"/>
      <c r="ET250" s="748"/>
      <c r="EU250" s="748"/>
      <c r="EV250" s="767"/>
      <c r="EW250" s="767"/>
      <c r="EX250" s="787"/>
      <c r="EY250" s="545"/>
      <c r="EZ250" s="753"/>
      <c r="FA250" s="546"/>
      <c r="FB250" s="546"/>
      <c r="FC250" s="546"/>
      <c r="FD250" s="748"/>
      <c r="FE250" s="767"/>
      <c r="FF250" s="767"/>
      <c r="FG250" s="767"/>
      <c r="FH250" s="767"/>
      <c r="FI250" s="748"/>
      <c r="FJ250" s="748"/>
      <c r="FK250" s="792"/>
      <c r="FL250" s="792"/>
      <c r="FM250" s="792"/>
      <c r="FN250" s="5"/>
      <c r="FO250" s="5"/>
      <c r="FP250" s="792"/>
      <c r="FQ250" s="767"/>
      <c r="FR250" s="755"/>
      <c r="FS250" s="755"/>
      <c r="FT250" s="755"/>
      <c r="FU250" s="755"/>
      <c r="FV250" s="755"/>
      <c r="FW250" s="748"/>
      <c r="FY250" s="753"/>
      <c r="FZ250" s="546"/>
      <c r="GA250" s="546"/>
      <c r="GB250" s="546"/>
      <c r="GC250" s="5"/>
    </row>
    <row r="251" spans="1:404" ht="14.25" customHeight="1" x14ac:dyDescent="0.15">
      <c r="A251" s="184" t="s">
        <v>169</v>
      </c>
      <c r="B251" s="395" t="s">
        <v>94</v>
      </c>
      <c r="C251" s="929">
        <v>0</v>
      </c>
      <c r="D251" s="930">
        <v>0</v>
      </c>
      <c r="E251" s="934">
        <v>0</v>
      </c>
      <c r="F251" s="936">
        <v>0</v>
      </c>
      <c r="G251" s="930">
        <v>0</v>
      </c>
      <c r="H251" s="986">
        <v>0</v>
      </c>
      <c r="I251" s="932">
        <v>0</v>
      </c>
      <c r="J251" s="930">
        <v>0</v>
      </c>
      <c r="K251" s="934">
        <v>0</v>
      </c>
      <c r="L251" s="932">
        <v>0</v>
      </c>
      <c r="M251" s="938">
        <v>67.953999999999994</v>
      </c>
      <c r="N251" s="934">
        <v>144.072</v>
      </c>
      <c r="O251" s="972">
        <v>1210.1400000000001</v>
      </c>
      <c r="P251" s="930">
        <v>1875.01</v>
      </c>
      <c r="Q251" s="935">
        <v>4260.4650000000001</v>
      </c>
      <c r="R251" s="936">
        <v>8594.2199999999993</v>
      </c>
      <c r="S251" s="930">
        <v>15781.412</v>
      </c>
      <c r="T251" s="934">
        <v>27786.866000000002</v>
      </c>
      <c r="U251" s="936">
        <v>36999.624000000003</v>
      </c>
      <c r="V251" s="1078">
        <v>50099.817000000003</v>
      </c>
      <c r="W251" s="937">
        <v>49701.694000000003</v>
      </c>
      <c r="X251" s="936">
        <v>35521.19</v>
      </c>
      <c r="Y251" s="938">
        <v>28761.427</v>
      </c>
      <c r="Z251" s="935">
        <v>42546.214</v>
      </c>
      <c r="AA251" s="939">
        <v>36282.910000000003</v>
      </c>
      <c r="AB251" s="930">
        <v>44430.756000000001</v>
      </c>
      <c r="AC251" s="934">
        <v>32152.427</v>
      </c>
      <c r="AD251" s="932">
        <v>22255.384999999998</v>
      </c>
      <c r="AE251" s="938">
        <v>12743.882</v>
      </c>
      <c r="AF251" s="934">
        <v>9802.8259999999991</v>
      </c>
      <c r="AG251" s="932">
        <v>3861.0050000000001</v>
      </c>
      <c r="AH251" s="930">
        <v>273.45600000000002</v>
      </c>
      <c r="AI251" s="934">
        <v>147.05199999999999</v>
      </c>
      <c r="AJ251" s="932">
        <v>28.459</v>
      </c>
      <c r="AK251" s="930">
        <v>0</v>
      </c>
      <c r="AL251" s="940">
        <v>36.72</v>
      </c>
      <c r="AO251" s="1651"/>
      <c r="AQ251" s="822"/>
      <c r="AR251" s="822"/>
      <c r="AS251" s="842"/>
      <c r="AT251" s="1659"/>
      <c r="AV251" s="1658"/>
      <c r="AW251" s="1658"/>
      <c r="AX251" s="1658"/>
      <c r="AY251" s="1658"/>
      <c r="AZ251" s="1658"/>
      <c r="BB251" s="822"/>
      <c r="BC251" s="822"/>
      <c r="BD251" s="748"/>
      <c r="BE251" s="767"/>
      <c r="BF251" s="758"/>
      <c r="BG251" s="755"/>
      <c r="BH251" s="755"/>
      <c r="BI251" s="755"/>
      <c r="BJ251" s="755"/>
      <c r="BK251" s="755"/>
      <c r="BL251" s="758"/>
      <c r="BM251" s="755"/>
      <c r="BN251" s="755"/>
      <c r="BO251" s="755"/>
      <c r="BP251" s="755"/>
      <c r="BQ251" s="755"/>
      <c r="BR251" s="758"/>
      <c r="BS251" s="252"/>
      <c r="BT251" s="252"/>
      <c r="BU251" s="252"/>
      <c r="BV251" s="767"/>
      <c r="BW251" s="252"/>
      <c r="BX251" s="764"/>
      <c r="BY251" s="748"/>
      <c r="BZ251" s="748"/>
      <c r="CA251" s="748"/>
      <c r="CB251" s="748"/>
      <c r="CC251" s="768"/>
      <c r="CD251" s="758"/>
      <c r="CE251" s="767"/>
      <c r="CF251" s="767"/>
      <c r="CG251" s="767"/>
      <c r="CH251" s="757"/>
      <c r="CI251" s="767"/>
      <c r="CJ251" s="758"/>
      <c r="CK251" s="767"/>
      <c r="CL251" s="767"/>
      <c r="CM251" s="767"/>
      <c r="CN251" s="767"/>
      <c r="CO251" s="748"/>
      <c r="CP251" s="758"/>
      <c r="CQ251" s="755"/>
      <c r="CR251" s="755"/>
      <c r="CS251" s="755"/>
      <c r="CT251" s="755"/>
      <c r="CU251" s="755"/>
      <c r="CV251" s="758"/>
      <c r="CW251" s="748"/>
      <c r="CX251" s="748"/>
      <c r="CY251" s="748"/>
      <c r="CZ251" s="767"/>
      <c r="DA251" s="748"/>
      <c r="DB251" s="758"/>
      <c r="DC251" s="755"/>
      <c r="DD251" s="755"/>
      <c r="DE251" s="755"/>
      <c r="DF251" s="755"/>
      <c r="DG251" s="755"/>
      <c r="DH251" s="758"/>
      <c r="DI251" s="755"/>
      <c r="DJ251" s="755"/>
      <c r="DK251" s="755"/>
      <c r="DL251" s="755"/>
      <c r="DM251" s="755"/>
      <c r="DN251" s="758"/>
      <c r="DO251" s="770"/>
      <c r="DP251" s="778"/>
      <c r="DQ251" s="768"/>
      <c r="DR251" s="748"/>
      <c r="DS251" s="748"/>
      <c r="DT251" s="787"/>
      <c r="DU251" s="755"/>
      <c r="DV251" s="755"/>
      <c r="DW251" s="755"/>
      <c r="DX251" s="755"/>
      <c r="DY251" s="755"/>
      <c r="DZ251" s="780"/>
      <c r="EA251" s="755"/>
      <c r="EB251" s="755"/>
      <c r="EC251" s="755"/>
      <c r="ED251" s="755"/>
      <c r="EE251" s="755"/>
      <c r="EF251" s="758"/>
      <c r="EG251" s="773"/>
      <c r="EH251" s="762"/>
      <c r="EI251" s="766"/>
      <c r="EJ251" s="748"/>
      <c r="EK251" s="767"/>
      <c r="EL251" s="758"/>
      <c r="EM251" s="773"/>
      <c r="EN251" s="762"/>
      <c r="EO251" s="766"/>
      <c r="EP251" s="766"/>
      <c r="EQ251" s="748"/>
      <c r="ER251" s="758"/>
      <c r="ES251" s="545"/>
      <c r="ET251" s="753"/>
      <c r="EU251" s="546"/>
      <c r="EV251" s="546"/>
      <c r="EW251" s="546"/>
      <c r="EX251" s="764"/>
      <c r="EY251" s="252"/>
      <c r="EZ251" s="252"/>
      <c r="FA251" s="252"/>
      <c r="FB251" s="252"/>
      <c r="FC251" s="748"/>
      <c r="FD251" s="758"/>
      <c r="FE251" s="767"/>
      <c r="FF251" s="767"/>
      <c r="FG251" s="767"/>
      <c r="FH251" s="767"/>
      <c r="FI251" s="767"/>
      <c r="FJ251" s="767"/>
      <c r="FK251" s="5"/>
      <c r="FL251" s="5"/>
      <c r="FM251" s="5"/>
      <c r="FN251" s="5"/>
      <c r="FO251" s="792"/>
      <c r="FP251" s="5"/>
      <c r="FQ251" s="748"/>
      <c r="FR251" s="755"/>
      <c r="FS251" s="755"/>
      <c r="FT251" s="755"/>
      <c r="FU251" s="755"/>
      <c r="FV251" s="755"/>
      <c r="FW251" s="758"/>
    </row>
    <row r="252" spans="1:404" ht="14.25" customHeight="1" x14ac:dyDescent="0.15">
      <c r="A252" s="186" t="s">
        <v>169</v>
      </c>
      <c r="B252" s="417" t="s">
        <v>96</v>
      </c>
      <c r="C252" s="941">
        <v>0</v>
      </c>
      <c r="D252" s="942">
        <v>0</v>
      </c>
      <c r="E252" s="946">
        <v>0</v>
      </c>
      <c r="F252" s="948">
        <v>0</v>
      </c>
      <c r="G252" s="942">
        <v>0</v>
      </c>
      <c r="H252" s="943">
        <v>0</v>
      </c>
      <c r="I252" s="944">
        <v>0</v>
      </c>
      <c r="J252" s="942">
        <v>0</v>
      </c>
      <c r="K252" s="946">
        <v>0</v>
      </c>
      <c r="L252" s="944">
        <v>0</v>
      </c>
      <c r="M252" s="942">
        <v>447</v>
      </c>
      <c r="N252" s="946">
        <v>878</v>
      </c>
      <c r="O252" s="944">
        <v>313</v>
      </c>
      <c r="P252" s="942">
        <v>314</v>
      </c>
      <c r="Q252" s="947">
        <v>249</v>
      </c>
      <c r="R252" s="944">
        <v>221</v>
      </c>
      <c r="S252" s="942">
        <v>244</v>
      </c>
      <c r="T252" s="946">
        <v>243</v>
      </c>
      <c r="U252" s="948">
        <v>216</v>
      </c>
      <c r="V252" s="980">
        <v>241</v>
      </c>
      <c r="W252" s="947">
        <v>214</v>
      </c>
      <c r="X252" s="948">
        <v>180</v>
      </c>
      <c r="Y252" s="949">
        <v>209</v>
      </c>
      <c r="Z252" s="947">
        <v>255</v>
      </c>
      <c r="AA252" s="950">
        <v>269</v>
      </c>
      <c r="AB252" s="942">
        <v>258</v>
      </c>
      <c r="AC252" s="946">
        <v>222</v>
      </c>
      <c r="AD252" s="944">
        <v>212</v>
      </c>
      <c r="AE252" s="949">
        <v>197</v>
      </c>
      <c r="AF252" s="946">
        <v>144</v>
      </c>
      <c r="AG252" s="944">
        <v>120</v>
      </c>
      <c r="AH252" s="942">
        <v>121</v>
      </c>
      <c r="AI252" s="946">
        <v>150</v>
      </c>
      <c r="AJ252" s="944">
        <v>347</v>
      </c>
      <c r="AK252" s="942">
        <v>0</v>
      </c>
      <c r="AL252" s="951">
        <v>306</v>
      </c>
      <c r="AO252" s="1651"/>
      <c r="AP252" s="1655"/>
      <c r="AQ252" s="822"/>
      <c r="AR252" s="822"/>
      <c r="AS252" s="842"/>
      <c r="AT252" s="1659"/>
      <c r="AU252" s="1656"/>
      <c r="AV252" s="1658"/>
      <c r="AW252" s="1658"/>
      <c r="AX252" s="1658"/>
      <c r="AY252" s="1658"/>
      <c r="AZ252" s="1658"/>
      <c r="BA252" s="1656"/>
      <c r="BB252" s="822"/>
      <c r="BC252" s="822"/>
      <c r="BD252" s="768"/>
      <c r="BE252" s="768"/>
      <c r="BF252" s="758"/>
      <c r="BG252" s="755"/>
      <c r="BH252" s="755"/>
      <c r="BI252" s="755"/>
      <c r="BJ252" s="755"/>
      <c r="BK252" s="755"/>
      <c r="BL252" s="758"/>
      <c r="BM252" s="755"/>
      <c r="BN252" s="755"/>
      <c r="BO252" s="755"/>
      <c r="BP252" s="755"/>
      <c r="BQ252" s="755"/>
      <c r="BR252" s="758"/>
      <c r="BS252" s="748"/>
      <c r="BT252" s="748"/>
      <c r="BU252" s="748"/>
      <c r="BV252" s="768"/>
      <c r="BW252" s="748"/>
      <c r="BX252" s="787"/>
      <c r="BY252" s="755"/>
      <c r="BZ252" s="756"/>
      <c r="CA252" s="757"/>
      <c r="CB252" s="252"/>
      <c r="CC252" s="757"/>
      <c r="CD252" s="758"/>
      <c r="CE252" s="748"/>
      <c r="CF252" s="748"/>
      <c r="CG252" s="748"/>
      <c r="CH252" s="767"/>
      <c r="CI252" s="252"/>
      <c r="CJ252" s="758"/>
      <c r="CK252" s="767"/>
      <c r="CL252" s="767"/>
      <c r="CM252" s="767"/>
      <c r="CN252" s="748"/>
      <c r="CO252" s="748"/>
      <c r="CP252" s="758"/>
      <c r="CQ252" s="748"/>
      <c r="CR252" s="748"/>
      <c r="CS252" s="748"/>
      <c r="CT252" s="767"/>
      <c r="CU252" s="748"/>
      <c r="CV252" s="758"/>
      <c r="CW252" s="767"/>
      <c r="CX252" s="1344"/>
      <c r="CY252" s="767"/>
      <c r="CZ252" s="767"/>
      <c r="DA252" s="748"/>
      <c r="DB252" s="758"/>
      <c r="DC252" s="755"/>
      <c r="DD252" s="755"/>
      <c r="DE252" s="755"/>
      <c r="DF252" s="755"/>
      <c r="DG252" s="755"/>
      <c r="DH252" s="758"/>
      <c r="DI252" s="252"/>
      <c r="DJ252" s="252"/>
      <c r="DK252" s="252"/>
      <c r="DL252" s="748"/>
      <c r="DM252" s="767"/>
      <c r="DN252" s="758"/>
      <c r="DO252" s="767"/>
      <c r="DP252" s="767"/>
      <c r="DQ252" s="767"/>
      <c r="DR252" s="767"/>
      <c r="DS252" s="254"/>
      <c r="DT252" s="764"/>
      <c r="DU252" s="755"/>
      <c r="DV252" s="755"/>
      <c r="DW252" s="755"/>
      <c r="DX252" s="755"/>
      <c r="DY252" s="755"/>
      <c r="DZ252" s="758"/>
      <c r="EA252" s="773"/>
      <c r="EB252" s="762"/>
      <c r="EC252" s="766"/>
      <c r="ED252" s="748"/>
      <c r="EE252" s="767"/>
      <c r="EF252" s="764"/>
      <c r="EG252" s="767"/>
      <c r="EH252" s="767"/>
      <c r="EI252" s="767"/>
      <c r="EJ252" s="757"/>
      <c r="EK252" s="757"/>
      <c r="EL252" s="758"/>
      <c r="EM252" s="767"/>
      <c r="EN252" s="767"/>
      <c r="EO252" s="767"/>
      <c r="EP252" s="252"/>
      <c r="EQ252" s="768"/>
      <c r="ER252" s="767"/>
    </row>
    <row r="253" spans="1:404" ht="14.25" customHeight="1" x14ac:dyDescent="0.15">
      <c r="A253" s="250" t="s">
        <v>170</v>
      </c>
      <c r="B253" s="394" t="s">
        <v>93</v>
      </c>
      <c r="C253" s="917">
        <v>36.46</v>
      </c>
      <c r="D253" s="918">
        <v>61.177</v>
      </c>
      <c r="E253" s="922">
        <v>57.252000000000002</v>
      </c>
      <c r="F253" s="924">
        <v>68.954999999999998</v>
      </c>
      <c r="G253" s="918">
        <v>81.703999999999994</v>
      </c>
      <c r="H253" s="961">
        <v>87.585999999999999</v>
      </c>
      <c r="I253" s="920">
        <v>117.03100000000001</v>
      </c>
      <c r="J253" s="918">
        <v>117.917</v>
      </c>
      <c r="K253" s="922">
        <v>117.905</v>
      </c>
      <c r="L253" s="920">
        <v>111.395</v>
      </c>
      <c r="M253" s="926">
        <v>145.71199999999999</v>
      </c>
      <c r="N253" s="961">
        <v>114.52200000000001</v>
      </c>
      <c r="O253" s="920">
        <v>174.73500000000001</v>
      </c>
      <c r="P253" s="918">
        <v>178.27500000000001</v>
      </c>
      <c r="Q253" s="923">
        <v>190.303</v>
      </c>
      <c r="R253" s="924">
        <v>229.881</v>
      </c>
      <c r="S253" s="918">
        <v>226.828</v>
      </c>
      <c r="T253" s="922">
        <v>209.17500000000001</v>
      </c>
      <c r="U253" s="924">
        <v>149.60599999999999</v>
      </c>
      <c r="V253" s="1077">
        <v>119.982</v>
      </c>
      <c r="W253" s="925">
        <v>90.963999999999999</v>
      </c>
      <c r="X253" s="924">
        <v>82.703000000000003</v>
      </c>
      <c r="Y253" s="926">
        <v>83.304000000000002</v>
      </c>
      <c r="Z253" s="923">
        <v>167.49700000000001</v>
      </c>
      <c r="AA253" s="927">
        <v>154.75299999999999</v>
      </c>
      <c r="AB253" s="926">
        <v>159.50399999999999</v>
      </c>
      <c r="AC253" s="922">
        <v>148.04499999999999</v>
      </c>
      <c r="AD253" s="920">
        <v>126.73099999999999</v>
      </c>
      <c r="AE253" s="926">
        <v>86.260999999999996</v>
      </c>
      <c r="AF253" s="922">
        <v>102.373</v>
      </c>
      <c r="AG253" s="920">
        <v>77.606999999999999</v>
      </c>
      <c r="AH253" s="918">
        <v>72.736000000000004</v>
      </c>
      <c r="AI253" s="922">
        <v>49.951999999999998</v>
      </c>
      <c r="AJ253" s="920">
        <v>57.762</v>
      </c>
      <c r="AK253" s="918">
        <v>58.576999999999998</v>
      </c>
      <c r="AL253" s="928">
        <v>47.866999999999997</v>
      </c>
      <c r="AO253" s="1651"/>
      <c r="AQ253" s="1659"/>
      <c r="AR253" s="1659"/>
      <c r="AS253" s="842"/>
      <c r="AT253" s="1659"/>
      <c r="AV253" s="1658"/>
      <c r="AW253" s="1658"/>
      <c r="AX253" s="1658"/>
      <c r="AY253" s="1658"/>
      <c r="AZ253" s="1658"/>
      <c r="BB253" s="1659"/>
      <c r="BC253" s="1659"/>
      <c r="BD253" s="767"/>
      <c r="BE253" s="767"/>
      <c r="BF253" s="758"/>
      <c r="BG253" s="748"/>
      <c r="BH253" s="748"/>
      <c r="BI253" s="748"/>
      <c r="BJ253" s="748"/>
      <c r="BK253" s="767"/>
      <c r="BL253" s="787"/>
      <c r="BM253" s="755"/>
      <c r="BN253" s="756"/>
      <c r="BO253" s="757"/>
      <c r="BP253" s="757"/>
      <c r="BQ253" s="757"/>
      <c r="BR253" s="787"/>
      <c r="BS253" s="767"/>
      <c r="BT253" s="767"/>
      <c r="BU253" s="767"/>
      <c r="BV253" s="767"/>
      <c r="BW253" s="758"/>
      <c r="BX253" s="748"/>
      <c r="BY253" s="755"/>
      <c r="BZ253" s="755"/>
      <c r="CA253" s="755"/>
      <c r="CB253" s="755"/>
      <c r="CC253" s="755"/>
      <c r="CD253" s="758"/>
      <c r="CE253" s="252"/>
      <c r="CF253" s="252"/>
      <c r="CG253" s="252"/>
      <c r="CH253" s="748"/>
      <c r="CI253" s="767"/>
      <c r="CJ253" s="758"/>
      <c r="CK253" s="773"/>
      <c r="CL253" s="762"/>
      <c r="CM253" s="766"/>
      <c r="CN253" s="766"/>
      <c r="CO253" s="748"/>
      <c r="CP253" s="827"/>
      <c r="CQ253" s="748"/>
      <c r="CR253" s="748"/>
      <c r="CS253" s="748"/>
      <c r="CT253" s="767"/>
      <c r="CU253" s="748"/>
      <c r="CV253" s="748"/>
    </row>
    <row r="254" spans="1:404" ht="14.25" customHeight="1" x14ac:dyDescent="0.15">
      <c r="A254" s="184" t="s">
        <v>171</v>
      </c>
      <c r="B254" s="395" t="s">
        <v>94</v>
      </c>
      <c r="C254" s="929">
        <v>13472.844999999999</v>
      </c>
      <c r="D254" s="930">
        <v>20914.439999999999</v>
      </c>
      <c r="E254" s="934">
        <v>20261.402999999998</v>
      </c>
      <c r="F254" s="936">
        <v>29726.853999999999</v>
      </c>
      <c r="G254" s="930">
        <v>39545.964999999997</v>
      </c>
      <c r="H254" s="986">
        <v>45430.01</v>
      </c>
      <c r="I254" s="932">
        <v>57987.067000000003</v>
      </c>
      <c r="J254" s="930">
        <v>56284.578000000001</v>
      </c>
      <c r="K254" s="934">
        <v>57146.792000000001</v>
      </c>
      <c r="L254" s="932">
        <v>49535.512999999999</v>
      </c>
      <c r="M254" s="938">
        <v>67132.769</v>
      </c>
      <c r="N254" s="974">
        <v>54498.635999999999</v>
      </c>
      <c r="O254" s="972">
        <v>75721.33</v>
      </c>
      <c r="P254" s="930">
        <v>69965.59</v>
      </c>
      <c r="Q254" s="935">
        <v>66661.601999999999</v>
      </c>
      <c r="R254" s="936">
        <v>75608.703999999998</v>
      </c>
      <c r="S254" s="930">
        <v>75097.801999999996</v>
      </c>
      <c r="T254" s="934">
        <v>67450.839000000007</v>
      </c>
      <c r="U254" s="936">
        <v>45555.387999999999</v>
      </c>
      <c r="V254" s="1078">
        <v>33831.171999999999</v>
      </c>
      <c r="W254" s="937">
        <v>28303.225999999999</v>
      </c>
      <c r="X254" s="936">
        <v>24896.777999999998</v>
      </c>
      <c r="Y254" s="938">
        <v>26095.527999999998</v>
      </c>
      <c r="Z254" s="935">
        <v>50849.608999999997</v>
      </c>
      <c r="AA254" s="939">
        <v>52759.502</v>
      </c>
      <c r="AB254" s="930">
        <v>75932.788</v>
      </c>
      <c r="AC254" s="934">
        <v>64829.366999999998</v>
      </c>
      <c r="AD254" s="932">
        <v>63010.781000000003</v>
      </c>
      <c r="AE254" s="938">
        <v>51567.430999999997</v>
      </c>
      <c r="AF254" s="934">
        <v>49298.091999999997</v>
      </c>
      <c r="AG254" s="932">
        <v>29678.641</v>
      </c>
      <c r="AH254" s="930">
        <v>25108.598999999998</v>
      </c>
      <c r="AI254" s="934">
        <v>18388.396000000001</v>
      </c>
      <c r="AJ254" s="932">
        <v>20141.232</v>
      </c>
      <c r="AK254" s="930">
        <v>19039.524000000001</v>
      </c>
      <c r="AL254" s="940">
        <v>15668.446</v>
      </c>
      <c r="AO254" s="1651"/>
      <c r="AQ254" s="1659"/>
      <c r="AR254" s="1659"/>
      <c r="AS254" s="822"/>
      <c r="AT254" s="1659"/>
      <c r="AY254" s="1658"/>
      <c r="AZ254" s="1658"/>
      <c r="BC254" s="760"/>
      <c r="BD254" s="755"/>
      <c r="BE254" s="755"/>
      <c r="BF254" s="758"/>
      <c r="BG254" s="748"/>
      <c r="BH254" s="1343"/>
      <c r="BI254" s="748"/>
      <c r="BJ254" s="748"/>
      <c r="BK254" s="767"/>
      <c r="BL254" s="758"/>
      <c r="BM254" s="755"/>
      <c r="BN254" s="756"/>
      <c r="BO254" s="757"/>
      <c r="BP254" s="757"/>
      <c r="BQ254" s="748"/>
      <c r="BR254" s="758"/>
      <c r="BS254" s="788"/>
      <c r="BT254" s="762"/>
      <c r="BU254" s="766"/>
      <c r="BV254" s="766"/>
      <c r="BW254" s="766"/>
      <c r="BX254" s="764"/>
      <c r="BY254" s="748"/>
      <c r="BZ254" s="748"/>
      <c r="CA254" s="748"/>
      <c r="CB254" s="757"/>
      <c r="CC254" s="748"/>
      <c r="CD254" s="767"/>
    </row>
    <row r="255" spans="1:404" ht="14.25" customHeight="1" x14ac:dyDescent="0.15">
      <c r="A255" s="186" t="s">
        <v>171</v>
      </c>
      <c r="B255" s="417" t="s">
        <v>96</v>
      </c>
      <c r="C255" s="941">
        <v>370</v>
      </c>
      <c r="D255" s="942">
        <v>342</v>
      </c>
      <c r="E255" s="946">
        <v>354</v>
      </c>
      <c r="F255" s="948">
        <v>431</v>
      </c>
      <c r="G255" s="942">
        <v>484</v>
      </c>
      <c r="H255" s="943">
        <v>519</v>
      </c>
      <c r="I255" s="944">
        <v>495</v>
      </c>
      <c r="J255" s="942">
        <v>477</v>
      </c>
      <c r="K255" s="1082">
        <v>485</v>
      </c>
      <c r="L255" s="944">
        <v>445</v>
      </c>
      <c r="M255" s="942">
        <v>461</v>
      </c>
      <c r="N255" s="943">
        <v>476</v>
      </c>
      <c r="O255" s="944">
        <v>433</v>
      </c>
      <c r="P255" s="942">
        <v>392</v>
      </c>
      <c r="Q255" s="947">
        <v>350</v>
      </c>
      <c r="R255" s="944">
        <v>329</v>
      </c>
      <c r="S255" s="942">
        <v>331</v>
      </c>
      <c r="T255" s="946">
        <v>322</v>
      </c>
      <c r="U255" s="948">
        <v>305</v>
      </c>
      <c r="V255" s="980">
        <v>282</v>
      </c>
      <c r="W255" s="947">
        <v>311</v>
      </c>
      <c r="X255" s="948">
        <v>301</v>
      </c>
      <c r="Y255" s="949">
        <v>313</v>
      </c>
      <c r="Z255" s="947">
        <v>304</v>
      </c>
      <c r="AA255" s="950">
        <v>341</v>
      </c>
      <c r="AB255" s="942">
        <v>476</v>
      </c>
      <c r="AC255" s="946">
        <v>438</v>
      </c>
      <c r="AD255" s="944">
        <v>497</v>
      </c>
      <c r="AE255" s="949">
        <v>598</v>
      </c>
      <c r="AF255" s="946">
        <v>482</v>
      </c>
      <c r="AG255" s="944">
        <v>382</v>
      </c>
      <c r="AH255" s="942">
        <v>345</v>
      </c>
      <c r="AI255" s="946">
        <v>368</v>
      </c>
      <c r="AJ255" s="944">
        <v>349</v>
      </c>
      <c r="AK255" s="942">
        <v>325</v>
      </c>
      <c r="AL255" s="951">
        <v>327</v>
      </c>
      <c r="AP255" s="1655"/>
      <c r="AQ255" s="1659"/>
      <c r="AR255" s="1659"/>
      <c r="AS255" s="822"/>
      <c r="AT255" s="822"/>
      <c r="AU255" s="1656"/>
      <c r="AV255" s="1658"/>
      <c r="AW255" s="1658"/>
      <c r="AX255" s="1658"/>
      <c r="AZ255" s="1658"/>
      <c r="BA255" s="1656"/>
      <c r="BB255" s="1659"/>
      <c r="BC255" s="1659"/>
      <c r="BD255" s="768"/>
      <c r="BE255" s="748"/>
      <c r="BF255" s="758"/>
      <c r="BG255" s="755"/>
      <c r="BH255" s="755"/>
      <c r="BI255" s="755"/>
      <c r="BJ255" s="755"/>
      <c r="BK255" s="755"/>
      <c r="BL255" s="758"/>
      <c r="BM255" s="767"/>
      <c r="BN255" s="767"/>
      <c r="BO255" s="767"/>
      <c r="BP255" s="748"/>
      <c r="BQ255" s="748"/>
      <c r="BR255" s="758"/>
      <c r="BS255" s="767"/>
      <c r="BT255" s="767"/>
      <c r="BU255" s="767"/>
      <c r="BV255" s="767"/>
      <c r="BW255" s="748"/>
      <c r="BX255" s="758"/>
      <c r="BY255" s="755"/>
      <c r="BZ255" s="755"/>
      <c r="CA255" s="755"/>
      <c r="CB255" s="755"/>
      <c r="CC255" s="755"/>
      <c r="CD255" s="758"/>
      <c r="CE255" s="788"/>
      <c r="CF255" s="765"/>
      <c r="CG255" s="546"/>
      <c r="CH255" s="546"/>
      <c r="CI255" s="546"/>
      <c r="CJ255" s="764"/>
      <c r="CK255" s="767"/>
      <c r="CL255" s="767"/>
      <c r="CM255" s="767"/>
      <c r="CN255" s="767"/>
      <c r="CO255" s="767"/>
      <c r="CP255" s="767"/>
    </row>
    <row r="256" spans="1:404" ht="14.25" customHeight="1" x14ac:dyDescent="0.15">
      <c r="A256" s="250" t="s">
        <v>122</v>
      </c>
      <c r="B256" s="394" t="s">
        <v>93</v>
      </c>
      <c r="C256" s="917">
        <v>1.9890000000000001</v>
      </c>
      <c r="D256" s="918">
        <v>2.2799999999999998</v>
      </c>
      <c r="E256" s="922">
        <v>2.0070000000000001</v>
      </c>
      <c r="F256" s="924">
        <v>2.5619999999999998</v>
      </c>
      <c r="G256" s="918">
        <v>2.2589999999999999</v>
      </c>
      <c r="H256" s="961">
        <v>2.8820000000000001</v>
      </c>
      <c r="I256" s="920">
        <v>3.6909999999999998</v>
      </c>
      <c r="J256" s="918">
        <v>3.552</v>
      </c>
      <c r="K256" s="922">
        <v>3.2530000000000001</v>
      </c>
      <c r="L256" s="920">
        <v>3.536</v>
      </c>
      <c r="M256" s="926">
        <v>5.6630000000000003</v>
      </c>
      <c r="N256" s="961">
        <v>3.1309999999999998</v>
      </c>
      <c r="O256" s="920">
        <v>3.8580000000000001</v>
      </c>
      <c r="P256" s="918">
        <v>8.4139999999999997</v>
      </c>
      <c r="Q256" s="923">
        <v>18.861000000000001</v>
      </c>
      <c r="R256" s="924">
        <v>43.924999999999997</v>
      </c>
      <c r="S256" s="918">
        <v>107.13800000000001</v>
      </c>
      <c r="T256" s="922">
        <v>167.33699999999999</v>
      </c>
      <c r="U256" s="924">
        <v>147.94900000000001</v>
      </c>
      <c r="V256" s="1077">
        <v>154.28299999999999</v>
      </c>
      <c r="W256" s="925">
        <v>137.06399999999999</v>
      </c>
      <c r="X256" s="924">
        <v>44.337000000000003</v>
      </c>
      <c r="Y256" s="926">
        <v>22.376000000000001</v>
      </c>
      <c r="Z256" s="923">
        <v>54.262999999999998</v>
      </c>
      <c r="AA256" s="927">
        <v>102.39700000000001</v>
      </c>
      <c r="AB256" s="926">
        <v>146.99100000000001</v>
      </c>
      <c r="AC256" s="922">
        <v>123.291</v>
      </c>
      <c r="AD256" s="920">
        <v>86.45</v>
      </c>
      <c r="AE256" s="926">
        <v>52.703000000000003</v>
      </c>
      <c r="AF256" s="922">
        <v>49.396000000000001</v>
      </c>
      <c r="AG256" s="920">
        <v>28.222000000000001</v>
      </c>
      <c r="AH256" s="918">
        <v>19.055</v>
      </c>
      <c r="AI256" s="922">
        <v>9.798</v>
      </c>
      <c r="AJ256" s="920">
        <v>5.83</v>
      </c>
      <c r="AK256" s="918">
        <v>6.8760000000000003</v>
      </c>
      <c r="AL256" s="928">
        <v>9.298</v>
      </c>
      <c r="AO256" s="1651"/>
      <c r="AQ256" s="822"/>
      <c r="AR256" s="822"/>
      <c r="AS256" s="822"/>
      <c r="AT256" s="822"/>
      <c r="AV256" s="1657"/>
      <c r="AW256" s="1657"/>
      <c r="AX256" s="1657"/>
      <c r="AY256" s="1658"/>
      <c r="BB256" s="815"/>
      <c r="BC256" s="816"/>
      <c r="BD256" s="757"/>
      <c r="BE256" s="757"/>
      <c r="BF256" s="787"/>
      <c r="BG256" s="748"/>
      <c r="BH256" s="748"/>
      <c r="BI256" s="748"/>
      <c r="BJ256" s="748"/>
      <c r="BK256" s="767"/>
      <c r="BL256" s="787"/>
      <c r="BM256" s="755"/>
      <c r="BN256" s="756"/>
      <c r="BO256" s="757"/>
      <c r="BP256" s="757"/>
      <c r="BQ256" s="757"/>
      <c r="BR256" s="787"/>
      <c r="BS256" s="767"/>
      <c r="BT256" s="1344"/>
      <c r="BU256" s="767"/>
      <c r="BV256" s="767"/>
      <c r="BW256" s="767"/>
      <c r="BX256" s="748"/>
      <c r="BY256" s="755"/>
      <c r="BZ256" s="755"/>
      <c r="CA256" s="755"/>
      <c r="CB256" s="755"/>
      <c r="CC256" s="755"/>
      <c r="CD256" s="758"/>
      <c r="CE256" s="755"/>
      <c r="CF256" s="755"/>
    </row>
    <row r="257" spans="1:391" ht="14.25" customHeight="1" x14ac:dyDescent="0.15">
      <c r="A257" s="184" t="s">
        <v>172</v>
      </c>
      <c r="B257" s="395" t="s">
        <v>94</v>
      </c>
      <c r="C257" s="929">
        <v>1794.04</v>
      </c>
      <c r="D257" s="930">
        <v>1865.8209999999999</v>
      </c>
      <c r="E257" s="934">
        <v>1812.0830000000001</v>
      </c>
      <c r="F257" s="936">
        <v>3194.971</v>
      </c>
      <c r="G257" s="930">
        <v>2866.8969999999999</v>
      </c>
      <c r="H257" s="986">
        <v>4220.4920000000002</v>
      </c>
      <c r="I257" s="932">
        <v>4234.1440000000002</v>
      </c>
      <c r="J257" s="930">
        <v>3268.3180000000002</v>
      </c>
      <c r="K257" s="934">
        <v>2946.5219999999999</v>
      </c>
      <c r="L257" s="932">
        <v>3440.9850000000001</v>
      </c>
      <c r="M257" s="938">
        <v>5625.5460000000003</v>
      </c>
      <c r="N257" s="974">
        <v>3751.7890000000002</v>
      </c>
      <c r="O257" s="972">
        <v>4262.8739999999998</v>
      </c>
      <c r="P257" s="930">
        <v>7208.3909999999996</v>
      </c>
      <c r="Q257" s="935">
        <v>12296.501</v>
      </c>
      <c r="R257" s="936">
        <v>22462.145</v>
      </c>
      <c r="S257" s="930">
        <v>45716.601999999999</v>
      </c>
      <c r="T257" s="934">
        <v>70905.945000000007</v>
      </c>
      <c r="U257" s="936">
        <v>77063.172999999995</v>
      </c>
      <c r="V257" s="1078">
        <v>92487.040999999997</v>
      </c>
      <c r="W257" s="937">
        <v>70996.774999999994</v>
      </c>
      <c r="X257" s="936">
        <v>20034.883000000002</v>
      </c>
      <c r="Y257" s="938">
        <v>10885.852000000001</v>
      </c>
      <c r="Z257" s="935">
        <v>34276.290999999997</v>
      </c>
      <c r="AA257" s="939">
        <v>79379.332999999999</v>
      </c>
      <c r="AB257" s="930">
        <v>153239.98000000001</v>
      </c>
      <c r="AC257" s="934">
        <v>164148.755</v>
      </c>
      <c r="AD257" s="932">
        <v>98945.231</v>
      </c>
      <c r="AE257" s="938">
        <v>59915.485000000001</v>
      </c>
      <c r="AF257" s="934">
        <v>50130.25</v>
      </c>
      <c r="AG257" s="932">
        <v>19917.757000000001</v>
      </c>
      <c r="AH257" s="930">
        <v>11079.632</v>
      </c>
      <c r="AI257" s="934">
        <v>6700.915</v>
      </c>
      <c r="AJ257" s="932">
        <v>4727.7640000000001</v>
      </c>
      <c r="AK257" s="930">
        <v>4100.3429999999998</v>
      </c>
      <c r="AL257" s="940">
        <v>3690.0160000000001</v>
      </c>
      <c r="AO257" s="1651"/>
      <c r="AQ257" s="822"/>
      <c r="AR257" s="822"/>
      <c r="AS257" s="1659"/>
      <c r="AT257" s="822"/>
      <c r="AV257" s="1658"/>
      <c r="AW257" s="1658"/>
      <c r="AX257" s="1658"/>
      <c r="AY257" s="1657"/>
      <c r="AZ257" s="1658"/>
      <c r="BB257" s="822"/>
      <c r="BC257" s="822"/>
      <c r="BD257" s="767"/>
      <c r="BE257" s="748"/>
      <c r="BF257" s="758"/>
      <c r="BG257" s="767"/>
      <c r="BH257" s="1344"/>
      <c r="BI257" s="767"/>
      <c r="BJ257" s="748"/>
      <c r="BK257" s="767"/>
      <c r="BL257" s="758"/>
      <c r="BM257" s="755"/>
      <c r="BN257" s="755"/>
    </row>
    <row r="258" spans="1:391" ht="14.25" customHeight="1" x14ac:dyDescent="0.15">
      <c r="A258" s="186" t="s">
        <v>172</v>
      </c>
      <c r="B258" s="417" t="s">
        <v>96</v>
      </c>
      <c r="C258" s="941">
        <v>902</v>
      </c>
      <c r="D258" s="942">
        <v>818</v>
      </c>
      <c r="E258" s="946">
        <v>903</v>
      </c>
      <c r="F258" s="948">
        <v>1247</v>
      </c>
      <c r="G258" s="942">
        <v>1269</v>
      </c>
      <c r="H258" s="943">
        <v>1464</v>
      </c>
      <c r="I258" s="944">
        <v>1147</v>
      </c>
      <c r="J258" s="942">
        <v>920</v>
      </c>
      <c r="K258" s="946">
        <v>906</v>
      </c>
      <c r="L258" s="944">
        <v>973</v>
      </c>
      <c r="M258" s="942">
        <v>993</v>
      </c>
      <c r="N258" s="946">
        <v>1198</v>
      </c>
      <c r="O258" s="944">
        <v>1105</v>
      </c>
      <c r="P258" s="942">
        <v>857</v>
      </c>
      <c r="Q258" s="947">
        <v>652</v>
      </c>
      <c r="R258" s="944">
        <v>511</v>
      </c>
      <c r="S258" s="942">
        <v>427</v>
      </c>
      <c r="T258" s="946">
        <v>424</v>
      </c>
      <c r="U258" s="948">
        <v>521</v>
      </c>
      <c r="V258" s="980">
        <v>599</v>
      </c>
      <c r="W258" s="947">
        <v>518</v>
      </c>
      <c r="X258" s="948">
        <v>452</v>
      </c>
      <c r="Y258" s="949">
        <v>486</v>
      </c>
      <c r="Z258" s="947">
        <v>632</v>
      </c>
      <c r="AA258" s="950">
        <v>775</v>
      </c>
      <c r="AB258" s="942">
        <v>1043</v>
      </c>
      <c r="AC258" s="946">
        <v>1331</v>
      </c>
      <c r="AD258" s="944">
        <v>1145</v>
      </c>
      <c r="AE258" s="949">
        <v>1137</v>
      </c>
      <c r="AF258" s="946">
        <v>1015</v>
      </c>
      <c r="AG258" s="944">
        <v>706</v>
      </c>
      <c r="AH258" s="942">
        <v>581</v>
      </c>
      <c r="AI258" s="946">
        <v>684</v>
      </c>
      <c r="AJ258" s="944">
        <v>811</v>
      </c>
      <c r="AK258" s="942">
        <v>596</v>
      </c>
      <c r="AL258" s="951">
        <v>397</v>
      </c>
      <c r="AO258" s="1651"/>
      <c r="AP258" s="1655"/>
      <c r="AQ258" s="822"/>
      <c r="AR258" s="822"/>
      <c r="AS258" s="1659"/>
      <c r="AT258" s="822"/>
      <c r="AU258" s="1656"/>
      <c r="AY258" s="1658"/>
      <c r="AZ258" s="1657"/>
      <c r="BA258" s="1656"/>
      <c r="BB258" s="822"/>
      <c r="BC258" s="822"/>
      <c r="BD258" s="767"/>
      <c r="BE258" s="252"/>
      <c r="BF258" s="758"/>
      <c r="BG258" s="755"/>
      <c r="BH258" s="755"/>
    </row>
    <row r="259" spans="1:391" ht="14.25" customHeight="1" x14ac:dyDescent="0.15">
      <c r="A259" s="250" t="s">
        <v>173</v>
      </c>
      <c r="B259" s="394" t="s">
        <v>93</v>
      </c>
      <c r="C259" s="917">
        <v>48.411000000000001</v>
      </c>
      <c r="D259" s="918">
        <v>62.79</v>
      </c>
      <c r="E259" s="922">
        <v>40.395000000000003</v>
      </c>
      <c r="F259" s="924">
        <v>65.245999999999995</v>
      </c>
      <c r="G259" s="918">
        <v>98.052999999999997</v>
      </c>
      <c r="H259" s="961">
        <v>109.539</v>
      </c>
      <c r="I259" s="920">
        <v>183.47399999999999</v>
      </c>
      <c r="J259" s="918">
        <v>274.161</v>
      </c>
      <c r="K259" s="922">
        <v>354.28899999999999</v>
      </c>
      <c r="L259" s="920">
        <v>376.346</v>
      </c>
      <c r="M259" s="926">
        <v>425.19499999999999</v>
      </c>
      <c r="N259" s="961">
        <v>442.45400000000001</v>
      </c>
      <c r="O259" s="920">
        <v>592.10799999999995</v>
      </c>
      <c r="P259" s="918">
        <v>656.77700000000004</v>
      </c>
      <c r="Q259" s="923">
        <v>616.09400000000005</v>
      </c>
      <c r="R259" s="924">
        <v>737.22500000000002</v>
      </c>
      <c r="S259" s="918">
        <v>573.63199999999995</v>
      </c>
      <c r="T259" s="922">
        <v>579.96799999999996</v>
      </c>
      <c r="U259" s="924">
        <v>439.3</v>
      </c>
      <c r="V259" s="1077">
        <v>293.31</v>
      </c>
      <c r="W259" s="925">
        <v>182.91200000000001</v>
      </c>
      <c r="X259" s="924">
        <v>135.232</v>
      </c>
      <c r="Y259" s="926">
        <v>124.28100000000001</v>
      </c>
      <c r="Z259" s="923">
        <v>207.624</v>
      </c>
      <c r="AA259" s="927">
        <v>227.83099999999999</v>
      </c>
      <c r="AB259" s="926">
        <v>282.18</v>
      </c>
      <c r="AC259" s="922">
        <v>331.78500000000003</v>
      </c>
      <c r="AD259" s="920">
        <v>379.88499999999999</v>
      </c>
      <c r="AE259" s="926">
        <v>347.262</v>
      </c>
      <c r="AF259" s="922">
        <v>445.72800000000001</v>
      </c>
      <c r="AG259" s="920">
        <v>534.33000000000004</v>
      </c>
      <c r="AH259" s="918">
        <v>459.00200000000001</v>
      </c>
      <c r="AI259" s="922">
        <v>341.459</v>
      </c>
      <c r="AJ259" s="920">
        <v>263.529</v>
      </c>
      <c r="AK259" s="918">
        <v>173.84100000000001</v>
      </c>
      <c r="AL259" s="928">
        <v>127.41500000000001</v>
      </c>
      <c r="AO259" s="1651"/>
      <c r="AQ259" s="769"/>
      <c r="AR259" s="1653"/>
      <c r="AS259" s="1659"/>
      <c r="AT259" s="822"/>
      <c r="AV259" s="1654"/>
      <c r="AW259" s="1654"/>
      <c r="AX259" s="1654"/>
      <c r="AZ259" s="1658"/>
    </row>
    <row r="260" spans="1:391" ht="14.25" customHeight="1" x14ac:dyDescent="0.15">
      <c r="A260" s="184" t="s">
        <v>174</v>
      </c>
      <c r="B260" s="395" t="s">
        <v>94</v>
      </c>
      <c r="C260" s="929">
        <v>27943.817999999999</v>
      </c>
      <c r="D260" s="930">
        <v>33885.067999999999</v>
      </c>
      <c r="E260" s="934">
        <v>25588.260999999999</v>
      </c>
      <c r="F260" s="936">
        <v>52220.478999999999</v>
      </c>
      <c r="G260" s="930">
        <v>78467.233999999997</v>
      </c>
      <c r="H260" s="986">
        <v>91412.411999999997</v>
      </c>
      <c r="I260" s="932">
        <v>138375.21900000001</v>
      </c>
      <c r="J260" s="930">
        <v>191672.54199999999</v>
      </c>
      <c r="K260" s="934">
        <v>214080.845</v>
      </c>
      <c r="L260" s="932">
        <v>216730.70600000001</v>
      </c>
      <c r="M260" s="938">
        <v>254856.52</v>
      </c>
      <c r="N260" s="934">
        <v>293285.41800000001</v>
      </c>
      <c r="O260" s="972">
        <v>323680.46500000003</v>
      </c>
      <c r="P260" s="930">
        <v>316736.66399999999</v>
      </c>
      <c r="Q260" s="935">
        <v>262146.52600000001</v>
      </c>
      <c r="R260" s="936">
        <v>291585.20199999999</v>
      </c>
      <c r="S260" s="930">
        <v>265954.06699999998</v>
      </c>
      <c r="T260" s="934">
        <v>296328.87400000001</v>
      </c>
      <c r="U260" s="936">
        <v>244994.37599999999</v>
      </c>
      <c r="V260" s="1078">
        <v>135668.55100000001</v>
      </c>
      <c r="W260" s="937">
        <v>70868.740000000005</v>
      </c>
      <c r="X260" s="936">
        <v>57418.055</v>
      </c>
      <c r="Y260" s="938">
        <v>60616.777000000002</v>
      </c>
      <c r="Z260" s="935">
        <v>105581.185</v>
      </c>
      <c r="AA260" s="939">
        <v>141423.041</v>
      </c>
      <c r="AB260" s="930">
        <v>198893.41899999999</v>
      </c>
      <c r="AC260" s="934">
        <v>228763.81899999999</v>
      </c>
      <c r="AD260" s="932">
        <v>256721.31</v>
      </c>
      <c r="AE260" s="938">
        <v>233583.33600000001</v>
      </c>
      <c r="AF260" s="934">
        <v>302348.33199999999</v>
      </c>
      <c r="AG260" s="932">
        <v>284563.47700000001</v>
      </c>
      <c r="AH260" s="930">
        <v>165382.80600000001</v>
      </c>
      <c r="AI260" s="934">
        <v>113641.19</v>
      </c>
      <c r="AJ260" s="932">
        <v>91605.392000000007</v>
      </c>
      <c r="AK260" s="930">
        <v>64041.822</v>
      </c>
      <c r="AL260" s="940">
        <v>48172.578000000001</v>
      </c>
      <c r="AO260" s="1651"/>
      <c r="AQ260" s="769"/>
      <c r="AR260" s="1653"/>
      <c r="AS260" s="822"/>
      <c r="AT260" s="822"/>
      <c r="AY260" s="1654"/>
      <c r="BC260" s="760"/>
      <c r="BD260" s="755"/>
      <c r="BE260" s="755"/>
      <c r="BF260" s="758"/>
      <c r="BG260" s="755"/>
      <c r="BH260" s="755"/>
      <c r="BI260" s="755"/>
      <c r="BJ260" s="755"/>
      <c r="BK260" s="755"/>
      <c r="BL260" s="787"/>
      <c r="BM260" s="767"/>
      <c r="BN260" s="767"/>
      <c r="BO260" s="767"/>
      <c r="BP260" s="768"/>
      <c r="BQ260" s="748"/>
      <c r="BR260" s="787"/>
      <c r="BS260" s="767"/>
      <c r="BT260" s="767"/>
      <c r="BU260" s="767"/>
      <c r="BV260" s="768"/>
      <c r="BW260" s="768"/>
      <c r="BX260" s="787"/>
      <c r="BY260" s="755"/>
      <c r="BZ260" s="755"/>
      <c r="CA260" s="755"/>
      <c r="CB260" s="755"/>
      <c r="CC260" s="755"/>
      <c r="CD260" s="787"/>
      <c r="CE260" s="767"/>
      <c r="CF260" s="767"/>
      <c r="CG260" s="767"/>
      <c r="CH260" s="768"/>
      <c r="CI260" s="768"/>
      <c r="CJ260" s="758"/>
      <c r="CK260" s="755"/>
      <c r="CL260" s="755"/>
      <c r="CM260" s="755"/>
      <c r="CN260" s="755"/>
      <c r="CO260" s="755"/>
      <c r="CP260" s="758"/>
      <c r="CQ260" s="767"/>
      <c r="CR260" s="767"/>
      <c r="CS260" s="767"/>
      <c r="CT260" s="767"/>
      <c r="CU260" s="767"/>
      <c r="CV260" s="758"/>
      <c r="CW260" s="770"/>
      <c r="CX260" s="770"/>
      <c r="CY260" s="770"/>
      <c r="CZ260" s="252"/>
      <c r="DA260" s="767"/>
      <c r="DB260" s="758"/>
      <c r="DC260" s="767"/>
      <c r="DD260" s="1344"/>
      <c r="DE260" s="767"/>
      <c r="DF260" s="767"/>
      <c r="DG260" s="748"/>
      <c r="DH260" s="758"/>
      <c r="DI260" s="755"/>
      <c r="DJ260" s="755"/>
      <c r="DK260" s="755"/>
      <c r="DL260" s="755"/>
      <c r="DM260" s="755"/>
      <c r="DN260" s="758"/>
      <c r="DO260" s="770"/>
      <c r="DP260" s="778"/>
      <c r="DQ260" s="768"/>
      <c r="DR260" s="748"/>
      <c r="DS260" s="748"/>
      <c r="DT260" s="787"/>
      <c r="DU260" s="252"/>
      <c r="DV260" s="252"/>
      <c r="DW260" s="252"/>
      <c r="DX260" s="748"/>
      <c r="DY260" s="767"/>
      <c r="DZ260" s="764"/>
      <c r="EA260" s="755"/>
      <c r="EB260" s="755"/>
      <c r="EC260" s="755"/>
      <c r="ED260" s="755"/>
      <c r="EE260" s="755"/>
      <c r="EF260" s="758"/>
      <c r="EG260" s="748"/>
      <c r="EH260" s="748"/>
      <c r="EI260" s="748"/>
      <c r="EJ260" s="252"/>
      <c r="EK260" s="252"/>
      <c r="EL260" s="758"/>
      <c r="EM260" s="767"/>
      <c r="EN260" s="767"/>
      <c r="EO260" s="767"/>
      <c r="EP260" s="767"/>
      <c r="EQ260" s="767"/>
      <c r="ER260" s="758"/>
      <c r="ES260" s="252"/>
      <c r="ET260" s="252"/>
      <c r="EU260" s="252"/>
      <c r="EV260" s="748"/>
      <c r="EW260" s="252"/>
      <c r="EX260" s="758"/>
      <c r="EY260" s="755"/>
      <c r="EZ260" s="755"/>
      <c r="FA260" s="755"/>
      <c r="FB260" s="755"/>
      <c r="FC260" s="755"/>
      <c r="FD260" s="780"/>
      <c r="FE260" s="755"/>
      <c r="FF260" s="755"/>
      <c r="FG260" s="755"/>
      <c r="FH260" s="755"/>
      <c r="FI260" s="755"/>
      <c r="FJ260" s="748"/>
      <c r="FK260" s="755"/>
      <c r="FL260" s="755"/>
      <c r="FM260" s="755"/>
      <c r="FN260" s="755"/>
      <c r="FO260" s="755"/>
      <c r="FP260" s="758"/>
      <c r="FQ260" s="748"/>
      <c r="FR260" s="748"/>
      <c r="FS260" s="748"/>
      <c r="FT260" s="767"/>
      <c r="FU260" s="767"/>
      <c r="FV260" s="758"/>
      <c r="FW260" s="767"/>
      <c r="FX260" s="767"/>
      <c r="FY260" s="767"/>
      <c r="FZ260" s="766"/>
      <c r="GA260" s="767"/>
      <c r="GB260" s="758"/>
      <c r="GC260" s="748"/>
      <c r="GD260" s="748"/>
      <c r="GE260" s="748"/>
      <c r="GF260" s="766"/>
      <c r="GG260" s="748"/>
      <c r="GH260" s="758"/>
      <c r="GI260" s="773"/>
      <c r="GJ260" s="762"/>
      <c r="GK260" s="766"/>
      <c r="GL260" s="748"/>
      <c r="GM260" s="767"/>
      <c r="GN260" s="758"/>
      <c r="GO260" s="545"/>
      <c r="GP260" s="753"/>
      <c r="GQ260" s="546"/>
      <c r="GR260" s="546"/>
      <c r="GS260" s="546"/>
      <c r="GT260" s="764"/>
      <c r="GU260" s="748"/>
      <c r="GV260" s="748"/>
      <c r="GW260" s="748"/>
      <c r="GX260" s="757"/>
      <c r="GY260" s="767"/>
      <c r="GZ260" s="758"/>
      <c r="HA260" s="755"/>
      <c r="HB260" s="756"/>
      <c r="HC260" s="768"/>
      <c r="HD260" s="768"/>
      <c r="HE260" s="767"/>
      <c r="HF260" s="767"/>
      <c r="HG260" s="5"/>
      <c r="HH260" s="5"/>
      <c r="HI260" s="5"/>
      <c r="HJ260" s="59"/>
      <c r="HK260" s="792"/>
      <c r="HL260" s="5"/>
      <c r="HM260" s="758"/>
      <c r="HN260" s="748"/>
      <c r="HO260" s="748"/>
      <c r="HP260" s="748"/>
      <c r="HQ260" s="748"/>
      <c r="HR260" s="767"/>
      <c r="HS260" s="748"/>
      <c r="HT260" s="252"/>
      <c r="HU260" s="252"/>
      <c r="HV260" s="252"/>
      <c r="HW260" s="748"/>
      <c r="HX260" s="767"/>
      <c r="HY260" s="748"/>
      <c r="HZ260" s="748"/>
      <c r="IA260" s="748"/>
      <c r="IB260" s="748"/>
      <c r="IC260" s="767"/>
      <c r="ID260" s="748"/>
      <c r="IE260" s="758"/>
      <c r="IF260" s="767"/>
      <c r="IG260" s="767"/>
      <c r="IH260" s="767"/>
      <c r="II260" s="748"/>
      <c r="IJ260" s="767"/>
      <c r="IK260" s="758"/>
      <c r="IL260" s="748"/>
      <c r="IM260" s="787"/>
      <c r="IN260" s="787"/>
      <c r="IO260" s="758"/>
      <c r="IP260" s="787"/>
      <c r="IQ260" s="758"/>
      <c r="IR260" s="764"/>
      <c r="IS260" s="252"/>
      <c r="IT260" s="252"/>
      <c r="IU260" s="767"/>
      <c r="IV260" s="757"/>
      <c r="IW260" s="748"/>
      <c r="IX260" s="252"/>
      <c r="IY260" s="252"/>
      <c r="IZ260" s="252"/>
      <c r="JA260" s="252"/>
      <c r="JB260" s="252"/>
      <c r="JC260" s="758"/>
      <c r="JD260" s="755"/>
      <c r="JE260" s="755"/>
      <c r="JF260" s="755"/>
      <c r="JG260" s="755"/>
      <c r="JH260" s="755"/>
      <c r="JI260" s="767"/>
      <c r="JJ260" s="755"/>
      <c r="JK260" s="755"/>
      <c r="JL260" s="755"/>
      <c r="JM260" s="755"/>
      <c r="JN260" s="755"/>
      <c r="JO260" s="767"/>
      <c r="JP260" s="748"/>
      <c r="JQ260" s="748"/>
      <c r="JR260" s="748"/>
      <c r="JS260" s="748"/>
      <c r="JT260" s="768"/>
      <c r="JU260" s="767"/>
      <c r="JW260" s="753"/>
      <c r="JX260" s="546"/>
      <c r="JY260" s="546"/>
      <c r="JZ260" s="546"/>
      <c r="KA260" s="5"/>
      <c r="KB260" s="565"/>
      <c r="KC260" s="747"/>
      <c r="KD260" s="576"/>
      <c r="KE260" s="576"/>
      <c r="KF260" s="576"/>
      <c r="KG260" s="5"/>
      <c r="KH260" s="5"/>
      <c r="KK260" s="59"/>
      <c r="KL260" s="5"/>
      <c r="KM260" s="5"/>
      <c r="KN260" s="61"/>
      <c r="KO260" s="59"/>
      <c r="KP260" s="59"/>
      <c r="KQ260" s="59"/>
      <c r="KS260" s="252"/>
      <c r="KT260" s="252"/>
      <c r="KU260" s="252"/>
      <c r="KV260" s="5"/>
      <c r="KW260" s="279"/>
      <c r="KX260" s="252"/>
      <c r="KY260" s="252"/>
      <c r="KZ260" s="252"/>
      <c r="LA260" s="252"/>
      <c r="LB260" s="5"/>
      <c r="LC260" s="5"/>
      <c r="LF260" s="5"/>
      <c r="LI260" s="5"/>
      <c r="LK260" s="5"/>
      <c r="LL260" s="5"/>
      <c r="LM260" s="59"/>
      <c r="LN260" s="61"/>
      <c r="LO260" s="61"/>
      <c r="LP260" s="59"/>
      <c r="LQ260" s="59"/>
      <c r="LR260" s="59"/>
      <c r="MC260" s="5"/>
      <c r="MD260" s="5"/>
      <c r="MO260" s="61"/>
      <c r="MP260" s="56"/>
      <c r="MQ260" s="56"/>
      <c r="MR260" s="56"/>
      <c r="MS260" s="257"/>
      <c r="MT260" s="258"/>
      <c r="MU260" s="258"/>
      <c r="MV260" s="258"/>
    </row>
    <row r="261" spans="1:391" ht="14.25" customHeight="1" x14ac:dyDescent="0.15">
      <c r="A261" s="186" t="s">
        <v>174</v>
      </c>
      <c r="B261" s="417" t="s">
        <v>96</v>
      </c>
      <c r="C261" s="941">
        <v>577</v>
      </c>
      <c r="D261" s="942">
        <v>540</v>
      </c>
      <c r="E261" s="946">
        <v>633</v>
      </c>
      <c r="F261" s="948">
        <v>800</v>
      </c>
      <c r="G261" s="942">
        <v>800</v>
      </c>
      <c r="H261" s="943">
        <v>835</v>
      </c>
      <c r="I261" s="944">
        <v>754</v>
      </c>
      <c r="J261" s="942">
        <v>699</v>
      </c>
      <c r="K261" s="946">
        <v>604</v>
      </c>
      <c r="L261" s="944">
        <v>576</v>
      </c>
      <c r="M261" s="942">
        <v>599</v>
      </c>
      <c r="N261" s="943">
        <v>663</v>
      </c>
      <c r="O261" s="944">
        <v>547</v>
      </c>
      <c r="P261" s="942">
        <v>482</v>
      </c>
      <c r="Q261" s="947">
        <v>425</v>
      </c>
      <c r="R261" s="944">
        <v>396</v>
      </c>
      <c r="S261" s="942">
        <v>464</v>
      </c>
      <c r="T261" s="946">
        <v>511</v>
      </c>
      <c r="U261" s="948">
        <v>558</v>
      </c>
      <c r="V261" s="980">
        <v>463</v>
      </c>
      <c r="W261" s="947">
        <v>387</v>
      </c>
      <c r="X261" s="948">
        <v>425</v>
      </c>
      <c r="Y261" s="949">
        <v>488</v>
      </c>
      <c r="Z261" s="947">
        <v>509</v>
      </c>
      <c r="AA261" s="950">
        <v>621</v>
      </c>
      <c r="AB261" s="942">
        <v>705</v>
      </c>
      <c r="AC261" s="946">
        <v>689</v>
      </c>
      <c r="AD261" s="944">
        <v>676</v>
      </c>
      <c r="AE261" s="949">
        <v>673</v>
      </c>
      <c r="AF261" s="946">
        <v>678</v>
      </c>
      <c r="AG261" s="944">
        <v>533</v>
      </c>
      <c r="AH261" s="942">
        <v>360</v>
      </c>
      <c r="AI261" s="946">
        <v>333</v>
      </c>
      <c r="AJ261" s="944">
        <v>348</v>
      </c>
      <c r="AK261" s="942">
        <v>368</v>
      </c>
      <c r="AL261" s="951">
        <v>378</v>
      </c>
      <c r="AP261" s="1655"/>
      <c r="AQ261" s="769"/>
      <c r="AR261" s="1653"/>
      <c r="AS261" s="822"/>
      <c r="AT261" s="1659"/>
      <c r="AU261" s="1656"/>
      <c r="AZ261" s="1654"/>
      <c r="BA261" s="1656"/>
      <c r="BC261" s="760"/>
      <c r="BD261" s="755"/>
      <c r="BE261" s="755"/>
      <c r="BF261" s="758"/>
      <c r="BG261" s="755"/>
      <c r="BH261" s="755"/>
      <c r="BI261" s="755"/>
      <c r="BJ261" s="755"/>
      <c r="BK261" s="755"/>
      <c r="BL261" s="758"/>
      <c r="BM261" s="767"/>
      <c r="BN261" s="767"/>
      <c r="BO261" s="767"/>
      <c r="BP261" s="748"/>
      <c r="BQ261" s="767"/>
      <c r="BR261" s="758"/>
      <c r="BS261" s="767"/>
      <c r="BT261" s="767"/>
      <c r="BU261" s="767"/>
      <c r="BV261" s="748"/>
      <c r="BW261" s="767"/>
      <c r="BX261" s="758"/>
      <c r="BY261" s="755"/>
      <c r="BZ261" s="755"/>
      <c r="CA261" s="755"/>
      <c r="CB261" s="755"/>
      <c r="CC261" s="755"/>
      <c r="CD261" s="758"/>
      <c r="CE261" s="748"/>
      <c r="CF261" s="748"/>
      <c r="CG261" s="748"/>
      <c r="CH261" s="767"/>
      <c r="CI261" s="748"/>
      <c r="CJ261" s="758"/>
      <c r="CK261" s="755"/>
      <c r="CL261" s="755"/>
      <c r="CM261" s="755"/>
      <c r="CN261" s="755"/>
      <c r="CO261" s="755"/>
      <c r="CP261" s="758"/>
      <c r="CQ261" s="748"/>
      <c r="CR261" s="748"/>
      <c r="CS261" s="748"/>
      <c r="CT261" s="767"/>
      <c r="CU261" s="767"/>
      <c r="CV261" s="758"/>
      <c r="CW261" s="748"/>
      <c r="CX261" s="748"/>
      <c r="CY261" s="748"/>
      <c r="CZ261" s="770"/>
      <c r="DA261" s="770"/>
      <c r="DB261" s="758"/>
      <c r="DC261" s="767"/>
      <c r="DD261" s="767"/>
      <c r="DE261" s="767"/>
      <c r="DF261" s="767"/>
      <c r="DG261" s="748"/>
      <c r="DH261" s="787"/>
      <c r="DI261" s="755"/>
      <c r="DJ261" s="755"/>
      <c r="DK261" s="755"/>
      <c r="DL261" s="755"/>
      <c r="DM261" s="755"/>
      <c r="DN261" s="758"/>
      <c r="DO261" s="770"/>
      <c r="DP261" s="778"/>
      <c r="DQ261" s="768"/>
      <c r="DR261" s="748"/>
      <c r="DS261" s="748"/>
      <c r="DT261" s="758"/>
      <c r="DU261" s="252"/>
      <c r="DV261" s="252"/>
      <c r="DW261" s="252"/>
      <c r="DX261" s="748"/>
      <c r="DY261" s="767"/>
      <c r="DZ261" s="764"/>
      <c r="EA261" s="755"/>
      <c r="EB261" s="755"/>
      <c r="EC261" s="755"/>
      <c r="ED261" s="755"/>
      <c r="EE261" s="755"/>
      <c r="EF261" s="758"/>
      <c r="EG261" s="755"/>
      <c r="EH261" s="755"/>
      <c r="EI261" s="755"/>
      <c r="EJ261" s="755"/>
      <c r="EK261" s="755"/>
      <c r="EL261" s="758"/>
      <c r="EM261" s="767"/>
      <c r="EN261" s="767"/>
      <c r="EO261" s="767"/>
      <c r="EP261" s="767"/>
      <c r="EQ261" s="757"/>
      <c r="ER261" s="758"/>
      <c r="ES261" s="252"/>
      <c r="ET261" s="252"/>
      <c r="EU261" s="252"/>
      <c r="EV261" s="748"/>
      <c r="EW261" s="252"/>
      <c r="EX261" s="758"/>
      <c r="EY261" s="755"/>
      <c r="EZ261" s="755"/>
      <c r="FA261" s="755"/>
      <c r="FB261" s="755"/>
      <c r="FC261" s="755"/>
      <c r="FD261" s="780"/>
      <c r="FE261" s="755"/>
      <c r="FF261" s="755"/>
      <c r="FG261" s="755"/>
      <c r="FH261" s="755"/>
      <c r="FI261" s="755"/>
      <c r="FJ261" s="758"/>
      <c r="FK261" s="755"/>
      <c r="FL261" s="755"/>
      <c r="FM261" s="755"/>
      <c r="FN261" s="755"/>
      <c r="FO261" s="755"/>
      <c r="FP261" s="758"/>
      <c r="FQ261" s="767"/>
      <c r="FR261" s="767"/>
      <c r="FS261" s="767"/>
      <c r="FT261" s="767"/>
      <c r="FU261" s="767"/>
      <c r="FV261" s="758"/>
      <c r="FW261" s="773"/>
      <c r="FX261" s="762"/>
      <c r="FY261" s="766"/>
      <c r="FZ261" s="767"/>
      <c r="GA261" s="768"/>
      <c r="GB261" s="758"/>
      <c r="GC261" s="767"/>
      <c r="GD261" s="767"/>
      <c r="GE261" s="767"/>
      <c r="GF261" s="766"/>
      <c r="GG261" s="768"/>
      <c r="GH261" s="758"/>
      <c r="GI261" s="773"/>
      <c r="GJ261" s="762"/>
      <c r="GK261" s="766"/>
      <c r="GL261" s="767"/>
      <c r="GM261" s="767"/>
      <c r="GN261" s="758"/>
      <c r="GO261" s="545"/>
      <c r="GP261" s="753"/>
      <c r="GQ261" s="546"/>
      <c r="GR261" s="546"/>
      <c r="GS261" s="546"/>
      <c r="GT261" s="764"/>
      <c r="GU261" s="252"/>
      <c r="GV261" s="252"/>
      <c r="GW261" s="252"/>
      <c r="GX261" s="252"/>
      <c r="GY261" s="748"/>
      <c r="GZ261" s="758"/>
      <c r="HA261" s="767"/>
      <c r="HB261" s="767"/>
      <c r="HC261" s="767"/>
      <c r="HD261" s="768"/>
      <c r="HE261" s="748"/>
      <c r="HF261" s="767"/>
      <c r="HG261" s="59"/>
      <c r="HH261" s="59"/>
      <c r="HI261" s="59"/>
      <c r="HJ261" s="5"/>
      <c r="HK261" s="792"/>
      <c r="HL261" s="5"/>
      <c r="HM261" s="787"/>
      <c r="HN261" s="767"/>
      <c r="HO261" s="767"/>
      <c r="HP261" s="767"/>
      <c r="HQ261" s="252"/>
      <c r="HR261" s="748"/>
      <c r="HS261" s="758"/>
      <c r="HT261" s="748"/>
      <c r="HU261" s="748"/>
      <c r="HV261" s="748"/>
      <c r="HW261" s="748"/>
      <c r="HX261" s="767"/>
      <c r="HY261" s="758"/>
      <c r="HZ261" s="748"/>
      <c r="IA261" s="748"/>
      <c r="IB261" s="748"/>
      <c r="IC261" s="757"/>
      <c r="ID261" s="767"/>
      <c r="IE261" s="758"/>
      <c r="IF261" s="755"/>
      <c r="IG261" s="755"/>
      <c r="IH261" s="755"/>
      <c r="II261" s="755"/>
      <c r="IJ261" s="755"/>
      <c r="IK261" s="758"/>
      <c r="IL261" s="758"/>
      <c r="IM261" s="758"/>
      <c r="IN261" s="758"/>
      <c r="IO261" s="787"/>
      <c r="IP261" s="787"/>
      <c r="IQ261" s="758"/>
      <c r="IR261" s="755"/>
      <c r="IS261" s="756"/>
      <c r="IT261" s="757"/>
      <c r="IU261" s="767"/>
      <c r="IV261" s="748"/>
      <c r="IW261" s="758"/>
      <c r="IX261" s="755"/>
      <c r="IY261" s="755"/>
      <c r="IZ261" s="755"/>
      <c r="JA261" s="755"/>
      <c r="JB261" s="755"/>
      <c r="JC261" s="748"/>
      <c r="JD261" s="767"/>
      <c r="JE261" s="767"/>
      <c r="JF261" s="767"/>
      <c r="JG261" s="767"/>
      <c r="JH261" s="252"/>
      <c r="JI261" s="767"/>
      <c r="JJ261" s="755"/>
      <c r="JK261" s="755"/>
      <c r="JL261" s="755"/>
      <c r="JM261" s="755"/>
      <c r="JN261" s="755"/>
      <c r="JO261" s="767"/>
      <c r="JP261" s="748"/>
      <c r="JQ261" s="748"/>
      <c r="JR261" s="748"/>
      <c r="JS261" s="768"/>
      <c r="JT261" s="748"/>
      <c r="JU261" s="767"/>
      <c r="JW261" s="753"/>
      <c r="JX261" s="546"/>
      <c r="JY261" s="546"/>
      <c r="JZ261" s="546"/>
      <c r="KA261" s="5"/>
      <c r="KB261" s="576"/>
      <c r="KC261" s="576"/>
      <c r="KD261" s="576"/>
      <c r="KE261" s="576"/>
      <c r="KF261" s="576"/>
      <c r="KG261" s="101"/>
      <c r="KH261" s="5"/>
      <c r="KI261" s="61"/>
      <c r="KL261" s="5"/>
      <c r="KM261" s="5"/>
      <c r="KN261" s="61"/>
      <c r="KO261" s="59"/>
      <c r="KP261" s="59"/>
      <c r="KQ261" s="59"/>
      <c r="KR261" s="252"/>
      <c r="KS261" s="5"/>
      <c r="KT261" s="252"/>
      <c r="KU261" s="5"/>
      <c r="KV261" s="5"/>
      <c r="KW261" s="279"/>
      <c r="KX261" s="252"/>
      <c r="KY261" s="252"/>
      <c r="KZ261" s="252"/>
      <c r="LA261" s="252"/>
      <c r="LB261" s="5"/>
      <c r="LC261" s="5"/>
      <c r="LF261" s="61"/>
      <c r="LG261" s="59"/>
      <c r="LI261" s="5"/>
      <c r="LK261" s="5"/>
      <c r="LL261" s="5"/>
      <c r="LM261" s="59"/>
      <c r="LZ261" s="61"/>
      <c r="MA261" s="56"/>
      <c r="MB261" s="56"/>
      <c r="MC261" s="56"/>
      <c r="MD261" s="257"/>
      <c r="ME261" s="258"/>
      <c r="MF261" s="258"/>
      <c r="MG261" s="258"/>
    </row>
    <row r="262" spans="1:391" ht="14.25" customHeight="1" x14ac:dyDescent="0.15">
      <c r="A262" s="250" t="s">
        <v>39</v>
      </c>
      <c r="B262" s="394" t="s">
        <v>93</v>
      </c>
      <c r="C262" s="917">
        <v>0</v>
      </c>
      <c r="D262" s="918">
        <v>0</v>
      </c>
      <c r="E262" s="922">
        <v>0</v>
      </c>
      <c r="F262" s="924">
        <v>0</v>
      </c>
      <c r="G262" s="918">
        <v>0</v>
      </c>
      <c r="H262" s="961">
        <v>0</v>
      </c>
      <c r="I262" s="920">
        <v>0</v>
      </c>
      <c r="J262" s="918">
        <v>0</v>
      </c>
      <c r="K262" s="922">
        <v>0</v>
      </c>
      <c r="L262" s="920">
        <v>0</v>
      </c>
      <c r="M262" s="918">
        <v>0</v>
      </c>
      <c r="N262" s="961">
        <v>5.5E-2</v>
      </c>
      <c r="O262" s="920">
        <v>0</v>
      </c>
      <c r="P262" s="918">
        <v>6.1130000000000004</v>
      </c>
      <c r="Q262" s="923">
        <v>16.39</v>
      </c>
      <c r="R262" s="924">
        <v>62.755000000000003</v>
      </c>
      <c r="S262" s="918">
        <v>493.76799999999997</v>
      </c>
      <c r="T262" s="922">
        <v>664.44299999999998</v>
      </c>
      <c r="U262" s="924">
        <v>888.85400000000004</v>
      </c>
      <c r="V262" s="1077">
        <v>712.11900000000003</v>
      </c>
      <c r="W262" s="925">
        <v>305.37700000000001</v>
      </c>
      <c r="X262" s="924">
        <v>20.808</v>
      </c>
      <c r="Y262" s="926">
        <v>1.7430000000000001</v>
      </c>
      <c r="Z262" s="923">
        <v>0.14499999999999999</v>
      </c>
      <c r="AA262" s="927">
        <v>0.14499999999999999</v>
      </c>
      <c r="AB262" s="918">
        <v>0.32100000000000001</v>
      </c>
      <c r="AC262" s="922">
        <v>1.5449999999999999</v>
      </c>
      <c r="AD262" s="920">
        <v>0.82</v>
      </c>
      <c r="AE262" s="926">
        <v>0.59</v>
      </c>
      <c r="AF262" s="922">
        <v>0</v>
      </c>
      <c r="AG262" s="920">
        <v>0.43</v>
      </c>
      <c r="AH262" s="918">
        <v>2.2989999999999999</v>
      </c>
      <c r="AI262" s="922">
        <v>0</v>
      </c>
      <c r="AJ262" s="920">
        <v>0</v>
      </c>
      <c r="AK262" s="918">
        <v>0</v>
      </c>
      <c r="AL262" s="928">
        <v>0</v>
      </c>
      <c r="AO262" s="1651"/>
      <c r="AQ262" s="1659"/>
      <c r="AR262" s="1659"/>
      <c r="AS262" s="822"/>
      <c r="AT262" s="1659"/>
      <c r="AV262" s="1654"/>
      <c r="AW262" s="1654"/>
      <c r="AX262" s="1654"/>
      <c r="BC262" s="760"/>
      <c r="BD262" s="755"/>
      <c r="BE262" s="755"/>
      <c r="BF262" s="748"/>
      <c r="BG262" s="755"/>
      <c r="BH262" s="755"/>
      <c r="BI262" s="755"/>
      <c r="BJ262" s="755"/>
      <c r="BK262" s="755"/>
      <c r="BL262" s="748"/>
      <c r="BM262" s="770"/>
      <c r="BN262" s="778"/>
      <c r="BO262" s="768"/>
      <c r="BP262" s="748"/>
      <c r="BQ262" s="748"/>
      <c r="BR262" s="758"/>
      <c r="BS262" s="252"/>
      <c r="BT262" s="252"/>
      <c r="BU262" s="252"/>
      <c r="BV262" s="748"/>
      <c r="BW262" s="767"/>
      <c r="BX262" s="787"/>
      <c r="BY262" s="755"/>
      <c r="BZ262" s="755"/>
      <c r="CA262" s="755"/>
      <c r="CB262" s="755"/>
      <c r="CC262" s="755"/>
      <c r="CD262" s="758"/>
      <c r="CE262" s="755"/>
      <c r="CF262" s="755"/>
      <c r="CG262" s="755"/>
      <c r="CH262" s="755"/>
      <c r="CI262" s="755"/>
      <c r="CJ262" s="787"/>
      <c r="CK262" s="755"/>
      <c r="CL262" s="755"/>
      <c r="CM262" s="755"/>
      <c r="CN262" s="755"/>
      <c r="CO262" s="755"/>
      <c r="CP262" s="787"/>
      <c r="CQ262" s="767"/>
      <c r="CR262" s="767"/>
      <c r="CS262" s="767"/>
      <c r="CT262" s="767"/>
      <c r="CU262" s="767"/>
      <c r="CV262" s="787"/>
      <c r="CW262" s="252"/>
      <c r="CX262" s="252"/>
      <c r="CY262" s="252"/>
      <c r="CZ262" s="748"/>
      <c r="DA262" s="252"/>
      <c r="DB262" s="748"/>
      <c r="DC262" s="755"/>
      <c r="DD262" s="755"/>
      <c r="DE262" s="755"/>
      <c r="DF262" s="755"/>
      <c r="DG262" s="755"/>
      <c r="DH262" s="784"/>
      <c r="DI262" s="767"/>
      <c r="DJ262" s="767"/>
      <c r="DK262" s="767"/>
      <c r="DL262" s="767"/>
      <c r="DM262" s="767"/>
      <c r="DN262" s="758"/>
      <c r="DO262" s="755"/>
      <c r="DP262" s="755"/>
      <c r="DQ262" s="755"/>
      <c r="DR262" s="755"/>
      <c r="DS262" s="755"/>
      <c r="DT262" s="748"/>
      <c r="DU262" s="767"/>
      <c r="DV262" s="767"/>
      <c r="DW262" s="767"/>
      <c r="DX262" s="767"/>
      <c r="DY262" s="748"/>
      <c r="DZ262" s="787"/>
      <c r="EA262" s="773"/>
      <c r="EB262" s="762"/>
      <c r="EC262" s="766"/>
      <c r="ED262" s="254"/>
      <c r="EE262" s="254"/>
      <c r="EF262" s="787"/>
      <c r="EG262" s="767"/>
      <c r="EH262" s="767"/>
      <c r="EI262" s="767"/>
      <c r="EJ262" s="767"/>
      <c r="EK262" s="766"/>
      <c r="EL262" s="827"/>
      <c r="EM262" s="767"/>
      <c r="EN262" s="767"/>
      <c r="EO262" s="767"/>
      <c r="EP262" s="767"/>
      <c r="EQ262" s="767"/>
      <c r="ER262" s="748"/>
      <c r="ES262" s="767"/>
      <c r="ET262" s="767"/>
      <c r="EU262" s="767"/>
      <c r="EV262" s="767"/>
      <c r="EW262" s="767"/>
      <c r="EX262" s="767"/>
      <c r="EY262" s="748"/>
      <c r="FA262" s="753"/>
      <c r="FB262" s="546"/>
      <c r="FC262" s="546"/>
      <c r="FD262" s="546"/>
      <c r="FE262" s="101"/>
      <c r="FF262" s="576"/>
      <c r="FG262" s="576"/>
      <c r="FH262" s="576"/>
      <c r="FI262" s="576"/>
      <c r="FJ262" s="576"/>
      <c r="FL262" s="59"/>
      <c r="FM262" s="5"/>
      <c r="FO262" s="5"/>
      <c r="FP262" s="5"/>
      <c r="FQ262" s="59"/>
    </row>
    <row r="263" spans="1:391" ht="14.25" customHeight="1" x14ac:dyDescent="0.15">
      <c r="A263" s="184" t="s">
        <v>175</v>
      </c>
      <c r="B263" s="395" t="s">
        <v>94</v>
      </c>
      <c r="C263" s="929">
        <v>0</v>
      </c>
      <c r="D263" s="930">
        <v>0</v>
      </c>
      <c r="E263" s="934">
        <v>0</v>
      </c>
      <c r="F263" s="936">
        <v>0</v>
      </c>
      <c r="G263" s="930">
        <v>0</v>
      </c>
      <c r="H263" s="931">
        <v>0</v>
      </c>
      <c r="I263" s="932">
        <v>0</v>
      </c>
      <c r="J263" s="930">
        <v>0</v>
      </c>
      <c r="K263" s="934">
        <v>0</v>
      </c>
      <c r="L263" s="932">
        <v>0</v>
      </c>
      <c r="M263" s="930">
        <v>0</v>
      </c>
      <c r="N263" s="974">
        <v>33.911999999999999</v>
      </c>
      <c r="O263" s="972">
        <v>0</v>
      </c>
      <c r="P263" s="930">
        <v>3142.694</v>
      </c>
      <c r="Q263" s="935">
        <v>6491.9790000000003</v>
      </c>
      <c r="R263" s="936">
        <v>18280.386999999999</v>
      </c>
      <c r="S263" s="930">
        <v>133166.26800000001</v>
      </c>
      <c r="T263" s="934">
        <v>180042.56299999999</v>
      </c>
      <c r="U263" s="936">
        <v>190230.742</v>
      </c>
      <c r="V263" s="1078">
        <v>118690.48</v>
      </c>
      <c r="W263" s="937">
        <v>45055.887999999999</v>
      </c>
      <c r="X263" s="936">
        <v>3918.6289999999999</v>
      </c>
      <c r="Y263" s="938">
        <v>224.15199999999999</v>
      </c>
      <c r="Z263" s="935">
        <v>33.264000000000003</v>
      </c>
      <c r="AA263" s="939">
        <v>28.187999999999999</v>
      </c>
      <c r="AB263" s="930">
        <v>162.33199999999999</v>
      </c>
      <c r="AC263" s="934">
        <v>174.852</v>
      </c>
      <c r="AD263" s="932">
        <v>190.35</v>
      </c>
      <c r="AE263" s="938">
        <v>207.46799999999999</v>
      </c>
      <c r="AF263" s="934">
        <v>0</v>
      </c>
      <c r="AG263" s="932">
        <v>125.38800000000001</v>
      </c>
      <c r="AH263" s="930">
        <v>1789.885</v>
      </c>
      <c r="AI263" s="934">
        <v>0</v>
      </c>
      <c r="AJ263" s="932">
        <v>0</v>
      </c>
      <c r="AK263" s="930">
        <v>0</v>
      </c>
      <c r="AL263" s="940">
        <v>0</v>
      </c>
      <c r="AO263" s="1651"/>
      <c r="AQ263" s="769"/>
      <c r="AR263" s="1653"/>
      <c r="AS263" s="1659"/>
      <c r="AT263" s="1659"/>
      <c r="AY263" s="1654"/>
      <c r="BC263" s="760"/>
      <c r="BD263" s="755"/>
      <c r="BE263" s="755"/>
      <c r="BF263" s="758"/>
      <c r="BG263" s="755"/>
      <c r="BH263" s="755"/>
      <c r="BI263" s="755"/>
      <c r="BJ263" s="755"/>
      <c r="BK263" s="755"/>
      <c r="BL263" s="787"/>
      <c r="BM263" s="252"/>
      <c r="BN263" s="252"/>
      <c r="BO263" s="252"/>
      <c r="BP263" s="767"/>
      <c r="BQ263" s="748"/>
      <c r="BR263" s="787"/>
      <c r="BS263" s="748"/>
      <c r="BT263" s="748"/>
      <c r="BU263" s="748"/>
      <c r="BV263" s="767"/>
      <c r="BW263" s="748"/>
      <c r="BX263" s="787"/>
      <c r="BY263" s="755"/>
      <c r="BZ263" s="755"/>
      <c r="CA263" s="755"/>
      <c r="CB263" s="755"/>
      <c r="CC263" s="755"/>
      <c r="CD263" s="787"/>
      <c r="CE263" s="767"/>
      <c r="CF263" s="767"/>
      <c r="CG263" s="767"/>
      <c r="CH263" s="748"/>
      <c r="CI263" s="767"/>
      <c r="CJ263" s="758"/>
      <c r="CK263" s="755"/>
      <c r="CL263" s="755"/>
      <c r="CM263" s="755"/>
      <c r="CN263" s="755"/>
      <c r="CO263" s="755"/>
      <c r="CP263" s="758"/>
      <c r="CQ263" s="767"/>
      <c r="CR263" s="767"/>
      <c r="CS263" s="767"/>
      <c r="CT263" s="767"/>
      <c r="CU263" s="768"/>
      <c r="CV263" s="758"/>
      <c r="CW263" s="748"/>
      <c r="CX263" s="748"/>
      <c r="CY263" s="748"/>
      <c r="CZ263" s="767"/>
      <c r="DA263" s="748"/>
      <c r="DB263" s="787"/>
      <c r="DC263" s="748"/>
      <c r="DD263" s="748"/>
      <c r="DE263" s="748"/>
      <c r="DF263" s="748"/>
      <c r="DG263" s="767"/>
      <c r="DH263" s="758"/>
      <c r="DI263" s="748"/>
      <c r="DJ263" s="748"/>
      <c r="DK263" s="748"/>
      <c r="DL263" s="767"/>
      <c r="DM263" s="748"/>
      <c r="DN263" s="758"/>
      <c r="DO263" s="767"/>
      <c r="DP263" s="767"/>
      <c r="DQ263" s="767"/>
      <c r="DR263" s="767"/>
      <c r="DS263" s="748"/>
      <c r="DT263" s="758"/>
      <c r="DU263" s="767"/>
      <c r="DV263" s="767"/>
      <c r="DW263" s="767"/>
      <c r="DX263" s="748"/>
      <c r="DY263" s="748"/>
      <c r="DZ263" s="758"/>
      <c r="EA263" s="770"/>
      <c r="EB263" s="778"/>
      <c r="EC263" s="768"/>
      <c r="ED263" s="767"/>
      <c r="EE263" s="748"/>
      <c r="EF263" s="758"/>
      <c r="EG263" s="755"/>
      <c r="EH263" s="755"/>
      <c r="EI263" s="755"/>
      <c r="EJ263" s="755"/>
      <c r="EK263" s="755"/>
      <c r="EL263" s="758"/>
      <c r="EM263" s="758"/>
      <c r="EN263" s="820"/>
      <c r="EO263" s="758"/>
      <c r="EP263" s="748"/>
      <c r="EQ263" s="758"/>
      <c r="ER263" s="758"/>
      <c r="ES263" s="755"/>
      <c r="ET263" s="755"/>
      <c r="EU263" s="755"/>
      <c r="EV263" s="755"/>
      <c r="EW263" s="755"/>
      <c r="EX263" s="758"/>
      <c r="EY263" s="770"/>
      <c r="EZ263" s="778"/>
      <c r="FA263" s="768"/>
      <c r="FB263" s="748"/>
      <c r="FC263" s="748"/>
      <c r="FD263" s="787"/>
      <c r="FE263" s="252"/>
      <c r="FF263" s="252"/>
      <c r="FG263" s="252"/>
      <c r="FH263" s="748"/>
      <c r="FI263" s="767"/>
      <c r="FJ263" s="758"/>
      <c r="FK263" s="755"/>
      <c r="FL263" s="755"/>
      <c r="FM263" s="755"/>
      <c r="FN263" s="755"/>
      <c r="FO263" s="755"/>
      <c r="FP263" s="758"/>
      <c r="FQ263" s="748"/>
      <c r="FR263" s="748"/>
      <c r="FS263" s="748"/>
      <c r="FT263" s="767"/>
      <c r="FU263" s="767"/>
      <c r="FV263" s="758"/>
      <c r="FW263" s="755"/>
      <c r="FX263" s="755"/>
      <c r="FY263" s="755"/>
      <c r="FZ263" s="755"/>
      <c r="GA263" s="755"/>
      <c r="GB263" s="758"/>
      <c r="GC263" s="748"/>
      <c r="GD263" s="748"/>
      <c r="GE263" s="748"/>
      <c r="GF263" s="767"/>
      <c r="GG263" s="757"/>
      <c r="GH263" s="758"/>
      <c r="GI263" s="252"/>
      <c r="GJ263" s="252"/>
      <c r="GK263" s="252"/>
      <c r="GL263" s="748"/>
      <c r="GM263" s="252"/>
      <c r="GN263" s="780"/>
      <c r="GO263" s="767"/>
      <c r="GP263" s="767"/>
      <c r="GQ263" s="767"/>
      <c r="GR263" s="254"/>
      <c r="GS263" s="254"/>
      <c r="GT263" s="748"/>
      <c r="GU263" s="755"/>
      <c r="GV263" s="755"/>
      <c r="GW263" s="755"/>
      <c r="GX263" s="755"/>
      <c r="GY263" s="755"/>
      <c r="GZ263" s="758"/>
      <c r="HA263" s="748"/>
      <c r="HB263" s="748"/>
      <c r="HC263" s="748"/>
      <c r="HD263" s="767"/>
      <c r="HE263" s="748"/>
      <c r="HF263" s="758"/>
      <c r="HG263" s="252"/>
      <c r="HH263" s="252"/>
      <c r="HI263" s="252"/>
      <c r="HJ263" s="252"/>
      <c r="HK263" s="252"/>
      <c r="HL263" s="758"/>
      <c r="HM263" s="767"/>
      <c r="HN263" s="767"/>
      <c r="HO263" s="767"/>
      <c r="HP263" s="767"/>
      <c r="HQ263" s="767"/>
      <c r="HR263" s="758"/>
      <c r="HS263" s="773"/>
      <c r="HT263" s="762"/>
      <c r="HU263" s="766"/>
      <c r="HV263" s="766"/>
      <c r="HW263" s="766"/>
      <c r="HX263" s="758"/>
      <c r="HY263" s="545"/>
      <c r="HZ263" s="753"/>
      <c r="IA263" s="546"/>
      <c r="IB263" s="546"/>
      <c r="IC263" s="546"/>
      <c r="ID263" s="764"/>
      <c r="IE263" s="767"/>
      <c r="IF263" s="767"/>
      <c r="IG263" s="767"/>
      <c r="IH263" s="252"/>
      <c r="II263" s="748"/>
      <c r="IJ263" s="758"/>
      <c r="IK263" s="767"/>
      <c r="IL263" s="767"/>
      <c r="IM263" s="767"/>
      <c r="IN263" s="748"/>
      <c r="IO263" s="767"/>
      <c r="IP263" s="767"/>
      <c r="IQ263" s="5"/>
      <c r="IR263" s="5"/>
      <c r="IS263" s="5"/>
      <c r="IT263" s="5"/>
      <c r="IU263" s="792"/>
      <c r="IV263" s="5"/>
      <c r="IW263" s="758"/>
      <c r="IX263" s="755"/>
      <c r="IY263" s="756"/>
      <c r="IZ263" s="757"/>
      <c r="JA263" s="757"/>
      <c r="JB263" s="757"/>
      <c r="JC263" s="748"/>
      <c r="JD263" s="767"/>
      <c r="JE263" s="767"/>
      <c r="JF263" s="767"/>
      <c r="JG263" s="757"/>
      <c r="JH263" s="748"/>
      <c r="JI263" s="748"/>
      <c r="JJ263" s="252"/>
      <c r="JK263" s="252"/>
      <c r="JL263" s="252"/>
      <c r="JM263" s="767"/>
      <c r="JN263" s="748"/>
      <c r="JO263" s="758"/>
      <c r="JP263" s="755"/>
      <c r="JQ263" s="755"/>
      <c r="JR263" s="755"/>
      <c r="JS263" s="755"/>
      <c r="JT263" s="755"/>
      <c r="JU263" s="758"/>
      <c r="JV263" s="748"/>
      <c r="JW263" s="787"/>
      <c r="JX263" s="787"/>
      <c r="JY263" s="764"/>
      <c r="JZ263" s="768"/>
      <c r="KA263" s="758"/>
      <c r="KB263" s="758"/>
      <c r="KC263" s="767"/>
      <c r="KD263" s="767"/>
      <c r="KE263" s="767"/>
      <c r="KF263" s="748"/>
      <c r="KG263" s="748"/>
      <c r="KH263" s="755"/>
      <c r="KI263" s="756"/>
      <c r="KJ263" s="757"/>
      <c r="KK263" s="767"/>
      <c r="KL263" s="748"/>
      <c r="KM263" s="758"/>
      <c r="KN263" s="755"/>
      <c r="KO263" s="755"/>
      <c r="KP263" s="755"/>
      <c r="KQ263" s="755"/>
      <c r="KR263" s="755"/>
      <c r="KS263" s="767"/>
      <c r="KT263" s="767"/>
      <c r="KU263" s="767"/>
      <c r="KV263" s="767"/>
      <c r="KW263" s="748"/>
      <c r="KX263" s="252"/>
      <c r="KY263" s="767"/>
      <c r="KZ263" s="755"/>
      <c r="LA263" s="756"/>
      <c r="LB263" s="768"/>
      <c r="LC263" s="767"/>
      <c r="LD263" s="767"/>
      <c r="LE263" s="767"/>
      <c r="LG263" s="753"/>
      <c r="LH263" s="546"/>
      <c r="LI263" s="546"/>
      <c r="LJ263" s="546"/>
      <c r="LK263" s="5"/>
      <c r="LL263" s="56"/>
      <c r="LM263" s="56"/>
      <c r="LN263" s="56"/>
      <c r="LO263" s="576"/>
      <c r="LP263" s="576"/>
      <c r="LQ263" s="252"/>
      <c r="LR263" s="252"/>
      <c r="LS263" s="252"/>
      <c r="LT263" s="252"/>
      <c r="LU263" s="5"/>
      <c r="LV263" s="5"/>
      <c r="MB263" s="5"/>
      <c r="MD263" s="5"/>
      <c r="ME263" s="5"/>
      <c r="MF263" s="59"/>
      <c r="MG263" s="61"/>
      <c r="MH263" s="61"/>
      <c r="MI263" s="59"/>
      <c r="MJ263" s="59"/>
      <c r="MK263" s="59"/>
      <c r="MT263" s="252"/>
      <c r="MU263" s="252"/>
    </row>
    <row r="264" spans="1:391" ht="14.25" customHeight="1" x14ac:dyDescent="0.15">
      <c r="A264" s="186" t="s">
        <v>175</v>
      </c>
      <c r="B264" s="417" t="s">
        <v>96</v>
      </c>
      <c r="C264" s="941">
        <v>0</v>
      </c>
      <c r="D264" s="942">
        <v>0</v>
      </c>
      <c r="E264" s="946">
        <v>0</v>
      </c>
      <c r="F264" s="948">
        <v>0</v>
      </c>
      <c r="G264" s="942">
        <v>0</v>
      </c>
      <c r="H264" s="943">
        <v>0</v>
      </c>
      <c r="I264" s="944">
        <v>0</v>
      </c>
      <c r="J264" s="942">
        <v>0</v>
      </c>
      <c r="K264" s="946">
        <v>0</v>
      </c>
      <c r="L264" s="944">
        <v>0</v>
      </c>
      <c r="M264" s="942">
        <v>0</v>
      </c>
      <c r="N264" s="943">
        <v>617</v>
      </c>
      <c r="O264" s="944">
        <v>0</v>
      </c>
      <c r="P264" s="942">
        <v>514</v>
      </c>
      <c r="Q264" s="947">
        <v>396</v>
      </c>
      <c r="R264" s="944">
        <v>291</v>
      </c>
      <c r="S264" s="942">
        <v>270</v>
      </c>
      <c r="T264" s="946">
        <v>271</v>
      </c>
      <c r="U264" s="948">
        <v>214</v>
      </c>
      <c r="V264" s="980">
        <v>167</v>
      </c>
      <c r="W264" s="947">
        <v>148</v>
      </c>
      <c r="X264" s="948">
        <v>188</v>
      </c>
      <c r="Y264" s="949">
        <v>129</v>
      </c>
      <c r="Z264" s="947">
        <v>229</v>
      </c>
      <c r="AA264" s="950">
        <v>194</v>
      </c>
      <c r="AB264" s="942">
        <v>506</v>
      </c>
      <c r="AC264" s="946">
        <v>113</v>
      </c>
      <c r="AD264" s="944">
        <v>232</v>
      </c>
      <c r="AE264" s="949">
        <v>352</v>
      </c>
      <c r="AF264" s="946">
        <v>0</v>
      </c>
      <c r="AG264" s="944">
        <v>292</v>
      </c>
      <c r="AH264" s="942">
        <v>779</v>
      </c>
      <c r="AI264" s="946">
        <v>0</v>
      </c>
      <c r="AJ264" s="944">
        <v>0</v>
      </c>
      <c r="AK264" s="942">
        <v>0</v>
      </c>
      <c r="AL264" s="951">
        <v>0</v>
      </c>
      <c r="AM264" s="100"/>
      <c r="AO264" s="1651"/>
      <c r="AP264" s="1655"/>
      <c r="AQ264" s="769"/>
      <c r="AR264" s="1653"/>
      <c r="AS264" s="822"/>
      <c r="AT264" s="1659"/>
      <c r="AU264" s="1656"/>
      <c r="AZ264" s="1654"/>
      <c r="BA264" s="1656"/>
      <c r="BC264" s="760"/>
      <c r="BD264" s="755"/>
      <c r="BE264" s="755"/>
      <c r="BF264" s="758"/>
      <c r="BG264" s="755"/>
      <c r="BH264" s="755"/>
      <c r="BI264" s="755"/>
      <c r="BJ264" s="755"/>
      <c r="BK264" s="755"/>
      <c r="BL264" s="758"/>
      <c r="BM264" s="748"/>
      <c r="BN264" s="748"/>
      <c r="BO264" s="748"/>
      <c r="BP264" s="767"/>
      <c r="BQ264" s="748"/>
      <c r="BR264" s="758"/>
      <c r="BS264" s="748"/>
      <c r="BT264" s="748"/>
      <c r="BU264" s="748"/>
      <c r="BV264" s="767"/>
      <c r="BW264" s="768"/>
      <c r="BX264" s="758"/>
      <c r="BY264" s="755"/>
      <c r="BZ264" s="755"/>
      <c r="CA264" s="755"/>
      <c r="CB264" s="755"/>
      <c r="CC264" s="755"/>
      <c r="CD264" s="758"/>
      <c r="CE264" s="748"/>
      <c r="CF264" s="748"/>
      <c r="CG264" s="748"/>
      <c r="CH264" s="767"/>
      <c r="CI264" s="767"/>
      <c r="CJ264" s="758"/>
      <c r="CK264" s="755"/>
      <c r="CL264" s="755"/>
      <c r="CM264" s="755"/>
      <c r="CN264" s="755"/>
      <c r="CO264" s="755"/>
      <c r="CP264" s="758"/>
      <c r="CQ264" s="767"/>
      <c r="CR264" s="767"/>
      <c r="CS264" s="767"/>
      <c r="CT264" s="767"/>
      <c r="CU264" s="748"/>
      <c r="CV264" s="787"/>
      <c r="CW264" s="767"/>
      <c r="CX264" s="767"/>
      <c r="CY264" s="767"/>
      <c r="CZ264" s="767"/>
      <c r="DA264" s="748"/>
      <c r="DB264" s="787"/>
      <c r="DC264" s="767"/>
      <c r="DD264" s="767"/>
      <c r="DE264" s="767"/>
      <c r="DF264" s="748"/>
      <c r="DG264" s="768"/>
      <c r="DH264" s="758"/>
      <c r="DI264" s="748"/>
      <c r="DJ264" s="748"/>
      <c r="DK264" s="748"/>
      <c r="DL264" s="767"/>
      <c r="DM264" s="748"/>
      <c r="DN264" s="787"/>
      <c r="DO264" s="748"/>
      <c r="DP264" s="748"/>
      <c r="DQ264" s="748"/>
      <c r="DR264" s="767"/>
      <c r="DS264" s="748"/>
      <c r="DT264" s="758"/>
      <c r="DU264" s="767"/>
      <c r="DV264" s="767"/>
      <c r="DW264" s="767"/>
      <c r="DX264" s="748"/>
      <c r="DY264" s="767"/>
      <c r="DZ264" s="758"/>
      <c r="EA264" s="755"/>
      <c r="EB264" s="755"/>
      <c r="EC264" s="755"/>
      <c r="ED264" s="755"/>
      <c r="EE264" s="755"/>
      <c r="EF264" s="758"/>
      <c r="EG264" s="755"/>
      <c r="EH264" s="755"/>
      <c r="EI264" s="755"/>
      <c r="EJ264" s="755"/>
      <c r="EK264" s="755"/>
      <c r="EL264" s="758"/>
      <c r="EM264" s="755"/>
      <c r="EN264" s="755"/>
      <c r="EO264" s="755"/>
      <c r="EP264" s="755"/>
      <c r="EQ264" s="755"/>
      <c r="ER264" s="758"/>
      <c r="ES264" s="770"/>
      <c r="ET264" s="778"/>
      <c r="EU264" s="768"/>
      <c r="EV264" s="748"/>
      <c r="EW264" s="748"/>
      <c r="EX264" s="758"/>
      <c r="EY264" s="252"/>
      <c r="EZ264" s="252"/>
      <c r="FA264" s="252"/>
      <c r="FB264" s="748"/>
      <c r="FC264" s="767"/>
      <c r="FD264" s="758"/>
      <c r="FE264" s="755"/>
      <c r="FF264" s="755"/>
      <c r="FG264" s="755"/>
      <c r="FH264" s="755"/>
      <c r="FI264" s="755"/>
      <c r="FJ264" s="787"/>
      <c r="FK264" s="755"/>
      <c r="FL264" s="755"/>
      <c r="FM264" s="755"/>
      <c r="FN264" s="755"/>
      <c r="FO264" s="755"/>
      <c r="FP264" s="758"/>
      <c r="FQ264" s="252"/>
      <c r="FR264" s="252"/>
      <c r="FS264" s="252"/>
      <c r="FT264" s="767"/>
      <c r="FU264" s="252"/>
      <c r="FV264" s="758"/>
      <c r="FW264" s="755"/>
      <c r="FX264" s="755"/>
      <c r="FY264" s="755"/>
      <c r="FZ264" s="755"/>
      <c r="GA264" s="755"/>
      <c r="GB264" s="758"/>
      <c r="GC264" s="767"/>
      <c r="GD264" s="767"/>
      <c r="GE264" s="767"/>
      <c r="GF264" s="252"/>
      <c r="GG264" s="252"/>
      <c r="GH264" s="758"/>
      <c r="GI264" s="748"/>
      <c r="GJ264" s="748"/>
      <c r="GK264" s="748"/>
      <c r="GL264" s="767"/>
      <c r="GM264" s="766"/>
      <c r="GN264" s="758"/>
      <c r="GO264" s="545"/>
      <c r="GP264" s="753"/>
      <c r="GQ264" s="546"/>
      <c r="GR264" s="546"/>
      <c r="GS264" s="546"/>
      <c r="GT264" s="764"/>
      <c r="GU264" s="767"/>
      <c r="GV264" s="767"/>
      <c r="GW264" s="767"/>
      <c r="GX264" s="767"/>
      <c r="GY264" s="767"/>
      <c r="GZ264" s="758"/>
      <c r="HA264" s="755"/>
      <c r="HB264" s="756"/>
      <c r="HC264" s="768"/>
      <c r="HD264" s="767"/>
      <c r="HE264" s="748"/>
      <c r="HF264" s="767"/>
      <c r="HG264" s="5"/>
      <c r="HH264" s="5"/>
      <c r="HI264" s="5"/>
      <c r="HJ264" s="3"/>
      <c r="HK264" s="792"/>
      <c r="HL264" s="5"/>
      <c r="HM264" s="787"/>
      <c r="HN264" s="252"/>
      <c r="HO264" s="252"/>
      <c r="HP264" s="252"/>
      <c r="HQ264" s="252"/>
      <c r="HR264" s="252"/>
      <c r="HS264" s="758"/>
      <c r="HT264" s="755"/>
      <c r="HU264" s="756"/>
      <c r="HV264" s="757"/>
      <c r="HW264" s="767"/>
      <c r="HX264" s="767"/>
      <c r="HY264" s="758"/>
      <c r="HZ264" s="748"/>
      <c r="IA264" s="748"/>
      <c r="IB264" s="748"/>
      <c r="IC264" s="767"/>
      <c r="ID264" s="767"/>
      <c r="IE264" s="758"/>
      <c r="IF264" s="755"/>
      <c r="IG264" s="755"/>
      <c r="IH264" s="755"/>
      <c r="II264" s="755"/>
      <c r="IJ264" s="755"/>
      <c r="IK264" s="758"/>
      <c r="IL264" s="748"/>
      <c r="IM264" s="787"/>
      <c r="IN264" s="787"/>
      <c r="IO264" s="787"/>
      <c r="IP264" s="758"/>
      <c r="IQ264" s="758"/>
      <c r="IR264" s="758"/>
      <c r="IS264" s="767"/>
      <c r="IT264" s="767"/>
      <c r="IU264" s="748"/>
      <c r="IV264" s="748"/>
      <c r="IW264" s="758"/>
      <c r="IX264" s="748"/>
      <c r="IY264" s="748"/>
      <c r="IZ264" s="748"/>
      <c r="JA264" s="767"/>
      <c r="JB264" s="767"/>
      <c r="JC264" s="748"/>
      <c r="JD264" s="755"/>
      <c r="JE264" s="755"/>
      <c r="JF264" s="755"/>
      <c r="JG264" s="755"/>
      <c r="JH264" s="755"/>
      <c r="JI264" s="767"/>
      <c r="JJ264" s="767"/>
      <c r="JK264" s="767"/>
      <c r="JL264" s="767"/>
      <c r="JM264" s="748"/>
      <c r="JN264" s="767"/>
      <c r="JO264" s="767"/>
      <c r="JP264" s="767"/>
      <c r="JQ264" s="767"/>
      <c r="JR264" s="767"/>
      <c r="JS264" s="768"/>
      <c r="JT264" s="767"/>
      <c r="JU264" s="767"/>
      <c r="JW264" s="753"/>
      <c r="JX264" s="546"/>
      <c r="JY264" s="546"/>
      <c r="JZ264" s="546"/>
      <c r="KA264" s="5"/>
      <c r="KB264" s="56"/>
      <c r="KC264" s="56"/>
      <c r="KD264" s="56"/>
      <c r="KE264" s="56"/>
      <c r="KF264" s="56"/>
      <c r="KG264" s="252"/>
      <c r="KH264" s="252"/>
      <c r="KI264" s="252"/>
      <c r="KJ264" s="252"/>
      <c r="KK264" s="5"/>
      <c r="KL264" s="5"/>
      <c r="KO264" s="61"/>
      <c r="KP264" s="5"/>
      <c r="KQ264" s="59"/>
      <c r="KZ264" s="252"/>
      <c r="LA264" s="252"/>
    </row>
    <row r="265" spans="1:391" ht="14.25" customHeight="1" x14ac:dyDescent="0.15">
      <c r="A265" s="250" t="s">
        <v>40</v>
      </c>
      <c r="B265" s="394" t="s">
        <v>93</v>
      </c>
      <c r="C265" s="917">
        <v>1.06</v>
      </c>
      <c r="D265" s="918">
        <v>6.07</v>
      </c>
      <c r="E265" s="922">
        <v>0</v>
      </c>
      <c r="F265" s="924">
        <v>0</v>
      </c>
      <c r="G265" s="918">
        <v>0</v>
      </c>
      <c r="H265" s="919">
        <v>0.52</v>
      </c>
      <c r="I265" s="920">
        <v>0</v>
      </c>
      <c r="J265" s="918">
        <v>0</v>
      </c>
      <c r="K265" s="922">
        <v>0</v>
      </c>
      <c r="L265" s="920">
        <v>0</v>
      </c>
      <c r="M265" s="918">
        <v>0</v>
      </c>
      <c r="N265" s="922">
        <v>0</v>
      </c>
      <c r="O265" s="920">
        <v>0</v>
      </c>
      <c r="P265" s="918">
        <v>1.5</v>
      </c>
      <c r="Q265" s="923">
        <v>7.1040000000000001</v>
      </c>
      <c r="R265" s="924">
        <v>20.206</v>
      </c>
      <c r="S265" s="918">
        <v>44.89</v>
      </c>
      <c r="T265" s="922">
        <v>45.219000000000001</v>
      </c>
      <c r="U265" s="924">
        <v>66.647999999999996</v>
      </c>
      <c r="V265" s="1077">
        <v>136.49700000000001</v>
      </c>
      <c r="W265" s="925">
        <v>115.566</v>
      </c>
      <c r="X265" s="924">
        <v>55.871000000000002</v>
      </c>
      <c r="Y265" s="926">
        <v>26.966000000000001</v>
      </c>
      <c r="Z265" s="923">
        <v>25.422999999999998</v>
      </c>
      <c r="AA265" s="927">
        <v>11.019</v>
      </c>
      <c r="AB265" s="926">
        <v>8.0500000000000007</v>
      </c>
      <c r="AC265" s="922">
        <v>2.9260000000000002</v>
      </c>
      <c r="AD265" s="920">
        <v>3.1549999999999998</v>
      </c>
      <c r="AE265" s="926">
        <v>2.0510000000000002</v>
      </c>
      <c r="AF265" s="922">
        <v>3.105</v>
      </c>
      <c r="AG265" s="920">
        <v>6.468</v>
      </c>
      <c r="AH265" s="918">
        <v>12.128</v>
      </c>
      <c r="AI265" s="922">
        <v>32.75</v>
      </c>
      <c r="AJ265" s="920">
        <v>33.289000000000001</v>
      </c>
      <c r="AK265" s="918">
        <v>30.443999999999999</v>
      </c>
      <c r="AL265" s="928">
        <v>8.3049999999999997</v>
      </c>
      <c r="AO265" s="1651"/>
      <c r="AQ265" s="822"/>
      <c r="AR265" s="822"/>
      <c r="AS265" s="822"/>
      <c r="AT265" s="1659"/>
      <c r="AV265" s="1654"/>
      <c r="AW265" s="1654"/>
      <c r="AX265" s="1654"/>
      <c r="BC265" s="760"/>
      <c r="BD265" s="755"/>
      <c r="BE265" s="755"/>
      <c r="BF265" s="787"/>
      <c r="BG265" s="755"/>
      <c r="BH265" s="755"/>
      <c r="BI265" s="755"/>
      <c r="BJ265" s="755"/>
      <c r="BK265" s="755"/>
      <c r="BL265" s="758"/>
      <c r="BM265" s="748"/>
      <c r="BN265" s="748"/>
      <c r="BO265" s="748"/>
      <c r="BP265" s="767"/>
      <c r="BQ265" s="767"/>
      <c r="BR265" s="758"/>
      <c r="BS265" s="767"/>
      <c r="BT265" s="767"/>
      <c r="BU265" s="767"/>
      <c r="BV265" s="748"/>
      <c r="BW265" s="767"/>
      <c r="BX265" s="758"/>
      <c r="BY265" s="755"/>
      <c r="BZ265" s="755"/>
      <c r="CA265" s="755"/>
      <c r="CB265" s="755"/>
      <c r="CC265" s="755"/>
      <c r="CD265" s="758"/>
      <c r="CE265" s="755"/>
      <c r="CF265" s="755"/>
      <c r="CG265" s="755"/>
      <c r="CH265" s="755"/>
      <c r="CI265" s="755"/>
      <c r="CJ265" s="787"/>
      <c r="CK265" s="755"/>
      <c r="CL265" s="755"/>
      <c r="CM265" s="755"/>
      <c r="CN265" s="755"/>
      <c r="CO265" s="755"/>
      <c r="CP265" s="787"/>
      <c r="CQ265" s="767"/>
      <c r="CR265" s="767"/>
      <c r="CS265" s="767"/>
      <c r="CT265" s="767"/>
      <c r="CU265" s="767"/>
      <c r="CV265" s="758"/>
      <c r="CW265" s="748"/>
      <c r="CX265" s="748"/>
      <c r="CY265" s="748"/>
      <c r="CZ265" s="767"/>
      <c r="DA265" s="767"/>
      <c r="DB265" s="758"/>
      <c r="DC265" s="767"/>
      <c r="DD265" s="767"/>
      <c r="DE265" s="767"/>
      <c r="DF265" s="748"/>
      <c r="DG265" s="767"/>
      <c r="DH265" s="787"/>
      <c r="DI265" s="748"/>
      <c r="DJ265" s="748"/>
      <c r="DK265" s="748"/>
      <c r="DL265" s="767"/>
      <c r="DM265" s="748"/>
      <c r="DN265" s="758"/>
      <c r="DO265" s="748"/>
      <c r="DP265" s="748"/>
      <c r="DQ265" s="748"/>
      <c r="DR265" s="767"/>
      <c r="DS265" s="748"/>
      <c r="DT265" s="787"/>
      <c r="DU265" s="767"/>
      <c r="DV265" s="1344"/>
      <c r="DW265" s="767"/>
      <c r="DX265" s="748"/>
      <c r="DY265" s="768"/>
      <c r="DZ265" s="787"/>
      <c r="EA265" s="755"/>
      <c r="EB265" s="755"/>
      <c r="EC265" s="755"/>
      <c r="ED265" s="755"/>
      <c r="EE265" s="755"/>
      <c r="EF265" s="748"/>
      <c r="EG265" s="767"/>
      <c r="EH265" s="1344"/>
      <c r="EI265" s="767"/>
      <c r="EJ265" s="748"/>
      <c r="EK265" s="767"/>
      <c r="EL265" s="748"/>
      <c r="EM265" s="755"/>
      <c r="EN265" s="755"/>
      <c r="EO265" s="755"/>
      <c r="EP265" s="755"/>
      <c r="EQ265" s="755"/>
      <c r="ER265" s="787"/>
      <c r="ES265" s="767"/>
      <c r="ET265" s="767"/>
      <c r="EU265" s="767"/>
      <c r="EV265" s="748"/>
      <c r="EW265" s="768"/>
      <c r="EX265" s="758"/>
      <c r="EY265" s="252"/>
      <c r="EZ265" s="252"/>
      <c r="FA265" s="252"/>
      <c r="FB265" s="748"/>
      <c r="FC265" s="767"/>
      <c r="FD265" s="787"/>
      <c r="FE265" s="755"/>
      <c r="FF265" s="755"/>
      <c r="FG265" s="755"/>
      <c r="FH265" s="755"/>
      <c r="FI265" s="755"/>
      <c r="FJ265" s="758"/>
      <c r="FK265" s="755"/>
      <c r="FL265" s="755"/>
      <c r="FM265" s="755"/>
      <c r="FN265" s="755"/>
      <c r="FO265" s="755"/>
      <c r="FP265" s="787"/>
      <c r="FQ265" s="755"/>
      <c r="FR265" s="755"/>
      <c r="FS265" s="755"/>
      <c r="FT265" s="755"/>
      <c r="FU265" s="755"/>
      <c r="FV265" s="787"/>
      <c r="FW265" s="767"/>
      <c r="FX265" s="767"/>
      <c r="FY265" s="767"/>
      <c r="FZ265" s="748"/>
      <c r="GA265" s="767"/>
      <c r="GB265" s="787"/>
      <c r="GC265" s="748"/>
      <c r="GD265" s="748"/>
      <c r="GE265" s="748"/>
      <c r="GF265" s="767"/>
      <c r="GG265" s="766"/>
      <c r="GH265" s="787"/>
      <c r="GI265" s="545"/>
      <c r="GJ265" s="753"/>
      <c r="GK265" s="546"/>
      <c r="GL265" s="546"/>
      <c r="GM265" s="546"/>
      <c r="GN265" s="827"/>
      <c r="GO265" s="252"/>
      <c r="GP265" s="252"/>
      <c r="GQ265" s="252"/>
      <c r="GR265" s="748"/>
      <c r="GS265" s="748"/>
      <c r="GT265" s="748"/>
      <c r="GU265" s="767"/>
      <c r="GV265" s="767"/>
      <c r="GW265" s="767"/>
      <c r="GX265" s="767"/>
      <c r="GY265" s="748"/>
      <c r="GZ265" s="748"/>
      <c r="HA265" s="5"/>
      <c r="HB265" s="5"/>
      <c r="HC265" s="5"/>
      <c r="HD265" s="792"/>
      <c r="HE265" s="5"/>
      <c r="HF265" s="792"/>
      <c r="HG265" s="758"/>
      <c r="HH265" s="748"/>
      <c r="HI265" s="748"/>
      <c r="HJ265" s="748"/>
      <c r="HK265" s="767"/>
      <c r="HL265" s="757"/>
      <c r="HM265" s="758"/>
      <c r="HN265" s="767"/>
      <c r="HO265" s="767"/>
      <c r="HP265" s="767"/>
      <c r="HQ265" s="767"/>
      <c r="HR265" s="767"/>
      <c r="HS265" s="758"/>
      <c r="HT265" s="748"/>
      <c r="HU265" s="748"/>
      <c r="HV265" s="748"/>
      <c r="HW265" s="767"/>
      <c r="HX265" s="767"/>
      <c r="HY265" s="748"/>
      <c r="HZ265" s="755"/>
      <c r="IA265" s="755"/>
      <c r="IB265" s="755"/>
      <c r="IC265" s="755"/>
      <c r="ID265" s="755"/>
      <c r="IE265" s="748"/>
      <c r="IF265" s="764"/>
      <c r="IG265" s="764"/>
      <c r="IH265" s="764"/>
      <c r="II265" s="764"/>
      <c r="IJ265" s="764"/>
      <c r="IK265" s="787"/>
      <c r="IL265" s="787"/>
      <c r="IM265" s="748"/>
      <c r="IN265" s="748"/>
      <c r="IO265" s="767"/>
      <c r="IP265" s="767"/>
      <c r="IQ265" s="758"/>
      <c r="IR265" s="755"/>
      <c r="IS265" s="756"/>
      <c r="IT265" s="757"/>
      <c r="IU265" s="767"/>
      <c r="IV265" s="767"/>
      <c r="IW265" s="758"/>
      <c r="IX265" s="755"/>
      <c r="IY265" s="755"/>
      <c r="IZ265" s="755"/>
      <c r="JA265" s="755"/>
      <c r="JB265" s="755"/>
      <c r="JC265" s="748"/>
      <c r="JD265" s="767"/>
      <c r="JE265" s="767"/>
      <c r="JF265" s="767"/>
      <c r="JG265" s="748"/>
      <c r="JH265" s="767"/>
      <c r="JI265" s="748"/>
      <c r="JJ265" s="767"/>
      <c r="JK265" s="767"/>
      <c r="JL265" s="767"/>
      <c r="JM265" s="767"/>
      <c r="JN265" s="767"/>
      <c r="JO265" s="748"/>
      <c r="JQ265" s="753"/>
      <c r="JR265" s="546"/>
      <c r="JS265" s="546"/>
      <c r="JT265" s="546"/>
      <c r="JU265" s="5"/>
      <c r="JX265" s="5"/>
      <c r="JY265" s="5"/>
      <c r="JZ265" s="59"/>
    </row>
    <row r="266" spans="1:391" ht="14.25" customHeight="1" x14ac:dyDescent="0.15">
      <c r="A266" s="184" t="s">
        <v>176</v>
      </c>
      <c r="B266" s="395" t="s">
        <v>94</v>
      </c>
      <c r="C266" s="929">
        <v>368.00799999999998</v>
      </c>
      <c r="D266" s="930">
        <v>1457.347</v>
      </c>
      <c r="E266" s="934">
        <v>0</v>
      </c>
      <c r="F266" s="936">
        <v>0</v>
      </c>
      <c r="G266" s="930">
        <v>0</v>
      </c>
      <c r="H266" s="986">
        <v>252.72</v>
      </c>
      <c r="I266" s="932">
        <v>0</v>
      </c>
      <c r="J266" s="930">
        <v>0</v>
      </c>
      <c r="K266" s="934">
        <v>0</v>
      </c>
      <c r="L266" s="932">
        <v>0</v>
      </c>
      <c r="M266" s="930">
        <v>0</v>
      </c>
      <c r="N266" s="934">
        <v>0</v>
      </c>
      <c r="O266" s="972">
        <v>0</v>
      </c>
      <c r="P266" s="930">
        <v>1081.7280000000001</v>
      </c>
      <c r="Q266" s="935">
        <v>5111.424</v>
      </c>
      <c r="R266" s="936">
        <v>8920.902</v>
      </c>
      <c r="S266" s="930">
        <v>20965.281999999999</v>
      </c>
      <c r="T266" s="934">
        <v>15633.44</v>
      </c>
      <c r="U266" s="936">
        <v>18686.044999999998</v>
      </c>
      <c r="V266" s="1078">
        <v>34541.072</v>
      </c>
      <c r="W266" s="937">
        <v>27814.108</v>
      </c>
      <c r="X266" s="936">
        <v>11353.934999999999</v>
      </c>
      <c r="Y266" s="938">
        <v>4368.125</v>
      </c>
      <c r="Z266" s="935">
        <v>3286.9479999999999</v>
      </c>
      <c r="AA266" s="939">
        <v>1639.278</v>
      </c>
      <c r="AB266" s="930">
        <v>1129.78</v>
      </c>
      <c r="AC266" s="934">
        <v>478.65600000000001</v>
      </c>
      <c r="AD266" s="932">
        <v>639.09500000000003</v>
      </c>
      <c r="AE266" s="938">
        <v>472.1</v>
      </c>
      <c r="AF266" s="934">
        <v>546.33900000000006</v>
      </c>
      <c r="AG266" s="932">
        <v>1879.6320000000001</v>
      </c>
      <c r="AH266" s="930">
        <v>3420.241</v>
      </c>
      <c r="AI266" s="934">
        <v>9949.9869999999992</v>
      </c>
      <c r="AJ266" s="932">
        <v>9776.1419999999998</v>
      </c>
      <c r="AK266" s="930">
        <v>7065.5780000000004</v>
      </c>
      <c r="AL266" s="940">
        <v>1766.4480000000001</v>
      </c>
      <c r="AQ266" s="822"/>
      <c r="AR266" s="822"/>
      <c r="AS266" s="1659"/>
      <c r="AT266" s="1659"/>
      <c r="AY266" s="1654"/>
      <c r="BC266" s="760"/>
      <c r="BD266" s="755"/>
      <c r="BE266" s="755"/>
      <c r="BF266" s="758"/>
      <c r="BG266" s="755"/>
      <c r="BH266" s="755"/>
      <c r="BI266" s="755"/>
      <c r="BJ266" s="755"/>
      <c r="BK266" s="755"/>
      <c r="BL266" s="758"/>
      <c r="BM266" s="755"/>
      <c r="BN266" s="755"/>
      <c r="BO266" s="755"/>
      <c r="BP266" s="755"/>
      <c r="BQ266" s="755"/>
      <c r="BR266" s="787"/>
      <c r="BS266" s="767"/>
      <c r="BT266" s="767"/>
      <c r="BU266" s="767"/>
      <c r="BV266" s="768"/>
      <c r="BW266" s="767"/>
      <c r="BX266" s="787"/>
      <c r="BY266" s="767"/>
      <c r="BZ266" s="767"/>
      <c r="CA266" s="767"/>
      <c r="CB266" s="768"/>
      <c r="CC266" s="748"/>
      <c r="CD266" s="787"/>
      <c r="CE266" s="755"/>
      <c r="CF266" s="755"/>
      <c r="CG266" s="755"/>
      <c r="CH266" s="755"/>
      <c r="CI266" s="755"/>
      <c r="CJ266" s="787"/>
      <c r="CK266" s="755"/>
      <c r="CL266" s="755"/>
      <c r="CM266" s="755"/>
      <c r="CN266" s="755"/>
      <c r="CO266" s="755"/>
      <c r="CP266" s="758"/>
      <c r="CQ266" s="755"/>
      <c r="CR266" s="755"/>
      <c r="CS266" s="755"/>
      <c r="CT266" s="755"/>
      <c r="CU266" s="755"/>
      <c r="CV266" s="758"/>
      <c r="CW266" s="767"/>
      <c r="CX266" s="767"/>
      <c r="CY266" s="767"/>
      <c r="CZ266" s="252"/>
      <c r="DA266" s="252"/>
      <c r="DB266" s="787"/>
      <c r="DC266" s="767"/>
      <c r="DD266" s="767"/>
      <c r="DE266" s="767"/>
      <c r="DF266" s="252"/>
      <c r="DG266" s="767"/>
      <c r="DH266" s="748"/>
      <c r="DI266" s="755"/>
      <c r="DJ266" s="756"/>
      <c r="DK266" s="757"/>
      <c r="DL266" s="757"/>
      <c r="DM266" s="757"/>
      <c r="DN266" s="758"/>
      <c r="DO266" s="748"/>
      <c r="DP266" s="748"/>
      <c r="DQ266" s="748"/>
      <c r="DR266" s="748"/>
      <c r="DS266" s="748"/>
      <c r="DT266" s="758"/>
      <c r="DU266" s="755"/>
      <c r="DV266" s="755"/>
      <c r="DW266" s="755"/>
      <c r="DX266" s="755"/>
      <c r="DY266" s="755"/>
      <c r="DZ266" s="758"/>
      <c r="EA266" s="748"/>
      <c r="EB266" s="748"/>
      <c r="EC266" s="748"/>
      <c r="ED266" s="767"/>
      <c r="EE266" s="767"/>
      <c r="EF266" s="758"/>
      <c r="EG266" s="770"/>
      <c r="EH266" s="778"/>
      <c r="EI266" s="768"/>
      <c r="EJ266" s="748"/>
      <c r="EK266" s="748"/>
      <c r="EL266" s="758"/>
      <c r="EM266" s="755"/>
      <c r="EN266" s="755"/>
      <c r="EO266" s="755"/>
      <c r="EP266" s="755"/>
      <c r="EQ266" s="755"/>
      <c r="ER266" s="758"/>
      <c r="ES266" s="767"/>
      <c r="ET266" s="1344"/>
      <c r="EU266" s="767"/>
      <c r="EV266" s="768"/>
      <c r="EW266" s="767"/>
      <c r="EX266" s="758"/>
      <c r="EY266" s="755"/>
      <c r="EZ266" s="755"/>
      <c r="FA266" s="755"/>
      <c r="FB266" s="755"/>
      <c r="FC266" s="755"/>
      <c r="FD266" s="758"/>
      <c r="FE266" s="252"/>
      <c r="FF266" s="252"/>
      <c r="FG266" s="252"/>
      <c r="FH266" s="748"/>
      <c r="FI266" s="767"/>
      <c r="FJ266" s="758"/>
      <c r="FK266" s="755"/>
      <c r="FL266" s="755"/>
      <c r="FM266" s="755"/>
      <c r="FN266" s="755"/>
      <c r="FO266" s="755"/>
      <c r="FP266" s="758"/>
      <c r="FQ266" s="755"/>
      <c r="FR266" s="755"/>
      <c r="FS266" s="755"/>
      <c r="FT266" s="755"/>
      <c r="FU266" s="755"/>
      <c r="FV266" s="758"/>
      <c r="FW266" s="767"/>
      <c r="FX266" s="767"/>
      <c r="FY266" s="767"/>
      <c r="FZ266" s="757"/>
      <c r="GA266" s="767"/>
      <c r="GB266" s="758"/>
      <c r="GC266" s="773"/>
      <c r="GD266" s="762"/>
      <c r="GE266" s="766"/>
      <c r="GF266" s="766"/>
      <c r="GG266" s="766"/>
      <c r="GH266" s="758"/>
      <c r="GI266" s="545"/>
      <c r="GJ266" s="753"/>
      <c r="GK266" s="546"/>
      <c r="GL266" s="546"/>
      <c r="GM266" s="546"/>
      <c r="GN266" s="764"/>
      <c r="GO266" s="252"/>
      <c r="GP266" s="252"/>
      <c r="GQ266" s="252"/>
      <c r="GR266" s="252"/>
      <c r="GS266" s="252"/>
      <c r="GT266" s="758"/>
      <c r="GU266" s="755"/>
      <c r="GV266" s="755"/>
      <c r="GW266" s="755"/>
      <c r="GX266" s="755"/>
      <c r="GY266" s="755"/>
      <c r="GZ266" s="767"/>
      <c r="HA266" s="5"/>
      <c r="HB266" s="5"/>
      <c r="HC266" s="5"/>
      <c r="HD266" s="5"/>
      <c r="HE266" s="59"/>
      <c r="HF266" s="5"/>
      <c r="HG266" s="758"/>
      <c r="HH266" s="252"/>
      <c r="HI266" s="252"/>
      <c r="HJ266" s="252"/>
      <c r="HK266" s="748"/>
      <c r="HL266" s="767"/>
      <c r="HM266" s="748"/>
      <c r="HN266" s="748"/>
      <c r="HO266" s="748"/>
      <c r="HP266" s="748"/>
      <c r="HQ266" s="767"/>
      <c r="HR266" s="757"/>
      <c r="HS266" s="748"/>
      <c r="HT266" s="748"/>
      <c r="HU266" s="748"/>
      <c r="HV266" s="748"/>
      <c r="HW266" s="748"/>
      <c r="HX266" s="767"/>
      <c r="HY266" s="758"/>
      <c r="HZ266" s="755"/>
      <c r="IA266" s="755"/>
      <c r="IB266" s="755"/>
      <c r="IC266" s="755"/>
      <c r="ID266" s="755"/>
      <c r="IE266" s="758"/>
      <c r="IF266" s="758"/>
      <c r="IG266" s="758"/>
      <c r="IH266" s="758"/>
      <c r="II266" s="768"/>
      <c r="IJ266" s="768"/>
      <c r="IK266" s="758"/>
      <c r="IL266" s="755"/>
      <c r="IM266" s="756"/>
      <c r="IN266" s="757"/>
      <c r="IO266" s="748"/>
      <c r="IP266" s="767"/>
      <c r="IQ266" s="748"/>
      <c r="IR266" s="755"/>
      <c r="IS266" s="756"/>
      <c r="IT266" s="757"/>
      <c r="IU266" s="757"/>
      <c r="IV266" s="767"/>
      <c r="IW266" s="758"/>
      <c r="IX266" s="755"/>
      <c r="IY266" s="755"/>
      <c r="IZ266" s="755"/>
      <c r="JA266" s="755"/>
      <c r="JB266" s="755"/>
      <c r="JC266" s="767"/>
      <c r="JD266" s="755"/>
      <c r="JE266" s="755"/>
      <c r="JF266" s="755"/>
      <c r="JG266" s="755"/>
      <c r="JH266" s="755"/>
      <c r="JI266" s="767"/>
      <c r="JJ266" s="748"/>
      <c r="JK266" s="748"/>
      <c r="JL266" s="748"/>
      <c r="JM266" s="767"/>
      <c r="JN266" s="768"/>
      <c r="JO266" s="748"/>
      <c r="JP266" s="755"/>
      <c r="JQ266" s="756"/>
      <c r="JR266" s="757"/>
      <c r="JS266" s="60"/>
      <c r="JT266" s="60"/>
      <c r="JU266" s="758"/>
      <c r="JX266" s="252"/>
      <c r="JY266" s="5"/>
      <c r="JZ266" s="5"/>
    </row>
    <row r="267" spans="1:391" ht="14.25" customHeight="1" x14ac:dyDescent="0.15">
      <c r="A267" s="186" t="s">
        <v>176</v>
      </c>
      <c r="B267" s="417" t="s">
        <v>96</v>
      </c>
      <c r="C267" s="941">
        <v>347</v>
      </c>
      <c r="D267" s="942">
        <v>240</v>
      </c>
      <c r="E267" s="946">
        <v>0</v>
      </c>
      <c r="F267" s="948">
        <v>0</v>
      </c>
      <c r="G267" s="942">
        <v>0</v>
      </c>
      <c r="H267" s="943">
        <v>486</v>
      </c>
      <c r="I267" s="944">
        <v>0</v>
      </c>
      <c r="J267" s="942">
        <v>0</v>
      </c>
      <c r="K267" s="946">
        <v>0</v>
      </c>
      <c r="L267" s="944">
        <v>0</v>
      </c>
      <c r="M267" s="942">
        <v>0</v>
      </c>
      <c r="N267" s="946">
        <v>0</v>
      </c>
      <c r="O267" s="944">
        <v>0</v>
      </c>
      <c r="P267" s="942">
        <v>721</v>
      </c>
      <c r="Q267" s="947">
        <v>720</v>
      </c>
      <c r="R267" s="944">
        <v>441</v>
      </c>
      <c r="S267" s="942">
        <v>467</v>
      </c>
      <c r="T267" s="946">
        <v>346</v>
      </c>
      <c r="U267" s="948">
        <v>280</v>
      </c>
      <c r="V267" s="980">
        <v>253</v>
      </c>
      <c r="W267" s="947">
        <v>241</v>
      </c>
      <c r="X267" s="948">
        <v>203</v>
      </c>
      <c r="Y267" s="949">
        <v>162</v>
      </c>
      <c r="Z267" s="947">
        <v>129</v>
      </c>
      <c r="AA267" s="950">
        <v>149</v>
      </c>
      <c r="AB267" s="942">
        <v>140</v>
      </c>
      <c r="AC267" s="946">
        <v>164</v>
      </c>
      <c r="AD267" s="944">
        <v>203</v>
      </c>
      <c r="AE267" s="949">
        <v>230</v>
      </c>
      <c r="AF267" s="946">
        <v>176</v>
      </c>
      <c r="AG267" s="944">
        <v>291</v>
      </c>
      <c r="AH267" s="942">
        <v>282</v>
      </c>
      <c r="AI267" s="946">
        <v>304</v>
      </c>
      <c r="AJ267" s="944">
        <v>294</v>
      </c>
      <c r="AK267" s="942">
        <v>232</v>
      </c>
      <c r="AL267" s="951">
        <v>213</v>
      </c>
      <c r="AP267" s="1655"/>
      <c r="AQ267" s="1659"/>
      <c r="AR267" s="1659"/>
      <c r="AS267" s="822"/>
      <c r="AT267" s="822"/>
      <c r="AU267" s="1656"/>
      <c r="AZ267" s="1654"/>
      <c r="BA267" s="1656"/>
      <c r="BC267" s="760"/>
      <c r="BD267" s="755"/>
      <c r="BE267" s="755"/>
      <c r="BF267" s="758"/>
      <c r="BG267" s="755"/>
      <c r="BH267" s="755"/>
      <c r="BI267" s="755"/>
      <c r="BJ267" s="755"/>
      <c r="BK267" s="755"/>
      <c r="BL267" s="758"/>
      <c r="BM267" s="755"/>
      <c r="BN267" s="755"/>
      <c r="BO267" s="755"/>
      <c r="BP267" s="755"/>
      <c r="BQ267" s="755"/>
      <c r="BR267" s="758"/>
      <c r="BS267" s="748"/>
      <c r="BT267" s="748"/>
      <c r="BU267" s="748"/>
      <c r="BV267" s="767"/>
      <c r="BW267" s="767"/>
      <c r="BX267" s="758"/>
      <c r="BY267" s="767"/>
      <c r="BZ267" s="767"/>
      <c r="CA267" s="767"/>
      <c r="CB267" s="767"/>
      <c r="CC267" s="767"/>
      <c r="CD267" s="758"/>
      <c r="CE267" s="755"/>
      <c r="CF267" s="755"/>
      <c r="CG267" s="755"/>
      <c r="CH267" s="755"/>
      <c r="CI267" s="755"/>
      <c r="CJ267" s="758"/>
      <c r="CK267" s="755"/>
      <c r="CL267" s="755"/>
      <c r="CM267" s="755"/>
      <c r="CN267" s="755"/>
      <c r="CO267" s="755"/>
      <c r="CP267" s="787"/>
      <c r="CQ267" s="755"/>
      <c r="CR267" s="755"/>
      <c r="CS267" s="755"/>
      <c r="CT267" s="755"/>
      <c r="CU267" s="755"/>
      <c r="CV267" s="787"/>
      <c r="CW267" s="767"/>
      <c r="CX267" s="767"/>
      <c r="CY267" s="767"/>
      <c r="CZ267" s="767"/>
      <c r="DA267" s="767"/>
      <c r="DB267" s="787"/>
      <c r="DC267" s="767"/>
      <c r="DD267" s="767"/>
      <c r="DE267" s="767"/>
      <c r="DF267" s="767"/>
      <c r="DG267" s="767"/>
      <c r="DH267" s="755"/>
      <c r="DI267" s="767"/>
      <c r="DJ267" s="767"/>
      <c r="DK267" s="767"/>
      <c r="DL267" s="748"/>
      <c r="DM267" s="767"/>
      <c r="DN267" s="758"/>
      <c r="DO267" s="755"/>
      <c r="DP267" s="755"/>
      <c r="DQ267" s="755"/>
      <c r="DR267" s="755"/>
      <c r="DS267" s="755"/>
      <c r="DT267" s="787"/>
      <c r="DU267" s="767"/>
      <c r="DV267" s="767"/>
      <c r="DW267" s="767"/>
      <c r="DX267" s="767"/>
      <c r="DY267" s="767"/>
      <c r="DZ267" s="758"/>
      <c r="EA267" s="767"/>
      <c r="EB267" s="767"/>
      <c r="EC267" s="767"/>
      <c r="ED267" s="748"/>
      <c r="EE267" s="748"/>
      <c r="EF267" s="758"/>
      <c r="EG267" s="755"/>
      <c r="EH267" s="755"/>
      <c r="EI267" s="755"/>
      <c r="EJ267" s="755"/>
      <c r="EK267" s="755"/>
      <c r="EL267" s="758"/>
      <c r="EM267" s="755"/>
      <c r="EN267" s="755"/>
      <c r="EO267" s="755"/>
      <c r="EP267" s="755"/>
      <c r="EQ267" s="755"/>
      <c r="ER267" s="758"/>
      <c r="ES267" s="767"/>
      <c r="ET267" s="1344"/>
      <c r="EU267" s="767"/>
      <c r="EV267" s="768"/>
      <c r="EW267" s="748"/>
      <c r="EX267" s="758"/>
      <c r="EY267" s="758"/>
      <c r="EZ267" s="758"/>
      <c r="FA267" s="758"/>
      <c r="FB267" s="767"/>
      <c r="FC267" s="767"/>
      <c r="FD267" s="758"/>
      <c r="FE267" s="755"/>
      <c r="FF267" s="755"/>
      <c r="FG267" s="755"/>
      <c r="FH267" s="755"/>
      <c r="FI267" s="755"/>
      <c r="FJ267" s="758"/>
      <c r="FK267" s="545"/>
      <c r="FL267" s="753"/>
      <c r="FM267" s="546"/>
      <c r="FN267" s="546"/>
      <c r="FO267" s="546"/>
      <c r="FP267" s="764"/>
      <c r="FQ267" s="748"/>
      <c r="FR267" s="748"/>
      <c r="FS267" s="748"/>
      <c r="FT267" s="767"/>
      <c r="FU267" s="767"/>
      <c r="FV267" s="758"/>
      <c r="FW267" s="755"/>
      <c r="FX267" s="755"/>
      <c r="FY267" s="755"/>
      <c r="FZ267" s="755"/>
      <c r="GA267" s="755"/>
      <c r="GB267" s="767"/>
      <c r="GC267" s="792"/>
      <c r="GD267" s="792"/>
      <c r="GE267" s="792"/>
      <c r="GF267" s="5"/>
      <c r="GG267" s="792"/>
      <c r="GH267" s="5"/>
      <c r="GI267" s="787"/>
      <c r="GJ267" s="767"/>
      <c r="GK267" s="767"/>
      <c r="GL267" s="767"/>
      <c r="GM267" s="767"/>
      <c r="GN267" s="748"/>
      <c r="GO267" s="758"/>
      <c r="GP267" s="748"/>
      <c r="GQ267" s="748"/>
      <c r="GR267" s="748"/>
      <c r="GS267" s="767"/>
      <c r="GT267" s="748"/>
      <c r="GU267" s="758"/>
      <c r="GV267" s="767"/>
      <c r="GW267" s="767"/>
      <c r="GX267" s="767"/>
      <c r="GY267" s="748"/>
      <c r="GZ267" s="767"/>
      <c r="HA267" s="758"/>
      <c r="HB267" s="755"/>
      <c r="HC267" s="755"/>
      <c r="HD267" s="755"/>
      <c r="HE267" s="755"/>
      <c r="HF267" s="755"/>
      <c r="HG267" s="758"/>
      <c r="HH267" s="758"/>
      <c r="HI267" s="758"/>
      <c r="HJ267" s="758"/>
      <c r="HK267" s="787"/>
      <c r="HL267" s="758"/>
      <c r="HM267" s="758"/>
      <c r="HN267" s="758"/>
      <c r="HO267" s="758"/>
      <c r="HP267" s="758"/>
      <c r="HQ267" s="757"/>
      <c r="HR267" s="757"/>
      <c r="HS267" s="758"/>
      <c r="HT267" s="755"/>
      <c r="HU267" s="756"/>
      <c r="HV267" s="757"/>
      <c r="HW267" s="757"/>
      <c r="HX267" s="767"/>
      <c r="HY267" s="748"/>
      <c r="HZ267" s="755"/>
      <c r="IA267" s="755"/>
      <c r="IB267" s="755"/>
      <c r="IC267" s="755"/>
      <c r="ID267" s="755"/>
      <c r="IE267" s="767"/>
      <c r="IF267" s="755"/>
      <c r="IG267" s="755"/>
      <c r="IH267" s="755"/>
      <c r="II267" s="755"/>
      <c r="IJ267" s="755"/>
      <c r="IK267" s="767"/>
      <c r="IL267" s="767"/>
      <c r="IM267" s="767"/>
      <c r="IN267" s="767"/>
      <c r="IO267" s="767"/>
      <c r="IP267" s="768"/>
      <c r="IQ267" s="755"/>
    </row>
    <row r="268" spans="1:391" s="41" customFormat="1" ht="14.25" customHeight="1" x14ac:dyDescent="0.15">
      <c r="A268" s="200" t="s">
        <v>42</v>
      </c>
      <c r="B268" s="427" t="s">
        <v>93</v>
      </c>
      <c r="C268" s="917">
        <v>0.36</v>
      </c>
      <c r="D268" s="953">
        <v>0</v>
      </c>
      <c r="E268" s="954">
        <v>5.0999999999999996</v>
      </c>
      <c r="F268" s="924">
        <v>0.4</v>
      </c>
      <c r="G268" s="953">
        <v>5.0999999999999996</v>
      </c>
      <c r="H268" s="961">
        <v>5.94</v>
      </c>
      <c r="I268" s="955">
        <v>5.4</v>
      </c>
      <c r="J268" s="918">
        <v>0.28000000000000003</v>
      </c>
      <c r="K268" s="954">
        <v>0.4</v>
      </c>
      <c r="L268" s="920">
        <v>0</v>
      </c>
      <c r="M268" s="953">
        <v>0.25</v>
      </c>
      <c r="N268" s="954">
        <v>0</v>
      </c>
      <c r="O268" s="920">
        <v>0</v>
      </c>
      <c r="P268" s="918">
        <v>5.33</v>
      </c>
      <c r="Q268" s="925">
        <v>35.536000000000001</v>
      </c>
      <c r="R268" s="920">
        <v>83.028999999999996</v>
      </c>
      <c r="S268" s="918">
        <v>127.417</v>
      </c>
      <c r="T268" s="922">
        <v>221.541</v>
      </c>
      <c r="U268" s="962">
        <v>366.17599999999999</v>
      </c>
      <c r="V268" s="1077">
        <v>440.67599999999999</v>
      </c>
      <c r="W268" s="923">
        <v>414.99799999999999</v>
      </c>
      <c r="X268" s="962">
        <v>145.94499999999999</v>
      </c>
      <c r="Y268" s="963">
        <v>38.978999999999999</v>
      </c>
      <c r="Z268" s="923">
        <v>4.7460000000000004</v>
      </c>
      <c r="AA268" s="964">
        <v>0</v>
      </c>
      <c r="AB268" s="918">
        <v>0.1</v>
      </c>
      <c r="AC268" s="954">
        <v>0.3</v>
      </c>
      <c r="AD268" s="955">
        <v>0</v>
      </c>
      <c r="AE268" s="963">
        <v>0</v>
      </c>
      <c r="AF268" s="954">
        <v>0.21</v>
      </c>
      <c r="AG268" s="955">
        <v>0</v>
      </c>
      <c r="AH268" s="953">
        <v>0</v>
      </c>
      <c r="AI268" s="954">
        <v>0.17</v>
      </c>
      <c r="AJ268" s="955">
        <v>0.18</v>
      </c>
      <c r="AK268" s="953">
        <v>1.34</v>
      </c>
      <c r="AL268" s="965">
        <v>0</v>
      </c>
      <c r="AO268" s="1651"/>
      <c r="AP268" s="782"/>
      <c r="AQ268" s="769"/>
      <c r="AR268" s="769"/>
      <c r="AS268" s="1659"/>
      <c r="AT268" s="822"/>
      <c r="AU268" s="813"/>
      <c r="AV268" s="1571"/>
      <c r="AW268" s="1571"/>
      <c r="AX268" s="1571"/>
      <c r="AY268" s="1571"/>
      <c r="AZ268" s="1571"/>
      <c r="BA268" s="813"/>
      <c r="BB268" s="760"/>
      <c r="BC268" s="760"/>
      <c r="BD268" s="755"/>
      <c r="BE268" s="755"/>
      <c r="BF268" s="787"/>
      <c r="BG268" s="755"/>
      <c r="BH268" s="755"/>
      <c r="BI268" s="755"/>
      <c r="BJ268" s="755"/>
      <c r="BK268" s="755"/>
      <c r="BL268" s="787"/>
      <c r="BM268" s="748"/>
      <c r="BN268" s="748"/>
      <c r="BO268" s="748"/>
      <c r="BP268" s="767"/>
      <c r="BQ268" s="767"/>
      <c r="BR268" s="758"/>
      <c r="BS268" s="748"/>
      <c r="BT268" s="748"/>
      <c r="BU268" s="748"/>
      <c r="BV268" s="767"/>
      <c r="BW268" s="767"/>
      <c r="BX268" s="758"/>
      <c r="BY268" s="767"/>
      <c r="BZ268" s="767"/>
      <c r="CA268" s="767"/>
      <c r="CB268" s="767"/>
      <c r="CC268" s="767"/>
      <c r="CD268" s="758"/>
      <c r="CE268" s="755"/>
      <c r="CF268" s="755"/>
      <c r="CG268" s="755"/>
      <c r="CH268" s="755"/>
      <c r="CI268" s="755"/>
      <c r="CJ268" s="758"/>
      <c r="CK268" s="252"/>
      <c r="CL268" s="252"/>
      <c r="CM268" s="252"/>
      <c r="CN268" s="748"/>
      <c r="CO268" s="767"/>
      <c r="CP268" s="764"/>
      <c r="CQ268" s="755"/>
      <c r="CR268" s="755"/>
      <c r="CS268" s="755"/>
      <c r="CT268" s="755"/>
      <c r="CU268" s="755"/>
      <c r="CV268" s="758"/>
      <c r="CW268" s="767"/>
      <c r="CX268" s="767"/>
      <c r="CY268" s="767"/>
      <c r="CZ268" s="252"/>
      <c r="DA268" s="767"/>
      <c r="DB268" s="787"/>
      <c r="DC268" s="748"/>
      <c r="DD268" s="748"/>
      <c r="DE268" s="748"/>
      <c r="DF268" s="767"/>
      <c r="DG268" s="767"/>
      <c r="DH268" s="755"/>
      <c r="DI268" s="767"/>
      <c r="DJ268" s="767"/>
      <c r="DK268" s="767"/>
      <c r="DL268" s="748"/>
      <c r="DM268" s="748"/>
      <c r="DN268" s="787"/>
      <c r="DO268" s="748"/>
      <c r="DP268" s="748"/>
      <c r="DQ268" s="748"/>
      <c r="DR268" s="748"/>
      <c r="DS268" s="748"/>
      <c r="DT268" s="758"/>
      <c r="DU268" s="767"/>
      <c r="DV268" s="767"/>
      <c r="DW268" s="767"/>
      <c r="DX268" s="748"/>
      <c r="DY268" s="767"/>
      <c r="DZ268" s="787"/>
      <c r="EA268" s="767"/>
      <c r="EB268" s="767"/>
      <c r="EC268" s="767"/>
      <c r="ED268" s="768"/>
      <c r="EE268" s="768"/>
      <c r="EF268" s="787"/>
      <c r="EG268" s="755"/>
      <c r="EH268" s="755"/>
      <c r="EI268" s="755"/>
      <c r="EJ268" s="755"/>
      <c r="EK268" s="755"/>
      <c r="EL268" s="748"/>
      <c r="EM268" s="760"/>
      <c r="EN268" s="760"/>
      <c r="EO268" s="760"/>
      <c r="EP268" s="760"/>
      <c r="EQ268" s="760"/>
      <c r="ER268" s="760"/>
      <c r="ES268" s="748"/>
      <c r="ET268" s="748"/>
      <c r="EU268" s="767"/>
      <c r="EV268" s="767"/>
      <c r="EW268" s="767"/>
      <c r="EX268" s="787"/>
      <c r="EY268" s="545"/>
      <c r="EZ268" s="753"/>
      <c r="FA268" s="546"/>
      <c r="FB268" s="546"/>
      <c r="FC268" s="546"/>
      <c r="FD268" s="827"/>
      <c r="FE268" s="755"/>
      <c r="FF268" s="755"/>
      <c r="FG268" s="755"/>
      <c r="FH268" s="755"/>
      <c r="FI268" s="755"/>
      <c r="FJ268" s="748"/>
      <c r="FK268" s="755"/>
      <c r="FL268" s="755"/>
      <c r="FM268" s="755"/>
      <c r="FN268" s="755"/>
      <c r="FO268" s="755"/>
      <c r="FP268" s="748"/>
      <c r="FQ268" s="5"/>
      <c r="FR268" s="5"/>
      <c r="FS268" s="5"/>
      <c r="FT268" s="792"/>
      <c r="FU268" s="5"/>
      <c r="FV268" s="792"/>
      <c r="FW268" s="758"/>
      <c r="FX268" s="252"/>
      <c r="FY268" s="252"/>
      <c r="FZ268" s="252"/>
      <c r="GA268" s="252"/>
      <c r="GB268" s="252"/>
      <c r="GC268" s="758"/>
      <c r="GD268" s="767"/>
      <c r="GE268" s="767"/>
      <c r="GF268" s="767"/>
      <c r="GG268" s="767"/>
      <c r="GH268" s="748"/>
      <c r="GI268" s="758"/>
      <c r="GJ268" s="767"/>
      <c r="GK268" s="767"/>
      <c r="GL268" s="767"/>
      <c r="GM268" s="757"/>
      <c r="GN268" s="757"/>
      <c r="GO268" s="748"/>
      <c r="GP268" s="755"/>
      <c r="GQ268" s="755"/>
      <c r="GR268" s="755"/>
      <c r="GS268" s="755"/>
      <c r="GT268" s="755"/>
      <c r="GU268" s="748"/>
      <c r="GV268" s="764"/>
      <c r="GW268" s="764"/>
      <c r="GX268" s="764"/>
      <c r="GY268" s="764"/>
      <c r="GZ268" s="764"/>
      <c r="HA268" s="787"/>
      <c r="HB268" s="755"/>
      <c r="HC268" s="755"/>
      <c r="HD268" s="755"/>
      <c r="HE268" s="755"/>
      <c r="HF268" s="755"/>
      <c r="HG268" s="758"/>
      <c r="HH268" s="767"/>
      <c r="HI268" s="767"/>
      <c r="HJ268" s="767"/>
      <c r="HK268" s="757"/>
      <c r="HL268" s="767"/>
      <c r="HM268" s="758"/>
      <c r="HN268" s="748"/>
      <c r="HO268" s="748"/>
      <c r="HP268" s="748"/>
      <c r="HQ268" s="767"/>
      <c r="HR268" s="252"/>
      <c r="HS268" s="748"/>
      <c r="HT268" s="760"/>
      <c r="HU268" s="760"/>
      <c r="HV268" s="760"/>
      <c r="HW268" s="760"/>
      <c r="HX268" s="760"/>
      <c r="HY268" s="748"/>
      <c r="HZ268" s="767"/>
      <c r="IA268" s="767"/>
      <c r="IB268" s="767"/>
      <c r="IC268" s="60"/>
      <c r="ID268" s="748"/>
      <c r="IE268" s="767"/>
      <c r="IF268" s="2"/>
      <c r="IG268" s="2"/>
      <c r="IH268" s="252"/>
      <c r="II268" s="252"/>
      <c r="IJ268" s="252"/>
      <c r="IK268" s="2"/>
      <c r="IL268" s="2"/>
      <c r="IM268" s="2"/>
      <c r="IN268" s="2"/>
      <c r="IO268" s="2"/>
    </row>
    <row r="269" spans="1:391" s="41" customFormat="1" ht="14.25" customHeight="1" x14ac:dyDescent="0.15">
      <c r="A269" s="192" t="s">
        <v>177</v>
      </c>
      <c r="B269" s="436" t="s">
        <v>94</v>
      </c>
      <c r="C269" s="929">
        <v>35.747999999999998</v>
      </c>
      <c r="D269" s="967">
        <v>0</v>
      </c>
      <c r="E269" s="968">
        <v>563.21900000000005</v>
      </c>
      <c r="F269" s="989">
        <v>34.235999999999997</v>
      </c>
      <c r="G269" s="967">
        <v>717.66</v>
      </c>
      <c r="H269" s="971">
        <v>643.24800000000005</v>
      </c>
      <c r="I269" s="969">
        <v>371.52</v>
      </c>
      <c r="J269" s="930">
        <v>32.4</v>
      </c>
      <c r="K269" s="968">
        <v>47.52</v>
      </c>
      <c r="L269" s="932">
        <v>0</v>
      </c>
      <c r="M269" s="967">
        <v>32.4</v>
      </c>
      <c r="N269" s="968">
        <v>0</v>
      </c>
      <c r="O269" s="932">
        <v>0</v>
      </c>
      <c r="P269" s="930">
        <v>811.72299999999996</v>
      </c>
      <c r="Q269" s="937">
        <v>4404.1859999999997</v>
      </c>
      <c r="R269" s="969">
        <v>9627.098</v>
      </c>
      <c r="S269" s="930">
        <v>15770.964</v>
      </c>
      <c r="T269" s="968">
        <v>31316.330999999998</v>
      </c>
      <c r="U269" s="936">
        <v>60291.9</v>
      </c>
      <c r="V269" s="1078">
        <v>75255.232999999993</v>
      </c>
      <c r="W269" s="937">
        <v>63929.317000000003</v>
      </c>
      <c r="X269" s="975">
        <v>22653.714</v>
      </c>
      <c r="Y269" s="976">
        <v>7050.64</v>
      </c>
      <c r="Z269" s="937">
        <v>595.99800000000005</v>
      </c>
      <c r="AA269" s="977">
        <v>0</v>
      </c>
      <c r="AB269" s="967">
        <v>11.016</v>
      </c>
      <c r="AC269" s="968">
        <v>55.08</v>
      </c>
      <c r="AD269" s="969">
        <v>0</v>
      </c>
      <c r="AE269" s="976">
        <v>0</v>
      </c>
      <c r="AF269" s="986">
        <v>17.442</v>
      </c>
      <c r="AG269" s="969">
        <v>0</v>
      </c>
      <c r="AH269" s="967">
        <v>0</v>
      </c>
      <c r="AI269" s="968">
        <v>15.875999999999999</v>
      </c>
      <c r="AJ269" s="969">
        <v>15.875999999999999</v>
      </c>
      <c r="AK269" s="967">
        <v>144.72</v>
      </c>
      <c r="AL269" s="978">
        <v>0</v>
      </c>
      <c r="AO269" s="1651"/>
      <c r="AP269" s="782"/>
      <c r="AQ269" s="769"/>
      <c r="AR269" s="769"/>
      <c r="AS269" s="769"/>
      <c r="AT269" s="1659"/>
      <c r="AU269" s="813"/>
      <c r="AV269" s="1571"/>
      <c r="AW269" s="1571"/>
      <c r="AX269" s="1571"/>
      <c r="AY269" s="1571"/>
      <c r="AZ269" s="1571"/>
      <c r="BA269" s="813"/>
      <c r="BB269" s="760"/>
      <c r="BC269" s="760"/>
      <c r="BD269" s="755"/>
      <c r="BE269" s="755"/>
      <c r="BF269" s="758"/>
      <c r="BG269" s="755"/>
      <c r="BH269" s="755"/>
      <c r="BI269" s="755"/>
      <c r="BJ269" s="755"/>
      <c r="BK269" s="755"/>
      <c r="BL269" s="758"/>
      <c r="BM269" s="748"/>
      <c r="BN269" s="748"/>
      <c r="BO269" s="748"/>
      <c r="BP269" s="767"/>
      <c r="BQ269" s="748"/>
      <c r="BR269" s="787"/>
      <c r="BS269" s="767"/>
      <c r="BT269" s="767"/>
      <c r="BU269" s="767"/>
      <c r="BV269" s="768"/>
      <c r="BW269" s="767"/>
      <c r="BX269" s="787"/>
      <c r="BY269" s="767"/>
      <c r="BZ269" s="767"/>
      <c r="CA269" s="767"/>
      <c r="CB269" s="768"/>
      <c r="CC269" s="768"/>
      <c r="CD269" s="787"/>
      <c r="CE269" s="755"/>
      <c r="CF269" s="755"/>
      <c r="CG269" s="755"/>
      <c r="CH269" s="755"/>
      <c r="CI269" s="755"/>
      <c r="CJ269" s="787"/>
      <c r="CK269" s="767"/>
      <c r="CL269" s="767"/>
      <c r="CM269" s="767"/>
      <c r="CN269" s="767"/>
      <c r="CO269" s="748"/>
      <c r="CP269" s="787"/>
      <c r="CQ269" s="767"/>
      <c r="CR269" s="767"/>
      <c r="CS269" s="767"/>
      <c r="CT269" s="767"/>
      <c r="CU269" s="748"/>
      <c r="CV269" s="758"/>
      <c r="CW269" s="767"/>
      <c r="CX269" s="767"/>
      <c r="CY269" s="767"/>
      <c r="CZ269" s="768"/>
      <c r="DA269" s="768"/>
      <c r="DB269" s="758"/>
      <c r="DC269" s="755"/>
      <c r="DD269" s="756"/>
      <c r="DE269" s="757"/>
      <c r="DF269" s="767"/>
      <c r="DG269" s="757"/>
      <c r="DH269" s="755"/>
      <c r="DI269" s="748"/>
      <c r="DJ269" s="748"/>
      <c r="DK269" s="748"/>
      <c r="DL269" s="748"/>
      <c r="DM269" s="748"/>
      <c r="DN269" s="758"/>
      <c r="DO269" s="770"/>
      <c r="DP269" s="778"/>
      <c r="DQ269" s="768"/>
      <c r="DR269" s="748"/>
      <c r="DS269" s="748"/>
      <c r="DT269" s="758"/>
      <c r="DU269" s="748"/>
      <c r="DV269" s="748"/>
      <c r="DW269" s="748"/>
      <c r="DX269" s="767"/>
      <c r="DY269" s="767"/>
      <c r="DZ269" s="758"/>
      <c r="EA269" s="770"/>
      <c r="EB269" s="778"/>
      <c r="EC269" s="768"/>
      <c r="ED269" s="748"/>
      <c r="EE269" s="768"/>
      <c r="EF269" s="758"/>
      <c r="EG269" s="755"/>
      <c r="EH269" s="755"/>
      <c r="EI269" s="755"/>
      <c r="EJ269" s="755"/>
      <c r="EK269" s="755"/>
      <c r="EL269" s="758"/>
      <c r="EM269" s="760"/>
      <c r="EN269" s="760"/>
      <c r="EO269" s="760"/>
      <c r="EP269" s="760"/>
      <c r="EQ269" s="760"/>
      <c r="ER269" s="758"/>
      <c r="ES269" s="755"/>
      <c r="ET269" s="755"/>
      <c r="EU269" s="755"/>
      <c r="EV269" s="755"/>
      <c r="EW269" s="755"/>
      <c r="EX269" s="758"/>
      <c r="EY269" s="545"/>
      <c r="EZ269" s="753"/>
      <c r="FA269" s="546"/>
      <c r="FB269" s="546"/>
      <c r="FC269" s="546"/>
      <c r="FD269" s="758"/>
      <c r="FE269" s="755"/>
      <c r="FF269" s="755"/>
      <c r="FG269" s="755"/>
      <c r="FH269" s="755"/>
      <c r="FI269" s="755"/>
      <c r="FJ269" s="767"/>
      <c r="FK269" s="5"/>
      <c r="FL269" s="5"/>
      <c r="FM269" s="5"/>
      <c r="FN269" s="5"/>
      <c r="FO269" s="792"/>
      <c r="FP269" s="5"/>
      <c r="FQ269" s="758"/>
      <c r="FR269" s="767"/>
      <c r="FS269" s="767"/>
      <c r="FT269" s="767"/>
      <c r="FU269" s="252"/>
      <c r="FV269" s="748"/>
      <c r="FW269" s="748"/>
      <c r="FX269" s="748"/>
      <c r="FY269" s="748"/>
      <c r="FZ269" s="748"/>
      <c r="GA269" s="767"/>
      <c r="GB269" s="748"/>
      <c r="GC269" s="748"/>
      <c r="GD269" s="767"/>
      <c r="GE269" s="767"/>
      <c r="GF269" s="767"/>
      <c r="GG269" s="767"/>
      <c r="GH269" s="757"/>
      <c r="GI269" s="758"/>
      <c r="GJ269" s="755"/>
      <c r="GK269" s="755"/>
      <c r="GL269" s="755"/>
      <c r="GM269" s="755"/>
      <c r="GN269" s="755"/>
      <c r="GO269" s="758"/>
      <c r="GP269" s="758"/>
      <c r="GQ269" s="758"/>
      <c r="GR269" s="758"/>
      <c r="GS269" s="787"/>
      <c r="GT269" s="787"/>
      <c r="GU269" s="758"/>
      <c r="GV269" s="755"/>
      <c r="GW269" s="755"/>
      <c r="GX269" s="755"/>
      <c r="GY269" s="755"/>
      <c r="GZ269" s="755"/>
      <c r="HA269" s="748"/>
      <c r="HB269" s="769"/>
      <c r="HC269" s="769"/>
      <c r="HD269" s="769"/>
      <c r="HE269" s="769"/>
      <c r="HF269" s="769"/>
      <c r="HG269" s="758"/>
      <c r="HH269" s="755"/>
      <c r="HI269" s="755"/>
      <c r="HJ269" s="755"/>
      <c r="HK269" s="755"/>
      <c r="HL269" s="755"/>
      <c r="HM269" s="767"/>
      <c r="HN269" s="760"/>
      <c r="HO269" s="760"/>
      <c r="HP269" s="760"/>
      <c r="HQ269" s="760"/>
      <c r="HR269" s="760"/>
      <c r="HS269" s="767"/>
      <c r="HT269" s="755"/>
      <c r="HU269" s="756"/>
      <c r="HV269" s="60"/>
      <c r="HW269" s="748"/>
      <c r="HX269" s="767"/>
      <c r="HY269" s="252"/>
      <c r="HZ269" s="2"/>
      <c r="IA269" s="2"/>
      <c r="IB269" s="2"/>
      <c r="IC269" s="2"/>
      <c r="ID269" s="2"/>
    </row>
    <row r="270" spans="1:391" s="41" customFormat="1" ht="14.25" customHeight="1" x14ac:dyDescent="0.15">
      <c r="A270" s="197" t="s">
        <v>177</v>
      </c>
      <c r="B270" s="417" t="s">
        <v>96</v>
      </c>
      <c r="C270" s="941">
        <v>99</v>
      </c>
      <c r="D270" s="942">
        <v>0</v>
      </c>
      <c r="E270" s="946">
        <v>110</v>
      </c>
      <c r="F270" s="948">
        <v>86</v>
      </c>
      <c r="G270" s="942">
        <v>141</v>
      </c>
      <c r="H270" s="943">
        <v>108</v>
      </c>
      <c r="I270" s="944">
        <v>69</v>
      </c>
      <c r="J270" s="942">
        <v>116</v>
      </c>
      <c r="K270" s="946">
        <v>119</v>
      </c>
      <c r="L270" s="944">
        <v>0</v>
      </c>
      <c r="M270" s="942">
        <v>130</v>
      </c>
      <c r="N270" s="946">
        <v>0</v>
      </c>
      <c r="O270" s="944">
        <v>0</v>
      </c>
      <c r="P270" s="942">
        <v>152</v>
      </c>
      <c r="Q270" s="947">
        <v>124</v>
      </c>
      <c r="R270" s="944">
        <v>116</v>
      </c>
      <c r="S270" s="942">
        <v>124</v>
      </c>
      <c r="T270" s="946">
        <v>141</v>
      </c>
      <c r="U270" s="948">
        <v>165</v>
      </c>
      <c r="V270" s="980">
        <v>171</v>
      </c>
      <c r="W270" s="947">
        <v>154</v>
      </c>
      <c r="X270" s="948">
        <v>155</v>
      </c>
      <c r="Y270" s="949">
        <v>181</v>
      </c>
      <c r="Z270" s="947">
        <v>126</v>
      </c>
      <c r="AA270" s="950">
        <v>0</v>
      </c>
      <c r="AB270" s="942">
        <v>110</v>
      </c>
      <c r="AC270" s="946">
        <v>184</v>
      </c>
      <c r="AD270" s="944">
        <v>0</v>
      </c>
      <c r="AE270" s="949">
        <v>0</v>
      </c>
      <c r="AF270" s="946">
        <v>83</v>
      </c>
      <c r="AG270" s="944">
        <v>0</v>
      </c>
      <c r="AH270" s="942">
        <v>0</v>
      </c>
      <c r="AI270" s="946">
        <v>93</v>
      </c>
      <c r="AJ270" s="944">
        <v>88</v>
      </c>
      <c r="AK270" s="942">
        <v>108</v>
      </c>
      <c r="AL270" s="951">
        <v>0</v>
      </c>
      <c r="AP270" s="1655"/>
      <c r="AQ270" s="769"/>
      <c r="AR270" s="769"/>
      <c r="AS270" s="769"/>
      <c r="AT270" s="769"/>
      <c r="AU270" s="1656"/>
      <c r="AV270" s="1571"/>
      <c r="AW270" s="1571"/>
      <c r="AX270" s="1571"/>
      <c r="AY270" s="1571"/>
      <c r="AZ270" s="1571"/>
      <c r="BA270" s="1656"/>
      <c r="BB270" s="760"/>
      <c r="BC270" s="760"/>
      <c r="BD270" s="755"/>
      <c r="BE270" s="755"/>
      <c r="BF270" s="758"/>
      <c r="BG270" s="767"/>
      <c r="BH270" s="767"/>
      <c r="BI270" s="767"/>
      <c r="BJ270" s="767"/>
      <c r="BK270" s="748"/>
      <c r="BL270" s="758"/>
      <c r="BM270" s="770"/>
      <c r="BN270" s="778"/>
      <c r="BO270" s="768"/>
      <c r="BP270" s="767"/>
      <c r="BQ270" s="768"/>
      <c r="BR270" s="758"/>
      <c r="BS270" s="767"/>
      <c r="BT270" s="767"/>
      <c r="BU270" s="767"/>
      <c r="BV270" s="767"/>
      <c r="BW270" s="767"/>
      <c r="BX270" s="787"/>
      <c r="BY270" s="767"/>
      <c r="BZ270" s="767"/>
      <c r="CA270" s="767"/>
      <c r="CB270" s="252"/>
      <c r="CC270" s="767"/>
      <c r="CD270" s="758"/>
      <c r="CE270" s="748"/>
      <c r="CF270" s="748"/>
      <c r="CG270" s="748"/>
      <c r="CH270" s="767"/>
      <c r="CI270" s="748"/>
      <c r="CJ270" s="758"/>
      <c r="CK270" s="767"/>
      <c r="CL270" s="767"/>
      <c r="CM270" s="767"/>
      <c r="CN270" s="768"/>
      <c r="CO270" s="748"/>
      <c r="CP270" s="787"/>
      <c r="CV270" s="758"/>
      <c r="CW270" s="770"/>
      <c r="CX270" s="778"/>
      <c r="CY270" s="768"/>
      <c r="CZ270" s="768"/>
      <c r="DA270" s="748"/>
      <c r="DB270" s="758"/>
      <c r="DC270" s="755"/>
      <c r="DD270" s="755"/>
      <c r="DE270" s="755"/>
      <c r="DF270" s="755"/>
      <c r="DG270" s="755"/>
      <c r="DH270" s="758"/>
      <c r="DI270" s="760"/>
      <c r="DJ270" s="760"/>
      <c r="DK270" s="760"/>
      <c r="DL270" s="760"/>
      <c r="DM270" s="760"/>
      <c r="DN270" s="748"/>
      <c r="DO270" s="755"/>
      <c r="DP270" s="755"/>
      <c r="DQ270" s="755"/>
      <c r="DR270" s="755"/>
      <c r="DS270" s="755"/>
      <c r="DT270" s="758"/>
      <c r="DU270" s="545"/>
      <c r="DV270" s="753"/>
      <c r="DW270" s="546"/>
      <c r="DX270" s="546"/>
      <c r="DY270" s="546"/>
      <c r="DZ270" s="767"/>
      <c r="EA270" s="758"/>
      <c r="EB270" s="764"/>
      <c r="EC270" s="764"/>
      <c r="ED270" s="764"/>
      <c r="EE270" s="768"/>
      <c r="EF270" s="768"/>
      <c r="EG270" s="758"/>
      <c r="EH270" s="755"/>
      <c r="EI270" s="755"/>
      <c r="EJ270" s="755"/>
      <c r="EK270" s="755"/>
      <c r="EL270" s="755"/>
      <c r="EM270" s="758"/>
      <c r="EN270" s="748"/>
      <c r="EO270" s="748"/>
      <c r="EP270" s="748"/>
      <c r="EQ270" s="758"/>
      <c r="ER270" s="757"/>
      <c r="ES270" s="748"/>
      <c r="ET270" s="755"/>
      <c r="EU270" s="755"/>
      <c r="EV270" s="755"/>
      <c r="EW270" s="755"/>
      <c r="EX270" s="755"/>
      <c r="EY270" s="767"/>
      <c r="EZ270" s="760"/>
      <c r="FA270" s="760"/>
      <c r="FB270" s="760"/>
      <c r="FC270" s="760"/>
      <c r="FD270" s="760"/>
      <c r="FE270" s="760"/>
      <c r="FF270" s="760"/>
      <c r="FG270" s="760"/>
      <c r="FH270" s="760"/>
    </row>
    <row r="271" spans="1:391" ht="14.25" customHeight="1" x14ac:dyDescent="0.15">
      <c r="A271" s="250" t="s">
        <v>43</v>
      </c>
      <c r="B271" s="394" t="s">
        <v>93</v>
      </c>
      <c r="C271" s="917">
        <v>133.636</v>
      </c>
      <c r="D271" s="918">
        <v>417.19299999999998</v>
      </c>
      <c r="E271" s="922">
        <v>597.90899999999999</v>
      </c>
      <c r="F271" s="924">
        <v>440.87700000000001</v>
      </c>
      <c r="G271" s="918">
        <v>434.673</v>
      </c>
      <c r="H271" s="957">
        <v>390.06099999999998</v>
      </c>
      <c r="I271" s="920">
        <v>502.02600000000001</v>
      </c>
      <c r="J271" s="918">
        <v>393.10599999999999</v>
      </c>
      <c r="K271" s="922">
        <v>397.24700000000001</v>
      </c>
      <c r="L271" s="920">
        <v>323.82499999999999</v>
      </c>
      <c r="M271" s="926">
        <v>317.86799999999999</v>
      </c>
      <c r="N271" s="922">
        <v>254.08500000000001</v>
      </c>
      <c r="O271" s="920">
        <v>170.55099999999999</v>
      </c>
      <c r="P271" s="918">
        <v>250.74</v>
      </c>
      <c r="Q271" s="923">
        <v>206.05799999999999</v>
      </c>
      <c r="R271" s="1083">
        <v>203.547</v>
      </c>
      <c r="S271" s="918">
        <v>196.13399999999999</v>
      </c>
      <c r="T271" s="922">
        <v>209.05</v>
      </c>
      <c r="U271" s="924">
        <v>212.935</v>
      </c>
      <c r="V271" s="1077">
        <v>211.358</v>
      </c>
      <c r="W271" s="925">
        <v>221.68299999999999</v>
      </c>
      <c r="X271" s="924">
        <v>147.316</v>
      </c>
      <c r="Y271" s="926">
        <v>154.31299999999999</v>
      </c>
      <c r="Z271" s="923">
        <v>254.14599999999999</v>
      </c>
      <c r="AA271" s="927">
        <v>294.108</v>
      </c>
      <c r="AB271" s="926">
        <v>407.774</v>
      </c>
      <c r="AC271" s="922">
        <v>547.65700000000004</v>
      </c>
      <c r="AD271" s="920">
        <v>410.27</v>
      </c>
      <c r="AE271" s="926">
        <v>413.25400000000002</v>
      </c>
      <c r="AF271" s="922">
        <v>343.85</v>
      </c>
      <c r="AG271" s="920">
        <v>308.77100000000002</v>
      </c>
      <c r="AH271" s="918">
        <v>335.47199999999998</v>
      </c>
      <c r="AI271" s="922">
        <v>384.637</v>
      </c>
      <c r="AJ271" s="920">
        <v>514.04</v>
      </c>
      <c r="AK271" s="918">
        <v>528.40300000000002</v>
      </c>
      <c r="AL271" s="928">
        <v>467.32100000000003</v>
      </c>
      <c r="AO271" s="1651"/>
      <c r="AQ271" s="822"/>
      <c r="AR271" s="822"/>
      <c r="AS271" s="769"/>
      <c r="AT271" s="769"/>
      <c r="AV271" s="1654"/>
      <c r="AW271" s="1654"/>
      <c r="AX271" s="1654"/>
      <c r="BC271" s="760"/>
      <c r="BD271" s="755"/>
      <c r="BE271" s="755"/>
      <c r="BF271" s="758"/>
      <c r="BG271" s="748"/>
      <c r="BH271" s="748"/>
      <c r="BI271" s="748"/>
      <c r="BJ271" s="767"/>
      <c r="BK271" s="252"/>
      <c r="BL271" s="758"/>
      <c r="BM271" s="252"/>
      <c r="BN271" s="252"/>
      <c r="BO271" s="252"/>
      <c r="BP271" s="748"/>
      <c r="BQ271" s="767"/>
      <c r="BR271" s="758"/>
      <c r="BS271" s="767"/>
      <c r="BT271" s="767"/>
      <c r="BU271" s="767"/>
      <c r="BV271" s="767"/>
      <c r="BW271" s="748"/>
      <c r="BX271" s="758"/>
      <c r="BY271" s="755"/>
      <c r="BZ271" s="755"/>
      <c r="CA271" s="755"/>
      <c r="CB271" s="755"/>
      <c r="CC271" s="755"/>
      <c r="CD271" s="787"/>
      <c r="CE271" s="755"/>
      <c r="CF271" s="755"/>
      <c r="CG271" s="755"/>
      <c r="CH271" s="755"/>
      <c r="CI271" s="755"/>
      <c r="CJ271" s="758"/>
      <c r="CK271" s="767"/>
      <c r="CL271" s="767"/>
      <c r="CM271" s="767"/>
      <c r="CN271" s="748"/>
      <c r="CO271" s="748"/>
      <c r="CP271" s="787"/>
      <c r="CQ271" s="755"/>
      <c r="CR271" s="755"/>
      <c r="CS271" s="755"/>
      <c r="CT271" s="755"/>
      <c r="CU271" s="755"/>
      <c r="CV271" s="787"/>
      <c r="CW271" s="755"/>
      <c r="CX271" s="755"/>
      <c r="CY271" s="755"/>
      <c r="CZ271" s="755"/>
      <c r="DA271" s="755"/>
      <c r="DB271" s="748"/>
      <c r="DC271" s="755"/>
      <c r="DD271" s="755"/>
      <c r="DE271" s="755"/>
      <c r="DF271" s="755"/>
      <c r="DG271" s="755"/>
      <c r="DH271" s="755"/>
      <c r="DI271" s="755"/>
      <c r="DJ271" s="755"/>
      <c r="DK271" s="755"/>
      <c r="DL271" s="755"/>
      <c r="DM271" s="755"/>
      <c r="DN271" s="748"/>
      <c r="DO271" s="748"/>
      <c r="DP271" s="252"/>
      <c r="DQ271" s="252"/>
      <c r="DR271" s="252"/>
      <c r="DS271" s="767"/>
      <c r="DT271" s="767"/>
      <c r="DU271" s="767"/>
      <c r="DV271" s="761"/>
      <c r="DW271" s="761"/>
      <c r="DX271" s="764"/>
      <c r="DY271" s="59"/>
      <c r="DZ271" s="5"/>
      <c r="EA271" s="5"/>
    </row>
    <row r="272" spans="1:391" ht="14.25" customHeight="1" x14ac:dyDescent="0.15">
      <c r="A272" s="184" t="s">
        <v>178</v>
      </c>
      <c r="B272" s="395" t="s">
        <v>94</v>
      </c>
      <c r="C272" s="929">
        <v>32898.932999999997</v>
      </c>
      <c r="D272" s="930">
        <v>106285.89599999999</v>
      </c>
      <c r="E272" s="934">
        <v>153468.899</v>
      </c>
      <c r="F272" s="936">
        <v>112203.783</v>
      </c>
      <c r="G272" s="930">
        <v>114470.648</v>
      </c>
      <c r="H272" s="986">
        <v>99924.307000000001</v>
      </c>
      <c r="I272" s="932">
        <v>130698.988</v>
      </c>
      <c r="J272" s="930">
        <v>102004.649</v>
      </c>
      <c r="K272" s="934">
        <v>100877.518</v>
      </c>
      <c r="L272" s="932">
        <v>76667.494999999995</v>
      </c>
      <c r="M272" s="938">
        <v>79876.566999999995</v>
      </c>
      <c r="N272" s="934">
        <v>69091.03</v>
      </c>
      <c r="O272" s="972">
        <v>48202.332000000002</v>
      </c>
      <c r="P272" s="930">
        <v>73220.801999999996</v>
      </c>
      <c r="Q272" s="935">
        <v>59343.391000000003</v>
      </c>
      <c r="R272" s="936">
        <v>58816.654999999999</v>
      </c>
      <c r="S272" s="930">
        <v>54372.536</v>
      </c>
      <c r="T272" s="934">
        <v>54729.978000000003</v>
      </c>
      <c r="U272" s="936">
        <v>52836.735000000001</v>
      </c>
      <c r="V272" s="1078">
        <v>50272.463000000003</v>
      </c>
      <c r="W272" s="937">
        <v>54252.017999999996</v>
      </c>
      <c r="X272" s="936">
        <v>35972.9</v>
      </c>
      <c r="Y272" s="938">
        <v>38399.101999999999</v>
      </c>
      <c r="Z272" s="935">
        <v>59837.896999999997</v>
      </c>
      <c r="AA272" s="939">
        <v>74322.712</v>
      </c>
      <c r="AB272" s="930">
        <v>104306.693</v>
      </c>
      <c r="AC272" s="934">
        <v>146428.92600000001</v>
      </c>
      <c r="AD272" s="932">
        <v>107904.303</v>
      </c>
      <c r="AE272" s="938">
        <v>108887.137</v>
      </c>
      <c r="AF272" s="934">
        <v>86134.464999999997</v>
      </c>
      <c r="AG272" s="932">
        <v>71608.13</v>
      </c>
      <c r="AH272" s="930">
        <v>72270.521999999997</v>
      </c>
      <c r="AI272" s="934">
        <v>81892.668999999994</v>
      </c>
      <c r="AJ272" s="932">
        <v>119511.66499999999</v>
      </c>
      <c r="AK272" s="930">
        <v>125467.739</v>
      </c>
      <c r="AL272" s="940">
        <v>110269.739</v>
      </c>
      <c r="AO272" s="1651"/>
      <c r="AQ272" s="822"/>
      <c r="AR272" s="822"/>
      <c r="AS272" s="1659"/>
      <c r="AT272" s="769"/>
      <c r="AY272" s="1654"/>
      <c r="BC272" s="760"/>
      <c r="BD272" s="755"/>
      <c r="BE272" s="755"/>
      <c r="BF272" s="758"/>
      <c r="BG272" s="755"/>
      <c r="BH272" s="755"/>
      <c r="BI272" s="755"/>
      <c r="BJ272" s="755"/>
      <c r="BK272" s="755"/>
      <c r="BL272" s="787"/>
      <c r="BM272" s="748"/>
      <c r="BN272" s="748"/>
      <c r="BO272" s="748"/>
      <c r="BP272" s="767"/>
      <c r="BQ272" s="252"/>
      <c r="BR272" s="787"/>
      <c r="BS272" s="755"/>
      <c r="BT272" s="755"/>
      <c r="BU272" s="755"/>
      <c r="BV272" s="755"/>
      <c r="BW272" s="755"/>
      <c r="BX272" s="787"/>
      <c r="BY272" s="252"/>
      <c r="BZ272" s="252"/>
      <c r="CA272" s="252"/>
      <c r="CB272" s="252"/>
      <c r="CC272" s="252"/>
      <c r="CD272" s="764"/>
      <c r="CE272" s="767"/>
      <c r="CF272" s="767"/>
      <c r="CG272" s="767"/>
      <c r="CH272" s="748"/>
      <c r="CI272" s="767"/>
      <c r="CJ272" s="787"/>
      <c r="CK272" s="755"/>
      <c r="CL272" s="755"/>
      <c r="CM272" s="755"/>
      <c r="CN272" s="755"/>
      <c r="CO272" s="755"/>
      <c r="CP272" s="764"/>
      <c r="CQ272" s="755"/>
      <c r="CR272" s="755"/>
      <c r="CS272" s="755"/>
      <c r="CT272" s="755"/>
      <c r="CU272" s="755"/>
      <c r="CV272" s="764"/>
      <c r="CW272" s="767"/>
      <c r="CX272" s="767"/>
      <c r="CY272" s="767"/>
      <c r="CZ272" s="767"/>
      <c r="DA272" s="748"/>
      <c r="DB272" s="758"/>
      <c r="DC272" s="767"/>
      <c r="DD272" s="767"/>
      <c r="DE272" s="767"/>
      <c r="DF272" s="767"/>
      <c r="DG272" s="767"/>
      <c r="DH272" s="758"/>
      <c r="DI272" s="748"/>
      <c r="DJ272" s="748"/>
      <c r="DK272" s="748"/>
      <c r="DL272" s="748"/>
      <c r="DM272" s="767"/>
      <c r="DN272" s="758"/>
      <c r="DO272" s="755"/>
      <c r="DP272" s="755"/>
      <c r="DQ272" s="755"/>
      <c r="DR272" s="755"/>
      <c r="DS272" s="755"/>
      <c r="DT272" s="758"/>
      <c r="DU272" s="767"/>
      <c r="DV272" s="767"/>
      <c r="DW272" s="767"/>
      <c r="DX272" s="767"/>
      <c r="DY272" s="768"/>
      <c r="DZ272" s="758"/>
      <c r="EA272" s="755"/>
      <c r="EB272" s="755"/>
      <c r="EC272" s="755"/>
      <c r="ED272" s="755"/>
      <c r="EE272" s="755"/>
      <c r="EF272" s="758"/>
      <c r="EG272" s="748"/>
      <c r="EH272" s="1343"/>
      <c r="EI272" s="748"/>
      <c r="EJ272" s="767"/>
      <c r="EK272" s="770"/>
      <c r="EL272" s="758"/>
      <c r="EM272" s="767"/>
      <c r="EN272" s="767"/>
      <c r="EO272" s="767"/>
      <c r="EP272" s="758"/>
      <c r="EQ272" s="758"/>
      <c r="ER272" s="758"/>
      <c r="ES272" s="748"/>
      <c r="ET272" s="748"/>
      <c r="EU272" s="748"/>
      <c r="EV272" s="758"/>
      <c r="EW272" s="758"/>
      <c r="EX272" s="787"/>
      <c r="EY272" s="252"/>
      <c r="EZ272" s="252"/>
      <c r="FA272" s="252"/>
      <c r="FB272" s="748"/>
      <c r="FC272" s="767"/>
      <c r="FD272" s="758"/>
      <c r="FE272" s="755"/>
      <c r="FF272" s="755"/>
      <c r="FG272" s="755"/>
      <c r="FH272" s="755"/>
      <c r="FI272" s="755"/>
      <c r="FJ272" s="758"/>
      <c r="FK272" s="748"/>
      <c r="FL272" s="748"/>
      <c r="FM272" s="748"/>
      <c r="FN272" s="767"/>
      <c r="FO272" s="748"/>
      <c r="FP272" s="758"/>
      <c r="FQ272" s="755"/>
      <c r="FR272" s="755"/>
      <c r="FS272" s="755"/>
      <c r="FT272" s="755"/>
      <c r="FU272" s="755"/>
      <c r="FV272" s="758"/>
      <c r="FW272" s="767"/>
      <c r="FX272" s="767"/>
      <c r="FY272" s="767"/>
      <c r="FZ272" s="748"/>
      <c r="GA272" s="767"/>
      <c r="GB272" s="758"/>
      <c r="GC272" s="767"/>
      <c r="GD272" s="767"/>
      <c r="GE272" s="767"/>
      <c r="GF272" s="767"/>
      <c r="GG272" s="767"/>
      <c r="GH272" s="758"/>
      <c r="GI272" s="755"/>
      <c r="GJ272" s="755"/>
      <c r="GK272" s="755"/>
      <c r="GL272" s="755"/>
      <c r="GM272" s="755"/>
      <c r="GN272" s="780"/>
      <c r="GO272" s="748"/>
      <c r="GP272" s="748"/>
      <c r="GQ272" s="748"/>
      <c r="GR272" s="767"/>
      <c r="GS272" s="748"/>
      <c r="GT272" s="748"/>
      <c r="GU272" s="755"/>
      <c r="GV272" s="755"/>
      <c r="GW272" s="755"/>
      <c r="GX272" s="755"/>
      <c r="GY272" s="755"/>
      <c r="GZ272" s="758"/>
      <c r="HA272" s="755"/>
      <c r="HB272" s="755"/>
      <c r="HC272" s="755"/>
      <c r="HD272" s="755"/>
      <c r="HE272" s="755"/>
      <c r="HF272" s="758"/>
      <c r="HG272" s="755"/>
      <c r="HH272" s="755"/>
      <c r="HI272" s="755"/>
      <c r="HJ272" s="755"/>
      <c r="HK272" s="755"/>
      <c r="HL272" s="758"/>
      <c r="HM272" s="755"/>
      <c r="HN272" s="755"/>
      <c r="HO272" s="755"/>
      <c r="HP272" s="755"/>
      <c r="HQ272" s="755"/>
      <c r="HR272" s="758"/>
      <c r="HS272" s="755"/>
      <c r="HT272" s="755"/>
      <c r="HU272" s="755"/>
      <c r="HV272" s="755"/>
      <c r="HW272" s="755"/>
      <c r="HX272" s="758"/>
      <c r="HY272" s="545"/>
      <c r="HZ272" s="753"/>
      <c r="IA272" s="546"/>
      <c r="IB272" s="546"/>
      <c r="IC272" s="546"/>
      <c r="ID272" s="764"/>
      <c r="IE272" s="755"/>
      <c r="IF272" s="755"/>
      <c r="IG272" s="755"/>
      <c r="IH272" s="755"/>
      <c r="II272" s="755"/>
      <c r="IJ272" s="758"/>
      <c r="IK272" s="755"/>
      <c r="IL272" s="755"/>
      <c r="IM272" s="755"/>
      <c r="IN272" s="755"/>
      <c r="IO272" s="755"/>
      <c r="IP272" s="767"/>
      <c r="IQ272" s="792"/>
      <c r="IR272" s="792"/>
      <c r="IS272" s="792"/>
      <c r="IT272" s="5"/>
      <c r="IU272" s="792"/>
      <c r="IV272" s="5"/>
      <c r="IW272" s="758"/>
      <c r="IX272" s="748"/>
      <c r="IY272" s="748"/>
      <c r="IZ272" s="748"/>
      <c r="JA272" s="767"/>
      <c r="JB272" s="748"/>
      <c r="JC272" s="748"/>
      <c r="JD272" s="767"/>
      <c r="JE272" s="767"/>
      <c r="JF272" s="767"/>
      <c r="JG272" s="748"/>
      <c r="JH272" s="767"/>
      <c r="JI272" s="758"/>
      <c r="JJ272" s="755"/>
      <c r="JK272" s="755"/>
      <c r="JL272" s="755"/>
      <c r="JM272" s="755"/>
      <c r="JN272" s="755"/>
      <c r="JO272" s="758"/>
      <c r="JP272" s="758"/>
      <c r="JQ272" s="758"/>
      <c r="JR272" s="758"/>
      <c r="JS272" s="787"/>
      <c r="JT272" s="758"/>
      <c r="JU272" s="758"/>
      <c r="JV272" s="755"/>
      <c r="JW272" s="755"/>
      <c r="JX272" s="755"/>
      <c r="JY272" s="755"/>
      <c r="JZ272" s="755"/>
      <c r="KA272" s="748"/>
      <c r="KB272" s="755"/>
      <c r="KC272" s="755"/>
      <c r="KD272" s="755"/>
      <c r="KE272" s="755"/>
      <c r="KF272" s="755"/>
      <c r="KG272" s="758"/>
      <c r="KH272" s="755"/>
      <c r="KI272" s="755"/>
      <c r="KJ272" s="755"/>
      <c r="KK272" s="755"/>
      <c r="KL272" s="755"/>
      <c r="KM272" s="767"/>
      <c r="KN272" s="755"/>
      <c r="KO272" s="755"/>
      <c r="KP272" s="755"/>
      <c r="KQ272" s="755"/>
      <c r="KR272" s="755"/>
      <c r="KS272" s="767"/>
      <c r="KT272" s="755"/>
      <c r="KU272" s="756"/>
      <c r="KV272" s="768"/>
      <c r="KW272" s="768"/>
      <c r="KX272" s="768"/>
      <c r="KY272" s="748"/>
      <c r="KZ272" s="764"/>
      <c r="LA272" s="764"/>
      <c r="LB272" s="764"/>
      <c r="LC272" s="758"/>
      <c r="LD272" s="758"/>
      <c r="LE272" s="758"/>
      <c r="LG272" s="753"/>
      <c r="LH272" s="546"/>
      <c r="LI272" s="546"/>
      <c r="LJ272" s="546"/>
      <c r="LK272" s="5"/>
      <c r="LL272" s="565"/>
      <c r="LM272" s="749"/>
      <c r="LN272" s="252"/>
      <c r="LO272" s="576"/>
      <c r="LP272" s="576"/>
      <c r="LQ272" s="5"/>
      <c r="LR272" s="5"/>
      <c r="LS272" s="5"/>
      <c r="LW272" s="59"/>
      <c r="LZ272" s="252"/>
      <c r="MA272" s="252"/>
      <c r="MB272" s="279"/>
      <c r="MD272" s="252"/>
      <c r="ME272" s="5"/>
      <c r="MF272" s="5"/>
      <c r="MG272" s="5"/>
      <c r="MH272" s="5"/>
      <c r="MK272" s="252"/>
      <c r="ML272" s="5"/>
      <c r="MM272" s="5"/>
      <c r="MP272" s="5"/>
      <c r="MR272" s="59"/>
      <c r="MS272" s="5"/>
      <c r="MU272" s="5"/>
      <c r="MV272" s="5"/>
      <c r="MW272" s="5"/>
      <c r="MX272" s="61"/>
      <c r="MY272" s="61"/>
      <c r="MZ272" s="59"/>
      <c r="NA272" s="59"/>
      <c r="NB272" s="59"/>
      <c r="NK272" s="5"/>
      <c r="NL272" s="5"/>
      <c r="NM272" s="101"/>
      <c r="NO272" s="59"/>
      <c r="NP272" s="5"/>
      <c r="NQ272" s="252"/>
      <c r="NR272" s="56"/>
      <c r="NS272" s="257"/>
      <c r="NT272" s="258"/>
      <c r="NU272" s="258"/>
      <c r="NV272" s="258"/>
      <c r="OA272" s="41"/>
    </row>
    <row r="273" spans="1:378" ht="14.25" customHeight="1" x14ac:dyDescent="0.15">
      <c r="A273" s="186" t="s">
        <v>178</v>
      </c>
      <c r="B273" s="417" t="s">
        <v>96</v>
      </c>
      <c r="C273" s="941">
        <v>246</v>
      </c>
      <c r="D273" s="942">
        <v>255</v>
      </c>
      <c r="E273" s="946">
        <v>257</v>
      </c>
      <c r="F273" s="948">
        <v>255</v>
      </c>
      <c r="G273" s="942">
        <v>263</v>
      </c>
      <c r="H273" s="943">
        <v>256</v>
      </c>
      <c r="I273" s="944">
        <v>260</v>
      </c>
      <c r="J273" s="942">
        <v>259</v>
      </c>
      <c r="K273" s="946">
        <v>254</v>
      </c>
      <c r="L273" s="944">
        <v>237</v>
      </c>
      <c r="M273" s="942">
        <v>251</v>
      </c>
      <c r="N273" s="946">
        <v>272</v>
      </c>
      <c r="O273" s="944">
        <v>283</v>
      </c>
      <c r="P273" s="942">
        <v>292</v>
      </c>
      <c r="Q273" s="947">
        <v>288</v>
      </c>
      <c r="R273" s="944">
        <v>289</v>
      </c>
      <c r="S273" s="942">
        <v>277</v>
      </c>
      <c r="T273" s="946">
        <v>262</v>
      </c>
      <c r="U273" s="948">
        <v>248</v>
      </c>
      <c r="V273" s="980">
        <v>238</v>
      </c>
      <c r="W273" s="947">
        <v>245</v>
      </c>
      <c r="X273" s="948">
        <v>244</v>
      </c>
      <c r="Y273" s="949">
        <v>249</v>
      </c>
      <c r="Z273" s="947">
        <v>235</v>
      </c>
      <c r="AA273" s="950">
        <v>253</v>
      </c>
      <c r="AB273" s="942">
        <v>256</v>
      </c>
      <c r="AC273" s="946">
        <v>267</v>
      </c>
      <c r="AD273" s="944">
        <v>263</v>
      </c>
      <c r="AE273" s="949">
        <v>263</v>
      </c>
      <c r="AF273" s="946">
        <v>251</v>
      </c>
      <c r="AG273" s="944">
        <v>232</v>
      </c>
      <c r="AH273" s="942">
        <v>215</v>
      </c>
      <c r="AI273" s="946">
        <v>213</v>
      </c>
      <c r="AJ273" s="944">
        <v>232</v>
      </c>
      <c r="AK273" s="942">
        <v>237</v>
      </c>
      <c r="AL273" s="951">
        <v>236</v>
      </c>
      <c r="AO273" s="1651"/>
      <c r="AP273" s="1655"/>
      <c r="AQ273" s="1659"/>
      <c r="AR273" s="1659"/>
      <c r="AS273" s="822"/>
      <c r="AT273" s="1659"/>
      <c r="AU273" s="1656"/>
      <c r="AZ273" s="1654"/>
      <c r="BA273" s="1656"/>
      <c r="BC273" s="760"/>
      <c r="BD273" s="755"/>
      <c r="BE273" s="755"/>
      <c r="BF273" s="758"/>
      <c r="BG273" s="767"/>
      <c r="BH273" s="767"/>
      <c r="BI273" s="767"/>
      <c r="BJ273" s="252"/>
      <c r="BK273" s="252"/>
      <c r="BL273" s="758"/>
      <c r="BM273" s="767"/>
      <c r="BN273" s="767"/>
      <c r="BO273" s="767"/>
      <c r="BP273" s="252"/>
      <c r="BQ273" s="748"/>
      <c r="BR273" s="758"/>
      <c r="BS273" s="748"/>
      <c r="BT273" s="748"/>
      <c r="BU273" s="748"/>
      <c r="BV273" s="767"/>
      <c r="BW273" s="252"/>
      <c r="BX273" s="758"/>
      <c r="BY273" s="767"/>
      <c r="BZ273" s="767"/>
      <c r="CA273" s="767"/>
      <c r="CB273" s="252"/>
      <c r="CC273" s="748"/>
      <c r="CD273" s="758"/>
      <c r="CE273" s="748"/>
      <c r="CF273" s="748"/>
      <c r="CG273" s="748"/>
      <c r="CH273" s="767"/>
      <c r="CI273" s="748"/>
      <c r="CJ273" s="758"/>
      <c r="CK273" s="748"/>
      <c r="CL273" s="748"/>
      <c r="CM273" s="748"/>
      <c r="CN273" s="767"/>
      <c r="CO273" s="252"/>
      <c r="CP273" s="758"/>
      <c r="CQ273" s="755"/>
      <c r="CR273" s="755"/>
      <c r="CS273" s="755"/>
      <c r="CT273" s="755"/>
      <c r="CU273" s="755"/>
      <c r="CV273" s="764"/>
      <c r="CW273" s="755"/>
      <c r="CX273" s="755"/>
      <c r="CY273" s="755"/>
      <c r="CZ273" s="755"/>
      <c r="DA273" s="755"/>
      <c r="DB273" s="764"/>
      <c r="DC273" s="767"/>
      <c r="DD273" s="767"/>
      <c r="DE273" s="767"/>
      <c r="DF273" s="748"/>
      <c r="DG273" s="748"/>
      <c r="DH273" s="758"/>
      <c r="DI273" s="748"/>
      <c r="DJ273" s="748"/>
      <c r="DK273" s="748"/>
      <c r="DL273" s="767"/>
      <c r="DM273" s="767"/>
      <c r="DN273" s="787"/>
      <c r="DO273" s="748"/>
      <c r="DP273" s="748"/>
      <c r="DQ273" s="748"/>
      <c r="DR273" s="767"/>
      <c r="DS273" s="748"/>
      <c r="DT273" s="758"/>
      <c r="DU273" s="770"/>
      <c r="DV273" s="778"/>
      <c r="DW273" s="768"/>
      <c r="DX273" s="767"/>
      <c r="DY273" s="767"/>
      <c r="DZ273" s="758"/>
      <c r="EA273" s="755"/>
      <c r="EB273" s="755"/>
      <c r="EC273" s="755"/>
      <c r="ED273" s="755"/>
      <c r="EE273" s="755"/>
      <c r="EF273" s="758"/>
      <c r="EG273" s="252"/>
      <c r="EH273" s="252"/>
      <c r="EI273" s="252"/>
      <c r="EJ273" s="252"/>
      <c r="EK273" s="252"/>
      <c r="EL273" s="758"/>
      <c r="EM273" s="770"/>
      <c r="EN273" s="778"/>
      <c r="EO273" s="748"/>
      <c r="EP273" s="758"/>
      <c r="EQ273" s="748"/>
      <c r="ER273" s="758"/>
      <c r="ES273" s="252"/>
      <c r="ET273" s="252"/>
      <c r="EU273" s="252"/>
      <c r="EV273" s="748"/>
      <c r="EW273" s="767"/>
      <c r="EX273" s="758"/>
      <c r="EY273" s="755"/>
      <c r="EZ273" s="755"/>
      <c r="FA273" s="755"/>
      <c r="FB273" s="755"/>
      <c r="FC273" s="755"/>
      <c r="FD273" s="758"/>
      <c r="FE273" s="770"/>
      <c r="FF273" s="756"/>
      <c r="FG273" s="757"/>
      <c r="FH273" s="252"/>
      <c r="FI273" s="757"/>
      <c r="FJ273" s="758"/>
      <c r="FK273" s="755"/>
      <c r="FL273" s="755"/>
      <c r="FM273" s="755"/>
      <c r="FN273" s="755"/>
      <c r="FO273" s="755"/>
      <c r="FP273" s="758"/>
      <c r="FQ273" s="767"/>
      <c r="FR273" s="767"/>
      <c r="FS273" s="767"/>
      <c r="FT273" s="748"/>
      <c r="FU273" s="767"/>
      <c r="FV273" s="758"/>
      <c r="FW273" s="252"/>
      <c r="FX273" s="252"/>
      <c r="FY273" s="252"/>
      <c r="FZ273" s="748"/>
      <c r="GA273" s="252"/>
      <c r="GB273" s="758"/>
      <c r="GC273" s="755"/>
      <c r="GD273" s="755"/>
      <c r="GE273" s="755"/>
      <c r="GF273" s="755"/>
      <c r="GG273" s="755"/>
      <c r="GH273" s="780"/>
      <c r="GI273" s="767"/>
      <c r="GJ273" s="767"/>
      <c r="GK273" s="767"/>
      <c r="GL273" s="252"/>
      <c r="GM273" s="748"/>
      <c r="GN273" s="758"/>
      <c r="GO273" s="755"/>
      <c r="GP273" s="755"/>
      <c r="GQ273" s="755"/>
      <c r="GR273" s="755"/>
      <c r="GS273" s="755"/>
      <c r="GT273" s="758"/>
      <c r="GU273" s="755"/>
      <c r="GV273" s="755"/>
      <c r="GW273" s="755"/>
      <c r="GX273" s="755"/>
      <c r="GY273" s="755"/>
      <c r="GZ273" s="758"/>
      <c r="HA273" s="755"/>
      <c r="HB273" s="755"/>
      <c r="HC273" s="755"/>
      <c r="HD273" s="755"/>
      <c r="HE273" s="755"/>
      <c r="HF273" s="758"/>
      <c r="HG273" s="755"/>
      <c r="HH273" s="755"/>
      <c r="HI273" s="755"/>
      <c r="HJ273" s="755"/>
      <c r="HK273" s="755"/>
      <c r="HL273" s="758"/>
      <c r="HM273" s="755"/>
      <c r="HN273" s="755"/>
      <c r="HO273" s="755"/>
      <c r="HP273" s="755"/>
      <c r="HQ273" s="755"/>
      <c r="HR273" s="758"/>
      <c r="HS273" s="545"/>
      <c r="HT273" s="753"/>
      <c r="HU273" s="546"/>
      <c r="HV273" s="546"/>
      <c r="HW273" s="546"/>
      <c r="HX273" s="764"/>
      <c r="HY273" s="755"/>
      <c r="HZ273" s="755"/>
      <c r="IA273" s="755"/>
      <c r="IB273" s="755"/>
      <c r="IC273" s="755"/>
      <c r="ID273" s="758"/>
      <c r="IE273" s="755"/>
      <c r="IF273" s="755"/>
      <c r="IG273" s="755"/>
      <c r="IH273" s="755"/>
      <c r="II273" s="755"/>
      <c r="IJ273" s="767"/>
      <c r="IK273" s="5"/>
      <c r="IL273" s="5"/>
      <c r="IM273" s="5"/>
      <c r="IN273" s="792"/>
      <c r="IO273" s="792"/>
      <c r="IP273" s="5"/>
      <c r="IQ273" s="787"/>
      <c r="IR273" s="767"/>
      <c r="IS273" s="767"/>
      <c r="IT273" s="767"/>
      <c r="IU273" s="252"/>
      <c r="IV273" s="748"/>
      <c r="IW273" s="758"/>
      <c r="IX273" s="767"/>
      <c r="IY273" s="767"/>
      <c r="IZ273" s="767"/>
      <c r="JA273" s="748"/>
      <c r="JB273" s="767"/>
      <c r="JC273" s="758"/>
      <c r="JD273" s="755"/>
      <c r="JE273" s="755"/>
      <c r="JF273" s="755"/>
      <c r="JG273" s="755"/>
      <c r="JH273" s="755"/>
      <c r="JI273" s="758"/>
      <c r="JJ273" s="748"/>
      <c r="JK273" s="787"/>
      <c r="JL273" s="787"/>
      <c r="JM273" s="758"/>
      <c r="JN273" s="758"/>
      <c r="JO273" s="758"/>
      <c r="JP273" s="755"/>
      <c r="JQ273" s="755"/>
      <c r="JR273" s="755"/>
      <c r="JS273" s="755"/>
      <c r="JT273" s="755"/>
      <c r="JU273" s="758"/>
      <c r="JV273" s="748"/>
      <c r="JW273" s="748"/>
      <c r="JX273" s="748"/>
      <c r="JY273" s="758"/>
      <c r="JZ273" s="757"/>
      <c r="KA273" s="748"/>
      <c r="KB273" s="755"/>
      <c r="KC273" s="755"/>
      <c r="KD273" s="755"/>
      <c r="KE273" s="755"/>
      <c r="KF273" s="755"/>
      <c r="KG273" s="767"/>
      <c r="KH273" s="767"/>
      <c r="KI273" s="767"/>
      <c r="KJ273" s="767"/>
      <c r="KK273" s="767"/>
      <c r="KL273" s="767"/>
      <c r="KM273" s="767"/>
      <c r="KN273" s="758"/>
      <c r="KO273" s="758"/>
      <c r="KP273" s="757"/>
      <c r="KQ273" s="60"/>
      <c r="KR273" s="60"/>
      <c r="KS273" s="758"/>
      <c r="KU273" s="753"/>
      <c r="KV273" s="546"/>
      <c r="KW273" s="546"/>
      <c r="KX273" s="546"/>
      <c r="KY273" s="5"/>
      <c r="KZ273" s="576"/>
      <c r="LA273" s="576"/>
      <c r="LB273" s="576"/>
      <c r="LC273" s="252"/>
      <c r="LD273" s="576"/>
      <c r="LE273" s="101"/>
      <c r="LF273" s="5"/>
      <c r="LG273" s="5"/>
      <c r="LM273" s="5"/>
      <c r="LN273" s="252"/>
      <c r="LO273" s="252"/>
      <c r="LP273" s="279"/>
      <c r="LQ273" s="5"/>
      <c r="LS273" s="252"/>
      <c r="LT273" s="5"/>
      <c r="LU273" s="5"/>
      <c r="LV273" s="5"/>
      <c r="MB273" s="5"/>
      <c r="MD273" s="5"/>
      <c r="ME273" s="5"/>
      <c r="MF273" s="5"/>
      <c r="MP273" s="252"/>
      <c r="MQ273" s="5"/>
      <c r="MR273" s="5"/>
      <c r="MV273" s="5"/>
      <c r="MW273" s="257"/>
      <c r="NA273" s="41"/>
      <c r="NB273" s="257"/>
      <c r="NG273" s="257"/>
      <c r="NH273" s="258"/>
      <c r="NI273" s="258"/>
      <c r="NJ273" s="258"/>
    </row>
    <row r="274" spans="1:378" ht="14.25" customHeight="1" x14ac:dyDescent="0.15">
      <c r="A274" s="250" t="s">
        <v>44</v>
      </c>
      <c r="B274" s="394" t="s">
        <v>93</v>
      </c>
      <c r="C274" s="917">
        <v>0</v>
      </c>
      <c r="D274" s="918">
        <v>0</v>
      </c>
      <c r="E274" s="922">
        <v>4.4999999999999998E-2</v>
      </c>
      <c r="F274" s="924">
        <v>0</v>
      </c>
      <c r="G274" s="918">
        <v>0</v>
      </c>
      <c r="H274" s="961">
        <v>0.215</v>
      </c>
      <c r="I274" s="920">
        <v>0</v>
      </c>
      <c r="J274" s="918">
        <v>0</v>
      </c>
      <c r="K274" s="922">
        <v>0.86</v>
      </c>
      <c r="L274" s="920">
        <v>3.52</v>
      </c>
      <c r="M274" s="926">
        <v>7.68</v>
      </c>
      <c r="N274" s="922">
        <v>13.6</v>
      </c>
      <c r="O274" s="920">
        <v>22.31</v>
      </c>
      <c r="P274" s="918">
        <v>27.771999999999998</v>
      </c>
      <c r="Q274" s="923">
        <v>29.481999999999999</v>
      </c>
      <c r="R274" s="924">
        <v>50.805999999999997</v>
      </c>
      <c r="S274" s="918">
        <v>97.275000000000006</v>
      </c>
      <c r="T274" s="922">
        <v>49.859000000000002</v>
      </c>
      <c r="U274" s="924">
        <v>26.082999999999998</v>
      </c>
      <c r="V274" s="1077">
        <v>20.681000000000001</v>
      </c>
      <c r="W274" s="925">
        <v>51.082999999999998</v>
      </c>
      <c r="X274" s="924">
        <v>6.633</v>
      </c>
      <c r="Y274" s="926">
        <v>2.04</v>
      </c>
      <c r="Z274" s="923">
        <v>0.98499999999999999</v>
      </c>
      <c r="AA274" s="927">
        <v>8.0000000000000002E-3</v>
      </c>
      <c r="AB274" s="926">
        <v>0</v>
      </c>
      <c r="AC274" s="922">
        <v>0</v>
      </c>
      <c r="AD274" s="920">
        <v>0</v>
      </c>
      <c r="AE274" s="926">
        <v>0</v>
      </c>
      <c r="AF274" s="922">
        <v>1</v>
      </c>
      <c r="AG274" s="920">
        <v>0</v>
      </c>
      <c r="AH274" s="918">
        <v>0</v>
      </c>
      <c r="AI274" s="922">
        <v>0</v>
      </c>
      <c r="AJ274" s="920">
        <v>0</v>
      </c>
      <c r="AK274" s="918">
        <v>0.35299999999999998</v>
      </c>
      <c r="AL274" s="928">
        <v>0.183</v>
      </c>
      <c r="AO274" s="1651"/>
      <c r="AQ274" s="822"/>
      <c r="AR274" s="822"/>
      <c r="AS274" s="1659"/>
      <c r="AT274" s="822"/>
      <c r="AV274" s="1658"/>
      <c r="AW274" s="1658"/>
      <c r="AX274" s="1658"/>
      <c r="BB274" s="822"/>
      <c r="BC274" s="822"/>
      <c r="BD274" s="767"/>
      <c r="BE274" s="748"/>
      <c r="BF274" s="787"/>
      <c r="BG274" s="767"/>
      <c r="BH274" s="767"/>
      <c r="BI274" s="767"/>
      <c r="BJ274" s="767"/>
      <c r="BK274" s="767"/>
      <c r="BL274" s="758"/>
      <c r="BM274" s="767"/>
      <c r="BN274" s="767"/>
      <c r="BO274" s="767"/>
      <c r="BP274" s="768"/>
      <c r="BQ274" s="768"/>
      <c r="BR274" s="758"/>
      <c r="BS274" s="748"/>
      <c r="BT274" s="748"/>
      <c r="BU274" s="748"/>
      <c r="BV274" s="748"/>
      <c r="BW274" s="768"/>
      <c r="BX274" s="758"/>
      <c r="BY274" s="748"/>
      <c r="BZ274" s="748"/>
      <c r="CA274" s="748"/>
      <c r="CB274" s="767"/>
      <c r="CC274" s="768"/>
      <c r="CD274" s="758"/>
      <c r="CE274" s="767"/>
      <c r="CF274" s="767"/>
      <c r="CG274" s="767"/>
      <c r="CH274" s="767"/>
      <c r="CI274" s="767"/>
      <c r="CJ274" s="758"/>
      <c r="CK274" s="767"/>
      <c r="CL274" s="767"/>
      <c r="CM274" s="767"/>
      <c r="CN274" s="748"/>
      <c r="CO274" s="767"/>
      <c r="CP274" s="758"/>
      <c r="CQ274" s="755"/>
      <c r="CR274" s="755"/>
      <c r="CS274" s="755"/>
      <c r="CT274" s="755"/>
      <c r="CU274" s="755"/>
      <c r="CV274" s="764"/>
      <c r="CW274" s="755"/>
      <c r="CX274" s="755"/>
      <c r="CY274" s="755"/>
      <c r="CZ274" s="755"/>
      <c r="DA274" s="755"/>
      <c r="DB274" s="764"/>
      <c r="DC274" s="755"/>
      <c r="DD274" s="755"/>
      <c r="DE274" s="755"/>
      <c r="DF274" s="755"/>
      <c r="DG274" s="755"/>
      <c r="DH274" s="787"/>
      <c r="DI274" s="748"/>
      <c r="DJ274" s="748"/>
      <c r="DK274" s="748"/>
      <c r="DL274" s="748"/>
      <c r="DM274" s="767"/>
      <c r="DN274" s="787"/>
      <c r="DO274" s="770"/>
      <c r="DP274" s="778"/>
      <c r="DQ274" s="768"/>
      <c r="DR274" s="768"/>
      <c r="DS274" s="748"/>
      <c r="DT274" s="787"/>
      <c r="DU274" s="767"/>
      <c r="DV274" s="767"/>
      <c r="DW274" s="767"/>
      <c r="DX274" s="748"/>
      <c r="DY274" s="767"/>
      <c r="DZ274" s="787"/>
      <c r="EA274" s="755"/>
      <c r="EB274" s="755"/>
      <c r="EC274" s="755"/>
      <c r="ED274" s="755"/>
      <c r="EE274" s="755"/>
      <c r="EF274" s="748"/>
      <c r="EG274" s="748"/>
      <c r="EH274" s="748"/>
      <c r="EI274" s="748"/>
      <c r="EJ274" s="748"/>
      <c r="EK274" s="758"/>
      <c r="EL274" s="758"/>
      <c r="EM274" s="252"/>
      <c r="EN274" s="252"/>
      <c r="EO274" s="252"/>
      <c r="EP274" s="748"/>
      <c r="EQ274" s="767"/>
      <c r="ER274" s="787"/>
      <c r="ES274" s="755"/>
      <c r="ET274" s="755"/>
      <c r="EU274" s="755"/>
      <c r="EV274" s="755"/>
      <c r="EW274" s="755"/>
      <c r="EX274" s="787"/>
      <c r="EY274" s="767"/>
      <c r="EZ274" s="767"/>
      <c r="FA274" s="767"/>
      <c r="FB274" s="748"/>
      <c r="FC274" s="767"/>
      <c r="FD274" s="787"/>
      <c r="FE274" s="767"/>
      <c r="FF274" s="767"/>
      <c r="FG274" s="767"/>
      <c r="FH274" s="757"/>
      <c r="FI274" s="748"/>
      <c r="FJ274" s="787"/>
      <c r="FK274" s="755"/>
      <c r="FL274" s="756"/>
      <c r="FM274" s="757"/>
      <c r="FN274" s="767"/>
      <c r="FO274" s="767"/>
      <c r="FP274" s="787"/>
      <c r="FQ274" s="767"/>
      <c r="FR274" s="767"/>
      <c r="FS274" s="767"/>
      <c r="FT274" s="748"/>
      <c r="FU274" s="767"/>
      <c r="FV274" s="748"/>
      <c r="FW274" s="755"/>
      <c r="FX274" s="755"/>
      <c r="FY274" s="755"/>
      <c r="FZ274" s="755"/>
      <c r="GA274" s="755"/>
      <c r="GB274" s="784"/>
      <c r="GC274" s="767"/>
      <c r="GD274" s="767"/>
      <c r="GE274" s="767"/>
      <c r="GF274" s="748"/>
      <c r="GG274" s="748"/>
      <c r="GH274" s="758"/>
      <c r="GI274" s="252"/>
      <c r="GJ274" s="252"/>
      <c r="GK274" s="252"/>
      <c r="GL274" s="767"/>
      <c r="GM274" s="252"/>
      <c r="GN274" s="748"/>
      <c r="GO274" s="755"/>
      <c r="GP274" s="755"/>
      <c r="GQ274" s="755"/>
      <c r="GR274" s="755"/>
      <c r="GS274" s="755"/>
      <c r="GT274" s="787"/>
      <c r="GU274" s="755"/>
      <c r="GV274" s="755"/>
      <c r="GW274" s="755"/>
      <c r="GX274" s="755"/>
      <c r="GY274" s="755"/>
      <c r="GZ274" s="787"/>
      <c r="HA274" s="755"/>
      <c r="HB274" s="755"/>
      <c r="HC274" s="755"/>
      <c r="HD274" s="755"/>
      <c r="HE274" s="755"/>
      <c r="HF274" s="787"/>
      <c r="HG274" s="545"/>
      <c r="HH274" s="753"/>
      <c r="HI274" s="546"/>
      <c r="HJ274" s="546"/>
      <c r="HK274" s="546"/>
      <c r="HL274" s="827"/>
      <c r="HM274" s="755"/>
      <c r="HN274" s="755"/>
      <c r="HO274" s="755"/>
      <c r="HP274" s="755"/>
      <c r="HQ274" s="755"/>
      <c r="HR274" s="748"/>
      <c r="HS274" s="755"/>
      <c r="HT274" s="755"/>
      <c r="HU274" s="755"/>
      <c r="HV274" s="755"/>
      <c r="HW274" s="755"/>
      <c r="HX274" s="748"/>
      <c r="HY274" s="5"/>
      <c r="HZ274" s="5"/>
      <c r="IA274" s="5"/>
      <c r="IB274" s="792"/>
      <c r="IC274" s="5"/>
      <c r="ID274" s="792"/>
      <c r="IE274" s="758"/>
      <c r="IF274" s="748"/>
      <c r="IG274" s="748"/>
      <c r="IH274" s="748"/>
      <c r="II274" s="767"/>
      <c r="IJ274" s="748"/>
      <c r="IK274" s="758"/>
      <c r="IL274" s="767"/>
      <c r="IM274" s="767"/>
      <c r="IN274" s="767"/>
      <c r="IO274" s="767"/>
      <c r="IP274" s="767"/>
      <c r="IQ274" s="758"/>
      <c r="IR274" s="767"/>
      <c r="IS274" s="767"/>
      <c r="IT274" s="767"/>
      <c r="IU274" s="252"/>
      <c r="IV274" s="748"/>
      <c r="IW274" s="748"/>
      <c r="IX274" s="748"/>
      <c r="IY274" s="748"/>
      <c r="IZ274" s="748"/>
      <c r="JA274" s="758"/>
      <c r="JB274" s="764"/>
      <c r="JC274" s="748"/>
      <c r="JD274" s="748"/>
      <c r="JE274" s="787"/>
      <c r="JF274" s="787"/>
      <c r="JG274" s="758"/>
      <c r="JH274" s="787"/>
      <c r="JI274" s="787"/>
      <c r="JJ274" s="755"/>
      <c r="JK274" s="755"/>
      <c r="JL274" s="755"/>
      <c r="JM274" s="755"/>
      <c r="JN274" s="755"/>
      <c r="JO274" s="758"/>
      <c r="JP274" s="758"/>
      <c r="JQ274" s="758"/>
      <c r="JR274" s="758"/>
      <c r="JS274" s="757"/>
      <c r="JT274" s="748"/>
      <c r="JU274" s="758"/>
      <c r="JV274" s="748"/>
      <c r="JW274" s="748"/>
      <c r="JX274" s="748"/>
      <c r="JY274" s="767"/>
      <c r="JZ274" s="252"/>
      <c r="KA274" s="748"/>
      <c r="KB274" s="755"/>
      <c r="KC274" s="756"/>
      <c r="KD274" s="768"/>
      <c r="KE274" s="767"/>
      <c r="KF274" s="767"/>
      <c r="KG274" s="767"/>
      <c r="KH274" s="767"/>
      <c r="KI274" s="767"/>
      <c r="KJ274" s="767"/>
      <c r="KK274" s="758"/>
      <c r="KL274" s="757"/>
      <c r="KM274" s="748"/>
      <c r="KN274" s="576"/>
      <c r="KO274" s="576"/>
      <c r="KP274" s="576"/>
      <c r="KQ274" s="576"/>
      <c r="KR274" s="576"/>
      <c r="KS274" s="5"/>
      <c r="KT274" s="5"/>
      <c r="KU274" s="5"/>
      <c r="LA274" s="5"/>
      <c r="LB274" s="252"/>
      <c r="LC274" s="5"/>
      <c r="LD274" s="59"/>
      <c r="LE274" s="59"/>
      <c r="LF274" s="252"/>
      <c r="LG274" s="5"/>
      <c r="LH274" s="5"/>
      <c r="LJ274" s="59"/>
      <c r="LL274" s="5"/>
      <c r="LM274" s="61"/>
      <c r="LN274" s="59"/>
      <c r="LP274" s="5"/>
      <c r="LR274" s="5"/>
      <c r="LS274" s="5"/>
      <c r="LT274" s="5"/>
      <c r="LU274" s="61"/>
      <c r="LV274" s="61"/>
      <c r="LW274" s="59"/>
      <c r="LX274" s="59"/>
      <c r="LY274" s="59"/>
      <c r="MI274" s="252"/>
      <c r="MJ274" s="5"/>
      <c r="MK274" s="5"/>
      <c r="MO274" s="56"/>
      <c r="MW274" s="258"/>
      <c r="MX274" s="258"/>
      <c r="MZ274" s="257"/>
      <c r="NA274" s="258"/>
      <c r="NB274" s="258"/>
      <c r="NC274" s="258"/>
    </row>
    <row r="275" spans="1:378" ht="14.25" customHeight="1" x14ac:dyDescent="0.15">
      <c r="A275" s="184" t="s">
        <v>179</v>
      </c>
      <c r="B275" s="395" t="s">
        <v>94</v>
      </c>
      <c r="C275" s="929">
        <v>0</v>
      </c>
      <c r="D275" s="930">
        <v>0</v>
      </c>
      <c r="E275" s="934">
        <v>10.476000000000001</v>
      </c>
      <c r="F275" s="936">
        <v>0</v>
      </c>
      <c r="G275" s="930">
        <v>0</v>
      </c>
      <c r="H275" s="931">
        <v>39.744</v>
      </c>
      <c r="I275" s="932">
        <v>0</v>
      </c>
      <c r="J275" s="930">
        <v>0</v>
      </c>
      <c r="K275" s="934">
        <v>131.88999999999999</v>
      </c>
      <c r="L275" s="932">
        <v>500.01799999999997</v>
      </c>
      <c r="M275" s="938">
        <v>741.245</v>
      </c>
      <c r="N275" s="934">
        <v>1093.7149999999999</v>
      </c>
      <c r="O275" s="972">
        <v>1474.4690000000001</v>
      </c>
      <c r="P275" s="930">
        <v>2124.8589999999999</v>
      </c>
      <c r="Q275" s="935">
        <v>2310.5509999999999</v>
      </c>
      <c r="R275" s="936">
        <v>4038.6930000000002</v>
      </c>
      <c r="S275" s="930">
        <v>7080.0439999999999</v>
      </c>
      <c r="T275" s="934">
        <v>4581.9809999999998</v>
      </c>
      <c r="U275" s="936">
        <v>2557.6010000000001</v>
      </c>
      <c r="V275" s="1078">
        <v>1892.0250000000001</v>
      </c>
      <c r="W275" s="937">
        <v>4310.6459999999997</v>
      </c>
      <c r="X275" s="936">
        <v>463.36799999999999</v>
      </c>
      <c r="Y275" s="938">
        <v>166.185</v>
      </c>
      <c r="Z275" s="935">
        <v>73.924999999999997</v>
      </c>
      <c r="AA275" s="939">
        <v>4.5510000000000002</v>
      </c>
      <c r="AB275" s="930">
        <v>0</v>
      </c>
      <c r="AC275" s="934">
        <v>0</v>
      </c>
      <c r="AD275" s="932">
        <v>0</v>
      </c>
      <c r="AE275" s="1084">
        <v>0</v>
      </c>
      <c r="AF275" s="934">
        <v>144.72</v>
      </c>
      <c r="AG275" s="932">
        <v>0</v>
      </c>
      <c r="AH275" s="930">
        <v>0</v>
      </c>
      <c r="AI275" s="934">
        <v>0</v>
      </c>
      <c r="AJ275" s="932">
        <v>0</v>
      </c>
      <c r="AK275" s="930">
        <v>139.91399999999999</v>
      </c>
      <c r="AL275" s="940">
        <v>43.47</v>
      </c>
      <c r="AO275" s="1651"/>
      <c r="AQ275" s="822"/>
      <c r="AR275" s="822"/>
      <c r="AS275" s="822"/>
      <c r="AT275" s="1659"/>
      <c r="AV275" s="1658"/>
      <c r="AW275" s="1658"/>
      <c r="AX275" s="1658"/>
      <c r="AY275" s="1658"/>
      <c r="BB275" s="822"/>
      <c r="BC275" s="822"/>
      <c r="BD275" s="748"/>
      <c r="BE275" s="768"/>
      <c r="BF275" s="758"/>
      <c r="BG275" s="748"/>
      <c r="BH275" s="748"/>
      <c r="BI275" s="748"/>
      <c r="BJ275" s="767"/>
      <c r="BK275" s="252"/>
      <c r="BL275" s="787"/>
      <c r="BM275" s="252"/>
      <c r="BN275" s="252"/>
      <c r="BO275" s="252"/>
      <c r="BP275" s="767"/>
      <c r="BQ275" s="767"/>
      <c r="BR275" s="787"/>
      <c r="BS275" s="767"/>
      <c r="BT275" s="767"/>
      <c r="BU275" s="767"/>
      <c r="BV275" s="767"/>
      <c r="BW275" s="748"/>
      <c r="BX275" s="787"/>
      <c r="BY275" s="748"/>
      <c r="BZ275" s="748"/>
      <c r="CA275" s="748"/>
      <c r="CB275" s="767"/>
      <c r="CC275" s="767"/>
      <c r="CD275" s="787"/>
      <c r="CE275" s="767"/>
      <c r="CF275" s="767"/>
      <c r="CG275" s="767"/>
      <c r="CH275" s="767"/>
      <c r="CI275" s="748"/>
      <c r="CJ275" s="758"/>
      <c r="CK275" s="767"/>
      <c r="CL275" s="767"/>
      <c r="CM275" s="767"/>
      <c r="CN275" s="252"/>
      <c r="CO275" s="767"/>
      <c r="CP275" s="787"/>
      <c r="CQ275" s="755"/>
      <c r="CR275" s="755"/>
      <c r="CS275" s="755"/>
      <c r="CT275" s="755"/>
      <c r="CU275" s="755"/>
      <c r="CV275" s="755"/>
      <c r="CW275" s="748"/>
      <c r="CX275" s="748"/>
      <c r="CY275" s="748"/>
      <c r="CZ275" s="748"/>
      <c r="DA275" s="767"/>
      <c r="DB275" s="758"/>
      <c r="DC275" s="748"/>
      <c r="DD275" s="748"/>
      <c r="DE275" s="748"/>
      <c r="DF275" s="768"/>
      <c r="DG275" s="768"/>
      <c r="DH275" s="758"/>
      <c r="DI275" s="767"/>
      <c r="DJ275" s="767"/>
      <c r="DK275" s="767"/>
      <c r="DL275" s="767"/>
      <c r="DM275" s="748"/>
      <c r="DN275" s="758"/>
      <c r="DO275" s="755"/>
      <c r="DP275" s="755"/>
      <c r="DQ275" s="755"/>
      <c r="DR275" s="755"/>
      <c r="DS275" s="755"/>
      <c r="DT275" s="758"/>
      <c r="DU275" s="758"/>
      <c r="DV275" s="758"/>
      <c r="DW275" s="758"/>
      <c r="DX275" s="758"/>
      <c r="DY275" s="770"/>
      <c r="DZ275" s="758"/>
      <c r="EA275" s="748"/>
      <c r="EB275" s="748"/>
      <c r="EC275" s="748"/>
      <c r="ED275" s="758"/>
      <c r="EE275" s="758"/>
      <c r="EF275" s="755"/>
      <c r="EG275" s="252"/>
      <c r="EH275" s="252"/>
      <c r="EI275" s="252"/>
      <c r="EJ275" s="748"/>
      <c r="EK275" s="767"/>
      <c r="EL275" s="758"/>
      <c r="EM275" s="755"/>
      <c r="EN275" s="755"/>
      <c r="EO275" s="755"/>
      <c r="EP275" s="755"/>
      <c r="EQ275" s="755"/>
      <c r="ER275" s="758"/>
      <c r="ES275" s="767"/>
      <c r="ET275" s="767"/>
      <c r="EU275" s="767"/>
      <c r="EV275" s="748"/>
      <c r="EW275" s="767"/>
      <c r="EX275" s="758"/>
      <c r="EY275" s="748"/>
      <c r="EZ275" s="748"/>
      <c r="FA275" s="748"/>
      <c r="FB275" s="767"/>
      <c r="FC275" s="748"/>
      <c r="FD275" s="758"/>
      <c r="FE275" s="748"/>
      <c r="FF275" s="748"/>
      <c r="FG275" s="748"/>
      <c r="FH275" s="767"/>
      <c r="FI275" s="767"/>
      <c r="FJ275" s="758"/>
      <c r="FK275" s="773"/>
      <c r="FL275" s="765"/>
      <c r="FM275" s="766"/>
      <c r="FN275" s="757"/>
      <c r="FO275" s="254"/>
      <c r="FP275" s="758"/>
      <c r="FQ275" s="755"/>
      <c r="FR275" s="755"/>
      <c r="FS275" s="755"/>
      <c r="FT275" s="755"/>
      <c r="FU275" s="755"/>
      <c r="FV275" s="780"/>
      <c r="FW275" s="748"/>
      <c r="FX275" s="748"/>
      <c r="FY275" s="748"/>
      <c r="FZ275" s="767"/>
      <c r="GA275" s="767"/>
      <c r="GB275" s="748"/>
      <c r="GC275" s="252"/>
      <c r="GD275" s="252"/>
      <c r="GE275" s="252"/>
      <c r="GF275" s="767"/>
      <c r="GG275" s="767"/>
      <c r="GH275" s="758"/>
      <c r="GI275" s="755"/>
      <c r="GJ275" s="755"/>
      <c r="GK275" s="755"/>
      <c r="GL275" s="755"/>
      <c r="GM275" s="755"/>
      <c r="GN275" s="758"/>
      <c r="GO275" s="755"/>
      <c r="GP275" s="755"/>
      <c r="GQ275" s="755"/>
      <c r="GR275" s="755"/>
      <c r="GS275" s="755"/>
      <c r="GT275" s="758"/>
      <c r="GU275" s="755"/>
      <c r="GV275" s="755"/>
      <c r="GW275" s="755"/>
      <c r="GX275" s="755"/>
      <c r="GY275" s="755"/>
      <c r="GZ275" s="758"/>
      <c r="HA275" s="545"/>
      <c r="HB275" s="753"/>
      <c r="HC275" s="546"/>
      <c r="HD275" s="546"/>
      <c r="HE275" s="546"/>
      <c r="HF275" s="764"/>
      <c r="HG275" s="755"/>
      <c r="HH275" s="755"/>
      <c r="HI275" s="755"/>
      <c r="HJ275" s="755"/>
      <c r="HK275" s="755"/>
      <c r="HL275" s="758"/>
      <c r="HM275" s="755"/>
      <c r="HN275" s="755"/>
      <c r="HO275" s="755"/>
      <c r="HP275" s="755"/>
      <c r="HQ275" s="755"/>
      <c r="HR275" s="767"/>
      <c r="HS275" s="5"/>
      <c r="HT275" s="5"/>
      <c r="HU275" s="5"/>
      <c r="HV275" s="792"/>
      <c r="HW275" s="5"/>
      <c r="HX275" s="5"/>
      <c r="HY275" s="758"/>
      <c r="HZ275" s="755"/>
      <c r="IA275" s="756"/>
      <c r="IB275" s="757"/>
      <c r="IC275" s="757"/>
      <c r="ID275" s="748"/>
      <c r="IE275" s="748"/>
      <c r="IF275" s="252"/>
      <c r="IG275" s="252"/>
      <c r="IH275" s="252"/>
      <c r="II275" s="748"/>
      <c r="IJ275" s="767"/>
      <c r="IK275" s="748"/>
      <c r="IL275" s="767"/>
      <c r="IM275" s="767"/>
      <c r="IN275" s="767"/>
      <c r="IO275" s="748"/>
      <c r="IP275" s="767"/>
      <c r="IQ275" s="758"/>
      <c r="IR275" s="758"/>
      <c r="IS275" s="758"/>
      <c r="IT275" s="758"/>
      <c r="IU275" s="764"/>
      <c r="IV275" s="764"/>
      <c r="IW275" s="758"/>
      <c r="IX275" s="758"/>
      <c r="IY275" s="758"/>
      <c r="IZ275" s="758"/>
      <c r="JA275" s="768"/>
      <c r="JB275" s="768"/>
      <c r="JC275" s="758"/>
      <c r="JD275" s="755"/>
      <c r="JE275" s="755"/>
      <c r="JF275" s="755"/>
      <c r="JG275" s="755"/>
      <c r="JH275" s="755"/>
      <c r="JI275" s="748"/>
      <c r="JJ275" s="748"/>
      <c r="JK275" s="748"/>
      <c r="JL275" s="748"/>
      <c r="JM275" s="758"/>
      <c r="JN275" s="252"/>
      <c r="JO275" s="758"/>
      <c r="JP275" s="748"/>
      <c r="JQ275" s="748"/>
      <c r="JR275" s="748"/>
      <c r="JS275" s="748"/>
      <c r="JT275" s="767"/>
      <c r="JU275" s="767"/>
      <c r="JV275" s="755"/>
      <c r="JW275" s="755"/>
      <c r="JX275" s="755"/>
      <c r="JY275" s="755"/>
      <c r="JZ275" s="755"/>
      <c r="KA275" s="767"/>
      <c r="KB275" s="755"/>
      <c r="KC275" s="755"/>
      <c r="KD275" s="755"/>
      <c r="KE275" s="755"/>
      <c r="KF275" s="755"/>
      <c r="KG275" s="748"/>
      <c r="KH275" s="755"/>
      <c r="KI275" s="756"/>
      <c r="KJ275" s="763"/>
      <c r="KK275" s="758"/>
      <c r="KL275" s="757"/>
      <c r="KM275" s="758"/>
      <c r="KN275" s="59"/>
      <c r="KO275" s="753"/>
      <c r="KP275" s="546"/>
      <c r="KQ275" s="546"/>
      <c r="KR275" s="546"/>
      <c r="KS275" s="5"/>
      <c r="KT275" s="576"/>
      <c r="KU275" s="576"/>
      <c r="KV275" s="576"/>
      <c r="KW275" s="576"/>
      <c r="KX275" s="576"/>
      <c r="KY275" s="5"/>
      <c r="KZ275" s="5"/>
      <c r="LA275" s="61"/>
      <c r="LB275" s="59"/>
      <c r="LC275" s="59"/>
      <c r="LD275" s="59"/>
      <c r="LG275" s="5"/>
      <c r="LH275" s="252"/>
      <c r="LI275" s="252"/>
      <c r="LL275" s="5"/>
      <c r="LM275" s="252"/>
      <c r="LN275" s="5"/>
      <c r="LO275" s="5"/>
      <c r="LP275" s="5"/>
      <c r="LS275" s="252"/>
      <c r="LW275" s="5"/>
      <c r="LY275" s="5"/>
      <c r="LZ275" s="5"/>
      <c r="MC275" s="5"/>
      <c r="MD275" s="5"/>
      <c r="ME275" s="5"/>
      <c r="MF275" s="61"/>
      <c r="MG275" s="61"/>
      <c r="MH275" s="59"/>
      <c r="MI275" s="59"/>
      <c r="MJ275" s="59"/>
      <c r="ML275" s="256"/>
      <c r="MM275" s="256"/>
      <c r="MN275" s="3"/>
      <c r="MT275" s="252"/>
      <c r="MU275" s="5"/>
      <c r="MV275" s="5"/>
      <c r="MX275" s="5"/>
      <c r="MY275" s="5"/>
      <c r="MZ275" s="101"/>
      <c r="NB275" s="59"/>
      <c r="NC275" s="5"/>
      <c r="ND275" s="5"/>
      <c r="NE275" s="56"/>
      <c r="NG275" s="252"/>
      <c r="NH275" s="258"/>
      <c r="NI275" s="258"/>
      <c r="NK275" s="257"/>
      <c r="NL275" s="258"/>
      <c r="NM275" s="258"/>
      <c r="NN275" s="258"/>
    </row>
    <row r="276" spans="1:378" ht="14.25" customHeight="1" x14ac:dyDescent="0.15">
      <c r="A276" s="186" t="s">
        <v>179</v>
      </c>
      <c r="B276" s="417" t="s">
        <v>96</v>
      </c>
      <c r="C276" s="941">
        <v>0</v>
      </c>
      <c r="D276" s="942">
        <v>0</v>
      </c>
      <c r="E276" s="946">
        <v>233</v>
      </c>
      <c r="F276" s="948">
        <v>0</v>
      </c>
      <c r="G276" s="942">
        <v>0</v>
      </c>
      <c r="H276" s="943">
        <v>185</v>
      </c>
      <c r="I276" s="944">
        <v>0</v>
      </c>
      <c r="J276" s="942">
        <v>0</v>
      </c>
      <c r="K276" s="946">
        <v>153</v>
      </c>
      <c r="L276" s="944">
        <v>142</v>
      </c>
      <c r="M276" s="942">
        <v>97</v>
      </c>
      <c r="N276" s="946">
        <v>80</v>
      </c>
      <c r="O276" s="944">
        <v>66</v>
      </c>
      <c r="P276" s="942">
        <v>77</v>
      </c>
      <c r="Q276" s="947">
        <v>78</v>
      </c>
      <c r="R276" s="944">
        <v>79</v>
      </c>
      <c r="S276" s="942">
        <v>73</v>
      </c>
      <c r="T276" s="946">
        <v>92</v>
      </c>
      <c r="U276" s="948">
        <v>98</v>
      </c>
      <c r="V276" s="980">
        <v>91</v>
      </c>
      <c r="W276" s="947">
        <v>84</v>
      </c>
      <c r="X276" s="948">
        <v>70</v>
      </c>
      <c r="Y276" s="949">
        <v>81</v>
      </c>
      <c r="Z276" s="947">
        <v>75</v>
      </c>
      <c r="AA276" s="950">
        <v>569</v>
      </c>
      <c r="AB276" s="942">
        <v>0</v>
      </c>
      <c r="AC276" s="946">
        <v>0</v>
      </c>
      <c r="AD276" s="944">
        <v>0</v>
      </c>
      <c r="AE276" s="1085">
        <v>0</v>
      </c>
      <c r="AF276" s="946">
        <v>145</v>
      </c>
      <c r="AG276" s="944">
        <v>0</v>
      </c>
      <c r="AH276" s="942">
        <v>0</v>
      </c>
      <c r="AI276" s="946">
        <v>0</v>
      </c>
      <c r="AJ276" s="944">
        <v>0</v>
      </c>
      <c r="AK276" s="942">
        <v>396</v>
      </c>
      <c r="AL276" s="951">
        <v>238</v>
      </c>
      <c r="AO276" s="1651"/>
      <c r="AP276" s="1655"/>
      <c r="AQ276" s="1659"/>
      <c r="AR276" s="1659"/>
      <c r="AS276" s="822"/>
      <c r="AT276" s="1659"/>
      <c r="AU276" s="1656"/>
      <c r="AV276" s="1658"/>
      <c r="AW276" s="1658"/>
      <c r="AX276" s="1658"/>
      <c r="AY276" s="1658"/>
      <c r="AZ276" s="1658"/>
      <c r="BA276" s="1656"/>
      <c r="BB276" s="1659"/>
      <c r="BC276" s="1659"/>
      <c r="BD276" s="767"/>
      <c r="BE276" s="252"/>
      <c r="BF276" s="758"/>
      <c r="BG276" s="748"/>
      <c r="BH276" s="748"/>
      <c r="BI276" s="748"/>
      <c r="BJ276" s="767"/>
      <c r="BK276" s="748"/>
      <c r="BL276" s="758"/>
      <c r="BM276" s="767"/>
      <c r="BN276" s="767"/>
      <c r="BO276" s="767"/>
      <c r="BP276" s="767"/>
      <c r="BQ276" s="767"/>
      <c r="BR276" s="758"/>
      <c r="BS276" s="767"/>
      <c r="BT276" s="767"/>
      <c r="BU276" s="767"/>
      <c r="BV276" s="767"/>
      <c r="BW276" s="748"/>
      <c r="BX276" s="787"/>
      <c r="BY276" s="252"/>
      <c r="BZ276" s="252"/>
      <c r="CA276" s="252"/>
      <c r="CB276" s="748"/>
      <c r="CC276" s="767"/>
      <c r="CD276" s="764"/>
      <c r="CE276" s="755"/>
      <c r="CF276" s="755"/>
      <c r="CG276" s="755"/>
      <c r="CH276" s="755"/>
      <c r="CI276" s="755"/>
      <c r="CJ276" s="758"/>
      <c r="CK276" s="748"/>
      <c r="CL276" s="748"/>
      <c r="CM276" s="748"/>
      <c r="CN276" s="748"/>
      <c r="CO276" s="748"/>
      <c r="CP276" s="758"/>
      <c r="CQ276" s="767"/>
      <c r="CR276" s="767"/>
      <c r="CS276" s="767"/>
      <c r="CT276" s="748"/>
      <c r="CU276" s="748"/>
      <c r="CV276" s="787"/>
      <c r="CW276" s="755"/>
      <c r="CX276" s="755"/>
      <c r="CY276" s="755"/>
      <c r="CZ276" s="755"/>
      <c r="DA276" s="755"/>
      <c r="DB276" s="758"/>
      <c r="DC276" s="755"/>
      <c r="DD276" s="755"/>
      <c r="DE276" s="755"/>
      <c r="DF276" s="755"/>
      <c r="DG276" s="755"/>
      <c r="DH276" s="758"/>
      <c r="DI276" s="748"/>
      <c r="DJ276" s="748"/>
      <c r="DK276" s="748"/>
      <c r="DL276" s="767"/>
      <c r="DM276" s="748"/>
      <c r="DN276" s="758"/>
      <c r="DO276" s="755"/>
      <c r="DP276" s="755"/>
      <c r="DQ276" s="755"/>
      <c r="DR276" s="755"/>
      <c r="DS276" s="755"/>
      <c r="DT276" s="758"/>
      <c r="DU276" s="767"/>
      <c r="DV276" s="767"/>
      <c r="DW276" s="767"/>
      <c r="DX276" s="748"/>
      <c r="DY276" s="757"/>
      <c r="DZ276" s="758"/>
      <c r="EA276" s="767"/>
      <c r="EB276" s="767"/>
      <c r="EC276" s="748"/>
      <c r="ED276" s="758"/>
      <c r="EE276" s="758"/>
      <c r="EF276" s="764"/>
      <c r="EG276" s="252"/>
      <c r="EH276" s="252"/>
      <c r="EI276" s="252"/>
      <c r="EJ276" s="748"/>
      <c r="EK276" s="767"/>
      <c r="EL276" s="758"/>
      <c r="EM276" s="755"/>
      <c r="EN276" s="755"/>
      <c r="EO276" s="755"/>
      <c r="EP276" s="755"/>
      <c r="EQ276" s="755"/>
      <c r="ER276" s="758"/>
      <c r="ES276" s="755"/>
      <c r="ET276" s="755"/>
      <c r="EU276" s="755"/>
      <c r="EV276" s="755"/>
      <c r="EW276" s="755"/>
      <c r="EX276" s="758"/>
      <c r="EY276" s="252"/>
      <c r="EZ276" s="252"/>
      <c r="FA276" s="252"/>
      <c r="FB276" s="748"/>
      <c r="FC276" s="252"/>
      <c r="FD276" s="758"/>
      <c r="FE276" s="252"/>
      <c r="FF276" s="252"/>
      <c r="FG276" s="252"/>
      <c r="FH276" s="252"/>
      <c r="FI276" s="252"/>
      <c r="FJ276" s="758"/>
      <c r="FK276" s="755"/>
      <c r="FL276" s="755"/>
      <c r="FM276" s="755"/>
      <c r="FN276" s="755"/>
      <c r="FO276" s="755"/>
      <c r="FP276" s="780"/>
      <c r="FQ276" s="755"/>
      <c r="FR276" s="756"/>
      <c r="FS276" s="757"/>
      <c r="FT276" s="767"/>
      <c r="FU276" s="767"/>
      <c r="FV276" s="758"/>
      <c r="FW276" s="767"/>
      <c r="FX276" s="767"/>
      <c r="FY276" s="767"/>
      <c r="FZ276" s="252"/>
      <c r="GA276" s="767"/>
      <c r="GB276" s="758"/>
      <c r="GC276" s="755"/>
      <c r="GD276" s="755"/>
      <c r="GE276" s="755"/>
      <c r="GF276" s="755"/>
      <c r="GG276" s="755"/>
      <c r="GH276" s="758"/>
      <c r="GI276" s="755"/>
      <c r="GJ276" s="755"/>
      <c r="GK276" s="755"/>
      <c r="GL276" s="755"/>
      <c r="GM276" s="755"/>
      <c r="GN276" s="758"/>
      <c r="GO276" s="755"/>
      <c r="GP276" s="755"/>
      <c r="GQ276" s="755"/>
      <c r="GR276" s="755"/>
      <c r="GS276" s="755"/>
      <c r="GT276" s="758"/>
      <c r="GU276" s="755"/>
      <c r="GV276" s="755"/>
      <c r="GW276" s="755"/>
      <c r="GX276" s="755"/>
      <c r="GY276" s="755"/>
      <c r="GZ276" s="764"/>
      <c r="HA276" s="755"/>
      <c r="HB276" s="755"/>
      <c r="HC276" s="755"/>
      <c r="HD276" s="755"/>
      <c r="HE276" s="755"/>
      <c r="HF276" s="758"/>
      <c r="HG276" s="755"/>
      <c r="HH276" s="755"/>
      <c r="HI276" s="755"/>
      <c r="HJ276" s="755"/>
      <c r="HK276" s="755"/>
      <c r="HL276" s="767"/>
      <c r="HM276" s="787"/>
      <c r="HN276" s="748"/>
      <c r="HO276" s="748"/>
      <c r="HP276" s="748"/>
      <c r="HQ276" s="767"/>
      <c r="HR276" s="748"/>
      <c r="HS276" s="758"/>
      <c r="HT276" s="767"/>
      <c r="HU276" s="767"/>
      <c r="HV276" s="767"/>
      <c r="HW276" s="757"/>
      <c r="HX276" s="767"/>
      <c r="HY276" s="758"/>
      <c r="HZ276" s="755"/>
      <c r="IA276" s="755"/>
      <c r="IB276" s="755"/>
      <c r="IC276" s="755"/>
      <c r="ID276" s="755"/>
      <c r="IE276" s="758"/>
      <c r="IF276" s="758"/>
      <c r="IG276" s="758"/>
      <c r="IH276" s="758"/>
      <c r="II276" s="748"/>
      <c r="IJ276" s="758"/>
      <c r="IK276" s="748"/>
      <c r="IL276" s="767"/>
      <c r="IM276" s="767"/>
      <c r="IN276" s="767"/>
      <c r="IO276" s="767"/>
      <c r="IP276" s="748"/>
      <c r="IQ276" s="767"/>
      <c r="IR276" s="755"/>
      <c r="IS276" s="755"/>
      <c r="IT276" s="755"/>
      <c r="IU276" s="755"/>
      <c r="IV276" s="755"/>
      <c r="IW276" s="767"/>
      <c r="IX276" s="755"/>
      <c r="IY276" s="755"/>
      <c r="IZ276" s="755"/>
      <c r="JA276" s="755"/>
      <c r="JB276" s="755"/>
      <c r="JC276" s="767"/>
      <c r="JD276" s="758"/>
      <c r="JE276" s="758"/>
      <c r="JF276" s="758"/>
      <c r="JG276" s="758"/>
      <c r="JH276" s="60"/>
      <c r="JI276" s="758"/>
      <c r="JK276" s="753"/>
      <c r="JL276" s="546"/>
      <c r="JM276" s="546"/>
      <c r="JN276" s="546"/>
      <c r="JO276" s="5"/>
      <c r="JP276" s="576"/>
      <c r="JQ276" s="576"/>
      <c r="JR276" s="576"/>
      <c r="JS276" s="56"/>
      <c r="JT276" s="576"/>
      <c r="JU276" s="101"/>
      <c r="JV276" s="5"/>
      <c r="JW276" s="5"/>
      <c r="KA276" s="279"/>
      <c r="KB276" s="252"/>
      <c r="KD276" s="252"/>
      <c r="KE276" s="5"/>
      <c r="KF276" s="5"/>
      <c r="KG276" s="5"/>
      <c r="KJ276" s="5"/>
      <c r="KM276" s="5"/>
      <c r="KO276" s="59"/>
      <c r="KP276" s="59"/>
      <c r="KQ276" s="59"/>
      <c r="KR276" s="61"/>
      <c r="KS276" s="61"/>
      <c r="KT276" s="59"/>
      <c r="KU276" s="59"/>
      <c r="KV276" s="59"/>
      <c r="KX276" s="3"/>
      <c r="KY276" s="3"/>
      <c r="KZ276" s="3"/>
      <c r="LF276" s="252"/>
      <c r="LG276" s="5"/>
      <c r="LH276" s="5"/>
      <c r="LJ276" s="5"/>
      <c r="LL276" s="5"/>
      <c r="LN276" s="59"/>
      <c r="LO276" s="5"/>
      <c r="LP276" s="254"/>
      <c r="LQ276" s="56"/>
    </row>
    <row r="277" spans="1:378" ht="14.25" customHeight="1" x14ac:dyDescent="0.15">
      <c r="A277" s="250" t="s">
        <v>45</v>
      </c>
      <c r="B277" s="394" t="s">
        <v>93</v>
      </c>
      <c r="C277" s="917">
        <v>191.42599999999999</v>
      </c>
      <c r="D277" s="918">
        <v>350.78</v>
      </c>
      <c r="E277" s="922">
        <v>352.21199999999999</v>
      </c>
      <c r="F277" s="924">
        <v>341.33600000000001</v>
      </c>
      <c r="G277" s="918">
        <v>287.08300000000003</v>
      </c>
      <c r="H277" s="919">
        <v>272.36500000000001</v>
      </c>
      <c r="I277" s="920">
        <v>321.916</v>
      </c>
      <c r="J277" s="918">
        <v>287.274</v>
      </c>
      <c r="K277" s="922">
        <v>266.63499999999999</v>
      </c>
      <c r="L277" s="920">
        <v>192.34200000000001</v>
      </c>
      <c r="M277" s="926">
        <v>195.73099999999999</v>
      </c>
      <c r="N277" s="922">
        <v>150.75200000000001</v>
      </c>
      <c r="O277" s="920">
        <v>126.396</v>
      </c>
      <c r="P277" s="918">
        <v>170.024</v>
      </c>
      <c r="Q277" s="925">
        <v>107.834</v>
      </c>
      <c r="R277" s="924">
        <v>56.173000000000002</v>
      </c>
      <c r="S277" s="918">
        <v>38.398000000000003</v>
      </c>
      <c r="T277" s="922">
        <v>36.515999999999998</v>
      </c>
      <c r="U277" s="924">
        <v>57.281999999999996</v>
      </c>
      <c r="V277" s="1077">
        <v>114.117</v>
      </c>
      <c r="W277" s="925">
        <v>167.86799999999999</v>
      </c>
      <c r="X277" s="924">
        <v>187.39</v>
      </c>
      <c r="Y277" s="926">
        <v>188.327</v>
      </c>
      <c r="Z277" s="923">
        <v>287.7</v>
      </c>
      <c r="AA277" s="927">
        <v>288.76799999999997</v>
      </c>
      <c r="AB277" s="926">
        <v>363.82100000000003</v>
      </c>
      <c r="AC277" s="922">
        <v>356.51799999999997</v>
      </c>
      <c r="AD277" s="920">
        <v>296.31700000000001</v>
      </c>
      <c r="AE277" s="1086">
        <v>389.54700000000003</v>
      </c>
      <c r="AF277" s="922">
        <v>410.63099999999997</v>
      </c>
      <c r="AG277" s="920">
        <v>344.96800000000002</v>
      </c>
      <c r="AH277" s="918">
        <v>312.35000000000002</v>
      </c>
      <c r="AI277" s="922">
        <v>330.26900000000001</v>
      </c>
      <c r="AJ277" s="920">
        <v>331.26</v>
      </c>
      <c r="AK277" s="918">
        <v>333.43599999999998</v>
      </c>
      <c r="AL277" s="928">
        <v>678.51099999999997</v>
      </c>
      <c r="AO277" s="1651"/>
      <c r="AQ277" s="822"/>
      <c r="AR277" s="822"/>
      <c r="AS277" s="1659"/>
      <c r="AT277" s="822"/>
      <c r="AV277" s="1657"/>
      <c r="AW277" s="1657"/>
      <c r="AX277" s="1657"/>
      <c r="AY277" s="1658"/>
      <c r="AZ277" s="1658"/>
      <c r="BB277" s="842"/>
      <c r="BC277" s="842"/>
      <c r="BD277" s="768"/>
      <c r="BE277" s="767"/>
      <c r="BF277" s="758"/>
      <c r="BG277" s="767"/>
      <c r="BH277" s="767"/>
      <c r="BI277" s="767"/>
      <c r="BJ277" s="748"/>
      <c r="BK277" s="748"/>
      <c r="BL277" s="758"/>
      <c r="BM277" s="767"/>
      <c r="BN277" s="767"/>
      <c r="BO277" s="767"/>
      <c r="BP277" s="767"/>
      <c r="BQ277" s="748"/>
      <c r="BR277" s="758"/>
      <c r="BS277" s="755"/>
      <c r="BT277" s="755"/>
      <c r="BU277" s="755"/>
      <c r="BV277" s="755"/>
      <c r="BW277" s="755"/>
      <c r="BX277" s="758"/>
      <c r="BY277" s="755"/>
      <c r="BZ277" s="755"/>
      <c r="CA277" s="755"/>
      <c r="CB277" s="755"/>
      <c r="CC277" s="755"/>
      <c r="CD277" s="758"/>
      <c r="CE277" s="748"/>
      <c r="CF277" s="748"/>
      <c r="CG277" s="748"/>
      <c r="CH277" s="767"/>
      <c r="CI277" s="768"/>
      <c r="CJ277" s="758"/>
      <c r="CK277" s="767"/>
      <c r="CL277" s="767"/>
      <c r="CM277" s="767"/>
      <c r="CN277" s="748"/>
      <c r="CO277" s="767"/>
      <c r="CP277" s="787"/>
      <c r="CQ277" s="770"/>
      <c r="CR277" s="778"/>
      <c r="CS277" s="768"/>
      <c r="CT277" s="767"/>
      <c r="CU277" s="748"/>
      <c r="CV277" s="787"/>
      <c r="CW277" s="755"/>
      <c r="CX277" s="755"/>
      <c r="CY277" s="755"/>
      <c r="CZ277" s="755"/>
      <c r="DA277" s="755"/>
      <c r="DB277" s="787"/>
      <c r="DC277" s="755"/>
      <c r="DD277" s="755"/>
      <c r="DE277" s="755"/>
      <c r="DF277" s="755"/>
      <c r="DG277" s="755"/>
      <c r="DH277" s="748"/>
      <c r="DI277" s="252"/>
      <c r="DJ277" s="252"/>
      <c r="DK277" s="252"/>
      <c r="DL277" s="252"/>
      <c r="DM277" s="252"/>
      <c r="DN277" s="787"/>
      <c r="DO277" s="770"/>
      <c r="DP277" s="770"/>
      <c r="DQ277" s="770"/>
      <c r="DR277" s="758"/>
      <c r="DS277" s="767"/>
      <c r="DT277" s="748"/>
      <c r="DU277" s="767"/>
      <c r="DV277" s="767"/>
      <c r="DW277" s="767"/>
      <c r="DX277" s="767"/>
      <c r="DY277" s="767"/>
      <c r="DZ277" s="787"/>
      <c r="EA277" s="748"/>
      <c r="EB277" s="748"/>
      <c r="EC277" s="748"/>
      <c r="ED277" s="767"/>
      <c r="EE277" s="767"/>
      <c r="EF277" s="787"/>
      <c r="EG277" s="767"/>
      <c r="EH277" s="767"/>
      <c r="EI277" s="767"/>
      <c r="EJ277" s="757"/>
      <c r="EK277" s="254"/>
      <c r="EL277" s="787"/>
      <c r="EM277" s="755"/>
      <c r="EN277" s="756"/>
      <c r="EO277" s="757"/>
      <c r="EP277" s="757"/>
      <c r="EQ277" s="767"/>
      <c r="ER277" s="748"/>
      <c r="ES277" s="755"/>
      <c r="ET277" s="755"/>
      <c r="EU277" s="755"/>
      <c r="EV277" s="755"/>
      <c r="EW277" s="755"/>
      <c r="EX277" s="784"/>
      <c r="EY277" s="767"/>
      <c r="EZ277" s="767"/>
      <c r="FA277" s="767"/>
      <c r="FB277" s="767"/>
      <c r="FC277" s="254"/>
      <c r="FD277" s="758"/>
      <c r="FE277" s="252"/>
      <c r="FF277" s="252"/>
      <c r="FG277" s="252"/>
      <c r="FH277" s="767"/>
      <c r="FI277" s="252"/>
      <c r="FJ277" s="748"/>
      <c r="FK277" s="755"/>
      <c r="FL277" s="755"/>
      <c r="FM277" s="755"/>
      <c r="FN277" s="755"/>
      <c r="FO277" s="755"/>
      <c r="FP277" s="787"/>
      <c r="FQ277" s="755"/>
      <c r="FR277" s="755"/>
      <c r="FS277" s="755"/>
      <c r="FT277" s="755"/>
      <c r="FU277" s="755"/>
      <c r="FV277" s="787"/>
      <c r="FW277" s="755"/>
      <c r="FX277" s="755"/>
      <c r="FY277" s="755"/>
      <c r="FZ277" s="755"/>
      <c r="GA277" s="755"/>
      <c r="GB277" s="787"/>
      <c r="GC277" s="545"/>
      <c r="GD277" s="753"/>
      <c r="GE277" s="546"/>
      <c r="GF277" s="546"/>
      <c r="GG277" s="546"/>
      <c r="GH277" s="827"/>
      <c r="GI277" s="755"/>
      <c r="GJ277" s="755"/>
      <c r="GK277" s="755"/>
      <c r="GL277" s="755"/>
      <c r="GM277" s="755"/>
      <c r="GN277" s="748"/>
      <c r="GO277" s="755"/>
      <c r="GP277" s="755"/>
      <c r="GQ277" s="755"/>
      <c r="GR277" s="755"/>
      <c r="GS277" s="755"/>
      <c r="GT277" s="748"/>
      <c r="GU277" s="792"/>
      <c r="GV277" s="792"/>
      <c r="GW277" s="792"/>
      <c r="GX277" s="5"/>
      <c r="GY277" s="792"/>
      <c r="GZ277" s="5"/>
      <c r="HA277" s="758"/>
      <c r="HB277" s="755"/>
      <c r="HC277" s="756"/>
      <c r="HD277" s="757"/>
      <c r="HE277" s="767"/>
      <c r="HF277" s="767"/>
      <c r="HG277" s="748"/>
      <c r="HH277" s="758"/>
      <c r="HI277" s="758"/>
      <c r="HJ277" s="758"/>
      <c r="HK277" s="758"/>
      <c r="HL277" s="787"/>
      <c r="HM277" s="787"/>
      <c r="HN277" s="755"/>
      <c r="HO277" s="755"/>
      <c r="HP277" s="755"/>
      <c r="HQ277" s="755"/>
      <c r="HR277" s="755"/>
      <c r="HS277" s="758"/>
      <c r="HT277" s="758"/>
      <c r="HU277" s="758"/>
      <c r="HV277" s="758"/>
      <c r="HW277" s="758"/>
      <c r="HX277" s="748"/>
      <c r="HY277" s="748"/>
      <c r="HZ277" s="755"/>
      <c r="IA277" s="755"/>
      <c r="IB277" s="755"/>
      <c r="IC277" s="755"/>
      <c r="ID277" s="755"/>
      <c r="IE277" s="767"/>
      <c r="IF277" s="252"/>
      <c r="IG277" s="252"/>
      <c r="IH277" s="763"/>
      <c r="II277" s="758"/>
      <c r="IJ277" s="758"/>
      <c r="IK277" s="748"/>
      <c r="IL277" s="565"/>
      <c r="IM277" s="747"/>
      <c r="IN277" s="576"/>
      <c r="IO277" s="576"/>
      <c r="IP277" s="576"/>
      <c r="IQ277" s="5"/>
      <c r="IT277" s="5"/>
      <c r="IU277" s="5"/>
      <c r="IV277" s="59"/>
      <c r="IW277" s="252"/>
      <c r="IX277" s="252"/>
      <c r="IY277" s="252"/>
      <c r="IZ277" s="5"/>
      <c r="JA277" s="5"/>
      <c r="JB277" s="5"/>
      <c r="JE277" s="252"/>
      <c r="JI277" s="5"/>
      <c r="JJ277" s="61"/>
      <c r="JK277" s="59"/>
      <c r="JM277" s="5"/>
      <c r="JN277" s="61"/>
      <c r="JO277" s="59"/>
      <c r="JP277" s="59"/>
      <c r="JQ277" s="59"/>
      <c r="JR277" s="61"/>
      <c r="JS277" s="61"/>
      <c r="JT277" s="59"/>
      <c r="JU277" s="59"/>
      <c r="JV277" s="59"/>
      <c r="JX277" s="256"/>
      <c r="JY277" s="256"/>
      <c r="JZ277" s="3"/>
      <c r="KD277" s="5"/>
      <c r="KL277" s="5"/>
    </row>
    <row r="278" spans="1:378" ht="14.25" customHeight="1" x14ac:dyDescent="0.15">
      <c r="A278" s="184" t="s">
        <v>180</v>
      </c>
      <c r="B278" s="395" t="s">
        <v>94</v>
      </c>
      <c r="C278" s="929">
        <v>67554.229000000007</v>
      </c>
      <c r="D278" s="930">
        <v>87762.426999999996</v>
      </c>
      <c r="E278" s="934">
        <v>102234.571</v>
      </c>
      <c r="F278" s="936">
        <v>112939.686</v>
      </c>
      <c r="G278" s="930">
        <v>103639.215</v>
      </c>
      <c r="H278" s="986">
        <v>95844.981</v>
      </c>
      <c r="I278" s="932">
        <v>100188.546</v>
      </c>
      <c r="J278" s="930">
        <v>75564.191000000006</v>
      </c>
      <c r="K278" s="934">
        <v>71267.694000000003</v>
      </c>
      <c r="L278" s="932">
        <v>70508.441000000006</v>
      </c>
      <c r="M278" s="938">
        <v>90744.244999999995</v>
      </c>
      <c r="N278" s="934">
        <v>71456.351999999999</v>
      </c>
      <c r="O278" s="972">
        <v>69710.607000000004</v>
      </c>
      <c r="P278" s="930">
        <v>88698.898000000001</v>
      </c>
      <c r="Q278" s="937">
        <v>54740.2</v>
      </c>
      <c r="R278" s="936">
        <v>51096.635999999999</v>
      </c>
      <c r="S278" s="930">
        <v>44944.904999999999</v>
      </c>
      <c r="T278" s="934">
        <v>43167.97</v>
      </c>
      <c r="U278" s="936">
        <v>48691.646999999997</v>
      </c>
      <c r="V278" s="1078">
        <v>53667.440999999999</v>
      </c>
      <c r="W278" s="937">
        <v>60568.760999999999</v>
      </c>
      <c r="X278" s="936">
        <v>60019.373</v>
      </c>
      <c r="Y278" s="938">
        <v>57746.427000000003</v>
      </c>
      <c r="Z278" s="935">
        <v>82145.754000000001</v>
      </c>
      <c r="AA278" s="939">
        <v>109525.22199999999</v>
      </c>
      <c r="AB278" s="930">
        <v>157389.08100000001</v>
      </c>
      <c r="AC278" s="934">
        <v>131165.49299999999</v>
      </c>
      <c r="AD278" s="932">
        <v>103325.01700000001</v>
      </c>
      <c r="AE278" s="1084">
        <v>130328.137</v>
      </c>
      <c r="AF278" s="934">
        <v>140973.47200000001</v>
      </c>
      <c r="AG278" s="932">
        <v>111715.629</v>
      </c>
      <c r="AH278" s="930">
        <v>94406.28</v>
      </c>
      <c r="AI278" s="934">
        <v>95555.847999999998</v>
      </c>
      <c r="AJ278" s="932">
        <v>95045.688999999998</v>
      </c>
      <c r="AK278" s="930">
        <v>99255.45</v>
      </c>
      <c r="AL278" s="940">
        <v>281071.32400000002</v>
      </c>
      <c r="AN278" s="100"/>
      <c r="AO278" s="1651"/>
      <c r="AQ278" s="822"/>
      <c r="AR278" s="822"/>
      <c r="AS278" s="1653"/>
      <c r="AT278" s="1659"/>
      <c r="AV278" s="1660"/>
      <c r="AW278" s="1660"/>
      <c r="AX278" s="1660"/>
      <c r="AY278" s="1657"/>
      <c r="AZ278" s="1658"/>
      <c r="BB278" s="1659"/>
      <c r="BC278" s="1659"/>
      <c r="BD278" s="767"/>
      <c r="BE278" s="767"/>
      <c r="BF278" s="758"/>
      <c r="BG278" s="252"/>
      <c r="BH278" s="252"/>
      <c r="BI278" s="252"/>
      <c r="BJ278" s="252"/>
      <c r="BK278" s="748"/>
      <c r="BL278" s="787"/>
      <c r="BM278" s="748"/>
      <c r="BN278" s="748"/>
      <c r="BO278" s="748"/>
      <c r="BP278" s="767"/>
      <c r="BQ278" s="768"/>
      <c r="BR278" s="787"/>
      <c r="BS278" s="755"/>
      <c r="BT278" s="755"/>
      <c r="BU278" s="755"/>
      <c r="BV278" s="755"/>
      <c r="BW278" s="755"/>
      <c r="BX278" s="758"/>
      <c r="BY278" s="748"/>
      <c r="BZ278" s="748"/>
      <c r="CA278" s="748"/>
      <c r="CB278" s="767"/>
      <c r="CC278" s="768"/>
      <c r="CD278" s="758"/>
      <c r="CE278" s="755"/>
      <c r="CF278" s="755"/>
      <c r="CG278" s="755"/>
      <c r="CH278" s="755"/>
      <c r="CI278" s="755"/>
      <c r="CJ278" s="758"/>
      <c r="CK278" s="755"/>
      <c r="CL278" s="755"/>
      <c r="CM278" s="755"/>
      <c r="CN278" s="755"/>
      <c r="CO278" s="755"/>
      <c r="CP278" s="787"/>
      <c r="CQ278" s="748"/>
      <c r="CR278" s="748"/>
      <c r="CS278" s="748"/>
      <c r="CT278" s="748"/>
      <c r="CU278" s="767"/>
      <c r="CV278" s="758"/>
      <c r="CW278" s="767"/>
      <c r="CX278" s="767"/>
      <c r="CY278" s="767"/>
      <c r="CZ278" s="748"/>
      <c r="DA278" s="767"/>
      <c r="DB278" s="758"/>
      <c r="DC278" s="748"/>
      <c r="DD278" s="1343"/>
      <c r="DE278" s="748"/>
      <c r="DF278" s="748"/>
      <c r="DG278" s="748"/>
      <c r="DH278" s="758"/>
      <c r="DI278" s="755"/>
      <c r="DJ278" s="756"/>
      <c r="DK278" s="757"/>
      <c r="DL278" s="757"/>
      <c r="DM278" s="757"/>
      <c r="DN278" s="758"/>
      <c r="DO278" s="755"/>
      <c r="DP278" s="755"/>
      <c r="DQ278" s="755"/>
      <c r="DR278" s="755"/>
      <c r="DS278" s="755"/>
      <c r="DT278" s="758"/>
      <c r="DU278" s="767"/>
      <c r="DV278" s="767"/>
      <c r="DW278" s="767"/>
      <c r="DX278" s="768"/>
      <c r="DY278" s="252"/>
      <c r="DZ278" s="758"/>
      <c r="EA278" s="748"/>
      <c r="EB278" s="748"/>
      <c r="EC278" s="748"/>
      <c r="ED278" s="748"/>
      <c r="EE278" s="767"/>
      <c r="EF278" s="787"/>
      <c r="EG278" s="755"/>
      <c r="EH278" s="755"/>
      <c r="EI278" s="755"/>
      <c r="EJ278" s="755"/>
      <c r="EK278" s="755"/>
      <c r="EL278" s="758"/>
      <c r="EM278" s="748"/>
      <c r="EN278" s="748"/>
      <c r="EO278" s="748"/>
      <c r="EP278" s="767"/>
      <c r="EQ278" s="767"/>
      <c r="ER278" s="758"/>
      <c r="ES278" s="767"/>
      <c r="ET278" s="767"/>
      <c r="EU278" s="767"/>
      <c r="EV278" s="748"/>
      <c r="EW278" s="748"/>
      <c r="EX278" s="758"/>
      <c r="EY278" s="755"/>
      <c r="EZ278" s="755"/>
      <c r="FA278" s="755"/>
      <c r="FB278" s="755"/>
      <c r="FC278" s="755"/>
      <c r="FD278" s="780"/>
      <c r="FE278" s="748"/>
      <c r="FF278" s="748"/>
      <c r="FG278" s="748"/>
      <c r="FH278" s="748"/>
      <c r="FI278" s="757"/>
      <c r="FJ278" s="748"/>
      <c r="FK278" s="767"/>
      <c r="FL278" s="767"/>
      <c r="FM278" s="767"/>
      <c r="FN278" s="748"/>
      <c r="FO278" s="767"/>
      <c r="FP278" s="758"/>
      <c r="FQ278" s="755"/>
      <c r="FR278" s="755"/>
      <c r="FS278" s="755"/>
      <c r="FT278" s="755"/>
      <c r="FU278" s="755"/>
      <c r="FV278" s="758"/>
      <c r="FW278" s="755"/>
      <c r="FX278" s="755"/>
      <c r="FY278" s="755"/>
      <c r="FZ278" s="755"/>
      <c r="GA278" s="755"/>
      <c r="GB278" s="758"/>
      <c r="GC278" s="755"/>
      <c r="GD278" s="755"/>
      <c r="GE278" s="755"/>
      <c r="GF278" s="755"/>
      <c r="GG278" s="755"/>
      <c r="GH278" s="758"/>
      <c r="GI278" s="755"/>
      <c r="GJ278" s="755"/>
      <c r="GK278" s="755"/>
      <c r="GL278" s="755"/>
      <c r="GM278" s="755"/>
      <c r="GN278" s="767"/>
      <c r="GO278" s="792"/>
      <c r="GP278" s="792"/>
      <c r="GQ278" s="792"/>
      <c r="GR278" s="5"/>
      <c r="GS278" s="792"/>
      <c r="GT278" s="5"/>
      <c r="GU278" s="748"/>
      <c r="GV278" s="767"/>
      <c r="GW278" s="767"/>
      <c r="GX278" s="767"/>
      <c r="GY278" s="748"/>
      <c r="GZ278" s="748"/>
      <c r="HA278" s="758"/>
      <c r="HB278" s="748"/>
      <c r="HC278" s="748"/>
      <c r="HD278" s="748"/>
      <c r="HE278" s="748"/>
      <c r="HF278" s="758"/>
      <c r="HG278" s="758"/>
      <c r="HH278" s="758"/>
      <c r="HI278" s="758"/>
      <c r="HJ278" s="758"/>
      <c r="HK278" s="758"/>
      <c r="HL278" s="768"/>
      <c r="HM278" s="758"/>
      <c r="HN278" s="755"/>
      <c r="HO278" s="755"/>
      <c r="HP278" s="755"/>
      <c r="HQ278" s="755"/>
      <c r="HR278" s="755"/>
      <c r="HS278" s="748"/>
      <c r="HT278" s="755"/>
      <c r="HU278" s="755"/>
      <c r="HV278" s="755"/>
      <c r="HW278" s="755"/>
      <c r="HX278" s="755"/>
      <c r="HY278" s="758"/>
      <c r="HZ278" s="755"/>
      <c r="IA278" s="755"/>
      <c r="IB278" s="755"/>
      <c r="IC278" s="755"/>
      <c r="ID278" s="755"/>
      <c r="IE278" s="767"/>
      <c r="IF278" s="755"/>
      <c r="IG278" s="755"/>
      <c r="IH278" s="755"/>
      <c r="II278" s="755"/>
      <c r="IJ278" s="755"/>
      <c r="IK278" s="748"/>
      <c r="IL278" s="758"/>
      <c r="IM278" s="758"/>
      <c r="IN278" s="758"/>
      <c r="IO278" s="757"/>
      <c r="IP278" s="60"/>
      <c r="IQ278" s="758"/>
      <c r="IR278" s="565"/>
      <c r="IS278" s="747"/>
      <c r="IT278" s="576"/>
      <c r="IU278" s="576"/>
      <c r="IV278" s="576"/>
      <c r="IW278" s="5"/>
      <c r="IX278" s="5"/>
      <c r="IY278" s="61"/>
      <c r="IZ278" s="59"/>
      <c r="JA278" s="5"/>
      <c r="JB278" s="5"/>
      <c r="JC278" s="5"/>
      <c r="JD278" s="61"/>
      <c r="JE278" s="59"/>
      <c r="JF278" s="59"/>
      <c r="JG278" s="59"/>
      <c r="JL278" s="252"/>
      <c r="JM278" s="279"/>
      <c r="JN278" s="252"/>
      <c r="JP278" s="252"/>
      <c r="JQ278" s="5"/>
      <c r="JR278" s="5"/>
      <c r="JS278" s="5"/>
      <c r="JV278" s="252"/>
      <c r="JW278" s="61"/>
      <c r="JX278" s="254"/>
      <c r="JY278" s="5"/>
      <c r="JZ278" s="5"/>
      <c r="KC278" s="59"/>
      <c r="KD278" s="5"/>
      <c r="KE278" s="61"/>
      <c r="KF278" s="59"/>
      <c r="KG278" s="59"/>
      <c r="KH278" s="59"/>
      <c r="KI278" s="61"/>
      <c r="KJ278" s="61"/>
      <c r="KK278" s="59"/>
      <c r="KL278" s="59"/>
      <c r="KM278" s="59"/>
      <c r="KO278" s="3"/>
      <c r="KP278" s="3"/>
      <c r="KQ278" s="3"/>
      <c r="KU278" s="5"/>
      <c r="KW278" s="252"/>
      <c r="KX278" s="5"/>
      <c r="KY278" s="5"/>
      <c r="LA278" s="5"/>
      <c r="LB278" s="5"/>
      <c r="LC278" s="5"/>
      <c r="LE278" s="59"/>
      <c r="LF278" s="5"/>
      <c r="LG278" s="252"/>
      <c r="LI278" s="257"/>
      <c r="LK278" s="258"/>
      <c r="LL278" s="258"/>
    </row>
    <row r="279" spans="1:378" ht="14.25" customHeight="1" x14ac:dyDescent="0.15">
      <c r="A279" s="186" t="s">
        <v>180</v>
      </c>
      <c r="B279" s="417" t="s">
        <v>96</v>
      </c>
      <c r="C279" s="941">
        <v>353</v>
      </c>
      <c r="D279" s="942">
        <v>250</v>
      </c>
      <c r="E279" s="946">
        <v>290</v>
      </c>
      <c r="F279" s="948">
        <v>331</v>
      </c>
      <c r="G279" s="942">
        <v>361</v>
      </c>
      <c r="H279" s="943">
        <v>352</v>
      </c>
      <c r="I279" s="944">
        <v>311</v>
      </c>
      <c r="J279" s="942">
        <v>263</v>
      </c>
      <c r="K279" s="946">
        <v>267</v>
      </c>
      <c r="L279" s="944">
        <v>367</v>
      </c>
      <c r="M279" s="942">
        <v>464</v>
      </c>
      <c r="N279" s="946">
        <v>474</v>
      </c>
      <c r="O279" s="944">
        <v>552</v>
      </c>
      <c r="P279" s="942">
        <v>522</v>
      </c>
      <c r="Q279" s="947">
        <v>508</v>
      </c>
      <c r="R279" s="944">
        <v>910</v>
      </c>
      <c r="S279" s="942">
        <v>1171</v>
      </c>
      <c r="T279" s="946">
        <v>1182</v>
      </c>
      <c r="U279" s="948">
        <v>850</v>
      </c>
      <c r="V279" s="980">
        <v>470</v>
      </c>
      <c r="W279" s="947">
        <v>361</v>
      </c>
      <c r="X279" s="948">
        <v>320</v>
      </c>
      <c r="Y279" s="949">
        <v>307</v>
      </c>
      <c r="Z279" s="947">
        <v>286</v>
      </c>
      <c r="AA279" s="950">
        <v>379</v>
      </c>
      <c r="AB279" s="942">
        <v>433</v>
      </c>
      <c r="AC279" s="946">
        <v>368</v>
      </c>
      <c r="AD279" s="944">
        <v>349</v>
      </c>
      <c r="AE279" s="1085">
        <v>335</v>
      </c>
      <c r="AF279" s="946">
        <v>343</v>
      </c>
      <c r="AG279" s="944">
        <v>324</v>
      </c>
      <c r="AH279" s="942">
        <v>302</v>
      </c>
      <c r="AI279" s="946">
        <v>289</v>
      </c>
      <c r="AJ279" s="944">
        <v>287</v>
      </c>
      <c r="AK279" s="942">
        <v>298</v>
      </c>
      <c r="AL279" s="951">
        <v>414</v>
      </c>
      <c r="AP279" s="1655"/>
      <c r="AQ279" s="822"/>
      <c r="AR279" s="822"/>
      <c r="AS279" s="1653"/>
      <c r="AT279" s="822"/>
      <c r="AU279" s="1656"/>
      <c r="AV279" s="1660"/>
      <c r="AW279" s="1660"/>
      <c r="AX279" s="1660"/>
      <c r="AY279" s="1660"/>
      <c r="AZ279" s="1657"/>
      <c r="BA279" s="1656"/>
      <c r="BB279" s="1659"/>
      <c r="BC279" s="1659"/>
      <c r="BD279" s="748"/>
      <c r="BE279" s="767"/>
      <c r="BF279" s="758"/>
      <c r="BG279" s="748"/>
      <c r="BH279" s="748"/>
      <c r="BI279" s="748"/>
      <c r="BJ279" s="767"/>
      <c r="BK279" s="767"/>
      <c r="BL279" s="758"/>
      <c r="BM279" s="767"/>
      <c r="BN279" s="767"/>
      <c r="BO279" s="767"/>
      <c r="BP279" s="768"/>
      <c r="BQ279" s="767"/>
      <c r="BR279" s="758"/>
      <c r="BS279" s="748"/>
      <c r="BT279" s="748"/>
      <c r="BU279" s="748"/>
      <c r="BV279" s="767"/>
      <c r="BW279" s="748"/>
      <c r="BX279" s="758"/>
      <c r="BY279" s="767"/>
      <c r="BZ279" s="767"/>
      <c r="CA279" s="767"/>
      <c r="CB279" s="252"/>
      <c r="CC279" s="767"/>
      <c r="CD279" s="787"/>
      <c r="CE279" s="755"/>
      <c r="CF279" s="755"/>
      <c r="CG279" s="755"/>
      <c r="CH279" s="755"/>
      <c r="CI279" s="755"/>
      <c r="CJ279" s="787"/>
      <c r="CK279" s="755"/>
      <c r="CL279" s="755"/>
      <c r="CM279" s="755"/>
      <c r="CN279" s="755"/>
      <c r="CO279" s="755"/>
      <c r="CP279" s="758"/>
      <c r="CQ279" s="767"/>
      <c r="CR279" s="767"/>
      <c r="CS279" s="767"/>
      <c r="CT279" s="768"/>
      <c r="CU279" s="748"/>
      <c r="CV279" s="758"/>
      <c r="CW279" s="767"/>
      <c r="CX279" s="767"/>
      <c r="CY279" s="767"/>
      <c r="CZ279" s="767"/>
      <c r="DA279" s="748"/>
      <c r="DB279" s="787"/>
      <c r="DC279" s="767"/>
      <c r="DD279" s="767"/>
      <c r="DE279" s="767"/>
      <c r="DF279" s="768"/>
      <c r="DG279" s="748"/>
      <c r="DH279" s="758"/>
      <c r="DI279" s="767"/>
      <c r="DJ279" s="767"/>
      <c r="DK279" s="767"/>
      <c r="DL279" s="748"/>
      <c r="DM279" s="768"/>
      <c r="DN279" s="758"/>
      <c r="DO279" s="748"/>
      <c r="DP279" s="748"/>
      <c r="DQ279" s="748"/>
      <c r="DR279" s="767"/>
      <c r="DS279" s="767"/>
      <c r="DT279" s="758"/>
      <c r="DU279" s="755"/>
      <c r="DV279" s="755"/>
      <c r="DW279" s="755"/>
      <c r="DX279" s="755"/>
      <c r="DY279" s="755"/>
      <c r="DZ279" s="758"/>
      <c r="EA279" s="758"/>
      <c r="EB279" s="758"/>
      <c r="EC279" s="758"/>
      <c r="ED279" s="767"/>
      <c r="EE279" s="758"/>
      <c r="EF279" s="758"/>
      <c r="EG279" s="748"/>
      <c r="EH279" s="748"/>
      <c r="EI279" s="748"/>
      <c r="EJ279" s="748"/>
      <c r="EK279" s="748"/>
      <c r="EL279" s="758"/>
      <c r="EM279" s="755"/>
      <c r="EN279" s="755"/>
      <c r="EO279" s="755"/>
      <c r="EP279" s="755"/>
      <c r="EQ279" s="755"/>
      <c r="ER279" s="758"/>
      <c r="ES279" s="748"/>
      <c r="ET279" s="748"/>
      <c r="EU279" s="748"/>
      <c r="EV279" s="767"/>
      <c r="EW279" s="748"/>
      <c r="EX279" s="780"/>
      <c r="EY279" s="748"/>
      <c r="EZ279" s="748"/>
      <c r="FA279" s="748"/>
      <c r="FB279" s="767"/>
      <c r="FC279" s="767"/>
      <c r="FD279" s="758"/>
      <c r="FE279" s="767"/>
      <c r="FF279" s="767"/>
      <c r="FG279" s="767"/>
      <c r="FH279" s="254"/>
      <c r="FI279" s="254"/>
      <c r="FJ279" s="758"/>
      <c r="FK279" s="755"/>
      <c r="FL279" s="755"/>
      <c r="FM279" s="755"/>
      <c r="FN279" s="755"/>
      <c r="FO279" s="755"/>
      <c r="FP279" s="758"/>
      <c r="FQ279" s="545"/>
      <c r="FR279" s="753"/>
      <c r="FS279" s="546"/>
      <c r="FT279" s="546"/>
      <c r="FU279" s="546"/>
      <c r="FV279" s="764"/>
      <c r="FW279" s="755"/>
      <c r="FX279" s="755"/>
      <c r="FY279" s="755"/>
      <c r="FZ279" s="755"/>
      <c r="GA279" s="755"/>
      <c r="GB279" s="758"/>
      <c r="GC279" s="755"/>
      <c r="GD279" s="755"/>
      <c r="GE279" s="755"/>
      <c r="GF279" s="755"/>
      <c r="GG279" s="755"/>
      <c r="GH279" s="767"/>
      <c r="GN279" s="5"/>
      <c r="GO279" s="758"/>
      <c r="GP279" s="748"/>
      <c r="GQ279" s="748"/>
      <c r="GR279" s="748"/>
      <c r="GS279" s="252"/>
      <c r="GT279" s="748"/>
      <c r="GU279" s="758"/>
      <c r="GV279" s="764"/>
      <c r="GW279" s="764"/>
      <c r="GX279" s="764"/>
      <c r="GY279" s="764"/>
      <c r="GZ279" s="764"/>
      <c r="HA279" s="758"/>
      <c r="HB279" s="748"/>
      <c r="HC279" s="787"/>
      <c r="HD279" s="787"/>
      <c r="HE279" s="758"/>
      <c r="HF279" s="787"/>
      <c r="HG279" s="758"/>
      <c r="HH279" s="755"/>
      <c r="HI279" s="755"/>
      <c r="HJ279" s="755"/>
      <c r="HK279" s="755"/>
      <c r="HL279" s="755"/>
      <c r="HM279" s="758"/>
      <c r="HN279" s="755"/>
      <c r="HO279" s="755"/>
      <c r="HP279" s="755"/>
      <c r="HQ279" s="755"/>
      <c r="HR279" s="755"/>
      <c r="HS279" s="748"/>
      <c r="HT279" s="755"/>
      <c r="HU279" s="756"/>
      <c r="HV279" s="757"/>
      <c r="HW279" s="252"/>
      <c r="HX279" s="748"/>
      <c r="HY279" s="767"/>
      <c r="HZ279" s="748"/>
      <c r="IA279" s="748"/>
      <c r="IB279" s="748"/>
      <c r="IC279" s="767"/>
      <c r="ID279" s="748"/>
      <c r="IE279" s="767"/>
      <c r="IF279" s="755"/>
      <c r="IG279" s="755"/>
      <c r="IH279" s="755"/>
      <c r="II279" s="755"/>
      <c r="IJ279" s="755"/>
      <c r="IK279" s="767"/>
      <c r="IM279" s="753"/>
      <c r="IN279" s="546"/>
      <c r="IO279" s="546"/>
      <c r="IP279" s="546"/>
      <c r="IQ279" s="5"/>
      <c r="IR279" s="565"/>
      <c r="IS279" s="747"/>
      <c r="IT279" s="56"/>
      <c r="IU279" s="576"/>
      <c r="IV279" s="576"/>
      <c r="IW279" s="101"/>
      <c r="IX279" s="5"/>
      <c r="IY279" s="61"/>
      <c r="IZ279" s="59"/>
      <c r="JA279" s="59"/>
      <c r="JB279" s="5"/>
      <c r="JC279" s="5"/>
      <c r="JD279" s="5"/>
      <c r="JL279" s="252"/>
      <c r="JN279" s="252"/>
      <c r="JO279" s="5"/>
      <c r="JP279" s="252"/>
      <c r="JQ279" s="5"/>
      <c r="JR279" s="5"/>
      <c r="JS279" s="5"/>
      <c r="JW279" s="5"/>
      <c r="JX279" s="5"/>
      <c r="JZ279" s="61"/>
      <c r="KA279" s="59"/>
      <c r="KB279" s="59"/>
      <c r="KC279" s="59"/>
      <c r="KE279" s="256"/>
      <c r="KF279" s="256"/>
      <c r="KG279" s="3"/>
      <c r="KJ279" s="5"/>
      <c r="KK279" s="5"/>
      <c r="KM279" s="252"/>
      <c r="KN279" s="5"/>
      <c r="KO279" s="5"/>
      <c r="KQ279" s="5"/>
      <c r="KR279" s="5"/>
      <c r="KS279" s="5"/>
      <c r="KU279" s="5"/>
      <c r="KV279" s="5"/>
      <c r="KW279" s="5"/>
      <c r="KY279" s="257"/>
      <c r="KZ279" s="258"/>
      <c r="LA279" s="258"/>
      <c r="LB279" s="258"/>
    </row>
    <row r="280" spans="1:378" ht="14.25" customHeight="1" x14ac:dyDescent="0.15">
      <c r="A280" s="250" t="s">
        <v>47</v>
      </c>
      <c r="B280" s="394" t="s">
        <v>93</v>
      </c>
      <c r="C280" s="917">
        <v>123.876</v>
      </c>
      <c r="D280" s="918">
        <v>131.28800000000001</v>
      </c>
      <c r="E280" s="922">
        <v>137.87</v>
      </c>
      <c r="F280" s="924">
        <v>124.61</v>
      </c>
      <c r="G280" s="918">
        <v>143.15199999999999</v>
      </c>
      <c r="H280" s="961">
        <v>120.14400000000001</v>
      </c>
      <c r="I280" s="920">
        <v>131.471</v>
      </c>
      <c r="J280" s="918">
        <v>146.011</v>
      </c>
      <c r="K280" s="922">
        <v>146.727</v>
      </c>
      <c r="L280" s="920">
        <v>120.676</v>
      </c>
      <c r="M280" s="926">
        <v>137.363</v>
      </c>
      <c r="N280" s="922">
        <v>111.05200000000001</v>
      </c>
      <c r="O280" s="920">
        <v>133.24600000000001</v>
      </c>
      <c r="P280" s="918">
        <v>148.30199999999999</v>
      </c>
      <c r="Q280" s="923">
        <v>115.203</v>
      </c>
      <c r="R280" s="924">
        <v>126.236</v>
      </c>
      <c r="S280" s="918">
        <v>96.061999999999998</v>
      </c>
      <c r="T280" s="922">
        <v>87.897999999999996</v>
      </c>
      <c r="U280" s="924">
        <v>100.471</v>
      </c>
      <c r="V280" s="1077">
        <v>105.59399999999999</v>
      </c>
      <c r="W280" s="925">
        <v>105.005</v>
      </c>
      <c r="X280" s="924">
        <v>95.207999999999998</v>
      </c>
      <c r="Y280" s="926">
        <v>87.125</v>
      </c>
      <c r="Z280" s="923">
        <v>104.324</v>
      </c>
      <c r="AA280" s="927">
        <v>98.942999999999998</v>
      </c>
      <c r="AB280" s="926">
        <v>89.316000000000003</v>
      </c>
      <c r="AC280" s="922">
        <v>94.043000000000006</v>
      </c>
      <c r="AD280" s="920">
        <v>92.191999999999993</v>
      </c>
      <c r="AE280" s="1086">
        <v>124.35599999999999</v>
      </c>
      <c r="AF280" s="922">
        <v>153.553</v>
      </c>
      <c r="AG280" s="920">
        <v>157.03100000000001</v>
      </c>
      <c r="AH280" s="918">
        <v>123.726</v>
      </c>
      <c r="AI280" s="922">
        <v>121.58</v>
      </c>
      <c r="AJ280" s="920">
        <v>116.16800000000001</v>
      </c>
      <c r="AK280" s="918">
        <v>126.65300000000001</v>
      </c>
      <c r="AL280" s="928">
        <v>137.696</v>
      </c>
      <c r="AN280" s="100"/>
      <c r="AO280" s="1651"/>
      <c r="AQ280" s="1659"/>
      <c r="AR280" s="1659"/>
      <c r="AS280" s="1653"/>
      <c r="AT280" s="822"/>
      <c r="AV280" s="1657"/>
      <c r="AW280" s="1657"/>
      <c r="AX280" s="1657"/>
      <c r="AY280" s="1660"/>
      <c r="AZ280" s="1660"/>
      <c r="BB280" s="1659"/>
      <c r="BC280" s="1659"/>
      <c r="BD280" s="748"/>
      <c r="BE280" s="767"/>
      <c r="BF280" s="787"/>
      <c r="BG280" s="767"/>
      <c r="BH280" s="767"/>
      <c r="BI280" s="767"/>
      <c r="BJ280" s="748"/>
      <c r="BK280" s="748"/>
      <c r="BL280" s="758"/>
      <c r="BM280" s="252"/>
      <c r="BN280" s="252"/>
      <c r="BO280" s="252"/>
      <c r="BP280" s="252"/>
      <c r="BQ280" s="252"/>
      <c r="BR280" s="758"/>
      <c r="BS280" s="767"/>
      <c r="BT280" s="767"/>
      <c r="BU280" s="767"/>
      <c r="BV280" s="748"/>
      <c r="BW280" s="767"/>
      <c r="BX280" s="758"/>
      <c r="BY280" s="767"/>
      <c r="BZ280" s="767"/>
      <c r="CA280" s="767"/>
      <c r="CB280" s="767"/>
      <c r="CC280" s="767"/>
      <c r="CD280" s="758"/>
      <c r="CE280" s="755"/>
      <c r="CF280" s="755"/>
      <c r="CG280" s="755"/>
      <c r="CH280" s="755"/>
      <c r="CI280" s="755"/>
      <c r="CJ280" s="758"/>
      <c r="CK280" s="755"/>
      <c r="CL280" s="755"/>
      <c r="CM280" s="755"/>
      <c r="CN280" s="755"/>
      <c r="CO280" s="755"/>
      <c r="CP280" s="758"/>
      <c r="CQ280" s="748"/>
      <c r="CR280" s="748"/>
      <c r="CS280" s="748"/>
      <c r="CT280" s="767"/>
      <c r="CU280" s="767"/>
      <c r="CV280" s="787"/>
      <c r="CW280" s="755"/>
      <c r="CX280" s="755"/>
      <c r="CY280" s="755"/>
      <c r="CZ280" s="755"/>
      <c r="DA280" s="755"/>
      <c r="DB280" s="787"/>
      <c r="DC280" s="748"/>
      <c r="DD280" s="748"/>
      <c r="DE280" s="748"/>
      <c r="DF280" s="767"/>
      <c r="DG280" s="768"/>
      <c r="DH280" s="787"/>
      <c r="DI280" s="767"/>
      <c r="DJ280" s="767"/>
      <c r="DK280" s="767"/>
      <c r="DL280" s="748"/>
      <c r="DM280" s="767"/>
      <c r="DN280" s="787"/>
      <c r="DO280" s="755"/>
      <c r="DP280" s="755"/>
      <c r="DQ280" s="755"/>
      <c r="DR280" s="755"/>
      <c r="DS280" s="755"/>
      <c r="DT280" s="748"/>
      <c r="DU280" s="767"/>
      <c r="DV280" s="767"/>
      <c r="DW280" s="767"/>
      <c r="DX280" s="767"/>
      <c r="DY280" s="748"/>
      <c r="DZ280" s="787"/>
      <c r="EA280" s="758"/>
      <c r="EB280" s="758"/>
      <c r="EC280" s="758"/>
      <c r="ED280" s="748"/>
      <c r="EE280" s="767"/>
      <c r="EF280" s="780"/>
      <c r="EG280" s="755"/>
      <c r="EH280" s="755"/>
      <c r="EI280" s="755"/>
      <c r="EJ280" s="755"/>
      <c r="EK280" s="755"/>
      <c r="EL280" s="787"/>
      <c r="EM280" s="770"/>
      <c r="EN280" s="756"/>
      <c r="EO280" s="757"/>
      <c r="EP280" s="767"/>
      <c r="EQ280" s="748"/>
      <c r="ER280" s="787"/>
      <c r="ES280" s="767"/>
      <c r="ET280" s="767"/>
      <c r="EU280" s="767"/>
      <c r="EV280" s="748"/>
      <c r="EW280" s="757"/>
      <c r="EX280" s="784"/>
      <c r="EY280" s="252"/>
      <c r="EZ280" s="252"/>
      <c r="FA280" s="252"/>
      <c r="FB280" s="748"/>
      <c r="FC280" s="767"/>
      <c r="FD280" s="758"/>
      <c r="FE280" s="252"/>
      <c r="FF280" s="252"/>
      <c r="FG280" s="252"/>
      <c r="FH280" s="748"/>
      <c r="FI280" s="767"/>
      <c r="FJ280" s="748"/>
      <c r="FK280" s="770"/>
      <c r="FL280" s="778"/>
      <c r="FM280" s="768"/>
      <c r="FN280" s="768"/>
      <c r="FO280" s="767"/>
      <c r="FP280" s="787"/>
      <c r="FQ280" s="755"/>
      <c r="FR280" s="755"/>
      <c r="FS280" s="755"/>
      <c r="FT280" s="755"/>
      <c r="FU280" s="755"/>
      <c r="FV280" s="787"/>
      <c r="FW280" s="755"/>
      <c r="FX280" s="755"/>
      <c r="FY280" s="755"/>
      <c r="FZ280" s="755"/>
      <c r="GA280" s="755"/>
      <c r="GB280" s="787"/>
      <c r="GC280" s="545"/>
      <c r="GD280" s="753"/>
      <c r="GE280" s="546"/>
      <c r="GF280" s="546"/>
      <c r="GG280" s="546"/>
      <c r="GH280" s="827"/>
      <c r="GI280" s="755"/>
      <c r="GJ280" s="755"/>
      <c r="GK280" s="755"/>
      <c r="GL280" s="755"/>
      <c r="GM280" s="755"/>
      <c r="GN280" s="748"/>
      <c r="GO280" s="755"/>
      <c r="GP280" s="755"/>
      <c r="GQ280" s="755"/>
      <c r="GR280" s="755"/>
      <c r="GS280" s="755"/>
      <c r="GT280" s="748"/>
      <c r="GZ280" s="792"/>
      <c r="HA280" s="758"/>
      <c r="HB280" s="767"/>
      <c r="HC280" s="767"/>
      <c r="HD280" s="767"/>
      <c r="HE280" s="748"/>
      <c r="HF280" s="767"/>
      <c r="HG280" s="748"/>
      <c r="HH280" s="755"/>
      <c r="HI280" s="755"/>
      <c r="HJ280" s="755"/>
      <c r="HK280" s="755"/>
      <c r="HL280" s="755"/>
      <c r="HM280" s="748"/>
      <c r="HN280" s="764"/>
      <c r="HO280" s="764"/>
      <c r="HP280" s="764"/>
      <c r="HQ280" s="764"/>
      <c r="HR280" s="764"/>
      <c r="HS280" s="758"/>
      <c r="HT280" s="758"/>
      <c r="HU280" s="758"/>
      <c r="HV280" s="758"/>
      <c r="HW280" s="748"/>
      <c r="HX280" s="748"/>
      <c r="HY280" s="758"/>
      <c r="HZ280" s="755"/>
      <c r="IA280" s="756"/>
      <c r="IB280" s="757"/>
      <c r="IC280" s="757"/>
      <c r="ID280" s="767"/>
      <c r="IE280" s="748"/>
      <c r="IF280" s="252"/>
      <c r="IG280" s="252"/>
      <c r="IH280" s="252"/>
      <c r="II280" s="767"/>
      <c r="IJ280" s="767"/>
      <c r="IK280" s="748"/>
      <c r="IL280" s="755"/>
      <c r="IM280" s="755"/>
      <c r="IN280" s="755"/>
      <c r="IO280" s="755"/>
      <c r="IP280" s="755"/>
      <c r="IQ280" s="767"/>
      <c r="IR280" s="758"/>
      <c r="IS280" s="758"/>
      <c r="IT280" s="757"/>
      <c r="IU280" s="758"/>
      <c r="IV280" s="758"/>
      <c r="IW280" s="748"/>
      <c r="IX280" s="5"/>
      <c r="IY280" s="753"/>
      <c r="IZ280" s="546"/>
      <c r="JA280" s="546"/>
      <c r="JB280" s="546"/>
      <c r="JC280" s="101"/>
      <c r="JD280" s="565"/>
      <c r="JE280" s="747"/>
      <c r="JF280" s="576"/>
      <c r="JG280" s="576"/>
      <c r="JH280" s="576"/>
      <c r="JI280" s="5"/>
      <c r="JJ280" s="5"/>
      <c r="JK280" s="5"/>
      <c r="JO280" s="5"/>
      <c r="JP280" s="5"/>
      <c r="JT280" s="5"/>
      <c r="JU280" s="5"/>
      <c r="JX280" s="5"/>
      <c r="JY280" s="5"/>
      <c r="JZ280" s="5"/>
      <c r="KB280" s="61"/>
      <c r="KC280" s="59"/>
      <c r="KD280" s="59"/>
      <c r="KE280" s="59"/>
      <c r="KF280" s="61"/>
      <c r="KG280" s="61"/>
      <c r="KH280" s="59"/>
      <c r="KI280" s="59"/>
      <c r="KJ280" s="5"/>
      <c r="KK280" s="5"/>
      <c r="KL280" s="5"/>
      <c r="KM280" s="5"/>
      <c r="KP280" s="5"/>
      <c r="KR280" s="59"/>
      <c r="KS280" s="59"/>
      <c r="KT280" s="5"/>
      <c r="KU280" s="56"/>
      <c r="KV280" s="257"/>
      <c r="KW280" s="258"/>
      <c r="KX280" s="258"/>
      <c r="KY280" s="258"/>
    </row>
    <row r="281" spans="1:378" ht="14.25" customHeight="1" x14ac:dyDescent="0.15">
      <c r="A281" s="184" t="s">
        <v>181</v>
      </c>
      <c r="B281" s="395" t="s">
        <v>94</v>
      </c>
      <c r="C281" s="929">
        <v>80312.688999999998</v>
      </c>
      <c r="D281" s="930">
        <v>47669.394999999997</v>
      </c>
      <c r="E281" s="934">
        <v>59177.415999999997</v>
      </c>
      <c r="F281" s="936">
        <v>58221.074000000001</v>
      </c>
      <c r="G281" s="930">
        <v>52560.987000000001</v>
      </c>
      <c r="H281" s="986">
        <v>35457.512000000002</v>
      </c>
      <c r="I281" s="932">
        <v>35592.252</v>
      </c>
      <c r="J281" s="930">
        <v>35083.233</v>
      </c>
      <c r="K281" s="934">
        <v>33162.086000000003</v>
      </c>
      <c r="L281" s="932">
        <v>32571.421999999999</v>
      </c>
      <c r="M281" s="938">
        <v>42021.726000000002</v>
      </c>
      <c r="N281" s="934">
        <v>33031.796000000002</v>
      </c>
      <c r="O281" s="972">
        <v>36880.235999999997</v>
      </c>
      <c r="P281" s="930">
        <v>31948.062999999998</v>
      </c>
      <c r="Q281" s="935">
        <v>23800.931</v>
      </c>
      <c r="R281" s="936">
        <v>28459.462</v>
      </c>
      <c r="S281" s="930">
        <v>26534.224999999999</v>
      </c>
      <c r="T281" s="934">
        <v>45961.688999999998</v>
      </c>
      <c r="U281" s="936">
        <v>32858.985000000001</v>
      </c>
      <c r="V281" s="1078">
        <v>31692.777999999998</v>
      </c>
      <c r="W281" s="937">
        <v>34387.894</v>
      </c>
      <c r="X281" s="936">
        <v>29452.444</v>
      </c>
      <c r="Y281" s="938">
        <v>33276.826999999997</v>
      </c>
      <c r="Z281" s="935">
        <v>43976.321000000004</v>
      </c>
      <c r="AA281" s="939">
        <v>45399.086000000003</v>
      </c>
      <c r="AB281" s="930">
        <v>43162.360999999997</v>
      </c>
      <c r="AC281" s="934">
        <v>56686.637000000002</v>
      </c>
      <c r="AD281" s="932">
        <v>47332.224999999999</v>
      </c>
      <c r="AE281" s="1084">
        <v>56097.533000000003</v>
      </c>
      <c r="AF281" s="934">
        <v>56692.322</v>
      </c>
      <c r="AG281" s="932">
        <v>39573.892999999996</v>
      </c>
      <c r="AH281" s="930">
        <v>32473.11</v>
      </c>
      <c r="AI281" s="934">
        <v>48844.987000000001</v>
      </c>
      <c r="AJ281" s="932">
        <v>43464.142999999996</v>
      </c>
      <c r="AK281" s="930">
        <v>43930.41</v>
      </c>
      <c r="AL281" s="940">
        <v>55478.93</v>
      </c>
      <c r="AO281" s="1651"/>
      <c r="AQ281" s="1659"/>
      <c r="AR281" s="1659"/>
      <c r="AS281" s="822"/>
      <c r="AT281" s="822"/>
      <c r="AV281" s="1658"/>
      <c r="AW281" s="1658"/>
      <c r="AX281" s="1658"/>
      <c r="AY281" s="1657"/>
      <c r="AZ281" s="1660"/>
      <c r="BB281" s="1659"/>
      <c r="BC281" s="1659"/>
      <c r="BD281" s="768"/>
      <c r="BE281" s="767"/>
      <c r="BF281" s="758"/>
      <c r="BG281" s="252"/>
      <c r="BH281" s="252"/>
      <c r="BI281" s="252"/>
      <c r="BJ281" s="252"/>
      <c r="BK281" s="252"/>
      <c r="BL281" s="787"/>
      <c r="BM281" s="767"/>
      <c r="BN281" s="767"/>
      <c r="BO281" s="767"/>
      <c r="BP281" s="768"/>
      <c r="BQ281" s="748"/>
      <c r="BR281" s="787"/>
      <c r="BS281" s="770"/>
      <c r="BT281" s="778"/>
      <c r="BU281" s="768"/>
      <c r="BV281" s="748"/>
      <c r="BW281" s="767"/>
      <c r="BX281" s="758"/>
      <c r="BY281" s="767"/>
      <c r="BZ281" s="767"/>
      <c r="CA281" s="767"/>
      <c r="CB281" s="748"/>
      <c r="CC281" s="748"/>
      <c r="CD281" s="758"/>
      <c r="CE281" s="755"/>
      <c r="CF281" s="755"/>
      <c r="CG281" s="755"/>
      <c r="CH281" s="755"/>
      <c r="CI281" s="755"/>
      <c r="CJ281" s="787"/>
      <c r="CK281" s="755"/>
      <c r="CL281" s="755"/>
      <c r="CM281" s="755"/>
      <c r="CN281" s="755"/>
      <c r="CO281" s="755"/>
      <c r="CP281" s="758"/>
      <c r="CQ281" s="767"/>
      <c r="CR281" s="767"/>
      <c r="CS281" s="767"/>
      <c r="CT281" s="748"/>
      <c r="CU281" s="767"/>
      <c r="CV281" s="758"/>
      <c r="CW281" s="770"/>
      <c r="CX281" s="778"/>
      <c r="CY281" s="768"/>
      <c r="CZ281" s="767"/>
      <c r="DA281" s="748"/>
      <c r="DB281" s="758"/>
      <c r="DC281" s="755"/>
      <c r="DD281" s="755"/>
      <c r="DE281" s="755"/>
      <c r="DF281" s="755"/>
      <c r="DG281" s="755"/>
      <c r="DH281" s="758"/>
      <c r="DI281" s="758"/>
      <c r="DJ281" s="758"/>
      <c r="DK281" s="758"/>
      <c r="DL281" s="758"/>
      <c r="DM281" s="770"/>
      <c r="DN281" s="758"/>
      <c r="DO281" s="755"/>
      <c r="DP281" s="755"/>
      <c r="DQ281" s="755"/>
      <c r="DR281" s="755"/>
      <c r="DS281" s="755"/>
      <c r="DT281" s="758"/>
      <c r="DU281" s="767"/>
      <c r="DV281" s="767"/>
      <c r="DW281" s="767"/>
      <c r="DX281" s="757"/>
      <c r="DY281" s="767"/>
      <c r="DZ281" s="758"/>
      <c r="EA281" s="748"/>
      <c r="EB281" s="748"/>
      <c r="EC281" s="748"/>
      <c r="ED281" s="767"/>
      <c r="EE281" s="252"/>
      <c r="EF281" s="758"/>
      <c r="EG281" s="252"/>
      <c r="EH281" s="252"/>
      <c r="EI281" s="252"/>
      <c r="EJ281" s="252"/>
      <c r="EK281" s="252"/>
      <c r="EL281" s="780"/>
      <c r="EM281" s="748"/>
      <c r="EN281" s="748"/>
      <c r="EO281" s="748"/>
      <c r="EP281" s="767"/>
      <c r="EQ281" s="767"/>
      <c r="ER281" s="748"/>
      <c r="ES281" s="755"/>
      <c r="ET281" s="755"/>
      <c r="EU281" s="755"/>
      <c r="EV281" s="755"/>
      <c r="EW281" s="755"/>
      <c r="EX281" s="758"/>
      <c r="EY281" s="773"/>
      <c r="EZ281" s="762"/>
      <c r="FA281" s="766"/>
      <c r="FB281" s="767"/>
      <c r="FC281" s="767"/>
      <c r="FD281" s="758"/>
      <c r="FE281" s="755"/>
      <c r="FF281" s="755"/>
      <c r="FG281" s="755"/>
      <c r="FH281" s="755"/>
      <c r="FI281" s="755"/>
      <c r="FJ281" s="758"/>
      <c r="FK281" s="545"/>
      <c r="FL281" s="753"/>
      <c r="FM281" s="546"/>
      <c r="FN281" s="546"/>
      <c r="FO281" s="546"/>
      <c r="FP281" s="764"/>
      <c r="FQ281" s="755"/>
      <c r="FR281" s="755"/>
      <c r="FS281" s="755"/>
      <c r="FT281" s="755"/>
      <c r="FU281" s="755"/>
      <c r="FV281" s="758"/>
      <c r="FW281" s="755"/>
      <c r="FX281" s="755"/>
      <c r="FY281" s="755"/>
      <c r="FZ281" s="755"/>
      <c r="GA281" s="755"/>
      <c r="GB281" s="767"/>
      <c r="GC281" s="5"/>
      <c r="GD281" s="5"/>
      <c r="GE281" s="5"/>
      <c r="GF281" s="792"/>
      <c r="GG281" s="792"/>
      <c r="GH281" s="5"/>
      <c r="GI281" s="748"/>
      <c r="GJ281" s="748"/>
      <c r="GK281" s="748"/>
      <c r="GL281" s="748"/>
      <c r="GM281" s="767"/>
      <c r="GN281" s="767"/>
      <c r="GO281" s="748"/>
      <c r="GP281" s="748"/>
      <c r="GQ281" s="748"/>
      <c r="GR281" s="748"/>
      <c r="GS281" s="767"/>
      <c r="GT281" s="748"/>
      <c r="GU281" s="758"/>
      <c r="GV281" s="748"/>
      <c r="GW281" s="748"/>
      <c r="GX281" s="748"/>
      <c r="GY281" s="758"/>
      <c r="GZ281" s="748"/>
      <c r="HA281" s="758"/>
      <c r="HB281" s="758"/>
      <c r="HC281" s="758"/>
      <c r="HD281" s="758"/>
      <c r="HE281" s="758"/>
      <c r="HF281" s="787"/>
      <c r="HG281" s="758"/>
      <c r="HH281" s="755"/>
      <c r="HI281" s="755"/>
      <c r="HJ281" s="755"/>
      <c r="HK281" s="755"/>
      <c r="HL281" s="755"/>
      <c r="HM281" s="748"/>
      <c r="HN281" s="755"/>
      <c r="HO281" s="756"/>
      <c r="HP281" s="757"/>
      <c r="HQ281" s="758"/>
      <c r="HR281" s="767"/>
      <c r="HS281" s="758"/>
      <c r="HT281" s="767"/>
      <c r="HU281" s="767"/>
      <c r="HV281" s="767"/>
      <c r="HW281" s="757"/>
      <c r="HX281" s="757"/>
      <c r="HY281" s="767"/>
      <c r="HZ281" s="767"/>
      <c r="IA281" s="767"/>
      <c r="IB281" s="767"/>
      <c r="IC281" s="748"/>
      <c r="ID281" s="767"/>
      <c r="IE281" s="767"/>
      <c r="IF281" s="755"/>
      <c r="IG281" s="755"/>
      <c r="IH281" s="755"/>
      <c r="II281" s="755"/>
      <c r="IJ281" s="755"/>
      <c r="IK281" s="748"/>
      <c r="IL281" s="758"/>
      <c r="IM281" s="758"/>
      <c r="IN281" s="758"/>
      <c r="IO281" s="758"/>
      <c r="IP281" s="757"/>
      <c r="IQ281" s="758"/>
      <c r="IR281" s="565"/>
      <c r="IS281" s="565"/>
      <c r="IT281" s="565"/>
      <c r="IU281" s="565"/>
      <c r="IV281" s="565"/>
      <c r="IW281" s="5"/>
      <c r="IX281" s="5"/>
      <c r="IY281" s="61"/>
      <c r="IZ281" s="59"/>
      <c r="JA281" s="59"/>
      <c r="JB281" s="59"/>
      <c r="JC281" s="5"/>
      <c r="JD281" s="5"/>
      <c r="JG281" s="5"/>
      <c r="JI281" s="5"/>
      <c r="JJ281" s="5"/>
      <c r="JK281" s="61"/>
      <c r="JL281" s="59"/>
      <c r="JM281" s="59"/>
      <c r="JN281" s="59"/>
      <c r="JO281" s="61"/>
      <c r="JP281" s="61"/>
      <c r="JQ281" s="59"/>
      <c r="JR281" s="59"/>
      <c r="JS281" s="5"/>
      <c r="JV281" s="5"/>
      <c r="JW281" s="5"/>
      <c r="JX281" s="5"/>
      <c r="JZ281" s="257"/>
      <c r="KA281" s="258"/>
      <c r="KB281" s="258"/>
      <c r="KC281" s="258"/>
    </row>
    <row r="282" spans="1:378" ht="14.25" customHeight="1" x14ac:dyDescent="0.15">
      <c r="A282" s="186" t="s">
        <v>181</v>
      </c>
      <c r="B282" s="417" t="s">
        <v>96</v>
      </c>
      <c r="C282" s="941">
        <v>648</v>
      </c>
      <c r="D282" s="942">
        <v>363</v>
      </c>
      <c r="E282" s="946">
        <v>429</v>
      </c>
      <c r="F282" s="948">
        <v>467</v>
      </c>
      <c r="G282" s="942">
        <v>367</v>
      </c>
      <c r="H282" s="943">
        <v>295</v>
      </c>
      <c r="I282" s="944">
        <v>271</v>
      </c>
      <c r="J282" s="942">
        <v>240</v>
      </c>
      <c r="K282" s="946">
        <v>226</v>
      </c>
      <c r="L282" s="944">
        <v>270</v>
      </c>
      <c r="M282" s="942">
        <v>306</v>
      </c>
      <c r="N282" s="946">
        <v>297</v>
      </c>
      <c r="O282" s="944">
        <v>277</v>
      </c>
      <c r="P282" s="942">
        <v>215</v>
      </c>
      <c r="Q282" s="947">
        <v>207</v>
      </c>
      <c r="R282" s="944">
        <v>225</v>
      </c>
      <c r="S282" s="942">
        <v>276</v>
      </c>
      <c r="T282" s="946">
        <v>523</v>
      </c>
      <c r="U282" s="948">
        <v>327</v>
      </c>
      <c r="V282" s="980">
        <v>300</v>
      </c>
      <c r="W282" s="947">
        <v>327</v>
      </c>
      <c r="X282" s="948">
        <v>309</v>
      </c>
      <c r="Y282" s="949">
        <v>382</v>
      </c>
      <c r="Z282" s="947">
        <v>422</v>
      </c>
      <c r="AA282" s="950">
        <v>459</v>
      </c>
      <c r="AB282" s="942">
        <v>483</v>
      </c>
      <c r="AC282" s="946">
        <v>603</v>
      </c>
      <c r="AD282" s="944">
        <v>513</v>
      </c>
      <c r="AE282" s="1085">
        <v>451</v>
      </c>
      <c r="AF282" s="946">
        <v>369</v>
      </c>
      <c r="AG282" s="944">
        <v>252</v>
      </c>
      <c r="AH282" s="942">
        <v>262</v>
      </c>
      <c r="AI282" s="946">
        <v>402</v>
      </c>
      <c r="AJ282" s="944">
        <v>374</v>
      </c>
      <c r="AK282" s="942">
        <v>347</v>
      </c>
      <c r="AL282" s="951">
        <v>403</v>
      </c>
      <c r="AN282" s="100"/>
      <c r="AO282" s="1651"/>
      <c r="AP282" s="1655"/>
      <c r="AQ282" s="1659"/>
      <c r="AR282" s="1659"/>
      <c r="AS282" s="822"/>
      <c r="AT282" s="1653"/>
      <c r="AU282" s="1656"/>
      <c r="AV282" s="1658"/>
      <c r="AW282" s="1658"/>
      <c r="AX282" s="1658"/>
      <c r="AY282" s="1658"/>
      <c r="AZ282" s="1657"/>
      <c r="BA282" s="1656"/>
      <c r="BC282" s="760"/>
      <c r="BD282" s="755"/>
      <c r="BE282" s="755"/>
      <c r="BF282" s="758"/>
      <c r="BG282" s="767"/>
      <c r="BH282" s="767"/>
      <c r="BI282" s="767"/>
      <c r="BJ282" s="748"/>
      <c r="BK282" s="767"/>
      <c r="BL282" s="758"/>
      <c r="BM282" s="767"/>
      <c r="BN282" s="767"/>
      <c r="BO282" s="767"/>
      <c r="BP282" s="767"/>
      <c r="BQ282" s="768"/>
      <c r="BR282" s="758"/>
      <c r="BS282" s="748"/>
      <c r="BT282" s="748"/>
      <c r="BU282" s="748"/>
      <c r="BV282" s="767"/>
      <c r="BW282" s="252"/>
      <c r="BX282" s="758"/>
      <c r="BY282" s="767"/>
      <c r="BZ282" s="767"/>
      <c r="CA282" s="767"/>
      <c r="CB282" s="767"/>
      <c r="CC282" s="252"/>
      <c r="CD282" s="758"/>
      <c r="CE282" s="755"/>
      <c r="CF282" s="755"/>
      <c r="CG282" s="755"/>
      <c r="CH282" s="755"/>
      <c r="CI282" s="755"/>
      <c r="CJ282" s="758"/>
      <c r="CK282" s="755"/>
      <c r="CL282" s="755"/>
      <c r="CM282" s="755"/>
      <c r="CN282" s="755"/>
      <c r="CO282" s="755"/>
      <c r="CP282" s="758"/>
      <c r="CQ282" s="755"/>
      <c r="CR282" s="756"/>
      <c r="CS282" s="757"/>
      <c r="CT282" s="757"/>
      <c r="CU282" s="757"/>
      <c r="CV282" s="758"/>
      <c r="CW282" s="767"/>
      <c r="CX282" s="767"/>
      <c r="CY282" s="767"/>
      <c r="CZ282" s="767"/>
      <c r="DA282" s="748"/>
      <c r="DB282" s="787"/>
      <c r="DC282" s="755"/>
      <c r="DD282" s="755"/>
      <c r="DE282" s="755"/>
      <c r="DF282" s="755"/>
      <c r="DG282" s="755"/>
      <c r="DH282" s="758"/>
      <c r="DI282" s="755"/>
      <c r="DJ282" s="755"/>
      <c r="DK282" s="755"/>
      <c r="DL282" s="755"/>
      <c r="DM282" s="755"/>
      <c r="DN282" s="758"/>
      <c r="DO282" s="755"/>
      <c r="DP282" s="755"/>
      <c r="DQ282" s="755"/>
      <c r="DR282" s="755"/>
      <c r="DS282" s="755"/>
      <c r="DT282" s="758"/>
      <c r="DU282" s="755"/>
      <c r="DV282" s="755"/>
      <c r="DW282" s="755"/>
      <c r="DX282" s="755"/>
      <c r="DY282" s="755"/>
      <c r="DZ282" s="758"/>
      <c r="EA282" s="758"/>
      <c r="EB282" s="758"/>
      <c r="EC282" s="758"/>
      <c r="ED282" s="748"/>
      <c r="EE282" s="767"/>
      <c r="EF282" s="758"/>
      <c r="EG282" s="758"/>
      <c r="EH282" s="758"/>
      <c r="EI282" s="767"/>
      <c r="EJ282" s="758"/>
      <c r="EK282" s="748"/>
      <c r="EL282" s="758"/>
      <c r="EM282" s="755"/>
      <c r="EN282" s="755"/>
      <c r="EO282" s="755"/>
      <c r="EP282" s="755"/>
      <c r="EQ282" s="755"/>
      <c r="ER282" s="787"/>
      <c r="ES282" s="748"/>
      <c r="ET282" s="748"/>
      <c r="EU282" s="748"/>
      <c r="EV282" s="767"/>
      <c r="EW282" s="254"/>
      <c r="EX282" s="758"/>
      <c r="EY282" s="252"/>
      <c r="EZ282" s="252"/>
      <c r="FA282" s="252"/>
      <c r="FB282" s="757"/>
      <c r="FC282" s="757"/>
      <c r="FD282" s="758"/>
      <c r="FE282" s="755"/>
      <c r="FF282" s="755"/>
      <c r="FG282" s="755"/>
      <c r="FH282" s="755"/>
      <c r="FI282" s="755"/>
      <c r="FJ282" s="758"/>
      <c r="FK282" s="755"/>
      <c r="FL282" s="755"/>
      <c r="FM282" s="755"/>
      <c r="FN282" s="755"/>
      <c r="FO282" s="755"/>
      <c r="FP282" s="758"/>
      <c r="FQ282" s="773"/>
      <c r="FR282" s="762"/>
      <c r="FS282" s="766"/>
      <c r="FT282" s="768"/>
      <c r="FU282" s="767"/>
      <c r="FV282" s="758"/>
      <c r="FW282" s="755"/>
      <c r="FX282" s="755"/>
      <c r="FY282" s="755"/>
      <c r="FZ282" s="755"/>
      <c r="GA282" s="755"/>
      <c r="GB282" s="758"/>
      <c r="GC282" s="545"/>
      <c r="GD282" s="753"/>
      <c r="GE282" s="546"/>
      <c r="GF282" s="546"/>
      <c r="GG282" s="546"/>
      <c r="GH282" s="758"/>
      <c r="GI282" s="755"/>
      <c r="GJ282" s="755"/>
      <c r="GK282" s="755"/>
      <c r="GL282" s="755"/>
      <c r="GM282" s="755"/>
      <c r="GN282" s="764"/>
      <c r="GO282" s="755"/>
      <c r="GP282" s="755"/>
      <c r="GQ282" s="755"/>
      <c r="GR282" s="755"/>
      <c r="GS282" s="755"/>
      <c r="GT282" s="758"/>
      <c r="GU282" s="755"/>
      <c r="GV282" s="755"/>
      <c r="GW282" s="755"/>
      <c r="GX282" s="755"/>
      <c r="GY282" s="755"/>
      <c r="GZ282" s="767"/>
      <c r="HA282" s="59"/>
      <c r="HB282" s="59"/>
      <c r="HC282" s="59"/>
      <c r="HD282" s="792"/>
      <c r="HE282" s="792"/>
      <c r="HF282" s="5"/>
      <c r="HG282" s="758"/>
      <c r="HH282" s="767"/>
      <c r="HI282" s="767"/>
      <c r="HJ282" s="767"/>
      <c r="HK282" s="767"/>
      <c r="HL282" s="767"/>
      <c r="HM282" s="758"/>
      <c r="HN282" s="748"/>
      <c r="HO282" s="748"/>
      <c r="HP282" s="748"/>
      <c r="HQ282" s="767"/>
      <c r="HR282" s="748"/>
      <c r="HS282" s="758"/>
      <c r="HT282" s="748"/>
      <c r="HU282" s="748"/>
      <c r="HV282" s="748"/>
      <c r="HW282" s="758"/>
      <c r="HX282" s="758"/>
      <c r="HY282" s="758"/>
      <c r="HZ282" s="748"/>
      <c r="IA282" s="787"/>
      <c r="IB282" s="787"/>
      <c r="IC282" s="758"/>
      <c r="ID282" s="758"/>
      <c r="IE282" s="758"/>
      <c r="IF282" s="755"/>
      <c r="IG282" s="755"/>
      <c r="IH282" s="755"/>
      <c r="II282" s="755"/>
      <c r="IJ282" s="755"/>
      <c r="IK282" s="758"/>
      <c r="IL282" s="767"/>
      <c r="IM282" s="767"/>
      <c r="IN282" s="767"/>
      <c r="IO282" s="757"/>
      <c r="IP282" s="758"/>
      <c r="IQ282" s="748"/>
      <c r="IR282" s="767"/>
      <c r="IS282" s="767"/>
      <c r="IT282" s="767"/>
      <c r="IU282" s="767"/>
      <c r="IV282" s="757"/>
      <c r="IW282" s="767"/>
      <c r="IX282" s="755"/>
      <c r="IY282" s="756"/>
      <c r="IZ282" s="757"/>
      <c r="JA282" s="757"/>
      <c r="JB282" s="757"/>
      <c r="JC282" s="758"/>
      <c r="JD282" s="5"/>
      <c r="JE282" s="753"/>
      <c r="JF282" s="546"/>
      <c r="JG282" s="546"/>
      <c r="JH282" s="546"/>
      <c r="JI282" s="5"/>
      <c r="JJ282" s="5"/>
      <c r="JN282" s="5"/>
      <c r="JP282" s="5"/>
      <c r="JQ282" s="61"/>
      <c r="JR282" s="59"/>
      <c r="JS282" s="59"/>
      <c r="JT282" s="59"/>
      <c r="JU282" s="61"/>
      <c r="JV282" s="61"/>
      <c r="JW282" s="59"/>
      <c r="JX282" s="59"/>
      <c r="JY282" s="5"/>
      <c r="JZ282" s="5"/>
      <c r="KB282" s="5"/>
      <c r="KC282" s="252"/>
      <c r="KD282" s="252"/>
      <c r="KF282" s="257"/>
      <c r="KG282" s="258"/>
      <c r="KH282" s="258"/>
      <c r="KI282" s="258"/>
    </row>
    <row r="283" spans="1:378" ht="14.25" customHeight="1" x14ac:dyDescent="0.15">
      <c r="A283" s="250" t="s">
        <v>49</v>
      </c>
      <c r="B283" s="394" t="s">
        <v>93</v>
      </c>
      <c r="C283" s="917">
        <v>7.9249999999999998</v>
      </c>
      <c r="D283" s="918">
        <v>0.191</v>
      </c>
      <c r="E283" s="922">
        <v>6.0000000000000001E-3</v>
      </c>
      <c r="F283" s="924">
        <v>7.0000000000000001E-3</v>
      </c>
      <c r="G283" s="918">
        <v>0.219</v>
      </c>
      <c r="H283" s="961">
        <v>0.58199999999999996</v>
      </c>
      <c r="I283" s="920">
        <v>0.96799999999999997</v>
      </c>
      <c r="J283" s="918">
        <v>1.4570000000000001</v>
      </c>
      <c r="K283" s="922">
        <v>2.0419999999999998</v>
      </c>
      <c r="L283" s="920">
        <v>3.238</v>
      </c>
      <c r="M283" s="926">
        <v>2.0310000000000001</v>
      </c>
      <c r="N283" s="922">
        <v>1.099</v>
      </c>
      <c r="O283" s="920">
        <v>0.30099999999999999</v>
      </c>
      <c r="P283" s="918">
        <v>7.0000000000000001E-3</v>
      </c>
      <c r="Q283" s="923">
        <v>5.0000000000000001E-3</v>
      </c>
      <c r="R283" s="924">
        <v>7.0000000000000001E-3</v>
      </c>
      <c r="S283" s="1087">
        <v>3.0000000000000001E-3</v>
      </c>
      <c r="T283" s="922">
        <v>7.0000000000000001E-3</v>
      </c>
      <c r="U283" s="924">
        <v>4.0000000000000001E-3</v>
      </c>
      <c r="V283" s="1077">
        <v>2E-3</v>
      </c>
      <c r="W283" s="925">
        <v>6.6000000000000003E-2</v>
      </c>
      <c r="X283" s="924">
        <v>4.2000000000000003E-2</v>
      </c>
      <c r="Y283" s="926">
        <v>4.0000000000000001E-3</v>
      </c>
      <c r="Z283" s="923">
        <v>5.6000000000000001E-2</v>
      </c>
      <c r="AA283" s="927">
        <v>6.2E-2</v>
      </c>
      <c r="AB283" s="926">
        <v>0.224</v>
      </c>
      <c r="AC283" s="922">
        <v>0.75900000000000001</v>
      </c>
      <c r="AD283" s="920">
        <v>1.208</v>
      </c>
      <c r="AE283" s="1086">
        <v>2.3490000000000002</v>
      </c>
      <c r="AF283" s="922">
        <v>2.99</v>
      </c>
      <c r="AG283" s="920">
        <v>1.998</v>
      </c>
      <c r="AH283" s="918">
        <v>1.2210000000000001</v>
      </c>
      <c r="AI283" s="922">
        <v>1.194</v>
      </c>
      <c r="AJ283" s="920">
        <v>0.432</v>
      </c>
      <c r="AK283" s="918">
        <v>0.1</v>
      </c>
      <c r="AL283" s="928">
        <v>3.4319999999999999</v>
      </c>
      <c r="AN283" s="100"/>
      <c r="AO283" s="1651"/>
      <c r="AQ283" s="842"/>
      <c r="AR283" s="842"/>
      <c r="AS283" s="822"/>
      <c r="AT283" s="1653"/>
      <c r="AV283" s="1658"/>
      <c r="AW283" s="1658"/>
      <c r="AX283" s="1658"/>
      <c r="AY283" s="1658"/>
      <c r="AZ283" s="1658"/>
      <c r="BB283" s="1345"/>
      <c r="BC283" s="1653"/>
      <c r="BD283" s="748"/>
      <c r="BE283" s="767"/>
      <c r="BF283" s="758"/>
      <c r="BG283" s="748"/>
      <c r="BH283" s="748"/>
      <c r="BI283" s="748"/>
      <c r="BJ283" s="767"/>
      <c r="BK283" s="748"/>
      <c r="BL283" s="758"/>
      <c r="BM283" s="767"/>
      <c r="BN283" s="767"/>
      <c r="BO283" s="767"/>
      <c r="BP283" s="748"/>
      <c r="BQ283" s="767"/>
      <c r="BR283" s="787"/>
      <c r="BS283" s="767"/>
      <c r="BT283" s="767"/>
      <c r="BU283" s="767"/>
      <c r="BV283" s="748"/>
      <c r="BW283" s="748"/>
      <c r="BX283" s="758"/>
      <c r="BY283" s="755"/>
      <c r="BZ283" s="755"/>
      <c r="CA283" s="755"/>
      <c r="CB283" s="755"/>
      <c r="CC283" s="755"/>
      <c r="CD283" s="787"/>
      <c r="CE283" s="755"/>
      <c r="CF283" s="755"/>
      <c r="CG283" s="755"/>
      <c r="CH283" s="755"/>
      <c r="CI283" s="755"/>
      <c r="CJ283" s="787"/>
      <c r="CK283" s="748"/>
      <c r="CL283" s="748"/>
      <c r="CM283" s="748"/>
      <c r="CN283" s="767"/>
      <c r="CO283" s="767"/>
      <c r="CP283" s="787"/>
      <c r="CQ283" s="748"/>
      <c r="CR283" s="748"/>
      <c r="CS283" s="748"/>
      <c r="CT283" s="767"/>
      <c r="CU283" s="767"/>
      <c r="CV283" s="758"/>
      <c r="CW283" s="755"/>
      <c r="CX283" s="756"/>
      <c r="CY283" s="757"/>
      <c r="CZ283" s="767"/>
      <c r="DA283" s="767"/>
      <c r="DB283" s="787"/>
      <c r="DC283" s="748"/>
      <c r="DD283" s="748"/>
      <c r="DE283" s="748"/>
      <c r="DF283" s="768"/>
      <c r="DG283" s="768"/>
      <c r="DH283" s="787"/>
      <c r="DI283" s="755"/>
      <c r="DJ283" s="755"/>
      <c r="DK283" s="755"/>
      <c r="DL283" s="755"/>
      <c r="DM283" s="755"/>
      <c r="DN283" s="748"/>
      <c r="DO283" s="767"/>
      <c r="DP283" s="1344"/>
      <c r="DQ283" s="767"/>
      <c r="DR283" s="758"/>
      <c r="DS283" s="767"/>
      <c r="DT283" s="748"/>
      <c r="DU283" s="770"/>
      <c r="DV283" s="770"/>
      <c r="DW283" s="770"/>
      <c r="DX283" s="748"/>
      <c r="DY283" s="767"/>
      <c r="DZ283" s="787"/>
      <c r="EA283" s="758"/>
      <c r="EB283" s="758"/>
      <c r="EC283" s="758"/>
      <c r="ED283" s="767"/>
      <c r="EE283" s="758"/>
      <c r="EF283" s="767"/>
      <c r="EG283" s="755"/>
      <c r="EH283" s="756"/>
      <c r="EI283" s="757"/>
      <c r="EJ283" s="757"/>
      <c r="EK283" s="757"/>
      <c r="EL283" s="758"/>
      <c r="EM283" s="252"/>
      <c r="EN283" s="252"/>
      <c r="EO283" s="252"/>
      <c r="EP283" s="748"/>
      <c r="EQ283" s="767"/>
      <c r="ER283" s="787"/>
      <c r="ES283" s="755"/>
      <c r="ET283" s="755"/>
      <c r="EU283" s="755"/>
      <c r="EV283" s="755"/>
      <c r="EW283" s="755"/>
      <c r="EX283" s="787"/>
      <c r="EY283" s="748"/>
      <c r="EZ283" s="748"/>
      <c r="FA283" s="748"/>
      <c r="FB283" s="767"/>
      <c r="FC283" s="254"/>
      <c r="FD283" s="748"/>
      <c r="FE283" s="755"/>
      <c r="FF283" s="755"/>
      <c r="FG283" s="755"/>
      <c r="FH283" s="755"/>
      <c r="FI283" s="755"/>
      <c r="FJ283" s="784"/>
      <c r="FK283" s="767"/>
      <c r="FL283" s="767"/>
      <c r="FM283" s="767"/>
      <c r="FN283" s="767"/>
      <c r="FO283" s="748"/>
      <c r="FP283" s="758"/>
      <c r="FQ283" s="755"/>
      <c r="FR283" s="755"/>
      <c r="FS283" s="755"/>
      <c r="FT283" s="755"/>
      <c r="FU283" s="755"/>
      <c r="FV283" s="748"/>
      <c r="FW283" s="755"/>
      <c r="FX283" s="755"/>
      <c r="FY283" s="755"/>
      <c r="FZ283" s="755"/>
      <c r="GA283" s="755"/>
      <c r="GB283" s="787"/>
      <c r="GC283" s="755"/>
      <c r="GD283" s="755"/>
      <c r="GE283" s="755"/>
      <c r="GF283" s="755"/>
      <c r="GG283" s="755"/>
      <c r="GH283" s="787"/>
      <c r="GI283" s="545"/>
      <c r="GJ283" s="753"/>
      <c r="GK283" s="546"/>
      <c r="GL283" s="546"/>
      <c r="GM283" s="546"/>
      <c r="GN283" s="787"/>
      <c r="GO283" s="755"/>
      <c r="GP283" s="755"/>
      <c r="GQ283" s="755"/>
      <c r="GR283" s="755"/>
      <c r="GS283" s="755"/>
      <c r="GT283" s="827"/>
      <c r="GU283" s="755"/>
      <c r="GV283" s="755"/>
      <c r="GW283" s="755"/>
      <c r="GX283" s="755"/>
      <c r="GY283" s="755"/>
      <c r="GZ283" s="748"/>
      <c r="HA283" s="755"/>
      <c r="HB283" s="755"/>
      <c r="HC283" s="755"/>
      <c r="HD283" s="755"/>
      <c r="HE283" s="755"/>
      <c r="HF283" s="748"/>
      <c r="HG283" s="5"/>
      <c r="HH283" s="5"/>
      <c r="HI283" s="5"/>
      <c r="HJ283" s="58"/>
      <c r="HK283" s="5"/>
      <c r="HL283" s="792"/>
      <c r="HM283" s="758"/>
      <c r="HN283" s="767"/>
      <c r="HO283" s="767"/>
      <c r="HP283" s="767"/>
      <c r="HQ283" s="748"/>
      <c r="HR283" s="748"/>
      <c r="HS283" s="748"/>
      <c r="HT283" s="748"/>
      <c r="HU283" s="748"/>
      <c r="HV283" s="748"/>
      <c r="HW283" s="758"/>
      <c r="HX283" s="748"/>
      <c r="HY283" s="748"/>
      <c r="HZ283" s="758"/>
      <c r="IA283" s="758"/>
      <c r="IB283" s="758"/>
      <c r="IC283" s="758"/>
      <c r="ID283" s="787"/>
      <c r="IE283" s="787"/>
      <c r="IF283" s="755"/>
      <c r="IG283" s="755"/>
      <c r="IH283" s="755"/>
      <c r="II283" s="755"/>
      <c r="IJ283" s="755"/>
      <c r="IK283" s="758"/>
      <c r="IL283" s="755"/>
      <c r="IM283" s="755"/>
      <c r="IN283" s="755"/>
      <c r="IO283" s="755"/>
      <c r="IP283" s="755"/>
      <c r="IQ283" s="748"/>
      <c r="IR283" s="767"/>
      <c r="IS283" s="767"/>
      <c r="IT283" s="767"/>
      <c r="IU283" s="767"/>
      <c r="IV283" s="767"/>
      <c r="IW283" s="748"/>
      <c r="IX283" s="755"/>
      <c r="IY283" s="755"/>
      <c r="IZ283" s="755"/>
      <c r="JA283" s="755"/>
      <c r="JB283" s="755"/>
      <c r="JC283" s="767"/>
      <c r="JD283" s="758"/>
      <c r="JE283" s="758"/>
      <c r="JF283" s="758"/>
      <c r="JG283" s="758"/>
      <c r="JH283" s="757"/>
      <c r="JI283" s="748"/>
      <c r="JK283" s="753"/>
      <c r="JL283" s="546"/>
      <c r="JM283" s="546"/>
      <c r="JN283" s="546"/>
      <c r="JO283" s="101"/>
      <c r="JP283" s="565"/>
      <c r="JQ283" s="565"/>
      <c r="JR283" s="565"/>
      <c r="JS283" s="565"/>
      <c r="JT283" s="565"/>
      <c r="JU283" s="5"/>
      <c r="JV283" s="5"/>
      <c r="JY283" s="61"/>
      <c r="JZ283" s="59"/>
      <c r="KA283" s="59"/>
      <c r="KB283" s="61"/>
      <c r="KC283" s="61"/>
      <c r="KD283" s="59"/>
      <c r="KE283" s="59"/>
      <c r="KF283" s="5"/>
      <c r="KI283" s="5"/>
      <c r="KJ283" s="5"/>
      <c r="KK283" s="5"/>
      <c r="KM283" s="257"/>
      <c r="KN283" s="258"/>
      <c r="KO283" s="258"/>
      <c r="KP283" s="258"/>
    </row>
    <row r="284" spans="1:378" ht="14.25" customHeight="1" x14ac:dyDescent="0.15">
      <c r="A284" s="184" t="s">
        <v>182</v>
      </c>
      <c r="B284" s="395" t="s">
        <v>94</v>
      </c>
      <c r="C284" s="929">
        <v>7276.6959999999999</v>
      </c>
      <c r="D284" s="930">
        <v>171.95599999999999</v>
      </c>
      <c r="E284" s="934">
        <v>3.0670000000000002</v>
      </c>
      <c r="F284" s="936">
        <v>3.1859999999999999</v>
      </c>
      <c r="G284" s="930">
        <v>240.34399999999999</v>
      </c>
      <c r="H284" s="986">
        <v>578.42499999999995</v>
      </c>
      <c r="I284" s="932">
        <v>894.99699999999996</v>
      </c>
      <c r="J284" s="930">
        <v>1333.1089999999999</v>
      </c>
      <c r="K284" s="934">
        <v>1840.9259999999999</v>
      </c>
      <c r="L284" s="932">
        <v>2454.3429999999998</v>
      </c>
      <c r="M284" s="938">
        <v>1445.385</v>
      </c>
      <c r="N284" s="934">
        <v>799.33900000000006</v>
      </c>
      <c r="O284" s="972">
        <v>216.73500000000001</v>
      </c>
      <c r="P284" s="930">
        <v>3.37</v>
      </c>
      <c r="Q284" s="935">
        <v>2.0499999999999998</v>
      </c>
      <c r="R284" s="936">
        <v>2.7949999999999999</v>
      </c>
      <c r="S284" s="985">
        <v>1.3380000000000001</v>
      </c>
      <c r="T284" s="934">
        <v>3.7130000000000001</v>
      </c>
      <c r="U284" s="936">
        <v>1.76</v>
      </c>
      <c r="V284" s="1078">
        <v>0.82</v>
      </c>
      <c r="W284" s="937">
        <v>79.930999999999997</v>
      </c>
      <c r="X284" s="936">
        <v>40.478999999999999</v>
      </c>
      <c r="Y284" s="938">
        <v>4.18</v>
      </c>
      <c r="Z284" s="935">
        <v>55.036000000000001</v>
      </c>
      <c r="AA284" s="939">
        <v>84.756</v>
      </c>
      <c r="AB284" s="930">
        <v>385.08600000000001</v>
      </c>
      <c r="AC284" s="934">
        <v>772.58900000000006</v>
      </c>
      <c r="AD284" s="932">
        <v>1247.6610000000001</v>
      </c>
      <c r="AE284" s="1084">
        <v>2194.5479999999998</v>
      </c>
      <c r="AF284" s="934">
        <v>2616.6039999999998</v>
      </c>
      <c r="AG284" s="932">
        <v>1795.973</v>
      </c>
      <c r="AH284" s="930">
        <v>1189.068</v>
      </c>
      <c r="AI284" s="934">
        <v>1076.21</v>
      </c>
      <c r="AJ284" s="932">
        <v>405.20699999999999</v>
      </c>
      <c r="AK284" s="930">
        <v>86.593999999999994</v>
      </c>
      <c r="AL284" s="940">
        <v>3363.7260000000001</v>
      </c>
      <c r="AN284" s="100"/>
      <c r="AO284" s="1651"/>
      <c r="AQ284" s="842"/>
      <c r="AR284" s="842"/>
      <c r="AS284" s="822"/>
      <c r="AT284" s="1653"/>
      <c r="AV284" s="1658"/>
      <c r="AW284" s="1658"/>
      <c r="AX284" s="1658"/>
      <c r="AY284" s="1658"/>
      <c r="AZ284" s="1658"/>
      <c r="BB284" s="815"/>
      <c r="BC284" s="816"/>
      <c r="BD284" s="748"/>
      <c r="BE284" s="252"/>
      <c r="BF284" s="758"/>
      <c r="BG284" s="748"/>
      <c r="BH284" s="748"/>
      <c r="BI284" s="748"/>
      <c r="BJ284" s="748"/>
      <c r="BK284" s="767"/>
      <c r="BL284" s="787"/>
      <c r="BM284" s="770"/>
      <c r="BN284" s="770"/>
      <c r="BO284" s="770"/>
      <c r="BP284" s="770"/>
      <c r="BQ284" s="767"/>
      <c r="BR284" s="787"/>
      <c r="BS284" s="755"/>
      <c r="BT284" s="755"/>
      <c r="BU284" s="755"/>
      <c r="BV284" s="755"/>
      <c r="BW284" s="755"/>
      <c r="BX284" s="758"/>
      <c r="BY284" s="767"/>
      <c r="BZ284" s="767"/>
      <c r="CA284" s="767"/>
      <c r="CB284" s="748"/>
      <c r="CC284" s="767"/>
      <c r="CD284" s="758"/>
      <c r="CE284" s="748"/>
      <c r="CF284" s="748"/>
      <c r="CG284" s="748"/>
      <c r="CH284" s="748"/>
      <c r="CI284" s="767"/>
      <c r="CJ284" s="758"/>
      <c r="CK284" s="767"/>
      <c r="CL284" s="767"/>
      <c r="CM284" s="767"/>
      <c r="CN284" s="757"/>
      <c r="CO284" s="767"/>
      <c r="CP284" s="758"/>
      <c r="CQ284" s="755"/>
      <c r="CR284" s="755"/>
      <c r="CS284" s="755"/>
      <c r="CT284" s="755"/>
      <c r="CU284" s="755"/>
      <c r="CV284" s="758"/>
      <c r="CW284" s="755"/>
      <c r="CX284" s="755"/>
      <c r="CY284" s="755"/>
      <c r="CZ284" s="755"/>
      <c r="DA284" s="755"/>
      <c r="DB284" s="758"/>
      <c r="DC284" s="748"/>
      <c r="DD284" s="1343"/>
      <c r="DE284" s="748"/>
      <c r="DF284" s="767"/>
      <c r="DG284" s="767"/>
      <c r="DH284" s="758"/>
      <c r="DI284" s="748"/>
      <c r="DJ284" s="748"/>
      <c r="DK284" s="748"/>
      <c r="DL284" s="748"/>
      <c r="DM284" s="748"/>
      <c r="DN284" s="758"/>
      <c r="DO284" s="758"/>
      <c r="DP284" s="758"/>
      <c r="DQ284" s="758"/>
      <c r="DR284" s="758"/>
      <c r="DS284" s="748"/>
      <c r="DT284" s="767"/>
      <c r="DU284" s="767"/>
      <c r="DV284" s="767"/>
      <c r="DW284" s="767"/>
      <c r="DX284" s="757"/>
      <c r="DY284" s="254"/>
      <c r="DZ284" s="758"/>
      <c r="EA284" s="755"/>
      <c r="EB284" s="755"/>
      <c r="EC284" s="755"/>
      <c r="ED284" s="755"/>
      <c r="EE284" s="755"/>
      <c r="EF284" s="758"/>
      <c r="EG284" s="748"/>
      <c r="EH284" s="748"/>
      <c r="EI284" s="748"/>
      <c r="EJ284" s="767"/>
      <c r="EK284" s="757"/>
      <c r="EL284" s="758"/>
      <c r="EM284" s="767"/>
      <c r="EN284" s="767"/>
      <c r="EO284" s="767"/>
      <c r="EP284" s="748"/>
      <c r="EQ284" s="767"/>
      <c r="ER284" s="780"/>
      <c r="ES284" s="755"/>
      <c r="ET284" s="755"/>
      <c r="EU284" s="755"/>
      <c r="EV284" s="755"/>
      <c r="EW284" s="755"/>
      <c r="EX284" s="748"/>
      <c r="EY284" s="748"/>
      <c r="EZ284" s="748"/>
      <c r="FA284" s="748"/>
      <c r="FB284" s="767"/>
      <c r="FC284" s="748"/>
      <c r="FD284" s="758"/>
      <c r="FE284" s="748"/>
      <c r="FF284" s="748"/>
      <c r="FG284" s="748"/>
      <c r="FH284" s="767"/>
      <c r="FI284" s="766"/>
      <c r="FJ284" s="758"/>
      <c r="FK284" s="770"/>
      <c r="FL284" s="770"/>
      <c r="FM284" s="770"/>
      <c r="FN284" s="766"/>
      <c r="FO284" s="767"/>
      <c r="FP284" s="758"/>
      <c r="FQ284" s="545"/>
      <c r="FR284" s="753"/>
      <c r="FS284" s="546"/>
      <c r="FT284" s="546"/>
      <c r="FU284" s="546"/>
      <c r="FV284" s="758"/>
      <c r="FW284" s="755"/>
      <c r="FX284" s="755"/>
      <c r="FY284" s="755"/>
      <c r="FZ284" s="755"/>
      <c r="GA284" s="755"/>
      <c r="GB284" s="764"/>
      <c r="GC284" s="755"/>
      <c r="GD284" s="755"/>
      <c r="GE284" s="755"/>
      <c r="GF284" s="755"/>
      <c r="GG284" s="755"/>
      <c r="GH284" s="758"/>
      <c r="GI284" s="755"/>
      <c r="GJ284" s="755"/>
      <c r="GK284" s="755"/>
      <c r="GL284" s="755"/>
      <c r="GM284" s="755"/>
      <c r="GN284" s="767"/>
      <c r="GO284" s="792"/>
      <c r="GP284" s="792"/>
      <c r="GQ284" s="792"/>
      <c r="GR284" s="59"/>
      <c r="GS284" s="792"/>
      <c r="GT284" s="792"/>
      <c r="GU284" s="748"/>
      <c r="GV284" s="767"/>
      <c r="GW284" s="767"/>
      <c r="GX284" s="767"/>
      <c r="GY284" s="767"/>
      <c r="GZ284" s="748"/>
      <c r="HA284" s="758"/>
      <c r="HB284" s="764"/>
      <c r="HC284" s="764"/>
      <c r="HD284" s="764"/>
      <c r="HE284" s="764"/>
      <c r="HF284" s="758"/>
      <c r="HG284" s="758"/>
      <c r="HH284" s="755"/>
      <c r="HI284" s="756"/>
      <c r="HJ284" s="768"/>
      <c r="HK284" s="787"/>
      <c r="HL284" s="758"/>
      <c r="HM284" s="758"/>
      <c r="HN284" s="755"/>
      <c r="HO284" s="755"/>
      <c r="HP284" s="755"/>
      <c r="HQ284" s="755"/>
      <c r="HR284" s="755"/>
      <c r="HS284" s="748"/>
      <c r="HT284" s="748"/>
      <c r="HU284" s="748"/>
      <c r="HV284" s="748"/>
      <c r="HW284" s="758"/>
      <c r="HX284" s="767"/>
      <c r="HY284" s="758"/>
      <c r="HZ284" s="767"/>
      <c r="IA284" s="767"/>
      <c r="IB284" s="767"/>
      <c r="IC284" s="748"/>
      <c r="ID284" s="767"/>
      <c r="IE284" s="767"/>
      <c r="IF284" s="755"/>
      <c r="IG284" s="755"/>
      <c r="IH284" s="755"/>
      <c r="II284" s="755"/>
      <c r="IJ284" s="755"/>
      <c r="IK284" s="748"/>
      <c r="IL284" s="758"/>
      <c r="IM284" s="758"/>
      <c r="IN284" s="758"/>
      <c r="IO284" s="758"/>
      <c r="IP284" s="758"/>
      <c r="IQ284" s="758"/>
      <c r="IS284" s="753"/>
      <c r="IT284" s="546"/>
      <c r="IU284" s="546"/>
      <c r="IV284" s="546"/>
      <c r="IW284" s="5"/>
      <c r="IX284" s="565"/>
      <c r="IY284" s="565"/>
      <c r="IZ284" s="565"/>
      <c r="JA284" s="565"/>
      <c r="JB284" s="565"/>
      <c r="JC284" s="5"/>
      <c r="JD284" s="5"/>
      <c r="JF284" s="61"/>
      <c r="JG284" s="59"/>
      <c r="JH284" s="59"/>
      <c r="JI284" s="5"/>
      <c r="JK284" s="257"/>
      <c r="JL284" s="258"/>
      <c r="JM284" s="258"/>
      <c r="JN284" s="258"/>
    </row>
    <row r="285" spans="1:378" ht="14.25" customHeight="1" x14ac:dyDescent="0.15">
      <c r="A285" s="186" t="s">
        <v>182</v>
      </c>
      <c r="B285" s="417" t="s">
        <v>96</v>
      </c>
      <c r="C285" s="941">
        <v>918</v>
      </c>
      <c r="D285" s="942">
        <v>900</v>
      </c>
      <c r="E285" s="946">
        <v>511</v>
      </c>
      <c r="F285" s="948">
        <v>455</v>
      </c>
      <c r="G285" s="942">
        <v>1097</v>
      </c>
      <c r="H285" s="943">
        <v>994</v>
      </c>
      <c r="I285" s="944">
        <v>925</v>
      </c>
      <c r="J285" s="942">
        <v>915</v>
      </c>
      <c r="K285" s="946">
        <v>902</v>
      </c>
      <c r="L285" s="944">
        <v>758</v>
      </c>
      <c r="M285" s="942">
        <v>712</v>
      </c>
      <c r="N285" s="946">
        <v>727</v>
      </c>
      <c r="O285" s="944">
        <v>720</v>
      </c>
      <c r="P285" s="942">
        <v>481</v>
      </c>
      <c r="Q285" s="947">
        <v>410</v>
      </c>
      <c r="R285" s="944">
        <v>399</v>
      </c>
      <c r="S285" s="942">
        <v>446</v>
      </c>
      <c r="T285" s="946">
        <v>530</v>
      </c>
      <c r="U285" s="948">
        <v>440</v>
      </c>
      <c r="V285" s="980">
        <v>410</v>
      </c>
      <c r="W285" s="947">
        <v>1211</v>
      </c>
      <c r="X285" s="948">
        <v>964</v>
      </c>
      <c r="Y285" s="949">
        <v>1045</v>
      </c>
      <c r="Z285" s="947">
        <v>983</v>
      </c>
      <c r="AA285" s="950">
        <v>1367</v>
      </c>
      <c r="AB285" s="942">
        <v>1719</v>
      </c>
      <c r="AC285" s="946">
        <v>1018</v>
      </c>
      <c r="AD285" s="944">
        <v>1033</v>
      </c>
      <c r="AE285" s="1085">
        <v>934</v>
      </c>
      <c r="AF285" s="946">
        <v>875</v>
      </c>
      <c r="AG285" s="944">
        <v>899</v>
      </c>
      <c r="AH285" s="942">
        <v>974</v>
      </c>
      <c r="AI285" s="946">
        <v>901</v>
      </c>
      <c r="AJ285" s="944">
        <v>938</v>
      </c>
      <c r="AK285" s="942">
        <v>866</v>
      </c>
      <c r="AL285" s="951">
        <v>980</v>
      </c>
      <c r="AO285" s="1651"/>
      <c r="AP285" s="1655"/>
      <c r="AQ285" s="842"/>
      <c r="AR285" s="842"/>
      <c r="AS285" s="822"/>
      <c r="AT285" s="822"/>
      <c r="AU285" s="1656"/>
      <c r="AV285" s="1658"/>
      <c r="AW285" s="1658"/>
      <c r="AX285" s="1658"/>
      <c r="AY285" s="1658"/>
      <c r="AZ285" s="1658"/>
      <c r="BA285" s="1656"/>
      <c r="BB285" s="822"/>
      <c r="BC285" s="822"/>
      <c r="BD285" s="767"/>
      <c r="BE285" s="767"/>
      <c r="BF285" s="758"/>
      <c r="BG285" s="767"/>
      <c r="BH285" s="767"/>
      <c r="BI285" s="767"/>
      <c r="BJ285" s="748"/>
      <c r="BK285" s="767"/>
      <c r="BL285" s="758"/>
      <c r="BM285" s="748"/>
      <c r="BN285" s="748"/>
      <c r="BO285" s="748"/>
      <c r="BP285" s="767"/>
      <c r="BQ285" s="767"/>
      <c r="BR285" s="758"/>
      <c r="BS285" s="767"/>
      <c r="BT285" s="767"/>
      <c r="BU285" s="767"/>
      <c r="BV285" s="748"/>
      <c r="BW285" s="748"/>
      <c r="BX285" s="758"/>
      <c r="BY285" s="755"/>
      <c r="BZ285" s="755"/>
      <c r="CA285" s="755"/>
      <c r="CB285" s="755"/>
      <c r="CC285" s="755"/>
      <c r="CD285" s="758"/>
      <c r="CE285" s="767"/>
      <c r="CF285" s="767"/>
      <c r="CG285" s="767"/>
      <c r="CH285" s="748"/>
      <c r="CI285" s="748"/>
      <c r="CJ285" s="758"/>
      <c r="CK285" s="767"/>
      <c r="CL285" s="767"/>
      <c r="CM285" s="767"/>
      <c r="CN285" s="748"/>
      <c r="CO285" s="757"/>
      <c r="CP285" s="758"/>
      <c r="CQ285" s="748"/>
      <c r="CR285" s="748"/>
      <c r="CS285" s="748"/>
      <c r="CT285" s="767"/>
      <c r="CU285" s="767"/>
      <c r="CV285" s="758"/>
      <c r="CW285" s="755"/>
      <c r="CX285" s="755"/>
      <c r="CY285" s="755"/>
      <c r="CZ285" s="755"/>
      <c r="DA285" s="755"/>
      <c r="DB285" s="758"/>
      <c r="DC285" s="767"/>
      <c r="DD285" s="1344"/>
      <c r="DE285" s="767"/>
      <c r="DF285" s="748"/>
      <c r="DG285" s="767"/>
      <c r="DH285" s="758"/>
      <c r="DI285" s="758"/>
      <c r="DJ285" s="758"/>
      <c r="DK285" s="758"/>
      <c r="DL285" s="748"/>
      <c r="DM285" s="767"/>
      <c r="DN285" s="758"/>
      <c r="DO285" s="758"/>
      <c r="DP285" s="758"/>
      <c r="DQ285" s="758"/>
      <c r="DR285" s="770"/>
      <c r="DS285" s="252"/>
      <c r="DT285" s="767"/>
      <c r="DU285" s="252"/>
      <c r="DV285" s="252"/>
      <c r="DW285" s="252"/>
      <c r="DX285" s="748"/>
      <c r="DY285" s="254"/>
      <c r="DZ285" s="758"/>
      <c r="EA285" s="755"/>
      <c r="EB285" s="755"/>
      <c r="EC285" s="755"/>
      <c r="ED285" s="755"/>
      <c r="EE285" s="755"/>
      <c r="EF285" s="758"/>
      <c r="EG285" s="767"/>
      <c r="EH285" s="767"/>
      <c r="EI285" s="767"/>
      <c r="EJ285" s="757"/>
      <c r="EK285" s="767"/>
      <c r="EL285" s="758"/>
      <c r="EM285" s="767"/>
      <c r="EN285" s="767"/>
      <c r="EO285" s="767"/>
      <c r="EP285" s="767"/>
      <c r="EQ285" s="767"/>
      <c r="ER285" s="758"/>
      <c r="ES285" s="755"/>
      <c r="ET285" s="755"/>
      <c r="EU285" s="755"/>
      <c r="EV285" s="755"/>
      <c r="EW285" s="755"/>
      <c r="EX285" s="758"/>
      <c r="EY285" s="748"/>
      <c r="EZ285" s="748"/>
      <c r="FA285" s="748"/>
      <c r="FB285" s="767"/>
      <c r="FC285" s="758"/>
      <c r="FD285" s="758"/>
      <c r="FE285" s="755"/>
      <c r="FF285" s="755"/>
      <c r="FG285" s="755"/>
      <c r="FH285" s="755"/>
      <c r="FI285" s="755"/>
      <c r="FJ285" s="780"/>
      <c r="FK285" s="755"/>
      <c r="FL285" s="755"/>
      <c r="FM285" s="755"/>
      <c r="FN285" s="755"/>
      <c r="FO285" s="755"/>
      <c r="FP285" s="758"/>
      <c r="FQ285" s="252"/>
      <c r="FR285" s="252"/>
      <c r="FS285" s="252"/>
      <c r="FT285" s="748"/>
      <c r="FU285" s="767"/>
      <c r="FV285" s="758"/>
      <c r="FW285" s="770"/>
      <c r="FX285" s="778"/>
      <c r="FY285" s="768"/>
      <c r="FZ285" s="766"/>
      <c r="GA285" s="748"/>
      <c r="GB285" s="758"/>
      <c r="GC285" s="773"/>
      <c r="GD285" s="762"/>
      <c r="GE285" s="766"/>
      <c r="GF285" s="766"/>
      <c r="GG285" s="766"/>
      <c r="GH285" s="758"/>
      <c r="GI285" s="545"/>
      <c r="GJ285" s="753"/>
      <c r="GK285" s="546"/>
      <c r="GL285" s="546"/>
      <c r="GM285" s="546"/>
      <c r="GN285" s="758"/>
      <c r="GO285" s="755"/>
      <c r="GP285" s="755"/>
      <c r="GQ285" s="755"/>
      <c r="GR285" s="755"/>
      <c r="GS285" s="755"/>
      <c r="GT285" s="758"/>
      <c r="GU285" s="755"/>
      <c r="GV285" s="755"/>
      <c r="GW285" s="755"/>
      <c r="GX285" s="755"/>
      <c r="GY285" s="755"/>
      <c r="GZ285" s="767"/>
      <c r="HA285" s="758"/>
      <c r="HB285" s="748"/>
      <c r="HC285" s="748"/>
      <c r="HD285" s="748"/>
      <c r="HE285" s="758"/>
      <c r="HF285" s="748"/>
      <c r="HG285" s="758"/>
      <c r="HH285" s="758"/>
      <c r="HI285" s="758"/>
      <c r="HJ285" s="758"/>
      <c r="HK285" s="758"/>
      <c r="HL285" s="768"/>
      <c r="HM285" s="758"/>
      <c r="HN285" s="755"/>
      <c r="HO285" s="755"/>
      <c r="HP285" s="755"/>
      <c r="HQ285" s="755"/>
      <c r="HR285" s="755"/>
      <c r="HS285" s="758"/>
      <c r="HT285" s="748"/>
      <c r="HU285" s="748"/>
      <c r="HV285" s="748"/>
      <c r="HW285" s="767"/>
      <c r="HX285" s="252"/>
      <c r="HY285" s="748"/>
      <c r="HZ285" s="748"/>
      <c r="IA285" s="748"/>
      <c r="IB285" s="748"/>
      <c r="IC285" s="748"/>
      <c r="ID285" s="757"/>
      <c r="IE285" s="767"/>
      <c r="IF285" s="755"/>
      <c r="IG285" s="756"/>
      <c r="IH285" s="757"/>
      <c r="II285" s="757"/>
      <c r="IJ285" s="748"/>
      <c r="IK285" s="767"/>
      <c r="IL285" s="755"/>
      <c r="IM285" s="755"/>
      <c r="IN285" s="755"/>
      <c r="IO285" s="755"/>
      <c r="IP285" s="755"/>
      <c r="IQ285" s="767"/>
      <c r="IR285" s="755"/>
      <c r="IS285" s="756"/>
      <c r="IT285" s="757"/>
      <c r="IU285" s="757"/>
      <c r="IV285" s="60"/>
      <c r="IW285" s="758"/>
      <c r="IY285" s="753"/>
      <c r="IZ285" s="546"/>
      <c r="JA285" s="546"/>
      <c r="JB285" s="546"/>
      <c r="JC285" s="5"/>
      <c r="JD285" s="565"/>
      <c r="JE285" s="565"/>
      <c r="JF285" s="565"/>
      <c r="JG285" s="565"/>
      <c r="JH285" s="565"/>
      <c r="JI285" s="101"/>
      <c r="JJ285" s="5"/>
      <c r="JM285" s="5"/>
      <c r="JN285" s="5"/>
      <c r="JO285" s="5"/>
      <c r="JQ285" s="61"/>
      <c r="JR285" s="59"/>
      <c r="JS285" s="59"/>
      <c r="JT285" s="5"/>
      <c r="JV285" s="257"/>
      <c r="JW285" s="258"/>
      <c r="JX285" s="258"/>
      <c r="JY285" s="258"/>
    </row>
    <row r="286" spans="1:378" ht="14.25" customHeight="1" x14ac:dyDescent="0.15">
      <c r="A286" s="250" t="s">
        <v>51</v>
      </c>
      <c r="B286" s="394" t="s">
        <v>93</v>
      </c>
      <c r="C286" s="917">
        <v>1.022</v>
      </c>
      <c r="D286" s="918">
        <v>1.056</v>
      </c>
      <c r="E286" s="922">
        <v>0.91100000000000003</v>
      </c>
      <c r="F286" s="924">
        <v>0.42199999999999999</v>
      </c>
      <c r="G286" s="918">
        <v>0.20599999999999999</v>
      </c>
      <c r="H286" s="961">
        <v>0.28499999999999998</v>
      </c>
      <c r="I286" s="920">
        <v>0.41799999999999998</v>
      </c>
      <c r="J286" s="918">
        <v>0.182</v>
      </c>
      <c r="K286" s="922">
        <v>0.28799999999999998</v>
      </c>
      <c r="L286" s="920">
        <v>0.114</v>
      </c>
      <c r="M286" s="926">
        <v>8.4000000000000005E-2</v>
      </c>
      <c r="N286" s="922">
        <v>4.4999999999999998E-2</v>
      </c>
      <c r="O286" s="920">
        <v>0.02</v>
      </c>
      <c r="P286" s="918">
        <v>1.2E-2</v>
      </c>
      <c r="Q286" s="923">
        <v>3.0000000000000001E-3</v>
      </c>
      <c r="R286" s="924">
        <v>3.5000000000000003E-2</v>
      </c>
      <c r="S286" s="918">
        <v>2.8000000000000001E-2</v>
      </c>
      <c r="T286" s="922">
        <v>1.4E-2</v>
      </c>
      <c r="U286" s="924">
        <v>8.9999999999999993E-3</v>
      </c>
      <c r="V286" s="1077">
        <v>8.0000000000000002E-3</v>
      </c>
      <c r="W286" s="925">
        <v>6.0000000000000001E-3</v>
      </c>
      <c r="X286" s="924">
        <v>0</v>
      </c>
      <c r="Y286" s="926">
        <v>2E-3</v>
      </c>
      <c r="Z286" s="923">
        <v>3.0000000000000001E-3</v>
      </c>
      <c r="AA286" s="927">
        <v>0</v>
      </c>
      <c r="AB286" s="926">
        <v>1E-3</v>
      </c>
      <c r="AC286" s="922">
        <v>1.4999999999999999E-2</v>
      </c>
      <c r="AD286" s="920">
        <v>0</v>
      </c>
      <c r="AE286" s="1086">
        <v>1.4999999999999999E-2</v>
      </c>
      <c r="AF286" s="922">
        <v>2.3E-2</v>
      </c>
      <c r="AG286" s="920">
        <v>9.7000000000000003E-2</v>
      </c>
      <c r="AH286" s="918">
        <v>5.5E-2</v>
      </c>
      <c r="AI286" s="922">
        <v>7.9000000000000001E-2</v>
      </c>
      <c r="AJ286" s="920">
        <v>0.187</v>
      </c>
      <c r="AK286" s="918">
        <v>0.28799999999999998</v>
      </c>
      <c r="AL286" s="928">
        <v>3.7989999999999999</v>
      </c>
      <c r="AN286" s="100"/>
      <c r="AO286" s="1651"/>
      <c r="AQ286" s="822"/>
      <c r="AR286" s="822"/>
      <c r="AS286" s="822"/>
      <c r="AT286" s="822"/>
      <c r="AV286" s="1657"/>
      <c r="AW286" s="1657"/>
      <c r="AX286" s="1657"/>
      <c r="AY286" s="1658"/>
      <c r="AZ286" s="1658"/>
      <c r="BB286" s="822"/>
      <c r="BC286" s="822"/>
      <c r="BD286" s="768"/>
      <c r="BE286" s="767"/>
      <c r="BF286" s="758"/>
      <c r="BG286" s="755"/>
      <c r="BH286" s="755"/>
      <c r="BI286" s="755"/>
      <c r="BJ286" s="755"/>
      <c r="BK286" s="755"/>
      <c r="BL286" s="758"/>
      <c r="BM286" s="252"/>
      <c r="BN286" s="252"/>
      <c r="BO286" s="252"/>
      <c r="BP286" s="252"/>
      <c r="BQ286" s="252"/>
      <c r="BR286" s="758"/>
      <c r="BS286" s="767"/>
      <c r="BT286" s="767"/>
      <c r="BU286" s="767"/>
      <c r="BV286" s="748"/>
      <c r="BW286" s="767"/>
      <c r="BX286" s="787"/>
      <c r="BY286" s="755"/>
      <c r="BZ286" s="755"/>
      <c r="CA286" s="755"/>
      <c r="CB286" s="755"/>
      <c r="CC286" s="755"/>
      <c r="CD286" s="787"/>
      <c r="CE286" s="755"/>
      <c r="CF286" s="755"/>
      <c r="CG286" s="755"/>
      <c r="CH286" s="755"/>
      <c r="CI286" s="755"/>
      <c r="CJ286" s="787"/>
      <c r="CK286" s="748"/>
      <c r="CL286" s="748"/>
      <c r="CM286" s="748"/>
      <c r="CN286" s="767"/>
      <c r="CO286" s="748"/>
      <c r="CP286" s="758"/>
      <c r="CQ286" s="767"/>
      <c r="CR286" s="767"/>
      <c r="CS286" s="767"/>
      <c r="CT286" s="748"/>
      <c r="CU286" s="758"/>
      <c r="CV286" s="787"/>
      <c r="CW286" s="767"/>
      <c r="CX286" s="1344"/>
      <c r="CY286" s="767"/>
      <c r="CZ286" s="767"/>
      <c r="DA286" s="767"/>
      <c r="DB286" s="787"/>
      <c r="DC286" s="755"/>
      <c r="DD286" s="755"/>
      <c r="DE286" s="755"/>
      <c r="DF286" s="755"/>
      <c r="DG286" s="755"/>
      <c r="DH286" s="748"/>
      <c r="DI286" s="767"/>
      <c r="DJ286" s="1344"/>
      <c r="DK286" s="767"/>
      <c r="DL286" s="758"/>
      <c r="DM286" s="748"/>
      <c r="DN286" s="748"/>
      <c r="DO286" s="758"/>
      <c r="DP286" s="758"/>
      <c r="DQ286" s="758"/>
      <c r="DR286" s="767"/>
      <c r="DS286" s="767"/>
      <c r="DT286" s="787"/>
      <c r="DU286" s="758"/>
      <c r="DV286" s="758"/>
      <c r="DW286" s="758"/>
      <c r="DX286" s="767"/>
      <c r="DY286" s="758"/>
      <c r="DZ286" s="755"/>
      <c r="EA286" s="748"/>
      <c r="EB286" s="748"/>
      <c r="EC286" s="748"/>
      <c r="ED286" s="767"/>
      <c r="EE286" s="748"/>
      <c r="EF286" s="787"/>
      <c r="EG286" s="755"/>
      <c r="EH286" s="755"/>
      <c r="EI286" s="755"/>
      <c r="EJ286" s="755"/>
      <c r="EK286" s="755"/>
      <c r="EL286" s="758"/>
      <c r="EM286" s="767"/>
      <c r="EN286" s="767"/>
      <c r="EO286" s="767"/>
      <c r="EP286" s="748"/>
      <c r="EQ286" s="767"/>
      <c r="ER286" s="755"/>
      <c r="ES286" s="767"/>
      <c r="ET286" s="767"/>
      <c r="EU286" s="767"/>
      <c r="EV286" s="767"/>
      <c r="EW286" s="767"/>
      <c r="EX286" s="787"/>
      <c r="EY286" s="755"/>
      <c r="EZ286" s="755"/>
      <c r="FA286" s="755"/>
      <c r="FB286" s="755"/>
      <c r="FC286" s="755"/>
      <c r="FD286" s="787"/>
      <c r="FE286" s="767"/>
      <c r="FF286" s="767"/>
      <c r="FG286" s="767"/>
      <c r="FH286" s="757"/>
      <c r="FI286" s="767"/>
      <c r="FJ286" s="748"/>
      <c r="FK286" s="755"/>
      <c r="FL286" s="755"/>
      <c r="FM286" s="755"/>
      <c r="FN286" s="755"/>
      <c r="FO286" s="755"/>
      <c r="FP286" s="784"/>
      <c r="FQ286" s="755"/>
      <c r="FR286" s="755"/>
      <c r="FS286" s="755"/>
      <c r="FT286" s="755"/>
      <c r="FU286" s="755"/>
      <c r="FV286" s="758"/>
      <c r="FW286" s="755"/>
      <c r="FX286" s="755"/>
      <c r="FY286" s="755"/>
      <c r="FZ286" s="755"/>
      <c r="GA286" s="755"/>
      <c r="GB286" s="748"/>
      <c r="GC286" s="755"/>
      <c r="GD286" s="755"/>
      <c r="GE286" s="755"/>
      <c r="GF286" s="755"/>
      <c r="GG286" s="755"/>
      <c r="GH286" s="787"/>
      <c r="GI286" s="773"/>
      <c r="GJ286" s="762"/>
      <c r="GK286" s="766"/>
      <c r="GL286" s="748"/>
      <c r="GM286" s="767"/>
      <c r="GN286" s="748"/>
      <c r="GT286" s="792"/>
      <c r="GU286" s="748"/>
      <c r="GV286" s="758"/>
      <c r="GW286" s="758"/>
      <c r="GX286" s="758"/>
      <c r="GY286" s="768"/>
      <c r="GZ286" s="758"/>
      <c r="HA286" s="748"/>
      <c r="HB286" s="758"/>
      <c r="HC286" s="758"/>
      <c r="HD286" s="758"/>
      <c r="HE286" s="768"/>
      <c r="HF286" s="768"/>
      <c r="HG286" s="787"/>
      <c r="HH286" s="755"/>
      <c r="HI286" s="755"/>
      <c r="HJ286" s="755"/>
      <c r="HK286" s="755"/>
      <c r="HL286" s="755"/>
      <c r="HM286" s="758"/>
      <c r="HN286" s="755"/>
      <c r="HO286" s="755"/>
      <c r="HP286" s="755"/>
      <c r="HQ286" s="755"/>
      <c r="HR286" s="755"/>
      <c r="HS286" s="748"/>
      <c r="HT286" s="767"/>
      <c r="HU286" s="767"/>
      <c r="HV286" s="767"/>
      <c r="HW286" s="757"/>
      <c r="HX286" s="757"/>
      <c r="HY286" s="748"/>
      <c r="HZ286" s="755"/>
      <c r="IA286" s="755"/>
      <c r="IB286" s="755"/>
      <c r="IC286" s="755"/>
      <c r="ID286" s="755"/>
      <c r="IE286" s="748"/>
      <c r="IF286" s="5"/>
      <c r="IG286" s="753"/>
      <c r="IH286" s="546"/>
      <c r="II286" s="546"/>
      <c r="IJ286" s="546"/>
      <c r="IK286" s="101"/>
      <c r="IL286" s="565"/>
      <c r="IM286" s="565"/>
      <c r="IN286" s="565"/>
      <c r="IO286" s="565"/>
      <c r="IP286" s="565"/>
      <c r="IQ286" s="5"/>
      <c r="IR286" s="5"/>
      <c r="IU286" s="5"/>
      <c r="IV286" s="5"/>
      <c r="IW286" s="5"/>
    </row>
    <row r="287" spans="1:378" ht="14.25" customHeight="1" x14ac:dyDescent="0.15">
      <c r="A287" s="184" t="s">
        <v>183</v>
      </c>
      <c r="B287" s="395" t="s">
        <v>94</v>
      </c>
      <c r="C287" s="929">
        <v>5184.6909999999998</v>
      </c>
      <c r="D287" s="930">
        <v>1763.1869999999999</v>
      </c>
      <c r="E287" s="934">
        <v>1511.568</v>
      </c>
      <c r="F287" s="936">
        <v>1393.4269999999999</v>
      </c>
      <c r="G287" s="930">
        <v>645.51599999999996</v>
      </c>
      <c r="H287" s="986">
        <v>995.32799999999997</v>
      </c>
      <c r="I287" s="932">
        <v>1221.6420000000001</v>
      </c>
      <c r="J287" s="930">
        <v>747.57600000000002</v>
      </c>
      <c r="K287" s="934">
        <v>967.78800000000001</v>
      </c>
      <c r="L287" s="932">
        <v>666.19799999999998</v>
      </c>
      <c r="M287" s="938">
        <v>1103.1669999999999</v>
      </c>
      <c r="N287" s="934">
        <v>499.5</v>
      </c>
      <c r="O287" s="972">
        <v>239.76</v>
      </c>
      <c r="P287" s="930">
        <v>306.71899999999999</v>
      </c>
      <c r="Q287" s="935">
        <v>58.32</v>
      </c>
      <c r="R287" s="936">
        <v>414.18</v>
      </c>
      <c r="S287" s="930">
        <v>186.84</v>
      </c>
      <c r="T287" s="934">
        <v>79.92</v>
      </c>
      <c r="U287" s="936">
        <v>98.28</v>
      </c>
      <c r="V287" s="1078">
        <v>117.72</v>
      </c>
      <c r="W287" s="937">
        <v>129.6</v>
      </c>
      <c r="X287" s="936">
        <v>0</v>
      </c>
      <c r="Y287" s="938">
        <v>81</v>
      </c>
      <c r="Z287" s="935">
        <v>45.36</v>
      </c>
      <c r="AA287" s="939">
        <v>0</v>
      </c>
      <c r="AB287" s="930">
        <v>2.2730000000000001</v>
      </c>
      <c r="AC287" s="934">
        <v>34.100999999999999</v>
      </c>
      <c r="AD287" s="932">
        <v>0</v>
      </c>
      <c r="AE287" s="1084">
        <v>111.24</v>
      </c>
      <c r="AF287" s="934">
        <v>186.3</v>
      </c>
      <c r="AG287" s="932">
        <v>517.21199999999999</v>
      </c>
      <c r="AH287" s="930">
        <v>322.27199999999999</v>
      </c>
      <c r="AI287" s="934">
        <v>474.98399999999998</v>
      </c>
      <c r="AJ287" s="932">
        <v>1245.412</v>
      </c>
      <c r="AK287" s="930">
        <v>1318.463</v>
      </c>
      <c r="AL287" s="940">
        <v>38030.656000000003</v>
      </c>
      <c r="AN287" s="100"/>
      <c r="AO287" s="1651"/>
      <c r="AQ287" s="822"/>
      <c r="AR287" s="822"/>
      <c r="AS287" s="822"/>
      <c r="AT287" s="822"/>
      <c r="AV287" s="1658"/>
      <c r="AW287" s="1658"/>
      <c r="AX287" s="1658"/>
      <c r="AY287" s="1657"/>
      <c r="AZ287" s="1658"/>
      <c r="BB287" s="1659"/>
      <c r="BC287" s="1659"/>
      <c r="BD287" s="767"/>
      <c r="BE287" s="767"/>
      <c r="BF287" s="787"/>
      <c r="BG287" s="755"/>
      <c r="BH287" s="755"/>
      <c r="BI287" s="755"/>
      <c r="BJ287" s="755"/>
      <c r="BK287" s="755"/>
      <c r="BL287" s="787"/>
      <c r="BM287" s="755"/>
      <c r="BN287" s="755"/>
      <c r="BO287" s="755"/>
      <c r="BP287" s="755"/>
      <c r="BQ287" s="755"/>
      <c r="BR287" s="758"/>
      <c r="BS287" s="767"/>
      <c r="BT287" s="767"/>
      <c r="BU287" s="767"/>
      <c r="BV287" s="748"/>
      <c r="BW287" s="767"/>
      <c r="BX287" s="787"/>
      <c r="BY287" s="767"/>
      <c r="BZ287" s="767"/>
      <c r="CA287" s="767"/>
      <c r="CB287" s="767"/>
      <c r="CC287" s="748"/>
      <c r="CD287" s="758"/>
      <c r="CE287" s="755"/>
      <c r="CF287" s="755"/>
      <c r="CG287" s="755"/>
      <c r="CH287" s="755"/>
      <c r="CI287" s="755"/>
      <c r="CJ287" s="758"/>
      <c r="CK287" s="748"/>
      <c r="CL287" s="748"/>
      <c r="CM287" s="748"/>
      <c r="CN287" s="767"/>
      <c r="CO287" s="767"/>
      <c r="CP287" s="758"/>
      <c r="CQ287" s="748"/>
      <c r="CR287" s="748"/>
      <c r="CS287" s="748"/>
      <c r="CT287" s="748"/>
      <c r="CU287" s="767"/>
      <c r="CV287" s="758"/>
      <c r="CW287" s="755"/>
      <c r="CX287" s="755"/>
      <c r="CY287" s="755"/>
      <c r="CZ287" s="755"/>
      <c r="DA287" s="755"/>
      <c r="DB287" s="758"/>
      <c r="DC287" s="748"/>
      <c r="DD287" s="1343"/>
      <c r="DE287" s="748"/>
      <c r="DF287" s="767"/>
      <c r="DG287" s="758"/>
      <c r="DH287" s="758"/>
      <c r="DI287" s="748"/>
      <c r="DJ287" s="748"/>
      <c r="DK287" s="748"/>
      <c r="DL287" s="767"/>
      <c r="DM287" s="767"/>
      <c r="DN287" s="758"/>
      <c r="DO287" s="758"/>
      <c r="DP287" s="758"/>
      <c r="DQ287" s="758"/>
      <c r="DR287" s="758"/>
      <c r="DS287" s="758"/>
      <c r="DT287" s="748"/>
      <c r="DU287" s="748"/>
      <c r="DV287" s="748"/>
      <c r="DW287" s="748"/>
      <c r="DX287" s="767"/>
      <c r="DY287" s="767"/>
      <c r="DZ287" s="758"/>
      <c r="EA287" s="755"/>
      <c r="EB287" s="755"/>
      <c r="EC287" s="755"/>
      <c r="ED287" s="755"/>
      <c r="EE287" s="755"/>
      <c r="EF287" s="755"/>
      <c r="EG287" s="748"/>
      <c r="EH287" s="748"/>
      <c r="EI287" s="748"/>
      <c r="EJ287" s="767"/>
      <c r="EK287" s="252"/>
      <c r="EL287" s="758"/>
      <c r="EM287" s="252"/>
      <c r="EN287" s="252"/>
      <c r="EO287" s="252"/>
      <c r="EP287" s="748"/>
      <c r="EQ287" s="767"/>
      <c r="ER287" s="758"/>
      <c r="ES287" s="755"/>
      <c r="ET287" s="755"/>
      <c r="EU287" s="755"/>
      <c r="EV287" s="755"/>
      <c r="EW287" s="755"/>
      <c r="EX287" s="758"/>
      <c r="EY287" s="252"/>
      <c r="EZ287" s="252"/>
      <c r="FA287" s="252"/>
      <c r="FB287" s="252"/>
      <c r="FC287" s="767"/>
      <c r="FD287" s="758"/>
      <c r="FE287" s="755"/>
      <c r="FF287" s="755"/>
      <c r="FG287" s="755"/>
      <c r="FH287" s="755"/>
      <c r="FI287" s="755"/>
      <c r="FJ287" s="780"/>
      <c r="FK287" s="755"/>
      <c r="FL287" s="755"/>
      <c r="FM287" s="755"/>
      <c r="FN287" s="755"/>
      <c r="FO287" s="755"/>
      <c r="FP287" s="748"/>
      <c r="FQ287" s="755"/>
      <c r="FR287" s="755"/>
      <c r="FS287" s="755"/>
      <c r="FT287" s="755"/>
      <c r="FU287" s="755"/>
      <c r="FV287" s="758"/>
      <c r="FW287" s="773"/>
      <c r="FX287" s="762"/>
      <c r="FY287" s="766"/>
      <c r="FZ287" s="766"/>
      <c r="GA287" s="766"/>
      <c r="GB287" s="758"/>
      <c r="GC287" s="545"/>
      <c r="GD287" s="753"/>
      <c r="GE287" s="546"/>
      <c r="GF287" s="546"/>
      <c r="GG287" s="546"/>
      <c r="GH287" s="758"/>
      <c r="GI287" s="755"/>
      <c r="GJ287" s="755"/>
      <c r="GK287" s="755"/>
      <c r="GL287" s="755"/>
      <c r="GM287" s="755"/>
      <c r="GN287" s="767"/>
      <c r="GO287" s="5"/>
      <c r="GP287" s="5"/>
      <c r="GQ287" s="5"/>
      <c r="GR287" s="792"/>
      <c r="GS287" s="5"/>
      <c r="GT287" s="5"/>
      <c r="GU287" s="758"/>
      <c r="GV287" s="748"/>
      <c r="GW287" s="748"/>
      <c r="GX287" s="748"/>
      <c r="GY287" s="767"/>
      <c r="GZ287" s="767"/>
      <c r="HA287" s="767"/>
      <c r="HB287" s="767"/>
      <c r="HC287" s="767"/>
      <c r="HD287" s="767"/>
      <c r="HE287" s="757"/>
      <c r="HF287" s="757"/>
      <c r="HG287" s="767"/>
      <c r="HH287" s="755"/>
      <c r="HI287" s="755"/>
      <c r="HJ287" s="755"/>
      <c r="HK287" s="755"/>
      <c r="HL287" s="755"/>
      <c r="HM287" s="748"/>
      <c r="HN287" s="758"/>
      <c r="HO287" s="758"/>
      <c r="HP287" s="757"/>
      <c r="HQ287" s="758"/>
      <c r="HR287" s="758"/>
      <c r="HS287" s="758"/>
      <c r="HU287" s="753"/>
      <c r="HV287" s="546"/>
      <c r="HW287" s="546"/>
      <c r="HX287" s="546"/>
      <c r="HY287" s="5"/>
      <c r="HZ287" s="565"/>
      <c r="IA287" s="565"/>
      <c r="IB287" s="565"/>
      <c r="IC287" s="565"/>
      <c r="ID287" s="565"/>
      <c r="IE287" s="5"/>
    </row>
    <row r="288" spans="1:378" ht="14.25" customHeight="1" x14ac:dyDescent="0.15">
      <c r="A288" s="186" t="s">
        <v>183</v>
      </c>
      <c r="B288" s="417" t="s">
        <v>96</v>
      </c>
      <c r="C288" s="941">
        <v>5073</v>
      </c>
      <c r="D288" s="942">
        <v>1670</v>
      </c>
      <c r="E288" s="946">
        <v>1659</v>
      </c>
      <c r="F288" s="948">
        <v>3302</v>
      </c>
      <c r="G288" s="942">
        <v>3134</v>
      </c>
      <c r="H288" s="943">
        <v>3492</v>
      </c>
      <c r="I288" s="944">
        <v>2923</v>
      </c>
      <c r="J288" s="942">
        <v>4108</v>
      </c>
      <c r="K288" s="946">
        <v>3360</v>
      </c>
      <c r="L288" s="944">
        <v>5844</v>
      </c>
      <c r="M288" s="942">
        <v>13133</v>
      </c>
      <c r="N288" s="946">
        <v>11100</v>
      </c>
      <c r="O288" s="944">
        <v>11988</v>
      </c>
      <c r="P288" s="942">
        <v>25560</v>
      </c>
      <c r="Q288" s="947">
        <v>19440</v>
      </c>
      <c r="R288" s="944">
        <v>11834</v>
      </c>
      <c r="S288" s="942">
        <v>6673</v>
      </c>
      <c r="T288" s="946">
        <v>5709</v>
      </c>
      <c r="U288" s="948">
        <v>10920</v>
      </c>
      <c r="V288" s="980">
        <v>14715</v>
      </c>
      <c r="W288" s="947">
        <v>21600</v>
      </c>
      <c r="X288" s="948">
        <v>0</v>
      </c>
      <c r="Y288" s="949">
        <v>40500</v>
      </c>
      <c r="Z288" s="947">
        <v>15120</v>
      </c>
      <c r="AA288" s="950">
        <v>0</v>
      </c>
      <c r="AB288" s="942">
        <v>2273</v>
      </c>
      <c r="AC288" s="946">
        <v>2273</v>
      </c>
      <c r="AD288" s="944">
        <v>0</v>
      </c>
      <c r="AE288" s="1085">
        <v>7416</v>
      </c>
      <c r="AF288" s="946">
        <v>8100</v>
      </c>
      <c r="AG288" s="944">
        <v>5332</v>
      </c>
      <c r="AH288" s="942">
        <v>5859</v>
      </c>
      <c r="AI288" s="946">
        <v>6012</v>
      </c>
      <c r="AJ288" s="944">
        <v>6660</v>
      </c>
      <c r="AK288" s="942">
        <v>4578</v>
      </c>
      <c r="AL288" s="951">
        <v>10011</v>
      </c>
      <c r="AO288" s="1651"/>
      <c r="AP288" s="1655"/>
      <c r="AQ288" s="822"/>
      <c r="AR288" s="822"/>
      <c r="AS288" s="822"/>
      <c r="AT288" s="822"/>
      <c r="AU288" s="1656"/>
      <c r="AV288" s="1657"/>
      <c r="AW288" s="1657"/>
      <c r="AX288" s="1657"/>
      <c r="AY288" s="1658"/>
      <c r="AZ288" s="1657"/>
      <c r="BA288" s="1656"/>
      <c r="BB288" s="822"/>
      <c r="BC288" s="822"/>
      <c r="BD288" s="767"/>
      <c r="BE288" s="748"/>
      <c r="BF288" s="758"/>
      <c r="BG288" s="767"/>
      <c r="BH288" s="767"/>
      <c r="BI288" s="767"/>
      <c r="BJ288" s="748"/>
      <c r="BK288" s="767"/>
      <c r="BL288" s="758"/>
      <c r="BM288" s="755"/>
      <c r="BN288" s="755"/>
      <c r="BO288" s="755"/>
      <c r="BP288" s="755"/>
      <c r="BQ288" s="755"/>
      <c r="BR288" s="758"/>
      <c r="BS288" s="767"/>
      <c r="BT288" s="767"/>
      <c r="BU288" s="767"/>
      <c r="BV288" s="748"/>
      <c r="BW288" s="252"/>
      <c r="BX288" s="758"/>
      <c r="BY288" s="770"/>
      <c r="BZ288" s="778"/>
      <c r="CA288" s="768"/>
      <c r="CB288" s="768"/>
      <c r="CC288" s="748"/>
      <c r="CD288" s="758"/>
      <c r="CE288" s="767"/>
      <c r="CF288" s="767"/>
      <c r="CG288" s="767"/>
      <c r="CH288" s="748"/>
      <c r="CI288" s="748"/>
      <c r="CJ288" s="787"/>
      <c r="CK288" s="252"/>
      <c r="CL288" s="252"/>
      <c r="CM288" s="252"/>
      <c r="CN288" s="252"/>
      <c r="CO288" s="758"/>
      <c r="CP288" s="758"/>
      <c r="CQ288" s="755"/>
      <c r="CR288" s="755"/>
      <c r="CS288" s="755"/>
      <c r="CT288" s="755"/>
      <c r="CU288" s="755"/>
      <c r="CV288" s="758"/>
      <c r="CW288" s="758"/>
      <c r="CX288" s="758"/>
      <c r="CY288" s="758"/>
      <c r="CZ288" s="748"/>
      <c r="DA288" s="767"/>
      <c r="DB288" s="758"/>
      <c r="DC288" s="748"/>
      <c r="DD288" s="748"/>
      <c r="DE288" s="748"/>
      <c r="DF288" s="748"/>
      <c r="DG288" s="767"/>
      <c r="DH288" s="758"/>
      <c r="DI288" s="748"/>
      <c r="DJ288" s="748"/>
      <c r="DK288" s="748"/>
      <c r="DL288" s="748"/>
      <c r="DM288" s="758"/>
      <c r="DN288" s="780"/>
      <c r="DO288" s="755"/>
      <c r="DP288" s="755"/>
      <c r="DQ288" s="755"/>
      <c r="DR288" s="755"/>
      <c r="DS288" s="755"/>
      <c r="DT288" s="755"/>
      <c r="DU288" s="252"/>
      <c r="DV288" s="252"/>
      <c r="DW288" s="252"/>
      <c r="DX288" s="748"/>
      <c r="DY288" s="757"/>
      <c r="DZ288" s="758"/>
      <c r="EA288" s="748"/>
      <c r="EB288" s="748"/>
      <c r="EC288" s="748"/>
      <c r="ED288" s="767"/>
      <c r="EE288" s="757"/>
      <c r="EF288" s="758"/>
      <c r="EG288" s="755"/>
      <c r="EH288" s="756"/>
      <c r="EI288" s="757"/>
      <c r="EJ288" s="748"/>
      <c r="EK288" s="748"/>
      <c r="EL288" s="758"/>
      <c r="EM288" s="755"/>
      <c r="EN288" s="756"/>
      <c r="EO288" s="757"/>
      <c r="EP288" s="748"/>
      <c r="EQ288" s="748"/>
      <c r="ER288" s="780"/>
      <c r="ES288" s="755"/>
      <c r="ET288" s="755"/>
      <c r="EU288" s="755"/>
      <c r="EV288" s="755"/>
      <c r="EW288" s="755"/>
      <c r="EX288" s="758"/>
      <c r="EY288" s="755"/>
      <c r="EZ288" s="755"/>
      <c r="FA288" s="755"/>
      <c r="FB288" s="755"/>
      <c r="FC288" s="755"/>
      <c r="FD288" s="758"/>
      <c r="FE288" s="773"/>
      <c r="FF288" s="762"/>
      <c r="FG288" s="766"/>
      <c r="FH288" s="766"/>
      <c r="FI288" s="766"/>
      <c r="FJ288" s="758"/>
      <c r="FK288" s="767"/>
      <c r="FL288" s="767"/>
      <c r="FM288" s="767"/>
      <c r="FN288" s="767"/>
      <c r="FO288" s="748"/>
      <c r="FP288" s="758"/>
      <c r="FQ288" s="545"/>
      <c r="FR288" s="753"/>
      <c r="FS288" s="546"/>
      <c r="FT288" s="546"/>
      <c r="FU288" s="546"/>
      <c r="FV288" s="758"/>
      <c r="FW288" s="252"/>
      <c r="FX288" s="252"/>
      <c r="FY288" s="252"/>
      <c r="FZ288" s="748"/>
      <c r="GA288" s="767"/>
      <c r="GB288" s="758"/>
      <c r="GC288" s="767"/>
      <c r="GD288" s="767"/>
      <c r="GE288" s="767"/>
      <c r="GF288" s="252"/>
      <c r="GG288" s="767"/>
      <c r="GH288" s="767"/>
      <c r="GI288" s="5"/>
      <c r="GJ288" s="5"/>
      <c r="GK288" s="5"/>
      <c r="GL288" s="5"/>
      <c r="GM288" s="792"/>
      <c r="GN288" s="5"/>
      <c r="GO288" s="758"/>
      <c r="GP288" s="787"/>
      <c r="GQ288" s="748"/>
      <c r="GR288" s="748"/>
      <c r="GS288" s="767"/>
      <c r="GT288" s="748"/>
      <c r="GU288" s="767"/>
      <c r="GV288" s="755"/>
      <c r="GW288" s="755"/>
      <c r="GX288" s="755"/>
      <c r="GY288" s="755"/>
      <c r="GZ288" s="755"/>
      <c r="HA288" s="767"/>
      <c r="HB288" s="758"/>
      <c r="HC288" s="758"/>
      <c r="HD288" s="757"/>
      <c r="HE288" s="757"/>
      <c r="HF288" s="758"/>
      <c r="HG288" s="758"/>
      <c r="HI288" s="753"/>
      <c r="HJ288" s="546"/>
      <c r="HK288" s="546"/>
      <c r="HL288" s="546"/>
      <c r="HM288" s="5"/>
      <c r="HN288" s="565"/>
      <c r="HO288" s="565"/>
      <c r="HP288" s="565"/>
      <c r="HQ288" s="565"/>
      <c r="HR288" s="565"/>
      <c r="HS288" s="101"/>
      <c r="HT288" s="5"/>
    </row>
    <row r="289" spans="1:274" ht="14.25" customHeight="1" x14ac:dyDescent="0.15">
      <c r="A289" s="250" t="s">
        <v>53</v>
      </c>
      <c r="B289" s="394" t="s">
        <v>93</v>
      </c>
      <c r="C289" s="917">
        <v>6.694</v>
      </c>
      <c r="D289" s="918">
        <v>5.7869999999999999</v>
      </c>
      <c r="E289" s="922">
        <v>5.9610000000000003</v>
      </c>
      <c r="F289" s="924">
        <v>5.59</v>
      </c>
      <c r="G289" s="918">
        <v>4.9130000000000003</v>
      </c>
      <c r="H289" s="961">
        <v>4.6159999999999997</v>
      </c>
      <c r="I289" s="920">
        <v>7.5229999999999997</v>
      </c>
      <c r="J289" s="918">
        <v>6.0789999999999997</v>
      </c>
      <c r="K289" s="922">
        <v>6.8360000000000003</v>
      </c>
      <c r="L289" s="920">
        <v>5.0449999999999999</v>
      </c>
      <c r="M289" s="926">
        <v>5.0129999999999999</v>
      </c>
      <c r="N289" s="922">
        <v>4.8819999999999997</v>
      </c>
      <c r="O289" s="920">
        <v>4.9050000000000002</v>
      </c>
      <c r="P289" s="918">
        <v>6.2249999999999996</v>
      </c>
      <c r="Q289" s="923">
        <v>5.99</v>
      </c>
      <c r="R289" s="924">
        <v>7.0629999999999997</v>
      </c>
      <c r="S289" s="918">
        <v>5.9009999999999998</v>
      </c>
      <c r="T289" s="922">
        <v>6.1669999999999998</v>
      </c>
      <c r="U289" s="924">
        <v>5.6849999999999996</v>
      </c>
      <c r="V289" s="1077">
        <v>5.1120000000000001</v>
      </c>
      <c r="W289" s="925">
        <v>6.5410000000000004</v>
      </c>
      <c r="X289" s="924">
        <v>4.1859999999999999</v>
      </c>
      <c r="Y289" s="926">
        <v>3.625</v>
      </c>
      <c r="Z289" s="923">
        <v>3.5760000000000001</v>
      </c>
      <c r="AA289" s="927">
        <v>3.202</v>
      </c>
      <c r="AB289" s="926">
        <v>3.4940000000000002</v>
      </c>
      <c r="AC289" s="922">
        <v>3.9969999999999999</v>
      </c>
      <c r="AD289" s="920">
        <v>3.5910000000000002</v>
      </c>
      <c r="AE289" s="1086">
        <v>6.0869999999999997</v>
      </c>
      <c r="AF289" s="922">
        <v>7.1150000000000002</v>
      </c>
      <c r="AG289" s="920">
        <v>6.8730000000000002</v>
      </c>
      <c r="AH289" s="918">
        <v>5.9</v>
      </c>
      <c r="AI289" s="1058">
        <v>5.6319999999999997</v>
      </c>
      <c r="AJ289" s="920">
        <v>5.335</v>
      </c>
      <c r="AK289" s="918">
        <v>5.319</v>
      </c>
      <c r="AL289" s="928">
        <v>14.193</v>
      </c>
      <c r="AO289" s="1651"/>
      <c r="AQ289" s="822"/>
      <c r="AR289" s="822"/>
      <c r="AS289" s="822"/>
      <c r="AT289" s="822"/>
      <c r="AV289" s="1654"/>
      <c r="AW289" s="1654"/>
      <c r="AX289" s="1654"/>
      <c r="AY289" s="1657"/>
      <c r="AZ289" s="1658"/>
      <c r="BB289" s="1659"/>
      <c r="BC289" s="1659"/>
      <c r="BD289" s="748"/>
      <c r="BE289" s="767"/>
      <c r="BF289" s="758"/>
      <c r="BG289" s="755"/>
      <c r="BH289" s="755"/>
      <c r="BI289" s="755"/>
      <c r="BJ289" s="755"/>
      <c r="BK289" s="755"/>
      <c r="BL289" s="758"/>
      <c r="BM289" s="755"/>
      <c r="BN289" s="755"/>
      <c r="BO289" s="755"/>
      <c r="BP289" s="755"/>
      <c r="BQ289" s="755"/>
      <c r="BR289" s="764"/>
      <c r="BS289" s="767"/>
      <c r="BT289" s="767"/>
      <c r="BU289" s="767"/>
      <c r="BV289" s="768"/>
      <c r="BW289" s="768"/>
      <c r="BX289" s="787"/>
      <c r="BY289" s="252"/>
      <c r="BZ289" s="252"/>
      <c r="CA289" s="252"/>
      <c r="CB289" s="767"/>
      <c r="CC289" s="767"/>
      <c r="CD289" s="758"/>
      <c r="CE289" s="755"/>
      <c r="CF289" s="755"/>
      <c r="CG289" s="755"/>
      <c r="CH289" s="755"/>
      <c r="CI289" s="755"/>
      <c r="CJ289" s="787"/>
      <c r="CK289" s="748"/>
      <c r="CL289" s="748"/>
      <c r="CM289" s="748"/>
      <c r="CN289" s="767"/>
      <c r="CO289" s="758"/>
      <c r="CP289" s="758"/>
      <c r="CQ289" s="252"/>
      <c r="CR289" s="252"/>
      <c r="CS289" s="252"/>
      <c r="CT289" s="252"/>
      <c r="CU289" s="748"/>
      <c r="CV289" s="787"/>
      <c r="CW289" s="252"/>
      <c r="CX289" s="252"/>
      <c r="CY289" s="252"/>
      <c r="CZ289" s="767"/>
      <c r="DA289" s="767"/>
      <c r="DB289" s="787"/>
      <c r="DC289" s="755"/>
      <c r="DD289" s="755"/>
      <c r="DE289" s="755"/>
      <c r="DF289" s="755"/>
      <c r="DG289" s="755"/>
      <c r="DH289" s="748"/>
      <c r="DI289" s="767"/>
      <c r="DJ289" s="1344"/>
      <c r="DK289" s="767"/>
      <c r="DL289" s="748"/>
      <c r="DM289" s="748"/>
      <c r="DN289" s="748"/>
      <c r="DO289" s="758"/>
      <c r="DP289" s="758"/>
      <c r="DQ289" s="758"/>
      <c r="DR289" s="757"/>
      <c r="DS289" s="748"/>
      <c r="DT289" s="787"/>
      <c r="DU289" s="767"/>
      <c r="DV289" s="767"/>
      <c r="DW289" s="767"/>
      <c r="DX289" s="748"/>
      <c r="DY289" s="767"/>
      <c r="DZ289" s="787"/>
      <c r="EA289" s="767"/>
      <c r="EB289" s="767"/>
      <c r="EC289" s="767"/>
      <c r="ED289" s="767"/>
      <c r="EE289" s="748"/>
      <c r="EF289" s="787"/>
      <c r="EG289" s="755"/>
      <c r="EH289" s="755"/>
      <c r="EI289" s="755"/>
      <c r="EJ289" s="755"/>
      <c r="EK289" s="755"/>
      <c r="EL289" s="755"/>
      <c r="EM289" s="755"/>
      <c r="EN289" s="755"/>
      <c r="EO289" s="755"/>
      <c r="EP289" s="755"/>
      <c r="EQ289" s="755"/>
      <c r="ER289" s="787"/>
      <c r="ES289" s="767"/>
      <c r="ET289" s="767"/>
      <c r="EU289" s="767"/>
      <c r="EV289" s="767"/>
      <c r="EW289" s="748"/>
      <c r="EX289" s="787"/>
      <c r="EY289" s="252"/>
      <c r="EZ289" s="252"/>
      <c r="FA289" s="252"/>
      <c r="FB289" s="748"/>
      <c r="FC289" s="252"/>
      <c r="FD289" s="787"/>
      <c r="FE289" s="252"/>
      <c r="FF289" s="252"/>
      <c r="FG289" s="252"/>
      <c r="FH289" s="748"/>
      <c r="FI289" s="254"/>
      <c r="FJ289" s="784"/>
      <c r="FK289" s="755"/>
      <c r="FL289" s="755"/>
      <c r="FM289" s="755"/>
      <c r="FN289" s="755"/>
      <c r="FO289" s="755"/>
      <c r="FP289" s="758"/>
      <c r="FQ289" s="252"/>
      <c r="FR289" s="252"/>
      <c r="FS289" s="252"/>
      <c r="FT289" s="767"/>
      <c r="FU289" s="252"/>
      <c r="FV289" s="748"/>
      <c r="FW289" s="767"/>
      <c r="FX289" s="767"/>
      <c r="FY289" s="767"/>
      <c r="FZ289" s="767"/>
      <c r="GA289" s="766"/>
      <c r="GB289" s="787"/>
      <c r="GC289" s="755"/>
      <c r="GD289" s="755"/>
      <c r="GE289" s="755"/>
      <c r="GF289" s="755"/>
      <c r="GG289" s="755"/>
      <c r="GH289" s="787"/>
      <c r="GI289" s="755"/>
      <c r="GJ289" s="755"/>
      <c r="GK289" s="755"/>
      <c r="GL289" s="755"/>
      <c r="GM289" s="755"/>
      <c r="GN289" s="787"/>
      <c r="GO289" s="755"/>
      <c r="GP289" s="755"/>
      <c r="GQ289" s="755"/>
      <c r="GR289" s="755"/>
      <c r="GS289" s="755"/>
      <c r="GT289" s="748"/>
      <c r="GU289" s="748"/>
      <c r="GV289" s="748"/>
      <c r="GW289" s="748"/>
      <c r="GX289" s="767"/>
      <c r="GY289" s="748"/>
      <c r="GZ289" s="748"/>
      <c r="HA289" s="5"/>
      <c r="HB289" s="5"/>
      <c r="HC289" s="5"/>
      <c r="HD289" s="5"/>
      <c r="HE289" s="792"/>
      <c r="HF289" s="792"/>
      <c r="HG289" s="748"/>
      <c r="HH289" s="755"/>
      <c r="HI289" s="755"/>
      <c r="HJ289" s="755"/>
      <c r="HK289" s="755"/>
      <c r="HL289" s="755"/>
      <c r="HM289" s="787"/>
      <c r="HN289" s="755"/>
      <c r="HO289" s="755"/>
      <c r="HP289" s="755"/>
      <c r="HQ289" s="755"/>
      <c r="HR289" s="755"/>
      <c r="HS289" s="758"/>
      <c r="HT289" s="755"/>
      <c r="HU289" s="756"/>
      <c r="HV289" s="757"/>
      <c r="HW289" s="767"/>
      <c r="HX289" s="767"/>
      <c r="HY289" s="748"/>
      <c r="HZ289" s="755"/>
      <c r="IA289" s="755"/>
      <c r="IB289" s="755"/>
      <c r="IC289" s="755"/>
      <c r="ID289" s="755"/>
      <c r="IE289" s="767"/>
      <c r="IF289" s="764"/>
      <c r="IG289" s="764"/>
      <c r="IH289" s="764"/>
      <c r="II289" s="764"/>
      <c r="IJ289" s="764"/>
      <c r="IK289" s="748"/>
      <c r="IL289" s="5"/>
      <c r="IM289" s="753"/>
      <c r="IN289" s="546"/>
      <c r="IO289" s="546"/>
      <c r="IP289" s="546"/>
      <c r="IQ289" s="101"/>
      <c r="IR289" s="565"/>
      <c r="IS289" s="565"/>
      <c r="IT289" s="565"/>
      <c r="IU289" s="565"/>
      <c r="IV289" s="565"/>
      <c r="IW289" s="5"/>
      <c r="IX289" s="59"/>
    </row>
    <row r="290" spans="1:274" ht="14.25" customHeight="1" x14ac:dyDescent="0.15">
      <c r="A290" s="184" t="s">
        <v>184</v>
      </c>
      <c r="B290" s="395" t="s">
        <v>94</v>
      </c>
      <c r="C290" s="929">
        <v>8967.5640000000003</v>
      </c>
      <c r="D290" s="930">
        <v>2900.61</v>
      </c>
      <c r="E290" s="934">
        <v>3025.4580000000001</v>
      </c>
      <c r="F290" s="936">
        <v>2990.0340000000001</v>
      </c>
      <c r="G290" s="930">
        <v>2127.136</v>
      </c>
      <c r="H290" s="986">
        <v>2042.2260000000001</v>
      </c>
      <c r="I290" s="932">
        <v>3485.16</v>
      </c>
      <c r="J290" s="930">
        <v>2128.0859999999998</v>
      </c>
      <c r="K290" s="934">
        <v>2264.4899999999998</v>
      </c>
      <c r="L290" s="932">
        <v>1898.2080000000001</v>
      </c>
      <c r="M290" s="938">
        <v>1928.308</v>
      </c>
      <c r="N290" s="934">
        <v>1980.606</v>
      </c>
      <c r="O290" s="972">
        <v>2193.3180000000002</v>
      </c>
      <c r="P290" s="930">
        <v>2439.299</v>
      </c>
      <c r="Q290" s="935">
        <v>2085.761</v>
      </c>
      <c r="R290" s="936">
        <v>2352.8989999999999</v>
      </c>
      <c r="S290" s="930">
        <v>1916.5139999999999</v>
      </c>
      <c r="T290" s="934">
        <v>2109.424</v>
      </c>
      <c r="U290" s="936">
        <v>1911.5989999999999</v>
      </c>
      <c r="V290" s="1078">
        <v>1830.9639999999999</v>
      </c>
      <c r="W290" s="937">
        <v>3287.9520000000002</v>
      </c>
      <c r="X290" s="936">
        <v>2463.6419999999998</v>
      </c>
      <c r="Y290" s="938">
        <v>2937.384</v>
      </c>
      <c r="Z290" s="935">
        <v>3205.57</v>
      </c>
      <c r="AA290" s="939">
        <v>3675.864</v>
      </c>
      <c r="AB290" s="930">
        <v>4462.5140000000001</v>
      </c>
      <c r="AC290" s="934">
        <v>4692.9030000000002</v>
      </c>
      <c r="AD290" s="932">
        <v>3423.49</v>
      </c>
      <c r="AE290" s="1084">
        <v>3312.9340000000002</v>
      </c>
      <c r="AF290" s="934">
        <v>3167.0729999999999</v>
      </c>
      <c r="AG290" s="932">
        <v>2442.35</v>
      </c>
      <c r="AH290" s="930">
        <v>2078.9140000000002</v>
      </c>
      <c r="AI290" s="934">
        <v>2205.4839999999999</v>
      </c>
      <c r="AJ290" s="932">
        <v>2624.0349999999999</v>
      </c>
      <c r="AK290" s="930">
        <v>3097.3319999999999</v>
      </c>
      <c r="AL290" s="940">
        <v>19528.398000000001</v>
      </c>
      <c r="AO290" s="1651"/>
      <c r="AQ290" s="822"/>
      <c r="AR290" s="822"/>
      <c r="AS290" s="822"/>
      <c r="AT290" s="822"/>
      <c r="AY290" s="1654"/>
      <c r="AZ290" s="1657"/>
      <c r="BB290" s="1659"/>
      <c r="BC290" s="1659"/>
      <c r="BD290" s="757"/>
      <c r="BE290" s="748"/>
      <c r="BF290" s="787"/>
      <c r="BG290" s="767"/>
      <c r="BH290" s="767"/>
      <c r="BI290" s="767"/>
      <c r="BJ290" s="767"/>
      <c r="BK290" s="748"/>
      <c r="BL290" s="787"/>
      <c r="BM290" s="755"/>
      <c r="BN290" s="755"/>
      <c r="BO290" s="755"/>
      <c r="BP290" s="755"/>
      <c r="BQ290" s="755"/>
      <c r="BR290" s="787"/>
      <c r="BS290" s="755"/>
      <c r="BT290" s="755"/>
      <c r="BU290" s="755"/>
      <c r="BV290" s="755"/>
      <c r="BW290" s="755"/>
      <c r="BX290" s="758"/>
      <c r="BY290" s="252"/>
      <c r="BZ290" s="252"/>
      <c r="CA290" s="252"/>
      <c r="CB290" s="748"/>
      <c r="CC290" s="767"/>
      <c r="CD290" s="764"/>
      <c r="CE290" s="755"/>
      <c r="CF290" s="755"/>
      <c r="CG290" s="755"/>
      <c r="CH290" s="755"/>
      <c r="CI290" s="755"/>
      <c r="CJ290" s="758"/>
      <c r="CK290" s="252"/>
      <c r="CL290" s="252"/>
      <c r="CM290" s="252"/>
      <c r="CN290" s="748"/>
      <c r="CO290" s="767"/>
      <c r="CP290" s="758"/>
      <c r="CQ290" s="767"/>
      <c r="CR290" s="767"/>
      <c r="CS290" s="767"/>
      <c r="CT290" s="252"/>
      <c r="CU290" s="748"/>
      <c r="CV290" s="758"/>
      <c r="CW290" s="252"/>
      <c r="CX290" s="252"/>
      <c r="CY290" s="252"/>
      <c r="CZ290" s="748"/>
      <c r="DA290" s="767"/>
      <c r="DB290" s="758"/>
      <c r="DC290" s="767"/>
      <c r="DD290" s="1344"/>
      <c r="DE290" s="767"/>
      <c r="DF290" s="252"/>
      <c r="DG290" s="767"/>
      <c r="DH290" s="758"/>
      <c r="DI290" s="748"/>
      <c r="DJ290" s="1343"/>
      <c r="DK290" s="748"/>
      <c r="DL290" s="767"/>
      <c r="DM290" s="758"/>
      <c r="DN290" s="758"/>
      <c r="DO290" s="748"/>
      <c r="DP290" s="748"/>
      <c r="DQ290" s="748"/>
      <c r="DR290" s="767"/>
      <c r="DS290" s="767"/>
      <c r="DT290" s="758"/>
      <c r="DU290" s="767"/>
      <c r="DV290" s="767"/>
      <c r="DW290" s="767"/>
      <c r="DX290" s="758"/>
      <c r="DY290" s="758"/>
      <c r="DZ290" s="755"/>
      <c r="EA290" s="767"/>
      <c r="EB290" s="767"/>
      <c r="EC290" s="767"/>
      <c r="ED290" s="748"/>
      <c r="EE290" s="767"/>
      <c r="EF290" s="758"/>
      <c r="EG290" s="755"/>
      <c r="EH290" s="755"/>
      <c r="EI290" s="755"/>
      <c r="EJ290" s="755"/>
      <c r="EK290" s="755"/>
      <c r="EL290" s="755"/>
      <c r="EM290" s="252"/>
      <c r="EN290" s="252"/>
      <c r="EO290" s="252"/>
      <c r="EP290" s="748"/>
      <c r="EQ290" s="767"/>
      <c r="ER290" s="758"/>
      <c r="ES290" s="755"/>
      <c r="ET290" s="755"/>
      <c r="EU290" s="755"/>
      <c r="EV290" s="755"/>
      <c r="EW290" s="755"/>
      <c r="EX290" s="758"/>
      <c r="EY290" s="252"/>
      <c r="EZ290" s="252"/>
      <c r="FA290" s="252"/>
      <c r="FB290" s="748"/>
      <c r="FC290" s="252"/>
      <c r="FD290" s="758"/>
      <c r="FE290" s="767"/>
      <c r="FF290" s="767"/>
      <c r="FG290" s="767"/>
      <c r="FH290" s="748"/>
      <c r="FI290" s="767"/>
      <c r="FJ290" s="758"/>
      <c r="FK290" s="755"/>
      <c r="FL290" s="755"/>
      <c r="FM290" s="755"/>
      <c r="FN290" s="755"/>
      <c r="FO290" s="755"/>
      <c r="FP290" s="780"/>
      <c r="FQ290" s="755"/>
      <c r="FR290" s="755"/>
      <c r="FS290" s="755"/>
      <c r="FT290" s="755"/>
      <c r="FU290" s="755"/>
      <c r="FV290" s="758"/>
      <c r="FW290" s="770"/>
      <c r="FX290" s="778"/>
      <c r="FY290" s="768"/>
      <c r="FZ290" s="767"/>
      <c r="GA290" s="748"/>
      <c r="GB290" s="758"/>
      <c r="GC290" s="767"/>
      <c r="GD290" s="767"/>
      <c r="GE290" s="767"/>
      <c r="GF290" s="767"/>
      <c r="GG290" s="766"/>
      <c r="GH290" s="758"/>
      <c r="GI290" s="545"/>
      <c r="GJ290" s="753"/>
      <c r="GK290" s="546"/>
      <c r="GL290" s="546"/>
      <c r="GM290" s="546"/>
      <c r="GN290" s="758"/>
      <c r="GO290" s="767"/>
      <c r="GP290" s="767"/>
      <c r="GQ290" s="767"/>
      <c r="GR290" s="767"/>
      <c r="GS290" s="748"/>
      <c r="GT290" s="758"/>
      <c r="GU290" s="252"/>
      <c r="GV290" s="252"/>
      <c r="GW290" s="252"/>
      <c r="GX290" s="252"/>
      <c r="GY290" s="252"/>
      <c r="GZ290" s="767"/>
      <c r="HF290" s="5"/>
      <c r="HG290" s="758"/>
      <c r="HH290" s="758"/>
      <c r="HI290" s="758"/>
      <c r="HJ290" s="758"/>
      <c r="HK290" s="787"/>
      <c r="HL290" s="787"/>
      <c r="HM290" s="758"/>
      <c r="HN290" s="755"/>
      <c r="HO290" s="755"/>
      <c r="HP290" s="755"/>
      <c r="HQ290" s="755"/>
      <c r="HR290" s="755"/>
      <c r="HS290" s="758"/>
      <c r="HT290" s="767"/>
      <c r="HU290" s="767"/>
      <c r="HV290" s="767"/>
      <c r="HW290" s="757"/>
      <c r="HX290" s="767"/>
      <c r="HY290" s="767"/>
      <c r="HZ290" s="767"/>
      <c r="IA290" s="767"/>
      <c r="IB290" s="767"/>
      <c r="IC290" s="748"/>
      <c r="ID290" s="748"/>
      <c r="IE290" s="767"/>
      <c r="IF290" s="767"/>
      <c r="IG290" s="767"/>
      <c r="IH290" s="767"/>
      <c r="II290" s="767"/>
      <c r="IJ290" s="768"/>
      <c r="IK290" s="767"/>
      <c r="IM290" s="753"/>
      <c r="IN290" s="546"/>
      <c r="IO290" s="546"/>
      <c r="IP290" s="546"/>
      <c r="IQ290" s="5"/>
      <c r="IR290" s="565"/>
      <c r="IS290" s="565"/>
      <c r="IT290" s="565"/>
      <c r="IU290" s="565"/>
      <c r="IV290" s="565"/>
      <c r="IW290" s="5"/>
      <c r="IX290" s="59"/>
      <c r="IZ290" s="256"/>
      <c r="JA290" s="3"/>
      <c r="JB290" s="3"/>
      <c r="JC290" s="5"/>
    </row>
    <row r="291" spans="1:274" ht="14.25" customHeight="1" x14ac:dyDescent="0.15">
      <c r="A291" s="186" t="s">
        <v>184</v>
      </c>
      <c r="B291" s="417" t="s">
        <v>96</v>
      </c>
      <c r="C291" s="941">
        <v>1340</v>
      </c>
      <c r="D291" s="942">
        <v>501</v>
      </c>
      <c r="E291" s="946">
        <v>508</v>
      </c>
      <c r="F291" s="948">
        <v>535</v>
      </c>
      <c r="G291" s="942">
        <v>433</v>
      </c>
      <c r="H291" s="943">
        <v>442</v>
      </c>
      <c r="I291" s="944">
        <v>463</v>
      </c>
      <c r="J291" s="942">
        <v>350</v>
      </c>
      <c r="K291" s="946">
        <v>331</v>
      </c>
      <c r="L291" s="944">
        <v>376</v>
      </c>
      <c r="M291" s="942">
        <v>385</v>
      </c>
      <c r="N291" s="946">
        <v>406</v>
      </c>
      <c r="O291" s="944">
        <v>447</v>
      </c>
      <c r="P291" s="942">
        <v>392</v>
      </c>
      <c r="Q291" s="947">
        <v>348</v>
      </c>
      <c r="R291" s="944">
        <v>333</v>
      </c>
      <c r="S291" s="942">
        <v>325</v>
      </c>
      <c r="T291" s="946">
        <v>342</v>
      </c>
      <c r="U291" s="948">
        <v>336</v>
      </c>
      <c r="V291" s="980">
        <v>358</v>
      </c>
      <c r="W291" s="947">
        <v>503</v>
      </c>
      <c r="X291" s="948">
        <v>589</v>
      </c>
      <c r="Y291" s="949">
        <v>810</v>
      </c>
      <c r="Z291" s="947">
        <v>896</v>
      </c>
      <c r="AA291" s="950">
        <v>1148</v>
      </c>
      <c r="AB291" s="942">
        <v>1277</v>
      </c>
      <c r="AC291" s="946">
        <v>1174</v>
      </c>
      <c r="AD291" s="944">
        <v>953</v>
      </c>
      <c r="AE291" s="1085">
        <v>544</v>
      </c>
      <c r="AF291" s="946">
        <v>445</v>
      </c>
      <c r="AG291" s="944">
        <v>355</v>
      </c>
      <c r="AH291" s="942">
        <v>352</v>
      </c>
      <c r="AI291" s="946">
        <v>392</v>
      </c>
      <c r="AJ291" s="944">
        <v>492</v>
      </c>
      <c r="AK291" s="942">
        <v>582</v>
      </c>
      <c r="AL291" s="951">
        <v>1376</v>
      </c>
      <c r="AO291" s="1651"/>
      <c r="AP291" s="1655"/>
      <c r="AQ291" s="822"/>
      <c r="AR291" s="822"/>
      <c r="AS291" s="822"/>
      <c r="AT291" s="822"/>
      <c r="AU291" s="1656"/>
      <c r="AZ291" s="1654"/>
      <c r="BA291" s="1656"/>
      <c r="BB291" s="1659"/>
      <c r="BC291" s="1659"/>
      <c r="BD291" s="768"/>
      <c r="BE291" s="767"/>
      <c r="BF291" s="758"/>
      <c r="BG291" s="767"/>
      <c r="BH291" s="767"/>
      <c r="BI291" s="767"/>
      <c r="BJ291" s="252"/>
      <c r="BK291" s="768"/>
      <c r="BL291" s="758"/>
      <c r="BM291" s="41"/>
      <c r="BN291" s="41"/>
      <c r="BO291" s="41"/>
      <c r="BP291" s="41"/>
      <c r="BQ291" s="41"/>
      <c r="BR291" s="787"/>
      <c r="BS291" s="748"/>
      <c r="BT291" s="748"/>
      <c r="BU291" s="748"/>
      <c r="BV291" s="767"/>
      <c r="BW291" s="767"/>
      <c r="BX291" s="758"/>
      <c r="BY291" s="755"/>
      <c r="BZ291" s="755"/>
      <c r="CA291" s="755"/>
      <c r="CB291" s="755"/>
      <c r="CC291" s="755"/>
      <c r="CD291" s="758"/>
      <c r="CE291" s="755"/>
      <c r="CF291" s="755"/>
      <c r="CG291" s="755"/>
      <c r="CH291" s="755"/>
      <c r="CI291" s="755"/>
      <c r="CJ291" s="758"/>
      <c r="CK291" s="252"/>
      <c r="CL291" s="252"/>
      <c r="CM291" s="252"/>
      <c r="CN291" s="748"/>
      <c r="CO291" s="748"/>
      <c r="CP291" s="787"/>
      <c r="CQ291" s="767"/>
      <c r="CR291" s="767"/>
      <c r="CS291" s="767"/>
      <c r="CT291" s="252"/>
      <c r="CU291" s="748"/>
      <c r="CV291" s="758"/>
      <c r="CW291" s="252"/>
      <c r="CX291" s="252"/>
      <c r="CY291" s="252"/>
      <c r="CZ291" s="748"/>
      <c r="DA291" s="767"/>
      <c r="DB291" s="758"/>
      <c r="DC291" s="767"/>
      <c r="DD291" s="1344"/>
      <c r="DE291" s="767"/>
      <c r="DF291" s="767"/>
      <c r="DG291" s="252"/>
      <c r="DH291" s="758"/>
      <c r="DI291" s="252"/>
      <c r="DJ291" s="252"/>
      <c r="DK291" s="252"/>
      <c r="DL291" s="748"/>
      <c r="DM291" s="767"/>
      <c r="DN291" s="758"/>
      <c r="DO291" s="770"/>
      <c r="DP291" s="778"/>
      <c r="DQ291" s="767"/>
      <c r="DR291" s="748"/>
      <c r="DS291" s="758"/>
      <c r="DT291" s="758"/>
      <c r="DU291" s="758"/>
      <c r="DV291" s="758"/>
      <c r="DW291" s="758"/>
      <c r="DX291" s="758"/>
      <c r="DY291" s="758"/>
      <c r="DZ291" s="755"/>
      <c r="EA291" s="767"/>
      <c r="EB291" s="767"/>
      <c r="EC291" s="767"/>
      <c r="ED291" s="767"/>
      <c r="EE291" s="767"/>
      <c r="EF291" s="758"/>
      <c r="EG291" s="755"/>
      <c r="EH291" s="755"/>
      <c r="EI291" s="755"/>
      <c r="EJ291" s="755"/>
      <c r="EK291" s="755"/>
      <c r="EL291" s="758"/>
      <c r="EM291" s="748"/>
      <c r="EN291" s="748"/>
      <c r="EO291" s="748"/>
      <c r="EP291" s="767"/>
      <c r="EQ291" s="748"/>
      <c r="ER291" s="758"/>
      <c r="ES291" s="755"/>
      <c r="ET291" s="755"/>
      <c r="EU291" s="755"/>
      <c r="EV291" s="755"/>
      <c r="EW291" s="755"/>
      <c r="EX291" s="758"/>
      <c r="EY291" s="252"/>
      <c r="EZ291" s="252"/>
      <c r="FA291" s="252"/>
      <c r="FB291" s="748"/>
      <c r="FC291" s="252"/>
      <c r="FD291" s="758"/>
      <c r="FE291" s="767"/>
      <c r="FF291" s="767"/>
      <c r="FG291" s="767"/>
      <c r="FH291" s="757"/>
      <c r="FI291" s="254"/>
      <c r="FJ291" s="758"/>
      <c r="FK291" s="767"/>
      <c r="FL291" s="767"/>
      <c r="FM291" s="767"/>
      <c r="FN291" s="767"/>
      <c r="FO291" s="767"/>
      <c r="FP291" s="780"/>
      <c r="FQ291" s="755"/>
      <c r="FR291" s="755"/>
      <c r="FS291" s="755"/>
      <c r="FT291" s="755"/>
      <c r="FU291" s="755"/>
      <c r="FV291" s="758"/>
      <c r="FW291" s="767"/>
      <c r="FX291" s="767"/>
      <c r="FY291" s="767"/>
      <c r="FZ291" s="767"/>
      <c r="GA291" s="254"/>
      <c r="GB291" s="758"/>
      <c r="GC291" s="767"/>
      <c r="GD291" s="767"/>
      <c r="GE291" s="767"/>
      <c r="GF291" s="766"/>
      <c r="GG291" s="767"/>
      <c r="GH291" s="758"/>
      <c r="GI291" s="748"/>
      <c r="GJ291" s="748"/>
      <c r="GK291" s="748"/>
      <c r="GL291" s="767"/>
      <c r="GM291" s="766"/>
      <c r="GN291" s="758"/>
      <c r="GO291" s="755"/>
      <c r="GP291" s="755"/>
      <c r="GQ291" s="755"/>
      <c r="GR291" s="755"/>
      <c r="GS291" s="755"/>
      <c r="GT291" s="758"/>
      <c r="GU291" s="252"/>
      <c r="GV291" s="252"/>
      <c r="GW291" s="252"/>
      <c r="GX291" s="748"/>
      <c r="GY291" s="767"/>
      <c r="GZ291" s="758"/>
      <c r="HA291" s="748"/>
      <c r="HB291" s="748"/>
      <c r="HC291" s="748"/>
      <c r="HD291" s="767"/>
      <c r="HE291" s="748"/>
      <c r="HF291" s="767"/>
      <c r="HL291" s="5"/>
      <c r="HM291" s="758"/>
      <c r="HN291" s="748"/>
      <c r="HO291" s="787"/>
      <c r="HP291" s="787"/>
      <c r="HQ291" s="758"/>
      <c r="HR291" s="758"/>
      <c r="HS291" s="758"/>
      <c r="HT291" s="755"/>
      <c r="HU291" s="755"/>
      <c r="HV291" s="755"/>
      <c r="HW291" s="755"/>
      <c r="HX291" s="755"/>
      <c r="HY291" s="748"/>
      <c r="HZ291" s="755"/>
      <c r="IA291" s="755"/>
      <c r="IB291" s="755"/>
      <c r="IC291" s="755"/>
      <c r="ID291" s="755"/>
      <c r="IE291" s="767"/>
      <c r="IF291" s="252"/>
      <c r="IG291" s="252"/>
      <c r="IH291" s="252"/>
      <c r="II291" s="252"/>
      <c r="IJ291" s="252"/>
      <c r="IK291" s="767"/>
      <c r="IL291" s="767"/>
      <c r="IM291" s="767"/>
      <c r="IN291" s="767"/>
      <c r="IO291" s="767"/>
      <c r="IP291" s="60"/>
      <c r="IQ291" s="767"/>
      <c r="IR291" s="758"/>
      <c r="IS291" s="758"/>
      <c r="IT291" s="758"/>
      <c r="IU291" s="758"/>
      <c r="IV291" s="758"/>
      <c r="IW291" s="758"/>
      <c r="IY291" s="753"/>
      <c r="IZ291" s="546"/>
      <c r="JA291" s="546"/>
      <c r="JB291" s="546"/>
      <c r="JC291" s="5"/>
      <c r="JD291" s="565"/>
      <c r="JE291" s="565"/>
      <c r="JF291" s="565"/>
      <c r="JG291" s="565"/>
      <c r="JH291" s="565"/>
      <c r="JI291" s="101"/>
      <c r="JJ291" s="59"/>
    </row>
    <row r="292" spans="1:274" ht="14.25" customHeight="1" x14ac:dyDescent="0.15">
      <c r="A292" s="250" t="s">
        <v>54</v>
      </c>
      <c r="B292" s="394" t="s">
        <v>93</v>
      </c>
      <c r="C292" s="917">
        <v>17.771999999999998</v>
      </c>
      <c r="D292" s="918">
        <v>12.38</v>
      </c>
      <c r="E292" s="922">
        <v>14.574999999999999</v>
      </c>
      <c r="F292" s="924">
        <v>10.811999999999999</v>
      </c>
      <c r="G292" s="918">
        <v>12.571999999999999</v>
      </c>
      <c r="H292" s="961">
        <v>8.9369999999999994</v>
      </c>
      <c r="I292" s="920">
        <v>9.42</v>
      </c>
      <c r="J292" s="918">
        <v>8.3339999999999996</v>
      </c>
      <c r="K292" s="922">
        <v>8.4179999999999993</v>
      </c>
      <c r="L292" s="920">
        <v>5.0439999999999996</v>
      </c>
      <c r="M292" s="926">
        <v>6.6849999999999996</v>
      </c>
      <c r="N292" s="922">
        <v>8.7769999999999992</v>
      </c>
      <c r="O292" s="920">
        <v>11</v>
      </c>
      <c r="P292" s="918">
        <v>14.087999999999999</v>
      </c>
      <c r="Q292" s="923">
        <v>8.4640000000000004</v>
      </c>
      <c r="R292" s="924">
        <v>7.0890000000000004</v>
      </c>
      <c r="S292" s="918">
        <v>4.4390000000000001</v>
      </c>
      <c r="T292" s="922">
        <v>6.3070000000000004</v>
      </c>
      <c r="U292" s="924">
        <v>5.1689999999999996</v>
      </c>
      <c r="V292" s="1077">
        <v>3.2469999999999999</v>
      </c>
      <c r="W292" s="925">
        <v>1.6040000000000001</v>
      </c>
      <c r="X292" s="924">
        <v>1.698</v>
      </c>
      <c r="Y292" s="926">
        <v>0.81899999999999995</v>
      </c>
      <c r="Z292" s="923">
        <v>0.47599999999999998</v>
      </c>
      <c r="AA292" s="927">
        <v>0.16400000000000001</v>
      </c>
      <c r="AB292" s="926">
        <v>0.221</v>
      </c>
      <c r="AC292" s="922">
        <v>0.503</v>
      </c>
      <c r="AD292" s="920">
        <v>1.8029999999999999</v>
      </c>
      <c r="AE292" s="1086">
        <v>4.6859999999999999</v>
      </c>
      <c r="AF292" s="922">
        <v>8.9909999999999997</v>
      </c>
      <c r="AG292" s="920">
        <v>15.026999999999999</v>
      </c>
      <c r="AH292" s="918">
        <v>19.355</v>
      </c>
      <c r="AI292" s="922">
        <v>21.773</v>
      </c>
      <c r="AJ292" s="920">
        <v>19.765000000000001</v>
      </c>
      <c r="AK292" s="918">
        <v>17.478000000000002</v>
      </c>
      <c r="AL292" s="928">
        <v>30.951000000000001</v>
      </c>
      <c r="AO292" s="1651"/>
      <c r="AQ292" s="822"/>
      <c r="AR292" s="822"/>
      <c r="AS292" s="822"/>
      <c r="AT292" s="822"/>
      <c r="AV292" s="1654"/>
      <c r="AW292" s="1654"/>
      <c r="AX292" s="1654"/>
      <c r="BB292" s="822"/>
      <c r="BC292" s="822"/>
      <c r="BD292" s="767"/>
      <c r="BE292" s="767"/>
      <c r="BF292" s="758"/>
      <c r="BG292" s="770"/>
      <c r="BH292" s="778"/>
      <c r="BI292" s="768"/>
      <c r="BJ292" s="768"/>
      <c r="BK292" s="748"/>
      <c r="BL292" s="758"/>
      <c r="BM292" s="755"/>
      <c r="BN292" s="755"/>
      <c r="BO292" s="755"/>
      <c r="BP292" s="755"/>
      <c r="BQ292" s="755"/>
      <c r="BR292" s="758"/>
      <c r="BS292" s="755"/>
      <c r="BT292" s="755"/>
      <c r="BU292" s="755"/>
      <c r="BV292" s="755"/>
      <c r="BW292" s="755"/>
      <c r="BX292" s="787"/>
      <c r="BY292" s="767"/>
      <c r="BZ292" s="767"/>
      <c r="CA292" s="767"/>
      <c r="CB292" s="767"/>
      <c r="CC292" s="767"/>
      <c r="CD292" s="787"/>
      <c r="CE292" s="767"/>
      <c r="CF292" s="767"/>
      <c r="CG292" s="767"/>
      <c r="CH292" s="252"/>
      <c r="CI292" s="767"/>
      <c r="CJ292" s="758"/>
      <c r="CK292" s="767"/>
      <c r="CL292" s="1344"/>
      <c r="CM292" s="767"/>
      <c r="CN292" s="748"/>
      <c r="CO292" s="767"/>
      <c r="CP292" s="787"/>
      <c r="CQ292" s="767"/>
      <c r="CR292" s="1344"/>
      <c r="CS292" s="767"/>
      <c r="CT292" s="767"/>
      <c r="CU292" s="767"/>
      <c r="CV292" s="748"/>
      <c r="CW292" s="758"/>
      <c r="CX292" s="758"/>
      <c r="CY292" s="758"/>
      <c r="CZ292" s="748"/>
      <c r="DA292" s="758"/>
      <c r="DB292" s="748"/>
      <c r="DC292" s="252"/>
      <c r="DD292" s="252"/>
      <c r="DE292" s="252"/>
      <c r="DF292" s="748"/>
      <c r="DG292" s="767"/>
      <c r="DH292" s="787"/>
      <c r="DI292" s="767"/>
      <c r="DJ292" s="767"/>
      <c r="DK292" s="767"/>
      <c r="DL292" s="252"/>
      <c r="DM292" s="252"/>
      <c r="DN292" s="758"/>
      <c r="DO292" s="767"/>
      <c r="DP292" s="767"/>
      <c r="DQ292" s="767"/>
      <c r="DR292" s="748"/>
      <c r="DS292" s="767"/>
      <c r="DT292" s="787"/>
      <c r="DU292" s="755"/>
      <c r="DV292" s="755"/>
      <c r="DW292" s="755"/>
      <c r="DX292" s="755"/>
      <c r="DY292" s="755"/>
      <c r="DZ292" s="787"/>
      <c r="EA292" s="252"/>
      <c r="EB292" s="252"/>
      <c r="EC292" s="252"/>
      <c r="ED292" s="748"/>
      <c r="EE292" s="252"/>
      <c r="EF292" s="787"/>
      <c r="EG292" s="252"/>
      <c r="EH292" s="252"/>
      <c r="EI292" s="252"/>
      <c r="EJ292" s="748"/>
      <c r="EK292" s="767"/>
      <c r="EL292" s="748"/>
      <c r="EM292" s="755"/>
      <c r="EN292" s="755"/>
      <c r="EO292" s="755"/>
      <c r="EP292" s="755"/>
      <c r="EQ292" s="755"/>
      <c r="ER292" s="758"/>
      <c r="ES292" s="767"/>
      <c r="ET292" s="767"/>
      <c r="EU292" s="767"/>
      <c r="EV292" s="748"/>
      <c r="EW292" s="767"/>
      <c r="EX292" s="748"/>
      <c r="EY292" s="748"/>
      <c r="EZ292" s="748"/>
      <c r="FA292" s="748"/>
      <c r="FB292" s="767"/>
      <c r="FC292" s="767"/>
      <c r="FD292" s="787"/>
      <c r="FE292" s="755"/>
      <c r="FF292" s="755"/>
      <c r="FG292" s="755"/>
      <c r="FH292" s="755"/>
      <c r="FI292" s="755"/>
      <c r="FJ292" s="787"/>
      <c r="FK292" s="545"/>
      <c r="FL292" s="753"/>
      <c r="FM292" s="546"/>
      <c r="FN292" s="546"/>
      <c r="FO292" s="546"/>
      <c r="FP292" s="787"/>
      <c r="FQ292" s="755"/>
      <c r="FR292" s="755"/>
      <c r="FS292" s="755"/>
      <c r="FT292" s="755"/>
      <c r="FU292" s="755"/>
      <c r="FV292" s="748"/>
      <c r="FW292" s="748"/>
      <c r="FX292" s="748"/>
      <c r="FY292" s="748"/>
      <c r="FZ292" s="767"/>
      <c r="GA292" s="252"/>
      <c r="GB292" s="748"/>
      <c r="GH292" s="792"/>
      <c r="GI292" s="748"/>
      <c r="GJ292" s="748"/>
      <c r="GK292" s="787"/>
      <c r="GL292" s="787"/>
      <c r="GM292" s="758"/>
      <c r="GN292" s="768"/>
      <c r="GO292" s="787"/>
      <c r="GP292" s="755"/>
      <c r="GQ292" s="755"/>
      <c r="GR292" s="755"/>
      <c r="GS292" s="755"/>
      <c r="GT292" s="755"/>
      <c r="GU292" s="758"/>
      <c r="GV292" s="767"/>
      <c r="GW292" s="767"/>
      <c r="GX292" s="767"/>
      <c r="GY292" s="60"/>
      <c r="GZ292" s="748"/>
      <c r="HA292" s="748"/>
      <c r="HB292" s="755"/>
      <c r="HC292" s="755"/>
      <c r="HD292" s="755"/>
      <c r="HE292" s="755"/>
      <c r="HF292" s="755"/>
      <c r="HG292" s="748"/>
      <c r="HH292" s="767"/>
      <c r="HI292" s="767"/>
      <c r="HJ292" s="767"/>
      <c r="HK292" s="767"/>
      <c r="HL292" s="768"/>
      <c r="HM292" s="767"/>
      <c r="HN292" s="758"/>
      <c r="HO292" s="758"/>
      <c r="HP292" s="757"/>
      <c r="HQ292" s="758"/>
      <c r="HR292" s="758"/>
      <c r="HS292" s="748"/>
      <c r="HU292" s="753"/>
      <c r="HV292" s="546"/>
      <c r="HW292" s="546"/>
      <c r="HX292" s="546"/>
      <c r="HY292" s="5"/>
    </row>
    <row r="293" spans="1:274" ht="14.25" customHeight="1" x14ac:dyDescent="0.15">
      <c r="A293" s="184" t="s">
        <v>185</v>
      </c>
      <c r="B293" s="395" t="s">
        <v>94</v>
      </c>
      <c r="C293" s="929">
        <v>22327.94</v>
      </c>
      <c r="D293" s="930">
        <v>7027.9049999999997</v>
      </c>
      <c r="E293" s="934">
        <v>12297.819</v>
      </c>
      <c r="F293" s="936">
        <v>9707.16</v>
      </c>
      <c r="G293" s="930">
        <v>7663.7020000000002</v>
      </c>
      <c r="H293" s="986">
        <v>4579.0929999999998</v>
      </c>
      <c r="I293" s="932">
        <v>4322.652</v>
      </c>
      <c r="J293" s="930">
        <v>3570.9560000000001</v>
      </c>
      <c r="K293" s="934">
        <v>4463.0240000000003</v>
      </c>
      <c r="L293" s="932">
        <v>3756.9960000000001</v>
      </c>
      <c r="M293" s="938">
        <v>5166.7299999999996</v>
      </c>
      <c r="N293" s="934">
        <v>5429.1220000000003</v>
      </c>
      <c r="O293" s="972">
        <v>6117.2389999999996</v>
      </c>
      <c r="P293" s="930">
        <v>5184.7020000000002</v>
      </c>
      <c r="Q293" s="935">
        <v>2829.0830000000001</v>
      </c>
      <c r="R293" s="936">
        <v>2672.9349999999999</v>
      </c>
      <c r="S293" s="930">
        <v>2271.5740000000001</v>
      </c>
      <c r="T293" s="934">
        <v>3412.433</v>
      </c>
      <c r="U293" s="936">
        <v>2328.0279999999998</v>
      </c>
      <c r="V293" s="1078">
        <v>1941.479</v>
      </c>
      <c r="W293" s="937">
        <v>1665.943</v>
      </c>
      <c r="X293" s="936">
        <v>1646.0820000000001</v>
      </c>
      <c r="Y293" s="938">
        <v>992.995</v>
      </c>
      <c r="Z293" s="935">
        <v>805.13599999999997</v>
      </c>
      <c r="AA293" s="939">
        <v>303.09699999999998</v>
      </c>
      <c r="AB293" s="930">
        <v>266.32799999999997</v>
      </c>
      <c r="AC293" s="934">
        <v>784.64200000000005</v>
      </c>
      <c r="AD293" s="932">
        <v>2998.3159999999998</v>
      </c>
      <c r="AE293" s="1084">
        <v>4862.634</v>
      </c>
      <c r="AF293" s="934">
        <v>6245.5050000000001</v>
      </c>
      <c r="AG293" s="932">
        <v>5619.5039999999999</v>
      </c>
      <c r="AH293" s="930">
        <v>8678.4310000000005</v>
      </c>
      <c r="AI293" s="934">
        <v>10404.469999999999</v>
      </c>
      <c r="AJ293" s="932">
        <v>8889.6959999999999</v>
      </c>
      <c r="AK293" s="930">
        <v>8253.2160000000003</v>
      </c>
      <c r="AL293" s="940">
        <v>31187.371999999999</v>
      </c>
      <c r="AN293" s="100"/>
      <c r="AO293" s="1651"/>
      <c r="AQ293" s="822"/>
      <c r="AR293" s="822"/>
      <c r="AS293" s="822"/>
      <c r="AT293" s="822"/>
      <c r="AY293" s="1654"/>
      <c r="BB293" s="1659"/>
      <c r="BC293" s="1659"/>
      <c r="BD293" s="767"/>
      <c r="BE293" s="767"/>
      <c r="BF293" s="787"/>
      <c r="BG293" s="252"/>
      <c r="BH293" s="252"/>
      <c r="BI293" s="252"/>
      <c r="BJ293" s="748"/>
      <c r="BK293" s="767"/>
      <c r="BL293" s="758"/>
      <c r="BM293" s="755"/>
      <c r="BN293" s="755"/>
      <c r="BO293" s="755"/>
      <c r="BP293" s="755"/>
      <c r="BQ293" s="755"/>
      <c r="BR293" s="758"/>
      <c r="BS293" s="755"/>
      <c r="BT293" s="755"/>
      <c r="BU293" s="755"/>
      <c r="BV293" s="755"/>
      <c r="BW293" s="755"/>
      <c r="BX293" s="758"/>
      <c r="BY293" s="767"/>
      <c r="BZ293" s="767"/>
      <c r="CA293" s="767"/>
      <c r="CB293" s="767"/>
      <c r="CC293" s="252"/>
      <c r="CD293" s="758"/>
      <c r="CE293" s="767"/>
      <c r="CF293" s="767"/>
      <c r="CG293" s="767"/>
      <c r="CH293" s="748"/>
      <c r="CI293" s="767"/>
      <c r="CJ293" s="758"/>
      <c r="CK293" s="767"/>
      <c r="CL293" s="767"/>
      <c r="CM293" s="767"/>
      <c r="CN293" s="252"/>
      <c r="CO293" s="767"/>
      <c r="CP293" s="758"/>
      <c r="CQ293" s="767"/>
      <c r="CR293" s="1344"/>
      <c r="CS293" s="767"/>
      <c r="CT293" s="767"/>
      <c r="CU293" s="767"/>
      <c r="CV293" s="758"/>
      <c r="CW293" s="755"/>
      <c r="CX293" s="755"/>
      <c r="CY293" s="755"/>
      <c r="CZ293" s="755"/>
      <c r="DA293" s="755"/>
      <c r="DB293" s="758"/>
      <c r="DC293" s="767"/>
      <c r="DD293" s="767"/>
      <c r="DE293" s="767"/>
      <c r="DF293" s="748"/>
      <c r="DG293" s="767"/>
      <c r="DH293" s="758"/>
      <c r="DI293" s="758"/>
      <c r="DJ293" s="758"/>
      <c r="DK293" s="767"/>
      <c r="DL293" s="758"/>
      <c r="DM293" s="748"/>
      <c r="DN293" s="787"/>
      <c r="DO293" s="748"/>
      <c r="DP293" s="748"/>
      <c r="DQ293" s="748"/>
      <c r="DR293" s="748"/>
      <c r="DS293" s="767"/>
      <c r="DT293" s="758"/>
      <c r="DU293" s="767"/>
      <c r="DV293" s="767"/>
      <c r="DW293" s="767"/>
      <c r="DX293" s="252"/>
      <c r="DY293" s="748"/>
      <c r="DZ293" s="748"/>
      <c r="EA293" s="767"/>
      <c r="EB293" s="767"/>
      <c r="EC293" s="767"/>
      <c r="ED293" s="767"/>
      <c r="EE293" s="767"/>
      <c r="EF293" s="758"/>
      <c r="EG293" s="767"/>
      <c r="EH293" s="767"/>
      <c r="EI293" s="767"/>
      <c r="EJ293" s="748"/>
      <c r="EK293" s="767"/>
      <c r="EL293" s="758"/>
      <c r="EM293" s="252"/>
      <c r="EN293" s="252"/>
      <c r="EO293" s="252"/>
      <c r="EP293" s="748"/>
      <c r="EQ293" s="252"/>
      <c r="ER293" s="758"/>
      <c r="ES293" s="755"/>
      <c r="ET293" s="755"/>
      <c r="EU293" s="755"/>
      <c r="EV293" s="755"/>
      <c r="EW293" s="755"/>
      <c r="EX293" s="780"/>
      <c r="EY293" s="755"/>
      <c r="EZ293" s="755"/>
      <c r="FA293" s="755"/>
      <c r="FB293" s="755"/>
      <c r="FC293" s="755"/>
      <c r="FD293" s="748"/>
      <c r="FE293" s="755"/>
      <c r="FF293" s="755"/>
      <c r="FG293" s="755"/>
      <c r="FH293" s="755"/>
      <c r="FI293" s="755"/>
      <c r="FJ293" s="758"/>
      <c r="FK293" s="748"/>
      <c r="FL293" s="748"/>
      <c r="FM293" s="748"/>
      <c r="FN293" s="767"/>
      <c r="FO293" s="766"/>
      <c r="FP293" s="758"/>
      <c r="FQ293" s="755"/>
      <c r="FR293" s="756"/>
      <c r="FS293" s="757"/>
      <c r="FT293" s="757"/>
      <c r="FU293" s="757"/>
      <c r="FV293" s="758"/>
      <c r="FW293" s="545"/>
      <c r="FX293" s="753"/>
      <c r="FY293" s="546"/>
      <c r="FZ293" s="546"/>
      <c r="GA293" s="546"/>
      <c r="GB293" s="758"/>
      <c r="GC293" s="755"/>
      <c r="GD293" s="756"/>
      <c r="GE293" s="757"/>
      <c r="GF293" s="757"/>
      <c r="GG293" s="757"/>
      <c r="GH293" s="758"/>
      <c r="GI293" s="755"/>
      <c r="GJ293" s="755"/>
      <c r="GK293" s="755"/>
      <c r="GL293" s="755"/>
      <c r="GM293" s="755"/>
      <c r="GN293" s="767"/>
      <c r="GP293" s="238"/>
      <c r="GQ293" s="3"/>
      <c r="GR293" s="3"/>
      <c r="GS293" s="3"/>
      <c r="GT293" s="5"/>
      <c r="GU293" s="758"/>
      <c r="GV293" s="758"/>
      <c r="GW293" s="758"/>
      <c r="GX293" s="758"/>
      <c r="GY293" s="758"/>
      <c r="GZ293" s="758"/>
      <c r="HA293" s="758"/>
      <c r="HB293" s="758"/>
      <c r="HC293" s="767"/>
      <c r="HD293" s="767"/>
      <c r="HE293" s="252"/>
      <c r="HF293" s="748"/>
      <c r="HG293" s="758"/>
      <c r="HH293" s="748"/>
      <c r="HI293" s="748"/>
      <c r="HJ293" s="748"/>
      <c r="HK293" s="60"/>
      <c r="HL293" s="748"/>
      <c r="HM293" s="767"/>
      <c r="HN293" s="767"/>
      <c r="HO293" s="767"/>
      <c r="HP293" s="767"/>
      <c r="HQ293" s="748"/>
      <c r="HR293" s="748"/>
      <c r="HS293" s="767"/>
      <c r="HT293" s="767"/>
      <c r="HU293" s="767"/>
      <c r="HV293" s="767"/>
      <c r="HW293" s="768"/>
      <c r="HX293" s="767"/>
      <c r="HY293" s="748"/>
      <c r="HZ293" s="758"/>
      <c r="IA293" s="758"/>
      <c r="IB293" s="758"/>
      <c r="IC293" s="757"/>
      <c r="ID293" s="758"/>
      <c r="IE293" s="755"/>
    </row>
    <row r="294" spans="1:274" ht="14.25" customHeight="1" x14ac:dyDescent="0.15">
      <c r="A294" s="186" t="s">
        <v>185</v>
      </c>
      <c r="B294" s="417" t="s">
        <v>96</v>
      </c>
      <c r="C294" s="941">
        <v>1256</v>
      </c>
      <c r="D294" s="942">
        <v>568</v>
      </c>
      <c r="E294" s="946">
        <v>844</v>
      </c>
      <c r="F294" s="948">
        <v>898</v>
      </c>
      <c r="G294" s="942">
        <v>610</v>
      </c>
      <c r="H294" s="943">
        <v>512</v>
      </c>
      <c r="I294" s="944">
        <v>459</v>
      </c>
      <c r="J294" s="942">
        <v>428</v>
      </c>
      <c r="K294" s="946">
        <v>530</v>
      </c>
      <c r="L294" s="944">
        <v>745</v>
      </c>
      <c r="M294" s="942">
        <v>773</v>
      </c>
      <c r="N294" s="946">
        <v>619</v>
      </c>
      <c r="O294" s="944">
        <v>556</v>
      </c>
      <c r="P294" s="942">
        <v>368</v>
      </c>
      <c r="Q294" s="947">
        <v>334</v>
      </c>
      <c r="R294" s="944">
        <v>377</v>
      </c>
      <c r="S294" s="942">
        <v>512</v>
      </c>
      <c r="T294" s="946">
        <v>541</v>
      </c>
      <c r="U294" s="948">
        <v>450</v>
      </c>
      <c r="V294" s="980">
        <v>598</v>
      </c>
      <c r="W294" s="947">
        <v>1039</v>
      </c>
      <c r="X294" s="948">
        <v>969</v>
      </c>
      <c r="Y294" s="949">
        <v>1212</v>
      </c>
      <c r="Z294" s="947">
        <v>1691</v>
      </c>
      <c r="AA294" s="950">
        <v>1848</v>
      </c>
      <c r="AB294" s="942">
        <v>1205</v>
      </c>
      <c r="AC294" s="946">
        <v>1560</v>
      </c>
      <c r="AD294" s="944">
        <v>1663</v>
      </c>
      <c r="AE294" s="1085">
        <v>1038</v>
      </c>
      <c r="AF294" s="946">
        <v>695</v>
      </c>
      <c r="AG294" s="944">
        <v>374</v>
      </c>
      <c r="AH294" s="942">
        <v>448</v>
      </c>
      <c r="AI294" s="946">
        <v>478</v>
      </c>
      <c r="AJ294" s="944">
        <v>450</v>
      </c>
      <c r="AK294" s="942">
        <v>472</v>
      </c>
      <c r="AL294" s="951">
        <v>1008</v>
      </c>
      <c r="AO294" s="1651"/>
      <c r="AP294" s="1655"/>
      <c r="AQ294" s="822"/>
      <c r="AR294" s="822"/>
      <c r="AS294" s="822"/>
      <c r="AT294" s="822"/>
      <c r="AU294" s="1656"/>
      <c r="AZ294" s="1654"/>
      <c r="BA294" s="1656"/>
      <c r="BC294" s="760"/>
      <c r="BD294" s="755"/>
      <c r="BE294" s="755"/>
      <c r="BF294" s="758"/>
      <c r="BG294" s="770"/>
      <c r="BH294" s="778"/>
      <c r="BI294" s="768"/>
      <c r="BJ294" s="767"/>
      <c r="BK294" s="748"/>
      <c r="BL294" s="758"/>
      <c r="BM294" s="252"/>
      <c r="BN294" s="252"/>
      <c r="BO294" s="252"/>
      <c r="BP294" s="767"/>
      <c r="BQ294" s="767"/>
      <c r="BR294" s="787"/>
      <c r="BS294" s="767"/>
      <c r="BT294" s="767"/>
      <c r="BU294" s="767"/>
      <c r="BV294" s="767"/>
      <c r="BW294" s="767"/>
      <c r="BX294" s="787"/>
      <c r="BY294" s="767"/>
      <c r="BZ294" s="767"/>
      <c r="CA294" s="767"/>
      <c r="CB294" s="767"/>
      <c r="CC294" s="767"/>
      <c r="CD294" s="758"/>
      <c r="CE294" s="767"/>
      <c r="CF294" s="1344"/>
      <c r="CG294" s="767"/>
      <c r="CH294" s="767"/>
      <c r="CI294" s="252"/>
      <c r="CJ294" s="758"/>
      <c r="CK294" s="755"/>
      <c r="CL294" s="755"/>
      <c r="CM294" s="755"/>
      <c r="CN294" s="755"/>
      <c r="CO294" s="755"/>
      <c r="CP294" s="758"/>
      <c r="CQ294" s="767"/>
      <c r="CR294" s="767"/>
      <c r="CS294" s="767"/>
      <c r="CT294" s="748"/>
      <c r="CU294" s="767"/>
      <c r="CV294" s="758"/>
      <c r="CW294" s="770"/>
      <c r="CX294" s="778"/>
      <c r="CY294" s="767"/>
      <c r="CZ294" s="757"/>
      <c r="DA294" s="767"/>
      <c r="DB294" s="758"/>
      <c r="DC294" s="758"/>
      <c r="DD294" s="758"/>
      <c r="DE294" s="758"/>
      <c r="DF294" s="758"/>
      <c r="DG294" s="758"/>
      <c r="DH294" s="755"/>
      <c r="DI294" s="767"/>
      <c r="DJ294" s="767"/>
      <c r="DK294" s="767"/>
      <c r="DL294" s="767"/>
      <c r="DM294" s="254"/>
      <c r="DN294" s="758"/>
      <c r="DO294" s="773"/>
      <c r="DP294" s="765"/>
      <c r="DQ294" s="766"/>
      <c r="DR294" s="757"/>
      <c r="DS294" s="254"/>
      <c r="DT294" s="758"/>
      <c r="DU294" s="767"/>
      <c r="DV294" s="767"/>
      <c r="DW294" s="767"/>
      <c r="DX294" s="767"/>
      <c r="DY294" s="767"/>
      <c r="DZ294" s="758"/>
      <c r="EA294" s="748"/>
      <c r="EB294" s="748"/>
      <c r="EC294" s="748"/>
      <c r="ED294" s="767"/>
      <c r="EE294" s="767"/>
      <c r="EF294" s="758"/>
      <c r="EG294" s="252"/>
      <c r="EH294" s="252"/>
      <c r="EI294" s="252"/>
      <c r="EJ294" s="748"/>
      <c r="EK294" s="252"/>
      <c r="EL294" s="758"/>
      <c r="EM294" s="767"/>
      <c r="EN294" s="767"/>
      <c r="EO294" s="758"/>
      <c r="EP294" s="757"/>
      <c r="EQ294" s="767"/>
      <c r="ER294" s="758"/>
      <c r="ES294" s="755"/>
      <c r="ET294" s="755"/>
      <c r="EU294" s="755"/>
      <c r="EV294" s="755"/>
      <c r="EW294" s="755"/>
      <c r="EX294" s="780"/>
      <c r="EY294" s="755"/>
      <c r="EZ294" s="755"/>
      <c r="FA294" s="755"/>
      <c r="FB294" s="755"/>
      <c r="FC294" s="755"/>
      <c r="FD294" s="758"/>
      <c r="FE294" s="755"/>
      <c r="FF294" s="755"/>
      <c r="FG294" s="755"/>
      <c r="FH294" s="755"/>
      <c r="FI294" s="755"/>
      <c r="FJ294" s="758"/>
      <c r="FK294" s="773"/>
      <c r="FL294" s="762"/>
      <c r="FM294" s="766"/>
      <c r="FN294" s="766"/>
      <c r="FO294" s="766"/>
      <c r="FP294" s="758"/>
      <c r="FQ294" s="545"/>
      <c r="FR294" s="753"/>
      <c r="FS294" s="546"/>
      <c r="FT294" s="546"/>
      <c r="FU294" s="546"/>
      <c r="FV294" s="758"/>
      <c r="FW294" s="767"/>
      <c r="FX294" s="767"/>
      <c r="FY294" s="767"/>
      <c r="FZ294" s="252"/>
      <c r="GA294" s="767"/>
      <c r="GB294" s="767"/>
      <c r="GH294" s="5"/>
      <c r="GI294" s="758"/>
      <c r="GJ294" s="758"/>
      <c r="GK294" s="758"/>
      <c r="GL294" s="758"/>
      <c r="GM294" s="787"/>
      <c r="GN294" s="768"/>
      <c r="GO294" s="758"/>
      <c r="GP294" s="755"/>
      <c r="GQ294" s="755"/>
      <c r="GR294" s="755"/>
      <c r="GS294" s="755"/>
      <c r="GT294" s="755"/>
      <c r="GU294" s="748"/>
      <c r="GV294" s="748"/>
      <c r="GW294" s="748"/>
      <c r="GX294" s="748"/>
      <c r="GY294" s="767"/>
      <c r="GZ294" s="748"/>
      <c r="HA294" s="767"/>
      <c r="HB294" s="767"/>
      <c r="HC294" s="767"/>
      <c r="HD294" s="768"/>
      <c r="HE294" s="748"/>
      <c r="HF294" s="748"/>
      <c r="HG294" s="767"/>
      <c r="HH294" s="755"/>
      <c r="HI294" s="756"/>
      <c r="HJ294" s="757"/>
      <c r="HK294" s="758"/>
      <c r="HL294" s="758"/>
      <c r="HM294" s="758"/>
      <c r="HO294" s="753"/>
      <c r="HP294" s="546"/>
      <c r="HQ294" s="546"/>
      <c r="HR294" s="546"/>
    </row>
    <row r="295" spans="1:274" ht="14.25" customHeight="1" x14ac:dyDescent="0.15">
      <c r="A295" s="250" t="s">
        <v>55</v>
      </c>
      <c r="B295" s="394" t="s">
        <v>93</v>
      </c>
      <c r="C295" s="917">
        <v>20.096</v>
      </c>
      <c r="D295" s="918">
        <v>15.766</v>
      </c>
      <c r="E295" s="922">
        <v>11.851000000000001</v>
      </c>
      <c r="F295" s="924">
        <v>10.896000000000001</v>
      </c>
      <c r="G295" s="918">
        <v>11.209</v>
      </c>
      <c r="H295" s="961">
        <v>9.1959999999999997</v>
      </c>
      <c r="I295" s="920">
        <v>9.7829999999999995</v>
      </c>
      <c r="J295" s="918">
        <v>8.9120000000000008</v>
      </c>
      <c r="K295" s="922">
        <v>10.327</v>
      </c>
      <c r="L295" s="920">
        <v>7.8150000000000004</v>
      </c>
      <c r="M295" s="926">
        <v>6.5609999999999999</v>
      </c>
      <c r="N295" s="922">
        <v>4.593</v>
      </c>
      <c r="O295" s="920">
        <v>2.5369999999999999</v>
      </c>
      <c r="P295" s="918">
        <v>1.4730000000000001</v>
      </c>
      <c r="Q295" s="923">
        <v>0.5</v>
      </c>
      <c r="R295" s="924">
        <v>0.14699999999999999</v>
      </c>
      <c r="S295" s="1087">
        <v>5.0999999999999997E-2</v>
      </c>
      <c r="T295" s="922">
        <v>0</v>
      </c>
      <c r="U295" s="924">
        <v>0</v>
      </c>
      <c r="V295" s="1077">
        <v>0</v>
      </c>
      <c r="W295" s="925">
        <v>0</v>
      </c>
      <c r="X295" s="924">
        <v>0</v>
      </c>
      <c r="Y295" s="926">
        <v>0</v>
      </c>
      <c r="Z295" s="925">
        <v>0</v>
      </c>
      <c r="AA295" s="927">
        <v>0</v>
      </c>
      <c r="AB295" s="926">
        <v>0</v>
      </c>
      <c r="AC295" s="922">
        <v>0</v>
      </c>
      <c r="AD295" s="920">
        <v>0</v>
      </c>
      <c r="AE295" s="1086">
        <v>0.72099999999999997</v>
      </c>
      <c r="AF295" s="922">
        <v>3.835</v>
      </c>
      <c r="AG295" s="920">
        <v>5.78</v>
      </c>
      <c r="AH295" s="918">
        <v>7.8449999999999998</v>
      </c>
      <c r="AI295" s="922">
        <v>9.2149999999999999</v>
      </c>
      <c r="AJ295" s="920">
        <v>11.015000000000001</v>
      </c>
      <c r="AK295" s="960">
        <v>11.686999999999999</v>
      </c>
      <c r="AL295" s="928">
        <v>19.414999999999999</v>
      </c>
      <c r="AO295" s="1651"/>
      <c r="AQ295" s="822"/>
      <c r="AR295" s="822"/>
      <c r="AS295" s="822"/>
      <c r="AT295" s="822"/>
      <c r="AV295" s="1654"/>
      <c r="AW295" s="1654"/>
      <c r="AX295" s="1654"/>
      <c r="BB295" s="822"/>
      <c r="BC295" s="822"/>
      <c r="BD295" s="748"/>
      <c r="BE295" s="748"/>
      <c r="BF295" s="758"/>
      <c r="BG295" s="755"/>
      <c r="BH295" s="755"/>
      <c r="BI295" s="755"/>
      <c r="BJ295" s="755"/>
      <c r="BK295" s="755"/>
      <c r="BL295" s="755"/>
      <c r="BM295" s="755"/>
      <c r="BN295" s="755"/>
      <c r="BO295" s="755"/>
      <c r="BP295" s="755"/>
      <c r="BQ295" s="758"/>
      <c r="BR295" s="755"/>
      <c r="BS295" s="755"/>
      <c r="BT295" s="755"/>
      <c r="BU295" s="755"/>
      <c r="BV295" s="755"/>
      <c r="BW295" s="787"/>
      <c r="BX295" s="767"/>
      <c r="BY295" s="767"/>
      <c r="BZ295" s="767"/>
      <c r="CA295" s="252"/>
      <c r="CB295" s="767"/>
      <c r="CC295" s="758"/>
      <c r="CD295" s="767"/>
      <c r="CE295" s="767"/>
      <c r="CF295" s="767"/>
      <c r="CG295" s="767"/>
      <c r="CH295" s="767"/>
      <c r="CI295" s="758"/>
      <c r="CJ295" s="767"/>
      <c r="CK295" s="767"/>
      <c r="CL295" s="767"/>
      <c r="CM295" s="767"/>
      <c r="CN295" s="767"/>
      <c r="CO295" s="787"/>
      <c r="CP295" s="767"/>
      <c r="CQ295" s="1344"/>
      <c r="CR295" s="767"/>
      <c r="CS295" s="767"/>
      <c r="CT295" s="252"/>
      <c r="CU295" s="787"/>
      <c r="CV295" s="755"/>
      <c r="CW295" s="755"/>
      <c r="CX295" s="755"/>
      <c r="CY295" s="755"/>
      <c r="CZ295" s="755"/>
      <c r="DA295" s="748"/>
      <c r="DB295" s="767"/>
      <c r="DC295" s="767"/>
      <c r="DD295" s="767"/>
      <c r="DE295" s="768"/>
      <c r="DF295" s="767"/>
      <c r="DG295" s="748"/>
      <c r="DH295" s="767"/>
      <c r="DI295" s="767"/>
      <c r="DJ295" s="767"/>
      <c r="DK295" s="767"/>
      <c r="DL295" s="767"/>
      <c r="DM295" s="787"/>
      <c r="DN295" s="758"/>
      <c r="DO295" s="758"/>
      <c r="DP295" s="758"/>
      <c r="DQ295" s="758"/>
      <c r="DR295" s="748"/>
      <c r="DS295" s="748"/>
      <c r="DT295" s="767"/>
      <c r="DU295" s="767"/>
      <c r="DV295" s="767"/>
      <c r="DW295" s="767"/>
      <c r="DX295" s="748"/>
      <c r="DY295" s="787"/>
      <c r="DZ295" s="252"/>
      <c r="EA295" s="252"/>
      <c r="EB295" s="252"/>
      <c r="EC295" s="252"/>
      <c r="ED295" s="252"/>
      <c r="EE295" s="758"/>
      <c r="EF295" s="252"/>
      <c r="EG295" s="252"/>
      <c r="EH295" s="252"/>
      <c r="EI295" s="748"/>
      <c r="EJ295" s="252"/>
      <c r="EK295" s="787"/>
      <c r="EL295" s="755"/>
      <c r="EM295" s="756"/>
      <c r="EN295" s="757"/>
      <c r="EO295" s="252"/>
      <c r="EP295" s="748"/>
      <c r="EQ295" s="748"/>
      <c r="ER295" s="748"/>
      <c r="ES295" s="748"/>
      <c r="ET295" s="748"/>
      <c r="EU295" s="757"/>
      <c r="EV295" s="767"/>
      <c r="EW295" s="784"/>
      <c r="EX295" s="755"/>
      <c r="EY295" s="755"/>
      <c r="EZ295" s="755"/>
      <c r="FA295" s="755"/>
      <c r="FB295" s="755"/>
      <c r="FC295" s="758"/>
      <c r="FD295" s="755"/>
      <c r="FE295" s="755"/>
      <c r="FF295" s="755"/>
      <c r="FG295" s="755"/>
      <c r="FH295" s="755"/>
      <c r="FI295" s="748"/>
      <c r="FJ295" s="773"/>
      <c r="FK295" s="762"/>
      <c r="FL295" s="766"/>
      <c r="FM295" s="748"/>
      <c r="FN295" s="767"/>
      <c r="FO295" s="787"/>
      <c r="FP295" s="773"/>
      <c r="FQ295" s="762"/>
      <c r="FR295" s="766"/>
      <c r="FS295" s="748"/>
      <c r="FT295" s="767"/>
      <c r="FU295" s="787"/>
      <c r="FV295" s="767"/>
      <c r="FW295" s="767"/>
      <c r="FX295" s="767"/>
      <c r="FY295" s="767"/>
      <c r="FZ295" s="748"/>
      <c r="GA295" s="748"/>
      <c r="GB295" s="755"/>
      <c r="GC295" s="755"/>
      <c r="GD295" s="755"/>
      <c r="GE295" s="755"/>
      <c r="GF295" s="755"/>
      <c r="GG295" s="748"/>
      <c r="GM295" s="792"/>
      <c r="GN295" s="748"/>
      <c r="GO295" s="755"/>
      <c r="GP295" s="755"/>
      <c r="GQ295" s="755"/>
      <c r="GR295" s="755"/>
      <c r="GS295" s="755"/>
      <c r="GT295" s="748"/>
      <c r="GU295" s="769"/>
      <c r="GV295" s="769"/>
      <c r="GW295" s="769"/>
      <c r="GX295" s="769"/>
      <c r="GY295" s="769"/>
      <c r="GZ295" s="787"/>
      <c r="HA295" s="755"/>
      <c r="HB295" s="755"/>
      <c r="HC295" s="755"/>
      <c r="HD295" s="755"/>
      <c r="HE295" s="755"/>
      <c r="HF295" s="758"/>
      <c r="HG295" s="755"/>
      <c r="HH295" s="755"/>
      <c r="HI295" s="755"/>
      <c r="HJ295" s="755"/>
      <c r="HK295" s="755"/>
      <c r="HL295" s="748"/>
      <c r="HM295" s="767"/>
      <c r="HN295" s="767"/>
      <c r="HO295" s="767"/>
      <c r="HP295" s="768"/>
      <c r="HQ295" s="748"/>
      <c r="HR295" s="748"/>
      <c r="HS295" s="755"/>
      <c r="HT295" s="755"/>
      <c r="HU295" s="755"/>
      <c r="HV295" s="755"/>
      <c r="HW295" s="755"/>
      <c r="HX295" s="767"/>
      <c r="HY295" s="758"/>
      <c r="HZ295" s="758"/>
      <c r="IA295" s="758"/>
      <c r="IB295" s="758"/>
      <c r="IC295" s="758"/>
      <c r="ID295" s="748"/>
      <c r="IF295" s="753"/>
      <c r="IG295" s="546"/>
      <c r="IH295" s="546"/>
      <c r="II295" s="546"/>
    </row>
    <row r="296" spans="1:274" ht="14.25" customHeight="1" x14ac:dyDescent="0.15">
      <c r="A296" s="184" t="s">
        <v>186</v>
      </c>
      <c r="B296" s="395" t="s">
        <v>94</v>
      </c>
      <c r="C296" s="929">
        <v>43360.076000000001</v>
      </c>
      <c r="D296" s="930">
        <v>17140.543000000001</v>
      </c>
      <c r="E296" s="934">
        <v>14794.186</v>
      </c>
      <c r="F296" s="936">
        <v>15594.404</v>
      </c>
      <c r="G296" s="930">
        <v>12930.132</v>
      </c>
      <c r="H296" s="986">
        <v>9462.91</v>
      </c>
      <c r="I296" s="932">
        <v>9656.9920000000002</v>
      </c>
      <c r="J296" s="930">
        <v>7130.7759999999998</v>
      </c>
      <c r="K296" s="934">
        <v>6511.9690000000001</v>
      </c>
      <c r="L296" s="932">
        <v>4247.9960000000001</v>
      </c>
      <c r="M296" s="938">
        <v>3897.6439999999998</v>
      </c>
      <c r="N296" s="934">
        <v>2734.83</v>
      </c>
      <c r="O296" s="972">
        <v>1704.607</v>
      </c>
      <c r="P296" s="930">
        <v>922.86</v>
      </c>
      <c r="Q296" s="935">
        <v>285.12</v>
      </c>
      <c r="R296" s="936">
        <v>54.107999999999997</v>
      </c>
      <c r="S296" s="985">
        <v>19.763999999999999</v>
      </c>
      <c r="T296" s="934">
        <v>0</v>
      </c>
      <c r="U296" s="936">
        <v>0</v>
      </c>
      <c r="V296" s="1078">
        <v>0</v>
      </c>
      <c r="W296" s="937">
        <v>0</v>
      </c>
      <c r="X296" s="936">
        <v>0</v>
      </c>
      <c r="Y296" s="938">
        <v>0</v>
      </c>
      <c r="Z296" s="937">
        <v>0</v>
      </c>
      <c r="AA296" s="939">
        <v>0</v>
      </c>
      <c r="AB296" s="930">
        <v>0</v>
      </c>
      <c r="AC296" s="934">
        <v>0</v>
      </c>
      <c r="AD296" s="932">
        <v>0</v>
      </c>
      <c r="AE296" s="1084">
        <v>1575.6120000000001</v>
      </c>
      <c r="AF296" s="934">
        <v>7691.4359999999997</v>
      </c>
      <c r="AG296" s="932">
        <v>9065.3829999999998</v>
      </c>
      <c r="AH296" s="930">
        <v>9495.2729999999992</v>
      </c>
      <c r="AI296" s="934">
        <v>12286.286</v>
      </c>
      <c r="AJ296" s="932">
        <v>14234.973</v>
      </c>
      <c r="AK296" s="973">
        <v>15460.75</v>
      </c>
      <c r="AL296" s="940">
        <v>46672.472000000002</v>
      </c>
      <c r="AN296" s="100"/>
      <c r="AO296" s="1651"/>
      <c r="AQ296" s="822"/>
      <c r="AR296" s="822"/>
      <c r="AS296" s="822"/>
      <c r="AT296" s="822"/>
      <c r="AY296" s="1654"/>
      <c r="BB296" s="822"/>
      <c r="BC296" s="822"/>
      <c r="BD296" s="767"/>
      <c r="BE296" s="767"/>
      <c r="BF296" s="787"/>
      <c r="BG296" s="755"/>
      <c r="BH296" s="755"/>
      <c r="BI296" s="755"/>
      <c r="BJ296" s="755"/>
      <c r="BK296" s="755"/>
      <c r="BL296" s="787"/>
      <c r="BM296" s="755"/>
      <c r="BN296" s="755"/>
      <c r="BO296" s="755"/>
      <c r="BP296" s="755"/>
      <c r="BQ296" s="755"/>
      <c r="BR296" s="787"/>
      <c r="BS296" s="755"/>
      <c r="BT296" s="755"/>
      <c r="BU296" s="755"/>
      <c r="BV296" s="755"/>
      <c r="BW296" s="755"/>
      <c r="BX296" s="758"/>
      <c r="BY296" s="767"/>
      <c r="BZ296" s="767"/>
      <c r="CA296" s="767"/>
      <c r="CB296" s="748"/>
      <c r="CC296" s="748"/>
      <c r="CD296" s="758"/>
      <c r="CE296" s="755"/>
      <c r="CF296" s="755"/>
      <c r="CG296" s="755"/>
      <c r="CH296" s="755"/>
      <c r="CI296" s="755"/>
      <c r="CJ296" s="787"/>
      <c r="CK296" s="767"/>
      <c r="CL296" s="767"/>
      <c r="CM296" s="767"/>
      <c r="CN296" s="767"/>
      <c r="CO296" s="767"/>
      <c r="CP296" s="758"/>
      <c r="CQ296" s="767"/>
      <c r="CR296" s="767"/>
      <c r="CS296" s="767"/>
      <c r="CT296" s="767"/>
      <c r="CU296" s="767"/>
      <c r="CV296" s="758"/>
      <c r="CW296" s="755"/>
      <c r="CX296" s="756"/>
      <c r="CY296" s="757"/>
      <c r="CZ296" s="757"/>
      <c r="DA296" s="757"/>
      <c r="DB296" s="758"/>
      <c r="DC296" s="767"/>
      <c r="DD296" s="1344"/>
      <c r="DE296" s="767"/>
      <c r="DF296" s="767"/>
      <c r="DG296" s="252"/>
      <c r="DH296" s="758"/>
      <c r="DI296" s="755"/>
      <c r="DJ296" s="755"/>
      <c r="DK296" s="755"/>
      <c r="DL296" s="755"/>
      <c r="DM296" s="755"/>
      <c r="DN296" s="758"/>
      <c r="DO296" s="767"/>
      <c r="DP296" s="767"/>
      <c r="DQ296" s="767"/>
      <c r="DR296" s="768"/>
      <c r="DS296" s="767"/>
      <c r="DT296" s="758"/>
      <c r="DU296" s="758"/>
      <c r="DV296" s="758"/>
      <c r="DW296" s="758"/>
      <c r="DX296" s="748"/>
      <c r="DY296" s="758"/>
      <c r="DZ296" s="758"/>
      <c r="EA296" s="252"/>
      <c r="EB296" s="252"/>
      <c r="EC296" s="252"/>
      <c r="ED296" s="767"/>
      <c r="EE296" s="768"/>
      <c r="EF296" s="758"/>
      <c r="EG296" s="252"/>
      <c r="EH296" s="252"/>
      <c r="EI296" s="252"/>
      <c r="EJ296" s="748"/>
      <c r="EK296" s="254"/>
      <c r="EL296" s="748"/>
      <c r="EM296" s="252"/>
      <c r="EN296" s="252"/>
      <c r="EO296" s="252"/>
      <c r="EP296" s="757"/>
      <c r="EQ296" s="767"/>
      <c r="ER296" s="758"/>
      <c r="ES296" s="767"/>
      <c r="ET296" s="767"/>
      <c r="EU296" s="767"/>
      <c r="EV296" s="767"/>
      <c r="EW296" s="748"/>
      <c r="EX296" s="758"/>
      <c r="EY296" s="252"/>
      <c r="EZ296" s="252"/>
      <c r="FA296" s="252"/>
      <c r="FB296" s="748"/>
      <c r="FC296" s="252"/>
      <c r="FD296" s="758"/>
      <c r="FE296" s="748"/>
      <c r="FF296" s="748"/>
      <c r="FG296" s="748"/>
      <c r="FH296" s="767"/>
      <c r="FI296" s="252"/>
      <c r="FJ296" s="758"/>
      <c r="FK296" s="755"/>
      <c r="FL296" s="755"/>
      <c r="FM296" s="755"/>
      <c r="FN296" s="755"/>
      <c r="FO296" s="755"/>
      <c r="FP296" s="780"/>
      <c r="FQ296" s="755"/>
      <c r="FR296" s="755"/>
      <c r="FS296" s="755"/>
      <c r="FT296" s="755"/>
      <c r="FU296" s="755"/>
      <c r="FV296" s="758"/>
      <c r="FW296" s="773"/>
      <c r="FX296" s="762"/>
      <c r="FY296" s="766"/>
      <c r="FZ296" s="766"/>
      <c r="GA296" s="766"/>
      <c r="GB296" s="758"/>
      <c r="GC296" s="545"/>
      <c r="GD296" s="753"/>
      <c r="GE296" s="546"/>
      <c r="GF296" s="546"/>
      <c r="GG296" s="546"/>
      <c r="GH296" s="758"/>
      <c r="GI296" s="748"/>
      <c r="GJ296" s="748"/>
      <c r="GK296" s="748"/>
      <c r="GL296" s="767"/>
      <c r="GM296" s="767"/>
      <c r="GN296" s="767"/>
      <c r="GT296" s="5"/>
      <c r="GU296" s="758"/>
      <c r="GV296" s="748"/>
      <c r="GW296" s="748"/>
      <c r="GX296" s="748"/>
      <c r="GY296" s="767"/>
      <c r="GZ296" s="748"/>
      <c r="HA296" s="767"/>
      <c r="HB296" s="252"/>
      <c r="HC296" s="252"/>
      <c r="HD296" s="60"/>
      <c r="HE296" s="768"/>
      <c r="HF296" s="767"/>
      <c r="HG296" s="767"/>
      <c r="HH296" s="252"/>
      <c r="HI296" s="252"/>
      <c r="HJ296" s="252"/>
      <c r="HK296" s="252"/>
      <c r="HL296" s="252"/>
      <c r="HM296" s="748"/>
      <c r="HN296" s="755"/>
      <c r="HO296" s="756"/>
      <c r="HP296" s="763"/>
      <c r="HQ296" s="758"/>
      <c r="HR296" s="757"/>
      <c r="HS296" s="758"/>
      <c r="HT296" s="59"/>
      <c r="HU296" s="753"/>
      <c r="HV296" s="546"/>
      <c r="HW296" s="546"/>
      <c r="HX296" s="546"/>
    </row>
    <row r="297" spans="1:274" ht="14.25" customHeight="1" x14ac:dyDescent="0.15">
      <c r="A297" s="186" t="s">
        <v>186</v>
      </c>
      <c r="B297" s="417" t="s">
        <v>96</v>
      </c>
      <c r="C297" s="941">
        <v>2158</v>
      </c>
      <c r="D297" s="942">
        <v>1087</v>
      </c>
      <c r="E297" s="946">
        <v>1248</v>
      </c>
      <c r="F297" s="948">
        <v>1431</v>
      </c>
      <c r="G297" s="942">
        <v>1154</v>
      </c>
      <c r="H297" s="943">
        <v>1029</v>
      </c>
      <c r="I297" s="944">
        <v>987</v>
      </c>
      <c r="J297" s="942">
        <v>800</v>
      </c>
      <c r="K297" s="946">
        <v>631</v>
      </c>
      <c r="L297" s="944">
        <v>544</v>
      </c>
      <c r="M297" s="942">
        <v>594</v>
      </c>
      <c r="N297" s="946">
        <v>595</v>
      </c>
      <c r="O297" s="944">
        <v>672</v>
      </c>
      <c r="P297" s="942">
        <v>627</v>
      </c>
      <c r="Q297" s="947">
        <v>570</v>
      </c>
      <c r="R297" s="944">
        <v>368</v>
      </c>
      <c r="S297" s="942">
        <v>388</v>
      </c>
      <c r="T297" s="946">
        <v>0</v>
      </c>
      <c r="U297" s="948">
        <v>0</v>
      </c>
      <c r="V297" s="980">
        <v>0</v>
      </c>
      <c r="W297" s="947">
        <v>0</v>
      </c>
      <c r="X297" s="948">
        <v>0</v>
      </c>
      <c r="Y297" s="949">
        <v>0</v>
      </c>
      <c r="Z297" s="947">
        <v>0</v>
      </c>
      <c r="AA297" s="950">
        <v>0</v>
      </c>
      <c r="AB297" s="942">
        <v>0</v>
      </c>
      <c r="AC297" s="946">
        <v>0</v>
      </c>
      <c r="AD297" s="944">
        <v>0</v>
      </c>
      <c r="AE297" s="1085">
        <v>2185</v>
      </c>
      <c r="AF297" s="946">
        <v>2006</v>
      </c>
      <c r="AG297" s="944">
        <v>1568</v>
      </c>
      <c r="AH297" s="942">
        <v>1210</v>
      </c>
      <c r="AI297" s="946">
        <v>1333</v>
      </c>
      <c r="AJ297" s="944">
        <v>1292</v>
      </c>
      <c r="AK297" s="980">
        <v>1323</v>
      </c>
      <c r="AL297" s="951">
        <v>2404</v>
      </c>
      <c r="AO297" s="1651"/>
      <c r="AP297" s="1655"/>
      <c r="AQ297" s="822"/>
      <c r="AR297" s="822"/>
      <c r="AS297" s="822"/>
      <c r="AT297" s="822"/>
      <c r="AU297" s="1656"/>
      <c r="AZ297" s="1654"/>
      <c r="BA297" s="1656"/>
      <c r="BC297" s="760"/>
      <c r="BD297" s="755"/>
      <c r="BE297" s="755"/>
      <c r="BF297" s="758"/>
      <c r="BG297" s="755"/>
      <c r="BH297" s="755"/>
      <c r="BI297" s="755"/>
      <c r="BJ297" s="755"/>
      <c r="BK297" s="755"/>
      <c r="BL297" s="758"/>
      <c r="BM297" s="748"/>
      <c r="BN297" s="748"/>
      <c r="BO297" s="748"/>
      <c r="BP297" s="768"/>
      <c r="BQ297" s="767"/>
      <c r="BR297" s="758"/>
      <c r="BS297" s="252"/>
      <c r="BT297" s="252"/>
      <c r="BU297" s="252"/>
      <c r="BV297" s="252"/>
      <c r="BW297" s="252"/>
      <c r="BX297" s="758"/>
      <c r="BY297" s="252"/>
      <c r="BZ297" s="252"/>
      <c r="CA297" s="252"/>
      <c r="CB297" s="767"/>
      <c r="CC297" s="252"/>
      <c r="CD297" s="787"/>
      <c r="CE297" s="767"/>
      <c r="CF297" s="767"/>
      <c r="CG297" s="767"/>
      <c r="CH297" s="748"/>
      <c r="CI297" s="768"/>
      <c r="CJ297" s="787"/>
      <c r="CK297" s="767"/>
      <c r="CL297" s="767"/>
      <c r="CM297" s="767"/>
      <c r="CN297" s="767"/>
      <c r="CO297" s="767"/>
      <c r="CP297" s="758"/>
      <c r="CQ297" s="767"/>
      <c r="CR297" s="767"/>
      <c r="CS297" s="767"/>
      <c r="CT297" s="767"/>
      <c r="CU297" s="767"/>
      <c r="CV297" s="787"/>
      <c r="CW297" s="748"/>
      <c r="CX297" s="748"/>
      <c r="CY297" s="748"/>
      <c r="CZ297" s="748"/>
      <c r="DA297" s="767"/>
      <c r="DB297" s="758"/>
      <c r="DC297" s="767"/>
      <c r="DD297" s="1344"/>
      <c r="DE297" s="767"/>
      <c r="DF297" s="767"/>
      <c r="DG297" s="252"/>
      <c r="DH297" s="758"/>
      <c r="DI297" s="755"/>
      <c r="DJ297" s="755"/>
      <c r="DK297" s="755"/>
      <c r="DL297" s="755"/>
      <c r="DM297" s="755"/>
      <c r="DN297" s="758"/>
      <c r="DO297" s="767"/>
      <c r="DP297" s="767"/>
      <c r="DQ297" s="767"/>
      <c r="DR297" s="768"/>
      <c r="DS297" s="767"/>
      <c r="DT297" s="758"/>
      <c r="DU297" s="252"/>
      <c r="DV297" s="252"/>
      <c r="DW297" s="252"/>
      <c r="DX297" s="252"/>
      <c r="DY297" s="748"/>
      <c r="DZ297" s="758"/>
      <c r="EA297" s="767"/>
      <c r="EB297" s="767"/>
      <c r="EC297" s="767"/>
      <c r="ED297" s="252"/>
      <c r="EE297" s="768"/>
      <c r="EF297" s="758"/>
      <c r="EG297" s="252"/>
      <c r="EH297" s="252"/>
      <c r="EI297" s="252"/>
      <c r="EJ297" s="767"/>
      <c r="EK297" s="767"/>
      <c r="EL297" s="758"/>
      <c r="EM297" s="767"/>
      <c r="EN297" s="767"/>
      <c r="EO297" s="767"/>
      <c r="EP297" s="767"/>
      <c r="EQ297" s="748"/>
      <c r="ER297" s="758"/>
      <c r="ES297" s="767"/>
      <c r="ET297" s="767"/>
      <c r="EU297" s="767"/>
      <c r="EV297" s="767"/>
      <c r="EW297" s="767"/>
      <c r="EX297" s="758"/>
      <c r="EY297" s="767"/>
      <c r="EZ297" s="767"/>
      <c r="FA297" s="767"/>
      <c r="FB297" s="757"/>
      <c r="FC297" s="254"/>
      <c r="FD297" s="758"/>
      <c r="FE297" s="252"/>
      <c r="FF297" s="252"/>
      <c r="FG297" s="252"/>
      <c r="FH297" s="748"/>
      <c r="FI297" s="252"/>
      <c r="FJ297" s="758"/>
      <c r="FK297" s="252"/>
      <c r="FL297" s="252"/>
      <c r="FM297" s="252"/>
      <c r="FN297" s="748"/>
      <c r="FO297" s="767"/>
      <c r="FP297" s="758"/>
      <c r="FQ297" s="748"/>
      <c r="FR297" s="748"/>
      <c r="FS297" s="748"/>
      <c r="FT297" s="767"/>
      <c r="FU297" s="748"/>
      <c r="FV297" s="758"/>
      <c r="FW297" s="755"/>
      <c r="FX297" s="755"/>
      <c r="FY297" s="755"/>
      <c r="FZ297" s="755"/>
      <c r="GA297" s="755"/>
      <c r="GB297" s="758"/>
      <c r="GC297" s="755"/>
      <c r="GD297" s="755"/>
      <c r="GE297" s="755"/>
      <c r="GF297" s="755"/>
      <c r="GG297" s="755"/>
      <c r="GH297" s="758"/>
      <c r="GI297" s="773"/>
      <c r="GJ297" s="762"/>
      <c r="GK297" s="766"/>
      <c r="GL297" s="766"/>
      <c r="GM297" s="766"/>
      <c r="GN297" s="758"/>
      <c r="GO297" s="545"/>
      <c r="GP297" s="753"/>
      <c r="GQ297" s="546"/>
      <c r="GR297" s="546"/>
      <c r="GS297" s="546"/>
      <c r="GT297" s="758"/>
      <c r="GU297" s="252"/>
      <c r="GV297" s="252"/>
      <c r="GW297" s="252"/>
      <c r="GX297" s="252"/>
      <c r="GY297" s="748"/>
      <c r="GZ297" s="758"/>
      <c r="HA297" s="252"/>
      <c r="HB297" s="252"/>
      <c r="HC297" s="252"/>
      <c r="HD297" s="748"/>
      <c r="HE297" s="767"/>
      <c r="HF297" s="767"/>
      <c r="HG297" s="758"/>
      <c r="HH297" s="748"/>
      <c r="HI297" s="748"/>
      <c r="HJ297" s="748"/>
      <c r="HK297" s="757"/>
      <c r="HL297" s="748"/>
      <c r="HM297" s="767"/>
      <c r="HN297" s="767"/>
      <c r="HO297" s="767"/>
      <c r="HP297" s="767"/>
      <c r="HQ297" s="748"/>
      <c r="HR297" s="748"/>
      <c r="HS297" s="767"/>
      <c r="HT297" s="767"/>
      <c r="HU297" s="767"/>
      <c r="HV297" s="767"/>
      <c r="HW297" s="768"/>
      <c r="HX297" s="767"/>
      <c r="HY297" s="767"/>
      <c r="HZ297" s="758"/>
      <c r="IA297" s="758"/>
      <c r="IB297" s="757"/>
      <c r="IC297" s="757"/>
      <c r="ID297" s="757"/>
      <c r="IE297" s="758"/>
      <c r="IF297" s="59"/>
      <c r="IG297" s="753"/>
      <c r="IH297" s="546"/>
      <c r="II297" s="546"/>
      <c r="IJ297" s="546"/>
    </row>
    <row r="298" spans="1:274" ht="14.25" customHeight="1" x14ac:dyDescent="0.15">
      <c r="A298" s="250" t="s">
        <v>130</v>
      </c>
      <c r="B298" s="394" t="s">
        <v>93</v>
      </c>
      <c r="C298" s="917">
        <v>2.6539999999999999</v>
      </c>
      <c r="D298" s="918">
        <v>4.4219999999999997</v>
      </c>
      <c r="E298" s="922">
        <v>3.1859999999999999</v>
      </c>
      <c r="F298" s="924">
        <v>0.99299999999999999</v>
      </c>
      <c r="G298" s="918">
        <v>0.56200000000000006</v>
      </c>
      <c r="H298" s="961">
        <v>1.411</v>
      </c>
      <c r="I298" s="920">
        <v>3.4119999999999999</v>
      </c>
      <c r="J298" s="918">
        <v>5.69</v>
      </c>
      <c r="K298" s="922">
        <v>11.481</v>
      </c>
      <c r="L298" s="920">
        <v>27.288</v>
      </c>
      <c r="M298" s="926">
        <v>38.307000000000002</v>
      </c>
      <c r="N298" s="922">
        <v>40.451999999999998</v>
      </c>
      <c r="O298" s="920">
        <v>75.259</v>
      </c>
      <c r="P298" s="918">
        <v>82.724000000000004</v>
      </c>
      <c r="Q298" s="923">
        <v>58.607999999999997</v>
      </c>
      <c r="R298" s="924">
        <v>63.875</v>
      </c>
      <c r="S298" s="918">
        <v>20.166</v>
      </c>
      <c r="T298" s="922">
        <v>6.359</v>
      </c>
      <c r="U298" s="924">
        <v>1.335</v>
      </c>
      <c r="V298" s="1077">
        <v>0.14699999999999999</v>
      </c>
      <c r="W298" s="925">
        <v>4.7E-2</v>
      </c>
      <c r="X298" s="924">
        <v>2.5999999999999999E-2</v>
      </c>
      <c r="Y298" s="926">
        <v>0</v>
      </c>
      <c r="Z298" s="925">
        <v>0</v>
      </c>
      <c r="AA298" s="927">
        <v>0</v>
      </c>
      <c r="AB298" s="926">
        <v>0</v>
      </c>
      <c r="AC298" s="922">
        <v>6.6000000000000003E-2</v>
      </c>
      <c r="AD298" s="920">
        <v>2.5019999999999998</v>
      </c>
      <c r="AE298" s="1086">
        <v>11.571</v>
      </c>
      <c r="AF298" s="922">
        <v>27</v>
      </c>
      <c r="AG298" s="920">
        <v>40.558999999999997</v>
      </c>
      <c r="AH298" s="918">
        <v>41.854999999999997</v>
      </c>
      <c r="AI298" s="1582">
        <v>21.533999999999999</v>
      </c>
      <c r="AJ298" s="920">
        <v>11.086</v>
      </c>
      <c r="AK298" s="918">
        <v>15.571</v>
      </c>
      <c r="AL298" s="928">
        <v>10.125</v>
      </c>
      <c r="AO298" s="1651"/>
      <c r="AQ298" s="822"/>
      <c r="AR298" s="822"/>
      <c r="AS298" s="822"/>
      <c r="AT298" s="822"/>
      <c r="AV298" s="1654"/>
      <c r="AW298" s="1654"/>
      <c r="AX298" s="1654"/>
      <c r="BC298" s="760"/>
      <c r="BD298" s="755"/>
      <c r="BE298" s="755"/>
      <c r="BF298" s="787"/>
      <c r="BG298" s="252"/>
      <c r="BH298" s="252"/>
      <c r="BI298" s="252"/>
      <c r="BJ298" s="767"/>
      <c r="BK298" s="748"/>
      <c r="BL298" s="787"/>
      <c r="BM298" s="767"/>
      <c r="BN298" s="767"/>
      <c r="BO298" s="767"/>
      <c r="BP298" s="767"/>
      <c r="BQ298" s="748"/>
      <c r="BR298" s="758"/>
      <c r="BS298" s="755"/>
      <c r="BT298" s="755"/>
      <c r="BU298" s="755"/>
      <c r="BV298" s="755"/>
      <c r="BW298" s="755"/>
      <c r="BX298" s="758"/>
      <c r="BY298" s="755"/>
      <c r="BZ298" s="755"/>
      <c r="CA298" s="755"/>
      <c r="CB298" s="755"/>
      <c r="CC298" s="755"/>
      <c r="CD298" s="787"/>
      <c r="CE298" s="767"/>
      <c r="CF298" s="767"/>
      <c r="CG298" s="767"/>
      <c r="CH298" s="748"/>
      <c r="CI298" s="748"/>
      <c r="CJ298" s="758"/>
      <c r="CK298" s="748"/>
      <c r="CL298" s="748"/>
      <c r="CM298" s="748"/>
      <c r="CN298" s="748"/>
      <c r="CO298" s="767"/>
      <c r="CP298" s="787"/>
      <c r="CQ298" s="767"/>
      <c r="CR298" s="767"/>
      <c r="CS298" s="767"/>
      <c r="CT298" s="768"/>
      <c r="CU298" s="768"/>
      <c r="CV298" s="787"/>
      <c r="CW298" s="767"/>
      <c r="CX298" s="767"/>
      <c r="CY298" s="767"/>
      <c r="CZ298" s="767"/>
      <c r="DA298" s="767"/>
      <c r="DB298" s="758"/>
      <c r="DC298" s="767"/>
      <c r="DD298" s="767"/>
      <c r="DE298" s="767"/>
      <c r="DF298" s="767"/>
      <c r="DG298" s="748"/>
      <c r="DH298" s="787"/>
      <c r="DI298" s="767"/>
      <c r="DJ298" s="767"/>
      <c r="DK298" s="767"/>
      <c r="DL298" s="767"/>
      <c r="DM298" s="252"/>
      <c r="DN298" s="787"/>
      <c r="DO298" s="755"/>
      <c r="DP298" s="755"/>
      <c r="DQ298" s="755"/>
      <c r="DR298" s="755"/>
      <c r="DS298" s="755"/>
      <c r="DT298" s="748"/>
      <c r="DU298" s="767"/>
      <c r="DV298" s="767"/>
      <c r="DW298" s="767"/>
      <c r="DX298" s="768"/>
      <c r="DY298" s="767"/>
      <c r="DZ298" s="748"/>
      <c r="EA298" s="755"/>
      <c r="EB298" s="756"/>
      <c r="EC298" s="757"/>
      <c r="ED298" s="767"/>
      <c r="EE298" s="757"/>
      <c r="EF298" s="787"/>
      <c r="EG298" s="748"/>
      <c r="EH298" s="748"/>
      <c r="EI298" s="748"/>
      <c r="EJ298" s="748"/>
      <c r="EK298" s="758"/>
      <c r="EL298" s="758"/>
      <c r="EM298" s="767"/>
      <c r="EN298" s="767"/>
      <c r="EO298" s="767"/>
      <c r="EP298" s="748"/>
      <c r="EQ298" s="748"/>
      <c r="ER298" s="787"/>
      <c r="ES298" s="767"/>
      <c r="ET298" s="767"/>
      <c r="EU298" s="767"/>
      <c r="EV298" s="748"/>
      <c r="EW298" s="767"/>
      <c r="EX298" s="758"/>
      <c r="EY298" s="748"/>
      <c r="EZ298" s="748"/>
      <c r="FA298" s="748"/>
      <c r="FB298" s="767"/>
      <c r="FC298" s="767"/>
      <c r="FD298" s="787"/>
      <c r="FE298" s="755"/>
      <c r="FF298" s="756"/>
      <c r="FG298" s="757"/>
      <c r="FH298" s="767"/>
      <c r="FI298" s="748"/>
      <c r="FJ298" s="787"/>
      <c r="FK298" s="252"/>
      <c r="FL298" s="252"/>
      <c r="FM298" s="252"/>
      <c r="FN298" s="748"/>
      <c r="FO298" s="252"/>
      <c r="FP298" s="787"/>
      <c r="FQ298" s="252"/>
      <c r="FR298" s="252"/>
      <c r="FS298" s="252"/>
      <c r="FT298" s="252"/>
      <c r="FU298" s="252"/>
      <c r="FV298" s="748"/>
      <c r="FW298" s="767"/>
      <c r="FX298" s="767"/>
      <c r="FY298" s="767"/>
      <c r="FZ298" s="767"/>
      <c r="GA298" s="767"/>
      <c r="GB298" s="758"/>
      <c r="GC298" s="755"/>
      <c r="GD298" s="755"/>
      <c r="GE298" s="755"/>
      <c r="GF298" s="755"/>
      <c r="GG298" s="755"/>
      <c r="GH298" s="748"/>
      <c r="GI298" s="755"/>
      <c r="GJ298" s="755"/>
      <c r="GK298" s="755"/>
      <c r="GL298" s="755"/>
      <c r="GM298" s="755"/>
      <c r="GN298" s="787"/>
      <c r="GO298" s="252"/>
      <c r="GP298" s="252"/>
      <c r="GQ298" s="252"/>
      <c r="GR298" s="748"/>
      <c r="GS298" s="767"/>
      <c r="GT298" s="787"/>
      <c r="GU298" s="767"/>
      <c r="GV298" s="767"/>
      <c r="GW298" s="767"/>
      <c r="GX298" s="766"/>
      <c r="GY298" s="748"/>
      <c r="GZ298" s="787"/>
      <c r="HA298" s="545"/>
      <c r="HB298" s="753"/>
      <c r="HC298" s="546"/>
      <c r="HD298" s="546"/>
      <c r="HE298" s="546"/>
      <c r="HF298" s="787"/>
      <c r="HG298" s="748"/>
      <c r="HH298" s="748"/>
      <c r="HI298" s="748"/>
      <c r="HJ298" s="252"/>
      <c r="HK298" s="748"/>
      <c r="HL298" s="827"/>
      <c r="HM298" s="755"/>
      <c r="HN298" s="756"/>
      <c r="HO298" s="768"/>
      <c r="HP298" s="768"/>
      <c r="HQ298" s="748"/>
      <c r="HR298" s="748"/>
      <c r="HS298" s="767"/>
      <c r="HT298" s="767"/>
      <c r="HU298" s="767"/>
      <c r="HV298" s="252"/>
      <c r="HW298" s="748"/>
      <c r="HX298" s="748"/>
      <c r="ID298" s="792"/>
      <c r="IE298" s="748"/>
      <c r="IF298" s="755"/>
      <c r="IG298" s="755"/>
      <c r="IH298" s="755"/>
      <c r="II298" s="755"/>
      <c r="IJ298" s="755"/>
      <c r="IK298" s="758"/>
      <c r="IL298" s="787"/>
      <c r="IM298" s="748"/>
      <c r="IN298" s="748"/>
      <c r="IO298" s="767"/>
      <c r="IP298" s="748"/>
      <c r="IQ298" s="758"/>
      <c r="IR298" s="748"/>
      <c r="IS298" s="748"/>
      <c r="IT298" s="748"/>
      <c r="IU298" s="767"/>
      <c r="IV298" s="767"/>
      <c r="IW298" s="748"/>
      <c r="IX298" s="767"/>
      <c r="IY298" s="767"/>
      <c r="IZ298" s="768"/>
      <c r="JA298" s="767"/>
      <c r="JB298" s="767"/>
      <c r="JC298" s="767"/>
      <c r="JD298" s="758"/>
      <c r="JE298" s="758"/>
      <c r="JF298" s="758"/>
      <c r="JG298" s="757"/>
      <c r="JH298" s="758"/>
      <c r="JI298" s="748"/>
      <c r="JJ298" s="5"/>
      <c r="JK298" s="565"/>
      <c r="JL298" s="565"/>
      <c r="JM298" s="565"/>
      <c r="JN298" s="565"/>
    </row>
    <row r="299" spans="1:274" ht="14.25" customHeight="1" x14ac:dyDescent="0.15">
      <c r="A299" s="184" t="s">
        <v>187</v>
      </c>
      <c r="B299" s="395" t="s">
        <v>94</v>
      </c>
      <c r="C299" s="929">
        <v>680.90700000000004</v>
      </c>
      <c r="D299" s="930">
        <v>1115.175</v>
      </c>
      <c r="E299" s="934">
        <v>587.41200000000003</v>
      </c>
      <c r="F299" s="936">
        <v>206.49600000000001</v>
      </c>
      <c r="G299" s="930">
        <v>170.56399999999999</v>
      </c>
      <c r="H299" s="986">
        <v>400.03199999999998</v>
      </c>
      <c r="I299" s="932">
        <v>859.04200000000003</v>
      </c>
      <c r="J299" s="930">
        <v>1254.56</v>
      </c>
      <c r="K299" s="934">
        <v>3217.86</v>
      </c>
      <c r="L299" s="932">
        <v>8213.6059999999998</v>
      </c>
      <c r="M299" s="938">
        <v>11514.187</v>
      </c>
      <c r="N299" s="934">
        <v>11524.367</v>
      </c>
      <c r="O299" s="972">
        <v>18651.772000000001</v>
      </c>
      <c r="P299" s="930">
        <v>18593.16</v>
      </c>
      <c r="Q299" s="935">
        <v>13451.573</v>
      </c>
      <c r="R299" s="936">
        <v>12829.223</v>
      </c>
      <c r="S299" s="930">
        <v>4324.0929999999998</v>
      </c>
      <c r="T299" s="934">
        <v>1904.1110000000001</v>
      </c>
      <c r="U299" s="936">
        <v>596.35500000000002</v>
      </c>
      <c r="V299" s="1078">
        <v>76.852999999999994</v>
      </c>
      <c r="W299" s="937">
        <v>21.384</v>
      </c>
      <c r="X299" s="936">
        <v>4.6660000000000004</v>
      </c>
      <c r="Y299" s="938">
        <v>0</v>
      </c>
      <c r="Z299" s="937">
        <v>0</v>
      </c>
      <c r="AA299" s="939">
        <v>0</v>
      </c>
      <c r="AB299" s="930">
        <v>0</v>
      </c>
      <c r="AC299" s="934">
        <v>14.904</v>
      </c>
      <c r="AD299" s="932">
        <v>801.63</v>
      </c>
      <c r="AE299" s="938">
        <v>3862.136</v>
      </c>
      <c r="AF299" s="934">
        <v>7480.41</v>
      </c>
      <c r="AG299" s="932">
        <v>7505.0280000000002</v>
      </c>
      <c r="AH299" s="930">
        <v>6635.875</v>
      </c>
      <c r="AI299" s="1580">
        <v>4470.3710000000001</v>
      </c>
      <c r="AJ299" s="932">
        <v>2685.8130000000001</v>
      </c>
      <c r="AK299" s="930">
        <v>3287.6179999999999</v>
      </c>
      <c r="AL299" s="940">
        <v>2188.4229999999998</v>
      </c>
      <c r="AN299" s="99"/>
      <c r="AO299" s="1651"/>
      <c r="AQ299" s="822"/>
      <c r="AR299" s="822"/>
      <c r="AS299" s="822"/>
      <c r="AT299" s="822"/>
      <c r="AY299" s="1654"/>
      <c r="BC299" s="760"/>
      <c r="BD299" s="755"/>
      <c r="BE299" s="755"/>
      <c r="BF299" s="758"/>
      <c r="BG299" s="748"/>
      <c r="BH299" s="748"/>
      <c r="BI299" s="748"/>
      <c r="BJ299" s="767"/>
      <c r="BK299" s="767"/>
      <c r="BL299" s="764"/>
      <c r="BM299" s="767"/>
      <c r="BN299" s="767"/>
      <c r="BO299" s="767"/>
      <c r="BP299" s="767"/>
      <c r="BQ299" s="768"/>
      <c r="BR299" s="758"/>
      <c r="BS299" s="767"/>
      <c r="BT299" s="767"/>
      <c r="BU299" s="767"/>
      <c r="BV299" s="767"/>
      <c r="BW299" s="767"/>
      <c r="BX299" s="758"/>
      <c r="BY299" s="770"/>
      <c r="BZ299" s="778"/>
      <c r="CA299" s="768"/>
      <c r="CB299" s="767"/>
      <c r="CC299" s="758"/>
      <c r="CD299" s="758"/>
      <c r="CE299" s="748"/>
      <c r="CF299" s="1343"/>
      <c r="CG299" s="748"/>
      <c r="CH299" s="767"/>
      <c r="CI299" s="768"/>
      <c r="CJ299" s="758"/>
      <c r="CK299" s="767"/>
      <c r="CL299" s="767"/>
      <c r="CM299" s="767"/>
      <c r="CN299" s="768"/>
      <c r="CO299" s="767"/>
      <c r="CP299" s="758"/>
      <c r="CQ299" s="758"/>
      <c r="CR299" s="758"/>
      <c r="CS299" s="758"/>
      <c r="CT299" s="748"/>
      <c r="CU299" s="748"/>
      <c r="CV299" s="758"/>
      <c r="CW299" s="758"/>
      <c r="CX299" s="758"/>
      <c r="CY299" s="758"/>
      <c r="CZ299" s="758"/>
      <c r="DA299" s="758"/>
      <c r="DB299" s="755"/>
      <c r="DC299" s="252"/>
      <c r="DD299" s="252"/>
      <c r="DE299" s="252"/>
      <c r="DF299" s="252"/>
      <c r="DG299" s="252"/>
      <c r="DH299" s="748"/>
      <c r="DI299" s="767"/>
      <c r="DJ299" s="767"/>
      <c r="DK299" s="767"/>
      <c r="DL299" s="767"/>
      <c r="DM299" s="748"/>
      <c r="DN299" s="758"/>
      <c r="DO299" s="755"/>
      <c r="DP299" s="755"/>
      <c r="DQ299" s="755"/>
      <c r="DR299" s="755"/>
      <c r="DS299" s="755"/>
      <c r="DT299" s="758"/>
      <c r="DU299" s="767"/>
      <c r="DV299" s="767"/>
      <c r="DW299" s="767"/>
      <c r="DX299" s="767"/>
      <c r="DY299" s="767"/>
      <c r="DZ299" s="758"/>
      <c r="EA299" s="755"/>
      <c r="EB299" s="755"/>
      <c r="EC299" s="755"/>
      <c r="ED299" s="755"/>
      <c r="EE299" s="755"/>
      <c r="EF299" s="758"/>
      <c r="EG299" s="755"/>
      <c r="EH299" s="755"/>
      <c r="EI299" s="755"/>
      <c r="EJ299" s="755"/>
      <c r="EK299" s="755"/>
      <c r="EL299" s="758"/>
      <c r="EM299" s="545"/>
      <c r="EN299" s="753"/>
      <c r="EO299" s="546"/>
      <c r="EP299" s="546"/>
      <c r="EQ299" s="546"/>
      <c r="ER299" s="758"/>
      <c r="ES299" s="755"/>
      <c r="ET299" s="755"/>
      <c r="EU299" s="755"/>
      <c r="EV299" s="755"/>
      <c r="EW299" s="755"/>
      <c r="EX299" s="764"/>
      <c r="EY299" s="252"/>
      <c r="EZ299" s="252"/>
      <c r="FA299" s="252"/>
      <c r="FB299" s="748"/>
      <c r="FC299" s="767"/>
      <c r="FD299" s="758"/>
      <c r="FE299" s="252"/>
      <c r="FF299" s="252"/>
      <c r="FG299" s="252"/>
      <c r="FH299" s="748"/>
      <c r="FI299" s="767"/>
      <c r="FJ299" s="767"/>
      <c r="FP299" s="5"/>
      <c r="FQ299" s="758"/>
      <c r="FR299" s="755"/>
      <c r="FS299" s="755"/>
      <c r="FT299" s="755"/>
      <c r="FU299" s="755"/>
      <c r="FV299" s="755"/>
      <c r="FW299" s="758"/>
      <c r="FX299" s="755"/>
      <c r="FY299" s="755"/>
      <c r="FZ299" s="755"/>
      <c r="GA299" s="755"/>
      <c r="GB299" s="755"/>
      <c r="GC299" s="748"/>
      <c r="GD299" s="767"/>
      <c r="GE299" s="767"/>
      <c r="GF299" s="767"/>
      <c r="GG299" s="748"/>
      <c r="GH299" s="748"/>
      <c r="GI299" s="758"/>
      <c r="GJ299" s="755"/>
      <c r="GK299" s="755"/>
      <c r="GL299" s="755"/>
      <c r="GM299" s="755"/>
      <c r="GN299" s="755"/>
      <c r="GO299" s="767"/>
      <c r="GP299" s="748"/>
      <c r="GQ299" s="748"/>
      <c r="GR299" s="748"/>
      <c r="GS299" s="767"/>
      <c r="GT299" s="60"/>
      <c r="GU299" s="767"/>
      <c r="GV299" s="755"/>
      <c r="GW299" s="756"/>
      <c r="GX299" s="768"/>
      <c r="GY299" s="252"/>
      <c r="GZ299" s="252"/>
      <c r="HA299" s="748"/>
      <c r="HB299" s="755"/>
      <c r="HC299" s="756"/>
      <c r="HD299" s="757"/>
      <c r="HE299" s="757"/>
      <c r="HF299" s="60"/>
      <c r="HG299" s="758"/>
      <c r="HI299" s="565"/>
      <c r="HJ299" s="565"/>
      <c r="HK299" s="565"/>
      <c r="HL299" s="565"/>
    </row>
    <row r="300" spans="1:274" ht="14.25" customHeight="1" x14ac:dyDescent="0.15">
      <c r="A300" s="186" t="s">
        <v>187</v>
      </c>
      <c r="B300" s="417" t="s">
        <v>96</v>
      </c>
      <c r="C300" s="941">
        <v>257</v>
      </c>
      <c r="D300" s="942">
        <v>252</v>
      </c>
      <c r="E300" s="946">
        <v>184</v>
      </c>
      <c r="F300" s="948">
        <v>208</v>
      </c>
      <c r="G300" s="942">
        <v>303</v>
      </c>
      <c r="H300" s="943">
        <v>284</v>
      </c>
      <c r="I300" s="944">
        <v>252</v>
      </c>
      <c r="J300" s="942">
        <v>220</v>
      </c>
      <c r="K300" s="946">
        <v>280</v>
      </c>
      <c r="L300" s="944">
        <v>301</v>
      </c>
      <c r="M300" s="942">
        <v>301</v>
      </c>
      <c r="N300" s="946">
        <v>285</v>
      </c>
      <c r="O300" s="944">
        <v>248</v>
      </c>
      <c r="P300" s="942">
        <v>225</v>
      </c>
      <c r="Q300" s="947">
        <v>230</v>
      </c>
      <c r="R300" s="944">
        <v>201</v>
      </c>
      <c r="S300" s="942">
        <v>214</v>
      </c>
      <c r="T300" s="946">
        <v>299</v>
      </c>
      <c r="U300" s="948">
        <v>447</v>
      </c>
      <c r="V300" s="980">
        <v>523</v>
      </c>
      <c r="W300" s="947">
        <v>455</v>
      </c>
      <c r="X300" s="948">
        <v>179</v>
      </c>
      <c r="Y300" s="949">
        <v>0</v>
      </c>
      <c r="Z300" s="947">
        <v>0</v>
      </c>
      <c r="AA300" s="950">
        <v>0</v>
      </c>
      <c r="AB300" s="942">
        <v>0</v>
      </c>
      <c r="AC300" s="946">
        <v>226</v>
      </c>
      <c r="AD300" s="944">
        <v>320</v>
      </c>
      <c r="AE300" s="949">
        <v>334</v>
      </c>
      <c r="AF300" s="946">
        <v>277</v>
      </c>
      <c r="AG300" s="944">
        <v>185</v>
      </c>
      <c r="AH300" s="942">
        <v>159</v>
      </c>
      <c r="AI300" s="1581">
        <v>208</v>
      </c>
      <c r="AJ300" s="944">
        <v>242</v>
      </c>
      <c r="AK300" s="942">
        <v>211</v>
      </c>
      <c r="AL300" s="951">
        <v>216</v>
      </c>
      <c r="AN300" s="100"/>
      <c r="AO300" s="1651"/>
      <c r="AP300" s="1655"/>
      <c r="AQ300" s="822"/>
      <c r="AR300" s="822"/>
      <c r="AS300" s="822"/>
      <c r="AT300" s="822"/>
      <c r="AU300" s="1656"/>
      <c r="AZ300" s="1654"/>
      <c r="BA300" s="1656"/>
      <c r="BC300" s="760"/>
      <c r="BD300" s="755"/>
      <c r="BE300" s="755"/>
      <c r="BF300" s="758"/>
      <c r="BG300" s="767"/>
      <c r="BH300" s="767"/>
      <c r="BI300" s="767"/>
      <c r="BJ300" s="767"/>
      <c r="BK300" s="767"/>
      <c r="BL300" s="787"/>
      <c r="BM300" s="748"/>
      <c r="BN300" s="748"/>
      <c r="BO300" s="748"/>
      <c r="BP300" s="767"/>
      <c r="BQ300" s="767"/>
      <c r="BR300" s="787"/>
      <c r="BS300" s="767"/>
      <c r="BT300" s="767"/>
      <c r="BU300" s="767"/>
      <c r="BV300" s="252"/>
      <c r="BW300" s="767"/>
      <c r="BX300" s="787"/>
      <c r="BY300" s="755"/>
      <c r="BZ300" s="755"/>
      <c r="CA300" s="755"/>
      <c r="CB300" s="755"/>
      <c r="CC300" s="755"/>
      <c r="CD300" s="758"/>
      <c r="CE300" s="767"/>
      <c r="CF300" s="767"/>
      <c r="CG300" s="767"/>
      <c r="CH300" s="767"/>
      <c r="CI300" s="252"/>
      <c r="CJ300" s="758"/>
      <c r="CK300" s="748"/>
      <c r="CL300" s="1343"/>
      <c r="CM300" s="748"/>
      <c r="CN300" s="767"/>
      <c r="CO300" s="758"/>
      <c r="CP300" s="748"/>
      <c r="CQ300" s="252"/>
      <c r="CR300" s="252"/>
      <c r="CS300" s="252"/>
      <c r="CT300" s="767"/>
      <c r="CU300" s="254"/>
      <c r="CV300" s="758"/>
      <c r="CW300" s="748"/>
      <c r="CX300" s="748"/>
      <c r="CY300" s="748"/>
      <c r="CZ300" s="767"/>
      <c r="DA300" s="748"/>
      <c r="DB300" s="758"/>
      <c r="DC300" s="767"/>
      <c r="DD300" s="767"/>
      <c r="DE300" s="767"/>
      <c r="DF300" s="767"/>
      <c r="DG300" s="767"/>
      <c r="DH300" s="758"/>
      <c r="DI300" s="755"/>
      <c r="DJ300" s="755"/>
      <c r="DK300" s="755"/>
      <c r="DL300" s="755"/>
      <c r="DM300" s="755"/>
      <c r="DN300" s="758"/>
      <c r="DO300" s="767"/>
      <c r="DP300" s="767"/>
      <c r="DQ300" s="767"/>
      <c r="DR300" s="767"/>
      <c r="DS300" s="748"/>
      <c r="DT300" s="758"/>
      <c r="DU300" s="755"/>
      <c r="DV300" s="756"/>
      <c r="DW300" s="757"/>
      <c r="DX300" s="757"/>
      <c r="DY300" s="748"/>
      <c r="DZ300" s="758"/>
      <c r="EA300" s="755"/>
      <c r="EB300" s="755"/>
      <c r="EC300" s="755"/>
      <c r="ED300" s="755"/>
      <c r="EE300" s="755"/>
      <c r="EF300" s="758"/>
      <c r="EG300" s="755"/>
      <c r="EH300" s="755"/>
      <c r="EI300" s="755"/>
      <c r="EJ300" s="755"/>
      <c r="EK300" s="755"/>
      <c r="EL300" s="758"/>
      <c r="EM300" s="755"/>
      <c r="EN300" s="755"/>
      <c r="EO300" s="755"/>
      <c r="EP300" s="755"/>
      <c r="EQ300" s="755"/>
      <c r="ER300" s="758"/>
      <c r="ES300" s="755"/>
      <c r="ET300" s="755"/>
      <c r="EU300" s="755"/>
      <c r="EV300" s="755"/>
      <c r="EW300" s="755"/>
      <c r="EX300" s="758"/>
      <c r="EY300" s="41"/>
      <c r="EZ300" s="41"/>
      <c r="FA300" s="41"/>
      <c r="FB300" s="41"/>
      <c r="FC300" s="41"/>
      <c r="FD300" s="764"/>
      <c r="FE300" s="252"/>
      <c r="FF300" s="252"/>
      <c r="FG300" s="252"/>
      <c r="FH300" s="767"/>
      <c r="FI300" s="767"/>
      <c r="FJ300" s="758"/>
      <c r="FK300" s="748"/>
      <c r="FL300" s="748"/>
      <c r="FM300" s="748"/>
      <c r="FN300" s="767"/>
      <c r="FO300" s="748"/>
      <c r="FP300" s="767"/>
      <c r="FQ300" s="5"/>
      <c r="FR300" s="5"/>
      <c r="FS300" s="5"/>
      <c r="FT300" s="3"/>
      <c r="FU300" s="5"/>
      <c r="FV300" s="5"/>
      <c r="FW300" s="758"/>
      <c r="FX300" s="755"/>
      <c r="FY300" s="755"/>
      <c r="FZ300" s="755"/>
      <c r="GA300" s="755"/>
      <c r="GB300" s="755"/>
      <c r="GC300" s="758"/>
      <c r="GD300" s="767"/>
      <c r="GE300" s="767"/>
      <c r="GF300" s="767"/>
      <c r="GG300" s="767"/>
      <c r="GH300" s="767"/>
      <c r="GI300" s="748"/>
      <c r="GJ300" s="767"/>
      <c r="GK300" s="767"/>
      <c r="GL300" s="767"/>
      <c r="GM300" s="748"/>
      <c r="GN300" s="748"/>
      <c r="GO300" s="767"/>
      <c r="GP300" s="755"/>
      <c r="GQ300" s="756"/>
      <c r="GR300" s="768"/>
      <c r="GS300" s="768"/>
      <c r="GT300" s="768"/>
      <c r="GU300" s="767"/>
      <c r="GV300" s="755"/>
      <c r="GW300" s="756"/>
      <c r="GX300" s="60"/>
      <c r="GY300" s="767"/>
      <c r="GZ300" s="767"/>
      <c r="HA300" s="767"/>
      <c r="HB300" s="758"/>
      <c r="HC300" s="758"/>
      <c r="HD300" s="758"/>
      <c r="HE300" s="758"/>
      <c r="HF300" s="758"/>
      <c r="HG300" s="758"/>
      <c r="HH300" s="5"/>
      <c r="HI300" s="565"/>
      <c r="HJ300" s="565"/>
      <c r="HK300" s="565"/>
      <c r="HL300" s="565"/>
    </row>
    <row r="301" spans="1:274" ht="14.25" customHeight="1" x14ac:dyDescent="0.15">
      <c r="A301" s="250" t="s">
        <v>131</v>
      </c>
      <c r="B301" s="394" t="s">
        <v>93</v>
      </c>
      <c r="C301" s="917">
        <v>58.106000000000002</v>
      </c>
      <c r="D301" s="918">
        <v>85.929000000000002</v>
      </c>
      <c r="E301" s="922">
        <v>95.396000000000001</v>
      </c>
      <c r="F301" s="924">
        <v>82.293000000000006</v>
      </c>
      <c r="G301" s="918">
        <v>79.498000000000005</v>
      </c>
      <c r="H301" s="961">
        <v>72.125</v>
      </c>
      <c r="I301" s="920">
        <v>92.168000000000006</v>
      </c>
      <c r="J301" s="918">
        <v>98.155000000000001</v>
      </c>
      <c r="K301" s="1088">
        <v>108.60899999999999</v>
      </c>
      <c r="L301" s="920">
        <v>90.980999999999995</v>
      </c>
      <c r="M301" s="926">
        <v>96.861999999999995</v>
      </c>
      <c r="N301" s="922">
        <v>80.820999999999998</v>
      </c>
      <c r="O301" s="1089">
        <v>88.445999999999998</v>
      </c>
      <c r="P301" s="918">
        <v>106.318</v>
      </c>
      <c r="Q301" s="923">
        <v>94.962999999999994</v>
      </c>
      <c r="R301" s="924">
        <v>108.44</v>
      </c>
      <c r="S301" s="918">
        <v>77.004999999999995</v>
      </c>
      <c r="T301" s="922">
        <v>76.429000000000002</v>
      </c>
      <c r="U301" s="924">
        <v>74.459999999999994</v>
      </c>
      <c r="V301" s="1077">
        <v>72.963999999999999</v>
      </c>
      <c r="W301" s="925">
        <v>66.718999999999994</v>
      </c>
      <c r="X301" s="924">
        <v>49.597999999999999</v>
      </c>
      <c r="Y301" s="926">
        <v>41.351999999999997</v>
      </c>
      <c r="Z301" s="923">
        <v>57.170999999999999</v>
      </c>
      <c r="AA301" s="927">
        <v>0</v>
      </c>
      <c r="AB301" s="926">
        <v>53.411999999999999</v>
      </c>
      <c r="AC301" s="922">
        <v>64.403999999999996</v>
      </c>
      <c r="AD301" s="920">
        <v>64.049000000000007</v>
      </c>
      <c r="AE301" s="926">
        <v>92.295000000000002</v>
      </c>
      <c r="AF301" s="922">
        <v>107.72</v>
      </c>
      <c r="AG301" s="920">
        <v>94.548000000000002</v>
      </c>
      <c r="AH301" s="918">
        <v>85.506</v>
      </c>
      <c r="AI301" s="922">
        <v>0.68899999999999995</v>
      </c>
      <c r="AJ301" s="920">
        <v>77.823999999999998</v>
      </c>
      <c r="AK301" s="918">
        <v>80.581999999999994</v>
      </c>
      <c r="AL301" s="928">
        <v>84.994</v>
      </c>
      <c r="AN301" s="100"/>
      <c r="AO301" s="1651"/>
      <c r="AQ301" s="822"/>
      <c r="AR301" s="822"/>
      <c r="AS301" s="822"/>
      <c r="AT301" s="822"/>
      <c r="AV301" s="1654"/>
      <c r="AW301" s="1654"/>
      <c r="AX301" s="1654"/>
      <c r="BB301" s="1659"/>
      <c r="BC301" s="1659"/>
      <c r="BD301" s="767"/>
      <c r="BE301" s="748"/>
      <c r="BF301" s="758"/>
      <c r="BG301" s="767"/>
      <c r="BH301" s="767"/>
      <c r="BI301" s="767"/>
      <c r="BJ301" s="252"/>
      <c r="BK301" s="767"/>
      <c r="BL301" s="758"/>
      <c r="BM301" s="767"/>
      <c r="BN301" s="767"/>
      <c r="BO301" s="767"/>
      <c r="BP301" s="748"/>
      <c r="BQ301" s="767"/>
      <c r="BR301" s="787"/>
      <c r="BS301" s="767"/>
      <c r="BT301" s="767"/>
      <c r="BU301" s="767"/>
      <c r="BV301" s="767"/>
      <c r="BW301" s="252"/>
      <c r="BX301" s="787"/>
      <c r="BY301" s="755"/>
      <c r="BZ301" s="755"/>
      <c r="CA301" s="755"/>
      <c r="CB301" s="755"/>
      <c r="CC301" s="755"/>
      <c r="CD301" s="748"/>
      <c r="CE301" s="748"/>
      <c r="CF301" s="748"/>
      <c r="CG301" s="748"/>
      <c r="CH301" s="767"/>
      <c r="CI301" s="758"/>
      <c r="CJ301" s="748"/>
      <c r="CK301" s="758"/>
      <c r="CL301" s="758"/>
      <c r="CM301" s="758"/>
      <c r="CN301" s="748"/>
      <c r="CO301" s="758"/>
      <c r="CP301" s="767"/>
      <c r="CQ301" s="770"/>
      <c r="CR301" s="756"/>
      <c r="CS301" s="757"/>
      <c r="CT301" s="767"/>
      <c r="CU301" s="767"/>
      <c r="CV301" s="787"/>
      <c r="CW301" s="748"/>
      <c r="CX301" s="748"/>
      <c r="CY301" s="748"/>
      <c r="CZ301" s="767"/>
      <c r="DA301" s="748"/>
      <c r="DB301" s="758"/>
      <c r="DC301" s="767"/>
      <c r="DD301" s="767"/>
      <c r="DE301" s="767"/>
      <c r="DF301" s="767"/>
      <c r="DG301" s="767"/>
      <c r="DH301" s="787"/>
      <c r="DI301" s="252"/>
      <c r="DJ301" s="252"/>
      <c r="DK301" s="252"/>
      <c r="DL301" s="748"/>
      <c r="DM301" s="252"/>
      <c r="DN301" s="787"/>
      <c r="DO301" s="755"/>
      <c r="DP301" s="755"/>
      <c r="DQ301" s="755"/>
      <c r="DR301" s="755"/>
      <c r="DS301" s="755"/>
      <c r="DT301" s="748"/>
      <c r="DU301" s="755"/>
      <c r="DV301" s="755"/>
      <c r="DW301" s="755"/>
      <c r="DX301" s="755"/>
      <c r="DY301" s="755"/>
      <c r="DZ301" s="748"/>
      <c r="EA301" s="755"/>
      <c r="EB301" s="755"/>
      <c r="EC301" s="755"/>
      <c r="ED301" s="755"/>
      <c r="EE301" s="755"/>
      <c r="EF301" s="787"/>
      <c r="EG301" s="545"/>
      <c r="EH301" s="753"/>
      <c r="EI301" s="546"/>
      <c r="EJ301" s="546"/>
      <c r="EK301" s="546"/>
      <c r="EL301" s="787"/>
      <c r="EM301" s="41"/>
      <c r="EN301" s="41"/>
      <c r="EO301" s="41"/>
      <c r="EP301" s="41"/>
      <c r="EQ301" s="41"/>
      <c r="ER301" s="827"/>
      <c r="ES301" s="755"/>
      <c r="ET301" s="755"/>
      <c r="EU301" s="755"/>
      <c r="EV301" s="755"/>
      <c r="EW301" s="755"/>
      <c r="EX301" s="748"/>
      <c r="EY301" s="767"/>
      <c r="EZ301" s="767"/>
      <c r="FA301" s="767"/>
      <c r="FB301" s="748"/>
      <c r="FC301" s="767"/>
      <c r="FD301" s="748"/>
      <c r="FJ301" s="792"/>
      <c r="FK301" s="758"/>
      <c r="FL301" s="767"/>
      <c r="FM301" s="767"/>
      <c r="FN301" s="767"/>
      <c r="FO301" s="748"/>
      <c r="FP301" s="767"/>
      <c r="FQ301" s="758"/>
      <c r="FR301" s="748"/>
      <c r="FS301" s="748"/>
      <c r="FT301" s="748"/>
      <c r="FU301" s="767"/>
      <c r="FV301" s="748"/>
      <c r="FW301" s="748"/>
      <c r="FX301" s="767"/>
      <c r="FY301" s="767"/>
      <c r="FZ301" s="767"/>
      <c r="GA301" s="768"/>
      <c r="GB301" s="748"/>
      <c r="GC301" s="748"/>
      <c r="GD301" s="767"/>
      <c r="GE301" s="767"/>
      <c r="GF301" s="767"/>
      <c r="GG301" s="767"/>
      <c r="GH301" s="768"/>
      <c r="GI301" s="767"/>
      <c r="GJ301" s="758"/>
      <c r="GK301" s="758"/>
      <c r="GL301" s="758"/>
      <c r="GM301" s="758"/>
      <c r="GN301" s="758"/>
      <c r="GO301" s="755"/>
    </row>
    <row r="302" spans="1:274" ht="14.25" customHeight="1" x14ac:dyDescent="0.15">
      <c r="A302" s="184" t="s">
        <v>188</v>
      </c>
      <c r="B302" s="395" t="s">
        <v>94</v>
      </c>
      <c r="C302" s="929">
        <v>19637.455999999998</v>
      </c>
      <c r="D302" s="930">
        <v>25100.474999999999</v>
      </c>
      <c r="E302" s="934">
        <v>31259.987000000001</v>
      </c>
      <c r="F302" s="936">
        <v>30364.241000000002</v>
      </c>
      <c r="G302" s="930">
        <v>27083.786</v>
      </c>
      <c r="H302" s="986">
        <v>21781.511999999999</v>
      </c>
      <c r="I302" s="932">
        <v>24958.892</v>
      </c>
      <c r="J302" s="930">
        <v>23941.505000000001</v>
      </c>
      <c r="K302" s="971">
        <v>23360.273000000001</v>
      </c>
      <c r="L302" s="932">
        <v>21822.577000000001</v>
      </c>
      <c r="M302" s="938">
        <v>27954.84</v>
      </c>
      <c r="N302" s="934">
        <v>24514.973999999998</v>
      </c>
      <c r="O302" s="1090">
        <v>26273.904999999999</v>
      </c>
      <c r="P302" s="930">
        <v>25071.29</v>
      </c>
      <c r="Q302" s="935">
        <v>20051.441999999999</v>
      </c>
      <c r="R302" s="936">
        <v>20951.955999999998</v>
      </c>
      <c r="S302" s="930">
        <v>19439.653999999999</v>
      </c>
      <c r="T302" s="934">
        <v>25957.973999999998</v>
      </c>
      <c r="U302" s="936">
        <v>20368.581999999999</v>
      </c>
      <c r="V302" s="1078">
        <v>19357.746999999999</v>
      </c>
      <c r="W302" s="937">
        <v>19897.196</v>
      </c>
      <c r="X302" s="936">
        <v>16587.952000000001</v>
      </c>
      <c r="Y302" s="938">
        <v>16537.449000000001</v>
      </c>
      <c r="Z302" s="935">
        <v>25691.573</v>
      </c>
      <c r="AA302" s="939">
        <v>0</v>
      </c>
      <c r="AB302" s="930">
        <v>27794.236000000001</v>
      </c>
      <c r="AC302" s="934">
        <v>32848.275000000001</v>
      </c>
      <c r="AD302" s="932">
        <v>27061.797999999999</v>
      </c>
      <c r="AE302" s="938">
        <v>32997.565000000002</v>
      </c>
      <c r="AF302" s="934">
        <v>34219.148999999998</v>
      </c>
      <c r="AG302" s="932">
        <v>23080.475999999999</v>
      </c>
      <c r="AH302" s="930">
        <v>19239.136999999999</v>
      </c>
      <c r="AI302" s="934">
        <v>363.31200000000001</v>
      </c>
      <c r="AJ302" s="932">
        <v>21712.952000000001</v>
      </c>
      <c r="AK302" s="930">
        <v>22248.9</v>
      </c>
      <c r="AL302" s="940">
        <v>20990.587</v>
      </c>
      <c r="AN302" s="100"/>
      <c r="AO302" s="1651"/>
      <c r="AQ302" s="822"/>
      <c r="AR302" s="822"/>
      <c r="AS302" s="822"/>
      <c r="AT302" s="822"/>
      <c r="AY302" s="1654"/>
      <c r="BC302" s="760"/>
      <c r="BD302" s="755"/>
      <c r="BE302" s="755"/>
      <c r="BF302" s="787"/>
      <c r="BG302" s="767"/>
      <c r="BH302" s="767"/>
      <c r="BI302" s="767"/>
      <c r="BJ302" s="767"/>
      <c r="BK302" s="748"/>
      <c r="BL302" s="758"/>
      <c r="BM302" s="767"/>
      <c r="BN302" s="767"/>
      <c r="BO302" s="767"/>
      <c r="BP302" s="252"/>
      <c r="BQ302" s="767"/>
      <c r="BR302" s="758"/>
      <c r="BS302" s="755"/>
      <c r="BT302" s="755"/>
      <c r="BU302" s="755"/>
      <c r="BV302" s="755"/>
      <c r="BW302" s="755"/>
      <c r="BX302" s="758"/>
      <c r="BY302" s="767"/>
      <c r="BZ302" s="767"/>
      <c r="CA302" s="767"/>
      <c r="CB302" s="767"/>
      <c r="CC302" s="252"/>
      <c r="CD302" s="758"/>
      <c r="CE302" s="41"/>
      <c r="CF302" s="41"/>
      <c r="CG302" s="41"/>
      <c r="CH302" s="41"/>
      <c r="CI302" s="41"/>
      <c r="CJ302" s="758"/>
      <c r="CK302" s="748"/>
      <c r="CL302" s="748"/>
      <c r="CM302" s="748"/>
      <c r="CN302" s="767"/>
      <c r="CO302" s="757"/>
      <c r="CP302" s="758"/>
      <c r="CQ302" s="755"/>
      <c r="CR302" s="755"/>
      <c r="CS302" s="755"/>
      <c r="CT302" s="755"/>
      <c r="CU302" s="755"/>
      <c r="CV302" s="787"/>
      <c r="CW302" s="755"/>
      <c r="CX302" s="755"/>
      <c r="CY302" s="755"/>
      <c r="CZ302" s="755"/>
      <c r="DA302" s="755"/>
      <c r="DB302" s="758"/>
      <c r="DC302" s="755"/>
      <c r="DD302" s="756"/>
      <c r="DE302" s="757"/>
      <c r="DF302" s="757"/>
      <c r="DG302" s="767"/>
      <c r="DH302" s="758"/>
      <c r="DI302" s="748"/>
      <c r="DJ302" s="748"/>
      <c r="DK302" s="748"/>
      <c r="DL302" s="767"/>
      <c r="DM302" s="767"/>
      <c r="DN302" s="758"/>
      <c r="DO302" s="755"/>
      <c r="DP302" s="755"/>
      <c r="DQ302" s="755"/>
      <c r="DR302" s="755"/>
      <c r="DS302" s="755"/>
      <c r="DT302" s="758"/>
      <c r="DU302" s="755"/>
      <c r="DV302" s="755"/>
      <c r="DW302" s="755"/>
      <c r="DX302" s="755"/>
      <c r="DY302" s="755"/>
      <c r="DZ302" s="758"/>
      <c r="EA302" s="755"/>
      <c r="EB302" s="755"/>
      <c r="EC302" s="755"/>
      <c r="ED302" s="755"/>
      <c r="EE302" s="755"/>
      <c r="EF302" s="758"/>
      <c r="EG302" s="755"/>
      <c r="EH302" s="755"/>
      <c r="EI302" s="755"/>
      <c r="EJ302" s="755"/>
      <c r="EK302" s="755"/>
      <c r="EL302" s="764"/>
      <c r="EM302" s="755"/>
      <c r="EN302" s="755"/>
      <c r="EO302" s="755"/>
      <c r="EP302" s="755"/>
      <c r="EQ302" s="755"/>
      <c r="ER302" s="758"/>
      <c r="ES302" s="748"/>
      <c r="ET302" s="748"/>
      <c r="EU302" s="748"/>
      <c r="EV302" s="748"/>
      <c r="EW302" s="767"/>
      <c r="EX302" s="767"/>
      <c r="EY302" s="792"/>
      <c r="EZ302" s="792"/>
      <c r="FA302" s="792"/>
      <c r="FB302" s="5"/>
      <c r="FC302" s="792"/>
      <c r="FD302" s="5"/>
      <c r="FE302" s="758"/>
      <c r="FF302" s="755"/>
      <c r="FG302" s="755"/>
      <c r="FH302" s="755"/>
      <c r="FI302" s="755"/>
      <c r="FJ302" s="755"/>
      <c r="FK302" s="767"/>
      <c r="FL302" s="748"/>
      <c r="FM302" s="748"/>
      <c r="FN302" s="748"/>
      <c r="FO302" s="757"/>
      <c r="FP302" s="748"/>
      <c r="FQ302" s="748"/>
      <c r="FR302" s="767"/>
      <c r="FS302" s="767"/>
      <c r="FT302" s="767"/>
      <c r="FU302" s="758"/>
      <c r="FV302" s="758"/>
      <c r="FW302" s="758"/>
      <c r="FY302" s="565"/>
      <c r="FZ302" s="565"/>
      <c r="GA302" s="565"/>
      <c r="GB302" s="565"/>
    </row>
    <row r="303" spans="1:274" ht="14.25" customHeight="1" x14ac:dyDescent="0.15">
      <c r="A303" s="186" t="s">
        <v>188</v>
      </c>
      <c r="B303" s="417" t="s">
        <v>96</v>
      </c>
      <c r="C303" s="941">
        <v>338</v>
      </c>
      <c r="D303" s="942">
        <v>292</v>
      </c>
      <c r="E303" s="946">
        <v>328</v>
      </c>
      <c r="F303" s="948">
        <v>369</v>
      </c>
      <c r="G303" s="942">
        <v>341</v>
      </c>
      <c r="H303" s="943">
        <v>302</v>
      </c>
      <c r="I303" s="944">
        <v>271</v>
      </c>
      <c r="J303" s="942">
        <v>244</v>
      </c>
      <c r="K303" s="1091">
        <v>215</v>
      </c>
      <c r="L303" s="944">
        <v>240</v>
      </c>
      <c r="M303" s="942">
        <v>289</v>
      </c>
      <c r="N303" s="946">
        <v>303</v>
      </c>
      <c r="O303" s="944">
        <v>297</v>
      </c>
      <c r="P303" s="942">
        <v>236</v>
      </c>
      <c r="Q303" s="947">
        <v>211</v>
      </c>
      <c r="R303" s="944">
        <v>193</v>
      </c>
      <c r="S303" s="942">
        <v>252</v>
      </c>
      <c r="T303" s="946">
        <v>340</v>
      </c>
      <c r="U303" s="948">
        <v>274</v>
      </c>
      <c r="V303" s="980">
        <v>265</v>
      </c>
      <c r="W303" s="947">
        <v>298</v>
      </c>
      <c r="X303" s="948">
        <v>334</v>
      </c>
      <c r="Y303" s="949">
        <v>400</v>
      </c>
      <c r="Z303" s="947">
        <v>449</v>
      </c>
      <c r="AA303" s="950">
        <v>0</v>
      </c>
      <c r="AB303" s="942">
        <v>520</v>
      </c>
      <c r="AC303" s="946">
        <v>510</v>
      </c>
      <c r="AD303" s="944">
        <v>423</v>
      </c>
      <c r="AE303" s="949">
        <v>358</v>
      </c>
      <c r="AF303" s="946">
        <v>318</v>
      </c>
      <c r="AG303" s="944">
        <v>244</v>
      </c>
      <c r="AH303" s="942">
        <v>225</v>
      </c>
      <c r="AI303" s="946">
        <v>527</v>
      </c>
      <c r="AJ303" s="944">
        <v>279</v>
      </c>
      <c r="AK303" s="942">
        <v>276</v>
      </c>
      <c r="AL303" s="951">
        <v>247</v>
      </c>
      <c r="AN303" s="100"/>
      <c r="AO303" s="1651"/>
      <c r="AP303" s="1655"/>
      <c r="AQ303" s="822"/>
      <c r="AR303" s="822"/>
      <c r="AS303" s="822"/>
      <c r="AT303" s="822"/>
      <c r="AU303" s="1656"/>
      <c r="AZ303" s="1654"/>
      <c r="BA303" s="1656"/>
      <c r="BC303" s="760"/>
      <c r="BD303" s="755"/>
      <c r="BE303" s="755"/>
      <c r="BF303" s="758"/>
      <c r="BG303" s="767"/>
      <c r="BH303" s="767"/>
      <c r="BI303" s="767"/>
      <c r="BJ303" s="767"/>
      <c r="BK303" s="767"/>
      <c r="BL303" s="758"/>
      <c r="BM303" s="755"/>
      <c r="BN303" s="755"/>
      <c r="BO303" s="755"/>
      <c r="BP303" s="755"/>
      <c r="BQ303" s="755"/>
      <c r="BR303" s="758"/>
      <c r="BS303" s="767"/>
      <c r="BT303" s="767"/>
      <c r="BU303" s="767"/>
      <c r="BV303" s="252"/>
      <c r="BW303" s="767"/>
      <c r="BX303" s="787"/>
      <c r="BY303" s="767"/>
      <c r="BZ303" s="767"/>
      <c r="CA303" s="767"/>
      <c r="CB303" s="748"/>
      <c r="CC303" s="767"/>
      <c r="CD303" s="758"/>
      <c r="CE303" s="767"/>
      <c r="CF303" s="767"/>
      <c r="CG303" s="767"/>
      <c r="CH303" s="767"/>
      <c r="CI303" s="767"/>
      <c r="CJ303" s="758"/>
      <c r="CK303" s="755"/>
      <c r="CL303" s="755"/>
      <c r="CM303" s="755"/>
      <c r="CN303" s="755"/>
      <c r="CO303" s="755"/>
      <c r="CP303" s="758"/>
      <c r="CQ303" s="758"/>
      <c r="CR303" s="758"/>
      <c r="CS303" s="748"/>
      <c r="CT303" s="748"/>
      <c r="CU303" s="767"/>
      <c r="CV303" s="748"/>
      <c r="CW303" s="767"/>
      <c r="CX303" s="767"/>
      <c r="CY303" s="767"/>
      <c r="CZ303" s="757"/>
      <c r="DA303" s="254"/>
      <c r="DB303" s="758"/>
      <c r="DC303" s="767"/>
      <c r="DD303" s="767"/>
      <c r="DE303" s="767"/>
      <c r="DF303" s="767"/>
      <c r="DG303" s="767"/>
      <c r="DH303" s="787"/>
      <c r="DI303" s="748"/>
      <c r="DJ303" s="748"/>
      <c r="DK303" s="748"/>
      <c r="DL303" s="767"/>
      <c r="DM303" s="748"/>
      <c r="DN303" s="758"/>
      <c r="DO303" s="252"/>
      <c r="DP303" s="252"/>
      <c r="DQ303" s="252"/>
      <c r="DR303" s="252"/>
      <c r="DS303" s="252"/>
      <c r="DT303" s="758"/>
      <c r="DU303" s="755"/>
      <c r="DV303" s="755"/>
      <c r="DW303" s="755"/>
      <c r="DX303" s="755"/>
      <c r="DY303" s="755"/>
      <c r="DZ303" s="758"/>
      <c r="EA303" s="755"/>
      <c r="EB303" s="755"/>
      <c r="EC303" s="755"/>
      <c r="ED303" s="755"/>
      <c r="EE303" s="755"/>
      <c r="EF303" s="758"/>
      <c r="EG303" s="545"/>
      <c r="EH303" s="753"/>
      <c r="EI303" s="546"/>
      <c r="EJ303" s="546"/>
      <c r="EK303" s="546"/>
      <c r="EL303" s="758"/>
      <c r="EM303" s="755"/>
      <c r="EN303" s="755"/>
      <c r="EO303" s="755"/>
      <c r="EP303" s="755"/>
      <c r="EQ303" s="755"/>
      <c r="ER303" s="764"/>
      <c r="ES303" s="755"/>
      <c r="ET303" s="755"/>
      <c r="EU303" s="755"/>
      <c r="EV303" s="755"/>
      <c r="EW303" s="755"/>
      <c r="EX303" s="758"/>
      <c r="EY303" s="748"/>
      <c r="EZ303" s="748"/>
      <c r="FA303" s="748"/>
      <c r="FB303" s="767"/>
      <c r="FC303" s="767"/>
      <c r="FD303" s="767"/>
      <c r="FE303" s="792"/>
      <c r="FF303" s="792"/>
      <c r="FG303" s="792"/>
      <c r="FH303" s="5"/>
      <c r="FI303" s="792"/>
      <c r="FJ303" s="5"/>
      <c r="FK303" s="767"/>
      <c r="FL303" s="767"/>
      <c r="FM303" s="767"/>
      <c r="FN303" s="767"/>
      <c r="FO303" s="758"/>
      <c r="FP303" s="757"/>
      <c r="FQ303" s="758"/>
      <c r="FS303" s="565"/>
      <c r="FT303" s="565"/>
      <c r="FU303" s="565"/>
      <c r="FV303" s="565"/>
    </row>
    <row r="304" spans="1:274" ht="14.25" customHeight="1" x14ac:dyDescent="0.15">
      <c r="A304" s="250" t="s">
        <v>58</v>
      </c>
      <c r="B304" s="394" t="s">
        <v>93</v>
      </c>
      <c r="C304" s="917">
        <v>0.05</v>
      </c>
      <c r="D304" s="918">
        <v>0.122</v>
      </c>
      <c r="E304" s="922">
        <v>4.5999999999999999E-2</v>
      </c>
      <c r="F304" s="924">
        <v>0</v>
      </c>
      <c r="G304" s="918">
        <v>0</v>
      </c>
      <c r="H304" s="919">
        <v>0</v>
      </c>
      <c r="I304" s="920">
        <v>0</v>
      </c>
      <c r="J304" s="918">
        <v>8.0000000000000002E-3</v>
      </c>
      <c r="K304" s="922">
        <v>0.02</v>
      </c>
      <c r="L304" s="920">
        <v>0.28499999999999998</v>
      </c>
      <c r="M304" s="926">
        <v>0.79200000000000004</v>
      </c>
      <c r="N304" s="922">
        <v>1.214</v>
      </c>
      <c r="O304" s="920">
        <v>2.4449999999999998</v>
      </c>
      <c r="P304" s="918">
        <v>6.319</v>
      </c>
      <c r="Q304" s="923">
        <v>9.1920000000000002</v>
      </c>
      <c r="R304" s="924">
        <v>14.914999999999999</v>
      </c>
      <c r="S304" s="918">
        <v>17.405999999999999</v>
      </c>
      <c r="T304" s="922">
        <v>24.675999999999998</v>
      </c>
      <c r="U304" s="924">
        <v>23.545000000000002</v>
      </c>
      <c r="V304" s="1077">
        <v>14.241</v>
      </c>
      <c r="W304" s="925">
        <v>3.0609999999999999</v>
      </c>
      <c r="X304" s="924">
        <v>0.57399999999999995</v>
      </c>
      <c r="Y304" s="926">
        <v>0.24</v>
      </c>
      <c r="Z304" s="923">
        <v>0.39500000000000002</v>
      </c>
      <c r="AA304" s="927">
        <v>0.23200000000000001</v>
      </c>
      <c r="AB304" s="926">
        <v>0.7</v>
      </c>
      <c r="AC304" s="922">
        <v>1.6359999999999999</v>
      </c>
      <c r="AD304" s="920">
        <v>2.7650000000000001</v>
      </c>
      <c r="AE304" s="926">
        <v>6.1660000000000004</v>
      </c>
      <c r="AF304" s="922">
        <v>15.343999999999999</v>
      </c>
      <c r="AG304" s="920">
        <v>12.71</v>
      </c>
      <c r="AH304" s="918">
        <v>6.5629999999999997</v>
      </c>
      <c r="AI304" s="922">
        <v>2.2309999999999999</v>
      </c>
      <c r="AJ304" s="920">
        <v>1.109</v>
      </c>
      <c r="AK304" s="918">
        <v>0.81</v>
      </c>
      <c r="AL304" s="928">
        <v>0.28799999999999998</v>
      </c>
      <c r="AN304" s="100"/>
      <c r="AO304" s="1651"/>
      <c r="AQ304" s="822"/>
      <c r="AR304" s="822"/>
      <c r="AS304" s="822"/>
      <c r="AT304" s="822"/>
      <c r="AV304" s="1654"/>
      <c r="AW304" s="1654"/>
      <c r="AX304" s="1654"/>
      <c r="BC304" s="760"/>
      <c r="BD304" s="755"/>
      <c r="BE304" s="755"/>
      <c r="BF304" s="787"/>
      <c r="BG304" s="767"/>
      <c r="BH304" s="767"/>
      <c r="BI304" s="767"/>
      <c r="BJ304" s="748"/>
      <c r="BK304" s="767"/>
      <c r="BL304" s="758"/>
      <c r="BM304" s="767"/>
      <c r="BN304" s="767"/>
      <c r="BO304" s="767"/>
      <c r="BP304" s="767"/>
      <c r="BQ304" s="767"/>
      <c r="BR304" s="252"/>
      <c r="BS304" s="767"/>
      <c r="BT304" s="767"/>
      <c r="BU304" s="767"/>
      <c r="BV304" s="252"/>
      <c r="BW304" s="767"/>
      <c r="BX304" s="758"/>
      <c r="BY304" s="770"/>
      <c r="BZ304" s="778"/>
      <c r="CA304" s="768"/>
      <c r="CB304" s="748"/>
      <c r="CC304" s="748"/>
      <c r="CD304" s="787"/>
      <c r="CE304" s="748"/>
      <c r="CF304" s="1343"/>
      <c r="CG304" s="748"/>
      <c r="CH304" s="767"/>
      <c r="CI304" s="767"/>
      <c r="CJ304" s="787"/>
      <c r="CK304" s="755"/>
      <c r="CL304" s="755"/>
      <c r="CM304" s="755"/>
      <c r="CN304" s="755"/>
      <c r="CO304" s="755"/>
      <c r="CP304" s="748"/>
      <c r="CQ304" s="767"/>
      <c r="CR304" s="767"/>
      <c r="CS304" s="767"/>
      <c r="CT304" s="767"/>
      <c r="CU304" s="767"/>
      <c r="CV304" s="767"/>
      <c r="CW304" s="252"/>
      <c r="CX304" s="252"/>
      <c r="CY304" s="252"/>
      <c r="CZ304" s="767"/>
      <c r="DA304" s="767"/>
      <c r="DB304" s="787"/>
      <c r="DC304" s="767"/>
      <c r="DD304" s="767"/>
      <c r="DE304" s="767"/>
      <c r="DF304" s="767"/>
      <c r="DG304" s="767"/>
      <c r="DH304" s="787"/>
      <c r="DI304" s="755"/>
      <c r="DJ304" s="755"/>
      <c r="DK304" s="755"/>
      <c r="DL304" s="755"/>
      <c r="DM304" s="755"/>
      <c r="DN304" s="787"/>
      <c r="DO304" s="767"/>
      <c r="DP304" s="767"/>
      <c r="DQ304" s="767"/>
      <c r="DR304" s="758"/>
      <c r="DS304" s="748"/>
      <c r="DT304" s="748"/>
      <c r="DU304" s="755"/>
      <c r="DV304" s="755"/>
      <c r="DW304" s="755"/>
      <c r="DX304" s="755"/>
      <c r="DY304" s="755"/>
      <c r="DZ304" s="748"/>
      <c r="EA304" s="755"/>
      <c r="EB304" s="755"/>
      <c r="EC304" s="755"/>
      <c r="ED304" s="755"/>
      <c r="EE304" s="755"/>
      <c r="EF304" s="787"/>
      <c r="EG304" s="755"/>
      <c r="EH304" s="755"/>
      <c r="EI304" s="755"/>
      <c r="EJ304" s="755"/>
      <c r="EK304" s="755"/>
      <c r="EL304" s="827"/>
      <c r="EM304" s="755"/>
      <c r="EN304" s="755"/>
      <c r="EO304" s="755"/>
      <c r="EP304" s="755"/>
      <c r="EQ304" s="755"/>
      <c r="ER304" s="748"/>
      <c r="ES304" s="767"/>
      <c r="ET304" s="767"/>
      <c r="EU304" s="767"/>
      <c r="EV304" s="767"/>
      <c r="EW304" s="748"/>
      <c r="EX304" s="748"/>
      <c r="FD304" s="792"/>
      <c r="FE304" s="767"/>
      <c r="FF304" s="767"/>
      <c r="FG304" s="767"/>
      <c r="FH304" s="767"/>
      <c r="FI304" s="758"/>
      <c r="FJ304" s="758"/>
      <c r="FK304" s="748"/>
      <c r="FM304" s="565"/>
      <c r="FN304" s="565"/>
      <c r="FO304" s="565"/>
      <c r="FP304" s="565"/>
    </row>
    <row r="305" spans="1:148" ht="14.25" customHeight="1" x14ac:dyDescent="0.15">
      <c r="A305" s="184" t="s">
        <v>189</v>
      </c>
      <c r="B305" s="395" t="s">
        <v>94</v>
      </c>
      <c r="C305" s="929">
        <v>67.260000000000005</v>
      </c>
      <c r="D305" s="930">
        <v>140.357</v>
      </c>
      <c r="E305" s="934">
        <v>47.921999999999997</v>
      </c>
      <c r="F305" s="936">
        <v>0</v>
      </c>
      <c r="G305" s="930">
        <v>0</v>
      </c>
      <c r="H305" s="931">
        <v>0</v>
      </c>
      <c r="I305" s="932">
        <v>0</v>
      </c>
      <c r="J305" s="930">
        <v>3.24</v>
      </c>
      <c r="K305" s="934">
        <v>29.7</v>
      </c>
      <c r="L305" s="932">
        <v>427.35599999999999</v>
      </c>
      <c r="M305" s="938">
        <v>1160.6120000000001</v>
      </c>
      <c r="N305" s="934">
        <v>1650.9359999999999</v>
      </c>
      <c r="O305" s="972">
        <v>2910.6619999999998</v>
      </c>
      <c r="P305" s="930">
        <v>6071.8450000000003</v>
      </c>
      <c r="Q305" s="935">
        <v>6736.38</v>
      </c>
      <c r="R305" s="936">
        <v>9840.4419999999991</v>
      </c>
      <c r="S305" s="930">
        <v>14877.546</v>
      </c>
      <c r="T305" s="934">
        <v>20662.607</v>
      </c>
      <c r="U305" s="936">
        <v>14572.795</v>
      </c>
      <c r="V305" s="1078">
        <v>5511.7079999999996</v>
      </c>
      <c r="W305" s="937">
        <v>1006.624</v>
      </c>
      <c r="X305" s="936">
        <v>205.14599999999999</v>
      </c>
      <c r="Y305" s="938">
        <v>88.775999999999996</v>
      </c>
      <c r="Z305" s="935">
        <v>237.92400000000001</v>
      </c>
      <c r="AA305" s="939">
        <v>161.95699999999999</v>
      </c>
      <c r="AB305" s="930">
        <v>700.85500000000002</v>
      </c>
      <c r="AC305" s="934">
        <v>1742.3109999999999</v>
      </c>
      <c r="AD305" s="932">
        <v>2933.4050000000002</v>
      </c>
      <c r="AE305" s="938">
        <v>7240.4660000000003</v>
      </c>
      <c r="AF305" s="934">
        <v>13667.189</v>
      </c>
      <c r="AG305" s="932">
        <v>7554.665</v>
      </c>
      <c r="AH305" s="930">
        <v>3551.74</v>
      </c>
      <c r="AI305" s="934">
        <v>1406.0070000000001</v>
      </c>
      <c r="AJ305" s="932">
        <v>881.61300000000006</v>
      </c>
      <c r="AK305" s="930">
        <v>617.31100000000004</v>
      </c>
      <c r="AL305" s="940">
        <v>234.38200000000001</v>
      </c>
      <c r="AO305" s="1651"/>
      <c r="AQ305" s="822"/>
      <c r="AR305" s="822"/>
      <c r="AS305" s="822"/>
      <c r="AT305" s="822"/>
      <c r="AY305" s="1654"/>
      <c r="BB305" s="822"/>
      <c r="BC305" s="822"/>
      <c r="BD305" s="252"/>
      <c r="BE305" s="757"/>
      <c r="BF305" s="758"/>
      <c r="BG305" s="748"/>
      <c r="BH305" s="748"/>
      <c r="BI305" s="748"/>
      <c r="BJ305" s="252"/>
      <c r="BK305" s="767"/>
      <c r="BL305" s="758"/>
      <c r="BM305" s="748"/>
      <c r="BN305" s="748"/>
      <c r="BO305" s="748"/>
      <c r="BP305" s="768"/>
      <c r="BQ305" s="758"/>
      <c r="BR305" s="758"/>
      <c r="BS305" s="748"/>
      <c r="BT305" s="1343"/>
      <c r="BU305" s="748"/>
      <c r="BV305" s="767"/>
      <c r="BW305" s="767"/>
      <c r="BX305" s="758"/>
      <c r="BY305" s="755"/>
      <c r="BZ305" s="755"/>
      <c r="CA305" s="755"/>
      <c r="CB305" s="755"/>
      <c r="CC305" s="755"/>
      <c r="CD305" s="758"/>
      <c r="CE305" s="758"/>
      <c r="CF305" s="758"/>
      <c r="CG305" s="758"/>
      <c r="CH305" s="758"/>
      <c r="CI305" s="767"/>
      <c r="CJ305" s="758"/>
      <c r="CK305" s="758"/>
      <c r="CL305" s="758"/>
      <c r="CM305" s="758"/>
      <c r="CN305" s="767"/>
      <c r="CO305" s="758"/>
      <c r="CP305" s="748"/>
      <c r="CQ305" s="767"/>
      <c r="CR305" s="767"/>
      <c r="CS305" s="767"/>
      <c r="CT305" s="767"/>
      <c r="CU305" s="748"/>
      <c r="CV305" s="758"/>
      <c r="CW305" s="767"/>
      <c r="CX305" s="767"/>
      <c r="CY305" s="767"/>
      <c r="CZ305" s="748"/>
      <c r="DA305" s="767"/>
      <c r="DB305" s="758"/>
      <c r="DC305" s="755"/>
      <c r="DD305" s="755"/>
      <c r="DE305" s="755"/>
      <c r="DF305" s="755"/>
      <c r="DG305" s="755"/>
      <c r="DH305" s="758"/>
      <c r="DI305" s="767"/>
      <c r="DJ305" s="767"/>
      <c r="DK305" s="758"/>
      <c r="DL305" s="748"/>
      <c r="DM305" s="767"/>
      <c r="DN305" s="758"/>
      <c r="DO305" s="755"/>
      <c r="DP305" s="755"/>
      <c r="DQ305" s="755"/>
      <c r="DR305" s="755"/>
      <c r="DS305" s="755"/>
      <c r="DT305" s="758"/>
      <c r="DU305" s="755"/>
      <c r="DV305" s="755"/>
      <c r="DW305" s="755"/>
      <c r="DX305" s="755"/>
      <c r="DY305" s="755"/>
      <c r="DZ305" s="758"/>
      <c r="EA305" s="755"/>
      <c r="EB305" s="755"/>
      <c r="EC305" s="755"/>
      <c r="ED305" s="755"/>
      <c r="EE305" s="755"/>
      <c r="EF305" s="764"/>
      <c r="EG305" s="755"/>
      <c r="EH305" s="755"/>
      <c r="EI305" s="755"/>
      <c r="EJ305" s="755"/>
      <c r="EK305" s="755"/>
      <c r="EL305" s="758"/>
      <c r="EM305" s="767"/>
      <c r="EN305" s="767"/>
      <c r="EO305" s="767"/>
      <c r="EP305" s="767"/>
      <c r="EQ305" s="748"/>
      <c r="ER305" s="748"/>
    </row>
    <row r="306" spans="1:148" ht="14.25" customHeight="1" x14ac:dyDescent="0.15">
      <c r="A306" s="186" t="s">
        <v>189</v>
      </c>
      <c r="B306" s="417" t="s">
        <v>96</v>
      </c>
      <c r="C306" s="941">
        <v>1345</v>
      </c>
      <c r="D306" s="942">
        <v>1150</v>
      </c>
      <c r="E306" s="946">
        <v>1042</v>
      </c>
      <c r="F306" s="948">
        <v>0</v>
      </c>
      <c r="G306" s="942">
        <v>0</v>
      </c>
      <c r="H306" s="943">
        <v>0</v>
      </c>
      <c r="I306" s="944">
        <v>0</v>
      </c>
      <c r="J306" s="942">
        <v>405</v>
      </c>
      <c r="K306" s="946">
        <v>1485</v>
      </c>
      <c r="L306" s="944">
        <v>1499</v>
      </c>
      <c r="M306" s="942">
        <v>1465</v>
      </c>
      <c r="N306" s="946">
        <v>1360</v>
      </c>
      <c r="O306" s="944">
        <v>1190</v>
      </c>
      <c r="P306" s="942">
        <v>961</v>
      </c>
      <c r="Q306" s="947">
        <v>733</v>
      </c>
      <c r="R306" s="944">
        <v>660</v>
      </c>
      <c r="S306" s="942">
        <v>855</v>
      </c>
      <c r="T306" s="946">
        <v>837</v>
      </c>
      <c r="U306" s="948">
        <v>619</v>
      </c>
      <c r="V306" s="980">
        <v>387</v>
      </c>
      <c r="W306" s="947">
        <v>329</v>
      </c>
      <c r="X306" s="948">
        <v>357</v>
      </c>
      <c r="Y306" s="949">
        <v>370</v>
      </c>
      <c r="Z306" s="947">
        <v>602</v>
      </c>
      <c r="AA306" s="950">
        <v>698</v>
      </c>
      <c r="AB306" s="942">
        <v>1001</v>
      </c>
      <c r="AC306" s="946">
        <v>1065</v>
      </c>
      <c r="AD306" s="944">
        <v>1061</v>
      </c>
      <c r="AE306" s="949">
        <v>1174</v>
      </c>
      <c r="AF306" s="946">
        <v>891</v>
      </c>
      <c r="AG306" s="944">
        <v>594</v>
      </c>
      <c r="AH306" s="942">
        <v>541</v>
      </c>
      <c r="AI306" s="946">
        <v>630</v>
      </c>
      <c r="AJ306" s="944">
        <v>795</v>
      </c>
      <c r="AK306" s="942">
        <v>762</v>
      </c>
      <c r="AL306" s="951">
        <v>814</v>
      </c>
      <c r="AN306" s="100"/>
      <c r="AO306" s="1651"/>
      <c r="AP306" s="1655"/>
      <c r="AQ306" s="822"/>
      <c r="AR306" s="822"/>
      <c r="AS306" s="822"/>
      <c r="AT306" s="822"/>
      <c r="AU306" s="1656"/>
      <c r="AZ306" s="1654"/>
      <c r="BA306" s="1656"/>
      <c r="BC306" s="760"/>
      <c r="BD306" s="755"/>
      <c r="BE306" s="755"/>
      <c r="BF306" s="758"/>
      <c r="BG306" s="748"/>
      <c r="BH306" s="748"/>
      <c r="BI306" s="748"/>
      <c r="BJ306" s="767"/>
      <c r="BK306" s="767"/>
      <c r="BL306" s="758"/>
      <c r="BM306" s="755"/>
      <c r="BN306" s="755"/>
      <c r="BO306" s="755"/>
      <c r="BP306" s="755"/>
      <c r="BQ306" s="755"/>
      <c r="BR306" s="758"/>
      <c r="BS306" s="252"/>
      <c r="BT306" s="252"/>
      <c r="BU306" s="252"/>
      <c r="BV306" s="252"/>
      <c r="BW306" s="767"/>
      <c r="BX306" s="787"/>
      <c r="BY306" s="748"/>
      <c r="BZ306" s="1343"/>
      <c r="CA306" s="748"/>
      <c r="CB306" s="767"/>
      <c r="CC306" s="767"/>
      <c r="CD306" s="758"/>
      <c r="CE306" s="252"/>
      <c r="CF306" s="252"/>
      <c r="CG306" s="252"/>
      <c r="CH306" s="748"/>
      <c r="CI306" s="748"/>
      <c r="CJ306" s="758"/>
      <c r="CK306" s="767"/>
      <c r="CL306" s="767"/>
      <c r="CM306" s="767"/>
      <c r="CN306" s="768"/>
      <c r="CO306" s="767"/>
      <c r="CP306" s="758"/>
      <c r="CQ306" s="767"/>
      <c r="CR306" s="767"/>
      <c r="CS306" s="767"/>
      <c r="CT306" s="767"/>
      <c r="CU306" s="757"/>
      <c r="CV306" s="758"/>
      <c r="CW306" s="767"/>
      <c r="CX306" s="767"/>
      <c r="CY306" s="758"/>
      <c r="CZ306" s="748"/>
      <c r="DA306" s="767"/>
      <c r="DB306" s="758"/>
      <c r="DC306" s="755"/>
      <c r="DD306" s="755"/>
      <c r="DE306" s="755"/>
      <c r="DF306" s="755"/>
      <c r="DG306" s="755"/>
      <c r="DH306" s="758"/>
      <c r="DI306" s="767"/>
      <c r="DJ306" s="767"/>
      <c r="DK306" s="767"/>
      <c r="DL306" s="768"/>
      <c r="DM306" s="768"/>
      <c r="DN306" s="758"/>
      <c r="DO306" s="755"/>
      <c r="DP306" s="755"/>
      <c r="DQ306" s="755"/>
      <c r="DR306" s="755"/>
      <c r="DS306" s="755"/>
      <c r="DT306" s="767"/>
    </row>
    <row r="307" spans="1:148" ht="14.25" customHeight="1" x14ac:dyDescent="0.15">
      <c r="A307" s="250" t="s">
        <v>59</v>
      </c>
      <c r="B307" s="394" t="s">
        <v>93</v>
      </c>
      <c r="C307" s="917">
        <v>0</v>
      </c>
      <c r="D307" s="918">
        <v>0</v>
      </c>
      <c r="E307" s="922">
        <v>0</v>
      </c>
      <c r="F307" s="924">
        <v>0</v>
      </c>
      <c r="G307" s="918">
        <v>0</v>
      </c>
      <c r="H307" s="919">
        <v>0</v>
      </c>
      <c r="I307" s="920">
        <v>0</v>
      </c>
      <c r="J307" s="918">
        <v>0</v>
      </c>
      <c r="K307" s="922">
        <v>0</v>
      </c>
      <c r="L307" s="920">
        <v>0</v>
      </c>
      <c r="M307" s="918">
        <v>0</v>
      </c>
      <c r="N307" s="922">
        <v>8.9999999999999993E-3</v>
      </c>
      <c r="O307" s="920">
        <v>3.23</v>
      </c>
      <c r="P307" s="918">
        <v>58.165999999999997</v>
      </c>
      <c r="Q307" s="923">
        <v>97.034000000000006</v>
      </c>
      <c r="R307" s="924">
        <v>34.691000000000003</v>
      </c>
      <c r="S307" s="918">
        <v>0.29699999999999999</v>
      </c>
      <c r="T307" s="922">
        <v>0</v>
      </c>
      <c r="U307" s="924">
        <v>0</v>
      </c>
      <c r="V307" s="1077">
        <v>0</v>
      </c>
      <c r="W307" s="925">
        <v>0</v>
      </c>
      <c r="X307" s="924">
        <v>0</v>
      </c>
      <c r="Y307" s="926">
        <v>0</v>
      </c>
      <c r="Z307" s="923">
        <v>0</v>
      </c>
      <c r="AA307" s="927">
        <v>0</v>
      </c>
      <c r="AB307" s="918">
        <v>0</v>
      </c>
      <c r="AC307" s="922">
        <v>0</v>
      </c>
      <c r="AD307" s="920">
        <v>0</v>
      </c>
      <c r="AE307" s="926">
        <v>0</v>
      </c>
      <c r="AF307" s="922">
        <v>0</v>
      </c>
      <c r="AG307" s="920">
        <v>0</v>
      </c>
      <c r="AH307" s="918">
        <v>0</v>
      </c>
      <c r="AI307" s="922">
        <v>0</v>
      </c>
      <c r="AJ307" s="920">
        <v>0</v>
      </c>
      <c r="AK307" s="918">
        <v>0</v>
      </c>
      <c r="AL307" s="928">
        <v>0</v>
      </c>
      <c r="AN307" s="100"/>
      <c r="AO307" s="1651"/>
      <c r="AQ307" s="822"/>
      <c r="AR307" s="822"/>
      <c r="AS307" s="822"/>
      <c r="AT307" s="822"/>
      <c r="AV307" s="1654"/>
      <c r="AW307" s="1654"/>
      <c r="AX307" s="1654"/>
      <c r="BC307" s="760"/>
      <c r="BD307" s="755"/>
      <c r="BE307" s="755"/>
      <c r="BF307" s="787"/>
      <c r="BG307" s="748"/>
      <c r="BH307" s="748"/>
      <c r="BI307" s="748"/>
      <c r="BJ307" s="767"/>
      <c r="BK307" s="767"/>
      <c r="BL307" s="758"/>
      <c r="BM307" s="755"/>
      <c r="BN307" s="755"/>
      <c r="BO307" s="755"/>
      <c r="BP307" s="755"/>
      <c r="BQ307" s="755"/>
      <c r="BR307" s="758"/>
      <c r="BS307" s="252"/>
      <c r="BT307" s="252"/>
      <c r="BU307" s="252"/>
      <c r="BV307" s="748"/>
      <c r="BW307" s="767"/>
      <c r="BX307" s="758"/>
      <c r="BY307" s="252"/>
      <c r="BZ307" s="252"/>
      <c r="CA307" s="252"/>
      <c r="CB307" s="748"/>
      <c r="CC307" s="748"/>
      <c r="CD307" s="787"/>
      <c r="CE307" s="767"/>
      <c r="CF307" s="767"/>
      <c r="CG307" s="767"/>
      <c r="CH307" s="767"/>
      <c r="CI307" s="767"/>
      <c r="CJ307" s="787"/>
      <c r="CK307" s="758"/>
      <c r="CL307" s="758"/>
      <c r="CM307" s="758"/>
      <c r="CN307" s="748"/>
      <c r="CO307" s="767"/>
      <c r="CP307" s="748"/>
      <c r="CQ307" s="252"/>
      <c r="CR307" s="254"/>
      <c r="CS307" s="252"/>
      <c r="CT307" s="748"/>
      <c r="CU307" s="748"/>
      <c r="CV307" s="758"/>
      <c r="CW307" s="770"/>
      <c r="CX307" s="756"/>
      <c r="CY307" s="757"/>
      <c r="CZ307" s="757"/>
      <c r="DA307" s="767"/>
      <c r="DB307" s="748"/>
      <c r="DC307" s="755"/>
      <c r="DD307" s="755"/>
      <c r="DE307" s="755"/>
      <c r="DF307" s="755"/>
      <c r="DG307" s="755"/>
      <c r="DH307" s="748"/>
      <c r="DI307" s="252"/>
      <c r="DJ307" s="252"/>
      <c r="DK307" s="252"/>
      <c r="DL307" s="748"/>
      <c r="DM307" s="767"/>
      <c r="DN307" s="767"/>
    </row>
    <row r="308" spans="1:148" ht="14.25" customHeight="1" x14ac:dyDescent="0.15">
      <c r="A308" s="184" t="s">
        <v>190</v>
      </c>
      <c r="B308" s="395" t="s">
        <v>94</v>
      </c>
      <c r="C308" s="929">
        <v>0</v>
      </c>
      <c r="D308" s="930">
        <v>0</v>
      </c>
      <c r="E308" s="934">
        <v>0</v>
      </c>
      <c r="F308" s="936">
        <v>0</v>
      </c>
      <c r="G308" s="930">
        <v>0</v>
      </c>
      <c r="H308" s="931">
        <v>0</v>
      </c>
      <c r="I308" s="932">
        <v>0</v>
      </c>
      <c r="J308" s="930">
        <v>0</v>
      </c>
      <c r="K308" s="934">
        <v>0</v>
      </c>
      <c r="L308" s="932">
        <v>0</v>
      </c>
      <c r="M308" s="930">
        <v>0</v>
      </c>
      <c r="N308" s="934">
        <v>20.11</v>
      </c>
      <c r="O308" s="972">
        <v>2411.1660000000002</v>
      </c>
      <c r="P308" s="930">
        <v>32920.517999999996</v>
      </c>
      <c r="Q308" s="935">
        <v>42530.71</v>
      </c>
      <c r="R308" s="936">
        <v>9621.1029999999992</v>
      </c>
      <c r="S308" s="930">
        <v>96.498000000000005</v>
      </c>
      <c r="T308" s="934">
        <v>0</v>
      </c>
      <c r="U308" s="936">
        <v>0</v>
      </c>
      <c r="V308" s="1078">
        <v>0</v>
      </c>
      <c r="W308" s="937">
        <v>0</v>
      </c>
      <c r="X308" s="936">
        <v>0</v>
      </c>
      <c r="Y308" s="938">
        <v>0</v>
      </c>
      <c r="Z308" s="935">
        <v>0</v>
      </c>
      <c r="AA308" s="939">
        <v>0</v>
      </c>
      <c r="AB308" s="930">
        <v>0</v>
      </c>
      <c r="AC308" s="934">
        <v>0</v>
      </c>
      <c r="AD308" s="932">
        <v>0</v>
      </c>
      <c r="AE308" s="938">
        <v>0</v>
      </c>
      <c r="AF308" s="934">
        <v>0</v>
      </c>
      <c r="AG308" s="932">
        <v>0</v>
      </c>
      <c r="AH308" s="930">
        <v>0</v>
      </c>
      <c r="AI308" s="934">
        <v>0</v>
      </c>
      <c r="AJ308" s="932">
        <v>0</v>
      </c>
      <c r="AK308" s="930">
        <v>0</v>
      </c>
      <c r="AL308" s="940">
        <v>0</v>
      </c>
      <c r="AN308" s="100"/>
      <c r="AO308" s="1651"/>
      <c r="AQ308" s="822"/>
      <c r="AR308" s="822"/>
      <c r="AS308" s="822"/>
      <c r="AT308" s="822"/>
      <c r="AY308" s="1654"/>
      <c r="BC308" s="760"/>
      <c r="BD308" s="755"/>
      <c r="BE308" s="755"/>
      <c r="BF308" s="787"/>
      <c r="BG308" s="770"/>
      <c r="BH308" s="770"/>
      <c r="BI308" s="770"/>
      <c r="BJ308" s="767"/>
      <c r="BK308" s="767"/>
      <c r="BL308" s="758"/>
      <c r="BM308" s="767"/>
      <c r="BN308" s="767"/>
      <c r="BO308" s="767"/>
      <c r="BP308" s="748"/>
      <c r="BQ308" s="767"/>
      <c r="BR308" s="758"/>
      <c r="BS308" s="755"/>
      <c r="BT308" s="756"/>
      <c r="BU308" s="757"/>
      <c r="BV308" s="757"/>
      <c r="BW308" s="757"/>
      <c r="BX308" s="758"/>
      <c r="BY308" s="755"/>
      <c r="BZ308" s="755"/>
      <c r="CA308" s="755"/>
      <c r="CB308" s="755"/>
      <c r="CC308" s="755"/>
      <c r="CD308" s="758"/>
      <c r="CE308" s="748"/>
      <c r="CF308" s="748"/>
      <c r="CG308" s="748"/>
      <c r="CH308" s="767"/>
      <c r="CI308" s="767"/>
      <c r="CJ308" s="758"/>
      <c r="CK308" s="767"/>
      <c r="CL308" s="767"/>
      <c r="CM308" s="767"/>
      <c r="CN308" s="768"/>
      <c r="CO308" s="768"/>
      <c r="CP308" s="748"/>
    </row>
    <row r="309" spans="1:148" ht="14.25" customHeight="1" x14ac:dyDescent="0.15">
      <c r="A309" s="186" t="s">
        <v>190</v>
      </c>
      <c r="B309" s="417" t="s">
        <v>96</v>
      </c>
      <c r="C309" s="941">
        <v>0</v>
      </c>
      <c r="D309" s="942">
        <v>0</v>
      </c>
      <c r="E309" s="946">
        <v>0</v>
      </c>
      <c r="F309" s="948">
        <v>0</v>
      </c>
      <c r="G309" s="942">
        <v>0</v>
      </c>
      <c r="H309" s="943">
        <v>0</v>
      </c>
      <c r="I309" s="944">
        <v>0</v>
      </c>
      <c r="J309" s="942">
        <v>0</v>
      </c>
      <c r="K309" s="946">
        <v>0</v>
      </c>
      <c r="L309" s="944">
        <v>0</v>
      </c>
      <c r="M309" s="942">
        <v>0</v>
      </c>
      <c r="N309" s="946">
        <v>2234</v>
      </c>
      <c r="O309" s="944">
        <v>746</v>
      </c>
      <c r="P309" s="942">
        <v>566</v>
      </c>
      <c r="Q309" s="947">
        <v>438</v>
      </c>
      <c r="R309" s="944">
        <v>277</v>
      </c>
      <c r="S309" s="942">
        <v>325</v>
      </c>
      <c r="T309" s="946">
        <v>0</v>
      </c>
      <c r="U309" s="948">
        <v>0</v>
      </c>
      <c r="V309" s="980">
        <v>0</v>
      </c>
      <c r="W309" s="947">
        <v>0</v>
      </c>
      <c r="X309" s="948">
        <v>0</v>
      </c>
      <c r="Y309" s="949">
        <v>0</v>
      </c>
      <c r="Z309" s="947">
        <v>0</v>
      </c>
      <c r="AA309" s="950">
        <v>0</v>
      </c>
      <c r="AB309" s="942">
        <v>0</v>
      </c>
      <c r="AC309" s="946">
        <v>0</v>
      </c>
      <c r="AD309" s="944">
        <v>0</v>
      </c>
      <c r="AE309" s="949">
        <v>0</v>
      </c>
      <c r="AF309" s="946">
        <v>0</v>
      </c>
      <c r="AG309" s="944">
        <v>0</v>
      </c>
      <c r="AH309" s="942">
        <v>0</v>
      </c>
      <c r="AI309" s="946">
        <v>0</v>
      </c>
      <c r="AJ309" s="944">
        <v>0</v>
      </c>
      <c r="AK309" s="942">
        <v>0</v>
      </c>
      <c r="AL309" s="951">
        <v>0</v>
      </c>
      <c r="AN309" s="100"/>
      <c r="AO309" s="1651"/>
      <c r="AP309" s="1655"/>
      <c r="AQ309" s="822"/>
      <c r="AR309" s="822"/>
      <c r="AS309" s="822"/>
      <c r="AT309" s="822"/>
      <c r="AU309" s="1656"/>
      <c r="AZ309" s="1654"/>
      <c r="BA309" s="1656"/>
      <c r="BC309" s="760"/>
      <c r="BD309" s="755"/>
      <c r="BE309" s="755"/>
      <c r="BF309" s="758"/>
      <c r="BG309" s="755"/>
      <c r="BH309" s="755"/>
      <c r="BI309" s="755"/>
      <c r="BJ309" s="755"/>
      <c r="BK309" s="755"/>
      <c r="BL309" s="787"/>
      <c r="BM309" s="767"/>
      <c r="BN309" s="767"/>
      <c r="BO309" s="767"/>
      <c r="BP309" s="748"/>
      <c r="BQ309" s="767"/>
      <c r="BR309" s="758"/>
      <c r="BS309" s="748"/>
      <c r="BT309" s="748"/>
      <c r="BU309" s="748"/>
      <c r="BV309" s="767"/>
      <c r="BW309" s="758"/>
      <c r="BX309" s="767"/>
      <c r="BY309" s="755"/>
      <c r="BZ309" s="755"/>
      <c r="CA309" s="755"/>
      <c r="CB309" s="755"/>
      <c r="CC309" s="755"/>
      <c r="CD309" s="758"/>
      <c r="CE309" s="755"/>
      <c r="CF309" s="755"/>
      <c r="CG309" s="755"/>
      <c r="CH309" s="755"/>
      <c r="CI309" s="755"/>
      <c r="CJ309" s="758"/>
      <c r="CK309" s="755"/>
      <c r="CL309" s="756"/>
      <c r="CM309" s="757"/>
      <c r="CN309" s="757"/>
      <c r="CO309" s="757"/>
      <c r="CP309" s="767"/>
    </row>
    <row r="310" spans="1:148" ht="14.25" customHeight="1" x14ac:dyDescent="0.15">
      <c r="A310" s="250" t="s">
        <v>60</v>
      </c>
      <c r="B310" s="394" t="s">
        <v>93</v>
      </c>
      <c r="C310" s="917">
        <v>5.7839999999999998</v>
      </c>
      <c r="D310" s="918">
        <v>18.283999999999999</v>
      </c>
      <c r="E310" s="922">
        <v>19.946000000000002</v>
      </c>
      <c r="F310" s="924">
        <v>18.954000000000001</v>
      </c>
      <c r="G310" s="918">
        <v>17.192</v>
      </c>
      <c r="H310" s="919">
        <v>11.901999999999999</v>
      </c>
      <c r="I310" s="920">
        <v>14.503</v>
      </c>
      <c r="J310" s="953">
        <v>15.26</v>
      </c>
      <c r="K310" s="922">
        <v>13.257999999999999</v>
      </c>
      <c r="L310" s="920">
        <v>9.7319999999999993</v>
      </c>
      <c r="M310" s="926">
        <v>9.7899999999999991</v>
      </c>
      <c r="N310" s="922">
        <v>6.5739999999999998</v>
      </c>
      <c r="O310" s="920">
        <v>5.6680000000000001</v>
      </c>
      <c r="P310" s="918">
        <v>4.6109999999999998</v>
      </c>
      <c r="Q310" s="923">
        <v>4.056</v>
      </c>
      <c r="R310" s="924">
        <v>7.7619999999999996</v>
      </c>
      <c r="S310" s="918">
        <v>10.634</v>
      </c>
      <c r="T310" s="922">
        <v>8.3330000000000002</v>
      </c>
      <c r="U310" s="924">
        <v>6.1760000000000002</v>
      </c>
      <c r="V310" s="1077">
        <v>11.055999999999999</v>
      </c>
      <c r="W310" s="925">
        <v>15.403</v>
      </c>
      <c r="X310" s="924">
        <v>11.925000000000001</v>
      </c>
      <c r="Y310" s="926">
        <v>5.1479999999999997</v>
      </c>
      <c r="Z310" s="923">
        <v>13.28</v>
      </c>
      <c r="AA310" s="927">
        <v>9.2170000000000005</v>
      </c>
      <c r="AB310" s="926">
        <v>12.773</v>
      </c>
      <c r="AC310" s="922">
        <v>7.9580000000000002</v>
      </c>
      <c r="AD310" s="920">
        <v>5.1539999999999999</v>
      </c>
      <c r="AE310" s="926">
        <v>3.1349999999999998</v>
      </c>
      <c r="AF310" s="922">
        <v>7.7949999999999999</v>
      </c>
      <c r="AG310" s="920">
        <v>8.3000000000000007</v>
      </c>
      <c r="AH310" s="918">
        <v>9.7319999999999993</v>
      </c>
      <c r="AI310" s="922">
        <v>11.664</v>
      </c>
      <c r="AJ310" s="920">
        <v>15.135999999999999</v>
      </c>
      <c r="AK310" s="918">
        <v>18.074000000000002</v>
      </c>
      <c r="AL310" s="928">
        <v>13.185</v>
      </c>
      <c r="AN310" s="99"/>
      <c r="AO310" s="1651"/>
      <c r="AQ310" s="822"/>
      <c r="AR310" s="822"/>
      <c r="AS310" s="822"/>
      <c r="AT310" s="822"/>
      <c r="AV310" s="1654"/>
      <c r="AW310" s="1654"/>
      <c r="AX310" s="1654"/>
      <c r="BC310" s="760"/>
      <c r="BD310" s="755"/>
      <c r="BE310" s="755"/>
      <c r="BF310" s="787"/>
      <c r="BG310" s="767"/>
      <c r="BH310" s="767"/>
      <c r="BI310" s="767"/>
      <c r="BJ310" s="768"/>
      <c r="BK310" s="767"/>
      <c r="BL310" s="758"/>
      <c r="BM310" s="770"/>
      <c r="BN310" s="778"/>
      <c r="BO310" s="768"/>
      <c r="BP310" s="770"/>
      <c r="BQ310" s="770"/>
      <c r="BR310" s="787"/>
      <c r="BS310" s="767"/>
      <c r="BT310" s="767"/>
      <c r="BU310" s="767"/>
      <c r="BV310" s="748"/>
      <c r="BW310" s="767"/>
      <c r="BX310" s="748"/>
      <c r="BY310" s="758"/>
      <c r="BZ310" s="758"/>
      <c r="CA310" s="758"/>
      <c r="CB310" s="748"/>
      <c r="CC310" s="767"/>
      <c r="CD310" s="764"/>
      <c r="CE310" s="767"/>
      <c r="CF310" s="767"/>
      <c r="CG310" s="767"/>
      <c r="CH310" s="767"/>
      <c r="CI310" s="252"/>
      <c r="CJ310" s="767"/>
    </row>
    <row r="311" spans="1:148" ht="14.25" customHeight="1" x14ac:dyDescent="0.15">
      <c r="A311" s="184" t="s">
        <v>191</v>
      </c>
      <c r="B311" s="395" t="s">
        <v>94</v>
      </c>
      <c r="C311" s="929">
        <v>1402.4860000000001</v>
      </c>
      <c r="D311" s="930">
        <v>5257.1530000000002</v>
      </c>
      <c r="E311" s="934">
        <v>5231.6670000000004</v>
      </c>
      <c r="F311" s="936">
        <v>5305.7669999999998</v>
      </c>
      <c r="G311" s="930">
        <v>4650.7610000000004</v>
      </c>
      <c r="H311" s="986">
        <v>3128.6729999999998</v>
      </c>
      <c r="I311" s="932">
        <v>4239.4930000000004</v>
      </c>
      <c r="J311" s="930">
        <v>4025.0259999999998</v>
      </c>
      <c r="K311" s="934">
        <v>3728.4290000000001</v>
      </c>
      <c r="L311" s="932">
        <v>2547.7530000000002</v>
      </c>
      <c r="M311" s="938">
        <v>2678.7240000000002</v>
      </c>
      <c r="N311" s="934">
        <v>1823.6559999999999</v>
      </c>
      <c r="O311" s="972">
        <v>1429.299</v>
      </c>
      <c r="P311" s="930">
        <v>1215.3779999999999</v>
      </c>
      <c r="Q311" s="935">
        <v>1124.798</v>
      </c>
      <c r="R311" s="936">
        <v>2164.5250000000001</v>
      </c>
      <c r="S311" s="985">
        <v>2945.12</v>
      </c>
      <c r="T311" s="934">
        <v>2484.4520000000002</v>
      </c>
      <c r="U311" s="936">
        <v>1783.8589999999999</v>
      </c>
      <c r="V311" s="1078">
        <v>3393.5329999999999</v>
      </c>
      <c r="W311" s="937">
        <v>4003.8609999999999</v>
      </c>
      <c r="X311" s="936">
        <v>3265.26</v>
      </c>
      <c r="Y311" s="938">
        <v>1490.9939999999999</v>
      </c>
      <c r="Z311" s="935">
        <v>3961.7159999999999</v>
      </c>
      <c r="AA311" s="939">
        <v>2716.2959999999998</v>
      </c>
      <c r="AB311" s="930">
        <v>3915.3719999999998</v>
      </c>
      <c r="AC311" s="934">
        <v>2432.3539999999998</v>
      </c>
      <c r="AD311" s="932">
        <v>1612.527</v>
      </c>
      <c r="AE311" s="938">
        <v>927.01800000000003</v>
      </c>
      <c r="AF311" s="934">
        <v>2627.027</v>
      </c>
      <c r="AG311" s="932">
        <v>2544.3820000000001</v>
      </c>
      <c r="AH311" s="930">
        <v>2813.0880000000002</v>
      </c>
      <c r="AI311" s="934">
        <v>3258.8249999999998</v>
      </c>
      <c r="AJ311" s="932">
        <v>4810.1469999999999</v>
      </c>
      <c r="AK311" s="930">
        <v>5360.7730000000001</v>
      </c>
      <c r="AL311" s="940">
        <v>3458.3110000000001</v>
      </c>
      <c r="AN311" s="842"/>
      <c r="AO311" s="1651"/>
      <c r="AQ311" s="822"/>
      <c r="AR311" s="822"/>
      <c r="AS311" s="822"/>
      <c r="AT311" s="822"/>
      <c r="AY311" s="1654"/>
      <c r="BC311" s="760"/>
      <c r="BD311" s="755"/>
      <c r="BE311" s="755"/>
      <c r="BF311" s="758"/>
      <c r="BG311" s="767"/>
      <c r="BH311" s="767"/>
      <c r="BI311" s="767"/>
      <c r="BJ311" s="767"/>
      <c r="BK311" s="767"/>
      <c r="BL311" s="758"/>
      <c r="BM311" s="767"/>
      <c r="BN311" s="767"/>
      <c r="BO311" s="767"/>
      <c r="BP311" s="767"/>
      <c r="BQ311" s="767"/>
      <c r="BR311" s="758"/>
      <c r="BS311" s="767"/>
      <c r="BT311" s="767"/>
      <c r="BU311" s="767"/>
      <c r="BV311" s="767"/>
      <c r="BW311" s="767"/>
      <c r="BX311" s="758"/>
      <c r="BY311" s="252"/>
      <c r="BZ311" s="252"/>
      <c r="CA311" s="252"/>
      <c r="CB311" s="767"/>
      <c r="CC311" s="252"/>
      <c r="CD311" s="748"/>
    </row>
    <row r="312" spans="1:148" ht="14.25" customHeight="1" x14ac:dyDescent="0.15">
      <c r="A312" s="186" t="s">
        <v>191</v>
      </c>
      <c r="B312" s="417" t="s">
        <v>96</v>
      </c>
      <c r="C312" s="941">
        <v>242</v>
      </c>
      <c r="D312" s="942">
        <v>288</v>
      </c>
      <c r="E312" s="946">
        <v>262</v>
      </c>
      <c r="F312" s="948">
        <v>280</v>
      </c>
      <c r="G312" s="942">
        <v>271</v>
      </c>
      <c r="H312" s="943">
        <v>263</v>
      </c>
      <c r="I312" s="944">
        <v>292</v>
      </c>
      <c r="J312" s="942">
        <v>264</v>
      </c>
      <c r="K312" s="946">
        <v>281</v>
      </c>
      <c r="L312" s="944">
        <v>262</v>
      </c>
      <c r="M312" s="942">
        <v>274</v>
      </c>
      <c r="N312" s="946">
        <v>277</v>
      </c>
      <c r="O312" s="944">
        <v>252</v>
      </c>
      <c r="P312" s="942">
        <v>264</v>
      </c>
      <c r="Q312" s="947">
        <v>277</v>
      </c>
      <c r="R312" s="944">
        <v>279</v>
      </c>
      <c r="S312" s="942">
        <v>277</v>
      </c>
      <c r="T312" s="946">
        <v>298</v>
      </c>
      <c r="U312" s="948">
        <v>289</v>
      </c>
      <c r="V312" s="980">
        <v>307</v>
      </c>
      <c r="W312" s="947">
        <v>260</v>
      </c>
      <c r="X312" s="948">
        <v>274</v>
      </c>
      <c r="Y312" s="949">
        <v>290</v>
      </c>
      <c r="Z312" s="947">
        <v>298</v>
      </c>
      <c r="AA312" s="950">
        <v>295</v>
      </c>
      <c r="AB312" s="942">
        <v>307</v>
      </c>
      <c r="AC312" s="946">
        <v>306</v>
      </c>
      <c r="AD312" s="944">
        <v>313</v>
      </c>
      <c r="AE312" s="949">
        <v>296</v>
      </c>
      <c r="AF312" s="946">
        <v>337</v>
      </c>
      <c r="AG312" s="944">
        <v>307</v>
      </c>
      <c r="AH312" s="942">
        <v>289</v>
      </c>
      <c r="AI312" s="946">
        <v>279</v>
      </c>
      <c r="AJ312" s="944">
        <v>318</v>
      </c>
      <c r="AK312" s="942">
        <v>297</v>
      </c>
      <c r="AL312" s="951">
        <v>262</v>
      </c>
      <c r="AO312" s="1651"/>
      <c r="AP312" s="1655"/>
      <c r="AQ312" s="822"/>
      <c r="AR312" s="822"/>
      <c r="AS312" s="822"/>
      <c r="AT312" s="822"/>
      <c r="AU312" s="1656"/>
      <c r="AZ312" s="1654"/>
      <c r="BA312" s="1656"/>
      <c r="BC312" s="760"/>
      <c r="BD312" s="755"/>
      <c r="BE312" s="755"/>
      <c r="BF312" s="758"/>
      <c r="BG312" s="748"/>
      <c r="BH312" s="748"/>
      <c r="BI312" s="748"/>
      <c r="BJ312" s="767"/>
      <c r="BK312" s="767"/>
      <c r="BL312" s="758"/>
      <c r="BM312" s="755"/>
      <c r="BN312" s="756"/>
      <c r="BO312" s="757"/>
      <c r="BP312" s="757"/>
      <c r="BQ312" s="757"/>
      <c r="BR312" s="758"/>
      <c r="BS312" s="767"/>
      <c r="BT312" s="767"/>
      <c r="BU312" s="767"/>
      <c r="BV312" s="767"/>
      <c r="BW312" s="767"/>
      <c r="BX312" s="758"/>
      <c r="BY312" s="770"/>
      <c r="BZ312" s="770"/>
      <c r="CA312" s="770"/>
      <c r="CB312" s="770"/>
      <c r="CC312" s="748"/>
      <c r="CD312" s="758"/>
      <c r="CE312" s="767"/>
      <c r="CF312" s="767"/>
      <c r="CG312" s="767"/>
      <c r="CH312" s="767"/>
      <c r="CI312" s="767"/>
      <c r="CJ312" s="767"/>
      <c r="CK312" s="755"/>
      <c r="CL312" s="755"/>
      <c r="CM312" s="755"/>
      <c r="CN312" s="755"/>
      <c r="CO312" s="755"/>
      <c r="CP312" s="758"/>
      <c r="CQ312" s="755"/>
      <c r="CR312" s="756"/>
      <c r="CS312" s="768"/>
      <c r="CT312" s="252"/>
      <c r="CU312" s="767"/>
      <c r="CV312" s="767"/>
    </row>
    <row r="313" spans="1:148" ht="14.25" customHeight="1" x14ac:dyDescent="0.15">
      <c r="A313" s="250" t="s">
        <v>228</v>
      </c>
      <c r="B313" s="394" t="s">
        <v>93</v>
      </c>
      <c r="C313" s="917">
        <v>2.6280000000000001</v>
      </c>
      <c r="D313" s="918">
        <v>3.8450000000000002</v>
      </c>
      <c r="E313" s="922">
        <v>3.9980000000000002</v>
      </c>
      <c r="F313" s="924">
        <v>3.0089999999999999</v>
      </c>
      <c r="G313" s="918">
        <v>2.2450000000000001</v>
      </c>
      <c r="H313" s="961">
        <v>2.16</v>
      </c>
      <c r="I313" s="920">
        <v>2.7709999999999999</v>
      </c>
      <c r="J313" s="918">
        <v>2.7970000000000002</v>
      </c>
      <c r="K313" s="922">
        <v>2.343</v>
      </c>
      <c r="L313" s="920">
        <v>2.802</v>
      </c>
      <c r="M313" s="926">
        <v>3.5150000000000001</v>
      </c>
      <c r="N313" s="922">
        <v>3.3149999999999999</v>
      </c>
      <c r="O313" s="920">
        <v>5.9809999999999999</v>
      </c>
      <c r="P313" s="918">
        <v>9.7650000000000006</v>
      </c>
      <c r="Q313" s="923">
        <v>9.4719999999999995</v>
      </c>
      <c r="R313" s="924">
        <v>10.669</v>
      </c>
      <c r="S313" s="918">
        <v>11.242000000000001</v>
      </c>
      <c r="T313" s="922">
        <v>8.8360000000000003</v>
      </c>
      <c r="U313" s="924">
        <v>7.6989999999999998</v>
      </c>
      <c r="V313" s="1077">
        <v>9.7629999999999999</v>
      </c>
      <c r="W313" s="925">
        <v>13.164999999999999</v>
      </c>
      <c r="X313" s="924">
        <v>12.5</v>
      </c>
      <c r="Y313" s="926">
        <v>8.5549999999999997</v>
      </c>
      <c r="Z313" s="923">
        <v>12.776999999999999</v>
      </c>
      <c r="AA313" s="927">
        <v>8.6929999999999996</v>
      </c>
      <c r="AB313" s="926">
        <v>7.5919999999999996</v>
      </c>
      <c r="AC313" s="922">
        <v>5.532</v>
      </c>
      <c r="AD313" s="920">
        <v>4.1070000000000002</v>
      </c>
      <c r="AE313" s="926">
        <v>6.79</v>
      </c>
      <c r="AF313" s="922">
        <v>6.1870000000000003</v>
      </c>
      <c r="AG313" s="920">
        <v>5.077</v>
      </c>
      <c r="AH313" s="918">
        <v>4.4119999999999999</v>
      </c>
      <c r="AI313" s="922">
        <v>3.9780000000000002</v>
      </c>
      <c r="AJ313" s="920">
        <v>4.3070000000000004</v>
      </c>
      <c r="AK313" s="918">
        <v>4.266</v>
      </c>
      <c r="AL313" s="928">
        <v>3.3050000000000002</v>
      </c>
      <c r="AO313" s="1651"/>
      <c r="AQ313" s="822"/>
      <c r="AR313" s="822"/>
      <c r="AS313" s="822"/>
      <c r="AT313" s="822"/>
      <c r="AV313" s="1654"/>
      <c r="AW313" s="1654"/>
      <c r="AX313" s="1654"/>
      <c r="BC313" s="760"/>
      <c r="BD313" s="755"/>
      <c r="BE313" s="755"/>
      <c r="BF313" s="787"/>
      <c r="BG313" s="748"/>
      <c r="BH313" s="748"/>
      <c r="BI313" s="748"/>
      <c r="BJ313" s="252"/>
      <c r="BK313" s="767"/>
      <c r="BL313" s="758"/>
      <c r="BM313" s="767"/>
      <c r="BN313" s="767"/>
      <c r="BO313" s="767"/>
      <c r="BP313" s="767"/>
      <c r="BQ313" s="767"/>
      <c r="BR313" s="787"/>
      <c r="BS313" s="770"/>
      <c r="BT313" s="778"/>
      <c r="BU313" s="768"/>
      <c r="BV313" s="770"/>
      <c r="BW313" s="770"/>
      <c r="BX313" s="787"/>
      <c r="BY313" s="767"/>
      <c r="BZ313" s="767"/>
      <c r="CA313" s="767"/>
      <c r="CB313" s="770"/>
      <c r="CC313" s="748"/>
      <c r="CD313" s="748"/>
      <c r="CE313" s="755"/>
      <c r="CF313" s="755"/>
      <c r="CG313" s="755"/>
      <c r="CH313" s="755"/>
      <c r="CI313" s="755"/>
      <c r="CJ313" s="767"/>
    </row>
    <row r="314" spans="1:148" ht="14.25" customHeight="1" x14ac:dyDescent="0.15">
      <c r="A314" s="184" t="s">
        <v>192</v>
      </c>
      <c r="B314" s="395" t="s">
        <v>94</v>
      </c>
      <c r="C314" s="929">
        <v>3688.9560000000001</v>
      </c>
      <c r="D314" s="930">
        <v>4876.0919999999996</v>
      </c>
      <c r="E314" s="934">
        <v>4598.3159999999998</v>
      </c>
      <c r="F314" s="936">
        <v>3699</v>
      </c>
      <c r="G314" s="930">
        <v>3065.04</v>
      </c>
      <c r="H314" s="986">
        <v>3209.652</v>
      </c>
      <c r="I314" s="932">
        <v>4248.5039999999999</v>
      </c>
      <c r="J314" s="930">
        <v>4237.4340000000002</v>
      </c>
      <c r="K314" s="934">
        <v>3684.96</v>
      </c>
      <c r="L314" s="932">
        <v>4346.2439999999997</v>
      </c>
      <c r="M314" s="938">
        <v>5269.5249999999996</v>
      </c>
      <c r="N314" s="934">
        <v>4841.165</v>
      </c>
      <c r="O314" s="972">
        <v>7719.3320000000003</v>
      </c>
      <c r="P314" s="930">
        <v>10374.317999999999</v>
      </c>
      <c r="Q314" s="935">
        <v>9039.1350000000002</v>
      </c>
      <c r="R314" s="936">
        <v>10228.324000000001</v>
      </c>
      <c r="S314" s="930">
        <v>11026.043</v>
      </c>
      <c r="T314" s="934">
        <v>8385.8539999999994</v>
      </c>
      <c r="U314" s="936">
        <v>8309.4120000000003</v>
      </c>
      <c r="V314" s="1078">
        <v>10450.998</v>
      </c>
      <c r="W314" s="937">
        <v>12163.118</v>
      </c>
      <c r="X314" s="936">
        <v>10948.975</v>
      </c>
      <c r="Y314" s="938">
        <v>8010.6840000000002</v>
      </c>
      <c r="Z314" s="935">
        <v>11961.54</v>
      </c>
      <c r="AA314" s="939">
        <v>8824.8420000000006</v>
      </c>
      <c r="AB314" s="930">
        <v>8649.7199999999993</v>
      </c>
      <c r="AC314" s="934">
        <v>6763.2839999999997</v>
      </c>
      <c r="AD314" s="932">
        <v>6061.4030000000002</v>
      </c>
      <c r="AE314" s="938">
        <v>9085.2829999999994</v>
      </c>
      <c r="AF314" s="934">
        <v>7245.7740000000003</v>
      </c>
      <c r="AG314" s="932">
        <v>5963.5550000000003</v>
      </c>
      <c r="AH314" s="930">
        <v>5152.518</v>
      </c>
      <c r="AI314" s="934">
        <v>4789.26</v>
      </c>
      <c r="AJ314" s="932">
        <v>5121.3599999999997</v>
      </c>
      <c r="AK314" s="930">
        <v>4860.8639999999996</v>
      </c>
      <c r="AL314" s="940">
        <v>4379.67</v>
      </c>
      <c r="AO314" s="1651"/>
      <c r="AQ314" s="822"/>
      <c r="AR314" s="822"/>
      <c r="AS314" s="822"/>
      <c r="AT314" s="822"/>
      <c r="AY314" s="1654"/>
      <c r="BC314" s="760"/>
      <c r="BD314" s="755"/>
      <c r="BE314" s="755"/>
      <c r="BF314" s="758"/>
      <c r="BG314" s="767"/>
      <c r="BH314" s="767"/>
      <c r="BI314" s="767"/>
      <c r="BJ314" s="748"/>
      <c r="BK314" s="767"/>
      <c r="BL314" s="787"/>
      <c r="BM314" s="767"/>
      <c r="BN314" s="767"/>
      <c r="BO314" s="767"/>
      <c r="BP314" s="767"/>
      <c r="BQ314" s="252"/>
      <c r="BR314" s="758"/>
      <c r="BS314" s="748"/>
      <c r="BT314" s="1343"/>
      <c r="BU314" s="748"/>
      <c r="BV314" s="768"/>
      <c r="BW314" s="770"/>
      <c r="BX314" s="758"/>
      <c r="BY314" s="767"/>
      <c r="BZ314" s="767"/>
      <c r="CA314" s="767"/>
      <c r="CB314" s="758"/>
      <c r="CC314" s="758"/>
      <c r="CD314" s="755"/>
      <c r="CE314" s="755"/>
      <c r="CF314" s="755"/>
      <c r="CG314" s="755"/>
      <c r="CH314" s="755"/>
      <c r="CI314" s="755"/>
      <c r="CJ314" s="748"/>
      <c r="CK314" s="748"/>
      <c r="CL314" s="758"/>
      <c r="CM314" s="767"/>
      <c r="CN314" s="767"/>
      <c r="CO314" s="767"/>
      <c r="CP314" s="748"/>
      <c r="CQ314" s="755"/>
      <c r="CR314" s="755"/>
      <c r="CS314" s="755"/>
      <c r="CT314" s="755"/>
    </row>
    <row r="315" spans="1:148" ht="14.25" customHeight="1" x14ac:dyDescent="0.15">
      <c r="A315" s="186" t="s">
        <v>192</v>
      </c>
      <c r="B315" s="417" t="s">
        <v>96</v>
      </c>
      <c r="C315" s="941">
        <v>1404</v>
      </c>
      <c r="D315" s="942">
        <v>1268</v>
      </c>
      <c r="E315" s="946">
        <v>1150</v>
      </c>
      <c r="F315" s="948">
        <v>1229</v>
      </c>
      <c r="G315" s="942">
        <v>1365</v>
      </c>
      <c r="H315" s="943">
        <v>1486</v>
      </c>
      <c r="I315" s="944">
        <v>1533</v>
      </c>
      <c r="J315" s="942">
        <v>1515</v>
      </c>
      <c r="K315" s="946">
        <v>1573</v>
      </c>
      <c r="L315" s="944">
        <v>1551</v>
      </c>
      <c r="M315" s="942">
        <v>1499</v>
      </c>
      <c r="N315" s="946">
        <v>1460</v>
      </c>
      <c r="O315" s="944">
        <v>1291</v>
      </c>
      <c r="P315" s="942">
        <v>1062</v>
      </c>
      <c r="Q315" s="947">
        <v>954</v>
      </c>
      <c r="R315" s="944">
        <v>959</v>
      </c>
      <c r="S315" s="942">
        <v>981</v>
      </c>
      <c r="T315" s="946">
        <v>949</v>
      </c>
      <c r="U315" s="948">
        <v>1079</v>
      </c>
      <c r="V315" s="980">
        <v>1070</v>
      </c>
      <c r="W315" s="947">
        <v>924</v>
      </c>
      <c r="X315" s="948">
        <v>876</v>
      </c>
      <c r="Y315" s="949">
        <v>936</v>
      </c>
      <c r="Z315" s="947">
        <v>936</v>
      </c>
      <c r="AA315" s="950">
        <v>1015</v>
      </c>
      <c r="AB315" s="942">
        <v>1139</v>
      </c>
      <c r="AC315" s="946">
        <v>1223</v>
      </c>
      <c r="AD315" s="944">
        <v>1476</v>
      </c>
      <c r="AE315" s="949">
        <v>1338</v>
      </c>
      <c r="AF315" s="946">
        <v>1171</v>
      </c>
      <c r="AG315" s="944">
        <v>1175</v>
      </c>
      <c r="AH315" s="942">
        <v>1168</v>
      </c>
      <c r="AI315" s="946">
        <v>1204</v>
      </c>
      <c r="AJ315" s="944">
        <v>1189</v>
      </c>
      <c r="AK315" s="942">
        <v>1139</v>
      </c>
      <c r="AL315" s="951">
        <v>1325</v>
      </c>
      <c r="AO315" s="1651"/>
      <c r="AP315" s="1655"/>
      <c r="AQ315" s="822"/>
      <c r="AR315" s="822"/>
      <c r="AS315" s="822"/>
      <c r="AT315" s="822"/>
      <c r="AU315" s="1656"/>
      <c r="AZ315" s="1654"/>
      <c r="BA315" s="1656"/>
      <c r="BC315" s="760"/>
      <c r="BD315" s="755"/>
      <c r="BE315" s="755"/>
      <c r="BF315" s="758"/>
      <c r="BG315" s="748"/>
      <c r="BH315" s="748"/>
      <c r="BI315" s="748"/>
      <c r="BJ315" s="748"/>
      <c r="BK315" s="767"/>
      <c r="BL315" s="758"/>
      <c r="BM315" s="748"/>
      <c r="BN315" s="1343"/>
      <c r="BO315" s="748"/>
      <c r="BP315" s="767"/>
      <c r="BQ315" s="252"/>
      <c r="BR315" s="758"/>
      <c r="BS315" s="748"/>
      <c r="BT315" s="1343"/>
      <c r="BU315" s="748"/>
      <c r="BV315" s="767"/>
      <c r="BW315" s="768"/>
      <c r="BX315" s="758"/>
      <c r="BY315" s="748"/>
      <c r="BZ315" s="748"/>
      <c r="CA315" s="748"/>
      <c r="CB315" s="757"/>
      <c r="CC315" s="767"/>
      <c r="CD315" s="748"/>
      <c r="CE315" s="755"/>
      <c r="CF315" s="755"/>
    </row>
    <row r="316" spans="1:148" ht="14.25" customHeight="1" x14ac:dyDescent="0.15">
      <c r="A316" s="250" t="s">
        <v>135</v>
      </c>
      <c r="B316" s="394" t="s">
        <v>93</v>
      </c>
      <c r="C316" s="917">
        <v>1.2989999999999999</v>
      </c>
      <c r="D316" s="918">
        <v>1.92</v>
      </c>
      <c r="E316" s="922">
        <v>2.032</v>
      </c>
      <c r="F316" s="924">
        <v>1.9890000000000001</v>
      </c>
      <c r="G316" s="918">
        <v>2.2490000000000001</v>
      </c>
      <c r="H316" s="961">
        <v>1.8640000000000001</v>
      </c>
      <c r="I316" s="920">
        <v>1.954</v>
      </c>
      <c r="J316" s="918">
        <v>2.7440000000000002</v>
      </c>
      <c r="K316" s="922">
        <v>2.2719999999999998</v>
      </c>
      <c r="L316" s="920">
        <v>3.2</v>
      </c>
      <c r="M316" s="926">
        <v>3.2</v>
      </c>
      <c r="N316" s="922">
        <v>3.3660000000000001</v>
      </c>
      <c r="O316" s="920">
        <v>2.5529999999999999</v>
      </c>
      <c r="P316" s="918">
        <v>2.6419999999999999</v>
      </c>
      <c r="Q316" s="923">
        <v>2.2450000000000001</v>
      </c>
      <c r="R316" s="924">
        <v>2.456</v>
      </c>
      <c r="S316" s="918">
        <v>1.651</v>
      </c>
      <c r="T316" s="922">
        <v>1.732</v>
      </c>
      <c r="U316" s="924">
        <v>1.9590000000000001</v>
      </c>
      <c r="V316" s="1077">
        <v>1.71</v>
      </c>
      <c r="W316" s="925">
        <v>2.226</v>
      </c>
      <c r="X316" s="924">
        <v>1.9</v>
      </c>
      <c r="Y316" s="926">
        <v>1.3049999999999999</v>
      </c>
      <c r="Z316" s="923">
        <v>2.367</v>
      </c>
      <c r="AA316" s="927">
        <v>1.704</v>
      </c>
      <c r="AB316" s="926">
        <v>1.7509999999999999</v>
      </c>
      <c r="AC316" s="922">
        <v>1.7589999999999999</v>
      </c>
      <c r="AD316" s="920">
        <v>1.577</v>
      </c>
      <c r="AE316" s="926">
        <v>1.8560000000000001</v>
      </c>
      <c r="AF316" s="922">
        <v>1.9650000000000001</v>
      </c>
      <c r="AG316" s="920">
        <v>0.61</v>
      </c>
      <c r="AH316" s="918">
        <v>0.70899999999999996</v>
      </c>
      <c r="AI316" s="922">
        <v>1.087</v>
      </c>
      <c r="AJ316" s="920">
        <v>1.087</v>
      </c>
      <c r="AK316" s="918">
        <v>0.748</v>
      </c>
      <c r="AL316" s="928">
        <v>0.872</v>
      </c>
      <c r="AN316" s="100"/>
      <c r="AO316" s="1651"/>
      <c r="AQ316" s="822"/>
      <c r="AR316" s="822"/>
      <c r="AS316" s="822"/>
      <c r="AT316" s="822"/>
      <c r="AV316" s="1654"/>
      <c r="AW316" s="1654"/>
      <c r="AX316" s="1654"/>
      <c r="BB316" s="41"/>
      <c r="BD316" s="41"/>
      <c r="BE316" s="41"/>
      <c r="BF316" s="787"/>
      <c r="BG316" s="767"/>
      <c r="BH316" s="767"/>
      <c r="BI316" s="767"/>
      <c r="BJ316" s="748"/>
      <c r="BK316" s="767"/>
      <c r="BL316" s="758"/>
      <c r="BM316" s="767"/>
      <c r="BN316" s="767"/>
      <c r="BO316" s="767"/>
      <c r="BP316" s="767"/>
      <c r="BQ316" s="767"/>
      <c r="BR316" s="787"/>
      <c r="BS316" s="755"/>
      <c r="BT316" s="756"/>
      <c r="BU316" s="757"/>
      <c r="BV316" s="748"/>
      <c r="BW316" s="748"/>
      <c r="BX316" s="767"/>
      <c r="BY316" s="755"/>
      <c r="BZ316" s="755"/>
    </row>
    <row r="317" spans="1:148" ht="14.25" customHeight="1" x14ac:dyDescent="0.15">
      <c r="A317" s="184" t="s">
        <v>193</v>
      </c>
      <c r="B317" s="395" t="s">
        <v>94</v>
      </c>
      <c r="C317" s="929">
        <v>442.04399999999998</v>
      </c>
      <c r="D317" s="930">
        <v>650.80799999999999</v>
      </c>
      <c r="E317" s="934">
        <v>724.35599999999999</v>
      </c>
      <c r="F317" s="936">
        <v>701.02800000000002</v>
      </c>
      <c r="G317" s="930">
        <v>828.36</v>
      </c>
      <c r="H317" s="986">
        <v>748.65599999999995</v>
      </c>
      <c r="I317" s="932">
        <v>688.06799999999998</v>
      </c>
      <c r="J317" s="930">
        <v>932.63400000000001</v>
      </c>
      <c r="K317" s="934">
        <v>790.88400000000001</v>
      </c>
      <c r="L317" s="932">
        <v>1099.3320000000001</v>
      </c>
      <c r="M317" s="938">
        <v>1256.5809999999999</v>
      </c>
      <c r="N317" s="934">
        <v>1347.278</v>
      </c>
      <c r="O317" s="972">
        <v>1097.204</v>
      </c>
      <c r="P317" s="930">
        <v>1157.24</v>
      </c>
      <c r="Q317" s="935">
        <v>934.80399999999997</v>
      </c>
      <c r="R317" s="936">
        <v>1082.5809999999999</v>
      </c>
      <c r="S317" s="930">
        <v>712.53</v>
      </c>
      <c r="T317" s="934">
        <v>769.87800000000004</v>
      </c>
      <c r="U317" s="936">
        <v>858.92399999999998</v>
      </c>
      <c r="V317" s="1078">
        <v>721.00800000000004</v>
      </c>
      <c r="W317" s="937">
        <v>955.8</v>
      </c>
      <c r="X317" s="936">
        <v>824.904</v>
      </c>
      <c r="Y317" s="938">
        <v>538.05600000000004</v>
      </c>
      <c r="Z317" s="935">
        <v>1010.447</v>
      </c>
      <c r="AA317" s="939">
        <v>709.77599999999995</v>
      </c>
      <c r="AB317" s="930">
        <v>760.96799999999996</v>
      </c>
      <c r="AC317" s="934">
        <v>766.36800000000005</v>
      </c>
      <c r="AD317" s="932">
        <v>680.61599999999999</v>
      </c>
      <c r="AE317" s="938">
        <v>776.17399999999998</v>
      </c>
      <c r="AF317" s="934">
        <v>825.55200000000002</v>
      </c>
      <c r="AG317" s="932">
        <v>266.11200000000002</v>
      </c>
      <c r="AH317" s="930">
        <v>241.273</v>
      </c>
      <c r="AI317" s="934">
        <v>257.904</v>
      </c>
      <c r="AJ317" s="932">
        <v>261.09100000000001</v>
      </c>
      <c r="AK317" s="930">
        <v>217.29599999999999</v>
      </c>
      <c r="AL317" s="940">
        <v>310.17599999999999</v>
      </c>
      <c r="AO317" s="1651"/>
      <c r="AQ317" s="822"/>
      <c r="AR317" s="822"/>
      <c r="AS317" s="822"/>
      <c r="AT317" s="822"/>
      <c r="AY317" s="1654"/>
      <c r="BB317" s="822"/>
      <c r="BC317" s="822"/>
      <c r="BD317" s="767"/>
      <c r="BE317" s="748"/>
      <c r="BF317" s="758"/>
      <c r="BG317" s="748"/>
      <c r="BH317" s="748"/>
      <c r="BI317" s="748"/>
      <c r="BJ317" s="767"/>
      <c r="BK317" s="767"/>
      <c r="BL317" s="787"/>
      <c r="BM317" s="767"/>
      <c r="BN317" s="767"/>
      <c r="BO317" s="767"/>
      <c r="BP317" s="748"/>
      <c r="BQ317" s="767"/>
      <c r="BR317" s="787"/>
      <c r="BS317" s="755"/>
      <c r="BT317" s="756"/>
      <c r="BU317" s="757"/>
      <c r="BV317" s="757"/>
      <c r="BW317" s="757"/>
      <c r="BX317" s="758"/>
      <c r="BY317" s="755"/>
      <c r="BZ317" s="755"/>
      <c r="CA317" s="755"/>
      <c r="CB317" s="755"/>
      <c r="CC317" s="755"/>
      <c r="CD317" s="767"/>
    </row>
    <row r="318" spans="1:148" ht="14.25" customHeight="1" x14ac:dyDescent="0.15">
      <c r="A318" s="186" t="s">
        <v>193</v>
      </c>
      <c r="B318" s="417" t="s">
        <v>96</v>
      </c>
      <c r="C318" s="941">
        <v>340</v>
      </c>
      <c r="D318" s="942">
        <v>339</v>
      </c>
      <c r="E318" s="946">
        <v>356</v>
      </c>
      <c r="F318" s="948">
        <v>352</v>
      </c>
      <c r="G318" s="942">
        <v>368</v>
      </c>
      <c r="H318" s="943">
        <v>402</v>
      </c>
      <c r="I318" s="944">
        <v>352</v>
      </c>
      <c r="J318" s="942">
        <v>340</v>
      </c>
      <c r="K318" s="946">
        <v>348</v>
      </c>
      <c r="L318" s="944">
        <v>344</v>
      </c>
      <c r="M318" s="942">
        <v>393</v>
      </c>
      <c r="N318" s="946">
        <v>400</v>
      </c>
      <c r="O318" s="944">
        <v>430</v>
      </c>
      <c r="P318" s="942">
        <v>438</v>
      </c>
      <c r="Q318" s="947">
        <v>416</v>
      </c>
      <c r="R318" s="944">
        <v>441</v>
      </c>
      <c r="S318" s="942">
        <v>432</v>
      </c>
      <c r="T318" s="946">
        <v>445</v>
      </c>
      <c r="U318" s="948">
        <v>438</v>
      </c>
      <c r="V318" s="980">
        <v>422</v>
      </c>
      <c r="W318" s="947">
        <v>429</v>
      </c>
      <c r="X318" s="948">
        <v>434</v>
      </c>
      <c r="Y318" s="949">
        <v>412</v>
      </c>
      <c r="Z318" s="947">
        <v>427</v>
      </c>
      <c r="AA318" s="950">
        <v>417</v>
      </c>
      <c r="AB318" s="942">
        <v>435</v>
      </c>
      <c r="AC318" s="946">
        <v>436</v>
      </c>
      <c r="AD318" s="944">
        <v>432</v>
      </c>
      <c r="AE318" s="949">
        <v>418</v>
      </c>
      <c r="AF318" s="946">
        <v>420</v>
      </c>
      <c r="AG318" s="944">
        <v>436</v>
      </c>
      <c r="AH318" s="942">
        <v>340</v>
      </c>
      <c r="AI318" s="946">
        <v>237</v>
      </c>
      <c r="AJ318" s="944">
        <v>240</v>
      </c>
      <c r="AK318" s="942">
        <v>291</v>
      </c>
      <c r="AL318" s="951">
        <v>356</v>
      </c>
      <c r="AN318" s="100"/>
      <c r="AO318" s="1651"/>
      <c r="AP318" s="1655"/>
      <c r="AQ318" s="822"/>
      <c r="AR318" s="822"/>
      <c r="AS318" s="822"/>
      <c r="AT318" s="822"/>
      <c r="AU318" s="1656"/>
      <c r="AZ318" s="1654"/>
      <c r="BA318" s="1656"/>
      <c r="BB318" s="822"/>
      <c r="BC318" s="822"/>
      <c r="BD318" s="767"/>
      <c r="BE318" s="768"/>
      <c r="BF318" s="758"/>
      <c r="BG318" s="767"/>
      <c r="BH318" s="767"/>
      <c r="BI318" s="767"/>
      <c r="BJ318" s="748"/>
      <c r="BK318" s="748"/>
      <c r="BL318" s="758"/>
      <c r="BM318" s="767"/>
      <c r="BN318" s="767"/>
      <c r="BO318" s="767"/>
      <c r="BP318" s="768"/>
      <c r="BQ318" s="768"/>
      <c r="BR318" s="758"/>
      <c r="BS318" s="748"/>
      <c r="BT318" s="748"/>
      <c r="BU318" s="748"/>
      <c r="BV318" s="767"/>
      <c r="BW318" s="767"/>
      <c r="BX318" s="758"/>
      <c r="BY318" s="252"/>
      <c r="BZ318" s="252"/>
      <c r="CA318" s="252"/>
      <c r="CB318" s="748"/>
      <c r="CC318" s="748"/>
      <c r="CD318" s="758"/>
      <c r="CE318" s="755"/>
      <c r="CF318" s="755"/>
      <c r="CG318" s="755"/>
      <c r="CH318" s="755"/>
      <c r="CI318" s="755"/>
      <c r="CJ318" s="767"/>
    </row>
    <row r="319" spans="1:148" ht="14.25" customHeight="1" x14ac:dyDescent="0.15">
      <c r="A319" s="250" t="s">
        <v>63</v>
      </c>
      <c r="B319" s="394" t="s">
        <v>93</v>
      </c>
      <c r="C319" s="917">
        <v>3.0750000000000002</v>
      </c>
      <c r="D319" s="918">
        <v>3.3610000000000002</v>
      </c>
      <c r="E319" s="922">
        <v>3.4820000000000002</v>
      </c>
      <c r="F319" s="924">
        <v>3.4390000000000001</v>
      </c>
      <c r="G319" s="918">
        <v>2.9969999999999999</v>
      </c>
      <c r="H319" s="961">
        <v>2.9249999999999998</v>
      </c>
      <c r="I319" s="920">
        <v>4.0759999999999996</v>
      </c>
      <c r="J319" s="918">
        <v>4.6619999999999999</v>
      </c>
      <c r="K319" s="922">
        <v>4.6879999999999997</v>
      </c>
      <c r="L319" s="920">
        <v>4.3</v>
      </c>
      <c r="M319" s="926">
        <v>4.5289999999999999</v>
      </c>
      <c r="N319" s="922">
        <v>4.6909999999999998</v>
      </c>
      <c r="O319" s="920">
        <v>5.68</v>
      </c>
      <c r="P319" s="918">
        <v>4.9349999999999996</v>
      </c>
      <c r="Q319" s="923">
        <v>4.3479999999999999</v>
      </c>
      <c r="R319" s="924">
        <v>5.2389999999999999</v>
      </c>
      <c r="S319" s="918">
        <v>4.8570000000000002</v>
      </c>
      <c r="T319" s="922">
        <v>5.4459999999999997</v>
      </c>
      <c r="U319" s="924">
        <v>6.4790000000000001</v>
      </c>
      <c r="V319" s="1077">
        <v>6.0679999999999996</v>
      </c>
      <c r="W319" s="925">
        <v>7.1769999999999996</v>
      </c>
      <c r="X319" s="924">
        <v>6.7590000000000003</v>
      </c>
      <c r="Y319" s="926">
        <v>5.516</v>
      </c>
      <c r="Z319" s="923">
        <v>5.5209999999999999</v>
      </c>
      <c r="AA319" s="927">
        <v>5.1230000000000002</v>
      </c>
      <c r="AB319" s="926">
        <v>4.452</v>
      </c>
      <c r="AC319" s="922">
        <v>4.6280000000000001</v>
      </c>
      <c r="AD319" s="920">
        <v>3.335</v>
      </c>
      <c r="AE319" s="926">
        <v>3.492</v>
      </c>
      <c r="AF319" s="922">
        <v>4.3769999999999998</v>
      </c>
      <c r="AG319" s="920">
        <v>3.6640000000000001</v>
      </c>
      <c r="AH319" s="918">
        <v>3.45</v>
      </c>
      <c r="AI319" s="922">
        <v>3.2010000000000001</v>
      </c>
      <c r="AJ319" s="920">
        <v>3.4790000000000001</v>
      </c>
      <c r="AK319" s="918">
        <v>3.6619999999999999</v>
      </c>
      <c r="AL319" s="928">
        <v>6.2809999999999997</v>
      </c>
      <c r="AN319" s="100"/>
      <c r="AO319" s="1651"/>
      <c r="AQ319" s="822"/>
      <c r="AR319" s="822"/>
      <c r="AS319" s="822"/>
      <c r="AT319" s="822"/>
      <c r="AV319" s="1654"/>
      <c r="AW319" s="1654"/>
      <c r="AX319" s="1654"/>
      <c r="BC319" s="760"/>
      <c r="BD319" s="755"/>
      <c r="BE319" s="755"/>
      <c r="BF319" s="787"/>
      <c r="BG319" s="767"/>
      <c r="BH319" s="767"/>
      <c r="BI319" s="767"/>
      <c r="BJ319" s="768"/>
      <c r="BK319" s="768"/>
      <c r="BL319" s="758"/>
      <c r="BM319" s="252"/>
      <c r="BN319" s="252"/>
      <c r="BO319" s="252"/>
      <c r="BP319" s="748"/>
      <c r="BQ319" s="748"/>
      <c r="BR319" s="758"/>
      <c r="BS319" s="748"/>
      <c r="BT319" s="748"/>
      <c r="BU319" s="748"/>
      <c r="BV319" s="767"/>
      <c r="BW319" s="767"/>
      <c r="BX319" s="758"/>
      <c r="BY319" s="767"/>
      <c r="BZ319" s="767"/>
      <c r="CA319" s="767"/>
      <c r="CB319" s="767"/>
      <c r="CC319" s="767"/>
      <c r="CD319" s="787"/>
      <c r="CE319" s="758"/>
      <c r="CF319" s="758"/>
      <c r="CG319" s="758"/>
      <c r="CH319" s="748"/>
      <c r="CI319" s="767"/>
      <c r="CJ319" s="758"/>
      <c r="CK319" s="755"/>
      <c r="CL319" s="755"/>
    </row>
    <row r="320" spans="1:148" ht="14.25" customHeight="1" x14ac:dyDescent="0.15">
      <c r="A320" s="184" t="s">
        <v>194</v>
      </c>
      <c r="B320" s="395" t="s">
        <v>94</v>
      </c>
      <c r="C320" s="929">
        <v>10343.764999999999</v>
      </c>
      <c r="D320" s="930">
        <v>7246.9790000000003</v>
      </c>
      <c r="E320" s="934">
        <v>7758.2070000000003</v>
      </c>
      <c r="F320" s="936">
        <v>9000.5159999999996</v>
      </c>
      <c r="G320" s="930">
        <v>6813.7749999999996</v>
      </c>
      <c r="H320" s="986">
        <v>6737.3860000000004</v>
      </c>
      <c r="I320" s="932">
        <v>9358.9290000000001</v>
      </c>
      <c r="J320" s="930">
        <v>9035.4750000000004</v>
      </c>
      <c r="K320" s="934">
        <v>9471.2569999999996</v>
      </c>
      <c r="L320" s="932">
        <v>8606.3780000000006</v>
      </c>
      <c r="M320" s="938">
        <v>10399.084000000001</v>
      </c>
      <c r="N320" s="934">
        <v>12800.191999999999</v>
      </c>
      <c r="O320" s="972">
        <v>14839.734</v>
      </c>
      <c r="P320" s="930">
        <v>10714.611999999999</v>
      </c>
      <c r="Q320" s="935">
        <v>9089.3860000000004</v>
      </c>
      <c r="R320" s="936">
        <v>11259.678</v>
      </c>
      <c r="S320" s="930">
        <v>10634.624</v>
      </c>
      <c r="T320" s="934">
        <v>14433.986999999999</v>
      </c>
      <c r="U320" s="936">
        <v>16530.155999999999</v>
      </c>
      <c r="V320" s="1078">
        <v>15920.471</v>
      </c>
      <c r="W320" s="937">
        <v>24176.745999999999</v>
      </c>
      <c r="X320" s="936">
        <v>32982.436999999998</v>
      </c>
      <c r="Y320" s="938">
        <v>23415.438999999998</v>
      </c>
      <c r="Z320" s="935">
        <v>15655.892</v>
      </c>
      <c r="AA320" s="939">
        <v>16523.359</v>
      </c>
      <c r="AB320" s="930">
        <v>15879.221</v>
      </c>
      <c r="AC320" s="934">
        <v>15305.522000000001</v>
      </c>
      <c r="AD320" s="932">
        <v>9468.2579999999998</v>
      </c>
      <c r="AE320" s="938">
        <v>9674.2819999999992</v>
      </c>
      <c r="AF320" s="934">
        <v>10768.135</v>
      </c>
      <c r="AG320" s="932">
        <v>8161.8230000000003</v>
      </c>
      <c r="AH320" s="930">
        <v>7617.8040000000001</v>
      </c>
      <c r="AI320" s="934">
        <v>7570.93</v>
      </c>
      <c r="AJ320" s="932">
        <v>8626.7379999999994</v>
      </c>
      <c r="AK320" s="930">
        <v>11075.936</v>
      </c>
      <c r="AL320" s="940">
        <v>26055.238000000001</v>
      </c>
      <c r="AN320" s="100"/>
      <c r="AO320" s="1651"/>
      <c r="AQ320" s="822"/>
      <c r="AR320" s="822"/>
      <c r="AS320" s="822"/>
      <c r="AT320" s="822"/>
      <c r="AY320" s="1654"/>
      <c r="BB320" s="1648"/>
      <c r="BC320" s="813"/>
      <c r="BD320" s="768"/>
      <c r="BE320" s="768"/>
      <c r="BF320" s="787"/>
      <c r="BG320" s="767"/>
      <c r="BH320" s="767"/>
      <c r="BI320" s="767"/>
      <c r="BJ320" s="767"/>
      <c r="BK320" s="252"/>
      <c r="BL320" s="758"/>
      <c r="BM320" s="758"/>
      <c r="BN320" s="758"/>
      <c r="BO320" s="748"/>
      <c r="BP320" s="758"/>
      <c r="BQ320" s="748"/>
      <c r="BR320" s="758"/>
      <c r="BS320" s="755"/>
      <c r="BT320" s="755"/>
      <c r="BU320" s="755"/>
      <c r="BV320" s="755"/>
      <c r="BW320" s="755"/>
      <c r="BX320" s="758"/>
      <c r="BY320" s="755"/>
      <c r="BZ320" s="755"/>
      <c r="CA320" s="755"/>
      <c r="CB320" s="755"/>
      <c r="CC320" s="755"/>
      <c r="CD320" s="748"/>
      <c r="CE320" s="755"/>
      <c r="CF320" s="279"/>
      <c r="CG320" s="755"/>
      <c r="CH320" s="755"/>
      <c r="CI320" s="252"/>
      <c r="CJ320" s="5"/>
      <c r="CK320" s="5"/>
      <c r="CN320" s="252"/>
      <c r="CO320" s="59"/>
      <c r="CP320" s="59"/>
      <c r="CR320" s="256"/>
      <c r="CS320" s="3"/>
      <c r="CT320" s="3"/>
      <c r="CU320" s="5"/>
    </row>
    <row r="321" spans="1:174" ht="14.25" customHeight="1" x14ac:dyDescent="0.15">
      <c r="A321" s="186" t="s">
        <v>194</v>
      </c>
      <c r="B321" s="417" t="s">
        <v>96</v>
      </c>
      <c r="C321" s="941">
        <v>3364</v>
      </c>
      <c r="D321" s="942">
        <v>2156</v>
      </c>
      <c r="E321" s="946">
        <v>2228</v>
      </c>
      <c r="F321" s="948">
        <v>2617</v>
      </c>
      <c r="G321" s="942">
        <v>2274</v>
      </c>
      <c r="H321" s="943">
        <v>2303</v>
      </c>
      <c r="I321" s="944">
        <v>2296</v>
      </c>
      <c r="J321" s="942">
        <v>1938</v>
      </c>
      <c r="K321" s="946">
        <v>2020</v>
      </c>
      <c r="L321" s="944">
        <v>2001</v>
      </c>
      <c r="M321" s="942">
        <v>2296</v>
      </c>
      <c r="N321" s="946">
        <v>2729</v>
      </c>
      <c r="O321" s="944">
        <v>2613</v>
      </c>
      <c r="P321" s="942">
        <v>2171</v>
      </c>
      <c r="Q321" s="947">
        <v>2090</v>
      </c>
      <c r="R321" s="944">
        <v>2149</v>
      </c>
      <c r="S321" s="942">
        <v>2190</v>
      </c>
      <c r="T321" s="946">
        <v>2650</v>
      </c>
      <c r="U321" s="948">
        <v>2551</v>
      </c>
      <c r="V321" s="980">
        <v>2624</v>
      </c>
      <c r="W321" s="947">
        <v>3369</v>
      </c>
      <c r="X321" s="948">
        <v>4880</v>
      </c>
      <c r="Y321" s="949">
        <v>4245</v>
      </c>
      <c r="Z321" s="947">
        <v>2836</v>
      </c>
      <c r="AA321" s="950">
        <v>3225</v>
      </c>
      <c r="AB321" s="942">
        <v>3567</v>
      </c>
      <c r="AC321" s="946">
        <v>3307</v>
      </c>
      <c r="AD321" s="944">
        <v>2839</v>
      </c>
      <c r="AE321" s="949">
        <v>2770</v>
      </c>
      <c r="AF321" s="946">
        <v>2460</v>
      </c>
      <c r="AG321" s="944">
        <v>2228</v>
      </c>
      <c r="AH321" s="942">
        <v>2208</v>
      </c>
      <c r="AI321" s="946">
        <v>2365</v>
      </c>
      <c r="AJ321" s="944">
        <v>2480</v>
      </c>
      <c r="AK321" s="942">
        <v>3025</v>
      </c>
      <c r="AL321" s="951">
        <v>4148</v>
      </c>
      <c r="AN321" s="100"/>
      <c r="AO321" s="1651"/>
      <c r="AP321" s="1655"/>
      <c r="AQ321" s="822"/>
      <c r="AR321" s="822"/>
      <c r="AS321" s="822"/>
      <c r="AT321" s="822"/>
      <c r="AU321" s="1656"/>
      <c r="AZ321" s="1654"/>
      <c r="BA321" s="1656"/>
      <c r="BC321" s="760"/>
      <c r="BD321" s="755"/>
      <c r="BE321" s="755"/>
      <c r="BF321" s="758"/>
      <c r="BG321" s="748"/>
      <c r="BH321" s="748"/>
      <c r="BI321" s="748"/>
      <c r="BJ321" s="767"/>
      <c r="BK321" s="767"/>
      <c r="BL321" s="758"/>
      <c r="BM321" s="748"/>
      <c r="BN321" s="748"/>
      <c r="BO321" s="748"/>
      <c r="BP321" s="748"/>
      <c r="BQ321" s="767"/>
      <c r="BR321" s="758"/>
      <c r="BS321" s="755"/>
      <c r="BT321" s="755"/>
      <c r="BU321" s="755"/>
      <c r="BV321" s="755"/>
      <c r="BW321" s="755"/>
      <c r="BX321" s="787"/>
      <c r="BY321" s="770"/>
      <c r="BZ321" s="778"/>
      <c r="CA321" s="748"/>
      <c r="CB321" s="748"/>
      <c r="CC321" s="767"/>
      <c r="CD321" s="755"/>
      <c r="CE321" s="252"/>
      <c r="CF321" s="252"/>
      <c r="CG321" s="252"/>
      <c r="CH321" s="748"/>
      <c r="CI321" s="767"/>
      <c r="CJ321" s="758"/>
      <c r="CK321" s="755"/>
      <c r="CL321" s="755"/>
      <c r="CM321" s="755"/>
      <c r="CN321" s="755"/>
      <c r="CO321" s="755"/>
      <c r="CP321" s="767"/>
      <c r="CQ321" s="59"/>
      <c r="CS321" s="256"/>
      <c r="CT321" s="3"/>
      <c r="CU321" s="3"/>
      <c r="CV321" s="5"/>
    </row>
    <row r="322" spans="1:174" ht="14.25" customHeight="1" x14ac:dyDescent="0.15">
      <c r="A322" s="250" t="s">
        <v>137</v>
      </c>
      <c r="B322" s="394" t="s">
        <v>93</v>
      </c>
      <c r="C322" s="917">
        <v>12.488</v>
      </c>
      <c r="D322" s="918">
        <v>16.158000000000001</v>
      </c>
      <c r="E322" s="922">
        <v>17.681000000000001</v>
      </c>
      <c r="F322" s="924">
        <v>16.565000000000001</v>
      </c>
      <c r="G322" s="918">
        <v>13.256</v>
      </c>
      <c r="H322" s="961">
        <v>16.004999999999999</v>
      </c>
      <c r="I322" s="920">
        <v>17.064</v>
      </c>
      <c r="J322" s="918">
        <v>17.181999999999999</v>
      </c>
      <c r="K322" s="922">
        <v>17.632000000000001</v>
      </c>
      <c r="L322" s="920">
        <v>15.526</v>
      </c>
      <c r="M322" s="926">
        <v>15.85</v>
      </c>
      <c r="N322" s="922">
        <v>14.476000000000001</v>
      </c>
      <c r="O322" s="920">
        <v>14.228999999999999</v>
      </c>
      <c r="P322" s="918">
        <v>17.655999999999999</v>
      </c>
      <c r="Q322" s="923">
        <v>16.553999999999998</v>
      </c>
      <c r="R322" s="924">
        <v>19.309000000000001</v>
      </c>
      <c r="S322" s="918">
        <v>17.228000000000002</v>
      </c>
      <c r="T322" s="922">
        <v>17.079999999999998</v>
      </c>
      <c r="U322" s="924">
        <v>16.294</v>
      </c>
      <c r="V322" s="1077">
        <v>14.590999999999999</v>
      </c>
      <c r="W322" s="925">
        <v>16.747</v>
      </c>
      <c r="X322" s="924">
        <v>14.326000000000001</v>
      </c>
      <c r="Y322" s="926">
        <v>13.246</v>
      </c>
      <c r="Z322" s="923">
        <v>17.16</v>
      </c>
      <c r="AA322" s="927">
        <v>15.645</v>
      </c>
      <c r="AB322" s="926">
        <v>16.396999999999998</v>
      </c>
      <c r="AC322" s="922">
        <v>16.762</v>
      </c>
      <c r="AD322" s="920">
        <v>14.664</v>
      </c>
      <c r="AE322" s="926">
        <v>15.446999999999999</v>
      </c>
      <c r="AF322" s="922">
        <v>16.254000000000001</v>
      </c>
      <c r="AG322" s="920">
        <v>14.834</v>
      </c>
      <c r="AH322" s="918">
        <v>15.775</v>
      </c>
      <c r="AI322" s="922">
        <v>15.236000000000001</v>
      </c>
      <c r="AJ322" s="920">
        <v>14.608000000000001</v>
      </c>
      <c r="AK322" s="918">
        <v>14.92</v>
      </c>
      <c r="AL322" s="928">
        <v>16.600999999999999</v>
      </c>
      <c r="AM322" s="1642"/>
      <c r="AN322" s="100"/>
      <c r="AO322" s="1651"/>
      <c r="AQ322" s="822"/>
      <c r="AR322" s="822"/>
      <c r="AS322" s="822"/>
      <c r="AT322" s="822"/>
      <c r="AV322" s="1658"/>
      <c r="AW322" s="1658"/>
      <c r="AX322" s="1658"/>
      <c r="BB322" s="822"/>
      <c r="BC322" s="822"/>
      <c r="BD322" s="748"/>
      <c r="BE322" s="767"/>
      <c r="BF322" s="758"/>
      <c r="BG322" s="252"/>
      <c r="BH322" s="252"/>
      <c r="BI322" s="252"/>
      <c r="BJ322" s="748"/>
      <c r="BK322" s="748"/>
      <c r="BL322" s="758"/>
      <c r="BM322" s="748"/>
      <c r="BN322" s="748"/>
      <c r="BO322" s="748"/>
      <c r="BP322" s="767"/>
      <c r="BQ322" s="767"/>
      <c r="BR322" s="758"/>
      <c r="BS322" s="760"/>
      <c r="BT322" s="760"/>
      <c r="BU322" s="760"/>
      <c r="BV322" s="760"/>
      <c r="BW322" s="760"/>
      <c r="BX322" s="755"/>
      <c r="BY322" s="755"/>
      <c r="BZ322" s="755"/>
      <c r="CA322" s="755"/>
      <c r="CB322" s="755"/>
      <c r="CC322" s="755"/>
      <c r="CD322" s="767"/>
      <c r="CE322" s="758"/>
      <c r="CF322" s="755"/>
      <c r="CG322" s="764"/>
      <c r="CH322" s="758"/>
      <c r="CI322" s="5"/>
      <c r="CJ322" s="5"/>
      <c r="CK322" s="5"/>
      <c r="CN322" s="5"/>
      <c r="CO322" s="279"/>
      <c r="CP322" s="252"/>
      <c r="CQ322" s="252"/>
      <c r="CR322" s="252"/>
      <c r="CS322" s="59"/>
      <c r="CT322" s="5"/>
      <c r="CU322" s="5"/>
      <c r="CX322" s="59"/>
      <c r="CY322" s="59"/>
      <c r="CZ322" s="59"/>
      <c r="DB322" s="256"/>
      <c r="DC322" s="3"/>
      <c r="DD322" s="3"/>
      <c r="DE322" s="5"/>
    </row>
    <row r="323" spans="1:174" ht="14.25" customHeight="1" x14ac:dyDescent="0.15">
      <c r="A323" s="184" t="s">
        <v>195</v>
      </c>
      <c r="B323" s="436" t="s">
        <v>94</v>
      </c>
      <c r="C323" s="929">
        <v>12129.489</v>
      </c>
      <c r="D323" s="967">
        <v>15706.755999999999</v>
      </c>
      <c r="E323" s="968">
        <v>17310.560000000001</v>
      </c>
      <c r="F323" s="936">
        <v>16021.762000000001</v>
      </c>
      <c r="G323" s="930">
        <v>12930.194</v>
      </c>
      <c r="H323" s="986">
        <v>12931.806</v>
      </c>
      <c r="I323" s="932">
        <v>14879.523999999999</v>
      </c>
      <c r="J323" s="930">
        <v>15941.071</v>
      </c>
      <c r="K323" s="934">
        <v>16062.368</v>
      </c>
      <c r="L323" s="932">
        <v>14223.757</v>
      </c>
      <c r="M323" s="938">
        <v>14579.989</v>
      </c>
      <c r="N323" s="934">
        <v>13151.875</v>
      </c>
      <c r="O323" s="972">
        <v>13304.543</v>
      </c>
      <c r="P323" s="930">
        <v>16146.914000000001</v>
      </c>
      <c r="Q323" s="935">
        <v>14622.759</v>
      </c>
      <c r="R323" s="936">
        <v>16470.011999999999</v>
      </c>
      <c r="S323" s="930">
        <v>14534.504999999999</v>
      </c>
      <c r="T323" s="934">
        <v>14307.505999999999</v>
      </c>
      <c r="U323" s="936">
        <v>13807.315000000001</v>
      </c>
      <c r="V323" s="1078">
        <v>12513.353999999999</v>
      </c>
      <c r="W323" s="937">
        <v>13886.402</v>
      </c>
      <c r="X323" s="936">
        <v>11646.736999999999</v>
      </c>
      <c r="Y323" s="938">
        <v>10997.447</v>
      </c>
      <c r="Z323" s="935">
        <v>13926.343999999999</v>
      </c>
      <c r="AA323" s="939">
        <v>13270.912</v>
      </c>
      <c r="AB323" s="930">
        <v>13874.547</v>
      </c>
      <c r="AC323" s="934">
        <v>14474.684999999999</v>
      </c>
      <c r="AD323" s="932">
        <v>13268.998</v>
      </c>
      <c r="AE323" s="938">
        <v>15012.861000000001</v>
      </c>
      <c r="AF323" s="934">
        <v>15885.884</v>
      </c>
      <c r="AG323" s="932">
        <v>14749.8</v>
      </c>
      <c r="AH323" s="930">
        <v>16379.655000000001</v>
      </c>
      <c r="AI323" s="934">
        <v>15785.677</v>
      </c>
      <c r="AJ323" s="932">
        <v>15217.540999999999</v>
      </c>
      <c r="AK323" s="930">
        <v>16593.848999999998</v>
      </c>
      <c r="AL323" s="940">
        <v>18301.511999999999</v>
      </c>
      <c r="AM323" s="1642"/>
      <c r="AO323" s="1651"/>
      <c r="AQ323" s="822"/>
      <c r="AR323" s="822"/>
      <c r="AS323" s="822"/>
      <c r="AT323" s="822"/>
      <c r="AY323" s="1658"/>
      <c r="BB323" s="1659"/>
      <c r="BC323" s="1659"/>
      <c r="BD323" s="767"/>
      <c r="BE323" s="767"/>
      <c r="BF323" s="787"/>
      <c r="BG323" s="767"/>
      <c r="BH323" s="767"/>
      <c r="BI323" s="767"/>
      <c r="BJ323" s="748"/>
      <c r="BK323" s="767"/>
      <c r="BL323" s="787"/>
      <c r="BM323" s="755"/>
      <c r="BN323" s="755"/>
      <c r="BO323" s="755"/>
      <c r="BP323" s="755"/>
      <c r="BQ323" s="755"/>
      <c r="BR323" s="758"/>
      <c r="BS323" s="755"/>
      <c r="BT323" s="755"/>
      <c r="BU323" s="755"/>
      <c r="BV323" s="755"/>
      <c r="BW323" s="755"/>
      <c r="BX323" s="748"/>
      <c r="BY323" s="755"/>
      <c r="BZ323" s="755"/>
      <c r="CA323" s="755"/>
      <c r="CB323" s="755"/>
      <c r="CC323" s="755"/>
      <c r="CD323" s="748"/>
      <c r="CE323" s="748"/>
      <c r="CF323" s="755"/>
      <c r="CG323" s="756"/>
      <c r="CH323" s="757"/>
      <c r="CI323" s="767"/>
      <c r="CJ323" s="768"/>
      <c r="CK323" s="755"/>
      <c r="CL323" s="755"/>
      <c r="CM323" s="755"/>
      <c r="CN323" s="764"/>
      <c r="CO323" s="252"/>
      <c r="CP323" s="5"/>
      <c r="CQ323" s="5"/>
      <c r="CT323" s="252"/>
      <c r="CU323" s="279"/>
      <c r="CV323" s="252"/>
      <c r="CW323" s="252"/>
      <c r="CX323" s="252"/>
      <c r="CY323" s="59"/>
      <c r="DC323" s="5"/>
      <c r="DE323" s="5"/>
      <c r="DF323" s="5"/>
      <c r="DI323" s="59"/>
      <c r="DJ323" s="59"/>
      <c r="DK323" s="59"/>
      <c r="DM323" s="256"/>
      <c r="DN323" s="3"/>
      <c r="DO323" s="3"/>
      <c r="DP323" s="101"/>
      <c r="DY323" s="5"/>
      <c r="EA323" s="5"/>
    </row>
    <row r="324" spans="1:174" ht="14.25" customHeight="1" thickBot="1" x14ac:dyDescent="0.2">
      <c r="A324" s="184" t="s">
        <v>195</v>
      </c>
      <c r="B324" s="454" t="s">
        <v>96</v>
      </c>
      <c r="C324" s="1092">
        <v>971</v>
      </c>
      <c r="D324" s="1093">
        <v>972</v>
      </c>
      <c r="E324" s="1094">
        <v>979</v>
      </c>
      <c r="F324" s="1095">
        <v>967</v>
      </c>
      <c r="G324" s="1093">
        <v>975</v>
      </c>
      <c r="H324" s="1096">
        <v>808</v>
      </c>
      <c r="I324" s="1097">
        <v>872</v>
      </c>
      <c r="J324" s="1093">
        <v>928</v>
      </c>
      <c r="K324" s="1094">
        <v>911</v>
      </c>
      <c r="L324" s="1097">
        <v>916</v>
      </c>
      <c r="M324" s="1093">
        <v>920</v>
      </c>
      <c r="N324" s="1094">
        <v>909</v>
      </c>
      <c r="O324" s="1097">
        <v>935</v>
      </c>
      <c r="P324" s="1093">
        <v>915</v>
      </c>
      <c r="Q324" s="1098">
        <v>883</v>
      </c>
      <c r="R324" s="1097">
        <v>853</v>
      </c>
      <c r="S324" s="1093">
        <v>844</v>
      </c>
      <c r="T324" s="1094">
        <v>838</v>
      </c>
      <c r="U324" s="1095">
        <v>847</v>
      </c>
      <c r="V324" s="1099">
        <v>858</v>
      </c>
      <c r="W324" s="1098">
        <v>829</v>
      </c>
      <c r="X324" s="1095">
        <v>813</v>
      </c>
      <c r="Y324" s="1100">
        <v>830</v>
      </c>
      <c r="Z324" s="1098">
        <v>812</v>
      </c>
      <c r="AA324" s="1101">
        <v>848</v>
      </c>
      <c r="AB324" s="1093">
        <v>846</v>
      </c>
      <c r="AC324" s="1094">
        <v>864</v>
      </c>
      <c r="AD324" s="1097">
        <v>905</v>
      </c>
      <c r="AE324" s="1100">
        <v>972</v>
      </c>
      <c r="AF324" s="1094">
        <v>977</v>
      </c>
      <c r="AG324" s="1097">
        <v>994</v>
      </c>
      <c r="AH324" s="1093">
        <v>1038</v>
      </c>
      <c r="AI324" s="1094">
        <v>1036</v>
      </c>
      <c r="AJ324" s="1097">
        <v>1042</v>
      </c>
      <c r="AK324" s="1093">
        <v>1112</v>
      </c>
      <c r="AL324" s="1102">
        <v>1102</v>
      </c>
      <c r="AM324" s="1642"/>
      <c r="AO324" s="1651"/>
      <c r="AP324" s="1655"/>
      <c r="AQ324" s="822"/>
      <c r="AR324" s="822"/>
      <c r="AS324" s="822"/>
      <c r="AT324" s="822"/>
      <c r="AU324" s="1656"/>
      <c r="AV324" s="1658"/>
      <c r="AW324" s="1658"/>
      <c r="AX324" s="1658"/>
      <c r="AZ324" s="1658"/>
      <c r="BA324" s="1656"/>
      <c r="BB324" s="842"/>
      <c r="BC324" s="842"/>
      <c r="BD324" s="252"/>
      <c r="BE324" s="252"/>
      <c r="BF324" s="758"/>
      <c r="BG324" s="755"/>
      <c r="BH324" s="755"/>
      <c r="BI324" s="755"/>
      <c r="BJ324" s="755"/>
      <c r="BK324" s="755"/>
      <c r="BL324" s="758"/>
      <c r="BM324" s="755"/>
      <c r="BN324" s="755"/>
      <c r="BO324" s="755"/>
      <c r="BP324" s="755"/>
      <c r="BQ324" s="755"/>
      <c r="BR324" s="787"/>
      <c r="BS324" s="755"/>
      <c r="BT324" s="755"/>
      <c r="BU324" s="755"/>
      <c r="BV324" s="755"/>
      <c r="BW324" s="755"/>
      <c r="BX324" s="755"/>
      <c r="BY324" s="755"/>
      <c r="BZ324" s="755"/>
      <c r="CA324" s="755"/>
      <c r="CB324" s="755"/>
      <c r="CC324" s="755"/>
      <c r="CD324" s="767"/>
      <c r="CE324" s="758"/>
      <c r="CF324" s="755"/>
      <c r="CG324" s="756"/>
      <c r="CH324" s="757"/>
      <c r="CI324" s="757"/>
      <c r="CJ324" s="767"/>
      <c r="CK324" s="755"/>
      <c r="CL324" s="755"/>
      <c r="CM324" s="755"/>
      <c r="CN324" s="755"/>
      <c r="CO324" s="252"/>
      <c r="CP324" s="5"/>
      <c r="CQ324" s="5"/>
      <c r="CT324" s="252"/>
      <c r="CU324" s="279"/>
      <c r="CV324" s="252"/>
      <c r="CW324" s="252"/>
      <c r="CX324" s="252"/>
      <c r="CY324" s="59"/>
      <c r="CZ324" s="59"/>
      <c r="DB324" s="5"/>
      <c r="DC324" s="5"/>
      <c r="DE324" s="5"/>
      <c r="DF324" s="5"/>
      <c r="DI324" s="59"/>
      <c r="DJ324" s="59"/>
      <c r="DK324" s="59"/>
      <c r="DM324" s="3"/>
      <c r="DN324" s="3"/>
      <c r="DO324" s="3"/>
      <c r="DP324" s="5"/>
      <c r="DZ324" s="5"/>
      <c r="EA324" s="101"/>
    </row>
    <row r="325" spans="1:174" s="20" customFormat="1" ht="14.25" customHeight="1" x14ac:dyDescent="0.15">
      <c r="A325" s="525" t="s">
        <v>196</v>
      </c>
      <c r="B325" s="391" t="s">
        <v>243</v>
      </c>
      <c r="C325" s="1003">
        <v>117.845</v>
      </c>
      <c r="D325" s="1004">
        <v>154.22300000000001</v>
      </c>
      <c r="E325" s="1005">
        <v>185.506</v>
      </c>
      <c r="F325" s="1006">
        <v>198.32599999999999</v>
      </c>
      <c r="G325" s="1004">
        <v>173.565</v>
      </c>
      <c r="H325" s="1005">
        <v>156.16</v>
      </c>
      <c r="I325" s="1006">
        <v>231.94499999999999</v>
      </c>
      <c r="J325" s="1004">
        <v>251.36699999999999</v>
      </c>
      <c r="K325" s="1005">
        <v>267.68599999999998</v>
      </c>
      <c r="L325" s="1006">
        <v>286.89999999999998</v>
      </c>
      <c r="M325" s="1004">
        <v>416.62200000000001</v>
      </c>
      <c r="N325" s="1005">
        <v>443.589</v>
      </c>
      <c r="O325" s="1006">
        <v>697.57100000000003</v>
      </c>
      <c r="P325" s="1004">
        <v>1126.1469999999999</v>
      </c>
      <c r="Q325" s="1008">
        <v>1291.431</v>
      </c>
      <c r="R325" s="1006">
        <v>1789.318</v>
      </c>
      <c r="S325" s="1007">
        <v>1643.655</v>
      </c>
      <c r="T325" s="1008">
        <v>1298.9590000000001</v>
      </c>
      <c r="U325" s="1009">
        <v>621.78300000000002</v>
      </c>
      <c r="V325" s="1007">
        <v>506.71100000000001</v>
      </c>
      <c r="W325" s="1008">
        <v>700.71900000000005</v>
      </c>
      <c r="X325" s="1009">
        <v>1101.837</v>
      </c>
      <c r="Y325" s="1010">
        <v>388.02199999999999</v>
      </c>
      <c r="Z325" s="1008">
        <v>680.41</v>
      </c>
      <c r="AA325" s="1009">
        <v>837.97500000000002</v>
      </c>
      <c r="AB325" s="1010">
        <v>708.42100000000005</v>
      </c>
      <c r="AC325" s="1005">
        <v>418.15300000000002</v>
      </c>
      <c r="AD325" s="1006">
        <v>275.96499999999997</v>
      </c>
      <c r="AE325" s="1010">
        <v>255.959</v>
      </c>
      <c r="AF325" s="1005">
        <v>183.44200000000001</v>
      </c>
      <c r="AG325" s="1006">
        <v>86.641000000000005</v>
      </c>
      <c r="AH325" s="1004">
        <v>77.191000000000003</v>
      </c>
      <c r="AI325" s="1005">
        <v>68.510000000000005</v>
      </c>
      <c r="AJ325" s="1006">
        <v>73.55</v>
      </c>
      <c r="AK325" s="1004">
        <v>104.752</v>
      </c>
      <c r="AL325" s="1011">
        <v>110.83</v>
      </c>
      <c r="AM325" s="41"/>
      <c r="AN325" s="41"/>
      <c r="AO325" s="1651"/>
      <c r="AP325" s="782"/>
      <c r="AQ325" s="822"/>
      <c r="AR325" s="822"/>
      <c r="AS325" s="822"/>
      <c r="AT325" s="822"/>
      <c r="AU325" s="813"/>
      <c r="AV325" s="1657"/>
      <c r="AW325" s="1657"/>
      <c r="AX325" s="1657"/>
      <c r="AY325" s="1658"/>
      <c r="AZ325" s="1571"/>
      <c r="BA325" s="813"/>
      <c r="BB325" s="822"/>
      <c r="BC325" s="822"/>
      <c r="BD325" s="748"/>
      <c r="BE325" s="748"/>
      <c r="BF325" s="758"/>
      <c r="BG325" s="755"/>
      <c r="BH325" s="755"/>
      <c r="BI325" s="755"/>
      <c r="BJ325" s="755"/>
      <c r="BK325" s="755"/>
      <c r="BL325" s="758"/>
      <c r="BM325" s="755"/>
      <c r="BN325" s="755"/>
      <c r="BO325" s="755"/>
      <c r="BP325" s="755"/>
      <c r="BQ325" s="755"/>
      <c r="BR325" s="758"/>
      <c r="BS325" s="755"/>
      <c r="BT325" s="755"/>
      <c r="BU325" s="755"/>
      <c r="BV325" s="755"/>
      <c r="BW325" s="755"/>
      <c r="BX325" s="755"/>
      <c r="BY325" s="755"/>
      <c r="BZ325" s="755"/>
      <c r="CA325" s="755"/>
      <c r="CB325" s="755"/>
      <c r="CC325" s="755"/>
      <c r="CD325" s="767"/>
      <c r="CE325" s="758"/>
      <c r="CF325" s="758"/>
      <c r="CG325" s="767"/>
      <c r="CH325" s="767"/>
      <c r="CI325" s="757"/>
      <c r="CJ325" s="757"/>
      <c r="CK325" s="755"/>
      <c r="CL325" s="764"/>
      <c r="CM325" s="755"/>
      <c r="CN325" s="758"/>
      <c r="CO325" s="5"/>
      <c r="CP325" s="5"/>
      <c r="CQ325" s="5"/>
      <c r="CR325" s="2"/>
      <c r="CS325" s="2"/>
      <c r="CT325" s="5"/>
      <c r="CU325" s="279"/>
      <c r="CV325" s="252"/>
      <c r="CW325" s="252"/>
      <c r="CX325" s="252"/>
      <c r="CY325" s="59"/>
      <c r="CZ325" s="2"/>
      <c r="DA325" s="59"/>
      <c r="DB325" s="2"/>
      <c r="DC325" s="5"/>
      <c r="DD325" s="61"/>
      <c r="DE325" s="5"/>
      <c r="DF325" s="5"/>
      <c r="DG325" s="2"/>
      <c r="DH325" s="2"/>
      <c r="DI325" s="59"/>
      <c r="DJ325" s="59"/>
      <c r="DK325" s="59"/>
      <c r="DL325" s="2"/>
      <c r="DM325" s="256"/>
      <c r="DN325" s="3"/>
      <c r="DO325" s="3"/>
      <c r="DP325" s="5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5"/>
      <c r="EB325" s="2"/>
      <c r="EC325" s="2"/>
      <c r="ED325" s="2"/>
      <c r="EE325" s="2"/>
      <c r="EF325" s="2"/>
    </row>
    <row r="326" spans="1:174" s="20" customFormat="1" ht="14.25" customHeight="1" x14ac:dyDescent="0.15">
      <c r="A326" s="527" t="s">
        <v>138</v>
      </c>
      <c r="B326" s="392" t="s">
        <v>244</v>
      </c>
      <c r="C326" s="870">
        <v>203608.56200000001</v>
      </c>
      <c r="D326" s="871">
        <v>211062.587</v>
      </c>
      <c r="E326" s="872">
        <v>260857.198</v>
      </c>
      <c r="F326" s="873">
        <v>287897.38400000002</v>
      </c>
      <c r="G326" s="871">
        <v>244776.77499999999</v>
      </c>
      <c r="H326" s="872">
        <v>218210.70499999999</v>
      </c>
      <c r="I326" s="873">
        <v>303980.397</v>
      </c>
      <c r="J326" s="871">
        <v>283337.935</v>
      </c>
      <c r="K326" s="872">
        <v>268885.49599999998</v>
      </c>
      <c r="L326" s="873">
        <v>270750.64500000002</v>
      </c>
      <c r="M326" s="871">
        <v>346869.30499999999</v>
      </c>
      <c r="N326" s="872">
        <v>319923.87900000002</v>
      </c>
      <c r="O326" s="873">
        <v>478532.73499999999</v>
      </c>
      <c r="P326" s="871">
        <v>640502.41</v>
      </c>
      <c r="Q326" s="875">
        <v>615450.36800000002</v>
      </c>
      <c r="R326" s="873">
        <v>733017.60699999996</v>
      </c>
      <c r="S326" s="874">
        <v>565263.77300000004</v>
      </c>
      <c r="T326" s="875">
        <v>370579.375</v>
      </c>
      <c r="U326" s="876">
        <v>178788.66200000001</v>
      </c>
      <c r="V326" s="874">
        <v>171854.65</v>
      </c>
      <c r="W326" s="875">
        <v>309932.984</v>
      </c>
      <c r="X326" s="876">
        <v>504184.10499999998</v>
      </c>
      <c r="Y326" s="877">
        <v>155966.413</v>
      </c>
      <c r="Z326" s="875">
        <v>262730.70400000003</v>
      </c>
      <c r="AA326" s="876">
        <v>362045.43</v>
      </c>
      <c r="AB326" s="877">
        <v>320297.82199999999</v>
      </c>
      <c r="AC326" s="872">
        <v>219816.772</v>
      </c>
      <c r="AD326" s="873">
        <v>180232.11799999999</v>
      </c>
      <c r="AE326" s="877">
        <v>181967.902</v>
      </c>
      <c r="AF326" s="872">
        <v>125953.10400000001</v>
      </c>
      <c r="AG326" s="873">
        <v>74771.144</v>
      </c>
      <c r="AH326" s="871">
        <v>66035.130999999994</v>
      </c>
      <c r="AI326" s="872">
        <v>82685.493000000002</v>
      </c>
      <c r="AJ326" s="873">
        <v>128155.353</v>
      </c>
      <c r="AK326" s="871">
        <v>229927.70499999999</v>
      </c>
      <c r="AL326" s="878">
        <v>247821.00099999999</v>
      </c>
      <c r="AM326" s="41"/>
      <c r="AN326" s="41"/>
      <c r="AO326" s="1651"/>
      <c r="AP326" s="782"/>
      <c r="AQ326" s="822"/>
      <c r="AR326" s="822"/>
      <c r="AS326" s="822"/>
      <c r="AT326" s="822"/>
      <c r="AU326" s="813"/>
      <c r="AV326" s="1658"/>
      <c r="AW326" s="1658"/>
      <c r="AX326" s="1658"/>
      <c r="AY326" s="1657"/>
      <c r="AZ326" s="1658"/>
      <c r="BA326" s="813"/>
      <c r="BB326" s="760"/>
      <c r="BC326" s="760"/>
      <c r="BD326" s="755"/>
      <c r="BE326" s="755"/>
      <c r="BF326" s="787"/>
      <c r="BG326" s="755"/>
      <c r="BH326" s="755"/>
      <c r="BI326" s="755"/>
      <c r="BJ326" s="755"/>
      <c r="BK326" s="755"/>
      <c r="BL326" s="787"/>
      <c r="BM326" s="755"/>
      <c r="BN326" s="755"/>
      <c r="BO326" s="755"/>
      <c r="BP326" s="755"/>
      <c r="BQ326" s="755"/>
      <c r="BR326" s="748"/>
      <c r="BS326" s="755"/>
      <c r="BT326" s="755"/>
      <c r="BU326" s="755"/>
      <c r="BV326" s="755"/>
      <c r="BW326" s="755"/>
      <c r="BX326" s="748"/>
      <c r="BY326" s="748"/>
      <c r="BZ326" s="758"/>
      <c r="CA326" s="767"/>
      <c r="CB326" s="767"/>
      <c r="CC326" s="767"/>
      <c r="CD326" s="757"/>
      <c r="CE326" s="252"/>
      <c r="CF326" s="279"/>
      <c r="CG326" s="764"/>
      <c r="CH326" s="755"/>
      <c r="CI326" s="252"/>
      <c r="CJ326" s="5"/>
      <c r="CK326" s="5"/>
      <c r="CL326" s="2"/>
      <c r="CM326" s="2"/>
      <c r="CN326" s="5"/>
      <c r="CO326" s="279"/>
      <c r="CP326" s="252"/>
      <c r="CQ326" s="252"/>
      <c r="CR326" s="252"/>
      <c r="CS326" s="59"/>
      <c r="CT326" s="59"/>
      <c r="CU326" s="5"/>
      <c r="CV326" s="59"/>
      <c r="CW326" s="5"/>
      <c r="CX326" s="2"/>
      <c r="CY326" s="5"/>
      <c r="CZ326" s="5"/>
      <c r="DA326" s="2"/>
      <c r="DB326" s="2"/>
      <c r="DC326" s="59"/>
      <c r="DD326" s="59"/>
      <c r="DE326" s="59"/>
      <c r="DF326" s="2"/>
      <c r="DG326" s="256"/>
      <c r="DH326" s="3"/>
      <c r="DI326" s="3"/>
      <c r="DJ326" s="101"/>
      <c r="DK326" s="2"/>
      <c r="DL326" s="2"/>
      <c r="DM326" s="2"/>
      <c r="DN326" s="2"/>
      <c r="DO326" s="2"/>
      <c r="DP326" s="2"/>
      <c r="DQ326" s="5"/>
      <c r="DR326" s="2"/>
      <c r="DS326" s="5"/>
      <c r="DT326" s="2"/>
      <c r="DU326" s="5"/>
      <c r="DV326" s="2"/>
      <c r="DW326" s="2"/>
      <c r="DX326" s="2"/>
      <c r="DY326" s="2"/>
      <c r="DZ326" s="2"/>
    </row>
    <row r="327" spans="1:174" s="20" customFormat="1" ht="14.25" customHeight="1" x14ac:dyDescent="0.15">
      <c r="A327" s="528" t="s">
        <v>138</v>
      </c>
      <c r="B327" s="526" t="s">
        <v>110</v>
      </c>
      <c r="C327" s="1012">
        <v>1728</v>
      </c>
      <c r="D327" s="1013">
        <v>1369</v>
      </c>
      <c r="E327" s="1014">
        <v>1408</v>
      </c>
      <c r="F327" s="1015">
        <v>1452</v>
      </c>
      <c r="G327" s="1013">
        <v>1410</v>
      </c>
      <c r="H327" s="1014">
        <v>1397</v>
      </c>
      <c r="I327" s="1015">
        <v>1311</v>
      </c>
      <c r="J327" s="1013">
        <v>1127</v>
      </c>
      <c r="K327" s="1014">
        <v>1004</v>
      </c>
      <c r="L327" s="1015">
        <v>944</v>
      </c>
      <c r="M327" s="1013">
        <v>833</v>
      </c>
      <c r="N327" s="1014">
        <v>721</v>
      </c>
      <c r="O327" s="1015">
        <v>686</v>
      </c>
      <c r="P327" s="1013">
        <v>569</v>
      </c>
      <c r="Q327" s="1019">
        <v>477</v>
      </c>
      <c r="R327" s="1015">
        <v>410</v>
      </c>
      <c r="S327" s="1016">
        <v>344</v>
      </c>
      <c r="T327" s="1019">
        <v>285</v>
      </c>
      <c r="U327" s="1018">
        <v>288</v>
      </c>
      <c r="V327" s="1016">
        <v>339</v>
      </c>
      <c r="W327" s="1019">
        <v>442</v>
      </c>
      <c r="X327" s="1018">
        <v>458</v>
      </c>
      <c r="Y327" s="1020">
        <v>402</v>
      </c>
      <c r="Z327" s="1019">
        <v>386</v>
      </c>
      <c r="AA327" s="1018">
        <v>432</v>
      </c>
      <c r="AB327" s="1020">
        <v>452</v>
      </c>
      <c r="AC327" s="1014">
        <v>526</v>
      </c>
      <c r="AD327" s="1015">
        <v>653</v>
      </c>
      <c r="AE327" s="1020">
        <v>711</v>
      </c>
      <c r="AF327" s="1014">
        <v>687</v>
      </c>
      <c r="AG327" s="1015">
        <v>863</v>
      </c>
      <c r="AH327" s="1013">
        <v>855</v>
      </c>
      <c r="AI327" s="1014">
        <v>1207</v>
      </c>
      <c r="AJ327" s="1015">
        <v>1742</v>
      </c>
      <c r="AK327" s="1013">
        <v>2195</v>
      </c>
      <c r="AL327" s="1021">
        <v>2236</v>
      </c>
      <c r="AM327" s="41"/>
      <c r="AN327" s="41"/>
      <c r="AO327" s="1651"/>
      <c r="AP327" s="1652"/>
      <c r="AQ327" s="822"/>
      <c r="AR327" s="822"/>
      <c r="AS327" s="822"/>
      <c r="AT327" s="822"/>
      <c r="AU327" s="815"/>
      <c r="AV327" s="1646"/>
      <c r="AW327" s="1646"/>
      <c r="AX327" s="1646"/>
      <c r="AY327" s="1658"/>
      <c r="AZ327" s="1657"/>
      <c r="BA327" s="815"/>
      <c r="BB327" s="760"/>
      <c r="BC327" s="760"/>
      <c r="BD327" s="755"/>
      <c r="BE327" s="755"/>
      <c r="BF327" s="758"/>
      <c r="BG327" s="767"/>
      <c r="BH327" s="767"/>
      <c r="BI327" s="767"/>
      <c r="BJ327" s="748"/>
      <c r="BK327" s="767"/>
      <c r="BL327" s="758"/>
      <c r="BM327" s="755"/>
      <c r="BN327" s="758"/>
      <c r="BO327" s="767"/>
      <c r="BP327" s="767"/>
      <c r="BQ327" s="768"/>
      <c r="BR327" s="748"/>
      <c r="BS327" s="279"/>
      <c r="BT327" s="764"/>
      <c r="BU327" s="755"/>
      <c r="BV327" s="764"/>
      <c r="BW327" s="252"/>
      <c r="BX327" s="5"/>
      <c r="BY327" s="5"/>
      <c r="BZ327" s="2"/>
      <c r="CA327" s="2"/>
      <c r="CB327" s="5"/>
      <c r="CC327" s="279"/>
      <c r="CD327" s="252"/>
      <c r="CE327" s="252"/>
      <c r="CF327" s="252"/>
      <c r="CG327" s="59"/>
      <c r="CH327" s="59"/>
      <c r="CI327" s="59"/>
      <c r="CJ327" s="5"/>
      <c r="CK327" s="5"/>
      <c r="CL327" s="2"/>
      <c r="CM327" s="5"/>
      <c r="CN327" s="5"/>
      <c r="CO327" s="2"/>
      <c r="CP327" s="2"/>
      <c r="CQ327" s="59"/>
      <c r="CR327" s="59"/>
      <c r="CS327" s="59"/>
      <c r="CT327" s="2"/>
      <c r="CU327" s="256"/>
      <c r="CV327" s="3"/>
      <c r="CW327" s="3"/>
      <c r="CX327" s="5"/>
      <c r="CY327" s="2"/>
      <c r="CZ327" s="2"/>
      <c r="DA327" s="2"/>
      <c r="DB327" s="2"/>
      <c r="DC327" s="2"/>
      <c r="DD327" s="2"/>
      <c r="DE327" s="5"/>
      <c r="DF327" s="2"/>
      <c r="DG327" s="2"/>
      <c r="DH327" s="5"/>
      <c r="DI327" s="101"/>
      <c r="DJ327" s="2"/>
      <c r="DK327" s="2"/>
      <c r="DL327" s="2"/>
      <c r="DM327" s="2"/>
      <c r="DN327" s="2"/>
    </row>
    <row r="328" spans="1:174" ht="14.25" customHeight="1" x14ac:dyDescent="0.15">
      <c r="A328" s="182" t="s">
        <v>141</v>
      </c>
      <c r="B328" s="394" t="s">
        <v>93</v>
      </c>
      <c r="C328" s="917">
        <v>0</v>
      </c>
      <c r="D328" s="953">
        <v>0</v>
      </c>
      <c r="E328" s="922">
        <v>0</v>
      </c>
      <c r="F328" s="920">
        <v>0</v>
      </c>
      <c r="G328" s="918">
        <v>0</v>
      </c>
      <c r="H328" s="1046">
        <v>0</v>
      </c>
      <c r="I328" s="920">
        <v>0</v>
      </c>
      <c r="J328" s="918">
        <v>0</v>
      </c>
      <c r="K328" s="1046">
        <v>0</v>
      </c>
      <c r="L328" s="920">
        <v>0</v>
      </c>
      <c r="M328" s="953">
        <v>0</v>
      </c>
      <c r="N328" s="1046">
        <v>0</v>
      </c>
      <c r="O328" s="920">
        <v>0</v>
      </c>
      <c r="P328" s="918">
        <v>0</v>
      </c>
      <c r="Q328" s="922">
        <v>0</v>
      </c>
      <c r="R328" s="920">
        <v>0</v>
      </c>
      <c r="S328" s="918">
        <v>0</v>
      </c>
      <c r="T328" s="922">
        <v>0</v>
      </c>
      <c r="U328" s="924">
        <v>1.34</v>
      </c>
      <c r="V328" s="1077">
        <v>42.048000000000002</v>
      </c>
      <c r="W328" s="923">
        <v>397.36200000000002</v>
      </c>
      <c r="X328" s="924">
        <v>856.43899999999996</v>
      </c>
      <c r="Y328" s="926">
        <v>261.85500000000002</v>
      </c>
      <c r="Z328" s="923">
        <v>558.99699999999996</v>
      </c>
      <c r="AA328" s="927">
        <v>673.64800000000002</v>
      </c>
      <c r="AB328" s="926">
        <v>449.858</v>
      </c>
      <c r="AC328" s="922">
        <v>186.22200000000001</v>
      </c>
      <c r="AD328" s="920">
        <v>62.524999999999999</v>
      </c>
      <c r="AE328" s="926">
        <v>27.501999999999999</v>
      </c>
      <c r="AF328" s="954">
        <v>11.052</v>
      </c>
      <c r="AG328" s="1103">
        <v>2.5649999999999999</v>
      </c>
      <c r="AH328" s="918">
        <v>0.79500000000000004</v>
      </c>
      <c r="AI328" s="1579">
        <v>0</v>
      </c>
      <c r="AJ328" s="920">
        <v>0.36</v>
      </c>
      <c r="AK328" s="918">
        <v>3</v>
      </c>
      <c r="AL328" s="928">
        <v>0</v>
      </c>
      <c r="AO328" s="1651"/>
      <c r="AP328" s="1661"/>
      <c r="AQ328" s="822"/>
      <c r="AR328" s="822"/>
      <c r="AS328" s="822"/>
      <c r="AT328" s="822"/>
      <c r="AU328" s="814"/>
      <c r="AV328" s="1657"/>
      <c r="AW328" s="1657"/>
      <c r="AX328" s="1657"/>
      <c r="AY328" s="1646"/>
      <c r="AZ328" s="1658"/>
      <c r="BA328" s="814"/>
      <c r="BC328" s="760"/>
      <c r="BD328" s="755"/>
      <c r="BE328" s="755"/>
      <c r="BF328" s="758"/>
      <c r="BG328" s="767"/>
      <c r="BH328" s="767"/>
      <c r="BI328" s="767"/>
      <c r="BJ328" s="748"/>
      <c r="BK328" s="768"/>
      <c r="BL328" s="758"/>
      <c r="BM328" s="755"/>
      <c r="BN328" s="755"/>
      <c r="BO328" s="755"/>
      <c r="BP328" s="755"/>
      <c r="BQ328" s="755"/>
      <c r="BR328" s="748"/>
      <c r="BS328" s="252"/>
      <c r="BT328" s="252"/>
      <c r="BU328" s="252"/>
      <c r="BW328" s="59"/>
      <c r="BX328" s="59"/>
      <c r="BY328" s="5"/>
      <c r="BZ328" s="61"/>
      <c r="CA328" s="5"/>
      <c r="CB328" s="5"/>
      <c r="CE328" s="59"/>
      <c r="CF328" s="59"/>
      <c r="CG328" s="59"/>
      <c r="CI328" s="3"/>
      <c r="CJ328" s="3"/>
      <c r="CK328" s="3"/>
      <c r="CL328" s="5"/>
      <c r="CW328" s="5"/>
      <c r="CX328" s="20"/>
    </row>
    <row r="329" spans="1:174" ht="14.25" customHeight="1" x14ac:dyDescent="0.15">
      <c r="A329" s="184" t="s">
        <v>197</v>
      </c>
      <c r="B329" s="395" t="s">
        <v>94</v>
      </c>
      <c r="C329" s="929">
        <v>0</v>
      </c>
      <c r="D329" s="967">
        <v>0</v>
      </c>
      <c r="E329" s="934">
        <v>0</v>
      </c>
      <c r="F329" s="932">
        <v>0</v>
      </c>
      <c r="G329" s="930">
        <v>0</v>
      </c>
      <c r="H329" s="1049">
        <v>0</v>
      </c>
      <c r="I329" s="932">
        <v>0</v>
      </c>
      <c r="J329" s="930">
        <v>0</v>
      </c>
      <c r="K329" s="1049">
        <v>0</v>
      </c>
      <c r="L329" s="932">
        <v>0</v>
      </c>
      <c r="M329" s="967">
        <v>0</v>
      </c>
      <c r="N329" s="1049">
        <v>0</v>
      </c>
      <c r="O329" s="932">
        <v>0</v>
      </c>
      <c r="P329" s="930">
        <v>0</v>
      </c>
      <c r="Q329" s="934">
        <v>0</v>
      </c>
      <c r="R329" s="932">
        <v>0</v>
      </c>
      <c r="S329" s="930">
        <v>0</v>
      </c>
      <c r="T329" s="934">
        <v>0</v>
      </c>
      <c r="U329" s="936">
        <v>1351.7280000000001</v>
      </c>
      <c r="V329" s="1078">
        <v>36239.184000000001</v>
      </c>
      <c r="W329" s="935">
        <v>220220.03899999999</v>
      </c>
      <c r="X329" s="936">
        <v>420328.20600000001</v>
      </c>
      <c r="Y329" s="938">
        <v>110568.54700000001</v>
      </c>
      <c r="Z329" s="935">
        <v>210830.193</v>
      </c>
      <c r="AA329" s="939">
        <v>257228.53400000001</v>
      </c>
      <c r="AB329" s="938">
        <v>165299.462</v>
      </c>
      <c r="AC329" s="934">
        <v>69583.702999999994</v>
      </c>
      <c r="AD329" s="932">
        <v>25530.391</v>
      </c>
      <c r="AE329" s="938">
        <v>12774.833000000001</v>
      </c>
      <c r="AF329" s="931">
        <v>5231.3559999999998</v>
      </c>
      <c r="AG329" s="1104">
        <v>1148.58</v>
      </c>
      <c r="AH329" s="930">
        <v>339.12</v>
      </c>
      <c r="AI329" s="1049">
        <v>0</v>
      </c>
      <c r="AJ329" s="932">
        <v>151.19999999999999</v>
      </c>
      <c r="AK329" s="967">
        <v>1195.5609999999999</v>
      </c>
      <c r="AL329" s="940">
        <v>0</v>
      </c>
      <c r="AO329" s="1651"/>
      <c r="AP329" s="1661"/>
      <c r="AQ329" s="822"/>
      <c r="AR329" s="822"/>
      <c r="AS329" s="822"/>
      <c r="AT329" s="822"/>
      <c r="AU329" s="814"/>
      <c r="AV329" s="1658"/>
      <c r="AW329" s="1658"/>
      <c r="AX329" s="1658"/>
      <c r="AY329" s="1657"/>
      <c r="AZ329" s="1646"/>
      <c r="BA329" s="814"/>
      <c r="BB329" s="822"/>
      <c r="BC329" s="822"/>
      <c r="BD329" s="748"/>
      <c r="BE329" s="748"/>
      <c r="BF329" s="787"/>
      <c r="BG329" s="767"/>
      <c r="BH329" s="755"/>
      <c r="BI329" s="755"/>
      <c r="BJ329" s="755"/>
      <c r="BK329" s="755"/>
      <c r="BL329" s="764"/>
      <c r="BM329" s="767"/>
      <c r="BN329" s="767"/>
      <c r="BO329" s="767"/>
      <c r="BP329" s="767"/>
      <c r="BQ329" s="748"/>
      <c r="BR329" s="764"/>
      <c r="BS329" s="767"/>
      <c r="BT329" s="767"/>
      <c r="BU329" s="767"/>
      <c r="BV329" s="252"/>
      <c r="BW329" s="748"/>
      <c r="BX329" s="252"/>
      <c r="BY329" s="755"/>
      <c r="BZ329" s="755"/>
      <c r="CA329" s="755"/>
      <c r="CB329" s="764"/>
      <c r="CC329" s="252"/>
      <c r="CD329" s="5"/>
      <c r="CE329" s="5"/>
      <c r="CH329" s="5"/>
      <c r="CI329" s="279"/>
      <c r="CJ329" s="252"/>
      <c r="CK329" s="252"/>
      <c r="CL329" s="252"/>
      <c r="CM329" s="252"/>
      <c r="CN329" s="59"/>
      <c r="CO329" s="59"/>
      <c r="CP329" s="59"/>
      <c r="CQ329" s="5"/>
      <c r="CS329" s="5"/>
      <c r="CT329" s="5"/>
      <c r="CW329" s="59"/>
      <c r="CX329" s="59"/>
      <c r="CY329" s="59"/>
      <c r="DA329" s="256"/>
      <c r="DB329" s="3"/>
      <c r="DC329" s="3"/>
      <c r="DD329" s="5"/>
      <c r="DM329" s="5"/>
      <c r="DO329" s="5"/>
      <c r="DP329" s="20"/>
      <c r="DQ329" s="61"/>
      <c r="DR329" s="56"/>
      <c r="DS329" s="56"/>
      <c r="DT329" s="56"/>
    </row>
    <row r="330" spans="1:174" ht="14.25" customHeight="1" x14ac:dyDescent="0.15">
      <c r="A330" s="186" t="s">
        <v>198</v>
      </c>
      <c r="B330" s="417" t="s">
        <v>96</v>
      </c>
      <c r="C330" s="941">
        <v>0</v>
      </c>
      <c r="D330" s="942">
        <v>0</v>
      </c>
      <c r="E330" s="946">
        <v>0</v>
      </c>
      <c r="F330" s="944">
        <v>0</v>
      </c>
      <c r="G330" s="942">
        <v>0</v>
      </c>
      <c r="H330" s="1052">
        <v>0</v>
      </c>
      <c r="I330" s="944">
        <v>0</v>
      </c>
      <c r="J330" s="942">
        <v>0</v>
      </c>
      <c r="K330" s="1052">
        <v>0</v>
      </c>
      <c r="L330" s="944">
        <v>0</v>
      </c>
      <c r="M330" s="942">
        <v>0</v>
      </c>
      <c r="N330" s="1052">
        <v>0</v>
      </c>
      <c r="O330" s="944">
        <v>0</v>
      </c>
      <c r="P330" s="942">
        <v>0</v>
      </c>
      <c r="Q330" s="946">
        <v>0</v>
      </c>
      <c r="R330" s="944">
        <v>0</v>
      </c>
      <c r="S330" s="942">
        <v>0</v>
      </c>
      <c r="T330" s="946">
        <v>0</v>
      </c>
      <c r="U330" s="948">
        <v>1009</v>
      </c>
      <c r="V330" s="980">
        <v>862</v>
      </c>
      <c r="W330" s="947">
        <v>554</v>
      </c>
      <c r="X330" s="948">
        <v>491</v>
      </c>
      <c r="Y330" s="949">
        <v>422</v>
      </c>
      <c r="Z330" s="947">
        <v>377</v>
      </c>
      <c r="AA330" s="950">
        <v>382</v>
      </c>
      <c r="AB330" s="949">
        <v>367</v>
      </c>
      <c r="AC330" s="946">
        <v>374</v>
      </c>
      <c r="AD330" s="944">
        <v>408</v>
      </c>
      <c r="AE330" s="949">
        <v>465</v>
      </c>
      <c r="AF330" s="943">
        <v>473</v>
      </c>
      <c r="AG330" s="979">
        <v>448</v>
      </c>
      <c r="AH330" s="942">
        <v>427</v>
      </c>
      <c r="AI330" s="1052">
        <v>0</v>
      </c>
      <c r="AJ330" s="944">
        <v>420</v>
      </c>
      <c r="AK330" s="942">
        <v>399</v>
      </c>
      <c r="AL330" s="951">
        <v>0</v>
      </c>
      <c r="AN330" s="100"/>
      <c r="AO330" s="1651"/>
      <c r="AP330" s="786"/>
      <c r="AQ330" s="822"/>
      <c r="AR330" s="822"/>
      <c r="AS330" s="842"/>
      <c r="AT330" s="822"/>
      <c r="AU330" s="814"/>
      <c r="AV330" s="1658"/>
      <c r="AW330" s="1658"/>
      <c r="AX330" s="1658"/>
      <c r="AY330" s="1658"/>
      <c r="AZ330" s="1657"/>
      <c r="BA330" s="814"/>
      <c r="BB330" s="822"/>
      <c r="BC330" s="822"/>
      <c r="BD330" s="768"/>
      <c r="BE330" s="767"/>
      <c r="BF330" s="764"/>
      <c r="BG330" s="767"/>
      <c r="BH330" s="767"/>
      <c r="BI330" s="767"/>
      <c r="BJ330" s="252"/>
      <c r="BK330" s="758"/>
      <c r="BL330" s="758"/>
      <c r="BM330" s="748"/>
      <c r="BN330" s="755"/>
      <c r="BO330" s="755"/>
      <c r="BP330" s="755"/>
      <c r="BQ330" s="755"/>
      <c r="BR330" s="764"/>
      <c r="BS330" s="755"/>
      <c r="BT330" s="755"/>
      <c r="BU330" s="755"/>
      <c r="BV330" s="755"/>
      <c r="BW330" s="755"/>
      <c r="BX330" s="758"/>
      <c r="BY330" s="755"/>
      <c r="BZ330" s="755"/>
      <c r="CA330" s="755"/>
      <c r="CB330" s="755"/>
      <c r="CC330" s="755"/>
      <c r="CD330" s="764"/>
      <c r="CE330" s="755"/>
      <c r="CF330" s="755"/>
      <c r="CG330" s="755"/>
      <c r="CH330" s="755"/>
      <c r="CI330" s="755"/>
      <c r="CJ330" s="764"/>
      <c r="CK330" s="748"/>
      <c r="CL330" s="748"/>
      <c r="CM330" s="748"/>
      <c r="CN330" s="767"/>
      <c r="CO330" s="748"/>
      <c r="CP330" s="252"/>
      <c r="CS330" s="59"/>
      <c r="CT330" s="59"/>
      <c r="CU330" s="59"/>
      <c r="CW330" s="256"/>
      <c r="CX330" s="3"/>
      <c r="CY330" s="3"/>
      <c r="CZ330" s="5"/>
      <c r="DD330" s="5"/>
      <c r="DE330" s="252"/>
      <c r="DF330" s="56"/>
    </row>
    <row r="331" spans="1:174" ht="14.25" customHeight="1" x14ac:dyDescent="0.15">
      <c r="A331" s="250" t="s">
        <v>70</v>
      </c>
      <c r="B331" s="394" t="s">
        <v>93</v>
      </c>
      <c r="C331" s="917">
        <v>0</v>
      </c>
      <c r="D331" s="1045">
        <v>0</v>
      </c>
      <c r="E331" s="1046">
        <v>0</v>
      </c>
      <c r="F331" s="924">
        <v>0</v>
      </c>
      <c r="G331" s="1045">
        <v>0</v>
      </c>
      <c r="H331" s="1046">
        <v>0</v>
      </c>
      <c r="I331" s="1042">
        <v>0</v>
      </c>
      <c r="J331" s="1045">
        <v>0</v>
      </c>
      <c r="K331" s="1046">
        <v>0</v>
      </c>
      <c r="L331" s="1042">
        <v>0</v>
      </c>
      <c r="M331" s="1045">
        <v>0</v>
      </c>
      <c r="N331" s="1046">
        <v>0</v>
      </c>
      <c r="O331" s="1042">
        <v>0</v>
      </c>
      <c r="P331" s="1045">
        <v>0</v>
      </c>
      <c r="Q331" s="1046">
        <v>0</v>
      </c>
      <c r="R331" s="1042">
        <v>0</v>
      </c>
      <c r="S331" s="1045">
        <v>0</v>
      </c>
      <c r="T331" s="1046">
        <v>0</v>
      </c>
      <c r="U331" s="924">
        <v>0</v>
      </c>
      <c r="V331" s="1077">
        <v>40.093000000000004</v>
      </c>
      <c r="W331" s="925">
        <v>392.73200000000003</v>
      </c>
      <c r="X331" s="924">
        <v>848.26400000000001</v>
      </c>
      <c r="Y331" s="926">
        <v>254.405</v>
      </c>
      <c r="Z331" s="923">
        <v>42.39</v>
      </c>
      <c r="AA331" s="927">
        <v>0.1</v>
      </c>
      <c r="AB331" s="926">
        <v>1.1539999999999999</v>
      </c>
      <c r="AC331" s="922">
        <v>0</v>
      </c>
      <c r="AD331" s="920">
        <v>0</v>
      </c>
      <c r="AE331" s="926">
        <v>0</v>
      </c>
      <c r="AF331" s="922">
        <v>0</v>
      </c>
      <c r="AG331" s="1042">
        <v>0</v>
      </c>
      <c r="AH331" s="1045">
        <v>0</v>
      </c>
      <c r="AI331" s="1046">
        <v>0</v>
      </c>
      <c r="AJ331" s="1042">
        <v>0</v>
      </c>
      <c r="AK331" s="1045">
        <v>0</v>
      </c>
      <c r="AL331" s="928">
        <v>0</v>
      </c>
      <c r="AN331" s="100"/>
      <c r="AO331" s="1651"/>
      <c r="AQ331" s="822"/>
      <c r="AR331" s="822"/>
      <c r="AS331" s="842"/>
      <c r="AT331" s="822"/>
      <c r="AV331" s="1657"/>
      <c r="AW331" s="1657"/>
      <c r="AX331" s="1657"/>
      <c r="AY331" s="1658"/>
      <c r="AZ331" s="1658"/>
      <c r="BC331" s="760"/>
      <c r="BD331" s="755"/>
      <c r="BE331" s="755"/>
      <c r="BF331" s="764"/>
      <c r="BG331" s="252"/>
      <c r="BH331" s="252"/>
      <c r="BI331" s="252"/>
      <c r="BJ331" s="252"/>
      <c r="BK331" s="252"/>
      <c r="BL331" s="758"/>
      <c r="BM331" s="770"/>
      <c r="BN331" s="778"/>
      <c r="BO331" s="768"/>
      <c r="BP331" s="748"/>
      <c r="BQ331" s="767"/>
      <c r="BR331" s="758"/>
      <c r="BS331" s="748"/>
      <c r="BT331" s="755"/>
      <c r="BU331" s="755"/>
      <c r="BV331" s="755"/>
      <c r="BW331" s="755"/>
      <c r="BX331" s="764"/>
      <c r="BY331" s="755"/>
      <c r="BZ331" s="755"/>
      <c r="CA331" s="755"/>
      <c r="CB331" s="755"/>
      <c r="CC331" s="755"/>
      <c r="CD331" s="758"/>
      <c r="CE331" s="755"/>
      <c r="CF331" s="755"/>
      <c r="CG331" s="755"/>
      <c r="CH331" s="755"/>
      <c r="CI331" s="755"/>
      <c r="CJ331" s="764"/>
      <c r="CK331" s="755"/>
      <c r="CL331" s="755"/>
      <c r="CM331" s="755"/>
      <c r="CN331" s="755"/>
      <c r="CO331" s="755"/>
      <c r="CP331" s="764"/>
      <c r="CQ331" s="748"/>
      <c r="CR331" s="748"/>
      <c r="CS331" s="748"/>
      <c r="CT331" s="252"/>
      <c r="CU331" s="767"/>
      <c r="CV331" s="764"/>
      <c r="CW331" s="767"/>
      <c r="CX331" s="767"/>
      <c r="CY331" s="767"/>
      <c r="CZ331" s="767"/>
      <c r="DA331" s="748"/>
      <c r="DB331" s="252"/>
      <c r="DC331" s="748"/>
      <c r="DD331" s="755"/>
      <c r="DE331" s="755"/>
      <c r="DF331" s="755"/>
      <c r="DI331" s="5"/>
      <c r="DJ331" s="5"/>
      <c r="DM331" s="59"/>
      <c r="DN331" s="279"/>
      <c r="DO331" s="252"/>
      <c r="DP331" s="252"/>
      <c r="DQ331" s="252"/>
      <c r="DR331" s="252"/>
      <c r="DT331" s="59"/>
      <c r="DU331" s="5"/>
      <c r="DW331" s="61"/>
      <c r="DX331" s="252"/>
      <c r="DY331" s="252"/>
      <c r="DZ331" s="252"/>
    </row>
    <row r="332" spans="1:174" ht="14.25" customHeight="1" x14ac:dyDescent="0.15">
      <c r="A332" s="184" t="s">
        <v>199</v>
      </c>
      <c r="B332" s="395" t="s">
        <v>94</v>
      </c>
      <c r="C332" s="929">
        <v>0</v>
      </c>
      <c r="D332" s="1048">
        <v>0</v>
      </c>
      <c r="E332" s="1049">
        <v>0</v>
      </c>
      <c r="F332" s="936">
        <v>0</v>
      </c>
      <c r="G332" s="1048">
        <v>0</v>
      </c>
      <c r="H332" s="1049">
        <v>0</v>
      </c>
      <c r="I332" s="1043">
        <v>0</v>
      </c>
      <c r="J332" s="1048">
        <v>0</v>
      </c>
      <c r="K332" s="1049">
        <v>0</v>
      </c>
      <c r="L332" s="1043">
        <v>0</v>
      </c>
      <c r="M332" s="1048">
        <v>0</v>
      </c>
      <c r="N332" s="1049">
        <v>0</v>
      </c>
      <c r="O332" s="1043">
        <v>0</v>
      </c>
      <c r="P332" s="1048">
        <v>0</v>
      </c>
      <c r="Q332" s="1049">
        <v>0</v>
      </c>
      <c r="R332" s="1043">
        <v>0</v>
      </c>
      <c r="S332" s="1048">
        <v>0</v>
      </c>
      <c r="T332" s="1049">
        <v>0</v>
      </c>
      <c r="U332" s="936">
        <v>0</v>
      </c>
      <c r="V332" s="1078">
        <v>35368.271999999997</v>
      </c>
      <c r="W332" s="937">
        <v>218670.45499999999</v>
      </c>
      <c r="X332" s="936">
        <v>418649.13</v>
      </c>
      <c r="Y332" s="938">
        <v>108414.10799999999</v>
      </c>
      <c r="Z332" s="935">
        <v>17100.605</v>
      </c>
      <c r="AA332" s="939">
        <v>35.64</v>
      </c>
      <c r="AB332" s="930">
        <v>509.95</v>
      </c>
      <c r="AC332" s="934">
        <v>0</v>
      </c>
      <c r="AD332" s="932">
        <v>0</v>
      </c>
      <c r="AE332" s="938">
        <v>0</v>
      </c>
      <c r="AF332" s="934">
        <v>0</v>
      </c>
      <c r="AG332" s="1043">
        <v>0</v>
      </c>
      <c r="AH332" s="1048">
        <v>0</v>
      </c>
      <c r="AI332" s="1049">
        <v>0</v>
      </c>
      <c r="AJ332" s="1043">
        <v>0</v>
      </c>
      <c r="AK332" s="1048">
        <v>0</v>
      </c>
      <c r="AL332" s="940">
        <v>0</v>
      </c>
      <c r="AO332" s="1651"/>
      <c r="AQ332" s="822"/>
      <c r="AR332" s="822"/>
      <c r="AS332" s="842"/>
      <c r="AT332" s="822"/>
      <c r="AV332" s="1657"/>
      <c r="AW332" s="1657"/>
      <c r="AX332" s="1657"/>
      <c r="AY332" s="1657"/>
      <c r="AZ332" s="1658"/>
      <c r="BC332" s="760"/>
      <c r="BD332" s="755"/>
      <c r="BE332" s="755"/>
      <c r="BF332" s="764"/>
      <c r="BG332" s="755"/>
      <c r="BH332" s="755"/>
      <c r="BI332" s="755"/>
      <c r="BJ332" s="755"/>
      <c r="BK332" s="755"/>
      <c r="BL332" s="758"/>
      <c r="BM332" s="755"/>
      <c r="BN332" s="755"/>
      <c r="BO332" s="755"/>
      <c r="BP332" s="755"/>
      <c r="BQ332" s="767"/>
      <c r="BR332" s="787"/>
      <c r="BS332" s="767"/>
      <c r="BT332" s="767"/>
      <c r="BU332" s="767"/>
      <c r="BV332" s="767"/>
      <c r="BW332" s="252"/>
      <c r="BX332" s="787"/>
      <c r="BY332" s="755"/>
      <c r="BZ332" s="767"/>
      <c r="CA332" s="767"/>
      <c r="CB332" s="767"/>
      <c r="CC332" s="252"/>
      <c r="CD332" s="758"/>
      <c r="CE332" s="755"/>
      <c r="CF332" s="755"/>
      <c r="CG332" s="755"/>
      <c r="CH332" s="755"/>
      <c r="CI332" s="755"/>
      <c r="CJ332" s="758"/>
      <c r="CK332" s="755"/>
      <c r="CL332" s="755"/>
      <c r="CM332" s="755"/>
      <c r="CN332" s="755"/>
      <c r="CO332" s="755"/>
      <c r="CP332" s="758"/>
      <c r="CQ332" s="755"/>
      <c r="CR332" s="755"/>
      <c r="CS332" s="755"/>
      <c r="CT332" s="755"/>
      <c r="CU332" s="755"/>
      <c r="CV332" s="758"/>
      <c r="CW332" s="748"/>
      <c r="CX332" s="748"/>
      <c r="CY332" s="748"/>
      <c r="CZ332" s="767"/>
      <c r="DA332" s="768"/>
      <c r="DB332" s="758"/>
      <c r="DC332" s="755"/>
      <c r="DD332" s="755"/>
      <c r="DE332" s="755"/>
      <c r="DF332" s="755"/>
      <c r="DG332" s="755"/>
      <c r="DH332" s="252"/>
      <c r="DI332" s="758"/>
      <c r="DJ332" s="755"/>
      <c r="DK332" s="755"/>
      <c r="DL332" s="755"/>
      <c r="DM332" s="755"/>
      <c r="DN332" s="755"/>
      <c r="DO332" s="764"/>
      <c r="DP332" s="764"/>
      <c r="DQ332" s="252"/>
      <c r="DR332" s="252"/>
      <c r="DS332" s="748"/>
      <c r="DT332" s="748"/>
      <c r="DU332" s="758"/>
      <c r="DV332" s="767"/>
      <c r="DW332" s="767"/>
      <c r="DX332" s="767"/>
      <c r="DY332" s="767"/>
      <c r="DZ332" s="768"/>
      <c r="EA332" s="767"/>
      <c r="EB332" s="755"/>
      <c r="EC332" s="755"/>
      <c r="ED332" s="755"/>
      <c r="EJ332" s="59"/>
      <c r="EK332" s="252"/>
      <c r="EL332" s="5"/>
      <c r="EM332" s="5"/>
      <c r="EP332" s="252"/>
      <c r="EQ332" s="279"/>
      <c r="ER332" s="252"/>
      <c r="ES332" s="252"/>
      <c r="ET332" s="252"/>
      <c r="EU332" s="252"/>
      <c r="EV332" s="5"/>
      <c r="EW332" s="5"/>
      <c r="EZ332" s="5"/>
      <c r="FA332" s="5"/>
      <c r="FB332" s="5"/>
      <c r="FK332" s="59"/>
      <c r="FM332" s="5"/>
      <c r="FO332" s="61"/>
      <c r="FP332" s="56"/>
      <c r="FQ332" s="56"/>
      <c r="FR332" s="56"/>
    </row>
    <row r="333" spans="1:174" ht="14.25" customHeight="1" x14ac:dyDescent="0.15">
      <c r="A333" s="186" t="s">
        <v>199</v>
      </c>
      <c r="B333" s="417" t="s">
        <v>96</v>
      </c>
      <c r="C333" s="941">
        <v>0</v>
      </c>
      <c r="D333" s="1051">
        <v>0</v>
      </c>
      <c r="E333" s="1052">
        <v>0</v>
      </c>
      <c r="F333" s="948">
        <v>0</v>
      </c>
      <c r="G333" s="1051">
        <v>0</v>
      </c>
      <c r="H333" s="1052">
        <v>0</v>
      </c>
      <c r="I333" s="1044">
        <v>0</v>
      </c>
      <c r="J333" s="1051">
        <v>0</v>
      </c>
      <c r="K333" s="1052">
        <v>0</v>
      </c>
      <c r="L333" s="1044">
        <v>0</v>
      </c>
      <c r="M333" s="1051">
        <v>0</v>
      </c>
      <c r="N333" s="1052">
        <v>0</v>
      </c>
      <c r="O333" s="1044">
        <v>0</v>
      </c>
      <c r="P333" s="1051">
        <v>0</v>
      </c>
      <c r="Q333" s="1052">
        <v>0</v>
      </c>
      <c r="R333" s="1044">
        <v>0</v>
      </c>
      <c r="S333" s="1051">
        <v>0</v>
      </c>
      <c r="T333" s="1052">
        <v>0</v>
      </c>
      <c r="U333" s="948">
        <v>0</v>
      </c>
      <c r="V333" s="980">
        <v>882</v>
      </c>
      <c r="W333" s="1105">
        <v>557</v>
      </c>
      <c r="X333" s="948">
        <v>494</v>
      </c>
      <c r="Y333" s="949">
        <v>426</v>
      </c>
      <c r="Z333" s="947">
        <v>403</v>
      </c>
      <c r="AA333" s="950">
        <v>356</v>
      </c>
      <c r="AB333" s="942">
        <v>442</v>
      </c>
      <c r="AC333" s="946">
        <v>0</v>
      </c>
      <c r="AD333" s="944">
        <v>0</v>
      </c>
      <c r="AE333" s="949">
        <v>0</v>
      </c>
      <c r="AF333" s="946">
        <v>0</v>
      </c>
      <c r="AG333" s="1044">
        <v>0</v>
      </c>
      <c r="AH333" s="1051">
        <v>0</v>
      </c>
      <c r="AI333" s="1052">
        <v>0</v>
      </c>
      <c r="AJ333" s="1044">
        <v>0</v>
      </c>
      <c r="AK333" s="1051">
        <v>0</v>
      </c>
      <c r="AL333" s="951">
        <v>0</v>
      </c>
      <c r="AN333" s="100"/>
      <c r="AO333" s="1651"/>
      <c r="AP333" s="1655"/>
      <c r="AQ333" s="822"/>
      <c r="AR333" s="822"/>
      <c r="AS333" s="842"/>
      <c r="AT333" s="822"/>
      <c r="AU333" s="1656"/>
      <c r="AV333" s="1660"/>
      <c r="AW333" s="1660"/>
      <c r="AX333" s="1660"/>
      <c r="AY333" s="1657"/>
      <c r="AZ333" s="1657"/>
      <c r="BA333" s="1656"/>
      <c r="BB333" s="822"/>
      <c r="BC333" s="822"/>
      <c r="BD333" s="748"/>
      <c r="BE333" s="767"/>
      <c r="BF333" s="787"/>
      <c r="BG333" s="755"/>
      <c r="BH333" s="755"/>
      <c r="BI333" s="755"/>
      <c r="BJ333" s="755"/>
      <c r="BK333" s="755"/>
      <c r="BL333" s="758"/>
      <c r="BM333" s="767"/>
      <c r="BN333" s="767"/>
      <c r="BO333" s="767"/>
      <c r="BP333" s="767"/>
      <c r="BQ333" s="252"/>
      <c r="BR333" s="758"/>
      <c r="BS333" s="767"/>
      <c r="BT333" s="748"/>
      <c r="BU333" s="748"/>
      <c r="BV333" s="767"/>
      <c r="BW333" s="252"/>
      <c r="BX333" s="758"/>
      <c r="BY333" s="755"/>
      <c r="BZ333" s="755"/>
      <c r="CA333" s="755"/>
      <c r="CB333" s="755"/>
      <c r="CC333" s="755"/>
      <c r="CD333" s="758"/>
      <c r="CE333" s="755"/>
      <c r="CF333" s="755"/>
      <c r="CG333" s="755"/>
      <c r="CH333" s="755"/>
      <c r="CI333" s="755"/>
      <c r="CJ333" s="758"/>
      <c r="CK333" s="755"/>
      <c r="CL333" s="755"/>
      <c r="CM333" s="755"/>
      <c r="CN333" s="755"/>
      <c r="CO333" s="755"/>
      <c r="CP333" s="758"/>
      <c r="CQ333" s="755"/>
      <c r="CR333" s="755"/>
      <c r="CS333" s="755"/>
      <c r="CT333" s="755"/>
      <c r="CU333" s="755"/>
      <c r="CV333" s="758"/>
      <c r="CW333" s="748"/>
      <c r="CX333" s="748"/>
      <c r="CY333" s="748"/>
      <c r="CZ333" s="748"/>
      <c r="DA333" s="768"/>
      <c r="DB333" s="758"/>
      <c r="DC333" s="252"/>
      <c r="DD333" s="252"/>
      <c r="DE333" s="252"/>
      <c r="DF333" s="748"/>
      <c r="DG333" s="767"/>
      <c r="DH333" s="767"/>
      <c r="DI333" s="758"/>
      <c r="DJ333" s="787"/>
      <c r="DK333" s="748"/>
      <c r="DL333" s="748"/>
      <c r="DM333" s="748"/>
      <c r="DN333" s="748"/>
      <c r="DO333" s="748"/>
      <c r="DP333" s="767"/>
      <c r="DQ333" s="767"/>
      <c r="DR333" s="767"/>
      <c r="DS333" s="768"/>
      <c r="DT333" s="767"/>
      <c r="DU333" s="767"/>
      <c r="DV333" s="755"/>
      <c r="DW333" s="755"/>
      <c r="DX333" s="755"/>
      <c r="EC333" s="5"/>
      <c r="ED333" s="5"/>
      <c r="EE333" s="5"/>
      <c r="EF333" s="5"/>
      <c r="EG333" s="5"/>
      <c r="EJ333" s="252"/>
      <c r="EK333" s="279"/>
      <c r="EL333" s="252"/>
      <c r="EM333" s="252"/>
      <c r="EN333" s="252"/>
      <c r="EO333" s="5"/>
      <c r="EP333" s="5"/>
      <c r="EQ333" s="5"/>
      <c r="ET333" s="5"/>
      <c r="EU333" s="5"/>
      <c r="EV333" s="59"/>
      <c r="FB333" s="5"/>
      <c r="FC333" s="5"/>
      <c r="FI333" s="61"/>
      <c r="FJ333" s="56"/>
      <c r="FK333" s="56"/>
      <c r="FL333" s="56"/>
    </row>
    <row r="334" spans="1:174" ht="14.25" customHeight="1" x14ac:dyDescent="0.15">
      <c r="A334" s="250" t="s">
        <v>72</v>
      </c>
      <c r="B334" s="394" t="s">
        <v>93</v>
      </c>
      <c r="C334" s="917">
        <v>0</v>
      </c>
      <c r="D334" s="1045">
        <v>0</v>
      </c>
      <c r="E334" s="1046">
        <v>0</v>
      </c>
      <c r="F334" s="924">
        <v>0</v>
      </c>
      <c r="G334" s="1045">
        <v>0</v>
      </c>
      <c r="H334" s="1046">
        <v>0</v>
      </c>
      <c r="I334" s="1042">
        <v>0</v>
      </c>
      <c r="J334" s="1045">
        <v>0</v>
      </c>
      <c r="K334" s="1046">
        <v>0</v>
      </c>
      <c r="L334" s="1042">
        <v>0</v>
      </c>
      <c r="M334" s="1045">
        <v>0</v>
      </c>
      <c r="N334" s="1046">
        <v>0</v>
      </c>
      <c r="O334" s="1042">
        <v>0</v>
      </c>
      <c r="P334" s="1045">
        <v>0</v>
      </c>
      <c r="Q334" s="1046">
        <v>0</v>
      </c>
      <c r="R334" s="1042">
        <v>0</v>
      </c>
      <c r="S334" s="1045">
        <v>0</v>
      </c>
      <c r="T334" s="1106">
        <v>0</v>
      </c>
      <c r="U334" s="1042">
        <v>1.3</v>
      </c>
      <c r="V334" s="1045">
        <v>0</v>
      </c>
      <c r="W334" s="1107">
        <v>0</v>
      </c>
      <c r="X334" s="1042">
        <v>0</v>
      </c>
      <c r="Y334" s="926">
        <v>2.63</v>
      </c>
      <c r="Z334" s="923">
        <v>482.98399999999998</v>
      </c>
      <c r="AA334" s="927">
        <v>508.68900000000002</v>
      </c>
      <c r="AB334" s="926">
        <v>142.51</v>
      </c>
      <c r="AC334" s="922">
        <v>2.7549999999999999</v>
      </c>
      <c r="AD334" s="920">
        <v>0</v>
      </c>
      <c r="AE334" s="926">
        <v>0</v>
      </c>
      <c r="AF334" s="922">
        <v>0</v>
      </c>
      <c r="AG334" s="1042">
        <v>0</v>
      </c>
      <c r="AH334" s="1045">
        <v>0</v>
      </c>
      <c r="AI334" s="1046">
        <v>0</v>
      </c>
      <c r="AJ334" s="1042">
        <v>0</v>
      </c>
      <c r="AK334" s="1045">
        <v>0</v>
      </c>
      <c r="AL334" s="928">
        <v>0</v>
      </c>
      <c r="AN334" s="100"/>
      <c r="AO334" s="1651"/>
      <c r="AQ334" s="822"/>
      <c r="AR334" s="822"/>
      <c r="AS334" s="842"/>
      <c r="AT334" s="822"/>
      <c r="AV334" s="1660"/>
      <c r="AW334" s="1660"/>
      <c r="AX334" s="1660"/>
      <c r="AY334" s="1660"/>
      <c r="AZ334" s="1657"/>
      <c r="BB334" s="822"/>
      <c r="BC334" s="822"/>
      <c r="BD334" s="768"/>
      <c r="BE334" s="768"/>
      <c r="BF334" s="787"/>
      <c r="BG334" s="770"/>
      <c r="BH334" s="778"/>
      <c r="BI334" s="768"/>
      <c r="BJ334" s="767"/>
      <c r="BK334" s="758"/>
      <c r="BL334" s="758"/>
      <c r="BM334" s="755"/>
      <c r="BN334" s="755"/>
      <c r="BO334" s="755"/>
      <c r="BP334" s="755"/>
      <c r="BQ334" s="755"/>
      <c r="BR334" s="787"/>
      <c r="BS334" s="767"/>
      <c r="BT334" s="767"/>
      <c r="BU334" s="767"/>
      <c r="BV334" s="767"/>
      <c r="BW334" s="252"/>
      <c r="BX334" s="758"/>
      <c r="BY334" s="767"/>
      <c r="BZ334" s="748"/>
      <c r="CA334" s="748"/>
      <c r="CB334" s="767"/>
      <c r="CC334" s="252"/>
      <c r="CD334" s="787"/>
      <c r="CE334" s="755"/>
      <c r="CF334" s="755"/>
      <c r="CG334" s="755"/>
      <c r="CH334" s="755"/>
      <c r="CI334" s="755"/>
      <c r="CJ334" s="758"/>
      <c r="CK334" s="755"/>
      <c r="CL334" s="755"/>
      <c r="CM334" s="755"/>
      <c r="CN334" s="755"/>
      <c r="CO334" s="755"/>
      <c r="CP334" s="748"/>
      <c r="CQ334" s="755"/>
      <c r="CR334" s="755"/>
      <c r="CS334" s="755"/>
      <c r="CT334" s="755"/>
      <c r="CU334" s="755"/>
      <c r="CV334" s="787"/>
      <c r="CW334" s="755"/>
      <c r="CX334" s="755"/>
      <c r="CY334" s="755"/>
      <c r="CZ334" s="755"/>
      <c r="DA334" s="755"/>
      <c r="DB334" s="787"/>
      <c r="DC334" s="767"/>
      <c r="DD334" s="767"/>
      <c r="DE334" s="767"/>
      <c r="DF334" s="252"/>
      <c r="DG334" s="768"/>
      <c r="DH334" s="767"/>
      <c r="DI334" s="748"/>
      <c r="DJ334" s="758"/>
      <c r="DK334" s="758"/>
      <c r="DL334" s="758"/>
      <c r="DM334" s="768"/>
      <c r="DN334" s="758"/>
      <c r="DO334" s="758"/>
      <c r="DP334" s="787"/>
      <c r="DQ334" s="748"/>
      <c r="DR334" s="748"/>
      <c r="DS334" s="748"/>
      <c r="DT334" s="767"/>
      <c r="DU334" s="758"/>
      <c r="DV334" s="767"/>
      <c r="DW334" s="767"/>
      <c r="DX334" s="767"/>
      <c r="DY334" s="768"/>
      <c r="DZ334" s="768"/>
      <c r="EA334" s="748"/>
      <c r="EB334" s="755"/>
      <c r="EC334" s="755"/>
      <c r="ED334" s="755"/>
      <c r="EI334" s="5"/>
      <c r="EJ334" s="5"/>
      <c r="EK334" s="5"/>
      <c r="EL334" s="5"/>
      <c r="EM334" s="5"/>
      <c r="EP334" s="5"/>
      <c r="EQ334" s="279"/>
      <c r="ER334" s="252"/>
      <c r="ES334" s="252"/>
      <c r="ET334" s="252"/>
      <c r="EU334" s="252"/>
      <c r="EV334" s="5"/>
      <c r="EW334" s="59"/>
      <c r="EX334" s="61"/>
      <c r="EY334" s="61"/>
      <c r="EZ334" s="5"/>
      <c r="FA334" s="5"/>
      <c r="FB334" s="59"/>
      <c r="FE334" s="5"/>
      <c r="FF334" s="5"/>
      <c r="FH334" s="5"/>
      <c r="FI334" s="5"/>
      <c r="FK334" s="252"/>
      <c r="FL334" s="252"/>
      <c r="FM334" s="56"/>
    </row>
    <row r="335" spans="1:174" ht="14.25" customHeight="1" x14ac:dyDescent="0.15">
      <c r="A335" s="184" t="s">
        <v>200</v>
      </c>
      <c r="B335" s="395" t="s">
        <v>94</v>
      </c>
      <c r="C335" s="929">
        <v>0</v>
      </c>
      <c r="D335" s="1048">
        <v>0</v>
      </c>
      <c r="E335" s="1049">
        <v>0</v>
      </c>
      <c r="F335" s="936">
        <v>0</v>
      </c>
      <c r="G335" s="1048">
        <v>0</v>
      </c>
      <c r="H335" s="1049">
        <v>0</v>
      </c>
      <c r="I335" s="1043">
        <v>0</v>
      </c>
      <c r="J335" s="1048">
        <v>0</v>
      </c>
      <c r="K335" s="1049">
        <v>0</v>
      </c>
      <c r="L335" s="1043">
        <v>0</v>
      </c>
      <c r="M335" s="1048">
        <v>0</v>
      </c>
      <c r="N335" s="1049">
        <v>0</v>
      </c>
      <c r="O335" s="1043">
        <v>0</v>
      </c>
      <c r="P335" s="1048">
        <v>0</v>
      </c>
      <c r="Q335" s="1049">
        <v>0</v>
      </c>
      <c r="R335" s="1043">
        <v>0</v>
      </c>
      <c r="S335" s="1048">
        <v>0</v>
      </c>
      <c r="T335" s="1108">
        <v>0</v>
      </c>
      <c r="U335" s="1043">
        <v>1327.9680000000001</v>
      </c>
      <c r="V335" s="1048">
        <v>0</v>
      </c>
      <c r="W335" s="1109">
        <v>0</v>
      </c>
      <c r="X335" s="1043">
        <v>0</v>
      </c>
      <c r="Y335" s="938">
        <v>940.62599999999998</v>
      </c>
      <c r="Z335" s="935">
        <v>174224.68</v>
      </c>
      <c r="AA335" s="939">
        <v>184726.25200000001</v>
      </c>
      <c r="AB335" s="930">
        <v>51068.642</v>
      </c>
      <c r="AC335" s="934">
        <v>1179.9000000000001</v>
      </c>
      <c r="AD335" s="932">
        <v>0</v>
      </c>
      <c r="AE335" s="938">
        <v>0</v>
      </c>
      <c r="AF335" s="934">
        <v>0</v>
      </c>
      <c r="AG335" s="1043">
        <v>0</v>
      </c>
      <c r="AH335" s="1048">
        <v>0</v>
      </c>
      <c r="AI335" s="1049">
        <v>0</v>
      </c>
      <c r="AJ335" s="1043">
        <v>0</v>
      </c>
      <c r="AK335" s="1048">
        <v>0</v>
      </c>
      <c r="AL335" s="940">
        <v>0</v>
      </c>
      <c r="AN335" s="100"/>
      <c r="AO335" s="1651"/>
      <c r="AQ335" s="822"/>
      <c r="AR335" s="822"/>
      <c r="AS335" s="842"/>
      <c r="AT335" s="822"/>
      <c r="AV335" s="1660"/>
      <c r="AW335" s="1660"/>
      <c r="AX335" s="1660"/>
      <c r="AY335" s="1660"/>
      <c r="AZ335" s="1660"/>
      <c r="BB335" s="1659"/>
      <c r="BC335" s="1659"/>
      <c r="BD335" s="767"/>
      <c r="BE335" s="252"/>
      <c r="BF335" s="758"/>
      <c r="BG335" s="770"/>
      <c r="BH335" s="778"/>
      <c r="BI335" s="768"/>
      <c r="BJ335" s="767"/>
      <c r="BK335" s="758"/>
      <c r="BL335" s="758"/>
      <c r="BM335" s="748"/>
      <c r="BN335" s="748"/>
      <c r="BO335" s="748"/>
      <c r="BP335" s="252"/>
      <c r="BQ335" s="755"/>
      <c r="BR335" s="758"/>
      <c r="BS335" s="767"/>
      <c r="BT335" s="767"/>
      <c r="BU335" s="767"/>
      <c r="BV335" s="767"/>
      <c r="BW335" s="252"/>
      <c r="BX335" s="787"/>
      <c r="BY335" s="252"/>
      <c r="BZ335" s="755"/>
      <c r="CA335" s="755"/>
      <c r="CB335" s="755"/>
      <c r="CC335" s="755"/>
      <c r="CD335" s="748"/>
      <c r="CE335" s="755"/>
      <c r="CF335" s="755"/>
      <c r="CG335" s="755"/>
      <c r="CH335" s="755"/>
      <c r="CI335" s="755"/>
      <c r="CJ335" s="758"/>
      <c r="CK335" s="755"/>
      <c r="CL335" s="755"/>
      <c r="CM335" s="755"/>
      <c r="CN335" s="755"/>
      <c r="CO335" s="755"/>
      <c r="CP335" s="758"/>
      <c r="CQ335" s="755"/>
      <c r="CR335" s="756"/>
      <c r="CS335" s="768"/>
      <c r="CT335" s="767"/>
      <c r="CU335" s="252"/>
      <c r="CV335" s="748"/>
      <c r="CW335" s="758"/>
      <c r="CX335" s="748"/>
      <c r="CY335" s="748"/>
      <c r="CZ335" s="748"/>
      <c r="DA335" s="748"/>
      <c r="DB335" s="748"/>
      <c r="DC335" s="758"/>
      <c r="DD335" s="767"/>
      <c r="DE335" s="767"/>
      <c r="DF335" s="767"/>
      <c r="DG335" s="767"/>
      <c r="DH335" s="252"/>
      <c r="DI335" s="758"/>
      <c r="DJ335" s="758"/>
      <c r="DK335" s="758"/>
      <c r="DL335" s="758"/>
      <c r="DM335" s="768"/>
      <c r="DN335" s="768"/>
      <c r="DO335" s="787"/>
      <c r="DP335" s="758"/>
      <c r="DQ335" s="767"/>
      <c r="DR335" s="767"/>
      <c r="DS335" s="767"/>
      <c r="DT335" s="768"/>
      <c r="DU335" s="767"/>
      <c r="DV335" s="755"/>
      <c r="DW335" s="755"/>
      <c r="DX335" s="755"/>
      <c r="DY335" s="755"/>
      <c r="DZ335" s="755"/>
      <c r="EA335" s="767"/>
      <c r="EB335" s="755"/>
      <c r="EC335" s="755"/>
      <c r="ED335" s="755"/>
      <c r="EH335" s="279"/>
      <c r="EI335" s="5"/>
      <c r="EJ335" s="5"/>
      <c r="EK335" s="252"/>
      <c r="EL335" s="5"/>
      <c r="EM335" s="5"/>
      <c r="EP335" s="252"/>
      <c r="EQ335" s="279"/>
      <c r="ER335" s="252"/>
      <c r="ES335" s="252"/>
      <c r="ET335" s="252"/>
      <c r="EU335" s="252"/>
      <c r="EV335" s="5"/>
      <c r="EW335" s="59"/>
      <c r="EX335" s="61"/>
      <c r="EY335" s="61"/>
      <c r="EZ335" s="5"/>
      <c r="FA335" s="5"/>
      <c r="FB335" s="5"/>
      <c r="FD335" s="5"/>
      <c r="FE335" s="5"/>
      <c r="FF335" s="5"/>
      <c r="FK335" s="252"/>
      <c r="FL335" s="252"/>
      <c r="FM335" s="56"/>
    </row>
    <row r="336" spans="1:174" ht="14.25" customHeight="1" x14ac:dyDescent="0.15">
      <c r="A336" s="186" t="s">
        <v>200</v>
      </c>
      <c r="B336" s="417" t="s">
        <v>96</v>
      </c>
      <c r="C336" s="941">
        <v>0</v>
      </c>
      <c r="D336" s="1051">
        <v>0</v>
      </c>
      <c r="E336" s="1052">
        <v>0</v>
      </c>
      <c r="F336" s="948">
        <v>0</v>
      </c>
      <c r="G336" s="1051">
        <v>0</v>
      </c>
      <c r="H336" s="1052">
        <v>0</v>
      </c>
      <c r="I336" s="1044">
        <v>0</v>
      </c>
      <c r="J336" s="1051">
        <v>0</v>
      </c>
      <c r="K336" s="1052">
        <v>0</v>
      </c>
      <c r="L336" s="1044">
        <v>0</v>
      </c>
      <c r="M336" s="1051">
        <v>0</v>
      </c>
      <c r="N336" s="1052">
        <v>0</v>
      </c>
      <c r="O336" s="1044">
        <v>0</v>
      </c>
      <c r="P336" s="1051">
        <v>0</v>
      </c>
      <c r="Q336" s="1052">
        <v>0</v>
      </c>
      <c r="R336" s="1044">
        <v>0</v>
      </c>
      <c r="S336" s="1051">
        <v>0</v>
      </c>
      <c r="T336" s="1110">
        <v>0</v>
      </c>
      <c r="U336" s="1044">
        <v>1022</v>
      </c>
      <c r="V336" s="1051">
        <v>0</v>
      </c>
      <c r="W336" s="1105">
        <v>0</v>
      </c>
      <c r="X336" s="1044">
        <v>0</v>
      </c>
      <c r="Y336" s="949">
        <v>358</v>
      </c>
      <c r="Z336" s="947">
        <v>361</v>
      </c>
      <c r="AA336" s="950">
        <v>363</v>
      </c>
      <c r="AB336" s="942">
        <v>358</v>
      </c>
      <c r="AC336" s="946">
        <v>428</v>
      </c>
      <c r="AD336" s="944">
        <v>0</v>
      </c>
      <c r="AE336" s="949">
        <v>0</v>
      </c>
      <c r="AF336" s="946">
        <v>0</v>
      </c>
      <c r="AG336" s="1044">
        <v>0</v>
      </c>
      <c r="AH336" s="1051">
        <v>0</v>
      </c>
      <c r="AI336" s="1052">
        <v>0</v>
      </c>
      <c r="AJ336" s="1044">
        <v>0</v>
      </c>
      <c r="AK336" s="1051">
        <v>0</v>
      </c>
      <c r="AL336" s="951">
        <v>0</v>
      </c>
      <c r="AN336" s="100"/>
      <c r="AO336" s="1651"/>
      <c r="AP336" s="1655"/>
      <c r="AU336" s="1656"/>
      <c r="AV336" s="1660"/>
      <c r="AW336" s="1660"/>
      <c r="AX336" s="1660"/>
      <c r="AY336" s="1660"/>
      <c r="AZ336" s="1660"/>
      <c r="BA336" s="1656"/>
      <c r="BB336" s="842"/>
      <c r="BC336" s="842"/>
      <c r="BD336" s="768"/>
      <c r="BE336" s="768"/>
      <c r="BF336" s="758"/>
      <c r="BG336" s="767"/>
      <c r="BH336" s="767"/>
      <c r="BI336" s="767"/>
      <c r="BJ336" s="767"/>
      <c r="BK336" s="758"/>
      <c r="BL336" s="787"/>
      <c r="BM336" s="748"/>
      <c r="BN336" s="748"/>
      <c r="BO336" s="748"/>
      <c r="BP336" s="767"/>
      <c r="BQ336" s="748"/>
      <c r="BR336" s="758"/>
      <c r="BS336" s="767"/>
      <c r="BT336" s="767"/>
      <c r="BU336" s="767"/>
      <c r="BV336" s="767"/>
      <c r="BW336" s="252"/>
      <c r="BX336" s="758"/>
      <c r="BY336" s="252"/>
      <c r="BZ336" s="767"/>
      <c r="CA336" s="767"/>
      <c r="CB336" s="767"/>
      <c r="CC336" s="767"/>
      <c r="CD336" s="787"/>
      <c r="CE336" s="767"/>
      <c r="CF336" s="767"/>
      <c r="CG336" s="767"/>
      <c r="CH336" s="767"/>
      <c r="CI336" s="767"/>
      <c r="CJ336" s="758"/>
      <c r="CK336" s="770"/>
      <c r="CL336" s="778"/>
      <c r="CM336" s="768"/>
      <c r="CN336" s="748"/>
      <c r="CO336" s="748"/>
      <c r="CP336" s="748"/>
      <c r="CQ336" s="755"/>
      <c r="CR336" s="755"/>
      <c r="CS336" s="755"/>
      <c r="CT336" s="755"/>
      <c r="CU336" s="755"/>
      <c r="CV336" s="758"/>
      <c r="CW336" s="755"/>
      <c r="CX336" s="755"/>
      <c r="CY336" s="755"/>
      <c r="CZ336" s="755"/>
      <c r="DA336" s="755"/>
      <c r="DB336" s="767"/>
      <c r="DC336" s="758"/>
      <c r="DD336" s="767"/>
      <c r="DE336" s="767"/>
      <c r="DF336" s="767"/>
      <c r="DG336" s="767"/>
      <c r="DH336" s="252"/>
      <c r="DI336" s="758"/>
      <c r="DJ336" s="764"/>
      <c r="DK336" s="764"/>
      <c r="DL336" s="764"/>
      <c r="DM336" s="768"/>
      <c r="DN336" s="768"/>
      <c r="DO336" s="787"/>
      <c r="DP336" s="787"/>
      <c r="DQ336" s="748"/>
      <c r="DR336" s="748"/>
      <c r="DS336" s="748"/>
      <c r="DT336" s="748"/>
      <c r="DU336" s="767"/>
      <c r="DV336" s="770"/>
      <c r="DW336" s="770"/>
      <c r="DX336" s="770"/>
      <c r="DY336" s="565"/>
      <c r="DZ336" s="565"/>
      <c r="EA336" s="5"/>
      <c r="EG336" s="5"/>
      <c r="EJ336" s="252"/>
      <c r="EK336" s="279"/>
      <c r="EL336" s="252"/>
      <c r="EM336" s="252"/>
      <c r="EN336" s="252"/>
      <c r="EO336" s="252"/>
      <c r="EP336" s="59"/>
      <c r="EQ336" s="59"/>
      <c r="ER336" s="5"/>
      <c r="ET336" s="5"/>
      <c r="EU336" s="5"/>
      <c r="EV336" s="5"/>
      <c r="EY336" s="5"/>
      <c r="EZ336" s="5"/>
      <c r="FA336" s="252"/>
      <c r="FB336" s="5"/>
      <c r="FD336" s="59"/>
      <c r="FE336" s="252"/>
      <c r="FF336" s="252"/>
    </row>
    <row r="337" spans="1:194" ht="14.25" customHeight="1" x14ac:dyDescent="0.15">
      <c r="A337" s="250" t="s">
        <v>74</v>
      </c>
      <c r="B337" s="394" t="s">
        <v>93</v>
      </c>
      <c r="C337" s="917">
        <v>0</v>
      </c>
      <c r="D337" s="1045">
        <v>0</v>
      </c>
      <c r="E337" s="1046">
        <v>0</v>
      </c>
      <c r="F337" s="924">
        <v>0</v>
      </c>
      <c r="G337" s="1045">
        <v>0</v>
      </c>
      <c r="H337" s="1046">
        <v>0</v>
      </c>
      <c r="I337" s="1042">
        <v>0</v>
      </c>
      <c r="J337" s="1045">
        <v>0</v>
      </c>
      <c r="K337" s="1046">
        <v>0</v>
      </c>
      <c r="L337" s="1042">
        <v>0</v>
      </c>
      <c r="M337" s="1045">
        <v>0</v>
      </c>
      <c r="N337" s="1046">
        <v>0</v>
      </c>
      <c r="O337" s="1042">
        <v>0</v>
      </c>
      <c r="P337" s="1045">
        <v>0</v>
      </c>
      <c r="Q337" s="1046">
        <v>0</v>
      </c>
      <c r="R337" s="1042">
        <v>0</v>
      </c>
      <c r="S337" s="1045">
        <v>0</v>
      </c>
      <c r="T337" s="1046">
        <v>0</v>
      </c>
      <c r="U337" s="1042">
        <v>0</v>
      </c>
      <c r="V337" s="1045">
        <v>0</v>
      </c>
      <c r="W337" s="1107">
        <v>0</v>
      </c>
      <c r="X337" s="1042">
        <v>0</v>
      </c>
      <c r="Y337" s="1045">
        <v>0</v>
      </c>
      <c r="Z337" s="1107">
        <v>1.95</v>
      </c>
      <c r="AA337" s="927">
        <v>22.33</v>
      </c>
      <c r="AB337" s="926">
        <v>141.06</v>
      </c>
      <c r="AC337" s="922">
        <v>121.006</v>
      </c>
      <c r="AD337" s="920">
        <v>28.66</v>
      </c>
      <c r="AE337" s="926">
        <v>2.1150000000000002</v>
      </c>
      <c r="AF337" s="919">
        <v>0</v>
      </c>
      <c r="AG337" s="920">
        <v>0</v>
      </c>
      <c r="AH337" s="1045">
        <v>0</v>
      </c>
      <c r="AI337" s="1046">
        <v>0</v>
      </c>
      <c r="AJ337" s="1042">
        <v>0</v>
      </c>
      <c r="AK337" s="1045">
        <v>0</v>
      </c>
      <c r="AL337" s="928">
        <v>0</v>
      </c>
      <c r="AN337" s="100"/>
      <c r="AO337" s="1651"/>
      <c r="AQ337" s="822"/>
      <c r="AR337" s="822"/>
      <c r="AS337" s="842"/>
      <c r="AT337" s="822"/>
      <c r="AY337" s="1660"/>
      <c r="AZ337" s="1660"/>
      <c r="BB337" s="1659"/>
      <c r="BC337" s="1659"/>
      <c r="BD337" s="767"/>
      <c r="BE337" s="748"/>
      <c r="BF337" s="787"/>
      <c r="BG337" s="767"/>
      <c r="BH337" s="767"/>
      <c r="BI337" s="767"/>
      <c r="BJ337" s="767"/>
      <c r="BK337" s="252"/>
      <c r="BL337" s="758"/>
      <c r="BM337" s="252"/>
      <c r="BN337" s="767"/>
      <c r="BO337" s="767"/>
      <c r="BP337" s="748"/>
      <c r="BQ337" s="252"/>
      <c r="BR337" s="758"/>
      <c r="BS337" s="748"/>
      <c r="BT337" s="748"/>
      <c r="BU337" s="748"/>
      <c r="BV337" s="767"/>
      <c r="BW337" s="767"/>
      <c r="BX337" s="748"/>
      <c r="BY337" s="767"/>
      <c r="BZ337" s="767"/>
      <c r="CA337" s="767"/>
      <c r="CB337" s="748"/>
      <c r="CC337" s="767"/>
      <c r="CD337" s="767"/>
      <c r="CE337" s="748"/>
      <c r="CF337" s="755"/>
      <c r="CG337" s="756"/>
      <c r="CH337" s="768"/>
      <c r="CI337" s="787"/>
      <c r="CJ337" s="758"/>
      <c r="CK337" s="758"/>
      <c r="CL337" s="787"/>
      <c r="CM337" s="748"/>
      <c r="CN337" s="748"/>
      <c r="CO337" s="748"/>
      <c r="CP337" s="767"/>
      <c r="CQ337" s="758"/>
      <c r="CR337" s="767"/>
      <c r="CS337" s="767"/>
      <c r="CT337" s="767"/>
      <c r="CU337" s="768"/>
      <c r="CV337" s="768"/>
      <c r="CW337" s="748"/>
      <c r="CX337" s="770"/>
      <c r="CY337" s="770"/>
      <c r="CZ337" s="770"/>
      <c r="DA337" s="565"/>
      <c r="DB337" s="565"/>
      <c r="DC337" s="101"/>
      <c r="DI337" s="5"/>
      <c r="DJ337" s="5"/>
      <c r="DM337" s="5"/>
      <c r="DN337" s="279"/>
      <c r="DO337" s="252"/>
      <c r="DP337" s="252"/>
      <c r="DQ337" s="252"/>
      <c r="DR337" s="59"/>
      <c r="DS337" s="5"/>
      <c r="DT337" s="5"/>
      <c r="DW337" s="5"/>
      <c r="DX337" s="5"/>
      <c r="DY337" s="5"/>
      <c r="EA337" s="5"/>
      <c r="EB337" s="5"/>
      <c r="EC337" s="5"/>
      <c r="EE337" s="5"/>
      <c r="EG337" s="59"/>
    </row>
    <row r="338" spans="1:194" ht="14.25" customHeight="1" x14ac:dyDescent="0.15">
      <c r="A338" s="184" t="s">
        <v>201</v>
      </c>
      <c r="B338" s="395" t="s">
        <v>94</v>
      </c>
      <c r="C338" s="929">
        <v>0</v>
      </c>
      <c r="D338" s="1048">
        <v>0</v>
      </c>
      <c r="E338" s="1049">
        <v>0</v>
      </c>
      <c r="F338" s="936">
        <v>0</v>
      </c>
      <c r="G338" s="1048">
        <v>0</v>
      </c>
      <c r="H338" s="1049">
        <v>0</v>
      </c>
      <c r="I338" s="1043">
        <v>0</v>
      </c>
      <c r="J338" s="1048">
        <v>0</v>
      </c>
      <c r="K338" s="1049">
        <v>0</v>
      </c>
      <c r="L338" s="1043">
        <v>0</v>
      </c>
      <c r="M338" s="1048">
        <v>0</v>
      </c>
      <c r="N338" s="1049">
        <v>0</v>
      </c>
      <c r="O338" s="1043">
        <v>0</v>
      </c>
      <c r="P338" s="1048">
        <v>0</v>
      </c>
      <c r="Q338" s="1049">
        <v>0</v>
      </c>
      <c r="R338" s="1043">
        <v>0</v>
      </c>
      <c r="S338" s="1048">
        <v>0</v>
      </c>
      <c r="T338" s="1049">
        <v>0</v>
      </c>
      <c r="U338" s="1043">
        <v>0</v>
      </c>
      <c r="V338" s="1048">
        <v>0</v>
      </c>
      <c r="W338" s="1109">
        <v>0</v>
      </c>
      <c r="X338" s="1043">
        <v>0</v>
      </c>
      <c r="Y338" s="1048">
        <v>0</v>
      </c>
      <c r="Z338" s="1109">
        <v>562.67999999999995</v>
      </c>
      <c r="AA338" s="939">
        <v>7203.4920000000002</v>
      </c>
      <c r="AB338" s="930">
        <v>45070.127</v>
      </c>
      <c r="AC338" s="934">
        <v>42540.281999999999</v>
      </c>
      <c r="AD338" s="932">
        <v>11180.7</v>
      </c>
      <c r="AE338" s="938">
        <v>885.16800000000001</v>
      </c>
      <c r="AF338" s="931">
        <v>0</v>
      </c>
      <c r="AG338" s="932">
        <v>0</v>
      </c>
      <c r="AH338" s="1048">
        <v>0</v>
      </c>
      <c r="AI338" s="1049">
        <v>0</v>
      </c>
      <c r="AJ338" s="1043">
        <v>0</v>
      </c>
      <c r="AK338" s="1048">
        <v>0</v>
      </c>
      <c r="AL338" s="940">
        <v>0</v>
      </c>
      <c r="AO338" s="41"/>
      <c r="AQ338" s="822"/>
      <c r="AR338" s="822"/>
      <c r="AS338" s="842"/>
      <c r="AT338" s="822"/>
      <c r="AV338" s="1658"/>
      <c r="AW338" s="1658"/>
      <c r="AX338" s="1658"/>
      <c r="AZ338" s="1660"/>
      <c r="BB338" s="842"/>
      <c r="BC338" s="842"/>
      <c r="BD338" s="748"/>
      <c r="BE338" s="768"/>
      <c r="BF338" s="758"/>
      <c r="BG338" s="252"/>
      <c r="BH338" s="252"/>
      <c r="BI338" s="252"/>
      <c r="BJ338" s="748"/>
      <c r="BK338" s="767"/>
      <c r="BL338" s="787"/>
      <c r="BM338" s="767"/>
      <c r="BN338" s="767"/>
      <c r="BO338" s="767"/>
      <c r="BP338" s="768"/>
      <c r="BQ338" s="748"/>
      <c r="BR338" s="758"/>
      <c r="BS338" s="748"/>
      <c r="BT338" s="748"/>
      <c r="BU338" s="748"/>
      <c r="BV338" s="767"/>
      <c r="BW338" s="767"/>
      <c r="BX338" s="758"/>
      <c r="BY338" s="755"/>
      <c r="BZ338" s="756"/>
      <c r="CA338" s="757"/>
      <c r="CB338" s="757"/>
      <c r="CC338" s="757"/>
      <c r="CD338" s="758"/>
      <c r="CE338" s="767"/>
      <c r="CF338" s="767"/>
      <c r="CG338" s="767"/>
      <c r="CH338" s="768"/>
      <c r="CI338" s="767"/>
      <c r="CJ338" s="758"/>
      <c r="CK338" s="767"/>
      <c r="CL338" s="1344"/>
      <c r="CM338" s="767"/>
      <c r="CN338" s="767"/>
      <c r="CO338" s="252"/>
      <c r="CP338" s="758"/>
      <c r="CQ338" s="770"/>
      <c r="CR338" s="252"/>
      <c r="CS338" s="252"/>
      <c r="CT338" s="748"/>
      <c r="CU338" s="252"/>
      <c r="CV338" s="758"/>
      <c r="CW338" s="770"/>
      <c r="CX338" s="778"/>
      <c r="CY338" s="768"/>
      <c r="CZ338" s="748"/>
      <c r="DA338" s="748"/>
      <c r="DB338" s="758"/>
      <c r="DC338" s="770"/>
      <c r="DD338" s="778"/>
      <c r="DE338" s="768"/>
      <c r="DF338" s="748"/>
      <c r="DG338" s="748"/>
      <c r="DH338" s="758"/>
      <c r="DI338" s="755"/>
      <c r="DJ338" s="755"/>
      <c r="DK338" s="755"/>
      <c r="DL338" s="755"/>
      <c r="DM338" s="755"/>
      <c r="DN338" s="758"/>
      <c r="DO338" s="767"/>
      <c r="DP338" s="767"/>
      <c r="DQ338" s="767"/>
      <c r="DR338" s="252"/>
      <c r="DS338" s="767"/>
      <c r="DT338" s="758"/>
      <c r="DU338" s="767"/>
      <c r="DV338" s="767"/>
      <c r="DW338" s="767"/>
      <c r="DX338" s="768"/>
      <c r="DY338" s="767"/>
      <c r="DZ338" s="767"/>
      <c r="EA338" s="5"/>
      <c r="EB338" s="5"/>
      <c r="EC338" s="5"/>
      <c r="ED338" s="5"/>
      <c r="EE338" s="5"/>
      <c r="EF338" s="5"/>
      <c r="EG338" s="758"/>
      <c r="EH338" s="748"/>
      <c r="EI338" s="748"/>
      <c r="EJ338" s="748"/>
      <c r="EK338" s="748"/>
      <c r="EL338" s="767"/>
      <c r="EM338" s="748"/>
      <c r="EN338" s="755"/>
      <c r="EO338" s="755"/>
      <c r="EP338" s="755"/>
      <c r="EQ338" s="755"/>
      <c r="ER338" s="755"/>
      <c r="ES338" s="748"/>
      <c r="ET338" s="758"/>
      <c r="EU338" s="758"/>
      <c r="EV338" s="758"/>
      <c r="EW338" s="748"/>
      <c r="EX338" s="748"/>
      <c r="EY338" s="748"/>
      <c r="EZ338" s="748"/>
      <c r="FA338" s="748"/>
      <c r="FB338" s="748"/>
      <c r="FC338" s="748"/>
      <c r="FD338" s="748"/>
      <c r="FE338" s="758"/>
      <c r="FF338" s="755"/>
      <c r="FG338" s="756"/>
      <c r="FH338" s="757"/>
      <c r="FI338" s="748"/>
      <c r="FJ338" s="748"/>
      <c r="FK338" s="767"/>
      <c r="FL338" s="767"/>
      <c r="FM338" s="770"/>
      <c r="FN338" s="770"/>
      <c r="FO338" s="576"/>
      <c r="FP338" s="279"/>
      <c r="FQ338" s="5"/>
      <c r="FT338" s="59"/>
      <c r="FU338" s="5"/>
      <c r="FV338" s="5"/>
      <c r="FY338" s="5"/>
      <c r="FZ338" s="5"/>
      <c r="GA338" s="5"/>
      <c r="GD338" s="5"/>
      <c r="GE338" s="252"/>
      <c r="GG338" s="5"/>
      <c r="GJ338" s="20"/>
      <c r="GK338" s="20"/>
      <c r="GL338" s="20"/>
    </row>
    <row r="339" spans="1:194" ht="14.25" customHeight="1" x14ac:dyDescent="0.15">
      <c r="A339" s="186" t="s">
        <v>201</v>
      </c>
      <c r="B339" s="417" t="s">
        <v>96</v>
      </c>
      <c r="C339" s="941">
        <v>0</v>
      </c>
      <c r="D339" s="1051">
        <v>0</v>
      </c>
      <c r="E339" s="1052">
        <v>0</v>
      </c>
      <c r="F339" s="948">
        <v>0</v>
      </c>
      <c r="G339" s="1051">
        <v>0</v>
      </c>
      <c r="H339" s="1052">
        <v>0</v>
      </c>
      <c r="I339" s="1044">
        <v>0</v>
      </c>
      <c r="J339" s="1051">
        <v>0</v>
      </c>
      <c r="K339" s="1052">
        <v>0</v>
      </c>
      <c r="L339" s="1044">
        <v>0</v>
      </c>
      <c r="M339" s="1051">
        <v>0</v>
      </c>
      <c r="N339" s="1052">
        <v>0</v>
      </c>
      <c r="O339" s="1044">
        <v>0</v>
      </c>
      <c r="P339" s="1051">
        <v>0</v>
      </c>
      <c r="Q339" s="1052">
        <v>0</v>
      </c>
      <c r="R339" s="1044">
        <v>0</v>
      </c>
      <c r="S339" s="1051">
        <v>0</v>
      </c>
      <c r="T339" s="1052">
        <v>0</v>
      </c>
      <c r="U339" s="1044">
        <v>0</v>
      </c>
      <c r="V339" s="1051">
        <v>0</v>
      </c>
      <c r="W339" s="1105">
        <v>0</v>
      </c>
      <c r="X339" s="1044">
        <v>0</v>
      </c>
      <c r="Y339" s="1051">
        <v>0</v>
      </c>
      <c r="Z339" s="1105">
        <v>289</v>
      </c>
      <c r="AA339" s="950">
        <v>323</v>
      </c>
      <c r="AB339" s="942">
        <v>320</v>
      </c>
      <c r="AC339" s="946">
        <v>352</v>
      </c>
      <c r="AD339" s="944">
        <v>390</v>
      </c>
      <c r="AE339" s="949">
        <v>419</v>
      </c>
      <c r="AF339" s="943">
        <v>0</v>
      </c>
      <c r="AG339" s="944">
        <v>0</v>
      </c>
      <c r="AH339" s="1051">
        <v>0</v>
      </c>
      <c r="AI339" s="1052">
        <v>0</v>
      </c>
      <c r="AJ339" s="1044">
        <v>0</v>
      </c>
      <c r="AK339" s="1051">
        <v>0</v>
      </c>
      <c r="AL339" s="951">
        <v>0</v>
      </c>
      <c r="AN339" s="100"/>
      <c r="AO339" s="100"/>
      <c r="AP339" s="1655"/>
      <c r="AQ339" s="822"/>
      <c r="AR339" s="822"/>
      <c r="AS339" s="842"/>
      <c r="AT339" s="822"/>
      <c r="AU339" s="1656"/>
      <c r="AV339" s="1658"/>
      <c r="AW339" s="1658"/>
      <c r="AX339" s="1658"/>
      <c r="AY339" s="1658"/>
      <c r="BA339" s="1656"/>
      <c r="BB339" s="842"/>
      <c r="BC339" s="842"/>
      <c r="BD339" s="748"/>
      <c r="BE339" s="768"/>
      <c r="BF339" s="787"/>
      <c r="BG339" s="748"/>
      <c r="BH339" s="748"/>
      <c r="BI339" s="748"/>
      <c r="BJ339" s="767"/>
      <c r="BK339" s="748"/>
      <c r="BL339" s="758"/>
      <c r="BM339" s="767"/>
      <c r="BN339" s="767"/>
      <c r="BO339" s="767"/>
      <c r="BP339" s="767"/>
      <c r="BQ339" s="748"/>
      <c r="BR339" s="787"/>
      <c r="BS339" s="41"/>
      <c r="BT339" s="41"/>
      <c r="BU339" s="41"/>
      <c r="BV339" s="41"/>
      <c r="BW339" s="41"/>
      <c r="BX339" s="787"/>
      <c r="BY339" s="748"/>
      <c r="BZ339" s="748"/>
      <c r="CA339" s="748"/>
      <c r="CB339" s="748"/>
      <c r="CC339" s="767"/>
      <c r="CD339" s="758"/>
      <c r="CE339" s="767"/>
      <c r="CF339" s="767"/>
      <c r="CG339" s="767"/>
      <c r="CH339" s="768"/>
      <c r="CI339" s="767"/>
      <c r="CJ339" s="787"/>
      <c r="CK339" s="767"/>
      <c r="CL339" s="1344"/>
      <c r="CM339" s="767"/>
      <c r="CN339" s="767"/>
      <c r="CO339" s="252"/>
      <c r="CP339" s="758"/>
      <c r="CQ339" s="767"/>
      <c r="CR339" s="767"/>
      <c r="CS339" s="767"/>
      <c r="CT339" s="767"/>
      <c r="CU339" s="767"/>
      <c r="CV339" s="758"/>
      <c r="CW339" s="767"/>
      <c r="CX339" s="252"/>
      <c r="CY339" s="252"/>
      <c r="CZ339" s="767"/>
      <c r="DA339" s="252"/>
      <c r="DB339" s="787"/>
      <c r="DC339" s="755"/>
      <c r="DD339" s="755"/>
      <c r="DE339" s="755"/>
      <c r="DF339" s="767"/>
      <c r="DG339" s="748"/>
      <c r="DH339" s="758"/>
      <c r="DI339" s="755"/>
      <c r="DJ339" s="756"/>
      <c r="DK339" s="757"/>
      <c r="DL339" s="757"/>
      <c r="DM339" s="757"/>
      <c r="DN339" s="758"/>
      <c r="DO339" s="767"/>
      <c r="DP339" s="767"/>
      <c r="DQ339" s="767"/>
      <c r="DR339" s="748"/>
      <c r="DS339" s="252"/>
      <c r="DT339" s="767"/>
      <c r="DU339" s="5"/>
      <c r="DV339" s="5"/>
      <c r="DW339" s="5"/>
      <c r="DX339" s="5"/>
      <c r="DY339" s="5"/>
      <c r="DZ339" s="5"/>
      <c r="EA339" s="758"/>
      <c r="EB339" s="252"/>
      <c r="EC339" s="252"/>
      <c r="ED339" s="252"/>
      <c r="EE339" s="767"/>
      <c r="EF339" s="252"/>
      <c r="EG339" s="758"/>
      <c r="EH339" s="755"/>
      <c r="EI339" s="755"/>
      <c r="EJ339" s="755"/>
      <c r="EK339" s="755"/>
      <c r="EL339" s="755"/>
      <c r="EM339" s="758"/>
      <c r="EN339" s="748"/>
      <c r="EO339" s="748"/>
      <c r="EP339" s="748"/>
      <c r="EQ339" s="767"/>
      <c r="ER339" s="748"/>
      <c r="ES339" s="748"/>
      <c r="ET339" s="748"/>
      <c r="EU339" s="748"/>
      <c r="EV339" s="748"/>
      <c r="EW339" s="757"/>
      <c r="EX339" s="748"/>
      <c r="EY339" s="767"/>
      <c r="EZ339" s="769"/>
      <c r="FA339" s="769"/>
      <c r="FB339" s="769"/>
      <c r="FC339" s="746"/>
      <c r="FD339" s="746"/>
      <c r="FE339" s="5"/>
    </row>
    <row r="340" spans="1:194" ht="14.25" customHeight="1" x14ac:dyDescent="0.15">
      <c r="A340" s="182" t="s">
        <v>76</v>
      </c>
      <c r="B340" s="394" t="s">
        <v>93</v>
      </c>
      <c r="C340" s="917">
        <v>0</v>
      </c>
      <c r="D340" s="1045">
        <v>0</v>
      </c>
      <c r="E340" s="1046">
        <v>0</v>
      </c>
      <c r="F340" s="924">
        <v>0</v>
      </c>
      <c r="G340" s="1045">
        <v>0</v>
      </c>
      <c r="H340" s="1046">
        <v>0</v>
      </c>
      <c r="I340" s="1042">
        <v>0</v>
      </c>
      <c r="J340" s="1045">
        <v>0</v>
      </c>
      <c r="K340" s="1046">
        <v>0</v>
      </c>
      <c r="L340" s="1042">
        <v>0</v>
      </c>
      <c r="M340" s="1045">
        <v>0</v>
      </c>
      <c r="N340" s="1046">
        <v>0</v>
      </c>
      <c r="O340" s="1042">
        <v>0</v>
      </c>
      <c r="P340" s="926">
        <v>0</v>
      </c>
      <c r="Q340" s="1046">
        <v>0</v>
      </c>
      <c r="R340" s="1042">
        <v>0</v>
      </c>
      <c r="S340" s="926">
        <v>0</v>
      </c>
      <c r="T340" s="1046">
        <v>0</v>
      </c>
      <c r="U340" s="1042">
        <v>0</v>
      </c>
      <c r="V340" s="1045">
        <v>0</v>
      </c>
      <c r="W340" s="1107">
        <v>0</v>
      </c>
      <c r="X340" s="1042">
        <v>0</v>
      </c>
      <c r="Y340" s="1045">
        <v>0</v>
      </c>
      <c r="Z340" s="1107">
        <v>0</v>
      </c>
      <c r="AA340" s="927">
        <v>0</v>
      </c>
      <c r="AB340" s="918">
        <v>3.351</v>
      </c>
      <c r="AC340" s="922">
        <v>7.3780000000000001</v>
      </c>
      <c r="AD340" s="955">
        <v>15.612</v>
      </c>
      <c r="AE340" s="926">
        <v>11.026</v>
      </c>
      <c r="AF340" s="922">
        <v>12.509</v>
      </c>
      <c r="AG340" s="1042">
        <v>14.888999999999999</v>
      </c>
      <c r="AH340" s="918">
        <v>21.454999999999998</v>
      </c>
      <c r="AI340" s="1046">
        <v>26.527000000000001</v>
      </c>
      <c r="AJ340" s="1042">
        <v>20.026</v>
      </c>
      <c r="AK340" s="953">
        <v>5.8810000000000002</v>
      </c>
      <c r="AL340" s="928">
        <v>0.314</v>
      </c>
      <c r="AN340" s="100"/>
      <c r="AO340" s="100"/>
      <c r="AQ340" s="822"/>
      <c r="AR340" s="822"/>
      <c r="AS340" s="842"/>
      <c r="AT340" s="822"/>
      <c r="AV340" s="1658"/>
      <c r="AW340" s="1658"/>
      <c r="AX340" s="1658"/>
      <c r="AY340" s="1658"/>
      <c r="AZ340" s="1658"/>
      <c r="BB340" s="822"/>
      <c r="BC340" s="822"/>
      <c r="BD340" s="748"/>
      <c r="BE340" s="768"/>
      <c r="BF340" s="758"/>
      <c r="BG340" s="767"/>
      <c r="BH340" s="767"/>
      <c r="BI340" s="767"/>
      <c r="BJ340" s="748"/>
      <c r="BK340" s="748"/>
      <c r="BL340" s="758"/>
      <c r="BM340" s="748"/>
      <c r="BN340" s="748"/>
      <c r="BO340" s="748"/>
      <c r="BP340" s="767"/>
      <c r="BQ340" s="768"/>
      <c r="BR340" s="758"/>
      <c r="BS340" s="252"/>
      <c r="BT340" s="252"/>
      <c r="BU340" s="252"/>
      <c r="BV340" s="767"/>
      <c r="BW340" s="758"/>
      <c r="BX340" s="758"/>
      <c r="BY340" s="767"/>
      <c r="BZ340" s="767"/>
      <c r="CA340" s="767"/>
      <c r="CB340" s="748"/>
      <c r="CC340" s="767"/>
      <c r="CD340" s="787"/>
      <c r="CE340" s="748"/>
      <c r="CF340" s="748"/>
      <c r="CG340" s="748"/>
      <c r="CH340" s="767"/>
      <c r="CI340" s="767"/>
      <c r="CJ340" s="758"/>
      <c r="CK340" s="767"/>
      <c r="CL340" s="1344"/>
      <c r="CM340" s="767"/>
      <c r="CN340" s="767"/>
      <c r="CO340" s="252"/>
      <c r="CP340" s="787"/>
      <c r="CQ340" s="767"/>
      <c r="CR340" s="767"/>
      <c r="CS340" s="767"/>
      <c r="CT340" s="252"/>
      <c r="CU340" s="767"/>
      <c r="CV340" s="748"/>
      <c r="CW340" s="767"/>
      <c r="CX340" s="252"/>
      <c r="CY340" s="252"/>
      <c r="CZ340" s="767"/>
      <c r="DA340" s="767"/>
      <c r="DB340" s="758"/>
      <c r="DC340" s="770"/>
      <c r="DD340" s="778"/>
      <c r="DE340" s="768"/>
      <c r="DF340" s="748"/>
      <c r="DG340" s="748"/>
      <c r="DH340" s="787"/>
      <c r="DI340" s="770"/>
      <c r="DJ340" s="778"/>
      <c r="DK340" s="768"/>
      <c r="DL340" s="748"/>
      <c r="DM340" s="748"/>
      <c r="DN340" s="758"/>
      <c r="DO340" s="755"/>
      <c r="DP340" s="755"/>
      <c r="DQ340" s="755"/>
      <c r="DR340" s="755"/>
      <c r="DS340" s="755"/>
      <c r="DT340" s="787"/>
      <c r="DU340" s="748"/>
      <c r="DV340" s="748"/>
      <c r="DW340" s="748"/>
      <c r="DX340" s="757"/>
      <c r="DY340" s="767"/>
      <c r="DZ340" s="748"/>
      <c r="EA340" s="767"/>
      <c r="EB340" s="767"/>
      <c r="EC340" s="767"/>
      <c r="ED340" s="748"/>
      <c r="EE340" s="252"/>
      <c r="EF340" s="748"/>
      <c r="EG340" s="5"/>
      <c r="EH340" s="5"/>
      <c r="EI340" s="5"/>
      <c r="EJ340" s="5"/>
      <c r="EK340" s="5"/>
      <c r="EL340" s="792"/>
      <c r="EM340" s="787"/>
      <c r="EN340" s="767"/>
      <c r="EO340" s="767"/>
      <c r="EP340" s="767"/>
      <c r="EQ340" s="748"/>
      <c r="ER340" s="767"/>
      <c r="ES340" s="758"/>
      <c r="ET340" s="748"/>
      <c r="EU340" s="748"/>
      <c r="EV340" s="748"/>
      <c r="EW340" s="748"/>
      <c r="EX340" s="758"/>
      <c r="EY340" s="758"/>
      <c r="EZ340" s="748"/>
      <c r="FA340" s="748"/>
      <c r="FB340" s="748"/>
      <c r="FC340" s="748"/>
      <c r="FD340" s="748"/>
      <c r="FE340" s="758"/>
      <c r="FF340" s="748"/>
      <c r="FG340" s="748"/>
      <c r="FH340" s="748"/>
      <c r="FI340" s="748"/>
      <c r="FJ340" s="748"/>
      <c r="FK340" s="748"/>
      <c r="FL340" s="252"/>
      <c r="FM340" s="252"/>
      <c r="FN340" s="767"/>
      <c r="FO340" s="576"/>
      <c r="FP340" s="279"/>
      <c r="FQ340" s="5"/>
      <c r="FS340" s="5"/>
      <c r="FT340" s="5"/>
      <c r="FU340" s="5"/>
      <c r="FV340" s="5"/>
      <c r="FY340" s="5"/>
    </row>
    <row r="341" spans="1:194" ht="14.25" customHeight="1" x14ac:dyDescent="0.15">
      <c r="A341" s="184" t="s">
        <v>202</v>
      </c>
      <c r="B341" s="395" t="s">
        <v>94</v>
      </c>
      <c r="C341" s="929">
        <v>0</v>
      </c>
      <c r="D341" s="1048">
        <v>0</v>
      </c>
      <c r="E341" s="1049">
        <v>0</v>
      </c>
      <c r="F341" s="936">
        <v>0</v>
      </c>
      <c r="G341" s="1048">
        <v>0</v>
      </c>
      <c r="H341" s="1049">
        <v>0</v>
      </c>
      <c r="I341" s="1043">
        <v>0</v>
      </c>
      <c r="J341" s="1048">
        <v>0</v>
      </c>
      <c r="K341" s="1049">
        <v>0</v>
      </c>
      <c r="L341" s="1043">
        <v>0</v>
      </c>
      <c r="M341" s="1048">
        <v>0</v>
      </c>
      <c r="N341" s="1049">
        <v>0</v>
      </c>
      <c r="O341" s="1043">
        <v>0</v>
      </c>
      <c r="P341" s="938">
        <v>0</v>
      </c>
      <c r="Q341" s="1049">
        <v>0</v>
      </c>
      <c r="R341" s="1043">
        <v>0</v>
      </c>
      <c r="S341" s="938">
        <v>0</v>
      </c>
      <c r="T341" s="1049">
        <v>0</v>
      </c>
      <c r="U341" s="1043">
        <v>0</v>
      </c>
      <c r="V341" s="1048">
        <v>0</v>
      </c>
      <c r="W341" s="1109">
        <v>0</v>
      </c>
      <c r="X341" s="1043">
        <v>0</v>
      </c>
      <c r="Y341" s="1048">
        <v>0</v>
      </c>
      <c r="Z341" s="1109">
        <v>0</v>
      </c>
      <c r="AA341" s="939">
        <v>0</v>
      </c>
      <c r="AB341" s="930">
        <v>937.39599999999996</v>
      </c>
      <c r="AC341" s="934">
        <v>3736.5039999999999</v>
      </c>
      <c r="AD341" s="969">
        <v>4270.5860000000002</v>
      </c>
      <c r="AE341" s="938">
        <v>2925.29</v>
      </c>
      <c r="AF341" s="934">
        <v>3164.828</v>
      </c>
      <c r="AG341" s="1043">
        <v>3385.694</v>
      </c>
      <c r="AH341" s="930">
        <v>5149.8389999999999</v>
      </c>
      <c r="AI341" s="1049">
        <v>6668.4080000000004</v>
      </c>
      <c r="AJ341" s="1043">
        <v>5284.3540000000003</v>
      </c>
      <c r="AK341" s="967">
        <v>1576.5239999999999</v>
      </c>
      <c r="AL341" s="940">
        <v>103.16200000000001</v>
      </c>
      <c r="AN341" s="100"/>
      <c r="AO341" s="100"/>
      <c r="AQ341" s="822"/>
      <c r="AR341" s="822"/>
      <c r="AS341" s="842"/>
      <c r="AT341" s="822"/>
      <c r="AY341" s="1658"/>
      <c r="AZ341" s="1658"/>
      <c r="BB341" s="1659"/>
      <c r="BC341" s="1659"/>
      <c r="BD341" s="748"/>
      <c r="BE341" s="767"/>
      <c r="BF341" s="758"/>
      <c r="BG341" s="767"/>
      <c r="BH341" s="767"/>
      <c r="BI341" s="767"/>
      <c r="BJ341" s="748"/>
      <c r="BK341" s="767"/>
      <c r="BL341" s="787"/>
      <c r="BM341" s="770"/>
      <c r="BN341" s="778"/>
      <c r="BO341" s="768"/>
      <c r="BP341" s="767"/>
      <c r="BQ341" s="767"/>
      <c r="BR341" s="758"/>
      <c r="BS341" s="770"/>
      <c r="BT341" s="778"/>
      <c r="BU341" s="768"/>
      <c r="BV341" s="767"/>
      <c r="BW341" s="758"/>
      <c r="BX341" s="758"/>
      <c r="BY341" s="748"/>
      <c r="BZ341" s="748"/>
      <c r="CA341" s="748"/>
      <c r="CB341" s="748"/>
      <c r="CC341" s="767"/>
      <c r="CD341" s="758"/>
      <c r="CE341" s="748"/>
      <c r="CF341" s="748"/>
      <c r="CG341" s="748"/>
      <c r="CH341" s="767"/>
      <c r="CI341" s="768"/>
      <c r="CJ341" s="758"/>
      <c r="CK341" s="767"/>
      <c r="CL341" s="767"/>
      <c r="CM341" s="767"/>
      <c r="CN341" s="767"/>
      <c r="CO341" s="252"/>
      <c r="CP341" s="758"/>
      <c r="CQ341" s="767"/>
      <c r="CR341" s="767"/>
      <c r="CS341" s="767"/>
      <c r="CT341" s="252"/>
      <c r="CU341" s="767"/>
      <c r="CV341" s="748"/>
      <c r="CW341" s="748"/>
      <c r="CX341" s="778"/>
      <c r="CY341" s="768"/>
      <c r="CZ341" s="748"/>
      <c r="DA341" s="748"/>
      <c r="DB341" s="758"/>
      <c r="DC341" s="767"/>
      <c r="DD341" s="767"/>
      <c r="DE341" s="767"/>
      <c r="DF341" s="748"/>
      <c r="DG341" s="767"/>
      <c r="DH341" s="767"/>
      <c r="DI341" s="5"/>
      <c r="DJ341" s="5"/>
      <c r="DK341" s="5"/>
      <c r="DL341" s="5"/>
      <c r="DM341" s="5"/>
      <c r="DN341" s="5"/>
      <c r="DO341" s="758"/>
      <c r="DP341" s="755"/>
      <c r="DQ341" s="755"/>
      <c r="DR341" s="755"/>
      <c r="DS341" s="755"/>
      <c r="DT341" s="755"/>
      <c r="DU341" s="748"/>
      <c r="DV341" s="755"/>
      <c r="DW341" s="755"/>
      <c r="DX341" s="755"/>
      <c r="DY341" s="755"/>
      <c r="DZ341" s="755"/>
      <c r="EA341" s="748"/>
      <c r="EB341" s="755"/>
      <c r="EC341" s="756"/>
      <c r="ED341" s="757"/>
      <c r="EE341" s="748"/>
      <c r="EF341" s="748"/>
      <c r="EG341" s="758"/>
      <c r="EH341" s="755"/>
      <c r="EI341" s="755"/>
      <c r="EJ341" s="755"/>
      <c r="EK341" s="755"/>
      <c r="EL341" s="755"/>
      <c r="EM341" s="748"/>
      <c r="EN341" s="755"/>
      <c r="EO341" s="765"/>
      <c r="EP341" s="766"/>
      <c r="EQ341" s="766"/>
      <c r="ER341" s="766"/>
      <c r="ES341" s="758"/>
      <c r="ET341" s="565"/>
      <c r="EU341" s="565"/>
      <c r="EV341" s="565"/>
      <c r="EW341" s="565"/>
      <c r="EX341" s="565"/>
      <c r="EY341" s="5"/>
    </row>
    <row r="342" spans="1:194" ht="14.25" customHeight="1" x14ac:dyDescent="0.15">
      <c r="A342" s="186" t="s">
        <v>202</v>
      </c>
      <c r="B342" s="417" t="s">
        <v>96</v>
      </c>
      <c r="C342" s="941">
        <v>0</v>
      </c>
      <c r="D342" s="1051">
        <v>0</v>
      </c>
      <c r="E342" s="1052">
        <v>0</v>
      </c>
      <c r="F342" s="948">
        <v>0</v>
      </c>
      <c r="G342" s="1051">
        <v>0</v>
      </c>
      <c r="H342" s="1052">
        <v>0</v>
      </c>
      <c r="I342" s="1044">
        <v>0</v>
      </c>
      <c r="J342" s="1051">
        <v>0</v>
      </c>
      <c r="K342" s="1052">
        <v>0</v>
      </c>
      <c r="L342" s="1044">
        <v>0</v>
      </c>
      <c r="M342" s="1051">
        <v>0</v>
      </c>
      <c r="N342" s="1052">
        <v>0</v>
      </c>
      <c r="O342" s="1044">
        <v>0</v>
      </c>
      <c r="P342" s="949">
        <v>0</v>
      </c>
      <c r="Q342" s="1052">
        <v>0</v>
      </c>
      <c r="R342" s="1044">
        <v>0</v>
      </c>
      <c r="S342" s="949">
        <v>0</v>
      </c>
      <c r="T342" s="1052">
        <v>0</v>
      </c>
      <c r="U342" s="1044">
        <v>0</v>
      </c>
      <c r="V342" s="1051">
        <v>0</v>
      </c>
      <c r="W342" s="1105">
        <v>0</v>
      </c>
      <c r="X342" s="1044">
        <v>0</v>
      </c>
      <c r="Y342" s="1051">
        <v>0</v>
      </c>
      <c r="Z342" s="1105">
        <v>0</v>
      </c>
      <c r="AA342" s="950">
        <v>0</v>
      </c>
      <c r="AB342" s="942">
        <v>280</v>
      </c>
      <c r="AC342" s="946">
        <v>371</v>
      </c>
      <c r="AD342" s="944">
        <v>274</v>
      </c>
      <c r="AE342" s="949">
        <v>265</v>
      </c>
      <c r="AF342" s="946">
        <v>253</v>
      </c>
      <c r="AG342" s="1044">
        <v>227</v>
      </c>
      <c r="AH342" s="942">
        <v>240</v>
      </c>
      <c r="AI342" s="1052">
        <v>251</v>
      </c>
      <c r="AJ342" s="1044">
        <v>264</v>
      </c>
      <c r="AK342" s="942">
        <v>268</v>
      </c>
      <c r="AL342" s="951">
        <v>329</v>
      </c>
      <c r="AN342" s="100"/>
      <c r="AO342" s="100"/>
      <c r="AP342" s="1655"/>
      <c r="AQ342" s="822"/>
      <c r="AR342" s="822"/>
      <c r="AS342" s="842"/>
      <c r="AT342" s="822"/>
      <c r="AU342" s="1656"/>
      <c r="AV342" s="1657"/>
      <c r="AW342" s="1657"/>
      <c r="AX342" s="1657"/>
      <c r="AZ342" s="1658"/>
      <c r="BA342" s="1656"/>
      <c r="BB342" s="822"/>
      <c r="BC342" s="822"/>
      <c r="BD342" s="748"/>
      <c r="BE342" s="748"/>
      <c r="BF342" s="787"/>
      <c r="BG342" s="767"/>
      <c r="BH342" s="767"/>
      <c r="BI342" s="767"/>
      <c r="BJ342" s="767"/>
      <c r="BK342" s="252"/>
      <c r="BL342" s="758"/>
      <c r="BM342" s="252"/>
      <c r="BN342" s="252"/>
      <c r="BO342" s="252"/>
      <c r="BP342" s="748"/>
      <c r="BQ342" s="748"/>
      <c r="BR342" s="758"/>
      <c r="BS342" s="767"/>
      <c r="BT342" s="767"/>
      <c r="BU342" s="767"/>
      <c r="BV342" s="767"/>
      <c r="BW342" s="252"/>
      <c r="BX342" s="787"/>
      <c r="BY342" s="767"/>
      <c r="BZ342" s="767"/>
      <c r="CA342" s="767"/>
      <c r="CB342" s="252"/>
      <c r="CC342" s="767"/>
      <c r="CD342" s="787"/>
      <c r="CE342" s="748"/>
      <c r="CF342" s="748"/>
      <c r="CG342" s="748"/>
      <c r="CH342" s="767"/>
      <c r="CI342" s="767"/>
      <c r="CJ342" s="787"/>
      <c r="CK342" s="755"/>
      <c r="CL342" s="755"/>
      <c r="CM342" s="755"/>
      <c r="CN342" s="755"/>
      <c r="CO342" s="755"/>
      <c r="CP342" s="748"/>
      <c r="CQ342" s="748"/>
      <c r="CR342" s="767"/>
      <c r="CS342" s="767"/>
      <c r="CT342" s="755"/>
      <c r="CU342" s="755"/>
      <c r="CV342" s="758"/>
      <c r="CW342" s="770"/>
      <c r="CX342" s="778"/>
      <c r="CY342" s="768"/>
      <c r="CZ342" s="748"/>
      <c r="DA342" s="748"/>
      <c r="DB342" s="748"/>
      <c r="DC342" s="767"/>
      <c r="DD342" s="767"/>
      <c r="DE342" s="767"/>
      <c r="DF342" s="757"/>
      <c r="DG342" s="757"/>
      <c r="DH342" s="758"/>
      <c r="DI342" s="748"/>
      <c r="DJ342" s="748"/>
      <c r="DK342" s="748"/>
      <c r="DL342" s="767"/>
      <c r="DM342" s="768"/>
      <c r="DN342" s="767"/>
      <c r="DO342" s="5"/>
      <c r="DP342" s="5"/>
      <c r="DQ342" s="5"/>
      <c r="DR342" s="5"/>
      <c r="DS342" s="5"/>
      <c r="DT342" s="5"/>
      <c r="DU342" s="758"/>
      <c r="DV342" s="755"/>
      <c r="DW342" s="755"/>
      <c r="DX342" s="755"/>
      <c r="DY342" s="755"/>
      <c r="DZ342" s="755"/>
      <c r="EA342" s="758"/>
      <c r="EB342" s="748"/>
      <c r="EC342" s="748"/>
      <c r="ED342" s="748"/>
      <c r="EE342" s="748"/>
      <c r="EF342" s="748"/>
      <c r="EG342" s="748"/>
      <c r="EH342" s="748"/>
      <c r="EI342" s="748"/>
      <c r="EJ342" s="748"/>
      <c r="EK342" s="748"/>
      <c r="EL342" s="748"/>
      <c r="EM342" s="767"/>
      <c r="EN342" s="755"/>
      <c r="EO342" s="765"/>
      <c r="EP342" s="766"/>
      <c r="EQ342" s="766"/>
      <c r="ER342" s="766"/>
      <c r="ES342" s="758"/>
      <c r="ET342" s="565"/>
      <c r="EU342" s="252"/>
      <c r="EV342" s="576"/>
      <c r="EW342" s="576"/>
      <c r="EX342" s="279"/>
    </row>
    <row r="343" spans="1:194" ht="14.25" customHeight="1" x14ac:dyDescent="0.15">
      <c r="A343" s="182" t="s">
        <v>78</v>
      </c>
      <c r="B343" s="394" t="s">
        <v>93</v>
      </c>
      <c r="C343" s="917">
        <v>0</v>
      </c>
      <c r="D343" s="1045">
        <v>0</v>
      </c>
      <c r="E343" s="1046">
        <v>0</v>
      </c>
      <c r="F343" s="924">
        <v>0</v>
      </c>
      <c r="G343" s="1045">
        <v>0</v>
      </c>
      <c r="H343" s="1046">
        <v>0</v>
      </c>
      <c r="I343" s="1042">
        <v>0</v>
      </c>
      <c r="J343" s="1045">
        <v>0</v>
      </c>
      <c r="K343" s="1046">
        <v>0</v>
      </c>
      <c r="L343" s="1042">
        <v>0</v>
      </c>
      <c r="M343" s="1045">
        <v>0</v>
      </c>
      <c r="N343" s="1046">
        <v>0</v>
      </c>
      <c r="O343" s="1042">
        <v>0</v>
      </c>
      <c r="P343" s="926">
        <v>0</v>
      </c>
      <c r="Q343" s="1046">
        <v>0</v>
      </c>
      <c r="R343" s="1042">
        <v>0</v>
      </c>
      <c r="S343" s="926">
        <v>0</v>
      </c>
      <c r="T343" s="1046">
        <v>8.3000000000000004E-2</v>
      </c>
      <c r="U343" s="1042">
        <v>0.53700000000000003</v>
      </c>
      <c r="V343" s="1045">
        <v>1.093</v>
      </c>
      <c r="W343" s="1107">
        <v>0.871</v>
      </c>
      <c r="X343" s="1042">
        <v>0.46200000000000002</v>
      </c>
      <c r="Y343" s="926">
        <v>0.153</v>
      </c>
      <c r="Z343" s="923">
        <v>1.641</v>
      </c>
      <c r="AA343" s="927">
        <v>1.429</v>
      </c>
      <c r="AB343" s="918">
        <v>0.84499999999999997</v>
      </c>
      <c r="AC343" s="922">
        <v>5.7000000000000002E-2</v>
      </c>
      <c r="AD343" s="920">
        <v>1.6E-2</v>
      </c>
      <c r="AE343" s="926">
        <v>0.16600000000000001</v>
      </c>
      <c r="AF343" s="922">
        <v>0.73099999999999998</v>
      </c>
      <c r="AG343" s="1042">
        <v>0</v>
      </c>
      <c r="AH343" s="918">
        <v>0</v>
      </c>
      <c r="AI343" s="1046">
        <v>0</v>
      </c>
      <c r="AJ343" s="1042">
        <v>0</v>
      </c>
      <c r="AK343" s="953">
        <v>0</v>
      </c>
      <c r="AL343" s="928">
        <v>0</v>
      </c>
      <c r="AN343" s="100"/>
      <c r="AO343" s="100"/>
      <c r="AQ343" s="822"/>
      <c r="AR343" s="822"/>
      <c r="AS343" s="842"/>
      <c r="AT343" s="822"/>
      <c r="AV343" s="1658"/>
      <c r="AW343" s="1658"/>
      <c r="AX343" s="1658"/>
      <c r="AY343" s="1657"/>
      <c r="BB343" s="822"/>
      <c r="BC343" s="822"/>
      <c r="BD343" s="767"/>
      <c r="BE343" s="748"/>
      <c r="BF343" s="758"/>
      <c r="BG343" s="767"/>
      <c r="BH343" s="767"/>
      <c r="BI343" s="767"/>
      <c r="BJ343" s="767"/>
      <c r="BK343" s="748"/>
      <c r="BL343" s="787"/>
      <c r="BM343" s="755"/>
      <c r="BN343" s="755"/>
      <c r="BO343" s="755"/>
      <c r="BP343" s="755"/>
      <c r="BQ343" s="755"/>
      <c r="BR343" s="758"/>
      <c r="BS343" s="748"/>
      <c r="BT343" s="748"/>
      <c r="BU343" s="748"/>
      <c r="BV343" s="748"/>
      <c r="BW343" s="748"/>
      <c r="BX343" s="758"/>
      <c r="BY343" s="767"/>
      <c r="BZ343" s="767"/>
      <c r="CA343" s="767"/>
      <c r="CB343" s="252"/>
      <c r="CC343" s="767"/>
      <c r="CD343" s="758"/>
      <c r="CE343" s="748"/>
      <c r="CF343" s="748"/>
      <c r="CG343" s="748"/>
      <c r="CH343" s="767"/>
      <c r="CI343" s="767"/>
      <c r="CJ343" s="758"/>
      <c r="CK343" s="767"/>
      <c r="CL343" s="767"/>
      <c r="CM343" s="767"/>
      <c r="CN343" s="768"/>
      <c r="CO343" s="755"/>
      <c r="CP343" s="758"/>
      <c r="CQ343" s="748"/>
      <c r="CR343" s="748"/>
      <c r="CS343" s="748"/>
      <c r="CT343" s="767"/>
      <c r="CU343" s="768"/>
      <c r="CV343" s="787"/>
      <c r="CW343" s="755"/>
      <c r="CX343" s="755"/>
      <c r="CY343" s="755"/>
      <c r="CZ343" s="755"/>
      <c r="DA343" s="755"/>
      <c r="DB343" s="758"/>
      <c r="DC343" s="770"/>
      <c r="DD343" s="756"/>
      <c r="DE343" s="757"/>
      <c r="DF343" s="767"/>
      <c r="DG343" s="767"/>
      <c r="DH343" s="787"/>
      <c r="DI343" s="748"/>
      <c r="DJ343" s="748"/>
      <c r="DK343" s="748"/>
      <c r="DL343" s="767"/>
      <c r="DM343" s="767"/>
      <c r="DN343" s="748"/>
      <c r="DO343" s="5"/>
      <c r="DP343" s="5"/>
      <c r="DQ343" s="5"/>
      <c r="DR343" s="5"/>
      <c r="DS343" s="5"/>
      <c r="DT343" s="792"/>
      <c r="DU343" s="787"/>
      <c r="DV343" s="755"/>
      <c r="DW343" s="755"/>
      <c r="DX343" s="755"/>
      <c r="DY343" s="755"/>
      <c r="DZ343" s="755"/>
      <c r="EA343" s="758"/>
      <c r="EB343" s="758"/>
      <c r="EC343" s="758"/>
      <c r="ED343" s="758"/>
      <c r="EE343" s="768"/>
      <c r="EF343" s="748"/>
      <c r="EG343" s="758"/>
      <c r="EH343" s="758"/>
      <c r="EI343" s="765"/>
      <c r="EJ343" s="766"/>
      <c r="EK343" s="766"/>
      <c r="EL343" s="766"/>
      <c r="EM343" s="748"/>
      <c r="EN343" s="565"/>
      <c r="EO343" s="252"/>
      <c r="EP343" s="576"/>
      <c r="EQ343" s="576"/>
      <c r="ER343" s="576"/>
    </row>
    <row r="344" spans="1:194" ht="14.25" customHeight="1" x14ac:dyDescent="0.15">
      <c r="A344" s="184" t="s">
        <v>203</v>
      </c>
      <c r="B344" s="395" t="s">
        <v>94</v>
      </c>
      <c r="C344" s="929">
        <v>0</v>
      </c>
      <c r="D344" s="1048">
        <v>0</v>
      </c>
      <c r="E344" s="1049">
        <v>0</v>
      </c>
      <c r="F344" s="936">
        <v>0</v>
      </c>
      <c r="G344" s="1048">
        <v>0</v>
      </c>
      <c r="H344" s="1049">
        <v>0</v>
      </c>
      <c r="I344" s="1043">
        <v>0</v>
      </c>
      <c r="J344" s="1048">
        <v>0</v>
      </c>
      <c r="K344" s="1049">
        <v>0</v>
      </c>
      <c r="L344" s="1043">
        <v>0</v>
      </c>
      <c r="M344" s="1048">
        <v>0</v>
      </c>
      <c r="N344" s="1049">
        <v>0</v>
      </c>
      <c r="O344" s="1043">
        <v>0</v>
      </c>
      <c r="P344" s="938">
        <v>0</v>
      </c>
      <c r="Q344" s="1049">
        <v>0</v>
      </c>
      <c r="R344" s="1043">
        <v>0</v>
      </c>
      <c r="S344" s="938">
        <v>0</v>
      </c>
      <c r="T344" s="1049">
        <v>160.596</v>
      </c>
      <c r="U344" s="1043">
        <v>1127.1959999999999</v>
      </c>
      <c r="V344" s="1048">
        <v>1993.7439999999999</v>
      </c>
      <c r="W344" s="935">
        <v>1392.444</v>
      </c>
      <c r="X344" s="1043">
        <v>386.85599999999999</v>
      </c>
      <c r="Y344" s="938">
        <v>120.42</v>
      </c>
      <c r="Z344" s="935">
        <v>1162.3340000000001</v>
      </c>
      <c r="AA344" s="939">
        <v>1424.817</v>
      </c>
      <c r="AB344" s="930">
        <v>904.17600000000004</v>
      </c>
      <c r="AC344" s="934">
        <v>2736.5039999999999</v>
      </c>
      <c r="AD344" s="932">
        <v>52.595999999999997</v>
      </c>
      <c r="AE344" s="938">
        <v>253584</v>
      </c>
      <c r="AF344" s="934">
        <v>1041.0139999999999</v>
      </c>
      <c r="AG344" s="1043">
        <v>0</v>
      </c>
      <c r="AH344" s="930">
        <v>0</v>
      </c>
      <c r="AI344" s="1049">
        <v>0</v>
      </c>
      <c r="AJ344" s="1043">
        <v>0</v>
      </c>
      <c r="AK344" s="930">
        <v>0</v>
      </c>
      <c r="AL344" s="940">
        <v>0</v>
      </c>
      <c r="AN344" s="100"/>
      <c r="AO344" s="100"/>
      <c r="AQ344" s="822"/>
      <c r="AR344" s="822"/>
      <c r="AS344" s="842"/>
      <c r="AT344" s="822"/>
      <c r="AV344" s="1658"/>
      <c r="AW344" s="1658"/>
      <c r="AX344" s="1658"/>
      <c r="AY344" s="1658"/>
      <c r="AZ344" s="1657"/>
      <c r="BB344" s="1659"/>
      <c r="BC344" s="1659"/>
      <c r="BD344" s="767"/>
      <c r="BE344" s="767"/>
      <c r="BF344" s="758"/>
      <c r="BG344" s="767"/>
      <c r="BH344" s="767"/>
      <c r="BI344" s="767"/>
      <c r="BJ344" s="767"/>
      <c r="BK344" s="748"/>
      <c r="BL344" s="758"/>
      <c r="BM344" s="767"/>
      <c r="BN344" s="767"/>
      <c r="BO344" s="767"/>
      <c r="BP344" s="767"/>
      <c r="BQ344" s="767"/>
      <c r="BR344" s="787"/>
      <c r="BS344" s="767"/>
      <c r="BT344" s="767"/>
      <c r="BU344" s="767"/>
      <c r="BV344" s="748"/>
      <c r="BW344" s="767"/>
      <c r="BX344" s="758"/>
      <c r="BY344" s="767"/>
      <c r="BZ344" s="767"/>
      <c r="CA344" s="767"/>
      <c r="CB344" s="252"/>
      <c r="CC344" s="767"/>
      <c r="CD344" s="758"/>
      <c r="CE344" s="755"/>
      <c r="CF344" s="755"/>
      <c r="CG344" s="755"/>
      <c r="CH344" s="755"/>
      <c r="CI344" s="767"/>
      <c r="CJ344" s="758"/>
      <c r="CK344" s="767"/>
      <c r="CL344" s="748"/>
      <c r="CM344" s="748"/>
      <c r="CN344" s="768"/>
      <c r="CO344" s="768"/>
      <c r="CP344" s="758"/>
      <c r="CQ344" s="770"/>
      <c r="CR344" s="778"/>
      <c r="CS344" s="768"/>
      <c r="CT344" s="748"/>
      <c r="CU344" s="748"/>
      <c r="CV344" s="748"/>
      <c r="CW344" s="767"/>
      <c r="CX344" s="767"/>
      <c r="CY344" s="767"/>
      <c r="CZ344" s="767"/>
      <c r="DA344" s="767"/>
      <c r="DB344" s="767"/>
      <c r="DC344" s="5"/>
      <c r="DD344" s="5"/>
      <c r="DE344" s="5"/>
      <c r="DF344" s="5"/>
      <c r="DG344" s="792"/>
      <c r="DH344" s="5"/>
      <c r="DI344" s="758"/>
      <c r="DJ344" s="755"/>
      <c r="DK344" s="755"/>
      <c r="DL344" s="755"/>
      <c r="DM344" s="755"/>
      <c r="DN344" s="755"/>
      <c r="DO344" s="748"/>
      <c r="DP344" s="755"/>
      <c r="DQ344" s="765"/>
      <c r="DR344" s="766"/>
      <c r="DS344" s="766"/>
      <c r="DT344" s="766"/>
      <c r="DU344" s="758"/>
      <c r="DV344" s="252"/>
      <c r="DW344" s="252"/>
      <c r="DX344" s="252"/>
      <c r="DY344" s="576"/>
      <c r="DZ344" s="576"/>
    </row>
    <row r="345" spans="1:194" ht="14.25" customHeight="1" x14ac:dyDescent="0.15">
      <c r="A345" s="186" t="s">
        <v>203</v>
      </c>
      <c r="B345" s="417" t="s">
        <v>96</v>
      </c>
      <c r="C345" s="941">
        <v>0</v>
      </c>
      <c r="D345" s="1051">
        <v>0</v>
      </c>
      <c r="E345" s="1052">
        <v>0</v>
      </c>
      <c r="F345" s="948">
        <v>0</v>
      </c>
      <c r="G345" s="1051">
        <v>0</v>
      </c>
      <c r="H345" s="1052">
        <v>0</v>
      </c>
      <c r="I345" s="1044">
        <v>0</v>
      </c>
      <c r="J345" s="1051">
        <v>0</v>
      </c>
      <c r="K345" s="1052">
        <v>0</v>
      </c>
      <c r="L345" s="1044">
        <v>0</v>
      </c>
      <c r="M345" s="1051">
        <v>0</v>
      </c>
      <c r="N345" s="1052">
        <v>0</v>
      </c>
      <c r="O345" s="1044">
        <v>0</v>
      </c>
      <c r="P345" s="949">
        <v>0</v>
      </c>
      <c r="Q345" s="1052">
        <v>0</v>
      </c>
      <c r="R345" s="1044">
        <v>0</v>
      </c>
      <c r="S345" s="949">
        <v>0</v>
      </c>
      <c r="T345" s="1052">
        <v>1935</v>
      </c>
      <c r="U345" s="1044">
        <v>2099</v>
      </c>
      <c r="V345" s="1051">
        <v>1815</v>
      </c>
      <c r="W345" s="947">
        <v>1599</v>
      </c>
      <c r="X345" s="1044">
        <v>837</v>
      </c>
      <c r="Y345" s="949">
        <v>787</v>
      </c>
      <c r="Z345" s="947">
        <v>708</v>
      </c>
      <c r="AA345" s="950">
        <v>997</v>
      </c>
      <c r="AB345" s="942">
        <v>1070</v>
      </c>
      <c r="AC345" s="946">
        <v>371</v>
      </c>
      <c r="AD345" s="944">
        <v>3287</v>
      </c>
      <c r="AE345" s="949">
        <v>1528</v>
      </c>
      <c r="AF345" s="946">
        <v>1424</v>
      </c>
      <c r="AG345" s="1044">
        <v>0</v>
      </c>
      <c r="AH345" s="942">
        <v>0</v>
      </c>
      <c r="AI345" s="1052">
        <v>0</v>
      </c>
      <c r="AJ345" s="1044">
        <v>0</v>
      </c>
      <c r="AK345" s="942">
        <v>0</v>
      </c>
      <c r="AL345" s="951">
        <v>0</v>
      </c>
      <c r="AO345" s="1651"/>
      <c r="AP345" s="1655"/>
      <c r="AQ345" s="822"/>
      <c r="AR345" s="822"/>
      <c r="AS345" s="842"/>
      <c r="AT345" s="822"/>
      <c r="AU345" s="1656"/>
      <c r="AV345" s="1660"/>
      <c r="AW345" s="1660"/>
      <c r="AX345" s="1660"/>
      <c r="AY345" s="1658"/>
      <c r="AZ345" s="1658"/>
      <c r="BA345" s="1656"/>
      <c r="BB345" s="822"/>
      <c r="BC345" s="822"/>
      <c r="BD345" s="767"/>
      <c r="BE345" s="748"/>
      <c r="BF345" s="758"/>
      <c r="BG345" s="252"/>
      <c r="BH345" s="252"/>
      <c r="BI345" s="252"/>
      <c r="BJ345" s="748"/>
      <c r="BK345" s="767"/>
      <c r="BL345" s="758"/>
      <c r="BM345" s="252"/>
      <c r="BN345" s="252"/>
      <c r="BO345" s="252"/>
      <c r="BP345" s="252"/>
      <c r="BQ345" s="748"/>
      <c r="BR345" s="787"/>
      <c r="BS345" s="748"/>
      <c r="BT345" s="748"/>
      <c r="BU345" s="748"/>
      <c r="BV345" s="252"/>
      <c r="BW345" s="767"/>
      <c r="BX345" s="787"/>
      <c r="BY345" s="770"/>
      <c r="BZ345" s="778"/>
      <c r="CA345" s="768"/>
      <c r="CB345" s="748"/>
      <c r="CC345" s="755"/>
      <c r="CD345" s="748"/>
      <c r="CE345" s="767"/>
      <c r="CF345" s="748"/>
      <c r="CG345" s="748"/>
      <c r="CH345" s="748"/>
      <c r="CI345" s="767"/>
      <c r="CJ345" s="758"/>
      <c r="CK345" s="748"/>
      <c r="CL345" s="748"/>
      <c r="CM345" s="792"/>
      <c r="CN345" s="5"/>
      <c r="CO345" s="5"/>
      <c r="CP345" s="5"/>
      <c r="CQ345" s="758"/>
      <c r="CR345" s="748"/>
      <c r="CS345" s="748"/>
      <c r="CT345" s="748"/>
      <c r="CU345" s="767"/>
      <c r="CV345" s="748"/>
      <c r="CW345" s="748"/>
      <c r="CX345" s="767"/>
      <c r="CY345" s="767"/>
      <c r="CZ345" s="767"/>
      <c r="DA345" s="748"/>
      <c r="DB345" s="748"/>
      <c r="DC345" s="767"/>
      <c r="DD345" s="767"/>
      <c r="DE345" s="765"/>
      <c r="DF345" s="766"/>
      <c r="DG345" s="766"/>
      <c r="DH345" s="766"/>
      <c r="DI345" s="758"/>
      <c r="DJ345" s="576"/>
      <c r="DK345" s="565"/>
      <c r="DL345" s="565"/>
      <c r="DM345" s="56"/>
      <c r="DN345" s="56"/>
    </row>
    <row r="346" spans="1:194" ht="14.25" customHeight="1" x14ac:dyDescent="0.15">
      <c r="A346" s="182" t="s">
        <v>80</v>
      </c>
      <c r="B346" s="394" t="s">
        <v>93</v>
      </c>
      <c r="C346" s="917">
        <v>116.88800000000001</v>
      </c>
      <c r="D346" s="918">
        <v>141.167</v>
      </c>
      <c r="E346" s="922">
        <v>177.327</v>
      </c>
      <c r="F346" s="920">
        <v>196.75399999999999</v>
      </c>
      <c r="G346" s="1111">
        <v>172.5</v>
      </c>
      <c r="H346" s="919">
        <v>151.447</v>
      </c>
      <c r="I346" s="920">
        <v>214.89</v>
      </c>
      <c r="J346" s="918">
        <v>217.15600000000001</v>
      </c>
      <c r="K346" s="922">
        <v>206.215</v>
      </c>
      <c r="L346" s="920">
        <v>181.47200000000001</v>
      </c>
      <c r="M346" s="918">
        <v>179.88300000000001</v>
      </c>
      <c r="N346" s="922">
        <v>121.568</v>
      </c>
      <c r="O346" s="959">
        <v>141.066</v>
      </c>
      <c r="P346" s="921">
        <v>104.491</v>
      </c>
      <c r="Q346" s="923">
        <v>64.192999999999998</v>
      </c>
      <c r="R346" s="955">
        <v>18.257999999999999</v>
      </c>
      <c r="S346" s="918">
        <v>2.6970000000000001</v>
      </c>
      <c r="T346" s="1046">
        <v>0.17599999999999999</v>
      </c>
      <c r="U346" s="924">
        <v>0</v>
      </c>
      <c r="V346" s="1077">
        <v>0</v>
      </c>
      <c r="W346" s="923">
        <v>0</v>
      </c>
      <c r="X346" s="1042">
        <v>0</v>
      </c>
      <c r="Y346" s="926">
        <v>0</v>
      </c>
      <c r="Z346" s="923">
        <v>0</v>
      </c>
      <c r="AA346" s="927">
        <v>0</v>
      </c>
      <c r="AB346" s="918">
        <v>0</v>
      </c>
      <c r="AC346" s="922">
        <v>0</v>
      </c>
      <c r="AD346" s="920">
        <v>0</v>
      </c>
      <c r="AE346" s="926">
        <v>3.7999999999999999E-2</v>
      </c>
      <c r="AF346" s="922">
        <v>0.88300000000000001</v>
      </c>
      <c r="AG346" s="1042">
        <v>4.8869999999999996</v>
      </c>
      <c r="AH346" s="1077">
        <v>11.8</v>
      </c>
      <c r="AI346" s="922">
        <v>28.867999999999999</v>
      </c>
      <c r="AJ346" s="920">
        <v>49.146999999999998</v>
      </c>
      <c r="AK346" s="918">
        <v>92.813000000000002</v>
      </c>
      <c r="AL346" s="928">
        <v>107.012</v>
      </c>
      <c r="AN346" s="100"/>
      <c r="AO346" s="1651"/>
      <c r="AQ346" s="822"/>
      <c r="AR346" s="822"/>
      <c r="AS346" s="842"/>
      <c r="AT346" s="822"/>
      <c r="AV346" s="1658"/>
      <c r="AW346" s="1658"/>
      <c r="AX346" s="1658"/>
      <c r="AY346" s="1660"/>
      <c r="AZ346" s="1658"/>
      <c r="BB346" s="822"/>
      <c r="BC346" s="822"/>
      <c r="BD346" s="767"/>
      <c r="BE346" s="748"/>
      <c r="BF346" s="787"/>
      <c r="BG346" s="767"/>
      <c r="BH346" s="767"/>
      <c r="BI346" s="767"/>
      <c r="BJ346" s="767"/>
      <c r="BK346" s="768"/>
      <c r="BL346" s="758"/>
      <c r="BM346" s="41"/>
      <c r="BN346" s="41"/>
      <c r="BO346" s="41"/>
      <c r="BP346" s="41"/>
      <c r="BQ346" s="41"/>
      <c r="BR346" s="758"/>
      <c r="BS346" s="755"/>
      <c r="BT346" s="755"/>
      <c r="BU346" s="755"/>
      <c r="BV346" s="755"/>
      <c r="BW346" s="755"/>
      <c r="BX346" s="758"/>
      <c r="BY346" s="770"/>
      <c r="BZ346" s="767"/>
      <c r="CA346" s="767"/>
      <c r="CB346" s="767"/>
      <c r="CC346" s="748"/>
      <c r="CD346" s="758"/>
      <c r="CE346" s="767"/>
      <c r="CF346" s="767"/>
      <c r="CG346" s="767"/>
      <c r="CH346" s="748"/>
      <c r="CI346" s="767"/>
      <c r="CJ346" s="748"/>
      <c r="CP346" s="792"/>
      <c r="CQ346" s="787"/>
      <c r="CR346" s="755"/>
      <c r="CS346" s="755"/>
      <c r="CT346" s="755"/>
      <c r="CU346" s="755"/>
      <c r="CV346" s="755"/>
      <c r="CW346" s="758"/>
      <c r="CX346" s="758"/>
      <c r="CY346" s="765"/>
      <c r="CZ346" s="766"/>
      <c r="DA346" s="766"/>
      <c r="DB346" s="766"/>
      <c r="DC346" s="755"/>
    </row>
    <row r="347" spans="1:194" ht="14.25" customHeight="1" x14ac:dyDescent="0.15">
      <c r="A347" s="184" t="s">
        <v>204</v>
      </c>
      <c r="B347" s="395" t="s">
        <v>94</v>
      </c>
      <c r="C347" s="929">
        <v>202069.91800000001</v>
      </c>
      <c r="D347" s="930">
        <v>201677.21400000001</v>
      </c>
      <c r="E347" s="934">
        <v>252620.166</v>
      </c>
      <c r="F347" s="932">
        <v>284757.76500000001</v>
      </c>
      <c r="G347" s="1054">
        <v>243217.14499999999</v>
      </c>
      <c r="H347" s="931">
        <v>213906.81599999999</v>
      </c>
      <c r="I347" s="932">
        <v>292761.31300000002</v>
      </c>
      <c r="J347" s="973">
        <v>263984.21299999999</v>
      </c>
      <c r="K347" s="934">
        <v>232387.09599999999</v>
      </c>
      <c r="L347" s="932">
        <v>200351.622</v>
      </c>
      <c r="M347" s="930">
        <v>196354.37100000001</v>
      </c>
      <c r="N347" s="934">
        <v>129895.72199999999</v>
      </c>
      <c r="O347" s="972">
        <v>142739.72</v>
      </c>
      <c r="P347" s="930">
        <v>102855.99800000001</v>
      </c>
      <c r="Q347" s="935">
        <v>57702.627</v>
      </c>
      <c r="R347" s="969">
        <v>15805.841</v>
      </c>
      <c r="S347" s="930">
        <v>2470.6320000000001</v>
      </c>
      <c r="T347" s="1049">
        <v>126.95399999999999</v>
      </c>
      <c r="U347" s="936">
        <v>0</v>
      </c>
      <c r="V347" s="1078">
        <v>0</v>
      </c>
      <c r="W347" s="935">
        <v>0</v>
      </c>
      <c r="X347" s="1043">
        <v>0</v>
      </c>
      <c r="Y347" s="938">
        <v>0</v>
      </c>
      <c r="Z347" s="935">
        <v>0</v>
      </c>
      <c r="AA347" s="939">
        <v>0</v>
      </c>
      <c r="AB347" s="930">
        <v>0</v>
      </c>
      <c r="AC347" s="934">
        <v>0</v>
      </c>
      <c r="AD347" s="932">
        <v>0</v>
      </c>
      <c r="AE347" s="938">
        <v>110.592</v>
      </c>
      <c r="AF347" s="934">
        <v>4165.6120000000001</v>
      </c>
      <c r="AG347" s="1043">
        <v>15032.796</v>
      </c>
      <c r="AH347" s="1078">
        <v>27091.850999999999</v>
      </c>
      <c r="AI347" s="934">
        <v>67775.095000000001</v>
      </c>
      <c r="AJ347" s="932">
        <v>119259.738</v>
      </c>
      <c r="AK347" s="930">
        <v>225210.85200000001</v>
      </c>
      <c r="AL347" s="940">
        <v>344221.21899999998</v>
      </c>
      <c r="AN347" s="100"/>
      <c r="AO347" s="1651"/>
      <c r="AQ347" s="822"/>
      <c r="AR347" s="822"/>
      <c r="AS347" s="842"/>
      <c r="AT347" s="822"/>
      <c r="AV347" s="1660"/>
      <c r="AW347" s="1660"/>
      <c r="AX347" s="1660"/>
      <c r="AY347" s="1658"/>
      <c r="AZ347" s="1660"/>
      <c r="BB347" s="822"/>
      <c r="BC347" s="822"/>
      <c r="BD347" s="767"/>
      <c r="BE347" s="748"/>
      <c r="BF347" s="758"/>
      <c r="BG347" s="748"/>
      <c r="BH347" s="748"/>
      <c r="BI347" s="748"/>
      <c r="BJ347" s="767"/>
      <c r="BK347" s="748"/>
      <c r="BL347" s="787"/>
      <c r="BM347" s="755"/>
      <c r="BN347" s="755"/>
      <c r="BO347" s="755"/>
      <c r="BP347" s="755"/>
      <c r="BQ347" s="755"/>
      <c r="BR347" s="758"/>
      <c r="BS347" s="767"/>
      <c r="BT347" s="767"/>
      <c r="BU347" s="5"/>
      <c r="BV347" s="5"/>
      <c r="BW347" s="59"/>
      <c r="BX347" s="5"/>
      <c r="BY347" s="755"/>
      <c r="BZ347" s="755"/>
      <c r="CA347" s="755"/>
      <c r="CB347" s="755"/>
    </row>
    <row r="348" spans="1:194" ht="14.25" customHeight="1" x14ac:dyDescent="0.15">
      <c r="A348" s="264"/>
      <c r="B348" s="417" t="s">
        <v>96</v>
      </c>
      <c r="C348" s="941">
        <v>1729</v>
      </c>
      <c r="D348" s="942">
        <v>1429</v>
      </c>
      <c r="E348" s="946">
        <v>1425</v>
      </c>
      <c r="F348" s="944">
        <v>1447</v>
      </c>
      <c r="G348" s="1051">
        <v>1410</v>
      </c>
      <c r="H348" s="943">
        <v>1412</v>
      </c>
      <c r="I348" s="944">
        <v>1362</v>
      </c>
      <c r="J348" s="942">
        <v>1216</v>
      </c>
      <c r="K348" s="946">
        <v>1127</v>
      </c>
      <c r="L348" s="944">
        <v>1104</v>
      </c>
      <c r="M348" s="942">
        <v>1092</v>
      </c>
      <c r="N348" s="946">
        <v>1069</v>
      </c>
      <c r="O348" s="979">
        <v>1012</v>
      </c>
      <c r="P348" s="942">
        <v>984</v>
      </c>
      <c r="Q348" s="947">
        <v>899</v>
      </c>
      <c r="R348" s="944">
        <v>866</v>
      </c>
      <c r="S348" s="942">
        <v>916</v>
      </c>
      <c r="T348" s="1052">
        <v>721</v>
      </c>
      <c r="U348" s="948">
        <v>0</v>
      </c>
      <c r="V348" s="980">
        <v>0</v>
      </c>
      <c r="W348" s="947">
        <v>0</v>
      </c>
      <c r="X348" s="1044">
        <v>0</v>
      </c>
      <c r="Y348" s="949">
        <v>0</v>
      </c>
      <c r="Z348" s="947">
        <v>0</v>
      </c>
      <c r="AA348" s="950">
        <v>0</v>
      </c>
      <c r="AB348" s="942">
        <v>0</v>
      </c>
      <c r="AC348" s="946">
        <v>0</v>
      </c>
      <c r="AD348" s="944">
        <v>0</v>
      </c>
      <c r="AE348" s="949">
        <v>2910</v>
      </c>
      <c r="AF348" s="946">
        <v>4718</v>
      </c>
      <c r="AG348" s="1044">
        <v>3076</v>
      </c>
      <c r="AH348" s="980">
        <v>2296</v>
      </c>
      <c r="AI348" s="946">
        <v>2348</v>
      </c>
      <c r="AJ348" s="944">
        <v>2427</v>
      </c>
      <c r="AK348" s="942">
        <v>2427</v>
      </c>
      <c r="AL348" s="951">
        <v>2282</v>
      </c>
      <c r="AN348" s="100"/>
      <c r="AO348" s="1651"/>
      <c r="AP348" s="1655"/>
      <c r="AQ348" s="822"/>
      <c r="AR348" s="822"/>
      <c r="AS348" s="842"/>
      <c r="AT348" s="822"/>
      <c r="AU348" s="1656"/>
      <c r="AV348" s="1658"/>
      <c r="AW348" s="1658"/>
      <c r="AX348" s="1658"/>
      <c r="AY348" s="1660"/>
      <c r="AZ348" s="1658"/>
      <c r="BA348" s="1656"/>
      <c r="BB348" s="1659"/>
      <c r="BC348" s="1659"/>
      <c r="BD348" s="767"/>
      <c r="BE348" s="767"/>
      <c r="BF348" s="787"/>
      <c r="BG348" s="770"/>
      <c r="BH348" s="778"/>
      <c r="BI348" s="768"/>
      <c r="BJ348" s="748"/>
      <c r="BK348" s="748"/>
      <c r="BL348" s="758"/>
      <c r="BM348" s="770"/>
      <c r="BN348" s="767"/>
      <c r="BO348" s="5"/>
      <c r="BP348" s="59"/>
      <c r="BQ348" s="5"/>
      <c r="BR348" s="5"/>
    </row>
    <row r="349" spans="1:194" ht="14.25" customHeight="1" x14ac:dyDescent="0.15">
      <c r="A349" s="250" t="s">
        <v>81</v>
      </c>
      <c r="B349" s="394" t="s">
        <v>93</v>
      </c>
      <c r="C349" s="917">
        <v>80.587999999999994</v>
      </c>
      <c r="D349" s="918">
        <v>89.027000000000001</v>
      </c>
      <c r="E349" s="922">
        <v>109.191</v>
      </c>
      <c r="F349" s="920">
        <v>115.16500000000001</v>
      </c>
      <c r="G349" s="918">
        <v>93.596999999999994</v>
      </c>
      <c r="H349" s="919">
        <v>84.35</v>
      </c>
      <c r="I349" s="920">
        <v>122.084</v>
      </c>
      <c r="J349" s="918">
        <v>131.119</v>
      </c>
      <c r="K349" s="922">
        <v>125.05</v>
      </c>
      <c r="L349" s="920">
        <v>116.38200000000001</v>
      </c>
      <c r="M349" s="918">
        <v>118.259</v>
      </c>
      <c r="N349" s="922">
        <v>79.198999999999998</v>
      </c>
      <c r="O349" s="920">
        <v>92.632999999999996</v>
      </c>
      <c r="P349" s="918">
        <v>64.418999999999997</v>
      </c>
      <c r="Q349" s="923">
        <v>34.61</v>
      </c>
      <c r="R349" s="920">
        <v>5.6459999999999999</v>
      </c>
      <c r="S349" s="918">
        <v>0.185</v>
      </c>
      <c r="T349" s="922">
        <v>0</v>
      </c>
      <c r="U349" s="924">
        <v>0</v>
      </c>
      <c r="V349" s="1077">
        <v>0</v>
      </c>
      <c r="W349" s="923">
        <v>0</v>
      </c>
      <c r="X349" s="1042">
        <v>0</v>
      </c>
      <c r="Y349" s="1077">
        <v>0</v>
      </c>
      <c r="Z349" s="923">
        <v>0</v>
      </c>
      <c r="AA349" s="927">
        <v>0</v>
      </c>
      <c r="AB349" s="918">
        <v>0</v>
      </c>
      <c r="AC349" s="922">
        <v>0</v>
      </c>
      <c r="AD349" s="920">
        <v>0</v>
      </c>
      <c r="AE349" s="926">
        <v>0</v>
      </c>
      <c r="AF349" s="922">
        <v>0.504</v>
      </c>
      <c r="AG349" s="920">
        <v>3.7080000000000002</v>
      </c>
      <c r="AH349" s="918">
        <v>9.6549999999999994</v>
      </c>
      <c r="AI349" s="922">
        <v>0</v>
      </c>
      <c r="AJ349" s="920">
        <v>0</v>
      </c>
      <c r="AK349" s="918">
        <v>74.334000000000003</v>
      </c>
      <c r="AL349" s="928">
        <v>83.581000000000003</v>
      </c>
      <c r="AM349" s="4"/>
      <c r="AN349" s="100"/>
      <c r="AO349" s="1651"/>
      <c r="AQ349" s="822"/>
      <c r="AR349" s="822"/>
      <c r="AS349" s="842"/>
      <c r="AT349" s="822"/>
      <c r="AV349" s="1658"/>
      <c r="AW349" s="1658"/>
      <c r="AX349" s="1658"/>
      <c r="AY349" s="1658"/>
      <c r="AZ349" s="1660"/>
      <c r="BB349" s="842"/>
      <c r="BC349" s="842"/>
      <c r="BD349" s="748"/>
      <c r="BE349" s="768"/>
      <c r="BF349" s="787"/>
      <c r="BG349" s="755"/>
      <c r="BH349" s="755"/>
      <c r="BI349" s="755"/>
      <c r="BJ349" s="755"/>
      <c r="BK349" s="755"/>
      <c r="BL349" s="767"/>
      <c r="BM349" s="778"/>
      <c r="BN349" s="768"/>
      <c r="BO349" s="748"/>
      <c r="BP349" s="748"/>
      <c r="BQ349" s="758"/>
      <c r="BR349" s="767"/>
      <c r="BS349" s="767"/>
      <c r="BT349" s="5"/>
      <c r="BU349" s="5"/>
      <c r="BV349" s="5"/>
      <c r="BW349" s="792"/>
    </row>
    <row r="350" spans="1:194" ht="14.25" customHeight="1" x14ac:dyDescent="0.15">
      <c r="A350" s="184" t="s">
        <v>205</v>
      </c>
      <c r="B350" s="395" t="s">
        <v>94</v>
      </c>
      <c r="C350" s="929">
        <v>139325.07399999999</v>
      </c>
      <c r="D350" s="930">
        <v>127749.185</v>
      </c>
      <c r="E350" s="934">
        <v>157233.01699999999</v>
      </c>
      <c r="F350" s="932">
        <v>169096.329</v>
      </c>
      <c r="G350" s="930">
        <v>134418.41699999999</v>
      </c>
      <c r="H350" s="971">
        <v>120668.99400000001</v>
      </c>
      <c r="I350" s="932">
        <v>168246.89199999999</v>
      </c>
      <c r="J350" s="930">
        <v>159616.85</v>
      </c>
      <c r="K350" s="934">
        <v>142371.59299999999</v>
      </c>
      <c r="L350" s="932">
        <v>127672.14</v>
      </c>
      <c r="M350" s="930">
        <v>127211.72100000001</v>
      </c>
      <c r="N350" s="934">
        <v>83591.112999999998</v>
      </c>
      <c r="O350" s="972">
        <v>92206.32</v>
      </c>
      <c r="P350" s="930">
        <v>61801.815999999999</v>
      </c>
      <c r="Q350" s="935">
        <v>30226.843000000001</v>
      </c>
      <c r="R350" s="932">
        <v>4761.99</v>
      </c>
      <c r="S350" s="930">
        <v>153.23099999999999</v>
      </c>
      <c r="T350" s="934">
        <v>0</v>
      </c>
      <c r="U350" s="936">
        <v>0</v>
      </c>
      <c r="V350" s="1078">
        <v>0</v>
      </c>
      <c r="W350" s="935">
        <v>0</v>
      </c>
      <c r="X350" s="1043">
        <v>0</v>
      </c>
      <c r="Y350" s="1078">
        <v>0</v>
      </c>
      <c r="Z350" s="935">
        <v>0</v>
      </c>
      <c r="AA350" s="939">
        <v>0</v>
      </c>
      <c r="AB350" s="930">
        <v>0</v>
      </c>
      <c r="AC350" s="934">
        <v>0</v>
      </c>
      <c r="AD350" s="932">
        <v>0</v>
      </c>
      <c r="AE350" s="938">
        <v>0</v>
      </c>
      <c r="AF350" s="934">
        <v>2560.9479999999999</v>
      </c>
      <c r="AG350" s="932">
        <v>11477.058000000001</v>
      </c>
      <c r="AH350" s="930">
        <v>22124.662</v>
      </c>
      <c r="AI350" s="934">
        <v>0</v>
      </c>
      <c r="AJ350" s="932">
        <v>0</v>
      </c>
      <c r="AK350" s="930">
        <v>177968.36900000001</v>
      </c>
      <c r="AL350" s="940">
        <v>191158.34700000001</v>
      </c>
      <c r="AM350" s="4"/>
      <c r="AN350" s="100"/>
      <c r="AO350" s="100"/>
      <c r="AQ350" s="822"/>
      <c r="AR350" s="822"/>
      <c r="AS350" s="842"/>
      <c r="AT350" s="822"/>
      <c r="AV350" s="1660"/>
      <c r="AW350" s="1660"/>
      <c r="AX350" s="1660"/>
      <c r="AY350" s="1658"/>
      <c r="AZ350" s="1658"/>
      <c r="BB350" s="1656"/>
      <c r="BC350" s="1656"/>
      <c r="BD350" s="764"/>
      <c r="BE350" s="758"/>
      <c r="BF350" s="758"/>
      <c r="BG350" s="252"/>
      <c r="BH350" s="252"/>
      <c r="BI350" s="252"/>
      <c r="BJ350" s="748"/>
      <c r="BK350" s="767"/>
      <c r="BL350" s="758"/>
      <c r="BM350" s="767"/>
      <c r="BN350" s="767"/>
      <c r="BO350" s="767"/>
      <c r="BP350" s="767"/>
      <c r="BQ350" s="767"/>
      <c r="BR350" s="758"/>
      <c r="BS350" s="755"/>
      <c r="BT350" s="755"/>
      <c r="BU350" s="755"/>
      <c r="BV350" s="755"/>
      <c r="BW350" s="755"/>
      <c r="BX350" s="758"/>
      <c r="BY350" s="767"/>
      <c r="BZ350" s="767"/>
      <c r="CA350" s="768"/>
      <c r="CB350" s="767"/>
      <c r="CC350" s="758"/>
      <c r="CD350" s="758"/>
      <c r="CE350" s="767"/>
      <c r="CF350" s="767"/>
      <c r="CG350" s="767"/>
      <c r="CH350" s="768"/>
      <c r="CI350" s="767"/>
      <c r="CJ350" s="758"/>
      <c r="CK350" s="770"/>
      <c r="CL350" s="778"/>
      <c r="CM350" s="768"/>
      <c r="CN350" s="748"/>
      <c r="CO350" s="748"/>
      <c r="CP350" s="787"/>
      <c r="CQ350" s="755"/>
      <c r="CR350" s="756"/>
      <c r="CS350" s="757"/>
      <c r="CT350" s="757"/>
      <c r="CU350" s="757"/>
      <c r="CV350" s="758"/>
      <c r="CW350" s="755"/>
      <c r="CX350" s="756"/>
      <c r="CY350" s="768"/>
      <c r="CZ350" s="768"/>
      <c r="DA350" s="768"/>
      <c r="DB350" s="767"/>
      <c r="DC350" s="5"/>
      <c r="DD350" s="5"/>
      <c r="DE350" s="5"/>
      <c r="DF350" s="5"/>
      <c r="DG350" s="792"/>
      <c r="DH350" s="5"/>
      <c r="DI350" s="755"/>
      <c r="DJ350" s="59"/>
      <c r="DK350" s="5"/>
      <c r="DL350" s="3"/>
      <c r="DM350" s="5"/>
      <c r="DN350" s="5"/>
    </row>
    <row r="351" spans="1:194" ht="14.25" customHeight="1" x14ac:dyDescent="0.15">
      <c r="A351" s="264"/>
      <c r="B351" s="417" t="s">
        <v>96</v>
      </c>
      <c r="C351" s="941">
        <v>1729</v>
      </c>
      <c r="D351" s="942">
        <v>1435</v>
      </c>
      <c r="E351" s="946">
        <v>1440</v>
      </c>
      <c r="F351" s="944">
        <v>1468</v>
      </c>
      <c r="G351" s="942">
        <v>1436</v>
      </c>
      <c r="H351" s="943">
        <v>1431</v>
      </c>
      <c r="I351" s="944">
        <v>1378</v>
      </c>
      <c r="J351" s="942">
        <v>1217</v>
      </c>
      <c r="K351" s="946">
        <v>1139</v>
      </c>
      <c r="L351" s="945">
        <v>1097</v>
      </c>
      <c r="M351" s="942">
        <v>1076</v>
      </c>
      <c r="N351" s="946">
        <v>1055</v>
      </c>
      <c r="O351" s="944">
        <v>995</v>
      </c>
      <c r="P351" s="942">
        <v>959</v>
      </c>
      <c r="Q351" s="947">
        <v>873</v>
      </c>
      <c r="R351" s="944">
        <v>843</v>
      </c>
      <c r="S351" s="942">
        <v>828</v>
      </c>
      <c r="T351" s="946">
        <v>0</v>
      </c>
      <c r="U351" s="948">
        <v>0</v>
      </c>
      <c r="V351" s="1112">
        <v>0</v>
      </c>
      <c r="W351" s="947">
        <v>0</v>
      </c>
      <c r="X351" s="1044">
        <v>0</v>
      </c>
      <c r="Y351" s="1113">
        <v>0</v>
      </c>
      <c r="Z351" s="947">
        <v>0</v>
      </c>
      <c r="AA351" s="950">
        <v>0</v>
      </c>
      <c r="AB351" s="942">
        <v>0</v>
      </c>
      <c r="AC351" s="946">
        <v>0</v>
      </c>
      <c r="AD351" s="944">
        <v>0</v>
      </c>
      <c r="AE351" s="949">
        <v>0</v>
      </c>
      <c r="AF351" s="1114">
        <v>5081</v>
      </c>
      <c r="AG351" s="944">
        <v>3095</v>
      </c>
      <c r="AH351" s="945">
        <v>2292</v>
      </c>
      <c r="AI351" s="946">
        <v>0</v>
      </c>
      <c r="AJ351" s="945">
        <v>0</v>
      </c>
      <c r="AK351" s="942">
        <v>2394</v>
      </c>
      <c r="AL351" s="951">
        <v>0</v>
      </c>
      <c r="AM351" s="4"/>
      <c r="AN351" s="100"/>
      <c r="AO351" s="100"/>
      <c r="AP351" s="1655"/>
      <c r="AQ351" s="822"/>
      <c r="AR351" s="822"/>
      <c r="AS351" s="842"/>
      <c r="AT351" s="822"/>
      <c r="AU351" s="1656"/>
      <c r="AV351" s="1658"/>
      <c r="AW351" s="1658"/>
      <c r="AX351" s="1658"/>
      <c r="AY351" s="1660"/>
      <c r="AZ351" s="1658"/>
      <c r="BA351" s="1656"/>
      <c r="BB351" s="822"/>
      <c r="BC351" s="822"/>
      <c r="BD351" s="748"/>
      <c r="BE351" s="767"/>
      <c r="BF351" s="758"/>
      <c r="BG351" s="755"/>
      <c r="BH351" s="756"/>
      <c r="BI351" s="757"/>
      <c r="BJ351" s="757"/>
      <c r="BK351" s="757"/>
      <c r="BL351" s="758"/>
      <c r="BM351" s="755"/>
      <c r="BN351" s="755"/>
      <c r="BO351" s="755"/>
      <c r="BP351" s="755"/>
      <c r="BQ351" s="755"/>
      <c r="BR351" s="787"/>
      <c r="BS351" s="767"/>
      <c r="BT351" s="778"/>
      <c r="BU351" s="768"/>
      <c r="BV351" s="748"/>
      <c r="BW351" s="748"/>
      <c r="BX351" s="758"/>
    </row>
    <row r="352" spans="1:194" s="5" customFormat="1" ht="14.25" customHeight="1" x14ac:dyDescent="0.15">
      <c r="A352" s="745" t="s">
        <v>146</v>
      </c>
      <c r="B352" s="491" t="s">
        <v>93</v>
      </c>
      <c r="C352" s="1115">
        <v>0.11600000000000001</v>
      </c>
      <c r="D352" s="1116">
        <v>0.80300000000000005</v>
      </c>
      <c r="E352" s="1117">
        <v>0.38700000000000001</v>
      </c>
      <c r="F352" s="1118">
        <v>1.2999999999999999E-2</v>
      </c>
      <c r="G352" s="1119">
        <v>0.34499999999999997</v>
      </c>
      <c r="H352" s="1120">
        <v>0.42899999999999999</v>
      </c>
      <c r="I352" s="1118">
        <v>0.39300000000000002</v>
      </c>
      <c r="J352" s="1116">
        <v>2.7970000000000002</v>
      </c>
      <c r="K352" s="1117">
        <v>18.224</v>
      </c>
      <c r="L352" s="1121">
        <v>44.43</v>
      </c>
      <c r="M352" s="1116">
        <v>112.57</v>
      </c>
      <c r="N352" s="1117">
        <v>187.74299999999999</v>
      </c>
      <c r="O352" s="1122">
        <v>402.839</v>
      </c>
      <c r="P352" s="1123">
        <v>721.28300000000002</v>
      </c>
      <c r="Q352" s="1124">
        <v>861.14099999999996</v>
      </c>
      <c r="R352" s="1125">
        <v>1204.5360000000001</v>
      </c>
      <c r="S352" s="1116">
        <v>1054.807</v>
      </c>
      <c r="T352" s="1117">
        <v>647.86300000000006</v>
      </c>
      <c r="U352" s="1126">
        <v>193.80199999999999</v>
      </c>
      <c r="V352" s="1123">
        <v>82.997</v>
      </c>
      <c r="W352" s="1124">
        <v>59.588000000000001</v>
      </c>
      <c r="X352" s="1126">
        <v>95.174999999999997</v>
      </c>
      <c r="Y352" s="1127">
        <v>54.487000000000002</v>
      </c>
      <c r="Z352" s="1124">
        <v>66.718000000000004</v>
      </c>
      <c r="AA352" s="1128">
        <v>65.278000000000006</v>
      </c>
      <c r="AB352" s="1116">
        <v>82.268000000000001</v>
      </c>
      <c r="AC352" s="1117">
        <v>73.561000000000007</v>
      </c>
      <c r="AD352" s="1118">
        <v>48.869</v>
      </c>
      <c r="AE352" s="1129">
        <v>44.34</v>
      </c>
      <c r="AF352" s="1117">
        <v>24.477</v>
      </c>
      <c r="AG352" s="1121">
        <v>10.618</v>
      </c>
      <c r="AH352" s="1116">
        <v>6.7149999999999999</v>
      </c>
      <c r="AI352" s="1130">
        <v>6.04</v>
      </c>
      <c r="AJ352" s="1118">
        <v>2.0110000000000001</v>
      </c>
      <c r="AK352" s="1116">
        <v>0.79100000000000004</v>
      </c>
      <c r="AL352" s="1131">
        <v>0.22</v>
      </c>
      <c r="AM352" s="41"/>
      <c r="AN352" s="100"/>
      <c r="AO352" s="100"/>
      <c r="AP352" s="782"/>
      <c r="AQ352" s="822"/>
      <c r="AR352" s="822"/>
      <c r="AS352" s="842"/>
      <c r="AT352" s="822"/>
      <c r="AU352" s="813"/>
      <c r="AV352" s="1658"/>
      <c r="AW352" s="1658"/>
      <c r="AX352" s="1658"/>
      <c r="AY352" s="1658"/>
      <c r="AZ352" s="1660"/>
      <c r="BA352" s="813"/>
      <c r="BB352" s="822"/>
      <c r="BC352" s="822"/>
      <c r="BD352" s="767"/>
      <c r="BE352" s="768"/>
      <c r="BF352" s="787"/>
      <c r="BG352" s="755"/>
      <c r="BH352" s="755"/>
      <c r="BI352" s="755"/>
      <c r="BJ352" s="755"/>
      <c r="BK352" s="755"/>
      <c r="BL352" s="758"/>
      <c r="BM352" s="767"/>
      <c r="BN352" s="767"/>
      <c r="BO352" s="767"/>
      <c r="BP352" s="768"/>
      <c r="BQ352" s="767"/>
      <c r="BR352" s="758"/>
      <c r="BS352" s="770"/>
      <c r="BT352" s="767"/>
      <c r="BU352" s="767"/>
      <c r="BV352" s="768"/>
      <c r="BW352" s="767"/>
      <c r="BX352" s="748"/>
      <c r="BY352" s="770"/>
      <c r="BZ352" s="778"/>
      <c r="CA352" s="768"/>
      <c r="CB352" s="748"/>
      <c r="CC352" s="748"/>
      <c r="CD352" s="758"/>
      <c r="CE352" s="755"/>
      <c r="CF352" s="756"/>
      <c r="CG352" s="768"/>
      <c r="CH352" s="768"/>
      <c r="CI352" s="768"/>
      <c r="CJ352" s="748"/>
    </row>
    <row r="353" spans="1:119" s="5" customFormat="1" ht="14.25" customHeight="1" x14ac:dyDescent="0.15">
      <c r="A353" s="268"/>
      <c r="B353" s="395" t="s">
        <v>94</v>
      </c>
      <c r="C353" s="929">
        <v>52.319000000000003</v>
      </c>
      <c r="D353" s="930">
        <v>243.304</v>
      </c>
      <c r="E353" s="934">
        <v>115.212</v>
      </c>
      <c r="F353" s="933">
        <v>7.4740000000000002</v>
      </c>
      <c r="G353" s="1048">
        <v>198.13200000000001</v>
      </c>
      <c r="H353" s="971">
        <v>235.28200000000001</v>
      </c>
      <c r="I353" s="933">
        <v>227.66800000000001</v>
      </c>
      <c r="J353" s="930">
        <v>2490.3609999999999</v>
      </c>
      <c r="K353" s="934">
        <v>153889.99900000001</v>
      </c>
      <c r="L353" s="933">
        <v>39015.5</v>
      </c>
      <c r="M353" s="930">
        <v>85811.975999999995</v>
      </c>
      <c r="N353" s="934">
        <v>125076.97100000001</v>
      </c>
      <c r="O353" s="933">
        <v>263540.27100000001</v>
      </c>
      <c r="P353" s="973">
        <v>412704.59299999999</v>
      </c>
      <c r="Q353" s="937">
        <v>432852.64399999997</v>
      </c>
      <c r="R353" s="932">
        <v>548961.50600000005</v>
      </c>
      <c r="S353" s="930">
        <v>409305.712</v>
      </c>
      <c r="T353" s="934">
        <v>222120.68599999999</v>
      </c>
      <c r="U353" s="1084">
        <v>69351.894</v>
      </c>
      <c r="V353" s="1078">
        <v>36125.307000000001</v>
      </c>
      <c r="W353" s="935">
        <v>28690.417000000001</v>
      </c>
      <c r="X353" s="1084">
        <v>45513.156000000003</v>
      </c>
      <c r="Y353" s="938">
        <v>26460.883000000002</v>
      </c>
      <c r="Z353" s="935">
        <v>28162.484</v>
      </c>
      <c r="AA353" s="1132">
        <v>27032.848000000002</v>
      </c>
      <c r="AB353" s="930">
        <v>35440.03</v>
      </c>
      <c r="AC353" s="934">
        <v>32603.792000000001</v>
      </c>
      <c r="AD353" s="933">
        <v>23642.986000000001</v>
      </c>
      <c r="AE353" s="938">
        <v>22664.008000000002</v>
      </c>
      <c r="AF353" s="934">
        <v>11661.513000000001</v>
      </c>
      <c r="AG353" s="933">
        <v>5998.5640000000003</v>
      </c>
      <c r="AH353" s="930">
        <v>3389.15</v>
      </c>
      <c r="AI353" s="934">
        <v>2372.46</v>
      </c>
      <c r="AJ353" s="933">
        <v>919.35299999999995</v>
      </c>
      <c r="AK353" s="930">
        <v>442.161</v>
      </c>
      <c r="AL353" s="940">
        <v>155.50200000000001</v>
      </c>
      <c r="AM353" s="41"/>
      <c r="AN353" s="100"/>
      <c r="AO353" s="100"/>
      <c r="AP353" s="782"/>
      <c r="AQ353" s="822"/>
      <c r="AR353" s="822"/>
      <c r="AS353" s="842"/>
      <c r="AT353" s="822"/>
      <c r="AU353" s="813"/>
      <c r="AV353" s="1658"/>
      <c r="AW353" s="1658"/>
      <c r="AX353" s="1658"/>
      <c r="AY353" s="1658"/>
      <c r="AZ353" s="1658"/>
      <c r="BA353" s="813"/>
      <c r="BB353" s="822"/>
      <c r="BC353" s="822"/>
      <c r="BD353" s="768"/>
      <c r="BE353" s="748"/>
      <c r="BF353" s="758"/>
      <c r="BG353" s="755"/>
      <c r="BH353" s="767"/>
      <c r="BI353" s="767"/>
      <c r="BJ353" s="768"/>
      <c r="BK353" s="767"/>
      <c r="BL353" s="758"/>
      <c r="BM353" s="770"/>
      <c r="BN353" s="778"/>
      <c r="BO353" s="768"/>
      <c r="BP353" s="748"/>
      <c r="BQ353" s="748"/>
      <c r="BR353" s="787"/>
    </row>
    <row r="354" spans="1:119" s="5" customFormat="1" ht="14.25" customHeight="1" x14ac:dyDescent="0.15">
      <c r="A354" s="269"/>
      <c r="B354" s="417" t="s">
        <v>96</v>
      </c>
      <c r="C354" s="1133">
        <v>451</v>
      </c>
      <c r="D354" s="1134">
        <v>303</v>
      </c>
      <c r="E354" s="1135">
        <v>298</v>
      </c>
      <c r="F354" s="1136">
        <v>575</v>
      </c>
      <c r="G354" s="1137">
        <v>574</v>
      </c>
      <c r="H354" s="1138">
        <v>548</v>
      </c>
      <c r="I354" s="1136">
        <v>579</v>
      </c>
      <c r="J354" s="1134">
        <v>890</v>
      </c>
      <c r="K354" s="1135">
        <v>844</v>
      </c>
      <c r="L354" s="1136">
        <v>878</v>
      </c>
      <c r="M354" s="1134">
        <v>762</v>
      </c>
      <c r="N354" s="1135">
        <v>666</v>
      </c>
      <c r="O354" s="1139">
        <v>270</v>
      </c>
      <c r="P354" s="1140">
        <v>572</v>
      </c>
      <c r="Q354" s="1141">
        <v>503</v>
      </c>
      <c r="R354" s="1142">
        <v>456</v>
      </c>
      <c r="S354" s="1134">
        <v>388</v>
      </c>
      <c r="T354" s="1135">
        <v>343</v>
      </c>
      <c r="U354" s="1143">
        <v>358</v>
      </c>
      <c r="V354" s="1140">
        <v>435</v>
      </c>
      <c r="W354" s="1141">
        <v>481</v>
      </c>
      <c r="X354" s="1143">
        <v>478</v>
      </c>
      <c r="Y354" s="1144">
        <v>486</v>
      </c>
      <c r="Z354" s="1141">
        <v>422</v>
      </c>
      <c r="AA354" s="1145">
        <v>414</v>
      </c>
      <c r="AB354" s="1146">
        <v>431</v>
      </c>
      <c r="AC354" s="1147">
        <v>443</v>
      </c>
      <c r="AD354" s="1136">
        <v>484</v>
      </c>
      <c r="AE354" s="1144">
        <v>511</v>
      </c>
      <c r="AF354" s="1135">
        <v>476</v>
      </c>
      <c r="AG354" s="1136">
        <v>565</v>
      </c>
      <c r="AH354" s="1134">
        <v>505</v>
      </c>
      <c r="AI354" s="1135">
        <v>393</v>
      </c>
      <c r="AJ354" s="1136">
        <v>457</v>
      </c>
      <c r="AK354" s="1134">
        <v>559</v>
      </c>
      <c r="AL354" s="1148">
        <v>707</v>
      </c>
      <c r="AM354" s="41"/>
      <c r="AN354" s="100"/>
      <c r="AO354" s="100"/>
      <c r="AP354" s="1655"/>
      <c r="AQ354" s="822"/>
      <c r="AR354" s="822"/>
      <c r="AS354" s="842"/>
      <c r="AT354" s="822"/>
      <c r="AU354" s="1656"/>
      <c r="AV354" s="1658"/>
      <c r="AW354" s="1658"/>
      <c r="AX354" s="1658"/>
      <c r="AY354" s="1658"/>
      <c r="AZ354" s="1658"/>
      <c r="BA354" s="1656"/>
      <c r="BB354" s="760"/>
      <c r="BC354" s="760"/>
      <c r="BD354" s="755"/>
      <c r="BE354" s="755"/>
      <c r="BF354" s="758"/>
      <c r="BG354" s="748"/>
      <c r="BH354" s="767"/>
      <c r="BI354" s="767"/>
      <c r="BJ354" s="768"/>
      <c r="BK354" s="767"/>
      <c r="BL354" s="758"/>
      <c r="BM354" s="755"/>
      <c r="BN354" s="755"/>
      <c r="BO354" s="755"/>
      <c r="BP354" s="755"/>
      <c r="BQ354" s="755"/>
      <c r="BR354" s="758"/>
    </row>
    <row r="355" spans="1:119" s="41" customFormat="1" ht="14.25" customHeight="1" x14ac:dyDescent="0.15">
      <c r="A355" s="273" t="s">
        <v>206</v>
      </c>
      <c r="B355" s="427" t="s">
        <v>93</v>
      </c>
      <c r="C355" s="917">
        <v>0</v>
      </c>
      <c r="D355" s="1045">
        <v>0</v>
      </c>
      <c r="E355" s="1046">
        <v>0</v>
      </c>
      <c r="F355" s="924">
        <v>0</v>
      </c>
      <c r="G355" s="1045">
        <v>0</v>
      </c>
      <c r="H355" s="1046">
        <v>0</v>
      </c>
      <c r="I355" s="1042">
        <v>0</v>
      </c>
      <c r="J355" s="953">
        <v>0</v>
      </c>
      <c r="K355" s="1046">
        <v>0</v>
      </c>
      <c r="L355" s="1042">
        <v>0</v>
      </c>
      <c r="M355" s="953">
        <v>0</v>
      </c>
      <c r="N355" s="954">
        <v>0</v>
      </c>
      <c r="O355" s="920">
        <v>1.415</v>
      </c>
      <c r="P355" s="918">
        <v>3.21</v>
      </c>
      <c r="Q355" s="925">
        <v>5.726</v>
      </c>
      <c r="R355" s="955">
        <v>6.27</v>
      </c>
      <c r="S355" s="918">
        <v>6.68</v>
      </c>
      <c r="T355" s="922">
        <v>17.263000000000002</v>
      </c>
      <c r="U355" s="924">
        <v>21.609000000000002</v>
      </c>
      <c r="V355" s="1077">
        <v>33.347999999999999</v>
      </c>
      <c r="W355" s="925">
        <v>41.23</v>
      </c>
      <c r="X355" s="1149">
        <v>81.867000000000004</v>
      </c>
      <c r="Y355" s="963">
        <v>47.593000000000004</v>
      </c>
      <c r="Z355" s="923">
        <v>59.396999999999998</v>
      </c>
      <c r="AA355" s="964">
        <v>61.213000000000001</v>
      </c>
      <c r="AB355" s="926">
        <v>79.518000000000001</v>
      </c>
      <c r="AC355" s="954">
        <v>70.802000000000007</v>
      </c>
      <c r="AD355" s="956">
        <v>47.243000000000002</v>
      </c>
      <c r="AE355" s="963">
        <v>40.933</v>
      </c>
      <c r="AF355" s="954">
        <v>22.617999999999999</v>
      </c>
      <c r="AG355" s="955">
        <v>10.375999999999999</v>
      </c>
      <c r="AH355" s="1116">
        <v>6.6470000000000002</v>
      </c>
      <c r="AI355" s="954">
        <v>5.5389999999999997</v>
      </c>
      <c r="AJ355" s="955">
        <v>1.496</v>
      </c>
      <c r="AK355" s="953">
        <v>0.46899999999999997</v>
      </c>
      <c r="AL355" s="965">
        <v>0</v>
      </c>
      <c r="AN355" s="100"/>
      <c r="AO355" s="1651"/>
      <c r="AP355" s="782"/>
      <c r="AQ355" s="822"/>
      <c r="AR355" s="822"/>
      <c r="AS355" s="842"/>
      <c r="AT355" s="822"/>
      <c r="AU355" s="813"/>
      <c r="AV355" s="1658"/>
      <c r="AW355" s="1658"/>
      <c r="AX355" s="1658"/>
      <c r="AY355" s="1658"/>
      <c r="AZ355" s="1658"/>
      <c r="BA355" s="813"/>
      <c r="BB355" s="822"/>
      <c r="BC355" s="822"/>
      <c r="BD355" s="768"/>
      <c r="BE355" s="768"/>
      <c r="BF355" s="767"/>
      <c r="BG355" s="748"/>
      <c r="BH355" s="778"/>
      <c r="BI355" s="768"/>
      <c r="BJ355" s="748"/>
      <c r="BK355" s="767"/>
      <c r="BL355" s="767"/>
      <c r="BM355" s="760"/>
      <c r="BN355" s="760"/>
    </row>
    <row r="356" spans="1:119" s="41" customFormat="1" ht="14.25" customHeight="1" x14ac:dyDescent="0.15">
      <c r="A356" s="192" t="s">
        <v>207</v>
      </c>
      <c r="B356" s="436" t="s">
        <v>94</v>
      </c>
      <c r="C356" s="929">
        <v>0</v>
      </c>
      <c r="D356" s="1048">
        <v>0</v>
      </c>
      <c r="E356" s="1049">
        <v>0</v>
      </c>
      <c r="F356" s="936">
        <v>0</v>
      </c>
      <c r="G356" s="1048">
        <v>0</v>
      </c>
      <c r="H356" s="1049">
        <v>0</v>
      </c>
      <c r="I356" s="1043">
        <v>0</v>
      </c>
      <c r="J356" s="967">
        <v>0</v>
      </c>
      <c r="K356" s="1049">
        <v>0</v>
      </c>
      <c r="L356" s="1043">
        <v>0</v>
      </c>
      <c r="M356" s="967">
        <v>0</v>
      </c>
      <c r="N356" s="968">
        <v>0</v>
      </c>
      <c r="O356" s="972">
        <v>791.74800000000005</v>
      </c>
      <c r="P356" s="930">
        <v>1737.18</v>
      </c>
      <c r="Q356" s="937">
        <v>2341.44</v>
      </c>
      <c r="R356" s="969">
        <v>2436.8040000000001</v>
      </c>
      <c r="S356" s="930">
        <v>2764.6930000000002</v>
      </c>
      <c r="T356" s="934">
        <v>5434.83</v>
      </c>
      <c r="U356" s="936">
        <v>10155.564</v>
      </c>
      <c r="V356" s="1078">
        <v>19162.547999999999</v>
      </c>
      <c r="W356" s="937">
        <v>22028.544000000002</v>
      </c>
      <c r="X356" s="975">
        <v>40616.315999999999</v>
      </c>
      <c r="Y356" s="976">
        <v>23739.75</v>
      </c>
      <c r="Z356" s="935">
        <v>25188.353999999999</v>
      </c>
      <c r="AA356" s="977">
        <v>25445.88</v>
      </c>
      <c r="AB356" s="930">
        <v>34303.218999999997</v>
      </c>
      <c r="AC356" s="968">
        <v>31311.9</v>
      </c>
      <c r="AD356" s="969">
        <v>22895.946</v>
      </c>
      <c r="AE356" s="976">
        <v>21057.3</v>
      </c>
      <c r="AF356" s="968">
        <v>10933.92</v>
      </c>
      <c r="AG356" s="969">
        <v>5861.9160000000002</v>
      </c>
      <c r="AH356" s="930">
        <v>3344.328</v>
      </c>
      <c r="AI356" s="968">
        <v>2192.4</v>
      </c>
      <c r="AJ356" s="969">
        <v>654.048</v>
      </c>
      <c r="AK356" s="967">
        <v>248.83199999999999</v>
      </c>
      <c r="AL356" s="978">
        <v>0</v>
      </c>
      <c r="AN356" s="100"/>
      <c r="AP356" s="782"/>
      <c r="AQ356" s="822"/>
      <c r="AR356" s="822"/>
      <c r="AS356" s="842"/>
      <c r="AT356" s="822"/>
      <c r="AU356" s="813"/>
      <c r="AV356" s="1658"/>
      <c r="AW356" s="1658"/>
      <c r="AX356" s="1658"/>
      <c r="AY356" s="1658"/>
      <c r="AZ356" s="1658"/>
      <c r="BA356" s="813"/>
      <c r="BB356" s="1656"/>
      <c r="BC356" s="1656"/>
      <c r="BD356" s="758"/>
      <c r="BE356" s="758"/>
      <c r="BF356" s="758"/>
      <c r="BL356" s="758"/>
      <c r="BM356" s="748"/>
      <c r="BN356" s="748"/>
      <c r="BO356" s="748"/>
      <c r="BP356" s="767"/>
      <c r="BQ356" s="748"/>
      <c r="BR356" s="787"/>
      <c r="BS356" s="748"/>
      <c r="BT356" s="748"/>
      <c r="BU356" s="748"/>
      <c r="BV356" s="767"/>
      <c r="BW356" s="252"/>
      <c r="BX356" s="758"/>
      <c r="BY356" s="767"/>
      <c r="BZ356" s="767"/>
      <c r="CA356" s="767"/>
      <c r="CB356" s="252"/>
      <c r="CC356" s="767"/>
      <c r="CD356" s="758"/>
      <c r="CE356" s="767"/>
      <c r="CF356" s="755"/>
      <c r="CG356" s="755"/>
      <c r="CH356" s="755"/>
      <c r="CI356" s="755"/>
      <c r="CJ356" s="758"/>
      <c r="CK356" s="758"/>
      <c r="CL356" s="748"/>
      <c r="CM356" s="748"/>
      <c r="CN356" s="748"/>
      <c r="CO356" s="748"/>
      <c r="CP356" s="748"/>
      <c r="CQ356" s="758"/>
      <c r="CR356" s="767"/>
      <c r="CS356" s="767"/>
      <c r="CT356" s="767"/>
      <c r="CU356" s="748"/>
      <c r="CV356" s="252"/>
      <c r="CW356" s="758"/>
      <c r="CX356" s="755"/>
      <c r="CY356" s="755"/>
      <c r="CZ356" s="755"/>
      <c r="DA356" s="755"/>
      <c r="DB356" s="755"/>
      <c r="DC356" s="758"/>
      <c r="DD356" s="758"/>
      <c r="DE356" s="767"/>
      <c r="DF356" s="767"/>
      <c r="DG356" s="757"/>
      <c r="DH356" s="748"/>
      <c r="DI356" s="767"/>
      <c r="DJ356" s="755"/>
      <c r="DK356" s="755"/>
      <c r="DL356" s="755"/>
      <c r="DM356" s="755"/>
      <c r="DN356" s="755"/>
      <c r="DO356" s="760"/>
    </row>
    <row r="357" spans="1:119" s="41" customFormat="1" ht="14.25" customHeight="1" x14ac:dyDescent="0.15">
      <c r="A357" s="197" t="s">
        <v>207</v>
      </c>
      <c r="B357" s="417" t="s">
        <v>96</v>
      </c>
      <c r="C357" s="941">
        <v>0</v>
      </c>
      <c r="D357" s="1051">
        <v>0</v>
      </c>
      <c r="E357" s="1052">
        <v>0</v>
      </c>
      <c r="F357" s="948">
        <v>0</v>
      </c>
      <c r="G357" s="1051">
        <v>0</v>
      </c>
      <c r="H357" s="1052">
        <v>0</v>
      </c>
      <c r="I357" s="1044">
        <v>0</v>
      </c>
      <c r="J357" s="942">
        <v>0</v>
      </c>
      <c r="K357" s="1052">
        <v>0</v>
      </c>
      <c r="L357" s="1044">
        <v>0</v>
      </c>
      <c r="M357" s="942">
        <v>0</v>
      </c>
      <c r="N357" s="946">
        <v>0</v>
      </c>
      <c r="O357" s="979">
        <v>560</v>
      </c>
      <c r="P357" s="942">
        <v>541</v>
      </c>
      <c r="Q357" s="947">
        <v>409</v>
      </c>
      <c r="R357" s="944">
        <v>389</v>
      </c>
      <c r="S357" s="942">
        <v>414</v>
      </c>
      <c r="T357" s="946">
        <v>315</v>
      </c>
      <c r="U357" s="948">
        <v>470</v>
      </c>
      <c r="V357" s="980">
        <v>575</v>
      </c>
      <c r="W357" s="947">
        <v>534</v>
      </c>
      <c r="X357" s="948">
        <v>496</v>
      </c>
      <c r="Y357" s="949">
        <v>499</v>
      </c>
      <c r="Z357" s="947">
        <v>424</v>
      </c>
      <c r="AA357" s="950">
        <v>416</v>
      </c>
      <c r="AB357" s="942">
        <v>431</v>
      </c>
      <c r="AC357" s="946">
        <v>442</v>
      </c>
      <c r="AD357" s="944">
        <v>485</v>
      </c>
      <c r="AE357" s="949">
        <v>514</v>
      </c>
      <c r="AF357" s="946">
        <v>483</v>
      </c>
      <c r="AG357" s="944">
        <v>565</v>
      </c>
      <c r="AH357" s="1134">
        <v>503</v>
      </c>
      <c r="AI357" s="946">
        <v>396</v>
      </c>
      <c r="AJ357" s="944">
        <v>437</v>
      </c>
      <c r="AK357" s="942">
        <v>531</v>
      </c>
      <c r="AL357" s="951">
        <v>0</v>
      </c>
      <c r="AN357" s="100"/>
      <c r="AO357" s="1651"/>
      <c r="AP357" s="1655"/>
      <c r="AQ357" s="822"/>
      <c r="AR357" s="822"/>
      <c r="AS357" s="842"/>
      <c r="AT357" s="822"/>
      <c r="AU357" s="1656"/>
      <c r="AV357" s="1658"/>
      <c r="AW357" s="1658"/>
      <c r="AX357" s="1658"/>
      <c r="AY357" s="1658"/>
      <c r="AZ357" s="1658"/>
      <c r="BA357" s="1656"/>
      <c r="BB357" s="822"/>
      <c r="BC357" s="822"/>
      <c r="BD357" s="252"/>
      <c r="BE357" s="748"/>
      <c r="BF357" s="748"/>
      <c r="BG357" s="755"/>
      <c r="BH357" s="748"/>
      <c r="BI357" s="748"/>
      <c r="BJ357" s="748"/>
      <c r="BK357" s="748"/>
      <c r="BL357" s="758"/>
      <c r="BM357" s="758"/>
      <c r="BN357" s="787"/>
      <c r="BO357" s="787"/>
      <c r="BP357" s="787"/>
      <c r="BQ357" s="758"/>
      <c r="BR357" s="758"/>
      <c r="BS357" s="758"/>
      <c r="BT357" s="755"/>
      <c r="BU357" s="756"/>
      <c r="BV357" s="757"/>
      <c r="BW357" s="767"/>
      <c r="BX357" s="757"/>
      <c r="BY357" s="760"/>
      <c r="BZ357" s="760"/>
      <c r="CA357" s="760"/>
      <c r="CB357" s="760"/>
    </row>
    <row r="358" spans="1:119" ht="14.25" customHeight="1" x14ac:dyDescent="0.15">
      <c r="A358" s="250" t="s">
        <v>230</v>
      </c>
      <c r="B358" s="394" t="s">
        <v>93</v>
      </c>
      <c r="C358" s="917">
        <v>0</v>
      </c>
      <c r="D358" s="1045">
        <v>0</v>
      </c>
      <c r="E358" s="1046">
        <v>0</v>
      </c>
      <c r="F358" s="924">
        <v>0</v>
      </c>
      <c r="G358" s="1045">
        <v>0</v>
      </c>
      <c r="H358" s="1046">
        <v>0</v>
      </c>
      <c r="I358" s="1042">
        <v>0</v>
      </c>
      <c r="J358" s="1045">
        <v>0</v>
      </c>
      <c r="K358" s="1046">
        <v>0.88</v>
      </c>
      <c r="L358" s="920">
        <v>1.5649999999999999</v>
      </c>
      <c r="M358" s="918">
        <v>18.32</v>
      </c>
      <c r="N358" s="922">
        <v>38.494999999999997</v>
      </c>
      <c r="O358" s="920">
        <v>113.01600000000001</v>
      </c>
      <c r="P358" s="918">
        <v>254.785</v>
      </c>
      <c r="Q358" s="923">
        <v>276.99400000000003</v>
      </c>
      <c r="R358" s="920">
        <v>310.46199999999999</v>
      </c>
      <c r="S358" s="918">
        <v>206.19</v>
      </c>
      <c r="T358" s="922">
        <v>136.77500000000001</v>
      </c>
      <c r="U358" s="924">
        <v>25.7</v>
      </c>
      <c r="V358" s="1077">
        <v>8.1</v>
      </c>
      <c r="W358" s="925">
        <v>2.355</v>
      </c>
      <c r="X358" s="924">
        <v>0</v>
      </c>
      <c r="Y358" s="926">
        <v>0</v>
      </c>
      <c r="Z358" s="923">
        <v>0</v>
      </c>
      <c r="AA358" s="927">
        <v>0</v>
      </c>
      <c r="AB358" s="926">
        <v>0</v>
      </c>
      <c r="AC358" s="923">
        <v>0</v>
      </c>
      <c r="AD358" s="924">
        <v>0</v>
      </c>
      <c r="AE358" s="1045">
        <v>0</v>
      </c>
      <c r="AF358" s="922">
        <v>0</v>
      </c>
      <c r="AG358" s="1042">
        <v>0</v>
      </c>
      <c r="AH358" s="1045">
        <v>0</v>
      </c>
      <c r="AI358" s="1046">
        <v>0</v>
      </c>
      <c r="AJ358" s="1042">
        <v>0</v>
      </c>
      <c r="AK358" s="1045">
        <v>0</v>
      </c>
      <c r="AL358" s="928">
        <v>0</v>
      </c>
      <c r="AN358" s="100"/>
      <c r="AO358" s="1651"/>
      <c r="AQ358" s="822"/>
      <c r="AR358" s="822"/>
      <c r="AS358" s="842"/>
      <c r="AT358" s="822"/>
      <c r="AV358" s="1658"/>
      <c r="AW358" s="1658"/>
      <c r="AX358" s="1658"/>
      <c r="AY358" s="1658"/>
      <c r="AZ358" s="1658"/>
      <c r="BB358" s="814"/>
      <c r="BC358" s="842"/>
      <c r="BD358" s="252"/>
      <c r="BE358" s="757"/>
      <c r="BF358" s="767"/>
      <c r="BG358" s="755"/>
      <c r="BH358" s="755"/>
      <c r="BI358" s="755"/>
      <c r="BJ358" s="755"/>
    </row>
    <row r="359" spans="1:119" ht="14.25" customHeight="1" x14ac:dyDescent="0.15">
      <c r="A359" s="184" t="s">
        <v>208</v>
      </c>
      <c r="B359" s="395" t="s">
        <v>94</v>
      </c>
      <c r="C359" s="929">
        <v>0</v>
      </c>
      <c r="D359" s="1048">
        <v>0</v>
      </c>
      <c r="E359" s="1049">
        <v>0</v>
      </c>
      <c r="F359" s="936">
        <v>0</v>
      </c>
      <c r="G359" s="1048">
        <v>0</v>
      </c>
      <c r="H359" s="1049">
        <v>0</v>
      </c>
      <c r="I359" s="1043">
        <v>0</v>
      </c>
      <c r="J359" s="1048">
        <v>0</v>
      </c>
      <c r="K359" s="1049">
        <v>864.97199999999998</v>
      </c>
      <c r="L359" s="932">
        <v>1428.4079999999999</v>
      </c>
      <c r="M359" s="930">
        <v>13372.236000000001</v>
      </c>
      <c r="N359" s="934">
        <v>24485.539000000001</v>
      </c>
      <c r="O359" s="972">
        <v>81288.509999999995</v>
      </c>
      <c r="P359" s="930">
        <v>153543.04300000001</v>
      </c>
      <c r="Q359" s="935">
        <v>143310.88099999999</v>
      </c>
      <c r="R359" s="932">
        <v>144485.959</v>
      </c>
      <c r="S359" s="930">
        <v>80250.141000000003</v>
      </c>
      <c r="T359" s="934">
        <v>44871.944000000003</v>
      </c>
      <c r="U359" s="936">
        <v>7729.4520000000002</v>
      </c>
      <c r="V359" s="1078">
        <v>2408.9940000000001</v>
      </c>
      <c r="W359" s="937">
        <v>637.09199999999998</v>
      </c>
      <c r="X359" s="936">
        <v>0</v>
      </c>
      <c r="Y359" s="938">
        <v>0</v>
      </c>
      <c r="Z359" s="935">
        <v>0</v>
      </c>
      <c r="AA359" s="939">
        <v>0</v>
      </c>
      <c r="AB359" s="938">
        <v>0</v>
      </c>
      <c r="AC359" s="935">
        <v>0</v>
      </c>
      <c r="AD359" s="936">
        <v>0</v>
      </c>
      <c r="AE359" s="1048">
        <v>0</v>
      </c>
      <c r="AF359" s="934">
        <v>0</v>
      </c>
      <c r="AG359" s="1043">
        <v>0</v>
      </c>
      <c r="AH359" s="1048">
        <v>0</v>
      </c>
      <c r="AI359" s="1049">
        <v>0</v>
      </c>
      <c r="AJ359" s="1043">
        <v>0</v>
      </c>
      <c r="AK359" s="1048">
        <v>0</v>
      </c>
      <c r="AL359" s="940">
        <v>0</v>
      </c>
      <c r="AN359" s="100"/>
      <c r="AO359" s="1651"/>
      <c r="AQ359" s="822"/>
      <c r="AR359" s="822"/>
      <c r="AS359" s="842"/>
      <c r="AT359" s="822"/>
      <c r="AY359" s="1658"/>
      <c r="AZ359" s="1658"/>
      <c r="BB359" s="822"/>
      <c r="BC359" s="822"/>
      <c r="BD359" s="767"/>
      <c r="BE359" s="748"/>
      <c r="BF359" s="764"/>
      <c r="BG359" s="755"/>
      <c r="BH359" s="755"/>
      <c r="BI359" s="755"/>
      <c r="BJ359" s="755"/>
      <c r="BK359" s="755"/>
      <c r="BL359" s="755"/>
      <c r="BM359" s="748"/>
      <c r="BN359" s="758"/>
      <c r="BO359" s="760"/>
      <c r="BP359" s="760"/>
      <c r="BQ359" s="760"/>
      <c r="BR359" s="760"/>
      <c r="BS359" s="755"/>
    </row>
    <row r="360" spans="1:119" ht="14.25" customHeight="1" x14ac:dyDescent="0.15">
      <c r="A360" s="186" t="s">
        <v>208</v>
      </c>
      <c r="B360" s="417" t="s">
        <v>96</v>
      </c>
      <c r="C360" s="941">
        <v>0</v>
      </c>
      <c r="D360" s="1051">
        <v>0</v>
      </c>
      <c r="E360" s="1052">
        <v>0</v>
      </c>
      <c r="F360" s="948">
        <v>0</v>
      </c>
      <c r="G360" s="1051">
        <v>0</v>
      </c>
      <c r="H360" s="1052">
        <v>0</v>
      </c>
      <c r="I360" s="1044">
        <v>0</v>
      </c>
      <c r="J360" s="1051">
        <v>0</v>
      </c>
      <c r="K360" s="1052">
        <v>983</v>
      </c>
      <c r="L360" s="944">
        <v>913</v>
      </c>
      <c r="M360" s="942">
        <v>730</v>
      </c>
      <c r="N360" s="946">
        <v>636</v>
      </c>
      <c r="O360" s="944">
        <v>719</v>
      </c>
      <c r="P360" s="942">
        <v>603</v>
      </c>
      <c r="Q360" s="947">
        <v>517</v>
      </c>
      <c r="R360" s="944">
        <v>465</v>
      </c>
      <c r="S360" s="942">
        <v>389</v>
      </c>
      <c r="T360" s="946">
        <v>328</v>
      </c>
      <c r="U360" s="948">
        <v>301</v>
      </c>
      <c r="V360" s="980">
        <v>297</v>
      </c>
      <c r="W360" s="947">
        <v>271</v>
      </c>
      <c r="X360" s="948">
        <v>0</v>
      </c>
      <c r="Y360" s="949">
        <v>0</v>
      </c>
      <c r="Z360" s="947">
        <v>0</v>
      </c>
      <c r="AA360" s="950">
        <v>0</v>
      </c>
      <c r="AB360" s="949">
        <v>0</v>
      </c>
      <c r="AC360" s="947">
        <v>0</v>
      </c>
      <c r="AD360" s="948">
        <v>0</v>
      </c>
      <c r="AE360" s="1051">
        <v>0</v>
      </c>
      <c r="AF360" s="946">
        <v>0</v>
      </c>
      <c r="AG360" s="1044">
        <v>0</v>
      </c>
      <c r="AH360" s="1051">
        <v>0</v>
      </c>
      <c r="AI360" s="1052">
        <v>0</v>
      </c>
      <c r="AJ360" s="1044">
        <v>0</v>
      </c>
      <c r="AK360" s="1051">
        <v>0</v>
      </c>
      <c r="AL360" s="951">
        <v>0</v>
      </c>
      <c r="AN360" s="100"/>
      <c r="AO360" s="1651"/>
      <c r="AP360" s="1655"/>
      <c r="AQ360" s="822"/>
      <c r="AR360" s="822"/>
      <c r="AS360" s="842"/>
      <c r="AT360" s="822"/>
      <c r="AU360" s="1656"/>
      <c r="AZ360" s="1658"/>
      <c r="BA360" s="1656"/>
    </row>
    <row r="361" spans="1:119" ht="14.25" customHeight="1" x14ac:dyDescent="0.15">
      <c r="A361" s="250" t="s">
        <v>209</v>
      </c>
      <c r="B361" s="394" t="s">
        <v>93</v>
      </c>
      <c r="C361" s="917">
        <v>4.5999999999999999E-2</v>
      </c>
      <c r="D361" s="1045">
        <v>0</v>
      </c>
      <c r="E361" s="1046">
        <v>0</v>
      </c>
      <c r="F361" s="924">
        <v>0</v>
      </c>
      <c r="G361" s="1045">
        <v>0</v>
      </c>
      <c r="H361" s="1046">
        <v>0</v>
      </c>
      <c r="I361" s="1042">
        <v>0</v>
      </c>
      <c r="J361" s="1045">
        <v>0</v>
      </c>
      <c r="K361" s="1046">
        <v>0</v>
      </c>
      <c r="L361" s="1042">
        <v>0</v>
      </c>
      <c r="M361" s="918">
        <v>1.62</v>
      </c>
      <c r="N361" s="922">
        <v>7.452</v>
      </c>
      <c r="O361" s="920">
        <v>59.195</v>
      </c>
      <c r="P361" s="918">
        <v>162.55500000000001</v>
      </c>
      <c r="Q361" s="923">
        <v>219.35900000000001</v>
      </c>
      <c r="R361" s="920">
        <v>278.93700000000001</v>
      </c>
      <c r="S361" s="918">
        <v>187.05199999999999</v>
      </c>
      <c r="T361" s="922">
        <v>115.901</v>
      </c>
      <c r="U361" s="924">
        <v>27.312999999999999</v>
      </c>
      <c r="V361" s="1077">
        <v>12.449</v>
      </c>
      <c r="W361" s="923">
        <v>4.2919999999999998</v>
      </c>
      <c r="X361" s="924">
        <v>3.863</v>
      </c>
      <c r="Y361" s="926">
        <v>3.0339999999999998</v>
      </c>
      <c r="Z361" s="923">
        <v>3.9209999999999998</v>
      </c>
      <c r="AA361" s="927">
        <v>1.9550000000000001</v>
      </c>
      <c r="AB361" s="926">
        <v>0.66500000000000004</v>
      </c>
      <c r="AC361" s="923">
        <v>0.218</v>
      </c>
      <c r="AD361" s="924">
        <v>0.14599999999999999</v>
      </c>
      <c r="AE361" s="1045">
        <v>0.34399999999999997</v>
      </c>
      <c r="AF361" s="922">
        <v>0.41299999999999998</v>
      </c>
      <c r="AG361" s="1042">
        <v>0.1</v>
      </c>
      <c r="AH361" s="1045">
        <v>0</v>
      </c>
      <c r="AI361" s="1046">
        <v>0</v>
      </c>
      <c r="AJ361" s="1042">
        <v>0</v>
      </c>
      <c r="AK361" s="1045">
        <v>0.218</v>
      </c>
      <c r="AL361" s="928">
        <v>0.124</v>
      </c>
      <c r="AN361" s="100"/>
      <c r="AO361" s="1651"/>
      <c r="AQ361" s="822"/>
      <c r="AR361" s="822"/>
      <c r="AS361" s="842"/>
      <c r="AT361" s="822"/>
      <c r="AV361" s="1657"/>
      <c r="AW361" s="1657"/>
      <c r="AX361" s="1657"/>
    </row>
    <row r="362" spans="1:119" ht="14.25" customHeight="1" x14ac:dyDescent="0.15">
      <c r="A362" s="184" t="s">
        <v>210</v>
      </c>
      <c r="B362" s="395" t="s">
        <v>94</v>
      </c>
      <c r="C362" s="929">
        <v>35.4</v>
      </c>
      <c r="D362" s="1048">
        <v>0</v>
      </c>
      <c r="E362" s="1049">
        <v>0</v>
      </c>
      <c r="F362" s="936">
        <v>0</v>
      </c>
      <c r="G362" s="1048">
        <v>0</v>
      </c>
      <c r="H362" s="1049">
        <v>0</v>
      </c>
      <c r="I362" s="1043">
        <v>0</v>
      </c>
      <c r="J362" s="1048">
        <v>0</v>
      </c>
      <c r="K362" s="1049">
        <v>0</v>
      </c>
      <c r="L362" s="1043">
        <v>0</v>
      </c>
      <c r="M362" s="930">
        <v>1539.5029999999999</v>
      </c>
      <c r="N362" s="934">
        <v>5764.12</v>
      </c>
      <c r="O362" s="972">
        <v>41182.587</v>
      </c>
      <c r="P362" s="930">
        <v>93825.232999999993</v>
      </c>
      <c r="Q362" s="935">
        <v>113598.117</v>
      </c>
      <c r="R362" s="932">
        <v>139249.93799999999</v>
      </c>
      <c r="S362" s="930">
        <v>78798.805999999997</v>
      </c>
      <c r="T362" s="934">
        <v>41024.048999999999</v>
      </c>
      <c r="U362" s="936">
        <v>9558.9480000000003</v>
      </c>
      <c r="V362" s="1078">
        <v>3859.547</v>
      </c>
      <c r="W362" s="1150">
        <v>1538.7380000000001</v>
      </c>
      <c r="X362" s="936">
        <v>1361.819</v>
      </c>
      <c r="Y362" s="938">
        <v>1052.92</v>
      </c>
      <c r="Z362" s="935">
        <v>1567.25</v>
      </c>
      <c r="AA362" s="939">
        <v>733.67700000000002</v>
      </c>
      <c r="AB362" s="938">
        <v>256.05700000000002</v>
      </c>
      <c r="AC362" s="935">
        <v>157.07900000000001</v>
      </c>
      <c r="AD362" s="936">
        <v>96.772000000000006</v>
      </c>
      <c r="AE362" s="1048">
        <v>176.173</v>
      </c>
      <c r="AF362" s="934">
        <v>206.65199999999999</v>
      </c>
      <c r="AG362" s="1043">
        <v>47.131999999999998</v>
      </c>
      <c r="AH362" s="1048">
        <v>0</v>
      </c>
      <c r="AI362" s="1049">
        <v>0</v>
      </c>
      <c r="AJ362" s="1043">
        <v>0</v>
      </c>
      <c r="AK362" s="1048">
        <v>125.22799999999999</v>
      </c>
      <c r="AL362" s="940">
        <v>89.179000000000002</v>
      </c>
      <c r="AN362" s="100"/>
      <c r="AO362" s="1651"/>
      <c r="AQ362" s="822"/>
      <c r="AR362" s="822"/>
      <c r="AS362" s="842"/>
      <c r="AT362" s="822"/>
      <c r="AV362" s="1658"/>
      <c r="AW362" s="1658"/>
      <c r="AX362" s="1658"/>
      <c r="AY362" s="1657"/>
    </row>
    <row r="363" spans="1:119" ht="14.25" customHeight="1" x14ac:dyDescent="0.15">
      <c r="A363" s="186" t="s">
        <v>210</v>
      </c>
      <c r="B363" s="417" t="s">
        <v>96</v>
      </c>
      <c r="C363" s="941">
        <v>770</v>
      </c>
      <c r="D363" s="1051">
        <v>0</v>
      </c>
      <c r="E363" s="1052">
        <v>0</v>
      </c>
      <c r="F363" s="948">
        <v>0</v>
      </c>
      <c r="G363" s="1051">
        <v>0</v>
      </c>
      <c r="H363" s="1052">
        <v>0</v>
      </c>
      <c r="I363" s="1044">
        <v>0</v>
      </c>
      <c r="J363" s="1051">
        <v>0</v>
      </c>
      <c r="K363" s="1052">
        <v>0</v>
      </c>
      <c r="L363" s="1044">
        <v>0</v>
      </c>
      <c r="M363" s="942">
        <v>950</v>
      </c>
      <c r="N363" s="946">
        <v>773</v>
      </c>
      <c r="O363" s="944">
        <v>696</v>
      </c>
      <c r="P363" s="942">
        <v>577</v>
      </c>
      <c r="Q363" s="947">
        <v>518</v>
      </c>
      <c r="R363" s="944">
        <v>499</v>
      </c>
      <c r="S363" s="942">
        <v>421</v>
      </c>
      <c r="T363" s="946">
        <v>354</v>
      </c>
      <c r="U363" s="948">
        <v>350</v>
      </c>
      <c r="V363" s="980">
        <v>310</v>
      </c>
      <c r="W363" s="947">
        <v>359</v>
      </c>
      <c r="X363" s="948">
        <v>353</v>
      </c>
      <c r="Y363" s="949">
        <v>347</v>
      </c>
      <c r="Z363" s="947">
        <v>400</v>
      </c>
      <c r="AA363" s="950">
        <v>375</v>
      </c>
      <c r="AB363" s="949">
        <v>385</v>
      </c>
      <c r="AC363" s="947">
        <v>721</v>
      </c>
      <c r="AD363" s="948">
        <v>663</v>
      </c>
      <c r="AE363" s="1051">
        <v>512</v>
      </c>
      <c r="AF363" s="946">
        <v>500</v>
      </c>
      <c r="AG363" s="1044">
        <v>471</v>
      </c>
      <c r="AH363" s="1051">
        <v>0</v>
      </c>
      <c r="AI363" s="1052">
        <v>0</v>
      </c>
      <c r="AJ363" s="1044">
        <v>0</v>
      </c>
      <c r="AK363" s="1051">
        <v>574</v>
      </c>
      <c r="AL363" s="951">
        <v>0</v>
      </c>
      <c r="AN363" s="100"/>
      <c r="AO363" s="1651"/>
      <c r="AP363" s="1655"/>
      <c r="AQ363" s="822"/>
      <c r="AR363" s="822"/>
      <c r="AS363" s="842"/>
      <c r="AT363" s="822"/>
      <c r="AU363" s="1656"/>
      <c r="AV363" s="1657"/>
      <c r="AW363" s="1657"/>
      <c r="AX363" s="1657"/>
      <c r="AY363" s="1658"/>
      <c r="AZ363" s="1657"/>
      <c r="BA363" s="1656"/>
      <c r="BC363" s="760"/>
      <c r="BD363" s="755"/>
      <c r="BE363" s="755"/>
      <c r="BF363" s="758"/>
      <c r="BG363" s="755"/>
      <c r="BH363" s="755"/>
    </row>
    <row r="364" spans="1:119" ht="14.25" customHeight="1" x14ac:dyDescent="0.15">
      <c r="A364" s="250" t="s">
        <v>211</v>
      </c>
      <c r="B364" s="394" t="s">
        <v>93</v>
      </c>
      <c r="C364" s="917">
        <v>0</v>
      </c>
      <c r="D364" s="1045">
        <v>0</v>
      </c>
      <c r="E364" s="1046">
        <v>0</v>
      </c>
      <c r="F364" s="924">
        <v>0</v>
      </c>
      <c r="G364" s="1045">
        <v>0</v>
      </c>
      <c r="H364" s="1046">
        <v>0</v>
      </c>
      <c r="I364" s="1042">
        <v>0</v>
      </c>
      <c r="J364" s="1045">
        <v>0</v>
      </c>
      <c r="K364" s="1046">
        <v>0</v>
      </c>
      <c r="L364" s="1042">
        <v>2.8719999999999999</v>
      </c>
      <c r="M364" s="918">
        <v>1.8160000000000001</v>
      </c>
      <c r="N364" s="922">
        <v>2.7280000000000002</v>
      </c>
      <c r="O364" s="920">
        <v>0.63</v>
      </c>
      <c r="P364" s="918">
        <v>58.173000000000002</v>
      </c>
      <c r="Q364" s="923">
        <v>96.099000000000004</v>
      </c>
      <c r="R364" s="920">
        <v>133.51900000000001</v>
      </c>
      <c r="S364" s="918">
        <v>155.99700000000001</v>
      </c>
      <c r="T364" s="922">
        <v>315.57900000000001</v>
      </c>
      <c r="U364" s="924">
        <v>182.572</v>
      </c>
      <c r="V364" s="1077">
        <v>167.208</v>
      </c>
      <c r="W364" s="925">
        <v>74.254000000000005</v>
      </c>
      <c r="X364" s="924">
        <v>17.026</v>
      </c>
      <c r="Y364" s="926">
        <v>5.0030000000000001</v>
      </c>
      <c r="Z364" s="923">
        <v>1.36</v>
      </c>
      <c r="AA364" s="927">
        <v>0</v>
      </c>
      <c r="AB364" s="953">
        <v>7.9370000000000003</v>
      </c>
      <c r="AC364" s="922">
        <v>6.1349999999999998</v>
      </c>
      <c r="AD364" s="920">
        <v>0</v>
      </c>
      <c r="AE364" s="926">
        <v>0</v>
      </c>
      <c r="AF364" s="922">
        <v>0</v>
      </c>
      <c r="AG364" s="1042">
        <v>0</v>
      </c>
      <c r="AH364" s="1045">
        <v>0</v>
      </c>
      <c r="AI364" s="1046">
        <v>0</v>
      </c>
      <c r="AJ364" s="1042">
        <v>0</v>
      </c>
      <c r="AK364" s="1045">
        <v>0.13</v>
      </c>
      <c r="AL364" s="928">
        <v>0</v>
      </c>
      <c r="AN364" s="100"/>
      <c r="AO364" s="1651"/>
      <c r="AQ364" s="822"/>
      <c r="AR364" s="822"/>
      <c r="AS364" s="842"/>
      <c r="AT364" s="822"/>
      <c r="AV364" s="1658"/>
      <c r="AW364" s="1658"/>
      <c r="AX364" s="1658"/>
      <c r="AY364" s="1657"/>
      <c r="AZ364" s="1658"/>
    </row>
    <row r="365" spans="1:119" ht="14.25" customHeight="1" x14ac:dyDescent="0.15">
      <c r="A365" s="184" t="s">
        <v>212</v>
      </c>
      <c r="B365" s="395" t="s">
        <v>94</v>
      </c>
      <c r="C365" s="929">
        <v>0</v>
      </c>
      <c r="D365" s="1048">
        <v>0</v>
      </c>
      <c r="E365" s="1049">
        <v>0</v>
      </c>
      <c r="F365" s="936">
        <v>0</v>
      </c>
      <c r="G365" s="1048">
        <v>0</v>
      </c>
      <c r="H365" s="1049">
        <v>0</v>
      </c>
      <c r="I365" s="1043">
        <v>0</v>
      </c>
      <c r="J365" s="1048">
        <v>0</v>
      </c>
      <c r="K365" s="1049">
        <v>0</v>
      </c>
      <c r="L365" s="1043">
        <v>1498.7159999999999</v>
      </c>
      <c r="M365" s="930">
        <v>835.81200000000001</v>
      </c>
      <c r="N365" s="934">
        <v>1052.162</v>
      </c>
      <c r="O365" s="972">
        <v>229.22499999999999</v>
      </c>
      <c r="P365" s="930">
        <v>16073.138000000001</v>
      </c>
      <c r="Q365" s="935">
        <v>23192.642</v>
      </c>
      <c r="R365" s="932">
        <v>26166.638999999999</v>
      </c>
      <c r="S365" s="930">
        <v>29128.612000000001</v>
      </c>
      <c r="T365" s="934">
        <v>56613.754999999997</v>
      </c>
      <c r="U365" s="936">
        <v>38334.368999999999</v>
      </c>
      <c r="V365" s="1078">
        <v>32517.786</v>
      </c>
      <c r="W365" s="937">
        <v>12979.338</v>
      </c>
      <c r="X365" s="936">
        <v>3237.8789999999999</v>
      </c>
      <c r="Y365" s="938">
        <v>1277.134</v>
      </c>
      <c r="Z365" s="935">
        <v>347.07400000000001</v>
      </c>
      <c r="AA365" s="939">
        <v>0</v>
      </c>
      <c r="AB365" s="967">
        <v>1557.7919999999999</v>
      </c>
      <c r="AC365" s="934">
        <v>1304.6400000000001</v>
      </c>
      <c r="AD365" s="932">
        <v>0</v>
      </c>
      <c r="AE365" s="938">
        <v>0</v>
      </c>
      <c r="AF365" s="934">
        <v>0</v>
      </c>
      <c r="AG365" s="1043">
        <v>0</v>
      </c>
      <c r="AH365" s="1048">
        <v>0</v>
      </c>
      <c r="AI365" s="1049">
        <v>0</v>
      </c>
      <c r="AJ365" s="1043">
        <v>0</v>
      </c>
      <c r="AK365" s="1048">
        <v>55.08</v>
      </c>
      <c r="AL365" s="940">
        <v>0</v>
      </c>
      <c r="AN365" s="100"/>
      <c r="AQ365" s="822"/>
      <c r="AR365" s="822"/>
      <c r="AS365" s="842"/>
      <c r="AT365" s="822"/>
      <c r="AV365" s="1658"/>
      <c r="AW365" s="1658"/>
      <c r="AX365" s="1658"/>
      <c r="AY365" s="1658"/>
      <c r="AZ365" s="1657"/>
    </row>
    <row r="366" spans="1:119" ht="14.25" customHeight="1" x14ac:dyDescent="0.15">
      <c r="A366" s="186" t="s">
        <v>212</v>
      </c>
      <c r="B366" s="417" t="s">
        <v>96</v>
      </c>
      <c r="C366" s="941">
        <v>0</v>
      </c>
      <c r="D366" s="1051">
        <v>0</v>
      </c>
      <c r="E366" s="1052">
        <v>0</v>
      </c>
      <c r="F366" s="948">
        <v>0</v>
      </c>
      <c r="G366" s="1051">
        <v>0</v>
      </c>
      <c r="H366" s="1052">
        <v>0</v>
      </c>
      <c r="I366" s="1044">
        <v>0</v>
      </c>
      <c r="J366" s="1051">
        <v>0</v>
      </c>
      <c r="K366" s="1052">
        <v>0</v>
      </c>
      <c r="L366" s="1044">
        <v>522</v>
      </c>
      <c r="M366" s="942">
        <v>460</v>
      </c>
      <c r="N366" s="946">
        <v>386</v>
      </c>
      <c r="O366" s="944">
        <v>364</v>
      </c>
      <c r="P366" s="942">
        <v>276</v>
      </c>
      <c r="Q366" s="947">
        <v>241</v>
      </c>
      <c r="R366" s="944">
        <v>196</v>
      </c>
      <c r="S366" s="942">
        <v>187</v>
      </c>
      <c r="T366" s="946">
        <v>179</v>
      </c>
      <c r="U366" s="948">
        <v>210</v>
      </c>
      <c r="V366" s="980">
        <v>194</v>
      </c>
      <c r="W366" s="947">
        <v>175</v>
      </c>
      <c r="X366" s="948">
        <v>190</v>
      </c>
      <c r="Y366" s="949">
        <v>255</v>
      </c>
      <c r="Z366" s="947">
        <v>255</v>
      </c>
      <c r="AA366" s="950">
        <v>0</v>
      </c>
      <c r="AB366" s="942">
        <v>196</v>
      </c>
      <c r="AC366" s="946">
        <v>213</v>
      </c>
      <c r="AD366" s="944">
        <v>0</v>
      </c>
      <c r="AE366" s="949">
        <v>0</v>
      </c>
      <c r="AF366" s="946">
        <v>0</v>
      </c>
      <c r="AG366" s="1044">
        <v>0</v>
      </c>
      <c r="AH366" s="1051">
        <v>0</v>
      </c>
      <c r="AI366" s="1052">
        <v>0</v>
      </c>
      <c r="AJ366" s="1044">
        <v>0</v>
      </c>
      <c r="AK366" s="1051">
        <v>424</v>
      </c>
      <c r="AL366" s="951">
        <v>0</v>
      </c>
      <c r="AN366" s="100"/>
      <c r="AO366" s="1651"/>
      <c r="AP366" s="1655"/>
      <c r="AQ366" s="822"/>
      <c r="AR366" s="822"/>
      <c r="AS366" s="842"/>
      <c r="AT366" s="822"/>
      <c r="AU366" s="1656"/>
      <c r="AV366" s="1658"/>
      <c r="AW366" s="1658"/>
      <c r="AX366" s="1658"/>
      <c r="AY366" s="1658"/>
      <c r="AZ366" s="1658"/>
      <c r="BA366" s="1656"/>
    </row>
    <row r="367" spans="1:119" ht="14.25" customHeight="1" x14ac:dyDescent="0.15">
      <c r="A367" s="250" t="s">
        <v>88</v>
      </c>
      <c r="B367" s="394" t="s">
        <v>93</v>
      </c>
      <c r="C367" s="917">
        <v>0</v>
      </c>
      <c r="D367" s="1045">
        <v>4.7679999999999998</v>
      </c>
      <c r="E367" s="1046">
        <v>0</v>
      </c>
      <c r="F367" s="924">
        <v>0</v>
      </c>
      <c r="G367" s="1045">
        <v>0</v>
      </c>
      <c r="H367" s="1046">
        <v>0.67200000000000004</v>
      </c>
      <c r="I367" s="1042">
        <v>11.673999999999999</v>
      </c>
      <c r="J367" s="918">
        <v>27.257999999999999</v>
      </c>
      <c r="K367" s="922">
        <v>33.615000000000002</v>
      </c>
      <c r="L367" s="920">
        <v>54.207999999999998</v>
      </c>
      <c r="M367" s="918">
        <v>116.56100000000001</v>
      </c>
      <c r="N367" s="922">
        <v>128.86799999999999</v>
      </c>
      <c r="O367" s="920">
        <v>150.18700000000001</v>
      </c>
      <c r="P367" s="918">
        <v>238.453</v>
      </c>
      <c r="Q367" s="923">
        <v>268.22399999999999</v>
      </c>
      <c r="R367" s="920">
        <v>426.97699999999998</v>
      </c>
      <c r="S367" s="918">
        <v>425.43599999999998</v>
      </c>
      <c r="T367" s="922">
        <v>332.79199999999997</v>
      </c>
      <c r="U367" s="924">
        <v>240.95599999999999</v>
      </c>
      <c r="V367" s="1077">
        <v>210.501</v>
      </c>
      <c r="W367" s="925">
        <v>165.69900000000001</v>
      </c>
      <c r="X367" s="924">
        <v>128.708</v>
      </c>
      <c r="Y367" s="926">
        <v>63.002000000000002</v>
      </c>
      <c r="Z367" s="923">
        <v>38.418999999999997</v>
      </c>
      <c r="AA367" s="927">
        <v>7.4210000000000003</v>
      </c>
      <c r="AB367" s="926">
        <v>6.7640000000000002</v>
      </c>
      <c r="AC367" s="922">
        <v>14.587999999999999</v>
      </c>
      <c r="AD367" s="920">
        <v>6.4619999999999997</v>
      </c>
      <c r="AE367" s="926">
        <v>10.651999999999999</v>
      </c>
      <c r="AF367" s="922">
        <v>9.8740000000000006</v>
      </c>
      <c r="AG367" s="920">
        <v>7.9260000000000002</v>
      </c>
      <c r="AH367" s="1045">
        <v>6.3860000000000001</v>
      </c>
      <c r="AI367" s="1046">
        <v>0</v>
      </c>
      <c r="AJ367" s="1042">
        <v>0</v>
      </c>
      <c r="AK367" s="1045">
        <v>0</v>
      </c>
      <c r="AL367" s="928">
        <v>0</v>
      </c>
      <c r="AN367" s="100"/>
      <c r="AO367" s="1651"/>
      <c r="AQ367" s="813"/>
      <c r="AR367" s="813"/>
      <c r="AS367" s="1653"/>
      <c r="AT367" s="1653"/>
      <c r="AV367" s="1657"/>
      <c r="AW367" s="1657"/>
      <c r="AX367" s="1657"/>
      <c r="AY367" s="1658"/>
      <c r="AZ367" s="1658"/>
    </row>
    <row r="368" spans="1:119" ht="14.25" customHeight="1" x14ac:dyDescent="0.15">
      <c r="A368" s="184" t="s">
        <v>213</v>
      </c>
      <c r="B368" s="395" t="s">
        <v>94</v>
      </c>
      <c r="C368" s="929">
        <v>0</v>
      </c>
      <c r="D368" s="1048">
        <v>1607.58</v>
      </c>
      <c r="E368" s="1049">
        <v>0</v>
      </c>
      <c r="F368" s="936">
        <v>0</v>
      </c>
      <c r="G368" s="1048">
        <v>0</v>
      </c>
      <c r="H368" s="1049">
        <v>355.86</v>
      </c>
      <c r="I368" s="1043">
        <v>6872.375</v>
      </c>
      <c r="J368" s="930">
        <v>15140.65</v>
      </c>
      <c r="K368" s="934">
        <v>18574.428</v>
      </c>
      <c r="L368" s="932">
        <v>29260.42</v>
      </c>
      <c r="M368" s="930">
        <v>61399.845000000001</v>
      </c>
      <c r="N368" s="934">
        <v>62623.186999999998</v>
      </c>
      <c r="O368" s="972">
        <v>71629.114000000001</v>
      </c>
      <c r="P368" s="930">
        <v>106637.986</v>
      </c>
      <c r="Q368" s="935">
        <v>99408.894</v>
      </c>
      <c r="R368" s="932">
        <v>126587.012</v>
      </c>
      <c r="S368" s="930">
        <v>113540.83</v>
      </c>
      <c r="T368" s="934">
        <v>86129.555999999997</v>
      </c>
      <c r="U368" s="936">
        <v>64800.982000000004</v>
      </c>
      <c r="V368" s="1078">
        <v>60483.936999999998</v>
      </c>
      <c r="W368" s="937">
        <v>43226.362999999998</v>
      </c>
      <c r="X368" s="936">
        <v>32358.953000000001</v>
      </c>
      <c r="Y368" s="938">
        <v>14358.882</v>
      </c>
      <c r="Z368" s="935">
        <v>9598.0609999999997</v>
      </c>
      <c r="AA368" s="939">
        <v>1826.972</v>
      </c>
      <c r="AB368" s="930">
        <v>1762.1279999999999</v>
      </c>
      <c r="AC368" s="934">
        <v>4265.2439999999997</v>
      </c>
      <c r="AD368" s="932">
        <v>1838.4839999999999</v>
      </c>
      <c r="AE368" s="938">
        <v>2752.2719999999999</v>
      </c>
      <c r="AF368" s="934">
        <v>2719.5479999999998</v>
      </c>
      <c r="AG368" s="932">
        <v>2115.9360000000001</v>
      </c>
      <c r="AH368" s="1048">
        <v>1553.364</v>
      </c>
      <c r="AI368" s="1049">
        <v>0</v>
      </c>
      <c r="AJ368" s="1043">
        <v>0</v>
      </c>
      <c r="AK368" s="1048">
        <v>0</v>
      </c>
      <c r="AL368" s="940">
        <v>0</v>
      </c>
      <c r="AN368" s="100"/>
      <c r="AO368" s="100"/>
      <c r="AQ368" s="822"/>
      <c r="AR368" s="822"/>
      <c r="AS368" s="842"/>
      <c r="AT368" s="822"/>
      <c r="AV368" s="1658"/>
      <c r="AW368" s="1658"/>
      <c r="AX368" s="1658"/>
      <c r="AY368" s="1657"/>
      <c r="AZ368" s="1658"/>
    </row>
    <row r="369" spans="1:53" ht="14.25" customHeight="1" x14ac:dyDescent="0.15">
      <c r="A369" s="186" t="s">
        <v>213</v>
      </c>
      <c r="B369" s="417" t="s">
        <v>96</v>
      </c>
      <c r="C369" s="941">
        <v>0</v>
      </c>
      <c r="D369" s="1051">
        <v>337</v>
      </c>
      <c r="E369" s="1052">
        <v>0</v>
      </c>
      <c r="F369" s="948">
        <v>0</v>
      </c>
      <c r="G369" s="1051">
        <v>0</v>
      </c>
      <c r="H369" s="1052">
        <v>530</v>
      </c>
      <c r="I369" s="1044">
        <v>589</v>
      </c>
      <c r="J369" s="942">
        <v>555</v>
      </c>
      <c r="K369" s="946">
        <v>553</v>
      </c>
      <c r="L369" s="944">
        <v>540</v>
      </c>
      <c r="M369" s="942">
        <v>527</v>
      </c>
      <c r="N369" s="946">
        <v>486</v>
      </c>
      <c r="O369" s="944">
        <v>477</v>
      </c>
      <c r="P369" s="942">
        <v>447</v>
      </c>
      <c r="Q369" s="947">
        <v>371</v>
      </c>
      <c r="R369" s="944">
        <v>296</v>
      </c>
      <c r="S369" s="942">
        <v>267</v>
      </c>
      <c r="T369" s="946">
        <v>259</v>
      </c>
      <c r="U369" s="948">
        <v>269</v>
      </c>
      <c r="V369" s="980">
        <v>287</v>
      </c>
      <c r="W369" s="947">
        <v>261</v>
      </c>
      <c r="X369" s="948">
        <v>251</v>
      </c>
      <c r="Y369" s="949">
        <v>228</v>
      </c>
      <c r="Z369" s="947">
        <v>250</v>
      </c>
      <c r="AA369" s="950">
        <v>246</v>
      </c>
      <c r="AB369" s="942">
        <v>261</v>
      </c>
      <c r="AC369" s="946">
        <v>292</v>
      </c>
      <c r="AD369" s="944">
        <v>285</v>
      </c>
      <c r="AE369" s="949">
        <v>258</v>
      </c>
      <c r="AF369" s="946">
        <v>275</v>
      </c>
      <c r="AG369" s="944">
        <v>267</v>
      </c>
      <c r="AH369" s="1051">
        <v>243</v>
      </c>
      <c r="AI369" s="1052">
        <v>0</v>
      </c>
      <c r="AJ369" s="1044">
        <v>0</v>
      </c>
      <c r="AK369" s="1051">
        <v>0</v>
      </c>
      <c r="AL369" s="951">
        <v>0</v>
      </c>
      <c r="AN369" s="100"/>
      <c r="AO369" s="1651"/>
      <c r="AP369" s="1655"/>
      <c r="AQ369" s="822"/>
      <c r="AR369" s="822"/>
      <c r="AS369" s="842"/>
      <c r="AT369" s="822"/>
      <c r="AU369" s="1656"/>
      <c r="AV369" s="1658"/>
      <c r="AW369" s="1658"/>
      <c r="AX369" s="1658"/>
      <c r="AY369" s="1658"/>
      <c r="AZ369" s="1657"/>
      <c r="BA369" s="1656"/>
    </row>
    <row r="370" spans="1:53" ht="14.25" customHeight="1" x14ac:dyDescent="0.15">
      <c r="A370" s="250" t="s">
        <v>89</v>
      </c>
      <c r="B370" s="394" t="s">
        <v>93</v>
      </c>
      <c r="C370" s="917">
        <v>0</v>
      </c>
      <c r="D370" s="1045">
        <v>5.65</v>
      </c>
      <c r="E370" s="1046">
        <v>6.12</v>
      </c>
      <c r="F370" s="924">
        <v>0</v>
      </c>
      <c r="G370" s="1045">
        <v>0</v>
      </c>
      <c r="H370" s="1046">
        <v>0</v>
      </c>
      <c r="I370" s="1042">
        <v>0</v>
      </c>
      <c r="J370" s="918">
        <v>0</v>
      </c>
      <c r="K370" s="922">
        <v>0</v>
      </c>
      <c r="L370" s="1042">
        <v>0</v>
      </c>
      <c r="M370" s="918">
        <v>0</v>
      </c>
      <c r="N370" s="922">
        <v>0</v>
      </c>
      <c r="O370" s="920">
        <v>0</v>
      </c>
      <c r="P370" s="918">
        <v>0</v>
      </c>
      <c r="Q370" s="923">
        <v>0</v>
      </c>
      <c r="R370" s="920">
        <v>0</v>
      </c>
      <c r="S370" s="918">
        <v>0</v>
      </c>
      <c r="T370" s="923">
        <v>0</v>
      </c>
      <c r="U370" s="924">
        <v>0</v>
      </c>
      <c r="V370" s="1077">
        <v>0</v>
      </c>
      <c r="W370" s="925">
        <v>0</v>
      </c>
      <c r="X370" s="924">
        <v>0</v>
      </c>
      <c r="Y370" s="926">
        <v>0</v>
      </c>
      <c r="Z370" s="923">
        <v>12.709</v>
      </c>
      <c r="AA370" s="927">
        <v>89.44</v>
      </c>
      <c r="AB370" s="926">
        <v>156.93299999999999</v>
      </c>
      <c r="AC370" s="922">
        <v>129.33099999999999</v>
      </c>
      <c r="AD370" s="920">
        <v>142.15199999999999</v>
      </c>
      <c r="AE370" s="926">
        <v>161.47</v>
      </c>
      <c r="AF370" s="922">
        <v>122.67700000000001</v>
      </c>
      <c r="AG370" s="920">
        <v>45.082999999999998</v>
      </c>
      <c r="AH370" s="918">
        <v>26.905000000000001</v>
      </c>
      <c r="AI370" s="922">
        <v>5.7690000000000001</v>
      </c>
      <c r="AJ370" s="920">
        <v>0.51</v>
      </c>
      <c r="AK370" s="918">
        <v>9.4E-2</v>
      </c>
      <c r="AL370" s="928">
        <v>0.124</v>
      </c>
      <c r="AN370" s="100"/>
      <c r="AO370" s="1651"/>
      <c r="AQ370" s="822"/>
      <c r="AR370" s="822"/>
      <c r="AS370" s="842"/>
      <c r="AT370" s="822"/>
      <c r="AV370" s="1657"/>
      <c r="AW370" s="1657"/>
      <c r="AX370" s="1657"/>
      <c r="AY370" s="1658"/>
      <c r="AZ370" s="1658"/>
    </row>
    <row r="371" spans="1:53" ht="14.25" customHeight="1" x14ac:dyDescent="0.15">
      <c r="A371" s="184" t="s">
        <v>214</v>
      </c>
      <c r="B371" s="492" t="s">
        <v>94</v>
      </c>
      <c r="C371" s="929">
        <v>0</v>
      </c>
      <c r="D371" s="1151">
        <v>5099.5439999999999</v>
      </c>
      <c r="E371" s="1152">
        <v>5458.86</v>
      </c>
      <c r="F371" s="936">
        <v>0</v>
      </c>
      <c r="G371" s="1151">
        <v>0</v>
      </c>
      <c r="H371" s="1152">
        <v>0</v>
      </c>
      <c r="I371" s="1043">
        <v>0</v>
      </c>
      <c r="J371" s="1153">
        <v>0</v>
      </c>
      <c r="K371" s="1154">
        <v>0</v>
      </c>
      <c r="L371" s="1043">
        <v>0</v>
      </c>
      <c r="M371" s="1153">
        <v>0</v>
      </c>
      <c r="N371" s="1154">
        <v>0</v>
      </c>
      <c r="O371" s="1155">
        <v>0</v>
      </c>
      <c r="P371" s="1156">
        <v>0</v>
      </c>
      <c r="Q371" s="1150">
        <v>0</v>
      </c>
      <c r="R371" s="1155">
        <v>0</v>
      </c>
      <c r="S371" s="1153">
        <v>0</v>
      </c>
      <c r="T371" s="1150">
        <v>0</v>
      </c>
      <c r="U371" s="1157">
        <v>0</v>
      </c>
      <c r="V371" s="1158">
        <v>0</v>
      </c>
      <c r="W371" s="1159">
        <v>0</v>
      </c>
      <c r="X371" s="1157">
        <v>0</v>
      </c>
      <c r="Y371" s="1160">
        <v>0</v>
      </c>
      <c r="Z371" s="1150">
        <v>11823.214</v>
      </c>
      <c r="AA371" s="1161">
        <v>73180.160000000003</v>
      </c>
      <c r="AB371" s="1153">
        <v>114051.931</v>
      </c>
      <c r="AC371" s="1154">
        <v>107277.572</v>
      </c>
      <c r="AD371" s="1155">
        <v>124483.446</v>
      </c>
      <c r="AE371" s="1160">
        <v>139468.274</v>
      </c>
      <c r="AF371" s="1154">
        <v>96117.135999999999</v>
      </c>
      <c r="AG371" s="1155">
        <v>46342.794000000002</v>
      </c>
      <c r="AH371" s="1153">
        <v>24575.263999999999</v>
      </c>
      <c r="AI371" s="1154">
        <v>4476.87</v>
      </c>
      <c r="AJ371" s="1155">
        <v>849.52700000000004</v>
      </c>
      <c r="AK371" s="1153">
        <v>97.74</v>
      </c>
      <c r="AL371" s="1162">
        <v>49.302</v>
      </c>
      <c r="AM371" s="274"/>
      <c r="AN371" s="100"/>
      <c r="AO371" s="100"/>
      <c r="AQ371" s="822"/>
      <c r="AR371" s="822"/>
      <c r="AS371" s="842"/>
      <c r="AT371" s="822"/>
      <c r="AV371" s="1658"/>
      <c r="AW371" s="1658"/>
      <c r="AX371" s="1658"/>
      <c r="AY371" s="1657"/>
      <c r="AZ371" s="1658"/>
    </row>
    <row r="372" spans="1:53" ht="14.25" customHeight="1" thickBot="1" x14ac:dyDescent="0.2">
      <c r="A372" s="234" t="s">
        <v>214</v>
      </c>
      <c r="B372" s="454" t="s">
        <v>96</v>
      </c>
      <c r="C372" s="992">
        <v>0</v>
      </c>
      <c r="D372" s="1163">
        <v>903</v>
      </c>
      <c r="E372" s="1164">
        <v>892</v>
      </c>
      <c r="F372" s="999">
        <v>0</v>
      </c>
      <c r="G372" s="1163">
        <v>0</v>
      </c>
      <c r="H372" s="1164">
        <v>0</v>
      </c>
      <c r="I372" s="1165">
        <v>0</v>
      </c>
      <c r="J372" s="993">
        <v>0</v>
      </c>
      <c r="K372" s="994">
        <v>0</v>
      </c>
      <c r="L372" s="1165">
        <v>0</v>
      </c>
      <c r="M372" s="993">
        <v>0</v>
      </c>
      <c r="N372" s="994">
        <v>0</v>
      </c>
      <c r="O372" s="995">
        <v>0</v>
      </c>
      <c r="P372" s="996">
        <v>0</v>
      </c>
      <c r="Q372" s="998">
        <v>0</v>
      </c>
      <c r="R372" s="995">
        <v>0</v>
      </c>
      <c r="S372" s="993">
        <v>0</v>
      </c>
      <c r="T372" s="998">
        <v>0</v>
      </c>
      <c r="U372" s="999">
        <v>0</v>
      </c>
      <c r="V372" s="1166">
        <v>0</v>
      </c>
      <c r="W372" s="998">
        <v>0</v>
      </c>
      <c r="X372" s="999">
        <v>0</v>
      </c>
      <c r="Y372" s="1000">
        <v>0</v>
      </c>
      <c r="Z372" s="998">
        <v>930</v>
      </c>
      <c r="AA372" s="1001">
        <v>818</v>
      </c>
      <c r="AB372" s="993">
        <v>727</v>
      </c>
      <c r="AC372" s="994">
        <v>829</v>
      </c>
      <c r="AD372" s="995">
        <v>876</v>
      </c>
      <c r="AE372" s="1000">
        <v>864</v>
      </c>
      <c r="AF372" s="994">
        <v>783</v>
      </c>
      <c r="AG372" s="995">
        <v>1028</v>
      </c>
      <c r="AH372" s="993">
        <v>913</v>
      </c>
      <c r="AI372" s="994">
        <v>776</v>
      </c>
      <c r="AJ372" s="995">
        <v>1666</v>
      </c>
      <c r="AK372" s="993">
        <v>1040</v>
      </c>
      <c r="AL372" s="1002">
        <v>0</v>
      </c>
      <c r="AM372" s="274"/>
      <c r="AO372" s="1651"/>
      <c r="AP372" s="1655"/>
      <c r="AQ372" s="822"/>
      <c r="AR372" s="822"/>
      <c r="AS372" s="842"/>
      <c r="AT372" s="822"/>
      <c r="AU372" s="1656"/>
      <c r="AV372" s="1657"/>
      <c r="AW372" s="1657"/>
      <c r="AX372" s="1657"/>
      <c r="AY372" s="1658"/>
      <c r="AZ372" s="1657"/>
      <c r="BA372" s="1656"/>
    </row>
    <row r="373" spans="1:53" ht="14.25" customHeight="1" x14ac:dyDescent="0.15">
      <c r="A373" s="838" t="s">
        <v>307</v>
      </c>
      <c r="AL373" s="821" t="s">
        <v>149</v>
      </c>
      <c r="AM373" s="4"/>
      <c r="AN373" s="100"/>
      <c r="AO373" s="100"/>
      <c r="AP373" s="786"/>
      <c r="AQ373" s="822"/>
      <c r="AR373" s="822"/>
      <c r="AS373" s="842"/>
      <c r="AT373" s="822"/>
      <c r="AU373" s="814"/>
      <c r="AV373" s="1658"/>
      <c r="AW373" s="1658"/>
      <c r="AX373" s="1658"/>
      <c r="AY373" s="1657"/>
      <c r="AZ373" s="1658"/>
      <c r="BA373" s="814"/>
    </row>
    <row r="374" spans="1:53" ht="14.25" customHeight="1" x14ac:dyDescent="0.15">
      <c r="AA374" s="3"/>
      <c r="AF374" s="101"/>
      <c r="AH374" s="101"/>
      <c r="AL374" s="236"/>
      <c r="AM374" s="4"/>
      <c r="AN374" s="100"/>
      <c r="AO374" s="100"/>
      <c r="AQ374" s="822"/>
      <c r="AR374" s="822"/>
      <c r="AS374" s="842"/>
      <c r="AT374" s="822"/>
      <c r="AY374" s="1658"/>
      <c r="AZ374" s="1657"/>
    </row>
    <row r="375" spans="1:53" ht="14.25" customHeight="1" x14ac:dyDescent="0.15">
      <c r="U375" s="5"/>
      <c r="V375" s="40"/>
      <c r="W375" s="3"/>
      <c r="X375" s="5"/>
      <c r="Z375" s="3"/>
      <c r="AA375" s="3"/>
      <c r="AN375" s="100"/>
      <c r="AO375" s="100"/>
      <c r="AQ375" s="822"/>
      <c r="AR375" s="822"/>
      <c r="AS375" s="842"/>
      <c r="AT375" s="822"/>
      <c r="AV375" s="1658"/>
      <c r="AW375" s="1658"/>
      <c r="AX375" s="1658"/>
      <c r="AZ375" s="1658"/>
    </row>
    <row r="376" spans="1:53" ht="14.25" customHeight="1" x14ac:dyDescent="0.15">
      <c r="U376" s="5"/>
      <c r="V376" s="40"/>
      <c r="W376" s="3"/>
      <c r="X376" s="5"/>
      <c r="Y376" s="5"/>
      <c r="Z376" s="3"/>
      <c r="AA376" s="3"/>
      <c r="AO376" s="100"/>
      <c r="AQ376" s="822"/>
      <c r="AR376" s="822"/>
      <c r="AS376" s="842"/>
      <c r="AT376" s="822"/>
      <c r="AY376" s="1658"/>
    </row>
    <row r="377" spans="1:53" ht="14.25" customHeight="1" x14ac:dyDescent="0.15">
      <c r="U377" s="5"/>
      <c r="V377" s="40"/>
      <c r="W377" s="3"/>
      <c r="X377" s="5"/>
      <c r="Y377" s="5"/>
      <c r="Z377" s="3"/>
      <c r="AA377" s="3"/>
      <c r="AO377" s="100"/>
      <c r="AQ377" s="822"/>
      <c r="AR377" s="822"/>
      <c r="AS377" s="842"/>
      <c r="AT377" s="822"/>
      <c r="AZ377" s="1658"/>
    </row>
    <row r="378" spans="1:53" ht="14.25" customHeight="1" x14ac:dyDescent="0.15">
      <c r="U378" s="5"/>
      <c r="V378" s="40"/>
      <c r="W378" s="3"/>
      <c r="X378" s="5"/>
      <c r="Y378" s="5"/>
      <c r="Z378" s="3"/>
      <c r="AA378" s="3"/>
      <c r="AO378" s="1651"/>
      <c r="AQ378" s="822"/>
      <c r="AR378" s="822"/>
      <c r="AS378" s="842"/>
      <c r="AT378" s="822"/>
    </row>
    <row r="379" spans="1:53" ht="14.25" customHeight="1" x14ac:dyDescent="0.15">
      <c r="U379" s="5"/>
      <c r="V379" s="40"/>
      <c r="W379" s="3"/>
      <c r="X379" s="5"/>
      <c r="Y379" s="5"/>
      <c r="Z379" s="3"/>
      <c r="AA379" s="3"/>
      <c r="AO379" s="100"/>
      <c r="AQ379" s="822"/>
      <c r="AR379" s="822"/>
      <c r="AS379" s="842"/>
      <c r="AT379" s="822"/>
    </row>
    <row r="380" spans="1:53" ht="14.25" customHeight="1" x14ac:dyDescent="0.15">
      <c r="U380" s="5"/>
      <c r="V380" s="40"/>
      <c r="W380" s="3"/>
      <c r="X380" s="5"/>
      <c r="Y380" s="5"/>
      <c r="Z380" s="3"/>
      <c r="AA380" s="3"/>
      <c r="AO380" s="100"/>
      <c r="AQ380" s="822"/>
      <c r="AR380" s="822"/>
      <c r="AS380" s="842"/>
      <c r="AT380" s="822"/>
    </row>
    <row r="381" spans="1:53" ht="14.25" customHeight="1" x14ac:dyDescent="0.15">
      <c r="U381" s="5"/>
      <c r="V381" s="40"/>
      <c r="W381" s="3"/>
      <c r="X381" s="5"/>
      <c r="Y381" s="5"/>
      <c r="Z381" s="3"/>
      <c r="AA381" s="3"/>
      <c r="AO381" s="1651"/>
      <c r="AP381" s="786"/>
      <c r="AQ381" s="822"/>
      <c r="AR381" s="822"/>
      <c r="AS381" s="842"/>
      <c r="AT381" s="822"/>
      <c r="AU381" s="814"/>
      <c r="AV381" s="1657"/>
      <c r="AW381" s="1657"/>
      <c r="AX381" s="1657"/>
      <c r="BA381" s="814"/>
    </row>
    <row r="382" spans="1:53" ht="14.25" customHeight="1" x14ac:dyDescent="0.15">
      <c r="U382" s="5"/>
      <c r="V382" s="40"/>
      <c r="W382" s="3"/>
      <c r="X382" s="5"/>
      <c r="Y382" s="5"/>
      <c r="Z382" s="3"/>
      <c r="AA382" s="3"/>
      <c r="AO382" s="1651"/>
      <c r="AP382" s="786"/>
      <c r="AQ382" s="822"/>
      <c r="AR382" s="822"/>
      <c r="AS382" s="842"/>
      <c r="AT382" s="822"/>
      <c r="AU382" s="814"/>
      <c r="AY382" s="1657"/>
      <c r="BA382" s="814"/>
    </row>
    <row r="383" spans="1:53" ht="14.25" customHeight="1" x14ac:dyDescent="0.15">
      <c r="U383" s="5"/>
      <c r="V383" s="40"/>
      <c r="W383" s="3"/>
      <c r="X383" s="5"/>
      <c r="Y383" s="5"/>
      <c r="Z383" s="3"/>
      <c r="AA383" s="3"/>
      <c r="AO383" s="1651"/>
      <c r="AP383" s="786"/>
      <c r="AQ383" s="822"/>
      <c r="AR383" s="822"/>
      <c r="AS383" s="842"/>
      <c r="AT383" s="822"/>
      <c r="AU383" s="814"/>
      <c r="AV383" s="1658"/>
      <c r="AW383" s="1658"/>
      <c r="AX383" s="1658"/>
      <c r="AZ383" s="1657"/>
      <c r="BA383" s="814"/>
    </row>
    <row r="384" spans="1:53" ht="14.25" customHeight="1" x14ac:dyDescent="0.15">
      <c r="U384" s="5"/>
      <c r="V384" s="40"/>
      <c r="W384" s="3"/>
      <c r="X384" s="5"/>
      <c r="Y384" s="5"/>
      <c r="Z384" s="3"/>
      <c r="AA384" s="3"/>
      <c r="AO384" s="1651"/>
      <c r="AP384" s="1168"/>
      <c r="AQ384" s="822"/>
      <c r="AR384" s="822"/>
      <c r="AS384" s="842"/>
      <c r="AT384" s="822"/>
      <c r="AU384" s="760"/>
      <c r="AY384" s="1658"/>
      <c r="BA384" s="760"/>
    </row>
    <row r="385" spans="21:53" ht="14.25" customHeight="1" x14ac:dyDescent="0.15">
      <c r="U385" s="5"/>
      <c r="V385" s="40"/>
      <c r="W385" s="3"/>
      <c r="X385" s="5"/>
      <c r="Y385" s="5"/>
      <c r="Z385" s="3"/>
      <c r="AA385" s="3"/>
      <c r="AO385" s="100"/>
      <c r="AP385" s="786"/>
      <c r="AQ385" s="822"/>
      <c r="AR385" s="822"/>
      <c r="AS385" s="842"/>
      <c r="AT385" s="822"/>
      <c r="AU385" s="814"/>
      <c r="AZ385" s="1658"/>
      <c r="BA385" s="814"/>
    </row>
    <row r="386" spans="21:53" ht="14.25" customHeight="1" x14ac:dyDescent="0.15">
      <c r="U386" s="5"/>
      <c r="W386" s="3"/>
      <c r="X386" s="5"/>
      <c r="Y386" s="5"/>
      <c r="Z386" s="3"/>
      <c r="AA386" s="3"/>
      <c r="AO386" s="100"/>
      <c r="AQ386" s="822"/>
      <c r="AR386" s="822"/>
      <c r="AS386" s="842"/>
      <c r="AT386" s="822"/>
    </row>
    <row r="387" spans="21:53" ht="14.25" customHeight="1" x14ac:dyDescent="0.15">
      <c r="U387" s="5"/>
      <c r="Z387" s="3"/>
      <c r="AO387" s="1651"/>
      <c r="AQ387" s="822"/>
      <c r="AR387" s="822"/>
      <c r="AS387" s="842"/>
      <c r="AT387" s="822"/>
    </row>
    <row r="388" spans="21:53" ht="18" customHeight="1" x14ac:dyDescent="0.15">
      <c r="Z388" s="3"/>
      <c r="AN388" s="1642"/>
      <c r="AO388" s="41"/>
      <c r="AQ388" s="822"/>
      <c r="AR388" s="822"/>
      <c r="AS388" s="842"/>
      <c r="AT388" s="822"/>
    </row>
    <row r="389" spans="21:53" ht="18" customHeight="1" x14ac:dyDescent="0.15">
      <c r="Z389" s="3"/>
      <c r="AN389" s="1642"/>
      <c r="AO389" s="41"/>
      <c r="AQ389" s="822"/>
      <c r="AR389" s="822"/>
      <c r="AS389" s="842"/>
      <c r="AT389" s="822"/>
    </row>
    <row r="390" spans="21:53" ht="18" customHeight="1" x14ac:dyDescent="0.15">
      <c r="AO390" s="1651"/>
      <c r="AQ390" s="782"/>
      <c r="AR390" s="782"/>
      <c r="AS390" s="842"/>
      <c r="AT390" s="822"/>
    </row>
    <row r="391" spans="21:53" ht="18" customHeight="1" x14ac:dyDescent="0.15">
      <c r="AO391" s="41"/>
      <c r="AQ391" s="822"/>
      <c r="AR391" s="822"/>
      <c r="AS391" s="782"/>
      <c r="AT391" s="822"/>
    </row>
    <row r="392" spans="21:53" ht="18" customHeight="1" x14ac:dyDescent="0.15">
      <c r="AO392" s="41"/>
      <c r="AQ392" s="822"/>
      <c r="AR392" s="822"/>
      <c r="AS392" s="842"/>
      <c r="AT392" s="782"/>
    </row>
    <row r="393" spans="21:53" ht="18" customHeight="1" x14ac:dyDescent="0.15">
      <c r="AO393" s="100"/>
      <c r="AQ393" s="822"/>
      <c r="AR393" s="822"/>
      <c r="AS393" s="842"/>
      <c r="AT393" s="822"/>
    </row>
    <row r="394" spans="21:53" ht="18" customHeight="1" x14ac:dyDescent="0.15">
      <c r="AO394" s="41"/>
      <c r="AQ394" s="822"/>
      <c r="AR394" s="822"/>
      <c r="AS394" s="842"/>
      <c r="AT394" s="822"/>
      <c r="AV394" s="1658"/>
      <c r="AW394" s="1658"/>
      <c r="AX394" s="1658"/>
    </row>
    <row r="395" spans="21:53" ht="18" customHeight="1" x14ac:dyDescent="0.15">
      <c r="AO395" s="41"/>
      <c r="AQ395" s="822"/>
      <c r="AR395" s="822"/>
      <c r="AS395" s="842"/>
      <c r="AT395" s="822"/>
      <c r="AY395" s="1658"/>
    </row>
    <row r="396" spans="21:53" ht="18" customHeight="1" x14ac:dyDescent="0.15">
      <c r="AO396" s="100"/>
      <c r="AQ396" s="782"/>
      <c r="AR396" s="782"/>
      <c r="AS396" s="842"/>
      <c r="AT396" s="822"/>
      <c r="AZ396" s="1658"/>
    </row>
    <row r="397" spans="21:53" ht="18" customHeight="1" x14ac:dyDescent="0.15">
      <c r="AN397" s="842"/>
      <c r="AO397" s="41"/>
      <c r="AQ397" s="822"/>
      <c r="AR397" s="822"/>
      <c r="AS397" s="782"/>
      <c r="AT397" s="822"/>
      <c r="AV397" s="1658"/>
      <c r="AW397" s="1658"/>
      <c r="AX397" s="1658"/>
    </row>
    <row r="398" spans="21:53" ht="18" customHeight="1" x14ac:dyDescent="0.15">
      <c r="AN398" s="842"/>
      <c r="AO398" s="41"/>
      <c r="AQ398" s="822"/>
      <c r="AR398" s="822"/>
      <c r="AS398" s="842"/>
      <c r="AT398" s="782"/>
      <c r="AV398" s="1658"/>
      <c r="AW398" s="1658"/>
      <c r="AX398" s="1658"/>
      <c r="AY398" s="1658"/>
    </row>
    <row r="399" spans="21:53" ht="18" customHeight="1" x14ac:dyDescent="0.15">
      <c r="AN399" s="842"/>
      <c r="AQ399" s="822"/>
      <c r="AR399" s="822"/>
      <c r="AS399" s="842"/>
      <c r="AT399" s="822"/>
      <c r="AV399" s="1660"/>
      <c r="AW399" s="1660"/>
      <c r="AX399" s="1660"/>
      <c r="AY399" s="1658"/>
      <c r="AZ399" s="1658"/>
    </row>
    <row r="400" spans="21:53" ht="18" customHeight="1" x14ac:dyDescent="0.15">
      <c r="AO400" s="100"/>
      <c r="AQ400" s="822"/>
      <c r="AR400" s="822"/>
      <c r="AS400" s="842"/>
      <c r="AT400" s="822"/>
      <c r="AV400" s="1658"/>
      <c r="AW400" s="1658"/>
      <c r="AX400" s="1658"/>
      <c r="AY400" s="1660"/>
      <c r="AZ400" s="1658"/>
    </row>
    <row r="401" spans="40:52" ht="18" customHeight="1" x14ac:dyDescent="0.15">
      <c r="AN401" s="99"/>
      <c r="AO401" s="100"/>
      <c r="AQ401" s="822"/>
      <c r="AR401" s="822"/>
      <c r="AS401" s="842"/>
      <c r="AT401" s="822"/>
      <c r="AV401" s="1658"/>
      <c r="AW401" s="1658"/>
      <c r="AX401" s="1658"/>
      <c r="AY401" s="1658"/>
      <c r="AZ401" s="1660"/>
    </row>
    <row r="402" spans="40:52" ht="18" customHeight="1" x14ac:dyDescent="0.15">
      <c r="AN402" s="99"/>
      <c r="AO402" s="100"/>
      <c r="AQ402" s="822"/>
      <c r="AR402" s="822"/>
      <c r="AS402" s="842"/>
      <c r="AT402" s="822"/>
      <c r="AY402" s="1658"/>
      <c r="AZ402" s="1658"/>
    </row>
    <row r="403" spans="40:52" ht="18" customHeight="1" x14ac:dyDescent="0.15">
      <c r="AN403" s="99"/>
      <c r="AO403" s="100"/>
      <c r="AQ403" s="822"/>
      <c r="AR403" s="822"/>
      <c r="AS403" s="842"/>
      <c r="AT403" s="822"/>
      <c r="AZ403" s="1658"/>
    </row>
    <row r="404" spans="40:52" ht="18" customHeight="1" x14ac:dyDescent="0.15">
      <c r="AN404" s="99"/>
      <c r="AO404" s="100"/>
      <c r="AQ404" s="822"/>
      <c r="AR404" s="822"/>
      <c r="AS404" s="842"/>
      <c r="AT404" s="822"/>
      <c r="AV404" s="1658"/>
      <c r="AW404" s="1658"/>
      <c r="AX404" s="1658"/>
    </row>
    <row r="405" spans="40:52" ht="18" customHeight="1" x14ac:dyDescent="0.15">
      <c r="AN405" s="99"/>
      <c r="AO405" s="1651"/>
      <c r="AQ405" s="822"/>
      <c r="AR405" s="822"/>
      <c r="AS405" s="842"/>
      <c r="AT405" s="822"/>
      <c r="AV405" s="1658"/>
      <c r="AW405" s="1658"/>
      <c r="AX405" s="1658"/>
      <c r="AY405" s="1658"/>
    </row>
    <row r="406" spans="40:52" ht="18" customHeight="1" x14ac:dyDescent="0.15">
      <c r="AN406" s="99"/>
      <c r="AO406" s="100"/>
      <c r="AQ406" s="822"/>
      <c r="AR406" s="822"/>
      <c r="AS406" s="842"/>
      <c r="AT406" s="822"/>
      <c r="AV406" s="1657"/>
      <c r="AW406" s="1657"/>
      <c r="AX406" s="1657"/>
      <c r="AY406" s="1658"/>
      <c r="AZ406" s="1658"/>
    </row>
    <row r="407" spans="40:52" ht="18" customHeight="1" x14ac:dyDescent="0.15">
      <c r="AN407" s="99"/>
      <c r="AO407" s="100"/>
      <c r="AQ407" s="822"/>
      <c r="AR407" s="822"/>
      <c r="AS407" s="842"/>
      <c r="AT407" s="822"/>
      <c r="AV407" s="1657"/>
      <c r="AW407" s="1657"/>
      <c r="AX407" s="1657"/>
      <c r="AY407" s="1657"/>
      <c r="AZ407" s="1658"/>
    </row>
    <row r="408" spans="40:52" ht="18" customHeight="1" x14ac:dyDescent="0.15">
      <c r="AN408" s="99"/>
      <c r="AQ408" s="822"/>
      <c r="AR408" s="822"/>
      <c r="AS408" s="842"/>
      <c r="AT408" s="822"/>
      <c r="AY408" s="1657"/>
      <c r="AZ408" s="1657"/>
    </row>
    <row r="409" spans="40:52" ht="18" customHeight="1" x14ac:dyDescent="0.15">
      <c r="AN409" s="99"/>
      <c r="AO409" s="100"/>
      <c r="AQ409" s="822"/>
      <c r="AR409" s="822"/>
      <c r="AS409" s="842"/>
      <c r="AT409" s="822"/>
      <c r="AV409" s="1658"/>
      <c r="AW409" s="1658"/>
      <c r="AX409" s="1658"/>
      <c r="AZ409" s="1657"/>
    </row>
    <row r="410" spans="40:52" ht="18" customHeight="1" x14ac:dyDescent="0.15">
      <c r="AN410" s="99"/>
      <c r="AO410" s="100"/>
      <c r="AQ410" s="822"/>
      <c r="AR410" s="822"/>
      <c r="AS410" s="842"/>
      <c r="AT410" s="822"/>
      <c r="AV410" s="1658"/>
      <c r="AW410" s="1658"/>
      <c r="AX410" s="1658"/>
      <c r="AY410" s="1658"/>
    </row>
    <row r="411" spans="40:52" ht="18" customHeight="1" x14ac:dyDescent="0.15">
      <c r="AO411" s="100"/>
      <c r="AQ411" s="822"/>
      <c r="AR411" s="822"/>
      <c r="AS411" s="842"/>
      <c r="AT411" s="822"/>
      <c r="AV411" s="1658"/>
      <c r="AW411" s="1658"/>
      <c r="AX411" s="1658"/>
      <c r="AY411" s="1658"/>
      <c r="AZ411" s="1658"/>
    </row>
    <row r="412" spans="40:52" ht="18" customHeight="1" x14ac:dyDescent="0.15">
      <c r="AO412" s="100"/>
      <c r="AQ412" s="822"/>
      <c r="AR412" s="822"/>
      <c r="AS412" s="842"/>
      <c r="AT412" s="822"/>
      <c r="AV412" s="1657"/>
      <c r="AW412" s="1657"/>
      <c r="AX412" s="1657"/>
      <c r="AY412" s="1658"/>
      <c r="AZ412" s="1658"/>
    </row>
    <row r="413" spans="40:52" ht="18" customHeight="1" x14ac:dyDescent="0.15">
      <c r="AO413" s="41"/>
      <c r="AQ413" s="822"/>
      <c r="AR413" s="822"/>
      <c r="AS413" s="842"/>
      <c r="AT413" s="822"/>
      <c r="AV413" s="1657"/>
      <c r="AW413" s="1657"/>
      <c r="AX413" s="1657"/>
      <c r="AY413" s="1657"/>
      <c r="AZ413" s="1658"/>
    </row>
    <row r="414" spans="40:52" ht="18" customHeight="1" x14ac:dyDescent="0.15">
      <c r="AN414" s="99"/>
      <c r="AO414" s="100"/>
      <c r="AQ414" s="822"/>
      <c r="AR414" s="822"/>
      <c r="AS414" s="842"/>
      <c r="AT414" s="822"/>
      <c r="AV414" s="1658"/>
      <c r="AW414" s="1658"/>
      <c r="AX414" s="1658"/>
      <c r="AY414" s="1657"/>
      <c r="AZ414" s="1657"/>
    </row>
    <row r="415" spans="40:52" ht="18" customHeight="1" x14ac:dyDescent="0.15">
      <c r="AO415" s="100"/>
      <c r="AQ415" s="822"/>
      <c r="AR415" s="822"/>
      <c r="AS415" s="842"/>
      <c r="AT415" s="822"/>
      <c r="AV415" s="1658"/>
      <c r="AW415" s="1658"/>
      <c r="AX415" s="1658"/>
      <c r="AY415" s="1658"/>
      <c r="AZ415" s="1657"/>
    </row>
    <row r="416" spans="40:52" ht="18" customHeight="1" x14ac:dyDescent="0.15">
      <c r="AO416" s="100"/>
      <c r="AQ416" s="822"/>
      <c r="AR416" s="822"/>
      <c r="AS416" s="842"/>
      <c r="AT416" s="822"/>
      <c r="AV416" s="1658"/>
      <c r="AW416" s="1658"/>
      <c r="AX416" s="1658"/>
      <c r="AY416" s="1658"/>
      <c r="AZ416" s="1658"/>
    </row>
    <row r="417" spans="41:52" ht="18" customHeight="1" x14ac:dyDescent="0.15">
      <c r="AO417" s="1651"/>
      <c r="AQ417" s="822"/>
      <c r="AR417" s="822"/>
      <c r="AS417" s="842"/>
      <c r="AT417" s="822"/>
      <c r="AV417" s="1657"/>
      <c r="AW417" s="1657"/>
      <c r="AX417" s="1657"/>
      <c r="AY417" s="1658"/>
      <c r="AZ417" s="1658"/>
    </row>
    <row r="418" spans="41:52" ht="18" customHeight="1" x14ac:dyDescent="0.15">
      <c r="AO418" s="100"/>
      <c r="AQ418" s="822"/>
      <c r="AR418" s="822"/>
      <c r="AS418" s="842"/>
      <c r="AT418" s="822"/>
      <c r="AV418" s="1658"/>
      <c r="AW418" s="1658"/>
      <c r="AX418" s="1658"/>
      <c r="AY418" s="1657"/>
      <c r="AZ418" s="1658"/>
    </row>
    <row r="419" spans="41:52" ht="18" customHeight="1" x14ac:dyDescent="0.15">
      <c r="AO419" s="100"/>
      <c r="AQ419" s="822"/>
      <c r="AR419" s="822"/>
      <c r="AS419" s="842"/>
      <c r="AT419" s="822"/>
      <c r="AV419" s="1657"/>
      <c r="AW419" s="1657"/>
      <c r="AX419" s="1657"/>
      <c r="AY419" s="1658"/>
      <c r="AZ419" s="1657"/>
    </row>
    <row r="420" spans="41:52" ht="18" customHeight="1" x14ac:dyDescent="0.15">
      <c r="AO420" s="100"/>
      <c r="AQ420" s="822"/>
      <c r="AR420" s="822"/>
      <c r="AS420" s="842"/>
      <c r="AT420" s="822"/>
      <c r="AY420" s="1657"/>
      <c r="AZ420" s="1658"/>
    </row>
    <row r="421" spans="41:52" ht="18" customHeight="1" x14ac:dyDescent="0.15">
      <c r="AO421" s="100"/>
      <c r="AQ421" s="822"/>
      <c r="AR421" s="822"/>
      <c r="AS421" s="842"/>
      <c r="AT421" s="822"/>
      <c r="AV421" s="1657"/>
      <c r="AW421" s="1657"/>
      <c r="AX421" s="1657"/>
      <c r="AZ421" s="1657"/>
    </row>
    <row r="422" spans="41:52" ht="18" customHeight="1" x14ac:dyDescent="0.15">
      <c r="AO422" s="100"/>
      <c r="AQ422" s="822"/>
      <c r="AR422" s="822"/>
      <c r="AS422" s="842"/>
      <c r="AT422" s="822"/>
      <c r="AV422" s="1658"/>
      <c r="AW422" s="1658"/>
      <c r="AX422" s="1658"/>
      <c r="AY422" s="1657"/>
    </row>
    <row r="423" spans="41:52" ht="18" customHeight="1" x14ac:dyDescent="0.15">
      <c r="AO423" s="1651"/>
      <c r="AQ423" s="822"/>
      <c r="AR423" s="822"/>
      <c r="AS423" s="842"/>
      <c r="AT423" s="822"/>
      <c r="AV423" s="1658"/>
      <c r="AW423" s="1658"/>
      <c r="AX423" s="1658"/>
      <c r="AY423" s="1658"/>
      <c r="AZ423" s="1657"/>
    </row>
    <row r="424" spans="41:52" ht="18" customHeight="1" x14ac:dyDescent="0.15">
      <c r="AO424" s="100"/>
      <c r="AQ424" s="822"/>
      <c r="AR424" s="822"/>
      <c r="AS424" s="842"/>
      <c r="AT424" s="822"/>
      <c r="AV424" s="1658"/>
      <c r="AW424" s="1658"/>
      <c r="AX424" s="1658"/>
      <c r="AY424" s="1658"/>
      <c r="AZ424" s="1658"/>
    </row>
    <row r="425" spans="41:52" ht="18" customHeight="1" x14ac:dyDescent="0.15">
      <c r="AO425" s="100"/>
      <c r="AQ425" s="822"/>
      <c r="AR425" s="822"/>
      <c r="AS425" s="842"/>
      <c r="AT425" s="822"/>
      <c r="AV425" s="1657"/>
      <c r="AW425" s="1657"/>
      <c r="AX425" s="1657"/>
      <c r="AY425" s="1658"/>
      <c r="AZ425" s="1658"/>
    </row>
    <row r="426" spans="41:52" ht="18" customHeight="1" x14ac:dyDescent="0.15">
      <c r="AO426" s="41"/>
      <c r="AQ426" s="822"/>
      <c r="AR426" s="822"/>
      <c r="AS426" s="842"/>
      <c r="AT426" s="822"/>
      <c r="AV426" s="1658"/>
      <c r="AW426" s="1658"/>
      <c r="AX426" s="1658"/>
      <c r="AY426" s="1657"/>
      <c r="AZ426" s="1658"/>
    </row>
    <row r="427" spans="41:52" ht="18" customHeight="1" x14ac:dyDescent="0.15">
      <c r="AO427" s="41"/>
      <c r="AQ427" s="822"/>
      <c r="AR427" s="822"/>
      <c r="AS427" s="842"/>
      <c r="AT427" s="822"/>
      <c r="AV427" s="1658"/>
      <c r="AW427" s="1658"/>
      <c r="AX427" s="1658"/>
      <c r="AY427" s="1658"/>
      <c r="AZ427" s="1657"/>
    </row>
    <row r="428" spans="41:52" ht="18" customHeight="1" x14ac:dyDescent="0.15">
      <c r="AO428" s="41"/>
      <c r="AQ428" s="822"/>
      <c r="AR428" s="822"/>
      <c r="AS428" s="842"/>
      <c r="AT428" s="822"/>
      <c r="AV428" s="1657"/>
      <c r="AW428" s="1657"/>
      <c r="AX428" s="1657"/>
      <c r="AY428" s="1658"/>
      <c r="AZ428" s="1658"/>
    </row>
    <row r="429" spans="41:52" ht="18" customHeight="1" x14ac:dyDescent="0.15">
      <c r="AO429" s="1651"/>
      <c r="AQ429" s="822"/>
      <c r="AR429" s="822"/>
      <c r="AS429" s="842"/>
      <c r="AT429" s="822"/>
      <c r="AV429" s="1658"/>
      <c r="AW429" s="1658"/>
      <c r="AX429" s="1658"/>
      <c r="AY429" s="1657"/>
      <c r="AZ429" s="1658"/>
    </row>
    <row r="430" spans="41:52" ht="18" customHeight="1" x14ac:dyDescent="0.15">
      <c r="AQ430" s="822"/>
      <c r="AR430" s="822"/>
      <c r="AS430" s="842"/>
      <c r="AT430" s="822"/>
      <c r="AY430" s="1658"/>
      <c r="AZ430" s="1657"/>
    </row>
    <row r="431" spans="41:52" ht="18" customHeight="1" x14ac:dyDescent="0.15">
      <c r="AO431" s="41"/>
      <c r="AQ431" s="822"/>
      <c r="AR431" s="822"/>
      <c r="AS431" s="842"/>
      <c r="AT431" s="822"/>
      <c r="AZ431" s="1658"/>
    </row>
    <row r="432" spans="41:52" ht="18" customHeight="1" x14ac:dyDescent="0.15">
      <c r="AO432" s="1651"/>
      <c r="AQ432" s="822"/>
      <c r="AR432" s="822"/>
      <c r="AS432" s="842"/>
      <c r="AT432" s="822"/>
    </row>
    <row r="433" spans="40:50" ht="18" customHeight="1" x14ac:dyDescent="0.15">
      <c r="AO433" s="41"/>
      <c r="AQ433" s="822"/>
      <c r="AR433" s="822"/>
      <c r="AS433" s="842"/>
      <c r="AT433" s="822"/>
    </row>
    <row r="434" spans="40:50" ht="18" customHeight="1" x14ac:dyDescent="0.15">
      <c r="AO434" s="41"/>
      <c r="AQ434" s="822"/>
      <c r="AR434" s="822"/>
      <c r="AS434" s="842"/>
      <c r="AT434" s="822"/>
    </row>
    <row r="435" spans="40:50" ht="18" customHeight="1" x14ac:dyDescent="0.15">
      <c r="AO435" s="1651"/>
      <c r="AQ435" s="822"/>
      <c r="AR435" s="822"/>
      <c r="AS435" s="842"/>
      <c r="AT435" s="822"/>
    </row>
    <row r="436" spans="40:50" ht="18" customHeight="1" x14ac:dyDescent="0.15">
      <c r="AN436" s="4"/>
      <c r="AO436" s="41"/>
      <c r="AQ436" s="822"/>
      <c r="AR436" s="822"/>
      <c r="AS436" s="842"/>
      <c r="AT436" s="822"/>
    </row>
    <row r="437" spans="40:50" ht="18" customHeight="1" x14ac:dyDescent="0.15">
      <c r="AN437" s="4"/>
      <c r="AO437" s="41"/>
      <c r="AQ437" s="822"/>
      <c r="AR437" s="822"/>
      <c r="AS437" s="842"/>
      <c r="AT437" s="822"/>
    </row>
    <row r="438" spans="40:50" ht="18" customHeight="1" x14ac:dyDescent="0.15">
      <c r="AN438" s="4"/>
      <c r="AO438" s="1651"/>
      <c r="AQ438" s="822"/>
      <c r="AR438" s="822"/>
      <c r="AS438" s="842"/>
      <c r="AT438" s="822"/>
    </row>
    <row r="439" spans="40:50" ht="18" customHeight="1" x14ac:dyDescent="0.15">
      <c r="AN439" s="4"/>
      <c r="AO439" s="100"/>
      <c r="AQ439" s="822"/>
      <c r="AR439" s="822"/>
      <c r="AS439" s="842"/>
      <c r="AT439" s="822"/>
    </row>
    <row r="440" spans="40:50" ht="18" customHeight="1" x14ac:dyDescent="0.15">
      <c r="AN440" s="4"/>
      <c r="AO440" s="100"/>
      <c r="AQ440" s="822"/>
      <c r="AR440" s="822"/>
      <c r="AS440" s="842"/>
      <c r="AT440" s="822"/>
    </row>
    <row r="441" spans="40:50" ht="18" customHeight="1" x14ac:dyDescent="0.15">
      <c r="AN441" s="4"/>
      <c r="AO441" s="41"/>
      <c r="AQ441" s="782"/>
      <c r="AR441" s="782"/>
      <c r="AS441" s="842"/>
      <c r="AT441" s="822"/>
    </row>
    <row r="442" spans="40:50" ht="18" customHeight="1" x14ac:dyDescent="0.15">
      <c r="AN442" s="4"/>
      <c r="AO442" s="100"/>
      <c r="AQ442" s="1655"/>
      <c r="AR442" s="1655"/>
      <c r="AS442" s="842"/>
      <c r="AT442" s="822"/>
    </row>
    <row r="443" spans="40:50" ht="18" customHeight="1" x14ac:dyDescent="0.15">
      <c r="AN443" s="4"/>
      <c r="AO443" s="100"/>
      <c r="AQ443" s="782"/>
      <c r="AR443" s="782"/>
      <c r="AS443" s="782"/>
      <c r="AT443" s="822"/>
    </row>
    <row r="444" spans="40:50" ht="18" customHeight="1" x14ac:dyDescent="0.15">
      <c r="AN444" s="4"/>
      <c r="AO444" s="100"/>
      <c r="AQ444" s="782"/>
      <c r="AR444" s="782"/>
      <c r="AS444" s="1655"/>
      <c r="AT444" s="822"/>
    </row>
    <row r="445" spans="40:50" ht="18" customHeight="1" x14ac:dyDescent="0.15">
      <c r="AN445" s="4"/>
      <c r="AO445" s="100"/>
      <c r="AQ445" s="1655"/>
      <c r="AR445" s="1655"/>
      <c r="AS445" s="782"/>
      <c r="AT445" s="782"/>
    </row>
    <row r="446" spans="40:50" ht="18" customHeight="1" x14ac:dyDescent="0.15">
      <c r="AO446" s="100"/>
      <c r="AQ446" s="782"/>
      <c r="AR446" s="782"/>
      <c r="AS446" s="782"/>
      <c r="AT446" s="1655"/>
    </row>
    <row r="447" spans="40:50" ht="18" customHeight="1" x14ac:dyDescent="0.15">
      <c r="AO447" s="41"/>
      <c r="AQ447" s="782"/>
      <c r="AR447" s="782"/>
      <c r="AS447" s="1655"/>
      <c r="AT447" s="782"/>
    </row>
    <row r="448" spans="40:50" ht="18" customHeight="1" x14ac:dyDescent="0.15">
      <c r="AO448" s="100"/>
      <c r="AS448" s="782"/>
      <c r="AT448" s="782"/>
      <c r="AV448" s="1660"/>
      <c r="AW448" s="1660"/>
      <c r="AX448" s="1660"/>
    </row>
    <row r="449" spans="41:52" ht="18" customHeight="1" x14ac:dyDescent="0.15">
      <c r="AO449" s="100"/>
      <c r="AQ449" s="822"/>
      <c r="AR449" s="822"/>
      <c r="AS449" s="782"/>
      <c r="AT449" s="1655"/>
      <c r="AV449" s="1660"/>
      <c r="AW449" s="1660"/>
      <c r="AX449" s="1660"/>
      <c r="AY449" s="1660"/>
    </row>
    <row r="450" spans="41:52" ht="18" customHeight="1" x14ac:dyDescent="0.15">
      <c r="AO450" s="100"/>
      <c r="AQ450" s="822"/>
      <c r="AR450" s="822"/>
      <c r="AT450" s="782"/>
      <c r="AV450" s="1660"/>
      <c r="AW450" s="1660"/>
      <c r="AX450" s="1660"/>
      <c r="AY450" s="1660"/>
      <c r="AZ450" s="1660"/>
    </row>
    <row r="451" spans="41:52" ht="18" customHeight="1" x14ac:dyDescent="0.15">
      <c r="AO451" s="100"/>
      <c r="AQ451" s="782"/>
      <c r="AR451" s="782"/>
      <c r="AS451" s="822"/>
      <c r="AT451" s="782"/>
      <c r="AV451" s="1660"/>
      <c r="AW451" s="1660"/>
      <c r="AX451" s="1660"/>
      <c r="AY451" s="1660"/>
      <c r="AZ451" s="1660"/>
    </row>
    <row r="452" spans="41:52" ht="18" customHeight="1" x14ac:dyDescent="0.15">
      <c r="AO452" s="100"/>
      <c r="AQ452" s="1659"/>
      <c r="AR452" s="1659"/>
      <c r="AS452" s="822"/>
      <c r="AV452" s="1660"/>
      <c r="AW452" s="1660"/>
      <c r="AX452" s="1660"/>
      <c r="AY452" s="1660"/>
      <c r="AZ452" s="1660"/>
    </row>
    <row r="453" spans="41:52" ht="18" customHeight="1" x14ac:dyDescent="0.15">
      <c r="AO453" s="100"/>
      <c r="AQ453" s="782"/>
      <c r="AR453" s="782"/>
      <c r="AS453" s="782"/>
      <c r="AT453" s="1653"/>
      <c r="AV453" s="1660"/>
      <c r="AW453" s="1660"/>
      <c r="AX453" s="1660"/>
      <c r="AY453" s="1660"/>
      <c r="AZ453" s="1660"/>
    </row>
    <row r="454" spans="41:52" ht="18" customHeight="1" x14ac:dyDescent="0.15">
      <c r="AO454" s="41"/>
      <c r="AQ454" s="782"/>
      <c r="AR454" s="782"/>
      <c r="AS454" s="842"/>
      <c r="AT454" s="1653"/>
      <c r="AV454" s="1660"/>
      <c r="AW454" s="1660"/>
      <c r="AX454" s="1660"/>
      <c r="AY454" s="1660"/>
      <c r="AZ454" s="1660"/>
    </row>
    <row r="455" spans="41:52" ht="18" customHeight="1" x14ac:dyDescent="0.15">
      <c r="AO455" s="100"/>
      <c r="AQ455" s="782"/>
      <c r="AR455" s="782"/>
      <c r="AS455" s="782"/>
      <c r="AT455" s="782"/>
      <c r="AY455" s="1660"/>
      <c r="AZ455" s="1660"/>
    </row>
    <row r="456" spans="41:52" ht="18" customHeight="1" x14ac:dyDescent="0.15">
      <c r="AO456" s="100"/>
      <c r="AQ456" s="782"/>
      <c r="AR456" s="782"/>
      <c r="AS456" s="782"/>
      <c r="AT456" s="1653"/>
      <c r="AV456" s="1660"/>
      <c r="AW456" s="1660"/>
      <c r="AX456" s="1660"/>
      <c r="AZ456" s="1660"/>
    </row>
    <row r="457" spans="41:52" ht="18" customHeight="1" x14ac:dyDescent="0.15">
      <c r="AO457" s="100"/>
      <c r="AQ457" s="782"/>
      <c r="AR457" s="782"/>
      <c r="AS457" s="782"/>
      <c r="AT457" s="782"/>
      <c r="AY457" s="1660"/>
    </row>
    <row r="458" spans="41:52" ht="18" customHeight="1" x14ac:dyDescent="0.15">
      <c r="AO458" s="100"/>
      <c r="AQ458" s="1659"/>
      <c r="AR458" s="1659"/>
      <c r="AS458" s="782"/>
      <c r="AT458" s="782"/>
      <c r="AV458" s="1660"/>
      <c r="AW458" s="1660"/>
      <c r="AX458" s="1660"/>
      <c r="AZ458" s="1660"/>
    </row>
    <row r="459" spans="41:52" ht="18" customHeight="1" x14ac:dyDescent="0.15">
      <c r="AO459" s="100"/>
      <c r="AQ459" s="782"/>
      <c r="AR459" s="782"/>
      <c r="AS459" s="782"/>
      <c r="AT459" s="782"/>
      <c r="AV459" s="1660"/>
      <c r="AW459" s="1660"/>
      <c r="AX459" s="1660"/>
      <c r="AY459" s="1660"/>
    </row>
    <row r="460" spans="41:52" ht="18" customHeight="1" x14ac:dyDescent="0.15">
      <c r="AO460" s="100"/>
      <c r="AQ460" s="1659"/>
      <c r="AR460" s="1659"/>
      <c r="AS460" s="1659"/>
      <c r="AT460" s="782"/>
      <c r="AV460" s="1660"/>
      <c r="AW460" s="1660"/>
      <c r="AX460" s="1660"/>
      <c r="AY460" s="1660"/>
      <c r="AZ460" s="1660"/>
    </row>
    <row r="461" spans="41:52" ht="18" customHeight="1" x14ac:dyDescent="0.15">
      <c r="AO461" s="100"/>
      <c r="AQ461" s="1659"/>
      <c r="AR461" s="822"/>
      <c r="AS461" s="782"/>
      <c r="AT461" s="782"/>
      <c r="AV461" s="1660"/>
      <c r="AW461" s="1660"/>
      <c r="AX461" s="1660"/>
      <c r="AY461" s="1660"/>
      <c r="AZ461" s="1660"/>
    </row>
    <row r="462" spans="41:52" ht="18" customHeight="1" x14ac:dyDescent="0.15">
      <c r="AO462" s="100"/>
      <c r="AQ462" s="1659"/>
      <c r="AR462" s="1659"/>
      <c r="AS462" s="822"/>
      <c r="AT462" s="1659"/>
      <c r="AV462" s="1660"/>
      <c r="AW462" s="1660"/>
      <c r="AX462" s="1660"/>
      <c r="AY462" s="1660"/>
      <c r="AZ462" s="1660"/>
    </row>
    <row r="463" spans="41:52" ht="18" customHeight="1" x14ac:dyDescent="0.15">
      <c r="AO463" s="100"/>
      <c r="AQ463" s="1659"/>
      <c r="AR463" s="1659"/>
      <c r="AS463" s="842"/>
      <c r="AT463" s="782"/>
      <c r="AV463" s="1660"/>
      <c r="AW463" s="1660"/>
      <c r="AX463" s="1660"/>
      <c r="AY463" s="1660"/>
      <c r="AZ463" s="1660"/>
    </row>
    <row r="464" spans="41:52" ht="18" customHeight="1" x14ac:dyDescent="0.15">
      <c r="AO464" s="41"/>
      <c r="AQ464" s="1659"/>
      <c r="AR464" s="1659"/>
      <c r="AS464" s="822"/>
      <c r="AT464" s="1659"/>
      <c r="AV464" s="1660"/>
      <c r="AW464" s="1660"/>
      <c r="AX464" s="1660"/>
      <c r="AY464" s="1660"/>
      <c r="AZ464" s="1660"/>
    </row>
    <row r="465" spans="41:52" ht="18" customHeight="1" x14ac:dyDescent="0.15">
      <c r="AO465" s="41"/>
      <c r="AQ465" s="1659"/>
      <c r="AR465" s="1659"/>
      <c r="AS465" s="822"/>
      <c r="AT465" s="822"/>
      <c r="AV465" s="1660"/>
      <c r="AW465" s="1660"/>
      <c r="AX465" s="1660"/>
      <c r="AY465" s="1660"/>
      <c r="AZ465" s="1660"/>
    </row>
    <row r="466" spans="41:52" ht="18" customHeight="1" x14ac:dyDescent="0.15">
      <c r="AO466" s="100"/>
      <c r="AQ466" s="1659"/>
      <c r="AR466" s="1659"/>
      <c r="AS466" s="1659"/>
      <c r="AT466" s="1659"/>
      <c r="AV466" s="1660"/>
      <c r="AW466" s="1660"/>
      <c r="AX466" s="1660"/>
      <c r="AY466" s="1660"/>
      <c r="AZ466" s="1660"/>
    </row>
    <row r="467" spans="41:52" ht="18" customHeight="1" x14ac:dyDescent="0.15">
      <c r="AO467" s="100"/>
      <c r="AQ467" s="1659"/>
      <c r="AR467" s="822"/>
      <c r="AS467" s="1659"/>
      <c r="AT467" s="1659"/>
      <c r="AV467" s="1660"/>
      <c r="AW467" s="1660"/>
      <c r="AX467" s="1660"/>
      <c r="AY467" s="1660"/>
      <c r="AZ467" s="1660"/>
    </row>
    <row r="468" spans="41:52" ht="18" customHeight="1" x14ac:dyDescent="0.15">
      <c r="AO468" s="41"/>
      <c r="AQ468" s="1659"/>
      <c r="AR468" s="1659"/>
      <c r="AS468" s="1659"/>
      <c r="AT468" s="1659"/>
      <c r="AV468" s="1658"/>
      <c r="AW468" s="1658"/>
      <c r="AX468" s="1658"/>
      <c r="AY468" s="1660"/>
      <c r="AZ468" s="1660"/>
    </row>
    <row r="469" spans="41:52" ht="18" customHeight="1" x14ac:dyDescent="0.15">
      <c r="AO469" s="100"/>
      <c r="AQ469" s="1659"/>
      <c r="AR469" s="1659"/>
      <c r="AS469" s="842"/>
      <c r="AT469" s="1659"/>
      <c r="AV469" s="1660"/>
      <c r="AW469" s="1660"/>
      <c r="AX469" s="1660"/>
      <c r="AY469" s="1658"/>
      <c r="AZ469" s="1660"/>
    </row>
    <row r="470" spans="41:52" ht="18" customHeight="1" x14ac:dyDescent="0.15">
      <c r="AO470" s="100"/>
      <c r="AQ470" s="1659"/>
      <c r="AR470" s="1659"/>
      <c r="AS470" s="1659"/>
      <c r="AT470" s="1659"/>
      <c r="AV470" s="1658"/>
      <c r="AW470" s="1658"/>
      <c r="AX470" s="1658"/>
      <c r="AY470" s="1660"/>
      <c r="AZ470" s="1658"/>
    </row>
    <row r="471" spans="41:52" ht="18" customHeight="1" x14ac:dyDescent="0.15">
      <c r="AO471" s="100"/>
      <c r="AQ471" s="1655"/>
      <c r="AR471" s="1655"/>
      <c r="AS471" s="1659"/>
      <c r="AT471" s="822"/>
      <c r="AV471" s="1657"/>
      <c r="AW471" s="1657"/>
      <c r="AX471" s="1657"/>
      <c r="AY471" s="1658"/>
      <c r="AZ471" s="1660"/>
    </row>
    <row r="472" spans="41:52" ht="18" customHeight="1" x14ac:dyDescent="0.15">
      <c r="AO472" s="100"/>
      <c r="AQ472" s="1655"/>
      <c r="AR472" s="1655"/>
      <c r="AS472" s="1659"/>
      <c r="AT472" s="1659"/>
      <c r="AV472" s="1658"/>
      <c r="AW472" s="1658"/>
      <c r="AX472" s="1658"/>
      <c r="AY472" s="1657"/>
      <c r="AZ472" s="1658"/>
    </row>
    <row r="473" spans="41:52" ht="18" customHeight="1" x14ac:dyDescent="0.15">
      <c r="AO473" s="100"/>
      <c r="AQ473" s="822"/>
      <c r="AR473" s="822"/>
      <c r="AS473" s="822"/>
      <c r="AT473" s="1659"/>
      <c r="AV473" s="1662"/>
      <c r="AW473" s="1662"/>
      <c r="AX473" s="1662"/>
      <c r="AY473" s="1658"/>
      <c r="AZ473" s="1657"/>
    </row>
    <row r="474" spans="41:52" ht="18" customHeight="1" x14ac:dyDescent="0.15">
      <c r="AO474" s="41"/>
      <c r="AQ474" s="782"/>
      <c r="AR474" s="782"/>
      <c r="AS474" s="1655"/>
      <c r="AT474" s="1659"/>
      <c r="AV474" s="1660"/>
      <c r="AW474" s="1660"/>
      <c r="AX474" s="1660"/>
      <c r="AY474" s="1662"/>
      <c r="AZ474" s="1658"/>
    </row>
    <row r="475" spans="41:52" ht="18" customHeight="1" x14ac:dyDescent="0.15">
      <c r="AO475" s="100"/>
      <c r="AQ475" s="1655"/>
      <c r="AR475" s="1655"/>
      <c r="AS475" s="822"/>
      <c r="AT475" s="1655"/>
      <c r="AV475" s="1660"/>
      <c r="AW475" s="1660"/>
      <c r="AX475" s="1660"/>
      <c r="AY475" s="1660"/>
      <c r="AZ475" s="1662"/>
    </row>
    <row r="476" spans="41:52" ht="18" customHeight="1" x14ac:dyDescent="0.15">
      <c r="AO476" s="100"/>
      <c r="AQ476" s="822"/>
      <c r="AR476" s="822"/>
      <c r="AS476" s="1659"/>
      <c r="AT476" s="822"/>
      <c r="AV476" s="1658"/>
      <c r="AW476" s="1658"/>
      <c r="AX476" s="1658"/>
      <c r="AY476" s="1660"/>
      <c r="AZ476" s="1660"/>
    </row>
    <row r="477" spans="41:52" ht="18" customHeight="1" x14ac:dyDescent="0.15">
      <c r="AO477" s="41"/>
      <c r="AQ477" s="1655"/>
      <c r="AR477" s="1655"/>
      <c r="AS477" s="782"/>
      <c r="AT477" s="1653"/>
      <c r="AV477" s="1657"/>
      <c r="AW477" s="1657"/>
      <c r="AX477" s="1657"/>
      <c r="AY477" s="1658"/>
      <c r="AZ477" s="1660"/>
    </row>
    <row r="478" spans="41:52" ht="18" customHeight="1" x14ac:dyDescent="0.15">
      <c r="AQ478" s="782"/>
      <c r="AR478" s="782"/>
      <c r="AS478" s="1655"/>
      <c r="AT478" s="1655"/>
      <c r="AV478" s="1658"/>
      <c r="AW478" s="1658"/>
      <c r="AX478" s="1658"/>
      <c r="AY478" s="1657"/>
      <c r="AZ478" s="1658"/>
    </row>
    <row r="479" spans="41:52" ht="18" customHeight="1" x14ac:dyDescent="0.15">
      <c r="AQ479" s="822"/>
      <c r="AR479" s="822"/>
      <c r="AS479" s="822"/>
      <c r="AT479" s="822"/>
      <c r="AV479" s="1658"/>
      <c r="AW479" s="1658"/>
      <c r="AX479" s="1658"/>
      <c r="AY479" s="1658"/>
      <c r="AZ479" s="1657"/>
    </row>
    <row r="480" spans="41:52" ht="18" customHeight="1" x14ac:dyDescent="0.15">
      <c r="AO480" s="41"/>
      <c r="AQ480" s="1655"/>
      <c r="AR480" s="1655"/>
      <c r="AS480" s="1655"/>
      <c r="AT480" s="782"/>
      <c r="AV480" s="1658"/>
      <c r="AW480" s="1658"/>
      <c r="AX480" s="1658"/>
      <c r="AY480" s="1658"/>
      <c r="AZ480" s="1658"/>
    </row>
    <row r="481" spans="41:52" ht="18" customHeight="1" x14ac:dyDescent="0.15">
      <c r="AO481" s="100"/>
      <c r="AQ481" s="782"/>
      <c r="AR481" s="782"/>
      <c r="AS481" s="782"/>
      <c r="AT481" s="1655"/>
      <c r="AV481" s="1658"/>
      <c r="AW481" s="1658"/>
      <c r="AX481" s="1658"/>
      <c r="AY481" s="1658"/>
      <c r="AZ481" s="1658"/>
    </row>
    <row r="482" spans="41:52" ht="18" customHeight="1" x14ac:dyDescent="0.15">
      <c r="AO482" s="100"/>
      <c r="AQ482" s="822"/>
      <c r="AR482" s="822"/>
      <c r="AS482" s="822"/>
      <c r="AT482" s="1659"/>
      <c r="AV482" s="1658"/>
      <c r="AW482" s="1658"/>
      <c r="AX482" s="1658"/>
      <c r="AY482" s="1658"/>
      <c r="AZ482" s="1658"/>
    </row>
    <row r="483" spans="41:52" ht="18" customHeight="1" x14ac:dyDescent="0.15">
      <c r="AO483" s="41"/>
      <c r="AQ483" s="1655"/>
      <c r="AR483" s="1655"/>
      <c r="AS483" s="1655"/>
      <c r="AT483" s="1655"/>
      <c r="AV483" s="1658"/>
      <c r="AW483" s="1658"/>
      <c r="AX483" s="1658"/>
      <c r="AY483" s="1658"/>
      <c r="AZ483" s="1658"/>
    </row>
    <row r="484" spans="41:52" ht="18" customHeight="1" x14ac:dyDescent="0.15">
      <c r="AO484" s="41"/>
      <c r="AQ484" s="782"/>
      <c r="AR484" s="782"/>
      <c r="AS484" s="782"/>
      <c r="AT484" s="782"/>
      <c r="AV484" s="1657"/>
      <c r="AW484" s="1657"/>
      <c r="AX484" s="1657"/>
      <c r="AY484" s="1658"/>
      <c r="AZ484" s="1658"/>
    </row>
    <row r="485" spans="41:52" ht="18" customHeight="1" x14ac:dyDescent="0.15">
      <c r="AO485" s="41"/>
      <c r="AQ485" s="1659"/>
      <c r="AR485" s="1659"/>
      <c r="AS485" s="1659"/>
      <c r="AT485" s="822"/>
      <c r="AV485" s="1658"/>
      <c r="AW485" s="1658"/>
      <c r="AX485" s="1658"/>
      <c r="AY485" s="1657"/>
      <c r="AZ485" s="1658"/>
    </row>
    <row r="486" spans="41:52" ht="18" customHeight="1" x14ac:dyDescent="0.15">
      <c r="AO486" s="41"/>
      <c r="AQ486" s="1655"/>
      <c r="AR486" s="1655"/>
      <c r="AS486" s="1655"/>
      <c r="AT486" s="1655"/>
      <c r="AV486" s="1660"/>
      <c r="AW486" s="1660"/>
      <c r="AX486" s="1660"/>
      <c r="AY486" s="1658"/>
      <c r="AZ486" s="1657"/>
    </row>
    <row r="487" spans="41:52" ht="18" customHeight="1" x14ac:dyDescent="0.15">
      <c r="AO487" s="41"/>
      <c r="AQ487" s="782"/>
      <c r="AR487" s="782"/>
      <c r="AS487" s="782"/>
      <c r="AT487" s="782"/>
      <c r="AV487" s="1658"/>
      <c r="AW487" s="1658"/>
      <c r="AX487" s="1658"/>
      <c r="AY487" s="1660"/>
      <c r="AZ487" s="1658"/>
    </row>
    <row r="488" spans="41:52" ht="18" customHeight="1" x14ac:dyDescent="0.15">
      <c r="AO488" s="41"/>
      <c r="AQ488" s="782"/>
      <c r="AR488" s="782"/>
      <c r="AS488" s="822"/>
      <c r="AT488" s="1659"/>
      <c r="AY488" s="1658"/>
      <c r="AZ488" s="1660"/>
    </row>
    <row r="489" spans="41:52" ht="18" customHeight="1" x14ac:dyDescent="0.15">
      <c r="AO489" s="41"/>
      <c r="AQ489" s="1655"/>
      <c r="AR489" s="1655"/>
      <c r="AS489" s="1655"/>
      <c r="AT489" s="1655"/>
      <c r="AV489" s="1658"/>
      <c r="AW489" s="1658"/>
      <c r="AX489" s="1658"/>
      <c r="AZ489" s="1658"/>
    </row>
    <row r="490" spans="41:52" ht="18" customHeight="1" x14ac:dyDescent="0.15">
      <c r="AO490" s="41"/>
      <c r="AQ490" s="782"/>
      <c r="AR490" s="782"/>
      <c r="AS490" s="782"/>
      <c r="AT490" s="782"/>
      <c r="AV490" s="1658"/>
      <c r="AW490" s="1658"/>
      <c r="AX490" s="1658"/>
      <c r="AY490" s="1658"/>
    </row>
    <row r="491" spans="41:52" ht="18" customHeight="1" x14ac:dyDescent="0.15">
      <c r="AO491" s="41"/>
      <c r="AQ491" s="782"/>
      <c r="AR491" s="782"/>
      <c r="AS491" s="782"/>
      <c r="AT491" s="842"/>
      <c r="AV491" s="1658"/>
      <c r="AW491" s="1658"/>
      <c r="AX491" s="1658"/>
      <c r="AY491" s="1658"/>
      <c r="AZ491" s="1658"/>
    </row>
    <row r="492" spans="41:52" ht="18" customHeight="1" x14ac:dyDescent="0.15">
      <c r="AO492" s="41"/>
      <c r="AQ492" s="1655"/>
      <c r="AR492" s="1655"/>
      <c r="AS492" s="1655"/>
      <c r="AT492" s="1655"/>
      <c r="AV492" s="1658"/>
      <c r="AW492" s="1658"/>
      <c r="AX492" s="1658"/>
      <c r="AY492" s="1658"/>
      <c r="AZ492" s="1658"/>
    </row>
    <row r="493" spans="41:52" ht="18" customHeight="1" x14ac:dyDescent="0.15">
      <c r="AS493" s="782"/>
      <c r="AT493" s="782"/>
      <c r="AV493" s="1658"/>
      <c r="AW493" s="1658"/>
      <c r="AX493" s="1658"/>
      <c r="AY493" s="1658"/>
      <c r="AZ493" s="1658"/>
    </row>
    <row r="494" spans="41:52" ht="18" customHeight="1" x14ac:dyDescent="0.15">
      <c r="AQ494" s="782"/>
      <c r="AR494" s="842"/>
      <c r="AS494" s="782"/>
      <c r="AT494" s="782"/>
      <c r="AV494" s="1658"/>
      <c r="AW494" s="1658"/>
      <c r="AX494" s="1658"/>
      <c r="AY494" s="1658"/>
      <c r="AZ494" s="1658"/>
    </row>
    <row r="495" spans="41:52" ht="18" customHeight="1" x14ac:dyDescent="0.15">
      <c r="AO495" s="41"/>
      <c r="AQ495" s="782"/>
      <c r="AR495" s="782"/>
      <c r="AS495" s="1655"/>
      <c r="AT495" s="1655"/>
      <c r="AV495" s="1658"/>
      <c r="AW495" s="1658"/>
      <c r="AX495" s="1658"/>
      <c r="AY495" s="1658"/>
      <c r="AZ495" s="1658"/>
    </row>
    <row r="496" spans="41:52" ht="18" customHeight="1" x14ac:dyDescent="0.15">
      <c r="AQ496" s="1655"/>
      <c r="AR496" s="1655"/>
      <c r="AT496" s="782"/>
      <c r="AV496" s="1658"/>
      <c r="AW496" s="1658"/>
      <c r="AX496" s="1658"/>
      <c r="AY496" s="1658"/>
      <c r="AZ496" s="1658"/>
    </row>
    <row r="497" spans="41:52" ht="18" customHeight="1" x14ac:dyDescent="0.15">
      <c r="AO497" s="41"/>
      <c r="AQ497" s="782"/>
      <c r="AR497" s="842"/>
      <c r="AS497" s="1659"/>
      <c r="AT497" s="782"/>
      <c r="AV497" s="1658"/>
      <c r="AW497" s="1658"/>
      <c r="AX497" s="1658"/>
      <c r="AY497" s="1658"/>
      <c r="AZ497" s="1658"/>
    </row>
    <row r="498" spans="41:52" ht="18" customHeight="1" x14ac:dyDescent="0.15">
      <c r="AO498" s="99"/>
      <c r="AQ498" s="782"/>
      <c r="AR498" s="782"/>
      <c r="AS498" s="782"/>
      <c r="AT498" s="1655"/>
      <c r="AV498" s="1660"/>
      <c r="AW498" s="1660"/>
      <c r="AX498" s="1660"/>
      <c r="AY498" s="1658"/>
      <c r="AZ498" s="1658"/>
    </row>
    <row r="499" spans="41:52" ht="18" customHeight="1" x14ac:dyDescent="0.15">
      <c r="AO499" s="4"/>
      <c r="AQ499" s="1655"/>
      <c r="AR499" s="1655"/>
      <c r="AS499" s="1655"/>
      <c r="AV499" s="1660"/>
      <c r="AW499" s="1660"/>
      <c r="AX499" s="1660"/>
      <c r="AY499" s="1660"/>
      <c r="AZ499" s="1658"/>
    </row>
    <row r="500" spans="41:52" ht="18" customHeight="1" x14ac:dyDescent="0.15">
      <c r="AO500" s="41"/>
      <c r="AQ500" s="842"/>
      <c r="AR500" s="842"/>
      <c r="AS500" s="1659"/>
      <c r="AT500" s="1653"/>
      <c r="AV500" s="1658"/>
      <c r="AW500" s="1658"/>
      <c r="AX500" s="1658"/>
      <c r="AY500" s="1660"/>
      <c r="AZ500" s="1660"/>
    </row>
    <row r="501" spans="41:52" ht="18" customHeight="1" x14ac:dyDescent="0.15">
      <c r="AO501" s="41"/>
      <c r="AQ501" s="782"/>
      <c r="AR501" s="782"/>
      <c r="AS501" s="782"/>
      <c r="AT501" s="782"/>
      <c r="AV501" s="1660"/>
      <c r="AW501" s="1660"/>
      <c r="AX501" s="1660"/>
      <c r="AY501" s="1658"/>
      <c r="AZ501" s="1660"/>
    </row>
    <row r="502" spans="41:52" ht="18" customHeight="1" x14ac:dyDescent="0.15">
      <c r="AO502" s="41"/>
      <c r="AQ502" s="1655"/>
      <c r="AR502" s="1655"/>
      <c r="AS502" s="1655"/>
      <c r="AT502" s="1655"/>
      <c r="AV502" s="1660"/>
      <c r="AW502" s="1660"/>
      <c r="AX502" s="1660"/>
      <c r="AY502" s="1660"/>
      <c r="AZ502" s="1658"/>
    </row>
    <row r="503" spans="41:52" ht="18" customHeight="1" x14ac:dyDescent="0.15">
      <c r="AO503" s="41"/>
      <c r="AQ503" s="782"/>
      <c r="AR503" s="782"/>
      <c r="AS503" s="1659"/>
      <c r="AT503" s="1653"/>
      <c r="AV503" s="1660"/>
      <c r="AW503" s="1660"/>
      <c r="AX503" s="1660"/>
      <c r="AY503" s="1660"/>
      <c r="AZ503" s="1660"/>
    </row>
    <row r="504" spans="41:52" ht="18" customHeight="1" x14ac:dyDescent="0.15">
      <c r="AQ504" s="782"/>
      <c r="AR504" s="782"/>
      <c r="AS504" s="782"/>
      <c r="AT504" s="782"/>
      <c r="AV504" s="1660"/>
      <c r="AW504" s="1660"/>
      <c r="AX504" s="1660"/>
      <c r="AY504" s="1660"/>
      <c r="AZ504" s="1660"/>
    </row>
    <row r="505" spans="41:52" ht="18" customHeight="1" x14ac:dyDescent="0.15">
      <c r="AO505" s="100"/>
      <c r="AQ505" s="1655"/>
      <c r="AR505" s="1655"/>
      <c r="AS505" s="1655"/>
      <c r="AT505" s="1655"/>
      <c r="AY505" s="1660"/>
      <c r="AZ505" s="1660"/>
    </row>
    <row r="506" spans="41:52" ht="18" customHeight="1" x14ac:dyDescent="0.15">
      <c r="AO506" s="100"/>
      <c r="AQ506" s="782"/>
      <c r="AR506" s="782"/>
      <c r="AS506" s="782"/>
      <c r="AT506" s="1653"/>
      <c r="AZ506" s="1660"/>
    </row>
    <row r="507" spans="41:52" ht="18" customHeight="1" x14ac:dyDescent="0.15">
      <c r="AO507" s="100"/>
      <c r="AQ507" s="782"/>
      <c r="AR507" s="782"/>
      <c r="AS507" s="782"/>
      <c r="AT507" s="782"/>
    </row>
    <row r="508" spans="41:52" ht="18" customHeight="1" x14ac:dyDescent="0.15">
      <c r="AO508" s="100"/>
      <c r="AQ508" s="1655"/>
      <c r="AR508" s="1655"/>
      <c r="AS508" s="1655"/>
      <c r="AT508" s="1655"/>
    </row>
    <row r="509" spans="41:52" ht="18" customHeight="1" x14ac:dyDescent="0.15">
      <c r="AO509" s="41"/>
      <c r="AS509" s="782"/>
      <c r="AT509" s="782"/>
    </row>
    <row r="510" spans="41:52" ht="18" customHeight="1" x14ac:dyDescent="0.15">
      <c r="AO510" s="100"/>
      <c r="AQ510" s="782"/>
      <c r="AR510" s="782"/>
      <c r="AS510" s="782"/>
      <c r="AT510" s="782"/>
    </row>
    <row r="511" spans="41:52" ht="18" customHeight="1" x14ac:dyDescent="0.15">
      <c r="AO511" s="100"/>
      <c r="AQ511" s="1659"/>
      <c r="AR511" s="1659"/>
      <c r="AS511" s="1655"/>
      <c r="AT511" s="1655"/>
    </row>
    <row r="512" spans="41:52" ht="18" customHeight="1" x14ac:dyDescent="0.15">
      <c r="AO512" s="100"/>
      <c r="AQ512" s="782"/>
      <c r="AR512" s="782"/>
      <c r="AT512" s="782"/>
    </row>
    <row r="513" spans="41:52" ht="18" customHeight="1" x14ac:dyDescent="0.15">
      <c r="AO513" s="100"/>
      <c r="AS513" s="782"/>
      <c r="AT513" s="782"/>
    </row>
    <row r="514" spans="41:52" ht="18" customHeight="1" x14ac:dyDescent="0.15">
      <c r="AO514" s="100"/>
      <c r="AQ514" s="1655"/>
      <c r="AR514" s="1655"/>
      <c r="AS514" s="822"/>
      <c r="AT514" s="1655"/>
    </row>
    <row r="515" spans="41:52" ht="18" customHeight="1" x14ac:dyDescent="0.15">
      <c r="AO515" s="100"/>
      <c r="AQ515" s="4"/>
      <c r="AR515" s="4"/>
      <c r="AS515" s="782"/>
    </row>
    <row r="516" spans="41:52" ht="18" customHeight="1" x14ac:dyDescent="0.15">
      <c r="AO516" s="100"/>
      <c r="AQ516" s="4"/>
      <c r="AR516" s="4"/>
      <c r="AT516" s="782"/>
    </row>
    <row r="517" spans="41:52" ht="18" customHeight="1" x14ac:dyDescent="0.15">
      <c r="AO517" s="100"/>
      <c r="AQ517" s="822"/>
      <c r="AR517" s="822"/>
      <c r="AS517" s="1655"/>
      <c r="AT517" s="822"/>
    </row>
    <row r="518" spans="41:52" ht="18" customHeight="1" x14ac:dyDescent="0.15">
      <c r="AO518" s="100"/>
      <c r="AQ518" s="842"/>
      <c r="AR518" s="842"/>
      <c r="AS518" s="4"/>
      <c r="AT518" s="782"/>
      <c r="AV518" s="1658"/>
      <c r="AW518" s="1658"/>
      <c r="AX518" s="1658"/>
    </row>
    <row r="519" spans="41:52" ht="18" customHeight="1" x14ac:dyDescent="0.15">
      <c r="AO519" s="41"/>
      <c r="AQ519" s="842"/>
      <c r="AR519" s="842"/>
      <c r="AS519" s="4"/>
      <c r="AV519" s="1660"/>
      <c r="AW519" s="1660"/>
      <c r="AX519" s="1660"/>
      <c r="AY519" s="1658"/>
    </row>
    <row r="520" spans="41:52" ht="18" customHeight="1" x14ac:dyDescent="0.15">
      <c r="AO520" s="100"/>
      <c r="AQ520" s="1659"/>
      <c r="AR520" s="1659"/>
      <c r="AS520" s="822"/>
      <c r="AT520" s="1655"/>
      <c r="AV520" s="1658"/>
      <c r="AW520" s="1658"/>
      <c r="AX520" s="1658"/>
      <c r="AY520" s="1660"/>
      <c r="AZ520" s="1658"/>
    </row>
    <row r="521" spans="41:52" ht="18" customHeight="1" x14ac:dyDescent="0.15">
      <c r="AO521" s="100"/>
      <c r="AQ521" s="1655"/>
      <c r="AR521" s="842"/>
      <c r="AS521" s="822"/>
      <c r="AT521" s="4"/>
      <c r="AV521" s="1658"/>
      <c r="AW521" s="1658"/>
      <c r="AX521" s="1658"/>
      <c r="AY521" s="1658"/>
      <c r="AZ521" s="1660"/>
    </row>
    <row r="522" spans="41:52" ht="18" customHeight="1" x14ac:dyDescent="0.15">
      <c r="AQ522" s="782"/>
      <c r="AR522" s="782"/>
      <c r="AS522" s="822"/>
      <c r="AT522" s="4"/>
      <c r="AV522" s="1658"/>
      <c r="AW522" s="1658"/>
      <c r="AX522" s="1658"/>
      <c r="AY522" s="1658"/>
      <c r="AZ522" s="1658"/>
    </row>
    <row r="523" spans="41:52" ht="18" customHeight="1" x14ac:dyDescent="0.15">
      <c r="AQ523" s="822"/>
      <c r="AR523" s="822"/>
      <c r="AS523" s="822"/>
      <c r="AT523" s="822"/>
      <c r="AV523" s="1657"/>
      <c r="AW523" s="1657"/>
      <c r="AX523" s="1657"/>
      <c r="AY523" s="1658"/>
      <c r="AZ523" s="1658"/>
    </row>
    <row r="524" spans="41:52" ht="18" customHeight="1" x14ac:dyDescent="0.15">
      <c r="AQ524" s="842"/>
      <c r="AR524" s="842"/>
      <c r="AS524" s="1659"/>
      <c r="AT524" s="822"/>
      <c r="AV524" s="1658"/>
      <c r="AW524" s="1658"/>
      <c r="AX524" s="1658"/>
      <c r="AY524" s="1657"/>
      <c r="AZ524" s="1658"/>
    </row>
    <row r="525" spans="41:52" ht="18" customHeight="1" x14ac:dyDescent="0.15">
      <c r="AO525" s="100"/>
      <c r="AS525" s="1655"/>
      <c r="AT525" s="822"/>
      <c r="AY525" s="1658"/>
      <c r="AZ525" s="1657"/>
    </row>
    <row r="526" spans="41:52" ht="18" customHeight="1" x14ac:dyDescent="0.15">
      <c r="AO526" s="100"/>
      <c r="AQ526" s="822"/>
      <c r="AR526" s="822"/>
      <c r="AS526" s="782"/>
      <c r="AT526" s="822"/>
      <c r="AV526" s="1657"/>
      <c r="AW526" s="1657"/>
      <c r="AX526" s="1657"/>
      <c r="AZ526" s="1658"/>
    </row>
    <row r="527" spans="41:52" ht="18" customHeight="1" x14ac:dyDescent="0.15">
      <c r="AO527" s="100"/>
      <c r="AQ527" s="1655"/>
      <c r="AR527" s="842"/>
      <c r="AS527" s="1659"/>
      <c r="AT527" s="1653"/>
      <c r="AV527" s="1658"/>
      <c r="AW527" s="1658"/>
      <c r="AX527" s="1658"/>
      <c r="AY527" s="1657"/>
    </row>
    <row r="528" spans="41:52" ht="18" customHeight="1" x14ac:dyDescent="0.15">
      <c r="AO528" s="41"/>
      <c r="AQ528" s="782"/>
      <c r="AR528" s="782"/>
      <c r="AS528" s="1655"/>
      <c r="AT528" s="1659"/>
      <c r="AV528" s="1657"/>
      <c r="AW528" s="1657"/>
      <c r="AX528" s="1657"/>
      <c r="AY528" s="1658"/>
      <c r="AZ528" s="1657"/>
    </row>
    <row r="529" spans="41:52" ht="18" customHeight="1" x14ac:dyDescent="0.15">
      <c r="AO529" s="41"/>
      <c r="AQ529" s="1659"/>
      <c r="AR529" s="1659"/>
      <c r="AT529" s="1655"/>
      <c r="AV529" s="1657"/>
      <c r="AW529" s="1657"/>
      <c r="AX529" s="1657"/>
      <c r="AY529" s="1657"/>
      <c r="AZ529" s="1658"/>
    </row>
    <row r="530" spans="41:52" ht="18" customHeight="1" x14ac:dyDescent="0.15">
      <c r="AO530" s="41"/>
      <c r="AQ530" s="842"/>
      <c r="AR530" s="842"/>
      <c r="AS530" s="1659"/>
      <c r="AT530" s="822"/>
      <c r="AV530" s="1658"/>
      <c r="AW530" s="1658"/>
      <c r="AX530" s="1658"/>
      <c r="AY530" s="1657"/>
      <c r="AZ530" s="1657"/>
    </row>
    <row r="531" spans="41:52" ht="18" customHeight="1" x14ac:dyDescent="0.15">
      <c r="AO531" s="41"/>
      <c r="AQ531" s="782"/>
      <c r="AR531" s="782"/>
      <c r="AS531" s="1655"/>
      <c r="AT531" s="1659"/>
      <c r="AV531" s="1658"/>
      <c r="AW531" s="1658"/>
      <c r="AX531" s="1658"/>
      <c r="AY531" s="1658"/>
      <c r="AZ531" s="1657"/>
    </row>
    <row r="532" spans="41:52" ht="18" customHeight="1" x14ac:dyDescent="0.15">
      <c r="AO532" s="100"/>
      <c r="AQ532" s="782"/>
      <c r="AR532" s="782"/>
      <c r="AS532" s="782"/>
      <c r="AT532" s="1655"/>
      <c r="AV532" s="1658"/>
      <c r="AW532" s="1658"/>
      <c r="AX532" s="1658"/>
      <c r="AY532" s="1658"/>
      <c r="AZ532" s="1658"/>
    </row>
    <row r="533" spans="41:52" ht="18" customHeight="1" x14ac:dyDescent="0.15">
      <c r="AO533" s="100"/>
      <c r="AQ533" s="842"/>
      <c r="AR533" s="842"/>
      <c r="AS533" s="822"/>
      <c r="AT533" s="1653"/>
      <c r="AY533" s="1658"/>
      <c r="AZ533" s="1658"/>
    </row>
    <row r="534" spans="41:52" ht="18" customHeight="1" x14ac:dyDescent="0.15">
      <c r="AO534" s="99"/>
      <c r="AQ534" s="782"/>
      <c r="AR534" s="782"/>
      <c r="AS534" s="1655"/>
      <c r="AT534" s="822"/>
      <c r="AZ534" s="1658"/>
    </row>
    <row r="535" spans="41:52" ht="18" customHeight="1" x14ac:dyDescent="0.15">
      <c r="AO535" s="41"/>
      <c r="AQ535" s="782"/>
      <c r="AR535" s="782"/>
      <c r="AS535" s="782"/>
      <c r="AT535" s="1655"/>
    </row>
    <row r="536" spans="41:52" ht="18" customHeight="1" x14ac:dyDescent="0.15">
      <c r="AO536" s="41"/>
      <c r="AQ536" s="1655"/>
      <c r="AR536" s="1655"/>
      <c r="AS536" s="822"/>
      <c r="AT536" s="822"/>
    </row>
    <row r="537" spans="41:52" ht="18" customHeight="1" x14ac:dyDescent="0.15">
      <c r="AO537" s="41"/>
      <c r="AQ537" s="782"/>
      <c r="AR537" s="782"/>
      <c r="AS537" s="1655"/>
      <c r="AT537" s="1653"/>
    </row>
    <row r="538" spans="41:52" ht="18" customHeight="1" x14ac:dyDescent="0.15">
      <c r="AO538" s="41"/>
      <c r="AR538" s="822"/>
      <c r="AS538" s="782"/>
      <c r="AT538" s="1655"/>
    </row>
    <row r="539" spans="41:52" ht="18" customHeight="1" x14ac:dyDescent="0.15">
      <c r="AO539" s="99"/>
      <c r="AQ539" s="1655"/>
      <c r="AR539" s="1655"/>
      <c r="AS539" s="782"/>
      <c r="AT539" s="1659"/>
    </row>
    <row r="540" spans="41:52" ht="18" customHeight="1" x14ac:dyDescent="0.15">
      <c r="AO540" s="99"/>
      <c r="AQ540" s="782"/>
      <c r="AR540" s="782"/>
      <c r="AS540" s="1655"/>
      <c r="AT540" s="782"/>
    </row>
    <row r="541" spans="41:52" ht="18" customHeight="1" x14ac:dyDescent="0.15">
      <c r="AQ541" s="1659"/>
      <c r="AR541" s="1659"/>
      <c r="AS541" s="782"/>
      <c r="AT541" s="1655"/>
    </row>
    <row r="542" spans="41:52" ht="18" customHeight="1" x14ac:dyDescent="0.15">
      <c r="AO542" s="41"/>
      <c r="AQ542" s="1659"/>
      <c r="AR542" s="1659"/>
      <c r="AS542" s="822"/>
      <c r="AT542" s="782"/>
    </row>
    <row r="543" spans="41:52" ht="18" customHeight="1" x14ac:dyDescent="0.15">
      <c r="AQ543" s="1659"/>
      <c r="AR543" s="1659"/>
      <c r="AS543" s="1655"/>
      <c r="AT543" s="782"/>
    </row>
    <row r="544" spans="41:52" ht="18" customHeight="1" x14ac:dyDescent="0.15">
      <c r="AQ544" s="842"/>
      <c r="AR544" s="842"/>
      <c r="AS544" s="782"/>
      <c r="AT544" s="1655"/>
    </row>
    <row r="545" spans="41:52" ht="18" customHeight="1" x14ac:dyDescent="0.15">
      <c r="AQ545" s="782"/>
      <c r="AR545" s="782"/>
      <c r="AS545" s="822"/>
      <c r="AT545" s="782"/>
    </row>
    <row r="546" spans="41:52" ht="18" customHeight="1" x14ac:dyDescent="0.15">
      <c r="AQ546" s="782"/>
      <c r="AR546" s="782"/>
      <c r="AS546" s="822"/>
      <c r="AT546" s="822"/>
      <c r="AV546" s="1657"/>
      <c r="AW546" s="1657"/>
      <c r="AX546" s="1657"/>
    </row>
    <row r="547" spans="41:52" ht="18" customHeight="1" x14ac:dyDescent="0.15">
      <c r="AQ547" s="782"/>
      <c r="AR547" s="782"/>
      <c r="AS547" s="822"/>
      <c r="AT547" s="1655"/>
      <c r="AV547" s="1658"/>
      <c r="AW547" s="1658"/>
      <c r="AX547" s="1658"/>
      <c r="AY547" s="1657"/>
    </row>
    <row r="548" spans="41:52" ht="18" customHeight="1" x14ac:dyDescent="0.15">
      <c r="AO548" s="41"/>
      <c r="AQ548" s="782"/>
      <c r="AR548" s="782"/>
      <c r="AS548" s="822"/>
      <c r="AT548" s="782"/>
      <c r="AV548" s="1657"/>
      <c r="AW548" s="1657"/>
      <c r="AX548" s="1657"/>
      <c r="AY548" s="1658"/>
      <c r="AZ548" s="1657"/>
    </row>
    <row r="549" spans="41:52" ht="18" customHeight="1" x14ac:dyDescent="0.15">
      <c r="AQ549" s="782"/>
      <c r="AR549" s="782"/>
      <c r="AS549" s="782"/>
      <c r="AT549" s="1653"/>
      <c r="AV549" s="1658"/>
      <c r="AW549" s="1658"/>
      <c r="AX549" s="1658"/>
      <c r="AY549" s="1657"/>
      <c r="AZ549" s="1658"/>
    </row>
    <row r="550" spans="41:52" ht="18" customHeight="1" x14ac:dyDescent="0.15">
      <c r="AQ550" s="782"/>
      <c r="AR550" s="782"/>
      <c r="AS550" s="782"/>
      <c r="AT550" s="1653"/>
      <c r="AV550" s="1658"/>
      <c r="AW550" s="1658"/>
      <c r="AX550" s="1658"/>
      <c r="AY550" s="1658"/>
      <c r="AZ550" s="1657"/>
    </row>
    <row r="551" spans="41:52" ht="18" customHeight="1" x14ac:dyDescent="0.15">
      <c r="AO551" s="1642"/>
      <c r="AQ551" s="782"/>
      <c r="AR551" s="782"/>
      <c r="AS551" s="782"/>
      <c r="AT551" s="1653"/>
      <c r="AY551" s="1658"/>
      <c r="AZ551" s="1658"/>
    </row>
    <row r="552" spans="41:52" ht="18" customHeight="1" x14ac:dyDescent="0.15">
      <c r="AO552" s="1642"/>
      <c r="AQ552" s="782"/>
      <c r="AR552" s="782"/>
      <c r="AS552" s="782"/>
      <c r="AT552" s="1653"/>
      <c r="AV552" s="1662"/>
      <c r="AW552" s="1662"/>
      <c r="AX552" s="1662"/>
      <c r="AZ552" s="1658"/>
    </row>
    <row r="553" spans="41:52" ht="18" customHeight="1" x14ac:dyDescent="0.15">
      <c r="AO553" s="1642"/>
      <c r="AQ553" s="782"/>
      <c r="AR553" s="782"/>
      <c r="AS553" s="782"/>
      <c r="AT553" s="782"/>
      <c r="AY553" s="1662"/>
    </row>
    <row r="554" spans="41:52" ht="18" customHeight="1" x14ac:dyDescent="0.15">
      <c r="AS554" s="782"/>
      <c r="AT554" s="782"/>
      <c r="AZ554" s="1662"/>
    </row>
    <row r="555" spans="41:52" ht="18" customHeight="1" x14ac:dyDescent="0.15">
      <c r="AS555" s="782"/>
      <c r="AT555" s="782"/>
    </row>
    <row r="556" spans="41:52" ht="18" customHeight="1" x14ac:dyDescent="0.15">
      <c r="AQ556" s="782"/>
      <c r="AR556" s="822"/>
      <c r="AS556" s="782"/>
      <c r="AT556" s="782"/>
    </row>
    <row r="557" spans="41:52" ht="18" customHeight="1" x14ac:dyDescent="0.15">
      <c r="AQ557" s="782"/>
      <c r="AR557" s="782"/>
      <c r="AS557" s="782"/>
      <c r="AT557" s="782"/>
    </row>
    <row r="558" spans="41:52" ht="18" customHeight="1" x14ac:dyDescent="0.15">
      <c r="AQ558" s="1655"/>
      <c r="AR558" s="1655"/>
      <c r="AT558" s="782"/>
    </row>
    <row r="559" spans="41:52" ht="18" customHeight="1" x14ac:dyDescent="0.15">
      <c r="AO559" s="100"/>
      <c r="AQ559" s="782"/>
      <c r="AR559" s="782"/>
      <c r="AT559" s="782"/>
    </row>
    <row r="560" spans="41:52" ht="18" customHeight="1" x14ac:dyDescent="0.15">
      <c r="AO560" s="41"/>
      <c r="AQ560" s="782"/>
      <c r="AR560" s="782"/>
      <c r="AS560" s="822"/>
      <c r="AT560" s="782"/>
    </row>
    <row r="561" spans="41:52" ht="18" customHeight="1" x14ac:dyDescent="0.15">
      <c r="AO561" s="100"/>
      <c r="AQ561" s="1655"/>
      <c r="AR561" s="1655"/>
      <c r="AS561" s="782"/>
      <c r="AT561" s="782"/>
    </row>
    <row r="562" spans="41:52" ht="18" customHeight="1" x14ac:dyDescent="0.15">
      <c r="AO562" s="100"/>
      <c r="AQ562" s="822"/>
      <c r="AR562" s="822"/>
      <c r="AS562" s="1655"/>
    </row>
    <row r="563" spans="41:52" ht="18" customHeight="1" x14ac:dyDescent="0.15">
      <c r="AO563" s="41"/>
      <c r="AQ563" s="782"/>
      <c r="AR563" s="782"/>
      <c r="AS563" s="782"/>
    </row>
    <row r="564" spans="41:52" ht="18" customHeight="1" x14ac:dyDescent="0.15">
      <c r="AQ564" s="782"/>
      <c r="AR564" s="782"/>
      <c r="AS564" s="782"/>
      <c r="AT564" s="822"/>
    </row>
    <row r="565" spans="41:52" ht="18" customHeight="1" x14ac:dyDescent="0.15">
      <c r="AO565" s="100"/>
      <c r="AQ565" s="782"/>
      <c r="AR565" s="822"/>
      <c r="AS565" s="1655"/>
      <c r="AT565" s="782"/>
      <c r="AV565" s="1658"/>
      <c r="AW565" s="1658"/>
      <c r="AX565" s="1658"/>
    </row>
    <row r="566" spans="41:52" ht="18" customHeight="1" x14ac:dyDescent="0.15">
      <c r="AO566" s="100"/>
      <c r="AQ566" s="782"/>
      <c r="AR566" s="782"/>
      <c r="AS566" s="1659"/>
      <c r="AT566" s="1655"/>
      <c r="AV566" s="1658"/>
      <c r="AW566" s="1658"/>
      <c r="AX566" s="1658"/>
      <c r="AY566" s="1658"/>
    </row>
    <row r="567" spans="41:52" ht="18" customHeight="1" x14ac:dyDescent="0.15">
      <c r="AO567" s="100"/>
      <c r="AQ567" s="782"/>
      <c r="AR567" s="782"/>
      <c r="AS567" s="782"/>
      <c r="AT567" s="782"/>
      <c r="AV567" s="1657"/>
      <c r="AW567" s="1657"/>
      <c r="AX567" s="1657"/>
      <c r="AY567" s="1658"/>
      <c r="AZ567" s="1658"/>
    </row>
    <row r="568" spans="41:52" ht="18" customHeight="1" x14ac:dyDescent="0.15">
      <c r="AO568" s="100"/>
      <c r="AQ568" s="1659"/>
      <c r="AR568" s="1659"/>
      <c r="AS568" s="782"/>
      <c r="AT568" s="782"/>
      <c r="AV568" s="1660"/>
      <c r="AW568" s="1660"/>
      <c r="AX568" s="1660"/>
      <c r="AY568" s="1657"/>
      <c r="AZ568" s="1658"/>
    </row>
    <row r="569" spans="41:52" ht="18" customHeight="1" x14ac:dyDescent="0.15">
      <c r="AO569" s="100"/>
      <c r="AQ569" s="1659"/>
      <c r="AR569" s="1659"/>
      <c r="AS569" s="822"/>
      <c r="AT569" s="1655"/>
      <c r="AY569" s="1660"/>
      <c r="AZ569" s="1657"/>
    </row>
    <row r="570" spans="41:52" ht="18" customHeight="1" x14ac:dyDescent="0.15">
      <c r="AO570" s="100"/>
      <c r="AQ570" s="1659"/>
      <c r="AR570" s="1659"/>
      <c r="AS570" s="782"/>
      <c r="AT570" s="822"/>
      <c r="AV570" s="1660"/>
      <c r="AW570" s="1660"/>
      <c r="AX570" s="1660"/>
      <c r="AZ570" s="1660"/>
    </row>
    <row r="571" spans="41:52" ht="18" customHeight="1" x14ac:dyDescent="0.15">
      <c r="AO571" s="41"/>
      <c r="AQ571" s="1659"/>
      <c r="AR571" s="822"/>
      <c r="AS571" s="782"/>
      <c r="AT571" s="782"/>
      <c r="AV571" s="1657"/>
      <c r="AW571" s="1657"/>
      <c r="AX571" s="1657"/>
      <c r="AY571" s="1660"/>
    </row>
    <row r="572" spans="41:52" ht="18" customHeight="1" x14ac:dyDescent="0.15">
      <c r="AO572" s="100"/>
      <c r="AQ572" s="1659"/>
      <c r="AR572" s="1659"/>
      <c r="AS572" s="1653"/>
      <c r="AT572" s="782"/>
      <c r="AV572" s="1658"/>
      <c r="AW572" s="1658"/>
      <c r="AX572" s="1658"/>
      <c r="AY572" s="1657"/>
      <c r="AZ572" s="1660"/>
    </row>
    <row r="573" spans="41:52" ht="18" customHeight="1" x14ac:dyDescent="0.15">
      <c r="AO573" s="100"/>
      <c r="AQ573" s="1659"/>
      <c r="AR573" s="1659"/>
      <c r="AS573" s="1653"/>
      <c r="AT573" s="822"/>
      <c r="AV573" s="1658"/>
      <c r="AW573" s="1658"/>
      <c r="AX573" s="1658"/>
      <c r="AY573" s="1658"/>
      <c r="AZ573" s="1657"/>
    </row>
    <row r="574" spans="41:52" ht="18" customHeight="1" x14ac:dyDescent="0.15">
      <c r="AO574" s="100"/>
      <c r="AQ574" s="822"/>
      <c r="AR574" s="822"/>
      <c r="AS574" s="1653"/>
      <c r="AT574" s="782"/>
      <c r="AY574" s="1658"/>
      <c r="AZ574" s="1658"/>
    </row>
    <row r="575" spans="41:52" ht="18" customHeight="1" x14ac:dyDescent="0.15">
      <c r="AQ575" s="822"/>
      <c r="AR575" s="822"/>
      <c r="AS575" s="822"/>
      <c r="AT575" s="782"/>
      <c r="AV575" s="1658"/>
      <c r="AW575" s="1658"/>
      <c r="AX575" s="1658"/>
      <c r="AZ575" s="1658"/>
    </row>
    <row r="576" spans="41:52" ht="18" customHeight="1" x14ac:dyDescent="0.15">
      <c r="AO576" s="100"/>
      <c r="AQ576" s="1659"/>
      <c r="AR576" s="1659"/>
      <c r="AS576" s="1653"/>
      <c r="AT576" s="822"/>
      <c r="AV576" s="1657"/>
      <c r="AW576" s="1657"/>
      <c r="AX576" s="1657"/>
      <c r="AY576" s="1658"/>
    </row>
    <row r="577" spans="41:52" ht="18" customHeight="1" x14ac:dyDescent="0.15">
      <c r="AQ577" s="822"/>
      <c r="AR577" s="822"/>
      <c r="AS577" s="1653"/>
      <c r="AT577" s="822"/>
      <c r="AV577" s="1657"/>
      <c r="AW577" s="1657"/>
      <c r="AX577" s="1657"/>
      <c r="AY577" s="1657"/>
      <c r="AZ577" s="1658"/>
    </row>
    <row r="578" spans="41:52" ht="18" customHeight="1" x14ac:dyDescent="0.15">
      <c r="AO578" s="4"/>
      <c r="AQ578" s="822"/>
      <c r="AR578" s="822"/>
      <c r="AS578" s="1653"/>
      <c r="AT578" s="822"/>
      <c r="AV578" s="1658"/>
      <c r="AW578" s="1658"/>
      <c r="AX578" s="1658"/>
      <c r="AY578" s="1657"/>
      <c r="AZ578" s="1657"/>
    </row>
    <row r="579" spans="41:52" ht="18" customHeight="1" x14ac:dyDescent="0.15">
      <c r="AO579" s="99"/>
      <c r="AQ579" s="822"/>
      <c r="AR579" s="822"/>
      <c r="AS579" s="1653"/>
      <c r="AT579" s="822"/>
      <c r="AV579" s="1658"/>
      <c r="AW579" s="1658"/>
      <c r="AX579" s="1658"/>
      <c r="AY579" s="1658"/>
      <c r="AZ579" s="1657"/>
    </row>
    <row r="580" spans="41:52" ht="18" customHeight="1" x14ac:dyDescent="0.15">
      <c r="AO580" s="41"/>
      <c r="AS580" s="1653"/>
      <c r="AT580" s="822"/>
      <c r="AV580" s="1658"/>
      <c r="AW580" s="1658"/>
      <c r="AX580" s="1658"/>
      <c r="AY580" s="1658"/>
      <c r="AZ580" s="1658"/>
    </row>
    <row r="581" spans="41:52" ht="18" customHeight="1" x14ac:dyDescent="0.15">
      <c r="AO581" s="41"/>
      <c r="AQ581" s="782"/>
      <c r="AR581" s="782"/>
      <c r="AS581" s="1653"/>
      <c r="AT581" s="822"/>
      <c r="AY581" s="1658"/>
      <c r="AZ581" s="1658"/>
    </row>
    <row r="582" spans="41:52" ht="18" customHeight="1" x14ac:dyDescent="0.15">
      <c r="AO582" s="41"/>
      <c r="AQ582" s="822"/>
      <c r="AR582" s="822"/>
      <c r="AS582" s="1653"/>
      <c r="AT582" s="822"/>
      <c r="AZ582" s="1658"/>
    </row>
    <row r="583" spans="41:52" ht="18" customHeight="1" x14ac:dyDescent="0.15">
      <c r="AO583" s="41"/>
      <c r="AQ583" s="782"/>
      <c r="AR583" s="782"/>
      <c r="AS583" s="1653"/>
      <c r="AT583" s="842"/>
      <c r="AV583" s="1657"/>
      <c r="AW583" s="1657"/>
      <c r="AX583" s="1657"/>
    </row>
    <row r="584" spans="41:52" ht="18" customHeight="1" x14ac:dyDescent="0.15">
      <c r="AO584" s="41"/>
      <c r="AQ584" s="782"/>
      <c r="AR584" s="782"/>
      <c r="AS584" s="822"/>
      <c r="AT584" s="822"/>
      <c r="AY584" s="1657"/>
    </row>
    <row r="585" spans="41:52" ht="18" customHeight="1" x14ac:dyDescent="0.15">
      <c r="AO585" s="41"/>
      <c r="AQ585" s="822"/>
      <c r="AR585" s="822"/>
      <c r="AT585" s="1659"/>
      <c r="AZ585" s="1657"/>
    </row>
    <row r="586" spans="41:52" ht="18" customHeight="1" x14ac:dyDescent="0.15">
      <c r="AO586" s="41"/>
      <c r="AQ586" s="822"/>
      <c r="AR586" s="822"/>
      <c r="AS586" s="782"/>
      <c r="AT586" s="822"/>
    </row>
    <row r="587" spans="41:52" ht="18" customHeight="1" x14ac:dyDescent="0.15">
      <c r="AO587" s="41"/>
      <c r="AQ587" s="822"/>
      <c r="AR587" s="822"/>
      <c r="AS587" s="822"/>
      <c r="AT587" s="822"/>
    </row>
    <row r="588" spans="41:52" ht="18" customHeight="1" x14ac:dyDescent="0.15">
      <c r="AO588" s="41"/>
      <c r="AQ588" s="1659"/>
      <c r="AR588" s="1659"/>
      <c r="AS588" s="782"/>
      <c r="AT588" s="822"/>
    </row>
    <row r="589" spans="41:52" ht="18" customHeight="1" x14ac:dyDescent="0.15">
      <c r="AO589" s="41"/>
      <c r="AQ589" s="822"/>
      <c r="AR589" s="822"/>
      <c r="AS589" s="782"/>
      <c r="AT589" s="1659"/>
    </row>
    <row r="590" spans="41:52" ht="18" customHeight="1" x14ac:dyDescent="0.15">
      <c r="AO590" s="41"/>
      <c r="AQ590" s="822"/>
      <c r="AR590" s="822"/>
      <c r="AS590" s="1659"/>
    </row>
    <row r="591" spans="41:52" ht="18" customHeight="1" x14ac:dyDescent="0.15">
      <c r="AQ591" s="822"/>
      <c r="AR591" s="822"/>
      <c r="AS591" s="1659"/>
      <c r="AT591" s="782"/>
    </row>
    <row r="592" spans="41:52" ht="18" customHeight="1" x14ac:dyDescent="0.15">
      <c r="AO592" s="41"/>
      <c r="AQ592" s="782"/>
      <c r="AR592" s="782"/>
      <c r="AS592" s="1659"/>
      <c r="AT592" s="1659"/>
    </row>
    <row r="593" spans="41:52" ht="18" customHeight="1" x14ac:dyDescent="0.15">
      <c r="AO593" s="41"/>
      <c r="AQ593" s="1655"/>
      <c r="AR593" s="1655"/>
      <c r="AS593" s="822"/>
      <c r="AT593" s="782"/>
    </row>
    <row r="594" spans="41:52" ht="18" customHeight="1" x14ac:dyDescent="0.15">
      <c r="AQ594" s="822"/>
      <c r="AR594" s="822"/>
      <c r="AS594" s="1659"/>
      <c r="AT594" s="782"/>
      <c r="AV594" s="1657"/>
      <c r="AW594" s="1657"/>
      <c r="AX594" s="1657"/>
    </row>
    <row r="595" spans="41:52" ht="18" customHeight="1" x14ac:dyDescent="0.15">
      <c r="AO595" s="100"/>
      <c r="AQ595" s="782"/>
      <c r="AR595" s="782"/>
      <c r="AS595" s="1659"/>
      <c r="AT595" s="822"/>
      <c r="AY595" s="1657"/>
    </row>
    <row r="596" spans="41:52" ht="18" customHeight="1" x14ac:dyDescent="0.15">
      <c r="AO596" s="41"/>
      <c r="AQ596" s="1655"/>
      <c r="AR596" s="1655"/>
      <c r="AS596" s="1659"/>
      <c r="AT596" s="822"/>
      <c r="AV596" s="1658"/>
      <c r="AW596" s="1658"/>
      <c r="AX596" s="1658"/>
      <c r="AZ596" s="1657"/>
    </row>
    <row r="597" spans="41:52" ht="18" customHeight="1" x14ac:dyDescent="0.15">
      <c r="AO597" s="99"/>
      <c r="AQ597" s="782"/>
      <c r="AR597" s="782"/>
      <c r="AS597" s="782"/>
      <c r="AT597" s="822"/>
      <c r="AV597" s="1657"/>
      <c r="AW597" s="1657"/>
      <c r="AX597" s="1657"/>
      <c r="AY597" s="1658"/>
    </row>
    <row r="598" spans="41:52" ht="18" customHeight="1" x14ac:dyDescent="0.15">
      <c r="AQ598" s="782"/>
      <c r="AR598" s="782"/>
      <c r="AS598" s="1655"/>
      <c r="AT598" s="1659"/>
      <c r="AV598" s="1660"/>
      <c r="AW598" s="1660"/>
      <c r="AX598" s="1660"/>
      <c r="AY598" s="1657"/>
      <c r="AZ598" s="1658"/>
    </row>
    <row r="599" spans="41:52" ht="18" customHeight="1" x14ac:dyDescent="0.15">
      <c r="AO599" s="41"/>
      <c r="AQ599" s="1655"/>
      <c r="AR599" s="1655"/>
      <c r="AS599" s="822"/>
      <c r="AT599" s="822"/>
      <c r="AY599" s="1660"/>
      <c r="AZ599" s="1657"/>
    </row>
    <row r="600" spans="41:52" ht="18" customHeight="1" x14ac:dyDescent="0.15">
      <c r="AO600" s="41"/>
      <c r="AQ600" s="782"/>
      <c r="AR600" s="782"/>
      <c r="AS600" s="782"/>
      <c r="AT600" s="822"/>
      <c r="AZ600" s="1660"/>
    </row>
    <row r="601" spans="41:52" ht="18" customHeight="1" x14ac:dyDescent="0.15">
      <c r="AO601" s="41"/>
      <c r="AQ601" s="782"/>
      <c r="AR601" s="782"/>
      <c r="AS601" s="1655"/>
      <c r="AT601" s="822"/>
      <c r="AV601" s="1660"/>
      <c r="AW601" s="1660"/>
      <c r="AX601" s="1660"/>
    </row>
    <row r="602" spans="41:52" ht="18" customHeight="1" x14ac:dyDescent="0.15">
      <c r="AO602" s="41"/>
      <c r="AS602" s="782"/>
      <c r="AT602" s="782"/>
      <c r="AV602" s="1658"/>
      <c r="AW602" s="1658"/>
      <c r="AX602" s="1658"/>
      <c r="AY602" s="1660"/>
    </row>
    <row r="603" spans="41:52" ht="18" customHeight="1" x14ac:dyDescent="0.15">
      <c r="AO603" s="41"/>
      <c r="AQ603" s="822"/>
      <c r="AR603" s="822"/>
      <c r="AS603" s="782"/>
      <c r="AT603" s="1655"/>
      <c r="AY603" s="1658"/>
      <c r="AZ603" s="1660"/>
    </row>
    <row r="604" spans="41:52" ht="18" customHeight="1" x14ac:dyDescent="0.15">
      <c r="AO604" s="41"/>
      <c r="AQ604" s="822"/>
      <c r="AR604" s="822"/>
      <c r="AS604" s="1655"/>
      <c r="AT604" s="822"/>
      <c r="AZ604" s="1658"/>
    </row>
    <row r="605" spans="41:52" ht="18" customHeight="1" x14ac:dyDescent="0.15">
      <c r="AO605" s="100"/>
      <c r="AQ605" s="822"/>
      <c r="AR605" s="822"/>
      <c r="AS605" s="782"/>
      <c r="AT605" s="782"/>
    </row>
    <row r="606" spans="41:52" ht="18" customHeight="1" x14ac:dyDescent="0.15">
      <c r="AO606" s="100"/>
      <c r="AQ606" s="822"/>
      <c r="AR606" s="822"/>
      <c r="AS606" s="782"/>
      <c r="AT606" s="1655"/>
    </row>
    <row r="607" spans="41:52" ht="18" customHeight="1" x14ac:dyDescent="0.15">
      <c r="AO607" s="41"/>
      <c r="AQ607" s="822"/>
      <c r="AR607" s="822"/>
      <c r="AT607" s="782"/>
    </row>
    <row r="608" spans="41:52" ht="18" customHeight="1" x14ac:dyDescent="0.15">
      <c r="AQ608" s="822"/>
      <c r="AR608" s="822"/>
      <c r="AS608" s="822"/>
      <c r="AT608" s="782"/>
      <c r="AV608" s="1658"/>
      <c r="AW608" s="1658"/>
      <c r="AX608" s="1658"/>
    </row>
    <row r="609" spans="41:52" ht="18" customHeight="1" x14ac:dyDescent="0.15">
      <c r="AO609" s="99"/>
      <c r="AQ609" s="822"/>
      <c r="AR609" s="822"/>
      <c r="AS609" s="822"/>
      <c r="AT609" s="1655"/>
      <c r="AV609" s="1658"/>
      <c r="AW609" s="1658"/>
      <c r="AX609" s="1658"/>
      <c r="AY609" s="1658"/>
    </row>
    <row r="610" spans="41:52" ht="18" customHeight="1" x14ac:dyDescent="0.15">
      <c r="AO610" s="100"/>
      <c r="AQ610" s="782"/>
      <c r="AR610" s="782"/>
      <c r="AS610" s="822"/>
      <c r="AT610" s="782"/>
      <c r="AV610" s="1657"/>
      <c r="AW610" s="1657"/>
      <c r="AX610" s="1657"/>
      <c r="AY610" s="1658"/>
      <c r="AZ610" s="1658"/>
    </row>
    <row r="611" spans="41:52" ht="18" customHeight="1" x14ac:dyDescent="0.15">
      <c r="AO611" s="100"/>
      <c r="AS611" s="822"/>
      <c r="AT611" s="782"/>
      <c r="AV611" s="1658"/>
      <c r="AW611" s="1658"/>
      <c r="AX611" s="1658"/>
      <c r="AY611" s="1657"/>
      <c r="AZ611" s="1658"/>
    </row>
    <row r="612" spans="41:52" ht="18" customHeight="1" x14ac:dyDescent="0.15">
      <c r="AO612" s="99"/>
      <c r="AS612" s="822"/>
      <c r="AV612" s="1657"/>
      <c r="AW612" s="1657"/>
      <c r="AX612" s="1657"/>
      <c r="AY612" s="1658"/>
      <c r="AZ612" s="1657"/>
    </row>
    <row r="613" spans="41:52" ht="18" customHeight="1" x14ac:dyDescent="0.15">
      <c r="AS613" s="822"/>
      <c r="AT613" s="822"/>
      <c r="AV613" s="1657"/>
      <c r="AW613" s="1657"/>
      <c r="AX613" s="1657"/>
      <c r="AY613" s="1657"/>
      <c r="AZ613" s="1658"/>
    </row>
    <row r="614" spans="41:52" ht="18" customHeight="1" x14ac:dyDescent="0.15">
      <c r="AO614" s="100"/>
      <c r="AQ614" s="1655"/>
      <c r="AR614" s="1655"/>
      <c r="AS614" s="822"/>
      <c r="AT614" s="822"/>
      <c r="AV614" s="1658"/>
      <c r="AW614" s="1658"/>
      <c r="AX614" s="1658"/>
      <c r="AY614" s="1657"/>
      <c r="AZ614" s="1657"/>
    </row>
    <row r="615" spans="41:52" ht="18" customHeight="1" x14ac:dyDescent="0.15">
      <c r="AO615" s="100"/>
      <c r="AQ615" s="782"/>
      <c r="AR615" s="782"/>
      <c r="AS615" s="782"/>
      <c r="AT615" s="822"/>
      <c r="AV615" s="1660"/>
      <c r="AW615" s="1660"/>
      <c r="AX615" s="1660"/>
      <c r="AY615" s="1658"/>
      <c r="AZ615" s="1657"/>
    </row>
    <row r="616" spans="41:52" ht="18" customHeight="1" x14ac:dyDescent="0.15">
      <c r="AO616" s="100"/>
      <c r="AQ616" s="782"/>
      <c r="AR616" s="782"/>
      <c r="AT616" s="842"/>
      <c r="AY616" s="1660"/>
      <c r="AZ616" s="1658"/>
    </row>
    <row r="617" spans="41:52" ht="18" customHeight="1" x14ac:dyDescent="0.15">
      <c r="AO617" s="100"/>
      <c r="AQ617" s="1655"/>
      <c r="AR617" s="1655"/>
      <c r="AT617" s="842"/>
      <c r="AV617" s="1660"/>
      <c r="AW617" s="1660"/>
      <c r="AX617" s="1660"/>
      <c r="AZ617" s="1660"/>
    </row>
    <row r="618" spans="41:52" ht="18" customHeight="1" x14ac:dyDescent="0.15">
      <c r="AO618" s="41"/>
      <c r="AQ618" s="782"/>
      <c r="AR618" s="782"/>
      <c r="AT618" s="842"/>
      <c r="AV618" s="1660"/>
      <c r="AW618" s="1660"/>
      <c r="AX618" s="1660"/>
      <c r="AY618" s="1660"/>
    </row>
    <row r="619" spans="41:52" ht="18" customHeight="1" x14ac:dyDescent="0.15">
      <c r="AO619" s="100"/>
      <c r="AQ619" s="782"/>
      <c r="AR619" s="782"/>
      <c r="AS619" s="1655"/>
      <c r="AT619" s="842"/>
      <c r="AY619" s="1660"/>
      <c r="AZ619" s="1660"/>
    </row>
    <row r="620" spans="41:52" ht="18" customHeight="1" x14ac:dyDescent="0.15">
      <c r="AO620" s="41"/>
      <c r="AQ620" s="1655"/>
      <c r="AR620" s="1655"/>
      <c r="AS620" s="782"/>
      <c r="AT620" s="782"/>
      <c r="AZ620" s="1660"/>
    </row>
    <row r="621" spans="41:52" ht="18" customHeight="1" x14ac:dyDescent="0.15">
      <c r="AO621" s="100"/>
      <c r="AR621" s="822"/>
      <c r="AS621" s="782"/>
    </row>
    <row r="622" spans="41:52" ht="18" customHeight="1" x14ac:dyDescent="0.15">
      <c r="AO622" s="100"/>
      <c r="AQ622" s="782"/>
      <c r="AR622" s="782"/>
      <c r="AS622" s="1655"/>
    </row>
    <row r="623" spans="41:52" ht="18" customHeight="1" x14ac:dyDescent="0.15">
      <c r="AO623" s="100"/>
      <c r="AQ623" s="1655"/>
      <c r="AR623" s="1655"/>
      <c r="AS623" s="782"/>
    </row>
    <row r="624" spans="41:52" ht="18" customHeight="1" x14ac:dyDescent="0.15">
      <c r="AO624" s="100"/>
      <c r="AQ624" s="782"/>
      <c r="AR624" s="782"/>
      <c r="AS624" s="782"/>
      <c r="AT624" s="1655"/>
    </row>
    <row r="625" spans="41:52" ht="18" customHeight="1" x14ac:dyDescent="0.15">
      <c r="AO625" s="100"/>
      <c r="AQ625" s="4"/>
      <c r="AR625" s="4"/>
      <c r="AS625" s="1655"/>
      <c r="AT625" s="782"/>
    </row>
    <row r="626" spans="41:52" ht="18" customHeight="1" x14ac:dyDescent="0.15">
      <c r="AQ626" s="4"/>
      <c r="AR626" s="4"/>
      <c r="AS626" s="822"/>
      <c r="AT626" s="782"/>
    </row>
    <row r="627" spans="41:52" ht="18" customHeight="1" x14ac:dyDescent="0.15">
      <c r="AO627" s="4"/>
      <c r="AQ627" s="822"/>
      <c r="AR627" s="822"/>
      <c r="AS627" s="782"/>
      <c r="AT627" s="1655"/>
    </row>
    <row r="628" spans="41:52" ht="18" customHeight="1" x14ac:dyDescent="0.15">
      <c r="AO628" s="41"/>
      <c r="AQ628" s="842"/>
      <c r="AR628" s="842"/>
      <c r="AS628" s="1655"/>
      <c r="AT628" s="782"/>
    </row>
    <row r="629" spans="41:52" ht="18" customHeight="1" x14ac:dyDescent="0.15">
      <c r="AO629" s="41"/>
      <c r="AQ629" s="822"/>
      <c r="AR629" s="822"/>
      <c r="AS629" s="782"/>
      <c r="AT629" s="782"/>
    </row>
    <row r="630" spans="41:52" ht="18" customHeight="1" x14ac:dyDescent="0.15">
      <c r="AO630" s="41"/>
      <c r="AQ630" s="822"/>
      <c r="AR630" s="822"/>
      <c r="AS630" s="4"/>
      <c r="AT630" s="1655"/>
      <c r="AV630" s="1660"/>
      <c r="AW630" s="1660"/>
      <c r="AX630" s="1660"/>
    </row>
    <row r="631" spans="41:52" ht="18" customHeight="1" x14ac:dyDescent="0.15">
      <c r="AO631" s="41"/>
      <c r="AQ631" s="1659"/>
      <c r="AR631" s="1659"/>
      <c r="AS631" s="4"/>
      <c r="AT631" s="1659"/>
      <c r="AV631" s="1658"/>
      <c r="AW631" s="1658"/>
      <c r="AX631" s="1658"/>
      <c r="AY631" s="1660"/>
    </row>
    <row r="632" spans="41:52" ht="18" customHeight="1" x14ac:dyDescent="0.15">
      <c r="AO632" s="99"/>
      <c r="AQ632" s="822"/>
      <c r="AR632" s="822"/>
      <c r="AS632" s="822"/>
      <c r="AT632" s="782"/>
      <c r="AV632" s="1658"/>
      <c r="AW632" s="1658"/>
      <c r="AX632" s="1658"/>
      <c r="AY632" s="1658"/>
      <c r="AZ632" s="1660"/>
    </row>
    <row r="633" spans="41:52" ht="18" customHeight="1" x14ac:dyDescent="0.15">
      <c r="AO633" s="41"/>
      <c r="AQ633" s="822"/>
      <c r="AR633" s="822"/>
      <c r="AS633" s="1659"/>
      <c r="AT633" s="1655"/>
      <c r="AY633" s="1658"/>
      <c r="AZ633" s="1658"/>
    </row>
    <row r="634" spans="41:52" ht="18" customHeight="1" x14ac:dyDescent="0.15">
      <c r="AO634" s="41"/>
      <c r="AQ634" s="822"/>
      <c r="AR634" s="822"/>
      <c r="AT634" s="782"/>
      <c r="AV634" s="1657"/>
      <c r="AW634" s="1657"/>
      <c r="AX634" s="1657"/>
      <c r="AZ634" s="1658"/>
    </row>
    <row r="635" spans="41:52" ht="18" customHeight="1" x14ac:dyDescent="0.15">
      <c r="AO635" s="99"/>
      <c r="AQ635" s="822"/>
      <c r="AR635" s="822"/>
      <c r="AS635" s="822"/>
      <c r="AT635" s="4"/>
      <c r="AY635" s="1657"/>
    </row>
    <row r="636" spans="41:52" ht="18" customHeight="1" x14ac:dyDescent="0.15">
      <c r="AO636" s="41"/>
      <c r="AQ636" s="769"/>
      <c r="AR636" s="1653"/>
      <c r="AS636" s="1659"/>
      <c r="AT636" s="4"/>
      <c r="AZ636" s="1657"/>
    </row>
    <row r="637" spans="41:52" ht="18" customHeight="1" x14ac:dyDescent="0.15">
      <c r="AO637" s="41"/>
      <c r="AQ637" s="822"/>
      <c r="AR637" s="822"/>
      <c r="AS637" s="822"/>
      <c r="AT637" s="822"/>
    </row>
    <row r="638" spans="41:52" ht="18" customHeight="1" x14ac:dyDescent="0.15">
      <c r="AO638" s="99"/>
      <c r="AQ638" s="822"/>
      <c r="AR638" s="822"/>
      <c r="AS638" s="822"/>
    </row>
    <row r="639" spans="41:52" x14ac:dyDescent="0.15">
      <c r="AO639" s="99"/>
      <c r="AQ639" s="822"/>
      <c r="AR639" s="822"/>
      <c r="AS639" s="1659"/>
      <c r="AT639" s="822"/>
    </row>
    <row r="640" spans="41:52" ht="18" customHeight="1" x14ac:dyDescent="0.15">
      <c r="AO640" s="41"/>
      <c r="AQ640" s="822"/>
      <c r="AR640" s="822"/>
      <c r="AS640" s="822"/>
      <c r="AT640" s="1659"/>
    </row>
    <row r="641" spans="41:52" x14ac:dyDescent="0.15">
      <c r="AO641" s="99"/>
      <c r="AS641" s="822"/>
      <c r="AT641" s="822"/>
    </row>
    <row r="642" spans="41:52" ht="18" customHeight="1" x14ac:dyDescent="0.15">
      <c r="AO642" s="41"/>
      <c r="AQ642" s="822"/>
      <c r="AR642" s="822"/>
      <c r="AS642" s="1659"/>
      <c r="AT642" s="822"/>
    </row>
    <row r="643" spans="41:52" x14ac:dyDescent="0.15">
      <c r="AO643" s="41"/>
      <c r="AQ643" s="1659"/>
      <c r="AR643" s="1659"/>
      <c r="AS643" s="842"/>
      <c r="AT643" s="822"/>
      <c r="AV643" s="1658"/>
      <c r="AW643" s="1658"/>
      <c r="AX643" s="1658"/>
    </row>
    <row r="644" spans="41:52" x14ac:dyDescent="0.15">
      <c r="AO644" s="99"/>
      <c r="AQ644" s="782"/>
      <c r="AR644" s="782"/>
      <c r="AS644" s="1653"/>
      <c r="AT644" s="822"/>
      <c r="AY644" s="1658"/>
    </row>
    <row r="645" spans="41:52" ht="18" customHeight="1" x14ac:dyDescent="0.15">
      <c r="AO645" s="41"/>
      <c r="AQ645" s="1655"/>
      <c r="AR645" s="1655"/>
      <c r="AS645" s="1659"/>
      <c r="AT645" s="822"/>
      <c r="AZ645" s="1658"/>
    </row>
    <row r="646" spans="41:52" x14ac:dyDescent="0.15">
      <c r="AO646" s="41"/>
      <c r="AQ646" s="842"/>
      <c r="AR646" s="842"/>
      <c r="AS646" s="1659"/>
      <c r="AT646" s="822"/>
    </row>
    <row r="647" spans="41:52" x14ac:dyDescent="0.15">
      <c r="AO647" s="41"/>
      <c r="AQ647" s="782"/>
      <c r="AR647" s="782"/>
      <c r="AS647" s="822"/>
      <c r="AT647" s="822"/>
    </row>
    <row r="648" spans="41:52" x14ac:dyDescent="0.15">
      <c r="AO648" s="41"/>
      <c r="AQ648" s="1655"/>
      <c r="AR648" s="1655"/>
      <c r="AS648" s="1659"/>
      <c r="AT648" s="822"/>
    </row>
    <row r="649" spans="41:52" ht="18" customHeight="1" x14ac:dyDescent="0.15">
      <c r="AO649" s="41"/>
      <c r="AQ649" s="822"/>
      <c r="AR649" s="822"/>
      <c r="AS649" s="822"/>
      <c r="AT649" s="1653"/>
    </row>
    <row r="650" spans="41:52" x14ac:dyDescent="0.15">
      <c r="AO650" s="41"/>
      <c r="AQ650" s="782"/>
      <c r="AR650" s="782"/>
      <c r="AS650" s="782"/>
      <c r="AT650" s="822"/>
    </row>
    <row r="651" spans="41:52" x14ac:dyDescent="0.15">
      <c r="AO651" s="100"/>
      <c r="AQ651" s="1655"/>
      <c r="AR651" s="1655"/>
      <c r="AS651" s="1655"/>
      <c r="AT651" s="822"/>
    </row>
    <row r="652" spans="41:52" x14ac:dyDescent="0.15">
      <c r="AO652" s="100"/>
      <c r="AQ652" s="782"/>
      <c r="AR652" s="782"/>
      <c r="AS652" s="1659"/>
      <c r="AT652" s="1659"/>
    </row>
    <row r="653" spans="41:52" x14ac:dyDescent="0.15">
      <c r="AO653" s="100"/>
      <c r="AQ653" s="782"/>
      <c r="AR653" s="782"/>
      <c r="AS653" s="782"/>
    </row>
    <row r="654" spans="41:52" x14ac:dyDescent="0.15">
      <c r="AO654" s="100"/>
      <c r="AQ654" s="782"/>
      <c r="AR654" s="782"/>
      <c r="AS654" s="1655"/>
      <c r="AT654" s="1659"/>
    </row>
    <row r="655" spans="41:52" x14ac:dyDescent="0.15">
      <c r="AO655" s="100"/>
      <c r="AQ655" s="1661"/>
      <c r="AR655" s="1661"/>
      <c r="AS655" s="822"/>
      <c r="AT655" s="822"/>
    </row>
    <row r="656" spans="41:52" ht="18" customHeight="1" x14ac:dyDescent="0.15">
      <c r="AO656" s="100"/>
      <c r="AS656" s="782"/>
      <c r="AT656" s="782"/>
    </row>
    <row r="657" spans="41:50" x14ac:dyDescent="0.15">
      <c r="AO657" s="41"/>
      <c r="AQ657" s="786"/>
      <c r="AR657" s="786"/>
      <c r="AS657" s="1655"/>
      <c r="AT657" s="1655"/>
    </row>
    <row r="658" spans="41:50" ht="18" customHeight="1" x14ac:dyDescent="0.15">
      <c r="AO658" s="100"/>
      <c r="AQ658" s="1659"/>
      <c r="AR658" s="1659"/>
      <c r="AS658" s="782"/>
      <c r="AT658" s="822"/>
    </row>
    <row r="659" spans="41:50" x14ac:dyDescent="0.15">
      <c r="AO659" s="100"/>
      <c r="AQ659" s="1659"/>
      <c r="AR659" s="1659"/>
      <c r="AS659" s="782"/>
      <c r="AT659" s="782"/>
    </row>
    <row r="660" spans="41:50" x14ac:dyDescent="0.15">
      <c r="AO660" s="100"/>
      <c r="AQ660" s="1659"/>
      <c r="AR660" s="1659"/>
      <c r="AS660" s="782"/>
      <c r="AT660" s="1655"/>
    </row>
    <row r="661" spans="41:50" x14ac:dyDescent="0.15">
      <c r="AO661" s="100"/>
      <c r="AQ661" s="1659"/>
      <c r="AR661" s="1659"/>
      <c r="AS661" s="1661"/>
      <c r="AT661" s="822"/>
    </row>
    <row r="662" spans="41:50" x14ac:dyDescent="0.15">
      <c r="AO662" s="100"/>
      <c r="AQ662" s="1659"/>
      <c r="AR662" s="1659"/>
      <c r="AT662" s="782"/>
    </row>
    <row r="663" spans="41:50" x14ac:dyDescent="0.15">
      <c r="AO663" s="100"/>
      <c r="AQ663" s="1659"/>
      <c r="AR663" s="1659"/>
      <c r="AS663" s="786"/>
      <c r="AT663" s="1655"/>
    </row>
    <row r="664" spans="41:50" x14ac:dyDescent="0.15">
      <c r="AO664" s="100"/>
      <c r="AQ664" s="1659"/>
      <c r="AR664" s="1659"/>
      <c r="AS664" s="822"/>
      <c r="AT664" s="782"/>
    </row>
    <row r="665" spans="41:50" x14ac:dyDescent="0.15">
      <c r="AO665" s="100"/>
      <c r="AQ665" s="782"/>
      <c r="AR665" s="782"/>
      <c r="AS665" s="822"/>
      <c r="AT665" s="782"/>
    </row>
    <row r="666" spans="41:50" ht="18" customHeight="1" x14ac:dyDescent="0.15">
      <c r="AO666" s="100"/>
      <c r="AQ666" s="1655"/>
      <c r="AR666" s="1655"/>
      <c r="AS666" s="822"/>
      <c r="AT666" s="782"/>
    </row>
    <row r="667" spans="41:50" ht="18" customHeight="1" x14ac:dyDescent="0.15">
      <c r="AO667" s="99"/>
      <c r="AQ667" s="782"/>
      <c r="AR667" s="782"/>
      <c r="AS667" s="822"/>
      <c r="AT667" s="1661"/>
    </row>
    <row r="668" spans="41:50" ht="18" customHeight="1" x14ac:dyDescent="0.15">
      <c r="AO668" s="100"/>
      <c r="AQ668" s="782"/>
      <c r="AR668" s="782"/>
      <c r="AS668" s="822"/>
    </row>
    <row r="669" spans="41:50" ht="18" customHeight="1" x14ac:dyDescent="0.15">
      <c r="AO669" s="99"/>
      <c r="AQ669" s="1655"/>
      <c r="AR669" s="1655"/>
      <c r="AS669" s="822"/>
      <c r="AT669" s="786"/>
    </row>
    <row r="670" spans="41:50" ht="18" customHeight="1" x14ac:dyDescent="0.15">
      <c r="AO670" s="99"/>
      <c r="AQ670" s="782"/>
      <c r="AR670" s="782"/>
      <c r="AS670" s="822"/>
      <c r="AT670" s="842"/>
    </row>
    <row r="671" spans="41:50" ht="18" customHeight="1" x14ac:dyDescent="0.15">
      <c r="AO671" s="99"/>
      <c r="AQ671" s="782"/>
      <c r="AR671" s="782"/>
      <c r="AS671" s="782"/>
      <c r="AT671" s="842"/>
    </row>
    <row r="672" spans="41:50" ht="18" customHeight="1" x14ac:dyDescent="0.15">
      <c r="AO672" s="99"/>
      <c r="AQ672" s="1655"/>
      <c r="AR672" s="1655"/>
      <c r="AS672" s="1655"/>
      <c r="AT672" s="842"/>
      <c r="AV672" s="1660"/>
      <c r="AW672" s="1660"/>
      <c r="AX672" s="1660"/>
    </row>
    <row r="673" spans="41:52" ht="18" customHeight="1" x14ac:dyDescent="0.15">
      <c r="AO673" s="99"/>
      <c r="AQ673" s="782"/>
      <c r="AR673" s="782"/>
      <c r="AS673" s="782"/>
      <c r="AT673" s="842"/>
      <c r="AV673" s="1658"/>
      <c r="AW673" s="1658"/>
      <c r="AX673" s="1658"/>
      <c r="AY673" s="1660"/>
    </row>
    <row r="674" spans="41:52" ht="18" customHeight="1" x14ac:dyDescent="0.15">
      <c r="AO674" s="99"/>
      <c r="AQ674" s="782"/>
      <c r="AR674" s="782"/>
      <c r="AS674" s="782"/>
      <c r="AT674" s="842"/>
      <c r="AY674" s="1658"/>
      <c r="AZ674" s="1660"/>
    </row>
    <row r="675" spans="41:52" ht="18" customHeight="1" x14ac:dyDescent="0.15">
      <c r="AO675" s="99"/>
      <c r="AQ675" s="782"/>
      <c r="AR675" s="782"/>
      <c r="AS675" s="1655"/>
      <c r="AT675" s="842"/>
      <c r="AZ675" s="1658"/>
    </row>
    <row r="676" spans="41:52" ht="18" customHeight="1" x14ac:dyDescent="0.15">
      <c r="AO676" s="99"/>
      <c r="AQ676" s="782"/>
      <c r="AR676" s="822"/>
      <c r="AS676" s="782"/>
      <c r="AT676" s="842"/>
    </row>
    <row r="677" spans="41:52" ht="18" customHeight="1" x14ac:dyDescent="0.15">
      <c r="AO677" s="99"/>
      <c r="AQ677" s="782"/>
      <c r="AR677" s="782"/>
      <c r="AS677" s="782"/>
      <c r="AT677" s="782"/>
    </row>
    <row r="678" spans="41:52" ht="18" customHeight="1" x14ac:dyDescent="0.15">
      <c r="AO678" s="99"/>
      <c r="AQ678" s="782"/>
      <c r="AR678" s="782"/>
      <c r="AS678" s="1655"/>
      <c r="AT678" s="1655"/>
    </row>
    <row r="679" spans="41:52" ht="18" customHeight="1" x14ac:dyDescent="0.15">
      <c r="AO679" s="99"/>
      <c r="AQ679" s="782"/>
      <c r="AR679" s="782"/>
      <c r="AS679" s="782"/>
      <c r="AT679" s="782"/>
    </row>
    <row r="680" spans="41:52" ht="18" customHeight="1" x14ac:dyDescent="0.15">
      <c r="AO680" s="100"/>
      <c r="AQ680" s="782"/>
      <c r="AR680" s="782"/>
      <c r="AS680" s="782"/>
      <c r="AT680" s="782"/>
    </row>
    <row r="681" spans="41:52" ht="18" customHeight="1" x14ac:dyDescent="0.15">
      <c r="AO681" s="99"/>
      <c r="AQ681" s="782"/>
      <c r="AR681" s="782"/>
      <c r="AS681" s="782"/>
      <c r="AT681" s="1655"/>
      <c r="AV681" s="1660"/>
      <c r="AW681" s="1660"/>
      <c r="AX681" s="1660"/>
    </row>
    <row r="682" spans="41:52" ht="18" customHeight="1" x14ac:dyDescent="0.15">
      <c r="AO682" s="99"/>
      <c r="AQ682" s="822"/>
      <c r="AR682" s="822"/>
      <c r="AS682" s="822"/>
      <c r="AT682" s="782"/>
      <c r="AV682" s="1660"/>
      <c r="AW682" s="1660"/>
      <c r="AX682" s="1660"/>
      <c r="AY682" s="1660"/>
    </row>
    <row r="683" spans="41:52" ht="18" customHeight="1" x14ac:dyDescent="0.15">
      <c r="AO683" s="100"/>
      <c r="AQ683" s="782"/>
      <c r="AR683" s="782"/>
      <c r="AS683" s="782"/>
      <c r="AT683" s="782"/>
      <c r="AV683" s="1658"/>
      <c r="AW683" s="1658"/>
      <c r="AX683" s="1658"/>
      <c r="AY683" s="1660"/>
      <c r="AZ683" s="1660"/>
    </row>
    <row r="684" spans="41:52" ht="18" customHeight="1" x14ac:dyDescent="0.15">
      <c r="AO684" s="100"/>
      <c r="AQ684" s="782"/>
      <c r="AR684" s="782"/>
      <c r="AS684" s="782"/>
      <c r="AT684" s="1655"/>
      <c r="AV684" s="1658"/>
      <c r="AW684" s="1658"/>
      <c r="AX684" s="1658"/>
      <c r="AY684" s="1658"/>
      <c r="AZ684" s="1660"/>
    </row>
    <row r="685" spans="41:52" ht="18" customHeight="1" x14ac:dyDescent="0.15">
      <c r="AO685" s="100"/>
      <c r="AQ685" s="782"/>
      <c r="AR685" s="822"/>
      <c r="AS685" s="782"/>
      <c r="AT685" s="782"/>
      <c r="AY685" s="1658"/>
      <c r="AZ685" s="1658"/>
    </row>
    <row r="686" spans="41:52" ht="18" customHeight="1" x14ac:dyDescent="0.15">
      <c r="AO686" s="100"/>
      <c r="AQ686" s="782"/>
      <c r="AR686" s="782"/>
      <c r="AS686" s="782"/>
      <c r="AT686" s="782"/>
      <c r="AV686" s="1657"/>
      <c r="AW686" s="1657"/>
      <c r="AX686" s="1657"/>
      <c r="AZ686" s="1658"/>
    </row>
    <row r="687" spans="41:52" ht="18" customHeight="1" x14ac:dyDescent="0.15">
      <c r="AO687" s="99"/>
      <c r="AQ687" s="782"/>
      <c r="AR687" s="782"/>
      <c r="AS687" s="782"/>
      <c r="AT687" s="782"/>
      <c r="AY687" s="1657"/>
    </row>
    <row r="688" spans="41:52" ht="18" customHeight="1" x14ac:dyDescent="0.15">
      <c r="AO688" s="100"/>
      <c r="AQ688" s="822"/>
      <c r="AR688" s="822"/>
      <c r="AS688" s="822"/>
      <c r="AT688" s="1653"/>
      <c r="AZ688" s="1657"/>
    </row>
    <row r="689" spans="41:52" ht="18" customHeight="1" x14ac:dyDescent="0.15">
      <c r="AO689" s="100"/>
      <c r="AQ689" s="822"/>
      <c r="AR689" s="822"/>
      <c r="AS689" s="782"/>
      <c r="AT689" s="782"/>
      <c r="AV689" s="1657"/>
      <c r="AW689" s="1657"/>
      <c r="AX689" s="1657"/>
    </row>
    <row r="690" spans="41:52" ht="18" customHeight="1" x14ac:dyDescent="0.15">
      <c r="AO690" s="41"/>
      <c r="AQ690" s="822"/>
      <c r="AR690" s="822"/>
      <c r="AS690" s="782"/>
      <c r="AT690" s="782"/>
      <c r="AV690" s="1658"/>
      <c r="AW690" s="1658"/>
      <c r="AX690" s="1658"/>
      <c r="AY690" s="1657"/>
    </row>
    <row r="691" spans="41:52" ht="18" customHeight="1" x14ac:dyDescent="0.15">
      <c r="AO691" s="100"/>
      <c r="AQ691" s="822"/>
      <c r="AR691" s="822"/>
      <c r="AS691" s="822"/>
      <c r="AT691" s="782"/>
      <c r="AV691" s="1657"/>
      <c r="AW691" s="1657"/>
      <c r="AX691" s="1657"/>
      <c r="AY691" s="1658"/>
      <c r="AZ691" s="1657"/>
    </row>
    <row r="692" spans="41:52" ht="18" customHeight="1" x14ac:dyDescent="0.15">
      <c r="AO692" s="100"/>
      <c r="AQ692" s="822"/>
      <c r="AR692" s="822"/>
      <c r="AS692" s="782"/>
      <c r="AT692" s="782"/>
      <c r="AV692" s="1662"/>
      <c r="AW692" s="1662"/>
      <c r="AX692" s="1662"/>
      <c r="AY692" s="1657"/>
      <c r="AZ692" s="1658"/>
    </row>
    <row r="693" spans="41:52" ht="18" customHeight="1" x14ac:dyDescent="0.15">
      <c r="AO693" s="99"/>
      <c r="AQ693" s="822"/>
      <c r="AR693" s="822"/>
      <c r="AS693" s="782"/>
      <c r="AT693" s="782"/>
      <c r="AV693" s="1658"/>
      <c r="AW693" s="1658"/>
      <c r="AX693" s="1658"/>
      <c r="AY693" s="1662"/>
      <c r="AZ693" s="1657"/>
    </row>
    <row r="694" spans="41:52" x14ac:dyDescent="0.15">
      <c r="AO694" s="100"/>
      <c r="AQ694" s="822"/>
      <c r="AR694" s="822"/>
      <c r="AS694" s="822"/>
      <c r="AT694" s="822"/>
      <c r="AV694" s="1658"/>
      <c r="AW694" s="1658"/>
      <c r="AX694" s="1658"/>
      <c r="AY694" s="1658"/>
      <c r="AZ694" s="1662"/>
    </row>
    <row r="695" spans="41:52" ht="18" customHeight="1" x14ac:dyDescent="0.15">
      <c r="AO695" s="100"/>
      <c r="AQ695" s="822"/>
      <c r="AR695" s="822"/>
      <c r="AS695" s="822"/>
      <c r="AT695" s="782"/>
      <c r="AV695" s="1658"/>
      <c r="AW695" s="1658"/>
      <c r="AX695" s="1658"/>
      <c r="AY695" s="1658"/>
      <c r="AZ695" s="1658"/>
    </row>
    <row r="696" spans="41:52" x14ac:dyDescent="0.15">
      <c r="AO696" s="41"/>
      <c r="AQ696" s="842"/>
      <c r="AR696" s="842"/>
      <c r="AS696" s="822"/>
      <c r="AT696" s="782"/>
      <c r="AV696" s="1658"/>
      <c r="AW696" s="1658"/>
      <c r="AX696" s="1658"/>
      <c r="AY696" s="1658"/>
      <c r="AZ696" s="1658"/>
    </row>
    <row r="697" spans="41:52" x14ac:dyDescent="0.15">
      <c r="AO697" s="41"/>
      <c r="AQ697" s="822"/>
      <c r="AR697" s="822"/>
      <c r="AS697" s="822"/>
      <c r="AT697" s="1653"/>
      <c r="AV697" s="1646"/>
      <c r="AW697" s="1646"/>
      <c r="AX697" s="1646"/>
      <c r="AY697" s="1658"/>
      <c r="AZ697" s="1658"/>
    </row>
    <row r="698" spans="41:52" x14ac:dyDescent="0.15">
      <c r="AO698" s="41"/>
      <c r="AQ698" s="822"/>
      <c r="AR698" s="822"/>
      <c r="AS698" s="822"/>
      <c r="AT698" s="782"/>
      <c r="AY698" s="1646"/>
      <c r="AZ698" s="1658"/>
    </row>
    <row r="699" spans="41:52" x14ac:dyDescent="0.15">
      <c r="AO699" s="41"/>
      <c r="AQ699" s="822"/>
      <c r="AR699" s="822"/>
      <c r="AS699" s="822"/>
      <c r="AT699" s="782"/>
      <c r="AZ699" s="1646"/>
    </row>
    <row r="700" spans="41:52" ht="18" customHeight="1" x14ac:dyDescent="0.15">
      <c r="AO700" s="41"/>
      <c r="AQ700" s="822"/>
      <c r="AR700" s="822"/>
      <c r="AS700" s="822"/>
      <c r="AT700" s="1653"/>
    </row>
    <row r="701" spans="41:52" ht="18" customHeight="1" x14ac:dyDescent="0.15">
      <c r="AO701" s="100"/>
      <c r="AQ701" s="1659"/>
      <c r="AR701" s="1659"/>
      <c r="AS701" s="822"/>
      <c r="AT701" s="1653"/>
    </row>
    <row r="702" spans="41:52" ht="18" customHeight="1" x14ac:dyDescent="0.15">
      <c r="AO702" s="41"/>
      <c r="AQ702" s="822"/>
      <c r="AR702" s="822"/>
      <c r="AS702" s="822"/>
      <c r="AT702" s="1653"/>
    </row>
    <row r="703" spans="41:52" ht="18" customHeight="1" x14ac:dyDescent="0.15">
      <c r="AO703" s="41"/>
      <c r="AS703" s="822"/>
      <c r="AT703" s="822"/>
    </row>
    <row r="704" spans="41:52" x14ac:dyDescent="0.15">
      <c r="AO704" s="100"/>
      <c r="AQ704" s="1659"/>
      <c r="AR704" s="1659"/>
      <c r="AS704" s="1659"/>
      <c r="AT704" s="822"/>
    </row>
    <row r="705" spans="41:52" ht="18" customHeight="1" x14ac:dyDescent="0.15">
      <c r="AQ705" s="822"/>
      <c r="AR705" s="822"/>
      <c r="AS705" s="822"/>
      <c r="AT705" s="822"/>
      <c r="AV705" s="1662"/>
      <c r="AW705" s="1662"/>
      <c r="AX705" s="1662"/>
    </row>
    <row r="706" spans="41:52" ht="18" customHeight="1" x14ac:dyDescent="0.15">
      <c r="AO706" s="41"/>
      <c r="AQ706" s="822"/>
      <c r="AR706" s="822"/>
      <c r="AS706" s="822"/>
      <c r="AT706" s="822"/>
      <c r="AY706" s="1662"/>
    </row>
    <row r="707" spans="41:52" x14ac:dyDescent="0.15">
      <c r="AO707" s="100"/>
      <c r="AQ707" s="822"/>
      <c r="AR707" s="822"/>
      <c r="AS707" s="822"/>
      <c r="AT707" s="1653"/>
      <c r="AZ707" s="1662"/>
    </row>
    <row r="708" spans="41:52" ht="18" customHeight="1" x14ac:dyDescent="0.15">
      <c r="AO708" s="99"/>
      <c r="AQ708" s="1659"/>
      <c r="AR708" s="1659"/>
      <c r="AS708" s="1659"/>
      <c r="AT708" s="822"/>
      <c r="AV708" s="1662"/>
      <c r="AW708" s="1662"/>
      <c r="AX708" s="1662"/>
    </row>
    <row r="709" spans="41:52" ht="18" customHeight="1" x14ac:dyDescent="0.15">
      <c r="AO709" s="99"/>
      <c r="AQ709" s="822"/>
      <c r="AR709" s="822"/>
      <c r="AS709" s="1659"/>
      <c r="AT709" s="822"/>
      <c r="AY709" s="1662"/>
    </row>
    <row r="710" spans="41:52" ht="18" customHeight="1" x14ac:dyDescent="0.15">
      <c r="AQ710" s="822"/>
      <c r="AR710" s="822"/>
      <c r="AT710" s="822"/>
      <c r="AZ710" s="1662"/>
    </row>
    <row r="711" spans="41:52" ht="18" customHeight="1" x14ac:dyDescent="0.15">
      <c r="AO711" s="41"/>
      <c r="AQ711" s="822"/>
      <c r="AR711" s="822"/>
      <c r="AS711" s="1659"/>
      <c r="AT711" s="1659"/>
    </row>
    <row r="712" spans="41:52" ht="18" customHeight="1" x14ac:dyDescent="0.15">
      <c r="AO712" s="100"/>
      <c r="AQ712" s="822"/>
      <c r="AR712" s="822"/>
      <c r="AS712" s="1659"/>
      <c r="AT712" s="822"/>
    </row>
    <row r="713" spans="41:52" ht="18" customHeight="1" x14ac:dyDescent="0.15">
      <c r="AO713" s="100"/>
      <c r="AQ713" s="822"/>
      <c r="AR713" s="822"/>
      <c r="AS713" s="1659"/>
      <c r="AT713" s="1653"/>
    </row>
    <row r="714" spans="41:52" ht="18" customHeight="1" x14ac:dyDescent="0.15">
      <c r="AO714" s="100"/>
      <c r="AQ714" s="822"/>
      <c r="AR714" s="822"/>
      <c r="AS714" s="1659"/>
      <c r="AT714" s="822"/>
    </row>
    <row r="715" spans="41:52" ht="18" customHeight="1" x14ac:dyDescent="0.15">
      <c r="AO715" s="41"/>
      <c r="AQ715" s="822"/>
      <c r="AR715" s="822"/>
      <c r="AS715" s="822"/>
      <c r="AT715" s="1659"/>
    </row>
    <row r="716" spans="41:52" ht="18" customHeight="1" x14ac:dyDescent="0.15">
      <c r="AO716" s="100"/>
      <c r="AQ716" s="822"/>
      <c r="AR716" s="822"/>
      <c r="AS716" s="1659"/>
      <c r="AT716" s="822"/>
      <c r="AV716" s="1662"/>
      <c r="AW716" s="1662"/>
      <c r="AX716" s="1662"/>
    </row>
    <row r="717" spans="41:52" ht="18" customHeight="1" x14ac:dyDescent="0.15">
      <c r="AO717" s="100"/>
      <c r="AQ717" s="1659"/>
      <c r="AR717" s="1659"/>
      <c r="AS717" s="1659"/>
      <c r="AV717" s="1662"/>
      <c r="AW717" s="1662"/>
      <c r="AX717" s="1662"/>
      <c r="AY717" s="1662"/>
    </row>
    <row r="718" spans="41:52" ht="18" customHeight="1" x14ac:dyDescent="0.15">
      <c r="AQ718" s="822"/>
      <c r="AR718" s="822"/>
      <c r="AS718" s="1659"/>
      <c r="AT718" s="1659"/>
      <c r="AY718" s="1662"/>
      <c r="AZ718" s="1662"/>
    </row>
    <row r="719" spans="41:52" ht="18" customHeight="1" x14ac:dyDescent="0.15">
      <c r="AO719" s="100"/>
      <c r="AQ719" s="822"/>
      <c r="AR719" s="822"/>
      <c r="AS719" s="1659"/>
      <c r="AT719" s="1659"/>
      <c r="AZ719" s="1662"/>
    </row>
    <row r="720" spans="41:52" ht="18" customHeight="1" x14ac:dyDescent="0.15">
      <c r="AQ720" s="822"/>
      <c r="AR720" s="822"/>
      <c r="AS720" s="1659"/>
      <c r="AT720" s="1659"/>
    </row>
    <row r="721" spans="41:52" ht="18" customHeight="1" x14ac:dyDescent="0.15">
      <c r="AO721" s="100"/>
      <c r="AQ721" s="822"/>
      <c r="AR721" s="822"/>
      <c r="AS721" s="1653"/>
      <c r="AT721" s="1659"/>
    </row>
    <row r="722" spans="41:52" ht="18" customHeight="1" x14ac:dyDescent="0.15">
      <c r="AQ722" s="822"/>
      <c r="AR722" s="822"/>
      <c r="AS722" s="822"/>
      <c r="AT722" s="822"/>
      <c r="AV722" s="1658"/>
      <c r="AW722" s="1658"/>
      <c r="AX722" s="1658"/>
    </row>
    <row r="723" spans="41:52" ht="18" customHeight="1" x14ac:dyDescent="0.15">
      <c r="AQ723" s="1659"/>
      <c r="AR723" s="1659"/>
      <c r="AS723" s="822"/>
      <c r="AT723" s="1659"/>
      <c r="AY723" s="1658"/>
    </row>
    <row r="724" spans="41:52" ht="18" customHeight="1" x14ac:dyDescent="0.15">
      <c r="AO724" s="41"/>
      <c r="AQ724" s="1659"/>
      <c r="AR724" s="1659"/>
      <c r="AS724" s="1659"/>
      <c r="AT724" s="1659"/>
      <c r="AV724" s="1660"/>
      <c r="AW724" s="1660"/>
      <c r="AX724" s="1660"/>
      <c r="AZ724" s="1658"/>
    </row>
    <row r="725" spans="41:52" x14ac:dyDescent="0.15">
      <c r="AO725" s="99"/>
      <c r="AQ725" s="1659"/>
      <c r="AR725" s="1659"/>
      <c r="AS725" s="822"/>
      <c r="AT725" s="822"/>
      <c r="AV725" s="1658"/>
      <c r="AW725" s="1658"/>
      <c r="AX725" s="1658"/>
      <c r="AY725" s="1660"/>
    </row>
    <row r="726" spans="41:52" ht="18" customHeight="1" x14ac:dyDescent="0.15">
      <c r="AO726" s="41"/>
      <c r="AQ726" s="1659"/>
      <c r="AR726" s="1659"/>
      <c r="AS726" s="822"/>
      <c r="AT726" s="822"/>
      <c r="AV726" s="1658"/>
      <c r="AW726" s="1658"/>
      <c r="AX726" s="1658"/>
      <c r="AY726" s="1658"/>
      <c r="AZ726" s="1660"/>
    </row>
    <row r="727" spans="41:52" ht="18" customHeight="1" x14ac:dyDescent="0.15">
      <c r="AO727" s="41"/>
      <c r="AQ727" s="1659"/>
      <c r="AR727" s="1659"/>
      <c r="AS727" s="822"/>
      <c r="AT727" s="822"/>
      <c r="AV727" s="1658"/>
      <c r="AW727" s="1658"/>
      <c r="AX727" s="1658"/>
      <c r="AY727" s="1658"/>
      <c r="AZ727" s="1658"/>
    </row>
    <row r="728" spans="41:52" x14ac:dyDescent="0.15">
      <c r="AO728" s="41"/>
      <c r="AQ728" s="1659"/>
      <c r="AR728" s="1659"/>
      <c r="AS728" s="822"/>
      <c r="AT728" s="1653"/>
      <c r="AY728" s="1658"/>
      <c r="AZ728" s="1658"/>
    </row>
    <row r="729" spans="41:52" ht="18" customHeight="1" x14ac:dyDescent="0.15">
      <c r="AO729" s="41"/>
      <c r="AQ729" s="1659"/>
      <c r="AR729" s="1659"/>
      <c r="AS729" s="822"/>
      <c r="AT729" s="822"/>
      <c r="AZ729" s="1658"/>
    </row>
    <row r="730" spans="41:52" ht="18" customHeight="1" x14ac:dyDescent="0.15">
      <c r="AO730" s="41"/>
      <c r="AQ730" s="822"/>
      <c r="AR730" s="822"/>
      <c r="AS730" s="1653"/>
      <c r="AT730" s="822"/>
    </row>
    <row r="731" spans="41:52" ht="18" customHeight="1" x14ac:dyDescent="0.15">
      <c r="AO731" s="99"/>
      <c r="AQ731" s="1659"/>
      <c r="AR731" s="1659"/>
      <c r="AS731" s="1653"/>
      <c r="AT731" s="1659"/>
    </row>
    <row r="732" spans="41:52" x14ac:dyDescent="0.15">
      <c r="AO732" s="41"/>
      <c r="AQ732" s="822"/>
      <c r="AR732" s="822"/>
      <c r="AS732" s="1653"/>
      <c r="AT732" s="822"/>
    </row>
    <row r="733" spans="41:52" x14ac:dyDescent="0.15">
      <c r="AO733" s="41"/>
      <c r="AQ733" s="822"/>
      <c r="AR733" s="822"/>
      <c r="AS733" s="842"/>
      <c r="AT733" s="822"/>
    </row>
    <row r="734" spans="41:52" x14ac:dyDescent="0.15">
      <c r="AO734" s="99"/>
      <c r="AQ734" s="1659"/>
      <c r="AR734" s="1659"/>
      <c r="AS734" s="842"/>
      <c r="AT734" s="822"/>
      <c r="AV734" s="1658"/>
      <c r="AW734" s="1658"/>
      <c r="AX734" s="1658"/>
    </row>
    <row r="735" spans="41:52" x14ac:dyDescent="0.15">
      <c r="AO735" s="41"/>
      <c r="AQ735" s="822"/>
      <c r="AR735" s="822"/>
      <c r="AS735" s="842"/>
      <c r="AT735" s="822"/>
      <c r="AY735" s="1658"/>
    </row>
    <row r="736" spans="41:52" x14ac:dyDescent="0.15">
      <c r="AO736" s="41"/>
      <c r="AQ736" s="822"/>
      <c r="AR736" s="822"/>
      <c r="AS736" s="842"/>
      <c r="AT736" s="822"/>
      <c r="AZ736" s="1658"/>
    </row>
    <row r="737" spans="41:52" x14ac:dyDescent="0.15">
      <c r="AO737" s="99"/>
      <c r="AQ737" s="1659"/>
      <c r="AR737" s="1659"/>
      <c r="AS737" s="822"/>
      <c r="AT737" s="1653"/>
    </row>
    <row r="738" spans="41:52" x14ac:dyDescent="0.15">
      <c r="AO738" s="41"/>
      <c r="AQ738" s="822"/>
      <c r="AR738" s="822"/>
      <c r="AS738" s="1659"/>
      <c r="AT738" s="1653"/>
    </row>
    <row r="739" spans="41:52" ht="18" customHeight="1" x14ac:dyDescent="0.15">
      <c r="AO739" s="41"/>
      <c r="AS739" s="822"/>
      <c r="AT739" s="1653"/>
      <c r="AV739" s="1658"/>
      <c r="AW739" s="1658"/>
      <c r="AX739" s="1658"/>
    </row>
    <row r="740" spans="41:52" x14ac:dyDescent="0.15">
      <c r="AO740" s="99"/>
      <c r="AQ740" s="1659"/>
      <c r="AR740" s="1659"/>
      <c r="AS740" s="822"/>
      <c r="AT740" s="1653"/>
      <c r="AV740" s="1657"/>
      <c r="AW740" s="1657"/>
      <c r="AX740" s="1657"/>
      <c r="AY740" s="1658"/>
    </row>
    <row r="741" spans="41:52" x14ac:dyDescent="0.15">
      <c r="AO741" s="99"/>
      <c r="AQ741" s="1659"/>
      <c r="AR741" s="813"/>
      <c r="AS741" s="1659"/>
      <c r="AT741" s="1653"/>
      <c r="AV741" s="1657"/>
      <c r="AW741" s="1657"/>
      <c r="AX741" s="1657"/>
      <c r="AY741" s="1657"/>
      <c r="AZ741" s="1658"/>
    </row>
    <row r="742" spans="41:52" ht="18" customHeight="1" x14ac:dyDescent="0.15">
      <c r="AO742" s="100"/>
      <c r="AQ742" s="1659"/>
      <c r="AR742" s="1659"/>
      <c r="AS742" s="822"/>
      <c r="AT742" s="1653"/>
      <c r="AV742" s="1657"/>
      <c r="AW742" s="1657"/>
      <c r="AX742" s="1657"/>
      <c r="AY742" s="1657"/>
      <c r="AZ742" s="1657"/>
    </row>
    <row r="743" spans="41:52" ht="18" customHeight="1" x14ac:dyDescent="0.15">
      <c r="AO743" s="99"/>
      <c r="AQ743" s="1659"/>
      <c r="AR743" s="1659"/>
      <c r="AS743" s="822"/>
      <c r="AT743" s="842"/>
      <c r="AV743" s="1658"/>
      <c r="AW743" s="1658"/>
      <c r="AX743" s="1658"/>
      <c r="AY743" s="1657"/>
      <c r="AZ743" s="1657"/>
    </row>
    <row r="744" spans="41:52" ht="18" customHeight="1" x14ac:dyDescent="0.15">
      <c r="AO744" s="41"/>
      <c r="AQ744" s="1659"/>
      <c r="AR744" s="1659"/>
      <c r="AS744" s="1659"/>
      <c r="AT744" s="822"/>
      <c r="AV744" s="1657"/>
      <c r="AW744" s="1657"/>
      <c r="AX744" s="1657"/>
      <c r="AY744" s="1658"/>
      <c r="AZ744" s="1657"/>
    </row>
    <row r="745" spans="41:52" ht="18" customHeight="1" x14ac:dyDescent="0.15">
      <c r="AO745" s="41"/>
      <c r="AQ745" s="1659"/>
      <c r="AR745" s="1659"/>
      <c r="AS745" s="822"/>
      <c r="AT745" s="1659"/>
      <c r="AY745" s="1657"/>
      <c r="AZ745" s="1658"/>
    </row>
    <row r="746" spans="41:52" ht="18" customHeight="1" x14ac:dyDescent="0.15">
      <c r="AO746" s="41"/>
      <c r="AQ746" s="1659"/>
      <c r="AR746" s="1659"/>
      <c r="AT746" s="822"/>
      <c r="AV746" s="1657"/>
      <c r="AW746" s="1657"/>
      <c r="AX746" s="1657"/>
      <c r="AZ746" s="1657"/>
    </row>
    <row r="747" spans="41:52" x14ac:dyDescent="0.15">
      <c r="AO747" s="41"/>
      <c r="AQ747" s="822"/>
      <c r="AR747" s="822"/>
      <c r="AS747" s="1659"/>
      <c r="AT747" s="822"/>
      <c r="AV747" s="1658"/>
      <c r="AW747" s="1658"/>
      <c r="AX747" s="1658"/>
      <c r="AY747" s="1657"/>
    </row>
    <row r="748" spans="41:52" x14ac:dyDescent="0.15">
      <c r="AO748" s="41"/>
      <c r="AQ748" s="822"/>
      <c r="AR748" s="822"/>
      <c r="AS748" s="813"/>
      <c r="AT748" s="1659"/>
      <c r="AV748" s="1658"/>
      <c r="AW748" s="1658"/>
      <c r="AX748" s="1658"/>
      <c r="AY748" s="1658"/>
      <c r="AZ748" s="1657"/>
    </row>
    <row r="749" spans="41:52" x14ac:dyDescent="0.15">
      <c r="AQ749" s="822"/>
      <c r="AR749" s="813"/>
      <c r="AS749" s="1659"/>
      <c r="AT749" s="822"/>
      <c r="AV749" s="1658"/>
      <c r="AW749" s="1658"/>
      <c r="AX749" s="1658"/>
      <c r="AY749" s="1658"/>
      <c r="AZ749" s="1658"/>
    </row>
    <row r="750" spans="41:52" x14ac:dyDescent="0.15">
      <c r="AO750" s="41"/>
      <c r="AQ750" s="822"/>
      <c r="AR750" s="813"/>
      <c r="AS750" s="1659"/>
      <c r="AT750" s="822"/>
      <c r="AV750" s="1657"/>
      <c r="AW750" s="1657"/>
      <c r="AX750" s="1657"/>
      <c r="AY750" s="1658"/>
      <c r="AZ750" s="1658"/>
    </row>
    <row r="751" spans="41:52" x14ac:dyDescent="0.15">
      <c r="AO751" s="100"/>
      <c r="AQ751" s="822"/>
      <c r="AR751" s="822"/>
      <c r="AS751" s="1659"/>
      <c r="AT751" s="1659"/>
      <c r="AY751" s="1657"/>
      <c r="AZ751" s="1658"/>
    </row>
    <row r="752" spans="41:52" x14ac:dyDescent="0.15">
      <c r="AO752" s="99"/>
      <c r="AQ752" s="822"/>
      <c r="AR752" s="822"/>
      <c r="AS752" s="1659"/>
      <c r="AT752" s="822"/>
      <c r="AZ752" s="1657"/>
    </row>
    <row r="753" spans="41:52" x14ac:dyDescent="0.15">
      <c r="AO753" s="41"/>
      <c r="AQ753" s="822"/>
      <c r="AR753" s="822"/>
      <c r="AS753" s="1659"/>
      <c r="AV753" s="1657"/>
      <c r="AW753" s="1657"/>
      <c r="AX753" s="1657"/>
    </row>
    <row r="754" spans="41:52" x14ac:dyDescent="0.15">
      <c r="AQ754" s="822"/>
      <c r="AR754" s="822"/>
      <c r="AS754" s="1653"/>
      <c r="AT754" s="1659"/>
      <c r="AV754" s="1660"/>
      <c r="AW754" s="1660"/>
      <c r="AX754" s="1660"/>
      <c r="AY754" s="1657"/>
    </row>
    <row r="755" spans="41:52" x14ac:dyDescent="0.15">
      <c r="AO755" s="99"/>
      <c r="AQ755" s="822"/>
      <c r="AR755" s="822"/>
      <c r="AS755" s="822"/>
      <c r="AT755" s="813"/>
      <c r="AV755" s="1660"/>
      <c r="AW755" s="1660"/>
      <c r="AX755" s="1660"/>
      <c r="AY755" s="1660"/>
      <c r="AZ755" s="1657"/>
    </row>
    <row r="756" spans="41:52" x14ac:dyDescent="0.15">
      <c r="AO756" s="100"/>
      <c r="AQ756" s="822"/>
      <c r="AR756" s="813"/>
      <c r="AS756" s="813"/>
      <c r="AT756" s="1659"/>
      <c r="AV756" s="1658"/>
      <c r="AW756" s="1658"/>
      <c r="AX756" s="1658"/>
      <c r="AY756" s="1660"/>
      <c r="AZ756" s="1660"/>
    </row>
    <row r="757" spans="41:52" x14ac:dyDescent="0.15">
      <c r="AO757" s="100"/>
      <c r="AQ757" s="822"/>
      <c r="AR757" s="822"/>
      <c r="AS757" s="813"/>
      <c r="AT757" s="1659"/>
      <c r="AV757" s="1658"/>
      <c r="AW757" s="1658"/>
      <c r="AX757" s="1658"/>
      <c r="AY757" s="1658"/>
      <c r="AZ757" s="1660"/>
    </row>
    <row r="758" spans="41:52" ht="18" customHeight="1" x14ac:dyDescent="0.15">
      <c r="AO758" s="100"/>
      <c r="AQ758" s="822"/>
      <c r="AR758" s="822"/>
      <c r="AS758" s="822"/>
      <c r="AT758" s="1659"/>
      <c r="AV758" s="1657"/>
      <c r="AW758" s="1657"/>
      <c r="AX758" s="1657"/>
      <c r="AY758" s="1658"/>
      <c r="AZ758" s="1658"/>
    </row>
    <row r="759" spans="41:52" ht="18" customHeight="1" x14ac:dyDescent="0.15">
      <c r="AO759" s="41"/>
      <c r="AQ759" s="822"/>
      <c r="AR759" s="822"/>
      <c r="AS759" s="822"/>
      <c r="AT759" s="1659"/>
      <c r="AY759" s="1657"/>
      <c r="AZ759" s="1658"/>
    </row>
    <row r="760" spans="41:52" ht="18" customHeight="1" x14ac:dyDescent="0.15">
      <c r="AO760" s="99"/>
      <c r="AQ760" s="822"/>
      <c r="AR760" s="822"/>
      <c r="AS760" s="1659"/>
      <c r="AT760" s="1659"/>
      <c r="AZ760" s="1657"/>
    </row>
    <row r="761" spans="41:52" ht="18" customHeight="1" x14ac:dyDescent="0.15">
      <c r="AO761" s="99"/>
      <c r="AQ761" s="822"/>
      <c r="AR761" s="822"/>
      <c r="AS761" s="822"/>
      <c r="AT761" s="822"/>
      <c r="AV761" s="1660"/>
      <c r="AW761" s="1660"/>
      <c r="AX761" s="1660"/>
    </row>
    <row r="762" spans="41:52" ht="18" customHeight="1" x14ac:dyDescent="0.15">
      <c r="AO762" s="99"/>
      <c r="AQ762" s="822"/>
      <c r="AR762" s="822"/>
      <c r="AS762" s="822"/>
      <c r="AT762" s="822"/>
      <c r="AY762" s="1660"/>
    </row>
    <row r="763" spans="41:52" ht="18" customHeight="1" x14ac:dyDescent="0.15">
      <c r="AO763" s="99"/>
      <c r="AQ763" s="822"/>
      <c r="AR763" s="822"/>
      <c r="AS763" s="813"/>
      <c r="AT763" s="813"/>
      <c r="AV763" s="1658"/>
      <c r="AW763" s="1658"/>
      <c r="AX763" s="1658"/>
      <c r="AZ763" s="1660"/>
    </row>
    <row r="764" spans="41:52" ht="18" customHeight="1" x14ac:dyDescent="0.15">
      <c r="AO764" s="99"/>
      <c r="AQ764" s="822"/>
      <c r="AR764" s="822"/>
      <c r="AS764" s="822"/>
      <c r="AT764" s="813"/>
      <c r="AV764" s="1657"/>
      <c r="AW764" s="1657"/>
      <c r="AX764" s="1657"/>
      <c r="AY764" s="1658"/>
    </row>
    <row r="765" spans="41:52" ht="18" customHeight="1" x14ac:dyDescent="0.15">
      <c r="AO765" s="99"/>
      <c r="AQ765" s="822"/>
      <c r="AR765" s="822"/>
      <c r="AS765" s="822"/>
      <c r="AT765" s="822"/>
      <c r="AV765" s="1657"/>
      <c r="AW765" s="1657"/>
      <c r="AX765" s="1657"/>
      <c r="AY765" s="1657"/>
      <c r="AZ765" s="1658"/>
    </row>
    <row r="766" spans="41:52" ht="18" customHeight="1" x14ac:dyDescent="0.15">
      <c r="AO766" s="99"/>
      <c r="AQ766" s="822"/>
      <c r="AR766" s="822"/>
      <c r="AS766" s="1653"/>
      <c r="AT766" s="822"/>
      <c r="AV766" s="1657"/>
      <c r="AW766" s="1657"/>
      <c r="AX766" s="1657"/>
      <c r="AY766" s="1657"/>
      <c r="AZ766" s="1657"/>
    </row>
    <row r="767" spans="41:52" ht="18" customHeight="1" x14ac:dyDescent="0.15">
      <c r="AO767" s="99"/>
      <c r="AQ767" s="822"/>
      <c r="AR767" s="822"/>
      <c r="AS767" s="842"/>
      <c r="AT767" s="1653"/>
      <c r="AV767" s="1658"/>
      <c r="AW767" s="1658"/>
      <c r="AX767" s="1658"/>
      <c r="AY767" s="1657"/>
      <c r="AZ767" s="1657"/>
    </row>
    <row r="768" spans="41:52" ht="18" customHeight="1" x14ac:dyDescent="0.15">
      <c r="AO768" s="99"/>
      <c r="AQ768" s="822"/>
      <c r="AR768" s="822"/>
      <c r="AS768" s="842"/>
      <c r="AT768" s="822"/>
      <c r="AV768" s="1658"/>
      <c r="AW768" s="1658"/>
      <c r="AX768" s="1658"/>
      <c r="AY768" s="1658"/>
      <c r="AZ768" s="1657"/>
    </row>
    <row r="769" spans="41:52" ht="18" customHeight="1" x14ac:dyDescent="0.15">
      <c r="AO769" s="99"/>
      <c r="AQ769" s="822"/>
      <c r="AR769" s="822"/>
      <c r="AS769" s="1653"/>
      <c r="AT769" s="822"/>
      <c r="AV769" s="1658"/>
      <c r="AW769" s="1658"/>
      <c r="AX769" s="1658"/>
      <c r="AY769" s="1658"/>
      <c r="AZ769" s="1658"/>
    </row>
    <row r="770" spans="41:52" ht="18" customHeight="1" x14ac:dyDescent="0.15">
      <c r="AO770" s="99"/>
      <c r="AQ770" s="1659"/>
      <c r="AR770" s="1659"/>
      <c r="AS770" s="822"/>
      <c r="AT770" s="813"/>
      <c r="AV770" s="1660"/>
      <c r="AW770" s="1660"/>
      <c r="AX770" s="1660"/>
      <c r="AY770" s="1658"/>
      <c r="AZ770" s="1658"/>
    </row>
    <row r="771" spans="41:52" ht="18" customHeight="1" x14ac:dyDescent="0.15">
      <c r="AO771" s="99"/>
      <c r="AQ771" s="822"/>
      <c r="AR771" s="822"/>
      <c r="AS771" s="842"/>
      <c r="AT771" s="822"/>
      <c r="AV771" s="1657"/>
      <c r="AW771" s="1657"/>
      <c r="AX771" s="1657"/>
      <c r="AY771" s="1660"/>
      <c r="AZ771" s="1658"/>
    </row>
    <row r="772" spans="41:52" ht="18" customHeight="1" x14ac:dyDescent="0.15">
      <c r="AO772" s="99"/>
      <c r="AQ772" s="822"/>
      <c r="AR772" s="822"/>
      <c r="AS772" s="842"/>
      <c r="AT772" s="822"/>
      <c r="AV772" s="1658"/>
      <c r="AW772" s="1658"/>
      <c r="AX772" s="1658"/>
      <c r="AY772" s="1657"/>
      <c r="AZ772" s="1660"/>
    </row>
    <row r="773" spans="41:52" ht="18" customHeight="1" x14ac:dyDescent="0.15">
      <c r="AO773" s="99"/>
      <c r="AQ773" s="822"/>
      <c r="AR773" s="822"/>
      <c r="AS773" s="1653"/>
      <c r="AT773" s="1653"/>
      <c r="AV773" s="1657"/>
      <c r="AW773" s="1657"/>
      <c r="AX773" s="1657"/>
      <c r="AY773" s="1658"/>
      <c r="AZ773" s="1657"/>
    </row>
    <row r="774" spans="41:52" ht="18" customHeight="1" x14ac:dyDescent="0.15">
      <c r="AO774" s="99"/>
      <c r="AQ774" s="1659"/>
      <c r="AR774" s="1659"/>
      <c r="AS774" s="842"/>
      <c r="AT774" s="1653"/>
      <c r="AY774" s="1657"/>
      <c r="AZ774" s="1658"/>
    </row>
    <row r="775" spans="41:52" ht="18" customHeight="1" x14ac:dyDescent="0.15">
      <c r="AO775" s="99"/>
      <c r="AQ775" s="822"/>
      <c r="AR775" s="822"/>
      <c r="AS775" s="842"/>
      <c r="AT775" s="1653"/>
      <c r="AV775" s="1658"/>
      <c r="AW775" s="1658"/>
      <c r="AX775" s="1658"/>
      <c r="AZ775" s="1657"/>
    </row>
    <row r="776" spans="41:52" x14ac:dyDescent="0.15">
      <c r="AO776" s="99"/>
      <c r="AQ776" s="1659"/>
      <c r="AR776" s="1659"/>
      <c r="AS776" s="1653"/>
      <c r="AT776" s="1653"/>
      <c r="AV776" s="1658"/>
      <c r="AW776" s="1658"/>
      <c r="AX776" s="1658"/>
      <c r="AY776" s="1658"/>
    </row>
    <row r="777" spans="41:52" x14ac:dyDescent="0.15">
      <c r="AO777" s="100"/>
      <c r="AQ777" s="1659"/>
      <c r="AR777" s="1659"/>
      <c r="AS777" s="842"/>
      <c r="AT777" s="1653"/>
      <c r="AV777" s="1657"/>
      <c r="AW777" s="1657"/>
      <c r="AX777" s="1657"/>
      <c r="AY777" s="1658"/>
      <c r="AZ777" s="1658"/>
    </row>
    <row r="778" spans="41:52" ht="18" customHeight="1" x14ac:dyDescent="0.15">
      <c r="AO778" s="99"/>
      <c r="AQ778" s="1659"/>
      <c r="AR778" s="1659"/>
      <c r="AS778" s="1659"/>
      <c r="AT778" s="1659"/>
      <c r="AV778" s="1657"/>
      <c r="AW778" s="1657"/>
      <c r="AX778" s="1657"/>
      <c r="AY778" s="1657"/>
      <c r="AZ778" s="1658"/>
    </row>
    <row r="779" spans="41:52" x14ac:dyDescent="0.15">
      <c r="AO779" s="99"/>
      <c r="AQ779" s="822"/>
      <c r="AR779" s="822"/>
      <c r="AS779" s="1653"/>
      <c r="AT779" s="1653"/>
      <c r="AV779" s="1657"/>
      <c r="AW779" s="1657"/>
      <c r="AX779" s="1657"/>
      <c r="AY779" s="1657"/>
      <c r="AZ779" s="1657"/>
    </row>
    <row r="780" spans="41:52" x14ac:dyDescent="0.15">
      <c r="AO780" s="99"/>
      <c r="AQ780" s="769"/>
      <c r="AR780" s="1653"/>
      <c r="AS780" s="1653"/>
      <c r="AT780" s="1653"/>
      <c r="AY780" s="1657"/>
      <c r="AZ780" s="1657"/>
    </row>
    <row r="781" spans="41:52" ht="18" customHeight="1" x14ac:dyDescent="0.15">
      <c r="AO781" s="99"/>
      <c r="AQ781" s="1659"/>
      <c r="AR781" s="1659"/>
      <c r="AS781" s="1653"/>
      <c r="AT781" s="1659"/>
      <c r="AZ781" s="1657"/>
    </row>
    <row r="782" spans="41:52" x14ac:dyDescent="0.15">
      <c r="AO782" s="99"/>
      <c r="AQ782" s="822"/>
      <c r="AR782" s="822"/>
      <c r="AS782" s="822"/>
      <c r="AT782" s="1653"/>
    </row>
    <row r="783" spans="41:52" x14ac:dyDescent="0.15">
      <c r="AO783" s="99"/>
      <c r="AQ783" s="822"/>
      <c r="AR783" s="822"/>
      <c r="AS783" s="822"/>
      <c r="AT783" s="1653"/>
    </row>
    <row r="784" spans="41:52" ht="18" customHeight="1" x14ac:dyDescent="0.15">
      <c r="AO784" s="99"/>
      <c r="AQ784" s="822"/>
      <c r="AR784" s="822"/>
      <c r="AS784" s="1659"/>
      <c r="AT784" s="1659"/>
      <c r="AV784" s="1657"/>
      <c r="AW784" s="1657"/>
      <c r="AX784" s="1657"/>
    </row>
    <row r="785" spans="41:52" x14ac:dyDescent="0.15">
      <c r="AO785" s="99"/>
      <c r="AQ785" s="842"/>
      <c r="AR785" s="842"/>
      <c r="AS785" s="1659"/>
      <c r="AT785" s="1653"/>
      <c r="AV785" s="1658"/>
      <c r="AW785" s="1658"/>
      <c r="AX785" s="1658"/>
      <c r="AY785" s="1657"/>
    </row>
    <row r="786" spans="41:52" x14ac:dyDescent="0.15">
      <c r="AS786" s="1659"/>
      <c r="AT786" s="1659"/>
      <c r="AV786" s="1658"/>
      <c r="AW786" s="1658"/>
      <c r="AX786" s="1658"/>
      <c r="AY786" s="1658"/>
      <c r="AZ786" s="1657"/>
    </row>
    <row r="787" spans="41:52" ht="18" customHeight="1" x14ac:dyDescent="0.15">
      <c r="AO787" s="100"/>
      <c r="AQ787" s="842"/>
      <c r="AR787" s="842"/>
      <c r="AS787" s="822"/>
      <c r="AT787" s="1653"/>
      <c r="AV787" s="1657"/>
      <c r="AW787" s="1657"/>
      <c r="AX787" s="1657"/>
      <c r="AY787" s="1658"/>
      <c r="AZ787" s="1658"/>
    </row>
    <row r="788" spans="41:52" x14ac:dyDescent="0.15">
      <c r="AO788" s="99"/>
      <c r="AQ788" s="842"/>
      <c r="AR788" s="842"/>
      <c r="AS788" s="1659"/>
      <c r="AT788" s="1653"/>
      <c r="AV788" s="1658"/>
      <c r="AW788" s="1658"/>
      <c r="AX788" s="1658"/>
      <c r="AY788" s="1657"/>
      <c r="AZ788" s="1658"/>
    </row>
    <row r="789" spans="41:52" x14ac:dyDescent="0.15">
      <c r="AO789" s="100"/>
      <c r="AQ789" s="822"/>
      <c r="AR789" s="822"/>
      <c r="AS789" s="1659"/>
      <c r="AT789" s="1653"/>
      <c r="AV789" s="1657"/>
      <c r="AW789" s="1657"/>
      <c r="AX789" s="1657"/>
      <c r="AY789" s="1658"/>
      <c r="AZ789" s="1657"/>
    </row>
    <row r="790" spans="41:52" x14ac:dyDescent="0.15">
      <c r="AO790" s="100"/>
      <c r="AQ790" s="822"/>
      <c r="AR790" s="822"/>
      <c r="AS790" s="822"/>
      <c r="AT790" s="1653"/>
      <c r="AV790" s="1657"/>
      <c r="AW790" s="1657"/>
      <c r="AX790" s="1657"/>
      <c r="AY790" s="1657"/>
      <c r="AZ790" s="1658"/>
    </row>
    <row r="791" spans="41:52" x14ac:dyDescent="0.15">
      <c r="AO791" s="41"/>
      <c r="AQ791" s="822"/>
      <c r="AR791" s="822"/>
      <c r="AS791" s="822"/>
      <c r="AT791" s="822"/>
      <c r="AY791" s="1657"/>
      <c r="AZ791" s="1657"/>
    </row>
    <row r="792" spans="41:52" x14ac:dyDescent="0.15">
      <c r="AO792" s="100"/>
      <c r="AQ792" s="822"/>
      <c r="AR792" s="822"/>
      <c r="AS792" s="822"/>
      <c r="AT792" s="1659"/>
      <c r="AV792" s="1660"/>
      <c r="AW792" s="1660"/>
      <c r="AX792" s="1660"/>
      <c r="AZ792" s="1657"/>
    </row>
    <row r="793" spans="41:52" x14ac:dyDescent="0.15">
      <c r="AQ793" s="822"/>
      <c r="AR793" s="822"/>
      <c r="AS793" s="842"/>
      <c r="AT793" s="822"/>
      <c r="AV793" s="1658"/>
      <c r="AW793" s="1658"/>
      <c r="AX793" s="1658"/>
      <c r="AY793" s="1660"/>
    </row>
    <row r="794" spans="41:52" x14ac:dyDescent="0.15">
      <c r="AO794" s="99"/>
      <c r="AQ794" s="822"/>
      <c r="AR794" s="822"/>
      <c r="AT794" s="1659"/>
      <c r="AV794" s="1658"/>
      <c r="AW794" s="1658"/>
      <c r="AX794" s="1658"/>
      <c r="AY794" s="1658"/>
      <c r="AZ794" s="1660"/>
    </row>
    <row r="795" spans="41:52" x14ac:dyDescent="0.15">
      <c r="AO795" s="100"/>
      <c r="AQ795" s="1659"/>
      <c r="AR795" s="1659"/>
      <c r="AS795" s="842"/>
      <c r="AT795" s="822"/>
      <c r="AV795" s="1657"/>
      <c r="AW795" s="1657"/>
      <c r="AX795" s="1657"/>
      <c r="AY795" s="1658"/>
      <c r="AZ795" s="1658"/>
    </row>
    <row r="796" spans="41:52" ht="18" customHeight="1" x14ac:dyDescent="0.15">
      <c r="AO796" s="100"/>
      <c r="AQ796" s="822"/>
      <c r="AR796" s="822"/>
      <c r="AS796" s="842"/>
      <c r="AT796" s="822"/>
      <c r="AV796" s="1658"/>
      <c r="AW796" s="1658"/>
      <c r="AX796" s="1658"/>
      <c r="AY796" s="1657"/>
      <c r="AZ796" s="1658"/>
    </row>
    <row r="797" spans="41:52" x14ac:dyDescent="0.15">
      <c r="AO797" s="100"/>
      <c r="AQ797" s="1659"/>
      <c r="AR797" s="1659"/>
      <c r="AS797" s="1653"/>
      <c r="AT797" s="1659"/>
      <c r="AV797" s="1658"/>
      <c r="AW797" s="1658"/>
      <c r="AX797" s="1658"/>
      <c r="AY797" s="1658"/>
      <c r="AZ797" s="1657"/>
    </row>
    <row r="798" spans="41:52" x14ac:dyDescent="0.15">
      <c r="AO798" s="100"/>
      <c r="AQ798" s="822"/>
      <c r="AR798" s="822"/>
      <c r="AS798" s="1653"/>
      <c r="AT798" s="822"/>
      <c r="AV798" s="1657"/>
      <c r="AW798" s="1657"/>
      <c r="AX798" s="1657"/>
      <c r="AY798" s="1658"/>
      <c r="AZ798" s="1658"/>
    </row>
    <row r="799" spans="41:52" ht="18" customHeight="1" x14ac:dyDescent="0.15">
      <c r="AO799" s="100"/>
      <c r="AQ799" s="822"/>
      <c r="AR799" s="822"/>
      <c r="AS799" s="1653"/>
      <c r="AT799" s="822"/>
      <c r="AV799" s="1657"/>
      <c r="AW799" s="1657"/>
      <c r="AX799" s="1657"/>
      <c r="AY799" s="1657"/>
      <c r="AZ799" s="1658"/>
    </row>
    <row r="800" spans="41:52" x14ac:dyDescent="0.15">
      <c r="AO800" s="41"/>
      <c r="AQ800" s="1659"/>
      <c r="AR800" s="1659"/>
      <c r="AS800" s="1653"/>
      <c r="AT800" s="822"/>
      <c r="AV800" s="1658"/>
      <c r="AW800" s="1658"/>
      <c r="AX800" s="1658"/>
      <c r="AY800" s="1657"/>
      <c r="AZ800" s="1657"/>
    </row>
    <row r="801" spans="41:52" x14ac:dyDescent="0.15">
      <c r="AO801" s="100"/>
      <c r="AQ801" s="822"/>
      <c r="AR801" s="822"/>
      <c r="AS801" s="1653"/>
      <c r="AT801" s="842"/>
      <c r="AY801" s="1658"/>
      <c r="AZ801" s="1657"/>
    </row>
    <row r="802" spans="41:52" ht="18" customHeight="1" x14ac:dyDescent="0.15">
      <c r="AO802" s="100"/>
      <c r="AQ802" s="822"/>
      <c r="AR802" s="822"/>
      <c r="AS802" s="1653"/>
      <c r="AV802" s="1657"/>
      <c r="AW802" s="1657"/>
      <c r="AX802" s="1657"/>
      <c r="AZ802" s="1658"/>
    </row>
    <row r="803" spans="41:52" x14ac:dyDescent="0.15">
      <c r="AO803" s="41"/>
      <c r="AQ803" s="1659"/>
      <c r="AR803" s="1659"/>
      <c r="AS803" s="1653"/>
      <c r="AT803" s="842"/>
      <c r="AV803" s="1657"/>
      <c r="AW803" s="1657"/>
      <c r="AX803" s="1657"/>
      <c r="AY803" s="1657"/>
    </row>
    <row r="804" spans="41:52" x14ac:dyDescent="0.15">
      <c r="AO804" s="100"/>
      <c r="AQ804" s="1659"/>
      <c r="AR804" s="1659"/>
      <c r="AS804" s="822"/>
      <c r="AT804" s="842"/>
      <c r="AV804" s="1657"/>
      <c r="AW804" s="1657"/>
      <c r="AX804" s="1657"/>
      <c r="AY804" s="1657"/>
      <c r="AZ804" s="1657"/>
    </row>
    <row r="805" spans="41:52" ht="18" customHeight="1" x14ac:dyDescent="0.15">
      <c r="AO805" s="100"/>
      <c r="AQ805" s="1659"/>
      <c r="AR805" s="1659"/>
      <c r="AS805" s="1659"/>
      <c r="AT805" s="1653"/>
      <c r="AV805" s="1657"/>
      <c r="AW805" s="1657"/>
      <c r="AX805" s="1657"/>
      <c r="AY805" s="1657"/>
      <c r="AZ805" s="1657"/>
    </row>
    <row r="806" spans="41:52" ht="18" customHeight="1" x14ac:dyDescent="0.15">
      <c r="AO806" s="99"/>
      <c r="AQ806" s="1659"/>
      <c r="AR806" s="1659"/>
      <c r="AS806" s="822"/>
      <c r="AT806" s="1653"/>
      <c r="AV806" s="1658"/>
      <c r="AW806" s="1658"/>
      <c r="AX806" s="1658"/>
      <c r="AY806" s="1657"/>
      <c r="AZ806" s="1657"/>
    </row>
    <row r="807" spans="41:52" ht="18" customHeight="1" x14ac:dyDescent="0.15">
      <c r="AO807" s="100"/>
      <c r="AQ807" s="1659"/>
      <c r="AR807" s="822"/>
      <c r="AS807" s="822"/>
      <c r="AT807" s="1653"/>
      <c r="AV807" s="1658"/>
      <c r="AW807" s="1658"/>
      <c r="AX807" s="1658"/>
      <c r="AY807" s="1658"/>
      <c r="AZ807" s="1657"/>
    </row>
    <row r="808" spans="41:52" ht="18" customHeight="1" x14ac:dyDescent="0.15">
      <c r="AO808" s="100"/>
      <c r="AQ808" s="1659"/>
      <c r="AR808" s="1659"/>
      <c r="AS808" s="1659"/>
      <c r="AT808" s="822"/>
      <c r="AV808" s="1658"/>
      <c r="AW808" s="1658"/>
      <c r="AX808" s="1658"/>
      <c r="AY808" s="1658"/>
      <c r="AZ808" s="1658"/>
    </row>
    <row r="809" spans="41:52" x14ac:dyDescent="0.15">
      <c r="AO809" s="41"/>
      <c r="AQ809" s="1659"/>
      <c r="AR809" s="1659"/>
      <c r="AS809" s="822"/>
      <c r="AT809" s="822"/>
      <c r="AV809" s="1658"/>
      <c r="AW809" s="1658"/>
      <c r="AX809" s="1658"/>
      <c r="AY809" s="1658"/>
      <c r="AZ809" s="1658"/>
    </row>
    <row r="810" spans="41:52" x14ac:dyDescent="0.15">
      <c r="AO810" s="100"/>
      <c r="AQ810" s="1659"/>
      <c r="AR810" s="1659"/>
      <c r="AS810" s="822"/>
      <c r="AT810" s="822"/>
      <c r="AY810" s="1658"/>
      <c r="AZ810" s="1658"/>
    </row>
    <row r="811" spans="41:52" x14ac:dyDescent="0.15">
      <c r="AO811" s="100"/>
      <c r="AQ811" s="1659"/>
      <c r="AR811" s="1659"/>
      <c r="AS811" s="1659"/>
      <c r="AT811" s="822"/>
      <c r="AV811" s="1658"/>
      <c r="AW811" s="1658"/>
      <c r="AX811" s="1658"/>
      <c r="AZ811" s="1658"/>
    </row>
    <row r="812" spans="41:52" x14ac:dyDescent="0.15">
      <c r="AO812" s="41"/>
      <c r="AQ812" s="1659"/>
      <c r="AR812" s="1659"/>
      <c r="AS812" s="1659"/>
      <c r="AT812" s="822"/>
      <c r="AY812" s="1658"/>
    </row>
    <row r="813" spans="41:52" x14ac:dyDescent="0.15">
      <c r="AO813" s="41"/>
      <c r="AQ813" s="1659"/>
      <c r="AR813" s="1659"/>
      <c r="AS813" s="1659"/>
      <c r="AT813" s="1659"/>
      <c r="AZ813" s="1658"/>
    </row>
    <row r="814" spans="41:52" x14ac:dyDescent="0.15">
      <c r="AO814" s="41"/>
      <c r="AQ814" s="822"/>
      <c r="AR814" s="822"/>
      <c r="AS814" s="1659"/>
      <c r="AT814" s="822"/>
      <c r="AV814" s="1658"/>
      <c r="AW814" s="1658"/>
      <c r="AX814" s="1658"/>
    </row>
    <row r="815" spans="41:52" x14ac:dyDescent="0.15">
      <c r="AO815" s="41"/>
      <c r="AQ815" s="822"/>
      <c r="AR815" s="822"/>
      <c r="AS815" s="1659"/>
      <c r="AT815" s="822"/>
      <c r="AV815" s="1657"/>
      <c r="AW815" s="1657"/>
      <c r="AX815" s="1657"/>
      <c r="AY815" s="1658"/>
    </row>
    <row r="816" spans="41:52" ht="18" customHeight="1" x14ac:dyDescent="0.15">
      <c r="AO816" s="41"/>
      <c r="AQ816" s="822"/>
      <c r="AR816" s="822"/>
      <c r="AS816" s="1659"/>
      <c r="AT816" s="1659"/>
      <c r="AV816" s="1657"/>
      <c r="AW816" s="1657"/>
      <c r="AX816" s="1657"/>
      <c r="AY816" s="1657"/>
      <c r="AZ816" s="1658"/>
    </row>
    <row r="817" spans="41:52" x14ac:dyDescent="0.15">
      <c r="AO817" s="41"/>
      <c r="AQ817" s="822"/>
      <c r="AR817" s="822"/>
      <c r="AS817" s="1659"/>
      <c r="AT817" s="822"/>
      <c r="AV817" s="1658"/>
      <c r="AW817" s="1658"/>
      <c r="AX817" s="1658"/>
      <c r="AY817" s="1657"/>
      <c r="AZ817" s="1657"/>
    </row>
    <row r="818" spans="41:52" x14ac:dyDescent="0.15">
      <c r="AQ818" s="822"/>
      <c r="AR818" s="822"/>
      <c r="AS818" s="1659"/>
      <c r="AT818" s="822"/>
      <c r="AY818" s="1658"/>
      <c r="AZ818" s="1657"/>
    </row>
    <row r="819" spans="41:52" x14ac:dyDescent="0.15">
      <c r="AO819" s="41"/>
      <c r="AQ819" s="1659"/>
      <c r="AR819" s="1659"/>
      <c r="AS819" s="1659"/>
      <c r="AT819" s="1659"/>
      <c r="AZ819" s="1658"/>
    </row>
    <row r="820" spans="41:52" x14ac:dyDescent="0.15">
      <c r="AO820" s="100"/>
      <c r="AS820" s="1659"/>
      <c r="AT820" s="1659"/>
      <c r="AV820" s="1657"/>
      <c r="AW820" s="1657"/>
      <c r="AX820" s="1657"/>
    </row>
    <row r="821" spans="41:52" x14ac:dyDescent="0.15">
      <c r="AO821" s="100"/>
      <c r="AS821" s="822"/>
      <c r="AT821" s="1659"/>
      <c r="AV821" s="1657"/>
      <c r="AW821" s="1657"/>
      <c r="AX821" s="1657"/>
      <c r="AY821" s="1657"/>
    </row>
    <row r="822" spans="41:52" x14ac:dyDescent="0.15">
      <c r="AO822" s="41"/>
      <c r="AQ822" s="822"/>
      <c r="AR822" s="822"/>
      <c r="AS822" s="822"/>
      <c r="AT822" s="1659"/>
      <c r="AY822" s="1657"/>
      <c r="AZ822" s="1657"/>
    </row>
    <row r="823" spans="41:52" x14ac:dyDescent="0.15">
      <c r="AQ823" s="822"/>
      <c r="AR823" s="822"/>
      <c r="AS823" s="822"/>
      <c r="AT823" s="822"/>
      <c r="AZ823" s="1657"/>
    </row>
    <row r="824" spans="41:52" x14ac:dyDescent="0.15">
      <c r="AO824" s="100"/>
      <c r="AQ824" s="822"/>
      <c r="AR824" s="822"/>
      <c r="AS824" s="1659"/>
      <c r="AT824" s="1659"/>
      <c r="AV824" s="1657"/>
      <c r="AW824" s="1657"/>
      <c r="AX824" s="1657"/>
    </row>
    <row r="825" spans="41:52" x14ac:dyDescent="0.15">
      <c r="AO825" s="100"/>
      <c r="AQ825" s="822"/>
      <c r="AR825" s="822"/>
      <c r="AS825" s="822"/>
      <c r="AT825" s="1659"/>
      <c r="AY825" s="1657"/>
    </row>
    <row r="826" spans="41:52" x14ac:dyDescent="0.15">
      <c r="AO826" s="100"/>
      <c r="AQ826" s="822"/>
      <c r="AR826" s="842"/>
      <c r="AS826" s="822"/>
      <c r="AT826" s="1659"/>
      <c r="AZ826" s="1657"/>
    </row>
    <row r="827" spans="41:52" x14ac:dyDescent="0.15">
      <c r="AO827" s="100"/>
      <c r="AQ827" s="822"/>
      <c r="AR827" s="822"/>
      <c r="AS827" s="1659"/>
      <c r="AT827" s="1659"/>
    </row>
    <row r="828" spans="41:52" x14ac:dyDescent="0.15">
      <c r="AO828" s="41"/>
      <c r="AQ828" s="1659"/>
      <c r="AR828" s="1659"/>
      <c r="AT828" s="1659"/>
    </row>
    <row r="829" spans="41:52" x14ac:dyDescent="0.15">
      <c r="AQ829" s="822"/>
      <c r="AR829" s="842"/>
      <c r="AT829" s="1659"/>
    </row>
    <row r="830" spans="41:52" x14ac:dyDescent="0.15">
      <c r="AO830" s="100"/>
      <c r="AQ830" s="822"/>
      <c r="AR830" s="822"/>
      <c r="AS830" s="822"/>
      <c r="AT830" s="822"/>
    </row>
    <row r="831" spans="41:52" x14ac:dyDescent="0.15">
      <c r="AQ831" s="822"/>
      <c r="AR831" s="822"/>
      <c r="AS831" s="822"/>
      <c r="AT831" s="822"/>
    </row>
    <row r="832" spans="41:52" x14ac:dyDescent="0.15">
      <c r="AQ832" s="769"/>
      <c r="AR832" s="1653"/>
      <c r="AS832" s="822"/>
      <c r="AT832" s="822"/>
    </row>
    <row r="833" spans="41:50" x14ac:dyDescent="0.15">
      <c r="AQ833" s="769"/>
      <c r="AR833" s="1653"/>
      <c r="AS833" s="822"/>
      <c r="AT833" s="822"/>
    </row>
    <row r="834" spans="41:50" x14ac:dyDescent="0.15">
      <c r="AQ834" s="769"/>
      <c r="AR834" s="1653"/>
      <c r="AS834" s="822"/>
      <c r="AT834" s="822"/>
    </row>
    <row r="835" spans="41:50" ht="18" customHeight="1" x14ac:dyDescent="0.15">
      <c r="AO835" s="41"/>
      <c r="AQ835" s="1659"/>
      <c r="AR835" s="1659"/>
      <c r="AS835" s="1659"/>
      <c r="AT835" s="822"/>
    </row>
    <row r="836" spans="41:50" x14ac:dyDescent="0.15">
      <c r="AO836" s="41"/>
      <c r="AQ836" s="1659"/>
      <c r="AR836" s="1659"/>
      <c r="AS836" s="822"/>
    </row>
    <row r="837" spans="41:50" x14ac:dyDescent="0.15">
      <c r="AO837" s="41"/>
      <c r="AQ837" s="1659"/>
      <c r="AR837" s="1659"/>
      <c r="AS837" s="822"/>
    </row>
    <row r="838" spans="41:50" ht="18" customHeight="1" x14ac:dyDescent="0.15">
      <c r="AO838" s="41"/>
      <c r="AQ838" s="1659"/>
      <c r="AR838" s="842"/>
      <c r="AS838" s="1659"/>
      <c r="AT838" s="822"/>
    </row>
    <row r="839" spans="41:50" x14ac:dyDescent="0.15">
      <c r="AO839" s="41"/>
      <c r="AQ839" s="1659"/>
      <c r="AR839" s="1659"/>
      <c r="AS839" s="822"/>
      <c r="AT839" s="822"/>
    </row>
    <row r="840" spans="41:50" x14ac:dyDescent="0.15">
      <c r="AQ840" s="1659"/>
      <c r="AR840" s="1659"/>
      <c r="AS840" s="822"/>
      <c r="AT840" s="822"/>
    </row>
    <row r="841" spans="41:50" ht="18" customHeight="1" x14ac:dyDescent="0.15">
      <c r="AO841" s="41"/>
      <c r="AQ841" s="769"/>
      <c r="AR841" s="1653"/>
      <c r="AS841" s="842"/>
      <c r="AT841" s="1659"/>
    </row>
    <row r="842" spans="41:50" x14ac:dyDescent="0.15">
      <c r="AO842" s="41"/>
      <c r="AQ842" s="1659"/>
      <c r="AR842" s="1659"/>
      <c r="AS842" s="842"/>
      <c r="AT842" s="822"/>
    </row>
    <row r="843" spans="41:50" x14ac:dyDescent="0.15">
      <c r="AO843" s="99"/>
      <c r="AQ843" s="1659"/>
      <c r="AR843" s="1659"/>
      <c r="AS843" s="842"/>
      <c r="AT843" s="822"/>
    </row>
    <row r="844" spans="41:50" ht="18" customHeight="1" x14ac:dyDescent="0.15">
      <c r="AO844" s="41"/>
      <c r="AQ844" s="822"/>
      <c r="AR844" s="822"/>
      <c r="AS844" s="822"/>
      <c r="AT844" s="842"/>
    </row>
    <row r="845" spans="41:50" x14ac:dyDescent="0.15">
      <c r="AQ845" s="1659"/>
      <c r="AR845" s="1659"/>
      <c r="AS845" s="822"/>
      <c r="AT845" s="822"/>
    </row>
    <row r="846" spans="41:50" x14ac:dyDescent="0.15">
      <c r="AO846" s="41"/>
      <c r="AQ846" s="1659"/>
      <c r="AR846" s="1659"/>
      <c r="AS846" s="822"/>
      <c r="AT846" s="822"/>
    </row>
    <row r="847" spans="41:50" ht="18" customHeight="1" x14ac:dyDescent="0.15">
      <c r="AO847" s="41"/>
      <c r="AQ847" s="1659"/>
      <c r="AR847" s="1659"/>
      <c r="AS847" s="1659"/>
      <c r="AT847" s="822"/>
    </row>
    <row r="848" spans="41:50" x14ac:dyDescent="0.15">
      <c r="AO848" s="41"/>
      <c r="AQ848" s="1659"/>
      <c r="AR848" s="1659"/>
      <c r="AS848" s="822"/>
      <c r="AT848" s="822"/>
      <c r="AV848" s="1658"/>
      <c r="AW848" s="1658"/>
      <c r="AX848" s="1658"/>
    </row>
    <row r="849" spans="41:52" x14ac:dyDescent="0.15">
      <c r="AO849" s="41"/>
      <c r="AQ849" s="1659"/>
      <c r="AR849" s="1659"/>
      <c r="AS849" s="822"/>
      <c r="AT849" s="822"/>
      <c r="AV849" s="1657"/>
      <c r="AW849" s="1657"/>
      <c r="AX849" s="1657"/>
      <c r="AY849" s="1658"/>
    </row>
    <row r="850" spans="41:52" x14ac:dyDescent="0.15">
      <c r="AO850" s="41"/>
      <c r="AQ850" s="1659"/>
      <c r="AR850" s="1659"/>
      <c r="AS850" s="822"/>
      <c r="AT850" s="1659"/>
      <c r="AV850" s="1657"/>
      <c r="AW850" s="1657"/>
      <c r="AX850" s="1657"/>
      <c r="AY850" s="1657"/>
      <c r="AZ850" s="1658"/>
    </row>
    <row r="851" spans="41:52" x14ac:dyDescent="0.15">
      <c r="AO851" s="99"/>
      <c r="AQ851" s="1659"/>
      <c r="AR851" s="1659"/>
      <c r="AS851" s="822"/>
      <c r="AT851" s="1659"/>
      <c r="AV851" s="1658"/>
      <c r="AW851" s="1658"/>
      <c r="AX851" s="1658"/>
      <c r="AY851" s="1657"/>
      <c r="AZ851" s="1657"/>
    </row>
    <row r="852" spans="41:52" x14ac:dyDescent="0.15">
      <c r="AO852" s="41"/>
      <c r="AQ852" s="822"/>
      <c r="AR852" s="822"/>
      <c r="AS852" s="822"/>
      <c r="AT852" s="1659"/>
      <c r="AV852" s="1657"/>
      <c r="AW852" s="1657"/>
      <c r="AX852" s="1657"/>
      <c r="AY852" s="1658"/>
      <c r="AZ852" s="1657"/>
    </row>
    <row r="853" spans="41:52" ht="18" customHeight="1" x14ac:dyDescent="0.15">
      <c r="AO853" s="41"/>
      <c r="AQ853" s="822"/>
      <c r="AR853" s="822"/>
      <c r="AS853" s="1659"/>
      <c r="AT853" s="1659"/>
      <c r="AY853" s="1657"/>
      <c r="AZ853" s="1658"/>
    </row>
    <row r="854" spans="41:52" x14ac:dyDescent="0.15">
      <c r="AO854" s="41"/>
      <c r="AQ854" s="1659"/>
      <c r="AR854" s="1659"/>
      <c r="AS854" s="822"/>
      <c r="AT854" s="1659"/>
      <c r="AZ854" s="1657"/>
    </row>
    <row r="855" spans="41:52" x14ac:dyDescent="0.15">
      <c r="AO855" s="41"/>
      <c r="AQ855" s="822"/>
      <c r="AR855" s="822"/>
      <c r="AS855" s="822"/>
      <c r="AT855" s="1659"/>
      <c r="AV855" s="1658"/>
      <c r="AW855" s="1658"/>
      <c r="AX855" s="1658"/>
    </row>
    <row r="856" spans="41:52" ht="18" customHeight="1" x14ac:dyDescent="0.15">
      <c r="AO856" s="41"/>
      <c r="AQ856" s="822"/>
      <c r="AR856" s="822"/>
      <c r="AS856" s="822"/>
      <c r="AT856" s="822"/>
      <c r="AY856" s="1658"/>
    </row>
    <row r="857" spans="41:52" x14ac:dyDescent="0.15">
      <c r="AO857" s="41"/>
      <c r="AQ857" s="1659"/>
      <c r="AR857" s="1659"/>
      <c r="AS857" s="822"/>
      <c r="AT857" s="1659"/>
      <c r="AV857" s="1658"/>
      <c r="AW857" s="1658"/>
      <c r="AX857" s="1658"/>
      <c r="AZ857" s="1658"/>
    </row>
    <row r="858" spans="41:52" x14ac:dyDescent="0.15">
      <c r="AO858" s="99"/>
      <c r="AQ858" s="822"/>
      <c r="AR858" s="822"/>
      <c r="AS858" s="822"/>
      <c r="AT858" s="1659"/>
      <c r="AY858" s="1658"/>
    </row>
    <row r="859" spans="41:52" ht="18" customHeight="1" x14ac:dyDescent="0.15">
      <c r="AO859" s="100"/>
      <c r="AS859" s="1659"/>
      <c r="AT859" s="822"/>
      <c r="AV859" s="1658"/>
      <c r="AW859" s="1658"/>
      <c r="AX859" s="1658"/>
      <c r="AZ859" s="1658"/>
    </row>
    <row r="860" spans="41:52" ht="18" customHeight="1" x14ac:dyDescent="0.15">
      <c r="AO860" s="100"/>
      <c r="AQ860" s="1659"/>
      <c r="AR860" s="1659"/>
      <c r="AS860" s="1659"/>
      <c r="AT860" s="1659"/>
      <c r="AV860" s="1658"/>
      <c r="AW860" s="1658"/>
      <c r="AX860" s="1658"/>
      <c r="AY860" s="1658"/>
    </row>
    <row r="861" spans="41:52" x14ac:dyDescent="0.15">
      <c r="AQ861" s="822"/>
      <c r="AR861" s="822"/>
      <c r="AS861" s="822"/>
      <c r="AT861" s="1659"/>
      <c r="AV861" s="1658"/>
      <c r="AW861" s="1658"/>
      <c r="AX861" s="1658"/>
      <c r="AY861" s="1658"/>
      <c r="AZ861" s="1658"/>
    </row>
    <row r="862" spans="41:52" ht="18" customHeight="1" x14ac:dyDescent="0.15">
      <c r="AO862" s="41"/>
      <c r="AQ862" s="1659"/>
      <c r="AR862" s="1659"/>
      <c r="AS862" s="1659"/>
      <c r="AT862" s="822"/>
      <c r="AV862" s="1658"/>
      <c r="AW862" s="1658"/>
      <c r="AX862" s="1658"/>
      <c r="AY862" s="1658"/>
      <c r="AZ862" s="1658"/>
    </row>
    <row r="863" spans="41:52" x14ac:dyDescent="0.15">
      <c r="AO863" s="41"/>
      <c r="AQ863" s="1659"/>
      <c r="AR863" s="1659"/>
      <c r="AS863" s="1659"/>
      <c r="AT863" s="1659"/>
      <c r="AY863" s="1658"/>
      <c r="AZ863" s="1658"/>
    </row>
    <row r="864" spans="41:52" ht="18" customHeight="1" x14ac:dyDescent="0.15">
      <c r="AO864" s="41"/>
      <c r="AQ864" s="1659"/>
      <c r="AR864" s="1659"/>
      <c r="AS864" s="822"/>
      <c r="AT864" s="1659"/>
      <c r="AV864" s="1658"/>
      <c r="AW864" s="1658"/>
      <c r="AX864" s="1658"/>
      <c r="AZ864" s="1658"/>
    </row>
    <row r="865" spans="41:52" ht="18" customHeight="1" x14ac:dyDescent="0.15">
      <c r="AO865" s="41"/>
      <c r="AQ865" s="822"/>
      <c r="AR865" s="822"/>
      <c r="AS865" s="822"/>
      <c r="AT865" s="822"/>
      <c r="AV865" s="1658"/>
      <c r="AW865" s="1658"/>
      <c r="AX865" s="1658"/>
      <c r="AY865" s="1658"/>
    </row>
    <row r="866" spans="41:52" ht="18" customHeight="1" x14ac:dyDescent="0.15">
      <c r="AO866" s="41"/>
      <c r="AQ866" s="822"/>
      <c r="AR866" s="822"/>
      <c r="AS866" s="1659"/>
      <c r="AT866" s="1659"/>
      <c r="AV866" s="1657"/>
      <c r="AW866" s="1657"/>
      <c r="AX866" s="1657"/>
      <c r="AY866" s="1658"/>
      <c r="AZ866" s="1658"/>
    </row>
    <row r="867" spans="41:52" ht="18" customHeight="1" x14ac:dyDescent="0.15">
      <c r="AO867" s="41"/>
      <c r="AQ867" s="822"/>
      <c r="AR867" s="822"/>
      <c r="AS867" s="822"/>
      <c r="AT867" s="1659"/>
      <c r="AY867" s="1657"/>
      <c r="AZ867" s="1658"/>
    </row>
    <row r="868" spans="41:52" ht="18" customHeight="1" x14ac:dyDescent="0.15">
      <c r="AQ868" s="1659"/>
      <c r="AR868" s="842"/>
      <c r="AT868" s="822"/>
      <c r="AV868" s="1658"/>
      <c r="AW868" s="1658"/>
      <c r="AX868" s="1658"/>
      <c r="AZ868" s="1657"/>
    </row>
    <row r="869" spans="41:52" x14ac:dyDescent="0.15">
      <c r="AO869" s="100"/>
      <c r="AQ869" s="822"/>
      <c r="AR869" s="822"/>
      <c r="AS869" s="1659"/>
      <c r="AT869" s="1659"/>
      <c r="AY869" s="1658"/>
    </row>
    <row r="870" spans="41:52" x14ac:dyDescent="0.15">
      <c r="AO870" s="99"/>
      <c r="AQ870" s="822"/>
      <c r="AR870" s="822"/>
      <c r="AS870" s="822"/>
      <c r="AT870" s="822"/>
      <c r="AV870" s="1658"/>
      <c r="AW870" s="1658"/>
      <c r="AX870" s="1658"/>
      <c r="AZ870" s="1658"/>
    </row>
    <row r="871" spans="41:52" x14ac:dyDescent="0.15">
      <c r="AO871" s="41"/>
      <c r="AQ871" s="822"/>
      <c r="AR871" s="822"/>
      <c r="AS871" s="1659"/>
      <c r="AT871" s="822"/>
      <c r="AV871" s="1658"/>
      <c r="AW871" s="1658"/>
      <c r="AX871" s="1658"/>
      <c r="AY871" s="1658"/>
    </row>
    <row r="872" spans="41:52" x14ac:dyDescent="0.15">
      <c r="AO872" s="100"/>
      <c r="AQ872" s="822"/>
      <c r="AR872" s="822"/>
      <c r="AS872" s="1659"/>
      <c r="AT872" s="1659"/>
      <c r="AY872" s="1658"/>
      <c r="AZ872" s="1658"/>
    </row>
    <row r="873" spans="41:52" x14ac:dyDescent="0.15">
      <c r="AQ873" s="822"/>
      <c r="AR873" s="822"/>
      <c r="AS873" s="1659"/>
      <c r="AT873" s="822"/>
      <c r="AV873" s="1658"/>
      <c r="AW873" s="1658"/>
      <c r="AX873" s="1658"/>
      <c r="AZ873" s="1658"/>
    </row>
    <row r="874" spans="41:52" x14ac:dyDescent="0.15">
      <c r="AO874" s="100"/>
      <c r="AQ874" s="822"/>
      <c r="AR874" s="822"/>
      <c r="AS874" s="822"/>
      <c r="AT874" s="822"/>
      <c r="AV874" s="1658"/>
      <c r="AW874" s="1658"/>
      <c r="AX874" s="1658"/>
      <c r="AY874" s="1658"/>
    </row>
    <row r="875" spans="41:52" x14ac:dyDescent="0.15">
      <c r="AO875" s="100"/>
      <c r="AQ875" s="822"/>
      <c r="AR875" s="822"/>
      <c r="AS875" s="822"/>
      <c r="AT875" s="1659"/>
      <c r="AV875" s="1658"/>
      <c r="AW875" s="1658"/>
      <c r="AX875" s="1658"/>
      <c r="AY875" s="1658"/>
      <c r="AZ875" s="1658"/>
    </row>
    <row r="876" spans="41:52" ht="18" customHeight="1" x14ac:dyDescent="0.15">
      <c r="AO876" s="100"/>
      <c r="AQ876" s="822"/>
      <c r="AR876" s="822"/>
      <c r="AS876" s="822"/>
      <c r="AT876" s="822"/>
      <c r="AY876" s="1658"/>
      <c r="AZ876" s="1658"/>
    </row>
    <row r="877" spans="41:52" x14ac:dyDescent="0.15">
      <c r="AQ877" s="822"/>
      <c r="AR877" s="822"/>
      <c r="AS877" s="1659"/>
      <c r="AZ877" s="1658"/>
    </row>
    <row r="878" spans="41:52" x14ac:dyDescent="0.15">
      <c r="AO878" s="100"/>
      <c r="AQ878" s="822"/>
      <c r="AR878" s="822"/>
      <c r="AS878" s="822"/>
      <c r="AT878" s="1659"/>
    </row>
    <row r="879" spans="41:52" ht="18" customHeight="1" x14ac:dyDescent="0.15">
      <c r="AO879" s="100"/>
      <c r="AQ879" s="822"/>
      <c r="AR879" s="822"/>
      <c r="AS879" s="822"/>
      <c r="AT879" s="822"/>
    </row>
    <row r="880" spans="41:52" ht="18" customHeight="1" x14ac:dyDescent="0.15">
      <c r="AO880" s="100"/>
      <c r="AQ880" s="822"/>
      <c r="AR880" s="842"/>
      <c r="AS880" s="822"/>
      <c r="AT880" s="822"/>
    </row>
    <row r="881" spans="41:46" ht="18" customHeight="1" x14ac:dyDescent="0.15">
      <c r="AO881" s="100"/>
      <c r="AQ881" s="822"/>
      <c r="AR881" s="822"/>
      <c r="AS881" s="822"/>
      <c r="AT881" s="822"/>
    </row>
    <row r="882" spans="41:46" ht="18" customHeight="1" x14ac:dyDescent="0.15">
      <c r="AO882" s="100"/>
      <c r="AQ882" s="822"/>
      <c r="AR882" s="822"/>
      <c r="AS882" s="822"/>
      <c r="AT882" s="822"/>
    </row>
    <row r="883" spans="41:46" ht="18" customHeight="1" x14ac:dyDescent="0.15">
      <c r="AQ883" s="822"/>
      <c r="AR883" s="822"/>
      <c r="AS883" s="822"/>
      <c r="AT883" s="1659"/>
    </row>
    <row r="884" spans="41:46" x14ac:dyDescent="0.15">
      <c r="AQ884" s="822"/>
      <c r="AR884" s="822"/>
      <c r="AS884" s="822"/>
      <c r="AT884" s="822"/>
    </row>
    <row r="885" spans="41:46" x14ac:dyDescent="0.15">
      <c r="AQ885" s="822"/>
      <c r="AR885" s="822"/>
      <c r="AS885" s="822"/>
      <c r="AT885" s="822"/>
    </row>
    <row r="886" spans="41:46" ht="18" customHeight="1" x14ac:dyDescent="0.15">
      <c r="AQ886" s="1659"/>
      <c r="AR886" s="1659"/>
      <c r="AS886" s="822"/>
      <c r="AT886" s="822"/>
    </row>
    <row r="887" spans="41:46" ht="18" customHeight="1" x14ac:dyDescent="0.15">
      <c r="AO887" s="100"/>
      <c r="AQ887" s="1659"/>
      <c r="AR887" s="1659"/>
      <c r="AS887" s="822"/>
      <c r="AT887" s="822"/>
    </row>
    <row r="888" spans="41:46" ht="18" customHeight="1" x14ac:dyDescent="0.15">
      <c r="AO888" s="99"/>
      <c r="AQ888" s="822"/>
      <c r="AR888" s="822"/>
      <c r="AS888" s="822"/>
      <c r="AT888" s="822"/>
    </row>
    <row r="889" spans="41:46" ht="18" customHeight="1" x14ac:dyDescent="0.15">
      <c r="AO889" s="100"/>
      <c r="AQ889" s="822"/>
      <c r="AR889" s="822"/>
      <c r="AS889" s="1659"/>
      <c r="AT889" s="822"/>
    </row>
    <row r="890" spans="41:46" x14ac:dyDescent="0.15">
      <c r="AO890" s="100"/>
      <c r="AQ890" s="822"/>
      <c r="AR890" s="822"/>
      <c r="AS890" s="822"/>
      <c r="AT890" s="822"/>
    </row>
    <row r="891" spans="41:46" ht="18" customHeight="1" x14ac:dyDescent="0.15">
      <c r="AO891" s="100"/>
      <c r="AQ891" s="822"/>
      <c r="AR891" s="822"/>
      <c r="AS891" s="822"/>
      <c r="AT891" s="822"/>
    </row>
    <row r="892" spans="41:46" ht="18" customHeight="1" x14ac:dyDescent="0.15">
      <c r="AO892" s="100"/>
      <c r="AQ892" s="822"/>
      <c r="AR892" s="822"/>
      <c r="AS892" s="822"/>
      <c r="AT892" s="822"/>
    </row>
    <row r="893" spans="41:46" x14ac:dyDescent="0.15">
      <c r="AO893" s="100"/>
      <c r="AS893" s="822"/>
      <c r="AT893" s="822"/>
    </row>
    <row r="894" spans="41:46" ht="18" customHeight="1" x14ac:dyDescent="0.15">
      <c r="AO894" s="99"/>
      <c r="AQ894" s="822"/>
      <c r="AR894" s="822"/>
      <c r="AS894" s="822"/>
      <c r="AT894" s="822"/>
    </row>
    <row r="895" spans="41:46" ht="18" customHeight="1" x14ac:dyDescent="0.15">
      <c r="AO895" s="100"/>
      <c r="AQ895" s="822"/>
      <c r="AR895" s="822"/>
      <c r="AS895" s="1659"/>
      <c r="AT895" s="822"/>
    </row>
    <row r="896" spans="41:46" x14ac:dyDescent="0.15">
      <c r="AO896" s="100"/>
      <c r="AQ896" s="822"/>
      <c r="AR896" s="822"/>
      <c r="AS896" s="1659"/>
      <c r="AT896" s="822"/>
    </row>
    <row r="897" spans="41:52" ht="18" customHeight="1" x14ac:dyDescent="0.15">
      <c r="AO897" s="100"/>
      <c r="AQ897" s="822"/>
      <c r="AR897" s="822"/>
      <c r="AS897" s="822"/>
      <c r="AT897" s="822"/>
    </row>
    <row r="898" spans="41:52" ht="18" customHeight="1" x14ac:dyDescent="0.15">
      <c r="AO898" s="100"/>
      <c r="AQ898" s="822"/>
      <c r="AR898" s="822"/>
      <c r="AS898" s="1659"/>
      <c r="AT898" s="822"/>
    </row>
    <row r="899" spans="41:52" x14ac:dyDescent="0.15">
      <c r="AO899" s="100"/>
      <c r="AQ899" s="822"/>
      <c r="AR899" s="822"/>
      <c r="AS899" s="822"/>
      <c r="AT899" s="822"/>
    </row>
    <row r="900" spans="41:52" ht="18" customHeight="1" x14ac:dyDescent="0.15">
      <c r="AO900" s="100"/>
      <c r="AQ900" s="822"/>
      <c r="AR900" s="822"/>
      <c r="AS900" s="822"/>
      <c r="AT900" s="822"/>
    </row>
    <row r="901" spans="41:52" ht="18" customHeight="1" x14ac:dyDescent="0.15">
      <c r="AO901" s="100"/>
      <c r="AQ901" s="822"/>
      <c r="AR901" s="842"/>
      <c r="AS901" s="822"/>
      <c r="AT901" s="822"/>
    </row>
    <row r="902" spans="41:52" ht="18" customHeight="1" x14ac:dyDescent="0.15">
      <c r="AO902" s="100"/>
      <c r="AQ902" s="822"/>
      <c r="AR902" s="822"/>
      <c r="AT902" s="822"/>
      <c r="AV902" s="1573"/>
      <c r="AW902" s="1573"/>
      <c r="AX902" s="1573"/>
    </row>
    <row r="903" spans="41:52" ht="18" customHeight="1" x14ac:dyDescent="0.15">
      <c r="AO903" s="99"/>
      <c r="AQ903" s="822"/>
      <c r="AR903" s="822"/>
      <c r="AS903" s="1659"/>
      <c r="AT903" s="822"/>
      <c r="AV903" s="1573"/>
      <c r="AW903" s="1573"/>
      <c r="AX903" s="1573"/>
      <c r="AY903" s="1573"/>
    </row>
    <row r="904" spans="41:52" ht="18" customHeight="1" x14ac:dyDescent="0.15">
      <c r="AQ904" s="1659"/>
      <c r="AR904" s="1659"/>
      <c r="AS904" s="1659"/>
      <c r="AT904" s="842"/>
      <c r="AV904" s="1573"/>
      <c r="AW904" s="1573"/>
      <c r="AX904" s="1573"/>
      <c r="AY904" s="1573"/>
      <c r="AZ904" s="1573"/>
    </row>
    <row r="905" spans="41:52" x14ac:dyDescent="0.15">
      <c r="AO905" s="100"/>
      <c r="AQ905" s="822"/>
      <c r="AR905" s="822"/>
      <c r="AS905" s="1659"/>
      <c r="AT905" s="1659"/>
      <c r="AV905" s="1573"/>
      <c r="AW905" s="1573"/>
      <c r="AX905" s="1573"/>
      <c r="AY905" s="1573"/>
      <c r="AZ905" s="1573"/>
    </row>
    <row r="906" spans="41:52" ht="18" customHeight="1" x14ac:dyDescent="0.15">
      <c r="AO906" s="100"/>
      <c r="AQ906" s="822"/>
      <c r="AR906" s="822"/>
      <c r="AS906" s="1659"/>
      <c r="AT906" s="822"/>
      <c r="AY906" s="1573"/>
      <c r="AZ906" s="1573"/>
    </row>
    <row r="907" spans="41:52" ht="18" customHeight="1" x14ac:dyDescent="0.15">
      <c r="AO907" s="100"/>
      <c r="AQ907" s="822"/>
      <c r="AR907" s="822"/>
      <c r="AS907" s="1659"/>
      <c r="AT907" s="1653"/>
      <c r="AZ907" s="1573"/>
    </row>
    <row r="908" spans="41:52" x14ac:dyDescent="0.15">
      <c r="AO908" s="100"/>
      <c r="AQ908" s="822"/>
      <c r="AR908" s="822"/>
      <c r="AS908" s="1653"/>
      <c r="AT908" s="822"/>
    </row>
    <row r="909" spans="41:52" ht="18" customHeight="1" x14ac:dyDescent="0.15">
      <c r="AO909" s="100"/>
      <c r="AQ909" s="822"/>
      <c r="AR909" s="822"/>
      <c r="AS909" s="1659"/>
      <c r="AT909" s="822"/>
    </row>
    <row r="910" spans="41:52" ht="18" customHeight="1" x14ac:dyDescent="0.15">
      <c r="AO910" s="41"/>
      <c r="AQ910" s="1659"/>
      <c r="AR910" s="1659"/>
      <c r="AS910" s="1659"/>
      <c r="AT910" s="1653"/>
    </row>
    <row r="911" spans="41:52" x14ac:dyDescent="0.15">
      <c r="AO911" s="41"/>
      <c r="AQ911" s="822"/>
      <c r="AR911" s="822"/>
      <c r="AS911" s="822"/>
    </row>
    <row r="912" spans="41:52" ht="18" customHeight="1" x14ac:dyDescent="0.15">
      <c r="AO912" s="41"/>
      <c r="AQ912" s="822"/>
      <c r="AR912" s="822"/>
      <c r="AS912" s="1659"/>
      <c r="AT912" s="1653"/>
    </row>
    <row r="913" spans="41:46" ht="18" customHeight="1" x14ac:dyDescent="0.15">
      <c r="AO913" s="41"/>
      <c r="AQ913" s="822"/>
      <c r="AR913" s="1659"/>
      <c r="AS913" s="1659"/>
      <c r="AT913" s="822"/>
    </row>
    <row r="914" spans="41:46" x14ac:dyDescent="0.15">
      <c r="AO914" s="100"/>
      <c r="AQ914" s="822"/>
      <c r="AR914" s="822"/>
      <c r="AS914" s="822"/>
      <c r="AT914" s="822"/>
    </row>
    <row r="915" spans="41:46" ht="18" customHeight="1" x14ac:dyDescent="0.15">
      <c r="AO915" s="99"/>
      <c r="AQ915" s="822"/>
      <c r="AR915" s="822"/>
      <c r="AS915" s="1659"/>
      <c r="AT915" s="822"/>
    </row>
    <row r="916" spans="41:46" ht="18" customHeight="1" x14ac:dyDescent="0.15">
      <c r="AO916" s="41"/>
      <c r="AQ916" s="1659"/>
      <c r="AR916" s="1659"/>
      <c r="AS916" s="1659"/>
      <c r="AT916" s="822"/>
    </row>
    <row r="917" spans="41:46" x14ac:dyDescent="0.15">
      <c r="AO917" s="100"/>
      <c r="AQ917" s="822"/>
      <c r="AR917" s="822"/>
      <c r="AS917" s="842"/>
      <c r="AT917" s="822"/>
    </row>
    <row r="918" spans="41:46" ht="18" customHeight="1" x14ac:dyDescent="0.15">
      <c r="AO918" s="100"/>
      <c r="AQ918" s="822"/>
      <c r="AR918" s="822"/>
      <c r="AS918" s="1659"/>
      <c r="AT918" s="1659"/>
    </row>
    <row r="919" spans="41:46" ht="18" customHeight="1" x14ac:dyDescent="0.15">
      <c r="AO919" s="100"/>
      <c r="AQ919" s="1659"/>
      <c r="AR919" s="1659"/>
      <c r="AS919" s="1659"/>
      <c r="AT919" s="822"/>
    </row>
    <row r="920" spans="41:46" x14ac:dyDescent="0.15">
      <c r="AO920" s="100"/>
      <c r="AS920" s="822"/>
      <c r="AT920" s="822"/>
    </row>
    <row r="921" spans="41:46" x14ac:dyDescent="0.15">
      <c r="AO921" s="100"/>
      <c r="AQ921" s="822"/>
      <c r="AR921" s="822"/>
      <c r="AS921" s="1659"/>
      <c r="AT921" s="1653"/>
    </row>
    <row r="922" spans="41:46" x14ac:dyDescent="0.15">
      <c r="AO922" s="41"/>
      <c r="AQ922" s="822"/>
      <c r="AR922" s="822"/>
      <c r="AS922" s="1659"/>
      <c r="AT922" s="822"/>
    </row>
    <row r="923" spans="41:46" x14ac:dyDescent="0.15">
      <c r="AQ923" s="822"/>
      <c r="AR923" s="822"/>
      <c r="AS923" s="822"/>
      <c r="AT923" s="822"/>
    </row>
    <row r="924" spans="41:46" x14ac:dyDescent="0.15">
      <c r="AO924" s="100"/>
      <c r="AQ924" s="822"/>
      <c r="AR924" s="822"/>
      <c r="AS924" s="1659"/>
      <c r="AT924" s="1653"/>
    </row>
    <row r="925" spans="41:46" x14ac:dyDescent="0.15">
      <c r="AO925" s="100"/>
      <c r="AQ925" s="769"/>
      <c r="AR925" s="1653"/>
      <c r="AS925" s="1659"/>
      <c r="AT925" s="822"/>
    </row>
    <row r="926" spans="41:46" x14ac:dyDescent="0.15">
      <c r="AO926" s="100"/>
      <c r="AQ926" s="822"/>
      <c r="AR926" s="822"/>
      <c r="AS926" s="822"/>
      <c r="AT926" s="822"/>
    </row>
    <row r="927" spans="41:46" x14ac:dyDescent="0.15">
      <c r="AO927" s="100"/>
      <c r="AS927" s="1659"/>
      <c r="AT927" s="822"/>
    </row>
    <row r="928" spans="41:46" x14ac:dyDescent="0.15">
      <c r="AO928" s="100"/>
      <c r="AQ928" s="1659"/>
      <c r="AR928" s="1659"/>
      <c r="AS928" s="1659"/>
      <c r="AT928" s="822"/>
    </row>
    <row r="929" spans="41:46" ht="18" customHeight="1" x14ac:dyDescent="0.15">
      <c r="AO929" s="99"/>
      <c r="AS929" s="1659"/>
      <c r="AT929" s="822"/>
    </row>
    <row r="930" spans="41:46" x14ac:dyDescent="0.15">
      <c r="AO930" s="99"/>
      <c r="AQ930" s="822"/>
      <c r="AR930" s="822"/>
      <c r="AT930" s="1659"/>
    </row>
    <row r="931" spans="41:46" ht="18" customHeight="1" x14ac:dyDescent="0.15">
      <c r="AO931" s="99"/>
      <c r="AQ931" s="1659"/>
      <c r="AR931" s="1659"/>
      <c r="AS931" s="1659"/>
      <c r="AT931" s="822"/>
    </row>
    <row r="932" spans="41:46" ht="18" customHeight="1" x14ac:dyDescent="0.15">
      <c r="AO932" s="99"/>
      <c r="AQ932" s="822"/>
      <c r="AR932" s="822"/>
      <c r="AS932" s="1653"/>
      <c r="AT932" s="822"/>
    </row>
    <row r="933" spans="41:46" ht="18" customHeight="1" x14ac:dyDescent="0.15">
      <c r="AO933" s="99"/>
      <c r="AQ933" s="822"/>
      <c r="AR933" s="822"/>
      <c r="AS933" s="1659"/>
      <c r="AT933" s="1653"/>
    </row>
    <row r="934" spans="41:46" ht="18" customHeight="1" x14ac:dyDescent="0.15">
      <c r="AO934" s="99"/>
      <c r="AS934" s="1659"/>
      <c r="AT934" s="822"/>
    </row>
    <row r="935" spans="41:46" ht="18" customHeight="1" x14ac:dyDescent="0.15">
      <c r="AO935" s="99"/>
      <c r="AQ935" s="822"/>
      <c r="AR935" s="822"/>
      <c r="AS935" s="822"/>
      <c r="AT935" s="822"/>
    </row>
    <row r="936" spans="41:46" x14ac:dyDescent="0.15">
      <c r="AO936" s="99"/>
      <c r="AQ936" s="822"/>
      <c r="AR936" s="822"/>
      <c r="AS936" s="822"/>
      <c r="AT936" s="1659"/>
    </row>
    <row r="937" spans="41:46" x14ac:dyDescent="0.15">
      <c r="AO937" s="99"/>
      <c r="AQ937" s="1659"/>
      <c r="AR937" s="1659"/>
      <c r="AT937" s="822"/>
    </row>
    <row r="938" spans="41:46" x14ac:dyDescent="0.15">
      <c r="AO938" s="99"/>
      <c r="AQ938" s="822"/>
      <c r="AR938" s="822"/>
      <c r="AS938" s="1659"/>
      <c r="AT938" s="822"/>
    </row>
    <row r="939" spans="41:46" x14ac:dyDescent="0.15">
      <c r="AO939" s="99"/>
      <c r="AT939" s="822"/>
    </row>
    <row r="940" spans="41:46" x14ac:dyDescent="0.15">
      <c r="AO940" s="100"/>
      <c r="AQ940" s="822"/>
      <c r="AR940" s="822"/>
      <c r="AS940" s="822"/>
    </row>
    <row r="941" spans="41:46" x14ac:dyDescent="0.15">
      <c r="AO941" s="100"/>
      <c r="AQ941" s="822"/>
      <c r="AR941" s="822"/>
      <c r="AS941" s="1659"/>
      <c r="AT941" s="822"/>
    </row>
    <row r="942" spans="41:46" x14ac:dyDescent="0.15">
      <c r="AO942" s="99"/>
      <c r="AQ942" s="1659"/>
      <c r="AR942" s="1659"/>
      <c r="AS942" s="822"/>
      <c r="AT942" s="1659"/>
    </row>
    <row r="943" spans="41:46" x14ac:dyDescent="0.15">
      <c r="AO943" s="100"/>
      <c r="AQ943" s="822"/>
      <c r="AR943" s="822"/>
      <c r="AS943" s="822"/>
      <c r="AT943" s="822"/>
    </row>
    <row r="944" spans="41:46" x14ac:dyDescent="0.15">
      <c r="AQ944" s="822"/>
      <c r="AR944" s="822"/>
      <c r="AT944" s="822"/>
    </row>
    <row r="945" spans="41:52" x14ac:dyDescent="0.15">
      <c r="AO945" s="99"/>
      <c r="AQ945" s="1659"/>
      <c r="AR945" s="1659"/>
      <c r="AS945" s="822"/>
      <c r="AT945" s="822"/>
    </row>
    <row r="946" spans="41:52" x14ac:dyDescent="0.15">
      <c r="AQ946" s="822"/>
      <c r="AR946" s="822"/>
      <c r="AS946" s="822"/>
      <c r="AT946" s="822"/>
    </row>
    <row r="947" spans="41:52" x14ac:dyDescent="0.15">
      <c r="AQ947" s="822"/>
      <c r="AR947" s="822"/>
      <c r="AS947" s="842"/>
      <c r="AV947" s="1646"/>
      <c r="AW947" s="1646"/>
      <c r="AX947" s="1646"/>
    </row>
    <row r="948" spans="41:52" ht="18" customHeight="1" x14ac:dyDescent="0.15">
      <c r="AO948" s="99"/>
      <c r="AS948" s="822"/>
      <c r="AT948" s="822"/>
      <c r="AY948" s="1646"/>
    </row>
    <row r="949" spans="41:52" ht="18" customHeight="1" x14ac:dyDescent="0.15">
      <c r="AO949" s="99"/>
      <c r="AZ949" s="1646"/>
    </row>
    <row r="950" spans="41:52" ht="18" customHeight="1" x14ac:dyDescent="0.15">
      <c r="AO950" s="99"/>
      <c r="AS950" s="842"/>
      <c r="AT950" s="822"/>
    </row>
    <row r="951" spans="41:52" ht="18" customHeight="1" x14ac:dyDescent="0.15">
      <c r="AO951" s="99"/>
      <c r="AS951" s="822"/>
      <c r="AT951" s="1659"/>
    </row>
    <row r="952" spans="41:52" ht="18" customHeight="1" x14ac:dyDescent="0.15">
      <c r="AO952" s="99"/>
      <c r="AQ952" s="822"/>
      <c r="AR952" s="822"/>
      <c r="AS952" s="1659"/>
      <c r="AT952" s="822"/>
    </row>
    <row r="953" spans="41:52" x14ac:dyDescent="0.15">
      <c r="AO953" s="99"/>
      <c r="AQ953" s="1659"/>
      <c r="AR953" s="1659"/>
      <c r="AS953" s="842"/>
      <c r="AT953" s="822"/>
    </row>
    <row r="954" spans="41:52" ht="18" customHeight="1" x14ac:dyDescent="0.15">
      <c r="AO954" s="99"/>
      <c r="AQ954" s="1659"/>
      <c r="AR954" s="1659"/>
      <c r="AS954" s="822"/>
    </row>
    <row r="955" spans="41:52" ht="18" customHeight="1" x14ac:dyDescent="0.15">
      <c r="AO955" s="41"/>
      <c r="AQ955" s="842"/>
      <c r="AR955" s="822"/>
      <c r="AS955" s="1659"/>
      <c r="AT955" s="822"/>
    </row>
    <row r="956" spans="41:52" x14ac:dyDescent="0.15">
      <c r="AO956" s="41"/>
      <c r="AQ956" s="842"/>
      <c r="AR956" s="842"/>
      <c r="AS956" s="822"/>
      <c r="AT956" s="822"/>
    </row>
    <row r="957" spans="41:52" ht="18" customHeight="1" x14ac:dyDescent="0.15">
      <c r="AO957" s="41"/>
      <c r="AS957" s="822"/>
      <c r="AT957" s="822"/>
    </row>
    <row r="958" spans="41:52" ht="18" customHeight="1" x14ac:dyDescent="0.15">
      <c r="AO958" s="41"/>
      <c r="AQ958" s="1659"/>
      <c r="AR958" s="1659"/>
      <c r="AT958" s="822"/>
    </row>
    <row r="959" spans="41:52" x14ac:dyDescent="0.15">
      <c r="AO959" s="41"/>
      <c r="AQ959" s="842"/>
      <c r="AR959" s="842"/>
    </row>
    <row r="960" spans="41:52" ht="18" customHeight="1" x14ac:dyDescent="0.15">
      <c r="AO960" s="41"/>
      <c r="AQ960" s="842"/>
      <c r="AR960" s="842"/>
      <c r="AT960" s="822"/>
    </row>
    <row r="961" spans="41:52" ht="18" customHeight="1" x14ac:dyDescent="0.15">
      <c r="AO961" s="41"/>
      <c r="AQ961" s="1659"/>
      <c r="AR961" s="1659"/>
      <c r="AT961" s="822"/>
    </row>
    <row r="962" spans="41:52" x14ac:dyDescent="0.15">
      <c r="AO962" s="41"/>
      <c r="AQ962" s="842"/>
      <c r="AR962" s="842"/>
      <c r="AS962" s="1659"/>
      <c r="AT962" s="1659"/>
    </row>
    <row r="963" spans="41:52" ht="18" customHeight="1" x14ac:dyDescent="0.15">
      <c r="AO963" s="41"/>
      <c r="AQ963" s="842"/>
      <c r="AR963" s="842"/>
      <c r="AS963" s="822"/>
      <c r="AT963" s="822"/>
    </row>
    <row r="964" spans="41:52" ht="18" customHeight="1" x14ac:dyDescent="0.15">
      <c r="AO964" s="41"/>
      <c r="AQ964" s="1659"/>
      <c r="AR964" s="1659"/>
      <c r="AS964" s="1659"/>
      <c r="AT964" s="822"/>
    </row>
    <row r="965" spans="41:52" ht="18" customHeight="1" x14ac:dyDescent="0.15">
      <c r="AO965" s="41"/>
      <c r="AQ965" s="842"/>
      <c r="AR965" s="842"/>
      <c r="AS965" s="842"/>
      <c r="AT965" s="1659"/>
    </row>
    <row r="966" spans="41:52" ht="18" customHeight="1" x14ac:dyDescent="0.15">
      <c r="AO966" s="41"/>
      <c r="AQ966" s="842"/>
      <c r="AR966" s="842"/>
      <c r="AS966" s="822"/>
      <c r="AT966" s="822"/>
    </row>
    <row r="967" spans="41:52" ht="18" customHeight="1" x14ac:dyDescent="0.15">
      <c r="AO967" s="41"/>
      <c r="AQ967" s="1659"/>
      <c r="AR967" s="1659"/>
      <c r="AS967" s="822"/>
      <c r="AT967" s="822"/>
    </row>
    <row r="968" spans="41:52" ht="18" customHeight="1" x14ac:dyDescent="0.15">
      <c r="AO968" s="99"/>
      <c r="AQ968" s="822"/>
      <c r="AR968" s="822"/>
    </row>
    <row r="969" spans="41:52" ht="18" customHeight="1" x14ac:dyDescent="0.15">
      <c r="AO969" s="100"/>
      <c r="AQ969" s="822"/>
      <c r="AR969" s="822"/>
      <c r="AS969" s="1659"/>
    </row>
    <row r="970" spans="41:52" ht="18" customHeight="1" x14ac:dyDescent="0.15">
      <c r="AO970" s="100"/>
      <c r="AQ970" s="1659"/>
      <c r="AR970" s="1659"/>
      <c r="AS970" s="822"/>
    </row>
    <row r="971" spans="41:52" x14ac:dyDescent="0.15">
      <c r="AO971" s="99"/>
      <c r="AQ971" s="1659"/>
      <c r="AR971" s="1659"/>
      <c r="AS971" s="1659"/>
    </row>
    <row r="972" spans="41:52" ht="18" customHeight="1" x14ac:dyDescent="0.15">
      <c r="AO972" s="41"/>
      <c r="AQ972" s="1659"/>
      <c r="AR972" s="1659"/>
      <c r="AS972" s="822"/>
      <c r="AT972" s="1659"/>
      <c r="AV972" s="1658"/>
      <c r="AW972" s="1658"/>
      <c r="AX972" s="1658"/>
    </row>
    <row r="973" spans="41:52" ht="18" customHeight="1" x14ac:dyDescent="0.15">
      <c r="AO973" s="41"/>
      <c r="AQ973" s="1659"/>
      <c r="AR973" s="1659"/>
      <c r="AS973" s="822"/>
      <c r="AT973" s="1659"/>
      <c r="AV973" s="1658"/>
      <c r="AW973" s="1658"/>
      <c r="AX973" s="1658"/>
      <c r="AY973" s="1658"/>
    </row>
    <row r="974" spans="41:52" x14ac:dyDescent="0.15">
      <c r="AO974" s="41"/>
      <c r="AQ974" s="842"/>
      <c r="AR974" s="842"/>
      <c r="AS974" s="1659"/>
      <c r="AT974" s="822"/>
      <c r="AV974" s="1658"/>
      <c r="AW974" s="1658"/>
      <c r="AX974" s="1658"/>
      <c r="AY974" s="1658"/>
      <c r="AZ974" s="1658"/>
    </row>
    <row r="975" spans="41:52" x14ac:dyDescent="0.15">
      <c r="AO975" s="41"/>
      <c r="AQ975" s="822"/>
      <c r="AR975" s="822"/>
      <c r="AS975" s="822"/>
      <c r="AT975" s="822"/>
      <c r="AY975" s="1658"/>
      <c r="AZ975" s="1658"/>
    </row>
    <row r="976" spans="41:52" x14ac:dyDescent="0.15">
      <c r="AO976" s="41"/>
      <c r="AQ976" s="822"/>
      <c r="AR976" s="822"/>
      <c r="AS976" s="822"/>
      <c r="AT976" s="1659"/>
      <c r="AZ976" s="1658"/>
    </row>
    <row r="977" spans="41:46" x14ac:dyDescent="0.15">
      <c r="AQ977" s="1659"/>
      <c r="AR977" s="1659"/>
      <c r="AS977" s="1659"/>
      <c r="AT977" s="1659"/>
    </row>
    <row r="978" spans="41:46" x14ac:dyDescent="0.15">
      <c r="AO978" s="41"/>
      <c r="AQ978" s="1659"/>
      <c r="AR978" s="1659"/>
      <c r="AS978" s="1659"/>
      <c r="AT978" s="1659"/>
    </row>
    <row r="979" spans="41:46" x14ac:dyDescent="0.15">
      <c r="AO979" s="100"/>
      <c r="AQ979" s="822"/>
      <c r="AR979" s="822"/>
      <c r="AS979" s="1659"/>
    </row>
    <row r="980" spans="41:46" x14ac:dyDescent="0.15">
      <c r="AO980" s="100"/>
      <c r="AQ980" s="1659"/>
      <c r="AR980" s="1659"/>
      <c r="AS980" s="822"/>
      <c r="AT980" s="822"/>
    </row>
    <row r="981" spans="41:46" x14ac:dyDescent="0.15">
      <c r="AO981" s="41"/>
      <c r="AQ981" s="822"/>
      <c r="AR981" s="822"/>
      <c r="AS981" s="822"/>
      <c r="AT981" s="822"/>
    </row>
    <row r="982" spans="41:46" x14ac:dyDescent="0.15">
      <c r="AO982" s="100"/>
      <c r="AQ982" s="822"/>
      <c r="AR982" s="822"/>
      <c r="AS982" s="822"/>
      <c r="AT982" s="1659"/>
    </row>
    <row r="983" spans="41:46" x14ac:dyDescent="0.15">
      <c r="AO983" s="100"/>
      <c r="AQ983" s="1642"/>
      <c r="AR983" s="1642"/>
      <c r="AS983" s="1659"/>
      <c r="AT983" s="822"/>
    </row>
    <row r="984" spans="41:46" x14ac:dyDescent="0.15">
      <c r="AO984" s="100"/>
      <c r="AQ984" s="822"/>
      <c r="AR984" s="822"/>
      <c r="AS984" s="1659"/>
      <c r="AT984" s="1659"/>
    </row>
    <row r="985" spans="41:46" x14ac:dyDescent="0.15">
      <c r="AO985" s="100"/>
      <c r="AQ985" s="1659"/>
      <c r="AR985" s="1659"/>
      <c r="AS985" s="822"/>
      <c r="AT985" s="1659"/>
    </row>
    <row r="986" spans="41:46" x14ac:dyDescent="0.15">
      <c r="AO986" s="100"/>
      <c r="AQ986" s="822"/>
      <c r="AR986" s="822"/>
      <c r="AS986" s="842"/>
      <c r="AT986" s="822"/>
    </row>
    <row r="987" spans="41:46" x14ac:dyDescent="0.15">
      <c r="AO987" s="41"/>
      <c r="AQ987" s="842"/>
      <c r="AR987" s="842"/>
      <c r="AS987" s="822"/>
      <c r="AT987" s="1659"/>
    </row>
    <row r="988" spans="41:46" x14ac:dyDescent="0.15">
      <c r="AO988" s="100"/>
      <c r="AQ988" s="822"/>
      <c r="AR988" s="822"/>
      <c r="AS988" s="1659"/>
      <c r="AT988" s="1659"/>
    </row>
    <row r="989" spans="41:46" x14ac:dyDescent="0.15">
      <c r="AO989" s="100"/>
      <c r="AQ989" s="1659"/>
      <c r="AR989" s="1659"/>
      <c r="AS989" s="1659"/>
      <c r="AT989" s="822"/>
    </row>
    <row r="990" spans="41:46" x14ac:dyDescent="0.15">
      <c r="AO990" s="100"/>
      <c r="AQ990" s="822"/>
      <c r="AR990" s="1659"/>
      <c r="AS990" s="822"/>
      <c r="AT990" s="1659"/>
    </row>
    <row r="991" spans="41:46" x14ac:dyDescent="0.15">
      <c r="AO991" s="100"/>
      <c r="AQ991" s="822"/>
      <c r="AR991" s="822"/>
      <c r="AS991" s="1659"/>
      <c r="AT991" s="1659"/>
    </row>
    <row r="992" spans="41:46" x14ac:dyDescent="0.15">
      <c r="AO992" s="100"/>
      <c r="AQ992" s="1659"/>
      <c r="AR992" s="1659"/>
      <c r="AS992" s="822"/>
      <c r="AT992" s="1659"/>
    </row>
    <row r="993" spans="41:46" x14ac:dyDescent="0.15">
      <c r="AO993" s="100"/>
      <c r="AQ993" s="1659"/>
      <c r="AR993" s="1659"/>
      <c r="AS993" s="822"/>
      <c r="AT993" s="822"/>
    </row>
    <row r="994" spans="41:46" x14ac:dyDescent="0.15">
      <c r="AO994" s="41"/>
      <c r="AQ994" s="1659"/>
      <c r="AR994" s="1659"/>
      <c r="AS994" s="1642"/>
      <c r="AT994" s="1659"/>
    </row>
    <row r="995" spans="41:46" x14ac:dyDescent="0.15">
      <c r="AO995" s="100"/>
      <c r="AQ995" s="1659"/>
      <c r="AR995" s="1659"/>
      <c r="AS995" s="822"/>
      <c r="AT995" s="1659"/>
    </row>
    <row r="996" spans="41:46" x14ac:dyDescent="0.15">
      <c r="AO996" s="100"/>
      <c r="AQ996" s="1659"/>
      <c r="AR996" s="1659"/>
      <c r="AS996" s="1659"/>
      <c r="AT996" s="822"/>
    </row>
    <row r="997" spans="41:46" x14ac:dyDescent="0.15">
      <c r="AO997" s="100"/>
      <c r="AQ997" s="1659"/>
      <c r="AR997" s="1659"/>
      <c r="AS997" s="822"/>
      <c r="AT997" s="822"/>
    </row>
    <row r="998" spans="41:46" x14ac:dyDescent="0.15">
      <c r="AO998" s="100"/>
      <c r="AQ998" s="1659"/>
      <c r="AR998" s="1659"/>
      <c r="AS998" s="822"/>
      <c r="AT998" s="822"/>
    </row>
    <row r="999" spans="41:46" x14ac:dyDescent="0.15">
      <c r="AO999" s="100"/>
      <c r="AQ999" s="1659"/>
      <c r="AR999" s="1659"/>
      <c r="AS999" s="822"/>
      <c r="AT999" s="1659"/>
    </row>
    <row r="1000" spans="41:46" x14ac:dyDescent="0.15">
      <c r="AO1000" s="100"/>
      <c r="AQ1000" s="1659"/>
      <c r="AR1000" s="1659"/>
      <c r="AS1000" s="1659"/>
      <c r="AT1000" s="822"/>
    </row>
    <row r="1001" spans="41:46" x14ac:dyDescent="0.15">
      <c r="AO1001" s="100"/>
      <c r="AQ1001" s="1659"/>
      <c r="AR1001" s="1659"/>
      <c r="AS1001" s="822"/>
      <c r="AT1001" s="822"/>
    </row>
    <row r="1002" spans="41:46" x14ac:dyDescent="0.15">
      <c r="AO1002" s="100"/>
      <c r="AQ1002" s="1659"/>
      <c r="AR1002" s="1659"/>
      <c r="AS1002" s="822"/>
      <c r="AT1002" s="1659"/>
    </row>
    <row r="1003" spans="41:46" x14ac:dyDescent="0.15">
      <c r="AO1003" s="100"/>
      <c r="AQ1003" s="1659"/>
      <c r="AR1003" s="1659"/>
      <c r="AS1003" s="1659"/>
      <c r="AT1003" s="822"/>
    </row>
    <row r="1004" spans="41:46" x14ac:dyDescent="0.15">
      <c r="AO1004" s="99"/>
      <c r="AQ1004" s="1659"/>
      <c r="AR1004" s="1659"/>
      <c r="AS1004" s="822"/>
      <c r="AT1004" s="822"/>
    </row>
    <row r="1005" spans="41:46" x14ac:dyDescent="0.15">
      <c r="AO1005" s="100"/>
      <c r="AQ1005" s="1659"/>
      <c r="AR1005" s="1659"/>
      <c r="AS1005" s="1659"/>
      <c r="AT1005" s="1642"/>
    </row>
    <row r="1006" spans="41:46" x14ac:dyDescent="0.15">
      <c r="AO1006" s="100"/>
      <c r="AQ1006" s="1659"/>
      <c r="AR1006" s="1659"/>
      <c r="AS1006" s="1659"/>
      <c r="AT1006" s="822"/>
    </row>
    <row r="1007" spans="41:46" x14ac:dyDescent="0.15">
      <c r="AO1007" s="99"/>
      <c r="AQ1007" s="1659"/>
      <c r="AR1007" s="1659"/>
      <c r="AS1007" s="1659"/>
      <c r="AT1007" s="1659"/>
    </row>
    <row r="1008" spans="41:46" x14ac:dyDescent="0.15">
      <c r="AO1008" s="100"/>
      <c r="AQ1008" s="1659"/>
      <c r="AR1008" s="1659"/>
      <c r="AS1008" s="1659"/>
      <c r="AT1008" s="822"/>
    </row>
    <row r="1009" spans="41:46" x14ac:dyDescent="0.15">
      <c r="AO1009" s="100"/>
      <c r="AQ1009" s="1659"/>
      <c r="AR1009" s="1659"/>
      <c r="AS1009" s="1659"/>
      <c r="AT1009" s="1653"/>
    </row>
    <row r="1010" spans="41:46" x14ac:dyDescent="0.15">
      <c r="AO1010" s="99"/>
      <c r="AQ1010" s="1659"/>
      <c r="AR1010" s="1659"/>
      <c r="AS1010" s="1659"/>
      <c r="AT1010" s="822"/>
    </row>
    <row r="1011" spans="41:46" x14ac:dyDescent="0.15">
      <c r="AO1011" s="100"/>
      <c r="AQ1011" s="822"/>
      <c r="AR1011" s="822"/>
      <c r="AS1011" s="1659"/>
      <c r="AT1011" s="1659"/>
    </row>
    <row r="1012" spans="41:46" x14ac:dyDescent="0.15">
      <c r="AO1012" s="100"/>
      <c r="AQ1012" s="822"/>
      <c r="AR1012" s="822"/>
      <c r="AS1012" s="1659"/>
      <c r="AT1012" s="822"/>
    </row>
    <row r="1013" spans="41:46" x14ac:dyDescent="0.15">
      <c r="AO1013" s="99"/>
      <c r="AQ1013" s="1659"/>
      <c r="AR1013" s="1659"/>
      <c r="AS1013" s="1659"/>
      <c r="AT1013" s="822"/>
    </row>
    <row r="1014" spans="41:46" x14ac:dyDescent="0.15">
      <c r="AO1014" s="99"/>
      <c r="AQ1014" s="1659"/>
      <c r="AR1014" s="1659"/>
      <c r="AS1014" s="1659"/>
      <c r="AT1014" s="1659"/>
    </row>
    <row r="1015" spans="41:46" x14ac:dyDescent="0.15">
      <c r="AO1015" s="99"/>
      <c r="AQ1015" s="822"/>
      <c r="AR1015" s="822"/>
      <c r="AS1015" s="1659"/>
      <c r="AT1015" s="822"/>
    </row>
    <row r="1016" spans="41:46" x14ac:dyDescent="0.15">
      <c r="AO1016" s="99"/>
      <c r="AQ1016" s="822"/>
      <c r="AR1016" s="822"/>
      <c r="AS1016" s="822"/>
      <c r="AT1016" s="1659"/>
    </row>
    <row r="1017" spans="41:46" x14ac:dyDescent="0.15">
      <c r="AO1017" s="99"/>
      <c r="AQ1017" s="1659"/>
      <c r="AR1017" s="1659"/>
      <c r="AS1017" s="1659"/>
      <c r="AT1017" s="1659"/>
    </row>
    <row r="1018" spans="41:46" x14ac:dyDescent="0.15">
      <c r="AO1018" s="99"/>
      <c r="AS1018" s="1659"/>
      <c r="AT1018" s="1659"/>
    </row>
    <row r="1019" spans="41:46" x14ac:dyDescent="0.15">
      <c r="AS1019" s="1659"/>
      <c r="AT1019" s="1659"/>
    </row>
    <row r="1020" spans="41:46" x14ac:dyDescent="0.15">
      <c r="AO1020" s="100"/>
      <c r="AQ1020" s="1659"/>
      <c r="AR1020" s="1659"/>
      <c r="AS1020" s="1659"/>
      <c r="AT1020" s="1659"/>
    </row>
    <row r="1021" spans="41:46" x14ac:dyDescent="0.15">
      <c r="AO1021" s="100"/>
      <c r="AQ1021" s="1659"/>
      <c r="AR1021" s="1659"/>
      <c r="AS1021" s="1659"/>
      <c r="AT1021" s="1659"/>
    </row>
    <row r="1022" spans="41:46" x14ac:dyDescent="0.15">
      <c r="AO1022" s="99"/>
      <c r="AQ1022" s="1659"/>
      <c r="AR1022" s="1659"/>
      <c r="AS1022" s="1653"/>
      <c r="AT1022" s="1659"/>
    </row>
    <row r="1023" spans="41:46" x14ac:dyDescent="0.15">
      <c r="AO1023" s="99"/>
      <c r="AQ1023" s="822"/>
      <c r="AR1023" s="822"/>
      <c r="AS1023" s="822"/>
      <c r="AT1023" s="1659"/>
    </row>
    <row r="1024" spans="41:46" x14ac:dyDescent="0.15">
      <c r="AO1024" s="99"/>
      <c r="AQ1024" s="822"/>
      <c r="AR1024" s="822"/>
      <c r="AS1024" s="1659"/>
      <c r="AT1024" s="1659"/>
    </row>
    <row r="1025" spans="41:46" x14ac:dyDescent="0.15">
      <c r="AO1025" s="99"/>
      <c r="AQ1025" s="822"/>
      <c r="AR1025" s="822"/>
      <c r="AS1025" s="822"/>
      <c r="AT1025" s="1659"/>
    </row>
    <row r="1026" spans="41:46" x14ac:dyDescent="0.15">
      <c r="AO1026" s="99"/>
      <c r="AQ1026" s="842"/>
      <c r="AR1026" s="1659"/>
      <c r="AS1026" s="822"/>
      <c r="AT1026" s="1659"/>
    </row>
    <row r="1027" spans="41:46" x14ac:dyDescent="0.15">
      <c r="AO1027" s="99"/>
      <c r="AQ1027" s="822"/>
      <c r="AR1027" s="822"/>
      <c r="AS1027" s="822"/>
      <c r="AT1027" s="822"/>
    </row>
    <row r="1028" spans="41:46" x14ac:dyDescent="0.15">
      <c r="AO1028" s="99"/>
      <c r="AQ1028" s="822"/>
      <c r="AR1028" s="822"/>
      <c r="AS1028" s="822"/>
      <c r="AT1028" s="1659"/>
    </row>
    <row r="1029" spans="41:46" x14ac:dyDescent="0.15">
      <c r="AO1029" s="99"/>
      <c r="AQ1029" s="1659"/>
      <c r="AR1029" s="1659"/>
      <c r="AT1029" s="1659"/>
    </row>
    <row r="1030" spans="41:46" x14ac:dyDescent="0.15">
      <c r="AO1030" s="99"/>
      <c r="AQ1030" s="822"/>
      <c r="AR1030" s="822"/>
      <c r="AT1030" s="1659"/>
    </row>
    <row r="1031" spans="41:46" x14ac:dyDescent="0.15">
      <c r="AO1031" s="99"/>
      <c r="AQ1031" s="822"/>
      <c r="AR1031" s="822"/>
      <c r="AS1031" s="822"/>
      <c r="AT1031" s="1659"/>
    </row>
    <row r="1032" spans="41:46" x14ac:dyDescent="0.15">
      <c r="AO1032" s="99"/>
      <c r="AQ1032" s="822"/>
      <c r="AR1032" s="1659"/>
      <c r="AS1032" s="822"/>
      <c r="AT1032" s="1659"/>
    </row>
    <row r="1033" spans="41:46" x14ac:dyDescent="0.15">
      <c r="AO1033" s="99"/>
      <c r="AQ1033" s="822"/>
      <c r="AR1033" s="822"/>
      <c r="AS1033" s="822"/>
      <c r="AT1033" s="813"/>
    </row>
    <row r="1034" spans="41:46" x14ac:dyDescent="0.15">
      <c r="AO1034" s="99"/>
      <c r="AQ1034" s="822"/>
      <c r="AR1034" s="822"/>
      <c r="AS1034" s="822"/>
      <c r="AT1034" s="822"/>
    </row>
    <row r="1035" spans="41:46" x14ac:dyDescent="0.15">
      <c r="AO1035" s="99"/>
      <c r="AQ1035" s="1659"/>
      <c r="AR1035" s="1659"/>
      <c r="AS1035" s="1659"/>
      <c r="AT1035" s="1659"/>
    </row>
    <row r="1036" spans="41:46" x14ac:dyDescent="0.15">
      <c r="AO1036" s="99"/>
      <c r="AQ1036" s="822"/>
      <c r="AR1036" s="822"/>
      <c r="AS1036" s="1659"/>
      <c r="AT1036" s="1653"/>
    </row>
    <row r="1037" spans="41:46" ht="18" customHeight="1" x14ac:dyDescent="0.15">
      <c r="AO1037" s="99"/>
      <c r="AQ1037" s="822"/>
      <c r="AR1037" s="822"/>
      <c r="AS1037" s="822"/>
      <c r="AT1037" s="822"/>
    </row>
    <row r="1038" spans="41:46" ht="18" customHeight="1" x14ac:dyDescent="0.15">
      <c r="AO1038" s="41"/>
      <c r="AQ1038" s="822"/>
      <c r="AR1038" s="822"/>
      <c r="AS1038" s="822"/>
      <c r="AT1038" s="822"/>
    </row>
    <row r="1039" spans="41:46" x14ac:dyDescent="0.15">
      <c r="AO1039" s="100"/>
      <c r="AQ1039" s="1659"/>
      <c r="AR1039" s="1659"/>
      <c r="AS1039" s="1659"/>
      <c r="AT1039" s="1653"/>
    </row>
    <row r="1040" spans="41:46" x14ac:dyDescent="0.15">
      <c r="AO1040" s="99"/>
      <c r="AQ1040" s="822"/>
      <c r="AR1040" s="822"/>
      <c r="AS1040" s="1659"/>
    </row>
    <row r="1041" spans="41:46" x14ac:dyDescent="0.15">
      <c r="AQ1041" s="1659"/>
      <c r="AR1041" s="1659"/>
      <c r="AS1041" s="822"/>
    </row>
    <row r="1042" spans="41:46" x14ac:dyDescent="0.15">
      <c r="AO1042" s="100"/>
      <c r="AQ1042" s="1659"/>
      <c r="AR1042" s="1659"/>
      <c r="AS1042" s="1659"/>
      <c r="AT1042" s="1653"/>
    </row>
    <row r="1043" spans="41:46" x14ac:dyDescent="0.15">
      <c r="AO1043" s="100"/>
      <c r="AQ1043" s="822"/>
      <c r="AR1043" s="822"/>
      <c r="AS1043" s="1659"/>
      <c r="AT1043" s="1653"/>
    </row>
    <row r="1044" spans="41:46" x14ac:dyDescent="0.15">
      <c r="AO1044" s="41"/>
      <c r="AQ1044" s="1659"/>
      <c r="AR1044" s="1659"/>
      <c r="AS1044" s="822"/>
      <c r="AT1044" s="1653"/>
    </row>
    <row r="1045" spans="41:46" x14ac:dyDescent="0.15">
      <c r="AO1045" s="100"/>
      <c r="AQ1045" s="822"/>
      <c r="AR1045" s="822"/>
      <c r="AS1045" s="1659"/>
      <c r="AT1045" s="1653"/>
    </row>
    <row r="1046" spans="41:46" x14ac:dyDescent="0.15">
      <c r="AO1046" s="100"/>
      <c r="AQ1046" s="822"/>
      <c r="AR1046" s="822"/>
      <c r="AS1046" s="1659"/>
      <c r="AT1046" s="1653"/>
    </row>
    <row r="1047" spans="41:46" x14ac:dyDescent="0.15">
      <c r="AO1047" s="100"/>
      <c r="AQ1047" s="842"/>
      <c r="AR1047" s="842"/>
      <c r="AS1047" s="822"/>
      <c r="AT1047" s="1653"/>
    </row>
    <row r="1048" spans="41:46" ht="18" customHeight="1" x14ac:dyDescent="0.15">
      <c r="AO1048" s="100"/>
      <c r="AQ1048" s="822"/>
      <c r="AR1048" s="822"/>
      <c r="AS1048" s="1659"/>
      <c r="AT1048" s="822"/>
    </row>
    <row r="1049" spans="41:46" x14ac:dyDescent="0.15">
      <c r="AO1049" s="100"/>
      <c r="AQ1049" s="822"/>
      <c r="AR1049" s="822"/>
      <c r="AS1049" s="1659"/>
      <c r="AT1049" s="1653"/>
    </row>
    <row r="1050" spans="41:46" ht="18" customHeight="1" x14ac:dyDescent="0.15">
      <c r="AO1050" s="100"/>
      <c r="AQ1050" s="1659"/>
      <c r="AR1050" s="1659"/>
      <c r="AS1050" s="822"/>
      <c r="AT1050" s="813"/>
    </row>
    <row r="1051" spans="41:46" ht="18" customHeight="1" x14ac:dyDescent="0.15">
      <c r="AO1051" s="41"/>
      <c r="AQ1051" s="822"/>
      <c r="AR1051" s="822"/>
      <c r="AS1051" s="1659"/>
      <c r="AT1051" s="1653"/>
    </row>
    <row r="1052" spans="41:46" ht="18" customHeight="1" x14ac:dyDescent="0.15">
      <c r="AQ1052" s="822"/>
      <c r="AR1052" s="822"/>
      <c r="AS1052" s="822"/>
      <c r="AT1052" s="1653"/>
    </row>
    <row r="1053" spans="41:46" ht="18" customHeight="1" x14ac:dyDescent="0.15">
      <c r="AQ1053" s="822"/>
      <c r="AR1053" s="822"/>
      <c r="AS1053" s="1659"/>
      <c r="AT1053" s="1653"/>
    </row>
    <row r="1054" spans="41:46" ht="18" customHeight="1" x14ac:dyDescent="0.15">
      <c r="AQ1054" s="822"/>
      <c r="AR1054" s="822"/>
      <c r="AS1054" s="1659"/>
      <c r="AT1054" s="1653"/>
    </row>
    <row r="1055" spans="41:46" x14ac:dyDescent="0.15">
      <c r="AQ1055" s="822"/>
      <c r="AR1055" s="822"/>
      <c r="AS1055" s="822"/>
      <c r="AT1055" s="1653"/>
    </row>
    <row r="1056" spans="41:46" x14ac:dyDescent="0.15">
      <c r="AQ1056" s="822"/>
      <c r="AR1056" s="822"/>
      <c r="AS1056" s="822"/>
      <c r="AT1056" s="1653"/>
    </row>
    <row r="1057" spans="41:46" x14ac:dyDescent="0.15">
      <c r="AQ1057" s="822"/>
      <c r="AR1057" s="822"/>
      <c r="AS1057" s="822"/>
      <c r="AT1057" s="1653"/>
    </row>
    <row r="1058" spans="41:46" x14ac:dyDescent="0.15">
      <c r="AQ1058" s="1659"/>
      <c r="AR1058" s="1659"/>
      <c r="AS1058" s="822"/>
      <c r="AT1058" s="1653"/>
    </row>
    <row r="1059" spans="41:46" x14ac:dyDescent="0.15">
      <c r="AQ1059" s="822"/>
      <c r="AR1059" s="813"/>
      <c r="AS1059" s="822"/>
      <c r="AT1059" s="822"/>
    </row>
    <row r="1060" spans="41:46" x14ac:dyDescent="0.15">
      <c r="AQ1060" s="822"/>
      <c r="AR1060" s="822"/>
      <c r="AS1060" s="822"/>
      <c r="AT1060" s="1653"/>
    </row>
    <row r="1061" spans="41:46" x14ac:dyDescent="0.15">
      <c r="AO1061" s="99"/>
      <c r="AQ1061" s="1659"/>
      <c r="AR1061" s="1659"/>
      <c r="AS1061" s="822"/>
      <c r="AT1061" s="1653"/>
    </row>
    <row r="1062" spans="41:46" x14ac:dyDescent="0.15">
      <c r="AQ1062" s="822"/>
      <c r="AR1062" s="813"/>
      <c r="AS1062" s="1659"/>
      <c r="AT1062" s="1659"/>
    </row>
    <row r="1063" spans="41:46" x14ac:dyDescent="0.15">
      <c r="AQ1063" s="822"/>
      <c r="AR1063" s="822"/>
      <c r="AS1063" s="822"/>
      <c r="AT1063" s="1659"/>
    </row>
    <row r="1064" spans="41:46" x14ac:dyDescent="0.15">
      <c r="AO1064" s="99"/>
      <c r="AQ1064" s="822"/>
      <c r="AR1064" s="822"/>
      <c r="AS1064" s="822"/>
      <c r="AT1064" s="822"/>
    </row>
    <row r="1065" spans="41:46" x14ac:dyDescent="0.15">
      <c r="AQ1065" s="822"/>
      <c r="AR1065" s="822"/>
      <c r="AS1065" s="822"/>
      <c r="AT1065" s="822"/>
    </row>
    <row r="1066" spans="41:46" ht="18" customHeight="1" x14ac:dyDescent="0.15">
      <c r="AQ1066" s="822"/>
      <c r="AR1066" s="822"/>
      <c r="AS1066" s="822"/>
      <c r="AT1066" s="1659"/>
    </row>
    <row r="1067" spans="41:46" ht="18" customHeight="1" x14ac:dyDescent="0.15">
      <c r="AO1067" s="99"/>
      <c r="AQ1067" s="822"/>
      <c r="AR1067" s="822"/>
      <c r="AS1067" s="822"/>
      <c r="AT1067" s="822"/>
    </row>
    <row r="1068" spans="41:46" x14ac:dyDescent="0.15">
      <c r="AQ1068" s="822"/>
      <c r="AR1068" s="822"/>
      <c r="AS1068" s="822"/>
      <c r="AT1068" s="1653"/>
    </row>
    <row r="1069" spans="41:46" x14ac:dyDescent="0.15">
      <c r="AQ1069" s="822"/>
      <c r="AR1069" s="822"/>
      <c r="AS1069" s="822"/>
      <c r="AT1069" s="822"/>
    </row>
    <row r="1070" spans="41:46" x14ac:dyDescent="0.15">
      <c r="AO1070" s="99"/>
      <c r="AQ1070" s="822"/>
      <c r="AR1070" s="822"/>
      <c r="AS1070" s="1659"/>
      <c r="AT1070" s="822"/>
    </row>
    <row r="1071" spans="41:46" x14ac:dyDescent="0.15">
      <c r="AQ1071" s="822"/>
      <c r="AR1071" s="822"/>
      <c r="AS1071" s="842"/>
      <c r="AT1071" s="842"/>
    </row>
    <row r="1072" spans="41:46" ht="18" customHeight="1" x14ac:dyDescent="0.15">
      <c r="AQ1072" s="822"/>
      <c r="AR1072" s="822"/>
      <c r="AS1072" s="822"/>
      <c r="AT1072" s="822"/>
    </row>
    <row r="1073" spans="41:46" ht="18" customHeight="1" x14ac:dyDescent="0.15">
      <c r="AO1073" s="99"/>
      <c r="AQ1073" s="822"/>
      <c r="AR1073" s="822"/>
      <c r="AS1073" s="1659"/>
      <c r="AT1073" s="822"/>
    </row>
    <row r="1074" spans="41:46" x14ac:dyDescent="0.15">
      <c r="AQ1074" s="822"/>
      <c r="AR1074" s="813"/>
      <c r="AS1074" s="842"/>
      <c r="AT1074" s="1659"/>
    </row>
    <row r="1075" spans="41:46" x14ac:dyDescent="0.15">
      <c r="AQ1075" s="822"/>
      <c r="AR1075" s="822"/>
      <c r="AS1075" s="822"/>
      <c r="AT1075" s="822"/>
    </row>
    <row r="1076" spans="41:46" ht="18" customHeight="1" x14ac:dyDescent="0.15">
      <c r="AO1076" s="99"/>
      <c r="AQ1076" s="822"/>
      <c r="AR1076" s="822"/>
      <c r="AS1076" s="822"/>
      <c r="AT1076" s="822"/>
    </row>
    <row r="1077" spans="41:46" ht="18" customHeight="1" x14ac:dyDescent="0.15">
      <c r="AQ1077" s="822"/>
      <c r="AR1077" s="822"/>
      <c r="AS1077" s="822"/>
      <c r="AT1077" s="822"/>
    </row>
    <row r="1078" spans="41:46" ht="18" customHeight="1" x14ac:dyDescent="0.15">
      <c r="AQ1078" s="822"/>
      <c r="AR1078" s="822"/>
      <c r="AS1078" s="822"/>
      <c r="AT1078" s="822"/>
    </row>
    <row r="1079" spans="41:46" ht="18" customHeight="1" x14ac:dyDescent="0.15">
      <c r="AQ1079" s="822"/>
      <c r="AR1079" s="822"/>
      <c r="AS1079" s="822"/>
      <c r="AT1079" s="822"/>
    </row>
    <row r="1080" spans="41:46" ht="18" customHeight="1" x14ac:dyDescent="0.15">
      <c r="AQ1080" s="822"/>
      <c r="AR1080" s="822"/>
      <c r="AS1080" s="822"/>
      <c r="AT1080" s="822"/>
    </row>
    <row r="1081" spans="41:46" ht="18" customHeight="1" x14ac:dyDescent="0.15">
      <c r="AQ1081" s="1659"/>
      <c r="AR1081" s="1659"/>
      <c r="AS1081" s="822"/>
      <c r="AT1081" s="822"/>
    </row>
    <row r="1082" spans="41:46" ht="18" customHeight="1" x14ac:dyDescent="0.15">
      <c r="AQ1082" s="822"/>
      <c r="AR1082" s="822"/>
      <c r="AS1082" s="822"/>
      <c r="AT1082" s="1659"/>
    </row>
    <row r="1083" spans="41:46" ht="18" customHeight="1" x14ac:dyDescent="0.15">
      <c r="AQ1083" s="822"/>
      <c r="AR1083" s="822"/>
      <c r="AS1083" s="822"/>
      <c r="AT1083" s="813"/>
    </row>
    <row r="1084" spans="41:46" x14ac:dyDescent="0.15">
      <c r="AQ1084" s="1659"/>
      <c r="AR1084" s="1659"/>
      <c r="AS1084" s="822"/>
      <c r="AT1084" s="822"/>
    </row>
    <row r="1085" spans="41:46" ht="18" customHeight="1" x14ac:dyDescent="0.15">
      <c r="AQ1085" s="1659"/>
      <c r="AR1085" s="1659"/>
      <c r="AS1085" s="822"/>
      <c r="AT1085" s="1659"/>
    </row>
    <row r="1086" spans="41:46" ht="18" customHeight="1" x14ac:dyDescent="0.15">
      <c r="AQ1086" s="822"/>
      <c r="AR1086" s="822"/>
      <c r="AS1086" s="842"/>
      <c r="AT1086" s="813"/>
    </row>
    <row r="1087" spans="41:46" x14ac:dyDescent="0.15">
      <c r="AS1087" s="822"/>
      <c r="AT1087" s="822"/>
    </row>
    <row r="1088" spans="41:46" ht="18" customHeight="1" x14ac:dyDescent="0.15">
      <c r="AS1088" s="822"/>
      <c r="AT1088" s="822"/>
    </row>
    <row r="1089" spans="43:46" ht="18" customHeight="1" x14ac:dyDescent="0.15">
      <c r="AQ1089" s="822"/>
      <c r="AR1089" s="822"/>
      <c r="AS1089" s="822"/>
      <c r="AT1089" s="822"/>
    </row>
    <row r="1090" spans="43:46" x14ac:dyDescent="0.15">
      <c r="AQ1090" s="822"/>
      <c r="AR1090" s="822"/>
      <c r="AS1090" s="822"/>
      <c r="AT1090" s="822"/>
    </row>
    <row r="1091" spans="43:46" ht="18" customHeight="1" x14ac:dyDescent="0.15">
      <c r="AQ1091" s="822"/>
      <c r="AR1091" s="822"/>
      <c r="AS1091" s="822"/>
      <c r="AT1091" s="822"/>
    </row>
    <row r="1092" spans="43:46" ht="18" customHeight="1" x14ac:dyDescent="0.15">
      <c r="AQ1092" s="822"/>
      <c r="AR1092" s="822"/>
      <c r="AS1092" s="822"/>
      <c r="AT1092" s="822"/>
    </row>
    <row r="1093" spans="43:46" ht="18" customHeight="1" x14ac:dyDescent="0.15">
      <c r="AQ1093" s="822"/>
      <c r="AR1093" s="822"/>
      <c r="AS1093" s="1659"/>
      <c r="AT1093" s="822"/>
    </row>
    <row r="1094" spans="43:46" ht="18" customHeight="1" x14ac:dyDescent="0.15">
      <c r="AQ1094" s="822"/>
      <c r="AR1094" s="822"/>
      <c r="AS1094" s="822"/>
      <c r="AT1094" s="822"/>
    </row>
    <row r="1095" spans="43:46" ht="18" customHeight="1" x14ac:dyDescent="0.15">
      <c r="AQ1095" s="822"/>
      <c r="AR1095" s="813"/>
      <c r="AS1095" s="822"/>
      <c r="AT1095" s="822"/>
    </row>
    <row r="1096" spans="43:46" ht="18" customHeight="1" x14ac:dyDescent="0.15">
      <c r="AQ1096" s="822"/>
      <c r="AR1096" s="822"/>
      <c r="AS1096" s="1659"/>
      <c r="AT1096" s="822"/>
    </row>
    <row r="1097" spans="43:46" ht="18" customHeight="1" x14ac:dyDescent="0.15">
      <c r="AQ1097" s="822"/>
      <c r="AR1097" s="822"/>
      <c r="AS1097" s="1659"/>
      <c r="AT1097" s="822"/>
    </row>
    <row r="1098" spans="43:46" ht="18" customHeight="1" x14ac:dyDescent="0.15">
      <c r="AQ1098" s="822"/>
      <c r="AR1098" s="822"/>
      <c r="AS1098" s="842"/>
      <c r="AT1098" s="813"/>
    </row>
    <row r="1099" spans="43:46" x14ac:dyDescent="0.15">
      <c r="AQ1099" s="822"/>
      <c r="AR1099" s="822"/>
      <c r="AT1099" s="822"/>
    </row>
    <row r="1100" spans="43:46" ht="18" customHeight="1" x14ac:dyDescent="0.15">
      <c r="AQ1100" s="1659"/>
      <c r="AR1100" s="1659"/>
      <c r="AT1100" s="822"/>
    </row>
    <row r="1101" spans="43:46" ht="18" customHeight="1" x14ac:dyDescent="0.15">
      <c r="AS1101" s="822"/>
      <c r="AT1101" s="822"/>
    </row>
    <row r="1102" spans="43:46" x14ac:dyDescent="0.15">
      <c r="AS1102" s="822"/>
      <c r="AT1102" s="822"/>
    </row>
    <row r="1103" spans="43:46" ht="18" customHeight="1" x14ac:dyDescent="0.15">
      <c r="AQ1103" s="822"/>
      <c r="AR1103" s="822"/>
      <c r="AS1103" s="822"/>
      <c r="AT1103" s="822"/>
    </row>
    <row r="1104" spans="43:46" ht="18" customHeight="1" x14ac:dyDescent="0.15">
      <c r="AQ1104" s="822"/>
      <c r="AR1104" s="822"/>
      <c r="AS1104" s="1653"/>
      <c r="AT1104" s="822"/>
    </row>
    <row r="1105" spans="41:46" x14ac:dyDescent="0.15">
      <c r="AQ1105" s="822"/>
      <c r="AR1105" s="822"/>
      <c r="AS1105" s="822"/>
      <c r="AT1105" s="1659"/>
    </row>
    <row r="1106" spans="41:46" ht="18" customHeight="1" x14ac:dyDescent="0.15">
      <c r="AQ1106" s="822"/>
      <c r="AR1106" s="822"/>
      <c r="AS1106" s="822"/>
      <c r="AT1106" s="822"/>
    </row>
    <row r="1107" spans="41:46" ht="18" customHeight="1" x14ac:dyDescent="0.15">
      <c r="AS1107" s="842"/>
      <c r="AT1107" s="822"/>
    </row>
    <row r="1108" spans="41:46" x14ac:dyDescent="0.15">
      <c r="AS1108" s="822"/>
      <c r="AT1108" s="1659"/>
    </row>
    <row r="1109" spans="41:46" ht="18" customHeight="1" x14ac:dyDescent="0.15">
      <c r="AQ1109" s="842"/>
      <c r="AR1109" s="842"/>
      <c r="AS1109" s="822"/>
      <c r="AT1109" s="1659"/>
    </row>
    <row r="1110" spans="41:46" ht="18" customHeight="1" x14ac:dyDescent="0.15">
      <c r="AS1110" s="1653"/>
      <c r="AT1110" s="822"/>
    </row>
    <row r="1111" spans="41:46" x14ac:dyDescent="0.15">
      <c r="AS1111" s="822"/>
    </row>
    <row r="1112" spans="41:46" x14ac:dyDescent="0.15">
      <c r="AQ1112" s="1642"/>
      <c r="AR1112" s="1642"/>
      <c r="AS1112" s="822"/>
    </row>
    <row r="1113" spans="41:46" x14ac:dyDescent="0.15">
      <c r="AQ1113" s="1642"/>
      <c r="AR1113" s="1642"/>
      <c r="AS1113" s="822"/>
      <c r="AT1113" s="822"/>
    </row>
    <row r="1114" spans="41:46" x14ac:dyDescent="0.15">
      <c r="AQ1114" s="1642"/>
      <c r="AR1114" s="1642"/>
      <c r="AT1114" s="822"/>
    </row>
    <row r="1115" spans="41:46" x14ac:dyDescent="0.15">
      <c r="AT1115" s="822"/>
    </row>
    <row r="1116" spans="41:46" x14ac:dyDescent="0.15">
      <c r="AS1116" s="822"/>
      <c r="AT1116" s="822"/>
    </row>
    <row r="1117" spans="41:46" x14ac:dyDescent="0.15">
      <c r="AQ1117" s="842"/>
      <c r="AR1117" s="842"/>
      <c r="AS1117" s="822"/>
      <c r="AT1117" s="822"/>
    </row>
    <row r="1118" spans="41:46" x14ac:dyDescent="0.15">
      <c r="AQ1118" s="822"/>
      <c r="AR1118" s="822"/>
      <c r="AS1118" s="822"/>
      <c r="AT1118" s="822"/>
    </row>
    <row r="1119" spans="41:46" ht="18" customHeight="1" x14ac:dyDescent="0.15">
      <c r="AO1119" s="740"/>
      <c r="AQ1119" s="822"/>
      <c r="AR1119" s="822"/>
      <c r="AS1119" s="1659"/>
      <c r="AT1119" s="813"/>
    </row>
    <row r="1120" spans="41:46" ht="18" customHeight="1" x14ac:dyDescent="0.15">
      <c r="AQ1120" s="1659"/>
      <c r="AR1120" s="1659"/>
      <c r="AT1120" s="822"/>
    </row>
    <row r="1121" spans="41:46" x14ac:dyDescent="0.15">
      <c r="AQ1121" s="822"/>
      <c r="AR1121" s="822"/>
      <c r="AT1121" s="822"/>
    </row>
    <row r="1122" spans="41:46" ht="18" customHeight="1" x14ac:dyDescent="0.15">
      <c r="AS1122" s="822"/>
      <c r="AT1122" s="822"/>
    </row>
    <row r="1123" spans="41:46" x14ac:dyDescent="0.15">
      <c r="AQ1123" s="1659"/>
      <c r="AR1123" s="1659"/>
      <c r="AT1123" s="1653"/>
    </row>
    <row r="1124" spans="41:46" x14ac:dyDescent="0.15">
      <c r="AQ1124" s="822"/>
      <c r="AR1124" s="822"/>
      <c r="AT1124" s="822"/>
    </row>
    <row r="1125" spans="41:46" x14ac:dyDescent="0.15">
      <c r="AQ1125" s="822"/>
      <c r="AR1125" s="822"/>
      <c r="AS1125" s="1642"/>
      <c r="AT1125" s="822"/>
    </row>
    <row r="1126" spans="41:46" x14ac:dyDescent="0.15">
      <c r="AO1126" s="1663"/>
      <c r="AQ1126" s="1659"/>
      <c r="AR1126" s="1659"/>
      <c r="AS1126" s="1642"/>
      <c r="AT1126" s="822"/>
    </row>
    <row r="1127" spans="41:46" x14ac:dyDescent="0.15">
      <c r="AO1127" s="1663"/>
      <c r="AQ1127" s="822"/>
      <c r="AR1127" s="822"/>
      <c r="AS1127" s="1642"/>
    </row>
    <row r="1128" spans="41:46" x14ac:dyDescent="0.15">
      <c r="AO1128" s="1663"/>
    </row>
    <row r="1129" spans="41:46" x14ac:dyDescent="0.15">
      <c r="AO1129" s="1663"/>
      <c r="AQ1129" s="1659"/>
      <c r="AR1129" s="1659"/>
      <c r="AT1129" s="1659"/>
    </row>
    <row r="1130" spans="41:46" x14ac:dyDescent="0.15">
      <c r="AO1130" s="1663"/>
      <c r="AQ1130" s="822"/>
      <c r="AR1130" s="822"/>
      <c r="AS1130" s="842"/>
      <c r="AT1130" s="822"/>
    </row>
    <row r="1131" spans="41:46" x14ac:dyDescent="0.15">
      <c r="AO1131" s="1663"/>
      <c r="AQ1131" s="822"/>
      <c r="AR1131" s="822"/>
      <c r="AS1131" s="822"/>
      <c r="AT1131" s="822"/>
    </row>
    <row r="1132" spans="41:46" x14ac:dyDescent="0.15">
      <c r="AO1132" s="1663"/>
      <c r="AQ1132" s="1659"/>
      <c r="AR1132" s="1659"/>
      <c r="AS1132" s="822"/>
      <c r="AT1132" s="822"/>
    </row>
    <row r="1133" spans="41:46" x14ac:dyDescent="0.15">
      <c r="AO1133" s="1663"/>
      <c r="AQ1133" s="822"/>
      <c r="AR1133" s="822"/>
      <c r="AS1133" s="1659"/>
    </row>
    <row r="1134" spans="41:46" x14ac:dyDescent="0.15">
      <c r="AO1134" s="1663"/>
      <c r="AS1134" s="822"/>
    </row>
    <row r="1135" spans="41:46" x14ac:dyDescent="0.15">
      <c r="AO1135" s="744"/>
      <c r="AT1135" s="822"/>
    </row>
    <row r="1136" spans="41:46" x14ac:dyDescent="0.15">
      <c r="AQ1136" s="822"/>
      <c r="AR1136" s="822"/>
      <c r="AS1136" s="1659"/>
    </row>
    <row r="1137" spans="41:46" x14ac:dyDescent="0.15">
      <c r="AS1137" s="822"/>
    </row>
    <row r="1138" spans="41:46" x14ac:dyDescent="0.15">
      <c r="AO1138" s="740"/>
      <c r="AS1138" s="822"/>
      <c r="AT1138" s="1642"/>
    </row>
    <row r="1139" spans="41:46" x14ac:dyDescent="0.15">
      <c r="AO1139" s="740"/>
      <c r="AQ1139" s="1659"/>
      <c r="AR1139" s="1659"/>
      <c r="AS1139" s="1659"/>
      <c r="AT1139" s="1642"/>
    </row>
    <row r="1140" spans="41:46" x14ac:dyDescent="0.15">
      <c r="AQ1140" s="1659"/>
      <c r="AR1140" s="1659"/>
      <c r="AS1140" s="822"/>
      <c r="AT1140" s="1642"/>
    </row>
    <row r="1141" spans="41:46" x14ac:dyDescent="0.15">
      <c r="AQ1141" s="1659"/>
      <c r="AR1141" s="1659"/>
    </row>
    <row r="1142" spans="41:46" x14ac:dyDescent="0.15">
      <c r="AO1142" s="744"/>
      <c r="AQ1142" s="822"/>
      <c r="AR1142" s="822"/>
      <c r="AS1142" s="1659"/>
    </row>
    <row r="1143" spans="41:46" x14ac:dyDescent="0.15">
      <c r="AO1143" s="740"/>
      <c r="AQ1143" s="1659"/>
      <c r="AR1143" s="1659"/>
      <c r="AS1143" s="822"/>
      <c r="AT1143" s="842"/>
    </row>
    <row r="1144" spans="41:46" x14ac:dyDescent="0.15">
      <c r="AQ1144" s="1659"/>
      <c r="AR1144" s="1659"/>
      <c r="AS1144" s="822"/>
      <c r="AT1144" s="822"/>
    </row>
    <row r="1145" spans="41:46" x14ac:dyDescent="0.15">
      <c r="AQ1145" s="1659"/>
      <c r="AR1145" s="1659"/>
      <c r="AS1145" s="1659"/>
      <c r="AT1145" s="822"/>
    </row>
    <row r="1146" spans="41:46" x14ac:dyDescent="0.15">
      <c r="AO1146" s="744"/>
      <c r="AQ1146" s="1659"/>
      <c r="AR1146" s="1659"/>
      <c r="AS1146" s="822"/>
      <c r="AT1146" s="1659"/>
    </row>
    <row r="1147" spans="41:46" x14ac:dyDescent="0.15">
      <c r="AO1147" s="744"/>
      <c r="AQ1147" s="1659"/>
      <c r="AR1147" s="1659"/>
      <c r="AT1147" s="822"/>
    </row>
    <row r="1148" spans="41:46" x14ac:dyDescent="0.15">
      <c r="AO1148" s="41"/>
      <c r="AQ1148" s="1659"/>
      <c r="AR1148" s="1659"/>
    </row>
    <row r="1149" spans="41:46" x14ac:dyDescent="0.15">
      <c r="AQ1149" s="1659"/>
      <c r="AR1149" s="1659"/>
      <c r="AS1149" s="822"/>
      <c r="AT1149" s="1659"/>
    </row>
    <row r="1150" spans="41:46" x14ac:dyDescent="0.15">
      <c r="AQ1150" s="1659"/>
      <c r="AR1150" s="1659"/>
      <c r="AT1150" s="822"/>
    </row>
    <row r="1151" spans="41:46" x14ac:dyDescent="0.15">
      <c r="AQ1151" s="1659"/>
      <c r="AR1151" s="1659"/>
      <c r="AT1151" s="822"/>
    </row>
    <row r="1152" spans="41:46" x14ac:dyDescent="0.15">
      <c r="AQ1152" s="1659"/>
      <c r="AR1152" s="1659"/>
      <c r="AS1152" s="822"/>
      <c r="AT1152" s="1659"/>
    </row>
    <row r="1153" spans="41:46" ht="18" customHeight="1" x14ac:dyDescent="0.15">
      <c r="AO1153" s="41"/>
      <c r="AQ1153" s="1659"/>
      <c r="AR1153" s="1659"/>
      <c r="AS1153" s="822"/>
      <c r="AT1153" s="822"/>
    </row>
    <row r="1154" spans="41:46" x14ac:dyDescent="0.15">
      <c r="AO1154" s="41"/>
      <c r="AQ1154" s="1659"/>
      <c r="AR1154" s="1659"/>
      <c r="AS1154" s="822"/>
    </row>
    <row r="1155" spans="41:46" x14ac:dyDescent="0.15">
      <c r="AO1155" s="41"/>
      <c r="AQ1155" s="1659"/>
      <c r="AR1155" s="1659"/>
      <c r="AS1155" s="822"/>
      <c r="AT1155" s="1659"/>
    </row>
    <row r="1156" spans="41:46" x14ac:dyDescent="0.15">
      <c r="AO1156" s="41"/>
      <c r="AQ1156" s="1659"/>
      <c r="AR1156" s="1659"/>
      <c r="AS1156" s="1659"/>
      <c r="AT1156" s="822"/>
    </row>
    <row r="1157" spans="41:46" x14ac:dyDescent="0.15">
      <c r="AO1157" s="41"/>
      <c r="AQ1157" s="822"/>
      <c r="AR1157" s="822"/>
      <c r="AS1157" s="822"/>
      <c r="AT1157" s="822"/>
    </row>
    <row r="1158" spans="41:46" x14ac:dyDescent="0.15">
      <c r="AO1158" s="41"/>
      <c r="AQ1158" s="1659"/>
      <c r="AR1158" s="1659"/>
      <c r="AS1158" s="822"/>
      <c r="AT1158" s="1659"/>
    </row>
    <row r="1159" spans="41:46" x14ac:dyDescent="0.15">
      <c r="AO1159" s="41"/>
      <c r="AQ1159" s="822"/>
      <c r="AR1159" s="822"/>
      <c r="AS1159" s="1659"/>
      <c r="AT1159" s="822"/>
    </row>
    <row r="1160" spans="41:46" x14ac:dyDescent="0.15">
      <c r="AO1160" s="41"/>
      <c r="AQ1160" s="822"/>
      <c r="AR1160" s="822"/>
      <c r="AS1160" s="822"/>
    </row>
    <row r="1161" spans="41:46" x14ac:dyDescent="0.15">
      <c r="AQ1161" s="1659"/>
      <c r="AR1161" s="1659"/>
      <c r="AS1161" s="822"/>
    </row>
    <row r="1162" spans="41:46" x14ac:dyDescent="0.15">
      <c r="AS1162" s="1659"/>
      <c r="AT1162" s="822"/>
    </row>
    <row r="1163" spans="41:46" x14ac:dyDescent="0.15">
      <c r="AQ1163" s="822"/>
      <c r="AR1163" s="822"/>
      <c r="AS1163" s="822"/>
    </row>
    <row r="1164" spans="41:46" ht="18" customHeight="1" x14ac:dyDescent="0.15">
      <c r="AQ1164" s="1659"/>
      <c r="AR1164" s="1659"/>
      <c r="AS1164" s="822"/>
    </row>
    <row r="1165" spans="41:46" x14ac:dyDescent="0.15">
      <c r="AO1165" s="41"/>
      <c r="AQ1165" s="822"/>
      <c r="AR1165" s="1659"/>
      <c r="AS1165" s="822"/>
      <c r="AT1165" s="822"/>
    </row>
    <row r="1166" spans="41:46" x14ac:dyDescent="0.15">
      <c r="AO1166" s="41"/>
      <c r="AQ1166" s="822"/>
      <c r="AR1166" s="822"/>
      <c r="AS1166" s="822"/>
      <c r="AT1166" s="822"/>
    </row>
    <row r="1167" spans="41:46" x14ac:dyDescent="0.15">
      <c r="AQ1167" s="1659"/>
      <c r="AR1167" s="1659"/>
      <c r="AS1167" s="822"/>
      <c r="AT1167" s="822"/>
    </row>
    <row r="1168" spans="41:46" x14ac:dyDescent="0.15">
      <c r="AO1168" s="41"/>
      <c r="AQ1168" s="822"/>
      <c r="AR1168" s="1659"/>
      <c r="AS1168" s="822"/>
      <c r="AT1168" s="822"/>
    </row>
    <row r="1169" spans="41:46" x14ac:dyDescent="0.15">
      <c r="AO1169" s="41"/>
      <c r="AS1169" s="1659"/>
      <c r="AT1169" s="822"/>
    </row>
    <row r="1170" spans="41:46" ht="18" customHeight="1" x14ac:dyDescent="0.15">
      <c r="AQ1170" s="1659"/>
      <c r="AR1170" s="1659"/>
      <c r="AS1170" s="822"/>
      <c r="AT1170" s="822"/>
    </row>
    <row r="1171" spans="41:46" ht="18" customHeight="1" x14ac:dyDescent="0.15">
      <c r="AO1171" s="41"/>
      <c r="AQ1171" s="822"/>
      <c r="AR1171" s="1659"/>
      <c r="AS1171" s="822"/>
      <c r="AT1171" s="822"/>
    </row>
    <row r="1172" spans="41:46" x14ac:dyDescent="0.15">
      <c r="AO1172" s="41"/>
      <c r="AQ1172" s="822"/>
      <c r="AR1172" s="822"/>
      <c r="AS1172" s="1659"/>
      <c r="AT1172" s="822"/>
    </row>
    <row r="1173" spans="41:46" x14ac:dyDescent="0.15">
      <c r="AQ1173" s="1659"/>
      <c r="AR1173" s="1659"/>
      <c r="AS1173" s="822"/>
      <c r="AT1173" s="822"/>
    </row>
    <row r="1174" spans="41:46" x14ac:dyDescent="0.15">
      <c r="AO1174" s="41"/>
      <c r="AQ1174" s="822"/>
      <c r="AR1174" s="822"/>
      <c r="AS1174" s="822"/>
      <c r="AT1174" s="769"/>
    </row>
    <row r="1175" spans="41:46" x14ac:dyDescent="0.15">
      <c r="AO1175" s="41"/>
      <c r="AS1175" s="1659"/>
      <c r="AT1175" s="822"/>
    </row>
    <row r="1176" spans="41:46" x14ac:dyDescent="0.15">
      <c r="AT1176" s="822"/>
    </row>
    <row r="1177" spans="41:46" x14ac:dyDescent="0.15">
      <c r="AO1177" s="41"/>
      <c r="AQ1177" s="822"/>
      <c r="AR1177" s="822"/>
      <c r="AS1177" s="822"/>
      <c r="AT1177" s="822"/>
    </row>
    <row r="1178" spans="41:46" x14ac:dyDescent="0.15">
      <c r="AO1178" s="41"/>
      <c r="AS1178" s="1659"/>
      <c r="AT1178" s="822"/>
    </row>
    <row r="1179" spans="41:46" x14ac:dyDescent="0.15">
      <c r="AS1179" s="822"/>
      <c r="AT1179" s="822"/>
    </row>
    <row r="1180" spans="41:46" x14ac:dyDescent="0.15">
      <c r="AQ1180" s="822"/>
      <c r="AR1180" s="822"/>
      <c r="AS1180" s="822"/>
      <c r="AT1180" s="1659"/>
    </row>
    <row r="1181" spans="41:46" x14ac:dyDescent="0.15">
      <c r="AQ1181" s="822"/>
      <c r="AR1181" s="822"/>
      <c r="AS1181" s="1659"/>
      <c r="AT1181" s="813"/>
    </row>
    <row r="1182" spans="41:46" x14ac:dyDescent="0.15">
      <c r="AQ1182" s="822"/>
      <c r="AR1182" s="822"/>
      <c r="AS1182" s="822"/>
      <c r="AT1182" s="822"/>
    </row>
    <row r="1183" spans="41:46" x14ac:dyDescent="0.15">
      <c r="AQ1183" s="1659"/>
      <c r="AR1183" s="1659"/>
      <c r="AT1183" s="822"/>
    </row>
    <row r="1184" spans="41:46" x14ac:dyDescent="0.15">
      <c r="AO1184" s="41"/>
      <c r="AQ1184" s="1659"/>
      <c r="AR1184" s="1659"/>
      <c r="AS1184" s="1659"/>
      <c r="AT1184" s="1659"/>
    </row>
    <row r="1185" spans="41:46" x14ac:dyDescent="0.15">
      <c r="AQ1185" s="1659"/>
      <c r="AR1185" s="1659"/>
      <c r="AS1185" s="822"/>
      <c r="AT1185" s="822"/>
    </row>
    <row r="1186" spans="41:46" x14ac:dyDescent="0.15">
      <c r="AO1186" s="41"/>
      <c r="AQ1186" s="822"/>
      <c r="AR1186" s="822"/>
      <c r="AS1186" s="822"/>
      <c r="AT1186" s="1659"/>
    </row>
    <row r="1187" spans="41:46" x14ac:dyDescent="0.15">
      <c r="AO1187" s="41"/>
      <c r="AQ1187" s="1659"/>
      <c r="AR1187" s="1659"/>
      <c r="AS1187" s="1659"/>
      <c r="AT1187" s="822"/>
    </row>
    <row r="1188" spans="41:46" x14ac:dyDescent="0.15">
      <c r="AQ1188" s="1659"/>
      <c r="AR1188" s="1659"/>
      <c r="AS1188" s="822"/>
      <c r="AT1188" s="822"/>
    </row>
    <row r="1189" spans="41:46" x14ac:dyDescent="0.15">
      <c r="AO1189" s="41"/>
      <c r="AQ1189" s="822"/>
      <c r="AR1189" s="822"/>
      <c r="AT1189" s="1659"/>
    </row>
    <row r="1190" spans="41:46" x14ac:dyDescent="0.15">
      <c r="AO1190" s="41"/>
      <c r="AQ1190" s="822"/>
      <c r="AR1190" s="822"/>
    </row>
    <row r="1191" spans="41:46" x14ac:dyDescent="0.15">
      <c r="AQ1191" s="822"/>
      <c r="AR1191" s="822"/>
      <c r="AS1191" s="822"/>
      <c r="AT1191" s="822"/>
    </row>
    <row r="1192" spans="41:46" x14ac:dyDescent="0.15">
      <c r="AO1192" s="41"/>
      <c r="AQ1192" s="769"/>
      <c r="AR1192" s="1653"/>
      <c r="AT1192" s="1659"/>
    </row>
    <row r="1193" spans="41:46" ht="18" customHeight="1" x14ac:dyDescent="0.15">
      <c r="AQ1193" s="842"/>
      <c r="AR1193" s="842"/>
      <c r="AT1193" s="822"/>
    </row>
    <row r="1194" spans="41:46" ht="18" customHeight="1" x14ac:dyDescent="0.15">
      <c r="AQ1194" s="842"/>
      <c r="AR1194" s="842"/>
      <c r="AS1194" s="1659"/>
      <c r="AT1194" s="822"/>
    </row>
    <row r="1195" spans="41:46" ht="18" customHeight="1" x14ac:dyDescent="0.15">
      <c r="AO1195" s="41"/>
      <c r="AQ1195" s="769"/>
      <c r="AR1195" s="1653"/>
      <c r="AS1195" s="822"/>
      <c r="AT1195" s="1659"/>
    </row>
    <row r="1196" spans="41:46" x14ac:dyDescent="0.15">
      <c r="AQ1196" s="822"/>
      <c r="AR1196" s="822"/>
      <c r="AS1196" s="822"/>
      <c r="AT1196" s="822"/>
    </row>
    <row r="1197" spans="41:46" x14ac:dyDescent="0.15">
      <c r="AQ1197" s="822"/>
      <c r="AR1197" s="822"/>
      <c r="AS1197" s="822"/>
    </row>
    <row r="1198" spans="41:46" x14ac:dyDescent="0.15">
      <c r="AO1198" s="41"/>
      <c r="AQ1198" s="1659"/>
      <c r="AR1198" s="1659"/>
      <c r="AS1198" s="822"/>
      <c r="AT1198" s="1659"/>
    </row>
    <row r="1199" spans="41:46" x14ac:dyDescent="0.15">
      <c r="AS1199" s="822"/>
      <c r="AT1199" s="822"/>
    </row>
    <row r="1200" spans="41:46" x14ac:dyDescent="0.15">
      <c r="AQ1200" s="822"/>
      <c r="AR1200" s="822"/>
      <c r="AS1200" s="822"/>
      <c r="AT1200" s="822"/>
    </row>
    <row r="1201" spans="41:46" x14ac:dyDescent="0.15">
      <c r="AQ1201" s="1659"/>
      <c r="AR1201" s="1659"/>
      <c r="AS1201" s="1659"/>
      <c r="AT1201" s="1659"/>
    </row>
    <row r="1202" spans="41:46" x14ac:dyDescent="0.15">
      <c r="AQ1202" s="822"/>
      <c r="AR1202" s="822"/>
      <c r="AS1202" s="822"/>
      <c r="AT1202" s="822"/>
    </row>
    <row r="1203" spans="41:46" x14ac:dyDescent="0.15">
      <c r="AQ1203" s="822"/>
      <c r="AR1203" s="822"/>
      <c r="AS1203" s="1659"/>
    </row>
    <row r="1204" spans="41:46" x14ac:dyDescent="0.15">
      <c r="AQ1204" s="822"/>
      <c r="AR1204" s="1659"/>
      <c r="AS1204" s="1659"/>
    </row>
    <row r="1205" spans="41:46" x14ac:dyDescent="0.15">
      <c r="AQ1205" s="822"/>
      <c r="AR1205" s="822"/>
      <c r="AS1205" s="1659"/>
      <c r="AT1205" s="822"/>
    </row>
    <row r="1206" spans="41:46" x14ac:dyDescent="0.15">
      <c r="AQ1206" s="822"/>
      <c r="AR1206" s="822"/>
      <c r="AS1206" s="1653"/>
    </row>
    <row r="1207" spans="41:46" x14ac:dyDescent="0.15">
      <c r="AO1207" s="41"/>
      <c r="AQ1207" s="822"/>
      <c r="AR1207" s="822"/>
      <c r="AS1207" s="1659"/>
    </row>
    <row r="1208" spans="41:46" x14ac:dyDescent="0.15">
      <c r="AO1208" s="41"/>
      <c r="AQ1208" s="822"/>
      <c r="AR1208" s="822"/>
      <c r="AS1208" s="1659"/>
      <c r="AT1208" s="1659"/>
    </row>
    <row r="1209" spans="41:46" x14ac:dyDescent="0.15">
      <c r="AQ1209" s="822"/>
      <c r="AR1209" s="822"/>
      <c r="AS1209" s="822"/>
      <c r="AT1209" s="1659"/>
    </row>
    <row r="1210" spans="41:46" x14ac:dyDescent="0.15">
      <c r="AO1210" s="41"/>
      <c r="AQ1210" s="822"/>
      <c r="AR1210" s="822"/>
      <c r="AS1210" s="842"/>
      <c r="AT1210" s="1659"/>
    </row>
    <row r="1211" spans="41:46" x14ac:dyDescent="0.15">
      <c r="AO1211" s="41"/>
      <c r="AQ1211" s="822"/>
      <c r="AR1211" s="822"/>
      <c r="AS1211" s="842"/>
      <c r="AT1211" s="822"/>
    </row>
    <row r="1212" spans="41:46" x14ac:dyDescent="0.15">
      <c r="AQ1212" s="822"/>
      <c r="AR1212" s="822"/>
      <c r="AS1212" s="1659"/>
      <c r="AT1212" s="1659"/>
    </row>
    <row r="1213" spans="41:46" x14ac:dyDescent="0.15">
      <c r="AO1213" s="41"/>
      <c r="AQ1213" s="822"/>
      <c r="AR1213" s="822"/>
      <c r="AT1213" s="822"/>
    </row>
    <row r="1214" spans="41:46" x14ac:dyDescent="0.15">
      <c r="AO1214" s="41"/>
      <c r="AQ1214" s="822"/>
      <c r="AR1214" s="822"/>
      <c r="AS1214" s="842"/>
      <c r="AT1214" s="822"/>
    </row>
    <row r="1215" spans="41:46" x14ac:dyDescent="0.15">
      <c r="AO1215" s="41"/>
      <c r="AQ1215" s="822"/>
      <c r="AR1215" s="822"/>
      <c r="AS1215" s="1659"/>
      <c r="AT1215" s="822"/>
    </row>
    <row r="1216" spans="41:46" x14ac:dyDescent="0.15">
      <c r="AO1216" s="41"/>
      <c r="AQ1216" s="822"/>
      <c r="AR1216" s="822"/>
      <c r="AS1216" s="842"/>
      <c r="AT1216" s="1659"/>
    </row>
    <row r="1217" spans="41:46" x14ac:dyDescent="0.15">
      <c r="AO1217" s="41"/>
      <c r="AQ1217" s="822"/>
      <c r="AR1217" s="822"/>
      <c r="AS1217" s="842"/>
      <c r="AT1217" s="842"/>
    </row>
    <row r="1218" spans="41:46" x14ac:dyDescent="0.15">
      <c r="AQ1218" s="822"/>
      <c r="AR1218" s="822"/>
      <c r="AS1218" s="822"/>
      <c r="AT1218" s="822"/>
    </row>
    <row r="1219" spans="41:46" x14ac:dyDescent="0.15">
      <c r="AO1219" s="41"/>
      <c r="AQ1219" s="822"/>
      <c r="AR1219" s="822"/>
      <c r="AS1219" s="842"/>
      <c r="AT1219" s="822"/>
    </row>
    <row r="1220" spans="41:46" x14ac:dyDescent="0.15">
      <c r="AQ1220" s="822"/>
      <c r="AR1220" s="822"/>
      <c r="AS1220" s="842"/>
      <c r="AT1220" s="822"/>
    </row>
    <row r="1221" spans="41:46" x14ac:dyDescent="0.15">
      <c r="AQ1221" s="822"/>
      <c r="AR1221" s="822"/>
      <c r="AS1221" s="842"/>
      <c r="AT1221" s="822"/>
    </row>
    <row r="1222" spans="41:46" x14ac:dyDescent="0.15">
      <c r="AO1222" s="41"/>
      <c r="AQ1222" s="1659"/>
      <c r="AR1222" s="1659"/>
      <c r="AS1222" s="842"/>
      <c r="AT1222" s="822"/>
    </row>
    <row r="1223" spans="41:46" x14ac:dyDescent="0.15">
      <c r="AO1223" s="41"/>
      <c r="AQ1223" s="1659"/>
      <c r="AR1223" s="1659"/>
      <c r="AS1223" s="842"/>
      <c r="AT1223" s="822"/>
    </row>
    <row r="1224" spans="41:46" x14ac:dyDescent="0.15">
      <c r="AQ1224" s="1659"/>
      <c r="AR1224" s="1659"/>
      <c r="AS1224" s="842"/>
      <c r="AT1224" s="822"/>
    </row>
    <row r="1225" spans="41:46" x14ac:dyDescent="0.15">
      <c r="AO1225" s="100"/>
      <c r="AQ1225" s="1659"/>
      <c r="AR1225" s="1659"/>
      <c r="AS1225" s="842"/>
      <c r="AT1225" s="822"/>
    </row>
    <row r="1226" spans="41:46" x14ac:dyDescent="0.15">
      <c r="AQ1226" s="1659"/>
      <c r="AR1226" s="1659"/>
      <c r="AS1226" s="842"/>
      <c r="AT1226" s="1653"/>
    </row>
    <row r="1227" spans="41:46" x14ac:dyDescent="0.15">
      <c r="AQ1227" s="1659"/>
      <c r="AR1227" s="1659"/>
      <c r="AS1227" s="842"/>
    </row>
    <row r="1228" spans="41:46" x14ac:dyDescent="0.15">
      <c r="AO1228" s="41"/>
      <c r="AQ1228" s="842"/>
      <c r="AR1228" s="842"/>
      <c r="AS1228" s="842"/>
      <c r="AT1228" s="822"/>
    </row>
    <row r="1229" spans="41:46" x14ac:dyDescent="0.15">
      <c r="AO1229" s="100"/>
      <c r="AS1229" s="842"/>
      <c r="AT1229" s="1659"/>
    </row>
    <row r="1230" spans="41:46" x14ac:dyDescent="0.15">
      <c r="AS1230" s="842"/>
      <c r="AT1230" s="822"/>
    </row>
    <row r="1231" spans="41:46" x14ac:dyDescent="0.15">
      <c r="AQ1231" s="822"/>
      <c r="AR1231" s="822"/>
      <c r="AS1231" s="842"/>
      <c r="AT1231" s="822"/>
    </row>
    <row r="1232" spans="41:46" x14ac:dyDescent="0.15">
      <c r="AQ1232" s="1642"/>
      <c r="AR1232" s="1642"/>
      <c r="AS1232" s="842"/>
      <c r="AT1232" s="822"/>
    </row>
    <row r="1233" spans="41:46" x14ac:dyDescent="0.15">
      <c r="AQ1233" s="1659"/>
      <c r="AR1233" s="1659"/>
      <c r="AS1233" s="842"/>
      <c r="AT1233" s="822"/>
    </row>
    <row r="1234" spans="41:46" ht="18" customHeight="1" x14ac:dyDescent="0.15">
      <c r="AO1234" s="100"/>
      <c r="AQ1234" s="1659"/>
      <c r="AR1234" s="1659"/>
      <c r="AS1234" s="842"/>
      <c r="AT1234" s="822"/>
    </row>
    <row r="1235" spans="41:46" x14ac:dyDescent="0.15">
      <c r="AO1235" s="41"/>
      <c r="AS1235" s="842"/>
      <c r="AT1235" s="822"/>
    </row>
    <row r="1236" spans="41:46" x14ac:dyDescent="0.15">
      <c r="AS1236" s="842"/>
      <c r="AT1236" s="822"/>
    </row>
    <row r="1237" spans="41:46" x14ac:dyDescent="0.15">
      <c r="AQ1237" s="1659"/>
      <c r="AR1237" s="1659"/>
      <c r="AS1237" s="1659"/>
      <c r="AT1237" s="822"/>
    </row>
    <row r="1238" spans="41:46" x14ac:dyDescent="0.15">
      <c r="AO1238" s="41"/>
      <c r="AQ1238" s="1659"/>
      <c r="AR1238" s="1659"/>
      <c r="AS1238" s="1659"/>
      <c r="AT1238" s="822"/>
    </row>
    <row r="1239" spans="41:46" x14ac:dyDescent="0.15">
      <c r="AQ1239" s="1659"/>
      <c r="AR1239" s="1659"/>
      <c r="AS1239" s="1659"/>
      <c r="AT1239" s="822"/>
    </row>
    <row r="1240" spans="41:46" ht="18" customHeight="1" x14ac:dyDescent="0.15">
      <c r="AO1240" s="100"/>
      <c r="AQ1240" s="1659"/>
      <c r="AR1240" s="1659"/>
      <c r="AS1240" s="1659"/>
      <c r="AT1240" s="822"/>
    </row>
    <row r="1241" spans="41:46" ht="18" customHeight="1" x14ac:dyDescent="0.15">
      <c r="AO1241" s="41"/>
      <c r="AQ1241" s="1659"/>
      <c r="AR1241" s="1659"/>
      <c r="AS1241" s="1659"/>
      <c r="AT1241" s="822"/>
    </row>
    <row r="1242" spans="41:46" ht="18" customHeight="1" x14ac:dyDescent="0.15">
      <c r="AO1242" s="41"/>
      <c r="AQ1242" s="1659"/>
      <c r="AR1242" s="1659"/>
      <c r="AS1242" s="1659"/>
      <c r="AT1242" s="822"/>
    </row>
    <row r="1243" spans="41:46" x14ac:dyDescent="0.15">
      <c r="AO1243" s="100"/>
      <c r="AQ1243" s="1659"/>
      <c r="AR1243" s="822"/>
      <c r="AS1243" s="1659"/>
      <c r="AT1243" s="822"/>
    </row>
    <row r="1244" spans="41:46" ht="18" customHeight="1" x14ac:dyDescent="0.15">
      <c r="AO1244" s="41"/>
      <c r="AQ1244" s="1659"/>
      <c r="AR1244" s="1659"/>
      <c r="AT1244" s="822"/>
    </row>
    <row r="1245" spans="41:46" ht="18" customHeight="1" x14ac:dyDescent="0.15">
      <c r="AQ1245" s="1659"/>
      <c r="AR1245" s="1659"/>
      <c r="AT1245" s="822"/>
    </row>
    <row r="1246" spans="41:46" ht="18" customHeight="1" x14ac:dyDescent="0.15">
      <c r="AQ1246" s="822"/>
      <c r="AR1246" s="822"/>
      <c r="AS1246" s="822"/>
      <c r="AT1246" s="822"/>
    </row>
    <row r="1247" spans="41:46" ht="18" customHeight="1" x14ac:dyDescent="0.15">
      <c r="AO1247" s="41"/>
      <c r="AQ1247" s="1659"/>
      <c r="AR1247" s="1659"/>
      <c r="AS1247" s="1642"/>
      <c r="AT1247" s="822"/>
    </row>
    <row r="1248" spans="41:46" ht="18" customHeight="1" x14ac:dyDescent="0.15">
      <c r="AQ1248" s="1659"/>
      <c r="AR1248" s="1659"/>
      <c r="AS1248" s="1659"/>
      <c r="AT1248" s="822"/>
    </row>
    <row r="1249" spans="41:46" ht="18" customHeight="1" x14ac:dyDescent="0.15">
      <c r="AO1249" s="41"/>
      <c r="AQ1249" s="822"/>
      <c r="AR1249" s="822"/>
      <c r="AS1249" s="822"/>
      <c r="AT1249" s="822"/>
    </row>
    <row r="1250" spans="41:46" ht="18" customHeight="1" x14ac:dyDescent="0.15">
      <c r="AO1250" s="41"/>
      <c r="AQ1250" s="842"/>
      <c r="AR1250" s="842"/>
      <c r="AT1250" s="822"/>
    </row>
    <row r="1251" spans="41:46" ht="18" customHeight="1" x14ac:dyDescent="0.15">
      <c r="AQ1251" s="1659"/>
      <c r="AR1251" s="1659"/>
      <c r="AT1251" s="822"/>
    </row>
    <row r="1252" spans="41:46" ht="18" customHeight="1" x14ac:dyDescent="0.15">
      <c r="AO1252" s="41"/>
      <c r="AQ1252" s="822"/>
      <c r="AR1252" s="822"/>
      <c r="AS1252" s="1659"/>
      <c r="AT1252" s="822"/>
    </row>
    <row r="1253" spans="41:46" ht="18" customHeight="1" x14ac:dyDescent="0.15">
      <c r="AO1253" s="41"/>
      <c r="AQ1253" s="822"/>
      <c r="AR1253" s="822"/>
      <c r="AS1253" s="1659"/>
      <c r="AT1253" s="1659"/>
    </row>
    <row r="1254" spans="41:46" ht="18" customHeight="1" x14ac:dyDescent="0.15">
      <c r="AQ1254" s="1659"/>
      <c r="AR1254" s="1659"/>
      <c r="AS1254" s="1659"/>
      <c r="AT1254" s="1659"/>
    </row>
    <row r="1255" spans="41:46" ht="18" customHeight="1" x14ac:dyDescent="0.15">
      <c r="AO1255" s="41"/>
      <c r="AQ1255" s="822"/>
      <c r="AR1255" s="822"/>
      <c r="AS1255" s="822"/>
      <c r="AT1255" s="1659"/>
    </row>
    <row r="1256" spans="41:46" x14ac:dyDescent="0.15">
      <c r="AO1256" s="41"/>
      <c r="AQ1256" s="822"/>
      <c r="AR1256" s="822"/>
      <c r="AS1256" s="822"/>
      <c r="AT1256" s="1659"/>
    </row>
    <row r="1257" spans="41:46" x14ac:dyDescent="0.15">
      <c r="AQ1257" s="1659"/>
      <c r="AR1257" s="1659"/>
      <c r="AS1257" s="1659"/>
      <c r="AT1257" s="1659"/>
    </row>
    <row r="1258" spans="41:46" x14ac:dyDescent="0.15">
      <c r="AO1258" s="41"/>
      <c r="AQ1258" s="822"/>
      <c r="AR1258" s="822"/>
      <c r="AS1258" s="842"/>
      <c r="AT1258" s="842"/>
    </row>
    <row r="1259" spans="41:46" x14ac:dyDescent="0.15">
      <c r="AO1259" s="41"/>
      <c r="AQ1259" s="822"/>
      <c r="AR1259" s="822"/>
      <c r="AS1259" s="822"/>
    </row>
    <row r="1260" spans="41:46" x14ac:dyDescent="0.15">
      <c r="AS1260" s="1659"/>
    </row>
    <row r="1261" spans="41:46" x14ac:dyDescent="0.15">
      <c r="AO1261" s="41"/>
      <c r="AQ1261" s="842"/>
      <c r="AR1261" s="842"/>
      <c r="AS1261" s="1659"/>
      <c r="AT1261" s="822"/>
    </row>
    <row r="1262" spans="41:46" x14ac:dyDescent="0.15">
      <c r="AO1262" s="41"/>
      <c r="AQ1262" s="822"/>
      <c r="AR1262" s="822"/>
      <c r="AS1262" s="822"/>
      <c r="AT1262" s="1642"/>
    </row>
    <row r="1263" spans="41:46" x14ac:dyDescent="0.15">
      <c r="AQ1263" s="822"/>
      <c r="AR1263" s="822"/>
      <c r="AS1263" s="822"/>
      <c r="AT1263" s="1659"/>
    </row>
    <row r="1264" spans="41:46" x14ac:dyDescent="0.15">
      <c r="AO1264" s="41"/>
      <c r="AQ1264" s="1659"/>
      <c r="AR1264" s="1659"/>
      <c r="AS1264" s="1659"/>
      <c r="AT1264" s="822"/>
    </row>
    <row r="1265" spans="41:46" x14ac:dyDescent="0.15">
      <c r="AO1265" s="41"/>
      <c r="AQ1265" s="822"/>
      <c r="AR1265" s="822"/>
      <c r="AS1265" s="822"/>
    </row>
    <row r="1266" spans="41:46" x14ac:dyDescent="0.15">
      <c r="AQ1266" s="822"/>
      <c r="AR1266" s="822"/>
      <c r="AS1266" s="1659"/>
    </row>
    <row r="1267" spans="41:46" x14ac:dyDescent="0.15">
      <c r="AO1267" s="41"/>
      <c r="AQ1267" s="1659"/>
      <c r="AR1267" s="1659"/>
      <c r="AS1267" s="1659"/>
      <c r="AT1267" s="822"/>
    </row>
    <row r="1268" spans="41:46" x14ac:dyDescent="0.15">
      <c r="AO1268" s="41"/>
      <c r="AQ1268" s="822"/>
      <c r="AR1268" s="822"/>
      <c r="AS1268" s="822"/>
      <c r="AT1268" s="822"/>
    </row>
    <row r="1269" spans="41:46" x14ac:dyDescent="0.15">
      <c r="AQ1269" s="1659"/>
      <c r="AR1269" s="1659"/>
      <c r="AS1269" s="822"/>
      <c r="AT1269" s="822"/>
    </row>
    <row r="1270" spans="41:46" ht="18" customHeight="1" x14ac:dyDescent="0.15">
      <c r="AO1270" s="100"/>
      <c r="AQ1270" s="1659"/>
      <c r="AR1270" s="1659"/>
      <c r="AS1270" s="1659"/>
      <c r="AT1270" s="822"/>
    </row>
    <row r="1271" spans="41:46" ht="18" customHeight="1" x14ac:dyDescent="0.15">
      <c r="AO1271" s="100"/>
      <c r="AQ1271" s="1659"/>
      <c r="AR1271" s="1659"/>
      <c r="AS1271" s="822"/>
      <c r="AT1271" s="822"/>
    </row>
    <row r="1272" spans="41:46" ht="18" customHeight="1" x14ac:dyDescent="0.15">
      <c r="AO1272" s="100"/>
      <c r="AQ1272" s="1659"/>
      <c r="AR1272" s="1659"/>
      <c r="AS1272" s="822"/>
      <c r="AT1272" s="822"/>
    </row>
    <row r="1273" spans="41:46" ht="18" customHeight="1" x14ac:dyDescent="0.15">
      <c r="AO1273" s="100"/>
      <c r="AQ1273" s="1659"/>
      <c r="AR1273" s="1659"/>
      <c r="AS1273" s="1659"/>
      <c r="AT1273" s="822"/>
    </row>
    <row r="1274" spans="41:46" ht="18" customHeight="1" x14ac:dyDescent="0.15">
      <c r="AO1274" s="100"/>
      <c r="AQ1274" s="1659"/>
      <c r="AR1274" s="1659"/>
      <c r="AS1274" s="822"/>
      <c r="AT1274" s="822"/>
    </row>
    <row r="1275" spans="41:46" ht="18" customHeight="1" x14ac:dyDescent="0.15">
      <c r="AO1275" s="41"/>
      <c r="AQ1275" s="1659"/>
      <c r="AR1275" s="1659"/>
      <c r="AS1275" s="822"/>
      <c r="AT1275" s="822"/>
    </row>
    <row r="1276" spans="41:46" ht="18" customHeight="1" x14ac:dyDescent="0.15">
      <c r="AO1276" s="41"/>
      <c r="AQ1276" s="1659"/>
      <c r="AR1276" s="1659"/>
      <c r="AT1276" s="822"/>
    </row>
    <row r="1277" spans="41:46" ht="18" customHeight="1" x14ac:dyDescent="0.15">
      <c r="AO1277" s="100"/>
      <c r="AQ1277" s="1659"/>
      <c r="AR1277" s="1659"/>
      <c r="AS1277" s="842"/>
      <c r="AT1277" s="1659"/>
    </row>
    <row r="1278" spans="41:46" ht="18" customHeight="1" x14ac:dyDescent="0.15">
      <c r="AO1278" s="100"/>
      <c r="AQ1278" s="1659"/>
      <c r="AR1278" s="1659"/>
      <c r="AS1278" s="822"/>
      <c r="AT1278" s="822"/>
    </row>
    <row r="1279" spans="41:46" x14ac:dyDescent="0.15">
      <c r="AO1279" s="41"/>
      <c r="AQ1279" s="1659"/>
      <c r="AR1279" s="1659"/>
      <c r="AS1279" s="822"/>
      <c r="AT1279" s="1659"/>
    </row>
    <row r="1280" spans="41:46" x14ac:dyDescent="0.15">
      <c r="AO1280" s="100"/>
      <c r="AQ1280" s="842"/>
      <c r="AR1280" s="842"/>
      <c r="AS1280" s="1659"/>
      <c r="AT1280" s="1659"/>
    </row>
    <row r="1281" spans="41:46" x14ac:dyDescent="0.15">
      <c r="AO1281" s="100"/>
      <c r="AQ1281" s="822"/>
      <c r="AR1281" s="822"/>
      <c r="AS1281" s="822"/>
      <c r="AT1281" s="822"/>
    </row>
    <row r="1282" spans="41:46" x14ac:dyDescent="0.15">
      <c r="AO1282" s="100"/>
      <c r="AQ1282" s="822"/>
      <c r="AR1282" s="822"/>
      <c r="AS1282" s="822"/>
      <c r="AT1282" s="813"/>
    </row>
    <row r="1283" spans="41:46" x14ac:dyDescent="0.15">
      <c r="AO1283" s="100"/>
      <c r="AQ1283" s="822"/>
      <c r="AR1283" s="822"/>
      <c r="AS1283" s="1659"/>
      <c r="AT1283" s="1659"/>
    </row>
    <row r="1284" spans="41:46" x14ac:dyDescent="0.15">
      <c r="AO1284" s="100"/>
      <c r="AQ1284" s="822"/>
      <c r="AR1284" s="822"/>
      <c r="AS1284" s="822"/>
      <c r="AT1284" s="822"/>
    </row>
    <row r="1285" spans="41:46" x14ac:dyDescent="0.15">
      <c r="AO1285" s="41"/>
      <c r="AQ1285" s="822"/>
      <c r="AR1285" s="822"/>
      <c r="AS1285" s="1659"/>
      <c r="AT1285" s="822"/>
    </row>
    <row r="1286" spans="41:46" x14ac:dyDescent="0.15">
      <c r="AR1286" s="760"/>
      <c r="AS1286" s="1659"/>
      <c r="AT1286" s="1659"/>
    </row>
    <row r="1287" spans="41:46" x14ac:dyDescent="0.15">
      <c r="AQ1287" s="822"/>
      <c r="AR1287" s="822"/>
      <c r="AS1287" s="1659"/>
      <c r="AT1287" s="822"/>
    </row>
    <row r="1288" spans="41:46" x14ac:dyDescent="0.15">
      <c r="AQ1288" s="822"/>
      <c r="AR1288" s="822"/>
      <c r="AS1288" s="1659"/>
      <c r="AT1288" s="822"/>
    </row>
    <row r="1289" spans="41:46" x14ac:dyDescent="0.15">
      <c r="AQ1289" s="822"/>
      <c r="AR1289" s="822"/>
      <c r="AS1289" s="1659"/>
      <c r="AT1289" s="1659"/>
    </row>
    <row r="1290" spans="41:46" x14ac:dyDescent="0.15">
      <c r="AQ1290" s="822"/>
      <c r="AR1290" s="822"/>
      <c r="AS1290" s="1659"/>
      <c r="AT1290" s="822"/>
    </row>
    <row r="1291" spans="41:46" x14ac:dyDescent="0.15">
      <c r="AQ1291" s="822"/>
      <c r="AR1291" s="822"/>
      <c r="AS1291" s="1659"/>
      <c r="AT1291" s="822"/>
    </row>
    <row r="1292" spans="41:46" x14ac:dyDescent="0.15">
      <c r="AQ1292" s="822"/>
      <c r="AR1292" s="822"/>
      <c r="AS1292" s="1659"/>
    </row>
    <row r="1293" spans="41:46" x14ac:dyDescent="0.15">
      <c r="AQ1293" s="822"/>
      <c r="AR1293" s="822"/>
      <c r="AS1293" s="1659"/>
      <c r="AT1293" s="842"/>
    </row>
    <row r="1294" spans="41:46" x14ac:dyDescent="0.15">
      <c r="AS1294" s="1659"/>
      <c r="AT1294" s="1659"/>
    </row>
    <row r="1295" spans="41:46" x14ac:dyDescent="0.15">
      <c r="AQ1295" s="822"/>
      <c r="AR1295" s="822"/>
      <c r="AS1295" s="1659"/>
      <c r="AT1295" s="822"/>
    </row>
    <row r="1296" spans="41:46" x14ac:dyDescent="0.15">
      <c r="AQ1296" s="822"/>
      <c r="AR1296" s="822"/>
      <c r="AS1296" s="1659"/>
      <c r="AT1296" s="1659"/>
    </row>
    <row r="1297" spans="43:46" x14ac:dyDescent="0.15">
      <c r="AQ1297" s="822"/>
      <c r="AR1297" s="822"/>
      <c r="AS1297" s="822"/>
      <c r="AT1297" s="1659"/>
    </row>
    <row r="1298" spans="43:46" x14ac:dyDescent="0.15">
      <c r="AQ1298" s="822"/>
      <c r="AR1298" s="822"/>
      <c r="AS1298" s="822"/>
      <c r="AT1298" s="822"/>
    </row>
    <row r="1299" spans="43:46" x14ac:dyDescent="0.15">
      <c r="AQ1299" s="822"/>
      <c r="AR1299" s="822"/>
      <c r="AS1299" s="822"/>
      <c r="AT1299" s="1659"/>
    </row>
    <row r="1300" spans="43:46" x14ac:dyDescent="0.15">
      <c r="AQ1300" s="822"/>
      <c r="AR1300" s="822"/>
      <c r="AS1300" s="822"/>
      <c r="AT1300" s="1659"/>
    </row>
    <row r="1301" spans="43:46" x14ac:dyDescent="0.15">
      <c r="AQ1301" s="822"/>
      <c r="AR1301" s="822"/>
      <c r="AS1301" s="822"/>
      <c r="AT1301" s="1659"/>
    </row>
    <row r="1302" spans="43:46" x14ac:dyDescent="0.15">
      <c r="AQ1302" s="822"/>
      <c r="AR1302" s="822"/>
      <c r="AS1302" s="760"/>
      <c r="AT1302" s="1659"/>
    </row>
    <row r="1303" spans="43:46" x14ac:dyDescent="0.15">
      <c r="AQ1303" s="822"/>
      <c r="AR1303" s="822"/>
      <c r="AS1303" s="822"/>
      <c r="AT1303" s="1659"/>
    </row>
    <row r="1304" spans="43:46" ht="18" customHeight="1" x14ac:dyDescent="0.15">
      <c r="AQ1304" s="822"/>
      <c r="AR1304" s="822"/>
      <c r="AS1304" s="822"/>
      <c r="AT1304" s="1659"/>
    </row>
    <row r="1305" spans="43:46" x14ac:dyDescent="0.15">
      <c r="AQ1305" s="1659"/>
      <c r="AR1305" s="1659"/>
      <c r="AS1305" s="822"/>
      <c r="AT1305" s="1659"/>
    </row>
    <row r="1306" spans="43:46" x14ac:dyDescent="0.15">
      <c r="AQ1306" s="822"/>
      <c r="AR1306" s="822"/>
      <c r="AS1306" s="822"/>
      <c r="AT1306" s="1659"/>
    </row>
    <row r="1307" spans="43:46" x14ac:dyDescent="0.15">
      <c r="AQ1307" s="822"/>
      <c r="AR1307" s="822"/>
      <c r="AS1307" s="822"/>
      <c r="AT1307" s="1659"/>
    </row>
    <row r="1308" spans="43:46" x14ac:dyDescent="0.15">
      <c r="AQ1308" s="842"/>
      <c r="AR1308" s="842"/>
      <c r="AS1308" s="822"/>
      <c r="AT1308" s="1659"/>
    </row>
    <row r="1309" spans="43:46" x14ac:dyDescent="0.15">
      <c r="AQ1309" s="822"/>
      <c r="AR1309" s="822"/>
      <c r="AS1309" s="822"/>
      <c r="AT1309" s="1659"/>
    </row>
    <row r="1310" spans="43:46" x14ac:dyDescent="0.15">
      <c r="AQ1310" s="822"/>
      <c r="AR1310" s="822"/>
      <c r="AT1310" s="1659"/>
    </row>
    <row r="1311" spans="43:46" x14ac:dyDescent="0.15">
      <c r="AQ1311" s="1659"/>
      <c r="AR1311" s="1659"/>
      <c r="AS1311" s="1653"/>
      <c r="AT1311" s="1659"/>
    </row>
    <row r="1312" spans="43:46" x14ac:dyDescent="0.15">
      <c r="AQ1312" s="1659"/>
      <c r="AR1312" s="1659"/>
      <c r="AS1312" s="1653"/>
      <c r="AT1312" s="822"/>
    </row>
    <row r="1313" spans="41:46" x14ac:dyDescent="0.15">
      <c r="AQ1313" s="822"/>
      <c r="AR1313" s="822"/>
      <c r="AS1313" s="1653"/>
      <c r="AT1313" s="822"/>
    </row>
    <row r="1314" spans="41:46" x14ac:dyDescent="0.15">
      <c r="AQ1314" s="822"/>
      <c r="AR1314" s="822"/>
      <c r="AS1314" s="822"/>
      <c r="AT1314" s="822"/>
    </row>
    <row r="1315" spans="41:46" x14ac:dyDescent="0.15">
      <c r="AQ1315" s="1659"/>
      <c r="AR1315" s="1659"/>
      <c r="AS1315" s="822"/>
      <c r="AT1315" s="822"/>
    </row>
    <row r="1316" spans="41:46" x14ac:dyDescent="0.15">
      <c r="AQ1316" s="822"/>
      <c r="AR1316" s="822"/>
      <c r="AS1316" s="822"/>
      <c r="AT1316" s="822"/>
    </row>
    <row r="1317" spans="41:46" x14ac:dyDescent="0.15">
      <c r="AQ1317" s="822"/>
      <c r="AR1317" s="822"/>
      <c r="AS1317" s="822"/>
      <c r="AT1317" s="822"/>
    </row>
    <row r="1318" spans="41:46" ht="18" customHeight="1" x14ac:dyDescent="0.15">
      <c r="AQ1318" s="1659"/>
      <c r="AR1318" s="1659"/>
      <c r="AS1318" s="822"/>
      <c r="AT1318" s="822"/>
    </row>
    <row r="1319" spans="41:46" ht="18" customHeight="1" x14ac:dyDescent="0.15">
      <c r="AO1319" s="1664"/>
      <c r="AQ1319" s="822"/>
      <c r="AR1319" s="822"/>
      <c r="AS1319" s="1653"/>
      <c r="AT1319" s="822"/>
    </row>
    <row r="1320" spans="41:46" ht="18" customHeight="1" x14ac:dyDescent="0.15">
      <c r="AQ1320" s="822"/>
      <c r="AR1320" s="1659"/>
      <c r="AS1320" s="822"/>
      <c r="AT1320" s="822"/>
    </row>
    <row r="1321" spans="41:46" ht="18" customHeight="1" x14ac:dyDescent="0.15">
      <c r="AO1321" s="1664"/>
      <c r="AQ1321" s="822"/>
      <c r="AR1321" s="822"/>
      <c r="AS1321" s="822"/>
      <c r="AT1321" s="822"/>
    </row>
    <row r="1322" spans="41:46" ht="18" customHeight="1" x14ac:dyDescent="0.15">
      <c r="AQ1322" s="822"/>
      <c r="AR1322" s="822"/>
      <c r="AS1322" s="822"/>
      <c r="AT1322" s="822"/>
    </row>
    <row r="1323" spans="41:46" ht="18" customHeight="1" x14ac:dyDescent="0.15">
      <c r="AQ1323" s="822"/>
      <c r="AR1323" s="1659"/>
      <c r="AS1323" s="822"/>
      <c r="AT1323" s="822"/>
    </row>
    <row r="1324" spans="41:46" x14ac:dyDescent="0.15">
      <c r="AQ1324" s="822"/>
      <c r="AR1324" s="822"/>
      <c r="AS1324" s="822"/>
      <c r="AT1324" s="1659"/>
    </row>
    <row r="1325" spans="41:46" x14ac:dyDescent="0.15">
      <c r="AQ1325" s="822"/>
      <c r="AR1325" s="822"/>
      <c r="AS1325" s="1659"/>
      <c r="AT1325" s="1659"/>
    </row>
    <row r="1326" spans="41:46" x14ac:dyDescent="0.15">
      <c r="AQ1326" s="822"/>
      <c r="AR1326" s="1659"/>
      <c r="AS1326" s="822"/>
    </row>
    <row r="1327" spans="41:46" x14ac:dyDescent="0.15">
      <c r="AQ1327" s="822"/>
      <c r="AR1327" s="822"/>
      <c r="AS1327" s="822"/>
      <c r="AT1327" s="822"/>
    </row>
    <row r="1328" spans="41:46" x14ac:dyDescent="0.15">
      <c r="AQ1328" s="822"/>
      <c r="AR1328" s="822"/>
      <c r="AS1328" s="822"/>
      <c r="AT1328" s="822"/>
    </row>
    <row r="1329" spans="41:46" x14ac:dyDescent="0.15">
      <c r="AO1329" s="1664"/>
      <c r="AQ1329" s="822"/>
      <c r="AR1329" s="1659"/>
      <c r="AS1329" s="1659"/>
      <c r="AT1329" s="822"/>
    </row>
    <row r="1330" spans="41:46" x14ac:dyDescent="0.15">
      <c r="AQ1330" s="822"/>
      <c r="AR1330" s="822"/>
      <c r="AS1330" s="822"/>
      <c r="AT1330" s="1653"/>
    </row>
    <row r="1331" spans="41:46" x14ac:dyDescent="0.15">
      <c r="AQ1331" s="822"/>
      <c r="AR1331" s="822"/>
      <c r="AS1331" s="822"/>
      <c r="AT1331" s="822"/>
    </row>
    <row r="1332" spans="41:46" x14ac:dyDescent="0.15">
      <c r="AO1332" s="1664"/>
      <c r="AQ1332" s="822"/>
      <c r="AR1332" s="822"/>
      <c r="AS1332" s="1659"/>
      <c r="AT1332" s="822"/>
    </row>
    <row r="1333" spans="41:46" x14ac:dyDescent="0.15">
      <c r="AO1333" s="1664"/>
      <c r="AQ1333" s="822"/>
      <c r="AR1333" s="822"/>
      <c r="AS1333" s="822"/>
      <c r="AT1333" s="1659"/>
    </row>
    <row r="1334" spans="41:46" x14ac:dyDescent="0.15">
      <c r="AO1334" s="1664"/>
      <c r="AQ1334" s="822"/>
      <c r="AR1334" s="822"/>
      <c r="AS1334" s="822"/>
      <c r="AT1334" s="822"/>
    </row>
    <row r="1335" spans="41:46" x14ac:dyDescent="0.15">
      <c r="AO1335" s="1664"/>
      <c r="AQ1335" s="822"/>
      <c r="AR1335" s="822"/>
      <c r="AS1335" s="1659"/>
      <c r="AT1335" s="822"/>
    </row>
    <row r="1336" spans="41:46" x14ac:dyDescent="0.15">
      <c r="AO1336" s="1664"/>
      <c r="AQ1336" s="822"/>
      <c r="AR1336" s="822"/>
      <c r="AS1336" s="822"/>
      <c r="AT1336" s="822"/>
    </row>
    <row r="1337" spans="41:46" x14ac:dyDescent="0.15">
      <c r="AQ1337" s="822"/>
      <c r="AR1337" s="822"/>
      <c r="AS1337" s="822"/>
      <c r="AT1337" s="822"/>
    </row>
    <row r="1338" spans="41:46" x14ac:dyDescent="0.15">
      <c r="AQ1338" s="822"/>
      <c r="AR1338" s="822"/>
      <c r="AS1338" s="822"/>
      <c r="AT1338" s="822"/>
    </row>
    <row r="1339" spans="41:46" x14ac:dyDescent="0.15">
      <c r="AO1339" s="1664"/>
      <c r="AQ1339" s="822"/>
      <c r="AR1339" s="822"/>
      <c r="AS1339" s="822"/>
      <c r="AT1339" s="1659"/>
    </row>
    <row r="1340" spans="41:46" ht="18" customHeight="1" x14ac:dyDescent="0.15">
      <c r="AO1340" s="1664"/>
      <c r="AQ1340" s="822"/>
      <c r="AR1340" s="822"/>
      <c r="AS1340" s="822"/>
      <c r="AT1340" s="822"/>
    </row>
    <row r="1341" spans="41:46" ht="18" customHeight="1" x14ac:dyDescent="0.15">
      <c r="AO1341" s="1664"/>
      <c r="AQ1341" s="822"/>
      <c r="AR1341" s="822"/>
      <c r="AS1341" s="822"/>
      <c r="AT1341" s="822"/>
    </row>
    <row r="1342" spans="41:46" ht="18" customHeight="1" x14ac:dyDescent="0.15">
      <c r="AO1342" s="1664"/>
      <c r="AQ1342" s="822"/>
      <c r="AR1342" s="822"/>
      <c r="AS1342" s="822"/>
      <c r="AT1342" s="1653"/>
    </row>
    <row r="1343" spans="41:46" ht="18" customHeight="1" x14ac:dyDescent="0.15">
      <c r="AO1343" s="1664"/>
      <c r="AQ1343" s="822"/>
      <c r="AR1343" s="822"/>
      <c r="AS1343" s="822"/>
      <c r="AT1343" s="822"/>
    </row>
    <row r="1344" spans="41:46" ht="18" customHeight="1" x14ac:dyDescent="0.15">
      <c r="AO1344" s="1664"/>
      <c r="AQ1344" s="822"/>
      <c r="AR1344" s="822"/>
      <c r="AS1344" s="822"/>
      <c r="AT1344" s="822"/>
    </row>
    <row r="1345" spans="41:46" ht="18" customHeight="1" x14ac:dyDescent="0.15">
      <c r="AO1345" s="1664"/>
      <c r="AQ1345" s="822"/>
      <c r="AR1345" s="822"/>
      <c r="AS1345" s="822"/>
      <c r="AT1345" s="842"/>
    </row>
    <row r="1346" spans="41:46" ht="18" customHeight="1" x14ac:dyDescent="0.15">
      <c r="AO1346" s="1664"/>
      <c r="AQ1346" s="822"/>
      <c r="AR1346" s="822"/>
      <c r="AS1346" s="822"/>
      <c r="AT1346" s="1659"/>
    </row>
    <row r="1347" spans="41:46" ht="18" customHeight="1" x14ac:dyDescent="0.15">
      <c r="AO1347" s="1664"/>
      <c r="AQ1347" s="822"/>
      <c r="AR1347" s="822"/>
      <c r="AS1347" s="822"/>
      <c r="AT1347" s="822"/>
    </row>
    <row r="1348" spans="41:46" ht="18" customHeight="1" x14ac:dyDescent="0.15">
      <c r="AO1348" s="1664"/>
      <c r="AQ1348" s="822"/>
      <c r="AR1348" s="822"/>
      <c r="AS1348" s="822"/>
      <c r="AT1348" s="822"/>
    </row>
    <row r="1349" spans="41:46" ht="18" customHeight="1" x14ac:dyDescent="0.15">
      <c r="AO1349" s="1664"/>
      <c r="AQ1349" s="822"/>
      <c r="AR1349" s="822"/>
      <c r="AS1349" s="822"/>
      <c r="AT1349" s="1659"/>
    </row>
    <row r="1350" spans="41:46" x14ac:dyDescent="0.15">
      <c r="AO1350" s="1664"/>
      <c r="AQ1350" s="822"/>
      <c r="AR1350" s="822"/>
      <c r="AS1350" s="822"/>
      <c r="AT1350" s="822"/>
    </row>
    <row r="1351" spans="41:46" x14ac:dyDescent="0.15">
      <c r="AO1351" s="1664"/>
      <c r="AS1351" s="822"/>
      <c r="AT1351" s="822"/>
    </row>
    <row r="1352" spans="41:46" x14ac:dyDescent="0.15">
      <c r="AO1352" s="1664"/>
      <c r="AQ1352" s="1659"/>
      <c r="AR1352" s="1659"/>
      <c r="AS1352" s="822"/>
      <c r="AT1352" s="1659"/>
    </row>
    <row r="1353" spans="41:46" x14ac:dyDescent="0.15">
      <c r="AO1353" s="1664"/>
      <c r="AQ1353" s="822"/>
      <c r="AR1353" s="822"/>
      <c r="AS1353" s="822"/>
      <c r="AT1353" s="822"/>
    </row>
    <row r="1354" spans="41:46" x14ac:dyDescent="0.15">
      <c r="AO1354" s="1664"/>
      <c r="AQ1354" s="822"/>
      <c r="AR1354" s="822"/>
      <c r="AS1354" s="822"/>
      <c r="AT1354" s="822"/>
    </row>
    <row r="1355" spans="41:46" x14ac:dyDescent="0.15">
      <c r="AO1355" s="1664"/>
      <c r="AQ1355" s="822"/>
      <c r="AR1355" s="822"/>
      <c r="AS1355" s="842"/>
      <c r="AT1355" s="822"/>
    </row>
    <row r="1356" spans="41:46" x14ac:dyDescent="0.15">
      <c r="AO1356" s="1664"/>
      <c r="AQ1356" s="769"/>
      <c r="AR1356" s="1653"/>
      <c r="AS1356" s="822"/>
      <c r="AT1356" s="822"/>
    </row>
    <row r="1357" spans="41:46" x14ac:dyDescent="0.15">
      <c r="AO1357" s="1664"/>
      <c r="AQ1357" s="822"/>
      <c r="AR1357" s="822"/>
      <c r="AS1357" s="822"/>
      <c r="AT1357" s="822"/>
    </row>
    <row r="1358" spans="41:46" x14ac:dyDescent="0.15">
      <c r="AO1358" s="1664"/>
      <c r="AQ1358" s="822"/>
      <c r="AR1358" s="822"/>
      <c r="AS1358" s="822"/>
      <c r="AT1358" s="822"/>
    </row>
    <row r="1359" spans="41:46" x14ac:dyDescent="0.15">
      <c r="AO1359" s="1664"/>
      <c r="AQ1359" s="1659"/>
      <c r="AR1359" s="1659"/>
      <c r="AS1359" s="822"/>
      <c r="AT1359" s="822"/>
    </row>
    <row r="1360" spans="41:46" x14ac:dyDescent="0.15">
      <c r="AO1360" s="1664"/>
      <c r="AQ1360" s="822"/>
      <c r="AR1360" s="822"/>
      <c r="AS1360" s="822"/>
      <c r="AT1360" s="822"/>
    </row>
    <row r="1361" spans="41:46" x14ac:dyDescent="0.15">
      <c r="AQ1361" s="822"/>
      <c r="AR1361" s="822"/>
      <c r="AS1361" s="822"/>
      <c r="AT1361" s="822"/>
    </row>
    <row r="1362" spans="41:46" x14ac:dyDescent="0.15">
      <c r="AO1362" s="1664"/>
      <c r="AQ1362" s="1659"/>
      <c r="AR1362" s="1659"/>
      <c r="AS1362" s="822"/>
      <c r="AT1362" s="822"/>
    </row>
    <row r="1363" spans="41:46" x14ac:dyDescent="0.15">
      <c r="AO1363" s="740"/>
      <c r="AQ1363" s="822"/>
      <c r="AR1363" s="822"/>
      <c r="AS1363" s="822"/>
      <c r="AT1363" s="822"/>
    </row>
    <row r="1364" spans="41:46" x14ac:dyDescent="0.15">
      <c r="AO1364" s="740"/>
      <c r="AQ1364" s="822"/>
      <c r="AR1364" s="822"/>
      <c r="AS1364" s="822"/>
      <c r="AT1364" s="822"/>
    </row>
    <row r="1365" spans="41:46" x14ac:dyDescent="0.15">
      <c r="AO1365" s="740"/>
      <c r="AQ1365" s="822"/>
      <c r="AR1365" s="822"/>
      <c r="AS1365" s="822"/>
      <c r="AT1365" s="822"/>
    </row>
    <row r="1366" spans="41:46" x14ac:dyDescent="0.15">
      <c r="AQ1366" s="822"/>
      <c r="AR1366" s="822"/>
      <c r="AS1366" s="822"/>
      <c r="AT1366" s="822"/>
    </row>
    <row r="1367" spans="41:46" x14ac:dyDescent="0.15">
      <c r="AQ1367" s="822"/>
      <c r="AR1367" s="822"/>
      <c r="AS1367" s="822"/>
      <c r="AT1367" s="822"/>
    </row>
    <row r="1368" spans="41:46" x14ac:dyDescent="0.15">
      <c r="AQ1368" s="1659"/>
      <c r="AR1368" s="1659"/>
      <c r="AT1368" s="822"/>
    </row>
    <row r="1369" spans="41:46" x14ac:dyDescent="0.15">
      <c r="AQ1369" s="822"/>
      <c r="AR1369" s="822"/>
      <c r="AS1369" s="1659"/>
      <c r="AT1369" s="822"/>
    </row>
    <row r="1370" spans="41:46" x14ac:dyDescent="0.15">
      <c r="AO1370" s="740"/>
      <c r="AQ1370" s="822"/>
      <c r="AR1370" s="822"/>
      <c r="AS1370" s="822"/>
      <c r="AT1370" s="822"/>
    </row>
    <row r="1371" spans="41:46" x14ac:dyDescent="0.15">
      <c r="AQ1371" s="1659"/>
      <c r="AR1371" s="1659"/>
      <c r="AS1371" s="822"/>
      <c r="AT1371" s="822"/>
    </row>
    <row r="1372" spans="41:46" x14ac:dyDescent="0.15">
      <c r="AQ1372" s="822"/>
      <c r="AR1372" s="822"/>
      <c r="AS1372" s="822"/>
      <c r="AT1372" s="822"/>
    </row>
    <row r="1373" spans="41:46" x14ac:dyDescent="0.15">
      <c r="AO1373" s="740"/>
      <c r="AS1373" s="822"/>
      <c r="AT1373" s="822"/>
    </row>
    <row r="1374" spans="41:46" x14ac:dyDescent="0.15">
      <c r="AQ1374" s="1659"/>
      <c r="AR1374" s="822"/>
      <c r="AS1374" s="1653"/>
      <c r="AT1374" s="822"/>
    </row>
    <row r="1375" spans="41:46" x14ac:dyDescent="0.15">
      <c r="AQ1375" s="822"/>
      <c r="AR1375" s="822"/>
      <c r="AS1375" s="822"/>
      <c r="AT1375" s="822"/>
    </row>
    <row r="1376" spans="41:46" x14ac:dyDescent="0.15">
      <c r="AQ1376" s="822"/>
      <c r="AR1376" s="822"/>
      <c r="AS1376" s="822"/>
      <c r="AT1376" s="822"/>
    </row>
    <row r="1377" spans="43:46" x14ac:dyDescent="0.15">
      <c r="AQ1377" s="1659"/>
      <c r="AR1377" s="822"/>
      <c r="AS1377" s="822"/>
      <c r="AT1377" s="822"/>
    </row>
    <row r="1378" spans="43:46" x14ac:dyDescent="0.15">
      <c r="AQ1378" s="822"/>
      <c r="AR1378" s="822"/>
      <c r="AS1378" s="822"/>
      <c r="AT1378" s="822"/>
    </row>
    <row r="1379" spans="43:46" x14ac:dyDescent="0.15">
      <c r="AQ1379" s="822"/>
      <c r="AR1379" s="822"/>
      <c r="AS1379" s="822"/>
      <c r="AT1379" s="822"/>
    </row>
    <row r="1380" spans="43:46" x14ac:dyDescent="0.15">
      <c r="AQ1380" s="1659"/>
      <c r="AR1380" s="822"/>
      <c r="AS1380" s="822"/>
      <c r="AT1380" s="822"/>
    </row>
    <row r="1381" spans="43:46" x14ac:dyDescent="0.15">
      <c r="AQ1381" s="822"/>
      <c r="AR1381" s="822"/>
      <c r="AS1381" s="822"/>
      <c r="AT1381" s="822"/>
    </row>
    <row r="1382" spans="43:46" x14ac:dyDescent="0.15">
      <c r="AQ1382" s="822"/>
      <c r="AR1382" s="822"/>
      <c r="AS1382" s="822"/>
      <c r="AT1382" s="822"/>
    </row>
    <row r="1383" spans="43:46" x14ac:dyDescent="0.15">
      <c r="AQ1383" s="822"/>
      <c r="AR1383" s="822"/>
      <c r="AS1383" s="822"/>
      <c r="AT1383" s="822"/>
    </row>
    <row r="1384" spans="43:46" x14ac:dyDescent="0.15">
      <c r="AQ1384" s="822"/>
      <c r="AR1384" s="822"/>
      <c r="AS1384" s="822"/>
      <c r="AT1384" s="1653"/>
    </row>
    <row r="1385" spans="43:46" x14ac:dyDescent="0.15">
      <c r="AQ1385" s="822"/>
      <c r="AR1385" s="822"/>
      <c r="AS1385" s="822"/>
    </row>
    <row r="1386" spans="43:46" x14ac:dyDescent="0.15">
      <c r="AQ1386" s="822"/>
      <c r="AR1386" s="822"/>
      <c r="AS1386" s="1659"/>
      <c r="AT1386" s="1659"/>
    </row>
    <row r="1387" spans="43:46" x14ac:dyDescent="0.15">
      <c r="AQ1387" s="822"/>
      <c r="AR1387" s="822"/>
      <c r="AS1387" s="822"/>
      <c r="AT1387" s="822"/>
    </row>
    <row r="1388" spans="43:46" x14ac:dyDescent="0.15">
      <c r="AQ1388" s="822"/>
      <c r="AR1388" s="822"/>
      <c r="AS1388" s="822"/>
      <c r="AT1388" s="822"/>
    </row>
    <row r="1389" spans="43:46" x14ac:dyDescent="0.15">
      <c r="AQ1389" s="822"/>
      <c r="AR1389" s="822"/>
      <c r="AS1389" s="1659"/>
      <c r="AT1389" s="822"/>
    </row>
    <row r="1390" spans="43:46" x14ac:dyDescent="0.15">
      <c r="AQ1390" s="822"/>
      <c r="AR1390" s="822"/>
      <c r="AS1390" s="822"/>
      <c r="AT1390" s="822"/>
    </row>
    <row r="1391" spans="43:46" x14ac:dyDescent="0.15">
      <c r="AQ1391" s="822"/>
      <c r="AR1391" s="822"/>
      <c r="AT1391" s="822"/>
    </row>
    <row r="1392" spans="43:46" x14ac:dyDescent="0.15">
      <c r="AQ1392" s="769"/>
      <c r="AR1392" s="769"/>
      <c r="AS1392" s="822"/>
      <c r="AT1392" s="1659"/>
    </row>
    <row r="1393" spans="41:46" x14ac:dyDescent="0.15">
      <c r="AQ1393" s="822"/>
      <c r="AR1393" s="822"/>
      <c r="AS1393" s="822"/>
      <c r="AT1393" s="822"/>
    </row>
    <row r="1394" spans="41:46" x14ac:dyDescent="0.15">
      <c r="AQ1394" s="822"/>
      <c r="AR1394" s="822"/>
      <c r="AS1394" s="822"/>
      <c r="AT1394" s="822"/>
    </row>
    <row r="1395" spans="41:46" x14ac:dyDescent="0.15">
      <c r="AQ1395" s="822"/>
      <c r="AR1395" s="822"/>
      <c r="AS1395" s="822"/>
      <c r="AT1395" s="1653"/>
    </row>
    <row r="1396" spans="41:46" x14ac:dyDescent="0.15">
      <c r="AQ1396" s="822"/>
      <c r="AR1396" s="822"/>
      <c r="AS1396" s="822"/>
      <c r="AT1396" s="822"/>
    </row>
    <row r="1397" spans="41:46" x14ac:dyDescent="0.15">
      <c r="AQ1397" s="822"/>
      <c r="AR1397" s="822"/>
      <c r="AS1397" s="822"/>
      <c r="AT1397" s="822"/>
    </row>
    <row r="1398" spans="41:46" x14ac:dyDescent="0.15">
      <c r="AQ1398" s="769"/>
      <c r="AR1398" s="769"/>
      <c r="AS1398" s="822"/>
      <c r="AT1398" s="813"/>
    </row>
    <row r="1399" spans="41:46" x14ac:dyDescent="0.15">
      <c r="AQ1399" s="1659"/>
      <c r="AR1399" s="1659"/>
      <c r="AS1399" s="822"/>
      <c r="AT1399" s="822"/>
    </row>
    <row r="1400" spans="41:46" x14ac:dyDescent="0.15">
      <c r="AO1400" s="740"/>
      <c r="AQ1400" s="822"/>
      <c r="AR1400" s="822"/>
      <c r="AS1400" s="822"/>
      <c r="AT1400" s="822"/>
    </row>
    <row r="1401" spans="41:46" x14ac:dyDescent="0.15">
      <c r="AO1401" s="1664"/>
      <c r="AQ1401" s="1659"/>
      <c r="AR1401" s="1659"/>
      <c r="AS1401" s="822"/>
      <c r="AT1401" s="842"/>
    </row>
    <row r="1402" spans="41:46" x14ac:dyDescent="0.15">
      <c r="AQ1402" s="1659"/>
      <c r="AR1402" s="1659"/>
      <c r="AS1402" s="822"/>
      <c r="AT1402" s="822"/>
    </row>
    <row r="1403" spans="41:46" x14ac:dyDescent="0.15">
      <c r="AO1403" s="1664"/>
      <c r="AQ1403" s="1659"/>
      <c r="AR1403" s="1659"/>
      <c r="AS1403" s="822"/>
      <c r="AT1403" s="822"/>
    </row>
    <row r="1404" spans="41:46" x14ac:dyDescent="0.15">
      <c r="AO1404" s="1664"/>
      <c r="AQ1404" s="1659"/>
      <c r="AR1404" s="1659"/>
      <c r="AS1404" s="822"/>
      <c r="AT1404" s="1659"/>
    </row>
    <row r="1405" spans="41:46" x14ac:dyDescent="0.15">
      <c r="AO1405" s="1664"/>
      <c r="AQ1405" s="1659"/>
      <c r="AR1405" s="1659"/>
      <c r="AS1405" s="822"/>
      <c r="AT1405" s="822"/>
    </row>
    <row r="1406" spans="41:46" x14ac:dyDescent="0.15">
      <c r="AQ1406" s="1659"/>
      <c r="AR1406" s="1659"/>
      <c r="AS1406" s="822"/>
      <c r="AT1406" s="822"/>
    </row>
    <row r="1407" spans="41:46" x14ac:dyDescent="0.15">
      <c r="AO1407" s="1664"/>
      <c r="AQ1407" s="822"/>
      <c r="AR1407" s="822"/>
      <c r="AS1407" s="822"/>
      <c r="AT1407" s="1659"/>
    </row>
    <row r="1408" spans="41:46" x14ac:dyDescent="0.15">
      <c r="AQ1408" s="822"/>
      <c r="AR1408" s="822"/>
      <c r="AS1408" s="822"/>
      <c r="AT1408" s="822"/>
    </row>
    <row r="1409" spans="41:46" x14ac:dyDescent="0.15">
      <c r="AQ1409" s="822"/>
      <c r="AR1409" s="822"/>
      <c r="AS1409" s="822"/>
    </row>
    <row r="1410" spans="41:46" x14ac:dyDescent="0.15">
      <c r="AO1410" s="1664"/>
      <c r="AQ1410" s="822"/>
      <c r="AR1410" s="822"/>
      <c r="AS1410" s="769"/>
      <c r="AT1410" s="822"/>
    </row>
    <row r="1411" spans="41:46" x14ac:dyDescent="0.15">
      <c r="AO1411" s="1664"/>
      <c r="AQ1411" s="822"/>
      <c r="AR1411" s="822"/>
      <c r="AS1411" s="822"/>
      <c r="AT1411" s="822"/>
    </row>
    <row r="1412" spans="41:46" x14ac:dyDescent="0.15">
      <c r="AO1412" s="1664"/>
      <c r="AQ1412" s="822"/>
      <c r="AR1412" s="822"/>
      <c r="AS1412" s="822"/>
      <c r="AT1412" s="822"/>
    </row>
    <row r="1413" spans="41:46" x14ac:dyDescent="0.15">
      <c r="AO1413" s="1664"/>
      <c r="AQ1413" s="822"/>
      <c r="AR1413" s="822"/>
      <c r="AS1413" s="822"/>
      <c r="AT1413" s="822"/>
    </row>
    <row r="1414" spans="41:46" x14ac:dyDescent="0.15">
      <c r="AO1414" s="1664"/>
      <c r="AQ1414" s="822"/>
      <c r="AR1414" s="822"/>
      <c r="AS1414" s="822"/>
      <c r="AT1414" s="822"/>
    </row>
    <row r="1415" spans="41:46" x14ac:dyDescent="0.15">
      <c r="AO1415" s="1664"/>
      <c r="AQ1415" s="822"/>
      <c r="AR1415" s="822"/>
      <c r="AS1415" s="822"/>
      <c r="AT1415" s="822"/>
    </row>
    <row r="1416" spans="41:46" x14ac:dyDescent="0.15">
      <c r="AO1416" s="1664"/>
      <c r="AQ1416" s="822"/>
      <c r="AR1416" s="822"/>
      <c r="AS1416" s="822"/>
      <c r="AT1416" s="822"/>
    </row>
    <row r="1417" spans="41:46" x14ac:dyDescent="0.15">
      <c r="AO1417" s="1664"/>
      <c r="AQ1417" s="822"/>
      <c r="AR1417" s="822"/>
      <c r="AS1417" s="1659"/>
      <c r="AT1417" s="822"/>
    </row>
    <row r="1418" spans="41:46" x14ac:dyDescent="0.15">
      <c r="AO1418" s="740"/>
      <c r="AQ1418" s="1659"/>
      <c r="AR1418" s="1659"/>
      <c r="AS1418" s="822"/>
      <c r="AT1418" s="822"/>
    </row>
    <row r="1419" spans="41:46" x14ac:dyDescent="0.15">
      <c r="AO1419" s="1664"/>
      <c r="AQ1419" s="822"/>
      <c r="AR1419" s="822"/>
      <c r="AS1419" s="822"/>
      <c r="AT1419" s="822"/>
    </row>
    <row r="1420" spans="41:46" x14ac:dyDescent="0.15">
      <c r="AO1420" s="1664"/>
      <c r="AQ1420" s="822"/>
      <c r="AR1420" s="822"/>
      <c r="AS1420" s="822"/>
      <c r="AT1420" s="822"/>
    </row>
    <row r="1421" spans="41:46" x14ac:dyDescent="0.15">
      <c r="AQ1421" s="822"/>
      <c r="AR1421" s="822"/>
      <c r="AS1421" s="822"/>
      <c r="AT1421" s="822"/>
    </row>
    <row r="1422" spans="41:46" x14ac:dyDescent="0.15">
      <c r="AO1422" s="1664"/>
      <c r="AQ1422" s="1659"/>
      <c r="AR1422" s="1659"/>
      <c r="AS1422" s="1653"/>
      <c r="AT1422" s="822"/>
    </row>
    <row r="1423" spans="41:46" x14ac:dyDescent="0.15">
      <c r="AO1423" s="1664"/>
      <c r="AQ1423" s="822"/>
      <c r="AR1423" s="822"/>
      <c r="AS1423" s="1653"/>
      <c r="AT1423" s="822"/>
    </row>
    <row r="1424" spans="41:46" x14ac:dyDescent="0.15">
      <c r="AO1424" s="740"/>
      <c r="AQ1424" s="822"/>
      <c r="AR1424" s="822"/>
      <c r="AS1424" s="1653"/>
      <c r="AT1424" s="822"/>
    </row>
    <row r="1425" spans="41:46" x14ac:dyDescent="0.15">
      <c r="AO1425" s="1664"/>
      <c r="AQ1425" s="1659"/>
      <c r="AR1425" s="1659"/>
      <c r="AS1425" s="1659"/>
      <c r="AT1425" s="822"/>
    </row>
    <row r="1426" spans="41:46" x14ac:dyDescent="0.15">
      <c r="AO1426" s="1664"/>
      <c r="AQ1426" s="822"/>
      <c r="AR1426" s="822"/>
      <c r="AS1426" s="1659"/>
      <c r="AT1426" s="822"/>
    </row>
    <row r="1427" spans="41:46" x14ac:dyDescent="0.15">
      <c r="AO1427" s="740"/>
      <c r="AQ1427" s="822"/>
      <c r="AR1427" s="822"/>
      <c r="AS1427" s="1659"/>
      <c r="AT1427" s="822"/>
    </row>
    <row r="1428" spans="41:46" x14ac:dyDescent="0.15">
      <c r="AQ1428" s="822"/>
      <c r="AR1428" s="822"/>
      <c r="AS1428" s="1659"/>
      <c r="AT1428" s="842"/>
    </row>
    <row r="1429" spans="41:46" x14ac:dyDescent="0.15">
      <c r="AQ1429" s="822"/>
      <c r="AR1429" s="1659"/>
      <c r="AS1429" s="1659"/>
      <c r="AT1429" s="822"/>
    </row>
    <row r="1430" spans="41:46" x14ac:dyDescent="0.15">
      <c r="AQ1430" s="822"/>
      <c r="AR1430" s="822"/>
      <c r="AS1430" s="822"/>
      <c r="AT1430" s="822"/>
    </row>
    <row r="1431" spans="41:46" x14ac:dyDescent="0.15">
      <c r="AQ1431" s="822"/>
      <c r="AR1431" s="822"/>
      <c r="AS1431" s="822"/>
      <c r="AT1431" s="822"/>
    </row>
    <row r="1432" spans="41:46" x14ac:dyDescent="0.15">
      <c r="AQ1432" s="822"/>
      <c r="AR1432" s="1659"/>
      <c r="AS1432" s="822"/>
      <c r="AT1432" s="822"/>
    </row>
    <row r="1433" spans="41:46" x14ac:dyDescent="0.15">
      <c r="AQ1433" s="822"/>
      <c r="AR1433" s="822"/>
      <c r="AS1433" s="822"/>
      <c r="AT1433" s="822"/>
    </row>
    <row r="1434" spans="41:46" x14ac:dyDescent="0.15">
      <c r="AQ1434" s="822"/>
      <c r="AR1434" s="822"/>
      <c r="AS1434" s="1659"/>
      <c r="AT1434" s="769"/>
    </row>
    <row r="1435" spans="41:46" x14ac:dyDescent="0.15">
      <c r="AQ1435" s="822"/>
      <c r="AR1435" s="1659"/>
      <c r="AS1435" s="1659"/>
      <c r="AT1435" s="1659"/>
    </row>
    <row r="1436" spans="41:46" x14ac:dyDescent="0.15">
      <c r="AO1436" s="1664"/>
      <c r="AQ1436" s="822"/>
      <c r="AR1436" s="822"/>
      <c r="AS1436" s="1659"/>
      <c r="AT1436" s="822"/>
    </row>
    <row r="1437" spans="41:46" x14ac:dyDescent="0.15">
      <c r="AQ1437" s="822"/>
      <c r="AR1437" s="822"/>
      <c r="AS1437" s="1659"/>
      <c r="AT1437" s="1659"/>
    </row>
    <row r="1438" spans="41:46" x14ac:dyDescent="0.15">
      <c r="AO1438" s="1664"/>
      <c r="AQ1438" s="822"/>
      <c r="AR1438" s="822"/>
      <c r="AS1438" s="822"/>
      <c r="AT1438" s="1659"/>
    </row>
    <row r="1439" spans="41:46" x14ac:dyDescent="0.15">
      <c r="AO1439" s="1664"/>
      <c r="AQ1439" s="822"/>
      <c r="AR1439" s="822"/>
      <c r="AS1439" s="1659"/>
      <c r="AT1439" s="1659"/>
    </row>
    <row r="1440" spans="41:46" x14ac:dyDescent="0.15">
      <c r="AO1440" s="1664"/>
      <c r="AQ1440" s="822"/>
      <c r="AR1440" s="822"/>
      <c r="AS1440" s="822"/>
      <c r="AT1440" s="822"/>
    </row>
    <row r="1441" spans="41:46" x14ac:dyDescent="0.15">
      <c r="AO1441" s="1664"/>
      <c r="AQ1441" s="822"/>
      <c r="AR1441" s="822"/>
      <c r="AS1441" s="1659"/>
      <c r="AT1441" s="822"/>
    </row>
    <row r="1442" spans="41:46" x14ac:dyDescent="0.15">
      <c r="AO1442" s="1664"/>
      <c r="AQ1442" s="822"/>
      <c r="AR1442" s="822"/>
      <c r="AS1442" s="822"/>
      <c r="AT1442" s="822"/>
    </row>
    <row r="1443" spans="41:46" x14ac:dyDescent="0.15">
      <c r="AQ1443" s="822"/>
      <c r="AR1443" s="822"/>
      <c r="AS1443" s="822"/>
      <c r="AT1443" s="822"/>
    </row>
    <row r="1444" spans="41:46" x14ac:dyDescent="0.15">
      <c r="AQ1444" s="822"/>
      <c r="AR1444" s="822"/>
      <c r="AS1444" s="1659"/>
      <c r="AT1444" s="822"/>
    </row>
    <row r="1445" spans="41:46" x14ac:dyDescent="0.15">
      <c r="AO1445" s="1664"/>
      <c r="AQ1445" s="822"/>
      <c r="AR1445" s="822"/>
      <c r="AS1445" s="822"/>
      <c r="AT1445" s="822"/>
    </row>
    <row r="1446" spans="41:46" x14ac:dyDescent="0.15">
      <c r="AO1446" s="1664"/>
      <c r="AQ1446" s="822"/>
      <c r="AR1446" s="822"/>
      <c r="AS1446" s="822"/>
      <c r="AT1446" s="1659"/>
    </row>
    <row r="1447" spans="41:46" x14ac:dyDescent="0.15">
      <c r="AO1447" s="1664"/>
      <c r="AQ1447" s="822"/>
      <c r="AR1447" s="822"/>
      <c r="AS1447" s="822"/>
      <c r="AT1447" s="1659"/>
    </row>
    <row r="1448" spans="41:46" x14ac:dyDescent="0.15">
      <c r="AO1448" s="1664"/>
      <c r="AQ1448" s="822"/>
      <c r="AR1448" s="822"/>
      <c r="AS1448" s="822"/>
      <c r="AT1448" s="1659"/>
    </row>
    <row r="1449" spans="41:46" x14ac:dyDescent="0.15">
      <c r="AO1449" s="1664"/>
      <c r="AQ1449" s="822"/>
      <c r="AR1449" s="822"/>
      <c r="AS1449" s="822"/>
      <c r="AT1449" s="822"/>
    </row>
    <row r="1450" spans="41:46" x14ac:dyDescent="0.15">
      <c r="AQ1450" s="822"/>
      <c r="AR1450" s="822"/>
      <c r="AS1450" s="822"/>
      <c r="AT1450" s="822"/>
    </row>
    <row r="1451" spans="41:46" x14ac:dyDescent="0.15">
      <c r="AO1451" s="1664"/>
      <c r="AQ1451" s="822"/>
      <c r="AR1451" s="822"/>
      <c r="AS1451" s="822"/>
      <c r="AT1451" s="822"/>
    </row>
    <row r="1452" spans="41:46" x14ac:dyDescent="0.15">
      <c r="AQ1452" s="822"/>
      <c r="AR1452" s="822"/>
      <c r="AS1452" s="822"/>
      <c r="AT1452" s="822"/>
    </row>
    <row r="1453" spans="41:46" x14ac:dyDescent="0.15">
      <c r="AQ1453" s="1659"/>
      <c r="AR1453" s="1659"/>
      <c r="AS1453" s="822"/>
      <c r="AT1453" s="1659"/>
    </row>
    <row r="1454" spans="41:46" x14ac:dyDescent="0.15">
      <c r="AO1454" s="1664"/>
      <c r="AQ1454" s="1659"/>
      <c r="AR1454" s="1659"/>
      <c r="AS1454" s="822"/>
      <c r="AT1454" s="1659"/>
    </row>
    <row r="1455" spans="41:46" x14ac:dyDescent="0.15">
      <c r="AQ1455" s="822"/>
      <c r="AR1455" s="822"/>
      <c r="AS1455" s="822"/>
      <c r="AT1455" s="822"/>
    </row>
    <row r="1456" spans="41:46" x14ac:dyDescent="0.15">
      <c r="AQ1456" s="822"/>
      <c r="AR1456" s="822"/>
      <c r="AS1456" s="822"/>
      <c r="AT1456" s="1659"/>
    </row>
    <row r="1457" spans="41:46" x14ac:dyDescent="0.15">
      <c r="AO1457" s="740"/>
      <c r="AQ1457" s="1659"/>
      <c r="AR1457" s="1659"/>
      <c r="AS1457" s="822"/>
      <c r="AT1457" s="822"/>
    </row>
    <row r="1458" spans="41:46" x14ac:dyDescent="0.15">
      <c r="AO1458" s="740"/>
      <c r="AQ1458" s="822"/>
      <c r="AR1458" s="822"/>
      <c r="AS1458" s="822"/>
      <c r="AT1458" s="822"/>
    </row>
    <row r="1459" spans="41:46" x14ac:dyDescent="0.15">
      <c r="AO1459" s="740"/>
      <c r="AQ1459" s="769"/>
      <c r="AR1459" s="1653"/>
      <c r="AS1459" s="822"/>
      <c r="AT1459" s="822"/>
    </row>
    <row r="1460" spans="41:46" x14ac:dyDescent="0.15">
      <c r="AO1460" s="1664"/>
      <c r="AS1460" s="822"/>
      <c r="AT1460" s="1659"/>
    </row>
    <row r="1461" spans="41:46" x14ac:dyDescent="0.15">
      <c r="AO1461" s="1664"/>
      <c r="AQ1461" s="822"/>
      <c r="AR1461" s="822"/>
      <c r="AS1461" s="822"/>
      <c r="AT1461" s="822"/>
    </row>
    <row r="1462" spans="41:46" x14ac:dyDescent="0.15">
      <c r="AO1462" s="740"/>
      <c r="AQ1462" s="813"/>
      <c r="AR1462" s="813"/>
      <c r="AS1462" s="822"/>
      <c r="AT1462" s="822"/>
    </row>
    <row r="1463" spans="41:46" x14ac:dyDescent="0.15">
      <c r="AO1463" s="740"/>
      <c r="AQ1463" s="813"/>
      <c r="AR1463" s="813"/>
      <c r="AS1463" s="822"/>
      <c r="AT1463" s="1659"/>
    </row>
    <row r="1464" spans="41:46" x14ac:dyDescent="0.15">
      <c r="AO1464" s="1664"/>
      <c r="AQ1464" s="813"/>
      <c r="AR1464" s="813"/>
      <c r="AS1464" s="822"/>
      <c r="AT1464" s="822"/>
    </row>
    <row r="1465" spans="41:46" x14ac:dyDescent="0.15">
      <c r="AO1465" s="740"/>
      <c r="AQ1465" s="813"/>
      <c r="AR1465" s="813"/>
      <c r="AS1465" s="822"/>
      <c r="AT1465" s="822"/>
    </row>
    <row r="1466" spans="41:46" x14ac:dyDescent="0.15">
      <c r="AO1466" s="1664"/>
      <c r="AQ1466" s="813"/>
      <c r="AR1466" s="813"/>
      <c r="AS1466" s="822"/>
      <c r="AT1466" s="822"/>
    </row>
    <row r="1467" spans="41:46" x14ac:dyDescent="0.15">
      <c r="AQ1467" s="1659"/>
      <c r="AR1467" s="1659"/>
      <c r="AS1467" s="822"/>
      <c r="AT1467" s="813"/>
    </row>
    <row r="1468" spans="41:46" x14ac:dyDescent="0.15">
      <c r="AQ1468" s="1659"/>
      <c r="AR1468" s="1659"/>
      <c r="AS1468" s="822"/>
      <c r="AT1468" s="822"/>
    </row>
    <row r="1469" spans="41:46" x14ac:dyDescent="0.15">
      <c r="AO1469" s="1664"/>
      <c r="AQ1469" s="1659"/>
      <c r="AR1469" s="1659"/>
      <c r="AS1469" s="822"/>
      <c r="AT1469" s="822"/>
    </row>
    <row r="1470" spans="41:46" x14ac:dyDescent="0.15">
      <c r="AQ1470" s="822"/>
      <c r="AR1470" s="813"/>
      <c r="AS1470" s="822"/>
      <c r="AT1470" s="813"/>
    </row>
    <row r="1471" spans="41:46" x14ac:dyDescent="0.15">
      <c r="AQ1471" s="822"/>
      <c r="AR1471" s="822"/>
      <c r="AS1471" s="822"/>
      <c r="AT1471" s="822"/>
    </row>
    <row r="1472" spans="41:46" x14ac:dyDescent="0.15">
      <c r="AO1472" s="740"/>
      <c r="AQ1472" s="822"/>
      <c r="AR1472" s="822"/>
      <c r="AS1472" s="822"/>
      <c r="AT1472" s="822"/>
    </row>
    <row r="1473" spans="41:46" x14ac:dyDescent="0.15">
      <c r="AQ1473" s="1659"/>
      <c r="AR1473" s="1659"/>
      <c r="AS1473" s="1659"/>
      <c r="AT1473" s="813"/>
    </row>
    <row r="1474" spans="41:46" x14ac:dyDescent="0.15">
      <c r="AO1474" s="1664"/>
      <c r="AQ1474" s="1659"/>
      <c r="AR1474" s="1659"/>
      <c r="AS1474" s="822"/>
      <c r="AT1474" s="822"/>
    </row>
    <row r="1475" spans="41:46" x14ac:dyDescent="0.15">
      <c r="AO1475" s="1664"/>
      <c r="AQ1475" s="1659"/>
      <c r="AR1475" s="1659"/>
      <c r="AS1475" s="1659"/>
      <c r="AT1475" s="822"/>
    </row>
    <row r="1476" spans="41:46" x14ac:dyDescent="0.15">
      <c r="AO1476" s="1664"/>
      <c r="AQ1476" s="1659"/>
      <c r="AR1476" s="1659"/>
      <c r="AS1476" s="1659"/>
      <c r="AT1476" s="822"/>
    </row>
    <row r="1477" spans="41:46" x14ac:dyDescent="0.15">
      <c r="AO1477" s="1664"/>
      <c r="AQ1477" s="822"/>
      <c r="AR1477" s="822"/>
      <c r="AS1477" s="822"/>
      <c r="AT1477" s="822"/>
    </row>
    <row r="1478" spans="41:46" x14ac:dyDescent="0.15">
      <c r="AO1478" s="1664"/>
      <c r="AQ1478" s="1659"/>
      <c r="AR1478" s="1659"/>
      <c r="AS1478" s="822"/>
      <c r="AT1478" s="822"/>
    </row>
    <row r="1479" spans="41:46" x14ac:dyDescent="0.15">
      <c r="AO1479" s="1664"/>
      <c r="AQ1479" s="813"/>
      <c r="AR1479" s="813"/>
      <c r="AT1479" s="822"/>
    </row>
    <row r="1480" spans="41:46" x14ac:dyDescent="0.15">
      <c r="AQ1480" s="813"/>
      <c r="AR1480" s="813"/>
      <c r="AS1480" s="822"/>
      <c r="AT1480" s="822"/>
    </row>
    <row r="1481" spans="41:46" x14ac:dyDescent="0.15">
      <c r="AQ1481" s="813"/>
      <c r="AR1481" s="813"/>
      <c r="AS1481" s="822"/>
      <c r="AT1481" s="822"/>
    </row>
    <row r="1482" spans="41:46" x14ac:dyDescent="0.15">
      <c r="AO1482" s="740"/>
      <c r="AQ1482" s="842"/>
      <c r="AR1482" s="842"/>
      <c r="AS1482" s="822"/>
      <c r="AT1482" s="822"/>
    </row>
    <row r="1483" spans="41:46" x14ac:dyDescent="0.15">
      <c r="AO1483" s="740"/>
      <c r="AQ1483" s="1659"/>
      <c r="AR1483" s="1659"/>
      <c r="AS1483" s="822"/>
      <c r="AT1483" s="822"/>
    </row>
    <row r="1484" spans="41:46" x14ac:dyDescent="0.15">
      <c r="AO1484" s="740"/>
      <c r="AQ1484" s="822"/>
      <c r="AR1484" s="822"/>
      <c r="AS1484" s="1659"/>
      <c r="AT1484" s="822"/>
    </row>
    <row r="1485" spans="41:46" x14ac:dyDescent="0.15">
      <c r="AO1485" s="740"/>
      <c r="AQ1485" s="822"/>
      <c r="AR1485" s="822"/>
      <c r="AS1485" s="1659"/>
      <c r="AT1485" s="822"/>
    </row>
    <row r="1486" spans="41:46" x14ac:dyDescent="0.15">
      <c r="AO1486" s="740"/>
      <c r="AQ1486" s="1659"/>
      <c r="AR1486" s="1659"/>
      <c r="AS1486" s="1659"/>
      <c r="AT1486" s="822"/>
    </row>
    <row r="1487" spans="41:46" x14ac:dyDescent="0.15">
      <c r="AO1487" s="740"/>
      <c r="AQ1487" s="822"/>
      <c r="AR1487" s="822"/>
      <c r="AS1487" s="822"/>
      <c r="AT1487" s="822"/>
    </row>
    <row r="1488" spans="41:46" x14ac:dyDescent="0.15">
      <c r="AO1488" s="740"/>
      <c r="AQ1488" s="822"/>
      <c r="AR1488" s="822"/>
      <c r="AS1488" s="1653"/>
      <c r="AT1488" s="822"/>
    </row>
    <row r="1489" spans="41:46" x14ac:dyDescent="0.15">
      <c r="AO1489" s="740"/>
      <c r="AQ1489" s="822"/>
      <c r="AR1489" s="822"/>
      <c r="AS1489" s="1653"/>
      <c r="AT1489" s="822"/>
    </row>
    <row r="1490" spans="41:46" x14ac:dyDescent="0.15">
      <c r="AO1490" s="740"/>
      <c r="AQ1490" s="822"/>
      <c r="AR1490" s="822"/>
      <c r="AS1490" s="1659"/>
      <c r="AT1490" s="822"/>
    </row>
    <row r="1491" spans="41:46" x14ac:dyDescent="0.15">
      <c r="AO1491" s="740"/>
      <c r="AQ1491" s="822"/>
      <c r="AS1491" s="822"/>
      <c r="AT1491" s="1659"/>
    </row>
    <row r="1492" spans="41:46" x14ac:dyDescent="0.15">
      <c r="AO1492" s="740"/>
      <c r="AQ1492" s="822"/>
      <c r="AR1492" s="822"/>
      <c r="AS1492" s="822"/>
      <c r="AT1492" s="1659"/>
    </row>
    <row r="1493" spans="41:46" x14ac:dyDescent="0.15">
      <c r="AO1493" s="1664"/>
      <c r="AQ1493" s="822"/>
      <c r="AR1493" s="822"/>
      <c r="AS1493" s="822"/>
      <c r="AT1493" s="822"/>
    </row>
    <row r="1494" spans="41:46" x14ac:dyDescent="0.15">
      <c r="AO1494" s="1664"/>
      <c r="AQ1494" s="822"/>
      <c r="AS1494" s="822"/>
      <c r="AT1494" s="822"/>
    </row>
    <row r="1495" spans="41:46" x14ac:dyDescent="0.15">
      <c r="AO1495" s="1664"/>
      <c r="AQ1495" s="822"/>
      <c r="AR1495" s="822"/>
      <c r="AS1495" s="822"/>
      <c r="AT1495" s="1659"/>
    </row>
    <row r="1496" spans="41:46" x14ac:dyDescent="0.15">
      <c r="AO1496" s="1664"/>
      <c r="AQ1496" s="822"/>
      <c r="AR1496" s="822"/>
      <c r="AS1496" s="822"/>
      <c r="AT1496" s="822"/>
    </row>
    <row r="1497" spans="41:46" x14ac:dyDescent="0.15">
      <c r="AO1497" s="1664"/>
      <c r="AQ1497" s="822"/>
      <c r="AS1497" s="822"/>
      <c r="AT1497" s="822"/>
    </row>
    <row r="1498" spans="41:46" x14ac:dyDescent="0.15">
      <c r="AO1498" s="740"/>
      <c r="AQ1498" s="822"/>
      <c r="AR1498" s="822"/>
      <c r="AS1498" s="1659"/>
    </row>
    <row r="1499" spans="41:46" x14ac:dyDescent="0.15">
      <c r="AO1499" s="1664"/>
      <c r="AQ1499" s="822"/>
      <c r="AR1499" s="822"/>
      <c r="AS1499" s="822"/>
      <c r="AT1499" s="822"/>
    </row>
    <row r="1500" spans="41:46" x14ac:dyDescent="0.15">
      <c r="AO1500" s="1664"/>
      <c r="AQ1500" s="822"/>
      <c r="AR1500" s="822"/>
      <c r="AS1500" s="822"/>
      <c r="AT1500" s="822"/>
    </row>
    <row r="1501" spans="41:46" x14ac:dyDescent="0.15">
      <c r="AO1501" s="740"/>
      <c r="AQ1501" s="822"/>
      <c r="AR1501" s="822"/>
      <c r="AS1501" s="822"/>
      <c r="AT1501" s="822"/>
    </row>
    <row r="1502" spans="41:46" x14ac:dyDescent="0.15">
      <c r="AO1502" s="1664"/>
      <c r="AQ1502" s="822"/>
      <c r="AR1502" s="822"/>
      <c r="AS1502" s="1659"/>
      <c r="AT1502" s="822"/>
    </row>
    <row r="1503" spans="41:46" x14ac:dyDescent="0.15">
      <c r="AO1503" s="1664"/>
      <c r="AQ1503" s="822"/>
      <c r="AR1503" s="822"/>
      <c r="AS1503" s="1659"/>
      <c r="AT1503" s="822"/>
    </row>
    <row r="1504" spans="41:46" x14ac:dyDescent="0.15">
      <c r="AO1504" s="740"/>
      <c r="AQ1504" s="822"/>
      <c r="AR1504" s="822"/>
      <c r="AS1504" s="822"/>
      <c r="AT1504" s="822"/>
    </row>
    <row r="1505" spans="41:46" x14ac:dyDescent="0.15">
      <c r="AQ1505" s="822"/>
      <c r="AR1505" s="822"/>
      <c r="AS1505" s="822"/>
      <c r="AT1505" s="822"/>
    </row>
    <row r="1506" spans="41:46" x14ac:dyDescent="0.15">
      <c r="AO1506" s="1664"/>
      <c r="AQ1506" s="822"/>
      <c r="AR1506" s="822"/>
      <c r="AS1506" s="1659"/>
      <c r="AT1506" s="813"/>
    </row>
    <row r="1507" spans="41:46" x14ac:dyDescent="0.15">
      <c r="AO1507" s="740"/>
      <c r="AQ1507" s="822"/>
      <c r="AR1507" s="822"/>
      <c r="AS1507" s="822"/>
      <c r="AT1507" s="1659"/>
    </row>
    <row r="1508" spans="41:46" x14ac:dyDescent="0.15">
      <c r="AQ1508" s="822"/>
      <c r="AR1508" s="822"/>
      <c r="AS1508" s="822"/>
      <c r="AT1508" s="1659"/>
    </row>
    <row r="1509" spans="41:46" x14ac:dyDescent="0.15">
      <c r="AO1509" s="1664"/>
      <c r="AQ1509" s="822"/>
      <c r="AR1509" s="822"/>
      <c r="AS1509" s="822"/>
      <c r="AT1509" s="1659"/>
    </row>
    <row r="1510" spans="41:46" x14ac:dyDescent="0.15">
      <c r="AO1510" s="740"/>
      <c r="AQ1510" s="822"/>
      <c r="AR1510" s="822"/>
      <c r="AS1510" s="822"/>
      <c r="AT1510" s="822"/>
    </row>
    <row r="1511" spans="41:46" x14ac:dyDescent="0.15">
      <c r="AO1511" s="1665"/>
      <c r="AQ1511" s="1659"/>
      <c r="AR1511" s="1659"/>
      <c r="AS1511" s="822"/>
      <c r="AT1511" s="822"/>
    </row>
    <row r="1512" spans="41:46" x14ac:dyDescent="0.15">
      <c r="AQ1512" s="822"/>
      <c r="AR1512" s="822"/>
      <c r="AS1512" s="822"/>
      <c r="AT1512" s="822"/>
    </row>
    <row r="1513" spans="41:46" x14ac:dyDescent="0.15">
      <c r="AO1513" s="740"/>
      <c r="AQ1513" s="822"/>
      <c r="AR1513" s="822"/>
      <c r="AS1513" s="822"/>
      <c r="AT1513" s="1659"/>
    </row>
    <row r="1514" spans="41:46" x14ac:dyDescent="0.15">
      <c r="AQ1514" s="1659"/>
      <c r="AR1514" s="1659"/>
      <c r="AS1514" s="822"/>
      <c r="AT1514" s="1659"/>
    </row>
    <row r="1515" spans="41:46" x14ac:dyDescent="0.15">
      <c r="AS1515" s="822"/>
      <c r="AT1515" s="1659"/>
    </row>
    <row r="1516" spans="41:46" x14ac:dyDescent="0.15">
      <c r="AR1516" s="760"/>
      <c r="AS1516" s="822"/>
      <c r="AT1516" s="822"/>
    </row>
    <row r="1517" spans="41:46" x14ac:dyDescent="0.15">
      <c r="AR1517" s="760"/>
      <c r="AS1517" s="822"/>
      <c r="AT1517" s="822"/>
    </row>
    <row r="1518" spans="41:46" x14ac:dyDescent="0.15">
      <c r="AQ1518" s="842"/>
      <c r="AR1518" s="842"/>
      <c r="AS1518" s="822"/>
      <c r="AT1518" s="1659"/>
    </row>
    <row r="1519" spans="41:46" x14ac:dyDescent="0.15">
      <c r="AO1519" s="1664"/>
      <c r="AQ1519" s="842"/>
      <c r="AR1519" s="842"/>
      <c r="AS1519" s="822"/>
      <c r="AT1519" s="822"/>
    </row>
    <row r="1520" spans="41:46" x14ac:dyDescent="0.15">
      <c r="AO1520" s="1664"/>
      <c r="AQ1520" s="842"/>
      <c r="AR1520" s="842"/>
      <c r="AS1520" s="822"/>
      <c r="AT1520" s="822"/>
    </row>
    <row r="1521" spans="41:46" x14ac:dyDescent="0.15">
      <c r="AQ1521" s="822"/>
      <c r="AR1521" s="822"/>
      <c r="AS1521" s="822"/>
      <c r="AT1521" s="822"/>
    </row>
    <row r="1522" spans="41:46" x14ac:dyDescent="0.15">
      <c r="AQ1522" s="822"/>
      <c r="AR1522" s="822"/>
      <c r="AS1522" s="822"/>
      <c r="AT1522" s="822"/>
    </row>
    <row r="1523" spans="41:46" x14ac:dyDescent="0.15">
      <c r="AQ1523" s="822"/>
      <c r="AR1523" s="822"/>
      <c r="AS1523" s="822"/>
      <c r="AT1523" s="1659"/>
    </row>
    <row r="1524" spans="41:46" x14ac:dyDescent="0.15">
      <c r="AQ1524" s="822"/>
      <c r="AR1524" s="822"/>
      <c r="AS1524" s="822"/>
      <c r="AT1524" s="822"/>
    </row>
    <row r="1525" spans="41:46" x14ac:dyDescent="0.15">
      <c r="AQ1525" s="822"/>
      <c r="AR1525" s="822"/>
      <c r="AS1525" s="822"/>
      <c r="AT1525" s="822"/>
    </row>
    <row r="1526" spans="41:46" x14ac:dyDescent="0.15">
      <c r="AQ1526" s="822"/>
      <c r="AR1526" s="822"/>
      <c r="AS1526" s="822"/>
      <c r="AT1526" s="1659"/>
    </row>
    <row r="1527" spans="41:46" x14ac:dyDescent="0.15">
      <c r="AQ1527" s="822"/>
      <c r="AR1527" s="822"/>
      <c r="AS1527" s="822"/>
      <c r="AT1527" s="822"/>
    </row>
    <row r="1528" spans="41:46" x14ac:dyDescent="0.15">
      <c r="AQ1528" s="822"/>
      <c r="AR1528" s="822"/>
      <c r="AS1528" s="822"/>
      <c r="AT1528" s="822"/>
    </row>
    <row r="1529" spans="41:46" x14ac:dyDescent="0.15">
      <c r="AQ1529" s="822"/>
      <c r="AR1529" s="822"/>
      <c r="AS1529" s="1653"/>
      <c r="AT1529" s="822"/>
    </row>
    <row r="1530" spans="41:46" x14ac:dyDescent="0.15">
      <c r="AO1530" s="1664"/>
      <c r="AS1530" s="822"/>
      <c r="AT1530" s="822"/>
    </row>
    <row r="1531" spans="41:46" x14ac:dyDescent="0.15">
      <c r="AO1531" s="1664"/>
      <c r="AQ1531" s="1659"/>
      <c r="AR1531" s="1659"/>
      <c r="AS1531" s="1659"/>
      <c r="AT1531" s="822"/>
    </row>
    <row r="1532" spans="41:46" x14ac:dyDescent="0.15">
      <c r="AQ1532" s="813"/>
      <c r="AR1532" s="1659"/>
      <c r="AS1532" s="822"/>
      <c r="AT1532" s="822"/>
    </row>
    <row r="1533" spans="41:46" x14ac:dyDescent="0.15">
      <c r="AO1533" s="1664"/>
      <c r="AQ1533" s="822"/>
      <c r="AR1533" s="822"/>
      <c r="AS1533" s="822"/>
      <c r="AT1533" s="822"/>
    </row>
    <row r="1534" spans="41:46" x14ac:dyDescent="0.15">
      <c r="AO1534" s="1664"/>
      <c r="AQ1534" s="1659"/>
      <c r="AR1534" s="1659"/>
      <c r="AS1534" s="1659"/>
      <c r="AT1534" s="822"/>
    </row>
    <row r="1535" spans="41:46" x14ac:dyDescent="0.15">
      <c r="AO1535" s="1664"/>
      <c r="AQ1535" s="822"/>
      <c r="AR1535" s="813"/>
      <c r="AS1535" s="822"/>
      <c r="AT1535" s="822"/>
    </row>
    <row r="1536" spans="41:46" x14ac:dyDescent="0.15">
      <c r="AO1536" s="1664"/>
      <c r="AQ1536" s="822"/>
      <c r="AR1536" s="822"/>
      <c r="AS1536" s="760"/>
      <c r="AT1536" s="822"/>
    </row>
    <row r="1537" spans="41:46" x14ac:dyDescent="0.15">
      <c r="AO1537" s="1664"/>
      <c r="AQ1537" s="1659"/>
      <c r="AR1537" s="1659"/>
      <c r="AS1537" s="760"/>
      <c r="AT1537" s="822"/>
    </row>
    <row r="1538" spans="41:46" x14ac:dyDescent="0.15">
      <c r="AQ1538" s="822"/>
      <c r="AR1538" s="822"/>
      <c r="AS1538" s="822"/>
      <c r="AT1538" s="822"/>
    </row>
    <row r="1539" spans="41:46" x14ac:dyDescent="0.15">
      <c r="AO1539" s="1664"/>
      <c r="AQ1539" s="822"/>
      <c r="AR1539" s="822"/>
      <c r="AS1539" s="822"/>
      <c r="AT1539" s="822"/>
    </row>
    <row r="1540" spans="41:46" x14ac:dyDescent="0.15">
      <c r="AO1540" s="1664"/>
      <c r="AQ1540" s="1659"/>
      <c r="AR1540" s="1659"/>
      <c r="AS1540" s="822"/>
      <c r="AT1540" s="822"/>
    </row>
    <row r="1541" spans="41:46" x14ac:dyDescent="0.15">
      <c r="AQ1541" s="822"/>
      <c r="AR1541" s="822"/>
      <c r="AS1541" s="1653"/>
      <c r="AT1541" s="822"/>
    </row>
    <row r="1542" spans="41:46" x14ac:dyDescent="0.15">
      <c r="AO1542" s="1664"/>
      <c r="AQ1542" s="822"/>
      <c r="AR1542" s="822"/>
      <c r="AS1542" s="1653"/>
      <c r="AT1542" s="822"/>
    </row>
    <row r="1543" spans="41:46" x14ac:dyDescent="0.15">
      <c r="AQ1543" s="1659"/>
      <c r="AR1543" s="1659"/>
      <c r="AS1543" s="1653"/>
      <c r="AT1543" s="822"/>
    </row>
    <row r="1544" spans="41:46" x14ac:dyDescent="0.15">
      <c r="AO1544" s="1664"/>
      <c r="AQ1544" s="1659"/>
      <c r="AR1544" s="1659"/>
      <c r="AS1544" s="1659"/>
      <c r="AT1544" s="822"/>
    </row>
    <row r="1545" spans="41:46" x14ac:dyDescent="0.15">
      <c r="AQ1545" s="822"/>
      <c r="AR1545" s="822"/>
      <c r="AS1545" s="1659"/>
      <c r="AT1545" s="822"/>
    </row>
    <row r="1546" spans="41:46" x14ac:dyDescent="0.15">
      <c r="AO1546" s="1664"/>
      <c r="AQ1546" s="1659"/>
      <c r="AR1546" s="1659"/>
      <c r="AS1546" s="1659"/>
      <c r="AT1546" s="822"/>
    </row>
    <row r="1547" spans="41:46" x14ac:dyDescent="0.15">
      <c r="AO1547" s="1664"/>
      <c r="AQ1547" s="822"/>
      <c r="AR1547" s="822"/>
      <c r="AS1547" s="813"/>
      <c r="AT1547" s="822"/>
    </row>
    <row r="1548" spans="41:46" x14ac:dyDescent="0.15">
      <c r="AO1548" s="1664"/>
      <c r="AQ1548" s="822"/>
      <c r="AR1548" s="822"/>
      <c r="AS1548" s="813"/>
      <c r="AT1548" s="822"/>
    </row>
    <row r="1549" spans="41:46" x14ac:dyDescent="0.15">
      <c r="AQ1549" s="822"/>
      <c r="AR1549" s="822"/>
      <c r="AS1549" s="813"/>
      <c r="AT1549" s="822"/>
    </row>
    <row r="1550" spans="41:46" x14ac:dyDescent="0.15">
      <c r="AQ1550" s="813"/>
      <c r="AR1550" s="813"/>
      <c r="AS1550" s="822"/>
      <c r="AT1550" s="822"/>
    </row>
    <row r="1551" spans="41:46" x14ac:dyDescent="0.15">
      <c r="AO1551" s="1664"/>
      <c r="AQ1551" s="822"/>
      <c r="AR1551" s="822"/>
      <c r="AT1551" s="1659"/>
    </row>
    <row r="1552" spans="41:46" x14ac:dyDescent="0.15">
      <c r="AO1552" s="744"/>
      <c r="AQ1552" s="822"/>
      <c r="AR1552" s="822"/>
      <c r="AS1552" s="1659"/>
      <c r="AT1552" s="822"/>
    </row>
    <row r="1553" spans="41:46" x14ac:dyDescent="0.15">
      <c r="AO1553" s="744"/>
      <c r="AQ1553" s="822"/>
      <c r="AR1553" s="822"/>
      <c r="AS1553" s="813"/>
      <c r="AT1553" s="822"/>
    </row>
    <row r="1554" spans="41:46" x14ac:dyDescent="0.15">
      <c r="AQ1554" s="822"/>
      <c r="AR1554" s="822"/>
      <c r="AS1554" s="822"/>
      <c r="AT1554" s="1659"/>
    </row>
    <row r="1555" spans="41:46" x14ac:dyDescent="0.15">
      <c r="AQ1555" s="822"/>
      <c r="AR1555" s="822"/>
      <c r="AS1555" s="1659"/>
      <c r="AT1555" s="822"/>
    </row>
    <row r="1556" spans="41:46" x14ac:dyDescent="0.15">
      <c r="AQ1556" s="822"/>
      <c r="AR1556" s="822"/>
      <c r="AS1556" s="822"/>
      <c r="AT1556" s="760"/>
    </row>
    <row r="1557" spans="41:46" x14ac:dyDescent="0.15">
      <c r="AQ1557" s="822"/>
      <c r="AR1557" s="822"/>
      <c r="AS1557" s="822"/>
      <c r="AT1557" s="760"/>
    </row>
    <row r="1558" spans="41:46" x14ac:dyDescent="0.15">
      <c r="AQ1558" s="822"/>
      <c r="AR1558" s="822"/>
      <c r="AS1558" s="1659"/>
      <c r="AT1558" s="822"/>
    </row>
    <row r="1559" spans="41:46" x14ac:dyDescent="0.15">
      <c r="AQ1559" s="822"/>
      <c r="AR1559" s="813"/>
      <c r="AS1559" s="822"/>
      <c r="AT1559" s="822"/>
    </row>
    <row r="1560" spans="41:46" x14ac:dyDescent="0.15">
      <c r="AQ1560" s="822"/>
      <c r="AR1560" s="822"/>
      <c r="AS1560" s="822"/>
      <c r="AT1560" s="822"/>
    </row>
    <row r="1561" spans="41:46" x14ac:dyDescent="0.15">
      <c r="AQ1561" s="822"/>
      <c r="AR1561" s="822"/>
      <c r="AS1561" s="1659"/>
      <c r="AT1561" s="822"/>
    </row>
    <row r="1562" spans="41:46" x14ac:dyDescent="0.15">
      <c r="AQ1562" s="822"/>
      <c r="AR1562" s="813"/>
      <c r="AS1562" s="822"/>
      <c r="AT1562" s="822"/>
    </row>
    <row r="1563" spans="41:46" x14ac:dyDescent="0.15">
      <c r="AQ1563" s="822"/>
      <c r="AR1563" s="822"/>
      <c r="AS1563" s="822"/>
      <c r="AT1563" s="822"/>
    </row>
    <row r="1564" spans="41:46" x14ac:dyDescent="0.15">
      <c r="AQ1564" s="822"/>
      <c r="AR1564" s="822"/>
      <c r="AS1564" s="1659"/>
      <c r="AT1564" s="822"/>
    </row>
    <row r="1565" spans="41:46" x14ac:dyDescent="0.15">
      <c r="AQ1565" s="822"/>
      <c r="AR1565" s="813"/>
      <c r="AS1565" s="822"/>
      <c r="AT1565" s="822"/>
    </row>
    <row r="1566" spans="41:46" x14ac:dyDescent="0.15">
      <c r="AQ1566" s="822"/>
      <c r="AR1566" s="822"/>
      <c r="AS1566" s="822"/>
      <c r="AT1566" s="822"/>
    </row>
    <row r="1567" spans="41:46" x14ac:dyDescent="0.15">
      <c r="AO1567" s="742"/>
      <c r="AQ1567" s="822"/>
      <c r="AR1567" s="822"/>
      <c r="AS1567" s="1659"/>
      <c r="AT1567" s="822"/>
    </row>
    <row r="1568" spans="41:46" x14ac:dyDescent="0.15">
      <c r="AQ1568" s="822"/>
      <c r="AR1568" s="822"/>
      <c r="AS1568" s="822"/>
      <c r="AT1568" s="822"/>
    </row>
    <row r="1569" spans="41:46" x14ac:dyDescent="0.15">
      <c r="AQ1569" s="822"/>
      <c r="AR1569" s="822"/>
      <c r="AS1569" s="822"/>
      <c r="AT1569" s="822"/>
    </row>
    <row r="1570" spans="41:46" x14ac:dyDescent="0.15">
      <c r="AO1570" s="742"/>
      <c r="AQ1570" s="822"/>
      <c r="AR1570" s="822"/>
      <c r="AS1570" s="822"/>
      <c r="AT1570" s="822"/>
    </row>
    <row r="1571" spans="41:46" x14ac:dyDescent="0.15">
      <c r="AQ1571" s="822"/>
      <c r="AR1571" s="822"/>
      <c r="AS1571" s="1659"/>
      <c r="AT1571" s="822"/>
    </row>
    <row r="1572" spans="41:46" x14ac:dyDescent="0.15">
      <c r="AQ1572" s="822"/>
      <c r="AR1572" s="822"/>
      <c r="AS1572" s="822"/>
    </row>
    <row r="1573" spans="41:46" x14ac:dyDescent="0.15">
      <c r="AO1573" s="1664"/>
      <c r="AQ1573" s="822"/>
      <c r="AR1573" s="822"/>
      <c r="AS1573" s="822"/>
      <c r="AT1573" s="1659"/>
    </row>
    <row r="1574" spans="41:46" x14ac:dyDescent="0.15">
      <c r="AO1574" s="1664"/>
      <c r="AQ1574" s="822"/>
      <c r="AR1574" s="822"/>
      <c r="AS1574" s="822"/>
      <c r="AT1574" s="769"/>
    </row>
    <row r="1575" spans="41:46" x14ac:dyDescent="0.15">
      <c r="AQ1575" s="822"/>
      <c r="AR1575" s="822"/>
      <c r="AS1575" s="822"/>
      <c r="AT1575" s="822"/>
    </row>
    <row r="1576" spans="41:46" x14ac:dyDescent="0.15">
      <c r="AO1576" s="1664"/>
      <c r="AQ1576" s="822"/>
      <c r="AR1576" s="822"/>
      <c r="AS1576" s="822"/>
      <c r="AT1576" s="1659"/>
    </row>
    <row r="1577" spans="41:46" x14ac:dyDescent="0.15">
      <c r="AO1577" s="1664"/>
      <c r="AQ1577" s="842"/>
      <c r="AR1577" s="842"/>
      <c r="AS1577" s="822"/>
      <c r="AT1577" s="813"/>
    </row>
    <row r="1578" spans="41:46" x14ac:dyDescent="0.15">
      <c r="AO1578" s="1664"/>
      <c r="AQ1578" s="822"/>
      <c r="AR1578" s="822"/>
      <c r="AS1578" s="822"/>
      <c r="AT1578" s="822"/>
    </row>
    <row r="1579" spans="41:46" x14ac:dyDescent="0.15">
      <c r="AO1579" s="1664"/>
      <c r="AQ1579" s="822"/>
      <c r="AR1579" s="822"/>
      <c r="AS1579" s="822"/>
      <c r="AT1579" s="1659"/>
    </row>
    <row r="1580" spans="41:46" x14ac:dyDescent="0.15">
      <c r="AO1580" s="1664"/>
      <c r="AQ1580" s="822"/>
      <c r="AR1580" s="822"/>
      <c r="AS1580" s="822"/>
      <c r="AT1580" s="813"/>
    </row>
    <row r="1581" spans="41:46" x14ac:dyDescent="0.15">
      <c r="AQ1581" s="822"/>
      <c r="AR1581" s="822"/>
      <c r="AS1581" s="822"/>
      <c r="AT1581" s="822"/>
    </row>
    <row r="1582" spans="41:46" x14ac:dyDescent="0.15">
      <c r="AQ1582" s="822"/>
      <c r="AR1582" s="822"/>
      <c r="AS1582" s="822"/>
      <c r="AT1582" s="1659"/>
    </row>
    <row r="1583" spans="41:46" x14ac:dyDescent="0.15">
      <c r="AO1583" s="1664"/>
      <c r="AQ1583" s="822"/>
      <c r="AR1583" s="813"/>
      <c r="AS1583" s="822"/>
      <c r="AT1583" s="1659"/>
    </row>
    <row r="1584" spans="41:46" x14ac:dyDescent="0.15">
      <c r="AO1584" s="1664"/>
      <c r="AR1584" s="760"/>
      <c r="AS1584" s="822"/>
      <c r="AT1584" s="822"/>
    </row>
    <row r="1585" spans="41:46" x14ac:dyDescent="0.15">
      <c r="AO1585" s="742"/>
      <c r="AQ1585" s="822"/>
      <c r="AR1585" s="822"/>
      <c r="AS1585" s="822"/>
      <c r="AT1585" s="1659"/>
    </row>
    <row r="1586" spans="41:46" x14ac:dyDescent="0.15">
      <c r="AO1586" s="1664"/>
      <c r="AQ1586" s="769"/>
      <c r="AR1586" s="1653"/>
      <c r="AS1586" s="822"/>
      <c r="AT1586" s="822"/>
    </row>
    <row r="1587" spans="41:46" x14ac:dyDescent="0.15">
      <c r="AO1587" s="1664"/>
      <c r="AS1587" s="822"/>
      <c r="AT1587" s="822"/>
    </row>
    <row r="1588" spans="41:46" x14ac:dyDescent="0.15">
      <c r="AO1588" s="1664"/>
      <c r="AS1588" s="822"/>
      <c r="AT1588" s="1659"/>
    </row>
    <row r="1589" spans="41:46" x14ac:dyDescent="0.15">
      <c r="AO1589" s="1664"/>
      <c r="AQ1589" s="769"/>
      <c r="AR1589" s="1653"/>
      <c r="AS1589" s="822"/>
      <c r="AT1589" s="813"/>
    </row>
    <row r="1590" spans="41:46" x14ac:dyDescent="0.15">
      <c r="AO1590" s="1664"/>
      <c r="AS1590" s="822"/>
      <c r="AT1590" s="822"/>
    </row>
    <row r="1591" spans="41:46" x14ac:dyDescent="0.15">
      <c r="AO1591" s="742"/>
      <c r="AS1591" s="822"/>
      <c r="AT1591" s="822"/>
    </row>
    <row r="1592" spans="41:46" x14ac:dyDescent="0.15">
      <c r="AO1592" s="1664"/>
      <c r="AQ1592" s="769"/>
      <c r="AR1592" s="1653"/>
      <c r="AS1592" s="822"/>
      <c r="AT1592" s="822"/>
    </row>
    <row r="1593" spans="41:46" x14ac:dyDescent="0.15">
      <c r="AO1593" s="1664"/>
      <c r="AQ1593" s="769"/>
      <c r="AR1593" s="1653"/>
      <c r="AS1593" s="822"/>
      <c r="AT1593" s="822"/>
    </row>
    <row r="1594" spans="41:46" x14ac:dyDescent="0.15">
      <c r="AO1594" s="742"/>
      <c r="AQ1594" s="769"/>
      <c r="AR1594" s="1653"/>
      <c r="AS1594" s="822"/>
      <c r="AT1594" s="822"/>
    </row>
    <row r="1595" spans="41:46" x14ac:dyDescent="0.15">
      <c r="AO1595" s="742"/>
      <c r="AQ1595" s="822"/>
      <c r="AR1595" s="822"/>
      <c r="AS1595" s="822"/>
      <c r="AT1595" s="822"/>
    </row>
    <row r="1596" spans="41:46" x14ac:dyDescent="0.15">
      <c r="AO1596" s="742"/>
      <c r="AQ1596" s="822"/>
      <c r="AR1596" s="822"/>
      <c r="AS1596" s="822"/>
      <c r="AT1596" s="822"/>
    </row>
    <row r="1597" spans="41:46" x14ac:dyDescent="0.15">
      <c r="AO1597" s="742"/>
      <c r="AQ1597" s="822"/>
      <c r="AR1597" s="822"/>
      <c r="AS1597" s="822"/>
      <c r="AT1597" s="822"/>
    </row>
    <row r="1598" spans="41:46" x14ac:dyDescent="0.15">
      <c r="AQ1598" s="769"/>
      <c r="AR1598" s="813"/>
      <c r="AS1598" s="1659"/>
      <c r="AT1598" s="822"/>
    </row>
    <row r="1599" spans="41:46" x14ac:dyDescent="0.15">
      <c r="AO1599" s="1664"/>
      <c r="AQ1599" s="769"/>
      <c r="AR1599" s="1653"/>
      <c r="AS1599" s="822"/>
      <c r="AT1599" s="822"/>
    </row>
    <row r="1600" spans="41:46" x14ac:dyDescent="0.15">
      <c r="AO1600" s="742"/>
      <c r="AQ1600" s="769"/>
      <c r="AR1600" s="1653"/>
      <c r="AS1600" s="822"/>
      <c r="AT1600" s="822"/>
    </row>
    <row r="1601" spans="41:46" x14ac:dyDescent="0.15">
      <c r="AO1601" s="742"/>
      <c r="AQ1601" s="822"/>
      <c r="AR1601" s="822"/>
      <c r="AS1601" s="822"/>
      <c r="AT1601" s="813"/>
    </row>
    <row r="1602" spans="41:46" x14ac:dyDescent="0.15">
      <c r="AO1602" s="1664"/>
      <c r="AQ1602" s="769"/>
      <c r="AR1602" s="1653"/>
      <c r="AS1602" s="822"/>
      <c r="AT1602" s="822"/>
    </row>
    <row r="1603" spans="41:46" x14ac:dyDescent="0.15">
      <c r="AO1603" s="742"/>
      <c r="AQ1603" s="769"/>
      <c r="AR1603" s="1653"/>
      <c r="AS1603" s="822"/>
      <c r="AT1603" s="822"/>
    </row>
    <row r="1604" spans="41:46" x14ac:dyDescent="0.15">
      <c r="AO1604" s="1664"/>
      <c r="AQ1604" s="813"/>
      <c r="AR1604" s="813"/>
      <c r="AS1604" s="822"/>
      <c r="AT1604" s="813"/>
    </row>
    <row r="1605" spans="41:46" x14ac:dyDescent="0.15">
      <c r="AQ1605" s="769"/>
      <c r="AR1605" s="1653"/>
      <c r="AS1605" s="760"/>
      <c r="AT1605" s="822"/>
    </row>
    <row r="1606" spans="41:46" x14ac:dyDescent="0.15">
      <c r="AQ1606" s="769"/>
      <c r="AR1606" s="1653"/>
      <c r="AS1606" s="822"/>
      <c r="AT1606" s="822"/>
    </row>
    <row r="1607" spans="41:46" x14ac:dyDescent="0.15">
      <c r="AO1607" s="1664"/>
      <c r="AQ1607" s="769"/>
      <c r="AR1607" s="813"/>
      <c r="AS1607" s="1653"/>
      <c r="AT1607" s="813"/>
    </row>
    <row r="1608" spans="41:46" x14ac:dyDescent="0.15">
      <c r="AQ1608" s="769"/>
      <c r="AR1608" s="1653"/>
      <c r="AT1608" s="822"/>
    </row>
    <row r="1609" spans="41:46" x14ac:dyDescent="0.15">
      <c r="AQ1609" s="769"/>
      <c r="AR1609" s="1653"/>
      <c r="AT1609" s="822"/>
    </row>
    <row r="1610" spans="41:46" x14ac:dyDescent="0.15">
      <c r="AO1610" s="742"/>
      <c r="AQ1610" s="822"/>
      <c r="AR1610" s="822"/>
      <c r="AS1610" s="1659"/>
      <c r="AT1610" s="822"/>
    </row>
    <row r="1611" spans="41:46" x14ac:dyDescent="0.15">
      <c r="AO1611" s="1664"/>
      <c r="AQ1611" s="769"/>
      <c r="AR1611" s="1653"/>
      <c r="AT1611" s="822"/>
    </row>
    <row r="1612" spans="41:46" x14ac:dyDescent="0.15">
      <c r="AQ1612" s="769"/>
      <c r="AR1612" s="1653"/>
      <c r="AT1612" s="822"/>
    </row>
    <row r="1613" spans="41:46" x14ac:dyDescent="0.15">
      <c r="AO1613" s="742"/>
      <c r="AQ1613" s="813"/>
      <c r="AR1613" s="813"/>
      <c r="AS1613" s="1653"/>
      <c r="AT1613" s="822"/>
    </row>
    <row r="1614" spans="41:46" x14ac:dyDescent="0.15">
      <c r="AO1614" s="1664"/>
      <c r="AQ1614" s="813"/>
      <c r="AR1614" s="813"/>
      <c r="AS1614" s="1653"/>
      <c r="AT1614" s="822"/>
    </row>
    <row r="1615" spans="41:46" x14ac:dyDescent="0.15">
      <c r="AO1615" s="1664"/>
      <c r="AQ1615" s="813"/>
      <c r="AR1615" s="813"/>
      <c r="AS1615" s="1653"/>
      <c r="AT1615" s="822"/>
    </row>
    <row r="1616" spans="41:46" x14ac:dyDescent="0.15">
      <c r="AO1616" s="1664"/>
      <c r="AQ1616" s="1659"/>
      <c r="AR1616" s="1659"/>
      <c r="AS1616" s="1653"/>
      <c r="AT1616" s="822"/>
    </row>
    <row r="1617" spans="41:46" x14ac:dyDescent="0.15">
      <c r="AO1617" s="1664"/>
      <c r="AQ1617" s="1659"/>
      <c r="AR1617" s="1659"/>
      <c r="AS1617" s="1653"/>
      <c r="AT1617" s="822"/>
    </row>
    <row r="1618" spans="41:46" x14ac:dyDescent="0.15">
      <c r="AO1618" s="1664"/>
      <c r="AQ1618" s="1659"/>
      <c r="AR1618" s="1659"/>
      <c r="AS1618" s="1653"/>
      <c r="AT1618" s="822"/>
    </row>
    <row r="1619" spans="41:46" x14ac:dyDescent="0.15">
      <c r="AQ1619" s="813"/>
      <c r="AR1619" s="1653"/>
      <c r="AS1619" s="822"/>
      <c r="AT1619" s="1659"/>
    </row>
    <row r="1620" spans="41:46" x14ac:dyDescent="0.15">
      <c r="AO1620" s="1664"/>
      <c r="AQ1620" s="822"/>
      <c r="AR1620" s="822"/>
      <c r="AS1620" s="822"/>
      <c r="AT1620" s="822"/>
    </row>
    <row r="1621" spans="41:46" x14ac:dyDescent="0.15">
      <c r="AO1621" s="1664"/>
      <c r="AQ1621" s="822"/>
      <c r="AR1621" s="822"/>
      <c r="AS1621" s="822"/>
      <c r="AT1621" s="822"/>
    </row>
    <row r="1622" spans="41:46" x14ac:dyDescent="0.15">
      <c r="AO1622" s="1664"/>
      <c r="AQ1622" s="813"/>
      <c r="AR1622" s="813"/>
      <c r="AS1622" s="822"/>
      <c r="AT1622" s="822"/>
    </row>
    <row r="1623" spans="41:46" x14ac:dyDescent="0.15">
      <c r="AO1623" s="1664"/>
      <c r="AQ1623" s="822"/>
      <c r="AR1623" s="822"/>
      <c r="AS1623" s="842"/>
      <c r="AT1623" s="822"/>
    </row>
    <row r="1624" spans="41:46" x14ac:dyDescent="0.15">
      <c r="AO1624" s="1664"/>
      <c r="AQ1624" s="822"/>
      <c r="AR1624" s="822"/>
      <c r="AS1624" s="822"/>
      <c r="AT1624" s="822"/>
    </row>
    <row r="1625" spans="41:46" x14ac:dyDescent="0.15">
      <c r="AO1625" s="1664"/>
      <c r="AQ1625" s="1659"/>
      <c r="AR1625" s="1659"/>
      <c r="AS1625" s="822"/>
      <c r="AT1625" s="813"/>
    </row>
    <row r="1626" spans="41:46" x14ac:dyDescent="0.15">
      <c r="AO1626" s="1664"/>
      <c r="AQ1626" s="822"/>
      <c r="AR1626" s="822"/>
      <c r="AS1626" s="813"/>
      <c r="AT1626" s="760"/>
    </row>
    <row r="1627" spans="41:46" x14ac:dyDescent="0.15">
      <c r="AO1627" s="1664"/>
      <c r="AQ1627" s="822"/>
      <c r="AR1627" s="822"/>
      <c r="AS1627" s="822"/>
      <c r="AT1627" s="822"/>
    </row>
    <row r="1628" spans="41:46" x14ac:dyDescent="0.15">
      <c r="AO1628" s="1664"/>
      <c r="AQ1628" s="1659"/>
      <c r="AR1628" s="1659"/>
      <c r="AS1628" s="822"/>
      <c r="AT1628" s="822"/>
    </row>
    <row r="1629" spans="41:46" x14ac:dyDescent="0.15">
      <c r="AO1629" s="1664"/>
      <c r="AQ1629" s="822"/>
      <c r="AR1629" s="822"/>
      <c r="AS1629" s="1659"/>
    </row>
    <row r="1630" spans="41:46" x14ac:dyDescent="0.15">
      <c r="AO1630" s="742"/>
      <c r="AS1630" s="822"/>
    </row>
    <row r="1631" spans="41:46" x14ac:dyDescent="0.15">
      <c r="AO1631" s="1664"/>
      <c r="AQ1631" s="1659"/>
      <c r="AR1631" s="813"/>
      <c r="AS1631" s="822"/>
    </row>
    <row r="1632" spans="41:46" x14ac:dyDescent="0.15">
      <c r="AO1632" s="1664"/>
      <c r="AQ1632" s="822"/>
      <c r="AR1632" s="822"/>
      <c r="AS1632" s="813"/>
    </row>
    <row r="1633" spans="41:46" x14ac:dyDescent="0.15">
      <c r="AO1633" s="1664"/>
      <c r="AQ1633" s="822"/>
      <c r="AR1633" s="822"/>
      <c r="AS1633" s="822"/>
    </row>
    <row r="1634" spans="41:46" x14ac:dyDescent="0.15">
      <c r="AO1634" s="1664"/>
      <c r="AQ1634" s="1659"/>
      <c r="AR1634" s="813"/>
      <c r="AS1634" s="822"/>
      <c r="AT1634" s="1666"/>
    </row>
    <row r="1635" spans="41:46" x14ac:dyDescent="0.15">
      <c r="AO1635" s="1664"/>
      <c r="AQ1635" s="822"/>
      <c r="AR1635" s="822"/>
      <c r="AS1635" s="1659"/>
      <c r="AT1635" s="1666"/>
    </row>
    <row r="1636" spans="41:46" x14ac:dyDescent="0.15">
      <c r="AO1636" s="1664"/>
      <c r="AQ1636" s="822"/>
      <c r="AR1636" s="822"/>
      <c r="AS1636" s="1659"/>
      <c r="AT1636" s="1666"/>
    </row>
    <row r="1637" spans="41:46" x14ac:dyDescent="0.15">
      <c r="AO1637" s="1664"/>
      <c r="AQ1637" s="1659"/>
      <c r="AR1637" s="813"/>
      <c r="AS1637" s="1659"/>
      <c r="AT1637" s="1666"/>
    </row>
    <row r="1638" spans="41:46" x14ac:dyDescent="0.15">
      <c r="AO1638" s="1664"/>
      <c r="AQ1638" s="822"/>
      <c r="AR1638" s="822"/>
      <c r="AS1638" s="813"/>
      <c r="AT1638" s="1666"/>
    </row>
    <row r="1639" spans="41:46" x14ac:dyDescent="0.15">
      <c r="AO1639" s="742"/>
      <c r="AQ1639" s="822"/>
      <c r="AR1639" s="822"/>
      <c r="AS1639" s="813"/>
      <c r="AT1639" s="1653"/>
    </row>
    <row r="1640" spans="41:46" x14ac:dyDescent="0.15">
      <c r="AQ1640" s="822"/>
      <c r="AR1640" s="822"/>
      <c r="AS1640" s="813"/>
      <c r="AT1640" s="813"/>
    </row>
    <row r="1641" spans="41:46" x14ac:dyDescent="0.15">
      <c r="AQ1641" s="822"/>
      <c r="AR1641" s="822"/>
      <c r="AS1641" s="813"/>
      <c r="AT1641" s="1653"/>
    </row>
    <row r="1642" spans="41:46" x14ac:dyDescent="0.15">
      <c r="AO1642" s="742"/>
      <c r="AQ1642" s="822"/>
      <c r="AR1642" s="822"/>
      <c r="AS1642" s="822"/>
      <c r="AT1642" s="822"/>
    </row>
    <row r="1643" spans="41:46" x14ac:dyDescent="0.15">
      <c r="AO1643" s="742"/>
      <c r="AQ1643" s="822"/>
      <c r="AR1643" s="822"/>
      <c r="AS1643" s="822"/>
      <c r="AT1643" s="822"/>
    </row>
    <row r="1644" spans="41:46" x14ac:dyDescent="0.15">
      <c r="AO1644" s="742"/>
      <c r="AQ1644" s="822"/>
      <c r="AR1644" s="822"/>
      <c r="AS1644" s="813"/>
      <c r="AT1644" s="822"/>
    </row>
    <row r="1645" spans="41:46" x14ac:dyDescent="0.15">
      <c r="AO1645" s="742"/>
      <c r="AQ1645" s="822"/>
      <c r="AR1645" s="822"/>
      <c r="AS1645" s="822"/>
      <c r="AT1645" s="822"/>
    </row>
    <row r="1646" spans="41:46" x14ac:dyDescent="0.15">
      <c r="AO1646" s="742"/>
      <c r="AQ1646" s="822"/>
      <c r="AR1646" s="822"/>
      <c r="AS1646" s="822"/>
      <c r="AT1646" s="822"/>
    </row>
    <row r="1647" spans="41:46" x14ac:dyDescent="0.15">
      <c r="AO1647" s="742"/>
      <c r="AQ1647" s="822"/>
      <c r="AR1647" s="822"/>
      <c r="AS1647" s="1659"/>
      <c r="AT1647" s="822"/>
    </row>
    <row r="1648" spans="41:46" x14ac:dyDescent="0.15">
      <c r="AO1648" s="742"/>
      <c r="AQ1648" s="822"/>
      <c r="AR1648" s="822"/>
      <c r="AS1648" s="822"/>
      <c r="AT1648" s="822"/>
    </row>
    <row r="1649" spans="41:46" x14ac:dyDescent="0.15">
      <c r="AQ1649" s="813"/>
      <c r="AR1649" s="813"/>
      <c r="AS1649" s="822"/>
      <c r="AT1649" s="822"/>
    </row>
    <row r="1650" spans="41:46" x14ac:dyDescent="0.15">
      <c r="AS1650" s="1659"/>
      <c r="AT1650" s="822"/>
    </row>
    <row r="1651" spans="41:46" x14ac:dyDescent="0.15">
      <c r="AO1651" s="740"/>
      <c r="AS1651" s="822"/>
      <c r="AT1651" s="813"/>
    </row>
    <row r="1652" spans="41:46" x14ac:dyDescent="0.15">
      <c r="AQ1652" s="822"/>
      <c r="AR1652" s="822"/>
      <c r="AT1652" s="822"/>
    </row>
    <row r="1653" spans="41:46" x14ac:dyDescent="0.15">
      <c r="AQ1653" s="822"/>
      <c r="AR1653" s="822"/>
      <c r="AS1653" s="822"/>
      <c r="AT1653" s="822"/>
    </row>
    <row r="1654" spans="41:46" x14ac:dyDescent="0.15">
      <c r="AQ1654" s="822"/>
      <c r="AR1654" s="822"/>
      <c r="AS1654" s="822"/>
      <c r="AT1654" s="1659"/>
    </row>
    <row r="1655" spans="41:46" x14ac:dyDescent="0.15">
      <c r="AQ1655" s="813"/>
      <c r="AR1655" s="813"/>
      <c r="AS1655" s="822"/>
      <c r="AT1655" s="822"/>
    </row>
    <row r="1656" spans="41:46" x14ac:dyDescent="0.15">
      <c r="AQ1656" s="813"/>
      <c r="AR1656" s="813"/>
      <c r="AS1656" s="822"/>
      <c r="AT1656" s="822"/>
    </row>
    <row r="1657" spans="41:46" x14ac:dyDescent="0.15">
      <c r="AQ1657" s="813"/>
      <c r="AR1657" s="813"/>
      <c r="AS1657" s="822"/>
      <c r="AT1657" s="822"/>
    </row>
    <row r="1658" spans="41:46" x14ac:dyDescent="0.15">
      <c r="AQ1658" s="813"/>
      <c r="AR1658" s="1659"/>
      <c r="AS1658" s="822"/>
      <c r="AT1658" s="822"/>
    </row>
    <row r="1659" spans="41:46" x14ac:dyDescent="0.15">
      <c r="AQ1659" s="813"/>
      <c r="AR1659" s="1659"/>
      <c r="AS1659" s="822"/>
      <c r="AT1659" s="822"/>
    </row>
    <row r="1660" spans="41:46" x14ac:dyDescent="0.15">
      <c r="AO1660" s="740"/>
      <c r="AQ1660" s="813"/>
      <c r="AR1660" s="1659"/>
      <c r="AS1660" s="822"/>
      <c r="AT1660" s="813"/>
    </row>
    <row r="1661" spans="41:46" x14ac:dyDescent="0.15">
      <c r="AQ1661" s="813"/>
      <c r="AR1661" s="813"/>
      <c r="AS1661" s="822"/>
      <c r="AT1661" s="813"/>
    </row>
    <row r="1662" spans="41:46" x14ac:dyDescent="0.15">
      <c r="AQ1662" s="813"/>
      <c r="AR1662" s="1659"/>
      <c r="AS1662" s="822"/>
      <c r="AT1662" s="813"/>
    </row>
    <row r="1663" spans="41:46" x14ac:dyDescent="0.15">
      <c r="AQ1663" s="813"/>
      <c r="AR1663" s="1659"/>
      <c r="AS1663" s="822"/>
      <c r="AT1663" s="813"/>
    </row>
    <row r="1664" spans="41:46" x14ac:dyDescent="0.15">
      <c r="AQ1664" s="813"/>
      <c r="AR1664" s="813"/>
      <c r="AS1664" s="822"/>
      <c r="AT1664" s="822"/>
    </row>
    <row r="1665" spans="41:46" x14ac:dyDescent="0.15">
      <c r="AQ1665" s="813"/>
      <c r="AR1665" s="813"/>
      <c r="AS1665" s="822"/>
      <c r="AT1665" s="822"/>
    </row>
    <row r="1666" spans="41:46" x14ac:dyDescent="0.15">
      <c r="AQ1666" s="813"/>
      <c r="AR1666" s="813"/>
      <c r="AS1666" s="822"/>
      <c r="AT1666" s="813"/>
    </row>
    <row r="1667" spans="41:46" x14ac:dyDescent="0.15">
      <c r="AQ1667" s="813"/>
      <c r="AR1667" s="813"/>
      <c r="AS1667" s="822"/>
      <c r="AT1667" s="822"/>
    </row>
    <row r="1668" spans="41:46" x14ac:dyDescent="0.15">
      <c r="AQ1668" s="822"/>
      <c r="AR1668" s="1659"/>
      <c r="AS1668" s="822"/>
      <c r="AT1668" s="822"/>
    </row>
    <row r="1669" spans="41:46" x14ac:dyDescent="0.15">
      <c r="AQ1669" s="822"/>
      <c r="AR1669" s="822"/>
      <c r="AS1669" s="822"/>
      <c r="AT1669" s="1659"/>
    </row>
    <row r="1670" spans="41:46" x14ac:dyDescent="0.15">
      <c r="AQ1670" s="822"/>
      <c r="AR1670" s="813"/>
      <c r="AS1670" s="822"/>
      <c r="AT1670" s="822"/>
    </row>
    <row r="1671" spans="41:46" x14ac:dyDescent="0.15">
      <c r="AQ1671" s="822"/>
      <c r="AR1671" s="1659"/>
      <c r="AS1671" s="1659"/>
      <c r="AT1671" s="822"/>
    </row>
    <row r="1672" spans="41:46" x14ac:dyDescent="0.15">
      <c r="AQ1672" s="822"/>
      <c r="AR1672" s="822"/>
      <c r="AT1672" s="1659"/>
    </row>
    <row r="1673" spans="41:46" x14ac:dyDescent="0.15">
      <c r="AQ1673" s="822"/>
      <c r="AR1673" s="822"/>
      <c r="AT1673" s="822"/>
    </row>
    <row r="1674" spans="41:46" x14ac:dyDescent="0.15">
      <c r="AQ1674" s="1659"/>
      <c r="AR1674" s="1659"/>
      <c r="AS1674" s="822"/>
    </row>
    <row r="1675" spans="41:46" x14ac:dyDescent="0.15">
      <c r="AQ1675" s="842"/>
      <c r="AR1675" s="842"/>
      <c r="AS1675" s="822"/>
      <c r="AT1675" s="813"/>
    </row>
    <row r="1676" spans="41:46" x14ac:dyDescent="0.15">
      <c r="AQ1676" s="842"/>
      <c r="AR1676" s="842"/>
      <c r="AS1676" s="822"/>
      <c r="AT1676" s="822"/>
    </row>
    <row r="1677" spans="41:46" x14ac:dyDescent="0.15">
      <c r="AO1677" s="1664"/>
      <c r="AQ1677" s="842"/>
      <c r="AR1677" s="1659"/>
      <c r="AS1677" s="822"/>
      <c r="AT1677" s="822"/>
    </row>
    <row r="1678" spans="41:46" x14ac:dyDescent="0.15">
      <c r="AO1678" s="1664"/>
      <c r="AQ1678" s="822"/>
      <c r="AR1678" s="822"/>
      <c r="AS1678" s="822"/>
      <c r="AT1678" s="813"/>
    </row>
    <row r="1679" spans="41:46" x14ac:dyDescent="0.15">
      <c r="AO1679" s="1664"/>
      <c r="AQ1679" s="822"/>
      <c r="AR1679" s="822"/>
      <c r="AS1679" s="822"/>
      <c r="AT1679" s="822"/>
    </row>
    <row r="1680" spans="41:46" x14ac:dyDescent="0.15">
      <c r="AO1680" s="1664"/>
      <c r="AQ1680" s="822"/>
      <c r="AR1680" s="822"/>
      <c r="AS1680" s="813"/>
      <c r="AT1680" s="822"/>
    </row>
    <row r="1681" spans="41:46" x14ac:dyDescent="0.15">
      <c r="AO1681" s="1664"/>
      <c r="AQ1681" s="1659"/>
      <c r="AR1681" s="1659"/>
      <c r="AS1681" s="813"/>
      <c r="AT1681" s="813"/>
    </row>
    <row r="1682" spans="41:46" x14ac:dyDescent="0.15">
      <c r="AO1682" s="1664"/>
      <c r="AQ1682" s="1659"/>
      <c r="AR1682" s="1659"/>
      <c r="AS1682" s="813"/>
      <c r="AT1682" s="822"/>
    </row>
    <row r="1683" spans="41:46" x14ac:dyDescent="0.15">
      <c r="AO1683" s="1664"/>
      <c r="AQ1683" s="1659"/>
      <c r="AR1683" s="1659"/>
      <c r="AS1683" s="822"/>
      <c r="AT1683" s="822"/>
    </row>
    <row r="1684" spans="41:46" x14ac:dyDescent="0.15">
      <c r="AO1684" s="1664"/>
      <c r="AQ1684" s="822"/>
      <c r="AR1684" s="822"/>
      <c r="AS1684" s="813"/>
      <c r="AT1684" s="822"/>
    </row>
    <row r="1685" spans="41:46" x14ac:dyDescent="0.15">
      <c r="AO1685" s="1664"/>
      <c r="AQ1685" s="1659"/>
      <c r="AR1685" s="1659"/>
      <c r="AS1685" s="813"/>
      <c r="AT1685" s="822"/>
    </row>
    <row r="1686" spans="41:46" x14ac:dyDescent="0.15">
      <c r="AO1686" s="1664"/>
      <c r="AQ1686" s="1659"/>
      <c r="AR1686" s="1659"/>
      <c r="AS1686" s="813"/>
      <c r="AT1686" s="822"/>
    </row>
    <row r="1687" spans="41:46" x14ac:dyDescent="0.15">
      <c r="AO1687" s="1664"/>
      <c r="AQ1687" s="1659"/>
      <c r="AR1687" s="1659"/>
      <c r="AS1687" s="813"/>
      <c r="AT1687" s="822"/>
    </row>
    <row r="1688" spans="41:46" x14ac:dyDescent="0.15">
      <c r="AO1688" s="1664"/>
      <c r="AQ1688" s="1659"/>
      <c r="AR1688" s="1659"/>
      <c r="AS1688" s="813"/>
      <c r="AT1688" s="822"/>
    </row>
    <row r="1689" spans="41:46" x14ac:dyDescent="0.15">
      <c r="AO1689" s="1664"/>
      <c r="AQ1689" s="1659"/>
      <c r="AR1689" s="1659"/>
      <c r="AS1689" s="822"/>
      <c r="AT1689" s="822"/>
    </row>
    <row r="1690" spans="41:46" x14ac:dyDescent="0.15">
      <c r="AO1690" s="1664"/>
      <c r="AQ1690" s="1659"/>
      <c r="AR1690" s="1659"/>
      <c r="AS1690" s="822"/>
      <c r="AT1690" s="822"/>
    </row>
    <row r="1691" spans="41:46" x14ac:dyDescent="0.15">
      <c r="AO1691" s="1664"/>
      <c r="AQ1691" s="1659"/>
      <c r="AR1691" s="1659"/>
      <c r="AS1691" s="822"/>
      <c r="AT1691" s="822"/>
    </row>
    <row r="1692" spans="41:46" x14ac:dyDescent="0.15">
      <c r="AO1692" s="1664"/>
      <c r="AQ1692" s="1659"/>
      <c r="AR1692" s="1659"/>
      <c r="AS1692" s="822"/>
      <c r="AT1692" s="822"/>
    </row>
    <row r="1693" spans="41:46" x14ac:dyDescent="0.15">
      <c r="AO1693" s="1664"/>
      <c r="AQ1693" s="1659"/>
      <c r="AR1693" s="1659"/>
      <c r="AS1693" s="822"/>
      <c r="AT1693" s="813"/>
    </row>
    <row r="1694" spans="41:46" x14ac:dyDescent="0.15">
      <c r="AO1694" s="1664"/>
      <c r="AQ1694" s="1659"/>
      <c r="AR1694" s="1659"/>
      <c r="AS1694" s="822"/>
    </row>
    <row r="1695" spans="41:46" x14ac:dyDescent="0.15">
      <c r="AO1695" s="1664"/>
      <c r="AQ1695" s="1659"/>
      <c r="AR1695" s="1659"/>
      <c r="AS1695" s="822"/>
    </row>
    <row r="1696" spans="41:46" x14ac:dyDescent="0.15">
      <c r="AO1696" s="740"/>
      <c r="AQ1696" s="822"/>
      <c r="AR1696" s="822"/>
      <c r="AS1696" s="822"/>
      <c r="AT1696" s="822"/>
    </row>
    <row r="1697" spans="41:46" x14ac:dyDescent="0.15">
      <c r="AO1697" s="1664"/>
      <c r="AQ1697" s="822"/>
      <c r="AR1697" s="822"/>
      <c r="AS1697" s="822"/>
      <c r="AT1697" s="822"/>
    </row>
    <row r="1698" spans="41:46" x14ac:dyDescent="0.15">
      <c r="AO1698" s="1664"/>
      <c r="AQ1698" s="822"/>
      <c r="AR1698" s="822"/>
      <c r="AS1698" s="822"/>
      <c r="AT1698" s="822"/>
    </row>
    <row r="1699" spans="41:46" x14ac:dyDescent="0.15">
      <c r="AO1699" s="1664"/>
      <c r="AQ1699" s="822"/>
      <c r="AR1699" s="822"/>
      <c r="AS1699" s="822"/>
      <c r="AT1699" s="813"/>
    </row>
    <row r="1700" spans="41:46" x14ac:dyDescent="0.15">
      <c r="AO1700" s="1664"/>
      <c r="AQ1700" s="822"/>
      <c r="AR1700" s="822"/>
      <c r="AS1700" s="1659"/>
      <c r="AT1700" s="813"/>
    </row>
    <row r="1701" spans="41:46" x14ac:dyDescent="0.15">
      <c r="AO1701" s="1664"/>
      <c r="AQ1701" s="1659"/>
      <c r="AR1701" s="1659"/>
      <c r="AS1701" s="822"/>
      <c r="AT1701" s="813"/>
    </row>
    <row r="1702" spans="41:46" x14ac:dyDescent="0.15">
      <c r="AO1702" s="1664"/>
      <c r="AQ1702" s="822"/>
      <c r="AR1702" s="822"/>
      <c r="AS1702" s="1659"/>
      <c r="AT1702" s="813"/>
    </row>
    <row r="1703" spans="41:46" x14ac:dyDescent="0.15">
      <c r="AO1703" s="1664"/>
      <c r="AQ1703" s="1659"/>
      <c r="AR1703" s="1659"/>
      <c r="AS1703" s="822"/>
      <c r="AT1703" s="813"/>
    </row>
    <row r="1704" spans="41:46" x14ac:dyDescent="0.15">
      <c r="AO1704" s="1664"/>
      <c r="AQ1704" s="1659"/>
      <c r="AR1704" s="1659"/>
      <c r="AS1704" s="822"/>
      <c r="AT1704" s="813"/>
    </row>
    <row r="1705" spans="41:46" x14ac:dyDescent="0.15">
      <c r="AQ1705" s="822"/>
      <c r="AR1705" s="822"/>
      <c r="AS1705" s="822"/>
      <c r="AT1705" s="813"/>
    </row>
    <row r="1706" spans="41:46" x14ac:dyDescent="0.15">
      <c r="AQ1706" s="1659"/>
      <c r="AR1706" s="1659"/>
      <c r="AS1706" s="822"/>
      <c r="AT1706" s="813"/>
    </row>
    <row r="1707" spans="41:46" x14ac:dyDescent="0.15">
      <c r="AQ1707" s="822"/>
      <c r="AR1707" s="822"/>
      <c r="AS1707" s="822"/>
      <c r="AT1707" s="813"/>
    </row>
    <row r="1708" spans="41:46" x14ac:dyDescent="0.15">
      <c r="AQ1708" s="1659"/>
      <c r="AR1708" s="1659"/>
      <c r="AS1708" s="822"/>
      <c r="AT1708" s="1659"/>
    </row>
    <row r="1709" spans="41:46" x14ac:dyDescent="0.15">
      <c r="AQ1709" s="822"/>
      <c r="AR1709" s="822"/>
      <c r="AS1709" s="1659"/>
      <c r="AT1709" s="1659"/>
    </row>
    <row r="1710" spans="41:46" x14ac:dyDescent="0.15">
      <c r="AQ1710" s="1659"/>
      <c r="AR1710" s="1659"/>
      <c r="AS1710" s="822"/>
      <c r="AT1710" s="1659"/>
    </row>
    <row r="1711" spans="41:46" x14ac:dyDescent="0.15">
      <c r="AO1711" s="1664"/>
      <c r="AQ1711" s="822"/>
      <c r="AR1711" s="822"/>
      <c r="AS1711" s="822"/>
      <c r="AT1711" s="813"/>
    </row>
    <row r="1712" spans="41:46" x14ac:dyDescent="0.15">
      <c r="AO1712" s="1664"/>
      <c r="AQ1712" s="822"/>
      <c r="AR1712" s="822"/>
      <c r="AT1712" s="822"/>
    </row>
    <row r="1713" spans="41:46" x14ac:dyDescent="0.15">
      <c r="AO1713" s="1664"/>
      <c r="AQ1713" s="1659"/>
      <c r="AR1713" s="1659"/>
      <c r="AS1713" s="822"/>
      <c r="AT1713" s="1659"/>
    </row>
    <row r="1714" spans="41:46" x14ac:dyDescent="0.15">
      <c r="AO1714" s="1664"/>
      <c r="AQ1714" s="822"/>
      <c r="AR1714" s="822"/>
      <c r="AS1714" s="822"/>
      <c r="AT1714" s="813"/>
    </row>
    <row r="1715" spans="41:46" x14ac:dyDescent="0.15">
      <c r="AQ1715" s="822"/>
      <c r="AR1715" s="822"/>
      <c r="AS1715" s="822"/>
      <c r="AT1715" s="822"/>
    </row>
    <row r="1716" spans="41:46" x14ac:dyDescent="0.15">
      <c r="AO1716" s="1664"/>
      <c r="AQ1716" s="822"/>
      <c r="AR1716" s="822"/>
      <c r="AS1716" s="822"/>
      <c r="AT1716" s="1659"/>
    </row>
    <row r="1717" spans="41:46" x14ac:dyDescent="0.15">
      <c r="AO1717" s="1664"/>
      <c r="AQ1717" s="822"/>
      <c r="AR1717" s="1659"/>
      <c r="AS1717" s="822"/>
      <c r="AT1717" s="822"/>
    </row>
    <row r="1718" spans="41:46" x14ac:dyDescent="0.15">
      <c r="AQ1718" s="822"/>
      <c r="AR1718" s="822"/>
      <c r="AS1718" s="822"/>
      <c r="AT1718" s="822"/>
    </row>
    <row r="1719" spans="41:46" x14ac:dyDescent="0.15">
      <c r="AO1719" s="1664"/>
      <c r="AQ1719" s="822"/>
      <c r="AR1719" s="822"/>
      <c r="AS1719" s="822"/>
      <c r="AT1719" s="1659"/>
    </row>
    <row r="1720" spans="41:46" x14ac:dyDescent="0.15">
      <c r="AO1720" s="1664"/>
      <c r="AQ1720" s="822"/>
      <c r="AR1720" s="1659"/>
      <c r="AS1720" s="822"/>
      <c r="AT1720" s="822"/>
    </row>
    <row r="1721" spans="41:46" x14ac:dyDescent="0.15">
      <c r="AO1721" s="740"/>
      <c r="AQ1721" s="822"/>
      <c r="AR1721" s="822"/>
      <c r="AS1721" s="822"/>
      <c r="AT1721" s="822"/>
    </row>
    <row r="1722" spans="41:46" x14ac:dyDescent="0.15">
      <c r="AO1722" s="1664"/>
      <c r="AQ1722" s="822"/>
      <c r="AR1722" s="822"/>
      <c r="AS1722" s="822"/>
      <c r="AT1722" s="1666"/>
    </row>
    <row r="1723" spans="41:46" x14ac:dyDescent="0.15">
      <c r="AO1723" s="1664"/>
      <c r="AQ1723" s="822"/>
      <c r="AR1723" s="1659"/>
      <c r="AS1723" s="822"/>
      <c r="AT1723" s="1666"/>
    </row>
    <row r="1724" spans="41:46" x14ac:dyDescent="0.15">
      <c r="AO1724" s="1664"/>
      <c r="AQ1724" s="822"/>
      <c r="AR1724" s="822"/>
      <c r="AS1724" s="1659"/>
      <c r="AT1724" s="1666"/>
    </row>
    <row r="1725" spans="41:46" x14ac:dyDescent="0.15">
      <c r="AO1725" s="1664"/>
      <c r="AQ1725" s="822"/>
      <c r="AR1725" s="822"/>
      <c r="AS1725" s="822"/>
      <c r="AT1725" s="1659"/>
    </row>
    <row r="1726" spans="41:46" x14ac:dyDescent="0.15">
      <c r="AO1726" s="1664"/>
      <c r="AQ1726" s="822"/>
      <c r="AR1726" s="822"/>
      <c r="AS1726" s="1659"/>
      <c r="AT1726" s="822"/>
    </row>
    <row r="1727" spans="41:46" x14ac:dyDescent="0.15">
      <c r="AO1727" s="1664"/>
      <c r="AQ1727" s="822"/>
      <c r="AR1727" s="822"/>
      <c r="AS1727" s="822"/>
      <c r="AT1727" s="822"/>
    </row>
    <row r="1728" spans="41:46" x14ac:dyDescent="0.15">
      <c r="AO1728" s="1664"/>
      <c r="AQ1728" s="822"/>
      <c r="AR1728" s="822"/>
      <c r="AS1728" s="1659"/>
      <c r="AT1728" s="1659"/>
    </row>
    <row r="1729" spans="41:46" x14ac:dyDescent="0.15">
      <c r="AO1729" s="1664"/>
      <c r="AQ1729" s="822"/>
      <c r="AR1729" s="822"/>
      <c r="AS1729" s="1659"/>
      <c r="AT1729" s="1659"/>
    </row>
    <row r="1730" spans="41:46" x14ac:dyDescent="0.15">
      <c r="AQ1730" s="822"/>
      <c r="AR1730" s="822"/>
      <c r="AS1730" s="822"/>
      <c r="AT1730" s="1659"/>
    </row>
    <row r="1731" spans="41:46" x14ac:dyDescent="0.15">
      <c r="AO1731" s="1664"/>
      <c r="AQ1731" s="822"/>
      <c r="AR1731" s="822"/>
      <c r="AS1731" s="1659"/>
      <c r="AT1731" s="822"/>
    </row>
    <row r="1732" spans="41:46" x14ac:dyDescent="0.15">
      <c r="AO1732" s="1664"/>
      <c r="AQ1732" s="822"/>
      <c r="AR1732" s="822"/>
      <c r="AS1732" s="822"/>
      <c r="AT1732" s="1666"/>
    </row>
    <row r="1733" spans="41:46" x14ac:dyDescent="0.15">
      <c r="AQ1733" s="822"/>
      <c r="AR1733" s="822"/>
      <c r="AS1733" s="1659"/>
      <c r="AT1733" s="1666"/>
    </row>
    <row r="1734" spans="41:46" x14ac:dyDescent="0.15">
      <c r="AO1734" s="1664"/>
      <c r="AQ1734" s="822"/>
      <c r="AR1734" s="822"/>
      <c r="AS1734" s="822"/>
      <c r="AT1734" s="822"/>
    </row>
    <row r="1735" spans="41:46" x14ac:dyDescent="0.15">
      <c r="AO1735" s="1664"/>
      <c r="AQ1735" s="1659"/>
      <c r="AR1735" s="1659"/>
      <c r="AS1735" s="1659"/>
      <c r="AT1735" s="1666"/>
    </row>
    <row r="1736" spans="41:46" x14ac:dyDescent="0.15">
      <c r="AQ1736" s="822"/>
      <c r="AR1736" s="822"/>
      <c r="AS1736" s="822"/>
      <c r="AT1736" s="1666"/>
    </row>
    <row r="1737" spans="41:46" x14ac:dyDescent="0.15">
      <c r="AO1737" s="1664"/>
      <c r="AQ1737" s="822"/>
      <c r="AR1737" s="822"/>
      <c r="AS1737" s="822"/>
      <c r="AT1737" s="842"/>
    </row>
    <row r="1738" spans="41:46" x14ac:dyDescent="0.15">
      <c r="AO1738" s="1664"/>
      <c r="AQ1738" s="822"/>
      <c r="AR1738" s="822"/>
      <c r="AS1738" s="1659"/>
      <c r="AT1738" s="1666"/>
    </row>
    <row r="1739" spans="41:46" x14ac:dyDescent="0.15">
      <c r="AQ1739" s="822"/>
      <c r="AR1739" s="822"/>
      <c r="AS1739" s="822"/>
      <c r="AT1739" s="1666"/>
    </row>
    <row r="1740" spans="41:46" x14ac:dyDescent="0.15">
      <c r="AO1740" s="1664"/>
      <c r="AQ1740" s="822"/>
      <c r="AR1740" s="822"/>
      <c r="AS1740" s="822"/>
      <c r="AT1740" s="1659"/>
    </row>
    <row r="1741" spans="41:46" x14ac:dyDescent="0.15">
      <c r="AO1741" s="1664"/>
      <c r="AQ1741" s="822"/>
      <c r="AR1741" s="1659"/>
      <c r="AS1741" s="822"/>
      <c r="AT1741" s="1666"/>
    </row>
    <row r="1742" spans="41:46" x14ac:dyDescent="0.15">
      <c r="AO1742" s="1664"/>
      <c r="AQ1742" s="822"/>
      <c r="AR1742" s="822"/>
      <c r="AS1742" s="822"/>
      <c r="AT1742" s="1666"/>
    </row>
    <row r="1743" spans="41:46" x14ac:dyDescent="0.15">
      <c r="AQ1743" s="822"/>
      <c r="AR1743" s="822"/>
      <c r="AS1743" s="822"/>
      <c r="AT1743" s="1659"/>
    </row>
    <row r="1744" spans="41:46" x14ac:dyDescent="0.15">
      <c r="AQ1744" s="822"/>
      <c r="AR1744" s="1659"/>
      <c r="AS1744" s="822"/>
      <c r="AT1744" s="1666"/>
    </row>
    <row r="1745" spans="41:46" x14ac:dyDescent="0.15">
      <c r="AQ1745" s="822"/>
      <c r="AR1745" s="822"/>
      <c r="AS1745" s="822"/>
      <c r="AT1745" s="1666"/>
    </row>
    <row r="1746" spans="41:46" x14ac:dyDescent="0.15">
      <c r="AQ1746" s="822"/>
      <c r="AR1746" s="822"/>
      <c r="AS1746" s="822"/>
      <c r="AT1746" s="1659"/>
    </row>
    <row r="1747" spans="41:46" x14ac:dyDescent="0.15">
      <c r="AQ1747" s="822"/>
      <c r="AR1747" s="1659"/>
      <c r="AS1747" s="822"/>
      <c r="AT1747" s="1659"/>
    </row>
    <row r="1748" spans="41:46" x14ac:dyDescent="0.15">
      <c r="AQ1748" s="822"/>
      <c r="AR1748" s="822"/>
      <c r="AS1748" s="822"/>
      <c r="AT1748" s="1659"/>
    </row>
    <row r="1749" spans="41:46" x14ac:dyDescent="0.15">
      <c r="AQ1749" s="822"/>
      <c r="AR1749" s="822"/>
      <c r="AS1749" s="822"/>
      <c r="AT1749" s="822"/>
    </row>
    <row r="1750" spans="41:46" x14ac:dyDescent="0.15">
      <c r="AO1750" s="1664"/>
      <c r="AQ1750" s="822"/>
      <c r="AR1750" s="1659"/>
      <c r="AS1750" s="822"/>
      <c r="AT1750" s="822"/>
    </row>
    <row r="1751" spans="41:46" x14ac:dyDescent="0.15">
      <c r="AQ1751" s="822"/>
      <c r="AR1751" s="822"/>
      <c r="AS1751" s="822"/>
      <c r="AT1751" s="1659"/>
    </row>
    <row r="1752" spans="41:46" x14ac:dyDescent="0.15">
      <c r="AQ1752" s="822"/>
      <c r="AR1752" s="822"/>
      <c r="AS1752" s="822"/>
      <c r="AT1752" s="822"/>
    </row>
    <row r="1753" spans="41:46" x14ac:dyDescent="0.15">
      <c r="AO1753" s="1664"/>
      <c r="AQ1753" s="1659"/>
      <c r="AR1753" s="1659"/>
      <c r="AS1753" s="822"/>
      <c r="AT1753" s="1659"/>
    </row>
    <row r="1754" spans="41:46" x14ac:dyDescent="0.15">
      <c r="AO1754" s="1664"/>
      <c r="AQ1754" s="1659"/>
      <c r="AR1754" s="1659"/>
      <c r="AS1754" s="822"/>
      <c r="AT1754" s="1659"/>
    </row>
    <row r="1755" spans="41:46" x14ac:dyDescent="0.15">
      <c r="AO1755" s="1664"/>
      <c r="AQ1755" s="1659"/>
      <c r="AR1755" s="1659"/>
      <c r="AS1755" s="822"/>
      <c r="AT1755" s="1659"/>
    </row>
    <row r="1756" spans="41:46" x14ac:dyDescent="0.15">
      <c r="AO1756" s="1664"/>
      <c r="AQ1756" s="1659"/>
      <c r="AR1756" s="1659"/>
      <c r="AS1756" s="822"/>
      <c r="AT1756" s="1659"/>
    </row>
    <row r="1757" spans="41:46" x14ac:dyDescent="0.15">
      <c r="AO1757" s="1664"/>
      <c r="AQ1757" s="842"/>
      <c r="AR1757" s="842"/>
      <c r="AS1757" s="822"/>
      <c r="AT1757" s="822"/>
    </row>
    <row r="1758" spans="41:46" x14ac:dyDescent="0.15">
      <c r="AQ1758" s="842"/>
      <c r="AR1758" s="842"/>
      <c r="AS1758" s="822"/>
      <c r="AT1758" s="822"/>
    </row>
    <row r="1759" spans="41:46" x14ac:dyDescent="0.15">
      <c r="AQ1759" s="842"/>
      <c r="AR1759" s="842"/>
      <c r="AS1759" s="822"/>
      <c r="AT1759" s="822"/>
    </row>
    <row r="1760" spans="41:46" x14ac:dyDescent="0.15">
      <c r="AQ1760" s="842"/>
      <c r="AR1760" s="842"/>
      <c r="AS1760" s="822"/>
      <c r="AT1760" s="1659"/>
    </row>
    <row r="1761" spans="41:46" x14ac:dyDescent="0.15">
      <c r="AQ1761" s="842"/>
      <c r="AR1761" s="842"/>
      <c r="AS1761" s="822"/>
      <c r="AT1761" s="822"/>
    </row>
    <row r="1762" spans="41:46" x14ac:dyDescent="0.15">
      <c r="AQ1762" s="842"/>
      <c r="AR1762" s="842"/>
      <c r="AS1762" s="822"/>
      <c r="AT1762" s="822"/>
    </row>
    <row r="1763" spans="41:46" x14ac:dyDescent="0.15">
      <c r="AQ1763" s="842"/>
      <c r="AR1763" s="842"/>
      <c r="AS1763" s="822"/>
      <c r="AT1763" s="1659"/>
    </row>
    <row r="1764" spans="41:46" x14ac:dyDescent="0.15">
      <c r="AQ1764" s="822"/>
      <c r="AR1764" s="822"/>
      <c r="AS1764" s="822"/>
      <c r="AT1764" s="822"/>
    </row>
    <row r="1765" spans="41:46" x14ac:dyDescent="0.15">
      <c r="AQ1765" s="822"/>
      <c r="AR1765" s="822"/>
      <c r="AS1765" s="822"/>
      <c r="AT1765" s="822"/>
    </row>
    <row r="1766" spans="41:46" x14ac:dyDescent="0.15">
      <c r="AQ1766" s="822"/>
      <c r="AR1766" s="822"/>
      <c r="AS1766" s="822"/>
      <c r="AT1766" s="822"/>
    </row>
    <row r="1767" spans="41:46" x14ac:dyDescent="0.15">
      <c r="AQ1767" s="822"/>
      <c r="AR1767" s="822"/>
      <c r="AS1767" s="822"/>
      <c r="AT1767" s="1659"/>
    </row>
    <row r="1768" spans="41:46" x14ac:dyDescent="0.15">
      <c r="AQ1768" s="822"/>
      <c r="AR1768" s="822"/>
      <c r="AS1768" s="822"/>
      <c r="AT1768" s="822"/>
    </row>
    <row r="1769" spans="41:46" x14ac:dyDescent="0.15">
      <c r="AO1769" s="740"/>
      <c r="AQ1769" s="842"/>
      <c r="AR1769" s="842"/>
      <c r="AS1769" s="822"/>
      <c r="AT1769" s="822"/>
    </row>
    <row r="1770" spans="41:46" x14ac:dyDescent="0.15">
      <c r="AO1770" s="1664"/>
      <c r="AQ1770" s="842"/>
      <c r="AR1770" s="842"/>
      <c r="AS1770" s="822"/>
      <c r="AT1770" s="1659"/>
    </row>
    <row r="1771" spans="41:46" x14ac:dyDescent="0.15">
      <c r="AO1771" s="1664"/>
      <c r="AQ1771" s="842"/>
      <c r="AR1771" s="842"/>
      <c r="AS1771" s="822"/>
      <c r="AT1771" s="822"/>
    </row>
    <row r="1772" spans="41:46" x14ac:dyDescent="0.15">
      <c r="AO1772" s="1664"/>
      <c r="AQ1772" s="822"/>
      <c r="AR1772" s="822"/>
      <c r="AS1772" s="822"/>
      <c r="AT1772" s="822"/>
    </row>
    <row r="1773" spans="41:46" x14ac:dyDescent="0.15">
      <c r="AO1773" s="1664"/>
      <c r="AR1773" s="760"/>
      <c r="AS1773" s="822"/>
      <c r="AT1773" s="1659"/>
    </row>
    <row r="1774" spans="41:46" x14ac:dyDescent="0.15">
      <c r="AO1774" s="1664"/>
      <c r="AR1774" s="760"/>
      <c r="AS1774" s="822"/>
      <c r="AT1774" s="822"/>
    </row>
    <row r="1775" spans="41:46" x14ac:dyDescent="0.15">
      <c r="AO1775" s="1664"/>
      <c r="AQ1775" s="1659"/>
      <c r="AR1775" s="1659"/>
      <c r="AS1775" s="822"/>
      <c r="AT1775" s="822"/>
    </row>
    <row r="1776" spans="41:46" x14ac:dyDescent="0.15">
      <c r="AO1776" s="1664"/>
      <c r="AQ1776" s="1659"/>
      <c r="AR1776" s="1659"/>
      <c r="AS1776" s="822"/>
      <c r="AT1776" s="822"/>
    </row>
    <row r="1777" spans="41:46" x14ac:dyDescent="0.15">
      <c r="AO1777" s="1664"/>
      <c r="AQ1777" s="1659"/>
      <c r="AR1777" s="1659"/>
      <c r="AS1777" s="822"/>
      <c r="AT1777" s="822"/>
    </row>
    <row r="1778" spans="41:46" x14ac:dyDescent="0.15">
      <c r="AO1778" s="1664"/>
      <c r="AQ1778" s="1659"/>
      <c r="AR1778" s="1659"/>
      <c r="AS1778" s="822"/>
      <c r="AT1778" s="822"/>
    </row>
    <row r="1779" spans="41:46" x14ac:dyDescent="0.15">
      <c r="AO1779" s="1664"/>
      <c r="AQ1779" s="1659"/>
      <c r="AR1779" s="1659"/>
      <c r="AS1779" s="822"/>
      <c r="AT1779" s="822"/>
    </row>
    <row r="1780" spans="41:46" x14ac:dyDescent="0.15">
      <c r="AO1780" s="1664"/>
      <c r="AQ1780" s="1659"/>
      <c r="AR1780" s="1659"/>
      <c r="AS1780" s="822"/>
      <c r="AT1780" s="822"/>
    </row>
    <row r="1781" spans="41:46" x14ac:dyDescent="0.15">
      <c r="AO1781" s="1664"/>
      <c r="AQ1781" s="822"/>
      <c r="AR1781" s="822"/>
      <c r="AS1781" s="822"/>
      <c r="AT1781" s="822"/>
    </row>
    <row r="1782" spans="41:46" x14ac:dyDescent="0.15">
      <c r="AO1782" s="1664"/>
      <c r="AQ1782" s="822"/>
      <c r="AR1782" s="822"/>
      <c r="AS1782" s="822"/>
      <c r="AT1782" s="822"/>
    </row>
    <row r="1783" spans="41:46" x14ac:dyDescent="0.15">
      <c r="AO1783" s="1664"/>
      <c r="AQ1783" s="822"/>
      <c r="AR1783" s="822"/>
      <c r="AS1783" s="822"/>
      <c r="AT1783" s="822"/>
    </row>
    <row r="1784" spans="41:46" x14ac:dyDescent="0.15">
      <c r="AO1784" s="1664"/>
      <c r="AQ1784" s="822"/>
      <c r="AR1784" s="822"/>
      <c r="AS1784" s="822"/>
      <c r="AT1784" s="822"/>
    </row>
    <row r="1785" spans="41:46" x14ac:dyDescent="0.15">
      <c r="AO1785" s="1664"/>
      <c r="AQ1785" s="822"/>
      <c r="AR1785" s="822"/>
      <c r="AS1785" s="822"/>
      <c r="AT1785" s="1666"/>
    </row>
    <row r="1786" spans="41:46" x14ac:dyDescent="0.15">
      <c r="AO1786" s="1664"/>
      <c r="AQ1786" s="822"/>
      <c r="AR1786" s="822"/>
      <c r="AS1786" s="1659"/>
      <c r="AT1786" s="822"/>
    </row>
    <row r="1787" spans="41:46" x14ac:dyDescent="0.15">
      <c r="AQ1787" s="822"/>
      <c r="AR1787" s="822"/>
      <c r="AS1787" s="1659"/>
      <c r="AT1787" s="822"/>
    </row>
    <row r="1788" spans="41:46" x14ac:dyDescent="0.15">
      <c r="AQ1788" s="822"/>
      <c r="AR1788" s="822"/>
      <c r="AS1788" s="1659"/>
      <c r="AT1788" s="822"/>
    </row>
    <row r="1789" spans="41:46" x14ac:dyDescent="0.15">
      <c r="AO1789" s="740"/>
      <c r="AQ1789" s="822"/>
      <c r="AR1789" s="822"/>
      <c r="AS1789" s="1659"/>
      <c r="AT1789" s="822"/>
    </row>
    <row r="1790" spans="41:46" x14ac:dyDescent="0.15">
      <c r="AQ1790" s="822"/>
      <c r="AR1790" s="1659"/>
      <c r="AS1790" s="822"/>
      <c r="AT1790" s="822"/>
    </row>
    <row r="1791" spans="41:46" x14ac:dyDescent="0.15">
      <c r="AQ1791" s="822"/>
      <c r="AR1791" s="822"/>
      <c r="AS1791" s="822"/>
      <c r="AT1791" s="1659"/>
    </row>
    <row r="1792" spans="41:46" x14ac:dyDescent="0.15">
      <c r="AO1792" s="740"/>
      <c r="AQ1792" s="822"/>
      <c r="AR1792" s="822"/>
      <c r="AS1792" s="822"/>
      <c r="AT1792" s="822"/>
    </row>
    <row r="1793" spans="41:46" x14ac:dyDescent="0.15">
      <c r="AQ1793" s="1659"/>
      <c r="AR1793" s="1659"/>
      <c r="AS1793" s="822"/>
      <c r="AT1793" s="822"/>
    </row>
    <row r="1794" spans="41:46" x14ac:dyDescent="0.15">
      <c r="AQ1794" s="822"/>
      <c r="AR1794" s="822"/>
      <c r="AS1794" s="822"/>
      <c r="AT1794" s="1659"/>
    </row>
    <row r="1795" spans="41:46" x14ac:dyDescent="0.15">
      <c r="AO1795" s="740"/>
      <c r="AQ1795" s="822"/>
      <c r="AR1795" s="822"/>
      <c r="AS1795" s="822"/>
      <c r="AT1795" s="822"/>
    </row>
    <row r="1796" spans="41:46" x14ac:dyDescent="0.15">
      <c r="AQ1796" s="1659"/>
      <c r="AR1796" s="1659"/>
      <c r="AS1796" s="822"/>
      <c r="AT1796" s="822"/>
    </row>
    <row r="1797" spans="41:46" x14ac:dyDescent="0.15">
      <c r="AQ1797" s="822"/>
      <c r="AR1797" s="822"/>
      <c r="AS1797" s="822"/>
      <c r="AT1797" s="1659"/>
    </row>
    <row r="1798" spans="41:46" x14ac:dyDescent="0.15">
      <c r="AO1798" s="740"/>
      <c r="AS1798" s="1659"/>
      <c r="AT1798" s="822"/>
    </row>
    <row r="1799" spans="41:46" x14ac:dyDescent="0.15">
      <c r="AQ1799" s="1659"/>
      <c r="AR1799" s="822"/>
      <c r="AS1799" s="760"/>
      <c r="AT1799" s="822"/>
    </row>
    <row r="1800" spans="41:46" x14ac:dyDescent="0.15">
      <c r="AQ1800" s="822"/>
      <c r="AR1800" s="822"/>
      <c r="AS1800" s="760"/>
      <c r="AT1800" s="1659"/>
    </row>
    <row r="1801" spans="41:46" x14ac:dyDescent="0.15">
      <c r="AQ1801" s="822"/>
      <c r="AR1801" s="822"/>
      <c r="AS1801" s="822"/>
      <c r="AT1801" s="822"/>
    </row>
    <row r="1802" spans="41:46" x14ac:dyDescent="0.15">
      <c r="AQ1802" s="1659"/>
      <c r="AR1802" s="822"/>
      <c r="AS1802" s="822"/>
      <c r="AT1802" s="822"/>
    </row>
    <row r="1803" spans="41:46" x14ac:dyDescent="0.15">
      <c r="AQ1803" s="822"/>
      <c r="AR1803" s="822"/>
      <c r="AS1803" s="822"/>
      <c r="AT1803" s="842"/>
    </row>
    <row r="1804" spans="41:46" x14ac:dyDescent="0.15">
      <c r="AQ1804" s="822"/>
      <c r="AR1804" s="822"/>
      <c r="AS1804" s="822"/>
      <c r="AT1804" s="842"/>
    </row>
    <row r="1805" spans="41:46" x14ac:dyDescent="0.15">
      <c r="AQ1805" s="1659"/>
      <c r="AR1805" s="822"/>
      <c r="AS1805" s="822"/>
      <c r="AT1805" s="842"/>
    </row>
    <row r="1806" spans="41:46" x14ac:dyDescent="0.15">
      <c r="AQ1806" s="1659"/>
      <c r="AR1806" s="1659"/>
      <c r="AS1806" s="822"/>
      <c r="AT1806" s="1659"/>
    </row>
    <row r="1807" spans="41:46" x14ac:dyDescent="0.15">
      <c r="AO1807" s="740"/>
      <c r="AQ1807" s="1659"/>
      <c r="AR1807" s="1659"/>
      <c r="AS1807" s="1659"/>
      <c r="AT1807" s="1666"/>
    </row>
    <row r="1808" spans="41:46" x14ac:dyDescent="0.15">
      <c r="AQ1808" s="1659"/>
      <c r="AR1808" s="1659"/>
      <c r="AS1808" s="822"/>
      <c r="AT1808" s="1666"/>
    </row>
    <row r="1809" spans="41:46" x14ac:dyDescent="0.15">
      <c r="AQ1809" s="1659"/>
      <c r="AR1809" s="1659"/>
      <c r="AS1809" s="822"/>
      <c r="AT1809" s="1666"/>
    </row>
    <row r="1810" spans="41:46" x14ac:dyDescent="0.15">
      <c r="AO1810" s="740"/>
      <c r="AQ1810" s="1659"/>
      <c r="AR1810" s="1659"/>
      <c r="AT1810" s="1666"/>
    </row>
    <row r="1811" spans="41:46" x14ac:dyDescent="0.15">
      <c r="AQ1811" s="1659"/>
      <c r="AR1811" s="1659"/>
      <c r="AT1811" s="1666"/>
    </row>
    <row r="1812" spans="41:46" x14ac:dyDescent="0.15">
      <c r="AQ1812" s="1659"/>
      <c r="AR1812" s="1659"/>
      <c r="AT1812" s="1666"/>
    </row>
    <row r="1813" spans="41:46" x14ac:dyDescent="0.15">
      <c r="AO1813" s="740"/>
      <c r="AQ1813" s="1659"/>
      <c r="AR1813" s="1659"/>
      <c r="AS1813" s="822"/>
      <c r="AT1813" s="1666"/>
    </row>
    <row r="1814" spans="41:46" x14ac:dyDescent="0.15">
      <c r="AQ1814" s="1659"/>
      <c r="AR1814" s="1659"/>
      <c r="AS1814" s="822"/>
      <c r="AT1814" s="1666"/>
    </row>
    <row r="1815" spans="41:46" x14ac:dyDescent="0.15">
      <c r="AQ1815" s="1659"/>
      <c r="AR1815" s="1659"/>
      <c r="AS1815" s="822"/>
      <c r="AT1815" s="822"/>
    </row>
    <row r="1816" spans="41:46" x14ac:dyDescent="0.15">
      <c r="AO1816" s="740"/>
      <c r="AQ1816" s="1659"/>
      <c r="AR1816" s="1659"/>
      <c r="AS1816" s="1659"/>
      <c r="AT1816" s="822"/>
    </row>
    <row r="1817" spans="41:46" x14ac:dyDescent="0.15">
      <c r="AO1817" s="1664"/>
      <c r="AQ1817" s="822"/>
      <c r="AR1817" s="822"/>
      <c r="AS1817" s="822"/>
      <c r="AT1817" s="822"/>
    </row>
    <row r="1818" spans="41:46" x14ac:dyDescent="0.15">
      <c r="AO1818" s="1664"/>
      <c r="AQ1818" s="822"/>
      <c r="AR1818" s="822"/>
      <c r="AS1818" s="822"/>
      <c r="AT1818" s="822"/>
    </row>
    <row r="1819" spans="41:46" x14ac:dyDescent="0.15">
      <c r="AO1819" s="740"/>
      <c r="AQ1819" s="1659"/>
      <c r="AR1819" s="1659"/>
      <c r="AS1819" s="1659"/>
      <c r="AT1819" s="822"/>
    </row>
    <row r="1820" spans="41:46" x14ac:dyDescent="0.15">
      <c r="AQ1820" s="1659"/>
      <c r="AR1820" s="1659"/>
      <c r="AS1820" s="822"/>
      <c r="AT1820" s="822"/>
    </row>
    <row r="1821" spans="41:46" x14ac:dyDescent="0.15">
      <c r="AQ1821" s="1659"/>
      <c r="AR1821" s="1659"/>
      <c r="AS1821" s="822"/>
      <c r="AT1821" s="822"/>
    </row>
    <row r="1822" spans="41:46" x14ac:dyDescent="0.15">
      <c r="AQ1822" s="1659"/>
      <c r="AR1822" s="1659"/>
      <c r="AS1822" s="1659"/>
      <c r="AT1822" s="822"/>
    </row>
    <row r="1823" spans="41:46" x14ac:dyDescent="0.15">
      <c r="AQ1823" s="1659"/>
      <c r="AR1823" s="822"/>
      <c r="AS1823" s="822"/>
      <c r="AT1823" s="822"/>
    </row>
    <row r="1824" spans="41:46" x14ac:dyDescent="0.15">
      <c r="AQ1824" s="1659"/>
      <c r="AR1824" s="822"/>
      <c r="AT1824" s="822"/>
    </row>
    <row r="1825" spans="41:46" x14ac:dyDescent="0.15">
      <c r="AQ1825" s="1659"/>
      <c r="AR1825" s="822"/>
      <c r="AS1825" s="1659"/>
      <c r="AT1825" s="760"/>
    </row>
    <row r="1826" spans="41:46" x14ac:dyDescent="0.15">
      <c r="AQ1826" s="1659"/>
      <c r="AR1826" s="822"/>
      <c r="AS1826" s="822"/>
      <c r="AT1826" s="760"/>
    </row>
    <row r="1827" spans="41:46" x14ac:dyDescent="0.15">
      <c r="AO1827" s="1664"/>
      <c r="AQ1827" s="1659"/>
      <c r="AR1827" s="822"/>
      <c r="AS1827" s="822"/>
      <c r="AT1827" s="1659"/>
    </row>
    <row r="1828" spans="41:46" x14ac:dyDescent="0.15">
      <c r="AQ1828" s="1659"/>
      <c r="AR1828" s="822"/>
      <c r="AS1828" s="1659"/>
      <c r="AT1828" s="1659"/>
    </row>
    <row r="1829" spans="41:46" x14ac:dyDescent="0.15">
      <c r="AQ1829" s="1659"/>
      <c r="AR1829" s="822"/>
      <c r="AS1829" s="822"/>
      <c r="AT1829" s="1659"/>
    </row>
    <row r="1830" spans="41:46" x14ac:dyDescent="0.15">
      <c r="AQ1830" s="1659"/>
      <c r="AR1830" s="1659"/>
      <c r="AS1830" s="822"/>
      <c r="AT1830" s="822"/>
    </row>
    <row r="1831" spans="41:46" x14ac:dyDescent="0.15">
      <c r="AQ1831" s="1659"/>
      <c r="AR1831" s="1659"/>
      <c r="AS1831" s="1659"/>
      <c r="AT1831" s="822"/>
    </row>
    <row r="1832" spans="41:46" x14ac:dyDescent="0.15">
      <c r="AQ1832" s="1659"/>
      <c r="AR1832" s="822"/>
      <c r="AS1832" s="1659"/>
      <c r="AT1832" s="822"/>
    </row>
    <row r="1833" spans="41:46" x14ac:dyDescent="0.15">
      <c r="AQ1833" s="1659"/>
      <c r="AR1833" s="1659"/>
      <c r="AS1833" s="1659"/>
      <c r="AT1833" s="822"/>
    </row>
    <row r="1834" spans="41:46" x14ac:dyDescent="0.15">
      <c r="AQ1834" s="1659"/>
      <c r="AR1834" s="1659"/>
      <c r="AS1834" s="1659"/>
      <c r="AT1834" s="822"/>
    </row>
    <row r="1835" spans="41:46" x14ac:dyDescent="0.15">
      <c r="AQ1835" s="822"/>
      <c r="AR1835" s="822"/>
      <c r="AS1835" s="1659"/>
      <c r="AT1835" s="822"/>
    </row>
    <row r="1836" spans="41:46" x14ac:dyDescent="0.15">
      <c r="AQ1836" s="1659"/>
      <c r="AR1836" s="1659"/>
      <c r="AS1836" s="1659"/>
      <c r="AT1836" s="822"/>
    </row>
    <row r="1837" spans="41:46" x14ac:dyDescent="0.15">
      <c r="AQ1837" s="1659"/>
      <c r="AR1837" s="1659"/>
      <c r="AS1837" s="1659"/>
      <c r="AT1837" s="822"/>
    </row>
    <row r="1838" spans="41:46" x14ac:dyDescent="0.15">
      <c r="AQ1838" s="1659"/>
      <c r="AR1838" s="822"/>
      <c r="AS1838" s="1659"/>
      <c r="AT1838" s="822"/>
    </row>
    <row r="1839" spans="41:46" x14ac:dyDescent="0.15">
      <c r="AQ1839" s="822"/>
      <c r="AR1839" s="822"/>
      <c r="AS1839" s="1659"/>
      <c r="AT1839" s="1659"/>
    </row>
    <row r="1840" spans="41:46" x14ac:dyDescent="0.15">
      <c r="AQ1840" s="822"/>
      <c r="AR1840" s="822"/>
      <c r="AS1840" s="1659"/>
      <c r="AT1840" s="822"/>
    </row>
    <row r="1841" spans="41:46" x14ac:dyDescent="0.15">
      <c r="AQ1841" s="822"/>
      <c r="AR1841" s="822"/>
      <c r="AS1841" s="1659"/>
      <c r="AT1841" s="822"/>
    </row>
    <row r="1842" spans="41:46" x14ac:dyDescent="0.15">
      <c r="AQ1842" s="822"/>
      <c r="AR1842" s="822"/>
      <c r="AS1842" s="1659"/>
      <c r="AT1842" s="822"/>
    </row>
    <row r="1843" spans="41:46" x14ac:dyDescent="0.15">
      <c r="AQ1843" s="822"/>
      <c r="AR1843" s="822"/>
      <c r="AT1843" s="822"/>
    </row>
    <row r="1844" spans="41:46" x14ac:dyDescent="0.15">
      <c r="AQ1844" s="822"/>
      <c r="AR1844" s="822"/>
      <c r="AS1844" s="822"/>
      <c r="AT1844" s="822"/>
    </row>
    <row r="1845" spans="41:46" x14ac:dyDescent="0.15">
      <c r="AQ1845" s="1659"/>
      <c r="AR1845" s="1659"/>
      <c r="AS1845" s="1659"/>
      <c r="AT1845" s="1659"/>
    </row>
    <row r="1846" spans="41:46" x14ac:dyDescent="0.15">
      <c r="AO1846" s="740"/>
      <c r="AQ1846" s="822"/>
      <c r="AR1846" s="822"/>
      <c r="AS1846" s="1659"/>
      <c r="AT1846" s="822"/>
    </row>
    <row r="1847" spans="41:46" x14ac:dyDescent="0.15">
      <c r="AQ1847" s="822"/>
      <c r="AR1847" s="822"/>
      <c r="AS1847" s="1659"/>
      <c r="AT1847" s="822"/>
    </row>
    <row r="1848" spans="41:46" x14ac:dyDescent="0.15">
      <c r="AQ1848" s="822"/>
      <c r="AR1848" s="822"/>
      <c r="AS1848" s="1659"/>
      <c r="AT1848" s="1659"/>
    </row>
    <row r="1849" spans="41:46" x14ac:dyDescent="0.15">
      <c r="AO1849" s="744"/>
      <c r="AS1849" s="1659"/>
      <c r="AT1849" s="822"/>
    </row>
    <row r="1850" spans="41:46" x14ac:dyDescent="0.15">
      <c r="AQ1850" s="822"/>
      <c r="AR1850" s="822"/>
      <c r="AS1850" s="822"/>
    </row>
    <row r="1851" spans="41:46" x14ac:dyDescent="0.15">
      <c r="AS1851" s="822"/>
      <c r="AT1851" s="822"/>
    </row>
    <row r="1852" spans="41:46" x14ac:dyDescent="0.15">
      <c r="AO1852" s="740"/>
      <c r="AQ1852" s="822"/>
      <c r="AR1852" s="822"/>
      <c r="AS1852" s="1659"/>
      <c r="AT1852" s="822"/>
    </row>
    <row r="1853" spans="41:46" x14ac:dyDescent="0.15">
      <c r="AQ1853" s="822"/>
      <c r="AR1853" s="822"/>
      <c r="AS1853" s="822"/>
      <c r="AT1853" s="822"/>
    </row>
    <row r="1854" spans="41:46" x14ac:dyDescent="0.15">
      <c r="AQ1854" s="822"/>
      <c r="AR1854" s="1659"/>
      <c r="AS1854" s="822"/>
      <c r="AT1854" s="822"/>
    </row>
    <row r="1855" spans="41:46" x14ac:dyDescent="0.15">
      <c r="AO1855" s="740"/>
      <c r="AQ1855" s="822"/>
      <c r="AR1855" s="822"/>
      <c r="AS1855" s="1659"/>
      <c r="AT1855" s="822"/>
    </row>
    <row r="1856" spans="41:46" x14ac:dyDescent="0.15">
      <c r="AQ1856" s="822"/>
      <c r="AR1856" s="822"/>
      <c r="AS1856" s="1659"/>
      <c r="AT1856" s="822"/>
    </row>
    <row r="1857" spans="41:46" x14ac:dyDescent="0.15">
      <c r="AQ1857" s="1659"/>
      <c r="AR1857" s="1659"/>
      <c r="AS1857" s="1659"/>
      <c r="AT1857" s="822"/>
    </row>
    <row r="1858" spans="41:46" x14ac:dyDescent="0.15">
      <c r="AO1858" s="740"/>
      <c r="AQ1858" s="822"/>
      <c r="AR1858" s="822"/>
      <c r="AS1858" s="1659"/>
      <c r="AT1858" s="1659"/>
    </row>
    <row r="1859" spans="41:46" x14ac:dyDescent="0.15">
      <c r="AQ1859" s="822"/>
      <c r="AR1859" s="822"/>
      <c r="AS1859" s="1659"/>
      <c r="AT1859" s="1659"/>
    </row>
    <row r="1860" spans="41:46" x14ac:dyDescent="0.15">
      <c r="AQ1860" s="822"/>
      <c r="AR1860" s="822"/>
      <c r="AS1860" s="1659"/>
      <c r="AT1860" s="1659"/>
    </row>
    <row r="1861" spans="41:46" x14ac:dyDescent="0.15">
      <c r="AQ1861" s="822"/>
      <c r="AR1861" s="822"/>
      <c r="AS1861" s="842"/>
      <c r="AT1861" s="1659"/>
    </row>
    <row r="1862" spans="41:46" x14ac:dyDescent="0.15">
      <c r="AQ1862" s="822"/>
      <c r="AR1862" s="822"/>
      <c r="AS1862" s="842"/>
      <c r="AT1862" s="1659"/>
    </row>
    <row r="1863" spans="41:46" x14ac:dyDescent="0.15">
      <c r="AQ1863" s="1659"/>
      <c r="AR1863" s="1659"/>
      <c r="AS1863" s="822"/>
      <c r="AT1863" s="1659"/>
    </row>
    <row r="1864" spans="41:46" x14ac:dyDescent="0.15">
      <c r="AO1864" s="740"/>
      <c r="AQ1864" s="1659"/>
      <c r="AR1864" s="1659"/>
      <c r="AS1864" s="1659"/>
      <c r="AT1864" s="1659"/>
    </row>
    <row r="1865" spans="41:46" x14ac:dyDescent="0.15">
      <c r="AQ1865" s="1659"/>
      <c r="AR1865" s="1659"/>
      <c r="AS1865" s="822"/>
      <c r="AT1865" s="1659"/>
    </row>
    <row r="1866" spans="41:46" x14ac:dyDescent="0.15">
      <c r="AQ1866" s="1659"/>
      <c r="AR1866" s="1659"/>
      <c r="AS1866" s="1659"/>
      <c r="AT1866" s="1659"/>
    </row>
    <row r="1867" spans="41:46" x14ac:dyDescent="0.15">
      <c r="AO1867" s="740"/>
      <c r="AQ1867" s="822"/>
      <c r="AR1867" s="822"/>
      <c r="AS1867" s="1659"/>
      <c r="AT1867" s="1659"/>
    </row>
    <row r="1868" spans="41:46" x14ac:dyDescent="0.15">
      <c r="AQ1868" s="822"/>
      <c r="AR1868" s="822"/>
      <c r="AS1868" s="1659"/>
      <c r="AT1868" s="1659"/>
    </row>
    <row r="1869" spans="41:46" x14ac:dyDescent="0.15">
      <c r="AQ1869" s="1659"/>
      <c r="AR1869" s="1659"/>
      <c r="AS1869" s="822"/>
      <c r="AT1869" s="1666"/>
    </row>
    <row r="1870" spans="41:46" x14ac:dyDescent="0.15">
      <c r="AO1870" s="740"/>
      <c r="AQ1870" s="822"/>
      <c r="AR1870" s="822"/>
      <c r="AS1870" s="822"/>
      <c r="AT1870" s="822"/>
    </row>
    <row r="1871" spans="41:46" x14ac:dyDescent="0.15">
      <c r="AO1871" s="740"/>
      <c r="AQ1871" s="822"/>
      <c r="AR1871" s="822"/>
      <c r="AS1871" s="822"/>
      <c r="AT1871" s="1659"/>
    </row>
    <row r="1872" spans="41:46" x14ac:dyDescent="0.15">
      <c r="AQ1872" s="822"/>
      <c r="AR1872" s="822"/>
      <c r="AS1872" s="822"/>
      <c r="AT1872" s="1659"/>
    </row>
    <row r="1873" spans="41:46" x14ac:dyDescent="0.15">
      <c r="AO1873" s="740"/>
      <c r="AQ1873" s="1659"/>
      <c r="AR1873" s="1659"/>
      <c r="AT1873" s="1659"/>
    </row>
    <row r="1874" spans="41:46" x14ac:dyDescent="0.15">
      <c r="AQ1874" s="822"/>
      <c r="AR1874" s="822"/>
      <c r="AT1874" s="1659"/>
    </row>
    <row r="1875" spans="41:46" x14ac:dyDescent="0.15">
      <c r="AO1875" s="1664"/>
      <c r="AQ1875" s="822"/>
      <c r="AR1875" s="822"/>
      <c r="AS1875" s="1659"/>
      <c r="AT1875" s="822"/>
    </row>
    <row r="1876" spans="41:46" x14ac:dyDescent="0.15">
      <c r="AO1876" s="740"/>
      <c r="AQ1876" s="1659"/>
      <c r="AR1876" s="1659"/>
      <c r="AT1876" s="822"/>
    </row>
    <row r="1877" spans="41:46" x14ac:dyDescent="0.15">
      <c r="AO1877" s="1664"/>
      <c r="AQ1877" s="822"/>
      <c r="AR1877" s="822"/>
      <c r="AT1877" s="822"/>
    </row>
    <row r="1878" spans="41:46" x14ac:dyDescent="0.15">
      <c r="AO1878" s="1664"/>
      <c r="AQ1878" s="822"/>
      <c r="AR1878" s="822"/>
      <c r="AT1878" s="822"/>
    </row>
    <row r="1879" spans="41:46" x14ac:dyDescent="0.15">
      <c r="AO1879" s="740"/>
      <c r="AQ1879" s="1659"/>
      <c r="AR1879" s="1659"/>
      <c r="AT1879" s="822"/>
    </row>
    <row r="1880" spans="41:46" x14ac:dyDescent="0.15">
      <c r="AQ1880" s="1659"/>
      <c r="AR1880" s="1659"/>
      <c r="AT1880" s="822"/>
    </row>
    <row r="1881" spans="41:46" x14ac:dyDescent="0.15">
      <c r="AQ1881" s="1659"/>
      <c r="AR1881" s="1659"/>
      <c r="AS1881" s="1659"/>
      <c r="AT1881" s="822"/>
    </row>
    <row r="1882" spans="41:46" x14ac:dyDescent="0.15">
      <c r="AQ1882" s="1659"/>
      <c r="AR1882" s="822"/>
      <c r="AT1882" s="1659"/>
    </row>
    <row r="1883" spans="41:46" x14ac:dyDescent="0.15">
      <c r="AQ1883" s="1659"/>
      <c r="AR1883" s="822"/>
      <c r="AT1883" s="1659"/>
    </row>
    <row r="1884" spans="41:46" x14ac:dyDescent="0.15">
      <c r="AQ1884" s="1659"/>
      <c r="AR1884" s="1659"/>
      <c r="AS1884" s="1659"/>
      <c r="AT1884" s="822"/>
    </row>
    <row r="1885" spans="41:46" x14ac:dyDescent="0.15">
      <c r="AQ1885" s="1659"/>
      <c r="AR1885" s="1659"/>
      <c r="AT1885" s="1659"/>
    </row>
    <row r="1886" spans="41:46" x14ac:dyDescent="0.15">
      <c r="AQ1886" s="1659"/>
      <c r="AR1886" s="1659"/>
      <c r="AT1886" s="1659"/>
    </row>
    <row r="1887" spans="41:46" x14ac:dyDescent="0.15">
      <c r="AO1887" s="1664"/>
      <c r="AQ1887" s="1659"/>
      <c r="AR1887" s="1659"/>
      <c r="AS1887" s="822"/>
      <c r="AT1887" s="842"/>
    </row>
    <row r="1888" spans="41:46" x14ac:dyDescent="0.15">
      <c r="AQ1888" s="1659"/>
      <c r="AR1888" s="822"/>
      <c r="AT1888" s="842"/>
    </row>
    <row r="1889" spans="41:46" x14ac:dyDescent="0.15">
      <c r="AQ1889" s="1659"/>
      <c r="AR1889" s="822"/>
      <c r="AT1889" s="842"/>
    </row>
    <row r="1890" spans="41:46" x14ac:dyDescent="0.15">
      <c r="AO1890" s="1664"/>
      <c r="AQ1890" s="1659"/>
      <c r="AS1890" s="822"/>
      <c r="AT1890" s="822"/>
    </row>
    <row r="1891" spans="41:46" x14ac:dyDescent="0.15">
      <c r="AO1891" s="1664"/>
      <c r="AQ1891" s="1659"/>
      <c r="AR1891" s="1659"/>
      <c r="AS1891" s="822"/>
      <c r="AT1891" s="822"/>
    </row>
    <row r="1892" spans="41:46" x14ac:dyDescent="0.15">
      <c r="AO1892" s="1664"/>
      <c r="AQ1892" s="1659"/>
      <c r="AR1892" s="1659"/>
      <c r="AS1892" s="822"/>
      <c r="AT1892" s="822"/>
    </row>
    <row r="1893" spans="41:46" x14ac:dyDescent="0.15">
      <c r="AO1893" s="1664"/>
      <c r="AQ1893" s="1659"/>
      <c r="AR1893" s="1659"/>
      <c r="AS1893" s="822"/>
      <c r="AT1893" s="822"/>
    </row>
    <row r="1894" spans="41:46" x14ac:dyDescent="0.15">
      <c r="AO1894" s="1664"/>
      <c r="AQ1894" s="1659"/>
      <c r="AR1894" s="1659"/>
      <c r="AS1894" s="822"/>
      <c r="AT1894" s="822"/>
    </row>
    <row r="1895" spans="41:46" x14ac:dyDescent="0.15">
      <c r="AQ1895" s="1659"/>
      <c r="AR1895" s="1659"/>
      <c r="AS1895" s="822"/>
      <c r="AT1895" s="822"/>
    </row>
    <row r="1896" spans="41:46" x14ac:dyDescent="0.15">
      <c r="AQ1896" s="1659"/>
      <c r="AR1896" s="1659"/>
      <c r="AS1896" s="822"/>
      <c r="AT1896" s="1659"/>
    </row>
    <row r="1897" spans="41:46" x14ac:dyDescent="0.15">
      <c r="AO1897" s="1664"/>
      <c r="AQ1897" s="1659"/>
      <c r="AR1897" s="1659"/>
      <c r="AS1897" s="822"/>
      <c r="AT1897" s="1659"/>
    </row>
    <row r="1898" spans="41:46" x14ac:dyDescent="0.15">
      <c r="AO1898" s="1664"/>
      <c r="AQ1898" s="1659"/>
      <c r="AR1898" s="1659"/>
      <c r="AS1898" s="822"/>
      <c r="AT1898" s="1659"/>
    </row>
    <row r="1899" spans="41:46" x14ac:dyDescent="0.15">
      <c r="AO1899" s="1664"/>
      <c r="AQ1899" s="1659"/>
      <c r="AR1899" s="1659"/>
      <c r="AS1899" s="822"/>
      <c r="AT1899" s="842"/>
    </row>
    <row r="1900" spans="41:46" x14ac:dyDescent="0.15">
      <c r="AO1900" s="1664"/>
      <c r="AQ1900" s="822"/>
      <c r="AR1900" s="822"/>
      <c r="AS1900" s="1659"/>
      <c r="AT1900" s="822"/>
    </row>
    <row r="1901" spans="41:46" x14ac:dyDescent="0.15">
      <c r="AQ1901" s="1659"/>
      <c r="AR1901" s="1659"/>
      <c r="AS1901" s="822"/>
      <c r="AT1901" s="822"/>
    </row>
    <row r="1902" spans="41:46" x14ac:dyDescent="0.15">
      <c r="AO1902" s="1664"/>
      <c r="AQ1902" s="842"/>
      <c r="AR1902" s="842"/>
      <c r="AS1902" s="822"/>
      <c r="AT1902" s="822"/>
    </row>
    <row r="1903" spans="41:46" x14ac:dyDescent="0.15">
      <c r="AO1903" s="1664"/>
      <c r="AQ1903" s="842"/>
      <c r="AR1903" s="842"/>
      <c r="AS1903" s="1659"/>
    </row>
    <row r="1904" spans="41:46" x14ac:dyDescent="0.15">
      <c r="AQ1904" s="842"/>
      <c r="AR1904" s="842"/>
      <c r="AS1904" s="822"/>
      <c r="AT1904" s="822"/>
    </row>
    <row r="1905" spans="41:46" x14ac:dyDescent="0.15">
      <c r="AO1905" s="1664"/>
      <c r="AQ1905" s="822"/>
      <c r="AR1905" s="1659"/>
      <c r="AS1905" s="822"/>
      <c r="AT1905" s="842"/>
    </row>
    <row r="1906" spans="41:46" x14ac:dyDescent="0.15">
      <c r="AO1906" s="740"/>
      <c r="AQ1906" s="822"/>
      <c r="AR1906" s="822"/>
      <c r="AS1906" s="1659"/>
      <c r="AT1906" s="822"/>
    </row>
    <row r="1907" spans="41:46" x14ac:dyDescent="0.15">
      <c r="AQ1907" s="822"/>
      <c r="AR1907" s="822"/>
      <c r="AS1907" s="1659"/>
      <c r="AT1907" s="822"/>
    </row>
    <row r="1908" spans="41:46" x14ac:dyDescent="0.15">
      <c r="AO1908" s="1664"/>
      <c r="AQ1908" s="822"/>
      <c r="AR1908" s="1659"/>
      <c r="AS1908" s="1659"/>
      <c r="AT1908" s="1659"/>
    </row>
    <row r="1909" spans="41:46" x14ac:dyDescent="0.15">
      <c r="AO1909" s="1664"/>
      <c r="AQ1909" s="822"/>
      <c r="AR1909" s="822"/>
      <c r="AT1909" s="822"/>
    </row>
    <row r="1910" spans="41:46" x14ac:dyDescent="0.15">
      <c r="AQ1910" s="822"/>
      <c r="AR1910" s="822"/>
      <c r="AT1910" s="822"/>
    </row>
    <row r="1911" spans="41:46" x14ac:dyDescent="0.15">
      <c r="AO1911" s="1664"/>
      <c r="AQ1911" s="822"/>
      <c r="AR1911" s="1659"/>
      <c r="AS1911" s="1659"/>
      <c r="AT1911" s="1659"/>
    </row>
    <row r="1912" spans="41:46" x14ac:dyDescent="0.15">
      <c r="AO1912" s="1664"/>
      <c r="AQ1912" s="822"/>
      <c r="AR1912" s="822"/>
      <c r="AS1912" s="1659"/>
      <c r="AT1912" s="822"/>
    </row>
    <row r="1913" spans="41:46" x14ac:dyDescent="0.15">
      <c r="AO1913" s="1664"/>
      <c r="AQ1913" s="822"/>
      <c r="AR1913" s="822"/>
      <c r="AS1913" s="1659"/>
      <c r="AT1913" s="822"/>
    </row>
    <row r="1914" spans="41:46" x14ac:dyDescent="0.15">
      <c r="AO1914" s="1664"/>
      <c r="AR1914" s="1659"/>
      <c r="AS1914" s="1659"/>
      <c r="AT1914" s="822"/>
    </row>
    <row r="1915" spans="41:46" x14ac:dyDescent="0.15">
      <c r="AO1915" s="1664"/>
      <c r="AQ1915" s="1659"/>
      <c r="AR1915" s="1659"/>
      <c r="AT1915" s="822"/>
    </row>
    <row r="1916" spans="41:46" x14ac:dyDescent="0.15">
      <c r="AQ1916" s="1659"/>
      <c r="AR1916" s="1659"/>
      <c r="AT1916" s="822"/>
    </row>
    <row r="1917" spans="41:46" x14ac:dyDescent="0.15">
      <c r="AO1917" s="1664"/>
      <c r="AQ1917" s="822"/>
      <c r="AR1917" s="1659"/>
      <c r="AT1917" s="1659"/>
    </row>
    <row r="1918" spans="41:46" x14ac:dyDescent="0.15">
      <c r="AO1918" s="1664"/>
      <c r="AQ1918" s="1659"/>
      <c r="AR1918" s="822"/>
      <c r="AS1918" s="1659"/>
      <c r="AT1918" s="1659"/>
    </row>
    <row r="1919" spans="41:46" x14ac:dyDescent="0.15">
      <c r="AQ1919" s="1659"/>
      <c r="AR1919" s="822"/>
      <c r="AS1919" s="1659"/>
      <c r="AT1919" s="1659"/>
    </row>
    <row r="1920" spans="41:46" x14ac:dyDescent="0.15">
      <c r="AO1920" s="1664"/>
      <c r="AQ1920" s="822"/>
      <c r="AR1920" s="1659"/>
      <c r="AS1920" s="1659"/>
      <c r="AT1920" s="822"/>
    </row>
    <row r="1921" spans="41:46" x14ac:dyDescent="0.15">
      <c r="AO1921" s="1664"/>
      <c r="AQ1921" s="1659"/>
      <c r="AR1921" s="1659"/>
      <c r="AS1921" s="1659"/>
      <c r="AT1921" s="822"/>
    </row>
    <row r="1922" spans="41:46" x14ac:dyDescent="0.15">
      <c r="AQ1922" s="1659"/>
      <c r="AR1922" s="1659"/>
      <c r="AS1922" s="1659"/>
      <c r="AT1922" s="822"/>
    </row>
    <row r="1923" spans="41:46" x14ac:dyDescent="0.15">
      <c r="AO1923" s="1664"/>
      <c r="AS1923" s="1659"/>
      <c r="AT1923" s="822"/>
    </row>
    <row r="1924" spans="41:46" x14ac:dyDescent="0.15">
      <c r="AO1924" s="1664"/>
      <c r="AQ1924" s="1659"/>
      <c r="AR1924" s="1659"/>
      <c r="AS1924" s="1659"/>
      <c r="AT1924" s="822"/>
    </row>
    <row r="1925" spans="41:46" x14ac:dyDescent="0.15">
      <c r="AQ1925" s="1659"/>
      <c r="AR1925" s="1659"/>
      <c r="AS1925" s="1659"/>
      <c r="AT1925" s="822"/>
    </row>
    <row r="1926" spans="41:46" x14ac:dyDescent="0.15">
      <c r="AO1926" s="1664"/>
      <c r="AQ1926" s="1659"/>
      <c r="AR1926" s="822"/>
      <c r="AT1926" s="822"/>
    </row>
    <row r="1927" spans="41:46" x14ac:dyDescent="0.15">
      <c r="AO1927" s="1664"/>
      <c r="AQ1927" s="1659"/>
      <c r="AR1927" s="1659"/>
      <c r="AS1927" s="822"/>
      <c r="AT1927" s="1659"/>
    </row>
    <row r="1928" spans="41:46" x14ac:dyDescent="0.15">
      <c r="AQ1928" s="1659"/>
      <c r="AR1928" s="1659"/>
      <c r="AT1928" s="822"/>
    </row>
    <row r="1929" spans="41:46" x14ac:dyDescent="0.15">
      <c r="AO1929" s="1664"/>
      <c r="AQ1929" s="822"/>
      <c r="AR1929" s="822"/>
      <c r="AS1929" s="1659"/>
      <c r="AT1929" s="822"/>
    </row>
    <row r="1930" spans="41:46" x14ac:dyDescent="0.15">
      <c r="AO1930" s="1664"/>
      <c r="AQ1930" s="1659"/>
      <c r="AR1930" s="1659"/>
      <c r="AS1930" s="1659"/>
      <c r="AT1930" s="1659"/>
    </row>
    <row r="1931" spans="41:46" x14ac:dyDescent="0.15">
      <c r="AQ1931" s="1659"/>
      <c r="AR1931" s="1659"/>
      <c r="AS1931" s="1659"/>
      <c r="AT1931" s="822"/>
    </row>
    <row r="1932" spans="41:46" x14ac:dyDescent="0.15">
      <c r="AQ1932" s="822"/>
      <c r="AR1932" s="822"/>
      <c r="AS1932" s="1659"/>
      <c r="AT1932" s="822"/>
    </row>
    <row r="1933" spans="41:46" x14ac:dyDescent="0.15">
      <c r="AQ1933" s="1659"/>
      <c r="AR1933" s="1659"/>
      <c r="AS1933" s="1659"/>
      <c r="AT1933" s="1659"/>
    </row>
    <row r="1934" spans="41:46" x14ac:dyDescent="0.15">
      <c r="AQ1934" s="1659"/>
      <c r="AR1934" s="1659"/>
      <c r="AS1934" s="1659"/>
      <c r="AT1934" s="1659"/>
    </row>
    <row r="1935" spans="41:46" x14ac:dyDescent="0.15">
      <c r="AQ1935" s="822"/>
      <c r="AR1935" s="822"/>
      <c r="AS1935" s="1659"/>
      <c r="AT1935" s="1659"/>
    </row>
    <row r="1936" spans="41:46" x14ac:dyDescent="0.15">
      <c r="AQ1936" s="1659"/>
      <c r="AR1936" s="1659"/>
      <c r="AS1936" s="842"/>
      <c r="AT1936" s="822"/>
    </row>
    <row r="1937" spans="41:46" x14ac:dyDescent="0.15">
      <c r="AQ1937" s="1659"/>
      <c r="AR1937" s="1659"/>
      <c r="AS1937" s="842"/>
      <c r="AT1937" s="822"/>
    </row>
    <row r="1938" spans="41:46" x14ac:dyDescent="0.15">
      <c r="AQ1938" s="822"/>
      <c r="AR1938" s="822"/>
      <c r="AS1938" s="1659"/>
      <c r="AT1938" s="1659"/>
    </row>
    <row r="1939" spans="41:46" x14ac:dyDescent="0.15">
      <c r="AQ1939" s="822"/>
      <c r="AR1939" s="822"/>
      <c r="AS1939" s="1659"/>
      <c r="AT1939" s="1659"/>
    </row>
    <row r="1940" spans="41:46" x14ac:dyDescent="0.15">
      <c r="AO1940" s="1664"/>
      <c r="AQ1940" s="1659"/>
      <c r="AR1940" s="1659"/>
      <c r="AS1940" s="1659"/>
      <c r="AT1940" s="1659"/>
    </row>
    <row r="1941" spans="41:46" x14ac:dyDescent="0.15">
      <c r="AQ1941" s="822"/>
      <c r="AR1941" s="822"/>
      <c r="AS1941" s="1659"/>
      <c r="AT1941" s="1659"/>
    </row>
    <row r="1942" spans="41:46" x14ac:dyDescent="0.15">
      <c r="AO1942" s="1664"/>
      <c r="AQ1942" s="822"/>
      <c r="AR1942" s="822"/>
      <c r="AS1942" s="842"/>
      <c r="AT1942" s="822"/>
    </row>
    <row r="1943" spans="41:46" x14ac:dyDescent="0.15">
      <c r="AO1943" s="1664"/>
      <c r="AQ1943" s="1659"/>
      <c r="AR1943" s="1659"/>
      <c r="AS1943" s="1659"/>
      <c r="AT1943" s="822"/>
    </row>
    <row r="1944" spans="41:46" x14ac:dyDescent="0.15">
      <c r="AO1944" s="1664"/>
      <c r="AQ1944" s="822"/>
      <c r="AR1944" s="822"/>
      <c r="AS1944" s="1659"/>
    </row>
    <row r="1945" spans="41:46" x14ac:dyDescent="0.15">
      <c r="AO1945" s="1664"/>
      <c r="AQ1945" s="822"/>
      <c r="AR1945" s="822"/>
      <c r="AS1945" s="1659"/>
      <c r="AT1945" s="1659"/>
    </row>
    <row r="1946" spans="41:46" x14ac:dyDescent="0.15">
      <c r="AO1946" s="1664"/>
      <c r="AQ1946" s="1667"/>
      <c r="AS1946" s="1659"/>
      <c r="AT1946" s="1659"/>
    </row>
    <row r="1947" spans="41:46" x14ac:dyDescent="0.15">
      <c r="AQ1947" s="822"/>
      <c r="AR1947" s="822"/>
      <c r="AS1947" s="1659"/>
      <c r="AT1947" s="1659"/>
    </row>
    <row r="1948" spans="41:46" x14ac:dyDescent="0.15">
      <c r="AS1948" s="842"/>
      <c r="AT1948" s="1659"/>
    </row>
    <row r="1949" spans="41:46" x14ac:dyDescent="0.15">
      <c r="AQ1949" s="1659"/>
      <c r="AR1949" s="1659"/>
      <c r="AS1949" s="1659"/>
      <c r="AT1949" s="1659"/>
    </row>
    <row r="1950" spans="41:46" x14ac:dyDescent="0.15">
      <c r="AQ1950" s="822"/>
      <c r="AR1950" s="842"/>
      <c r="AS1950" s="1659"/>
      <c r="AT1950" s="1659"/>
    </row>
    <row r="1951" spans="41:46" x14ac:dyDescent="0.15">
      <c r="AQ1951" s="822"/>
      <c r="AR1951" s="822"/>
      <c r="AS1951" s="822"/>
      <c r="AT1951" s="1659"/>
    </row>
    <row r="1952" spans="41:46" x14ac:dyDescent="0.15">
      <c r="AQ1952" s="1659"/>
      <c r="AR1952" s="1659"/>
      <c r="AS1952" s="1659"/>
      <c r="AT1952" s="1659"/>
    </row>
    <row r="1953" spans="41:46" x14ac:dyDescent="0.15">
      <c r="AQ1953" s="822"/>
      <c r="AR1953" s="842"/>
      <c r="AS1953" s="1659"/>
      <c r="AT1953" s="822"/>
    </row>
    <row r="1954" spans="41:46" x14ac:dyDescent="0.15">
      <c r="AQ1954" s="822"/>
      <c r="AR1954" s="822"/>
      <c r="AS1954" s="822"/>
      <c r="AT1954" s="822"/>
    </row>
    <row r="1955" spans="41:46" x14ac:dyDescent="0.15">
      <c r="AQ1955" s="1659"/>
      <c r="AR1955" s="1659"/>
      <c r="AS1955" s="1659"/>
      <c r="AT1955" s="1666"/>
    </row>
    <row r="1956" spans="41:46" x14ac:dyDescent="0.15">
      <c r="AQ1956" s="1659"/>
      <c r="AR1956" s="842"/>
      <c r="AS1956" s="1659"/>
    </row>
    <row r="1957" spans="41:46" x14ac:dyDescent="0.15">
      <c r="AQ1957" s="1659"/>
      <c r="AR1957" s="1659"/>
      <c r="AS1957" s="1659"/>
      <c r="AT1957" s="1659"/>
    </row>
    <row r="1958" spans="41:46" x14ac:dyDescent="0.15">
      <c r="AQ1958" s="1659"/>
      <c r="AR1958" s="1659"/>
      <c r="AS1958" s="1659"/>
      <c r="AT1958" s="822"/>
    </row>
    <row r="1959" spans="41:46" x14ac:dyDescent="0.15">
      <c r="AO1959" s="1664"/>
      <c r="AQ1959" s="1659"/>
      <c r="AR1959" s="1659"/>
      <c r="AS1959" s="1659"/>
      <c r="AT1959" s="1659"/>
    </row>
    <row r="1960" spans="41:46" x14ac:dyDescent="0.15">
      <c r="AO1960" s="1664"/>
      <c r="AQ1960" s="1659"/>
      <c r="AR1960" s="1659"/>
      <c r="AS1960" s="822"/>
      <c r="AT1960" s="822"/>
    </row>
    <row r="1961" spans="41:46" x14ac:dyDescent="0.15">
      <c r="AO1961" s="1664"/>
      <c r="AQ1961" s="1659"/>
      <c r="AR1961" s="1659"/>
      <c r="AS1961" s="1659"/>
      <c r="AT1961" s="822"/>
    </row>
    <row r="1962" spans="41:46" x14ac:dyDescent="0.15">
      <c r="AO1962" s="1664"/>
      <c r="AQ1962" s="1659"/>
      <c r="AR1962" s="1659"/>
      <c r="AS1962" s="1659"/>
      <c r="AT1962" s="1659"/>
    </row>
    <row r="1963" spans="41:46" x14ac:dyDescent="0.15">
      <c r="AO1963" s="1664"/>
      <c r="AQ1963" s="1659"/>
      <c r="AR1963" s="1659"/>
      <c r="AS1963" s="822"/>
      <c r="AT1963" s="822"/>
    </row>
    <row r="1964" spans="41:46" x14ac:dyDescent="0.15">
      <c r="AQ1964" s="1659"/>
      <c r="AR1964" s="1659"/>
      <c r="AS1964" s="1659"/>
      <c r="AT1964" s="822"/>
    </row>
    <row r="1965" spans="41:46" x14ac:dyDescent="0.15">
      <c r="AO1965" s="1664"/>
      <c r="AQ1965" s="1659"/>
      <c r="AR1965" s="1659"/>
      <c r="AS1965" s="1659"/>
      <c r="AT1965" s="1659"/>
    </row>
    <row r="1966" spans="41:46" x14ac:dyDescent="0.15">
      <c r="AO1966" s="1664"/>
      <c r="AQ1966" s="1659"/>
      <c r="AR1966" s="1659"/>
      <c r="AS1966" s="1659"/>
      <c r="AT1966" s="822"/>
    </row>
    <row r="1967" spans="41:46" x14ac:dyDescent="0.15">
      <c r="AQ1967" s="1659"/>
      <c r="AR1967" s="1659"/>
      <c r="AS1967" s="822"/>
      <c r="AT1967" s="822"/>
    </row>
    <row r="1968" spans="41:46" x14ac:dyDescent="0.15">
      <c r="AO1968" s="1664"/>
      <c r="AQ1968" s="1659"/>
      <c r="AR1968" s="1659"/>
      <c r="AS1968" s="1659"/>
      <c r="AT1968" s="1659"/>
    </row>
    <row r="1969" spans="41:46" x14ac:dyDescent="0.15">
      <c r="AO1969" s="1664"/>
      <c r="AQ1969" s="822"/>
      <c r="AR1969" s="822"/>
      <c r="AS1969" s="1659"/>
      <c r="AT1969" s="1659"/>
    </row>
    <row r="1970" spans="41:46" x14ac:dyDescent="0.15">
      <c r="AQ1970" s="1659"/>
      <c r="AR1970" s="1659"/>
      <c r="AS1970" s="822"/>
      <c r="AT1970" s="1659"/>
    </row>
    <row r="1971" spans="41:46" x14ac:dyDescent="0.15">
      <c r="AO1971" s="1664"/>
      <c r="AQ1971" s="1659"/>
      <c r="AR1971" s="1659"/>
      <c r="AS1971" s="1659"/>
      <c r="AT1971" s="1659"/>
    </row>
    <row r="1972" spans="41:46" x14ac:dyDescent="0.15">
      <c r="AO1972" s="1664"/>
      <c r="AQ1972" s="1659"/>
      <c r="AR1972" s="1659"/>
      <c r="AS1972" s="822"/>
      <c r="AT1972" s="822"/>
    </row>
    <row r="1973" spans="41:46" x14ac:dyDescent="0.15">
      <c r="AQ1973" s="1659"/>
      <c r="AR1973" s="1659"/>
      <c r="AT1973" s="822"/>
    </row>
    <row r="1974" spans="41:46" x14ac:dyDescent="0.15">
      <c r="AO1974" s="1664"/>
      <c r="AQ1974" s="1659"/>
      <c r="AR1974" s="842"/>
      <c r="AS1974" s="1659"/>
      <c r="AT1974" s="1659"/>
    </row>
    <row r="1975" spans="41:46" x14ac:dyDescent="0.15">
      <c r="AO1975" s="1664"/>
      <c r="AQ1975" s="1659"/>
      <c r="AR1975" s="1659"/>
      <c r="AS1975" s="822"/>
      <c r="AT1975" s="1659"/>
    </row>
    <row r="1976" spans="41:46" x14ac:dyDescent="0.15">
      <c r="AO1976" s="1664"/>
      <c r="AQ1976" s="1659"/>
      <c r="AR1976" s="1659"/>
      <c r="AT1976" s="842"/>
    </row>
    <row r="1977" spans="41:46" x14ac:dyDescent="0.15">
      <c r="AO1977" s="1664"/>
      <c r="AQ1977" s="842"/>
      <c r="AR1977" s="842"/>
      <c r="AS1977" s="1659"/>
      <c r="AT1977" s="1659"/>
    </row>
    <row r="1978" spans="41:46" x14ac:dyDescent="0.15">
      <c r="AO1978" s="1664"/>
      <c r="AQ1978" s="822"/>
      <c r="AR1978" s="822"/>
      <c r="AS1978" s="1659"/>
      <c r="AT1978" s="1659"/>
    </row>
    <row r="1979" spans="41:46" x14ac:dyDescent="0.15">
      <c r="AO1979" s="1664"/>
      <c r="AQ1979" s="822"/>
      <c r="AR1979" s="822"/>
      <c r="AS1979" s="822"/>
      <c r="AT1979" s="822"/>
    </row>
    <row r="1980" spans="41:46" x14ac:dyDescent="0.15">
      <c r="AO1980" s="1664"/>
      <c r="AQ1980" s="822"/>
      <c r="AR1980" s="842"/>
      <c r="AS1980" s="1659"/>
      <c r="AT1980" s="1659"/>
    </row>
    <row r="1981" spans="41:46" x14ac:dyDescent="0.15">
      <c r="AO1981" s="1664"/>
      <c r="AQ1981" s="1659"/>
      <c r="AR1981" s="1659"/>
      <c r="AS1981" s="1659"/>
      <c r="AT1981" s="1659"/>
    </row>
    <row r="1982" spans="41:46" x14ac:dyDescent="0.15">
      <c r="AQ1982" s="1659"/>
      <c r="AR1982" s="1659"/>
      <c r="AS1982" s="822"/>
    </row>
    <row r="1983" spans="41:46" x14ac:dyDescent="0.15">
      <c r="AO1983" s="1664"/>
      <c r="AQ1983" s="1659"/>
      <c r="AR1983" s="842"/>
      <c r="AS1983" s="1659"/>
      <c r="AT1983" s="1659"/>
    </row>
    <row r="1984" spans="41:46" x14ac:dyDescent="0.15">
      <c r="AO1984" s="1664"/>
      <c r="AQ1984" s="822"/>
      <c r="AR1984" s="822"/>
      <c r="AS1984" s="1659"/>
      <c r="AT1984" s="1659"/>
    </row>
    <row r="1985" spans="43:46" x14ac:dyDescent="0.15">
      <c r="AQ1985" s="1659"/>
      <c r="AR1985" s="1659"/>
      <c r="AS1985" s="1659"/>
      <c r="AT1985" s="1659"/>
    </row>
    <row r="1986" spans="43:46" x14ac:dyDescent="0.15">
      <c r="AQ1986" s="1659"/>
      <c r="AR1986" s="842"/>
      <c r="AS1986" s="1659"/>
      <c r="AT1986" s="1659"/>
    </row>
    <row r="1987" spans="43:46" x14ac:dyDescent="0.15">
      <c r="AQ1987" s="822"/>
      <c r="AR1987" s="822"/>
      <c r="AS1987" s="1659"/>
      <c r="AT1987" s="1659"/>
    </row>
    <row r="1988" spans="43:46" x14ac:dyDescent="0.15">
      <c r="AQ1988" s="822"/>
      <c r="AR1988" s="822"/>
      <c r="AS1988" s="1659"/>
      <c r="AT1988" s="1659"/>
    </row>
    <row r="1989" spans="43:46" x14ac:dyDescent="0.15">
      <c r="AQ1989" s="1659"/>
      <c r="AR1989" s="1659"/>
      <c r="AS1989" s="1659"/>
      <c r="AT1989" s="1659"/>
    </row>
    <row r="1990" spans="43:46" x14ac:dyDescent="0.15">
      <c r="AQ1990" s="842"/>
      <c r="AR1990" s="842"/>
      <c r="AS1990" s="1659"/>
      <c r="AT1990" s="1659"/>
    </row>
    <row r="1991" spans="43:46" x14ac:dyDescent="0.15">
      <c r="AQ1991" s="1659"/>
      <c r="AR1991" s="1659"/>
      <c r="AS1991" s="1659"/>
      <c r="AT1991" s="822"/>
    </row>
    <row r="1992" spans="43:46" x14ac:dyDescent="0.15">
      <c r="AQ1992" s="1659"/>
      <c r="AR1992" s="1659"/>
      <c r="AS1992" s="1659"/>
      <c r="AT1992" s="1659"/>
    </row>
    <row r="1993" spans="43:46" x14ac:dyDescent="0.15">
      <c r="AQ1993" s="1659"/>
      <c r="AR1993" s="1659"/>
      <c r="AS1993" s="1659"/>
      <c r="AT1993" s="1659"/>
    </row>
    <row r="1994" spans="43:46" x14ac:dyDescent="0.15">
      <c r="AQ1994" s="1659"/>
      <c r="AR1994" s="1659"/>
      <c r="AS1994" s="1659"/>
      <c r="AT1994" s="822"/>
    </row>
    <row r="1995" spans="43:46" x14ac:dyDescent="0.15">
      <c r="AQ1995" s="1659"/>
      <c r="AR1995" s="1659"/>
      <c r="AS1995" s="1659"/>
      <c r="AT1995" s="822"/>
    </row>
    <row r="1996" spans="43:46" x14ac:dyDescent="0.15">
      <c r="AQ1996" s="1659"/>
      <c r="AR1996" s="1659"/>
      <c r="AS1996" s="822"/>
      <c r="AT1996" s="1659"/>
    </row>
    <row r="1997" spans="43:46" x14ac:dyDescent="0.15">
      <c r="AQ1997" s="1659"/>
      <c r="AR1997" s="1659"/>
      <c r="AS1997" s="822"/>
      <c r="AT1997" s="822"/>
    </row>
    <row r="1998" spans="43:46" x14ac:dyDescent="0.15">
      <c r="AQ1998" s="1659"/>
      <c r="AR1998" s="1659"/>
      <c r="AS1998" s="1659"/>
      <c r="AT1998" s="822"/>
    </row>
    <row r="1999" spans="43:46" x14ac:dyDescent="0.15">
      <c r="AQ1999" s="822"/>
      <c r="AR1999" s="822"/>
      <c r="AS1999" s="1659"/>
      <c r="AT1999" s="1659"/>
    </row>
    <row r="2000" spans="43:46" x14ac:dyDescent="0.15">
      <c r="AQ2000" s="1659"/>
      <c r="AR2000" s="1659"/>
      <c r="AS2000" s="1659"/>
      <c r="AT2000" s="1666"/>
    </row>
    <row r="2001" spans="43:46" x14ac:dyDescent="0.15">
      <c r="AQ2001" s="1659"/>
      <c r="AR2001" s="1659"/>
      <c r="AS2001" s="1659"/>
      <c r="AT2001" s="822"/>
    </row>
    <row r="2002" spans="43:46" x14ac:dyDescent="0.15">
      <c r="AQ2002" s="822"/>
      <c r="AR2002" s="822"/>
      <c r="AS2002" s="1659"/>
      <c r="AT2002" s="1659"/>
    </row>
    <row r="2003" spans="43:46" x14ac:dyDescent="0.15">
      <c r="AS2003" s="1659"/>
      <c r="AT2003" s="822"/>
    </row>
    <row r="2004" spans="43:46" x14ac:dyDescent="0.15">
      <c r="AQ2004" s="1659"/>
      <c r="AR2004" s="1659"/>
      <c r="AS2004" s="1659"/>
    </row>
    <row r="2005" spans="43:46" x14ac:dyDescent="0.15">
      <c r="AQ2005" s="1659"/>
      <c r="AR2005" s="1659"/>
      <c r="AS2005" s="1659"/>
      <c r="AT2005" s="1659"/>
    </row>
    <row r="2006" spans="43:46" x14ac:dyDescent="0.15">
      <c r="AQ2006" s="1659"/>
      <c r="AR2006" s="1659"/>
      <c r="AS2006" s="1659"/>
      <c r="AT2006" s="822"/>
    </row>
    <row r="2007" spans="43:46" x14ac:dyDescent="0.15">
      <c r="AQ2007" s="1659"/>
      <c r="AR2007" s="1659"/>
      <c r="AS2007" s="822"/>
      <c r="AT2007" s="822"/>
    </row>
    <row r="2008" spans="43:46" x14ac:dyDescent="0.15">
      <c r="AR2008" s="1659"/>
      <c r="AS2008" s="1659"/>
      <c r="AT2008" s="1659"/>
    </row>
    <row r="2009" spans="43:46" x14ac:dyDescent="0.15">
      <c r="AQ2009" s="1659"/>
      <c r="AR2009" s="1659"/>
      <c r="AS2009" s="822"/>
      <c r="AT2009" s="822"/>
    </row>
    <row r="2010" spans="43:46" x14ac:dyDescent="0.15">
      <c r="AQ2010" s="1659"/>
      <c r="AR2010" s="1659"/>
      <c r="AS2010" s="822"/>
      <c r="AT2010" s="822"/>
    </row>
    <row r="2011" spans="43:46" x14ac:dyDescent="0.15">
      <c r="AQ2011" s="822"/>
      <c r="AR2011" s="822"/>
      <c r="AS2011" s="1659"/>
      <c r="AT2011" s="1659"/>
    </row>
    <row r="2012" spans="43:46" x14ac:dyDescent="0.15">
      <c r="AQ2012" s="822"/>
      <c r="AR2012" s="822"/>
      <c r="AS2012" s="822"/>
      <c r="AT2012" s="822"/>
    </row>
    <row r="2013" spans="43:46" x14ac:dyDescent="0.15">
      <c r="AQ2013" s="1659"/>
      <c r="AR2013" s="1659"/>
      <c r="AS2013" s="1659"/>
      <c r="AT2013" s="1659"/>
    </row>
    <row r="2014" spans="43:46" x14ac:dyDescent="0.15">
      <c r="AQ2014" s="822"/>
      <c r="AR2014" s="822"/>
      <c r="AS2014" s="1659"/>
      <c r="AT2014" s="1659"/>
    </row>
    <row r="2015" spans="43:46" x14ac:dyDescent="0.15">
      <c r="AQ2015" s="822"/>
      <c r="AR2015" s="822"/>
      <c r="AS2015" s="1659"/>
      <c r="AT2015" s="1659"/>
    </row>
    <row r="2016" spans="43:46" x14ac:dyDescent="0.15">
      <c r="AQ2016" s="822"/>
      <c r="AR2016" s="822"/>
      <c r="AS2016" s="822"/>
      <c r="AT2016" s="1659"/>
    </row>
    <row r="2017" spans="43:46" x14ac:dyDescent="0.15">
      <c r="AQ2017" s="822"/>
      <c r="AR2017" s="822"/>
      <c r="AT2017" s="1659"/>
    </row>
    <row r="2018" spans="43:46" x14ac:dyDescent="0.15">
      <c r="AQ2018" s="822"/>
      <c r="AR2018" s="822"/>
      <c r="AS2018" s="822"/>
      <c r="AT2018" s="1659"/>
    </row>
    <row r="2019" spans="43:46" x14ac:dyDescent="0.15">
      <c r="AQ2019" s="822"/>
      <c r="AR2019" s="822"/>
      <c r="AS2019" s="1659"/>
      <c r="AT2019" s="1659"/>
    </row>
    <row r="2020" spans="43:46" x14ac:dyDescent="0.15">
      <c r="AQ2020" s="822"/>
      <c r="AR2020" s="822"/>
      <c r="AS2020" s="1659"/>
      <c r="AT2020" s="1659"/>
    </row>
    <row r="2021" spans="43:46" x14ac:dyDescent="0.15">
      <c r="AS2021" s="1659"/>
      <c r="AT2021" s="1659"/>
    </row>
    <row r="2022" spans="43:46" x14ac:dyDescent="0.15">
      <c r="AQ2022" s="1659"/>
      <c r="AR2022" s="1659"/>
      <c r="AS2022" s="822"/>
      <c r="AT2022" s="1659"/>
    </row>
    <row r="2023" spans="43:46" x14ac:dyDescent="0.15">
      <c r="AQ2023" s="822"/>
      <c r="AR2023" s="822"/>
      <c r="AS2023" s="822"/>
      <c r="AT2023" s="1659"/>
    </row>
    <row r="2024" spans="43:46" x14ac:dyDescent="0.15">
      <c r="AQ2024" s="822"/>
      <c r="AR2024" s="822"/>
      <c r="AS2024" s="822"/>
      <c r="AT2024" s="1666"/>
    </row>
    <row r="2025" spans="43:46" x14ac:dyDescent="0.15">
      <c r="AQ2025" s="1659"/>
      <c r="AR2025" s="1659"/>
      <c r="AS2025" s="822"/>
      <c r="AT2025" s="822"/>
    </row>
    <row r="2026" spans="43:46" x14ac:dyDescent="0.15">
      <c r="AR2026" s="822"/>
      <c r="AS2026" s="822"/>
      <c r="AT2026" s="1659"/>
    </row>
    <row r="2027" spans="43:46" x14ac:dyDescent="0.15">
      <c r="AQ2027" s="842"/>
      <c r="AR2027" s="842"/>
      <c r="AS2027" s="822"/>
      <c r="AT2027" s="1659"/>
    </row>
    <row r="2028" spans="43:46" x14ac:dyDescent="0.15">
      <c r="AQ2028" s="842"/>
      <c r="AR2028" s="842"/>
      <c r="AS2028" s="1659"/>
      <c r="AT2028" s="1659"/>
    </row>
    <row r="2029" spans="43:46" x14ac:dyDescent="0.15">
      <c r="AQ2029" s="842"/>
      <c r="AR2029" s="842"/>
      <c r="AS2029" s="1659"/>
      <c r="AT2029" s="1659"/>
    </row>
    <row r="2030" spans="43:46" x14ac:dyDescent="0.15">
      <c r="AQ2030" s="842"/>
      <c r="AR2030" s="842"/>
      <c r="AS2030" s="1659"/>
      <c r="AT2030" s="822"/>
    </row>
    <row r="2031" spans="43:46" x14ac:dyDescent="0.15">
      <c r="AQ2031" s="842"/>
      <c r="AR2031" s="842"/>
      <c r="AS2031" s="822"/>
      <c r="AT2031" s="1659"/>
    </row>
    <row r="2032" spans="43:46" x14ac:dyDescent="0.15">
      <c r="AQ2032" s="842"/>
      <c r="AR2032" s="842"/>
      <c r="AT2032" s="1659"/>
    </row>
    <row r="2033" spans="41:46" x14ac:dyDescent="0.15">
      <c r="AQ2033" s="822"/>
      <c r="AR2033" s="822"/>
      <c r="AS2033" s="1659"/>
      <c r="AT2033" s="822"/>
    </row>
    <row r="2034" spans="41:46" x14ac:dyDescent="0.15">
      <c r="AQ2034" s="822"/>
      <c r="AR2034" s="822"/>
      <c r="AS2034" s="822"/>
      <c r="AT2034" s="822"/>
    </row>
    <row r="2035" spans="41:46" x14ac:dyDescent="0.15">
      <c r="AQ2035" s="822"/>
      <c r="AR2035" s="822"/>
      <c r="AS2035" s="1659"/>
      <c r="AT2035" s="822"/>
    </row>
    <row r="2036" spans="41:46" x14ac:dyDescent="0.15">
      <c r="AQ2036" s="822"/>
      <c r="AR2036" s="822"/>
      <c r="AS2036" s="1659"/>
      <c r="AT2036" s="822"/>
    </row>
    <row r="2037" spans="41:46" x14ac:dyDescent="0.15">
      <c r="AQ2037" s="822"/>
      <c r="AR2037" s="822"/>
      <c r="AS2037" s="1659"/>
      <c r="AT2037" s="1659"/>
    </row>
    <row r="2038" spans="41:46" x14ac:dyDescent="0.15">
      <c r="AQ2038" s="1659"/>
      <c r="AR2038" s="1659"/>
      <c r="AS2038" s="1659"/>
      <c r="AT2038" s="1659"/>
    </row>
    <row r="2039" spans="41:46" x14ac:dyDescent="0.15">
      <c r="AQ2039" s="822"/>
      <c r="AR2039" s="822"/>
      <c r="AS2039" s="1659"/>
      <c r="AT2039" s="822"/>
    </row>
    <row r="2040" spans="41:46" x14ac:dyDescent="0.15">
      <c r="AR2040" s="769"/>
      <c r="AS2040" s="1659"/>
      <c r="AT2040" s="822"/>
    </row>
    <row r="2041" spans="41:46" x14ac:dyDescent="0.15">
      <c r="AR2041" s="822"/>
      <c r="AS2041" s="822"/>
      <c r="AT2041" s="822"/>
    </row>
    <row r="2042" spans="41:46" x14ac:dyDescent="0.15">
      <c r="AQ2042" s="1659"/>
      <c r="AR2042" s="1659"/>
      <c r="AS2042" s="1659"/>
      <c r="AT2042" s="822"/>
    </row>
    <row r="2043" spans="41:46" x14ac:dyDescent="0.15">
      <c r="AQ2043" s="822"/>
      <c r="AR2043" s="822"/>
      <c r="AS2043" s="822"/>
      <c r="AT2043" s="1659"/>
    </row>
    <row r="2044" spans="41:46" x14ac:dyDescent="0.15">
      <c r="AQ2044" s="822"/>
      <c r="AR2044" s="822"/>
      <c r="AS2044" s="822"/>
      <c r="AT2044" s="1659"/>
    </row>
    <row r="2045" spans="41:46" x14ac:dyDescent="0.15">
      <c r="AQ2045" s="822"/>
      <c r="AR2045" s="822"/>
      <c r="AS2045" s="822"/>
    </row>
    <row r="2046" spans="41:46" x14ac:dyDescent="0.15">
      <c r="AQ2046" s="822"/>
      <c r="AR2046" s="822"/>
      <c r="AS2046" s="822"/>
      <c r="AT2046" s="1659"/>
    </row>
    <row r="2047" spans="41:46" x14ac:dyDescent="0.15">
      <c r="AQ2047" s="822"/>
      <c r="AR2047" s="822"/>
      <c r="AS2047" s="822"/>
      <c r="AT2047" s="1659"/>
    </row>
    <row r="2048" spans="41:46" x14ac:dyDescent="0.15">
      <c r="AO2048" s="1664"/>
      <c r="AQ2048" s="822"/>
      <c r="AR2048" s="822"/>
      <c r="AS2048" s="822"/>
    </row>
    <row r="2049" spans="41:46" x14ac:dyDescent="0.15">
      <c r="AO2049" s="1664"/>
      <c r="AQ2049" s="822"/>
      <c r="AR2049" s="822"/>
      <c r="AS2049" s="822"/>
      <c r="AT2049" s="1659"/>
    </row>
    <row r="2050" spans="41:46" x14ac:dyDescent="0.15">
      <c r="AQ2050" s="822"/>
      <c r="AR2050" s="822"/>
      <c r="AT2050" s="1659"/>
    </row>
    <row r="2051" spans="41:46" x14ac:dyDescent="0.15">
      <c r="AQ2051" s="822"/>
      <c r="AR2051" s="1659"/>
      <c r="AS2051" s="1659"/>
      <c r="AT2051" s="822"/>
    </row>
    <row r="2052" spans="41:46" x14ac:dyDescent="0.15">
      <c r="AQ2052" s="822"/>
      <c r="AR2052" s="822"/>
      <c r="AS2052" s="822"/>
      <c r="AT2052" s="822"/>
    </row>
    <row r="2053" spans="41:46" x14ac:dyDescent="0.15">
      <c r="AQ2053" s="822"/>
      <c r="AR2053" s="822"/>
      <c r="AS2053" s="822"/>
      <c r="AT2053" s="822"/>
    </row>
    <row r="2054" spans="41:46" x14ac:dyDescent="0.15">
      <c r="AQ2054" s="822"/>
      <c r="AR2054" s="822"/>
      <c r="AS2054" s="1659"/>
      <c r="AT2054" s="822"/>
    </row>
    <row r="2055" spans="41:46" x14ac:dyDescent="0.15">
      <c r="AQ2055" s="822"/>
      <c r="AR2055" s="822"/>
      <c r="AS2055" s="822"/>
      <c r="AT2055" s="822"/>
    </row>
    <row r="2056" spans="41:46" x14ac:dyDescent="0.15">
      <c r="AQ2056" s="822"/>
      <c r="AR2056" s="822"/>
      <c r="AS2056" s="822"/>
      <c r="AT2056" s="822"/>
    </row>
    <row r="2057" spans="41:46" x14ac:dyDescent="0.15">
      <c r="AQ2057" s="1659"/>
      <c r="AR2057" s="1659"/>
      <c r="AS2057" s="822"/>
      <c r="AT2057" s="822"/>
    </row>
    <row r="2058" spans="41:46" x14ac:dyDescent="0.15">
      <c r="AS2058" s="822"/>
      <c r="AT2058" s="1659"/>
    </row>
    <row r="2059" spans="41:46" x14ac:dyDescent="0.15">
      <c r="AO2059" s="1664"/>
      <c r="AQ2059" s="822"/>
      <c r="AR2059" s="822"/>
      <c r="AS2059" s="822"/>
      <c r="AT2059" s="1659"/>
    </row>
    <row r="2060" spans="41:46" x14ac:dyDescent="0.15">
      <c r="AQ2060" s="1659"/>
      <c r="AR2060" s="1659"/>
      <c r="AS2060" s="822"/>
      <c r="AT2060" s="1659"/>
    </row>
    <row r="2061" spans="41:46" x14ac:dyDescent="0.15">
      <c r="AO2061" s="1664"/>
      <c r="AQ2061" s="822"/>
      <c r="AR2061" s="822"/>
      <c r="AS2061" s="822"/>
    </row>
    <row r="2062" spans="41:46" x14ac:dyDescent="0.15">
      <c r="AO2062" s="1664"/>
      <c r="AQ2062" s="822"/>
      <c r="AR2062" s="822"/>
      <c r="AS2062" s="822"/>
      <c r="AT2062" s="1659"/>
    </row>
    <row r="2063" spans="41:46" x14ac:dyDescent="0.15">
      <c r="AO2063" s="1664"/>
      <c r="AQ2063" s="1659"/>
      <c r="AR2063" s="1659"/>
      <c r="AS2063" s="822"/>
      <c r="AT2063" s="1659"/>
    </row>
    <row r="2064" spans="41:46" x14ac:dyDescent="0.15">
      <c r="AO2064" s="1664"/>
      <c r="AQ2064" s="822"/>
      <c r="AR2064" s="822"/>
      <c r="AS2064" s="822"/>
      <c r="AT2064" s="1659"/>
    </row>
    <row r="2065" spans="41:46" x14ac:dyDescent="0.15">
      <c r="AO2065" s="1664"/>
      <c r="AQ2065" s="822"/>
      <c r="AR2065" s="822"/>
      <c r="AS2065" s="822"/>
      <c r="AT2065" s="1659"/>
    </row>
    <row r="2066" spans="41:46" x14ac:dyDescent="0.15">
      <c r="AQ2066" s="822"/>
      <c r="AR2066" s="822"/>
      <c r="AS2066" s="842"/>
      <c r="AT2066" s="822"/>
    </row>
    <row r="2067" spans="41:46" x14ac:dyDescent="0.15">
      <c r="AQ2067" s="822"/>
      <c r="AR2067" s="822"/>
      <c r="AT2067" s="1659"/>
    </row>
    <row r="2068" spans="41:46" x14ac:dyDescent="0.15">
      <c r="AQ2068" s="822"/>
      <c r="AR2068" s="822"/>
      <c r="AS2068" s="842"/>
      <c r="AT2068" s="1659"/>
    </row>
    <row r="2069" spans="41:46" x14ac:dyDescent="0.15">
      <c r="AQ2069" s="1659"/>
      <c r="AR2069" s="1659"/>
      <c r="AS2069" s="842"/>
      <c r="AT2069" s="822"/>
    </row>
    <row r="2070" spans="41:46" x14ac:dyDescent="0.15">
      <c r="AQ2070" s="822"/>
      <c r="AR2070" s="822"/>
      <c r="AS2070" s="822"/>
      <c r="AT2070" s="822"/>
    </row>
    <row r="2071" spans="41:46" x14ac:dyDescent="0.15">
      <c r="AQ2071" s="1644"/>
      <c r="AR2071" s="1644"/>
      <c r="AS2071" s="769"/>
      <c r="AT2071" s="1659"/>
    </row>
    <row r="2072" spans="41:46" x14ac:dyDescent="0.15">
      <c r="AQ2072" s="1659"/>
      <c r="AR2072" s="1659"/>
      <c r="AS2072" s="822"/>
      <c r="AT2072" s="822"/>
    </row>
    <row r="2073" spans="41:46" x14ac:dyDescent="0.15">
      <c r="AQ2073" s="822"/>
      <c r="AR2073" s="822"/>
      <c r="AS2073" s="822"/>
      <c r="AT2073" s="822"/>
    </row>
    <row r="2074" spans="41:46" x14ac:dyDescent="0.15">
      <c r="AQ2074" s="822"/>
      <c r="AR2074" s="822"/>
      <c r="AS2074" s="822"/>
      <c r="AT2074" s="822"/>
    </row>
    <row r="2075" spans="41:46" x14ac:dyDescent="0.15">
      <c r="AQ2075" s="1659"/>
      <c r="AR2075" s="1659"/>
      <c r="AS2075" s="822"/>
      <c r="AT2075" s="822"/>
    </row>
    <row r="2076" spans="41:46" x14ac:dyDescent="0.15">
      <c r="AQ2076" s="822"/>
      <c r="AR2076" s="822"/>
      <c r="AS2076" s="822"/>
      <c r="AT2076" s="822"/>
    </row>
    <row r="2077" spans="41:46" x14ac:dyDescent="0.15">
      <c r="AO2077" s="1664"/>
      <c r="AQ2077" s="822"/>
      <c r="AR2077" s="822"/>
      <c r="AS2077" s="822"/>
      <c r="AT2077" s="822"/>
    </row>
    <row r="2078" spans="41:46" x14ac:dyDescent="0.15">
      <c r="AO2078" s="1664"/>
      <c r="AQ2078" s="822"/>
      <c r="AR2078" s="1659"/>
      <c r="AS2078" s="1659"/>
      <c r="AT2078" s="822"/>
    </row>
    <row r="2079" spans="41:46" x14ac:dyDescent="0.15">
      <c r="AQ2079" s="822"/>
      <c r="AR2079" s="822"/>
      <c r="AS2079" s="822"/>
    </row>
    <row r="2080" spans="41:46" x14ac:dyDescent="0.15">
      <c r="AQ2080" s="822"/>
      <c r="AR2080" s="822"/>
      <c r="AS2080" s="822"/>
      <c r="AT2080" s="1659"/>
    </row>
    <row r="2081" spans="41:46" x14ac:dyDescent="0.15">
      <c r="AQ2081" s="822"/>
      <c r="AR2081" s="1659"/>
      <c r="AS2081" s="822"/>
      <c r="AT2081" s="822"/>
    </row>
    <row r="2082" spans="41:46" x14ac:dyDescent="0.15">
      <c r="AQ2082" s="822"/>
      <c r="AR2082" s="822"/>
      <c r="AS2082" s="822"/>
      <c r="AT2082" s="822"/>
    </row>
    <row r="2083" spans="41:46" x14ac:dyDescent="0.15">
      <c r="AO2083" s="1664"/>
      <c r="AQ2083" s="822"/>
      <c r="AR2083" s="822"/>
      <c r="AS2083" s="822"/>
      <c r="AT2083" s="1659"/>
    </row>
    <row r="2084" spans="41:46" x14ac:dyDescent="0.15">
      <c r="AO2084" s="1664"/>
      <c r="AQ2084" s="822"/>
      <c r="AR2084" s="1659"/>
      <c r="AS2084" s="1659"/>
      <c r="AT2084" s="822"/>
    </row>
    <row r="2085" spans="41:46" x14ac:dyDescent="0.15">
      <c r="AQ2085" s="822"/>
      <c r="AR2085" s="822"/>
      <c r="AS2085" s="822"/>
      <c r="AT2085" s="822"/>
    </row>
    <row r="2086" spans="41:46" x14ac:dyDescent="0.15">
      <c r="AQ2086" s="822"/>
      <c r="AR2086" s="822"/>
      <c r="AS2086" s="1659"/>
      <c r="AT2086" s="822"/>
    </row>
    <row r="2087" spans="41:46" x14ac:dyDescent="0.15">
      <c r="AO2087" s="1664"/>
      <c r="AQ2087" s="822"/>
      <c r="AR2087" s="822"/>
      <c r="AT2087" s="842"/>
    </row>
    <row r="2088" spans="41:46" x14ac:dyDescent="0.15">
      <c r="AO2088" s="1664"/>
      <c r="AQ2088" s="822"/>
      <c r="AR2088" s="822"/>
      <c r="AS2088" s="1659"/>
      <c r="AT2088" s="842"/>
    </row>
    <row r="2089" spans="41:46" x14ac:dyDescent="0.15">
      <c r="AO2089" s="1664"/>
      <c r="AQ2089" s="822"/>
      <c r="AR2089" s="822"/>
      <c r="AS2089" s="1659"/>
      <c r="AT2089" s="842"/>
    </row>
    <row r="2090" spans="41:46" x14ac:dyDescent="0.15">
      <c r="AO2090" s="1664"/>
      <c r="AQ2090" s="822"/>
      <c r="AR2090" s="822"/>
      <c r="AS2090" s="822"/>
      <c r="AT2090" s="822"/>
    </row>
    <row r="2091" spans="41:46" x14ac:dyDescent="0.15">
      <c r="AO2091" s="1664"/>
      <c r="AQ2091" s="822"/>
      <c r="AR2091" s="822"/>
      <c r="AS2091" s="1659"/>
      <c r="AT2091" s="822"/>
    </row>
    <row r="2092" spans="41:46" x14ac:dyDescent="0.15">
      <c r="AO2092" s="1664"/>
      <c r="AQ2092" s="822"/>
      <c r="AR2092" s="822"/>
      <c r="AS2092" s="1659"/>
      <c r="AT2092" s="822"/>
    </row>
    <row r="2093" spans="41:46" x14ac:dyDescent="0.15">
      <c r="AO2093" s="1664"/>
      <c r="AQ2093" s="1659"/>
      <c r="AR2093" s="1659"/>
      <c r="AS2093" s="822"/>
      <c r="AT2093" s="822"/>
    </row>
    <row r="2094" spans="41:46" x14ac:dyDescent="0.15">
      <c r="AO2094" s="1664"/>
      <c r="AQ2094" s="1659"/>
      <c r="AR2094" s="1659"/>
      <c r="AS2094" s="822"/>
      <c r="AT2094" s="822"/>
    </row>
    <row r="2095" spans="41:46" x14ac:dyDescent="0.15">
      <c r="AQ2095" s="822"/>
      <c r="AR2095" s="822"/>
      <c r="AS2095" s="822"/>
      <c r="AT2095" s="822"/>
    </row>
    <row r="2096" spans="41:46" x14ac:dyDescent="0.15">
      <c r="AO2096" s="1664"/>
      <c r="AQ2096" s="822"/>
      <c r="AR2096" s="822"/>
      <c r="AS2096" s="1659"/>
      <c r="AT2096" s="822"/>
    </row>
    <row r="2097" spans="41:46" x14ac:dyDescent="0.15">
      <c r="AO2097" s="1664"/>
      <c r="AQ2097" s="822"/>
      <c r="AR2097" s="822"/>
      <c r="AS2097" s="822"/>
      <c r="AT2097" s="822"/>
    </row>
    <row r="2098" spans="41:46" x14ac:dyDescent="0.15">
      <c r="AQ2098" s="822"/>
      <c r="AR2098" s="822"/>
      <c r="AS2098" s="822"/>
      <c r="AT2098" s="822"/>
    </row>
    <row r="2099" spans="41:46" x14ac:dyDescent="0.15">
      <c r="AO2099" s="1664"/>
      <c r="AQ2099" s="822"/>
      <c r="AR2099" s="1659"/>
      <c r="AS2099" s="1659"/>
      <c r="AT2099" s="822"/>
    </row>
    <row r="2100" spans="41:46" x14ac:dyDescent="0.15">
      <c r="AO2100" s="1664"/>
      <c r="AQ2100" s="842"/>
      <c r="AR2100" s="842"/>
      <c r="AS2100" s="822"/>
      <c r="AT2100" s="769"/>
    </row>
    <row r="2101" spans="41:46" x14ac:dyDescent="0.15">
      <c r="AQ2101" s="822"/>
      <c r="AR2101" s="822"/>
      <c r="AS2101" s="1644"/>
      <c r="AT2101" s="769"/>
    </row>
    <row r="2102" spans="41:46" x14ac:dyDescent="0.15">
      <c r="AO2102" s="1664"/>
      <c r="AQ2102" s="822"/>
      <c r="AR2102" s="1659"/>
      <c r="AS2102" s="1659"/>
      <c r="AT2102" s="822"/>
    </row>
    <row r="2103" spans="41:46" x14ac:dyDescent="0.15">
      <c r="AO2103" s="1664"/>
      <c r="AQ2103" s="822"/>
      <c r="AR2103" s="822"/>
      <c r="AS2103" s="822"/>
      <c r="AT2103" s="822"/>
    </row>
    <row r="2104" spans="41:46" x14ac:dyDescent="0.15">
      <c r="AO2104" s="1664"/>
      <c r="AQ2104" s="822"/>
      <c r="AR2104" s="822"/>
      <c r="AS2104" s="822"/>
      <c r="AT2104" s="822"/>
    </row>
    <row r="2105" spans="41:46" x14ac:dyDescent="0.15">
      <c r="AO2105" s="1664"/>
      <c r="AQ2105" s="822"/>
      <c r="AR2105" s="822"/>
      <c r="AS2105" s="822"/>
      <c r="AT2105" s="822"/>
    </row>
    <row r="2106" spans="41:46" x14ac:dyDescent="0.15">
      <c r="AO2106" s="1664"/>
      <c r="AQ2106" s="1659"/>
      <c r="AR2106" s="1659"/>
      <c r="AS2106" s="822"/>
      <c r="AT2106" s="822"/>
    </row>
    <row r="2107" spans="41:46" x14ac:dyDescent="0.15">
      <c r="AO2107" s="1664"/>
      <c r="AQ2107" s="1659"/>
      <c r="AR2107" s="1659"/>
      <c r="AS2107" s="822"/>
      <c r="AT2107" s="822"/>
    </row>
    <row r="2108" spans="41:46" x14ac:dyDescent="0.15">
      <c r="AO2108" s="1664"/>
      <c r="AQ2108" s="1659"/>
      <c r="AR2108" s="1659"/>
      <c r="AS2108" s="822"/>
      <c r="AT2108" s="822"/>
    </row>
    <row r="2109" spans="41:46" x14ac:dyDescent="0.15">
      <c r="AO2109" s="1664"/>
      <c r="AQ2109" s="1659"/>
      <c r="AR2109" s="1659"/>
      <c r="AS2109" s="822"/>
      <c r="AT2109" s="822"/>
    </row>
    <row r="2110" spans="41:46" x14ac:dyDescent="0.15">
      <c r="AQ2110" s="1659"/>
      <c r="AR2110" s="1659"/>
      <c r="AS2110" s="822"/>
      <c r="AT2110" s="822"/>
    </row>
    <row r="2111" spans="41:46" x14ac:dyDescent="0.15">
      <c r="AO2111" s="1664"/>
      <c r="AQ2111" s="1659"/>
      <c r="AR2111" s="1659"/>
      <c r="AS2111" s="822"/>
      <c r="AT2111" s="822"/>
    </row>
    <row r="2112" spans="41:46" x14ac:dyDescent="0.15">
      <c r="AO2112" s="1664"/>
      <c r="AQ2112" s="1659"/>
      <c r="AR2112" s="1659"/>
      <c r="AS2112" s="822"/>
      <c r="AT2112" s="822"/>
    </row>
    <row r="2113" spans="41:46" x14ac:dyDescent="0.15">
      <c r="AQ2113" s="1659"/>
      <c r="AR2113" s="1659"/>
      <c r="AS2113" s="822"/>
      <c r="AT2113" s="822"/>
    </row>
    <row r="2114" spans="41:46" x14ac:dyDescent="0.15">
      <c r="AO2114" s="1664"/>
      <c r="AQ2114" s="1659"/>
      <c r="AR2114" s="1659"/>
      <c r="AS2114" s="822"/>
      <c r="AT2114" s="822"/>
    </row>
    <row r="2115" spans="41:46" x14ac:dyDescent="0.15">
      <c r="AO2115" s="1664"/>
      <c r="AQ2115" s="842"/>
      <c r="AR2115" s="842"/>
      <c r="AS2115" s="822"/>
      <c r="AT2115" s="1659"/>
    </row>
    <row r="2116" spans="41:46" x14ac:dyDescent="0.15">
      <c r="AR2116" s="769"/>
      <c r="AS2116" s="822"/>
      <c r="AT2116" s="1659"/>
    </row>
    <row r="2117" spans="41:46" x14ac:dyDescent="0.15">
      <c r="AO2117" s="1664"/>
      <c r="AR2117" s="769"/>
      <c r="AS2117" s="822"/>
      <c r="AT2117" s="822"/>
    </row>
    <row r="2118" spans="41:46" x14ac:dyDescent="0.15">
      <c r="AO2118" s="1664"/>
      <c r="AQ2118" s="822"/>
      <c r="AR2118" s="822"/>
      <c r="AS2118" s="822"/>
    </row>
    <row r="2119" spans="41:46" x14ac:dyDescent="0.15">
      <c r="AQ2119" s="822"/>
      <c r="AR2119" s="822"/>
      <c r="AS2119" s="822"/>
      <c r="AT2119" s="1659"/>
    </row>
    <row r="2120" spans="41:46" x14ac:dyDescent="0.15">
      <c r="AO2120" s="1664"/>
      <c r="AQ2120" s="822"/>
      <c r="AR2120" s="822"/>
      <c r="AS2120" s="822"/>
    </row>
    <row r="2121" spans="41:46" x14ac:dyDescent="0.15">
      <c r="AO2121" s="1664"/>
      <c r="AQ2121" s="822"/>
      <c r="AR2121" s="822"/>
      <c r="AS2121" s="822"/>
      <c r="AT2121" s="1659"/>
    </row>
    <row r="2122" spans="41:46" x14ac:dyDescent="0.15">
      <c r="AQ2122" s="822"/>
      <c r="AR2122" s="822"/>
      <c r="AS2122" s="822"/>
      <c r="AT2122" s="1659"/>
    </row>
    <row r="2123" spans="41:46" x14ac:dyDescent="0.15">
      <c r="AQ2123" s="822"/>
      <c r="AR2123" s="822"/>
      <c r="AS2123" s="822"/>
      <c r="AT2123" s="822"/>
    </row>
    <row r="2124" spans="41:46" x14ac:dyDescent="0.15">
      <c r="AS2124" s="1659"/>
      <c r="AT2124" s="822"/>
    </row>
    <row r="2125" spans="41:46" x14ac:dyDescent="0.15">
      <c r="AS2125" s="822"/>
      <c r="AT2125" s="822"/>
    </row>
    <row r="2126" spans="41:46" x14ac:dyDescent="0.15">
      <c r="AS2126" s="822"/>
      <c r="AT2126" s="1659"/>
    </row>
    <row r="2127" spans="41:46" x14ac:dyDescent="0.15">
      <c r="AS2127" s="822"/>
      <c r="AT2127" s="822"/>
    </row>
    <row r="2128" spans="41:46" x14ac:dyDescent="0.15">
      <c r="AQ2128" s="822"/>
      <c r="AR2128" s="822"/>
      <c r="AS2128" s="1666"/>
      <c r="AT2128" s="822"/>
    </row>
    <row r="2129" spans="41:46" x14ac:dyDescent="0.15">
      <c r="AQ2129" s="822"/>
      <c r="AR2129" s="822"/>
      <c r="AS2129" s="822"/>
      <c r="AT2129" s="1659"/>
    </row>
    <row r="2130" spans="41:46" x14ac:dyDescent="0.15">
      <c r="AO2130" s="1664"/>
      <c r="AQ2130" s="822"/>
      <c r="AR2130" s="822"/>
      <c r="AS2130" s="1666"/>
      <c r="AT2130" s="822"/>
    </row>
    <row r="2131" spans="41:46" x14ac:dyDescent="0.15">
      <c r="AO2131" s="1664"/>
      <c r="AQ2131" s="822"/>
      <c r="AR2131" s="822"/>
      <c r="AS2131" s="1659"/>
      <c r="AT2131" s="1644"/>
    </row>
    <row r="2132" spans="41:46" x14ac:dyDescent="0.15">
      <c r="AQ2132" s="1659"/>
      <c r="AR2132" s="1659"/>
      <c r="AS2132" s="822"/>
      <c r="AT2132" s="1659"/>
    </row>
    <row r="2133" spans="41:46" x14ac:dyDescent="0.15">
      <c r="AO2133" s="1664"/>
      <c r="AQ2133" s="822"/>
      <c r="AR2133" s="822"/>
      <c r="AS2133" s="822"/>
      <c r="AT2133" s="822"/>
    </row>
    <row r="2134" spans="41:46" x14ac:dyDescent="0.15">
      <c r="AQ2134" s="822"/>
      <c r="AR2134" s="822"/>
      <c r="AS2134" s="842"/>
      <c r="AT2134" s="822"/>
    </row>
    <row r="2135" spans="41:46" x14ac:dyDescent="0.15">
      <c r="AQ2135" s="822"/>
      <c r="AR2135" s="822"/>
      <c r="AS2135" s="822"/>
      <c r="AT2135" s="822"/>
    </row>
    <row r="2136" spans="41:46" x14ac:dyDescent="0.15">
      <c r="AQ2136" s="1659"/>
      <c r="AR2136" s="1659"/>
      <c r="AS2136" s="842"/>
      <c r="AT2136" s="822"/>
    </row>
    <row r="2137" spans="41:46" x14ac:dyDescent="0.15">
      <c r="AQ2137" s="822"/>
      <c r="AR2137" s="822"/>
      <c r="AS2137" s="842"/>
      <c r="AT2137" s="822"/>
    </row>
    <row r="2138" spans="41:46" x14ac:dyDescent="0.15">
      <c r="AQ2138" s="1659"/>
      <c r="AR2138" s="1659"/>
      <c r="AS2138" s="822"/>
      <c r="AT2138" s="822"/>
    </row>
    <row r="2139" spans="41:46" x14ac:dyDescent="0.15">
      <c r="AQ2139" s="822"/>
      <c r="AR2139" s="822"/>
      <c r="AS2139" s="842"/>
      <c r="AT2139" s="822"/>
    </row>
    <row r="2140" spans="41:46" x14ac:dyDescent="0.15">
      <c r="AQ2140" s="822"/>
      <c r="AR2140" s="822"/>
      <c r="AS2140" s="822"/>
      <c r="AT2140" s="822"/>
    </row>
    <row r="2141" spans="41:46" x14ac:dyDescent="0.15">
      <c r="AQ2141" s="1659"/>
      <c r="AR2141" s="1659"/>
      <c r="AS2141" s="822"/>
      <c r="AT2141" s="822"/>
    </row>
    <row r="2142" spans="41:46" x14ac:dyDescent="0.15">
      <c r="AQ2142" s="822"/>
      <c r="AR2142" s="822"/>
      <c r="AS2142" s="822"/>
      <c r="AT2142" s="822"/>
    </row>
    <row r="2143" spans="41:46" x14ac:dyDescent="0.15">
      <c r="AQ2143" s="822"/>
      <c r="AR2143" s="822"/>
      <c r="AS2143" s="822"/>
      <c r="AT2143" s="822"/>
    </row>
    <row r="2144" spans="41:46" x14ac:dyDescent="0.15">
      <c r="AQ2144" s="1659"/>
      <c r="AR2144" s="1659"/>
      <c r="AS2144" s="822"/>
      <c r="AT2144" s="822"/>
    </row>
    <row r="2145" spans="43:46" x14ac:dyDescent="0.15">
      <c r="AQ2145" s="822"/>
      <c r="AR2145" s="822"/>
      <c r="AS2145" s="822"/>
      <c r="AT2145" s="822"/>
    </row>
    <row r="2146" spans="43:46" x14ac:dyDescent="0.15">
      <c r="AQ2146" s="822"/>
      <c r="AR2146" s="822"/>
      <c r="AS2146" s="822"/>
      <c r="AT2146" s="822"/>
    </row>
    <row r="2147" spans="43:46" x14ac:dyDescent="0.15">
      <c r="AQ2147" s="1644"/>
      <c r="AR2147" s="1644"/>
      <c r="AS2147" s="769"/>
      <c r="AT2147" s="822"/>
    </row>
    <row r="2148" spans="43:46" x14ac:dyDescent="0.15">
      <c r="AQ2148" s="842"/>
      <c r="AR2148" s="842"/>
      <c r="AS2148" s="769"/>
      <c r="AT2148" s="822"/>
    </row>
    <row r="2149" spans="43:46" x14ac:dyDescent="0.15">
      <c r="AQ2149" s="842"/>
      <c r="AR2149" s="842"/>
      <c r="AS2149" s="822"/>
      <c r="AT2149" s="822"/>
    </row>
    <row r="2150" spans="43:46" x14ac:dyDescent="0.15">
      <c r="AQ2150" s="842"/>
      <c r="AR2150" s="842"/>
      <c r="AS2150" s="822"/>
      <c r="AT2150" s="822"/>
    </row>
    <row r="2151" spans="43:46" x14ac:dyDescent="0.15">
      <c r="AQ2151" s="822"/>
      <c r="AR2151" s="822"/>
      <c r="AS2151" s="822"/>
      <c r="AT2151" s="822"/>
    </row>
    <row r="2152" spans="43:46" x14ac:dyDescent="0.15">
      <c r="AQ2152" s="822"/>
      <c r="AR2152" s="822"/>
      <c r="AS2152" s="842"/>
      <c r="AT2152" s="822"/>
    </row>
    <row r="2153" spans="43:46" x14ac:dyDescent="0.15">
      <c r="AQ2153" s="1659"/>
      <c r="AR2153" s="1659"/>
      <c r="AS2153" s="842"/>
    </row>
    <row r="2154" spans="43:46" x14ac:dyDescent="0.15">
      <c r="AQ2154" s="822"/>
      <c r="AR2154" s="822"/>
      <c r="AS2154" s="842"/>
      <c r="AT2154" s="1659"/>
    </row>
    <row r="2155" spans="43:46" x14ac:dyDescent="0.15">
      <c r="AQ2155" s="822"/>
      <c r="AR2155" s="822"/>
      <c r="AS2155" s="822"/>
      <c r="AT2155" s="822"/>
    </row>
    <row r="2156" spans="43:46" x14ac:dyDescent="0.15">
      <c r="AQ2156" s="1659"/>
      <c r="AR2156" s="1659"/>
      <c r="AS2156" s="822"/>
      <c r="AT2156" s="822"/>
    </row>
    <row r="2157" spans="43:46" x14ac:dyDescent="0.15">
      <c r="AR2157" s="822"/>
      <c r="AS2157" s="822"/>
      <c r="AT2157" s="822"/>
    </row>
    <row r="2158" spans="43:46" x14ac:dyDescent="0.15">
      <c r="AQ2158" s="822"/>
      <c r="AR2158" s="822"/>
      <c r="AT2158" s="822"/>
    </row>
    <row r="2159" spans="43:46" x14ac:dyDescent="0.15">
      <c r="AS2159" s="822"/>
      <c r="AT2159" s="822"/>
    </row>
    <row r="2160" spans="43:46" x14ac:dyDescent="0.15">
      <c r="AQ2160" s="822"/>
      <c r="AR2160" s="822"/>
      <c r="AS2160" s="822"/>
      <c r="AT2160" s="822"/>
    </row>
    <row r="2161" spans="41:46" x14ac:dyDescent="0.15">
      <c r="AS2161" s="822"/>
      <c r="AT2161" s="822"/>
    </row>
    <row r="2162" spans="41:46" x14ac:dyDescent="0.15">
      <c r="AS2162" s="822"/>
      <c r="AT2162" s="822"/>
    </row>
    <row r="2163" spans="41:46" x14ac:dyDescent="0.15">
      <c r="AS2163" s="1659"/>
      <c r="AT2163" s="822"/>
    </row>
    <row r="2164" spans="41:46" x14ac:dyDescent="0.15">
      <c r="AO2164" s="1664"/>
      <c r="AS2164" s="842"/>
      <c r="AT2164" s="822"/>
    </row>
    <row r="2165" spans="41:46" x14ac:dyDescent="0.15">
      <c r="AS2165" s="842"/>
      <c r="AT2165" s="822"/>
    </row>
    <row r="2166" spans="41:46" x14ac:dyDescent="0.15">
      <c r="AQ2166" s="842"/>
      <c r="AR2166" s="842"/>
      <c r="AS2166" s="842"/>
      <c r="AT2166" s="1659"/>
    </row>
    <row r="2167" spans="41:46" x14ac:dyDescent="0.15">
      <c r="AQ2167" s="822"/>
      <c r="AR2167" s="822"/>
      <c r="AS2167" s="822"/>
      <c r="AT2167" s="1659"/>
    </row>
    <row r="2168" spans="41:46" x14ac:dyDescent="0.15">
      <c r="AQ2168" s="822"/>
      <c r="AR2168" s="822"/>
      <c r="AS2168" s="822"/>
      <c r="AT2168" s="822"/>
    </row>
    <row r="2169" spans="41:46" x14ac:dyDescent="0.15">
      <c r="AQ2169" s="842"/>
      <c r="AR2169" s="842"/>
      <c r="AS2169" s="1659"/>
      <c r="AT2169" s="1659"/>
    </row>
    <row r="2170" spans="41:46" x14ac:dyDescent="0.15">
      <c r="AQ2170" s="1659"/>
      <c r="AR2170" s="1659"/>
      <c r="AS2170" s="822"/>
      <c r="AT2170" s="1659"/>
    </row>
    <row r="2171" spans="41:46" x14ac:dyDescent="0.15">
      <c r="AQ2171" s="822"/>
      <c r="AR2171" s="822"/>
      <c r="AS2171" s="822"/>
      <c r="AT2171" s="822"/>
    </row>
    <row r="2172" spans="41:46" x14ac:dyDescent="0.15">
      <c r="AQ2172" s="822"/>
      <c r="AR2172" s="822"/>
      <c r="AS2172" s="1659"/>
      <c r="AT2172" s="1659"/>
    </row>
    <row r="2173" spans="41:46" x14ac:dyDescent="0.15">
      <c r="AQ2173" s="769"/>
      <c r="AS2173" s="822"/>
      <c r="AT2173" s="1659"/>
    </row>
    <row r="2174" spans="41:46" x14ac:dyDescent="0.15">
      <c r="AQ2174" s="822"/>
      <c r="AR2174" s="822"/>
      <c r="AS2174" s="822"/>
      <c r="AT2174" s="822"/>
    </row>
    <row r="2175" spans="41:46" x14ac:dyDescent="0.15">
      <c r="AO2175" s="1664"/>
      <c r="AQ2175" s="822"/>
      <c r="AR2175" s="822"/>
      <c r="AS2175" s="1659"/>
      <c r="AT2175" s="842"/>
    </row>
    <row r="2176" spans="41:46" x14ac:dyDescent="0.15">
      <c r="AQ2176" s="1659"/>
      <c r="AR2176" s="1659"/>
      <c r="AS2176" s="822"/>
      <c r="AT2176" s="842"/>
    </row>
    <row r="2177" spans="41:46" x14ac:dyDescent="0.15">
      <c r="AQ2177" s="822"/>
      <c r="AR2177" s="822"/>
      <c r="AS2177" s="822"/>
      <c r="AT2177" s="842"/>
    </row>
    <row r="2178" spans="41:46" x14ac:dyDescent="0.15">
      <c r="AQ2178" s="842"/>
      <c r="AR2178" s="842"/>
      <c r="AS2178" s="1644"/>
      <c r="AT2178" s="769"/>
    </row>
    <row r="2179" spans="41:46" x14ac:dyDescent="0.15">
      <c r="AS2179" s="842"/>
      <c r="AT2179" s="769"/>
    </row>
    <row r="2180" spans="41:46" x14ac:dyDescent="0.15">
      <c r="AQ2180" s="822"/>
      <c r="AR2180" s="822"/>
      <c r="AS2180" s="842"/>
      <c r="AT2180" s="822"/>
    </row>
    <row r="2181" spans="41:46" x14ac:dyDescent="0.15">
      <c r="AO2181" s="1664"/>
      <c r="AQ2181" s="1659"/>
      <c r="AR2181" s="1659"/>
      <c r="AS2181" s="842"/>
      <c r="AT2181" s="822"/>
    </row>
    <row r="2182" spans="41:46" x14ac:dyDescent="0.15">
      <c r="AO2182" s="1664"/>
      <c r="AQ2182" s="822"/>
      <c r="AR2182" s="822"/>
      <c r="AS2182" s="1659"/>
      <c r="AT2182" s="822"/>
    </row>
    <row r="2183" spans="41:46" x14ac:dyDescent="0.15">
      <c r="AS2183" s="822"/>
      <c r="AT2183" s="822"/>
    </row>
    <row r="2184" spans="41:46" x14ac:dyDescent="0.15">
      <c r="AQ2184" s="1659"/>
      <c r="AR2184" s="822"/>
      <c r="AS2184" s="1659"/>
      <c r="AT2184" s="822"/>
    </row>
    <row r="2185" spans="41:46" x14ac:dyDescent="0.15">
      <c r="AQ2185" s="822"/>
      <c r="AR2185" s="822"/>
      <c r="AS2185" s="1659"/>
      <c r="AT2185" s="822"/>
    </row>
    <row r="2186" spans="41:46" x14ac:dyDescent="0.15">
      <c r="AQ2186" s="822"/>
      <c r="AR2186" s="822"/>
      <c r="AS2186" s="822"/>
      <c r="AT2186" s="1659"/>
    </row>
    <row r="2187" spans="41:46" x14ac:dyDescent="0.15">
      <c r="AQ2187" s="1659"/>
      <c r="AR2187" s="822"/>
      <c r="AS2187" s="1659"/>
      <c r="AT2187" s="1659"/>
    </row>
    <row r="2188" spans="41:46" x14ac:dyDescent="0.15">
      <c r="AQ2188" s="822"/>
      <c r="AR2188" s="822"/>
      <c r="AS2188" s="1659"/>
      <c r="AT2188" s="1659"/>
    </row>
    <row r="2189" spans="41:46" x14ac:dyDescent="0.15">
      <c r="AQ2189" s="822"/>
      <c r="AR2189" s="822"/>
      <c r="AS2189" s="822"/>
      <c r="AT2189" s="1659"/>
    </row>
    <row r="2190" spans="41:46" x14ac:dyDescent="0.15">
      <c r="AQ2190" s="1659"/>
      <c r="AR2190" s="1659"/>
      <c r="AT2190" s="822"/>
    </row>
    <row r="2191" spans="41:46" x14ac:dyDescent="0.15">
      <c r="AQ2191" s="822"/>
      <c r="AR2191" s="822"/>
      <c r="AS2191" s="822"/>
      <c r="AT2191" s="822"/>
    </row>
    <row r="2192" spans="41:46" x14ac:dyDescent="0.15">
      <c r="AQ2192" s="1659"/>
      <c r="AR2192" s="1659"/>
      <c r="AT2192" s="822"/>
    </row>
    <row r="2193" spans="41:46" x14ac:dyDescent="0.15">
      <c r="AQ2193" s="822"/>
      <c r="AR2193" s="822"/>
      <c r="AT2193" s="822"/>
    </row>
    <row r="2194" spans="41:46" x14ac:dyDescent="0.15">
      <c r="AQ2194" s="842"/>
      <c r="AR2194" s="842"/>
      <c r="AT2194" s="1659"/>
    </row>
    <row r="2195" spans="41:46" x14ac:dyDescent="0.15">
      <c r="AQ2195" s="1659"/>
      <c r="AR2195" s="1659"/>
      <c r="AT2195" s="1659"/>
    </row>
    <row r="2196" spans="41:46" x14ac:dyDescent="0.15">
      <c r="AQ2196" s="822"/>
      <c r="AR2196" s="822"/>
      <c r="AT2196" s="1659"/>
    </row>
    <row r="2197" spans="41:46" x14ac:dyDescent="0.15">
      <c r="AQ2197" s="822"/>
      <c r="AR2197" s="822"/>
      <c r="AS2197" s="1659"/>
      <c r="AT2197" s="1659"/>
    </row>
    <row r="2198" spans="41:46" x14ac:dyDescent="0.15">
      <c r="AQ2198" s="1659"/>
      <c r="AR2198" s="1659"/>
      <c r="AS2198" s="1659"/>
      <c r="AT2198" s="1659"/>
    </row>
    <row r="2199" spans="41:46" x14ac:dyDescent="0.15">
      <c r="AQ2199" s="822"/>
      <c r="AR2199" s="822"/>
      <c r="AS2199" s="1659"/>
      <c r="AT2199" s="822"/>
    </row>
    <row r="2200" spans="41:46" x14ac:dyDescent="0.15">
      <c r="AQ2200" s="822"/>
      <c r="AR2200" s="822"/>
      <c r="AS2200" s="1659"/>
      <c r="AT2200" s="1659"/>
    </row>
    <row r="2201" spans="41:46" x14ac:dyDescent="0.15">
      <c r="AQ2201" s="1659"/>
      <c r="AR2201" s="1659"/>
      <c r="AS2201" s="1659"/>
      <c r="AT2201" s="1659"/>
    </row>
    <row r="2202" spans="41:46" x14ac:dyDescent="0.15">
      <c r="AQ2202" s="822"/>
      <c r="AR2202" s="822"/>
      <c r="AS2202" s="822"/>
      <c r="AT2202" s="822"/>
    </row>
    <row r="2203" spans="41:46" x14ac:dyDescent="0.15">
      <c r="AQ2203" s="822"/>
      <c r="AR2203" s="822"/>
      <c r="AS2203" s="1659"/>
      <c r="AT2203" s="1659"/>
    </row>
    <row r="2204" spans="41:46" x14ac:dyDescent="0.15">
      <c r="AO2204" s="1665"/>
      <c r="AQ2204" s="822"/>
      <c r="AR2204" s="822"/>
      <c r="AS2204" s="1659"/>
      <c r="AT2204" s="1659"/>
    </row>
    <row r="2205" spans="41:46" x14ac:dyDescent="0.15">
      <c r="AO2205" s="744"/>
      <c r="AQ2205" s="1659"/>
      <c r="AR2205" s="1659"/>
      <c r="AS2205" s="842"/>
      <c r="AT2205" s="822"/>
    </row>
    <row r="2206" spans="41:46" x14ac:dyDescent="0.15">
      <c r="AO2206" s="1665"/>
      <c r="AQ2206" s="1659"/>
      <c r="AR2206" s="822"/>
      <c r="AS2206" s="1659"/>
      <c r="AT2206" s="1659"/>
    </row>
    <row r="2207" spans="41:46" x14ac:dyDescent="0.15">
      <c r="AQ2207" s="1659"/>
      <c r="AR2207" s="1659"/>
      <c r="AS2207" s="1659"/>
      <c r="AT2207" s="822"/>
    </row>
    <row r="2208" spans="41:46" x14ac:dyDescent="0.15">
      <c r="AQ2208" s="1659"/>
      <c r="AR2208" s="1659"/>
      <c r="AS2208" s="822"/>
      <c r="AT2208" s="822"/>
    </row>
    <row r="2209" spans="43:46" x14ac:dyDescent="0.15">
      <c r="AQ2209" s="1659"/>
      <c r="AR2209" s="822"/>
      <c r="AS2209" s="822"/>
      <c r="AT2209" s="1644"/>
    </row>
    <row r="2210" spans="43:46" x14ac:dyDescent="0.15">
      <c r="AQ2210" s="1659"/>
      <c r="AR2210" s="1659"/>
      <c r="AT2210" s="842"/>
    </row>
    <row r="2211" spans="43:46" x14ac:dyDescent="0.15">
      <c r="AQ2211" s="1659"/>
      <c r="AR2211" s="1659"/>
      <c r="AS2211" s="822"/>
      <c r="AT2211" s="842"/>
    </row>
    <row r="2212" spans="43:46" x14ac:dyDescent="0.15">
      <c r="AQ2212" s="1659"/>
      <c r="AR2212" s="1659"/>
      <c r="AS2212" s="1659"/>
      <c r="AT2212" s="842"/>
    </row>
    <row r="2213" spans="43:46" x14ac:dyDescent="0.15">
      <c r="AQ2213" s="1659"/>
      <c r="AR2213" s="1659"/>
      <c r="AS2213" s="1659"/>
      <c r="AT2213" s="822"/>
    </row>
    <row r="2214" spans="43:46" x14ac:dyDescent="0.15">
      <c r="AQ2214" s="1659"/>
      <c r="AR2214" s="1659"/>
      <c r="AS2214" s="822"/>
      <c r="AT2214" s="822"/>
    </row>
    <row r="2215" spans="43:46" x14ac:dyDescent="0.15">
      <c r="AQ2215" s="1659"/>
      <c r="AR2215" s="1659"/>
      <c r="AS2215" s="1659"/>
      <c r="AT2215" s="1659"/>
    </row>
    <row r="2216" spans="43:46" x14ac:dyDescent="0.15">
      <c r="AQ2216" s="1659"/>
      <c r="AR2216" s="1659"/>
      <c r="AS2216" s="1659"/>
      <c r="AT2216" s="822"/>
    </row>
    <row r="2217" spans="43:46" x14ac:dyDescent="0.15">
      <c r="AQ2217" s="1659"/>
      <c r="AR2217" s="1659"/>
      <c r="AS2217" s="822"/>
      <c r="AT2217" s="822"/>
    </row>
    <row r="2218" spans="43:46" x14ac:dyDescent="0.15">
      <c r="AQ2218" s="1659"/>
      <c r="AR2218" s="1659"/>
      <c r="AS2218" s="1659"/>
      <c r="AT2218" s="1659"/>
    </row>
    <row r="2219" spans="43:46" x14ac:dyDescent="0.15">
      <c r="AQ2219" s="1659"/>
      <c r="AR2219" s="1659"/>
      <c r="AS2219" s="1659"/>
      <c r="AT2219" s="822"/>
    </row>
    <row r="2220" spans="43:46" x14ac:dyDescent="0.15">
      <c r="AQ2220" s="1659"/>
      <c r="AR2220" s="1659"/>
      <c r="AS2220" s="822"/>
      <c r="AT2220" s="822"/>
    </row>
    <row r="2221" spans="43:46" x14ac:dyDescent="0.15">
      <c r="AQ2221" s="822"/>
      <c r="AR2221" s="822"/>
      <c r="AS2221" s="822"/>
    </row>
    <row r="2222" spans="43:46" x14ac:dyDescent="0.15">
      <c r="AQ2222" s="822"/>
      <c r="AR2222" s="822"/>
      <c r="AS2222" s="822"/>
      <c r="AT2222" s="822"/>
    </row>
    <row r="2223" spans="43:46" x14ac:dyDescent="0.15">
      <c r="AQ2223" s="822"/>
      <c r="AR2223" s="822"/>
      <c r="AS2223" s="822"/>
    </row>
    <row r="2224" spans="43:46" x14ac:dyDescent="0.15">
      <c r="AQ2224" s="822"/>
      <c r="AR2224" s="822"/>
      <c r="AS2224" s="1659"/>
    </row>
    <row r="2225" spans="43:46" x14ac:dyDescent="0.15">
      <c r="AQ2225" s="822"/>
      <c r="AR2225" s="822"/>
      <c r="AS2225" s="822"/>
    </row>
    <row r="2226" spans="43:46" x14ac:dyDescent="0.15">
      <c r="AQ2226" s="822"/>
      <c r="AR2226" s="822"/>
      <c r="AS2226" s="1659"/>
    </row>
    <row r="2227" spans="43:46" x14ac:dyDescent="0.15">
      <c r="AQ2227" s="822"/>
      <c r="AR2227" s="822"/>
      <c r="AS2227" s="1659"/>
    </row>
    <row r="2228" spans="43:46" x14ac:dyDescent="0.15">
      <c r="AQ2228" s="769"/>
      <c r="AR2228" s="769"/>
      <c r="AS2228" s="822"/>
      <c r="AT2228" s="822"/>
    </row>
    <row r="2229" spans="43:46" x14ac:dyDescent="0.15">
      <c r="AQ2229" s="822"/>
      <c r="AR2229" s="822"/>
      <c r="AS2229" s="822"/>
      <c r="AT2229" s="822"/>
    </row>
    <row r="2230" spans="43:46" x14ac:dyDescent="0.15">
      <c r="AQ2230" s="822"/>
      <c r="AR2230" s="822"/>
      <c r="AS2230" s="1659"/>
      <c r="AT2230" s="822"/>
    </row>
    <row r="2231" spans="43:46" x14ac:dyDescent="0.15">
      <c r="AQ2231" s="822"/>
      <c r="AR2231" s="822"/>
      <c r="AS2231" s="822"/>
      <c r="AT2231" s="1659"/>
    </row>
    <row r="2232" spans="43:46" x14ac:dyDescent="0.15">
      <c r="AQ2232" s="822"/>
      <c r="AR2232" s="822"/>
      <c r="AS2232" s="822"/>
      <c r="AT2232" s="822"/>
    </row>
    <row r="2233" spans="43:46" x14ac:dyDescent="0.15">
      <c r="AQ2233" s="822"/>
      <c r="AR2233" s="822"/>
      <c r="AS2233" s="1659"/>
      <c r="AT2233" s="822"/>
    </row>
    <row r="2234" spans="43:46" x14ac:dyDescent="0.15">
      <c r="AQ2234" s="842"/>
      <c r="AR2234" s="842"/>
      <c r="AS2234" s="822"/>
      <c r="AT2234" s="1666"/>
    </row>
    <row r="2235" spans="43:46" x14ac:dyDescent="0.15">
      <c r="AQ2235" s="822"/>
      <c r="AR2235" s="822"/>
      <c r="AS2235" s="842"/>
      <c r="AT2235" s="822"/>
    </row>
    <row r="2236" spans="43:46" x14ac:dyDescent="0.15">
      <c r="AQ2236" s="822"/>
      <c r="AR2236" s="822"/>
      <c r="AS2236" s="822"/>
      <c r="AT2236" s="822"/>
    </row>
    <row r="2237" spans="43:46" x14ac:dyDescent="0.15">
      <c r="AQ2237" s="822"/>
      <c r="AR2237" s="822"/>
      <c r="AS2237" s="1659"/>
      <c r="AT2237" s="822"/>
    </row>
    <row r="2238" spans="43:46" x14ac:dyDescent="0.15">
      <c r="AQ2238" s="822"/>
      <c r="AR2238" s="822"/>
      <c r="AS2238" s="842"/>
      <c r="AT2238" s="1659"/>
    </row>
    <row r="2239" spans="43:46" x14ac:dyDescent="0.15">
      <c r="AQ2239" s="822"/>
      <c r="AR2239" s="822"/>
      <c r="AS2239" s="1659"/>
      <c r="AT2239" s="822"/>
    </row>
    <row r="2240" spans="43:46" x14ac:dyDescent="0.15">
      <c r="AQ2240" s="769"/>
      <c r="AR2240" s="1653"/>
      <c r="AS2240" s="1659"/>
      <c r="AT2240" s="822"/>
    </row>
    <row r="2241" spans="41:46" x14ac:dyDescent="0.15">
      <c r="AQ2241" s="822"/>
      <c r="AR2241" s="822"/>
      <c r="AS2241" s="842"/>
    </row>
    <row r="2242" spans="41:46" x14ac:dyDescent="0.15">
      <c r="AQ2242" s="822"/>
      <c r="AR2242" s="822"/>
      <c r="AS2242" s="1659"/>
      <c r="AT2242" s="822"/>
    </row>
    <row r="2243" spans="41:46" x14ac:dyDescent="0.15">
      <c r="AQ2243" s="822"/>
      <c r="AR2243" s="822"/>
      <c r="AS2243" s="1659"/>
      <c r="AT2243" s="822"/>
    </row>
    <row r="2244" spans="41:46" x14ac:dyDescent="0.15">
      <c r="AQ2244" s="822"/>
      <c r="AR2244" s="822"/>
      <c r="AS2244" s="1659"/>
      <c r="AT2244" s="822"/>
    </row>
    <row r="2245" spans="41:46" x14ac:dyDescent="0.15">
      <c r="AO2245" s="1665"/>
      <c r="AQ2245" s="822"/>
      <c r="AR2245" s="822"/>
      <c r="AS2245" s="1659"/>
      <c r="AT2245" s="822"/>
    </row>
    <row r="2246" spans="41:46" x14ac:dyDescent="0.15">
      <c r="AQ2246" s="1659"/>
      <c r="AR2246" s="1659"/>
      <c r="AS2246" s="1659"/>
      <c r="AT2246" s="822"/>
    </row>
    <row r="2247" spans="41:46" x14ac:dyDescent="0.15">
      <c r="AQ2247" s="1659"/>
      <c r="AR2247" s="1659"/>
      <c r="AS2247" s="1659"/>
    </row>
    <row r="2248" spans="41:46" x14ac:dyDescent="0.15">
      <c r="AQ2248" s="1659"/>
      <c r="AR2248" s="1659"/>
      <c r="AS2248" s="1659"/>
      <c r="AT2248" s="1659"/>
    </row>
    <row r="2249" spans="41:46" x14ac:dyDescent="0.15">
      <c r="AQ2249" s="1659"/>
      <c r="AR2249" s="1659"/>
      <c r="AS2249" s="1659"/>
      <c r="AT2249" s="822"/>
    </row>
    <row r="2250" spans="41:46" x14ac:dyDescent="0.15">
      <c r="AQ2250" s="1659"/>
      <c r="AR2250" s="1659"/>
      <c r="AS2250" s="1659"/>
      <c r="AT2250" s="822"/>
    </row>
    <row r="2251" spans="41:46" x14ac:dyDescent="0.15">
      <c r="AO2251" s="1665"/>
      <c r="AQ2251" s="822"/>
      <c r="AR2251" s="822"/>
      <c r="AS2251" s="1659"/>
      <c r="AT2251" s="1659"/>
    </row>
    <row r="2252" spans="41:46" x14ac:dyDescent="0.15">
      <c r="AO2252" s="1664"/>
      <c r="AQ2252" s="1659"/>
      <c r="AR2252" s="1659"/>
      <c r="AS2252" s="1659"/>
      <c r="AT2252" s="842"/>
    </row>
    <row r="2253" spans="41:46" x14ac:dyDescent="0.15">
      <c r="AO2253" s="1664"/>
      <c r="AQ2253" s="1659"/>
      <c r="AR2253" s="1659"/>
      <c r="AS2253" s="822"/>
      <c r="AT2253" s="822"/>
    </row>
    <row r="2254" spans="41:46" x14ac:dyDescent="0.15">
      <c r="AQ2254" s="822"/>
      <c r="AR2254" s="822"/>
      <c r="AS2254" s="822"/>
      <c r="AT2254" s="822"/>
    </row>
    <row r="2255" spans="41:46" x14ac:dyDescent="0.15">
      <c r="AO2255" s="1665"/>
      <c r="AQ2255" s="1659"/>
      <c r="AR2255" s="1659"/>
      <c r="AS2255" s="822"/>
      <c r="AT2255" s="822"/>
    </row>
    <row r="2256" spans="41:46" x14ac:dyDescent="0.15">
      <c r="AO2256" s="1665"/>
      <c r="AQ2256" s="1659"/>
      <c r="AR2256" s="1659"/>
      <c r="AS2256" s="822"/>
      <c r="AT2256" s="1659"/>
    </row>
    <row r="2257" spans="41:46" x14ac:dyDescent="0.15">
      <c r="AO2257" s="1665"/>
      <c r="AQ2257" s="822"/>
      <c r="AR2257" s="822"/>
      <c r="AS2257" s="822"/>
      <c r="AT2257" s="822"/>
    </row>
    <row r="2258" spans="41:46" x14ac:dyDescent="0.15">
      <c r="AO2258" s="1665"/>
      <c r="AQ2258" s="842"/>
      <c r="AR2258" s="842"/>
      <c r="AS2258" s="822"/>
      <c r="AT2258" s="1659"/>
    </row>
    <row r="2259" spans="41:46" x14ac:dyDescent="0.15">
      <c r="AO2259" s="1665"/>
      <c r="AQ2259" s="822"/>
      <c r="AR2259" s="822"/>
      <c r="AS2259" s="822"/>
      <c r="AT2259" s="1659"/>
    </row>
    <row r="2260" spans="41:46" x14ac:dyDescent="0.15">
      <c r="AO2260" s="1665"/>
      <c r="AQ2260" s="822"/>
      <c r="AR2260" s="822"/>
      <c r="AS2260" s="769"/>
      <c r="AT2260" s="822"/>
    </row>
    <row r="2261" spans="41:46" x14ac:dyDescent="0.15">
      <c r="AO2261" s="1665"/>
      <c r="AQ2261" s="1659"/>
      <c r="AR2261" s="1659"/>
      <c r="AS2261" s="842"/>
      <c r="AT2261" s="822"/>
    </row>
    <row r="2262" spans="41:46" x14ac:dyDescent="0.15">
      <c r="AO2262" s="1665"/>
      <c r="AQ2262" s="822"/>
      <c r="AR2262" s="822"/>
      <c r="AS2262" s="842"/>
      <c r="AT2262" s="1659"/>
    </row>
    <row r="2263" spans="41:46" x14ac:dyDescent="0.15">
      <c r="AO2263" s="1665"/>
      <c r="AQ2263" s="822"/>
      <c r="AR2263" s="822"/>
      <c r="AS2263" s="842"/>
      <c r="AT2263" s="822"/>
    </row>
    <row r="2264" spans="41:46" x14ac:dyDescent="0.15">
      <c r="AO2264" s="1665"/>
      <c r="AQ2264" s="1659"/>
      <c r="AR2264" s="1659"/>
      <c r="AS2264" s="842"/>
      <c r="AT2264" s="822"/>
    </row>
    <row r="2265" spans="41:46" x14ac:dyDescent="0.15">
      <c r="AO2265" s="1665"/>
      <c r="AQ2265" s="842"/>
      <c r="AR2265" s="842"/>
      <c r="AS2265" s="822"/>
      <c r="AT2265" s="1659"/>
    </row>
    <row r="2266" spans="41:46" x14ac:dyDescent="0.15">
      <c r="AQ2266" s="842"/>
      <c r="AR2266" s="842"/>
      <c r="AS2266" s="822"/>
      <c r="AT2266" s="822"/>
    </row>
    <row r="2267" spans="41:46" x14ac:dyDescent="0.15">
      <c r="AQ2267" s="822"/>
      <c r="AR2267" s="769"/>
      <c r="AS2267" s="822"/>
      <c r="AT2267" s="1659"/>
    </row>
    <row r="2268" spans="41:46" x14ac:dyDescent="0.15">
      <c r="AQ2268" s="822"/>
      <c r="AR2268" s="822"/>
      <c r="AS2268" s="842"/>
      <c r="AT2268" s="822"/>
    </row>
    <row r="2269" spans="41:46" x14ac:dyDescent="0.15">
      <c r="AQ2269" s="1659"/>
      <c r="AR2269" s="1659"/>
      <c r="AS2269" s="822"/>
      <c r="AT2269" s="1659"/>
    </row>
    <row r="2270" spans="41:46" x14ac:dyDescent="0.15">
      <c r="AQ2270" s="822"/>
      <c r="AR2270" s="769"/>
      <c r="AS2270" s="822"/>
      <c r="AT2270" s="1659"/>
    </row>
    <row r="2271" spans="41:46" x14ac:dyDescent="0.15">
      <c r="AQ2271" s="1659"/>
      <c r="AR2271" s="1659"/>
      <c r="AS2271" s="842"/>
      <c r="AT2271" s="1659"/>
    </row>
    <row r="2272" spans="41:46" x14ac:dyDescent="0.15">
      <c r="AQ2272" s="1659"/>
      <c r="AR2272" s="1659"/>
      <c r="AS2272" s="822"/>
      <c r="AT2272" s="1659"/>
    </row>
    <row r="2273" spans="41:46" x14ac:dyDescent="0.15">
      <c r="AQ2273" s="1659"/>
      <c r="AR2273" s="769"/>
      <c r="AS2273" s="822"/>
      <c r="AT2273" s="1659"/>
    </row>
    <row r="2274" spans="41:46" x14ac:dyDescent="0.15">
      <c r="AQ2274" s="1659"/>
      <c r="AR2274" s="1659"/>
      <c r="AS2274" s="842"/>
      <c r="AT2274" s="1659"/>
    </row>
    <row r="2275" spans="41:46" x14ac:dyDescent="0.15">
      <c r="AQ2275" s="1659"/>
      <c r="AR2275" s="1659"/>
      <c r="AS2275" s="822"/>
      <c r="AT2275" s="1659"/>
    </row>
    <row r="2276" spans="41:46" x14ac:dyDescent="0.15">
      <c r="AQ2276" s="1659"/>
      <c r="AR2276" s="1659"/>
      <c r="AS2276" s="822"/>
      <c r="AT2276" s="1659"/>
    </row>
    <row r="2277" spans="41:46" x14ac:dyDescent="0.15">
      <c r="AQ2277" s="1659"/>
      <c r="AR2277" s="1659"/>
      <c r="AS2277" s="822"/>
      <c r="AT2277" s="1659"/>
    </row>
    <row r="2278" spans="41:46" x14ac:dyDescent="0.15">
      <c r="AQ2278" s="1659"/>
      <c r="AR2278" s="1659"/>
      <c r="AS2278" s="822"/>
      <c r="AT2278" s="1659"/>
    </row>
    <row r="2279" spans="41:46" x14ac:dyDescent="0.15">
      <c r="AQ2279" s="1659"/>
      <c r="AR2279" s="1659"/>
      <c r="AS2279" s="1659"/>
      <c r="AT2279" s="1659"/>
    </row>
    <row r="2280" spans="41:46" x14ac:dyDescent="0.15">
      <c r="AQ2280" s="1659"/>
      <c r="AR2280" s="1659"/>
      <c r="AS2280" s="1659"/>
      <c r="AT2280" s="1659"/>
    </row>
    <row r="2281" spans="41:46" x14ac:dyDescent="0.15">
      <c r="AO2281" s="1668"/>
      <c r="AQ2281" s="1659"/>
      <c r="AR2281" s="1659"/>
      <c r="AS2281" s="1659"/>
      <c r="AT2281" s="1659"/>
    </row>
    <row r="2282" spans="41:46" x14ac:dyDescent="0.15">
      <c r="AO2282" s="1668"/>
      <c r="AQ2282" s="1659"/>
      <c r="AR2282" s="1659"/>
      <c r="AS2282" s="1659"/>
      <c r="AT2282" s="1659"/>
    </row>
    <row r="2283" spans="41:46" x14ac:dyDescent="0.15">
      <c r="AO2283" s="1668"/>
      <c r="AQ2283" s="1659"/>
      <c r="AR2283" s="1659"/>
      <c r="AS2283" s="1659"/>
      <c r="AT2283" s="1659"/>
    </row>
    <row r="2284" spans="41:46" x14ac:dyDescent="0.15">
      <c r="AO2284" s="1668"/>
      <c r="AQ2284" s="1659"/>
      <c r="AR2284" s="1659"/>
      <c r="AS2284" s="822"/>
      <c r="AT2284" s="1659"/>
    </row>
    <row r="2285" spans="41:46" x14ac:dyDescent="0.15">
      <c r="AO2285" s="1668"/>
      <c r="AQ2285" s="822"/>
      <c r="AR2285" s="822"/>
      <c r="AS2285" s="1659"/>
      <c r="AT2285" s="822"/>
    </row>
    <row r="2286" spans="41:46" x14ac:dyDescent="0.15">
      <c r="AO2286" s="1668"/>
      <c r="AQ2286" s="822"/>
      <c r="AR2286" s="822"/>
      <c r="AS2286" s="1659"/>
      <c r="AT2286" s="822"/>
    </row>
    <row r="2287" spans="41:46" x14ac:dyDescent="0.15">
      <c r="AO2287" s="1668"/>
      <c r="AQ2287" s="822"/>
      <c r="AR2287" s="822"/>
      <c r="AS2287" s="822"/>
      <c r="AT2287" s="822"/>
    </row>
    <row r="2288" spans="41:46" x14ac:dyDescent="0.15">
      <c r="AO2288" s="1668"/>
      <c r="AQ2288" s="822"/>
      <c r="AR2288" s="822"/>
      <c r="AS2288" s="822"/>
      <c r="AT2288" s="822"/>
    </row>
    <row r="2289" spans="41:46" x14ac:dyDescent="0.15">
      <c r="AO2289" s="1668"/>
      <c r="AQ2289" s="822"/>
      <c r="AR2289" s="822"/>
      <c r="AS2289" s="1659"/>
      <c r="AT2289" s="822"/>
    </row>
    <row r="2290" spans="41:46" x14ac:dyDescent="0.15">
      <c r="AQ2290" s="822"/>
      <c r="AR2290" s="822"/>
      <c r="AS2290" s="822"/>
      <c r="AT2290" s="822"/>
    </row>
    <row r="2291" spans="41:46" x14ac:dyDescent="0.15">
      <c r="AQ2291" s="1659"/>
      <c r="AR2291" s="1659"/>
      <c r="AS2291" s="1659"/>
      <c r="AT2291" s="822"/>
    </row>
    <row r="2292" spans="41:46" x14ac:dyDescent="0.15">
      <c r="AQ2292" s="822"/>
      <c r="AR2292" s="822"/>
      <c r="AS2292" s="822"/>
      <c r="AT2292" s="769"/>
    </row>
    <row r="2293" spans="41:46" x14ac:dyDescent="0.15">
      <c r="AQ2293" s="822"/>
      <c r="AR2293" s="822"/>
      <c r="AS2293" s="822"/>
      <c r="AT2293" s="822"/>
    </row>
    <row r="2294" spans="41:46" x14ac:dyDescent="0.15">
      <c r="AQ2294" s="822"/>
      <c r="AR2294" s="769"/>
      <c r="AS2294" s="1659"/>
      <c r="AT2294" s="1659"/>
    </row>
    <row r="2295" spans="41:46" x14ac:dyDescent="0.15">
      <c r="AQ2295" s="822"/>
      <c r="AR2295" s="822"/>
      <c r="AS2295" s="822"/>
      <c r="AT2295" s="822"/>
    </row>
    <row r="2296" spans="41:46" x14ac:dyDescent="0.15">
      <c r="AQ2296" s="822"/>
      <c r="AR2296" s="822"/>
      <c r="AS2296" s="822"/>
      <c r="AT2296" s="822"/>
    </row>
    <row r="2297" spans="41:46" x14ac:dyDescent="0.15">
      <c r="AQ2297" s="822"/>
      <c r="AR2297" s="769"/>
      <c r="AS2297" s="1659"/>
      <c r="AT2297" s="822"/>
    </row>
    <row r="2298" spans="41:46" x14ac:dyDescent="0.15">
      <c r="AQ2298" s="822"/>
      <c r="AR2298" s="822"/>
      <c r="AS2298" s="842"/>
      <c r="AT2298" s="822"/>
    </row>
    <row r="2299" spans="41:46" x14ac:dyDescent="0.15">
      <c r="AQ2299" s="822"/>
      <c r="AR2299" s="822"/>
      <c r="AS2299" s="842"/>
      <c r="AT2299" s="822"/>
    </row>
    <row r="2300" spans="41:46" x14ac:dyDescent="0.15">
      <c r="AQ2300" s="822"/>
      <c r="AR2300" s="769"/>
      <c r="AS2300" s="822"/>
      <c r="AT2300" s="1659"/>
    </row>
    <row r="2301" spans="41:46" x14ac:dyDescent="0.15">
      <c r="AQ2301" s="822"/>
      <c r="AR2301" s="822"/>
      <c r="AS2301" s="822"/>
      <c r="AT2301" s="822"/>
    </row>
    <row r="2302" spans="41:46" x14ac:dyDescent="0.15">
      <c r="AQ2302" s="822"/>
      <c r="AR2302" s="822"/>
      <c r="AS2302" s="1659"/>
      <c r="AT2302" s="822"/>
    </row>
    <row r="2303" spans="41:46" x14ac:dyDescent="0.15">
      <c r="AQ2303" s="769"/>
      <c r="AR2303" s="769"/>
      <c r="AS2303" s="822"/>
      <c r="AT2303" s="1659"/>
    </row>
    <row r="2304" spans="41:46" x14ac:dyDescent="0.15">
      <c r="AQ2304" s="1667"/>
      <c r="AR2304" s="1669"/>
      <c r="AS2304" s="1659"/>
      <c r="AT2304" s="822"/>
    </row>
    <row r="2305" spans="41:46" x14ac:dyDescent="0.15">
      <c r="AQ2305" s="769"/>
      <c r="AR2305" s="1653"/>
      <c r="AS2305" s="1659"/>
      <c r="AT2305" s="822"/>
    </row>
    <row r="2306" spans="41:46" x14ac:dyDescent="0.15">
      <c r="AQ2306" s="1659"/>
      <c r="AR2306" s="1659"/>
      <c r="AS2306" s="822"/>
      <c r="AT2306" s="1659"/>
    </row>
    <row r="2307" spans="41:46" x14ac:dyDescent="0.15">
      <c r="AS2307" s="1659"/>
      <c r="AT2307" s="822"/>
    </row>
    <row r="2308" spans="41:46" x14ac:dyDescent="0.15">
      <c r="AQ2308" s="1659"/>
      <c r="AR2308" s="1659"/>
      <c r="AS2308" s="1659"/>
      <c r="AT2308" s="822"/>
    </row>
    <row r="2309" spans="41:46" x14ac:dyDescent="0.15">
      <c r="AQ2309" s="1659"/>
      <c r="AR2309" s="1659"/>
      <c r="AS2309" s="1659"/>
      <c r="AT2309" s="822"/>
    </row>
    <row r="2310" spans="41:46" x14ac:dyDescent="0.15">
      <c r="AQ2310" s="1659"/>
      <c r="AR2310" s="1659"/>
      <c r="AS2310" s="1659"/>
      <c r="AT2310" s="822"/>
    </row>
    <row r="2311" spans="41:46" x14ac:dyDescent="0.15">
      <c r="AQ2311" s="1659"/>
      <c r="AS2311" s="1659"/>
      <c r="AT2311" s="822"/>
    </row>
    <row r="2312" spans="41:46" x14ac:dyDescent="0.15">
      <c r="AQ2312" s="1659"/>
      <c r="AR2312" s="1659"/>
      <c r="AS2312" s="1659"/>
      <c r="AT2312" s="822"/>
    </row>
    <row r="2313" spans="41:46" x14ac:dyDescent="0.15">
      <c r="AQ2313" s="1659"/>
      <c r="AR2313" s="1659"/>
      <c r="AS2313" s="1659"/>
      <c r="AT2313" s="822"/>
    </row>
    <row r="2314" spans="41:46" x14ac:dyDescent="0.15">
      <c r="AQ2314" s="822"/>
      <c r="AR2314" s="822"/>
      <c r="AS2314" s="1659"/>
      <c r="AT2314" s="822"/>
    </row>
    <row r="2315" spans="41:46" x14ac:dyDescent="0.15">
      <c r="AO2315" s="1665"/>
      <c r="AQ2315" s="1659"/>
      <c r="AR2315" s="1659"/>
      <c r="AS2315" s="1659"/>
      <c r="AT2315" s="1659"/>
    </row>
    <row r="2316" spans="41:46" x14ac:dyDescent="0.15">
      <c r="AQ2316" s="1659"/>
      <c r="AR2316" s="1659"/>
      <c r="AS2316" s="1659"/>
      <c r="AT2316" s="1659"/>
    </row>
    <row r="2317" spans="41:46" x14ac:dyDescent="0.15">
      <c r="AQ2317" s="1659"/>
      <c r="AR2317" s="1659"/>
      <c r="AS2317" s="1659"/>
      <c r="AT2317" s="822"/>
    </row>
    <row r="2318" spans="41:46" x14ac:dyDescent="0.15">
      <c r="AQ2318" s="1659"/>
      <c r="AR2318" s="1659"/>
      <c r="AS2318" s="1659"/>
      <c r="AT2318" s="1659"/>
    </row>
    <row r="2319" spans="41:46" x14ac:dyDescent="0.15">
      <c r="AQ2319" s="1659"/>
      <c r="AR2319" s="1659"/>
      <c r="AS2319" s="822"/>
      <c r="AT2319" s="1659"/>
    </row>
    <row r="2320" spans="41:46" x14ac:dyDescent="0.15">
      <c r="AQ2320" s="822"/>
      <c r="AR2320" s="822"/>
      <c r="AS2320" s="822"/>
      <c r="AT2320" s="822"/>
    </row>
    <row r="2321" spans="41:46" x14ac:dyDescent="0.15">
      <c r="AQ2321" s="1659"/>
      <c r="AR2321" s="1659"/>
      <c r="AS2321" s="822"/>
      <c r="AT2321" s="1653"/>
    </row>
    <row r="2322" spans="41:46" x14ac:dyDescent="0.15">
      <c r="AQ2322" s="1659"/>
      <c r="AR2322" s="1659"/>
      <c r="AS2322" s="822"/>
      <c r="AT2322" s="1659"/>
    </row>
    <row r="2323" spans="41:46" x14ac:dyDescent="0.15">
      <c r="AQ2323" s="1659"/>
      <c r="AR2323" s="1659"/>
      <c r="AS2323" s="822"/>
      <c r="AT2323" s="822"/>
    </row>
    <row r="2324" spans="41:46" x14ac:dyDescent="0.15">
      <c r="AQ2324" s="822"/>
      <c r="AR2324" s="822"/>
      <c r="AS2324" s="1659"/>
      <c r="AT2324" s="822"/>
    </row>
    <row r="2325" spans="41:46" x14ac:dyDescent="0.15">
      <c r="AQ2325" s="1659"/>
      <c r="AR2325" s="1659"/>
      <c r="AS2325" s="822"/>
      <c r="AT2325" s="822"/>
    </row>
    <row r="2326" spans="41:46" x14ac:dyDescent="0.15">
      <c r="AQ2326" s="1667"/>
      <c r="AR2326" s="1669"/>
      <c r="AS2326" s="822"/>
      <c r="AT2326" s="822"/>
    </row>
    <row r="2327" spans="41:46" x14ac:dyDescent="0.15">
      <c r="AQ2327" s="822"/>
      <c r="AR2327" s="822"/>
      <c r="AS2327" s="822"/>
      <c r="AT2327" s="1659"/>
    </row>
    <row r="2328" spans="41:46" x14ac:dyDescent="0.15">
      <c r="AQ2328" s="1659"/>
      <c r="AR2328" s="1659"/>
      <c r="AS2328" s="822"/>
      <c r="AT2328" s="822"/>
    </row>
    <row r="2329" spans="41:46" x14ac:dyDescent="0.15">
      <c r="AO2329" s="744"/>
      <c r="AQ2329" s="822"/>
      <c r="AR2329" s="822"/>
      <c r="AS2329" s="822"/>
      <c r="AT2329" s="822"/>
    </row>
    <row r="2330" spans="41:46" x14ac:dyDescent="0.15">
      <c r="AO2330" s="744"/>
      <c r="AQ2330" s="822"/>
      <c r="AR2330" s="822"/>
      <c r="AS2330" s="822"/>
      <c r="AT2330" s="1659"/>
    </row>
    <row r="2331" spans="41:46" x14ac:dyDescent="0.15">
      <c r="AO2331" s="744"/>
      <c r="AQ2331" s="1659"/>
      <c r="AR2331" s="1659"/>
      <c r="AS2331" s="822"/>
      <c r="AT2331" s="842"/>
    </row>
    <row r="2332" spans="41:46" x14ac:dyDescent="0.15">
      <c r="AR2332" s="822"/>
      <c r="AS2332" s="822"/>
      <c r="AT2332" s="842"/>
    </row>
    <row r="2333" spans="41:46" x14ac:dyDescent="0.15">
      <c r="AQ2333" s="822"/>
      <c r="AR2333" s="822"/>
      <c r="AS2333" s="822"/>
      <c r="AT2333" s="1659"/>
    </row>
    <row r="2334" spans="41:46" x14ac:dyDescent="0.15">
      <c r="AQ2334" s="1659"/>
      <c r="AR2334" s="1659"/>
      <c r="AS2334" s="822"/>
      <c r="AT2334" s="822"/>
    </row>
    <row r="2335" spans="41:46" x14ac:dyDescent="0.15">
      <c r="AQ2335" s="822"/>
      <c r="AS2335" s="822"/>
      <c r="AT2335" s="1659"/>
    </row>
    <row r="2336" spans="41:46" x14ac:dyDescent="0.15">
      <c r="AQ2336" s="822"/>
      <c r="AR2336" s="822"/>
      <c r="AS2336" s="822"/>
      <c r="AT2336" s="1659"/>
    </row>
    <row r="2337" spans="41:46" x14ac:dyDescent="0.15">
      <c r="AQ2337" s="1659"/>
      <c r="AR2337" s="1659"/>
      <c r="AS2337" s="769"/>
      <c r="AT2337" s="1669"/>
    </row>
    <row r="2338" spans="41:46" x14ac:dyDescent="0.15">
      <c r="AQ2338" s="822"/>
      <c r="AS2338" s="1669"/>
      <c r="AT2338" s="1669"/>
    </row>
    <row r="2339" spans="41:46" x14ac:dyDescent="0.15">
      <c r="AQ2339" s="822"/>
      <c r="AR2339" s="822"/>
      <c r="AS2339" s="822"/>
      <c r="AT2339" s="1659"/>
    </row>
    <row r="2340" spans="41:46" x14ac:dyDescent="0.15">
      <c r="AQ2340" s="1659"/>
      <c r="AR2340" s="1659"/>
      <c r="AS2340" s="1659"/>
      <c r="AT2340" s="1669"/>
    </row>
    <row r="2341" spans="41:46" x14ac:dyDescent="0.15">
      <c r="AQ2341" s="822"/>
      <c r="AT2341" s="1669"/>
    </row>
    <row r="2342" spans="41:46" x14ac:dyDescent="0.15">
      <c r="AQ2342" s="822"/>
      <c r="AR2342" s="822"/>
      <c r="AS2342" s="1653"/>
      <c r="AT2342" s="1669"/>
    </row>
    <row r="2343" spans="41:46" x14ac:dyDescent="0.15">
      <c r="AS2343" s="1659"/>
      <c r="AT2343" s="1669"/>
    </row>
    <row r="2344" spans="41:46" x14ac:dyDescent="0.15">
      <c r="AQ2344" s="822"/>
      <c r="AR2344" s="822"/>
      <c r="AS2344" s="1659"/>
      <c r="AT2344" s="1669"/>
    </row>
    <row r="2345" spans="41:46" x14ac:dyDescent="0.15">
      <c r="AT2345" s="1669"/>
    </row>
    <row r="2346" spans="41:46" x14ac:dyDescent="0.15">
      <c r="AQ2346" s="1659"/>
      <c r="AR2346" s="1659"/>
      <c r="AS2346" s="1659"/>
      <c r="AT2346" s="1669"/>
    </row>
    <row r="2347" spans="41:46" x14ac:dyDescent="0.15">
      <c r="AS2347" s="1659"/>
      <c r="AT2347" s="1669"/>
    </row>
    <row r="2348" spans="41:46" x14ac:dyDescent="0.15">
      <c r="AQ2348" s="822"/>
      <c r="AR2348" s="822"/>
      <c r="AS2348" s="1659"/>
      <c r="AT2348" s="1669"/>
    </row>
    <row r="2349" spans="41:46" x14ac:dyDescent="0.15">
      <c r="AQ2349" s="1659"/>
      <c r="AR2349" s="1659"/>
      <c r="AS2349" s="1659"/>
      <c r="AT2349" s="1669"/>
    </row>
    <row r="2350" spans="41:46" x14ac:dyDescent="0.15">
      <c r="AS2350" s="1659"/>
      <c r="AT2350" s="1669"/>
    </row>
    <row r="2351" spans="41:46" x14ac:dyDescent="0.15">
      <c r="AO2351" s="744"/>
      <c r="AQ2351" s="822"/>
      <c r="AR2351" s="822"/>
      <c r="AS2351" s="822"/>
      <c r="AT2351" s="1659"/>
    </row>
    <row r="2352" spans="41:46" x14ac:dyDescent="0.15">
      <c r="AO2352" s="744"/>
      <c r="AQ2352" s="822"/>
      <c r="AR2352" s="822"/>
      <c r="AS2352" s="1659"/>
      <c r="AT2352" s="822"/>
    </row>
    <row r="2353" spans="41:46" x14ac:dyDescent="0.15">
      <c r="AO2353" s="744"/>
      <c r="AQ2353" s="822"/>
      <c r="AR2353" s="822"/>
      <c r="AS2353" s="1659"/>
      <c r="AT2353" s="822"/>
    </row>
    <row r="2354" spans="41:46" x14ac:dyDescent="0.15">
      <c r="AO2354" s="744"/>
      <c r="AQ2354" s="822"/>
      <c r="AR2354" s="822"/>
      <c r="AS2354" s="1659"/>
      <c r="AT2354" s="822"/>
    </row>
    <row r="2355" spans="41:46" x14ac:dyDescent="0.15">
      <c r="AO2355" s="744"/>
      <c r="AQ2355" s="822"/>
      <c r="AR2355" s="822"/>
      <c r="AS2355" s="1659"/>
      <c r="AT2355" s="822"/>
    </row>
    <row r="2356" spans="41:46" x14ac:dyDescent="0.15">
      <c r="AO2356" s="744"/>
      <c r="AQ2356" s="822"/>
      <c r="AR2356" s="1659"/>
      <c r="AS2356" s="1659"/>
      <c r="AT2356" s="822"/>
    </row>
    <row r="2357" spans="41:46" x14ac:dyDescent="0.15">
      <c r="AO2357" s="744"/>
      <c r="AQ2357" s="822"/>
      <c r="AR2357" s="822"/>
      <c r="AS2357" s="1659"/>
      <c r="AT2357" s="1669"/>
    </row>
    <row r="2358" spans="41:46" x14ac:dyDescent="0.15">
      <c r="AO2358" s="744"/>
      <c r="AQ2358" s="822"/>
      <c r="AR2358" s="822"/>
      <c r="AS2358" s="822"/>
      <c r="AT2358" s="822"/>
    </row>
    <row r="2359" spans="41:46" x14ac:dyDescent="0.15">
      <c r="AO2359" s="744"/>
      <c r="AQ2359" s="822"/>
      <c r="AR2359" s="822"/>
      <c r="AS2359" s="1659"/>
      <c r="AT2359" s="822"/>
    </row>
    <row r="2360" spans="41:46" x14ac:dyDescent="0.15">
      <c r="AO2360" s="744"/>
      <c r="AQ2360" s="822"/>
      <c r="AR2360" s="822"/>
      <c r="AS2360" s="1653"/>
      <c r="AT2360" s="1659"/>
    </row>
    <row r="2361" spans="41:46" x14ac:dyDescent="0.15">
      <c r="AQ2361" s="822"/>
      <c r="AR2361" s="822"/>
      <c r="AS2361" s="822"/>
      <c r="AT2361" s="822"/>
    </row>
    <row r="2362" spans="41:46" x14ac:dyDescent="0.15">
      <c r="AQ2362" s="822"/>
      <c r="AS2362" s="1659"/>
      <c r="AT2362" s="822"/>
    </row>
    <row r="2363" spans="41:46" x14ac:dyDescent="0.15">
      <c r="AQ2363" s="822"/>
      <c r="AR2363" s="822"/>
      <c r="AS2363" s="822"/>
      <c r="AT2363" s="1659"/>
    </row>
    <row r="2364" spans="41:46" x14ac:dyDescent="0.15">
      <c r="AQ2364" s="822"/>
      <c r="AR2364" s="822"/>
      <c r="AS2364" s="822"/>
      <c r="AT2364" s="822"/>
    </row>
    <row r="2365" spans="41:46" x14ac:dyDescent="0.15">
      <c r="AQ2365" s="822"/>
      <c r="AS2365" s="1659"/>
      <c r="AT2365" s="822"/>
    </row>
    <row r="2366" spans="41:46" x14ac:dyDescent="0.15">
      <c r="AQ2366" s="822"/>
      <c r="AR2366" s="822"/>
      <c r="AS2366" s="822"/>
      <c r="AT2366" s="1659"/>
    </row>
    <row r="2367" spans="41:46" x14ac:dyDescent="0.15">
      <c r="AQ2367" s="822"/>
      <c r="AR2367" s="822"/>
      <c r="AS2367" s="822"/>
      <c r="AT2367" s="822"/>
    </row>
    <row r="2368" spans="41:46" x14ac:dyDescent="0.15">
      <c r="AQ2368" s="822"/>
      <c r="AS2368" s="1659"/>
      <c r="AT2368" s="822"/>
    </row>
    <row r="2369" spans="43:46" x14ac:dyDescent="0.15">
      <c r="AQ2369" s="822"/>
      <c r="AR2369" s="822"/>
      <c r="AT2369" s="1659"/>
    </row>
    <row r="2370" spans="43:46" x14ac:dyDescent="0.15">
      <c r="AQ2370" s="822"/>
      <c r="AR2370" s="822"/>
      <c r="AS2370" s="822"/>
      <c r="AT2370" s="822"/>
    </row>
    <row r="2371" spans="43:46" x14ac:dyDescent="0.15">
      <c r="AQ2371" s="822"/>
      <c r="AR2371" s="822"/>
      <c r="AS2371" s="1659"/>
      <c r="AT2371" s="769"/>
    </row>
    <row r="2372" spans="43:46" x14ac:dyDescent="0.15">
      <c r="AQ2372" s="822"/>
      <c r="AR2372" s="822"/>
      <c r="AT2372" s="1669"/>
    </row>
    <row r="2373" spans="43:46" x14ac:dyDescent="0.15">
      <c r="AQ2373" s="822"/>
      <c r="AR2373" s="822"/>
      <c r="AS2373" s="822"/>
      <c r="AT2373" s="842"/>
    </row>
    <row r="2374" spans="43:46" x14ac:dyDescent="0.15">
      <c r="AQ2374" s="1667"/>
      <c r="AR2374" s="1669"/>
      <c r="AS2374" s="1659"/>
      <c r="AT2374" s="1659"/>
    </row>
    <row r="2375" spans="43:46" x14ac:dyDescent="0.15">
      <c r="AQ2375" s="822"/>
      <c r="AR2375" s="822"/>
    </row>
    <row r="2376" spans="43:46" x14ac:dyDescent="0.15">
      <c r="AQ2376" s="822"/>
      <c r="AR2376" s="822"/>
      <c r="AS2376" s="822"/>
      <c r="AT2376" s="1669"/>
    </row>
    <row r="2377" spans="43:46" x14ac:dyDescent="0.15">
      <c r="AQ2377" s="1659"/>
      <c r="AR2377" s="1659"/>
      <c r="AT2377" s="1659"/>
    </row>
    <row r="2378" spans="43:46" x14ac:dyDescent="0.15">
      <c r="AQ2378" s="822"/>
      <c r="AR2378" s="822"/>
      <c r="AS2378" s="822"/>
      <c r="AT2378" s="1659"/>
    </row>
    <row r="2379" spans="43:46" x14ac:dyDescent="0.15">
      <c r="AQ2379" s="822"/>
      <c r="AR2379" s="822"/>
    </row>
    <row r="2380" spans="43:46" x14ac:dyDescent="0.15">
      <c r="AQ2380" s="1659"/>
      <c r="AR2380" s="1659"/>
      <c r="AS2380" s="1659"/>
      <c r="AT2380" s="1659"/>
    </row>
    <row r="2381" spans="43:46" x14ac:dyDescent="0.15">
      <c r="AT2381" s="1659"/>
    </row>
    <row r="2382" spans="43:46" x14ac:dyDescent="0.15">
      <c r="AQ2382" s="822"/>
      <c r="AR2382" s="822"/>
      <c r="AS2382" s="822"/>
      <c r="AT2382" s="1659"/>
    </row>
    <row r="2383" spans="43:46" x14ac:dyDescent="0.15">
      <c r="AQ2383" s="1659"/>
      <c r="AR2383" s="1659"/>
      <c r="AS2383" s="1659"/>
      <c r="AT2383" s="1659"/>
    </row>
    <row r="2384" spans="43:46" x14ac:dyDescent="0.15">
      <c r="AQ2384" s="1659"/>
      <c r="AR2384" s="1659"/>
      <c r="AT2384" s="1659"/>
    </row>
    <row r="2385" spans="43:46" x14ac:dyDescent="0.15">
      <c r="AQ2385" s="1659"/>
      <c r="AR2385" s="1659"/>
      <c r="AS2385" s="1669"/>
      <c r="AT2385" s="822"/>
    </row>
    <row r="2386" spans="43:46" x14ac:dyDescent="0.15">
      <c r="AQ2386" s="1659"/>
      <c r="AR2386" s="1659"/>
      <c r="AS2386" s="1669"/>
      <c r="AT2386" s="1659"/>
    </row>
    <row r="2387" spans="43:46" x14ac:dyDescent="0.15">
      <c r="AQ2387" s="1659"/>
      <c r="AR2387" s="1659"/>
      <c r="AS2387" s="1669"/>
      <c r="AT2387" s="1659"/>
    </row>
    <row r="2388" spans="43:46" x14ac:dyDescent="0.15">
      <c r="AQ2388" s="1659"/>
      <c r="AR2388" s="1659"/>
      <c r="AS2388" s="822"/>
      <c r="AT2388" s="822"/>
    </row>
    <row r="2389" spans="43:46" x14ac:dyDescent="0.15">
      <c r="AQ2389" s="1659"/>
      <c r="AR2389" s="1659"/>
      <c r="AS2389" s="1669"/>
      <c r="AT2389" s="1659"/>
    </row>
    <row r="2390" spans="43:46" x14ac:dyDescent="0.15">
      <c r="AQ2390" s="1659"/>
      <c r="AR2390" s="1659"/>
      <c r="AS2390" s="1669"/>
      <c r="AT2390" s="1659"/>
    </row>
    <row r="2391" spans="43:46" x14ac:dyDescent="0.15">
      <c r="AQ2391" s="1659"/>
      <c r="AR2391" s="1659"/>
      <c r="AS2391" s="822"/>
      <c r="AT2391" s="822"/>
    </row>
    <row r="2392" spans="43:46" x14ac:dyDescent="0.15">
      <c r="AQ2392" s="1659"/>
      <c r="AR2392" s="1659"/>
      <c r="AS2392" s="1669"/>
      <c r="AT2392" s="822"/>
    </row>
    <row r="2393" spans="43:46" x14ac:dyDescent="0.15">
      <c r="AQ2393" s="1659"/>
      <c r="AR2393" s="1659"/>
      <c r="AS2393" s="1659"/>
      <c r="AT2393" s="1659"/>
    </row>
    <row r="2394" spans="43:46" x14ac:dyDescent="0.15">
      <c r="AQ2394" s="1659"/>
      <c r="AR2394" s="1659"/>
      <c r="AS2394" s="1669"/>
      <c r="AT2394" s="1653"/>
    </row>
    <row r="2395" spans="43:46" x14ac:dyDescent="0.15">
      <c r="AQ2395" s="1659"/>
      <c r="AR2395" s="1659"/>
      <c r="AS2395" s="1669"/>
      <c r="AT2395" s="822"/>
    </row>
    <row r="2396" spans="43:46" x14ac:dyDescent="0.15">
      <c r="AQ2396" s="1659"/>
      <c r="AR2396" s="1659"/>
      <c r="AT2396" s="1659"/>
    </row>
    <row r="2397" spans="43:46" x14ac:dyDescent="0.15">
      <c r="AQ2397" s="1659"/>
      <c r="AR2397" s="1659"/>
      <c r="AS2397" s="822"/>
      <c r="AT2397" s="822"/>
    </row>
    <row r="2398" spans="43:46" x14ac:dyDescent="0.15">
      <c r="AQ2398" s="822"/>
      <c r="AR2398" s="822"/>
      <c r="AS2398" s="822"/>
      <c r="AT2398" s="822"/>
    </row>
    <row r="2399" spans="43:46" x14ac:dyDescent="0.15">
      <c r="AQ2399" s="822"/>
      <c r="AR2399" s="822"/>
      <c r="AT2399" s="1659"/>
    </row>
    <row r="2400" spans="43:46" x14ac:dyDescent="0.15">
      <c r="AQ2400" s="822"/>
      <c r="AR2400" s="822"/>
      <c r="AS2400" s="1669"/>
      <c r="AT2400" s="822"/>
    </row>
    <row r="2401" spans="43:46" x14ac:dyDescent="0.15">
      <c r="AQ2401" s="822"/>
      <c r="AR2401" s="822"/>
      <c r="AS2401" s="1669"/>
      <c r="AT2401" s="822"/>
    </row>
    <row r="2402" spans="43:46" x14ac:dyDescent="0.15">
      <c r="AQ2402" s="822"/>
      <c r="AR2402" s="822"/>
      <c r="AT2402" s="1659"/>
    </row>
    <row r="2403" spans="43:46" x14ac:dyDescent="0.15">
      <c r="AQ2403" s="822"/>
      <c r="AR2403" s="822"/>
      <c r="AS2403" s="1669"/>
    </row>
    <row r="2404" spans="43:46" x14ac:dyDescent="0.15">
      <c r="AQ2404" s="1667"/>
      <c r="AR2404" s="1669"/>
      <c r="AS2404" s="1669"/>
      <c r="AT2404" s="822"/>
    </row>
    <row r="2405" spans="43:46" x14ac:dyDescent="0.15">
      <c r="AQ2405" s="822"/>
      <c r="AR2405" s="822"/>
      <c r="AS2405" s="1669"/>
      <c r="AT2405" s="1659"/>
    </row>
    <row r="2406" spans="43:46" x14ac:dyDescent="0.15">
      <c r="AQ2406" s="822"/>
      <c r="AR2406" s="822"/>
      <c r="AS2406" s="1669"/>
    </row>
    <row r="2407" spans="43:46" x14ac:dyDescent="0.15">
      <c r="AQ2407" s="822"/>
      <c r="AR2407" s="1659"/>
      <c r="AS2407" s="822"/>
      <c r="AT2407" s="822"/>
    </row>
    <row r="2408" spans="43:46" x14ac:dyDescent="0.15">
      <c r="AQ2408" s="822"/>
      <c r="AR2408" s="822"/>
      <c r="AS2408" s="1669"/>
      <c r="AT2408" s="1659"/>
    </row>
    <row r="2409" spans="43:46" x14ac:dyDescent="0.15">
      <c r="AQ2409" s="822"/>
      <c r="AR2409" s="822"/>
      <c r="AS2409" s="1659"/>
    </row>
    <row r="2410" spans="43:46" x14ac:dyDescent="0.15">
      <c r="AQ2410" s="822"/>
      <c r="AR2410" s="1659"/>
      <c r="AS2410" s="822"/>
      <c r="AT2410" s="822"/>
    </row>
    <row r="2411" spans="43:46" x14ac:dyDescent="0.15">
      <c r="AQ2411" s="822"/>
      <c r="AR2411" s="822"/>
      <c r="AS2411" s="822"/>
    </row>
    <row r="2412" spans="43:46" x14ac:dyDescent="0.15">
      <c r="AQ2412" s="822"/>
      <c r="AR2412" s="822"/>
      <c r="AS2412" s="1659"/>
      <c r="AT2412" s="822"/>
    </row>
    <row r="2413" spans="43:46" x14ac:dyDescent="0.15">
      <c r="AQ2413" s="822"/>
      <c r="AR2413" s="1659"/>
      <c r="AS2413" s="822"/>
    </row>
    <row r="2414" spans="43:46" x14ac:dyDescent="0.15">
      <c r="AQ2414" s="822"/>
      <c r="AR2414" s="822"/>
      <c r="AS2414" s="822"/>
      <c r="AT2414" s="1659"/>
    </row>
    <row r="2415" spans="43:46" x14ac:dyDescent="0.15">
      <c r="AQ2415" s="822"/>
      <c r="AR2415" s="822"/>
      <c r="AS2415" s="822"/>
    </row>
    <row r="2416" spans="43:46" x14ac:dyDescent="0.15">
      <c r="AQ2416" s="822"/>
      <c r="AR2416" s="822"/>
      <c r="AT2416" s="822"/>
    </row>
    <row r="2417" spans="43:46" x14ac:dyDescent="0.15">
      <c r="AQ2417" s="1667"/>
      <c r="AR2417" s="1669"/>
      <c r="AS2417" s="822"/>
      <c r="AT2417" s="1659"/>
    </row>
    <row r="2418" spans="43:46" x14ac:dyDescent="0.15">
      <c r="AQ2418" s="822"/>
      <c r="AR2418" s="822"/>
      <c r="AS2418" s="822"/>
    </row>
    <row r="2419" spans="43:46" x14ac:dyDescent="0.15">
      <c r="AQ2419" s="1667"/>
      <c r="AR2419" s="1669"/>
      <c r="AS2419" s="1659"/>
      <c r="AT2419" s="1669"/>
    </row>
    <row r="2420" spans="43:46" x14ac:dyDescent="0.15">
      <c r="AQ2420" s="1667"/>
      <c r="AR2420" s="1669"/>
      <c r="AS2420" s="1659"/>
      <c r="AT2420" s="822"/>
    </row>
    <row r="2421" spans="43:46" x14ac:dyDescent="0.15">
      <c r="AR2421" s="769"/>
      <c r="AS2421" s="822"/>
      <c r="AT2421" s="1669"/>
    </row>
    <row r="2422" spans="43:46" x14ac:dyDescent="0.15">
      <c r="AR2422" s="769"/>
      <c r="AS2422" s="1659"/>
      <c r="AT2422" s="822"/>
    </row>
    <row r="2423" spans="43:46" x14ac:dyDescent="0.15">
      <c r="AR2423" s="1669"/>
      <c r="AS2423" s="1659"/>
      <c r="AT2423" s="1669"/>
    </row>
    <row r="2424" spans="43:46" x14ac:dyDescent="0.15">
      <c r="AR2424" s="769"/>
      <c r="AS2424" s="822"/>
      <c r="AT2424" s="822"/>
    </row>
    <row r="2425" spans="43:46" x14ac:dyDescent="0.15">
      <c r="AR2425" s="769"/>
      <c r="AS2425" s="1659"/>
      <c r="AT2425" s="822"/>
    </row>
    <row r="2426" spans="43:46" x14ac:dyDescent="0.15">
      <c r="AQ2426" s="1667"/>
      <c r="AR2426" s="1669"/>
      <c r="AS2426" s="1659"/>
      <c r="AT2426" s="1669"/>
    </row>
    <row r="2427" spans="43:46" x14ac:dyDescent="0.15">
      <c r="AQ2427" s="822"/>
      <c r="AR2427" s="822"/>
      <c r="AS2427" s="1659"/>
      <c r="AT2427" s="822"/>
    </row>
    <row r="2428" spans="43:46" x14ac:dyDescent="0.15">
      <c r="AQ2428" s="822"/>
      <c r="AR2428" s="822"/>
      <c r="AS2428" s="1659"/>
      <c r="AT2428" s="822"/>
    </row>
    <row r="2429" spans="43:46" x14ac:dyDescent="0.15">
      <c r="AQ2429" s="1667"/>
      <c r="AR2429" s="1669"/>
      <c r="AS2429" s="1659"/>
      <c r="AT2429" s="1659"/>
    </row>
    <row r="2430" spans="43:46" x14ac:dyDescent="0.15">
      <c r="AQ2430" s="822"/>
      <c r="AR2430" s="822"/>
      <c r="AS2430" s="1659"/>
    </row>
    <row r="2431" spans="43:46" x14ac:dyDescent="0.15">
      <c r="AQ2431" s="822"/>
      <c r="AR2431" s="822"/>
      <c r="AS2431" s="1659"/>
      <c r="AT2431" s="1659"/>
    </row>
    <row r="2432" spans="43:46" x14ac:dyDescent="0.15">
      <c r="AQ2432" s="1667"/>
      <c r="AR2432" s="1669"/>
      <c r="AS2432" s="1659"/>
      <c r="AT2432" s="822"/>
    </row>
    <row r="2433" spans="43:46" x14ac:dyDescent="0.15">
      <c r="AQ2433" s="822"/>
      <c r="AR2433" s="822"/>
      <c r="AS2433" s="1669"/>
    </row>
    <row r="2434" spans="43:46" x14ac:dyDescent="0.15">
      <c r="AQ2434" s="822"/>
      <c r="AR2434" s="822"/>
      <c r="AS2434" s="822"/>
      <c r="AT2434" s="822"/>
    </row>
    <row r="2435" spans="43:46" x14ac:dyDescent="0.15">
      <c r="AQ2435" s="1667"/>
      <c r="AR2435" s="1669"/>
      <c r="AS2435" s="822"/>
      <c r="AT2435" s="822"/>
    </row>
    <row r="2436" spans="43:46" x14ac:dyDescent="0.15">
      <c r="AQ2436" s="822"/>
      <c r="AR2436" s="822"/>
      <c r="AS2436" s="822"/>
    </row>
    <row r="2437" spans="43:46" x14ac:dyDescent="0.15">
      <c r="AQ2437" s="822"/>
      <c r="AR2437" s="822"/>
      <c r="AS2437" s="822"/>
      <c r="AT2437" s="1659"/>
    </row>
    <row r="2438" spans="43:46" x14ac:dyDescent="0.15">
      <c r="AQ2438" s="1667"/>
      <c r="AR2438" s="1669"/>
      <c r="AS2438" s="822"/>
      <c r="AT2438" s="1659"/>
    </row>
    <row r="2439" spans="43:46" x14ac:dyDescent="0.15">
      <c r="AQ2439" s="822"/>
      <c r="AR2439" s="822"/>
      <c r="AS2439" s="822"/>
      <c r="AT2439" s="769"/>
    </row>
    <row r="2440" spans="43:46" x14ac:dyDescent="0.15">
      <c r="AQ2440" s="822"/>
      <c r="AR2440" s="822"/>
      <c r="AS2440" s="822"/>
      <c r="AT2440" s="822"/>
    </row>
    <row r="2441" spans="43:46" x14ac:dyDescent="0.15">
      <c r="AQ2441" s="1659"/>
      <c r="AR2441" s="1659"/>
      <c r="AS2441" s="822"/>
      <c r="AT2441" s="1669"/>
    </row>
    <row r="2442" spans="43:46" x14ac:dyDescent="0.15">
      <c r="AQ2442" s="822"/>
      <c r="AR2442" s="822"/>
      <c r="AS2442" s="822"/>
      <c r="AT2442" s="1669"/>
    </row>
    <row r="2443" spans="43:46" x14ac:dyDescent="0.15">
      <c r="AQ2443" s="822"/>
      <c r="AR2443" s="822"/>
      <c r="AS2443" s="822"/>
      <c r="AT2443" s="822"/>
    </row>
    <row r="2444" spans="43:46" x14ac:dyDescent="0.15">
      <c r="AS2444" s="822"/>
      <c r="AT2444" s="1659"/>
    </row>
    <row r="2445" spans="43:46" x14ac:dyDescent="0.15">
      <c r="AQ2445" s="842"/>
      <c r="AR2445" s="842"/>
      <c r="AS2445" s="822"/>
      <c r="AT2445" s="822"/>
    </row>
    <row r="2446" spans="43:46" x14ac:dyDescent="0.15">
      <c r="AQ2446" s="842"/>
      <c r="AR2446" s="842"/>
      <c r="AS2446" s="822"/>
      <c r="AT2446" s="822"/>
    </row>
    <row r="2447" spans="43:46" x14ac:dyDescent="0.15">
      <c r="AQ2447" s="822"/>
      <c r="AR2447" s="1669"/>
      <c r="AS2447" s="822"/>
      <c r="AT2447" s="1659"/>
    </row>
    <row r="2448" spans="43:46" x14ac:dyDescent="0.15">
      <c r="AQ2448" s="822"/>
      <c r="AR2448" s="822"/>
      <c r="AS2448" s="822"/>
      <c r="AT2448" s="822"/>
    </row>
    <row r="2449" spans="43:46" x14ac:dyDescent="0.15">
      <c r="AQ2449" s="1659"/>
      <c r="AR2449" s="1659"/>
      <c r="AS2449" s="822"/>
      <c r="AT2449" s="822"/>
    </row>
    <row r="2450" spans="43:46" x14ac:dyDescent="0.15">
      <c r="AQ2450" s="822"/>
      <c r="AR2450" s="1669"/>
      <c r="AS2450" s="822"/>
      <c r="AT2450" s="1669"/>
    </row>
    <row r="2451" spans="43:46" x14ac:dyDescent="0.15">
      <c r="AQ2451" s="822"/>
      <c r="AR2451" s="822"/>
      <c r="AS2451" s="769"/>
    </row>
    <row r="2452" spans="43:46" x14ac:dyDescent="0.15">
      <c r="AQ2452" s="822"/>
      <c r="AR2452" s="822"/>
      <c r="AS2452" s="1659"/>
      <c r="AT2452" s="822"/>
    </row>
    <row r="2453" spans="43:46" x14ac:dyDescent="0.15">
      <c r="AQ2453" s="1667"/>
      <c r="AR2453" s="1669"/>
      <c r="AS2453" s="1669"/>
      <c r="AT2453" s="1669"/>
    </row>
    <row r="2454" spans="43:46" x14ac:dyDescent="0.15">
      <c r="AQ2454" s="822"/>
      <c r="AR2454" s="822"/>
      <c r="AS2454" s="1669"/>
      <c r="AT2454" s="1659"/>
    </row>
    <row r="2455" spans="43:46" x14ac:dyDescent="0.15">
      <c r="AQ2455" s="1659"/>
      <c r="AR2455" s="1659"/>
      <c r="AS2455" s="822"/>
      <c r="AT2455" s="1659"/>
    </row>
    <row r="2456" spans="43:46" x14ac:dyDescent="0.15">
      <c r="AQ2456" s="822"/>
      <c r="AR2456" s="822"/>
      <c r="AS2456" s="1669"/>
      <c r="AT2456" s="1669"/>
    </row>
    <row r="2457" spans="43:46" x14ac:dyDescent="0.15">
      <c r="AQ2457" s="822"/>
      <c r="AR2457" s="822"/>
      <c r="AS2457" s="769"/>
      <c r="AT2457" s="1659"/>
    </row>
    <row r="2458" spans="43:46" x14ac:dyDescent="0.15">
      <c r="AS2458" s="769"/>
      <c r="AT2458" s="1659"/>
    </row>
    <row r="2459" spans="43:46" x14ac:dyDescent="0.15">
      <c r="AQ2459" s="822"/>
      <c r="AR2459" s="822"/>
      <c r="AS2459" s="1669"/>
      <c r="AT2459" s="1669"/>
    </row>
    <row r="2460" spans="43:46" x14ac:dyDescent="0.15">
      <c r="AQ2460" s="822"/>
      <c r="AR2460" s="822"/>
      <c r="AS2460" s="769"/>
      <c r="AT2460" s="1659"/>
    </row>
    <row r="2461" spans="43:46" x14ac:dyDescent="0.15">
      <c r="AS2461" s="769"/>
      <c r="AT2461" s="1659"/>
    </row>
    <row r="2462" spans="43:46" x14ac:dyDescent="0.15">
      <c r="AQ2462" s="822"/>
      <c r="AR2462" s="822"/>
      <c r="AS2462" s="1669"/>
      <c r="AT2462" s="1659"/>
    </row>
    <row r="2463" spans="43:46" x14ac:dyDescent="0.15">
      <c r="AS2463" s="822"/>
      <c r="AT2463" s="1659"/>
    </row>
    <row r="2464" spans="43:46" x14ac:dyDescent="0.15">
      <c r="AQ2464" s="842"/>
      <c r="AR2464" s="842"/>
      <c r="AS2464" s="822"/>
      <c r="AT2464" s="1659"/>
    </row>
    <row r="2465" spans="43:46" x14ac:dyDescent="0.15">
      <c r="AQ2465" s="1667"/>
      <c r="AR2465" s="1669"/>
      <c r="AS2465" s="1669"/>
      <c r="AT2465" s="1659"/>
    </row>
    <row r="2466" spans="43:46" x14ac:dyDescent="0.15">
      <c r="AQ2466" s="842"/>
      <c r="AR2466" s="842"/>
      <c r="AS2466" s="822"/>
      <c r="AT2466" s="1659"/>
    </row>
    <row r="2467" spans="43:46" x14ac:dyDescent="0.15">
      <c r="AQ2467" s="842"/>
      <c r="AR2467" s="842"/>
      <c r="AS2467" s="822"/>
      <c r="AT2467" s="1659"/>
    </row>
    <row r="2468" spans="43:46" x14ac:dyDescent="0.15">
      <c r="AQ2468" s="1670"/>
      <c r="AR2468" s="1670"/>
      <c r="AS2468" s="1669"/>
      <c r="AT2468" s="1669"/>
    </row>
    <row r="2469" spans="43:46" x14ac:dyDescent="0.15">
      <c r="AQ2469" s="1670"/>
      <c r="AR2469" s="1670"/>
      <c r="AS2469" s="822"/>
      <c r="AT2469" s="822"/>
    </row>
    <row r="2470" spans="43:46" x14ac:dyDescent="0.15">
      <c r="AQ2470" s="1670"/>
      <c r="AR2470" s="1670"/>
      <c r="AS2470" s="822"/>
      <c r="AT2470" s="822"/>
    </row>
    <row r="2471" spans="43:46" x14ac:dyDescent="0.15">
      <c r="AQ2471" s="1667"/>
      <c r="AR2471" s="1669"/>
      <c r="AS2471" s="1669"/>
      <c r="AT2471" s="822"/>
    </row>
    <row r="2472" spans="43:46" x14ac:dyDescent="0.15">
      <c r="AQ2472" s="1670"/>
      <c r="AR2472" s="1670"/>
      <c r="AS2472" s="822"/>
      <c r="AT2472" s="822"/>
    </row>
    <row r="2473" spans="43:46" x14ac:dyDescent="0.15">
      <c r="AQ2473" s="1670"/>
      <c r="AR2473" s="1670"/>
      <c r="AS2473" s="822"/>
      <c r="AT2473" s="822"/>
    </row>
    <row r="2474" spans="43:46" x14ac:dyDescent="0.15">
      <c r="AQ2474" s="1670"/>
      <c r="AR2474" s="1669"/>
      <c r="AS2474" s="1669"/>
      <c r="AT2474" s="822"/>
    </row>
    <row r="2475" spans="43:46" x14ac:dyDescent="0.15">
      <c r="AQ2475" s="1670"/>
      <c r="AR2475" s="1670"/>
      <c r="AS2475" s="822"/>
      <c r="AT2475" s="822"/>
    </row>
    <row r="2476" spans="43:46" x14ac:dyDescent="0.15">
      <c r="AQ2476" s="842"/>
      <c r="AR2476" s="842"/>
      <c r="AS2476" s="822"/>
      <c r="AT2476" s="822"/>
    </row>
    <row r="2477" spans="43:46" x14ac:dyDescent="0.15">
      <c r="AQ2477" s="1670"/>
      <c r="AR2477" s="1669"/>
      <c r="AS2477" s="1659"/>
      <c r="AT2477" s="1669"/>
    </row>
    <row r="2478" spans="43:46" x14ac:dyDescent="0.15">
      <c r="AQ2478" s="1670"/>
      <c r="AR2478" s="1670"/>
      <c r="AS2478" s="822"/>
      <c r="AT2478" s="822"/>
    </row>
    <row r="2479" spans="43:46" x14ac:dyDescent="0.15">
      <c r="AQ2479" s="842"/>
      <c r="AR2479" s="842"/>
      <c r="AS2479" s="822"/>
      <c r="AT2479" s="822"/>
    </row>
    <row r="2480" spans="43:46" x14ac:dyDescent="0.15">
      <c r="AQ2480" s="842"/>
      <c r="AR2480" s="1669"/>
      <c r="AT2480" s="1669"/>
    </row>
    <row r="2481" spans="43:46" x14ac:dyDescent="0.15">
      <c r="AQ2481" s="1670"/>
      <c r="AR2481" s="1670"/>
      <c r="AS2481" s="842"/>
      <c r="AT2481" s="822"/>
    </row>
    <row r="2482" spans="43:46" x14ac:dyDescent="0.15">
      <c r="AS2482" s="842"/>
      <c r="AT2482" s="822"/>
    </row>
    <row r="2483" spans="43:46" x14ac:dyDescent="0.15">
      <c r="AR2483" s="1669"/>
      <c r="AS2483" s="1669"/>
      <c r="AT2483" s="1669"/>
    </row>
    <row r="2484" spans="43:46" x14ac:dyDescent="0.15">
      <c r="AS2484" s="822"/>
      <c r="AT2484" s="822"/>
    </row>
    <row r="2485" spans="43:46" x14ac:dyDescent="0.15">
      <c r="AQ2485" s="842"/>
      <c r="AR2485" s="842"/>
      <c r="AS2485" s="1659"/>
      <c r="AT2485" s="822"/>
    </row>
    <row r="2486" spans="43:46" x14ac:dyDescent="0.15">
      <c r="AQ2486" s="1667"/>
      <c r="AR2486" s="1669"/>
      <c r="AS2486" s="1669"/>
      <c r="AT2486" s="1669"/>
    </row>
    <row r="2487" spans="43:46" x14ac:dyDescent="0.15">
      <c r="AQ2487" s="822"/>
      <c r="AR2487" s="822"/>
      <c r="AS2487" s="822"/>
      <c r="AT2487" s="769"/>
    </row>
    <row r="2488" spans="43:46" x14ac:dyDescent="0.15">
      <c r="AQ2488" s="822"/>
      <c r="AR2488" s="822"/>
      <c r="AS2488" s="822"/>
      <c r="AT2488" s="822"/>
    </row>
    <row r="2489" spans="43:46" x14ac:dyDescent="0.15">
      <c r="AQ2489" s="1659"/>
      <c r="AR2489" s="1659"/>
      <c r="AS2489" s="1669"/>
      <c r="AT2489" s="1669"/>
    </row>
    <row r="2490" spans="43:46" x14ac:dyDescent="0.15">
      <c r="AQ2490" s="822"/>
      <c r="AR2490" s="822"/>
      <c r="AS2490" s="822"/>
      <c r="AT2490" s="822"/>
    </row>
    <row r="2491" spans="43:46" x14ac:dyDescent="0.15">
      <c r="AQ2491" s="822"/>
      <c r="AR2491" s="822"/>
      <c r="AS2491" s="1659"/>
      <c r="AT2491" s="822"/>
    </row>
    <row r="2492" spans="43:46" x14ac:dyDescent="0.15">
      <c r="AQ2492" s="1659"/>
      <c r="AR2492" s="1659"/>
      <c r="AS2492" s="822"/>
      <c r="AT2492" s="1669"/>
    </row>
    <row r="2493" spans="43:46" x14ac:dyDescent="0.15">
      <c r="AQ2493" s="822"/>
      <c r="AR2493" s="822"/>
      <c r="AS2493" s="822"/>
      <c r="AT2493" s="769"/>
    </row>
    <row r="2494" spans="43:46" x14ac:dyDescent="0.15">
      <c r="AQ2494" s="822"/>
      <c r="AR2494" s="1659"/>
      <c r="AT2494" s="769"/>
    </row>
    <row r="2495" spans="43:46" x14ac:dyDescent="0.15">
      <c r="AQ2495" s="1659"/>
      <c r="AR2495" s="1659"/>
      <c r="AS2495" s="822"/>
      <c r="AT2495" s="1669"/>
    </row>
    <row r="2496" spans="43:46" x14ac:dyDescent="0.15">
      <c r="AQ2496" s="822"/>
      <c r="AR2496" s="822"/>
      <c r="AS2496" s="822"/>
      <c r="AT2496" s="769"/>
    </row>
    <row r="2497" spans="43:46" x14ac:dyDescent="0.15">
      <c r="AQ2497" s="822"/>
      <c r="AR2497" s="1659"/>
      <c r="AT2497" s="769"/>
    </row>
    <row r="2498" spans="43:46" x14ac:dyDescent="0.15">
      <c r="AQ2498" s="822"/>
      <c r="AR2498" s="822"/>
      <c r="AS2498" s="822"/>
      <c r="AT2498" s="1669"/>
    </row>
    <row r="2499" spans="43:46" x14ac:dyDescent="0.15">
      <c r="AT2499" s="822"/>
    </row>
    <row r="2500" spans="43:46" x14ac:dyDescent="0.15">
      <c r="AQ2500" s="822"/>
      <c r="AR2500" s="1659"/>
      <c r="AS2500" s="842"/>
      <c r="AT2500" s="822"/>
    </row>
    <row r="2501" spans="43:46" x14ac:dyDescent="0.15">
      <c r="AQ2501" s="822"/>
      <c r="AR2501" s="822"/>
      <c r="AS2501" s="1669"/>
      <c r="AT2501" s="1669"/>
    </row>
    <row r="2502" spans="43:46" x14ac:dyDescent="0.15">
      <c r="AQ2502" s="1659"/>
      <c r="AR2502" s="1659"/>
      <c r="AS2502" s="842"/>
      <c r="AT2502" s="822"/>
    </row>
    <row r="2503" spans="43:46" x14ac:dyDescent="0.15">
      <c r="AQ2503" s="822"/>
      <c r="AR2503" s="822"/>
      <c r="AS2503" s="842"/>
      <c r="AT2503" s="822"/>
    </row>
    <row r="2504" spans="43:46" x14ac:dyDescent="0.15">
      <c r="AQ2504" s="822"/>
      <c r="AR2504" s="822"/>
      <c r="AS2504" s="842"/>
      <c r="AT2504" s="1669"/>
    </row>
    <row r="2505" spans="43:46" x14ac:dyDescent="0.15">
      <c r="AQ2505" s="1659"/>
      <c r="AR2505" s="1659"/>
      <c r="AS2505" s="1670"/>
      <c r="AT2505" s="822"/>
    </row>
    <row r="2506" spans="43:46" x14ac:dyDescent="0.15">
      <c r="AQ2506" s="822"/>
      <c r="AR2506" s="822"/>
      <c r="AS2506" s="1670"/>
      <c r="AT2506" s="822"/>
    </row>
    <row r="2507" spans="43:46" x14ac:dyDescent="0.15">
      <c r="AQ2507" s="822"/>
      <c r="AR2507" s="822"/>
      <c r="AS2507" s="1669"/>
      <c r="AT2507" s="1669"/>
    </row>
    <row r="2508" spans="43:46" x14ac:dyDescent="0.15">
      <c r="AQ2508" s="822"/>
      <c r="AR2508" s="822"/>
      <c r="AS2508" s="1670"/>
      <c r="AT2508" s="822"/>
    </row>
    <row r="2509" spans="43:46" x14ac:dyDescent="0.15">
      <c r="AQ2509" s="822"/>
      <c r="AR2509" s="822"/>
      <c r="AS2509" s="1670"/>
      <c r="AT2509" s="822"/>
    </row>
    <row r="2510" spans="43:46" x14ac:dyDescent="0.15">
      <c r="AQ2510" s="822"/>
      <c r="AR2510" s="822"/>
      <c r="AS2510" s="1669"/>
      <c r="AT2510" s="1669"/>
    </row>
    <row r="2511" spans="43:46" x14ac:dyDescent="0.15">
      <c r="AQ2511" s="822"/>
      <c r="AR2511" s="822"/>
      <c r="AS2511" s="1670"/>
      <c r="AT2511" s="822"/>
    </row>
    <row r="2512" spans="43:46" x14ac:dyDescent="0.15">
      <c r="AS2512" s="1670"/>
      <c r="AT2512" s="822"/>
    </row>
    <row r="2513" spans="43:46" x14ac:dyDescent="0.15">
      <c r="AS2513" s="1669"/>
      <c r="AT2513" s="1659"/>
    </row>
    <row r="2514" spans="43:46" x14ac:dyDescent="0.15">
      <c r="AQ2514" s="822"/>
      <c r="AR2514" s="822"/>
      <c r="AS2514" s="1670"/>
      <c r="AT2514" s="822"/>
    </row>
    <row r="2515" spans="43:46" x14ac:dyDescent="0.15">
      <c r="AQ2515" s="822"/>
      <c r="AR2515" s="822"/>
      <c r="AS2515" s="1670"/>
      <c r="AT2515" s="822"/>
    </row>
    <row r="2516" spans="43:46" x14ac:dyDescent="0.15">
      <c r="AQ2516" s="822"/>
      <c r="AR2516" s="822"/>
      <c r="AS2516" s="1669"/>
    </row>
    <row r="2517" spans="43:46" x14ac:dyDescent="0.15">
      <c r="AQ2517" s="822"/>
      <c r="AR2517" s="822"/>
      <c r="AS2517" s="842"/>
      <c r="AT2517" s="842"/>
    </row>
    <row r="2518" spans="43:46" x14ac:dyDescent="0.15">
      <c r="AQ2518" s="822"/>
      <c r="AR2518" s="822"/>
      <c r="AS2518" s="1659"/>
      <c r="AT2518" s="842"/>
    </row>
    <row r="2519" spans="43:46" x14ac:dyDescent="0.15">
      <c r="AQ2519" s="822"/>
      <c r="AR2519" s="822"/>
      <c r="AS2519" s="1669"/>
      <c r="AT2519" s="1669"/>
    </row>
    <row r="2520" spans="43:46" x14ac:dyDescent="0.15">
      <c r="AQ2520" s="822"/>
      <c r="AR2520" s="822"/>
      <c r="AS2520" s="822"/>
      <c r="AT2520" s="822"/>
    </row>
    <row r="2521" spans="43:46" x14ac:dyDescent="0.15">
      <c r="AQ2521" s="842"/>
      <c r="AR2521" s="1659"/>
      <c r="AS2521" s="822"/>
      <c r="AT2521" s="1659"/>
    </row>
    <row r="2522" spans="43:46" x14ac:dyDescent="0.15">
      <c r="AQ2522" s="822"/>
      <c r="AR2522" s="822"/>
      <c r="AS2522" s="1669"/>
      <c r="AT2522" s="1669"/>
    </row>
    <row r="2523" spans="43:46" x14ac:dyDescent="0.15">
      <c r="AQ2523" s="822"/>
      <c r="AR2523" s="822"/>
      <c r="AS2523" s="1659"/>
      <c r="AT2523" s="822"/>
    </row>
    <row r="2524" spans="43:46" x14ac:dyDescent="0.15">
      <c r="AQ2524" s="1659"/>
      <c r="AR2524" s="1659"/>
      <c r="AS2524" s="822"/>
      <c r="AT2524" s="822"/>
    </row>
    <row r="2525" spans="43:46" x14ac:dyDescent="0.15">
      <c r="AQ2525" s="822"/>
      <c r="AR2525" s="822"/>
      <c r="AS2525" s="822"/>
      <c r="AT2525" s="1669"/>
    </row>
    <row r="2526" spans="43:46" x14ac:dyDescent="0.15">
      <c r="AQ2526" s="822"/>
      <c r="AR2526" s="822"/>
      <c r="AS2526" s="1659"/>
      <c r="AT2526" s="822"/>
    </row>
    <row r="2527" spans="43:46" x14ac:dyDescent="0.15">
      <c r="AQ2527" s="1659"/>
      <c r="AR2527" s="1659"/>
      <c r="AS2527" s="822"/>
      <c r="AT2527" s="1659"/>
    </row>
    <row r="2528" spans="43:46" x14ac:dyDescent="0.15">
      <c r="AQ2528" s="822"/>
      <c r="AR2528" s="822"/>
      <c r="AS2528" s="822"/>
      <c r="AT2528" s="822"/>
    </row>
    <row r="2529" spans="43:46" x14ac:dyDescent="0.15">
      <c r="AQ2529" s="822"/>
      <c r="AR2529" s="822"/>
      <c r="AS2529" s="1659"/>
      <c r="AT2529" s="822"/>
    </row>
    <row r="2530" spans="43:46" x14ac:dyDescent="0.15">
      <c r="AQ2530" s="822"/>
      <c r="AR2530" s="822"/>
      <c r="AS2530" s="822"/>
    </row>
    <row r="2531" spans="43:46" x14ac:dyDescent="0.15">
      <c r="AQ2531" s="822"/>
      <c r="AR2531" s="822"/>
      <c r="AS2531" s="1659"/>
      <c r="AT2531" s="822"/>
    </row>
    <row r="2532" spans="43:46" x14ac:dyDescent="0.15">
      <c r="AQ2532" s="822"/>
      <c r="AR2532" s="822"/>
      <c r="AS2532" s="1659"/>
      <c r="AT2532" s="822"/>
    </row>
    <row r="2533" spans="43:46" x14ac:dyDescent="0.15">
      <c r="AQ2533" s="822"/>
      <c r="AR2533" s="822"/>
      <c r="AS2533" s="822"/>
    </row>
    <row r="2534" spans="43:46" x14ac:dyDescent="0.15">
      <c r="AQ2534" s="822"/>
      <c r="AR2534" s="822"/>
      <c r="AS2534" s="1659"/>
      <c r="AT2534" s="822"/>
    </row>
    <row r="2535" spans="43:46" x14ac:dyDescent="0.15">
      <c r="AQ2535" s="822"/>
      <c r="AR2535" s="822"/>
      <c r="AS2535" s="822"/>
    </row>
    <row r="2536" spans="43:46" x14ac:dyDescent="0.15">
      <c r="AQ2536" s="822"/>
      <c r="AR2536" s="822"/>
      <c r="AT2536" s="279"/>
    </row>
    <row r="2537" spans="43:46" x14ac:dyDescent="0.15">
      <c r="AQ2537" s="822"/>
      <c r="AR2537" s="822"/>
      <c r="AS2537" s="1659"/>
      <c r="AT2537" s="1669"/>
    </row>
    <row r="2538" spans="43:46" x14ac:dyDescent="0.15">
      <c r="AQ2538" s="1659"/>
      <c r="AR2538" s="1659"/>
      <c r="AS2538" s="822"/>
      <c r="AT2538" s="842"/>
    </row>
    <row r="2539" spans="43:46" x14ac:dyDescent="0.15">
      <c r="AQ2539" s="822"/>
      <c r="AR2539" s="822"/>
      <c r="AS2539" s="1659"/>
      <c r="AT2539" s="842"/>
    </row>
    <row r="2540" spans="43:46" x14ac:dyDescent="0.15">
      <c r="AQ2540" s="822"/>
      <c r="AR2540" s="822"/>
      <c r="AS2540" s="822"/>
      <c r="AT2540" s="842"/>
    </row>
    <row r="2541" spans="43:46" x14ac:dyDescent="0.15">
      <c r="AQ2541" s="1659"/>
      <c r="AR2541" s="1659"/>
      <c r="AS2541" s="1659"/>
      <c r="AT2541" s="1670"/>
    </row>
    <row r="2542" spans="43:46" x14ac:dyDescent="0.15">
      <c r="AQ2542" s="822"/>
      <c r="AR2542" s="822"/>
      <c r="AS2542" s="1659"/>
      <c r="AT2542" s="1670"/>
    </row>
    <row r="2543" spans="43:46" x14ac:dyDescent="0.15">
      <c r="AQ2543" s="822"/>
      <c r="AR2543" s="822"/>
      <c r="AS2543" s="822"/>
      <c r="AT2543" s="1669"/>
    </row>
    <row r="2544" spans="43:46" x14ac:dyDescent="0.15">
      <c r="AQ2544" s="1659"/>
      <c r="AR2544" s="1659"/>
      <c r="AS2544" s="822"/>
      <c r="AT2544" s="1670"/>
    </row>
    <row r="2545" spans="43:46" x14ac:dyDescent="0.15">
      <c r="AQ2545" s="822"/>
      <c r="AR2545" s="822"/>
      <c r="AS2545" s="822"/>
      <c r="AT2545" s="1670"/>
    </row>
    <row r="2546" spans="43:46" x14ac:dyDescent="0.15">
      <c r="AQ2546" s="822"/>
      <c r="AR2546" s="822"/>
      <c r="AS2546" s="822"/>
      <c r="AT2546" s="1669"/>
    </row>
    <row r="2547" spans="43:46" x14ac:dyDescent="0.15">
      <c r="AQ2547" s="1659"/>
      <c r="AR2547" s="1659"/>
      <c r="AS2547" s="822"/>
      <c r="AT2547" s="819"/>
    </row>
    <row r="2548" spans="43:46" x14ac:dyDescent="0.15">
      <c r="AQ2548" s="822"/>
      <c r="AR2548" s="822"/>
      <c r="AS2548" s="822"/>
      <c r="AT2548" s="1670"/>
    </row>
    <row r="2549" spans="43:46" x14ac:dyDescent="0.15">
      <c r="AQ2549" s="822"/>
      <c r="AR2549" s="822"/>
      <c r="AS2549" s="822"/>
      <c r="AT2549" s="1669"/>
    </row>
    <row r="2550" spans="43:46" x14ac:dyDescent="0.15">
      <c r="AQ2550" s="822"/>
      <c r="AR2550" s="822"/>
      <c r="AS2550" s="822"/>
      <c r="AT2550" s="1670"/>
    </row>
    <row r="2551" spans="43:46" x14ac:dyDescent="0.15">
      <c r="AQ2551" s="822"/>
      <c r="AR2551" s="822"/>
      <c r="AT2551" s="1670"/>
    </row>
    <row r="2552" spans="43:46" x14ac:dyDescent="0.15">
      <c r="AQ2552" s="822"/>
      <c r="AR2552" s="822"/>
      <c r="AS2552" s="822"/>
      <c r="AT2552" s="1669"/>
    </row>
    <row r="2553" spans="43:46" x14ac:dyDescent="0.15">
      <c r="AQ2553" s="1659"/>
      <c r="AR2553" s="1659"/>
      <c r="AS2553" s="1659"/>
      <c r="AT2553" s="842"/>
    </row>
    <row r="2554" spans="43:46" x14ac:dyDescent="0.15">
      <c r="AQ2554" s="1659"/>
      <c r="AR2554" s="1659"/>
      <c r="AS2554" s="822"/>
      <c r="AT2554" s="822"/>
    </row>
    <row r="2555" spans="43:46" x14ac:dyDescent="0.15">
      <c r="AQ2555" s="1659"/>
      <c r="AR2555" s="1659"/>
      <c r="AS2555" s="1659"/>
      <c r="AT2555" s="1669"/>
    </row>
    <row r="2556" spans="43:46" x14ac:dyDescent="0.15">
      <c r="AQ2556" s="1659"/>
      <c r="AR2556" s="1659"/>
      <c r="AS2556" s="822"/>
      <c r="AT2556" s="1659"/>
    </row>
    <row r="2557" spans="43:46" x14ac:dyDescent="0.15">
      <c r="AQ2557" s="822"/>
      <c r="AR2557" s="822"/>
      <c r="AS2557" s="822"/>
      <c r="AT2557" s="1659"/>
    </row>
    <row r="2558" spans="43:46" x14ac:dyDescent="0.15">
      <c r="AQ2558" s="822"/>
      <c r="AR2558" s="822"/>
      <c r="AS2558" s="1659"/>
      <c r="AT2558" s="1669"/>
    </row>
    <row r="2559" spans="43:46" x14ac:dyDescent="0.15">
      <c r="AQ2559" s="822"/>
      <c r="AR2559" s="822"/>
      <c r="AS2559" s="822"/>
      <c r="AT2559" s="1659"/>
    </row>
    <row r="2560" spans="43:46" x14ac:dyDescent="0.15">
      <c r="AQ2560" s="822"/>
      <c r="AR2560" s="822"/>
      <c r="AS2560" s="822"/>
      <c r="AT2560" s="1659"/>
    </row>
    <row r="2561" spans="43:46" x14ac:dyDescent="0.15">
      <c r="AQ2561" s="822"/>
      <c r="AR2561" s="822"/>
      <c r="AS2561" s="1659"/>
      <c r="AT2561" s="822"/>
    </row>
    <row r="2562" spans="43:46" x14ac:dyDescent="0.15">
      <c r="AQ2562" s="822"/>
      <c r="AR2562" s="822"/>
      <c r="AS2562" s="1659"/>
      <c r="AT2562" s="822"/>
    </row>
    <row r="2563" spans="43:46" x14ac:dyDescent="0.15">
      <c r="AQ2563" s="822"/>
      <c r="AR2563" s="822"/>
      <c r="AS2563" s="822"/>
      <c r="AT2563" s="1659"/>
    </row>
    <row r="2564" spans="43:46" x14ac:dyDescent="0.15">
      <c r="AQ2564" s="822"/>
      <c r="AR2564" s="822"/>
      <c r="AS2564" s="1659"/>
      <c r="AT2564" s="822"/>
    </row>
    <row r="2565" spans="43:46" x14ac:dyDescent="0.15">
      <c r="AQ2565" s="822"/>
      <c r="AR2565" s="822"/>
      <c r="AS2565" s="1659"/>
      <c r="AT2565" s="822"/>
    </row>
    <row r="2566" spans="43:46" x14ac:dyDescent="0.15">
      <c r="AQ2566" s="822"/>
      <c r="AR2566" s="822"/>
      <c r="AS2566" s="822"/>
      <c r="AT2566" s="1659"/>
    </row>
    <row r="2567" spans="43:46" x14ac:dyDescent="0.15">
      <c r="AQ2567" s="822"/>
      <c r="AR2567" s="822"/>
      <c r="AS2567" s="822"/>
      <c r="AT2567" s="822"/>
    </row>
    <row r="2568" spans="43:46" x14ac:dyDescent="0.15">
      <c r="AQ2568" s="1659"/>
      <c r="AR2568" s="1659"/>
      <c r="AS2568" s="822"/>
      <c r="AT2568" s="1659"/>
    </row>
    <row r="2569" spans="43:46" x14ac:dyDescent="0.15">
      <c r="AQ2569" s="842"/>
      <c r="AR2569" s="842"/>
      <c r="AS2569" s="822"/>
      <c r="AT2569" s="1659"/>
    </row>
    <row r="2570" spans="43:46" x14ac:dyDescent="0.15">
      <c r="AQ2570" s="822"/>
      <c r="AR2570" s="822"/>
      <c r="AS2570" s="769"/>
      <c r="AT2570" s="822"/>
    </row>
    <row r="2571" spans="43:46" x14ac:dyDescent="0.15">
      <c r="AQ2571" s="1659"/>
      <c r="AR2571" s="1659"/>
      <c r="AS2571" s="822"/>
      <c r="AT2571" s="1659"/>
    </row>
    <row r="2572" spans="43:46" x14ac:dyDescent="0.15">
      <c r="AQ2572" s="822"/>
      <c r="AR2572" s="822"/>
      <c r="AS2572" s="822"/>
      <c r="AT2572" s="822"/>
    </row>
    <row r="2573" spans="43:46" x14ac:dyDescent="0.15">
      <c r="AQ2573" s="822"/>
      <c r="AR2573" s="822"/>
      <c r="AS2573" s="822"/>
    </row>
    <row r="2574" spans="43:46" x14ac:dyDescent="0.15">
      <c r="AQ2574" s="822"/>
      <c r="AR2574" s="822"/>
      <c r="AS2574" s="822"/>
      <c r="AT2574" s="1659"/>
    </row>
    <row r="2575" spans="43:46" x14ac:dyDescent="0.15">
      <c r="AQ2575" s="822"/>
      <c r="AR2575" s="822"/>
      <c r="AS2575" s="822"/>
      <c r="AT2575" s="822"/>
    </row>
    <row r="2576" spans="43:46" x14ac:dyDescent="0.15">
      <c r="AQ2576" s="822"/>
      <c r="AR2576" s="822"/>
      <c r="AS2576" s="1659"/>
      <c r="AT2576" s="1659"/>
    </row>
    <row r="2577" spans="43:46" x14ac:dyDescent="0.15">
      <c r="AQ2577" s="822"/>
      <c r="AR2577" s="822"/>
      <c r="AS2577" s="822"/>
      <c r="AT2577" s="822"/>
    </row>
    <row r="2578" spans="43:46" x14ac:dyDescent="0.15">
      <c r="AQ2578" s="822"/>
      <c r="AR2578" s="822"/>
      <c r="AS2578" s="822"/>
    </row>
    <row r="2579" spans="43:46" x14ac:dyDescent="0.15">
      <c r="AQ2579" s="822"/>
      <c r="AR2579" s="822"/>
      <c r="AS2579" s="1659"/>
      <c r="AT2579" s="1659"/>
    </row>
    <row r="2580" spans="43:46" x14ac:dyDescent="0.15">
      <c r="AQ2580" s="822"/>
      <c r="AR2580" s="822"/>
      <c r="AS2580" s="822"/>
      <c r="AT2580" s="822"/>
    </row>
    <row r="2581" spans="43:46" x14ac:dyDescent="0.15">
      <c r="AQ2581" s="822"/>
      <c r="AR2581" s="822"/>
      <c r="AS2581" s="822"/>
      <c r="AT2581" s="822"/>
    </row>
    <row r="2582" spans="43:46" x14ac:dyDescent="0.15">
      <c r="AQ2582" s="1659"/>
      <c r="AR2582" s="1659"/>
      <c r="AS2582" s="1659"/>
      <c r="AT2582" s="822"/>
    </row>
    <row r="2583" spans="43:46" x14ac:dyDescent="0.15">
      <c r="AQ2583" s="822"/>
      <c r="AR2583" s="822"/>
      <c r="AS2583" s="822"/>
      <c r="AT2583" s="822"/>
    </row>
    <row r="2584" spans="43:46" x14ac:dyDescent="0.15">
      <c r="AQ2584" s="822"/>
      <c r="AR2584" s="822"/>
      <c r="AS2584" s="822"/>
      <c r="AT2584" s="822"/>
    </row>
    <row r="2585" spans="43:46" x14ac:dyDescent="0.15">
      <c r="AQ2585" s="1659"/>
      <c r="AR2585" s="1659"/>
      <c r="AS2585" s="1659"/>
      <c r="AT2585" s="1659"/>
    </row>
    <row r="2586" spans="43:46" x14ac:dyDescent="0.15">
      <c r="AQ2586" s="822"/>
      <c r="AR2586" s="822"/>
      <c r="AS2586" s="822"/>
      <c r="AT2586" s="822"/>
    </row>
    <row r="2587" spans="43:46" x14ac:dyDescent="0.15">
      <c r="AQ2587" s="822"/>
      <c r="AR2587" s="822"/>
      <c r="AS2587" s="822"/>
      <c r="AT2587" s="1659"/>
    </row>
    <row r="2588" spans="43:46" x14ac:dyDescent="0.15">
      <c r="AQ2588" s="1659"/>
      <c r="AR2588" s="1659"/>
      <c r="AS2588" s="822"/>
      <c r="AT2588" s="1659"/>
    </row>
    <row r="2589" spans="43:46" x14ac:dyDescent="0.15">
      <c r="AQ2589" s="822"/>
      <c r="AR2589" s="822"/>
      <c r="AS2589" s="822"/>
    </row>
    <row r="2590" spans="43:46" x14ac:dyDescent="0.15">
      <c r="AQ2590" s="822"/>
      <c r="AR2590" s="822"/>
      <c r="AS2590" s="822"/>
      <c r="AT2590" s="1659"/>
    </row>
    <row r="2591" spans="43:46" x14ac:dyDescent="0.15">
      <c r="AQ2591" s="822"/>
      <c r="AR2591" s="822"/>
      <c r="AS2591" s="822"/>
      <c r="AT2591" s="822"/>
    </row>
    <row r="2592" spans="43:46" x14ac:dyDescent="0.15">
      <c r="AQ2592" s="822"/>
      <c r="AR2592" s="822"/>
      <c r="AS2592" s="1659"/>
    </row>
    <row r="2593" spans="43:46" x14ac:dyDescent="0.15">
      <c r="AQ2593" s="822"/>
      <c r="AR2593" s="822"/>
      <c r="AS2593" s="1659"/>
      <c r="AT2593" s="1659"/>
    </row>
    <row r="2594" spans="43:46" x14ac:dyDescent="0.15">
      <c r="AQ2594" s="822"/>
      <c r="AR2594" s="822"/>
      <c r="AS2594" s="1659"/>
      <c r="AT2594" s="1659"/>
    </row>
    <row r="2595" spans="43:46" x14ac:dyDescent="0.15">
      <c r="AQ2595" s="822"/>
      <c r="AR2595" s="822"/>
      <c r="AS2595" s="822"/>
      <c r="AT2595" s="1659"/>
    </row>
    <row r="2596" spans="43:46" x14ac:dyDescent="0.15">
      <c r="AQ2596" s="822"/>
      <c r="AR2596" s="822"/>
      <c r="AS2596" s="822"/>
      <c r="AT2596" s="822"/>
    </row>
    <row r="2597" spans="43:46" x14ac:dyDescent="0.15">
      <c r="AQ2597" s="822"/>
      <c r="AR2597" s="822"/>
      <c r="AS2597" s="822"/>
      <c r="AT2597" s="842"/>
    </row>
    <row r="2598" spans="43:46" x14ac:dyDescent="0.15">
      <c r="AQ2598" s="1659"/>
      <c r="AR2598" s="1659"/>
      <c r="AS2598" s="822"/>
      <c r="AT2598" s="1659"/>
    </row>
    <row r="2599" spans="43:46" x14ac:dyDescent="0.15">
      <c r="AQ2599" s="822"/>
      <c r="AR2599" s="822"/>
      <c r="AS2599" s="822"/>
      <c r="AT2599" s="822"/>
    </row>
    <row r="2600" spans="43:46" x14ac:dyDescent="0.15">
      <c r="AQ2600" s="822"/>
      <c r="AR2600" s="822"/>
      <c r="AS2600" s="822"/>
      <c r="AT2600" s="1659"/>
    </row>
    <row r="2601" spans="43:46" x14ac:dyDescent="0.15">
      <c r="AQ2601" s="822"/>
      <c r="AR2601" s="822"/>
      <c r="AS2601" s="822"/>
      <c r="AT2601" s="1659"/>
    </row>
    <row r="2602" spans="43:46" x14ac:dyDescent="0.15">
      <c r="AQ2602" s="822"/>
      <c r="AR2602" s="822"/>
      <c r="AS2602" s="822"/>
      <c r="AT2602" s="822"/>
    </row>
    <row r="2603" spans="43:46" x14ac:dyDescent="0.15">
      <c r="AQ2603" s="822"/>
      <c r="AR2603" s="822"/>
      <c r="AS2603" s="822"/>
      <c r="AT2603" s="1659"/>
    </row>
    <row r="2604" spans="43:46" x14ac:dyDescent="0.15">
      <c r="AQ2604" s="822"/>
      <c r="AR2604" s="822"/>
      <c r="AS2604" s="1659"/>
      <c r="AT2604" s="822"/>
    </row>
    <row r="2605" spans="43:46" x14ac:dyDescent="0.15">
      <c r="AQ2605" s="822"/>
      <c r="AR2605" s="822"/>
      <c r="AS2605" s="822"/>
      <c r="AT2605" s="822"/>
    </row>
    <row r="2606" spans="43:46" x14ac:dyDescent="0.15">
      <c r="AQ2606" s="822"/>
      <c r="AR2606" s="822"/>
      <c r="AS2606" s="822"/>
      <c r="AT2606" s="822"/>
    </row>
    <row r="2607" spans="43:46" x14ac:dyDescent="0.15">
      <c r="AQ2607" s="822"/>
      <c r="AR2607" s="822"/>
      <c r="AS2607" s="822"/>
    </row>
    <row r="2608" spans="43:46" x14ac:dyDescent="0.15">
      <c r="AQ2608" s="822"/>
      <c r="AR2608" s="822"/>
      <c r="AS2608" s="822"/>
      <c r="AT2608" s="822"/>
    </row>
    <row r="2609" spans="43:46" x14ac:dyDescent="0.15">
      <c r="AQ2609" s="822"/>
      <c r="AR2609" s="822"/>
      <c r="AS2609" s="822"/>
      <c r="AT2609" s="822"/>
    </row>
    <row r="2610" spans="43:46" x14ac:dyDescent="0.15">
      <c r="AQ2610" s="822"/>
      <c r="AR2610" s="822"/>
      <c r="AS2610" s="1659"/>
      <c r="AT2610" s="822"/>
    </row>
    <row r="2611" spans="43:46" x14ac:dyDescent="0.15">
      <c r="AQ2611" s="822"/>
      <c r="AR2611" s="822"/>
      <c r="AS2611" s="822"/>
      <c r="AT2611" s="822"/>
    </row>
    <row r="2612" spans="43:46" x14ac:dyDescent="0.15">
      <c r="AQ2612" s="822"/>
      <c r="AR2612" s="822"/>
      <c r="AS2612" s="822"/>
    </row>
    <row r="2613" spans="43:46" x14ac:dyDescent="0.15">
      <c r="AQ2613" s="822"/>
      <c r="AR2613" s="822"/>
      <c r="AS2613" s="822"/>
      <c r="AT2613" s="822"/>
    </row>
    <row r="2614" spans="43:46" x14ac:dyDescent="0.15">
      <c r="AQ2614" s="822"/>
      <c r="AR2614" s="822"/>
      <c r="AS2614" s="822"/>
      <c r="AT2614" s="1659"/>
    </row>
    <row r="2615" spans="43:46" x14ac:dyDescent="0.15">
      <c r="AQ2615" s="822"/>
      <c r="AR2615" s="822"/>
      <c r="AS2615" s="822"/>
      <c r="AT2615" s="822"/>
    </row>
    <row r="2616" spans="43:46" x14ac:dyDescent="0.15">
      <c r="AQ2616" s="1659"/>
      <c r="AR2616" s="1659"/>
      <c r="AS2616" s="842"/>
      <c r="AT2616" s="822"/>
    </row>
    <row r="2617" spans="43:46" x14ac:dyDescent="0.15">
      <c r="AQ2617" s="822"/>
      <c r="AR2617" s="822"/>
      <c r="AS2617" s="842"/>
      <c r="AT2617" s="1659"/>
    </row>
    <row r="2618" spans="43:46" x14ac:dyDescent="0.15">
      <c r="AQ2618" s="822"/>
      <c r="AR2618" s="822"/>
      <c r="AS2618" s="842"/>
      <c r="AT2618" s="822"/>
    </row>
    <row r="2619" spans="43:46" x14ac:dyDescent="0.15">
      <c r="AQ2619" s="822"/>
      <c r="AR2619" s="822"/>
      <c r="AS2619" s="1659"/>
      <c r="AT2619" s="822"/>
    </row>
    <row r="2620" spans="43:46" x14ac:dyDescent="0.15">
      <c r="AQ2620" s="822"/>
      <c r="AR2620" s="822"/>
      <c r="AS2620" s="822"/>
      <c r="AT2620" s="1659"/>
    </row>
    <row r="2621" spans="43:46" x14ac:dyDescent="0.15">
      <c r="AQ2621" s="822"/>
      <c r="AR2621" s="822"/>
      <c r="AS2621" s="1659"/>
      <c r="AT2621" s="822"/>
    </row>
    <row r="2622" spans="43:46" x14ac:dyDescent="0.15">
      <c r="AQ2622" s="1659"/>
      <c r="AR2622" s="1659"/>
      <c r="AS2622" s="822"/>
      <c r="AT2622" s="822"/>
    </row>
    <row r="2623" spans="43:46" x14ac:dyDescent="0.15">
      <c r="AQ2623" s="1659"/>
      <c r="AR2623" s="1659"/>
      <c r="AS2623" s="822"/>
      <c r="AT2623" s="1659"/>
    </row>
    <row r="2624" spans="43:46" x14ac:dyDescent="0.15">
      <c r="AQ2624" s="822"/>
      <c r="AR2624" s="822"/>
      <c r="AS2624" s="1659"/>
      <c r="AT2624" s="822"/>
    </row>
    <row r="2625" spans="43:46" x14ac:dyDescent="0.15">
      <c r="AQ2625" s="1659"/>
      <c r="AR2625" s="1659"/>
      <c r="AS2625" s="822"/>
      <c r="AT2625" s="822"/>
    </row>
    <row r="2626" spans="43:46" x14ac:dyDescent="0.15">
      <c r="AQ2626" s="1659"/>
      <c r="AR2626" s="1659"/>
      <c r="AS2626" s="822"/>
      <c r="AT2626" s="1659"/>
    </row>
    <row r="2627" spans="43:46" x14ac:dyDescent="0.15">
      <c r="AQ2627" s="822"/>
      <c r="AR2627" s="822"/>
      <c r="AS2627" s="1659"/>
      <c r="AT2627" s="822"/>
    </row>
    <row r="2628" spans="43:46" x14ac:dyDescent="0.15">
      <c r="AQ2628" s="822"/>
      <c r="AR2628" s="822"/>
      <c r="AS2628" s="822"/>
      <c r="AT2628" s="822"/>
    </row>
    <row r="2629" spans="43:46" x14ac:dyDescent="0.15">
      <c r="AQ2629" s="1659"/>
      <c r="AR2629" s="1659"/>
      <c r="AS2629" s="822"/>
      <c r="AT2629" s="822"/>
    </row>
    <row r="2630" spans="43:46" x14ac:dyDescent="0.15">
      <c r="AQ2630" s="822"/>
      <c r="AR2630" s="822"/>
      <c r="AS2630" s="822"/>
      <c r="AT2630" s="822"/>
    </row>
    <row r="2631" spans="43:46" x14ac:dyDescent="0.15">
      <c r="AQ2631" s="822"/>
      <c r="AR2631" s="822"/>
      <c r="AS2631" s="822"/>
      <c r="AT2631" s="822"/>
    </row>
    <row r="2632" spans="43:46" x14ac:dyDescent="0.15">
      <c r="AQ2632" s="1659"/>
      <c r="AR2632" s="1659"/>
      <c r="AS2632" s="822"/>
      <c r="AT2632" s="822"/>
    </row>
    <row r="2633" spans="43:46" x14ac:dyDescent="0.15">
      <c r="AQ2633" s="822"/>
      <c r="AR2633" s="822"/>
      <c r="AS2633" s="822"/>
      <c r="AT2633" s="822"/>
    </row>
    <row r="2634" spans="43:46" x14ac:dyDescent="0.15">
      <c r="AQ2634" s="822"/>
      <c r="AR2634" s="822"/>
      <c r="AS2634" s="822"/>
      <c r="AT2634" s="822"/>
    </row>
    <row r="2635" spans="43:46" x14ac:dyDescent="0.15">
      <c r="AQ2635" s="822"/>
      <c r="AR2635" s="822"/>
      <c r="AS2635" s="822"/>
      <c r="AT2635" s="822"/>
    </row>
    <row r="2636" spans="43:46" x14ac:dyDescent="0.15">
      <c r="AQ2636" s="822"/>
      <c r="AR2636" s="822"/>
      <c r="AS2636" s="822"/>
      <c r="AT2636" s="822"/>
    </row>
    <row r="2637" spans="43:46" x14ac:dyDescent="0.15">
      <c r="AQ2637" s="822"/>
      <c r="AR2637" s="822"/>
      <c r="AS2637" s="822"/>
      <c r="AT2637" s="1659"/>
    </row>
    <row r="2638" spans="43:46" x14ac:dyDescent="0.15">
      <c r="AQ2638" s="822"/>
      <c r="AR2638" s="822"/>
      <c r="AS2638" s="822"/>
      <c r="AT2638" s="822"/>
    </row>
    <row r="2639" spans="43:46" x14ac:dyDescent="0.15">
      <c r="AQ2639" s="822"/>
      <c r="AR2639" s="822"/>
      <c r="AS2639" s="822"/>
      <c r="AT2639" s="822"/>
    </row>
    <row r="2640" spans="43:46" x14ac:dyDescent="0.15">
      <c r="AQ2640" s="822"/>
      <c r="AR2640" s="822"/>
      <c r="AS2640" s="822"/>
      <c r="AT2640" s="822"/>
    </row>
    <row r="2641" spans="43:46" x14ac:dyDescent="0.15">
      <c r="AQ2641" s="822"/>
      <c r="AR2641" s="822"/>
      <c r="AS2641" s="822"/>
      <c r="AT2641" s="822"/>
    </row>
    <row r="2642" spans="43:46" x14ac:dyDescent="0.15">
      <c r="AQ2642" s="1659"/>
      <c r="AR2642" s="1659"/>
      <c r="AS2642" s="822"/>
      <c r="AT2642" s="1659"/>
    </row>
    <row r="2643" spans="43:46" x14ac:dyDescent="0.15">
      <c r="AQ2643" s="822"/>
      <c r="AR2643" s="822"/>
      <c r="AS2643" s="822"/>
      <c r="AT2643" s="1659"/>
    </row>
    <row r="2644" spans="43:46" x14ac:dyDescent="0.15">
      <c r="AQ2644" s="822"/>
      <c r="AR2644" s="822"/>
      <c r="AS2644" s="822"/>
      <c r="AT2644" s="822"/>
    </row>
    <row r="2645" spans="43:46" x14ac:dyDescent="0.15">
      <c r="AQ2645" s="1659"/>
      <c r="AR2645" s="1659"/>
      <c r="AS2645" s="822"/>
      <c r="AT2645" s="1659"/>
    </row>
    <row r="2646" spans="43:46" x14ac:dyDescent="0.15">
      <c r="AQ2646" s="822"/>
      <c r="AR2646" s="822"/>
      <c r="AS2646" s="822"/>
      <c r="AT2646" s="1659"/>
    </row>
    <row r="2647" spans="43:46" x14ac:dyDescent="0.15">
      <c r="AQ2647" s="822"/>
      <c r="AR2647" s="822"/>
      <c r="AS2647" s="822"/>
      <c r="AT2647" s="822"/>
    </row>
    <row r="2648" spans="43:46" x14ac:dyDescent="0.15">
      <c r="AQ2648" s="1659"/>
      <c r="AR2648" s="1659"/>
      <c r="AS2648" s="822"/>
      <c r="AT2648" s="822"/>
    </row>
    <row r="2649" spans="43:46" x14ac:dyDescent="0.15">
      <c r="AQ2649" s="822"/>
      <c r="AR2649" s="822"/>
      <c r="AS2649" s="822"/>
      <c r="AT2649" s="1659"/>
    </row>
    <row r="2650" spans="43:46" x14ac:dyDescent="0.15">
      <c r="AQ2650" s="822"/>
      <c r="AR2650" s="822"/>
      <c r="AS2650" s="822"/>
      <c r="AT2650" s="822"/>
    </row>
    <row r="2651" spans="43:46" x14ac:dyDescent="0.15">
      <c r="AQ2651" s="822"/>
      <c r="AR2651" s="822"/>
      <c r="AS2651" s="822"/>
      <c r="AT2651" s="822"/>
    </row>
    <row r="2652" spans="43:46" x14ac:dyDescent="0.15">
      <c r="AQ2652" s="822"/>
      <c r="AR2652" s="822"/>
      <c r="AS2652" s="822"/>
      <c r="AT2652" s="822"/>
    </row>
    <row r="2653" spans="43:46" x14ac:dyDescent="0.15">
      <c r="AQ2653" s="822"/>
      <c r="AR2653" s="822"/>
      <c r="AS2653" s="822"/>
      <c r="AT2653" s="822"/>
    </row>
    <row r="2654" spans="43:46" x14ac:dyDescent="0.15">
      <c r="AQ2654" s="822"/>
      <c r="AR2654" s="822"/>
      <c r="AS2654" s="822"/>
      <c r="AT2654" s="822"/>
    </row>
    <row r="2655" spans="43:46" x14ac:dyDescent="0.15">
      <c r="AQ2655" s="822"/>
      <c r="AR2655" s="822"/>
      <c r="AS2655" s="822"/>
      <c r="AT2655" s="822"/>
    </row>
    <row r="2656" spans="43:46" x14ac:dyDescent="0.15">
      <c r="AQ2656" s="822"/>
      <c r="AR2656" s="822"/>
      <c r="AS2656" s="822"/>
      <c r="AT2656" s="822"/>
    </row>
    <row r="2657" spans="43:46" x14ac:dyDescent="0.15">
      <c r="AQ2657" s="822"/>
      <c r="AR2657" s="822"/>
      <c r="AS2657" s="822"/>
      <c r="AT2657" s="822"/>
    </row>
    <row r="2658" spans="43:46" x14ac:dyDescent="0.15">
      <c r="AQ2658" s="822"/>
      <c r="AR2658" s="822"/>
      <c r="AS2658" s="822"/>
      <c r="AT2658" s="822"/>
    </row>
    <row r="2659" spans="43:46" x14ac:dyDescent="0.15">
      <c r="AQ2659" s="822"/>
      <c r="AR2659" s="822"/>
      <c r="AS2659" s="1659"/>
      <c r="AT2659" s="822"/>
    </row>
    <row r="2660" spans="43:46" x14ac:dyDescent="0.15">
      <c r="AQ2660" s="822"/>
      <c r="AR2660" s="822"/>
      <c r="AS2660" s="822"/>
      <c r="AT2660" s="1659"/>
    </row>
    <row r="2661" spans="43:46" x14ac:dyDescent="0.15">
      <c r="AQ2661" s="822"/>
      <c r="AR2661" s="822"/>
      <c r="AS2661" s="822"/>
      <c r="AT2661" s="822"/>
    </row>
    <row r="2662" spans="43:46" x14ac:dyDescent="0.15">
      <c r="AQ2662" s="822"/>
      <c r="AR2662" s="822"/>
      <c r="AS2662" s="1659"/>
      <c r="AT2662" s="822"/>
    </row>
    <row r="2663" spans="43:46" x14ac:dyDescent="0.15">
      <c r="AQ2663" s="822"/>
      <c r="AR2663" s="822"/>
      <c r="AS2663" s="1659"/>
      <c r="AT2663" s="1659"/>
    </row>
    <row r="2664" spans="43:46" x14ac:dyDescent="0.15">
      <c r="AQ2664" s="822"/>
      <c r="AR2664" s="822"/>
      <c r="AS2664" s="822"/>
      <c r="AT2664" s="822"/>
    </row>
    <row r="2665" spans="43:46" x14ac:dyDescent="0.15">
      <c r="AQ2665" s="822"/>
      <c r="AR2665" s="822"/>
      <c r="AS2665" s="822"/>
      <c r="AT2665" s="822"/>
    </row>
    <row r="2666" spans="43:46" x14ac:dyDescent="0.15">
      <c r="AQ2666" s="822"/>
      <c r="AR2666" s="822"/>
      <c r="AS2666" s="1659"/>
      <c r="AT2666" s="1659"/>
    </row>
    <row r="2667" spans="43:46" x14ac:dyDescent="0.15">
      <c r="AQ2667" s="822"/>
      <c r="AR2667" s="822"/>
      <c r="AS2667" s="822"/>
      <c r="AT2667" s="822"/>
    </row>
    <row r="2668" spans="43:46" x14ac:dyDescent="0.15">
      <c r="AQ2668" s="822"/>
      <c r="AR2668" s="822"/>
      <c r="AS2668" s="822"/>
      <c r="AT2668" s="822"/>
    </row>
    <row r="2669" spans="43:46" x14ac:dyDescent="0.15">
      <c r="AQ2669" s="822"/>
      <c r="AR2669" s="822"/>
      <c r="AS2669" s="1659"/>
      <c r="AT2669" s="822"/>
    </row>
    <row r="2670" spans="43:46" x14ac:dyDescent="0.15">
      <c r="AQ2670" s="1659"/>
      <c r="AR2670" s="1659"/>
      <c r="AS2670" s="822"/>
      <c r="AT2670" s="822"/>
    </row>
    <row r="2671" spans="43:46" x14ac:dyDescent="0.15">
      <c r="AQ2671" s="822"/>
      <c r="AR2671" s="822"/>
      <c r="AS2671" s="822"/>
      <c r="AT2671" s="822"/>
    </row>
    <row r="2672" spans="43:46" x14ac:dyDescent="0.15">
      <c r="AQ2672" s="822"/>
      <c r="AR2672" s="822"/>
      <c r="AS2672" s="1659"/>
      <c r="AT2672" s="822"/>
    </row>
    <row r="2673" spans="43:46" x14ac:dyDescent="0.15">
      <c r="AQ2673" s="822"/>
      <c r="AR2673" s="822"/>
      <c r="AS2673" s="822"/>
      <c r="AT2673" s="822"/>
    </row>
    <row r="2674" spans="43:46" x14ac:dyDescent="0.15">
      <c r="AQ2674" s="822"/>
      <c r="AR2674" s="822"/>
      <c r="AS2674" s="1659"/>
      <c r="AT2674" s="822"/>
    </row>
    <row r="2675" spans="43:46" x14ac:dyDescent="0.15">
      <c r="AQ2675" s="822"/>
      <c r="AR2675" s="822"/>
      <c r="AS2675" s="1659"/>
      <c r="AT2675" s="822"/>
    </row>
    <row r="2676" spans="43:46" x14ac:dyDescent="0.15">
      <c r="AQ2676" s="822"/>
      <c r="AR2676" s="822"/>
      <c r="AS2676" s="1659"/>
      <c r="AT2676" s="822"/>
    </row>
    <row r="2677" spans="43:46" x14ac:dyDescent="0.15">
      <c r="AQ2677" s="822"/>
      <c r="AR2677" s="822"/>
      <c r="AS2677" s="1659"/>
      <c r="AT2677" s="822"/>
    </row>
    <row r="2678" spans="43:46" x14ac:dyDescent="0.15">
      <c r="AQ2678" s="822"/>
      <c r="AR2678" s="822"/>
      <c r="AS2678" s="1659"/>
      <c r="AT2678" s="822"/>
    </row>
    <row r="2679" spans="43:46" x14ac:dyDescent="0.15">
      <c r="AQ2679" s="822"/>
      <c r="AR2679" s="822"/>
      <c r="AS2679" s="1659"/>
      <c r="AT2679" s="822"/>
    </row>
    <row r="2680" spans="43:46" x14ac:dyDescent="0.15">
      <c r="AQ2680" s="822"/>
      <c r="AR2680" s="822"/>
      <c r="AS2680" s="1659"/>
      <c r="AT2680" s="822"/>
    </row>
    <row r="2681" spans="43:46" x14ac:dyDescent="0.15">
      <c r="AQ2681" s="822"/>
      <c r="AR2681" s="822"/>
      <c r="AS2681" s="822"/>
      <c r="AT2681" s="822"/>
    </row>
    <row r="2682" spans="43:46" x14ac:dyDescent="0.15">
      <c r="AQ2682" s="1659"/>
      <c r="AR2682" s="1659"/>
      <c r="AS2682" s="1659"/>
      <c r="AT2682" s="1659"/>
    </row>
    <row r="2683" spans="43:46" x14ac:dyDescent="0.15">
      <c r="AQ2683" s="822"/>
      <c r="AR2683" s="822"/>
      <c r="AS2683" s="822"/>
      <c r="AT2683" s="1659"/>
    </row>
    <row r="2684" spans="43:46" x14ac:dyDescent="0.15">
      <c r="AS2684" s="822"/>
      <c r="AT2684" s="1659"/>
    </row>
    <row r="2685" spans="43:46" x14ac:dyDescent="0.15">
      <c r="AQ2685" s="822"/>
      <c r="AR2685" s="822"/>
      <c r="AS2685" s="1659"/>
      <c r="AT2685" s="822"/>
    </row>
    <row r="2686" spans="43:46" x14ac:dyDescent="0.15">
      <c r="AQ2686" s="822"/>
      <c r="AR2686" s="822"/>
      <c r="AS2686" s="822"/>
      <c r="AT2686" s="1659"/>
    </row>
    <row r="2687" spans="43:46" x14ac:dyDescent="0.15">
      <c r="AQ2687" s="1659"/>
      <c r="AR2687" s="1659"/>
      <c r="AS2687" s="822"/>
      <c r="AT2687" s="1659"/>
    </row>
    <row r="2688" spans="43:46" x14ac:dyDescent="0.15">
      <c r="AQ2688" s="822"/>
      <c r="AR2688" s="822"/>
      <c r="AS2688" s="1659"/>
      <c r="AT2688" s="822"/>
    </row>
    <row r="2689" spans="43:46" x14ac:dyDescent="0.15">
      <c r="AQ2689" s="822"/>
      <c r="AR2689" s="822"/>
      <c r="AS2689" s="822"/>
      <c r="AT2689" s="822"/>
    </row>
    <row r="2690" spans="43:46" x14ac:dyDescent="0.15">
      <c r="AQ2690" s="1659"/>
      <c r="AR2690" s="1659"/>
      <c r="AS2690" s="822"/>
      <c r="AT2690" s="822"/>
    </row>
    <row r="2691" spans="43:46" x14ac:dyDescent="0.15">
      <c r="AQ2691" s="822"/>
      <c r="AR2691" s="822"/>
      <c r="AS2691" s="822"/>
      <c r="AT2691" s="822"/>
    </row>
    <row r="2692" spans="43:46" x14ac:dyDescent="0.15">
      <c r="AQ2692" s="822"/>
      <c r="AR2692" s="822"/>
      <c r="AS2692" s="822"/>
      <c r="AT2692" s="822"/>
    </row>
    <row r="2693" spans="43:46" x14ac:dyDescent="0.15">
      <c r="AQ2693" s="842"/>
      <c r="AR2693" s="842"/>
      <c r="AS2693" s="822"/>
      <c r="AT2693" s="1659"/>
    </row>
    <row r="2694" spans="43:46" x14ac:dyDescent="0.15">
      <c r="AS2694" s="822"/>
      <c r="AT2694" s="822"/>
    </row>
    <row r="2695" spans="43:46" x14ac:dyDescent="0.15">
      <c r="AQ2695" s="842"/>
      <c r="AR2695" s="842"/>
      <c r="AS2695" s="822"/>
      <c r="AT2695" s="822"/>
    </row>
    <row r="2696" spans="43:46" x14ac:dyDescent="0.15">
      <c r="AQ2696" s="842"/>
      <c r="AR2696" s="842"/>
      <c r="AS2696" s="822"/>
      <c r="AT2696" s="1659"/>
    </row>
    <row r="2697" spans="43:46" x14ac:dyDescent="0.15">
      <c r="AQ2697" s="822"/>
      <c r="AR2697" s="822"/>
      <c r="AS2697" s="822"/>
      <c r="AT2697" s="822"/>
    </row>
    <row r="2698" spans="43:46" x14ac:dyDescent="0.15">
      <c r="AQ2698" s="822"/>
      <c r="AR2698" s="822"/>
      <c r="AS2698" s="1659"/>
      <c r="AT2698" s="822"/>
    </row>
    <row r="2699" spans="43:46" x14ac:dyDescent="0.15">
      <c r="AQ2699" s="822"/>
      <c r="AR2699" s="822"/>
      <c r="AS2699" s="822"/>
      <c r="AT2699" s="1659"/>
    </row>
    <row r="2700" spans="43:46" x14ac:dyDescent="0.15">
      <c r="AQ2700" s="822"/>
      <c r="AR2700" s="822"/>
      <c r="AS2700" s="822"/>
      <c r="AT2700" s="822"/>
    </row>
    <row r="2701" spans="43:46" x14ac:dyDescent="0.15">
      <c r="AQ2701" s="822"/>
      <c r="AR2701" s="822"/>
      <c r="AS2701" s="822"/>
      <c r="AT2701" s="822"/>
    </row>
    <row r="2702" spans="43:46" x14ac:dyDescent="0.15">
      <c r="AQ2702" s="822"/>
      <c r="AR2702" s="822"/>
      <c r="AS2702" s="822"/>
      <c r="AT2702" s="822"/>
    </row>
    <row r="2703" spans="43:46" x14ac:dyDescent="0.15">
      <c r="AQ2703" s="822"/>
      <c r="AR2703" s="822"/>
      <c r="AS2703" s="822"/>
      <c r="AT2703" s="1659"/>
    </row>
    <row r="2704" spans="43:46" x14ac:dyDescent="0.15">
      <c r="AQ2704" s="822"/>
      <c r="AR2704" s="822"/>
      <c r="AS2704" s="822"/>
      <c r="AT2704" s="822"/>
    </row>
    <row r="2705" spans="43:46" x14ac:dyDescent="0.15">
      <c r="AQ2705" s="1659"/>
      <c r="AR2705" s="1659"/>
      <c r="AS2705" s="822"/>
    </row>
    <row r="2706" spans="43:46" x14ac:dyDescent="0.15">
      <c r="AQ2706" s="822"/>
      <c r="AR2706" s="822"/>
      <c r="AS2706" s="822"/>
      <c r="AT2706" s="1659"/>
    </row>
    <row r="2707" spans="43:46" x14ac:dyDescent="0.15">
      <c r="AQ2707" s="822"/>
      <c r="AR2707" s="822"/>
      <c r="AS2707" s="822"/>
      <c r="AT2707" s="822"/>
    </row>
    <row r="2708" spans="43:46" x14ac:dyDescent="0.15">
      <c r="AQ2708" s="1659"/>
      <c r="AR2708" s="1659"/>
      <c r="AS2708" s="822"/>
      <c r="AT2708" s="822"/>
    </row>
    <row r="2709" spans="43:46" x14ac:dyDescent="0.15">
      <c r="AQ2709" s="822"/>
      <c r="AR2709" s="822"/>
      <c r="AS2709" s="822"/>
      <c r="AT2709" s="1659"/>
    </row>
    <row r="2710" spans="43:46" x14ac:dyDescent="0.15">
      <c r="AQ2710" s="822"/>
      <c r="AR2710" s="822"/>
      <c r="AS2710" s="822"/>
      <c r="AT2710" s="822"/>
    </row>
    <row r="2711" spans="43:46" x14ac:dyDescent="0.15">
      <c r="AS2711" s="1659"/>
      <c r="AT2711" s="822"/>
    </row>
    <row r="2712" spans="43:46" x14ac:dyDescent="0.15">
      <c r="AQ2712" s="822"/>
      <c r="AR2712" s="822"/>
      <c r="AS2712" s="822"/>
      <c r="AT2712" s="1659"/>
    </row>
    <row r="2713" spans="43:46" x14ac:dyDescent="0.15">
      <c r="AQ2713" s="822"/>
      <c r="AR2713" s="822"/>
      <c r="AS2713" s="1659"/>
      <c r="AT2713" s="822"/>
    </row>
    <row r="2714" spans="43:46" x14ac:dyDescent="0.15">
      <c r="AQ2714" s="1659"/>
      <c r="AR2714" s="1659"/>
      <c r="AS2714" s="822"/>
      <c r="AT2714" s="822"/>
    </row>
    <row r="2715" spans="43:46" x14ac:dyDescent="0.15">
      <c r="AR2715" s="822"/>
      <c r="AS2715" s="822"/>
      <c r="AT2715" s="822"/>
    </row>
    <row r="2716" spans="43:46" x14ac:dyDescent="0.15">
      <c r="AS2716" s="822"/>
      <c r="AT2716" s="822"/>
    </row>
    <row r="2717" spans="43:46" x14ac:dyDescent="0.15">
      <c r="AS2717" s="822"/>
      <c r="AT2717" s="822"/>
    </row>
    <row r="2718" spans="43:46" x14ac:dyDescent="0.15">
      <c r="AQ2718" s="822"/>
      <c r="AR2718" s="822"/>
      <c r="AS2718" s="822"/>
      <c r="AT2718" s="822"/>
    </row>
    <row r="2719" spans="43:46" x14ac:dyDescent="0.15">
      <c r="AQ2719" s="822"/>
      <c r="AR2719" s="822"/>
      <c r="AS2719" s="822"/>
      <c r="AT2719" s="822"/>
    </row>
    <row r="2720" spans="43:46" x14ac:dyDescent="0.15">
      <c r="AQ2720" s="822"/>
      <c r="AR2720" s="822"/>
      <c r="AS2720" s="1659"/>
      <c r="AT2720" s="1659"/>
    </row>
    <row r="2721" spans="43:46" x14ac:dyDescent="0.15">
      <c r="AQ2721" s="822"/>
      <c r="AR2721" s="822"/>
      <c r="AS2721" s="1659"/>
      <c r="AT2721" s="822"/>
    </row>
    <row r="2722" spans="43:46" x14ac:dyDescent="0.15">
      <c r="AQ2722" s="1659"/>
      <c r="AR2722" s="1659"/>
      <c r="AS2722" s="822"/>
      <c r="AT2722" s="1659"/>
    </row>
    <row r="2723" spans="43:46" x14ac:dyDescent="0.15">
      <c r="AQ2723" s="822"/>
      <c r="AR2723" s="822"/>
      <c r="AS2723" s="822"/>
      <c r="AT2723" s="822"/>
    </row>
    <row r="2724" spans="43:46" x14ac:dyDescent="0.15">
      <c r="AQ2724" s="822"/>
      <c r="AR2724" s="822"/>
      <c r="AS2724" s="822"/>
      <c r="AT2724" s="822"/>
    </row>
    <row r="2725" spans="43:46" x14ac:dyDescent="0.15">
      <c r="AQ2725" s="1659"/>
      <c r="AR2725" s="1659"/>
      <c r="AT2725" s="1659"/>
    </row>
    <row r="2726" spans="43:46" x14ac:dyDescent="0.15">
      <c r="AQ2726" s="1659"/>
      <c r="AR2726" s="1659"/>
      <c r="AS2726" s="822"/>
      <c r="AT2726" s="822"/>
    </row>
    <row r="2727" spans="43:46" x14ac:dyDescent="0.15">
      <c r="AQ2727" s="822"/>
      <c r="AR2727" s="822"/>
      <c r="AS2727" s="822"/>
      <c r="AT2727" s="822"/>
    </row>
    <row r="2728" spans="43:46" x14ac:dyDescent="0.15">
      <c r="AQ2728" s="822"/>
      <c r="AR2728" s="822"/>
      <c r="AS2728" s="1659"/>
      <c r="AT2728" s="1659"/>
    </row>
    <row r="2729" spans="43:46" x14ac:dyDescent="0.15">
      <c r="AQ2729" s="822"/>
      <c r="AR2729" s="822"/>
      <c r="AS2729" s="1659"/>
      <c r="AT2729" s="822"/>
    </row>
    <row r="2730" spans="43:46" x14ac:dyDescent="0.15">
      <c r="AQ2730" s="1659"/>
      <c r="AR2730" s="1659"/>
      <c r="AS2730" s="822"/>
      <c r="AT2730" s="822"/>
    </row>
    <row r="2731" spans="43:46" x14ac:dyDescent="0.15">
      <c r="AQ2731" s="1659"/>
      <c r="AR2731" s="1659"/>
      <c r="AS2731" s="1659"/>
      <c r="AT2731" s="822"/>
    </row>
    <row r="2732" spans="43:46" x14ac:dyDescent="0.15">
      <c r="AQ2732" s="1659"/>
      <c r="AR2732" s="1659"/>
      <c r="AS2732" s="822"/>
      <c r="AT2732" s="822"/>
    </row>
    <row r="2733" spans="43:46" x14ac:dyDescent="0.15">
      <c r="AQ2733" s="822"/>
      <c r="AR2733" s="822"/>
      <c r="AS2733" s="822"/>
      <c r="AT2733" s="822"/>
    </row>
    <row r="2734" spans="43:46" x14ac:dyDescent="0.15">
      <c r="AQ2734" s="822"/>
      <c r="AR2734" s="822"/>
      <c r="AS2734" s="842"/>
      <c r="AT2734" s="822"/>
    </row>
    <row r="2735" spans="43:46" x14ac:dyDescent="0.15">
      <c r="AQ2735" s="822"/>
      <c r="AR2735" s="822"/>
      <c r="AT2735" s="822"/>
    </row>
    <row r="2736" spans="43:46" x14ac:dyDescent="0.15">
      <c r="AQ2736" s="822"/>
      <c r="AR2736" s="822"/>
      <c r="AS2736" s="842"/>
      <c r="AT2736" s="822"/>
    </row>
    <row r="2737" spans="43:46" x14ac:dyDescent="0.15">
      <c r="AS2737" s="842"/>
      <c r="AT2737" s="822"/>
    </row>
    <row r="2738" spans="43:46" x14ac:dyDescent="0.15">
      <c r="AQ2738" s="1659"/>
      <c r="AR2738" s="1659"/>
      <c r="AS2738" s="1659"/>
    </row>
    <row r="2739" spans="43:46" x14ac:dyDescent="0.15">
      <c r="AQ2739" s="822"/>
      <c r="AR2739" s="822"/>
      <c r="AS2739" s="1659"/>
      <c r="AT2739" s="822"/>
    </row>
    <row r="2740" spans="43:46" x14ac:dyDescent="0.15">
      <c r="AQ2740" s="1659"/>
      <c r="AR2740" s="1659"/>
      <c r="AS2740" s="1659"/>
      <c r="AT2740" s="822"/>
    </row>
    <row r="2741" spans="43:46" x14ac:dyDescent="0.15">
      <c r="AQ2741" s="822"/>
      <c r="AR2741" s="822"/>
      <c r="AS2741" s="1659"/>
      <c r="AT2741" s="822"/>
    </row>
    <row r="2742" spans="43:46" x14ac:dyDescent="0.15">
      <c r="AQ2742" s="822"/>
      <c r="AR2742" s="822"/>
      <c r="AS2742" s="1659"/>
      <c r="AT2742" s="822"/>
    </row>
    <row r="2743" spans="43:46" x14ac:dyDescent="0.15">
      <c r="AQ2743" s="842"/>
      <c r="AR2743" s="842"/>
      <c r="AS2743" s="1659"/>
      <c r="AT2743" s="822"/>
    </row>
    <row r="2744" spans="43:46" x14ac:dyDescent="0.15">
      <c r="AQ2744" s="842"/>
      <c r="AR2744" s="842"/>
      <c r="AS2744" s="1659"/>
      <c r="AT2744" s="822"/>
    </row>
    <row r="2745" spans="43:46" x14ac:dyDescent="0.15">
      <c r="AQ2745" s="842"/>
      <c r="AR2745" s="842"/>
      <c r="AS2745" s="822"/>
      <c r="AT2745" s="822"/>
    </row>
    <row r="2746" spans="43:46" x14ac:dyDescent="0.15">
      <c r="AS2746" s="1659"/>
      <c r="AT2746" s="822"/>
    </row>
    <row r="2747" spans="43:46" x14ac:dyDescent="0.15">
      <c r="AQ2747" s="822"/>
      <c r="AR2747" s="822"/>
      <c r="AS2747" s="822"/>
    </row>
    <row r="2748" spans="43:46" x14ac:dyDescent="0.15">
      <c r="AQ2748" s="822"/>
      <c r="AR2748" s="822"/>
      <c r="AS2748" s="822"/>
    </row>
    <row r="2749" spans="43:46" x14ac:dyDescent="0.15">
      <c r="AQ2749" s="1659"/>
      <c r="AR2749" s="1659"/>
      <c r="AS2749" s="1659"/>
    </row>
    <row r="2750" spans="43:46" x14ac:dyDescent="0.15">
      <c r="AQ2750" s="822"/>
      <c r="AR2750" s="822"/>
      <c r="AS2750" s="822"/>
      <c r="AT2750" s="822"/>
    </row>
    <row r="2751" spans="43:46" x14ac:dyDescent="0.15">
      <c r="AQ2751" s="822"/>
      <c r="AR2751" s="822"/>
      <c r="AS2751" s="822"/>
      <c r="AT2751" s="822"/>
    </row>
    <row r="2752" spans="43:46" x14ac:dyDescent="0.15">
      <c r="AQ2752" s="822"/>
      <c r="AR2752" s="822"/>
      <c r="AT2752" s="822"/>
    </row>
    <row r="2753" spans="43:46" x14ac:dyDescent="0.15">
      <c r="AQ2753" s="1659"/>
      <c r="AR2753" s="1659"/>
      <c r="AS2753" s="822"/>
      <c r="AT2753" s="822"/>
    </row>
    <row r="2754" spans="43:46" x14ac:dyDescent="0.15">
      <c r="AQ2754" s="822"/>
      <c r="AR2754" s="822"/>
      <c r="AS2754" s="822"/>
      <c r="AT2754" s="822"/>
    </row>
    <row r="2755" spans="43:46" x14ac:dyDescent="0.15">
      <c r="AQ2755" s="1659"/>
      <c r="AR2755" s="1659"/>
      <c r="AS2755" s="1659"/>
      <c r="AT2755" s="822"/>
    </row>
    <row r="2756" spans="43:46" x14ac:dyDescent="0.15">
      <c r="AQ2756" s="822"/>
      <c r="AR2756" s="822"/>
      <c r="AT2756" s="822"/>
    </row>
    <row r="2757" spans="43:46" x14ac:dyDescent="0.15">
      <c r="AQ2757" s="822"/>
      <c r="AR2757" s="822"/>
      <c r="AT2757" s="822"/>
    </row>
    <row r="2758" spans="43:46" x14ac:dyDescent="0.15">
      <c r="AQ2758" s="1659"/>
      <c r="AR2758" s="1659"/>
      <c r="AT2758" s="1659"/>
    </row>
    <row r="2759" spans="43:46" x14ac:dyDescent="0.15">
      <c r="AQ2759" s="822"/>
      <c r="AR2759" s="822"/>
      <c r="AS2759" s="822"/>
      <c r="AT2759" s="1659"/>
    </row>
    <row r="2760" spans="43:46" x14ac:dyDescent="0.15">
      <c r="AQ2760" s="822"/>
      <c r="AR2760" s="822"/>
      <c r="AT2760" s="1659"/>
    </row>
    <row r="2761" spans="43:46" x14ac:dyDescent="0.15">
      <c r="AQ2761" s="1659"/>
      <c r="AR2761" s="1659"/>
      <c r="AS2761" s="822"/>
      <c r="AT2761" s="822"/>
    </row>
    <row r="2762" spans="43:46" x14ac:dyDescent="0.15">
      <c r="AQ2762" s="822"/>
      <c r="AR2762" s="822"/>
      <c r="AT2762" s="822"/>
    </row>
    <row r="2763" spans="43:46" x14ac:dyDescent="0.15">
      <c r="AQ2763" s="822"/>
      <c r="AR2763" s="822"/>
      <c r="AT2763" s="822"/>
    </row>
    <row r="2764" spans="43:46" x14ac:dyDescent="0.15">
      <c r="AQ2764" s="1659"/>
      <c r="AR2764" s="1659"/>
      <c r="AS2764" s="822"/>
      <c r="AT2764" s="822"/>
    </row>
    <row r="2765" spans="43:46" x14ac:dyDescent="0.15">
      <c r="AQ2765" s="822"/>
      <c r="AR2765" s="822"/>
      <c r="AT2765" s="822"/>
    </row>
    <row r="2766" spans="43:46" x14ac:dyDescent="0.15">
      <c r="AQ2766" s="822"/>
      <c r="AR2766" s="822"/>
    </row>
    <row r="2767" spans="43:46" x14ac:dyDescent="0.15">
      <c r="AQ2767" s="1659"/>
      <c r="AR2767" s="1659"/>
      <c r="AS2767" s="822"/>
      <c r="AT2767" s="1659"/>
    </row>
    <row r="2768" spans="43:46" x14ac:dyDescent="0.15">
      <c r="AQ2768" s="822"/>
      <c r="AR2768" s="822"/>
      <c r="AT2768" s="822"/>
    </row>
    <row r="2769" spans="43:46" x14ac:dyDescent="0.15">
      <c r="AQ2769" s="822"/>
      <c r="AR2769" s="822"/>
      <c r="AS2769" s="822"/>
      <c r="AT2769" s="1659"/>
    </row>
    <row r="2770" spans="43:46" x14ac:dyDescent="0.15">
      <c r="AQ2770" s="822"/>
      <c r="AR2770" s="822"/>
      <c r="AS2770" s="1659"/>
      <c r="AT2770" s="842"/>
    </row>
    <row r="2771" spans="43:46" x14ac:dyDescent="0.15">
      <c r="AQ2771" s="822"/>
      <c r="AR2771" s="822"/>
      <c r="AT2771" s="822"/>
    </row>
    <row r="2772" spans="43:46" x14ac:dyDescent="0.15">
      <c r="AQ2772" s="1659"/>
      <c r="AR2772" s="1659"/>
      <c r="AT2772" s="1659"/>
    </row>
    <row r="2773" spans="43:46" x14ac:dyDescent="0.15">
      <c r="AQ2773" s="1659"/>
      <c r="AR2773" s="1659"/>
      <c r="AT2773" s="822"/>
    </row>
    <row r="2774" spans="43:46" x14ac:dyDescent="0.15">
      <c r="AQ2774" s="1659"/>
      <c r="AR2774" s="822"/>
      <c r="AS2774" s="822"/>
      <c r="AT2774" s="822"/>
    </row>
    <row r="2775" spans="43:46" x14ac:dyDescent="0.15">
      <c r="AQ2775" s="1659"/>
      <c r="AR2775" s="1659"/>
      <c r="AS2775" s="822"/>
      <c r="AT2775" s="842"/>
    </row>
    <row r="2776" spans="43:46" x14ac:dyDescent="0.15">
      <c r="AQ2776" s="1659"/>
      <c r="AR2776" s="1659"/>
      <c r="AS2776" s="822"/>
    </row>
    <row r="2777" spans="43:46" x14ac:dyDescent="0.15">
      <c r="AQ2777" s="822"/>
      <c r="AR2777" s="822"/>
      <c r="AS2777" s="822"/>
      <c r="AT2777" s="842"/>
    </row>
    <row r="2778" spans="43:46" x14ac:dyDescent="0.15">
      <c r="AQ2778" s="1659"/>
      <c r="AR2778" s="1659"/>
      <c r="AS2778" s="822"/>
      <c r="AT2778" s="842"/>
    </row>
    <row r="2779" spans="43:46" x14ac:dyDescent="0.15">
      <c r="AQ2779" s="1659"/>
      <c r="AR2779" s="1659"/>
      <c r="AT2779" s="822"/>
    </row>
    <row r="2780" spans="43:46" x14ac:dyDescent="0.15">
      <c r="AQ2780" s="822"/>
      <c r="AR2780" s="822"/>
      <c r="AS2780" s="1659"/>
      <c r="AT2780" s="822"/>
    </row>
    <row r="2781" spans="43:46" x14ac:dyDescent="0.15">
      <c r="AS2781" s="822"/>
      <c r="AT2781" s="822"/>
    </row>
    <row r="2782" spans="43:46" x14ac:dyDescent="0.15">
      <c r="AQ2782" s="1659"/>
      <c r="AR2782" s="1659"/>
      <c r="AS2782" s="1659"/>
      <c r="AT2782" s="822"/>
    </row>
    <row r="2783" spans="43:46" x14ac:dyDescent="0.15">
      <c r="AQ2783" s="822"/>
      <c r="AR2783" s="822"/>
      <c r="AS2783" s="822"/>
      <c r="AT2783" s="822"/>
    </row>
    <row r="2784" spans="43:46" x14ac:dyDescent="0.15">
      <c r="AQ2784" s="1659"/>
      <c r="AR2784" s="1659"/>
      <c r="AS2784" s="822"/>
      <c r="AT2784" s="822"/>
    </row>
    <row r="2785" spans="43:46" x14ac:dyDescent="0.15">
      <c r="AQ2785" s="1659"/>
      <c r="AR2785" s="1659"/>
      <c r="AS2785" s="842"/>
      <c r="AT2785" s="822"/>
    </row>
    <row r="2786" spans="43:46" x14ac:dyDescent="0.15">
      <c r="AQ2786" s="822"/>
      <c r="AR2786" s="822"/>
      <c r="AS2786" s="842"/>
      <c r="AT2786" s="822"/>
    </row>
    <row r="2787" spans="43:46" x14ac:dyDescent="0.15">
      <c r="AQ2787" s="1659"/>
      <c r="AR2787" s="1659"/>
      <c r="AS2787" s="842"/>
      <c r="AT2787" s="1659"/>
    </row>
    <row r="2788" spans="43:46" x14ac:dyDescent="0.15">
      <c r="AQ2788" s="822"/>
      <c r="AR2788" s="822"/>
      <c r="AT2788" s="822"/>
    </row>
    <row r="2789" spans="43:46" x14ac:dyDescent="0.15">
      <c r="AQ2789" s="1659"/>
      <c r="AR2789" s="1659"/>
      <c r="AS2789" s="1659"/>
      <c r="AT2789" s="822"/>
    </row>
    <row r="2790" spans="43:46" x14ac:dyDescent="0.15">
      <c r="AQ2790" s="1659"/>
      <c r="AR2790" s="1659"/>
      <c r="AS2790" s="822"/>
      <c r="AT2790" s="1659"/>
    </row>
    <row r="2791" spans="43:46" x14ac:dyDescent="0.15">
      <c r="AQ2791" s="822"/>
      <c r="AR2791" s="822"/>
      <c r="AS2791" s="1659"/>
      <c r="AT2791" s="822"/>
    </row>
    <row r="2792" spans="43:46" x14ac:dyDescent="0.15">
      <c r="AQ2792" s="822"/>
      <c r="AR2792" s="822"/>
      <c r="AS2792" s="1659"/>
      <c r="AT2792" s="822"/>
    </row>
    <row r="2793" spans="43:46" x14ac:dyDescent="0.15">
      <c r="AQ2793" s="822"/>
      <c r="AR2793" s="822"/>
      <c r="AS2793" s="1659"/>
    </row>
    <row r="2794" spans="43:46" x14ac:dyDescent="0.15">
      <c r="AQ2794" s="822"/>
      <c r="AR2794" s="822"/>
      <c r="AS2794" s="1659"/>
      <c r="AT2794" s="822"/>
    </row>
    <row r="2795" spans="43:46" x14ac:dyDescent="0.15">
      <c r="AQ2795" s="822"/>
      <c r="AR2795" s="822"/>
      <c r="AS2795" s="1659"/>
      <c r="AT2795" s="822"/>
    </row>
    <row r="2796" spans="43:46" x14ac:dyDescent="0.15">
      <c r="AQ2796" s="822"/>
      <c r="AR2796" s="822"/>
      <c r="AS2796" s="822"/>
      <c r="AT2796" s="1659"/>
    </row>
    <row r="2797" spans="43:46" x14ac:dyDescent="0.15">
      <c r="AQ2797" s="822"/>
      <c r="AR2797" s="822"/>
      <c r="AS2797" s="1659"/>
      <c r="AT2797" s="1659"/>
    </row>
    <row r="2798" spans="43:46" x14ac:dyDescent="0.15">
      <c r="AQ2798" s="822"/>
      <c r="AR2798" s="822"/>
      <c r="AS2798" s="822"/>
    </row>
    <row r="2799" spans="43:46" x14ac:dyDescent="0.15">
      <c r="AQ2799" s="822"/>
      <c r="AR2799" s="822"/>
      <c r="AS2799" s="822"/>
    </row>
    <row r="2800" spans="43:46" x14ac:dyDescent="0.15">
      <c r="AQ2800" s="822"/>
      <c r="AR2800" s="822"/>
      <c r="AS2800" s="1659"/>
      <c r="AT2800" s="822"/>
    </row>
    <row r="2801" spans="43:46" x14ac:dyDescent="0.15">
      <c r="AQ2801" s="822"/>
      <c r="AR2801" s="822"/>
      <c r="AS2801" s="822"/>
      <c r="AT2801" s="822"/>
    </row>
    <row r="2802" spans="43:46" x14ac:dyDescent="0.15">
      <c r="AQ2802" s="822"/>
      <c r="AR2802" s="822"/>
      <c r="AS2802" s="822"/>
      <c r="AT2802" s="822"/>
    </row>
    <row r="2803" spans="43:46" x14ac:dyDescent="0.15">
      <c r="AQ2803" s="1659"/>
      <c r="AR2803" s="1659"/>
      <c r="AS2803" s="1659"/>
      <c r="AT2803" s="822"/>
    </row>
    <row r="2804" spans="43:46" x14ac:dyDescent="0.15">
      <c r="AQ2804" s="822"/>
      <c r="AR2804" s="1659"/>
      <c r="AS2804" s="822"/>
      <c r="AT2804" s="822"/>
    </row>
    <row r="2805" spans="43:46" x14ac:dyDescent="0.15">
      <c r="AQ2805" s="822"/>
      <c r="AR2805" s="822"/>
      <c r="AS2805" s="822"/>
      <c r="AT2805" s="822"/>
    </row>
    <row r="2806" spans="43:46" x14ac:dyDescent="0.15">
      <c r="AQ2806" s="1659"/>
      <c r="AR2806" s="1659"/>
      <c r="AS2806" s="1659"/>
      <c r="AT2806" s="1659"/>
    </row>
    <row r="2807" spans="43:46" x14ac:dyDescent="0.15">
      <c r="AQ2807" s="822"/>
      <c r="AR2807" s="822"/>
      <c r="AS2807" s="1659"/>
      <c r="AT2807" s="822"/>
    </row>
    <row r="2808" spans="43:46" x14ac:dyDescent="0.15">
      <c r="AQ2808" s="822"/>
      <c r="AR2808" s="822"/>
      <c r="AS2808" s="822"/>
      <c r="AT2808" s="822"/>
    </row>
    <row r="2809" spans="43:46" x14ac:dyDescent="0.15">
      <c r="AS2809" s="1659"/>
    </row>
    <row r="2810" spans="43:46" x14ac:dyDescent="0.15">
      <c r="AQ2810" s="822"/>
      <c r="AR2810" s="822"/>
      <c r="AS2810" s="822"/>
      <c r="AT2810" s="1659"/>
    </row>
    <row r="2811" spans="43:46" x14ac:dyDescent="0.15">
      <c r="AQ2811" s="822"/>
      <c r="AR2811" s="822"/>
      <c r="AS2811" s="822"/>
      <c r="AT2811" s="822"/>
    </row>
    <row r="2812" spans="43:46" x14ac:dyDescent="0.15">
      <c r="AQ2812" s="822"/>
      <c r="AR2812" s="822"/>
      <c r="AS2812" s="822"/>
      <c r="AT2812" s="822"/>
    </row>
    <row r="2813" spans="43:46" x14ac:dyDescent="0.15">
      <c r="AQ2813" s="822"/>
      <c r="AR2813" s="822"/>
      <c r="AS2813" s="822"/>
      <c r="AT2813" s="822"/>
    </row>
    <row r="2814" spans="43:46" x14ac:dyDescent="0.15">
      <c r="AQ2814" s="822"/>
      <c r="AR2814" s="822"/>
      <c r="AS2814" s="1659"/>
      <c r="AT2814" s="822"/>
    </row>
    <row r="2815" spans="43:46" x14ac:dyDescent="0.15">
      <c r="AQ2815" s="822"/>
      <c r="AR2815" s="822"/>
      <c r="AS2815" s="1659"/>
      <c r="AT2815" s="822"/>
    </row>
    <row r="2816" spans="43:46" x14ac:dyDescent="0.15">
      <c r="AQ2816" s="822"/>
      <c r="AR2816" s="1659"/>
      <c r="AS2816" s="1659"/>
      <c r="AT2816" s="822"/>
    </row>
    <row r="2817" spans="43:46" x14ac:dyDescent="0.15">
      <c r="AQ2817" s="822"/>
      <c r="AR2817" s="822"/>
      <c r="AS2817" s="822"/>
      <c r="AT2817" s="822"/>
    </row>
    <row r="2818" spans="43:46" x14ac:dyDescent="0.15">
      <c r="AQ2818" s="822"/>
      <c r="AR2818" s="822"/>
      <c r="AS2818" s="1659"/>
      <c r="AT2818" s="822"/>
    </row>
    <row r="2819" spans="43:46" x14ac:dyDescent="0.15">
      <c r="AQ2819" s="822"/>
      <c r="AR2819" s="822"/>
      <c r="AS2819" s="822"/>
      <c r="AT2819" s="822"/>
    </row>
    <row r="2820" spans="43:46" x14ac:dyDescent="0.15">
      <c r="AQ2820" s="822"/>
      <c r="AR2820" s="822"/>
      <c r="AS2820" s="822"/>
      <c r="AT2820" s="822"/>
    </row>
    <row r="2821" spans="43:46" x14ac:dyDescent="0.15">
      <c r="AQ2821" s="822"/>
      <c r="AR2821" s="822"/>
      <c r="AS2821" s="822"/>
    </row>
    <row r="2822" spans="43:46" x14ac:dyDescent="0.15">
      <c r="AQ2822" s="1659"/>
      <c r="AR2822" s="1659"/>
      <c r="AS2822" s="822"/>
      <c r="AT2822" s="822"/>
    </row>
    <row r="2823" spans="43:46" x14ac:dyDescent="0.15">
      <c r="AQ2823" s="822"/>
      <c r="AR2823" s="822"/>
      <c r="AT2823" s="822"/>
    </row>
    <row r="2824" spans="43:46" x14ac:dyDescent="0.15">
      <c r="AQ2824" s="1659"/>
      <c r="AR2824" s="822"/>
      <c r="AS2824" s="822"/>
      <c r="AT2824" s="1659"/>
    </row>
    <row r="2825" spans="43:46" x14ac:dyDescent="0.15">
      <c r="AQ2825" s="1659"/>
      <c r="AR2825" s="1659"/>
      <c r="AS2825" s="822"/>
      <c r="AT2825" s="822"/>
    </row>
    <row r="2826" spans="43:46" x14ac:dyDescent="0.15">
      <c r="AQ2826" s="1659"/>
      <c r="AR2826" s="822"/>
      <c r="AS2826" s="1659"/>
      <c r="AT2826" s="822"/>
    </row>
    <row r="2827" spans="43:46" x14ac:dyDescent="0.15">
      <c r="AQ2827" s="1659"/>
      <c r="AR2827" s="822"/>
      <c r="AS2827" s="822"/>
      <c r="AT2827" s="842"/>
    </row>
    <row r="2828" spans="43:46" x14ac:dyDescent="0.15">
      <c r="AQ2828" s="1659"/>
      <c r="AR2828" s="1659"/>
      <c r="AS2828" s="822"/>
      <c r="AT2828" s="842"/>
    </row>
    <row r="2829" spans="43:46" x14ac:dyDescent="0.15">
      <c r="AS2829" s="822"/>
      <c r="AT2829" s="842"/>
    </row>
    <row r="2830" spans="43:46" x14ac:dyDescent="0.15">
      <c r="AS2830" s="1659"/>
    </row>
    <row r="2831" spans="43:46" x14ac:dyDescent="0.15">
      <c r="AQ2831" s="1659"/>
      <c r="AR2831" s="822"/>
      <c r="AS2831" s="822"/>
    </row>
    <row r="2832" spans="43:46" x14ac:dyDescent="0.15">
      <c r="AQ2832" s="1659"/>
      <c r="AR2832" s="822"/>
      <c r="AT2832" s="822"/>
    </row>
    <row r="2833" spans="43:46" x14ac:dyDescent="0.15">
      <c r="AQ2833" s="1659"/>
      <c r="AR2833" s="822"/>
      <c r="AS2833" s="1659"/>
      <c r="AT2833" s="1659"/>
    </row>
    <row r="2834" spans="43:46" x14ac:dyDescent="0.15">
      <c r="AQ2834" s="1659"/>
      <c r="AR2834" s="1659"/>
      <c r="AS2834" s="822"/>
      <c r="AT2834" s="842"/>
    </row>
    <row r="2835" spans="43:46" x14ac:dyDescent="0.15">
      <c r="AQ2835" s="1659"/>
      <c r="AR2835" s="1659"/>
      <c r="AS2835" s="822"/>
      <c r="AT2835" s="842"/>
    </row>
    <row r="2836" spans="43:46" x14ac:dyDescent="0.15">
      <c r="AQ2836" s="822"/>
      <c r="AR2836" s="822"/>
      <c r="AS2836" s="822"/>
      <c r="AT2836" s="842"/>
    </row>
    <row r="2837" spans="43:46" x14ac:dyDescent="0.15">
      <c r="AQ2837" s="822"/>
      <c r="AR2837" s="822"/>
      <c r="AS2837" s="822"/>
      <c r="AT2837" s="842"/>
    </row>
    <row r="2838" spans="43:46" x14ac:dyDescent="0.15">
      <c r="AQ2838" s="1659"/>
      <c r="AR2838" s="1659"/>
      <c r="AS2838" s="822"/>
      <c r="AT2838" s="822"/>
    </row>
    <row r="2839" spans="43:46" x14ac:dyDescent="0.15">
      <c r="AQ2839" s="1659"/>
      <c r="AR2839" s="1659"/>
      <c r="AS2839" s="822"/>
      <c r="AT2839" s="1659"/>
    </row>
    <row r="2840" spans="43:46" x14ac:dyDescent="0.15">
      <c r="AQ2840" s="1659"/>
      <c r="AR2840" s="1659"/>
      <c r="AS2840" s="822"/>
      <c r="AT2840" s="822"/>
    </row>
    <row r="2841" spans="43:46" x14ac:dyDescent="0.15">
      <c r="AQ2841" s="1659"/>
      <c r="AR2841" s="1659"/>
      <c r="AS2841" s="822"/>
      <c r="AT2841" s="822"/>
    </row>
    <row r="2842" spans="43:46" x14ac:dyDescent="0.15">
      <c r="AQ2842" s="1659"/>
      <c r="AR2842" s="822"/>
      <c r="AS2842" s="822"/>
      <c r="AT2842" s="1659"/>
    </row>
    <row r="2843" spans="43:46" x14ac:dyDescent="0.15">
      <c r="AQ2843" s="1659"/>
      <c r="AR2843" s="1659"/>
      <c r="AS2843" s="822"/>
      <c r="AT2843" s="822"/>
    </row>
    <row r="2844" spans="43:46" x14ac:dyDescent="0.15">
      <c r="AQ2844" s="1659"/>
      <c r="AR2844" s="1659"/>
      <c r="AS2844" s="822"/>
      <c r="AT2844" s="822"/>
    </row>
    <row r="2845" spans="43:46" x14ac:dyDescent="0.15">
      <c r="AQ2845" s="822"/>
      <c r="AR2845" s="822"/>
      <c r="AS2845" s="822"/>
      <c r="AT2845" s="1659"/>
    </row>
    <row r="2846" spans="43:46" x14ac:dyDescent="0.15">
      <c r="AQ2846" s="1659"/>
      <c r="AR2846" s="1659"/>
      <c r="AS2846" s="1659"/>
      <c r="AT2846" s="822"/>
    </row>
    <row r="2847" spans="43:46" x14ac:dyDescent="0.15">
      <c r="AQ2847" s="1659"/>
      <c r="AR2847" s="1659"/>
      <c r="AS2847" s="822"/>
      <c r="AT2847" s="822"/>
    </row>
    <row r="2848" spans="43:46" x14ac:dyDescent="0.15">
      <c r="AQ2848" s="822"/>
      <c r="AR2848" s="822"/>
      <c r="AS2848" s="822"/>
      <c r="AT2848" s="1659"/>
    </row>
    <row r="2849" spans="43:46" x14ac:dyDescent="0.15">
      <c r="AQ2849" s="822"/>
      <c r="AR2849" s="822"/>
      <c r="AS2849" s="1659"/>
      <c r="AT2849" s="822"/>
    </row>
    <row r="2850" spans="43:46" x14ac:dyDescent="0.15">
      <c r="AQ2850" s="1659"/>
      <c r="AR2850" s="1659"/>
      <c r="AS2850" s="822"/>
      <c r="AT2850" s="822"/>
    </row>
    <row r="2851" spans="43:46" x14ac:dyDescent="0.15">
      <c r="AQ2851" s="822"/>
      <c r="AR2851" s="822"/>
      <c r="AS2851" s="822"/>
      <c r="AT2851" s="1659"/>
    </row>
    <row r="2852" spans="43:46" x14ac:dyDescent="0.15">
      <c r="AQ2852" s="822"/>
      <c r="AR2852" s="822"/>
      <c r="AT2852" s="822"/>
    </row>
    <row r="2853" spans="43:46" x14ac:dyDescent="0.15">
      <c r="AQ2853" s="1659"/>
      <c r="AR2853" s="1659"/>
      <c r="AS2853" s="822"/>
      <c r="AT2853" s="822"/>
    </row>
    <row r="2854" spans="43:46" x14ac:dyDescent="0.15">
      <c r="AQ2854" s="1659"/>
      <c r="AR2854" s="1659"/>
      <c r="AS2854" s="822"/>
      <c r="AT2854" s="822"/>
    </row>
    <row r="2855" spans="43:46" x14ac:dyDescent="0.15">
      <c r="AQ2855" s="822"/>
      <c r="AR2855" s="822"/>
      <c r="AS2855" s="822"/>
      <c r="AT2855" s="1659"/>
    </row>
    <row r="2856" spans="43:46" x14ac:dyDescent="0.15">
      <c r="AQ2856" s="822"/>
      <c r="AR2856" s="822"/>
      <c r="AS2856" s="822"/>
      <c r="AT2856" s="1659"/>
    </row>
    <row r="2857" spans="43:46" x14ac:dyDescent="0.15">
      <c r="AQ2857" s="822"/>
      <c r="AR2857" s="822"/>
      <c r="AS2857" s="822"/>
      <c r="AT2857" s="822"/>
    </row>
    <row r="2858" spans="43:46" x14ac:dyDescent="0.15">
      <c r="AQ2858" s="822"/>
      <c r="AR2858" s="822"/>
      <c r="AS2858" s="822"/>
      <c r="AT2858" s="822"/>
    </row>
    <row r="2859" spans="43:46" x14ac:dyDescent="0.15">
      <c r="AQ2859" s="822"/>
      <c r="AR2859" s="822"/>
      <c r="AS2859" s="822"/>
      <c r="AT2859" s="822"/>
    </row>
    <row r="2860" spans="43:46" x14ac:dyDescent="0.15">
      <c r="AQ2860" s="1659"/>
      <c r="AR2860" s="1659"/>
      <c r="AS2860" s="822"/>
      <c r="AT2860" s="1659"/>
    </row>
    <row r="2861" spans="43:46" x14ac:dyDescent="0.15">
      <c r="AQ2861" s="822"/>
      <c r="AR2861" s="822"/>
      <c r="AS2861" s="822"/>
      <c r="AT2861" s="1659"/>
    </row>
    <row r="2862" spans="43:46" x14ac:dyDescent="0.15">
      <c r="AQ2862" s="822"/>
      <c r="AR2862" s="822"/>
      <c r="AS2862" s="822"/>
      <c r="AT2862" s="822"/>
    </row>
    <row r="2863" spans="43:46" x14ac:dyDescent="0.15">
      <c r="AQ2863" s="822"/>
      <c r="AR2863" s="822"/>
      <c r="AS2863" s="822"/>
      <c r="AT2863" s="1659"/>
    </row>
    <row r="2864" spans="43:46" x14ac:dyDescent="0.15">
      <c r="AQ2864" s="822"/>
      <c r="AR2864" s="822"/>
      <c r="AS2864" s="822"/>
      <c r="AT2864" s="1659"/>
    </row>
    <row r="2865" spans="43:46" x14ac:dyDescent="0.15">
      <c r="AQ2865" s="822"/>
      <c r="AR2865" s="822"/>
      <c r="AS2865" s="1659"/>
    </row>
    <row r="2866" spans="43:46" x14ac:dyDescent="0.15">
      <c r="AQ2866" s="1659"/>
      <c r="AR2866" s="1659"/>
      <c r="AS2866" s="822"/>
      <c r="AT2866" s="1659"/>
    </row>
    <row r="2867" spans="43:46" x14ac:dyDescent="0.15">
      <c r="AQ2867" s="1659"/>
      <c r="AR2867" s="1659"/>
      <c r="AS2867" s="1659"/>
      <c r="AT2867" s="1659"/>
    </row>
    <row r="2868" spans="43:46" x14ac:dyDescent="0.15">
      <c r="AQ2868" s="1659"/>
      <c r="AR2868" s="1659"/>
      <c r="AS2868" s="1659"/>
      <c r="AT2868" s="1659"/>
    </row>
    <row r="2869" spans="43:46" x14ac:dyDescent="0.15">
      <c r="AQ2869" s="842"/>
      <c r="AR2869" s="842"/>
      <c r="AS2869" s="1659"/>
      <c r="AT2869" s="822"/>
    </row>
    <row r="2870" spans="43:46" x14ac:dyDescent="0.15">
      <c r="AQ2870" s="822"/>
      <c r="AR2870" s="822"/>
      <c r="AS2870" s="1659"/>
      <c r="AT2870" s="1659"/>
    </row>
    <row r="2871" spans="43:46" x14ac:dyDescent="0.15">
      <c r="AQ2871" s="1659"/>
      <c r="AR2871" s="1659"/>
      <c r="AS2871" s="822"/>
      <c r="AT2871" s="1659"/>
    </row>
    <row r="2872" spans="43:46" x14ac:dyDescent="0.15">
      <c r="AQ2872" s="822"/>
      <c r="AR2872" s="822"/>
      <c r="AT2872" s="822"/>
    </row>
    <row r="2873" spans="43:46" x14ac:dyDescent="0.15">
      <c r="AQ2873" s="822"/>
      <c r="AR2873" s="822"/>
      <c r="AT2873" s="1659"/>
    </row>
    <row r="2874" spans="43:46" x14ac:dyDescent="0.15">
      <c r="AQ2874" s="822"/>
      <c r="AR2874" s="822"/>
      <c r="AS2874" s="1659"/>
      <c r="AT2874" s="822"/>
    </row>
    <row r="2875" spans="43:46" x14ac:dyDescent="0.15">
      <c r="AQ2875" s="822"/>
      <c r="AR2875" s="822"/>
      <c r="AS2875" s="1659"/>
      <c r="AT2875" s="822"/>
    </row>
    <row r="2876" spans="43:46" x14ac:dyDescent="0.15">
      <c r="AQ2876" s="822"/>
      <c r="AR2876" s="822"/>
      <c r="AS2876" s="1659"/>
      <c r="AT2876" s="1659"/>
    </row>
    <row r="2877" spans="43:46" x14ac:dyDescent="0.15">
      <c r="AQ2877" s="822"/>
      <c r="AR2877" s="822"/>
      <c r="AS2877" s="822"/>
      <c r="AT2877" s="822"/>
    </row>
    <row r="2878" spans="43:46" x14ac:dyDescent="0.15">
      <c r="AQ2878" s="822"/>
      <c r="AR2878" s="822"/>
      <c r="AS2878" s="1659"/>
      <c r="AT2878" s="822"/>
    </row>
    <row r="2879" spans="43:46" x14ac:dyDescent="0.15">
      <c r="AQ2879" s="822"/>
      <c r="AR2879" s="822"/>
      <c r="AS2879" s="1659"/>
      <c r="AT2879" s="822"/>
    </row>
    <row r="2880" spans="43:46" x14ac:dyDescent="0.15">
      <c r="AQ2880" s="822"/>
      <c r="AR2880" s="822"/>
      <c r="AS2880" s="1659"/>
      <c r="AT2880" s="822"/>
    </row>
    <row r="2881" spans="43:46" x14ac:dyDescent="0.15">
      <c r="AQ2881" s="822"/>
      <c r="AR2881" s="822"/>
      <c r="AS2881" s="1659"/>
      <c r="AT2881" s="822"/>
    </row>
    <row r="2882" spans="43:46" x14ac:dyDescent="0.15">
      <c r="AQ2882" s="822"/>
      <c r="AR2882" s="822"/>
      <c r="AS2882" s="1659"/>
      <c r="AT2882" s="822"/>
    </row>
    <row r="2883" spans="43:46" x14ac:dyDescent="0.15">
      <c r="AQ2883" s="822"/>
      <c r="AR2883" s="822"/>
      <c r="AS2883" s="822"/>
      <c r="AT2883" s="822"/>
    </row>
    <row r="2884" spans="43:46" x14ac:dyDescent="0.15">
      <c r="AQ2884" s="822"/>
      <c r="AR2884" s="822"/>
      <c r="AS2884" s="1659"/>
    </row>
    <row r="2885" spans="43:46" x14ac:dyDescent="0.15">
      <c r="AQ2885" s="822"/>
      <c r="AR2885" s="822"/>
      <c r="AS2885" s="1659"/>
    </row>
    <row r="2886" spans="43:46" x14ac:dyDescent="0.15">
      <c r="AQ2886" s="822"/>
      <c r="AR2886" s="822"/>
      <c r="AS2886" s="822"/>
    </row>
    <row r="2887" spans="43:46" x14ac:dyDescent="0.15">
      <c r="AQ2887" s="822"/>
      <c r="AR2887" s="822"/>
      <c r="AS2887" s="1659"/>
    </row>
    <row r="2888" spans="43:46" x14ac:dyDescent="0.15">
      <c r="AQ2888" s="822"/>
      <c r="AR2888" s="822"/>
      <c r="AS2888" s="1659"/>
      <c r="AT2888" s="822"/>
    </row>
    <row r="2889" spans="43:46" x14ac:dyDescent="0.15">
      <c r="AQ2889" s="822"/>
      <c r="AR2889" s="822"/>
      <c r="AS2889" s="822"/>
      <c r="AT2889" s="1659"/>
    </row>
    <row r="2890" spans="43:46" x14ac:dyDescent="0.15">
      <c r="AQ2890" s="822"/>
      <c r="AR2890" s="822"/>
      <c r="AS2890" s="1659"/>
      <c r="AT2890" s="842"/>
    </row>
    <row r="2891" spans="43:46" x14ac:dyDescent="0.15">
      <c r="AQ2891" s="822"/>
      <c r="AR2891" s="822"/>
      <c r="AS2891" s="1659"/>
      <c r="AT2891" s="822"/>
    </row>
    <row r="2892" spans="43:46" x14ac:dyDescent="0.15">
      <c r="AQ2892" s="1659"/>
      <c r="AR2892" s="1659"/>
      <c r="AS2892" s="822"/>
      <c r="AT2892" s="1659"/>
    </row>
    <row r="2893" spans="43:46" x14ac:dyDescent="0.15">
      <c r="AQ2893" s="822"/>
      <c r="AR2893" s="822"/>
      <c r="AS2893" s="822"/>
      <c r="AT2893" s="822"/>
    </row>
    <row r="2894" spans="43:46" x14ac:dyDescent="0.15">
      <c r="AQ2894" s="822"/>
      <c r="AR2894" s="822"/>
      <c r="AS2894" s="1659"/>
      <c r="AT2894" s="822"/>
    </row>
    <row r="2895" spans="43:46" x14ac:dyDescent="0.15">
      <c r="AQ2895" s="822"/>
      <c r="AR2895" s="822"/>
      <c r="AS2895" s="1659"/>
    </row>
    <row r="2896" spans="43:46" x14ac:dyDescent="0.15">
      <c r="AQ2896" s="822"/>
      <c r="AR2896" s="822"/>
      <c r="AS2896" s="822"/>
      <c r="AT2896" s="822"/>
    </row>
    <row r="2897" spans="43:46" x14ac:dyDescent="0.15">
      <c r="AS2897" s="1659"/>
      <c r="AT2897" s="822"/>
    </row>
    <row r="2898" spans="43:46" x14ac:dyDescent="0.15">
      <c r="AS2898" s="822"/>
      <c r="AT2898" s="822"/>
    </row>
    <row r="2899" spans="43:46" x14ac:dyDescent="0.15">
      <c r="AQ2899" s="822"/>
      <c r="AR2899" s="822"/>
      <c r="AS2899" s="822"/>
      <c r="AT2899" s="822"/>
    </row>
    <row r="2900" spans="43:46" x14ac:dyDescent="0.15">
      <c r="AQ2900" s="822"/>
      <c r="AR2900" s="822"/>
      <c r="AS2900" s="822"/>
      <c r="AT2900" s="822"/>
    </row>
    <row r="2901" spans="43:46" x14ac:dyDescent="0.15">
      <c r="AQ2901" s="822"/>
      <c r="AR2901" s="822"/>
      <c r="AS2901" s="822"/>
      <c r="AT2901" s="822"/>
    </row>
    <row r="2902" spans="43:46" x14ac:dyDescent="0.15">
      <c r="AQ2902" s="822"/>
      <c r="AR2902" s="822"/>
      <c r="AS2902" s="822"/>
      <c r="AT2902" s="842"/>
    </row>
    <row r="2903" spans="43:46" x14ac:dyDescent="0.15">
      <c r="AQ2903" s="822"/>
      <c r="AR2903" s="822"/>
      <c r="AS2903" s="822"/>
      <c r="AT2903" s="822"/>
    </row>
    <row r="2904" spans="43:46" x14ac:dyDescent="0.15">
      <c r="AS2904" s="1659"/>
      <c r="AT2904" s="822"/>
    </row>
    <row r="2905" spans="43:46" x14ac:dyDescent="0.15">
      <c r="AQ2905" s="822"/>
      <c r="AR2905" s="822"/>
      <c r="AS2905" s="822"/>
      <c r="AT2905" s="822"/>
    </row>
    <row r="2906" spans="43:46" x14ac:dyDescent="0.15">
      <c r="AQ2906" s="822"/>
      <c r="AR2906" s="822"/>
      <c r="AS2906" s="822"/>
      <c r="AT2906" s="822"/>
    </row>
    <row r="2907" spans="43:46" x14ac:dyDescent="0.15">
      <c r="AQ2907" s="822"/>
      <c r="AR2907" s="822"/>
      <c r="AS2907" s="822"/>
      <c r="AT2907" s="822"/>
    </row>
    <row r="2908" spans="43:46" x14ac:dyDescent="0.15">
      <c r="AQ2908" s="822"/>
      <c r="AR2908" s="822"/>
      <c r="AS2908" s="822"/>
      <c r="AT2908" s="1659"/>
    </row>
    <row r="2909" spans="43:46" x14ac:dyDescent="0.15">
      <c r="AQ2909" s="842"/>
      <c r="AR2909" s="842"/>
      <c r="AS2909" s="822"/>
      <c r="AT2909" s="822"/>
    </row>
    <row r="2910" spans="43:46" x14ac:dyDescent="0.15">
      <c r="AQ2910" s="822"/>
      <c r="AR2910" s="822"/>
      <c r="AS2910" s="822"/>
      <c r="AT2910" s="1659"/>
    </row>
    <row r="2911" spans="43:46" x14ac:dyDescent="0.15">
      <c r="AQ2911" s="822"/>
      <c r="AR2911" s="822"/>
      <c r="AS2911" s="822"/>
      <c r="AT2911" s="822"/>
    </row>
    <row r="2912" spans="43:46" x14ac:dyDescent="0.15">
      <c r="AS2912" s="822"/>
      <c r="AT2912" s="1659"/>
    </row>
    <row r="2913" spans="43:46" x14ac:dyDescent="0.15">
      <c r="AQ2913" s="822"/>
      <c r="AR2913" s="822"/>
      <c r="AS2913" s="1659"/>
      <c r="AT2913" s="1659"/>
    </row>
    <row r="2914" spans="43:46" x14ac:dyDescent="0.15">
      <c r="AQ2914" s="822"/>
      <c r="AR2914" s="822"/>
      <c r="AS2914" s="822"/>
      <c r="AT2914" s="1659"/>
    </row>
    <row r="2915" spans="43:46" x14ac:dyDescent="0.15">
      <c r="AQ2915" s="822"/>
      <c r="AR2915" s="822"/>
      <c r="AS2915" s="1659"/>
    </row>
    <row r="2916" spans="43:46" x14ac:dyDescent="0.15">
      <c r="AQ2916" s="822"/>
      <c r="AR2916" s="822"/>
      <c r="AS2916" s="822"/>
    </row>
    <row r="2917" spans="43:46" x14ac:dyDescent="0.15">
      <c r="AQ2917" s="822"/>
      <c r="AR2917" s="822"/>
      <c r="AS2917" s="822"/>
      <c r="AT2917" s="1659"/>
    </row>
    <row r="2918" spans="43:46" x14ac:dyDescent="0.15">
      <c r="AQ2918" s="822"/>
      <c r="AR2918" s="822"/>
      <c r="AS2918" s="1659"/>
      <c r="AT2918" s="1659"/>
    </row>
    <row r="2919" spans="43:46" x14ac:dyDescent="0.15">
      <c r="AQ2919" s="822"/>
      <c r="AR2919" s="822"/>
      <c r="AS2919" s="1659"/>
      <c r="AT2919" s="1659"/>
    </row>
    <row r="2920" spans="43:46" x14ac:dyDescent="0.15">
      <c r="AQ2920" s="822"/>
      <c r="AR2920" s="822"/>
      <c r="AS2920" s="1659"/>
      <c r="AT2920" s="1659"/>
    </row>
    <row r="2921" spans="43:46" x14ac:dyDescent="0.15">
      <c r="AQ2921" s="1659"/>
      <c r="AR2921" s="1659"/>
      <c r="AS2921" s="1659"/>
      <c r="AT2921" s="822"/>
    </row>
    <row r="2922" spans="43:46" x14ac:dyDescent="0.15">
      <c r="AQ2922" s="1659"/>
      <c r="AR2922" s="1659"/>
      <c r="AS2922" s="1659"/>
      <c r="AT2922" s="1659"/>
    </row>
    <row r="2923" spans="43:46" x14ac:dyDescent="0.15">
      <c r="AQ2923" s="1659"/>
      <c r="AR2923" s="1659"/>
      <c r="AS2923" s="1659"/>
      <c r="AT2923" s="822"/>
    </row>
    <row r="2924" spans="43:46" x14ac:dyDescent="0.15">
      <c r="AQ2924" s="822"/>
      <c r="AR2924" s="822"/>
      <c r="AS2924" s="1659"/>
      <c r="AT2924" s="1659"/>
    </row>
    <row r="2925" spans="43:46" x14ac:dyDescent="0.15">
      <c r="AQ2925" s="1659"/>
      <c r="AR2925" s="1659"/>
      <c r="AS2925" s="1659"/>
      <c r="AT2925" s="1659"/>
    </row>
    <row r="2926" spans="43:46" x14ac:dyDescent="0.15">
      <c r="AQ2926" s="1659"/>
      <c r="AR2926" s="1659"/>
      <c r="AS2926" s="1659"/>
      <c r="AT2926" s="1659"/>
    </row>
    <row r="2927" spans="43:46" x14ac:dyDescent="0.15">
      <c r="AQ2927" s="822"/>
      <c r="AR2927" s="822"/>
      <c r="AS2927" s="1659"/>
      <c r="AT2927" s="822"/>
    </row>
    <row r="2928" spans="43:46" x14ac:dyDescent="0.15">
      <c r="AQ2928" s="822"/>
      <c r="AR2928" s="822"/>
      <c r="AS2928" s="822"/>
      <c r="AT2928" s="1659"/>
    </row>
    <row r="2929" spans="43:46" x14ac:dyDescent="0.15">
      <c r="AQ2929" s="1659"/>
      <c r="AR2929" s="1659"/>
      <c r="AS2929" s="1659"/>
      <c r="AT2929" s="1659"/>
    </row>
    <row r="2930" spans="43:46" x14ac:dyDescent="0.15">
      <c r="AQ2930" s="1659"/>
      <c r="AR2930" s="1659"/>
      <c r="AS2930" s="1659"/>
      <c r="AT2930" s="822"/>
    </row>
    <row r="2931" spans="43:46" x14ac:dyDescent="0.15">
      <c r="AQ2931" s="822"/>
      <c r="AR2931" s="822"/>
      <c r="AS2931" s="1659"/>
      <c r="AT2931" s="1659"/>
    </row>
    <row r="2932" spans="43:46" x14ac:dyDescent="0.15">
      <c r="AQ2932" s="1659"/>
      <c r="AR2932" s="1659"/>
      <c r="AS2932" s="1659"/>
      <c r="AT2932" s="1659"/>
    </row>
    <row r="2933" spans="43:46" x14ac:dyDescent="0.15">
      <c r="AQ2933" s="822"/>
      <c r="AR2933" s="822"/>
      <c r="AS2933" s="1659"/>
    </row>
    <row r="2934" spans="43:46" x14ac:dyDescent="0.15">
      <c r="AQ2934" s="822"/>
      <c r="AR2934" s="822"/>
      <c r="AS2934" s="1659"/>
      <c r="AT2934" s="1659"/>
    </row>
    <row r="2935" spans="43:46" x14ac:dyDescent="0.15">
      <c r="AQ2935" s="842"/>
      <c r="AR2935" s="842"/>
      <c r="AS2935" s="822"/>
      <c r="AT2935" s="1659"/>
    </row>
    <row r="2936" spans="43:46" x14ac:dyDescent="0.15">
      <c r="AS2936" s="1659"/>
      <c r="AT2936" s="822"/>
    </row>
    <row r="2937" spans="43:46" x14ac:dyDescent="0.15">
      <c r="AQ2937" s="842"/>
      <c r="AR2937" s="842"/>
      <c r="AS2937" s="842"/>
      <c r="AT2937" s="822"/>
    </row>
    <row r="2938" spans="43:46" x14ac:dyDescent="0.15">
      <c r="AQ2938" s="842"/>
      <c r="AR2938" s="842"/>
      <c r="AS2938" s="842"/>
      <c r="AT2938" s="1659"/>
    </row>
    <row r="2939" spans="43:46" x14ac:dyDescent="0.15">
      <c r="AQ2939" s="1659"/>
      <c r="AR2939" s="1659"/>
      <c r="AS2939" s="842"/>
      <c r="AT2939" s="822"/>
    </row>
    <row r="2940" spans="43:46" x14ac:dyDescent="0.15">
      <c r="AQ2940" s="822"/>
      <c r="AR2940" s="822"/>
      <c r="AS2940" s="842"/>
      <c r="AT2940" s="822"/>
    </row>
    <row r="2941" spans="43:46" x14ac:dyDescent="0.15">
      <c r="AT2941" s="1659"/>
    </row>
    <row r="2942" spans="43:46" x14ac:dyDescent="0.15">
      <c r="AQ2942" s="822"/>
      <c r="AR2942" s="822"/>
      <c r="AT2942" s="1659"/>
    </row>
    <row r="2943" spans="43:46" x14ac:dyDescent="0.15">
      <c r="AQ2943" s="822"/>
      <c r="AR2943" s="822"/>
      <c r="AS2943" s="842"/>
      <c r="AT2943" s="822"/>
    </row>
    <row r="2944" spans="43:46" x14ac:dyDescent="0.15">
      <c r="AQ2944" s="1659"/>
      <c r="AR2944" s="1659"/>
      <c r="AS2944" s="842"/>
      <c r="AT2944" s="822"/>
    </row>
    <row r="2945" spans="43:46" x14ac:dyDescent="0.15">
      <c r="AQ2945" s="822"/>
      <c r="AR2945" s="822"/>
      <c r="AS2945" s="842"/>
    </row>
    <row r="2946" spans="43:46" x14ac:dyDescent="0.15">
      <c r="AQ2946" s="822"/>
      <c r="AR2946" s="822"/>
      <c r="AS2946" s="842"/>
      <c r="AT2946" s="822"/>
    </row>
    <row r="2947" spans="43:46" x14ac:dyDescent="0.15">
      <c r="AQ2947" s="822"/>
      <c r="AR2947" s="822"/>
      <c r="AS2947" s="842"/>
      <c r="AT2947" s="822"/>
    </row>
    <row r="2948" spans="43:46" x14ac:dyDescent="0.15">
      <c r="AQ2948" s="822"/>
      <c r="AR2948" s="822"/>
      <c r="AS2948" s="822"/>
      <c r="AT2948" s="1659"/>
    </row>
    <row r="2949" spans="43:46" x14ac:dyDescent="0.15">
      <c r="AQ2949" s="822"/>
      <c r="AR2949" s="822"/>
      <c r="AS2949" s="822"/>
      <c r="AT2949" s="822"/>
    </row>
    <row r="2950" spans="43:46" x14ac:dyDescent="0.15">
      <c r="AQ2950" s="822"/>
      <c r="AR2950" s="822"/>
      <c r="AS2950" s="842"/>
      <c r="AT2950" s="822"/>
    </row>
    <row r="2951" spans="43:46" x14ac:dyDescent="0.15">
      <c r="AQ2951" s="822"/>
      <c r="AR2951" s="822"/>
      <c r="AS2951" s="822"/>
      <c r="AT2951" s="822"/>
    </row>
    <row r="2952" spans="43:46" x14ac:dyDescent="0.15">
      <c r="AQ2952" s="822"/>
      <c r="AR2952" s="822"/>
      <c r="AS2952" s="842"/>
      <c r="AT2952" s="822"/>
    </row>
    <row r="2953" spans="43:46" x14ac:dyDescent="0.15">
      <c r="AQ2953" s="822"/>
      <c r="AR2953" s="822"/>
      <c r="AS2953" s="842"/>
      <c r="AT2953" s="822"/>
    </row>
    <row r="2954" spans="43:46" x14ac:dyDescent="0.15">
      <c r="AQ2954" s="822"/>
      <c r="AR2954" s="822"/>
      <c r="AS2954" s="822"/>
      <c r="AT2954" s="822"/>
    </row>
    <row r="2955" spans="43:46" x14ac:dyDescent="0.15">
      <c r="AQ2955" s="822"/>
      <c r="AR2955" s="822"/>
      <c r="AS2955" s="842"/>
      <c r="AT2955" s="822"/>
    </row>
    <row r="2956" spans="43:46" x14ac:dyDescent="0.15">
      <c r="AQ2956" s="822"/>
      <c r="AR2956" s="822"/>
      <c r="AS2956" s="842"/>
      <c r="AT2956" s="822"/>
    </row>
    <row r="2957" spans="43:46" x14ac:dyDescent="0.15">
      <c r="AQ2957" s="822"/>
      <c r="AR2957" s="822"/>
      <c r="AS2957" s="842"/>
      <c r="AT2957" s="822"/>
    </row>
    <row r="2958" spans="43:46" x14ac:dyDescent="0.15">
      <c r="AQ2958" s="822"/>
      <c r="AR2958" s="822"/>
      <c r="AS2958" s="842"/>
      <c r="AT2958" s="822"/>
    </row>
    <row r="2959" spans="43:46" x14ac:dyDescent="0.15">
      <c r="AQ2959" s="822"/>
      <c r="AR2959" s="822"/>
      <c r="AS2959" s="842"/>
      <c r="AT2959" s="1659"/>
    </row>
    <row r="2960" spans="43:46" x14ac:dyDescent="0.15">
      <c r="AQ2960" s="822"/>
      <c r="AR2960" s="822"/>
      <c r="AS2960" s="822"/>
      <c r="AT2960" s="822"/>
    </row>
    <row r="2961" spans="43:46" x14ac:dyDescent="0.15">
      <c r="AQ2961" s="822"/>
      <c r="AR2961" s="822"/>
      <c r="AS2961" s="842"/>
      <c r="AT2961" s="822"/>
    </row>
    <row r="2962" spans="43:46" x14ac:dyDescent="0.15">
      <c r="AQ2962" s="822"/>
      <c r="AR2962" s="822"/>
      <c r="AS2962" s="842"/>
      <c r="AT2962" s="822"/>
    </row>
    <row r="2963" spans="43:46" x14ac:dyDescent="0.15">
      <c r="AQ2963" s="1659"/>
      <c r="AR2963" s="1659"/>
      <c r="AS2963" s="822"/>
      <c r="AT2963" s="822"/>
    </row>
    <row r="2964" spans="43:46" x14ac:dyDescent="0.15">
      <c r="AQ2964" s="822"/>
      <c r="AR2964" s="822"/>
      <c r="AS2964" s="842"/>
      <c r="AT2964" s="822"/>
    </row>
    <row r="2965" spans="43:46" x14ac:dyDescent="0.15">
      <c r="AQ2965" s="1659"/>
      <c r="AR2965" s="1659"/>
      <c r="AS2965" s="842"/>
      <c r="AT2965" s="822"/>
    </row>
    <row r="2966" spans="43:46" x14ac:dyDescent="0.15">
      <c r="AQ2966" s="822"/>
      <c r="AR2966" s="822"/>
      <c r="AS2966" s="822"/>
      <c r="AT2966" s="822"/>
    </row>
    <row r="2967" spans="43:46" x14ac:dyDescent="0.15">
      <c r="AQ2967" s="822"/>
      <c r="AR2967" s="822"/>
      <c r="AS2967" s="822"/>
      <c r="AT2967" s="822"/>
    </row>
    <row r="2968" spans="43:46" x14ac:dyDescent="0.15">
      <c r="AQ2968" s="822"/>
      <c r="AR2968" s="822"/>
      <c r="AS2968" s="822"/>
      <c r="AT2968" s="822"/>
    </row>
    <row r="2969" spans="43:46" x14ac:dyDescent="0.15">
      <c r="AQ2969" s="822"/>
      <c r="AR2969" s="822"/>
      <c r="AS2969" s="822"/>
      <c r="AT2969" s="822"/>
    </row>
    <row r="2970" spans="43:46" x14ac:dyDescent="0.15">
      <c r="AQ2970" s="822"/>
      <c r="AR2970" s="822"/>
      <c r="AS2970" s="822"/>
      <c r="AT2970" s="822"/>
    </row>
    <row r="2971" spans="43:46" x14ac:dyDescent="0.15">
      <c r="AQ2971" s="822"/>
      <c r="AR2971" s="822"/>
      <c r="AS2971" s="822"/>
      <c r="AT2971" s="822"/>
    </row>
    <row r="2972" spans="43:46" x14ac:dyDescent="0.15">
      <c r="AQ2972" s="822"/>
      <c r="AR2972" s="1659"/>
      <c r="AS2972" s="1659"/>
      <c r="AT2972" s="822"/>
    </row>
    <row r="2973" spans="43:46" x14ac:dyDescent="0.15">
      <c r="AQ2973" s="822"/>
      <c r="AR2973" s="1659"/>
      <c r="AS2973" s="822"/>
      <c r="AT2973" s="822"/>
    </row>
    <row r="2974" spans="43:46" x14ac:dyDescent="0.15">
      <c r="AQ2974" s="822"/>
      <c r="AR2974" s="1659"/>
      <c r="AS2974" s="1659"/>
      <c r="AT2974" s="822"/>
    </row>
    <row r="2975" spans="43:46" x14ac:dyDescent="0.15">
      <c r="AQ2975" s="822"/>
      <c r="AR2975" s="822"/>
      <c r="AS2975" s="1659"/>
      <c r="AT2975" s="822"/>
    </row>
    <row r="2976" spans="43:46" x14ac:dyDescent="0.15">
      <c r="AQ2976" s="822"/>
      <c r="AR2976" s="822"/>
      <c r="AS2976" s="822"/>
      <c r="AT2976" s="822"/>
    </row>
    <row r="2977" spans="43:46" x14ac:dyDescent="0.15">
      <c r="AQ2977" s="822"/>
      <c r="AR2977" s="822"/>
      <c r="AS2977" s="1659"/>
      <c r="AT2977" s="822"/>
    </row>
    <row r="2978" spans="43:46" x14ac:dyDescent="0.15">
      <c r="AQ2978" s="822"/>
      <c r="AR2978" s="822"/>
      <c r="AS2978" s="822"/>
      <c r="AT2978" s="822"/>
    </row>
    <row r="2979" spans="43:46" x14ac:dyDescent="0.15">
      <c r="AQ2979" s="822"/>
      <c r="AR2979" s="822"/>
      <c r="AS2979" s="822"/>
      <c r="AT2979" s="822"/>
    </row>
    <row r="2980" spans="43:46" x14ac:dyDescent="0.15">
      <c r="AQ2980" s="842"/>
      <c r="AR2980" s="842"/>
      <c r="AS2980" s="842"/>
      <c r="AT2980" s="1659"/>
    </row>
    <row r="2981" spans="43:46" x14ac:dyDescent="0.15">
      <c r="AQ2981" s="822"/>
      <c r="AR2981" s="822"/>
      <c r="AT2981" s="822"/>
    </row>
    <row r="2982" spans="43:46" x14ac:dyDescent="0.15">
      <c r="AQ2982" s="822"/>
      <c r="AR2982" s="822"/>
      <c r="AS2982" s="842"/>
      <c r="AT2982" s="822"/>
    </row>
    <row r="2983" spans="43:46" x14ac:dyDescent="0.15">
      <c r="AS2983" s="842"/>
      <c r="AT2983" s="822"/>
    </row>
    <row r="2984" spans="43:46" x14ac:dyDescent="0.15">
      <c r="AS2984" s="822"/>
      <c r="AT2984" s="822"/>
    </row>
    <row r="2985" spans="43:46" x14ac:dyDescent="0.15">
      <c r="AS2985" s="822"/>
    </row>
    <row r="2986" spans="43:46" x14ac:dyDescent="0.15">
      <c r="AR2986" s="1659"/>
    </row>
    <row r="2987" spans="43:46" x14ac:dyDescent="0.15">
      <c r="AS2987" s="822"/>
      <c r="AT2987" s="822"/>
    </row>
    <row r="2988" spans="43:46" x14ac:dyDescent="0.15">
      <c r="AS2988" s="822"/>
      <c r="AT2988" s="822"/>
    </row>
    <row r="2989" spans="43:46" x14ac:dyDescent="0.15">
      <c r="AQ2989" s="1659"/>
      <c r="AR2989" s="1659"/>
      <c r="AS2989" s="1659"/>
      <c r="AT2989" s="822"/>
    </row>
    <row r="2990" spans="43:46" x14ac:dyDescent="0.15">
      <c r="AS2990" s="822"/>
      <c r="AT2990" s="1659"/>
    </row>
    <row r="2991" spans="43:46" x14ac:dyDescent="0.15">
      <c r="AS2991" s="822"/>
      <c r="AT2991" s="1659"/>
    </row>
    <row r="2992" spans="43:46" x14ac:dyDescent="0.15">
      <c r="AQ2992" s="822"/>
      <c r="AR2992" s="822"/>
      <c r="AS2992" s="822"/>
      <c r="AT2992" s="1659"/>
    </row>
    <row r="2993" spans="43:46" x14ac:dyDescent="0.15">
      <c r="AS2993" s="822"/>
      <c r="AT2993" s="822"/>
    </row>
    <row r="2994" spans="43:46" x14ac:dyDescent="0.15">
      <c r="AS2994" s="822"/>
    </row>
    <row r="2995" spans="43:46" x14ac:dyDescent="0.15">
      <c r="AQ2995" s="1659"/>
      <c r="AR2995" s="1659"/>
      <c r="AS2995" s="822"/>
      <c r="AT2995" s="1659"/>
    </row>
    <row r="2996" spans="43:46" x14ac:dyDescent="0.15">
      <c r="AQ2996" s="1659"/>
      <c r="AR2996" s="1659"/>
      <c r="AS2996" s="822"/>
      <c r="AT2996" s="1659"/>
    </row>
    <row r="2997" spans="43:46" x14ac:dyDescent="0.15">
      <c r="AQ2997" s="1659"/>
      <c r="AR2997" s="1659"/>
      <c r="AS2997" s="822"/>
      <c r="AT2997" s="1659"/>
    </row>
    <row r="2998" spans="43:46" x14ac:dyDescent="0.15">
      <c r="AQ2998" s="1659"/>
      <c r="AR2998" s="1659"/>
      <c r="AS2998" s="822"/>
      <c r="AT2998" s="1659"/>
    </row>
    <row r="2999" spans="43:46" x14ac:dyDescent="0.15">
      <c r="AQ2999" s="1659"/>
      <c r="AR2999" s="1659"/>
      <c r="AS2999" s="822"/>
      <c r="AT2999" s="1659"/>
    </row>
    <row r="3000" spans="43:46" x14ac:dyDescent="0.15">
      <c r="AQ3000" s="822"/>
      <c r="AR3000" s="822"/>
      <c r="AS3000" s="822"/>
      <c r="AT3000" s="1659"/>
    </row>
    <row r="3001" spans="43:46" x14ac:dyDescent="0.15">
      <c r="AQ3001" s="842"/>
      <c r="AR3001" s="842"/>
      <c r="AS3001" s="822"/>
      <c r="AT3001" s="1659"/>
    </row>
    <row r="3002" spans="43:46" x14ac:dyDescent="0.15">
      <c r="AQ3002" s="1659"/>
      <c r="AR3002" s="1659"/>
      <c r="AS3002" s="822"/>
      <c r="AT3002" s="1659"/>
    </row>
    <row r="3003" spans="43:46" x14ac:dyDescent="0.15">
      <c r="AQ3003" s="822"/>
      <c r="AR3003" s="822"/>
      <c r="AS3003" s="822"/>
      <c r="AT3003" s="1659"/>
    </row>
    <row r="3004" spans="43:46" x14ac:dyDescent="0.15">
      <c r="AQ3004" s="822"/>
      <c r="AR3004" s="822"/>
      <c r="AS3004" s="822"/>
      <c r="AT3004" s="1659"/>
    </row>
    <row r="3005" spans="43:46" x14ac:dyDescent="0.15">
      <c r="AQ3005" s="1659"/>
      <c r="AR3005" s="1659"/>
      <c r="AS3005" s="822"/>
      <c r="AT3005" s="1659"/>
    </row>
    <row r="3006" spans="43:46" x14ac:dyDescent="0.15">
      <c r="AQ3006" s="822"/>
      <c r="AR3006" s="822"/>
      <c r="AS3006" s="822"/>
      <c r="AT3006" s="1659"/>
    </row>
    <row r="3007" spans="43:46" x14ac:dyDescent="0.15">
      <c r="AS3007" s="822"/>
      <c r="AT3007" s="1659"/>
    </row>
    <row r="3008" spans="43:46" x14ac:dyDescent="0.15">
      <c r="AQ3008" s="1659"/>
      <c r="AR3008" s="1659"/>
      <c r="AS3008" s="1659"/>
      <c r="AT3008" s="822"/>
    </row>
    <row r="3009" spans="43:46" x14ac:dyDescent="0.15">
      <c r="AQ3009" s="822"/>
      <c r="AR3009" s="822"/>
      <c r="AS3009" s="822"/>
      <c r="AT3009" s="1659"/>
    </row>
    <row r="3010" spans="43:46" x14ac:dyDescent="0.15">
      <c r="AQ3010" s="842"/>
      <c r="AR3010" s="842"/>
      <c r="AS3010" s="1659"/>
      <c r="AT3010" s="1659"/>
    </row>
    <row r="3011" spans="43:46" x14ac:dyDescent="0.15">
      <c r="AQ3011" s="822"/>
      <c r="AR3011" s="822"/>
      <c r="AS3011" s="822"/>
      <c r="AT3011" s="822"/>
    </row>
    <row r="3012" spans="43:46" x14ac:dyDescent="0.15">
      <c r="AQ3012" s="1659"/>
      <c r="AR3012" s="1659"/>
      <c r="AS3012" s="822"/>
      <c r="AT3012" s="822"/>
    </row>
    <row r="3013" spans="43:46" x14ac:dyDescent="0.15">
      <c r="AQ3013" s="822"/>
      <c r="AR3013" s="1659"/>
      <c r="AS3013" s="822"/>
      <c r="AT3013" s="822"/>
    </row>
    <row r="3014" spans="43:46" x14ac:dyDescent="0.15">
      <c r="AQ3014" s="822"/>
      <c r="AR3014" s="822"/>
      <c r="AS3014" s="1659"/>
      <c r="AT3014" s="1659"/>
    </row>
    <row r="3015" spans="43:46" x14ac:dyDescent="0.15">
      <c r="AQ3015" s="822"/>
      <c r="AR3015" s="822"/>
      <c r="AS3015" s="822"/>
      <c r="AT3015" s="822"/>
    </row>
    <row r="3016" spans="43:46" x14ac:dyDescent="0.15">
      <c r="AQ3016" s="822"/>
      <c r="AR3016" s="1659"/>
      <c r="AS3016" s="822"/>
      <c r="AT3016" s="822"/>
    </row>
    <row r="3017" spans="43:46" x14ac:dyDescent="0.15">
      <c r="AQ3017" s="822"/>
      <c r="AR3017" s="822"/>
      <c r="AS3017" s="822"/>
      <c r="AT3017" s="822"/>
    </row>
    <row r="3018" spans="43:46" x14ac:dyDescent="0.15">
      <c r="AQ3018" s="822"/>
      <c r="AR3018" s="822"/>
      <c r="AS3018" s="822"/>
      <c r="AT3018" s="822"/>
    </row>
    <row r="3019" spans="43:46" x14ac:dyDescent="0.15">
      <c r="AQ3019" s="822"/>
      <c r="AR3019" s="822"/>
      <c r="AS3019" s="822"/>
      <c r="AT3019" s="1659"/>
    </row>
    <row r="3020" spans="43:46" x14ac:dyDescent="0.15">
      <c r="AQ3020" s="822"/>
      <c r="AR3020" s="822"/>
      <c r="AS3020" s="822"/>
    </row>
    <row r="3021" spans="43:46" x14ac:dyDescent="0.15">
      <c r="AQ3021" s="822"/>
      <c r="AR3021" s="822"/>
      <c r="AS3021" s="822"/>
      <c r="AT3021" s="822"/>
    </row>
    <row r="3022" spans="43:46" x14ac:dyDescent="0.15">
      <c r="AQ3022" s="822"/>
      <c r="AR3022" s="822"/>
      <c r="AS3022" s="822"/>
      <c r="AT3022" s="1659"/>
    </row>
    <row r="3023" spans="43:46" x14ac:dyDescent="0.15">
      <c r="AQ3023" s="822"/>
      <c r="AR3023" s="822"/>
      <c r="AT3023" s="822"/>
    </row>
    <row r="3024" spans="43:46" x14ac:dyDescent="0.15">
      <c r="AQ3024" s="822"/>
      <c r="AR3024" s="822"/>
      <c r="AT3024" s="822"/>
    </row>
    <row r="3025" spans="43:46" x14ac:dyDescent="0.15">
      <c r="AQ3025" s="822"/>
      <c r="AR3025" s="822"/>
      <c r="AT3025" s="842"/>
    </row>
    <row r="3026" spans="43:46" x14ac:dyDescent="0.15">
      <c r="AQ3026" s="822"/>
      <c r="AR3026" s="822"/>
      <c r="AS3026" s="1659"/>
    </row>
    <row r="3027" spans="43:46" x14ac:dyDescent="0.15">
      <c r="AQ3027" s="822"/>
      <c r="AR3027" s="822"/>
      <c r="AS3027" s="822"/>
      <c r="AT3027" s="842"/>
    </row>
    <row r="3028" spans="43:46" x14ac:dyDescent="0.15">
      <c r="AQ3028" s="822"/>
      <c r="AR3028" s="1659"/>
      <c r="AS3028" s="822"/>
      <c r="AT3028" s="842"/>
    </row>
    <row r="3029" spans="43:46" x14ac:dyDescent="0.15">
      <c r="AQ3029" s="822"/>
      <c r="AR3029" s="822"/>
      <c r="AS3029" s="822"/>
      <c r="AT3029" s="822"/>
    </row>
    <row r="3030" spans="43:46" x14ac:dyDescent="0.15">
      <c r="AQ3030" s="822"/>
      <c r="AR3030" s="822"/>
      <c r="AS3030" s="822"/>
      <c r="AT3030" s="822"/>
    </row>
    <row r="3031" spans="43:46" x14ac:dyDescent="0.15">
      <c r="AQ3031" s="822"/>
      <c r="AR3031" s="822"/>
      <c r="AS3031" s="822"/>
    </row>
    <row r="3032" spans="43:46" x14ac:dyDescent="0.15">
      <c r="AQ3032" s="822"/>
      <c r="AR3032" s="822"/>
      <c r="AS3032" s="822"/>
      <c r="AT3032" s="822"/>
    </row>
    <row r="3033" spans="43:46" x14ac:dyDescent="0.15">
      <c r="AQ3033" s="822"/>
      <c r="AR3033" s="822"/>
      <c r="AS3033" s="822"/>
      <c r="AT3033" s="822"/>
    </row>
    <row r="3034" spans="43:46" x14ac:dyDescent="0.15">
      <c r="AQ3034" s="1659"/>
      <c r="AR3034" s="1659"/>
      <c r="AS3034" s="822"/>
      <c r="AT3034" s="1659"/>
    </row>
    <row r="3035" spans="43:46" x14ac:dyDescent="0.15">
      <c r="AQ3035" s="822"/>
      <c r="AR3035" s="822"/>
      <c r="AS3035" s="822"/>
      <c r="AT3035" s="822"/>
    </row>
    <row r="3036" spans="43:46" x14ac:dyDescent="0.15">
      <c r="AQ3036" s="1659"/>
      <c r="AR3036" s="1659"/>
      <c r="AS3036" s="822"/>
      <c r="AT3036" s="822"/>
    </row>
    <row r="3037" spans="43:46" x14ac:dyDescent="0.15">
      <c r="AQ3037" s="842"/>
      <c r="AR3037" s="842"/>
      <c r="AS3037" s="822"/>
      <c r="AT3037" s="822"/>
    </row>
    <row r="3038" spans="43:46" x14ac:dyDescent="0.15">
      <c r="AQ3038" s="822"/>
      <c r="AR3038" s="822"/>
      <c r="AS3038" s="1659"/>
      <c r="AT3038" s="822"/>
    </row>
    <row r="3039" spans="43:46" x14ac:dyDescent="0.15">
      <c r="AS3039" s="822"/>
      <c r="AT3039" s="822"/>
    </row>
    <row r="3040" spans="43:46" x14ac:dyDescent="0.15">
      <c r="AQ3040" s="842"/>
      <c r="AR3040" s="842"/>
      <c r="AS3040" s="822"/>
      <c r="AT3040" s="822"/>
    </row>
    <row r="3041" spans="43:46" x14ac:dyDescent="0.15">
      <c r="AS3041" s="822"/>
      <c r="AT3041" s="822"/>
    </row>
    <row r="3042" spans="43:46" x14ac:dyDescent="0.15">
      <c r="AS3042" s="822"/>
      <c r="AT3042" s="822"/>
    </row>
    <row r="3043" spans="43:46" x14ac:dyDescent="0.15">
      <c r="AQ3043" s="842"/>
      <c r="AR3043" s="842"/>
      <c r="AS3043" s="822"/>
      <c r="AT3043" s="822"/>
    </row>
    <row r="3044" spans="43:46" x14ac:dyDescent="0.15">
      <c r="AQ3044" s="842"/>
      <c r="AR3044" s="842"/>
      <c r="AS3044" s="822"/>
      <c r="AT3044" s="822"/>
    </row>
    <row r="3045" spans="43:46" x14ac:dyDescent="0.15">
      <c r="AQ3045" s="842"/>
      <c r="AR3045" s="842"/>
      <c r="AS3045" s="1659"/>
      <c r="AT3045" s="822"/>
    </row>
    <row r="3046" spans="43:46" x14ac:dyDescent="0.15">
      <c r="AQ3046" s="842"/>
      <c r="AR3046" s="842"/>
      <c r="AS3046" s="822"/>
      <c r="AT3046" s="822"/>
    </row>
    <row r="3047" spans="43:46" x14ac:dyDescent="0.15">
      <c r="AQ3047" s="1659"/>
      <c r="AR3047" s="1659"/>
      <c r="AS3047" s="1659"/>
      <c r="AT3047" s="822"/>
    </row>
    <row r="3048" spans="43:46" x14ac:dyDescent="0.15">
      <c r="AQ3048" s="842"/>
      <c r="AR3048" s="842"/>
      <c r="AS3048" s="1659"/>
      <c r="AT3048" s="822"/>
    </row>
    <row r="3049" spans="43:46" x14ac:dyDescent="0.15">
      <c r="AQ3049" s="842"/>
      <c r="AR3049" s="1659"/>
      <c r="AS3049" s="822"/>
      <c r="AT3049" s="822"/>
    </row>
    <row r="3050" spans="43:46" x14ac:dyDescent="0.15">
      <c r="AQ3050" s="842"/>
      <c r="AR3050" s="842"/>
      <c r="AS3050" s="822"/>
      <c r="AT3050" s="822"/>
    </row>
    <row r="3051" spans="43:46" x14ac:dyDescent="0.15">
      <c r="AQ3051" s="842"/>
      <c r="AR3051" s="842"/>
      <c r="AS3051" s="1659"/>
      <c r="AT3051" s="822"/>
    </row>
    <row r="3052" spans="43:46" x14ac:dyDescent="0.15">
      <c r="AQ3052" s="842"/>
      <c r="AR3052" s="842"/>
      <c r="AS3052" s="822"/>
      <c r="AT3052" s="822"/>
    </row>
    <row r="3053" spans="43:46" x14ac:dyDescent="0.15">
      <c r="AQ3053" s="822"/>
      <c r="AR3053" s="822"/>
      <c r="AT3053" s="822"/>
    </row>
    <row r="3054" spans="43:46" x14ac:dyDescent="0.15">
      <c r="AQ3054" s="822"/>
      <c r="AR3054" s="822"/>
      <c r="AS3054" s="1659"/>
      <c r="AT3054" s="822"/>
    </row>
    <row r="3055" spans="43:46" x14ac:dyDescent="0.15">
      <c r="AQ3055" s="822"/>
      <c r="AR3055" s="822"/>
      <c r="AS3055" s="822"/>
      <c r="AT3055" s="1659"/>
    </row>
    <row r="3056" spans="43:46" x14ac:dyDescent="0.15">
      <c r="AQ3056" s="1659"/>
      <c r="AR3056" s="1659"/>
      <c r="AS3056" s="842"/>
      <c r="AT3056" s="1659"/>
    </row>
    <row r="3057" spans="43:46" x14ac:dyDescent="0.15">
      <c r="AQ3057" s="1659"/>
      <c r="AR3057" s="1659"/>
      <c r="AS3057" s="822"/>
      <c r="AT3057" s="1659"/>
    </row>
    <row r="3058" spans="43:46" x14ac:dyDescent="0.15">
      <c r="AQ3058" s="1659"/>
      <c r="AR3058" s="1659"/>
      <c r="AS3058" s="1659"/>
      <c r="AT3058" s="1659"/>
    </row>
    <row r="3059" spans="43:46" x14ac:dyDescent="0.15">
      <c r="AQ3059" s="1659"/>
      <c r="AR3059" s="1659"/>
      <c r="AS3059" s="822"/>
      <c r="AT3059" s="1659"/>
    </row>
    <row r="3060" spans="43:46" x14ac:dyDescent="0.15">
      <c r="AQ3060" s="1659"/>
      <c r="AR3060" s="1659"/>
      <c r="AS3060" s="822"/>
      <c r="AT3060" s="1659"/>
    </row>
    <row r="3061" spans="43:46" x14ac:dyDescent="0.15">
      <c r="AQ3061" s="1659"/>
      <c r="AR3061" s="1659"/>
      <c r="AS3061" s="822"/>
      <c r="AT3061" s="1659"/>
    </row>
    <row r="3062" spans="43:46" x14ac:dyDescent="0.15">
      <c r="AQ3062" s="822"/>
      <c r="AR3062" s="822"/>
      <c r="AS3062" s="822"/>
      <c r="AT3062" s="822"/>
    </row>
    <row r="3063" spans="43:46" x14ac:dyDescent="0.15">
      <c r="AQ3063" s="822"/>
      <c r="AR3063" s="822"/>
      <c r="AS3063" s="822"/>
      <c r="AT3063" s="822"/>
    </row>
    <row r="3064" spans="43:46" x14ac:dyDescent="0.15">
      <c r="AQ3064" s="822"/>
      <c r="AR3064" s="822"/>
      <c r="AS3064" s="822"/>
      <c r="AT3064" s="822"/>
    </row>
    <row r="3065" spans="43:46" x14ac:dyDescent="0.15">
      <c r="AQ3065" s="1659"/>
      <c r="AR3065" s="1659"/>
      <c r="AS3065" s="822"/>
      <c r="AT3065" s="822"/>
    </row>
    <row r="3066" spans="43:46" x14ac:dyDescent="0.15">
      <c r="AQ3066" s="822"/>
      <c r="AR3066" s="822"/>
      <c r="AS3066" s="822"/>
      <c r="AT3066" s="1659"/>
    </row>
    <row r="3067" spans="43:46" x14ac:dyDescent="0.15">
      <c r="AQ3067" s="822"/>
      <c r="AR3067" s="822"/>
      <c r="AS3067" s="822"/>
      <c r="AT3067" s="822"/>
    </row>
    <row r="3068" spans="43:46" x14ac:dyDescent="0.15">
      <c r="AQ3068" s="1659"/>
      <c r="AR3068" s="1659"/>
      <c r="AS3068" s="822"/>
      <c r="AT3068" s="822"/>
    </row>
    <row r="3069" spans="43:46" x14ac:dyDescent="0.15">
      <c r="AQ3069" s="822"/>
      <c r="AR3069" s="822"/>
      <c r="AS3069" s="822"/>
      <c r="AT3069" s="1659"/>
    </row>
    <row r="3070" spans="43:46" x14ac:dyDescent="0.15">
      <c r="AQ3070" s="822"/>
      <c r="AR3070" s="822"/>
      <c r="AS3070" s="822"/>
      <c r="AT3070" s="1659"/>
    </row>
    <row r="3071" spans="43:46" x14ac:dyDescent="0.15">
      <c r="AQ3071" s="1659"/>
      <c r="AR3071" s="1659"/>
      <c r="AS3071" s="822"/>
      <c r="AT3071" s="1659"/>
    </row>
    <row r="3072" spans="43:46" x14ac:dyDescent="0.15">
      <c r="AS3072" s="822"/>
      <c r="AT3072" s="822"/>
    </row>
    <row r="3073" spans="43:46" x14ac:dyDescent="0.15">
      <c r="AQ3073" s="822"/>
      <c r="AR3073" s="822"/>
      <c r="AS3073" s="822"/>
      <c r="AT3073" s="822"/>
    </row>
    <row r="3074" spans="43:46" x14ac:dyDescent="0.15">
      <c r="AQ3074" s="822"/>
      <c r="AR3074" s="822"/>
      <c r="AS3074" s="822"/>
      <c r="AT3074" s="822"/>
    </row>
    <row r="3075" spans="43:46" x14ac:dyDescent="0.15">
      <c r="AQ3075" s="822"/>
      <c r="AR3075" s="822"/>
      <c r="AS3075" s="822"/>
      <c r="AT3075" s="822"/>
    </row>
    <row r="3076" spans="43:46" x14ac:dyDescent="0.15">
      <c r="AS3076" s="822"/>
      <c r="AT3076" s="822"/>
    </row>
    <row r="3077" spans="43:46" x14ac:dyDescent="0.15">
      <c r="AQ3077" s="822"/>
      <c r="AR3077" s="842"/>
      <c r="AS3077" s="822"/>
      <c r="AT3077" s="822"/>
    </row>
    <row r="3078" spans="43:46" x14ac:dyDescent="0.15">
      <c r="AQ3078" s="822"/>
      <c r="AR3078" s="822"/>
      <c r="AS3078" s="822"/>
      <c r="AT3078" s="1659"/>
    </row>
    <row r="3079" spans="43:46" x14ac:dyDescent="0.15">
      <c r="AQ3079" s="1659"/>
      <c r="AR3079" s="1659"/>
      <c r="AS3079" s="822"/>
      <c r="AT3079" s="822"/>
    </row>
    <row r="3080" spans="43:46" x14ac:dyDescent="0.15">
      <c r="AQ3080" s="822"/>
      <c r="AR3080" s="842"/>
      <c r="AS3080" s="1659"/>
      <c r="AT3080" s="822"/>
    </row>
    <row r="3081" spans="43:46" x14ac:dyDescent="0.15">
      <c r="AQ3081" s="822"/>
      <c r="AR3081" s="822"/>
      <c r="AS3081" s="822"/>
      <c r="AT3081" s="1659"/>
    </row>
    <row r="3082" spans="43:46" x14ac:dyDescent="0.15">
      <c r="AQ3082" s="822"/>
      <c r="AR3082" s="822"/>
      <c r="AS3082" s="1659"/>
      <c r="AT3082" s="822"/>
    </row>
    <row r="3083" spans="43:46" x14ac:dyDescent="0.15">
      <c r="AQ3083" s="822"/>
      <c r="AR3083" s="822"/>
      <c r="AS3083" s="1659"/>
      <c r="AT3083" s="822"/>
    </row>
    <row r="3084" spans="43:46" x14ac:dyDescent="0.15">
      <c r="AQ3084" s="822"/>
      <c r="AR3084" s="822"/>
      <c r="AS3084" s="822"/>
      <c r="AT3084" s="822"/>
    </row>
    <row r="3085" spans="43:46" x14ac:dyDescent="0.15">
      <c r="AQ3085" s="822"/>
      <c r="AR3085" s="822"/>
      <c r="AT3085" s="822"/>
    </row>
    <row r="3086" spans="43:46" x14ac:dyDescent="0.15">
      <c r="AQ3086" s="822"/>
      <c r="AR3086" s="822"/>
      <c r="AS3086" s="1659"/>
      <c r="AT3086" s="822"/>
    </row>
    <row r="3087" spans="43:46" x14ac:dyDescent="0.15">
      <c r="AQ3087" s="822"/>
      <c r="AR3087" s="822"/>
      <c r="AT3087" s="822"/>
    </row>
    <row r="3088" spans="43:46" x14ac:dyDescent="0.15">
      <c r="AQ3088" s="822"/>
      <c r="AR3088" s="822"/>
      <c r="AT3088" s="822"/>
    </row>
    <row r="3089" spans="43:46" x14ac:dyDescent="0.15">
      <c r="AQ3089" s="822"/>
      <c r="AR3089" s="822"/>
      <c r="AS3089" s="842"/>
      <c r="AT3089" s="822"/>
    </row>
    <row r="3090" spans="43:46" x14ac:dyDescent="0.15">
      <c r="AQ3090" s="822"/>
      <c r="AR3090" s="822"/>
      <c r="AS3090" s="842"/>
      <c r="AT3090" s="1659"/>
    </row>
    <row r="3091" spans="43:46" x14ac:dyDescent="0.15">
      <c r="AQ3091" s="822"/>
      <c r="AR3091" s="822"/>
      <c r="AS3091" s="842"/>
      <c r="AT3091" s="1659"/>
    </row>
    <row r="3092" spans="43:46" x14ac:dyDescent="0.15">
      <c r="AQ3092" s="822"/>
      <c r="AR3092" s="842"/>
      <c r="AS3092" s="842"/>
      <c r="AT3092" s="822"/>
    </row>
    <row r="3093" spans="43:46" x14ac:dyDescent="0.15">
      <c r="AQ3093" s="822"/>
      <c r="AR3093" s="822"/>
      <c r="AS3093" s="842"/>
      <c r="AT3093" s="1659"/>
    </row>
    <row r="3094" spans="43:46" x14ac:dyDescent="0.15">
      <c r="AQ3094" s="822"/>
      <c r="AR3094" s="822"/>
      <c r="AS3094" s="1659"/>
      <c r="AT3094" s="1659"/>
    </row>
    <row r="3095" spans="43:46" x14ac:dyDescent="0.15">
      <c r="AQ3095" s="822"/>
      <c r="AR3095" s="822"/>
      <c r="AS3095" s="822"/>
      <c r="AT3095" s="822"/>
    </row>
    <row r="3096" spans="43:46" x14ac:dyDescent="0.15">
      <c r="AQ3096" s="822"/>
      <c r="AR3096" s="822"/>
      <c r="AS3096" s="1659"/>
      <c r="AT3096" s="822"/>
    </row>
    <row r="3097" spans="43:46" x14ac:dyDescent="0.15">
      <c r="AQ3097" s="822"/>
      <c r="AR3097" s="822"/>
      <c r="AS3097" s="1659"/>
      <c r="AT3097" s="1659"/>
    </row>
    <row r="3098" spans="43:46" x14ac:dyDescent="0.15">
      <c r="AQ3098" s="822"/>
      <c r="AR3098" s="822"/>
      <c r="AS3098" s="1659"/>
      <c r="AT3098" s="822"/>
    </row>
    <row r="3099" spans="43:46" x14ac:dyDescent="0.15">
      <c r="AQ3099" s="822"/>
      <c r="AR3099" s="822"/>
      <c r="AS3099" s="1659"/>
    </row>
    <row r="3100" spans="43:46" x14ac:dyDescent="0.15">
      <c r="AQ3100" s="1659"/>
      <c r="AR3100" s="1659"/>
      <c r="AS3100" s="822"/>
      <c r="AT3100" s="1659"/>
    </row>
    <row r="3101" spans="43:46" x14ac:dyDescent="0.15">
      <c r="AQ3101" s="822"/>
      <c r="AR3101" s="822"/>
      <c r="AS3101" s="822"/>
      <c r="AT3101" s="822"/>
    </row>
    <row r="3102" spans="43:46" x14ac:dyDescent="0.15">
      <c r="AQ3102" s="822"/>
      <c r="AR3102" s="822"/>
      <c r="AS3102" s="822"/>
      <c r="AT3102" s="1659"/>
    </row>
    <row r="3103" spans="43:46" x14ac:dyDescent="0.15">
      <c r="AQ3103" s="1659"/>
      <c r="AR3103" s="1659"/>
      <c r="AS3103" s="822"/>
      <c r="AT3103" s="822"/>
    </row>
    <row r="3104" spans="43:46" x14ac:dyDescent="0.15">
      <c r="AQ3104" s="822"/>
      <c r="AR3104" s="822"/>
      <c r="AS3104" s="822"/>
      <c r="AT3104" s="1659"/>
    </row>
    <row r="3105" spans="43:46" x14ac:dyDescent="0.15">
      <c r="AS3105" s="822"/>
      <c r="AT3105" s="1659"/>
    </row>
    <row r="3106" spans="43:46" x14ac:dyDescent="0.15">
      <c r="AS3106" s="822"/>
      <c r="AT3106" s="822"/>
    </row>
    <row r="3107" spans="43:46" x14ac:dyDescent="0.15">
      <c r="AQ3107" s="1659"/>
      <c r="AR3107" s="1659"/>
      <c r="AS3107" s="822"/>
      <c r="AT3107" s="822"/>
    </row>
    <row r="3108" spans="43:46" x14ac:dyDescent="0.15">
      <c r="AQ3108" s="1659"/>
      <c r="AR3108" s="1659"/>
      <c r="AS3108" s="822"/>
      <c r="AT3108" s="1659"/>
    </row>
    <row r="3109" spans="43:46" x14ac:dyDescent="0.15">
      <c r="AQ3109" s="1659"/>
      <c r="AR3109" s="1659"/>
      <c r="AS3109" s="1659"/>
      <c r="AT3109" s="822"/>
    </row>
    <row r="3110" spans="43:46" x14ac:dyDescent="0.15">
      <c r="AQ3110" s="822"/>
      <c r="AR3110" s="822"/>
      <c r="AS3110" s="822"/>
      <c r="AT3110" s="822"/>
    </row>
    <row r="3111" spans="43:46" x14ac:dyDescent="0.15">
      <c r="AQ3111" s="822"/>
      <c r="AR3111" s="822"/>
      <c r="AS3111" s="822"/>
      <c r="AT3111" s="822"/>
    </row>
    <row r="3112" spans="43:46" x14ac:dyDescent="0.15">
      <c r="AQ3112" s="1659"/>
      <c r="AR3112" s="1659"/>
      <c r="AS3112" s="822"/>
      <c r="AT3112" s="822"/>
    </row>
    <row r="3113" spans="43:46" x14ac:dyDescent="0.15">
      <c r="AQ3113" s="822"/>
      <c r="AR3113" s="842"/>
      <c r="AS3113" s="822"/>
      <c r="AT3113" s="822"/>
    </row>
    <row r="3114" spans="43:46" x14ac:dyDescent="0.15">
      <c r="AQ3114" s="822"/>
      <c r="AR3114" s="822"/>
      <c r="AS3114" s="822"/>
      <c r="AT3114" s="822"/>
    </row>
    <row r="3115" spans="43:46" x14ac:dyDescent="0.15">
      <c r="AQ3115" s="822"/>
      <c r="AR3115" s="822"/>
      <c r="AS3115" s="1659"/>
      <c r="AT3115" s="822"/>
    </row>
    <row r="3116" spans="43:46" x14ac:dyDescent="0.15">
      <c r="AQ3116" s="822"/>
      <c r="AR3116" s="822"/>
      <c r="AS3116" s="822"/>
      <c r="AT3116" s="822"/>
    </row>
    <row r="3117" spans="43:46" x14ac:dyDescent="0.15">
      <c r="AQ3117" s="1659"/>
      <c r="AR3117" s="1659"/>
      <c r="AS3117" s="822"/>
      <c r="AT3117" s="822"/>
    </row>
    <row r="3118" spans="43:46" x14ac:dyDescent="0.15">
      <c r="AQ3118" s="822"/>
      <c r="AR3118" s="822"/>
      <c r="AS3118" s="1659"/>
      <c r="AT3118" s="822"/>
    </row>
    <row r="3119" spans="43:46" x14ac:dyDescent="0.15">
      <c r="AQ3119" s="1659"/>
      <c r="AR3119" s="1659"/>
      <c r="AT3119" s="822"/>
    </row>
    <row r="3120" spans="43:46" x14ac:dyDescent="0.15">
      <c r="AQ3120" s="1659"/>
      <c r="AR3120" s="1659"/>
      <c r="AS3120" s="822"/>
      <c r="AT3120" s="1659"/>
    </row>
    <row r="3121" spans="43:46" x14ac:dyDescent="0.15">
      <c r="AQ3121" s="1659"/>
      <c r="AR3121" s="1659"/>
      <c r="AS3121" s="822"/>
      <c r="AT3121" s="822"/>
    </row>
    <row r="3122" spans="43:46" x14ac:dyDescent="0.15">
      <c r="AQ3122" s="822"/>
      <c r="AR3122" s="822"/>
      <c r="AS3122" s="822"/>
      <c r="AT3122" s="822"/>
    </row>
    <row r="3123" spans="43:46" x14ac:dyDescent="0.15">
      <c r="AQ3123" s="1659"/>
      <c r="AR3123" s="1659"/>
      <c r="AT3123" s="822"/>
    </row>
    <row r="3124" spans="43:46" x14ac:dyDescent="0.15">
      <c r="AQ3124" s="822"/>
      <c r="AR3124" s="822"/>
      <c r="AS3124" s="1659"/>
      <c r="AT3124" s="822"/>
    </row>
    <row r="3125" spans="43:46" x14ac:dyDescent="0.15">
      <c r="AQ3125" s="822"/>
      <c r="AR3125" s="822"/>
      <c r="AS3125" s="822"/>
      <c r="AT3125" s="822"/>
    </row>
    <row r="3126" spans="43:46" x14ac:dyDescent="0.15">
      <c r="AS3126" s="1659"/>
      <c r="AT3126" s="1659"/>
    </row>
    <row r="3127" spans="43:46" x14ac:dyDescent="0.15">
      <c r="AS3127" s="1659"/>
      <c r="AT3127" s="822"/>
    </row>
    <row r="3128" spans="43:46" x14ac:dyDescent="0.15">
      <c r="AS3128" s="822"/>
      <c r="AT3128" s="1659"/>
    </row>
    <row r="3129" spans="43:46" x14ac:dyDescent="0.15">
      <c r="AS3129" s="822"/>
      <c r="AT3129" s="842"/>
    </row>
    <row r="3130" spans="43:46" x14ac:dyDescent="0.15">
      <c r="AQ3130" s="822"/>
      <c r="AR3130" s="822"/>
      <c r="AS3130" s="822"/>
      <c r="AT3130" s="822"/>
    </row>
    <row r="3131" spans="43:46" x14ac:dyDescent="0.15">
      <c r="AQ3131" s="1659"/>
      <c r="AR3131" s="1659"/>
      <c r="AS3131" s="822"/>
    </row>
    <row r="3132" spans="43:46" x14ac:dyDescent="0.15">
      <c r="AQ3132" s="822"/>
      <c r="AR3132" s="822"/>
      <c r="AS3132" s="822"/>
      <c r="AT3132" s="842"/>
    </row>
    <row r="3133" spans="43:46" x14ac:dyDescent="0.15">
      <c r="AQ3133" s="822"/>
      <c r="AR3133" s="822"/>
      <c r="AS3133" s="822"/>
    </row>
    <row r="3134" spans="43:46" x14ac:dyDescent="0.15">
      <c r="AQ3134" s="842"/>
      <c r="AR3134" s="842"/>
      <c r="AS3134" s="822"/>
    </row>
    <row r="3135" spans="43:46" x14ac:dyDescent="0.15">
      <c r="AQ3135" s="842"/>
      <c r="AR3135" s="842"/>
      <c r="AS3135" s="822"/>
      <c r="AT3135" s="842"/>
    </row>
    <row r="3136" spans="43:46" x14ac:dyDescent="0.15">
      <c r="AQ3136" s="842"/>
      <c r="AR3136" s="842"/>
      <c r="AS3136" s="822"/>
      <c r="AT3136" s="842"/>
    </row>
    <row r="3137" spans="43:46" x14ac:dyDescent="0.15">
      <c r="AQ3137" s="842"/>
      <c r="AR3137" s="842"/>
      <c r="AS3137" s="822"/>
      <c r="AT3137" s="842"/>
    </row>
    <row r="3138" spans="43:46" x14ac:dyDescent="0.15">
      <c r="AQ3138" s="822"/>
      <c r="AR3138" s="822"/>
      <c r="AS3138" s="822"/>
      <c r="AT3138" s="842"/>
    </row>
    <row r="3139" spans="43:46" x14ac:dyDescent="0.15">
      <c r="AQ3139" s="822"/>
      <c r="AR3139" s="822"/>
      <c r="AS3139" s="1659"/>
      <c r="AT3139" s="842"/>
    </row>
    <row r="3140" spans="43:46" x14ac:dyDescent="0.15">
      <c r="AQ3140" s="1659"/>
      <c r="AR3140" s="1659"/>
      <c r="AS3140" s="822"/>
      <c r="AT3140" s="842"/>
    </row>
    <row r="3141" spans="43:46" x14ac:dyDescent="0.15">
      <c r="AQ3141" s="822"/>
      <c r="AR3141" s="822"/>
      <c r="AS3141" s="822"/>
      <c r="AT3141" s="1659"/>
    </row>
    <row r="3142" spans="43:46" x14ac:dyDescent="0.15">
      <c r="AQ3142" s="822"/>
      <c r="AR3142" s="822"/>
      <c r="AS3142" s="822"/>
      <c r="AT3142" s="842"/>
    </row>
    <row r="3143" spans="43:46" x14ac:dyDescent="0.15">
      <c r="AQ3143" s="822"/>
      <c r="AR3143" s="822"/>
      <c r="AS3143" s="822"/>
      <c r="AT3143" s="842"/>
    </row>
    <row r="3144" spans="43:46" x14ac:dyDescent="0.15">
      <c r="AQ3144" s="822"/>
      <c r="AR3144" s="822"/>
      <c r="AS3144" s="822"/>
      <c r="AT3144" s="842"/>
    </row>
    <row r="3145" spans="43:46" x14ac:dyDescent="0.15">
      <c r="AQ3145" s="822"/>
      <c r="AR3145" s="822"/>
      <c r="AS3145" s="1659"/>
      <c r="AT3145" s="842"/>
    </row>
    <row r="3146" spans="43:46" x14ac:dyDescent="0.15">
      <c r="AQ3146" s="822"/>
      <c r="AR3146" s="822"/>
      <c r="AS3146" s="822"/>
      <c r="AT3146" s="842"/>
    </row>
    <row r="3147" spans="43:46" x14ac:dyDescent="0.15">
      <c r="AQ3147" s="822"/>
      <c r="AR3147" s="822"/>
      <c r="AS3147" s="1659"/>
      <c r="AT3147" s="1659"/>
    </row>
    <row r="3148" spans="43:46" x14ac:dyDescent="0.15">
      <c r="AQ3148" s="822"/>
      <c r="AR3148" s="822"/>
      <c r="AS3148" s="842"/>
      <c r="AT3148" s="1659"/>
    </row>
    <row r="3149" spans="43:46" x14ac:dyDescent="0.15">
      <c r="AQ3149" s="822"/>
      <c r="AR3149" s="822"/>
      <c r="AS3149" s="822"/>
      <c r="AT3149" s="1659"/>
    </row>
    <row r="3150" spans="43:46" x14ac:dyDescent="0.15">
      <c r="AQ3150" s="822"/>
      <c r="AR3150" s="822"/>
      <c r="AS3150" s="1659"/>
      <c r="AT3150" s="822"/>
    </row>
    <row r="3151" spans="43:46" x14ac:dyDescent="0.15">
      <c r="AQ3151" s="822"/>
      <c r="AR3151" s="822"/>
      <c r="AS3151" s="842"/>
      <c r="AT3151" s="822"/>
    </row>
    <row r="3152" spans="43:46" x14ac:dyDescent="0.15">
      <c r="AQ3152" s="822"/>
      <c r="AR3152" s="822"/>
      <c r="AT3152" s="822"/>
    </row>
    <row r="3153" spans="43:46" x14ac:dyDescent="0.15">
      <c r="AQ3153" s="822"/>
      <c r="AR3153" s="822"/>
      <c r="AT3153" s="822"/>
    </row>
    <row r="3154" spans="43:46" x14ac:dyDescent="0.15">
      <c r="AQ3154" s="822"/>
      <c r="AR3154" s="822"/>
      <c r="AS3154" s="1659"/>
      <c r="AT3154" s="822"/>
    </row>
    <row r="3155" spans="43:46" x14ac:dyDescent="0.15">
      <c r="AQ3155" s="822"/>
      <c r="AR3155" s="822"/>
      <c r="AS3155" s="1659"/>
      <c r="AT3155" s="822"/>
    </row>
    <row r="3156" spans="43:46" x14ac:dyDescent="0.15">
      <c r="AQ3156" s="822"/>
      <c r="AR3156" s="822"/>
      <c r="AS3156" s="1659"/>
      <c r="AT3156" s="1659"/>
    </row>
    <row r="3157" spans="43:46" x14ac:dyDescent="0.15">
      <c r="AQ3157" s="822"/>
      <c r="AR3157" s="822"/>
      <c r="AS3157" s="1659"/>
      <c r="AT3157" s="822"/>
    </row>
    <row r="3158" spans="43:46" x14ac:dyDescent="0.15">
      <c r="AQ3158" s="822"/>
      <c r="AR3158" s="822"/>
      <c r="AS3158" s="822"/>
      <c r="AT3158" s="822"/>
    </row>
    <row r="3159" spans="43:46" x14ac:dyDescent="0.15">
      <c r="AQ3159" s="822"/>
      <c r="AR3159" s="822"/>
      <c r="AS3159" s="822"/>
      <c r="AT3159" s="1659"/>
    </row>
    <row r="3160" spans="43:46" x14ac:dyDescent="0.15">
      <c r="AQ3160" s="822"/>
      <c r="AR3160" s="822"/>
      <c r="AS3160" s="1659"/>
      <c r="AT3160" s="822"/>
    </row>
    <row r="3161" spans="43:46" x14ac:dyDescent="0.15">
      <c r="AQ3161" s="822"/>
      <c r="AR3161" s="822"/>
      <c r="AS3161" s="822"/>
      <c r="AT3161" s="822"/>
    </row>
    <row r="3162" spans="43:46" x14ac:dyDescent="0.15">
      <c r="AQ3162" s="822"/>
      <c r="AR3162" s="822"/>
      <c r="AS3162" s="822"/>
      <c r="AT3162" s="1659"/>
    </row>
    <row r="3163" spans="43:46" x14ac:dyDescent="0.15">
      <c r="AQ3163" s="822"/>
      <c r="AR3163" s="822"/>
      <c r="AS3163" s="822"/>
      <c r="AT3163" s="822"/>
    </row>
    <row r="3164" spans="43:46" x14ac:dyDescent="0.15">
      <c r="AQ3164" s="822"/>
      <c r="AR3164" s="822"/>
      <c r="AS3164" s="822"/>
      <c r="AT3164" s="822"/>
    </row>
    <row r="3165" spans="43:46" x14ac:dyDescent="0.15">
      <c r="AQ3165" s="822"/>
      <c r="AR3165" s="822"/>
      <c r="AS3165" s="822"/>
      <c r="AT3165" s="1659"/>
    </row>
    <row r="3166" spans="43:46" x14ac:dyDescent="0.15">
      <c r="AQ3166" s="822"/>
      <c r="AR3166" s="822"/>
      <c r="AS3166" s="822"/>
    </row>
    <row r="3167" spans="43:46" x14ac:dyDescent="0.15">
      <c r="AQ3167" s="822"/>
      <c r="AR3167" s="822"/>
      <c r="AS3167" s="1659"/>
      <c r="AT3167" s="822"/>
    </row>
    <row r="3168" spans="43:46" x14ac:dyDescent="0.15">
      <c r="AQ3168" s="822"/>
      <c r="AR3168" s="822"/>
      <c r="AS3168" s="1659"/>
      <c r="AT3168" s="842"/>
    </row>
    <row r="3169" spans="43:46" x14ac:dyDescent="0.15">
      <c r="AS3169" s="1659"/>
      <c r="AT3169" s="822"/>
    </row>
    <row r="3170" spans="43:46" x14ac:dyDescent="0.15">
      <c r="AQ3170" s="1659"/>
      <c r="AR3170" s="1659"/>
      <c r="AS3170" s="822"/>
    </row>
    <row r="3171" spans="43:46" x14ac:dyDescent="0.15">
      <c r="AQ3171" s="822"/>
      <c r="AR3171" s="822"/>
      <c r="AS3171" s="822"/>
      <c r="AT3171" s="842"/>
    </row>
    <row r="3172" spans="43:46" x14ac:dyDescent="0.15">
      <c r="AQ3172" s="822"/>
      <c r="AR3172" s="822"/>
      <c r="AS3172" s="822"/>
      <c r="AT3172" s="822"/>
    </row>
    <row r="3173" spans="43:46" x14ac:dyDescent="0.15">
      <c r="AQ3173" s="822"/>
      <c r="AR3173" s="822"/>
      <c r="AS3173" s="822"/>
      <c r="AT3173" s="1659"/>
    </row>
    <row r="3174" spans="43:46" x14ac:dyDescent="0.15">
      <c r="AQ3174" s="1659"/>
      <c r="AR3174" s="1659"/>
      <c r="AT3174" s="842"/>
    </row>
    <row r="3175" spans="43:46" x14ac:dyDescent="0.15">
      <c r="AQ3175" s="822"/>
      <c r="AR3175" s="822"/>
      <c r="AT3175" s="822"/>
    </row>
    <row r="3176" spans="43:46" x14ac:dyDescent="0.15">
      <c r="AQ3176" s="822"/>
      <c r="AR3176" s="822"/>
      <c r="AT3176" s="822"/>
    </row>
    <row r="3177" spans="43:46" x14ac:dyDescent="0.15">
      <c r="AQ3177" s="822"/>
      <c r="AR3177" s="822"/>
      <c r="AS3177" s="822"/>
      <c r="AT3177" s="822"/>
    </row>
    <row r="3178" spans="43:46" x14ac:dyDescent="0.15">
      <c r="AQ3178" s="822"/>
      <c r="AR3178" s="822"/>
      <c r="AS3178" s="822"/>
      <c r="AT3178" s="822"/>
    </row>
    <row r="3179" spans="43:46" x14ac:dyDescent="0.15">
      <c r="AQ3179" s="822"/>
      <c r="AR3179" s="822"/>
      <c r="AS3179" s="1659"/>
      <c r="AT3179" s="822"/>
    </row>
    <row r="3180" spans="43:46" x14ac:dyDescent="0.15">
      <c r="AQ3180" s="822"/>
      <c r="AR3180" s="822"/>
      <c r="AS3180" s="822"/>
      <c r="AT3180" s="822"/>
    </row>
    <row r="3181" spans="43:46" x14ac:dyDescent="0.15">
      <c r="AQ3181" s="822"/>
      <c r="AR3181" s="822"/>
      <c r="AS3181" s="822"/>
      <c r="AT3181" s="822"/>
    </row>
    <row r="3182" spans="43:46" x14ac:dyDescent="0.15">
      <c r="AQ3182" s="822"/>
      <c r="AR3182" s="822"/>
      <c r="AS3182" s="842"/>
      <c r="AT3182" s="822"/>
    </row>
    <row r="3183" spans="43:46" x14ac:dyDescent="0.15">
      <c r="AS3183" s="842"/>
      <c r="AT3183" s="822"/>
    </row>
    <row r="3184" spans="43:46" x14ac:dyDescent="0.15">
      <c r="AS3184" s="842"/>
      <c r="AT3184" s="822"/>
    </row>
    <row r="3185" spans="43:46" x14ac:dyDescent="0.15">
      <c r="AS3185" s="842"/>
      <c r="AT3185" s="822"/>
    </row>
    <row r="3186" spans="43:46" x14ac:dyDescent="0.15">
      <c r="AQ3186" s="1659"/>
      <c r="AR3186" s="1659"/>
      <c r="AS3186" s="1659"/>
      <c r="AT3186" s="842"/>
    </row>
    <row r="3187" spans="43:46" x14ac:dyDescent="0.15">
      <c r="AQ3187" s="822"/>
      <c r="AR3187" s="822"/>
      <c r="AS3187" s="822"/>
      <c r="AT3187" s="822"/>
    </row>
    <row r="3188" spans="43:46" x14ac:dyDescent="0.15">
      <c r="AQ3188" s="822"/>
      <c r="AR3188" s="822"/>
      <c r="AS3188" s="1659"/>
      <c r="AT3188" s="822"/>
    </row>
    <row r="3189" spans="43:46" x14ac:dyDescent="0.15">
      <c r="AQ3189" s="1659"/>
      <c r="AR3189" s="1659"/>
      <c r="AS3189" s="822"/>
      <c r="AT3189" s="822"/>
    </row>
    <row r="3190" spans="43:46" x14ac:dyDescent="0.15">
      <c r="AS3190" s="822"/>
      <c r="AT3190" s="822"/>
    </row>
    <row r="3191" spans="43:46" x14ac:dyDescent="0.15">
      <c r="AQ3191" s="822"/>
      <c r="AR3191" s="822"/>
      <c r="AS3191" s="822"/>
      <c r="AT3191" s="822"/>
    </row>
    <row r="3192" spans="43:46" x14ac:dyDescent="0.15">
      <c r="AQ3192" s="822"/>
      <c r="AR3192" s="822"/>
      <c r="AS3192" s="822"/>
      <c r="AT3192" s="842"/>
    </row>
    <row r="3193" spans="43:46" x14ac:dyDescent="0.15">
      <c r="AQ3193" s="822"/>
      <c r="AR3193" s="822"/>
      <c r="AS3193" s="822"/>
      <c r="AT3193" s="822"/>
    </row>
    <row r="3194" spans="43:46" x14ac:dyDescent="0.15">
      <c r="AQ3194" s="822"/>
      <c r="AR3194" s="822"/>
      <c r="AS3194" s="822"/>
      <c r="AT3194" s="1659"/>
    </row>
    <row r="3195" spans="43:46" x14ac:dyDescent="0.15">
      <c r="AQ3195" s="1659"/>
      <c r="AR3195" s="1659"/>
      <c r="AS3195" s="822"/>
      <c r="AT3195" s="1659"/>
    </row>
    <row r="3196" spans="43:46" x14ac:dyDescent="0.15">
      <c r="AQ3196" s="822"/>
      <c r="AR3196" s="822"/>
      <c r="AS3196" s="822"/>
      <c r="AT3196" s="822"/>
    </row>
    <row r="3197" spans="43:46" x14ac:dyDescent="0.15">
      <c r="AQ3197" s="1659"/>
      <c r="AR3197" s="1659"/>
      <c r="AS3197" s="822"/>
      <c r="AT3197" s="1659"/>
    </row>
    <row r="3198" spans="43:46" x14ac:dyDescent="0.15">
      <c r="AQ3198" s="822"/>
      <c r="AR3198" s="822"/>
      <c r="AS3198" s="822"/>
      <c r="AT3198" s="1659"/>
    </row>
    <row r="3199" spans="43:46" x14ac:dyDescent="0.15">
      <c r="AS3199" s="822"/>
    </row>
    <row r="3200" spans="43:46" x14ac:dyDescent="0.15">
      <c r="AQ3200" s="1659"/>
      <c r="AR3200" s="1659"/>
      <c r="AS3200" s="822"/>
    </row>
    <row r="3201" spans="43:46" x14ac:dyDescent="0.15">
      <c r="AQ3201" s="822"/>
      <c r="AR3201" s="822"/>
      <c r="AS3201" s="822"/>
      <c r="AT3201" s="1659"/>
    </row>
    <row r="3202" spans="43:46" x14ac:dyDescent="0.15">
      <c r="AQ3202" s="822"/>
      <c r="AR3202" s="822"/>
      <c r="AS3202" s="822"/>
      <c r="AT3202" s="1659"/>
    </row>
    <row r="3203" spans="43:46" x14ac:dyDescent="0.15">
      <c r="AQ3203" s="1659"/>
      <c r="AR3203" s="1659"/>
      <c r="AS3203" s="822"/>
      <c r="AT3203" s="1659"/>
    </row>
    <row r="3204" spans="43:46" x14ac:dyDescent="0.15">
      <c r="AQ3204" s="822"/>
      <c r="AR3204" s="822"/>
      <c r="AS3204" s="822"/>
      <c r="AT3204" s="1659"/>
    </row>
    <row r="3205" spans="43:46" x14ac:dyDescent="0.15">
      <c r="AQ3205" s="822"/>
      <c r="AR3205" s="822"/>
      <c r="AS3205" s="822"/>
      <c r="AT3205" s="1659"/>
    </row>
    <row r="3206" spans="43:46" x14ac:dyDescent="0.15">
      <c r="AQ3206" s="1659"/>
      <c r="AR3206" s="1659"/>
      <c r="AS3206" s="822"/>
      <c r="AT3206" s="822"/>
    </row>
    <row r="3207" spans="43:46" x14ac:dyDescent="0.15">
      <c r="AS3207" s="822"/>
      <c r="AT3207" s="842"/>
    </row>
    <row r="3208" spans="43:46" x14ac:dyDescent="0.15">
      <c r="AS3208" s="822"/>
      <c r="AT3208" s="1659"/>
    </row>
    <row r="3209" spans="43:46" x14ac:dyDescent="0.15">
      <c r="AQ3209" s="1659"/>
      <c r="AR3209" s="1659"/>
      <c r="AS3209" s="822"/>
      <c r="AT3209" s="822"/>
    </row>
    <row r="3210" spans="43:46" x14ac:dyDescent="0.15">
      <c r="AS3210" s="822"/>
      <c r="AT3210" s="822"/>
    </row>
    <row r="3211" spans="43:46" x14ac:dyDescent="0.15">
      <c r="AS3211" s="822"/>
      <c r="AT3211" s="822"/>
    </row>
    <row r="3212" spans="43:46" x14ac:dyDescent="0.15">
      <c r="AQ3212" s="822"/>
      <c r="AR3212" s="822"/>
      <c r="AS3212" s="822"/>
      <c r="AT3212" s="822"/>
    </row>
    <row r="3213" spans="43:46" x14ac:dyDescent="0.15">
      <c r="AQ3213" s="822"/>
      <c r="AR3213" s="822"/>
      <c r="AS3213" s="822"/>
      <c r="AT3213" s="1659"/>
    </row>
    <row r="3214" spans="43:46" x14ac:dyDescent="0.15">
      <c r="AQ3214" s="822"/>
      <c r="AR3214" s="822"/>
      <c r="AS3214" s="822"/>
      <c r="AT3214" s="822"/>
    </row>
    <row r="3215" spans="43:46" x14ac:dyDescent="0.15">
      <c r="AQ3215" s="822"/>
      <c r="AR3215" s="822"/>
      <c r="AS3215" s="822"/>
      <c r="AT3215" s="1659"/>
    </row>
    <row r="3216" spans="43:46" x14ac:dyDescent="0.15">
      <c r="AQ3216" s="822"/>
      <c r="AR3216" s="822"/>
      <c r="AS3216" s="822"/>
      <c r="AT3216" s="822"/>
    </row>
    <row r="3217" spans="43:46" x14ac:dyDescent="0.15">
      <c r="AQ3217" s="822"/>
      <c r="AR3217" s="822"/>
      <c r="AT3217" s="822"/>
    </row>
    <row r="3218" spans="43:46" x14ac:dyDescent="0.15">
      <c r="AQ3218" s="822"/>
      <c r="AR3218" s="822"/>
      <c r="AS3218" s="1659"/>
      <c r="AT3218" s="822"/>
    </row>
    <row r="3219" spans="43:46" x14ac:dyDescent="0.15">
      <c r="AQ3219" s="822"/>
      <c r="AR3219" s="822"/>
      <c r="AS3219" s="822"/>
      <c r="AT3219" s="822"/>
    </row>
    <row r="3220" spans="43:46" x14ac:dyDescent="0.15">
      <c r="AQ3220" s="822"/>
      <c r="AR3220" s="822"/>
      <c r="AS3220" s="822"/>
      <c r="AT3220" s="822"/>
    </row>
    <row r="3221" spans="43:46" x14ac:dyDescent="0.15">
      <c r="AQ3221" s="822"/>
      <c r="AR3221" s="822"/>
      <c r="AS3221" s="822"/>
      <c r="AT3221" s="822"/>
    </row>
    <row r="3222" spans="43:46" x14ac:dyDescent="0.15">
      <c r="AQ3222" s="822"/>
      <c r="AR3222" s="822"/>
      <c r="AS3222" s="822"/>
      <c r="AT3222" s="822"/>
    </row>
    <row r="3223" spans="43:46" x14ac:dyDescent="0.15">
      <c r="AQ3223" s="822"/>
      <c r="AR3223" s="822"/>
      <c r="AS3223" s="822"/>
      <c r="AT3223" s="822"/>
    </row>
    <row r="3224" spans="43:46" x14ac:dyDescent="0.15">
      <c r="AQ3224" s="822"/>
      <c r="AR3224" s="822"/>
      <c r="AS3224" s="822"/>
      <c r="AT3224" s="822"/>
    </row>
    <row r="3225" spans="43:46" x14ac:dyDescent="0.15">
      <c r="AQ3225" s="1659"/>
      <c r="AR3225" s="1659"/>
      <c r="AS3225" s="822"/>
      <c r="AT3225" s="822"/>
    </row>
    <row r="3226" spans="43:46" x14ac:dyDescent="0.15">
      <c r="AS3226" s="822"/>
      <c r="AT3226" s="822"/>
    </row>
    <row r="3227" spans="43:46" x14ac:dyDescent="0.15">
      <c r="AQ3227" s="822"/>
      <c r="AR3227" s="822"/>
      <c r="AS3227" s="822"/>
      <c r="AT3227" s="1659"/>
    </row>
    <row r="3228" spans="43:46" x14ac:dyDescent="0.15">
      <c r="AQ3228" s="1659"/>
      <c r="AR3228" s="1659"/>
      <c r="AS3228" s="822"/>
      <c r="AT3228" s="822"/>
    </row>
    <row r="3229" spans="43:46" x14ac:dyDescent="0.15">
      <c r="AS3229" s="1659"/>
      <c r="AT3229" s="822"/>
    </row>
    <row r="3230" spans="43:46" x14ac:dyDescent="0.15">
      <c r="AQ3230" s="822"/>
      <c r="AR3230" s="822"/>
      <c r="AS3230" s="822"/>
      <c r="AT3230" s="842"/>
    </row>
    <row r="3231" spans="43:46" x14ac:dyDescent="0.15">
      <c r="AS3231" s="822"/>
      <c r="AT3231" s="842"/>
    </row>
    <row r="3232" spans="43:46" x14ac:dyDescent="0.15">
      <c r="AQ3232" s="822"/>
      <c r="AR3232" s="822"/>
      <c r="AS3232" s="822"/>
      <c r="AT3232" s="842"/>
    </row>
    <row r="3233" spans="43:46" x14ac:dyDescent="0.15">
      <c r="AQ3233" s="822"/>
      <c r="AR3233" s="822"/>
      <c r="AS3233" s="822"/>
      <c r="AT3233" s="842"/>
    </row>
    <row r="3234" spans="43:46" x14ac:dyDescent="0.15">
      <c r="AQ3234" s="822"/>
      <c r="AR3234" s="822"/>
      <c r="AS3234" s="822"/>
      <c r="AT3234" s="1659"/>
    </row>
    <row r="3235" spans="43:46" x14ac:dyDescent="0.15">
      <c r="AQ3235" s="822"/>
      <c r="AR3235" s="822"/>
      <c r="AS3235" s="822"/>
      <c r="AT3235" s="822"/>
    </row>
    <row r="3236" spans="43:46" x14ac:dyDescent="0.15">
      <c r="AQ3236" s="822"/>
      <c r="AR3236" s="822"/>
      <c r="AS3236" s="822"/>
      <c r="AT3236" s="1659"/>
    </row>
    <row r="3237" spans="43:46" x14ac:dyDescent="0.15">
      <c r="AQ3237" s="822"/>
      <c r="AR3237" s="822"/>
      <c r="AS3237" s="822"/>
      <c r="AT3237" s="822"/>
    </row>
    <row r="3238" spans="43:46" x14ac:dyDescent="0.15">
      <c r="AQ3238" s="822"/>
      <c r="AR3238" s="822"/>
      <c r="AS3238" s="1659"/>
      <c r="AT3238" s="822"/>
    </row>
    <row r="3239" spans="43:46" x14ac:dyDescent="0.15">
      <c r="AQ3239" s="822"/>
      <c r="AR3239" s="822"/>
      <c r="AT3239" s="822"/>
    </row>
    <row r="3240" spans="43:46" x14ac:dyDescent="0.15">
      <c r="AQ3240" s="822"/>
      <c r="AR3240" s="822"/>
      <c r="AS3240" s="822"/>
      <c r="AT3240" s="822"/>
    </row>
    <row r="3241" spans="43:46" x14ac:dyDescent="0.15">
      <c r="AQ3241" s="822"/>
      <c r="AR3241" s="822"/>
      <c r="AS3241" s="822"/>
      <c r="AT3241" s="822"/>
    </row>
    <row r="3242" spans="43:46" x14ac:dyDescent="0.15">
      <c r="AQ3242" s="822"/>
      <c r="AR3242" s="822"/>
      <c r="AS3242" s="822"/>
      <c r="AT3242" s="822"/>
    </row>
    <row r="3243" spans="43:46" x14ac:dyDescent="0.15">
      <c r="AQ3243" s="822"/>
      <c r="AR3243" s="822"/>
      <c r="AS3243" s="822"/>
      <c r="AT3243" s="822"/>
    </row>
    <row r="3244" spans="43:46" x14ac:dyDescent="0.15">
      <c r="AQ3244" s="822"/>
      <c r="AR3244" s="822"/>
      <c r="AS3244" s="1659"/>
      <c r="AT3244" s="822"/>
    </row>
    <row r="3245" spans="43:46" x14ac:dyDescent="0.15">
      <c r="AQ3245" s="822"/>
      <c r="AR3245" s="822"/>
      <c r="AS3245" s="822"/>
      <c r="AT3245" s="822"/>
    </row>
    <row r="3246" spans="43:46" x14ac:dyDescent="0.15">
      <c r="AQ3246" s="822"/>
      <c r="AR3246" s="822"/>
      <c r="AS3246" s="1659"/>
      <c r="AT3246" s="822"/>
    </row>
    <row r="3247" spans="43:46" x14ac:dyDescent="0.15">
      <c r="AQ3247" s="822"/>
      <c r="AR3247" s="822"/>
      <c r="AS3247" s="822"/>
      <c r="AT3247" s="822"/>
    </row>
    <row r="3248" spans="43:46" x14ac:dyDescent="0.15">
      <c r="AQ3248" s="822"/>
      <c r="AR3248" s="822"/>
      <c r="AT3248" s="822"/>
    </row>
    <row r="3249" spans="43:46" x14ac:dyDescent="0.15">
      <c r="AQ3249" s="822"/>
      <c r="AR3249" s="822"/>
      <c r="AS3249" s="1659"/>
      <c r="AT3249" s="822"/>
    </row>
    <row r="3250" spans="43:46" x14ac:dyDescent="0.15">
      <c r="AQ3250" s="822"/>
      <c r="AR3250" s="822"/>
      <c r="AS3250" s="822"/>
      <c r="AT3250" s="822"/>
    </row>
    <row r="3251" spans="43:46" x14ac:dyDescent="0.15">
      <c r="AQ3251" s="822"/>
      <c r="AR3251" s="822"/>
      <c r="AS3251" s="822"/>
      <c r="AT3251" s="822"/>
    </row>
    <row r="3252" spans="43:46" x14ac:dyDescent="0.15">
      <c r="AQ3252" s="822"/>
      <c r="AR3252" s="822"/>
      <c r="AS3252" s="1659"/>
      <c r="AT3252" s="822"/>
    </row>
    <row r="3253" spans="43:46" x14ac:dyDescent="0.15">
      <c r="AQ3253" s="822"/>
      <c r="AR3253" s="822"/>
      <c r="AS3253" s="822"/>
      <c r="AT3253" s="822"/>
    </row>
    <row r="3254" spans="43:46" x14ac:dyDescent="0.15">
      <c r="AQ3254" s="822"/>
      <c r="AR3254" s="822"/>
      <c r="AS3254" s="822"/>
      <c r="AT3254" s="822"/>
    </row>
    <row r="3255" spans="43:46" x14ac:dyDescent="0.15">
      <c r="AQ3255" s="1659"/>
      <c r="AR3255" s="1659"/>
      <c r="AS3255" s="1659"/>
      <c r="AT3255" s="822"/>
    </row>
    <row r="3256" spans="43:46" x14ac:dyDescent="0.15">
      <c r="AQ3256" s="822"/>
      <c r="AR3256" s="822"/>
      <c r="AT3256" s="822"/>
    </row>
    <row r="3257" spans="43:46" x14ac:dyDescent="0.15">
      <c r="AQ3257" s="822"/>
      <c r="AR3257" s="822"/>
      <c r="AT3257" s="822"/>
    </row>
    <row r="3258" spans="43:46" x14ac:dyDescent="0.15">
      <c r="AQ3258" s="1659"/>
      <c r="AR3258" s="1659"/>
      <c r="AS3258" s="1659"/>
      <c r="AT3258" s="1659"/>
    </row>
    <row r="3259" spans="43:46" x14ac:dyDescent="0.15">
      <c r="AQ3259" s="822"/>
      <c r="AR3259" s="822"/>
      <c r="AT3259" s="822"/>
    </row>
    <row r="3260" spans="43:46" x14ac:dyDescent="0.15">
      <c r="AQ3260" s="822"/>
      <c r="AR3260" s="822"/>
      <c r="AT3260" s="822"/>
    </row>
    <row r="3261" spans="43:46" x14ac:dyDescent="0.15">
      <c r="AS3261" s="1659"/>
      <c r="AT3261" s="822"/>
    </row>
    <row r="3262" spans="43:46" x14ac:dyDescent="0.15">
      <c r="AQ3262" s="822"/>
      <c r="AR3262" s="822"/>
      <c r="AS3262" s="822"/>
      <c r="AT3262" s="822"/>
    </row>
    <row r="3263" spans="43:46" x14ac:dyDescent="0.15">
      <c r="AQ3263" s="822"/>
      <c r="AR3263" s="822"/>
      <c r="AS3263" s="822"/>
      <c r="AT3263" s="822"/>
    </row>
    <row r="3264" spans="43:46" x14ac:dyDescent="0.15">
      <c r="AQ3264" s="822"/>
      <c r="AR3264" s="822"/>
      <c r="AS3264" s="822"/>
      <c r="AT3264" s="822"/>
    </row>
    <row r="3265" spans="43:46" x14ac:dyDescent="0.15">
      <c r="AQ3265" s="822"/>
      <c r="AR3265" s="822"/>
      <c r="AS3265" s="822"/>
    </row>
    <row r="3266" spans="43:46" x14ac:dyDescent="0.15">
      <c r="AQ3266" s="822"/>
      <c r="AR3266" s="822"/>
      <c r="AS3266" s="822"/>
      <c r="AT3266" s="1659"/>
    </row>
    <row r="3267" spans="43:46" x14ac:dyDescent="0.15">
      <c r="AR3267" s="769"/>
      <c r="AS3267" s="842"/>
      <c r="AT3267" s="1659"/>
    </row>
    <row r="3268" spans="43:46" x14ac:dyDescent="0.15">
      <c r="AQ3268" s="822"/>
      <c r="AR3268" s="822"/>
      <c r="AS3268" s="1659"/>
      <c r="AT3268" s="1659"/>
    </row>
    <row r="3269" spans="43:46" x14ac:dyDescent="0.15">
      <c r="AQ3269" s="1659"/>
      <c r="AR3269" s="1659"/>
      <c r="AS3269" s="1659"/>
      <c r="AT3269" s="1659"/>
    </row>
    <row r="3270" spans="43:46" x14ac:dyDescent="0.15">
      <c r="AS3270" s="822"/>
      <c r="AT3270" s="822"/>
    </row>
    <row r="3271" spans="43:46" x14ac:dyDescent="0.15">
      <c r="AQ3271" s="822"/>
      <c r="AR3271" s="822"/>
      <c r="AS3271" s="1659"/>
      <c r="AT3271" s="822"/>
    </row>
    <row r="3272" spans="43:46" x14ac:dyDescent="0.15">
      <c r="AQ3272" s="822"/>
      <c r="AR3272" s="822"/>
      <c r="AS3272" s="1659"/>
      <c r="AT3272" s="822"/>
    </row>
    <row r="3273" spans="43:46" x14ac:dyDescent="0.15">
      <c r="AQ3273" s="822"/>
      <c r="AR3273" s="822"/>
      <c r="AS3273" s="822"/>
      <c r="AT3273" s="822"/>
    </row>
    <row r="3274" spans="43:46" x14ac:dyDescent="0.15">
      <c r="AQ3274" s="822"/>
      <c r="AR3274" s="822"/>
      <c r="AS3274" s="1659"/>
      <c r="AT3274" s="822"/>
    </row>
    <row r="3275" spans="43:46" x14ac:dyDescent="0.15">
      <c r="AQ3275" s="822"/>
      <c r="AR3275" s="822"/>
      <c r="AS3275" s="1659"/>
    </row>
    <row r="3276" spans="43:46" x14ac:dyDescent="0.15">
      <c r="AQ3276" s="1659"/>
      <c r="AR3276" s="1659"/>
      <c r="AT3276" s="822"/>
    </row>
    <row r="3277" spans="43:46" x14ac:dyDescent="0.15">
      <c r="AQ3277" s="822"/>
      <c r="AR3277" s="822"/>
      <c r="AS3277" s="1659"/>
      <c r="AT3277" s="822"/>
    </row>
    <row r="3278" spans="43:46" x14ac:dyDescent="0.15">
      <c r="AQ3278" s="822"/>
      <c r="AR3278" s="822"/>
      <c r="AT3278" s="822"/>
    </row>
    <row r="3279" spans="43:46" x14ac:dyDescent="0.15">
      <c r="AQ3279" s="1659"/>
      <c r="AR3279" s="1659"/>
      <c r="AS3279" s="769"/>
      <c r="AT3279" s="822"/>
    </row>
    <row r="3280" spans="43:46" x14ac:dyDescent="0.15">
      <c r="AQ3280" s="822"/>
      <c r="AR3280" s="822"/>
      <c r="AS3280" s="1659"/>
      <c r="AT3280" s="822"/>
    </row>
    <row r="3281" spans="43:46" x14ac:dyDescent="0.15">
      <c r="AQ3281" s="822"/>
      <c r="AR3281" s="822"/>
      <c r="AS3281" s="1659"/>
      <c r="AT3281" s="822"/>
    </row>
    <row r="3282" spans="43:46" x14ac:dyDescent="0.15">
      <c r="AQ3282" s="1659"/>
      <c r="AR3282" s="1659"/>
      <c r="AS3282" s="769"/>
      <c r="AT3282" s="822"/>
    </row>
    <row r="3283" spans="43:46" x14ac:dyDescent="0.15">
      <c r="AQ3283" s="822"/>
      <c r="AR3283" s="822"/>
      <c r="AS3283" s="822"/>
      <c r="AT3283" s="822"/>
    </row>
    <row r="3284" spans="43:46" x14ac:dyDescent="0.15">
      <c r="AQ3284" s="822"/>
      <c r="AR3284" s="822"/>
      <c r="AS3284" s="822"/>
      <c r="AT3284" s="822"/>
    </row>
    <row r="3285" spans="43:46" x14ac:dyDescent="0.15">
      <c r="AS3285" s="769"/>
      <c r="AT3285" s="822"/>
    </row>
    <row r="3286" spans="43:46" x14ac:dyDescent="0.15">
      <c r="AQ3286" s="822"/>
      <c r="AR3286" s="822"/>
      <c r="AS3286" s="822"/>
      <c r="AT3286" s="822"/>
    </row>
    <row r="3287" spans="43:46" x14ac:dyDescent="0.15">
      <c r="AQ3287" s="822"/>
      <c r="AR3287" s="822"/>
      <c r="AS3287" s="822"/>
      <c r="AT3287" s="1659"/>
    </row>
    <row r="3288" spans="43:46" x14ac:dyDescent="0.15">
      <c r="AQ3288" s="1659"/>
      <c r="AS3288" s="822"/>
    </row>
    <row r="3289" spans="43:46" x14ac:dyDescent="0.15">
      <c r="AQ3289" s="822"/>
      <c r="AR3289" s="822"/>
      <c r="AS3289" s="822"/>
      <c r="AT3289" s="822"/>
    </row>
    <row r="3290" spans="43:46" x14ac:dyDescent="0.15">
      <c r="AQ3290" s="822"/>
      <c r="AR3290" s="822"/>
      <c r="AS3290" s="822"/>
      <c r="AT3290" s="822"/>
    </row>
    <row r="3291" spans="43:46" x14ac:dyDescent="0.15">
      <c r="AQ3291" s="1659"/>
      <c r="AS3291" s="822"/>
      <c r="AT3291" s="822"/>
    </row>
    <row r="3292" spans="43:46" x14ac:dyDescent="0.15">
      <c r="AQ3292" s="822"/>
      <c r="AR3292" s="822"/>
      <c r="AS3292" s="822"/>
      <c r="AT3292" s="822"/>
    </row>
    <row r="3293" spans="43:46" x14ac:dyDescent="0.15">
      <c r="AQ3293" s="822"/>
      <c r="AR3293" s="822"/>
      <c r="AS3293" s="822"/>
      <c r="AT3293" s="1659"/>
    </row>
    <row r="3294" spans="43:46" x14ac:dyDescent="0.15">
      <c r="AQ3294" s="822"/>
      <c r="AR3294" s="822"/>
      <c r="AS3294" s="822"/>
      <c r="AT3294" s="822"/>
    </row>
    <row r="3295" spans="43:46" x14ac:dyDescent="0.15">
      <c r="AQ3295" s="822"/>
      <c r="AR3295" s="822"/>
      <c r="AS3295" s="822"/>
      <c r="AT3295" s="1659"/>
    </row>
    <row r="3296" spans="43:46" x14ac:dyDescent="0.15">
      <c r="AQ3296" s="822"/>
      <c r="AR3296" s="822"/>
      <c r="AS3296" s="822"/>
    </row>
    <row r="3297" spans="43:46" x14ac:dyDescent="0.15">
      <c r="AQ3297" s="822"/>
      <c r="AR3297" s="822"/>
    </row>
    <row r="3298" spans="43:46" x14ac:dyDescent="0.15">
      <c r="AQ3298" s="822"/>
      <c r="AR3298" s="822"/>
      <c r="AS3298" s="822"/>
      <c r="AT3298" s="1659"/>
    </row>
    <row r="3299" spans="43:46" x14ac:dyDescent="0.15">
      <c r="AQ3299" s="822"/>
      <c r="AR3299" s="822"/>
      <c r="AS3299" s="822"/>
    </row>
    <row r="3300" spans="43:46" x14ac:dyDescent="0.15">
      <c r="AQ3300" s="822"/>
      <c r="AR3300" s="822"/>
      <c r="AS3300" s="822"/>
      <c r="AT3300" s="822"/>
    </row>
    <row r="3301" spans="43:46" x14ac:dyDescent="0.15">
      <c r="AQ3301" s="822"/>
      <c r="AR3301" s="822"/>
      <c r="AS3301" s="822"/>
      <c r="AT3301" s="1659"/>
    </row>
    <row r="3302" spans="43:46" x14ac:dyDescent="0.15">
      <c r="AQ3302" s="822"/>
      <c r="AR3302" s="822"/>
      <c r="AS3302" s="822"/>
      <c r="AT3302" s="822"/>
    </row>
    <row r="3303" spans="43:46" x14ac:dyDescent="0.15">
      <c r="AQ3303" s="822"/>
      <c r="AR3303" s="822"/>
      <c r="AT3303" s="822"/>
    </row>
    <row r="3304" spans="43:46" x14ac:dyDescent="0.15">
      <c r="AQ3304" s="822"/>
      <c r="AR3304" s="822"/>
      <c r="AS3304" s="822"/>
      <c r="AT3304" s="1659"/>
    </row>
    <row r="3305" spans="43:46" x14ac:dyDescent="0.15">
      <c r="AQ3305" s="1659"/>
      <c r="AR3305" s="1659"/>
      <c r="AS3305" s="1659"/>
    </row>
    <row r="3306" spans="43:46" x14ac:dyDescent="0.15">
      <c r="AQ3306" s="822"/>
      <c r="AR3306" s="822"/>
    </row>
    <row r="3307" spans="43:46" x14ac:dyDescent="0.15">
      <c r="AQ3307" s="822"/>
      <c r="AR3307" s="822"/>
      <c r="AS3307" s="822"/>
      <c r="AT3307" s="1659"/>
    </row>
    <row r="3308" spans="43:46" x14ac:dyDescent="0.15">
      <c r="AQ3308" s="1659"/>
      <c r="AR3308" s="1659"/>
      <c r="AS3308" s="1659"/>
    </row>
    <row r="3309" spans="43:46" x14ac:dyDescent="0.15">
      <c r="AQ3309" s="822"/>
      <c r="AS3309" s="1659"/>
    </row>
    <row r="3310" spans="43:46" x14ac:dyDescent="0.15">
      <c r="AQ3310" s="822"/>
      <c r="AR3310" s="822"/>
      <c r="AS3310" s="822"/>
      <c r="AT3310" s="1659"/>
    </row>
    <row r="3311" spans="43:46" x14ac:dyDescent="0.15">
      <c r="AR3311" s="769"/>
    </row>
    <row r="3312" spans="43:46" x14ac:dyDescent="0.15">
      <c r="AT3312" s="822"/>
    </row>
    <row r="3313" spans="43:46" x14ac:dyDescent="0.15">
      <c r="AT3313" s="822"/>
    </row>
    <row r="3314" spans="43:46" x14ac:dyDescent="0.15">
      <c r="AT3314" s="1659"/>
    </row>
    <row r="3315" spans="43:46" x14ac:dyDescent="0.15">
      <c r="AQ3315" s="1659"/>
      <c r="AR3315" s="1659"/>
      <c r="AT3315" s="1659"/>
    </row>
    <row r="3316" spans="43:46" x14ac:dyDescent="0.15">
      <c r="AQ3316" s="1659"/>
      <c r="AR3316" s="1659"/>
      <c r="AT3316" s="1659"/>
    </row>
    <row r="3317" spans="43:46" x14ac:dyDescent="0.15">
      <c r="AQ3317" s="1659"/>
      <c r="AR3317" s="1659"/>
      <c r="AT3317" s="1659"/>
    </row>
    <row r="3318" spans="43:46" x14ac:dyDescent="0.15">
      <c r="AQ3318" s="1659"/>
      <c r="AR3318" s="1659"/>
      <c r="AS3318" s="769"/>
      <c r="AT3318" s="822"/>
    </row>
    <row r="3319" spans="43:46" x14ac:dyDescent="0.15">
      <c r="AQ3319" s="1659"/>
      <c r="AR3319" s="1659"/>
      <c r="AS3319" s="822"/>
      <c r="AT3319" s="1659"/>
    </row>
    <row r="3320" spans="43:46" x14ac:dyDescent="0.15">
      <c r="AQ3320" s="1659"/>
      <c r="AR3320" s="1659"/>
      <c r="AS3320" s="1659"/>
      <c r="AT3320" s="1659"/>
    </row>
    <row r="3321" spans="43:46" x14ac:dyDescent="0.15">
      <c r="AQ3321" s="1659"/>
      <c r="AR3321" s="1659"/>
      <c r="AS3321" s="769"/>
      <c r="AT3321" s="822"/>
    </row>
    <row r="3322" spans="43:46" x14ac:dyDescent="0.15">
      <c r="AQ3322" s="1659"/>
      <c r="AR3322" s="1659"/>
      <c r="AS3322" s="822"/>
      <c r="AT3322" s="1659"/>
    </row>
    <row r="3323" spans="43:46" x14ac:dyDescent="0.15">
      <c r="AQ3323" s="1659"/>
      <c r="AR3323" s="1659"/>
      <c r="AS3323" s="822"/>
      <c r="AT3323" s="822"/>
    </row>
    <row r="3324" spans="43:46" x14ac:dyDescent="0.15">
      <c r="AQ3324" s="1659"/>
      <c r="AS3324" s="1659"/>
      <c r="AT3324" s="822"/>
    </row>
    <row r="3325" spans="43:46" x14ac:dyDescent="0.15">
      <c r="AQ3325" s="1659"/>
      <c r="AR3325" s="1659"/>
      <c r="AS3325" s="822"/>
      <c r="AT3325" s="1659"/>
    </row>
    <row r="3326" spans="43:46" x14ac:dyDescent="0.15">
      <c r="AQ3326" s="1659"/>
      <c r="AR3326" s="1659"/>
      <c r="AS3326" s="822"/>
      <c r="AT3326" s="1659"/>
    </row>
    <row r="3327" spans="43:46" x14ac:dyDescent="0.15">
      <c r="AQ3327" s="822"/>
      <c r="AR3327" s="822"/>
      <c r="AS3327" s="819"/>
    </row>
    <row r="3328" spans="43:46" x14ac:dyDescent="0.15">
      <c r="AQ3328" s="822"/>
      <c r="AR3328" s="822"/>
      <c r="AS3328" s="822"/>
      <c r="AT3328" s="1659"/>
    </row>
    <row r="3329" spans="43:46" x14ac:dyDescent="0.15">
      <c r="AQ3329" s="1659"/>
      <c r="AR3329" s="1659"/>
      <c r="AS3329" s="822"/>
      <c r="AT3329" s="1659"/>
    </row>
    <row r="3330" spans="43:46" x14ac:dyDescent="0.15">
      <c r="AQ3330" s="822"/>
      <c r="AR3330" s="822"/>
      <c r="AS3330" s="1659"/>
      <c r="AT3330" s="822"/>
    </row>
    <row r="3331" spans="43:46" x14ac:dyDescent="0.15">
      <c r="AQ3331" s="822"/>
      <c r="AR3331" s="822"/>
      <c r="AS3331" s="822"/>
      <c r="AT3331" s="1659"/>
    </row>
    <row r="3332" spans="43:46" x14ac:dyDescent="0.15">
      <c r="AQ3332" s="822"/>
      <c r="AR3332" s="822"/>
      <c r="AS3332" s="822"/>
    </row>
    <row r="3333" spans="43:46" x14ac:dyDescent="0.15">
      <c r="AQ3333" s="822"/>
      <c r="AR3333" s="822"/>
      <c r="AS3333" s="1659"/>
      <c r="AT3333" s="822"/>
    </row>
    <row r="3334" spans="43:46" x14ac:dyDescent="0.15">
      <c r="AQ3334" s="1659"/>
      <c r="AR3334" s="1659"/>
      <c r="AS3334" s="822"/>
      <c r="AT3334" s="822"/>
    </row>
    <row r="3335" spans="43:46" x14ac:dyDescent="0.15">
      <c r="AQ3335" s="822"/>
      <c r="AR3335" s="822"/>
      <c r="AS3335" s="822"/>
    </row>
    <row r="3336" spans="43:46" x14ac:dyDescent="0.15">
      <c r="AQ3336" s="1659"/>
      <c r="AR3336" s="1659"/>
      <c r="AT3336" s="822"/>
    </row>
    <row r="3337" spans="43:46" x14ac:dyDescent="0.15">
      <c r="AQ3337" s="1659"/>
      <c r="AR3337" s="1659"/>
      <c r="AS3337" s="822"/>
      <c r="AT3337" s="822"/>
    </row>
    <row r="3338" spans="43:46" x14ac:dyDescent="0.15">
      <c r="AQ3338" s="822"/>
      <c r="AR3338" s="822"/>
      <c r="AS3338" s="822"/>
      <c r="AT3338" s="822"/>
    </row>
    <row r="3339" spans="43:46" x14ac:dyDescent="0.15">
      <c r="AQ3339" s="822"/>
      <c r="AR3339" s="822"/>
      <c r="AT3339" s="822"/>
    </row>
    <row r="3340" spans="43:46" x14ac:dyDescent="0.15">
      <c r="AQ3340" s="1659"/>
      <c r="AR3340" s="1659"/>
      <c r="AS3340" s="822"/>
      <c r="AT3340" s="822"/>
    </row>
    <row r="3341" spans="43:46" x14ac:dyDescent="0.15">
      <c r="AQ3341" s="822"/>
      <c r="AR3341" s="822"/>
      <c r="AS3341" s="822"/>
      <c r="AT3341" s="822"/>
    </row>
    <row r="3342" spans="43:46" x14ac:dyDescent="0.15">
      <c r="AQ3342" s="822"/>
      <c r="AR3342" s="822"/>
      <c r="AT3342" s="822"/>
    </row>
    <row r="3343" spans="43:46" x14ac:dyDescent="0.15">
      <c r="AQ3343" s="1659"/>
      <c r="AR3343" s="1659"/>
      <c r="AS3343" s="822"/>
      <c r="AT3343" s="822"/>
    </row>
    <row r="3344" spans="43:46" x14ac:dyDescent="0.15">
      <c r="AQ3344" s="822"/>
      <c r="AR3344" s="822"/>
      <c r="AS3344" s="822"/>
      <c r="AT3344" s="822"/>
    </row>
    <row r="3345" spans="43:46" x14ac:dyDescent="0.15">
      <c r="AQ3345" s="822"/>
      <c r="AR3345" s="822"/>
      <c r="AS3345" s="822"/>
      <c r="AT3345" s="822"/>
    </row>
    <row r="3346" spans="43:46" x14ac:dyDescent="0.15">
      <c r="AQ3346" s="1659"/>
      <c r="AR3346" s="1659"/>
      <c r="AS3346" s="822"/>
      <c r="AT3346" s="822"/>
    </row>
    <row r="3347" spans="43:46" x14ac:dyDescent="0.15">
      <c r="AQ3347" s="822"/>
      <c r="AR3347" s="822"/>
      <c r="AS3347" s="822"/>
    </row>
    <row r="3348" spans="43:46" x14ac:dyDescent="0.15">
      <c r="AQ3348" s="822"/>
      <c r="AR3348" s="822"/>
      <c r="AS3348" s="822"/>
      <c r="AT3348" s="822"/>
    </row>
    <row r="3349" spans="43:46" x14ac:dyDescent="0.15">
      <c r="AQ3349" s="1659"/>
      <c r="AR3349" s="1659"/>
      <c r="AS3349" s="822"/>
      <c r="AT3349" s="822"/>
    </row>
    <row r="3350" spans="43:46" x14ac:dyDescent="0.15">
      <c r="AQ3350" s="822"/>
      <c r="AR3350" s="822"/>
      <c r="AS3350" s="822"/>
      <c r="AT3350" s="822"/>
    </row>
    <row r="3351" spans="43:46" x14ac:dyDescent="0.15">
      <c r="AQ3351" s="822"/>
      <c r="AR3351" s="822"/>
      <c r="AS3351" s="822"/>
      <c r="AT3351" s="822"/>
    </row>
    <row r="3352" spans="43:46" x14ac:dyDescent="0.15">
      <c r="AQ3352" s="1659"/>
      <c r="AR3352" s="1659"/>
      <c r="AS3352" s="822"/>
      <c r="AT3352" s="822"/>
    </row>
    <row r="3353" spans="43:46" x14ac:dyDescent="0.15">
      <c r="AQ3353" s="822"/>
      <c r="AR3353" s="822"/>
      <c r="AS3353" s="822"/>
      <c r="AT3353" s="822"/>
    </row>
    <row r="3354" spans="43:46" x14ac:dyDescent="0.15">
      <c r="AQ3354" s="822"/>
      <c r="AR3354" s="822"/>
      <c r="AS3354" s="1659"/>
      <c r="AT3354" s="822"/>
    </row>
    <row r="3355" spans="43:46" x14ac:dyDescent="0.15">
      <c r="AQ3355" s="822"/>
      <c r="AR3355" s="822"/>
      <c r="AS3355" s="822"/>
      <c r="AT3355" s="1659"/>
    </row>
    <row r="3356" spans="43:46" x14ac:dyDescent="0.15">
      <c r="AQ3356" s="822"/>
      <c r="AR3356" s="822"/>
      <c r="AS3356" s="1659"/>
      <c r="AT3356" s="1659"/>
    </row>
    <row r="3357" spans="43:46" x14ac:dyDescent="0.15">
      <c r="AQ3357" s="822"/>
      <c r="AR3357" s="822"/>
      <c r="AS3357" s="822"/>
      <c r="AT3357" s="822"/>
    </row>
    <row r="3358" spans="43:46" x14ac:dyDescent="0.15">
      <c r="AQ3358" s="822"/>
      <c r="AR3358" s="822"/>
      <c r="AS3358" s="822"/>
      <c r="AT3358" s="1659"/>
    </row>
    <row r="3359" spans="43:46" x14ac:dyDescent="0.15">
      <c r="AQ3359" s="822"/>
      <c r="AR3359" s="822"/>
      <c r="AS3359" s="1659"/>
    </row>
    <row r="3360" spans="43:46" x14ac:dyDescent="0.15">
      <c r="AQ3360" s="822"/>
      <c r="AR3360" s="822"/>
      <c r="AT3360" s="822"/>
    </row>
    <row r="3361" spans="43:46" x14ac:dyDescent="0.15">
      <c r="AQ3361" s="822"/>
      <c r="AR3361" s="822"/>
      <c r="AS3361" s="822"/>
    </row>
    <row r="3362" spans="43:46" x14ac:dyDescent="0.15">
      <c r="AQ3362" s="822"/>
      <c r="AR3362" s="822"/>
      <c r="AS3362" s="769"/>
    </row>
    <row r="3363" spans="43:46" x14ac:dyDescent="0.15">
      <c r="AQ3363" s="1659"/>
      <c r="AR3363" s="1659"/>
      <c r="AS3363" s="1659"/>
    </row>
    <row r="3364" spans="43:46" x14ac:dyDescent="0.15">
      <c r="AQ3364" s="822"/>
      <c r="AR3364" s="822"/>
      <c r="AS3364" s="1659"/>
    </row>
    <row r="3365" spans="43:46" x14ac:dyDescent="0.15">
      <c r="AQ3365" s="1659"/>
      <c r="AR3365" s="1659"/>
      <c r="AS3365" s="1659"/>
    </row>
    <row r="3366" spans="43:46" x14ac:dyDescent="0.15">
      <c r="AQ3366" s="822"/>
      <c r="AR3366" s="822"/>
      <c r="AS3366" s="1659"/>
      <c r="AT3366" s="1659"/>
    </row>
    <row r="3367" spans="43:46" x14ac:dyDescent="0.15">
      <c r="AQ3367" s="822"/>
      <c r="AR3367" s="822"/>
      <c r="AS3367" s="1659"/>
    </row>
    <row r="3368" spans="43:46" x14ac:dyDescent="0.15">
      <c r="AQ3368" s="1659"/>
      <c r="AR3368" s="1659"/>
      <c r="AS3368" s="1659"/>
    </row>
    <row r="3369" spans="43:46" x14ac:dyDescent="0.15">
      <c r="AQ3369" s="822"/>
      <c r="AR3369" s="822"/>
      <c r="AS3369" s="1659"/>
      <c r="AT3369" s="769"/>
    </row>
    <row r="3370" spans="43:46" x14ac:dyDescent="0.15">
      <c r="AQ3370" s="822"/>
      <c r="AR3370" s="822"/>
      <c r="AS3370" s="1659"/>
      <c r="AT3370" s="822"/>
    </row>
    <row r="3371" spans="43:46" x14ac:dyDescent="0.15">
      <c r="AQ3371" s="822"/>
      <c r="AR3371" s="822"/>
      <c r="AS3371" s="1659"/>
      <c r="AT3371" s="1659"/>
    </row>
    <row r="3372" spans="43:46" x14ac:dyDescent="0.15">
      <c r="AQ3372" s="842"/>
      <c r="AR3372" s="819"/>
      <c r="AS3372" s="1659"/>
      <c r="AT3372" s="769"/>
    </row>
    <row r="3373" spans="43:46" x14ac:dyDescent="0.15">
      <c r="AQ3373" s="822"/>
      <c r="AR3373" s="822"/>
      <c r="AS3373" s="1659"/>
      <c r="AT3373" s="822"/>
    </row>
    <row r="3374" spans="43:46" x14ac:dyDescent="0.15">
      <c r="AQ3374" s="1659"/>
      <c r="AR3374" s="1659"/>
      <c r="AS3374" s="1659"/>
      <c r="AT3374" s="822"/>
    </row>
    <row r="3375" spans="43:46" x14ac:dyDescent="0.15">
      <c r="AQ3375" s="1659"/>
      <c r="AR3375" s="1659"/>
      <c r="AT3375" s="1659"/>
    </row>
    <row r="3376" spans="43:46" x14ac:dyDescent="0.15">
      <c r="AQ3376" s="1659"/>
      <c r="AR3376" s="1659"/>
      <c r="AS3376" s="822"/>
      <c r="AT3376" s="822"/>
    </row>
    <row r="3377" spans="43:46" x14ac:dyDescent="0.15">
      <c r="AQ3377" s="1659"/>
      <c r="AR3377" s="1659"/>
      <c r="AS3377" s="1659"/>
      <c r="AT3377" s="822"/>
    </row>
    <row r="3378" spans="43:46" x14ac:dyDescent="0.15">
      <c r="AQ3378" s="1659"/>
      <c r="AR3378" s="1659"/>
      <c r="AS3378" s="1659"/>
      <c r="AT3378" s="1659"/>
    </row>
    <row r="3379" spans="43:46" x14ac:dyDescent="0.15">
      <c r="AQ3379" s="1659"/>
      <c r="AR3379" s="1659"/>
      <c r="AT3379" s="822"/>
    </row>
    <row r="3380" spans="43:46" x14ac:dyDescent="0.15">
      <c r="AQ3380" s="1659"/>
      <c r="AR3380" s="1659"/>
      <c r="AS3380" s="822"/>
      <c r="AT3380" s="822"/>
    </row>
    <row r="3381" spans="43:46" x14ac:dyDescent="0.15">
      <c r="AQ3381" s="822"/>
      <c r="AR3381" s="822"/>
      <c r="AS3381" s="1659"/>
      <c r="AT3381" s="1659"/>
    </row>
    <row r="3382" spans="43:46" x14ac:dyDescent="0.15">
      <c r="AQ3382" s="1659"/>
      <c r="AR3382" s="1659"/>
      <c r="AS3382" s="822"/>
      <c r="AT3382" s="822"/>
    </row>
    <row r="3383" spans="43:46" x14ac:dyDescent="0.15">
      <c r="AQ3383" s="1659"/>
      <c r="AR3383" s="1659"/>
      <c r="AS3383" s="822"/>
      <c r="AT3383" s="822"/>
    </row>
    <row r="3384" spans="43:46" x14ac:dyDescent="0.15">
      <c r="AQ3384" s="822"/>
      <c r="AS3384" s="822"/>
      <c r="AT3384" s="1659"/>
    </row>
    <row r="3385" spans="43:46" x14ac:dyDescent="0.15">
      <c r="AQ3385" s="1659"/>
      <c r="AR3385" s="1659"/>
      <c r="AS3385" s="822"/>
      <c r="AT3385" s="822"/>
    </row>
    <row r="3386" spans="43:46" x14ac:dyDescent="0.15">
      <c r="AQ3386" s="1659"/>
      <c r="AR3386" s="1659"/>
      <c r="AS3386" s="1659"/>
      <c r="AT3386" s="822"/>
    </row>
    <row r="3387" spans="43:46" x14ac:dyDescent="0.15">
      <c r="AQ3387" s="1659"/>
      <c r="AR3387" s="822"/>
      <c r="AS3387" s="822"/>
    </row>
    <row r="3388" spans="43:46" x14ac:dyDescent="0.15">
      <c r="AQ3388" s="1659"/>
      <c r="AR3388" s="1659"/>
      <c r="AS3388" s="1659"/>
      <c r="AT3388" s="822"/>
    </row>
    <row r="3389" spans="43:46" x14ac:dyDescent="0.15">
      <c r="AQ3389" s="1659"/>
      <c r="AR3389" s="1659"/>
      <c r="AS3389" s="1659"/>
      <c r="AT3389" s="822"/>
    </row>
    <row r="3390" spans="43:46" x14ac:dyDescent="0.15">
      <c r="AQ3390" s="822"/>
      <c r="AR3390" s="822"/>
      <c r="AS3390" s="822"/>
    </row>
    <row r="3391" spans="43:46" x14ac:dyDescent="0.15">
      <c r="AQ3391" s="822"/>
      <c r="AR3391" s="822"/>
      <c r="AS3391" s="822"/>
      <c r="AT3391" s="822"/>
    </row>
    <row r="3392" spans="43:46" x14ac:dyDescent="0.15">
      <c r="AQ3392" s="1659"/>
      <c r="AR3392" s="1659"/>
      <c r="AS3392" s="1659"/>
      <c r="AT3392" s="822"/>
    </row>
    <row r="3393" spans="43:46" x14ac:dyDescent="0.15">
      <c r="AQ3393" s="822"/>
      <c r="AR3393" s="822"/>
      <c r="AS3393" s="822"/>
    </row>
    <row r="3394" spans="43:46" x14ac:dyDescent="0.15">
      <c r="AQ3394" s="822"/>
      <c r="AR3394" s="822"/>
      <c r="AS3394" s="822"/>
      <c r="AT3394" s="822"/>
    </row>
    <row r="3395" spans="43:46" x14ac:dyDescent="0.15">
      <c r="AQ3395" s="822"/>
      <c r="AR3395" s="822"/>
      <c r="AS3395" s="1659"/>
      <c r="AT3395" s="822"/>
    </row>
    <row r="3396" spans="43:46" x14ac:dyDescent="0.15">
      <c r="AQ3396" s="822"/>
      <c r="AR3396" s="822"/>
      <c r="AS3396" s="822"/>
      <c r="AT3396" s="822"/>
    </row>
    <row r="3397" spans="43:46" x14ac:dyDescent="0.15">
      <c r="AQ3397" s="1659"/>
      <c r="AR3397" s="1659"/>
      <c r="AS3397" s="822"/>
      <c r="AT3397" s="822"/>
    </row>
    <row r="3398" spans="43:46" x14ac:dyDescent="0.15">
      <c r="AQ3398" s="822"/>
      <c r="AR3398" s="822"/>
      <c r="AS3398" s="1659"/>
      <c r="AT3398" s="822"/>
    </row>
    <row r="3399" spans="43:46" x14ac:dyDescent="0.15">
      <c r="AQ3399" s="822"/>
      <c r="AR3399" s="822"/>
      <c r="AS3399" s="822"/>
      <c r="AT3399" s="822"/>
    </row>
    <row r="3400" spans="43:46" x14ac:dyDescent="0.15">
      <c r="AQ3400" s="1659"/>
      <c r="AR3400" s="1659"/>
      <c r="AS3400" s="822"/>
      <c r="AT3400" s="822"/>
    </row>
    <row r="3401" spans="43:46" x14ac:dyDescent="0.15">
      <c r="AQ3401" s="822"/>
      <c r="AR3401" s="822"/>
      <c r="AS3401" s="1659"/>
      <c r="AT3401" s="822"/>
    </row>
    <row r="3402" spans="43:46" x14ac:dyDescent="0.15">
      <c r="AQ3402" s="822"/>
      <c r="AR3402" s="822"/>
      <c r="AS3402" s="822"/>
      <c r="AT3402" s="822"/>
    </row>
    <row r="3403" spans="43:46" x14ac:dyDescent="0.15">
      <c r="AQ3403" s="1659"/>
      <c r="AR3403" s="1659"/>
      <c r="AS3403" s="822"/>
      <c r="AT3403" s="822"/>
    </row>
    <row r="3404" spans="43:46" x14ac:dyDescent="0.15">
      <c r="AQ3404" s="822"/>
      <c r="AR3404" s="822"/>
      <c r="AS3404" s="1659"/>
      <c r="AT3404" s="822"/>
    </row>
    <row r="3405" spans="43:46" x14ac:dyDescent="0.15">
      <c r="AQ3405" s="822"/>
      <c r="AR3405" s="822"/>
      <c r="AS3405" s="822"/>
      <c r="AT3405" s="822"/>
    </row>
    <row r="3406" spans="43:46" x14ac:dyDescent="0.15">
      <c r="AQ3406" s="1659"/>
      <c r="AR3406" s="1659"/>
      <c r="AS3406" s="822"/>
      <c r="AT3406" s="822"/>
    </row>
    <row r="3407" spans="43:46" x14ac:dyDescent="0.15">
      <c r="AQ3407" s="822"/>
      <c r="AR3407" s="822"/>
      <c r="AS3407" s="822"/>
      <c r="AT3407" s="1659"/>
    </row>
    <row r="3408" spans="43:46" x14ac:dyDescent="0.15">
      <c r="AQ3408" s="822"/>
      <c r="AR3408" s="822"/>
      <c r="AS3408" s="822"/>
      <c r="AT3408" s="822"/>
    </row>
    <row r="3409" spans="43:46" x14ac:dyDescent="0.15">
      <c r="AQ3409" s="1659"/>
      <c r="AR3409" s="1659"/>
      <c r="AS3409" s="822"/>
      <c r="AT3409" s="822"/>
    </row>
    <row r="3410" spans="43:46" x14ac:dyDescent="0.15">
      <c r="AQ3410" s="822"/>
      <c r="AR3410" s="822"/>
      <c r="AS3410" s="822"/>
      <c r="AT3410" s="1659"/>
    </row>
    <row r="3411" spans="43:46" x14ac:dyDescent="0.15">
      <c r="AR3411" s="822"/>
      <c r="AS3411" s="822"/>
    </row>
    <row r="3412" spans="43:46" x14ac:dyDescent="0.15">
      <c r="AQ3412" s="1659"/>
      <c r="AR3412" s="1659"/>
      <c r="AS3412" s="822"/>
      <c r="AT3412" s="822"/>
    </row>
    <row r="3413" spans="43:46" x14ac:dyDescent="0.15">
      <c r="AQ3413" s="822"/>
      <c r="AR3413" s="822"/>
      <c r="AS3413" s="822"/>
      <c r="AT3413" s="769"/>
    </row>
    <row r="3414" spans="43:46" x14ac:dyDescent="0.15">
      <c r="AQ3414" s="822"/>
      <c r="AR3414" s="822"/>
      <c r="AS3414" s="822"/>
      <c r="AT3414" s="1659"/>
    </row>
    <row r="3415" spans="43:46" x14ac:dyDescent="0.15">
      <c r="AQ3415" s="1659"/>
      <c r="AR3415" s="1659"/>
      <c r="AS3415" s="1659"/>
      <c r="AT3415" s="1659"/>
    </row>
    <row r="3416" spans="43:46" x14ac:dyDescent="0.15">
      <c r="AQ3416" s="822"/>
      <c r="AR3416" s="822"/>
      <c r="AS3416" s="822"/>
      <c r="AT3416" s="1659"/>
    </row>
    <row r="3417" spans="43:46" x14ac:dyDescent="0.15">
      <c r="AQ3417" s="822"/>
      <c r="AR3417" s="822"/>
      <c r="AS3417" s="1659"/>
      <c r="AT3417" s="822"/>
    </row>
    <row r="3418" spans="43:46" x14ac:dyDescent="0.15">
      <c r="AQ3418" s="1659"/>
      <c r="AR3418" s="1659"/>
      <c r="AS3418" s="822"/>
      <c r="AT3418" s="822"/>
    </row>
    <row r="3419" spans="43:46" x14ac:dyDescent="0.15">
      <c r="AQ3419" s="1659"/>
      <c r="AR3419" s="1659"/>
      <c r="AS3419" s="822"/>
      <c r="AT3419" s="822"/>
    </row>
    <row r="3420" spans="43:46" x14ac:dyDescent="0.15">
      <c r="AQ3420" s="1659"/>
      <c r="AR3420" s="1659"/>
      <c r="AS3420" s="1659"/>
    </row>
    <row r="3421" spans="43:46" x14ac:dyDescent="0.15">
      <c r="AQ3421" s="1659"/>
      <c r="AR3421" s="1659"/>
      <c r="AS3421" s="822"/>
    </row>
    <row r="3422" spans="43:46" x14ac:dyDescent="0.15">
      <c r="AQ3422" s="1659"/>
      <c r="AR3422" s="1659"/>
      <c r="AS3422" s="822"/>
    </row>
    <row r="3423" spans="43:46" x14ac:dyDescent="0.15">
      <c r="AQ3423" s="1659"/>
      <c r="AR3423" s="1659"/>
      <c r="AS3423" s="822"/>
      <c r="AT3423" s="1659"/>
    </row>
    <row r="3424" spans="43:46" x14ac:dyDescent="0.15">
      <c r="AQ3424" s="1659"/>
      <c r="AR3424" s="1659"/>
      <c r="AS3424" s="1659"/>
      <c r="AT3424" s="1659"/>
    </row>
    <row r="3425" spans="43:46" x14ac:dyDescent="0.15">
      <c r="AQ3425" s="1659"/>
      <c r="AR3425" s="1659"/>
      <c r="AS3425" s="822"/>
      <c r="AT3425" s="1659"/>
    </row>
    <row r="3426" spans="43:46" x14ac:dyDescent="0.15">
      <c r="AQ3426" s="1659"/>
      <c r="AR3426" s="1659"/>
      <c r="AS3426" s="822"/>
    </row>
    <row r="3427" spans="43:46" x14ac:dyDescent="0.15">
      <c r="AQ3427" s="1659"/>
      <c r="AR3427" s="1659"/>
      <c r="AS3427" s="1659"/>
      <c r="AT3427" s="1659"/>
    </row>
    <row r="3428" spans="43:46" x14ac:dyDescent="0.15">
      <c r="AQ3428" s="1659"/>
      <c r="AR3428" s="1659"/>
      <c r="AS3428" s="822"/>
    </row>
    <row r="3429" spans="43:46" x14ac:dyDescent="0.15">
      <c r="AS3429" s="822"/>
      <c r="AT3429" s="1659"/>
    </row>
    <row r="3430" spans="43:46" x14ac:dyDescent="0.15">
      <c r="AQ3430" s="822"/>
      <c r="AR3430" s="822"/>
      <c r="AS3430" s="1659"/>
      <c r="AT3430" s="1659"/>
    </row>
    <row r="3431" spans="43:46" x14ac:dyDescent="0.15">
      <c r="AQ3431" s="1659"/>
      <c r="AR3431" s="1659"/>
      <c r="AS3431" s="1659"/>
      <c r="AT3431" s="1659"/>
    </row>
    <row r="3432" spans="43:46" x14ac:dyDescent="0.15">
      <c r="AQ3432" s="822"/>
      <c r="AR3432" s="822"/>
      <c r="AS3432" s="1659"/>
      <c r="AT3432" s="822"/>
    </row>
    <row r="3433" spans="43:46" x14ac:dyDescent="0.15">
      <c r="AQ3433" s="822"/>
      <c r="AR3433" s="822"/>
      <c r="AS3433" s="1659"/>
      <c r="AT3433" s="1659"/>
    </row>
    <row r="3434" spans="43:46" x14ac:dyDescent="0.15">
      <c r="AQ3434" s="822"/>
      <c r="AR3434" s="822"/>
      <c r="AS3434" s="822"/>
    </row>
    <row r="3435" spans="43:46" x14ac:dyDescent="0.15">
      <c r="AQ3435" s="822"/>
      <c r="AR3435" s="822"/>
      <c r="AS3435" s="1659"/>
    </row>
    <row r="3436" spans="43:46" x14ac:dyDescent="0.15">
      <c r="AQ3436" s="822"/>
      <c r="AR3436" s="822"/>
      <c r="AS3436" s="1659"/>
    </row>
    <row r="3437" spans="43:46" x14ac:dyDescent="0.15">
      <c r="AQ3437" s="822"/>
      <c r="AR3437" s="822"/>
      <c r="AS3437" s="819"/>
      <c r="AT3437" s="822"/>
    </row>
    <row r="3438" spans="43:46" x14ac:dyDescent="0.15">
      <c r="AQ3438" s="822"/>
      <c r="AR3438" s="822"/>
      <c r="AS3438" s="1659"/>
      <c r="AT3438" s="1659"/>
    </row>
    <row r="3439" spans="43:46" x14ac:dyDescent="0.15">
      <c r="AQ3439" s="822"/>
      <c r="AR3439" s="822"/>
      <c r="AS3439" s="1659"/>
      <c r="AT3439" s="822"/>
    </row>
    <row r="3440" spans="43:46" x14ac:dyDescent="0.15">
      <c r="AQ3440" s="822"/>
      <c r="AR3440" s="822"/>
      <c r="AT3440" s="822"/>
    </row>
    <row r="3441" spans="43:46" x14ac:dyDescent="0.15">
      <c r="AQ3441" s="822"/>
      <c r="AR3441" s="822"/>
      <c r="AS3441" s="1659"/>
      <c r="AT3441" s="1659"/>
    </row>
    <row r="3442" spans="43:46" x14ac:dyDescent="0.15">
      <c r="AQ3442" s="822"/>
      <c r="AR3442" s="822"/>
      <c r="AS3442" s="1659"/>
      <c r="AT3442" s="822"/>
    </row>
    <row r="3443" spans="43:46" x14ac:dyDescent="0.15">
      <c r="AQ3443" s="822"/>
      <c r="AR3443" s="822"/>
      <c r="AS3443" s="822"/>
      <c r="AT3443" s="822"/>
    </row>
    <row r="3444" spans="43:46" x14ac:dyDescent="0.15">
      <c r="AQ3444" s="822"/>
      <c r="AS3444" s="822"/>
      <c r="AT3444" s="1659"/>
    </row>
    <row r="3445" spans="43:46" x14ac:dyDescent="0.15">
      <c r="AQ3445" s="822"/>
      <c r="AS3445" s="1659"/>
      <c r="AT3445" s="822"/>
    </row>
    <row r="3446" spans="43:46" x14ac:dyDescent="0.15">
      <c r="AQ3446" s="822"/>
      <c r="AS3446" s="822"/>
      <c r="AT3446" s="822"/>
    </row>
    <row r="3447" spans="43:46" x14ac:dyDescent="0.15">
      <c r="AQ3447" s="822"/>
      <c r="AR3447" s="822"/>
      <c r="AS3447" s="822"/>
      <c r="AT3447" s="1659"/>
    </row>
    <row r="3448" spans="43:46" x14ac:dyDescent="0.15">
      <c r="AQ3448" s="822"/>
      <c r="AR3448" s="822"/>
      <c r="AS3448" s="822"/>
      <c r="AT3448" s="822"/>
    </row>
    <row r="3449" spans="43:46" x14ac:dyDescent="0.15">
      <c r="AR3449" s="819"/>
      <c r="AS3449" s="822"/>
      <c r="AT3449" s="822"/>
    </row>
    <row r="3450" spans="43:46" x14ac:dyDescent="0.15">
      <c r="AQ3450" s="822"/>
      <c r="AR3450" s="822"/>
      <c r="AS3450" s="1659"/>
      <c r="AT3450" s="1659"/>
    </row>
    <row r="3451" spans="43:46" x14ac:dyDescent="0.15">
      <c r="AQ3451" s="822"/>
      <c r="AR3451" s="822"/>
      <c r="AS3451" s="822"/>
      <c r="AT3451" s="822"/>
    </row>
    <row r="3452" spans="43:46" x14ac:dyDescent="0.15">
      <c r="AQ3452" s="822"/>
      <c r="AS3452" s="822"/>
      <c r="AT3452" s="822"/>
    </row>
    <row r="3453" spans="43:46" x14ac:dyDescent="0.15">
      <c r="AQ3453" s="822"/>
      <c r="AR3453" s="822"/>
      <c r="AS3453" s="1659"/>
      <c r="AT3453" s="1659"/>
    </row>
    <row r="3454" spans="43:46" x14ac:dyDescent="0.15">
      <c r="AQ3454" s="822"/>
      <c r="AR3454" s="822"/>
      <c r="AS3454" s="822"/>
      <c r="AT3454" s="822"/>
    </row>
    <row r="3455" spans="43:46" x14ac:dyDescent="0.15">
      <c r="AQ3455" s="822"/>
      <c r="AR3455" s="822"/>
      <c r="AT3455" s="822"/>
    </row>
    <row r="3456" spans="43:46" x14ac:dyDescent="0.15">
      <c r="AQ3456" s="822"/>
      <c r="AR3456" s="822"/>
      <c r="AS3456" s="1659"/>
      <c r="AT3456" s="1659"/>
    </row>
    <row r="3457" spans="43:46" x14ac:dyDescent="0.15">
      <c r="AQ3457" s="822"/>
      <c r="AR3457" s="822"/>
      <c r="AS3457" s="822"/>
      <c r="AT3457" s="822"/>
    </row>
    <row r="3458" spans="43:46" x14ac:dyDescent="0.15">
      <c r="AQ3458" s="822"/>
      <c r="AR3458" s="822"/>
      <c r="AS3458" s="822"/>
      <c r="AT3458" s="822"/>
    </row>
    <row r="3459" spans="43:46" x14ac:dyDescent="0.15">
      <c r="AQ3459" s="822"/>
      <c r="AR3459" s="822"/>
      <c r="AS3459" s="1659"/>
      <c r="AT3459" s="822"/>
    </row>
    <row r="3460" spans="43:46" x14ac:dyDescent="0.15">
      <c r="AQ3460" s="822"/>
      <c r="AR3460" s="822"/>
      <c r="AS3460" s="822"/>
      <c r="AT3460" s="822"/>
    </row>
    <row r="3461" spans="43:46" x14ac:dyDescent="0.15">
      <c r="AS3461" s="822"/>
      <c r="AT3461" s="822"/>
    </row>
    <row r="3462" spans="43:46" x14ac:dyDescent="0.15">
      <c r="AQ3462" s="822"/>
      <c r="AR3462" s="822"/>
      <c r="AS3462" s="1659"/>
      <c r="AT3462" s="822"/>
    </row>
    <row r="3463" spans="43:46" x14ac:dyDescent="0.15">
      <c r="AQ3463" s="822"/>
      <c r="AR3463" s="822"/>
      <c r="AS3463" s="822"/>
      <c r="AT3463" s="822"/>
    </row>
    <row r="3464" spans="43:46" x14ac:dyDescent="0.15">
      <c r="AT3464" s="822"/>
    </row>
    <row r="3465" spans="43:46" x14ac:dyDescent="0.15">
      <c r="AQ3465" s="822"/>
      <c r="AR3465" s="822"/>
      <c r="AS3465" s="1659"/>
      <c r="AT3465" s="822"/>
    </row>
    <row r="3466" spans="43:46" x14ac:dyDescent="0.15">
      <c r="AQ3466" s="822"/>
      <c r="AR3466" s="822"/>
      <c r="AS3466" s="822"/>
      <c r="AT3466" s="822"/>
    </row>
    <row r="3467" spans="43:46" x14ac:dyDescent="0.15">
      <c r="AQ3467" s="822"/>
    </row>
    <row r="3468" spans="43:46" x14ac:dyDescent="0.15">
      <c r="AQ3468" s="822"/>
      <c r="AR3468" s="822"/>
      <c r="AS3468" s="1659"/>
      <c r="AT3468" s="822"/>
    </row>
    <row r="3469" spans="43:46" x14ac:dyDescent="0.15">
      <c r="AQ3469" s="822"/>
      <c r="AR3469" s="822"/>
      <c r="AS3469" s="822"/>
      <c r="AT3469" s="1659"/>
    </row>
    <row r="3470" spans="43:46" x14ac:dyDescent="0.15">
      <c r="AQ3470" s="822"/>
      <c r="AT3470" s="822"/>
    </row>
    <row r="3471" spans="43:46" x14ac:dyDescent="0.15">
      <c r="AQ3471" s="822"/>
      <c r="AR3471" s="822"/>
      <c r="AS3471" s="1659"/>
      <c r="AT3471" s="822"/>
    </row>
    <row r="3472" spans="43:46" x14ac:dyDescent="0.15">
      <c r="AQ3472" s="822"/>
      <c r="AR3472" s="822"/>
      <c r="AS3472" s="1659"/>
      <c r="AT3472" s="1659"/>
    </row>
    <row r="3473" spans="43:46" x14ac:dyDescent="0.15">
      <c r="AQ3473" s="822"/>
      <c r="AS3473" s="1659"/>
      <c r="AT3473" s="822"/>
    </row>
    <row r="3474" spans="43:46" x14ac:dyDescent="0.15">
      <c r="AQ3474" s="822"/>
      <c r="AR3474" s="822"/>
      <c r="AS3474" s="1659"/>
      <c r="AT3474" s="822"/>
    </row>
    <row r="3475" spans="43:46" x14ac:dyDescent="0.15">
      <c r="AQ3475" s="822"/>
      <c r="AR3475" s="822"/>
      <c r="AS3475" s="1659"/>
      <c r="AT3475" s="822"/>
    </row>
    <row r="3476" spans="43:46" x14ac:dyDescent="0.15">
      <c r="AQ3476" s="822"/>
      <c r="AR3476" s="822"/>
      <c r="AS3476" s="1659"/>
      <c r="AT3476" s="1659"/>
    </row>
    <row r="3477" spans="43:46" x14ac:dyDescent="0.15">
      <c r="AQ3477" s="822"/>
      <c r="AR3477" s="822"/>
      <c r="AS3477" s="1659"/>
      <c r="AT3477" s="822"/>
    </row>
    <row r="3478" spans="43:46" x14ac:dyDescent="0.15">
      <c r="AQ3478" s="842"/>
      <c r="AR3478" s="842"/>
      <c r="AS3478" s="1659"/>
      <c r="AT3478" s="1659"/>
    </row>
    <row r="3479" spans="43:46" x14ac:dyDescent="0.15">
      <c r="AQ3479" s="842"/>
      <c r="AR3479" s="842"/>
      <c r="AS3479" s="1659"/>
      <c r="AT3479" s="822"/>
    </row>
    <row r="3480" spans="43:46" x14ac:dyDescent="0.15">
      <c r="AQ3480" s="842"/>
      <c r="AR3480" s="842"/>
      <c r="AS3480" s="1659"/>
      <c r="AT3480" s="1659"/>
    </row>
    <row r="3481" spans="43:46" x14ac:dyDescent="0.15">
      <c r="AQ3481" s="842"/>
      <c r="AR3481" s="842"/>
      <c r="AS3481" s="1659"/>
      <c r="AT3481" s="1659"/>
    </row>
    <row r="3482" spans="43:46" x14ac:dyDescent="0.15">
      <c r="AS3482" s="822"/>
      <c r="AT3482" s="822"/>
    </row>
    <row r="3483" spans="43:46" x14ac:dyDescent="0.15">
      <c r="AQ3483" s="822"/>
      <c r="AR3483" s="822"/>
      <c r="AS3483" s="822"/>
      <c r="AT3483" s="822"/>
    </row>
    <row r="3484" spans="43:46" x14ac:dyDescent="0.15">
      <c r="AQ3484" s="822"/>
      <c r="AR3484" s="822"/>
      <c r="AS3484" s="1659"/>
      <c r="AT3484" s="822"/>
    </row>
    <row r="3485" spans="43:46" x14ac:dyDescent="0.15">
      <c r="AQ3485" s="822"/>
      <c r="AS3485" s="822"/>
      <c r="AT3485" s="1659"/>
    </row>
    <row r="3486" spans="43:46" x14ac:dyDescent="0.15">
      <c r="AQ3486" s="822"/>
      <c r="AR3486" s="822"/>
      <c r="AS3486" s="822"/>
      <c r="AT3486" s="1659"/>
    </row>
    <row r="3487" spans="43:46" x14ac:dyDescent="0.15">
      <c r="AQ3487" s="822"/>
      <c r="AR3487" s="822"/>
      <c r="AS3487" s="822"/>
    </row>
    <row r="3488" spans="43:46" x14ac:dyDescent="0.15">
      <c r="AQ3488" s="822"/>
      <c r="AT3488" s="1659"/>
    </row>
    <row r="3489" spans="43:46" x14ac:dyDescent="0.15">
      <c r="AQ3489" s="822"/>
      <c r="AR3489" s="822"/>
      <c r="AS3489" s="822"/>
      <c r="AT3489" s="1659"/>
    </row>
    <row r="3490" spans="43:46" x14ac:dyDescent="0.15">
      <c r="AQ3490" s="822"/>
      <c r="AR3490" s="822"/>
      <c r="AS3490" s="822"/>
    </row>
    <row r="3491" spans="43:46" x14ac:dyDescent="0.15">
      <c r="AQ3491" s="822"/>
      <c r="AR3491" s="822"/>
      <c r="AS3491" s="822"/>
      <c r="AT3491" s="1659"/>
    </row>
    <row r="3492" spans="43:46" x14ac:dyDescent="0.15">
      <c r="AQ3492" s="822"/>
      <c r="AR3492" s="822"/>
      <c r="AS3492" s="822"/>
      <c r="AT3492" s="1659"/>
    </row>
    <row r="3493" spans="43:46" x14ac:dyDescent="0.15">
      <c r="AQ3493" s="822"/>
      <c r="AR3493" s="822"/>
      <c r="AS3493" s="822"/>
    </row>
    <row r="3494" spans="43:46" x14ac:dyDescent="0.15">
      <c r="AQ3494" s="822"/>
      <c r="AR3494" s="822"/>
      <c r="AT3494" s="1659"/>
    </row>
    <row r="3495" spans="43:46" x14ac:dyDescent="0.15">
      <c r="AQ3495" s="822"/>
      <c r="AR3495" s="822"/>
      <c r="AS3495" s="822"/>
      <c r="AT3495" s="1659"/>
    </row>
    <row r="3496" spans="43:46" x14ac:dyDescent="0.15">
      <c r="AQ3496" s="822"/>
      <c r="AR3496" s="822"/>
      <c r="AS3496" s="822"/>
      <c r="AT3496" s="822"/>
    </row>
    <row r="3497" spans="43:46" x14ac:dyDescent="0.15">
      <c r="AQ3497" s="822"/>
      <c r="AR3497" s="822"/>
      <c r="AS3497" s="822"/>
      <c r="AT3497" s="822"/>
    </row>
    <row r="3498" spans="43:46" x14ac:dyDescent="0.15">
      <c r="AQ3498" s="822"/>
      <c r="AR3498" s="822"/>
      <c r="AS3498" s="822"/>
      <c r="AT3498" s="1659"/>
    </row>
    <row r="3499" spans="43:46" x14ac:dyDescent="0.15">
      <c r="AQ3499" s="822"/>
      <c r="AR3499" s="822"/>
      <c r="AS3499" s="822"/>
      <c r="AT3499" s="822"/>
    </row>
    <row r="3500" spans="43:46" x14ac:dyDescent="0.15">
      <c r="AR3500" s="819"/>
      <c r="AT3500" s="822"/>
    </row>
    <row r="3501" spans="43:46" x14ac:dyDescent="0.15">
      <c r="AQ3501" s="822"/>
      <c r="AR3501" s="822"/>
      <c r="AS3501" s="822"/>
      <c r="AT3501" s="822"/>
    </row>
    <row r="3502" spans="43:46" x14ac:dyDescent="0.15">
      <c r="AQ3502" s="822"/>
      <c r="AR3502" s="822"/>
      <c r="AS3502" s="822"/>
      <c r="AT3502" s="822"/>
    </row>
    <row r="3503" spans="43:46" x14ac:dyDescent="0.15">
      <c r="AQ3503" s="822"/>
      <c r="AR3503" s="822"/>
      <c r="AT3503" s="1659"/>
    </row>
    <row r="3504" spans="43:46" x14ac:dyDescent="0.15">
      <c r="AQ3504" s="822"/>
      <c r="AR3504" s="822"/>
      <c r="AS3504" s="822"/>
      <c r="AT3504" s="822"/>
    </row>
    <row r="3505" spans="43:46" x14ac:dyDescent="0.15">
      <c r="AQ3505" s="822"/>
      <c r="AR3505" s="822"/>
      <c r="AS3505" s="822"/>
      <c r="AT3505" s="822"/>
    </row>
    <row r="3506" spans="43:46" x14ac:dyDescent="0.15">
      <c r="AQ3506" s="822"/>
      <c r="AT3506" s="1659"/>
    </row>
    <row r="3507" spans="43:46" x14ac:dyDescent="0.15">
      <c r="AQ3507" s="822"/>
      <c r="AR3507" s="822"/>
      <c r="AS3507" s="822"/>
      <c r="AT3507" s="822"/>
    </row>
    <row r="3508" spans="43:46" x14ac:dyDescent="0.15">
      <c r="AQ3508" s="822"/>
      <c r="AR3508" s="822"/>
      <c r="AS3508" s="822"/>
      <c r="AT3508" s="822"/>
    </row>
    <row r="3509" spans="43:46" x14ac:dyDescent="0.15">
      <c r="AQ3509" s="822"/>
      <c r="AS3509" s="822"/>
      <c r="AT3509" s="1659"/>
    </row>
    <row r="3510" spans="43:46" x14ac:dyDescent="0.15">
      <c r="AQ3510" s="822"/>
      <c r="AR3510" s="822"/>
      <c r="AS3510" s="822"/>
      <c r="AT3510" s="822"/>
    </row>
    <row r="3511" spans="43:46" x14ac:dyDescent="0.15">
      <c r="AQ3511" s="822"/>
      <c r="AR3511" s="822"/>
      <c r="AS3511" s="822"/>
      <c r="AT3511" s="822"/>
    </row>
    <row r="3512" spans="43:46" x14ac:dyDescent="0.15">
      <c r="AQ3512" s="822"/>
      <c r="AS3512" s="822"/>
      <c r="AT3512" s="1659"/>
    </row>
    <row r="3513" spans="43:46" x14ac:dyDescent="0.15">
      <c r="AQ3513" s="822"/>
      <c r="AR3513" s="822"/>
      <c r="AS3513" s="822"/>
      <c r="AT3513" s="822"/>
    </row>
    <row r="3514" spans="43:46" x14ac:dyDescent="0.15">
      <c r="AQ3514" s="822"/>
      <c r="AR3514" s="822"/>
      <c r="AS3514" s="822"/>
      <c r="AT3514" s="822"/>
    </row>
    <row r="3515" spans="43:46" x14ac:dyDescent="0.15">
      <c r="AQ3515" s="822"/>
      <c r="AT3515" s="1659"/>
    </row>
    <row r="3516" spans="43:46" x14ac:dyDescent="0.15">
      <c r="AQ3516" s="822"/>
      <c r="AR3516" s="822"/>
      <c r="AS3516" s="822"/>
      <c r="AT3516" s="822"/>
    </row>
    <row r="3517" spans="43:46" x14ac:dyDescent="0.15">
      <c r="AQ3517" s="822"/>
      <c r="AR3517" s="822"/>
      <c r="AS3517" s="822"/>
    </row>
    <row r="3518" spans="43:46" x14ac:dyDescent="0.15">
      <c r="AT3518" s="1659"/>
    </row>
    <row r="3519" spans="43:46" x14ac:dyDescent="0.15">
      <c r="AR3519" s="1167"/>
      <c r="AS3519" s="822"/>
      <c r="AT3519" s="822"/>
    </row>
    <row r="3520" spans="43:46" x14ac:dyDescent="0.15">
      <c r="AR3520" s="819"/>
      <c r="AS3520" s="822"/>
    </row>
    <row r="3521" spans="44:46" x14ac:dyDescent="0.15">
      <c r="AT3521" s="1659"/>
    </row>
    <row r="3522" spans="44:46" x14ac:dyDescent="0.15">
      <c r="AS3522" s="822"/>
      <c r="AT3522" s="822"/>
    </row>
    <row r="3523" spans="44:46" x14ac:dyDescent="0.15">
      <c r="AR3523" s="819"/>
      <c r="AS3523" s="822"/>
    </row>
    <row r="3524" spans="44:46" x14ac:dyDescent="0.15">
      <c r="AT3524" s="1659"/>
    </row>
    <row r="3525" spans="44:46" x14ac:dyDescent="0.15">
      <c r="AS3525" s="822"/>
      <c r="AT3525" s="1659"/>
    </row>
    <row r="3526" spans="44:46" x14ac:dyDescent="0.15">
      <c r="AR3526" s="819"/>
      <c r="AS3526" s="822"/>
      <c r="AT3526" s="1659"/>
    </row>
    <row r="3527" spans="44:46" x14ac:dyDescent="0.15">
      <c r="AT3527" s="1659"/>
    </row>
    <row r="3528" spans="44:46" x14ac:dyDescent="0.15">
      <c r="AS3528" s="822"/>
      <c r="AT3528" s="1659"/>
    </row>
    <row r="3529" spans="44:46" x14ac:dyDescent="0.15">
      <c r="AR3529" s="819"/>
      <c r="AS3529" s="822"/>
      <c r="AT3529" s="1659"/>
    </row>
    <row r="3530" spans="44:46" x14ac:dyDescent="0.15">
      <c r="AS3530" s="822"/>
      <c r="AT3530" s="1659"/>
    </row>
    <row r="3531" spans="44:46" x14ac:dyDescent="0.15">
      <c r="AS3531" s="822"/>
      <c r="AT3531" s="1659"/>
    </row>
    <row r="3532" spans="44:46" x14ac:dyDescent="0.15">
      <c r="AR3532" s="819"/>
      <c r="AS3532" s="842"/>
      <c r="AT3532" s="1659"/>
    </row>
    <row r="3533" spans="44:46" x14ac:dyDescent="0.15">
      <c r="AS3533" s="842"/>
      <c r="AT3533" s="1659"/>
    </row>
    <row r="3534" spans="44:46" x14ac:dyDescent="0.15">
      <c r="AS3534" s="842"/>
      <c r="AT3534" s="1659"/>
    </row>
    <row r="3535" spans="44:46" x14ac:dyDescent="0.15">
      <c r="AS3535" s="842"/>
      <c r="AT3535" s="822"/>
    </row>
    <row r="3536" spans="44:46" x14ac:dyDescent="0.15">
      <c r="AT3536" s="822"/>
    </row>
    <row r="3537" spans="43:46" x14ac:dyDescent="0.15">
      <c r="AS3537" s="822"/>
      <c r="AT3537" s="1659"/>
    </row>
    <row r="3538" spans="43:46" x14ac:dyDescent="0.15">
      <c r="AS3538" s="822"/>
      <c r="AT3538" s="822"/>
    </row>
    <row r="3539" spans="43:46" x14ac:dyDescent="0.15">
      <c r="AT3539" s="822"/>
    </row>
    <row r="3540" spans="43:46" x14ac:dyDescent="0.15">
      <c r="AS3540" s="822"/>
      <c r="AT3540" s="822"/>
    </row>
    <row r="3541" spans="43:46" x14ac:dyDescent="0.15">
      <c r="AS3541" s="822"/>
    </row>
    <row r="3542" spans="43:46" x14ac:dyDescent="0.15">
      <c r="AT3542" s="822"/>
    </row>
    <row r="3543" spans="43:46" x14ac:dyDescent="0.15">
      <c r="AQ3543" s="822"/>
      <c r="AS3543" s="822"/>
      <c r="AT3543" s="822"/>
    </row>
    <row r="3544" spans="43:46" x14ac:dyDescent="0.15">
      <c r="AS3544" s="822"/>
    </row>
    <row r="3545" spans="43:46" x14ac:dyDescent="0.15">
      <c r="AS3545" s="822"/>
    </row>
    <row r="3546" spans="43:46" x14ac:dyDescent="0.15">
      <c r="AS3546" s="822"/>
    </row>
    <row r="3547" spans="43:46" x14ac:dyDescent="0.15">
      <c r="AS3547" s="822"/>
    </row>
    <row r="3548" spans="43:46" x14ac:dyDescent="0.15">
      <c r="AS3548" s="822"/>
    </row>
    <row r="3549" spans="43:46" x14ac:dyDescent="0.15">
      <c r="AQ3549" s="822"/>
      <c r="AS3549" s="822"/>
    </row>
    <row r="3550" spans="43:46" x14ac:dyDescent="0.15">
      <c r="AS3550" s="822"/>
      <c r="AT3550" s="822"/>
    </row>
    <row r="3551" spans="43:46" x14ac:dyDescent="0.15">
      <c r="AQ3551" s="822"/>
      <c r="AS3551" s="822"/>
      <c r="AT3551" s="822"/>
    </row>
    <row r="3552" spans="43:46" x14ac:dyDescent="0.15">
      <c r="AQ3552" s="822"/>
      <c r="AS3552" s="822"/>
      <c r="AT3552" s="822"/>
    </row>
    <row r="3553" spans="43:46" x14ac:dyDescent="0.15">
      <c r="AR3553" s="819"/>
      <c r="AS3553" s="822"/>
      <c r="AT3553" s="822"/>
    </row>
    <row r="3554" spans="43:46" x14ac:dyDescent="0.15">
      <c r="AQ3554" s="822"/>
    </row>
    <row r="3555" spans="43:46" x14ac:dyDescent="0.15">
      <c r="AQ3555" s="822"/>
      <c r="AS3555" s="822"/>
      <c r="AT3555" s="822"/>
    </row>
    <row r="3556" spans="43:46" x14ac:dyDescent="0.15">
      <c r="AQ3556" s="822"/>
      <c r="AS3556" s="822"/>
    </row>
    <row r="3557" spans="43:46" x14ac:dyDescent="0.15">
      <c r="AQ3557" s="822"/>
      <c r="AS3557" s="822"/>
    </row>
    <row r="3558" spans="43:46" x14ac:dyDescent="0.15">
      <c r="AQ3558" s="1644"/>
      <c r="AR3558" s="1167"/>
      <c r="AS3558" s="822"/>
      <c r="AT3558" s="822"/>
    </row>
    <row r="3559" spans="43:46" x14ac:dyDescent="0.15">
      <c r="AQ3559" s="842"/>
      <c r="AR3559" s="819"/>
      <c r="AS3559" s="822"/>
      <c r="AT3559" s="822"/>
    </row>
    <row r="3560" spans="43:46" x14ac:dyDescent="0.15">
      <c r="AQ3560" s="842"/>
      <c r="AR3560" s="819"/>
    </row>
    <row r="3561" spans="43:46" x14ac:dyDescent="0.15">
      <c r="AQ3561" s="842"/>
      <c r="AR3561" s="819"/>
      <c r="AS3561" s="822"/>
      <c r="AT3561" s="822"/>
    </row>
    <row r="3562" spans="43:46" x14ac:dyDescent="0.15">
      <c r="AQ3562" s="822"/>
      <c r="AS3562" s="822"/>
      <c r="AT3562" s="822"/>
    </row>
    <row r="3563" spans="43:46" x14ac:dyDescent="0.15">
      <c r="AQ3563" s="822"/>
      <c r="AT3563" s="822"/>
    </row>
    <row r="3564" spans="43:46" x14ac:dyDescent="0.15">
      <c r="AS3564" s="822"/>
      <c r="AT3564" s="822"/>
    </row>
    <row r="3565" spans="43:46" x14ac:dyDescent="0.15">
      <c r="AQ3565" s="822"/>
      <c r="AS3565" s="822"/>
      <c r="AT3565" s="822"/>
    </row>
    <row r="3566" spans="43:46" x14ac:dyDescent="0.15">
      <c r="AQ3566" s="822"/>
      <c r="AT3566" s="822"/>
    </row>
    <row r="3567" spans="43:46" x14ac:dyDescent="0.15">
      <c r="AR3567" s="819"/>
      <c r="AS3567" s="822"/>
      <c r="AT3567" s="822"/>
    </row>
    <row r="3568" spans="43:46" x14ac:dyDescent="0.15">
      <c r="AS3568" s="822"/>
      <c r="AT3568" s="822"/>
    </row>
    <row r="3569" spans="44:46" x14ac:dyDescent="0.15">
      <c r="AR3569" s="819"/>
    </row>
    <row r="3570" spans="44:46" x14ac:dyDescent="0.15">
      <c r="AR3570" s="819"/>
      <c r="AS3570" s="822"/>
      <c r="AT3570" s="822"/>
    </row>
    <row r="3571" spans="44:46" x14ac:dyDescent="0.15">
      <c r="AR3571" s="819"/>
      <c r="AS3571" s="822"/>
      <c r="AT3571" s="822"/>
    </row>
    <row r="3572" spans="44:46" x14ac:dyDescent="0.15">
      <c r="AR3572" s="819"/>
    </row>
    <row r="3573" spans="44:46" x14ac:dyDescent="0.15">
      <c r="AR3573" s="819"/>
      <c r="AT3573" s="822"/>
    </row>
    <row r="3574" spans="44:46" x14ac:dyDescent="0.15">
      <c r="AR3574" s="819"/>
      <c r="AS3574" s="1167"/>
      <c r="AT3574" s="822"/>
    </row>
    <row r="3575" spans="44:46" x14ac:dyDescent="0.15">
      <c r="AR3575" s="819"/>
    </row>
    <row r="3576" spans="44:46" x14ac:dyDescent="0.15">
      <c r="AR3576" s="819"/>
      <c r="AT3576" s="822"/>
    </row>
    <row r="3577" spans="44:46" x14ac:dyDescent="0.15">
      <c r="AR3577" s="819"/>
      <c r="AT3577" s="822"/>
    </row>
    <row r="3578" spans="44:46" x14ac:dyDescent="0.15">
      <c r="AR3578" s="819"/>
      <c r="AS3578" s="819"/>
    </row>
    <row r="3579" spans="44:46" x14ac:dyDescent="0.15">
      <c r="AR3579" s="819"/>
      <c r="AT3579" s="822"/>
    </row>
    <row r="3580" spans="44:46" x14ac:dyDescent="0.15">
      <c r="AR3580" s="819"/>
      <c r="AT3580" s="822"/>
    </row>
    <row r="3581" spans="44:46" x14ac:dyDescent="0.15">
      <c r="AR3581" s="819"/>
    </row>
    <row r="3582" spans="44:46" x14ac:dyDescent="0.15">
      <c r="AT3582" s="822"/>
    </row>
    <row r="3583" spans="44:46" x14ac:dyDescent="0.15">
      <c r="AT3583" s="822"/>
    </row>
    <row r="3584" spans="44:46" x14ac:dyDescent="0.15">
      <c r="AT3584" s="822"/>
    </row>
    <row r="3585" spans="43:46" x14ac:dyDescent="0.15">
      <c r="AR3585" s="819"/>
      <c r="AT3585" s="822"/>
    </row>
    <row r="3586" spans="43:46" x14ac:dyDescent="0.15">
      <c r="AT3586" s="842"/>
    </row>
    <row r="3587" spans="43:46" x14ac:dyDescent="0.15">
      <c r="AS3587" s="819"/>
      <c r="AT3587" s="842"/>
    </row>
    <row r="3588" spans="43:46" x14ac:dyDescent="0.15">
      <c r="AT3588" s="842"/>
    </row>
    <row r="3589" spans="43:46" x14ac:dyDescent="0.15">
      <c r="AT3589" s="842"/>
    </row>
    <row r="3590" spans="43:46" x14ac:dyDescent="0.15">
      <c r="AQ3590" s="842"/>
    </row>
    <row r="3591" spans="43:46" x14ac:dyDescent="0.15">
      <c r="AQ3591" s="1653"/>
      <c r="AT3591" s="822"/>
    </row>
    <row r="3592" spans="43:46" x14ac:dyDescent="0.15">
      <c r="AQ3592" s="789"/>
      <c r="AT3592" s="822"/>
    </row>
    <row r="3594" spans="43:46" x14ac:dyDescent="0.15">
      <c r="AT3594" s="822"/>
    </row>
    <row r="3595" spans="43:46" x14ac:dyDescent="0.15">
      <c r="AT3595" s="822"/>
    </row>
    <row r="3597" spans="43:46" x14ac:dyDescent="0.15">
      <c r="AT3597" s="822"/>
    </row>
    <row r="3598" spans="43:46" x14ac:dyDescent="0.15">
      <c r="AT3598" s="822"/>
    </row>
    <row r="3599" spans="43:46" x14ac:dyDescent="0.15">
      <c r="AT3599" s="822"/>
    </row>
    <row r="3600" spans="43:46" x14ac:dyDescent="0.15">
      <c r="AT3600" s="822"/>
    </row>
    <row r="3601" spans="43:46" x14ac:dyDescent="0.15">
      <c r="AQ3601" s="842"/>
      <c r="AT3601" s="822"/>
    </row>
    <row r="3602" spans="43:46" x14ac:dyDescent="0.15">
      <c r="AT3602" s="822"/>
    </row>
    <row r="3603" spans="43:46" x14ac:dyDescent="0.15">
      <c r="AT3603" s="822"/>
    </row>
    <row r="3604" spans="43:46" x14ac:dyDescent="0.15">
      <c r="AT3604" s="822"/>
    </row>
    <row r="3605" spans="43:46" x14ac:dyDescent="0.15">
      <c r="AT3605" s="822"/>
    </row>
    <row r="3606" spans="43:46" x14ac:dyDescent="0.15">
      <c r="AT3606" s="822"/>
    </row>
    <row r="3607" spans="43:46" x14ac:dyDescent="0.15">
      <c r="AT3607" s="822"/>
    </row>
    <row r="3609" spans="43:46" x14ac:dyDescent="0.15">
      <c r="AT3609" s="822"/>
    </row>
    <row r="3610" spans="43:46" x14ac:dyDescent="0.15">
      <c r="AT3610" s="822"/>
    </row>
    <row r="3611" spans="43:46" x14ac:dyDescent="0.15">
      <c r="AT3611" s="822"/>
    </row>
    <row r="3612" spans="43:46" x14ac:dyDescent="0.15">
      <c r="AT3612" s="822"/>
    </row>
    <row r="3613" spans="43:46" x14ac:dyDescent="0.15">
      <c r="AS3613" s="1167"/>
      <c r="AT3613" s="822"/>
    </row>
    <row r="3614" spans="43:46" x14ac:dyDescent="0.15">
      <c r="AS3614" s="819"/>
    </row>
    <row r="3615" spans="43:46" x14ac:dyDescent="0.15">
      <c r="AS3615" s="819"/>
      <c r="AT3615" s="822"/>
    </row>
    <row r="3616" spans="43:46" x14ac:dyDescent="0.15">
      <c r="AS3616" s="819"/>
      <c r="AT3616" s="822"/>
    </row>
    <row r="3618" spans="43:46" x14ac:dyDescent="0.15">
      <c r="AT3618" s="822"/>
    </row>
    <row r="3619" spans="43:46" x14ac:dyDescent="0.15">
      <c r="AT3619" s="822"/>
    </row>
    <row r="3621" spans="43:46" x14ac:dyDescent="0.15">
      <c r="AT3621" s="822"/>
    </row>
    <row r="3622" spans="43:46" x14ac:dyDescent="0.15">
      <c r="AS3622" s="819"/>
      <c r="AT3622" s="822"/>
    </row>
    <row r="3624" spans="43:46" x14ac:dyDescent="0.15">
      <c r="AS3624" s="819"/>
      <c r="AT3624" s="822"/>
    </row>
    <row r="3625" spans="43:46" x14ac:dyDescent="0.15">
      <c r="AS3625" s="819"/>
      <c r="AT3625" s="822"/>
    </row>
    <row r="3626" spans="43:46" x14ac:dyDescent="0.15">
      <c r="AS3626" s="819"/>
    </row>
    <row r="3627" spans="43:46" x14ac:dyDescent="0.15">
      <c r="AS3627" s="819"/>
    </row>
    <row r="3628" spans="43:46" x14ac:dyDescent="0.15">
      <c r="AS3628" s="819"/>
    </row>
    <row r="3629" spans="43:46" x14ac:dyDescent="0.15">
      <c r="AR3629" s="819"/>
      <c r="AS3629" s="819"/>
    </row>
    <row r="3630" spans="43:46" x14ac:dyDescent="0.15">
      <c r="AR3630" s="819"/>
      <c r="AS3630" s="819"/>
    </row>
    <row r="3631" spans="43:46" x14ac:dyDescent="0.15">
      <c r="AQ3631" s="842"/>
      <c r="AS3631" s="819"/>
    </row>
    <row r="3632" spans="43:46" x14ac:dyDescent="0.15">
      <c r="AR3632" s="819"/>
      <c r="AS3632" s="819"/>
    </row>
    <row r="3633" spans="43:46" x14ac:dyDescent="0.15">
      <c r="AS3633" s="819"/>
      <c r="AT3633" s="819"/>
    </row>
    <row r="3634" spans="43:46" x14ac:dyDescent="0.15">
      <c r="AS3634" s="819"/>
    </row>
    <row r="3635" spans="43:46" x14ac:dyDescent="0.15">
      <c r="AS3635" s="819"/>
    </row>
    <row r="3636" spans="43:46" x14ac:dyDescent="0.15">
      <c r="AT3636" s="819"/>
    </row>
    <row r="3637" spans="43:46" x14ac:dyDescent="0.15">
      <c r="AQ3637" s="842"/>
      <c r="AR3637" s="819"/>
    </row>
    <row r="3638" spans="43:46" x14ac:dyDescent="0.15">
      <c r="AQ3638" s="842"/>
      <c r="AR3638" s="819"/>
    </row>
    <row r="3639" spans="43:46" x14ac:dyDescent="0.15">
      <c r="AQ3639" s="842"/>
      <c r="AR3639" s="819"/>
      <c r="AS3639" s="819"/>
      <c r="AT3639" s="819"/>
    </row>
    <row r="3641" spans="43:46" x14ac:dyDescent="0.15">
      <c r="AQ3641" s="842"/>
      <c r="AR3641" s="819"/>
    </row>
    <row r="3642" spans="43:46" x14ac:dyDescent="0.15">
      <c r="AQ3642" s="842"/>
      <c r="AT3642" s="819"/>
    </row>
    <row r="3643" spans="43:46" x14ac:dyDescent="0.15">
      <c r="AQ3643" s="842"/>
    </row>
    <row r="3644" spans="43:46" x14ac:dyDescent="0.15">
      <c r="AQ3644" s="842"/>
    </row>
    <row r="3645" spans="43:46" x14ac:dyDescent="0.15">
      <c r="AQ3645" s="842"/>
    </row>
    <row r="3646" spans="43:46" x14ac:dyDescent="0.15">
      <c r="AQ3646" s="842"/>
    </row>
    <row r="3647" spans="43:46" x14ac:dyDescent="0.15">
      <c r="AQ3647" s="842"/>
    </row>
    <row r="3648" spans="43:46" x14ac:dyDescent="0.15">
      <c r="AQ3648" s="842"/>
    </row>
    <row r="3649" spans="43:43" x14ac:dyDescent="0.15">
      <c r="AQ3649" s="842"/>
    </row>
    <row r="3650" spans="43:43" x14ac:dyDescent="0.15">
      <c r="AQ3650" s="842"/>
    </row>
    <row r="3651" spans="43:43" x14ac:dyDescent="0.15">
      <c r="AQ3651" s="842"/>
    </row>
    <row r="3668" spans="43:46" x14ac:dyDescent="0.15">
      <c r="AT3668" s="1167"/>
    </row>
    <row r="3669" spans="43:46" x14ac:dyDescent="0.15">
      <c r="AT3669" s="819"/>
    </row>
    <row r="3670" spans="43:46" x14ac:dyDescent="0.15">
      <c r="AT3670" s="819"/>
    </row>
    <row r="3671" spans="43:46" x14ac:dyDescent="0.15">
      <c r="AT3671" s="819"/>
    </row>
    <row r="3677" spans="43:46" x14ac:dyDescent="0.15">
      <c r="AT3677" s="819"/>
    </row>
    <row r="3678" spans="43:46" x14ac:dyDescent="0.15">
      <c r="AQ3678" s="1644"/>
    </row>
    <row r="3679" spans="43:46" x14ac:dyDescent="0.15">
      <c r="AQ3679" s="1644"/>
      <c r="AT3679" s="819"/>
    </row>
    <row r="3680" spans="43:46" x14ac:dyDescent="0.15">
      <c r="AQ3680" s="1644"/>
      <c r="AT3680" s="819"/>
    </row>
    <row r="3681" spans="43:46" x14ac:dyDescent="0.15">
      <c r="AT3681" s="819"/>
    </row>
    <row r="3682" spans="43:46" x14ac:dyDescent="0.15">
      <c r="AT3682" s="819"/>
    </row>
    <row r="3683" spans="43:46" x14ac:dyDescent="0.15">
      <c r="AT3683" s="819"/>
    </row>
    <row r="3684" spans="43:46" x14ac:dyDescent="0.15">
      <c r="AS3684" s="819"/>
      <c r="AT3684" s="819"/>
    </row>
    <row r="3685" spans="43:46" x14ac:dyDescent="0.15">
      <c r="AS3685" s="819"/>
      <c r="AT3685" s="819"/>
    </row>
    <row r="3686" spans="43:46" x14ac:dyDescent="0.15">
      <c r="AT3686" s="819"/>
    </row>
    <row r="3687" spans="43:46" x14ac:dyDescent="0.15">
      <c r="AS3687" s="819"/>
      <c r="AT3687" s="819"/>
    </row>
    <row r="3688" spans="43:46" x14ac:dyDescent="0.15">
      <c r="AT3688" s="819"/>
    </row>
    <row r="3689" spans="43:46" x14ac:dyDescent="0.15">
      <c r="AT3689" s="819"/>
    </row>
    <row r="3690" spans="43:46" x14ac:dyDescent="0.15">
      <c r="AT3690" s="819"/>
    </row>
    <row r="3691" spans="43:46" x14ac:dyDescent="0.15">
      <c r="AQ3691" s="842"/>
    </row>
    <row r="3692" spans="43:46" x14ac:dyDescent="0.15">
      <c r="AQ3692" s="1644"/>
    </row>
    <row r="3694" spans="43:46" x14ac:dyDescent="0.15">
      <c r="AT3694" s="819"/>
    </row>
    <row r="3705" spans="43:43" x14ac:dyDescent="0.15">
      <c r="AQ3705" s="822"/>
    </row>
    <row r="3706" spans="43:43" x14ac:dyDescent="0.15">
      <c r="AQ3706" s="822"/>
    </row>
    <row r="3707" spans="43:43" x14ac:dyDescent="0.15">
      <c r="AQ3707" s="822"/>
    </row>
    <row r="3727" spans="43:43" x14ac:dyDescent="0.15">
      <c r="AQ3727" s="822"/>
    </row>
    <row r="3728" spans="43:43" x14ac:dyDescent="0.15">
      <c r="AQ3728" s="822"/>
    </row>
    <row r="3729" spans="43:46" x14ac:dyDescent="0.15">
      <c r="AQ3729" s="822"/>
    </row>
    <row r="3730" spans="43:46" x14ac:dyDescent="0.15">
      <c r="AQ3730" s="822"/>
    </row>
    <row r="3731" spans="43:46" x14ac:dyDescent="0.15">
      <c r="AQ3731" s="822"/>
    </row>
    <row r="3732" spans="43:46" x14ac:dyDescent="0.15">
      <c r="AQ3732" s="822"/>
    </row>
    <row r="3733" spans="43:46" x14ac:dyDescent="0.15">
      <c r="AQ3733" s="822"/>
    </row>
    <row r="3734" spans="43:46" x14ac:dyDescent="0.15">
      <c r="AQ3734" s="822"/>
    </row>
    <row r="3735" spans="43:46" x14ac:dyDescent="0.15">
      <c r="AQ3735" s="822"/>
    </row>
    <row r="3736" spans="43:46" x14ac:dyDescent="0.15">
      <c r="AQ3736" s="822"/>
    </row>
    <row r="3739" spans="43:46" x14ac:dyDescent="0.15">
      <c r="AT3739" s="819"/>
    </row>
    <row r="3740" spans="43:46" x14ac:dyDescent="0.15">
      <c r="AT3740" s="819"/>
    </row>
    <row r="3742" spans="43:46" x14ac:dyDescent="0.15">
      <c r="AT3742" s="819"/>
    </row>
  </sheetData>
  <sortState ref="CE207:CI321">
    <sortCondition ref="CE207:CE321"/>
  </sortState>
  <phoneticPr fontId="4"/>
  <pageMargins left="0.70866141732283472" right="0.70866141732283472" top="0.19685039370078741" bottom="0.19685039370078741" header="0.31496062992125984" footer="0.31496062992125984"/>
  <pageSetup paperSize="8" scale="90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2351"/>
  <sheetViews>
    <sheetView topLeftCell="A287" zoomScale="75" zoomScaleNormal="75" workbookViewId="0">
      <selection activeCell="G304" sqref="G304"/>
    </sheetView>
  </sheetViews>
  <sheetFormatPr defaultColWidth="9" defaultRowHeight="13.5" x14ac:dyDescent="0.15"/>
  <cols>
    <col min="1" max="1" width="14.5" style="20" customWidth="1"/>
    <col min="2" max="2" width="6.75" style="2" customWidth="1"/>
    <col min="3" max="3" width="14" style="282" customWidth="1"/>
    <col min="4" max="8" width="12.625" style="3" customWidth="1"/>
    <col min="9" max="9" width="12.625" style="493" customWidth="1"/>
    <col min="10" max="10" width="12.625" style="4" customWidth="1"/>
    <col min="11" max="12" width="12.625" style="3" customWidth="1"/>
    <col min="13" max="14" width="12.625" style="5" customWidth="1"/>
    <col min="15" max="15" width="12.625" style="2" customWidth="1"/>
    <col min="16" max="16" width="4.125" style="2" customWidth="1"/>
    <col min="17" max="17" width="2.25" style="2" customWidth="1"/>
    <col min="18" max="18" width="2.25" style="6" customWidth="1"/>
    <col min="19" max="19" width="6.125" style="780" customWidth="1"/>
    <col min="20" max="20" width="14.875" style="761" customWidth="1"/>
    <col min="21" max="21" width="3.125" style="762" customWidth="1"/>
    <col min="22" max="22" width="7.875" style="763" customWidth="1"/>
    <col min="23" max="23" width="8" style="763" customWidth="1"/>
    <col min="24" max="24" width="5.5" style="763" customWidth="1"/>
    <col min="25" max="25" width="6.125" style="758" customWidth="1"/>
    <col min="26" max="26" width="13.875" style="761" customWidth="1"/>
    <col min="27" max="27" width="3.625" style="761" customWidth="1"/>
    <col min="28" max="30" width="4.5" style="761" customWidth="1"/>
    <col min="31" max="31" width="5.375" style="755" customWidth="1"/>
    <col min="32" max="32" width="10.625" style="755" customWidth="1"/>
    <col min="33" max="38" width="9" style="755"/>
    <col min="39" max="16384" width="9" style="2"/>
  </cols>
  <sheetData>
    <row r="1" spans="1:38" ht="18.75" x14ac:dyDescent="0.15">
      <c r="A1" s="1" t="s">
        <v>252</v>
      </c>
      <c r="K1" s="791"/>
    </row>
    <row r="2" spans="1:38" ht="17.25" customHeight="1" thickBot="1" x14ac:dyDescent="0.2">
      <c r="A2" s="7" t="s">
        <v>0</v>
      </c>
      <c r="M2" s="283"/>
      <c r="O2" s="256"/>
      <c r="P2" s="256"/>
    </row>
    <row r="3" spans="1:38" s="14" customFormat="1" ht="17.25" customHeight="1" thickBot="1" x14ac:dyDescent="0.2">
      <c r="A3" s="8"/>
      <c r="B3" s="284"/>
      <c r="C3" s="9" t="s">
        <v>1</v>
      </c>
      <c r="D3" s="10" t="s">
        <v>2</v>
      </c>
      <c r="E3" s="11" t="s">
        <v>3</v>
      </c>
      <c r="F3" s="11" t="s">
        <v>4</v>
      </c>
      <c r="G3" s="11" t="s">
        <v>5</v>
      </c>
      <c r="H3" s="11" t="s">
        <v>6</v>
      </c>
      <c r="I3" s="11" t="s">
        <v>7</v>
      </c>
      <c r="J3" s="12" t="s">
        <v>8</v>
      </c>
      <c r="K3" s="11" t="s">
        <v>9</v>
      </c>
      <c r="L3" s="11" t="s">
        <v>10</v>
      </c>
      <c r="M3" s="11" t="s">
        <v>11</v>
      </c>
      <c r="N3" s="11" t="s">
        <v>12</v>
      </c>
      <c r="O3" s="285" t="s">
        <v>13</v>
      </c>
      <c r="P3" s="13"/>
      <c r="Q3" s="20"/>
      <c r="R3" s="6"/>
      <c r="S3" s="781"/>
      <c r="T3" s="771"/>
      <c r="U3" s="829"/>
      <c r="V3" s="830"/>
      <c r="W3" s="830"/>
      <c r="X3" s="830"/>
      <c r="Y3" s="812"/>
      <c r="Z3" s="829"/>
      <c r="AA3" s="829"/>
      <c r="AB3" s="829"/>
      <c r="AC3" s="829"/>
      <c r="AD3" s="829"/>
      <c r="AE3" s="772"/>
      <c r="AF3" s="772"/>
      <c r="AG3" s="772"/>
      <c r="AH3" s="772"/>
      <c r="AI3" s="772"/>
      <c r="AJ3" s="772"/>
      <c r="AK3" s="772"/>
      <c r="AL3" s="772"/>
    </row>
    <row r="4" spans="1:38" s="808" customFormat="1" ht="17.25" customHeight="1" thickBot="1" x14ac:dyDescent="0.2">
      <c r="A4" s="800" t="s">
        <v>237</v>
      </c>
      <c r="B4" s="801" t="s">
        <v>238</v>
      </c>
      <c r="C4" s="802"/>
      <c r="D4" s="803">
        <v>20</v>
      </c>
      <c r="E4" s="804">
        <v>20</v>
      </c>
      <c r="F4" s="804">
        <v>22</v>
      </c>
      <c r="G4" s="804">
        <v>22</v>
      </c>
      <c r="H4" s="804">
        <v>20</v>
      </c>
      <c r="I4" s="804">
        <v>21</v>
      </c>
      <c r="J4" s="805">
        <v>22</v>
      </c>
      <c r="K4" s="804">
        <v>21</v>
      </c>
      <c r="L4" s="804">
        <v>21</v>
      </c>
      <c r="M4" s="804">
        <v>22</v>
      </c>
      <c r="N4" s="804">
        <v>21</v>
      </c>
      <c r="O4" s="806">
        <v>22</v>
      </c>
      <c r="P4" s="564"/>
      <c r="Q4" s="20"/>
      <c r="R4" s="807"/>
      <c r="S4" s="781"/>
      <c r="T4" s="771"/>
      <c r="U4" s="829"/>
      <c r="V4" s="830"/>
      <c r="W4" s="830"/>
      <c r="X4" s="830"/>
      <c r="Y4" s="812"/>
      <c r="Z4" s="831"/>
      <c r="AA4" s="831"/>
      <c r="AB4" s="831"/>
      <c r="AC4" s="831"/>
      <c r="AD4" s="831"/>
      <c r="AE4" s="832"/>
    </row>
    <row r="5" spans="1:38" s="20" customFormat="1" ht="17.25" customHeight="1" x14ac:dyDescent="0.15">
      <c r="A5" s="15" t="s">
        <v>14</v>
      </c>
      <c r="B5" s="16" t="s">
        <v>239</v>
      </c>
      <c r="C5" s="17">
        <f>SUM(D5:O5)</f>
        <v>1417270</v>
      </c>
      <c r="D5" s="18">
        <v>111631</v>
      </c>
      <c r="E5" s="19">
        <v>105344</v>
      </c>
      <c r="F5" s="19">
        <v>117046</v>
      </c>
      <c r="G5" s="19">
        <v>118755</v>
      </c>
      <c r="H5" s="19">
        <v>119649</v>
      </c>
      <c r="I5" s="19">
        <v>115348</v>
      </c>
      <c r="J5" s="19">
        <v>110165</v>
      </c>
      <c r="K5" s="19">
        <v>131025</v>
      </c>
      <c r="L5" s="19">
        <v>120790</v>
      </c>
      <c r="M5" s="19">
        <v>126556</v>
      </c>
      <c r="N5" s="19">
        <v>115515</v>
      </c>
      <c r="O5" s="295">
        <v>125446</v>
      </c>
      <c r="P5" s="13"/>
      <c r="Q5" s="2"/>
      <c r="R5" s="6"/>
      <c r="S5" s="780"/>
      <c r="T5" s="761"/>
      <c r="U5" s="762"/>
      <c r="V5" s="763"/>
      <c r="W5" s="763"/>
      <c r="X5" s="763"/>
      <c r="Y5" s="758"/>
      <c r="Z5" s="771"/>
      <c r="AA5" s="771"/>
      <c r="AB5" s="771"/>
      <c r="AC5" s="771"/>
      <c r="AD5" s="771"/>
      <c r="AE5" s="759"/>
      <c r="AF5" s="759"/>
      <c r="AG5" s="759"/>
      <c r="AH5" s="759"/>
      <c r="AI5" s="759"/>
      <c r="AJ5" s="759"/>
      <c r="AK5" s="759"/>
      <c r="AL5" s="759"/>
    </row>
    <row r="6" spans="1:38" s="20" customFormat="1" ht="17.25" customHeight="1" x14ac:dyDescent="0.15">
      <c r="A6" s="22" t="s">
        <v>14</v>
      </c>
      <c r="B6" s="23" t="s">
        <v>15</v>
      </c>
      <c r="C6" s="24">
        <f>SUM(D6:O6)</f>
        <v>359053867</v>
      </c>
      <c r="D6" s="25">
        <v>27607854</v>
      </c>
      <c r="E6" s="26">
        <v>27787521</v>
      </c>
      <c r="F6" s="26">
        <v>31390504</v>
      </c>
      <c r="G6" s="26">
        <v>32298525</v>
      </c>
      <c r="H6" s="26">
        <v>32642084</v>
      </c>
      <c r="I6" s="26">
        <v>30776946</v>
      </c>
      <c r="J6" s="26">
        <v>27726743</v>
      </c>
      <c r="K6" s="26">
        <v>29297080</v>
      </c>
      <c r="L6" s="26">
        <v>32060018</v>
      </c>
      <c r="M6" s="26">
        <v>31183200</v>
      </c>
      <c r="N6" s="26">
        <v>26473351</v>
      </c>
      <c r="O6" s="296">
        <v>29810041</v>
      </c>
      <c r="P6" s="13"/>
      <c r="R6" s="6"/>
      <c r="S6" s="781"/>
      <c r="T6" s="771"/>
      <c r="U6" s="829"/>
      <c r="V6" s="830"/>
      <c r="W6" s="830"/>
      <c r="X6" s="830"/>
      <c r="Y6" s="812"/>
      <c r="Z6" s="771"/>
      <c r="AA6" s="771"/>
      <c r="AB6" s="771"/>
      <c r="AC6" s="771"/>
      <c r="AD6" s="771"/>
      <c r="AE6" s="759"/>
      <c r="AF6" s="759"/>
      <c r="AG6" s="759"/>
      <c r="AH6" s="759"/>
      <c r="AI6" s="759"/>
      <c r="AJ6" s="759"/>
      <c r="AK6" s="759"/>
      <c r="AL6" s="759"/>
    </row>
    <row r="7" spans="1:38" s="20" customFormat="1" ht="17.25" customHeight="1" thickBot="1" x14ac:dyDescent="0.2">
      <c r="A7" s="27" t="s">
        <v>14</v>
      </c>
      <c r="B7" s="28" t="s">
        <v>240</v>
      </c>
      <c r="C7" s="29">
        <f>C6/C5</f>
        <v>253.34189462840533</v>
      </c>
      <c r="D7" s="30">
        <v>247</v>
      </c>
      <c r="E7" s="31">
        <v>264</v>
      </c>
      <c r="F7" s="31">
        <v>268</v>
      </c>
      <c r="G7" s="31">
        <v>272</v>
      </c>
      <c r="H7" s="31">
        <v>273</v>
      </c>
      <c r="I7" s="31">
        <v>267</v>
      </c>
      <c r="J7" s="31">
        <v>252</v>
      </c>
      <c r="K7" s="31">
        <v>259</v>
      </c>
      <c r="L7" s="31">
        <v>265</v>
      </c>
      <c r="M7" s="31">
        <v>246</v>
      </c>
      <c r="N7" s="31">
        <v>229</v>
      </c>
      <c r="O7" s="297">
        <v>238</v>
      </c>
      <c r="P7" s="13"/>
      <c r="R7" s="6"/>
      <c r="S7" s="781"/>
      <c r="T7" s="771"/>
      <c r="U7" s="829"/>
      <c r="V7" s="830"/>
      <c r="W7" s="830"/>
      <c r="X7" s="830"/>
      <c r="Y7" s="812"/>
      <c r="Z7" s="771"/>
      <c r="AA7" s="771"/>
      <c r="AB7" s="771"/>
      <c r="AC7" s="771"/>
      <c r="AD7" s="771"/>
      <c r="AE7" s="759"/>
      <c r="AF7" s="759"/>
      <c r="AG7" s="759"/>
      <c r="AH7" s="759"/>
      <c r="AI7" s="759"/>
      <c r="AJ7" s="759"/>
      <c r="AK7" s="759"/>
      <c r="AL7" s="759"/>
    </row>
    <row r="8" spans="1:38" ht="17.25" customHeight="1" x14ac:dyDescent="0.15">
      <c r="A8" s="32" t="s">
        <v>16</v>
      </c>
      <c r="B8" s="298" t="s">
        <v>239</v>
      </c>
      <c r="C8" s="299">
        <f>SUM(D8:O8)</f>
        <v>102469</v>
      </c>
      <c r="D8" s="300">
        <v>10315</v>
      </c>
      <c r="E8" s="301">
        <v>8746</v>
      </c>
      <c r="F8" s="301">
        <v>9160</v>
      </c>
      <c r="G8" s="301">
        <v>9430</v>
      </c>
      <c r="H8" s="301">
        <v>7630</v>
      </c>
      <c r="I8" s="494">
        <v>2802</v>
      </c>
      <c r="J8" s="302">
        <v>6231</v>
      </c>
      <c r="K8" s="301">
        <v>6793</v>
      </c>
      <c r="L8" s="301">
        <v>8023</v>
      </c>
      <c r="M8" s="301">
        <v>11499</v>
      </c>
      <c r="N8" s="301">
        <v>10861</v>
      </c>
      <c r="O8" s="303">
        <v>10979</v>
      </c>
      <c r="P8" s="33"/>
      <c r="Q8" s="20"/>
      <c r="S8" s="781"/>
      <c r="T8" s="771"/>
      <c r="U8" s="829"/>
      <c r="V8" s="830"/>
      <c r="W8" s="830"/>
      <c r="X8" s="830"/>
      <c r="Y8" s="812"/>
    </row>
    <row r="9" spans="1:38" ht="17.25" customHeight="1" x14ac:dyDescent="0.15">
      <c r="A9" s="34" t="s">
        <v>16</v>
      </c>
      <c r="B9" s="304" t="s">
        <v>15</v>
      </c>
      <c r="C9" s="305">
        <f>SUM(D9:O9)</f>
        <v>10845726</v>
      </c>
      <c r="D9" s="306">
        <v>789561</v>
      </c>
      <c r="E9" s="307">
        <v>935457</v>
      </c>
      <c r="F9" s="307">
        <v>995361</v>
      </c>
      <c r="G9" s="307">
        <v>900584</v>
      </c>
      <c r="H9" s="307">
        <v>885450</v>
      </c>
      <c r="I9" s="63">
        <v>712212</v>
      </c>
      <c r="J9" s="308">
        <v>868112</v>
      </c>
      <c r="K9" s="307">
        <v>937177</v>
      </c>
      <c r="L9" s="307">
        <v>1151263</v>
      </c>
      <c r="M9" s="307">
        <v>1134291</v>
      </c>
      <c r="N9" s="307">
        <v>806344</v>
      </c>
      <c r="O9" s="309">
        <v>729914</v>
      </c>
      <c r="P9" s="35"/>
      <c r="Q9" s="20"/>
      <c r="S9" s="781"/>
      <c r="T9" s="771"/>
      <c r="U9" s="829"/>
      <c r="V9" s="830"/>
      <c r="W9" s="830"/>
      <c r="X9" s="830"/>
      <c r="Y9" s="812"/>
    </row>
    <row r="10" spans="1:38" ht="17.25" customHeight="1" x14ac:dyDescent="0.15">
      <c r="A10" s="36" t="s">
        <v>16</v>
      </c>
      <c r="B10" s="310" t="s">
        <v>240</v>
      </c>
      <c r="C10" s="311">
        <f>C9/C8</f>
        <v>105.84397232333681</v>
      </c>
      <c r="D10" s="312">
        <v>77</v>
      </c>
      <c r="E10" s="313">
        <v>107</v>
      </c>
      <c r="F10" s="313">
        <v>109</v>
      </c>
      <c r="G10" s="313">
        <v>96</v>
      </c>
      <c r="H10" s="313">
        <v>116</v>
      </c>
      <c r="I10" s="281">
        <v>105</v>
      </c>
      <c r="J10" s="313">
        <v>139</v>
      </c>
      <c r="K10" s="313">
        <v>138</v>
      </c>
      <c r="L10" s="313">
        <v>143</v>
      </c>
      <c r="M10" s="313">
        <v>99</v>
      </c>
      <c r="N10" s="313">
        <v>74</v>
      </c>
      <c r="O10" s="314">
        <v>66</v>
      </c>
      <c r="P10" s="35"/>
      <c r="Q10" s="20"/>
      <c r="S10" s="781"/>
      <c r="T10" s="771"/>
      <c r="U10" s="829"/>
      <c r="V10" s="830"/>
      <c r="W10" s="830"/>
      <c r="X10" s="830"/>
      <c r="Y10" s="812"/>
    </row>
    <row r="11" spans="1:38" ht="17.25" customHeight="1" x14ac:dyDescent="0.15">
      <c r="A11" s="37" t="s">
        <v>17</v>
      </c>
      <c r="B11" s="315" t="s">
        <v>239</v>
      </c>
      <c r="C11" s="316">
        <f>SUM(D11:O11)</f>
        <v>80565</v>
      </c>
      <c r="D11" s="317">
        <v>6558</v>
      </c>
      <c r="E11" s="318">
        <v>5951</v>
      </c>
      <c r="F11" s="318">
        <v>6861</v>
      </c>
      <c r="G11" s="318">
        <v>7315</v>
      </c>
      <c r="H11" s="318">
        <v>7736</v>
      </c>
      <c r="I11" s="495">
        <v>5547</v>
      </c>
      <c r="J11" s="319">
        <v>5207</v>
      </c>
      <c r="K11" s="318">
        <v>5670</v>
      </c>
      <c r="L11" s="318">
        <v>6215</v>
      </c>
      <c r="M11" s="318">
        <v>7506</v>
      </c>
      <c r="N11" s="318">
        <v>7408</v>
      </c>
      <c r="O11" s="320">
        <v>8591</v>
      </c>
      <c r="P11" s="35"/>
      <c r="Q11" s="20"/>
      <c r="S11" s="781"/>
      <c r="T11" s="771"/>
      <c r="U11" s="829"/>
      <c r="V11" s="830"/>
      <c r="W11" s="830"/>
      <c r="X11" s="830"/>
      <c r="Y11" s="812"/>
    </row>
    <row r="12" spans="1:38" ht="17.25" customHeight="1" x14ac:dyDescent="0.15">
      <c r="A12" s="34" t="s">
        <v>17</v>
      </c>
      <c r="B12" s="304" t="s">
        <v>15</v>
      </c>
      <c r="C12" s="305">
        <f>SUM(D12:O12)</f>
        <v>10986905</v>
      </c>
      <c r="D12" s="306">
        <v>653103</v>
      </c>
      <c r="E12" s="307">
        <v>557340</v>
      </c>
      <c r="F12" s="307">
        <v>742125</v>
      </c>
      <c r="G12" s="307">
        <v>926291</v>
      </c>
      <c r="H12" s="307">
        <v>1042928</v>
      </c>
      <c r="I12" s="63">
        <v>856978</v>
      </c>
      <c r="J12" s="308">
        <v>877093</v>
      </c>
      <c r="K12" s="307">
        <v>819039</v>
      </c>
      <c r="L12" s="307">
        <v>1299677</v>
      </c>
      <c r="M12" s="307">
        <v>1301321</v>
      </c>
      <c r="N12" s="307">
        <v>897968</v>
      </c>
      <c r="O12" s="309">
        <v>1013042</v>
      </c>
      <c r="P12" s="35"/>
    </row>
    <row r="13" spans="1:38" ht="17.25" customHeight="1" x14ac:dyDescent="0.15">
      <c r="A13" s="36" t="s">
        <v>17</v>
      </c>
      <c r="B13" s="310" t="s">
        <v>240</v>
      </c>
      <c r="C13" s="311">
        <f>C12/C11</f>
        <v>136.37317693787625</v>
      </c>
      <c r="D13" s="312">
        <v>100</v>
      </c>
      <c r="E13" s="313">
        <v>94</v>
      </c>
      <c r="F13" s="313">
        <v>108</v>
      </c>
      <c r="G13" s="313">
        <v>127</v>
      </c>
      <c r="H13" s="313">
        <v>135</v>
      </c>
      <c r="I13" s="281">
        <v>154</v>
      </c>
      <c r="J13" s="313">
        <v>168</v>
      </c>
      <c r="K13" s="313">
        <v>144</v>
      </c>
      <c r="L13" s="313">
        <v>209</v>
      </c>
      <c r="M13" s="313">
        <v>173</v>
      </c>
      <c r="N13" s="313">
        <v>121</v>
      </c>
      <c r="O13" s="314">
        <v>118</v>
      </c>
      <c r="P13" s="35"/>
    </row>
    <row r="14" spans="1:38" ht="17.25" customHeight="1" x14ac:dyDescent="0.15">
      <c r="A14" s="37" t="s">
        <v>18</v>
      </c>
      <c r="B14" s="315" t="s">
        <v>239</v>
      </c>
      <c r="C14" s="321">
        <f>SUM(D14:O14)</f>
        <v>6779</v>
      </c>
      <c r="D14" s="322">
        <v>546</v>
      </c>
      <c r="E14" s="323">
        <v>604</v>
      </c>
      <c r="F14" s="323">
        <v>548</v>
      </c>
      <c r="G14" s="323">
        <v>589</v>
      </c>
      <c r="H14" s="323">
        <v>521</v>
      </c>
      <c r="I14" s="496">
        <v>433</v>
      </c>
      <c r="J14" s="324">
        <v>313</v>
      </c>
      <c r="K14" s="323">
        <v>265</v>
      </c>
      <c r="L14" s="323">
        <v>442</v>
      </c>
      <c r="M14" s="323">
        <v>650</v>
      </c>
      <c r="N14" s="323">
        <v>798</v>
      </c>
      <c r="O14" s="325">
        <v>1070</v>
      </c>
      <c r="P14" s="35"/>
    </row>
    <row r="15" spans="1:38" ht="17.25" customHeight="1" x14ac:dyDescent="0.15">
      <c r="A15" s="34" t="s">
        <v>18</v>
      </c>
      <c r="B15" s="304" t="s">
        <v>15</v>
      </c>
      <c r="C15" s="305">
        <f>SUM(D15:O15)</f>
        <v>2146665</v>
      </c>
      <c r="D15" s="306">
        <v>170061</v>
      </c>
      <c r="E15" s="307">
        <v>174297</v>
      </c>
      <c r="F15" s="307">
        <v>164366</v>
      </c>
      <c r="G15" s="307">
        <v>179502</v>
      </c>
      <c r="H15" s="307">
        <v>164898</v>
      </c>
      <c r="I15" s="63">
        <v>151897</v>
      </c>
      <c r="J15" s="308">
        <v>100817</v>
      </c>
      <c r="K15" s="307">
        <v>90364</v>
      </c>
      <c r="L15" s="307">
        <v>163626</v>
      </c>
      <c r="M15" s="307">
        <v>227534</v>
      </c>
      <c r="N15" s="307">
        <v>231355</v>
      </c>
      <c r="O15" s="309">
        <v>327948</v>
      </c>
      <c r="P15" s="35"/>
    </row>
    <row r="16" spans="1:38" ht="17.25" customHeight="1" x14ac:dyDescent="0.15">
      <c r="A16" s="36" t="s">
        <v>18</v>
      </c>
      <c r="B16" s="310" t="s">
        <v>240</v>
      </c>
      <c r="C16" s="311">
        <f>C15/C14</f>
        <v>316.66396223631801</v>
      </c>
      <c r="D16" s="312">
        <v>311</v>
      </c>
      <c r="E16" s="313">
        <v>288</v>
      </c>
      <c r="F16" s="313">
        <v>300</v>
      </c>
      <c r="G16" s="313">
        <v>305</v>
      </c>
      <c r="H16" s="313">
        <v>317</v>
      </c>
      <c r="I16" s="281">
        <v>351</v>
      </c>
      <c r="J16" s="313">
        <v>322</v>
      </c>
      <c r="K16" s="313">
        <v>342</v>
      </c>
      <c r="L16" s="313">
        <v>371</v>
      </c>
      <c r="M16" s="313">
        <v>350</v>
      </c>
      <c r="N16" s="313">
        <v>290</v>
      </c>
      <c r="O16" s="314">
        <v>306</v>
      </c>
      <c r="P16" s="35"/>
    </row>
    <row r="17" spans="1:38" s="41" customFormat="1" ht="17.25" customHeight="1" x14ac:dyDescent="0.15">
      <c r="A17" s="38" t="s">
        <v>19</v>
      </c>
      <c r="B17" s="315" t="s">
        <v>239</v>
      </c>
      <c r="C17" s="305">
        <f>SUM(D17:O17)</f>
        <v>197878</v>
      </c>
      <c r="D17" s="306">
        <v>15005</v>
      </c>
      <c r="E17" s="308">
        <v>15019</v>
      </c>
      <c r="F17" s="307">
        <v>18052</v>
      </c>
      <c r="G17" s="308">
        <v>19358</v>
      </c>
      <c r="H17" s="308">
        <v>17841</v>
      </c>
      <c r="I17" s="497">
        <v>16718</v>
      </c>
      <c r="J17" s="308">
        <v>16508</v>
      </c>
      <c r="K17" s="308">
        <v>16899</v>
      </c>
      <c r="L17" s="308">
        <v>17622</v>
      </c>
      <c r="M17" s="308">
        <v>17294</v>
      </c>
      <c r="N17" s="308">
        <v>14227</v>
      </c>
      <c r="O17" s="326">
        <v>13335</v>
      </c>
      <c r="P17" s="39"/>
      <c r="Q17" s="2"/>
      <c r="R17" s="6"/>
      <c r="S17" s="780"/>
      <c r="T17" s="761"/>
      <c r="U17" s="762"/>
      <c r="V17" s="763"/>
      <c r="W17" s="763"/>
      <c r="X17" s="763"/>
      <c r="Y17" s="758"/>
      <c r="Z17" s="817"/>
      <c r="AA17" s="817"/>
      <c r="AB17" s="817"/>
      <c r="AC17" s="817"/>
      <c r="AD17" s="817"/>
      <c r="AE17" s="760"/>
      <c r="AF17" s="760"/>
      <c r="AG17" s="760"/>
      <c r="AH17" s="760"/>
      <c r="AI17" s="760"/>
      <c r="AJ17" s="760"/>
      <c r="AK17" s="760"/>
      <c r="AL17" s="760"/>
    </row>
    <row r="18" spans="1:38" s="41" customFormat="1" ht="17.25" customHeight="1" x14ac:dyDescent="0.15">
      <c r="A18" s="42" t="s">
        <v>20</v>
      </c>
      <c r="B18" s="304" t="s">
        <v>15</v>
      </c>
      <c r="C18" s="305">
        <f>SUM(D18:O18)</f>
        <v>17024844</v>
      </c>
      <c r="D18" s="306">
        <v>1181530</v>
      </c>
      <c r="E18" s="308">
        <v>1514552</v>
      </c>
      <c r="F18" s="307">
        <v>2023512</v>
      </c>
      <c r="G18" s="308">
        <v>2050141</v>
      </c>
      <c r="H18" s="308">
        <v>1760918</v>
      </c>
      <c r="I18" s="497">
        <v>1402667</v>
      </c>
      <c r="J18" s="308">
        <v>1289493</v>
      </c>
      <c r="K18" s="308">
        <v>1159137</v>
      </c>
      <c r="L18" s="308">
        <v>1278090</v>
      </c>
      <c r="M18" s="308">
        <v>1290282</v>
      </c>
      <c r="N18" s="308">
        <v>1153096</v>
      </c>
      <c r="O18" s="326">
        <v>921426</v>
      </c>
      <c r="P18" s="39"/>
      <c r="Q18" s="2"/>
      <c r="R18" s="6"/>
      <c r="S18" s="780"/>
      <c r="T18" s="761"/>
      <c r="U18" s="762"/>
      <c r="V18" s="763"/>
      <c r="W18" s="763"/>
      <c r="X18" s="763"/>
      <c r="Y18" s="758"/>
      <c r="Z18" s="817"/>
      <c r="AA18" s="817"/>
      <c r="AB18" s="817"/>
      <c r="AC18" s="817"/>
      <c r="AD18" s="817"/>
      <c r="AE18" s="760"/>
      <c r="AF18" s="760"/>
      <c r="AG18" s="760"/>
      <c r="AH18" s="760"/>
      <c r="AI18" s="760"/>
      <c r="AJ18" s="760"/>
      <c r="AK18" s="760"/>
      <c r="AL18" s="760"/>
    </row>
    <row r="19" spans="1:38" s="41" customFormat="1" ht="17.25" customHeight="1" x14ac:dyDescent="0.15">
      <c r="A19" s="43" t="s">
        <v>20</v>
      </c>
      <c r="B19" s="310" t="s">
        <v>240</v>
      </c>
      <c r="C19" s="311">
        <f>C18/C17</f>
        <v>86.037073348224666</v>
      </c>
      <c r="D19" s="312">
        <v>79</v>
      </c>
      <c r="E19" s="313">
        <v>101</v>
      </c>
      <c r="F19" s="313">
        <v>112</v>
      </c>
      <c r="G19" s="313">
        <v>106</v>
      </c>
      <c r="H19" s="313">
        <v>99</v>
      </c>
      <c r="I19" s="281">
        <v>84</v>
      </c>
      <c r="J19" s="313">
        <v>78</v>
      </c>
      <c r="K19" s="313">
        <v>69</v>
      </c>
      <c r="L19" s="313">
        <v>73</v>
      </c>
      <c r="M19" s="313">
        <v>75</v>
      </c>
      <c r="N19" s="313">
        <v>81</v>
      </c>
      <c r="O19" s="314">
        <v>69</v>
      </c>
      <c r="P19" s="39"/>
      <c r="Q19" s="2"/>
      <c r="R19" s="6"/>
      <c r="S19" s="780"/>
      <c r="T19" s="761"/>
      <c r="U19" s="762"/>
      <c r="V19" s="763"/>
      <c r="W19" s="763"/>
      <c r="X19" s="763"/>
      <c r="Y19" s="758"/>
      <c r="Z19" s="817"/>
      <c r="AA19" s="817"/>
      <c r="AB19" s="817"/>
      <c r="AC19" s="817"/>
      <c r="AD19" s="817"/>
      <c r="AE19" s="760"/>
      <c r="AF19" s="760"/>
      <c r="AG19" s="760"/>
      <c r="AH19" s="760"/>
      <c r="AI19" s="760"/>
      <c r="AJ19" s="760"/>
      <c r="AK19" s="760"/>
      <c r="AL19" s="760"/>
    </row>
    <row r="20" spans="1:38" s="41" customFormat="1" ht="17.25" customHeight="1" x14ac:dyDescent="0.15">
      <c r="A20" s="38" t="s">
        <v>21</v>
      </c>
      <c r="B20" s="315" t="s">
        <v>239</v>
      </c>
      <c r="C20" s="305">
        <f>SUM(D20:O20)</f>
        <v>89606</v>
      </c>
      <c r="D20" s="306">
        <v>5984</v>
      </c>
      <c r="E20" s="308">
        <v>5439</v>
      </c>
      <c r="F20" s="307">
        <v>7017</v>
      </c>
      <c r="G20" s="308">
        <v>6870</v>
      </c>
      <c r="H20" s="308">
        <v>6604</v>
      </c>
      <c r="I20" s="497">
        <v>7505</v>
      </c>
      <c r="J20" s="308">
        <v>9603</v>
      </c>
      <c r="K20" s="308">
        <v>9818</v>
      </c>
      <c r="L20" s="308">
        <v>9209</v>
      </c>
      <c r="M20" s="308">
        <v>8049</v>
      </c>
      <c r="N20" s="308">
        <v>6546</v>
      </c>
      <c r="O20" s="326">
        <v>6962</v>
      </c>
      <c r="P20" s="39"/>
      <c r="Q20" s="2"/>
      <c r="R20" s="6"/>
      <c r="S20" s="780"/>
      <c r="T20" s="761"/>
      <c r="U20" s="762"/>
      <c r="V20" s="763"/>
      <c r="W20" s="763"/>
      <c r="X20" s="763"/>
      <c r="Y20" s="758"/>
      <c r="Z20" s="817"/>
      <c r="AA20" s="817"/>
      <c r="AB20" s="817"/>
      <c r="AC20" s="817"/>
      <c r="AD20" s="817"/>
      <c r="AE20" s="760"/>
      <c r="AF20" s="760"/>
      <c r="AG20" s="760"/>
      <c r="AH20" s="760"/>
      <c r="AI20" s="760"/>
      <c r="AJ20" s="760"/>
      <c r="AK20" s="760"/>
      <c r="AL20" s="760"/>
    </row>
    <row r="21" spans="1:38" s="41" customFormat="1" ht="17.25" customHeight="1" x14ac:dyDescent="0.15">
      <c r="A21" s="42" t="s">
        <v>22</v>
      </c>
      <c r="B21" s="304" t="s">
        <v>15</v>
      </c>
      <c r="C21" s="305">
        <f>SUM(D21:O21)</f>
        <v>16673785</v>
      </c>
      <c r="D21" s="306">
        <v>1639921</v>
      </c>
      <c r="E21" s="308">
        <v>1580989</v>
      </c>
      <c r="F21" s="307">
        <v>1484353</v>
      </c>
      <c r="G21" s="308">
        <v>1207221</v>
      </c>
      <c r="H21" s="308">
        <v>1105372</v>
      </c>
      <c r="I21" s="497">
        <v>1146350</v>
      </c>
      <c r="J21" s="308">
        <v>1026830</v>
      </c>
      <c r="K21" s="308">
        <v>1412995</v>
      </c>
      <c r="L21" s="308">
        <v>1864092</v>
      </c>
      <c r="M21" s="308">
        <v>1629365</v>
      </c>
      <c r="N21" s="308">
        <v>1272909</v>
      </c>
      <c r="O21" s="326">
        <v>1303388</v>
      </c>
      <c r="P21" s="39"/>
      <c r="Q21" s="2"/>
      <c r="R21" s="6"/>
      <c r="S21" s="780"/>
      <c r="T21" s="761"/>
      <c r="U21" s="762"/>
      <c r="V21" s="763"/>
      <c r="W21" s="763"/>
      <c r="X21" s="763"/>
      <c r="Y21" s="758"/>
      <c r="Z21" s="817"/>
      <c r="AA21" s="817"/>
      <c r="AB21" s="817"/>
      <c r="AC21" s="817"/>
      <c r="AD21" s="817"/>
      <c r="AE21" s="760"/>
      <c r="AF21" s="760"/>
      <c r="AG21" s="760"/>
      <c r="AH21" s="760"/>
      <c r="AI21" s="760"/>
      <c r="AJ21" s="760"/>
      <c r="AK21" s="760"/>
      <c r="AL21" s="760"/>
    </row>
    <row r="22" spans="1:38" s="41" customFormat="1" ht="17.25" customHeight="1" x14ac:dyDescent="0.15">
      <c r="A22" s="43" t="s">
        <v>22</v>
      </c>
      <c r="B22" s="310" t="s">
        <v>240</v>
      </c>
      <c r="C22" s="311">
        <f>C21/C20</f>
        <v>186.07888980648616</v>
      </c>
      <c r="D22" s="312">
        <v>274</v>
      </c>
      <c r="E22" s="313">
        <v>291</v>
      </c>
      <c r="F22" s="313">
        <v>212</v>
      </c>
      <c r="G22" s="313">
        <v>176</v>
      </c>
      <c r="H22" s="313">
        <v>167</v>
      </c>
      <c r="I22" s="281">
        <v>153</v>
      </c>
      <c r="J22" s="313">
        <v>107</v>
      </c>
      <c r="K22" s="313">
        <v>144</v>
      </c>
      <c r="L22" s="313">
        <v>202</v>
      </c>
      <c r="M22" s="313">
        <v>202</v>
      </c>
      <c r="N22" s="313">
        <v>194</v>
      </c>
      <c r="O22" s="314">
        <v>187</v>
      </c>
      <c r="P22" s="39"/>
      <c r="Q22" s="2"/>
      <c r="R22" s="6"/>
      <c r="S22" s="780"/>
      <c r="T22" s="761"/>
      <c r="U22" s="762"/>
      <c r="V22" s="763"/>
      <c r="W22" s="763"/>
      <c r="X22" s="763"/>
      <c r="Y22" s="758"/>
      <c r="Z22" s="817"/>
      <c r="AA22" s="817"/>
      <c r="AB22" s="817"/>
      <c r="AC22" s="817"/>
      <c r="AD22" s="817"/>
      <c r="AE22" s="760"/>
      <c r="AF22" s="760"/>
      <c r="AG22" s="760"/>
      <c r="AH22" s="760"/>
      <c r="AI22" s="760"/>
      <c r="AJ22" s="760"/>
      <c r="AK22" s="760"/>
      <c r="AL22" s="760"/>
    </row>
    <row r="23" spans="1:38" s="41" customFormat="1" ht="17.25" customHeight="1" x14ac:dyDescent="0.15">
      <c r="A23" s="750" t="s">
        <v>23</v>
      </c>
      <c r="B23" s="315" t="s">
        <v>239</v>
      </c>
      <c r="C23" s="305">
        <f>SUM(D23:O23)</f>
        <v>71933.122000000003</v>
      </c>
      <c r="D23" s="306">
        <v>4706.3459999999995</v>
      </c>
      <c r="E23" s="308">
        <v>4328.366</v>
      </c>
      <c r="F23" s="307">
        <v>5691.527</v>
      </c>
      <c r="G23" s="308">
        <v>5516.28</v>
      </c>
      <c r="H23" s="308">
        <v>5222.174</v>
      </c>
      <c r="I23" s="497">
        <v>6012.8280000000004</v>
      </c>
      <c r="J23" s="308">
        <v>7844.4660000000003</v>
      </c>
      <c r="K23" s="324">
        <v>8028.7510000000002</v>
      </c>
      <c r="L23" s="308">
        <v>7445.0860000000002</v>
      </c>
      <c r="M23" s="308">
        <v>6417.76</v>
      </c>
      <c r="N23" s="308">
        <v>5236.7079999999996</v>
      </c>
      <c r="O23" s="326">
        <v>5482.83</v>
      </c>
      <c r="P23" s="39"/>
      <c r="Q23" s="2"/>
      <c r="R23" s="6"/>
      <c r="S23" s="780"/>
      <c r="T23" s="761"/>
      <c r="U23" s="762"/>
      <c r="V23" s="763"/>
      <c r="W23" s="763"/>
      <c r="X23" s="763"/>
      <c r="Y23" s="758"/>
      <c r="Z23" s="817"/>
      <c r="AA23" s="817"/>
      <c r="AB23" s="817"/>
      <c r="AC23" s="817"/>
      <c r="AD23" s="817"/>
      <c r="AE23" s="760"/>
      <c r="AF23" s="760"/>
      <c r="AG23" s="760"/>
      <c r="AH23" s="760"/>
      <c r="AI23" s="760"/>
      <c r="AJ23" s="760"/>
      <c r="AK23" s="760"/>
      <c r="AL23" s="760"/>
    </row>
    <row r="24" spans="1:38" s="41" customFormat="1" ht="17.25" customHeight="1" x14ac:dyDescent="0.15">
      <c r="A24" s="42" t="s">
        <v>23</v>
      </c>
      <c r="B24" s="304" t="s">
        <v>15</v>
      </c>
      <c r="C24" s="305">
        <f>SUM(D24:O24)</f>
        <v>11297727.813999999</v>
      </c>
      <c r="D24" s="306">
        <v>1170964.1459999999</v>
      </c>
      <c r="E24" s="308">
        <v>1124346.3870000001</v>
      </c>
      <c r="F24" s="307">
        <v>1067179.389</v>
      </c>
      <c r="G24" s="308">
        <v>835375.79399999999</v>
      </c>
      <c r="H24" s="308">
        <v>711302.78899999999</v>
      </c>
      <c r="I24" s="497">
        <v>748986.98</v>
      </c>
      <c r="J24" s="308">
        <v>674294.85800000001</v>
      </c>
      <c r="K24" s="308">
        <v>903954.51500000001</v>
      </c>
      <c r="L24" s="308">
        <v>1155556.5719999999</v>
      </c>
      <c r="M24" s="308">
        <v>1096367.987</v>
      </c>
      <c r="N24" s="308">
        <v>893160.23899999994</v>
      </c>
      <c r="O24" s="326">
        <v>916238.15800000005</v>
      </c>
      <c r="P24" s="39"/>
      <c r="Q24" s="2"/>
      <c r="R24" s="6"/>
      <c r="S24" s="780"/>
      <c r="T24" s="761"/>
      <c r="U24" s="762"/>
      <c r="V24" s="763"/>
      <c r="W24" s="763"/>
      <c r="X24" s="763"/>
      <c r="Y24" s="758"/>
      <c r="Z24" s="817"/>
      <c r="AA24" s="817"/>
      <c r="AB24" s="817"/>
      <c r="AC24" s="817"/>
      <c r="AD24" s="817"/>
      <c r="AE24" s="760"/>
      <c r="AF24" s="760"/>
      <c r="AG24" s="760"/>
      <c r="AH24" s="760"/>
      <c r="AI24" s="760"/>
      <c r="AJ24" s="760"/>
      <c r="AK24" s="760"/>
      <c r="AL24" s="760"/>
    </row>
    <row r="25" spans="1:38" s="41" customFormat="1" ht="17.25" customHeight="1" x14ac:dyDescent="0.15">
      <c r="A25" s="43" t="s">
        <v>23</v>
      </c>
      <c r="B25" s="310" t="s">
        <v>240</v>
      </c>
      <c r="C25" s="311">
        <f>C24/C23</f>
        <v>157.05877209110983</v>
      </c>
      <c r="D25" s="312">
        <v>249</v>
      </c>
      <c r="E25" s="313">
        <v>260</v>
      </c>
      <c r="F25" s="313">
        <v>188</v>
      </c>
      <c r="G25" s="313">
        <v>151</v>
      </c>
      <c r="H25" s="313">
        <v>136</v>
      </c>
      <c r="I25" s="281">
        <v>125</v>
      </c>
      <c r="J25" s="313">
        <v>86</v>
      </c>
      <c r="K25" s="313">
        <v>113</v>
      </c>
      <c r="L25" s="313">
        <v>155</v>
      </c>
      <c r="M25" s="313">
        <v>171</v>
      </c>
      <c r="N25" s="313">
        <v>171</v>
      </c>
      <c r="O25" s="314">
        <v>167</v>
      </c>
      <c r="P25" s="39"/>
      <c r="Q25" s="2"/>
      <c r="R25" s="6"/>
      <c r="S25" s="780"/>
      <c r="T25" s="761"/>
      <c r="U25" s="762"/>
      <c r="V25" s="763"/>
      <c r="W25" s="763"/>
      <c r="X25" s="763"/>
      <c r="Y25" s="758"/>
      <c r="Z25" s="817"/>
      <c r="AA25" s="817"/>
      <c r="AB25" s="817"/>
      <c r="AC25" s="817"/>
      <c r="AD25" s="817"/>
      <c r="AE25" s="760"/>
      <c r="AF25" s="760"/>
      <c r="AG25" s="760"/>
      <c r="AH25" s="760"/>
      <c r="AI25" s="760"/>
      <c r="AJ25" s="760"/>
      <c r="AK25" s="760"/>
      <c r="AL25" s="760"/>
    </row>
    <row r="26" spans="1:38" s="41" customFormat="1" ht="17.25" customHeight="1" x14ac:dyDescent="0.15">
      <c r="A26" s="750" t="s">
        <v>24</v>
      </c>
      <c r="B26" s="315" t="s">
        <v>239</v>
      </c>
      <c r="C26" s="305">
        <f>SUM(D26:O26)</f>
        <v>9953.4809999999998</v>
      </c>
      <c r="D26" s="306">
        <v>766.42</v>
      </c>
      <c r="E26" s="308">
        <v>657.94500000000005</v>
      </c>
      <c r="F26" s="307">
        <v>737.61300000000006</v>
      </c>
      <c r="G26" s="308">
        <v>787.35500000000002</v>
      </c>
      <c r="H26" s="308">
        <v>812.02599999999995</v>
      </c>
      <c r="I26" s="497">
        <v>856.94299999999998</v>
      </c>
      <c r="J26" s="308">
        <v>945.52300000000002</v>
      </c>
      <c r="K26" s="308">
        <v>960.13499999999999</v>
      </c>
      <c r="L26" s="308">
        <v>940.05799999999999</v>
      </c>
      <c r="M26" s="308">
        <v>914.74699999999996</v>
      </c>
      <c r="N26" s="308">
        <v>754.94799999999998</v>
      </c>
      <c r="O26" s="326">
        <v>819.76800000000003</v>
      </c>
      <c r="P26" s="39"/>
      <c r="Q26" s="2"/>
      <c r="R26" s="6"/>
      <c r="S26" s="780"/>
      <c r="T26" s="761"/>
      <c r="U26" s="762"/>
      <c r="V26" s="763"/>
      <c r="W26" s="763"/>
      <c r="X26" s="763"/>
      <c r="Y26" s="758"/>
      <c r="Z26" s="817"/>
      <c r="AA26" s="817"/>
      <c r="AB26" s="817"/>
      <c r="AC26" s="817"/>
      <c r="AD26" s="817"/>
      <c r="AE26" s="760"/>
      <c r="AF26" s="760"/>
      <c r="AG26" s="760"/>
      <c r="AH26" s="760"/>
      <c r="AI26" s="760"/>
      <c r="AJ26" s="760"/>
      <c r="AK26" s="760"/>
      <c r="AL26" s="760"/>
    </row>
    <row r="27" spans="1:38" s="41" customFormat="1" ht="17.25" customHeight="1" x14ac:dyDescent="0.15">
      <c r="A27" s="42" t="s">
        <v>24</v>
      </c>
      <c r="B27" s="304" t="s">
        <v>15</v>
      </c>
      <c r="C27" s="305">
        <f>SUM(D27:O27)</f>
        <v>3092768.8359999997</v>
      </c>
      <c r="D27" s="306">
        <v>286826.33600000001</v>
      </c>
      <c r="E27" s="308">
        <v>277138.53200000001</v>
      </c>
      <c r="F27" s="307">
        <v>240478.47399999999</v>
      </c>
      <c r="G27" s="308">
        <v>218152.408</v>
      </c>
      <c r="H27" s="308">
        <v>231104.48300000001</v>
      </c>
      <c r="I27" s="497">
        <v>235262.13699999999</v>
      </c>
      <c r="J27" s="308">
        <v>188638.80900000001</v>
      </c>
      <c r="K27" s="308">
        <v>275584.408</v>
      </c>
      <c r="L27" s="308">
        <v>386015.04</v>
      </c>
      <c r="M27" s="308">
        <v>317213.83199999999</v>
      </c>
      <c r="N27" s="308">
        <v>218178.99299999999</v>
      </c>
      <c r="O27" s="326">
        <v>218175.38399999999</v>
      </c>
      <c r="P27" s="39"/>
      <c r="R27" s="3"/>
      <c r="S27" s="782"/>
      <c r="T27" s="817"/>
      <c r="U27" s="818"/>
      <c r="V27" s="819"/>
      <c r="W27" s="819"/>
      <c r="X27" s="819"/>
      <c r="Y27" s="813"/>
      <c r="Z27" s="817"/>
      <c r="AA27" s="817"/>
      <c r="AB27" s="817"/>
      <c r="AC27" s="817"/>
      <c r="AD27" s="817"/>
      <c r="AE27" s="760"/>
      <c r="AF27" s="760"/>
      <c r="AG27" s="760"/>
      <c r="AH27" s="760"/>
      <c r="AI27" s="760"/>
      <c r="AJ27" s="760"/>
      <c r="AK27" s="760"/>
      <c r="AL27" s="760"/>
    </row>
    <row r="28" spans="1:38" s="41" customFormat="1" ht="17.25" customHeight="1" x14ac:dyDescent="0.15">
      <c r="A28" s="43" t="s">
        <v>24</v>
      </c>
      <c r="B28" s="310" t="s">
        <v>240</v>
      </c>
      <c r="C28" s="311">
        <f>C27/C26</f>
        <v>310.72233282004555</v>
      </c>
      <c r="D28" s="312">
        <v>374</v>
      </c>
      <c r="E28" s="313">
        <v>421</v>
      </c>
      <c r="F28" s="313">
        <v>326</v>
      </c>
      <c r="G28" s="313">
        <v>277</v>
      </c>
      <c r="H28" s="313">
        <v>285</v>
      </c>
      <c r="I28" s="281">
        <v>275</v>
      </c>
      <c r="J28" s="313">
        <v>199</v>
      </c>
      <c r="K28" s="313">
        <v>287</v>
      </c>
      <c r="L28" s="313">
        <v>411</v>
      </c>
      <c r="M28" s="313">
        <v>347</v>
      </c>
      <c r="N28" s="313">
        <v>289</v>
      </c>
      <c r="O28" s="314">
        <v>266</v>
      </c>
      <c r="P28" s="39"/>
      <c r="R28" s="3"/>
      <c r="S28" s="782"/>
      <c r="T28" s="817"/>
      <c r="U28" s="818"/>
      <c r="V28" s="819"/>
      <c r="W28" s="819"/>
      <c r="X28" s="819"/>
      <c r="Y28" s="813"/>
      <c r="Z28" s="817"/>
      <c r="AA28" s="817"/>
      <c r="AB28" s="817"/>
      <c r="AC28" s="817"/>
      <c r="AD28" s="817"/>
      <c r="AE28" s="760"/>
      <c r="AF28" s="760"/>
      <c r="AG28" s="760"/>
      <c r="AH28" s="760"/>
      <c r="AI28" s="760"/>
      <c r="AJ28" s="760"/>
      <c r="AK28" s="760"/>
      <c r="AL28" s="760"/>
    </row>
    <row r="29" spans="1:38" s="41" customFormat="1" ht="17.25" customHeight="1" x14ac:dyDescent="0.15">
      <c r="A29" s="750" t="s">
        <v>25</v>
      </c>
      <c r="B29" s="315" t="s">
        <v>239</v>
      </c>
      <c r="C29" s="305">
        <f>SUM(D29:O29)</f>
        <v>5164.1489999999994</v>
      </c>
      <c r="D29" s="306">
        <v>347.245</v>
      </c>
      <c r="E29" s="308">
        <v>294.43900000000002</v>
      </c>
      <c r="F29" s="307">
        <v>344.108</v>
      </c>
      <c r="G29" s="308">
        <v>365.495</v>
      </c>
      <c r="H29" s="308">
        <v>385.55</v>
      </c>
      <c r="I29" s="497">
        <v>419.911</v>
      </c>
      <c r="J29" s="308">
        <v>545.89499999999998</v>
      </c>
      <c r="K29" s="308">
        <v>593.74699999999996</v>
      </c>
      <c r="L29" s="308">
        <v>598.11300000000006</v>
      </c>
      <c r="M29" s="308">
        <v>508.24599999999998</v>
      </c>
      <c r="N29" s="308">
        <v>353.81200000000001</v>
      </c>
      <c r="O29" s="326">
        <v>407.58800000000002</v>
      </c>
      <c r="P29" s="39"/>
      <c r="R29" s="3"/>
      <c r="S29" s="782"/>
      <c r="T29" s="817"/>
      <c r="U29" s="818"/>
      <c r="V29" s="819"/>
      <c r="W29" s="819"/>
      <c r="X29" s="819"/>
      <c r="Y29" s="813"/>
      <c r="Z29" s="817"/>
      <c r="AA29" s="817"/>
      <c r="AB29" s="817"/>
      <c r="AC29" s="817"/>
      <c r="AD29" s="817"/>
      <c r="AE29" s="760"/>
      <c r="AF29" s="760"/>
      <c r="AG29" s="760"/>
      <c r="AH29" s="760"/>
      <c r="AI29" s="760"/>
      <c r="AJ29" s="760"/>
      <c r="AK29" s="760"/>
      <c r="AL29" s="760"/>
    </row>
    <row r="30" spans="1:38" s="41" customFormat="1" ht="17.25" customHeight="1" x14ac:dyDescent="0.15">
      <c r="A30" s="42" t="s">
        <v>25</v>
      </c>
      <c r="B30" s="304" t="s">
        <v>15</v>
      </c>
      <c r="C30" s="305">
        <f>SUM(D30:O30)</f>
        <v>1554519.4550000001</v>
      </c>
      <c r="D30" s="306">
        <v>134445.25899999999</v>
      </c>
      <c r="E30" s="308">
        <v>128752.988</v>
      </c>
      <c r="F30" s="307">
        <v>114631.427</v>
      </c>
      <c r="G30" s="308">
        <v>98087.165999999997</v>
      </c>
      <c r="H30" s="308">
        <v>108454.139</v>
      </c>
      <c r="I30" s="497">
        <v>105312.914</v>
      </c>
      <c r="J30" s="308">
        <v>102462.814</v>
      </c>
      <c r="K30" s="308">
        <v>164158.78400000001</v>
      </c>
      <c r="L30" s="308">
        <v>239738.94500000001</v>
      </c>
      <c r="M30" s="308">
        <v>146848.12700000001</v>
      </c>
      <c r="N30" s="308">
        <v>103448.073</v>
      </c>
      <c r="O30" s="326">
        <v>108178.819</v>
      </c>
      <c r="P30" s="39"/>
      <c r="R30" s="3"/>
      <c r="S30" s="782"/>
      <c r="T30" s="817"/>
      <c r="U30" s="818"/>
      <c r="V30" s="819"/>
      <c r="W30" s="819"/>
      <c r="X30" s="819"/>
      <c r="Y30" s="813"/>
      <c r="Z30" s="817"/>
      <c r="AA30" s="817"/>
      <c r="AB30" s="817"/>
      <c r="AC30" s="817"/>
      <c r="AD30" s="817"/>
      <c r="AE30" s="760"/>
      <c r="AF30" s="760"/>
      <c r="AG30" s="760"/>
      <c r="AH30" s="760"/>
      <c r="AI30" s="760"/>
      <c r="AJ30" s="760"/>
      <c r="AK30" s="760"/>
      <c r="AL30" s="760"/>
    </row>
    <row r="31" spans="1:38" s="41" customFormat="1" ht="17.25" customHeight="1" x14ac:dyDescent="0.15">
      <c r="A31" s="43" t="s">
        <v>25</v>
      </c>
      <c r="B31" s="310" t="s">
        <v>240</v>
      </c>
      <c r="C31" s="311">
        <f>C30/C29</f>
        <v>301.0214180497116</v>
      </c>
      <c r="D31" s="312">
        <v>387</v>
      </c>
      <c r="E31" s="313">
        <v>437</v>
      </c>
      <c r="F31" s="313">
        <v>333</v>
      </c>
      <c r="G31" s="313">
        <v>268</v>
      </c>
      <c r="H31" s="313">
        <v>281</v>
      </c>
      <c r="I31" s="281">
        <v>251</v>
      </c>
      <c r="J31" s="313">
        <v>188</v>
      </c>
      <c r="K31" s="313">
        <v>276</v>
      </c>
      <c r="L31" s="313">
        <v>401</v>
      </c>
      <c r="M31" s="313">
        <v>289</v>
      </c>
      <c r="N31" s="313">
        <v>292</v>
      </c>
      <c r="O31" s="314">
        <v>265</v>
      </c>
      <c r="P31" s="39"/>
      <c r="R31" s="3"/>
      <c r="S31" s="782"/>
      <c r="T31" s="817"/>
      <c r="U31" s="818"/>
      <c r="V31" s="819"/>
      <c r="W31" s="819"/>
      <c r="X31" s="819"/>
      <c r="Y31" s="813"/>
      <c r="Z31" s="817"/>
      <c r="AA31" s="817"/>
      <c r="AB31" s="817"/>
      <c r="AC31" s="817"/>
      <c r="AD31" s="817"/>
      <c r="AE31" s="760"/>
      <c r="AF31" s="760"/>
      <c r="AG31" s="760"/>
      <c r="AH31" s="760"/>
      <c r="AI31" s="760"/>
      <c r="AJ31" s="760"/>
      <c r="AK31" s="760"/>
      <c r="AL31" s="760"/>
    </row>
    <row r="32" spans="1:38" ht="17.25" customHeight="1" x14ac:dyDescent="0.15">
      <c r="A32" s="37" t="s">
        <v>26</v>
      </c>
      <c r="B32" s="315" t="s">
        <v>239</v>
      </c>
      <c r="C32" s="305">
        <f>SUM(D32:O32)</f>
        <v>117853</v>
      </c>
      <c r="D32" s="306">
        <v>13901</v>
      </c>
      <c r="E32" s="307">
        <v>12531</v>
      </c>
      <c r="F32" s="307">
        <v>7742</v>
      </c>
      <c r="G32" s="307">
        <v>5995</v>
      </c>
      <c r="H32" s="307">
        <v>5924</v>
      </c>
      <c r="I32" s="63">
        <v>6087</v>
      </c>
      <c r="J32" s="308">
        <v>5950</v>
      </c>
      <c r="K32" s="307">
        <v>6276</v>
      </c>
      <c r="L32" s="307">
        <v>9708</v>
      </c>
      <c r="M32" s="1347">
        <v>15117</v>
      </c>
      <c r="N32" s="307">
        <v>13295</v>
      </c>
      <c r="O32" s="309">
        <v>15327</v>
      </c>
      <c r="P32" s="35"/>
      <c r="Q32" s="41"/>
      <c r="R32" s="3"/>
      <c r="S32" s="782"/>
      <c r="T32" s="817"/>
      <c r="U32" s="818"/>
      <c r="V32" s="819"/>
      <c r="W32" s="819"/>
      <c r="X32" s="819"/>
      <c r="Y32" s="813"/>
    </row>
    <row r="33" spans="1:25" ht="17.25" customHeight="1" x14ac:dyDescent="0.15">
      <c r="A33" s="34" t="s">
        <v>26</v>
      </c>
      <c r="B33" s="304" t="s">
        <v>15</v>
      </c>
      <c r="C33" s="305">
        <f>SUM(D33:O33)</f>
        <v>7370027</v>
      </c>
      <c r="D33" s="306">
        <v>540015</v>
      </c>
      <c r="E33" s="307">
        <v>644857</v>
      </c>
      <c r="F33" s="307">
        <v>621569</v>
      </c>
      <c r="G33" s="307">
        <v>461137</v>
      </c>
      <c r="H33" s="307">
        <v>437916</v>
      </c>
      <c r="I33" s="63">
        <v>427746</v>
      </c>
      <c r="J33" s="308">
        <v>366634</v>
      </c>
      <c r="K33" s="307">
        <v>372843</v>
      </c>
      <c r="L33" s="307">
        <v>823786</v>
      </c>
      <c r="M33" s="307">
        <v>1194610</v>
      </c>
      <c r="N33" s="307">
        <v>836636</v>
      </c>
      <c r="O33" s="309">
        <v>642278</v>
      </c>
      <c r="P33" s="35"/>
      <c r="Q33" s="41"/>
      <c r="R33" s="3"/>
      <c r="S33" s="782"/>
      <c r="T33" s="817"/>
      <c r="U33" s="818"/>
      <c r="V33" s="819"/>
      <c r="W33" s="819"/>
      <c r="X33" s="819"/>
      <c r="Y33" s="813"/>
    </row>
    <row r="34" spans="1:25" ht="17.25" customHeight="1" x14ac:dyDescent="0.15">
      <c r="A34" s="36" t="s">
        <v>26</v>
      </c>
      <c r="B34" s="310" t="s">
        <v>240</v>
      </c>
      <c r="C34" s="311">
        <f>C33/C32</f>
        <v>62.535760650980457</v>
      </c>
      <c r="D34" s="312">
        <v>39</v>
      </c>
      <c r="E34" s="313">
        <v>51</v>
      </c>
      <c r="F34" s="313">
        <v>80</v>
      </c>
      <c r="G34" s="313">
        <v>77</v>
      </c>
      <c r="H34" s="313">
        <v>74</v>
      </c>
      <c r="I34" s="281">
        <v>70</v>
      </c>
      <c r="J34" s="313">
        <v>62</v>
      </c>
      <c r="K34" s="313">
        <v>59</v>
      </c>
      <c r="L34" s="313">
        <v>85</v>
      </c>
      <c r="M34" s="313">
        <v>79</v>
      </c>
      <c r="N34" s="313">
        <v>63</v>
      </c>
      <c r="O34" s="314">
        <v>42</v>
      </c>
      <c r="P34" s="35"/>
      <c r="Q34" s="41"/>
      <c r="R34" s="3"/>
      <c r="S34" s="782"/>
      <c r="T34" s="817"/>
      <c r="U34" s="818"/>
      <c r="V34" s="819"/>
      <c r="W34" s="819"/>
      <c r="X34" s="819"/>
      <c r="Y34" s="813"/>
    </row>
    <row r="35" spans="1:25" ht="17.25" customHeight="1" x14ac:dyDescent="0.15">
      <c r="A35" s="37" t="s">
        <v>27</v>
      </c>
      <c r="B35" s="315" t="s">
        <v>239</v>
      </c>
      <c r="C35" s="305">
        <f>SUM(D35:O35)</f>
        <v>13497</v>
      </c>
      <c r="D35" s="306">
        <v>997</v>
      </c>
      <c r="E35" s="307">
        <v>868</v>
      </c>
      <c r="F35" s="307">
        <v>1179</v>
      </c>
      <c r="G35" s="307">
        <v>1146</v>
      </c>
      <c r="H35" s="307">
        <v>1170</v>
      </c>
      <c r="I35" s="63">
        <v>1125</v>
      </c>
      <c r="J35" s="308">
        <v>1050</v>
      </c>
      <c r="K35" s="307">
        <v>1076</v>
      </c>
      <c r="L35" s="307">
        <v>1417</v>
      </c>
      <c r="M35" s="307">
        <v>1221</v>
      </c>
      <c r="N35" s="307">
        <v>1135</v>
      </c>
      <c r="O35" s="309">
        <v>1113</v>
      </c>
      <c r="P35" s="35"/>
      <c r="Q35" s="41"/>
      <c r="R35" s="3"/>
      <c r="S35" s="782"/>
      <c r="T35" s="817"/>
      <c r="U35" s="818"/>
      <c r="V35" s="819"/>
      <c r="W35" s="819"/>
      <c r="X35" s="819"/>
      <c r="Y35" s="813"/>
    </row>
    <row r="36" spans="1:25" ht="17.25" customHeight="1" x14ac:dyDescent="0.15">
      <c r="A36" s="34" t="s">
        <v>27</v>
      </c>
      <c r="B36" s="304" t="s">
        <v>15</v>
      </c>
      <c r="C36" s="305">
        <f>SUM(D36:O36)</f>
        <v>3894763</v>
      </c>
      <c r="D36" s="306">
        <v>432376</v>
      </c>
      <c r="E36" s="307">
        <v>383487</v>
      </c>
      <c r="F36" s="307">
        <v>308852</v>
      </c>
      <c r="G36" s="307">
        <v>305894</v>
      </c>
      <c r="H36" s="307">
        <v>306403</v>
      </c>
      <c r="I36" s="63">
        <v>265959</v>
      </c>
      <c r="J36" s="308">
        <v>248997</v>
      </c>
      <c r="K36" s="307">
        <v>301291</v>
      </c>
      <c r="L36" s="307">
        <v>382670</v>
      </c>
      <c r="M36" s="307">
        <v>363090</v>
      </c>
      <c r="N36" s="307">
        <v>278876</v>
      </c>
      <c r="O36" s="309">
        <v>316868</v>
      </c>
      <c r="P36" s="35"/>
      <c r="R36" s="283"/>
    </row>
    <row r="37" spans="1:25" ht="17.25" customHeight="1" x14ac:dyDescent="0.15">
      <c r="A37" s="36" t="s">
        <v>27</v>
      </c>
      <c r="B37" s="310" t="s">
        <v>240</v>
      </c>
      <c r="C37" s="311">
        <f>C36/C35</f>
        <v>288.56508853819366</v>
      </c>
      <c r="D37" s="312">
        <v>434</v>
      </c>
      <c r="E37" s="313">
        <v>442</v>
      </c>
      <c r="F37" s="313">
        <v>262</v>
      </c>
      <c r="G37" s="313">
        <v>267</v>
      </c>
      <c r="H37" s="313">
        <v>262</v>
      </c>
      <c r="I37" s="281">
        <v>236</v>
      </c>
      <c r="J37" s="313">
        <v>237</v>
      </c>
      <c r="K37" s="313">
        <v>280</v>
      </c>
      <c r="L37" s="313">
        <v>270</v>
      </c>
      <c r="M37" s="313">
        <v>297</v>
      </c>
      <c r="N37" s="313">
        <v>246</v>
      </c>
      <c r="O37" s="314">
        <v>285</v>
      </c>
      <c r="P37" s="35"/>
      <c r="R37" s="283"/>
    </row>
    <row r="38" spans="1:25" ht="17.25" customHeight="1" x14ac:dyDescent="0.15">
      <c r="A38" s="37" t="s">
        <v>28</v>
      </c>
      <c r="B38" s="315" t="s">
        <v>239</v>
      </c>
      <c r="C38" s="305">
        <f>SUM(D38:O38)</f>
        <v>15303</v>
      </c>
      <c r="D38" s="306">
        <v>1282</v>
      </c>
      <c r="E38" s="307">
        <v>1344</v>
      </c>
      <c r="F38" s="307">
        <v>1702</v>
      </c>
      <c r="G38" s="307">
        <v>1322</v>
      </c>
      <c r="H38" s="307">
        <v>1310</v>
      </c>
      <c r="I38" s="63">
        <v>1314</v>
      </c>
      <c r="J38" s="308">
        <v>791</v>
      </c>
      <c r="K38" s="307">
        <v>643</v>
      </c>
      <c r="L38" s="307">
        <v>884</v>
      </c>
      <c r="M38" s="307">
        <v>1351</v>
      </c>
      <c r="N38" s="307">
        <v>1751</v>
      </c>
      <c r="O38" s="309">
        <v>1609</v>
      </c>
      <c r="P38" s="35"/>
    </row>
    <row r="39" spans="1:25" ht="17.25" customHeight="1" x14ac:dyDescent="0.15">
      <c r="A39" s="34" t="s">
        <v>28</v>
      </c>
      <c r="B39" s="304" t="s">
        <v>15</v>
      </c>
      <c r="C39" s="305">
        <f>SUM(D39:O39)</f>
        <v>8034147</v>
      </c>
      <c r="D39" s="306">
        <v>762762</v>
      </c>
      <c r="E39" s="307">
        <v>696081</v>
      </c>
      <c r="F39" s="307">
        <v>684632</v>
      </c>
      <c r="G39" s="307">
        <v>618339</v>
      </c>
      <c r="H39" s="307">
        <v>632765</v>
      </c>
      <c r="I39" s="63">
        <v>616359</v>
      </c>
      <c r="J39" s="308">
        <v>503377</v>
      </c>
      <c r="K39" s="307">
        <v>546546</v>
      </c>
      <c r="L39" s="307">
        <v>687420</v>
      </c>
      <c r="M39" s="307">
        <v>818172</v>
      </c>
      <c r="N39" s="307">
        <v>736090</v>
      </c>
      <c r="O39" s="309">
        <v>731604</v>
      </c>
      <c r="P39" s="35"/>
    </row>
    <row r="40" spans="1:25" ht="17.25" customHeight="1" x14ac:dyDescent="0.15">
      <c r="A40" s="36" t="s">
        <v>28</v>
      </c>
      <c r="B40" s="310" t="s">
        <v>240</v>
      </c>
      <c r="C40" s="311">
        <f>C39/C38</f>
        <v>525.00470495981176</v>
      </c>
      <c r="D40" s="312">
        <v>595</v>
      </c>
      <c r="E40" s="313">
        <v>518</v>
      </c>
      <c r="F40" s="313">
        <v>402</v>
      </c>
      <c r="G40" s="313">
        <v>468</v>
      </c>
      <c r="H40" s="313">
        <v>483</v>
      </c>
      <c r="I40" s="281">
        <v>469</v>
      </c>
      <c r="J40" s="313">
        <v>637</v>
      </c>
      <c r="K40" s="313">
        <v>850</v>
      </c>
      <c r="L40" s="313">
        <v>777</v>
      </c>
      <c r="M40" s="313">
        <v>606</v>
      </c>
      <c r="N40" s="313">
        <v>420</v>
      </c>
      <c r="O40" s="314">
        <v>455</v>
      </c>
      <c r="P40" s="35"/>
    </row>
    <row r="41" spans="1:25" ht="17.25" customHeight="1" x14ac:dyDescent="0.15">
      <c r="A41" s="37" t="s">
        <v>29</v>
      </c>
      <c r="B41" s="315" t="s">
        <v>239</v>
      </c>
      <c r="C41" s="305">
        <f>SUM(D41:O41)</f>
        <v>51342</v>
      </c>
      <c r="D41" s="306">
        <v>5065</v>
      </c>
      <c r="E41" s="307">
        <v>4013</v>
      </c>
      <c r="F41" s="307">
        <v>3889</v>
      </c>
      <c r="G41" s="307">
        <v>3819</v>
      </c>
      <c r="H41" s="307">
        <v>3657</v>
      </c>
      <c r="I41" s="63">
        <v>3471</v>
      </c>
      <c r="J41" s="308">
        <v>3234</v>
      </c>
      <c r="K41" s="307">
        <v>3356</v>
      </c>
      <c r="L41" s="327">
        <v>4304</v>
      </c>
      <c r="M41" s="307">
        <v>5382</v>
      </c>
      <c r="N41" s="307">
        <v>5139</v>
      </c>
      <c r="O41" s="309">
        <v>6013</v>
      </c>
      <c r="P41" s="35"/>
    </row>
    <row r="42" spans="1:25" ht="17.25" customHeight="1" x14ac:dyDescent="0.15">
      <c r="A42" s="34" t="s">
        <v>29</v>
      </c>
      <c r="B42" s="304" t="s">
        <v>15</v>
      </c>
      <c r="C42" s="305">
        <f>SUM(D42:O42)</f>
        <v>17144579</v>
      </c>
      <c r="D42" s="306">
        <v>1298374</v>
      </c>
      <c r="E42" s="307">
        <v>1201249</v>
      </c>
      <c r="F42" s="307">
        <v>1224057</v>
      </c>
      <c r="G42" s="307">
        <v>1180970</v>
      </c>
      <c r="H42" s="307">
        <v>1493381</v>
      </c>
      <c r="I42" s="63">
        <v>1502409</v>
      </c>
      <c r="J42" s="308">
        <v>1186661</v>
      </c>
      <c r="K42" s="307">
        <v>1351883</v>
      </c>
      <c r="L42" s="307">
        <v>1642920</v>
      </c>
      <c r="M42" s="307">
        <v>1929482</v>
      </c>
      <c r="N42" s="307">
        <v>1378907</v>
      </c>
      <c r="O42" s="309">
        <v>1754286</v>
      </c>
      <c r="P42" s="35"/>
    </row>
    <row r="43" spans="1:25" ht="17.25" customHeight="1" x14ac:dyDescent="0.15">
      <c r="A43" s="36" t="s">
        <v>29</v>
      </c>
      <c r="B43" s="310" t="s">
        <v>240</v>
      </c>
      <c r="C43" s="311">
        <f>C42/C41</f>
        <v>333.92892758365468</v>
      </c>
      <c r="D43" s="312">
        <v>256</v>
      </c>
      <c r="E43" s="313">
        <v>299</v>
      </c>
      <c r="F43" s="313">
        <v>315</v>
      </c>
      <c r="G43" s="313">
        <v>309</v>
      </c>
      <c r="H43" s="313">
        <v>408</v>
      </c>
      <c r="I43" s="281">
        <v>433</v>
      </c>
      <c r="J43" s="313">
        <v>367</v>
      </c>
      <c r="K43" s="313">
        <v>403</v>
      </c>
      <c r="L43" s="313">
        <v>382</v>
      </c>
      <c r="M43" s="313">
        <v>359</v>
      </c>
      <c r="N43" s="313">
        <v>268</v>
      </c>
      <c r="O43" s="314">
        <v>292</v>
      </c>
      <c r="P43" s="35"/>
    </row>
    <row r="44" spans="1:25" ht="17.25" customHeight="1" x14ac:dyDescent="0.15">
      <c r="A44" s="37" t="s">
        <v>30</v>
      </c>
      <c r="B44" s="315" t="s">
        <v>239</v>
      </c>
      <c r="C44" s="305">
        <f>SUM(D44:O44)</f>
        <v>7986</v>
      </c>
      <c r="D44" s="306">
        <v>616</v>
      </c>
      <c r="E44" s="307">
        <v>633</v>
      </c>
      <c r="F44" s="307">
        <v>784</v>
      </c>
      <c r="G44" s="307">
        <v>792</v>
      </c>
      <c r="H44" s="307">
        <v>817</v>
      </c>
      <c r="I44" s="63">
        <v>704</v>
      </c>
      <c r="J44" s="308">
        <v>575</v>
      </c>
      <c r="K44" s="307">
        <v>616</v>
      </c>
      <c r="L44" s="307">
        <v>588</v>
      </c>
      <c r="M44" s="307">
        <v>674</v>
      </c>
      <c r="N44" s="307">
        <v>606</v>
      </c>
      <c r="O44" s="309">
        <v>581</v>
      </c>
      <c r="P44" s="35"/>
    </row>
    <row r="45" spans="1:25" ht="18" customHeight="1" x14ac:dyDescent="0.15">
      <c r="A45" s="34" t="s">
        <v>30</v>
      </c>
      <c r="B45" s="304" t="s">
        <v>15</v>
      </c>
      <c r="C45" s="305">
        <f>SUM(D45:O45)</f>
        <v>5946725</v>
      </c>
      <c r="D45" s="306">
        <v>583894</v>
      </c>
      <c r="E45" s="307">
        <v>620953</v>
      </c>
      <c r="F45" s="307">
        <v>570315</v>
      </c>
      <c r="G45" s="307">
        <v>429272</v>
      </c>
      <c r="H45" s="307">
        <v>406054</v>
      </c>
      <c r="I45" s="63">
        <v>353461</v>
      </c>
      <c r="J45" s="308">
        <v>394973</v>
      </c>
      <c r="K45" s="307">
        <v>401038</v>
      </c>
      <c r="L45" s="307">
        <v>537104</v>
      </c>
      <c r="M45" s="307">
        <v>572862</v>
      </c>
      <c r="N45" s="307">
        <v>525082</v>
      </c>
      <c r="O45" s="309">
        <v>551717</v>
      </c>
      <c r="P45" s="35"/>
    </row>
    <row r="46" spans="1:25" ht="18" customHeight="1" x14ac:dyDescent="0.15">
      <c r="A46" s="36" t="s">
        <v>30</v>
      </c>
      <c r="B46" s="310" t="s">
        <v>240</v>
      </c>
      <c r="C46" s="311">
        <f>C45/C44</f>
        <v>744.6437515652392</v>
      </c>
      <c r="D46" s="312">
        <v>948</v>
      </c>
      <c r="E46" s="313">
        <v>982</v>
      </c>
      <c r="F46" s="313">
        <v>727</v>
      </c>
      <c r="G46" s="313">
        <v>542</v>
      </c>
      <c r="H46" s="313">
        <v>497</v>
      </c>
      <c r="I46" s="281">
        <v>502</v>
      </c>
      <c r="J46" s="313">
        <v>687</v>
      </c>
      <c r="K46" s="313">
        <v>651</v>
      </c>
      <c r="L46" s="313">
        <v>914</v>
      </c>
      <c r="M46" s="313">
        <v>850</v>
      </c>
      <c r="N46" s="313">
        <v>866</v>
      </c>
      <c r="O46" s="314">
        <v>949</v>
      </c>
      <c r="P46" s="35"/>
    </row>
    <row r="47" spans="1:25" ht="17.25" customHeight="1" x14ac:dyDescent="0.15">
      <c r="A47" s="37" t="s">
        <v>31</v>
      </c>
      <c r="B47" s="315" t="s">
        <v>239</v>
      </c>
      <c r="C47" s="305">
        <f>SUM(D47:O47)</f>
        <v>7871</v>
      </c>
      <c r="D47" s="306">
        <v>684</v>
      </c>
      <c r="E47" s="307">
        <v>753</v>
      </c>
      <c r="F47" s="307">
        <v>838</v>
      </c>
      <c r="G47" s="307">
        <v>771</v>
      </c>
      <c r="H47" s="307">
        <v>636</v>
      </c>
      <c r="I47" s="63">
        <v>643</v>
      </c>
      <c r="J47" s="308">
        <v>570</v>
      </c>
      <c r="K47" s="307">
        <v>521</v>
      </c>
      <c r="L47" s="307">
        <v>551</v>
      </c>
      <c r="M47" s="307">
        <v>596</v>
      </c>
      <c r="N47" s="307">
        <v>606</v>
      </c>
      <c r="O47" s="309">
        <v>702</v>
      </c>
      <c r="P47" s="35"/>
    </row>
    <row r="48" spans="1:25" ht="17.25" customHeight="1" x14ac:dyDescent="0.15">
      <c r="A48" s="34" t="s">
        <v>31</v>
      </c>
      <c r="B48" s="304" t="s">
        <v>15</v>
      </c>
      <c r="C48" s="305">
        <f>SUM(D48:O48)</f>
        <v>2060883</v>
      </c>
      <c r="D48" s="306">
        <v>124765</v>
      </c>
      <c r="E48" s="307">
        <v>166189</v>
      </c>
      <c r="F48" s="307">
        <v>261343</v>
      </c>
      <c r="G48" s="307">
        <v>212464</v>
      </c>
      <c r="H48" s="307">
        <v>208061</v>
      </c>
      <c r="I48" s="63">
        <v>167726</v>
      </c>
      <c r="J48" s="308">
        <v>152072</v>
      </c>
      <c r="K48" s="307">
        <v>160830</v>
      </c>
      <c r="L48" s="307">
        <v>162163</v>
      </c>
      <c r="M48" s="307">
        <v>156301</v>
      </c>
      <c r="N48" s="307">
        <v>153488</v>
      </c>
      <c r="O48" s="309">
        <v>135481</v>
      </c>
      <c r="P48" s="35"/>
    </row>
    <row r="49" spans="1:16" ht="17.25" customHeight="1" x14ac:dyDescent="0.15">
      <c r="A49" s="36" t="s">
        <v>31</v>
      </c>
      <c r="B49" s="310" t="s">
        <v>240</v>
      </c>
      <c r="C49" s="311">
        <f>C48/C47</f>
        <v>261.83242281793929</v>
      </c>
      <c r="D49" s="312">
        <v>183</v>
      </c>
      <c r="E49" s="313">
        <v>221</v>
      </c>
      <c r="F49" s="313">
        <v>312</v>
      </c>
      <c r="G49" s="313">
        <v>276</v>
      </c>
      <c r="H49" s="313">
        <v>327</v>
      </c>
      <c r="I49" s="281">
        <v>261</v>
      </c>
      <c r="J49" s="313">
        <v>267</v>
      </c>
      <c r="K49" s="313">
        <v>309</v>
      </c>
      <c r="L49" s="313">
        <v>294</v>
      </c>
      <c r="M49" s="313">
        <v>262</v>
      </c>
      <c r="N49" s="313">
        <v>253</v>
      </c>
      <c r="O49" s="314">
        <v>193</v>
      </c>
      <c r="P49" s="35"/>
    </row>
    <row r="50" spans="1:16" ht="17.25" customHeight="1" x14ac:dyDescent="0.15">
      <c r="A50" s="37" t="s">
        <v>32</v>
      </c>
      <c r="B50" s="315" t="s">
        <v>239</v>
      </c>
      <c r="C50" s="305">
        <f>SUM(D50:O50)</f>
        <v>35727</v>
      </c>
      <c r="D50" s="306">
        <v>2863</v>
      </c>
      <c r="E50" s="307">
        <v>3021</v>
      </c>
      <c r="F50" s="307">
        <v>4652</v>
      </c>
      <c r="G50" s="307">
        <v>3313</v>
      </c>
      <c r="H50" s="307">
        <v>3285</v>
      </c>
      <c r="I50" s="63">
        <v>2433</v>
      </c>
      <c r="J50" s="308">
        <v>2579</v>
      </c>
      <c r="K50" s="307">
        <v>1980</v>
      </c>
      <c r="L50" s="307">
        <v>1969</v>
      </c>
      <c r="M50" s="307">
        <v>2438</v>
      </c>
      <c r="N50" s="307">
        <v>3471</v>
      </c>
      <c r="O50" s="309">
        <v>3723</v>
      </c>
      <c r="P50" s="35"/>
    </row>
    <row r="51" spans="1:16" ht="17.25" customHeight="1" x14ac:dyDescent="0.15">
      <c r="A51" s="34" t="s">
        <v>32</v>
      </c>
      <c r="B51" s="304" t="s">
        <v>15</v>
      </c>
      <c r="C51" s="305">
        <f>SUM(D51:O51)</f>
        <v>13650121</v>
      </c>
      <c r="D51" s="306">
        <v>1182575</v>
      </c>
      <c r="E51" s="307">
        <v>1158886</v>
      </c>
      <c r="F51" s="307">
        <v>1266381</v>
      </c>
      <c r="G51" s="307">
        <v>1271728</v>
      </c>
      <c r="H51" s="307">
        <v>1246513</v>
      </c>
      <c r="I51" s="63">
        <v>1055698</v>
      </c>
      <c r="J51" s="308">
        <v>961704</v>
      </c>
      <c r="K51" s="307">
        <v>935397</v>
      </c>
      <c r="L51" s="307">
        <v>1156665</v>
      </c>
      <c r="M51" s="307">
        <v>1123914</v>
      </c>
      <c r="N51" s="307">
        <v>1181084</v>
      </c>
      <c r="O51" s="309">
        <v>1109576</v>
      </c>
      <c r="P51" s="35"/>
    </row>
    <row r="52" spans="1:16" ht="17.25" customHeight="1" x14ac:dyDescent="0.15">
      <c r="A52" s="36" t="s">
        <v>32</v>
      </c>
      <c r="B52" s="310" t="s">
        <v>240</v>
      </c>
      <c r="C52" s="311">
        <f>C51/C50</f>
        <v>382.06737201556246</v>
      </c>
      <c r="D52" s="312">
        <v>413</v>
      </c>
      <c r="E52" s="313">
        <v>384</v>
      </c>
      <c r="F52" s="313">
        <v>272</v>
      </c>
      <c r="G52" s="313">
        <v>384</v>
      </c>
      <c r="H52" s="313">
        <v>379</v>
      </c>
      <c r="I52" s="281">
        <v>434</v>
      </c>
      <c r="J52" s="313">
        <v>373</v>
      </c>
      <c r="K52" s="313">
        <v>472</v>
      </c>
      <c r="L52" s="313">
        <v>588</v>
      </c>
      <c r="M52" s="313">
        <v>461</v>
      </c>
      <c r="N52" s="313">
        <v>340</v>
      </c>
      <c r="O52" s="314">
        <v>298</v>
      </c>
      <c r="P52" s="35"/>
    </row>
    <row r="53" spans="1:16" ht="17.25" customHeight="1" x14ac:dyDescent="0.15">
      <c r="A53" s="37" t="s">
        <v>33</v>
      </c>
      <c r="B53" s="315" t="s">
        <v>239</v>
      </c>
      <c r="C53" s="305">
        <f>SUM(D53:O53)</f>
        <v>71970</v>
      </c>
      <c r="D53" s="306">
        <v>4611</v>
      </c>
      <c r="E53" s="307">
        <v>4186</v>
      </c>
      <c r="F53" s="307">
        <v>6184</v>
      </c>
      <c r="G53" s="307">
        <v>6726</v>
      </c>
      <c r="H53" s="307">
        <v>7591</v>
      </c>
      <c r="I53" s="63">
        <v>6907</v>
      </c>
      <c r="J53" s="308">
        <v>6750</v>
      </c>
      <c r="K53" s="307">
        <v>7728</v>
      </c>
      <c r="L53" s="307">
        <v>7610</v>
      </c>
      <c r="M53" s="307">
        <v>5168</v>
      </c>
      <c r="N53" s="307">
        <v>4622</v>
      </c>
      <c r="O53" s="309">
        <v>3887</v>
      </c>
      <c r="P53" s="35"/>
    </row>
    <row r="54" spans="1:16" ht="17.25" customHeight="1" x14ac:dyDescent="0.15">
      <c r="A54" s="34" t="s">
        <v>33</v>
      </c>
      <c r="B54" s="304" t="s">
        <v>15</v>
      </c>
      <c r="C54" s="305">
        <f>SUM(D54:O54)</f>
        <v>22186064</v>
      </c>
      <c r="D54" s="306">
        <v>1722957</v>
      </c>
      <c r="E54" s="307">
        <v>1745965</v>
      </c>
      <c r="F54" s="307">
        <v>1763607</v>
      </c>
      <c r="G54" s="307">
        <v>1852255</v>
      </c>
      <c r="H54" s="307">
        <v>2009939</v>
      </c>
      <c r="I54" s="63">
        <v>1518563</v>
      </c>
      <c r="J54" s="308">
        <v>1854746</v>
      </c>
      <c r="K54" s="307">
        <v>2183829</v>
      </c>
      <c r="L54" s="307">
        <v>2159331</v>
      </c>
      <c r="M54" s="307">
        <v>1900341</v>
      </c>
      <c r="N54" s="307">
        <v>1546227</v>
      </c>
      <c r="O54" s="309">
        <v>1928304</v>
      </c>
      <c r="P54" s="35"/>
    </row>
    <row r="55" spans="1:16" ht="17.25" customHeight="1" x14ac:dyDescent="0.15">
      <c r="A55" s="36" t="s">
        <v>33</v>
      </c>
      <c r="B55" s="310" t="s">
        <v>240</v>
      </c>
      <c r="C55" s="311">
        <f>C54/C53</f>
        <v>308.26822287064056</v>
      </c>
      <c r="D55" s="312">
        <v>374</v>
      </c>
      <c r="E55" s="313">
        <v>417</v>
      </c>
      <c r="F55" s="313">
        <v>285</v>
      </c>
      <c r="G55" s="313">
        <v>275</v>
      </c>
      <c r="H55" s="313">
        <v>265</v>
      </c>
      <c r="I55" s="281">
        <v>220</v>
      </c>
      <c r="J55" s="313">
        <v>275</v>
      </c>
      <c r="K55" s="313">
        <v>283</v>
      </c>
      <c r="L55" s="313">
        <v>284</v>
      </c>
      <c r="M55" s="313">
        <v>368</v>
      </c>
      <c r="N55" s="313">
        <v>335</v>
      </c>
      <c r="O55" s="314">
        <v>496</v>
      </c>
      <c r="P55" s="35"/>
    </row>
    <row r="56" spans="1:16" ht="17.25" customHeight="1" x14ac:dyDescent="0.15">
      <c r="A56" s="37" t="s">
        <v>34</v>
      </c>
      <c r="B56" s="315" t="s">
        <v>239</v>
      </c>
      <c r="C56" s="305">
        <f>SUM(D56:O56)</f>
        <v>30169</v>
      </c>
      <c r="D56" s="306">
        <v>1574</v>
      </c>
      <c r="E56" s="307">
        <v>1403</v>
      </c>
      <c r="F56" s="307">
        <v>2293</v>
      </c>
      <c r="G56" s="307">
        <v>2911</v>
      </c>
      <c r="H56" s="307">
        <v>2840</v>
      </c>
      <c r="I56" s="63">
        <v>3230</v>
      </c>
      <c r="J56" s="308">
        <v>3387</v>
      </c>
      <c r="K56" s="307">
        <v>3690</v>
      </c>
      <c r="L56" s="307">
        <v>3241</v>
      </c>
      <c r="M56" s="307">
        <v>2523</v>
      </c>
      <c r="N56" s="307">
        <v>1820</v>
      </c>
      <c r="O56" s="309">
        <v>1257</v>
      </c>
      <c r="P56" s="35"/>
    </row>
    <row r="57" spans="1:16" ht="17.25" customHeight="1" x14ac:dyDescent="0.15">
      <c r="A57" s="34" t="s">
        <v>34</v>
      </c>
      <c r="B57" s="304" t="s">
        <v>15</v>
      </c>
      <c r="C57" s="305">
        <f>SUM(D57:O57)</f>
        <v>10559319</v>
      </c>
      <c r="D57" s="306">
        <v>638282</v>
      </c>
      <c r="E57" s="307">
        <v>665947</v>
      </c>
      <c r="F57" s="307">
        <v>918574</v>
      </c>
      <c r="G57" s="307">
        <v>985406</v>
      </c>
      <c r="H57" s="307">
        <v>1152663</v>
      </c>
      <c r="I57" s="63">
        <v>1119568</v>
      </c>
      <c r="J57" s="308">
        <v>1093358</v>
      </c>
      <c r="K57" s="307">
        <v>1035952</v>
      </c>
      <c r="L57" s="307">
        <v>960833</v>
      </c>
      <c r="M57" s="307">
        <v>844209</v>
      </c>
      <c r="N57" s="307">
        <v>623796</v>
      </c>
      <c r="O57" s="309">
        <v>520731</v>
      </c>
      <c r="P57" s="35"/>
    </row>
    <row r="58" spans="1:16" ht="17.25" customHeight="1" x14ac:dyDescent="0.15">
      <c r="A58" s="36" t="s">
        <v>34</v>
      </c>
      <c r="B58" s="310" t="s">
        <v>240</v>
      </c>
      <c r="C58" s="311">
        <f>C57/C56</f>
        <v>350.00560177665818</v>
      </c>
      <c r="D58" s="312">
        <v>403</v>
      </c>
      <c r="E58" s="313">
        <v>475</v>
      </c>
      <c r="F58" s="313">
        <v>401</v>
      </c>
      <c r="G58" s="313">
        <v>338</v>
      </c>
      <c r="H58" s="313">
        <v>406</v>
      </c>
      <c r="I58" s="281">
        <v>347</v>
      </c>
      <c r="J58" s="313">
        <v>323</v>
      </c>
      <c r="K58" s="313">
        <v>281</v>
      </c>
      <c r="L58" s="313">
        <v>296</v>
      </c>
      <c r="M58" s="313">
        <v>335</v>
      </c>
      <c r="N58" s="313">
        <v>343</v>
      </c>
      <c r="O58" s="314">
        <v>414</v>
      </c>
      <c r="P58" s="35"/>
    </row>
    <row r="59" spans="1:16" ht="17.25" customHeight="1" x14ac:dyDescent="0.15">
      <c r="A59" s="37" t="s">
        <v>35</v>
      </c>
      <c r="B59" s="315" t="s">
        <v>239</v>
      </c>
      <c r="C59" s="305">
        <f>SUM(D59:O59)</f>
        <v>9513</v>
      </c>
      <c r="D59" s="306">
        <v>549</v>
      </c>
      <c r="E59" s="307">
        <v>622</v>
      </c>
      <c r="F59" s="307">
        <v>922</v>
      </c>
      <c r="G59" s="307">
        <v>1036</v>
      </c>
      <c r="H59" s="307">
        <v>1120</v>
      </c>
      <c r="I59" s="63">
        <v>1340</v>
      </c>
      <c r="J59" s="308">
        <v>1033</v>
      </c>
      <c r="K59" s="307">
        <v>724</v>
      </c>
      <c r="L59" s="307">
        <v>596</v>
      </c>
      <c r="M59" s="307">
        <v>500</v>
      </c>
      <c r="N59" s="307">
        <v>548</v>
      </c>
      <c r="O59" s="309">
        <v>523</v>
      </c>
      <c r="P59" s="35"/>
    </row>
    <row r="60" spans="1:16" ht="17.25" customHeight="1" x14ac:dyDescent="0.15">
      <c r="A60" s="34" t="s">
        <v>35</v>
      </c>
      <c r="B60" s="304" t="s">
        <v>15</v>
      </c>
      <c r="C60" s="305">
        <f>SUM(D60:O60)</f>
        <v>3276700</v>
      </c>
      <c r="D60" s="306">
        <v>225832</v>
      </c>
      <c r="E60" s="307">
        <v>281501</v>
      </c>
      <c r="F60" s="307">
        <v>376420</v>
      </c>
      <c r="G60" s="307">
        <v>368261</v>
      </c>
      <c r="H60" s="307">
        <v>423593</v>
      </c>
      <c r="I60" s="63">
        <v>443297</v>
      </c>
      <c r="J60" s="308">
        <v>255399</v>
      </c>
      <c r="K60" s="307">
        <v>157635</v>
      </c>
      <c r="L60" s="307">
        <v>140073</v>
      </c>
      <c r="M60" s="307">
        <v>169013</v>
      </c>
      <c r="N60" s="307">
        <v>226395</v>
      </c>
      <c r="O60" s="309">
        <v>209281</v>
      </c>
      <c r="P60" s="35"/>
    </row>
    <row r="61" spans="1:16" ht="17.25" customHeight="1" x14ac:dyDescent="0.15">
      <c r="A61" s="36" t="s">
        <v>35</v>
      </c>
      <c r="B61" s="310" t="s">
        <v>240</v>
      </c>
      <c r="C61" s="311">
        <f>C60/C59</f>
        <v>344.44444444444446</v>
      </c>
      <c r="D61" s="312">
        <v>411</v>
      </c>
      <c r="E61" s="313">
        <v>453</v>
      </c>
      <c r="F61" s="313">
        <v>408</v>
      </c>
      <c r="G61" s="313">
        <v>356</v>
      </c>
      <c r="H61" s="313">
        <v>378</v>
      </c>
      <c r="I61" s="281">
        <v>331</v>
      </c>
      <c r="J61" s="313">
        <v>247</v>
      </c>
      <c r="K61" s="313">
        <v>218</v>
      </c>
      <c r="L61" s="313">
        <v>235</v>
      </c>
      <c r="M61" s="313">
        <v>338</v>
      </c>
      <c r="N61" s="313">
        <v>413</v>
      </c>
      <c r="O61" s="314">
        <v>400</v>
      </c>
      <c r="P61" s="35"/>
    </row>
    <row r="62" spans="1:16" ht="17.25" customHeight="1" x14ac:dyDescent="0.15">
      <c r="A62" s="37" t="s">
        <v>36</v>
      </c>
      <c r="B62" s="315" t="s">
        <v>239</v>
      </c>
      <c r="C62" s="305">
        <f>SUM(D62:O62)</f>
        <v>72630</v>
      </c>
      <c r="D62" s="306">
        <v>5215</v>
      </c>
      <c r="E62" s="307">
        <v>4598</v>
      </c>
      <c r="F62" s="307">
        <v>5921</v>
      </c>
      <c r="G62" s="307">
        <v>6808</v>
      </c>
      <c r="H62" s="307">
        <v>8222</v>
      </c>
      <c r="I62" s="63">
        <v>7249</v>
      </c>
      <c r="J62" s="308">
        <v>6971</v>
      </c>
      <c r="K62" s="307">
        <v>7429</v>
      </c>
      <c r="L62" s="307">
        <v>6371</v>
      </c>
      <c r="M62" s="307">
        <v>5056</v>
      </c>
      <c r="N62" s="307">
        <v>4245</v>
      </c>
      <c r="O62" s="309">
        <v>4545</v>
      </c>
      <c r="P62" s="35"/>
    </row>
    <row r="63" spans="1:16" ht="17.25" customHeight="1" x14ac:dyDescent="0.15">
      <c r="A63" s="34" t="s">
        <v>36</v>
      </c>
      <c r="B63" s="304" t="s">
        <v>15</v>
      </c>
      <c r="C63" s="305">
        <f>SUM(D63:O63)</f>
        <v>28237795</v>
      </c>
      <c r="D63" s="306">
        <v>1769401</v>
      </c>
      <c r="E63" s="307">
        <v>1693459</v>
      </c>
      <c r="F63" s="307">
        <v>2215036</v>
      </c>
      <c r="G63" s="307">
        <v>2516578</v>
      </c>
      <c r="H63" s="307">
        <v>2594931</v>
      </c>
      <c r="I63" s="63">
        <v>2422581</v>
      </c>
      <c r="J63" s="308">
        <v>2293084</v>
      </c>
      <c r="K63" s="307">
        <v>2980335</v>
      </c>
      <c r="L63" s="307">
        <v>2992235</v>
      </c>
      <c r="M63" s="307">
        <v>2689925</v>
      </c>
      <c r="N63" s="307">
        <v>2197788</v>
      </c>
      <c r="O63" s="309">
        <v>1872442</v>
      </c>
      <c r="P63" s="35"/>
    </row>
    <row r="64" spans="1:16" ht="17.25" customHeight="1" x14ac:dyDescent="0.15">
      <c r="A64" s="36" t="s">
        <v>36</v>
      </c>
      <c r="B64" s="310" t="s">
        <v>240</v>
      </c>
      <c r="C64" s="311">
        <f>C63/C62</f>
        <v>388.7896874569737</v>
      </c>
      <c r="D64" s="312">
        <v>339</v>
      </c>
      <c r="E64" s="313">
        <v>368</v>
      </c>
      <c r="F64" s="313">
        <v>374</v>
      </c>
      <c r="G64" s="313">
        <v>370</v>
      </c>
      <c r="H64" s="313">
        <v>316</v>
      </c>
      <c r="I64" s="281">
        <v>334</v>
      </c>
      <c r="J64" s="313">
        <v>329</v>
      </c>
      <c r="K64" s="313">
        <v>401</v>
      </c>
      <c r="L64" s="313">
        <v>470</v>
      </c>
      <c r="M64" s="313">
        <v>532</v>
      </c>
      <c r="N64" s="313">
        <v>518</v>
      </c>
      <c r="O64" s="314">
        <v>412</v>
      </c>
      <c r="P64" s="35"/>
    </row>
    <row r="65" spans="1:38" ht="17.25" customHeight="1" x14ac:dyDescent="0.15">
      <c r="A65" s="37" t="s">
        <v>37</v>
      </c>
      <c r="B65" s="315" t="s">
        <v>239</v>
      </c>
      <c r="C65" s="305">
        <f>SUM(D65:O65)</f>
        <v>24099</v>
      </c>
      <c r="D65" s="306">
        <v>1976</v>
      </c>
      <c r="E65" s="307">
        <v>1636</v>
      </c>
      <c r="F65" s="307">
        <v>2027</v>
      </c>
      <c r="G65" s="307">
        <v>2278</v>
      </c>
      <c r="H65" s="307">
        <v>2565</v>
      </c>
      <c r="I65" s="63">
        <v>1995</v>
      </c>
      <c r="J65" s="308">
        <v>1891</v>
      </c>
      <c r="K65" s="307">
        <v>2038</v>
      </c>
      <c r="L65" s="307">
        <v>1992</v>
      </c>
      <c r="M65" s="307">
        <v>1797</v>
      </c>
      <c r="N65" s="307">
        <v>1756</v>
      </c>
      <c r="O65" s="309">
        <v>2148</v>
      </c>
      <c r="P65" s="35"/>
    </row>
    <row r="66" spans="1:38" ht="17.25" customHeight="1" x14ac:dyDescent="0.15">
      <c r="A66" s="34" t="s">
        <v>37</v>
      </c>
      <c r="B66" s="304" t="s">
        <v>15</v>
      </c>
      <c r="C66" s="305">
        <f>SUM(D66:O66)</f>
        <v>15616650</v>
      </c>
      <c r="D66" s="306">
        <v>1105890</v>
      </c>
      <c r="E66" s="307">
        <v>1019968</v>
      </c>
      <c r="F66" s="307">
        <v>1243523</v>
      </c>
      <c r="G66" s="307">
        <v>1319028</v>
      </c>
      <c r="H66" s="307">
        <v>1233294</v>
      </c>
      <c r="I66" s="63">
        <v>1197246</v>
      </c>
      <c r="J66" s="308">
        <v>1119059</v>
      </c>
      <c r="K66" s="307">
        <v>1483981</v>
      </c>
      <c r="L66" s="307">
        <v>1740214</v>
      </c>
      <c r="M66" s="307">
        <v>1629941</v>
      </c>
      <c r="N66" s="307">
        <v>1335145</v>
      </c>
      <c r="O66" s="309">
        <v>1189361</v>
      </c>
      <c r="P66" s="35"/>
    </row>
    <row r="67" spans="1:38" ht="17.25" customHeight="1" x14ac:dyDescent="0.15">
      <c r="A67" s="36" t="s">
        <v>37</v>
      </c>
      <c r="B67" s="310" t="s">
        <v>240</v>
      </c>
      <c r="C67" s="311">
        <f>C66/C65</f>
        <v>648.02066475787376</v>
      </c>
      <c r="D67" s="312">
        <v>560</v>
      </c>
      <c r="E67" s="313">
        <v>623</v>
      </c>
      <c r="F67" s="313">
        <v>613</v>
      </c>
      <c r="G67" s="313">
        <v>579</v>
      </c>
      <c r="H67" s="313">
        <v>481</v>
      </c>
      <c r="I67" s="281">
        <v>600</v>
      </c>
      <c r="J67" s="313">
        <v>592</v>
      </c>
      <c r="K67" s="313">
        <v>728</v>
      </c>
      <c r="L67" s="313">
        <v>874</v>
      </c>
      <c r="M67" s="313">
        <v>907</v>
      </c>
      <c r="N67" s="313">
        <v>760</v>
      </c>
      <c r="O67" s="314">
        <v>554</v>
      </c>
      <c r="P67" s="35"/>
    </row>
    <row r="68" spans="1:38" ht="17.25" customHeight="1" x14ac:dyDescent="0.15">
      <c r="A68" s="37" t="s">
        <v>38</v>
      </c>
      <c r="B68" s="315" t="s">
        <v>239</v>
      </c>
      <c r="C68" s="305">
        <f>SUM(D68:O68)</f>
        <v>24930</v>
      </c>
      <c r="D68" s="306">
        <v>1656</v>
      </c>
      <c r="E68" s="307">
        <v>1375</v>
      </c>
      <c r="F68" s="307">
        <v>2087</v>
      </c>
      <c r="G68" s="307">
        <v>2519</v>
      </c>
      <c r="H68" s="307">
        <v>2485</v>
      </c>
      <c r="I68" s="63">
        <v>2344</v>
      </c>
      <c r="J68" s="308">
        <v>1970</v>
      </c>
      <c r="K68" s="307">
        <v>2242</v>
      </c>
      <c r="L68" s="307">
        <v>2737</v>
      </c>
      <c r="M68" s="307">
        <v>2119</v>
      </c>
      <c r="N68" s="307">
        <v>1810</v>
      </c>
      <c r="O68" s="309">
        <v>1586</v>
      </c>
      <c r="P68" s="35"/>
    </row>
    <row r="69" spans="1:38" ht="17.25" customHeight="1" x14ac:dyDescent="0.15">
      <c r="A69" s="34" t="s">
        <v>38</v>
      </c>
      <c r="B69" s="304" t="s">
        <v>15</v>
      </c>
      <c r="C69" s="305">
        <f>SUM(D69:O69)</f>
        <v>11675600</v>
      </c>
      <c r="D69" s="306">
        <v>894386</v>
      </c>
      <c r="E69" s="307">
        <v>1092894</v>
      </c>
      <c r="F69" s="307">
        <v>1270477</v>
      </c>
      <c r="G69" s="307">
        <v>1228024</v>
      </c>
      <c r="H69" s="307">
        <v>1181647</v>
      </c>
      <c r="I69" s="63">
        <v>999253</v>
      </c>
      <c r="J69" s="308">
        <v>820862</v>
      </c>
      <c r="K69" s="307">
        <v>892365</v>
      </c>
      <c r="L69" s="307">
        <v>924051</v>
      </c>
      <c r="M69" s="307">
        <v>774545</v>
      </c>
      <c r="N69" s="307">
        <v>824693</v>
      </c>
      <c r="O69" s="309">
        <v>772403</v>
      </c>
      <c r="P69" s="35"/>
    </row>
    <row r="70" spans="1:38" ht="17.25" customHeight="1" x14ac:dyDescent="0.15">
      <c r="A70" s="36" t="s">
        <v>38</v>
      </c>
      <c r="B70" s="310" t="s">
        <v>240</v>
      </c>
      <c r="C70" s="311">
        <f>C69/C68</f>
        <v>468.33533894905736</v>
      </c>
      <c r="D70" s="312">
        <v>540</v>
      </c>
      <c r="E70" s="313">
        <v>795</v>
      </c>
      <c r="F70" s="313">
        <v>609</v>
      </c>
      <c r="G70" s="313">
        <v>487</v>
      </c>
      <c r="H70" s="313">
        <v>475</v>
      </c>
      <c r="I70" s="281">
        <v>426</v>
      </c>
      <c r="J70" s="313">
        <v>417</v>
      </c>
      <c r="K70" s="313">
        <v>398</v>
      </c>
      <c r="L70" s="313">
        <v>338</v>
      </c>
      <c r="M70" s="313">
        <v>366</v>
      </c>
      <c r="N70" s="313">
        <v>456</v>
      </c>
      <c r="O70" s="314">
        <v>487</v>
      </c>
      <c r="P70" s="35"/>
    </row>
    <row r="71" spans="1:38" ht="17.25" customHeight="1" x14ac:dyDescent="0.15">
      <c r="A71" s="37" t="s">
        <v>39</v>
      </c>
      <c r="B71" s="315" t="s">
        <v>239</v>
      </c>
      <c r="C71" s="305">
        <f>SUM(D71:O71)</f>
        <v>13005</v>
      </c>
      <c r="D71" s="306">
        <v>0</v>
      </c>
      <c r="E71" s="307">
        <v>6</v>
      </c>
      <c r="F71" s="307">
        <v>8</v>
      </c>
      <c r="G71" s="307">
        <v>62</v>
      </c>
      <c r="H71" s="323">
        <v>837</v>
      </c>
      <c r="I71" s="63">
        <v>3334</v>
      </c>
      <c r="J71" s="308">
        <v>4522</v>
      </c>
      <c r="K71" s="307">
        <v>2995</v>
      </c>
      <c r="L71" s="307">
        <v>1151</v>
      </c>
      <c r="M71" s="307">
        <v>57</v>
      </c>
      <c r="N71" s="307">
        <v>18</v>
      </c>
      <c r="O71" s="309">
        <v>15</v>
      </c>
      <c r="P71" s="35"/>
    </row>
    <row r="72" spans="1:38" ht="17.25" customHeight="1" x14ac:dyDescent="0.15">
      <c r="A72" s="34" t="s">
        <v>39</v>
      </c>
      <c r="B72" s="304" t="s">
        <v>15</v>
      </c>
      <c r="C72" s="305">
        <f>SUM(D72:O72)</f>
        <v>3587713</v>
      </c>
      <c r="D72" s="306">
        <v>0</v>
      </c>
      <c r="E72" s="307">
        <v>2999</v>
      </c>
      <c r="F72" s="307">
        <v>4649</v>
      </c>
      <c r="G72" s="307">
        <v>39221</v>
      </c>
      <c r="H72" s="307">
        <v>366632</v>
      </c>
      <c r="I72" s="63">
        <v>1043752</v>
      </c>
      <c r="J72" s="308">
        <v>1012252</v>
      </c>
      <c r="K72" s="307">
        <v>795969</v>
      </c>
      <c r="L72" s="307">
        <v>294961</v>
      </c>
      <c r="M72" s="307">
        <v>14889</v>
      </c>
      <c r="N72" s="307">
        <v>7349</v>
      </c>
      <c r="O72" s="309">
        <v>5040</v>
      </c>
      <c r="P72" s="35"/>
    </row>
    <row r="73" spans="1:38" ht="17.25" customHeight="1" x14ac:dyDescent="0.15">
      <c r="A73" s="36" t="s">
        <v>39</v>
      </c>
      <c r="B73" s="310" t="s">
        <v>240</v>
      </c>
      <c r="C73" s="311">
        <f>C72/C71</f>
        <v>275.8718185313341</v>
      </c>
      <c r="D73" s="312">
        <v>0</v>
      </c>
      <c r="E73" s="313">
        <v>539</v>
      </c>
      <c r="F73" s="313">
        <v>586</v>
      </c>
      <c r="G73" s="313">
        <v>628</v>
      </c>
      <c r="H73" s="313">
        <v>438</v>
      </c>
      <c r="I73" s="281">
        <v>313</v>
      </c>
      <c r="J73" s="313">
        <v>224</v>
      </c>
      <c r="K73" s="313">
        <v>266</v>
      </c>
      <c r="L73" s="313">
        <v>256</v>
      </c>
      <c r="M73" s="313">
        <v>263</v>
      </c>
      <c r="N73" s="313">
        <v>400</v>
      </c>
      <c r="O73" s="314">
        <v>336</v>
      </c>
      <c r="P73" s="35"/>
    </row>
    <row r="74" spans="1:38" ht="17.25" customHeight="1" x14ac:dyDescent="0.15">
      <c r="A74" s="37" t="s">
        <v>40</v>
      </c>
      <c r="B74" s="315" t="s">
        <v>239</v>
      </c>
      <c r="C74" s="305">
        <f>SUM(D74:O74)</f>
        <v>25717</v>
      </c>
      <c r="D74" s="306">
        <v>1760</v>
      </c>
      <c r="E74" s="307">
        <v>1895</v>
      </c>
      <c r="F74" s="307">
        <v>2060</v>
      </c>
      <c r="G74" s="307">
        <v>1770</v>
      </c>
      <c r="H74" s="307">
        <v>1875</v>
      </c>
      <c r="I74" s="63">
        <v>2034</v>
      </c>
      <c r="J74" s="308">
        <v>2104</v>
      </c>
      <c r="K74" s="307">
        <v>1987</v>
      </c>
      <c r="L74" s="307">
        <v>2797</v>
      </c>
      <c r="M74" s="307">
        <v>3190</v>
      </c>
      <c r="N74" s="307">
        <v>1986</v>
      </c>
      <c r="O74" s="309">
        <v>2259</v>
      </c>
      <c r="P74" s="35"/>
    </row>
    <row r="75" spans="1:38" ht="17.25" customHeight="1" x14ac:dyDescent="0.15">
      <c r="A75" s="34" t="s">
        <v>40</v>
      </c>
      <c r="B75" s="304" t="s">
        <v>15</v>
      </c>
      <c r="C75" s="305">
        <f>SUM(D75:O75)</f>
        <v>5179439</v>
      </c>
      <c r="D75" s="306">
        <v>329873</v>
      </c>
      <c r="E75" s="307">
        <v>349576</v>
      </c>
      <c r="F75" s="307">
        <v>372008</v>
      </c>
      <c r="G75" s="307">
        <v>429315</v>
      </c>
      <c r="H75" s="307">
        <v>481830</v>
      </c>
      <c r="I75" s="63">
        <v>547210</v>
      </c>
      <c r="J75" s="308">
        <v>460184</v>
      </c>
      <c r="K75" s="307">
        <v>372211</v>
      </c>
      <c r="L75" s="307">
        <v>407221</v>
      </c>
      <c r="M75" s="307">
        <v>419616</v>
      </c>
      <c r="N75" s="307">
        <v>394027</v>
      </c>
      <c r="O75" s="309">
        <v>616368</v>
      </c>
      <c r="P75" s="35"/>
    </row>
    <row r="76" spans="1:38" ht="17.25" customHeight="1" x14ac:dyDescent="0.15">
      <c r="A76" s="36" t="s">
        <v>40</v>
      </c>
      <c r="B76" s="310" t="s">
        <v>240</v>
      </c>
      <c r="C76" s="311">
        <f>C75/C74</f>
        <v>201.40136874441032</v>
      </c>
      <c r="D76" s="312">
        <v>187</v>
      </c>
      <c r="E76" s="313">
        <v>185</v>
      </c>
      <c r="F76" s="313">
        <v>181</v>
      </c>
      <c r="G76" s="313">
        <v>243</v>
      </c>
      <c r="H76" s="313">
        <v>257</v>
      </c>
      <c r="I76" s="281">
        <v>269</v>
      </c>
      <c r="J76" s="313">
        <v>219</v>
      </c>
      <c r="K76" s="313">
        <v>187</v>
      </c>
      <c r="L76" s="313">
        <v>146</v>
      </c>
      <c r="M76" s="313">
        <v>132</v>
      </c>
      <c r="N76" s="313">
        <v>198</v>
      </c>
      <c r="O76" s="314">
        <v>273</v>
      </c>
      <c r="P76" s="35"/>
    </row>
    <row r="77" spans="1:38" s="41" customFormat="1" ht="17.25" customHeight="1" x14ac:dyDescent="0.15">
      <c r="A77" s="38" t="s">
        <v>41</v>
      </c>
      <c r="B77" s="315" t="s">
        <v>239</v>
      </c>
      <c r="C77" s="305">
        <f>SUM(D77:O77)</f>
        <v>79227</v>
      </c>
      <c r="D77" s="306">
        <v>6305</v>
      </c>
      <c r="E77" s="308">
        <v>6341</v>
      </c>
      <c r="F77" s="307">
        <v>7006</v>
      </c>
      <c r="G77" s="308">
        <v>6855</v>
      </c>
      <c r="H77" s="308">
        <v>8920</v>
      </c>
      <c r="I77" s="497">
        <v>7425</v>
      </c>
      <c r="J77" s="308">
        <v>4265</v>
      </c>
      <c r="K77" s="308">
        <v>4592</v>
      </c>
      <c r="L77" s="308">
        <v>5822</v>
      </c>
      <c r="M77" s="308">
        <v>7254</v>
      </c>
      <c r="N77" s="308">
        <v>6448</v>
      </c>
      <c r="O77" s="326">
        <v>7994</v>
      </c>
      <c r="P77" s="39"/>
      <c r="Q77" s="2"/>
      <c r="R77" s="6"/>
      <c r="S77" s="780"/>
      <c r="T77" s="761"/>
      <c r="U77" s="762"/>
      <c r="V77" s="763"/>
      <c r="W77" s="763"/>
      <c r="X77" s="763"/>
      <c r="Y77" s="758"/>
      <c r="Z77" s="817"/>
      <c r="AA77" s="817"/>
      <c r="AB77" s="817"/>
      <c r="AC77" s="817"/>
      <c r="AD77" s="817"/>
      <c r="AE77" s="760"/>
      <c r="AF77" s="760"/>
      <c r="AG77" s="760"/>
      <c r="AH77" s="760"/>
      <c r="AI77" s="760"/>
      <c r="AJ77" s="760"/>
      <c r="AK77" s="760"/>
      <c r="AL77" s="760"/>
    </row>
    <row r="78" spans="1:38" s="41" customFormat="1" ht="17.25" customHeight="1" x14ac:dyDescent="0.15">
      <c r="A78" s="42" t="s">
        <v>42</v>
      </c>
      <c r="B78" s="304" t="s">
        <v>15</v>
      </c>
      <c r="C78" s="305">
        <f>SUM(D78:O78)</f>
        <v>13163448</v>
      </c>
      <c r="D78" s="306">
        <v>1520775</v>
      </c>
      <c r="E78" s="308">
        <v>1595906</v>
      </c>
      <c r="F78" s="307">
        <v>1572900</v>
      </c>
      <c r="G78" s="308">
        <v>1748578</v>
      </c>
      <c r="H78" s="308">
        <v>1461319</v>
      </c>
      <c r="I78" s="497">
        <v>902053</v>
      </c>
      <c r="J78" s="308">
        <v>416105</v>
      </c>
      <c r="K78" s="308">
        <v>649900</v>
      </c>
      <c r="L78" s="308">
        <v>824719</v>
      </c>
      <c r="M78" s="308">
        <v>793658</v>
      </c>
      <c r="N78" s="308">
        <v>710900</v>
      </c>
      <c r="O78" s="326">
        <v>966635</v>
      </c>
      <c r="P78" s="39"/>
      <c r="Q78" s="2"/>
      <c r="R78" s="6"/>
      <c r="S78" s="780"/>
      <c r="T78" s="761"/>
      <c r="U78" s="762"/>
      <c r="V78" s="763"/>
      <c r="W78" s="763"/>
      <c r="X78" s="763"/>
      <c r="Y78" s="758"/>
      <c r="Z78" s="817"/>
      <c r="AA78" s="817"/>
      <c r="AB78" s="817"/>
      <c r="AC78" s="817"/>
      <c r="AD78" s="817"/>
      <c r="AE78" s="760"/>
      <c r="AF78" s="760"/>
      <c r="AG78" s="760"/>
      <c r="AH78" s="760"/>
      <c r="AI78" s="760"/>
      <c r="AJ78" s="760"/>
      <c r="AK78" s="760"/>
      <c r="AL78" s="760"/>
    </row>
    <row r="79" spans="1:38" s="41" customFormat="1" ht="17.25" customHeight="1" x14ac:dyDescent="0.15">
      <c r="A79" s="43" t="s">
        <v>42</v>
      </c>
      <c r="B79" s="310" t="s">
        <v>240</v>
      </c>
      <c r="C79" s="311">
        <f>C78/C77</f>
        <v>166.14850997765913</v>
      </c>
      <c r="D79" s="312">
        <v>241</v>
      </c>
      <c r="E79" s="313">
        <v>252</v>
      </c>
      <c r="F79" s="313">
        <v>224</v>
      </c>
      <c r="G79" s="313">
        <v>255</v>
      </c>
      <c r="H79" s="313">
        <v>164</v>
      </c>
      <c r="I79" s="281">
        <v>121</v>
      </c>
      <c r="J79" s="313">
        <v>98</v>
      </c>
      <c r="K79" s="313">
        <v>142</v>
      </c>
      <c r="L79" s="313">
        <v>142</v>
      </c>
      <c r="M79" s="313">
        <v>109</v>
      </c>
      <c r="N79" s="313">
        <v>110</v>
      </c>
      <c r="O79" s="314">
        <v>121</v>
      </c>
      <c r="P79" s="39"/>
      <c r="Q79" s="2"/>
      <c r="R79" s="6"/>
      <c r="S79" s="780"/>
      <c r="T79" s="761"/>
      <c r="U79" s="762"/>
      <c r="V79" s="763"/>
      <c r="W79" s="763"/>
      <c r="X79" s="763"/>
      <c r="Y79" s="758"/>
      <c r="Z79" s="817"/>
      <c r="AA79" s="817"/>
      <c r="AB79" s="817"/>
      <c r="AC79" s="817"/>
      <c r="AD79" s="817"/>
      <c r="AE79" s="760"/>
      <c r="AF79" s="760"/>
      <c r="AG79" s="760"/>
      <c r="AH79" s="760"/>
      <c r="AI79" s="760"/>
      <c r="AJ79" s="760"/>
      <c r="AK79" s="760"/>
      <c r="AL79" s="760"/>
    </row>
    <row r="80" spans="1:38" ht="17.25" customHeight="1" x14ac:dyDescent="0.15">
      <c r="A80" s="37" t="s">
        <v>43</v>
      </c>
      <c r="B80" s="315" t="s">
        <v>239</v>
      </c>
      <c r="C80" s="305">
        <f>SUM(D80:O80)</f>
        <v>30271</v>
      </c>
      <c r="D80" s="306">
        <v>2917</v>
      </c>
      <c r="E80" s="307">
        <v>3115</v>
      </c>
      <c r="F80" s="307">
        <v>2676</v>
      </c>
      <c r="G80" s="307">
        <v>2240</v>
      </c>
      <c r="H80" s="307">
        <v>1379</v>
      </c>
      <c r="I80" s="63">
        <v>1400</v>
      </c>
      <c r="J80" s="308">
        <v>1712</v>
      </c>
      <c r="K80" s="307">
        <v>1706</v>
      </c>
      <c r="L80" s="307">
        <v>3203</v>
      </c>
      <c r="M80" s="307">
        <v>3048</v>
      </c>
      <c r="N80" s="307">
        <v>2871</v>
      </c>
      <c r="O80" s="309">
        <v>4004</v>
      </c>
      <c r="P80" s="35"/>
    </row>
    <row r="81" spans="1:38" ht="17.25" customHeight="1" x14ac:dyDescent="0.15">
      <c r="A81" s="34" t="s">
        <v>43</v>
      </c>
      <c r="B81" s="304" t="s">
        <v>15</v>
      </c>
      <c r="C81" s="305">
        <f>SUM(D81:O81)</f>
        <v>8852596</v>
      </c>
      <c r="D81" s="306">
        <v>828269</v>
      </c>
      <c r="E81" s="307">
        <v>883800</v>
      </c>
      <c r="F81" s="307">
        <v>827321</v>
      </c>
      <c r="G81" s="307">
        <v>685647</v>
      </c>
      <c r="H81" s="307">
        <v>473889</v>
      </c>
      <c r="I81" s="63">
        <v>477827</v>
      </c>
      <c r="J81" s="308">
        <v>480950</v>
      </c>
      <c r="K81" s="307">
        <v>489824</v>
      </c>
      <c r="L81" s="307">
        <v>913255</v>
      </c>
      <c r="M81" s="307">
        <v>903840</v>
      </c>
      <c r="N81" s="307">
        <v>808982</v>
      </c>
      <c r="O81" s="309">
        <v>1078992</v>
      </c>
      <c r="P81" s="35"/>
    </row>
    <row r="82" spans="1:38" ht="17.25" customHeight="1" x14ac:dyDescent="0.15">
      <c r="A82" s="36" t="s">
        <v>43</v>
      </c>
      <c r="B82" s="310" t="s">
        <v>240</v>
      </c>
      <c r="C82" s="311">
        <f>C81/C80</f>
        <v>292.44478213471638</v>
      </c>
      <c r="D82" s="312">
        <v>284</v>
      </c>
      <c r="E82" s="313">
        <v>284</v>
      </c>
      <c r="F82" s="313">
        <v>309</v>
      </c>
      <c r="G82" s="313">
        <v>306</v>
      </c>
      <c r="H82" s="313">
        <v>344</v>
      </c>
      <c r="I82" s="281">
        <v>341</v>
      </c>
      <c r="J82" s="313">
        <v>281</v>
      </c>
      <c r="K82" s="313">
        <v>287</v>
      </c>
      <c r="L82" s="313">
        <v>285</v>
      </c>
      <c r="M82" s="313">
        <v>297</v>
      </c>
      <c r="N82" s="313">
        <v>282</v>
      </c>
      <c r="O82" s="314">
        <v>269</v>
      </c>
      <c r="P82" s="35"/>
    </row>
    <row r="83" spans="1:38" ht="17.25" customHeight="1" x14ac:dyDescent="0.15">
      <c r="A83" s="37" t="s">
        <v>44</v>
      </c>
      <c r="B83" s="315" t="s">
        <v>239</v>
      </c>
      <c r="C83" s="305">
        <f>SUM(D83:O83)</f>
        <v>107350</v>
      </c>
      <c r="D83" s="306">
        <v>7977</v>
      </c>
      <c r="E83" s="307">
        <v>8470</v>
      </c>
      <c r="F83" s="307">
        <v>9102</v>
      </c>
      <c r="G83" s="307">
        <v>9173</v>
      </c>
      <c r="H83" s="307">
        <v>9922</v>
      </c>
      <c r="I83" s="63">
        <v>8478</v>
      </c>
      <c r="J83" s="308">
        <v>7543</v>
      </c>
      <c r="K83" s="307">
        <v>9087</v>
      </c>
      <c r="L83" s="307">
        <v>9715</v>
      </c>
      <c r="M83" s="307">
        <v>9462</v>
      </c>
      <c r="N83" s="307">
        <v>8921</v>
      </c>
      <c r="O83" s="309">
        <v>9500</v>
      </c>
      <c r="P83" s="35"/>
    </row>
    <row r="84" spans="1:38" ht="17.25" customHeight="1" x14ac:dyDescent="0.15">
      <c r="A84" s="34" t="s">
        <v>44</v>
      </c>
      <c r="B84" s="304" t="s">
        <v>15</v>
      </c>
      <c r="C84" s="305">
        <f>SUM(D84:O84)</f>
        <v>18786857</v>
      </c>
      <c r="D84" s="306">
        <v>1517056</v>
      </c>
      <c r="E84" s="307">
        <v>1758932</v>
      </c>
      <c r="F84" s="307">
        <v>2120608</v>
      </c>
      <c r="G84" s="307">
        <v>2516623</v>
      </c>
      <c r="H84" s="307">
        <v>2546959</v>
      </c>
      <c r="I84" s="63">
        <v>1782381</v>
      </c>
      <c r="J84" s="308">
        <v>1231843</v>
      </c>
      <c r="K84" s="307">
        <v>1248793</v>
      </c>
      <c r="L84" s="307">
        <v>1136489</v>
      </c>
      <c r="M84" s="307">
        <v>985674</v>
      </c>
      <c r="N84" s="307">
        <v>919298</v>
      </c>
      <c r="O84" s="309">
        <v>1022201</v>
      </c>
      <c r="P84" s="35"/>
    </row>
    <row r="85" spans="1:38" ht="17.25" customHeight="1" x14ac:dyDescent="0.15">
      <c r="A85" s="36" t="s">
        <v>44</v>
      </c>
      <c r="B85" s="310" t="s">
        <v>240</v>
      </c>
      <c r="C85" s="311">
        <f>C84/C83</f>
        <v>175.00565440149046</v>
      </c>
      <c r="D85" s="312">
        <v>190</v>
      </c>
      <c r="E85" s="313">
        <v>208</v>
      </c>
      <c r="F85" s="313">
        <v>233</v>
      </c>
      <c r="G85" s="313">
        <v>274</v>
      </c>
      <c r="H85" s="313">
        <v>257</v>
      </c>
      <c r="I85" s="281">
        <v>210</v>
      </c>
      <c r="J85" s="313">
        <v>163</v>
      </c>
      <c r="K85" s="313">
        <v>137</v>
      </c>
      <c r="L85" s="313">
        <v>117</v>
      </c>
      <c r="M85" s="313">
        <v>104</v>
      </c>
      <c r="N85" s="313">
        <v>103</v>
      </c>
      <c r="O85" s="314">
        <v>108</v>
      </c>
      <c r="P85" s="35"/>
    </row>
    <row r="86" spans="1:38" ht="17.25" customHeight="1" x14ac:dyDescent="0.15">
      <c r="A86" s="37" t="s">
        <v>45</v>
      </c>
      <c r="B86" s="315" t="s">
        <v>239</v>
      </c>
      <c r="C86" s="305">
        <f>SUM(D86:O86)</f>
        <v>7716</v>
      </c>
      <c r="D86" s="306">
        <v>630</v>
      </c>
      <c r="E86" s="307">
        <v>578</v>
      </c>
      <c r="F86" s="307">
        <v>479</v>
      </c>
      <c r="G86" s="307">
        <v>306</v>
      </c>
      <c r="H86" s="307">
        <v>172</v>
      </c>
      <c r="I86" s="63">
        <v>113</v>
      </c>
      <c r="J86" s="308">
        <v>217</v>
      </c>
      <c r="K86" s="307">
        <v>606</v>
      </c>
      <c r="L86" s="307">
        <v>1015</v>
      </c>
      <c r="M86" s="307">
        <v>1089</v>
      </c>
      <c r="N86" s="307">
        <v>1076</v>
      </c>
      <c r="O86" s="309">
        <v>1435</v>
      </c>
      <c r="P86" s="35"/>
    </row>
    <row r="87" spans="1:38" ht="17.25" customHeight="1" x14ac:dyDescent="0.15">
      <c r="A87" s="34" t="s">
        <v>45</v>
      </c>
      <c r="B87" s="304" t="s">
        <v>15</v>
      </c>
      <c r="C87" s="305">
        <f>SUM(D87:O87)</f>
        <v>3558965</v>
      </c>
      <c r="D87" s="306">
        <v>338313</v>
      </c>
      <c r="E87" s="307">
        <v>377795</v>
      </c>
      <c r="F87" s="307">
        <v>327111</v>
      </c>
      <c r="G87" s="307">
        <v>281173</v>
      </c>
      <c r="H87" s="307">
        <v>175854</v>
      </c>
      <c r="I87" s="63">
        <v>166599</v>
      </c>
      <c r="J87" s="308">
        <v>161694</v>
      </c>
      <c r="K87" s="307">
        <v>257673</v>
      </c>
      <c r="L87" s="307">
        <v>383059</v>
      </c>
      <c r="M87" s="307">
        <v>328706</v>
      </c>
      <c r="N87" s="307">
        <v>308971</v>
      </c>
      <c r="O87" s="309">
        <v>452017</v>
      </c>
      <c r="P87" s="35"/>
    </row>
    <row r="88" spans="1:38" ht="17.25" customHeight="1" x14ac:dyDescent="0.15">
      <c r="A88" s="36" t="s">
        <v>45</v>
      </c>
      <c r="B88" s="310" t="s">
        <v>240</v>
      </c>
      <c r="C88" s="311">
        <f>C87/C86</f>
        <v>461.24481596682222</v>
      </c>
      <c r="D88" s="312">
        <v>537</v>
      </c>
      <c r="E88" s="313">
        <v>654</v>
      </c>
      <c r="F88" s="313">
        <v>682</v>
      </c>
      <c r="G88" s="313">
        <v>918</v>
      </c>
      <c r="H88" s="313">
        <v>1023</v>
      </c>
      <c r="I88" s="281">
        <v>1476</v>
      </c>
      <c r="J88" s="313">
        <v>745</v>
      </c>
      <c r="K88" s="313">
        <v>425</v>
      </c>
      <c r="L88" s="313">
        <v>378</v>
      </c>
      <c r="M88" s="313">
        <v>302</v>
      </c>
      <c r="N88" s="313">
        <v>287</v>
      </c>
      <c r="O88" s="314">
        <v>315</v>
      </c>
      <c r="P88" s="35"/>
    </row>
    <row r="89" spans="1:38" s="41" customFormat="1" ht="17.25" customHeight="1" x14ac:dyDescent="0.15">
      <c r="A89" s="750" t="s">
        <v>46</v>
      </c>
      <c r="B89" s="315" t="s">
        <v>239</v>
      </c>
      <c r="C89" s="305">
        <f>SUM(D89:O89)</f>
        <v>4593.4079999999994</v>
      </c>
      <c r="D89" s="306">
        <v>423.11399999999998</v>
      </c>
      <c r="E89" s="308">
        <v>380.64800000000002</v>
      </c>
      <c r="F89" s="307">
        <v>422.05500000000001</v>
      </c>
      <c r="G89" s="308">
        <v>400.947</v>
      </c>
      <c r="H89" s="308">
        <v>389.74799999999999</v>
      </c>
      <c r="I89" s="497">
        <v>354.59100000000001</v>
      </c>
      <c r="J89" s="308">
        <v>324.8</v>
      </c>
      <c r="K89" s="308">
        <v>314.28699999999998</v>
      </c>
      <c r="L89" s="308">
        <v>373.065</v>
      </c>
      <c r="M89" s="308">
        <v>386.15199999999999</v>
      </c>
      <c r="N89" s="308">
        <v>415.90899999999999</v>
      </c>
      <c r="O89" s="326">
        <v>408.09199999999998</v>
      </c>
      <c r="P89" s="39"/>
      <c r="Q89" s="2"/>
      <c r="R89" s="6"/>
      <c r="S89" s="780"/>
      <c r="T89" s="761"/>
      <c r="U89" s="762"/>
      <c r="V89" s="763"/>
      <c r="W89" s="763"/>
      <c r="X89" s="763"/>
      <c r="Y89" s="758"/>
      <c r="Z89" s="817"/>
      <c r="AA89" s="817"/>
      <c r="AB89" s="817"/>
      <c r="AC89" s="817"/>
      <c r="AD89" s="817"/>
      <c r="AE89" s="760"/>
      <c r="AF89" s="760"/>
      <c r="AG89" s="760"/>
      <c r="AH89" s="760"/>
      <c r="AI89" s="760"/>
      <c r="AJ89" s="760"/>
      <c r="AK89" s="760"/>
      <c r="AL89" s="760"/>
    </row>
    <row r="90" spans="1:38" s="41" customFormat="1" ht="17.25" customHeight="1" x14ac:dyDescent="0.15">
      <c r="A90" s="42" t="s">
        <v>47</v>
      </c>
      <c r="B90" s="304" t="s">
        <v>15</v>
      </c>
      <c r="C90" s="305">
        <f>SUM(D90:O90)</f>
        <v>1529225.7559999998</v>
      </c>
      <c r="D90" s="306">
        <v>176105.087</v>
      </c>
      <c r="E90" s="308">
        <v>144572.94399999999</v>
      </c>
      <c r="F90" s="307">
        <v>117850.69100000001</v>
      </c>
      <c r="G90" s="308">
        <v>115281.65399999999</v>
      </c>
      <c r="H90" s="308">
        <v>97452.388000000006</v>
      </c>
      <c r="I90" s="497">
        <v>89026.202999999994</v>
      </c>
      <c r="J90" s="308">
        <v>108848.076</v>
      </c>
      <c r="K90" s="308">
        <v>103010.45600000001</v>
      </c>
      <c r="L90" s="328">
        <v>122043.24</v>
      </c>
      <c r="M90" s="308">
        <v>165547.29500000001</v>
      </c>
      <c r="N90" s="308">
        <v>132394.022</v>
      </c>
      <c r="O90" s="326">
        <v>157093.70000000001</v>
      </c>
      <c r="P90" s="39"/>
      <c r="Q90" s="2"/>
      <c r="R90" s="6"/>
      <c r="S90" s="780"/>
      <c r="T90" s="761"/>
      <c r="U90" s="762"/>
      <c r="V90" s="763"/>
      <c r="W90" s="763"/>
      <c r="X90" s="763"/>
      <c r="Y90" s="758"/>
      <c r="Z90" s="817"/>
      <c r="AA90" s="817"/>
      <c r="AB90" s="817"/>
      <c r="AC90" s="817"/>
      <c r="AD90" s="817"/>
      <c r="AE90" s="760"/>
      <c r="AF90" s="760"/>
      <c r="AG90" s="760"/>
      <c r="AH90" s="760"/>
      <c r="AI90" s="760"/>
      <c r="AJ90" s="760"/>
      <c r="AK90" s="760"/>
      <c r="AL90" s="760"/>
    </row>
    <row r="91" spans="1:38" s="41" customFormat="1" ht="17.25" customHeight="1" x14ac:dyDescent="0.15">
      <c r="A91" s="43" t="s">
        <v>47</v>
      </c>
      <c r="B91" s="310" t="s">
        <v>240</v>
      </c>
      <c r="C91" s="311">
        <f>C90/C89</f>
        <v>332.91746694393356</v>
      </c>
      <c r="D91" s="312">
        <v>416</v>
      </c>
      <c r="E91" s="313">
        <v>380</v>
      </c>
      <c r="F91" s="313">
        <v>279</v>
      </c>
      <c r="G91" s="313">
        <v>288</v>
      </c>
      <c r="H91" s="313">
        <v>250</v>
      </c>
      <c r="I91" s="281">
        <v>251</v>
      </c>
      <c r="J91" s="313">
        <v>335</v>
      </c>
      <c r="K91" s="313">
        <v>328</v>
      </c>
      <c r="L91" s="313">
        <v>327</v>
      </c>
      <c r="M91" s="313">
        <v>429</v>
      </c>
      <c r="N91" s="313">
        <v>318</v>
      </c>
      <c r="O91" s="314">
        <v>385</v>
      </c>
      <c r="P91" s="39"/>
      <c r="Q91" s="2"/>
      <c r="R91" s="6"/>
      <c r="S91" s="780"/>
      <c r="T91" s="761"/>
      <c r="U91" s="762"/>
      <c r="V91" s="763"/>
      <c r="W91" s="763"/>
      <c r="X91" s="763"/>
      <c r="Y91" s="758"/>
      <c r="Z91" s="817"/>
      <c r="AA91" s="817"/>
      <c r="AB91" s="817"/>
      <c r="AC91" s="817"/>
      <c r="AD91" s="817"/>
      <c r="AE91" s="760"/>
      <c r="AF91" s="760"/>
      <c r="AG91" s="760"/>
      <c r="AH91" s="760"/>
      <c r="AI91" s="760"/>
      <c r="AJ91" s="760"/>
      <c r="AK91" s="760"/>
      <c r="AL91" s="760"/>
    </row>
    <row r="92" spans="1:38" s="41" customFormat="1" ht="17.25" customHeight="1" x14ac:dyDescent="0.15">
      <c r="A92" s="750" t="s">
        <v>48</v>
      </c>
      <c r="B92" s="315" t="s">
        <v>239</v>
      </c>
      <c r="C92" s="305">
        <f>SUM(D92:O92)</f>
        <v>87.554000000000002</v>
      </c>
      <c r="D92" s="306">
        <v>10.336</v>
      </c>
      <c r="E92" s="308">
        <v>4.6509999999999998</v>
      </c>
      <c r="F92" s="307">
        <v>10.016</v>
      </c>
      <c r="G92" s="308">
        <v>20.173999999999999</v>
      </c>
      <c r="H92" s="308">
        <v>2.484</v>
      </c>
      <c r="I92" s="497">
        <v>1.3640000000000001</v>
      </c>
      <c r="J92" s="799">
        <v>1.6220000000000001</v>
      </c>
      <c r="K92" s="308">
        <v>1.321</v>
      </c>
      <c r="L92" s="308">
        <v>4.1950000000000003</v>
      </c>
      <c r="M92" s="308">
        <v>13.786</v>
      </c>
      <c r="N92" s="308">
        <v>8.218</v>
      </c>
      <c r="O92" s="326">
        <v>9.3870000000000005</v>
      </c>
      <c r="P92" s="39"/>
      <c r="Q92" s="2"/>
      <c r="R92" s="6"/>
      <c r="S92" s="780"/>
      <c r="T92" s="761"/>
      <c r="U92" s="762"/>
      <c r="V92" s="763"/>
      <c r="W92" s="763"/>
      <c r="X92" s="763"/>
      <c r="Y92" s="758"/>
      <c r="Z92" s="817"/>
      <c r="AA92" s="817"/>
      <c r="AB92" s="817"/>
      <c r="AC92" s="817"/>
      <c r="AD92" s="817"/>
      <c r="AE92" s="760"/>
      <c r="AF92" s="760"/>
      <c r="AG92" s="760"/>
      <c r="AH92" s="760"/>
      <c r="AI92" s="760"/>
      <c r="AJ92" s="760"/>
      <c r="AK92" s="760"/>
      <c r="AL92" s="760"/>
    </row>
    <row r="93" spans="1:38" s="41" customFormat="1" ht="17.25" customHeight="1" x14ac:dyDescent="0.15">
      <c r="A93" s="42" t="s">
        <v>49</v>
      </c>
      <c r="B93" s="304" t="s">
        <v>15</v>
      </c>
      <c r="C93" s="305">
        <f>SUM(D93:O93)</f>
        <v>71307.476999999999</v>
      </c>
      <c r="D93" s="306">
        <v>10971.156999999999</v>
      </c>
      <c r="E93" s="308">
        <v>3798.069</v>
      </c>
      <c r="F93" s="307">
        <v>8039.1769999999997</v>
      </c>
      <c r="G93" s="308">
        <v>13596.548000000001</v>
      </c>
      <c r="H93" s="308">
        <v>1860.8810000000001</v>
      </c>
      <c r="I93" s="497">
        <v>945.67200000000003</v>
      </c>
      <c r="J93" s="308">
        <v>1118.451</v>
      </c>
      <c r="K93" s="308">
        <v>1200.9839999999999</v>
      </c>
      <c r="L93" s="308">
        <v>3707.3009999999999</v>
      </c>
      <c r="M93" s="308">
        <v>10422.236999999999</v>
      </c>
      <c r="N93" s="308">
        <v>6715.7910000000002</v>
      </c>
      <c r="O93" s="326">
        <v>8931.2090000000007</v>
      </c>
      <c r="P93" s="39"/>
      <c r="R93" s="3"/>
      <c r="S93" s="782"/>
      <c r="T93" s="817"/>
      <c r="U93" s="818"/>
      <c r="V93" s="819"/>
      <c r="W93" s="819"/>
      <c r="X93" s="819"/>
      <c r="Y93" s="813"/>
      <c r="Z93" s="817"/>
      <c r="AA93" s="817"/>
      <c r="AB93" s="817"/>
      <c r="AC93" s="817"/>
      <c r="AD93" s="817"/>
      <c r="AE93" s="760"/>
      <c r="AF93" s="760"/>
      <c r="AG93" s="760"/>
      <c r="AH93" s="760"/>
      <c r="AI93" s="760"/>
      <c r="AJ93" s="760"/>
      <c r="AK93" s="760"/>
      <c r="AL93" s="760"/>
    </row>
    <row r="94" spans="1:38" s="41" customFormat="1" ht="17.25" customHeight="1" x14ac:dyDescent="0.15">
      <c r="A94" s="43" t="s">
        <v>49</v>
      </c>
      <c r="B94" s="310" t="s">
        <v>240</v>
      </c>
      <c r="C94" s="311">
        <f>C93/C92</f>
        <v>814.4399684765973</v>
      </c>
      <c r="D94" s="312">
        <v>1061</v>
      </c>
      <c r="E94" s="313">
        <v>817</v>
      </c>
      <c r="F94" s="313">
        <v>803</v>
      </c>
      <c r="G94" s="313">
        <v>674</v>
      </c>
      <c r="H94" s="313">
        <v>749</v>
      </c>
      <c r="I94" s="281">
        <v>693</v>
      </c>
      <c r="J94" s="313">
        <v>690</v>
      </c>
      <c r="K94" s="313">
        <v>909</v>
      </c>
      <c r="L94" s="313">
        <v>884</v>
      </c>
      <c r="M94" s="313">
        <v>756</v>
      </c>
      <c r="N94" s="313">
        <v>817</v>
      </c>
      <c r="O94" s="314">
        <v>951</v>
      </c>
      <c r="P94" s="39"/>
      <c r="R94" s="3"/>
      <c r="S94" s="782"/>
      <c r="T94" s="817"/>
      <c r="U94" s="818"/>
      <c r="V94" s="819"/>
      <c r="W94" s="819"/>
      <c r="X94" s="819"/>
      <c r="Y94" s="813"/>
      <c r="Z94" s="817"/>
      <c r="AA94" s="817"/>
      <c r="AB94" s="817"/>
      <c r="AC94" s="817"/>
      <c r="AD94" s="817"/>
      <c r="AE94" s="760"/>
      <c r="AF94" s="760"/>
      <c r="AG94" s="760"/>
      <c r="AH94" s="760"/>
      <c r="AI94" s="760"/>
      <c r="AJ94" s="760"/>
      <c r="AK94" s="760"/>
      <c r="AL94" s="760"/>
    </row>
    <row r="95" spans="1:38" s="41" customFormat="1" ht="17.25" customHeight="1" x14ac:dyDescent="0.15">
      <c r="A95" s="750" t="s">
        <v>50</v>
      </c>
      <c r="B95" s="315" t="s">
        <v>239</v>
      </c>
      <c r="C95" s="305">
        <f>SUM(D95:O95)</f>
        <v>20.79</v>
      </c>
      <c r="D95" s="306">
        <v>4.3150000000000004</v>
      </c>
      <c r="E95" s="308">
        <v>1.536</v>
      </c>
      <c r="F95" s="307">
        <v>0.83599999999999997</v>
      </c>
      <c r="G95" s="308">
        <v>0.39700000000000002</v>
      </c>
      <c r="H95" s="308">
        <v>0.2</v>
      </c>
      <c r="I95" s="497">
        <v>0.29699999999999999</v>
      </c>
      <c r="J95" s="308">
        <v>0.29499999999999998</v>
      </c>
      <c r="K95" s="308">
        <v>0.251</v>
      </c>
      <c r="L95" s="308">
        <v>0.23599999999999999</v>
      </c>
      <c r="M95" s="308">
        <v>0.49199999999999999</v>
      </c>
      <c r="N95" s="308">
        <v>0.79700000000000004</v>
      </c>
      <c r="O95" s="326">
        <v>11.138</v>
      </c>
      <c r="P95" s="39"/>
      <c r="R95" s="3"/>
      <c r="S95" s="782"/>
      <c r="T95" s="817"/>
      <c r="U95" s="818"/>
      <c r="V95" s="819"/>
      <c r="W95" s="819"/>
      <c r="X95" s="819"/>
      <c r="Y95" s="813"/>
      <c r="Z95" s="817"/>
      <c r="AA95" s="817"/>
      <c r="AB95" s="817"/>
      <c r="AC95" s="817"/>
      <c r="AD95" s="817"/>
      <c r="AE95" s="760"/>
      <c r="AF95" s="760"/>
      <c r="AG95" s="760"/>
      <c r="AH95" s="760"/>
      <c r="AI95" s="760"/>
      <c r="AJ95" s="760"/>
      <c r="AK95" s="760"/>
      <c r="AL95" s="760"/>
    </row>
    <row r="96" spans="1:38" s="41" customFormat="1" ht="17.25" customHeight="1" x14ac:dyDescent="0.15">
      <c r="A96" s="42" t="s">
        <v>51</v>
      </c>
      <c r="B96" s="304" t="s">
        <v>15</v>
      </c>
      <c r="C96" s="305">
        <f>SUM(D96:O96)</f>
        <v>135853.38299999997</v>
      </c>
      <c r="D96" s="306">
        <v>13106.49</v>
      </c>
      <c r="E96" s="308">
        <v>2777.402</v>
      </c>
      <c r="F96" s="307">
        <v>2537.0949999999998</v>
      </c>
      <c r="G96" s="308">
        <v>3332.21</v>
      </c>
      <c r="H96" s="308">
        <v>4154.125</v>
      </c>
      <c r="I96" s="497">
        <v>2366.1080000000002</v>
      </c>
      <c r="J96" s="308">
        <v>1462.9449999999999</v>
      </c>
      <c r="K96" s="308">
        <v>3498.5949999999998</v>
      </c>
      <c r="L96" s="308">
        <v>5378.3969999999999</v>
      </c>
      <c r="M96" s="308">
        <v>5807.9139999999998</v>
      </c>
      <c r="N96" s="308">
        <v>3226.7170000000001</v>
      </c>
      <c r="O96" s="326">
        <v>88205.384999999995</v>
      </c>
      <c r="P96" s="39"/>
      <c r="R96" s="3"/>
      <c r="S96" s="782"/>
      <c r="T96" s="817"/>
      <c r="U96" s="818"/>
      <c r="V96" s="819"/>
      <c r="W96" s="819"/>
      <c r="X96" s="819"/>
      <c r="Y96" s="813"/>
      <c r="Z96" s="817"/>
      <c r="AA96" s="817"/>
      <c r="AB96" s="817"/>
      <c r="AC96" s="817"/>
      <c r="AD96" s="817"/>
      <c r="AE96" s="760"/>
      <c r="AF96" s="760"/>
      <c r="AG96" s="760"/>
      <c r="AH96" s="760"/>
      <c r="AI96" s="760"/>
      <c r="AJ96" s="760"/>
      <c r="AK96" s="760"/>
      <c r="AL96" s="760"/>
    </row>
    <row r="97" spans="1:38" s="41" customFormat="1" ht="17.25" customHeight="1" x14ac:dyDescent="0.15">
      <c r="A97" s="43" t="s">
        <v>51</v>
      </c>
      <c r="B97" s="310" t="s">
        <v>240</v>
      </c>
      <c r="C97" s="311">
        <f>C96/C95</f>
        <v>6534.554256854256</v>
      </c>
      <c r="D97" s="312">
        <v>3037</v>
      </c>
      <c r="E97" s="313">
        <v>1808</v>
      </c>
      <c r="F97" s="313">
        <v>3035</v>
      </c>
      <c r="G97" s="313">
        <v>8393</v>
      </c>
      <c r="H97" s="313">
        <v>20771</v>
      </c>
      <c r="I97" s="281">
        <v>7967</v>
      </c>
      <c r="J97" s="313">
        <v>4959</v>
      </c>
      <c r="K97" s="313">
        <v>13939</v>
      </c>
      <c r="L97" s="313">
        <v>22790</v>
      </c>
      <c r="M97" s="313">
        <v>11805</v>
      </c>
      <c r="N97" s="313">
        <v>4049</v>
      </c>
      <c r="O97" s="314">
        <v>7919</v>
      </c>
      <c r="P97" s="39"/>
      <c r="R97" s="3"/>
      <c r="S97" s="782"/>
      <c r="T97" s="817"/>
      <c r="U97" s="818"/>
      <c r="V97" s="819"/>
      <c r="W97" s="819"/>
      <c r="X97" s="819"/>
      <c r="Y97" s="813"/>
      <c r="Z97" s="817"/>
      <c r="AA97" s="817"/>
      <c r="AB97" s="817"/>
      <c r="AC97" s="817"/>
      <c r="AD97" s="817"/>
      <c r="AE97" s="760"/>
      <c r="AF97" s="760"/>
      <c r="AG97" s="760"/>
      <c r="AH97" s="760"/>
      <c r="AI97" s="760"/>
      <c r="AJ97" s="760"/>
      <c r="AK97" s="760"/>
      <c r="AL97" s="760"/>
    </row>
    <row r="98" spans="1:38" ht="17.25" customHeight="1" x14ac:dyDescent="0.15">
      <c r="A98" s="37" t="s">
        <v>52</v>
      </c>
      <c r="B98" s="315" t="s">
        <v>239</v>
      </c>
      <c r="C98" s="305">
        <f>SUM(D98:O98)</f>
        <v>1398</v>
      </c>
      <c r="D98" s="306">
        <v>133</v>
      </c>
      <c r="E98" s="307">
        <v>117</v>
      </c>
      <c r="F98" s="307">
        <v>145</v>
      </c>
      <c r="G98" s="307">
        <v>129</v>
      </c>
      <c r="H98" s="307">
        <v>115</v>
      </c>
      <c r="I98" s="63">
        <v>112</v>
      </c>
      <c r="J98" s="308">
        <v>101</v>
      </c>
      <c r="K98" s="307">
        <v>82</v>
      </c>
      <c r="L98" s="307">
        <v>90</v>
      </c>
      <c r="M98" s="307">
        <v>100</v>
      </c>
      <c r="N98" s="307">
        <v>99</v>
      </c>
      <c r="O98" s="309">
        <v>175</v>
      </c>
      <c r="P98" s="35"/>
      <c r="Q98" s="41"/>
      <c r="R98" s="3"/>
      <c r="S98" s="782"/>
      <c r="T98" s="817"/>
      <c r="U98" s="818"/>
      <c r="V98" s="819"/>
      <c r="W98" s="819"/>
      <c r="X98" s="819"/>
      <c r="Y98" s="813"/>
    </row>
    <row r="99" spans="1:38" ht="17.25" customHeight="1" x14ac:dyDescent="0.15">
      <c r="A99" s="34" t="s">
        <v>53</v>
      </c>
      <c r="B99" s="304" t="s">
        <v>15</v>
      </c>
      <c r="C99" s="305">
        <f>SUM(D99:O99)</f>
        <v>869241</v>
      </c>
      <c r="D99" s="306">
        <v>121960</v>
      </c>
      <c r="E99" s="307">
        <v>52873</v>
      </c>
      <c r="F99" s="307">
        <v>55301</v>
      </c>
      <c r="G99" s="307">
        <v>46729</v>
      </c>
      <c r="H99" s="307">
        <v>47251</v>
      </c>
      <c r="I99" s="63">
        <v>40194</v>
      </c>
      <c r="J99" s="308">
        <v>45668</v>
      </c>
      <c r="K99" s="307">
        <v>51570</v>
      </c>
      <c r="L99" s="307">
        <v>53079</v>
      </c>
      <c r="M99" s="307">
        <v>52069</v>
      </c>
      <c r="N99" s="307">
        <v>48903</v>
      </c>
      <c r="O99" s="309">
        <v>253644</v>
      </c>
      <c r="P99" s="35"/>
      <c r="Q99" s="41"/>
      <c r="R99" s="3"/>
      <c r="S99" s="782"/>
      <c r="T99" s="817"/>
      <c r="U99" s="818"/>
      <c r="V99" s="819"/>
      <c r="W99" s="819"/>
      <c r="X99" s="819"/>
      <c r="Y99" s="813"/>
    </row>
    <row r="100" spans="1:38" ht="17.25" customHeight="1" x14ac:dyDescent="0.15">
      <c r="A100" s="36" t="s">
        <v>53</v>
      </c>
      <c r="B100" s="310" t="s">
        <v>240</v>
      </c>
      <c r="C100" s="311">
        <f>C99/C98</f>
        <v>621.77467811158795</v>
      </c>
      <c r="D100" s="312">
        <v>915</v>
      </c>
      <c r="E100" s="313">
        <v>450</v>
      </c>
      <c r="F100" s="313">
        <v>381</v>
      </c>
      <c r="G100" s="313">
        <v>363</v>
      </c>
      <c r="H100" s="313">
        <v>411</v>
      </c>
      <c r="I100" s="281">
        <v>360</v>
      </c>
      <c r="J100" s="313">
        <v>454</v>
      </c>
      <c r="K100" s="313">
        <v>629</v>
      </c>
      <c r="L100" s="313">
        <v>590</v>
      </c>
      <c r="M100" s="313">
        <v>523</v>
      </c>
      <c r="N100" s="313">
        <v>494</v>
      </c>
      <c r="O100" s="314">
        <v>1452</v>
      </c>
      <c r="P100" s="35"/>
      <c r="Q100" s="41"/>
      <c r="R100" s="3"/>
      <c r="S100" s="782"/>
      <c r="T100" s="817"/>
      <c r="U100" s="818"/>
      <c r="V100" s="819"/>
      <c r="W100" s="819"/>
      <c r="X100" s="819"/>
      <c r="Y100" s="813"/>
    </row>
    <row r="101" spans="1:38" ht="17.25" customHeight="1" x14ac:dyDescent="0.15">
      <c r="A101" s="37" t="s">
        <v>54</v>
      </c>
      <c r="B101" s="315" t="s">
        <v>239</v>
      </c>
      <c r="C101" s="305">
        <f>SUM(D101:O101)</f>
        <v>1751</v>
      </c>
      <c r="D101" s="306">
        <v>262</v>
      </c>
      <c r="E101" s="307">
        <v>222</v>
      </c>
      <c r="F101" s="307">
        <v>169</v>
      </c>
      <c r="G101" s="307">
        <v>87</v>
      </c>
      <c r="H101" s="307">
        <v>74</v>
      </c>
      <c r="I101" s="63">
        <v>73</v>
      </c>
      <c r="J101" s="308">
        <v>42</v>
      </c>
      <c r="K101" s="307">
        <v>27</v>
      </c>
      <c r="L101" s="307">
        <v>56</v>
      </c>
      <c r="M101" s="307">
        <v>149</v>
      </c>
      <c r="N101" s="307">
        <v>269</v>
      </c>
      <c r="O101" s="309">
        <v>321</v>
      </c>
      <c r="P101" s="35"/>
      <c r="Q101" s="41"/>
      <c r="R101" s="3"/>
      <c r="S101" s="782"/>
      <c r="T101" s="817"/>
      <c r="U101" s="818"/>
      <c r="V101" s="819"/>
      <c r="W101" s="819"/>
      <c r="X101" s="819"/>
      <c r="Y101" s="813"/>
    </row>
    <row r="102" spans="1:38" ht="17.25" customHeight="1" x14ac:dyDescent="0.15">
      <c r="A102" s="34" t="s">
        <v>54</v>
      </c>
      <c r="B102" s="304" t="s">
        <v>15</v>
      </c>
      <c r="C102" s="305">
        <f>SUM(D102:O102)</f>
        <v>1318187</v>
      </c>
      <c r="D102" s="306">
        <v>238616</v>
      </c>
      <c r="E102" s="307">
        <v>147768</v>
      </c>
      <c r="F102" s="307">
        <v>90021</v>
      </c>
      <c r="G102" s="307">
        <v>69349</v>
      </c>
      <c r="H102" s="307">
        <v>55471</v>
      </c>
      <c r="I102" s="63">
        <v>38356</v>
      </c>
      <c r="J102" s="308">
        <v>38710</v>
      </c>
      <c r="K102" s="307">
        <v>43459</v>
      </c>
      <c r="L102" s="307">
        <v>68589</v>
      </c>
      <c r="M102" s="307">
        <v>114999</v>
      </c>
      <c r="N102" s="307">
        <v>140507</v>
      </c>
      <c r="O102" s="309">
        <v>272342</v>
      </c>
      <c r="P102" s="35"/>
      <c r="Q102" s="41"/>
      <c r="S102" s="782"/>
      <c r="T102" s="817"/>
      <c r="U102" s="818"/>
      <c r="V102" s="819"/>
      <c r="W102" s="819"/>
      <c r="X102" s="819"/>
      <c r="Y102" s="813"/>
    </row>
    <row r="103" spans="1:38" ht="17.25" customHeight="1" x14ac:dyDescent="0.15">
      <c r="A103" s="36" t="s">
        <v>54</v>
      </c>
      <c r="B103" s="310" t="s">
        <v>240</v>
      </c>
      <c r="C103" s="311">
        <f>C102/C101</f>
        <v>752.81953169617361</v>
      </c>
      <c r="D103" s="312">
        <v>912</v>
      </c>
      <c r="E103" s="313">
        <v>666</v>
      </c>
      <c r="F103" s="313">
        <v>533</v>
      </c>
      <c r="G103" s="313">
        <v>800</v>
      </c>
      <c r="H103" s="313">
        <v>754</v>
      </c>
      <c r="I103" s="281">
        <v>522</v>
      </c>
      <c r="J103" s="313">
        <v>932</v>
      </c>
      <c r="K103" s="313">
        <v>1589</v>
      </c>
      <c r="L103" s="313">
        <v>1223</v>
      </c>
      <c r="M103" s="313">
        <v>771</v>
      </c>
      <c r="N103" s="313">
        <v>522</v>
      </c>
      <c r="O103" s="314">
        <v>849</v>
      </c>
      <c r="P103" s="35"/>
      <c r="Q103" s="41"/>
      <c r="S103" s="782"/>
      <c r="T103" s="817"/>
      <c r="U103" s="818"/>
      <c r="V103" s="819"/>
      <c r="W103" s="819"/>
      <c r="X103" s="819"/>
      <c r="Y103" s="813"/>
    </row>
    <row r="104" spans="1:38" s="41" customFormat="1" ht="17.25" customHeight="1" x14ac:dyDescent="0.15">
      <c r="A104" s="750" t="s">
        <v>55</v>
      </c>
      <c r="B104" s="315" t="s">
        <v>239</v>
      </c>
      <c r="C104" s="305">
        <f>SUM(D104:O104)</f>
        <v>364.34999999999997</v>
      </c>
      <c r="D104" s="306">
        <v>72.242999999999995</v>
      </c>
      <c r="E104" s="308">
        <v>49.36</v>
      </c>
      <c r="F104" s="307">
        <v>49.576000000000001</v>
      </c>
      <c r="G104" s="308">
        <v>36.404000000000003</v>
      </c>
      <c r="H104" s="308">
        <v>13.064</v>
      </c>
      <c r="I104" s="497">
        <v>3.9470000000000001</v>
      </c>
      <c r="J104" s="308">
        <v>3.319</v>
      </c>
      <c r="K104" s="308">
        <v>2.8530000000000002</v>
      </c>
      <c r="L104" s="308">
        <v>6.4859999999999998</v>
      </c>
      <c r="M104" s="308">
        <v>17.715</v>
      </c>
      <c r="N104" s="308">
        <v>39.753</v>
      </c>
      <c r="O104" s="326">
        <v>69.63</v>
      </c>
      <c r="P104" s="39"/>
      <c r="R104" s="6"/>
      <c r="S104" s="782"/>
      <c r="T104" s="817"/>
      <c r="U104" s="818"/>
      <c r="V104" s="819"/>
      <c r="W104" s="819"/>
      <c r="X104" s="819"/>
      <c r="Y104" s="813"/>
      <c r="Z104" s="817"/>
      <c r="AA104" s="817"/>
      <c r="AB104" s="817"/>
      <c r="AC104" s="817"/>
      <c r="AD104" s="817"/>
      <c r="AE104" s="760"/>
      <c r="AF104" s="760"/>
      <c r="AG104" s="760"/>
      <c r="AH104" s="760"/>
      <c r="AI104" s="760"/>
      <c r="AJ104" s="760"/>
      <c r="AK104" s="760"/>
      <c r="AL104" s="760"/>
    </row>
    <row r="105" spans="1:38" s="41" customFormat="1" ht="17.25" customHeight="1" x14ac:dyDescent="0.15">
      <c r="A105" s="42" t="s">
        <v>55</v>
      </c>
      <c r="B105" s="304" t="s">
        <v>15</v>
      </c>
      <c r="C105" s="305">
        <f>SUM(D105:O105)</f>
        <v>535081.6129999999</v>
      </c>
      <c r="D105" s="306">
        <v>119274.361</v>
      </c>
      <c r="E105" s="308">
        <v>64803.379000000001</v>
      </c>
      <c r="F105" s="307">
        <v>52415.872000000003</v>
      </c>
      <c r="G105" s="308">
        <v>29656.016</v>
      </c>
      <c r="H105" s="308">
        <v>9877.5290000000005</v>
      </c>
      <c r="I105" s="497">
        <v>3944.268</v>
      </c>
      <c r="J105" s="308">
        <v>3219.5880000000002</v>
      </c>
      <c r="K105" s="308">
        <v>3103.1660000000002</v>
      </c>
      <c r="L105" s="308">
        <v>8503.5419999999995</v>
      </c>
      <c r="M105" s="308">
        <v>29655.773000000001</v>
      </c>
      <c r="N105" s="308">
        <v>64376.930999999997</v>
      </c>
      <c r="O105" s="326">
        <v>146251.18799999999</v>
      </c>
      <c r="P105" s="39"/>
      <c r="R105" s="6"/>
      <c r="S105" s="782"/>
      <c r="T105" s="817"/>
      <c r="U105" s="818"/>
      <c r="V105" s="819"/>
      <c r="W105" s="819"/>
      <c r="X105" s="819"/>
      <c r="Y105" s="813"/>
      <c r="Z105" s="817"/>
      <c r="AA105" s="817"/>
      <c r="AB105" s="817"/>
      <c r="AC105" s="817"/>
      <c r="AD105" s="817"/>
      <c r="AE105" s="760"/>
      <c r="AF105" s="760"/>
      <c r="AG105" s="760"/>
      <c r="AH105" s="760"/>
      <c r="AI105" s="760"/>
      <c r="AJ105" s="760"/>
      <c r="AK105" s="760"/>
      <c r="AL105" s="760"/>
    </row>
    <row r="106" spans="1:38" s="41" customFormat="1" ht="17.25" customHeight="1" x14ac:dyDescent="0.15">
      <c r="A106" s="43" t="s">
        <v>55</v>
      </c>
      <c r="B106" s="310" t="s">
        <v>240</v>
      </c>
      <c r="C106" s="311">
        <f>C105/C104</f>
        <v>1468.5923233154931</v>
      </c>
      <c r="D106" s="312">
        <v>1651</v>
      </c>
      <c r="E106" s="313">
        <v>1313</v>
      </c>
      <c r="F106" s="313">
        <v>1057</v>
      </c>
      <c r="G106" s="313">
        <v>815</v>
      </c>
      <c r="H106" s="313">
        <v>756</v>
      </c>
      <c r="I106" s="281">
        <v>999</v>
      </c>
      <c r="J106" s="313">
        <v>970</v>
      </c>
      <c r="K106" s="313">
        <v>1088</v>
      </c>
      <c r="L106" s="313">
        <v>1311</v>
      </c>
      <c r="M106" s="313">
        <v>1674</v>
      </c>
      <c r="N106" s="313">
        <v>1619</v>
      </c>
      <c r="O106" s="314">
        <v>2100</v>
      </c>
      <c r="P106" s="39"/>
      <c r="R106" s="6"/>
      <c r="S106" s="782"/>
      <c r="T106" s="817"/>
      <c r="U106" s="818"/>
      <c r="V106" s="819"/>
      <c r="W106" s="819"/>
      <c r="X106" s="819"/>
      <c r="Y106" s="813"/>
      <c r="Z106" s="817"/>
      <c r="AA106" s="817"/>
      <c r="AB106" s="817"/>
      <c r="AC106" s="817"/>
      <c r="AD106" s="817"/>
      <c r="AE106" s="760"/>
      <c r="AF106" s="760"/>
      <c r="AG106" s="760"/>
      <c r="AH106" s="760"/>
      <c r="AI106" s="760"/>
      <c r="AJ106" s="760"/>
      <c r="AK106" s="760"/>
      <c r="AL106" s="760"/>
    </row>
    <row r="107" spans="1:38" ht="17.25" customHeight="1" x14ac:dyDescent="0.15">
      <c r="A107" s="37" t="s">
        <v>56</v>
      </c>
      <c r="B107" s="315" t="s">
        <v>239</v>
      </c>
      <c r="C107" s="305">
        <f>SUM(D107:O107)</f>
        <v>4671</v>
      </c>
      <c r="D107" s="306">
        <v>400</v>
      </c>
      <c r="E107" s="307">
        <v>521</v>
      </c>
      <c r="F107" s="307">
        <v>500</v>
      </c>
      <c r="G107" s="307">
        <v>352</v>
      </c>
      <c r="H107" s="307">
        <v>365</v>
      </c>
      <c r="I107" s="63">
        <v>269</v>
      </c>
      <c r="J107" s="308">
        <v>176</v>
      </c>
      <c r="K107" s="307">
        <v>172</v>
      </c>
      <c r="L107" s="307">
        <v>228</v>
      </c>
      <c r="M107" s="307">
        <v>316</v>
      </c>
      <c r="N107" s="307">
        <v>714</v>
      </c>
      <c r="O107" s="309">
        <v>658</v>
      </c>
      <c r="P107" s="35"/>
      <c r="Q107" s="41"/>
      <c r="S107" s="782"/>
      <c r="T107" s="817"/>
      <c r="U107" s="818"/>
      <c r="V107" s="819"/>
      <c r="W107" s="819"/>
      <c r="X107" s="819"/>
      <c r="Y107" s="813"/>
    </row>
    <row r="108" spans="1:38" ht="17.25" customHeight="1" x14ac:dyDescent="0.15">
      <c r="A108" s="34" t="s">
        <v>56</v>
      </c>
      <c r="B108" s="304" t="s">
        <v>15</v>
      </c>
      <c r="C108" s="305">
        <f>SUM(D108:O108)</f>
        <v>1005845</v>
      </c>
      <c r="D108" s="306">
        <v>91166</v>
      </c>
      <c r="E108" s="307">
        <v>107715</v>
      </c>
      <c r="F108" s="307">
        <v>101122</v>
      </c>
      <c r="G108" s="307">
        <v>80638</v>
      </c>
      <c r="H108" s="307">
        <v>76776</v>
      </c>
      <c r="I108" s="63">
        <v>66887</v>
      </c>
      <c r="J108" s="308">
        <v>45850</v>
      </c>
      <c r="K108" s="307">
        <v>51225</v>
      </c>
      <c r="L108" s="307">
        <v>60497</v>
      </c>
      <c r="M108" s="307">
        <v>76485</v>
      </c>
      <c r="N108" s="307">
        <v>134353</v>
      </c>
      <c r="O108" s="309">
        <v>113131</v>
      </c>
      <c r="P108" s="35"/>
      <c r="Q108" s="41"/>
      <c r="R108" s="3"/>
      <c r="S108" s="782"/>
      <c r="T108" s="817"/>
      <c r="U108" s="818"/>
      <c r="V108" s="819"/>
      <c r="W108" s="819"/>
      <c r="X108" s="819"/>
      <c r="Y108" s="813"/>
    </row>
    <row r="109" spans="1:38" ht="17.25" customHeight="1" x14ac:dyDescent="0.15">
      <c r="A109" s="36" t="s">
        <v>56</v>
      </c>
      <c r="B109" s="310" t="s">
        <v>240</v>
      </c>
      <c r="C109" s="311">
        <f>C108/C107</f>
        <v>215.33825733247699</v>
      </c>
      <c r="D109" s="312">
        <v>228</v>
      </c>
      <c r="E109" s="313">
        <v>207</v>
      </c>
      <c r="F109" s="313">
        <v>202</v>
      </c>
      <c r="G109" s="313">
        <v>229</v>
      </c>
      <c r="H109" s="313">
        <v>210</v>
      </c>
      <c r="I109" s="281">
        <v>248</v>
      </c>
      <c r="J109" s="313">
        <v>261</v>
      </c>
      <c r="K109" s="313">
        <v>298</v>
      </c>
      <c r="L109" s="313">
        <v>265</v>
      </c>
      <c r="M109" s="313">
        <v>242</v>
      </c>
      <c r="N109" s="313">
        <v>188</v>
      </c>
      <c r="O109" s="314">
        <v>172</v>
      </c>
      <c r="P109" s="35"/>
      <c r="Q109" s="41"/>
      <c r="R109" s="3"/>
      <c r="S109" s="782"/>
      <c r="T109" s="817"/>
      <c r="U109" s="818"/>
      <c r="V109" s="819"/>
      <c r="W109" s="819"/>
      <c r="X109" s="819"/>
      <c r="Y109" s="813"/>
    </row>
    <row r="110" spans="1:38" ht="17.25" customHeight="1" x14ac:dyDescent="0.15">
      <c r="A110" s="37" t="s">
        <v>57</v>
      </c>
      <c r="B110" s="315" t="s">
        <v>239</v>
      </c>
      <c r="C110" s="305">
        <f>SUM(D110:O110)</f>
        <v>3816</v>
      </c>
      <c r="D110" s="306">
        <v>290</v>
      </c>
      <c r="E110" s="307">
        <v>289</v>
      </c>
      <c r="F110" s="307">
        <v>354</v>
      </c>
      <c r="G110" s="307">
        <v>349</v>
      </c>
      <c r="H110" s="307">
        <v>353</v>
      </c>
      <c r="I110" s="63">
        <v>346</v>
      </c>
      <c r="J110" s="308">
        <v>273</v>
      </c>
      <c r="K110" s="307">
        <v>242</v>
      </c>
      <c r="L110" s="307">
        <v>321</v>
      </c>
      <c r="M110" s="307">
        <v>342</v>
      </c>
      <c r="N110" s="307">
        <v>350</v>
      </c>
      <c r="O110" s="309">
        <v>307</v>
      </c>
      <c r="P110" s="35"/>
      <c r="Q110" s="41"/>
      <c r="R110" s="3"/>
      <c r="S110" s="782"/>
      <c r="T110" s="817"/>
      <c r="U110" s="818"/>
      <c r="V110" s="819"/>
      <c r="W110" s="819"/>
      <c r="X110" s="819"/>
      <c r="Y110" s="813"/>
    </row>
    <row r="111" spans="1:38" ht="17.25" customHeight="1" x14ac:dyDescent="0.15">
      <c r="A111" s="34" t="s">
        <v>57</v>
      </c>
      <c r="B111" s="304" t="s">
        <v>15</v>
      </c>
      <c r="C111" s="305">
        <f>SUM(D111:O111)</f>
        <v>1116547</v>
      </c>
      <c r="D111" s="306">
        <v>100951</v>
      </c>
      <c r="E111" s="307">
        <v>104034</v>
      </c>
      <c r="F111" s="307">
        <v>92512</v>
      </c>
      <c r="G111" s="307">
        <v>93552</v>
      </c>
      <c r="H111" s="307">
        <v>95842</v>
      </c>
      <c r="I111" s="63">
        <v>86434</v>
      </c>
      <c r="J111" s="308">
        <v>75483</v>
      </c>
      <c r="K111" s="307">
        <v>80254</v>
      </c>
      <c r="L111" s="307">
        <v>102746</v>
      </c>
      <c r="M111" s="307">
        <v>104436</v>
      </c>
      <c r="N111" s="307">
        <v>95787</v>
      </c>
      <c r="O111" s="309">
        <v>84516</v>
      </c>
      <c r="P111" s="35"/>
      <c r="R111" s="3"/>
    </row>
    <row r="112" spans="1:38" ht="17.25" customHeight="1" x14ac:dyDescent="0.15">
      <c r="A112" s="36" t="s">
        <v>57</v>
      </c>
      <c r="B112" s="310" t="s">
        <v>240</v>
      </c>
      <c r="C112" s="311">
        <f>C111/C110</f>
        <v>292.59617400419285</v>
      </c>
      <c r="D112" s="312">
        <v>348</v>
      </c>
      <c r="E112" s="313">
        <v>360</v>
      </c>
      <c r="F112" s="313">
        <v>261</v>
      </c>
      <c r="G112" s="313">
        <v>268</v>
      </c>
      <c r="H112" s="313">
        <v>271</v>
      </c>
      <c r="I112" s="281">
        <v>250</v>
      </c>
      <c r="J112" s="313">
        <v>276</v>
      </c>
      <c r="K112" s="313">
        <v>332</v>
      </c>
      <c r="L112" s="313">
        <v>320</v>
      </c>
      <c r="M112" s="313">
        <v>305</v>
      </c>
      <c r="N112" s="313">
        <v>273</v>
      </c>
      <c r="O112" s="314">
        <v>275</v>
      </c>
      <c r="P112" s="35"/>
      <c r="R112" s="3"/>
    </row>
    <row r="113" spans="1:38" ht="17.25" customHeight="1" x14ac:dyDescent="0.15">
      <c r="A113" s="37" t="s">
        <v>58</v>
      </c>
      <c r="B113" s="315" t="s">
        <v>239</v>
      </c>
      <c r="C113" s="305">
        <f>SUM(D113:O113)</f>
        <v>2408</v>
      </c>
      <c r="D113" s="306">
        <v>192</v>
      </c>
      <c r="E113" s="307">
        <v>160</v>
      </c>
      <c r="F113" s="307">
        <v>201</v>
      </c>
      <c r="G113" s="307">
        <v>177</v>
      </c>
      <c r="H113" s="307">
        <v>197</v>
      </c>
      <c r="I113" s="63">
        <v>260</v>
      </c>
      <c r="J113" s="308">
        <v>202</v>
      </c>
      <c r="K113" s="307">
        <v>240</v>
      </c>
      <c r="L113" s="307">
        <v>234</v>
      </c>
      <c r="M113" s="307">
        <v>155</v>
      </c>
      <c r="N113" s="307">
        <v>214</v>
      </c>
      <c r="O113" s="309">
        <v>176</v>
      </c>
      <c r="P113" s="35"/>
      <c r="R113" s="3"/>
    </row>
    <row r="114" spans="1:38" ht="17.25" customHeight="1" x14ac:dyDescent="0.15">
      <c r="A114" s="34" t="s">
        <v>58</v>
      </c>
      <c r="B114" s="304" t="s">
        <v>15</v>
      </c>
      <c r="C114" s="305">
        <f>SUM(D114:O114)</f>
        <v>2226854</v>
      </c>
      <c r="D114" s="306">
        <v>168217</v>
      </c>
      <c r="E114" s="307">
        <v>163731</v>
      </c>
      <c r="F114" s="307">
        <v>201628</v>
      </c>
      <c r="G114" s="307">
        <v>179936</v>
      </c>
      <c r="H114" s="307">
        <v>204493</v>
      </c>
      <c r="I114" s="63">
        <v>205862</v>
      </c>
      <c r="J114" s="308">
        <v>175569</v>
      </c>
      <c r="K114" s="307">
        <v>180578</v>
      </c>
      <c r="L114" s="307">
        <v>208863</v>
      </c>
      <c r="M114" s="307">
        <v>179847</v>
      </c>
      <c r="N114" s="307">
        <v>183024</v>
      </c>
      <c r="O114" s="309">
        <v>175106</v>
      </c>
      <c r="P114" s="35"/>
      <c r="R114" s="3"/>
    </row>
    <row r="115" spans="1:38" ht="17.25" customHeight="1" x14ac:dyDescent="0.15">
      <c r="A115" s="36" t="s">
        <v>58</v>
      </c>
      <c r="B115" s="310" t="s">
        <v>240</v>
      </c>
      <c r="C115" s="311">
        <f>C114/C113</f>
        <v>924.77325581395348</v>
      </c>
      <c r="D115" s="312">
        <v>878</v>
      </c>
      <c r="E115" s="313">
        <v>1026</v>
      </c>
      <c r="F115" s="313">
        <v>1002</v>
      </c>
      <c r="G115" s="313">
        <v>1017</v>
      </c>
      <c r="H115" s="313">
        <v>1036</v>
      </c>
      <c r="I115" s="281">
        <v>791</v>
      </c>
      <c r="J115" s="313">
        <v>870</v>
      </c>
      <c r="K115" s="313">
        <v>752</v>
      </c>
      <c r="L115" s="313">
        <v>894</v>
      </c>
      <c r="M115" s="313">
        <v>1160</v>
      </c>
      <c r="N115" s="313">
        <v>854</v>
      </c>
      <c r="O115" s="314">
        <v>993</v>
      </c>
      <c r="P115" s="35"/>
      <c r="R115" s="3"/>
    </row>
    <row r="116" spans="1:38" ht="17.25" customHeight="1" x14ac:dyDescent="0.15">
      <c r="A116" s="37" t="s">
        <v>59</v>
      </c>
      <c r="B116" s="315" t="s">
        <v>239</v>
      </c>
      <c r="C116" s="305">
        <f>SUM(D116:O116)</f>
        <v>2285</v>
      </c>
      <c r="D116" s="306">
        <v>102</v>
      </c>
      <c r="E116" s="307">
        <v>120</v>
      </c>
      <c r="F116" s="307">
        <v>394</v>
      </c>
      <c r="G116" s="307">
        <v>717</v>
      </c>
      <c r="H116" s="307">
        <v>497</v>
      </c>
      <c r="I116" s="63">
        <v>364</v>
      </c>
      <c r="J116" s="308">
        <v>19</v>
      </c>
      <c r="K116" s="307">
        <v>0</v>
      </c>
      <c r="L116" s="307">
        <v>0</v>
      </c>
      <c r="M116" s="307">
        <v>0</v>
      </c>
      <c r="N116" s="307">
        <v>2</v>
      </c>
      <c r="O116" s="309">
        <v>70</v>
      </c>
      <c r="P116" s="35"/>
      <c r="R116" s="3"/>
    </row>
    <row r="117" spans="1:38" ht="17.25" customHeight="1" x14ac:dyDescent="0.15">
      <c r="A117" s="34" t="s">
        <v>59</v>
      </c>
      <c r="B117" s="304" t="s">
        <v>15</v>
      </c>
      <c r="C117" s="305">
        <f>SUM(D117:O117)</f>
        <v>1202097</v>
      </c>
      <c r="D117" s="306">
        <v>75746</v>
      </c>
      <c r="E117" s="307">
        <v>93453</v>
      </c>
      <c r="F117" s="307">
        <v>241484</v>
      </c>
      <c r="G117" s="307">
        <v>318189</v>
      </c>
      <c r="H117" s="307">
        <v>258952</v>
      </c>
      <c r="I117" s="63">
        <v>157009</v>
      </c>
      <c r="J117" s="308">
        <v>7265</v>
      </c>
      <c r="K117" s="307">
        <v>0</v>
      </c>
      <c r="L117" s="307">
        <v>15</v>
      </c>
      <c r="M117" s="307">
        <v>0</v>
      </c>
      <c r="N117" s="307">
        <v>1991</v>
      </c>
      <c r="O117" s="309">
        <v>47993</v>
      </c>
      <c r="P117" s="35"/>
      <c r="R117" s="3"/>
    </row>
    <row r="118" spans="1:38" ht="17.25" customHeight="1" x14ac:dyDescent="0.15">
      <c r="A118" s="36" t="s">
        <v>59</v>
      </c>
      <c r="B118" s="310" t="s">
        <v>240</v>
      </c>
      <c r="C118" s="311">
        <f>C117/C116</f>
        <v>526.08183807439821</v>
      </c>
      <c r="D118" s="312">
        <v>739</v>
      </c>
      <c r="E118" s="313">
        <v>781</v>
      </c>
      <c r="F118" s="313">
        <v>613</v>
      </c>
      <c r="G118" s="313">
        <v>444</v>
      </c>
      <c r="H118" s="313">
        <v>521</v>
      </c>
      <c r="I118" s="281">
        <v>431</v>
      </c>
      <c r="J118" s="313">
        <v>381</v>
      </c>
      <c r="K118" s="313">
        <v>0</v>
      </c>
      <c r="L118" s="313">
        <v>590</v>
      </c>
      <c r="M118" s="313">
        <v>0</v>
      </c>
      <c r="N118" s="313">
        <v>888</v>
      </c>
      <c r="O118" s="314">
        <v>689</v>
      </c>
      <c r="P118" s="35"/>
      <c r="R118" s="3"/>
    </row>
    <row r="119" spans="1:38" ht="17.25" customHeight="1" x14ac:dyDescent="0.15">
      <c r="A119" s="37" t="s">
        <v>60</v>
      </c>
      <c r="B119" s="315" t="s">
        <v>239</v>
      </c>
      <c r="C119" s="305">
        <f>SUM(D119:O119)</f>
        <v>9757</v>
      </c>
      <c r="D119" s="306">
        <v>640</v>
      </c>
      <c r="E119" s="307">
        <v>757</v>
      </c>
      <c r="F119" s="307">
        <v>871</v>
      </c>
      <c r="G119" s="307">
        <v>917</v>
      </c>
      <c r="H119" s="307">
        <v>930</v>
      </c>
      <c r="I119" s="63">
        <v>901</v>
      </c>
      <c r="J119" s="308">
        <v>965</v>
      </c>
      <c r="K119" s="307">
        <v>794</v>
      </c>
      <c r="L119" s="307">
        <v>876</v>
      </c>
      <c r="M119" s="307">
        <v>744</v>
      </c>
      <c r="N119" s="307">
        <v>613</v>
      </c>
      <c r="O119" s="309">
        <v>749</v>
      </c>
      <c r="P119" s="35"/>
      <c r="R119" s="3"/>
    </row>
    <row r="120" spans="1:38" ht="17.25" customHeight="1" x14ac:dyDescent="0.15">
      <c r="A120" s="34" t="s">
        <v>60</v>
      </c>
      <c r="B120" s="304" t="s">
        <v>15</v>
      </c>
      <c r="C120" s="305">
        <f>SUM(D120:O120)</f>
        <v>2846864</v>
      </c>
      <c r="D120" s="306">
        <v>176094</v>
      </c>
      <c r="E120" s="307">
        <v>204569</v>
      </c>
      <c r="F120" s="307">
        <v>236182</v>
      </c>
      <c r="G120" s="307">
        <v>238617</v>
      </c>
      <c r="H120" s="307">
        <v>257267</v>
      </c>
      <c r="I120" s="63">
        <v>260620</v>
      </c>
      <c r="J120" s="308">
        <v>280583</v>
      </c>
      <c r="K120" s="307">
        <v>242236</v>
      </c>
      <c r="L120" s="307">
        <v>261230</v>
      </c>
      <c r="M120" s="307">
        <v>222960</v>
      </c>
      <c r="N120" s="307">
        <v>200966</v>
      </c>
      <c r="O120" s="309">
        <v>265540</v>
      </c>
      <c r="P120" s="35"/>
      <c r="R120" s="3"/>
    </row>
    <row r="121" spans="1:38" ht="17.25" customHeight="1" x14ac:dyDescent="0.15">
      <c r="A121" s="36" t="s">
        <v>60</v>
      </c>
      <c r="B121" s="310" t="s">
        <v>240</v>
      </c>
      <c r="C121" s="311">
        <f>C120/C119</f>
        <v>291.77657066721326</v>
      </c>
      <c r="D121" s="312">
        <v>275</v>
      </c>
      <c r="E121" s="313">
        <v>270</v>
      </c>
      <c r="F121" s="313">
        <v>271</v>
      </c>
      <c r="G121" s="313">
        <v>260</v>
      </c>
      <c r="H121" s="313">
        <v>277</v>
      </c>
      <c r="I121" s="281">
        <v>289</v>
      </c>
      <c r="J121" s="313">
        <v>291</v>
      </c>
      <c r="K121" s="313">
        <v>305</v>
      </c>
      <c r="L121" s="313">
        <v>298</v>
      </c>
      <c r="M121" s="313">
        <v>300</v>
      </c>
      <c r="N121" s="313">
        <v>328</v>
      </c>
      <c r="O121" s="314">
        <v>355</v>
      </c>
      <c r="P121" s="35"/>
      <c r="R121" s="3"/>
    </row>
    <row r="122" spans="1:38" s="41" customFormat="1" ht="17.25" customHeight="1" x14ac:dyDescent="0.15">
      <c r="A122" s="750" t="s">
        <v>61</v>
      </c>
      <c r="B122" s="315" t="s">
        <v>239</v>
      </c>
      <c r="C122" s="305">
        <f>SUM(D122:O122)</f>
        <v>346.28099999999995</v>
      </c>
      <c r="D122" s="306">
        <v>21.885000000000002</v>
      </c>
      <c r="E122" s="308">
        <v>17.148</v>
      </c>
      <c r="F122" s="307">
        <v>23.195</v>
      </c>
      <c r="G122" s="308">
        <v>27.478999999999999</v>
      </c>
      <c r="H122" s="308">
        <v>31.904</v>
      </c>
      <c r="I122" s="497">
        <v>40.188000000000002</v>
      </c>
      <c r="J122" s="308">
        <v>39.213000000000001</v>
      </c>
      <c r="K122" s="308">
        <v>36.119</v>
      </c>
      <c r="L122" s="308">
        <v>30.686</v>
      </c>
      <c r="M122" s="308">
        <v>28.548999999999999</v>
      </c>
      <c r="N122" s="308">
        <v>24.385999999999999</v>
      </c>
      <c r="O122" s="326">
        <v>25.529</v>
      </c>
      <c r="P122" s="39"/>
      <c r="Q122" s="2"/>
      <c r="R122" s="3"/>
      <c r="S122" s="780"/>
      <c r="T122" s="761"/>
      <c r="U122" s="762"/>
      <c r="V122" s="763"/>
      <c r="W122" s="763"/>
      <c r="X122" s="763"/>
      <c r="Y122" s="758"/>
      <c r="Z122" s="817"/>
      <c r="AA122" s="817"/>
      <c r="AB122" s="817"/>
      <c r="AC122" s="817"/>
      <c r="AD122" s="817"/>
      <c r="AE122" s="760"/>
      <c r="AF122" s="760"/>
      <c r="AG122" s="760"/>
      <c r="AH122" s="760"/>
      <c r="AI122" s="760"/>
      <c r="AJ122" s="760"/>
      <c r="AK122" s="760"/>
      <c r="AL122" s="760"/>
    </row>
    <row r="123" spans="1:38" s="41" customFormat="1" ht="17.25" customHeight="1" x14ac:dyDescent="0.15">
      <c r="A123" s="42" t="s">
        <v>61</v>
      </c>
      <c r="B123" s="304" t="s">
        <v>15</v>
      </c>
      <c r="C123" s="305">
        <f>SUM(D123:O123)</f>
        <v>357679.65499999997</v>
      </c>
      <c r="D123" s="306">
        <v>24278.755000000001</v>
      </c>
      <c r="E123" s="308">
        <v>18841.852999999999</v>
      </c>
      <c r="F123" s="307">
        <v>29494.371999999999</v>
      </c>
      <c r="G123" s="308">
        <v>34370.731</v>
      </c>
      <c r="H123" s="308">
        <v>33509.069000000003</v>
      </c>
      <c r="I123" s="497">
        <v>38583.482000000004</v>
      </c>
      <c r="J123" s="308">
        <v>34880.589999999997</v>
      </c>
      <c r="K123" s="308">
        <v>32360.429</v>
      </c>
      <c r="L123" s="308">
        <v>29666.738000000001</v>
      </c>
      <c r="M123" s="308">
        <v>30016.412</v>
      </c>
      <c r="N123" s="308">
        <v>24847.72</v>
      </c>
      <c r="O123" s="326">
        <v>26829.504000000001</v>
      </c>
      <c r="P123" s="39"/>
      <c r="Q123" s="2"/>
      <c r="R123" s="3"/>
      <c r="S123" s="780"/>
      <c r="T123" s="761"/>
      <c r="U123" s="762"/>
      <c r="V123" s="763"/>
      <c r="W123" s="763"/>
      <c r="X123" s="763"/>
      <c r="Y123" s="758"/>
      <c r="Z123" s="817"/>
      <c r="AA123" s="817"/>
      <c r="AB123" s="817"/>
      <c r="AC123" s="817"/>
      <c r="AD123" s="817"/>
      <c r="AE123" s="760"/>
      <c r="AF123" s="760"/>
      <c r="AG123" s="760"/>
      <c r="AH123" s="760"/>
      <c r="AI123" s="760"/>
      <c r="AJ123" s="760"/>
      <c r="AK123" s="760"/>
      <c r="AL123" s="760"/>
    </row>
    <row r="124" spans="1:38" s="41" customFormat="1" ht="17.25" customHeight="1" x14ac:dyDescent="0.15">
      <c r="A124" s="43" t="s">
        <v>61</v>
      </c>
      <c r="B124" s="310" t="s">
        <v>240</v>
      </c>
      <c r="C124" s="311">
        <f>C123/C122</f>
        <v>1032.917356135624</v>
      </c>
      <c r="D124" s="312">
        <v>1109</v>
      </c>
      <c r="E124" s="313">
        <v>1099</v>
      </c>
      <c r="F124" s="313">
        <v>1272</v>
      </c>
      <c r="G124" s="313">
        <v>1251</v>
      </c>
      <c r="H124" s="313">
        <v>1050</v>
      </c>
      <c r="I124" s="281">
        <v>960</v>
      </c>
      <c r="J124" s="313">
        <v>890</v>
      </c>
      <c r="K124" s="313">
        <v>896</v>
      </c>
      <c r="L124" s="313">
        <v>967</v>
      </c>
      <c r="M124" s="313">
        <v>1051</v>
      </c>
      <c r="N124" s="313">
        <v>1019</v>
      </c>
      <c r="O124" s="314">
        <v>1051</v>
      </c>
      <c r="P124" s="39"/>
      <c r="Q124" s="2"/>
      <c r="R124" s="3"/>
      <c r="S124" s="780"/>
      <c r="T124" s="761"/>
      <c r="U124" s="762"/>
      <c r="V124" s="763"/>
      <c r="W124" s="763"/>
      <c r="X124" s="763"/>
      <c r="Y124" s="758"/>
      <c r="Z124" s="817"/>
      <c r="AA124" s="817"/>
      <c r="AB124" s="817"/>
      <c r="AC124" s="817"/>
      <c r="AD124" s="817"/>
      <c r="AE124" s="760"/>
      <c r="AF124" s="760"/>
      <c r="AG124" s="760"/>
      <c r="AH124" s="760"/>
      <c r="AI124" s="760"/>
      <c r="AJ124" s="760"/>
      <c r="AK124" s="760"/>
      <c r="AL124" s="760"/>
    </row>
    <row r="125" spans="1:38" s="41" customFormat="1" ht="17.25" customHeight="1" x14ac:dyDescent="0.15">
      <c r="A125" s="38" t="s">
        <v>258</v>
      </c>
      <c r="B125" s="315" t="s">
        <v>239</v>
      </c>
      <c r="C125" s="305">
        <f>SUM(D125:O125)</f>
        <v>3316</v>
      </c>
      <c r="D125" s="306">
        <v>145</v>
      </c>
      <c r="E125" s="308">
        <v>145</v>
      </c>
      <c r="F125" s="307">
        <v>195</v>
      </c>
      <c r="G125" s="308">
        <v>270</v>
      </c>
      <c r="H125" s="308">
        <v>370</v>
      </c>
      <c r="I125" s="497">
        <v>519</v>
      </c>
      <c r="J125" s="308">
        <v>517</v>
      </c>
      <c r="K125" s="308">
        <v>363</v>
      </c>
      <c r="L125" s="308">
        <v>245</v>
      </c>
      <c r="M125" s="328">
        <v>219</v>
      </c>
      <c r="N125" s="328">
        <v>161</v>
      </c>
      <c r="O125" s="326">
        <v>167</v>
      </c>
      <c r="P125" s="39"/>
      <c r="Q125" s="2"/>
      <c r="R125" s="3"/>
      <c r="S125" s="780"/>
      <c r="T125" s="761"/>
      <c r="U125" s="762"/>
      <c r="V125" s="763"/>
      <c r="W125" s="763"/>
      <c r="X125" s="763"/>
      <c r="Y125" s="758"/>
      <c r="Z125" s="817"/>
      <c r="AA125" s="817"/>
      <c r="AB125" s="817"/>
      <c r="AC125" s="817"/>
      <c r="AD125" s="817"/>
      <c r="AE125" s="760"/>
      <c r="AF125" s="760"/>
      <c r="AG125" s="760"/>
      <c r="AH125" s="760"/>
      <c r="AI125" s="760"/>
      <c r="AJ125" s="760"/>
      <c r="AK125" s="760"/>
      <c r="AL125" s="760"/>
    </row>
    <row r="126" spans="1:38" s="41" customFormat="1" ht="17.25" customHeight="1" x14ac:dyDescent="0.15">
      <c r="A126" s="42" t="s">
        <v>63</v>
      </c>
      <c r="B126" s="304" t="s">
        <v>15</v>
      </c>
      <c r="C126" s="305">
        <f>SUM(D126:O126)</f>
        <v>1925528</v>
      </c>
      <c r="D126" s="306">
        <v>89517</v>
      </c>
      <c r="E126" s="308">
        <v>86236</v>
      </c>
      <c r="F126" s="307">
        <v>140900</v>
      </c>
      <c r="G126" s="308">
        <v>198669</v>
      </c>
      <c r="H126" s="308">
        <v>285287</v>
      </c>
      <c r="I126" s="497">
        <v>294809</v>
      </c>
      <c r="J126" s="308">
        <v>235713</v>
      </c>
      <c r="K126" s="308">
        <v>177007</v>
      </c>
      <c r="L126" s="308">
        <v>129004</v>
      </c>
      <c r="M126" s="328">
        <v>115079</v>
      </c>
      <c r="N126" s="328">
        <v>84531</v>
      </c>
      <c r="O126" s="326">
        <v>88776</v>
      </c>
      <c r="P126" s="39"/>
      <c r="R126" s="3"/>
      <c r="S126" s="782"/>
      <c r="T126" s="817"/>
      <c r="U126" s="818"/>
      <c r="V126" s="819"/>
      <c r="W126" s="819"/>
      <c r="X126" s="819"/>
      <c r="Y126" s="813"/>
      <c r="Z126" s="817"/>
      <c r="AA126" s="817"/>
      <c r="AB126" s="817"/>
      <c r="AC126" s="817"/>
      <c r="AD126" s="817"/>
      <c r="AE126" s="760"/>
      <c r="AF126" s="760"/>
      <c r="AG126" s="760"/>
      <c r="AH126" s="760"/>
      <c r="AI126" s="760"/>
      <c r="AJ126" s="760"/>
      <c r="AK126" s="760"/>
      <c r="AL126" s="760"/>
    </row>
    <row r="127" spans="1:38" s="41" customFormat="1" ht="17.25" customHeight="1" x14ac:dyDescent="0.15">
      <c r="A127" s="43" t="s">
        <v>63</v>
      </c>
      <c r="B127" s="310" t="s">
        <v>240</v>
      </c>
      <c r="C127" s="311">
        <f>C126/C125</f>
        <v>580.67792521109766</v>
      </c>
      <c r="D127" s="312">
        <v>617</v>
      </c>
      <c r="E127" s="313">
        <v>594</v>
      </c>
      <c r="F127" s="313">
        <v>724</v>
      </c>
      <c r="G127" s="313">
        <v>735</v>
      </c>
      <c r="H127" s="313">
        <v>770</v>
      </c>
      <c r="I127" s="281">
        <v>568</v>
      </c>
      <c r="J127" s="313">
        <v>456</v>
      </c>
      <c r="K127" s="313">
        <v>487</v>
      </c>
      <c r="L127" s="313">
        <v>526</v>
      </c>
      <c r="M127" s="313">
        <v>526</v>
      </c>
      <c r="N127" s="313">
        <v>525</v>
      </c>
      <c r="O127" s="314">
        <v>531</v>
      </c>
      <c r="P127" s="39"/>
      <c r="R127" s="3"/>
      <c r="S127" s="782"/>
      <c r="T127" s="817"/>
      <c r="U127" s="818"/>
      <c r="V127" s="819"/>
      <c r="W127" s="819"/>
      <c r="X127" s="819"/>
      <c r="Y127" s="813"/>
      <c r="Z127" s="817"/>
      <c r="AA127" s="817"/>
      <c r="AB127" s="817"/>
      <c r="AC127" s="817"/>
      <c r="AD127" s="817"/>
      <c r="AE127" s="760"/>
      <c r="AF127" s="760"/>
      <c r="AG127" s="760"/>
      <c r="AH127" s="760"/>
      <c r="AI127" s="760"/>
      <c r="AJ127" s="760"/>
      <c r="AK127" s="760"/>
      <c r="AL127" s="760"/>
    </row>
    <row r="128" spans="1:38" s="41" customFormat="1" ht="17.25" customHeight="1" x14ac:dyDescent="0.15">
      <c r="A128" s="38" t="s">
        <v>63</v>
      </c>
      <c r="B128" s="315" t="s">
        <v>239</v>
      </c>
      <c r="C128" s="305">
        <f>SUM(D128:O128)</f>
        <v>1237</v>
      </c>
      <c r="D128" s="306">
        <v>97</v>
      </c>
      <c r="E128" s="308">
        <v>92</v>
      </c>
      <c r="F128" s="307">
        <v>108</v>
      </c>
      <c r="G128" s="308">
        <v>109</v>
      </c>
      <c r="H128" s="308">
        <v>108</v>
      </c>
      <c r="I128" s="497">
        <v>110</v>
      </c>
      <c r="J128" s="308">
        <v>116</v>
      </c>
      <c r="K128" s="308">
        <v>111</v>
      </c>
      <c r="L128" s="308">
        <v>103</v>
      </c>
      <c r="M128" s="308">
        <v>94</v>
      </c>
      <c r="N128" s="308">
        <v>89</v>
      </c>
      <c r="O128" s="326">
        <v>100</v>
      </c>
      <c r="P128" s="39"/>
      <c r="R128" s="3"/>
      <c r="S128" s="782"/>
      <c r="T128" s="817"/>
      <c r="U128" s="818"/>
      <c r="V128" s="819"/>
      <c r="W128" s="819"/>
      <c r="X128" s="819"/>
      <c r="Y128" s="813"/>
      <c r="Z128" s="817"/>
      <c r="AA128" s="817"/>
      <c r="AB128" s="817"/>
      <c r="AC128" s="817"/>
      <c r="AD128" s="817"/>
      <c r="AE128" s="760"/>
      <c r="AF128" s="760"/>
      <c r="AG128" s="760"/>
      <c r="AH128" s="760"/>
      <c r="AI128" s="760"/>
      <c r="AJ128" s="760"/>
      <c r="AK128" s="760"/>
      <c r="AL128" s="760"/>
    </row>
    <row r="129" spans="1:38" s="41" customFormat="1" ht="17.25" customHeight="1" x14ac:dyDescent="0.15">
      <c r="A129" s="42" t="s">
        <v>63</v>
      </c>
      <c r="B129" s="304" t="s">
        <v>15</v>
      </c>
      <c r="C129" s="305">
        <f>SUM(D129:O129)</f>
        <v>3548379</v>
      </c>
      <c r="D129" s="306">
        <v>248283</v>
      </c>
      <c r="E129" s="308">
        <v>196723</v>
      </c>
      <c r="F129" s="307">
        <v>237197</v>
      </c>
      <c r="G129" s="308">
        <v>300232</v>
      </c>
      <c r="H129" s="308">
        <v>318088</v>
      </c>
      <c r="I129" s="497">
        <v>273282</v>
      </c>
      <c r="J129" s="308">
        <v>384043</v>
      </c>
      <c r="K129" s="308">
        <v>417874</v>
      </c>
      <c r="L129" s="308">
        <v>284745</v>
      </c>
      <c r="M129" s="308">
        <v>267826</v>
      </c>
      <c r="N129" s="308">
        <v>222845</v>
      </c>
      <c r="O129" s="326">
        <v>397241</v>
      </c>
      <c r="P129" s="39"/>
      <c r="R129" s="6"/>
      <c r="S129" s="782"/>
      <c r="T129" s="817"/>
      <c r="U129" s="818"/>
      <c r="V129" s="819"/>
      <c r="W129" s="819"/>
      <c r="X129" s="819"/>
      <c r="Y129" s="813"/>
      <c r="Z129" s="817"/>
      <c r="AA129" s="817"/>
      <c r="AB129" s="817"/>
      <c r="AC129" s="817"/>
      <c r="AD129" s="817"/>
      <c r="AE129" s="760"/>
      <c r="AF129" s="760"/>
      <c r="AG129" s="760"/>
      <c r="AH129" s="760"/>
      <c r="AI129" s="760"/>
      <c r="AJ129" s="760"/>
      <c r="AK129" s="760"/>
      <c r="AL129" s="760"/>
    </row>
    <row r="130" spans="1:38" s="41" customFormat="1" ht="17.25" customHeight="1" x14ac:dyDescent="0.15">
      <c r="A130" s="43" t="s">
        <v>63</v>
      </c>
      <c r="B130" s="310" t="s">
        <v>240</v>
      </c>
      <c r="C130" s="311">
        <f>C129/C128</f>
        <v>2868.5359741309621</v>
      </c>
      <c r="D130" s="312">
        <v>2566</v>
      </c>
      <c r="E130" s="313">
        <v>2142</v>
      </c>
      <c r="F130" s="313">
        <v>2192</v>
      </c>
      <c r="G130" s="313">
        <v>2749</v>
      </c>
      <c r="H130" s="313">
        <v>2945</v>
      </c>
      <c r="I130" s="281">
        <v>2482</v>
      </c>
      <c r="J130" s="313">
        <v>3299</v>
      </c>
      <c r="K130" s="313">
        <v>3777</v>
      </c>
      <c r="L130" s="313">
        <v>2771</v>
      </c>
      <c r="M130" s="313">
        <v>2851</v>
      </c>
      <c r="N130" s="313">
        <v>2513</v>
      </c>
      <c r="O130" s="314">
        <v>3970</v>
      </c>
      <c r="P130" s="39"/>
      <c r="R130" s="6"/>
      <c r="S130" s="782"/>
      <c r="T130" s="817"/>
      <c r="U130" s="818"/>
      <c r="V130" s="819"/>
      <c r="W130" s="819"/>
      <c r="X130" s="819"/>
      <c r="Y130" s="813"/>
      <c r="Z130" s="817"/>
      <c r="AA130" s="817"/>
      <c r="AB130" s="817"/>
      <c r="AC130" s="817"/>
      <c r="AD130" s="817"/>
      <c r="AE130" s="760"/>
      <c r="AF130" s="760"/>
      <c r="AG130" s="760"/>
      <c r="AH130" s="760"/>
      <c r="AI130" s="760"/>
      <c r="AJ130" s="760"/>
      <c r="AK130" s="760"/>
      <c r="AL130" s="760"/>
    </row>
    <row r="131" spans="1:38" s="41" customFormat="1" ht="17.25" customHeight="1" x14ac:dyDescent="0.15">
      <c r="A131" s="750" t="s">
        <v>64</v>
      </c>
      <c r="B131" s="315" t="s">
        <v>239</v>
      </c>
      <c r="C131" s="305">
        <f>SUM(D131:O131)</f>
        <v>1324.7389999999998</v>
      </c>
      <c r="D131" s="306">
        <v>108.575</v>
      </c>
      <c r="E131" s="308">
        <v>93</v>
      </c>
      <c r="F131" s="307">
        <v>104.877</v>
      </c>
      <c r="G131" s="308">
        <v>125.988</v>
      </c>
      <c r="H131" s="308">
        <v>115.94499999999999</v>
      </c>
      <c r="I131" s="497">
        <v>111.976</v>
      </c>
      <c r="J131" s="308">
        <v>111.965</v>
      </c>
      <c r="K131" s="308">
        <v>103.88500000000001</v>
      </c>
      <c r="L131" s="308">
        <v>111.242</v>
      </c>
      <c r="M131" s="308">
        <v>110.35899999999999</v>
      </c>
      <c r="N131" s="308">
        <v>109.03</v>
      </c>
      <c r="O131" s="326">
        <v>117.89700000000001</v>
      </c>
      <c r="P131" s="39"/>
      <c r="R131" s="6"/>
      <c r="S131" s="782"/>
      <c r="T131" s="817"/>
      <c r="U131" s="818"/>
      <c r="V131" s="819"/>
      <c r="W131" s="819"/>
      <c r="X131" s="819"/>
      <c r="Y131" s="813"/>
      <c r="Z131" s="817"/>
      <c r="AA131" s="817"/>
      <c r="AB131" s="817"/>
      <c r="AC131" s="817"/>
      <c r="AD131" s="817"/>
      <c r="AE131" s="760"/>
      <c r="AF131" s="760"/>
      <c r="AG131" s="760"/>
      <c r="AH131" s="760"/>
      <c r="AI131" s="760"/>
      <c r="AJ131" s="760"/>
      <c r="AK131" s="760"/>
      <c r="AL131" s="760"/>
    </row>
    <row r="132" spans="1:38" s="41" customFormat="1" ht="17.25" customHeight="1" x14ac:dyDescent="0.15">
      <c r="A132" s="42" t="s">
        <v>64</v>
      </c>
      <c r="B132" s="304" t="s">
        <v>15</v>
      </c>
      <c r="C132" s="305">
        <f>SUM(D132:O132)</f>
        <v>1232356.5179999999</v>
      </c>
      <c r="D132" s="306">
        <v>104063.894</v>
      </c>
      <c r="E132" s="308">
        <v>92369.396999999997</v>
      </c>
      <c r="F132" s="307">
        <v>101375.70600000001</v>
      </c>
      <c r="G132" s="308">
        <v>108185.071</v>
      </c>
      <c r="H132" s="308">
        <v>101070.34299999999</v>
      </c>
      <c r="I132" s="497">
        <v>91663.591</v>
      </c>
      <c r="J132" s="308">
        <v>85684.528999999995</v>
      </c>
      <c r="K132" s="308">
        <v>84603.968999999997</v>
      </c>
      <c r="L132" s="308">
        <v>101221.039</v>
      </c>
      <c r="M132" s="308">
        <v>111858.353</v>
      </c>
      <c r="N132" s="308">
        <v>116122.993</v>
      </c>
      <c r="O132" s="326">
        <v>134137.633</v>
      </c>
      <c r="P132" s="39"/>
      <c r="R132" s="6"/>
      <c r="S132" s="782"/>
      <c r="T132" s="817"/>
      <c r="U132" s="818"/>
      <c r="V132" s="819"/>
      <c r="W132" s="819"/>
      <c r="X132" s="819"/>
      <c r="Y132" s="813"/>
      <c r="Z132" s="817"/>
      <c r="AA132" s="817"/>
      <c r="AB132" s="817"/>
      <c r="AC132" s="817"/>
      <c r="AD132" s="817"/>
      <c r="AE132" s="760"/>
      <c r="AF132" s="760"/>
      <c r="AG132" s="760"/>
      <c r="AH132" s="760"/>
      <c r="AI132" s="760"/>
      <c r="AJ132" s="760"/>
      <c r="AK132" s="760"/>
      <c r="AL132" s="760"/>
    </row>
    <row r="133" spans="1:38" s="41" customFormat="1" ht="17.25" customHeight="1" thickBot="1" x14ac:dyDescent="0.2">
      <c r="A133" s="45" t="s">
        <v>64</v>
      </c>
      <c r="B133" s="310" t="s">
        <v>240</v>
      </c>
      <c r="C133" s="311">
        <f>C132/C131</f>
        <v>930.26363532741175</v>
      </c>
      <c r="D133" s="329">
        <v>958</v>
      </c>
      <c r="E133" s="330">
        <v>992</v>
      </c>
      <c r="F133" s="330"/>
      <c r="G133" s="330">
        <v>859</v>
      </c>
      <c r="H133" s="330">
        <v>872</v>
      </c>
      <c r="I133" s="498">
        <v>819</v>
      </c>
      <c r="J133" s="330">
        <v>765</v>
      </c>
      <c r="K133" s="330">
        <v>814</v>
      </c>
      <c r="L133" s="330">
        <v>910</v>
      </c>
      <c r="M133" s="330">
        <v>1014</v>
      </c>
      <c r="N133" s="330">
        <v>1064</v>
      </c>
      <c r="O133" s="331">
        <v>1138</v>
      </c>
      <c r="P133" s="39"/>
      <c r="R133" s="6"/>
      <c r="S133" s="782"/>
      <c r="T133" s="817"/>
      <c r="U133" s="818"/>
      <c r="V133" s="819"/>
      <c r="W133" s="819"/>
      <c r="X133" s="819"/>
      <c r="Y133" s="813"/>
      <c r="Z133" s="817"/>
      <c r="AA133" s="817"/>
      <c r="AB133" s="817"/>
      <c r="AC133" s="817"/>
      <c r="AD133" s="817"/>
      <c r="AE133" s="760"/>
      <c r="AF133" s="760"/>
      <c r="AG133" s="760"/>
      <c r="AH133" s="760"/>
      <c r="AI133" s="760"/>
      <c r="AJ133" s="760"/>
      <c r="AK133" s="760"/>
      <c r="AL133" s="760"/>
    </row>
    <row r="134" spans="1:38" s="20" customFormat="1" ht="17.25" customHeight="1" x14ac:dyDescent="0.15">
      <c r="A134" s="503" t="s">
        <v>65</v>
      </c>
      <c r="B134" s="16" t="s">
        <v>239</v>
      </c>
      <c r="C134" s="17">
        <f>SUM(D134:O134)</f>
        <v>389165</v>
      </c>
      <c r="D134" s="18">
        <v>32811</v>
      </c>
      <c r="E134" s="19">
        <v>30205</v>
      </c>
      <c r="F134" s="19">
        <v>27955</v>
      </c>
      <c r="G134" s="19">
        <v>23953</v>
      </c>
      <c r="H134" s="19">
        <v>22475</v>
      </c>
      <c r="I134" s="19">
        <v>24311</v>
      </c>
      <c r="J134" s="19">
        <v>30144</v>
      </c>
      <c r="K134" s="19">
        <v>32502</v>
      </c>
      <c r="L134" s="19">
        <v>33599</v>
      </c>
      <c r="M134" s="19">
        <v>40009</v>
      </c>
      <c r="N134" s="19">
        <v>41618</v>
      </c>
      <c r="O134" s="295">
        <v>49583</v>
      </c>
      <c r="P134" s="46"/>
      <c r="Q134" s="41"/>
      <c r="R134" s="6"/>
      <c r="S134" s="782"/>
      <c r="T134" s="817"/>
      <c r="U134" s="818"/>
      <c r="V134" s="819"/>
      <c r="W134" s="819"/>
      <c r="X134" s="819"/>
      <c r="Y134" s="813"/>
      <c r="Z134" s="771"/>
      <c r="AA134" s="771"/>
      <c r="AB134" s="771"/>
      <c r="AC134" s="771"/>
      <c r="AD134" s="771"/>
      <c r="AE134" s="759"/>
      <c r="AF134" s="759"/>
      <c r="AG134" s="759"/>
      <c r="AH134" s="759"/>
      <c r="AI134" s="759"/>
      <c r="AJ134" s="759"/>
      <c r="AK134" s="759"/>
      <c r="AL134" s="759"/>
    </row>
    <row r="135" spans="1:38" s="20" customFormat="1" ht="17.25" customHeight="1" x14ac:dyDescent="0.15">
      <c r="A135" s="509" t="s">
        <v>66</v>
      </c>
      <c r="B135" s="23" t="s">
        <v>15</v>
      </c>
      <c r="C135" s="24">
        <f>SUM(D135:O135)</f>
        <v>191118904</v>
      </c>
      <c r="D135" s="25">
        <v>16628989</v>
      </c>
      <c r="E135" s="26">
        <v>16314692</v>
      </c>
      <c r="F135" s="26">
        <v>15786465</v>
      </c>
      <c r="G135" s="26">
        <v>13100110</v>
      </c>
      <c r="H135" s="26">
        <v>11538465</v>
      </c>
      <c r="I135" s="26">
        <v>13240703</v>
      </c>
      <c r="J135" s="26">
        <v>16443902</v>
      </c>
      <c r="K135" s="26">
        <v>18099623</v>
      </c>
      <c r="L135" s="26">
        <v>16924587</v>
      </c>
      <c r="M135" s="26">
        <v>15336532</v>
      </c>
      <c r="N135" s="26">
        <v>15129768</v>
      </c>
      <c r="O135" s="296">
        <v>22575068</v>
      </c>
      <c r="P135" s="46"/>
      <c r="Q135" s="41"/>
      <c r="R135" s="3"/>
      <c r="S135" s="782"/>
      <c r="T135" s="817"/>
      <c r="U135" s="818"/>
      <c r="V135" s="819"/>
      <c r="W135" s="819"/>
      <c r="X135" s="819"/>
      <c r="Y135" s="813"/>
      <c r="Z135" s="771"/>
      <c r="AA135" s="771"/>
      <c r="AB135" s="771"/>
      <c r="AC135" s="771"/>
      <c r="AD135" s="771"/>
      <c r="AE135" s="759"/>
      <c r="AF135" s="759"/>
      <c r="AG135" s="759"/>
      <c r="AH135" s="759"/>
      <c r="AI135" s="759"/>
      <c r="AJ135" s="759"/>
      <c r="AK135" s="759"/>
      <c r="AL135" s="759"/>
    </row>
    <row r="136" spans="1:38" s="20" customFormat="1" ht="17.25" customHeight="1" thickBot="1" x14ac:dyDescent="0.2">
      <c r="A136" s="510" t="s">
        <v>66</v>
      </c>
      <c r="B136" s="504" t="s">
        <v>240</v>
      </c>
      <c r="C136" s="505">
        <f>C135/C134</f>
        <v>491.0999293358858</v>
      </c>
      <c r="D136" s="506">
        <v>507</v>
      </c>
      <c r="E136" s="507">
        <v>540</v>
      </c>
      <c r="F136" s="507">
        <v>565</v>
      </c>
      <c r="G136" s="507">
        <v>547</v>
      </c>
      <c r="H136" s="507">
        <v>513</v>
      </c>
      <c r="I136" s="507">
        <v>545</v>
      </c>
      <c r="J136" s="507">
        <v>546</v>
      </c>
      <c r="K136" s="507">
        <v>557</v>
      </c>
      <c r="L136" s="507">
        <v>504</v>
      </c>
      <c r="M136" s="507">
        <v>383</v>
      </c>
      <c r="N136" s="507">
        <v>364</v>
      </c>
      <c r="O136" s="508">
        <v>455</v>
      </c>
      <c r="P136" s="46"/>
      <c r="Q136" s="41"/>
      <c r="R136" s="3"/>
      <c r="S136" s="782"/>
      <c r="T136" s="817"/>
      <c r="U136" s="818"/>
      <c r="V136" s="819"/>
      <c r="W136" s="819"/>
      <c r="X136" s="819"/>
      <c r="Y136" s="813"/>
      <c r="Z136" s="771"/>
      <c r="AA136" s="771"/>
      <c r="AB136" s="771"/>
      <c r="AC136" s="771"/>
      <c r="AD136" s="771"/>
      <c r="AE136" s="759"/>
      <c r="AF136" s="759"/>
      <c r="AG136" s="759"/>
      <c r="AH136" s="759"/>
      <c r="AI136" s="759"/>
      <c r="AJ136" s="759"/>
      <c r="AK136" s="759"/>
      <c r="AL136" s="759"/>
    </row>
    <row r="137" spans="1:38" ht="17.25" customHeight="1" x14ac:dyDescent="0.15">
      <c r="A137" s="32" t="s">
        <v>67</v>
      </c>
      <c r="B137" s="332" t="s">
        <v>239</v>
      </c>
      <c r="C137" s="321">
        <f>SUM(D137:O137)</f>
        <v>21051</v>
      </c>
      <c r="D137" s="322">
        <v>7</v>
      </c>
      <c r="E137" s="323">
        <v>0</v>
      </c>
      <c r="F137" s="323">
        <v>4</v>
      </c>
      <c r="G137" s="323">
        <v>0</v>
      </c>
      <c r="H137" s="323">
        <v>0</v>
      </c>
      <c r="I137" s="496">
        <v>11</v>
      </c>
      <c r="J137" s="324">
        <v>624</v>
      </c>
      <c r="K137" s="323">
        <v>6128</v>
      </c>
      <c r="L137" s="323">
        <v>9796</v>
      </c>
      <c r="M137" s="323">
        <v>3395</v>
      </c>
      <c r="N137" s="323">
        <v>933</v>
      </c>
      <c r="O137" s="325">
        <v>153</v>
      </c>
      <c r="P137" s="35"/>
      <c r="Q137" s="41"/>
      <c r="R137" s="3"/>
      <c r="S137" s="782"/>
      <c r="T137" s="817"/>
      <c r="U137" s="818"/>
      <c r="V137" s="819"/>
      <c r="W137" s="819"/>
      <c r="X137" s="819"/>
      <c r="Y137" s="813"/>
    </row>
    <row r="138" spans="1:38" ht="17.25" customHeight="1" x14ac:dyDescent="0.15">
      <c r="A138" s="34" t="s">
        <v>68</v>
      </c>
      <c r="B138" s="304" t="s">
        <v>15</v>
      </c>
      <c r="C138" s="305">
        <f>SUM(D138:O138)</f>
        <v>8396312</v>
      </c>
      <c r="D138" s="306">
        <v>2271</v>
      </c>
      <c r="E138" s="307">
        <v>71</v>
      </c>
      <c r="F138" s="307">
        <v>1215</v>
      </c>
      <c r="G138" s="307">
        <v>0</v>
      </c>
      <c r="H138" s="307">
        <v>0</v>
      </c>
      <c r="I138" s="63">
        <v>13651</v>
      </c>
      <c r="J138" s="308">
        <v>473194</v>
      </c>
      <c r="K138" s="307">
        <v>3072024</v>
      </c>
      <c r="L138" s="307">
        <v>3281988</v>
      </c>
      <c r="M138" s="307">
        <v>1175114</v>
      </c>
      <c r="N138" s="307">
        <v>314915</v>
      </c>
      <c r="O138" s="309">
        <v>61869</v>
      </c>
      <c r="P138" s="35"/>
      <c r="Q138" s="20"/>
      <c r="S138" s="781"/>
      <c r="T138" s="771"/>
      <c r="U138" s="829"/>
      <c r="V138" s="830"/>
      <c r="W138" s="830"/>
      <c r="X138" s="830"/>
      <c r="Y138" s="812"/>
    </row>
    <row r="139" spans="1:38" ht="17.25" customHeight="1" x14ac:dyDescent="0.15">
      <c r="A139" s="36" t="s">
        <v>68</v>
      </c>
      <c r="B139" s="310" t="s">
        <v>240</v>
      </c>
      <c r="C139" s="311">
        <f>C138/C137</f>
        <v>398.85573131917721</v>
      </c>
      <c r="D139" s="312">
        <v>322</v>
      </c>
      <c r="E139" s="313">
        <v>339</v>
      </c>
      <c r="F139" s="313">
        <v>308</v>
      </c>
      <c r="G139" s="313">
        <v>0</v>
      </c>
      <c r="H139" s="313">
        <v>0</v>
      </c>
      <c r="I139" s="281">
        <v>1277</v>
      </c>
      <c r="J139" s="313">
        <v>758</v>
      </c>
      <c r="K139" s="313">
        <v>501</v>
      </c>
      <c r="L139" s="313">
        <v>335</v>
      </c>
      <c r="M139" s="313">
        <v>346</v>
      </c>
      <c r="N139" s="313">
        <v>338</v>
      </c>
      <c r="O139" s="314">
        <v>406</v>
      </c>
      <c r="P139" s="35"/>
      <c r="Q139" s="20"/>
      <c r="S139" s="781"/>
      <c r="T139" s="833"/>
      <c r="U139" s="829"/>
      <c r="V139" s="830"/>
      <c r="W139" s="830"/>
      <c r="X139" s="830"/>
      <c r="Y139" s="812"/>
    </row>
    <row r="140" spans="1:38" ht="17.25" customHeight="1" x14ac:dyDescent="0.15">
      <c r="A140" s="37" t="s">
        <v>69</v>
      </c>
      <c r="B140" s="315" t="s">
        <v>239</v>
      </c>
      <c r="C140" s="305">
        <f>SUM(D140:O140)</f>
        <v>7486</v>
      </c>
      <c r="D140" s="306">
        <v>0</v>
      </c>
      <c r="E140" s="333">
        <v>0</v>
      </c>
      <c r="F140" s="333">
        <v>0</v>
      </c>
      <c r="G140" s="333">
        <v>0</v>
      </c>
      <c r="H140" s="333">
        <v>0</v>
      </c>
      <c r="I140" s="496">
        <v>11</v>
      </c>
      <c r="J140" s="308">
        <v>616</v>
      </c>
      <c r="K140" s="307">
        <v>5581</v>
      </c>
      <c r="L140" s="307">
        <v>1276</v>
      </c>
      <c r="M140" s="307">
        <v>2</v>
      </c>
      <c r="N140" s="307">
        <v>0</v>
      </c>
      <c r="O140" s="309">
        <v>0</v>
      </c>
      <c r="P140" s="35"/>
      <c r="Q140" s="20"/>
      <c r="S140" s="781"/>
      <c r="T140" s="771"/>
      <c r="U140" s="829"/>
      <c r="V140" s="830"/>
      <c r="W140" s="830"/>
      <c r="X140" s="830"/>
      <c r="Y140" s="812"/>
    </row>
    <row r="141" spans="1:38" ht="17.25" customHeight="1" x14ac:dyDescent="0.15">
      <c r="A141" s="34" t="s">
        <v>70</v>
      </c>
      <c r="B141" s="304" t="s">
        <v>15</v>
      </c>
      <c r="C141" s="305">
        <f>SUM(D141:O141)</f>
        <v>3703987</v>
      </c>
      <c r="D141" s="306">
        <v>0</v>
      </c>
      <c r="E141" s="333">
        <v>0</v>
      </c>
      <c r="F141" s="333">
        <v>0</v>
      </c>
      <c r="G141" s="333">
        <v>0</v>
      </c>
      <c r="H141" s="333">
        <v>0</v>
      </c>
      <c r="I141" s="63">
        <v>13651</v>
      </c>
      <c r="J141" s="308">
        <v>468590</v>
      </c>
      <c r="K141" s="307">
        <v>2798826</v>
      </c>
      <c r="L141" s="307">
        <v>422478</v>
      </c>
      <c r="M141" s="307">
        <v>432</v>
      </c>
      <c r="N141" s="307">
        <v>10</v>
      </c>
      <c r="O141" s="309">
        <v>0</v>
      </c>
      <c r="P141" s="35"/>
      <c r="Q141" s="20"/>
      <c r="S141" s="781"/>
      <c r="T141" s="771"/>
      <c r="U141" s="829"/>
      <c r="V141" s="830"/>
      <c r="W141" s="830"/>
      <c r="X141" s="830"/>
      <c r="Y141" s="812"/>
    </row>
    <row r="142" spans="1:38" ht="17.25" customHeight="1" x14ac:dyDescent="0.15">
      <c r="A142" s="36" t="s">
        <v>70</v>
      </c>
      <c r="B142" s="310" t="s">
        <v>240</v>
      </c>
      <c r="C142" s="311">
        <f>C141/C140</f>
        <v>494.78853860539675</v>
      </c>
      <c r="D142" s="312">
        <v>0</v>
      </c>
      <c r="E142" s="334">
        <v>0</v>
      </c>
      <c r="F142" s="334">
        <v>0</v>
      </c>
      <c r="G142" s="334">
        <v>0</v>
      </c>
      <c r="H142" s="334">
        <v>0</v>
      </c>
      <c r="I142" s="281">
        <v>1277</v>
      </c>
      <c r="J142" s="313">
        <v>761</v>
      </c>
      <c r="K142" s="313">
        <v>501</v>
      </c>
      <c r="L142" s="313">
        <v>331</v>
      </c>
      <c r="M142" s="313">
        <v>260</v>
      </c>
      <c r="N142" s="313">
        <v>194</v>
      </c>
      <c r="O142" s="314">
        <v>0</v>
      </c>
      <c r="P142" s="35"/>
      <c r="Q142" s="20"/>
      <c r="S142" s="781"/>
      <c r="T142" s="771"/>
      <c r="U142" s="829"/>
      <c r="V142" s="830"/>
      <c r="W142" s="830"/>
      <c r="X142" s="830"/>
      <c r="Y142" s="812"/>
    </row>
    <row r="143" spans="1:38" ht="17.25" customHeight="1" x14ac:dyDescent="0.15">
      <c r="A143" s="37" t="s">
        <v>71</v>
      </c>
      <c r="B143" s="315" t="s">
        <v>239</v>
      </c>
      <c r="C143" s="305">
        <f>SUM(D143:O143)</f>
        <v>6480</v>
      </c>
      <c r="D143" s="306">
        <v>0</v>
      </c>
      <c r="E143" s="333">
        <v>0</v>
      </c>
      <c r="F143" s="333">
        <v>0</v>
      </c>
      <c r="G143" s="333">
        <v>0</v>
      </c>
      <c r="H143" s="333">
        <v>0</v>
      </c>
      <c r="I143" s="333">
        <v>0</v>
      </c>
      <c r="J143" s="333">
        <v>0</v>
      </c>
      <c r="K143" s="307">
        <v>342</v>
      </c>
      <c r="L143" s="307">
        <v>5936</v>
      </c>
      <c r="M143" s="307">
        <v>202</v>
      </c>
      <c r="N143" s="307">
        <v>0</v>
      </c>
      <c r="O143" s="309">
        <v>0</v>
      </c>
      <c r="P143" s="35"/>
      <c r="Q143" s="20"/>
      <c r="S143" s="781"/>
      <c r="T143" s="771"/>
      <c r="U143" s="829"/>
      <c r="V143" s="830"/>
      <c r="W143" s="830"/>
      <c r="X143" s="830"/>
      <c r="Y143" s="812"/>
    </row>
    <row r="144" spans="1:38" ht="17.25" customHeight="1" x14ac:dyDescent="0.15">
      <c r="A144" s="34" t="s">
        <v>72</v>
      </c>
      <c r="B144" s="304" t="s">
        <v>15</v>
      </c>
      <c r="C144" s="305">
        <f>SUM(D144:O144)</f>
        <v>2104226</v>
      </c>
      <c r="D144" s="306">
        <v>0</v>
      </c>
      <c r="E144" s="333">
        <v>0</v>
      </c>
      <c r="F144" s="333">
        <v>0</v>
      </c>
      <c r="G144" s="333">
        <v>0</v>
      </c>
      <c r="H144" s="333">
        <v>0</v>
      </c>
      <c r="I144" s="333">
        <v>0</v>
      </c>
      <c r="J144" s="333">
        <v>0</v>
      </c>
      <c r="K144" s="307">
        <v>144918</v>
      </c>
      <c r="L144" s="307">
        <v>1901242</v>
      </c>
      <c r="M144" s="307">
        <v>58066</v>
      </c>
      <c r="N144" s="307">
        <v>0</v>
      </c>
      <c r="O144" s="309">
        <v>0</v>
      </c>
      <c r="P144" s="35"/>
    </row>
    <row r="145" spans="1:16" ht="17.25" customHeight="1" x14ac:dyDescent="0.15">
      <c r="A145" s="36" t="s">
        <v>72</v>
      </c>
      <c r="B145" s="310" t="s">
        <v>240</v>
      </c>
      <c r="C145" s="311">
        <f>C144/C143</f>
        <v>324.72623456790126</v>
      </c>
      <c r="D145" s="312">
        <v>0</v>
      </c>
      <c r="E145" s="334">
        <v>0</v>
      </c>
      <c r="F145" s="334">
        <v>0</v>
      </c>
      <c r="G145" s="334">
        <v>0</v>
      </c>
      <c r="H145" s="334">
        <v>0</v>
      </c>
      <c r="I145" s="334">
        <v>0</v>
      </c>
      <c r="J145" s="334">
        <v>0</v>
      </c>
      <c r="K145" s="313">
        <v>424</v>
      </c>
      <c r="L145" s="313">
        <v>320</v>
      </c>
      <c r="M145" s="313">
        <v>288</v>
      </c>
      <c r="N145" s="313">
        <v>0</v>
      </c>
      <c r="O145" s="314">
        <v>0</v>
      </c>
      <c r="P145" s="35"/>
    </row>
    <row r="146" spans="1:16" ht="17.25" customHeight="1" x14ac:dyDescent="0.15">
      <c r="A146" s="37" t="s">
        <v>73</v>
      </c>
      <c r="B146" s="315" t="s">
        <v>239</v>
      </c>
      <c r="C146" s="305">
        <f>SUM(D146:O146)</f>
        <v>1862</v>
      </c>
      <c r="D146" s="306">
        <v>0</v>
      </c>
      <c r="E146" s="333">
        <v>0</v>
      </c>
      <c r="F146" s="333">
        <v>0</v>
      </c>
      <c r="G146" s="333">
        <v>0</v>
      </c>
      <c r="H146" s="333">
        <v>0</v>
      </c>
      <c r="I146" s="333">
        <v>0</v>
      </c>
      <c r="J146" s="333">
        <v>0</v>
      </c>
      <c r="K146" s="307">
        <v>5</v>
      </c>
      <c r="L146" s="307">
        <v>535</v>
      </c>
      <c r="M146" s="307">
        <v>1261</v>
      </c>
      <c r="N146" s="307">
        <v>61</v>
      </c>
      <c r="O146" s="309">
        <v>0</v>
      </c>
      <c r="P146" s="35"/>
    </row>
    <row r="147" spans="1:16" ht="17.25" customHeight="1" x14ac:dyDescent="0.15">
      <c r="A147" s="34" t="s">
        <v>74</v>
      </c>
      <c r="B147" s="304" t="s">
        <v>15</v>
      </c>
      <c r="C147" s="305">
        <f>SUM(D147:O147)</f>
        <v>531148</v>
      </c>
      <c r="D147" s="306">
        <v>0</v>
      </c>
      <c r="E147" s="333">
        <v>0</v>
      </c>
      <c r="F147" s="333">
        <v>0</v>
      </c>
      <c r="G147" s="333">
        <v>0</v>
      </c>
      <c r="H147" s="333">
        <v>0</v>
      </c>
      <c r="I147" s="333">
        <v>0</v>
      </c>
      <c r="J147" s="333">
        <v>0</v>
      </c>
      <c r="K147" s="307">
        <v>2611</v>
      </c>
      <c r="L147" s="307">
        <v>134134</v>
      </c>
      <c r="M147" s="307">
        <v>375647</v>
      </c>
      <c r="N147" s="307">
        <v>18677</v>
      </c>
      <c r="O147" s="309">
        <v>79</v>
      </c>
      <c r="P147" s="35"/>
    </row>
    <row r="148" spans="1:16" ht="17.25" customHeight="1" x14ac:dyDescent="0.15">
      <c r="A148" s="36" t="s">
        <v>74</v>
      </c>
      <c r="B148" s="310" t="s">
        <v>240</v>
      </c>
      <c r="C148" s="311">
        <f>C147/C146</f>
        <v>285.25671321160041</v>
      </c>
      <c r="D148" s="312">
        <v>0</v>
      </c>
      <c r="E148" s="334">
        <v>0</v>
      </c>
      <c r="F148" s="334">
        <v>0</v>
      </c>
      <c r="G148" s="334">
        <v>0</v>
      </c>
      <c r="H148" s="334">
        <v>0</v>
      </c>
      <c r="I148" s="334">
        <v>0</v>
      </c>
      <c r="J148" s="334">
        <v>0</v>
      </c>
      <c r="K148" s="313">
        <v>540</v>
      </c>
      <c r="L148" s="313">
        <v>251</v>
      </c>
      <c r="M148" s="313">
        <v>298</v>
      </c>
      <c r="N148" s="313">
        <v>308</v>
      </c>
      <c r="O148" s="314">
        <v>278</v>
      </c>
      <c r="P148" s="35"/>
    </row>
    <row r="149" spans="1:16" ht="17.25" customHeight="1" x14ac:dyDescent="0.15">
      <c r="A149" s="37" t="s">
        <v>75</v>
      </c>
      <c r="B149" s="315" t="s">
        <v>239</v>
      </c>
      <c r="C149" s="305">
        <f>SUM(D149:O149)</f>
        <v>24424</v>
      </c>
      <c r="D149" s="306">
        <v>282</v>
      </c>
      <c r="E149" s="333">
        <v>73</v>
      </c>
      <c r="F149" s="307">
        <v>1</v>
      </c>
      <c r="G149" s="307">
        <v>0</v>
      </c>
      <c r="H149" s="307">
        <v>0</v>
      </c>
      <c r="I149" s="63">
        <v>0</v>
      </c>
      <c r="J149" s="308">
        <v>19</v>
      </c>
      <c r="K149" s="307">
        <v>57</v>
      </c>
      <c r="L149" s="307">
        <v>2728</v>
      </c>
      <c r="M149" s="307">
        <v>10268</v>
      </c>
      <c r="N149" s="307">
        <v>7968</v>
      </c>
      <c r="O149" s="309">
        <v>3028</v>
      </c>
      <c r="P149" s="35"/>
    </row>
    <row r="150" spans="1:16" ht="17.25" customHeight="1" x14ac:dyDescent="0.15">
      <c r="A150" s="34" t="s">
        <v>76</v>
      </c>
      <c r="B150" s="304" t="s">
        <v>15</v>
      </c>
      <c r="C150" s="305">
        <f>SUM(D150:O150)</f>
        <v>6739118</v>
      </c>
      <c r="D150" s="306">
        <v>137587</v>
      </c>
      <c r="E150" s="333">
        <v>40716</v>
      </c>
      <c r="F150" s="307">
        <v>620</v>
      </c>
      <c r="G150" s="307">
        <v>0</v>
      </c>
      <c r="H150" s="307">
        <v>0</v>
      </c>
      <c r="I150" s="63">
        <v>265</v>
      </c>
      <c r="J150" s="308">
        <v>12341</v>
      </c>
      <c r="K150" s="307">
        <v>40968</v>
      </c>
      <c r="L150" s="307">
        <v>1045452</v>
      </c>
      <c r="M150" s="307">
        <v>2795898</v>
      </c>
      <c r="N150" s="307">
        <v>1884434</v>
      </c>
      <c r="O150" s="309">
        <v>780837</v>
      </c>
      <c r="P150" s="35"/>
    </row>
    <row r="151" spans="1:16" ht="17.25" customHeight="1" x14ac:dyDescent="0.15">
      <c r="A151" s="36" t="s">
        <v>76</v>
      </c>
      <c r="B151" s="310" t="s">
        <v>240</v>
      </c>
      <c r="C151" s="311">
        <f>C150/C149</f>
        <v>275.92196200458568</v>
      </c>
      <c r="D151" s="312">
        <v>488</v>
      </c>
      <c r="E151" s="334">
        <v>561</v>
      </c>
      <c r="F151" s="313">
        <v>459</v>
      </c>
      <c r="G151" s="313">
        <v>0</v>
      </c>
      <c r="H151" s="313">
        <v>0</v>
      </c>
      <c r="I151" s="281">
        <v>1087</v>
      </c>
      <c r="J151" s="313">
        <v>641</v>
      </c>
      <c r="K151" s="313">
        <v>724</v>
      </c>
      <c r="L151" s="313">
        <v>383</v>
      </c>
      <c r="M151" s="313">
        <v>272</v>
      </c>
      <c r="N151" s="313">
        <v>236</v>
      </c>
      <c r="O151" s="314">
        <v>258</v>
      </c>
      <c r="P151" s="35"/>
    </row>
    <row r="152" spans="1:16" ht="17.25" customHeight="1" x14ac:dyDescent="0.15">
      <c r="A152" s="37" t="s">
        <v>77</v>
      </c>
      <c r="B152" s="315" t="s">
        <v>239</v>
      </c>
      <c r="C152" s="305">
        <f>SUM(D152:O152)</f>
        <v>13207</v>
      </c>
      <c r="D152" s="306">
        <v>78</v>
      </c>
      <c r="E152" s="307">
        <v>25</v>
      </c>
      <c r="F152" s="307">
        <v>1</v>
      </c>
      <c r="G152" s="307">
        <v>4</v>
      </c>
      <c r="H152" s="307">
        <v>85</v>
      </c>
      <c r="I152" s="63">
        <v>444</v>
      </c>
      <c r="J152" s="308">
        <v>1111</v>
      </c>
      <c r="K152" s="307">
        <v>3334</v>
      </c>
      <c r="L152" s="307">
        <v>4459</v>
      </c>
      <c r="M152" s="307">
        <v>2608</v>
      </c>
      <c r="N152" s="307">
        <v>691</v>
      </c>
      <c r="O152" s="309">
        <v>367</v>
      </c>
      <c r="P152" s="35"/>
    </row>
    <row r="153" spans="1:16" ht="17.25" customHeight="1" x14ac:dyDescent="0.15">
      <c r="A153" s="34" t="s">
        <v>78</v>
      </c>
      <c r="B153" s="304" t="s">
        <v>15</v>
      </c>
      <c r="C153" s="305">
        <f>SUM(D153:O153)</f>
        <v>21559609</v>
      </c>
      <c r="D153" s="306">
        <v>150366</v>
      </c>
      <c r="E153" s="307">
        <v>20050</v>
      </c>
      <c r="F153" s="307">
        <v>1307</v>
      </c>
      <c r="G153" s="307">
        <v>23430</v>
      </c>
      <c r="H153" s="307">
        <v>309841</v>
      </c>
      <c r="I153" s="63">
        <v>1046989</v>
      </c>
      <c r="J153" s="308">
        <v>2299474</v>
      </c>
      <c r="K153" s="307">
        <v>5097346</v>
      </c>
      <c r="L153" s="307">
        <v>6574100</v>
      </c>
      <c r="M153" s="307">
        <v>3969609</v>
      </c>
      <c r="N153" s="307">
        <v>1254361</v>
      </c>
      <c r="O153" s="309">
        <v>812736</v>
      </c>
      <c r="P153" s="35"/>
    </row>
    <row r="154" spans="1:16" ht="17.25" customHeight="1" x14ac:dyDescent="0.15">
      <c r="A154" s="36" t="s">
        <v>78</v>
      </c>
      <c r="B154" s="310" t="s">
        <v>240</v>
      </c>
      <c r="C154" s="311">
        <f>C153/C152</f>
        <v>1632.4380252896192</v>
      </c>
      <c r="D154" s="312">
        <v>1928</v>
      </c>
      <c r="E154" s="313">
        <v>814</v>
      </c>
      <c r="F154" s="313">
        <v>1247</v>
      </c>
      <c r="G154" s="313">
        <v>6236</v>
      </c>
      <c r="H154" s="313">
        <v>3646</v>
      </c>
      <c r="I154" s="281">
        <v>2357</v>
      </c>
      <c r="J154" s="313">
        <v>2070</v>
      </c>
      <c r="K154" s="313">
        <v>1529</v>
      </c>
      <c r="L154" s="313">
        <v>1474</v>
      </c>
      <c r="M154" s="313">
        <v>1522</v>
      </c>
      <c r="N154" s="313">
        <v>1816</v>
      </c>
      <c r="O154" s="314">
        <v>2213</v>
      </c>
      <c r="P154" s="35"/>
    </row>
    <row r="155" spans="1:16" ht="17.25" customHeight="1" x14ac:dyDescent="0.15">
      <c r="A155" s="37" t="s">
        <v>79</v>
      </c>
      <c r="B155" s="315" t="s">
        <v>239</v>
      </c>
      <c r="C155" s="305">
        <f>SUM(D155:O155)</f>
        <v>24511</v>
      </c>
      <c r="D155" s="306">
        <v>3551</v>
      </c>
      <c r="E155" s="307">
        <v>4550</v>
      </c>
      <c r="F155" s="307">
        <v>5997</v>
      </c>
      <c r="G155" s="307">
        <v>4655</v>
      </c>
      <c r="H155" s="307">
        <v>2359</v>
      </c>
      <c r="I155" s="63">
        <v>249</v>
      </c>
      <c r="J155" s="308">
        <v>40</v>
      </c>
      <c r="K155" s="307">
        <v>21</v>
      </c>
      <c r="L155" s="307">
        <v>23</v>
      </c>
      <c r="M155" s="307">
        <v>29</v>
      </c>
      <c r="N155" s="307">
        <v>666</v>
      </c>
      <c r="O155" s="309">
        <v>2371</v>
      </c>
      <c r="P155" s="35"/>
    </row>
    <row r="156" spans="1:16" ht="17.25" customHeight="1" x14ac:dyDescent="0.15">
      <c r="A156" s="34" t="s">
        <v>80</v>
      </c>
      <c r="B156" s="304" t="s">
        <v>15</v>
      </c>
      <c r="C156" s="305">
        <f>SUM(D156:O156)</f>
        <v>36012690</v>
      </c>
      <c r="D156" s="306">
        <v>6507886</v>
      </c>
      <c r="E156" s="307">
        <v>6975611</v>
      </c>
      <c r="F156" s="307">
        <v>7453590</v>
      </c>
      <c r="G156" s="307">
        <v>5307681</v>
      </c>
      <c r="H156" s="307">
        <v>2314394</v>
      </c>
      <c r="I156" s="63">
        <v>302844</v>
      </c>
      <c r="J156" s="308">
        <v>82904</v>
      </c>
      <c r="K156" s="307">
        <v>49692</v>
      </c>
      <c r="L156" s="307">
        <v>62258</v>
      </c>
      <c r="M156" s="307">
        <v>96945</v>
      </c>
      <c r="N156" s="307">
        <v>1452350</v>
      </c>
      <c r="O156" s="309">
        <v>5406535</v>
      </c>
      <c r="P156" s="35"/>
    </row>
    <row r="157" spans="1:16" ht="17.25" customHeight="1" x14ac:dyDescent="0.15">
      <c r="A157" s="36" t="s">
        <v>80</v>
      </c>
      <c r="B157" s="310" t="s">
        <v>240</v>
      </c>
      <c r="C157" s="311">
        <f>C156/C155</f>
        <v>1469.2460527926237</v>
      </c>
      <c r="D157" s="312">
        <v>1833</v>
      </c>
      <c r="E157" s="313">
        <v>1533</v>
      </c>
      <c r="F157" s="313">
        <v>1243</v>
      </c>
      <c r="G157" s="313">
        <v>1140</v>
      </c>
      <c r="H157" s="313">
        <v>981</v>
      </c>
      <c r="I157" s="281">
        <v>1218</v>
      </c>
      <c r="J157" s="313">
        <v>2062</v>
      </c>
      <c r="K157" s="313">
        <v>2416</v>
      </c>
      <c r="L157" s="313">
        <v>2688</v>
      </c>
      <c r="M157" s="313">
        <v>3394</v>
      </c>
      <c r="N157" s="313">
        <v>2180</v>
      </c>
      <c r="O157" s="314">
        <v>2281</v>
      </c>
      <c r="P157" s="35"/>
    </row>
    <row r="158" spans="1:16" ht="17.25" customHeight="1" x14ac:dyDescent="0.15">
      <c r="A158" s="37" t="s">
        <v>81</v>
      </c>
      <c r="B158" s="315" t="s">
        <v>239</v>
      </c>
      <c r="C158" s="305">
        <f>SUM(D158:O158)</f>
        <v>10952</v>
      </c>
      <c r="D158" s="306">
        <v>1637</v>
      </c>
      <c r="E158" s="307">
        <v>2067</v>
      </c>
      <c r="F158" s="307">
        <v>2501</v>
      </c>
      <c r="G158" s="307">
        <v>2160</v>
      </c>
      <c r="H158" s="307">
        <v>1303</v>
      </c>
      <c r="I158" s="63">
        <v>62</v>
      </c>
      <c r="J158" s="308">
        <v>0</v>
      </c>
      <c r="K158" s="307">
        <v>0</v>
      </c>
      <c r="L158" s="307">
        <v>0</v>
      </c>
      <c r="M158" s="307">
        <v>4</v>
      </c>
      <c r="N158" s="307">
        <v>308</v>
      </c>
      <c r="O158" s="309">
        <v>910</v>
      </c>
      <c r="P158" s="35"/>
    </row>
    <row r="159" spans="1:16" ht="17.25" customHeight="1" x14ac:dyDescent="0.15">
      <c r="A159" s="34" t="s">
        <v>81</v>
      </c>
      <c r="B159" s="304" t="s">
        <v>15</v>
      </c>
      <c r="C159" s="305">
        <f>SUM(D159:O159)</f>
        <v>14929753</v>
      </c>
      <c r="D159" s="306">
        <v>2701230</v>
      </c>
      <c r="E159" s="307">
        <v>2968394</v>
      </c>
      <c r="F159" s="307">
        <v>2972586</v>
      </c>
      <c r="G159" s="307">
        <v>2356396</v>
      </c>
      <c r="H159" s="307">
        <v>1206325</v>
      </c>
      <c r="I159" s="63">
        <v>56448</v>
      </c>
      <c r="J159" s="308">
        <v>93</v>
      </c>
      <c r="K159" s="307">
        <v>0</v>
      </c>
      <c r="L159" s="307">
        <v>0</v>
      </c>
      <c r="M159" s="307">
        <v>18611</v>
      </c>
      <c r="N159" s="307">
        <v>634982</v>
      </c>
      <c r="O159" s="309">
        <v>2014688</v>
      </c>
      <c r="P159" s="35"/>
    </row>
    <row r="160" spans="1:16" ht="17.25" customHeight="1" x14ac:dyDescent="0.15">
      <c r="A160" s="36" t="s">
        <v>81</v>
      </c>
      <c r="B160" s="310" t="s">
        <v>240</v>
      </c>
      <c r="C160" s="311">
        <f>C159/C158</f>
        <v>1363.1987764791818</v>
      </c>
      <c r="D160" s="312">
        <v>1651</v>
      </c>
      <c r="E160" s="313">
        <v>1436</v>
      </c>
      <c r="F160" s="313">
        <v>1189</v>
      </c>
      <c r="G160" s="313">
        <v>1019</v>
      </c>
      <c r="H160" s="313">
        <v>926</v>
      </c>
      <c r="I160" s="281">
        <v>913</v>
      </c>
      <c r="J160" s="313">
        <v>1393</v>
      </c>
      <c r="K160" s="313">
        <v>0</v>
      </c>
      <c r="L160" s="313">
        <v>0</v>
      </c>
      <c r="M160" s="313">
        <v>4510</v>
      </c>
      <c r="N160" s="313">
        <v>2061</v>
      </c>
      <c r="O160" s="314">
        <v>2213</v>
      </c>
      <c r="P160" s="35"/>
    </row>
    <row r="161" spans="1:16" ht="17.25" customHeight="1" x14ac:dyDescent="0.15">
      <c r="A161" s="37" t="s">
        <v>82</v>
      </c>
      <c r="B161" s="315" t="s">
        <v>239</v>
      </c>
      <c r="C161" s="305">
        <f>SUM(D161:O161)</f>
        <v>15818</v>
      </c>
      <c r="D161" s="306">
        <v>263</v>
      </c>
      <c r="E161" s="307">
        <v>244</v>
      </c>
      <c r="F161" s="307">
        <v>273</v>
      </c>
      <c r="G161" s="307">
        <v>872</v>
      </c>
      <c r="H161" s="307">
        <v>2922</v>
      </c>
      <c r="I161" s="63">
        <v>3872</v>
      </c>
      <c r="J161" s="308">
        <v>3059</v>
      </c>
      <c r="K161" s="307">
        <v>1817</v>
      </c>
      <c r="L161" s="307">
        <v>869</v>
      </c>
      <c r="M161" s="307">
        <v>712</v>
      </c>
      <c r="N161" s="307">
        <v>391</v>
      </c>
      <c r="O161" s="309">
        <v>524</v>
      </c>
      <c r="P161" s="35"/>
    </row>
    <row r="162" spans="1:16" ht="17.25" customHeight="1" x14ac:dyDescent="0.15">
      <c r="A162" s="34" t="s">
        <v>83</v>
      </c>
      <c r="B162" s="304" t="s">
        <v>15</v>
      </c>
      <c r="C162" s="305">
        <f>SUM(D162:O162)</f>
        <v>10219190</v>
      </c>
      <c r="D162" s="306">
        <v>323244</v>
      </c>
      <c r="E162" s="307">
        <v>260407</v>
      </c>
      <c r="F162" s="307">
        <v>362273</v>
      </c>
      <c r="G162" s="307">
        <v>780049</v>
      </c>
      <c r="H162" s="307">
        <v>1822614</v>
      </c>
      <c r="I162" s="63">
        <v>2076543</v>
      </c>
      <c r="J162" s="308">
        <v>1625515</v>
      </c>
      <c r="K162" s="307">
        <v>1035802</v>
      </c>
      <c r="L162" s="307">
        <v>518464</v>
      </c>
      <c r="M162" s="307">
        <v>433604</v>
      </c>
      <c r="N162" s="307">
        <v>339276</v>
      </c>
      <c r="O162" s="309">
        <v>641399</v>
      </c>
      <c r="P162" s="35"/>
    </row>
    <row r="163" spans="1:16" ht="17.25" customHeight="1" x14ac:dyDescent="0.15">
      <c r="A163" s="36" t="s">
        <v>83</v>
      </c>
      <c r="B163" s="310" t="s">
        <v>240</v>
      </c>
      <c r="C163" s="311">
        <f>C162/C161</f>
        <v>646.04817296750537</v>
      </c>
      <c r="D163" s="312">
        <v>1223</v>
      </c>
      <c r="E163" s="313">
        <v>1068</v>
      </c>
      <c r="F163" s="313">
        <v>1325</v>
      </c>
      <c r="G163" s="313">
        <v>894</v>
      </c>
      <c r="H163" s="313">
        <v>624</v>
      </c>
      <c r="I163" s="281">
        <v>536</v>
      </c>
      <c r="J163" s="313">
        <v>531</v>
      </c>
      <c r="K163" s="313">
        <v>570</v>
      </c>
      <c r="L163" s="313">
        <v>596</v>
      </c>
      <c r="M163" s="313">
        <v>609</v>
      </c>
      <c r="N163" s="313">
        <v>868</v>
      </c>
      <c r="O163" s="314">
        <v>1223</v>
      </c>
      <c r="P163" s="35"/>
    </row>
    <row r="164" spans="1:16" ht="17.25" customHeight="1" x14ac:dyDescent="0.15">
      <c r="A164" s="37" t="s">
        <v>84</v>
      </c>
      <c r="B164" s="315" t="s">
        <v>239</v>
      </c>
      <c r="C164" s="305">
        <f>SUM(D164:O164)</f>
        <v>3940</v>
      </c>
      <c r="D164" s="306">
        <v>182</v>
      </c>
      <c r="E164" s="307">
        <v>142</v>
      </c>
      <c r="F164" s="307">
        <v>188</v>
      </c>
      <c r="G164" s="307">
        <v>239</v>
      </c>
      <c r="H164" s="307">
        <v>302</v>
      </c>
      <c r="I164" s="63">
        <v>384</v>
      </c>
      <c r="J164" s="308">
        <v>477</v>
      </c>
      <c r="K164" s="307">
        <v>556</v>
      </c>
      <c r="L164" s="307">
        <v>452</v>
      </c>
      <c r="M164" s="307">
        <v>322</v>
      </c>
      <c r="N164" s="307">
        <v>303</v>
      </c>
      <c r="O164" s="309">
        <v>393</v>
      </c>
      <c r="P164" s="35"/>
    </row>
    <row r="165" spans="1:16" ht="17.25" customHeight="1" x14ac:dyDescent="0.15">
      <c r="A165" s="34" t="s">
        <v>84</v>
      </c>
      <c r="B165" s="304" t="s">
        <v>15</v>
      </c>
      <c r="C165" s="305">
        <f>SUM(D165:O165)</f>
        <v>3991005</v>
      </c>
      <c r="D165" s="306">
        <v>263903</v>
      </c>
      <c r="E165" s="307">
        <v>184521</v>
      </c>
      <c r="F165" s="307">
        <v>288683</v>
      </c>
      <c r="G165" s="307">
        <v>331117</v>
      </c>
      <c r="H165" s="307">
        <v>346559</v>
      </c>
      <c r="I165" s="63">
        <v>372214</v>
      </c>
      <c r="J165" s="308">
        <v>424506</v>
      </c>
      <c r="K165" s="307">
        <v>403911</v>
      </c>
      <c r="L165" s="307">
        <v>309327</v>
      </c>
      <c r="M165" s="307">
        <v>242285</v>
      </c>
      <c r="N165" s="307">
        <v>287161</v>
      </c>
      <c r="O165" s="309">
        <v>536818</v>
      </c>
      <c r="P165" s="35"/>
    </row>
    <row r="166" spans="1:16" ht="17.25" customHeight="1" x14ac:dyDescent="0.15">
      <c r="A166" s="36" t="s">
        <v>84</v>
      </c>
      <c r="B166" s="310" t="s">
        <v>240</v>
      </c>
      <c r="C166" s="311">
        <f>C165/C164</f>
        <v>1012.9454314720812</v>
      </c>
      <c r="D166" s="312">
        <v>1451</v>
      </c>
      <c r="E166" s="313">
        <v>1304</v>
      </c>
      <c r="F166" s="313">
        <v>1534</v>
      </c>
      <c r="G166" s="313">
        <v>1388</v>
      </c>
      <c r="H166" s="313">
        <v>1148</v>
      </c>
      <c r="I166" s="281">
        <v>968</v>
      </c>
      <c r="J166" s="313">
        <v>891</v>
      </c>
      <c r="K166" s="313">
        <v>726</v>
      </c>
      <c r="L166" s="313">
        <v>685</v>
      </c>
      <c r="M166" s="313">
        <v>753</v>
      </c>
      <c r="N166" s="313">
        <v>948</v>
      </c>
      <c r="O166" s="314">
        <v>1366</v>
      </c>
      <c r="P166" s="35"/>
    </row>
    <row r="167" spans="1:16" ht="17.25" customHeight="1" x14ac:dyDescent="0.15">
      <c r="A167" s="37" t="s">
        <v>85</v>
      </c>
      <c r="B167" s="315" t="s">
        <v>239</v>
      </c>
      <c r="C167" s="305">
        <f>SUM(D167:O167)</f>
        <v>2401</v>
      </c>
      <c r="D167" s="306">
        <v>57</v>
      </c>
      <c r="E167" s="307">
        <v>63</v>
      </c>
      <c r="F167" s="307">
        <v>26</v>
      </c>
      <c r="G167" s="307">
        <v>182</v>
      </c>
      <c r="H167" s="307">
        <v>625</v>
      </c>
      <c r="I167" s="63">
        <v>677</v>
      </c>
      <c r="J167" s="308">
        <v>499</v>
      </c>
      <c r="K167" s="307">
        <v>139</v>
      </c>
      <c r="L167" s="307">
        <v>23</v>
      </c>
      <c r="M167" s="307">
        <v>32</v>
      </c>
      <c r="N167" s="307">
        <v>29</v>
      </c>
      <c r="O167" s="309">
        <v>49</v>
      </c>
      <c r="P167" s="35"/>
    </row>
    <row r="168" spans="1:16" ht="17.25" customHeight="1" x14ac:dyDescent="0.15">
      <c r="A168" s="34" t="s">
        <v>85</v>
      </c>
      <c r="B168" s="304" t="s">
        <v>15</v>
      </c>
      <c r="C168" s="305">
        <f>SUM(D168:O168)</f>
        <v>1259414</v>
      </c>
      <c r="D168" s="306">
        <v>37964</v>
      </c>
      <c r="E168" s="307">
        <v>43058</v>
      </c>
      <c r="F168" s="307">
        <v>22962</v>
      </c>
      <c r="G168" s="307">
        <v>124964</v>
      </c>
      <c r="H168" s="307">
        <v>361202</v>
      </c>
      <c r="I168" s="63">
        <v>324134</v>
      </c>
      <c r="J168" s="308">
        <v>216099</v>
      </c>
      <c r="K168" s="307">
        <v>56609</v>
      </c>
      <c r="L168" s="307">
        <v>8995</v>
      </c>
      <c r="M168" s="307">
        <v>13387</v>
      </c>
      <c r="N168" s="307">
        <v>16109</v>
      </c>
      <c r="O168" s="309">
        <v>33931</v>
      </c>
      <c r="P168" s="35"/>
    </row>
    <row r="169" spans="1:16" ht="17.25" customHeight="1" x14ac:dyDescent="0.15">
      <c r="A169" s="36" t="s">
        <v>85</v>
      </c>
      <c r="B169" s="310" t="s">
        <v>240</v>
      </c>
      <c r="C169" s="311">
        <f>C168/C167</f>
        <v>524.5372761349438</v>
      </c>
      <c r="D169" s="312">
        <v>661</v>
      </c>
      <c r="E169" s="313">
        <v>683</v>
      </c>
      <c r="F169" s="313">
        <v>872</v>
      </c>
      <c r="G169" s="313">
        <v>686</v>
      </c>
      <c r="H169" s="313">
        <v>578</v>
      </c>
      <c r="I169" s="281">
        <v>479</v>
      </c>
      <c r="J169" s="313">
        <v>433</v>
      </c>
      <c r="K169" s="313">
        <v>408</v>
      </c>
      <c r="L169" s="313">
        <v>394</v>
      </c>
      <c r="M169" s="313">
        <v>422</v>
      </c>
      <c r="N169" s="313">
        <v>547</v>
      </c>
      <c r="O169" s="314">
        <v>694</v>
      </c>
      <c r="P169" s="35"/>
    </row>
    <row r="170" spans="1:16" ht="17.25" customHeight="1" x14ac:dyDescent="0.15">
      <c r="A170" s="37" t="s">
        <v>86</v>
      </c>
      <c r="B170" s="315" t="s">
        <v>239</v>
      </c>
      <c r="C170" s="305">
        <f>SUM(D170:O170)</f>
        <v>1945</v>
      </c>
      <c r="D170" s="306">
        <v>0</v>
      </c>
      <c r="E170" s="307">
        <v>1</v>
      </c>
      <c r="F170" s="307">
        <v>6</v>
      </c>
      <c r="G170" s="307">
        <v>90</v>
      </c>
      <c r="H170" s="307">
        <v>904</v>
      </c>
      <c r="I170" s="63">
        <v>618</v>
      </c>
      <c r="J170" s="308">
        <v>218</v>
      </c>
      <c r="K170" s="307">
        <v>64</v>
      </c>
      <c r="L170" s="307">
        <v>4</v>
      </c>
      <c r="M170" s="307">
        <v>8</v>
      </c>
      <c r="N170" s="307">
        <v>1</v>
      </c>
      <c r="O170" s="309">
        <v>31</v>
      </c>
      <c r="P170" s="35"/>
    </row>
    <row r="171" spans="1:16" ht="17.25" customHeight="1" x14ac:dyDescent="0.15">
      <c r="A171" s="34" t="s">
        <v>86</v>
      </c>
      <c r="B171" s="304" t="s">
        <v>15</v>
      </c>
      <c r="C171" s="305">
        <f>SUM(D171:O171)</f>
        <v>1054375</v>
      </c>
      <c r="D171" s="306">
        <v>0</v>
      </c>
      <c r="E171" s="307">
        <v>599</v>
      </c>
      <c r="F171" s="307">
        <v>4559</v>
      </c>
      <c r="G171" s="307">
        <v>63507</v>
      </c>
      <c r="H171" s="307">
        <v>504793</v>
      </c>
      <c r="I171" s="63">
        <v>313269</v>
      </c>
      <c r="J171" s="308">
        <v>104093</v>
      </c>
      <c r="K171" s="307">
        <v>30361</v>
      </c>
      <c r="L171" s="307">
        <v>1974</v>
      </c>
      <c r="M171" s="307">
        <v>3799</v>
      </c>
      <c r="N171" s="307">
        <v>398</v>
      </c>
      <c r="O171" s="309">
        <v>27023</v>
      </c>
      <c r="P171" s="35"/>
    </row>
    <row r="172" spans="1:16" ht="17.25" customHeight="1" x14ac:dyDescent="0.15">
      <c r="A172" s="36" t="s">
        <v>86</v>
      </c>
      <c r="B172" s="310" t="s">
        <v>240</v>
      </c>
      <c r="C172" s="311">
        <f>C171/C170</f>
        <v>542.09511568123389</v>
      </c>
      <c r="D172" s="312">
        <v>0</v>
      </c>
      <c r="E172" s="313">
        <v>811</v>
      </c>
      <c r="F172" s="313">
        <v>768</v>
      </c>
      <c r="G172" s="313">
        <v>703</v>
      </c>
      <c r="H172" s="313">
        <v>558</v>
      </c>
      <c r="I172" s="281">
        <v>507</v>
      </c>
      <c r="J172" s="313">
        <v>477</v>
      </c>
      <c r="K172" s="313">
        <v>474</v>
      </c>
      <c r="L172" s="313">
        <v>549</v>
      </c>
      <c r="M172" s="313">
        <v>486</v>
      </c>
      <c r="N172" s="313">
        <v>609</v>
      </c>
      <c r="O172" s="314">
        <v>867</v>
      </c>
      <c r="P172" s="35"/>
    </row>
    <row r="173" spans="1:16" ht="17.25" customHeight="1" x14ac:dyDescent="0.15">
      <c r="A173" s="37" t="s">
        <v>87</v>
      </c>
      <c r="B173" s="315" t="s">
        <v>239</v>
      </c>
      <c r="C173" s="305">
        <f>SUM(D173:O173)</f>
        <v>32781</v>
      </c>
      <c r="D173" s="306">
        <v>22</v>
      </c>
      <c r="E173" s="307">
        <v>73</v>
      </c>
      <c r="F173" s="307">
        <v>342</v>
      </c>
      <c r="G173" s="307">
        <v>2048</v>
      </c>
      <c r="H173" s="307">
        <v>5044</v>
      </c>
      <c r="I173" s="63">
        <v>6816</v>
      </c>
      <c r="J173" s="308">
        <v>9936</v>
      </c>
      <c r="K173" s="307">
        <v>7350</v>
      </c>
      <c r="L173" s="307">
        <v>777</v>
      </c>
      <c r="M173" s="307">
        <v>159</v>
      </c>
      <c r="N173" s="307">
        <v>105</v>
      </c>
      <c r="O173" s="309">
        <v>109</v>
      </c>
      <c r="P173" s="35"/>
    </row>
    <row r="174" spans="1:16" ht="17.25" customHeight="1" x14ac:dyDescent="0.15">
      <c r="A174" s="34" t="s">
        <v>87</v>
      </c>
      <c r="B174" s="304" t="s">
        <v>15</v>
      </c>
      <c r="C174" s="305">
        <f>SUM(D174:O174)</f>
        <v>8542370</v>
      </c>
      <c r="D174" s="306">
        <v>9252</v>
      </c>
      <c r="E174" s="307">
        <v>22898</v>
      </c>
      <c r="F174" s="307">
        <v>118709</v>
      </c>
      <c r="G174" s="307">
        <v>701911</v>
      </c>
      <c r="H174" s="307">
        <v>1536542</v>
      </c>
      <c r="I174" s="63">
        <v>1720281</v>
      </c>
      <c r="J174" s="308">
        <v>2476026</v>
      </c>
      <c r="K174" s="307">
        <v>1693528</v>
      </c>
      <c r="L174" s="307">
        <v>165604</v>
      </c>
      <c r="M174" s="307">
        <v>43883</v>
      </c>
      <c r="N174" s="307">
        <v>26865</v>
      </c>
      <c r="O174" s="309">
        <v>26871</v>
      </c>
      <c r="P174" s="35"/>
    </row>
    <row r="175" spans="1:16" ht="17.25" customHeight="1" x14ac:dyDescent="0.15">
      <c r="A175" s="36" t="s">
        <v>87</v>
      </c>
      <c r="B175" s="310" t="s">
        <v>240</v>
      </c>
      <c r="C175" s="311">
        <f>C174/C173</f>
        <v>260.58906073640219</v>
      </c>
      <c r="D175" s="312">
        <v>422</v>
      </c>
      <c r="E175" s="313">
        <v>313</v>
      </c>
      <c r="F175" s="313">
        <v>348</v>
      </c>
      <c r="G175" s="313">
        <v>343</v>
      </c>
      <c r="H175" s="313">
        <v>305</v>
      </c>
      <c r="I175" s="281">
        <v>252</v>
      </c>
      <c r="J175" s="313">
        <v>249</v>
      </c>
      <c r="K175" s="313">
        <v>230</v>
      </c>
      <c r="L175" s="313">
        <v>213</v>
      </c>
      <c r="M175" s="313">
        <v>277</v>
      </c>
      <c r="N175" s="313">
        <v>256</v>
      </c>
      <c r="O175" s="314">
        <v>247</v>
      </c>
      <c r="P175" s="35"/>
    </row>
    <row r="176" spans="1:16" ht="17.25" customHeight="1" x14ac:dyDescent="0.15">
      <c r="A176" s="37" t="s">
        <v>88</v>
      </c>
      <c r="B176" s="304" t="s">
        <v>239</v>
      </c>
      <c r="C176" s="305">
        <f>SUM(D176:O176)</f>
        <v>7633</v>
      </c>
      <c r="D176" s="306">
        <v>0</v>
      </c>
      <c r="E176" s="307">
        <v>22</v>
      </c>
      <c r="F176" s="307">
        <v>186</v>
      </c>
      <c r="G176" s="307">
        <v>526</v>
      </c>
      <c r="H176" s="307">
        <v>1143</v>
      </c>
      <c r="I176" s="63">
        <v>2330</v>
      </c>
      <c r="J176" s="308">
        <v>2253</v>
      </c>
      <c r="K176" s="307">
        <v>989</v>
      </c>
      <c r="L176" s="307">
        <v>120</v>
      </c>
      <c r="M176" s="307">
        <v>51</v>
      </c>
      <c r="N176" s="307">
        <v>13</v>
      </c>
      <c r="O176" s="309">
        <v>0</v>
      </c>
      <c r="P176" s="35"/>
    </row>
    <row r="177" spans="1:118" ht="17.25" customHeight="1" x14ac:dyDescent="0.15">
      <c r="A177" s="34" t="s">
        <v>88</v>
      </c>
      <c r="B177" s="304" t="s">
        <v>15</v>
      </c>
      <c r="C177" s="305">
        <f>SUM(D177:O177)</f>
        <v>2603029</v>
      </c>
      <c r="D177" s="306">
        <v>292</v>
      </c>
      <c r="E177" s="307">
        <v>15983</v>
      </c>
      <c r="F177" s="307">
        <v>107390</v>
      </c>
      <c r="G177" s="307">
        <v>262262</v>
      </c>
      <c r="H177" s="307">
        <v>507906</v>
      </c>
      <c r="I177" s="63">
        <v>690220</v>
      </c>
      <c r="J177" s="335">
        <v>648918</v>
      </c>
      <c r="K177" s="307">
        <v>319947</v>
      </c>
      <c r="L177" s="307">
        <v>30070</v>
      </c>
      <c r="M177" s="307">
        <v>16764</v>
      </c>
      <c r="N177" s="307">
        <v>3277</v>
      </c>
      <c r="O177" s="309">
        <v>0</v>
      </c>
      <c r="P177" s="35"/>
    </row>
    <row r="178" spans="1:118" ht="17.25" customHeight="1" x14ac:dyDescent="0.15">
      <c r="A178" s="36" t="s">
        <v>88</v>
      </c>
      <c r="B178" s="310" t="s">
        <v>240</v>
      </c>
      <c r="C178" s="311">
        <f>C177/C176</f>
        <v>341.02305777544871</v>
      </c>
      <c r="D178" s="312">
        <v>619</v>
      </c>
      <c r="E178" s="313">
        <v>739</v>
      </c>
      <c r="F178" s="313">
        <v>576</v>
      </c>
      <c r="G178" s="313">
        <v>499</v>
      </c>
      <c r="H178" s="313">
        <v>444</v>
      </c>
      <c r="I178" s="281">
        <v>296</v>
      </c>
      <c r="J178" s="336">
        <v>288</v>
      </c>
      <c r="K178" s="313">
        <v>323</v>
      </c>
      <c r="L178" s="313">
        <v>251</v>
      </c>
      <c r="M178" s="313">
        <v>326</v>
      </c>
      <c r="N178" s="313">
        <v>247</v>
      </c>
      <c r="O178" s="314">
        <v>0</v>
      </c>
      <c r="P178" s="35"/>
    </row>
    <row r="179" spans="1:118" ht="17.25" customHeight="1" x14ac:dyDescent="0.15">
      <c r="A179" s="37" t="s">
        <v>89</v>
      </c>
      <c r="B179" s="304" t="s">
        <v>239</v>
      </c>
      <c r="C179" s="305">
        <f>SUM(D179:O179)</f>
        <v>891</v>
      </c>
      <c r="D179" s="306">
        <v>0</v>
      </c>
      <c r="E179" s="333">
        <v>0</v>
      </c>
      <c r="F179" s="307">
        <v>0</v>
      </c>
      <c r="G179" s="308">
        <v>0</v>
      </c>
      <c r="H179" s="307">
        <v>0</v>
      </c>
      <c r="I179" s="63">
        <v>0</v>
      </c>
      <c r="J179" s="324">
        <v>0</v>
      </c>
      <c r="K179" s="307">
        <v>4</v>
      </c>
      <c r="L179" s="307">
        <v>428</v>
      </c>
      <c r="M179" s="307">
        <v>383</v>
      </c>
      <c r="N179" s="307">
        <v>70</v>
      </c>
      <c r="O179" s="309">
        <v>6</v>
      </c>
      <c r="P179" s="35"/>
    </row>
    <row r="180" spans="1:118" ht="17.25" customHeight="1" x14ac:dyDescent="0.15">
      <c r="A180" s="34" t="s">
        <v>89</v>
      </c>
      <c r="B180" s="337" t="s">
        <v>15</v>
      </c>
      <c r="C180" s="338">
        <f>SUM(D180:O180)</f>
        <v>795866</v>
      </c>
      <c r="D180" s="339">
        <v>0</v>
      </c>
      <c r="E180" s="340">
        <v>0</v>
      </c>
      <c r="F180" s="341">
        <v>0</v>
      </c>
      <c r="G180" s="341">
        <v>0</v>
      </c>
      <c r="H180" s="341">
        <v>0</v>
      </c>
      <c r="I180" s="501">
        <v>0</v>
      </c>
      <c r="J180" s="342">
        <v>2</v>
      </c>
      <c r="K180" s="341">
        <v>3919</v>
      </c>
      <c r="L180" s="341">
        <v>365820</v>
      </c>
      <c r="M180" s="341">
        <v>350147</v>
      </c>
      <c r="N180" s="341">
        <v>69986</v>
      </c>
      <c r="O180" s="343">
        <v>5992</v>
      </c>
      <c r="P180" s="35"/>
    </row>
    <row r="181" spans="1:118" ht="17.25" customHeight="1" thickBot="1" x14ac:dyDescent="0.2">
      <c r="A181" s="47" t="s">
        <v>89</v>
      </c>
      <c r="B181" s="344" t="s">
        <v>240</v>
      </c>
      <c r="C181" s="345">
        <f>C180/C179</f>
        <v>893.22783389450058</v>
      </c>
      <c r="D181" s="329">
        <v>0</v>
      </c>
      <c r="E181" s="346">
        <v>0</v>
      </c>
      <c r="F181" s="330">
        <v>0</v>
      </c>
      <c r="G181" s="330">
        <v>0</v>
      </c>
      <c r="H181" s="330">
        <v>0</v>
      </c>
      <c r="I181" s="498">
        <v>0</v>
      </c>
      <c r="J181" s="330">
        <v>1980</v>
      </c>
      <c r="K181" s="330">
        <v>1119</v>
      </c>
      <c r="L181" s="330">
        <v>854</v>
      </c>
      <c r="M181" s="330">
        <v>915</v>
      </c>
      <c r="N181" s="330">
        <v>1000</v>
      </c>
      <c r="O181" s="331">
        <v>960</v>
      </c>
      <c r="P181" s="35"/>
    </row>
    <row r="182" spans="1:118" ht="17.25" customHeight="1" x14ac:dyDescent="0.15">
      <c r="O182" s="236" t="s">
        <v>90</v>
      </c>
    </row>
    <row r="183" spans="1:118" ht="17.25" customHeight="1" x14ac:dyDescent="0.15">
      <c r="O183" s="236"/>
    </row>
    <row r="184" spans="1:118" ht="18.75" x14ac:dyDescent="0.15">
      <c r="A184" s="48" t="s">
        <v>250</v>
      </c>
    </row>
    <row r="185" spans="1:118" ht="17.25" customHeight="1" thickBot="1" x14ac:dyDescent="0.2">
      <c r="A185" s="7" t="s">
        <v>0</v>
      </c>
      <c r="O185" s="256"/>
      <c r="P185" s="256"/>
    </row>
    <row r="186" spans="1:118" s="14" customFormat="1" ht="17.25" customHeight="1" thickBot="1" x14ac:dyDescent="0.2">
      <c r="A186" s="49"/>
      <c r="B186" s="50"/>
      <c r="C186" s="51" t="s">
        <v>1</v>
      </c>
      <c r="D186" s="52" t="s">
        <v>2</v>
      </c>
      <c r="E186" s="53" t="s">
        <v>3</v>
      </c>
      <c r="F186" s="53" t="s">
        <v>4</v>
      </c>
      <c r="G186" s="53" t="s">
        <v>5</v>
      </c>
      <c r="H186" s="53" t="s">
        <v>259</v>
      </c>
      <c r="I186" s="53" t="s">
        <v>7</v>
      </c>
      <c r="J186" s="54" t="s">
        <v>8</v>
      </c>
      <c r="K186" s="53" t="s">
        <v>9</v>
      </c>
      <c r="L186" s="53" t="s">
        <v>10</v>
      </c>
      <c r="M186" s="53" t="s">
        <v>11</v>
      </c>
      <c r="N186" s="53" t="s">
        <v>12</v>
      </c>
      <c r="O186" s="347" t="s">
        <v>13</v>
      </c>
      <c r="Q186" s="2"/>
      <c r="R186" s="6"/>
      <c r="S186" s="780"/>
      <c r="T186" s="761"/>
      <c r="U186" s="762"/>
      <c r="V186" s="763"/>
      <c r="W186" s="763"/>
      <c r="X186" s="763"/>
      <c r="Y186" s="758"/>
      <c r="Z186" s="829"/>
      <c r="AA186" s="829"/>
      <c r="AB186" s="829"/>
      <c r="AC186" s="829"/>
      <c r="AD186" s="829"/>
      <c r="AE186" s="772"/>
      <c r="AF186" s="772"/>
      <c r="AG186" s="772"/>
      <c r="AH186" s="772"/>
      <c r="AI186" s="772"/>
      <c r="AJ186" s="772"/>
      <c r="AK186" s="772"/>
      <c r="AL186" s="772"/>
    </row>
    <row r="187" spans="1:118" s="20" customFormat="1" ht="17.25" customHeight="1" x14ac:dyDescent="0.15">
      <c r="A187" s="15" t="s">
        <v>14</v>
      </c>
      <c r="B187" s="16" t="s">
        <v>239</v>
      </c>
      <c r="C187" s="17">
        <f>SUM(D187:O187)</f>
        <v>207801.43400000001</v>
      </c>
      <c r="D187" s="18">
        <v>19276.547999999999</v>
      </c>
      <c r="E187" s="19">
        <v>17670.519</v>
      </c>
      <c r="F187" s="19">
        <v>16167.161</v>
      </c>
      <c r="G187" s="19">
        <v>18903.776000000002</v>
      </c>
      <c r="H187" s="19">
        <v>18792.128000000001</v>
      </c>
      <c r="I187" s="19">
        <v>17021.762999999999</v>
      </c>
      <c r="J187" s="19">
        <v>12307.319</v>
      </c>
      <c r="K187" s="19">
        <v>7328.1589999999997</v>
      </c>
      <c r="L187" s="19">
        <v>9480.723</v>
      </c>
      <c r="M187" s="19">
        <v>19080.397000000001</v>
      </c>
      <c r="N187" s="19">
        <v>26835.922999999999</v>
      </c>
      <c r="O187" s="295">
        <v>24937.018</v>
      </c>
      <c r="P187" s="13"/>
      <c r="Q187" s="61"/>
      <c r="R187" s="6"/>
      <c r="S187" s="783"/>
      <c r="T187" s="761"/>
      <c r="U187" s="762"/>
      <c r="V187" s="763"/>
      <c r="W187" s="763"/>
      <c r="X187" s="763"/>
      <c r="Y187" s="764"/>
      <c r="Z187" s="771"/>
      <c r="AA187" s="771"/>
      <c r="AB187" s="771"/>
      <c r="AC187" s="771"/>
      <c r="AD187" s="771"/>
      <c r="AE187" s="759"/>
      <c r="AF187" s="759"/>
      <c r="AG187" s="759"/>
      <c r="AH187" s="759"/>
      <c r="AI187" s="759"/>
      <c r="AJ187" s="759"/>
      <c r="AK187" s="759"/>
      <c r="AL187" s="759"/>
    </row>
    <row r="188" spans="1:118" s="20" customFormat="1" ht="17.25" customHeight="1" x14ac:dyDescent="0.15">
      <c r="A188" s="22" t="s">
        <v>14</v>
      </c>
      <c r="B188" s="23" t="s">
        <v>15</v>
      </c>
      <c r="C188" s="24">
        <f>SUM(D188:O188)</f>
        <v>46199019.994000003</v>
      </c>
      <c r="D188" s="25">
        <v>3052583.2439999999</v>
      </c>
      <c r="E188" s="26">
        <v>3395591.3420000002</v>
      </c>
      <c r="F188" s="26">
        <v>3982113.0720000002</v>
      </c>
      <c r="G188" s="26">
        <v>4399259.2230000002</v>
      </c>
      <c r="H188" s="26">
        <v>4757201.8830000004</v>
      </c>
      <c r="I188" s="26">
        <v>4574737.0379999997</v>
      </c>
      <c r="J188" s="26">
        <v>3520740.9169999999</v>
      </c>
      <c r="K188" s="26">
        <v>2431665.98</v>
      </c>
      <c r="L188" s="26">
        <v>3249450.92</v>
      </c>
      <c r="M188" s="26">
        <v>4612611.6320000002</v>
      </c>
      <c r="N188" s="26">
        <v>4401815.767</v>
      </c>
      <c r="O188" s="296">
        <v>3821248.9759999998</v>
      </c>
      <c r="P188" s="13"/>
      <c r="Q188" s="2"/>
      <c r="R188" s="6"/>
      <c r="S188" s="780"/>
      <c r="T188" s="761"/>
      <c r="U188" s="762"/>
      <c r="V188" s="763"/>
      <c r="W188" s="763"/>
      <c r="X188" s="763"/>
      <c r="Y188" s="758"/>
      <c r="Z188" s="771"/>
      <c r="AA188" s="771"/>
      <c r="AB188" s="771"/>
      <c r="AC188" s="771"/>
      <c r="AD188" s="771"/>
      <c r="AE188" s="759"/>
      <c r="AF188" s="759"/>
      <c r="AG188" s="759"/>
      <c r="AH188" s="759"/>
      <c r="AI188" s="759"/>
      <c r="AJ188" s="759"/>
      <c r="AK188" s="759"/>
      <c r="AL188" s="759"/>
    </row>
    <row r="189" spans="1:118" s="20" customFormat="1" ht="17.25" customHeight="1" thickBot="1" x14ac:dyDescent="0.2">
      <c r="A189" s="27" t="s">
        <v>14</v>
      </c>
      <c r="B189" s="28" t="s">
        <v>240</v>
      </c>
      <c r="C189" s="29">
        <f>C188/C187</f>
        <v>222.32291233370412</v>
      </c>
      <c r="D189" s="30">
        <v>158</v>
      </c>
      <c r="E189" s="31">
        <v>192</v>
      </c>
      <c r="F189" s="31">
        <v>246</v>
      </c>
      <c r="G189" s="31">
        <v>233</v>
      </c>
      <c r="H189" s="31">
        <v>253</v>
      </c>
      <c r="I189" s="31">
        <v>269</v>
      </c>
      <c r="J189" s="31">
        <v>286</v>
      </c>
      <c r="K189" s="31">
        <v>332</v>
      </c>
      <c r="L189" s="31">
        <v>343</v>
      </c>
      <c r="M189" s="31">
        <v>242</v>
      </c>
      <c r="N189" s="31">
        <v>164</v>
      </c>
      <c r="O189" s="297">
        <v>153</v>
      </c>
      <c r="P189" s="13"/>
      <c r="R189" s="55"/>
      <c r="S189" s="824"/>
      <c r="T189" s="828"/>
      <c r="U189" s="818"/>
      <c r="V189" s="819"/>
      <c r="W189" s="789"/>
      <c r="X189" s="789"/>
      <c r="Y189" s="1169"/>
      <c r="Z189" s="252"/>
      <c r="AA189" s="771"/>
      <c r="AB189" s="771"/>
      <c r="AC189" s="771"/>
      <c r="AD189" s="771"/>
      <c r="AE189" s="759"/>
      <c r="AF189" s="759"/>
      <c r="AG189" s="759"/>
      <c r="AH189" s="759"/>
      <c r="AI189" s="759"/>
      <c r="AJ189" s="759"/>
      <c r="AK189" s="759"/>
      <c r="AL189" s="759"/>
    </row>
    <row r="190" spans="1:118" ht="17.25" customHeight="1" x14ac:dyDescent="0.15">
      <c r="A190" s="32" t="s">
        <v>16</v>
      </c>
      <c r="B190" s="332" t="s">
        <v>239</v>
      </c>
      <c r="C190" s="321">
        <f>SUM(D190:O190)</f>
        <v>3691.7650000000003</v>
      </c>
      <c r="D190" s="322">
        <v>20.817</v>
      </c>
      <c r="E190" s="323">
        <v>13.64</v>
      </c>
      <c r="F190" s="323">
        <v>74.88</v>
      </c>
      <c r="G190" s="323">
        <v>1032.104</v>
      </c>
      <c r="H190" s="323">
        <v>831.38300000000004</v>
      </c>
      <c r="I190" s="496">
        <v>155.018</v>
      </c>
      <c r="J190" s="324">
        <v>0.16600000000000001</v>
      </c>
      <c r="K190" s="348">
        <v>0.01</v>
      </c>
      <c r="L190" s="323">
        <v>90.55</v>
      </c>
      <c r="M190" s="323">
        <v>679.34500000000003</v>
      </c>
      <c r="N190" s="323">
        <v>692.54200000000003</v>
      </c>
      <c r="O190" s="325">
        <v>101.31</v>
      </c>
      <c r="P190" s="35"/>
      <c r="R190" s="55"/>
      <c r="T190" s="788"/>
      <c r="U190" s="765"/>
      <c r="V190" s="790"/>
      <c r="W190" s="789"/>
      <c r="X190" s="789"/>
      <c r="Z190" s="60"/>
    </row>
    <row r="191" spans="1:118" ht="17.25" customHeight="1" x14ac:dyDescent="0.15">
      <c r="A191" s="34" t="s">
        <v>16</v>
      </c>
      <c r="B191" s="304" t="s">
        <v>15</v>
      </c>
      <c r="C191" s="305">
        <f>SUM(D191:O191)</f>
        <v>341551.74699999997</v>
      </c>
      <c r="D191" s="306">
        <v>1414.7460000000001</v>
      </c>
      <c r="E191" s="307">
        <v>1164.78</v>
      </c>
      <c r="F191" s="307">
        <v>5757.3720000000003</v>
      </c>
      <c r="G191" s="307">
        <v>100838.48</v>
      </c>
      <c r="H191" s="307">
        <v>99802.087</v>
      </c>
      <c r="I191" s="63">
        <v>13113.556</v>
      </c>
      <c r="J191" s="308">
        <v>16.524000000000001</v>
      </c>
      <c r="K191" s="349">
        <v>5.2809999999999997</v>
      </c>
      <c r="L191" s="307">
        <v>10810.907999999999</v>
      </c>
      <c r="M191" s="307">
        <v>56542.843999999997</v>
      </c>
      <c r="N191" s="307">
        <v>47084.45</v>
      </c>
      <c r="O191" s="309">
        <v>5000.7190000000001</v>
      </c>
      <c r="P191" s="35"/>
      <c r="R191" s="55"/>
      <c r="T191" s="788"/>
      <c r="U191" s="765"/>
      <c r="V191" s="790"/>
      <c r="W191" s="789"/>
      <c r="X191" s="789"/>
      <c r="Z191" s="767"/>
      <c r="AA191" s="767"/>
      <c r="AB191" s="767"/>
      <c r="AC191" s="767"/>
      <c r="AD191" s="767"/>
      <c r="AE191" s="758"/>
      <c r="AF191" s="788"/>
      <c r="AG191" s="765"/>
      <c r="AH191" s="790"/>
      <c r="AI191" s="789"/>
      <c r="AJ191" s="789"/>
      <c r="AK191" s="758"/>
      <c r="AL191" s="767"/>
      <c r="AM191" s="767"/>
      <c r="AN191" s="767"/>
      <c r="AO191" s="767"/>
      <c r="AP191" s="767"/>
      <c r="AQ191" s="758"/>
      <c r="AR191" s="61"/>
      <c r="AS191" s="61"/>
      <c r="AT191" s="61"/>
      <c r="AU191" s="61"/>
      <c r="AV191" s="61"/>
      <c r="AW191" s="5"/>
      <c r="AX191" s="61"/>
      <c r="AY191" s="61"/>
      <c r="AZ191" s="61"/>
      <c r="BA191" s="61"/>
      <c r="BB191" s="61"/>
      <c r="BC191" s="5"/>
      <c r="BD191" s="761"/>
      <c r="BE191" s="761"/>
      <c r="BF191" s="761"/>
      <c r="BG191" s="761"/>
      <c r="BH191" s="761"/>
      <c r="BI191" s="758"/>
      <c r="BJ191" s="761"/>
      <c r="BK191" s="761"/>
      <c r="BL191" s="761"/>
      <c r="BM191" s="761"/>
      <c r="BN191" s="761"/>
      <c r="BO191" s="758"/>
      <c r="BP191" s="788"/>
      <c r="BQ191" s="762"/>
      <c r="BR191" s="773"/>
      <c r="BS191" s="254"/>
      <c r="BT191" s="254"/>
      <c r="BU191" s="758"/>
      <c r="BV191" s="773"/>
      <c r="BW191" s="762"/>
      <c r="BX191" s="773"/>
      <c r="BY191" s="773"/>
      <c r="BZ191" s="254"/>
      <c r="CA191" s="767"/>
      <c r="CB191" s="773"/>
      <c r="CC191" s="762"/>
      <c r="CD191" s="773"/>
      <c r="CE191" s="773"/>
      <c r="CF191" s="773"/>
      <c r="CG191" s="758"/>
      <c r="CH191" s="755"/>
      <c r="CI191" s="755"/>
      <c r="CJ191" s="755"/>
      <c r="CK191" s="755"/>
      <c r="CL191" s="755"/>
      <c r="CM191" s="758"/>
      <c r="CN191" s="755"/>
      <c r="CS191" s="5"/>
      <c r="CT191" s="58"/>
      <c r="CU191" s="61"/>
      <c r="CV191" s="59"/>
      <c r="CW191" s="59"/>
      <c r="CX191" s="59"/>
      <c r="CY191" s="57"/>
      <c r="CZ191" s="58"/>
      <c r="DA191" s="58"/>
      <c r="DB191" s="3"/>
      <c r="DC191" s="3"/>
      <c r="DL191" s="59"/>
      <c r="DM191" s="59"/>
      <c r="DN191" s="59"/>
    </row>
    <row r="192" spans="1:118" ht="17.25" customHeight="1" x14ac:dyDescent="0.15">
      <c r="A192" s="36" t="s">
        <v>16</v>
      </c>
      <c r="B192" s="310" t="s">
        <v>240</v>
      </c>
      <c r="C192" s="311">
        <f>C191/C190</f>
        <v>92.517196246239934</v>
      </c>
      <c r="D192" s="312">
        <v>68</v>
      </c>
      <c r="E192" s="313">
        <v>85</v>
      </c>
      <c r="F192" s="313">
        <v>77</v>
      </c>
      <c r="G192" s="313">
        <v>98</v>
      </c>
      <c r="H192" s="313">
        <v>120</v>
      </c>
      <c r="I192" s="281">
        <v>85</v>
      </c>
      <c r="J192" s="313">
        <v>100</v>
      </c>
      <c r="K192" s="350">
        <v>528</v>
      </c>
      <c r="L192" s="313">
        <v>119</v>
      </c>
      <c r="M192" s="313">
        <v>83</v>
      </c>
      <c r="N192" s="313">
        <v>68</v>
      </c>
      <c r="O192" s="314">
        <v>49</v>
      </c>
      <c r="P192" s="35"/>
      <c r="R192" s="55"/>
      <c r="S192" s="784"/>
      <c r="T192" s="780"/>
      <c r="U192" s="780"/>
      <c r="V192" s="780"/>
      <c r="W192" s="789"/>
      <c r="X192" s="789"/>
      <c r="Y192" s="787"/>
      <c r="Z192" s="767"/>
      <c r="AA192" s="767"/>
      <c r="AB192" s="767"/>
      <c r="AC192" s="252"/>
      <c r="AD192" s="767"/>
      <c r="AE192" s="758"/>
    </row>
    <row r="193" spans="1:118" ht="17.25" customHeight="1" x14ac:dyDescent="0.15">
      <c r="A193" s="37" t="s">
        <v>17</v>
      </c>
      <c r="B193" s="315" t="s">
        <v>239</v>
      </c>
      <c r="C193" s="305">
        <f>SUM(D193:O193)</f>
        <v>2285.3649999999998</v>
      </c>
      <c r="D193" s="306">
        <v>355.48399999999998</v>
      </c>
      <c r="E193" s="307">
        <v>431.24599999999998</v>
      </c>
      <c r="F193" s="307">
        <v>307.40100000000001</v>
      </c>
      <c r="G193" s="307">
        <v>60.781999999999996</v>
      </c>
      <c r="H193" s="307">
        <v>235.59100000000001</v>
      </c>
      <c r="I193" s="63">
        <v>506.48</v>
      </c>
      <c r="J193" s="308">
        <v>28.841000000000001</v>
      </c>
      <c r="K193" s="349">
        <v>2.5390000000000001</v>
      </c>
      <c r="L193" s="307">
        <v>0.13600000000000001</v>
      </c>
      <c r="M193" s="307">
        <v>1.2989999999999999</v>
      </c>
      <c r="N193" s="307">
        <v>68.831999999999994</v>
      </c>
      <c r="O193" s="309">
        <v>286.73399999999998</v>
      </c>
      <c r="P193" s="35"/>
      <c r="R193" s="55"/>
      <c r="T193" s="767"/>
      <c r="U193" s="767"/>
      <c r="V193" s="767"/>
      <c r="W193" s="780"/>
      <c r="X193" s="789"/>
      <c r="Z193" s="767"/>
      <c r="AA193" s="767"/>
      <c r="AB193" s="767"/>
      <c r="AC193" s="252"/>
      <c r="AD193" s="767"/>
      <c r="AE193" s="758"/>
    </row>
    <row r="194" spans="1:118" ht="17.25" customHeight="1" x14ac:dyDescent="0.15">
      <c r="A194" s="34" t="s">
        <v>17</v>
      </c>
      <c r="B194" s="304" t="s">
        <v>15</v>
      </c>
      <c r="C194" s="305">
        <f>SUM(D194:O194)</f>
        <v>241252.15899999999</v>
      </c>
      <c r="D194" s="306">
        <v>28140.205999999998</v>
      </c>
      <c r="E194" s="307">
        <v>32326.255000000001</v>
      </c>
      <c r="F194" s="307">
        <v>25524.503000000001</v>
      </c>
      <c r="G194" s="307">
        <v>4492.134</v>
      </c>
      <c r="H194" s="307">
        <v>34189.404999999999</v>
      </c>
      <c r="I194" s="63">
        <v>78984.942999999999</v>
      </c>
      <c r="J194" s="308">
        <v>3412.047</v>
      </c>
      <c r="K194" s="349">
        <v>475.47899999999998</v>
      </c>
      <c r="L194" s="307">
        <v>81.355999999999995</v>
      </c>
      <c r="M194" s="307">
        <v>234.423</v>
      </c>
      <c r="N194" s="307">
        <v>6204.62</v>
      </c>
      <c r="O194" s="309">
        <v>27186.788</v>
      </c>
      <c r="P194" s="35"/>
      <c r="R194" s="55"/>
      <c r="T194" s="767"/>
      <c r="U194" s="767"/>
      <c r="V194" s="767"/>
      <c r="W194" s="789"/>
      <c r="X194" s="780"/>
      <c r="Z194" s="767"/>
      <c r="AA194" s="767"/>
      <c r="AB194" s="767"/>
      <c r="AC194" s="767"/>
      <c r="AD194" s="767"/>
      <c r="AE194" s="758"/>
    </row>
    <row r="195" spans="1:118" ht="17.25" customHeight="1" x14ac:dyDescent="0.15">
      <c r="A195" s="36" t="s">
        <v>17</v>
      </c>
      <c r="B195" s="310" t="s">
        <v>240</v>
      </c>
      <c r="C195" s="311">
        <f>C194/C193</f>
        <v>105.56395105377041</v>
      </c>
      <c r="D195" s="312">
        <v>79</v>
      </c>
      <c r="E195" s="313">
        <v>75</v>
      </c>
      <c r="F195" s="313">
        <v>83</v>
      </c>
      <c r="G195" s="313">
        <v>74</v>
      </c>
      <c r="H195" s="313">
        <v>145</v>
      </c>
      <c r="I195" s="281">
        <v>156</v>
      </c>
      <c r="J195" s="313">
        <v>118</v>
      </c>
      <c r="K195" s="350">
        <v>187</v>
      </c>
      <c r="L195" s="313">
        <v>598</v>
      </c>
      <c r="M195" s="313">
        <v>180</v>
      </c>
      <c r="N195" s="313">
        <v>90</v>
      </c>
      <c r="O195" s="314">
        <v>95</v>
      </c>
      <c r="P195" s="35"/>
      <c r="R195" s="55"/>
      <c r="S195" s="784"/>
      <c r="T195" s="767"/>
      <c r="U195" s="767"/>
      <c r="V195" s="767"/>
      <c r="W195" s="789"/>
      <c r="X195" s="789"/>
      <c r="Y195" s="787"/>
      <c r="Z195" s="788"/>
      <c r="AA195" s="765"/>
      <c r="AB195" s="790"/>
      <c r="AC195" s="789"/>
      <c r="AD195" s="789"/>
      <c r="AE195" s="758"/>
    </row>
    <row r="196" spans="1:118" ht="17.25" customHeight="1" x14ac:dyDescent="0.15">
      <c r="A196" s="37" t="s">
        <v>18</v>
      </c>
      <c r="B196" s="315" t="s">
        <v>239</v>
      </c>
      <c r="C196" s="305">
        <f>SUM(D196:O196)</f>
        <v>444.53899999999999</v>
      </c>
      <c r="D196" s="306">
        <v>40.789000000000001</v>
      </c>
      <c r="E196" s="307">
        <v>43.698</v>
      </c>
      <c r="F196" s="307">
        <v>42.94</v>
      </c>
      <c r="G196" s="307">
        <v>23.149000000000001</v>
      </c>
      <c r="H196" s="307">
        <v>11.82</v>
      </c>
      <c r="I196" s="63">
        <v>11.561</v>
      </c>
      <c r="J196" s="308">
        <v>8.9700000000000006</v>
      </c>
      <c r="K196" s="349">
        <v>30.742000000000001</v>
      </c>
      <c r="L196" s="307">
        <v>44.39</v>
      </c>
      <c r="M196" s="307">
        <v>47.814</v>
      </c>
      <c r="N196" s="307">
        <v>49.064999999999998</v>
      </c>
      <c r="O196" s="309">
        <v>89.600999999999999</v>
      </c>
      <c r="P196" s="35"/>
      <c r="R196" s="55"/>
      <c r="T196" s="767"/>
      <c r="U196" s="767"/>
      <c r="V196" s="767"/>
      <c r="W196" s="789"/>
      <c r="X196" s="789"/>
      <c r="Z196" s="252"/>
      <c r="AA196" s="252"/>
      <c r="AB196" s="252"/>
      <c r="AC196" s="252"/>
      <c r="AD196" s="252"/>
      <c r="AE196" s="758"/>
    </row>
    <row r="197" spans="1:118" ht="17.25" customHeight="1" x14ac:dyDescent="0.15">
      <c r="A197" s="34" t="s">
        <v>18</v>
      </c>
      <c r="B197" s="304" t="s">
        <v>15</v>
      </c>
      <c r="C197" s="305">
        <f>SUM(D197:O197)</f>
        <v>93870.04</v>
      </c>
      <c r="D197" s="306">
        <v>6360.4440000000004</v>
      </c>
      <c r="E197" s="307">
        <v>7097.3670000000002</v>
      </c>
      <c r="F197" s="307">
        <v>5826.2569999999996</v>
      </c>
      <c r="G197" s="307">
        <v>4039.9760000000001</v>
      </c>
      <c r="H197" s="307">
        <v>2493.558</v>
      </c>
      <c r="I197" s="63">
        <v>2472.7139999999999</v>
      </c>
      <c r="J197" s="308">
        <v>2164.3739999999998</v>
      </c>
      <c r="K197" s="349">
        <v>7022.1350000000002</v>
      </c>
      <c r="L197" s="307">
        <v>11440.994000000001</v>
      </c>
      <c r="M197" s="307">
        <v>10197.624</v>
      </c>
      <c r="N197" s="307">
        <v>12948.949000000001</v>
      </c>
      <c r="O197" s="309">
        <v>21805.648000000001</v>
      </c>
      <c r="P197" s="35"/>
      <c r="R197" s="55"/>
      <c r="T197" s="780"/>
      <c r="U197" s="780"/>
      <c r="V197" s="780"/>
      <c r="W197" s="767"/>
      <c r="X197" s="789"/>
      <c r="Z197" s="767"/>
      <c r="AA197" s="767"/>
      <c r="AB197" s="767"/>
      <c r="AC197" s="767"/>
      <c r="AD197" s="252"/>
      <c r="AE197" s="758"/>
      <c r="AF197" s="761"/>
      <c r="AG197" s="761"/>
      <c r="AH197" s="761"/>
      <c r="AI197" s="761"/>
      <c r="AJ197" s="761"/>
      <c r="AK197" s="758"/>
      <c r="AL197" s="788"/>
      <c r="AM197" s="765"/>
      <c r="AN197" s="790"/>
      <c r="AO197" s="789"/>
      <c r="AP197" s="789"/>
      <c r="AQ197" s="758"/>
      <c r="AR197" s="61"/>
      <c r="AS197" s="61"/>
      <c r="AT197" s="61"/>
      <c r="AU197" s="61"/>
      <c r="AV197" s="61"/>
      <c r="AW197" s="5"/>
      <c r="AX197" s="61"/>
      <c r="AY197" s="61"/>
      <c r="AZ197" s="61"/>
      <c r="BA197" s="61"/>
      <c r="BB197" s="61"/>
      <c r="BC197" s="5"/>
      <c r="BD197" s="761"/>
      <c r="BE197" s="761"/>
      <c r="BF197" s="761"/>
      <c r="BG197" s="761"/>
      <c r="BH197" s="761"/>
      <c r="BI197" s="758"/>
      <c r="BJ197" s="767"/>
      <c r="BK197" s="767"/>
      <c r="BL197" s="768"/>
      <c r="BM197" s="768"/>
      <c r="BN197" s="768"/>
      <c r="BO197" s="758"/>
      <c r="BP197" s="764"/>
      <c r="BQ197" s="764"/>
      <c r="BR197" s="764"/>
      <c r="BS197" s="773"/>
      <c r="BT197" s="758"/>
      <c r="BU197" s="758"/>
      <c r="BV197" s="773"/>
      <c r="BW197" s="762"/>
      <c r="BX197" s="773"/>
      <c r="BY197" s="773"/>
      <c r="BZ197" s="764"/>
      <c r="CA197" s="767"/>
      <c r="CB197" s="773"/>
      <c r="CC197" s="762"/>
      <c r="CD197" s="773"/>
      <c r="CE197" s="773"/>
      <c r="CF197" s="773"/>
      <c r="CG197" s="764"/>
      <c r="CH197" s="761"/>
      <c r="CI197" s="761"/>
      <c r="CJ197" s="761"/>
      <c r="CK197" s="761"/>
      <c r="CL197" s="761"/>
      <c r="CM197" s="758"/>
      <c r="CN197" s="755"/>
      <c r="CS197" s="5"/>
      <c r="CT197" s="5"/>
      <c r="CU197" s="61"/>
      <c r="CV197" s="59"/>
      <c r="CW197" s="59"/>
      <c r="CX197" s="59"/>
      <c r="CY197" s="62"/>
      <c r="CZ197" s="58"/>
      <c r="DA197" s="58"/>
      <c r="DB197" s="58"/>
      <c r="DC197" s="3"/>
      <c r="DM197" s="59"/>
      <c r="DN197" s="59"/>
    </row>
    <row r="198" spans="1:118" ht="17.25" customHeight="1" x14ac:dyDescent="0.15">
      <c r="A198" s="36" t="s">
        <v>18</v>
      </c>
      <c r="B198" s="310" t="s">
        <v>240</v>
      </c>
      <c r="C198" s="311">
        <f>C197/C196</f>
        <v>211.16266514299082</v>
      </c>
      <c r="D198" s="312">
        <v>156</v>
      </c>
      <c r="E198" s="313">
        <v>162</v>
      </c>
      <c r="F198" s="313">
        <v>136</v>
      </c>
      <c r="G198" s="313">
        <v>175</v>
      </c>
      <c r="H198" s="313">
        <v>211</v>
      </c>
      <c r="I198" s="281">
        <v>214</v>
      </c>
      <c r="J198" s="313">
        <v>241</v>
      </c>
      <c r="K198" s="350">
        <v>228</v>
      </c>
      <c r="L198" s="313">
        <v>258</v>
      </c>
      <c r="M198" s="313">
        <v>213</v>
      </c>
      <c r="N198" s="313">
        <v>264</v>
      </c>
      <c r="O198" s="314">
        <v>243</v>
      </c>
      <c r="P198" s="35"/>
      <c r="R198" s="55"/>
      <c r="S198" s="784"/>
      <c r="T198" s="784"/>
      <c r="U198" s="784"/>
      <c r="V198" s="784"/>
      <c r="W198" s="780"/>
      <c r="X198" s="789"/>
      <c r="Y198" s="787"/>
      <c r="Z198" s="779"/>
      <c r="AA198" s="765"/>
      <c r="AB198" s="60"/>
      <c r="AC198" s="748"/>
      <c r="AD198" s="767"/>
      <c r="AE198" s="758"/>
      <c r="AF198" s="767"/>
      <c r="AG198" s="767"/>
      <c r="AH198" s="767"/>
      <c r="AI198" s="789"/>
      <c r="AJ198" s="789"/>
      <c r="AK198" s="758"/>
      <c r="AL198" s="761"/>
      <c r="AM198" s="761"/>
      <c r="AN198" s="761"/>
      <c r="AO198" s="761"/>
      <c r="AP198" s="761"/>
      <c r="AQ198" s="758"/>
      <c r="AR198" s="56"/>
      <c r="AS198" s="56"/>
      <c r="AT198" s="56"/>
      <c r="AU198" s="796"/>
      <c r="AV198" s="56"/>
      <c r="AW198" s="5"/>
      <c r="AX198" s="56"/>
      <c r="AY198" s="56"/>
      <c r="AZ198" s="567"/>
      <c r="BA198" s="796"/>
      <c r="BB198" s="576"/>
      <c r="BC198" s="5"/>
      <c r="BD198" s="761"/>
      <c r="BE198" s="761"/>
      <c r="BF198" s="761"/>
      <c r="BG198" s="761"/>
      <c r="BH198" s="761"/>
      <c r="BI198" s="755"/>
      <c r="BJ198" s="748"/>
      <c r="BK198" s="748"/>
      <c r="BL198" s="493"/>
      <c r="BM198" s="768"/>
      <c r="BN198" s="768"/>
      <c r="BO198" s="748"/>
      <c r="BP198" s="761"/>
      <c r="BQ198" s="761"/>
      <c r="BR198" s="761"/>
      <c r="BS198" s="761"/>
      <c r="BT198" s="761"/>
      <c r="BU198" s="758"/>
      <c r="BV198" s="761"/>
      <c r="BW198" s="761"/>
      <c r="BX198" s="761"/>
      <c r="BY198" s="761"/>
      <c r="BZ198" s="761"/>
      <c r="CA198" s="767"/>
      <c r="CB198" s="761"/>
      <c r="CC198" s="761"/>
      <c r="CD198" s="761"/>
      <c r="CE198" s="761"/>
      <c r="CF198" s="761"/>
      <c r="CG198" s="764"/>
      <c r="CH198" s="761"/>
      <c r="CI198" s="761"/>
      <c r="CJ198" s="761"/>
      <c r="CK198" s="761"/>
      <c r="CL198" s="761"/>
      <c r="CM198" s="748"/>
      <c r="CN198" s="755"/>
      <c r="CS198" s="5"/>
      <c r="CT198" s="5"/>
      <c r="CY198" s="57"/>
      <c r="CZ198" s="58"/>
      <c r="DA198" s="58"/>
      <c r="DB198" s="3"/>
      <c r="DC198" s="3"/>
    </row>
    <row r="199" spans="1:118" ht="17.25" customHeight="1" x14ac:dyDescent="0.15">
      <c r="A199" s="751" t="s">
        <v>19</v>
      </c>
      <c r="B199" s="315" t="s">
        <v>239</v>
      </c>
      <c r="C199" s="305">
        <f>SUM(D199:O199)</f>
        <v>14723.804</v>
      </c>
      <c r="D199" s="306">
        <v>570</v>
      </c>
      <c r="E199" s="307">
        <v>316.81</v>
      </c>
      <c r="F199" s="307">
        <v>89.11</v>
      </c>
      <c r="G199" s="307">
        <v>294.36200000000002</v>
      </c>
      <c r="H199" s="307">
        <v>1952.86</v>
      </c>
      <c r="I199" s="63">
        <v>3873.5250000000001</v>
      </c>
      <c r="J199" s="308">
        <v>623.73900000000003</v>
      </c>
      <c r="K199" s="349">
        <v>39.725000000000001</v>
      </c>
      <c r="L199" s="307">
        <v>292.87</v>
      </c>
      <c r="M199" s="307">
        <v>1990.194</v>
      </c>
      <c r="N199" s="307">
        <v>3332.0219999999999</v>
      </c>
      <c r="O199" s="309">
        <v>1348.587</v>
      </c>
      <c r="P199" s="35"/>
      <c r="R199" s="55"/>
      <c r="S199" s="783"/>
      <c r="T199" s="783"/>
      <c r="U199" s="783"/>
      <c r="V199" s="783"/>
      <c r="W199" s="784"/>
      <c r="X199" s="780"/>
      <c r="Y199" s="764"/>
      <c r="Z199" s="748"/>
      <c r="AA199" s="748"/>
      <c r="AB199" s="748"/>
      <c r="AC199" s="767"/>
      <c r="AD199" s="252"/>
      <c r="AE199" s="748"/>
      <c r="AF199" s="767"/>
      <c r="AG199" s="767"/>
      <c r="AH199" s="767"/>
      <c r="AI199" s="789"/>
      <c r="AJ199" s="789"/>
      <c r="AK199" s="748"/>
      <c r="AL199" s="252"/>
      <c r="AM199" s="252"/>
      <c r="AN199" s="252"/>
      <c r="AO199" s="252"/>
      <c r="AP199" s="252"/>
      <c r="AQ199" s="748"/>
      <c r="AR199" s="56"/>
      <c r="AS199" s="56"/>
      <c r="AT199" s="56"/>
      <c r="AU199" s="586"/>
      <c r="AV199" s="56"/>
      <c r="AW199" s="796"/>
      <c r="AX199" s="56"/>
      <c r="AY199" s="56"/>
      <c r="AZ199" s="567"/>
      <c r="BA199" s="586"/>
      <c r="BB199" s="576"/>
      <c r="BC199" s="796"/>
      <c r="BD199" s="761"/>
      <c r="BE199" s="761"/>
      <c r="BF199" s="761"/>
      <c r="BG199" s="761"/>
      <c r="BH199" s="761"/>
      <c r="BI199" s="755"/>
      <c r="BJ199" s="767"/>
      <c r="BK199" s="767"/>
      <c r="BL199" s="768"/>
      <c r="BM199" s="768"/>
      <c r="BN199" s="790"/>
      <c r="BO199" s="764"/>
      <c r="BP199" s="788"/>
      <c r="BQ199" s="762"/>
      <c r="BR199" s="773"/>
      <c r="BS199" s="773"/>
      <c r="BT199" s="773"/>
      <c r="BU199" s="748"/>
      <c r="BV199" s="773"/>
      <c r="BW199" s="762"/>
      <c r="BX199" s="773"/>
      <c r="BY199" s="773"/>
      <c r="BZ199" s="773"/>
      <c r="CA199" s="748"/>
      <c r="CB199" s="773"/>
      <c r="CC199" s="762"/>
      <c r="CD199" s="773"/>
      <c r="CE199" s="773"/>
      <c r="CF199" s="773"/>
      <c r="CG199" s="774"/>
      <c r="CH199" s="761"/>
      <c r="CI199" s="761"/>
      <c r="CJ199" s="761"/>
      <c r="CK199" s="761"/>
      <c r="CL199" s="761"/>
      <c r="CM199" s="764"/>
      <c r="CN199" s="755"/>
      <c r="CS199" s="101"/>
      <c r="CT199" s="58"/>
      <c r="CU199" s="61"/>
      <c r="CV199" s="59"/>
      <c r="CW199" s="59"/>
      <c r="CX199" s="59"/>
      <c r="CY199" s="62"/>
      <c r="CZ199" s="58"/>
      <c r="DA199" s="58"/>
      <c r="DB199" s="58"/>
      <c r="DC199" s="58"/>
      <c r="DL199" s="59"/>
      <c r="DM199" s="59"/>
      <c r="DN199" s="59"/>
    </row>
    <row r="200" spans="1:118" ht="17.25" customHeight="1" x14ac:dyDescent="0.15">
      <c r="A200" s="34" t="s">
        <v>20</v>
      </c>
      <c r="B200" s="304" t="s">
        <v>15</v>
      </c>
      <c r="C200" s="305">
        <f>SUM(D200:O200)</f>
        <v>1116052.2990000001</v>
      </c>
      <c r="D200" s="306">
        <v>32901.074000000001</v>
      </c>
      <c r="E200" s="307">
        <v>24882.804</v>
      </c>
      <c r="F200" s="307">
        <v>8104.7359999999999</v>
      </c>
      <c r="G200" s="307">
        <v>25215.786</v>
      </c>
      <c r="H200" s="307">
        <v>200678.55100000001</v>
      </c>
      <c r="I200" s="63">
        <v>281960.93300000002</v>
      </c>
      <c r="J200" s="308">
        <v>43253.495999999999</v>
      </c>
      <c r="K200" s="307">
        <v>2255.203</v>
      </c>
      <c r="L200" s="307">
        <v>24793.118999999999</v>
      </c>
      <c r="M200" s="307">
        <v>133461.44</v>
      </c>
      <c r="N200" s="307">
        <v>261353.77600000001</v>
      </c>
      <c r="O200" s="309">
        <v>77191.380999999994</v>
      </c>
      <c r="P200" s="35"/>
      <c r="R200" s="55"/>
      <c r="S200" s="783"/>
      <c r="T200" s="783"/>
      <c r="U200" s="783"/>
      <c r="V200" s="783"/>
      <c r="W200" s="783"/>
      <c r="X200" s="784"/>
      <c r="Y200" s="764"/>
      <c r="Z200" s="252"/>
      <c r="AA200" s="252"/>
      <c r="AB200" s="252"/>
      <c r="AC200" s="252"/>
      <c r="AD200" s="252"/>
      <c r="AE200" s="758"/>
      <c r="AF200" s="767"/>
      <c r="AG200" s="767"/>
      <c r="AH200" s="767"/>
      <c r="AI200" s="767"/>
      <c r="AJ200" s="789"/>
      <c r="AK200" s="764"/>
      <c r="AL200" s="252"/>
      <c r="AM200" s="252"/>
      <c r="AN200" s="252"/>
      <c r="AO200" s="252"/>
      <c r="AP200" s="252"/>
      <c r="AQ200" s="764"/>
      <c r="AR200" s="56"/>
      <c r="AS200" s="56"/>
      <c r="AT200" s="56"/>
      <c r="AU200" s="56"/>
      <c r="AV200" s="56"/>
      <c r="AW200" s="59"/>
      <c r="AX200" s="796"/>
      <c r="AY200" s="796"/>
      <c r="AZ200" s="796"/>
      <c r="BA200" s="576"/>
      <c r="BB200" s="56"/>
      <c r="BC200" s="59"/>
      <c r="BD200" s="761"/>
      <c r="BE200" s="761"/>
      <c r="BF200" s="761"/>
      <c r="BG200" s="761"/>
      <c r="BH200" s="761"/>
      <c r="BI200" s="755"/>
      <c r="BJ200" s="767"/>
      <c r="BK200" s="767"/>
      <c r="BL200" s="768"/>
      <c r="BM200" s="768"/>
      <c r="BN200" s="60"/>
      <c r="BO200" s="764"/>
      <c r="BP200" s="758"/>
      <c r="BQ200" s="758"/>
      <c r="BR200" s="758"/>
      <c r="BS200" s="764"/>
      <c r="BT200" s="773"/>
      <c r="BU200" s="764"/>
      <c r="BV200" s="767"/>
      <c r="BW200" s="767"/>
      <c r="BX200" s="767"/>
      <c r="BY200" s="773"/>
      <c r="BZ200" s="773"/>
      <c r="CA200" s="764"/>
      <c r="CB200" s="773"/>
      <c r="CC200" s="762"/>
      <c r="CD200" s="773"/>
      <c r="CE200" s="773"/>
      <c r="CF200" s="773"/>
      <c r="CG200" s="764"/>
      <c r="CH200" s="761"/>
      <c r="CI200" s="761"/>
      <c r="CJ200" s="761"/>
      <c r="CK200" s="761"/>
      <c r="CL200" s="761"/>
      <c r="CM200" s="764"/>
      <c r="CN200" s="755"/>
      <c r="CS200" s="59"/>
      <c r="CT200" s="5"/>
      <c r="CU200" s="61"/>
      <c r="CV200" s="59"/>
      <c r="CW200" s="59"/>
      <c r="CX200" s="59"/>
      <c r="CY200" s="62"/>
      <c r="CZ200" s="58"/>
      <c r="DA200" s="58"/>
      <c r="DB200" s="58"/>
      <c r="DC200" s="58"/>
      <c r="DM200" s="59"/>
      <c r="DN200" s="59"/>
    </row>
    <row r="201" spans="1:118" ht="17.25" customHeight="1" x14ac:dyDescent="0.15">
      <c r="A201" s="36" t="s">
        <v>20</v>
      </c>
      <c r="B201" s="310" t="s">
        <v>240</v>
      </c>
      <c r="C201" s="311">
        <f>C200/C199</f>
        <v>75.799181991284328</v>
      </c>
      <c r="D201" s="312">
        <v>58</v>
      </c>
      <c r="E201" s="313">
        <v>79</v>
      </c>
      <c r="F201" s="313">
        <v>91</v>
      </c>
      <c r="G201" s="313">
        <v>86</v>
      </c>
      <c r="H201" s="313">
        <v>103</v>
      </c>
      <c r="I201" s="281">
        <v>73</v>
      </c>
      <c r="J201" s="313">
        <v>69</v>
      </c>
      <c r="K201" s="313">
        <v>57</v>
      </c>
      <c r="L201" s="313">
        <v>85</v>
      </c>
      <c r="M201" s="313">
        <v>67</v>
      </c>
      <c r="N201" s="313">
        <v>78</v>
      </c>
      <c r="O201" s="314">
        <v>57</v>
      </c>
      <c r="P201" s="35"/>
      <c r="R201" s="55"/>
      <c r="S201" s="783"/>
      <c r="T201" s="783"/>
      <c r="U201" s="783"/>
      <c r="V201" s="783"/>
      <c r="W201" s="783"/>
      <c r="X201" s="783"/>
      <c r="Y201" s="764"/>
      <c r="Z201" s="252"/>
      <c r="AA201" s="252"/>
      <c r="AB201" s="252"/>
      <c r="AC201" s="767"/>
      <c r="AD201" s="767"/>
      <c r="AE201" s="758"/>
      <c r="AF201" s="761"/>
      <c r="AG201" s="761"/>
      <c r="AH201" s="761"/>
      <c r="AI201" s="761"/>
      <c r="AJ201" s="761"/>
      <c r="AK201" s="764"/>
      <c r="AL201" s="748"/>
      <c r="AM201" s="748"/>
      <c r="AN201" s="748"/>
      <c r="AO201" s="767"/>
      <c r="AP201" s="252"/>
      <c r="AQ201" s="764"/>
      <c r="AR201" s="796"/>
      <c r="AS201" s="796"/>
      <c r="AT201" s="796"/>
      <c r="AU201" s="796"/>
      <c r="AV201" s="796"/>
      <c r="AW201" s="59"/>
      <c r="AX201" s="576"/>
      <c r="AY201" s="576"/>
      <c r="AZ201" s="576"/>
      <c r="BA201" s="796"/>
      <c r="BB201" s="576"/>
      <c r="BC201" s="59"/>
      <c r="BD201" s="761"/>
      <c r="BE201" s="761"/>
      <c r="BF201" s="761"/>
      <c r="BG201" s="761"/>
      <c r="BH201" s="761"/>
      <c r="BI201" s="755"/>
      <c r="BJ201" s="748"/>
      <c r="BK201" s="748"/>
      <c r="BL201" s="493"/>
      <c r="BM201" s="768"/>
      <c r="BN201" s="768"/>
      <c r="BO201" s="764"/>
      <c r="BP201" s="761"/>
      <c r="BQ201" s="761"/>
      <c r="BR201" s="761"/>
      <c r="BS201" s="761"/>
      <c r="BT201" s="761"/>
      <c r="BU201" s="764"/>
      <c r="BV201" s="761"/>
      <c r="BW201" s="761"/>
      <c r="BX201" s="761"/>
      <c r="BY201" s="761"/>
      <c r="BZ201" s="761"/>
      <c r="CA201" s="764"/>
      <c r="CB201" s="761"/>
      <c r="CC201" s="761"/>
      <c r="CD201" s="761"/>
      <c r="CE201" s="761"/>
      <c r="CF201" s="761"/>
      <c r="CG201" s="764"/>
      <c r="CH201" s="761"/>
      <c r="CI201" s="761"/>
      <c r="CJ201" s="761"/>
      <c r="CK201" s="761"/>
      <c r="CL201" s="761"/>
      <c r="CM201" s="764"/>
      <c r="CN201" s="755"/>
      <c r="CS201" s="59"/>
      <c r="CT201" s="5"/>
      <c r="CY201" s="57"/>
      <c r="CZ201" s="58"/>
      <c r="DA201" s="58"/>
      <c r="DB201" s="3"/>
      <c r="DC201" s="58"/>
      <c r="DL201" s="59"/>
    </row>
    <row r="202" spans="1:118" ht="17.25" customHeight="1" x14ac:dyDescent="0.15">
      <c r="A202" s="751" t="s">
        <v>21</v>
      </c>
      <c r="B202" s="315" t="s">
        <v>239</v>
      </c>
      <c r="C202" s="305">
        <f>SUM(D202:O202)</f>
        <v>19837.894</v>
      </c>
      <c r="D202" s="306">
        <v>249.76499999999999</v>
      </c>
      <c r="E202" s="307">
        <v>796.98099999999999</v>
      </c>
      <c r="F202" s="307">
        <v>3245.2190000000001</v>
      </c>
      <c r="G202" s="63">
        <v>4151.0529999999999</v>
      </c>
      <c r="H202" s="307">
        <v>1122.384</v>
      </c>
      <c r="I202" s="63">
        <v>93.650999999999996</v>
      </c>
      <c r="J202" s="308">
        <v>27.497</v>
      </c>
      <c r="K202" s="307">
        <v>36.741999999999997</v>
      </c>
      <c r="L202" s="307">
        <v>445.93299999999999</v>
      </c>
      <c r="M202" s="307">
        <v>4709.7290000000003</v>
      </c>
      <c r="N202" s="307">
        <v>3818.3420000000001</v>
      </c>
      <c r="O202" s="309">
        <v>1140.598</v>
      </c>
      <c r="P202" s="35"/>
      <c r="R202" s="55"/>
      <c r="S202" s="783"/>
      <c r="T202" s="783"/>
      <c r="U202" s="783"/>
      <c r="V202" s="783"/>
      <c r="W202" s="783"/>
      <c r="X202" s="783"/>
      <c r="Y202" s="764"/>
      <c r="Z202" s="748"/>
      <c r="AA202" s="748"/>
      <c r="AB202" s="748"/>
      <c r="AC202" s="767"/>
      <c r="AD202" s="748"/>
      <c r="AE202" s="758"/>
      <c r="AF202" s="761"/>
      <c r="AG202" s="761"/>
      <c r="AH202" s="761"/>
      <c r="AI202" s="761"/>
      <c r="AJ202" s="761"/>
      <c r="AK202" s="764"/>
      <c r="AL202" s="767"/>
      <c r="AM202" s="767"/>
      <c r="AN202" s="767"/>
      <c r="AO202" s="789"/>
      <c r="AP202" s="789"/>
      <c r="AQ202" s="764"/>
      <c r="AR202" s="56"/>
      <c r="AS202" s="56"/>
      <c r="AT202" s="567"/>
      <c r="AU202" s="796"/>
      <c r="AV202" s="576"/>
      <c r="AW202" s="59"/>
      <c r="AX202" s="576"/>
      <c r="AY202" s="576"/>
      <c r="AZ202" s="586"/>
      <c r="BA202" s="796"/>
      <c r="BB202" s="576"/>
      <c r="BC202" s="59"/>
      <c r="BD202" s="761"/>
      <c r="BE202" s="761"/>
      <c r="BF202" s="761"/>
      <c r="BG202" s="761"/>
      <c r="BH202" s="761"/>
      <c r="BI202" s="755"/>
      <c r="BJ202" s="748"/>
      <c r="BK202" s="748"/>
      <c r="BL202" s="493"/>
      <c r="BM202" s="768"/>
      <c r="BN202" s="768"/>
      <c r="BO202" s="764"/>
      <c r="BP202" s="761"/>
      <c r="BQ202" s="761"/>
      <c r="BR202" s="761"/>
      <c r="BS202" s="761"/>
      <c r="BT202" s="761"/>
      <c r="BU202" s="764"/>
      <c r="BV202" s="764"/>
      <c r="BW202" s="764"/>
      <c r="BX202" s="764"/>
      <c r="BY202" s="748"/>
      <c r="BZ202" s="767"/>
      <c r="CA202" s="764"/>
      <c r="CB202" s="773"/>
      <c r="CC202" s="762"/>
      <c r="CD202" s="773"/>
      <c r="CE202" s="773"/>
      <c r="CF202" s="773"/>
      <c r="CG202" s="764"/>
      <c r="CH202" s="761"/>
      <c r="CI202" s="761"/>
      <c r="CJ202" s="761"/>
      <c r="CK202" s="761"/>
      <c r="CL202" s="761"/>
      <c r="CM202" s="764"/>
      <c r="CN202" s="755"/>
      <c r="CS202" s="59"/>
      <c r="CT202" s="58"/>
      <c r="CU202" s="61"/>
      <c r="CV202" s="59"/>
      <c r="CW202" s="59"/>
      <c r="CX202" s="59"/>
      <c r="CY202" s="57"/>
      <c r="CZ202" s="58"/>
      <c r="DA202" s="58"/>
      <c r="DB202" s="3"/>
      <c r="DC202" s="58"/>
      <c r="DL202" s="59"/>
      <c r="DM202" s="59"/>
      <c r="DN202" s="59"/>
    </row>
    <row r="203" spans="1:118" ht="17.25" customHeight="1" x14ac:dyDescent="0.15">
      <c r="A203" s="34" t="s">
        <v>22</v>
      </c>
      <c r="B203" s="304" t="s">
        <v>15</v>
      </c>
      <c r="C203" s="305">
        <f>SUM(D203:O203)</f>
        <v>3940150.3330000001</v>
      </c>
      <c r="D203" s="306">
        <v>82393.395000000004</v>
      </c>
      <c r="E203" s="307">
        <v>247748.68</v>
      </c>
      <c r="F203" s="307">
        <v>691884.44799999997</v>
      </c>
      <c r="G203" s="280">
        <v>731676.21100000001</v>
      </c>
      <c r="H203" s="307">
        <v>166243.16200000001</v>
      </c>
      <c r="I203" s="63">
        <v>20001.012999999999</v>
      </c>
      <c r="J203" s="308">
        <v>11800.174999999999</v>
      </c>
      <c r="K203" s="349">
        <v>14440.717000000001</v>
      </c>
      <c r="L203" s="307">
        <v>84827.505999999994</v>
      </c>
      <c r="M203" s="307">
        <v>941223.48300000001</v>
      </c>
      <c r="N203" s="307">
        <v>760673.21900000004</v>
      </c>
      <c r="O203" s="309">
        <v>187238.32399999999</v>
      </c>
      <c r="P203" s="35"/>
      <c r="R203" s="55"/>
      <c r="S203" s="783"/>
      <c r="T203" s="783"/>
      <c r="U203" s="783"/>
      <c r="V203" s="783"/>
      <c r="W203" s="783"/>
      <c r="X203" s="783"/>
      <c r="Y203" s="764"/>
      <c r="Z203" s="767"/>
      <c r="AA203" s="767"/>
      <c r="AB203" s="767"/>
      <c r="AC203" s="767"/>
      <c r="AD203" s="767"/>
      <c r="AE203" s="758"/>
      <c r="AF203" s="252"/>
      <c r="AG203" s="252"/>
      <c r="AH203" s="252"/>
      <c r="AI203" s="252"/>
      <c r="AJ203" s="748"/>
      <c r="AK203" s="764"/>
      <c r="AL203" s="252"/>
      <c r="AM203" s="252"/>
      <c r="AN203" s="252"/>
      <c r="AO203" s="252"/>
      <c r="AP203" s="252"/>
      <c r="AQ203" s="764"/>
      <c r="AR203" s="56"/>
      <c r="AS203" s="56"/>
      <c r="AT203" s="567"/>
      <c r="AU203" s="576"/>
      <c r="AV203" s="567"/>
      <c r="AW203" s="59"/>
      <c r="AX203" s="56"/>
      <c r="AY203" s="56"/>
      <c r="AZ203" s="567"/>
      <c r="BA203" s="576"/>
      <c r="BB203" s="567"/>
      <c r="BC203" s="59"/>
      <c r="BD203" s="761"/>
      <c r="BE203" s="761"/>
      <c r="BF203" s="761"/>
      <c r="BG203" s="761"/>
      <c r="BH203" s="761"/>
      <c r="BI203" s="755"/>
      <c r="BJ203" s="252"/>
      <c r="BK203" s="252"/>
      <c r="BL203" s="60"/>
      <c r="BM203" s="768"/>
      <c r="BN203" s="493"/>
      <c r="BO203" s="764"/>
      <c r="BP203" s="764"/>
      <c r="BQ203" s="764"/>
      <c r="BR203" s="764"/>
      <c r="BS203" s="764"/>
      <c r="BT203" s="748"/>
      <c r="BU203" s="764"/>
      <c r="BV203" s="761"/>
      <c r="BW203" s="761"/>
      <c r="BX203" s="761"/>
      <c r="BY203" s="761"/>
      <c r="BZ203" s="761"/>
      <c r="CA203" s="764"/>
      <c r="CB203" s="761"/>
      <c r="CC203" s="761"/>
      <c r="CD203" s="761"/>
      <c r="CE203" s="761"/>
      <c r="CF203" s="761"/>
      <c r="CG203" s="764"/>
      <c r="CH203" s="773"/>
      <c r="CI203" s="762"/>
      <c r="CJ203" s="766"/>
      <c r="CK203" s="766"/>
      <c r="CL203" s="766"/>
      <c r="CM203" s="764"/>
      <c r="CN203" s="755"/>
      <c r="CS203" s="59"/>
      <c r="CT203" s="5"/>
      <c r="CY203" s="57"/>
      <c r="CZ203" s="3"/>
      <c r="DA203" s="3"/>
      <c r="DB203" s="3"/>
      <c r="DC203" s="58"/>
    </row>
    <row r="204" spans="1:118" ht="17.25" customHeight="1" x14ac:dyDescent="0.15">
      <c r="A204" s="36" t="s">
        <v>22</v>
      </c>
      <c r="B204" s="310" t="s">
        <v>240</v>
      </c>
      <c r="C204" s="311">
        <f>C203/C202</f>
        <v>198.61737001921676</v>
      </c>
      <c r="D204" s="312">
        <v>330</v>
      </c>
      <c r="E204" s="313">
        <v>311</v>
      </c>
      <c r="F204" s="313">
        <v>213</v>
      </c>
      <c r="G204" s="281">
        <v>176</v>
      </c>
      <c r="H204" s="313">
        <v>148</v>
      </c>
      <c r="I204" s="281">
        <v>214</v>
      </c>
      <c r="J204" s="313">
        <v>429</v>
      </c>
      <c r="K204" s="313">
        <v>393</v>
      </c>
      <c r="L204" s="313">
        <v>190</v>
      </c>
      <c r="M204" s="313">
        <v>200</v>
      </c>
      <c r="N204" s="313">
        <v>199</v>
      </c>
      <c r="O204" s="314">
        <v>164</v>
      </c>
      <c r="P204" s="35"/>
      <c r="R204" s="55"/>
      <c r="S204" s="783"/>
      <c r="T204" s="783"/>
      <c r="U204" s="783"/>
      <c r="V204" s="783"/>
      <c r="W204" s="783"/>
      <c r="X204" s="783"/>
      <c r="Y204" s="764"/>
      <c r="Z204" s="252"/>
      <c r="AA204" s="252"/>
      <c r="AB204" s="252"/>
      <c r="AC204" s="748"/>
      <c r="AD204" s="767"/>
      <c r="AE204" s="764"/>
      <c r="AF204" s="761"/>
      <c r="AG204" s="761"/>
      <c r="AH204" s="761"/>
      <c r="AI204" s="761"/>
      <c r="AJ204" s="761"/>
      <c r="AK204" s="764"/>
      <c r="AL204" s="252"/>
      <c r="AM204" s="252"/>
      <c r="AN204" s="252"/>
      <c r="AO204" s="252"/>
      <c r="AP204" s="252"/>
      <c r="AQ204" s="764"/>
      <c r="AR204" s="576"/>
      <c r="AS204" s="576"/>
      <c r="AT204" s="576"/>
      <c r="AU204" s="576"/>
      <c r="AV204" s="586"/>
      <c r="AW204" s="59"/>
      <c r="AX204" s="576"/>
      <c r="AY204" s="576"/>
      <c r="AZ204" s="586"/>
      <c r="BA204" s="796"/>
      <c r="BB204" s="586"/>
      <c r="BC204" s="59"/>
      <c r="BD204" s="761"/>
      <c r="BE204" s="761"/>
      <c r="BF204" s="761"/>
      <c r="BG204" s="761"/>
      <c r="BH204" s="761"/>
      <c r="BI204" s="764"/>
      <c r="BJ204" s="761"/>
      <c r="BK204" s="761"/>
      <c r="BL204" s="761"/>
      <c r="BM204" s="761"/>
      <c r="BN204" s="761"/>
      <c r="BO204" s="764"/>
      <c r="BP204" s="761"/>
      <c r="BQ204" s="761"/>
      <c r="BR204" s="761"/>
      <c r="BS204" s="761"/>
      <c r="BT204" s="761"/>
      <c r="BU204" s="764"/>
      <c r="BV204" s="764"/>
      <c r="BW204" s="764"/>
      <c r="BX204" s="764"/>
      <c r="BY204" s="764"/>
      <c r="BZ204" s="764"/>
      <c r="CA204" s="764"/>
      <c r="CB204" s="773"/>
      <c r="CC204" s="762"/>
      <c r="CD204" s="773"/>
      <c r="CE204" s="773"/>
      <c r="CF204" s="773"/>
      <c r="CG204" s="764"/>
      <c r="CH204" s="773"/>
      <c r="CI204" s="762"/>
      <c r="CJ204" s="766"/>
      <c r="CK204" s="766"/>
      <c r="CL204" s="766"/>
      <c r="CM204" s="764"/>
      <c r="CN204" s="755"/>
      <c r="CS204" s="59"/>
      <c r="CT204" s="5"/>
      <c r="CU204" s="61"/>
      <c r="CV204" s="59"/>
      <c r="CW204" s="59"/>
      <c r="CX204" s="59"/>
      <c r="CY204" s="62"/>
      <c r="CZ204" s="58"/>
      <c r="DA204" s="58"/>
      <c r="DB204" s="3"/>
      <c r="DC204" s="58"/>
      <c r="DL204" s="59"/>
      <c r="DM204" s="59"/>
      <c r="DN204" s="59"/>
    </row>
    <row r="205" spans="1:118" ht="17.25" customHeight="1" x14ac:dyDescent="0.15">
      <c r="A205" s="37" t="s">
        <v>23</v>
      </c>
      <c r="B205" s="315" t="s">
        <v>239</v>
      </c>
      <c r="C205" s="305">
        <f>SUM(D205:O205)</f>
        <v>15966.997000000001</v>
      </c>
      <c r="D205" s="306">
        <v>81.418999999999997</v>
      </c>
      <c r="E205" s="307">
        <v>573.83699999999999</v>
      </c>
      <c r="F205" s="307">
        <v>2659.7310000000002</v>
      </c>
      <c r="G205" s="307">
        <v>3455.99</v>
      </c>
      <c r="H205" s="307">
        <v>904.05899999999997</v>
      </c>
      <c r="I205" s="63">
        <v>70.840999999999994</v>
      </c>
      <c r="J205" s="308">
        <v>18.565999999999999</v>
      </c>
      <c r="K205" s="349">
        <v>27.898</v>
      </c>
      <c r="L205" s="307">
        <v>370.93400000000003</v>
      </c>
      <c r="M205" s="307">
        <v>3972.3969999999999</v>
      </c>
      <c r="N205" s="307">
        <v>3077.9409999999998</v>
      </c>
      <c r="O205" s="309">
        <v>753.38400000000001</v>
      </c>
      <c r="P205" s="35"/>
      <c r="R205" s="55"/>
      <c r="T205" s="767"/>
      <c r="U205" s="767"/>
      <c r="V205" s="767"/>
      <c r="W205" s="783"/>
      <c r="X205" s="783"/>
      <c r="Z205" s="767"/>
      <c r="AA205" s="767"/>
      <c r="AB205" s="767"/>
      <c r="AC205" s="748"/>
      <c r="AD205" s="767"/>
      <c r="AE205" s="758"/>
      <c r="AF205" s="252"/>
      <c r="AG205" s="252"/>
      <c r="AH205" s="252"/>
      <c r="AI205" s="252"/>
      <c r="AJ205" s="252"/>
      <c r="AK205" s="764"/>
      <c r="AL205" s="767"/>
      <c r="AM205" s="767"/>
      <c r="AN205" s="767"/>
      <c r="AO205" s="748"/>
      <c r="AP205" s="767"/>
      <c r="AQ205" s="764"/>
      <c r="AR205" s="794"/>
      <c r="AS205" s="749"/>
      <c r="AT205" s="795"/>
      <c r="AU205" s="793"/>
      <c r="AV205" s="793"/>
      <c r="AW205" s="59"/>
      <c r="AX205" s="794"/>
      <c r="AY205" s="749"/>
      <c r="AZ205" s="795"/>
      <c r="BA205" s="793"/>
      <c r="BB205" s="793"/>
      <c r="BC205" s="59"/>
      <c r="BD205" s="761"/>
      <c r="BE205" s="761"/>
      <c r="BF205" s="761"/>
      <c r="BG205" s="761"/>
      <c r="BH205" s="761"/>
      <c r="BI205" s="764"/>
      <c r="BJ205" s="788"/>
      <c r="BK205" s="765"/>
      <c r="BL205" s="790"/>
      <c r="BM205" s="768"/>
      <c r="BN205" s="790"/>
      <c r="BO205" s="758"/>
      <c r="BP205" s="764"/>
      <c r="BQ205" s="764"/>
      <c r="BR205" s="764"/>
      <c r="BS205" s="764"/>
      <c r="BT205" s="764"/>
      <c r="BU205" s="764"/>
      <c r="BV205" s="761"/>
      <c r="BW205" s="761"/>
      <c r="BX205" s="761"/>
      <c r="BY205" s="761"/>
      <c r="BZ205" s="761"/>
      <c r="CA205" s="764"/>
      <c r="CB205" s="761"/>
      <c r="CC205" s="761"/>
      <c r="CD205" s="761"/>
      <c r="CE205" s="761"/>
      <c r="CF205" s="761"/>
      <c r="CG205" s="764"/>
      <c r="CH205" s="773"/>
      <c r="CI205" s="762"/>
      <c r="CJ205" s="766"/>
      <c r="CK205" s="766"/>
      <c r="CL205" s="766"/>
      <c r="CM205" s="758"/>
      <c r="CN205" s="755"/>
      <c r="CS205" s="59"/>
      <c r="CT205" s="58"/>
      <c r="CY205" s="62"/>
      <c r="CZ205" s="58"/>
      <c r="DA205" s="58"/>
      <c r="DB205" s="3"/>
      <c r="DC205" s="58"/>
    </row>
    <row r="206" spans="1:118" ht="17.25" customHeight="1" x14ac:dyDescent="0.15">
      <c r="A206" s="34" t="s">
        <v>23</v>
      </c>
      <c r="B206" s="304" t="s">
        <v>15</v>
      </c>
      <c r="C206" s="305">
        <f>SUM(D206:O206)</f>
        <v>2777003.2609999999</v>
      </c>
      <c r="D206" s="306">
        <v>21993.760999999999</v>
      </c>
      <c r="E206" s="307">
        <v>154251.55499999999</v>
      </c>
      <c r="F206" s="307">
        <v>508589.761</v>
      </c>
      <c r="G206" s="307">
        <v>534239.85699999996</v>
      </c>
      <c r="H206" s="307">
        <v>116843.61</v>
      </c>
      <c r="I206" s="63">
        <v>12121.111000000001</v>
      </c>
      <c r="J206" s="308">
        <v>5621.5540000000001</v>
      </c>
      <c r="K206" s="349">
        <v>8286.1669999999995</v>
      </c>
      <c r="L206" s="307">
        <v>56456.828000000001</v>
      </c>
      <c r="M206" s="307">
        <v>712137.076</v>
      </c>
      <c r="N206" s="307">
        <v>545893.071</v>
      </c>
      <c r="O206" s="309">
        <v>100568.91</v>
      </c>
      <c r="P206" s="35"/>
      <c r="R206" s="55"/>
      <c r="T206" s="767"/>
      <c r="U206" s="767"/>
      <c r="V206" s="767"/>
      <c r="W206" s="252"/>
      <c r="X206" s="783"/>
      <c r="Z206" s="767"/>
      <c r="AA206" s="767"/>
      <c r="AB206" s="767"/>
      <c r="AC206" s="748"/>
      <c r="AD206" s="767"/>
      <c r="AE206" s="758"/>
      <c r="AF206" s="252"/>
      <c r="AG206" s="252"/>
      <c r="AH206" s="252"/>
      <c r="AI206" s="252"/>
      <c r="AJ206" s="252"/>
      <c r="AK206" s="758"/>
      <c r="AL206" s="252"/>
      <c r="AM206" s="252"/>
      <c r="AN206" s="252"/>
      <c r="AO206" s="60"/>
      <c r="AP206" s="767"/>
      <c r="AQ206" s="758"/>
      <c r="AR206" s="56"/>
      <c r="AS206" s="56"/>
      <c r="AT206" s="56"/>
      <c r="AU206" s="56"/>
      <c r="AV206" s="56"/>
      <c r="AW206" s="5"/>
      <c r="AX206" s="56"/>
      <c r="AY206" s="56"/>
      <c r="AZ206" s="56"/>
      <c r="BA206" s="56"/>
      <c r="BB206" s="56"/>
      <c r="BC206" s="5"/>
      <c r="BD206" s="761"/>
      <c r="BE206" s="761"/>
      <c r="BF206" s="761"/>
      <c r="BG206" s="761"/>
      <c r="BH206" s="761"/>
      <c r="BI206" s="758"/>
      <c r="BJ206" s="788"/>
      <c r="BK206" s="765"/>
      <c r="BL206" s="788"/>
      <c r="BM206" s="254"/>
      <c r="BN206" s="254"/>
      <c r="BO206" s="758"/>
      <c r="BP206" s="764"/>
      <c r="BQ206" s="764"/>
      <c r="BR206" s="764"/>
      <c r="BS206" s="764"/>
      <c r="BT206" s="764"/>
      <c r="BU206" s="758"/>
      <c r="BV206" s="764"/>
      <c r="BW206" s="764"/>
      <c r="BX206" s="764"/>
      <c r="BY206" s="764"/>
      <c r="BZ206" s="764"/>
      <c r="CA206" s="767"/>
      <c r="CB206" s="773"/>
      <c r="CC206" s="762"/>
      <c r="CD206" s="773"/>
      <c r="CE206" s="773"/>
      <c r="CF206" s="773"/>
      <c r="CG206" s="764"/>
      <c r="CH206" s="773"/>
      <c r="CI206" s="762"/>
      <c r="CJ206" s="766"/>
      <c r="CK206" s="766"/>
      <c r="CL206" s="766"/>
      <c r="CM206" s="758"/>
      <c r="CN206" s="755"/>
      <c r="CS206" s="5"/>
      <c r="CT206" s="5"/>
      <c r="CU206" s="61"/>
      <c r="CV206" s="59"/>
      <c r="CW206" s="59"/>
      <c r="CX206" s="59"/>
      <c r="CY206" s="62"/>
      <c r="CZ206" s="58"/>
      <c r="DA206" s="58"/>
      <c r="DB206" s="58"/>
      <c r="DC206" s="3"/>
      <c r="DL206" s="59"/>
      <c r="DM206" s="59"/>
      <c r="DN206" s="59"/>
    </row>
    <row r="207" spans="1:118" ht="17.25" customHeight="1" x14ac:dyDescent="0.15">
      <c r="A207" s="36" t="s">
        <v>23</v>
      </c>
      <c r="B207" s="310" t="s">
        <v>240</v>
      </c>
      <c r="C207" s="311">
        <f>C206/C205</f>
        <v>173.92144941218439</v>
      </c>
      <c r="D207" s="312">
        <v>270</v>
      </c>
      <c r="E207" s="313">
        <v>269</v>
      </c>
      <c r="F207" s="313">
        <v>191</v>
      </c>
      <c r="G207" s="313">
        <v>155</v>
      </c>
      <c r="H207" s="313">
        <v>129</v>
      </c>
      <c r="I207" s="281">
        <v>171</v>
      </c>
      <c r="J207" s="313">
        <v>303</v>
      </c>
      <c r="K207" s="350">
        <v>297</v>
      </c>
      <c r="L207" s="313">
        <v>152</v>
      </c>
      <c r="M207" s="313">
        <v>179</v>
      </c>
      <c r="N207" s="313">
        <v>177</v>
      </c>
      <c r="O207" s="314">
        <v>133</v>
      </c>
      <c r="P207" s="35"/>
      <c r="R207" s="55"/>
      <c r="S207" s="784"/>
      <c r="T207" s="767"/>
      <c r="U207" s="767"/>
      <c r="V207" s="767"/>
      <c r="W207" s="252"/>
      <c r="X207" s="767"/>
      <c r="Y207" s="787"/>
      <c r="Z207" s="767"/>
      <c r="AA207" s="767"/>
      <c r="AB207" s="767"/>
      <c r="AC207" s="748"/>
      <c r="AD207" s="767"/>
      <c r="AE207" s="758"/>
      <c r="AF207" s="252"/>
      <c r="AG207" s="252"/>
      <c r="AH207" s="252"/>
      <c r="AI207" s="252"/>
      <c r="AJ207" s="252"/>
      <c r="AK207" s="758"/>
      <c r="AL207" s="252"/>
      <c r="AM207" s="252"/>
      <c r="AN207" s="252"/>
      <c r="AO207" s="748"/>
      <c r="AP207" s="767"/>
      <c r="AQ207" s="758"/>
      <c r="AR207" s="576"/>
      <c r="AS207" s="576"/>
      <c r="AT207" s="576"/>
      <c r="AU207" s="796"/>
      <c r="AV207" s="576"/>
      <c r="AW207" s="5"/>
      <c r="AX207" s="576"/>
      <c r="AY207" s="576"/>
      <c r="AZ207" s="576"/>
      <c r="BA207" s="796"/>
      <c r="BB207" s="576"/>
      <c r="BC207" s="5"/>
      <c r="BD207" s="761"/>
      <c r="BE207" s="761"/>
      <c r="BF207" s="761"/>
      <c r="BG207" s="761"/>
      <c r="BH207" s="761"/>
      <c r="BI207" s="758"/>
      <c r="BJ207" s="748"/>
      <c r="BK207" s="748"/>
      <c r="BL207" s="493"/>
      <c r="BM207" s="768"/>
      <c r="BN207" s="790"/>
      <c r="BO207" s="748"/>
      <c r="BP207" s="761"/>
      <c r="BQ207" s="761"/>
      <c r="BR207" s="761"/>
      <c r="BS207" s="761"/>
      <c r="BT207" s="761"/>
      <c r="BU207" s="758"/>
      <c r="BV207" s="764"/>
      <c r="BW207" s="764"/>
      <c r="BX207" s="764"/>
      <c r="BY207" s="764"/>
      <c r="BZ207" s="764"/>
      <c r="CA207" s="767"/>
      <c r="CB207" s="773"/>
      <c r="CC207" s="762"/>
      <c r="CD207" s="773"/>
      <c r="CE207" s="773"/>
      <c r="CF207" s="773"/>
      <c r="CG207" s="764"/>
      <c r="CH207" s="773"/>
      <c r="CI207" s="762"/>
      <c r="CJ207" s="766"/>
      <c r="CK207" s="766"/>
      <c r="CL207" s="766"/>
      <c r="CM207" s="748"/>
      <c r="CN207" s="755"/>
      <c r="CS207" s="5"/>
      <c r="CT207" s="5"/>
      <c r="CU207" s="61"/>
      <c r="CV207" s="59"/>
      <c r="CW207" s="59"/>
      <c r="CX207" s="59"/>
      <c r="CY207" s="57"/>
      <c r="CZ207" s="58"/>
      <c r="DA207" s="58"/>
      <c r="DB207" s="58"/>
      <c r="DC207" s="3"/>
      <c r="DM207" s="59"/>
      <c r="DN207" s="59"/>
    </row>
    <row r="208" spans="1:118" ht="17.25" customHeight="1" x14ac:dyDescent="0.15">
      <c r="A208" s="37" t="s">
        <v>24</v>
      </c>
      <c r="B208" s="315" t="s">
        <v>239</v>
      </c>
      <c r="C208" s="305">
        <f>SUM(D208:O208)</f>
        <v>2140.6880000000001</v>
      </c>
      <c r="D208" s="306">
        <v>79.498000000000005</v>
      </c>
      <c r="E208" s="307">
        <v>108.83499999999999</v>
      </c>
      <c r="F208" s="307">
        <v>358.166</v>
      </c>
      <c r="G208" s="307">
        <v>421.06700000000001</v>
      </c>
      <c r="H208" s="307">
        <v>98.366</v>
      </c>
      <c r="I208" s="63">
        <v>5.2290000000000001</v>
      </c>
      <c r="J208" s="308">
        <v>0.16</v>
      </c>
      <c r="K208" s="349">
        <v>0.24</v>
      </c>
      <c r="L208" s="307">
        <v>17.902999999999999</v>
      </c>
      <c r="M208" s="307">
        <v>388.16899999999998</v>
      </c>
      <c r="N208" s="307">
        <v>455.57299999999998</v>
      </c>
      <c r="O208" s="309">
        <v>207.482</v>
      </c>
      <c r="P208" s="35"/>
      <c r="R208" s="55"/>
      <c r="T208" s="767"/>
      <c r="U208" s="767"/>
      <c r="V208" s="767"/>
      <c r="W208" s="252"/>
      <c r="X208" s="767"/>
      <c r="Z208" s="748"/>
      <c r="AA208" s="748"/>
      <c r="AB208" s="748"/>
      <c r="AC208" s="767"/>
      <c r="AD208" s="767"/>
      <c r="AE208" s="758"/>
      <c r="AF208" s="761"/>
      <c r="AG208" s="761"/>
      <c r="AH208" s="761"/>
      <c r="AI208" s="761"/>
      <c r="AJ208" s="761"/>
      <c r="AK208" s="748"/>
      <c r="AL208" s="748"/>
      <c r="AM208" s="748"/>
      <c r="AN208" s="748"/>
      <c r="AO208" s="767"/>
      <c r="AP208" s="748"/>
      <c r="AQ208" s="748"/>
      <c r="AR208" s="56"/>
      <c r="AS208" s="56"/>
      <c r="AT208" s="56"/>
      <c r="AU208" s="56"/>
      <c r="AV208" s="56"/>
      <c r="AW208" s="796"/>
      <c r="AX208" s="796"/>
      <c r="AY208" s="796"/>
      <c r="AZ208" s="797"/>
      <c r="BA208" s="576"/>
      <c r="BB208" s="576"/>
      <c r="BC208" s="796"/>
      <c r="BD208" s="748"/>
      <c r="BE208" s="748"/>
      <c r="BF208" s="493"/>
      <c r="BG208" s="768"/>
      <c r="BH208" s="768"/>
      <c r="BI208" s="758"/>
      <c r="BJ208" s="252"/>
      <c r="BK208" s="252"/>
      <c r="BL208" s="60"/>
      <c r="BM208" s="60"/>
      <c r="BN208" s="60"/>
      <c r="BO208" s="758"/>
      <c r="BP208" s="761"/>
      <c r="BQ208" s="761"/>
      <c r="BR208" s="761"/>
      <c r="BS208" s="761"/>
      <c r="BT208" s="761"/>
      <c r="BU208" s="748"/>
      <c r="BV208" s="773"/>
      <c r="BW208" s="762"/>
      <c r="BX208" s="773"/>
      <c r="BY208" s="764"/>
      <c r="BZ208" s="764"/>
      <c r="CA208" s="748"/>
      <c r="CB208" s="773"/>
      <c r="CC208" s="762"/>
      <c r="CD208" s="773"/>
      <c r="CE208" s="773"/>
      <c r="CF208" s="773"/>
      <c r="CG208" s="774"/>
      <c r="CH208" s="773"/>
      <c r="CI208" s="762"/>
      <c r="CJ208" s="766"/>
      <c r="CK208" s="766"/>
      <c r="CL208" s="766"/>
      <c r="CM208" s="758"/>
      <c r="CN208" s="755"/>
      <c r="CS208" s="101"/>
      <c r="CT208" s="58"/>
      <c r="CU208" s="61"/>
      <c r="CV208" s="59"/>
      <c r="CW208" s="59"/>
      <c r="CX208" s="59"/>
      <c r="CY208" s="57"/>
      <c r="CZ208" s="58"/>
      <c r="DA208" s="58"/>
      <c r="DB208" s="3"/>
      <c r="DC208" s="58"/>
      <c r="DL208" s="59"/>
      <c r="DM208" s="59"/>
      <c r="DN208" s="59"/>
    </row>
    <row r="209" spans="1:118" ht="17.25" customHeight="1" x14ac:dyDescent="0.15">
      <c r="A209" s="34" t="s">
        <v>24</v>
      </c>
      <c r="B209" s="304" t="s">
        <v>15</v>
      </c>
      <c r="C209" s="305">
        <f>SUM(D209:O209)</f>
        <v>631005.39799999993</v>
      </c>
      <c r="D209" s="306">
        <v>26339.19</v>
      </c>
      <c r="E209" s="307">
        <v>43434.076999999997</v>
      </c>
      <c r="F209" s="307">
        <v>110873.41</v>
      </c>
      <c r="G209" s="307">
        <v>119848.916</v>
      </c>
      <c r="H209" s="307">
        <v>20152.371999999999</v>
      </c>
      <c r="I209" s="63">
        <v>801.81399999999996</v>
      </c>
      <c r="J209" s="308">
        <v>20.52</v>
      </c>
      <c r="K209" s="349">
        <v>15.768000000000001</v>
      </c>
      <c r="L209" s="307">
        <v>5636.6819999999998</v>
      </c>
      <c r="M209" s="307">
        <v>129519.053</v>
      </c>
      <c r="N209" s="307">
        <v>129870.63099999999</v>
      </c>
      <c r="O209" s="309">
        <v>44492.964999999997</v>
      </c>
      <c r="P209" s="35"/>
      <c r="R209" s="55"/>
      <c r="T209" s="767"/>
      <c r="U209" s="767"/>
      <c r="V209" s="767"/>
      <c r="W209" s="767"/>
      <c r="X209" s="767"/>
      <c r="Z209" s="767"/>
      <c r="AA209" s="767"/>
      <c r="AB209" s="767"/>
      <c r="AC209" s="767"/>
      <c r="AD209" s="252"/>
      <c r="AE209" s="758"/>
      <c r="AF209" s="761"/>
      <c r="AG209" s="761"/>
      <c r="AH209" s="761"/>
      <c r="AI209" s="761"/>
      <c r="AJ209" s="761"/>
      <c r="AK209" s="758"/>
      <c r="AL209" s="252"/>
      <c r="AM209" s="252"/>
      <c r="AN209" s="60"/>
      <c r="AO209" s="252"/>
      <c r="AP209" s="767"/>
      <c r="AQ209" s="758"/>
      <c r="AR209" s="576"/>
      <c r="AS209" s="576"/>
      <c r="AT209" s="576"/>
      <c r="AU209" s="796"/>
      <c r="AV209" s="796"/>
      <c r="AW209" s="5"/>
      <c r="AX209" s="56"/>
      <c r="AY209" s="56"/>
      <c r="AZ209" s="56"/>
      <c r="BA209" s="56"/>
      <c r="BB209" s="56"/>
      <c r="BC209" s="5"/>
      <c r="BD209" s="748"/>
      <c r="BE209" s="748"/>
      <c r="BF209" s="748"/>
      <c r="BG209" s="767"/>
      <c r="BH209" s="768"/>
      <c r="BI209" s="758"/>
      <c r="BJ209" s="748"/>
      <c r="BK209" s="748"/>
      <c r="BL209" s="493"/>
      <c r="BM209" s="493"/>
      <c r="BN209" s="768"/>
      <c r="BO209" s="758"/>
      <c r="BP209" s="788"/>
      <c r="BQ209" s="762"/>
      <c r="BR209" s="773"/>
      <c r="BS209" s="748"/>
      <c r="BT209" s="764"/>
      <c r="BU209" s="758"/>
      <c r="BV209" s="761"/>
      <c r="BW209" s="761"/>
      <c r="BX209" s="761"/>
      <c r="BY209" s="761"/>
      <c r="BZ209" s="761"/>
      <c r="CA209" s="767"/>
      <c r="CB209" s="761"/>
      <c r="CC209" s="761"/>
      <c r="CD209" s="761"/>
      <c r="CE209" s="761"/>
      <c r="CF209" s="761"/>
      <c r="CG209" s="764"/>
      <c r="CH209" s="773"/>
      <c r="CI209" s="762"/>
      <c r="CJ209" s="766"/>
      <c r="CK209" s="766"/>
      <c r="CL209" s="766"/>
      <c r="CM209" s="758"/>
      <c r="CN209" s="755"/>
      <c r="CS209" s="5"/>
      <c r="CT209" s="5"/>
      <c r="CY209" s="57"/>
      <c r="CZ209" s="58"/>
      <c r="DA209" s="58"/>
      <c r="DB209" s="3"/>
      <c r="DC209" s="3"/>
      <c r="DI209" s="59"/>
      <c r="DJ209" s="59"/>
      <c r="DK209" s="59"/>
      <c r="DL209" s="59"/>
    </row>
    <row r="210" spans="1:118" ht="17.25" customHeight="1" x14ac:dyDescent="0.15">
      <c r="A210" s="36" t="s">
        <v>24</v>
      </c>
      <c r="B210" s="310" t="s">
        <v>240</v>
      </c>
      <c r="C210" s="311">
        <f>C209/C208</f>
        <v>294.76756911796576</v>
      </c>
      <c r="D210" s="312">
        <v>331</v>
      </c>
      <c r="E210" s="313">
        <v>399</v>
      </c>
      <c r="F210" s="313">
        <v>310</v>
      </c>
      <c r="G210" s="313">
        <v>285</v>
      </c>
      <c r="H210" s="313">
        <v>205</v>
      </c>
      <c r="I210" s="281">
        <v>153</v>
      </c>
      <c r="J210" s="313">
        <v>128</v>
      </c>
      <c r="K210" s="350">
        <v>66</v>
      </c>
      <c r="L210" s="313">
        <v>315</v>
      </c>
      <c r="M210" s="313">
        <v>334</v>
      </c>
      <c r="N210" s="313">
        <v>285</v>
      </c>
      <c r="O210" s="314">
        <v>214</v>
      </c>
      <c r="P210" s="35"/>
      <c r="R210" s="55"/>
      <c r="S210" s="784"/>
      <c r="T210" s="767"/>
      <c r="U210" s="767"/>
      <c r="V210" s="767"/>
      <c r="W210" s="767"/>
      <c r="X210" s="252"/>
      <c r="Y210" s="787"/>
      <c r="Z210" s="767"/>
      <c r="AA210" s="767"/>
      <c r="AB210" s="767"/>
      <c r="AC210" s="767"/>
      <c r="AD210" s="748"/>
      <c r="AE210" s="758"/>
      <c r="AF210" s="767"/>
      <c r="AG210" s="767"/>
      <c r="AH210" s="767"/>
      <c r="AI210" s="252"/>
      <c r="AJ210" s="767"/>
      <c r="AK210" s="758"/>
      <c r="AL210" s="767"/>
      <c r="AM210" s="767"/>
      <c r="AN210" s="767"/>
      <c r="AO210" s="748"/>
      <c r="AP210" s="748"/>
      <c r="AQ210" s="758"/>
      <c r="AR210" s="56"/>
      <c r="AS210" s="56"/>
      <c r="AT210" s="56"/>
      <c r="AU210" s="56"/>
      <c r="AV210" s="56"/>
      <c r="AW210" s="5"/>
      <c r="AX210" s="576"/>
      <c r="AY210" s="576"/>
      <c r="AZ210" s="576"/>
      <c r="BA210" s="586"/>
      <c r="BB210" s="796"/>
      <c r="BC210" s="5"/>
      <c r="BD210" s="748"/>
      <c r="BE210" s="748"/>
      <c r="BF210" s="748"/>
      <c r="BG210" s="767"/>
      <c r="BH210" s="768"/>
      <c r="BI210" s="758"/>
      <c r="BJ210" s="748"/>
      <c r="BK210" s="748"/>
      <c r="BL210" s="493"/>
      <c r="BM210" s="60"/>
      <c r="BN210" s="768"/>
      <c r="BO210" s="748"/>
      <c r="BP210" s="788"/>
      <c r="BQ210" s="762"/>
      <c r="BR210" s="773"/>
      <c r="BS210" s="748"/>
      <c r="BT210" s="767"/>
      <c r="BU210" s="758"/>
      <c r="BV210" s="761"/>
      <c r="BW210" s="761"/>
      <c r="BX210" s="761"/>
      <c r="BY210" s="761"/>
      <c r="BZ210" s="761"/>
      <c r="CA210" s="767"/>
      <c r="CB210" s="761"/>
      <c r="CC210" s="761"/>
      <c r="CD210" s="761"/>
      <c r="CE210" s="761"/>
      <c r="CF210" s="761"/>
      <c r="CG210" s="764"/>
      <c r="CH210" s="773"/>
      <c r="CI210" s="762"/>
      <c r="CJ210" s="766"/>
      <c r="CK210" s="766"/>
      <c r="CL210" s="766"/>
      <c r="CM210" s="748"/>
      <c r="CN210" s="755"/>
      <c r="CS210" s="5"/>
      <c r="CT210" s="5"/>
      <c r="CY210" s="62"/>
      <c r="CZ210" s="58"/>
      <c r="DA210" s="58"/>
      <c r="DB210" s="3"/>
      <c r="DC210" s="3"/>
      <c r="DD210" s="55"/>
      <c r="DE210" s="59"/>
      <c r="DF210" s="59"/>
      <c r="DG210" s="59"/>
      <c r="DH210" s="57"/>
      <c r="DL210" s="59"/>
    </row>
    <row r="211" spans="1:118" ht="17.25" customHeight="1" x14ac:dyDescent="0.15">
      <c r="A211" s="37" t="s">
        <v>25</v>
      </c>
      <c r="B211" s="315" t="s">
        <v>239</v>
      </c>
      <c r="C211" s="305">
        <f>SUM(D211:O211)</f>
        <v>1189.9069999999999</v>
      </c>
      <c r="D211" s="306">
        <v>69.468000000000004</v>
      </c>
      <c r="E211" s="307">
        <v>84.14</v>
      </c>
      <c r="F211" s="307">
        <v>162.53899999999999</v>
      </c>
      <c r="G211" s="307">
        <v>186.44300000000001</v>
      </c>
      <c r="H211" s="307">
        <v>57.899000000000001</v>
      </c>
      <c r="I211" s="63">
        <v>1.3740000000000001</v>
      </c>
      <c r="J211" s="308">
        <v>0</v>
      </c>
      <c r="K211" s="349">
        <v>0</v>
      </c>
      <c r="L211" s="307">
        <v>26.635999999999999</v>
      </c>
      <c r="M211" s="307">
        <v>253.11099999999999</v>
      </c>
      <c r="N211" s="307">
        <v>217.60300000000001</v>
      </c>
      <c r="O211" s="309">
        <v>130.69399999999999</v>
      </c>
      <c r="P211" s="35"/>
      <c r="R211" s="55"/>
      <c r="T211" s="767"/>
      <c r="U211" s="767"/>
      <c r="V211" s="767"/>
      <c r="W211" s="767"/>
      <c r="X211" s="252"/>
      <c r="Z211" s="779"/>
      <c r="AA211" s="765"/>
      <c r="AB211" s="60"/>
      <c r="AC211" s="767"/>
      <c r="AD211" s="767"/>
      <c r="AE211" s="748"/>
      <c r="AF211" s="767"/>
      <c r="AG211" s="767"/>
      <c r="AH211" s="767"/>
      <c r="AI211" s="252"/>
      <c r="AJ211" s="767"/>
      <c r="AK211" s="748"/>
      <c r="AL211" s="748"/>
      <c r="AM211" s="748"/>
      <c r="AN211" s="748"/>
      <c r="AO211" s="767"/>
      <c r="AP211" s="767"/>
      <c r="AQ211" s="748"/>
      <c r="AR211" s="796"/>
      <c r="AS211" s="796"/>
      <c r="AT211" s="796"/>
      <c r="AU211" s="576"/>
      <c r="AV211" s="586"/>
      <c r="AW211" s="796"/>
      <c r="AX211" s="56"/>
      <c r="AY211" s="56"/>
      <c r="AZ211" s="56"/>
      <c r="BA211" s="796"/>
      <c r="BB211" s="576"/>
      <c r="BC211" s="796"/>
      <c r="BD211" s="779"/>
      <c r="BE211" s="779"/>
      <c r="BF211" s="779"/>
      <c r="BG211" s="768"/>
      <c r="BH211" s="60"/>
      <c r="BI211" s="787"/>
      <c r="BJ211" s="748"/>
      <c r="BK211" s="748"/>
      <c r="BL211" s="493"/>
      <c r="BM211" s="768"/>
      <c r="BN211" s="768"/>
      <c r="BO211" s="758"/>
      <c r="BP211" s="767"/>
      <c r="BQ211" s="767"/>
      <c r="BR211" s="767"/>
      <c r="BS211" s="748"/>
      <c r="BT211" s="767"/>
      <c r="BU211" s="748"/>
      <c r="BV211" s="773"/>
      <c r="BW211" s="762"/>
      <c r="BX211" s="773"/>
      <c r="BY211" s="748"/>
      <c r="BZ211" s="767"/>
      <c r="CA211" s="748"/>
      <c r="CB211" s="773"/>
      <c r="CC211" s="762"/>
      <c r="CD211" s="773"/>
      <c r="CE211" s="773"/>
      <c r="CF211" s="773"/>
      <c r="CG211" s="774"/>
      <c r="CH211" s="773"/>
      <c r="CI211" s="762"/>
      <c r="CJ211" s="766"/>
      <c r="CK211" s="766"/>
      <c r="CL211" s="766"/>
      <c r="CM211" s="758"/>
      <c r="CN211" s="755"/>
      <c r="CS211" s="101"/>
      <c r="CT211" s="58"/>
      <c r="CU211" s="61"/>
      <c r="CV211" s="59"/>
      <c r="CW211" s="59"/>
      <c r="CX211" s="59"/>
      <c r="CY211" s="6"/>
      <c r="CZ211" s="58"/>
      <c r="DA211" s="58"/>
      <c r="DB211" s="58"/>
      <c r="DC211" s="58"/>
      <c r="DD211" s="55"/>
      <c r="DE211" s="59"/>
      <c r="DF211" s="59"/>
      <c r="DG211" s="59"/>
      <c r="DH211" s="57"/>
      <c r="DI211" s="59"/>
      <c r="DJ211" s="59"/>
      <c r="DK211" s="59"/>
      <c r="DM211" s="59"/>
      <c r="DN211" s="59"/>
    </row>
    <row r="212" spans="1:118" ht="17.25" customHeight="1" x14ac:dyDescent="0.15">
      <c r="A212" s="34" t="s">
        <v>25</v>
      </c>
      <c r="B212" s="304" t="s">
        <v>15</v>
      </c>
      <c r="C212" s="305">
        <f>SUM(D212:O212)</f>
        <v>351687.45500000002</v>
      </c>
      <c r="D212" s="306">
        <v>25167.882000000001</v>
      </c>
      <c r="E212" s="307">
        <v>37196.016000000003</v>
      </c>
      <c r="F212" s="307">
        <v>52992.919000000002</v>
      </c>
      <c r="G212" s="307">
        <v>53095.48</v>
      </c>
      <c r="H212" s="307">
        <v>12438.128000000001</v>
      </c>
      <c r="I212" s="63">
        <v>199.09800000000001</v>
      </c>
      <c r="J212" s="308">
        <v>0</v>
      </c>
      <c r="K212" s="349">
        <v>0</v>
      </c>
      <c r="L212" s="307">
        <v>8371.8359999999993</v>
      </c>
      <c r="M212" s="307">
        <v>69980.09</v>
      </c>
      <c r="N212" s="307">
        <v>63803.029000000002</v>
      </c>
      <c r="O212" s="309">
        <v>28442.976999999999</v>
      </c>
      <c r="P212" s="35"/>
      <c r="R212" s="55"/>
      <c r="T212" s="780"/>
      <c r="U212" s="780"/>
      <c r="V212" s="780"/>
      <c r="W212" s="767"/>
      <c r="X212" s="252"/>
      <c r="Z212" s="767"/>
      <c r="AA212" s="767"/>
      <c r="AB212" s="767"/>
      <c r="AC212" s="252"/>
      <c r="AD212" s="767"/>
      <c r="AE212" s="758"/>
      <c r="AF212" s="761"/>
      <c r="AG212" s="761"/>
      <c r="AH212" s="761"/>
      <c r="AI212" s="761"/>
      <c r="AJ212" s="761"/>
      <c r="AK212" s="758"/>
      <c r="AL212" s="767"/>
      <c r="AM212" s="767"/>
      <c r="AN212" s="767"/>
      <c r="AO212" s="767"/>
      <c r="AP212" s="748"/>
      <c r="AQ212" s="758"/>
      <c r="AR212" s="56"/>
      <c r="AS212" s="56"/>
      <c r="AT212" s="56"/>
      <c r="AU212" s="796"/>
      <c r="AV212" s="56"/>
      <c r="AW212" s="5"/>
      <c r="AX212" s="583"/>
      <c r="AY212" s="749"/>
      <c r="AZ212" s="567"/>
      <c r="BA212" s="586"/>
      <c r="BB212" s="576"/>
      <c r="BC212" s="5"/>
      <c r="BD212" s="767"/>
      <c r="BE212" s="767"/>
      <c r="BF212" s="767"/>
      <c r="BG212" s="768"/>
      <c r="BH212" s="252"/>
      <c r="BI212" s="758"/>
      <c r="BJ212" s="767"/>
      <c r="BK212" s="767"/>
      <c r="BL212" s="768"/>
      <c r="BM212" s="60"/>
      <c r="BN212" s="60"/>
      <c r="BO212" s="758"/>
      <c r="BP212" s="767"/>
      <c r="BQ212" s="767"/>
      <c r="BR212" s="767"/>
      <c r="BS212" s="773"/>
      <c r="BT212" s="767"/>
      <c r="BU212" s="758"/>
      <c r="BV212" s="767"/>
      <c r="BW212" s="767"/>
      <c r="BX212" s="767"/>
      <c r="BY212" s="773"/>
      <c r="BZ212" s="748"/>
      <c r="CA212" s="767"/>
      <c r="CB212" s="773"/>
      <c r="CC212" s="762"/>
      <c r="CD212" s="773"/>
      <c r="CE212" s="773"/>
      <c r="CF212" s="773"/>
      <c r="CG212" s="764"/>
      <c r="CH212" s="773"/>
      <c r="CI212" s="762"/>
      <c r="CJ212" s="766"/>
      <c r="CK212" s="766"/>
      <c r="CL212" s="766"/>
      <c r="CM212" s="758"/>
      <c r="CN212" s="755"/>
      <c r="CS212" s="5"/>
      <c r="CT212" s="5"/>
      <c r="CU212" s="61"/>
      <c r="CV212" s="59"/>
      <c r="CW212" s="59"/>
      <c r="CX212" s="59"/>
      <c r="CY212" s="57"/>
      <c r="CZ212" s="58"/>
      <c r="DA212" s="58"/>
      <c r="DB212" s="58"/>
      <c r="DC212" s="3"/>
      <c r="DD212" s="55"/>
      <c r="DE212" s="59"/>
      <c r="DF212" s="59"/>
      <c r="DG212" s="59"/>
      <c r="DH212" s="57"/>
      <c r="DM212" s="59"/>
      <c r="DN212" s="59"/>
    </row>
    <row r="213" spans="1:118" ht="17.25" customHeight="1" x14ac:dyDescent="0.15">
      <c r="A213" s="36" t="s">
        <v>25</v>
      </c>
      <c r="B213" s="310" t="s">
        <v>240</v>
      </c>
      <c r="C213" s="311">
        <f>C212/C211</f>
        <v>295.55877476138897</v>
      </c>
      <c r="D213" s="312">
        <v>362</v>
      </c>
      <c r="E213" s="313">
        <v>442</v>
      </c>
      <c r="F213" s="313">
        <v>326</v>
      </c>
      <c r="G213" s="313">
        <v>285</v>
      </c>
      <c r="H213" s="313">
        <v>215</v>
      </c>
      <c r="I213" s="281">
        <v>145</v>
      </c>
      <c r="J213" s="313">
        <v>0</v>
      </c>
      <c r="K213" s="350">
        <v>0</v>
      </c>
      <c r="L213" s="313">
        <v>314</v>
      </c>
      <c r="M213" s="313">
        <v>276</v>
      </c>
      <c r="N213" s="313">
        <v>293</v>
      </c>
      <c r="O213" s="314">
        <v>218</v>
      </c>
      <c r="P213" s="35"/>
      <c r="R213" s="55"/>
      <c r="S213" s="784"/>
      <c r="T213" s="780"/>
      <c r="U213" s="780"/>
      <c r="V213" s="780"/>
      <c r="W213" s="780"/>
      <c r="X213" s="767"/>
      <c r="Y213" s="787"/>
      <c r="Z213" s="252"/>
      <c r="AA213" s="252"/>
      <c r="AB213" s="252"/>
      <c r="AC213" s="767"/>
      <c r="AD213" s="252"/>
      <c r="AE213" s="748"/>
      <c r="AF213" s="761"/>
      <c r="AG213" s="761"/>
      <c r="AH213" s="761"/>
      <c r="AI213" s="761"/>
      <c r="AJ213" s="761"/>
      <c r="AK213" s="758"/>
      <c r="AL213" s="252"/>
      <c r="AM213" s="252"/>
      <c r="AN213" s="60"/>
      <c r="AO213" s="252"/>
      <c r="AP213" s="767"/>
      <c r="AQ213" s="758"/>
      <c r="AR213" s="576"/>
      <c r="AS213" s="576"/>
      <c r="AT213" s="576"/>
      <c r="AU213" s="796"/>
      <c r="AV213" s="796"/>
      <c r="AW213" s="5"/>
      <c r="AX213" s="576"/>
      <c r="AY213" s="576"/>
      <c r="AZ213" s="576"/>
      <c r="BA213" s="586"/>
      <c r="BB213" s="796"/>
      <c r="BC213" s="5"/>
      <c r="BD213" s="748"/>
      <c r="BE213" s="748"/>
      <c r="BF213" s="493"/>
      <c r="BG213" s="768"/>
      <c r="BH213" s="768"/>
      <c r="BI213" s="758"/>
      <c r="BJ213" s="748"/>
      <c r="BK213" s="748"/>
      <c r="BL213" s="493"/>
      <c r="BM213" s="768"/>
      <c r="BN213" s="768"/>
      <c r="BO213" s="748"/>
      <c r="BP213" s="767"/>
      <c r="BQ213" s="767"/>
      <c r="BR213" s="767"/>
      <c r="BS213" s="773"/>
      <c r="BT213" s="748"/>
      <c r="BU213" s="758"/>
      <c r="BV213" s="748"/>
      <c r="BW213" s="748"/>
      <c r="BX213" s="748"/>
      <c r="BY213" s="767"/>
      <c r="BZ213" s="773"/>
      <c r="CA213" s="767"/>
      <c r="CB213" s="773"/>
      <c r="CC213" s="762"/>
      <c r="CD213" s="773"/>
      <c r="CE213" s="773"/>
      <c r="CF213" s="773"/>
      <c r="CG213" s="764"/>
      <c r="CH213" s="773"/>
      <c r="CI213" s="762"/>
      <c r="CJ213" s="766"/>
      <c r="CK213" s="766"/>
      <c r="CL213" s="766"/>
      <c r="CM213" s="748"/>
      <c r="CN213" s="755"/>
      <c r="CS213" s="5"/>
      <c r="CT213" s="5"/>
      <c r="CU213" s="61"/>
      <c r="CV213" s="59"/>
      <c r="CW213" s="59"/>
      <c r="CX213" s="59"/>
      <c r="CY213" s="57"/>
      <c r="CZ213" s="58"/>
      <c r="DA213" s="58"/>
      <c r="DB213" s="3"/>
      <c r="DC213" s="3"/>
      <c r="DD213" s="55"/>
      <c r="DE213" s="59"/>
      <c r="DF213" s="59"/>
      <c r="DG213" s="59"/>
      <c r="DH213" s="65"/>
      <c r="DL213" s="59"/>
      <c r="DM213" s="59"/>
      <c r="DN213" s="59"/>
    </row>
    <row r="214" spans="1:118" ht="17.25" customHeight="1" x14ac:dyDescent="0.15">
      <c r="A214" s="37" t="s">
        <v>26</v>
      </c>
      <c r="B214" s="315" t="s">
        <v>239</v>
      </c>
      <c r="C214" s="305">
        <f>SUM(D214:O214)</f>
        <v>69764.345000000001</v>
      </c>
      <c r="D214" s="306">
        <v>12132.226000000001</v>
      </c>
      <c r="E214" s="307">
        <v>10359.376</v>
      </c>
      <c r="F214" s="307">
        <v>5380.55</v>
      </c>
      <c r="G214" s="307">
        <v>5796.3850000000002</v>
      </c>
      <c r="H214" s="307">
        <v>5494.2280000000001</v>
      </c>
      <c r="I214" s="63">
        <v>1507.3779999999999</v>
      </c>
      <c r="J214" s="308">
        <v>134.35499999999999</v>
      </c>
      <c r="K214" s="349">
        <v>69.841999999999999</v>
      </c>
      <c r="L214" s="307">
        <v>107.545</v>
      </c>
      <c r="M214" s="307">
        <v>3315.9870000000001</v>
      </c>
      <c r="N214" s="307">
        <v>11532.802</v>
      </c>
      <c r="O214" s="309">
        <v>13933.671</v>
      </c>
      <c r="P214" s="35"/>
      <c r="R214" s="55"/>
      <c r="T214" s="748"/>
      <c r="U214" s="748"/>
      <c r="V214" s="748"/>
      <c r="W214" s="780"/>
      <c r="X214" s="780"/>
      <c r="Z214" s="767"/>
      <c r="AA214" s="767"/>
      <c r="AB214" s="767"/>
      <c r="AC214" s="748"/>
      <c r="AD214" s="767"/>
      <c r="AE214" s="758"/>
      <c r="AF214" s="761"/>
      <c r="AG214" s="761"/>
      <c r="AH214" s="761"/>
      <c r="AI214" s="761"/>
      <c r="AJ214" s="761"/>
      <c r="AK214" s="748"/>
      <c r="AL214" s="748"/>
      <c r="AM214" s="748"/>
      <c r="AN214" s="748"/>
      <c r="AO214" s="767"/>
      <c r="AP214" s="767"/>
      <c r="AQ214" s="748"/>
      <c r="AR214" s="576"/>
      <c r="AS214" s="576"/>
      <c r="AT214" s="576"/>
      <c r="AU214" s="567"/>
      <c r="AV214" s="796"/>
      <c r="AW214" s="796"/>
      <c r="AX214" s="56"/>
      <c r="AY214" s="56"/>
      <c r="AZ214" s="567"/>
      <c r="BA214" s="796"/>
      <c r="BB214" s="567"/>
      <c r="BC214" s="796"/>
      <c r="BD214" s="252"/>
      <c r="BE214" s="252"/>
      <c r="BF214" s="60"/>
      <c r="BG214" s="60"/>
      <c r="BH214" s="767"/>
      <c r="BI214" s="758"/>
      <c r="BJ214" s="767"/>
      <c r="BK214" s="767"/>
      <c r="BL214" s="768"/>
      <c r="BM214" s="60"/>
      <c r="BN214" s="768"/>
      <c r="BO214" s="758"/>
      <c r="BP214" s="761"/>
      <c r="BQ214" s="761"/>
      <c r="BR214" s="761"/>
      <c r="BS214" s="761"/>
      <c r="BT214" s="761"/>
      <c r="BU214" s="748"/>
      <c r="BV214" s="773"/>
      <c r="BW214" s="762"/>
      <c r="BX214" s="773"/>
      <c r="BY214" s="748"/>
      <c r="BZ214" s="767"/>
      <c r="CA214" s="748"/>
      <c r="CB214" s="773"/>
      <c r="CC214" s="762"/>
      <c r="CD214" s="773"/>
      <c r="CE214" s="773"/>
      <c r="CF214" s="773"/>
      <c r="CG214" s="774"/>
      <c r="CH214" s="773"/>
      <c r="CI214" s="762"/>
      <c r="CJ214" s="766"/>
      <c r="CK214" s="766"/>
      <c r="CL214" s="766"/>
      <c r="CM214" s="758"/>
      <c r="CN214" s="755"/>
      <c r="CS214" s="101"/>
      <c r="CT214" s="58"/>
      <c r="CU214" s="61"/>
      <c r="CV214" s="59"/>
      <c r="CW214" s="59"/>
      <c r="CX214" s="59"/>
      <c r="CY214" s="62"/>
      <c r="CZ214" s="58"/>
      <c r="DA214" s="58"/>
      <c r="DB214" s="3"/>
      <c r="DC214" s="58"/>
      <c r="DD214" s="55"/>
      <c r="DE214" s="59"/>
      <c r="DF214" s="59"/>
      <c r="DG214" s="59"/>
      <c r="DH214" s="6"/>
      <c r="DL214" s="59"/>
      <c r="DM214" s="59"/>
      <c r="DN214" s="59"/>
    </row>
    <row r="215" spans="1:118" ht="17.25" customHeight="1" x14ac:dyDescent="0.15">
      <c r="A215" s="34" t="s">
        <v>26</v>
      </c>
      <c r="B215" s="304" t="s">
        <v>15</v>
      </c>
      <c r="C215" s="305">
        <f>SUM(D215:O215)</f>
        <v>3734734.7509999997</v>
      </c>
      <c r="D215" s="306">
        <v>441736.57699999999</v>
      </c>
      <c r="E215" s="307">
        <v>497543.96399999998</v>
      </c>
      <c r="F215" s="307">
        <v>402151.266</v>
      </c>
      <c r="G215" s="307">
        <v>439666.22700000001</v>
      </c>
      <c r="H215" s="307">
        <v>395829.28200000001</v>
      </c>
      <c r="I215" s="63">
        <v>82727.373000000007</v>
      </c>
      <c r="J215" s="308">
        <v>9453.8279999999995</v>
      </c>
      <c r="K215" s="349">
        <v>4767.03</v>
      </c>
      <c r="L215" s="307">
        <v>11459.772999999999</v>
      </c>
      <c r="M215" s="307">
        <v>201667.09</v>
      </c>
      <c r="N215" s="307">
        <v>693705.27099999995</v>
      </c>
      <c r="O215" s="309">
        <v>554027.06999999995</v>
      </c>
      <c r="P215" s="35"/>
      <c r="R215" s="55"/>
      <c r="T215" s="780"/>
      <c r="U215" s="780"/>
      <c r="V215" s="780"/>
      <c r="W215" s="767"/>
      <c r="X215" s="780"/>
      <c r="Z215" s="767"/>
      <c r="AA215" s="767"/>
      <c r="AB215" s="767"/>
      <c r="AC215" s="789"/>
      <c r="AD215" s="789"/>
      <c r="AE215" s="748"/>
      <c r="AF215" s="761"/>
      <c r="AG215" s="761"/>
      <c r="AH215" s="761"/>
      <c r="AI215" s="761"/>
      <c r="AJ215" s="761"/>
      <c r="AK215" s="758"/>
      <c r="AL215" s="767"/>
      <c r="AM215" s="767"/>
      <c r="AN215" s="767"/>
      <c r="AO215" s="252"/>
      <c r="AP215" s="767"/>
      <c r="AQ215" s="758"/>
      <c r="AR215" s="56"/>
      <c r="AS215" s="56"/>
      <c r="AT215" s="567"/>
      <c r="AU215" s="796"/>
      <c r="AV215" s="567"/>
      <c r="AW215" s="5"/>
      <c r="AX215" s="796"/>
      <c r="AY215" s="796"/>
      <c r="AZ215" s="796"/>
      <c r="BA215" s="576"/>
      <c r="BB215" s="796"/>
      <c r="BC215" s="5"/>
      <c r="BD215" s="748"/>
      <c r="BE215" s="748"/>
      <c r="BF215" s="493"/>
      <c r="BG215" s="60"/>
      <c r="BH215" s="60"/>
      <c r="BI215" s="758"/>
      <c r="BJ215" s="767"/>
      <c r="BK215" s="767"/>
      <c r="BL215" s="768"/>
      <c r="BM215" s="493"/>
      <c r="BN215" s="790"/>
      <c r="BO215" s="758"/>
      <c r="BP215" s="761"/>
      <c r="BQ215" s="761"/>
      <c r="BR215" s="761"/>
      <c r="BS215" s="761"/>
      <c r="BT215" s="761"/>
      <c r="BU215" s="758"/>
      <c r="BV215" s="761"/>
      <c r="BW215" s="761"/>
      <c r="BX215" s="761"/>
      <c r="BY215" s="761"/>
      <c r="BZ215" s="761"/>
      <c r="CA215" s="767"/>
      <c r="CB215" s="761"/>
      <c r="CC215" s="761"/>
      <c r="CD215" s="761"/>
      <c r="CE215" s="761"/>
      <c r="CF215" s="761"/>
      <c r="CG215" s="764"/>
      <c r="CH215" s="773"/>
      <c r="CI215" s="762"/>
      <c r="CJ215" s="766"/>
      <c r="CK215" s="766"/>
      <c r="CL215" s="766"/>
      <c r="CM215" s="758"/>
      <c r="CN215" s="755"/>
      <c r="CS215" s="5"/>
      <c r="CT215" s="5"/>
      <c r="CU215" s="61"/>
      <c r="CV215" s="59"/>
      <c r="CW215" s="59"/>
      <c r="CX215" s="59"/>
      <c r="CY215" s="62"/>
      <c r="CZ215" s="58"/>
      <c r="DA215" s="58"/>
      <c r="DB215" s="3"/>
      <c r="DC215" s="3"/>
      <c r="DD215" s="55"/>
      <c r="DE215" s="59"/>
      <c r="DF215" s="59"/>
      <c r="DG215" s="59"/>
      <c r="DH215" s="57"/>
      <c r="DI215" s="59"/>
      <c r="DJ215" s="59"/>
      <c r="DK215" s="59"/>
      <c r="DL215" s="59"/>
    </row>
    <row r="216" spans="1:118" ht="17.25" customHeight="1" x14ac:dyDescent="0.15">
      <c r="A216" s="36" t="s">
        <v>26</v>
      </c>
      <c r="B216" s="310" t="s">
        <v>240</v>
      </c>
      <c r="C216" s="311">
        <f>C215/C214</f>
        <v>53.533574363810047</v>
      </c>
      <c r="D216" s="312">
        <v>36</v>
      </c>
      <c r="E216" s="313">
        <v>48</v>
      </c>
      <c r="F216" s="313">
        <v>75</v>
      </c>
      <c r="G216" s="313">
        <v>76</v>
      </c>
      <c r="H216" s="313">
        <v>72</v>
      </c>
      <c r="I216" s="281">
        <v>55</v>
      </c>
      <c r="J216" s="313">
        <v>70</v>
      </c>
      <c r="K216" s="350">
        <v>68</v>
      </c>
      <c r="L216" s="313">
        <v>107</v>
      </c>
      <c r="M216" s="313">
        <v>61</v>
      </c>
      <c r="N216" s="313">
        <v>60</v>
      </c>
      <c r="O216" s="314">
        <v>40</v>
      </c>
      <c r="P216" s="35"/>
      <c r="R216" s="55"/>
      <c r="S216" s="784"/>
      <c r="T216" s="780"/>
      <c r="U216" s="780"/>
      <c r="V216" s="780"/>
      <c r="W216" s="780"/>
      <c r="X216" s="789"/>
      <c r="Y216" s="787"/>
      <c r="Z216" s="252"/>
      <c r="AA216" s="252"/>
      <c r="AB216" s="252"/>
      <c r="AC216" s="767"/>
      <c r="AD216" s="252"/>
      <c r="AE216" s="758"/>
      <c r="AF216" s="761"/>
      <c r="AG216" s="761"/>
      <c r="AH216" s="761"/>
      <c r="AI216" s="761"/>
      <c r="AJ216" s="761"/>
      <c r="AK216" s="758"/>
      <c r="AL216" s="252"/>
      <c r="AM216" s="252"/>
      <c r="AN216" s="60"/>
      <c r="AO216" s="252"/>
      <c r="AP216" s="767"/>
      <c r="AQ216" s="758"/>
      <c r="AR216" s="796"/>
      <c r="AS216" s="796"/>
      <c r="AT216" s="796"/>
      <c r="AU216" s="576"/>
      <c r="AV216" s="796"/>
      <c r="AW216" s="5"/>
      <c r="AX216" s="576"/>
      <c r="AY216" s="576"/>
      <c r="AZ216" s="576"/>
      <c r="BA216" s="796"/>
      <c r="BB216" s="796"/>
      <c r="BC216" s="5"/>
      <c r="BD216" s="788"/>
      <c r="BE216" s="765"/>
      <c r="BF216" s="790"/>
      <c r="BG216" s="60"/>
      <c r="BH216" s="789"/>
      <c r="BI216" s="764"/>
      <c r="BJ216" s="252"/>
      <c r="BK216" s="252"/>
      <c r="BL216" s="60"/>
      <c r="BM216" s="493"/>
      <c r="BN216" s="768"/>
      <c r="BO216" s="748"/>
      <c r="BP216" s="761"/>
      <c r="BQ216" s="761"/>
      <c r="BR216" s="761"/>
      <c r="BS216" s="761"/>
      <c r="BT216" s="761"/>
      <c r="BU216" s="758"/>
      <c r="BV216" s="761"/>
      <c r="BW216" s="761"/>
      <c r="BX216" s="761"/>
      <c r="BY216" s="761"/>
      <c r="BZ216" s="761"/>
      <c r="CA216" s="767"/>
      <c r="CB216" s="761"/>
      <c r="CC216" s="761"/>
      <c r="CD216" s="761"/>
      <c r="CE216" s="761"/>
      <c r="CF216" s="761"/>
      <c r="CG216" s="764"/>
      <c r="CH216" s="773"/>
      <c r="CI216" s="762"/>
      <c r="CJ216" s="766"/>
      <c r="CK216" s="766"/>
      <c r="CL216" s="766"/>
      <c r="CM216" s="748"/>
      <c r="CN216" s="758"/>
      <c r="CO216" s="5"/>
      <c r="CP216" s="5"/>
      <c r="CQ216" s="5"/>
      <c r="CR216" s="5"/>
      <c r="CS216" s="5"/>
      <c r="CT216" s="5"/>
      <c r="CY216" s="62"/>
      <c r="CZ216" s="58"/>
      <c r="DA216" s="58"/>
      <c r="DB216" s="3"/>
      <c r="DC216" s="3"/>
      <c r="DD216" s="55"/>
      <c r="DE216" s="59"/>
      <c r="DF216" s="59"/>
      <c r="DG216" s="59"/>
      <c r="DH216" s="57"/>
      <c r="DL216" s="59"/>
    </row>
    <row r="217" spans="1:118" ht="17.25" customHeight="1" x14ac:dyDescent="0.15">
      <c r="A217" s="37" t="s">
        <v>27</v>
      </c>
      <c r="B217" s="315" t="s">
        <v>239</v>
      </c>
      <c r="C217" s="305">
        <f>SUM(D217:O217)</f>
        <v>8247.2260000000006</v>
      </c>
      <c r="D217" s="306">
        <v>626.39200000000005</v>
      </c>
      <c r="E217" s="307">
        <v>541.42899999999997</v>
      </c>
      <c r="F217" s="307">
        <v>710.78599999999994</v>
      </c>
      <c r="G217" s="307">
        <v>697.726</v>
      </c>
      <c r="H217" s="307">
        <v>743.97500000000002</v>
      </c>
      <c r="I217" s="63">
        <v>733.63099999999997</v>
      </c>
      <c r="J217" s="308">
        <v>626.35900000000004</v>
      </c>
      <c r="K217" s="349">
        <v>644.65300000000002</v>
      </c>
      <c r="L217" s="307">
        <v>789.84699999999998</v>
      </c>
      <c r="M217" s="307">
        <v>764.63699999999994</v>
      </c>
      <c r="N217" s="307">
        <v>719.952</v>
      </c>
      <c r="O217" s="309">
        <v>647.83900000000006</v>
      </c>
      <c r="P217" s="35"/>
      <c r="R217" s="55"/>
      <c r="T217" s="252"/>
      <c r="U217" s="252"/>
      <c r="V217" s="252"/>
      <c r="W217" s="780"/>
      <c r="X217" s="780"/>
      <c r="Z217" s="767"/>
      <c r="AA217" s="767"/>
      <c r="AB217" s="767"/>
      <c r="AC217" s="748"/>
      <c r="AD217" s="767"/>
      <c r="AE217" s="758"/>
      <c r="AF217" s="748"/>
      <c r="AG217" s="748"/>
      <c r="AH217" s="748"/>
      <c r="AI217" s="767"/>
      <c r="AJ217" s="767"/>
      <c r="AK217" s="748"/>
      <c r="AL217" s="748"/>
      <c r="AM217" s="748"/>
      <c r="AN217" s="748"/>
      <c r="AO217" s="748"/>
      <c r="AP217" s="252"/>
      <c r="AQ217" s="748"/>
      <c r="AR217" s="796"/>
      <c r="AS217" s="796"/>
      <c r="AT217" s="796"/>
      <c r="AU217" s="796"/>
      <c r="AV217" s="796"/>
      <c r="AW217" s="796"/>
      <c r="AX217" s="576"/>
      <c r="AY217" s="576"/>
      <c r="AZ217" s="576"/>
      <c r="BA217" s="586"/>
      <c r="BB217" s="576"/>
      <c r="BC217" s="796"/>
      <c r="BD217" s="252"/>
      <c r="BE217" s="252"/>
      <c r="BF217" s="252"/>
      <c r="BG217" s="252"/>
      <c r="BH217" s="252"/>
      <c r="BI217" s="764"/>
      <c r="BJ217" s="767"/>
      <c r="BK217" s="767"/>
      <c r="BL217" s="768"/>
      <c r="BM217" s="768"/>
      <c r="BN217" s="493"/>
      <c r="BO217" s="758"/>
      <c r="BP217" s="761"/>
      <c r="BQ217" s="761"/>
      <c r="BR217" s="761"/>
      <c r="BS217" s="761"/>
      <c r="BT217" s="761"/>
      <c r="BU217" s="748"/>
      <c r="BV217" s="761"/>
      <c r="BW217" s="761"/>
      <c r="BX217" s="761"/>
      <c r="BY217" s="761"/>
      <c r="BZ217" s="761"/>
      <c r="CA217" s="748"/>
      <c r="CB217" s="761"/>
      <c r="CC217" s="761"/>
      <c r="CD217" s="761"/>
      <c r="CE217" s="761"/>
      <c r="CF217" s="761"/>
      <c r="CG217" s="774"/>
      <c r="CH217" s="773"/>
      <c r="CI217" s="762"/>
      <c r="CJ217" s="766"/>
      <c r="CK217" s="766"/>
      <c r="CL217" s="766"/>
      <c r="CM217" s="758"/>
      <c r="CN217" s="758"/>
      <c r="CO217" s="5"/>
      <c r="CP217" s="5"/>
      <c r="CQ217" s="5"/>
      <c r="CR217" s="5"/>
      <c r="CS217" s="5"/>
      <c r="CT217" s="57"/>
      <c r="CY217" s="62"/>
      <c r="CZ217" s="58"/>
      <c r="DA217" s="58"/>
      <c r="DB217" s="3"/>
      <c r="DC217" s="58"/>
      <c r="DD217" s="55"/>
      <c r="DE217" s="59"/>
      <c r="DF217" s="59"/>
      <c r="DG217" s="59"/>
      <c r="DH217" s="6"/>
    </row>
    <row r="218" spans="1:118" ht="17.25" customHeight="1" x14ac:dyDescent="0.15">
      <c r="A218" s="34" t="s">
        <v>27</v>
      </c>
      <c r="B218" s="304" t="s">
        <v>15</v>
      </c>
      <c r="C218" s="305">
        <f>SUM(D218:O218)</f>
        <v>2398852.8670000001</v>
      </c>
      <c r="D218" s="306">
        <v>282300.837</v>
      </c>
      <c r="E218" s="307">
        <v>254239.954</v>
      </c>
      <c r="F218" s="307">
        <v>194063.837</v>
      </c>
      <c r="G218" s="307">
        <v>186745.27299999999</v>
      </c>
      <c r="H218" s="307">
        <v>188140.7</v>
      </c>
      <c r="I218" s="63">
        <v>163643.63200000001</v>
      </c>
      <c r="J218" s="308">
        <v>143916.948</v>
      </c>
      <c r="K218" s="349">
        <v>182288.36900000001</v>
      </c>
      <c r="L218" s="307">
        <v>211525.554</v>
      </c>
      <c r="M218" s="307">
        <v>230465.70600000001</v>
      </c>
      <c r="N218" s="307">
        <v>179890.94399999999</v>
      </c>
      <c r="O218" s="309">
        <v>181631.11300000001</v>
      </c>
      <c r="P218" s="35"/>
      <c r="R218" s="55"/>
      <c r="T218" s="780"/>
      <c r="U218" s="780"/>
      <c r="V218" s="780"/>
      <c r="W218" s="252"/>
      <c r="X218" s="780"/>
      <c r="Z218" s="779"/>
      <c r="AA218" s="765"/>
      <c r="AB218" s="60"/>
      <c r="AC218" s="767"/>
      <c r="AD218" s="767"/>
      <c r="AE218" s="758"/>
      <c r="AF218" s="761"/>
      <c r="AG218" s="761"/>
      <c r="AH218" s="761"/>
      <c r="AI218" s="761"/>
      <c r="AJ218" s="761"/>
      <c r="AK218" s="758"/>
      <c r="AL218" s="252"/>
      <c r="AM218" s="252"/>
      <c r="AN218" s="252"/>
      <c r="AO218" s="748"/>
      <c r="AP218" s="767"/>
      <c r="AQ218" s="758"/>
      <c r="AR218" s="56"/>
      <c r="AS218" s="56"/>
      <c r="AT218" s="567"/>
      <c r="AU218" s="796"/>
      <c r="AV218" s="567"/>
      <c r="AW218" s="5"/>
      <c r="AX218" s="56"/>
      <c r="AY218" s="56"/>
      <c r="AZ218" s="567"/>
      <c r="BA218" s="796"/>
      <c r="BB218" s="576"/>
      <c r="BC218" s="5"/>
      <c r="BD218" s="748"/>
      <c r="BE218" s="748"/>
      <c r="BF218" s="493"/>
      <c r="BG218" s="768"/>
      <c r="BH218" s="60"/>
      <c r="BI218" s="758"/>
      <c r="BJ218" s="788"/>
      <c r="BK218" s="765"/>
      <c r="BL218" s="790"/>
      <c r="BM218" s="493"/>
      <c r="BN218" s="790"/>
      <c r="BO218" s="758"/>
      <c r="BP218" s="761"/>
      <c r="BQ218" s="761"/>
      <c r="BR218" s="761"/>
      <c r="BS218" s="761"/>
      <c r="BT218" s="761"/>
      <c r="BU218" s="758"/>
      <c r="BV218" s="761"/>
      <c r="BW218" s="761"/>
      <c r="BX218" s="761"/>
      <c r="BY218" s="761"/>
      <c r="BZ218" s="761"/>
      <c r="CA218" s="767"/>
      <c r="CB218" s="761"/>
      <c r="CC218" s="761"/>
      <c r="CD218" s="761"/>
      <c r="CE218" s="761"/>
      <c r="CF218" s="761"/>
      <c r="CG218" s="764"/>
      <c r="CH218" s="773"/>
      <c r="CI218" s="762"/>
      <c r="CJ218" s="766"/>
      <c r="CK218" s="766"/>
      <c r="CL218" s="766"/>
      <c r="CM218" s="758"/>
      <c r="CN218" s="758"/>
      <c r="CO218" s="5"/>
      <c r="CP218" s="5"/>
      <c r="CQ218" s="5"/>
      <c r="CR218" s="252"/>
      <c r="CS218" s="5"/>
      <c r="CT218" s="61"/>
      <c r="CY218" s="62"/>
      <c r="CZ218" s="58"/>
      <c r="DA218" s="58"/>
      <c r="DB218" s="3"/>
      <c r="DC218" s="3"/>
      <c r="DD218" s="55"/>
      <c r="DE218" s="59"/>
      <c r="DF218" s="59"/>
      <c r="DG218" s="59"/>
      <c r="DH218" s="57"/>
    </row>
    <row r="219" spans="1:118" ht="17.25" customHeight="1" x14ac:dyDescent="0.15">
      <c r="A219" s="36" t="s">
        <v>27</v>
      </c>
      <c r="B219" s="310" t="s">
        <v>240</v>
      </c>
      <c r="C219" s="311">
        <f>C218/C217</f>
        <v>290.86784659472164</v>
      </c>
      <c r="D219" s="312">
        <v>451</v>
      </c>
      <c r="E219" s="313">
        <v>470</v>
      </c>
      <c r="F219" s="313">
        <v>273</v>
      </c>
      <c r="G219" s="313">
        <v>268</v>
      </c>
      <c r="H219" s="313">
        <v>253</v>
      </c>
      <c r="I219" s="281">
        <v>223</v>
      </c>
      <c r="J219" s="313">
        <v>230</v>
      </c>
      <c r="K219" s="350">
        <v>283</v>
      </c>
      <c r="L219" s="313">
        <v>268</v>
      </c>
      <c r="M219" s="313">
        <v>301</v>
      </c>
      <c r="N219" s="313">
        <v>250</v>
      </c>
      <c r="O219" s="314">
        <v>280</v>
      </c>
      <c r="P219" s="35"/>
      <c r="R219" s="55"/>
      <c r="S219" s="784"/>
      <c r="T219" s="780"/>
      <c r="U219" s="780"/>
      <c r="V219" s="780"/>
      <c r="W219" s="780"/>
      <c r="X219" s="252"/>
      <c r="Y219" s="787"/>
      <c r="Z219" s="767"/>
      <c r="AA219" s="767"/>
      <c r="AB219" s="767"/>
      <c r="AC219" s="767"/>
      <c r="AD219" s="767"/>
      <c r="AE219" s="748"/>
      <c r="AF219" s="761"/>
      <c r="AG219" s="761"/>
      <c r="AH219" s="761"/>
      <c r="AI219" s="761"/>
      <c r="AJ219" s="761"/>
      <c r="AK219" s="758"/>
      <c r="AL219" s="767"/>
      <c r="AM219" s="767"/>
      <c r="AN219" s="767"/>
      <c r="AO219" s="789"/>
      <c r="AP219" s="789"/>
      <c r="AQ219" s="758"/>
      <c r="AR219" s="576"/>
      <c r="AS219" s="576"/>
      <c r="AT219" s="576"/>
      <c r="AU219" s="796"/>
      <c r="AV219" s="796"/>
      <c r="AW219" s="5"/>
      <c r="AX219" s="576"/>
      <c r="AY219" s="576"/>
      <c r="AZ219" s="586"/>
      <c r="BA219" s="796"/>
      <c r="BB219" s="576"/>
      <c r="BC219" s="5"/>
      <c r="BD219" s="748"/>
      <c r="BE219" s="748"/>
      <c r="BF219" s="493"/>
      <c r="BG219" s="748"/>
      <c r="BH219" s="60"/>
      <c r="BI219" s="758"/>
      <c r="BJ219" s="758"/>
      <c r="BK219" s="758"/>
      <c r="BL219" s="758"/>
      <c r="BM219" s="758"/>
      <c r="BN219" s="773"/>
      <c r="BO219" s="758"/>
      <c r="BP219" s="761"/>
      <c r="BQ219" s="761"/>
      <c r="BR219" s="761"/>
      <c r="BS219" s="761"/>
      <c r="BT219" s="761"/>
      <c r="BU219" s="767"/>
      <c r="BV219" s="761"/>
      <c r="BW219" s="761"/>
      <c r="BX219" s="761"/>
      <c r="BY219" s="761"/>
      <c r="BZ219" s="761"/>
      <c r="CA219" s="764"/>
      <c r="CB219" s="773"/>
      <c r="CC219" s="762"/>
      <c r="CD219" s="766"/>
      <c r="CE219" s="766"/>
      <c r="CF219" s="766"/>
      <c r="CG219" s="748"/>
      <c r="CH219" s="758"/>
      <c r="CI219" s="5"/>
      <c r="CJ219" s="5"/>
      <c r="CK219" s="5"/>
      <c r="CL219" s="5"/>
      <c r="CM219" s="5"/>
      <c r="CN219" s="61"/>
      <c r="CS219" s="57"/>
      <c r="CT219" s="58"/>
      <c r="CU219" s="58"/>
      <c r="CV219" s="58"/>
      <c r="CW219" s="3"/>
      <c r="CX219" s="55"/>
      <c r="CY219" s="59"/>
      <c r="CZ219" s="59"/>
      <c r="DA219" s="59"/>
      <c r="DB219" s="6"/>
    </row>
    <row r="220" spans="1:118" ht="17.25" customHeight="1" x14ac:dyDescent="0.15">
      <c r="A220" s="37" t="s">
        <v>28</v>
      </c>
      <c r="B220" s="315" t="s">
        <v>239</v>
      </c>
      <c r="C220" s="305">
        <f>SUM(D220:O220)</f>
        <v>4981.9069999999992</v>
      </c>
      <c r="D220" s="306">
        <v>420.95400000000001</v>
      </c>
      <c r="E220" s="307">
        <v>531.87300000000005</v>
      </c>
      <c r="F220" s="307">
        <v>837.39700000000005</v>
      </c>
      <c r="G220" s="307">
        <v>612.57500000000005</v>
      </c>
      <c r="H220" s="307">
        <v>474.91699999999997</v>
      </c>
      <c r="I220" s="63">
        <v>407.62900000000002</v>
      </c>
      <c r="J220" s="308">
        <v>130.69800000000001</v>
      </c>
      <c r="K220" s="349">
        <v>81.253</v>
      </c>
      <c r="L220" s="307">
        <v>153.214</v>
      </c>
      <c r="M220" s="307">
        <v>305.04000000000002</v>
      </c>
      <c r="N220" s="307">
        <v>502.26900000000001</v>
      </c>
      <c r="O220" s="309">
        <v>524.08799999999997</v>
      </c>
      <c r="P220" s="35"/>
      <c r="R220" s="55"/>
      <c r="T220" s="252"/>
      <c r="U220" s="252"/>
      <c r="V220" s="252"/>
      <c r="W220" s="780"/>
      <c r="X220" s="780"/>
      <c r="Z220" s="767"/>
      <c r="AA220" s="767"/>
      <c r="AB220" s="767"/>
      <c r="AC220" s="789"/>
      <c r="AD220" s="767"/>
      <c r="AE220" s="758"/>
      <c r="AF220" s="252"/>
      <c r="AG220" s="252"/>
      <c r="AH220" s="252"/>
      <c r="AI220" s="767"/>
      <c r="AJ220" s="767"/>
      <c r="AK220" s="748"/>
      <c r="AL220" s="252"/>
      <c r="AM220" s="252"/>
      <c r="AN220" s="60"/>
      <c r="AO220" s="252"/>
      <c r="AP220" s="767"/>
      <c r="AQ220" s="748"/>
      <c r="AR220" s="56"/>
      <c r="AS220" s="56"/>
      <c r="AT220" s="56"/>
      <c r="AU220" s="56"/>
      <c r="AV220" s="56"/>
      <c r="AW220" s="796"/>
      <c r="AX220" s="576"/>
      <c r="AY220" s="576"/>
      <c r="AZ220" s="576"/>
      <c r="BA220" s="56"/>
      <c r="BB220" s="576"/>
      <c r="BC220" s="796"/>
      <c r="BD220" s="767"/>
      <c r="BE220" s="767"/>
      <c r="BF220" s="768"/>
      <c r="BG220" s="767"/>
      <c r="BH220" s="748"/>
      <c r="BI220" s="758"/>
      <c r="BJ220" s="761"/>
      <c r="BK220" s="761"/>
      <c r="BL220" s="761"/>
      <c r="BM220" s="761"/>
      <c r="BN220" s="761"/>
      <c r="BO220" s="748"/>
      <c r="BP220" s="773"/>
      <c r="BQ220" s="762"/>
      <c r="BR220" s="773"/>
      <c r="BS220" s="748"/>
      <c r="BT220" s="767"/>
      <c r="BU220" s="748"/>
      <c r="BV220" s="773"/>
      <c r="BW220" s="762"/>
      <c r="BX220" s="773"/>
      <c r="BY220" s="773"/>
      <c r="BZ220" s="773"/>
      <c r="CA220" s="774"/>
      <c r="CB220" s="773"/>
      <c r="CC220" s="762"/>
      <c r="CD220" s="766"/>
      <c r="CE220" s="766"/>
      <c r="CF220" s="766"/>
      <c r="CG220" s="755"/>
      <c r="CH220" s="755"/>
      <c r="CI220" s="238"/>
      <c r="CJ220" s="5"/>
      <c r="CK220" s="5"/>
      <c r="CL220" s="5"/>
      <c r="CM220" s="5"/>
      <c r="CN220" s="58"/>
      <c r="CS220" s="57"/>
      <c r="CT220" s="58"/>
      <c r="CU220" s="58"/>
      <c r="CV220" s="3"/>
      <c r="CW220" s="58"/>
      <c r="CX220" s="55"/>
      <c r="CY220" s="59"/>
      <c r="CZ220" s="59"/>
      <c r="DA220" s="59"/>
      <c r="DB220" s="6"/>
    </row>
    <row r="221" spans="1:118" ht="17.25" customHeight="1" x14ac:dyDescent="0.15">
      <c r="A221" s="34" t="s">
        <v>28</v>
      </c>
      <c r="B221" s="304" t="s">
        <v>15</v>
      </c>
      <c r="C221" s="305">
        <f>SUM(D221:O221)</f>
        <v>2460395.9709999999</v>
      </c>
      <c r="D221" s="306">
        <v>254235.74600000001</v>
      </c>
      <c r="E221" s="307">
        <v>276192.02600000001</v>
      </c>
      <c r="F221" s="307">
        <v>337249.69300000003</v>
      </c>
      <c r="G221" s="307">
        <v>292571.74699999997</v>
      </c>
      <c r="H221" s="307">
        <v>229430.53200000001</v>
      </c>
      <c r="I221" s="63">
        <v>178179.38</v>
      </c>
      <c r="J221" s="308">
        <v>76453.661999999997</v>
      </c>
      <c r="K221" s="349">
        <v>64070.82</v>
      </c>
      <c r="L221" s="307">
        <v>110673.458</v>
      </c>
      <c r="M221" s="307">
        <v>182682.85500000001</v>
      </c>
      <c r="N221" s="307">
        <v>211234.495</v>
      </c>
      <c r="O221" s="309">
        <v>247421.557</v>
      </c>
      <c r="P221" s="35"/>
      <c r="R221" s="55"/>
      <c r="T221" s="780"/>
      <c r="U221" s="780"/>
      <c r="V221" s="780"/>
      <c r="W221" s="252"/>
      <c r="X221" s="780"/>
      <c r="Z221" s="252"/>
      <c r="AA221" s="252"/>
      <c r="AB221" s="252"/>
      <c r="AC221" s="767"/>
      <c r="AD221" s="252"/>
      <c r="AE221" s="758"/>
      <c r="AF221" s="761"/>
      <c r="AG221" s="761"/>
      <c r="AH221" s="761"/>
      <c r="AI221" s="761"/>
      <c r="AJ221" s="761"/>
      <c r="AK221" s="758"/>
      <c r="AL221" s="767"/>
      <c r="AM221" s="767"/>
      <c r="AN221" s="767"/>
      <c r="AO221" s="748"/>
      <c r="AP221" s="748"/>
      <c r="AQ221" s="758"/>
      <c r="AR221" s="576"/>
      <c r="AS221" s="576"/>
      <c r="AT221" s="576"/>
      <c r="AU221" s="576"/>
      <c r="AV221" s="796"/>
      <c r="AW221" s="796"/>
      <c r="AX221" s="767"/>
      <c r="AY221" s="767"/>
      <c r="AZ221" s="768"/>
      <c r="BA221" s="768"/>
      <c r="BB221" s="790"/>
      <c r="BC221" s="758"/>
      <c r="BD221" s="761"/>
      <c r="BE221" s="761"/>
      <c r="BF221" s="761"/>
      <c r="BG221" s="761"/>
      <c r="BH221" s="761"/>
      <c r="BI221" s="758"/>
      <c r="BJ221" s="761"/>
      <c r="BK221" s="761"/>
      <c r="BL221" s="761"/>
      <c r="BM221" s="761"/>
      <c r="BN221" s="761"/>
      <c r="BO221" s="767"/>
      <c r="BP221" s="761"/>
      <c r="BQ221" s="761"/>
      <c r="BR221" s="761"/>
      <c r="BS221" s="761"/>
      <c r="BT221" s="761"/>
      <c r="BU221" s="764"/>
      <c r="BV221" s="773"/>
      <c r="BW221" s="762"/>
      <c r="BX221" s="766"/>
      <c r="BY221" s="766"/>
      <c r="BZ221" s="766"/>
      <c r="CA221" s="758"/>
      <c r="CB221" s="755"/>
      <c r="CC221" s="238"/>
      <c r="CD221" s="5"/>
      <c r="CE221" s="5"/>
      <c r="CF221" s="21"/>
      <c r="CG221" s="57"/>
      <c r="CH221" s="5"/>
      <c r="CI221" s="61"/>
      <c r="CJ221" s="59"/>
      <c r="CK221" s="59"/>
      <c r="CL221" s="59"/>
      <c r="CM221" s="62"/>
      <c r="CN221" s="58"/>
      <c r="CO221" s="58"/>
      <c r="CP221" s="3"/>
      <c r="CQ221" s="3"/>
      <c r="CR221" s="55"/>
      <c r="CS221" s="59"/>
      <c r="CT221" s="59"/>
      <c r="CU221" s="59"/>
      <c r="CV221" s="65"/>
      <c r="CW221" s="59"/>
      <c r="CX221" s="59"/>
      <c r="CY221" s="59"/>
    </row>
    <row r="222" spans="1:118" ht="17.25" customHeight="1" x14ac:dyDescent="0.15">
      <c r="A222" s="36" t="s">
        <v>28</v>
      </c>
      <c r="B222" s="310" t="s">
        <v>240</v>
      </c>
      <c r="C222" s="311">
        <f>C221/C220</f>
        <v>493.86629878879722</v>
      </c>
      <c r="D222" s="312">
        <v>604</v>
      </c>
      <c r="E222" s="313">
        <v>519</v>
      </c>
      <c r="F222" s="313">
        <v>403</v>
      </c>
      <c r="G222" s="313">
        <v>478</v>
      </c>
      <c r="H222" s="313">
        <v>483</v>
      </c>
      <c r="I222" s="281">
        <v>437</v>
      </c>
      <c r="J222" s="313">
        <v>585</v>
      </c>
      <c r="K222" s="350">
        <v>789</v>
      </c>
      <c r="L222" s="313">
        <v>722</v>
      </c>
      <c r="M222" s="313">
        <v>599</v>
      </c>
      <c r="N222" s="313">
        <v>421</v>
      </c>
      <c r="O222" s="314">
        <v>472</v>
      </c>
      <c r="P222" s="35"/>
      <c r="R222" s="55"/>
      <c r="S222" s="784"/>
      <c r="T222" s="780"/>
      <c r="U222" s="780"/>
      <c r="V222" s="780"/>
      <c r="W222" s="780"/>
      <c r="X222" s="252"/>
      <c r="Y222" s="787"/>
      <c r="Z222" s="252"/>
      <c r="AA222" s="252"/>
      <c r="AB222" s="252"/>
      <c r="AC222" s="252"/>
      <c r="AD222" s="252"/>
      <c r="AE222" s="764"/>
      <c r="AF222" s="761"/>
      <c r="AG222" s="761"/>
      <c r="AH222" s="761"/>
      <c r="AI222" s="761"/>
      <c r="AJ222" s="761"/>
      <c r="AK222" s="758"/>
      <c r="AL222" s="748"/>
      <c r="AM222" s="748"/>
      <c r="AN222" s="748"/>
      <c r="AO222" s="767"/>
      <c r="AP222" s="768"/>
      <c r="AQ222" s="758"/>
      <c r="AR222" s="576"/>
      <c r="AS222" s="576"/>
      <c r="AT222" s="576"/>
      <c r="AU222" s="793"/>
      <c r="AV222" s="793"/>
      <c r="AW222" s="5"/>
      <c r="AX222" s="252"/>
      <c r="AY222" s="252"/>
      <c r="AZ222" s="60"/>
      <c r="BA222" s="748"/>
      <c r="BB222" s="767"/>
      <c r="BC222" s="787"/>
      <c r="BD222" s="767"/>
      <c r="BE222" s="767"/>
      <c r="BF222" s="768"/>
      <c r="BG222" s="493"/>
      <c r="BH222" s="493"/>
      <c r="BI222" s="758"/>
      <c r="BJ222" s="761"/>
      <c r="BK222" s="761"/>
      <c r="BL222" s="761"/>
      <c r="BM222" s="761"/>
      <c r="BN222" s="761"/>
      <c r="BO222" s="767"/>
      <c r="BP222" s="761"/>
      <c r="BQ222" s="761"/>
      <c r="BR222" s="761"/>
      <c r="BS222" s="761"/>
      <c r="BT222" s="761"/>
      <c r="BU222" s="764"/>
      <c r="BV222" s="773"/>
      <c r="BW222" s="762"/>
      <c r="BX222" s="766"/>
      <c r="BY222" s="766"/>
      <c r="BZ222" s="766"/>
      <c r="CA222" s="748"/>
      <c r="CB222" s="764"/>
      <c r="CC222" s="59"/>
      <c r="CD222" s="59"/>
      <c r="CE222" s="59"/>
      <c r="CF222" s="59"/>
      <c r="CG222" s="5"/>
      <c r="CH222" s="58"/>
      <c r="CI222" s="58"/>
      <c r="CJ222" s="58"/>
      <c r="CK222" s="3"/>
      <c r="CL222" s="55"/>
      <c r="CM222" s="59"/>
      <c r="CN222" s="59"/>
      <c r="CO222" s="59"/>
      <c r="CP222" s="57"/>
      <c r="CQ222" s="59"/>
      <c r="CR222" s="59"/>
      <c r="CS222" s="59"/>
    </row>
    <row r="223" spans="1:118" ht="17.25" customHeight="1" x14ac:dyDescent="0.15">
      <c r="A223" s="37" t="s">
        <v>29</v>
      </c>
      <c r="B223" s="315" t="s">
        <v>239</v>
      </c>
      <c r="C223" s="305">
        <f>SUM(D223:O223)</f>
        <v>13746.346</v>
      </c>
      <c r="D223" s="306">
        <v>1088.671</v>
      </c>
      <c r="E223" s="307">
        <v>617.44000000000005</v>
      </c>
      <c r="F223" s="307">
        <v>636.05200000000002</v>
      </c>
      <c r="G223" s="307">
        <v>911.16099999999994</v>
      </c>
      <c r="H223" s="307">
        <v>1933.885</v>
      </c>
      <c r="I223" s="63">
        <v>2254.7620000000002</v>
      </c>
      <c r="J223" s="308">
        <v>1926.921</v>
      </c>
      <c r="K223" s="349">
        <v>1080.4190000000001</v>
      </c>
      <c r="L223" s="307">
        <v>461.29399999999998</v>
      </c>
      <c r="M223" s="307">
        <v>523.04</v>
      </c>
      <c r="N223" s="307">
        <v>806.69399999999996</v>
      </c>
      <c r="O223" s="309">
        <v>1506.0070000000001</v>
      </c>
      <c r="P223" s="35"/>
      <c r="R223" s="55"/>
      <c r="T223" s="252"/>
      <c r="U223" s="252"/>
      <c r="V223" s="252"/>
      <c r="W223" s="780"/>
      <c r="X223" s="780"/>
      <c r="Z223" s="767"/>
      <c r="AA223" s="767"/>
      <c r="AB223" s="767"/>
      <c r="AC223" s="748"/>
      <c r="AD223" s="767"/>
      <c r="AE223" s="758"/>
      <c r="AF223" s="779"/>
      <c r="AG223" s="765"/>
      <c r="AH223" s="60"/>
      <c r="AI223" s="748"/>
      <c r="AJ223" s="252"/>
      <c r="AK223" s="748"/>
      <c r="AL223" s="583"/>
      <c r="AM223" s="749"/>
      <c r="AN223" s="567"/>
      <c r="AO223" s="796"/>
      <c r="AP223" s="576"/>
      <c r="AQ223" s="796"/>
      <c r="AR223" s="748"/>
      <c r="AS223" s="748"/>
      <c r="AT223" s="748"/>
      <c r="AU223" s="767"/>
      <c r="AV223" s="60"/>
      <c r="AW223" s="764"/>
      <c r="AX223" s="767"/>
      <c r="AY223" s="767"/>
      <c r="AZ223" s="768"/>
      <c r="BA223" s="768"/>
      <c r="BB223" s="60"/>
      <c r="BC223" s="748"/>
      <c r="BD223" s="788"/>
      <c r="BE223" s="762"/>
      <c r="BF223" s="773"/>
      <c r="BG223" s="748"/>
      <c r="BH223" s="767"/>
      <c r="BI223" s="748"/>
      <c r="BJ223" s="773"/>
      <c r="BK223" s="762"/>
      <c r="BL223" s="773"/>
      <c r="BM223" s="773"/>
      <c r="BN223" s="773"/>
      <c r="BO223" s="774"/>
      <c r="BP223" s="773"/>
      <c r="BQ223" s="762"/>
      <c r="BR223" s="766"/>
      <c r="BS223" s="766"/>
      <c r="BT223" s="766"/>
      <c r="BU223" s="758"/>
      <c r="BV223" s="755"/>
      <c r="BW223" s="238"/>
      <c r="BX223" s="59"/>
      <c r="BY223" s="5"/>
      <c r="BZ223" s="5"/>
      <c r="CA223" s="5"/>
      <c r="CB223" s="58"/>
      <c r="CC223" s="58"/>
      <c r="CD223" s="58"/>
      <c r="CE223" s="58"/>
      <c r="CF223" s="55"/>
      <c r="CG223" s="59"/>
      <c r="CH223" s="59"/>
      <c r="CI223" s="59"/>
    </row>
    <row r="224" spans="1:118" ht="17.25" customHeight="1" x14ac:dyDescent="0.15">
      <c r="A224" s="34" t="s">
        <v>29</v>
      </c>
      <c r="B224" s="304" t="s">
        <v>15</v>
      </c>
      <c r="C224" s="305">
        <f>SUM(D224:O224)</f>
        <v>4696816.5310000004</v>
      </c>
      <c r="D224" s="306">
        <v>229162.31700000001</v>
      </c>
      <c r="E224" s="307">
        <v>148870.747</v>
      </c>
      <c r="F224" s="307">
        <v>165000.00399999999</v>
      </c>
      <c r="G224" s="307">
        <v>273481.87800000003</v>
      </c>
      <c r="H224" s="307">
        <v>872958.89599999995</v>
      </c>
      <c r="I224" s="63">
        <v>1010135.7659999999</v>
      </c>
      <c r="J224" s="308">
        <v>705314.96100000001</v>
      </c>
      <c r="K224" s="349">
        <v>401038.60499999998</v>
      </c>
      <c r="L224" s="307">
        <v>147969.27799999999</v>
      </c>
      <c r="M224" s="307">
        <v>166457.57699999999</v>
      </c>
      <c r="N224" s="307">
        <v>201471.09299999999</v>
      </c>
      <c r="O224" s="309">
        <v>374955.40899999999</v>
      </c>
      <c r="P224" s="35"/>
      <c r="R224" s="55"/>
      <c r="T224" s="780"/>
      <c r="U224" s="780"/>
      <c r="V224" s="780"/>
      <c r="W224" s="767"/>
      <c r="X224" s="780"/>
      <c r="Z224" s="779"/>
      <c r="AA224" s="765"/>
      <c r="AB224" s="60"/>
      <c r="AC224" s="60"/>
      <c r="AD224" s="789"/>
      <c r="AE224" s="748"/>
      <c r="AF224" s="748"/>
      <c r="AG224" s="748"/>
      <c r="AH224" s="748"/>
      <c r="AI224" s="60"/>
      <c r="AJ224" s="493"/>
      <c r="AK224" s="748"/>
      <c r="AL224" s="767"/>
      <c r="AM224" s="767"/>
      <c r="AN224" s="768"/>
      <c r="AO224" s="768"/>
      <c r="AP224" s="768"/>
      <c r="AQ224" s="758"/>
      <c r="AR224" s="761"/>
      <c r="AS224" s="761"/>
      <c r="AT224" s="761"/>
      <c r="AU224" s="761"/>
      <c r="AV224" s="761"/>
      <c r="AW224" s="767"/>
      <c r="AX224" s="761"/>
      <c r="AY224" s="761"/>
      <c r="AZ224" s="761"/>
      <c r="BA224" s="761"/>
      <c r="BB224" s="761"/>
      <c r="BC224" s="764"/>
      <c r="BD224" s="773"/>
      <c r="BE224" s="762"/>
      <c r="BF224" s="766"/>
      <c r="BG224" s="766"/>
      <c r="BH224" s="766"/>
      <c r="BI224" s="758"/>
      <c r="BJ224" s="755"/>
      <c r="BK224" s="238"/>
      <c r="BL224" s="59"/>
      <c r="BM224" s="5"/>
      <c r="BN224" s="5"/>
      <c r="BO224" s="101"/>
      <c r="BP224" s="58"/>
      <c r="BQ224" s="58"/>
      <c r="BR224" s="3"/>
    </row>
    <row r="225" spans="1:106" ht="17.25" customHeight="1" x14ac:dyDescent="0.15">
      <c r="A225" s="36" t="s">
        <v>29</v>
      </c>
      <c r="B225" s="310" t="s">
        <v>240</v>
      </c>
      <c r="C225" s="311">
        <f>C224/C223</f>
        <v>341.67745603086092</v>
      </c>
      <c r="D225" s="312">
        <v>210</v>
      </c>
      <c r="E225" s="313">
        <v>241</v>
      </c>
      <c r="F225" s="313">
        <v>259</v>
      </c>
      <c r="G225" s="313">
        <v>300</v>
      </c>
      <c r="H225" s="313">
        <v>451</v>
      </c>
      <c r="I225" s="281">
        <v>448</v>
      </c>
      <c r="J225" s="313">
        <v>366</v>
      </c>
      <c r="K225" s="350">
        <v>371</v>
      </c>
      <c r="L225" s="313">
        <v>321</v>
      </c>
      <c r="M225" s="313">
        <v>318</v>
      </c>
      <c r="N225" s="313">
        <v>250</v>
      </c>
      <c r="O225" s="314">
        <v>249</v>
      </c>
      <c r="P225" s="35"/>
      <c r="R225" s="55"/>
      <c r="S225" s="784"/>
      <c r="T225" s="780"/>
      <c r="U225" s="780"/>
      <c r="V225" s="780"/>
      <c r="W225" s="780"/>
      <c r="X225" s="252"/>
      <c r="Y225" s="787"/>
      <c r="Z225" s="748"/>
      <c r="AA225" s="748"/>
      <c r="AB225" s="748"/>
      <c r="AC225" s="767"/>
      <c r="AD225" s="767"/>
      <c r="AE225" s="748"/>
      <c r="AF225" s="252"/>
      <c r="AG225" s="252"/>
      <c r="AH225" s="60"/>
      <c r="AI225" s="493"/>
      <c r="AJ225" s="748"/>
      <c r="AK225" s="758"/>
      <c r="AL225" s="748"/>
      <c r="AM225" s="748"/>
      <c r="AN225" s="493"/>
      <c r="AO225" s="790"/>
      <c r="AP225" s="493"/>
      <c r="AQ225" s="748"/>
      <c r="AR225" s="758"/>
      <c r="AS225" s="758"/>
      <c r="AT225" s="758"/>
      <c r="AU225" s="758"/>
      <c r="AV225" s="773"/>
      <c r="AW225" s="758"/>
      <c r="AX225" s="761"/>
      <c r="AY225" s="761"/>
      <c r="AZ225" s="761"/>
      <c r="BA225" s="761"/>
      <c r="BB225" s="761"/>
      <c r="BC225" s="767"/>
      <c r="BD225" s="761"/>
      <c r="BE225" s="761"/>
      <c r="BF225" s="761"/>
      <c r="BG225" s="761"/>
      <c r="BH225" s="761"/>
      <c r="BI225" s="764"/>
      <c r="BJ225" s="773"/>
      <c r="BK225" s="762"/>
      <c r="BL225" s="766"/>
      <c r="BM225" s="766"/>
      <c r="BN225" s="766"/>
      <c r="BO225" s="775"/>
      <c r="BP225" s="758"/>
      <c r="BU225" s="62"/>
      <c r="BV225" s="58"/>
      <c r="BW225" s="58"/>
      <c r="BX225" s="58"/>
    </row>
    <row r="226" spans="1:106" ht="17.25" customHeight="1" x14ac:dyDescent="0.15">
      <c r="A226" s="37" t="s">
        <v>30</v>
      </c>
      <c r="B226" s="315" t="s">
        <v>239</v>
      </c>
      <c r="C226" s="305">
        <f>SUM(D226:O226)</f>
        <v>2067.4520000000002</v>
      </c>
      <c r="D226" s="306">
        <v>107.20699999999999</v>
      </c>
      <c r="E226" s="307">
        <v>140.94499999999999</v>
      </c>
      <c r="F226" s="307">
        <v>184.54300000000001</v>
      </c>
      <c r="G226" s="307">
        <v>213.482</v>
      </c>
      <c r="H226" s="307">
        <v>267.48399999999998</v>
      </c>
      <c r="I226" s="63">
        <v>169.208</v>
      </c>
      <c r="J226" s="308">
        <v>124.09099999999999</v>
      </c>
      <c r="K226" s="349">
        <v>173.88200000000001</v>
      </c>
      <c r="L226" s="307">
        <v>179.11</v>
      </c>
      <c r="M226" s="307">
        <v>195.779</v>
      </c>
      <c r="N226" s="307">
        <v>183.31299999999999</v>
      </c>
      <c r="O226" s="309">
        <v>128.40799999999999</v>
      </c>
      <c r="P226" s="35"/>
      <c r="R226" s="55"/>
      <c r="T226" s="767"/>
      <c r="U226" s="767"/>
      <c r="V226" s="767"/>
      <c r="W226" s="780"/>
      <c r="X226" s="780"/>
      <c r="Z226" s="767"/>
      <c r="AA226" s="767"/>
      <c r="AB226" s="767"/>
      <c r="AC226" s="748"/>
      <c r="AD226" s="748"/>
      <c r="AE226" s="758"/>
      <c r="AF226" s="779"/>
      <c r="AG226" s="765"/>
      <c r="AH226" s="60"/>
      <c r="AI226" s="768"/>
      <c r="AJ226" s="493"/>
      <c r="AK226" s="758"/>
      <c r="AL226" s="252"/>
      <c r="AM226" s="252"/>
      <c r="AN226" s="60"/>
      <c r="AO226" s="60"/>
      <c r="AP226" s="60"/>
      <c r="AQ226" s="758"/>
      <c r="AR226" s="767"/>
      <c r="AS226" s="767"/>
      <c r="AT226" s="767"/>
      <c r="AU226" s="758"/>
      <c r="AV226" s="758"/>
      <c r="AW226" s="748"/>
      <c r="AX226" s="761"/>
      <c r="AY226" s="761"/>
      <c r="AZ226" s="761"/>
      <c r="BA226" s="761"/>
      <c r="BB226" s="761"/>
      <c r="BC226" s="748"/>
      <c r="BD226" s="60"/>
      <c r="BE226" s="60"/>
      <c r="BF226" s="60"/>
      <c r="BG226" s="60"/>
      <c r="BH226" s="776"/>
      <c r="BI226" s="755"/>
      <c r="BJ226" s="755"/>
    </row>
    <row r="227" spans="1:106" ht="17.25" customHeight="1" x14ac:dyDescent="0.15">
      <c r="A227" s="34" t="s">
        <v>30</v>
      </c>
      <c r="B227" s="304" t="s">
        <v>15</v>
      </c>
      <c r="C227" s="305">
        <f>SUM(D227:O227)</f>
        <v>1346230.9210000001</v>
      </c>
      <c r="D227" s="306">
        <v>97753.907000000007</v>
      </c>
      <c r="E227" s="307">
        <v>124071.626</v>
      </c>
      <c r="F227" s="307">
        <v>120796.925</v>
      </c>
      <c r="G227" s="307">
        <v>104759.822</v>
      </c>
      <c r="H227" s="307">
        <v>99593.641000000003</v>
      </c>
      <c r="I227" s="63">
        <v>73120.308999999994</v>
      </c>
      <c r="J227" s="308">
        <v>74380.684999999998</v>
      </c>
      <c r="K227" s="349">
        <v>93810.082999999999</v>
      </c>
      <c r="L227" s="307">
        <v>145093.35699999999</v>
      </c>
      <c r="M227" s="307">
        <v>151195.95199999999</v>
      </c>
      <c r="N227" s="307">
        <v>145979.361</v>
      </c>
      <c r="O227" s="309">
        <v>115675.253</v>
      </c>
      <c r="P227" s="35"/>
      <c r="R227" s="55"/>
      <c r="T227" s="780"/>
      <c r="U227" s="780"/>
      <c r="V227" s="780"/>
      <c r="W227" s="767"/>
      <c r="X227" s="780"/>
      <c r="Z227" s="748"/>
      <c r="AA227" s="748"/>
      <c r="AB227" s="748"/>
      <c r="AC227" s="767"/>
      <c r="AD227" s="748"/>
      <c r="AE227" s="748"/>
      <c r="AF227" s="779"/>
      <c r="AG227" s="765"/>
      <c r="AH227" s="60"/>
      <c r="AI227" s="768"/>
      <c r="AJ227" s="60"/>
      <c r="AK227" s="758"/>
      <c r="AL227" s="748"/>
      <c r="AM227" s="748"/>
      <c r="AN227" s="493"/>
      <c r="AO227" s="768"/>
      <c r="AP227" s="768"/>
      <c r="AQ227" s="758"/>
      <c r="AR227" s="767"/>
      <c r="AS227" s="767"/>
      <c r="AT227" s="767"/>
      <c r="AU227" s="773"/>
      <c r="AV227" s="758"/>
      <c r="AW227" s="758"/>
      <c r="AX227" s="761"/>
      <c r="AY227" s="761"/>
      <c r="AZ227" s="761"/>
      <c r="BA227" s="761"/>
      <c r="BB227" s="761"/>
      <c r="BC227" s="767"/>
      <c r="BD227" s="767"/>
      <c r="BE227" s="764"/>
      <c r="BF227" s="764"/>
      <c r="BG227" s="764"/>
      <c r="BH227" s="776"/>
      <c r="BI227" s="764"/>
      <c r="BJ227" s="764"/>
      <c r="BK227" s="59"/>
    </row>
    <row r="228" spans="1:106" ht="17.25" customHeight="1" x14ac:dyDescent="0.15">
      <c r="A228" s="36" t="s">
        <v>30</v>
      </c>
      <c r="B228" s="310" t="s">
        <v>240</v>
      </c>
      <c r="C228" s="311">
        <f>C227/C226</f>
        <v>651.15461979286579</v>
      </c>
      <c r="D228" s="312">
        <v>912</v>
      </c>
      <c r="E228" s="313">
        <v>880</v>
      </c>
      <c r="F228" s="313">
        <v>655</v>
      </c>
      <c r="G228" s="313">
        <v>491</v>
      </c>
      <c r="H228" s="313">
        <v>372</v>
      </c>
      <c r="I228" s="281">
        <v>432</v>
      </c>
      <c r="J228" s="313">
        <v>599</v>
      </c>
      <c r="K228" s="350">
        <v>540</v>
      </c>
      <c r="L228" s="313">
        <v>810</v>
      </c>
      <c r="M228" s="313">
        <v>772</v>
      </c>
      <c r="N228" s="313">
        <v>796</v>
      </c>
      <c r="O228" s="314">
        <v>901</v>
      </c>
      <c r="P228" s="35"/>
      <c r="R228" s="55"/>
      <c r="S228" s="784"/>
      <c r="W228" s="780"/>
      <c r="X228" s="789"/>
      <c r="Y228" s="787"/>
      <c r="Z228" s="767"/>
      <c r="AA228" s="767"/>
      <c r="AB228" s="767"/>
      <c r="AC228" s="767"/>
      <c r="AD228" s="252"/>
      <c r="AE228" s="748"/>
      <c r="AF228" s="767"/>
      <c r="AG228" s="767"/>
      <c r="AH228" s="768"/>
      <c r="AI228" s="768"/>
      <c r="AJ228" s="768"/>
      <c r="AK228" s="758"/>
      <c r="AL228" s="779"/>
      <c r="AM228" s="765"/>
      <c r="AN228" s="60"/>
      <c r="AO228" s="493"/>
      <c r="AP228" s="768"/>
      <c r="AQ228" s="748"/>
      <c r="AR228" s="767"/>
      <c r="AS228" s="767"/>
      <c r="AT228" s="767"/>
      <c r="AU228" s="773"/>
      <c r="AV228" s="748"/>
      <c r="AW228" s="758"/>
      <c r="AX228" s="761"/>
      <c r="AY228" s="761"/>
      <c r="AZ228" s="761"/>
      <c r="BA228" s="761"/>
      <c r="BB228" s="761"/>
      <c r="BC228" s="748"/>
      <c r="BD228" s="767"/>
      <c r="BE228" s="767"/>
      <c r="BF228" s="767"/>
      <c r="BG228" s="767"/>
      <c r="BH228" s="758"/>
      <c r="BI228" s="758"/>
      <c r="BJ228" s="758"/>
      <c r="BK228" s="59"/>
      <c r="BL228" s="59"/>
      <c r="BM228" s="59"/>
      <c r="BN228" s="57"/>
    </row>
    <row r="229" spans="1:106" ht="17.25" customHeight="1" x14ac:dyDescent="0.15">
      <c r="A229" s="37" t="s">
        <v>31</v>
      </c>
      <c r="B229" s="315" t="s">
        <v>239</v>
      </c>
      <c r="C229" s="305">
        <f>SUM(D229:O229)</f>
        <v>556.06099999999992</v>
      </c>
      <c r="D229" s="306">
        <v>71.242000000000004</v>
      </c>
      <c r="E229" s="307">
        <v>82.933000000000007</v>
      </c>
      <c r="F229" s="307">
        <v>123.23399999999999</v>
      </c>
      <c r="G229" s="307">
        <v>127.676</v>
      </c>
      <c r="H229" s="307">
        <v>114.86799999999999</v>
      </c>
      <c r="I229" s="63">
        <v>18.725999999999999</v>
      </c>
      <c r="J229" s="308">
        <v>0.45600000000000002</v>
      </c>
      <c r="K229" s="349">
        <v>0.38500000000000001</v>
      </c>
      <c r="L229" s="307">
        <v>0.92900000000000005</v>
      </c>
      <c r="M229" s="307">
        <v>0.45800000000000002</v>
      </c>
      <c r="N229" s="307">
        <v>3.1909999999999998</v>
      </c>
      <c r="O229" s="309">
        <v>11.962999999999999</v>
      </c>
      <c r="P229" s="35"/>
      <c r="R229" s="55"/>
      <c r="T229" s="252"/>
      <c r="U229" s="252"/>
      <c r="V229" s="252"/>
      <c r="X229" s="780"/>
      <c r="Z229" s="748"/>
      <c r="AA229" s="748"/>
      <c r="AB229" s="748"/>
      <c r="AC229" s="767"/>
      <c r="AD229" s="767"/>
      <c r="AE229" s="758"/>
      <c r="AF229" s="748"/>
      <c r="AG229" s="748"/>
      <c r="AH229" s="748"/>
      <c r="AI229" s="768"/>
      <c r="AJ229" s="768"/>
      <c r="AK229" s="758"/>
      <c r="AL229" s="252"/>
      <c r="AM229" s="252"/>
      <c r="AN229" s="60"/>
      <c r="AO229" s="768"/>
      <c r="AP229" s="768"/>
      <c r="AQ229" s="758"/>
      <c r="AR229" s="748"/>
      <c r="AS229" s="748"/>
      <c r="AT229" s="748"/>
      <c r="AU229" s="773"/>
      <c r="AV229" s="748"/>
      <c r="AW229" s="748"/>
      <c r="AX229" s="761"/>
      <c r="AY229" s="761"/>
      <c r="AZ229" s="761"/>
      <c r="BA229" s="761"/>
      <c r="BB229" s="761"/>
      <c r="BC229" s="774"/>
      <c r="BD229" s="773"/>
      <c r="BE229" s="762"/>
      <c r="BF229" s="766"/>
      <c r="BG229" s="766"/>
      <c r="BH229" s="766"/>
      <c r="BI229" s="758"/>
      <c r="BJ229" s="755"/>
      <c r="BK229" s="238"/>
      <c r="BL229" s="5"/>
      <c r="BM229" s="5"/>
      <c r="BN229" s="5"/>
      <c r="BO229" s="5"/>
      <c r="BP229" s="58"/>
      <c r="BQ229" s="3"/>
      <c r="BR229" s="58"/>
      <c r="BS229" s="58"/>
      <c r="BT229" s="58"/>
      <c r="BU229" s="55"/>
      <c r="BV229" s="59"/>
      <c r="BW229" s="59"/>
      <c r="BX229" s="59"/>
      <c r="BY229" s="6"/>
      <c r="BZ229" s="59"/>
      <c r="CA229" s="59"/>
      <c r="CB229" s="59"/>
      <c r="CD229" s="59"/>
      <c r="CE229" s="59"/>
    </row>
    <row r="230" spans="1:106" ht="17.25" customHeight="1" x14ac:dyDescent="0.15">
      <c r="A230" s="34" t="s">
        <v>31</v>
      </c>
      <c r="B230" s="304" t="s">
        <v>15</v>
      </c>
      <c r="C230" s="305">
        <f>SUM(D230:O230)</f>
        <v>148606.33800000002</v>
      </c>
      <c r="D230" s="306">
        <v>12098.754999999999</v>
      </c>
      <c r="E230" s="307">
        <v>18442.45</v>
      </c>
      <c r="F230" s="307">
        <v>41053.748</v>
      </c>
      <c r="G230" s="307">
        <v>34043.650999999998</v>
      </c>
      <c r="H230" s="307">
        <v>35785.192000000003</v>
      </c>
      <c r="I230" s="63">
        <v>3521.7890000000002</v>
      </c>
      <c r="J230" s="308">
        <v>142.77600000000001</v>
      </c>
      <c r="K230" s="349">
        <v>205.988</v>
      </c>
      <c r="L230" s="307">
        <v>340.70800000000003</v>
      </c>
      <c r="M230" s="307">
        <v>136.32900000000001</v>
      </c>
      <c r="N230" s="307">
        <v>693.66899999999998</v>
      </c>
      <c r="O230" s="309">
        <v>2141.2829999999999</v>
      </c>
      <c r="P230" s="35"/>
      <c r="R230" s="55"/>
      <c r="W230" s="767"/>
      <c r="Z230" s="748"/>
      <c r="AA230" s="748"/>
      <c r="AB230" s="748"/>
      <c r="AC230" s="767"/>
      <c r="AD230" s="767"/>
      <c r="AE230" s="748"/>
      <c r="AF230" s="252"/>
      <c r="AG230" s="252"/>
      <c r="AH230" s="60"/>
      <c r="AI230" s="493"/>
      <c r="AJ230" s="768"/>
      <c r="AK230" s="758"/>
      <c r="AL230" s="252"/>
      <c r="AM230" s="252"/>
      <c r="AN230" s="60"/>
      <c r="AO230" s="493"/>
      <c r="AP230" s="768"/>
      <c r="AQ230" s="758"/>
      <c r="AR230" s="761"/>
      <c r="AS230" s="761"/>
      <c r="AT230" s="761"/>
      <c r="AU230" s="761"/>
      <c r="AV230" s="761"/>
      <c r="AW230" s="758"/>
      <c r="AX230" s="761"/>
      <c r="AY230" s="761"/>
      <c r="AZ230" s="761"/>
      <c r="BA230" s="761"/>
      <c r="BB230" s="761"/>
      <c r="BC230" s="764"/>
      <c r="BD230" s="773"/>
      <c r="BE230" s="762"/>
      <c r="BF230" s="766"/>
      <c r="BG230" s="766"/>
      <c r="BH230" s="766"/>
      <c r="BI230" s="758"/>
      <c r="BJ230" s="758"/>
      <c r="BK230" s="5"/>
      <c r="BL230" s="5"/>
      <c r="BM230" s="5"/>
      <c r="BN230" s="5"/>
      <c r="BO230" s="56"/>
      <c r="BP230" s="5"/>
      <c r="BQ230" s="61"/>
      <c r="BR230" s="59"/>
      <c r="BS230" s="59"/>
      <c r="BT230" s="59"/>
      <c r="BU230" s="6"/>
      <c r="BV230" s="58"/>
      <c r="BW230" s="58"/>
      <c r="BX230" s="58"/>
      <c r="BY230" s="3"/>
      <c r="BZ230" s="55"/>
      <c r="CA230" s="59"/>
      <c r="CB230" s="59"/>
      <c r="CC230" s="59"/>
      <c r="CD230" s="57"/>
      <c r="CI230" s="59"/>
      <c r="CJ230" s="59"/>
    </row>
    <row r="231" spans="1:106" ht="17.25" customHeight="1" x14ac:dyDescent="0.15">
      <c r="A231" s="36" t="s">
        <v>31</v>
      </c>
      <c r="B231" s="310" t="s">
        <v>240</v>
      </c>
      <c r="C231" s="311">
        <f>C230/C229</f>
        <v>267.24826592765908</v>
      </c>
      <c r="D231" s="312">
        <v>170</v>
      </c>
      <c r="E231" s="313">
        <v>222</v>
      </c>
      <c r="F231" s="313">
        <v>333</v>
      </c>
      <c r="G231" s="313">
        <v>267</v>
      </c>
      <c r="H231" s="313">
        <v>312</v>
      </c>
      <c r="I231" s="281">
        <v>188</v>
      </c>
      <c r="J231" s="313">
        <v>313</v>
      </c>
      <c r="K231" s="350">
        <v>535</v>
      </c>
      <c r="L231" s="313">
        <v>367</v>
      </c>
      <c r="M231" s="313">
        <v>298</v>
      </c>
      <c r="N231" s="313">
        <v>217</v>
      </c>
      <c r="O231" s="314">
        <v>179</v>
      </c>
      <c r="P231" s="35"/>
      <c r="R231" s="55"/>
      <c r="S231" s="784"/>
      <c r="T231" s="784"/>
      <c r="U231" s="784"/>
      <c r="V231" s="784"/>
      <c r="X231" s="767"/>
      <c r="Y231" s="787"/>
      <c r="Z231" s="779"/>
      <c r="AA231" s="765"/>
      <c r="AB231" s="60"/>
      <c r="AC231" s="767"/>
      <c r="AD231" s="767"/>
      <c r="AE231" s="748"/>
      <c r="AF231" s="252"/>
      <c r="AG231" s="252"/>
      <c r="AH231" s="60"/>
      <c r="AI231" s="252"/>
      <c r="AJ231" s="767"/>
      <c r="AK231" s="758"/>
      <c r="AL231" s="56"/>
      <c r="AM231" s="56"/>
      <c r="AN231" s="567"/>
      <c r="AO231" s="576"/>
      <c r="AP231" s="796"/>
      <c r="AQ231" s="5"/>
      <c r="AR231" s="576"/>
      <c r="AS231" s="576"/>
      <c r="AT231" s="576"/>
      <c r="AU231" s="796"/>
      <c r="AV231" s="576"/>
      <c r="AW231" s="5"/>
      <c r="AX231" s="748"/>
      <c r="AY231" s="748"/>
      <c r="AZ231" s="748"/>
      <c r="BA231" s="767"/>
      <c r="BB231" s="60"/>
      <c r="BC231" s="748"/>
      <c r="BD231" s="748"/>
      <c r="BE231" s="748"/>
      <c r="BF231" s="748"/>
      <c r="BG231" s="758"/>
      <c r="BH231" s="773"/>
      <c r="BI231" s="758"/>
      <c r="BJ231" s="761"/>
      <c r="BK231" s="761"/>
      <c r="BL231" s="761"/>
      <c r="BM231" s="761"/>
      <c r="BN231" s="761"/>
      <c r="BO231" s="764"/>
      <c r="BP231" s="773"/>
      <c r="BQ231" s="762"/>
      <c r="BR231" s="766"/>
      <c r="BS231" s="766"/>
      <c r="BT231" s="766"/>
      <c r="BU231" s="748"/>
      <c r="BV231" s="755"/>
      <c r="BW231" s="238"/>
      <c r="BX231" s="59"/>
      <c r="BY231" s="5"/>
      <c r="BZ231" s="5"/>
      <c r="CA231" s="101"/>
      <c r="CB231" s="5"/>
      <c r="CC231" s="61"/>
      <c r="CD231" s="59"/>
      <c r="CE231" s="59"/>
      <c r="CF231" s="59"/>
      <c r="CG231" s="62"/>
      <c r="CH231" s="58"/>
      <c r="CI231" s="58"/>
      <c r="CJ231" s="58"/>
      <c r="CK231" s="3"/>
      <c r="CL231" s="55"/>
      <c r="CM231" s="59"/>
      <c r="CN231" s="59"/>
      <c r="CO231" s="59"/>
      <c r="CP231" s="57"/>
      <c r="CQ231" s="59"/>
      <c r="CR231" s="59"/>
      <c r="CS231" s="59"/>
      <c r="CT231" s="59"/>
      <c r="CU231" s="59"/>
      <c r="CV231" s="59"/>
    </row>
    <row r="232" spans="1:106" ht="17.25" customHeight="1" x14ac:dyDescent="0.15">
      <c r="A232" s="37" t="s">
        <v>32</v>
      </c>
      <c r="B232" s="315" t="s">
        <v>239</v>
      </c>
      <c r="C232" s="305">
        <f>SUM(D232:O232)</f>
        <v>142.99199999999999</v>
      </c>
      <c r="D232" s="306">
        <v>6.4089999999999998</v>
      </c>
      <c r="E232" s="307">
        <v>7.5810000000000004</v>
      </c>
      <c r="F232" s="307">
        <v>16.210999999999999</v>
      </c>
      <c r="G232" s="307">
        <v>3.2909999999999999</v>
      </c>
      <c r="H232" s="307">
        <v>24.805</v>
      </c>
      <c r="I232" s="497">
        <v>4.2409999999999997</v>
      </c>
      <c r="J232" s="308">
        <v>0.104</v>
      </c>
      <c r="K232" s="349">
        <v>6.3E-2</v>
      </c>
      <c r="L232" s="307">
        <v>0.28999999999999998</v>
      </c>
      <c r="M232" s="307">
        <v>10.752000000000001</v>
      </c>
      <c r="N232" s="307">
        <v>36.774999999999999</v>
      </c>
      <c r="O232" s="309">
        <v>32.47</v>
      </c>
      <c r="P232" s="35"/>
      <c r="R232" s="55"/>
      <c r="T232" s="767"/>
      <c r="U232" s="767"/>
      <c r="V232" s="767"/>
      <c r="W232" s="784"/>
      <c r="Z232" s="748"/>
      <c r="AA232" s="748"/>
      <c r="AB232" s="748"/>
      <c r="AC232" s="767"/>
      <c r="AD232" s="767"/>
      <c r="AE232" s="748"/>
      <c r="AF232" s="767"/>
      <c r="AG232" s="767"/>
      <c r="AH232" s="767"/>
      <c r="AI232" s="748"/>
      <c r="AJ232" s="767"/>
      <c r="AK232" s="748"/>
      <c r="AL232" s="576"/>
      <c r="AM232" s="576"/>
      <c r="AN232" s="576"/>
      <c r="AO232" s="576"/>
      <c r="AP232" s="796"/>
      <c r="AQ232" s="796"/>
      <c r="AR232" s="796"/>
      <c r="AS232" s="796"/>
      <c r="AT232" s="796"/>
      <c r="AU232" s="576"/>
      <c r="AV232" s="56"/>
      <c r="AW232" s="5"/>
      <c r="AX232" s="748"/>
      <c r="AY232" s="748"/>
      <c r="AZ232" s="748"/>
      <c r="BA232" s="748"/>
      <c r="BB232" s="758"/>
      <c r="BC232" s="748"/>
      <c r="BD232" s="773"/>
      <c r="BE232" s="762"/>
      <c r="BF232" s="773"/>
      <c r="BG232" s="773"/>
      <c r="BH232" s="773"/>
      <c r="BI232" s="774"/>
      <c r="BJ232" s="773"/>
      <c r="BK232" s="762"/>
      <c r="BL232" s="766"/>
      <c r="BM232" s="766"/>
      <c r="BN232" s="766"/>
      <c r="BO232" s="758"/>
      <c r="BP232" s="755"/>
      <c r="BQ232" s="238"/>
      <c r="BR232" s="5"/>
      <c r="BS232" s="5"/>
      <c r="BT232" s="5"/>
      <c r="BU232" s="101"/>
      <c r="BV232" s="57"/>
      <c r="BW232" s="61"/>
      <c r="BX232" s="59"/>
      <c r="BY232" s="59"/>
      <c r="BZ232" s="59"/>
      <c r="CA232" s="57"/>
      <c r="CB232" s="58"/>
      <c r="CC232" s="58"/>
      <c r="CD232" s="3"/>
      <c r="CE232" s="58"/>
      <c r="CF232" s="55"/>
      <c r="CG232" s="59"/>
      <c r="CH232" s="59"/>
      <c r="CI232" s="59"/>
      <c r="CJ232" s="57"/>
      <c r="CK232" s="59"/>
      <c r="CL232" s="59"/>
      <c r="CM232" s="59"/>
      <c r="CN232" s="59"/>
      <c r="CO232" s="59"/>
      <c r="CP232" s="59"/>
    </row>
    <row r="233" spans="1:106" ht="17.25" customHeight="1" x14ac:dyDescent="0.15">
      <c r="A233" s="34" t="s">
        <v>32</v>
      </c>
      <c r="B233" s="304" t="s">
        <v>15</v>
      </c>
      <c r="C233" s="305">
        <f>SUM(D233:O233)</f>
        <v>32630.683999999997</v>
      </c>
      <c r="D233" s="306">
        <v>2067.9180000000001</v>
      </c>
      <c r="E233" s="307">
        <v>2223.212</v>
      </c>
      <c r="F233" s="307">
        <v>3087.636</v>
      </c>
      <c r="G233" s="307">
        <v>1055.56</v>
      </c>
      <c r="H233" s="307">
        <v>6912.2259999999997</v>
      </c>
      <c r="I233" s="497">
        <v>775.19200000000001</v>
      </c>
      <c r="J233" s="308">
        <v>42.331000000000003</v>
      </c>
      <c r="K233" s="349">
        <v>42.688000000000002</v>
      </c>
      <c r="L233" s="307">
        <v>151.71700000000001</v>
      </c>
      <c r="M233" s="307">
        <v>3923.1019999999999</v>
      </c>
      <c r="N233" s="307">
        <v>6996.674</v>
      </c>
      <c r="O233" s="309">
        <v>5352.4279999999999</v>
      </c>
      <c r="P233" s="35"/>
      <c r="R233" s="55"/>
      <c r="T233" s="780"/>
      <c r="U233" s="780"/>
      <c r="V233" s="780"/>
      <c r="W233" s="767"/>
      <c r="X233" s="784"/>
      <c r="Z233" s="252"/>
      <c r="AA233" s="252"/>
      <c r="AB233" s="252"/>
      <c r="AC233" s="748"/>
      <c r="AD233" s="767"/>
      <c r="AE233" s="758"/>
      <c r="AF233" s="252"/>
      <c r="AG233" s="252"/>
      <c r="AH233" s="252"/>
      <c r="AI233" s="767"/>
      <c r="AJ233" s="767"/>
      <c r="AK233" s="758"/>
      <c r="AL233" s="779"/>
      <c r="AM233" s="765"/>
      <c r="AN233" s="60"/>
      <c r="AO233" s="767"/>
      <c r="AP233" s="252"/>
      <c r="AQ233" s="758"/>
      <c r="AR233" s="796"/>
      <c r="AS233" s="796"/>
      <c r="AT233" s="796"/>
      <c r="AU233" s="796"/>
      <c r="AV233" s="56"/>
      <c r="AW233" s="5"/>
      <c r="AX233" s="576"/>
      <c r="AY233" s="576"/>
      <c r="AZ233" s="576"/>
      <c r="BA233" s="796"/>
      <c r="BB233" s="576"/>
      <c r="BC233" s="5"/>
      <c r="BD233" s="761"/>
      <c r="BE233" s="762"/>
      <c r="BF233" s="764"/>
      <c r="BG233" s="767"/>
      <c r="BH233" s="748"/>
      <c r="BI233" s="758"/>
      <c r="BJ233" s="761"/>
      <c r="BK233" s="761"/>
      <c r="BL233" s="761"/>
      <c r="BM233" s="761"/>
      <c r="BN233" s="761"/>
      <c r="BO233" s="764"/>
      <c r="BP233" s="773"/>
      <c r="BQ233" s="762"/>
      <c r="BR233" s="766"/>
      <c r="BS233" s="766"/>
      <c r="BT233" s="766"/>
      <c r="BU233" s="758"/>
      <c r="BV233" s="755"/>
      <c r="BW233" s="238"/>
      <c r="BX233" s="5"/>
      <c r="BY233" s="5"/>
      <c r="BZ233" s="5"/>
      <c r="CA233" s="56"/>
      <c r="CB233" s="5"/>
      <c r="CC233" s="61"/>
      <c r="CD233" s="59"/>
      <c r="CE233" s="59"/>
      <c r="CF233" s="59"/>
      <c r="CG233" s="62"/>
      <c r="CH233" s="58"/>
      <c r="CI233" s="58"/>
      <c r="CJ233" s="3"/>
      <c r="CK233" s="3"/>
      <c r="CL233" s="55"/>
      <c r="CM233" s="59"/>
      <c r="CN233" s="59"/>
      <c r="CO233" s="59"/>
      <c r="CP233" s="57"/>
      <c r="CQ233" s="59"/>
      <c r="CR233" s="59"/>
      <c r="CS233" s="59"/>
      <c r="CT233" s="59"/>
    </row>
    <row r="234" spans="1:106" ht="17.25" customHeight="1" x14ac:dyDescent="0.15">
      <c r="A234" s="36" t="s">
        <v>32</v>
      </c>
      <c r="B234" s="310" t="s">
        <v>240</v>
      </c>
      <c r="C234" s="311">
        <f>C233/C232</f>
        <v>228.19936779679981</v>
      </c>
      <c r="D234" s="312">
        <v>323</v>
      </c>
      <c r="E234" s="313">
        <v>293</v>
      </c>
      <c r="F234" s="313">
        <v>190</v>
      </c>
      <c r="G234" s="313">
        <v>321</v>
      </c>
      <c r="H234" s="313">
        <v>279</v>
      </c>
      <c r="I234" s="281">
        <v>183</v>
      </c>
      <c r="J234" s="313">
        <v>407</v>
      </c>
      <c r="K234" s="350">
        <v>678</v>
      </c>
      <c r="L234" s="313">
        <v>523</v>
      </c>
      <c r="M234" s="313">
        <v>365</v>
      </c>
      <c r="N234" s="313">
        <v>190</v>
      </c>
      <c r="O234" s="314">
        <v>165</v>
      </c>
      <c r="P234" s="35"/>
      <c r="R234" s="55"/>
      <c r="S234" s="784"/>
      <c r="T234" s="784"/>
      <c r="U234" s="784"/>
      <c r="V234" s="784"/>
      <c r="W234" s="780"/>
      <c r="X234" s="767"/>
      <c r="Y234" s="787"/>
      <c r="Z234" s="767"/>
      <c r="AA234" s="767"/>
      <c r="AB234" s="767"/>
      <c r="AC234" s="789"/>
      <c r="AD234" s="748"/>
      <c r="AE234" s="758"/>
      <c r="AF234" s="767"/>
      <c r="AG234" s="767"/>
      <c r="AH234" s="767"/>
      <c r="AI234" s="252"/>
      <c r="AJ234" s="767"/>
      <c r="AK234" s="758"/>
      <c r="AL234" s="767"/>
      <c r="AM234" s="767"/>
      <c r="AN234" s="767"/>
      <c r="AO234" s="748"/>
      <c r="AP234" s="767"/>
      <c r="AQ234" s="758"/>
      <c r="AR234" s="796"/>
      <c r="AS234" s="796"/>
      <c r="AT234" s="796"/>
      <c r="AU234" s="796"/>
      <c r="AV234" s="576"/>
      <c r="AW234" s="5"/>
      <c r="AX234" s="576"/>
      <c r="AY234" s="576"/>
      <c r="AZ234" s="576"/>
      <c r="BA234" s="796"/>
      <c r="BB234" s="796"/>
      <c r="BC234" s="59"/>
      <c r="BD234" s="761"/>
      <c r="BE234" s="762"/>
      <c r="BF234" s="764"/>
      <c r="BG234" s="764"/>
      <c r="BH234" s="773"/>
      <c r="BI234" s="758"/>
      <c r="BJ234" s="773"/>
      <c r="BK234" s="762"/>
      <c r="BL234" s="773"/>
      <c r="BM234" s="773"/>
      <c r="BN234" s="773"/>
      <c r="BO234" s="764"/>
      <c r="BP234" s="773"/>
      <c r="BQ234" s="762"/>
      <c r="BR234" s="766"/>
      <c r="BS234" s="766"/>
      <c r="BT234" s="766"/>
      <c r="BU234" s="748"/>
      <c r="BV234" s="755"/>
      <c r="BW234" s="238"/>
      <c r="BX234" s="5"/>
      <c r="BY234" s="5"/>
      <c r="BZ234" s="5"/>
      <c r="CA234" s="5"/>
      <c r="CB234" s="5"/>
      <c r="CG234" s="62"/>
      <c r="CH234" s="3"/>
      <c r="CI234" s="58"/>
      <c r="CJ234" s="58"/>
      <c r="CK234" s="3"/>
      <c r="CL234" s="55"/>
      <c r="CM234" s="59"/>
      <c r="CN234" s="59"/>
      <c r="CO234" s="59"/>
      <c r="CP234" s="57"/>
      <c r="CQ234" s="59"/>
      <c r="CR234" s="59"/>
      <c r="CS234" s="59"/>
    </row>
    <row r="235" spans="1:106" ht="17.25" customHeight="1" x14ac:dyDescent="0.15">
      <c r="A235" s="37" t="s">
        <v>33</v>
      </c>
      <c r="B235" s="315" t="s">
        <v>239</v>
      </c>
      <c r="C235" s="305">
        <f>SUM(D235:O235)</f>
        <v>5304.0870000000004</v>
      </c>
      <c r="D235" s="306">
        <v>374.22399999999999</v>
      </c>
      <c r="E235" s="307">
        <v>465.61099999999999</v>
      </c>
      <c r="F235" s="307">
        <v>745.45</v>
      </c>
      <c r="G235" s="307">
        <v>741.76800000000003</v>
      </c>
      <c r="H235" s="307">
        <v>755.428</v>
      </c>
      <c r="I235" s="63">
        <v>529.03599999999994</v>
      </c>
      <c r="J235" s="308">
        <v>172.50899999999999</v>
      </c>
      <c r="K235" s="349">
        <v>147.80500000000001</v>
      </c>
      <c r="L235" s="307">
        <v>598.05200000000002</v>
      </c>
      <c r="M235" s="307">
        <v>476.96</v>
      </c>
      <c r="N235" s="307">
        <v>222.76900000000001</v>
      </c>
      <c r="O235" s="309">
        <v>74.474999999999994</v>
      </c>
      <c r="P235" s="35"/>
      <c r="R235" s="55"/>
      <c r="T235" s="748"/>
      <c r="U235" s="748"/>
      <c r="V235" s="748"/>
      <c r="W235" s="784"/>
      <c r="X235" s="780"/>
      <c r="Z235" s="767"/>
      <c r="AA235" s="767"/>
      <c r="AB235" s="767"/>
      <c r="AC235" s="767"/>
      <c r="AD235" s="767"/>
      <c r="AE235" s="758"/>
      <c r="AF235" s="767"/>
      <c r="AG235" s="767"/>
      <c r="AH235" s="767"/>
      <c r="AI235" s="767"/>
      <c r="AJ235" s="252"/>
      <c r="AK235" s="748"/>
      <c r="AL235" s="748"/>
      <c r="AM235" s="748"/>
      <c r="AN235" s="748"/>
      <c r="AO235" s="767"/>
      <c r="AP235" s="789"/>
      <c r="AQ235" s="748"/>
      <c r="AR235" s="796"/>
      <c r="AS235" s="796"/>
      <c r="AT235" s="796"/>
      <c r="AU235" s="796"/>
      <c r="AV235" s="576"/>
      <c r="AW235" s="796"/>
      <c r="AX235" s="576"/>
      <c r="AY235" s="576"/>
      <c r="AZ235" s="576"/>
      <c r="BA235" s="586"/>
      <c r="BB235" s="576"/>
      <c r="BC235" s="796"/>
      <c r="BD235" s="788"/>
      <c r="BE235" s="762"/>
      <c r="BF235" s="773"/>
      <c r="BG235" s="748"/>
      <c r="BH235" s="767"/>
      <c r="BI235" s="748"/>
      <c r="BJ235" s="773"/>
      <c r="BK235" s="762"/>
      <c r="BL235" s="773"/>
      <c r="BM235" s="773"/>
      <c r="BN235" s="773"/>
      <c r="BO235" s="774"/>
      <c r="BP235" s="773"/>
      <c r="BQ235" s="762"/>
      <c r="BR235" s="766"/>
      <c r="BS235" s="766"/>
      <c r="BT235" s="766"/>
      <c r="BU235" s="758"/>
      <c r="BV235" s="758"/>
      <c r="BW235" s="5"/>
      <c r="BX235" s="5"/>
      <c r="BY235" s="5"/>
      <c r="BZ235" s="5"/>
      <c r="CA235" s="5"/>
      <c r="CB235" s="58"/>
      <c r="CC235" s="61"/>
      <c r="CD235" s="59"/>
      <c r="CE235" s="59"/>
      <c r="CF235" s="59"/>
      <c r="CG235" s="62"/>
      <c r="CH235" s="58"/>
      <c r="CI235" s="3"/>
      <c r="CJ235" s="3"/>
      <c r="CK235" s="58"/>
      <c r="CP235" s="57"/>
      <c r="CQ235" s="59"/>
      <c r="CR235" s="59"/>
      <c r="CS235" s="59"/>
    </row>
    <row r="236" spans="1:106" ht="17.25" customHeight="1" x14ac:dyDescent="0.15">
      <c r="A236" s="34" t="s">
        <v>33</v>
      </c>
      <c r="B236" s="304" t="s">
        <v>15</v>
      </c>
      <c r="C236" s="305">
        <f>SUM(D236:O236)</f>
        <v>1469706.963</v>
      </c>
      <c r="D236" s="306">
        <v>139128.755</v>
      </c>
      <c r="E236" s="307">
        <v>185091.19899999999</v>
      </c>
      <c r="F236" s="307">
        <v>191453.44</v>
      </c>
      <c r="G236" s="307">
        <v>185922.61799999999</v>
      </c>
      <c r="H236" s="307">
        <v>181374.04300000001</v>
      </c>
      <c r="I236" s="63">
        <v>103538.753</v>
      </c>
      <c r="J236" s="308">
        <v>35886.307000000001</v>
      </c>
      <c r="K236" s="349">
        <v>37801.053</v>
      </c>
      <c r="L236" s="307">
        <v>157367.446</v>
      </c>
      <c r="M236" s="307">
        <v>152800.17300000001</v>
      </c>
      <c r="N236" s="307">
        <v>67308.475000000006</v>
      </c>
      <c r="O236" s="309">
        <v>32034.701000000001</v>
      </c>
      <c r="P236" s="35"/>
      <c r="R236" s="55"/>
      <c r="T236" s="780"/>
      <c r="U236" s="780"/>
      <c r="V236" s="780"/>
      <c r="W236" s="748"/>
      <c r="X236" s="784"/>
      <c r="Z236" s="252"/>
      <c r="AA236" s="252"/>
      <c r="AB236" s="252"/>
      <c r="AC236" s="748"/>
      <c r="AD236" s="767"/>
      <c r="AE236" s="758"/>
      <c r="AF236" s="767"/>
      <c r="AG236" s="767"/>
      <c r="AH236" s="767"/>
      <c r="AI236" s="767"/>
      <c r="AJ236" s="767"/>
      <c r="AK236" s="758"/>
      <c r="AL236" s="748"/>
      <c r="AM236" s="748"/>
      <c r="AN236" s="748"/>
      <c r="AO236" s="748"/>
      <c r="AP236" s="767"/>
      <c r="AQ236" s="758"/>
      <c r="AR236" s="576"/>
      <c r="AS236" s="576"/>
      <c r="AT236" s="576"/>
      <c r="AU236" s="576"/>
      <c r="AV236" s="796"/>
      <c r="AW236" s="5"/>
      <c r="AX236" s="796"/>
      <c r="AY236" s="796"/>
      <c r="AZ236" s="796"/>
      <c r="BA236" s="796"/>
      <c r="BB236" s="576"/>
      <c r="BC236" s="5"/>
      <c r="BD236" s="767"/>
      <c r="BE236" s="767"/>
      <c r="BF236" s="767"/>
      <c r="BG236" s="768"/>
      <c r="BH236" s="252"/>
      <c r="BI236" s="787"/>
      <c r="BJ236" s="767"/>
      <c r="BK236" s="767"/>
      <c r="BL236" s="768"/>
      <c r="BM236" s="768"/>
      <c r="BN236" s="493"/>
      <c r="BO236" s="758"/>
      <c r="BP236" s="761"/>
      <c r="BQ236" s="762"/>
      <c r="BR236" s="764"/>
      <c r="BS236" s="773"/>
      <c r="BT236" s="748"/>
      <c r="BU236" s="767"/>
      <c r="BV236" s="773"/>
      <c r="BW236" s="762"/>
      <c r="BX236" s="773"/>
      <c r="BY236" s="773"/>
      <c r="BZ236" s="773"/>
      <c r="CA236" s="764"/>
      <c r="CB236" s="773"/>
      <c r="CC236" s="762"/>
      <c r="CD236" s="766"/>
      <c r="CE236" s="766"/>
      <c r="CF236" s="766"/>
      <c r="CG236" s="758"/>
      <c r="CH236" s="755"/>
      <c r="CI236" s="238"/>
      <c r="CJ236" s="5"/>
      <c r="CK236" s="5"/>
      <c r="CL236" s="5"/>
      <c r="CM236" s="5"/>
      <c r="CN236" s="58"/>
      <c r="CO236" s="58"/>
      <c r="CP236" s="3"/>
      <c r="CQ236" s="3"/>
      <c r="CR236" s="55"/>
      <c r="CS236" s="59"/>
      <c r="CT236" s="59"/>
      <c r="CU236" s="59"/>
      <c r="CV236" s="64"/>
      <c r="CW236" s="59"/>
      <c r="CX236" s="59"/>
      <c r="CY236" s="59"/>
      <c r="DA236" s="59"/>
      <c r="DB236" s="59"/>
    </row>
    <row r="237" spans="1:106" ht="17.25" customHeight="1" x14ac:dyDescent="0.15">
      <c r="A237" s="36" t="s">
        <v>33</v>
      </c>
      <c r="B237" s="310" t="s">
        <v>240</v>
      </c>
      <c r="C237" s="311">
        <f>C236/C235</f>
        <v>277.08952794326336</v>
      </c>
      <c r="D237" s="312">
        <v>372</v>
      </c>
      <c r="E237" s="313">
        <v>398</v>
      </c>
      <c r="F237" s="313">
        <v>257</v>
      </c>
      <c r="G237" s="313">
        <v>251</v>
      </c>
      <c r="H237" s="313">
        <v>240</v>
      </c>
      <c r="I237" s="281">
        <v>196</v>
      </c>
      <c r="J237" s="313">
        <v>208</v>
      </c>
      <c r="K237" s="350">
        <v>256</v>
      </c>
      <c r="L237" s="313">
        <v>263</v>
      </c>
      <c r="M237" s="313">
        <v>320</v>
      </c>
      <c r="N237" s="313">
        <v>302</v>
      </c>
      <c r="O237" s="314">
        <v>430</v>
      </c>
      <c r="P237" s="35"/>
      <c r="R237" s="55"/>
      <c r="S237" s="784"/>
      <c r="T237" s="784"/>
      <c r="U237" s="784"/>
      <c r="V237" s="784"/>
      <c r="W237" s="780"/>
      <c r="X237" s="767"/>
      <c r="Y237" s="787"/>
      <c r="Z237" s="767"/>
      <c r="AA237" s="767"/>
      <c r="AB237" s="767"/>
      <c r="AC237" s="748"/>
      <c r="AD237" s="748"/>
      <c r="AE237" s="758"/>
      <c r="AF237" s="761"/>
      <c r="AG237" s="761"/>
      <c r="AH237" s="761"/>
      <c r="AI237" s="761"/>
      <c r="AJ237" s="761"/>
      <c r="AK237" s="758"/>
      <c r="AL237" s="748"/>
      <c r="AM237" s="748"/>
      <c r="AN237" s="748"/>
      <c r="AO237" s="252"/>
      <c r="AP237" s="252"/>
      <c r="AQ237" s="758"/>
      <c r="AR237" s="56"/>
      <c r="AS237" s="56"/>
      <c r="AT237" s="567"/>
      <c r="AU237" s="796"/>
      <c r="AV237" s="576"/>
      <c r="AW237" s="5"/>
      <c r="AX237" s="576"/>
      <c r="AY237" s="576"/>
      <c r="AZ237" s="576"/>
      <c r="BA237" s="567"/>
      <c r="BB237" s="796"/>
      <c r="BC237" s="5"/>
      <c r="BD237" s="767"/>
      <c r="BE237" s="767"/>
      <c r="BF237" s="768"/>
      <c r="BG237" s="748"/>
      <c r="BH237" s="767"/>
      <c r="BI237" s="787"/>
      <c r="BJ237" s="767"/>
      <c r="BK237" s="767"/>
      <c r="BL237" s="768"/>
      <c r="BM237" s="768"/>
      <c r="BN237" s="493"/>
      <c r="BO237" s="767"/>
      <c r="BP237" s="788"/>
      <c r="BQ237" s="762"/>
      <c r="BR237" s="773"/>
      <c r="BS237" s="773"/>
      <c r="BT237" s="773"/>
      <c r="BU237" s="764"/>
      <c r="BV237" s="773"/>
      <c r="BW237" s="762"/>
      <c r="BX237" s="766"/>
      <c r="BY237" s="766"/>
      <c r="BZ237" s="766"/>
      <c r="CA237" s="748"/>
      <c r="CB237" s="755"/>
      <c r="CE237" s="5"/>
      <c r="CF237" s="5"/>
      <c r="CG237" s="5"/>
      <c r="CH237" s="5"/>
      <c r="CI237" s="61"/>
      <c r="CJ237" s="59"/>
      <c r="CK237" s="59"/>
      <c r="CL237" s="59"/>
      <c r="CM237" s="6"/>
      <c r="CN237" s="58"/>
      <c r="CO237" s="58"/>
      <c r="CP237" s="3"/>
      <c r="CQ237" s="3"/>
      <c r="CR237" s="55"/>
      <c r="CS237" s="59"/>
      <c r="CT237" s="59"/>
      <c r="CU237" s="59"/>
      <c r="CV237" s="64"/>
    </row>
    <row r="238" spans="1:106" ht="17.25" customHeight="1" x14ac:dyDescent="0.15">
      <c r="A238" s="37" t="s">
        <v>34</v>
      </c>
      <c r="B238" s="315" t="s">
        <v>239</v>
      </c>
      <c r="C238" s="305">
        <f>SUM(D238:O238)</f>
        <v>1814.9620000000002</v>
      </c>
      <c r="D238" s="306">
        <v>10.041</v>
      </c>
      <c r="E238" s="307">
        <v>9.8680000000000003</v>
      </c>
      <c r="F238" s="307">
        <v>16.062999999999999</v>
      </c>
      <c r="G238" s="307">
        <v>15.526999999999999</v>
      </c>
      <c r="H238" s="307">
        <v>24.834</v>
      </c>
      <c r="I238" s="63">
        <v>141.298</v>
      </c>
      <c r="J238" s="308">
        <v>433.86</v>
      </c>
      <c r="K238" s="349">
        <v>485.50299999999999</v>
      </c>
      <c r="L238" s="307">
        <v>446.11099999999999</v>
      </c>
      <c r="M238" s="307">
        <v>181.47800000000001</v>
      </c>
      <c r="N238" s="307">
        <v>41.131999999999998</v>
      </c>
      <c r="O238" s="309">
        <v>9.2469999999999999</v>
      </c>
      <c r="P238" s="35"/>
      <c r="R238" s="55"/>
      <c r="T238" s="748"/>
      <c r="U238" s="748"/>
      <c r="V238" s="748"/>
      <c r="W238" s="784"/>
      <c r="X238" s="780"/>
      <c r="Z238" s="767"/>
      <c r="AA238" s="767"/>
      <c r="AB238" s="767"/>
      <c r="AC238" s="767"/>
      <c r="AD238" s="748"/>
      <c r="AE238" s="758"/>
      <c r="AF238" s="761"/>
      <c r="AG238" s="762"/>
      <c r="AH238" s="763"/>
      <c r="AI238" s="767"/>
      <c r="AJ238" s="789"/>
      <c r="AK238" s="748"/>
      <c r="AL238" s="767"/>
      <c r="AM238" s="767"/>
      <c r="AN238" s="767"/>
      <c r="AO238" s="748"/>
      <c r="AP238" s="748"/>
      <c r="AQ238" s="748"/>
      <c r="AR238" s="796"/>
      <c r="AS238" s="796"/>
      <c r="AT238" s="796"/>
      <c r="AU238" s="58"/>
      <c r="AV238" s="576"/>
      <c r="AW238" s="796"/>
      <c r="AX238" s="576"/>
      <c r="AY238" s="576"/>
      <c r="AZ238" s="576"/>
      <c r="BA238" s="586"/>
      <c r="BB238" s="586"/>
      <c r="BC238" s="5"/>
      <c r="BD238" s="788"/>
      <c r="BE238" s="762"/>
      <c r="BF238" s="773"/>
      <c r="BG238" s="764"/>
      <c r="BH238" s="764"/>
      <c r="BI238" s="748"/>
      <c r="BJ238" s="773"/>
      <c r="BK238" s="762"/>
      <c r="BL238" s="773"/>
      <c r="BM238" s="773"/>
      <c r="BN238" s="773"/>
      <c r="BO238" s="774"/>
      <c r="BP238" s="773"/>
      <c r="BQ238" s="762"/>
      <c r="BR238" s="766"/>
      <c r="BS238" s="766"/>
      <c r="BT238" s="766"/>
      <c r="BU238" s="758"/>
      <c r="BV238" s="758"/>
      <c r="BW238" s="5"/>
      <c r="BX238" s="5"/>
      <c r="BY238" s="5"/>
      <c r="BZ238" s="5"/>
      <c r="CA238" s="5"/>
      <c r="CC238" s="61"/>
      <c r="CD238" s="59"/>
      <c r="CE238" s="59"/>
      <c r="CF238" s="59"/>
      <c r="CG238" s="62"/>
      <c r="CH238" s="58"/>
      <c r="CI238" s="58"/>
      <c r="CJ238" s="3"/>
    </row>
    <row r="239" spans="1:106" ht="17.25" customHeight="1" x14ac:dyDescent="0.15">
      <c r="A239" s="34" t="s">
        <v>34</v>
      </c>
      <c r="B239" s="304" t="s">
        <v>15</v>
      </c>
      <c r="C239" s="305">
        <f>SUM(D239:O239)</f>
        <v>420561.52899999998</v>
      </c>
      <c r="D239" s="306">
        <v>4318.0969999999998</v>
      </c>
      <c r="E239" s="307">
        <v>4497.7870000000003</v>
      </c>
      <c r="F239" s="307">
        <v>6842.0119999999997</v>
      </c>
      <c r="G239" s="307">
        <v>5588.3609999999999</v>
      </c>
      <c r="H239" s="307">
        <v>9643.5869999999995</v>
      </c>
      <c r="I239" s="63">
        <v>40819.599999999999</v>
      </c>
      <c r="J239" s="308">
        <v>105663.792</v>
      </c>
      <c r="K239" s="349">
        <v>97188.417000000001</v>
      </c>
      <c r="L239" s="307">
        <v>94407.114000000001</v>
      </c>
      <c r="M239" s="307">
        <v>39131.616000000002</v>
      </c>
      <c r="N239" s="307">
        <v>8965.1029999999992</v>
      </c>
      <c r="O239" s="309">
        <v>3496.0430000000001</v>
      </c>
      <c r="P239" s="35"/>
      <c r="R239" s="55"/>
      <c r="T239" s="748"/>
      <c r="U239" s="748"/>
      <c r="V239" s="748"/>
      <c r="W239" s="748"/>
      <c r="X239" s="784"/>
      <c r="Z239" s="748"/>
      <c r="AA239" s="748"/>
      <c r="AB239" s="748"/>
      <c r="AC239" s="767"/>
      <c r="AD239" s="748"/>
      <c r="AE239" s="758"/>
      <c r="AF239" s="252"/>
      <c r="AG239" s="252"/>
      <c r="AH239" s="252"/>
      <c r="AI239" s="763"/>
      <c r="AJ239" s="767"/>
      <c r="AK239" s="758"/>
      <c r="AL239" s="252"/>
      <c r="AM239" s="252"/>
      <c r="AN239" s="252"/>
      <c r="AO239" s="252"/>
      <c r="AP239" s="767"/>
      <c r="AQ239" s="758"/>
      <c r="AR239" s="576"/>
      <c r="AS239" s="576"/>
      <c r="AT239" s="576"/>
      <c r="AU239" s="576"/>
      <c r="AV239" s="58"/>
      <c r="AW239" s="5"/>
      <c r="AX239" s="56"/>
      <c r="AY239" s="56"/>
      <c r="AZ239" s="56"/>
      <c r="BA239" s="586"/>
      <c r="BB239" s="796"/>
      <c r="BC239" s="5"/>
      <c r="BD239" s="748"/>
      <c r="BE239" s="748"/>
      <c r="BF239" s="493"/>
      <c r="BG239" s="768"/>
      <c r="BH239" s="60"/>
      <c r="BI239" s="764"/>
      <c r="BJ239" s="788"/>
      <c r="BK239" s="765"/>
      <c r="BL239" s="790"/>
      <c r="BM239" s="768"/>
      <c r="BN239" s="768"/>
      <c r="BO239" s="758"/>
      <c r="BP239" s="761"/>
      <c r="BQ239" s="761"/>
      <c r="BR239" s="761"/>
      <c r="BS239" s="761"/>
      <c r="BT239" s="761"/>
      <c r="BU239" s="767"/>
      <c r="BV239" s="773"/>
      <c r="BW239" s="762"/>
      <c r="BX239" s="773"/>
      <c r="BY239" s="773"/>
      <c r="BZ239" s="773"/>
      <c r="CA239" s="764"/>
      <c r="CB239" s="773"/>
      <c r="CC239" s="762"/>
      <c r="CD239" s="766"/>
      <c r="CE239" s="766"/>
      <c r="CF239" s="766"/>
      <c r="CG239" s="755"/>
      <c r="CH239" s="60"/>
      <c r="CI239" s="58"/>
      <c r="CJ239" s="3"/>
      <c r="CK239" s="3"/>
      <c r="CL239" s="55"/>
      <c r="CM239" s="59"/>
      <c r="CN239" s="59"/>
      <c r="CO239" s="59"/>
      <c r="CP239" s="6"/>
      <c r="CQ239" s="59"/>
      <c r="CR239" s="59"/>
      <c r="CS239" s="59"/>
    </row>
    <row r="240" spans="1:106" ht="17.25" customHeight="1" x14ac:dyDescent="0.15">
      <c r="A240" s="36" t="s">
        <v>34</v>
      </c>
      <c r="B240" s="310" t="s">
        <v>240</v>
      </c>
      <c r="C240" s="311">
        <f>C239/C238</f>
        <v>231.71919246794144</v>
      </c>
      <c r="D240" s="312">
        <v>430</v>
      </c>
      <c r="E240" s="313">
        <v>456</v>
      </c>
      <c r="F240" s="313">
        <v>426</v>
      </c>
      <c r="G240" s="313">
        <v>360</v>
      </c>
      <c r="H240" s="313">
        <v>388</v>
      </c>
      <c r="I240" s="281">
        <v>289</v>
      </c>
      <c r="J240" s="313">
        <v>244</v>
      </c>
      <c r="K240" s="350">
        <v>200</v>
      </c>
      <c r="L240" s="313">
        <v>212</v>
      </c>
      <c r="M240" s="313">
        <v>216</v>
      </c>
      <c r="N240" s="313">
        <v>218</v>
      </c>
      <c r="O240" s="314">
        <v>378</v>
      </c>
      <c r="P240" s="35"/>
      <c r="R240" s="55"/>
      <c r="S240" s="784"/>
      <c r="T240" s="748"/>
      <c r="U240" s="748"/>
      <c r="V240" s="748"/>
      <c r="W240" s="748"/>
      <c r="X240" s="767"/>
      <c r="Y240" s="787"/>
      <c r="Z240" s="767"/>
      <c r="AA240" s="767"/>
      <c r="AB240" s="767"/>
      <c r="AC240" s="767"/>
      <c r="AD240" s="60"/>
      <c r="AE240" s="758"/>
      <c r="AF240" s="761"/>
      <c r="AG240" s="762"/>
      <c r="AH240" s="763"/>
      <c r="AI240" s="767"/>
      <c r="AJ240" s="763"/>
      <c r="AK240" s="758"/>
      <c r="AL240" s="252"/>
      <c r="AM240" s="252"/>
      <c r="AN240" s="60"/>
      <c r="AO240" s="252"/>
      <c r="AP240" s="767"/>
      <c r="AQ240" s="758"/>
      <c r="AR240" s="796"/>
      <c r="AS240" s="796"/>
      <c r="AT240" s="796"/>
      <c r="AU240" s="576"/>
      <c r="AV240" s="567"/>
      <c r="AW240" s="5"/>
      <c r="AX240" s="748"/>
      <c r="AY240" s="748"/>
      <c r="AZ240" s="493"/>
      <c r="BA240" s="60"/>
      <c r="BB240" s="768"/>
      <c r="BC240" s="758"/>
      <c r="BD240" s="748"/>
      <c r="BE240" s="748"/>
      <c r="BF240" s="493"/>
      <c r="BG240" s="768"/>
      <c r="BH240" s="493"/>
      <c r="BI240" s="758"/>
      <c r="BJ240" s="748"/>
      <c r="BK240" s="748"/>
      <c r="BL240" s="748"/>
      <c r="BM240" s="767"/>
      <c r="BN240" s="773"/>
      <c r="BO240" s="767"/>
      <c r="BP240" s="773"/>
      <c r="BQ240" s="762"/>
      <c r="BR240" s="773"/>
      <c r="BS240" s="773"/>
      <c r="BT240" s="773"/>
      <c r="BU240" s="764"/>
      <c r="BV240" s="773"/>
      <c r="BW240" s="762"/>
      <c r="BX240" s="766"/>
      <c r="BY240" s="766"/>
      <c r="BZ240" s="766"/>
      <c r="CA240" s="748"/>
      <c r="CB240" s="755"/>
      <c r="CC240" s="238"/>
      <c r="CD240" s="59"/>
      <c r="CE240" s="5"/>
      <c r="CF240" s="5"/>
      <c r="CG240" s="5"/>
      <c r="CH240" s="58"/>
      <c r="CI240" s="58"/>
      <c r="CJ240" s="3"/>
      <c r="CK240" s="3"/>
      <c r="CL240" s="55"/>
      <c r="CM240" s="59"/>
      <c r="CN240" s="59"/>
      <c r="CO240" s="59"/>
    </row>
    <row r="241" spans="1:118" ht="17.25" customHeight="1" x14ac:dyDescent="0.15">
      <c r="A241" s="37" t="s">
        <v>35</v>
      </c>
      <c r="B241" s="315" t="s">
        <v>239</v>
      </c>
      <c r="C241" s="305">
        <f>SUM(D241:O241)</f>
        <v>1957.261</v>
      </c>
      <c r="D241" s="306">
        <v>0</v>
      </c>
      <c r="E241" s="307">
        <v>0</v>
      </c>
      <c r="F241" s="307">
        <v>0.01</v>
      </c>
      <c r="G241" s="307">
        <v>0.13900000000000001</v>
      </c>
      <c r="H241" s="307">
        <v>15.971</v>
      </c>
      <c r="I241" s="63">
        <v>164.76300000000001</v>
      </c>
      <c r="J241" s="308">
        <v>506.69</v>
      </c>
      <c r="K241" s="349">
        <v>531.63599999999997</v>
      </c>
      <c r="L241" s="307">
        <v>452.01799999999997</v>
      </c>
      <c r="M241" s="307">
        <v>257.14800000000002</v>
      </c>
      <c r="N241" s="307">
        <v>27.626999999999999</v>
      </c>
      <c r="O241" s="309">
        <v>1.2589999999999999</v>
      </c>
      <c r="P241" s="35"/>
      <c r="R241" s="55"/>
      <c r="T241" s="767"/>
      <c r="U241" s="767"/>
      <c r="V241" s="767"/>
      <c r="W241" s="748"/>
      <c r="X241" s="767"/>
      <c r="Z241" s="779"/>
      <c r="AA241" s="765"/>
      <c r="AB241" s="60"/>
      <c r="AC241" s="767"/>
      <c r="AD241" s="767"/>
      <c r="AE241" s="748"/>
      <c r="AF241" s="748"/>
      <c r="AG241" s="748"/>
      <c r="AH241" s="748"/>
      <c r="AI241" s="763"/>
      <c r="AJ241" s="767"/>
      <c r="AK241" s="748"/>
      <c r="AL241" s="748"/>
      <c r="AM241" s="748"/>
      <c r="AN241" s="748"/>
      <c r="AO241" s="748"/>
      <c r="AP241" s="60"/>
      <c r="AQ241" s="748"/>
      <c r="AR241" s="576"/>
      <c r="AS241" s="576"/>
      <c r="AT241" s="586"/>
      <c r="AU241" s="796"/>
      <c r="AV241" s="576"/>
      <c r="AW241" s="796"/>
      <c r="AX241" s="788"/>
      <c r="AY241" s="762"/>
      <c r="AZ241" s="773"/>
      <c r="BA241" s="748"/>
      <c r="BB241" s="767"/>
      <c r="BC241" s="748"/>
      <c r="BD241" s="773"/>
      <c r="BE241" s="762"/>
      <c r="BF241" s="766"/>
      <c r="BG241" s="766"/>
      <c r="BH241" s="766"/>
      <c r="BI241" s="758"/>
      <c r="BJ241" s="758"/>
      <c r="BK241" s="758"/>
      <c r="BL241" s="758"/>
      <c r="BM241" s="758"/>
      <c r="BN241" s="758"/>
      <c r="BO241" s="748"/>
      <c r="BP241" s="755"/>
    </row>
    <row r="242" spans="1:118" ht="17.25" customHeight="1" x14ac:dyDescent="0.15">
      <c r="A242" s="34" t="s">
        <v>35</v>
      </c>
      <c r="B242" s="304" t="s">
        <v>15</v>
      </c>
      <c r="C242" s="305">
        <f>SUM(D242:O242)</f>
        <v>403319.43999999994</v>
      </c>
      <c r="D242" s="306">
        <v>0</v>
      </c>
      <c r="E242" s="307">
        <v>0</v>
      </c>
      <c r="F242" s="307">
        <v>2.4409999999999998</v>
      </c>
      <c r="G242" s="307">
        <v>54.863999999999997</v>
      </c>
      <c r="H242" s="307">
        <v>5573.232</v>
      </c>
      <c r="I242" s="63">
        <v>35638.671000000002</v>
      </c>
      <c r="J242" s="308">
        <v>107037.629</v>
      </c>
      <c r="K242" s="349">
        <v>103969.584</v>
      </c>
      <c r="L242" s="307">
        <v>96884.819000000003</v>
      </c>
      <c r="M242" s="307">
        <v>49962.457000000002</v>
      </c>
      <c r="N242" s="307">
        <v>4025.0720000000001</v>
      </c>
      <c r="O242" s="309">
        <v>170.67099999999999</v>
      </c>
      <c r="P242" s="35"/>
      <c r="R242" s="55"/>
      <c r="T242" s="784"/>
      <c r="U242" s="784"/>
      <c r="V242" s="784"/>
      <c r="W242" s="748"/>
      <c r="X242" s="767"/>
      <c r="Z242" s="767"/>
      <c r="AA242" s="767"/>
      <c r="AB242" s="767"/>
      <c r="AC242" s="767"/>
      <c r="AD242" s="789"/>
      <c r="AE242" s="764"/>
      <c r="AF242" s="767"/>
      <c r="AG242" s="767"/>
      <c r="AH242" s="767"/>
      <c r="AI242" s="748"/>
      <c r="AJ242" s="748"/>
      <c r="AK242" s="767"/>
      <c r="AL242" s="576"/>
      <c r="AM242" s="576"/>
      <c r="AN242" s="576"/>
      <c r="AO242" s="567"/>
      <c r="AP242" s="796"/>
      <c r="AQ242" s="5"/>
      <c r="AR242" s="767"/>
      <c r="AS242" s="767"/>
      <c r="AT242" s="767"/>
      <c r="AU242" s="773"/>
      <c r="AV242" s="748"/>
      <c r="AW242" s="767"/>
      <c r="AX242" s="761"/>
      <c r="AY242" s="761"/>
      <c r="AZ242" s="761"/>
      <c r="BA242" s="761"/>
      <c r="BB242" s="761"/>
      <c r="BC242" s="755"/>
      <c r="BD242" s="773"/>
      <c r="BE242" s="762"/>
      <c r="BF242" s="766"/>
      <c r="BG242" s="766"/>
      <c r="BH242" s="766"/>
      <c r="BI242" s="758"/>
      <c r="BJ242" s="755"/>
    </row>
    <row r="243" spans="1:118" ht="17.25" customHeight="1" x14ac:dyDescent="0.15">
      <c r="A243" s="36" t="s">
        <v>35</v>
      </c>
      <c r="B243" s="310" t="s">
        <v>240</v>
      </c>
      <c r="C243" s="311">
        <f>C242/C241</f>
        <v>206.06318728059259</v>
      </c>
      <c r="D243" s="312">
        <v>0</v>
      </c>
      <c r="E243" s="313">
        <v>0</v>
      </c>
      <c r="F243" s="313">
        <v>244</v>
      </c>
      <c r="G243" s="313">
        <v>395</v>
      </c>
      <c r="H243" s="313">
        <v>349</v>
      </c>
      <c r="I243" s="281">
        <v>216</v>
      </c>
      <c r="J243" s="313">
        <v>211</v>
      </c>
      <c r="K243" s="350">
        <v>196</v>
      </c>
      <c r="L243" s="313">
        <v>214</v>
      </c>
      <c r="M243" s="313">
        <v>194</v>
      </c>
      <c r="N243" s="313">
        <v>146</v>
      </c>
      <c r="O243" s="314">
        <v>136</v>
      </c>
      <c r="P243" s="35"/>
      <c r="R243" s="55"/>
      <c r="S243" s="784"/>
      <c r="T243" s="780"/>
      <c r="U243" s="780"/>
      <c r="V243" s="780"/>
      <c r="W243" s="784"/>
      <c r="X243" s="748"/>
      <c r="Y243" s="787"/>
      <c r="Z243" s="767"/>
      <c r="AA243" s="767"/>
      <c r="AB243" s="767"/>
      <c r="AC243" s="60"/>
      <c r="AD243" s="60"/>
      <c r="AE243" s="758"/>
      <c r="AF243" s="748"/>
      <c r="AG243" s="748"/>
      <c r="AH243" s="748"/>
      <c r="AI243" s="748"/>
      <c r="AJ243" s="767"/>
      <c r="AK243" s="758"/>
      <c r="AL243" s="576"/>
      <c r="AM243" s="576"/>
      <c r="AN243" s="576"/>
      <c r="AO243" s="796"/>
      <c r="AP243" s="576"/>
      <c r="AQ243" s="5"/>
      <c r="AR243" s="576"/>
      <c r="AS243" s="576"/>
      <c r="AT243" s="576"/>
      <c r="AU243" s="576"/>
      <c r="AV243" s="796"/>
      <c r="AW243" s="59"/>
      <c r="AX243" s="748"/>
      <c r="AY243" s="748"/>
      <c r="AZ243" s="748"/>
      <c r="BA243" s="767"/>
      <c r="BB243" s="773"/>
      <c r="BC243" s="767"/>
      <c r="BD243" s="773"/>
      <c r="BE243" s="762"/>
      <c r="BF243" s="773"/>
      <c r="BG243" s="773"/>
      <c r="BH243" s="773"/>
      <c r="BI243" s="764"/>
      <c r="BJ243" s="773"/>
      <c r="BK243" s="762"/>
      <c r="BL243" s="766"/>
      <c r="BM243" s="766"/>
      <c r="BN243" s="766"/>
      <c r="BO243" s="758"/>
      <c r="BP243" s="60"/>
      <c r="BQ243" s="58"/>
      <c r="BR243" s="58"/>
    </row>
    <row r="244" spans="1:118" ht="17.25" customHeight="1" x14ac:dyDescent="0.15">
      <c r="A244" s="37" t="s">
        <v>36</v>
      </c>
      <c r="B244" s="315" t="s">
        <v>239</v>
      </c>
      <c r="C244" s="305">
        <f>SUM(D244:O244)</f>
        <v>4741.0899999999992</v>
      </c>
      <c r="D244" s="306">
        <v>163.49600000000001</v>
      </c>
      <c r="E244" s="307">
        <v>227.36699999999999</v>
      </c>
      <c r="F244" s="307">
        <v>328.00200000000001</v>
      </c>
      <c r="G244" s="307">
        <v>423.28500000000003</v>
      </c>
      <c r="H244" s="307">
        <v>583.14499999999998</v>
      </c>
      <c r="I244" s="63">
        <v>644.59400000000005</v>
      </c>
      <c r="J244" s="308">
        <v>413.49099999999999</v>
      </c>
      <c r="K244" s="349">
        <v>324.29899999999998</v>
      </c>
      <c r="L244" s="307">
        <v>643.77599999999995</v>
      </c>
      <c r="M244" s="307">
        <v>554.38699999999994</v>
      </c>
      <c r="N244" s="307">
        <v>284.16399999999999</v>
      </c>
      <c r="O244" s="309">
        <v>151.084</v>
      </c>
      <c r="P244" s="35"/>
      <c r="R244" s="55"/>
      <c r="T244" s="748"/>
      <c r="U244" s="748"/>
      <c r="V244" s="748"/>
      <c r="W244" s="780"/>
      <c r="X244" s="784"/>
      <c r="Z244" s="767"/>
      <c r="AA244" s="767"/>
      <c r="AB244" s="767"/>
      <c r="AC244" s="767"/>
      <c r="AD244" s="767"/>
      <c r="AE244" s="748"/>
      <c r="AF244" s="252"/>
      <c r="AG244" s="252"/>
      <c r="AH244" s="60"/>
      <c r="AI244" s="252"/>
      <c r="AJ244" s="252"/>
      <c r="AK244" s="748"/>
      <c r="AL244" s="796"/>
      <c r="AM244" s="796"/>
      <c r="AN244" s="796"/>
      <c r="AO244" s="576"/>
      <c r="AP244" s="576"/>
      <c r="AQ244" s="796"/>
      <c r="AR244" s="576"/>
      <c r="AS244" s="576"/>
      <c r="AT244" s="586"/>
      <c r="AU244" s="567"/>
      <c r="AV244" s="567"/>
      <c r="AW244" s="796"/>
      <c r="AX244" s="788"/>
      <c r="AY244" s="762"/>
      <c r="AZ244" s="773"/>
      <c r="BA244" s="748"/>
      <c r="BB244" s="767"/>
      <c r="BC244" s="748"/>
      <c r="BD244" s="773"/>
      <c r="BE244" s="762"/>
      <c r="BF244" s="766"/>
      <c r="BG244" s="766"/>
      <c r="BH244" s="766"/>
      <c r="BI244" s="748"/>
      <c r="BJ244" s="60"/>
      <c r="BK244" s="60"/>
      <c r="BL244" s="60"/>
      <c r="BM244" s="755"/>
      <c r="BN244" s="755"/>
      <c r="BO244" s="755"/>
      <c r="BP244" s="755"/>
    </row>
    <row r="245" spans="1:118" ht="17.25" customHeight="1" x14ac:dyDescent="0.15">
      <c r="A245" s="34" t="s">
        <v>36</v>
      </c>
      <c r="B245" s="304" t="s">
        <v>15</v>
      </c>
      <c r="C245" s="305">
        <f>SUM(D245:O245)</f>
        <v>1776096.7660000003</v>
      </c>
      <c r="D245" s="306">
        <v>54238.222000000002</v>
      </c>
      <c r="E245" s="307">
        <v>107888.943</v>
      </c>
      <c r="F245" s="307">
        <v>155010.82800000001</v>
      </c>
      <c r="G245" s="307">
        <v>185621.83100000001</v>
      </c>
      <c r="H245" s="307">
        <v>220579.21900000001</v>
      </c>
      <c r="I245" s="63">
        <v>220492.348</v>
      </c>
      <c r="J245" s="308">
        <v>118440.08199999999</v>
      </c>
      <c r="K245" s="349">
        <v>103468.63099999999</v>
      </c>
      <c r="L245" s="307">
        <v>227030.7</v>
      </c>
      <c r="M245" s="307">
        <v>225010.853</v>
      </c>
      <c r="N245" s="307">
        <v>105455.00599999999</v>
      </c>
      <c r="O245" s="309">
        <v>52860.103000000003</v>
      </c>
      <c r="P245" s="35"/>
      <c r="R245" s="55"/>
      <c r="T245" s="780"/>
      <c r="U245" s="780"/>
      <c r="V245" s="780"/>
      <c r="W245" s="767"/>
      <c r="X245" s="780"/>
      <c r="Z245" s="767"/>
      <c r="AA245" s="767"/>
      <c r="AB245" s="767"/>
      <c r="AC245" s="767"/>
      <c r="AD245" s="767"/>
      <c r="AE245" s="758"/>
      <c r="AF245" s="767"/>
      <c r="AG245" s="767"/>
      <c r="AH245" s="767"/>
      <c r="AI245" s="767"/>
      <c r="AJ245" s="789"/>
      <c r="AK245" s="767"/>
      <c r="AL245" s="796"/>
      <c r="AM245" s="796"/>
      <c r="AN245" s="796"/>
      <c r="AO245" s="586"/>
      <c r="AP245" s="796"/>
      <c r="AQ245" s="5"/>
      <c r="AR245" s="788"/>
      <c r="AS245" s="762"/>
      <c r="AT245" s="766"/>
      <c r="AU245" s="766"/>
      <c r="AV245" s="766"/>
      <c r="AW245" s="748"/>
      <c r="AX245" s="755"/>
      <c r="AY245" s="755"/>
      <c r="AZ245" s="755"/>
      <c r="BA245" s="755"/>
      <c r="BB245" s="755"/>
      <c r="BC245" s="755"/>
      <c r="BD245" s="755"/>
    </row>
    <row r="246" spans="1:118" ht="17.25" customHeight="1" x14ac:dyDescent="0.15">
      <c r="A246" s="36" t="s">
        <v>36</v>
      </c>
      <c r="B246" s="310" t="s">
        <v>240</v>
      </c>
      <c r="C246" s="311">
        <f>C245/C244</f>
        <v>374.61781278144912</v>
      </c>
      <c r="D246" s="312">
        <v>332</v>
      </c>
      <c r="E246" s="313">
        <v>475</v>
      </c>
      <c r="F246" s="313">
        <v>473</v>
      </c>
      <c r="G246" s="313">
        <v>439</v>
      </c>
      <c r="H246" s="313">
        <v>378</v>
      </c>
      <c r="I246" s="281">
        <v>342</v>
      </c>
      <c r="J246" s="313">
        <v>286</v>
      </c>
      <c r="K246" s="350">
        <v>319</v>
      </c>
      <c r="L246" s="313">
        <v>353</v>
      </c>
      <c r="M246" s="313">
        <v>406</v>
      </c>
      <c r="N246" s="313">
        <v>371</v>
      </c>
      <c r="O246" s="314">
        <v>350</v>
      </c>
      <c r="P246" s="35"/>
      <c r="S246" s="784"/>
      <c r="T246" s="784"/>
      <c r="U246" s="784"/>
      <c r="V246" s="784"/>
      <c r="W246" s="780"/>
      <c r="X246" s="767"/>
      <c r="Y246" s="787"/>
      <c r="Z246" s="779"/>
      <c r="AA246" s="765"/>
      <c r="AB246" s="60"/>
      <c r="AC246" s="60"/>
      <c r="AD246" s="748"/>
      <c r="AE246" s="758"/>
      <c r="AF246" s="748"/>
      <c r="AG246" s="748"/>
      <c r="AH246" s="748"/>
      <c r="AI246" s="60"/>
      <c r="AJ246" s="60"/>
      <c r="AK246" s="758"/>
      <c r="AL246" s="576"/>
      <c r="AM246" s="576"/>
      <c r="AN246" s="586"/>
      <c r="AO246" s="793"/>
      <c r="AP246" s="793"/>
      <c r="AQ246" s="5"/>
      <c r="AR246" s="796"/>
      <c r="AS246" s="796"/>
      <c r="AT246" s="796"/>
      <c r="AU246" s="576"/>
      <c r="AV246" s="576"/>
      <c r="AW246" s="796"/>
      <c r="AX246" s="755"/>
      <c r="AY246" s="755"/>
      <c r="AZ246" s="755"/>
      <c r="BA246" s="755"/>
      <c r="BB246" s="755"/>
      <c r="BC246" s="755"/>
      <c r="BD246" s="755"/>
    </row>
    <row r="247" spans="1:118" ht="17.25" customHeight="1" x14ac:dyDescent="0.15">
      <c r="A247" s="37" t="s">
        <v>37</v>
      </c>
      <c r="B247" s="315" t="s">
        <v>239</v>
      </c>
      <c r="C247" s="305">
        <f>SUM(D247:O247)</f>
        <v>1711.6100000000001</v>
      </c>
      <c r="D247" s="306">
        <v>9.702</v>
      </c>
      <c r="E247" s="307">
        <v>18.428999999999998</v>
      </c>
      <c r="F247" s="307">
        <v>21.573</v>
      </c>
      <c r="G247" s="307">
        <v>25.222000000000001</v>
      </c>
      <c r="H247" s="307">
        <v>30.739000000000001</v>
      </c>
      <c r="I247" s="63">
        <v>220.88</v>
      </c>
      <c r="J247" s="308">
        <v>503.63900000000001</v>
      </c>
      <c r="K247" s="349">
        <v>124.70099999999999</v>
      </c>
      <c r="L247" s="307">
        <v>339.65300000000002</v>
      </c>
      <c r="M247" s="307">
        <v>284.77699999999999</v>
      </c>
      <c r="N247" s="307">
        <v>108.077</v>
      </c>
      <c r="O247" s="309">
        <v>24.218</v>
      </c>
      <c r="P247" s="35"/>
      <c r="R247" s="55"/>
      <c r="T247" s="748"/>
      <c r="U247" s="748"/>
      <c r="V247" s="748"/>
      <c r="W247" s="784"/>
      <c r="X247" s="780"/>
      <c r="Z247" s="767"/>
      <c r="AA247" s="767"/>
      <c r="AB247" s="767"/>
      <c r="AC247" s="767"/>
      <c r="AD247" s="252"/>
      <c r="AE247" s="748"/>
      <c r="AF247" s="796"/>
      <c r="AG247" s="796"/>
      <c r="AH247" s="796"/>
      <c r="AI247" s="56"/>
      <c r="AJ247" s="56"/>
      <c r="AK247" s="5"/>
      <c r="AL247" s="788"/>
      <c r="AM247" s="762"/>
      <c r="AN247" s="766"/>
      <c r="AO247" s="766"/>
      <c r="AP247" s="766"/>
      <c r="AQ247" s="748"/>
      <c r="AR247" s="755"/>
      <c r="AS247" s="755"/>
      <c r="AT247" s="755"/>
      <c r="AU247" s="755"/>
      <c r="AV247" s="755"/>
      <c r="AW247" s="755"/>
      <c r="AX247" s="755"/>
    </row>
    <row r="248" spans="1:118" ht="17.25" customHeight="1" x14ac:dyDescent="0.15">
      <c r="A248" s="34" t="s">
        <v>37</v>
      </c>
      <c r="B248" s="304" t="s">
        <v>15</v>
      </c>
      <c r="C248" s="305">
        <f>SUM(D248:O248)</f>
        <v>1129108.3900000001</v>
      </c>
      <c r="D248" s="306">
        <v>8957.5650000000005</v>
      </c>
      <c r="E248" s="307">
        <v>12313.392</v>
      </c>
      <c r="F248" s="307">
        <v>15066.902</v>
      </c>
      <c r="G248" s="307">
        <v>16728.598999999998</v>
      </c>
      <c r="H248" s="307">
        <v>17750.933000000001</v>
      </c>
      <c r="I248" s="63">
        <v>129969.992</v>
      </c>
      <c r="J248" s="308">
        <v>244852.04199999999</v>
      </c>
      <c r="K248" s="349">
        <v>79783.680999999997</v>
      </c>
      <c r="L248" s="307">
        <v>279080.32199999999</v>
      </c>
      <c r="M248" s="307">
        <v>237895.02799999999</v>
      </c>
      <c r="N248" s="307">
        <v>70622.154999999999</v>
      </c>
      <c r="O248" s="309">
        <v>16087.779</v>
      </c>
      <c r="P248" s="35"/>
      <c r="R248" s="55"/>
      <c r="W248" s="748"/>
      <c r="X248" s="784"/>
      <c r="Z248" s="779"/>
      <c r="AA248" s="765"/>
      <c r="AB248" s="60"/>
      <c r="AC248" s="60"/>
      <c r="AD248" s="748"/>
      <c r="AE248" s="758"/>
      <c r="AF248" s="788"/>
      <c r="AG248" s="762"/>
      <c r="AH248" s="766"/>
      <c r="AI248" s="766"/>
      <c r="AJ248" s="766"/>
      <c r="AK248" s="758"/>
      <c r="AM248" s="755"/>
      <c r="AN248" s="755"/>
      <c r="AO248" s="755"/>
      <c r="AP248" s="755"/>
      <c r="AQ248" s="755"/>
      <c r="AR248" s="755"/>
    </row>
    <row r="249" spans="1:118" ht="17.25" customHeight="1" x14ac:dyDescent="0.15">
      <c r="A249" s="36" t="s">
        <v>37</v>
      </c>
      <c r="B249" s="310" t="s">
        <v>240</v>
      </c>
      <c r="C249" s="311">
        <f>C248/C247</f>
        <v>659.67620544399722</v>
      </c>
      <c r="D249" s="312">
        <v>923</v>
      </c>
      <c r="E249" s="313">
        <v>668</v>
      </c>
      <c r="F249" s="313">
        <v>698</v>
      </c>
      <c r="G249" s="313">
        <v>663</v>
      </c>
      <c r="H249" s="313">
        <v>577</v>
      </c>
      <c r="I249" s="281">
        <v>588</v>
      </c>
      <c r="J249" s="313">
        <v>486</v>
      </c>
      <c r="K249" s="350">
        <v>640</v>
      </c>
      <c r="L249" s="313">
        <v>822</v>
      </c>
      <c r="M249" s="313">
        <v>835</v>
      </c>
      <c r="N249" s="313">
        <v>653</v>
      </c>
      <c r="O249" s="314">
        <v>664</v>
      </c>
      <c r="P249" s="35"/>
      <c r="R249" s="55"/>
      <c r="S249" s="784"/>
      <c r="X249" s="767"/>
      <c r="Y249" s="787"/>
      <c r="Z249" s="767"/>
      <c r="AA249" s="767"/>
      <c r="AB249" s="767"/>
      <c r="AC249" s="252"/>
      <c r="AD249" s="767"/>
      <c r="AF249" s="788"/>
      <c r="AG249" s="762"/>
      <c r="AH249" s="766"/>
      <c r="AI249" s="766"/>
      <c r="AJ249" s="766"/>
      <c r="AK249" s="748"/>
      <c r="AM249" s="755"/>
      <c r="AN249" s="755"/>
      <c r="AO249" s="755"/>
      <c r="AP249" s="755"/>
      <c r="AQ249" s="755"/>
      <c r="AR249" s="755"/>
    </row>
    <row r="250" spans="1:118" ht="17.25" customHeight="1" x14ac:dyDescent="0.15">
      <c r="A250" s="37" t="s">
        <v>38</v>
      </c>
      <c r="B250" s="315" t="s">
        <v>239</v>
      </c>
      <c r="C250" s="305">
        <f>SUM(D250:O250)</f>
        <v>11360.955</v>
      </c>
      <c r="D250" s="306">
        <v>178.887</v>
      </c>
      <c r="E250" s="307">
        <v>310.17500000000001</v>
      </c>
      <c r="F250" s="307">
        <v>783.03399999999999</v>
      </c>
      <c r="G250" s="307">
        <v>1297.55</v>
      </c>
      <c r="H250" s="307">
        <v>1681.2370000000001</v>
      </c>
      <c r="I250" s="63">
        <v>1849.327</v>
      </c>
      <c r="J250" s="308">
        <v>1031.69</v>
      </c>
      <c r="K250" s="349">
        <v>472.65100000000001</v>
      </c>
      <c r="L250" s="307">
        <v>973.33500000000004</v>
      </c>
      <c r="M250" s="307">
        <v>1255.7619999999999</v>
      </c>
      <c r="N250" s="307">
        <v>953.36900000000003</v>
      </c>
      <c r="O250" s="309">
        <v>573.93799999999999</v>
      </c>
      <c r="P250" s="35"/>
      <c r="R250" s="55"/>
      <c r="T250" s="767"/>
      <c r="U250" s="767"/>
      <c r="V250" s="767"/>
      <c r="Z250" s="252"/>
      <c r="AA250" s="252"/>
      <c r="AB250" s="252"/>
      <c r="AC250" s="748"/>
      <c r="AD250" s="252"/>
      <c r="AF250" s="788"/>
      <c r="AG250" s="762"/>
      <c r="AH250" s="766"/>
      <c r="AI250" s="766"/>
      <c r="AJ250" s="766"/>
      <c r="AK250" s="758"/>
      <c r="AM250" s="755"/>
      <c r="AN250" s="755"/>
      <c r="AO250" s="755"/>
      <c r="AP250" s="755"/>
      <c r="AQ250" s="755"/>
      <c r="AR250" s="755"/>
    </row>
    <row r="251" spans="1:118" ht="17.25" customHeight="1" x14ac:dyDescent="0.15">
      <c r="A251" s="34" t="s">
        <v>38</v>
      </c>
      <c r="B251" s="304" t="s">
        <v>15</v>
      </c>
      <c r="C251" s="305">
        <f>SUM(D251:O251)</f>
        <v>5191457.7129999995</v>
      </c>
      <c r="D251" s="306">
        <v>90440.388000000006</v>
      </c>
      <c r="E251" s="307">
        <v>210879.34099999999</v>
      </c>
      <c r="F251" s="307">
        <v>471392.60200000001</v>
      </c>
      <c r="G251" s="307">
        <v>683250.05299999996</v>
      </c>
      <c r="H251" s="307">
        <v>843009.10900000005</v>
      </c>
      <c r="I251" s="63">
        <v>815311.29700000002</v>
      </c>
      <c r="J251" s="308">
        <v>381724.53600000002</v>
      </c>
      <c r="K251" s="349">
        <v>193897.79300000001</v>
      </c>
      <c r="L251" s="307">
        <v>351936.92800000001</v>
      </c>
      <c r="M251" s="307">
        <v>497312.18400000001</v>
      </c>
      <c r="N251" s="307">
        <v>420332.41</v>
      </c>
      <c r="O251" s="309">
        <v>231971.07199999999</v>
      </c>
      <c r="P251" s="35"/>
      <c r="R251" s="55"/>
      <c r="T251" s="780"/>
      <c r="U251" s="780"/>
      <c r="V251" s="780"/>
      <c r="W251" s="767"/>
      <c r="Z251" s="767"/>
      <c r="AA251" s="767"/>
      <c r="AB251" s="767"/>
      <c r="AC251" s="767"/>
      <c r="AD251" s="748"/>
      <c r="AF251" s="779"/>
      <c r="AG251" s="765"/>
      <c r="AH251" s="60"/>
      <c r="AI251" s="767"/>
      <c r="AJ251" s="748"/>
      <c r="AK251" s="758"/>
      <c r="AL251" s="576"/>
      <c r="AM251" s="576"/>
      <c r="AN251" s="576"/>
      <c r="AO251" s="796"/>
      <c r="AP251" s="586"/>
      <c r="AQ251" s="5"/>
      <c r="AR251" s="796"/>
      <c r="AS251" s="796"/>
      <c r="AT251" s="796"/>
      <c r="AU251" s="576"/>
      <c r="AV251" s="795"/>
      <c r="AW251" s="5"/>
      <c r="AX251" s="748"/>
      <c r="AY251" s="748"/>
      <c r="AZ251" s="748"/>
      <c r="BA251" s="767"/>
      <c r="BB251" s="493"/>
      <c r="BC251" s="758"/>
      <c r="BD251" s="767"/>
      <c r="BE251" s="767"/>
      <c r="BF251" s="768"/>
      <c r="BG251" s="493"/>
      <c r="BH251" s="768"/>
      <c r="BI251" s="758"/>
      <c r="BJ251" s="761"/>
      <c r="BK251" s="762"/>
      <c r="BL251" s="764"/>
      <c r="BM251" s="748"/>
      <c r="BN251" s="767"/>
      <c r="BO251" s="758"/>
      <c r="BP251" s="773"/>
      <c r="BQ251" s="762"/>
      <c r="BR251" s="773"/>
      <c r="BS251" s="764"/>
      <c r="BT251" s="764"/>
      <c r="BU251" s="758"/>
      <c r="BV251" s="773"/>
      <c r="BW251" s="762"/>
      <c r="BX251" s="773"/>
      <c r="BY251" s="773"/>
      <c r="BZ251" s="773"/>
      <c r="CA251" s="758"/>
      <c r="CB251" s="773"/>
      <c r="CC251" s="762"/>
      <c r="CD251" s="773"/>
      <c r="CE251" s="773"/>
      <c r="CF251" s="773"/>
      <c r="CG251" s="764"/>
      <c r="CH251" s="773"/>
      <c r="CI251" s="762"/>
      <c r="CJ251" s="766"/>
      <c r="CK251" s="766"/>
      <c r="CL251" s="766"/>
      <c r="CM251" s="758"/>
      <c r="CN251" s="758"/>
      <c r="CO251" s="5"/>
      <c r="CP251" s="5"/>
      <c r="CQ251" s="5"/>
      <c r="CR251" s="5"/>
      <c r="CS251" s="101"/>
      <c r="CT251" s="58"/>
      <c r="CU251" s="61"/>
      <c r="CV251" s="59"/>
      <c r="CW251" s="59"/>
      <c r="CX251" s="59"/>
      <c r="CY251" s="57"/>
      <c r="CZ251" s="58"/>
      <c r="DA251" s="58"/>
      <c r="DB251" s="58"/>
      <c r="DC251" s="3"/>
      <c r="DM251" s="59"/>
      <c r="DN251" s="59"/>
    </row>
    <row r="252" spans="1:118" ht="17.25" customHeight="1" x14ac:dyDescent="0.15">
      <c r="A252" s="36" t="s">
        <v>38</v>
      </c>
      <c r="B252" s="310" t="s">
        <v>240</v>
      </c>
      <c r="C252" s="311">
        <f>C251/C250</f>
        <v>456.95610210585284</v>
      </c>
      <c r="D252" s="312">
        <v>506</v>
      </c>
      <c r="E252" s="313">
        <v>680</v>
      </c>
      <c r="F252" s="313">
        <v>602</v>
      </c>
      <c r="G252" s="313">
        <v>527</v>
      </c>
      <c r="H252" s="313">
        <v>501</v>
      </c>
      <c r="I252" s="281">
        <v>441</v>
      </c>
      <c r="J252" s="313">
        <v>370</v>
      </c>
      <c r="K252" s="350">
        <v>410</v>
      </c>
      <c r="L252" s="313">
        <v>362</v>
      </c>
      <c r="M252" s="313">
        <v>396</v>
      </c>
      <c r="N252" s="313">
        <v>441</v>
      </c>
      <c r="O252" s="314">
        <v>404</v>
      </c>
      <c r="P252" s="35"/>
      <c r="S252" s="784"/>
      <c r="T252" s="784"/>
      <c r="U252" s="784"/>
      <c r="V252" s="784"/>
      <c r="W252" s="780"/>
      <c r="X252" s="748"/>
      <c r="Y252" s="787"/>
      <c r="Z252" s="767"/>
      <c r="AA252" s="767"/>
      <c r="AB252" s="767"/>
      <c r="AC252" s="748"/>
      <c r="AD252" s="252"/>
      <c r="AF252" s="767"/>
      <c r="AG252" s="767"/>
      <c r="AH252" s="767"/>
      <c r="AI252" s="748"/>
      <c r="AJ252" s="748"/>
      <c r="AK252" s="758"/>
      <c r="AL252" s="576"/>
      <c r="AM252" s="576"/>
      <c r="AN252" s="576"/>
      <c r="AO252" s="796"/>
      <c r="AP252" s="576"/>
      <c r="AQ252" s="5"/>
      <c r="AR252" s="61"/>
      <c r="AS252" s="61"/>
      <c r="AT252" s="61"/>
      <c r="AU252" s="61"/>
      <c r="AV252" s="61"/>
      <c r="AW252" s="5"/>
      <c r="AX252" s="779"/>
      <c r="AY252" s="765"/>
      <c r="AZ252" s="60"/>
      <c r="BA252" s="767"/>
      <c r="BB252" s="768"/>
      <c r="BC252" s="758"/>
      <c r="BD252" s="748"/>
      <c r="BE252" s="748"/>
      <c r="BF252" s="493"/>
      <c r="BG252" s="493"/>
      <c r="BH252" s="493"/>
      <c r="BI252" s="748"/>
      <c r="BJ252" s="761"/>
      <c r="BK252" s="762"/>
      <c r="BL252" s="764"/>
      <c r="BM252" s="773"/>
      <c r="BN252" s="767"/>
      <c r="BO252" s="758"/>
      <c r="BP252" s="773"/>
      <c r="BQ252" s="762"/>
      <c r="BR252" s="773"/>
      <c r="BS252" s="773"/>
      <c r="BT252" s="764"/>
      <c r="BU252" s="767"/>
      <c r="BV252" s="761"/>
      <c r="BW252" s="761"/>
      <c r="BX252" s="761"/>
      <c r="BY252" s="761"/>
      <c r="BZ252" s="761"/>
      <c r="CA252" s="764"/>
      <c r="CB252" s="773"/>
      <c r="CC252" s="762"/>
      <c r="CD252" s="766"/>
      <c r="CE252" s="766"/>
      <c r="CF252" s="766"/>
      <c r="CG252" s="748"/>
      <c r="CH252" s="758"/>
      <c r="CI252" s="5"/>
      <c r="CJ252" s="5"/>
      <c r="CK252" s="5"/>
      <c r="CL252" s="5"/>
      <c r="CM252" s="5"/>
      <c r="CN252" s="335"/>
      <c r="CO252" s="61"/>
      <c r="CP252" s="59"/>
      <c r="CQ252" s="59"/>
      <c r="CR252" s="59"/>
      <c r="CS252" s="57"/>
      <c r="CT252" s="58"/>
      <c r="CU252" s="58"/>
      <c r="CV252" s="3"/>
      <c r="CW252" s="3"/>
      <c r="DG252" s="59"/>
      <c r="DH252" s="59"/>
    </row>
    <row r="253" spans="1:118" ht="17.25" customHeight="1" x14ac:dyDescent="0.15">
      <c r="A253" s="37" t="s">
        <v>39</v>
      </c>
      <c r="B253" s="315" t="s">
        <v>239</v>
      </c>
      <c r="C253" s="305">
        <f>SUM(D253:O253)</f>
        <v>2781.3050000000003</v>
      </c>
      <c r="D253" s="306">
        <v>0</v>
      </c>
      <c r="E253" s="333">
        <v>0</v>
      </c>
      <c r="F253" s="333">
        <v>0</v>
      </c>
      <c r="G253" s="307">
        <v>6.5000000000000002E-2</v>
      </c>
      <c r="H253" s="307">
        <v>6.1639999999999997</v>
      </c>
      <c r="I253" s="63">
        <v>821.42</v>
      </c>
      <c r="J253" s="308">
        <v>1900.336</v>
      </c>
      <c r="K253" s="349">
        <v>45.822000000000003</v>
      </c>
      <c r="L253" s="307">
        <v>1.968</v>
      </c>
      <c r="M253" s="307">
        <v>5.53</v>
      </c>
      <c r="N253" s="307">
        <v>0</v>
      </c>
      <c r="O253" s="309">
        <v>0</v>
      </c>
      <c r="P253" s="35"/>
      <c r="R253" s="55"/>
      <c r="T253" s="780"/>
      <c r="U253" s="780"/>
      <c r="V253" s="767"/>
      <c r="W253" s="784"/>
      <c r="X253" s="780"/>
      <c r="Z253" s="767"/>
      <c r="AA253" s="767"/>
      <c r="AB253" s="767"/>
      <c r="AC253" s="748"/>
      <c r="AD253" s="767"/>
      <c r="AF253" s="60"/>
      <c r="AG253" s="761"/>
      <c r="AH253" s="761"/>
      <c r="AI253" s="761"/>
      <c r="AJ253" s="761"/>
      <c r="AK253" s="767"/>
      <c r="AL253" s="788"/>
      <c r="AM253" s="762"/>
      <c r="AN253" s="766"/>
      <c r="AO253" s="766"/>
      <c r="AP253" s="766"/>
      <c r="AQ253" s="758"/>
      <c r="AR253" s="755"/>
      <c r="AS253" s="238"/>
      <c r="AT253" s="59"/>
      <c r="AU253" s="5"/>
      <c r="AV253" s="5"/>
      <c r="AW253" s="101"/>
      <c r="AX253" s="335"/>
    </row>
    <row r="254" spans="1:118" ht="17.25" customHeight="1" x14ac:dyDescent="0.15">
      <c r="A254" s="34" t="s">
        <v>39</v>
      </c>
      <c r="B254" s="304" t="s">
        <v>15</v>
      </c>
      <c r="C254" s="305">
        <f>SUM(D254:O254)</f>
        <v>621694.05500000005</v>
      </c>
      <c r="D254" s="306">
        <v>0</v>
      </c>
      <c r="E254" s="333">
        <v>0</v>
      </c>
      <c r="F254" s="333">
        <v>0</v>
      </c>
      <c r="G254" s="307">
        <v>42.594999999999999</v>
      </c>
      <c r="H254" s="307">
        <v>2640.078</v>
      </c>
      <c r="I254" s="63">
        <v>233908.851</v>
      </c>
      <c r="J254" s="308">
        <v>374811.03700000001</v>
      </c>
      <c r="K254" s="349">
        <v>8380.7559999999994</v>
      </c>
      <c r="L254" s="307">
        <v>425.209</v>
      </c>
      <c r="M254" s="307">
        <v>1485.529</v>
      </c>
      <c r="N254" s="307">
        <v>0</v>
      </c>
      <c r="O254" s="309">
        <v>0</v>
      </c>
      <c r="P254" s="35"/>
      <c r="R254" s="55"/>
      <c r="T254" s="780"/>
      <c r="U254" s="780"/>
      <c r="V254" s="780"/>
      <c r="W254" s="748"/>
      <c r="X254" s="784"/>
      <c r="AE254" s="758"/>
      <c r="AF254" s="60"/>
      <c r="AG254" s="761"/>
      <c r="AH254" s="761"/>
      <c r="AI254" s="761"/>
      <c r="AJ254" s="761"/>
      <c r="AK254" s="758"/>
      <c r="AL254" s="61"/>
      <c r="AM254" s="61"/>
      <c r="AN254" s="61"/>
      <c r="AO254" s="61"/>
      <c r="AP254" s="61"/>
      <c r="AQ254" s="5"/>
      <c r="AR254" s="61"/>
      <c r="AS254" s="61"/>
      <c r="AT254" s="61"/>
      <c r="AU254" s="61"/>
      <c r="AV254" s="61"/>
      <c r="AW254" s="5"/>
      <c r="AX254" s="748"/>
      <c r="AY254" s="748"/>
      <c r="AZ254" s="748"/>
      <c r="BA254" s="60"/>
      <c r="BB254" s="767"/>
      <c r="BC254" s="758"/>
      <c r="BD254" s="788"/>
      <c r="BE254" s="765"/>
      <c r="BF254" s="790"/>
      <c r="BG254" s="493"/>
      <c r="BH254" s="790"/>
      <c r="BI254" s="758"/>
      <c r="BJ254" s="761"/>
      <c r="BK254" s="762"/>
      <c r="BL254" s="764"/>
      <c r="BM254" s="773"/>
      <c r="BN254" s="748"/>
      <c r="BO254" s="758"/>
      <c r="BP254" s="773"/>
      <c r="BQ254" s="762"/>
      <c r="BR254" s="773"/>
      <c r="BS254" s="773"/>
      <c r="BT254" s="773"/>
      <c r="BU254" s="767"/>
      <c r="BV254" s="761"/>
      <c r="BW254" s="761"/>
      <c r="BX254" s="761"/>
      <c r="BY254" s="761"/>
      <c r="BZ254" s="761"/>
      <c r="CA254" s="764"/>
      <c r="CB254" s="773"/>
      <c r="CC254" s="762"/>
      <c r="CD254" s="766"/>
      <c r="CE254" s="766"/>
      <c r="CF254" s="766"/>
      <c r="CG254" s="758"/>
      <c r="CH254" s="755"/>
      <c r="CI254" s="238"/>
      <c r="CJ254" s="5"/>
      <c r="CK254" s="5"/>
      <c r="CL254" s="5"/>
      <c r="CM254" s="5"/>
      <c r="CN254" s="5"/>
      <c r="CO254" s="61"/>
      <c r="CP254" s="59"/>
      <c r="CQ254" s="59"/>
      <c r="CR254" s="59"/>
      <c r="CW254" s="3"/>
      <c r="CX254" s="59"/>
      <c r="CY254" s="59"/>
      <c r="CZ254" s="59"/>
      <c r="DF254" s="59"/>
      <c r="DG254" s="59"/>
      <c r="DH254" s="59"/>
    </row>
    <row r="255" spans="1:118" ht="18.75" customHeight="1" x14ac:dyDescent="0.15">
      <c r="A255" s="36" t="s">
        <v>39</v>
      </c>
      <c r="B255" s="310" t="s">
        <v>240</v>
      </c>
      <c r="C255" s="311">
        <f>C254/C253</f>
        <v>223.52602645161173</v>
      </c>
      <c r="D255" s="312">
        <v>0</v>
      </c>
      <c r="E255" s="334">
        <v>0</v>
      </c>
      <c r="F255" s="334">
        <v>0</v>
      </c>
      <c r="G255" s="313">
        <v>655</v>
      </c>
      <c r="H255" s="313">
        <v>428</v>
      </c>
      <c r="I255" s="281">
        <v>285</v>
      </c>
      <c r="J255" s="313">
        <v>197</v>
      </c>
      <c r="K255" s="350">
        <v>183</v>
      </c>
      <c r="L255" s="313">
        <v>216</v>
      </c>
      <c r="M255" s="313">
        <v>269</v>
      </c>
      <c r="N255" s="313">
        <v>0</v>
      </c>
      <c r="O255" s="314">
        <v>0</v>
      </c>
      <c r="P255" s="35"/>
      <c r="R255" s="55"/>
      <c r="S255" s="784"/>
      <c r="T255" s="784"/>
      <c r="U255" s="784"/>
      <c r="V255" s="784"/>
      <c r="W255" s="780"/>
      <c r="X255" s="748"/>
      <c r="Y255" s="787"/>
      <c r="AE255" s="764"/>
      <c r="AF255" s="60"/>
      <c r="AG255" s="761"/>
      <c r="AH255" s="761"/>
      <c r="AI255" s="761"/>
      <c r="AJ255" s="761"/>
      <c r="AK255" s="758"/>
      <c r="AL255" s="61"/>
      <c r="AM255" s="61"/>
      <c r="AN255" s="61"/>
      <c r="AO255" s="61"/>
      <c r="AP255" s="61"/>
      <c r="AQ255" s="5"/>
      <c r="AR255" s="61"/>
      <c r="AS255" s="61"/>
      <c r="AT255" s="61"/>
      <c r="AU255" s="61"/>
      <c r="AV255" s="61"/>
      <c r="AW255" s="5"/>
      <c r="AX255" s="779"/>
      <c r="AY255" s="765"/>
      <c r="AZ255" s="60"/>
      <c r="BA255" s="60"/>
      <c r="BB255" s="748"/>
      <c r="BC255" s="758"/>
      <c r="BD255" s="767"/>
      <c r="BE255" s="767"/>
      <c r="BF255" s="768"/>
      <c r="BG255" s="768"/>
      <c r="BH255" s="768"/>
      <c r="BI255" s="748"/>
      <c r="BJ255" s="758"/>
      <c r="BK255" s="758"/>
      <c r="BL255" s="758"/>
      <c r="BM255" s="764"/>
      <c r="BN255" s="748"/>
      <c r="BO255" s="758"/>
      <c r="BP255" s="767"/>
      <c r="BQ255" s="767"/>
      <c r="BR255" s="767"/>
      <c r="BS255" s="773"/>
      <c r="BT255" s="773"/>
      <c r="BU255" s="767"/>
      <c r="BV255" s="773"/>
      <c r="BW255" s="762"/>
      <c r="BX255" s="773"/>
      <c r="BY255" s="773"/>
      <c r="BZ255" s="773"/>
      <c r="CA255" s="764"/>
      <c r="CB255" s="773"/>
      <c r="CC255" s="762"/>
      <c r="CD255" s="766"/>
      <c r="CE255" s="766"/>
      <c r="CF255" s="766"/>
      <c r="CG255" s="748"/>
      <c r="CH255" s="758"/>
      <c r="CI255" s="5"/>
      <c r="CJ255" s="5"/>
      <c r="CK255" s="5"/>
      <c r="CL255" s="252"/>
      <c r="CM255" s="5"/>
      <c r="CQ255" s="3"/>
      <c r="DA255" s="59"/>
      <c r="DB255" s="59"/>
    </row>
    <row r="256" spans="1:118" ht="17.25" customHeight="1" x14ac:dyDescent="0.15">
      <c r="A256" s="37" t="s">
        <v>40</v>
      </c>
      <c r="B256" s="315" t="s">
        <v>239</v>
      </c>
      <c r="C256" s="305">
        <f>SUM(D256:O256)</f>
        <v>851.63200000000006</v>
      </c>
      <c r="D256" s="306">
        <v>10.31</v>
      </c>
      <c r="E256" s="307">
        <v>2.3199999999999998</v>
      </c>
      <c r="F256" s="307">
        <v>0.49</v>
      </c>
      <c r="G256" s="307">
        <v>0.83</v>
      </c>
      <c r="H256" s="307">
        <v>5.6379999999999999</v>
      </c>
      <c r="I256" s="63">
        <v>102.26</v>
      </c>
      <c r="J256" s="308">
        <v>380.79899999999998</v>
      </c>
      <c r="K256" s="349">
        <v>157.857</v>
      </c>
      <c r="L256" s="307">
        <v>25.731000000000002</v>
      </c>
      <c r="M256" s="307">
        <v>11.679</v>
      </c>
      <c r="N256" s="307">
        <v>49.85</v>
      </c>
      <c r="O256" s="309">
        <v>103.86799999999999</v>
      </c>
      <c r="P256" s="35"/>
      <c r="R256" s="55"/>
      <c r="T256" s="767"/>
      <c r="U256" s="767"/>
      <c r="V256" s="767"/>
      <c r="W256" s="784"/>
      <c r="X256" s="780"/>
      <c r="AE256" s="764"/>
      <c r="AF256" s="60"/>
      <c r="AG256" s="761"/>
      <c r="AH256" s="761"/>
      <c r="AI256" s="761"/>
      <c r="AJ256" s="761"/>
      <c r="AK256" s="748"/>
      <c r="AL256" s="61"/>
      <c r="AM256" s="61"/>
      <c r="AN256" s="61"/>
      <c r="AO256" s="61"/>
      <c r="AP256" s="61"/>
      <c r="AQ256" s="796"/>
      <c r="AR256" s="61"/>
      <c r="AS256" s="61"/>
      <c r="AT256" s="61"/>
      <c r="AU256" s="61"/>
      <c r="AV256" s="61"/>
      <c r="AW256" s="796"/>
      <c r="AX256" s="748"/>
      <c r="AY256" s="748"/>
      <c r="AZ256" s="493"/>
      <c r="BA256" s="768"/>
      <c r="BB256" s="768"/>
      <c r="BC256" s="764"/>
      <c r="BD256" s="748"/>
      <c r="BE256" s="748"/>
      <c r="BF256" s="493"/>
      <c r="BG256" s="493"/>
      <c r="BH256" s="768"/>
      <c r="BI256" s="758"/>
      <c r="BJ256" s="748"/>
      <c r="BK256" s="748"/>
      <c r="BL256" s="748"/>
      <c r="BM256" s="758"/>
      <c r="BN256" s="773"/>
      <c r="BO256" s="748"/>
      <c r="BP256" s="761"/>
      <c r="BQ256" s="761"/>
      <c r="BR256" s="761"/>
      <c r="BS256" s="761"/>
      <c r="BT256" s="761"/>
      <c r="BU256" s="748"/>
      <c r="BV256" s="773"/>
      <c r="BW256" s="762"/>
      <c r="BX256" s="773"/>
      <c r="BY256" s="773"/>
      <c r="BZ256" s="773"/>
      <c r="CA256" s="774"/>
      <c r="CB256" s="773"/>
      <c r="CC256" s="762"/>
      <c r="CD256" s="766"/>
      <c r="CE256" s="766"/>
      <c r="CF256" s="766"/>
      <c r="CG256" s="758"/>
      <c r="CH256" s="758"/>
      <c r="CI256" s="5"/>
      <c r="CJ256" s="5"/>
      <c r="CK256" s="5"/>
      <c r="CL256" s="5"/>
      <c r="CM256" s="5"/>
      <c r="CQ256" s="58"/>
      <c r="DA256" s="59"/>
      <c r="DB256" s="59"/>
    </row>
    <row r="257" spans="1:106" ht="17.25" customHeight="1" x14ac:dyDescent="0.15">
      <c r="A257" s="34" t="s">
        <v>40</v>
      </c>
      <c r="B257" s="304" t="s">
        <v>15</v>
      </c>
      <c r="C257" s="305">
        <f>SUM(D257:O257)</f>
        <v>212165.64200000002</v>
      </c>
      <c r="D257" s="306">
        <v>3047.68</v>
      </c>
      <c r="E257" s="307">
        <v>874.97299999999996</v>
      </c>
      <c r="F257" s="307">
        <v>83.19</v>
      </c>
      <c r="G257" s="307">
        <v>275.45400000000001</v>
      </c>
      <c r="H257" s="307">
        <v>2512.4189999999999</v>
      </c>
      <c r="I257" s="63">
        <v>39475.955000000002</v>
      </c>
      <c r="J257" s="308">
        <v>93100.881999999998</v>
      </c>
      <c r="K257" s="349">
        <v>27629.887999999999</v>
      </c>
      <c r="L257" s="307">
        <v>3509.2829999999999</v>
      </c>
      <c r="M257" s="307">
        <v>1863.8050000000001</v>
      </c>
      <c r="N257" s="307">
        <v>13181.996999999999</v>
      </c>
      <c r="O257" s="309">
        <v>26610.116000000002</v>
      </c>
      <c r="P257" s="35"/>
      <c r="T257" s="767"/>
      <c r="U257" s="767"/>
      <c r="V257" s="767"/>
      <c r="W257" s="748"/>
      <c r="X257" s="784"/>
      <c r="AE257" s="764"/>
      <c r="AF257" s="60"/>
      <c r="AG257" s="761"/>
      <c r="AH257" s="761"/>
      <c r="AI257" s="761"/>
      <c r="AJ257" s="761"/>
      <c r="AK257" s="758"/>
      <c r="AL257" s="61"/>
      <c r="AM257" s="61"/>
      <c r="AN257" s="61"/>
      <c r="AO257" s="61"/>
      <c r="AP257" s="61"/>
      <c r="AQ257" s="5"/>
      <c r="AR257" s="61"/>
      <c r="AS257" s="61"/>
      <c r="AT257" s="61"/>
      <c r="AU257" s="61"/>
      <c r="AV257" s="61"/>
      <c r="AW257" s="5"/>
      <c r="AX257" s="767"/>
      <c r="AY257" s="767"/>
      <c r="AZ257" s="767"/>
      <c r="BA257" s="493"/>
      <c r="BB257" s="748"/>
      <c r="BC257" s="758"/>
      <c r="BD257" s="761"/>
      <c r="BE257" s="761"/>
      <c r="BF257" s="761"/>
      <c r="BG257" s="761"/>
      <c r="BH257" s="761"/>
      <c r="BI257" s="758"/>
      <c r="BJ257" s="788"/>
      <c r="BK257" s="762"/>
      <c r="BL257" s="773"/>
      <c r="BM257" s="748"/>
      <c r="BN257" s="758"/>
      <c r="BO257" s="758"/>
      <c r="BP257" s="773"/>
      <c r="BQ257" s="762"/>
      <c r="BR257" s="773"/>
      <c r="BS257" s="748"/>
      <c r="BT257" s="767"/>
      <c r="BU257" s="767"/>
      <c r="BV257" s="773"/>
      <c r="BW257" s="762"/>
      <c r="BX257" s="773"/>
      <c r="BY257" s="773"/>
      <c r="BZ257" s="773"/>
      <c r="CA257" s="764"/>
      <c r="CB257" s="773"/>
      <c r="CC257" s="762"/>
      <c r="CD257" s="766"/>
      <c r="CE257" s="766"/>
      <c r="CF257" s="766"/>
      <c r="CG257" s="758"/>
      <c r="CH257" s="755"/>
      <c r="CI257" s="238"/>
      <c r="CJ257" s="5"/>
      <c r="CK257" s="5"/>
      <c r="CL257" s="5"/>
      <c r="CM257" s="5"/>
    </row>
    <row r="258" spans="1:106" ht="17.25" customHeight="1" x14ac:dyDescent="0.15">
      <c r="A258" s="36" t="s">
        <v>40</v>
      </c>
      <c r="B258" s="310" t="s">
        <v>240</v>
      </c>
      <c r="C258" s="311">
        <f>C257/C256</f>
        <v>249.12831128938322</v>
      </c>
      <c r="D258" s="312">
        <v>296</v>
      </c>
      <c r="E258" s="313">
        <v>377</v>
      </c>
      <c r="F258" s="313">
        <v>170</v>
      </c>
      <c r="G258" s="313">
        <v>332</v>
      </c>
      <c r="H258" s="313">
        <v>446</v>
      </c>
      <c r="I258" s="281">
        <v>386</v>
      </c>
      <c r="J258" s="313">
        <v>244</v>
      </c>
      <c r="K258" s="350">
        <v>175</v>
      </c>
      <c r="L258" s="313">
        <v>136</v>
      </c>
      <c r="M258" s="313">
        <v>160</v>
      </c>
      <c r="N258" s="313">
        <v>264</v>
      </c>
      <c r="O258" s="314">
        <v>256</v>
      </c>
      <c r="P258" s="35"/>
      <c r="S258" s="784"/>
      <c r="T258" s="767"/>
      <c r="U258" s="767"/>
      <c r="V258" s="767"/>
      <c r="W258" s="748"/>
      <c r="X258" s="748"/>
      <c r="Y258" s="787"/>
      <c r="AE258" s="748"/>
      <c r="AF258" s="761"/>
      <c r="AG258" s="761"/>
      <c r="AH258" s="761"/>
      <c r="AI258" s="761"/>
      <c r="AJ258" s="761"/>
      <c r="AK258" s="758"/>
      <c r="AL258" s="61"/>
      <c r="AM258" s="61"/>
      <c r="AN258" s="61"/>
      <c r="AO258" s="61"/>
      <c r="AP258" s="61"/>
      <c r="AQ258" s="5"/>
      <c r="AR258" s="61"/>
      <c r="AS258" s="61"/>
      <c r="AT258" s="61"/>
      <c r="AU258" s="61"/>
      <c r="AV258" s="61"/>
      <c r="AW258" s="5"/>
      <c r="AX258" s="779"/>
      <c r="AY258" s="765"/>
      <c r="AZ258" s="60"/>
      <c r="BA258" s="790"/>
      <c r="BB258" s="748"/>
      <c r="BC258" s="758"/>
      <c r="BD258" s="788"/>
      <c r="BE258" s="765"/>
      <c r="BF258" s="790"/>
      <c r="BG258" s="768"/>
      <c r="BH258" s="790"/>
      <c r="BI258" s="748"/>
      <c r="BJ258" s="761"/>
      <c r="BK258" s="761"/>
      <c r="BL258" s="761"/>
      <c r="BM258" s="761"/>
      <c r="BN258" s="761"/>
      <c r="BO258" s="758"/>
      <c r="BP258" s="767"/>
      <c r="BQ258" s="767"/>
      <c r="BR258" s="767"/>
      <c r="BS258" s="773"/>
      <c r="BT258" s="748"/>
      <c r="BU258" s="767"/>
      <c r="BV258" s="760"/>
      <c r="BW258" s="760"/>
      <c r="BX258" s="760"/>
      <c r="BY258" s="760"/>
      <c r="BZ258" s="760"/>
      <c r="CA258" s="764"/>
      <c r="CB258" s="773"/>
      <c r="CC258" s="762"/>
      <c r="CD258" s="766"/>
      <c r="CE258" s="766"/>
      <c r="CF258" s="766"/>
      <c r="CG258" s="748"/>
      <c r="CH258" s="755"/>
      <c r="CK258" s="59"/>
      <c r="CL258" s="59"/>
    </row>
    <row r="259" spans="1:106" s="41" customFormat="1" ht="17.25" customHeight="1" x14ac:dyDescent="0.15">
      <c r="A259" s="750" t="s">
        <v>41</v>
      </c>
      <c r="B259" s="315" t="s">
        <v>239</v>
      </c>
      <c r="C259" s="305">
        <f>SUM(D259:O259)</f>
        <v>2156.5800000000004</v>
      </c>
      <c r="D259" s="306">
        <v>8.99</v>
      </c>
      <c r="E259" s="333">
        <v>4.51</v>
      </c>
      <c r="F259" s="308">
        <v>9.08</v>
      </c>
      <c r="G259" s="308">
        <v>0.25</v>
      </c>
      <c r="H259" s="308">
        <v>10.406000000000001</v>
      </c>
      <c r="I259" s="497">
        <v>248.05600000000001</v>
      </c>
      <c r="J259" s="308">
        <v>1284.941</v>
      </c>
      <c r="K259" s="349">
        <v>536.57299999999998</v>
      </c>
      <c r="L259" s="308">
        <v>50.445</v>
      </c>
      <c r="M259" s="308">
        <v>0.8</v>
      </c>
      <c r="N259" s="308">
        <v>2.149</v>
      </c>
      <c r="O259" s="326">
        <v>0.38</v>
      </c>
      <c r="P259" s="35"/>
      <c r="Q259" s="2"/>
      <c r="R259" s="55"/>
      <c r="S259" s="780"/>
      <c r="T259" s="767"/>
      <c r="U259" s="767"/>
      <c r="V259" s="767"/>
      <c r="W259" s="748"/>
      <c r="X259" s="748"/>
      <c r="Y259" s="758"/>
      <c r="Z259" s="761"/>
      <c r="AA259" s="761"/>
      <c r="AB259" s="761"/>
      <c r="AC259" s="761"/>
      <c r="AD259" s="761"/>
      <c r="AE259" s="758"/>
      <c r="AF259" s="761"/>
      <c r="AG259" s="761"/>
      <c r="AH259" s="761"/>
      <c r="AI259" s="761"/>
      <c r="AJ259" s="761"/>
      <c r="AK259" s="748"/>
      <c r="AL259" s="61"/>
      <c r="AM259" s="61"/>
      <c r="AN259" s="61"/>
      <c r="AO259" s="61"/>
      <c r="AP259" s="61"/>
      <c r="AQ259" s="796"/>
      <c r="AR259" s="61"/>
      <c r="AS259" s="61"/>
      <c r="AT259" s="61"/>
      <c r="AU259" s="61"/>
      <c r="AV259" s="61"/>
      <c r="AW259" s="796"/>
      <c r="AX259" s="748"/>
      <c r="AY259" s="748"/>
      <c r="AZ259" s="493"/>
      <c r="BA259" s="60"/>
      <c r="BB259" s="790"/>
      <c r="BC259" s="755"/>
      <c r="BD259" s="748"/>
      <c r="BE259" s="748"/>
      <c r="BF259" s="493"/>
      <c r="BG259" s="493"/>
      <c r="BH259" s="768"/>
      <c r="BI259" s="758"/>
      <c r="BJ259" s="748"/>
      <c r="BK259" s="748"/>
      <c r="BL259" s="748"/>
      <c r="BM259" s="758"/>
      <c r="BN259" s="773"/>
      <c r="BO259" s="748"/>
      <c r="BP259" s="748"/>
      <c r="BQ259" s="748"/>
      <c r="BR259" s="748"/>
      <c r="BS259" s="767"/>
      <c r="BT259" s="773"/>
      <c r="BU259" s="748"/>
      <c r="BV259" s="773"/>
      <c r="BW259" s="762"/>
      <c r="BX259" s="773"/>
      <c r="BY259" s="773"/>
      <c r="BZ259" s="773"/>
      <c r="CA259" s="774"/>
      <c r="CB259" s="773"/>
      <c r="CC259" s="762"/>
      <c r="CD259" s="766"/>
      <c r="CE259" s="766"/>
      <c r="CF259" s="766"/>
      <c r="CG259" s="764"/>
      <c r="CH259" s="755"/>
      <c r="CI259" s="2"/>
      <c r="CJ259" s="2"/>
      <c r="CK259" s="59"/>
      <c r="CL259" s="59"/>
      <c r="CM259" s="2"/>
    </row>
    <row r="260" spans="1:106" s="41" customFormat="1" ht="17.25" customHeight="1" x14ac:dyDescent="0.15">
      <c r="A260" s="42" t="s">
        <v>42</v>
      </c>
      <c r="B260" s="304" t="s">
        <v>15</v>
      </c>
      <c r="C260" s="305">
        <f>SUM(D260:O260)</f>
        <v>209024.20799999998</v>
      </c>
      <c r="D260" s="306">
        <v>1960.74</v>
      </c>
      <c r="E260" s="333">
        <v>767.77200000000005</v>
      </c>
      <c r="F260" s="308">
        <v>1795.076</v>
      </c>
      <c r="G260" s="308">
        <v>59.750999999999998</v>
      </c>
      <c r="H260" s="308">
        <v>1444.1869999999999</v>
      </c>
      <c r="I260" s="497">
        <v>23980.993999999999</v>
      </c>
      <c r="J260" s="308">
        <v>117998.853</v>
      </c>
      <c r="K260" s="349">
        <v>56692.544000000002</v>
      </c>
      <c r="L260" s="308">
        <v>3972.1030000000001</v>
      </c>
      <c r="M260" s="308">
        <v>92.664000000000001</v>
      </c>
      <c r="N260" s="308">
        <v>225.18</v>
      </c>
      <c r="O260" s="326">
        <v>34.344000000000001</v>
      </c>
      <c r="P260" s="39"/>
      <c r="Q260" s="2"/>
      <c r="R260" s="55"/>
      <c r="S260" s="780"/>
      <c r="T260" s="767"/>
      <c r="U260" s="767"/>
      <c r="V260" s="767"/>
      <c r="W260" s="748"/>
      <c r="X260" s="748"/>
      <c r="Y260" s="758"/>
      <c r="Z260" s="761"/>
      <c r="AA260" s="761"/>
      <c r="AB260" s="761"/>
      <c r="AC260" s="761"/>
      <c r="AD260" s="761"/>
      <c r="AE260" s="758"/>
      <c r="AF260" s="761"/>
      <c r="AG260" s="761"/>
      <c r="AH260" s="761"/>
      <c r="AI260" s="761"/>
      <c r="AJ260" s="761"/>
      <c r="AK260" s="758"/>
      <c r="AL260" s="61"/>
      <c r="AM260" s="61"/>
      <c r="AN260" s="61"/>
      <c r="AO260" s="61"/>
      <c r="AP260" s="61"/>
      <c r="AQ260" s="5"/>
      <c r="AR260" s="61"/>
      <c r="AS260" s="61"/>
      <c r="AT260" s="61"/>
      <c r="AU260" s="61"/>
      <c r="AV260" s="61"/>
      <c r="AW260" s="5"/>
      <c r="AX260" s="748"/>
      <c r="AY260" s="748"/>
      <c r="AZ260" s="493"/>
      <c r="BA260" s="768"/>
      <c r="BB260" s="748"/>
      <c r="BC260" s="787"/>
      <c r="BD260" s="748"/>
      <c r="BE260" s="748"/>
      <c r="BF260" s="493"/>
      <c r="BG260" s="768"/>
      <c r="BH260" s="768"/>
      <c r="BI260" s="758"/>
      <c r="BJ260" s="788"/>
      <c r="BK260" s="762"/>
      <c r="BL260" s="773"/>
      <c r="BM260" s="748"/>
      <c r="BN260" s="758"/>
      <c r="BO260" s="758"/>
      <c r="BP260" s="769"/>
      <c r="BQ260" s="769"/>
      <c r="BR260" s="769"/>
      <c r="BS260" s="769"/>
      <c r="BT260" s="769"/>
      <c r="BU260" s="767"/>
      <c r="BV260" s="773"/>
      <c r="BW260" s="762"/>
      <c r="BX260" s="773"/>
      <c r="BY260" s="773"/>
      <c r="BZ260" s="773"/>
      <c r="CA260" s="764"/>
      <c r="CB260" s="773"/>
      <c r="CC260" s="762"/>
      <c r="CD260" s="766"/>
      <c r="CE260" s="766"/>
      <c r="CF260" s="766"/>
      <c r="CG260" s="758"/>
      <c r="CH260" s="755"/>
      <c r="CI260" s="2"/>
      <c r="CJ260" s="2"/>
      <c r="CK260" s="59"/>
      <c r="CL260" s="59"/>
    </row>
    <row r="261" spans="1:106" s="41" customFormat="1" ht="17.25" customHeight="1" x14ac:dyDescent="0.15">
      <c r="A261" s="43" t="s">
        <v>42</v>
      </c>
      <c r="B261" s="310" t="s">
        <v>240</v>
      </c>
      <c r="C261" s="311">
        <f>C260/C259</f>
        <v>96.923929555128936</v>
      </c>
      <c r="D261" s="312">
        <v>218</v>
      </c>
      <c r="E261" s="334">
        <v>170</v>
      </c>
      <c r="F261" s="313">
        <v>198</v>
      </c>
      <c r="G261" s="313">
        <v>239</v>
      </c>
      <c r="H261" s="313">
        <v>139</v>
      </c>
      <c r="I261" s="281">
        <v>97</v>
      </c>
      <c r="J261" s="313">
        <v>92</v>
      </c>
      <c r="K261" s="313">
        <v>106</v>
      </c>
      <c r="L261" s="313">
        <v>79</v>
      </c>
      <c r="M261" s="313">
        <v>116</v>
      </c>
      <c r="N261" s="313">
        <v>105</v>
      </c>
      <c r="O261" s="314">
        <v>90</v>
      </c>
      <c r="P261" s="39"/>
      <c r="Q261" s="2"/>
      <c r="S261" s="784"/>
      <c r="T261" s="767"/>
      <c r="U261" s="767"/>
      <c r="V261" s="767"/>
      <c r="W261" s="748"/>
      <c r="X261" s="748"/>
      <c r="Y261" s="787"/>
      <c r="Z261" s="761"/>
      <c r="AA261" s="761"/>
      <c r="AB261" s="761"/>
      <c r="AC261" s="761"/>
      <c r="AD261" s="761"/>
      <c r="AE261" s="748"/>
      <c r="AF261" s="761"/>
      <c r="AG261" s="761"/>
      <c r="AH261" s="761"/>
      <c r="AI261" s="761"/>
      <c r="AJ261" s="761"/>
      <c r="AK261" s="758"/>
      <c r="AL261" s="61"/>
      <c r="AM261" s="61"/>
      <c r="AN261" s="61"/>
      <c r="AO261" s="61"/>
      <c r="AP261" s="61"/>
      <c r="AQ261" s="5"/>
      <c r="AR261" s="61"/>
      <c r="AS261" s="61"/>
      <c r="AT261" s="61"/>
      <c r="AU261" s="61"/>
      <c r="AV261" s="61"/>
      <c r="AW261" s="5"/>
      <c r="AX261" s="748"/>
      <c r="AY261" s="748"/>
      <c r="AZ261" s="493"/>
      <c r="BA261" s="768"/>
      <c r="BB261" s="60"/>
      <c r="BC261" s="758"/>
      <c r="BD261" s="761"/>
      <c r="BE261" s="761"/>
      <c r="BF261" s="761"/>
      <c r="BG261" s="761"/>
      <c r="BH261" s="761"/>
      <c r="BI261" s="748"/>
      <c r="BJ261" s="758"/>
      <c r="BK261" s="758"/>
      <c r="BL261" s="758"/>
      <c r="BM261" s="748"/>
      <c r="BN261" s="748"/>
      <c r="BO261" s="758"/>
      <c r="BP261" s="767"/>
      <c r="BQ261" s="767"/>
      <c r="BR261" s="767"/>
      <c r="BS261" s="773"/>
      <c r="BT261" s="748"/>
      <c r="BU261" s="767"/>
      <c r="BV261" s="773"/>
      <c r="BW261" s="762"/>
      <c r="BX261" s="766"/>
      <c r="BY261" s="766"/>
      <c r="BZ261" s="766"/>
      <c r="CA261" s="764"/>
      <c r="CB261" s="773"/>
      <c r="CC261" s="762"/>
      <c r="CD261" s="766"/>
      <c r="CE261" s="766"/>
      <c r="CF261" s="766"/>
      <c r="CG261" s="758"/>
      <c r="CH261" s="755"/>
      <c r="CI261" s="2"/>
      <c r="CJ261" s="2"/>
    </row>
    <row r="262" spans="1:106" ht="17.25" customHeight="1" x14ac:dyDescent="0.15">
      <c r="A262" s="37" t="s">
        <v>43</v>
      </c>
      <c r="B262" s="315" t="s">
        <v>239</v>
      </c>
      <c r="C262" s="305">
        <f>SUM(D262:O262)</f>
        <v>11514.479000000001</v>
      </c>
      <c r="D262" s="306">
        <v>1170.9169999999999</v>
      </c>
      <c r="E262" s="307">
        <v>1218.7090000000001</v>
      </c>
      <c r="F262" s="307">
        <v>1047.8879999999999</v>
      </c>
      <c r="G262" s="307">
        <v>854.60400000000004</v>
      </c>
      <c r="H262" s="307">
        <v>554.06200000000001</v>
      </c>
      <c r="I262" s="63">
        <v>554.56899999999996</v>
      </c>
      <c r="J262" s="308">
        <v>503.43</v>
      </c>
      <c r="K262" s="349">
        <v>573.822</v>
      </c>
      <c r="L262" s="307">
        <v>1230.163</v>
      </c>
      <c r="M262" s="307">
        <v>1168.0920000000001</v>
      </c>
      <c r="N262" s="307">
        <v>1060.722</v>
      </c>
      <c r="O262" s="309">
        <v>1577.501</v>
      </c>
      <c r="P262" s="39"/>
      <c r="R262" s="55"/>
      <c r="T262" s="779"/>
      <c r="U262" s="765"/>
      <c r="V262" s="60"/>
      <c r="W262" s="748"/>
      <c r="X262" s="748"/>
      <c r="AE262" s="758"/>
      <c r="AF262" s="761"/>
      <c r="AG262" s="761"/>
      <c r="AH262" s="761"/>
      <c r="AI262" s="761"/>
      <c r="AJ262" s="761"/>
      <c r="AK262" s="748"/>
      <c r="AL262" s="61"/>
      <c r="AM262" s="61"/>
      <c r="AN262" s="61"/>
      <c r="AO262" s="61"/>
      <c r="AP262" s="61"/>
      <c r="AQ262" s="796"/>
      <c r="AR262" s="748"/>
      <c r="AS262" s="748"/>
      <c r="AT262" s="493"/>
      <c r="AU262" s="748"/>
      <c r="AV262" s="767"/>
      <c r="AW262" s="758"/>
      <c r="AX262" s="761"/>
      <c r="AY262" s="761"/>
      <c r="AZ262" s="761"/>
      <c r="BA262" s="761"/>
      <c r="BB262" s="761"/>
      <c r="BC262" s="748"/>
      <c r="BD262" s="748"/>
      <c r="BE262" s="748"/>
      <c r="BF262" s="748"/>
      <c r="BG262" s="767"/>
      <c r="BH262" s="773"/>
      <c r="BI262" s="748"/>
      <c r="BJ262" s="773"/>
      <c r="BK262" s="762"/>
      <c r="BL262" s="773"/>
      <c r="BM262" s="773"/>
      <c r="BN262" s="773"/>
      <c r="BO262" s="758"/>
      <c r="BP262" s="755"/>
      <c r="BQ262" s="755"/>
      <c r="BR262" s="755"/>
      <c r="BS262" s="755"/>
      <c r="BT262" s="755"/>
      <c r="BU262" s="755"/>
      <c r="BV262" s="755"/>
    </row>
    <row r="263" spans="1:106" ht="17.25" customHeight="1" x14ac:dyDescent="0.15">
      <c r="A263" s="34" t="s">
        <v>43</v>
      </c>
      <c r="B263" s="304" t="s">
        <v>15</v>
      </c>
      <c r="C263" s="305">
        <f>SUM(D263:O263)</f>
        <v>3194483.2210000004</v>
      </c>
      <c r="D263" s="306">
        <v>319123.614</v>
      </c>
      <c r="E263" s="307">
        <v>332183.38299999997</v>
      </c>
      <c r="F263" s="307">
        <v>307502.83299999998</v>
      </c>
      <c r="G263" s="307">
        <v>248903.78099999999</v>
      </c>
      <c r="H263" s="307">
        <v>182012.41099999999</v>
      </c>
      <c r="I263" s="63">
        <v>179068.31700000001</v>
      </c>
      <c r="J263" s="308">
        <v>140492.78400000001</v>
      </c>
      <c r="K263" s="349">
        <v>150004.09099999999</v>
      </c>
      <c r="L263" s="307">
        <v>338896.70400000003</v>
      </c>
      <c r="M263" s="307">
        <v>322720.77100000001</v>
      </c>
      <c r="N263" s="307">
        <v>270945.467</v>
      </c>
      <c r="O263" s="309">
        <v>402629.065</v>
      </c>
      <c r="P263" s="35"/>
      <c r="R263" s="55"/>
      <c r="T263" s="780"/>
      <c r="U263" s="780"/>
      <c r="V263" s="780"/>
      <c r="W263" s="767"/>
      <c r="X263" s="748"/>
      <c r="AE263" s="758"/>
      <c r="AF263" s="761"/>
      <c r="AG263" s="762"/>
      <c r="AH263" s="763"/>
      <c r="AI263" s="763"/>
      <c r="AJ263" s="763"/>
      <c r="AK263" s="758"/>
      <c r="AL263" s="761"/>
      <c r="AM263" s="761"/>
      <c r="AN263" s="761"/>
      <c r="AO263" s="761"/>
      <c r="AP263" s="761"/>
      <c r="AQ263" s="758"/>
      <c r="AR263" s="61"/>
      <c r="AS263" s="61"/>
      <c r="AT263" s="61"/>
      <c r="AU263" s="61"/>
      <c r="AV263" s="61"/>
      <c r="AW263" s="5"/>
      <c r="AX263" s="61"/>
      <c r="AY263" s="61"/>
      <c r="AZ263" s="61"/>
      <c r="BA263" s="61"/>
      <c r="BB263" s="61"/>
      <c r="BC263" s="5"/>
      <c r="BD263" s="767"/>
      <c r="BE263" s="767"/>
      <c r="BF263" s="768"/>
      <c r="BG263" s="60"/>
      <c r="BH263" s="60"/>
      <c r="BI263" s="787"/>
      <c r="BJ263" s="761"/>
      <c r="BK263" s="761"/>
      <c r="BL263" s="761"/>
      <c r="BM263" s="761"/>
      <c r="BN263" s="761"/>
      <c r="BO263" s="758"/>
      <c r="BP263" s="767"/>
      <c r="BQ263" s="767"/>
      <c r="BR263" s="767"/>
      <c r="BS263" s="767"/>
      <c r="BT263" s="748"/>
      <c r="BU263" s="767"/>
      <c r="BV263" s="773"/>
      <c r="BW263" s="762"/>
      <c r="BX263" s="773"/>
      <c r="BY263" s="773"/>
      <c r="BZ263" s="773"/>
      <c r="CA263" s="764"/>
      <c r="CB263" s="773"/>
      <c r="CC263" s="762"/>
      <c r="CD263" s="766"/>
      <c r="CE263" s="766"/>
      <c r="CF263" s="766"/>
      <c r="CG263" s="758"/>
      <c r="CH263" s="758"/>
      <c r="CI263" s="5"/>
      <c r="CJ263" s="5"/>
      <c r="CK263" s="5"/>
      <c r="CL263" s="5"/>
      <c r="CN263" s="5"/>
      <c r="CO263" s="61"/>
      <c r="CP263" s="59"/>
      <c r="CQ263" s="59"/>
      <c r="CR263" s="59"/>
      <c r="CW263" s="3"/>
      <c r="CX263" s="59"/>
      <c r="CY263" s="59"/>
      <c r="CZ263" s="59"/>
    </row>
    <row r="264" spans="1:106" ht="17.25" customHeight="1" x14ac:dyDescent="0.15">
      <c r="A264" s="36" t="s">
        <v>43</v>
      </c>
      <c r="B264" s="310" t="s">
        <v>240</v>
      </c>
      <c r="C264" s="311">
        <f>C263/C262</f>
        <v>277.43185088964947</v>
      </c>
      <c r="D264" s="312">
        <v>273</v>
      </c>
      <c r="E264" s="313">
        <v>273</v>
      </c>
      <c r="F264" s="313">
        <v>293</v>
      </c>
      <c r="G264" s="313">
        <v>291</v>
      </c>
      <c r="H264" s="313">
        <v>329</v>
      </c>
      <c r="I264" s="281">
        <v>323</v>
      </c>
      <c r="J264" s="313">
        <v>279</v>
      </c>
      <c r="K264" s="350">
        <v>261</v>
      </c>
      <c r="L264" s="313">
        <v>275</v>
      </c>
      <c r="M264" s="313">
        <v>276</v>
      </c>
      <c r="N264" s="313">
        <v>255</v>
      </c>
      <c r="O264" s="314">
        <v>255</v>
      </c>
      <c r="P264" s="35"/>
      <c r="R264" s="55"/>
      <c r="S264" s="784"/>
      <c r="T264" s="784"/>
      <c r="U264" s="784"/>
      <c r="V264" s="784"/>
      <c r="W264" s="780"/>
      <c r="X264" s="748"/>
      <c r="Y264" s="787"/>
      <c r="AE264" s="748"/>
      <c r="AF264" s="748"/>
      <c r="AG264" s="748"/>
      <c r="AH264" s="748"/>
      <c r="AI264" s="748"/>
      <c r="AJ264" s="763"/>
      <c r="AK264" s="758"/>
      <c r="AL264" s="761"/>
      <c r="AM264" s="761"/>
      <c r="AN264" s="761"/>
      <c r="AO264" s="761"/>
      <c r="AP264" s="761"/>
      <c r="AQ264" s="758"/>
      <c r="AR264" s="61"/>
      <c r="AS264" s="61"/>
      <c r="AT264" s="61"/>
      <c r="AU264" s="61"/>
      <c r="AV264" s="61"/>
      <c r="AW264" s="5"/>
      <c r="AX264" s="61"/>
      <c r="AY264" s="61"/>
      <c r="AZ264" s="61"/>
      <c r="BA264" s="61"/>
      <c r="BB264" s="61"/>
      <c r="BC264" s="796"/>
      <c r="BD264" s="779"/>
      <c r="BE264" s="765"/>
      <c r="BF264" s="60"/>
      <c r="BG264" s="768"/>
      <c r="BH264" s="493"/>
      <c r="BI264" s="758"/>
      <c r="BJ264" s="761"/>
      <c r="BK264" s="761"/>
      <c r="BL264" s="761"/>
      <c r="BM264" s="761"/>
      <c r="BN264" s="761"/>
      <c r="BO264" s="748"/>
      <c r="BP264" s="758"/>
      <c r="BQ264" s="758"/>
      <c r="BR264" s="758"/>
      <c r="BS264" s="758"/>
      <c r="BT264" s="748"/>
      <c r="BU264" s="758"/>
      <c r="BV264" s="748"/>
      <c r="BW264" s="748"/>
      <c r="BX264" s="748"/>
      <c r="BY264" s="767"/>
      <c r="BZ264" s="767"/>
      <c r="CA264" s="767"/>
      <c r="CB264" s="761"/>
      <c r="CC264" s="761"/>
      <c r="CD264" s="761"/>
      <c r="CE264" s="761"/>
      <c r="CF264" s="761"/>
      <c r="CG264" s="764"/>
      <c r="CH264" s="773"/>
      <c r="CI264" s="762"/>
      <c r="CJ264" s="766"/>
      <c r="CK264" s="766"/>
      <c r="CL264" s="766"/>
      <c r="CM264" s="748"/>
      <c r="CN264" s="758"/>
      <c r="CO264" s="5"/>
      <c r="CP264" s="5"/>
      <c r="CQ264" s="59"/>
      <c r="CR264" s="5"/>
      <c r="CS264" s="5"/>
      <c r="CT264" s="5"/>
      <c r="CX264" s="3"/>
      <c r="CY264" s="59"/>
      <c r="CZ264" s="59"/>
      <c r="DA264" s="59"/>
    </row>
    <row r="265" spans="1:106" ht="17.25" customHeight="1" x14ac:dyDescent="0.15">
      <c r="A265" s="37" t="s">
        <v>44</v>
      </c>
      <c r="B265" s="315" t="s">
        <v>239</v>
      </c>
      <c r="C265" s="305">
        <f>SUM(D265:O265)</f>
        <v>457.65399999999994</v>
      </c>
      <c r="D265" s="306">
        <v>0</v>
      </c>
      <c r="E265" s="307">
        <v>0</v>
      </c>
      <c r="F265" s="307">
        <v>0</v>
      </c>
      <c r="G265" s="307">
        <v>8.0500000000000007</v>
      </c>
      <c r="H265" s="307">
        <v>68.462999999999994</v>
      </c>
      <c r="I265" s="63">
        <v>219.345</v>
      </c>
      <c r="J265" s="308">
        <v>153.22999999999999</v>
      </c>
      <c r="K265" s="349">
        <v>7.61</v>
      </c>
      <c r="L265" s="307">
        <v>0</v>
      </c>
      <c r="M265" s="307">
        <v>0.14499999999999999</v>
      </c>
      <c r="N265" s="307">
        <v>0.42599999999999999</v>
      </c>
      <c r="O265" s="309">
        <v>0.38500000000000001</v>
      </c>
      <c r="P265" s="35"/>
      <c r="R265" s="55"/>
      <c r="T265" s="767"/>
      <c r="U265" s="767"/>
      <c r="V265" s="767"/>
      <c r="W265" s="784"/>
      <c r="X265" s="780"/>
      <c r="AE265" s="758"/>
      <c r="AF265" s="761"/>
      <c r="AG265" s="762"/>
      <c r="AH265" s="763"/>
      <c r="AI265" s="767"/>
      <c r="AJ265" s="748"/>
      <c r="AK265" s="748"/>
      <c r="AL265" s="761"/>
      <c r="AM265" s="761"/>
      <c r="AN265" s="761"/>
      <c r="AO265" s="761"/>
      <c r="AP265" s="761"/>
      <c r="AQ265" s="748"/>
      <c r="AR265" s="61"/>
      <c r="AS265" s="61"/>
      <c r="AT265" s="61"/>
      <c r="AU265" s="61"/>
      <c r="AV265" s="61"/>
      <c r="AW265" s="796"/>
      <c r="AX265" s="61"/>
      <c r="AY265" s="61"/>
      <c r="AZ265" s="61"/>
      <c r="BA265" s="61"/>
      <c r="BB265" s="61"/>
      <c r="BC265" s="5"/>
      <c r="BD265" s="748"/>
      <c r="BE265" s="748"/>
      <c r="BF265" s="748"/>
      <c r="BG265" s="60"/>
      <c r="BH265" s="60"/>
      <c r="BI265" s="758"/>
      <c r="BJ265" s="761"/>
      <c r="BK265" s="761"/>
      <c r="BL265" s="761"/>
      <c r="BM265" s="761"/>
      <c r="BN265" s="761"/>
      <c r="BO265" s="758"/>
      <c r="BP265" s="788"/>
      <c r="BQ265" s="762"/>
      <c r="BR265" s="773"/>
      <c r="BS265" s="748"/>
      <c r="BT265" s="767"/>
      <c r="BU265" s="748"/>
      <c r="BV265" s="773"/>
      <c r="BW265" s="762"/>
      <c r="BX265" s="773"/>
      <c r="BY265" s="773"/>
      <c r="BZ265" s="773"/>
      <c r="CA265" s="774"/>
      <c r="CB265" s="773"/>
      <c r="CC265" s="762"/>
      <c r="CD265" s="766"/>
      <c r="CE265" s="766"/>
      <c r="CF265" s="766"/>
      <c r="CG265" s="758"/>
      <c r="CH265" s="755"/>
      <c r="CI265" s="238"/>
      <c r="CJ265" s="5"/>
      <c r="CK265" s="5"/>
      <c r="CL265" s="5"/>
      <c r="CM265" s="5"/>
      <c r="CN265" s="58"/>
      <c r="CO265" s="61"/>
      <c r="CP265" s="59"/>
      <c r="CQ265" s="59"/>
      <c r="CR265" s="59"/>
      <c r="CW265" s="58"/>
    </row>
    <row r="266" spans="1:106" ht="17.25" customHeight="1" x14ac:dyDescent="0.15">
      <c r="A266" s="34" t="s">
        <v>44</v>
      </c>
      <c r="B266" s="304" t="s">
        <v>15</v>
      </c>
      <c r="C266" s="305">
        <f>SUM(D266:O266)</f>
        <v>84269.813999999998</v>
      </c>
      <c r="D266" s="306">
        <v>0</v>
      </c>
      <c r="E266" s="307">
        <v>0</v>
      </c>
      <c r="F266" s="307">
        <v>0</v>
      </c>
      <c r="G266" s="307">
        <v>2141.424</v>
      </c>
      <c r="H266" s="307">
        <v>16811.331999999999</v>
      </c>
      <c r="I266" s="63">
        <v>41373.211000000003</v>
      </c>
      <c r="J266" s="308">
        <v>22753.384999999998</v>
      </c>
      <c r="K266" s="349">
        <v>839.48400000000004</v>
      </c>
      <c r="L266" s="307">
        <v>0</v>
      </c>
      <c r="M266" s="307">
        <v>65.772000000000006</v>
      </c>
      <c r="N266" s="307">
        <v>163.13399999999999</v>
      </c>
      <c r="O266" s="309">
        <v>122.072</v>
      </c>
      <c r="P266" s="35"/>
      <c r="R266" s="55"/>
      <c r="T266" s="780"/>
      <c r="U266" s="780"/>
      <c r="V266" s="780"/>
      <c r="W266" s="748"/>
      <c r="X266" s="784"/>
      <c r="AE266" s="748"/>
      <c r="AF266" s="761"/>
      <c r="AG266" s="762"/>
      <c r="AH266" s="763"/>
      <c r="AI266" s="763"/>
      <c r="AJ266" s="763"/>
      <c r="AK266" s="758"/>
      <c r="AL266" s="761"/>
      <c r="AM266" s="761"/>
      <c r="AN266" s="761"/>
      <c r="AO266" s="761"/>
      <c r="AP266" s="761"/>
      <c r="AQ266" s="758"/>
      <c r="AR266" s="61"/>
      <c r="AS266" s="61"/>
      <c r="AT266" s="61"/>
      <c r="AU266" s="61"/>
      <c r="AV266" s="61"/>
      <c r="AW266" s="5"/>
      <c r="AX266" s="576"/>
      <c r="AY266" s="576"/>
      <c r="AZ266" s="586"/>
      <c r="BA266" s="56"/>
      <c r="BB266" s="56"/>
      <c r="BC266" s="5"/>
      <c r="BD266" s="767"/>
      <c r="BE266" s="767"/>
      <c r="BF266" s="767"/>
      <c r="BG266" s="748"/>
      <c r="BH266" s="767"/>
      <c r="BI266" s="755"/>
      <c r="BJ266" s="761"/>
      <c r="BK266" s="761"/>
      <c r="BL266" s="761"/>
      <c r="BM266" s="761"/>
      <c r="BN266" s="761"/>
      <c r="BO266" s="758"/>
      <c r="BP266" s="767"/>
      <c r="BQ266" s="767"/>
      <c r="BR266" s="767"/>
      <c r="BS266" s="773"/>
      <c r="BT266" s="748"/>
      <c r="BU266" s="767"/>
      <c r="BV266" s="773"/>
      <c r="BW266" s="762"/>
      <c r="BX266" s="773"/>
      <c r="BY266" s="773"/>
      <c r="BZ266" s="773"/>
      <c r="CA266" s="764"/>
      <c r="CB266" s="773"/>
      <c r="CC266" s="762"/>
      <c r="CD266" s="766"/>
      <c r="CE266" s="766"/>
      <c r="CF266" s="766"/>
      <c r="CG266" s="758"/>
      <c r="CH266" s="755"/>
      <c r="CI266" s="238"/>
      <c r="CJ266" s="5"/>
      <c r="CK266" s="5"/>
      <c r="CL266" s="5"/>
      <c r="CM266" s="101"/>
      <c r="CN266" s="5"/>
      <c r="CW266" s="3"/>
    </row>
    <row r="267" spans="1:106" ht="17.25" customHeight="1" x14ac:dyDescent="0.15">
      <c r="A267" s="36" t="s">
        <v>44</v>
      </c>
      <c r="B267" s="310" t="s">
        <v>240</v>
      </c>
      <c r="C267" s="311">
        <f>C266/C265</f>
        <v>184.13433292399938</v>
      </c>
      <c r="D267" s="312">
        <v>0</v>
      </c>
      <c r="E267" s="313">
        <v>0</v>
      </c>
      <c r="F267" s="313">
        <v>0</v>
      </c>
      <c r="G267" s="313">
        <v>266</v>
      </c>
      <c r="H267" s="313">
        <v>246</v>
      </c>
      <c r="I267" s="281">
        <v>189</v>
      </c>
      <c r="J267" s="313">
        <v>148</v>
      </c>
      <c r="K267" s="350">
        <v>110</v>
      </c>
      <c r="L267" s="313">
        <v>0</v>
      </c>
      <c r="M267" s="313">
        <v>454</v>
      </c>
      <c r="N267" s="313">
        <v>383</v>
      </c>
      <c r="O267" s="314">
        <v>317</v>
      </c>
      <c r="P267" s="35"/>
      <c r="R267" s="55"/>
      <c r="S267" s="784"/>
      <c r="T267" s="784"/>
      <c r="U267" s="784"/>
      <c r="V267" s="784"/>
      <c r="W267" s="780"/>
      <c r="X267" s="748"/>
      <c r="Y267" s="787"/>
      <c r="AE267" s="758"/>
      <c r="AF267" s="767"/>
      <c r="AG267" s="767"/>
      <c r="AH267" s="767"/>
      <c r="AI267" s="748"/>
      <c r="AJ267" s="763"/>
      <c r="AK267" s="758"/>
      <c r="AL267" s="761"/>
      <c r="AM267" s="761"/>
      <c r="AN267" s="761"/>
      <c r="AO267" s="761"/>
      <c r="AP267" s="761"/>
      <c r="AQ267" s="758"/>
      <c r="AR267" s="576"/>
      <c r="AS267" s="576"/>
      <c r="AT267" s="586"/>
      <c r="AU267" s="567"/>
      <c r="AV267" s="567"/>
      <c r="AW267" s="5"/>
      <c r="AX267" s="61"/>
      <c r="AY267" s="61"/>
      <c r="AZ267" s="61"/>
      <c r="BA267" s="61"/>
      <c r="BB267" s="61"/>
      <c r="BC267" s="796"/>
      <c r="BD267" s="767"/>
      <c r="BE267" s="767"/>
      <c r="BF267" s="767"/>
      <c r="BG267" s="767"/>
      <c r="BH267" s="60"/>
      <c r="BI267" s="758"/>
      <c r="BJ267" s="761"/>
      <c r="BK267" s="761"/>
      <c r="BL267" s="761"/>
      <c r="BM267" s="761"/>
      <c r="BN267" s="761"/>
      <c r="BO267" s="767"/>
      <c r="BP267" s="773"/>
      <c r="BQ267" s="762"/>
      <c r="BR267" s="773"/>
      <c r="BS267" s="773"/>
      <c r="BT267" s="773"/>
      <c r="BU267" s="764"/>
      <c r="BV267" s="773"/>
      <c r="BW267" s="762"/>
      <c r="BX267" s="766"/>
      <c r="BY267" s="766"/>
      <c r="BZ267" s="766"/>
      <c r="CA267" s="748"/>
      <c r="CB267" s="755"/>
      <c r="CC267" s="238"/>
      <c r="CD267" s="59"/>
      <c r="CE267" s="5"/>
      <c r="CF267" s="5"/>
      <c r="CG267" s="5"/>
      <c r="CH267" s="5"/>
      <c r="CI267" s="61"/>
      <c r="CJ267" s="59"/>
      <c r="CK267" s="59"/>
      <c r="CL267" s="59"/>
      <c r="CQ267" s="3"/>
      <c r="CR267" s="59"/>
      <c r="CS267" s="59"/>
      <c r="CT267" s="59"/>
      <c r="CZ267" s="59"/>
      <c r="DA267" s="59"/>
      <c r="DB267" s="59"/>
    </row>
    <row r="268" spans="1:106" ht="17.25" customHeight="1" x14ac:dyDescent="0.15">
      <c r="A268" s="37" t="s">
        <v>45</v>
      </c>
      <c r="B268" s="315" t="s">
        <v>239</v>
      </c>
      <c r="C268" s="305">
        <f>SUM(D268:O268)</f>
        <v>7234.4850000000006</v>
      </c>
      <c r="D268" s="306">
        <v>597.27599999999995</v>
      </c>
      <c r="E268" s="307">
        <v>528.53399999999999</v>
      </c>
      <c r="F268" s="349">
        <v>432.55799999999999</v>
      </c>
      <c r="G268" s="307">
        <v>264.38600000000002</v>
      </c>
      <c r="H268" s="307">
        <v>154.05099999999999</v>
      </c>
      <c r="I268" s="63">
        <v>76.025999999999996</v>
      </c>
      <c r="J268" s="308">
        <v>187.708</v>
      </c>
      <c r="K268" s="349">
        <v>576.01</v>
      </c>
      <c r="L268" s="307">
        <v>973.90300000000002</v>
      </c>
      <c r="M268" s="307">
        <v>1042.7080000000001</v>
      </c>
      <c r="N268" s="307">
        <v>1029.5999999999999</v>
      </c>
      <c r="O268" s="309">
        <v>1371.7249999999999</v>
      </c>
      <c r="P268" s="35"/>
      <c r="R268" s="55"/>
      <c r="T268" s="767"/>
      <c r="U268" s="767"/>
      <c r="V268" s="767"/>
      <c r="W268" s="784"/>
      <c r="X268" s="780"/>
      <c r="AE268" s="748"/>
      <c r="AF268" s="761"/>
      <c r="AG268" s="762"/>
      <c r="AH268" s="763"/>
      <c r="AI268" s="767"/>
      <c r="AJ268" s="748"/>
      <c r="AK268" s="748"/>
      <c r="AL268" s="761"/>
      <c r="AM268" s="761"/>
      <c r="AN268" s="761"/>
      <c r="AO268" s="761"/>
      <c r="AP268" s="761"/>
      <c r="AQ268" s="748"/>
      <c r="AR268" s="796"/>
      <c r="AS268" s="796"/>
      <c r="AT268" s="796"/>
      <c r="AU268" s="576"/>
      <c r="AV268" s="797"/>
      <c r="AW268" s="796"/>
      <c r="AX268" s="576"/>
      <c r="AY268" s="576"/>
      <c r="AZ268" s="576"/>
      <c r="BA268" s="567"/>
      <c r="BB268" s="796"/>
      <c r="BC268" s="5"/>
      <c r="BD268" s="767"/>
      <c r="BE268" s="767"/>
      <c r="BF268" s="768"/>
      <c r="BG268" s="768"/>
      <c r="BH268" s="768"/>
      <c r="BI268" s="758"/>
      <c r="BJ268" s="761"/>
      <c r="BK268" s="761"/>
      <c r="BL268" s="761"/>
      <c r="BM268" s="761"/>
      <c r="BN268" s="761"/>
      <c r="BO268" s="774"/>
      <c r="BP268" s="773"/>
      <c r="BQ268" s="762"/>
      <c r="BR268" s="766"/>
      <c r="BS268" s="766"/>
      <c r="BT268" s="766"/>
      <c r="BU268" s="758"/>
      <c r="BV268" s="758"/>
      <c r="CA268" s="57"/>
      <c r="CI268" s="59"/>
    </row>
    <row r="269" spans="1:106" ht="17.25" customHeight="1" x14ac:dyDescent="0.15">
      <c r="A269" s="34" t="s">
        <v>45</v>
      </c>
      <c r="B269" s="304" t="s">
        <v>15</v>
      </c>
      <c r="C269" s="305">
        <f>SUM(D269:O269)</f>
        <v>3241887.1719999993</v>
      </c>
      <c r="D269" s="306">
        <v>317527.73800000001</v>
      </c>
      <c r="E269" s="307">
        <v>345289.19500000001</v>
      </c>
      <c r="F269" s="307">
        <v>292964.576</v>
      </c>
      <c r="G269" s="307">
        <v>243171.45199999999</v>
      </c>
      <c r="H269" s="307">
        <v>150615.12299999999</v>
      </c>
      <c r="I269" s="63">
        <v>116530.90300000001</v>
      </c>
      <c r="J269" s="308">
        <v>139929.87100000001</v>
      </c>
      <c r="K269" s="349">
        <v>243783.65599999999</v>
      </c>
      <c r="L269" s="307">
        <v>365726.67599999998</v>
      </c>
      <c r="M269" s="307">
        <v>309192.97700000001</v>
      </c>
      <c r="N269" s="307">
        <v>290547.78899999999</v>
      </c>
      <c r="O269" s="309">
        <v>426607.21600000001</v>
      </c>
      <c r="P269" s="35"/>
      <c r="Q269" s="59"/>
      <c r="R269" s="55"/>
      <c r="T269" s="780"/>
      <c r="U269" s="780"/>
      <c r="V269" s="780"/>
      <c r="W269" s="789"/>
      <c r="X269" s="784"/>
      <c r="Z269" s="252"/>
      <c r="AA269" s="252"/>
      <c r="AB269" s="252"/>
      <c r="AC269" s="748"/>
      <c r="AD269" s="252"/>
      <c r="AE269" s="767"/>
      <c r="AF269" s="761"/>
      <c r="AG269" s="762"/>
      <c r="AH269" s="763"/>
      <c r="AI269" s="763"/>
      <c r="AJ269" s="767"/>
      <c r="AK269" s="758"/>
      <c r="AL269" s="761"/>
      <c r="AM269" s="761"/>
      <c r="AN269" s="761"/>
      <c r="AO269" s="761"/>
      <c r="AP269" s="761"/>
      <c r="AQ269" s="758"/>
      <c r="AR269" s="576"/>
      <c r="AS269" s="576"/>
      <c r="AT269" s="576"/>
      <c r="AU269" s="796"/>
      <c r="AV269" s="796"/>
      <c r="AW269" s="5"/>
      <c r="AX269" s="767"/>
      <c r="AY269" s="767"/>
      <c r="AZ269" s="768"/>
      <c r="BA269" s="768"/>
      <c r="BB269" s="768"/>
      <c r="BC269" s="787"/>
      <c r="BD269" s="767"/>
      <c r="BE269" s="767"/>
      <c r="BF269" s="767"/>
      <c r="BG269" s="773"/>
      <c r="BH269" s="748"/>
      <c r="BI269" s="767"/>
      <c r="BJ269" s="761"/>
      <c r="BK269" s="761"/>
      <c r="BL269" s="761"/>
      <c r="BM269" s="761"/>
      <c r="BN269" s="761"/>
      <c r="BO269" s="764"/>
      <c r="BP269" s="773"/>
      <c r="BQ269" s="762"/>
      <c r="BR269" s="766"/>
      <c r="BS269" s="766"/>
      <c r="BT269" s="766"/>
      <c r="BU269" s="775"/>
      <c r="BV269" s="755"/>
    </row>
    <row r="270" spans="1:106" ht="17.25" customHeight="1" x14ac:dyDescent="0.15">
      <c r="A270" s="36" t="s">
        <v>45</v>
      </c>
      <c r="B270" s="310" t="s">
        <v>240</v>
      </c>
      <c r="C270" s="311">
        <f>C269/C268</f>
        <v>448.11581916335427</v>
      </c>
      <c r="D270" s="312">
        <v>532</v>
      </c>
      <c r="E270" s="313">
        <v>653</v>
      </c>
      <c r="F270" s="350">
        <v>677</v>
      </c>
      <c r="G270" s="313">
        <v>920</v>
      </c>
      <c r="H270" s="313">
        <v>978</v>
      </c>
      <c r="I270" s="281">
        <v>1533</v>
      </c>
      <c r="J270" s="313">
        <v>745</v>
      </c>
      <c r="K270" s="350">
        <v>423</v>
      </c>
      <c r="L270" s="313">
        <v>376</v>
      </c>
      <c r="M270" s="313">
        <v>297</v>
      </c>
      <c r="N270" s="313">
        <v>282</v>
      </c>
      <c r="O270" s="314">
        <v>311</v>
      </c>
      <c r="P270" s="35"/>
      <c r="S270" s="784"/>
      <c r="T270" s="780"/>
      <c r="U270" s="780"/>
      <c r="V270" s="780"/>
      <c r="W270" s="780"/>
      <c r="X270" s="789"/>
      <c r="Y270" s="787"/>
      <c r="Z270" s="252"/>
      <c r="AA270" s="252"/>
      <c r="AB270" s="252"/>
      <c r="AC270" s="252"/>
      <c r="AD270" s="252"/>
      <c r="AE270" s="767"/>
      <c r="AF270" s="761"/>
      <c r="AG270" s="761"/>
      <c r="AH270" s="761"/>
      <c r="AI270" s="761"/>
      <c r="AJ270" s="761"/>
      <c r="AK270" s="767"/>
      <c r="AL270" s="796"/>
      <c r="AM270" s="796"/>
      <c r="AN270" s="797"/>
      <c r="AO270" s="586"/>
      <c r="AP270" s="567"/>
      <c r="AQ270" s="796"/>
      <c r="AR270" s="748"/>
      <c r="AS270" s="748"/>
      <c r="AT270" s="493"/>
      <c r="AU270" s="768"/>
      <c r="AV270" s="60"/>
      <c r="AW270" s="758"/>
      <c r="AX270" s="758"/>
      <c r="AY270" s="758"/>
      <c r="AZ270" s="758"/>
      <c r="BA270" s="748"/>
      <c r="BB270" s="748"/>
      <c r="BC270" s="758"/>
      <c r="BD270" s="748"/>
      <c r="BE270" s="748"/>
      <c r="BF270" s="748"/>
      <c r="BG270" s="767"/>
      <c r="BH270" s="773"/>
      <c r="BI270" s="767"/>
      <c r="BJ270" s="773"/>
      <c r="BK270" s="762"/>
      <c r="BL270" s="773"/>
      <c r="BM270" s="773"/>
      <c r="BN270" s="773"/>
      <c r="BO270" s="764"/>
      <c r="BP270" s="773"/>
      <c r="BQ270" s="762"/>
      <c r="BR270" s="766"/>
      <c r="BS270" s="766"/>
      <c r="BT270" s="766"/>
      <c r="BU270" s="748"/>
      <c r="BV270" s="758"/>
      <c r="BW270" s="61"/>
      <c r="BX270" s="59"/>
      <c r="BY270" s="59"/>
      <c r="BZ270" s="59"/>
      <c r="CA270" s="57"/>
      <c r="CE270" s="3"/>
      <c r="CN270" s="59"/>
    </row>
    <row r="271" spans="1:106" ht="17.25" customHeight="1" x14ac:dyDescent="0.15">
      <c r="A271" s="37" t="s">
        <v>46</v>
      </c>
      <c r="B271" s="315" t="s">
        <v>239</v>
      </c>
      <c r="C271" s="305">
        <f>SUM(D271:O271)</f>
        <v>4397.8080000000009</v>
      </c>
      <c r="D271" s="306">
        <v>401.05</v>
      </c>
      <c r="E271" s="307">
        <v>361.62400000000002</v>
      </c>
      <c r="F271" s="349">
        <v>404.71100000000001</v>
      </c>
      <c r="G271" s="307">
        <v>383.911</v>
      </c>
      <c r="H271" s="307">
        <v>376.86099999999999</v>
      </c>
      <c r="I271" s="63">
        <v>343.827</v>
      </c>
      <c r="J271" s="308">
        <v>316.95499999999998</v>
      </c>
      <c r="K271" s="349">
        <v>306.625</v>
      </c>
      <c r="L271" s="351">
        <v>357.08499999999998</v>
      </c>
      <c r="M271" s="307">
        <v>367.78800000000001</v>
      </c>
      <c r="N271" s="307">
        <v>392.80700000000002</v>
      </c>
      <c r="O271" s="309">
        <v>384.56400000000002</v>
      </c>
      <c r="P271" s="35"/>
      <c r="Q271" s="59"/>
      <c r="R271" s="55"/>
      <c r="T271" s="252"/>
      <c r="U271" s="252"/>
      <c r="V271" s="252"/>
      <c r="W271" s="780"/>
      <c r="X271" s="780"/>
      <c r="Z271" s="252"/>
      <c r="AA271" s="252"/>
      <c r="AB271" s="252"/>
      <c r="AC271" s="252"/>
      <c r="AD271" s="252"/>
      <c r="AE271" s="748"/>
      <c r="AF271" s="767"/>
      <c r="AG271" s="767"/>
      <c r="AH271" s="767"/>
      <c r="AI271" s="767"/>
      <c r="AJ271" s="763"/>
      <c r="AK271" s="748"/>
      <c r="AL271" s="761"/>
      <c r="AM271" s="761"/>
      <c r="AN271" s="761"/>
      <c r="AO271" s="761"/>
      <c r="AP271" s="761"/>
      <c r="AQ271" s="748"/>
      <c r="AR271" s="56"/>
      <c r="AS271" s="56"/>
      <c r="AT271" s="56"/>
      <c r="AU271" s="796"/>
      <c r="AV271" s="576"/>
      <c r="AW271" s="796"/>
      <c r="AX271" s="576"/>
      <c r="AY271" s="576"/>
      <c r="AZ271" s="576"/>
      <c r="BA271" s="586"/>
      <c r="BB271" s="586"/>
      <c r="BC271" s="5"/>
      <c r="BD271" s="767"/>
      <c r="BE271" s="767"/>
      <c r="BF271" s="767"/>
      <c r="BG271" s="493"/>
      <c r="BH271" s="790"/>
      <c r="BI271" s="758"/>
      <c r="BJ271" s="748"/>
      <c r="BK271" s="748"/>
      <c r="BL271" s="748"/>
      <c r="BM271" s="758"/>
      <c r="BN271" s="767"/>
      <c r="BO271" s="748"/>
      <c r="BP271" s="773"/>
      <c r="BQ271" s="762"/>
      <c r="BR271" s="773"/>
      <c r="BS271" s="748"/>
      <c r="BT271" s="767"/>
      <c r="BU271" s="748"/>
      <c r="BV271" s="773"/>
      <c r="BW271" s="762"/>
      <c r="BX271" s="773"/>
      <c r="BY271" s="773"/>
      <c r="BZ271" s="773"/>
      <c r="CA271" s="774"/>
      <c r="CB271" s="773"/>
      <c r="CC271" s="762"/>
      <c r="CD271" s="766"/>
      <c r="CE271" s="766"/>
      <c r="CF271" s="766"/>
      <c r="CG271" s="758"/>
      <c r="CH271" s="755"/>
      <c r="CM271" s="5"/>
      <c r="CN271" s="58"/>
      <c r="CO271" s="58"/>
      <c r="CP271" s="3"/>
      <c r="CQ271" s="58"/>
      <c r="CU271" s="59"/>
      <c r="DA271" s="59"/>
      <c r="DB271" s="59"/>
    </row>
    <row r="272" spans="1:106" ht="17.25" customHeight="1" x14ac:dyDescent="0.15">
      <c r="A272" s="34" t="s">
        <v>47</v>
      </c>
      <c r="B272" s="304" t="s">
        <v>15</v>
      </c>
      <c r="C272" s="305">
        <f>SUM(D272:O272)</f>
        <v>1438587.9860000003</v>
      </c>
      <c r="D272" s="306">
        <v>166000.35999999999</v>
      </c>
      <c r="E272" s="328">
        <v>135991.674</v>
      </c>
      <c r="F272" s="307">
        <v>110387.44899999999</v>
      </c>
      <c r="G272" s="307">
        <v>108170.535</v>
      </c>
      <c r="H272" s="307">
        <v>92010.975000000006</v>
      </c>
      <c r="I272" s="63">
        <v>84096.748000000007</v>
      </c>
      <c r="J272" s="308">
        <v>104575.842</v>
      </c>
      <c r="K272" s="349">
        <v>98857.425000000003</v>
      </c>
      <c r="L272" s="351">
        <v>114333.219</v>
      </c>
      <c r="M272" s="307">
        <v>155574.77900000001</v>
      </c>
      <c r="N272" s="307">
        <v>122088.46</v>
      </c>
      <c r="O272" s="309">
        <v>146500.51999999999</v>
      </c>
      <c r="P272" s="35"/>
      <c r="R272" s="55"/>
      <c r="T272" s="780"/>
      <c r="U272" s="780"/>
      <c r="V272" s="780"/>
      <c r="W272" s="252"/>
      <c r="X272" s="780"/>
      <c r="Z272" s="779"/>
      <c r="AA272" s="765"/>
      <c r="AB272" s="60"/>
      <c r="AC272" s="60"/>
      <c r="AD272" s="748"/>
      <c r="AE272" s="767"/>
      <c r="AF272" s="761"/>
      <c r="AG272" s="761"/>
      <c r="AH272" s="761"/>
      <c r="AI272" s="761"/>
      <c r="AJ272" s="761"/>
      <c r="AK272" s="758"/>
      <c r="AL272" s="761"/>
      <c r="AM272" s="761"/>
      <c r="AN272" s="761"/>
      <c r="AO272" s="761"/>
      <c r="AP272" s="761"/>
      <c r="AQ272" s="758"/>
      <c r="AR272" s="576"/>
      <c r="AS272" s="576"/>
      <c r="AT272" s="586"/>
      <c r="AU272" s="576"/>
      <c r="AV272" s="796"/>
      <c r="AW272" s="5"/>
      <c r="AX272" s="61"/>
      <c r="AY272" s="61"/>
      <c r="AZ272" s="61"/>
      <c r="BA272" s="61"/>
      <c r="BB272" s="61"/>
      <c r="BC272" s="5"/>
      <c r="BD272" s="748"/>
      <c r="BE272" s="748"/>
      <c r="BF272" s="748"/>
      <c r="BG272" s="767"/>
      <c r="BH272" s="767"/>
      <c r="BI272" s="748"/>
      <c r="BJ272" s="761"/>
      <c r="BK272" s="761"/>
      <c r="BL272" s="761"/>
      <c r="BM272" s="761"/>
      <c r="BN272" s="761"/>
      <c r="BO272" s="758"/>
      <c r="BP272" s="788"/>
      <c r="BQ272" s="762"/>
      <c r="BR272" s="773"/>
      <c r="BS272" s="748"/>
      <c r="BT272" s="758"/>
      <c r="BU272" s="758"/>
      <c r="BV272" s="761"/>
      <c r="BW272" s="761"/>
      <c r="BX272" s="761"/>
      <c r="BY272" s="761"/>
      <c r="BZ272" s="761"/>
      <c r="CA272" s="767"/>
      <c r="CB272" s="773"/>
      <c r="CC272" s="762"/>
      <c r="CD272" s="773"/>
      <c r="CE272" s="773"/>
      <c r="CF272" s="773"/>
      <c r="CG272" s="764"/>
      <c r="CH272" s="773"/>
      <c r="CI272" s="762"/>
      <c r="CJ272" s="766"/>
      <c r="CK272" s="766"/>
      <c r="CL272" s="766"/>
      <c r="CM272" s="777"/>
      <c r="CN272" s="60"/>
      <c r="CO272" s="58"/>
      <c r="CP272" s="3"/>
      <c r="CQ272" s="3"/>
      <c r="CU272" s="59"/>
    </row>
    <row r="273" spans="1:105" ht="17.25" customHeight="1" x14ac:dyDescent="0.15">
      <c r="A273" s="36" t="s">
        <v>47</v>
      </c>
      <c r="B273" s="310" t="s">
        <v>240</v>
      </c>
      <c r="C273" s="311">
        <f>C272/C271</f>
        <v>327.11477763467616</v>
      </c>
      <c r="D273" s="312">
        <v>414</v>
      </c>
      <c r="E273" s="313">
        <v>376</v>
      </c>
      <c r="F273" s="350">
        <v>273</v>
      </c>
      <c r="G273" s="313">
        <v>282</v>
      </c>
      <c r="H273" s="313">
        <v>244</v>
      </c>
      <c r="I273" s="281">
        <v>245</v>
      </c>
      <c r="J273" s="313">
        <v>330</v>
      </c>
      <c r="K273" s="350">
        <v>322</v>
      </c>
      <c r="L273" s="313">
        <v>320</v>
      </c>
      <c r="M273" s="313">
        <v>423</v>
      </c>
      <c r="N273" s="313">
        <v>311</v>
      </c>
      <c r="O273" s="314">
        <v>381</v>
      </c>
      <c r="P273" s="35"/>
      <c r="Q273" s="59"/>
      <c r="R273" s="55"/>
      <c r="S273" s="784"/>
      <c r="T273" s="780"/>
      <c r="U273" s="780"/>
      <c r="V273" s="780"/>
      <c r="W273" s="780"/>
      <c r="X273" s="748"/>
      <c r="Y273" s="787"/>
      <c r="Z273" s="748"/>
      <c r="AA273" s="748"/>
      <c r="AB273" s="748"/>
      <c r="AC273" s="60"/>
      <c r="AD273" s="767"/>
      <c r="AE273" s="767"/>
      <c r="AF273" s="748"/>
      <c r="AG273" s="748"/>
      <c r="AH273" s="748"/>
      <c r="AI273" s="748"/>
      <c r="AJ273" s="767"/>
      <c r="AK273" s="758"/>
      <c r="AL273" s="761"/>
      <c r="AM273" s="761"/>
      <c r="AN273" s="761"/>
      <c r="AO273" s="761"/>
      <c r="AP273" s="761"/>
      <c r="AQ273" s="758"/>
      <c r="AR273" s="576"/>
      <c r="AS273" s="576"/>
      <c r="AT273" s="576"/>
      <c r="AU273" s="796"/>
      <c r="AV273" s="576"/>
      <c r="AW273" s="5"/>
      <c r="AX273" s="576"/>
      <c r="AY273" s="576"/>
      <c r="AZ273" s="586"/>
      <c r="BA273" s="567"/>
      <c r="BB273" s="567"/>
      <c r="BC273" s="796"/>
      <c r="BD273" s="761"/>
      <c r="BE273" s="761"/>
      <c r="BF273" s="761"/>
      <c r="BG273" s="761"/>
      <c r="BH273" s="761"/>
      <c r="BI273" s="787"/>
      <c r="BJ273" s="761"/>
      <c r="BK273" s="761"/>
      <c r="BL273" s="761"/>
      <c r="BM273" s="761"/>
      <c r="BN273" s="761"/>
      <c r="BO273" s="748"/>
      <c r="BP273" s="761"/>
      <c r="BQ273" s="761"/>
      <c r="BR273" s="761"/>
      <c r="BS273" s="761"/>
      <c r="BT273" s="761"/>
      <c r="BU273" s="758"/>
      <c r="BV273" s="748"/>
      <c r="BW273" s="748"/>
      <c r="BX273" s="748"/>
      <c r="BY273" s="767"/>
      <c r="BZ273" s="773"/>
      <c r="CA273" s="767"/>
      <c r="CB273" s="773"/>
      <c r="CC273" s="762"/>
      <c r="CD273" s="773"/>
      <c r="CE273" s="773"/>
      <c r="CF273" s="773"/>
      <c r="CG273" s="764"/>
      <c r="CH273" s="773"/>
      <c r="CI273" s="762"/>
      <c r="CJ273" s="766"/>
      <c r="CK273" s="766"/>
      <c r="CL273" s="766"/>
      <c r="CM273" s="758"/>
      <c r="CN273" s="775"/>
      <c r="CS273" s="57"/>
      <c r="CT273" s="58"/>
      <c r="CU273" s="58"/>
      <c r="CV273" s="3"/>
      <c r="CW273" s="3"/>
      <c r="DA273" s="59"/>
    </row>
    <row r="274" spans="1:105" ht="17.25" customHeight="1" x14ac:dyDescent="0.15">
      <c r="A274" s="37" t="s">
        <v>48</v>
      </c>
      <c r="B274" s="315" t="s">
        <v>239</v>
      </c>
      <c r="C274" s="305">
        <f>SUM(D274:O274)</f>
        <v>49.246000000000002</v>
      </c>
      <c r="D274" s="306">
        <v>3.2309999999999999</v>
      </c>
      <c r="E274" s="307">
        <v>0.78300000000000003</v>
      </c>
      <c r="F274" s="307">
        <v>5.17</v>
      </c>
      <c r="G274" s="307">
        <v>10.65</v>
      </c>
      <c r="H274" s="307">
        <v>0.186</v>
      </c>
      <c r="I274" s="63">
        <v>1.9E-2</v>
      </c>
      <c r="J274" s="308">
        <v>2.5999999999999999E-2</v>
      </c>
      <c r="K274" s="349">
        <v>0.22800000000000001</v>
      </c>
      <c r="L274" s="307">
        <v>3.0779999999999998</v>
      </c>
      <c r="M274" s="307">
        <v>12.632</v>
      </c>
      <c r="N274" s="307">
        <v>7.0730000000000004</v>
      </c>
      <c r="O274" s="309">
        <v>6.17</v>
      </c>
      <c r="P274" s="35"/>
      <c r="Q274" s="59"/>
      <c r="R274" s="55"/>
      <c r="T274" s="767"/>
      <c r="U274" s="767"/>
      <c r="V274" s="767"/>
      <c r="W274" s="780"/>
      <c r="X274" s="780"/>
      <c r="Z274" s="748"/>
      <c r="AA274" s="748"/>
      <c r="AB274" s="748"/>
      <c r="AC274" s="60"/>
      <c r="AD274" s="252"/>
      <c r="AE274" s="748"/>
      <c r="AF274" s="761"/>
      <c r="AG274" s="761"/>
      <c r="AH274" s="761"/>
      <c r="AI274" s="761"/>
      <c r="AJ274" s="761"/>
      <c r="AK274" s="748"/>
      <c r="AL274" s="796"/>
      <c r="AM274" s="796"/>
      <c r="AN274" s="796"/>
      <c r="AO274" s="576"/>
      <c r="AP274" s="567"/>
      <c r="AQ274" s="796"/>
      <c r="AR274" s="583"/>
      <c r="AS274" s="749"/>
      <c r="AT274" s="567"/>
      <c r="AU274" s="567"/>
      <c r="AV274" s="567"/>
      <c r="AW274" s="5"/>
      <c r="AX274" s="761"/>
      <c r="AY274" s="761"/>
      <c r="AZ274" s="761"/>
      <c r="BA274" s="761"/>
      <c r="BB274" s="761"/>
      <c r="BC274" s="758"/>
      <c r="BD274" s="761"/>
      <c r="BE274" s="761"/>
      <c r="BF274" s="761"/>
      <c r="BG274" s="761"/>
      <c r="BH274" s="761"/>
      <c r="BI274" s="758"/>
      <c r="BJ274" s="761"/>
      <c r="BK274" s="761"/>
      <c r="BL274" s="761"/>
      <c r="BM274" s="761"/>
      <c r="BN274" s="761"/>
      <c r="BO274" s="748"/>
      <c r="BP274" s="761"/>
      <c r="BQ274" s="761"/>
      <c r="BR274" s="761"/>
      <c r="BS274" s="761"/>
      <c r="BT274" s="761"/>
      <c r="BU274" s="748"/>
      <c r="BV274" s="761"/>
      <c r="BW274" s="761"/>
      <c r="BX274" s="761"/>
      <c r="BY274" s="761"/>
      <c r="BZ274" s="761"/>
      <c r="CA274" s="774"/>
      <c r="CB274" s="773"/>
      <c r="CC274" s="762"/>
      <c r="CD274" s="766"/>
      <c r="CE274" s="766"/>
      <c r="CF274" s="766"/>
      <c r="CG274" s="775"/>
      <c r="CH274" s="775"/>
      <c r="CI274" s="61"/>
      <c r="CJ274" s="59"/>
      <c r="CK274" s="59"/>
      <c r="CL274" s="59"/>
      <c r="CM274" s="57"/>
      <c r="CN274" s="58"/>
      <c r="CO274" s="58"/>
      <c r="CP274" s="3"/>
      <c r="CQ274" s="58"/>
    </row>
    <row r="275" spans="1:105" ht="17.25" customHeight="1" x14ac:dyDescent="0.15">
      <c r="A275" s="34" t="s">
        <v>49</v>
      </c>
      <c r="B275" s="304" t="s">
        <v>15</v>
      </c>
      <c r="C275" s="305">
        <f>SUM(D275:O275)</f>
        <v>39263.94</v>
      </c>
      <c r="D275" s="306">
        <v>2915.71</v>
      </c>
      <c r="E275" s="307">
        <v>750.22199999999998</v>
      </c>
      <c r="F275" s="307">
        <v>4420.9030000000002</v>
      </c>
      <c r="G275" s="307">
        <v>7626.3440000000001</v>
      </c>
      <c r="H275" s="307">
        <v>116.56399999999999</v>
      </c>
      <c r="I275" s="63">
        <v>8.6489999999999991</v>
      </c>
      <c r="J275" s="308">
        <v>17.625</v>
      </c>
      <c r="K275" s="349">
        <v>227.505</v>
      </c>
      <c r="L275" s="307">
        <v>2648.78</v>
      </c>
      <c r="M275" s="307">
        <v>9367.7569999999996</v>
      </c>
      <c r="N275" s="307">
        <v>5709.3590000000004</v>
      </c>
      <c r="O275" s="309">
        <v>5454.5219999999999</v>
      </c>
      <c r="P275" s="35"/>
      <c r="Q275" s="59"/>
      <c r="R275" s="55"/>
      <c r="T275" s="767"/>
      <c r="U275" s="767"/>
      <c r="V275" s="767"/>
      <c r="W275" s="252"/>
      <c r="X275" s="780"/>
      <c r="Z275" s="252"/>
      <c r="AA275" s="252"/>
      <c r="AB275" s="60"/>
      <c r="AC275" s="252"/>
      <c r="AD275" s="767"/>
      <c r="AE275" s="767"/>
      <c r="AF275" s="761"/>
      <c r="AG275" s="761"/>
      <c r="AH275" s="761"/>
      <c r="AI275" s="761"/>
      <c r="AJ275" s="761"/>
      <c r="AK275" s="758"/>
      <c r="AL275" s="796"/>
      <c r="AM275" s="796"/>
      <c r="AN275" s="796"/>
      <c r="AO275" s="576"/>
      <c r="AP275" s="796"/>
      <c r="AQ275" s="5"/>
      <c r="AR275" s="583"/>
      <c r="AS275" s="749"/>
      <c r="AT275" s="567"/>
      <c r="AU275" s="576"/>
      <c r="AV275" s="567"/>
      <c r="AW275" s="5"/>
      <c r="AX275" s="748"/>
      <c r="AY275" s="748"/>
      <c r="AZ275" s="493"/>
      <c r="BA275" s="768"/>
      <c r="BB275" s="790"/>
      <c r="BC275" s="748"/>
      <c r="BD275" s="761"/>
      <c r="BE275" s="761"/>
      <c r="BF275" s="761"/>
      <c r="BG275" s="761"/>
      <c r="BH275" s="761"/>
      <c r="BI275" s="758"/>
      <c r="BJ275" s="788"/>
      <c r="BK275" s="762"/>
      <c r="BL275" s="773"/>
      <c r="BM275" s="748"/>
      <c r="BN275" s="758"/>
      <c r="BO275" s="758"/>
      <c r="BP275" s="767"/>
      <c r="BQ275" s="767"/>
      <c r="BR275" s="767"/>
      <c r="BS275" s="773"/>
      <c r="BT275" s="748"/>
      <c r="BU275" s="767"/>
      <c r="BV275" s="773"/>
      <c r="BW275" s="762"/>
      <c r="BX275" s="773"/>
      <c r="BY275" s="773"/>
      <c r="BZ275" s="773"/>
      <c r="CA275" s="764"/>
      <c r="CB275" s="773"/>
      <c r="CC275" s="762"/>
      <c r="CD275" s="766"/>
      <c r="CE275" s="766"/>
      <c r="CF275" s="766"/>
      <c r="CG275" s="775"/>
      <c r="CH275" s="60"/>
      <c r="CI275" s="58"/>
      <c r="CJ275" s="3"/>
      <c r="CK275" s="3"/>
      <c r="CO275" s="41"/>
      <c r="CP275" s="59"/>
      <c r="CQ275" s="59"/>
    </row>
    <row r="276" spans="1:105" ht="17.25" customHeight="1" x14ac:dyDescent="0.15">
      <c r="A276" s="36" t="s">
        <v>49</v>
      </c>
      <c r="B276" s="310" t="s">
        <v>240</v>
      </c>
      <c r="C276" s="311">
        <f>C275/C274</f>
        <v>797.30211590789099</v>
      </c>
      <c r="D276" s="312">
        <v>902</v>
      </c>
      <c r="E276" s="313">
        <v>958</v>
      </c>
      <c r="F276" s="313">
        <v>855</v>
      </c>
      <c r="G276" s="313">
        <v>716</v>
      </c>
      <c r="H276" s="313">
        <v>627</v>
      </c>
      <c r="I276" s="281">
        <v>455</v>
      </c>
      <c r="J276" s="313">
        <v>678</v>
      </c>
      <c r="K276" s="350">
        <v>998</v>
      </c>
      <c r="L276" s="313">
        <v>861</v>
      </c>
      <c r="M276" s="313">
        <v>742</v>
      </c>
      <c r="N276" s="313">
        <v>807</v>
      </c>
      <c r="O276" s="314">
        <v>884</v>
      </c>
      <c r="P276" s="35"/>
      <c r="R276" s="55"/>
      <c r="S276" s="784"/>
      <c r="T276" s="767"/>
      <c r="U276" s="767"/>
      <c r="V276" s="767"/>
      <c r="W276" s="252"/>
      <c r="X276" s="767"/>
      <c r="Y276" s="787"/>
      <c r="AE276" s="758"/>
      <c r="AF276" s="761"/>
      <c r="AG276" s="761"/>
      <c r="AH276" s="761"/>
      <c r="AI276" s="761"/>
      <c r="AJ276" s="761"/>
      <c r="AK276" s="758"/>
      <c r="AL276" s="61"/>
      <c r="AM276" s="61"/>
      <c r="AN276" s="61"/>
      <c r="AO276" s="61"/>
      <c r="AP276" s="61"/>
      <c r="AQ276" s="5"/>
      <c r="AR276" s="56"/>
      <c r="AS276" s="56"/>
      <c r="AT276" s="56"/>
      <c r="AU276" s="56"/>
      <c r="AV276" s="796"/>
      <c r="AW276" s="796"/>
      <c r="AX276" s="767"/>
      <c r="AY276" s="767"/>
      <c r="AZ276" s="768"/>
      <c r="BA276" s="493"/>
      <c r="BB276" s="768"/>
      <c r="BC276" s="758"/>
      <c r="BD276" s="761"/>
      <c r="BE276" s="761"/>
      <c r="BF276" s="761"/>
      <c r="BG276" s="761"/>
      <c r="BH276" s="761"/>
      <c r="BI276" s="748"/>
      <c r="BJ276" s="758"/>
      <c r="BK276" s="758"/>
      <c r="BL276" s="758"/>
      <c r="BM276" s="773"/>
      <c r="BN276" s="748"/>
      <c r="BO276" s="758"/>
      <c r="BP276" s="748"/>
      <c r="BQ276" s="748"/>
      <c r="BR276" s="748"/>
      <c r="BS276" s="767"/>
      <c r="BT276" s="773"/>
      <c r="BU276" s="767"/>
      <c r="BV276" s="773"/>
      <c r="BW276" s="762"/>
      <c r="BX276" s="773"/>
      <c r="BY276" s="773"/>
      <c r="BZ276" s="773"/>
      <c r="CA276" s="764"/>
      <c r="CB276" s="773"/>
      <c r="CC276" s="762"/>
      <c r="CD276" s="766"/>
      <c r="CE276" s="766"/>
      <c r="CF276" s="766"/>
      <c r="CG276" s="755"/>
      <c r="CH276" s="60"/>
      <c r="CI276" s="58"/>
      <c r="CJ276" s="3"/>
      <c r="CK276" s="3"/>
    </row>
    <row r="277" spans="1:105" ht="17.25" customHeight="1" x14ac:dyDescent="0.15">
      <c r="A277" s="37" t="s">
        <v>50</v>
      </c>
      <c r="B277" s="315" t="s">
        <v>239</v>
      </c>
      <c r="C277" s="305">
        <f>SUM(D277:O277)</f>
        <v>14.234000000000002</v>
      </c>
      <c r="D277" s="306">
        <v>3.516</v>
      </c>
      <c r="E277" s="307">
        <v>1.464</v>
      </c>
      <c r="F277" s="307">
        <v>0.83399999999999996</v>
      </c>
      <c r="G277" s="307">
        <v>0.39700000000000002</v>
      </c>
      <c r="H277" s="307">
        <v>7.4999999999999997E-2</v>
      </c>
      <c r="I277" s="63">
        <v>9.9000000000000005E-2</v>
      </c>
      <c r="J277" s="308">
        <v>7.0999999999999994E-2</v>
      </c>
      <c r="K277" s="349">
        <v>8.8999999999999996E-2</v>
      </c>
      <c r="L277" s="307">
        <v>7.2999999999999995E-2</v>
      </c>
      <c r="M277" s="307">
        <v>0.29799999999999999</v>
      </c>
      <c r="N277" s="307">
        <v>0.67100000000000004</v>
      </c>
      <c r="O277" s="309">
        <v>6.6470000000000002</v>
      </c>
      <c r="P277" s="35"/>
      <c r="Q277" s="59"/>
      <c r="R277" s="55"/>
      <c r="T277" s="767"/>
      <c r="U277" s="767"/>
      <c r="V277" s="767"/>
      <c r="W277" s="252"/>
      <c r="X277" s="767"/>
      <c r="Z277" s="252"/>
      <c r="AA277" s="252"/>
      <c r="AB277" s="252"/>
      <c r="AC277" s="748"/>
      <c r="AD277" s="763"/>
      <c r="AE277" s="758"/>
      <c r="AF277" s="576"/>
      <c r="AG277" s="576"/>
      <c r="AH277" s="576"/>
      <c r="AI277" s="586"/>
      <c r="AJ277" s="796"/>
      <c r="AK277" s="796"/>
      <c r="AL277" s="796"/>
      <c r="AM277" s="796"/>
      <c r="AN277" s="797"/>
      <c r="AO277" s="586"/>
      <c r="AP277" s="797"/>
      <c r="AQ277" s="5"/>
      <c r="AR277" s="761"/>
      <c r="AS277" s="761"/>
      <c r="AT277" s="761"/>
      <c r="AU277" s="761"/>
      <c r="AV277" s="761"/>
      <c r="AW277" s="758"/>
      <c r="AX277" s="748"/>
      <c r="AY277" s="748"/>
      <c r="AZ277" s="748"/>
      <c r="BA277" s="758"/>
      <c r="BB277" s="773"/>
      <c r="BC277" s="748"/>
      <c r="BD277" s="773"/>
      <c r="BE277" s="762"/>
      <c r="BF277" s="773"/>
      <c r="BG277" s="748"/>
      <c r="BH277" s="767"/>
      <c r="BI277" s="748"/>
      <c r="BJ277" s="773"/>
      <c r="BK277" s="762"/>
      <c r="BL277" s="773"/>
      <c r="BM277" s="773"/>
      <c r="BN277" s="773"/>
      <c r="BO277" s="774"/>
      <c r="BP277" s="773"/>
      <c r="BQ277" s="762"/>
      <c r="BR277" s="766"/>
      <c r="BS277" s="766"/>
      <c r="BT277" s="766"/>
      <c r="BU277" s="755"/>
      <c r="BV277" s="60"/>
      <c r="BW277" s="58"/>
      <c r="BX277" s="3"/>
    </row>
    <row r="278" spans="1:105" ht="17.25" customHeight="1" x14ac:dyDescent="0.15">
      <c r="A278" s="34" t="s">
        <v>51</v>
      </c>
      <c r="B278" s="304" t="s">
        <v>15</v>
      </c>
      <c r="C278" s="305">
        <f>SUM(D278:O278)</f>
        <v>85486.016000000003</v>
      </c>
      <c r="D278" s="306">
        <v>8803.5540000000001</v>
      </c>
      <c r="E278" s="307">
        <v>2672.6640000000002</v>
      </c>
      <c r="F278" s="307">
        <v>2525.9470000000001</v>
      </c>
      <c r="G278" s="307">
        <v>3332.21</v>
      </c>
      <c r="H278" s="307">
        <v>2042.1849999999999</v>
      </c>
      <c r="I278" s="63">
        <v>1071.5119999999999</v>
      </c>
      <c r="J278" s="308">
        <v>520.42899999999997</v>
      </c>
      <c r="K278" s="349">
        <v>1254.354</v>
      </c>
      <c r="L278" s="307">
        <v>2226.9580000000001</v>
      </c>
      <c r="M278" s="307">
        <v>3121.6329999999998</v>
      </c>
      <c r="N278" s="307">
        <v>2601.6129999999998</v>
      </c>
      <c r="O278" s="309">
        <v>55312.957000000002</v>
      </c>
      <c r="P278" s="35"/>
      <c r="Q278" s="59"/>
      <c r="R278" s="55"/>
      <c r="T278" s="767"/>
      <c r="U278" s="767"/>
      <c r="V278" s="767"/>
      <c r="W278" s="252"/>
      <c r="X278" s="767"/>
      <c r="Z278" s="767"/>
      <c r="AA278" s="767"/>
      <c r="AB278" s="767"/>
      <c r="AC278" s="767"/>
      <c r="AD278" s="748"/>
      <c r="AE278" s="758"/>
      <c r="AF278" s="761"/>
      <c r="AG278" s="761"/>
      <c r="AH278" s="761"/>
      <c r="AI278" s="761"/>
      <c r="AJ278" s="761"/>
      <c r="AK278" s="767"/>
      <c r="AL278" s="576"/>
      <c r="AM278" s="576"/>
      <c r="AN278" s="586"/>
      <c r="AO278" s="796"/>
      <c r="AP278" s="576"/>
      <c r="AQ278" s="5"/>
      <c r="AR278" s="761"/>
      <c r="AS278" s="761"/>
      <c r="AT278" s="761"/>
      <c r="AU278" s="761"/>
      <c r="AV278" s="761"/>
      <c r="AW278" s="758"/>
      <c r="AX278" s="761"/>
      <c r="AY278" s="761"/>
      <c r="AZ278" s="761"/>
      <c r="BA278" s="761"/>
      <c r="BB278" s="761"/>
      <c r="BC278" s="758"/>
      <c r="BD278" s="773"/>
      <c r="BE278" s="762"/>
      <c r="BF278" s="773"/>
      <c r="BG278" s="773"/>
      <c r="BH278" s="748"/>
      <c r="BI278" s="767"/>
      <c r="BJ278" s="773"/>
      <c r="BK278" s="762"/>
      <c r="BL278" s="773"/>
      <c r="BM278" s="773"/>
      <c r="BN278" s="773"/>
      <c r="BO278" s="764"/>
      <c r="BP278" s="773"/>
      <c r="BQ278" s="762"/>
      <c r="BR278" s="766"/>
      <c r="BS278" s="766"/>
      <c r="BT278" s="766"/>
      <c r="BU278" s="755"/>
      <c r="BV278" s="60"/>
      <c r="BW278" s="58"/>
      <c r="BX278" s="3"/>
    </row>
    <row r="279" spans="1:105" ht="17.25" customHeight="1" x14ac:dyDescent="0.15">
      <c r="A279" s="36" t="s">
        <v>51</v>
      </c>
      <c r="B279" s="310" t="s">
        <v>240</v>
      </c>
      <c r="C279" s="311">
        <f>C278/C277</f>
        <v>6005.7619783616683</v>
      </c>
      <c r="D279" s="312">
        <v>2504</v>
      </c>
      <c r="E279" s="313">
        <v>1826</v>
      </c>
      <c r="F279" s="313">
        <v>3029</v>
      </c>
      <c r="G279" s="313">
        <v>8393</v>
      </c>
      <c r="H279" s="313">
        <v>27229</v>
      </c>
      <c r="I279" s="281">
        <v>10823</v>
      </c>
      <c r="J279" s="313">
        <v>7330</v>
      </c>
      <c r="K279" s="350">
        <v>14094</v>
      </c>
      <c r="L279" s="313">
        <v>30506</v>
      </c>
      <c r="M279" s="313">
        <v>10475</v>
      </c>
      <c r="N279" s="313">
        <v>3877</v>
      </c>
      <c r="O279" s="314">
        <v>8321</v>
      </c>
      <c r="P279" s="35"/>
      <c r="R279" s="55"/>
      <c r="S279" s="784"/>
      <c r="T279" s="767"/>
      <c r="U279" s="767"/>
      <c r="V279" s="767"/>
      <c r="W279" s="252"/>
      <c r="X279" s="767"/>
      <c r="Y279" s="787"/>
      <c r="Z279" s="748"/>
      <c r="AA279" s="748"/>
      <c r="AB279" s="748"/>
      <c r="AC279" s="767"/>
      <c r="AD279" s="767"/>
      <c r="AE279" s="748"/>
      <c r="AF279" s="761"/>
      <c r="AG279" s="761"/>
      <c r="AH279" s="761"/>
      <c r="AI279" s="761"/>
      <c r="AJ279" s="761"/>
      <c r="AK279" s="758"/>
      <c r="AL279" s="61"/>
      <c r="AM279" s="61"/>
      <c r="AN279" s="61"/>
      <c r="AO279" s="61"/>
      <c r="AP279" s="61"/>
      <c r="AQ279" s="5"/>
      <c r="AR279" s="56"/>
      <c r="AS279" s="56"/>
      <c r="AT279" s="567"/>
      <c r="AU279" s="796"/>
      <c r="AV279" s="567"/>
      <c r="AW279" s="796"/>
      <c r="AX279" s="748"/>
      <c r="AY279" s="748"/>
      <c r="AZ279" s="748"/>
      <c r="BA279" s="764"/>
      <c r="BB279" s="764"/>
      <c r="BC279" s="748"/>
      <c r="BD279" s="761"/>
      <c r="BE279" s="761"/>
      <c r="BF279" s="761"/>
      <c r="BG279" s="761"/>
      <c r="BH279" s="761"/>
      <c r="BI279" s="758"/>
      <c r="BJ279" s="773"/>
      <c r="BK279" s="762"/>
      <c r="BL279" s="773"/>
      <c r="BM279" s="773"/>
      <c r="BN279" s="773"/>
      <c r="BO279" s="767"/>
      <c r="BP279" s="773"/>
      <c r="BQ279" s="762"/>
      <c r="BR279" s="773"/>
      <c r="BS279" s="773"/>
      <c r="BT279" s="773"/>
      <c r="BU279" s="764"/>
      <c r="BV279" s="773"/>
      <c r="BW279" s="762"/>
      <c r="BX279" s="766"/>
      <c r="BY279" s="766"/>
      <c r="BZ279" s="766"/>
      <c r="CA279" s="755"/>
      <c r="CB279" s="60"/>
      <c r="CC279" s="58"/>
      <c r="CD279" s="3"/>
    </row>
    <row r="280" spans="1:105" ht="17.25" customHeight="1" x14ac:dyDescent="0.15">
      <c r="A280" s="37" t="s">
        <v>52</v>
      </c>
      <c r="B280" s="315" t="s">
        <v>239</v>
      </c>
      <c r="C280" s="305">
        <f>SUM(D280:O280)</f>
        <v>217.08399999999995</v>
      </c>
      <c r="D280" s="306">
        <v>16.550999999999998</v>
      </c>
      <c r="E280" s="307">
        <v>18.940999999999999</v>
      </c>
      <c r="F280" s="307">
        <v>22</v>
      </c>
      <c r="G280" s="307">
        <v>20.459</v>
      </c>
      <c r="H280" s="307">
        <v>17.449000000000002</v>
      </c>
      <c r="I280" s="63">
        <v>17.817</v>
      </c>
      <c r="J280" s="308">
        <v>16.82</v>
      </c>
      <c r="K280" s="349">
        <v>13.249000000000001</v>
      </c>
      <c r="L280" s="307">
        <v>14.884</v>
      </c>
      <c r="M280" s="307">
        <v>17.635999999999999</v>
      </c>
      <c r="N280" s="307">
        <v>16.672999999999998</v>
      </c>
      <c r="O280" s="309">
        <v>24.605</v>
      </c>
      <c r="P280" s="35"/>
      <c r="R280" s="55"/>
      <c r="T280" s="767"/>
      <c r="U280" s="767"/>
      <c r="V280" s="767"/>
      <c r="W280" s="252"/>
      <c r="X280" s="767"/>
      <c r="AE280" s="758"/>
      <c r="AF280" s="761"/>
      <c r="AG280" s="761"/>
      <c r="AH280" s="761"/>
      <c r="AI280" s="761"/>
      <c r="AJ280" s="761"/>
      <c r="AK280" s="748"/>
      <c r="AL280" s="61"/>
      <c r="AM280" s="33"/>
      <c r="AN280" s="58"/>
      <c r="AO280" s="58"/>
      <c r="AP280" s="58"/>
      <c r="AQ280" s="5"/>
      <c r="AR280" s="758"/>
      <c r="AS280" s="758"/>
      <c r="AT280" s="758"/>
      <c r="AU280" s="767"/>
      <c r="AV280" s="764"/>
      <c r="AW280" s="758"/>
      <c r="AX280" s="761"/>
      <c r="AY280" s="761"/>
      <c r="AZ280" s="761"/>
      <c r="BA280" s="761"/>
      <c r="BB280" s="761"/>
      <c r="BC280" s="748"/>
      <c r="BD280" s="773"/>
      <c r="BE280" s="762"/>
      <c r="BF280" s="773"/>
      <c r="BG280" s="773"/>
      <c r="BH280" s="773"/>
      <c r="BI280" s="774"/>
      <c r="BJ280" s="773"/>
      <c r="BK280" s="762"/>
      <c r="BL280" s="766"/>
      <c r="BM280" s="766"/>
      <c r="BN280" s="766"/>
      <c r="BO280" s="755"/>
      <c r="BP280" s="60"/>
      <c r="BQ280" s="58"/>
      <c r="BR280" s="3"/>
    </row>
    <row r="281" spans="1:105" ht="17.25" customHeight="1" x14ac:dyDescent="0.15">
      <c r="A281" s="34" t="s">
        <v>53</v>
      </c>
      <c r="B281" s="304" t="s">
        <v>15</v>
      </c>
      <c r="C281" s="305">
        <f>SUM(D281:O281)</f>
        <v>114449.62800000001</v>
      </c>
      <c r="D281" s="306">
        <v>12970.087</v>
      </c>
      <c r="E281" s="307">
        <v>8453.6839999999993</v>
      </c>
      <c r="F281" s="307">
        <v>7814.1670000000004</v>
      </c>
      <c r="G281" s="307">
        <v>6704.3810000000003</v>
      </c>
      <c r="H281" s="307">
        <v>6247.509</v>
      </c>
      <c r="I281" s="63">
        <v>5280.1149999999998</v>
      </c>
      <c r="J281" s="308">
        <v>6697.87</v>
      </c>
      <c r="K281" s="349">
        <v>7871.2129999999997</v>
      </c>
      <c r="L281" s="307">
        <v>8257.9599999999991</v>
      </c>
      <c r="M281" s="307">
        <v>8039.7020000000002</v>
      </c>
      <c r="N281" s="307">
        <v>7305.2280000000001</v>
      </c>
      <c r="O281" s="309">
        <v>28807.712</v>
      </c>
      <c r="P281" s="35"/>
      <c r="R281" s="55"/>
      <c r="T281" s="767"/>
      <c r="U281" s="767"/>
      <c r="V281" s="767"/>
      <c r="W281" s="767"/>
      <c r="X281" s="767"/>
      <c r="Z281" s="252"/>
      <c r="AA281" s="252"/>
      <c r="AB281" s="252"/>
      <c r="AC281" s="748"/>
      <c r="AD281" s="60"/>
      <c r="AE281" s="748"/>
      <c r="AF281" s="767"/>
      <c r="AG281" s="767"/>
      <c r="AH281" s="767"/>
      <c r="AI281" s="748"/>
      <c r="AJ281" s="748"/>
      <c r="AK281" s="758"/>
      <c r="AL281" s="61"/>
      <c r="AM281" s="61"/>
      <c r="AN281" s="61"/>
      <c r="AO281" s="61"/>
      <c r="AP281" s="61"/>
      <c r="AQ281" s="5"/>
      <c r="AR281" s="761"/>
      <c r="AS281" s="762"/>
      <c r="AT281" s="764"/>
      <c r="AU281" s="764"/>
      <c r="AV281" s="788"/>
      <c r="AW281" s="758"/>
      <c r="AX281" s="788"/>
      <c r="AY281" s="762"/>
      <c r="AZ281" s="773"/>
      <c r="BA281" s="773"/>
      <c r="BB281" s="773"/>
      <c r="BC281" s="764"/>
      <c r="BD281" s="773"/>
      <c r="BE281" s="762"/>
      <c r="BF281" s="766"/>
      <c r="BG281" s="766"/>
      <c r="BH281" s="766"/>
      <c r="BI281" s="748"/>
      <c r="BJ281" s="755"/>
    </row>
    <row r="282" spans="1:105" ht="17.25" customHeight="1" x14ac:dyDescent="0.15">
      <c r="A282" s="36" t="s">
        <v>53</v>
      </c>
      <c r="B282" s="310" t="s">
        <v>240</v>
      </c>
      <c r="C282" s="311">
        <f>C281/C280</f>
        <v>527.21355788542701</v>
      </c>
      <c r="D282" s="312">
        <v>784</v>
      </c>
      <c r="E282" s="313">
        <v>446</v>
      </c>
      <c r="F282" s="313">
        <v>355</v>
      </c>
      <c r="G282" s="313">
        <v>328</v>
      </c>
      <c r="H282" s="313">
        <v>358</v>
      </c>
      <c r="I282" s="281">
        <v>296</v>
      </c>
      <c r="J282" s="313">
        <v>398</v>
      </c>
      <c r="K282" s="350">
        <v>594</v>
      </c>
      <c r="L282" s="313">
        <v>555</v>
      </c>
      <c r="M282" s="313">
        <v>456</v>
      </c>
      <c r="N282" s="313">
        <v>438</v>
      </c>
      <c r="O282" s="314">
        <v>1171</v>
      </c>
      <c r="P282" s="35"/>
      <c r="R282" s="55"/>
      <c r="S282" s="784"/>
      <c r="T282" s="767"/>
      <c r="U282" s="767"/>
      <c r="V282" s="767"/>
      <c r="W282" s="767"/>
      <c r="X282" s="767"/>
      <c r="Y282" s="787"/>
      <c r="Z282" s="767"/>
      <c r="AA282" s="767"/>
      <c r="AB282" s="767"/>
      <c r="AC282" s="748"/>
      <c r="AD282" s="767"/>
      <c r="AE282" s="767"/>
      <c r="AF282" s="748"/>
      <c r="AG282" s="748"/>
      <c r="AH282" s="748"/>
      <c r="AI282" s="767"/>
      <c r="AJ282" s="767"/>
      <c r="AK282" s="758"/>
      <c r="AL282" s="61"/>
      <c r="AM282" s="61"/>
      <c r="AN282" s="61"/>
      <c r="AO282" s="61"/>
      <c r="AP282" s="61"/>
      <c r="AQ282" s="796"/>
      <c r="AR282" s="767"/>
      <c r="AS282" s="767"/>
      <c r="AT282" s="767"/>
      <c r="AU282" s="773"/>
      <c r="AV282" s="748"/>
      <c r="AW282" s="758"/>
      <c r="AX282" s="773"/>
      <c r="AY282" s="762"/>
      <c r="AZ282" s="773"/>
      <c r="BA282" s="773"/>
      <c r="BB282" s="773"/>
      <c r="BC282" s="764"/>
      <c r="BD282" s="773"/>
      <c r="BE282" s="762"/>
      <c r="BF282" s="766"/>
      <c r="BG282" s="766"/>
      <c r="BH282" s="766"/>
      <c r="BI282" s="755"/>
      <c r="BJ282" s="755"/>
    </row>
    <row r="283" spans="1:105" ht="17.25" customHeight="1" x14ac:dyDescent="0.15">
      <c r="A283" s="37" t="s">
        <v>54</v>
      </c>
      <c r="B283" s="315" t="s">
        <v>239</v>
      </c>
      <c r="C283" s="305">
        <f>SUM(D283:O283)</f>
        <v>357.27499999999998</v>
      </c>
      <c r="D283" s="306">
        <v>39.201999999999998</v>
      </c>
      <c r="E283" s="307">
        <v>37.587000000000003</v>
      </c>
      <c r="F283" s="307">
        <v>26.213000000000001</v>
      </c>
      <c r="G283" s="307">
        <v>17.847000000000001</v>
      </c>
      <c r="H283" s="307">
        <v>28.074999999999999</v>
      </c>
      <c r="I283" s="63">
        <v>25.792000000000002</v>
      </c>
      <c r="J283" s="308">
        <v>8.718</v>
      </c>
      <c r="K283" s="349">
        <v>5.1559999999999997</v>
      </c>
      <c r="L283" s="307">
        <v>8.1940000000000008</v>
      </c>
      <c r="M283" s="307">
        <v>35.856000000000002</v>
      </c>
      <c r="N283" s="307">
        <v>62.652000000000001</v>
      </c>
      <c r="O283" s="309">
        <v>61.982999999999997</v>
      </c>
      <c r="P283" s="35"/>
      <c r="R283" s="55"/>
      <c r="T283" s="767"/>
      <c r="U283" s="767"/>
      <c r="V283" s="767"/>
      <c r="W283" s="767"/>
      <c r="X283" s="767"/>
      <c r="Z283" s="748"/>
      <c r="AA283" s="748"/>
      <c r="AB283" s="748"/>
      <c r="AC283" s="767"/>
      <c r="AD283" s="767"/>
      <c r="AE283" s="767"/>
      <c r="AF283" s="767"/>
      <c r="AG283" s="767"/>
      <c r="AH283" s="767"/>
      <c r="AI283" s="748"/>
      <c r="AJ283" s="767"/>
      <c r="AK283" s="748"/>
      <c r="AL283" s="61"/>
      <c r="AM283" s="61"/>
      <c r="AN283" s="61"/>
      <c r="AO283" s="61"/>
      <c r="AP283" s="61"/>
      <c r="AQ283" s="5"/>
      <c r="AR283" s="767"/>
      <c r="AS283" s="767"/>
      <c r="AT283" s="767"/>
      <c r="AU283" s="773"/>
      <c r="AV283" s="748"/>
      <c r="AW283" s="748"/>
      <c r="AX283" s="773"/>
      <c r="AY283" s="762"/>
      <c r="AZ283" s="773"/>
      <c r="BA283" s="773"/>
      <c r="BB283" s="773"/>
      <c r="BC283" s="774"/>
      <c r="BD283" s="773"/>
      <c r="BE283" s="762"/>
      <c r="BF283" s="766"/>
      <c r="BG283" s="766"/>
      <c r="BH283" s="766"/>
      <c r="BI283" s="755"/>
      <c r="BJ283" s="755"/>
    </row>
    <row r="284" spans="1:105" ht="17.25" customHeight="1" x14ac:dyDescent="0.15">
      <c r="A284" s="34" t="s">
        <v>54</v>
      </c>
      <c r="B284" s="304" t="s">
        <v>15</v>
      </c>
      <c r="C284" s="305">
        <f>SUM(D284:O284)</f>
        <v>228510.12099999998</v>
      </c>
      <c r="D284" s="306">
        <v>37328.241999999998</v>
      </c>
      <c r="E284" s="307">
        <v>22837.644</v>
      </c>
      <c r="F284" s="307">
        <v>11923.843000000001</v>
      </c>
      <c r="G284" s="307">
        <v>12002.355</v>
      </c>
      <c r="H284" s="307">
        <v>16627.874</v>
      </c>
      <c r="I284" s="63">
        <v>9497.7749999999996</v>
      </c>
      <c r="J284" s="308">
        <v>5998.1139999999996</v>
      </c>
      <c r="K284" s="349">
        <v>6788.98</v>
      </c>
      <c r="L284" s="307">
        <v>8017.2439999999997</v>
      </c>
      <c r="M284" s="307">
        <v>21475.617999999999</v>
      </c>
      <c r="N284" s="307">
        <v>26702.303</v>
      </c>
      <c r="O284" s="309">
        <v>49310.129000000001</v>
      </c>
      <c r="P284" s="35"/>
      <c r="Q284" s="59"/>
      <c r="R284" s="55"/>
      <c r="T284" s="767"/>
      <c r="U284" s="767"/>
      <c r="V284" s="767"/>
      <c r="W284" s="767"/>
      <c r="X284" s="767"/>
      <c r="Z284" s="252"/>
      <c r="AA284" s="252"/>
      <c r="AB284" s="252"/>
      <c r="AC284" s="252"/>
      <c r="AD284" s="748"/>
      <c r="AE284" s="748"/>
      <c r="AF284" s="748"/>
      <c r="AG284" s="748"/>
      <c r="AH284" s="748"/>
      <c r="AI284" s="767"/>
      <c r="AJ284" s="767"/>
      <c r="AK284" s="758"/>
      <c r="AL284" s="61"/>
      <c r="AM284" s="61"/>
      <c r="AN284" s="61"/>
      <c r="AO284" s="61"/>
      <c r="AP284" s="61"/>
      <c r="AQ284" s="796"/>
      <c r="AR284" s="748"/>
      <c r="AS284" s="748"/>
      <c r="AT284" s="748"/>
      <c r="AU284" s="773"/>
      <c r="AV284" s="748"/>
      <c r="AW284" s="758"/>
      <c r="AX284" s="773"/>
      <c r="AY284" s="762"/>
      <c r="AZ284" s="773"/>
      <c r="BA284" s="773"/>
      <c r="BB284" s="773"/>
      <c r="BC284" s="764"/>
      <c r="BD284" s="773"/>
      <c r="BE284" s="762"/>
      <c r="BF284" s="766"/>
      <c r="BG284" s="766"/>
      <c r="BH284" s="766"/>
      <c r="BI284" s="755"/>
      <c r="BJ284" s="755"/>
    </row>
    <row r="285" spans="1:105" ht="17.25" customHeight="1" x14ac:dyDescent="0.15">
      <c r="A285" s="36" t="s">
        <v>54</v>
      </c>
      <c r="B285" s="310" t="s">
        <v>240</v>
      </c>
      <c r="C285" s="311">
        <f>C284/C283</f>
        <v>639.59168987474629</v>
      </c>
      <c r="D285" s="312">
        <v>952</v>
      </c>
      <c r="E285" s="313">
        <v>608</v>
      </c>
      <c r="F285" s="313">
        <v>455</v>
      </c>
      <c r="G285" s="313">
        <v>673</v>
      </c>
      <c r="H285" s="313">
        <v>592</v>
      </c>
      <c r="I285" s="281">
        <v>368</v>
      </c>
      <c r="J285" s="313">
        <v>688</v>
      </c>
      <c r="K285" s="350">
        <v>1317</v>
      </c>
      <c r="L285" s="313">
        <v>978</v>
      </c>
      <c r="M285" s="313">
        <v>599</v>
      </c>
      <c r="N285" s="313">
        <v>426</v>
      </c>
      <c r="O285" s="314">
        <v>796</v>
      </c>
      <c r="P285" s="35"/>
      <c r="R285" s="55"/>
      <c r="S285" s="784"/>
      <c r="T285" s="767"/>
      <c r="U285" s="767"/>
      <c r="V285" s="767"/>
      <c r="W285" s="767"/>
      <c r="X285" s="252"/>
      <c r="Y285" s="787"/>
      <c r="AE285" s="748"/>
      <c r="AF285" s="748"/>
      <c r="AG285" s="748"/>
      <c r="AH285" s="748"/>
      <c r="AI285" s="767"/>
      <c r="AJ285" s="767"/>
      <c r="AK285" s="758"/>
      <c r="AL285" s="61"/>
      <c r="AM285" s="61"/>
      <c r="AN285" s="61"/>
      <c r="AO285" s="61"/>
      <c r="AP285" s="61"/>
      <c r="AQ285" s="5"/>
      <c r="AR285" s="788"/>
      <c r="AS285" s="762"/>
      <c r="AT285" s="773"/>
      <c r="AU285" s="773"/>
      <c r="AV285" s="773"/>
      <c r="AW285" s="764"/>
      <c r="AX285" s="773"/>
      <c r="AY285" s="762"/>
      <c r="AZ285" s="766"/>
      <c r="BA285" s="766"/>
      <c r="BB285" s="766"/>
      <c r="BC285" s="755"/>
      <c r="BD285" s="755"/>
    </row>
    <row r="286" spans="1:105" ht="17.25" customHeight="1" x14ac:dyDescent="0.15">
      <c r="A286" s="37" t="s">
        <v>55</v>
      </c>
      <c r="B286" s="315" t="s">
        <v>239</v>
      </c>
      <c r="C286" s="305">
        <f>SUM(D286:O286)</f>
        <v>206.06400000000002</v>
      </c>
      <c r="D286" s="306">
        <v>45.328000000000003</v>
      </c>
      <c r="E286" s="307">
        <v>33.99</v>
      </c>
      <c r="F286" s="307">
        <v>29.556999999999999</v>
      </c>
      <c r="G286" s="307">
        <v>21.370999999999999</v>
      </c>
      <c r="H286" s="307">
        <v>8.9930000000000003</v>
      </c>
      <c r="I286" s="63">
        <v>0.22900000000000001</v>
      </c>
      <c r="J286" s="308">
        <v>6.0000000000000001E-3</v>
      </c>
      <c r="K286" s="349">
        <v>0</v>
      </c>
      <c r="L286" s="307">
        <v>1.0999999999999999E-2</v>
      </c>
      <c r="M286" s="307">
        <v>6.4649999999999999</v>
      </c>
      <c r="N286" s="307">
        <v>21.555</v>
      </c>
      <c r="O286" s="309">
        <v>38.558999999999997</v>
      </c>
      <c r="P286" s="35"/>
      <c r="R286" s="55"/>
      <c r="T286" s="748"/>
      <c r="U286" s="748"/>
      <c r="V286" s="748"/>
      <c r="W286" s="767"/>
      <c r="X286" s="252"/>
      <c r="Z286" s="748"/>
      <c r="AA286" s="748"/>
      <c r="AB286" s="748"/>
      <c r="AC286" s="767"/>
      <c r="AD286" s="767"/>
      <c r="AE286" s="758"/>
      <c r="AF286" s="748"/>
      <c r="AG286" s="748"/>
      <c r="AH286" s="748"/>
      <c r="AI286" s="767"/>
      <c r="AJ286" s="60"/>
      <c r="AK286" s="748"/>
      <c r="AL286" s="61"/>
      <c r="AM286" s="61"/>
      <c r="AN286" s="61"/>
      <c r="AO286" s="61"/>
      <c r="AP286" s="61"/>
      <c r="AQ286" s="5"/>
      <c r="AR286" s="788"/>
      <c r="AS286" s="762"/>
      <c r="AT286" s="773"/>
      <c r="AU286" s="773"/>
      <c r="AV286" s="773"/>
      <c r="AW286" s="774"/>
      <c r="AX286" s="773"/>
      <c r="AY286" s="762"/>
      <c r="AZ286" s="766"/>
      <c r="BA286" s="766"/>
      <c r="BB286" s="766"/>
      <c r="BC286" s="755"/>
      <c r="BD286" s="755"/>
    </row>
    <row r="287" spans="1:105" ht="17.25" customHeight="1" x14ac:dyDescent="0.15">
      <c r="A287" s="34" t="s">
        <v>55</v>
      </c>
      <c r="B287" s="304" t="s">
        <v>15</v>
      </c>
      <c r="C287" s="305">
        <f>SUM(D287:O287)</f>
        <v>257091.65899999996</v>
      </c>
      <c r="D287" s="306">
        <v>68577.051999999996</v>
      </c>
      <c r="E287" s="307">
        <v>38373.970999999998</v>
      </c>
      <c r="F287" s="307">
        <v>25366.61</v>
      </c>
      <c r="G287" s="307">
        <v>12780.102999999999</v>
      </c>
      <c r="H287" s="307">
        <v>5415.3249999999998</v>
      </c>
      <c r="I287" s="63">
        <v>127.224</v>
      </c>
      <c r="J287" s="308">
        <v>0.64800000000000002</v>
      </c>
      <c r="K287" s="349">
        <v>0</v>
      </c>
      <c r="L287" s="307">
        <v>4.8600000000000003</v>
      </c>
      <c r="M287" s="307">
        <v>10413.941999999999</v>
      </c>
      <c r="N287" s="307">
        <v>30066.032999999999</v>
      </c>
      <c r="O287" s="309">
        <v>65965.891000000003</v>
      </c>
      <c r="P287" s="35"/>
      <c r="Q287" s="59"/>
      <c r="R287" s="55"/>
      <c r="T287" s="780"/>
      <c r="U287" s="780"/>
      <c r="V287" s="780"/>
      <c r="W287" s="767"/>
      <c r="X287" s="252"/>
      <c r="AA287" s="762"/>
      <c r="AB287" s="763"/>
      <c r="AC287" s="763"/>
      <c r="AD287" s="763"/>
      <c r="AE287" s="758"/>
      <c r="AF287" s="767"/>
      <c r="AG287" s="767"/>
      <c r="AH287" s="767"/>
      <c r="AI287" s="748"/>
      <c r="AJ287" s="748"/>
      <c r="AK287" s="767"/>
      <c r="AL287" s="252"/>
      <c r="AM287" s="252"/>
      <c r="AN287" s="60"/>
      <c r="AO287" s="748"/>
      <c r="AP287" s="767"/>
      <c r="AQ287" s="748"/>
      <c r="AR287" s="788"/>
      <c r="AS287" s="762"/>
      <c r="AT287" s="766"/>
      <c r="AU287" s="766"/>
      <c r="AV287" s="766"/>
      <c r="AW287" s="764"/>
      <c r="AX287" s="773"/>
      <c r="AY287" s="762"/>
      <c r="AZ287" s="766"/>
      <c r="BA287" s="766"/>
      <c r="BB287" s="766"/>
      <c r="BC287" s="755"/>
      <c r="BD287" s="755"/>
    </row>
    <row r="288" spans="1:105" ht="17.25" customHeight="1" x14ac:dyDescent="0.15">
      <c r="A288" s="36" t="s">
        <v>55</v>
      </c>
      <c r="B288" s="310" t="s">
        <v>240</v>
      </c>
      <c r="C288" s="311">
        <f>C287/C286</f>
        <v>1247.6301488857828</v>
      </c>
      <c r="D288" s="312">
        <v>1513</v>
      </c>
      <c r="E288" s="313">
        <v>1129</v>
      </c>
      <c r="F288" s="313">
        <v>858</v>
      </c>
      <c r="G288" s="313">
        <v>598</v>
      </c>
      <c r="H288" s="313">
        <v>602</v>
      </c>
      <c r="I288" s="281">
        <v>556</v>
      </c>
      <c r="J288" s="313">
        <v>108</v>
      </c>
      <c r="K288" s="313">
        <v>0</v>
      </c>
      <c r="L288" s="313">
        <v>442</v>
      </c>
      <c r="M288" s="313">
        <v>1611</v>
      </c>
      <c r="N288" s="313">
        <v>1395</v>
      </c>
      <c r="O288" s="314">
        <v>1711</v>
      </c>
      <c r="P288" s="35"/>
      <c r="R288" s="55"/>
      <c r="S288" s="784"/>
      <c r="T288" s="784"/>
      <c r="U288" s="784"/>
      <c r="V288" s="784"/>
      <c r="W288" s="780"/>
      <c r="X288" s="767"/>
      <c r="Y288" s="787"/>
      <c r="Z288" s="767"/>
      <c r="AA288" s="767"/>
      <c r="AB288" s="767"/>
      <c r="AC288" s="748"/>
      <c r="AD288" s="748"/>
      <c r="AE288" s="748"/>
      <c r="AF288" s="748"/>
      <c r="AG288" s="748"/>
      <c r="AH288" s="748"/>
      <c r="AI288" s="767"/>
      <c r="AJ288" s="767"/>
      <c r="AK288" s="758"/>
      <c r="AL288" s="761"/>
      <c r="AM288" s="761"/>
      <c r="AN288" s="761"/>
      <c r="AO288" s="761"/>
      <c r="AP288" s="761"/>
      <c r="AQ288" s="758"/>
      <c r="AR288" s="61"/>
      <c r="AS288" s="61"/>
      <c r="AT288" s="61"/>
      <c r="AU288" s="61"/>
      <c r="AV288" s="61"/>
      <c r="AW288" s="796"/>
      <c r="AX288" s="788"/>
      <c r="AY288" s="762"/>
      <c r="AZ288" s="766"/>
      <c r="BA288" s="766"/>
      <c r="BB288" s="766"/>
      <c r="BC288" s="755"/>
      <c r="BD288" s="755"/>
      <c r="BE288" s="755"/>
      <c r="BF288" s="755"/>
      <c r="BG288" s="755"/>
      <c r="BH288" s="755"/>
      <c r="BI288" s="755"/>
      <c r="BJ288" s="755"/>
    </row>
    <row r="289" spans="1:62" ht="17.25" customHeight="1" x14ac:dyDescent="0.15">
      <c r="A289" s="37" t="s">
        <v>56</v>
      </c>
      <c r="B289" s="315" t="s">
        <v>239</v>
      </c>
      <c r="C289" s="305">
        <f>SUM(D289:O289)</f>
        <v>715.14099999999985</v>
      </c>
      <c r="D289" s="306">
        <v>5.8029999999999999</v>
      </c>
      <c r="E289" s="307">
        <v>5.2370000000000001</v>
      </c>
      <c r="F289" s="307">
        <v>10.427</v>
      </c>
      <c r="G289" s="307">
        <v>146.07400000000001</v>
      </c>
      <c r="H289" s="307">
        <v>205.239</v>
      </c>
      <c r="I289" s="63">
        <v>113.78</v>
      </c>
      <c r="J289" s="308">
        <v>1.589</v>
      </c>
      <c r="K289" s="349">
        <v>0</v>
      </c>
      <c r="L289" s="307">
        <v>3.4969999999999999</v>
      </c>
      <c r="M289" s="307">
        <v>85.722999999999999</v>
      </c>
      <c r="N289" s="307">
        <v>92.540999999999997</v>
      </c>
      <c r="O289" s="309">
        <v>45.231000000000002</v>
      </c>
      <c r="P289" s="35"/>
      <c r="R289" s="55"/>
      <c r="T289" s="767"/>
      <c r="U289" s="767"/>
      <c r="V289" s="767"/>
      <c r="W289" s="784"/>
      <c r="X289" s="780"/>
      <c r="AA289" s="762"/>
      <c r="AB289" s="763"/>
      <c r="AC289" s="763"/>
      <c r="AD289" s="763"/>
      <c r="AE289" s="758"/>
      <c r="AF289" s="761"/>
      <c r="AG289" s="761"/>
      <c r="AH289" s="761"/>
      <c r="AI289" s="761"/>
      <c r="AJ289" s="761"/>
      <c r="AK289" s="748"/>
      <c r="AL289" s="576"/>
      <c r="AM289" s="576"/>
      <c r="AN289" s="586"/>
      <c r="AO289" s="586"/>
      <c r="AP289" s="586"/>
      <c r="AQ289" s="5"/>
      <c r="AR289" s="788"/>
      <c r="AS289" s="762"/>
      <c r="AT289" s="766"/>
      <c r="AU289" s="766"/>
      <c r="AV289" s="766"/>
      <c r="AW289" s="755"/>
      <c r="AX289" s="755"/>
      <c r="AY289" s="755"/>
      <c r="AZ289" s="755"/>
      <c r="BA289" s="755"/>
      <c r="BB289" s="755"/>
      <c r="BC289" s="755"/>
      <c r="BD289" s="755"/>
    </row>
    <row r="290" spans="1:62" ht="17.25" customHeight="1" x14ac:dyDescent="0.15">
      <c r="A290" s="34" t="s">
        <v>56</v>
      </c>
      <c r="B290" s="304" t="s">
        <v>15</v>
      </c>
      <c r="C290" s="305">
        <f>SUM(D290:O290)</f>
        <v>158763.96299999999</v>
      </c>
      <c r="D290" s="306">
        <v>1058.454</v>
      </c>
      <c r="E290" s="307">
        <v>1092.9929999999999</v>
      </c>
      <c r="F290" s="307">
        <v>2552.0940000000001</v>
      </c>
      <c r="G290" s="307">
        <v>35832.889000000003</v>
      </c>
      <c r="H290" s="307">
        <v>46776.934999999998</v>
      </c>
      <c r="I290" s="63">
        <v>25528.977999999999</v>
      </c>
      <c r="J290" s="308">
        <v>314.50700000000001</v>
      </c>
      <c r="K290" s="66">
        <v>0</v>
      </c>
      <c r="L290" s="307">
        <v>712.69200000000001</v>
      </c>
      <c r="M290" s="307">
        <v>18494.891</v>
      </c>
      <c r="N290" s="307">
        <v>18087.849999999999</v>
      </c>
      <c r="O290" s="309">
        <v>8311.68</v>
      </c>
      <c r="P290" s="35"/>
      <c r="Q290" s="61"/>
      <c r="R290" s="55"/>
      <c r="T290" s="784"/>
      <c r="U290" s="784"/>
      <c r="V290" s="784"/>
      <c r="W290" s="767"/>
      <c r="X290" s="784"/>
      <c r="AA290" s="762"/>
      <c r="AB290" s="763"/>
      <c r="AC290" s="763"/>
      <c r="AD290" s="763"/>
      <c r="AE290" s="758"/>
      <c r="AF290" s="767"/>
      <c r="AG290" s="767"/>
      <c r="AH290" s="767"/>
      <c r="AI290" s="767"/>
      <c r="AJ290" s="748"/>
      <c r="AK290" s="758"/>
      <c r="AL290" s="761"/>
      <c r="AM290" s="761"/>
      <c r="AN290" s="761"/>
      <c r="AO290" s="761"/>
      <c r="AP290" s="761"/>
      <c r="AQ290" s="758"/>
      <c r="AR290" s="61"/>
      <c r="AS290" s="61"/>
      <c r="AT290" s="61"/>
      <c r="AU290" s="61"/>
      <c r="AV290" s="61"/>
      <c r="AW290" s="5"/>
      <c r="AX290" s="788"/>
      <c r="AY290" s="762"/>
      <c r="AZ290" s="766"/>
      <c r="BA290" s="766"/>
      <c r="BB290" s="766"/>
      <c r="BC290" s="767"/>
      <c r="BD290" s="755"/>
      <c r="BE290" s="755"/>
      <c r="BF290" s="755"/>
      <c r="BG290" s="755"/>
      <c r="BH290" s="755"/>
      <c r="BI290" s="755"/>
      <c r="BJ290" s="755"/>
    </row>
    <row r="291" spans="1:62" ht="17.25" customHeight="1" x14ac:dyDescent="0.15">
      <c r="A291" s="36" t="s">
        <v>56</v>
      </c>
      <c r="B291" s="310" t="s">
        <v>240</v>
      </c>
      <c r="C291" s="311">
        <f>C290/C289</f>
        <v>222.00372094454104</v>
      </c>
      <c r="D291" s="312">
        <v>182</v>
      </c>
      <c r="E291" s="313">
        <v>209</v>
      </c>
      <c r="F291" s="313">
        <v>245</v>
      </c>
      <c r="G291" s="313">
        <v>245</v>
      </c>
      <c r="H291" s="313">
        <v>228</v>
      </c>
      <c r="I291" s="281">
        <v>224</v>
      </c>
      <c r="J291" s="313">
        <v>198</v>
      </c>
      <c r="K291" s="350">
        <v>0</v>
      </c>
      <c r="L291" s="313">
        <v>204</v>
      </c>
      <c r="M291" s="313">
        <v>216</v>
      </c>
      <c r="N291" s="313">
        <v>195</v>
      </c>
      <c r="O291" s="314">
        <v>184</v>
      </c>
      <c r="P291" s="35"/>
      <c r="Q291" s="59"/>
      <c r="R291" s="55"/>
      <c r="S291" s="784"/>
      <c r="T291" s="784"/>
      <c r="U291" s="784"/>
      <c r="V291" s="784"/>
      <c r="W291" s="784"/>
      <c r="X291" s="252"/>
      <c r="Y291" s="787"/>
      <c r="AA291" s="762"/>
      <c r="AB291" s="763"/>
      <c r="AC291" s="763"/>
      <c r="AD291" s="763"/>
      <c r="AE291" s="748"/>
      <c r="AF291" s="748"/>
      <c r="AG291" s="748"/>
      <c r="AH291" s="748"/>
      <c r="AI291" s="767"/>
      <c r="AJ291" s="748"/>
      <c r="AK291" s="758"/>
      <c r="AL291" s="761"/>
      <c r="AM291" s="761"/>
      <c r="AN291" s="761"/>
      <c r="AO291" s="761"/>
      <c r="AP291" s="761"/>
      <c r="AQ291" s="758"/>
      <c r="AR291" s="61"/>
      <c r="AS291" s="61"/>
      <c r="AT291" s="61"/>
      <c r="AU291" s="61"/>
      <c r="AV291" s="61"/>
      <c r="AW291" s="5"/>
      <c r="AX291" s="788"/>
      <c r="AY291" s="762"/>
      <c r="AZ291" s="766"/>
      <c r="BA291" s="766"/>
      <c r="BB291" s="766"/>
      <c r="BC291" s="755"/>
      <c r="BD291" s="755"/>
      <c r="BE291" s="755"/>
      <c r="BF291" s="755"/>
      <c r="BG291" s="755"/>
      <c r="BH291" s="755"/>
      <c r="BI291" s="755"/>
      <c r="BJ291" s="755"/>
    </row>
    <row r="292" spans="1:62" ht="17.25" customHeight="1" x14ac:dyDescent="0.15">
      <c r="A292" s="37" t="s">
        <v>57</v>
      </c>
      <c r="B292" s="315" t="s">
        <v>239</v>
      </c>
      <c r="C292" s="305">
        <f>SUM(D292:O292)</f>
        <v>2770.1850000000004</v>
      </c>
      <c r="D292" s="306">
        <v>216.321</v>
      </c>
      <c r="E292" s="307">
        <v>215.554</v>
      </c>
      <c r="F292" s="307">
        <v>270.286</v>
      </c>
      <c r="G292" s="307">
        <v>251.82599999999999</v>
      </c>
      <c r="H292" s="307">
        <v>261.49599999999998</v>
      </c>
      <c r="I292" s="63">
        <v>241.57499999999999</v>
      </c>
      <c r="J292" s="308">
        <v>189.46799999999999</v>
      </c>
      <c r="K292" s="349">
        <v>169.47800000000001</v>
      </c>
      <c r="L292" s="307">
        <v>223.24100000000001</v>
      </c>
      <c r="M292" s="307">
        <v>252.91399999999999</v>
      </c>
      <c r="N292" s="307">
        <v>253.316</v>
      </c>
      <c r="O292" s="309">
        <v>224.71</v>
      </c>
      <c r="P292" s="35"/>
      <c r="Q292" s="59"/>
      <c r="R292" s="55"/>
      <c r="T292" s="767"/>
      <c r="U292" s="767"/>
      <c r="V292" s="767"/>
      <c r="W292" s="784"/>
      <c r="X292" s="784"/>
      <c r="AE292" s="758"/>
      <c r="AF292" s="767"/>
      <c r="AG292" s="767"/>
      <c r="AH292" s="767"/>
      <c r="AI292" s="748"/>
      <c r="AJ292" s="767"/>
      <c r="AK292" s="748"/>
      <c r="AL292" s="761"/>
      <c r="AM292" s="761"/>
      <c r="AN292" s="761"/>
      <c r="AO292" s="761"/>
      <c r="AP292" s="761"/>
      <c r="AQ292" s="748"/>
      <c r="AR292" s="796"/>
      <c r="AS292" s="796"/>
      <c r="AT292" s="796"/>
      <c r="AU292" s="567"/>
      <c r="AV292" s="567"/>
      <c r="AW292" s="5"/>
      <c r="AX292" s="755"/>
      <c r="AY292" s="755"/>
      <c r="AZ292" s="755"/>
      <c r="BA292" s="755"/>
      <c r="BB292" s="755"/>
      <c r="BC292" s="755"/>
      <c r="BD292" s="755"/>
    </row>
    <row r="293" spans="1:62" ht="17.25" customHeight="1" x14ac:dyDescent="0.15">
      <c r="A293" s="34" t="s">
        <v>57</v>
      </c>
      <c r="B293" s="304" t="s">
        <v>15</v>
      </c>
      <c r="C293" s="305">
        <f>SUM(D293:O293)</f>
        <v>780324.67999999993</v>
      </c>
      <c r="D293" s="306">
        <v>74535.178</v>
      </c>
      <c r="E293" s="307">
        <v>76657.08</v>
      </c>
      <c r="F293" s="307">
        <v>67084.376999999993</v>
      </c>
      <c r="G293" s="307">
        <v>65030.478000000003</v>
      </c>
      <c r="H293" s="307">
        <v>68621.81</v>
      </c>
      <c r="I293" s="63">
        <v>57887.226999999999</v>
      </c>
      <c r="J293" s="308">
        <v>50043.451000000001</v>
      </c>
      <c r="K293" s="349">
        <v>54307.184999999998</v>
      </c>
      <c r="L293" s="307">
        <v>69190.392999999996</v>
      </c>
      <c r="M293" s="307">
        <v>74172.634999999995</v>
      </c>
      <c r="N293" s="307">
        <v>65270.947999999997</v>
      </c>
      <c r="O293" s="309">
        <v>57523.917999999998</v>
      </c>
      <c r="P293" s="35"/>
      <c r="Q293" s="59"/>
      <c r="R293" s="55"/>
      <c r="T293" s="784"/>
      <c r="U293" s="784"/>
      <c r="V293" s="784"/>
      <c r="W293" s="767"/>
      <c r="X293" s="784"/>
      <c r="AE293" s="758"/>
      <c r="AF293" s="767"/>
      <c r="AG293" s="767"/>
      <c r="AH293" s="767"/>
      <c r="AI293" s="767"/>
      <c r="AJ293" s="748"/>
      <c r="AK293" s="758"/>
      <c r="AL293" s="767"/>
      <c r="AM293" s="767"/>
      <c r="AN293" s="767"/>
      <c r="AO293" s="60"/>
      <c r="AP293" s="748"/>
      <c r="AQ293" s="758"/>
      <c r="AR293" s="796"/>
      <c r="AS293" s="796"/>
      <c r="AT293" s="796"/>
      <c r="AU293" s="576"/>
      <c r="AV293" s="795"/>
      <c r="AW293" s="5"/>
      <c r="AX293" s="788"/>
      <c r="AY293" s="762"/>
      <c r="AZ293" s="766"/>
      <c r="BA293" s="766"/>
      <c r="BB293" s="766"/>
      <c r="BC293" s="755"/>
      <c r="BD293" s="755"/>
      <c r="BE293" s="755"/>
      <c r="BF293" s="755"/>
      <c r="BG293" s="755"/>
      <c r="BH293" s="755"/>
      <c r="BI293" s="755"/>
      <c r="BJ293" s="755"/>
    </row>
    <row r="294" spans="1:62" ht="17.25" customHeight="1" x14ac:dyDescent="0.15">
      <c r="A294" s="36" t="s">
        <v>57</v>
      </c>
      <c r="B294" s="310" t="s">
        <v>240</v>
      </c>
      <c r="C294" s="311">
        <f>C293/C292</f>
        <v>281.68684762930991</v>
      </c>
      <c r="D294" s="312">
        <v>345</v>
      </c>
      <c r="E294" s="313">
        <v>356</v>
      </c>
      <c r="F294" s="313">
        <v>248</v>
      </c>
      <c r="G294" s="313">
        <v>258</v>
      </c>
      <c r="H294" s="313">
        <v>262</v>
      </c>
      <c r="I294" s="281">
        <v>240</v>
      </c>
      <c r="J294" s="313">
        <v>264</v>
      </c>
      <c r="K294" s="350">
        <v>320</v>
      </c>
      <c r="L294" s="313">
        <v>310</v>
      </c>
      <c r="M294" s="313">
        <v>293</v>
      </c>
      <c r="N294" s="313">
        <v>258</v>
      </c>
      <c r="O294" s="314">
        <v>256</v>
      </c>
      <c r="P294" s="35"/>
      <c r="Q294" s="59"/>
      <c r="R294" s="55"/>
      <c r="S294" s="784"/>
      <c r="T294" s="784"/>
      <c r="U294" s="784"/>
      <c r="V294" s="784"/>
      <c r="W294" s="784"/>
      <c r="X294" s="767"/>
      <c r="Y294" s="787"/>
      <c r="AE294" s="758"/>
      <c r="AF294" s="761"/>
      <c r="AG294" s="761"/>
      <c r="AH294" s="761"/>
      <c r="AI294" s="761"/>
      <c r="AJ294" s="761"/>
      <c r="AK294" s="758"/>
      <c r="AL294" s="796"/>
      <c r="AM294" s="796"/>
      <c r="AN294" s="796"/>
      <c r="AO294" s="576"/>
      <c r="AP294" s="567"/>
      <c r="AQ294" s="796"/>
      <c r="AR294" s="788"/>
      <c r="AS294" s="762"/>
      <c r="AT294" s="766"/>
      <c r="AU294" s="766"/>
      <c r="AV294" s="766"/>
      <c r="AW294" s="755"/>
      <c r="AX294" s="755"/>
      <c r="AY294" s="755"/>
      <c r="AZ294" s="755"/>
      <c r="BA294" s="755"/>
      <c r="BB294" s="755"/>
      <c r="BC294" s="755"/>
      <c r="BD294" s="755"/>
    </row>
    <row r="295" spans="1:62" ht="17.25" customHeight="1" x14ac:dyDescent="0.15">
      <c r="A295" s="37" t="s">
        <v>58</v>
      </c>
      <c r="B295" s="315" t="s">
        <v>239</v>
      </c>
      <c r="C295" s="305">
        <f>SUM(D295:O295)</f>
        <v>197.26</v>
      </c>
      <c r="D295" s="306">
        <v>0</v>
      </c>
      <c r="E295" s="307">
        <v>1.2999999999999999E-2</v>
      </c>
      <c r="F295" s="307">
        <v>1.6E-2</v>
      </c>
      <c r="G295" s="307">
        <v>1.01</v>
      </c>
      <c r="H295" s="307">
        <v>14.004</v>
      </c>
      <c r="I295" s="63">
        <v>75.418999999999997</v>
      </c>
      <c r="J295" s="308">
        <v>34.875999999999998</v>
      </c>
      <c r="K295" s="349">
        <v>6.8419999999999996</v>
      </c>
      <c r="L295" s="307">
        <v>13.483000000000001</v>
      </c>
      <c r="M295" s="307">
        <v>34.548000000000002</v>
      </c>
      <c r="N295" s="307">
        <v>14.426</v>
      </c>
      <c r="O295" s="309">
        <v>2.6230000000000002</v>
      </c>
      <c r="P295" s="35"/>
      <c r="Q295" s="59"/>
      <c r="R295" s="55"/>
      <c r="T295" s="767"/>
      <c r="U295" s="767"/>
      <c r="V295" s="767"/>
      <c r="W295" s="784"/>
      <c r="X295" s="784"/>
      <c r="AE295" s="748"/>
      <c r="AF295" s="748"/>
      <c r="AG295" s="748"/>
      <c r="AH295" s="493"/>
      <c r="AI295" s="60"/>
      <c r="AJ295" s="748"/>
      <c r="AK295" s="767"/>
      <c r="AL295" s="748"/>
      <c r="AM295" s="748"/>
      <c r="AN295" s="748"/>
      <c r="AO295" s="767"/>
      <c r="AP295" s="773"/>
      <c r="AQ295" s="748"/>
      <c r="AR295" s="773"/>
      <c r="AS295" s="762"/>
      <c r="AT295" s="766"/>
      <c r="AU295" s="766"/>
      <c r="AV295" s="766"/>
      <c r="AW295" s="775"/>
      <c r="AX295" s="755"/>
      <c r="AY295" s="755"/>
      <c r="AZ295" s="755"/>
      <c r="BA295" s="755"/>
      <c r="BB295" s="755"/>
      <c r="BC295" s="755"/>
      <c r="BD295" s="755"/>
    </row>
    <row r="296" spans="1:62" ht="17.25" customHeight="1" x14ac:dyDescent="0.15">
      <c r="A296" s="34" t="s">
        <v>58</v>
      </c>
      <c r="B296" s="304" t="s">
        <v>15</v>
      </c>
      <c r="C296" s="305">
        <f>SUM(D296:O296)</f>
        <v>143464.20499999999</v>
      </c>
      <c r="D296" s="306">
        <v>0</v>
      </c>
      <c r="E296" s="307">
        <v>8.91</v>
      </c>
      <c r="F296" s="307">
        <v>17.495999999999999</v>
      </c>
      <c r="G296" s="307">
        <v>1316.18</v>
      </c>
      <c r="H296" s="307">
        <v>13371.816000000001</v>
      </c>
      <c r="I296" s="63">
        <v>50681.372000000003</v>
      </c>
      <c r="J296" s="308">
        <v>16496.537</v>
      </c>
      <c r="K296" s="349">
        <v>2125.4389999999999</v>
      </c>
      <c r="L296" s="307">
        <v>8834.5820000000003</v>
      </c>
      <c r="M296" s="307">
        <v>37018.883000000002</v>
      </c>
      <c r="N296" s="307">
        <v>11594.504999999999</v>
      </c>
      <c r="O296" s="309">
        <v>1998.4849999999999</v>
      </c>
      <c r="P296" s="35"/>
      <c r="R296" s="55"/>
      <c r="T296" s="767"/>
      <c r="U296" s="767"/>
      <c r="V296" s="767"/>
      <c r="W296" s="748"/>
      <c r="X296" s="784"/>
      <c r="AE296" s="748"/>
      <c r="AF296" s="748"/>
      <c r="AG296" s="748"/>
      <c r="AH296" s="493"/>
      <c r="AI296" s="767"/>
      <c r="AJ296" s="779"/>
      <c r="AK296" s="767"/>
      <c r="AL296" s="788"/>
      <c r="AM296" s="762"/>
      <c r="AN296" s="773"/>
      <c r="AO296" s="767"/>
      <c r="AP296" s="773"/>
      <c r="AQ296" s="758"/>
      <c r="AR296" s="773"/>
      <c r="AS296" s="762"/>
      <c r="AT296" s="766"/>
      <c r="AU296" s="766"/>
      <c r="AV296" s="766"/>
      <c r="AW296" s="775"/>
      <c r="AX296" s="755"/>
      <c r="AY296" s="755"/>
      <c r="AZ296" s="755"/>
      <c r="BA296" s="755"/>
      <c r="BB296" s="755"/>
      <c r="BC296" s="755"/>
      <c r="BD296" s="755"/>
    </row>
    <row r="297" spans="1:62" ht="17.25" customHeight="1" x14ac:dyDescent="0.15">
      <c r="A297" s="36" t="s">
        <v>58</v>
      </c>
      <c r="B297" s="310" t="s">
        <v>240</v>
      </c>
      <c r="C297" s="311">
        <f>C296/C295</f>
        <v>727.28482713170433</v>
      </c>
      <c r="D297" s="312">
        <v>0</v>
      </c>
      <c r="E297" s="313">
        <v>685</v>
      </c>
      <c r="F297" s="313">
        <v>1094</v>
      </c>
      <c r="G297" s="313">
        <v>1303</v>
      </c>
      <c r="H297" s="313">
        <v>955</v>
      </c>
      <c r="I297" s="281">
        <v>672</v>
      </c>
      <c r="J297" s="313">
        <v>473</v>
      </c>
      <c r="K297" s="350">
        <v>311</v>
      </c>
      <c r="L297" s="313">
        <v>655</v>
      </c>
      <c r="M297" s="313">
        <v>1072</v>
      </c>
      <c r="N297" s="313">
        <v>804</v>
      </c>
      <c r="O297" s="314">
        <v>762</v>
      </c>
      <c r="P297" s="35"/>
      <c r="Q297" s="59"/>
      <c r="R297" s="55"/>
      <c r="S297" s="784"/>
      <c r="T297" s="767"/>
      <c r="U297" s="767"/>
      <c r="V297" s="767"/>
      <c r="W297" s="748"/>
      <c r="X297" s="748"/>
      <c r="Y297" s="787"/>
      <c r="Z297" s="767"/>
      <c r="AA297" s="767"/>
      <c r="AB297" s="767"/>
      <c r="AC297" s="748"/>
      <c r="AD297" s="767"/>
      <c r="AE297" s="748"/>
      <c r="AF297" s="769"/>
      <c r="AG297" s="769"/>
      <c r="AH297" s="769"/>
      <c r="AI297" s="769"/>
      <c r="AJ297" s="769"/>
      <c r="AK297" s="748"/>
      <c r="AL297" s="788"/>
      <c r="AM297" s="762"/>
      <c r="AN297" s="773"/>
      <c r="AO297" s="748"/>
      <c r="AP297" s="773"/>
      <c r="AQ297" s="758"/>
      <c r="AR297" s="773"/>
      <c r="AS297" s="762"/>
      <c r="AT297" s="766"/>
      <c r="AU297" s="766"/>
      <c r="AV297" s="766"/>
      <c r="AW297" s="775"/>
      <c r="AX297" s="755"/>
      <c r="AY297" s="755"/>
      <c r="AZ297" s="755"/>
      <c r="BA297" s="755"/>
      <c r="BB297" s="755"/>
      <c r="BC297" s="755"/>
      <c r="BD297" s="755"/>
    </row>
    <row r="298" spans="1:62" ht="17.25" customHeight="1" x14ac:dyDescent="0.15">
      <c r="A298" s="37" t="s">
        <v>59</v>
      </c>
      <c r="B298" s="315" t="s">
        <v>239</v>
      </c>
      <c r="C298" s="305">
        <f>SUM(D298:O298)</f>
        <v>142.40799999999999</v>
      </c>
      <c r="D298" s="306">
        <v>4.0000000000000001E-3</v>
      </c>
      <c r="E298" s="307">
        <v>6.0000000000000001E-3</v>
      </c>
      <c r="F298" s="307">
        <v>0</v>
      </c>
      <c r="G298" s="307">
        <v>0</v>
      </c>
      <c r="H298" s="307">
        <v>86.866</v>
      </c>
      <c r="I298" s="63">
        <v>55.517000000000003</v>
      </c>
      <c r="J298" s="308">
        <v>0</v>
      </c>
      <c r="K298" s="349">
        <v>0</v>
      </c>
      <c r="L298" s="307">
        <v>0</v>
      </c>
      <c r="M298" s="307">
        <v>0</v>
      </c>
      <c r="N298" s="307">
        <v>0</v>
      </c>
      <c r="O298" s="309">
        <v>1.4999999999999999E-2</v>
      </c>
      <c r="P298" s="35"/>
      <c r="Q298" s="59"/>
      <c r="R298" s="55"/>
      <c r="T298" s="767"/>
      <c r="U298" s="767"/>
      <c r="V298" s="767"/>
      <c r="W298" s="748"/>
      <c r="X298" s="748"/>
      <c r="AE298" s="767"/>
      <c r="AF298" s="788"/>
      <c r="AG298" s="762"/>
      <c r="AH298" s="766"/>
      <c r="AI298" s="766"/>
      <c r="AJ298" s="766"/>
      <c r="AM298" s="755"/>
      <c r="AN298" s="755"/>
      <c r="AO298" s="755"/>
      <c r="AP298" s="755"/>
      <c r="AQ298" s="755"/>
      <c r="AR298" s="755"/>
    </row>
    <row r="299" spans="1:62" ht="17.25" customHeight="1" x14ac:dyDescent="0.15">
      <c r="A299" s="34" t="s">
        <v>59</v>
      </c>
      <c r="B299" s="304" t="s">
        <v>15</v>
      </c>
      <c r="C299" s="305">
        <f>SUM(D299:O299)</f>
        <v>68974.962</v>
      </c>
      <c r="D299" s="306">
        <v>4.4349999999999996</v>
      </c>
      <c r="E299" s="307">
        <v>6.7169999999999996</v>
      </c>
      <c r="F299" s="307">
        <v>0</v>
      </c>
      <c r="G299" s="307">
        <v>0</v>
      </c>
      <c r="H299" s="307">
        <v>48693.29</v>
      </c>
      <c r="I299" s="63">
        <v>20231.37</v>
      </c>
      <c r="J299" s="308">
        <v>0</v>
      </c>
      <c r="K299" s="349">
        <v>0</v>
      </c>
      <c r="L299" s="307">
        <v>0</v>
      </c>
      <c r="M299" s="307">
        <v>0</v>
      </c>
      <c r="N299" s="307">
        <v>0</v>
      </c>
      <c r="O299" s="309">
        <v>39.15</v>
      </c>
      <c r="P299" s="35"/>
      <c r="Q299" s="59"/>
      <c r="R299" s="55"/>
      <c r="T299" s="767"/>
      <c r="U299" s="767"/>
      <c r="V299" s="767"/>
      <c r="W299" s="748"/>
      <c r="X299" s="748"/>
      <c r="AF299" s="767"/>
      <c r="AG299" s="767"/>
      <c r="AH299" s="767"/>
      <c r="AI299" s="748"/>
      <c r="AJ299" s="767"/>
      <c r="AK299" s="758"/>
      <c r="AL299" s="773"/>
      <c r="AM299" s="762"/>
      <c r="AN299" s="766"/>
      <c r="AO299" s="766"/>
      <c r="AP299" s="766"/>
      <c r="AQ299" s="775"/>
      <c r="AR299" s="755"/>
      <c r="AS299" s="755"/>
      <c r="AT299" s="755"/>
      <c r="AU299" s="755"/>
      <c r="AV299" s="755"/>
      <c r="AW299" s="755"/>
      <c r="AX299" s="755"/>
    </row>
    <row r="300" spans="1:62" ht="17.25" customHeight="1" x14ac:dyDescent="0.15">
      <c r="A300" s="36" t="s">
        <v>59</v>
      </c>
      <c r="B300" s="310" t="s">
        <v>240</v>
      </c>
      <c r="C300" s="311">
        <f>C299/C298</f>
        <v>484.34752261108929</v>
      </c>
      <c r="D300" s="312">
        <v>1109</v>
      </c>
      <c r="E300" s="313">
        <v>1120</v>
      </c>
      <c r="F300" s="313">
        <v>0</v>
      </c>
      <c r="G300" s="313">
        <v>0</v>
      </c>
      <c r="H300" s="313">
        <v>561</v>
      </c>
      <c r="I300" s="281">
        <v>364</v>
      </c>
      <c r="J300" s="313">
        <v>0</v>
      </c>
      <c r="K300" s="350">
        <v>0</v>
      </c>
      <c r="L300" s="313">
        <v>0</v>
      </c>
      <c r="M300" s="313">
        <v>0</v>
      </c>
      <c r="N300" s="313">
        <v>0</v>
      </c>
      <c r="O300" s="314">
        <v>2610</v>
      </c>
      <c r="P300" s="35"/>
      <c r="Q300" s="59"/>
      <c r="R300" s="55"/>
      <c r="S300" s="784"/>
      <c r="T300" s="767"/>
      <c r="U300" s="767"/>
      <c r="V300" s="767"/>
      <c r="W300" s="748"/>
      <c r="X300" s="748"/>
      <c r="Y300" s="787"/>
      <c r="AE300" s="748"/>
      <c r="AF300" s="748"/>
      <c r="AG300" s="748"/>
      <c r="AH300" s="748"/>
      <c r="AI300" s="773"/>
      <c r="AJ300" s="767"/>
      <c r="AK300" s="758"/>
      <c r="AL300" s="773"/>
      <c r="AM300" s="762"/>
      <c r="AN300" s="766"/>
      <c r="AO300" s="766"/>
      <c r="AP300" s="766"/>
      <c r="AQ300" s="775"/>
      <c r="AR300" s="755"/>
      <c r="AS300" s="755"/>
      <c r="AT300" s="755"/>
      <c r="AU300" s="755"/>
      <c r="AV300" s="755"/>
      <c r="AW300" s="755"/>
      <c r="AX300" s="755"/>
    </row>
    <row r="301" spans="1:62" ht="17.25" customHeight="1" x14ac:dyDescent="0.15">
      <c r="A301" s="37" t="s">
        <v>60</v>
      </c>
      <c r="B301" s="315" t="s">
        <v>239</v>
      </c>
      <c r="C301" s="305">
        <f>SUM(D301:O301)</f>
        <v>282.55799999999999</v>
      </c>
      <c r="D301" s="306">
        <v>32.530999999999999</v>
      </c>
      <c r="E301" s="307">
        <v>32.759</v>
      </c>
      <c r="F301" s="307">
        <v>24.305</v>
      </c>
      <c r="G301" s="307">
        <v>10.898</v>
      </c>
      <c r="H301" s="307">
        <v>8.8439999999999994</v>
      </c>
      <c r="I301" s="63">
        <v>22.853999999999999</v>
      </c>
      <c r="J301" s="308">
        <v>17.222000000000001</v>
      </c>
      <c r="K301" s="349">
        <v>16.789000000000001</v>
      </c>
      <c r="L301" s="307">
        <v>24.071999999999999</v>
      </c>
      <c r="M301" s="307">
        <v>16.175999999999998</v>
      </c>
      <c r="N301" s="307">
        <v>32.96</v>
      </c>
      <c r="O301" s="309">
        <v>43.148000000000003</v>
      </c>
      <c r="P301" s="35"/>
      <c r="Q301" s="61"/>
      <c r="R301" s="55"/>
      <c r="T301" s="767"/>
      <c r="U301" s="767"/>
      <c r="V301" s="767"/>
      <c r="W301" s="748"/>
      <c r="X301" s="748"/>
      <c r="AE301" s="767"/>
      <c r="AF301" s="758"/>
      <c r="AG301" s="758"/>
      <c r="AH301" s="758"/>
      <c r="AI301" s="748"/>
      <c r="AJ301" s="748"/>
      <c r="AK301" s="748"/>
      <c r="AL301" s="773"/>
      <c r="AM301" s="762"/>
      <c r="AN301" s="766"/>
      <c r="AO301" s="766"/>
      <c r="AP301" s="766"/>
      <c r="AQ301" s="775"/>
      <c r="AR301" s="755"/>
      <c r="AS301" s="755"/>
      <c r="AT301" s="755"/>
      <c r="AU301" s="755"/>
      <c r="AV301" s="755"/>
      <c r="AW301" s="755"/>
      <c r="AX301" s="755"/>
    </row>
    <row r="302" spans="1:62" ht="17.25" customHeight="1" x14ac:dyDescent="0.15">
      <c r="A302" s="34" t="s">
        <v>60</v>
      </c>
      <c r="B302" s="304" t="s">
        <v>15</v>
      </c>
      <c r="C302" s="305">
        <f>SUM(D302:O302)</f>
        <v>77497.132000000012</v>
      </c>
      <c r="D302" s="306">
        <v>9660.2510000000002</v>
      </c>
      <c r="E302" s="307">
        <v>9569.232</v>
      </c>
      <c r="F302" s="307">
        <v>7049.5659999999998</v>
      </c>
      <c r="G302" s="307">
        <v>2986.4169999999999</v>
      </c>
      <c r="H302" s="307">
        <v>2503.6149999999998</v>
      </c>
      <c r="I302" s="63">
        <v>6294.8050000000003</v>
      </c>
      <c r="J302" s="308">
        <v>4685.5309999999999</v>
      </c>
      <c r="K302" s="349">
        <v>4404.8370000000004</v>
      </c>
      <c r="L302" s="307">
        <v>5879.0739999999996</v>
      </c>
      <c r="M302" s="307">
        <v>4077.0439999999999</v>
      </c>
      <c r="N302" s="307">
        <v>9101.1270000000004</v>
      </c>
      <c r="O302" s="309">
        <v>11285.633</v>
      </c>
      <c r="P302" s="35"/>
      <c r="Q302" s="252"/>
      <c r="R302" s="55"/>
      <c r="T302" s="767"/>
      <c r="U302" s="767"/>
      <c r="V302" s="767"/>
      <c r="W302" s="767"/>
      <c r="X302" s="748"/>
      <c r="Z302" s="252"/>
      <c r="AA302" s="252"/>
      <c r="AB302" s="60"/>
      <c r="AC302" s="748"/>
      <c r="AD302" s="767"/>
      <c r="AE302" s="767"/>
      <c r="AF302" s="748"/>
      <c r="AG302" s="748"/>
      <c r="AH302" s="748"/>
      <c r="AI302" s="758"/>
      <c r="AJ302" s="748"/>
      <c r="AK302" s="758"/>
      <c r="AL302" s="773"/>
      <c r="AM302" s="762"/>
      <c r="AN302" s="766"/>
      <c r="AO302" s="766"/>
      <c r="AP302" s="766"/>
      <c r="AQ302" s="755"/>
      <c r="AR302" s="755"/>
      <c r="AS302" s="755"/>
      <c r="AT302" s="755"/>
      <c r="AU302" s="755"/>
      <c r="AV302" s="755"/>
      <c r="AW302" s="755"/>
      <c r="AX302" s="755"/>
    </row>
    <row r="303" spans="1:62" ht="17.25" customHeight="1" x14ac:dyDescent="0.15">
      <c r="A303" s="36" t="s">
        <v>60</v>
      </c>
      <c r="B303" s="310" t="s">
        <v>240</v>
      </c>
      <c r="C303" s="311">
        <f>C302/C301</f>
        <v>274.26982070937652</v>
      </c>
      <c r="D303" s="312">
        <v>297</v>
      </c>
      <c r="E303" s="313">
        <v>292</v>
      </c>
      <c r="F303" s="313">
        <v>290</v>
      </c>
      <c r="G303" s="313">
        <v>274</v>
      </c>
      <c r="H303" s="313">
        <v>283</v>
      </c>
      <c r="I303" s="281">
        <v>275</v>
      </c>
      <c r="J303" s="313">
        <v>272</v>
      </c>
      <c r="K303" s="350">
        <v>262</v>
      </c>
      <c r="L303" s="313">
        <v>244</v>
      </c>
      <c r="M303" s="313">
        <v>252</v>
      </c>
      <c r="N303" s="313">
        <v>276</v>
      </c>
      <c r="O303" s="314">
        <v>262</v>
      </c>
      <c r="P303" s="35"/>
      <c r="R303" s="55"/>
      <c r="S303" s="784"/>
      <c r="T303" s="767"/>
      <c r="U303" s="767"/>
      <c r="V303" s="767"/>
      <c r="W303" s="767"/>
      <c r="X303" s="748"/>
      <c r="Y303" s="787"/>
      <c r="Z303" s="767"/>
      <c r="AA303" s="767"/>
      <c r="AB303" s="767"/>
      <c r="AC303" s="748"/>
      <c r="AD303" s="748"/>
      <c r="AE303" s="758"/>
      <c r="AF303" s="252"/>
      <c r="AG303" s="252"/>
      <c r="AH303" s="60"/>
      <c r="AI303" s="748"/>
      <c r="AJ303" s="767"/>
      <c r="AK303" s="748"/>
      <c r="AL303" s="748"/>
      <c r="AM303" s="748"/>
      <c r="AN303" s="748"/>
      <c r="AO303" s="767"/>
      <c r="AP303" s="758"/>
      <c r="AQ303" s="758"/>
      <c r="AR303" s="773"/>
      <c r="AS303" s="762"/>
      <c r="AT303" s="766"/>
      <c r="AU303" s="766"/>
      <c r="AV303" s="766"/>
      <c r="AW303" s="755"/>
      <c r="AX303" s="755"/>
      <c r="AY303" s="755"/>
      <c r="AZ303" s="755"/>
      <c r="BA303" s="755"/>
      <c r="BB303" s="755"/>
      <c r="BC303" s="755"/>
      <c r="BD303" s="755"/>
    </row>
    <row r="304" spans="1:62" ht="17.25" customHeight="1" x14ac:dyDescent="0.15">
      <c r="A304" s="37" t="s">
        <v>61</v>
      </c>
      <c r="B304" s="315" t="s">
        <v>239</v>
      </c>
      <c r="C304" s="305">
        <f>SUM(D304:O304)</f>
        <v>214.13800000000001</v>
      </c>
      <c r="D304" s="306">
        <v>9.7479999999999993</v>
      </c>
      <c r="E304" s="307">
        <v>5.3920000000000003</v>
      </c>
      <c r="F304" s="307">
        <v>6.0220000000000002</v>
      </c>
      <c r="G304" s="307">
        <v>8.3030000000000008</v>
      </c>
      <c r="H304" s="307">
        <v>21.818000000000001</v>
      </c>
      <c r="I304" s="63">
        <v>29.890999999999998</v>
      </c>
      <c r="J304" s="308">
        <v>28.382999999999999</v>
      </c>
      <c r="K304" s="349">
        <v>30.669</v>
      </c>
      <c r="L304" s="307">
        <v>23.591999999999999</v>
      </c>
      <c r="M304" s="307">
        <v>20.863</v>
      </c>
      <c r="N304" s="307">
        <v>15.961</v>
      </c>
      <c r="O304" s="309">
        <v>13.496</v>
      </c>
      <c r="P304" s="35"/>
      <c r="R304" s="55"/>
      <c r="T304" s="767"/>
      <c r="U304" s="767"/>
      <c r="V304" s="767"/>
      <c r="W304" s="767"/>
      <c r="X304" s="748"/>
      <c r="Z304" s="748"/>
      <c r="AA304" s="748"/>
      <c r="AB304" s="748"/>
      <c r="AC304" s="767"/>
      <c r="AD304" s="767"/>
      <c r="AE304" s="748"/>
      <c r="AF304" s="252"/>
      <c r="AG304" s="252"/>
      <c r="AH304" s="60"/>
      <c r="AI304" s="748"/>
      <c r="AJ304" s="767"/>
      <c r="AK304" s="767"/>
      <c r="AL304" s="748"/>
      <c r="AM304" s="748"/>
      <c r="AN304" s="748"/>
      <c r="AO304" s="748"/>
      <c r="AP304" s="773"/>
      <c r="AQ304" s="748"/>
      <c r="AR304" s="773"/>
      <c r="AS304" s="762"/>
      <c r="AT304" s="766"/>
      <c r="AU304" s="766"/>
      <c r="AV304" s="766"/>
      <c r="AW304" s="755"/>
      <c r="AX304" s="755"/>
      <c r="AY304" s="755"/>
      <c r="AZ304" s="755"/>
      <c r="BA304" s="755"/>
      <c r="BB304" s="755"/>
      <c r="BC304" s="755"/>
      <c r="BD304" s="755"/>
    </row>
    <row r="305" spans="1:82" ht="17.25" customHeight="1" x14ac:dyDescent="0.15">
      <c r="A305" s="34" t="s">
        <v>61</v>
      </c>
      <c r="B305" s="304" t="s">
        <v>15</v>
      </c>
      <c r="C305" s="305">
        <f>SUM(D305:O305)</f>
        <v>224094.06300000002</v>
      </c>
      <c r="D305" s="306">
        <v>11878.487999999999</v>
      </c>
      <c r="E305" s="307">
        <v>7004.8209999999999</v>
      </c>
      <c r="F305" s="307">
        <v>9543.4419999999991</v>
      </c>
      <c r="G305" s="307">
        <v>12362.175999999999</v>
      </c>
      <c r="H305" s="307">
        <v>23879.161</v>
      </c>
      <c r="I305" s="63">
        <v>30117.431</v>
      </c>
      <c r="J305" s="308">
        <v>26130.87</v>
      </c>
      <c r="K305" s="349">
        <v>27084.957999999999</v>
      </c>
      <c r="L305" s="307">
        <v>22849.244999999999</v>
      </c>
      <c r="M305" s="307">
        <v>22296.696</v>
      </c>
      <c r="N305" s="307">
        <v>16284.23</v>
      </c>
      <c r="O305" s="309">
        <v>14662.545</v>
      </c>
      <c r="P305" s="35"/>
      <c r="R305" s="55"/>
      <c r="T305" s="767"/>
      <c r="U305" s="767"/>
      <c r="V305" s="767"/>
      <c r="W305" s="767"/>
      <c r="X305" s="748"/>
      <c r="Z305" s="252"/>
      <c r="AA305" s="252"/>
      <c r="AB305" s="60"/>
      <c r="AC305" s="748"/>
      <c r="AD305" s="767"/>
      <c r="AE305" s="767"/>
      <c r="AF305" s="252"/>
      <c r="AG305" s="252"/>
      <c r="AH305" s="60"/>
      <c r="AI305" s="748"/>
      <c r="AJ305" s="767"/>
      <c r="AK305" s="758"/>
      <c r="AM305" s="755"/>
      <c r="AN305" s="755"/>
      <c r="AO305" s="755"/>
      <c r="AP305" s="755"/>
      <c r="AQ305" s="755"/>
      <c r="AR305" s="755"/>
    </row>
    <row r="306" spans="1:82" ht="17.25" customHeight="1" x14ac:dyDescent="0.15">
      <c r="A306" s="36" t="s">
        <v>61</v>
      </c>
      <c r="B306" s="310" t="s">
        <v>240</v>
      </c>
      <c r="C306" s="311">
        <f>C305/C304</f>
        <v>1046.4936769746612</v>
      </c>
      <c r="D306" s="312">
        <v>1219</v>
      </c>
      <c r="E306" s="313">
        <v>1299</v>
      </c>
      <c r="F306" s="313">
        <v>1585</v>
      </c>
      <c r="G306" s="313">
        <v>1489</v>
      </c>
      <c r="H306" s="313">
        <v>1094</v>
      </c>
      <c r="I306" s="281">
        <v>1008</v>
      </c>
      <c r="J306" s="313">
        <v>921</v>
      </c>
      <c r="K306" s="350">
        <v>883</v>
      </c>
      <c r="L306" s="313">
        <v>969</v>
      </c>
      <c r="M306" s="313">
        <v>1069</v>
      </c>
      <c r="N306" s="313">
        <v>1020</v>
      </c>
      <c r="O306" s="314">
        <v>1086</v>
      </c>
      <c r="P306" s="35"/>
      <c r="R306" s="55"/>
      <c r="S306" s="784"/>
      <c r="T306" s="767"/>
      <c r="U306" s="767"/>
      <c r="V306" s="767"/>
      <c r="W306" s="767"/>
      <c r="X306" s="748"/>
      <c r="Y306" s="787"/>
      <c r="Z306" s="767"/>
      <c r="AA306" s="767"/>
      <c r="AB306" s="767"/>
      <c r="AC306" s="767"/>
      <c r="AD306" s="748"/>
      <c r="AE306" s="758"/>
      <c r="AF306" s="252"/>
      <c r="AG306" s="252"/>
      <c r="AH306" s="60"/>
      <c r="AI306" s="748"/>
      <c r="AJ306" s="767"/>
      <c r="AK306" s="774"/>
      <c r="AL306" s="788"/>
      <c r="AM306" s="762"/>
      <c r="AN306" s="766"/>
      <c r="AO306" s="766"/>
      <c r="AP306" s="766"/>
      <c r="AQ306" s="755"/>
      <c r="AR306" s="755"/>
      <c r="AS306" s="755"/>
      <c r="AT306" s="755"/>
      <c r="AU306" s="755"/>
      <c r="AV306" s="755"/>
      <c r="AW306" s="755"/>
      <c r="AX306" s="755"/>
    </row>
    <row r="307" spans="1:82" ht="17.25" customHeight="1" x14ac:dyDescent="0.15">
      <c r="A307" s="44" t="s">
        <v>62</v>
      </c>
      <c r="B307" s="315" t="s">
        <v>239</v>
      </c>
      <c r="C307" s="305">
        <f>SUM(D307:O307)</f>
        <v>54.587999999999994</v>
      </c>
      <c r="D307" s="306">
        <v>2.59</v>
      </c>
      <c r="E307" s="307">
        <v>2.7480000000000002</v>
      </c>
      <c r="F307" s="307">
        <v>2.8679999999999999</v>
      </c>
      <c r="G307" s="307">
        <v>4.12</v>
      </c>
      <c r="H307" s="307">
        <v>7.0620000000000003</v>
      </c>
      <c r="I307" s="63">
        <v>7.5279999999999996</v>
      </c>
      <c r="J307" s="308">
        <v>5.8339999999999996</v>
      </c>
      <c r="K307" s="349">
        <v>3.6709999999999998</v>
      </c>
      <c r="L307" s="307">
        <v>4.1689999999999996</v>
      </c>
      <c r="M307" s="328">
        <v>4.0609999999999999</v>
      </c>
      <c r="N307" s="328">
        <v>4.3499999999999996</v>
      </c>
      <c r="O307" s="309">
        <v>5.5869999999999997</v>
      </c>
      <c r="P307" s="35"/>
      <c r="Q307" s="59"/>
      <c r="R307" s="55"/>
      <c r="T307" s="748"/>
      <c r="U307" s="748"/>
      <c r="V307" s="748"/>
      <c r="W307" s="767"/>
      <c r="X307" s="748"/>
      <c r="Z307" s="252"/>
      <c r="AA307" s="252"/>
      <c r="AB307" s="60"/>
      <c r="AC307" s="748"/>
      <c r="AD307" s="767"/>
      <c r="AE307" s="767"/>
      <c r="AF307" s="788"/>
      <c r="AG307" s="762"/>
      <c r="AH307" s="766"/>
      <c r="AI307" s="766"/>
      <c r="AJ307" s="766"/>
      <c r="AM307" s="755"/>
      <c r="AN307" s="755"/>
      <c r="AO307" s="755"/>
      <c r="AP307" s="755"/>
      <c r="AQ307" s="755"/>
      <c r="AR307" s="755"/>
    </row>
    <row r="308" spans="1:82" ht="17.25" customHeight="1" x14ac:dyDescent="0.15">
      <c r="A308" s="67" t="s">
        <v>91</v>
      </c>
      <c r="B308" s="304" t="s">
        <v>15</v>
      </c>
      <c r="C308" s="305">
        <f>SUM(D308:O308)</f>
        <v>22277.726999999999</v>
      </c>
      <c r="D308" s="306">
        <v>1444.383</v>
      </c>
      <c r="E308" s="307">
        <v>1210.423</v>
      </c>
      <c r="F308" s="307">
        <v>1315.194</v>
      </c>
      <c r="G308" s="307">
        <v>2469.9160000000002</v>
      </c>
      <c r="H308" s="307">
        <v>3279.6590000000001</v>
      </c>
      <c r="I308" s="63">
        <v>2793.627</v>
      </c>
      <c r="J308" s="308">
        <v>2174.6930000000002</v>
      </c>
      <c r="K308" s="349">
        <v>1371.624</v>
      </c>
      <c r="L308" s="307">
        <v>1478.8219999999999</v>
      </c>
      <c r="M308" s="328">
        <v>1388.318</v>
      </c>
      <c r="N308" s="328">
        <v>1477.4839999999999</v>
      </c>
      <c r="O308" s="309">
        <v>1873.5840000000001</v>
      </c>
      <c r="P308" s="35"/>
      <c r="R308" s="55"/>
      <c r="T308" s="767"/>
      <c r="U308" s="767"/>
      <c r="V308" s="767"/>
      <c r="W308" s="767"/>
      <c r="X308" s="748"/>
      <c r="Z308" s="767"/>
      <c r="AA308" s="767"/>
      <c r="AB308" s="767"/>
      <c r="AC308" s="748"/>
      <c r="AD308" s="767"/>
      <c r="AE308" s="758"/>
      <c r="AF308" s="252"/>
      <c r="AG308" s="252"/>
      <c r="AH308" s="60"/>
      <c r="AI308" s="748"/>
      <c r="AJ308" s="767"/>
      <c r="AK308" s="767"/>
      <c r="AL308" s="788"/>
      <c r="AM308" s="762"/>
      <c r="AN308" s="766"/>
      <c r="AO308" s="766"/>
      <c r="AP308" s="766"/>
      <c r="AQ308" s="767"/>
      <c r="AR308" s="755"/>
      <c r="AS308" s="778"/>
      <c r="AT308" s="764"/>
      <c r="AU308" s="767"/>
      <c r="AV308" s="758"/>
      <c r="AW308" s="755"/>
      <c r="AX308" s="755"/>
    </row>
    <row r="309" spans="1:82" ht="17.25" customHeight="1" x14ac:dyDescent="0.15">
      <c r="A309" s="68" t="s">
        <v>91</v>
      </c>
      <c r="B309" s="310" t="s">
        <v>240</v>
      </c>
      <c r="C309" s="311">
        <f>C308/C307</f>
        <v>408.10667179599915</v>
      </c>
      <c r="D309" s="312">
        <v>558</v>
      </c>
      <c r="E309" s="313">
        <v>440</v>
      </c>
      <c r="F309" s="313">
        <v>459</v>
      </c>
      <c r="G309" s="313">
        <v>599</v>
      </c>
      <c r="H309" s="313">
        <v>464</v>
      </c>
      <c r="I309" s="281">
        <v>371</v>
      </c>
      <c r="J309" s="313">
        <v>373</v>
      </c>
      <c r="K309" s="350">
        <v>374</v>
      </c>
      <c r="L309" s="313">
        <v>355</v>
      </c>
      <c r="M309" s="313">
        <v>342</v>
      </c>
      <c r="N309" s="313">
        <v>340</v>
      </c>
      <c r="O309" s="314">
        <v>335</v>
      </c>
      <c r="P309" s="35"/>
      <c r="Q309" s="59"/>
      <c r="R309" s="55"/>
      <c r="S309" s="784"/>
      <c r="T309" s="767"/>
      <c r="U309" s="767"/>
      <c r="V309" s="767"/>
      <c r="W309" s="767"/>
      <c r="X309" s="767"/>
      <c r="Y309" s="787"/>
      <c r="Z309" s="767"/>
      <c r="AA309" s="767"/>
      <c r="AB309" s="767"/>
      <c r="AC309" s="789"/>
      <c r="AD309" s="748"/>
      <c r="AE309" s="758"/>
      <c r="AF309" s="252"/>
      <c r="AG309" s="252"/>
      <c r="AH309" s="60"/>
      <c r="AI309" s="748"/>
      <c r="AJ309" s="767"/>
      <c r="AK309" s="767"/>
      <c r="AL309" s="788"/>
      <c r="AM309" s="762"/>
      <c r="AN309" s="766"/>
      <c r="AO309" s="766"/>
      <c r="AP309" s="766"/>
      <c r="AQ309" s="748"/>
      <c r="AR309" s="755"/>
      <c r="AS309" s="778"/>
      <c r="AT309" s="767"/>
      <c r="AU309" s="764"/>
      <c r="AV309" s="758"/>
      <c r="AW309" s="755"/>
      <c r="AX309" s="761"/>
    </row>
    <row r="310" spans="1:82" ht="17.25" customHeight="1" x14ac:dyDescent="0.15">
      <c r="A310" s="37" t="s">
        <v>63</v>
      </c>
      <c r="B310" s="304" t="s">
        <v>239</v>
      </c>
      <c r="C310" s="305">
        <f>SUM(D310:O310)</f>
        <v>115.861</v>
      </c>
      <c r="D310" s="306">
        <v>8.2550000000000008</v>
      </c>
      <c r="E310" s="307">
        <v>8</v>
      </c>
      <c r="F310" s="307">
        <v>9.0370000000000008</v>
      </c>
      <c r="G310" s="307">
        <v>9.3949999999999996</v>
      </c>
      <c r="H310" s="69">
        <v>9.4710000000000001</v>
      </c>
      <c r="I310" s="63">
        <v>10.256</v>
      </c>
      <c r="J310" s="308">
        <v>12.625</v>
      </c>
      <c r="K310" s="349">
        <v>11.845000000000001</v>
      </c>
      <c r="L310" s="307">
        <v>9.0839999999999996</v>
      </c>
      <c r="M310" s="307">
        <v>8.9320000000000004</v>
      </c>
      <c r="N310" s="307">
        <v>8.7949999999999999</v>
      </c>
      <c r="O310" s="309">
        <v>10.166</v>
      </c>
      <c r="P310" s="35"/>
      <c r="Q310" s="59"/>
      <c r="R310" s="55"/>
      <c r="T310" s="748"/>
      <c r="U310" s="748"/>
      <c r="V310" s="748"/>
      <c r="W310" s="767"/>
      <c r="X310" s="748"/>
      <c r="Z310" s="252"/>
      <c r="AA310" s="252"/>
      <c r="AB310" s="60"/>
      <c r="AC310" s="748"/>
      <c r="AD310" s="767"/>
      <c r="AE310" s="767"/>
      <c r="AF310" s="788"/>
      <c r="AG310" s="762"/>
      <c r="AH310" s="766"/>
      <c r="AI310" s="766"/>
      <c r="AJ310" s="766"/>
      <c r="AM310" s="755"/>
      <c r="AN310" s="755"/>
      <c r="AO310" s="755"/>
      <c r="AP310" s="755"/>
      <c r="AQ310" s="755"/>
      <c r="AR310" s="755"/>
    </row>
    <row r="311" spans="1:82" ht="17.25" customHeight="1" x14ac:dyDescent="0.15">
      <c r="A311" s="34" t="s">
        <v>63</v>
      </c>
      <c r="B311" s="304" t="s">
        <v>15</v>
      </c>
      <c r="C311" s="305">
        <f>SUM(D311:O311)</f>
        <v>343076.26</v>
      </c>
      <c r="D311" s="306">
        <v>20871.865000000002</v>
      </c>
      <c r="E311" s="307">
        <v>17235.050999999999</v>
      </c>
      <c r="F311" s="307">
        <v>19373.98</v>
      </c>
      <c r="G311" s="307">
        <v>26543.83</v>
      </c>
      <c r="H311" s="69">
        <v>29825.633999999998</v>
      </c>
      <c r="I311" s="63">
        <v>26344.379000000001</v>
      </c>
      <c r="J311" s="308">
        <v>42011.983999999997</v>
      </c>
      <c r="K311" s="349">
        <v>47127.692999999999</v>
      </c>
      <c r="L311" s="307">
        <v>25014.893</v>
      </c>
      <c r="M311" s="307">
        <v>25303.609</v>
      </c>
      <c r="N311" s="307">
        <v>21226.89</v>
      </c>
      <c r="O311" s="309">
        <v>42196.451999999997</v>
      </c>
      <c r="P311" s="35"/>
      <c r="Q311" s="59"/>
      <c r="R311" s="55"/>
      <c r="T311" s="780"/>
      <c r="U311" s="780"/>
      <c r="V311" s="780"/>
      <c r="W311" s="767"/>
      <c r="X311" s="748"/>
      <c r="Z311" s="252"/>
      <c r="AA311" s="252"/>
      <c r="AB311" s="252"/>
      <c r="AC311" s="763"/>
      <c r="AD311" s="767"/>
      <c r="AE311" s="758"/>
      <c r="AF311" s="252"/>
      <c r="AG311" s="252"/>
      <c r="AH311" s="60"/>
      <c r="AI311" s="748"/>
      <c r="AJ311" s="767"/>
      <c r="AK311" s="767"/>
      <c r="AL311" s="56"/>
      <c r="AM311" s="56"/>
      <c r="AN311" s="567"/>
      <c r="AO311" s="796"/>
      <c r="AP311" s="576"/>
      <c r="AQ311" s="5"/>
      <c r="AR311" s="761"/>
      <c r="AS311" s="761"/>
      <c r="AT311" s="761"/>
      <c r="AU311" s="761"/>
      <c r="AV311" s="761"/>
      <c r="AW311" s="758"/>
      <c r="AX311" s="788"/>
      <c r="AY311" s="762"/>
      <c r="AZ311" s="766"/>
      <c r="BA311" s="766"/>
      <c r="BB311" s="766"/>
      <c r="BC311" s="767"/>
      <c r="BD311" s="764"/>
      <c r="BE311" s="764"/>
      <c r="BF311" s="764"/>
      <c r="BG311" s="764"/>
      <c r="BH311" s="764"/>
      <c r="BI311" s="755"/>
      <c r="BJ311" s="353"/>
    </row>
    <row r="312" spans="1:82" ht="17.25" customHeight="1" x14ac:dyDescent="0.15">
      <c r="A312" s="36" t="s">
        <v>63</v>
      </c>
      <c r="B312" s="310" t="s">
        <v>240</v>
      </c>
      <c r="C312" s="311">
        <f>C311/C310</f>
        <v>2961.1021827879958</v>
      </c>
      <c r="D312" s="312">
        <v>2528</v>
      </c>
      <c r="E312" s="313">
        <v>2154</v>
      </c>
      <c r="F312" s="313">
        <v>2144</v>
      </c>
      <c r="G312" s="313">
        <v>2825</v>
      </c>
      <c r="H312" s="313">
        <v>3149</v>
      </c>
      <c r="I312" s="281">
        <v>2569</v>
      </c>
      <c r="J312" s="313">
        <v>3328</v>
      </c>
      <c r="K312" s="350">
        <v>3979</v>
      </c>
      <c r="L312" s="313">
        <v>2754</v>
      </c>
      <c r="M312" s="313">
        <v>2833</v>
      </c>
      <c r="N312" s="313">
        <v>2414</v>
      </c>
      <c r="O312" s="314">
        <v>4151</v>
      </c>
      <c r="P312" s="35"/>
      <c r="Q312" s="59"/>
      <c r="R312" s="55"/>
      <c r="S312" s="784"/>
      <c r="T312" s="784"/>
      <c r="U312" s="784"/>
      <c r="V312" s="784"/>
      <c r="W312" s="780"/>
      <c r="X312" s="748"/>
      <c r="Y312" s="787"/>
      <c r="Z312" s="252"/>
      <c r="AA312" s="252"/>
      <c r="AB312" s="252"/>
      <c r="AC312" s="252"/>
      <c r="AD312" s="763"/>
      <c r="AE312" s="758"/>
      <c r="AF312" s="252"/>
      <c r="AG312" s="252"/>
      <c r="AH312" s="60"/>
      <c r="AI312" s="748"/>
      <c r="AJ312" s="767"/>
      <c r="AK312" s="767"/>
      <c r="AL312" s="56"/>
      <c r="AM312" s="56"/>
      <c r="AN312" s="567"/>
      <c r="AO312" s="796"/>
      <c r="AP312" s="576"/>
      <c r="AQ312" s="796"/>
      <c r="AR312" s="761"/>
      <c r="AS312" s="762"/>
      <c r="AT312" s="764"/>
      <c r="AU312" s="764"/>
      <c r="AV312" s="764"/>
      <c r="AW312" s="748"/>
      <c r="AX312" s="767"/>
      <c r="AY312" s="767"/>
      <c r="AZ312" s="767"/>
      <c r="BA312" s="767"/>
      <c r="BB312" s="758"/>
      <c r="BC312" s="755"/>
      <c r="BD312" s="60"/>
    </row>
    <row r="313" spans="1:82" ht="17.25" customHeight="1" x14ac:dyDescent="0.15">
      <c r="A313" s="37" t="s">
        <v>64</v>
      </c>
      <c r="B313" s="304" t="s">
        <v>239</v>
      </c>
      <c r="C313" s="305">
        <f>SUM(D313:O313)</f>
        <v>524.25800000000004</v>
      </c>
      <c r="D313" s="306">
        <v>42.155000000000001</v>
      </c>
      <c r="E313" s="307">
        <v>38.911000000000001</v>
      </c>
      <c r="F313" s="307">
        <v>41.658999999999999</v>
      </c>
      <c r="G313" s="307">
        <v>44.728000000000002</v>
      </c>
      <c r="H313" s="307">
        <v>41.860999999999997</v>
      </c>
      <c r="I313" s="63">
        <v>44.921999999999997</v>
      </c>
      <c r="J313" s="308">
        <v>47.164999999999999</v>
      </c>
      <c r="K313" s="349">
        <v>44.68</v>
      </c>
      <c r="L313" s="307">
        <v>44.07</v>
      </c>
      <c r="M313" s="307">
        <v>44.12</v>
      </c>
      <c r="N313" s="307">
        <v>41.576000000000001</v>
      </c>
      <c r="O313" s="309">
        <v>48.411000000000001</v>
      </c>
      <c r="P313" s="35"/>
      <c r="Q313" s="59"/>
      <c r="R313" s="55"/>
      <c r="T313" s="767"/>
      <c r="U313" s="767"/>
      <c r="V313" s="767"/>
      <c r="W313" s="784"/>
      <c r="X313" s="780"/>
      <c r="Z313" s="252"/>
      <c r="AA313" s="252"/>
      <c r="AB313" s="252"/>
      <c r="AC313" s="252"/>
      <c r="AD313" s="748"/>
      <c r="AE313" s="748"/>
      <c r="AF313" s="252"/>
      <c r="AG313" s="252"/>
      <c r="AH313" s="60"/>
      <c r="AI313" s="748"/>
      <c r="AJ313" s="767"/>
      <c r="AK313" s="748"/>
      <c r="AL313" s="56"/>
      <c r="AM313" s="56"/>
      <c r="AN313" s="567"/>
      <c r="AO313" s="796"/>
      <c r="AP313" s="576"/>
      <c r="AQ313" s="796"/>
      <c r="AR313" s="748"/>
      <c r="AS313" s="748"/>
      <c r="AT313" s="748"/>
      <c r="AU313" s="748"/>
      <c r="AV313" s="758"/>
      <c r="AW313" s="767"/>
      <c r="AX313" s="755"/>
      <c r="AY313" s="778"/>
      <c r="AZ313" s="764"/>
      <c r="BA313" s="767"/>
      <c r="BB313" s="758"/>
      <c r="BC313" s="755"/>
      <c r="BD313" s="60"/>
    </row>
    <row r="314" spans="1:82" ht="17.25" customHeight="1" x14ac:dyDescent="0.15">
      <c r="A314" s="34" t="s">
        <v>64</v>
      </c>
      <c r="B314" s="337" t="s">
        <v>15</v>
      </c>
      <c r="C314" s="338">
        <f>SUM(D314:O314)</f>
        <v>463442.94900000002</v>
      </c>
      <c r="D314" s="339">
        <v>39585.228999999999</v>
      </c>
      <c r="E314" s="341">
        <v>35769.000999999997</v>
      </c>
      <c r="F314" s="341">
        <v>38410.705000000002</v>
      </c>
      <c r="G314" s="341">
        <v>39671.466</v>
      </c>
      <c r="H314" s="341">
        <v>37047.667000000001</v>
      </c>
      <c r="I314" s="501">
        <v>36305.737999999998</v>
      </c>
      <c r="J314" s="342">
        <v>34730.175000000003</v>
      </c>
      <c r="K314" s="352">
        <v>33589.088000000003</v>
      </c>
      <c r="L314" s="341">
        <v>37031.417000000001</v>
      </c>
      <c r="M314" s="341">
        <v>40528.239999999998</v>
      </c>
      <c r="N314" s="341">
        <v>40094.252999999997</v>
      </c>
      <c r="O314" s="343">
        <v>50679.97</v>
      </c>
      <c r="P314" s="35"/>
      <c r="R314" s="55"/>
      <c r="T314" s="780"/>
      <c r="U314" s="780"/>
      <c r="V314" s="780"/>
      <c r="W314" s="767"/>
      <c r="X314" s="784"/>
      <c r="Z314" s="252"/>
      <c r="AA314" s="252"/>
      <c r="AB314" s="252"/>
      <c r="AC314" s="252"/>
      <c r="AD314" s="748"/>
      <c r="AE314" s="758"/>
      <c r="AF314" s="252"/>
      <c r="AG314" s="252"/>
      <c r="AH314" s="60"/>
      <c r="AI314" s="748"/>
      <c r="AJ314" s="767"/>
      <c r="AK314" s="767"/>
      <c r="AL314" s="56"/>
      <c r="AM314" s="56"/>
      <c r="AN314" s="567"/>
      <c r="AO314" s="796"/>
      <c r="AP314" s="576"/>
      <c r="AQ314" s="796"/>
      <c r="AR314" s="748"/>
      <c r="AS314" s="748"/>
      <c r="AT314" s="748"/>
      <c r="AU314" s="767"/>
      <c r="AV314" s="748"/>
      <c r="AW314" s="764"/>
      <c r="AX314" s="788"/>
      <c r="AY314" s="762"/>
      <c r="AZ314" s="766"/>
      <c r="BA314" s="766"/>
      <c r="BB314" s="766"/>
      <c r="BC314" s="758"/>
      <c r="BD314" s="758"/>
      <c r="BE314" s="5"/>
      <c r="BF314" s="5"/>
      <c r="BG314" s="5"/>
      <c r="BH314" s="5"/>
      <c r="BJ314" s="5"/>
      <c r="BK314" s="58"/>
      <c r="BL314" s="58"/>
      <c r="BM314" s="3"/>
      <c r="BO314" s="59"/>
      <c r="BP314" s="59"/>
      <c r="BQ314" s="59"/>
    </row>
    <row r="315" spans="1:82" ht="17.25" customHeight="1" thickBot="1" x14ac:dyDescent="0.2">
      <c r="A315" s="36" t="s">
        <v>64</v>
      </c>
      <c r="B315" s="310" t="s">
        <v>240</v>
      </c>
      <c r="C315" s="311">
        <f>C314/C313</f>
        <v>883.9978579249148</v>
      </c>
      <c r="D315" s="312">
        <v>939</v>
      </c>
      <c r="E315" s="313">
        <v>919</v>
      </c>
      <c r="F315" s="313">
        <v>922</v>
      </c>
      <c r="G315" s="313">
        <v>887</v>
      </c>
      <c r="H315" s="313">
        <v>885</v>
      </c>
      <c r="I315" s="281">
        <v>808</v>
      </c>
      <c r="J315" s="313">
        <v>736</v>
      </c>
      <c r="K315" s="350">
        <v>752</v>
      </c>
      <c r="L315" s="313">
        <v>840</v>
      </c>
      <c r="M315" s="313">
        <v>919</v>
      </c>
      <c r="N315" s="313">
        <v>964</v>
      </c>
      <c r="O315" s="314">
        <v>1047</v>
      </c>
      <c r="P315" s="35"/>
      <c r="R315" s="55"/>
      <c r="S315" s="784"/>
      <c r="T315" s="784"/>
      <c r="U315" s="784"/>
      <c r="V315" s="784"/>
      <c r="W315" s="780"/>
      <c r="X315" s="767"/>
      <c r="Y315" s="787"/>
      <c r="Z315" s="252"/>
      <c r="AA315" s="252"/>
      <c r="AB315" s="252"/>
      <c r="AC315" s="748"/>
      <c r="AD315" s="748"/>
      <c r="AE315" s="758"/>
      <c r="AF315" s="252"/>
      <c r="AG315" s="252"/>
      <c r="AH315" s="60"/>
      <c r="AI315" s="748"/>
      <c r="AJ315" s="767"/>
      <c r="AK315" s="767"/>
      <c r="AL315" s="56"/>
      <c r="AM315" s="56"/>
      <c r="AN315" s="567"/>
      <c r="AO315" s="796"/>
      <c r="AP315" s="576"/>
      <c r="AQ315" s="5"/>
      <c r="AR315" s="767"/>
      <c r="AS315" s="767"/>
      <c r="AT315" s="767"/>
      <c r="AU315" s="788"/>
      <c r="AV315" s="748"/>
      <c r="AW315" s="764"/>
      <c r="AX315" s="788"/>
      <c r="AY315" s="762"/>
      <c r="AZ315" s="766"/>
      <c r="BA315" s="766"/>
      <c r="BB315" s="766"/>
      <c r="BC315" s="755"/>
      <c r="BD315" s="758"/>
      <c r="BE315" s="58"/>
      <c r="BF315" s="58"/>
      <c r="BG315" s="3"/>
    </row>
    <row r="316" spans="1:82" s="20" customFormat="1" ht="17.25" customHeight="1" x14ac:dyDescent="0.15">
      <c r="A316" s="503" t="s">
        <v>65</v>
      </c>
      <c r="B316" s="16" t="s">
        <v>239</v>
      </c>
      <c r="C316" s="17">
        <f>SUM(D316:O316)</f>
        <v>16614.608</v>
      </c>
      <c r="D316" s="18">
        <v>401.65300000000002</v>
      </c>
      <c r="E316" s="19">
        <v>557.98199999999997</v>
      </c>
      <c r="F316" s="19">
        <v>808.65099999999995</v>
      </c>
      <c r="G316" s="19">
        <v>1234.316</v>
      </c>
      <c r="H316" s="19">
        <v>2672.4349999999999</v>
      </c>
      <c r="I316" s="19">
        <v>4243.7950000000001</v>
      </c>
      <c r="J316" s="19">
        <v>1524.06</v>
      </c>
      <c r="K316" s="19">
        <v>1825.1110000000001</v>
      </c>
      <c r="L316" s="19">
        <v>2066.1030000000001</v>
      </c>
      <c r="M316" s="19">
        <v>780.66</v>
      </c>
      <c r="N316" s="19">
        <v>249.096</v>
      </c>
      <c r="O316" s="295">
        <v>250.74600000000001</v>
      </c>
      <c r="P316" s="35"/>
      <c r="Q316" s="2"/>
      <c r="R316" s="55"/>
      <c r="S316" s="780"/>
      <c r="T316" s="780"/>
      <c r="U316" s="780"/>
      <c r="V316" s="780"/>
      <c r="W316" s="784"/>
      <c r="X316" s="780"/>
      <c r="Y316" s="758"/>
      <c r="Z316" s="252"/>
      <c r="AA316" s="252"/>
      <c r="AB316" s="252"/>
      <c r="AC316" s="748"/>
      <c r="AD316" s="748"/>
      <c r="AE316" s="748"/>
      <c r="AF316" s="252"/>
      <c r="AG316" s="252"/>
      <c r="AH316" s="60"/>
      <c r="AI316" s="748"/>
      <c r="AJ316" s="767"/>
      <c r="AK316" s="748"/>
      <c r="AL316" s="56"/>
      <c r="AM316" s="56"/>
      <c r="AN316" s="567"/>
      <c r="AO316" s="796"/>
      <c r="AP316" s="576"/>
      <c r="AQ316" s="5"/>
      <c r="AR316" s="788"/>
      <c r="AS316" s="762"/>
      <c r="AT316" s="766"/>
      <c r="AU316" s="766"/>
      <c r="AV316" s="766"/>
      <c r="AW316" s="774"/>
      <c r="AX316" s="788"/>
      <c r="AY316" s="762"/>
      <c r="AZ316" s="766"/>
      <c r="BA316" s="766"/>
      <c r="BB316" s="766"/>
      <c r="BC316" s="755"/>
      <c r="BD316" s="60"/>
      <c r="BE316" s="2"/>
      <c r="BF316" s="2"/>
      <c r="BG316" s="2"/>
      <c r="BH316" s="57"/>
      <c r="BI316" s="59"/>
      <c r="BJ316" s="2"/>
      <c r="BK316" s="2"/>
      <c r="BL316" s="2"/>
    </row>
    <row r="317" spans="1:82" s="20" customFormat="1" ht="17.25" customHeight="1" x14ac:dyDescent="0.15">
      <c r="A317" s="509" t="s">
        <v>66</v>
      </c>
      <c r="B317" s="23" t="s">
        <v>15</v>
      </c>
      <c r="C317" s="24">
        <f>SUM(D317:O317)</f>
        <v>9965747.8780000005</v>
      </c>
      <c r="D317" s="25">
        <v>650668.57900000003</v>
      </c>
      <c r="E317" s="26">
        <v>772421.56599999999</v>
      </c>
      <c r="F317" s="26">
        <v>841827.94400000002</v>
      </c>
      <c r="G317" s="26">
        <v>974499.52</v>
      </c>
      <c r="H317" s="26">
        <v>1474248.71</v>
      </c>
      <c r="I317" s="26">
        <v>1677014.5560000001</v>
      </c>
      <c r="J317" s="26">
        <v>484448.64199999999</v>
      </c>
      <c r="K317" s="26">
        <v>939222.56400000001</v>
      </c>
      <c r="L317" s="26">
        <v>896004.20499999996</v>
      </c>
      <c r="M317" s="26">
        <v>483031.16800000001</v>
      </c>
      <c r="N317" s="26">
        <v>274279.31</v>
      </c>
      <c r="O317" s="296">
        <v>498081.114</v>
      </c>
      <c r="P317" s="70"/>
      <c r="Q317" s="2"/>
      <c r="R317" s="55"/>
      <c r="S317" s="780"/>
      <c r="T317" s="780"/>
      <c r="U317" s="780"/>
      <c r="V317" s="780"/>
      <c r="W317" s="780"/>
      <c r="X317" s="784"/>
      <c r="Y317" s="758"/>
      <c r="Z317" s="252"/>
      <c r="AA317" s="252"/>
      <c r="AB317" s="252"/>
      <c r="AC317" s="748"/>
      <c r="AD317" s="748"/>
      <c r="AE317" s="758"/>
      <c r="AF317" s="252"/>
      <c r="AG317" s="252"/>
      <c r="AH317" s="60"/>
      <c r="AI317" s="748"/>
      <c r="AJ317" s="767"/>
      <c r="AK317" s="767"/>
      <c r="AL317" s="56"/>
      <c r="AM317" s="56"/>
      <c r="AN317" s="567"/>
      <c r="AO317" s="796"/>
      <c r="AP317" s="576"/>
      <c r="AQ317" s="5"/>
      <c r="AR317" s="761"/>
      <c r="AS317" s="761"/>
      <c r="AT317" s="761"/>
      <c r="AU317" s="761"/>
      <c r="AV317" s="761"/>
      <c r="AW317" s="764"/>
      <c r="AX317" s="761"/>
      <c r="AY317" s="761"/>
      <c r="AZ317" s="761"/>
      <c r="BA317" s="761"/>
      <c r="BB317" s="761"/>
      <c r="BC317" s="755"/>
      <c r="BD317" s="758"/>
      <c r="BE317" s="59"/>
      <c r="BF317" s="59"/>
      <c r="BG317" s="59"/>
      <c r="BH317" s="58"/>
      <c r="BI317" s="2"/>
      <c r="BJ317" s="2"/>
      <c r="BK317" s="2"/>
      <c r="BL317" s="59"/>
      <c r="BM317" s="57"/>
      <c r="BN317" s="59"/>
      <c r="BO317" s="59"/>
      <c r="BP317" s="59"/>
      <c r="BQ317" s="2"/>
    </row>
    <row r="318" spans="1:82" s="20" customFormat="1" ht="17.25" customHeight="1" thickBot="1" x14ac:dyDescent="0.2">
      <c r="A318" s="510" t="s">
        <v>66</v>
      </c>
      <c r="B318" s="504" t="s">
        <v>240</v>
      </c>
      <c r="C318" s="505">
        <f>C317/C316</f>
        <v>599.8184175034404</v>
      </c>
      <c r="D318" s="506">
        <v>1620</v>
      </c>
      <c r="E318" s="507">
        <v>1384</v>
      </c>
      <c r="F318" s="507">
        <v>1041</v>
      </c>
      <c r="G318" s="507">
        <v>790</v>
      </c>
      <c r="H318" s="507">
        <v>552</v>
      </c>
      <c r="I318" s="507">
        <v>395</v>
      </c>
      <c r="J318" s="507">
        <v>318</v>
      </c>
      <c r="K318" s="507">
        <v>515</v>
      </c>
      <c r="L318" s="507">
        <v>434</v>
      </c>
      <c r="M318" s="507">
        <v>619</v>
      </c>
      <c r="N318" s="507">
        <v>1102</v>
      </c>
      <c r="O318" s="508">
        <v>1986</v>
      </c>
      <c r="P318" s="70"/>
      <c r="Q318" s="2"/>
      <c r="R318" s="55"/>
      <c r="S318" s="824"/>
      <c r="T318" s="784"/>
      <c r="U318" s="784"/>
      <c r="V318" s="784"/>
      <c r="W318" s="780"/>
      <c r="X318" s="780"/>
      <c r="Y318" s="1169"/>
      <c r="Z318" s="252"/>
      <c r="AA318" s="252"/>
      <c r="AB318" s="252"/>
      <c r="AC318" s="748"/>
      <c r="AD318" s="748"/>
      <c r="AE318" s="758"/>
      <c r="AF318" s="252"/>
      <c r="AG318" s="252"/>
      <c r="AH318" s="60"/>
      <c r="AI318" s="748"/>
      <c r="AJ318" s="767"/>
      <c r="AK318" s="767"/>
      <c r="AL318" s="576"/>
      <c r="AM318" s="576"/>
      <c r="AN318" s="586"/>
      <c r="AO318" s="567"/>
      <c r="AP318" s="586"/>
      <c r="AQ318" s="796"/>
      <c r="AR318" s="767"/>
      <c r="AS318" s="767"/>
      <c r="AT318" s="767"/>
      <c r="AU318" s="788"/>
      <c r="AV318" s="748"/>
      <c r="AW318" s="764"/>
      <c r="AX318" s="788"/>
      <c r="AY318" s="762"/>
      <c r="AZ318" s="766"/>
      <c r="BA318" s="766"/>
      <c r="BB318" s="766"/>
      <c r="BC318" s="755"/>
      <c r="BD318" s="758"/>
      <c r="BE318" s="2"/>
      <c r="BF318" s="2"/>
      <c r="BG318" s="2"/>
      <c r="BH318" s="353"/>
      <c r="BI318" s="41"/>
      <c r="BJ318" s="41"/>
      <c r="BK318" s="41"/>
      <c r="BL318" s="2"/>
      <c r="BM318" s="6"/>
      <c r="BN318" s="59"/>
      <c r="BO318" s="59"/>
      <c r="BP318" s="59"/>
      <c r="BQ318" s="2"/>
    </row>
    <row r="319" spans="1:82" ht="17.25" customHeight="1" x14ac:dyDescent="0.15">
      <c r="A319" s="752" t="s">
        <v>67</v>
      </c>
      <c r="B319" s="332" t="s">
        <v>239</v>
      </c>
      <c r="C319" s="321">
        <f>SUM(D319:O319)</f>
        <v>3137.9670000000001</v>
      </c>
      <c r="D319" s="322">
        <v>0</v>
      </c>
      <c r="E319" s="354">
        <v>0</v>
      </c>
      <c r="F319" s="354">
        <v>0</v>
      </c>
      <c r="G319" s="354">
        <v>0</v>
      </c>
      <c r="H319" s="354">
        <v>0</v>
      </c>
      <c r="I319" s="502">
        <v>0</v>
      </c>
      <c r="J319" s="324">
        <v>71.775000000000006</v>
      </c>
      <c r="K319" s="323">
        <v>1435.675</v>
      </c>
      <c r="L319" s="323">
        <v>1394.356</v>
      </c>
      <c r="M319" s="323">
        <v>220.51300000000001</v>
      </c>
      <c r="N319" s="323">
        <v>11.425000000000001</v>
      </c>
      <c r="O319" s="325">
        <v>4.2229999999999999</v>
      </c>
      <c r="P319" s="70"/>
      <c r="R319" s="55"/>
      <c r="S319" s="785"/>
      <c r="T319" s="780"/>
      <c r="U319" s="780"/>
      <c r="V319" s="780"/>
      <c r="W319" s="784"/>
      <c r="X319" s="780"/>
      <c r="Y319" s="764"/>
      <c r="Z319" s="252"/>
      <c r="AA319" s="252"/>
      <c r="AB319" s="60"/>
      <c r="AC319" s="748"/>
      <c r="AD319" s="767"/>
      <c r="AE319" s="252"/>
      <c r="AF319" s="56"/>
      <c r="AG319" s="56"/>
      <c r="AH319" s="567"/>
      <c r="AI319" s="567"/>
      <c r="AJ319" s="797"/>
      <c r="AK319" s="5"/>
      <c r="AL319" s="788"/>
      <c r="AM319" s="762"/>
      <c r="AN319" s="773"/>
      <c r="AO319" s="773"/>
      <c r="AP319" s="773"/>
      <c r="AQ319" s="252"/>
      <c r="AR319" s="761"/>
      <c r="AS319" s="761"/>
      <c r="AT319" s="761"/>
      <c r="AU319" s="761"/>
      <c r="AV319" s="761"/>
      <c r="AW319" s="755"/>
      <c r="AX319" s="60"/>
      <c r="BB319" s="353"/>
      <c r="BG319" s="57"/>
      <c r="BH319" s="59"/>
      <c r="BI319" s="59"/>
      <c r="BJ319" s="59"/>
    </row>
    <row r="320" spans="1:82" ht="17.25" customHeight="1" x14ac:dyDescent="0.15">
      <c r="A320" s="34" t="s">
        <v>68</v>
      </c>
      <c r="B320" s="304" t="s">
        <v>15</v>
      </c>
      <c r="C320" s="305">
        <f>SUM(D320:O320)</f>
        <v>1370044.6349999998</v>
      </c>
      <c r="D320" s="306">
        <v>0</v>
      </c>
      <c r="E320" s="333">
        <v>0</v>
      </c>
      <c r="F320" s="333">
        <v>0</v>
      </c>
      <c r="G320" s="333">
        <v>0</v>
      </c>
      <c r="H320" s="333">
        <v>0</v>
      </c>
      <c r="I320" s="499">
        <v>0</v>
      </c>
      <c r="J320" s="308">
        <v>62170.394</v>
      </c>
      <c r="K320" s="307">
        <v>783316.16700000002</v>
      </c>
      <c r="L320" s="307">
        <v>449777.47399999999</v>
      </c>
      <c r="M320" s="307">
        <v>68763.66</v>
      </c>
      <c r="N320" s="307">
        <v>4130.5039999999999</v>
      </c>
      <c r="O320" s="309">
        <v>1886.4359999999999</v>
      </c>
      <c r="P320" s="35"/>
      <c r="R320" s="55"/>
      <c r="S320" s="785"/>
      <c r="T320" s="780"/>
      <c r="U320" s="780"/>
      <c r="V320" s="780"/>
      <c r="W320" s="780"/>
      <c r="X320" s="784"/>
      <c r="Y320" s="764"/>
      <c r="Z320" s="779"/>
      <c r="AA320" s="765"/>
      <c r="AB320" s="60"/>
      <c r="AC320" s="748"/>
      <c r="AD320" s="748"/>
      <c r="AE320" s="764"/>
      <c r="AF320" s="252"/>
      <c r="AG320" s="252"/>
      <c r="AH320" s="60"/>
      <c r="AI320" s="748"/>
      <c r="AJ320" s="767"/>
      <c r="AK320" s="252"/>
      <c r="AL320" s="794"/>
      <c r="AM320" s="749"/>
      <c r="AN320" s="795"/>
      <c r="AO320" s="586"/>
      <c r="AP320" s="795"/>
      <c r="AQ320" s="59"/>
      <c r="AR320" s="748"/>
      <c r="AS320" s="748"/>
      <c r="AT320" s="493"/>
      <c r="AU320" s="493"/>
      <c r="AV320" s="768"/>
      <c r="AW320" s="758"/>
      <c r="AX320" s="767"/>
      <c r="AY320" s="767"/>
      <c r="AZ320" s="767"/>
      <c r="BA320" s="788"/>
      <c r="BB320" s="748"/>
      <c r="BC320" s="252"/>
      <c r="BD320" s="788"/>
      <c r="BE320" s="762"/>
      <c r="BF320" s="773"/>
      <c r="BG320" s="773"/>
      <c r="BH320" s="773"/>
      <c r="BI320" s="252"/>
      <c r="BJ320" s="761"/>
      <c r="BK320" s="761"/>
      <c r="BL320" s="761"/>
      <c r="BM320" s="761"/>
      <c r="BN320" s="761"/>
      <c r="BO320" s="755"/>
      <c r="BP320" s="758"/>
      <c r="BQ320" s="61"/>
      <c r="BR320" s="59"/>
      <c r="BS320" s="59"/>
      <c r="BT320" s="59"/>
      <c r="BV320" s="59"/>
      <c r="BW320" s="59"/>
      <c r="BX320" s="59"/>
      <c r="BY320" s="3"/>
      <c r="CD320" s="57"/>
    </row>
    <row r="321" spans="1:80" ht="17.25" customHeight="1" x14ac:dyDescent="0.15">
      <c r="A321" s="36" t="s">
        <v>68</v>
      </c>
      <c r="B321" s="310" t="s">
        <v>240</v>
      </c>
      <c r="C321" s="311">
        <f>C320/C319</f>
        <v>436.60262679626641</v>
      </c>
      <c r="D321" s="312">
        <v>0</v>
      </c>
      <c r="E321" s="334">
        <v>0</v>
      </c>
      <c r="F321" s="334">
        <v>0</v>
      </c>
      <c r="G321" s="334">
        <v>0</v>
      </c>
      <c r="H321" s="334">
        <v>0</v>
      </c>
      <c r="I321" s="500">
        <v>0</v>
      </c>
      <c r="J321" s="313">
        <v>866</v>
      </c>
      <c r="K321" s="313">
        <v>546</v>
      </c>
      <c r="L321" s="313">
        <v>323</v>
      </c>
      <c r="M321" s="313">
        <v>312</v>
      </c>
      <c r="N321" s="313">
        <v>362</v>
      </c>
      <c r="O321" s="314">
        <v>447</v>
      </c>
      <c r="P321" s="35"/>
      <c r="Q321" s="59"/>
      <c r="R321" s="55"/>
      <c r="S321" s="783"/>
      <c r="T321" s="784"/>
      <c r="U321" s="784"/>
      <c r="V321" s="784"/>
      <c r="W321" s="780"/>
      <c r="X321" s="780"/>
      <c r="Y321" s="764"/>
      <c r="Z321" s="779"/>
      <c r="AA321" s="765"/>
      <c r="AB321" s="60"/>
      <c r="AC321" s="748"/>
      <c r="AD321" s="748"/>
      <c r="AE321" s="764"/>
      <c r="AF321" s="252"/>
      <c r="AG321" s="252"/>
      <c r="AH321" s="60"/>
      <c r="AI321" s="748"/>
      <c r="AJ321" s="767"/>
      <c r="AK321" s="252"/>
      <c r="AL321" s="56"/>
      <c r="AM321" s="56"/>
      <c r="AN321" s="567"/>
      <c r="AO321" s="797"/>
      <c r="AP321" s="586"/>
      <c r="AQ321" s="59"/>
      <c r="AR321" s="767"/>
      <c r="AS321" s="767"/>
      <c r="AT321" s="768"/>
      <c r="AU321" s="790"/>
      <c r="AV321" s="493"/>
      <c r="AW321" s="787"/>
      <c r="AX321" s="788"/>
      <c r="AY321" s="762"/>
      <c r="AZ321" s="788"/>
      <c r="BA321" s="788"/>
      <c r="BB321" s="788"/>
      <c r="BC321" s="252"/>
      <c r="BD321" s="761"/>
      <c r="BE321" s="761"/>
      <c r="BF321" s="761"/>
      <c r="BG321" s="761"/>
      <c r="BH321" s="761"/>
      <c r="BI321" s="252"/>
      <c r="BJ321" s="761"/>
      <c r="BK321" s="761"/>
      <c r="BL321" s="761"/>
      <c r="BM321" s="761"/>
      <c r="BN321" s="761"/>
      <c r="BO321" s="755"/>
      <c r="BP321" s="764"/>
      <c r="BQ321" s="59"/>
      <c r="BR321" s="59"/>
      <c r="BS321" s="3"/>
      <c r="BX321" s="57"/>
      <c r="BY321" s="59"/>
      <c r="BZ321" s="59"/>
      <c r="CA321" s="59"/>
    </row>
    <row r="322" spans="1:80" ht="17.25" customHeight="1" x14ac:dyDescent="0.15">
      <c r="A322" s="37" t="s">
        <v>69</v>
      </c>
      <c r="B322" s="315" t="s">
        <v>239</v>
      </c>
      <c r="C322" s="305">
        <f>SUM(D322:O322)</f>
        <v>1446.5440000000001</v>
      </c>
      <c r="D322" s="306">
        <v>0</v>
      </c>
      <c r="E322" s="333">
        <v>0</v>
      </c>
      <c r="F322" s="333">
        <v>0</v>
      </c>
      <c r="G322" s="333">
        <v>0</v>
      </c>
      <c r="H322" s="333">
        <v>0</v>
      </c>
      <c r="I322" s="499">
        <v>0</v>
      </c>
      <c r="J322" s="308">
        <v>69.025000000000006</v>
      </c>
      <c r="K322" s="307">
        <v>1369.069</v>
      </c>
      <c r="L322" s="307">
        <v>8.4499999999999993</v>
      </c>
      <c r="M322" s="307">
        <v>0</v>
      </c>
      <c r="N322" s="307">
        <v>0</v>
      </c>
      <c r="O322" s="309">
        <v>0</v>
      </c>
      <c r="P322" s="35"/>
      <c r="Q322" s="59"/>
      <c r="R322" s="55"/>
      <c r="T322" s="784"/>
      <c r="U322" s="784"/>
      <c r="V322" s="767"/>
      <c r="W322" s="784"/>
      <c r="X322" s="780"/>
      <c r="Z322" s="779"/>
      <c r="AA322" s="765"/>
      <c r="AB322" s="60"/>
      <c r="AC322" s="748"/>
      <c r="AD322" s="748"/>
      <c r="AE322" s="764"/>
      <c r="AF322" s="252"/>
      <c r="AG322" s="252"/>
      <c r="AH322" s="60"/>
      <c r="AI322" s="748"/>
      <c r="AJ322" s="767"/>
      <c r="AK322" s="252"/>
      <c r="AL322" s="61"/>
      <c r="AM322" s="61"/>
      <c r="AN322" s="61"/>
      <c r="AO322" s="61"/>
      <c r="AP322" s="61"/>
      <c r="AQ322" s="5"/>
      <c r="AR322" s="748"/>
      <c r="AS322" s="748"/>
      <c r="AT322" s="493"/>
      <c r="AU322" s="768"/>
      <c r="AV322" s="493"/>
      <c r="AW322" s="758"/>
      <c r="AX322" s="769"/>
      <c r="AY322" s="769"/>
      <c r="AZ322" s="769"/>
      <c r="BA322" s="769"/>
      <c r="BB322" s="769"/>
      <c r="BC322" s="764"/>
      <c r="BD322" s="761"/>
      <c r="BE322" s="761"/>
      <c r="BF322" s="761"/>
      <c r="BG322" s="761"/>
      <c r="BH322" s="761"/>
      <c r="BI322" s="755"/>
      <c r="BJ322" s="60"/>
      <c r="BK322" s="764"/>
      <c r="BL322" s="764"/>
      <c r="BM322" s="764"/>
      <c r="BN322" s="60"/>
      <c r="BO322" s="755"/>
      <c r="BP322" s="755"/>
    </row>
    <row r="323" spans="1:80" ht="17.25" customHeight="1" x14ac:dyDescent="0.15">
      <c r="A323" s="34" t="s">
        <v>70</v>
      </c>
      <c r="B323" s="304" t="s">
        <v>15</v>
      </c>
      <c r="C323" s="305">
        <f>SUM(D323:O323)</f>
        <v>825201.40899999999</v>
      </c>
      <c r="D323" s="306">
        <v>0</v>
      </c>
      <c r="E323" s="333">
        <v>0</v>
      </c>
      <c r="F323" s="333">
        <v>0</v>
      </c>
      <c r="G323" s="333">
        <v>0</v>
      </c>
      <c r="H323" s="333">
        <v>0</v>
      </c>
      <c r="I323" s="499">
        <v>0</v>
      </c>
      <c r="J323" s="308">
        <v>60956.042000000001</v>
      </c>
      <c r="K323" s="307">
        <v>761151.14399999997</v>
      </c>
      <c r="L323" s="307">
        <v>3094.223</v>
      </c>
      <c r="M323" s="307">
        <v>0</v>
      </c>
      <c r="N323" s="307">
        <v>0</v>
      </c>
      <c r="O323" s="309">
        <v>0</v>
      </c>
      <c r="P323" s="35"/>
      <c r="R323" s="55"/>
      <c r="T323" s="784"/>
      <c r="U323" s="784"/>
      <c r="V323" s="784"/>
      <c r="W323" s="252"/>
      <c r="X323" s="784"/>
      <c r="Z323" s="767"/>
      <c r="AA323" s="767"/>
      <c r="AB323" s="767"/>
      <c r="AC323" s="748"/>
      <c r="AD323" s="748"/>
      <c r="AE323" s="758"/>
      <c r="AF323" s="761"/>
      <c r="AG323" s="761"/>
      <c r="AH323" s="761"/>
      <c r="AI323" s="761"/>
      <c r="AJ323" s="761"/>
      <c r="AK323" s="767"/>
      <c r="AL323" s="767"/>
      <c r="AM323" s="767"/>
      <c r="AN323" s="768"/>
      <c r="AO323" s="790"/>
      <c r="AP323" s="493"/>
      <c r="AQ323" s="758"/>
      <c r="AR323" s="758"/>
      <c r="AS323" s="758"/>
      <c r="AT323" s="758"/>
      <c r="AU323" s="748"/>
      <c r="AV323" s="758"/>
      <c r="AW323" s="758"/>
      <c r="AX323" s="788"/>
      <c r="AY323" s="762"/>
      <c r="AZ323" s="773"/>
      <c r="BA323" s="773"/>
      <c r="BB323" s="773"/>
      <c r="BC323" s="767"/>
      <c r="BD323" s="761"/>
      <c r="BE323" s="761"/>
      <c r="BF323" s="761"/>
      <c r="BG323" s="761"/>
      <c r="BH323" s="761"/>
      <c r="BI323" s="755"/>
      <c r="BJ323" s="758"/>
      <c r="BK323" s="761"/>
      <c r="BL323" s="764"/>
      <c r="BM323" s="764"/>
      <c r="BN323" s="764"/>
      <c r="BO323" s="779"/>
      <c r="BP323" s="764"/>
      <c r="BQ323" s="59"/>
      <c r="BR323" s="59"/>
      <c r="BS323" s="3"/>
      <c r="BX323" s="57"/>
    </row>
    <row r="324" spans="1:80" ht="17.25" customHeight="1" x14ac:dyDescent="0.15">
      <c r="A324" s="36" t="s">
        <v>70</v>
      </c>
      <c r="B324" s="310" t="s">
        <v>240</v>
      </c>
      <c r="C324" s="311">
        <f>C323/C322</f>
        <v>570.46409165569798</v>
      </c>
      <c r="D324" s="312">
        <v>0</v>
      </c>
      <c r="E324" s="334">
        <v>0</v>
      </c>
      <c r="F324" s="334">
        <v>0</v>
      </c>
      <c r="G324" s="334">
        <v>0</v>
      </c>
      <c r="H324" s="334">
        <v>0</v>
      </c>
      <c r="I324" s="500">
        <v>0</v>
      </c>
      <c r="J324" s="313">
        <v>883</v>
      </c>
      <c r="K324" s="313">
        <v>556</v>
      </c>
      <c r="L324" s="313">
        <v>366</v>
      </c>
      <c r="M324" s="313">
        <v>0</v>
      </c>
      <c r="N324" s="313">
        <v>0</v>
      </c>
      <c r="O324" s="314">
        <v>0</v>
      </c>
      <c r="P324" s="35"/>
      <c r="Q324" s="59"/>
      <c r="R324" s="55"/>
      <c r="S324" s="784"/>
      <c r="T324" s="784"/>
      <c r="U324" s="784"/>
      <c r="V324" s="784"/>
      <c r="W324" s="784"/>
      <c r="X324" s="767"/>
      <c r="Y324" s="787"/>
      <c r="Z324" s="767"/>
      <c r="AA324" s="767"/>
      <c r="AB324" s="767"/>
      <c r="AC324" s="60"/>
      <c r="AD324" s="748"/>
      <c r="AE324" s="758"/>
      <c r="AF324" s="252"/>
      <c r="AG324" s="252"/>
      <c r="AH324" s="60"/>
      <c r="AI324" s="748"/>
      <c r="AJ324" s="60"/>
      <c r="AK324" s="767"/>
      <c r="AL324" s="796"/>
      <c r="AM324" s="796"/>
      <c r="AN324" s="797"/>
      <c r="AO324" s="797"/>
      <c r="AP324" s="797"/>
      <c r="AQ324" s="796"/>
      <c r="AR324" s="767"/>
      <c r="AS324" s="767"/>
      <c r="AT324" s="768"/>
      <c r="AU324" s="768"/>
      <c r="AV324" s="60"/>
      <c r="AW324" s="748"/>
      <c r="AX324" s="767"/>
      <c r="AY324" s="767"/>
      <c r="AZ324" s="767"/>
      <c r="BA324" s="748"/>
      <c r="BB324" s="758"/>
      <c r="BC324" s="758"/>
      <c r="BD324" s="788"/>
      <c r="BE324" s="762"/>
      <c r="BF324" s="773"/>
      <c r="BG324" s="773"/>
      <c r="BH324" s="773"/>
      <c r="BI324" s="767"/>
      <c r="BJ324" s="761"/>
      <c r="BK324" s="761"/>
      <c r="BL324" s="761"/>
      <c r="BM324" s="761"/>
      <c r="BN324" s="761"/>
      <c r="BO324" s="755"/>
      <c r="BP324" s="758"/>
      <c r="BQ324" s="764"/>
      <c r="BR324" s="764"/>
      <c r="BS324" s="764"/>
      <c r="BT324" s="768"/>
      <c r="BU324" s="755"/>
      <c r="BV324" s="755"/>
      <c r="BY324" s="57"/>
    </row>
    <row r="325" spans="1:80" ht="17.25" customHeight="1" x14ac:dyDescent="0.15">
      <c r="A325" s="37" t="s">
        <v>71</v>
      </c>
      <c r="B325" s="304" t="s">
        <v>239</v>
      </c>
      <c r="C325" s="305">
        <f>SUM(D325:O325)</f>
        <v>990.03600000000006</v>
      </c>
      <c r="D325" s="306">
        <v>0</v>
      </c>
      <c r="E325" s="333">
        <v>0</v>
      </c>
      <c r="F325" s="333">
        <v>0</v>
      </c>
      <c r="G325" s="333">
        <v>0</v>
      </c>
      <c r="H325" s="333">
        <v>0</v>
      </c>
      <c r="I325" s="499">
        <v>0</v>
      </c>
      <c r="J325" s="333">
        <v>0</v>
      </c>
      <c r="K325" s="307">
        <v>46.811</v>
      </c>
      <c r="L325" s="307">
        <v>942.70500000000004</v>
      </c>
      <c r="M325" s="307">
        <v>0.52</v>
      </c>
      <c r="N325" s="307">
        <v>0</v>
      </c>
      <c r="O325" s="309">
        <v>0</v>
      </c>
      <c r="P325" s="35"/>
      <c r="Q325" s="59"/>
      <c r="R325" s="55"/>
      <c r="T325" s="784"/>
      <c r="U325" s="784"/>
      <c r="V325" s="767"/>
      <c r="W325" s="784"/>
      <c r="X325" s="784"/>
      <c r="Z325" s="767"/>
      <c r="AA325" s="767"/>
      <c r="AB325" s="767"/>
      <c r="AC325" s="60"/>
      <c r="AD325" s="252"/>
      <c r="AE325" s="748"/>
      <c r="AF325" s="252"/>
      <c r="AG325" s="252"/>
      <c r="AH325" s="60"/>
      <c r="AI325" s="748"/>
      <c r="AJ325" s="767"/>
      <c r="AK325" s="748"/>
      <c r="AL325" s="796"/>
      <c r="AM325" s="796"/>
      <c r="AN325" s="797"/>
      <c r="AO325" s="795"/>
      <c r="AP325" s="797"/>
      <c r="AQ325" s="5"/>
      <c r="AR325" s="761"/>
      <c r="AS325" s="761"/>
      <c r="AT325" s="761"/>
      <c r="AU325" s="761"/>
      <c r="AV325" s="761"/>
      <c r="AW325" s="748"/>
      <c r="AX325" s="788"/>
      <c r="AY325" s="762"/>
      <c r="AZ325" s="773"/>
      <c r="BA325" s="773"/>
      <c r="BB325" s="773"/>
      <c r="BC325" s="748"/>
      <c r="BD325" s="761"/>
      <c r="BE325" s="761"/>
      <c r="BF325" s="761"/>
      <c r="BG325" s="761"/>
      <c r="BH325" s="761"/>
      <c r="BI325" s="755"/>
      <c r="BJ325" s="60"/>
      <c r="BK325" s="764"/>
      <c r="BL325" s="764"/>
      <c r="BM325" s="764"/>
      <c r="BN325" s="60"/>
      <c r="BO325" s="755"/>
      <c r="BP325" s="755"/>
    </row>
    <row r="326" spans="1:80" ht="17.25" customHeight="1" x14ac:dyDescent="0.15">
      <c r="A326" s="34" t="s">
        <v>72</v>
      </c>
      <c r="B326" s="304" t="s">
        <v>15</v>
      </c>
      <c r="C326" s="305">
        <f>SUM(D326:O326)</f>
        <v>320937.68299999996</v>
      </c>
      <c r="D326" s="306">
        <v>0</v>
      </c>
      <c r="E326" s="333">
        <v>0</v>
      </c>
      <c r="F326" s="333">
        <v>0</v>
      </c>
      <c r="G326" s="333">
        <v>0</v>
      </c>
      <c r="H326" s="333">
        <v>0</v>
      </c>
      <c r="I326" s="499">
        <v>0</v>
      </c>
      <c r="J326" s="333">
        <v>0</v>
      </c>
      <c r="K326" s="307">
        <v>16633.317999999999</v>
      </c>
      <c r="L326" s="307">
        <v>304157.26899999997</v>
      </c>
      <c r="M326" s="307">
        <v>147.096</v>
      </c>
      <c r="N326" s="307">
        <v>0</v>
      </c>
      <c r="O326" s="309">
        <v>0</v>
      </c>
      <c r="P326" s="35"/>
      <c r="Q326" s="59"/>
      <c r="R326" s="55"/>
      <c r="T326" s="784"/>
      <c r="U326" s="784"/>
      <c r="V326" s="784"/>
      <c r="W326" s="252"/>
      <c r="X326" s="784"/>
      <c r="Z326" s="767"/>
      <c r="AA326" s="767"/>
      <c r="AB326" s="767"/>
      <c r="AC326" s="60"/>
      <c r="AD326" s="252"/>
      <c r="AE326" s="758"/>
      <c r="AF326" s="252"/>
      <c r="AG326" s="252"/>
      <c r="AH326" s="60"/>
      <c r="AI326" s="748"/>
      <c r="AJ326" s="767"/>
      <c r="AK326" s="767"/>
      <c r="AL326" s="576"/>
      <c r="AM326" s="576"/>
      <c r="AN326" s="586"/>
      <c r="AO326" s="586"/>
      <c r="AP326" s="567"/>
      <c r="AQ326" s="5"/>
      <c r="AR326" s="761"/>
      <c r="AS326" s="761"/>
      <c r="AT326" s="761"/>
      <c r="AU326" s="761"/>
      <c r="AV326" s="761"/>
      <c r="AW326" s="748"/>
      <c r="AX326" s="788"/>
      <c r="AY326" s="762"/>
      <c r="AZ326" s="766"/>
      <c r="BA326" s="766"/>
      <c r="BB326" s="766"/>
      <c r="BC326" s="758"/>
      <c r="BD326" s="788"/>
      <c r="BE326" s="762"/>
      <c r="BF326" s="773"/>
      <c r="BG326" s="773"/>
      <c r="BH326" s="773"/>
      <c r="BI326" s="767"/>
      <c r="BJ326" s="761"/>
      <c r="BK326" s="761"/>
      <c r="BL326" s="761"/>
      <c r="BM326" s="761"/>
      <c r="BN326" s="761"/>
      <c r="BO326" s="755"/>
      <c r="BP326" s="758"/>
      <c r="BQ326" s="764"/>
      <c r="BR326" s="764"/>
      <c r="BS326" s="764"/>
      <c r="BT326" s="768"/>
      <c r="BU326" s="755"/>
      <c r="BV326" s="755"/>
    </row>
    <row r="327" spans="1:80" ht="17.25" customHeight="1" x14ac:dyDescent="0.15">
      <c r="A327" s="36" t="s">
        <v>72</v>
      </c>
      <c r="B327" s="310" t="s">
        <v>240</v>
      </c>
      <c r="C327" s="311">
        <f>C326/C325</f>
        <v>324.16768986178272</v>
      </c>
      <c r="D327" s="312">
        <v>0</v>
      </c>
      <c r="E327" s="334">
        <v>0</v>
      </c>
      <c r="F327" s="334">
        <v>0</v>
      </c>
      <c r="G327" s="334">
        <v>0</v>
      </c>
      <c r="H327" s="334">
        <v>0</v>
      </c>
      <c r="I327" s="500">
        <v>0</v>
      </c>
      <c r="J327" s="334">
        <v>0</v>
      </c>
      <c r="K327" s="313">
        <v>355</v>
      </c>
      <c r="L327" s="313">
        <v>323</v>
      </c>
      <c r="M327" s="313">
        <v>283</v>
      </c>
      <c r="N327" s="313">
        <v>0</v>
      </c>
      <c r="O327" s="314">
        <v>0</v>
      </c>
      <c r="P327" s="35"/>
      <c r="Q327" s="59"/>
      <c r="R327" s="55"/>
      <c r="S327" s="784"/>
      <c r="T327" s="784"/>
      <c r="U327" s="784"/>
      <c r="V327" s="784"/>
      <c r="W327" s="784"/>
      <c r="X327" s="767"/>
      <c r="Y327" s="787"/>
      <c r="Z327" s="767"/>
      <c r="AA327" s="767"/>
      <c r="AB327" s="767"/>
      <c r="AC327" s="767"/>
      <c r="AD327" s="252"/>
      <c r="AE327" s="758"/>
      <c r="AF327" s="767"/>
      <c r="AG327" s="767"/>
      <c r="AH327" s="767"/>
      <c r="AI327" s="748"/>
      <c r="AJ327" s="767"/>
      <c r="AK327" s="767"/>
      <c r="AL327" s="576"/>
      <c r="AM327" s="576"/>
      <c r="AN327" s="586"/>
      <c r="AO327" s="797"/>
      <c r="AP327" s="795"/>
      <c r="AQ327" s="796"/>
      <c r="AR327" s="761"/>
      <c r="AS327" s="761"/>
      <c r="AT327" s="761"/>
      <c r="AU327" s="761"/>
      <c r="AV327" s="761"/>
      <c r="AW327" s="758"/>
      <c r="AX327" s="788"/>
      <c r="AY327" s="762"/>
      <c r="AZ327" s="788"/>
      <c r="BA327" s="748"/>
      <c r="BB327" s="767"/>
      <c r="BC327" s="767"/>
      <c r="BD327" s="761"/>
      <c r="BE327" s="761"/>
      <c r="BF327" s="761"/>
      <c r="BG327" s="761"/>
      <c r="BH327" s="761"/>
      <c r="BI327" s="755"/>
      <c r="BJ327" s="758"/>
      <c r="BK327" s="764"/>
      <c r="BL327" s="764"/>
      <c r="BM327" s="764"/>
      <c r="BN327" s="768"/>
      <c r="BO327" s="755"/>
      <c r="BP327" s="755"/>
    </row>
    <row r="328" spans="1:80" ht="17.25" customHeight="1" x14ac:dyDescent="0.15">
      <c r="A328" s="37" t="s">
        <v>73</v>
      </c>
      <c r="B328" s="315" t="s">
        <v>239</v>
      </c>
      <c r="C328" s="305">
        <f>SUM(D328:O328)</f>
        <v>298.42899999999997</v>
      </c>
      <c r="D328" s="306">
        <v>0</v>
      </c>
      <c r="E328" s="333">
        <v>0</v>
      </c>
      <c r="F328" s="333">
        <v>0</v>
      </c>
      <c r="G328" s="333">
        <v>0</v>
      </c>
      <c r="H328" s="333">
        <v>0</v>
      </c>
      <c r="I328" s="499">
        <v>0</v>
      </c>
      <c r="J328" s="333">
        <v>0</v>
      </c>
      <c r="K328" s="333">
        <v>0</v>
      </c>
      <c r="L328" s="307">
        <v>186.27099999999999</v>
      </c>
      <c r="M328" s="307">
        <v>112.158</v>
      </c>
      <c r="N328" s="307">
        <v>0</v>
      </c>
      <c r="O328" s="309">
        <v>0</v>
      </c>
      <c r="P328" s="35"/>
      <c r="Q328" s="59"/>
      <c r="R328" s="55"/>
      <c r="T328" s="784"/>
      <c r="U328" s="784"/>
      <c r="V328" s="767"/>
      <c r="W328" s="784"/>
      <c r="X328" s="784"/>
      <c r="Z328" s="767"/>
      <c r="AA328" s="767"/>
      <c r="AB328" s="767"/>
      <c r="AC328" s="767"/>
      <c r="AD328" s="60"/>
      <c r="AE328" s="748"/>
      <c r="AF328" s="748"/>
      <c r="AG328" s="748"/>
      <c r="AH328" s="748"/>
      <c r="AI328" s="767"/>
      <c r="AJ328" s="767"/>
      <c r="AK328" s="748"/>
      <c r="AL328" s="576"/>
      <c r="AM328" s="576"/>
      <c r="AN328" s="586"/>
      <c r="AO328" s="586"/>
      <c r="AP328" s="797"/>
      <c r="AQ328" s="5"/>
      <c r="AR328" s="761"/>
      <c r="AS328" s="761"/>
      <c r="AT328" s="761"/>
      <c r="AU328" s="761"/>
      <c r="AV328" s="761"/>
      <c r="AW328" s="758"/>
      <c r="AX328" s="779"/>
      <c r="AY328" s="765"/>
      <c r="AZ328" s="60"/>
      <c r="BA328" s="768"/>
      <c r="BB328" s="493"/>
      <c r="BC328" s="748"/>
      <c r="BD328" s="761"/>
      <c r="BE328" s="761"/>
      <c r="BF328" s="761"/>
      <c r="BG328" s="761"/>
      <c r="BH328" s="761"/>
      <c r="BI328" s="755"/>
      <c r="BJ328" s="60"/>
      <c r="BK328" s="755"/>
      <c r="BL328" s="755"/>
      <c r="BM328" s="755"/>
      <c r="BN328" s="60"/>
      <c r="BO328" s="755"/>
      <c r="BP328" s="755"/>
    </row>
    <row r="329" spans="1:80" ht="17.25" customHeight="1" x14ac:dyDescent="0.15">
      <c r="A329" s="34" t="s">
        <v>74</v>
      </c>
      <c r="B329" s="304" t="s">
        <v>15</v>
      </c>
      <c r="C329" s="305">
        <f>SUM(D329:O329)</f>
        <v>75163.629000000001</v>
      </c>
      <c r="D329" s="306">
        <v>0</v>
      </c>
      <c r="E329" s="333">
        <v>0</v>
      </c>
      <c r="F329" s="333">
        <v>0</v>
      </c>
      <c r="G329" s="333">
        <v>0</v>
      </c>
      <c r="H329" s="333">
        <v>0</v>
      </c>
      <c r="I329" s="499">
        <v>0</v>
      </c>
      <c r="J329" s="333">
        <v>0</v>
      </c>
      <c r="K329" s="333">
        <v>0</v>
      </c>
      <c r="L329" s="307">
        <v>43808.957999999999</v>
      </c>
      <c r="M329" s="307">
        <v>31354.670999999998</v>
      </c>
      <c r="N329" s="307">
        <v>0</v>
      </c>
      <c r="O329" s="309">
        <v>0</v>
      </c>
      <c r="P329" s="35"/>
      <c r="R329" s="2"/>
      <c r="T329" s="784"/>
      <c r="U329" s="784"/>
      <c r="V329" s="784"/>
      <c r="W329" s="252"/>
      <c r="X329" s="784"/>
      <c r="Z329" s="767"/>
      <c r="AA329" s="767"/>
      <c r="AB329" s="767"/>
      <c r="AC329" s="767"/>
      <c r="AD329" s="767"/>
      <c r="AE329" s="758"/>
      <c r="AF329" s="748"/>
      <c r="AG329" s="748"/>
      <c r="AH329" s="748"/>
      <c r="AI329" s="748"/>
      <c r="AJ329" s="748"/>
      <c r="AK329" s="758"/>
      <c r="AL329" s="56"/>
      <c r="AM329" s="56"/>
      <c r="AN329" s="567"/>
      <c r="AO329" s="796"/>
      <c r="AP329" s="576"/>
      <c r="AQ329" s="5"/>
      <c r="AR329" s="796"/>
      <c r="AS329" s="796"/>
      <c r="AT329" s="797"/>
      <c r="AU329" s="586"/>
      <c r="AV329" s="586"/>
      <c r="AW329" s="5"/>
      <c r="AX329" s="761"/>
      <c r="AY329" s="761"/>
      <c r="AZ329" s="761"/>
      <c r="BA329" s="761"/>
      <c r="BB329" s="761"/>
      <c r="BC329" s="748"/>
      <c r="BD329" s="748"/>
      <c r="BE329" s="748"/>
      <c r="BF329" s="493"/>
      <c r="BG329" s="60"/>
      <c r="BH329" s="768"/>
      <c r="BI329" s="767"/>
      <c r="BJ329" s="761"/>
      <c r="BK329" s="761"/>
      <c r="BL329" s="761"/>
      <c r="BM329" s="761"/>
      <c r="BN329" s="761"/>
      <c r="BO329" s="755"/>
      <c r="BP329" s="755"/>
      <c r="BQ329" s="755"/>
      <c r="BR329" s="755"/>
      <c r="BS329" s="755"/>
      <c r="BT329" s="755"/>
      <c r="BU329" s="755"/>
      <c r="BV329" s="755"/>
    </row>
    <row r="330" spans="1:80" ht="17.25" customHeight="1" x14ac:dyDescent="0.15">
      <c r="A330" s="36" t="s">
        <v>74</v>
      </c>
      <c r="B330" s="310" t="s">
        <v>240</v>
      </c>
      <c r="C330" s="311">
        <f>C329/C328</f>
        <v>251.86435969694637</v>
      </c>
      <c r="D330" s="312">
        <v>0</v>
      </c>
      <c r="E330" s="334">
        <v>0</v>
      </c>
      <c r="F330" s="334">
        <v>0</v>
      </c>
      <c r="G330" s="334">
        <v>0</v>
      </c>
      <c r="H330" s="334">
        <v>0</v>
      </c>
      <c r="I330" s="500">
        <v>0</v>
      </c>
      <c r="J330" s="334">
        <v>0</v>
      </c>
      <c r="K330" s="334">
        <v>0</v>
      </c>
      <c r="L330" s="313">
        <v>235</v>
      </c>
      <c r="M330" s="313">
        <v>280</v>
      </c>
      <c r="N330" s="313">
        <v>0</v>
      </c>
      <c r="O330" s="314">
        <v>0</v>
      </c>
      <c r="P330" s="35"/>
      <c r="Q330" s="59"/>
      <c r="R330" s="59"/>
      <c r="S330" s="784"/>
      <c r="T330" s="784"/>
      <c r="U330" s="784"/>
      <c r="V330" s="784"/>
      <c r="W330" s="784"/>
      <c r="X330" s="767"/>
      <c r="Y330" s="787"/>
      <c r="AC330" s="767"/>
      <c r="AD330" s="767"/>
      <c r="AE330" s="758"/>
      <c r="AF330" s="748"/>
      <c r="AG330" s="748"/>
      <c r="AH330" s="748"/>
      <c r="AI330" s="748"/>
      <c r="AJ330" s="60"/>
      <c r="AK330" s="758"/>
      <c r="AL330" s="56"/>
      <c r="AM330" s="56"/>
      <c r="AN330" s="567"/>
      <c r="AO330" s="796"/>
      <c r="AP330" s="796"/>
      <c r="AQ330" s="5"/>
      <c r="AR330" s="796"/>
      <c r="AS330" s="796"/>
      <c r="AT330" s="797"/>
      <c r="AU330" s="586"/>
      <c r="AV330" s="795"/>
      <c r="AW330" s="796"/>
      <c r="AX330" s="761"/>
      <c r="AY330" s="761"/>
      <c r="AZ330" s="761"/>
      <c r="BA330" s="761"/>
      <c r="BB330" s="761"/>
      <c r="BC330" s="748"/>
      <c r="BD330" s="767"/>
      <c r="BE330" s="767"/>
      <c r="BF330" s="768"/>
      <c r="BG330" s="493"/>
      <c r="BH330" s="60"/>
      <c r="BI330" s="748"/>
      <c r="BJ330" s="788"/>
      <c r="BK330" s="762"/>
      <c r="BL330" s="773"/>
      <c r="BM330" s="767"/>
      <c r="BN330" s="748"/>
      <c r="BO330" s="767"/>
      <c r="BP330" s="761"/>
      <c r="BQ330" s="761"/>
      <c r="BR330" s="761"/>
      <c r="BS330" s="761"/>
      <c r="BT330" s="761"/>
      <c r="BU330" s="779"/>
      <c r="BV330" s="758"/>
      <c r="BW330" s="755"/>
      <c r="BX330" s="755"/>
      <c r="BY330" s="755"/>
      <c r="BZ330" s="768"/>
      <c r="CA330" s="755"/>
      <c r="CB330" s="755"/>
    </row>
    <row r="331" spans="1:80" ht="17.25" customHeight="1" x14ac:dyDescent="0.15">
      <c r="A331" s="751" t="s">
        <v>75</v>
      </c>
      <c r="B331" s="304" t="s">
        <v>239</v>
      </c>
      <c r="C331" s="305">
        <f>SUM(D331:O331)</f>
        <v>82.057000000000002</v>
      </c>
      <c r="D331" s="306">
        <v>0</v>
      </c>
      <c r="E331" s="333">
        <v>0.03</v>
      </c>
      <c r="F331" s="333">
        <v>0</v>
      </c>
      <c r="G331" s="333">
        <v>0</v>
      </c>
      <c r="H331" s="333">
        <v>0</v>
      </c>
      <c r="I331" s="333">
        <v>0</v>
      </c>
      <c r="J331" s="333">
        <v>0</v>
      </c>
      <c r="K331" s="333">
        <v>0</v>
      </c>
      <c r="L331" s="307">
        <v>12.555</v>
      </c>
      <c r="M331" s="307">
        <v>26.713000000000001</v>
      </c>
      <c r="N331" s="307">
        <v>39.356000000000002</v>
      </c>
      <c r="O331" s="309">
        <v>3.403</v>
      </c>
      <c r="P331" s="35"/>
      <c r="Q331" s="59"/>
      <c r="R331" s="59"/>
      <c r="T331" s="784"/>
      <c r="U331" s="784"/>
      <c r="V331" s="784"/>
      <c r="W331" s="784"/>
      <c r="X331" s="784"/>
      <c r="Z331" s="767"/>
      <c r="AA331" s="767"/>
      <c r="AB331" s="767"/>
      <c r="AD331" s="748"/>
      <c r="AE331" s="748"/>
      <c r="AF331" s="767"/>
      <c r="AG331" s="767"/>
      <c r="AH331" s="767"/>
      <c r="AI331" s="748"/>
      <c r="AJ331" s="748"/>
      <c r="AK331" s="748"/>
      <c r="AL331" s="56"/>
      <c r="AM331" s="56"/>
      <c r="AN331" s="567"/>
      <c r="AO331" s="796"/>
      <c r="AP331" s="567"/>
      <c r="AQ331" s="796"/>
      <c r="AR331" s="61"/>
      <c r="AS331" s="61"/>
      <c r="AT331" s="61"/>
      <c r="AU331" s="61"/>
      <c r="AV331" s="61"/>
      <c r="AW331" s="5"/>
      <c r="AX331" s="767"/>
      <c r="AY331" s="767"/>
      <c r="AZ331" s="768"/>
      <c r="BA331" s="768"/>
      <c r="BB331" s="493"/>
      <c r="BC331" s="758"/>
      <c r="BD331" s="748"/>
      <c r="BE331" s="748"/>
      <c r="BF331" s="748"/>
      <c r="BG331" s="773"/>
      <c r="BH331" s="767"/>
      <c r="BI331" s="748"/>
      <c r="BJ331" s="761"/>
      <c r="BK331" s="762"/>
      <c r="BL331" s="764"/>
      <c r="BM331" s="764"/>
      <c r="BN331" s="764"/>
      <c r="BO331" s="755"/>
      <c r="BP331" s="755"/>
      <c r="BQ331" s="755"/>
      <c r="BR331" s="755"/>
      <c r="BS331" s="755"/>
      <c r="BT331" s="755"/>
      <c r="BU331" s="755"/>
      <c r="BV331" s="755"/>
    </row>
    <row r="332" spans="1:80" ht="17.25" customHeight="1" x14ac:dyDescent="0.15">
      <c r="A332" s="34" t="s">
        <v>76</v>
      </c>
      <c r="B332" s="304" t="s">
        <v>15</v>
      </c>
      <c r="C332" s="305">
        <f>SUM(D332:O332)</f>
        <v>16083.498</v>
      </c>
      <c r="D332" s="306">
        <v>0</v>
      </c>
      <c r="E332" s="333">
        <v>6.0910000000000002</v>
      </c>
      <c r="F332" s="333">
        <v>0</v>
      </c>
      <c r="G332" s="333">
        <v>0</v>
      </c>
      <c r="H332" s="333">
        <v>0</v>
      </c>
      <c r="I332" s="333">
        <v>0</v>
      </c>
      <c r="J332" s="333">
        <v>0</v>
      </c>
      <c r="K332" s="333">
        <v>0</v>
      </c>
      <c r="L332" s="307">
        <v>3376.306</v>
      </c>
      <c r="M332" s="307">
        <v>5875.2879999999996</v>
      </c>
      <c r="N332" s="307">
        <v>6244.5169999999998</v>
      </c>
      <c r="O332" s="309">
        <v>581.29600000000005</v>
      </c>
      <c r="P332" s="35"/>
      <c r="Q332" s="59"/>
      <c r="R332" s="59"/>
      <c r="T332" s="784"/>
      <c r="U332" s="784"/>
      <c r="V332" s="784"/>
      <c r="W332" s="784"/>
      <c r="X332" s="784"/>
      <c r="Z332" s="748"/>
      <c r="AA332" s="748"/>
      <c r="AB332" s="493"/>
      <c r="AC332" s="252"/>
      <c r="AD332" s="748"/>
      <c r="AE332" s="758"/>
      <c r="AF332" s="576"/>
      <c r="AG332" s="576"/>
      <c r="AH332" s="576"/>
      <c r="AI332" s="796"/>
      <c r="AJ332" s="567"/>
      <c r="AK332" s="5"/>
      <c r="AL332" s="576"/>
      <c r="AM332" s="576"/>
      <c r="AN332" s="576"/>
      <c r="AO332" s="586"/>
      <c r="AP332" s="576"/>
      <c r="AQ332" s="5"/>
      <c r="AR332" s="761"/>
      <c r="AS332" s="761"/>
      <c r="AT332" s="761"/>
      <c r="AU332" s="761"/>
      <c r="AV332" s="761"/>
      <c r="AW332" s="748"/>
      <c r="AX332" s="767"/>
      <c r="AY332" s="767"/>
      <c r="AZ332" s="768"/>
      <c r="BA332" s="768"/>
      <c r="BB332" s="493"/>
      <c r="BC332" s="758"/>
      <c r="BD332" s="767"/>
      <c r="BE332" s="767"/>
      <c r="BF332" s="767"/>
      <c r="BG332" s="748"/>
      <c r="BH332" s="773"/>
      <c r="BI332" s="767"/>
      <c r="BJ332" s="764"/>
      <c r="BK332" s="764"/>
      <c r="BL332" s="764"/>
      <c r="BM332" s="764"/>
      <c r="BN332" s="764"/>
      <c r="BO332" s="755"/>
      <c r="BP332" s="758"/>
      <c r="BQ332" s="764"/>
      <c r="BR332" s="764"/>
      <c r="BS332" s="755"/>
      <c r="BT332" s="768"/>
      <c r="BU332" s="755"/>
      <c r="BV332" s="755"/>
    </row>
    <row r="333" spans="1:80" ht="17.25" customHeight="1" x14ac:dyDescent="0.15">
      <c r="A333" s="36" t="s">
        <v>76</v>
      </c>
      <c r="B333" s="310" t="s">
        <v>240</v>
      </c>
      <c r="C333" s="311">
        <f>C332/C331</f>
        <v>196.00397284814213</v>
      </c>
      <c r="D333" s="312">
        <v>0</v>
      </c>
      <c r="E333" s="334">
        <v>203</v>
      </c>
      <c r="F333" s="334">
        <v>0</v>
      </c>
      <c r="G333" s="334">
        <v>0</v>
      </c>
      <c r="H333" s="334">
        <v>0</v>
      </c>
      <c r="I333" s="334">
        <v>0</v>
      </c>
      <c r="J333" s="334">
        <v>0</v>
      </c>
      <c r="K333" s="334">
        <v>0</v>
      </c>
      <c r="L333" s="313">
        <v>269</v>
      </c>
      <c r="M333" s="313">
        <v>220</v>
      </c>
      <c r="N333" s="313">
        <v>159</v>
      </c>
      <c r="O333" s="314">
        <v>171</v>
      </c>
      <c r="P333" s="35"/>
      <c r="Q333" s="59"/>
      <c r="R333" s="59"/>
      <c r="S333" s="784"/>
      <c r="T333" s="784"/>
      <c r="U333" s="784"/>
      <c r="V333" s="784"/>
      <c r="W333" s="784"/>
      <c r="X333" s="784"/>
      <c r="Y333" s="787"/>
      <c r="AE333" s="758"/>
      <c r="AF333" s="576"/>
      <c r="AG333" s="576"/>
      <c r="AH333" s="576"/>
      <c r="AI333" s="586"/>
      <c r="AJ333" s="796"/>
      <c r="AK333" s="796"/>
      <c r="AL333" s="761"/>
      <c r="AM333" s="761"/>
      <c r="AN333" s="761"/>
      <c r="AO333" s="761"/>
      <c r="AP333" s="761"/>
      <c r="AQ333" s="748"/>
      <c r="AR333" s="767"/>
      <c r="AS333" s="767"/>
      <c r="AT333" s="768"/>
      <c r="AU333" s="768"/>
      <c r="AV333" s="768"/>
      <c r="AW333" s="748"/>
      <c r="AX333" s="788"/>
      <c r="AY333" s="762"/>
      <c r="AZ333" s="773"/>
      <c r="BA333" s="767"/>
      <c r="BB333" s="748"/>
      <c r="BC333" s="767"/>
      <c r="BD333" s="761"/>
      <c r="BE333" s="762"/>
      <c r="BF333" s="764"/>
      <c r="BG333" s="764"/>
      <c r="BH333" s="764"/>
      <c r="BI333" s="755"/>
      <c r="BJ333" s="755"/>
      <c r="BK333" s="755"/>
      <c r="BL333" s="755"/>
      <c r="BM333" s="755"/>
      <c r="BN333" s="755"/>
      <c r="BO333" s="755"/>
      <c r="BP333" s="755"/>
    </row>
    <row r="334" spans="1:80" ht="17.25" customHeight="1" x14ac:dyDescent="0.15">
      <c r="A334" s="751" t="s">
        <v>77</v>
      </c>
      <c r="B334" s="315" t="s">
        <v>239</v>
      </c>
      <c r="C334" s="305">
        <f>SUM(D334:O334)</f>
        <v>6.5500000000000007</v>
      </c>
      <c r="D334" s="306">
        <v>0</v>
      </c>
      <c r="E334" s="333">
        <v>0</v>
      </c>
      <c r="F334" s="333">
        <v>0</v>
      </c>
      <c r="G334" s="333">
        <v>0</v>
      </c>
      <c r="H334" s="333">
        <v>0</v>
      </c>
      <c r="I334" s="333">
        <v>0</v>
      </c>
      <c r="J334" s="333">
        <v>2.1320000000000001</v>
      </c>
      <c r="K334" s="307">
        <v>1.7270000000000001</v>
      </c>
      <c r="L334" s="307">
        <v>2.56</v>
      </c>
      <c r="M334" s="307">
        <v>0.13100000000000001</v>
      </c>
      <c r="N334" s="307">
        <v>0</v>
      </c>
      <c r="O334" s="309">
        <v>0</v>
      </c>
      <c r="P334" s="35"/>
      <c r="Q334" s="59"/>
      <c r="R334" s="59"/>
      <c r="T334" s="784"/>
      <c r="U334" s="784"/>
      <c r="V334" s="784"/>
      <c r="W334" s="784"/>
      <c r="X334" s="784"/>
      <c r="Z334" s="767"/>
      <c r="AA334" s="767"/>
      <c r="AB334" s="767"/>
      <c r="AC334" s="748"/>
      <c r="AD334" s="748"/>
      <c r="AE334" s="758"/>
      <c r="AF334" s="767"/>
      <c r="AG334" s="767"/>
      <c r="AH334" s="767"/>
      <c r="AI334" s="767"/>
      <c r="AJ334" s="767"/>
      <c r="AK334" s="748"/>
      <c r="AL334" s="796"/>
      <c r="AM334" s="796"/>
      <c r="AN334" s="796"/>
      <c r="AO334" s="586"/>
      <c r="AP334" s="796"/>
      <c r="AQ334" s="5"/>
      <c r="AR334" s="761"/>
      <c r="AS334" s="761"/>
      <c r="AT334" s="761"/>
      <c r="AU334" s="761"/>
      <c r="AV334" s="761"/>
      <c r="AW334" s="755"/>
      <c r="AX334" s="764"/>
      <c r="AY334" s="764"/>
      <c r="AZ334" s="764"/>
      <c r="BA334" s="764"/>
      <c r="BB334" s="748"/>
      <c r="BC334" s="758"/>
      <c r="BD334" s="761"/>
      <c r="BE334" s="762"/>
      <c r="BF334" s="764"/>
      <c r="BG334" s="773"/>
      <c r="BH334" s="767"/>
      <c r="BI334" s="748"/>
      <c r="BJ334" s="761"/>
      <c r="BK334" s="761"/>
      <c r="BL334" s="761"/>
      <c r="BM334" s="761"/>
      <c r="BN334" s="761"/>
      <c r="BO334" s="755"/>
      <c r="BP334" s="755"/>
      <c r="BQ334" s="755"/>
      <c r="BR334" s="755"/>
      <c r="BS334" s="755"/>
      <c r="BT334" s="755"/>
      <c r="BU334" s="755"/>
      <c r="BV334" s="755"/>
    </row>
    <row r="335" spans="1:80" ht="17.25" customHeight="1" x14ac:dyDescent="0.15">
      <c r="A335" s="34" t="s">
        <v>78</v>
      </c>
      <c r="B335" s="304" t="s">
        <v>15</v>
      </c>
      <c r="C335" s="305">
        <f>SUM(D335:O335)</f>
        <v>7200.2719999999999</v>
      </c>
      <c r="D335" s="306">
        <v>0</v>
      </c>
      <c r="E335" s="333">
        <v>0</v>
      </c>
      <c r="F335" s="333">
        <v>0</v>
      </c>
      <c r="G335" s="333">
        <v>0</v>
      </c>
      <c r="H335" s="333">
        <v>0</v>
      </c>
      <c r="I335" s="333">
        <v>0</v>
      </c>
      <c r="J335" s="333">
        <v>3990.1680000000001</v>
      </c>
      <c r="K335" s="307">
        <v>1417.7380000000001</v>
      </c>
      <c r="L335" s="307">
        <v>1660.0119999999999</v>
      </c>
      <c r="M335" s="307">
        <v>132.35400000000001</v>
      </c>
      <c r="N335" s="307">
        <v>0</v>
      </c>
      <c r="O335" s="309">
        <v>0</v>
      </c>
      <c r="P335" s="35"/>
      <c r="Q335" s="59"/>
      <c r="R335" s="59"/>
      <c r="T335" s="784"/>
      <c r="U335" s="784"/>
      <c r="V335" s="784"/>
      <c r="W335" s="784"/>
      <c r="X335" s="784"/>
      <c r="Z335" s="748"/>
      <c r="AA335" s="748"/>
      <c r="AB335" s="748"/>
      <c r="AC335" s="748"/>
      <c r="AD335" s="768"/>
      <c r="AE335" s="758"/>
      <c r="AF335" s="796"/>
      <c r="AG335" s="796"/>
      <c r="AH335" s="796"/>
      <c r="AI335" s="796"/>
      <c r="AJ335" s="796"/>
      <c r="AK335" s="5"/>
      <c r="AL335" s="576"/>
      <c r="AM335" s="576"/>
      <c r="AN335" s="576"/>
      <c r="AO335" s="576"/>
      <c r="AP335" s="796"/>
      <c r="AQ335" s="5"/>
      <c r="AR335" s="788"/>
      <c r="AS335" s="762"/>
      <c r="AT335" s="788"/>
      <c r="AU335" s="748"/>
      <c r="AV335" s="767"/>
      <c r="AW335" s="252"/>
      <c r="AX335" s="767"/>
      <c r="AY335" s="767"/>
      <c r="AZ335" s="767"/>
      <c r="BA335" s="764"/>
      <c r="BB335" s="773"/>
      <c r="BC335" s="767"/>
      <c r="BD335" s="761"/>
      <c r="BE335" s="762"/>
      <c r="BF335" s="764"/>
      <c r="BG335" s="764"/>
      <c r="BH335" s="764"/>
      <c r="BI335" s="755"/>
      <c r="BJ335" s="755"/>
      <c r="BK335" s="755"/>
      <c r="BL335" s="755"/>
      <c r="BM335" s="755"/>
      <c r="BN335" s="755"/>
      <c r="BO335" s="755"/>
      <c r="BP335" s="755"/>
    </row>
    <row r="336" spans="1:80" ht="17.25" customHeight="1" x14ac:dyDescent="0.15">
      <c r="A336" s="36" t="s">
        <v>78</v>
      </c>
      <c r="B336" s="310" t="s">
        <v>240</v>
      </c>
      <c r="C336" s="311">
        <f>C335/C334</f>
        <v>1099.2781679389311</v>
      </c>
      <c r="D336" s="312">
        <v>0</v>
      </c>
      <c r="E336" s="334">
        <v>0</v>
      </c>
      <c r="F336" s="334">
        <v>0</v>
      </c>
      <c r="G336" s="334">
        <v>0</v>
      </c>
      <c r="H336" s="334">
        <v>0</v>
      </c>
      <c r="I336" s="334">
        <v>0</v>
      </c>
      <c r="J336" s="334">
        <v>1872</v>
      </c>
      <c r="K336" s="313">
        <v>821</v>
      </c>
      <c r="L336" s="313">
        <v>648</v>
      </c>
      <c r="M336" s="313">
        <v>1010</v>
      </c>
      <c r="N336" s="313">
        <v>0</v>
      </c>
      <c r="O336" s="314">
        <v>0</v>
      </c>
      <c r="P336" s="35"/>
      <c r="R336" s="55"/>
      <c r="S336" s="784"/>
      <c r="T336" s="784"/>
      <c r="U336" s="784"/>
      <c r="V336" s="784"/>
      <c r="W336" s="784"/>
      <c r="X336" s="784"/>
      <c r="Y336" s="787"/>
      <c r="Z336" s="767"/>
      <c r="AA336" s="767"/>
      <c r="AB336" s="767"/>
      <c r="AC336" s="767"/>
      <c r="AD336" s="767"/>
      <c r="AE336" s="758"/>
      <c r="AF336" s="748"/>
      <c r="AG336" s="748"/>
      <c r="AH336" s="748"/>
      <c r="AI336" s="768"/>
      <c r="AJ336" s="748"/>
      <c r="AK336" s="767"/>
      <c r="AL336" s="796"/>
      <c r="AM336" s="796"/>
      <c r="AN336" s="796"/>
      <c r="AO336" s="576"/>
      <c r="AP336" s="586"/>
      <c r="AQ336" s="796"/>
      <c r="AR336" s="767"/>
      <c r="AS336" s="767"/>
      <c r="AT336" s="767"/>
      <c r="AU336" s="764"/>
      <c r="AV336" s="748"/>
      <c r="AW336" s="748"/>
      <c r="AX336" s="767"/>
      <c r="AY336" s="767"/>
      <c r="AZ336" s="767"/>
      <c r="BA336" s="788"/>
      <c r="BB336" s="748"/>
      <c r="BC336" s="767"/>
      <c r="BD336" s="761"/>
      <c r="BE336" s="761"/>
      <c r="BF336" s="761"/>
      <c r="BG336" s="761"/>
      <c r="BH336" s="761"/>
      <c r="BI336" s="755"/>
      <c r="BJ336" s="755"/>
      <c r="BK336" s="755"/>
      <c r="BL336" s="755"/>
      <c r="BM336" s="755"/>
      <c r="BN336" s="755"/>
      <c r="BO336" s="755"/>
      <c r="BP336" s="755"/>
    </row>
    <row r="337" spans="1:68" ht="17.25" customHeight="1" x14ac:dyDescent="0.15">
      <c r="A337" s="751" t="s">
        <v>79</v>
      </c>
      <c r="B337" s="304" t="s">
        <v>239</v>
      </c>
      <c r="C337" s="305">
        <f>SUM(D337:O337)</f>
        <v>2765.4170000000004</v>
      </c>
      <c r="D337" s="355">
        <v>394.22899999999998</v>
      </c>
      <c r="E337" s="307">
        <v>550.99400000000003</v>
      </c>
      <c r="F337" s="307">
        <v>694.39800000000002</v>
      </c>
      <c r="G337" s="307">
        <v>529.976</v>
      </c>
      <c r="H337" s="307">
        <v>273.899</v>
      </c>
      <c r="I337" s="63">
        <v>13.881</v>
      </c>
      <c r="J337" s="308">
        <v>0</v>
      </c>
      <c r="K337" s="307">
        <v>0</v>
      </c>
      <c r="L337" s="63">
        <v>0</v>
      </c>
      <c r="M337" s="307">
        <v>0.78600000000000003</v>
      </c>
      <c r="N337" s="307">
        <v>87.76</v>
      </c>
      <c r="O337" s="309">
        <v>219.494</v>
      </c>
      <c r="P337" s="35"/>
      <c r="Q337" s="59"/>
      <c r="R337" s="55"/>
      <c r="T337" s="784"/>
      <c r="U337" s="784"/>
      <c r="V337" s="784"/>
      <c r="W337" s="784"/>
      <c r="X337" s="784"/>
      <c r="Z337" s="748"/>
      <c r="AA337" s="748"/>
      <c r="AB337" s="748"/>
      <c r="AC337" s="748"/>
      <c r="AD337" s="767"/>
      <c r="AE337" s="748"/>
      <c r="AF337" s="61"/>
      <c r="AG337" s="61"/>
      <c r="AH337" s="61"/>
      <c r="AI337" s="61"/>
      <c r="AJ337" s="61"/>
      <c r="AK337" s="5"/>
      <c r="AL337" s="767"/>
      <c r="AM337" s="767"/>
      <c r="AN337" s="767"/>
      <c r="AO337" s="788"/>
      <c r="AP337" s="748"/>
      <c r="AQ337" s="748"/>
      <c r="AR337" s="761"/>
      <c r="AS337" s="762"/>
      <c r="AT337" s="764"/>
      <c r="AU337" s="764"/>
      <c r="AV337" s="764"/>
      <c r="AW337" s="755"/>
      <c r="AX337" s="755"/>
      <c r="AY337" s="755"/>
      <c r="AZ337" s="755"/>
      <c r="BA337" s="755"/>
      <c r="BB337" s="755"/>
      <c r="BC337" s="755"/>
      <c r="BD337" s="755"/>
    </row>
    <row r="338" spans="1:68" ht="17.25" customHeight="1" x14ac:dyDescent="0.15">
      <c r="A338" s="34" t="s">
        <v>80</v>
      </c>
      <c r="B338" s="304" t="s">
        <v>15</v>
      </c>
      <c r="C338" s="305">
        <f>SUM(D338:O338)</f>
        <v>3692424.2939999998</v>
      </c>
      <c r="D338" s="355">
        <v>645584.13</v>
      </c>
      <c r="E338" s="307">
        <v>766405.87399999995</v>
      </c>
      <c r="F338" s="307">
        <v>777950.80799999996</v>
      </c>
      <c r="G338" s="307">
        <v>564174.47</v>
      </c>
      <c r="H338" s="307">
        <v>261724.85399999999</v>
      </c>
      <c r="I338" s="63">
        <v>12025.325000000001</v>
      </c>
      <c r="J338" s="308">
        <v>0</v>
      </c>
      <c r="K338" s="307">
        <v>0</v>
      </c>
      <c r="L338" s="63">
        <v>0</v>
      </c>
      <c r="M338" s="307">
        <v>3441.3119999999999</v>
      </c>
      <c r="N338" s="307">
        <v>180490.01</v>
      </c>
      <c r="O338" s="309">
        <v>480627.511</v>
      </c>
      <c r="P338" s="35"/>
      <c r="Q338" s="59"/>
      <c r="R338" s="55"/>
      <c r="T338" s="784"/>
      <c r="U338" s="784"/>
      <c r="V338" s="784"/>
      <c r="W338" s="784"/>
      <c r="X338" s="784"/>
      <c r="Z338" s="767"/>
      <c r="AA338" s="767"/>
      <c r="AB338" s="767"/>
      <c r="AC338" s="767"/>
      <c r="AD338" s="60"/>
      <c r="AE338" s="748"/>
      <c r="AF338" s="748"/>
      <c r="AG338" s="748"/>
      <c r="AH338" s="748"/>
      <c r="AI338" s="748"/>
      <c r="AJ338" s="748"/>
      <c r="AK338" s="767"/>
      <c r="AL338" s="576"/>
      <c r="AM338" s="576"/>
      <c r="AN338" s="576"/>
      <c r="AO338" s="794"/>
      <c r="AP338" s="796"/>
      <c r="AQ338" s="5"/>
      <c r="AR338" s="767"/>
      <c r="AS338" s="767"/>
      <c r="AT338" s="767"/>
      <c r="AU338" s="788"/>
      <c r="AV338" s="748"/>
      <c r="AW338" s="758"/>
      <c r="AX338" s="788"/>
      <c r="AY338" s="762"/>
      <c r="AZ338" s="773"/>
      <c r="BA338" s="773"/>
      <c r="BB338" s="773"/>
      <c r="BC338" s="767"/>
      <c r="BD338" s="764"/>
      <c r="BE338" s="764"/>
      <c r="BF338" s="764"/>
      <c r="BG338" s="764"/>
      <c r="BH338" s="764"/>
      <c r="BI338" s="755"/>
      <c r="BJ338" s="755"/>
      <c r="BK338" s="755"/>
      <c r="BL338" s="755"/>
      <c r="BM338" s="755"/>
      <c r="BN338" s="755"/>
      <c r="BO338" s="755"/>
      <c r="BP338" s="755"/>
    </row>
    <row r="339" spans="1:68" ht="17.25" customHeight="1" x14ac:dyDescent="0.15">
      <c r="A339" s="36" t="s">
        <v>80</v>
      </c>
      <c r="B339" s="310" t="s">
        <v>240</v>
      </c>
      <c r="C339" s="311">
        <f>C338/C337</f>
        <v>1335.2142892012305</v>
      </c>
      <c r="D339" s="312">
        <v>1638</v>
      </c>
      <c r="E339" s="313">
        <v>1391</v>
      </c>
      <c r="F339" s="313">
        <v>120</v>
      </c>
      <c r="G339" s="313">
        <v>1065</v>
      </c>
      <c r="H339" s="313">
        <v>956</v>
      </c>
      <c r="I339" s="281">
        <v>866</v>
      </c>
      <c r="J339" s="313">
        <v>0</v>
      </c>
      <c r="K339" s="313">
        <v>0</v>
      </c>
      <c r="L339" s="281">
        <v>0</v>
      </c>
      <c r="M339" s="313">
        <v>4378</v>
      </c>
      <c r="N339" s="313">
        <v>2057</v>
      </c>
      <c r="O339" s="314">
        <v>2190</v>
      </c>
      <c r="P339" s="35"/>
      <c r="Q339" s="59"/>
      <c r="R339" s="55"/>
      <c r="S339" s="784"/>
      <c r="T339" s="784"/>
      <c r="U339" s="784"/>
      <c r="V339" s="784"/>
      <c r="W339" s="784"/>
      <c r="X339" s="784"/>
      <c r="Y339" s="787"/>
      <c r="Z339" s="767"/>
      <c r="AA339" s="767"/>
      <c r="AB339" s="767"/>
      <c r="AC339" s="767"/>
      <c r="AD339" s="60"/>
      <c r="AE339" s="758"/>
      <c r="AF339" s="748"/>
      <c r="AG339" s="748"/>
      <c r="AH339" s="748"/>
      <c r="AI339" s="748"/>
      <c r="AJ339" s="748"/>
      <c r="AK339" s="767"/>
      <c r="AL339" s="576"/>
      <c r="AM339" s="576"/>
      <c r="AN339" s="576"/>
      <c r="AO339" s="794"/>
      <c r="AP339" s="59"/>
      <c r="AQ339" s="576"/>
      <c r="AR339" s="764"/>
      <c r="AS339" s="764"/>
      <c r="AT339" s="764"/>
      <c r="AU339" s="764"/>
      <c r="AV339" s="764"/>
      <c r="AW339" s="755"/>
      <c r="AX339" s="755"/>
      <c r="AY339" s="755"/>
      <c r="AZ339" s="755"/>
      <c r="BA339" s="755"/>
      <c r="BB339" s="755"/>
      <c r="BC339" s="755"/>
      <c r="BD339" s="755"/>
    </row>
    <row r="340" spans="1:68" ht="17.25" customHeight="1" x14ac:dyDescent="0.15">
      <c r="A340" s="37" t="s">
        <v>81</v>
      </c>
      <c r="B340" s="315" t="s">
        <v>239</v>
      </c>
      <c r="C340" s="305">
        <f>SUM(D340:O340)</f>
        <v>1761.6290000000001</v>
      </c>
      <c r="D340" s="356">
        <v>252.70599999999999</v>
      </c>
      <c r="E340" s="307">
        <v>327.70800000000003</v>
      </c>
      <c r="F340" s="307">
        <v>425.25400000000002</v>
      </c>
      <c r="G340" s="307">
        <v>352.97399999999999</v>
      </c>
      <c r="H340" s="307">
        <v>179.5</v>
      </c>
      <c r="I340" s="63">
        <v>2.6070000000000002</v>
      </c>
      <c r="J340" s="308">
        <v>0</v>
      </c>
      <c r="K340" s="307">
        <v>0</v>
      </c>
      <c r="L340" s="307">
        <v>0</v>
      </c>
      <c r="M340" s="307">
        <v>0.25700000000000001</v>
      </c>
      <c r="N340" s="307">
        <v>58.972999999999999</v>
      </c>
      <c r="O340" s="309">
        <v>161.65</v>
      </c>
      <c r="P340" s="35"/>
      <c r="Q340" s="59"/>
      <c r="R340" s="55"/>
      <c r="T340" s="767"/>
      <c r="U340" s="767"/>
      <c r="V340" s="767"/>
      <c r="W340" s="784"/>
      <c r="X340" s="784"/>
      <c r="Z340" s="748"/>
      <c r="AA340" s="748"/>
      <c r="AB340" s="748"/>
      <c r="AC340" s="748"/>
      <c r="AD340" s="748"/>
      <c r="AE340" s="748"/>
      <c r="AF340" s="796"/>
      <c r="AG340" s="796"/>
      <c r="AH340" s="796"/>
      <c r="AI340" s="794"/>
      <c r="AJ340" s="59"/>
      <c r="AK340" s="796"/>
      <c r="AL340" s="788"/>
      <c r="AM340" s="762"/>
      <c r="AN340" s="773"/>
      <c r="AO340" s="773"/>
      <c r="AP340" s="773"/>
      <c r="AQ340" s="755"/>
      <c r="AR340" s="755"/>
      <c r="AS340" s="755"/>
      <c r="AT340" s="755"/>
      <c r="AU340" s="755"/>
      <c r="AV340" s="755"/>
      <c r="AW340" s="755"/>
      <c r="AX340" s="755"/>
    </row>
    <row r="341" spans="1:68" ht="17.25" customHeight="1" x14ac:dyDescent="0.15">
      <c r="A341" s="34" t="s">
        <v>81</v>
      </c>
      <c r="B341" s="304" t="s">
        <v>15</v>
      </c>
      <c r="C341" s="305">
        <f>SUM(D341:O341)</f>
        <v>2378188.9619999998</v>
      </c>
      <c r="D341" s="357">
        <v>416064.228</v>
      </c>
      <c r="E341" s="307">
        <v>464270.984</v>
      </c>
      <c r="F341" s="307">
        <v>482461.60399999999</v>
      </c>
      <c r="G341" s="307">
        <v>374508.10200000001</v>
      </c>
      <c r="H341" s="307">
        <v>167067.802</v>
      </c>
      <c r="I341" s="63">
        <v>2248.0419999999999</v>
      </c>
      <c r="J341" s="308">
        <v>0</v>
      </c>
      <c r="K341" s="307">
        <v>0</v>
      </c>
      <c r="L341" s="307">
        <v>0</v>
      </c>
      <c r="M341" s="307">
        <v>1457.3520000000001</v>
      </c>
      <c r="N341" s="307">
        <v>116833.633</v>
      </c>
      <c r="O341" s="309">
        <v>353277.21500000003</v>
      </c>
      <c r="P341" s="35"/>
      <c r="Q341" s="59"/>
      <c r="R341" s="59"/>
      <c r="T341" s="780"/>
      <c r="U341" s="780"/>
      <c r="V341" s="780"/>
      <c r="W341" s="767"/>
      <c r="X341" s="784"/>
      <c r="Z341" s="767"/>
      <c r="AA341" s="767"/>
      <c r="AB341" s="767"/>
      <c r="AC341" s="767"/>
      <c r="AD341" s="252"/>
      <c r="AE341" s="758"/>
      <c r="AF341" s="748"/>
      <c r="AG341" s="748"/>
      <c r="AH341" s="768"/>
      <c r="AI341" s="748"/>
      <c r="AJ341" s="748"/>
      <c r="AK341" s="758"/>
      <c r="AL341" s="796"/>
      <c r="AM341" s="796"/>
      <c r="AN341" s="796"/>
      <c r="AO341" s="796"/>
      <c r="AP341" s="796"/>
      <c r="AQ341" s="5"/>
      <c r="AR341" s="794"/>
      <c r="AS341" s="33"/>
      <c r="AT341" s="798"/>
      <c r="AU341" s="798"/>
      <c r="AV341" s="798"/>
      <c r="AW341" s="5"/>
      <c r="AX341" s="788"/>
      <c r="AY341" s="762"/>
      <c r="AZ341" s="773"/>
      <c r="BA341" s="773"/>
      <c r="BB341" s="773"/>
      <c r="BC341" s="764"/>
      <c r="BD341" s="771"/>
      <c r="BE341" s="771"/>
      <c r="BF341" s="771"/>
      <c r="BG341" s="771"/>
      <c r="BH341" s="771"/>
      <c r="BI341" s="776"/>
      <c r="BJ341" s="755"/>
      <c r="BM341" s="3"/>
    </row>
    <row r="342" spans="1:68" ht="17.25" customHeight="1" x14ac:dyDescent="0.15">
      <c r="A342" s="36" t="s">
        <v>81</v>
      </c>
      <c r="B342" s="310" t="s">
        <v>240</v>
      </c>
      <c r="C342" s="311">
        <f>C341/C340</f>
        <v>1349.9942167164595</v>
      </c>
      <c r="D342" s="358">
        <v>1646</v>
      </c>
      <c r="E342" s="313">
        <v>1417</v>
      </c>
      <c r="F342" s="313">
        <v>1135</v>
      </c>
      <c r="G342" s="313">
        <v>1061</v>
      </c>
      <c r="H342" s="313">
        <v>931</v>
      </c>
      <c r="I342" s="281">
        <v>862</v>
      </c>
      <c r="J342" s="313">
        <v>0</v>
      </c>
      <c r="K342" s="313">
        <v>0</v>
      </c>
      <c r="L342" s="313">
        <v>0</v>
      </c>
      <c r="M342" s="313">
        <v>5671</v>
      </c>
      <c r="N342" s="313">
        <v>1981</v>
      </c>
      <c r="O342" s="314">
        <v>2185</v>
      </c>
      <c r="P342" s="35"/>
      <c r="Q342" s="59"/>
      <c r="R342" s="59"/>
      <c r="S342" s="784"/>
      <c r="T342" s="784"/>
      <c r="U342" s="784"/>
      <c r="V342" s="784"/>
      <c r="W342" s="780"/>
      <c r="X342" s="252"/>
      <c r="Y342" s="787"/>
      <c r="Z342" s="779"/>
      <c r="AA342" s="765"/>
      <c r="AB342" s="60"/>
      <c r="AC342" s="767"/>
      <c r="AD342" s="252"/>
      <c r="AE342" s="758"/>
      <c r="AF342" s="748"/>
      <c r="AG342" s="748"/>
      <c r="AH342" s="748"/>
      <c r="AI342" s="767"/>
      <c r="AJ342" s="748"/>
      <c r="AK342" s="767"/>
      <c r="AL342" s="796"/>
      <c r="AM342" s="796"/>
      <c r="AN342" s="797"/>
      <c r="AO342" s="576"/>
      <c r="AP342" s="576"/>
      <c r="AQ342" s="796"/>
      <c r="AR342" s="788"/>
      <c r="AS342" s="762"/>
      <c r="AT342" s="788"/>
      <c r="AU342" s="788"/>
      <c r="AV342" s="788"/>
      <c r="AW342" s="767"/>
      <c r="AX342" s="788"/>
      <c r="AY342" s="762"/>
      <c r="AZ342" s="773"/>
      <c r="BA342" s="773"/>
      <c r="BB342" s="773"/>
      <c r="BC342" s="764"/>
      <c r="BD342" s="764"/>
      <c r="BE342" s="764"/>
      <c r="BF342" s="764"/>
      <c r="BG342" s="764"/>
      <c r="BH342" s="764"/>
      <c r="BI342" s="755"/>
      <c r="BJ342" s="755"/>
    </row>
    <row r="343" spans="1:68" ht="17.25" customHeight="1" x14ac:dyDescent="0.15">
      <c r="A343" s="751" t="s">
        <v>82</v>
      </c>
      <c r="B343" s="304" t="s">
        <v>239</v>
      </c>
      <c r="C343" s="305">
        <f>SUM(D343:O343)</f>
        <v>5563.473</v>
      </c>
      <c r="D343" s="355">
        <v>5.8689999999999998</v>
      </c>
      <c r="E343" s="328">
        <v>0.94799999999999995</v>
      </c>
      <c r="F343" s="328">
        <v>14.666</v>
      </c>
      <c r="G343" s="328">
        <v>385.81099999999998</v>
      </c>
      <c r="H343" s="328">
        <v>1669.405</v>
      </c>
      <c r="I343" s="280">
        <v>2519.701</v>
      </c>
      <c r="J343" s="328">
        <v>406.37599999999998</v>
      </c>
      <c r="K343" s="328">
        <v>175.39</v>
      </c>
      <c r="L343" s="328">
        <v>222.4</v>
      </c>
      <c r="M343" s="328">
        <v>129.911</v>
      </c>
      <c r="N343" s="328">
        <v>28.367999999999999</v>
      </c>
      <c r="O343" s="359">
        <v>4.6280000000000001</v>
      </c>
      <c r="P343" s="35"/>
      <c r="Q343" s="59"/>
      <c r="R343" s="59"/>
      <c r="T343" s="780"/>
      <c r="U343" s="780"/>
      <c r="V343" s="780"/>
      <c r="W343" s="784"/>
      <c r="X343" s="780"/>
      <c r="Z343" s="748"/>
      <c r="AA343" s="748"/>
      <c r="AB343" s="748"/>
      <c r="AC343" s="60"/>
      <c r="AD343" s="767"/>
      <c r="AE343" s="748"/>
      <c r="AF343" s="748"/>
      <c r="AG343" s="748"/>
      <c r="AH343" s="493"/>
      <c r="AI343" s="748"/>
      <c r="AJ343" s="767"/>
      <c r="AK343" s="767"/>
      <c r="AL343" s="788"/>
      <c r="AM343" s="762"/>
      <c r="AN343" s="788"/>
      <c r="AO343" s="788"/>
      <c r="AP343" s="788"/>
      <c r="AQ343" s="748"/>
      <c r="AR343" s="788"/>
      <c r="AS343" s="762"/>
      <c r="AT343" s="773"/>
      <c r="AU343" s="773"/>
      <c r="AV343" s="773"/>
      <c r="AW343" s="774"/>
      <c r="AX343" s="761"/>
      <c r="AY343" s="762"/>
      <c r="AZ343" s="764"/>
      <c r="BA343" s="764"/>
      <c r="BB343" s="764"/>
      <c r="BC343" s="755"/>
      <c r="BD343" s="755"/>
    </row>
    <row r="344" spans="1:68" ht="17.25" customHeight="1" x14ac:dyDescent="0.15">
      <c r="A344" s="34" t="s">
        <v>83</v>
      </c>
      <c r="B344" s="304" t="s">
        <v>15</v>
      </c>
      <c r="C344" s="305">
        <f>SUM(D344:O344)</f>
        <v>2801233.378</v>
      </c>
      <c r="D344" s="355">
        <v>2705.663</v>
      </c>
      <c r="E344" s="328">
        <v>418.202</v>
      </c>
      <c r="F344" s="328">
        <v>12215.647000000001</v>
      </c>
      <c r="G344" s="328">
        <v>263687.28600000002</v>
      </c>
      <c r="H344" s="328">
        <v>926499.50600000005</v>
      </c>
      <c r="I344" s="280">
        <v>1188525.6939999999</v>
      </c>
      <c r="J344" s="328">
        <v>145296.81099999999</v>
      </c>
      <c r="K344" s="328">
        <v>85221.331000000006</v>
      </c>
      <c r="L344" s="328">
        <v>102120.058</v>
      </c>
      <c r="M344" s="328">
        <v>60596.21</v>
      </c>
      <c r="N344" s="328">
        <v>11848.626</v>
      </c>
      <c r="O344" s="359">
        <v>2098.3440000000001</v>
      </c>
      <c r="P344" s="35"/>
      <c r="Q344" s="59"/>
      <c r="R344" s="59"/>
      <c r="T344" s="780"/>
      <c r="U344" s="780"/>
      <c r="V344" s="780"/>
      <c r="W344" s="780"/>
      <c r="X344" s="784"/>
      <c r="Z344" s="767"/>
      <c r="AA344" s="767"/>
      <c r="AB344" s="767"/>
      <c r="AC344" s="748"/>
      <c r="AD344" s="60"/>
      <c r="AE344" s="758"/>
      <c r="AF344" s="748"/>
      <c r="AG344" s="748"/>
      <c r="AH344" s="748"/>
      <c r="AI344" s="748"/>
      <c r="AJ344" s="748"/>
      <c r="AK344" s="767"/>
      <c r="AL344" s="796"/>
      <c r="AM344" s="796"/>
      <c r="AN344" s="797"/>
      <c r="AO344" s="796"/>
      <c r="AP344" s="576"/>
      <c r="AQ344" s="5"/>
      <c r="AR344" s="788"/>
      <c r="AS344" s="762"/>
      <c r="AT344" s="788"/>
      <c r="AU344" s="788"/>
      <c r="AV344" s="788"/>
      <c r="AW344" s="758"/>
      <c r="AX344" s="788"/>
      <c r="AY344" s="762"/>
      <c r="AZ344" s="773"/>
      <c r="BA344" s="773"/>
      <c r="BB344" s="773"/>
      <c r="BC344" s="767"/>
      <c r="BD344" s="773"/>
      <c r="BE344" s="762"/>
      <c r="BF344" s="773"/>
      <c r="BG344" s="773"/>
      <c r="BH344" s="773"/>
      <c r="BI344" s="764"/>
      <c r="BJ344" s="761"/>
      <c r="BK344" s="762"/>
      <c r="BL344" s="252"/>
      <c r="BM344" s="764"/>
      <c r="BN344" s="764"/>
      <c r="BO344" s="755"/>
      <c r="BP344" s="755"/>
    </row>
    <row r="345" spans="1:68" ht="17.25" customHeight="1" x14ac:dyDescent="0.15">
      <c r="A345" s="36" t="s">
        <v>83</v>
      </c>
      <c r="B345" s="310" t="s">
        <v>240</v>
      </c>
      <c r="C345" s="311">
        <f>C344/C343</f>
        <v>503.50444371708107</v>
      </c>
      <c r="D345" s="312">
        <v>461</v>
      </c>
      <c r="E345" s="313">
        <v>441</v>
      </c>
      <c r="F345" s="313">
        <v>833</v>
      </c>
      <c r="G345" s="313">
        <v>683</v>
      </c>
      <c r="H345" s="313">
        <v>555</v>
      </c>
      <c r="I345" s="281">
        <v>472</v>
      </c>
      <c r="J345" s="313">
        <v>358</v>
      </c>
      <c r="K345" s="313">
        <v>486</v>
      </c>
      <c r="L345" s="313">
        <v>459</v>
      </c>
      <c r="M345" s="313">
        <v>466</v>
      </c>
      <c r="N345" s="313">
        <v>418</v>
      </c>
      <c r="O345" s="314">
        <v>453</v>
      </c>
      <c r="P345" s="35"/>
      <c r="Q345" s="59"/>
      <c r="R345" s="59"/>
      <c r="S345" s="784"/>
      <c r="T345" s="784"/>
      <c r="U345" s="784"/>
      <c r="V345" s="784"/>
      <c r="W345" s="780"/>
      <c r="X345" s="780"/>
      <c r="Y345" s="787"/>
      <c r="Z345" s="767"/>
      <c r="AA345" s="767"/>
      <c r="AB345" s="767"/>
      <c r="AC345" s="252"/>
      <c r="AD345" s="748"/>
      <c r="AE345" s="758"/>
      <c r="AF345" s="767"/>
      <c r="AG345" s="767"/>
      <c r="AH345" s="767"/>
      <c r="AI345" s="767"/>
      <c r="AJ345" s="748"/>
      <c r="AK345" s="767"/>
      <c r="AL345" s="576"/>
      <c r="AM345" s="576"/>
      <c r="AN345" s="576"/>
      <c r="AO345" s="796"/>
      <c r="AP345" s="576"/>
      <c r="AQ345" s="796"/>
      <c r="AR345" s="788"/>
      <c r="AS345" s="762"/>
      <c r="AT345" s="788"/>
      <c r="AU345" s="788"/>
      <c r="AV345" s="788"/>
      <c r="AW345" s="758"/>
      <c r="AX345" s="788"/>
      <c r="AY345" s="762"/>
      <c r="AZ345" s="773"/>
      <c r="BA345" s="773"/>
      <c r="BB345" s="773"/>
      <c r="BC345" s="767"/>
      <c r="BD345" s="773"/>
      <c r="BE345" s="762"/>
      <c r="BF345" s="773"/>
      <c r="BG345" s="773"/>
      <c r="BH345" s="773"/>
      <c r="BI345" s="764"/>
      <c r="BJ345" s="764"/>
      <c r="BK345" s="764"/>
      <c r="BL345" s="764"/>
      <c r="BM345" s="764"/>
      <c r="BN345" s="764"/>
      <c r="BO345" s="755"/>
      <c r="BP345" s="755"/>
    </row>
    <row r="346" spans="1:68" ht="17.25" customHeight="1" x14ac:dyDescent="0.15">
      <c r="A346" s="37" t="s">
        <v>84</v>
      </c>
      <c r="B346" s="315" t="s">
        <v>239</v>
      </c>
      <c r="C346" s="305">
        <f>SUM(D346:O346)</f>
        <v>604.71199999999999</v>
      </c>
      <c r="D346" s="306">
        <v>0</v>
      </c>
      <c r="E346" s="333">
        <v>0</v>
      </c>
      <c r="F346" s="333">
        <v>0</v>
      </c>
      <c r="G346" s="307">
        <v>0</v>
      </c>
      <c r="H346" s="307">
        <v>7.1150000000000002</v>
      </c>
      <c r="I346" s="63">
        <v>18.271000000000001</v>
      </c>
      <c r="J346" s="4">
        <v>50.359000000000002</v>
      </c>
      <c r="K346" s="307">
        <v>161.59</v>
      </c>
      <c r="L346" s="307">
        <v>209.37700000000001</v>
      </c>
      <c r="M346" s="307">
        <v>129.07900000000001</v>
      </c>
      <c r="N346" s="307">
        <v>26.561</v>
      </c>
      <c r="O346" s="309">
        <v>2.36</v>
      </c>
      <c r="P346" s="35"/>
      <c r="Q346" s="59"/>
      <c r="R346" s="55"/>
      <c r="T346" s="784"/>
      <c r="U346" s="784"/>
      <c r="V346" s="767"/>
      <c r="W346" s="784"/>
      <c r="X346" s="780"/>
      <c r="Z346" s="748"/>
      <c r="AA346" s="748"/>
      <c r="AB346" s="493"/>
      <c r="AC346" s="60"/>
      <c r="AD346" s="767"/>
      <c r="AE346" s="767"/>
      <c r="AF346" s="788"/>
      <c r="AG346" s="762"/>
      <c r="AH346" s="788"/>
      <c r="AI346" s="788"/>
      <c r="AJ346" s="788"/>
      <c r="AK346" s="748"/>
      <c r="AL346" s="788"/>
      <c r="AM346" s="762"/>
      <c r="AN346" s="773"/>
      <c r="AO346" s="773"/>
      <c r="AP346" s="773"/>
      <c r="AQ346" s="748"/>
      <c r="AR346" s="773"/>
      <c r="AS346" s="762"/>
      <c r="AT346" s="773"/>
      <c r="AU346" s="773"/>
      <c r="AV346" s="773"/>
      <c r="AW346" s="774"/>
      <c r="AX346" s="761"/>
      <c r="AY346" s="762"/>
      <c r="AZ346" s="764"/>
      <c r="BA346" s="764"/>
      <c r="BB346" s="764"/>
      <c r="BC346" s="755"/>
      <c r="BD346" s="755"/>
    </row>
    <row r="347" spans="1:68" ht="17.25" customHeight="1" x14ac:dyDescent="0.15">
      <c r="A347" s="34" t="s">
        <v>84</v>
      </c>
      <c r="B347" s="304" t="s">
        <v>15</v>
      </c>
      <c r="C347" s="305">
        <f>SUM(D347:O347)</f>
        <v>286442.41000000003</v>
      </c>
      <c r="D347" s="306">
        <v>0</v>
      </c>
      <c r="E347" s="333">
        <v>0</v>
      </c>
      <c r="F347" s="333">
        <v>0</v>
      </c>
      <c r="G347" s="307">
        <v>0</v>
      </c>
      <c r="H347" s="307">
        <v>3931.9560000000001</v>
      </c>
      <c r="I347" s="63">
        <v>7501.8959999999997</v>
      </c>
      <c r="J347" s="308">
        <v>27609.607</v>
      </c>
      <c r="K347" s="349">
        <v>79509.77</v>
      </c>
      <c r="L347" s="307">
        <v>95178.464999999997</v>
      </c>
      <c r="M347" s="307">
        <v>60389.32</v>
      </c>
      <c r="N347" s="307">
        <v>11131.776</v>
      </c>
      <c r="O347" s="309">
        <v>1189.6199999999999</v>
      </c>
      <c r="P347" s="35"/>
      <c r="Q347" s="59"/>
      <c r="R347" s="41"/>
      <c r="T347" s="784"/>
      <c r="U347" s="784"/>
      <c r="V347" s="784"/>
      <c r="W347" s="252"/>
      <c r="X347" s="784"/>
      <c r="Z347" s="748"/>
      <c r="AA347" s="748"/>
      <c r="AB347" s="748"/>
      <c r="AC347" s="748"/>
      <c r="AD347" s="748"/>
      <c r="AE347" s="758"/>
      <c r="AF347" s="576"/>
      <c r="AG347" s="576"/>
      <c r="AH347" s="576"/>
      <c r="AI347" s="796"/>
      <c r="AJ347" s="576"/>
      <c r="AK347" s="5"/>
      <c r="AL347" s="796"/>
      <c r="AM347" s="796"/>
      <c r="AN347" s="797"/>
      <c r="AO347" s="796"/>
      <c r="AP347" s="796"/>
      <c r="AQ347" s="5"/>
      <c r="AR347" s="788"/>
      <c r="AS347" s="762"/>
      <c r="AT347" s="788"/>
      <c r="AU347" s="788"/>
      <c r="AV347" s="788"/>
      <c r="AW347" s="758"/>
      <c r="AX347" s="788"/>
      <c r="AY347" s="762"/>
      <c r="AZ347" s="773"/>
      <c r="BA347" s="773"/>
      <c r="BB347" s="773"/>
      <c r="BC347" s="767"/>
      <c r="BD347" s="60"/>
      <c r="BE347" s="761"/>
      <c r="BF347" s="761"/>
      <c r="BG347" s="761"/>
      <c r="BH347" s="761"/>
      <c r="BI347" s="764"/>
      <c r="BJ347" s="761"/>
      <c r="BK347" s="761"/>
      <c r="BL347" s="761"/>
      <c r="BM347" s="761"/>
      <c r="BN347" s="761"/>
      <c r="BO347" s="755"/>
      <c r="BP347" s="755"/>
    </row>
    <row r="348" spans="1:68" ht="17.25" customHeight="1" x14ac:dyDescent="0.15">
      <c r="A348" s="36" t="s">
        <v>84</v>
      </c>
      <c r="B348" s="310" t="s">
        <v>240</v>
      </c>
      <c r="C348" s="311">
        <f>C347/C346</f>
        <v>473.68401817724805</v>
      </c>
      <c r="D348" s="312">
        <v>0</v>
      </c>
      <c r="E348" s="334">
        <v>0</v>
      </c>
      <c r="F348" s="334">
        <v>0</v>
      </c>
      <c r="G348" s="313">
        <v>0</v>
      </c>
      <c r="H348" s="313">
        <v>553</v>
      </c>
      <c r="I348" s="281">
        <v>411</v>
      </c>
      <c r="J348" s="313">
        <v>548</v>
      </c>
      <c r="K348" s="313">
        <v>492</v>
      </c>
      <c r="L348" s="313">
        <v>455</v>
      </c>
      <c r="M348" s="313">
        <v>468</v>
      </c>
      <c r="N348" s="313">
        <v>419</v>
      </c>
      <c r="O348" s="314">
        <v>504</v>
      </c>
      <c r="P348" s="35"/>
      <c r="Q348" s="59"/>
      <c r="R348" s="55"/>
      <c r="S348" s="784"/>
      <c r="T348" s="784"/>
      <c r="U348" s="784"/>
      <c r="V348" s="784"/>
      <c r="W348" s="784"/>
      <c r="X348" s="767"/>
      <c r="Y348" s="787"/>
      <c r="Z348" s="767"/>
      <c r="AA348" s="767"/>
      <c r="AB348" s="767"/>
      <c r="AC348" s="748"/>
      <c r="AD348" s="748"/>
      <c r="AE348" s="758"/>
      <c r="AF348" s="796"/>
      <c r="AG348" s="796"/>
      <c r="AH348" s="796"/>
      <c r="AI348" s="796"/>
      <c r="AJ348" s="796"/>
      <c r="AK348" s="796"/>
      <c r="AL348" s="788"/>
      <c r="AM348" s="762"/>
      <c r="AN348" s="788"/>
      <c r="AO348" s="788"/>
      <c r="AP348" s="788"/>
      <c r="AQ348" s="758"/>
      <c r="AR348" s="788"/>
      <c r="AS348" s="762"/>
      <c r="AT348" s="773"/>
      <c r="AU348" s="773"/>
      <c r="AV348" s="773"/>
      <c r="AW348" s="767"/>
      <c r="AX348" s="761"/>
      <c r="AY348" s="761"/>
      <c r="AZ348" s="761"/>
      <c r="BA348" s="761"/>
      <c r="BB348" s="761"/>
      <c r="BC348" s="755"/>
      <c r="BD348" s="755"/>
      <c r="BE348" s="755"/>
      <c r="BF348" s="755"/>
      <c r="BG348" s="755"/>
      <c r="BH348" s="755"/>
      <c r="BI348" s="755"/>
      <c r="BJ348" s="755"/>
    </row>
    <row r="349" spans="1:68" ht="17.25" customHeight="1" x14ac:dyDescent="0.15">
      <c r="A349" s="37" t="s">
        <v>85</v>
      </c>
      <c r="B349" s="304" t="s">
        <v>239</v>
      </c>
      <c r="C349" s="305">
        <f>SUM(D349:O349)</f>
        <v>1238.796</v>
      </c>
      <c r="D349" s="306">
        <v>0.15</v>
      </c>
      <c r="E349" s="333">
        <v>0</v>
      </c>
      <c r="F349" s="333">
        <v>0.46</v>
      </c>
      <c r="G349" s="307">
        <v>69.94</v>
      </c>
      <c r="H349" s="307">
        <v>516.88599999999997</v>
      </c>
      <c r="I349" s="63">
        <v>574.61500000000001</v>
      </c>
      <c r="J349" s="308">
        <v>75.22</v>
      </c>
      <c r="K349" s="349">
        <v>1.5249999999999999</v>
      </c>
      <c r="L349" s="307">
        <v>0</v>
      </c>
      <c r="M349" s="307">
        <v>0</v>
      </c>
      <c r="N349" s="307">
        <v>0</v>
      </c>
      <c r="O349" s="309">
        <v>0</v>
      </c>
      <c r="P349" s="35"/>
      <c r="Q349" s="59"/>
      <c r="R349" s="55"/>
      <c r="T349" s="767"/>
      <c r="U349" s="767"/>
      <c r="V349" s="767"/>
      <c r="W349" s="784"/>
      <c r="X349" s="784"/>
      <c r="Z349" s="748"/>
      <c r="AA349" s="748"/>
      <c r="AB349" s="493"/>
      <c r="AC349" s="768"/>
      <c r="AD349" s="767"/>
      <c r="AE349" s="767"/>
      <c r="AF349" s="788"/>
      <c r="AG349" s="762"/>
      <c r="AH349" s="788"/>
      <c r="AI349" s="788"/>
      <c r="AJ349" s="788"/>
      <c r="AK349" s="748"/>
      <c r="AL349" s="788"/>
      <c r="AM349" s="762"/>
      <c r="AN349" s="773"/>
      <c r="AO349" s="773"/>
      <c r="AP349" s="773"/>
      <c r="AQ349" s="748"/>
      <c r="AR349" s="773"/>
      <c r="AS349" s="762"/>
      <c r="AT349" s="773"/>
      <c r="AU349" s="773"/>
      <c r="AV349" s="773"/>
      <c r="AW349" s="774"/>
      <c r="AX349" s="764"/>
      <c r="AY349" s="761"/>
      <c r="AZ349" s="764"/>
      <c r="BA349" s="764"/>
      <c r="BB349" s="764"/>
      <c r="BC349" s="755"/>
      <c r="BD349" s="755"/>
    </row>
    <row r="350" spans="1:68" ht="17.25" customHeight="1" x14ac:dyDescent="0.15">
      <c r="A350" s="34" t="s">
        <v>85</v>
      </c>
      <c r="B350" s="304" t="s">
        <v>15</v>
      </c>
      <c r="C350" s="305">
        <f>SUM(D350:O350)</f>
        <v>641420.20900000003</v>
      </c>
      <c r="D350" s="306">
        <v>113.94</v>
      </c>
      <c r="E350" s="333">
        <v>0</v>
      </c>
      <c r="F350" s="333">
        <v>449.28</v>
      </c>
      <c r="G350" s="307">
        <v>45515.963000000003</v>
      </c>
      <c r="H350" s="307">
        <v>298522.94</v>
      </c>
      <c r="I350" s="63">
        <v>274516.19400000002</v>
      </c>
      <c r="J350" s="308">
        <v>21975.083999999999</v>
      </c>
      <c r="K350" s="349">
        <v>326.80799999999999</v>
      </c>
      <c r="L350" s="307">
        <v>0</v>
      </c>
      <c r="M350" s="307">
        <v>0</v>
      </c>
      <c r="N350" s="307">
        <v>0</v>
      </c>
      <c r="O350" s="309">
        <v>0</v>
      </c>
      <c r="P350" s="35"/>
      <c r="Q350" s="59"/>
      <c r="R350" s="55"/>
      <c r="T350" s="767"/>
      <c r="U350" s="767"/>
      <c r="V350" s="767"/>
      <c r="W350" s="252"/>
      <c r="X350" s="784"/>
      <c r="Z350" s="748"/>
      <c r="AA350" s="748"/>
      <c r="AB350" s="493"/>
      <c r="AC350" s="748"/>
      <c r="AD350" s="768"/>
      <c r="AE350" s="767"/>
      <c r="AF350" s="788"/>
      <c r="AG350" s="762"/>
      <c r="AH350" s="788"/>
      <c r="AI350" s="788"/>
      <c r="AJ350" s="788"/>
      <c r="AK350" s="767"/>
      <c r="AL350" s="788"/>
      <c r="AM350" s="762"/>
      <c r="AN350" s="766"/>
      <c r="AO350" s="766"/>
      <c r="AP350" s="766"/>
      <c r="AQ350" s="764"/>
      <c r="AR350" s="761"/>
      <c r="AS350" s="762"/>
      <c r="AT350" s="764"/>
      <c r="AU350" s="764"/>
      <c r="AV350" s="764"/>
      <c r="AW350" s="755"/>
      <c r="AX350" s="755"/>
    </row>
    <row r="351" spans="1:68" ht="17.25" customHeight="1" x14ac:dyDescent="0.15">
      <c r="A351" s="36" t="s">
        <v>85</v>
      </c>
      <c r="B351" s="310" t="s">
        <v>240</v>
      </c>
      <c r="C351" s="311">
        <f>C350/C349</f>
        <v>517.77710696514998</v>
      </c>
      <c r="D351" s="312">
        <v>760</v>
      </c>
      <c r="E351" s="334">
        <v>0</v>
      </c>
      <c r="F351" s="334">
        <v>977</v>
      </c>
      <c r="G351" s="313">
        <v>651</v>
      </c>
      <c r="H351" s="313">
        <v>578</v>
      </c>
      <c r="I351" s="281">
        <v>478</v>
      </c>
      <c r="J351" s="313">
        <v>292</v>
      </c>
      <c r="K351" s="350">
        <v>214</v>
      </c>
      <c r="L351" s="313">
        <v>0</v>
      </c>
      <c r="M351" s="313">
        <v>0</v>
      </c>
      <c r="N351" s="313">
        <v>0</v>
      </c>
      <c r="O351" s="314">
        <v>0</v>
      </c>
      <c r="P351" s="35"/>
      <c r="Q351" s="59"/>
      <c r="R351" s="55"/>
      <c r="S351" s="784"/>
      <c r="T351" s="767"/>
      <c r="U351" s="767"/>
      <c r="V351" s="767"/>
      <c r="W351" s="252"/>
      <c r="X351" s="767"/>
      <c r="Y351" s="787"/>
      <c r="Z351" s="748"/>
      <c r="AA351" s="748"/>
      <c r="AB351" s="60"/>
      <c r="AC351" s="748"/>
      <c r="AD351" s="767"/>
      <c r="AE351" s="748"/>
      <c r="AF351" s="788"/>
      <c r="AG351" s="762"/>
      <c r="AH351" s="788"/>
      <c r="AI351" s="788"/>
      <c r="AJ351" s="788"/>
      <c r="AM351" s="755"/>
      <c r="AN351" s="755"/>
      <c r="AO351" s="755"/>
      <c r="AP351" s="755"/>
      <c r="AQ351" s="755"/>
      <c r="AR351" s="755"/>
    </row>
    <row r="352" spans="1:68" ht="17.25" customHeight="1" x14ac:dyDescent="0.15">
      <c r="A352" s="37" t="s">
        <v>86</v>
      </c>
      <c r="B352" s="315" t="s">
        <v>239</v>
      </c>
      <c r="C352" s="305">
        <f>SUM(D352:O352)</f>
        <v>1019.5</v>
      </c>
      <c r="D352" s="306">
        <v>0</v>
      </c>
      <c r="E352" s="333">
        <v>0</v>
      </c>
      <c r="F352" s="333">
        <v>0</v>
      </c>
      <c r="G352" s="307">
        <v>17.609000000000002</v>
      </c>
      <c r="H352" s="307">
        <v>408.22399999999999</v>
      </c>
      <c r="I352" s="63">
        <v>527.79700000000003</v>
      </c>
      <c r="J352" s="308">
        <v>58.098999999999997</v>
      </c>
      <c r="K352" s="307">
        <v>6.0250000000000004</v>
      </c>
      <c r="L352" s="307">
        <v>1.41</v>
      </c>
      <c r="M352" s="307">
        <v>0</v>
      </c>
      <c r="N352" s="307">
        <v>0</v>
      </c>
      <c r="O352" s="309">
        <v>0.33600000000000002</v>
      </c>
      <c r="P352" s="35"/>
      <c r="Q352" s="59"/>
      <c r="R352" s="55"/>
      <c r="T352" s="767"/>
      <c r="U352" s="767"/>
      <c r="V352" s="767"/>
      <c r="W352" s="252"/>
      <c r="X352" s="767"/>
      <c r="AE352" s="767"/>
      <c r="AF352" s="748"/>
      <c r="AG352" s="748"/>
      <c r="AH352" s="748"/>
      <c r="AI352" s="767"/>
      <c r="AJ352" s="788"/>
      <c r="AK352" s="748"/>
      <c r="AL352" s="60"/>
      <c r="AM352" s="761"/>
      <c r="AN352" s="761"/>
      <c r="AO352" s="761"/>
      <c r="AP352" s="761"/>
      <c r="AQ352" s="755"/>
      <c r="AR352" s="755"/>
      <c r="AS352" s="755"/>
      <c r="AT352" s="755"/>
      <c r="AU352" s="755"/>
      <c r="AV352" s="755"/>
      <c r="AW352" s="755"/>
      <c r="AX352" s="755"/>
    </row>
    <row r="353" spans="1:50" ht="17.25" customHeight="1" x14ac:dyDescent="0.15">
      <c r="A353" s="34" t="s">
        <v>86</v>
      </c>
      <c r="B353" s="304" t="s">
        <v>15</v>
      </c>
      <c r="C353" s="305">
        <f>SUM(D353:O353)</f>
        <v>517060.36900000001</v>
      </c>
      <c r="D353" s="306">
        <v>0</v>
      </c>
      <c r="E353" s="333">
        <v>0</v>
      </c>
      <c r="F353" s="333">
        <v>0</v>
      </c>
      <c r="G353" s="307">
        <v>10750.975</v>
      </c>
      <c r="H353" s="307">
        <v>214208.90700000001</v>
      </c>
      <c r="I353" s="63">
        <v>266495.38799999998</v>
      </c>
      <c r="J353" s="308">
        <v>21871.175999999999</v>
      </c>
      <c r="K353" s="307">
        <v>2777.4839999999999</v>
      </c>
      <c r="L353" s="307">
        <v>689.04300000000001</v>
      </c>
      <c r="M353" s="307">
        <v>0</v>
      </c>
      <c r="N353" s="307">
        <v>0</v>
      </c>
      <c r="O353" s="309">
        <v>267.39600000000002</v>
      </c>
      <c r="P353" s="35"/>
      <c r="Q353" s="59"/>
      <c r="R353" s="55"/>
      <c r="T353" s="767"/>
      <c r="U353" s="767"/>
      <c r="V353" s="767"/>
      <c r="W353" s="252"/>
      <c r="X353" s="767"/>
      <c r="Z353" s="748"/>
      <c r="AA353" s="748"/>
      <c r="AB353" s="493"/>
      <c r="AC353" s="748"/>
      <c r="AD353" s="767"/>
      <c r="AE353" s="767"/>
      <c r="AF353" s="788"/>
      <c r="AG353" s="762"/>
      <c r="AH353" s="788"/>
      <c r="AI353" s="767"/>
      <c r="AJ353" s="788"/>
      <c r="AK353" s="767"/>
      <c r="AL353" s="788"/>
      <c r="AM353" s="762"/>
      <c r="AN353" s="766"/>
      <c r="AO353" s="766"/>
      <c r="AP353" s="766"/>
      <c r="AQ353" s="755"/>
      <c r="AR353" s="755"/>
      <c r="AS353" s="755"/>
      <c r="AT353" s="755"/>
      <c r="AU353" s="755"/>
      <c r="AV353" s="755"/>
      <c r="AW353" s="755"/>
      <c r="AX353" s="755"/>
    </row>
    <row r="354" spans="1:50" ht="17.25" customHeight="1" x14ac:dyDescent="0.15">
      <c r="A354" s="36" t="s">
        <v>86</v>
      </c>
      <c r="B354" s="310" t="s">
        <v>240</v>
      </c>
      <c r="C354" s="311">
        <f>C353/C352</f>
        <v>507.17054340362921</v>
      </c>
      <c r="D354" s="312">
        <v>0</v>
      </c>
      <c r="E354" s="334">
        <v>0</v>
      </c>
      <c r="F354" s="334">
        <v>0</v>
      </c>
      <c r="G354" s="313">
        <v>611</v>
      </c>
      <c r="H354" s="313">
        <v>525</v>
      </c>
      <c r="I354" s="281">
        <v>505</v>
      </c>
      <c r="J354" s="313">
        <v>376</v>
      </c>
      <c r="K354" s="313">
        <v>461</v>
      </c>
      <c r="L354" s="313">
        <v>489</v>
      </c>
      <c r="M354" s="313">
        <v>0</v>
      </c>
      <c r="N354" s="313">
        <v>0</v>
      </c>
      <c r="O354" s="314">
        <v>796</v>
      </c>
      <c r="P354" s="35"/>
      <c r="Q354" s="59"/>
      <c r="R354" s="55"/>
      <c r="S354" s="784"/>
      <c r="T354" s="767"/>
      <c r="U354" s="767"/>
      <c r="V354" s="767"/>
      <c r="W354" s="252"/>
      <c r="X354" s="767"/>
      <c r="Y354" s="787"/>
      <c r="Z354" s="788"/>
      <c r="AA354" s="762"/>
      <c r="AB354" s="788"/>
      <c r="AC354" s="748"/>
      <c r="AD354" s="788"/>
    </row>
    <row r="355" spans="1:50" ht="17.25" customHeight="1" x14ac:dyDescent="0.15">
      <c r="A355" s="37" t="s">
        <v>87</v>
      </c>
      <c r="B355" s="304" t="s">
        <v>239</v>
      </c>
      <c r="C355" s="305">
        <f>SUM(D355:O355)</f>
        <v>1140.5070000000001</v>
      </c>
      <c r="D355" s="306">
        <v>0</v>
      </c>
      <c r="E355" s="333">
        <v>0</v>
      </c>
      <c r="F355" s="333">
        <v>0.03</v>
      </c>
      <c r="G355" s="307">
        <v>5.8879999999999999</v>
      </c>
      <c r="H355" s="307">
        <v>134.554</v>
      </c>
      <c r="I355" s="63">
        <v>510.529</v>
      </c>
      <c r="J355" s="308">
        <v>438.33300000000003</v>
      </c>
      <c r="K355" s="307">
        <v>48.533999999999999</v>
      </c>
      <c r="L355" s="307">
        <v>2.6389999999999998</v>
      </c>
      <c r="M355" s="307">
        <v>0</v>
      </c>
      <c r="N355" s="307">
        <v>0</v>
      </c>
      <c r="O355" s="309">
        <v>0</v>
      </c>
      <c r="P355" s="35"/>
      <c r="Q355" s="59"/>
      <c r="R355" s="55"/>
      <c r="T355" s="767"/>
      <c r="U355" s="767"/>
      <c r="V355" s="767"/>
      <c r="W355" s="252"/>
      <c r="X355" s="767"/>
      <c r="Z355" s="748"/>
      <c r="AA355" s="748"/>
      <c r="AB355" s="493"/>
      <c r="AC355" s="748"/>
      <c r="AD355" s="767"/>
      <c r="AE355" s="767"/>
      <c r="AF355" s="788"/>
      <c r="AG355" s="762"/>
      <c r="AH355" s="788"/>
      <c r="AI355" s="748"/>
      <c r="AJ355" s="767"/>
      <c r="AM355" s="755"/>
      <c r="AN355" s="755"/>
      <c r="AO355" s="755"/>
      <c r="AP355" s="755"/>
      <c r="AQ355" s="755"/>
      <c r="AR355" s="755"/>
    </row>
    <row r="356" spans="1:50" ht="17.25" customHeight="1" x14ac:dyDescent="0.15">
      <c r="A356" s="34" t="s">
        <v>87</v>
      </c>
      <c r="B356" s="304" t="s">
        <v>15</v>
      </c>
      <c r="C356" s="305">
        <f>SUM(D356:O356)</f>
        <v>254689.239</v>
      </c>
      <c r="D356" s="306">
        <v>0</v>
      </c>
      <c r="E356" s="333">
        <v>0</v>
      </c>
      <c r="F356" s="333">
        <v>12.311999999999999</v>
      </c>
      <c r="G356" s="307">
        <v>2822.6880000000001</v>
      </c>
      <c r="H356" s="307">
        <v>35120.004000000001</v>
      </c>
      <c r="I356" s="63">
        <v>110219.26</v>
      </c>
      <c r="J356" s="308">
        <v>95634.423999999999</v>
      </c>
      <c r="K356" s="307">
        <v>10282.449000000001</v>
      </c>
      <c r="L356" s="307">
        <v>598.10199999999998</v>
      </c>
      <c r="M356" s="307">
        <v>0</v>
      </c>
      <c r="N356" s="307">
        <v>0</v>
      </c>
      <c r="O356" s="309">
        <v>0</v>
      </c>
      <c r="P356" s="35"/>
      <c r="Q356" s="59"/>
      <c r="T356" s="767"/>
      <c r="U356" s="767"/>
      <c r="V356" s="767"/>
      <c r="W356" s="252"/>
      <c r="X356" s="767"/>
      <c r="AA356" s="762"/>
      <c r="AB356" s="763"/>
      <c r="AC356" s="763"/>
      <c r="AD356" s="763"/>
      <c r="AE356" s="767"/>
      <c r="AF356" s="788"/>
      <c r="AG356" s="762"/>
      <c r="AH356" s="788"/>
      <c r="AI356" s="788"/>
      <c r="AJ356" s="788"/>
      <c r="AM356" s="755"/>
      <c r="AN356" s="755"/>
      <c r="AO356" s="755"/>
      <c r="AP356" s="755"/>
      <c r="AQ356" s="755"/>
      <c r="AR356" s="755"/>
    </row>
    <row r="357" spans="1:50" ht="17.25" customHeight="1" x14ac:dyDescent="0.15">
      <c r="A357" s="36" t="s">
        <v>87</v>
      </c>
      <c r="B357" s="310" t="s">
        <v>240</v>
      </c>
      <c r="C357" s="311">
        <f>C356/C355</f>
        <v>223.31229795170043</v>
      </c>
      <c r="D357" s="312">
        <v>0</v>
      </c>
      <c r="E357" s="334">
        <v>0</v>
      </c>
      <c r="F357" s="334">
        <v>410</v>
      </c>
      <c r="G357" s="313">
        <v>479</v>
      </c>
      <c r="H357" s="313">
        <v>261</v>
      </c>
      <c r="I357" s="281">
        <v>216</v>
      </c>
      <c r="J357" s="313">
        <v>218</v>
      </c>
      <c r="K357" s="313">
        <v>212</v>
      </c>
      <c r="L357" s="313">
        <v>227</v>
      </c>
      <c r="M357" s="313">
        <v>0</v>
      </c>
      <c r="N357" s="313">
        <v>0</v>
      </c>
      <c r="O357" s="314">
        <v>0</v>
      </c>
      <c r="P357" s="35"/>
      <c r="Q357" s="59"/>
      <c r="R357" s="55"/>
      <c r="S357" s="784"/>
      <c r="T357" s="767"/>
      <c r="U357" s="767"/>
      <c r="V357" s="767"/>
      <c r="W357" s="252"/>
      <c r="X357" s="767"/>
      <c r="Y357" s="787"/>
      <c r="Z357" s="767"/>
      <c r="AA357" s="767"/>
      <c r="AB357" s="767"/>
      <c r="AC357" s="748"/>
      <c r="AD357" s="767"/>
      <c r="AE357" s="748"/>
      <c r="AF357" s="748"/>
      <c r="AG357" s="748"/>
      <c r="AH357" s="748"/>
      <c r="AI357" s="788"/>
      <c r="AJ357" s="788"/>
      <c r="AM357" s="755"/>
      <c r="AN357" s="755"/>
      <c r="AO357" s="755"/>
      <c r="AP357" s="755"/>
      <c r="AQ357" s="755"/>
      <c r="AR357" s="755"/>
    </row>
    <row r="358" spans="1:50" ht="17.25" customHeight="1" x14ac:dyDescent="0.15">
      <c r="A358" s="37" t="s">
        <v>88</v>
      </c>
      <c r="B358" s="304" t="s">
        <v>239</v>
      </c>
      <c r="C358" s="305">
        <f>SUM(D358:O358)</f>
        <v>2979.4290000000005</v>
      </c>
      <c r="D358" s="306">
        <v>0</v>
      </c>
      <c r="E358" s="333">
        <v>0.02</v>
      </c>
      <c r="F358" s="307">
        <v>81.991</v>
      </c>
      <c r="G358" s="307">
        <v>298.017</v>
      </c>
      <c r="H358" s="307">
        <v>588.28300000000002</v>
      </c>
      <c r="I358" s="63">
        <v>1187.5440000000001</v>
      </c>
      <c r="J358" s="308">
        <v>595.44100000000003</v>
      </c>
      <c r="K358" s="349">
        <v>148.83600000000001</v>
      </c>
      <c r="L358" s="307">
        <v>37.920999999999999</v>
      </c>
      <c r="M358" s="307">
        <v>31.838000000000001</v>
      </c>
      <c r="N358" s="307">
        <v>9.5380000000000003</v>
      </c>
      <c r="O358" s="309">
        <v>0</v>
      </c>
      <c r="P358" s="35"/>
      <c r="Q358" s="59"/>
      <c r="R358" s="55"/>
      <c r="T358" s="767"/>
      <c r="U358" s="767"/>
      <c r="V358" s="767"/>
      <c r="W358" s="252"/>
      <c r="X358" s="767"/>
      <c r="AA358" s="762"/>
      <c r="AB358" s="252"/>
      <c r="AC358" s="252"/>
      <c r="AD358" s="252"/>
    </row>
    <row r="359" spans="1:50" ht="17.25" customHeight="1" x14ac:dyDescent="0.15">
      <c r="A359" s="34" t="s">
        <v>88</v>
      </c>
      <c r="B359" s="304" t="s">
        <v>15</v>
      </c>
      <c r="C359" s="305">
        <f>SUM(D359:O359)</f>
        <v>997666.86900000018</v>
      </c>
      <c r="D359" s="306">
        <v>0</v>
      </c>
      <c r="E359" s="333">
        <v>6.1470000000000002</v>
      </c>
      <c r="F359" s="307">
        <v>43468.883999999998</v>
      </c>
      <c r="G359" s="307">
        <v>140157.122</v>
      </c>
      <c r="H359" s="307">
        <v>249476.37299999999</v>
      </c>
      <c r="I359" s="63">
        <v>337140.636</v>
      </c>
      <c r="J359" s="308">
        <v>162651.69399999999</v>
      </c>
      <c r="K359" s="349">
        <v>44251.231</v>
      </c>
      <c r="L359" s="307">
        <v>9354.9789999999994</v>
      </c>
      <c r="M359" s="307">
        <v>9151.2189999999991</v>
      </c>
      <c r="N359" s="307">
        <v>2008.5840000000001</v>
      </c>
      <c r="O359" s="309">
        <v>0</v>
      </c>
      <c r="P359" s="35"/>
      <c r="Q359" s="59"/>
      <c r="R359" s="59"/>
      <c r="T359" s="748"/>
      <c r="U359" s="748"/>
      <c r="V359" s="748"/>
      <c r="W359" s="767"/>
      <c r="X359" s="767"/>
      <c r="Z359" s="779"/>
      <c r="AA359" s="765"/>
      <c r="AB359" s="60"/>
      <c r="AC359" s="768"/>
      <c r="AD359" s="493"/>
    </row>
    <row r="360" spans="1:50" ht="17.25" customHeight="1" x14ac:dyDescent="0.15">
      <c r="A360" s="36" t="s">
        <v>88</v>
      </c>
      <c r="B360" s="310" t="s">
        <v>240</v>
      </c>
      <c r="C360" s="311">
        <f>C359/C358</f>
        <v>334.85170111454244</v>
      </c>
      <c r="D360" s="312">
        <v>0</v>
      </c>
      <c r="E360" s="334">
        <v>307</v>
      </c>
      <c r="F360" s="313">
        <v>530</v>
      </c>
      <c r="G360" s="313">
        <v>470</v>
      </c>
      <c r="H360" s="313">
        <v>424</v>
      </c>
      <c r="I360" s="281">
        <v>284</v>
      </c>
      <c r="J360" s="313">
        <v>273</v>
      </c>
      <c r="K360" s="350">
        <v>297</v>
      </c>
      <c r="L360" s="313">
        <v>247</v>
      </c>
      <c r="M360" s="313">
        <v>287</v>
      </c>
      <c r="N360" s="313">
        <v>211</v>
      </c>
      <c r="O360" s="314">
        <v>0</v>
      </c>
      <c r="P360" s="35"/>
      <c r="Q360" s="59"/>
      <c r="R360" s="55"/>
      <c r="S360" s="784"/>
      <c r="T360" s="748"/>
      <c r="U360" s="748"/>
      <c r="V360" s="748"/>
      <c r="W360" s="767"/>
      <c r="X360" s="767"/>
      <c r="Y360" s="787"/>
      <c r="Z360" s="748"/>
      <c r="AA360" s="748"/>
      <c r="AB360" s="493"/>
      <c r="AC360" s="60"/>
      <c r="AD360" s="768"/>
    </row>
    <row r="361" spans="1:50" ht="17.25" customHeight="1" x14ac:dyDescent="0.15">
      <c r="A361" s="37" t="s">
        <v>89</v>
      </c>
      <c r="B361" s="304" t="s">
        <v>239</v>
      </c>
      <c r="C361" s="305">
        <f>SUM(D361:O361)</f>
        <v>827.99099999999999</v>
      </c>
      <c r="D361" s="306">
        <v>0</v>
      </c>
      <c r="E361" s="333">
        <v>0</v>
      </c>
      <c r="F361" s="333">
        <v>0</v>
      </c>
      <c r="G361" s="307">
        <v>0</v>
      </c>
      <c r="H361" s="307">
        <v>0</v>
      </c>
      <c r="I361" s="63">
        <v>0</v>
      </c>
      <c r="J361" s="308">
        <v>0</v>
      </c>
      <c r="K361" s="349">
        <v>2.1440000000000001</v>
      </c>
      <c r="L361" s="307">
        <v>390.47699999999998</v>
      </c>
      <c r="M361" s="307">
        <v>365.50599999999997</v>
      </c>
      <c r="N361" s="307">
        <v>66.039000000000001</v>
      </c>
      <c r="O361" s="309">
        <v>3.8250000000000002</v>
      </c>
      <c r="P361" s="35"/>
      <c r="Q361" s="59"/>
      <c r="R361" s="55"/>
      <c r="T361" s="748"/>
      <c r="U361" s="748"/>
      <c r="V361" s="767"/>
      <c r="W361" s="748"/>
      <c r="X361" s="767"/>
      <c r="Z361" s="767"/>
      <c r="AA361" s="767"/>
      <c r="AB361" s="768"/>
      <c r="AC361" s="768"/>
      <c r="AD361" s="60"/>
    </row>
    <row r="362" spans="1:50" ht="17.25" customHeight="1" x14ac:dyDescent="0.15">
      <c r="A362" s="34" t="s">
        <v>89</v>
      </c>
      <c r="B362" s="337" t="s">
        <v>15</v>
      </c>
      <c r="C362" s="338">
        <f>SUM(D362:O362)</f>
        <v>724544.89600000007</v>
      </c>
      <c r="D362" s="306">
        <v>0</v>
      </c>
      <c r="E362" s="333">
        <v>0</v>
      </c>
      <c r="F362" s="333">
        <v>0</v>
      </c>
      <c r="G362" s="341">
        <v>0</v>
      </c>
      <c r="H362" s="341">
        <v>0</v>
      </c>
      <c r="I362" s="501">
        <v>0</v>
      </c>
      <c r="J362" s="342">
        <v>0</v>
      </c>
      <c r="K362" s="352">
        <v>1966.6510000000001</v>
      </c>
      <c r="L362" s="341">
        <v>325135.62800000003</v>
      </c>
      <c r="M362" s="341">
        <v>329220.06900000002</v>
      </c>
      <c r="N362" s="341">
        <v>65167.951999999997</v>
      </c>
      <c r="O362" s="343">
        <v>3054.596</v>
      </c>
      <c r="P362" s="35"/>
      <c r="Q362" s="59"/>
      <c r="R362" s="59"/>
      <c r="T362" s="748"/>
      <c r="U362" s="748"/>
      <c r="V362" s="748"/>
      <c r="W362" s="252"/>
      <c r="X362" s="767"/>
      <c r="Z362" s="779"/>
      <c r="AA362" s="765"/>
      <c r="AB362" s="60"/>
      <c r="AC362" s="768"/>
      <c r="AD362" s="768"/>
    </row>
    <row r="363" spans="1:50" ht="17.25" customHeight="1" thickBot="1" x14ac:dyDescent="0.2">
      <c r="A363" s="47" t="s">
        <v>89</v>
      </c>
      <c r="B363" s="344" t="s">
        <v>240</v>
      </c>
      <c r="C363" s="345">
        <f>C362/C361</f>
        <v>875.06373378454612</v>
      </c>
      <c r="D363" s="329">
        <v>0</v>
      </c>
      <c r="E363" s="346">
        <v>0</v>
      </c>
      <c r="F363" s="346">
        <v>0</v>
      </c>
      <c r="G363" s="330">
        <v>0</v>
      </c>
      <c r="H363" s="330">
        <v>0</v>
      </c>
      <c r="I363" s="498">
        <v>0</v>
      </c>
      <c r="J363" s="330">
        <v>0</v>
      </c>
      <c r="K363" s="360">
        <v>917</v>
      </c>
      <c r="L363" s="330">
        <v>833</v>
      </c>
      <c r="M363" s="330">
        <v>901</v>
      </c>
      <c r="N363" s="330">
        <v>987</v>
      </c>
      <c r="O363" s="331">
        <v>799</v>
      </c>
      <c r="P363" s="35"/>
      <c r="R363" s="55"/>
      <c r="S363" s="784"/>
      <c r="T363" s="748"/>
      <c r="U363" s="748"/>
      <c r="V363" s="748"/>
      <c r="X363" s="767"/>
      <c r="Y363" s="787"/>
      <c r="Z363" s="767"/>
      <c r="AA363" s="767"/>
      <c r="AB363" s="768"/>
      <c r="AC363" s="60"/>
      <c r="AD363" s="768"/>
    </row>
    <row r="364" spans="1:50" ht="17.25" customHeight="1" x14ac:dyDescent="0.15">
      <c r="A364" s="73"/>
      <c r="B364" s="369"/>
      <c r="C364" s="370"/>
      <c r="D364" s="370"/>
      <c r="E364" s="370"/>
      <c r="F364" s="370"/>
      <c r="G364" s="335"/>
      <c r="H364" s="335"/>
      <c r="I364" s="335"/>
      <c r="J364" s="335"/>
      <c r="K364" s="335"/>
      <c r="L364" s="335"/>
      <c r="M364" s="335"/>
      <c r="N364" s="335"/>
      <c r="O364" s="371" t="s">
        <v>90</v>
      </c>
      <c r="P364" s="35"/>
      <c r="Q364" s="59"/>
      <c r="R364" s="59"/>
      <c r="S364" s="783"/>
      <c r="T364" s="748"/>
      <c r="U364" s="748"/>
      <c r="V364" s="748"/>
      <c r="Y364" s="764"/>
      <c r="Z364" s="767"/>
      <c r="AA364" s="767"/>
      <c r="AB364" s="768"/>
      <c r="AC364" s="493"/>
      <c r="AD364" s="60"/>
    </row>
    <row r="365" spans="1:50" ht="17.25" customHeight="1" x14ac:dyDescent="0.15">
      <c r="A365" s="73"/>
      <c r="B365" s="369"/>
      <c r="C365" s="370"/>
      <c r="D365" s="370"/>
      <c r="E365" s="370"/>
      <c r="F365" s="370"/>
      <c r="G365" s="335"/>
      <c r="H365" s="335"/>
      <c r="I365" s="335"/>
      <c r="J365" s="335"/>
      <c r="K365" s="335"/>
      <c r="L365" s="335"/>
      <c r="M365" s="335"/>
      <c r="N365" s="335"/>
      <c r="O365" s="39"/>
      <c r="P365" s="35"/>
      <c r="Q365" s="59"/>
      <c r="R365" s="59"/>
      <c r="T365" s="748"/>
      <c r="U365" s="748"/>
      <c r="V365" s="748"/>
      <c r="W365" s="767"/>
      <c r="Z365" s="788"/>
      <c r="AA365" s="762"/>
      <c r="AB365" s="788"/>
      <c r="AC365" s="767"/>
      <c r="AD365" s="252"/>
    </row>
    <row r="366" spans="1:50" x14ac:dyDescent="0.15">
      <c r="B366" s="41"/>
      <c r="C366" s="372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1"/>
      <c r="P366" s="35"/>
      <c r="Q366" s="59"/>
      <c r="R366" s="59"/>
      <c r="T366" s="748"/>
      <c r="U366" s="748"/>
      <c r="V366" s="748"/>
      <c r="W366" s="767"/>
      <c r="Z366" s="788"/>
      <c r="AA366" s="762"/>
      <c r="AB366" s="788"/>
      <c r="AC366" s="788"/>
      <c r="AD366" s="767"/>
    </row>
    <row r="367" spans="1:50" ht="17.25" x14ac:dyDescent="0.15">
      <c r="A367" s="74" t="s">
        <v>251</v>
      </c>
      <c r="J367" s="493"/>
      <c r="K367" s="493"/>
      <c r="L367" s="493"/>
      <c r="M367" s="493"/>
      <c r="N367" s="493"/>
      <c r="R367" s="59"/>
      <c r="W367" s="767"/>
      <c r="X367" s="748"/>
      <c r="Z367" s="779"/>
      <c r="AA367" s="765"/>
      <c r="AB367" s="60"/>
      <c r="AC367" s="493"/>
      <c r="AD367" s="493"/>
    </row>
    <row r="368" spans="1:50" ht="15" thickBot="1" x14ac:dyDescent="0.2">
      <c r="A368" s="75"/>
      <c r="O368" s="256"/>
      <c r="P368" s="256"/>
      <c r="R368" s="59"/>
      <c r="T368" s="748"/>
      <c r="U368" s="748"/>
      <c r="V368" s="748"/>
      <c r="W368" s="767"/>
      <c r="X368" s="748"/>
      <c r="Z368" s="788"/>
      <c r="AA368" s="762"/>
      <c r="AB368" s="788"/>
      <c r="AC368" s="788"/>
      <c r="AD368" s="788"/>
    </row>
    <row r="369" spans="1:38" s="14" customFormat="1" ht="17.25" customHeight="1" thickBot="1" x14ac:dyDescent="0.2">
      <c r="A369" s="532" t="s">
        <v>92</v>
      </c>
      <c r="B369" s="361"/>
      <c r="C369" s="51" t="s">
        <v>1</v>
      </c>
      <c r="D369" s="52" t="s">
        <v>2</v>
      </c>
      <c r="E369" s="53" t="s">
        <v>3</v>
      </c>
      <c r="F369" s="53" t="s">
        <v>4</v>
      </c>
      <c r="G369" s="53" t="s">
        <v>5</v>
      </c>
      <c r="H369" s="53" t="s">
        <v>6</v>
      </c>
      <c r="I369" s="53" t="s">
        <v>7</v>
      </c>
      <c r="J369" s="54" t="s">
        <v>8</v>
      </c>
      <c r="K369" s="53" t="s">
        <v>9</v>
      </c>
      <c r="L369" s="53" t="s">
        <v>10</v>
      </c>
      <c r="M369" s="53" t="s">
        <v>11</v>
      </c>
      <c r="N369" s="53" t="s">
        <v>12</v>
      </c>
      <c r="O369" s="347" t="s">
        <v>13</v>
      </c>
      <c r="P369" s="13"/>
      <c r="Q369" s="2"/>
      <c r="R369" s="55"/>
      <c r="S369" s="780"/>
      <c r="T369" s="748"/>
      <c r="U369" s="748"/>
      <c r="V369" s="748"/>
      <c r="W369" s="763"/>
      <c r="X369" s="748"/>
      <c r="Y369" s="758"/>
      <c r="Z369" s="788"/>
      <c r="AA369" s="762"/>
      <c r="AB369" s="788"/>
      <c r="AC369" s="788"/>
      <c r="AD369" s="788"/>
      <c r="AE369" s="772"/>
      <c r="AF369" s="772"/>
      <c r="AG369" s="772"/>
      <c r="AH369" s="772"/>
      <c r="AI369" s="772"/>
      <c r="AJ369" s="772"/>
      <c r="AK369" s="772"/>
      <c r="AL369" s="772"/>
    </row>
    <row r="370" spans="1:38" s="568" customFormat="1" ht="17.25" customHeight="1" x14ac:dyDescent="0.15">
      <c r="A370" s="558" t="s">
        <v>14</v>
      </c>
      <c r="B370" s="559" t="s">
        <v>93</v>
      </c>
      <c r="C370" s="560">
        <f>SUM(D370:O370)</f>
        <v>1417270</v>
      </c>
      <c r="D370" s="561">
        <f t="shared" ref="D370:E372" si="0">D5</f>
        <v>111631</v>
      </c>
      <c r="E370" s="562">
        <f t="shared" si="0"/>
        <v>105344</v>
      </c>
      <c r="F370" s="562">
        <f t="shared" ref="F370:L372" si="1">F5</f>
        <v>117046</v>
      </c>
      <c r="G370" s="562">
        <f t="shared" si="1"/>
        <v>118755</v>
      </c>
      <c r="H370" s="562">
        <f t="shared" ref="H370" si="2">H5</f>
        <v>119649</v>
      </c>
      <c r="I370" s="562">
        <f t="shared" si="1"/>
        <v>115348</v>
      </c>
      <c r="J370" s="562">
        <f t="shared" si="1"/>
        <v>110165</v>
      </c>
      <c r="K370" s="562">
        <f t="shared" si="1"/>
        <v>131025</v>
      </c>
      <c r="L370" s="562">
        <f t="shared" si="1"/>
        <v>120790</v>
      </c>
      <c r="M370" s="562">
        <f t="shared" ref="M370" si="3">M5</f>
        <v>126556</v>
      </c>
      <c r="N370" s="562">
        <f t="shared" ref="N370:O372" si="4">N5</f>
        <v>115515</v>
      </c>
      <c r="O370" s="563">
        <f t="shared" si="4"/>
        <v>125446</v>
      </c>
      <c r="P370" s="13"/>
      <c r="Q370" s="2"/>
      <c r="R370" s="55"/>
      <c r="S370" s="780"/>
      <c r="T370" s="761"/>
      <c r="U370" s="762"/>
      <c r="V370" s="763"/>
      <c r="W370" s="748"/>
      <c r="X370" s="767"/>
      <c r="Y370" s="758"/>
      <c r="Z370" s="748"/>
      <c r="AA370" s="748"/>
      <c r="AB370" s="748"/>
      <c r="AC370" s="767"/>
      <c r="AD370" s="767"/>
    </row>
    <row r="371" spans="1:38" s="568" customFormat="1" ht="17.25" customHeight="1" x14ac:dyDescent="0.15">
      <c r="A371" s="569" t="s">
        <v>14</v>
      </c>
      <c r="B371" s="570" t="s">
        <v>94</v>
      </c>
      <c r="C371" s="571">
        <f>SUM(D371:O371)</f>
        <v>359053867</v>
      </c>
      <c r="D371" s="572">
        <f t="shared" si="0"/>
        <v>27607854</v>
      </c>
      <c r="E371" s="573">
        <f t="shared" si="0"/>
        <v>27787521</v>
      </c>
      <c r="F371" s="573">
        <f t="shared" si="1"/>
        <v>31390504</v>
      </c>
      <c r="G371" s="573">
        <f t="shared" si="1"/>
        <v>32298525</v>
      </c>
      <c r="H371" s="573">
        <f t="shared" ref="H371" si="5">H6</f>
        <v>32642084</v>
      </c>
      <c r="I371" s="573">
        <f t="shared" si="1"/>
        <v>30776946</v>
      </c>
      <c r="J371" s="573">
        <f t="shared" si="1"/>
        <v>27726743</v>
      </c>
      <c r="K371" s="573">
        <f t="shared" si="1"/>
        <v>29297080</v>
      </c>
      <c r="L371" s="573">
        <f t="shared" si="1"/>
        <v>32060018</v>
      </c>
      <c r="M371" s="573">
        <f t="shared" ref="M371" si="6">M6</f>
        <v>31183200</v>
      </c>
      <c r="N371" s="573">
        <f t="shared" si="4"/>
        <v>26473351</v>
      </c>
      <c r="O371" s="574">
        <f t="shared" si="4"/>
        <v>29810041</v>
      </c>
      <c r="P371" s="13"/>
      <c r="Q371" s="2"/>
      <c r="R371" s="55"/>
      <c r="S371" s="780"/>
      <c r="T371" s="748"/>
      <c r="U371" s="748"/>
      <c r="V371" s="748"/>
      <c r="W371" s="748"/>
      <c r="X371" s="763"/>
      <c r="Y371" s="758"/>
      <c r="Z371" s="788"/>
      <c r="AA371" s="762"/>
      <c r="AB371" s="788"/>
      <c r="AC371" s="788"/>
      <c r="AD371" s="788"/>
    </row>
    <row r="372" spans="1:38" s="568" customFormat="1" ht="17.25" customHeight="1" thickBot="1" x14ac:dyDescent="0.2">
      <c r="A372" s="577" t="s">
        <v>14</v>
      </c>
      <c r="B372" s="578" t="s">
        <v>96</v>
      </c>
      <c r="C372" s="579">
        <f>C371/C370</f>
        <v>253.34189462840533</v>
      </c>
      <c r="D372" s="580">
        <f t="shared" si="0"/>
        <v>247</v>
      </c>
      <c r="E372" s="581">
        <f t="shared" si="0"/>
        <v>264</v>
      </c>
      <c r="F372" s="581">
        <f t="shared" si="1"/>
        <v>268</v>
      </c>
      <c r="G372" s="581">
        <f t="shared" si="1"/>
        <v>272</v>
      </c>
      <c r="H372" s="581">
        <f t="shared" ref="H372" si="7">H7</f>
        <v>273</v>
      </c>
      <c r="I372" s="581">
        <f t="shared" si="1"/>
        <v>267</v>
      </c>
      <c r="J372" s="581">
        <f t="shared" si="1"/>
        <v>252</v>
      </c>
      <c r="K372" s="581">
        <f t="shared" si="1"/>
        <v>259</v>
      </c>
      <c r="L372" s="581">
        <f t="shared" si="1"/>
        <v>265</v>
      </c>
      <c r="M372" s="581">
        <f t="shared" ref="M372" si="8">M7</f>
        <v>246</v>
      </c>
      <c r="N372" s="581">
        <f t="shared" si="4"/>
        <v>229</v>
      </c>
      <c r="O372" s="582">
        <f t="shared" si="4"/>
        <v>238</v>
      </c>
      <c r="P372" s="13"/>
      <c r="Q372" s="2"/>
      <c r="R372" s="55"/>
      <c r="S372" s="783"/>
      <c r="T372" s="748"/>
      <c r="U372" s="748"/>
      <c r="V372" s="748"/>
      <c r="W372" s="763"/>
      <c r="X372" s="748"/>
      <c r="Y372" s="764"/>
      <c r="Z372" s="767"/>
      <c r="AA372" s="767"/>
      <c r="AB372" s="767"/>
      <c r="AC372" s="748"/>
      <c r="AD372" s="748"/>
    </row>
    <row r="373" spans="1:38" s="568" customFormat="1" ht="17.25" customHeight="1" x14ac:dyDescent="0.15">
      <c r="A373" s="584" t="s">
        <v>65</v>
      </c>
      <c r="B373" s="559" t="s">
        <v>95</v>
      </c>
      <c r="C373" s="560">
        <f>SUM(D373:O373)</f>
        <v>389165</v>
      </c>
      <c r="D373" s="561">
        <f t="shared" ref="D373:E375" si="9">D134</f>
        <v>32811</v>
      </c>
      <c r="E373" s="562">
        <f t="shared" si="9"/>
        <v>30205</v>
      </c>
      <c r="F373" s="562">
        <f t="shared" ref="C373:L375" si="10">F134</f>
        <v>27955</v>
      </c>
      <c r="G373" s="562">
        <f t="shared" si="10"/>
        <v>23953</v>
      </c>
      <c r="H373" s="562">
        <f t="shared" ref="H373" si="11">H134</f>
        <v>22475</v>
      </c>
      <c r="I373" s="562">
        <f t="shared" si="10"/>
        <v>24311</v>
      </c>
      <c r="J373" s="562">
        <f t="shared" si="10"/>
        <v>30144</v>
      </c>
      <c r="K373" s="562">
        <f t="shared" si="10"/>
        <v>32502</v>
      </c>
      <c r="L373" s="562">
        <f t="shared" si="10"/>
        <v>33599</v>
      </c>
      <c r="M373" s="562">
        <f t="shared" ref="M373" si="12">M134</f>
        <v>40009</v>
      </c>
      <c r="N373" s="562">
        <f t="shared" ref="N373:O375" si="13">N134</f>
        <v>41618</v>
      </c>
      <c r="O373" s="563">
        <f t="shared" si="13"/>
        <v>49583</v>
      </c>
      <c r="P373" s="13"/>
      <c r="Q373" s="2"/>
      <c r="R373" s="55"/>
      <c r="S373" s="783"/>
      <c r="T373" s="767"/>
      <c r="U373" s="767"/>
      <c r="V373" s="767"/>
      <c r="W373" s="748"/>
      <c r="X373" s="767"/>
      <c r="Y373" s="764"/>
      <c r="Z373" s="748"/>
      <c r="AA373" s="748"/>
      <c r="AB373" s="748"/>
      <c r="AC373" s="788"/>
      <c r="AD373" s="748"/>
    </row>
    <row r="374" spans="1:38" s="568" customFormat="1" ht="17.25" customHeight="1" x14ac:dyDescent="0.15">
      <c r="A374" s="587" t="s">
        <v>66</v>
      </c>
      <c r="B374" s="570" t="s">
        <v>94</v>
      </c>
      <c r="C374" s="571">
        <f>SUM(D374:O374)</f>
        <v>191118904</v>
      </c>
      <c r="D374" s="572">
        <f t="shared" si="9"/>
        <v>16628989</v>
      </c>
      <c r="E374" s="573">
        <f t="shared" si="9"/>
        <v>16314692</v>
      </c>
      <c r="F374" s="573">
        <f t="shared" si="10"/>
        <v>15786465</v>
      </c>
      <c r="G374" s="573">
        <f t="shared" si="10"/>
        <v>13100110</v>
      </c>
      <c r="H374" s="573">
        <f t="shared" ref="H374" si="14">H135</f>
        <v>11538465</v>
      </c>
      <c r="I374" s="573">
        <f t="shared" si="10"/>
        <v>13240703</v>
      </c>
      <c r="J374" s="573">
        <f t="shared" si="10"/>
        <v>16443902</v>
      </c>
      <c r="K374" s="573">
        <f t="shared" si="10"/>
        <v>18099623</v>
      </c>
      <c r="L374" s="573">
        <f t="shared" si="10"/>
        <v>16924587</v>
      </c>
      <c r="M374" s="573">
        <f t="shared" ref="M374" si="15">M135</f>
        <v>15336532</v>
      </c>
      <c r="N374" s="573">
        <f t="shared" si="13"/>
        <v>15129768</v>
      </c>
      <c r="O374" s="574">
        <f t="shared" si="13"/>
        <v>22575068</v>
      </c>
      <c r="P374" s="13"/>
      <c r="Q374" s="2"/>
      <c r="R374" s="55"/>
      <c r="S374" s="783"/>
      <c r="T374" s="748"/>
      <c r="U374" s="748"/>
      <c r="V374" s="748"/>
      <c r="W374" s="767"/>
      <c r="X374" s="763"/>
      <c r="Y374" s="764"/>
      <c r="Z374" s="748"/>
      <c r="AA374" s="748"/>
      <c r="AB374" s="748"/>
      <c r="AC374" s="748"/>
      <c r="AD374" s="748"/>
    </row>
    <row r="375" spans="1:38" s="568" customFormat="1" ht="17.25" customHeight="1" thickBot="1" x14ac:dyDescent="0.2">
      <c r="A375" s="588" t="s">
        <v>66</v>
      </c>
      <c r="B375" s="589" t="s">
        <v>96</v>
      </c>
      <c r="C375" s="734">
        <f t="shared" si="10"/>
        <v>491.0999293358858</v>
      </c>
      <c r="D375" s="592">
        <f t="shared" si="9"/>
        <v>507</v>
      </c>
      <c r="E375" s="590">
        <f t="shared" si="9"/>
        <v>540</v>
      </c>
      <c r="F375" s="590">
        <f t="shared" si="10"/>
        <v>565</v>
      </c>
      <c r="G375" s="590">
        <f t="shared" si="10"/>
        <v>547</v>
      </c>
      <c r="H375" s="590">
        <f t="shared" ref="H375" si="16">H136</f>
        <v>513</v>
      </c>
      <c r="I375" s="590">
        <f t="shared" si="10"/>
        <v>545</v>
      </c>
      <c r="J375" s="590">
        <f t="shared" si="10"/>
        <v>546</v>
      </c>
      <c r="K375" s="590">
        <f t="shared" si="10"/>
        <v>557</v>
      </c>
      <c r="L375" s="590">
        <f t="shared" si="10"/>
        <v>504</v>
      </c>
      <c r="M375" s="590">
        <f t="shared" ref="M375" si="17">M136</f>
        <v>383</v>
      </c>
      <c r="N375" s="590">
        <f t="shared" si="13"/>
        <v>364</v>
      </c>
      <c r="O375" s="734">
        <f t="shared" si="13"/>
        <v>455</v>
      </c>
      <c r="P375" s="13"/>
      <c r="Q375" s="2"/>
      <c r="R375" s="55"/>
      <c r="S375" s="1168"/>
      <c r="T375" s="761"/>
      <c r="U375" s="762"/>
      <c r="V375" s="763"/>
      <c r="W375" s="767"/>
      <c r="X375" s="748"/>
      <c r="Y375" s="760"/>
      <c r="Z375" s="788"/>
      <c r="AA375" s="762"/>
      <c r="AB375" s="788"/>
      <c r="AC375" s="748"/>
      <c r="AD375" s="748"/>
    </row>
    <row r="376" spans="1:38" s="20" customFormat="1" ht="17.25" customHeight="1" x14ac:dyDescent="0.15">
      <c r="A376" s="362" t="s">
        <v>97</v>
      </c>
      <c r="B376" s="16" t="s">
        <v>95</v>
      </c>
      <c r="C376" s="17">
        <f>C370+C373</f>
        <v>1806435</v>
      </c>
      <c r="D376" s="18">
        <f t="shared" ref="D376:E377" si="18">D370+D373</f>
        <v>144442</v>
      </c>
      <c r="E376" s="76">
        <f t="shared" si="18"/>
        <v>135549</v>
      </c>
      <c r="F376" s="76">
        <f t="shared" ref="F376:K377" si="19">F370+F373</f>
        <v>145001</v>
      </c>
      <c r="G376" s="76">
        <f t="shared" si="19"/>
        <v>142708</v>
      </c>
      <c r="H376" s="76">
        <f t="shared" ref="H376" si="20">H370+H373</f>
        <v>142124</v>
      </c>
      <c r="I376" s="76">
        <f t="shared" si="19"/>
        <v>139659</v>
      </c>
      <c r="J376" s="76">
        <f t="shared" si="19"/>
        <v>140309</v>
      </c>
      <c r="K376" s="76">
        <f t="shared" si="19"/>
        <v>163527</v>
      </c>
      <c r="L376" s="76">
        <f>L370+L373</f>
        <v>154389</v>
      </c>
      <c r="M376" s="76">
        <f>M370+M373</f>
        <v>166565</v>
      </c>
      <c r="N376" s="19">
        <f t="shared" ref="N376:O377" si="21">N370+N373</f>
        <v>157133</v>
      </c>
      <c r="O376" s="295">
        <f t="shared" si="21"/>
        <v>175029</v>
      </c>
      <c r="P376" s="13"/>
      <c r="Q376" s="2"/>
      <c r="R376" s="55"/>
      <c r="S376" s="783"/>
      <c r="T376" s="767"/>
      <c r="U376" s="767"/>
      <c r="V376" s="767"/>
      <c r="W376" s="748"/>
      <c r="X376" s="768"/>
      <c r="Y376" s="764"/>
      <c r="Z376" s="748"/>
      <c r="AA376" s="748"/>
      <c r="AB376" s="748"/>
      <c r="AC376" s="748"/>
      <c r="AD376" s="748"/>
      <c r="AE376" s="759"/>
      <c r="AF376" s="759"/>
      <c r="AG376" s="759"/>
      <c r="AH376" s="759"/>
      <c r="AI376" s="759"/>
      <c r="AJ376" s="759"/>
      <c r="AK376" s="759"/>
      <c r="AL376" s="759"/>
    </row>
    <row r="377" spans="1:38" s="20" customFormat="1" ht="17.25" customHeight="1" x14ac:dyDescent="0.15">
      <c r="A377" s="363" t="s">
        <v>66</v>
      </c>
      <c r="B377" s="23" t="s">
        <v>94</v>
      </c>
      <c r="C377" s="24">
        <f>C371+C374</f>
        <v>550172771</v>
      </c>
      <c r="D377" s="25">
        <f t="shared" si="18"/>
        <v>44236843</v>
      </c>
      <c r="E377" s="77">
        <f t="shared" si="18"/>
        <v>44102213</v>
      </c>
      <c r="F377" s="77">
        <f t="shared" si="19"/>
        <v>47176969</v>
      </c>
      <c r="G377" s="77">
        <f t="shared" si="19"/>
        <v>45398635</v>
      </c>
      <c r="H377" s="77">
        <f t="shared" ref="H377" si="22">H371+H374</f>
        <v>44180549</v>
      </c>
      <c r="I377" s="77">
        <f t="shared" si="19"/>
        <v>44017649</v>
      </c>
      <c r="J377" s="77">
        <f t="shared" si="19"/>
        <v>44170645</v>
      </c>
      <c r="K377" s="77">
        <f t="shared" si="19"/>
        <v>47396703</v>
      </c>
      <c r="L377" s="77">
        <f>L371+L374</f>
        <v>48984605</v>
      </c>
      <c r="M377" s="77">
        <f>M371+M374</f>
        <v>46519732</v>
      </c>
      <c r="N377" s="26">
        <f t="shared" si="21"/>
        <v>41603119</v>
      </c>
      <c r="O377" s="296">
        <f t="shared" si="21"/>
        <v>52385109</v>
      </c>
      <c r="P377" s="13"/>
      <c r="Q377" s="2"/>
      <c r="R377" s="55"/>
      <c r="S377" s="780"/>
      <c r="T377" s="748"/>
      <c r="U377" s="748"/>
      <c r="V377" s="748"/>
      <c r="W377" s="767"/>
      <c r="X377" s="767"/>
      <c r="Y377" s="758"/>
      <c r="Z377" s="748"/>
      <c r="AA377" s="748"/>
      <c r="AB377" s="748"/>
      <c r="AC377" s="748"/>
      <c r="AD377" s="767"/>
      <c r="AE377" s="759"/>
      <c r="AF377" s="759"/>
      <c r="AG377" s="759"/>
      <c r="AH377" s="759"/>
      <c r="AI377" s="759"/>
      <c r="AJ377" s="759"/>
      <c r="AK377" s="759"/>
      <c r="AL377" s="759"/>
    </row>
    <row r="378" spans="1:38" s="20" customFormat="1" ht="17.25" customHeight="1" thickBot="1" x14ac:dyDescent="0.2">
      <c r="A378" s="364" t="s">
        <v>66</v>
      </c>
      <c r="B378" s="78" t="s">
        <v>96</v>
      </c>
      <c r="C378" s="79">
        <f>C377/C376</f>
        <v>304.56272769294219</v>
      </c>
      <c r="D378" s="80">
        <f t="shared" ref="D378:E378" si="23">D377/D376</f>
        <v>306.2602497888426</v>
      </c>
      <c r="E378" s="81">
        <f t="shared" si="23"/>
        <v>325.35992888180658</v>
      </c>
      <c r="F378" s="81">
        <f t="shared" ref="F378:K378" si="24">F377/F376</f>
        <v>325.35616306094443</v>
      </c>
      <c r="G378" s="81">
        <f t="shared" si="24"/>
        <v>318.12256495781594</v>
      </c>
      <c r="H378" s="81">
        <f t="shared" ref="H378" si="25">H377/H376</f>
        <v>310.85917227210041</v>
      </c>
      <c r="I378" s="81">
        <f t="shared" si="24"/>
        <v>315.17946569859441</v>
      </c>
      <c r="J378" s="81">
        <f t="shared" si="24"/>
        <v>314.80977699221006</v>
      </c>
      <c r="K378" s="81">
        <f t="shared" si="24"/>
        <v>289.84022821919314</v>
      </c>
      <c r="L378" s="81">
        <f>L377/L376</f>
        <v>317.28040857833133</v>
      </c>
      <c r="M378" s="81">
        <f>M377/M376</f>
        <v>279.28875814246692</v>
      </c>
      <c r="N378" s="82">
        <f t="shared" ref="N378:O378" si="26">N377/N376</f>
        <v>264.7637288157166</v>
      </c>
      <c r="O378" s="365">
        <f t="shared" si="26"/>
        <v>299.29388272800509</v>
      </c>
      <c r="P378" s="13"/>
      <c r="Q378" s="2"/>
      <c r="R378" s="55"/>
      <c r="S378" s="780"/>
      <c r="T378" s="252"/>
      <c r="U378" s="252"/>
      <c r="V378" s="252"/>
      <c r="W378" s="767"/>
      <c r="X378" s="748"/>
      <c r="Y378" s="758"/>
      <c r="Z378" s="788"/>
      <c r="AA378" s="762"/>
      <c r="AB378" s="788"/>
      <c r="AC378" s="748"/>
      <c r="AD378" s="748"/>
      <c r="AE378" s="759"/>
      <c r="AF378" s="759"/>
      <c r="AG378" s="759"/>
      <c r="AH378" s="759"/>
      <c r="AI378" s="759"/>
      <c r="AJ378" s="759"/>
      <c r="AK378" s="759"/>
      <c r="AL378" s="759"/>
    </row>
    <row r="379" spans="1:38" s="14" customFormat="1" ht="17.25" customHeight="1" thickBot="1" x14ac:dyDescent="0.2">
      <c r="A379" s="532" t="s">
        <v>98</v>
      </c>
      <c r="B379" s="366"/>
      <c r="C379" s="83" t="s">
        <v>1</v>
      </c>
      <c r="D379" s="84" t="s">
        <v>2</v>
      </c>
      <c r="E379" s="85" t="s">
        <v>3</v>
      </c>
      <c r="F379" s="85" t="s">
        <v>4</v>
      </c>
      <c r="G379" s="85" t="s">
        <v>5</v>
      </c>
      <c r="H379" s="85" t="s">
        <v>259</v>
      </c>
      <c r="I379" s="85" t="s">
        <v>7</v>
      </c>
      <c r="J379" s="86" t="s">
        <v>8</v>
      </c>
      <c r="K379" s="85" t="s">
        <v>9</v>
      </c>
      <c r="L379" s="85" t="s">
        <v>10</v>
      </c>
      <c r="M379" s="85" t="s">
        <v>11</v>
      </c>
      <c r="N379" s="85" t="s">
        <v>12</v>
      </c>
      <c r="O379" s="367" t="s">
        <v>13</v>
      </c>
      <c r="P379" s="13"/>
      <c r="Q379" s="2"/>
      <c r="R379" s="55"/>
      <c r="S379" s="780"/>
      <c r="T379" s="767"/>
      <c r="U379" s="767"/>
      <c r="V379" s="767"/>
      <c r="W379" s="748"/>
      <c r="X379" s="767"/>
      <c r="Y379" s="758"/>
      <c r="Z379" s="788"/>
      <c r="AA379" s="762"/>
      <c r="AB379" s="788"/>
      <c r="AC379" s="788"/>
      <c r="AD379" s="788"/>
      <c r="AE379" s="772"/>
      <c r="AF379" s="772"/>
      <c r="AG379" s="772"/>
      <c r="AH379" s="772"/>
      <c r="AI379" s="772"/>
      <c r="AJ379" s="772"/>
      <c r="AK379" s="772"/>
      <c r="AL379" s="772"/>
    </row>
    <row r="380" spans="1:38" s="568" customFormat="1" ht="17.25" customHeight="1" x14ac:dyDescent="0.15">
      <c r="A380" s="558" t="s">
        <v>14</v>
      </c>
      <c r="B380" s="559" t="s">
        <v>95</v>
      </c>
      <c r="C380" s="560">
        <f>SUM(D380:O380)</f>
        <v>207801.43400000001</v>
      </c>
      <c r="D380" s="561">
        <f t="shared" ref="D380:E382" si="27">D187</f>
        <v>19276.547999999999</v>
      </c>
      <c r="E380" s="562">
        <f t="shared" si="27"/>
        <v>17670.519</v>
      </c>
      <c r="F380" s="562">
        <f t="shared" ref="F380:L382" si="28">F187</f>
        <v>16167.161</v>
      </c>
      <c r="G380" s="562">
        <f t="shared" si="28"/>
        <v>18903.776000000002</v>
      </c>
      <c r="H380" s="562">
        <f t="shared" ref="H380" si="29">H187</f>
        <v>18792.128000000001</v>
      </c>
      <c r="I380" s="562">
        <f t="shared" si="28"/>
        <v>17021.762999999999</v>
      </c>
      <c r="J380" s="562">
        <f t="shared" si="28"/>
        <v>12307.319</v>
      </c>
      <c r="K380" s="562">
        <f t="shared" si="28"/>
        <v>7328.1589999999997</v>
      </c>
      <c r="L380" s="562">
        <f t="shared" si="28"/>
        <v>9480.723</v>
      </c>
      <c r="M380" s="562">
        <f t="shared" ref="M380" si="30">M187</f>
        <v>19080.397000000001</v>
      </c>
      <c r="N380" s="562">
        <f t="shared" ref="N380:O382" si="31">N187</f>
        <v>26835.922999999999</v>
      </c>
      <c r="O380" s="563">
        <f t="shared" si="31"/>
        <v>24937.018</v>
      </c>
      <c r="P380" s="13"/>
      <c r="Q380" s="2"/>
      <c r="R380" s="55"/>
      <c r="S380" s="780"/>
      <c r="T380" s="748"/>
      <c r="U380" s="748"/>
      <c r="V380" s="748"/>
      <c r="W380" s="748"/>
      <c r="X380" s="767"/>
      <c r="Y380" s="758"/>
      <c r="Z380" s="788"/>
      <c r="AA380" s="762"/>
      <c r="AB380" s="766"/>
      <c r="AC380" s="766"/>
      <c r="AD380" s="766"/>
    </row>
    <row r="381" spans="1:38" s="568" customFormat="1" ht="17.25" customHeight="1" x14ac:dyDescent="0.15">
      <c r="A381" s="569" t="s">
        <v>14</v>
      </c>
      <c r="B381" s="570" t="s">
        <v>94</v>
      </c>
      <c r="C381" s="571">
        <f>SUM(D381:O381)</f>
        <v>46199019.994000003</v>
      </c>
      <c r="D381" s="572">
        <f t="shared" si="27"/>
        <v>3052583.2439999999</v>
      </c>
      <c r="E381" s="573">
        <f t="shared" si="27"/>
        <v>3395591.3420000002</v>
      </c>
      <c r="F381" s="573">
        <f t="shared" si="28"/>
        <v>3982113.0720000002</v>
      </c>
      <c r="G381" s="573">
        <f t="shared" si="28"/>
        <v>4399259.2230000002</v>
      </c>
      <c r="H381" s="573">
        <f t="shared" ref="H381" si="32">H188</f>
        <v>4757201.8830000004</v>
      </c>
      <c r="I381" s="573">
        <f t="shared" si="28"/>
        <v>4574737.0379999997</v>
      </c>
      <c r="J381" s="573">
        <f t="shared" si="28"/>
        <v>3520740.9169999999</v>
      </c>
      <c r="K381" s="573">
        <f t="shared" si="28"/>
        <v>2431665.98</v>
      </c>
      <c r="L381" s="573">
        <f t="shared" si="28"/>
        <v>3249450.92</v>
      </c>
      <c r="M381" s="573">
        <f t="shared" ref="M381" si="33">M188</f>
        <v>4612611.6320000002</v>
      </c>
      <c r="N381" s="573">
        <f t="shared" si="31"/>
        <v>4401815.767</v>
      </c>
      <c r="O381" s="574">
        <f t="shared" si="31"/>
        <v>3821248.9759999998</v>
      </c>
      <c r="P381" s="13"/>
      <c r="Q381" s="2"/>
      <c r="R381" s="55"/>
      <c r="S381" s="780"/>
      <c r="T381" s="767"/>
      <c r="U381" s="767"/>
      <c r="V381" s="767"/>
      <c r="W381" s="767"/>
      <c r="X381" s="748"/>
      <c r="Y381" s="758"/>
      <c r="Z381" s="767"/>
      <c r="AA381" s="767"/>
      <c r="AB381" s="767"/>
      <c r="AC381" s="748"/>
      <c r="AD381" s="748"/>
    </row>
    <row r="382" spans="1:38" s="568" customFormat="1" ht="17.25" customHeight="1" thickBot="1" x14ac:dyDescent="0.2">
      <c r="A382" s="577" t="s">
        <v>14</v>
      </c>
      <c r="B382" s="578" t="s">
        <v>96</v>
      </c>
      <c r="C382" s="579">
        <f>C381/C380</f>
        <v>222.32291233370412</v>
      </c>
      <c r="D382" s="580">
        <f t="shared" si="27"/>
        <v>158</v>
      </c>
      <c r="E382" s="581">
        <f t="shared" si="27"/>
        <v>192</v>
      </c>
      <c r="F382" s="581">
        <f t="shared" si="28"/>
        <v>246</v>
      </c>
      <c r="G382" s="581">
        <f t="shared" si="28"/>
        <v>233</v>
      </c>
      <c r="H382" s="581">
        <f t="shared" ref="H382" si="34">H189</f>
        <v>253</v>
      </c>
      <c r="I382" s="581">
        <f t="shared" si="28"/>
        <v>269</v>
      </c>
      <c r="J382" s="581">
        <f t="shared" si="28"/>
        <v>286</v>
      </c>
      <c r="K382" s="581">
        <f t="shared" si="28"/>
        <v>332</v>
      </c>
      <c r="L382" s="581">
        <f t="shared" si="28"/>
        <v>343</v>
      </c>
      <c r="M382" s="581">
        <f t="shared" ref="M382" si="35">M189</f>
        <v>242</v>
      </c>
      <c r="N382" s="581">
        <f t="shared" si="31"/>
        <v>164</v>
      </c>
      <c r="O382" s="582">
        <f t="shared" si="31"/>
        <v>153</v>
      </c>
      <c r="P382" s="13"/>
      <c r="Q382" s="2"/>
      <c r="R382" s="55"/>
      <c r="S382" s="780"/>
      <c r="T382" s="767"/>
      <c r="U382" s="767"/>
      <c r="V382" s="767"/>
      <c r="W382" s="748"/>
      <c r="X382" s="748"/>
      <c r="Y382" s="758"/>
      <c r="Z382" s="788"/>
      <c r="AA382" s="762"/>
      <c r="AB382" s="788"/>
      <c r="AC382" s="788"/>
      <c r="AD382" s="788"/>
    </row>
    <row r="383" spans="1:38" s="568" customFormat="1" ht="17.25" customHeight="1" x14ac:dyDescent="0.15">
      <c r="A383" s="584" t="s">
        <v>65</v>
      </c>
      <c r="B383" s="559" t="s">
        <v>95</v>
      </c>
      <c r="C383" s="560">
        <f>SUM(D383:O383)</f>
        <v>16614.608</v>
      </c>
      <c r="D383" s="561">
        <f t="shared" ref="D383:E385" si="36">D316</f>
        <v>401.65300000000002</v>
      </c>
      <c r="E383" s="562">
        <f t="shared" si="36"/>
        <v>557.98199999999997</v>
      </c>
      <c r="F383" s="562">
        <f t="shared" ref="F383:L385" si="37">F316</f>
        <v>808.65099999999995</v>
      </c>
      <c r="G383" s="562">
        <f t="shared" si="37"/>
        <v>1234.316</v>
      </c>
      <c r="H383" s="562">
        <f t="shared" ref="H383" si="38">H316</f>
        <v>2672.4349999999999</v>
      </c>
      <c r="I383" s="562">
        <f t="shared" si="37"/>
        <v>4243.7950000000001</v>
      </c>
      <c r="J383" s="562">
        <f t="shared" si="37"/>
        <v>1524.06</v>
      </c>
      <c r="K383" s="562">
        <f t="shared" si="37"/>
        <v>1825.1110000000001</v>
      </c>
      <c r="L383" s="562">
        <f t="shared" si="37"/>
        <v>2066.1030000000001</v>
      </c>
      <c r="M383" s="562">
        <f t="shared" ref="M383" si="39">M316</f>
        <v>780.66</v>
      </c>
      <c r="N383" s="562">
        <f t="shared" ref="N383:O385" si="40">N316</f>
        <v>249.096</v>
      </c>
      <c r="O383" s="563">
        <f t="shared" si="40"/>
        <v>250.74600000000001</v>
      </c>
      <c r="P383" s="575"/>
      <c r="Q383" s="2"/>
      <c r="R383" s="2"/>
      <c r="S383" s="780"/>
      <c r="T383" s="252"/>
      <c r="U383" s="252"/>
      <c r="V383" s="252"/>
      <c r="W383" s="767"/>
      <c r="X383" s="767"/>
      <c r="Y383" s="758"/>
      <c r="Z383" s="788"/>
      <c r="AA383" s="762"/>
      <c r="AB383" s="766"/>
      <c r="AC383" s="766"/>
      <c r="AD383" s="766"/>
    </row>
    <row r="384" spans="1:38" s="568" customFormat="1" ht="17.25" customHeight="1" x14ac:dyDescent="0.15">
      <c r="A384" s="587" t="s">
        <v>66</v>
      </c>
      <c r="B384" s="570" t="s">
        <v>94</v>
      </c>
      <c r="C384" s="571">
        <f>SUM(D384:O384)</f>
        <v>9965747.8780000005</v>
      </c>
      <c r="D384" s="572">
        <f t="shared" si="36"/>
        <v>650668.57900000003</v>
      </c>
      <c r="E384" s="573">
        <f t="shared" si="36"/>
        <v>772421.56599999999</v>
      </c>
      <c r="F384" s="573">
        <f t="shared" si="37"/>
        <v>841827.94400000002</v>
      </c>
      <c r="G384" s="573">
        <f t="shared" si="37"/>
        <v>974499.52</v>
      </c>
      <c r="H384" s="573">
        <f t="shared" ref="H384" si="41">H317</f>
        <v>1474248.71</v>
      </c>
      <c r="I384" s="573">
        <f t="shared" si="37"/>
        <v>1677014.5560000001</v>
      </c>
      <c r="J384" s="573">
        <f t="shared" si="37"/>
        <v>484448.64199999999</v>
      </c>
      <c r="K384" s="573">
        <f t="shared" si="37"/>
        <v>939222.56400000001</v>
      </c>
      <c r="L384" s="573">
        <f t="shared" si="37"/>
        <v>896004.20499999996</v>
      </c>
      <c r="M384" s="573">
        <f t="shared" ref="M384" si="42">M317</f>
        <v>483031.16800000001</v>
      </c>
      <c r="N384" s="573">
        <f t="shared" si="40"/>
        <v>274279.31</v>
      </c>
      <c r="O384" s="574">
        <f t="shared" si="40"/>
        <v>498081.114</v>
      </c>
      <c r="P384" s="566"/>
      <c r="Q384" s="2"/>
      <c r="R384" s="59"/>
      <c r="S384" s="780"/>
      <c r="T384" s="761"/>
      <c r="U384" s="762"/>
      <c r="V384" s="763"/>
      <c r="W384" s="767"/>
      <c r="X384" s="748"/>
      <c r="Y384" s="758"/>
      <c r="Z384" s="788"/>
      <c r="AA384" s="762"/>
      <c r="AB384" s="766"/>
      <c r="AC384" s="766"/>
      <c r="AD384" s="766"/>
    </row>
    <row r="385" spans="1:38" s="568" customFormat="1" ht="17.25" customHeight="1" thickBot="1" x14ac:dyDescent="0.2">
      <c r="A385" s="588" t="s">
        <v>66</v>
      </c>
      <c r="B385" s="589" t="s">
        <v>96</v>
      </c>
      <c r="C385" s="591">
        <f>C384/C383</f>
        <v>599.8184175034404</v>
      </c>
      <c r="D385" s="592">
        <f t="shared" si="36"/>
        <v>1620</v>
      </c>
      <c r="E385" s="590">
        <f t="shared" si="36"/>
        <v>1384</v>
      </c>
      <c r="F385" s="590">
        <f t="shared" si="37"/>
        <v>1041</v>
      </c>
      <c r="G385" s="590">
        <f t="shared" si="37"/>
        <v>790</v>
      </c>
      <c r="H385" s="590">
        <f t="shared" ref="H385" si="43">H318</f>
        <v>552</v>
      </c>
      <c r="I385" s="590">
        <f t="shared" si="37"/>
        <v>395</v>
      </c>
      <c r="J385" s="590">
        <f t="shared" si="37"/>
        <v>318</v>
      </c>
      <c r="K385" s="590">
        <f t="shared" si="37"/>
        <v>515</v>
      </c>
      <c r="L385" s="590">
        <f t="shared" si="37"/>
        <v>434</v>
      </c>
      <c r="M385" s="590">
        <f t="shared" ref="M385" si="44">M318</f>
        <v>619</v>
      </c>
      <c r="N385" s="590">
        <f t="shared" si="40"/>
        <v>1102</v>
      </c>
      <c r="O385" s="593">
        <f t="shared" si="40"/>
        <v>1986</v>
      </c>
      <c r="P385" s="585"/>
      <c r="Q385" s="2"/>
      <c r="R385" s="2"/>
      <c r="S385" s="780"/>
      <c r="T385" s="252"/>
      <c r="U385" s="252"/>
      <c r="V385" s="252"/>
      <c r="W385" s="252"/>
      <c r="X385" s="767"/>
      <c r="Y385" s="758"/>
      <c r="Z385" s="788"/>
      <c r="AA385" s="762"/>
      <c r="AB385" s="766"/>
      <c r="AC385" s="766"/>
      <c r="AD385" s="766"/>
    </row>
    <row r="386" spans="1:38" s="20" customFormat="1" ht="17.25" customHeight="1" x14ac:dyDescent="0.15">
      <c r="A386" s="362" t="s">
        <v>97</v>
      </c>
      <c r="B386" s="16" t="s">
        <v>95</v>
      </c>
      <c r="C386" s="17">
        <f>C380+C383</f>
        <v>224416.04200000002</v>
      </c>
      <c r="D386" s="18">
        <f t="shared" ref="D386:E387" si="45">D380+D383</f>
        <v>19678.200999999997</v>
      </c>
      <c r="E386" s="76">
        <f t="shared" si="45"/>
        <v>18228.501</v>
      </c>
      <c r="F386" s="76">
        <f t="shared" ref="F386:K387" si="46">F380+F383</f>
        <v>16975.812000000002</v>
      </c>
      <c r="G386" s="76">
        <f t="shared" si="46"/>
        <v>20138.092000000001</v>
      </c>
      <c r="H386" s="76">
        <f t="shared" ref="H386" si="47">H380+H383</f>
        <v>21464.563000000002</v>
      </c>
      <c r="I386" s="76">
        <f t="shared" si="46"/>
        <v>21265.557999999997</v>
      </c>
      <c r="J386" s="76">
        <f t="shared" si="46"/>
        <v>13831.378999999999</v>
      </c>
      <c r="K386" s="76">
        <f t="shared" si="46"/>
        <v>9153.27</v>
      </c>
      <c r="L386" s="76">
        <f>L380+L383</f>
        <v>11546.826000000001</v>
      </c>
      <c r="M386" s="76">
        <f>M380+M383</f>
        <v>19861.057000000001</v>
      </c>
      <c r="N386" s="19">
        <f t="shared" ref="N386:O387" si="48">N380+N383</f>
        <v>27085.019</v>
      </c>
      <c r="O386" s="295">
        <f t="shared" si="48"/>
        <v>25187.763999999999</v>
      </c>
      <c r="P386" s="373"/>
      <c r="Q386" s="2"/>
      <c r="R386" s="2"/>
      <c r="S386" s="780"/>
      <c r="T386" s="252"/>
      <c r="U386" s="252"/>
      <c r="V386" s="252"/>
      <c r="W386" s="763"/>
      <c r="X386" s="767"/>
      <c r="Y386" s="758"/>
      <c r="Z386" s="761"/>
      <c r="AA386" s="761"/>
      <c r="AB386" s="761"/>
      <c r="AC386" s="761"/>
      <c r="AD386" s="761"/>
      <c r="AE386" s="759"/>
      <c r="AF386" s="759"/>
      <c r="AG386" s="759"/>
      <c r="AH386" s="759"/>
      <c r="AI386" s="759"/>
      <c r="AJ386" s="759"/>
      <c r="AK386" s="759"/>
      <c r="AL386" s="759"/>
    </row>
    <row r="387" spans="1:38" s="20" customFormat="1" ht="17.25" customHeight="1" x14ac:dyDescent="0.15">
      <c r="A387" s="363" t="s">
        <v>66</v>
      </c>
      <c r="B387" s="23" t="s">
        <v>94</v>
      </c>
      <c r="C387" s="24">
        <f>C381+C384</f>
        <v>56164767.872000001</v>
      </c>
      <c r="D387" s="25">
        <f t="shared" si="45"/>
        <v>3703251.8229999999</v>
      </c>
      <c r="E387" s="77">
        <f t="shared" si="45"/>
        <v>4168012.9080000003</v>
      </c>
      <c r="F387" s="77">
        <f t="shared" si="46"/>
        <v>4823941.0159999998</v>
      </c>
      <c r="G387" s="77">
        <f t="shared" si="46"/>
        <v>5373758.7430000007</v>
      </c>
      <c r="H387" s="77">
        <f t="shared" ref="H387" si="49">H381+H384</f>
        <v>6231450.5930000003</v>
      </c>
      <c r="I387" s="77">
        <f t="shared" si="46"/>
        <v>6251751.5939999996</v>
      </c>
      <c r="J387" s="77">
        <f t="shared" si="46"/>
        <v>4005189.5589999999</v>
      </c>
      <c r="K387" s="77">
        <f t="shared" si="46"/>
        <v>3370888.5439999998</v>
      </c>
      <c r="L387" s="77">
        <f>L381+L384</f>
        <v>4145455.125</v>
      </c>
      <c r="M387" s="77">
        <f>M381+M384</f>
        <v>5095642.8</v>
      </c>
      <c r="N387" s="26">
        <f t="shared" si="48"/>
        <v>4676095.0769999996</v>
      </c>
      <c r="O387" s="296">
        <f t="shared" si="48"/>
        <v>4319330.09</v>
      </c>
      <c r="P387" s="373"/>
      <c r="Q387" s="2"/>
      <c r="R387" s="59"/>
      <c r="S387" s="780"/>
      <c r="T387" s="767"/>
      <c r="U387" s="767"/>
      <c r="V387" s="767"/>
      <c r="W387" s="252"/>
      <c r="X387" s="252"/>
      <c r="Y387" s="758"/>
      <c r="Z387" s="761"/>
      <c r="AA387" s="761"/>
      <c r="AB387" s="761"/>
      <c r="AC387" s="761"/>
      <c r="AD387" s="761"/>
      <c r="AE387" s="759"/>
      <c r="AF387" s="759"/>
      <c r="AG387" s="759"/>
      <c r="AH387" s="759"/>
      <c r="AI387" s="759"/>
      <c r="AJ387" s="759"/>
      <c r="AK387" s="759"/>
      <c r="AL387" s="759"/>
    </row>
    <row r="388" spans="1:38" s="20" customFormat="1" ht="17.25" customHeight="1" thickBot="1" x14ac:dyDescent="0.2">
      <c r="A388" s="364" t="s">
        <v>66</v>
      </c>
      <c r="B388" s="78" t="s">
        <v>96</v>
      </c>
      <c r="C388" s="79">
        <f>C387/C386</f>
        <v>250.27073542273772</v>
      </c>
      <c r="D388" s="80">
        <f t="shared" ref="D388:E388" si="50">D387/D386</f>
        <v>188.19056797925788</v>
      </c>
      <c r="E388" s="81">
        <f t="shared" si="50"/>
        <v>228.65362917115348</v>
      </c>
      <c r="F388" s="81">
        <f t="shared" ref="F388:K388" si="51">F387/F386</f>
        <v>284.16555367130593</v>
      </c>
      <c r="G388" s="81">
        <f t="shared" si="51"/>
        <v>266.84547587725791</v>
      </c>
      <c r="H388" s="81">
        <f t="shared" ref="H388" si="52">H387/H386</f>
        <v>290.31341532552977</v>
      </c>
      <c r="I388" s="81">
        <f t="shared" si="51"/>
        <v>293.98483660762628</v>
      </c>
      <c r="J388" s="81">
        <f t="shared" si="51"/>
        <v>289.57268534106396</v>
      </c>
      <c r="K388" s="81">
        <f t="shared" si="51"/>
        <v>368.27150777809459</v>
      </c>
      <c r="L388" s="81">
        <f>L387/L386</f>
        <v>359.01252214244846</v>
      </c>
      <c r="M388" s="81">
        <f>M387/M386</f>
        <v>256.56453229050192</v>
      </c>
      <c r="N388" s="82">
        <f t="shared" ref="N388:O388" si="53">N387/N386</f>
        <v>172.64507279836133</v>
      </c>
      <c r="O388" s="365">
        <f t="shared" si="53"/>
        <v>171.48525331585606</v>
      </c>
      <c r="P388" s="373"/>
      <c r="Q388" s="252"/>
      <c r="R388" s="2"/>
      <c r="S388" s="780"/>
      <c r="T388" s="767"/>
      <c r="U388" s="767"/>
      <c r="V388" s="767"/>
      <c r="W388" s="252"/>
      <c r="X388" s="763"/>
      <c r="Y388" s="758"/>
      <c r="Z388" s="775"/>
      <c r="AA388" s="761"/>
      <c r="AB388" s="252"/>
      <c r="AC388" s="252"/>
      <c r="AD388" s="252"/>
      <c r="AE388" s="759"/>
      <c r="AF388" s="759"/>
      <c r="AG388" s="759"/>
      <c r="AH388" s="759"/>
      <c r="AI388" s="759"/>
      <c r="AJ388" s="759"/>
      <c r="AK388" s="759"/>
      <c r="AL388" s="759"/>
    </row>
    <row r="389" spans="1:38" s="14" customFormat="1" ht="17.25" customHeight="1" thickBot="1" x14ac:dyDescent="0.2">
      <c r="A389" s="532" t="s">
        <v>99</v>
      </c>
      <c r="B389" s="366"/>
      <c r="C389" s="83" t="s">
        <v>1</v>
      </c>
      <c r="D389" s="84" t="s">
        <v>2</v>
      </c>
      <c r="E389" s="85" t="s">
        <v>3</v>
      </c>
      <c r="F389" s="85" t="s">
        <v>4</v>
      </c>
      <c r="G389" s="85" t="s">
        <v>5</v>
      </c>
      <c r="H389" s="85" t="s">
        <v>259</v>
      </c>
      <c r="I389" s="85" t="s">
        <v>7</v>
      </c>
      <c r="J389" s="86" t="s">
        <v>8</v>
      </c>
      <c r="K389" s="85" t="s">
        <v>9</v>
      </c>
      <c r="L389" s="85" t="s">
        <v>10</v>
      </c>
      <c r="M389" s="85" t="s">
        <v>11</v>
      </c>
      <c r="N389" s="85" t="s">
        <v>12</v>
      </c>
      <c r="O389" s="367" t="s">
        <v>13</v>
      </c>
      <c r="P389" s="368"/>
      <c r="Q389" s="252"/>
      <c r="R389" s="2"/>
      <c r="S389" s="780"/>
      <c r="T389" s="748"/>
      <c r="U389" s="748"/>
      <c r="V389" s="748"/>
      <c r="W389" s="767"/>
      <c r="X389" s="252"/>
      <c r="Y389" s="758"/>
      <c r="Z389" s="775"/>
      <c r="AA389" s="761"/>
      <c r="AB389" s="252"/>
      <c r="AC389" s="252"/>
      <c r="AD389" s="252"/>
      <c r="AE389" s="772"/>
      <c r="AF389" s="772"/>
      <c r="AG389" s="772"/>
      <c r="AH389" s="772"/>
      <c r="AI389" s="772"/>
      <c r="AJ389" s="772"/>
      <c r="AK389" s="772"/>
      <c r="AL389" s="772"/>
    </row>
    <row r="390" spans="1:38" s="595" customFormat="1" ht="17.25" customHeight="1" x14ac:dyDescent="0.15">
      <c r="A390" s="558" t="s">
        <v>14</v>
      </c>
      <c r="B390" s="559" t="s">
        <v>95</v>
      </c>
      <c r="C390" s="87">
        <f t="shared" ref="C390:J398" si="54">C380/C370</f>
        <v>0.14662092191325576</v>
      </c>
      <c r="D390" s="88">
        <f t="shared" si="54"/>
        <v>0.17268095779846099</v>
      </c>
      <c r="E390" s="89">
        <f t="shared" si="54"/>
        <v>0.1677411053311057</v>
      </c>
      <c r="F390" s="89">
        <f t="shared" si="54"/>
        <v>0.13812655708012234</v>
      </c>
      <c r="G390" s="89">
        <f t="shared" si="54"/>
        <v>0.15918299018988677</v>
      </c>
      <c r="H390" s="89">
        <f t="shared" ref="H390" si="55">H380/H370</f>
        <v>0.15706046853713779</v>
      </c>
      <c r="I390" s="89">
        <f>I380/I370</f>
        <v>0.14756877449110517</v>
      </c>
      <c r="J390" s="89">
        <f>J380/J370</f>
        <v>0.11171714246811601</v>
      </c>
      <c r="K390" s="89">
        <f t="shared" ref="K390:L398" si="56">K380/K370</f>
        <v>5.5929471474909363E-2</v>
      </c>
      <c r="L390" s="89">
        <f t="shared" si="56"/>
        <v>7.8489303750310449E-2</v>
      </c>
      <c r="M390" s="89">
        <f t="shared" ref="M390" si="57">M380/M370</f>
        <v>0.15076643541199153</v>
      </c>
      <c r="N390" s="555">
        <f t="shared" ref="N390:O398" si="58">N380/N370</f>
        <v>0.23231548283772668</v>
      </c>
      <c r="O390" s="847">
        <f t="shared" si="58"/>
        <v>0.19878687243913715</v>
      </c>
      <c r="P390" s="594"/>
      <c r="Q390" s="252"/>
      <c r="R390" s="6"/>
      <c r="S390" s="780"/>
      <c r="T390" s="767"/>
      <c r="U390" s="767"/>
      <c r="V390" s="767"/>
      <c r="W390" s="767"/>
      <c r="X390" s="252"/>
      <c r="Y390" s="758"/>
      <c r="Z390" s="775"/>
      <c r="AA390" s="761"/>
      <c r="AB390" s="761"/>
      <c r="AC390" s="761"/>
      <c r="AD390" s="761"/>
    </row>
    <row r="391" spans="1:38" s="595" customFormat="1" ht="17.25" customHeight="1" x14ac:dyDescent="0.15">
      <c r="A391" s="569" t="s">
        <v>14</v>
      </c>
      <c r="B391" s="570" t="s">
        <v>94</v>
      </c>
      <c r="C391" s="90">
        <f t="shared" si="54"/>
        <v>0.12866877156903034</v>
      </c>
      <c r="D391" s="91">
        <f t="shared" si="54"/>
        <v>0.11056937797483281</v>
      </c>
      <c r="E391" s="92">
        <f t="shared" si="54"/>
        <v>0.12219842648072134</v>
      </c>
      <c r="F391" s="92">
        <f t="shared" si="54"/>
        <v>0.12685725186190067</v>
      </c>
      <c r="G391" s="92">
        <f t="shared" si="54"/>
        <v>0.13620619588665428</v>
      </c>
      <c r="H391" s="92">
        <f t="shared" ref="H391" si="59">H381/H371</f>
        <v>0.14573830160476275</v>
      </c>
      <c r="I391" s="92">
        <f t="shared" si="54"/>
        <v>0.14864168257630239</v>
      </c>
      <c r="J391" s="92">
        <f t="shared" si="54"/>
        <v>0.12697996721071783</v>
      </c>
      <c r="K391" s="92">
        <f t="shared" si="56"/>
        <v>8.300028467000807E-2</v>
      </c>
      <c r="L391" s="92">
        <f t="shared" si="56"/>
        <v>0.1013552431567568</v>
      </c>
      <c r="M391" s="92">
        <f t="shared" ref="M391" si="60">M381/M371</f>
        <v>0.14791976551476438</v>
      </c>
      <c r="N391" s="556">
        <f t="shared" si="58"/>
        <v>0.16627346371828788</v>
      </c>
      <c r="O391" s="848">
        <f t="shared" si="58"/>
        <v>0.12818663939442418</v>
      </c>
      <c r="P391" s="594"/>
      <c r="Q391" s="2"/>
      <c r="R391" s="59"/>
      <c r="S391" s="780"/>
      <c r="T391" s="767"/>
      <c r="U391" s="767"/>
      <c r="V391" s="767"/>
      <c r="W391" s="748"/>
      <c r="X391" s="60"/>
      <c r="Y391" s="758"/>
      <c r="Z391" s="775"/>
      <c r="AA391" s="761"/>
      <c r="AB391" s="252"/>
      <c r="AC391" s="252"/>
      <c r="AD391" s="252"/>
    </row>
    <row r="392" spans="1:38" s="595" customFormat="1" ht="17.25" customHeight="1" thickBot="1" x14ac:dyDescent="0.2">
      <c r="A392" s="577" t="s">
        <v>14</v>
      </c>
      <c r="B392" s="578" t="s">
        <v>96</v>
      </c>
      <c r="C392" s="93">
        <f t="shared" si="54"/>
        <v>0.877560786619209</v>
      </c>
      <c r="D392" s="94">
        <f t="shared" si="54"/>
        <v>0.63967611336032393</v>
      </c>
      <c r="E392" s="95">
        <f t="shared" si="54"/>
        <v>0.72727272727272729</v>
      </c>
      <c r="F392" s="95">
        <f t="shared" si="54"/>
        <v>0.91791044776119401</v>
      </c>
      <c r="G392" s="95">
        <f t="shared" si="54"/>
        <v>0.85661764705882348</v>
      </c>
      <c r="H392" s="95">
        <f t="shared" ref="H392" si="61">H382/H372</f>
        <v>0.92673992673992678</v>
      </c>
      <c r="I392" s="95">
        <f t="shared" si="54"/>
        <v>1.0074906367041199</v>
      </c>
      <c r="J392" s="95">
        <f t="shared" si="54"/>
        <v>1.1349206349206349</v>
      </c>
      <c r="K392" s="95">
        <f t="shared" si="56"/>
        <v>1.281853281853282</v>
      </c>
      <c r="L392" s="95">
        <f t="shared" si="56"/>
        <v>1.2943396226415094</v>
      </c>
      <c r="M392" s="95">
        <f t="shared" ref="M392" si="62">M382/M372</f>
        <v>0.98373983739837401</v>
      </c>
      <c r="N392" s="549">
        <f t="shared" si="58"/>
        <v>0.71615720524017468</v>
      </c>
      <c r="O392" s="849">
        <f t="shared" si="58"/>
        <v>0.6428571428571429</v>
      </c>
      <c r="P392" s="594"/>
      <c r="Q392" s="61"/>
      <c r="R392" s="59"/>
      <c r="S392" s="780"/>
      <c r="T392" s="748"/>
      <c r="U392" s="748"/>
      <c r="V392" s="748"/>
      <c r="W392" s="767"/>
      <c r="X392" s="767"/>
      <c r="Y392" s="758"/>
      <c r="Z392" s="775"/>
      <c r="AA392" s="761"/>
      <c r="AB392" s="252"/>
      <c r="AC392" s="252"/>
      <c r="AD392" s="252"/>
    </row>
    <row r="393" spans="1:38" s="595" customFormat="1" ht="17.25" customHeight="1" x14ac:dyDescent="0.15">
      <c r="A393" s="584" t="s">
        <v>65</v>
      </c>
      <c r="B393" s="559" t="s">
        <v>95</v>
      </c>
      <c r="C393" s="87">
        <f t="shared" si="54"/>
        <v>4.2692965708632583E-2</v>
      </c>
      <c r="D393" s="88">
        <f t="shared" si="54"/>
        <v>1.2241412940782055E-2</v>
      </c>
      <c r="E393" s="89">
        <f t="shared" si="54"/>
        <v>1.8473166694255916E-2</v>
      </c>
      <c r="F393" s="89">
        <f t="shared" si="54"/>
        <v>2.8926882489715613E-2</v>
      </c>
      <c r="G393" s="89">
        <f t="shared" si="54"/>
        <v>5.1530747714273788E-2</v>
      </c>
      <c r="H393" s="89">
        <f t="shared" ref="H393" si="63">H383/H373</f>
        <v>0.11890700778642936</v>
      </c>
      <c r="I393" s="89">
        <f t="shared" si="54"/>
        <v>0.17456274937271193</v>
      </c>
      <c r="J393" s="89">
        <f t="shared" si="54"/>
        <v>5.0559315286624204E-2</v>
      </c>
      <c r="K393" s="89">
        <f t="shared" si="56"/>
        <v>5.6153805919635716E-2</v>
      </c>
      <c r="L393" s="89">
        <f t="shared" si="56"/>
        <v>6.1492990862823303E-2</v>
      </c>
      <c r="M393" s="89">
        <f t="shared" ref="M393" si="64">M383/M373</f>
        <v>1.9512109775300556E-2</v>
      </c>
      <c r="N393" s="547">
        <f t="shared" si="58"/>
        <v>5.9852948243548469E-3</v>
      </c>
      <c r="O393" s="847">
        <f t="shared" si="58"/>
        <v>5.0570961821592084E-3</v>
      </c>
      <c r="P393" s="596"/>
      <c r="Q393" s="61"/>
      <c r="R393" s="59"/>
      <c r="S393" s="780"/>
      <c r="T393" s="767"/>
      <c r="U393" s="767"/>
      <c r="V393" s="767"/>
      <c r="W393" s="767"/>
      <c r="X393" s="748"/>
      <c r="Y393" s="758"/>
      <c r="Z393" s="775"/>
      <c r="AA393" s="761"/>
      <c r="AB393" s="252"/>
      <c r="AC393" s="252"/>
      <c r="AD393" s="252"/>
    </row>
    <row r="394" spans="1:38" s="595" customFormat="1" ht="17.25" customHeight="1" x14ac:dyDescent="0.15">
      <c r="A394" s="587" t="s">
        <v>66</v>
      </c>
      <c r="B394" s="570" t="s">
        <v>94</v>
      </c>
      <c r="C394" s="90">
        <f t="shared" si="54"/>
        <v>5.214422890369861E-2</v>
      </c>
      <c r="D394" s="91">
        <f t="shared" si="54"/>
        <v>3.9128571135623458E-2</v>
      </c>
      <c r="E394" s="92">
        <f t="shared" si="54"/>
        <v>4.7345151597100329E-2</v>
      </c>
      <c r="F394" s="92">
        <f t="shared" si="54"/>
        <v>5.3325931042826881E-2</v>
      </c>
      <c r="G394" s="92">
        <f t="shared" si="54"/>
        <v>7.4388651698344521E-2</v>
      </c>
      <c r="H394" s="92">
        <f t="shared" ref="H394" si="65">H384/H374</f>
        <v>0.12776818320287836</v>
      </c>
      <c r="I394" s="92">
        <f t="shared" si="54"/>
        <v>0.12665600580271305</v>
      </c>
      <c r="J394" s="92">
        <f t="shared" si="54"/>
        <v>2.9460686520754016E-2</v>
      </c>
      <c r="K394" s="92">
        <f t="shared" si="56"/>
        <v>5.1891830233149056E-2</v>
      </c>
      <c r="L394" s="92">
        <f t="shared" si="56"/>
        <v>5.2940979002914515E-2</v>
      </c>
      <c r="M394" s="92">
        <f t="shared" ref="M394" si="66">M384/M374</f>
        <v>3.14954624683077E-2</v>
      </c>
      <c r="N394" s="548">
        <f t="shared" si="58"/>
        <v>1.8128454448210971E-2</v>
      </c>
      <c r="O394" s="848">
        <f t="shared" si="58"/>
        <v>2.2063327295403938E-2</v>
      </c>
      <c r="P394" s="585"/>
      <c r="Q394" s="61"/>
      <c r="R394" s="59"/>
      <c r="S394" s="780"/>
      <c r="T394" s="767"/>
      <c r="U394" s="767"/>
      <c r="V394" s="767"/>
      <c r="W394" s="748"/>
      <c r="X394" s="60"/>
      <c r="Y394" s="758"/>
      <c r="Z394" s="761"/>
      <c r="AA394" s="60"/>
      <c r="AB394" s="60"/>
      <c r="AC394" s="60"/>
      <c r="AD394" s="761"/>
    </row>
    <row r="395" spans="1:38" s="595" customFormat="1" ht="17.25" customHeight="1" thickBot="1" x14ac:dyDescent="0.2">
      <c r="A395" s="588" t="s">
        <v>66</v>
      </c>
      <c r="B395" s="589" t="s">
        <v>96</v>
      </c>
      <c r="C395" s="735">
        <f t="shared" si="54"/>
        <v>1.2213775276135237</v>
      </c>
      <c r="D395" s="736">
        <f t="shared" si="54"/>
        <v>3.195266272189349</v>
      </c>
      <c r="E395" s="531">
        <f t="shared" si="54"/>
        <v>2.5629629629629629</v>
      </c>
      <c r="F395" s="531">
        <f t="shared" si="54"/>
        <v>1.8424778761061946</v>
      </c>
      <c r="G395" s="531">
        <f t="shared" si="54"/>
        <v>1.4442413162705667</v>
      </c>
      <c r="H395" s="531">
        <f t="shared" ref="H395" si="67">H385/H375</f>
        <v>1.0760233918128654</v>
      </c>
      <c r="I395" s="531">
        <f t="shared" si="54"/>
        <v>0.72477064220183485</v>
      </c>
      <c r="J395" s="531">
        <f t="shared" si="54"/>
        <v>0.58241758241758246</v>
      </c>
      <c r="K395" s="531">
        <f t="shared" si="56"/>
        <v>0.92459605026929981</v>
      </c>
      <c r="L395" s="531">
        <f t="shared" si="56"/>
        <v>0.86111111111111116</v>
      </c>
      <c r="M395" s="531">
        <f t="shared" ref="M395" si="68">M385/M375</f>
        <v>1.6161879895561357</v>
      </c>
      <c r="N395" s="557">
        <f t="shared" si="58"/>
        <v>3.0274725274725274</v>
      </c>
      <c r="O395" s="735">
        <f t="shared" si="58"/>
        <v>4.3648351648351644</v>
      </c>
      <c r="P395" s="585"/>
      <c r="Q395" s="61"/>
      <c r="R395" s="59"/>
      <c r="S395" s="780"/>
      <c r="T395" s="748"/>
      <c r="U395" s="748"/>
      <c r="V395" s="748"/>
      <c r="W395" s="767"/>
      <c r="X395" s="767"/>
      <c r="Y395" s="758"/>
      <c r="Z395" s="761"/>
      <c r="AA395" s="60"/>
      <c r="AB395" s="60"/>
      <c r="AC395" s="60"/>
      <c r="AD395" s="761"/>
    </row>
    <row r="396" spans="1:38" s="72" customFormat="1" ht="17.25" customHeight="1" x14ac:dyDescent="0.15">
      <c r="A396" s="362" t="s">
        <v>97</v>
      </c>
      <c r="B396" s="16" t="s">
        <v>95</v>
      </c>
      <c r="C396" s="87">
        <f t="shared" si="54"/>
        <v>0.1242314514499553</v>
      </c>
      <c r="D396" s="88">
        <f t="shared" si="54"/>
        <v>0.1362360047631575</v>
      </c>
      <c r="E396" s="89">
        <f t="shared" si="54"/>
        <v>0.13447905185578646</v>
      </c>
      <c r="F396" s="89">
        <f t="shared" si="54"/>
        <v>0.11707375811201304</v>
      </c>
      <c r="G396" s="89">
        <f t="shared" si="54"/>
        <v>0.14111396698152873</v>
      </c>
      <c r="H396" s="89">
        <f t="shared" ref="H396" si="69">H386/H376</f>
        <v>0.15102701162365259</v>
      </c>
      <c r="I396" s="89">
        <f t="shared" si="54"/>
        <v>0.15226772352658974</v>
      </c>
      <c r="J396" s="89">
        <f t="shared" si="54"/>
        <v>9.8577988582343248E-2</v>
      </c>
      <c r="K396" s="89">
        <f t="shared" si="56"/>
        <v>5.5974059329651986E-2</v>
      </c>
      <c r="L396" s="89">
        <f t="shared" si="56"/>
        <v>7.4790470823698579E-2</v>
      </c>
      <c r="M396" s="89">
        <f t="shared" ref="M396" si="70">M386/M376</f>
        <v>0.11923907783748086</v>
      </c>
      <c r="N396" s="547">
        <f t="shared" si="58"/>
        <v>0.17237002411969479</v>
      </c>
      <c r="O396" s="847">
        <f t="shared" si="58"/>
        <v>0.14390623268144134</v>
      </c>
      <c r="P396" s="373"/>
      <c r="Q396" s="61"/>
      <c r="R396" s="55"/>
      <c r="S396" s="780"/>
      <c r="T396" s="767"/>
      <c r="U396" s="767"/>
      <c r="V396" s="767"/>
      <c r="W396" s="767"/>
      <c r="X396" s="748"/>
      <c r="Y396" s="758"/>
      <c r="Z396" s="761"/>
      <c r="AA396" s="60"/>
      <c r="AB396" s="60"/>
      <c r="AC396" s="60"/>
      <c r="AD396" s="761"/>
    </row>
    <row r="397" spans="1:38" s="72" customFormat="1" ht="17.25" customHeight="1" x14ac:dyDescent="0.15">
      <c r="A397" s="363" t="s">
        <v>66</v>
      </c>
      <c r="B397" s="23" t="s">
        <v>94</v>
      </c>
      <c r="C397" s="90">
        <f t="shared" si="54"/>
        <v>0.10208569168174991</v>
      </c>
      <c r="D397" s="91">
        <f t="shared" si="54"/>
        <v>8.3714197755929365E-2</v>
      </c>
      <c r="E397" s="92">
        <f t="shared" si="54"/>
        <v>9.4508021808338741E-2</v>
      </c>
      <c r="F397" s="92">
        <f t="shared" si="54"/>
        <v>0.10225203352932656</v>
      </c>
      <c r="G397" s="92">
        <f t="shared" si="54"/>
        <v>0.11836828889238632</v>
      </c>
      <c r="H397" s="92">
        <f t="shared" ref="H397" si="71">H387/H377</f>
        <v>0.14104511451408175</v>
      </c>
      <c r="I397" s="92">
        <f t="shared" si="54"/>
        <v>0.1420282940145213</v>
      </c>
      <c r="J397" s="92">
        <f t="shared" si="54"/>
        <v>9.0675369558221294E-2</v>
      </c>
      <c r="K397" s="92">
        <f t="shared" si="56"/>
        <v>7.1120739010053072E-2</v>
      </c>
      <c r="L397" s="92">
        <f t="shared" si="56"/>
        <v>8.4627713645950606E-2</v>
      </c>
      <c r="M397" s="92">
        <f t="shared" ref="M397" si="72">M387/M377</f>
        <v>0.10953723465130882</v>
      </c>
      <c r="N397" s="548">
        <f t="shared" si="58"/>
        <v>0.11239770453268179</v>
      </c>
      <c r="O397" s="848">
        <f t="shared" si="58"/>
        <v>8.2453395105086064E-2</v>
      </c>
      <c r="P397" s="373"/>
      <c r="Q397" s="61"/>
      <c r="R397" s="59"/>
      <c r="S397" s="780"/>
      <c r="T397" s="761"/>
      <c r="U397" s="762"/>
      <c r="V397" s="763"/>
      <c r="W397" s="748"/>
      <c r="X397" s="60"/>
      <c r="Y397" s="758"/>
      <c r="Z397" s="761"/>
      <c r="AA397" s="60"/>
      <c r="AB397" s="60"/>
      <c r="AC397" s="60"/>
      <c r="AD397" s="761"/>
    </row>
    <row r="398" spans="1:38" s="72" customFormat="1" ht="17.25" customHeight="1" thickBot="1" x14ac:dyDescent="0.2">
      <c r="A398" s="364" t="s">
        <v>66</v>
      </c>
      <c r="B398" s="78" t="s">
        <v>96</v>
      </c>
      <c r="C398" s="96">
        <f t="shared" si="54"/>
        <v>0.82173789720933532</v>
      </c>
      <c r="D398" s="97">
        <f t="shared" si="54"/>
        <v>0.61447924798928266</v>
      </c>
      <c r="E398" s="98">
        <f t="shared" si="54"/>
        <v>0.7027713276093579</v>
      </c>
      <c r="F398" s="98">
        <f t="shared" si="54"/>
        <v>0.87339840437593663</v>
      </c>
      <c r="G398" s="98">
        <f t="shared" si="54"/>
        <v>0.8388134174406725</v>
      </c>
      <c r="H398" s="98">
        <f t="shared" ref="H398" si="73">H388/H378</f>
        <v>0.93390654425153463</v>
      </c>
      <c r="I398" s="98">
        <f t="shared" si="54"/>
        <v>0.93275377555453909</v>
      </c>
      <c r="J398" s="98">
        <f t="shared" si="54"/>
        <v>0.91983383777889915</v>
      </c>
      <c r="K398" s="98">
        <f t="shared" si="56"/>
        <v>1.2706017727104031</v>
      </c>
      <c r="L398" s="98">
        <f t="shared" si="56"/>
        <v>1.1315306978804969</v>
      </c>
      <c r="M398" s="98">
        <f t="shared" ref="M398" si="74">M388/M378</f>
        <v>0.91863537221081693</v>
      </c>
      <c r="N398" s="550">
        <f t="shared" si="58"/>
        <v>0.65207222141265209</v>
      </c>
      <c r="O398" s="850">
        <f t="shared" si="58"/>
        <v>0.57296611528709362</v>
      </c>
      <c r="P398" s="373"/>
      <c r="Q398" s="61"/>
      <c r="R398" s="59"/>
      <c r="S398" s="780"/>
      <c r="T398" s="252"/>
      <c r="U398" s="252"/>
      <c r="V398" s="252"/>
      <c r="W398" s="767"/>
      <c r="X398" s="767"/>
      <c r="Y398" s="758"/>
      <c r="Z398" s="761"/>
      <c r="AA398" s="60"/>
      <c r="AB398" s="60"/>
      <c r="AC398" s="60"/>
      <c r="AD398" s="761"/>
    </row>
    <row r="399" spans="1:38" x14ac:dyDescent="0.15">
      <c r="C399" s="372"/>
      <c r="P399" s="41"/>
      <c r="Q399" s="61"/>
      <c r="T399" s="767"/>
      <c r="U399" s="767"/>
      <c r="V399" s="767"/>
      <c r="X399" s="748"/>
      <c r="AA399" s="60"/>
      <c r="AB399" s="60"/>
      <c r="AC399" s="60"/>
    </row>
    <row r="400" spans="1:38" x14ac:dyDescent="0.15">
      <c r="C400" s="372"/>
      <c r="Q400" s="61"/>
      <c r="R400" s="59"/>
      <c r="W400" s="767"/>
      <c r="X400" s="767"/>
      <c r="AA400" s="60"/>
      <c r="AB400" s="60"/>
      <c r="AC400" s="60"/>
    </row>
    <row r="401" spans="3:29" x14ac:dyDescent="0.15">
      <c r="C401" s="372"/>
      <c r="Q401" s="61"/>
      <c r="R401" s="59"/>
      <c r="T401" s="748"/>
      <c r="U401" s="748"/>
      <c r="V401" s="748"/>
      <c r="W401" s="767"/>
      <c r="AA401" s="60"/>
      <c r="AB401" s="60"/>
      <c r="AC401" s="60"/>
    </row>
    <row r="402" spans="3:29" x14ac:dyDescent="0.15">
      <c r="C402" s="372"/>
      <c r="R402" s="59"/>
      <c r="T402" s="748"/>
      <c r="U402" s="748"/>
      <c r="V402" s="748"/>
      <c r="X402" s="761"/>
      <c r="AA402" s="60"/>
      <c r="AB402" s="60"/>
      <c r="AC402" s="60"/>
    </row>
    <row r="403" spans="3:29" x14ac:dyDescent="0.15">
      <c r="C403" s="372"/>
      <c r="R403" s="59"/>
      <c r="T403" s="748"/>
      <c r="U403" s="748"/>
      <c r="V403" s="748"/>
      <c r="W403" s="748"/>
      <c r="X403" s="767"/>
    </row>
    <row r="404" spans="3:29" x14ac:dyDescent="0.15">
      <c r="C404" s="372"/>
      <c r="R404" s="2"/>
      <c r="T404" s="748"/>
      <c r="U404" s="748"/>
      <c r="V404" s="748"/>
      <c r="W404" s="748"/>
    </row>
    <row r="405" spans="3:29" x14ac:dyDescent="0.15">
      <c r="C405" s="372"/>
      <c r="Q405" s="61"/>
      <c r="R405" s="59"/>
      <c r="T405" s="767"/>
      <c r="U405" s="767"/>
      <c r="V405" s="767"/>
      <c r="W405" s="748"/>
      <c r="X405" s="748"/>
    </row>
    <row r="406" spans="3:29" x14ac:dyDescent="0.15">
      <c r="C406" s="372"/>
      <c r="R406" s="59"/>
      <c r="T406" s="748"/>
      <c r="U406" s="748"/>
      <c r="V406" s="748"/>
      <c r="W406" s="748"/>
      <c r="X406" s="748"/>
    </row>
    <row r="407" spans="3:29" x14ac:dyDescent="0.15">
      <c r="C407" s="372"/>
      <c r="R407" s="59"/>
      <c r="T407" s="748"/>
      <c r="U407" s="748"/>
      <c r="V407" s="748"/>
      <c r="W407" s="767"/>
      <c r="X407" s="748"/>
    </row>
    <row r="408" spans="3:29" x14ac:dyDescent="0.15">
      <c r="C408" s="372"/>
      <c r="R408" s="55"/>
      <c r="T408" s="748"/>
      <c r="U408" s="748"/>
      <c r="V408" s="748"/>
      <c r="W408" s="748"/>
      <c r="X408" s="748"/>
    </row>
    <row r="409" spans="3:29" x14ac:dyDescent="0.15">
      <c r="C409" s="372"/>
      <c r="R409" s="59"/>
      <c r="T409" s="748"/>
      <c r="U409" s="748"/>
      <c r="V409" s="748"/>
      <c r="W409" s="748"/>
      <c r="X409" s="60"/>
    </row>
    <row r="410" spans="3:29" x14ac:dyDescent="0.15">
      <c r="C410" s="372"/>
      <c r="R410" s="59"/>
      <c r="T410" s="748"/>
      <c r="U410" s="748"/>
      <c r="V410" s="748"/>
      <c r="W410" s="748"/>
      <c r="X410" s="748"/>
    </row>
    <row r="411" spans="3:29" x14ac:dyDescent="0.15">
      <c r="C411" s="372"/>
      <c r="R411" s="59"/>
      <c r="T411" s="767"/>
      <c r="U411" s="767"/>
      <c r="V411" s="767"/>
      <c r="W411" s="748"/>
      <c r="X411" s="748"/>
    </row>
    <row r="412" spans="3:29" x14ac:dyDescent="0.15">
      <c r="C412" s="372"/>
      <c r="R412" s="59"/>
      <c r="T412" s="767"/>
      <c r="U412" s="767"/>
      <c r="V412" s="767"/>
      <c r="W412" s="748"/>
      <c r="X412" s="748"/>
    </row>
    <row r="413" spans="3:29" x14ac:dyDescent="0.15">
      <c r="C413" s="372"/>
      <c r="R413" s="59"/>
      <c r="T413" s="748"/>
      <c r="U413" s="748"/>
      <c r="V413" s="748"/>
      <c r="W413" s="767"/>
      <c r="X413" s="748"/>
    </row>
    <row r="414" spans="3:29" x14ac:dyDescent="0.15">
      <c r="C414" s="372"/>
      <c r="R414" s="55"/>
      <c r="T414" s="767"/>
      <c r="U414" s="767"/>
      <c r="V414" s="767"/>
      <c r="W414" s="767"/>
      <c r="X414" s="748"/>
    </row>
    <row r="415" spans="3:29" x14ac:dyDescent="0.15">
      <c r="C415" s="372"/>
      <c r="R415" s="59"/>
      <c r="T415" s="748"/>
      <c r="U415" s="748"/>
      <c r="V415" s="748"/>
      <c r="W415" s="748"/>
      <c r="X415" s="767"/>
    </row>
    <row r="416" spans="3:29" x14ac:dyDescent="0.15">
      <c r="C416" s="372"/>
      <c r="R416" s="59"/>
      <c r="T416" s="748"/>
      <c r="U416" s="748"/>
      <c r="V416" s="748"/>
      <c r="W416" s="767"/>
      <c r="X416" s="767"/>
    </row>
    <row r="417" spans="3:30" x14ac:dyDescent="0.15">
      <c r="C417" s="372"/>
      <c r="R417" s="2"/>
      <c r="T417" s="767"/>
      <c r="U417" s="767"/>
      <c r="V417" s="767"/>
      <c r="W417" s="748"/>
      <c r="X417" s="748"/>
    </row>
    <row r="418" spans="3:30" x14ac:dyDescent="0.15">
      <c r="C418" s="372"/>
      <c r="R418" s="2"/>
      <c r="W418" s="748"/>
      <c r="X418" s="60"/>
      <c r="Z418" s="775"/>
    </row>
    <row r="419" spans="3:30" x14ac:dyDescent="0.15">
      <c r="C419" s="372"/>
      <c r="R419" s="2"/>
      <c r="W419" s="767"/>
      <c r="X419" s="748"/>
      <c r="Z419" s="775"/>
    </row>
    <row r="420" spans="3:30" x14ac:dyDescent="0.15">
      <c r="C420" s="372"/>
      <c r="R420" s="55"/>
      <c r="V420" s="767"/>
      <c r="X420" s="748"/>
      <c r="Z420" s="775"/>
    </row>
    <row r="421" spans="3:30" x14ac:dyDescent="0.15">
      <c r="X421" s="60"/>
    </row>
    <row r="422" spans="3:30" x14ac:dyDescent="0.15">
      <c r="R422" s="2"/>
      <c r="W422" s="767"/>
      <c r="Z422" s="252"/>
      <c r="AB422" s="252"/>
      <c r="AC422" s="252"/>
      <c r="AD422" s="252"/>
    </row>
    <row r="423" spans="3:30" x14ac:dyDescent="0.15">
      <c r="R423" s="55"/>
      <c r="T423" s="767"/>
      <c r="U423" s="767"/>
      <c r="V423" s="767"/>
      <c r="Z423" s="252"/>
      <c r="AA423" s="771"/>
      <c r="AB423" s="771"/>
      <c r="AC423" s="771"/>
      <c r="AD423" s="60"/>
    </row>
    <row r="424" spans="3:30" x14ac:dyDescent="0.15">
      <c r="R424" s="2"/>
      <c r="T424" s="767"/>
      <c r="U424" s="767"/>
      <c r="V424" s="767"/>
      <c r="X424" s="60"/>
      <c r="AD424" s="60"/>
    </row>
    <row r="425" spans="3:30" x14ac:dyDescent="0.15">
      <c r="R425" s="2"/>
      <c r="T425" s="767"/>
      <c r="U425" s="767"/>
      <c r="V425" s="767"/>
      <c r="W425" s="767"/>
      <c r="AA425" s="817"/>
      <c r="AB425" s="817"/>
      <c r="AD425" s="60"/>
    </row>
    <row r="426" spans="3:30" x14ac:dyDescent="0.15">
      <c r="R426" s="55"/>
      <c r="T426" s="252"/>
      <c r="U426" s="252"/>
      <c r="V426" s="252"/>
      <c r="W426" s="767"/>
      <c r="AA426" s="252"/>
      <c r="AB426" s="252"/>
      <c r="AD426" s="60"/>
    </row>
    <row r="427" spans="3:30" x14ac:dyDescent="0.15">
      <c r="Q427" s="4"/>
      <c r="R427" s="2"/>
      <c r="T427" s="767"/>
      <c r="U427" s="767"/>
      <c r="V427" s="767"/>
      <c r="W427" s="767"/>
      <c r="X427" s="60"/>
      <c r="AA427" s="252"/>
      <c r="AB427" s="252"/>
      <c r="AD427" s="60"/>
    </row>
    <row r="428" spans="3:30" x14ac:dyDescent="0.15">
      <c r="Q428" s="4"/>
      <c r="R428" s="2"/>
      <c r="T428" s="767"/>
      <c r="U428" s="767"/>
      <c r="V428" s="767"/>
      <c r="W428" s="767"/>
      <c r="X428" s="60"/>
      <c r="AD428" s="60"/>
    </row>
    <row r="429" spans="3:30" x14ac:dyDescent="0.15">
      <c r="Q429" s="5"/>
      <c r="R429" s="55"/>
      <c r="T429" s="779"/>
      <c r="U429" s="765"/>
      <c r="V429" s="60"/>
      <c r="W429" s="767"/>
      <c r="X429" s="748"/>
      <c r="AD429" s="60"/>
    </row>
    <row r="430" spans="3:30" x14ac:dyDescent="0.15">
      <c r="Q430" s="5"/>
      <c r="R430" s="59"/>
      <c r="T430" s="767"/>
      <c r="U430" s="767"/>
      <c r="V430" s="767"/>
      <c r="W430" s="767"/>
      <c r="X430" s="761"/>
      <c r="Z430" s="252"/>
    </row>
    <row r="431" spans="3:30" x14ac:dyDescent="0.15">
      <c r="Q431" s="5"/>
      <c r="R431" s="59"/>
      <c r="T431" s="767"/>
      <c r="U431" s="767"/>
      <c r="V431" s="767"/>
      <c r="W431" s="767"/>
      <c r="X431" s="748"/>
      <c r="Z431" s="252"/>
    </row>
    <row r="432" spans="3:30" x14ac:dyDescent="0.15">
      <c r="Q432" s="5"/>
      <c r="R432" s="2"/>
      <c r="T432" s="767"/>
      <c r="U432" s="767"/>
      <c r="V432" s="767"/>
      <c r="W432" s="789"/>
      <c r="X432" s="767"/>
      <c r="Z432" s="60"/>
    </row>
    <row r="433" spans="17:30" x14ac:dyDescent="0.15">
      <c r="Q433" s="5"/>
      <c r="R433" s="59"/>
      <c r="T433" s="748"/>
      <c r="U433" s="748"/>
      <c r="V433" s="748"/>
      <c r="W433" s="767"/>
      <c r="X433" s="60"/>
      <c r="Z433" s="252"/>
      <c r="AB433" s="252"/>
      <c r="AC433" s="252"/>
      <c r="AD433" s="252"/>
    </row>
    <row r="434" spans="17:30" x14ac:dyDescent="0.15">
      <c r="Q434" s="5"/>
      <c r="R434" s="59"/>
      <c r="T434" s="767"/>
      <c r="U434" s="767"/>
      <c r="V434" s="767"/>
      <c r="W434" s="767"/>
      <c r="X434" s="60"/>
      <c r="Z434" s="252"/>
      <c r="AD434" s="60"/>
    </row>
    <row r="435" spans="17:30" x14ac:dyDescent="0.15">
      <c r="Q435" s="5"/>
      <c r="R435" s="59"/>
      <c r="T435" s="252"/>
      <c r="U435" s="252"/>
      <c r="V435" s="60"/>
      <c r="W435" s="767"/>
      <c r="X435" s="748"/>
      <c r="Z435" s="60"/>
    </row>
    <row r="436" spans="17:30" x14ac:dyDescent="0.15">
      <c r="Q436" s="5"/>
      <c r="R436" s="59"/>
      <c r="T436" s="748"/>
      <c r="U436" s="748"/>
      <c r="V436" s="748"/>
      <c r="W436" s="748"/>
      <c r="X436" s="60"/>
    </row>
    <row r="437" spans="17:30" x14ac:dyDescent="0.15">
      <c r="R437" s="59"/>
      <c r="T437" s="767"/>
      <c r="U437" s="767"/>
      <c r="V437" s="767"/>
      <c r="W437" s="767"/>
      <c r="X437" s="60"/>
      <c r="Z437" s="252"/>
    </row>
    <row r="438" spans="17:30" x14ac:dyDescent="0.15">
      <c r="R438" s="2"/>
      <c r="T438" s="767"/>
      <c r="U438" s="767"/>
      <c r="V438" s="767"/>
      <c r="W438" s="252"/>
      <c r="X438" s="748"/>
    </row>
    <row r="439" spans="17:30" x14ac:dyDescent="0.15">
      <c r="R439" s="59"/>
      <c r="T439" s="748"/>
      <c r="U439" s="748"/>
      <c r="V439" s="748"/>
      <c r="W439" s="748"/>
      <c r="X439" s="748"/>
    </row>
    <row r="440" spans="17:30" x14ac:dyDescent="0.15">
      <c r="R440" s="59"/>
      <c r="T440" s="767"/>
      <c r="U440" s="767"/>
      <c r="V440" s="767"/>
      <c r="W440" s="767"/>
      <c r="X440" s="767"/>
      <c r="AB440" s="252"/>
      <c r="AC440" s="252"/>
      <c r="AD440" s="252"/>
    </row>
    <row r="441" spans="17:30" x14ac:dyDescent="0.15">
      <c r="R441" s="59"/>
      <c r="W441" s="767"/>
      <c r="X441" s="767"/>
      <c r="AA441" s="252"/>
      <c r="AB441" s="252"/>
      <c r="AC441" s="252"/>
    </row>
    <row r="442" spans="17:30" x14ac:dyDescent="0.15">
      <c r="R442" s="59"/>
      <c r="T442" s="748"/>
      <c r="U442" s="748"/>
      <c r="V442" s="748"/>
      <c r="W442" s="748"/>
      <c r="X442" s="748"/>
      <c r="AA442" s="252"/>
      <c r="AB442" s="252"/>
      <c r="AC442" s="252"/>
      <c r="AD442" s="60"/>
    </row>
    <row r="443" spans="17:30" x14ac:dyDescent="0.15">
      <c r="R443" s="59"/>
      <c r="T443" s="767"/>
      <c r="U443" s="767"/>
      <c r="V443" s="767"/>
      <c r="W443" s="767"/>
      <c r="X443" s="767"/>
      <c r="AA443" s="252"/>
      <c r="AB443" s="252"/>
      <c r="AC443" s="252"/>
    </row>
    <row r="444" spans="17:30" x14ac:dyDescent="0.15">
      <c r="R444" s="59"/>
      <c r="T444" s="767"/>
      <c r="U444" s="767"/>
      <c r="V444" s="252"/>
      <c r="X444" s="767"/>
      <c r="AA444" s="252"/>
      <c r="AB444" s="252"/>
      <c r="AC444" s="252"/>
    </row>
    <row r="445" spans="17:30" x14ac:dyDescent="0.15">
      <c r="R445" s="2"/>
      <c r="T445" s="748"/>
      <c r="U445" s="748"/>
      <c r="V445" s="748"/>
      <c r="W445" s="748"/>
      <c r="X445" s="748"/>
    </row>
    <row r="446" spans="17:30" x14ac:dyDescent="0.15">
      <c r="R446" s="59"/>
      <c r="T446" s="767"/>
      <c r="U446" s="767"/>
      <c r="V446" s="767"/>
      <c r="W446" s="767"/>
      <c r="X446" s="767"/>
      <c r="AA446" s="252"/>
      <c r="AB446" s="252"/>
      <c r="AC446" s="252"/>
    </row>
    <row r="447" spans="17:30" x14ac:dyDescent="0.15">
      <c r="R447" s="59"/>
      <c r="T447" s="767"/>
      <c r="U447" s="767"/>
      <c r="V447" s="252"/>
      <c r="W447" s="748"/>
    </row>
    <row r="448" spans="17:30" x14ac:dyDescent="0.15">
      <c r="R448" s="59"/>
      <c r="T448" s="748"/>
      <c r="U448" s="748"/>
      <c r="V448" s="748"/>
      <c r="W448" s="748"/>
      <c r="X448" s="748"/>
    </row>
    <row r="449" spans="18:30" x14ac:dyDescent="0.15">
      <c r="R449" s="59"/>
      <c r="T449" s="748"/>
      <c r="U449" s="748"/>
      <c r="V449" s="748"/>
      <c r="W449" s="767"/>
      <c r="X449" s="767"/>
    </row>
    <row r="450" spans="18:30" x14ac:dyDescent="0.15">
      <c r="R450" s="59"/>
      <c r="T450" s="252"/>
      <c r="U450" s="252"/>
      <c r="V450" s="252"/>
      <c r="W450" s="748"/>
      <c r="X450" s="748"/>
    </row>
    <row r="451" spans="18:30" x14ac:dyDescent="0.15">
      <c r="R451" s="59"/>
      <c r="T451" s="767"/>
      <c r="U451" s="767"/>
      <c r="V451" s="767"/>
      <c r="W451" s="748"/>
      <c r="X451" s="748"/>
    </row>
    <row r="452" spans="18:30" x14ac:dyDescent="0.15">
      <c r="R452" s="59"/>
      <c r="T452" s="748"/>
      <c r="U452" s="748"/>
      <c r="V452" s="748"/>
      <c r="W452" s="748"/>
      <c r="X452" s="767"/>
      <c r="Z452" s="829"/>
    </row>
    <row r="453" spans="18:30" x14ac:dyDescent="0.15">
      <c r="R453" s="59"/>
      <c r="T453" s="767"/>
      <c r="U453" s="767"/>
      <c r="V453" s="767"/>
      <c r="W453" s="748"/>
      <c r="X453" s="748"/>
      <c r="Z453" s="835"/>
    </row>
    <row r="454" spans="18:30" x14ac:dyDescent="0.15">
      <c r="R454" s="59"/>
      <c r="T454" s="767"/>
      <c r="U454" s="767"/>
      <c r="V454" s="767"/>
      <c r="W454" s="767"/>
      <c r="X454" s="748"/>
      <c r="Z454" s="835"/>
    </row>
    <row r="455" spans="18:30" x14ac:dyDescent="0.15">
      <c r="R455" s="2"/>
      <c r="T455" s="748"/>
      <c r="U455" s="748"/>
      <c r="V455" s="748"/>
      <c r="W455" s="748"/>
      <c r="X455" s="748"/>
      <c r="Z455" s="835"/>
    </row>
    <row r="456" spans="18:30" x14ac:dyDescent="0.15">
      <c r="R456" s="2"/>
      <c r="T456" s="767"/>
      <c r="U456" s="767"/>
      <c r="V456" s="767"/>
      <c r="W456" s="767"/>
      <c r="X456" s="748"/>
      <c r="Z456" s="835"/>
    </row>
    <row r="457" spans="18:30" x14ac:dyDescent="0.15">
      <c r="R457" s="59"/>
      <c r="T457" s="767"/>
      <c r="U457" s="767"/>
      <c r="V457" s="767"/>
      <c r="W457" s="767"/>
      <c r="X457" s="767"/>
      <c r="Z457" s="835"/>
    </row>
    <row r="458" spans="18:30" x14ac:dyDescent="0.15">
      <c r="R458" s="59"/>
      <c r="T458" s="767"/>
      <c r="U458" s="767"/>
      <c r="V458" s="767"/>
      <c r="W458" s="748"/>
      <c r="X458" s="748"/>
      <c r="Z458" s="835"/>
    </row>
    <row r="459" spans="18:30" x14ac:dyDescent="0.15">
      <c r="R459" s="2"/>
      <c r="T459" s="767"/>
      <c r="U459" s="767"/>
      <c r="V459" s="767"/>
      <c r="W459" s="767"/>
      <c r="X459" s="767"/>
      <c r="Z459" s="771"/>
    </row>
    <row r="460" spans="18:30" x14ac:dyDescent="0.15">
      <c r="R460" s="59"/>
      <c r="T460" s="767"/>
      <c r="U460" s="767"/>
      <c r="V460" s="767"/>
      <c r="W460" s="767"/>
      <c r="X460" s="767"/>
      <c r="Z460" s="771"/>
    </row>
    <row r="461" spans="18:30" x14ac:dyDescent="0.15">
      <c r="R461" s="59"/>
      <c r="T461" s="767"/>
      <c r="U461" s="767"/>
      <c r="V461" s="767"/>
      <c r="W461" s="767"/>
      <c r="X461" s="748"/>
      <c r="Z461" s="771"/>
      <c r="AA461" s="829"/>
      <c r="AB461" s="829"/>
      <c r="AC461" s="829"/>
      <c r="AD461" s="829"/>
    </row>
    <row r="462" spans="18:30" x14ac:dyDescent="0.15">
      <c r="R462" s="59"/>
      <c r="T462" s="748"/>
      <c r="U462" s="748"/>
      <c r="V462" s="748"/>
      <c r="W462" s="767"/>
      <c r="X462" s="767"/>
      <c r="Z462" s="829"/>
      <c r="AA462" s="835"/>
      <c r="AB462" s="835"/>
      <c r="AC462" s="835"/>
      <c r="AD462" s="835"/>
    </row>
    <row r="463" spans="18:30" x14ac:dyDescent="0.15">
      <c r="R463" s="59"/>
      <c r="T463" s="767"/>
      <c r="U463" s="767"/>
      <c r="V463" s="767"/>
      <c r="W463" s="767"/>
      <c r="X463" s="767"/>
      <c r="Z463" s="835"/>
      <c r="AA463" s="835"/>
      <c r="AB463" s="835"/>
      <c r="AC463" s="835"/>
      <c r="AD463" s="835"/>
    </row>
    <row r="464" spans="18:30" x14ac:dyDescent="0.15">
      <c r="R464" s="59"/>
      <c r="T464" s="748"/>
      <c r="U464" s="748"/>
      <c r="V464" s="768"/>
      <c r="W464" s="767"/>
      <c r="X464" s="767"/>
      <c r="Z464" s="835"/>
      <c r="AA464" s="835"/>
      <c r="AB464" s="835"/>
      <c r="AC464" s="835"/>
      <c r="AD464" s="835"/>
    </row>
    <row r="465" spans="18:30" x14ac:dyDescent="0.15">
      <c r="R465" s="2"/>
      <c r="T465" s="748"/>
      <c r="U465" s="748"/>
      <c r="V465" s="768"/>
      <c r="W465" s="748"/>
      <c r="X465" s="767"/>
      <c r="Z465" s="835"/>
      <c r="AA465" s="835"/>
      <c r="AB465" s="835"/>
      <c r="AC465" s="835"/>
      <c r="AD465" s="835"/>
    </row>
    <row r="466" spans="18:30" x14ac:dyDescent="0.15">
      <c r="R466" s="59"/>
      <c r="T466" s="748"/>
      <c r="U466" s="748"/>
      <c r="V466" s="768"/>
      <c r="W466" s="767"/>
      <c r="X466" s="767"/>
      <c r="Z466" s="835"/>
      <c r="AA466" s="835"/>
      <c r="AB466" s="835"/>
      <c r="AC466" s="835"/>
      <c r="AD466" s="835"/>
    </row>
    <row r="467" spans="18:30" x14ac:dyDescent="0.15">
      <c r="R467" s="59"/>
      <c r="T467" s="748"/>
      <c r="U467" s="748"/>
      <c r="V467" s="768"/>
      <c r="W467" s="748"/>
      <c r="X467" s="767"/>
      <c r="Z467" s="835"/>
      <c r="AA467" s="835"/>
      <c r="AB467" s="835"/>
      <c r="AC467" s="835"/>
      <c r="AD467" s="835"/>
    </row>
    <row r="468" spans="18:30" x14ac:dyDescent="0.15">
      <c r="R468" s="2"/>
      <c r="T468" s="748"/>
      <c r="U468" s="748"/>
      <c r="V468" s="748"/>
      <c r="W468" s="748"/>
      <c r="X468" s="767"/>
      <c r="Z468" s="835"/>
      <c r="AA468" s="771"/>
      <c r="AB468" s="771"/>
      <c r="AC468" s="771"/>
      <c r="AD468" s="771"/>
    </row>
    <row r="469" spans="18:30" x14ac:dyDescent="0.15">
      <c r="T469" s="767"/>
      <c r="U469" s="767"/>
      <c r="V469" s="767"/>
      <c r="W469" s="748"/>
      <c r="X469" s="767"/>
      <c r="Z469" s="771"/>
      <c r="AA469" s="771"/>
      <c r="AB469" s="771"/>
      <c r="AC469" s="771"/>
      <c r="AD469" s="771"/>
    </row>
    <row r="470" spans="18:30" x14ac:dyDescent="0.15">
      <c r="T470" s="748"/>
      <c r="U470" s="748"/>
      <c r="V470" s="748"/>
      <c r="W470" s="748"/>
      <c r="X470" s="748"/>
      <c r="Z470" s="771"/>
      <c r="AA470" s="771"/>
      <c r="AB470" s="771"/>
      <c r="AC470" s="771"/>
      <c r="AD470" s="771"/>
    </row>
    <row r="471" spans="18:30" x14ac:dyDescent="0.15">
      <c r="R471" s="2"/>
      <c r="T471" s="748"/>
      <c r="U471" s="748"/>
      <c r="V471" s="252"/>
      <c r="W471" s="748"/>
      <c r="X471" s="748"/>
      <c r="Z471" s="771"/>
      <c r="AA471" s="829"/>
      <c r="AB471" s="829"/>
      <c r="AC471" s="829"/>
      <c r="AD471" s="829"/>
    </row>
    <row r="472" spans="18:30" x14ac:dyDescent="0.15">
      <c r="R472" s="59"/>
      <c r="T472" s="748"/>
      <c r="U472" s="748"/>
      <c r="V472" s="748"/>
      <c r="W472" s="767"/>
      <c r="X472" s="748"/>
      <c r="Z472" s="829"/>
      <c r="AA472" s="835"/>
      <c r="AB472" s="835"/>
      <c r="AC472" s="835"/>
      <c r="AD472" s="835"/>
    </row>
    <row r="473" spans="18:30" x14ac:dyDescent="0.15">
      <c r="R473" s="59"/>
      <c r="T473" s="748"/>
      <c r="U473" s="748"/>
      <c r="V473" s="748"/>
      <c r="W473" s="748"/>
      <c r="X473" s="748"/>
      <c r="Z473" s="836"/>
      <c r="AA473" s="835"/>
      <c r="AB473" s="835"/>
      <c r="AC473" s="835"/>
      <c r="AD473" s="835"/>
    </row>
    <row r="474" spans="18:30" x14ac:dyDescent="0.15">
      <c r="R474" s="2"/>
      <c r="T474" s="748"/>
      <c r="U474" s="748"/>
      <c r="V474" s="252"/>
      <c r="W474" s="748"/>
      <c r="X474" s="748"/>
      <c r="Z474" s="836"/>
      <c r="AA474" s="835"/>
      <c r="AB474" s="835"/>
      <c r="AC474" s="835"/>
      <c r="AD474" s="835"/>
    </row>
    <row r="475" spans="18:30" x14ac:dyDescent="0.15">
      <c r="R475" s="2"/>
      <c r="T475" s="748"/>
      <c r="U475" s="748"/>
      <c r="V475" s="748"/>
      <c r="W475" s="748"/>
      <c r="X475" s="767"/>
      <c r="Z475" s="836"/>
      <c r="AA475" s="835"/>
      <c r="AB475" s="835"/>
      <c r="AC475" s="835"/>
      <c r="AD475" s="835"/>
    </row>
    <row r="476" spans="18:30" x14ac:dyDescent="0.15">
      <c r="R476" s="2"/>
      <c r="T476" s="748"/>
      <c r="U476" s="748"/>
      <c r="V476" s="748"/>
      <c r="W476" s="748"/>
      <c r="X476" s="748"/>
      <c r="Z476" s="836"/>
      <c r="AA476" s="835"/>
      <c r="AB476" s="835"/>
      <c r="AC476" s="835"/>
      <c r="AD476" s="835"/>
    </row>
    <row r="477" spans="18:30" x14ac:dyDescent="0.15">
      <c r="R477" s="2"/>
      <c r="T477" s="748"/>
      <c r="U477" s="748"/>
      <c r="V477" s="748"/>
      <c r="W477" s="748"/>
      <c r="X477" s="748"/>
      <c r="Z477" s="836"/>
      <c r="AA477" s="835"/>
      <c r="AB477" s="835"/>
      <c r="AC477" s="835"/>
      <c r="AD477" s="835"/>
    </row>
    <row r="478" spans="18:30" x14ac:dyDescent="0.15">
      <c r="R478" s="2"/>
      <c r="T478" s="748"/>
      <c r="U478" s="748"/>
      <c r="V478" s="748"/>
      <c r="W478" s="748"/>
      <c r="X478" s="748"/>
      <c r="Z478" s="836"/>
      <c r="AA478" s="771"/>
      <c r="AB478" s="771"/>
      <c r="AC478" s="771"/>
      <c r="AD478" s="771"/>
    </row>
    <row r="479" spans="18:30" x14ac:dyDescent="0.15">
      <c r="R479" s="2"/>
      <c r="T479" s="748"/>
      <c r="U479" s="748"/>
      <c r="V479" s="748"/>
      <c r="W479" s="748"/>
      <c r="X479" s="748"/>
      <c r="Z479" s="837"/>
      <c r="AA479" s="771"/>
      <c r="AB479" s="771"/>
      <c r="AC479" s="771"/>
      <c r="AD479" s="771"/>
    </row>
    <row r="480" spans="18:30" x14ac:dyDescent="0.15">
      <c r="R480" s="2"/>
      <c r="T480" s="748"/>
      <c r="U480" s="748"/>
      <c r="V480" s="748"/>
      <c r="W480" s="767"/>
      <c r="X480" s="748"/>
      <c r="Z480" s="837"/>
      <c r="AA480" s="771"/>
      <c r="AB480" s="771"/>
      <c r="AC480" s="771"/>
      <c r="AD480" s="771"/>
    </row>
    <row r="481" spans="18:30" x14ac:dyDescent="0.15">
      <c r="R481" s="2"/>
      <c r="T481" s="767"/>
      <c r="U481" s="767"/>
      <c r="V481" s="767"/>
      <c r="W481" s="767"/>
      <c r="X481" s="748"/>
      <c r="Z481" s="837"/>
      <c r="AA481" s="829"/>
      <c r="AB481" s="829"/>
      <c r="AC481" s="829"/>
      <c r="AD481" s="829"/>
    </row>
    <row r="482" spans="18:30" x14ac:dyDescent="0.15">
      <c r="R482" s="2"/>
      <c r="T482" s="748"/>
      <c r="U482" s="748"/>
      <c r="V482" s="748"/>
      <c r="W482" s="767"/>
      <c r="X482" s="748"/>
      <c r="AA482" s="836"/>
      <c r="AB482" s="836"/>
      <c r="AC482" s="836"/>
      <c r="AD482" s="836"/>
    </row>
    <row r="483" spans="18:30" x14ac:dyDescent="0.15">
      <c r="R483" s="2"/>
      <c r="T483" s="767"/>
      <c r="U483" s="767"/>
      <c r="V483" s="768"/>
      <c r="W483" s="748"/>
      <c r="X483" s="748"/>
      <c r="AA483" s="836"/>
      <c r="AB483" s="836"/>
      <c r="AC483" s="836"/>
      <c r="AD483" s="836"/>
    </row>
    <row r="484" spans="18:30" x14ac:dyDescent="0.15">
      <c r="T484" s="767"/>
      <c r="U484" s="767"/>
      <c r="V484" s="748"/>
      <c r="W484" s="748"/>
      <c r="X484" s="748"/>
      <c r="AA484" s="836"/>
      <c r="AB484" s="836"/>
      <c r="AC484" s="836"/>
      <c r="AD484" s="836"/>
    </row>
    <row r="485" spans="18:30" x14ac:dyDescent="0.15">
      <c r="T485" s="748"/>
      <c r="U485" s="748"/>
      <c r="V485" s="748"/>
      <c r="W485" s="748"/>
      <c r="X485" s="748"/>
      <c r="AA485" s="836"/>
      <c r="AB485" s="836"/>
      <c r="AC485" s="836"/>
      <c r="AD485" s="836"/>
    </row>
    <row r="486" spans="18:30" x14ac:dyDescent="0.15">
      <c r="R486" s="2"/>
      <c r="T486" s="748"/>
      <c r="U486" s="748"/>
      <c r="V486" s="748"/>
      <c r="W486" s="748"/>
      <c r="X486" s="748"/>
      <c r="AA486" s="836"/>
      <c r="AB486" s="836"/>
      <c r="AC486" s="836"/>
      <c r="AD486" s="836"/>
    </row>
    <row r="487" spans="18:30" x14ac:dyDescent="0.15">
      <c r="W487" s="748"/>
      <c r="X487" s="748"/>
      <c r="AA487" s="836"/>
      <c r="AB487" s="836"/>
      <c r="AC487" s="836"/>
      <c r="AD487" s="836"/>
    </row>
    <row r="488" spans="18:30" x14ac:dyDescent="0.15">
      <c r="R488" s="2"/>
      <c r="T488" s="767"/>
      <c r="U488" s="767"/>
      <c r="V488" s="767"/>
      <c r="W488" s="748"/>
      <c r="X488" s="748"/>
      <c r="AA488" s="837"/>
      <c r="AB488" s="837"/>
      <c r="AC488" s="837"/>
      <c r="AD488" s="837"/>
    </row>
    <row r="489" spans="18:30" x14ac:dyDescent="0.15">
      <c r="R489" s="61"/>
      <c r="T489" s="748"/>
      <c r="U489" s="748"/>
      <c r="V489" s="748"/>
      <c r="W489" s="748"/>
      <c r="X489" s="748"/>
      <c r="AA489" s="837"/>
      <c r="AB489" s="837"/>
      <c r="AC489" s="837"/>
      <c r="AD489" s="837"/>
    </row>
    <row r="490" spans="18:30" x14ac:dyDescent="0.15">
      <c r="R490" s="5"/>
      <c r="T490" s="252"/>
      <c r="U490" s="252"/>
      <c r="V490" s="60"/>
      <c r="W490" s="748"/>
      <c r="X490" s="748"/>
      <c r="AA490" s="837"/>
      <c r="AB490" s="837"/>
      <c r="AC490" s="837"/>
      <c r="AD490" s="837"/>
    </row>
    <row r="491" spans="18:30" x14ac:dyDescent="0.15">
      <c r="R491" s="2"/>
      <c r="T491" s="767"/>
      <c r="U491" s="767"/>
      <c r="V491" s="767"/>
      <c r="W491" s="767"/>
      <c r="X491" s="748"/>
    </row>
    <row r="492" spans="18:30" x14ac:dyDescent="0.15">
      <c r="R492" s="2"/>
      <c r="T492" s="748"/>
      <c r="U492" s="748"/>
      <c r="V492" s="748"/>
      <c r="W492" s="767"/>
      <c r="X492" s="767"/>
    </row>
    <row r="493" spans="18:30" x14ac:dyDescent="0.15">
      <c r="R493" s="2"/>
      <c r="T493" s="767"/>
      <c r="U493" s="767"/>
      <c r="V493" s="767"/>
      <c r="W493" s="748"/>
      <c r="X493" s="748"/>
    </row>
    <row r="494" spans="18:30" x14ac:dyDescent="0.15">
      <c r="R494" s="2"/>
      <c r="T494" s="767"/>
      <c r="U494" s="767"/>
      <c r="V494" s="767"/>
      <c r="W494" s="748"/>
      <c r="X494" s="748"/>
    </row>
    <row r="495" spans="18:30" x14ac:dyDescent="0.15">
      <c r="T495" s="252"/>
      <c r="U495" s="252"/>
      <c r="V495" s="252"/>
      <c r="W495" s="767"/>
      <c r="X495" s="767"/>
    </row>
    <row r="496" spans="18:30" x14ac:dyDescent="0.15">
      <c r="R496" s="59"/>
      <c r="T496" s="252"/>
      <c r="U496" s="252"/>
      <c r="V496" s="252"/>
      <c r="W496" s="748"/>
      <c r="X496" s="767"/>
    </row>
    <row r="497" spans="18:24" x14ac:dyDescent="0.15">
      <c r="R497" s="59"/>
      <c r="T497" s="252"/>
      <c r="U497" s="252"/>
      <c r="V497" s="252"/>
      <c r="W497" s="767"/>
      <c r="X497" s="748"/>
    </row>
    <row r="498" spans="18:24" x14ac:dyDescent="0.15">
      <c r="R498" s="59"/>
      <c r="T498" s="252"/>
      <c r="U498" s="252"/>
      <c r="V498" s="252"/>
      <c r="W498" s="767"/>
      <c r="X498" s="60"/>
    </row>
    <row r="499" spans="18:24" x14ac:dyDescent="0.15">
      <c r="R499" s="59"/>
      <c r="T499" s="767"/>
      <c r="U499" s="767"/>
      <c r="V499" s="768"/>
      <c r="W499" s="252"/>
      <c r="X499" s="767"/>
    </row>
    <row r="500" spans="18:24" x14ac:dyDescent="0.15">
      <c r="R500" s="2"/>
      <c r="W500" s="252"/>
      <c r="X500" s="748"/>
    </row>
    <row r="501" spans="18:24" x14ac:dyDescent="0.15">
      <c r="R501" s="59"/>
      <c r="T501" s="748"/>
      <c r="U501" s="748"/>
      <c r="V501" s="748"/>
      <c r="W501" s="252"/>
      <c r="X501" s="767"/>
    </row>
    <row r="502" spans="18:24" x14ac:dyDescent="0.15">
      <c r="R502" s="59"/>
      <c r="T502" s="748"/>
      <c r="U502" s="748"/>
      <c r="V502" s="748"/>
      <c r="W502" s="252"/>
      <c r="X502" s="767"/>
    </row>
    <row r="503" spans="18:24" x14ac:dyDescent="0.15">
      <c r="R503" s="59"/>
      <c r="T503" s="748"/>
      <c r="U503" s="748"/>
      <c r="V503" s="748"/>
      <c r="W503" s="748"/>
      <c r="X503" s="252"/>
    </row>
    <row r="504" spans="18:24" x14ac:dyDescent="0.15">
      <c r="R504" s="59"/>
      <c r="T504" s="748"/>
      <c r="U504" s="748"/>
      <c r="V504" s="748"/>
      <c r="X504" s="252"/>
    </row>
    <row r="505" spans="18:24" x14ac:dyDescent="0.15">
      <c r="R505" s="59"/>
      <c r="T505" s="748"/>
      <c r="U505" s="748"/>
      <c r="V505" s="748"/>
      <c r="W505" s="748"/>
      <c r="X505" s="252"/>
    </row>
    <row r="506" spans="18:24" x14ac:dyDescent="0.15">
      <c r="R506" s="59"/>
      <c r="T506" s="767"/>
      <c r="U506" s="767"/>
      <c r="V506" s="767"/>
      <c r="W506" s="252"/>
      <c r="X506" s="252"/>
    </row>
    <row r="507" spans="18:24" x14ac:dyDescent="0.15">
      <c r="R507" s="59"/>
      <c r="T507" s="748"/>
      <c r="U507" s="748"/>
      <c r="V507" s="748"/>
      <c r="W507" s="252"/>
      <c r="X507" s="748"/>
    </row>
    <row r="508" spans="18:24" x14ac:dyDescent="0.15">
      <c r="R508" s="59"/>
      <c r="T508" s="767"/>
      <c r="U508" s="767"/>
      <c r="V508" s="767"/>
      <c r="W508" s="252"/>
    </row>
    <row r="509" spans="18:24" x14ac:dyDescent="0.15">
      <c r="R509" s="59"/>
      <c r="T509" s="767"/>
      <c r="U509" s="767"/>
      <c r="V509" s="767"/>
      <c r="W509" s="748"/>
      <c r="X509" s="748"/>
    </row>
    <row r="510" spans="18:24" x14ac:dyDescent="0.15">
      <c r="R510" s="2"/>
      <c r="T510" s="748"/>
      <c r="U510" s="748"/>
      <c r="V510" s="748"/>
      <c r="W510" s="767"/>
      <c r="X510" s="60"/>
    </row>
    <row r="511" spans="18:24" x14ac:dyDescent="0.15">
      <c r="R511" s="59"/>
      <c r="T511" s="767"/>
      <c r="U511" s="767"/>
      <c r="V511" s="767"/>
      <c r="W511" s="748"/>
      <c r="X511" s="60"/>
    </row>
    <row r="512" spans="18:24" x14ac:dyDescent="0.15">
      <c r="R512" s="59"/>
      <c r="T512" s="767"/>
      <c r="U512" s="767"/>
      <c r="V512" s="767"/>
      <c r="W512" s="767"/>
      <c r="X512" s="60"/>
    </row>
    <row r="513" spans="18:24" x14ac:dyDescent="0.15">
      <c r="T513" s="748"/>
      <c r="U513" s="748"/>
      <c r="V513" s="748"/>
      <c r="W513" s="767"/>
      <c r="X513" s="748"/>
    </row>
    <row r="514" spans="18:24" x14ac:dyDescent="0.15">
      <c r="W514" s="748"/>
      <c r="X514" s="767"/>
    </row>
    <row r="515" spans="18:24" x14ac:dyDescent="0.15">
      <c r="T515" s="767"/>
      <c r="U515" s="767"/>
      <c r="V515" s="767"/>
      <c r="W515" s="767"/>
      <c r="X515" s="748"/>
    </row>
    <row r="516" spans="18:24" x14ac:dyDescent="0.15">
      <c r="R516" s="59"/>
      <c r="T516" s="748"/>
      <c r="U516" s="748"/>
      <c r="V516" s="748"/>
      <c r="W516" s="767"/>
      <c r="X516" s="767"/>
    </row>
    <row r="517" spans="18:24" x14ac:dyDescent="0.15">
      <c r="R517" s="59"/>
      <c r="T517" s="748"/>
      <c r="U517" s="748"/>
      <c r="V517" s="493"/>
      <c r="W517" s="748"/>
      <c r="X517" s="767"/>
    </row>
    <row r="518" spans="18:24" x14ac:dyDescent="0.15">
      <c r="R518" s="59"/>
      <c r="T518" s="767"/>
      <c r="U518" s="767"/>
      <c r="V518" s="767"/>
      <c r="X518" s="748"/>
    </row>
    <row r="519" spans="18:24" x14ac:dyDescent="0.15">
      <c r="R519" s="2"/>
      <c r="T519" s="767"/>
      <c r="U519" s="767"/>
      <c r="V519" s="767"/>
      <c r="W519" s="767"/>
      <c r="X519" s="767"/>
    </row>
    <row r="520" spans="18:24" x14ac:dyDescent="0.15">
      <c r="R520" s="2"/>
      <c r="T520" s="767"/>
      <c r="U520" s="767"/>
      <c r="V520" s="767"/>
      <c r="W520" s="748"/>
      <c r="X520" s="767"/>
    </row>
    <row r="521" spans="18:24" x14ac:dyDescent="0.15">
      <c r="R521" s="2"/>
      <c r="T521" s="767"/>
      <c r="U521" s="767"/>
      <c r="V521" s="767"/>
      <c r="W521" s="767"/>
      <c r="X521" s="748"/>
    </row>
    <row r="522" spans="18:24" x14ac:dyDescent="0.15">
      <c r="R522" s="2"/>
      <c r="T522" s="767"/>
      <c r="U522" s="767"/>
      <c r="V522" s="767"/>
      <c r="W522" s="767"/>
    </row>
    <row r="523" spans="18:24" x14ac:dyDescent="0.15">
      <c r="R523" s="59"/>
      <c r="T523" s="748"/>
      <c r="U523" s="748"/>
      <c r="V523" s="748"/>
      <c r="W523" s="767"/>
      <c r="X523" s="767"/>
    </row>
    <row r="524" spans="18:24" x14ac:dyDescent="0.15">
      <c r="R524" s="59"/>
      <c r="W524" s="767"/>
      <c r="X524" s="748"/>
    </row>
    <row r="525" spans="18:24" x14ac:dyDescent="0.15">
      <c r="R525" s="61"/>
      <c r="T525" s="748"/>
      <c r="U525" s="748"/>
      <c r="V525" s="748"/>
      <c r="W525" s="767"/>
      <c r="X525" s="767"/>
    </row>
    <row r="526" spans="18:24" x14ac:dyDescent="0.15">
      <c r="R526" s="2"/>
      <c r="T526" s="748"/>
      <c r="U526" s="748"/>
      <c r="V526" s="768"/>
      <c r="W526" s="767"/>
      <c r="X526" s="767"/>
    </row>
    <row r="527" spans="18:24" x14ac:dyDescent="0.15">
      <c r="R527" s="2"/>
      <c r="T527" s="748"/>
      <c r="U527" s="748"/>
      <c r="V527" s="748"/>
      <c r="W527" s="60"/>
      <c r="X527" s="767"/>
    </row>
    <row r="528" spans="18:24" x14ac:dyDescent="0.15">
      <c r="R528" s="2"/>
      <c r="T528" s="748"/>
      <c r="U528" s="748"/>
      <c r="V528" s="748"/>
      <c r="X528" s="767"/>
    </row>
    <row r="529" spans="18:24" x14ac:dyDescent="0.15">
      <c r="R529" s="2"/>
      <c r="T529" s="767"/>
      <c r="U529" s="767"/>
      <c r="V529" s="768"/>
      <c r="W529" s="748"/>
      <c r="X529" s="767"/>
    </row>
    <row r="530" spans="18:24" x14ac:dyDescent="0.15">
      <c r="R530" s="61"/>
      <c r="T530" s="767"/>
      <c r="U530" s="767"/>
      <c r="V530" s="768"/>
      <c r="W530" s="748"/>
      <c r="X530" s="767"/>
    </row>
    <row r="531" spans="18:24" x14ac:dyDescent="0.15">
      <c r="R531" s="61"/>
      <c r="T531" s="767"/>
      <c r="U531" s="767"/>
      <c r="V531" s="768"/>
      <c r="W531" s="748"/>
      <c r="X531" s="767"/>
    </row>
    <row r="532" spans="18:24" x14ac:dyDescent="0.15">
      <c r="T532" s="767"/>
      <c r="U532" s="767"/>
      <c r="V532" s="768"/>
      <c r="W532" s="748"/>
    </row>
    <row r="533" spans="18:24" x14ac:dyDescent="0.15">
      <c r="R533" s="2"/>
      <c r="T533" s="767"/>
      <c r="U533" s="767"/>
      <c r="V533" s="768"/>
      <c r="W533" s="748"/>
      <c r="X533" s="748"/>
    </row>
    <row r="534" spans="18:24" x14ac:dyDescent="0.15">
      <c r="T534" s="767"/>
      <c r="U534" s="767"/>
      <c r="V534" s="768"/>
      <c r="W534" s="748"/>
      <c r="X534" s="748"/>
    </row>
    <row r="535" spans="18:24" x14ac:dyDescent="0.15">
      <c r="T535" s="748"/>
      <c r="U535" s="748"/>
      <c r="V535" s="748"/>
      <c r="W535" s="748"/>
      <c r="X535" s="748"/>
    </row>
    <row r="536" spans="18:24" x14ac:dyDescent="0.15">
      <c r="T536" s="748"/>
      <c r="U536" s="748"/>
      <c r="V536" s="748"/>
      <c r="W536" s="748"/>
      <c r="X536" s="748"/>
    </row>
    <row r="537" spans="18:24" x14ac:dyDescent="0.15">
      <c r="T537" s="767"/>
      <c r="U537" s="767"/>
      <c r="V537" s="767"/>
      <c r="W537" s="748"/>
      <c r="X537" s="748"/>
    </row>
    <row r="538" spans="18:24" x14ac:dyDescent="0.15">
      <c r="T538" s="748"/>
      <c r="U538" s="748"/>
      <c r="V538" s="748"/>
      <c r="W538" s="748"/>
      <c r="X538" s="748"/>
    </row>
    <row r="539" spans="18:24" x14ac:dyDescent="0.15">
      <c r="R539" s="2"/>
      <c r="T539" s="748"/>
      <c r="U539" s="748"/>
      <c r="V539" s="748"/>
      <c r="W539" s="768"/>
      <c r="X539" s="748"/>
    </row>
    <row r="540" spans="18:24" x14ac:dyDescent="0.15">
      <c r="T540" s="748"/>
      <c r="U540" s="748"/>
      <c r="V540" s="748"/>
      <c r="W540" s="748"/>
      <c r="X540" s="748"/>
    </row>
    <row r="541" spans="18:24" x14ac:dyDescent="0.15">
      <c r="T541" s="748"/>
      <c r="U541" s="748"/>
      <c r="V541" s="748"/>
      <c r="W541" s="748"/>
      <c r="X541" s="748"/>
    </row>
    <row r="542" spans="18:24" x14ac:dyDescent="0.15">
      <c r="R542" s="20"/>
      <c r="T542" s="748"/>
      <c r="U542" s="748"/>
      <c r="V542" s="748"/>
      <c r="W542" s="748"/>
      <c r="X542" s="748"/>
    </row>
    <row r="543" spans="18:24" x14ac:dyDescent="0.15">
      <c r="R543" s="20"/>
      <c r="W543" s="748"/>
      <c r="X543" s="748"/>
    </row>
    <row r="544" spans="18:24" x14ac:dyDescent="0.15">
      <c r="R544" s="20"/>
      <c r="T544" s="252"/>
      <c r="U544" s="252"/>
      <c r="V544" s="252"/>
      <c r="W544" s="748"/>
      <c r="X544" s="748"/>
    </row>
    <row r="545" spans="18:24" x14ac:dyDescent="0.15">
      <c r="T545" s="252"/>
      <c r="U545" s="252"/>
      <c r="V545" s="252"/>
      <c r="W545" s="748"/>
      <c r="X545" s="748"/>
    </row>
    <row r="546" spans="18:24" x14ac:dyDescent="0.15">
      <c r="T546" s="767"/>
      <c r="U546" s="767"/>
      <c r="V546" s="60"/>
      <c r="W546" s="748"/>
      <c r="X546" s="768"/>
    </row>
    <row r="547" spans="18:24" x14ac:dyDescent="0.15">
      <c r="T547" s="767"/>
      <c r="U547" s="767"/>
      <c r="V547" s="60"/>
      <c r="W547" s="748"/>
      <c r="X547" s="767"/>
    </row>
    <row r="548" spans="18:24" x14ac:dyDescent="0.15">
      <c r="T548" s="767"/>
      <c r="U548" s="767"/>
      <c r="V548" s="60"/>
      <c r="X548" s="748"/>
    </row>
    <row r="549" spans="18:24" x14ac:dyDescent="0.15">
      <c r="T549" s="767"/>
      <c r="U549" s="767"/>
      <c r="V549" s="767"/>
      <c r="W549" s="252"/>
      <c r="X549" s="748"/>
    </row>
    <row r="550" spans="18:24" x14ac:dyDescent="0.15">
      <c r="R550" s="59"/>
      <c r="W550" s="252"/>
      <c r="X550" s="748"/>
    </row>
    <row r="551" spans="18:24" x14ac:dyDescent="0.15">
      <c r="R551" s="2"/>
      <c r="T551" s="767"/>
      <c r="U551" s="767"/>
      <c r="V551" s="767"/>
      <c r="W551" s="748"/>
      <c r="X551" s="748"/>
    </row>
    <row r="552" spans="18:24" x14ac:dyDescent="0.15">
      <c r="R552" s="59"/>
      <c r="T552" s="767"/>
      <c r="U552" s="767"/>
      <c r="V552" s="767"/>
      <c r="W552" s="748"/>
      <c r="X552" s="748"/>
    </row>
    <row r="553" spans="18:24" x14ac:dyDescent="0.15">
      <c r="R553" s="59"/>
      <c r="T553" s="748"/>
      <c r="U553" s="748"/>
      <c r="V553" s="748"/>
      <c r="W553" s="748"/>
    </row>
    <row r="554" spans="18:24" x14ac:dyDescent="0.15">
      <c r="R554" s="2"/>
      <c r="T554" s="767"/>
      <c r="U554" s="767"/>
      <c r="V554" s="767"/>
      <c r="W554" s="748"/>
      <c r="X554" s="252"/>
    </row>
    <row r="555" spans="18:24" x14ac:dyDescent="0.15">
      <c r="T555" s="767"/>
      <c r="U555" s="767"/>
      <c r="V555" s="767"/>
      <c r="X555" s="252"/>
    </row>
    <row r="556" spans="18:24" x14ac:dyDescent="0.15">
      <c r="R556" s="59"/>
      <c r="T556" s="748"/>
      <c r="U556" s="748"/>
      <c r="V556" s="748"/>
      <c r="W556" s="767"/>
      <c r="X556" s="767"/>
    </row>
    <row r="557" spans="18:24" x14ac:dyDescent="0.15">
      <c r="R557" s="59"/>
      <c r="W557" s="767"/>
      <c r="X557" s="767"/>
    </row>
    <row r="558" spans="18:24" x14ac:dyDescent="0.15">
      <c r="R558" s="59"/>
      <c r="T558" s="767"/>
      <c r="U558" s="767"/>
      <c r="V558" s="767"/>
      <c r="W558" s="748"/>
      <c r="X558" s="767"/>
    </row>
    <row r="559" spans="18:24" x14ac:dyDescent="0.15">
      <c r="R559" s="59"/>
      <c r="T559" s="748"/>
      <c r="U559" s="748"/>
      <c r="V559" s="748"/>
      <c r="W559" s="767"/>
      <c r="X559" s="748"/>
    </row>
    <row r="560" spans="18:24" x14ac:dyDescent="0.15">
      <c r="R560" s="59"/>
      <c r="T560" s="767"/>
      <c r="U560" s="767"/>
      <c r="V560" s="767"/>
      <c r="W560" s="767"/>
    </row>
    <row r="561" spans="18:24" x14ac:dyDescent="0.15">
      <c r="R561" s="59"/>
      <c r="T561" s="767"/>
      <c r="U561" s="767"/>
      <c r="V561" s="767"/>
      <c r="W561" s="748"/>
      <c r="X561" s="767"/>
    </row>
    <row r="562" spans="18:24" x14ac:dyDescent="0.15">
      <c r="R562" s="2"/>
      <c r="T562" s="748"/>
      <c r="U562" s="748"/>
      <c r="V562" s="748"/>
      <c r="X562" s="767"/>
    </row>
    <row r="563" spans="18:24" x14ac:dyDescent="0.15">
      <c r="R563" s="59"/>
      <c r="W563" s="767"/>
      <c r="X563" s="748"/>
    </row>
    <row r="564" spans="18:24" x14ac:dyDescent="0.15">
      <c r="R564" s="59"/>
      <c r="V564" s="767"/>
      <c r="W564" s="748"/>
      <c r="X564" s="767"/>
    </row>
    <row r="565" spans="18:24" x14ac:dyDescent="0.15">
      <c r="R565" s="59"/>
      <c r="W565" s="767"/>
      <c r="X565" s="767"/>
    </row>
    <row r="566" spans="18:24" x14ac:dyDescent="0.15">
      <c r="T566" s="748"/>
      <c r="U566" s="748"/>
      <c r="V566" s="748"/>
      <c r="W566" s="767"/>
      <c r="X566" s="748"/>
    </row>
    <row r="567" spans="18:24" x14ac:dyDescent="0.15">
      <c r="R567" s="59"/>
      <c r="T567" s="767"/>
      <c r="U567" s="767"/>
      <c r="V567" s="767"/>
      <c r="W567" s="748"/>
    </row>
    <row r="568" spans="18:24" x14ac:dyDescent="0.15">
      <c r="T568" s="767"/>
      <c r="U568" s="767"/>
      <c r="V568" s="767"/>
      <c r="X568" s="767"/>
    </row>
    <row r="569" spans="18:24" x14ac:dyDescent="0.15">
      <c r="R569" s="5"/>
      <c r="T569" s="748"/>
      <c r="U569" s="748"/>
      <c r="V569" s="748"/>
      <c r="W569" s="767"/>
      <c r="X569" s="748"/>
    </row>
    <row r="570" spans="18:24" x14ac:dyDescent="0.15">
      <c r="R570" s="61"/>
      <c r="T570" s="788"/>
      <c r="U570" s="765"/>
      <c r="V570" s="790"/>
      <c r="X570" s="767"/>
    </row>
    <row r="571" spans="18:24" x14ac:dyDescent="0.15">
      <c r="R571" s="2"/>
      <c r="T571" s="767"/>
      <c r="U571" s="767"/>
      <c r="V571" s="767"/>
      <c r="W571" s="748"/>
      <c r="X571" s="767"/>
    </row>
    <row r="572" spans="18:24" x14ac:dyDescent="0.15">
      <c r="R572" s="2"/>
      <c r="T572" s="748"/>
      <c r="U572" s="748"/>
      <c r="V572" s="748"/>
      <c r="W572" s="767"/>
      <c r="X572" s="748"/>
    </row>
    <row r="573" spans="18:24" x14ac:dyDescent="0.15">
      <c r="R573" s="2"/>
      <c r="T573" s="767"/>
      <c r="U573" s="767"/>
      <c r="V573" s="767"/>
      <c r="W573" s="767"/>
    </row>
    <row r="574" spans="18:24" x14ac:dyDescent="0.15">
      <c r="R574" s="2"/>
      <c r="T574" s="767"/>
      <c r="U574" s="767"/>
      <c r="V574" s="767"/>
      <c r="W574" s="748"/>
      <c r="X574" s="767"/>
    </row>
    <row r="575" spans="18:24" x14ac:dyDescent="0.15">
      <c r="R575" s="2"/>
      <c r="T575" s="748"/>
      <c r="U575" s="748"/>
      <c r="V575" s="748"/>
      <c r="W575" s="748"/>
    </row>
    <row r="576" spans="18:24" x14ac:dyDescent="0.15">
      <c r="R576" s="2"/>
      <c r="T576" s="748"/>
      <c r="U576" s="748"/>
      <c r="V576" s="493"/>
      <c r="W576" s="767"/>
      <c r="X576" s="748"/>
    </row>
    <row r="577" spans="18:24" x14ac:dyDescent="0.15">
      <c r="R577" s="2"/>
      <c r="T577" s="767"/>
      <c r="U577" s="767"/>
      <c r="V577" s="767"/>
      <c r="W577" s="748"/>
      <c r="X577" s="767"/>
    </row>
    <row r="578" spans="18:24" x14ac:dyDescent="0.15">
      <c r="R578" s="2"/>
      <c r="W578" s="767"/>
      <c r="X578" s="767"/>
    </row>
    <row r="579" spans="18:24" x14ac:dyDescent="0.15">
      <c r="R579" s="2"/>
      <c r="T579" s="748"/>
      <c r="U579" s="748"/>
      <c r="V579" s="493"/>
      <c r="W579" s="767"/>
      <c r="X579" s="748"/>
    </row>
    <row r="580" spans="18:24" x14ac:dyDescent="0.15">
      <c r="R580" s="2"/>
      <c r="T580" s="748"/>
      <c r="U580" s="748"/>
      <c r="V580" s="748"/>
      <c r="W580" s="748"/>
      <c r="X580" s="767"/>
    </row>
    <row r="581" spans="18:24" x14ac:dyDescent="0.15">
      <c r="R581" s="2"/>
      <c r="W581" s="748"/>
      <c r="X581" s="767"/>
    </row>
    <row r="582" spans="18:24" x14ac:dyDescent="0.15">
      <c r="T582" s="748"/>
      <c r="U582" s="748"/>
      <c r="V582" s="493"/>
      <c r="W582" s="767"/>
      <c r="X582" s="748"/>
    </row>
    <row r="583" spans="18:24" x14ac:dyDescent="0.15">
      <c r="R583" s="2"/>
      <c r="T583" s="767"/>
      <c r="U583" s="767"/>
      <c r="V583" s="767"/>
      <c r="X583" s="767"/>
    </row>
    <row r="584" spans="18:24" x14ac:dyDescent="0.15">
      <c r="R584" s="2"/>
      <c r="T584" s="748"/>
      <c r="U584" s="748"/>
      <c r="V584" s="493"/>
      <c r="W584" s="790"/>
      <c r="X584" s="767"/>
    </row>
    <row r="585" spans="18:24" x14ac:dyDescent="0.15">
      <c r="T585" s="748"/>
      <c r="U585" s="748"/>
      <c r="V585" s="493"/>
      <c r="W585" s="748"/>
      <c r="X585" s="748"/>
    </row>
    <row r="586" spans="18:24" x14ac:dyDescent="0.15">
      <c r="R586" s="59"/>
      <c r="T586" s="748"/>
      <c r="U586" s="748"/>
      <c r="V586" s="493"/>
      <c r="X586" s="767"/>
    </row>
    <row r="587" spans="18:24" x14ac:dyDescent="0.15">
      <c r="R587" s="2"/>
      <c r="T587" s="767"/>
      <c r="U587" s="767"/>
      <c r="V587" s="767"/>
      <c r="W587" s="748"/>
      <c r="X587" s="767"/>
    </row>
    <row r="588" spans="18:24" x14ac:dyDescent="0.15">
      <c r="R588" s="61"/>
      <c r="T588" s="748"/>
      <c r="U588" s="748"/>
      <c r="V588" s="748"/>
      <c r="W588" s="748"/>
    </row>
    <row r="589" spans="18:24" x14ac:dyDescent="0.15">
      <c r="T589" s="748"/>
      <c r="U589" s="748"/>
      <c r="V589" s="493"/>
      <c r="W589" s="767"/>
      <c r="X589" s="767"/>
    </row>
    <row r="590" spans="18:24" x14ac:dyDescent="0.15">
      <c r="R590" s="2"/>
      <c r="T590" s="767"/>
      <c r="U590" s="767"/>
      <c r="V590" s="767"/>
      <c r="W590" s="748"/>
      <c r="X590" s="748"/>
    </row>
    <row r="591" spans="18:24" x14ac:dyDescent="0.15">
      <c r="R591" s="2"/>
      <c r="T591" s="748"/>
      <c r="U591" s="748"/>
      <c r="V591" s="748"/>
      <c r="W591" s="748"/>
    </row>
    <row r="592" spans="18:24" x14ac:dyDescent="0.15">
      <c r="R592" s="2"/>
      <c r="T592" s="767"/>
      <c r="U592" s="767"/>
      <c r="V592" s="767"/>
      <c r="W592" s="748"/>
      <c r="X592" s="748"/>
    </row>
    <row r="593" spans="18:24" x14ac:dyDescent="0.15">
      <c r="R593" s="2"/>
      <c r="T593" s="767"/>
      <c r="U593" s="767"/>
      <c r="V593" s="767"/>
      <c r="W593" s="767"/>
      <c r="X593" s="767"/>
    </row>
    <row r="594" spans="18:24" x14ac:dyDescent="0.15">
      <c r="R594" s="2"/>
      <c r="T594" s="252"/>
      <c r="U594" s="252"/>
      <c r="V594" s="252"/>
      <c r="W594" s="748"/>
      <c r="X594" s="767"/>
    </row>
    <row r="595" spans="18:24" x14ac:dyDescent="0.15">
      <c r="R595" s="2"/>
      <c r="W595" s="493"/>
      <c r="X595" s="767"/>
    </row>
    <row r="596" spans="18:24" x14ac:dyDescent="0.15">
      <c r="R596" s="59"/>
      <c r="T596" s="252"/>
      <c r="U596" s="252"/>
      <c r="V596" s="252"/>
      <c r="W596" s="767"/>
      <c r="X596" s="767"/>
    </row>
    <row r="597" spans="18:24" x14ac:dyDescent="0.15">
      <c r="R597" s="59"/>
      <c r="T597" s="252"/>
      <c r="U597" s="252"/>
      <c r="V597" s="252"/>
      <c r="W597" s="748"/>
      <c r="X597" s="767"/>
    </row>
    <row r="598" spans="18:24" x14ac:dyDescent="0.15">
      <c r="R598" s="2"/>
      <c r="T598" s="748"/>
      <c r="U598" s="748"/>
      <c r="V598" s="493"/>
      <c r="W598" s="767"/>
      <c r="X598" s="60"/>
    </row>
    <row r="599" spans="18:24" x14ac:dyDescent="0.15">
      <c r="T599" s="748"/>
      <c r="U599" s="748"/>
      <c r="V599" s="493"/>
      <c r="W599" s="767"/>
      <c r="X599" s="767"/>
    </row>
    <row r="600" spans="18:24" x14ac:dyDescent="0.15">
      <c r="R600" s="61"/>
      <c r="T600" s="748"/>
      <c r="U600" s="748"/>
      <c r="V600" s="493"/>
      <c r="W600" s="252"/>
      <c r="X600" s="748"/>
    </row>
    <row r="601" spans="18:24" x14ac:dyDescent="0.15">
      <c r="R601" s="59"/>
      <c r="T601" s="748"/>
      <c r="U601" s="748"/>
      <c r="V601" s="493"/>
      <c r="X601" s="768"/>
    </row>
    <row r="602" spans="18:24" x14ac:dyDescent="0.15">
      <c r="R602" s="59"/>
      <c r="T602" s="767"/>
      <c r="U602" s="767"/>
      <c r="V602" s="767"/>
      <c r="W602" s="252"/>
      <c r="X602" s="767"/>
    </row>
    <row r="603" spans="18:24" x14ac:dyDescent="0.15">
      <c r="R603" s="61"/>
      <c r="T603" s="748"/>
      <c r="U603" s="748"/>
      <c r="V603" s="748"/>
      <c r="W603" s="252"/>
      <c r="X603" s="748"/>
    </row>
    <row r="604" spans="18:24" x14ac:dyDescent="0.15">
      <c r="T604" s="767"/>
      <c r="U604" s="767"/>
      <c r="V604" s="767"/>
      <c r="W604" s="768"/>
      <c r="X604" s="767"/>
    </row>
    <row r="605" spans="18:24" x14ac:dyDescent="0.15">
      <c r="R605" s="59"/>
      <c r="T605" s="767"/>
      <c r="U605" s="767"/>
      <c r="V605" s="767"/>
      <c r="W605" s="768"/>
      <c r="X605" s="767"/>
    </row>
    <row r="606" spans="18:24" x14ac:dyDescent="0.15">
      <c r="R606" s="59"/>
      <c r="T606" s="748"/>
      <c r="U606" s="748"/>
      <c r="V606" s="748"/>
      <c r="W606" s="768"/>
      <c r="X606" s="252"/>
    </row>
    <row r="607" spans="18:24" x14ac:dyDescent="0.15">
      <c r="R607" s="59"/>
      <c r="T607" s="767"/>
      <c r="U607" s="767"/>
      <c r="V607" s="767"/>
      <c r="W607" s="768"/>
    </row>
    <row r="608" spans="18:24" x14ac:dyDescent="0.15">
      <c r="R608" s="59"/>
      <c r="T608" s="767"/>
      <c r="U608" s="767"/>
      <c r="V608" s="767"/>
      <c r="W608" s="767"/>
      <c r="X608" s="252"/>
    </row>
    <row r="609" spans="18:24" x14ac:dyDescent="0.15">
      <c r="R609" s="2"/>
      <c r="T609" s="748"/>
      <c r="U609" s="748"/>
      <c r="V609" s="748"/>
      <c r="W609" s="748"/>
      <c r="X609" s="252"/>
    </row>
    <row r="610" spans="18:24" x14ac:dyDescent="0.15">
      <c r="R610" s="59"/>
      <c r="T610" s="767"/>
      <c r="U610" s="767"/>
      <c r="V610" s="767"/>
      <c r="W610" s="767"/>
      <c r="X610" s="60"/>
    </row>
    <row r="611" spans="18:24" x14ac:dyDescent="0.15">
      <c r="R611" s="2"/>
      <c r="W611" s="767"/>
      <c r="X611" s="60"/>
    </row>
    <row r="612" spans="18:24" x14ac:dyDescent="0.15">
      <c r="R612" s="59"/>
      <c r="T612" s="748"/>
      <c r="U612" s="748"/>
      <c r="V612" s="748"/>
      <c r="W612" s="748"/>
      <c r="X612" s="60"/>
    </row>
    <row r="613" spans="18:24" x14ac:dyDescent="0.15">
      <c r="R613" s="59"/>
      <c r="T613" s="767"/>
      <c r="U613" s="767"/>
      <c r="V613" s="767"/>
      <c r="W613" s="767"/>
      <c r="X613" s="60"/>
    </row>
    <row r="614" spans="18:24" x14ac:dyDescent="0.15">
      <c r="R614" s="59"/>
      <c r="T614" s="767"/>
      <c r="U614" s="767"/>
      <c r="V614" s="767"/>
      <c r="W614" s="767"/>
      <c r="X614" s="767"/>
    </row>
    <row r="615" spans="18:24" x14ac:dyDescent="0.15">
      <c r="R615" s="59"/>
      <c r="W615" s="748"/>
      <c r="X615" s="748"/>
    </row>
    <row r="616" spans="18:24" x14ac:dyDescent="0.15">
      <c r="R616" s="59"/>
      <c r="V616" s="60"/>
      <c r="W616" s="767"/>
      <c r="X616" s="767"/>
    </row>
    <row r="617" spans="18:24" x14ac:dyDescent="0.15">
      <c r="X617" s="767"/>
    </row>
    <row r="618" spans="18:24" x14ac:dyDescent="0.15">
      <c r="R618" s="5"/>
      <c r="W618" s="748"/>
      <c r="X618" s="748"/>
    </row>
    <row r="619" spans="18:24" x14ac:dyDescent="0.15">
      <c r="R619" s="2"/>
      <c r="T619" s="767"/>
      <c r="U619" s="767"/>
      <c r="V619" s="767"/>
      <c r="W619" s="767"/>
      <c r="X619" s="767"/>
    </row>
    <row r="620" spans="18:24" x14ac:dyDescent="0.15">
      <c r="R620" s="2"/>
      <c r="T620" s="767"/>
      <c r="U620" s="767"/>
      <c r="V620" s="767"/>
      <c r="W620" s="767"/>
      <c r="X620" s="767"/>
    </row>
    <row r="621" spans="18:24" x14ac:dyDescent="0.15">
      <c r="R621" s="2"/>
      <c r="T621" s="748"/>
      <c r="U621" s="748"/>
      <c r="V621" s="493"/>
      <c r="X621" s="748"/>
    </row>
    <row r="622" spans="18:24" x14ac:dyDescent="0.15">
      <c r="R622" s="2"/>
      <c r="T622" s="767"/>
      <c r="U622" s="767"/>
      <c r="V622" s="767"/>
      <c r="W622" s="748"/>
      <c r="X622" s="767"/>
    </row>
    <row r="623" spans="18:24" x14ac:dyDescent="0.15">
      <c r="R623" s="61"/>
      <c r="T623" s="767"/>
      <c r="U623" s="767"/>
      <c r="V623" s="767"/>
    </row>
    <row r="624" spans="18:24" x14ac:dyDescent="0.15">
      <c r="R624" s="2"/>
      <c r="T624" s="767"/>
      <c r="U624" s="767"/>
      <c r="V624" s="768"/>
      <c r="X624" s="748"/>
    </row>
    <row r="625" spans="18:24" x14ac:dyDescent="0.15">
      <c r="R625" s="2"/>
      <c r="T625" s="767"/>
      <c r="U625" s="767"/>
      <c r="V625" s="767"/>
      <c r="W625" s="767"/>
      <c r="X625" s="767"/>
    </row>
    <row r="626" spans="18:24" x14ac:dyDescent="0.15">
      <c r="R626" s="61"/>
      <c r="T626" s="767"/>
      <c r="U626" s="767"/>
      <c r="V626" s="767"/>
      <c r="W626" s="767"/>
      <c r="X626" s="767"/>
    </row>
    <row r="627" spans="18:24" x14ac:dyDescent="0.15">
      <c r="R627" s="2"/>
      <c r="T627" s="767"/>
      <c r="U627" s="767"/>
      <c r="V627" s="768"/>
      <c r="W627" s="767"/>
    </row>
    <row r="628" spans="18:24" x14ac:dyDescent="0.15">
      <c r="R628" s="2"/>
      <c r="T628" s="788"/>
      <c r="U628" s="765"/>
      <c r="V628" s="790"/>
      <c r="W628" s="779"/>
      <c r="X628" s="767"/>
    </row>
    <row r="629" spans="18:24" x14ac:dyDescent="0.15">
      <c r="R629" s="61"/>
      <c r="T629" s="767"/>
      <c r="U629" s="767"/>
      <c r="V629" s="767"/>
      <c r="W629" s="767"/>
    </row>
    <row r="630" spans="18:24" x14ac:dyDescent="0.15">
      <c r="R630" s="61"/>
      <c r="T630" s="767"/>
      <c r="U630" s="767"/>
      <c r="V630" s="768"/>
      <c r="W630" s="767"/>
    </row>
    <row r="631" spans="18:24" x14ac:dyDescent="0.15">
      <c r="R631" s="2"/>
      <c r="T631" s="767"/>
      <c r="U631" s="767"/>
      <c r="V631" s="767"/>
      <c r="W631" s="493"/>
      <c r="X631" s="767"/>
    </row>
    <row r="632" spans="18:24" x14ac:dyDescent="0.15">
      <c r="R632" s="61"/>
      <c r="T632" s="767"/>
      <c r="U632" s="767"/>
      <c r="V632" s="767"/>
      <c r="W632" s="767"/>
      <c r="X632" s="767"/>
    </row>
    <row r="633" spans="18:24" x14ac:dyDescent="0.15">
      <c r="R633" s="2"/>
      <c r="T633" s="767"/>
      <c r="U633" s="767"/>
      <c r="V633" s="767"/>
      <c r="W633" s="767"/>
      <c r="X633" s="767"/>
    </row>
    <row r="634" spans="18:24" x14ac:dyDescent="0.15">
      <c r="R634" s="2"/>
      <c r="T634" s="767"/>
      <c r="U634" s="767"/>
      <c r="V634" s="767"/>
      <c r="W634" s="767"/>
      <c r="X634" s="768"/>
    </row>
    <row r="635" spans="18:24" x14ac:dyDescent="0.15">
      <c r="R635" s="61"/>
      <c r="T635" s="748"/>
      <c r="U635" s="748"/>
      <c r="V635" s="493"/>
      <c r="W635" s="767"/>
      <c r="X635" s="768"/>
    </row>
    <row r="636" spans="18:24" x14ac:dyDescent="0.15">
      <c r="R636" s="2"/>
      <c r="T636" s="767"/>
      <c r="U636" s="767"/>
      <c r="V636" s="767"/>
      <c r="W636" s="767"/>
      <c r="X636" s="767"/>
    </row>
    <row r="637" spans="18:24" x14ac:dyDescent="0.15">
      <c r="R637" s="2"/>
      <c r="T637" s="252"/>
      <c r="U637" s="252"/>
      <c r="V637" s="60"/>
      <c r="W637" s="767"/>
      <c r="X637" s="767"/>
    </row>
    <row r="638" spans="18:24" x14ac:dyDescent="0.15">
      <c r="R638" s="2"/>
      <c r="T638" s="767"/>
      <c r="U638" s="767"/>
      <c r="V638" s="767"/>
      <c r="W638" s="767"/>
      <c r="X638" s="493"/>
    </row>
    <row r="639" spans="18:24" x14ac:dyDescent="0.15">
      <c r="R639" s="2"/>
      <c r="T639" s="767"/>
      <c r="U639" s="767"/>
      <c r="V639" s="767"/>
      <c r="W639" s="767"/>
      <c r="X639" s="767"/>
    </row>
    <row r="640" spans="18:24" x14ac:dyDescent="0.15">
      <c r="R640" s="2"/>
      <c r="T640" s="748"/>
      <c r="U640" s="748"/>
      <c r="V640" s="748"/>
      <c r="W640" s="767"/>
      <c r="X640" s="767"/>
    </row>
    <row r="641" spans="18:24" x14ac:dyDescent="0.15">
      <c r="R641" s="2"/>
      <c r="T641" s="748"/>
      <c r="U641" s="748"/>
      <c r="V641" s="748"/>
      <c r="W641" s="493"/>
      <c r="X641" s="493"/>
    </row>
    <row r="642" spans="18:24" x14ac:dyDescent="0.15">
      <c r="R642" s="59"/>
      <c r="T642" s="748"/>
      <c r="U642" s="748"/>
      <c r="V642" s="748"/>
      <c r="W642" s="768"/>
      <c r="X642" s="767"/>
    </row>
    <row r="643" spans="18:24" x14ac:dyDescent="0.15">
      <c r="R643" s="59"/>
      <c r="T643" s="748"/>
      <c r="U643" s="748"/>
      <c r="V643" s="748"/>
      <c r="W643" s="60"/>
      <c r="X643" s="790"/>
    </row>
    <row r="644" spans="18:24" x14ac:dyDescent="0.15">
      <c r="R644" s="59"/>
      <c r="T644" s="767"/>
      <c r="U644" s="767"/>
      <c r="V644" s="768"/>
      <c r="W644" s="748"/>
      <c r="X644" s="790"/>
    </row>
    <row r="645" spans="18:24" x14ac:dyDescent="0.15">
      <c r="R645" s="59"/>
      <c r="T645" s="767"/>
      <c r="U645" s="767"/>
      <c r="V645" s="767"/>
      <c r="W645" s="767"/>
      <c r="X645" s="790"/>
    </row>
    <row r="646" spans="18:24" x14ac:dyDescent="0.15">
      <c r="R646" s="59"/>
      <c r="T646" s="748"/>
      <c r="U646" s="748"/>
      <c r="V646" s="748"/>
      <c r="W646" s="767"/>
      <c r="X646" s="767"/>
    </row>
    <row r="647" spans="18:24" x14ac:dyDescent="0.15">
      <c r="R647" s="59"/>
      <c r="T647" s="767"/>
      <c r="U647" s="767"/>
      <c r="V647" s="767"/>
      <c r="W647" s="748"/>
      <c r="X647" s="493"/>
    </row>
    <row r="648" spans="18:24" x14ac:dyDescent="0.15">
      <c r="R648" s="2"/>
      <c r="T648" s="767"/>
      <c r="U648" s="767"/>
      <c r="V648" s="767"/>
      <c r="W648" s="748"/>
      <c r="X648" s="493"/>
    </row>
    <row r="649" spans="18:24" x14ac:dyDescent="0.15">
      <c r="R649" s="59"/>
      <c r="T649" s="748"/>
      <c r="U649" s="748"/>
      <c r="V649" s="748"/>
      <c r="W649" s="748"/>
      <c r="X649" s="767"/>
    </row>
    <row r="650" spans="18:24" x14ac:dyDescent="0.15">
      <c r="R650" s="59"/>
      <c r="T650" s="767"/>
      <c r="U650" s="767"/>
      <c r="V650" s="767"/>
      <c r="W650" s="748"/>
      <c r="X650" s="767"/>
    </row>
    <row r="651" spans="18:24" x14ac:dyDescent="0.15">
      <c r="R651" s="59"/>
      <c r="W651" s="493"/>
      <c r="X651" s="748"/>
    </row>
    <row r="652" spans="18:24" x14ac:dyDescent="0.15">
      <c r="R652" s="59"/>
      <c r="T652" s="748"/>
      <c r="U652" s="748"/>
      <c r="V652" s="748"/>
      <c r="W652" s="767"/>
      <c r="X652" s="767"/>
    </row>
    <row r="653" spans="18:24" x14ac:dyDescent="0.15">
      <c r="R653" s="59"/>
      <c r="T653" s="767"/>
      <c r="U653" s="767"/>
      <c r="V653" s="767"/>
      <c r="W653" s="748"/>
      <c r="X653" s="767"/>
    </row>
    <row r="654" spans="18:24" x14ac:dyDescent="0.15">
      <c r="R654" s="59"/>
      <c r="T654" s="767"/>
      <c r="U654" s="767"/>
      <c r="V654" s="767"/>
      <c r="W654" s="767"/>
      <c r="X654" s="748"/>
    </row>
    <row r="655" spans="18:24" x14ac:dyDescent="0.15">
      <c r="R655" s="59"/>
      <c r="T655" s="748"/>
      <c r="U655" s="748"/>
      <c r="V655" s="748"/>
      <c r="W655" s="767"/>
      <c r="X655" s="748"/>
    </row>
    <row r="656" spans="18:24" x14ac:dyDescent="0.15">
      <c r="R656" s="59"/>
      <c r="T656" s="767"/>
      <c r="U656" s="767"/>
      <c r="V656" s="767"/>
      <c r="W656" s="748"/>
      <c r="X656" s="748"/>
    </row>
    <row r="657" spans="18:24" x14ac:dyDescent="0.15">
      <c r="R657" s="59"/>
      <c r="T657" s="767"/>
      <c r="U657" s="767"/>
      <c r="V657" s="767"/>
      <c r="W657" s="767"/>
      <c r="X657" s="748"/>
    </row>
    <row r="658" spans="18:24" x14ac:dyDescent="0.15">
      <c r="R658" s="61"/>
      <c r="X658" s="493"/>
    </row>
    <row r="659" spans="18:24" x14ac:dyDescent="0.15">
      <c r="R659" s="59"/>
      <c r="W659" s="748"/>
      <c r="X659" s="767"/>
    </row>
    <row r="660" spans="18:24" x14ac:dyDescent="0.15">
      <c r="R660" s="61"/>
      <c r="T660" s="767"/>
      <c r="U660" s="767"/>
      <c r="V660" s="767"/>
      <c r="W660" s="767"/>
      <c r="X660" s="748"/>
    </row>
    <row r="661" spans="18:24" x14ac:dyDescent="0.15">
      <c r="R661" s="61"/>
      <c r="W661" s="767"/>
      <c r="X661" s="767"/>
    </row>
    <row r="662" spans="18:24" x14ac:dyDescent="0.15">
      <c r="R662" s="61"/>
      <c r="V662" s="767"/>
      <c r="W662" s="748"/>
      <c r="X662" s="767"/>
    </row>
    <row r="663" spans="18:24" x14ac:dyDescent="0.15">
      <c r="R663" s="61"/>
      <c r="T663" s="767"/>
      <c r="U663" s="767"/>
      <c r="V663" s="768"/>
      <c r="W663" s="767"/>
      <c r="X663" s="748"/>
    </row>
    <row r="664" spans="18:24" x14ac:dyDescent="0.15">
      <c r="R664" s="61"/>
      <c r="T664" s="748"/>
      <c r="U664" s="748"/>
      <c r="V664" s="493"/>
      <c r="W664" s="767"/>
      <c r="X664" s="767"/>
    </row>
    <row r="665" spans="18:24" x14ac:dyDescent="0.15">
      <c r="R665" s="61"/>
      <c r="T665" s="748"/>
      <c r="U665" s="748"/>
      <c r="V665" s="493"/>
    </row>
    <row r="666" spans="18:24" x14ac:dyDescent="0.15">
      <c r="R666" s="61"/>
      <c r="T666" s="748"/>
      <c r="U666" s="748"/>
      <c r="V666" s="493"/>
      <c r="X666" s="748"/>
    </row>
    <row r="667" spans="18:24" x14ac:dyDescent="0.15">
      <c r="R667" s="61"/>
      <c r="T667" s="748"/>
      <c r="U667" s="748"/>
      <c r="V667" s="493"/>
      <c r="W667" s="767"/>
      <c r="X667" s="767"/>
    </row>
    <row r="668" spans="18:24" x14ac:dyDescent="0.15">
      <c r="R668" s="61"/>
      <c r="T668" s="767"/>
      <c r="U668" s="767"/>
      <c r="V668" s="768"/>
      <c r="X668" s="767"/>
    </row>
    <row r="669" spans="18:24" x14ac:dyDescent="0.15">
      <c r="R669" s="61"/>
      <c r="T669" s="748"/>
      <c r="U669" s="748"/>
      <c r="V669" s="493"/>
      <c r="W669" s="767"/>
      <c r="X669" s="748"/>
    </row>
    <row r="670" spans="18:24" x14ac:dyDescent="0.15">
      <c r="R670" s="61"/>
      <c r="T670" s="767"/>
      <c r="U670" s="767"/>
      <c r="V670" s="768"/>
      <c r="X670" s="767"/>
    </row>
    <row r="671" spans="18:24" x14ac:dyDescent="0.15">
      <c r="R671" s="59"/>
      <c r="T671" s="252"/>
      <c r="U671" s="252"/>
      <c r="V671" s="60"/>
      <c r="W671" s="768"/>
      <c r="X671" s="767"/>
    </row>
    <row r="672" spans="18:24" x14ac:dyDescent="0.15">
      <c r="R672" s="61"/>
      <c r="T672" s="748"/>
      <c r="U672" s="748"/>
      <c r="V672" s="493"/>
      <c r="W672" s="493"/>
    </row>
    <row r="673" spans="18:24" x14ac:dyDescent="0.15">
      <c r="R673" s="61"/>
      <c r="T673" s="767"/>
      <c r="U673" s="767"/>
      <c r="V673" s="768"/>
      <c r="W673" s="768"/>
    </row>
    <row r="674" spans="18:24" x14ac:dyDescent="0.15">
      <c r="R674" s="59"/>
      <c r="T674" s="748"/>
      <c r="U674" s="748"/>
      <c r="V674" s="493"/>
      <c r="W674" s="768"/>
      <c r="X674" s="767"/>
    </row>
    <row r="675" spans="18:24" x14ac:dyDescent="0.15">
      <c r="R675" s="59"/>
      <c r="T675" s="767"/>
      <c r="U675" s="767"/>
      <c r="V675" s="768"/>
      <c r="W675" s="790"/>
    </row>
    <row r="676" spans="18:24" x14ac:dyDescent="0.15">
      <c r="R676" s="59"/>
      <c r="T676" s="767"/>
      <c r="U676" s="767"/>
      <c r="V676" s="768"/>
      <c r="W676" s="493"/>
      <c r="X676" s="767"/>
    </row>
    <row r="677" spans="18:24" x14ac:dyDescent="0.15">
      <c r="R677" s="59"/>
      <c r="T677" s="779"/>
      <c r="U677" s="765"/>
      <c r="V677" s="60"/>
      <c r="W677" s="493"/>
    </row>
    <row r="678" spans="18:24" x14ac:dyDescent="0.15">
      <c r="R678" s="61"/>
      <c r="T678" s="767"/>
      <c r="U678" s="767"/>
      <c r="V678" s="768"/>
      <c r="W678" s="493"/>
      <c r="X678" s="493"/>
    </row>
    <row r="679" spans="18:24" x14ac:dyDescent="0.15">
      <c r="R679" s="59"/>
      <c r="T679" s="748"/>
      <c r="U679" s="748"/>
      <c r="V679" s="493"/>
      <c r="W679" s="768"/>
      <c r="X679" s="768"/>
    </row>
    <row r="680" spans="18:24" x14ac:dyDescent="0.15">
      <c r="R680" s="59"/>
      <c r="T680" s="252"/>
      <c r="U680" s="252"/>
      <c r="V680" s="60"/>
      <c r="W680" s="493"/>
      <c r="X680" s="493"/>
    </row>
    <row r="681" spans="18:24" x14ac:dyDescent="0.15">
      <c r="R681" s="2"/>
      <c r="T681" s="767"/>
      <c r="U681" s="767"/>
      <c r="V681" s="768"/>
      <c r="W681" s="768"/>
      <c r="X681" s="493"/>
    </row>
    <row r="682" spans="18:24" x14ac:dyDescent="0.15">
      <c r="R682" s="59"/>
      <c r="T682" s="767"/>
      <c r="U682" s="767"/>
      <c r="V682" s="768"/>
      <c r="W682" s="768"/>
      <c r="X682" s="768"/>
    </row>
    <row r="683" spans="18:24" x14ac:dyDescent="0.15">
      <c r="R683" s="59"/>
      <c r="T683" s="767"/>
      <c r="U683" s="767"/>
      <c r="V683" s="767"/>
      <c r="W683" s="768"/>
      <c r="X683" s="493"/>
    </row>
    <row r="684" spans="18:24" x14ac:dyDescent="0.15">
      <c r="R684" s="61"/>
      <c r="T684" s="767"/>
      <c r="U684" s="767"/>
      <c r="V684" s="768"/>
      <c r="W684" s="60"/>
      <c r="X684" s="493"/>
    </row>
    <row r="685" spans="18:24" x14ac:dyDescent="0.15">
      <c r="R685" s="59"/>
      <c r="T685" s="767"/>
      <c r="U685" s="767"/>
      <c r="V685" s="768"/>
      <c r="W685" s="768"/>
      <c r="X685" s="768"/>
    </row>
    <row r="686" spans="18:24" x14ac:dyDescent="0.15">
      <c r="R686" s="59"/>
      <c r="T686" s="767"/>
      <c r="U686" s="767"/>
      <c r="V686" s="768"/>
      <c r="W686" s="768"/>
      <c r="X686" s="768"/>
    </row>
    <row r="687" spans="18:24" x14ac:dyDescent="0.15">
      <c r="R687" s="2"/>
      <c r="T687" s="767"/>
      <c r="U687" s="767"/>
      <c r="V687" s="768"/>
      <c r="W687" s="60"/>
      <c r="X687" s="768"/>
    </row>
    <row r="688" spans="18:24" x14ac:dyDescent="0.15">
      <c r="R688" s="2"/>
      <c r="T688" s="767"/>
      <c r="U688" s="767"/>
      <c r="V688" s="768"/>
      <c r="W688" s="493"/>
      <c r="X688" s="493"/>
    </row>
    <row r="689" spans="18:24" x14ac:dyDescent="0.15">
      <c r="R689" s="2"/>
      <c r="T689" s="767"/>
      <c r="U689" s="767"/>
      <c r="V689" s="768"/>
      <c r="W689" s="768"/>
      <c r="X689" s="768"/>
    </row>
    <row r="690" spans="18:24" x14ac:dyDescent="0.15">
      <c r="R690" s="2"/>
      <c r="T690" s="767"/>
      <c r="U690" s="767"/>
      <c r="V690" s="768"/>
      <c r="W690" s="767"/>
      <c r="X690" s="768"/>
    </row>
    <row r="691" spans="18:24" x14ac:dyDescent="0.15">
      <c r="R691" s="2"/>
      <c r="T691" s="767"/>
      <c r="U691" s="767"/>
      <c r="V691" s="768"/>
      <c r="W691" s="493"/>
      <c r="X691" s="768"/>
    </row>
    <row r="692" spans="18:24" x14ac:dyDescent="0.15">
      <c r="R692" s="59"/>
      <c r="T692" s="767"/>
      <c r="U692" s="767"/>
      <c r="V692" s="768"/>
      <c r="W692" s="768"/>
      <c r="X692" s="768"/>
    </row>
    <row r="693" spans="18:24" x14ac:dyDescent="0.15">
      <c r="R693" s="2"/>
      <c r="T693" s="767"/>
      <c r="U693" s="767"/>
      <c r="V693" s="768"/>
      <c r="W693" s="768"/>
    </row>
    <row r="694" spans="18:24" x14ac:dyDescent="0.15">
      <c r="R694" s="2"/>
      <c r="T694" s="767"/>
      <c r="U694" s="767"/>
      <c r="V694" s="768"/>
      <c r="W694" s="768"/>
      <c r="X694" s="60"/>
    </row>
    <row r="695" spans="18:24" x14ac:dyDescent="0.15">
      <c r="R695" s="59"/>
      <c r="T695" s="748"/>
      <c r="U695" s="748"/>
      <c r="V695" s="493"/>
      <c r="W695" s="768"/>
      <c r="X695" s="493"/>
    </row>
    <row r="696" spans="18:24" x14ac:dyDescent="0.15">
      <c r="T696" s="767"/>
      <c r="U696" s="767"/>
      <c r="V696" s="768"/>
      <c r="W696" s="768"/>
      <c r="X696" s="493"/>
    </row>
    <row r="697" spans="18:24" x14ac:dyDescent="0.15">
      <c r="R697" s="2"/>
      <c r="T697" s="767"/>
      <c r="U697" s="767"/>
      <c r="V697" s="768"/>
      <c r="W697" s="768"/>
      <c r="X697" s="767"/>
    </row>
    <row r="698" spans="18:24" x14ac:dyDescent="0.15">
      <c r="R698" s="59"/>
      <c r="T698" s="767"/>
      <c r="U698" s="767"/>
      <c r="V698" s="768"/>
      <c r="W698" s="768"/>
      <c r="X698" s="768"/>
    </row>
    <row r="699" spans="18:24" x14ac:dyDescent="0.15">
      <c r="R699" s="61"/>
      <c r="T699" s="767"/>
      <c r="U699" s="767"/>
      <c r="V699" s="768"/>
      <c r="W699" s="768"/>
      <c r="X699" s="493"/>
    </row>
    <row r="700" spans="18:24" x14ac:dyDescent="0.15">
      <c r="R700" s="61"/>
      <c r="T700" s="767"/>
      <c r="U700" s="767"/>
      <c r="V700" s="768"/>
      <c r="W700" s="768"/>
      <c r="X700" s="768"/>
    </row>
    <row r="701" spans="18:24" x14ac:dyDescent="0.15">
      <c r="T701" s="748"/>
      <c r="U701" s="748"/>
      <c r="V701" s="493"/>
      <c r="W701" s="768"/>
      <c r="X701" s="768"/>
    </row>
    <row r="702" spans="18:24" x14ac:dyDescent="0.15">
      <c r="R702" s="2"/>
      <c r="T702" s="767"/>
      <c r="U702" s="767"/>
      <c r="V702" s="768"/>
      <c r="W702" s="768"/>
      <c r="X702" s="768"/>
    </row>
    <row r="703" spans="18:24" x14ac:dyDescent="0.15">
      <c r="R703" s="59"/>
      <c r="T703" s="767"/>
      <c r="U703" s="767"/>
      <c r="V703" s="768"/>
      <c r="W703" s="493"/>
      <c r="X703" s="768"/>
    </row>
    <row r="704" spans="18:24" x14ac:dyDescent="0.15">
      <c r="R704" s="59"/>
      <c r="T704" s="748"/>
      <c r="U704" s="748"/>
      <c r="V704" s="493"/>
      <c r="W704" s="768"/>
      <c r="X704" s="768"/>
    </row>
    <row r="705" spans="18:24" x14ac:dyDescent="0.15">
      <c r="R705" s="59"/>
      <c r="T705" s="767"/>
      <c r="U705" s="767"/>
      <c r="V705" s="768"/>
      <c r="W705" s="768"/>
      <c r="X705" s="768"/>
    </row>
    <row r="706" spans="18:24" x14ac:dyDescent="0.15">
      <c r="R706" s="2"/>
      <c r="T706" s="767"/>
      <c r="U706" s="767"/>
      <c r="V706" s="768"/>
      <c r="W706" s="768"/>
      <c r="X706" s="768"/>
    </row>
    <row r="707" spans="18:24" x14ac:dyDescent="0.15">
      <c r="R707" s="59"/>
      <c r="T707" s="748"/>
      <c r="U707" s="748"/>
      <c r="V707" s="493"/>
      <c r="W707" s="768"/>
      <c r="X707" s="768"/>
    </row>
    <row r="708" spans="18:24" x14ac:dyDescent="0.15">
      <c r="R708" s="59"/>
      <c r="W708" s="768"/>
      <c r="X708" s="768"/>
    </row>
    <row r="709" spans="18:24" x14ac:dyDescent="0.15">
      <c r="T709" s="767"/>
      <c r="U709" s="767"/>
      <c r="V709" s="768"/>
      <c r="W709" s="493"/>
      <c r="X709" s="768"/>
    </row>
    <row r="710" spans="18:24" x14ac:dyDescent="0.15">
      <c r="R710" s="59"/>
      <c r="T710" s="748"/>
      <c r="U710" s="748"/>
      <c r="V710" s="493"/>
      <c r="W710" s="768"/>
      <c r="X710" s="768"/>
    </row>
    <row r="711" spans="18:24" x14ac:dyDescent="0.15">
      <c r="T711" s="748"/>
      <c r="U711" s="748"/>
      <c r="V711" s="493"/>
      <c r="W711" s="768"/>
      <c r="X711" s="768"/>
    </row>
    <row r="712" spans="18:24" x14ac:dyDescent="0.15">
      <c r="R712" s="59"/>
      <c r="T712" s="748"/>
      <c r="U712" s="748"/>
      <c r="V712" s="493"/>
      <c r="W712" s="493"/>
      <c r="X712" s="768"/>
    </row>
    <row r="713" spans="18:24" x14ac:dyDescent="0.15">
      <c r="T713" s="748"/>
      <c r="U713" s="748"/>
      <c r="V713" s="493"/>
      <c r="W713" s="768"/>
      <c r="X713" s="768"/>
    </row>
    <row r="714" spans="18:24" x14ac:dyDescent="0.15">
      <c r="T714" s="748"/>
      <c r="U714" s="748"/>
      <c r="V714" s="493"/>
      <c r="W714" s="768"/>
      <c r="X714" s="768"/>
    </row>
    <row r="715" spans="18:24" x14ac:dyDescent="0.15">
      <c r="R715" s="2"/>
      <c r="T715" s="748"/>
      <c r="U715" s="748"/>
      <c r="V715" s="493"/>
      <c r="W715" s="790"/>
      <c r="X715" s="768"/>
    </row>
    <row r="716" spans="18:24" x14ac:dyDescent="0.15">
      <c r="R716" s="61"/>
      <c r="T716" s="20"/>
      <c r="U716" s="20"/>
      <c r="V716" s="838"/>
      <c r="X716" s="768"/>
    </row>
    <row r="717" spans="18:24" x14ac:dyDescent="0.15">
      <c r="R717" s="2"/>
      <c r="T717" s="252"/>
      <c r="U717" s="252"/>
      <c r="V717" s="60"/>
      <c r="W717" s="768"/>
      <c r="X717" s="790"/>
    </row>
    <row r="718" spans="18:24" x14ac:dyDescent="0.15">
      <c r="R718" s="2"/>
      <c r="T718" s="252"/>
      <c r="U718" s="252"/>
      <c r="V718" s="60"/>
      <c r="W718" s="493"/>
      <c r="X718" s="768"/>
    </row>
    <row r="719" spans="18:24" x14ac:dyDescent="0.15">
      <c r="R719" s="2"/>
      <c r="T719" s="252"/>
      <c r="U719" s="252"/>
      <c r="W719" s="493"/>
      <c r="X719" s="768"/>
    </row>
    <row r="720" spans="18:24" x14ac:dyDescent="0.15">
      <c r="R720" s="2"/>
      <c r="T720" s="767"/>
      <c r="U720" s="767"/>
      <c r="V720" s="768"/>
      <c r="W720" s="493"/>
      <c r="X720" s="790"/>
    </row>
    <row r="721" spans="18:24" x14ac:dyDescent="0.15">
      <c r="R721" s="2"/>
      <c r="T721" s="767"/>
      <c r="U721" s="767"/>
      <c r="V721" s="768"/>
      <c r="W721" s="493"/>
      <c r="X721" s="768"/>
    </row>
    <row r="722" spans="18:24" x14ac:dyDescent="0.15">
      <c r="R722" s="61"/>
      <c r="T722" s="748"/>
      <c r="U722" s="748"/>
      <c r="V722" s="493"/>
      <c r="W722" s="493"/>
      <c r="X722" s="768"/>
    </row>
    <row r="723" spans="18:24" x14ac:dyDescent="0.15">
      <c r="R723" s="2"/>
      <c r="T723" s="767"/>
      <c r="U723" s="767"/>
      <c r="V723" s="768"/>
      <c r="W723" s="493"/>
      <c r="X723" s="493"/>
    </row>
    <row r="724" spans="18:24" x14ac:dyDescent="0.15">
      <c r="R724" s="2"/>
      <c r="T724" s="767"/>
      <c r="U724" s="767"/>
      <c r="V724" s="768"/>
      <c r="W724" s="493"/>
    </row>
    <row r="725" spans="18:24" x14ac:dyDescent="0.15">
      <c r="R725" s="61"/>
      <c r="T725" s="748"/>
      <c r="U725" s="748"/>
      <c r="V725" s="493"/>
      <c r="W725" s="839"/>
      <c r="X725" s="768"/>
    </row>
    <row r="726" spans="18:24" x14ac:dyDescent="0.15">
      <c r="R726" s="2"/>
      <c r="T726" s="767"/>
      <c r="U726" s="767"/>
      <c r="V726" s="768"/>
      <c r="W726" s="60"/>
      <c r="X726" s="493"/>
    </row>
    <row r="727" spans="18:24" x14ac:dyDescent="0.15">
      <c r="R727" s="2"/>
      <c r="T727" s="767"/>
      <c r="U727" s="767"/>
      <c r="V727" s="768"/>
      <c r="W727" s="60"/>
      <c r="X727" s="493"/>
    </row>
    <row r="728" spans="18:24" x14ac:dyDescent="0.15">
      <c r="R728" s="61"/>
      <c r="T728" s="748"/>
      <c r="U728" s="748"/>
      <c r="V728" s="493"/>
      <c r="X728" s="493"/>
    </row>
    <row r="729" spans="18:24" x14ac:dyDescent="0.15">
      <c r="R729" s="2"/>
      <c r="T729" s="767"/>
      <c r="U729" s="767"/>
      <c r="V729" s="768"/>
      <c r="W729" s="768"/>
      <c r="X729" s="790"/>
    </row>
    <row r="730" spans="18:24" x14ac:dyDescent="0.15">
      <c r="R730" s="2"/>
      <c r="T730" s="767"/>
      <c r="U730" s="767"/>
      <c r="V730" s="768"/>
      <c r="W730" s="768"/>
      <c r="X730" s="493"/>
    </row>
    <row r="731" spans="18:24" x14ac:dyDescent="0.15">
      <c r="R731" s="61"/>
      <c r="T731" s="748"/>
      <c r="U731" s="748"/>
      <c r="V731" s="493"/>
      <c r="W731" s="493"/>
      <c r="X731" s="493"/>
    </row>
    <row r="732" spans="18:24" x14ac:dyDescent="0.15">
      <c r="R732" s="61"/>
      <c r="T732" s="767"/>
      <c r="U732" s="767"/>
      <c r="V732" s="768"/>
      <c r="W732" s="768"/>
      <c r="X732" s="493"/>
    </row>
    <row r="733" spans="18:24" x14ac:dyDescent="0.15">
      <c r="R733" s="59"/>
      <c r="T733" s="767"/>
      <c r="U733" s="767"/>
      <c r="V733" s="768"/>
      <c r="W733" s="768"/>
      <c r="X733" s="493"/>
    </row>
    <row r="734" spans="18:24" x14ac:dyDescent="0.15">
      <c r="R734" s="61"/>
      <c r="T734" s="748"/>
      <c r="U734" s="748"/>
      <c r="V734" s="493"/>
      <c r="W734" s="493"/>
      <c r="X734" s="839"/>
    </row>
    <row r="735" spans="18:24" x14ac:dyDescent="0.15">
      <c r="R735" s="2"/>
      <c r="T735" s="767"/>
      <c r="U735" s="767"/>
      <c r="V735" s="768"/>
      <c r="W735" s="768"/>
      <c r="X735" s="60"/>
    </row>
    <row r="736" spans="18:24" x14ac:dyDescent="0.15">
      <c r="R736" s="2"/>
      <c r="T736" s="767"/>
      <c r="U736" s="767"/>
      <c r="V736" s="768"/>
      <c r="W736" s="768"/>
      <c r="X736" s="60"/>
    </row>
    <row r="737" spans="18:24" x14ac:dyDescent="0.15">
      <c r="R737" s="2"/>
      <c r="T737" s="748"/>
      <c r="U737" s="748"/>
      <c r="V737" s="493"/>
      <c r="W737" s="493"/>
    </row>
    <row r="738" spans="18:24" x14ac:dyDescent="0.15">
      <c r="R738" s="2"/>
      <c r="T738" s="767"/>
      <c r="U738" s="767"/>
      <c r="V738" s="768"/>
      <c r="W738" s="768"/>
      <c r="X738" s="768"/>
    </row>
    <row r="739" spans="18:24" x14ac:dyDescent="0.15">
      <c r="R739" s="2"/>
      <c r="T739" s="788"/>
      <c r="V739" s="790"/>
      <c r="W739" s="768"/>
      <c r="X739" s="768"/>
    </row>
    <row r="740" spans="18:24" x14ac:dyDescent="0.15">
      <c r="T740" s="748"/>
      <c r="U740" s="748"/>
      <c r="V740" s="493"/>
      <c r="W740" s="493"/>
      <c r="X740" s="493"/>
    </row>
    <row r="741" spans="18:24" x14ac:dyDescent="0.15">
      <c r="R741" s="2"/>
      <c r="T741" s="748"/>
      <c r="U741" s="748"/>
      <c r="V741" s="493"/>
      <c r="W741" s="768"/>
      <c r="X741" s="768"/>
    </row>
    <row r="742" spans="18:24" x14ac:dyDescent="0.15">
      <c r="R742" s="59"/>
      <c r="T742" s="748"/>
      <c r="U742" s="748"/>
      <c r="V742" s="493"/>
      <c r="W742" s="768"/>
      <c r="X742" s="768"/>
    </row>
    <row r="743" spans="18:24" x14ac:dyDescent="0.15">
      <c r="R743" s="61"/>
      <c r="T743" s="748"/>
      <c r="U743" s="748"/>
      <c r="V743" s="493"/>
      <c r="W743" s="493"/>
      <c r="X743" s="493"/>
    </row>
    <row r="744" spans="18:24" x14ac:dyDescent="0.15">
      <c r="R744" s="2"/>
      <c r="T744" s="788"/>
      <c r="V744" s="790"/>
      <c r="W744" s="768"/>
      <c r="X744" s="768"/>
    </row>
    <row r="745" spans="18:24" x14ac:dyDescent="0.15">
      <c r="T745" s="767"/>
      <c r="U745" s="767"/>
      <c r="V745" s="768"/>
      <c r="W745" s="768"/>
      <c r="X745" s="768"/>
    </row>
    <row r="746" spans="18:24" x14ac:dyDescent="0.15">
      <c r="R746" s="61"/>
      <c r="T746" s="748"/>
      <c r="U746" s="748"/>
      <c r="V746" s="493"/>
      <c r="W746" s="493"/>
      <c r="X746" s="493"/>
    </row>
    <row r="747" spans="18:24" x14ac:dyDescent="0.15">
      <c r="R747" s="59"/>
      <c r="T747" s="788"/>
      <c r="V747" s="790"/>
      <c r="W747" s="768"/>
      <c r="X747" s="768"/>
    </row>
    <row r="748" spans="18:24" x14ac:dyDescent="0.15">
      <c r="R748" s="59"/>
      <c r="T748" s="767"/>
      <c r="U748" s="767"/>
      <c r="V748" s="768"/>
      <c r="W748" s="790"/>
      <c r="X748" s="768"/>
    </row>
    <row r="749" spans="18:24" x14ac:dyDescent="0.15">
      <c r="R749" s="59"/>
      <c r="T749" s="748"/>
      <c r="U749" s="748"/>
      <c r="V749" s="493"/>
      <c r="W749" s="493"/>
      <c r="X749" s="493"/>
    </row>
    <row r="750" spans="18:24" x14ac:dyDescent="0.15">
      <c r="R750" s="2"/>
      <c r="T750" s="788"/>
      <c r="V750" s="790"/>
      <c r="W750" s="493"/>
      <c r="X750" s="768"/>
    </row>
    <row r="751" spans="18:24" x14ac:dyDescent="0.15">
      <c r="R751" s="61"/>
      <c r="T751" s="767"/>
      <c r="U751" s="767"/>
      <c r="V751" s="768"/>
      <c r="W751" s="493"/>
      <c r="X751" s="768"/>
    </row>
    <row r="752" spans="18:24" x14ac:dyDescent="0.15">
      <c r="R752" s="61"/>
      <c r="W752" s="493"/>
      <c r="X752" s="493"/>
    </row>
    <row r="753" spans="18:24" x14ac:dyDescent="0.15">
      <c r="R753" s="61"/>
      <c r="T753" s="788"/>
      <c r="V753" s="790"/>
      <c r="W753" s="790"/>
      <c r="X753" s="768"/>
    </row>
    <row r="754" spans="18:24" x14ac:dyDescent="0.15">
      <c r="R754" s="61"/>
      <c r="T754" s="767"/>
      <c r="U754" s="767"/>
      <c r="V754" s="768"/>
      <c r="W754" s="768"/>
      <c r="X754" s="768"/>
    </row>
    <row r="755" spans="18:24" x14ac:dyDescent="0.15">
      <c r="R755" s="61"/>
      <c r="W755" s="493"/>
      <c r="X755" s="493"/>
    </row>
    <row r="756" spans="18:24" x14ac:dyDescent="0.15">
      <c r="R756" s="61"/>
      <c r="T756" s="767"/>
      <c r="U756" s="767"/>
      <c r="V756" s="768"/>
      <c r="W756" s="790"/>
      <c r="X756" s="768"/>
    </row>
    <row r="757" spans="18:24" x14ac:dyDescent="0.15">
      <c r="R757" s="61"/>
      <c r="T757" s="748"/>
      <c r="U757" s="748"/>
      <c r="V757" s="493"/>
      <c r="W757" s="768"/>
      <c r="X757" s="790"/>
    </row>
    <row r="758" spans="18:24" x14ac:dyDescent="0.15">
      <c r="R758" s="61"/>
      <c r="T758" s="767"/>
      <c r="U758" s="767"/>
      <c r="V758" s="768"/>
      <c r="W758" s="493"/>
      <c r="X758" s="493"/>
    </row>
    <row r="759" spans="18:24" x14ac:dyDescent="0.15">
      <c r="R759" s="61"/>
      <c r="T759" s="767"/>
      <c r="U759" s="767"/>
      <c r="V759" s="768"/>
      <c r="W759" s="790"/>
      <c r="X759" s="493"/>
    </row>
    <row r="760" spans="18:24" x14ac:dyDescent="0.15">
      <c r="R760" s="61"/>
      <c r="T760" s="252"/>
      <c r="U760" s="252"/>
      <c r="V760" s="60"/>
      <c r="W760" s="768"/>
      <c r="X760" s="493"/>
    </row>
    <row r="761" spans="18:24" x14ac:dyDescent="0.15">
      <c r="R761" s="61"/>
      <c r="T761" s="252"/>
      <c r="U761" s="252"/>
      <c r="V761" s="60"/>
      <c r="X761" s="493"/>
    </row>
    <row r="762" spans="18:24" x14ac:dyDescent="0.15">
      <c r="R762" s="61"/>
      <c r="T762" s="252"/>
      <c r="U762" s="252"/>
      <c r="V762" s="60"/>
      <c r="W762" s="790"/>
      <c r="X762" s="790"/>
    </row>
    <row r="763" spans="18:24" x14ac:dyDescent="0.15">
      <c r="R763" s="61"/>
      <c r="T763" s="252"/>
      <c r="U763" s="252"/>
      <c r="W763" s="768"/>
      <c r="X763" s="768"/>
    </row>
    <row r="764" spans="18:24" x14ac:dyDescent="0.15">
      <c r="R764" s="61"/>
      <c r="T764" s="252"/>
      <c r="U764" s="252"/>
      <c r="X764" s="493"/>
    </row>
    <row r="765" spans="18:24" x14ac:dyDescent="0.15">
      <c r="R765" s="61"/>
      <c r="T765" s="252"/>
      <c r="U765" s="252"/>
      <c r="W765" s="790"/>
      <c r="X765" s="790"/>
    </row>
    <row r="766" spans="18:24" x14ac:dyDescent="0.15">
      <c r="R766" s="61"/>
      <c r="T766" s="252"/>
      <c r="U766" s="252"/>
      <c r="W766" s="768"/>
      <c r="X766" s="768"/>
    </row>
    <row r="767" spans="18:24" x14ac:dyDescent="0.15">
      <c r="R767" s="61"/>
      <c r="T767" s="252"/>
      <c r="U767" s="252"/>
      <c r="W767" s="493"/>
      <c r="X767" s="493"/>
    </row>
    <row r="768" spans="18:24" x14ac:dyDescent="0.15">
      <c r="R768" s="59"/>
      <c r="T768" s="252"/>
      <c r="U768" s="252"/>
      <c r="W768" s="768"/>
      <c r="X768" s="790"/>
    </row>
    <row r="769" spans="18:24" x14ac:dyDescent="0.15">
      <c r="R769" s="61"/>
      <c r="T769" s="252"/>
      <c r="U769" s="252"/>
      <c r="W769" s="768"/>
      <c r="X769" s="768"/>
    </row>
    <row r="770" spans="18:24" x14ac:dyDescent="0.15">
      <c r="R770" s="61"/>
      <c r="T770" s="252"/>
      <c r="U770" s="252"/>
      <c r="W770" s="60"/>
    </row>
    <row r="771" spans="18:24" x14ac:dyDescent="0.15">
      <c r="R771" s="61"/>
      <c r="T771" s="252"/>
      <c r="U771" s="252"/>
      <c r="W771" s="60"/>
      <c r="X771" s="790"/>
    </row>
    <row r="772" spans="18:24" x14ac:dyDescent="0.15">
      <c r="R772" s="61"/>
      <c r="T772" s="252"/>
      <c r="U772" s="252"/>
      <c r="W772" s="60"/>
      <c r="X772" s="768"/>
    </row>
    <row r="773" spans="18:24" x14ac:dyDescent="0.15">
      <c r="R773" s="61"/>
      <c r="T773" s="252"/>
      <c r="U773" s="252"/>
    </row>
    <row r="774" spans="18:24" x14ac:dyDescent="0.15">
      <c r="R774" s="61"/>
      <c r="T774" s="252"/>
      <c r="U774" s="252"/>
      <c r="X774" s="790"/>
    </row>
    <row r="775" spans="18:24" x14ac:dyDescent="0.15">
      <c r="R775" s="61"/>
      <c r="T775" s="252"/>
      <c r="U775" s="252"/>
      <c r="X775" s="790"/>
    </row>
    <row r="776" spans="18:24" x14ac:dyDescent="0.15">
      <c r="R776" s="61"/>
      <c r="T776" s="252"/>
      <c r="U776" s="252"/>
      <c r="X776" s="768"/>
    </row>
    <row r="777" spans="18:24" x14ac:dyDescent="0.15">
      <c r="T777" s="252"/>
      <c r="U777" s="252"/>
      <c r="X777" s="493"/>
    </row>
    <row r="778" spans="18:24" x14ac:dyDescent="0.15">
      <c r="R778" s="59"/>
      <c r="T778" s="252"/>
      <c r="U778" s="252"/>
      <c r="X778" s="768"/>
    </row>
    <row r="779" spans="18:24" x14ac:dyDescent="0.15">
      <c r="R779" s="61"/>
      <c r="T779" s="252"/>
      <c r="U779" s="252"/>
      <c r="X779" s="768"/>
    </row>
    <row r="780" spans="18:24" x14ac:dyDescent="0.15">
      <c r="R780" s="59"/>
      <c r="T780" s="252"/>
      <c r="U780" s="252"/>
      <c r="X780" s="60"/>
    </row>
    <row r="781" spans="18:24" x14ac:dyDescent="0.15">
      <c r="R781" s="59"/>
      <c r="T781" s="252"/>
      <c r="U781" s="252"/>
      <c r="X781" s="60"/>
    </row>
    <row r="782" spans="18:24" x14ac:dyDescent="0.15">
      <c r="R782" s="2"/>
      <c r="T782" s="788"/>
      <c r="V782" s="790"/>
      <c r="X782" s="60"/>
    </row>
    <row r="783" spans="18:24" x14ac:dyDescent="0.15">
      <c r="R783" s="59"/>
      <c r="T783" s="767"/>
      <c r="U783" s="767"/>
      <c r="V783" s="768"/>
    </row>
    <row r="784" spans="18:24" x14ac:dyDescent="0.15">
      <c r="T784" s="748"/>
      <c r="U784" s="748"/>
      <c r="V784" s="493"/>
    </row>
    <row r="785" spans="18:23" x14ac:dyDescent="0.15">
      <c r="R785" s="61"/>
      <c r="T785" s="767"/>
      <c r="U785" s="767"/>
      <c r="V785" s="768"/>
    </row>
    <row r="786" spans="18:23" x14ac:dyDescent="0.15">
      <c r="R786" s="59"/>
      <c r="T786" s="767"/>
      <c r="U786" s="767"/>
      <c r="V786" s="768"/>
    </row>
    <row r="787" spans="18:23" x14ac:dyDescent="0.15">
      <c r="R787" s="59"/>
      <c r="T787" s="748"/>
      <c r="U787" s="748"/>
      <c r="V787" s="493"/>
    </row>
    <row r="788" spans="18:23" x14ac:dyDescent="0.15">
      <c r="R788" s="59"/>
      <c r="T788" s="767"/>
      <c r="U788" s="767"/>
    </row>
    <row r="789" spans="18:23" x14ac:dyDescent="0.15">
      <c r="R789" s="59"/>
      <c r="T789" s="767"/>
      <c r="U789" s="767"/>
      <c r="V789" s="768"/>
    </row>
    <row r="790" spans="18:23" x14ac:dyDescent="0.15">
      <c r="R790" s="59"/>
    </row>
    <row r="791" spans="18:23" x14ac:dyDescent="0.15">
      <c r="R791" s="2"/>
      <c r="T791" s="788"/>
      <c r="V791" s="790"/>
    </row>
    <row r="792" spans="18:23" x14ac:dyDescent="0.15">
      <c r="R792" s="59"/>
      <c r="T792" s="767"/>
      <c r="U792" s="767"/>
      <c r="V792" s="768"/>
      <c r="W792" s="790"/>
    </row>
    <row r="793" spans="18:23" x14ac:dyDescent="0.15">
      <c r="R793" s="59"/>
      <c r="T793" s="788"/>
      <c r="V793" s="790"/>
      <c r="W793" s="768"/>
    </row>
    <row r="794" spans="18:23" x14ac:dyDescent="0.15">
      <c r="R794" s="2"/>
      <c r="T794" s="788"/>
      <c r="V794" s="790"/>
      <c r="W794" s="493"/>
    </row>
    <row r="795" spans="18:23" x14ac:dyDescent="0.15">
      <c r="R795" s="59"/>
      <c r="T795" s="788"/>
      <c r="V795" s="790"/>
      <c r="W795" s="768"/>
    </row>
    <row r="796" spans="18:23" x14ac:dyDescent="0.15">
      <c r="R796" s="59"/>
      <c r="T796" s="788"/>
      <c r="V796" s="790"/>
      <c r="W796" s="768"/>
    </row>
    <row r="797" spans="18:23" x14ac:dyDescent="0.15">
      <c r="R797" s="61"/>
      <c r="T797" s="788"/>
      <c r="V797" s="790"/>
      <c r="W797" s="493"/>
    </row>
    <row r="798" spans="18:23" x14ac:dyDescent="0.15">
      <c r="R798" s="59"/>
      <c r="T798" s="788"/>
      <c r="V798" s="790"/>
    </row>
    <row r="799" spans="18:23" x14ac:dyDescent="0.15">
      <c r="R799" s="59"/>
      <c r="T799" s="788"/>
      <c r="V799" s="790"/>
      <c r="W799" s="768"/>
    </row>
    <row r="800" spans="18:23" x14ac:dyDescent="0.15">
      <c r="R800" s="2"/>
      <c r="T800" s="788"/>
      <c r="V800" s="790"/>
    </row>
    <row r="801" spans="18:24" x14ac:dyDescent="0.15">
      <c r="R801" s="59"/>
      <c r="T801" s="788"/>
      <c r="V801" s="60"/>
      <c r="W801" s="790"/>
    </row>
    <row r="802" spans="18:24" x14ac:dyDescent="0.15">
      <c r="R802" s="59"/>
      <c r="T802" s="788"/>
      <c r="V802" s="60"/>
      <c r="W802" s="768"/>
      <c r="X802" s="790"/>
    </row>
    <row r="803" spans="18:24" x14ac:dyDescent="0.15">
      <c r="R803" s="2"/>
      <c r="T803" s="252"/>
      <c r="U803" s="252"/>
      <c r="W803" s="790"/>
      <c r="X803" s="768"/>
    </row>
    <row r="804" spans="18:24" x14ac:dyDescent="0.15">
      <c r="R804" s="2"/>
      <c r="T804" s="774"/>
      <c r="U804" s="774"/>
      <c r="V804" s="840"/>
      <c r="W804" s="790"/>
      <c r="X804" s="493"/>
    </row>
    <row r="805" spans="18:24" x14ac:dyDescent="0.15">
      <c r="R805" s="2"/>
      <c r="T805" s="788"/>
      <c r="V805" s="60"/>
      <c r="W805" s="790"/>
      <c r="X805" s="768"/>
    </row>
    <row r="806" spans="18:24" x14ac:dyDescent="0.15">
      <c r="R806" s="2"/>
      <c r="T806" s="252"/>
      <c r="U806" s="252"/>
      <c r="W806" s="790"/>
      <c r="X806" s="768"/>
    </row>
    <row r="807" spans="18:24" x14ac:dyDescent="0.15">
      <c r="R807" s="2"/>
      <c r="T807" s="774"/>
      <c r="U807" s="774"/>
      <c r="V807" s="840"/>
      <c r="W807" s="790"/>
      <c r="X807" s="493"/>
    </row>
    <row r="808" spans="18:24" x14ac:dyDescent="0.15">
      <c r="R808" s="2"/>
      <c r="T808" s="788"/>
      <c r="V808" s="60"/>
      <c r="W808" s="790"/>
    </row>
    <row r="809" spans="18:24" x14ac:dyDescent="0.15">
      <c r="T809" s="252"/>
      <c r="U809" s="252"/>
      <c r="W809" s="790"/>
      <c r="X809" s="768"/>
    </row>
    <row r="810" spans="18:24" x14ac:dyDescent="0.15">
      <c r="R810" s="2"/>
      <c r="W810" s="790"/>
    </row>
    <row r="811" spans="18:24" x14ac:dyDescent="0.15">
      <c r="R811" s="59"/>
      <c r="T811" s="771"/>
      <c r="U811" s="771"/>
      <c r="V811" s="841"/>
      <c r="W811" s="60"/>
      <c r="X811" s="790"/>
    </row>
    <row r="812" spans="18:24" x14ac:dyDescent="0.15">
      <c r="R812" s="59"/>
      <c r="T812" s="771"/>
      <c r="U812" s="771"/>
      <c r="V812" s="841"/>
      <c r="W812" s="60"/>
      <c r="X812" s="768"/>
    </row>
    <row r="813" spans="18:24" x14ac:dyDescent="0.15">
      <c r="R813" s="2"/>
      <c r="T813" s="771"/>
      <c r="U813" s="771"/>
      <c r="V813" s="841"/>
      <c r="X813" s="790"/>
    </row>
    <row r="814" spans="18:24" x14ac:dyDescent="0.15">
      <c r="X814" s="790"/>
    </row>
    <row r="815" spans="18:24" x14ac:dyDescent="0.15">
      <c r="R815" s="59"/>
      <c r="W815" s="840"/>
      <c r="X815" s="790"/>
    </row>
    <row r="816" spans="18:24" x14ac:dyDescent="0.15">
      <c r="R816" s="59"/>
      <c r="W816" s="60"/>
      <c r="X816" s="790"/>
    </row>
    <row r="817" spans="18:24" x14ac:dyDescent="0.15">
      <c r="R817" s="59"/>
      <c r="X817" s="790"/>
    </row>
    <row r="818" spans="18:24" x14ac:dyDescent="0.15">
      <c r="R818" s="59"/>
      <c r="W818" s="840"/>
      <c r="X818" s="790"/>
    </row>
    <row r="819" spans="18:24" x14ac:dyDescent="0.15">
      <c r="R819" s="2"/>
      <c r="W819" s="60"/>
      <c r="X819" s="790"/>
    </row>
    <row r="820" spans="18:24" x14ac:dyDescent="0.15">
      <c r="X820" s="790"/>
    </row>
    <row r="821" spans="18:24" x14ac:dyDescent="0.15">
      <c r="R821" s="59"/>
      <c r="X821" s="60"/>
    </row>
    <row r="822" spans="18:24" x14ac:dyDescent="0.15">
      <c r="W822" s="841"/>
      <c r="X822" s="60"/>
    </row>
    <row r="823" spans="18:24" x14ac:dyDescent="0.15">
      <c r="W823" s="841"/>
    </row>
    <row r="824" spans="18:24" x14ac:dyDescent="0.15">
      <c r="W824" s="841"/>
      <c r="X824" s="60"/>
    </row>
    <row r="826" spans="18:24" x14ac:dyDescent="0.15">
      <c r="R826" s="2"/>
      <c r="X826" s="840"/>
    </row>
    <row r="827" spans="18:24" x14ac:dyDescent="0.15">
      <c r="R827" s="2"/>
      <c r="X827" s="60"/>
    </row>
    <row r="828" spans="18:24" x14ac:dyDescent="0.15">
      <c r="R828" s="2"/>
    </row>
    <row r="829" spans="18:24" x14ac:dyDescent="0.15">
      <c r="R829" s="2"/>
      <c r="X829" s="840"/>
    </row>
    <row r="830" spans="18:24" x14ac:dyDescent="0.15">
      <c r="R830" s="2"/>
      <c r="X830" s="60"/>
    </row>
    <row r="832" spans="18:24" x14ac:dyDescent="0.15">
      <c r="R832" s="2"/>
    </row>
    <row r="833" spans="18:24" x14ac:dyDescent="0.15">
      <c r="R833" s="2"/>
      <c r="X833" s="841"/>
    </row>
    <row r="834" spans="18:24" x14ac:dyDescent="0.15">
      <c r="R834" s="61"/>
      <c r="X834" s="841"/>
    </row>
    <row r="835" spans="18:24" x14ac:dyDescent="0.15">
      <c r="R835" s="2"/>
      <c r="T835" s="788"/>
      <c r="V835" s="60"/>
      <c r="X835" s="841"/>
    </row>
    <row r="837" spans="18:24" x14ac:dyDescent="0.15">
      <c r="R837" s="2"/>
    </row>
    <row r="838" spans="18:24" x14ac:dyDescent="0.15">
      <c r="R838" s="2"/>
    </row>
    <row r="839" spans="18:24" x14ac:dyDescent="0.15">
      <c r="R839" s="2"/>
    </row>
    <row r="840" spans="18:24" x14ac:dyDescent="0.15">
      <c r="R840" s="2"/>
    </row>
    <row r="841" spans="18:24" x14ac:dyDescent="0.15">
      <c r="R841" s="2"/>
    </row>
    <row r="842" spans="18:24" x14ac:dyDescent="0.15">
      <c r="R842" s="61"/>
    </row>
    <row r="843" spans="18:24" x14ac:dyDescent="0.15">
      <c r="R843" s="2"/>
    </row>
    <row r="844" spans="18:24" x14ac:dyDescent="0.15">
      <c r="R844" s="2"/>
      <c r="T844" s="788"/>
      <c r="V844" s="60"/>
    </row>
    <row r="845" spans="18:24" x14ac:dyDescent="0.15">
      <c r="R845" s="2"/>
      <c r="T845" s="788"/>
      <c r="V845" s="60"/>
    </row>
    <row r="846" spans="18:24" x14ac:dyDescent="0.15">
      <c r="R846" s="2"/>
      <c r="T846" s="788"/>
      <c r="V846" s="60"/>
      <c r="W846" s="60"/>
    </row>
    <row r="847" spans="18:24" x14ac:dyDescent="0.15">
      <c r="R847" s="2"/>
      <c r="T847" s="788"/>
    </row>
    <row r="848" spans="18:24" x14ac:dyDescent="0.15">
      <c r="R848" s="2"/>
      <c r="T848" s="788"/>
      <c r="V848" s="60"/>
    </row>
    <row r="849" spans="18:24" x14ac:dyDescent="0.15">
      <c r="R849" s="61"/>
      <c r="T849" s="788"/>
      <c r="V849" s="60"/>
    </row>
    <row r="850" spans="18:24" x14ac:dyDescent="0.15">
      <c r="R850" s="59"/>
      <c r="T850" s="788"/>
      <c r="V850" s="60"/>
    </row>
    <row r="851" spans="18:24" x14ac:dyDescent="0.15">
      <c r="R851" s="59"/>
      <c r="T851" s="788"/>
      <c r="V851" s="60"/>
    </row>
    <row r="852" spans="18:24" x14ac:dyDescent="0.15">
      <c r="T852" s="788"/>
      <c r="V852" s="60"/>
    </row>
    <row r="853" spans="18:24" x14ac:dyDescent="0.15">
      <c r="R853" s="2"/>
      <c r="T853" s="788"/>
      <c r="V853" s="60"/>
    </row>
    <row r="854" spans="18:24" x14ac:dyDescent="0.15">
      <c r="R854" s="2"/>
    </row>
    <row r="855" spans="18:24" x14ac:dyDescent="0.15">
      <c r="R855" s="2"/>
      <c r="W855" s="60"/>
    </row>
    <row r="856" spans="18:24" x14ac:dyDescent="0.15">
      <c r="R856" s="2"/>
      <c r="W856" s="60"/>
    </row>
    <row r="857" spans="18:24" x14ac:dyDescent="0.15">
      <c r="R857" s="2"/>
      <c r="W857" s="60"/>
      <c r="X857" s="60"/>
    </row>
    <row r="858" spans="18:24" x14ac:dyDescent="0.15">
      <c r="R858" s="2"/>
    </row>
    <row r="859" spans="18:24" x14ac:dyDescent="0.15">
      <c r="W859" s="60"/>
    </row>
    <row r="860" spans="18:24" x14ac:dyDescent="0.15">
      <c r="R860" s="59"/>
      <c r="W860" s="60"/>
    </row>
    <row r="861" spans="18:24" x14ac:dyDescent="0.15">
      <c r="R861" s="61"/>
      <c r="W861" s="60"/>
    </row>
    <row r="862" spans="18:24" x14ac:dyDescent="0.15">
      <c r="R862" s="2"/>
      <c r="W862" s="60"/>
    </row>
    <row r="863" spans="18:24" x14ac:dyDescent="0.15">
      <c r="R863" s="59"/>
      <c r="W863" s="60"/>
    </row>
    <row r="864" spans="18:24" x14ac:dyDescent="0.15">
      <c r="T864" s="252"/>
      <c r="U864" s="252"/>
      <c r="W864" s="60"/>
    </row>
    <row r="865" spans="18:24" x14ac:dyDescent="0.15">
      <c r="R865" s="59"/>
      <c r="T865" s="252"/>
      <c r="U865" s="252"/>
    </row>
    <row r="866" spans="18:24" x14ac:dyDescent="0.15">
      <c r="R866" s="59"/>
      <c r="T866" s="252"/>
      <c r="U866" s="252"/>
      <c r="X866" s="60"/>
    </row>
    <row r="867" spans="18:24" x14ac:dyDescent="0.15">
      <c r="R867" s="59"/>
      <c r="T867" s="252"/>
      <c r="U867" s="252"/>
      <c r="X867" s="60"/>
    </row>
    <row r="868" spans="18:24" x14ac:dyDescent="0.15">
      <c r="T868" s="252"/>
      <c r="U868" s="252"/>
      <c r="X868" s="60"/>
    </row>
    <row r="869" spans="18:24" x14ac:dyDescent="0.15">
      <c r="R869" s="59"/>
      <c r="T869" s="774"/>
      <c r="U869" s="774"/>
      <c r="V869" s="840"/>
    </row>
    <row r="870" spans="18:24" x14ac:dyDescent="0.15">
      <c r="R870" s="59"/>
      <c r="T870" s="252"/>
      <c r="U870" s="252"/>
      <c r="X870" s="60"/>
    </row>
    <row r="871" spans="18:24" x14ac:dyDescent="0.15">
      <c r="R871" s="59"/>
      <c r="T871" s="252"/>
      <c r="U871" s="252"/>
      <c r="X871" s="60"/>
    </row>
    <row r="872" spans="18:24" x14ac:dyDescent="0.15">
      <c r="R872" s="59"/>
      <c r="T872" s="774"/>
      <c r="U872" s="774"/>
      <c r="V872" s="840"/>
      <c r="X872" s="60"/>
    </row>
    <row r="873" spans="18:24" x14ac:dyDescent="0.15">
      <c r="R873" s="59"/>
      <c r="X873" s="60"/>
    </row>
    <row r="874" spans="18:24" x14ac:dyDescent="0.15">
      <c r="T874" s="252"/>
      <c r="U874" s="252"/>
      <c r="X874" s="60"/>
    </row>
    <row r="875" spans="18:24" x14ac:dyDescent="0.15">
      <c r="T875" s="774"/>
      <c r="U875" s="774"/>
      <c r="V875" s="840"/>
      <c r="X875" s="60"/>
    </row>
    <row r="876" spans="18:24" x14ac:dyDescent="0.15">
      <c r="T876" s="252"/>
      <c r="U876" s="252"/>
    </row>
    <row r="877" spans="18:24" x14ac:dyDescent="0.15">
      <c r="T877" s="252"/>
      <c r="U877" s="252"/>
    </row>
    <row r="878" spans="18:24" x14ac:dyDescent="0.15">
      <c r="R878" s="59"/>
      <c r="T878" s="252"/>
      <c r="U878" s="252"/>
      <c r="V878" s="60"/>
    </row>
    <row r="879" spans="18:24" x14ac:dyDescent="0.15">
      <c r="R879" s="61"/>
      <c r="T879" s="252"/>
      <c r="U879" s="252"/>
      <c r="V879" s="60"/>
    </row>
    <row r="880" spans="18:24" x14ac:dyDescent="0.15">
      <c r="R880" s="59"/>
      <c r="T880" s="252"/>
      <c r="U880" s="252"/>
      <c r="V880" s="60"/>
    </row>
    <row r="881" spans="18:24" x14ac:dyDescent="0.15">
      <c r="R881" s="59"/>
      <c r="W881" s="840"/>
    </row>
    <row r="882" spans="18:24" x14ac:dyDescent="0.15">
      <c r="R882" s="59"/>
      <c r="T882" s="252"/>
      <c r="U882" s="252"/>
      <c r="W882" s="60"/>
    </row>
    <row r="883" spans="18:24" x14ac:dyDescent="0.15">
      <c r="R883" s="59"/>
      <c r="T883" s="252"/>
      <c r="U883" s="252"/>
    </row>
    <row r="884" spans="18:24" x14ac:dyDescent="0.15">
      <c r="R884" s="59"/>
      <c r="T884" s="774"/>
      <c r="U884" s="774"/>
      <c r="V884" s="840"/>
      <c r="W884" s="840"/>
    </row>
    <row r="885" spans="18:24" x14ac:dyDescent="0.15">
      <c r="R885" s="61"/>
      <c r="T885" s="252"/>
      <c r="U885" s="252"/>
    </row>
    <row r="886" spans="18:24" x14ac:dyDescent="0.15">
      <c r="R886" s="59"/>
      <c r="T886" s="252"/>
      <c r="U886" s="252"/>
    </row>
    <row r="887" spans="18:24" x14ac:dyDescent="0.15">
      <c r="R887" s="59"/>
      <c r="T887" s="774"/>
      <c r="U887" s="774"/>
      <c r="V887" s="840"/>
      <c r="W887" s="840"/>
    </row>
    <row r="888" spans="18:24" x14ac:dyDescent="0.15">
      <c r="R888" s="59"/>
      <c r="T888" s="252"/>
      <c r="U888" s="252"/>
    </row>
    <row r="889" spans="18:24" x14ac:dyDescent="0.15">
      <c r="R889" s="59"/>
      <c r="T889" s="252"/>
      <c r="U889" s="252"/>
    </row>
    <row r="890" spans="18:24" x14ac:dyDescent="0.15">
      <c r="R890" s="59"/>
      <c r="T890" s="252"/>
      <c r="U890" s="252"/>
      <c r="W890" s="60"/>
    </row>
    <row r="891" spans="18:24" x14ac:dyDescent="0.15">
      <c r="R891" s="59"/>
      <c r="T891" s="252"/>
      <c r="U891" s="252"/>
      <c r="W891" s="60"/>
    </row>
    <row r="892" spans="18:24" x14ac:dyDescent="0.15">
      <c r="R892" s="59"/>
      <c r="T892" s="252"/>
      <c r="U892" s="252"/>
      <c r="W892" s="60"/>
    </row>
    <row r="893" spans="18:24" x14ac:dyDescent="0.15">
      <c r="R893" s="59"/>
      <c r="T893" s="252"/>
      <c r="U893" s="252"/>
      <c r="X893" s="840"/>
    </row>
    <row r="894" spans="18:24" x14ac:dyDescent="0.15">
      <c r="R894" s="61"/>
      <c r="T894" s="252"/>
      <c r="U894" s="252"/>
    </row>
    <row r="895" spans="18:24" x14ac:dyDescent="0.15">
      <c r="T895" s="252"/>
      <c r="U895" s="252"/>
    </row>
    <row r="896" spans="18:24" x14ac:dyDescent="0.15">
      <c r="R896" s="59"/>
      <c r="T896" s="252"/>
      <c r="U896" s="252"/>
      <c r="W896" s="840"/>
      <c r="X896" s="840"/>
    </row>
    <row r="897" spans="18:24" x14ac:dyDescent="0.15">
      <c r="R897" s="59"/>
      <c r="T897" s="252"/>
      <c r="U897" s="252"/>
    </row>
    <row r="898" spans="18:24" x14ac:dyDescent="0.15">
      <c r="R898" s="59"/>
      <c r="T898" s="252"/>
      <c r="U898" s="252"/>
    </row>
    <row r="899" spans="18:24" x14ac:dyDescent="0.15">
      <c r="R899" s="59"/>
      <c r="T899" s="252"/>
      <c r="U899" s="252"/>
      <c r="W899" s="840"/>
      <c r="X899" s="840"/>
    </row>
    <row r="900" spans="18:24" x14ac:dyDescent="0.15">
      <c r="R900" s="59"/>
    </row>
    <row r="901" spans="18:24" x14ac:dyDescent="0.15">
      <c r="R901" s="2"/>
      <c r="T901" s="774"/>
      <c r="U901" s="774"/>
      <c r="V901" s="840"/>
    </row>
    <row r="902" spans="18:24" x14ac:dyDescent="0.15">
      <c r="R902" s="2"/>
      <c r="T902" s="774"/>
      <c r="U902" s="774"/>
      <c r="V902" s="840"/>
      <c r="X902" s="60"/>
    </row>
    <row r="903" spans="18:24" x14ac:dyDescent="0.15">
      <c r="R903" s="2"/>
      <c r="T903" s="774"/>
      <c r="U903" s="774"/>
      <c r="V903" s="840"/>
      <c r="X903" s="60"/>
    </row>
    <row r="904" spans="18:24" x14ac:dyDescent="0.15">
      <c r="R904" s="2"/>
      <c r="T904" s="774"/>
      <c r="U904" s="774"/>
      <c r="V904" s="840"/>
      <c r="X904" s="60"/>
    </row>
    <row r="905" spans="18:24" x14ac:dyDescent="0.15">
      <c r="R905" s="59"/>
      <c r="T905" s="774"/>
      <c r="U905" s="774"/>
      <c r="V905" s="840"/>
    </row>
    <row r="906" spans="18:24" x14ac:dyDescent="0.15">
      <c r="R906" s="61"/>
    </row>
    <row r="907" spans="18:24" x14ac:dyDescent="0.15">
      <c r="R907" s="2"/>
      <c r="T907" s="252"/>
      <c r="U907" s="252"/>
    </row>
    <row r="908" spans="18:24" x14ac:dyDescent="0.15">
      <c r="R908" s="59"/>
      <c r="T908" s="252"/>
      <c r="U908" s="252"/>
      <c r="X908" s="840"/>
    </row>
    <row r="909" spans="18:24" x14ac:dyDescent="0.15">
      <c r="R909" s="59"/>
    </row>
    <row r="910" spans="18:24" x14ac:dyDescent="0.15">
      <c r="R910" s="59"/>
    </row>
    <row r="911" spans="18:24" x14ac:dyDescent="0.15">
      <c r="R911" s="59"/>
      <c r="X911" s="840"/>
    </row>
    <row r="912" spans="18:24" x14ac:dyDescent="0.15">
      <c r="R912" s="59"/>
    </row>
    <row r="913" spans="18:24" x14ac:dyDescent="0.15">
      <c r="R913" s="2"/>
      <c r="W913" s="840"/>
    </row>
    <row r="914" spans="18:24" x14ac:dyDescent="0.15">
      <c r="W914" s="840"/>
    </row>
    <row r="915" spans="18:24" x14ac:dyDescent="0.15">
      <c r="R915" s="59"/>
      <c r="W915" s="840"/>
    </row>
    <row r="916" spans="18:24" x14ac:dyDescent="0.15">
      <c r="R916" s="59"/>
      <c r="W916" s="840"/>
    </row>
    <row r="917" spans="18:24" x14ac:dyDescent="0.15">
      <c r="R917" s="59"/>
      <c r="W917" s="840"/>
    </row>
    <row r="918" spans="18:24" x14ac:dyDescent="0.15">
      <c r="R918" s="59"/>
    </row>
    <row r="919" spans="18:24" x14ac:dyDescent="0.15">
      <c r="R919" s="59"/>
    </row>
    <row r="920" spans="18:24" x14ac:dyDescent="0.15">
      <c r="R920" s="61"/>
    </row>
    <row r="921" spans="18:24" x14ac:dyDescent="0.15">
      <c r="R921" s="61"/>
      <c r="W921" s="790"/>
    </row>
    <row r="922" spans="18:24" x14ac:dyDescent="0.15">
      <c r="R922" s="61"/>
    </row>
    <row r="923" spans="18:24" x14ac:dyDescent="0.15">
      <c r="R923" s="61"/>
    </row>
    <row r="924" spans="18:24" x14ac:dyDescent="0.15">
      <c r="R924" s="61"/>
      <c r="X924" s="60"/>
    </row>
    <row r="925" spans="18:24" x14ac:dyDescent="0.15">
      <c r="R925" s="61"/>
      <c r="X925" s="840"/>
    </row>
    <row r="926" spans="18:24" x14ac:dyDescent="0.15">
      <c r="R926" s="61"/>
      <c r="X926" s="840"/>
    </row>
    <row r="927" spans="18:24" x14ac:dyDescent="0.15">
      <c r="R927" s="61"/>
      <c r="X927" s="840"/>
    </row>
    <row r="928" spans="18:24" x14ac:dyDescent="0.15">
      <c r="R928" s="61"/>
      <c r="X928" s="840"/>
    </row>
    <row r="929" spans="18:24" x14ac:dyDescent="0.15">
      <c r="R929" s="61"/>
      <c r="X929" s="840"/>
    </row>
    <row r="930" spans="18:24" x14ac:dyDescent="0.15">
      <c r="R930" s="61"/>
    </row>
    <row r="931" spans="18:24" x14ac:dyDescent="0.15">
      <c r="R931" s="59"/>
    </row>
    <row r="932" spans="18:24" x14ac:dyDescent="0.15">
      <c r="R932" s="59"/>
      <c r="T932" s="252"/>
      <c r="U932" s="252"/>
    </row>
    <row r="933" spans="18:24" x14ac:dyDescent="0.15">
      <c r="R933" s="61"/>
    </row>
    <row r="934" spans="18:24" x14ac:dyDescent="0.15">
      <c r="R934" s="59"/>
      <c r="W934" s="60"/>
      <c r="X934" s="790"/>
    </row>
    <row r="936" spans="18:24" x14ac:dyDescent="0.15">
      <c r="R936" s="61"/>
    </row>
    <row r="938" spans="18:24" x14ac:dyDescent="0.15">
      <c r="T938" s="252"/>
      <c r="U938" s="252"/>
      <c r="X938" s="60"/>
    </row>
    <row r="939" spans="18:24" x14ac:dyDescent="0.15">
      <c r="R939" s="61"/>
    </row>
    <row r="940" spans="18:24" x14ac:dyDescent="0.15">
      <c r="R940" s="61"/>
      <c r="T940" s="252"/>
      <c r="U940" s="252"/>
    </row>
    <row r="941" spans="18:24" x14ac:dyDescent="0.15">
      <c r="R941" s="61"/>
      <c r="T941" s="252"/>
      <c r="U941" s="252"/>
      <c r="X941" s="60"/>
    </row>
    <row r="942" spans="18:24" x14ac:dyDescent="0.15">
      <c r="R942" s="61"/>
    </row>
    <row r="943" spans="18:24" x14ac:dyDescent="0.15">
      <c r="R943" s="61"/>
      <c r="T943" s="252"/>
      <c r="U943" s="252"/>
    </row>
    <row r="944" spans="18:24" x14ac:dyDescent="0.15">
      <c r="R944" s="61"/>
      <c r="T944" s="252"/>
      <c r="U944" s="252"/>
      <c r="X944" s="60"/>
    </row>
    <row r="945" spans="18:24" x14ac:dyDescent="0.15">
      <c r="R945" s="61"/>
      <c r="T945" s="252"/>
      <c r="U945" s="252"/>
    </row>
    <row r="946" spans="18:24" x14ac:dyDescent="0.15">
      <c r="R946" s="2"/>
      <c r="T946" s="252"/>
      <c r="U946" s="252"/>
    </row>
    <row r="947" spans="18:24" x14ac:dyDescent="0.15">
      <c r="R947" s="2"/>
      <c r="T947" s="771"/>
      <c r="U947" s="771"/>
      <c r="V947" s="841"/>
      <c r="X947" s="60"/>
    </row>
    <row r="948" spans="18:24" x14ac:dyDescent="0.15">
      <c r="R948" s="2"/>
      <c r="T948" s="252"/>
      <c r="U948" s="252"/>
      <c r="V948" s="60"/>
    </row>
    <row r="949" spans="18:24" x14ac:dyDescent="0.15">
      <c r="R949" s="2"/>
      <c r="T949" s="252"/>
      <c r="U949" s="252"/>
      <c r="V949" s="60"/>
    </row>
    <row r="950" spans="18:24" x14ac:dyDescent="0.15">
      <c r="R950" s="2"/>
      <c r="T950" s="252"/>
      <c r="U950" s="252"/>
    </row>
    <row r="951" spans="18:24" x14ac:dyDescent="0.15">
      <c r="R951" s="2"/>
      <c r="T951" s="252"/>
      <c r="U951" s="252"/>
    </row>
    <row r="952" spans="18:24" x14ac:dyDescent="0.15">
      <c r="R952" s="2"/>
      <c r="T952" s="252"/>
      <c r="U952" s="252"/>
    </row>
    <row r="953" spans="18:24" x14ac:dyDescent="0.15">
      <c r="R953" s="2"/>
    </row>
    <row r="954" spans="18:24" x14ac:dyDescent="0.15">
      <c r="R954" s="2"/>
      <c r="T954" s="252"/>
      <c r="U954" s="252"/>
    </row>
    <row r="955" spans="18:24" x14ac:dyDescent="0.15">
      <c r="R955" s="2"/>
      <c r="T955" s="252"/>
      <c r="U955" s="252"/>
    </row>
    <row r="956" spans="18:24" x14ac:dyDescent="0.15">
      <c r="R956" s="2"/>
      <c r="V956" s="60"/>
    </row>
    <row r="957" spans="18:24" x14ac:dyDescent="0.15">
      <c r="R957" s="2"/>
      <c r="U957" s="254"/>
    </row>
    <row r="958" spans="18:24" x14ac:dyDescent="0.15">
      <c r="R958" s="2"/>
      <c r="U958" s="254"/>
    </row>
    <row r="959" spans="18:24" x14ac:dyDescent="0.15">
      <c r="R959" s="61"/>
      <c r="V959" s="60"/>
    </row>
    <row r="960" spans="18:24" x14ac:dyDescent="0.15">
      <c r="R960" s="59"/>
      <c r="V960" s="60"/>
      <c r="W960" s="841"/>
    </row>
    <row r="961" spans="18:24" x14ac:dyDescent="0.15">
      <c r="R961" s="59"/>
      <c r="V961" s="60"/>
      <c r="W961" s="60"/>
    </row>
    <row r="962" spans="18:24" x14ac:dyDescent="0.15">
      <c r="R962" s="61"/>
      <c r="V962" s="60"/>
      <c r="W962" s="60"/>
    </row>
    <row r="963" spans="18:24" x14ac:dyDescent="0.15">
      <c r="R963" s="2"/>
      <c r="V963" s="60"/>
    </row>
    <row r="964" spans="18:24" x14ac:dyDescent="0.15">
      <c r="R964" s="2"/>
      <c r="V964" s="60"/>
    </row>
    <row r="965" spans="18:24" x14ac:dyDescent="0.15">
      <c r="R965" s="2"/>
      <c r="V965" s="60"/>
    </row>
    <row r="966" spans="18:24" x14ac:dyDescent="0.15">
      <c r="R966" s="2"/>
      <c r="V966" s="60"/>
    </row>
    <row r="967" spans="18:24" x14ac:dyDescent="0.15">
      <c r="R967" s="2"/>
      <c r="V967" s="60"/>
    </row>
    <row r="968" spans="18:24" x14ac:dyDescent="0.15">
      <c r="V968" s="60"/>
    </row>
    <row r="969" spans="18:24" x14ac:dyDescent="0.15">
      <c r="R969" s="2"/>
      <c r="W969" s="60"/>
    </row>
    <row r="970" spans="18:24" x14ac:dyDescent="0.15">
      <c r="R970" s="59"/>
      <c r="V970" s="60"/>
    </row>
    <row r="971" spans="18:24" x14ac:dyDescent="0.15">
      <c r="R971" s="59"/>
      <c r="U971" s="818"/>
      <c r="V971" s="819"/>
      <c r="W971" s="60"/>
    </row>
    <row r="972" spans="18:24" x14ac:dyDescent="0.15">
      <c r="R972" s="2"/>
      <c r="W972" s="60"/>
    </row>
    <row r="973" spans="18:24" x14ac:dyDescent="0.15">
      <c r="R973" s="59"/>
      <c r="W973" s="60"/>
      <c r="X973" s="841"/>
    </row>
    <row r="974" spans="18:24" x14ac:dyDescent="0.15">
      <c r="R974" s="59"/>
      <c r="V974" s="60"/>
      <c r="W974" s="60"/>
      <c r="X974" s="60"/>
    </row>
    <row r="975" spans="18:24" x14ac:dyDescent="0.15">
      <c r="R975" s="59"/>
      <c r="W975" s="60"/>
      <c r="X975" s="60"/>
    </row>
    <row r="976" spans="18:24" x14ac:dyDescent="0.15">
      <c r="R976" s="59"/>
      <c r="W976" s="60"/>
    </row>
    <row r="977" spans="18:24" x14ac:dyDescent="0.15">
      <c r="R977" s="59"/>
      <c r="W977" s="60"/>
    </row>
    <row r="978" spans="18:24" x14ac:dyDescent="0.15">
      <c r="R978" s="2"/>
      <c r="W978" s="60"/>
    </row>
    <row r="979" spans="18:24" x14ac:dyDescent="0.15">
      <c r="R979" s="59"/>
      <c r="T979" s="252"/>
      <c r="W979" s="60"/>
    </row>
    <row r="980" spans="18:24" x14ac:dyDescent="0.15">
      <c r="R980" s="59"/>
      <c r="T980" s="60"/>
      <c r="W980" s="60"/>
    </row>
    <row r="981" spans="18:24" x14ac:dyDescent="0.15">
      <c r="R981" s="59"/>
      <c r="T981" s="60"/>
      <c r="W981" s="60"/>
    </row>
    <row r="982" spans="18:24" x14ac:dyDescent="0.15">
      <c r="R982" s="59"/>
      <c r="W982" s="60"/>
      <c r="X982" s="60"/>
    </row>
    <row r="983" spans="18:24" x14ac:dyDescent="0.15">
      <c r="R983" s="59"/>
      <c r="W983" s="819"/>
    </row>
    <row r="984" spans="18:24" x14ac:dyDescent="0.15">
      <c r="R984" s="59"/>
      <c r="X984" s="60"/>
    </row>
    <row r="985" spans="18:24" x14ac:dyDescent="0.15">
      <c r="R985" s="2"/>
      <c r="X985" s="60"/>
    </row>
    <row r="986" spans="18:24" x14ac:dyDescent="0.15">
      <c r="R986" s="59"/>
      <c r="W986" s="60"/>
      <c r="X986" s="60"/>
    </row>
    <row r="987" spans="18:24" x14ac:dyDescent="0.15">
      <c r="R987" s="59"/>
      <c r="X987" s="60"/>
    </row>
    <row r="988" spans="18:24" x14ac:dyDescent="0.15">
      <c r="R988" s="59"/>
      <c r="X988" s="60"/>
    </row>
    <row r="989" spans="18:24" x14ac:dyDescent="0.15">
      <c r="R989" s="59"/>
      <c r="X989" s="60"/>
    </row>
    <row r="990" spans="18:24" x14ac:dyDescent="0.15">
      <c r="R990" s="59"/>
      <c r="T990" s="252"/>
      <c r="X990" s="60"/>
    </row>
    <row r="991" spans="18:24" x14ac:dyDescent="0.15">
      <c r="R991" s="59"/>
      <c r="X991" s="60"/>
    </row>
    <row r="992" spans="18:24" x14ac:dyDescent="0.15">
      <c r="R992" s="59"/>
      <c r="X992" s="60"/>
    </row>
    <row r="993" spans="18:24" x14ac:dyDescent="0.15">
      <c r="R993" s="59"/>
      <c r="X993" s="60"/>
    </row>
    <row r="994" spans="18:24" x14ac:dyDescent="0.15">
      <c r="R994" s="59"/>
      <c r="X994" s="60"/>
    </row>
    <row r="995" spans="18:24" x14ac:dyDescent="0.15">
      <c r="R995" s="61"/>
      <c r="X995" s="60"/>
    </row>
    <row r="996" spans="18:24" x14ac:dyDescent="0.15">
      <c r="R996" s="59"/>
      <c r="X996" s="819"/>
    </row>
    <row r="997" spans="18:24" x14ac:dyDescent="0.15">
      <c r="R997" s="59"/>
    </row>
    <row r="998" spans="18:24" x14ac:dyDescent="0.15">
      <c r="R998" s="61"/>
    </row>
    <row r="999" spans="18:24" x14ac:dyDescent="0.15">
      <c r="R999" s="59"/>
      <c r="X999" s="60"/>
    </row>
    <row r="1000" spans="18:24" x14ac:dyDescent="0.15">
      <c r="R1000" s="59"/>
    </row>
    <row r="1001" spans="18:24" x14ac:dyDescent="0.15">
      <c r="R1001" s="61"/>
    </row>
    <row r="1002" spans="18:24" x14ac:dyDescent="0.15">
      <c r="R1002" s="59"/>
    </row>
    <row r="1003" spans="18:24" x14ac:dyDescent="0.15">
      <c r="R1003" s="59"/>
    </row>
    <row r="1004" spans="18:24" x14ac:dyDescent="0.15">
      <c r="R1004" s="61"/>
    </row>
    <row r="1005" spans="18:24" x14ac:dyDescent="0.15">
      <c r="R1005" s="61"/>
      <c r="U1005" s="829"/>
      <c r="V1005" s="830"/>
    </row>
    <row r="1006" spans="18:24" x14ac:dyDescent="0.15">
      <c r="R1006" s="61"/>
      <c r="U1006" s="829"/>
      <c r="V1006" s="830"/>
    </row>
    <row r="1007" spans="18:24" x14ac:dyDescent="0.15">
      <c r="R1007" s="61"/>
      <c r="U1007" s="829"/>
      <c r="V1007" s="830"/>
    </row>
    <row r="1008" spans="18:24" x14ac:dyDescent="0.15">
      <c r="R1008" s="61"/>
    </row>
    <row r="1009" spans="18:23" x14ac:dyDescent="0.15">
      <c r="R1009" s="61"/>
    </row>
    <row r="1011" spans="18:23" x14ac:dyDescent="0.15">
      <c r="R1011" s="59"/>
    </row>
    <row r="1012" spans="18:23" x14ac:dyDescent="0.15">
      <c r="R1012" s="59"/>
    </row>
    <row r="1013" spans="18:23" x14ac:dyDescent="0.15">
      <c r="R1013" s="61"/>
    </row>
    <row r="1014" spans="18:23" x14ac:dyDescent="0.15">
      <c r="R1014" s="61"/>
    </row>
    <row r="1015" spans="18:23" x14ac:dyDescent="0.15">
      <c r="R1015" s="61"/>
    </row>
    <row r="1016" spans="18:23" x14ac:dyDescent="0.15">
      <c r="R1016" s="61"/>
    </row>
    <row r="1017" spans="18:23" x14ac:dyDescent="0.15">
      <c r="R1017" s="61"/>
    </row>
    <row r="1018" spans="18:23" x14ac:dyDescent="0.15">
      <c r="R1018" s="61"/>
      <c r="V1018" s="60"/>
      <c r="W1018" s="830"/>
    </row>
    <row r="1019" spans="18:23" x14ac:dyDescent="0.15">
      <c r="R1019" s="61"/>
      <c r="U1019" s="829"/>
      <c r="V1019" s="60"/>
      <c r="W1019" s="830"/>
    </row>
    <row r="1020" spans="18:23" x14ac:dyDescent="0.15">
      <c r="R1020" s="61"/>
      <c r="T1020" s="252"/>
      <c r="W1020" s="830"/>
    </row>
    <row r="1021" spans="18:23" x14ac:dyDescent="0.15">
      <c r="R1021" s="61"/>
      <c r="V1021" s="60"/>
    </row>
    <row r="1022" spans="18:23" x14ac:dyDescent="0.15">
      <c r="R1022" s="61"/>
    </row>
    <row r="1023" spans="18:23" x14ac:dyDescent="0.15">
      <c r="R1023" s="61"/>
    </row>
    <row r="1024" spans="18:23" x14ac:dyDescent="0.15">
      <c r="R1024" s="61"/>
    </row>
    <row r="1025" spans="18:24" x14ac:dyDescent="0.15">
      <c r="R1025" s="61"/>
    </row>
    <row r="1026" spans="18:24" x14ac:dyDescent="0.15">
      <c r="R1026" s="61"/>
      <c r="T1026" s="252"/>
    </row>
    <row r="1027" spans="18:24" x14ac:dyDescent="0.15">
      <c r="R1027" s="61"/>
      <c r="T1027" s="252"/>
    </row>
    <row r="1028" spans="18:24" x14ac:dyDescent="0.15">
      <c r="R1028" s="61"/>
      <c r="T1028" s="252"/>
    </row>
    <row r="1029" spans="18:24" x14ac:dyDescent="0.15">
      <c r="R1029" s="2"/>
    </row>
    <row r="1030" spans="18:24" x14ac:dyDescent="0.15">
      <c r="R1030" s="59"/>
      <c r="T1030" s="252"/>
    </row>
    <row r="1031" spans="18:24" x14ac:dyDescent="0.15">
      <c r="R1031" s="61"/>
      <c r="T1031" s="252"/>
      <c r="W1031" s="60"/>
      <c r="X1031" s="830"/>
    </row>
    <row r="1032" spans="18:24" x14ac:dyDescent="0.15">
      <c r="T1032" s="252"/>
      <c r="U1032" s="254"/>
      <c r="W1032" s="60"/>
      <c r="X1032" s="830"/>
    </row>
    <row r="1033" spans="18:24" x14ac:dyDescent="0.15">
      <c r="R1033" s="59"/>
      <c r="T1033" s="252"/>
      <c r="U1033" s="254"/>
      <c r="X1033" s="830"/>
    </row>
    <row r="1034" spans="18:24" x14ac:dyDescent="0.15">
      <c r="R1034" s="59"/>
      <c r="T1034" s="252"/>
      <c r="U1034" s="254"/>
      <c r="W1034" s="60"/>
    </row>
    <row r="1035" spans="18:24" x14ac:dyDescent="0.15">
      <c r="R1035" s="2"/>
      <c r="T1035" s="252"/>
      <c r="U1035" s="818"/>
      <c r="V1035" s="819"/>
    </row>
    <row r="1036" spans="18:24" x14ac:dyDescent="0.15">
      <c r="R1036" s="59"/>
      <c r="T1036" s="252"/>
      <c r="U1036" s="818"/>
      <c r="V1036" s="819"/>
    </row>
    <row r="1037" spans="18:24" x14ac:dyDescent="0.15">
      <c r="R1037" s="59"/>
      <c r="T1037" s="252"/>
      <c r="U1037" s="818"/>
      <c r="V1037" s="819"/>
    </row>
    <row r="1038" spans="18:24" x14ac:dyDescent="0.15">
      <c r="R1038" s="59"/>
      <c r="T1038" s="252"/>
    </row>
    <row r="1039" spans="18:24" x14ac:dyDescent="0.15">
      <c r="R1039" s="59"/>
      <c r="T1039" s="252"/>
    </row>
    <row r="1040" spans="18:24" x14ac:dyDescent="0.15">
      <c r="R1040" s="59"/>
      <c r="T1040" s="252"/>
    </row>
    <row r="1041" spans="18:24" x14ac:dyDescent="0.15">
      <c r="R1041" s="59"/>
      <c r="T1041" s="817"/>
    </row>
    <row r="1042" spans="18:24" x14ac:dyDescent="0.15">
      <c r="R1042" s="2"/>
    </row>
    <row r="1044" spans="18:24" x14ac:dyDescent="0.15">
      <c r="X1044" s="60"/>
    </row>
    <row r="1045" spans="18:24" x14ac:dyDescent="0.15">
      <c r="X1045" s="60"/>
    </row>
    <row r="1047" spans="18:24" x14ac:dyDescent="0.15">
      <c r="X1047" s="60"/>
    </row>
    <row r="1048" spans="18:24" x14ac:dyDescent="0.15">
      <c r="W1048" s="819"/>
    </row>
    <row r="1049" spans="18:24" x14ac:dyDescent="0.15">
      <c r="R1049" s="738"/>
      <c r="W1049" s="819"/>
    </row>
    <row r="1050" spans="18:24" x14ac:dyDescent="0.15">
      <c r="R1050" s="738"/>
      <c r="W1050" s="819"/>
    </row>
    <row r="1051" spans="18:24" x14ac:dyDescent="0.15">
      <c r="R1051" s="738"/>
    </row>
    <row r="1052" spans="18:24" x14ac:dyDescent="0.15">
      <c r="R1052" s="61"/>
    </row>
    <row r="1053" spans="18:24" x14ac:dyDescent="0.15">
      <c r="R1053" s="738"/>
    </row>
    <row r="1054" spans="18:24" x14ac:dyDescent="0.15">
      <c r="R1054" s="738"/>
    </row>
    <row r="1055" spans="18:24" x14ac:dyDescent="0.15">
      <c r="R1055" s="61"/>
    </row>
    <row r="1056" spans="18:24" x14ac:dyDescent="0.15">
      <c r="R1056" s="738"/>
    </row>
    <row r="1057" spans="18:24" x14ac:dyDescent="0.15">
      <c r="R1057" s="738"/>
    </row>
    <row r="1058" spans="18:24" x14ac:dyDescent="0.15">
      <c r="R1058" s="61"/>
    </row>
    <row r="1059" spans="18:24" x14ac:dyDescent="0.15">
      <c r="R1059" s="738"/>
    </row>
    <row r="1060" spans="18:24" x14ac:dyDescent="0.15">
      <c r="R1060" s="738"/>
    </row>
    <row r="1061" spans="18:24" x14ac:dyDescent="0.15">
      <c r="R1061" s="61"/>
      <c r="X1061" s="819"/>
    </row>
    <row r="1062" spans="18:24" x14ac:dyDescent="0.15">
      <c r="X1062" s="819"/>
    </row>
    <row r="1063" spans="18:24" x14ac:dyDescent="0.15">
      <c r="X1063" s="819"/>
    </row>
    <row r="1064" spans="18:24" x14ac:dyDescent="0.15">
      <c r="R1064" s="61"/>
    </row>
    <row r="1067" spans="18:24" x14ac:dyDescent="0.15">
      <c r="R1067" s="61"/>
      <c r="T1067" s="771"/>
    </row>
    <row r="1068" spans="18:24" x14ac:dyDescent="0.15">
      <c r="T1068" s="771"/>
    </row>
    <row r="1069" spans="18:24" x14ac:dyDescent="0.15">
      <c r="T1069" s="771"/>
    </row>
    <row r="1080" spans="20:20" x14ac:dyDescent="0.15">
      <c r="T1080" s="252"/>
    </row>
    <row r="1081" spans="20:20" x14ac:dyDescent="0.15">
      <c r="T1081" s="771"/>
    </row>
    <row r="1094" spans="20:20" x14ac:dyDescent="0.15">
      <c r="T1094" s="252"/>
    </row>
    <row r="1095" spans="20:20" x14ac:dyDescent="0.15">
      <c r="T1095" s="252"/>
    </row>
    <row r="1096" spans="20:20" x14ac:dyDescent="0.15">
      <c r="T1096" s="252"/>
    </row>
    <row r="1097" spans="20:20" x14ac:dyDescent="0.15">
      <c r="T1097" s="817"/>
    </row>
    <row r="1098" spans="20:20" x14ac:dyDescent="0.15">
      <c r="T1098" s="817"/>
    </row>
    <row r="1099" spans="20:20" x14ac:dyDescent="0.15">
      <c r="T1099" s="817"/>
    </row>
    <row r="1110" spans="18:20" x14ac:dyDescent="0.15">
      <c r="R1110" s="62"/>
    </row>
    <row r="1116" spans="18:20" x14ac:dyDescent="0.15">
      <c r="T1116" s="842"/>
    </row>
    <row r="1117" spans="18:20" x14ac:dyDescent="0.15">
      <c r="R1117" s="739"/>
      <c r="T1117" s="842"/>
    </row>
    <row r="1118" spans="18:20" x14ac:dyDescent="0.15">
      <c r="R1118" s="739"/>
      <c r="T1118" s="252"/>
    </row>
    <row r="1119" spans="18:20" x14ac:dyDescent="0.15">
      <c r="R1119" s="739"/>
      <c r="T1119" s="252"/>
    </row>
    <row r="1120" spans="18:20" x14ac:dyDescent="0.15">
      <c r="R1120" s="739"/>
      <c r="T1120" s="252"/>
    </row>
    <row r="1121" spans="18:20" x14ac:dyDescent="0.15">
      <c r="R1121" s="739"/>
      <c r="T1121" s="252"/>
    </row>
    <row r="1122" spans="18:20" x14ac:dyDescent="0.15">
      <c r="R1122" s="739"/>
      <c r="T1122" s="252"/>
    </row>
    <row r="1123" spans="18:20" x14ac:dyDescent="0.15">
      <c r="R1123" s="739"/>
      <c r="T1123" s="252"/>
    </row>
    <row r="1124" spans="18:20" x14ac:dyDescent="0.15">
      <c r="R1124" s="739"/>
      <c r="T1124" s="252"/>
    </row>
    <row r="1125" spans="18:20" x14ac:dyDescent="0.15">
      <c r="R1125" s="739"/>
      <c r="T1125" s="252"/>
    </row>
    <row r="1126" spans="18:20" x14ac:dyDescent="0.15">
      <c r="R1126" s="283"/>
    </row>
    <row r="1129" spans="18:20" x14ac:dyDescent="0.15">
      <c r="R1129" s="740"/>
    </row>
    <row r="1130" spans="18:20" x14ac:dyDescent="0.15">
      <c r="R1130" s="62"/>
    </row>
    <row r="1133" spans="18:20" x14ac:dyDescent="0.15">
      <c r="R1133" s="283"/>
    </row>
    <row r="1134" spans="18:20" x14ac:dyDescent="0.15">
      <c r="R1134" s="62"/>
    </row>
    <row r="1137" spans="18:18" x14ac:dyDescent="0.15">
      <c r="R1137" s="283"/>
    </row>
    <row r="1138" spans="18:18" x14ac:dyDescent="0.15">
      <c r="R1138" s="283"/>
    </row>
    <row r="1139" spans="18:18" x14ac:dyDescent="0.15">
      <c r="R1139" s="2"/>
    </row>
    <row r="1144" spans="18:18" x14ac:dyDescent="0.15">
      <c r="R1144" s="2"/>
    </row>
    <row r="1145" spans="18:18" x14ac:dyDescent="0.15">
      <c r="R1145" s="2"/>
    </row>
    <row r="1146" spans="18:18" x14ac:dyDescent="0.15">
      <c r="R1146" s="2"/>
    </row>
    <row r="1147" spans="18:18" x14ac:dyDescent="0.15">
      <c r="R1147" s="2"/>
    </row>
    <row r="1148" spans="18:18" x14ac:dyDescent="0.15">
      <c r="R1148" s="2"/>
    </row>
    <row r="1149" spans="18:18" x14ac:dyDescent="0.15">
      <c r="R1149" s="2"/>
    </row>
    <row r="1150" spans="18:18" x14ac:dyDescent="0.15">
      <c r="R1150" s="2"/>
    </row>
    <row r="1151" spans="18:18" x14ac:dyDescent="0.15">
      <c r="R1151" s="2"/>
    </row>
    <row r="1156" spans="18:18" x14ac:dyDescent="0.15">
      <c r="R1156" s="2"/>
    </row>
    <row r="1157" spans="18:18" x14ac:dyDescent="0.15">
      <c r="R1157" s="2"/>
    </row>
    <row r="1159" spans="18:18" x14ac:dyDescent="0.15">
      <c r="R1159" s="2"/>
    </row>
    <row r="1160" spans="18:18" x14ac:dyDescent="0.15">
      <c r="R1160" s="2"/>
    </row>
    <row r="1162" spans="18:18" x14ac:dyDescent="0.15">
      <c r="R1162" s="2"/>
    </row>
    <row r="1163" spans="18:18" x14ac:dyDescent="0.15">
      <c r="R1163" s="2"/>
    </row>
    <row r="1165" spans="18:18" x14ac:dyDescent="0.15">
      <c r="R1165" s="2"/>
    </row>
    <row r="1166" spans="18:18" x14ac:dyDescent="0.15">
      <c r="R1166" s="2"/>
    </row>
    <row r="1168" spans="18:18" x14ac:dyDescent="0.15">
      <c r="R1168" s="2"/>
    </row>
    <row r="1169" spans="18:18" x14ac:dyDescent="0.15">
      <c r="R1169" s="2"/>
    </row>
    <row r="1175" spans="18:18" x14ac:dyDescent="0.15">
      <c r="R1175" s="2"/>
    </row>
    <row r="1177" spans="18:18" x14ac:dyDescent="0.15">
      <c r="R1177" s="2"/>
    </row>
    <row r="1178" spans="18:18" x14ac:dyDescent="0.15">
      <c r="R1178" s="2"/>
    </row>
    <row r="1180" spans="18:18" x14ac:dyDescent="0.15">
      <c r="R1180" s="2"/>
    </row>
    <row r="1181" spans="18:18" x14ac:dyDescent="0.15">
      <c r="R1181" s="2"/>
    </row>
    <row r="1183" spans="18:18" x14ac:dyDescent="0.15">
      <c r="R1183" s="2"/>
    </row>
    <row r="1186" spans="18:18" x14ac:dyDescent="0.15">
      <c r="R1186" s="2"/>
    </row>
    <row r="1189" spans="18:18" x14ac:dyDescent="0.15">
      <c r="R1189" s="2"/>
    </row>
    <row r="1198" spans="18:18" x14ac:dyDescent="0.15">
      <c r="R1198" s="2"/>
    </row>
    <row r="1199" spans="18:18" x14ac:dyDescent="0.15">
      <c r="R1199" s="2"/>
    </row>
    <row r="1201" spans="18:18" x14ac:dyDescent="0.15">
      <c r="R1201" s="2"/>
    </row>
    <row r="1202" spans="18:18" x14ac:dyDescent="0.15">
      <c r="R1202" s="2"/>
    </row>
    <row r="1204" spans="18:18" x14ac:dyDescent="0.15">
      <c r="R1204" s="2"/>
    </row>
    <row r="1205" spans="18:18" x14ac:dyDescent="0.15">
      <c r="R1205" s="2"/>
    </row>
    <row r="1206" spans="18:18" x14ac:dyDescent="0.15">
      <c r="R1206" s="2"/>
    </row>
    <row r="1207" spans="18:18" x14ac:dyDescent="0.15">
      <c r="R1207" s="2"/>
    </row>
    <row r="1208" spans="18:18" x14ac:dyDescent="0.15">
      <c r="R1208" s="2"/>
    </row>
    <row r="1210" spans="18:18" x14ac:dyDescent="0.15">
      <c r="R1210" s="2"/>
    </row>
    <row r="1212" spans="18:18" x14ac:dyDescent="0.15">
      <c r="R1212" s="738"/>
    </row>
    <row r="1213" spans="18:18" x14ac:dyDescent="0.15">
      <c r="R1213" s="2"/>
    </row>
    <row r="1214" spans="18:18" x14ac:dyDescent="0.15">
      <c r="R1214" s="2"/>
    </row>
    <row r="1216" spans="18:18" x14ac:dyDescent="0.15">
      <c r="R1216" s="59"/>
    </row>
    <row r="1219" spans="18:18" x14ac:dyDescent="0.15">
      <c r="R1219" s="2"/>
    </row>
    <row r="1220" spans="18:18" x14ac:dyDescent="0.15">
      <c r="R1220" s="59"/>
    </row>
    <row r="1225" spans="18:18" x14ac:dyDescent="0.15">
      <c r="R1225" s="59"/>
    </row>
    <row r="1226" spans="18:18" x14ac:dyDescent="0.15">
      <c r="R1226" s="2"/>
    </row>
    <row r="1229" spans="18:18" x14ac:dyDescent="0.15">
      <c r="R1229" s="2"/>
    </row>
    <row r="1231" spans="18:18" x14ac:dyDescent="0.15">
      <c r="R1231" s="59"/>
    </row>
    <row r="1232" spans="18:18" x14ac:dyDescent="0.15">
      <c r="R1232" s="2"/>
    </row>
    <row r="1233" spans="18:18" x14ac:dyDescent="0.15">
      <c r="R1233" s="2"/>
    </row>
    <row r="1234" spans="18:18" x14ac:dyDescent="0.15">
      <c r="R1234" s="59"/>
    </row>
    <row r="1235" spans="18:18" x14ac:dyDescent="0.15">
      <c r="R1235" s="2"/>
    </row>
    <row r="1238" spans="18:18" x14ac:dyDescent="0.15">
      <c r="R1238" s="2"/>
    </row>
    <row r="1240" spans="18:18" x14ac:dyDescent="0.15">
      <c r="R1240" s="2"/>
    </row>
    <row r="1241" spans="18:18" x14ac:dyDescent="0.15">
      <c r="R1241" s="2"/>
    </row>
    <row r="1243" spans="18:18" x14ac:dyDescent="0.15">
      <c r="R1243" s="2"/>
    </row>
    <row r="1244" spans="18:18" x14ac:dyDescent="0.15">
      <c r="R1244" s="2"/>
    </row>
    <row r="1246" spans="18:18" x14ac:dyDescent="0.15">
      <c r="R1246" s="2"/>
    </row>
    <row r="1247" spans="18:18" x14ac:dyDescent="0.15">
      <c r="R1247" s="2"/>
    </row>
    <row r="1249" spans="18:18" x14ac:dyDescent="0.15">
      <c r="R1249" s="2"/>
    </row>
    <row r="1250" spans="18:18" x14ac:dyDescent="0.15">
      <c r="R1250" s="2"/>
    </row>
    <row r="1252" spans="18:18" x14ac:dyDescent="0.15">
      <c r="R1252" s="2"/>
    </row>
    <row r="1253" spans="18:18" x14ac:dyDescent="0.15">
      <c r="R1253" s="2"/>
    </row>
    <row r="1255" spans="18:18" x14ac:dyDescent="0.15">
      <c r="R1255" s="2"/>
    </row>
    <row r="1256" spans="18:18" x14ac:dyDescent="0.15">
      <c r="R1256" s="2"/>
    </row>
    <row r="1258" spans="18:18" x14ac:dyDescent="0.15">
      <c r="R1258" s="2"/>
    </row>
    <row r="1259" spans="18:18" x14ac:dyDescent="0.15">
      <c r="R1259" s="2"/>
    </row>
    <row r="1261" spans="18:18" x14ac:dyDescent="0.15">
      <c r="R1261" s="59"/>
    </row>
    <row r="1262" spans="18:18" x14ac:dyDescent="0.15">
      <c r="R1262" s="59"/>
    </row>
    <row r="1263" spans="18:18" x14ac:dyDescent="0.15">
      <c r="R1263" s="59"/>
    </row>
    <row r="1264" spans="18:18" x14ac:dyDescent="0.15">
      <c r="R1264" s="59"/>
    </row>
    <row r="1265" spans="18:18" x14ac:dyDescent="0.15">
      <c r="R1265" s="59"/>
    </row>
    <row r="1266" spans="18:18" x14ac:dyDescent="0.15">
      <c r="R1266" s="2"/>
    </row>
    <row r="1267" spans="18:18" x14ac:dyDescent="0.15">
      <c r="R1267" s="2"/>
    </row>
    <row r="1268" spans="18:18" x14ac:dyDescent="0.15">
      <c r="R1268" s="59"/>
    </row>
    <row r="1269" spans="18:18" x14ac:dyDescent="0.15">
      <c r="R1269" s="59"/>
    </row>
    <row r="1270" spans="18:18" x14ac:dyDescent="0.15">
      <c r="R1270" s="2"/>
    </row>
    <row r="1271" spans="18:18" x14ac:dyDescent="0.15">
      <c r="R1271" s="59"/>
    </row>
    <row r="1272" spans="18:18" x14ac:dyDescent="0.15">
      <c r="R1272" s="59"/>
    </row>
    <row r="1273" spans="18:18" x14ac:dyDescent="0.15">
      <c r="R1273" s="59"/>
    </row>
    <row r="1274" spans="18:18" x14ac:dyDescent="0.15">
      <c r="R1274" s="59"/>
    </row>
    <row r="1275" spans="18:18" x14ac:dyDescent="0.15">
      <c r="R1275" s="59"/>
    </row>
    <row r="1276" spans="18:18" x14ac:dyDescent="0.15">
      <c r="R1276" s="2"/>
    </row>
    <row r="1310" spans="18:18" x14ac:dyDescent="0.15">
      <c r="R1310" s="65"/>
    </row>
    <row r="1312" spans="18:18" x14ac:dyDescent="0.15">
      <c r="R1312" s="65"/>
    </row>
    <row r="1320" spans="18:18" x14ac:dyDescent="0.15">
      <c r="R1320" s="65"/>
    </row>
    <row r="1323" spans="18:18" x14ac:dyDescent="0.15">
      <c r="R1323" s="65"/>
    </row>
    <row r="1324" spans="18:18" x14ac:dyDescent="0.15">
      <c r="R1324" s="65"/>
    </row>
    <row r="1325" spans="18:18" x14ac:dyDescent="0.15">
      <c r="R1325" s="65"/>
    </row>
    <row r="1326" spans="18:18" x14ac:dyDescent="0.15">
      <c r="R1326" s="65"/>
    </row>
    <row r="1327" spans="18:18" x14ac:dyDescent="0.15">
      <c r="R1327" s="65"/>
    </row>
    <row r="1330" spans="18:18" x14ac:dyDescent="0.15">
      <c r="R1330" s="65"/>
    </row>
    <row r="1331" spans="18:18" x14ac:dyDescent="0.15">
      <c r="R1331" s="65"/>
    </row>
    <row r="1332" spans="18:18" x14ac:dyDescent="0.15">
      <c r="R1332" s="65"/>
    </row>
    <row r="1333" spans="18:18" x14ac:dyDescent="0.15">
      <c r="R1333" s="65"/>
    </row>
    <row r="1334" spans="18:18" x14ac:dyDescent="0.15">
      <c r="R1334" s="65"/>
    </row>
    <row r="1335" spans="18:18" x14ac:dyDescent="0.15">
      <c r="R1335" s="65"/>
    </row>
    <row r="1336" spans="18:18" x14ac:dyDescent="0.15">
      <c r="R1336" s="65"/>
    </row>
    <row r="1337" spans="18:18" x14ac:dyDescent="0.15">
      <c r="R1337" s="65"/>
    </row>
    <row r="1338" spans="18:18" x14ac:dyDescent="0.15">
      <c r="R1338" s="65"/>
    </row>
    <row r="1339" spans="18:18" x14ac:dyDescent="0.15">
      <c r="R1339" s="65"/>
    </row>
    <row r="1340" spans="18:18" x14ac:dyDescent="0.15">
      <c r="R1340" s="65"/>
    </row>
    <row r="1341" spans="18:18" x14ac:dyDescent="0.15">
      <c r="R1341" s="65"/>
    </row>
    <row r="1342" spans="18:18" x14ac:dyDescent="0.15">
      <c r="R1342" s="65"/>
    </row>
    <row r="1343" spans="18:18" x14ac:dyDescent="0.15">
      <c r="R1343" s="65"/>
    </row>
    <row r="1344" spans="18:18" x14ac:dyDescent="0.15">
      <c r="R1344" s="65"/>
    </row>
    <row r="1345" spans="18:18" x14ac:dyDescent="0.15">
      <c r="R1345" s="65"/>
    </row>
    <row r="1346" spans="18:18" x14ac:dyDescent="0.15">
      <c r="R1346" s="65"/>
    </row>
    <row r="1347" spans="18:18" x14ac:dyDescent="0.15">
      <c r="R1347" s="65"/>
    </row>
    <row r="1348" spans="18:18" x14ac:dyDescent="0.15">
      <c r="R1348" s="65"/>
    </row>
    <row r="1349" spans="18:18" x14ac:dyDescent="0.15">
      <c r="R1349" s="65"/>
    </row>
    <row r="1350" spans="18:18" x14ac:dyDescent="0.15">
      <c r="R1350" s="65"/>
    </row>
    <row r="1351" spans="18:18" x14ac:dyDescent="0.15">
      <c r="R1351" s="65"/>
    </row>
    <row r="1353" spans="18:18" x14ac:dyDescent="0.15">
      <c r="R1353" s="65"/>
    </row>
    <row r="1354" spans="18:18" x14ac:dyDescent="0.15">
      <c r="R1354" s="62"/>
    </row>
    <row r="1355" spans="18:18" x14ac:dyDescent="0.15">
      <c r="R1355" s="62"/>
    </row>
    <row r="1356" spans="18:18" x14ac:dyDescent="0.15">
      <c r="R1356" s="62"/>
    </row>
    <row r="1361" spans="18:18" x14ac:dyDescent="0.15">
      <c r="R1361" s="62"/>
    </row>
    <row r="1364" spans="18:18" x14ac:dyDescent="0.15">
      <c r="R1364" s="62"/>
    </row>
    <row r="1391" spans="18:18" x14ac:dyDescent="0.15">
      <c r="R1391" s="62"/>
    </row>
    <row r="1392" spans="18:18" x14ac:dyDescent="0.15">
      <c r="R1392" s="65"/>
    </row>
    <row r="1394" spans="18:18" x14ac:dyDescent="0.15">
      <c r="R1394" s="65"/>
    </row>
    <row r="1395" spans="18:18" x14ac:dyDescent="0.15">
      <c r="R1395" s="65"/>
    </row>
    <row r="1396" spans="18:18" x14ac:dyDescent="0.15">
      <c r="R1396" s="65"/>
    </row>
    <row r="1398" spans="18:18" x14ac:dyDescent="0.15">
      <c r="R1398" s="65"/>
    </row>
    <row r="1399" spans="18:18" x14ac:dyDescent="0.15">
      <c r="R1399" s="738"/>
    </row>
    <row r="1401" spans="18:18" x14ac:dyDescent="0.15">
      <c r="R1401" s="65"/>
    </row>
    <row r="1402" spans="18:18" x14ac:dyDescent="0.15">
      <c r="R1402" s="65"/>
    </row>
    <row r="1403" spans="18:18" x14ac:dyDescent="0.15">
      <c r="R1403" s="65"/>
    </row>
    <row r="1404" spans="18:18" x14ac:dyDescent="0.15">
      <c r="R1404" s="65"/>
    </row>
    <row r="1405" spans="18:18" x14ac:dyDescent="0.15">
      <c r="R1405" s="65"/>
    </row>
    <row r="1406" spans="18:18" x14ac:dyDescent="0.15">
      <c r="R1406" s="65"/>
    </row>
    <row r="1407" spans="18:18" x14ac:dyDescent="0.15">
      <c r="R1407" s="65"/>
    </row>
    <row r="1408" spans="18:18" x14ac:dyDescent="0.15">
      <c r="R1408" s="65"/>
    </row>
    <row r="1409" spans="18:18" x14ac:dyDescent="0.15">
      <c r="R1409" s="62"/>
    </row>
    <row r="1410" spans="18:18" x14ac:dyDescent="0.15">
      <c r="R1410" s="65"/>
    </row>
    <row r="1411" spans="18:18" x14ac:dyDescent="0.15">
      <c r="R1411" s="65"/>
    </row>
    <row r="1413" spans="18:18" x14ac:dyDescent="0.15">
      <c r="R1413" s="65"/>
    </row>
    <row r="1414" spans="18:18" x14ac:dyDescent="0.15">
      <c r="R1414" s="65"/>
    </row>
    <row r="1415" spans="18:18" x14ac:dyDescent="0.15">
      <c r="R1415" s="62"/>
    </row>
    <row r="1416" spans="18:18" x14ac:dyDescent="0.15">
      <c r="R1416" s="65"/>
    </row>
    <row r="1417" spans="18:18" x14ac:dyDescent="0.15">
      <c r="R1417" s="65"/>
    </row>
    <row r="1418" spans="18:18" x14ac:dyDescent="0.15">
      <c r="R1418" s="62"/>
    </row>
    <row r="1427" spans="18:18" x14ac:dyDescent="0.15">
      <c r="R1427" s="65"/>
    </row>
    <row r="1429" spans="18:18" x14ac:dyDescent="0.15">
      <c r="R1429" s="65"/>
    </row>
    <row r="1430" spans="18:18" x14ac:dyDescent="0.15">
      <c r="R1430" s="65"/>
    </row>
    <row r="1431" spans="18:18" x14ac:dyDescent="0.15">
      <c r="R1431" s="65"/>
    </row>
    <row r="1432" spans="18:18" x14ac:dyDescent="0.15">
      <c r="R1432" s="65"/>
    </row>
    <row r="1433" spans="18:18" x14ac:dyDescent="0.15">
      <c r="R1433" s="65"/>
    </row>
    <row r="1436" spans="18:18" x14ac:dyDescent="0.15">
      <c r="R1436" s="65"/>
    </row>
    <row r="1437" spans="18:18" x14ac:dyDescent="0.15">
      <c r="R1437" s="65"/>
    </row>
    <row r="1438" spans="18:18" x14ac:dyDescent="0.15">
      <c r="R1438" s="65"/>
    </row>
    <row r="1439" spans="18:18" x14ac:dyDescent="0.15">
      <c r="R1439" s="65"/>
    </row>
    <row r="1440" spans="18:18" x14ac:dyDescent="0.15">
      <c r="R1440" s="65"/>
    </row>
    <row r="1442" spans="18:18" x14ac:dyDescent="0.15">
      <c r="R1442" s="65"/>
    </row>
    <row r="1445" spans="18:18" x14ac:dyDescent="0.15">
      <c r="R1445" s="65"/>
    </row>
    <row r="1448" spans="18:18" x14ac:dyDescent="0.15">
      <c r="R1448" s="62"/>
    </row>
    <row r="1449" spans="18:18" x14ac:dyDescent="0.15">
      <c r="R1449" s="62"/>
    </row>
    <row r="1450" spans="18:18" x14ac:dyDescent="0.15">
      <c r="R1450" s="62"/>
    </row>
    <row r="1451" spans="18:18" x14ac:dyDescent="0.15">
      <c r="R1451" s="65"/>
    </row>
    <row r="1452" spans="18:18" x14ac:dyDescent="0.15">
      <c r="R1452" s="65"/>
    </row>
    <row r="1453" spans="18:18" x14ac:dyDescent="0.15">
      <c r="R1453" s="62"/>
    </row>
    <row r="1454" spans="18:18" x14ac:dyDescent="0.15">
      <c r="R1454" s="62"/>
    </row>
    <row r="1455" spans="18:18" x14ac:dyDescent="0.15">
      <c r="R1455" s="65"/>
    </row>
    <row r="1456" spans="18:18" x14ac:dyDescent="0.15">
      <c r="R1456" s="62"/>
    </row>
    <row r="1457" spans="18:18" x14ac:dyDescent="0.15">
      <c r="R1457" s="65"/>
    </row>
    <row r="1460" spans="18:18" x14ac:dyDescent="0.15">
      <c r="R1460" s="65"/>
    </row>
    <row r="1463" spans="18:18" x14ac:dyDescent="0.15">
      <c r="R1463" s="62"/>
    </row>
    <row r="1465" spans="18:18" x14ac:dyDescent="0.15">
      <c r="R1465" s="65"/>
    </row>
    <row r="1466" spans="18:18" x14ac:dyDescent="0.15">
      <c r="R1466" s="65"/>
    </row>
    <row r="1467" spans="18:18" x14ac:dyDescent="0.15">
      <c r="R1467" s="65"/>
    </row>
    <row r="1468" spans="18:18" x14ac:dyDescent="0.15">
      <c r="R1468" s="65"/>
    </row>
    <row r="1469" spans="18:18" x14ac:dyDescent="0.15">
      <c r="R1469" s="65"/>
    </row>
    <row r="1470" spans="18:18" x14ac:dyDescent="0.15">
      <c r="R1470" s="65"/>
    </row>
    <row r="1473" spans="18:18" x14ac:dyDescent="0.15">
      <c r="R1473" s="62"/>
    </row>
    <row r="1474" spans="18:18" x14ac:dyDescent="0.15">
      <c r="R1474" s="62"/>
    </row>
    <row r="1475" spans="18:18" x14ac:dyDescent="0.15">
      <c r="R1475" s="62"/>
    </row>
    <row r="1476" spans="18:18" x14ac:dyDescent="0.15">
      <c r="R1476" s="62"/>
    </row>
    <row r="1477" spans="18:18" x14ac:dyDescent="0.15">
      <c r="R1477" s="62"/>
    </row>
    <row r="1478" spans="18:18" x14ac:dyDescent="0.15">
      <c r="R1478" s="62"/>
    </row>
    <row r="1479" spans="18:18" x14ac:dyDescent="0.15">
      <c r="R1479" s="62"/>
    </row>
    <row r="1480" spans="18:18" x14ac:dyDescent="0.15">
      <c r="R1480" s="62"/>
    </row>
    <row r="1481" spans="18:18" x14ac:dyDescent="0.15">
      <c r="R1481" s="62"/>
    </row>
    <row r="1482" spans="18:18" x14ac:dyDescent="0.15">
      <c r="R1482" s="62"/>
    </row>
    <row r="1483" spans="18:18" x14ac:dyDescent="0.15">
      <c r="R1483" s="62"/>
    </row>
    <row r="1484" spans="18:18" x14ac:dyDescent="0.15">
      <c r="R1484" s="65"/>
    </row>
    <row r="1485" spans="18:18" x14ac:dyDescent="0.15">
      <c r="R1485" s="65"/>
    </row>
    <row r="1486" spans="18:18" x14ac:dyDescent="0.15">
      <c r="R1486" s="65"/>
    </row>
    <row r="1487" spans="18:18" x14ac:dyDescent="0.15">
      <c r="R1487" s="65"/>
    </row>
    <row r="1488" spans="18:18" x14ac:dyDescent="0.15">
      <c r="R1488" s="65"/>
    </row>
    <row r="1489" spans="18:18" x14ac:dyDescent="0.15">
      <c r="R1489" s="62"/>
    </row>
    <row r="1490" spans="18:18" x14ac:dyDescent="0.15">
      <c r="R1490" s="65"/>
    </row>
    <row r="1491" spans="18:18" x14ac:dyDescent="0.15">
      <c r="R1491" s="65"/>
    </row>
    <row r="1492" spans="18:18" x14ac:dyDescent="0.15">
      <c r="R1492" s="62"/>
    </row>
    <row r="1493" spans="18:18" x14ac:dyDescent="0.15">
      <c r="R1493" s="65"/>
    </row>
    <row r="1494" spans="18:18" x14ac:dyDescent="0.15">
      <c r="R1494" s="65"/>
    </row>
    <row r="1495" spans="18:18" x14ac:dyDescent="0.15">
      <c r="R1495" s="62"/>
    </row>
    <row r="1497" spans="18:18" x14ac:dyDescent="0.15">
      <c r="R1497" s="65"/>
    </row>
    <row r="1498" spans="18:18" x14ac:dyDescent="0.15">
      <c r="R1498" s="62"/>
    </row>
    <row r="1500" spans="18:18" x14ac:dyDescent="0.15">
      <c r="R1500" s="65"/>
    </row>
    <row r="1501" spans="18:18" x14ac:dyDescent="0.15">
      <c r="R1501" s="62"/>
    </row>
    <row r="1502" spans="18:18" x14ac:dyDescent="0.15">
      <c r="R1502" s="741"/>
    </row>
    <row r="1504" spans="18:18" x14ac:dyDescent="0.15">
      <c r="R1504" s="62"/>
    </row>
    <row r="1510" spans="18:18" x14ac:dyDescent="0.15">
      <c r="R1510" s="65"/>
    </row>
    <row r="1511" spans="18:18" x14ac:dyDescent="0.15">
      <c r="R1511" s="65"/>
    </row>
    <row r="1521" spans="18:18" x14ac:dyDescent="0.15">
      <c r="R1521" s="65"/>
    </row>
    <row r="1522" spans="18:18" x14ac:dyDescent="0.15">
      <c r="R1522" s="65"/>
    </row>
    <row r="1524" spans="18:18" x14ac:dyDescent="0.15">
      <c r="R1524" s="65"/>
    </row>
    <row r="1525" spans="18:18" x14ac:dyDescent="0.15">
      <c r="R1525" s="65"/>
    </row>
    <row r="1526" spans="18:18" x14ac:dyDescent="0.15">
      <c r="R1526" s="65"/>
    </row>
    <row r="1527" spans="18:18" x14ac:dyDescent="0.15">
      <c r="R1527" s="65"/>
    </row>
    <row r="1528" spans="18:18" x14ac:dyDescent="0.15">
      <c r="R1528" s="65"/>
    </row>
    <row r="1530" spans="18:18" x14ac:dyDescent="0.15">
      <c r="R1530" s="65"/>
    </row>
    <row r="1531" spans="18:18" x14ac:dyDescent="0.15">
      <c r="R1531" s="65"/>
    </row>
    <row r="1533" spans="18:18" x14ac:dyDescent="0.15">
      <c r="R1533" s="65"/>
    </row>
    <row r="1535" spans="18:18" x14ac:dyDescent="0.15">
      <c r="R1535" s="65"/>
    </row>
    <row r="1537" spans="18:18" x14ac:dyDescent="0.15">
      <c r="R1537" s="65"/>
    </row>
    <row r="1538" spans="18:18" x14ac:dyDescent="0.15">
      <c r="R1538" s="65"/>
    </row>
    <row r="1539" spans="18:18" x14ac:dyDescent="0.15">
      <c r="R1539" s="65"/>
    </row>
    <row r="1542" spans="18:18" x14ac:dyDescent="0.15">
      <c r="R1542" s="65"/>
    </row>
    <row r="1543" spans="18:18" x14ac:dyDescent="0.15">
      <c r="R1543" s="283"/>
    </row>
    <row r="1544" spans="18:18" x14ac:dyDescent="0.15">
      <c r="R1544" s="283"/>
    </row>
    <row r="1558" spans="18:18" x14ac:dyDescent="0.15">
      <c r="R1558" s="742"/>
    </row>
    <row r="1561" spans="18:18" x14ac:dyDescent="0.15">
      <c r="R1561" s="742"/>
    </row>
    <row r="1564" spans="18:18" x14ac:dyDescent="0.15">
      <c r="R1564" s="65"/>
    </row>
    <row r="1565" spans="18:18" x14ac:dyDescent="0.15">
      <c r="R1565" s="65"/>
    </row>
    <row r="1567" spans="18:18" x14ac:dyDescent="0.15">
      <c r="R1567" s="65"/>
    </row>
    <row r="1568" spans="18:18" x14ac:dyDescent="0.15">
      <c r="R1568" s="65"/>
    </row>
    <row r="1569" spans="18:18" x14ac:dyDescent="0.15">
      <c r="R1569" s="65"/>
    </row>
    <row r="1570" spans="18:18" x14ac:dyDescent="0.15">
      <c r="R1570" s="65"/>
    </row>
    <row r="1571" spans="18:18" x14ac:dyDescent="0.15">
      <c r="R1571" s="65"/>
    </row>
    <row r="1574" spans="18:18" x14ac:dyDescent="0.15">
      <c r="R1574" s="65"/>
    </row>
    <row r="1575" spans="18:18" x14ac:dyDescent="0.15">
      <c r="R1575" s="65"/>
    </row>
    <row r="1576" spans="18:18" x14ac:dyDescent="0.15">
      <c r="R1576" s="742"/>
    </row>
    <row r="1577" spans="18:18" x14ac:dyDescent="0.15">
      <c r="R1577" s="65"/>
    </row>
    <row r="1578" spans="18:18" x14ac:dyDescent="0.15">
      <c r="R1578" s="65"/>
    </row>
    <row r="1579" spans="18:18" x14ac:dyDescent="0.15">
      <c r="R1579" s="65"/>
    </row>
    <row r="1580" spans="18:18" x14ac:dyDescent="0.15">
      <c r="R1580" s="65"/>
    </row>
    <row r="1581" spans="18:18" x14ac:dyDescent="0.15">
      <c r="R1581" s="65"/>
    </row>
    <row r="1582" spans="18:18" x14ac:dyDescent="0.15">
      <c r="R1582" s="742"/>
    </row>
    <row r="1583" spans="18:18" x14ac:dyDescent="0.15">
      <c r="R1583" s="65"/>
    </row>
    <row r="1584" spans="18:18" x14ac:dyDescent="0.15">
      <c r="R1584" s="65"/>
    </row>
    <row r="1585" spans="18:18" x14ac:dyDescent="0.15">
      <c r="R1585" s="742"/>
    </row>
    <row r="1586" spans="18:18" x14ac:dyDescent="0.15">
      <c r="R1586" s="742"/>
    </row>
    <row r="1587" spans="18:18" x14ac:dyDescent="0.15">
      <c r="R1587" s="742"/>
    </row>
    <row r="1588" spans="18:18" x14ac:dyDescent="0.15">
      <c r="R1588" s="742"/>
    </row>
    <row r="1590" spans="18:18" x14ac:dyDescent="0.15">
      <c r="R1590" s="65"/>
    </row>
    <row r="1591" spans="18:18" x14ac:dyDescent="0.15">
      <c r="R1591" s="742"/>
    </row>
    <row r="1592" spans="18:18" x14ac:dyDescent="0.15">
      <c r="R1592" s="742"/>
    </row>
    <row r="1593" spans="18:18" x14ac:dyDescent="0.15">
      <c r="R1593" s="65"/>
    </row>
    <row r="1594" spans="18:18" x14ac:dyDescent="0.15">
      <c r="R1594" s="742"/>
    </row>
    <row r="1595" spans="18:18" x14ac:dyDescent="0.15">
      <c r="R1595" s="65"/>
    </row>
    <row r="1598" spans="18:18" x14ac:dyDescent="0.15">
      <c r="R1598" s="65"/>
    </row>
    <row r="1601" spans="18:18" x14ac:dyDescent="0.15">
      <c r="R1601" s="742"/>
    </row>
    <row r="1602" spans="18:18" x14ac:dyDescent="0.15">
      <c r="R1602" s="65"/>
    </row>
    <row r="1604" spans="18:18" x14ac:dyDescent="0.15">
      <c r="R1604" s="742"/>
    </row>
    <row r="1605" spans="18:18" x14ac:dyDescent="0.15">
      <c r="R1605" s="65"/>
    </row>
    <row r="1606" spans="18:18" x14ac:dyDescent="0.15">
      <c r="R1606" s="65"/>
    </row>
    <row r="1607" spans="18:18" x14ac:dyDescent="0.15">
      <c r="R1607" s="65"/>
    </row>
    <row r="1608" spans="18:18" x14ac:dyDescent="0.15">
      <c r="R1608" s="65"/>
    </row>
    <row r="1609" spans="18:18" x14ac:dyDescent="0.15">
      <c r="R1609" s="65"/>
    </row>
    <row r="1611" spans="18:18" x14ac:dyDescent="0.15">
      <c r="R1611" s="65"/>
    </row>
    <row r="1612" spans="18:18" x14ac:dyDescent="0.15">
      <c r="R1612" s="65"/>
    </row>
    <row r="1613" spans="18:18" x14ac:dyDescent="0.15">
      <c r="R1613" s="65"/>
    </row>
    <row r="1614" spans="18:18" x14ac:dyDescent="0.15">
      <c r="R1614" s="65"/>
    </row>
    <row r="1615" spans="18:18" x14ac:dyDescent="0.15">
      <c r="R1615" s="65"/>
    </row>
    <row r="1616" spans="18:18" x14ac:dyDescent="0.15">
      <c r="R1616" s="65"/>
    </row>
    <row r="1617" spans="18:18" x14ac:dyDescent="0.15">
      <c r="R1617" s="65"/>
    </row>
    <row r="1618" spans="18:18" x14ac:dyDescent="0.15">
      <c r="R1618" s="65"/>
    </row>
    <row r="1619" spans="18:18" x14ac:dyDescent="0.15">
      <c r="R1619" s="65"/>
    </row>
    <row r="1620" spans="18:18" x14ac:dyDescent="0.15">
      <c r="R1620" s="65"/>
    </row>
    <row r="1621" spans="18:18" x14ac:dyDescent="0.15">
      <c r="R1621" s="742"/>
    </row>
    <row r="1622" spans="18:18" x14ac:dyDescent="0.15">
      <c r="R1622" s="65"/>
    </row>
    <row r="1623" spans="18:18" x14ac:dyDescent="0.15">
      <c r="R1623" s="65"/>
    </row>
    <row r="1624" spans="18:18" x14ac:dyDescent="0.15">
      <c r="R1624" s="65"/>
    </row>
    <row r="1625" spans="18:18" x14ac:dyDescent="0.15">
      <c r="R1625" s="65"/>
    </row>
    <row r="1626" spans="18:18" x14ac:dyDescent="0.15">
      <c r="R1626" s="65"/>
    </row>
    <row r="1627" spans="18:18" x14ac:dyDescent="0.15">
      <c r="R1627" s="65"/>
    </row>
    <row r="1628" spans="18:18" x14ac:dyDescent="0.15">
      <c r="R1628" s="65"/>
    </row>
    <row r="1629" spans="18:18" x14ac:dyDescent="0.15">
      <c r="R1629" s="65"/>
    </row>
    <row r="1630" spans="18:18" x14ac:dyDescent="0.15">
      <c r="R1630" s="742"/>
    </row>
    <row r="1633" spans="18:18" x14ac:dyDescent="0.15">
      <c r="R1633" s="742"/>
    </row>
    <row r="1634" spans="18:18" x14ac:dyDescent="0.15">
      <c r="R1634" s="742"/>
    </row>
    <row r="1635" spans="18:18" x14ac:dyDescent="0.15">
      <c r="R1635" s="742"/>
    </row>
    <row r="1636" spans="18:18" x14ac:dyDescent="0.15">
      <c r="R1636" s="742"/>
    </row>
    <row r="1637" spans="18:18" x14ac:dyDescent="0.15">
      <c r="R1637" s="742"/>
    </row>
    <row r="1638" spans="18:18" x14ac:dyDescent="0.15">
      <c r="R1638" s="742"/>
    </row>
    <row r="1639" spans="18:18" x14ac:dyDescent="0.15">
      <c r="R1639" s="742"/>
    </row>
    <row r="1642" spans="18:18" x14ac:dyDescent="0.15">
      <c r="R1642" s="62"/>
    </row>
    <row r="1651" spans="18:18" x14ac:dyDescent="0.15">
      <c r="R1651" s="62"/>
    </row>
    <row r="1668" spans="18:18" x14ac:dyDescent="0.15">
      <c r="R1668" s="65"/>
    </row>
    <row r="1669" spans="18:18" x14ac:dyDescent="0.15">
      <c r="R1669" s="65"/>
    </row>
    <row r="1670" spans="18:18" x14ac:dyDescent="0.15">
      <c r="R1670" s="65"/>
    </row>
    <row r="1671" spans="18:18" x14ac:dyDescent="0.15">
      <c r="R1671" s="65"/>
    </row>
    <row r="1672" spans="18:18" x14ac:dyDescent="0.15">
      <c r="R1672" s="65"/>
    </row>
    <row r="1673" spans="18:18" x14ac:dyDescent="0.15">
      <c r="R1673" s="65"/>
    </row>
    <row r="1674" spans="18:18" x14ac:dyDescent="0.15">
      <c r="R1674" s="65"/>
    </row>
    <row r="1675" spans="18:18" x14ac:dyDescent="0.15">
      <c r="R1675" s="65"/>
    </row>
    <row r="1676" spans="18:18" x14ac:dyDescent="0.15">
      <c r="R1676" s="65"/>
    </row>
    <row r="1677" spans="18:18" x14ac:dyDescent="0.15">
      <c r="R1677" s="65"/>
    </row>
    <row r="1678" spans="18:18" x14ac:dyDescent="0.15">
      <c r="R1678" s="65"/>
    </row>
    <row r="1679" spans="18:18" x14ac:dyDescent="0.15">
      <c r="R1679" s="65"/>
    </row>
    <row r="1680" spans="18:18" x14ac:dyDescent="0.15">
      <c r="R1680" s="65"/>
    </row>
    <row r="1681" spans="18:18" x14ac:dyDescent="0.15">
      <c r="R1681" s="65"/>
    </row>
    <row r="1682" spans="18:18" x14ac:dyDescent="0.15">
      <c r="R1682" s="65"/>
    </row>
    <row r="1683" spans="18:18" x14ac:dyDescent="0.15">
      <c r="R1683" s="65"/>
    </row>
    <row r="1684" spans="18:18" x14ac:dyDescent="0.15">
      <c r="R1684" s="65"/>
    </row>
    <row r="1685" spans="18:18" x14ac:dyDescent="0.15">
      <c r="R1685" s="65"/>
    </row>
    <row r="1686" spans="18:18" x14ac:dyDescent="0.15">
      <c r="R1686" s="65"/>
    </row>
    <row r="1687" spans="18:18" x14ac:dyDescent="0.15">
      <c r="R1687" s="62"/>
    </row>
    <row r="1688" spans="18:18" x14ac:dyDescent="0.15">
      <c r="R1688" s="65"/>
    </row>
    <row r="1689" spans="18:18" x14ac:dyDescent="0.15">
      <c r="R1689" s="65"/>
    </row>
    <row r="1690" spans="18:18" x14ac:dyDescent="0.15">
      <c r="R1690" s="65"/>
    </row>
    <row r="1691" spans="18:18" x14ac:dyDescent="0.15">
      <c r="R1691" s="65"/>
    </row>
    <row r="1692" spans="18:18" x14ac:dyDescent="0.15">
      <c r="R1692" s="65"/>
    </row>
    <row r="1693" spans="18:18" x14ac:dyDescent="0.15">
      <c r="R1693" s="65"/>
    </row>
    <row r="1694" spans="18:18" x14ac:dyDescent="0.15">
      <c r="R1694" s="65"/>
    </row>
    <row r="1695" spans="18:18" x14ac:dyDescent="0.15">
      <c r="R1695" s="65"/>
    </row>
    <row r="1702" spans="18:18" x14ac:dyDescent="0.15">
      <c r="R1702" s="65"/>
    </row>
    <row r="1703" spans="18:18" x14ac:dyDescent="0.15">
      <c r="R1703" s="65"/>
    </row>
    <row r="1704" spans="18:18" x14ac:dyDescent="0.15">
      <c r="R1704" s="65"/>
    </row>
    <row r="1705" spans="18:18" x14ac:dyDescent="0.15">
      <c r="R1705" s="65"/>
    </row>
    <row r="1707" spans="18:18" x14ac:dyDescent="0.15">
      <c r="R1707" s="65"/>
    </row>
    <row r="1708" spans="18:18" x14ac:dyDescent="0.15">
      <c r="R1708" s="65"/>
    </row>
    <row r="1710" spans="18:18" x14ac:dyDescent="0.15">
      <c r="R1710" s="65"/>
    </row>
    <row r="1711" spans="18:18" x14ac:dyDescent="0.15">
      <c r="R1711" s="65"/>
    </row>
    <row r="1712" spans="18:18" x14ac:dyDescent="0.15">
      <c r="R1712" s="62"/>
    </row>
    <row r="1713" spans="18:18" x14ac:dyDescent="0.15">
      <c r="R1713" s="65"/>
    </row>
    <row r="1714" spans="18:18" x14ac:dyDescent="0.15">
      <c r="R1714" s="65"/>
    </row>
    <row r="1715" spans="18:18" x14ac:dyDescent="0.15">
      <c r="R1715" s="65"/>
    </row>
    <row r="1716" spans="18:18" x14ac:dyDescent="0.15">
      <c r="R1716" s="65"/>
    </row>
    <row r="1717" spans="18:18" x14ac:dyDescent="0.15">
      <c r="R1717" s="65"/>
    </row>
    <row r="1718" spans="18:18" x14ac:dyDescent="0.15">
      <c r="R1718" s="65"/>
    </row>
    <row r="1719" spans="18:18" x14ac:dyDescent="0.15">
      <c r="R1719" s="65"/>
    </row>
    <row r="1720" spans="18:18" x14ac:dyDescent="0.15">
      <c r="R1720" s="65"/>
    </row>
    <row r="1722" spans="18:18" x14ac:dyDescent="0.15">
      <c r="R1722" s="65"/>
    </row>
    <row r="1723" spans="18:18" x14ac:dyDescent="0.15">
      <c r="R1723" s="65"/>
    </row>
    <row r="1725" spans="18:18" x14ac:dyDescent="0.15">
      <c r="R1725" s="65"/>
    </row>
    <row r="1726" spans="18:18" x14ac:dyDescent="0.15">
      <c r="R1726" s="65"/>
    </row>
    <row r="1728" spans="18:18" x14ac:dyDescent="0.15">
      <c r="R1728" s="65"/>
    </row>
    <row r="1729" spans="18:18" x14ac:dyDescent="0.15">
      <c r="R1729" s="65"/>
    </row>
    <row r="1731" spans="18:18" x14ac:dyDescent="0.15">
      <c r="R1731" s="65"/>
    </row>
    <row r="1732" spans="18:18" x14ac:dyDescent="0.15">
      <c r="R1732" s="65"/>
    </row>
    <row r="1733" spans="18:18" x14ac:dyDescent="0.15">
      <c r="R1733" s="65"/>
    </row>
    <row r="1741" spans="18:18" x14ac:dyDescent="0.15">
      <c r="R1741" s="65"/>
    </row>
    <row r="1744" spans="18:18" x14ac:dyDescent="0.15">
      <c r="R1744" s="65"/>
    </row>
    <row r="1745" spans="18:18" x14ac:dyDescent="0.15">
      <c r="R1745" s="65"/>
    </row>
    <row r="1746" spans="18:18" x14ac:dyDescent="0.15">
      <c r="R1746" s="65"/>
    </row>
    <row r="1747" spans="18:18" x14ac:dyDescent="0.15">
      <c r="R1747" s="65"/>
    </row>
    <row r="1748" spans="18:18" x14ac:dyDescent="0.15">
      <c r="R1748" s="65"/>
    </row>
    <row r="1760" spans="18:18" x14ac:dyDescent="0.15">
      <c r="R1760" s="62"/>
    </row>
    <row r="1761" spans="18:18" x14ac:dyDescent="0.15">
      <c r="R1761" s="65"/>
    </row>
    <row r="1762" spans="18:18" x14ac:dyDescent="0.15">
      <c r="R1762" s="65"/>
    </row>
    <row r="1763" spans="18:18" x14ac:dyDescent="0.15">
      <c r="R1763" s="65"/>
    </row>
    <row r="1764" spans="18:18" x14ac:dyDescent="0.15">
      <c r="R1764" s="65"/>
    </row>
    <row r="1765" spans="18:18" x14ac:dyDescent="0.15">
      <c r="R1765" s="65"/>
    </row>
    <row r="1766" spans="18:18" x14ac:dyDescent="0.15">
      <c r="R1766" s="65"/>
    </row>
    <row r="1767" spans="18:18" x14ac:dyDescent="0.15">
      <c r="R1767" s="65"/>
    </row>
    <row r="1768" spans="18:18" x14ac:dyDescent="0.15">
      <c r="R1768" s="65"/>
    </row>
    <row r="1769" spans="18:18" x14ac:dyDescent="0.15">
      <c r="R1769" s="65"/>
    </row>
    <row r="1770" spans="18:18" x14ac:dyDescent="0.15">
      <c r="R1770" s="65"/>
    </row>
    <row r="1771" spans="18:18" x14ac:dyDescent="0.15">
      <c r="R1771" s="65"/>
    </row>
    <row r="1772" spans="18:18" x14ac:dyDescent="0.15">
      <c r="R1772" s="65"/>
    </row>
    <row r="1773" spans="18:18" x14ac:dyDescent="0.15">
      <c r="R1773" s="65"/>
    </row>
    <row r="1774" spans="18:18" x14ac:dyDescent="0.15">
      <c r="R1774" s="65"/>
    </row>
    <row r="1775" spans="18:18" x14ac:dyDescent="0.15">
      <c r="R1775" s="65"/>
    </row>
    <row r="1776" spans="18:18" x14ac:dyDescent="0.15">
      <c r="R1776" s="65"/>
    </row>
    <row r="1777" spans="18:18" x14ac:dyDescent="0.15">
      <c r="R1777" s="65"/>
    </row>
    <row r="1780" spans="18:18" x14ac:dyDescent="0.15">
      <c r="R1780" s="62"/>
    </row>
    <row r="1783" spans="18:18" x14ac:dyDescent="0.15">
      <c r="R1783" s="62"/>
    </row>
    <row r="1786" spans="18:18" x14ac:dyDescent="0.15">
      <c r="R1786" s="62"/>
    </row>
    <row r="1789" spans="18:18" x14ac:dyDescent="0.15">
      <c r="R1789" s="62"/>
    </row>
    <row r="1798" spans="18:18" x14ac:dyDescent="0.15">
      <c r="R1798" s="62"/>
    </row>
    <row r="1801" spans="18:18" x14ac:dyDescent="0.15">
      <c r="R1801" s="62"/>
    </row>
    <row r="1804" spans="18:18" x14ac:dyDescent="0.15">
      <c r="R1804" s="62"/>
    </row>
    <row r="1807" spans="18:18" x14ac:dyDescent="0.15">
      <c r="R1807" s="62"/>
    </row>
    <row r="1808" spans="18:18" x14ac:dyDescent="0.15">
      <c r="R1808" s="65"/>
    </row>
    <row r="1809" spans="18:18" x14ac:dyDescent="0.15">
      <c r="R1809" s="65"/>
    </row>
    <row r="1810" spans="18:18" x14ac:dyDescent="0.15">
      <c r="R1810" s="62"/>
    </row>
    <row r="1818" spans="18:18" x14ac:dyDescent="0.15">
      <c r="R1818" s="65"/>
    </row>
    <row r="1837" spans="18:18" x14ac:dyDescent="0.15">
      <c r="R1837" s="62"/>
    </row>
    <row r="1840" spans="18:18" x14ac:dyDescent="0.15">
      <c r="R1840" s="283"/>
    </row>
    <row r="1843" spans="18:18" x14ac:dyDescent="0.15">
      <c r="R1843" s="62"/>
    </row>
    <row r="1846" spans="18:18" x14ac:dyDescent="0.15">
      <c r="R1846" s="62"/>
    </row>
    <row r="1849" spans="18:18" x14ac:dyDescent="0.15">
      <c r="R1849" s="62"/>
    </row>
    <row r="1855" spans="18:18" x14ac:dyDescent="0.15">
      <c r="R1855" s="62"/>
    </row>
    <row r="1858" spans="18:18" x14ac:dyDescent="0.15">
      <c r="R1858" s="62"/>
    </row>
    <row r="1861" spans="18:18" x14ac:dyDescent="0.15">
      <c r="R1861" s="62"/>
    </row>
    <row r="1862" spans="18:18" x14ac:dyDescent="0.15">
      <c r="R1862" s="62"/>
    </row>
    <row r="1864" spans="18:18" x14ac:dyDescent="0.15">
      <c r="R1864" s="62"/>
    </row>
    <row r="1866" spans="18:18" x14ac:dyDescent="0.15">
      <c r="R1866" s="65"/>
    </row>
    <row r="1867" spans="18:18" x14ac:dyDescent="0.15">
      <c r="R1867" s="62"/>
    </row>
    <row r="1868" spans="18:18" x14ac:dyDescent="0.15">
      <c r="R1868" s="65"/>
    </row>
    <row r="1869" spans="18:18" x14ac:dyDescent="0.15">
      <c r="R1869" s="65"/>
    </row>
    <row r="1870" spans="18:18" x14ac:dyDescent="0.15">
      <c r="R1870" s="62"/>
    </row>
    <row r="1878" spans="18:18" x14ac:dyDescent="0.15">
      <c r="R1878" s="65"/>
    </row>
    <row r="1881" spans="18:18" x14ac:dyDescent="0.15">
      <c r="R1881" s="65"/>
    </row>
    <row r="1882" spans="18:18" x14ac:dyDescent="0.15">
      <c r="R1882" s="65"/>
    </row>
    <row r="1883" spans="18:18" x14ac:dyDescent="0.15">
      <c r="R1883" s="65"/>
    </row>
    <row r="1884" spans="18:18" x14ac:dyDescent="0.15">
      <c r="R1884" s="65"/>
    </row>
    <row r="1885" spans="18:18" x14ac:dyDescent="0.15">
      <c r="R1885" s="65"/>
    </row>
    <row r="1888" spans="18:18" x14ac:dyDescent="0.15">
      <c r="R1888" s="65"/>
    </row>
    <row r="1889" spans="18:18" x14ac:dyDescent="0.15">
      <c r="R1889" s="65"/>
    </row>
    <row r="1890" spans="18:18" x14ac:dyDescent="0.15">
      <c r="R1890" s="65"/>
    </row>
    <row r="1891" spans="18:18" x14ac:dyDescent="0.15">
      <c r="R1891" s="65"/>
    </row>
    <row r="1893" spans="18:18" x14ac:dyDescent="0.15">
      <c r="R1893" s="65"/>
    </row>
    <row r="1894" spans="18:18" x14ac:dyDescent="0.15">
      <c r="R1894" s="65"/>
    </row>
    <row r="1896" spans="18:18" x14ac:dyDescent="0.15">
      <c r="R1896" s="65"/>
    </row>
    <row r="1897" spans="18:18" x14ac:dyDescent="0.15">
      <c r="R1897" s="62"/>
    </row>
    <row r="1899" spans="18:18" x14ac:dyDescent="0.15">
      <c r="R1899" s="65"/>
    </row>
    <row r="1900" spans="18:18" x14ac:dyDescent="0.15">
      <c r="R1900" s="65"/>
    </row>
    <row r="1902" spans="18:18" x14ac:dyDescent="0.15">
      <c r="R1902" s="65"/>
    </row>
    <row r="1903" spans="18:18" x14ac:dyDescent="0.15">
      <c r="R1903" s="65"/>
    </row>
    <row r="1904" spans="18:18" x14ac:dyDescent="0.15">
      <c r="R1904" s="65"/>
    </row>
    <row r="1905" spans="18:18" x14ac:dyDescent="0.15">
      <c r="R1905" s="65"/>
    </row>
    <row r="1906" spans="18:18" x14ac:dyDescent="0.15">
      <c r="R1906" s="65"/>
    </row>
    <row r="1908" spans="18:18" x14ac:dyDescent="0.15">
      <c r="R1908" s="65"/>
    </row>
    <row r="1909" spans="18:18" x14ac:dyDescent="0.15">
      <c r="R1909" s="65"/>
    </row>
    <row r="1911" spans="18:18" x14ac:dyDescent="0.15">
      <c r="R1911" s="65"/>
    </row>
    <row r="1912" spans="18:18" x14ac:dyDescent="0.15">
      <c r="R1912" s="65"/>
    </row>
    <row r="1914" spans="18:18" x14ac:dyDescent="0.15">
      <c r="R1914" s="65"/>
    </row>
    <row r="1915" spans="18:18" x14ac:dyDescent="0.15">
      <c r="R1915" s="65"/>
    </row>
    <row r="1917" spans="18:18" x14ac:dyDescent="0.15">
      <c r="R1917" s="65"/>
    </row>
    <row r="1918" spans="18:18" x14ac:dyDescent="0.15">
      <c r="R1918" s="65"/>
    </row>
    <row r="1920" spans="18:18" x14ac:dyDescent="0.15">
      <c r="R1920" s="65"/>
    </row>
    <row r="1921" spans="18:18" x14ac:dyDescent="0.15">
      <c r="R1921" s="65"/>
    </row>
    <row r="1931" spans="18:18" x14ac:dyDescent="0.15">
      <c r="R1931" s="65"/>
    </row>
    <row r="1933" spans="18:18" x14ac:dyDescent="0.15">
      <c r="R1933" s="65"/>
    </row>
    <row r="1934" spans="18:18" x14ac:dyDescent="0.15">
      <c r="R1934" s="65"/>
    </row>
    <row r="1935" spans="18:18" x14ac:dyDescent="0.15">
      <c r="R1935" s="65"/>
    </row>
    <row r="1936" spans="18:18" x14ac:dyDescent="0.15">
      <c r="R1936" s="65"/>
    </row>
    <row r="1937" spans="18:18" x14ac:dyDescent="0.15">
      <c r="R1937" s="65"/>
    </row>
    <row r="1950" spans="18:18" x14ac:dyDescent="0.15">
      <c r="R1950" s="65"/>
    </row>
    <row r="1951" spans="18:18" x14ac:dyDescent="0.15">
      <c r="R1951" s="65"/>
    </row>
    <row r="1952" spans="18:18" x14ac:dyDescent="0.15">
      <c r="R1952" s="65"/>
    </row>
    <row r="1953" spans="18:18" x14ac:dyDescent="0.15">
      <c r="R1953" s="65"/>
    </row>
    <row r="1954" spans="18:18" x14ac:dyDescent="0.15">
      <c r="R1954" s="65"/>
    </row>
    <row r="1956" spans="18:18" x14ac:dyDescent="0.15">
      <c r="R1956" s="65"/>
    </row>
    <row r="1957" spans="18:18" x14ac:dyDescent="0.15">
      <c r="R1957" s="65"/>
    </row>
    <row r="1959" spans="18:18" x14ac:dyDescent="0.15">
      <c r="R1959" s="65"/>
    </row>
    <row r="1960" spans="18:18" x14ac:dyDescent="0.15">
      <c r="R1960" s="65"/>
    </row>
    <row r="1962" spans="18:18" x14ac:dyDescent="0.15">
      <c r="R1962" s="65"/>
    </row>
    <row r="1963" spans="18:18" x14ac:dyDescent="0.15">
      <c r="R1963" s="65"/>
    </row>
    <row r="1965" spans="18:18" x14ac:dyDescent="0.15">
      <c r="R1965" s="65"/>
    </row>
    <row r="1966" spans="18:18" x14ac:dyDescent="0.15">
      <c r="R1966" s="65"/>
    </row>
    <row r="1967" spans="18:18" x14ac:dyDescent="0.15">
      <c r="R1967" s="65"/>
    </row>
    <row r="1968" spans="18:18" x14ac:dyDescent="0.15">
      <c r="R1968" s="65"/>
    </row>
    <row r="1969" spans="18:18" x14ac:dyDescent="0.15">
      <c r="R1969" s="65"/>
    </row>
    <row r="1970" spans="18:18" x14ac:dyDescent="0.15">
      <c r="R1970" s="65"/>
    </row>
    <row r="1971" spans="18:18" x14ac:dyDescent="0.15">
      <c r="R1971" s="65"/>
    </row>
    <row r="1972" spans="18:18" x14ac:dyDescent="0.15">
      <c r="R1972" s="65"/>
    </row>
    <row r="1974" spans="18:18" x14ac:dyDescent="0.15">
      <c r="R1974" s="65"/>
    </row>
    <row r="1975" spans="18:18" x14ac:dyDescent="0.15">
      <c r="R1975" s="65"/>
    </row>
    <row r="2039" spans="18:18" x14ac:dyDescent="0.15">
      <c r="R2039" s="65"/>
    </row>
    <row r="2040" spans="18:18" x14ac:dyDescent="0.15">
      <c r="R2040" s="65"/>
    </row>
    <row r="2050" spans="18:18" x14ac:dyDescent="0.15">
      <c r="R2050" s="65"/>
    </row>
    <row r="2052" spans="18:18" x14ac:dyDescent="0.15">
      <c r="R2052" s="65"/>
    </row>
    <row r="2053" spans="18:18" x14ac:dyDescent="0.15">
      <c r="R2053" s="65"/>
    </row>
    <row r="2054" spans="18:18" x14ac:dyDescent="0.15">
      <c r="R2054" s="65"/>
    </row>
    <row r="2055" spans="18:18" x14ac:dyDescent="0.15">
      <c r="R2055" s="65"/>
    </row>
    <row r="2056" spans="18:18" x14ac:dyDescent="0.15">
      <c r="R2056" s="65"/>
    </row>
    <row r="2068" spans="18:18" x14ac:dyDescent="0.15">
      <c r="R2068" s="65"/>
    </row>
    <row r="2069" spans="18:18" x14ac:dyDescent="0.15">
      <c r="R2069" s="65"/>
    </row>
    <row r="2074" spans="18:18" x14ac:dyDescent="0.15">
      <c r="R2074" s="65"/>
    </row>
    <row r="2075" spans="18:18" x14ac:dyDescent="0.15">
      <c r="R2075" s="65"/>
    </row>
    <row r="2078" spans="18:18" x14ac:dyDescent="0.15">
      <c r="R2078" s="65"/>
    </row>
    <row r="2079" spans="18:18" x14ac:dyDescent="0.15">
      <c r="R2079" s="65"/>
    </row>
    <row r="2080" spans="18:18" x14ac:dyDescent="0.15">
      <c r="R2080" s="65"/>
    </row>
    <row r="2081" spans="18:18" x14ac:dyDescent="0.15">
      <c r="R2081" s="65"/>
    </row>
    <row r="2082" spans="18:18" x14ac:dyDescent="0.15">
      <c r="R2082" s="65"/>
    </row>
    <row r="2083" spans="18:18" x14ac:dyDescent="0.15">
      <c r="R2083" s="65"/>
    </row>
    <row r="2084" spans="18:18" x14ac:dyDescent="0.15">
      <c r="R2084" s="65"/>
    </row>
    <row r="2085" spans="18:18" x14ac:dyDescent="0.15">
      <c r="R2085" s="65"/>
    </row>
    <row r="2087" spans="18:18" x14ac:dyDescent="0.15">
      <c r="R2087" s="65"/>
    </row>
    <row r="2088" spans="18:18" x14ac:dyDescent="0.15">
      <c r="R2088" s="65"/>
    </row>
    <row r="2090" spans="18:18" x14ac:dyDescent="0.15">
      <c r="R2090" s="65"/>
    </row>
    <row r="2091" spans="18:18" x14ac:dyDescent="0.15">
      <c r="R2091" s="65"/>
    </row>
    <row r="2093" spans="18:18" x14ac:dyDescent="0.15">
      <c r="R2093" s="65"/>
    </row>
    <row r="2094" spans="18:18" x14ac:dyDescent="0.15">
      <c r="R2094" s="65"/>
    </row>
    <row r="2095" spans="18:18" x14ac:dyDescent="0.15">
      <c r="R2095" s="65"/>
    </row>
    <row r="2096" spans="18:18" x14ac:dyDescent="0.15">
      <c r="R2096" s="65"/>
    </row>
    <row r="2097" spans="18:18" x14ac:dyDescent="0.15">
      <c r="R2097" s="65"/>
    </row>
    <row r="2098" spans="18:18" x14ac:dyDescent="0.15">
      <c r="R2098" s="65"/>
    </row>
    <row r="2099" spans="18:18" x14ac:dyDescent="0.15">
      <c r="R2099" s="65"/>
    </row>
    <row r="2100" spans="18:18" x14ac:dyDescent="0.15">
      <c r="R2100" s="65"/>
    </row>
    <row r="2102" spans="18:18" x14ac:dyDescent="0.15">
      <c r="R2102" s="65"/>
    </row>
    <row r="2103" spans="18:18" x14ac:dyDescent="0.15">
      <c r="R2103" s="65"/>
    </row>
    <row r="2105" spans="18:18" x14ac:dyDescent="0.15">
      <c r="R2105" s="65"/>
    </row>
    <row r="2106" spans="18:18" x14ac:dyDescent="0.15">
      <c r="R2106" s="65"/>
    </row>
    <row r="2108" spans="18:18" x14ac:dyDescent="0.15">
      <c r="R2108" s="65"/>
    </row>
    <row r="2109" spans="18:18" x14ac:dyDescent="0.15">
      <c r="R2109" s="65"/>
    </row>
    <row r="2111" spans="18:18" x14ac:dyDescent="0.15">
      <c r="R2111" s="65"/>
    </row>
    <row r="2112" spans="18:18" x14ac:dyDescent="0.15">
      <c r="R2112" s="65"/>
    </row>
    <row r="2121" spans="18:18" x14ac:dyDescent="0.15">
      <c r="R2121" s="65"/>
    </row>
    <row r="2122" spans="18:18" x14ac:dyDescent="0.15">
      <c r="R2122" s="65"/>
    </row>
    <row r="2124" spans="18:18" x14ac:dyDescent="0.15">
      <c r="R2124" s="65"/>
    </row>
    <row r="2155" spans="18:18" x14ac:dyDescent="0.15">
      <c r="R2155" s="65"/>
    </row>
    <row r="2166" spans="18:18" x14ac:dyDescent="0.15">
      <c r="R2166" s="65"/>
    </row>
    <row r="2172" spans="18:18" x14ac:dyDescent="0.15">
      <c r="R2172" s="65"/>
    </row>
    <row r="2173" spans="18:18" x14ac:dyDescent="0.15">
      <c r="R2173" s="65"/>
    </row>
    <row r="2195" spans="18:18" x14ac:dyDescent="0.15">
      <c r="R2195" s="741"/>
    </row>
    <row r="2196" spans="18:18" x14ac:dyDescent="0.15">
      <c r="R2196" s="283"/>
    </row>
    <row r="2197" spans="18:18" x14ac:dyDescent="0.15">
      <c r="R2197" s="741"/>
    </row>
    <row r="2236" spans="18:18" x14ac:dyDescent="0.15">
      <c r="R2236" s="741"/>
    </row>
    <row r="2242" spans="18:18" x14ac:dyDescent="0.15">
      <c r="R2242" s="741"/>
    </row>
    <row r="2243" spans="18:18" x14ac:dyDescent="0.15">
      <c r="R2243" s="65"/>
    </row>
    <row r="2244" spans="18:18" x14ac:dyDescent="0.15">
      <c r="R2244" s="65"/>
    </row>
    <row r="2246" spans="18:18" x14ac:dyDescent="0.15">
      <c r="R2246" s="741"/>
    </row>
    <row r="2247" spans="18:18" x14ac:dyDescent="0.15">
      <c r="R2247" s="741"/>
    </row>
    <row r="2248" spans="18:18" x14ac:dyDescent="0.15">
      <c r="R2248" s="741"/>
    </row>
    <row r="2249" spans="18:18" x14ac:dyDescent="0.15">
      <c r="R2249" s="741"/>
    </row>
    <row r="2250" spans="18:18" x14ac:dyDescent="0.15">
      <c r="R2250" s="741"/>
    </row>
    <row r="2251" spans="18:18" x14ac:dyDescent="0.15">
      <c r="R2251" s="741"/>
    </row>
    <row r="2252" spans="18:18" x14ac:dyDescent="0.15">
      <c r="R2252" s="741"/>
    </row>
    <row r="2253" spans="18:18" x14ac:dyDescent="0.15">
      <c r="R2253" s="741"/>
    </row>
    <row r="2254" spans="18:18" x14ac:dyDescent="0.15">
      <c r="R2254" s="741"/>
    </row>
    <row r="2255" spans="18:18" x14ac:dyDescent="0.15">
      <c r="R2255" s="741"/>
    </row>
    <row r="2256" spans="18:18" x14ac:dyDescent="0.15">
      <c r="R2256" s="741"/>
    </row>
    <row r="2257" spans="18:18" x14ac:dyDescent="0.15">
      <c r="R2257" s="738"/>
    </row>
    <row r="2272" spans="18:18" x14ac:dyDescent="0.15">
      <c r="R2272" s="743"/>
    </row>
    <row r="2273" spans="18:18" x14ac:dyDescent="0.15">
      <c r="R2273" s="743"/>
    </row>
    <row r="2274" spans="18:18" x14ac:dyDescent="0.15">
      <c r="R2274" s="743"/>
    </row>
    <row r="2275" spans="18:18" x14ac:dyDescent="0.15">
      <c r="R2275" s="743"/>
    </row>
    <row r="2276" spans="18:18" x14ac:dyDescent="0.15">
      <c r="R2276" s="743"/>
    </row>
    <row r="2277" spans="18:18" x14ac:dyDescent="0.15">
      <c r="R2277" s="743"/>
    </row>
    <row r="2278" spans="18:18" x14ac:dyDescent="0.15">
      <c r="R2278" s="743"/>
    </row>
    <row r="2279" spans="18:18" x14ac:dyDescent="0.15">
      <c r="R2279" s="743"/>
    </row>
    <row r="2280" spans="18:18" x14ac:dyDescent="0.15">
      <c r="R2280" s="743"/>
    </row>
    <row r="2306" spans="18:18" x14ac:dyDescent="0.15">
      <c r="R2306" s="741"/>
    </row>
    <row r="2320" spans="18:18" x14ac:dyDescent="0.15">
      <c r="R2320" s="283"/>
    </row>
    <row r="2321" spans="18:18" x14ac:dyDescent="0.15">
      <c r="R2321" s="283"/>
    </row>
    <row r="2322" spans="18:18" x14ac:dyDescent="0.15">
      <c r="R2322" s="283"/>
    </row>
    <row r="2323" spans="18:18" x14ac:dyDescent="0.15">
      <c r="R2323" s="738"/>
    </row>
    <row r="2324" spans="18:18" x14ac:dyDescent="0.15">
      <c r="R2324" s="738"/>
    </row>
    <row r="2325" spans="18:18" x14ac:dyDescent="0.15">
      <c r="R2325" s="738"/>
    </row>
    <row r="2342" spans="18:18" x14ac:dyDescent="0.15">
      <c r="R2342" s="744"/>
    </row>
    <row r="2343" spans="18:18" x14ac:dyDescent="0.15">
      <c r="R2343" s="744"/>
    </row>
    <row r="2344" spans="18:18" x14ac:dyDescent="0.15">
      <c r="R2344" s="283"/>
    </row>
    <row r="2345" spans="18:18" x14ac:dyDescent="0.15">
      <c r="R2345" s="283"/>
    </row>
    <row r="2346" spans="18:18" x14ac:dyDescent="0.15">
      <c r="R2346" s="283"/>
    </row>
    <row r="2347" spans="18:18" x14ac:dyDescent="0.15">
      <c r="R2347" s="283"/>
    </row>
    <row r="2348" spans="18:18" x14ac:dyDescent="0.15">
      <c r="R2348" s="283"/>
    </row>
    <row r="2349" spans="18:18" x14ac:dyDescent="0.15">
      <c r="R2349" s="283"/>
    </row>
    <row r="2350" spans="18:18" x14ac:dyDescent="0.15">
      <c r="R2350" s="283"/>
    </row>
    <row r="2351" spans="18:18" x14ac:dyDescent="0.15">
      <c r="R2351" s="283"/>
    </row>
  </sheetData>
  <sortState ref="Z191:AE336">
    <sortCondition ref="Z191:Z336"/>
  </sortState>
  <phoneticPr fontId="4"/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2360"/>
  <sheetViews>
    <sheetView zoomScale="70" zoomScaleNormal="70" workbookViewId="0">
      <pane xSplit="2" ySplit="5" topLeftCell="C282" activePane="bottomRight" state="frozen"/>
      <selection activeCell="G304" sqref="G304"/>
      <selection pane="topRight" activeCell="G304" sqref="G304"/>
      <selection pane="bottomLeft" activeCell="G304" sqref="G304"/>
      <selection pane="bottomRight" activeCell="G304" sqref="G304"/>
    </sheetView>
  </sheetViews>
  <sheetFormatPr defaultColWidth="9" defaultRowHeight="13.5" x14ac:dyDescent="0.15"/>
  <cols>
    <col min="1" max="1" width="16.875" style="20" customWidth="1"/>
    <col min="2" max="2" width="12.125" style="2" customWidth="1"/>
    <col min="3" max="3" width="12.625" style="375" customWidth="1"/>
    <col min="4" max="7" width="12.625" style="5" customWidth="1"/>
    <col min="8" max="8" width="12.625" style="101" customWidth="1"/>
    <col min="9" max="16" width="12.625" style="5" customWidth="1"/>
    <col min="17" max="17" width="12.625" style="3" customWidth="1"/>
    <col min="18" max="20" width="12.625" style="5" customWidth="1"/>
    <col min="21" max="21" width="12.625" style="3" customWidth="1"/>
    <col min="22" max="22" width="12.625" style="5" customWidth="1"/>
    <col min="23" max="23" width="12.625" style="40" customWidth="1"/>
    <col min="24" max="25" width="12.625" style="3" customWidth="1"/>
    <col min="26" max="26" width="12.625" style="5" customWidth="1"/>
    <col min="27" max="27" width="13.5" style="493" customWidth="1"/>
    <col min="28" max="28" width="13.5" style="3" customWidth="1"/>
    <col min="29" max="29" width="13.5" style="5" customWidth="1"/>
    <col min="30" max="30" width="12.25" style="5" customWidth="1"/>
    <col min="31" max="31" width="13.5" style="3" customWidth="1"/>
    <col min="32" max="32" width="12.125" style="5" customWidth="1"/>
    <col min="33" max="33" width="12.25" style="5" customWidth="1"/>
    <col min="34" max="34" width="11.375" style="5" customWidth="1"/>
    <col min="35" max="38" width="12.625" style="5" customWidth="1"/>
    <col min="39" max="39" width="6.125" style="2" customWidth="1"/>
    <col min="40" max="40" width="2.25" style="2" customWidth="1"/>
    <col min="41" max="41" width="2.25" style="6" customWidth="1"/>
    <col min="42" max="42" width="6.25" style="780" customWidth="1"/>
    <col min="43" max="43" width="14.875" style="755" customWidth="1"/>
    <col min="44" max="44" width="3.125" style="756" customWidth="1"/>
    <col min="45" max="47" width="3.75" style="757" customWidth="1"/>
    <col min="48" max="48" width="6.25" style="758" customWidth="1"/>
    <col min="49" max="49" width="12.375" style="755" customWidth="1"/>
    <col min="50" max="53" width="2.375" style="755" customWidth="1"/>
    <col min="54" max="54" width="9" style="755"/>
    <col min="55" max="16384" width="9" style="2"/>
  </cols>
  <sheetData>
    <row r="1" spans="1:54" ht="18.75" x14ac:dyDescent="0.15">
      <c r="A1" s="275" t="s">
        <v>256</v>
      </c>
      <c r="B1" s="374" t="s">
        <v>241</v>
      </c>
      <c r="G1" s="376" t="s">
        <v>100</v>
      </c>
      <c r="L1" s="377"/>
      <c r="Q1" s="378"/>
      <c r="R1" s="59"/>
      <c r="S1" s="378"/>
      <c r="Z1" s="791"/>
    </row>
    <row r="2" spans="1:54" ht="14.25" customHeight="1" thickBot="1" x14ac:dyDescent="0.2">
      <c r="A2" s="379" t="s">
        <v>101</v>
      </c>
      <c r="B2" s="380"/>
      <c r="G2" s="377" t="s">
        <v>257</v>
      </c>
      <c r="L2" s="377"/>
    </row>
    <row r="3" spans="1:54" s="20" customFormat="1" ht="14.25" customHeight="1" x14ac:dyDescent="0.15">
      <c r="A3" s="102"/>
      <c r="B3" s="103" t="s">
        <v>102</v>
      </c>
      <c r="C3" s="104" t="s">
        <v>103</v>
      </c>
      <c r="D3" s="105"/>
      <c r="E3" s="106"/>
      <c r="F3" s="107" t="s">
        <v>3</v>
      </c>
      <c r="G3" s="105"/>
      <c r="H3" s="381"/>
      <c r="I3" s="107" t="s">
        <v>4</v>
      </c>
      <c r="J3" s="105"/>
      <c r="K3" s="106"/>
      <c r="L3" s="107" t="s">
        <v>5</v>
      </c>
      <c r="M3" s="105"/>
      <c r="N3" s="106"/>
      <c r="O3" s="107" t="s">
        <v>6</v>
      </c>
      <c r="P3" s="105"/>
      <c r="Q3" s="108"/>
      <c r="R3" s="107" t="s">
        <v>7</v>
      </c>
      <c r="S3" s="105"/>
      <c r="T3" s="106"/>
      <c r="U3" s="109" t="s">
        <v>8</v>
      </c>
      <c r="V3" s="105"/>
      <c r="W3" s="108"/>
      <c r="X3" s="107" t="s">
        <v>9</v>
      </c>
      <c r="Y3" s="110"/>
      <c r="Z3" s="106"/>
      <c r="AA3" s="107" t="s">
        <v>10</v>
      </c>
      <c r="AB3" s="110"/>
      <c r="AC3" s="106"/>
      <c r="AD3" s="107" t="s">
        <v>11</v>
      </c>
      <c r="AE3" s="110"/>
      <c r="AF3" s="106"/>
      <c r="AG3" s="107" t="s">
        <v>12</v>
      </c>
      <c r="AH3" s="105"/>
      <c r="AI3" s="106"/>
      <c r="AJ3" s="107" t="s">
        <v>13</v>
      </c>
      <c r="AK3" s="105"/>
      <c r="AL3" s="111"/>
      <c r="AO3" s="6"/>
      <c r="AP3" s="781"/>
      <c r="AQ3" s="759"/>
      <c r="AR3" s="756"/>
      <c r="AS3" s="757"/>
      <c r="AT3" s="757"/>
      <c r="AU3" s="757"/>
      <c r="AV3" s="812"/>
      <c r="AW3" s="759"/>
      <c r="AX3" s="823"/>
      <c r="AY3" s="823"/>
      <c r="AZ3" s="823"/>
      <c r="BA3" s="823"/>
      <c r="BB3" s="755"/>
    </row>
    <row r="4" spans="1:54" s="20" customFormat="1" ht="14.25" customHeight="1" x14ac:dyDescent="0.15">
      <c r="A4" s="112"/>
      <c r="B4" s="113" t="s">
        <v>104</v>
      </c>
      <c r="C4" s="114" t="s">
        <v>253</v>
      </c>
      <c r="D4" s="115" t="s">
        <v>107</v>
      </c>
      <c r="E4" s="116" t="s">
        <v>242</v>
      </c>
      <c r="F4" s="117" t="s">
        <v>105</v>
      </c>
      <c r="G4" s="115" t="s">
        <v>254</v>
      </c>
      <c r="H4" s="116" t="s">
        <v>106</v>
      </c>
      <c r="I4" s="117" t="s">
        <v>105</v>
      </c>
      <c r="J4" s="115" t="s">
        <v>254</v>
      </c>
      <c r="K4" s="116" t="s">
        <v>106</v>
      </c>
      <c r="L4" s="117" t="s">
        <v>253</v>
      </c>
      <c r="M4" s="115" t="s">
        <v>107</v>
      </c>
      <c r="N4" s="116" t="s">
        <v>106</v>
      </c>
      <c r="O4" s="117" t="s">
        <v>253</v>
      </c>
      <c r="P4" s="115" t="s">
        <v>254</v>
      </c>
      <c r="Q4" s="116" t="s">
        <v>255</v>
      </c>
      <c r="R4" s="117" t="s">
        <v>105</v>
      </c>
      <c r="S4" s="115" t="s">
        <v>248</v>
      </c>
      <c r="T4" s="116" t="s">
        <v>242</v>
      </c>
      <c r="U4" s="117" t="s">
        <v>249</v>
      </c>
      <c r="V4" s="115" t="s">
        <v>107</v>
      </c>
      <c r="W4" s="116" t="s">
        <v>106</v>
      </c>
      <c r="X4" s="117" t="s">
        <v>249</v>
      </c>
      <c r="Y4" s="115" t="s">
        <v>248</v>
      </c>
      <c r="Z4" s="116" t="s">
        <v>106</v>
      </c>
      <c r="AA4" s="117" t="s">
        <v>249</v>
      </c>
      <c r="AB4" s="115" t="s">
        <v>248</v>
      </c>
      <c r="AC4" s="116" t="s">
        <v>242</v>
      </c>
      <c r="AD4" s="117" t="s">
        <v>108</v>
      </c>
      <c r="AE4" s="115" t="s">
        <v>107</v>
      </c>
      <c r="AF4" s="116" t="s">
        <v>242</v>
      </c>
      <c r="AG4" s="117" t="s">
        <v>249</v>
      </c>
      <c r="AH4" s="115" t="s">
        <v>248</v>
      </c>
      <c r="AI4" s="116" t="s">
        <v>242</v>
      </c>
      <c r="AJ4" s="117" t="s">
        <v>105</v>
      </c>
      <c r="AK4" s="115" t="s">
        <v>107</v>
      </c>
      <c r="AL4" s="118" t="s">
        <v>106</v>
      </c>
      <c r="AO4" s="6"/>
      <c r="AP4" s="781"/>
      <c r="AQ4" s="759"/>
      <c r="AR4" s="756"/>
      <c r="AS4" s="757"/>
      <c r="AT4" s="757"/>
      <c r="AU4" s="757"/>
      <c r="AV4" s="812"/>
      <c r="AW4" s="759"/>
      <c r="AX4" s="823"/>
      <c r="AY4" s="823"/>
      <c r="AZ4" s="823"/>
      <c r="BA4" s="823"/>
      <c r="BB4" s="755"/>
    </row>
    <row r="5" spans="1:54" ht="14.25" customHeight="1" thickBot="1" x14ac:dyDescent="0.2">
      <c r="A5" s="382"/>
      <c r="B5" s="383" t="s">
        <v>232</v>
      </c>
      <c r="C5" s="384">
        <v>4</v>
      </c>
      <c r="D5" s="385">
        <v>8</v>
      </c>
      <c r="E5" s="386">
        <v>8</v>
      </c>
      <c r="F5" s="387">
        <v>7</v>
      </c>
      <c r="G5" s="385">
        <v>7</v>
      </c>
      <c r="H5" s="120">
        <v>6</v>
      </c>
      <c r="I5" s="387">
        <v>7</v>
      </c>
      <c r="J5" s="385">
        <v>7</v>
      </c>
      <c r="K5" s="386">
        <v>8</v>
      </c>
      <c r="L5" s="388">
        <v>7</v>
      </c>
      <c r="M5" s="385">
        <v>7</v>
      </c>
      <c r="N5" s="386">
        <v>8</v>
      </c>
      <c r="O5" s="388">
        <v>5</v>
      </c>
      <c r="P5" s="385">
        <v>7</v>
      </c>
      <c r="Q5" s="386">
        <v>8</v>
      </c>
      <c r="R5" s="387">
        <v>7</v>
      </c>
      <c r="S5" s="385">
        <v>7</v>
      </c>
      <c r="T5" s="386">
        <v>7</v>
      </c>
      <c r="U5" s="387">
        <v>7</v>
      </c>
      <c r="V5" s="385">
        <v>7</v>
      </c>
      <c r="W5" s="389">
        <v>8</v>
      </c>
      <c r="X5" s="387">
        <v>8</v>
      </c>
      <c r="Y5" s="385">
        <v>6</v>
      </c>
      <c r="Z5" s="386">
        <v>7</v>
      </c>
      <c r="AA5" s="533">
        <v>8</v>
      </c>
      <c r="AB5" s="385">
        <v>6</v>
      </c>
      <c r="AC5" s="386">
        <v>7</v>
      </c>
      <c r="AD5" s="387">
        <v>6</v>
      </c>
      <c r="AE5" s="385">
        <v>8</v>
      </c>
      <c r="AF5" s="386">
        <v>8</v>
      </c>
      <c r="AG5" s="387">
        <v>7</v>
      </c>
      <c r="AH5" s="385">
        <v>7</v>
      </c>
      <c r="AI5" s="386">
        <v>7</v>
      </c>
      <c r="AJ5" s="387">
        <v>8</v>
      </c>
      <c r="AK5" s="385">
        <v>7</v>
      </c>
      <c r="AL5" s="390">
        <v>7</v>
      </c>
    </row>
    <row r="6" spans="1:54" s="20" customFormat="1" ht="14.25" customHeight="1" x14ac:dyDescent="0.15">
      <c r="A6" s="121" t="s">
        <v>109</v>
      </c>
      <c r="B6" s="391" t="s">
        <v>243</v>
      </c>
      <c r="C6" s="122">
        <v>24934</v>
      </c>
      <c r="D6" s="123">
        <v>48584</v>
      </c>
      <c r="E6" s="124">
        <v>43113</v>
      </c>
      <c r="F6" s="125">
        <v>39116</v>
      </c>
      <c r="G6" s="126">
        <v>35352</v>
      </c>
      <c r="H6" s="124">
        <v>30877</v>
      </c>
      <c r="I6" s="125">
        <v>38151</v>
      </c>
      <c r="J6" s="123">
        <v>37106</v>
      </c>
      <c r="K6" s="124">
        <v>41788</v>
      </c>
      <c r="L6" s="125">
        <v>35755</v>
      </c>
      <c r="M6" s="123">
        <v>38677</v>
      </c>
      <c r="N6" s="124">
        <v>44324</v>
      </c>
      <c r="O6" s="125">
        <v>35231</v>
      </c>
      <c r="P6" s="123">
        <v>39283</v>
      </c>
      <c r="Q6" s="127">
        <v>45135</v>
      </c>
      <c r="R6" s="125">
        <v>39240</v>
      </c>
      <c r="S6" s="123">
        <v>38318</v>
      </c>
      <c r="T6" s="124">
        <v>37790</v>
      </c>
      <c r="U6" s="128">
        <v>34742</v>
      </c>
      <c r="V6" s="123">
        <v>37546</v>
      </c>
      <c r="W6" s="127">
        <v>37875</v>
      </c>
      <c r="X6" s="128">
        <v>39771</v>
      </c>
      <c r="Y6" s="129">
        <v>35366</v>
      </c>
      <c r="Z6" s="124">
        <v>37888</v>
      </c>
      <c r="AA6" s="128">
        <v>43949</v>
      </c>
      <c r="AB6" s="129">
        <v>37838</v>
      </c>
      <c r="AC6" s="124">
        <v>39004</v>
      </c>
      <c r="AD6" s="125">
        <v>35215</v>
      </c>
      <c r="AE6" s="129">
        <v>46305</v>
      </c>
      <c r="AF6" s="124">
        <v>450048</v>
      </c>
      <c r="AG6" s="125">
        <v>39548</v>
      </c>
      <c r="AH6" s="123">
        <v>37710</v>
      </c>
      <c r="AI6" s="124">
        <v>38271</v>
      </c>
      <c r="AJ6" s="125">
        <v>46109</v>
      </c>
      <c r="AK6" s="123">
        <v>39690</v>
      </c>
      <c r="AL6" s="130">
        <v>39640</v>
      </c>
      <c r="AO6" s="6"/>
      <c r="AP6" s="781"/>
      <c r="AQ6" s="759"/>
      <c r="AR6" s="756"/>
      <c r="AS6" s="757"/>
      <c r="AT6" s="757"/>
      <c r="AU6" s="757"/>
      <c r="AV6" s="812"/>
      <c r="AW6" s="759"/>
      <c r="AX6" s="823"/>
      <c r="AY6" s="823"/>
      <c r="AZ6" s="823"/>
      <c r="BA6" s="823"/>
      <c r="BB6" s="755"/>
    </row>
    <row r="7" spans="1:54" s="20" customFormat="1" ht="14.25" customHeight="1" x14ac:dyDescent="0.15">
      <c r="A7" s="131" t="s">
        <v>233</v>
      </c>
      <c r="B7" s="392" t="s">
        <v>244</v>
      </c>
      <c r="C7" s="132">
        <v>6808404</v>
      </c>
      <c r="D7" s="133">
        <v>10367453</v>
      </c>
      <c r="E7" s="134">
        <v>10432555</v>
      </c>
      <c r="F7" s="135">
        <v>9882399</v>
      </c>
      <c r="G7" s="136">
        <v>9589768</v>
      </c>
      <c r="H7" s="134">
        <v>8315363</v>
      </c>
      <c r="I7" s="135">
        <v>10648177</v>
      </c>
      <c r="J7" s="133">
        <v>995661</v>
      </c>
      <c r="K7" s="134">
        <v>10836668</v>
      </c>
      <c r="L7" s="135">
        <v>9570977</v>
      </c>
      <c r="M7" s="133">
        <v>10745932</v>
      </c>
      <c r="N7" s="134">
        <v>11982769</v>
      </c>
      <c r="O7" s="135">
        <v>9572623</v>
      </c>
      <c r="P7" s="133">
        <v>10653414</v>
      </c>
      <c r="Q7" s="137">
        <v>12416049</v>
      </c>
      <c r="R7" s="135">
        <v>10688447</v>
      </c>
      <c r="S7" s="133">
        <v>10603911</v>
      </c>
      <c r="T7" s="134">
        <v>9484592</v>
      </c>
      <c r="U7" s="138">
        <v>8588026</v>
      </c>
      <c r="V7" s="133">
        <v>9597253</v>
      </c>
      <c r="W7" s="137">
        <v>9541914</v>
      </c>
      <c r="X7" s="138">
        <v>10263088</v>
      </c>
      <c r="Y7" s="139">
        <v>9275749</v>
      </c>
      <c r="Z7" s="134">
        <v>9758519</v>
      </c>
      <c r="AA7" s="138">
        <v>11766012</v>
      </c>
      <c r="AB7" s="139">
        <v>10103788</v>
      </c>
      <c r="AC7" s="134">
        <v>10190269</v>
      </c>
      <c r="AD7" s="135">
        <v>9061139</v>
      </c>
      <c r="AE7" s="139">
        <v>11443914</v>
      </c>
      <c r="AF7" s="134">
        <v>10679901</v>
      </c>
      <c r="AG7" s="135">
        <v>9863651</v>
      </c>
      <c r="AH7" s="133">
        <v>8596115</v>
      </c>
      <c r="AI7" s="134">
        <v>8015660</v>
      </c>
      <c r="AJ7" s="135">
        <v>9204900</v>
      </c>
      <c r="AK7" s="133">
        <v>9229254</v>
      </c>
      <c r="AL7" s="140">
        <v>11375910</v>
      </c>
      <c r="AO7" s="6"/>
      <c r="AP7" s="781"/>
      <c r="AQ7" s="759"/>
      <c r="AR7" s="756"/>
      <c r="AS7" s="757"/>
      <c r="AT7" s="757"/>
      <c r="AU7" s="757"/>
      <c r="AV7" s="812"/>
      <c r="AW7" s="759"/>
      <c r="AX7" s="823"/>
      <c r="AY7" s="823"/>
      <c r="AZ7" s="823"/>
      <c r="BA7" s="823"/>
      <c r="BB7" s="755"/>
    </row>
    <row r="8" spans="1:54" s="20" customFormat="1" ht="14.25" customHeight="1" x14ac:dyDescent="0.15">
      <c r="A8" s="131" t="s">
        <v>233</v>
      </c>
      <c r="B8" s="393" t="s">
        <v>110</v>
      </c>
      <c r="C8" s="141">
        <v>273</v>
      </c>
      <c r="D8" s="142">
        <v>238</v>
      </c>
      <c r="E8" s="143">
        <v>242</v>
      </c>
      <c r="F8" s="144">
        <v>253</v>
      </c>
      <c r="G8" s="145">
        <v>271</v>
      </c>
      <c r="H8" s="143">
        <v>269</v>
      </c>
      <c r="I8" s="144">
        <v>279</v>
      </c>
      <c r="J8" s="142">
        <v>267</v>
      </c>
      <c r="K8" s="143">
        <v>259</v>
      </c>
      <c r="L8" s="144">
        <v>268</v>
      </c>
      <c r="M8" s="142">
        <v>278</v>
      </c>
      <c r="N8" s="143">
        <v>270</v>
      </c>
      <c r="O8" s="144">
        <v>272</v>
      </c>
      <c r="P8" s="142">
        <v>271</v>
      </c>
      <c r="Q8" s="146">
        <v>275</v>
      </c>
      <c r="R8" s="144">
        <v>272</v>
      </c>
      <c r="S8" s="142">
        <v>277</v>
      </c>
      <c r="T8" s="143">
        <v>251</v>
      </c>
      <c r="U8" s="147">
        <v>247</v>
      </c>
      <c r="V8" s="142">
        <v>256</v>
      </c>
      <c r="W8" s="146">
        <v>252</v>
      </c>
      <c r="X8" s="147">
        <v>258</v>
      </c>
      <c r="Y8" s="148">
        <v>262</v>
      </c>
      <c r="Z8" s="143">
        <v>258</v>
      </c>
      <c r="AA8" s="147">
        <v>268</v>
      </c>
      <c r="AB8" s="148">
        <v>267</v>
      </c>
      <c r="AC8" s="143">
        <v>261</v>
      </c>
      <c r="AD8" s="144">
        <v>257</v>
      </c>
      <c r="AE8" s="148">
        <v>247</v>
      </c>
      <c r="AF8" s="143">
        <v>237</v>
      </c>
      <c r="AG8" s="144">
        <v>249</v>
      </c>
      <c r="AH8" s="142">
        <v>228</v>
      </c>
      <c r="AI8" s="143">
        <v>209</v>
      </c>
      <c r="AJ8" s="144">
        <v>200</v>
      </c>
      <c r="AK8" s="142">
        <v>233</v>
      </c>
      <c r="AL8" s="149">
        <v>287</v>
      </c>
      <c r="AO8" s="6"/>
      <c r="AP8" s="781"/>
      <c r="AQ8" s="759"/>
      <c r="AR8" s="756"/>
      <c r="AS8" s="757"/>
      <c r="AT8" s="757"/>
      <c r="AU8" s="757"/>
      <c r="AV8" s="812"/>
      <c r="AW8" s="759"/>
      <c r="AX8" s="823"/>
      <c r="AY8" s="823"/>
      <c r="AZ8" s="823"/>
      <c r="BA8" s="823"/>
      <c r="BB8" s="755"/>
    </row>
    <row r="9" spans="1:54" s="20" customFormat="1" ht="14.25" customHeight="1" x14ac:dyDescent="0.15">
      <c r="A9" s="150" t="s">
        <v>111</v>
      </c>
      <c r="B9" s="394" t="s">
        <v>93</v>
      </c>
      <c r="C9" s="151">
        <v>612</v>
      </c>
      <c r="D9" s="152">
        <v>1032</v>
      </c>
      <c r="E9" s="153">
        <v>1038</v>
      </c>
      <c r="F9" s="154">
        <v>1064</v>
      </c>
      <c r="G9" s="155">
        <v>1039</v>
      </c>
      <c r="H9" s="153">
        <v>977</v>
      </c>
      <c r="I9" s="154">
        <v>1175</v>
      </c>
      <c r="J9" s="152">
        <v>1112</v>
      </c>
      <c r="K9" s="153">
        <v>1249</v>
      </c>
      <c r="L9" s="154">
        <v>1009</v>
      </c>
      <c r="M9" s="152">
        <v>882</v>
      </c>
      <c r="N9" s="153">
        <v>1106</v>
      </c>
      <c r="O9" s="154">
        <v>848</v>
      </c>
      <c r="P9" s="152">
        <v>990</v>
      </c>
      <c r="Q9" s="156">
        <v>1232</v>
      </c>
      <c r="R9" s="154">
        <v>978</v>
      </c>
      <c r="S9" s="152">
        <v>880</v>
      </c>
      <c r="T9" s="153">
        <v>692</v>
      </c>
      <c r="U9" s="157">
        <v>605</v>
      </c>
      <c r="V9" s="152">
        <v>620</v>
      </c>
      <c r="W9" s="158">
        <v>549</v>
      </c>
      <c r="X9" s="157">
        <v>501</v>
      </c>
      <c r="Y9" s="159">
        <v>395</v>
      </c>
      <c r="Z9" s="153">
        <v>366</v>
      </c>
      <c r="AA9" s="157">
        <v>465</v>
      </c>
      <c r="AB9" s="159">
        <v>367</v>
      </c>
      <c r="AC9" s="153">
        <v>386</v>
      </c>
      <c r="AD9" s="154">
        <v>347</v>
      </c>
      <c r="AE9" s="159">
        <v>445</v>
      </c>
      <c r="AF9" s="153">
        <v>431</v>
      </c>
      <c r="AG9" s="154">
        <v>401</v>
      </c>
      <c r="AH9" s="152">
        <v>331</v>
      </c>
      <c r="AI9" s="153">
        <v>351</v>
      </c>
      <c r="AJ9" s="154">
        <v>653</v>
      </c>
      <c r="AK9" s="152">
        <v>704</v>
      </c>
      <c r="AL9" s="160">
        <v>760</v>
      </c>
      <c r="AO9" s="6"/>
      <c r="AP9" s="781"/>
      <c r="AQ9" s="759"/>
      <c r="AR9" s="756"/>
      <c r="AS9" s="757"/>
      <c r="AT9" s="757"/>
      <c r="AU9" s="757"/>
      <c r="AV9" s="812"/>
      <c r="AW9" s="759"/>
      <c r="AX9" s="823"/>
      <c r="AY9" s="823"/>
      <c r="AZ9" s="823"/>
      <c r="BA9" s="823"/>
      <c r="BB9" s="755"/>
    </row>
    <row r="10" spans="1:54" s="20" customFormat="1" ht="14.25" customHeight="1" x14ac:dyDescent="0.15">
      <c r="A10" s="161" t="s">
        <v>111</v>
      </c>
      <c r="B10" s="395" t="s">
        <v>94</v>
      </c>
      <c r="C10" s="162">
        <v>173240</v>
      </c>
      <c r="D10" s="163">
        <v>271172</v>
      </c>
      <c r="E10" s="164">
        <v>261275</v>
      </c>
      <c r="F10" s="165">
        <v>274761</v>
      </c>
      <c r="G10" s="166">
        <v>269018</v>
      </c>
      <c r="H10" s="164">
        <v>244675</v>
      </c>
      <c r="I10" s="165">
        <v>304796</v>
      </c>
      <c r="J10" s="163">
        <v>298594</v>
      </c>
      <c r="K10" s="164">
        <v>309566</v>
      </c>
      <c r="L10" s="165">
        <v>283046</v>
      </c>
      <c r="M10" s="163">
        <v>284469</v>
      </c>
      <c r="N10" s="164">
        <v>343861</v>
      </c>
      <c r="O10" s="165">
        <v>276769</v>
      </c>
      <c r="P10" s="163">
        <v>291216</v>
      </c>
      <c r="Q10" s="167">
        <v>340265</v>
      </c>
      <c r="R10" s="165">
        <v>275919</v>
      </c>
      <c r="S10" s="163">
        <v>241321</v>
      </c>
      <c r="T10" s="164">
        <v>187194</v>
      </c>
      <c r="U10" s="168">
        <v>161121</v>
      </c>
      <c r="V10" s="163">
        <v>166551</v>
      </c>
      <c r="W10" s="169">
        <v>155369</v>
      </c>
      <c r="X10" s="168">
        <v>166195</v>
      </c>
      <c r="Y10" s="170">
        <v>141593</v>
      </c>
      <c r="Z10" s="164">
        <v>166024</v>
      </c>
      <c r="AA10" s="168">
        <v>229795</v>
      </c>
      <c r="AB10" s="170">
        <v>214709</v>
      </c>
      <c r="AC10" s="164">
        <v>253768</v>
      </c>
      <c r="AD10" s="165">
        <v>253805</v>
      </c>
      <c r="AE10" s="170">
        <v>314251</v>
      </c>
      <c r="AF10" s="164">
        <v>286868</v>
      </c>
      <c r="AG10" s="165">
        <v>230596</v>
      </c>
      <c r="AH10" s="163">
        <v>191171</v>
      </c>
      <c r="AI10" s="164">
        <v>175594</v>
      </c>
      <c r="AJ10" s="165">
        <v>257997</v>
      </c>
      <c r="AK10" s="163">
        <v>271489</v>
      </c>
      <c r="AL10" s="171">
        <v>323984</v>
      </c>
      <c r="AO10" s="6"/>
      <c r="AP10" s="781"/>
      <c r="AQ10" s="759"/>
      <c r="AR10" s="756"/>
      <c r="AS10" s="757"/>
      <c r="AT10" s="757"/>
      <c r="AU10" s="757"/>
      <c r="AV10" s="812"/>
      <c r="AW10" s="759"/>
      <c r="AX10" s="823"/>
      <c r="AY10" s="823"/>
      <c r="AZ10" s="823"/>
      <c r="BA10" s="823"/>
      <c r="BB10" s="755"/>
    </row>
    <row r="11" spans="1:54" s="20" customFormat="1" ht="14.25" customHeight="1" x14ac:dyDescent="0.15">
      <c r="A11" s="172" t="s">
        <v>111</v>
      </c>
      <c r="B11" s="396" t="s">
        <v>96</v>
      </c>
      <c r="C11" s="173">
        <v>283</v>
      </c>
      <c r="D11" s="174">
        <v>263</v>
      </c>
      <c r="E11" s="175">
        <v>252</v>
      </c>
      <c r="F11" s="176">
        <v>258</v>
      </c>
      <c r="G11" s="177">
        <v>259</v>
      </c>
      <c r="H11" s="175">
        <v>250</v>
      </c>
      <c r="I11" s="176">
        <v>259</v>
      </c>
      <c r="J11" s="174">
        <v>264</v>
      </c>
      <c r="K11" s="175">
        <v>248</v>
      </c>
      <c r="L11" s="176">
        <v>281</v>
      </c>
      <c r="M11" s="174">
        <v>323</v>
      </c>
      <c r="N11" s="175">
        <v>311</v>
      </c>
      <c r="O11" s="176">
        <v>326</v>
      </c>
      <c r="P11" s="174">
        <v>294</v>
      </c>
      <c r="Q11" s="178">
        <v>276</v>
      </c>
      <c r="R11" s="176">
        <v>282</v>
      </c>
      <c r="S11" s="174">
        <v>274</v>
      </c>
      <c r="T11" s="175">
        <v>270</v>
      </c>
      <c r="U11" s="179">
        <v>267</v>
      </c>
      <c r="V11" s="174">
        <v>269</v>
      </c>
      <c r="W11" s="178">
        <v>283</v>
      </c>
      <c r="X11" s="179">
        <v>332</v>
      </c>
      <c r="Y11" s="180">
        <v>359</v>
      </c>
      <c r="Z11" s="175">
        <v>454</v>
      </c>
      <c r="AA11" s="179">
        <v>494</v>
      </c>
      <c r="AB11" s="180">
        <v>588</v>
      </c>
      <c r="AC11" s="175">
        <v>657</v>
      </c>
      <c r="AD11" s="176">
        <v>732</v>
      </c>
      <c r="AE11" s="180">
        <v>707</v>
      </c>
      <c r="AF11" s="175">
        <v>666</v>
      </c>
      <c r="AG11" s="176">
        <v>575</v>
      </c>
      <c r="AH11" s="174">
        <v>578</v>
      </c>
      <c r="AI11" s="175">
        <v>500</v>
      </c>
      <c r="AJ11" s="176">
        <v>395</v>
      </c>
      <c r="AK11" s="174">
        <v>386</v>
      </c>
      <c r="AL11" s="181">
        <v>426</v>
      </c>
      <c r="AO11" s="6"/>
      <c r="AP11" s="781"/>
      <c r="AQ11" s="759"/>
      <c r="AR11" s="756"/>
      <c r="AS11" s="757"/>
      <c r="AT11" s="757"/>
      <c r="AU11" s="757"/>
      <c r="AV11" s="812"/>
      <c r="AW11" s="759"/>
      <c r="AX11" s="823"/>
      <c r="AY11" s="823"/>
      <c r="AZ11" s="823"/>
      <c r="BA11" s="823"/>
      <c r="BB11" s="755"/>
    </row>
    <row r="12" spans="1:54" ht="14.25" customHeight="1" x14ac:dyDescent="0.15">
      <c r="A12" s="182" t="s">
        <v>16</v>
      </c>
      <c r="B12" s="394" t="s">
        <v>93</v>
      </c>
      <c r="C12" s="397">
        <v>2720</v>
      </c>
      <c r="D12" s="398">
        <v>3731</v>
      </c>
      <c r="E12" s="183">
        <v>3864</v>
      </c>
      <c r="F12" s="399">
        <v>3305</v>
      </c>
      <c r="G12" s="400">
        <v>2877</v>
      </c>
      <c r="H12" s="183">
        <v>2564</v>
      </c>
      <c r="I12" s="399">
        <v>2804</v>
      </c>
      <c r="J12" s="398">
        <v>2845</v>
      </c>
      <c r="K12" s="401">
        <v>3511</v>
      </c>
      <c r="L12" s="399">
        <v>2981</v>
      </c>
      <c r="M12" s="398">
        <v>3067</v>
      </c>
      <c r="N12" s="401">
        <v>3382</v>
      </c>
      <c r="O12" s="399">
        <v>2252</v>
      </c>
      <c r="P12" s="398">
        <v>2584</v>
      </c>
      <c r="Q12" s="402">
        <v>2794</v>
      </c>
      <c r="R12" s="399">
        <v>2300</v>
      </c>
      <c r="S12" s="398">
        <v>2367</v>
      </c>
      <c r="T12" s="401">
        <v>2136</v>
      </c>
      <c r="U12" s="403">
        <v>2018</v>
      </c>
      <c r="V12" s="398">
        <v>2031</v>
      </c>
      <c r="W12" s="404">
        <v>2182</v>
      </c>
      <c r="X12" s="403">
        <v>2234</v>
      </c>
      <c r="Y12" s="405">
        <v>2341</v>
      </c>
      <c r="Z12" s="401">
        <v>2218</v>
      </c>
      <c r="AA12" s="534">
        <v>2824</v>
      </c>
      <c r="AB12" s="405">
        <v>2376</v>
      </c>
      <c r="AC12" s="401">
        <v>2823</v>
      </c>
      <c r="AD12" s="399">
        <v>2734</v>
      </c>
      <c r="AE12" s="405">
        <v>3964</v>
      </c>
      <c r="AF12" s="401">
        <v>4802</v>
      </c>
      <c r="AG12" s="399">
        <v>3883</v>
      </c>
      <c r="AH12" s="398">
        <v>3453</v>
      </c>
      <c r="AI12" s="401">
        <v>3525</v>
      </c>
      <c r="AJ12" s="399">
        <v>4164</v>
      </c>
      <c r="AK12" s="398">
        <v>3245</v>
      </c>
      <c r="AL12" s="406">
        <v>3570</v>
      </c>
    </row>
    <row r="13" spans="1:54" ht="14.25" customHeight="1" x14ac:dyDescent="0.15">
      <c r="A13" s="184" t="s">
        <v>215</v>
      </c>
      <c r="B13" s="395" t="s">
        <v>94</v>
      </c>
      <c r="C13" s="407">
        <v>239557</v>
      </c>
      <c r="D13" s="408">
        <v>250905</v>
      </c>
      <c r="E13" s="185">
        <v>299099</v>
      </c>
      <c r="F13" s="409">
        <v>308607</v>
      </c>
      <c r="G13" s="410">
        <v>324402</v>
      </c>
      <c r="H13" s="185">
        <v>302448</v>
      </c>
      <c r="I13" s="409">
        <v>318000</v>
      </c>
      <c r="J13" s="408">
        <v>322448</v>
      </c>
      <c r="K13" s="411">
        <v>354912</v>
      </c>
      <c r="L13" s="409">
        <v>260895</v>
      </c>
      <c r="M13" s="408">
        <v>336661</v>
      </c>
      <c r="N13" s="411">
        <v>303028</v>
      </c>
      <c r="O13" s="409">
        <v>233193</v>
      </c>
      <c r="P13" s="408">
        <v>330922</v>
      </c>
      <c r="Q13" s="412">
        <v>321334</v>
      </c>
      <c r="R13" s="409">
        <v>259517</v>
      </c>
      <c r="S13" s="408">
        <v>248161</v>
      </c>
      <c r="T13" s="411">
        <v>204534</v>
      </c>
      <c r="U13" s="413">
        <v>221244</v>
      </c>
      <c r="V13" s="408">
        <v>321238</v>
      </c>
      <c r="W13" s="414">
        <v>325629</v>
      </c>
      <c r="X13" s="413">
        <v>338111</v>
      </c>
      <c r="Y13" s="415">
        <v>306314</v>
      </c>
      <c r="Z13" s="411">
        <v>292751</v>
      </c>
      <c r="AA13" s="535">
        <v>428036</v>
      </c>
      <c r="AB13" s="415">
        <v>326751</v>
      </c>
      <c r="AC13" s="185">
        <v>396475</v>
      </c>
      <c r="AD13" s="409">
        <v>347066</v>
      </c>
      <c r="AE13" s="415">
        <v>420412</v>
      </c>
      <c r="AF13" s="411">
        <v>366813</v>
      </c>
      <c r="AG13" s="409">
        <v>328218</v>
      </c>
      <c r="AH13" s="408">
        <v>257874</v>
      </c>
      <c r="AI13" s="411">
        <v>220252</v>
      </c>
      <c r="AJ13" s="409">
        <v>213920</v>
      </c>
      <c r="AK13" s="408">
        <v>190755</v>
      </c>
      <c r="AL13" s="416">
        <v>325239</v>
      </c>
    </row>
    <row r="14" spans="1:54" ht="14.25" customHeight="1" x14ac:dyDescent="0.15">
      <c r="A14" s="186" t="s">
        <v>215</v>
      </c>
      <c r="B14" s="417" t="s">
        <v>96</v>
      </c>
      <c r="C14" s="418">
        <v>88</v>
      </c>
      <c r="D14" s="419">
        <v>67</v>
      </c>
      <c r="E14" s="187">
        <v>77</v>
      </c>
      <c r="F14" s="420">
        <v>93</v>
      </c>
      <c r="G14" s="421">
        <v>113</v>
      </c>
      <c r="H14" s="187">
        <v>118</v>
      </c>
      <c r="I14" s="420">
        <v>113</v>
      </c>
      <c r="J14" s="419">
        <v>113</v>
      </c>
      <c r="K14" s="422">
        <v>101</v>
      </c>
      <c r="L14" s="420">
        <v>88</v>
      </c>
      <c r="M14" s="419">
        <v>110</v>
      </c>
      <c r="N14" s="422">
        <v>90</v>
      </c>
      <c r="O14" s="420">
        <v>104</v>
      </c>
      <c r="P14" s="419">
        <v>128</v>
      </c>
      <c r="Q14" s="423">
        <v>115</v>
      </c>
      <c r="R14" s="420">
        <v>113</v>
      </c>
      <c r="S14" s="419">
        <v>105</v>
      </c>
      <c r="T14" s="422">
        <v>96</v>
      </c>
      <c r="U14" s="424">
        <v>110</v>
      </c>
      <c r="V14" s="419">
        <v>158</v>
      </c>
      <c r="W14" s="423">
        <v>149</v>
      </c>
      <c r="X14" s="424">
        <v>151</v>
      </c>
      <c r="Y14" s="425">
        <v>131</v>
      </c>
      <c r="Z14" s="422">
        <v>132</v>
      </c>
      <c r="AA14" s="255">
        <v>152</v>
      </c>
      <c r="AB14" s="425">
        <v>138</v>
      </c>
      <c r="AC14" s="422">
        <v>140</v>
      </c>
      <c r="AD14" s="420">
        <v>127</v>
      </c>
      <c r="AE14" s="425">
        <v>106</v>
      </c>
      <c r="AF14" s="422">
        <v>76</v>
      </c>
      <c r="AG14" s="420">
        <v>85</v>
      </c>
      <c r="AH14" s="419">
        <v>75</v>
      </c>
      <c r="AI14" s="422">
        <v>62</v>
      </c>
      <c r="AJ14" s="420">
        <v>51</v>
      </c>
      <c r="AK14" s="419">
        <v>59</v>
      </c>
      <c r="AL14" s="426">
        <v>91</v>
      </c>
    </row>
    <row r="15" spans="1:54" ht="14.25" customHeight="1" x14ac:dyDescent="0.15">
      <c r="A15" s="182" t="s">
        <v>17</v>
      </c>
      <c r="B15" s="394" t="s">
        <v>93</v>
      </c>
      <c r="C15" s="397">
        <v>1080</v>
      </c>
      <c r="D15" s="398">
        <v>2721</v>
      </c>
      <c r="E15" s="401">
        <v>2757</v>
      </c>
      <c r="F15" s="399">
        <v>2397</v>
      </c>
      <c r="G15" s="400">
        <v>1923</v>
      </c>
      <c r="H15" s="183">
        <v>1632</v>
      </c>
      <c r="I15" s="399">
        <v>2319</v>
      </c>
      <c r="J15" s="398">
        <v>2348</v>
      </c>
      <c r="K15" s="401">
        <v>2194</v>
      </c>
      <c r="L15" s="399">
        <v>2203</v>
      </c>
      <c r="M15" s="398">
        <v>2354</v>
      </c>
      <c r="N15" s="401">
        <v>2758</v>
      </c>
      <c r="O15" s="399">
        <v>2364</v>
      </c>
      <c r="P15" s="398">
        <v>2549</v>
      </c>
      <c r="Q15" s="402">
        <v>2823</v>
      </c>
      <c r="R15" s="399">
        <v>1868</v>
      </c>
      <c r="S15" s="398">
        <v>1978</v>
      </c>
      <c r="T15" s="401">
        <v>1701</v>
      </c>
      <c r="U15" s="403">
        <v>1728</v>
      </c>
      <c r="V15" s="398">
        <v>1581</v>
      </c>
      <c r="W15" s="404">
        <v>1898</v>
      </c>
      <c r="X15" s="403">
        <v>2043</v>
      </c>
      <c r="Y15" s="405">
        <v>1697</v>
      </c>
      <c r="Z15" s="401">
        <v>1931</v>
      </c>
      <c r="AA15" s="534">
        <v>2165</v>
      </c>
      <c r="AB15" s="405">
        <v>1965</v>
      </c>
      <c r="AC15" s="401">
        <v>2086</v>
      </c>
      <c r="AD15" s="399">
        <v>2091</v>
      </c>
      <c r="AE15" s="405">
        <v>2680</v>
      </c>
      <c r="AF15" s="401">
        <v>2735</v>
      </c>
      <c r="AG15" s="399">
        <v>2592</v>
      </c>
      <c r="AH15" s="398">
        <v>2233</v>
      </c>
      <c r="AI15" s="401">
        <v>2583</v>
      </c>
      <c r="AJ15" s="399">
        <v>2996</v>
      </c>
      <c r="AK15" s="398">
        <v>2800</v>
      </c>
      <c r="AL15" s="406">
        <v>2795</v>
      </c>
    </row>
    <row r="16" spans="1:54" ht="14.25" customHeight="1" x14ac:dyDescent="0.15">
      <c r="A16" s="184" t="s">
        <v>112</v>
      </c>
      <c r="B16" s="395" t="s">
        <v>94</v>
      </c>
      <c r="C16" s="407">
        <v>123300</v>
      </c>
      <c r="D16" s="408">
        <v>285484</v>
      </c>
      <c r="E16" s="411">
        <v>244319</v>
      </c>
      <c r="F16" s="409">
        <v>207854</v>
      </c>
      <c r="G16" s="410">
        <v>185482</v>
      </c>
      <c r="H16" s="185">
        <v>164004</v>
      </c>
      <c r="I16" s="409">
        <v>257967</v>
      </c>
      <c r="J16" s="408">
        <v>248700</v>
      </c>
      <c r="K16" s="411">
        <v>235458</v>
      </c>
      <c r="L16" s="409">
        <v>259143</v>
      </c>
      <c r="M16" s="408">
        <v>291486</v>
      </c>
      <c r="N16" s="411">
        <v>375662</v>
      </c>
      <c r="O16" s="409">
        <v>331910</v>
      </c>
      <c r="P16" s="408">
        <v>344348</v>
      </c>
      <c r="Q16" s="412">
        <v>366670</v>
      </c>
      <c r="R16" s="409">
        <v>275931</v>
      </c>
      <c r="S16" s="408">
        <v>324188</v>
      </c>
      <c r="T16" s="411">
        <v>256859</v>
      </c>
      <c r="U16" s="413">
        <v>268249</v>
      </c>
      <c r="V16" s="408">
        <v>283783</v>
      </c>
      <c r="W16" s="414">
        <v>325312</v>
      </c>
      <c r="X16" s="413">
        <v>279373</v>
      </c>
      <c r="Y16" s="415">
        <v>234171</v>
      </c>
      <c r="Z16" s="411">
        <v>305495</v>
      </c>
      <c r="AA16" s="535">
        <v>470417</v>
      </c>
      <c r="AB16" s="415">
        <v>428917</v>
      </c>
      <c r="AC16" s="411">
        <v>400343</v>
      </c>
      <c r="AD16" s="409">
        <v>359453</v>
      </c>
      <c r="AE16" s="415">
        <v>478853</v>
      </c>
      <c r="AF16" s="411">
        <v>463016</v>
      </c>
      <c r="AG16" s="409">
        <v>339482</v>
      </c>
      <c r="AH16" s="408">
        <v>277926</v>
      </c>
      <c r="AI16" s="411">
        <v>280560</v>
      </c>
      <c r="AJ16" s="409">
        <v>317231</v>
      </c>
      <c r="AK16" s="408">
        <v>319626</v>
      </c>
      <c r="AL16" s="416">
        <v>376185</v>
      </c>
    </row>
    <row r="17" spans="1:54" ht="14.25" customHeight="1" x14ac:dyDescent="0.15">
      <c r="A17" s="186" t="s">
        <v>112</v>
      </c>
      <c r="B17" s="417" t="s">
        <v>96</v>
      </c>
      <c r="C17" s="418">
        <v>114</v>
      </c>
      <c r="D17" s="419">
        <v>105</v>
      </c>
      <c r="E17" s="422">
        <v>89</v>
      </c>
      <c r="F17" s="420">
        <v>87</v>
      </c>
      <c r="G17" s="421">
        <v>96</v>
      </c>
      <c r="H17" s="187">
        <v>100</v>
      </c>
      <c r="I17" s="420">
        <v>111</v>
      </c>
      <c r="J17" s="419">
        <v>106</v>
      </c>
      <c r="K17" s="422">
        <v>107</v>
      </c>
      <c r="L17" s="420">
        <v>118</v>
      </c>
      <c r="M17" s="419">
        <v>124</v>
      </c>
      <c r="N17" s="422">
        <v>136</v>
      </c>
      <c r="O17" s="420">
        <v>140</v>
      </c>
      <c r="P17" s="419">
        <v>135</v>
      </c>
      <c r="Q17" s="423">
        <v>130</v>
      </c>
      <c r="R17" s="420">
        <v>148</v>
      </c>
      <c r="S17" s="419">
        <v>164</v>
      </c>
      <c r="T17" s="422">
        <v>151</v>
      </c>
      <c r="U17" s="424">
        <v>155</v>
      </c>
      <c r="V17" s="419">
        <v>179</v>
      </c>
      <c r="W17" s="423">
        <v>171</v>
      </c>
      <c r="X17" s="424">
        <v>137</v>
      </c>
      <c r="Y17" s="425">
        <v>138</v>
      </c>
      <c r="Z17" s="422">
        <v>158</v>
      </c>
      <c r="AA17" s="255">
        <v>217</v>
      </c>
      <c r="AB17" s="425">
        <v>218</v>
      </c>
      <c r="AC17" s="422">
        <v>192</v>
      </c>
      <c r="AD17" s="420">
        <v>172</v>
      </c>
      <c r="AE17" s="425">
        <v>179</v>
      </c>
      <c r="AF17" s="422">
        <v>169</v>
      </c>
      <c r="AG17" s="420">
        <v>131</v>
      </c>
      <c r="AH17" s="419">
        <v>124</v>
      </c>
      <c r="AI17" s="422">
        <v>109</v>
      </c>
      <c r="AJ17" s="420">
        <v>106</v>
      </c>
      <c r="AK17" s="419">
        <v>114</v>
      </c>
      <c r="AL17" s="426">
        <v>135</v>
      </c>
    </row>
    <row r="18" spans="1:54" ht="14.25" customHeight="1" x14ac:dyDescent="0.15">
      <c r="A18" s="182" t="s">
        <v>18</v>
      </c>
      <c r="B18" s="394" t="s">
        <v>93</v>
      </c>
      <c r="C18" s="397">
        <v>100</v>
      </c>
      <c r="D18" s="398">
        <v>211</v>
      </c>
      <c r="E18" s="401">
        <v>234</v>
      </c>
      <c r="F18" s="399">
        <v>253</v>
      </c>
      <c r="G18" s="400">
        <v>199</v>
      </c>
      <c r="H18" s="183">
        <v>152</v>
      </c>
      <c r="I18" s="399">
        <v>206</v>
      </c>
      <c r="J18" s="398">
        <v>169</v>
      </c>
      <c r="K18" s="401">
        <v>173</v>
      </c>
      <c r="L18" s="399">
        <v>155</v>
      </c>
      <c r="M18" s="398">
        <v>212</v>
      </c>
      <c r="N18" s="401">
        <v>222</v>
      </c>
      <c r="O18" s="399">
        <v>160</v>
      </c>
      <c r="P18" s="398">
        <v>177</v>
      </c>
      <c r="Q18" s="402">
        <v>183</v>
      </c>
      <c r="R18" s="399">
        <v>174</v>
      </c>
      <c r="S18" s="398">
        <v>137</v>
      </c>
      <c r="T18" s="401">
        <v>121</v>
      </c>
      <c r="U18" s="403">
        <v>105</v>
      </c>
      <c r="V18" s="398">
        <v>104</v>
      </c>
      <c r="W18" s="404">
        <v>104</v>
      </c>
      <c r="X18" s="403">
        <v>97</v>
      </c>
      <c r="Y18" s="405">
        <v>69</v>
      </c>
      <c r="Z18" s="401">
        <v>98</v>
      </c>
      <c r="AA18" s="534">
        <v>135</v>
      </c>
      <c r="AB18" s="405">
        <v>137</v>
      </c>
      <c r="AC18" s="401">
        <v>169</v>
      </c>
      <c r="AD18" s="399">
        <v>175</v>
      </c>
      <c r="AE18" s="405">
        <v>243</v>
      </c>
      <c r="AF18" s="401">
        <v>231</v>
      </c>
      <c r="AG18" s="399">
        <v>279</v>
      </c>
      <c r="AH18" s="398">
        <v>278</v>
      </c>
      <c r="AI18" s="401">
        <v>241</v>
      </c>
      <c r="AJ18" s="399">
        <v>327</v>
      </c>
      <c r="AK18" s="398">
        <v>336</v>
      </c>
      <c r="AL18" s="406">
        <v>407</v>
      </c>
    </row>
    <row r="19" spans="1:54" ht="14.25" customHeight="1" x14ac:dyDescent="0.15">
      <c r="A19" s="184" t="s">
        <v>113</v>
      </c>
      <c r="B19" s="395" t="s">
        <v>94</v>
      </c>
      <c r="C19" s="407">
        <v>28226</v>
      </c>
      <c r="D19" s="408">
        <v>69418</v>
      </c>
      <c r="E19" s="411">
        <v>72417</v>
      </c>
      <c r="F19" s="409">
        <v>67568</v>
      </c>
      <c r="G19" s="410">
        <v>59428</v>
      </c>
      <c r="H19" s="185">
        <v>47301</v>
      </c>
      <c r="I19" s="409">
        <v>58574</v>
      </c>
      <c r="J19" s="408">
        <v>53549</v>
      </c>
      <c r="K19" s="411">
        <v>52243</v>
      </c>
      <c r="L19" s="409">
        <v>47505</v>
      </c>
      <c r="M19" s="408">
        <v>65529</v>
      </c>
      <c r="N19" s="411">
        <v>66467</v>
      </c>
      <c r="O19" s="409">
        <v>50406</v>
      </c>
      <c r="P19" s="408">
        <v>54827</v>
      </c>
      <c r="Q19" s="412">
        <v>59665</v>
      </c>
      <c r="R19" s="409">
        <v>58362</v>
      </c>
      <c r="S19" s="408">
        <v>51327</v>
      </c>
      <c r="T19" s="411">
        <v>42208</v>
      </c>
      <c r="U19" s="413">
        <v>34583</v>
      </c>
      <c r="V19" s="408">
        <v>34166</v>
      </c>
      <c r="W19" s="414">
        <v>32068</v>
      </c>
      <c r="X19" s="413">
        <v>31157</v>
      </c>
      <c r="Y19" s="415">
        <v>24921</v>
      </c>
      <c r="Z19" s="411">
        <v>34287</v>
      </c>
      <c r="AA19" s="535">
        <v>51980</v>
      </c>
      <c r="AB19" s="415">
        <v>50817</v>
      </c>
      <c r="AC19" s="411">
        <v>60829</v>
      </c>
      <c r="AD19" s="409">
        <v>61574</v>
      </c>
      <c r="AE19" s="415">
        <v>83377</v>
      </c>
      <c r="AF19" s="411">
        <v>82583</v>
      </c>
      <c r="AG19" s="409">
        <v>84789</v>
      </c>
      <c r="AH19" s="408">
        <v>78330</v>
      </c>
      <c r="AI19" s="411">
        <v>68236</v>
      </c>
      <c r="AJ19" s="409">
        <v>90603</v>
      </c>
      <c r="AK19" s="408">
        <v>100111</v>
      </c>
      <c r="AL19" s="416">
        <v>137234</v>
      </c>
    </row>
    <row r="20" spans="1:54" ht="14.25" customHeight="1" x14ac:dyDescent="0.15">
      <c r="A20" s="186" t="s">
        <v>113</v>
      </c>
      <c r="B20" s="417" t="s">
        <v>96</v>
      </c>
      <c r="C20" s="418">
        <v>281</v>
      </c>
      <c r="D20" s="419">
        <v>328</v>
      </c>
      <c r="E20" s="422">
        <v>309</v>
      </c>
      <c r="F20" s="420">
        <v>267</v>
      </c>
      <c r="G20" s="421">
        <v>298</v>
      </c>
      <c r="H20" s="187">
        <v>311</v>
      </c>
      <c r="I20" s="420">
        <v>284</v>
      </c>
      <c r="J20" s="419">
        <v>318</v>
      </c>
      <c r="K20" s="422">
        <v>302</v>
      </c>
      <c r="L20" s="420">
        <v>307</v>
      </c>
      <c r="M20" s="419">
        <v>309</v>
      </c>
      <c r="N20" s="422">
        <v>299</v>
      </c>
      <c r="O20" s="420">
        <v>315</v>
      </c>
      <c r="P20" s="419">
        <v>310</v>
      </c>
      <c r="Q20" s="423">
        <v>325</v>
      </c>
      <c r="R20" s="420">
        <v>335</v>
      </c>
      <c r="S20" s="419">
        <v>374</v>
      </c>
      <c r="T20" s="422">
        <v>348</v>
      </c>
      <c r="U20" s="424">
        <v>330</v>
      </c>
      <c r="V20" s="419">
        <v>328</v>
      </c>
      <c r="W20" s="423">
        <v>308</v>
      </c>
      <c r="X20" s="424">
        <v>320</v>
      </c>
      <c r="Y20" s="425">
        <v>359</v>
      </c>
      <c r="Z20" s="422">
        <v>351</v>
      </c>
      <c r="AA20" s="255">
        <v>386</v>
      </c>
      <c r="AB20" s="425">
        <v>370</v>
      </c>
      <c r="AC20" s="422">
        <v>359</v>
      </c>
      <c r="AD20" s="420">
        <v>351</v>
      </c>
      <c r="AE20" s="425">
        <v>343</v>
      </c>
      <c r="AF20" s="422">
        <v>357</v>
      </c>
      <c r="AG20" s="420">
        <v>304</v>
      </c>
      <c r="AH20" s="419">
        <v>282</v>
      </c>
      <c r="AI20" s="422">
        <v>283</v>
      </c>
      <c r="AJ20" s="420">
        <v>277</v>
      </c>
      <c r="AK20" s="419">
        <v>298</v>
      </c>
      <c r="AL20" s="426">
        <v>337</v>
      </c>
    </row>
    <row r="21" spans="1:54" ht="14.25" customHeight="1" x14ac:dyDescent="0.15">
      <c r="A21" s="182" t="s">
        <v>114</v>
      </c>
      <c r="B21" s="394" t="s">
        <v>93</v>
      </c>
      <c r="C21" s="397">
        <v>3382</v>
      </c>
      <c r="D21" s="398">
        <v>5760</v>
      </c>
      <c r="E21" s="401">
        <v>5862</v>
      </c>
      <c r="F21" s="399">
        <v>5438</v>
      </c>
      <c r="G21" s="400">
        <v>5031</v>
      </c>
      <c r="H21" s="183">
        <v>4550</v>
      </c>
      <c r="I21" s="399">
        <v>5668</v>
      </c>
      <c r="J21" s="398">
        <v>5708</v>
      </c>
      <c r="K21" s="401">
        <v>6676</v>
      </c>
      <c r="L21" s="399">
        <v>5911</v>
      </c>
      <c r="M21" s="398">
        <v>6176</v>
      </c>
      <c r="N21" s="401">
        <v>7271</v>
      </c>
      <c r="O21" s="399">
        <v>5436</v>
      </c>
      <c r="P21" s="398">
        <v>5871</v>
      </c>
      <c r="Q21" s="402">
        <v>6535</v>
      </c>
      <c r="R21" s="399">
        <v>5692</v>
      </c>
      <c r="S21" s="398">
        <v>5764</v>
      </c>
      <c r="T21" s="401">
        <v>5262</v>
      </c>
      <c r="U21" s="403">
        <v>4673</v>
      </c>
      <c r="V21" s="398">
        <v>5879</v>
      </c>
      <c r="W21" s="404">
        <v>5955</v>
      </c>
      <c r="X21" s="403">
        <v>6029</v>
      </c>
      <c r="Y21" s="405">
        <v>5225</v>
      </c>
      <c r="Z21" s="401">
        <v>5645</v>
      </c>
      <c r="AA21" s="534">
        <v>6494</v>
      </c>
      <c r="AB21" s="405">
        <v>5392</v>
      </c>
      <c r="AC21" s="401">
        <v>5736</v>
      </c>
      <c r="AD21" s="399">
        <v>4900</v>
      </c>
      <c r="AE21" s="405">
        <v>6230</v>
      </c>
      <c r="AF21" s="401">
        <v>6164</v>
      </c>
      <c r="AG21" s="399">
        <v>4846</v>
      </c>
      <c r="AH21" s="398">
        <v>4578</v>
      </c>
      <c r="AI21" s="401">
        <v>4804</v>
      </c>
      <c r="AJ21" s="399">
        <v>5501</v>
      </c>
      <c r="AK21" s="398">
        <v>4100</v>
      </c>
      <c r="AL21" s="406">
        <v>3734</v>
      </c>
    </row>
    <row r="22" spans="1:54" ht="14.25" customHeight="1" x14ac:dyDescent="0.15">
      <c r="A22" s="184" t="s">
        <v>114</v>
      </c>
      <c r="B22" s="395" t="s">
        <v>94</v>
      </c>
      <c r="C22" s="407">
        <v>250519</v>
      </c>
      <c r="D22" s="408">
        <v>440903</v>
      </c>
      <c r="E22" s="411">
        <v>490108</v>
      </c>
      <c r="F22" s="409">
        <v>545664</v>
      </c>
      <c r="G22" s="410">
        <v>520386</v>
      </c>
      <c r="H22" s="185">
        <v>448502</v>
      </c>
      <c r="I22" s="409">
        <v>648249</v>
      </c>
      <c r="J22" s="408">
        <v>664770</v>
      </c>
      <c r="K22" s="411">
        <v>710493</v>
      </c>
      <c r="L22" s="409">
        <v>658625</v>
      </c>
      <c r="M22" s="408">
        <v>748183</v>
      </c>
      <c r="N22" s="411">
        <v>643333</v>
      </c>
      <c r="O22" s="409">
        <v>550794</v>
      </c>
      <c r="P22" s="408">
        <v>583017</v>
      </c>
      <c r="Q22" s="412">
        <v>627107</v>
      </c>
      <c r="R22" s="409">
        <v>528288</v>
      </c>
      <c r="S22" s="408">
        <v>506532</v>
      </c>
      <c r="T22" s="411">
        <v>367847</v>
      </c>
      <c r="U22" s="413">
        <v>394598</v>
      </c>
      <c r="V22" s="408">
        <v>478787</v>
      </c>
      <c r="W22" s="414">
        <v>416109</v>
      </c>
      <c r="X22" s="413">
        <v>412895</v>
      </c>
      <c r="Y22" s="415">
        <v>376190</v>
      </c>
      <c r="Z22" s="411">
        <v>370053</v>
      </c>
      <c r="AA22" s="535">
        <v>434530</v>
      </c>
      <c r="AB22" s="415">
        <v>368739</v>
      </c>
      <c r="AC22" s="411">
        <v>474822</v>
      </c>
      <c r="AD22" s="409">
        <v>381171</v>
      </c>
      <c r="AE22" s="415">
        <v>447645</v>
      </c>
      <c r="AF22" s="411">
        <v>461466</v>
      </c>
      <c r="AG22" s="409">
        <v>438691</v>
      </c>
      <c r="AH22" s="408">
        <v>375860</v>
      </c>
      <c r="AI22" s="411">
        <v>338545</v>
      </c>
      <c r="AJ22" s="409">
        <v>306994</v>
      </c>
      <c r="AK22" s="408">
        <v>288430</v>
      </c>
      <c r="AL22" s="416">
        <v>326002</v>
      </c>
    </row>
    <row r="23" spans="1:54" ht="14.25" customHeight="1" x14ac:dyDescent="0.15">
      <c r="A23" s="186" t="s">
        <v>114</v>
      </c>
      <c r="B23" s="417" t="s">
        <v>96</v>
      </c>
      <c r="C23" s="418">
        <v>74</v>
      </c>
      <c r="D23" s="419">
        <v>77</v>
      </c>
      <c r="E23" s="422">
        <v>84</v>
      </c>
      <c r="F23" s="420">
        <v>100</v>
      </c>
      <c r="G23" s="421">
        <v>103</v>
      </c>
      <c r="H23" s="187">
        <v>99</v>
      </c>
      <c r="I23" s="420">
        <v>114</v>
      </c>
      <c r="J23" s="419">
        <v>116</v>
      </c>
      <c r="K23" s="422">
        <v>106</v>
      </c>
      <c r="L23" s="420">
        <v>111</v>
      </c>
      <c r="M23" s="419">
        <v>121</v>
      </c>
      <c r="N23" s="422">
        <v>88</v>
      </c>
      <c r="O23" s="420">
        <v>101</v>
      </c>
      <c r="P23" s="419">
        <v>99</v>
      </c>
      <c r="Q23" s="423">
        <v>96</v>
      </c>
      <c r="R23" s="420">
        <v>93</v>
      </c>
      <c r="S23" s="419">
        <v>88</v>
      </c>
      <c r="T23" s="422">
        <v>70</v>
      </c>
      <c r="U23" s="424">
        <v>84</v>
      </c>
      <c r="V23" s="419">
        <v>81</v>
      </c>
      <c r="W23" s="423">
        <v>70</v>
      </c>
      <c r="X23" s="424">
        <v>68</v>
      </c>
      <c r="Y23" s="425">
        <v>72</v>
      </c>
      <c r="Z23" s="422">
        <v>66</v>
      </c>
      <c r="AA23" s="255">
        <v>67</v>
      </c>
      <c r="AB23" s="425">
        <v>68</v>
      </c>
      <c r="AC23" s="422">
        <v>83</v>
      </c>
      <c r="AD23" s="420">
        <v>78</v>
      </c>
      <c r="AE23" s="425">
        <v>72</v>
      </c>
      <c r="AF23" s="422">
        <v>75</v>
      </c>
      <c r="AG23" s="420">
        <v>91</v>
      </c>
      <c r="AH23" s="419">
        <v>82</v>
      </c>
      <c r="AI23" s="422">
        <v>70</v>
      </c>
      <c r="AJ23" s="420">
        <v>56</v>
      </c>
      <c r="AK23" s="419">
        <v>70</v>
      </c>
      <c r="AL23" s="426">
        <v>87</v>
      </c>
    </row>
    <row r="24" spans="1:54" ht="14.25" customHeight="1" x14ac:dyDescent="0.15">
      <c r="A24" s="182" t="s">
        <v>115</v>
      </c>
      <c r="B24" s="394" t="s">
        <v>93</v>
      </c>
      <c r="C24" s="397">
        <v>1586</v>
      </c>
      <c r="D24" s="398">
        <v>2341</v>
      </c>
      <c r="E24" s="401">
        <v>2057</v>
      </c>
      <c r="F24" s="399">
        <v>1848</v>
      </c>
      <c r="G24" s="400">
        <v>1840</v>
      </c>
      <c r="H24" s="183">
        <v>1751</v>
      </c>
      <c r="I24" s="399">
        <v>2283</v>
      </c>
      <c r="J24" s="398">
        <v>2283</v>
      </c>
      <c r="K24" s="401">
        <v>2452</v>
      </c>
      <c r="L24" s="399">
        <v>2009</v>
      </c>
      <c r="M24" s="398">
        <v>2228</v>
      </c>
      <c r="N24" s="401">
        <v>2632</v>
      </c>
      <c r="O24" s="399">
        <v>2020</v>
      </c>
      <c r="P24" s="398">
        <v>2065</v>
      </c>
      <c r="Q24" s="402">
        <v>2519</v>
      </c>
      <c r="R24" s="399">
        <v>2280</v>
      </c>
      <c r="S24" s="398">
        <v>2351</v>
      </c>
      <c r="T24" s="401">
        <v>2874</v>
      </c>
      <c r="U24" s="403">
        <v>2954</v>
      </c>
      <c r="V24" s="398">
        <v>3284</v>
      </c>
      <c r="W24" s="404">
        <v>3366</v>
      </c>
      <c r="X24" s="403">
        <v>3625</v>
      </c>
      <c r="Y24" s="405">
        <v>3059</v>
      </c>
      <c r="Z24" s="401">
        <v>3134</v>
      </c>
      <c r="AA24" s="534">
        <v>3467</v>
      </c>
      <c r="AB24" s="405">
        <v>2856</v>
      </c>
      <c r="AC24" s="401">
        <v>2886</v>
      </c>
      <c r="AD24" s="399">
        <v>2663</v>
      </c>
      <c r="AE24" s="405">
        <v>2953</v>
      </c>
      <c r="AF24" s="401">
        <v>2433</v>
      </c>
      <c r="AG24" s="399">
        <v>2237</v>
      </c>
      <c r="AH24" s="398">
        <v>2173</v>
      </c>
      <c r="AI24" s="401">
        <v>2135</v>
      </c>
      <c r="AJ24" s="399">
        <v>2693</v>
      </c>
      <c r="AK24" s="398">
        <v>2116</v>
      </c>
      <c r="AL24" s="406">
        <v>2154</v>
      </c>
    </row>
    <row r="25" spans="1:54" ht="14.25" customHeight="1" x14ac:dyDescent="0.15">
      <c r="A25" s="184" t="s">
        <v>115</v>
      </c>
      <c r="B25" s="395" t="s">
        <v>94</v>
      </c>
      <c r="C25" s="407">
        <v>450352</v>
      </c>
      <c r="D25" s="408">
        <v>594039</v>
      </c>
      <c r="E25" s="411">
        <v>595529</v>
      </c>
      <c r="F25" s="409">
        <v>586154</v>
      </c>
      <c r="G25" s="410">
        <v>551125</v>
      </c>
      <c r="H25" s="185">
        <v>443711</v>
      </c>
      <c r="I25" s="409">
        <v>589477</v>
      </c>
      <c r="J25" s="408">
        <v>460841</v>
      </c>
      <c r="K25" s="411">
        <v>434035</v>
      </c>
      <c r="L25" s="409">
        <v>373574</v>
      </c>
      <c r="M25" s="408">
        <v>453005</v>
      </c>
      <c r="N25" s="411">
        <v>380641</v>
      </c>
      <c r="O25" s="409">
        <v>318950</v>
      </c>
      <c r="P25" s="408">
        <v>377594</v>
      </c>
      <c r="Q25" s="412">
        <v>408828</v>
      </c>
      <c r="R25" s="409">
        <v>380480</v>
      </c>
      <c r="S25" s="408">
        <v>386771</v>
      </c>
      <c r="T25" s="411">
        <v>379099</v>
      </c>
      <c r="U25" s="413">
        <v>316201</v>
      </c>
      <c r="V25" s="408">
        <v>335941</v>
      </c>
      <c r="W25" s="414">
        <v>374689</v>
      </c>
      <c r="X25" s="413">
        <v>465483</v>
      </c>
      <c r="Y25" s="415">
        <v>453013</v>
      </c>
      <c r="Z25" s="411">
        <v>494498</v>
      </c>
      <c r="AA25" s="535">
        <v>637179</v>
      </c>
      <c r="AB25" s="415">
        <v>658340</v>
      </c>
      <c r="AC25" s="411">
        <v>568573</v>
      </c>
      <c r="AD25" s="409">
        <v>508460</v>
      </c>
      <c r="AE25" s="415">
        <v>554945</v>
      </c>
      <c r="AF25" s="411">
        <v>565960</v>
      </c>
      <c r="AG25" s="409">
        <v>565499</v>
      </c>
      <c r="AH25" s="408">
        <v>415468</v>
      </c>
      <c r="AI25" s="411">
        <v>291941</v>
      </c>
      <c r="AJ25" s="409">
        <v>327868</v>
      </c>
      <c r="AK25" s="408">
        <v>379204</v>
      </c>
      <c r="AL25" s="416">
        <v>596316</v>
      </c>
    </row>
    <row r="26" spans="1:54" ht="14.25" customHeight="1" x14ac:dyDescent="0.15">
      <c r="A26" s="186" t="s">
        <v>115</v>
      </c>
      <c r="B26" s="417" t="s">
        <v>96</v>
      </c>
      <c r="C26" s="418">
        <v>284</v>
      </c>
      <c r="D26" s="419">
        <v>254</v>
      </c>
      <c r="E26" s="422">
        <v>289</v>
      </c>
      <c r="F26" s="420">
        <v>317</v>
      </c>
      <c r="G26" s="421">
        <v>300</v>
      </c>
      <c r="H26" s="187">
        <v>253</v>
      </c>
      <c r="I26" s="420">
        <v>258</v>
      </c>
      <c r="J26" s="419">
        <v>202</v>
      </c>
      <c r="K26" s="422">
        <v>177</v>
      </c>
      <c r="L26" s="420">
        <v>186</v>
      </c>
      <c r="M26" s="419">
        <v>203</v>
      </c>
      <c r="N26" s="422">
        <v>145</v>
      </c>
      <c r="O26" s="420">
        <v>158</v>
      </c>
      <c r="P26" s="419">
        <v>183</v>
      </c>
      <c r="Q26" s="423">
        <v>162</v>
      </c>
      <c r="R26" s="420">
        <v>167</v>
      </c>
      <c r="S26" s="419">
        <v>165</v>
      </c>
      <c r="T26" s="422">
        <v>132</v>
      </c>
      <c r="U26" s="424">
        <v>107</v>
      </c>
      <c r="V26" s="419">
        <v>102</v>
      </c>
      <c r="W26" s="423">
        <v>111</v>
      </c>
      <c r="X26" s="424">
        <v>128</v>
      </c>
      <c r="Y26" s="425">
        <v>148</v>
      </c>
      <c r="Z26" s="422">
        <v>158</v>
      </c>
      <c r="AA26" s="255">
        <v>184</v>
      </c>
      <c r="AB26" s="425">
        <v>231</v>
      </c>
      <c r="AC26" s="422">
        <v>197</v>
      </c>
      <c r="AD26" s="420">
        <v>191</v>
      </c>
      <c r="AE26" s="425">
        <v>188</v>
      </c>
      <c r="AF26" s="422">
        <v>233</v>
      </c>
      <c r="AG26" s="420">
        <v>253</v>
      </c>
      <c r="AH26" s="419">
        <v>191</v>
      </c>
      <c r="AI26" s="422">
        <v>137</v>
      </c>
      <c r="AJ26" s="420">
        <v>122</v>
      </c>
      <c r="AK26" s="419">
        <v>179</v>
      </c>
      <c r="AL26" s="426">
        <v>277</v>
      </c>
    </row>
    <row r="27" spans="1:54" s="41" customFormat="1" ht="14.25" customHeight="1" x14ac:dyDescent="0.15">
      <c r="A27" s="273" t="s">
        <v>116</v>
      </c>
      <c r="B27" s="427" t="s">
        <v>93</v>
      </c>
      <c r="C27" s="428">
        <v>1261.6389999999999</v>
      </c>
      <c r="D27" s="429">
        <v>1851.251</v>
      </c>
      <c r="E27" s="430">
        <v>1593.4559999999999</v>
      </c>
      <c r="F27" s="431">
        <v>1446.0150000000001</v>
      </c>
      <c r="G27" s="432">
        <v>1465</v>
      </c>
      <c r="H27" s="188">
        <v>1417.1610000000001</v>
      </c>
      <c r="I27" s="431">
        <v>1863.374</v>
      </c>
      <c r="J27" s="277">
        <v>1855.3789999999999</v>
      </c>
      <c r="K27" s="430">
        <v>1972.7739999999999</v>
      </c>
      <c r="L27" s="189">
        <v>1580.539</v>
      </c>
      <c r="M27" s="190">
        <v>1807.2370000000001</v>
      </c>
      <c r="N27" s="191">
        <v>2128.5039999999999</v>
      </c>
      <c r="O27" s="431">
        <v>1591.912</v>
      </c>
      <c r="P27" s="429">
        <v>1613.54</v>
      </c>
      <c r="Q27" s="404">
        <v>2016.722</v>
      </c>
      <c r="R27" s="431">
        <v>1811.8489999999999</v>
      </c>
      <c r="S27" s="429">
        <v>1872.329</v>
      </c>
      <c r="T27" s="430">
        <v>2328.65</v>
      </c>
      <c r="U27" s="433">
        <v>2436.2550000000001</v>
      </c>
      <c r="V27" s="429">
        <v>2664.7359999999999</v>
      </c>
      <c r="W27" s="404">
        <v>2743.4749999999999</v>
      </c>
      <c r="X27" s="433">
        <v>2997.1779999999999</v>
      </c>
      <c r="Y27" s="434">
        <v>2487.1880000000001</v>
      </c>
      <c r="Z27" s="430">
        <v>2544.3850000000002</v>
      </c>
      <c r="AA27" s="536">
        <v>2828.873</v>
      </c>
      <c r="AB27" s="434">
        <v>2295.009</v>
      </c>
      <c r="AC27" s="430">
        <v>2321.2040000000002</v>
      </c>
      <c r="AD27" s="431">
        <v>2154.4360000000001</v>
      </c>
      <c r="AE27" s="434">
        <v>2349.7779999999998</v>
      </c>
      <c r="AF27" s="430">
        <v>1913.546</v>
      </c>
      <c r="AG27" s="431">
        <v>1771.3430000000001</v>
      </c>
      <c r="AH27" s="429">
        <v>1761.655</v>
      </c>
      <c r="AI27" s="401">
        <v>1703.71</v>
      </c>
      <c r="AJ27" s="431">
        <v>2205.2930000000001</v>
      </c>
      <c r="AK27" s="429">
        <v>1657.338</v>
      </c>
      <c r="AL27" s="435">
        <v>5482.83</v>
      </c>
      <c r="AO27" s="3"/>
      <c r="AP27" s="782"/>
      <c r="AQ27" s="760"/>
      <c r="AR27" s="815"/>
      <c r="AS27" s="816"/>
      <c r="AT27" s="816"/>
      <c r="AU27" s="816"/>
      <c r="AV27" s="813"/>
      <c r="AW27" s="760"/>
      <c r="AX27" s="760"/>
      <c r="AY27" s="760"/>
      <c r="AZ27" s="760"/>
      <c r="BA27" s="760"/>
      <c r="BB27" s="755"/>
    </row>
    <row r="28" spans="1:54" s="41" customFormat="1" ht="14.25" customHeight="1" x14ac:dyDescent="0.15">
      <c r="A28" s="192" t="s">
        <v>116</v>
      </c>
      <c r="B28" s="436" t="s">
        <v>94</v>
      </c>
      <c r="C28" s="437">
        <v>337884.53399999999</v>
      </c>
      <c r="D28" s="438">
        <v>418099.71500000003</v>
      </c>
      <c r="E28" s="439">
        <v>414979.897</v>
      </c>
      <c r="F28" s="440">
        <v>424977.14199999999</v>
      </c>
      <c r="G28" s="441">
        <v>391549</v>
      </c>
      <c r="H28" s="193">
        <v>307820.41800000001</v>
      </c>
      <c r="I28" s="440">
        <v>426024.011</v>
      </c>
      <c r="J28" s="438">
        <v>329335.80599999998</v>
      </c>
      <c r="K28" s="439">
        <v>311819.57199999999</v>
      </c>
      <c r="L28" s="194">
        <v>265144.09899999999</v>
      </c>
      <c r="M28" s="195">
        <v>318844.90399999998</v>
      </c>
      <c r="N28" s="196">
        <v>251386.791</v>
      </c>
      <c r="O28" s="440">
        <v>206663.67999999999</v>
      </c>
      <c r="P28" s="438">
        <v>250572.745</v>
      </c>
      <c r="Q28" s="414">
        <v>254066.364</v>
      </c>
      <c r="R28" s="440">
        <v>241955.95699999999</v>
      </c>
      <c r="S28" s="438">
        <v>225258.40100000001</v>
      </c>
      <c r="T28" s="439">
        <v>251772.622</v>
      </c>
      <c r="U28" s="442">
        <v>207519.606</v>
      </c>
      <c r="V28" s="438">
        <v>220126.50200000001</v>
      </c>
      <c r="W28" s="414">
        <v>246648.75</v>
      </c>
      <c r="X28" s="442">
        <v>300020.484</v>
      </c>
      <c r="Y28" s="443">
        <v>268447.20400000003</v>
      </c>
      <c r="Z28" s="439">
        <v>335486.82699999999</v>
      </c>
      <c r="AA28" s="537">
        <v>397254.63900000002</v>
      </c>
      <c r="AB28" s="443">
        <v>390834.10100000002</v>
      </c>
      <c r="AC28" s="439">
        <v>367467.83199999999</v>
      </c>
      <c r="AD28" s="440">
        <v>336587.78100000002</v>
      </c>
      <c r="AE28" s="443">
        <v>376533.03899999999</v>
      </c>
      <c r="AF28" s="439">
        <v>383247.16700000002</v>
      </c>
      <c r="AG28" s="440">
        <v>394943.41899999999</v>
      </c>
      <c r="AH28" s="438">
        <v>295365.12699999998</v>
      </c>
      <c r="AI28" s="411">
        <v>202851.693</v>
      </c>
      <c r="AJ28" s="440">
        <v>232964.103</v>
      </c>
      <c r="AK28" s="438">
        <v>266056.62</v>
      </c>
      <c r="AL28" s="444">
        <v>916238.15800000005</v>
      </c>
      <c r="AO28" s="3"/>
      <c r="AP28" s="782"/>
      <c r="AQ28" s="760"/>
      <c r="AR28" s="815"/>
      <c r="AS28" s="816"/>
      <c r="AT28" s="816"/>
      <c r="AU28" s="816"/>
      <c r="AV28" s="813"/>
      <c r="AW28" s="760"/>
      <c r="AX28" s="760"/>
      <c r="AY28" s="760"/>
      <c r="AZ28" s="760"/>
      <c r="BA28" s="760"/>
      <c r="BB28" s="755"/>
    </row>
    <row r="29" spans="1:54" s="41" customFormat="1" ht="14.25" customHeight="1" x14ac:dyDescent="0.15">
      <c r="A29" s="197" t="s">
        <v>116</v>
      </c>
      <c r="B29" s="417" t="s">
        <v>96</v>
      </c>
      <c r="C29" s="418">
        <v>268</v>
      </c>
      <c r="D29" s="419">
        <v>226</v>
      </c>
      <c r="E29" s="422">
        <v>260</v>
      </c>
      <c r="F29" s="420">
        <v>294</v>
      </c>
      <c r="G29" s="421">
        <v>267</v>
      </c>
      <c r="H29" s="187">
        <v>217</v>
      </c>
      <c r="I29" s="420">
        <v>229</v>
      </c>
      <c r="J29" s="419">
        <v>178</v>
      </c>
      <c r="K29" s="422"/>
      <c r="L29" s="198">
        <v>168</v>
      </c>
      <c r="M29" s="199">
        <v>176</v>
      </c>
      <c r="N29" s="187">
        <v>118</v>
      </c>
      <c r="O29" s="420">
        <v>130</v>
      </c>
      <c r="P29" s="419">
        <v>155</v>
      </c>
      <c r="Q29" s="423">
        <v>126</v>
      </c>
      <c r="R29" s="420">
        <v>134</v>
      </c>
      <c r="S29" s="419">
        <v>136</v>
      </c>
      <c r="T29" s="422">
        <v>108</v>
      </c>
      <c r="U29" s="424">
        <v>85</v>
      </c>
      <c r="V29" s="419">
        <v>83</v>
      </c>
      <c r="W29" s="423">
        <v>90</v>
      </c>
      <c r="X29" s="424">
        <v>100</v>
      </c>
      <c r="Y29" s="425">
        <v>108</v>
      </c>
      <c r="Z29" s="422">
        <v>132</v>
      </c>
      <c r="AA29" s="255">
        <v>140</v>
      </c>
      <c r="AB29" s="425">
        <v>170</v>
      </c>
      <c r="AC29" s="422">
        <v>158</v>
      </c>
      <c r="AD29" s="420">
        <v>156</v>
      </c>
      <c r="AE29" s="425">
        <v>160</v>
      </c>
      <c r="AF29" s="422">
        <v>200</v>
      </c>
      <c r="AG29" s="420">
        <v>223</v>
      </c>
      <c r="AH29" s="419">
        <v>168</v>
      </c>
      <c r="AI29" s="422">
        <v>119</v>
      </c>
      <c r="AJ29" s="420">
        <v>106</v>
      </c>
      <c r="AK29" s="419">
        <v>161</v>
      </c>
      <c r="AL29" s="426">
        <v>167</v>
      </c>
      <c r="AO29" s="3"/>
      <c r="AP29" s="782"/>
      <c r="AQ29" s="760"/>
      <c r="AR29" s="815"/>
      <c r="AS29" s="816"/>
      <c r="AT29" s="816"/>
      <c r="AU29" s="816"/>
      <c r="AV29" s="813"/>
      <c r="AW29" s="760"/>
      <c r="AX29" s="760"/>
      <c r="AY29" s="760"/>
      <c r="AZ29" s="760"/>
      <c r="BA29" s="760"/>
      <c r="BB29" s="755"/>
    </row>
    <row r="30" spans="1:54" s="41" customFormat="1" ht="14.25" customHeight="1" x14ac:dyDescent="0.15">
      <c r="A30" s="273" t="s">
        <v>117</v>
      </c>
      <c r="B30" s="427" t="s">
        <v>93</v>
      </c>
      <c r="C30" s="428">
        <v>189.608</v>
      </c>
      <c r="D30" s="429">
        <v>288.37700000000001</v>
      </c>
      <c r="E30" s="430">
        <v>288.435</v>
      </c>
      <c r="F30" s="431">
        <v>241.61500000000001</v>
      </c>
      <c r="G30" s="432">
        <v>223</v>
      </c>
      <c r="H30" s="188">
        <v>193.06100000000001</v>
      </c>
      <c r="I30" s="431">
        <v>240.79900000000001</v>
      </c>
      <c r="J30" s="429">
        <v>233.971</v>
      </c>
      <c r="K30" s="430">
        <v>262.84300000000002</v>
      </c>
      <c r="L30" s="431">
        <v>243.69300000000001</v>
      </c>
      <c r="M30" s="429">
        <v>249.578</v>
      </c>
      <c r="N30" s="430">
        <v>294.084</v>
      </c>
      <c r="O30" s="431">
        <v>249.529</v>
      </c>
      <c r="P30" s="429">
        <v>269.89299999999997</v>
      </c>
      <c r="Q30" s="404">
        <v>292.60399999999998</v>
      </c>
      <c r="R30" s="431">
        <v>271.44499999999999</v>
      </c>
      <c r="S30" s="429">
        <v>275.90300000000002</v>
      </c>
      <c r="T30" s="430">
        <v>309.59500000000003</v>
      </c>
      <c r="U30" s="433">
        <v>278.74799999999999</v>
      </c>
      <c r="V30" s="429">
        <v>325.87299999999999</v>
      </c>
      <c r="W30" s="404">
        <v>341.90199999999999</v>
      </c>
      <c r="X30" s="433">
        <v>328.50299999999999</v>
      </c>
      <c r="Y30" s="434">
        <v>308.77300000000002</v>
      </c>
      <c r="Z30" s="430">
        <v>322.85899999999998</v>
      </c>
      <c r="AA30" s="536">
        <v>353.05599999999998</v>
      </c>
      <c r="AB30" s="434">
        <v>294.90300000000002</v>
      </c>
      <c r="AC30" s="430">
        <v>292.09899999999999</v>
      </c>
      <c r="AD30" s="431">
        <v>281.07</v>
      </c>
      <c r="AE30" s="434">
        <v>341.38400000000001</v>
      </c>
      <c r="AF30" s="430">
        <v>292.29300000000001</v>
      </c>
      <c r="AG30" s="431">
        <v>264.82799999999997</v>
      </c>
      <c r="AH30" s="429">
        <v>237.44399999999999</v>
      </c>
      <c r="AI30" s="430">
        <v>252.67599999999999</v>
      </c>
      <c r="AJ30" s="431">
        <v>273.72199999999998</v>
      </c>
      <c r="AK30" s="429">
        <v>249.44800000000001</v>
      </c>
      <c r="AL30" s="435">
        <v>819.76800000000003</v>
      </c>
      <c r="AO30" s="3"/>
      <c r="AP30" s="782"/>
      <c r="AQ30" s="760"/>
      <c r="AR30" s="815"/>
      <c r="AS30" s="816"/>
      <c r="AT30" s="816"/>
      <c r="AU30" s="816"/>
      <c r="AV30" s="813"/>
      <c r="AW30" s="760"/>
      <c r="AX30" s="760"/>
      <c r="AY30" s="760"/>
      <c r="AZ30" s="760"/>
      <c r="BA30" s="760"/>
      <c r="BB30" s="755"/>
    </row>
    <row r="31" spans="1:54" s="41" customFormat="1" ht="14.25" customHeight="1" x14ac:dyDescent="0.15">
      <c r="A31" s="192" t="s">
        <v>117</v>
      </c>
      <c r="B31" s="436" t="s">
        <v>94</v>
      </c>
      <c r="C31" s="437">
        <v>67120.731</v>
      </c>
      <c r="D31" s="438">
        <v>106868.499</v>
      </c>
      <c r="E31" s="439">
        <v>112837.106</v>
      </c>
      <c r="F31" s="440">
        <v>98712.319000000003</v>
      </c>
      <c r="G31" s="441">
        <v>99706</v>
      </c>
      <c r="H31" s="193">
        <v>78719.971999999994</v>
      </c>
      <c r="I31" s="440">
        <v>96825.053</v>
      </c>
      <c r="J31" s="438">
        <v>74647.712</v>
      </c>
      <c r="K31" s="439">
        <v>69005.709000000003</v>
      </c>
      <c r="L31" s="194">
        <v>63163.324000000001</v>
      </c>
      <c r="M31" s="195">
        <v>80605.418999999994</v>
      </c>
      <c r="N31" s="196">
        <v>74383.664999999994</v>
      </c>
      <c r="O31" s="440">
        <v>65611.729000000007</v>
      </c>
      <c r="P31" s="438">
        <v>75153.962</v>
      </c>
      <c r="Q31" s="414">
        <v>90338.792000000001</v>
      </c>
      <c r="R31" s="440">
        <v>84017.3</v>
      </c>
      <c r="S31" s="438">
        <v>78391.055999999997</v>
      </c>
      <c r="T31" s="439">
        <v>72853.781000000003</v>
      </c>
      <c r="U31" s="442">
        <v>58225.417999999998</v>
      </c>
      <c r="V31" s="438">
        <v>61085.277000000002</v>
      </c>
      <c r="W31" s="529">
        <v>69328.111999999994</v>
      </c>
      <c r="X31" s="442">
        <v>90121.88</v>
      </c>
      <c r="Y31" s="443">
        <v>100837.149</v>
      </c>
      <c r="Z31" s="439">
        <v>84625.379000000001</v>
      </c>
      <c r="AA31" s="537">
        <v>133308.66800000001</v>
      </c>
      <c r="AB31" s="443">
        <v>143195.432</v>
      </c>
      <c r="AC31" s="439">
        <v>109510.94</v>
      </c>
      <c r="AD31" s="440">
        <v>102888.982</v>
      </c>
      <c r="AE31" s="443">
        <v>102697.272</v>
      </c>
      <c r="AF31" s="439">
        <v>111627.57799999999</v>
      </c>
      <c r="AG31" s="440">
        <v>100051.122</v>
      </c>
      <c r="AH31" s="438">
        <v>67586.691999999995</v>
      </c>
      <c r="AI31" s="439">
        <v>50541.178999999996</v>
      </c>
      <c r="AJ31" s="440">
        <v>51367.733999999997</v>
      </c>
      <c r="AK31" s="438">
        <v>62076.205000000002</v>
      </c>
      <c r="AL31" s="444">
        <v>218175.38399999999</v>
      </c>
      <c r="AO31" s="3"/>
      <c r="AP31" s="782"/>
      <c r="AQ31" s="760"/>
      <c r="AR31" s="815"/>
      <c r="AS31" s="816"/>
      <c r="AT31" s="816"/>
      <c r="AU31" s="816"/>
      <c r="AV31" s="813"/>
      <c r="AW31" s="760"/>
      <c r="AX31" s="760"/>
      <c r="AY31" s="760"/>
      <c r="AZ31" s="760"/>
      <c r="BA31" s="760"/>
      <c r="BB31" s="755"/>
    </row>
    <row r="32" spans="1:54" s="41" customFormat="1" ht="14.25" customHeight="1" x14ac:dyDescent="0.15">
      <c r="A32" s="197" t="s">
        <v>117</v>
      </c>
      <c r="B32" s="417" t="s">
        <v>96</v>
      </c>
      <c r="C32" s="418">
        <v>354</v>
      </c>
      <c r="D32" s="419">
        <v>371</v>
      </c>
      <c r="E32" s="422">
        <v>391</v>
      </c>
      <c r="F32" s="420">
        <v>409</v>
      </c>
      <c r="G32" s="421">
        <v>447</v>
      </c>
      <c r="H32" s="187">
        <v>408</v>
      </c>
      <c r="I32" s="420">
        <v>402</v>
      </c>
      <c r="J32" s="419">
        <v>319</v>
      </c>
      <c r="K32" s="422">
        <v>263</v>
      </c>
      <c r="L32" s="420">
        <v>259</v>
      </c>
      <c r="M32" s="419">
        <v>323</v>
      </c>
      <c r="N32" s="422">
        <v>253</v>
      </c>
      <c r="O32" s="420">
        <v>263</v>
      </c>
      <c r="P32" s="419">
        <v>278</v>
      </c>
      <c r="Q32" s="423">
        <v>309</v>
      </c>
      <c r="R32" s="420">
        <v>310</v>
      </c>
      <c r="S32" s="419">
        <v>284</v>
      </c>
      <c r="T32" s="422">
        <v>235</v>
      </c>
      <c r="U32" s="424">
        <v>209</v>
      </c>
      <c r="V32" s="419">
        <v>187</v>
      </c>
      <c r="W32" s="530">
        <v>203</v>
      </c>
      <c r="X32" s="424">
        <v>274</v>
      </c>
      <c r="Y32" s="425">
        <v>327</v>
      </c>
      <c r="Z32" s="422">
        <v>262</v>
      </c>
      <c r="AA32" s="255">
        <v>378</v>
      </c>
      <c r="AB32" s="425">
        <v>486</v>
      </c>
      <c r="AC32" s="422">
        <v>375</v>
      </c>
      <c r="AD32" s="420">
        <v>366</v>
      </c>
      <c r="AE32" s="425">
        <v>301</v>
      </c>
      <c r="AF32" s="422">
        <v>382</v>
      </c>
      <c r="AG32" s="420">
        <v>378</v>
      </c>
      <c r="AH32" s="419">
        <v>285</v>
      </c>
      <c r="AI32" s="422">
        <v>200</v>
      </c>
      <c r="AJ32" s="420">
        <v>188</v>
      </c>
      <c r="AK32" s="419">
        <v>249</v>
      </c>
      <c r="AL32" s="426">
        <v>266</v>
      </c>
      <c r="AO32" s="3"/>
      <c r="AP32" s="782"/>
      <c r="AQ32" s="760"/>
      <c r="AR32" s="815"/>
      <c r="AS32" s="816"/>
      <c r="AT32" s="816"/>
      <c r="AU32" s="816"/>
      <c r="AV32" s="813"/>
      <c r="AW32" s="760"/>
      <c r="AX32" s="760"/>
      <c r="AY32" s="760"/>
      <c r="AZ32" s="760"/>
      <c r="BA32" s="760"/>
      <c r="BB32" s="755"/>
    </row>
    <row r="33" spans="1:54" s="41" customFormat="1" ht="14.25" customHeight="1" x14ac:dyDescent="0.15">
      <c r="A33" s="273" t="s">
        <v>118</v>
      </c>
      <c r="B33" s="427" t="s">
        <v>93</v>
      </c>
      <c r="C33" s="428">
        <v>90.981999999999999</v>
      </c>
      <c r="D33" s="429">
        <v>135.43700000000001</v>
      </c>
      <c r="E33" s="430">
        <v>120.82599999999999</v>
      </c>
      <c r="F33" s="431">
        <v>108.72</v>
      </c>
      <c r="G33" s="432">
        <v>92</v>
      </c>
      <c r="H33" s="188">
        <v>93.688000000000002</v>
      </c>
      <c r="I33" s="431">
        <v>108.251</v>
      </c>
      <c r="J33" s="429">
        <v>113.065</v>
      </c>
      <c r="K33" s="430">
        <v>122.792</v>
      </c>
      <c r="L33" s="431">
        <v>112.693</v>
      </c>
      <c r="M33" s="429">
        <v>112.979</v>
      </c>
      <c r="N33" s="430">
        <v>139.82300000000001</v>
      </c>
      <c r="O33" s="431">
        <v>118.551</v>
      </c>
      <c r="P33" s="429">
        <v>124.617</v>
      </c>
      <c r="Q33" s="404">
        <v>142.38200000000001</v>
      </c>
      <c r="R33" s="431">
        <v>128.268</v>
      </c>
      <c r="S33" s="429">
        <v>134.339</v>
      </c>
      <c r="T33" s="430">
        <v>157.304</v>
      </c>
      <c r="U33" s="433">
        <v>156.72300000000001</v>
      </c>
      <c r="V33" s="429">
        <v>199.91200000000001</v>
      </c>
      <c r="W33" s="404">
        <v>189.26</v>
      </c>
      <c r="X33" s="433">
        <v>207.19499999999999</v>
      </c>
      <c r="Y33" s="434">
        <v>191.83199999999999</v>
      </c>
      <c r="Z33" s="430">
        <v>194.72</v>
      </c>
      <c r="AA33" s="536">
        <v>208.17599999999999</v>
      </c>
      <c r="AB33" s="434">
        <v>196.79499999999999</v>
      </c>
      <c r="AC33" s="430">
        <v>193.142</v>
      </c>
      <c r="AD33" s="431">
        <v>159.92699999999999</v>
      </c>
      <c r="AE33" s="434">
        <v>188.18799999999999</v>
      </c>
      <c r="AF33" s="430">
        <v>160.131</v>
      </c>
      <c r="AG33" s="431">
        <v>132.14500000000001</v>
      </c>
      <c r="AH33" s="429">
        <v>113.80200000000001</v>
      </c>
      <c r="AI33" s="430">
        <v>107.86499999999999</v>
      </c>
      <c r="AJ33" s="431">
        <v>127.416</v>
      </c>
      <c r="AK33" s="429">
        <v>124.941</v>
      </c>
      <c r="AL33" s="435">
        <v>407.58800000000002</v>
      </c>
      <c r="AO33" s="3"/>
      <c r="AP33" s="782"/>
      <c r="AQ33" s="760"/>
      <c r="AR33" s="815"/>
      <c r="AS33" s="816"/>
      <c r="AT33" s="816"/>
      <c r="AU33" s="816"/>
      <c r="AV33" s="813"/>
      <c r="AW33" s="760"/>
      <c r="AX33" s="760"/>
      <c r="AY33" s="760"/>
      <c r="AZ33" s="760"/>
      <c r="BA33" s="760"/>
      <c r="BB33" s="755"/>
    </row>
    <row r="34" spans="1:54" s="41" customFormat="1" ht="14.25" customHeight="1" x14ac:dyDescent="0.15">
      <c r="A34" s="192" t="s">
        <v>118</v>
      </c>
      <c r="B34" s="436" t="s">
        <v>94</v>
      </c>
      <c r="C34" s="437">
        <v>33922.283000000003</v>
      </c>
      <c r="D34" s="438">
        <v>50678.917000000001</v>
      </c>
      <c r="E34" s="439">
        <v>49844.059000000001</v>
      </c>
      <c r="F34" s="440">
        <v>45344.811000000002</v>
      </c>
      <c r="G34" s="441">
        <v>40715</v>
      </c>
      <c r="H34" s="193">
        <v>42692.9</v>
      </c>
      <c r="I34" s="440">
        <v>44850.538999999997</v>
      </c>
      <c r="J34" s="438">
        <v>36580.288</v>
      </c>
      <c r="K34" s="439">
        <v>33200.6</v>
      </c>
      <c r="L34" s="409">
        <v>28231.583999999999</v>
      </c>
      <c r="M34" s="195">
        <v>35593.440999999999</v>
      </c>
      <c r="N34" s="196">
        <v>34262.141000000003</v>
      </c>
      <c r="O34" s="440">
        <v>29858.242999999999</v>
      </c>
      <c r="P34" s="438">
        <v>35071.398999999998</v>
      </c>
      <c r="Q34" s="414">
        <v>43524.497000000003</v>
      </c>
      <c r="R34" s="440">
        <v>35800.565000000002</v>
      </c>
      <c r="S34" s="438">
        <v>34450.125</v>
      </c>
      <c r="T34" s="439">
        <v>35062.224000000002</v>
      </c>
      <c r="U34" s="442">
        <v>31341.641</v>
      </c>
      <c r="V34" s="438">
        <v>33895.485000000001</v>
      </c>
      <c r="W34" s="414">
        <v>37225.688000000002</v>
      </c>
      <c r="X34" s="442">
        <v>50962.885999999999</v>
      </c>
      <c r="Y34" s="443">
        <v>61055.144</v>
      </c>
      <c r="Z34" s="439">
        <v>52140.754000000001</v>
      </c>
      <c r="AA34" s="537">
        <v>79246.87</v>
      </c>
      <c r="AB34" s="443">
        <v>96795.313999999998</v>
      </c>
      <c r="AC34" s="439">
        <v>63696.760999999999</v>
      </c>
      <c r="AD34" s="440">
        <v>47487.472999999998</v>
      </c>
      <c r="AE34" s="443">
        <v>51613.544000000002</v>
      </c>
      <c r="AF34" s="439">
        <v>47747.11</v>
      </c>
      <c r="AG34" s="440">
        <v>47251.578000000001</v>
      </c>
      <c r="AH34" s="438">
        <v>33865.377</v>
      </c>
      <c r="AI34" s="439">
        <v>22331.117999999999</v>
      </c>
      <c r="AJ34" s="440">
        <v>25191.064999999999</v>
      </c>
      <c r="AK34" s="438">
        <v>31624.427</v>
      </c>
      <c r="AL34" s="444">
        <v>108178.819</v>
      </c>
      <c r="AO34" s="3"/>
      <c r="AP34" s="782"/>
      <c r="AQ34" s="760"/>
      <c r="AR34" s="815"/>
      <c r="AS34" s="816"/>
      <c r="AT34" s="816"/>
      <c r="AU34" s="816"/>
      <c r="AV34" s="813"/>
      <c r="AW34" s="760"/>
      <c r="AX34" s="760"/>
      <c r="AY34" s="760"/>
      <c r="AZ34" s="760"/>
      <c r="BA34" s="760"/>
      <c r="BB34" s="755"/>
    </row>
    <row r="35" spans="1:54" s="41" customFormat="1" ht="14.25" customHeight="1" x14ac:dyDescent="0.15">
      <c r="A35" s="197" t="s">
        <v>118</v>
      </c>
      <c r="B35" s="417" t="s">
        <v>96</v>
      </c>
      <c r="C35" s="418">
        <v>373</v>
      </c>
      <c r="D35" s="419">
        <v>374</v>
      </c>
      <c r="E35" s="422">
        <v>413</v>
      </c>
      <c r="F35" s="420">
        <v>417</v>
      </c>
      <c r="G35" s="421">
        <v>442</v>
      </c>
      <c r="H35" s="187">
        <v>456</v>
      </c>
      <c r="I35" s="420">
        <v>414</v>
      </c>
      <c r="J35" s="419">
        <v>324</v>
      </c>
      <c r="K35" s="422">
        <v>270</v>
      </c>
      <c r="L35" s="198">
        <v>251</v>
      </c>
      <c r="M35" s="419">
        <v>315</v>
      </c>
      <c r="N35" s="422">
        <v>245</v>
      </c>
      <c r="O35" s="420">
        <v>252</v>
      </c>
      <c r="P35" s="419">
        <v>281</v>
      </c>
      <c r="Q35" s="423">
        <v>306</v>
      </c>
      <c r="R35" s="420">
        <v>279</v>
      </c>
      <c r="S35" s="419">
        <v>256</v>
      </c>
      <c r="T35" s="422">
        <v>223</v>
      </c>
      <c r="U35" s="424">
        <v>200</v>
      </c>
      <c r="V35" s="419">
        <v>170</v>
      </c>
      <c r="W35" s="423">
        <v>197</v>
      </c>
      <c r="X35" s="424">
        <v>246</v>
      </c>
      <c r="Y35" s="425">
        <v>318</v>
      </c>
      <c r="Z35" s="422">
        <v>268</v>
      </c>
      <c r="AA35" s="255">
        <v>381</v>
      </c>
      <c r="AB35" s="425">
        <v>492</v>
      </c>
      <c r="AC35" s="422">
        <v>330</v>
      </c>
      <c r="AD35" s="420">
        <v>297</v>
      </c>
      <c r="AE35" s="425">
        <v>274</v>
      </c>
      <c r="AF35" s="422">
        <v>298</v>
      </c>
      <c r="AG35" s="420">
        <v>358</v>
      </c>
      <c r="AH35" s="419">
        <v>298</v>
      </c>
      <c r="AI35" s="422">
        <v>207</v>
      </c>
      <c r="AJ35" s="420">
        <v>198</v>
      </c>
      <c r="AK35" s="419">
        <v>253</v>
      </c>
      <c r="AL35" s="426">
        <v>265</v>
      </c>
      <c r="AO35" s="3"/>
      <c r="AP35" s="782"/>
      <c r="AQ35" s="760"/>
      <c r="AR35" s="815"/>
      <c r="AS35" s="816"/>
      <c r="AT35" s="816"/>
      <c r="AU35" s="816"/>
      <c r="AV35" s="813"/>
      <c r="AW35" s="760"/>
      <c r="AX35" s="760"/>
      <c r="AY35" s="760"/>
      <c r="AZ35" s="760"/>
      <c r="BA35" s="760"/>
      <c r="BB35" s="755"/>
    </row>
    <row r="36" spans="1:54" ht="14.25" customHeight="1" x14ac:dyDescent="0.15">
      <c r="A36" s="182" t="s">
        <v>26</v>
      </c>
      <c r="B36" s="394" t="s">
        <v>93</v>
      </c>
      <c r="C36" s="397">
        <v>3272</v>
      </c>
      <c r="D36" s="398">
        <v>5404</v>
      </c>
      <c r="E36" s="401">
        <v>5226</v>
      </c>
      <c r="F36" s="399">
        <v>4868</v>
      </c>
      <c r="G36" s="400">
        <v>4302</v>
      </c>
      <c r="H36" s="183">
        <v>3361</v>
      </c>
      <c r="I36" s="399">
        <v>3097</v>
      </c>
      <c r="J36" s="398">
        <v>2526</v>
      </c>
      <c r="K36" s="401">
        <v>2119</v>
      </c>
      <c r="L36" s="399">
        <v>1669</v>
      </c>
      <c r="M36" s="398">
        <v>1882</v>
      </c>
      <c r="N36" s="401">
        <v>2443</v>
      </c>
      <c r="O36" s="399">
        <v>1856</v>
      </c>
      <c r="P36" s="398">
        <v>1841</v>
      </c>
      <c r="Q36" s="402">
        <v>2228</v>
      </c>
      <c r="R36" s="399">
        <v>2228</v>
      </c>
      <c r="S36" s="398">
        <v>1884</v>
      </c>
      <c r="T36" s="401">
        <v>1975</v>
      </c>
      <c r="U36" s="403">
        <v>1862</v>
      </c>
      <c r="V36" s="398">
        <v>2106</v>
      </c>
      <c r="W36" s="404">
        <v>1982</v>
      </c>
      <c r="X36" s="403">
        <v>2067</v>
      </c>
      <c r="Y36" s="405">
        <v>1914</v>
      </c>
      <c r="Z36" s="401">
        <v>2295</v>
      </c>
      <c r="AA36" s="534">
        <v>3139</v>
      </c>
      <c r="AB36" s="405">
        <v>3048</v>
      </c>
      <c r="AC36" s="401">
        <v>3520</v>
      </c>
      <c r="AD36" s="399">
        <v>3331</v>
      </c>
      <c r="AE36" s="405">
        <v>6114</v>
      </c>
      <c r="AF36" s="401">
        <v>5672</v>
      </c>
      <c r="AG36" s="399">
        <v>4423</v>
      </c>
      <c r="AH36" s="398">
        <v>4505</v>
      </c>
      <c r="AI36" s="401">
        <v>4366</v>
      </c>
      <c r="AJ36" s="399">
        <v>5972</v>
      </c>
      <c r="AK36" s="398">
        <v>4280</v>
      </c>
      <c r="AL36" s="406">
        <v>5075</v>
      </c>
      <c r="AO36" s="283"/>
    </row>
    <row r="37" spans="1:54" ht="14.25" customHeight="1" x14ac:dyDescent="0.15">
      <c r="A37" s="184" t="s">
        <v>119</v>
      </c>
      <c r="B37" s="395" t="s">
        <v>94</v>
      </c>
      <c r="C37" s="407">
        <v>127155</v>
      </c>
      <c r="D37" s="408">
        <v>219882</v>
      </c>
      <c r="E37" s="411">
        <v>192978</v>
      </c>
      <c r="F37" s="409">
        <v>196587</v>
      </c>
      <c r="G37" s="410">
        <v>260385</v>
      </c>
      <c r="H37" s="185">
        <v>187885</v>
      </c>
      <c r="I37" s="409">
        <v>189263</v>
      </c>
      <c r="J37" s="408">
        <v>196446</v>
      </c>
      <c r="K37" s="411">
        <v>235860</v>
      </c>
      <c r="L37" s="409">
        <v>205497</v>
      </c>
      <c r="M37" s="408">
        <v>137579</v>
      </c>
      <c r="N37" s="411">
        <v>118061</v>
      </c>
      <c r="O37" s="409">
        <v>117796</v>
      </c>
      <c r="P37" s="408">
        <v>157651</v>
      </c>
      <c r="Q37" s="412">
        <v>162469</v>
      </c>
      <c r="R37" s="409">
        <v>152112</v>
      </c>
      <c r="S37" s="408">
        <v>142224</v>
      </c>
      <c r="T37" s="411">
        <v>133410</v>
      </c>
      <c r="U37" s="413">
        <v>120355</v>
      </c>
      <c r="V37" s="408">
        <v>129529</v>
      </c>
      <c r="W37" s="414">
        <v>116750</v>
      </c>
      <c r="X37" s="413">
        <v>112008</v>
      </c>
      <c r="Y37" s="415">
        <v>113572</v>
      </c>
      <c r="Z37" s="411">
        <v>147263</v>
      </c>
      <c r="AA37" s="535">
        <v>227456</v>
      </c>
      <c r="AB37" s="415">
        <v>259185</v>
      </c>
      <c r="AC37" s="411">
        <v>337145</v>
      </c>
      <c r="AD37" s="409">
        <v>271215</v>
      </c>
      <c r="AE37" s="415">
        <v>559578</v>
      </c>
      <c r="AF37" s="411">
        <v>363817</v>
      </c>
      <c r="AG37" s="409">
        <v>330181</v>
      </c>
      <c r="AH37" s="408">
        <v>270177</v>
      </c>
      <c r="AI37" s="411">
        <v>236279</v>
      </c>
      <c r="AJ37" s="409">
        <v>229980</v>
      </c>
      <c r="AK37" s="408">
        <v>168745</v>
      </c>
      <c r="AL37" s="416">
        <v>243553</v>
      </c>
      <c r="AO37" s="283"/>
    </row>
    <row r="38" spans="1:54" ht="14.25" customHeight="1" x14ac:dyDescent="0.15">
      <c r="A38" s="186" t="s">
        <v>119</v>
      </c>
      <c r="B38" s="417" t="s">
        <v>96</v>
      </c>
      <c r="C38" s="418">
        <v>39</v>
      </c>
      <c r="D38" s="419">
        <v>41</v>
      </c>
      <c r="E38" s="422">
        <v>37</v>
      </c>
      <c r="F38" s="420">
        <v>40</v>
      </c>
      <c r="G38" s="421">
        <v>103</v>
      </c>
      <c r="H38" s="187">
        <v>56</v>
      </c>
      <c r="I38" s="420">
        <v>61</v>
      </c>
      <c r="J38" s="419">
        <v>78</v>
      </c>
      <c r="K38" s="422">
        <v>111</v>
      </c>
      <c r="L38" s="420">
        <v>123</v>
      </c>
      <c r="M38" s="419">
        <v>73</v>
      </c>
      <c r="N38" s="422">
        <v>48</v>
      </c>
      <c r="O38" s="420">
        <v>63</v>
      </c>
      <c r="P38" s="419">
        <v>86</v>
      </c>
      <c r="Q38" s="423">
        <v>73</v>
      </c>
      <c r="R38" s="420">
        <v>68</v>
      </c>
      <c r="S38" s="419">
        <v>76</v>
      </c>
      <c r="T38" s="422">
        <v>68</v>
      </c>
      <c r="U38" s="424">
        <v>65</v>
      </c>
      <c r="V38" s="419">
        <v>61</v>
      </c>
      <c r="W38" s="423">
        <v>59</v>
      </c>
      <c r="X38" s="424">
        <v>54</v>
      </c>
      <c r="Y38" s="425">
        <v>59</v>
      </c>
      <c r="Z38" s="422">
        <v>64</v>
      </c>
      <c r="AA38" s="255">
        <v>72</v>
      </c>
      <c r="AB38" s="425">
        <v>85</v>
      </c>
      <c r="AC38" s="422">
        <v>96</v>
      </c>
      <c r="AD38" s="420">
        <v>81</v>
      </c>
      <c r="AE38" s="425">
        <v>92</v>
      </c>
      <c r="AF38" s="422">
        <v>64</v>
      </c>
      <c r="AG38" s="420">
        <v>75</v>
      </c>
      <c r="AH38" s="419">
        <v>60</v>
      </c>
      <c r="AI38" s="422">
        <v>54</v>
      </c>
      <c r="AJ38" s="420">
        <v>39</v>
      </c>
      <c r="AK38" s="419">
        <v>39</v>
      </c>
      <c r="AL38" s="426">
        <v>48</v>
      </c>
    </row>
    <row r="39" spans="1:54" ht="14.25" customHeight="1" x14ac:dyDescent="0.15">
      <c r="A39" s="182" t="s">
        <v>27</v>
      </c>
      <c r="B39" s="394" t="s">
        <v>93</v>
      </c>
      <c r="C39" s="397">
        <v>265</v>
      </c>
      <c r="D39" s="398">
        <v>373</v>
      </c>
      <c r="E39" s="401">
        <v>358</v>
      </c>
      <c r="F39" s="399">
        <v>305</v>
      </c>
      <c r="G39" s="400">
        <v>284</v>
      </c>
      <c r="H39" s="183">
        <v>279</v>
      </c>
      <c r="I39" s="399">
        <v>364</v>
      </c>
      <c r="J39" s="398">
        <v>395</v>
      </c>
      <c r="K39" s="401">
        <v>419</v>
      </c>
      <c r="L39" s="399">
        <v>346</v>
      </c>
      <c r="M39" s="398">
        <v>370</v>
      </c>
      <c r="N39" s="401">
        <v>430</v>
      </c>
      <c r="O39" s="399">
        <v>340</v>
      </c>
      <c r="P39" s="398">
        <v>384</v>
      </c>
      <c r="Q39" s="402">
        <v>446</v>
      </c>
      <c r="R39" s="399">
        <v>385</v>
      </c>
      <c r="S39" s="398">
        <v>380</v>
      </c>
      <c r="T39" s="401">
        <v>359</v>
      </c>
      <c r="U39" s="403">
        <v>336</v>
      </c>
      <c r="V39" s="398">
        <v>382</v>
      </c>
      <c r="W39" s="404">
        <v>333</v>
      </c>
      <c r="X39" s="403">
        <v>372</v>
      </c>
      <c r="Y39" s="405">
        <v>337</v>
      </c>
      <c r="Z39" s="401">
        <v>367</v>
      </c>
      <c r="AA39" s="534">
        <v>495</v>
      </c>
      <c r="AB39" s="405">
        <v>438</v>
      </c>
      <c r="AC39" s="401">
        <v>484</v>
      </c>
      <c r="AD39" s="399">
        <v>376</v>
      </c>
      <c r="AE39" s="405">
        <v>447</v>
      </c>
      <c r="AF39" s="401">
        <v>398</v>
      </c>
      <c r="AG39" s="399">
        <v>370</v>
      </c>
      <c r="AH39" s="398">
        <v>384</v>
      </c>
      <c r="AI39" s="401">
        <v>381</v>
      </c>
      <c r="AJ39" s="399">
        <v>388</v>
      </c>
      <c r="AK39" s="398">
        <v>333</v>
      </c>
      <c r="AL39" s="406">
        <v>391</v>
      </c>
    </row>
    <row r="40" spans="1:54" ht="14.25" customHeight="1" x14ac:dyDescent="0.15">
      <c r="A40" s="184" t="s">
        <v>216</v>
      </c>
      <c r="B40" s="395" t="s">
        <v>94</v>
      </c>
      <c r="C40" s="407">
        <v>112976</v>
      </c>
      <c r="D40" s="408">
        <v>156768</v>
      </c>
      <c r="E40" s="411">
        <v>162631</v>
      </c>
      <c r="F40" s="409">
        <v>141034</v>
      </c>
      <c r="G40" s="410">
        <v>133542</v>
      </c>
      <c r="H40" s="185">
        <v>108912</v>
      </c>
      <c r="I40" s="409">
        <v>126095</v>
      </c>
      <c r="J40" s="408">
        <v>97166</v>
      </c>
      <c r="K40" s="411">
        <v>85591</v>
      </c>
      <c r="L40" s="409">
        <v>80506</v>
      </c>
      <c r="M40" s="408">
        <v>112051</v>
      </c>
      <c r="N40" s="411">
        <v>113337</v>
      </c>
      <c r="O40" s="409">
        <v>77187</v>
      </c>
      <c r="P40" s="408">
        <v>103853</v>
      </c>
      <c r="Q40" s="412">
        <v>125363</v>
      </c>
      <c r="R40" s="409">
        <v>95079</v>
      </c>
      <c r="S40" s="408">
        <v>90564</v>
      </c>
      <c r="T40" s="411">
        <v>80315</v>
      </c>
      <c r="U40" s="413">
        <v>74510</v>
      </c>
      <c r="V40" s="408">
        <v>83326</v>
      </c>
      <c r="W40" s="414">
        <v>91161</v>
      </c>
      <c r="X40" s="413">
        <v>114802</v>
      </c>
      <c r="Y40" s="415">
        <v>90225</v>
      </c>
      <c r="Z40" s="411">
        <v>96264</v>
      </c>
      <c r="AA40" s="535">
        <v>143879</v>
      </c>
      <c r="AB40" s="415">
        <v>125413</v>
      </c>
      <c r="AC40" s="411">
        <v>113377</v>
      </c>
      <c r="AD40" s="409">
        <v>95493</v>
      </c>
      <c r="AE40" s="415">
        <v>125690</v>
      </c>
      <c r="AF40" s="411">
        <v>141907</v>
      </c>
      <c r="AG40" s="409">
        <v>116325</v>
      </c>
      <c r="AH40" s="408">
        <v>91601</v>
      </c>
      <c r="AI40" s="411">
        <v>70950</v>
      </c>
      <c r="AJ40" s="409">
        <v>73528</v>
      </c>
      <c r="AK40" s="408">
        <v>88391</v>
      </c>
      <c r="AL40" s="416">
        <v>154949</v>
      </c>
    </row>
    <row r="41" spans="1:54" ht="14.25" customHeight="1" x14ac:dyDescent="0.15">
      <c r="A41" s="186" t="s">
        <v>216</v>
      </c>
      <c r="B41" s="417" t="s">
        <v>96</v>
      </c>
      <c r="C41" s="418">
        <v>426</v>
      </c>
      <c r="D41" s="419">
        <v>420</v>
      </c>
      <c r="E41" s="422">
        <v>454</v>
      </c>
      <c r="F41" s="420">
        <v>462</v>
      </c>
      <c r="G41" s="421">
        <v>471</v>
      </c>
      <c r="H41" s="187">
        <v>390</v>
      </c>
      <c r="I41" s="420">
        <v>346</v>
      </c>
      <c r="J41" s="419">
        <v>246</v>
      </c>
      <c r="K41" s="422">
        <v>204</v>
      </c>
      <c r="L41" s="420">
        <v>233</v>
      </c>
      <c r="M41" s="419">
        <v>303</v>
      </c>
      <c r="N41" s="422">
        <v>263</v>
      </c>
      <c r="O41" s="420">
        <v>227</v>
      </c>
      <c r="P41" s="419">
        <v>270</v>
      </c>
      <c r="Q41" s="423">
        <v>281</v>
      </c>
      <c r="R41" s="420">
        <v>247</v>
      </c>
      <c r="S41" s="419">
        <v>238</v>
      </c>
      <c r="T41" s="422">
        <v>224</v>
      </c>
      <c r="U41" s="424">
        <v>222</v>
      </c>
      <c r="V41" s="419">
        <v>218</v>
      </c>
      <c r="W41" s="423">
        <v>274</v>
      </c>
      <c r="X41" s="424">
        <v>309</v>
      </c>
      <c r="Y41" s="425">
        <v>268</v>
      </c>
      <c r="Z41" s="422">
        <v>262</v>
      </c>
      <c r="AA41" s="255">
        <v>291</v>
      </c>
      <c r="AB41" s="425">
        <v>286</v>
      </c>
      <c r="AC41" s="422">
        <v>234</v>
      </c>
      <c r="AD41" s="420">
        <v>254</v>
      </c>
      <c r="AE41" s="425">
        <v>281</v>
      </c>
      <c r="AF41" s="422">
        <v>357</v>
      </c>
      <c r="AG41" s="420">
        <v>314</v>
      </c>
      <c r="AH41" s="419">
        <v>238</v>
      </c>
      <c r="AI41" s="422">
        <v>186</v>
      </c>
      <c r="AJ41" s="420">
        <v>189</v>
      </c>
      <c r="AK41" s="419">
        <v>265</v>
      </c>
      <c r="AL41" s="426">
        <v>396</v>
      </c>
    </row>
    <row r="42" spans="1:54" ht="14.25" customHeight="1" x14ac:dyDescent="0.15">
      <c r="A42" s="182" t="s">
        <v>28</v>
      </c>
      <c r="B42" s="394" t="s">
        <v>245</v>
      </c>
      <c r="C42" s="397">
        <v>281</v>
      </c>
      <c r="D42" s="398">
        <v>503</v>
      </c>
      <c r="E42" s="401">
        <v>499</v>
      </c>
      <c r="F42" s="399">
        <v>474</v>
      </c>
      <c r="G42" s="400">
        <v>432</v>
      </c>
      <c r="H42" s="183">
        <v>439</v>
      </c>
      <c r="I42" s="399">
        <v>605</v>
      </c>
      <c r="J42" s="398">
        <v>571</v>
      </c>
      <c r="K42" s="401">
        <v>527</v>
      </c>
      <c r="L42" s="399">
        <v>421</v>
      </c>
      <c r="M42" s="398">
        <v>416</v>
      </c>
      <c r="N42" s="401">
        <v>485</v>
      </c>
      <c r="O42" s="399">
        <v>378</v>
      </c>
      <c r="P42" s="398">
        <v>452</v>
      </c>
      <c r="Q42" s="402">
        <v>480</v>
      </c>
      <c r="R42" s="399">
        <v>429</v>
      </c>
      <c r="S42" s="398">
        <v>453</v>
      </c>
      <c r="T42" s="401">
        <v>432</v>
      </c>
      <c r="U42" s="403">
        <v>279</v>
      </c>
      <c r="V42" s="398">
        <v>268</v>
      </c>
      <c r="W42" s="404">
        <v>244</v>
      </c>
      <c r="X42" s="403">
        <v>246</v>
      </c>
      <c r="Y42" s="405">
        <v>193</v>
      </c>
      <c r="Z42" s="401">
        <v>204</v>
      </c>
      <c r="AA42" s="534">
        <v>299</v>
      </c>
      <c r="AB42" s="405">
        <v>254</v>
      </c>
      <c r="AC42" s="401">
        <v>331</v>
      </c>
      <c r="AD42" s="399">
        <v>312</v>
      </c>
      <c r="AE42" s="405">
        <v>493</v>
      </c>
      <c r="AF42" s="401">
        <v>546</v>
      </c>
      <c r="AG42" s="399">
        <v>525</v>
      </c>
      <c r="AH42" s="398">
        <v>603</v>
      </c>
      <c r="AI42" s="401">
        <v>623</v>
      </c>
      <c r="AJ42" s="399">
        <v>639</v>
      </c>
      <c r="AK42" s="398">
        <v>506</v>
      </c>
      <c r="AL42" s="406">
        <v>464</v>
      </c>
    </row>
    <row r="43" spans="1:54" ht="14.25" customHeight="1" x14ac:dyDescent="0.15">
      <c r="A43" s="184" t="s">
        <v>217</v>
      </c>
      <c r="B43" s="395" t="s">
        <v>94</v>
      </c>
      <c r="C43" s="407">
        <v>173322</v>
      </c>
      <c r="D43" s="408">
        <v>301445</v>
      </c>
      <c r="E43" s="411">
        <v>287995</v>
      </c>
      <c r="F43" s="409">
        <v>253558</v>
      </c>
      <c r="G43" s="410">
        <v>240571</v>
      </c>
      <c r="H43" s="185">
        <v>201952</v>
      </c>
      <c r="I43" s="409">
        <v>261493</v>
      </c>
      <c r="J43" s="408">
        <v>199809</v>
      </c>
      <c r="K43" s="411">
        <v>223331</v>
      </c>
      <c r="L43" s="409">
        <v>188141</v>
      </c>
      <c r="M43" s="408">
        <v>201268</v>
      </c>
      <c r="N43" s="411">
        <v>228930</v>
      </c>
      <c r="O43" s="409">
        <v>172881</v>
      </c>
      <c r="P43" s="408">
        <v>224708</v>
      </c>
      <c r="Q43" s="412">
        <v>235175</v>
      </c>
      <c r="R43" s="409">
        <v>210604</v>
      </c>
      <c r="S43" s="408">
        <v>215688</v>
      </c>
      <c r="T43" s="411">
        <v>190067</v>
      </c>
      <c r="U43" s="413">
        <v>153621</v>
      </c>
      <c r="V43" s="408">
        <v>186020</v>
      </c>
      <c r="W43" s="414">
        <v>163736</v>
      </c>
      <c r="X43" s="413">
        <v>179526</v>
      </c>
      <c r="Y43" s="415">
        <v>172903</v>
      </c>
      <c r="Z43" s="411">
        <v>194117</v>
      </c>
      <c r="AA43" s="535">
        <v>244595</v>
      </c>
      <c r="AB43" s="415">
        <v>202229</v>
      </c>
      <c r="AC43" s="411">
        <v>240595</v>
      </c>
      <c r="AD43" s="409">
        <v>221051</v>
      </c>
      <c r="AE43" s="415">
        <v>294175</v>
      </c>
      <c r="AF43" s="411">
        <v>302945</v>
      </c>
      <c r="AG43" s="409">
        <v>275403</v>
      </c>
      <c r="AH43" s="408">
        <v>251063</v>
      </c>
      <c r="AI43" s="411">
        <v>209625</v>
      </c>
      <c r="AJ43" s="409">
        <v>220962</v>
      </c>
      <c r="AK43" s="408">
        <v>217755</v>
      </c>
      <c r="AL43" s="416">
        <v>292886</v>
      </c>
    </row>
    <row r="44" spans="1:54" ht="14.25" customHeight="1" x14ac:dyDescent="0.15">
      <c r="A44" s="186" t="s">
        <v>217</v>
      </c>
      <c r="B44" s="417" t="s">
        <v>96</v>
      </c>
      <c r="C44" s="418">
        <v>617</v>
      </c>
      <c r="D44" s="419">
        <v>600</v>
      </c>
      <c r="E44" s="422">
        <v>577</v>
      </c>
      <c r="F44" s="420">
        <v>535</v>
      </c>
      <c r="G44" s="421">
        <v>557</v>
      </c>
      <c r="H44" s="187">
        <v>461</v>
      </c>
      <c r="I44" s="420">
        <v>432</v>
      </c>
      <c r="J44" s="419">
        <v>350</v>
      </c>
      <c r="K44" s="422">
        <v>424</v>
      </c>
      <c r="L44" s="420">
        <v>447</v>
      </c>
      <c r="M44" s="419">
        <v>484</v>
      </c>
      <c r="N44" s="422">
        <v>472</v>
      </c>
      <c r="O44" s="420">
        <v>457</v>
      </c>
      <c r="P44" s="419">
        <v>498</v>
      </c>
      <c r="Q44" s="423">
        <v>490</v>
      </c>
      <c r="R44" s="420">
        <v>491</v>
      </c>
      <c r="S44" s="419">
        <v>476</v>
      </c>
      <c r="T44" s="422">
        <v>440</v>
      </c>
      <c r="U44" s="424">
        <v>551</v>
      </c>
      <c r="V44" s="419">
        <v>695</v>
      </c>
      <c r="W44" s="423">
        <v>670</v>
      </c>
      <c r="X44" s="424">
        <v>731</v>
      </c>
      <c r="Y44" s="425">
        <v>895</v>
      </c>
      <c r="Z44" s="422">
        <v>952</v>
      </c>
      <c r="AA44" s="255">
        <v>819</v>
      </c>
      <c r="AB44" s="425">
        <v>795</v>
      </c>
      <c r="AC44" s="422">
        <v>726</v>
      </c>
      <c r="AD44" s="420">
        <v>708</v>
      </c>
      <c r="AE44" s="425">
        <v>597</v>
      </c>
      <c r="AF44" s="422">
        <v>555</v>
      </c>
      <c r="AG44" s="420">
        <v>524</v>
      </c>
      <c r="AH44" s="419">
        <v>416</v>
      </c>
      <c r="AI44" s="422">
        <v>336</v>
      </c>
      <c r="AJ44" s="420">
        <v>346</v>
      </c>
      <c r="AK44" s="419">
        <v>430</v>
      </c>
      <c r="AL44" s="426">
        <v>632</v>
      </c>
    </row>
    <row r="45" spans="1:54" ht="14.25" customHeight="1" x14ac:dyDescent="0.15">
      <c r="A45" s="182" t="s">
        <v>29</v>
      </c>
      <c r="B45" s="394" t="s">
        <v>93</v>
      </c>
      <c r="C45" s="397">
        <v>1089</v>
      </c>
      <c r="D45" s="398">
        <v>2116</v>
      </c>
      <c r="E45" s="401">
        <v>1861</v>
      </c>
      <c r="F45" s="399">
        <v>1564</v>
      </c>
      <c r="G45" s="400">
        <v>1369</v>
      </c>
      <c r="H45" s="183">
        <v>1079</v>
      </c>
      <c r="I45" s="399">
        <v>1233</v>
      </c>
      <c r="J45" s="398">
        <v>1269</v>
      </c>
      <c r="K45" s="401">
        <v>1387</v>
      </c>
      <c r="L45" s="399">
        <v>1163</v>
      </c>
      <c r="M45" s="398">
        <v>1231</v>
      </c>
      <c r="N45" s="401">
        <v>1425</v>
      </c>
      <c r="O45" s="431">
        <v>1106</v>
      </c>
      <c r="P45" s="398">
        <v>1194</v>
      </c>
      <c r="Q45" s="402">
        <v>1357</v>
      </c>
      <c r="R45" s="399">
        <v>1203</v>
      </c>
      <c r="S45" s="398">
        <v>1157</v>
      </c>
      <c r="T45" s="401">
        <v>1110</v>
      </c>
      <c r="U45" s="403">
        <v>1030</v>
      </c>
      <c r="V45" s="398">
        <v>1038</v>
      </c>
      <c r="W45" s="404">
        <v>1165</v>
      </c>
      <c r="X45" s="403">
        <v>1247</v>
      </c>
      <c r="Y45" s="405">
        <v>881</v>
      </c>
      <c r="Z45" s="401">
        <v>1228</v>
      </c>
      <c r="AA45" s="534">
        <v>1486</v>
      </c>
      <c r="AB45" s="405">
        <v>1435</v>
      </c>
      <c r="AC45" s="401">
        <v>1383</v>
      </c>
      <c r="AD45" s="399">
        <v>1348</v>
      </c>
      <c r="AE45" s="405">
        <v>1935</v>
      </c>
      <c r="AF45" s="401">
        <v>2099</v>
      </c>
      <c r="AG45" s="399">
        <v>1787</v>
      </c>
      <c r="AH45" s="398">
        <v>1680</v>
      </c>
      <c r="AI45" s="401">
        <v>1672</v>
      </c>
      <c r="AJ45" s="399">
        <v>1982</v>
      </c>
      <c r="AK45" s="398">
        <v>1878</v>
      </c>
      <c r="AL45" s="406">
        <v>2153</v>
      </c>
    </row>
    <row r="46" spans="1:54" ht="14.25" customHeight="1" x14ac:dyDescent="0.15">
      <c r="A46" s="184" t="s">
        <v>218</v>
      </c>
      <c r="B46" s="395" t="s">
        <v>94</v>
      </c>
      <c r="C46" s="407">
        <v>380246</v>
      </c>
      <c r="D46" s="408">
        <v>512395</v>
      </c>
      <c r="E46" s="411">
        <v>405733</v>
      </c>
      <c r="F46" s="409">
        <v>404508</v>
      </c>
      <c r="G46" s="410">
        <v>453887</v>
      </c>
      <c r="H46" s="185">
        <v>342854</v>
      </c>
      <c r="I46" s="409">
        <v>427836</v>
      </c>
      <c r="J46" s="408">
        <v>383528</v>
      </c>
      <c r="K46" s="411">
        <v>412693</v>
      </c>
      <c r="L46" s="409">
        <v>347650</v>
      </c>
      <c r="M46" s="408">
        <v>377410</v>
      </c>
      <c r="N46" s="411">
        <v>455915</v>
      </c>
      <c r="O46" s="440">
        <v>409596</v>
      </c>
      <c r="P46" s="408">
        <v>489663</v>
      </c>
      <c r="Q46" s="412">
        <v>594122</v>
      </c>
      <c r="R46" s="409">
        <v>513132</v>
      </c>
      <c r="S46" s="408">
        <v>540996</v>
      </c>
      <c r="T46" s="411">
        <v>448281</v>
      </c>
      <c r="U46" s="413">
        <v>389464</v>
      </c>
      <c r="V46" s="408">
        <v>405941</v>
      </c>
      <c r="W46" s="414">
        <v>391257</v>
      </c>
      <c r="X46" s="413">
        <v>439447</v>
      </c>
      <c r="Y46" s="415">
        <v>417518</v>
      </c>
      <c r="Z46" s="411">
        <v>494918</v>
      </c>
      <c r="AA46" s="535">
        <v>576465</v>
      </c>
      <c r="AB46" s="415">
        <v>527978</v>
      </c>
      <c r="AC46" s="411">
        <v>538478</v>
      </c>
      <c r="AD46" s="409">
        <v>529600</v>
      </c>
      <c r="AE46" s="415">
        <v>761587</v>
      </c>
      <c r="AF46" s="411">
        <v>638296</v>
      </c>
      <c r="AG46" s="409">
        <v>505269</v>
      </c>
      <c r="AH46" s="408">
        <v>442307</v>
      </c>
      <c r="AI46" s="411">
        <v>431331</v>
      </c>
      <c r="AJ46" s="409">
        <v>532148</v>
      </c>
      <c r="AK46" s="408">
        <v>515463</v>
      </c>
      <c r="AL46" s="416">
        <v>706674</v>
      </c>
    </row>
    <row r="47" spans="1:54" ht="14.25" customHeight="1" x14ac:dyDescent="0.15">
      <c r="A47" s="186" t="s">
        <v>218</v>
      </c>
      <c r="B47" s="417" t="s">
        <v>96</v>
      </c>
      <c r="C47" s="418">
        <v>349</v>
      </c>
      <c r="D47" s="419">
        <v>242</v>
      </c>
      <c r="E47" s="422">
        <v>218</v>
      </c>
      <c r="F47" s="420">
        <v>259</v>
      </c>
      <c r="G47" s="421">
        <v>331</v>
      </c>
      <c r="H47" s="187">
        <v>318</v>
      </c>
      <c r="I47" s="420">
        <v>347</v>
      </c>
      <c r="J47" s="419">
        <v>302</v>
      </c>
      <c r="K47" s="422">
        <v>297</v>
      </c>
      <c r="L47" s="420">
        <v>299</v>
      </c>
      <c r="M47" s="419">
        <v>307</v>
      </c>
      <c r="N47" s="422">
        <v>320</v>
      </c>
      <c r="O47" s="420">
        <v>370</v>
      </c>
      <c r="P47" s="419">
        <v>410</v>
      </c>
      <c r="Q47" s="423">
        <v>438</v>
      </c>
      <c r="R47" s="420">
        <v>426</v>
      </c>
      <c r="S47" s="419">
        <v>467</v>
      </c>
      <c r="T47" s="422">
        <v>404</v>
      </c>
      <c r="U47" s="424">
        <v>378</v>
      </c>
      <c r="V47" s="419">
        <v>391</v>
      </c>
      <c r="W47" s="423">
        <v>336</v>
      </c>
      <c r="X47" s="424">
        <v>352</v>
      </c>
      <c r="Y47" s="425">
        <v>474</v>
      </c>
      <c r="Z47" s="422">
        <v>403</v>
      </c>
      <c r="AA47" s="255">
        <v>388</v>
      </c>
      <c r="AB47" s="425">
        <v>368</v>
      </c>
      <c r="AC47" s="422">
        <v>389</v>
      </c>
      <c r="AD47" s="420">
        <v>393</v>
      </c>
      <c r="AE47" s="425">
        <v>394</v>
      </c>
      <c r="AF47" s="422">
        <v>304</v>
      </c>
      <c r="AG47" s="420">
        <v>283</v>
      </c>
      <c r="AH47" s="419">
        <v>263</v>
      </c>
      <c r="AI47" s="422">
        <v>258</v>
      </c>
      <c r="AJ47" s="420">
        <v>269</v>
      </c>
      <c r="AK47" s="419">
        <v>274</v>
      </c>
      <c r="AL47" s="426">
        <v>328</v>
      </c>
    </row>
    <row r="48" spans="1:54" ht="14.25" customHeight="1" x14ac:dyDescent="0.15">
      <c r="A48" s="182" t="s">
        <v>30</v>
      </c>
      <c r="B48" s="394" t="s">
        <v>245</v>
      </c>
      <c r="C48" s="397">
        <v>130</v>
      </c>
      <c r="D48" s="398">
        <v>89</v>
      </c>
      <c r="E48" s="401">
        <v>239</v>
      </c>
      <c r="F48" s="399">
        <v>213</v>
      </c>
      <c r="G48" s="400">
        <v>213</v>
      </c>
      <c r="H48" s="183">
        <v>206</v>
      </c>
      <c r="I48" s="399">
        <v>239</v>
      </c>
      <c r="J48" s="398">
        <v>246</v>
      </c>
      <c r="K48" s="401">
        <v>299</v>
      </c>
      <c r="L48" s="399">
        <v>240</v>
      </c>
      <c r="M48" s="398">
        <v>255</v>
      </c>
      <c r="N48" s="401">
        <v>297</v>
      </c>
      <c r="O48" s="399">
        <v>216</v>
      </c>
      <c r="P48" s="398">
        <v>254</v>
      </c>
      <c r="Q48" s="402">
        <v>347</v>
      </c>
      <c r="R48" s="399">
        <v>250</v>
      </c>
      <c r="S48" s="398">
        <v>233</v>
      </c>
      <c r="T48" s="401">
        <v>221</v>
      </c>
      <c r="U48" s="403">
        <v>190</v>
      </c>
      <c r="V48" s="398">
        <v>168</v>
      </c>
      <c r="W48" s="404">
        <v>216</v>
      </c>
      <c r="X48" s="403">
        <v>230</v>
      </c>
      <c r="Y48" s="405">
        <v>178</v>
      </c>
      <c r="Z48" s="401">
        <v>209</v>
      </c>
      <c r="AA48" s="534">
        <v>221</v>
      </c>
      <c r="AB48" s="405">
        <v>183</v>
      </c>
      <c r="AC48" s="401">
        <v>183</v>
      </c>
      <c r="AD48" s="399">
        <v>185</v>
      </c>
      <c r="AE48" s="405">
        <v>248</v>
      </c>
      <c r="AF48" s="401">
        <v>240</v>
      </c>
      <c r="AG48" s="399">
        <v>206</v>
      </c>
      <c r="AH48" s="398">
        <v>199</v>
      </c>
      <c r="AI48" s="401">
        <v>201</v>
      </c>
      <c r="AJ48" s="399">
        <v>216</v>
      </c>
      <c r="AK48" s="398">
        <v>184</v>
      </c>
      <c r="AL48" s="406">
        <v>182</v>
      </c>
    </row>
    <row r="49" spans="1:38" ht="14.25" customHeight="1" x14ac:dyDescent="0.15">
      <c r="A49" s="184" t="s">
        <v>219</v>
      </c>
      <c r="B49" s="395" t="s">
        <v>94</v>
      </c>
      <c r="C49" s="407">
        <v>148949</v>
      </c>
      <c r="D49" s="408">
        <v>63634</v>
      </c>
      <c r="E49" s="411">
        <v>206835</v>
      </c>
      <c r="F49" s="409">
        <v>229726</v>
      </c>
      <c r="G49" s="410">
        <v>221222</v>
      </c>
      <c r="H49" s="185">
        <v>170004</v>
      </c>
      <c r="I49" s="409">
        <v>195202</v>
      </c>
      <c r="J49" s="408">
        <v>189857</v>
      </c>
      <c r="K49" s="411">
        <v>185256</v>
      </c>
      <c r="L49" s="445">
        <v>128224</v>
      </c>
      <c r="M49" s="408">
        <v>139544</v>
      </c>
      <c r="N49" s="411">
        <v>161504</v>
      </c>
      <c r="O49" s="409">
        <v>116084</v>
      </c>
      <c r="P49" s="408">
        <v>136478</v>
      </c>
      <c r="Q49" s="412">
        <v>153492</v>
      </c>
      <c r="R49" s="409">
        <v>122372</v>
      </c>
      <c r="S49" s="408">
        <v>120125</v>
      </c>
      <c r="T49" s="411">
        <v>110964</v>
      </c>
      <c r="U49" s="413">
        <v>97840</v>
      </c>
      <c r="V49" s="408">
        <v>136438</v>
      </c>
      <c r="W49" s="414">
        <v>160694</v>
      </c>
      <c r="X49" s="413">
        <v>133554</v>
      </c>
      <c r="Y49" s="415">
        <v>123722</v>
      </c>
      <c r="Z49" s="411">
        <v>143763</v>
      </c>
      <c r="AA49" s="535">
        <v>185467</v>
      </c>
      <c r="AB49" s="415">
        <v>171482</v>
      </c>
      <c r="AC49" s="411">
        <v>180155</v>
      </c>
      <c r="AD49" s="409">
        <v>170230</v>
      </c>
      <c r="AE49" s="415">
        <v>204724</v>
      </c>
      <c r="AF49" s="411">
        <v>197908</v>
      </c>
      <c r="AG49" s="409">
        <v>179774</v>
      </c>
      <c r="AH49" s="408">
        <v>175515</v>
      </c>
      <c r="AI49" s="411">
        <v>169793</v>
      </c>
      <c r="AJ49" s="409">
        <v>181221</v>
      </c>
      <c r="AK49" s="408">
        <v>165784</v>
      </c>
      <c r="AL49" s="416">
        <v>204712</v>
      </c>
    </row>
    <row r="50" spans="1:38" ht="14.25" customHeight="1" x14ac:dyDescent="0.15">
      <c r="A50" s="186" t="s">
        <v>219</v>
      </c>
      <c r="B50" s="417" t="s">
        <v>96</v>
      </c>
      <c r="C50" s="418">
        <v>1148</v>
      </c>
      <c r="D50" s="419">
        <v>712</v>
      </c>
      <c r="E50" s="422">
        <v>867</v>
      </c>
      <c r="F50" s="420">
        <v>1076</v>
      </c>
      <c r="G50" s="421">
        <v>1040</v>
      </c>
      <c r="H50" s="187">
        <v>823</v>
      </c>
      <c r="I50" s="420">
        <v>916</v>
      </c>
      <c r="J50" s="419">
        <v>773</v>
      </c>
      <c r="K50" s="422">
        <v>619</v>
      </c>
      <c r="L50" s="420">
        <v>534</v>
      </c>
      <c r="M50" s="419">
        <v>548</v>
      </c>
      <c r="N50" s="422">
        <v>543</v>
      </c>
      <c r="O50" s="420">
        <v>538</v>
      </c>
      <c r="P50" s="419">
        <v>536</v>
      </c>
      <c r="Q50" s="423">
        <v>442</v>
      </c>
      <c r="R50" s="420">
        <v>489</v>
      </c>
      <c r="S50" s="419">
        <v>516</v>
      </c>
      <c r="T50" s="422">
        <v>501</v>
      </c>
      <c r="U50" s="424">
        <v>514</v>
      </c>
      <c r="V50" s="419">
        <v>813</v>
      </c>
      <c r="W50" s="423">
        <v>743</v>
      </c>
      <c r="X50" s="424">
        <v>581</v>
      </c>
      <c r="Y50" s="425">
        <v>696</v>
      </c>
      <c r="Z50" s="422">
        <v>688</v>
      </c>
      <c r="AA50" s="255">
        <v>839</v>
      </c>
      <c r="AB50" s="425">
        <v>935</v>
      </c>
      <c r="AC50" s="422">
        <v>984</v>
      </c>
      <c r="AD50" s="420">
        <v>919</v>
      </c>
      <c r="AE50" s="425">
        <v>824</v>
      </c>
      <c r="AF50" s="422">
        <v>824</v>
      </c>
      <c r="AG50" s="420">
        <v>871</v>
      </c>
      <c r="AH50" s="419">
        <v>882</v>
      </c>
      <c r="AI50" s="422">
        <v>845</v>
      </c>
      <c r="AJ50" s="420">
        <v>841</v>
      </c>
      <c r="AK50" s="419">
        <v>902</v>
      </c>
      <c r="AL50" s="426">
        <v>1125</v>
      </c>
    </row>
    <row r="51" spans="1:38" ht="14.25" customHeight="1" x14ac:dyDescent="0.15">
      <c r="A51" s="182" t="s">
        <v>220</v>
      </c>
      <c r="B51" s="394" t="s">
        <v>93</v>
      </c>
      <c r="C51" s="397">
        <v>157</v>
      </c>
      <c r="D51" s="398">
        <v>249</v>
      </c>
      <c r="E51" s="401">
        <v>278</v>
      </c>
      <c r="F51" s="399">
        <v>263</v>
      </c>
      <c r="G51" s="400">
        <v>258</v>
      </c>
      <c r="H51" s="183">
        <v>232</v>
      </c>
      <c r="I51" s="399">
        <v>272</v>
      </c>
      <c r="J51" s="398">
        <v>265</v>
      </c>
      <c r="K51" s="401">
        <v>300</v>
      </c>
      <c r="L51" s="399">
        <v>255</v>
      </c>
      <c r="M51" s="398">
        <v>243</v>
      </c>
      <c r="N51" s="401">
        <v>272</v>
      </c>
      <c r="O51" s="399">
        <v>185</v>
      </c>
      <c r="P51" s="398">
        <v>215</v>
      </c>
      <c r="Q51" s="402">
        <v>236</v>
      </c>
      <c r="R51" s="399">
        <v>226</v>
      </c>
      <c r="S51" s="398">
        <v>220</v>
      </c>
      <c r="T51" s="401">
        <v>197</v>
      </c>
      <c r="U51" s="403">
        <v>192</v>
      </c>
      <c r="V51" s="398">
        <v>181</v>
      </c>
      <c r="W51" s="404">
        <v>197</v>
      </c>
      <c r="X51" s="403">
        <v>197</v>
      </c>
      <c r="Y51" s="405">
        <v>153</v>
      </c>
      <c r="Z51" s="401">
        <v>171</v>
      </c>
      <c r="AA51" s="534">
        <v>208</v>
      </c>
      <c r="AB51" s="405">
        <v>157</v>
      </c>
      <c r="AC51" s="401">
        <v>186</v>
      </c>
      <c r="AD51" s="399">
        <v>171</v>
      </c>
      <c r="AE51" s="405">
        <v>203</v>
      </c>
      <c r="AF51" s="401">
        <v>221</v>
      </c>
      <c r="AG51" s="399">
        <v>168</v>
      </c>
      <c r="AH51" s="398">
        <v>225</v>
      </c>
      <c r="AI51" s="401">
        <v>213</v>
      </c>
      <c r="AJ51" s="399">
        <v>253</v>
      </c>
      <c r="AK51" s="398">
        <v>217</v>
      </c>
      <c r="AL51" s="406">
        <v>232</v>
      </c>
    </row>
    <row r="52" spans="1:38" ht="14.25" customHeight="1" x14ac:dyDescent="0.15">
      <c r="A52" s="184" t="s">
        <v>220</v>
      </c>
      <c r="B52" s="395" t="s">
        <v>94</v>
      </c>
      <c r="C52" s="407">
        <v>27723</v>
      </c>
      <c r="D52" s="408">
        <v>43301</v>
      </c>
      <c r="E52" s="411">
        <v>53740</v>
      </c>
      <c r="F52" s="409">
        <v>52280</v>
      </c>
      <c r="G52" s="410">
        <v>55842</v>
      </c>
      <c r="H52" s="185">
        <v>58067</v>
      </c>
      <c r="I52" s="409">
        <v>78898</v>
      </c>
      <c r="J52" s="408">
        <v>85969</v>
      </c>
      <c r="K52" s="411">
        <v>96476</v>
      </c>
      <c r="L52" s="409">
        <v>70553</v>
      </c>
      <c r="M52" s="408">
        <v>66606</v>
      </c>
      <c r="N52" s="411">
        <v>75306</v>
      </c>
      <c r="O52" s="409">
        <v>59135</v>
      </c>
      <c r="P52" s="408">
        <v>72587</v>
      </c>
      <c r="Q52" s="412">
        <v>76339</v>
      </c>
      <c r="R52" s="409">
        <v>63965</v>
      </c>
      <c r="S52" s="408">
        <v>54451</v>
      </c>
      <c r="T52" s="411">
        <v>49310</v>
      </c>
      <c r="U52" s="413">
        <v>45794</v>
      </c>
      <c r="V52" s="408">
        <v>50506</v>
      </c>
      <c r="W52" s="414">
        <v>55772</v>
      </c>
      <c r="X52" s="413">
        <v>56578</v>
      </c>
      <c r="Y52" s="415">
        <v>49093</v>
      </c>
      <c r="Z52" s="411">
        <v>55160</v>
      </c>
      <c r="AA52" s="535">
        <v>63939</v>
      </c>
      <c r="AB52" s="415">
        <v>45425</v>
      </c>
      <c r="AC52" s="411">
        <v>52849</v>
      </c>
      <c r="AD52" s="409">
        <v>45572</v>
      </c>
      <c r="AE52" s="415">
        <v>53189</v>
      </c>
      <c r="AF52" s="411">
        <v>57539</v>
      </c>
      <c r="AG52" s="409">
        <v>49124</v>
      </c>
      <c r="AH52" s="408">
        <v>59832</v>
      </c>
      <c r="AI52" s="411">
        <v>44532</v>
      </c>
      <c r="AJ52" s="409">
        <v>46926</v>
      </c>
      <c r="AK52" s="408">
        <v>40773</v>
      </c>
      <c r="AL52" s="416">
        <v>47782</v>
      </c>
    </row>
    <row r="53" spans="1:38" ht="14.25" customHeight="1" x14ac:dyDescent="0.15">
      <c r="A53" s="186" t="s">
        <v>220</v>
      </c>
      <c r="B53" s="417" t="s">
        <v>96</v>
      </c>
      <c r="C53" s="418">
        <v>177</v>
      </c>
      <c r="D53" s="419">
        <v>174</v>
      </c>
      <c r="E53" s="422">
        <v>193</v>
      </c>
      <c r="F53" s="420">
        <v>199</v>
      </c>
      <c r="G53" s="421">
        <v>216</v>
      </c>
      <c r="H53" s="187">
        <v>250</v>
      </c>
      <c r="I53" s="420">
        <v>290</v>
      </c>
      <c r="J53" s="419">
        <v>324</v>
      </c>
      <c r="K53" s="422">
        <v>322</v>
      </c>
      <c r="L53" s="420">
        <v>277</v>
      </c>
      <c r="M53" s="419">
        <v>274</v>
      </c>
      <c r="N53" s="422">
        <v>277</v>
      </c>
      <c r="O53" s="420">
        <v>320</v>
      </c>
      <c r="P53" s="419">
        <v>337</v>
      </c>
      <c r="Q53" s="423">
        <v>324</v>
      </c>
      <c r="R53" s="420">
        <v>283</v>
      </c>
      <c r="S53" s="419">
        <v>248</v>
      </c>
      <c r="T53" s="422">
        <v>251</v>
      </c>
      <c r="U53" s="424">
        <v>238</v>
      </c>
      <c r="V53" s="419">
        <v>279</v>
      </c>
      <c r="W53" s="423">
        <v>282</v>
      </c>
      <c r="X53" s="424">
        <v>288</v>
      </c>
      <c r="Y53" s="425">
        <v>322</v>
      </c>
      <c r="Z53" s="422">
        <v>322</v>
      </c>
      <c r="AA53" s="255">
        <v>307</v>
      </c>
      <c r="AB53" s="425">
        <v>290</v>
      </c>
      <c r="AC53" s="422">
        <v>285</v>
      </c>
      <c r="AD53" s="420">
        <v>266</v>
      </c>
      <c r="AE53" s="425">
        <v>262</v>
      </c>
      <c r="AF53" s="422">
        <v>260</v>
      </c>
      <c r="AG53" s="420">
        <v>292</v>
      </c>
      <c r="AH53" s="419">
        <v>266</v>
      </c>
      <c r="AI53" s="422">
        <v>209</v>
      </c>
      <c r="AJ53" s="420">
        <v>185</v>
      </c>
      <c r="AK53" s="419">
        <v>188</v>
      </c>
      <c r="AL53" s="426">
        <v>206</v>
      </c>
    </row>
    <row r="54" spans="1:38" ht="14.25" customHeight="1" x14ac:dyDescent="0.15">
      <c r="A54" s="182" t="s">
        <v>120</v>
      </c>
      <c r="B54" s="394" t="s">
        <v>93</v>
      </c>
      <c r="C54" s="397">
        <v>689</v>
      </c>
      <c r="D54" s="398">
        <v>1121</v>
      </c>
      <c r="E54" s="401">
        <v>1054</v>
      </c>
      <c r="F54" s="399">
        <v>1070</v>
      </c>
      <c r="G54" s="400">
        <v>1066</v>
      </c>
      <c r="H54" s="183">
        <v>885</v>
      </c>
      <c r="I54" s="399">
        <v>1441</v>
      </c>
      <c r="J54" s="398">
        <v>1540</v>
      </c>
      <c r="K54" s="401">
        <v>1672</v>
      </c>
      <c r="L54" s="399">
        <v>1201</v>
      </c>
      <c r="M54" s="398">
        <v>977</v>
      </c>
      <c r="N54" s="401">
        <v>1134</v>
      </c>
      <c r="O54" s="399">
        <v>1130</v>
      </c>
      <c r="P54" s="398">
        <v>1220</v>
      </c>
      <c r="Q54" s="402">
        <v>935</v>
      </c>
      <c r="R54" s="399">
        <v>766</v>
      </c>
      <c r="S54" s="398">
        <v>789</v>
      </c>
      <c r="T54" s="401">
        <v>879</v>
      </c>
      <c r="U54" s="403">
        <v>825</v>
      </c>
      <c r="V54" s="398">
        <v>1012</v>
      </c>
      <c r="W54" s="404">
        <v>743</v>
      </c>
      <c r="X54" s="403">
        <v>754</v>
      </c>
      <c r="Y54" s="405">
        <v>626</v>
      </c>
      <c r="Z54" s="401">
        <v>600</v>
      </c>
      <c r="AA54" s="534">
        <v>701</v>
      </c>
      <c r="AB54" s="405">
        <v>590</v>
      </c>
      <c r="AC54" s="401">
        <v>678</v>
      </c>
      <c r="AD54" s="399">
        <v>708</v>
      </c>
      <c r="AE54" s="405">
        <v>870</v>
      </c>
      <c r="AF54" s="401">
        <v>859</v>
      </c>
      <c r="AG54" s="399">
        <v>1034</v>
      </c>
      <c r="AH54" s="398">
        <v>1101</v>
      </c>
      <c r="AI54" s="401">
        <v>1335</v>
      </c>
      <c r="AJ54" s="399">
        <v>1575</v>
      </c>
      <c r="AK54" s="398">
        <v>1221</v>
      </c>
      <c r="AL54" s="406">
        <v>928</v>
      </c>
    </row>
    <row r="55" spans="1:38" ht="14.25" customHeight="1" x14ac:dyDescent="0.15">
      <c r="A55" s="184" t="s">
        <v>120</v>
      </c>
      <c r="B55" s="395" t="s">
        <v>94</v>
      </c>
      <c r="C55" s="407">
        <v>252045</v>
      </c>
      <c r="D55" s="408">
        <v>463821</v>
      </c>
      <c r="E55" s="411">
        <v>466714</v>
      </c>
      <c r="F55" s="409">
        <v>419474</v>
      </c>
      <c r="G55" s="410">
        <v>414053</v>
      </c>
      <c r="H55" s="185">
        <v>325359</v>
      </c>
      <c r="I55" s="409">
        <v>467656</v>
      </c>
      <c r="J55" s="408">
        <v>384380</v>
      </c>
      <c r="K55" s="411">
        <v>414345</v>
      </c>
      <c r="L55" s="409">
        <v>393065</v>
      </c>
      <c r="M55" s="408">
        <v>425946</v>
      </c>
      <c r="N55" s="411">
        <v>452717</v>
      </c>
      <c r="O55" s="409">
        <v>413815</v>
      </c>
      <c r="P55" s="408">
        <v>424138</v>
      </c>
      <c r="Q55" s="412">
        <v>408560</v>
      </c>
      <c r="R55" s="409">
        <v>325085</v>
      </c>
      <c r="S55" s="408">
        <v>344841</v>
      </c>
      <c r="T55" s="411">
        <v>385772</v>
      </c>
      <c r="U55" s="413">
        <v>323977</v>
      </c>
      <c r="V55" s="408">
        <v>340344</v>
      </c>
      <c r="W55" s="414">
        <v>297383</v>
      </c>
      <c r="X55" s="413">
        <v>355015</v>
      </c>
      <c r="Y55" s="415">
        <v>280013</v>
      </c>
      <c r="Z55" s="411">
        <v>300370</v>
      </c>
      <c r="AA55" s="535">
        <v>401647</v>
      </c>
      <c r="AB55" s="415">
        <v>396420</v>
      </c>
      <c r="AC55" s="411">
        <v>358598</v>
      </c>
      <c r="AD55" s="409">
        <v>322075</v>
      </c>
      <c r="AE55" s="415">
        <v>404640</v>
      </c>
      <c r="AF55" s="411">
        <v>397199</v>
      </c>
      <c r="AG55" s="409">
        <v>426830</v>
      </c>
      <c r="AH55" s="408">
        <v>376267</v>
      </c>
      <c r="AI55" s="411">
        <v>377988</v>
      </c>
      <c r="AJ55" s="409">
        <v>372672</v>
      </c>
      <c r="AK55" s="408">
        <v>356544</v>
      </c>
      <c r="AL55" s="416">
        <v>380360</v>
      </c>
    </row>
    <row r="56" spans="1:38" ht="14.25" customHeight="1" x14ac:dyDescent="0.15">
      <c r="A56" s="186" t="s">
        <v>120</v>
      </c>
      <c r="B56" s="417" t="s">
        <v>96</v>
      </c>
      <c r="C56" s="418">
        <v>366</v>
      </c>
      <c r="D56" s="419">
        <v>414</v>
      </c>
      <c r="E56" s="422">
        <v>443</v>
      </c>
      <c r="F56" s="420">
        <v>392</v>
      </c>
      <c r="G56" s="421">
        <v>388</v>
      </c>
      <c r="H56" s="187">
        <v>368</v>
      </c>
      <c r="I56" s="420">
        <v>325</v>
      </c>
      <c r="J56" s="419">
        <v>250</v>
      </c>
      <c r="K56" s="422">
        <v>248</v>
      </c>
      <c r="L56" s="420">
        <v>327</v>
      </c>
      <c r="M56" s="419">
        <v>436</v>
      </c>
      <c r="N56" s="422">
        <v>399</v>
      </c>
      <c r="O56" s="420">
        <v>366</v>
      </c>
      <c r="P56" s="419">
        <v>348</v>
      </c>
      <c r="Q56" s="423">
        <v>437</v>
      </c>
      <c r="R56" s="420">
        <v>425</v>
      </c>
      <c r="S56" s="419">
        <v>437</v>
      </c>
      <c r="T56" s="422">
        <v>439</v>
      </c>
      <c r="U56" s="424">
        <v>393</v>
      </c>
      <c r="V56" s="419">
        <v>336</v>
      </c>
      <c r="W56" s="423">
        <v>400</v>
      </c>
      <c r="X56" s="424">
        <v>471</v>
      </c>
      <c r="Y56" s="425">
        <v>447</v>
      </c>
      <c r="Z56" s="422">
        <v>501</v>
      </c>
      <c r="AA56" s="255">
        <v>573</v>
      </c>
      <c r="AB56" s="425">
        <v>672</v>
      </c>
      <c r="AC56" s="422">
        <v>529</v>
      </c>
      <c r="AD56" s="420">
        <v>455</v>
      </c>
      <c r="AE56" s="425">
        <v>465</v>
      </c>
      <c r="AF56" s="422">
        <v>462</v>
      </c>
      <c r="AG56" s="420">
        <v>413</v>
      </c>
      <c r="AH56" s="419">
        <v>342</v>
      </c>
      <c r="AI56" s="422">
        <v>283</v>
      </c>
      <c r="AJ56" s="420">
        <v>237</v>
      </c>
      <c r="AK56" s="419">
        <v>292</v>
      </c>
      <c r="AL56" s="426">
        <v>410</v>
      </c>
    </row>
    <row r="57" spans="1:38" ht="14.25" customHeight="1" x14ac:dyDescent="0.15">
      <c r="A57" s="182" t="s">
        <v>33</v>
      </c>
      <c r="B57" s="394" t="s">
        <v>93</v>
      </c>
      <c r="C57" s="397">
        <v>1258</v>
      </c>
      <c r="D57" s="398">
        <v>1709</v>
      </c>
      <c r="E57" s="401">
        <v>1643</v>
      </c>
      <c r="F57" s="399">
        <v>1454</v>
      </c>
      <c r="G57" s="400">
        <v>1331</v>
      </c>
      <c r="H57" s="183">
        <v>1402</v>
      </c>
      <c r="I57" s="399">
        <v>1984</v>
      </c>
      <c r="J57" s="398">
        <v>2001</v>
      </c>
      <c r="K57" s="401">
        <v>2199</v>
      </c>
      <c r="L57" s="399">
        <v>1758</v>
      </c>
      <c r="M57" s="398">
        <v>2477</v>
      </c>
      <c r="N57" s="401">
        <v>2491</v>
      </c>
      <c r="O57" s="399">
        <v>2317</v>
      </c>
      <c r="P57" s="398">
        <v>2412</v>
      </c>
      <c r="Q57" s="402">
        <v>2862</v>
      </c>
      <c r="R57" s="399">
        <v>2390</v>
      </c>
      <c r="S57" s="398">
        <v>2114</v>
      </c>
      <c r="T57" s="401">
        <v>2402</v>
      </c>
      <c r="U57" s="403">
        <v>1874</v>
      </c>
      <c r="V57" s="398">
        <v>2335</v>
      </c>
      <c r="W57" s="404">
        <v>2541</v>
      </c>
      <c r="X57" s="403">
        <v>2671</v>
      </c>
      <c r="Y57" s="405">
        <v>2632</v>
      </c>
      <c r="Z57" s="401">
        <v>2425</v>
      </c>
      <c r="AA57" s="534">
        <v>2636</v>
      </c>
      <c r="AB57" s="405">
        <v>2768</v>
      </c>
      <c r="AC57" s="401">
        <v>2206</v>
      </c>
      <c r="AD57" s="399">
        <v>1745</v>
      </c>
      <c r="AE57" s="405">
        <v>1857</v>
      </c>
      <c r="AF57" s="401">
        <v>1566</v>
      </c>
      <c r="AG57" s="399">
        <v>1754</v>
      </c>
      <c r="AH57" s="398">
        <v>1460</v>
      </c>
      <c r="AI57" s="401">
        <v>1408</v>
      </c>
      <c r="AJ57" s="399">
        <v>1441</v>
      </c>
      <c r="AK57" s="398">
        <v>1296</v>
      </c>
      <c r="AL57" s="406">
        <v>1150</v>
      </c>
    </row>
    <row r="58" spans="1:38" ht="14.25" customHeight="1" x14ac:dyDescent="0.15">
      <c r="A58" s="184" t="s">
        <v>221</v>
      </c>
      <c r="B58" s="395" t="s">
        <v>94</v>
      </c>
      <c r="C58" s="407">
        <v>415766</v>
      </c>
      <c r="D58" s="408">
        <v>590505</v>
      </c>
      <c r="E58" s="411">
        <v>716686</v>
      </c>
      <c r="F58" s="409">
        <v>654465</v>
      </c>
      <c r="G58" s="410">
        <v>571442</v>
      </c>
      <c r="H58" s="185">
        <v>520058</v>
      </c>
      <c r="I58" s="409">
        <v>640697</v>
      </c>
      <c r="J58" s="408">
        <v>542140</v>
      </c>
      <c r="K58" s="411">
        <v>580770</v>
      </c>
      <c r="L58" s="409">
        <v>492093</v>
      </c>
      <c r="M58" s="408">
        <v>664623</v>
      </c>
      <c r="N58" s="411">
        <v>695539</v>
      </c>
      <c r="O58" s="409">
        <v>654021</v>
      </c>
      <c r="P58" s="408">
        <v>608078</v>
      </c>
      <c r="Q58" s="412">
        <v>747840</v>
      </c>
      <c r="R58" s="409">
        <v>552071</v>
      </c>
      <c r="S58" s="408">
        <v>495730</v>
      </c>
      <c r="T58" s="411">
        <v>470762</v>
      </c>
      <c r="U58" s="413">
        <v>484457</v>
      </c>
      <c r="V58" s="408">
        <v>706063</v>
      </c>
      <c r="W58" s="414">
        <v>664246</v>
      </c>
      <c r="X58" s="413">
        <v>677620</v>
      </c>
      <c r="Y58" s="415">
        <v>734708</v>
      </c>
      <c r="Z58" s="411">
        <v>771732</v>
      </c>
      <c r="AA58" s="535">
        <v>879241</v>
      </c>
      <c r="AB58" s="415">
        <v>712446</v>
      </c>
      <c r="AC58" s="411">
        <v>567644</v>
      </c>
      <c r="AD58" s="409">
        <v>560008</v>
      </c>
      <c r="AE58" s="415">
        <v>673539</v>
      </c>
      <c r="AF58" s="411">
        <v>666794</v>
      </c>
      <c r="AG58" s="409">
        <v>658556</v>
      </c>
      <c r="AH58" s="408">
        <v>457193</v>
      </c>
      <c r="AI58" s="411">
        <v>430478</v>
      </c>
      <c r="AJ58" s="409">
        <v>498190</v>
      </c>
      <c r="AK58" s="408">
        <v>612383</v>
      </c>
      <c r="AL58" s="416">
        <v>817731</v>
      </c>
    </row>
    <row r="59" spans="1:38" ht="14.25" customHeight="1" x14ac:dyDescent="0.15">
      <c r="A59" s="186" t="s">
        <v>221</v>
      </c>
      <c r="B59" s="417" t="s">
        <v>96</v>
      </c>
      <c r="C59" s="418">
        <v>331</v>
      </c>
      <c r="D59" s="419">
        <v>345</v>
      </c>
      <c r="E59" s="422">
        <v>436</v>
      </c>
      <c r="F59" s="420">
        <v>450</v>
      </c>
      <c r="G59" s="421">
        <v>429</v>
      </c>
      <c r="H59" s="187">
        <v>371</v>
      </c>
      <c r="I59" s="420">
        <v>323</v>
      </c>
      <c r="J59" s="419">
        <v>271</v>
      </c>
      <c r="K59" s="422">
        <v>264</v>
      </c>
      <c r="L59" s="420">
        <v>280</v>
      </c>
      <c r="M59" s="419">
        <v>268</v>
      </c>
      <c r="N59" s="422">
        <v>279</v>
      </c>
      <c r="O59" s="420">
        <v>282</v>
      </c>
      <c r="P59" s="419">
        <v>252</v>
      </c>
      <c r="Q59" s="423">
        <v>261</v>
      </c>
      <c r="R59" s="420">
        <v>231</v>
      </c>
      <c r="S59" s="419">
        <v>234</v>
      </c>
      <c r="T59" s="422">
        <v>196</v>
      </c>
      <c r="U59" s="424">
        <v>259</v>
      </c>
      <c r="V59" s="419">
        <v>302</v>
      </c>
      <c r="W59" s="423">
        <v>261</v>
      </c>
      <c r="X59" s="424">
        <v>254</v>
      </c>
      <c r="Y59" s="425">
        <v>279</v>
      </c>
      <c r="Z59" s="422">
        <v>318</v>
      </c>
      <c r="AA59" s="255">
        <v>334</v>
      </c>
      <c r="AB59" s="425">
        <v>257</v>
      </c>
      <c r="AC59" s="422">
        <v>257</v>
      </c>
      <c r="AD59" s="420">
        <v>321</v>
      </c>
      <c r="AE59" s="425">
        <v>363</v>
      </c>
      <c r="AF59" s="422">
        <v>426</v>
      </c>
      <c r="AG59" s="420">
        <v>375</v>
      </c>
      <c r="AH59" s="419">
        <v>313</v>
      </c>
      <c r="AI59" s="422">
        <v>306</v>
      </c>
      <c r="AJ59" s="420">
        <v>346</v>
      </c>
      <c r="AK59" s="419">
        <v>473</v>
      </c>
      <c r="AL59" s="426">
        <v>711</v>
      </c>
    </row>
    <row r="60" spans="1:38" ht="14.25" customHeight="1" x14ac:dyDescent="0.15">
      <c r="A60" s="182" t="s">
        <v>34</v>
      </c>
      <c r="B60" s="394" t="s">
        <v>93</v>
      </c>
      <c r="C60" s="397">
        <v>434</v>
      </c>
      <c r="D60" s="398">
        <v>598</v>
      </c>
      <c r="E60" s="401">
        <v>553</v>
      </c>
      <c r="F60" s="399">
        <v>518</v>
      </c>
      <c r="G60" s="400">
        <v>453</v>
      </c>
      <c r="H60" s="183">
        <v>433</v>
      </c>
      <c r="I60" s="399">
        <v>623</v>
      </c>
      <c r="J60" s="398">
        <v>749</v>
      </c>
      <c r="K60" s="401">
        <v>921</v>
      </c>
      <c r="L60" s="399">
        <v>824</v>
      </c>
      <c r="M60" s="398">
        <v>993</v>
      </c>
      <c r="N60" s="401">
        <v>1094</v>
      </c>
      <c r="O60" s="399">
        <v>808</v>
      </c>
      <c r="P60" s="398">
        <v>890</v>
      </c>
      <c r="Q60" s="402">
        <v>1141</v>
      </c>
      <c r="R60" s="399">
        <v>1054</v>
      </c>
      <c r="S60" s="398">
        <v>1022</v>
      </c>
      <c r="T60" s="401">
        <v>1154</v>
      </c>
      <c r="U60" s="403">
        <v>1068</v>
      </c>
      <c r="V60" s="398">
        <v>1116</v>
      </c>
      <c r="W60" s="404">
        <v>1203</v>
      </c>
      <c r="X60" s="403">
        <v>1310</v>
      </c>
      <c r="Y60" s="405">
        <v>1174</v>
      </c>
      <c r="Z60" s="401">
        <v>1206</v>
      </c>
      <c r="AA60" s="534">
        <v>1284</v>
      </c>
      <c r="AB60" s="405">
        <v>1119</v>
      </c>
      <c r="AC60" s="401">
        <v>838</v>
      </c>
      <c r="AD60" s="399">
        <v>776</v>
      </c>
      <c r="AE60" s="405">
        <v>957</v>
      </c>
      <c r="AF60" s="401">
        <v>789</v>
      </c>
      <c r="AG60" s="399">
        <v>718</v>
      </c>
      <c r="AH60" s="398">
        <v>595</v>
      </c>
      <c r="AI60" s="401">
        <v>508</v>
      </c>
      <c r="AJ60" s="399">
        <v>489</v>
      </c>
      <c r="AK60" s="398">
        <v>389</v>
      </c>
      <c r="AL60" s="406">
        <v>380</v>
      </c>
    </row>
    <row r="61" spans="1:38" ht="14.25" customHeight="1" x14ac:dyDescent="0.15">
      <c r="A61" s="184" t="s">
        <v>121</v>
      </c>
      <c r="B61" s="395" t="s">
        <v>94</v>
      </c>
      <c r="C61" s="407">
        <v>150123</v>
      </c>
      <c r="D61" s="408">
        <v>242165</v>
      </c>
      <c r="E61" s="411">
        <v>245994</v>
      </c>
      <c r="F61" s="409">
        <v>235962</v>
      </c>
      <c r="G61" s="410">
        <v>220356</v>
      </c>
      <c r="H61" s="185">
        <v>209629</v>
      </c>
      <c r="I61" s="409">
        <v>285523</v>
      </c>
      <c r="J61" s="408">
        <v>304440</v>
      </c>
      <c r="K61" s="411">
        <v>328612</v>
      </c>
      <c r="L61" s="409">
        <v>282748</v>
      </c>
      <c r="M61" s="408">
        <v>320850</v>
      </c>
      <c r="N61" s="411">
        <v>381808</v>
      </c>
      <c r="O61" s="409">
        <v>330358</v>
      </c>
      <c r="P61" s="408">
        <v>370841</v>
      </c>
      <c r="Q61" s="412">
        <v>451464</v>
      </c>
      <c r="R61" s="409">
        <v>376307</v>
      </c>
      <c r="S61" s="408">
        <v>369367</v>
      </c>
      <c r="T61" s="411">
        <v>373894</v>
      </c>
      <c r="U61" s="413">
        <v>329607</v>
      </c>
      <c r="V61" s="408">
        <v>384919</v>
      </c>
      <c r="W61" s="414">
        <v>378832</v>
      </c>
      <c r="X61" s="413">
        <v>353552</v>
      </c>
      <c r="Y61" s="415">
        <v>325052</v>
      </c>
      <c r="Z61" s="411">
        <v>357349</v>
      </c>
      <c r="AA61" s="535">
        <v>368694</v>
      </c>
      <c r="AB61" s="415">
        <v>306867</v>
      </c>
      <c r="AC61" s="411">
        <v>285272</v>
      </c>
      <c r="AD61" s="409">
        <v>256478</v>
      </c>
      <c r="AE61" s="415">
        <v>320024</v>
      </c>
      <c r="AF61" s="411">
        <v>267707</v>
      </c>
      <c r="AG61" s="409">
        <v>238650</v>
      </c>
      <c r="AH61" s="408">
        <v>197499</v>
      </c>
      <c r="AI61" s="411">
        <v>187646</v>
      </c>
      <c r="AJ61" s="409">
        <v>192909</v>
      </c>
      <c r="AK61" s="408">
        <v>165536</v>
      </c>
      <c r="AL61" s="416">
        <v>162285</v>
      </c>
    </row>
    <row r="62" spans="1:38" ht="14.25" customHeight="1" x14ac:dyDescent="0.15">
      <c r="A62" s="186" t="s">
        <v>121</v>
      </c>
      <c r="B62" s="417" t="s">
        <v>96</v>
      </c>
      <c r="C62" s="418">
        <v>346</v>
      </c>
      <c r="D62" s="419">
        <v>405</v>
      </c>
      <c r="E62" s="422">
        <v>445</v>
      </c>
      <c r="F62" s="420">
        <v>456</v>
      </c>
      <c r="G62" s="421">
        <v>486</v>
      </c>
      <c r="H62" s="187">
        <v>485</v>
      </c>
      <c r="I62" s="420">
        <v>458</v>
      </c>
      <c r="J62" s="419">
        <v>407</v>
      </c>
      <c r="K62" s="422">
        <v>357</v>
      </c>
      <c r="L62" s="420">
        <v>343</v>
      </c>
      <c r="M62" s="419">
        <v>323</v>
      </c>
      <c r="N62" s="422">
        <v>349</v>
      </c>
      <c r="O62" s="420">
        <v>409</v>
      </c>
      <c r="P62" s="419">
        <v>416</v>
      </c>
      <c r="Q62" s="423">
        <v>396</v>
      </c>
      <c r="R62" s="420">
        <v>357</v>
      </c>
      <c r="S62" s="419">
        <v>361</v>
      </c>
      <c r="T62" s="422">
        <v>324</v>
      </c>
      <c r="U62" s="424">
        <v>309</v>
      </c>
      <c r="V62" s="419">
        <v>345</v>
      </c>
      <c r="W62" s="423">
        <v>315</v>
      </c>
      <c r="X62" s="424">
        <v>270</v>
      </c>
      <c r="Y62" s="425">
        <v>277</v>
      </c>
      <c r="Z62" s="422">
        <v>296</v>
      </c>
      <c r="AA62" s="255">
        <v>287</v>
      </c>
      <c r="AB62" s="425">
        <v>274</v>
      </c>
      <c r="AC62" s="422">
        <v>340</v>
      </c>
      <c r="AD62" s="420">
        <v>330</v>
      </c>
      <c r="AE62" s="425">
        <v>334</v>
      </c>
      <c r="AF62" s="422">
        <v>339</v>
      </c>
      <c r="AG62" s="420">
        <v>332</v>
      </c>
      <c r="AH62" s="419">
        <v>332</v>
      </c>
      <c r="AI62" s="422">
        <v>370</v>
      </c>
      <c r="AJ62" s="420">
        <v>395</v>
      </c>
      <c r="AK62" s="419">
        <v>426</v>
      </c>
      <c r="AL62" s="426">
        <v>427</v>
      </c>
    </row>
    <row r="63" spans="1:38" ht="14.25" customHeight="1" x14ac:dyDescent="0.15">
      <c r="A63" s="182" t="s">
        <v>35</v>
      </c>
      <c r="B63" s="394" t="s">
        <v>93</v>
      </c>
      <c r="C63" s="397">
        <v>150</v>
      </c>
      <c r="D63" s="398">
        <v>203</v>
      </c>
      <c r="E63" s="401">
        <v>197</v>
      </c>
      <c r="F63" s="399">
        <v>202</v>
      </c>
      <c r="G63" s="400">
        <v>213</v>
      </c>
      <c r="H63" s="183">
        <v>206</v>
      </c>
      <c r="I63" s="399">
        <v>285</v>
      </c>
      <c r="J63" s="398">
        <v>319</v>
      </c>
      <c r="K63" s="401">
        <v>318</v>
      </c>
      <c r="L63" s="399">
        <v>299</v>
      </c>
      <c r="M63" s="398">
        <v>355</v>
      </c>
      <c r="N63" s="401">
        <v>381</v>
      </c>
      <c r="O63" s="399">
        <v>301</v>
      </c>
      <c r="P63" s="398">
        <v>348</v>
      </c>
      <c r="Q63" s="402">
        <v>471</v>
      </c>
      <c r="R63" s="399">
        <v>461</v>
      </c>
      <c r="S63" s="398">
        <v>415</v>
      </c>
      <c r="T63" s="401">
        <v>464</v>
      </c>
      <c r="U63" s="403">
        <v>376</v>
      </c>
      <c r="V63" s="398">
        <v>345</v>
      </c>
      <c r="W63" s="404">
        <v>1203</v>
      </c>
      <c r="X63" s="403">
        <v>289</v>
      </c>
      <c r="Y63" s="405">
        <v>227</v>
      </c>
      <c r="Z63" s="401">
        <v>208</v>
      </c>
      <c r="AA63" s="534">
        <v>218</v>
      </c>
      <c r="AB63" s="405">
        <v>238</v>
      </c>
      <c r="AC63" s="401">
        <v>140</v>
      </c>
      <c r="AD63" s="399">
        <v>151</v>
      </c>
      <c r="AE63" s="405">
        <v>178</v>
      </c>
      <c r="AF63" s="401">
        <v>172</v>
      </c>
      <c r="AG63" s="399">
        <v>186</v>
      </c>
      <c r="AH63" s="398">
        <v>180</v>
      </c>
      <c r="AI63" s="401">
        <v>182</v>
      </c>
      <c r="AJ63" s="399">
        <v>212</v>
      </c>
      <c r="AK63" s="398">
        <v>174</v>
      </c>
      <c r="AL63" s="406">
        <v>137</v>
      </c>
    </row>
    <row r="64" spans="1:38" ht="14.25" customHeight="1" x14ac:dyDescent="0.15">
      <c r="A64" s="184" t="s">
        <v>222</v>
      </c>
      <c r="B64" s="395" t="s">
        <v>94</v>
      </c>
      <c r="C64" s="407">
        <v>57024</v>
      </c>
      <c r="D64" s="408">
        <v>82344</v>
      </c>
      <c r="E64" s="411">
        <v>86463</v>
      </c>
      <c r="F64" s="409">
        <v>90194</v>
      </c>
      <c r="G64" s="410">
        <v>97123</v>
      </c>
      <c r="H64" s="185">
        <v>94184</v>
      </c>
      <c r="I64" s="409">
        <v>124623</v>
      </c>
      <c r="J64" s="408">
        <v>130196</v>
      </c>
      <c r="K64" s="411">
        <v>121601</v>
      </c>
      <c r="L64" s="409">
        <v>110619</v>
      </c>
      <c r="M64" s="408">
        <v>125149</v>
      </c>
      <c r="N64" s="411">
        <v>132494</v>
      </c>
      <c r="O64" s="409">
        <v>111738</v>
      </c>
      <c r="P64" s="408">
        <v>132644</v>
      </c>
      <c r="Q64" s="412">
        <v>179211</v>
      </c>
      <c r="R64" s="409">
        <v>161166</v>
      </c>
      <c r="S64" s="408">
        <v>140492</v>
      </c>
      <c r="T64" s="411">
        <v>141640</v>
      </c>
      <c r="U64" s="413">
        <v>89664</v>
      </c>
      <c r="V64" s="408">
        <v>88205</v>
      </c>
      <c r="W64" s="414">
        <v>378832</v>
      </c>
      <c r="X64" s="413">
        <v>58748</v>
      </c>
      <c r="Y64" s="415">
        <v>47488</v>
      </c>
      <c r="Z64" s="411">
        <v>51399</v>
      </c>
      <c r="AA64" s="535">
        <v>55639</v>
      </c>
      <c r="AB64" s="415">
        <v>47680</v>
      </c>
      <c r="AC64" s="411">
        <v>36754</v>
      </c>
      <c r="AD64" s="409">
        <v>40653</v>
      </c>
      <c r="AE64" s="415">
        <v>65536</v>
      </c>
      <c r="AF64" s="411">
        <v>62824</v>
      </c>
      <c r="AG64" s="409">
        <v>78368</v>
      </c>
      <c r="AH64" s="408">
        <v>73081</v>
      </c>
      <c r="AI64" s="411">
        <v>74946</v>
      </c>
      <c r="AJ64" s="409">
        <v>82870</v>
      </c>
      <c r="AK64" s="408">
        <v>69542</v>
      </c>
      <c r="AL64" s="416">
        <v>56868</v>
      </c>
    </row>
    <row r="65" spans="1:38" ht="14.25" customHeight="1" x14ac:dyDescent="0.15">
      <c r="A65" s="186" t="s">
        <v>222</v>
      </c>
      <c r="B65" s="417" t="s">
        <v>96</v>
      </c>
      <c r="C65" s="418">
        <v>380</v>
      </c>
      <c r="D65" s="419">
        <v>406</v>
      </c>
      <c r="E65" s="422">
        <v>440</v>
      </c>
      <c r="F65" s="420">
        <v>446</v>
      </c>
      <c r="G65" s="421">
        <v>456</v>
      </c>
      <c r="H65" s="187">
        <v>456</v>
      </c>
      <c r="I65" s="420">
        <v>438</v>
      </c>
      <c r="J65" s="419">
        <v>408</v>
      </c>
      <c r="K65" s="422">
        <v>382</v>
      </c>
      <c r="L65" s="420">
        <v>369</v>
      </c>
      <c r="M65" s="419">
        <v>352</v>
      </c>
      <c r="N65" s="422">
        <v>348</v>
      </c>
      <c r="O65" s="420">
        <v>371</v>
      </c>
      <c r="P65" s="419">
        <v>382</v>
      </c>
      <c r="Q65" s="423">
        <v>380</v>
      </c>
      <c r="R65" s="420">
        <v>349</v>
      </c>
      <c r="S65" s="419">
        <v>339</v>
      </c>
      <c r="T65" s="422">
        <v>305</v>
      </c>
      <c r="U65" s="424">
        <v>239</v>
      </c>
      <c r="V65" s="419">
        <v>256</v>
      </c>
      <c r="W65" s="423">
        <v>315</v>
      </c>
      <c r="X65" s="424">
        <v>203</v>
      </c>
      <c r="Y65" s="425">
        <v>209</v>
      </c>
      <c r="Z65" s="422">
        <v>247</v>
      </c>
      <c r="AA65" s="255">
        <v>255</v>
      </c>
      <c r="AB65" s="425">
        <v>200</v>
      </c>
      <c r="AC65" s="422">
        <v>263</v>
      </c>
      <c r="AD65" s="420">
        <v>270</v>
      </c>
      <c r="AE65" s="425">
        <v>368</v>
      </c>
      <c r="AF65" s="422">
        <v>366</v>
      </c>
      <c r="AG65" s="420">
        <v>422</v>
      </c>
      <c r="AH65" s="419">
        <v>405</v>
      </c>
      <c r="AI65" s="422">
        <v>412</v>
      </c>
      <c r="AJ65" s="420">
        <v>390</v>
      </c>
      <c r="AK65" s="419">
        <v>400</v>
      </c>
      <c r="AL65" s="426">
        <v>416</v>
      </c>
    </row>
    <row r="66" spans="1:38" ht="14.25" customHeight="1" x14ac:dyDescent="0.15">
      <c r="A66" s="182" t="s">
        <v>170</v>
      </c>
      <c r="B66" s="394" t="s">
        <v>93</v>
      </c>
      <c r="C66" s="397">
        <v>1432</v>
      </c>
      <c r="D66" s="398">
        <v>1992</v>
      </c>
      <c r="E66" s="401">
        <v>1792</v>
      </c>
      <c r="F66" s="399">
        <v>1601</v>
      </c>
      <c r="G66" s="400">
        <v>1529</v>
      </c>
      <c r="H66" s="183">
        <v>1469</v>
      </c>
      <c r="I66" s="399">
        <v>1866</v>
      </c>
      <c r="J66" s="398">
        <v>1832</v>
      </c>
      <c r="K66" s="401">
        <v>2223</v>
      </c>
      <c r="L66" s="399">
        <v>1811</v>
      </c>
      <c r="M66" s="398">
        <v>2188</v>
      </c>
      <c r="N66" s="401">
        <v>2809</v>
      </c>
      <c r="O66" s="399">
        <v>2503</v>
      </c>
      <c r="P66" s="398">
        <v>2548</v>
      </c>
      <c r="Q66" s="402">
        <v>3172</v>
      </c>
      <c r="R66" s="399">
        <v>2347</v>
      </c>
      <c r="S66" s="398">
        <v>2201</v>
      </c>
      <c r="T66" s="401">
        <v>2702</v>
      </c>
      <c r="U66" s="403">
        <v>2562</v>
      </c>
      <c r="V66" s="398">
        <v>2183</v>
      </c>
      <c r="W66" s="404">
        <v>2226</v>
      </c>
      <c r="X66" s="403">
        <v>2665</v>
      </c>
      <c r="Y66" s="405">
        <v>2554</v>
      </c>
      <c r="Z66" s="401">
        <v>2210</v>
      </c>
      <c r="AA66" s="534">
        <v>2488</v>
      </c>
      <c r="AB66" s="405">
        <v>2044</v>
      </c>
      <c r="AC66" s="401">
        <v>1840</v>
      </c>
      <c r="AD66" s="399">
        <v>1619</v>
      </c>
      <c r="AE66" s="405">
        <v>1892</v>
      </c>
      <c r="AF66" s="401">
        <v>1544</v>
      </c>
      <c r="AG66" s="399">
        <v>1273</v>
      </c>
      <c r="AH66" s="398">
        <v>1499</v>
      </c>
      <c r="AI66" s="401">
        <v>1472</v>
      </c>
      <c r="AJ66" s="399">
        <v>1707</v>
      </c>
      <c r="AK66" s="398">
        <v>1480</v>
      </c>
      <c r="AL66" s="406">
        <v>1358</v>
      </c>
    </row>
    <row r="67" spans="1:38" ht="14.25" customHeight="1" x14ac:dyDescent="0.15">
      <c r="A67" s="184" t="s">
        <v>170</v>
      </c>
      <c r="B67" s="395" t="s">
        <v>94</v>
      </c>
      <c r="C67" s="407">
        <v>509522</v>
      </c>
      <c r="D67" s="408">
        <v>651148</v>
      </c>
      <c r="E67" s="411">
        <v>608732</v>
      </c>
      <c r="F67" s="409">
        <v>569805</v>
      </c>
      <c r="G67" s="410">
        <v>571778</v>
      </c>
      <c r="H67" s="185">
        <v>551876</v>
      </c>
      <c r="I67" s="409">
        <v>711306</v>
      </c>
      <c r="J67" s="408">
        <v>682909</v>
      </c>
      <c r="K67" s="411">
        <v>820821</v>
      </c>
      <c r="L67" s="409">
        <v>690194</v>
      </c>
      <c r="M67" s="408">
        <v>840806</v>
      </c>
      <c r="N67" s="411">
        <v>985578</v>
      </c>
      <c r="O67" s="409">
        <v>768655</v>
      </c>
      <c r="P67" s="408">
        <v>816248</v>
      </c>
      <c r="Q67" s="412">
        <v>1010029</v>
      </c>
      <c r="R67" s="409">
        <v>768982</v>
      </c>
      <c r="S67" s="408">
        <v>822716</v>
      </c>
      <c r="T67" s="411">
        <v>830883</v>
      </c>
      <c r="U67" s="413">
        <v>737491</v>
      </c>
      <c r="V67" s="408">
        <v>741605</v>
      </c>
      <c r="W67" s="414">
        <v>813988</v>
      </c>
      <c r="X67" s="413">
        <v>999887</v>
      </c>
      <c r="Y67" s="415">
        <v>965601</v>
      </c>
      <c r="Z67" s="411">
        <v>1014847</v>
      </c>
      <c r="AA67" s="535">
        <v>1123271</v>
      </c>
      <c r="AB67" s="415">
        <v>915815</v>
      </c>
      <c r="AC67" s="411">
        <v>953150</v>
      </c>
      <c r="AD67" s="409">
        <v>836327</v>
      </c>
      <c r="AE67" s="415">
        <v>1002179</v>
      </c>
      <c r="AF67" s="411">
        <v>851418</v>
      </c>
      <c r="AG67" s="409">
        <v>854764</v>
      </c>
      <c r="AH67" s="408">
        <v>737196</v>
      </c>
      <c r="AI67" s="411">
        <v>605828</v>
      </c>
      <c r="AJ67" s="409">
        <v>712238</v>
      </c>
      <c r="AK67" s="408">
        <v>594610</v>
      </c>
      <c r="AL67" s="416">
        <v>565595</v>
      </c>
    </row>
    <row r="68" spans="1:38" ht="14.25" customHeight="1" x14ac:dyDescent="0.15">
      <c r="A68" s="186" t="s">
        <v>170</v>
      </c>
      <c r="B68" s="417" t="s">
        <v>96</v>
      </c>
      <c r="C68" s="418">
        <v>356</v>
      </c>
      <c r="D68" s="419">
        <v>327</v>
      </c>
      <c r="E68" s="422">
        <v>340</v>
      </c>
      <c r="F68" s="420">
        <v>356</v>
      </c>
      <c r="G68" s="421">
        <v>374</v>
      </c>
      <c r="H68" s="187">
        <v>376</v>
      </c>
      <c r="I68" s="420">
        <v>381</v>
      </c>
      <c r="J68" s="419">
        <v>373</v>
      </c>
      <c r="K68" s="422">
        <v>369</v>
      </c>
      <c r="L68" s="420">
        <v>381</v>
      </c>
      <c r="M68" s="419">
        <v>384</v>
      </c>
      <c r="N68" s="422">
        <v>351</v>
      </c>
      <c r="O68" s="420">
        <v>307</v>
      </c>
      <c r="P68" s="419">
        <v>320</v>
      </c>
      <c r="Q68" s="423">
        <v>318</v>
      </c>
      <c r="R68" s="420">
        <v>328</v>
      </c>
      <c r="S68" s="419">
        <v>374</v>
      </c>
      <c r="T68" s="422">
        <v>308</v>
      </c>
      <c r="U68" s="424">
        <v>288</v>
      </c>
      <c r="V68" s="419">
        <v>340</v>
      </c>
      <c r="W68" s="423">
        <v>366</v>
      </c>
      <c r="X68" s="424">
        <v>375</v>
      </c>
      <c r="Y68" s="425">
        <v>378</v>
      </c>
      <c r="Z68" s="422">
        <v>459</v>
      </c>
      <c r="AA68" s="255">
        <v>452</v>
      </c>
      <c r="AB68" s="425">
        <v>448</v>
      </c>
      <c r="AC68" s="422">
        <v>518</v>
      </c>
      <c r="AD68" s="420">
        <v>516</v>
      </c>
      <c r="AE68" s="425">
        <v>530</v>
      </c>
      <c r="AF68" s="422">
        <v>551</v>
      </c>
      <c r="AG68" s="420">
        <v>671</v>
      </c>
      <c r="AH68" s="419">
        <v>492</v>
      </c>
      <c r="AI68" s="422">
        <v>412</v>
      </c>
      <c r="AJ68" s="420">
        <v>417</v>
      </c>
      <c r="AK68" s="419">
        <v>402</v>
      </c>
      <c r="AL68" s="426">
        <v>417</v>
      </c>
    </row>
    <row r="69" spans="1:38" ht="14.25" customHeight="1" x14ac:dyDescent="0.15">
      <c r="A69" s="182" t="s">
        <v>122</v>
      </c>
      <c r="B69" s="394" t="s">
        <v>93</v>
      </c>
      <c r="C69" s="397">
        <v>567</v>
      </c>
      <c r="D69" s="398">
        <v>755</v>
      </c>
      <c r="E69" s="401">
        <v>654</v>
      </c>
      <c r="F69" s="399">
        <v>561</v>
      </c>
      <c r="G69" s="400">
        <v>528</v>
      </c>
      <c r="H69" s="183">
        <v>547</v>
      </c>
      <c r="I69" s="399">
        <v>646</v>
      </c>
      <c r="J69" s="398">
        <v>645</v>
      </c>
      <c r="K69" s="401">
        <v>736</v>
      </c>
      <c r="L69" s="399">
        <v>603</v>
      </c>
      <c r="M69" s="398">
        <v>781</v>
      </c>
      <c r="N69" s="401">
        <v>894</v>
      </c>
      <c r="O69" s="399">
        <v>800</v>
      </c>
      <c r="P69" s="398">
        <v>886</v>
      </c>
      <c r="Q69" s="402">
        <v>879</v>
      </c>
      <c r="R69" s="399">
        <v>716</v>
      </c>
      <c r="S69" s="398">
        <v>673</v>
      </c>
      <c r="T69" s="401">
        <v>606</v>
      </c>
      <c r="U69" s="403">
        <v>624</v>
      </c>
      <c r="V69" s="398">
        <v>671</v>
      </c>
      <c r="W69" s="404">
        <v>596</v>
      </c>
      <c r="X69" s="403">
        <v>728</v>
      </c>
      <c r="Y69" s="405">
        <v>667</v>
      </c>
      <c r="Z69" s="401">
        <v>644</v>
      </c>
      <c r="AA69" s="534">
        <v>752</v>
      </c>
      <c r="AB69" s="405">
        <v>615</v>
      </c>
      <c r="AC69" s="401">
        <v>624</v>
      </c>
      <c r="AD69" s="399">
        <v>542</v>
      </c>
      <c r="AE69" s="405">
        <v>674</v>
      </c>
      <c r="AF69" s="401">
        <v>582</v>
      </c>
      <c r="AG69" s="399">
        <v>607</v>
      </c>
      <c r="AH69" s="398">
        <v>575</v>
      </c>
      <c r="AI69" s="401">
        <v>574</v>
      </c>
      <c r="AJ69" s="399">
        <v>785</v>
      </c>
      <c r="AK69" s="398">
        <v>715</v>
      </c>
      <c r="AL69" s="406">
        <v>648</v>
      </c>
    </row>
    <row r="70" spans="1:38" ht="14.25" customHeight="1" x14ac:dyDescent="0.15">
      <c r="A70" s="184" t="s">
        <v>122</v>
      </c>
      <c r="B70" s="395" t="s">
        <v>94</v>
      </c>
      <c r="C70" s="407">
        <v>317464</v>
      </c>
      <c r="D70" s="408">
        <v>399714</v>
      </c>
      <c r="E70" s="411">
        <v>388712</v>
      </c>
      <c r="F70" s="409">
        <v>354272</v>
      </c>
      <c r="G70" s="410">
        <v>334863</v>
      </c>
      <c r="H70" s="185">
        <v>330833</v>
      </c>
      <c r="I70" s="409">
        <v>409476</v>
      </c>
      <c r="J70" s="408">
        <v>398312</v>
      </c>
      <c r="K70" s="411">
        <v>435736</v>
      </c>
      <c r="L70" s="409">
        <v>370593</v>
      </c>
      <c r="M70" s="408">
        <v>462377</v>
      </c>
      <c r="N70" s="411">
        <v>486058</v>
      </c>
      <c r="O70" s="409">
        <v>385722</v>
      </c>
      <c r="P70" s="408">
        <v>406767</v>
      </c>
      <c r="Q70" s="412">
        <v>440804</v>
      </c>
      <c r="R70" s="409">
        <v>387812</v>
      </c>
      <c r="S70" s="408">
        <v>429971</v>
      </c>
      <c r="T70" s="411">
        <v>379463</v>
      </c>
      <c r="U70" s="413">
        <v>369416</v>
      </c>
      <c r="V70" s="408">
        <v>383510</v>
      </c>
      <c r="W70" s="414">
        <v>366133</v>
      </c>
      <c r="X70" s="413">
        <v>495100</v>
      </c>
      <c r="Y70" s="415">
        <v>494190</v>
      </c>
      <c r="Z70" s="411">
        <v>494730</v>
      </c>
      <c r="AA70" s="535">
        <v>642394</v>
      </c>
      <c r="AB70" s="415">
        <v>526485</v>
      </c>
      <c r="AC70" s="411">
        <v>571335</v>
      </c>
      <c r="AD70" s="409">
        <v>498548</v>
      </c>
      <c r="AE70" s="415">
        <v>611188</v>
      </c>
      <c r="AF70" s="411">
        <v>520205</v>
      </c>
      <c r="AG70" s="409">
        <v>504993</v>
      </c>
      <c r="AH70" s="408">
        <v>427116</v>
      </c>
      <c r="AI70" s="411">
        <v>403036</v>
      </c>
      <c r="AJ70" s="409">
        <v>476470</v>
      </c>
      <c r="AK70" s="408">
        <v>370351</v>
      </c>
      <c r="AL70" s="416">
        <v>342540</v>
      </c>
    </row>
    <row r="71" spans="1:38" ht="14.25" customHeight="1" x14ac:dyDescent="0.15">
      <c r="A71" s="186" t="s">
        <v>122</v>
      </c>
      <c r="B71" s="417" t="s">
        <v>96</v>
      </c>
      <c r="C71" s="418">
        <v>560</v>
      </c>
      <c r="D71" s="419">
        <v>530</v>
      </c>
      <c r="E71" s="422">
        <v>595</v>
      </c>
      <c r="F71" s="420">
        <v>631</v>
      </c>
      <c r="G71" s="421">
        <v>634</v>
      </c>
      <c r="H71" s="187">
        <v>605</v>
      </c>
      <c r="I71" s="420">
        <v>634</v>
      </c>
      <c r="J71" s="419">
        <v>618</v>
      </c>
      <c r="K71" s="422">
        <v>592</v>
      </c>
      <c r="L71" s="420">
        <v>615</v>
      </c>
      <c r="M71" s="419">
        <v>592</v>
      </c>
      <c r="N71" s="422">
        <v>544</v>
      </c>
      <c r="O71" s="420">
        <v>482</v>
      </c>
      <c r="P71" s="419">
        <v>459</v>
      </c>
      <c r="Q71" s="423">
        <v>502</v>
      </c>
      <c r="R71" s="420">
        <v>542</v>
      </c>
      <c r="S71" s="419">
        <v>639</v>
      </c>
      <c r="T71" s="422">
        <v>626</v>
      </c>
      <c r="U71" s="424">
        <v>592</v>
      </c>
      <c r="V71" s="419">
        <v>571</v>
      </c>
      <c r="W71" s="423">
        <v>614</v>
      </c>
      <c r="X71" s="424">
        <v>680</v>
      </c>
      <c r="Y71" s="425">
        <v>741</v>
      </c>
      <c r="Z71" s="422">
        <v>769</v>
      </c>
      <c r="AA71" s="255">
        <v>854</v>
      </c>
      <c r="AB71" s="425">
        <v>856</v>
      </c>
      <c r="AC71" s="422">
        <v>915</v>
      </c>
      <c r="AD71" s="420">
        <v>921</v>
      </c>
      <c r="AE71" s="425">
        <v>907</v>
      </c>
      <c r="AF71" s="422">
        <v>893</v>
      </c>
      <c r="AG71" s="420">
        <v>832</v>
      </c>
      <c r="AH71" s="419">
        <v>743</v>
      </c>
      <c r="AI71" s="422">
        <v>702</v>
      </c>
      <c r="AJ71" s="420">
        <v>607</v>
      </c>
      <c r="AK71" s="419">
        <v>518</v>
      </c>
      <c r="AL71" s="426">
        <v>592</v>
      </c>
    </row>
    <row r="72" spans="1:38" ht="14.25" customHeight="1" x14ac:dyDescent="0.15">
      <c r="A72" s="182" t="s">
        <v>173</v>
      </c>
      <c r="B72" s="394" t="s">
        <v>93</v>
      </c>
      <c r="C72" s="397">
        <v>376</v>
      </c>
      <c r="D72" s="398">
        <v>711</v>
      </c>
      <c r="E72" s="401">
        <v>568</v>
      </c>
      <c r="F72" s="399">
        <v>461</v>
      </c>
      <c r="G72" s="400">
        <v>463</v>
      </c>
      <c r="H72" s="183">
        <v>451</v>
      </c>
      <c r="I72" s="399">
        <v>590</v>
      </c>
      <c r="J72" s="398">
        <v>645</v>
      </c>
      <c r="K72" s="401">
        <v>853</v>
      </c>
      <c r="L72" s="399">
        <v>749</v>
      </c>
      <c r="M72" s="398">
        <v>835</v>
      </c>
      <c r="N72" s="401">
        <v>935</v>
      </c>
      <c r="O72" s="399">
        <v>807</v>
      </c>
      <c r="P72" s="398">
        <v>817</v>
      </c>
      <c r="Q72" s="402">
        <v>861</v>
      </c>
      <c r="R72" s="399">
        <v>825</v>
      </c>
      <c r="S72" s="398">
        <v>753</v>
      </c>
      <c r="T72" s="401">
        <v>765</v>
      </c>
      <c r="U72" s="403">
        <v>640</v>
      </c>
      <c r="V72" s="398">
        <v>636</v>
      </c>
      <c r="W72" s="404">
        <v>694</v>
      </c>
      <c r="X72" s="403">
        <v>765</v>
      </c>
      <c r="Y72" s="405">
        <v>662</v>
      </c>
      <c r="Z72" s="401">
        <v>815</v>
      </c>
      <c r="AA72" s="534">
        <v>921</v>
      </c>
      <c r="AB72" s="405">
        <v>890</v>
      </c>
      <c r="AC72" s="401">
        <v>926</v>
      </c>
      <c r="AD72" s="399">
        <v>693</v>
      </c>
      <c r="AE72" s="405">
        <v>746</v>
      </c>
      <c r="AF72" s="401">
        <v>680</v>
      </c>
      <c r="AG72" s="399">
        <v>606</v>
      </c>
      <c r="AH72" s="398">
        <v>574</v>
      </c>
      <c r="AI72" s="401">
        <v>631</v>
      </c>
      <c r="AJ72" s="399">
        <v>677</v>
      </c>
      <c r="AK72" s="398">
        <v>508</v>
      </c>
      <c r="AL72" s="406">
        <v>401</v>
      </c>
    </row>
    <row r="73" spans="1:38" ht="14.25" customHeight="1" x14ac:dyDescent="0.15">
      <c r="A73" s="184" t="s">
        <v>173</v>
      </c>
      <c r="B73" s="395" t="s">
        <v>94</v>
      </c>
      <c r="C73" s="407">
        <v>156361</v>
      </c>
      <c r="D73" s="408">
        <v>365012</v>
      </c>
      <c r="E73" s="411">
        <v>373013</v>
      </c>
      <c r="F73" s="409">
        <v>374280</v>
      </c>
      <c r="G73" s="410">
        <v>387968</v>
      </c>
      <c r="H73" s="185">
        <v>330646</v>
      </c>
      <c r="I73" s="409">
        <v>403001</v>
      </c>
      <c r="J73" s="408">
        <v>415768</v>
      </c>
      <c r="K73" s="411">
        <v>451709</v>
      </c>
      <c r="L73" s="409">
        <v>361866</v>
      </c>
      <c r="M73" s="408">
        <v>408958</v>
      </c>
      <c r="N73" s="411">
        <v>457199</v>
      </c>
      <c r="O73" s="409">
        <v>380679</v>
      </c>
      <c r="P73" s="408">
        <v>362315</v>
      </c>
      <c r="Q73" s="412">
        <v>438652</v>
      </c>
      <c r="R73" s="409">
        <v>367182</v>
      </c>
      <c r="S73" s="408">
        <v>340964</v>
      </c>
      <c r="T73" s="411">
        <v>291108</v>
      </c>
      <c r="U73" s="413">
        <v>227965</v>
      </c>
      <c r="V73" s="408">
        <v>279958</v>
      </c>
      <c r="W73" s="414">
        <v>312939</v>
      </c>
      <c r="X73" s="413">
        <v>298081</v>
      </c>
      <c r="Y73" s="415">
        <v>297286</v>
      </c>
      <c r="Z73" s="411">
        <v>296998</v>
      </c>
      <c r="AA73" s="535">
        <v>337966</v>
      </c>
      <c r="AB73" s="415">
        <v>297932</v>
      </c>
      <c r="AC73" s="411">
        <v>288153</v>
      </c>
      <c r="AD73" s="409">
        <v>217208</v>
      </c>
      <c r="AE73" s="415">
        <v>260067</v>
      </c>
      <c r="AF73" s="411">
        <v>297270</v>
      </c>
      <c r="AG73" s="409">
        <v>286506</v>
      </c>
      <c r="AH73" s="408">
        <v>269486</v>
      </c>
      <c r="AI73" s="411">
        <v>268701</v>
      </c>
      <c r="AJ73" s="409">
        <v>272693</v>
      </c>
      <c r="AK73" s="408">
        <v>241543.47500000001</v>
      </c>
      <c r="AL73" s="416">
        <v>258167</v>
      </c>
    </row>
    <row r="74" spans="1:38" ht="14.25" customHeight="1" x14ac:dyDescent="0.15">
      <c r="A74" s="186" t="s">
        <v>173</v>
      </c>
      <c r="B74" s="417" t="s">
        <v>246</v>
      </c>
      <c r="C74" s="418">
        <v>415</v>
      </c>
      <c r="D74" s="419">
        <v>513</v>
      </c>
      <c r="E74" s="422">
        <v>657</v>
      </c>
      <c r="F74" s="420">
        <v>813</v>
      </c>
      <c r="G74" s="421">
        <v>837</v>
      </c>
      <c r="H74" s="187">
        <v>733</v>
      </c>
      <c r="I74" s="420">
        <v>684</v>
      </c>
      <c r="J74" s="419">
        <v>645</v>
      </c>
      <c r="K74" s="422">
        <v>530</v>
      </c>
      <c r="L74" s="420">
        <v>483</v>
      </c>
      <c r="M74" s="419">
        <v>490</v>
      </c>
      <c r="N74" s="422">
        <v>489</v>
      </c>
      <c r="O74" s="420">
        <v>472</v>
      </c>
      <c r="P74" s="419">
        <v>443</v>
      </c>
      <c r="Q74" s="423">
        <v>509</v>
      </c>
      <c r="R74" s="420">
        <v>445</v>
      </c>
      <c r="S74" s="419">
        <v>453</v>
      </c>
      <c r="T74" s="422">
        <v>380</v>
      </c>
      <c r="U74" s="424">
        <v>356</v>
      </c>
      <c r="V74" s="419">
        <v>440</v>
      </c>
      <c r="W74" s="423">
        <v>451</v>
      </c>
      <c r="X74" s="424">
        <v>390</v>
      </c>
      <c r="Y74" s="425">
        <v>449</v>
      </c>
      <c r="Z74" s="422">
        <v>364</v>
      </c>
      <c r="AA74" s="255">
        <v>367</v>
      </c>
      <c r="AB74" s="425">
        <v>335</v>
      </c>
      <c r="AC74" s="422">
        <v>311</v>
      </c>
      <c r="AD74" s="420">
        <v>313</v>
      </c>
      <c r="AE74" s="425">
        <v>349</v>
      </c>
      <c r="AF74" s="422">
        <v>437</v>
      </c>
      <c r="AG74" s="420">
        <v>473</v>
      </c>
      <c r="AH74" s="419">
        <v>470</v>
      </c>
      <c r="AI74" s="422">
        <v>426</v>
      </c>
      <c r="AJ74" s="420">
        <v>403</v>
      </c>
      <c r="AK74" s="419">
        <v>475</v>
      </c>
      <c r="AL74" s="426">
        <v>644</v>
      </c>
    </row>
    <row r="75" spans="1:38" ht="14.25" customHeight="1" x14ac:dyDescent="0.15">
      <c r="A75" s="182" t="s">
        <v>39</v>
      </c>
      <c r="B75" s="394" t="s">
        <v>93</v>
      </c>
      <c r="C75" s="397">
        <v>3</v>
      </c>
      <c r="D75" s="398">
        <v>3</v>
      </c>
      <c r="E75" s="401">
        <v>6</v>
      </c>
      <c r="F75" s="399">
        <v>2</v>
      </c>
      <c r="G75" s="400">
        <v>2</v>
      </c>
      <c r="H75" s="183">
        <v>2</v>
      </c>
      <c r="I75" s="399">
        <v>3</v>
      </c>
      <c r="J75" s="398">
        <v>2</v>
      </c>
      <c r="K75" s="401">
        <v>3</v>
      </c>
      <c r="L75" s="399">
        <v>6</v>
      </c>
      <c r="M75" s="398">
        <v>13</v>
      </c>
      <c r="N75" s="401">
        <v>43</v>
      </c>
      <c r="O75" s="399">
        <v>72</v>
      </c>
      <c r="P75" s="398">
        <v>197</v>
      </c>
      <c r="Q75" s="402">
        <v>568</v>
      </c>
      <c r="R75" s="399">
        <v>851</v>
      </c>
      <c r="S75" s="398">
        <v>1045</v>
      </c>
      <c r="T75" s="401">
        <v>1438</v>
      </c>
      <c r="U75" s="403">
        <v>1568</v>
      </c>
      <c r="V75" s="398">
        <v>1522</v>
      </c>
      <c r="W75" s="404">
        <v>1431</v>
      </c>
      <c r="X75" s="403">
        <v>1159</v>
      </c>
      <c r="Y75" s="405">
        <v>864</v>
      </c>
      <c r="Z75" s="401">
        <v>972</v>
      </c>
      <c r="AA75" s="534">
        <v>724</v>
      </c>
      <c r="AB75" s="405">
        <v>292</v>
      </c>
      <c r="AC75" s="401">
        <v>135</v>
      </c>
      <c r="AD75" s="399">
        <v>36</v>
      </c>
      <c r="AE75" s="405">
        <v>13</v>
      </c>
      <c r="AF75" s="401">
        <v>7</v>
      </c>
      <c r="AG75" s="399">
        <v>6</v>
      </c>
      <c r="AH75" s="398">
        <v>10</v>
      </c>
      <c r="AI75" s="401">
        <v>3</v>
      </c>
      <c r="AJ75" s="399">
        <v>6</v>
      </c>
      <c r="AK75" s="398">
        <v>6</v>
      </c>
      <c r="AL75" s="406">
        <v>3</v>
      </c>
    </row>
    <row r="76" spans="1:38" ht="14.25" customHeight="1" x14ac:dyDescent="0.15">
      <c r="A76" s="184" t="s">
        <v>123</v>
      </c>
      <c r="B76" s="395" t="s">
        <v>94</v>
      </c>
      <c r="C76" s="407">
        <v>1178</v>
      </c>
      <c r="D76" s="408">
        <v>1337</v>
      </c>
      <c r="E76" s="411">
        <v>2498</v>
      </c>
      <c r="F76" s="409">
        <v>898</v>
      </c>
      <c r="G76" s="410">
        <v>938</v>
      </c>
      <c r="H76" s="185">
        <v>1163</v>
      </c>
      <c r="I76" s="409">
        <v>1777</v>
      </c>
      <c r="J76" s="408">
        <v>931</v>
      </c>
      <c r="K76" s="411">
        <v>1941</v>
      </c>
      <c r="L76" s="409">
        <v>4019</v>
      </c>
      <c r="M76" s="408">
        <v>8317</v>
      </c>
      <c r="N76" s="411">
        <v>26885</v>
      </c>
      <c r="O76" s="409">
        <v>40666</v>
      </c>
      <c r="P76" s="408">
        <v>94966</v>
      </c>
      <c r="Q76" s="412">
        <v>230999</v>
      </c>
      <c r="R76" s="409">
        <v>48916</v>
      </c>
      <c r="S76" s="408">
        <v>371140</v>
      </c>
      <c r="T76" s="411">
        <v>377091</v>
      </c>
      <c r="U76" s="413">
        <v>336532</v>
      </c>
      <c r="V76" s="408">
        <v>331948</v>
      </c>
      <c r="W76" s="414">
        <v>343920</v>
      </c>
      <c r="X76" s="413">
        <v>308082</v>
      </c>
      <c r="Y76" s="415">
        <v>246433</v>
      </c>
      <c r="Z76" s="411">
        <v>241454</v>
      </c>
      <c r="AA76" s="535">
        <v>180317</v>
      </c>
      <c r="AB76" s="415">
        <v>78649</v>
      </c>
      <c r="AC76" s="411">
        <v>35994</v>
      </c>
      <c r="AD76" s="409">
        <v>8832</v>
      </c>
      <c r="AE76" s="415">
        <v>3827</v>
      </c>
      <c r="AF76" s="411">
        <v>2230</v>
      </c>
      <c r="AG76" s="409">
        <v>2463</v>
      </c>
      <c r="AH76" s="408">
        <v>3741</v>
      </c>
      <c r="AI76" s="411">
        <v>1145</v>
      </c>
      <c r="AJ76" s="409">
        <v>2019</v>
      </c>
      <c r="AK76" s="408">
        <v>1967</v>
      </c>
      <c r="AL76" s="416">
        <v>1054</v>
      </c>
    </row>
    <row r="77" spans="1:38" ht="14.25" customHeight="1" x14ac:dyDescent="0.15">
      <c r="A77" s="186" t="s">
        <v>123</v>
      </c>
      <c r="B77" s="417" t="s">
        <v>96</v>
      </c>
      <c r="C77" s="418">
        <v>414</v>
      </c>
      <c r="D77" s="419">
        <v>425</v>
      </c>
      <c r="E77" s="422">
        <v>421</v>
      </c>
      <c r="F77" s="420">
        <v>502</v>
      </c>
      <c r="G77" s="421">
        <v>558</v>
      </c>
      <c r="H77" s="187">
        <v>554</v>
      </c>
      <c r="I77" s="420">
        <v>585</v>
      </c>
      <c r="J77" s="419">
        <v>590</v>
      </c>
      <c r="K77" s="422">
        <v>586</v>
      </c>
      <c r="L77" s="420">
        <v>649</v>
      </c>
      <c r="M77" s="419">
        <v>618</v>
      </c>
      <c r="N77" s="422">
        <v>628</v>
      </c>
      <c r="O77" s="420">
        <v>562</v>
      </c>
      <c r="P77" s="419">
        <v>483</v>
      </c>
      <c r="Q77" s="423">
        <v>407</v>
      </c>
      <c r="R77" s="420">
        <v>440</v>
      </c>
      <c r="S77" s="419">
        <v>355</v>
      </c>
      <c r="T77" s="422">
        <v>262</v>
      </c>
      <c r="U77" s="424">
        <v>215</v>
      </c>
      <c r="V77" s="419">
        <v>218</v>
      </c>
      <c r="W77" s="423">
        <v>240</v>
      </c>
      <c r="X77" s="424">
        <v>266</v>
      </c>
      <c r="Y77" s="425">
        <v>285</v>
      </c>
      <c r="Z77" s="422">
        <v>248</v>
      </c>
      <c r="AA77" s="255">
        <v>249</v>
      </c>
      <c r="AB77" s="425">
        <v>270</v>
      </c>
      <c r="AC77" s="422">
        <v>267</v>
      </c>
      <c r="AD77" s="420">
        <v>245</v>
      </c>
      <c r="AE77" s="425">
        <v>286</v>
      </c>
      <c r="AF77" s="422">
        <v>316</v>
      </c>
      <c r="AG77" s="420">
        <v>443</v>
      </c>
      <c r="AH77" s="419">
        <v>393</v>
      </c>
      <c r="AI77" s="422">
        <v>347</v>
      </c>
      <c r="AJ77" s="420">
        <v>350</v>
      </c>
      <c r="AK77" s="419">
        <v>337</v>
      </c>
      <c r="AL77" s="426">
        <v>309</v>
      </c>
    </row>
    <row r="78" spans="1:38" ht="14.25" customHeight="1" x14ac:dyDescent="0.15">
      <c r="A78" s="182" t="s">
        <v>40</v>
      </c>
      <c r="B78" s="394" t="s">
        <v>93</v>
      </c>
      <c r="C78" s="397">
        <v>365</v>
      </c>
      <c r="D78" s="398">
        <v>669</v>
      </c>
      <c r="E78" s="401">
        <v>726</v>
      </c>
      <c r="F78" s="399">
        <v>693</v>
      </c>
      <c r="G78" s="400">
        <v>639</v>
      </c>
      <c r="H78" s="183">
        <v>563</v>
      </c>
      <c r="I78" s="399">
        <v>695</v>
      </c>
      <c r="J78" s="398">
        <v>640</v>
      </c>
      <c r="K78" s="401">
        <v>724</v>
      </c>
      <c r="L78" s="399">
        <v>540</v>
      </c>
      <c r="M78" s="398">
        <v>525</v>
      </c>
      <c r="N78" s="401">
        <v>705</v>
      </c>
      <c r="O78" s="399">
        <v>483</v>
      </c>
      <c r="P78" s="398">
        <v>640</v>
      </c>
      <c r="Q78" s="402">
        <v>752</v>
      </c>
      <c r="R78" s="399">
        <v>710</v>
      </c>
      <c r="S78" s="398">
        <v>733</v>
      </c>
      <c r="T78" s="401">
        <v>591</v>
      </c>
      <c r="U78" s="403">
        <v>718</v>
      </c>
      <c r="V78" s="398">
        <v>652</v>
      </c>
      <c r="W78" s="404">
        <v>734</v>
      </c>
      <c r="X78" s="403">
        <v>703</v>
      </c>
      <c r="Y78" s="405">
        <v>574</v>
      </c>
      <c r="Z78" s="401">
        <v>710</v>
      </c>
      <c r="AA78" s="534">
        <v>953</v>
      </c>
      <c r="AB78" s="405">
        <v>847</v>
      </c>
      <c r="AC78" s="401">
        <v>996</v>
      </c>
      <c r="AD78" s="399">
        <v>889</v>
      </c>
      <c r="AE78" s="405">
        <v>1102</v>
      </c>
      <c r="AF78" s="401">
        <v>1211</v>
      </c>
      <c r="AG78" s="399">
        <v>805</v>
      </c>
      <c r="AH78" s="398">
        <v>574</v>
      </c>
      <c r="AI78" s="401">
        <v>619</v>
      </c>
      <c r="AJ78" s="399">
        <v>774</v>
      </c>
      <c r="AK78" s="398">
        <v>948</v>
      </c>
      <c r="AL78" s="406">
        <v>538</v>
      </c>
    </row>
    <row r="79" spans="1:38" ht="14.25" customHeight="1" x14ac:dyDescent="0.15">
      <c r="A79" s="184" t="s">
        <v>223</v>
      </c>
      <c r="B79" s="395" t="s">
        <v>94</v>
      </c>
      <c r="C79" s="407">
        <v>64641</v>
      </c>
      <c r="D79" s="408">
        <v>124622</v>
      </c>
      <c r="E79" s="411">
        <v>141162</v>
      </c>
      <c r="F79" s="409">
        <v>137125</v>
      </c>
      <c r="G79" s="410">
        <v>117751</v>
      </c>
      <c r="H79" s="185">
        <v>94700</v>
      </c>
      <c r="I79" s="409">
        <v>123409</v>
      </c>
      <c r="J79" s="408">
        <v>112856</v>
      </c>
      <c r="K79" s="411">
        <v>135742</v>
      </c>
      <c r="L79" s="409">
        <v>107175</v>
      </c>
      <c r="M79" s="408">
        <v>131868</v>
      </c>
      <c r="N79" s="411">
        <v>190271</v>
      </c>
      <c r="O79" s="409">
        <v>123657</v>
      </c>
      <c r="P79" s="408">
        <v>167579</v>
      </c>
      <c r="Q79" s="412">
        <v>190594</v>
      </c>
      <c r="R79" s="409">
        <v>199494</v>
      </c>
      <c r="S79" s="408">
        <v>193440</v>
      </c>
      <c r="T79" s="411">
        <v>154276</v>
      </c>
      <c r="U79" s="413">
        <v>170021</v>
      </c>
      <c r="V79" s="408">
        <v>140010</v>
      </c>
      <c r="W79" s="414">
        <v>150153</v>
      </c>
      <c r="X79" s="413">
        <v>133637</v>
      </c>
      <c r="Y79" s="415">
        <v>113417</v>
      </c>
      <c r="Z79" s="411">
        <v>125156</v>
      </c>
      <c r="AA79" s="535">
        <v>152624</v>
      </c>
      <c r="AB79" s="415">
        <v>125702</v>
      </c>
      <c r="AC79" s="411">
        <v>128895</v>
      </c>
      <c r="AD79" s="409">
        <v>108003</v>
      </c>
      <c r="AE79" s="415">
        <v>143621</v>
      </c>
      <c r="AF79" s="411">
        <v>169742</v>
      </c>
      <c r="AG79" s="409">
        <v>144420</v>
      </c>
      <c r="AH79" s="408">
        <v>116790</v>
      </c>
      <c r="AI79" s="411">
        <v>134890</v>
      </c>
      <c r="AJ79" s="409">
        <v>201311</v>
      </c>
      <c r="AK79" s="408">
        <v>266923</v>
      </c>
      <c r="AL79" s="416">
        <v>148135</v>
      </c>
    </row>
    <row r="80" spans="1:38" ht="14.25" customHeight="1" x14ac:dyDescent="0.15">
      <c r="A80" s="186" t="s">
        <v>223</v>
      </c>
      <c r="B80" s="417" t="s">
        <v>96</v>
      </c>
      <c r="C80" s="418">
        <v>177</v>
      </c>
      <c r="D80" s="419">
        <v>186</v>
      </c>
      <c r="E80" s="422">
        <v>194</v>
      </c>
      <c r="F80" s="420">
        <v>198</v>
      </c>
      <c r="G80" s="421">
        <v>184</v>
      </c>
      <c r="H80" s="187">
        <v>168</v>
      </c>
      <c r="I80" s="420">
        <v>178</v>
      </c>
      <c r="J80" s="419">
        <v>176</v>
      </c>
      <c r="K80" s="422">
        <v>187</v>
      </c>
      <c r="L80" s="420">
        <v>199</v>
      </c>
      <c r="M80" s="419">
        <v>251</v>
      </c>
      <c r="N80" s="422">
        <v>270</v>
      </c>
      <c r="O80" s="420">
        <v>256</v>
      </c>
      <c r="P80" s="419">
        <v>262</v>
      </c>
      <c r="Q80" s="423">
        <v>253</v>
      </c>
      <c r="R80" s="420">
        <v>281</v>
      </c>
      <c r="S80" s="419">
        <v>264</v>
      </c>
      <c r="T80" s="422">
        <v>261</v>
      </c>
      <c r="U80" s="424">
        <v>237</v>
      </c>
      <c r="V80" s="419">
        <v>215</v>
      </c>
      <c r="W80" s="423">
        <v>204</v>
      </c>
      <c r="X80" s="424">
        <v>190</v>
      </c>
      <c r="Y80" s="425">
        <v>198</v>
      </c>
      <c r="Z80" s="422">
        <v>176</v>
      </c>
      <c r="AA80" s="255">
        <v>160</v>
      </c>
      <c r="AB80" s="425">
        <v>148</v>
      </c>
      <c r="AC80" s="422">
        <v>129</v>
      </c>
      <c r="AD80" s="420">
        <v>122</v>
      </c>
      <c r="AE80" s="425">
        <v>130</v>
      </c>
      <c r="AF80" s="422">
        <v>140</v>
      </c>
      <c r="AG80" s="420">
        <v>179</v>
      </c>
      <c r="AH80" s="419">
        <v>204</v>
      </c>
      <c r="AI80" s="422">
        <v>218</v>
      </c>
      <c r="AJ80" s="420">
        <v>260</v>
      </c>
      <c r="AK80" s="419">
        <v>282</v>
      </c>
      <c r="AL80" s="426">
        <v>275</v>
      </c>
    </row>
    <row r="81" spans="1:54" ht="14.25" customHeight="1" x14ac:dyDescent="0.15">
      <c r="A81" s="182" t="s">
        <v>42</v>
      </c>
      <c r="B81" s="394" t="s">
        <v>93</v>
      </c>
      <c r="C81" s="397">
        <v>935</v>
      </c>
      <c r="D81" s="398">
        <v>2605</v>
      </c>
      <c r="E81" s="401">
        <v>2765</v>
      </c>
      <c r="F81" s="399">
        <v>2526</v>
      </c>
      <c r="G81" s="400">
        <v>2162</v>
      </c>
      <c r="H81" s="183">
        <v>1652</v>
      </c>
      <c r="I81" s="399">
        <v>2265</v>
      </c>
      <c r="J81" s="398">
        <v>1964</v>
      </c>
      <c r="K81" s="401">
        <v>2778</v>
      </c>
      <c r="L81" s="399">
        <v>1869</v>
      </c>
      <c r="M81" s="398">
        <v>2169</v>
      </c>
      <c r="N81" s="401">
        <v>2817</v>
      </c>
      <c r="O81" s="399">
        <v>2059</v>
      </c>
      <c r="P81" s="398">
        <v>3106</v>
      </c>
      <c r="Q81" s="402">
        <v>3755</v>
      </c>
      <c r="R81" s="399">
        <v>2714</v>
      </c>
      <c r="S81" s="398">
        <v>2638</v>
      </c>
      <c r="T81" s="401">
        <v>2703</v>
      </c>
      <c r="U81" s="403">
        <v>1293</v>
      </c>
      <c r="V81" s="398">
        <v>1486</v>
      </c>
      <c r="W81" s="404">
        <v>1486</v>
      </c>
      <c r="X81" s="403">
        <v>1551</v>
      </c>
      <c r="Y81" s="405">
        <v>1424</v>
      </c>
      <c r="Z81" s="401">
        <v>1617</v>
      </c>
      <c r="AA81" s="534">
        <v>1990</v>
      </c>
      <c r="AB81" s="405">
        <v>1628</v>
      </c>
      <c r="AC81" s="401">
        <v>2150</v>
      </c>
      <c r="AD81" s="399">
        <v>1942</v>
      </c>
      <c r="AE81" s="405">
        <v>2740</v>
      </c>
      <c r="AF81" s="401">
        <v>2572</v>
      </c>
      <c r="AG81" s="399">
        <v>2098</v>
      </c>
      <c r="AH81" s="398">
        <v>2170</v>
      </c>
      <c r="AI81" s="401">
        <v>2180</v>
      </c>
      <c r="AJ81" s="399">
        <v>2588</v>
      </c>
      <c r="AK81" s="398">
        <v>2783</v>
      </c>
      <c r="AL81" s="406">
        <v>2622</v>
      </c>
    </row>
    <row r="82" spans="1:54" ht="14.25" customHeight="1" x14ac:dyDescent="0.15">
      <c r="A82" s="184" t="s">
        <v>124</v>
      </c>
      <c r="B82" s="395" t="s">
        <v>94</v>
      </c>
      <c r="C82" s="407">
        <v>217881</v>
      </c>
      <c r="D82" s="408">
        <v>631213</v>
      </c>
      <c r="E82" s="411">
        <v>671682</v>
      </c>
      <c r="F82" s="409">
        <v>624333</v>
      </c>
      <c r="G82" s="410">
        <v>547261</v>
      </c>
      <c r="H82" s="185">
        <v>424312</v>
      </c>
      <c r="I82" s="409">
        <v>602042</v>
      </c>
      <c r="J82" s="408">
        <v>453547</v>
      </c>
      <c r="K82" s="411">
        <v>517312</v>
      </c>
      <c r="L82" s="409">
        <v>440214</v>
      </c>
      <c r="M82" s="408">
        <v>583661</v>
      </c>
      <c r="N82" s="411">
        <v>724702</v>
      </c>
      <c r="O82" s="409">
        <v>435916</v>
      </c>
      <c r="P82" s="408">
        <v>490398</v>
      </c>
      <c r="Q82" s="412">
        <v>535005</v>
      </c>
      <c r="R82" s="409">
        <v>347068</v>
      </c>
      <c r="S82" s="408">
        <v>309720</v>
      </c>
      <c r="T82" s="411">
        <v>245265</v>
      </c>
      <c r="U82" s="413">
        <v>123798</v>
      </c>
      <c r="V82" s="408">
        <v>140185</v>
      </c>
      <c r="W82" s="414">
        <v>152123</v>
      </c>
      <c r="X82" s="413">
        <v>192142</v>
      </c>
      <c r="Y82" s="415">
        <v>208251</v>
      </c>
      <c r="Z82" s="411">
        <v>249507</v>
      </c>
      <c r="AA82" s="535">
        <v>319451</v>
      </c>
      <c r="AB82" s="415">
        <v>235479</v>
      </c>
      <c r="AC82" s="411">
        <v>269789</v>
      </c>
      <c r="AD82" s="409">
        <v>225982</v>
      </c>
      <c r="AE82" s="415">
        <v>295914</v>
      </c>
      <c r="AF82" s="411">
        <v>271762</v>
      </c>
      <c r="AG82" s="409">
        <v>228519</v>
      </c>
      <c r="AH82" s="408">
        <v>240339</v>
      </c>
      <c r="AI82" s="411">
        <v>242042</v>
      </c>
      <c r="AJ82" s="409">
        <v>310450</v>
      </c>
      <c r="AK82" s="408">
        <v>329747</v>
      </c>
      <c r="AL82" s="416">
        <v>326438</v>
      </c>
    </row>
    <row r="83" spans="1:54" ht="14.25" customHeight="1" x14ac:dyDescent="0.15">
      <c r="A83" s="186" t="s">
        <v>124</v>
      </c>
      <c r="B83" s="417" t="s">
        <v>96</v>
      </c>
      <c r="C83" s="418">
        <v>233</v>
      </c>
      <c r="D83" s="419">
        <v>242</v>
      </c>
      <c r="E83" s="422">
        <v>243</v>
      </c>
      <c r="F83" s="420">
        <v>247</v>
      </c>
      <c r="G83" s="421">
        <v>253</v>
      </c>
      <c r="H83" s="187">
        <v>257</v>
      </c>
      <c r="I83" s="420">
        <v>266</v>
      </c>
      <c r="J83" s="419">
        <v>231</v>
      </c>
      <c r="K83" s="422">
        <v>186</v>
      </c>
      <c r="L83" s="420">
        <v>236</v>
      </c>
      <c r="M83" s="419">
        <v>269</v>
      </c>
      <c r="N83" s="422">
        <v>257</v>
      </c>
      <c r="O83" s="420">
        <v>212</v>
      </c>
      <c r="P83" s="419">
        <v>158</v>
      </c>
      <c r="Q83" s="423">
        <v>142</v>
      </c>
      <c r="R83" s="420">
        <v>128</v>
      </c>
      <c r="S83" s="419">
        <v>117</v>
      </c>
      <c r="T83" s="422">
        <v>118</v>
      </c>
      <c r="U83" s="424">
        <v>96</v>
      </c>
      <c r="V83" s="419">
        <v>94</v>
      </c>
      <c r="W83" s="423">
        <v>102</v>
      </c>
      <c r="X83" s="424">
        <v>124</v>
      </c>
      <c r="Y83" s="425">
        <v>146</v>
      </c>
      <c r="Z83" s="422">
        <v>154</v>
      </c>
      <c r="AA83" s="255">
        <v>160</v>
      </c>
      <c r="AB83" s="425">
        <v>140</v>
      </c>
      <c r="AC83" s="422">
        <v>125</v>
      </c>
      <c r="AD83" s="420">
        <v>116</v>
      </c>
      <c r="AE83" s="425">
        <v>108</v>
      </c>
      <c r="AF83" s="422">
        <v>106</v>
      </c>
      <c r="AG83" s="420">
        <v>109</v>
      </c>
      <c r="AH83" s="419">
        <v>111</v>
      </c>
      <c r="AI83" s="422">
        <v>111</v>
      </c>
      <c r="AJ83" s="420">
        <v>120</v>
      </c>
      <c r="AK83" s="419">
        <v>118</v>
      </c>
      <c r="AL83" s="426">
        <v>125</v>
      </c>
    </row>
    <row r="84" spans="1:54" ht="14.25" customHeight="1" x14ac:dyDescent="0.15">
      <c r="A84" s="182" t="s">
        <v>43</v>
      </c>
      <c r="B84" s="394" t="s">
        <v>93</v>
      </c>
      <c r="C84" s="397">
        <v>325</v>
      </c>
      <c r="D84" s="398">
        <v>1212</v>
      </c>
      <c r="E84" s="401">
        <v>1380</v>
      </c>
      <c r="F84" s="399">
        <v>1157</v>
      </c>
      <c r="G84" s="400">
        <v>1060</v>
      </c>
      <c r="H84" s="183">
        <v>898</v>
      </c>
      <c r="I84" s="399">
        <v>956</v>
      </c>
      <c r="J84" s="398">
        <v>871</v>
      </c>
      <c r="K84" s="401">
        <v>849</v>
      </c>
      <c r="L84" s="399">
        <v>757</v>
      </c>
      <c r="M84" s="398">
        <v>747</v>
      </c>
      <c r="N84" s="401">
        <v>736</v>
      </c>
      <c r="O84" s="399">
        <v>421</v>
      </c>
      <c r="P84" s="398">
        <v>468</v>
      </c>
      <c r="Q84" s="402">
        <v>489</v>
      </c>
      <c r="R84" s="399">
        <v>403</v>
      </c>
      <c r="S84" s="398">
        <v>483</v>
      </c>
      <c r="T84" s="401">
        <v>515</v>
      </c>
      <c r="U84" s="403">
        <v>510</v>
      </c>
      <c r="V84" s="398">
        <v>555</v>
      </c>
      <c r="W84" s="404">
        <v>647</v>
      </c>
      <c r="X84" s="403">
        <v>626</v>
      </c>
      <c r="Y84" s="405">
        <v>450</v>
      </c>
      <c r="Z84" s="401">
        <v>630</v>
      </c>
      <c r="AA84" s="534">
        <v>1015</v>
      </c>
      <c r="AB84" s="405">
        <v>987</v>
      </c>
      <c r="AC84" s="401">
        <v>1201</v>
      </c>
      <c r="AD84" s="399">
        <v>944</v>
      </c>
      <c r="AE84" s="405">
        <v>1163</v>
      </c>
      <c r="AF84" s="401">
        <v>942</v>
      </c>
      <c r="AG84" s="399">
        <v>880</v>
      </c>
      <c r="AH84" s="398">
        <v>941</v>
      </c>
      <c r="AI84" s="401">
        <v>1050</v>
      </c>
      <c r="AJ84" s="399">
        <v>1479</v>
      </c>
      <c r="AK84" s="398">
        <v>1385</v>
      </c>
      <c r="AL84" s="406">
        <v>1132</v>
      </c>
    </row>
    <row r="85" spans="1:54" ht="14.25" customHeight="1" x14ac:dyDescent="0.15">
      <c r="A85" s="184" t="s">
        <v>224</v>
      </c>
      <c r="B85" s="395" t="s">
        <v>94</v>
      </c>
      <c r="C85" s="407">
        <v>94919</v>
      </c>
      <c r="D85" s="408">
        <v>351008</v>
      </c>
      <c r="E85" s="411">
        <v>382342</v>
      </c>
      <c r="F85" s="409">
        <v>320859</v>
      </c>
      <c r="G85" s="410">
        <v>298538</v>
      </c>
      <c r="H85" s="185">
        <v>264403</v>
      </c>
      <c r="I85" s="409">
        <v>287668</v>
      </c>
      <c r="J85" s="408">
        <v>272980</v>
      </c>
      <c r="K85" s="411">
        <v>266673</v>
      </c>
      <c r="L85" s="409">
        <v>232966</v>
      </c>
      <c r="M85" s="408">
        <v>228823</v>
      </c>
      <c r="N85" s="411">
        <v>223909</v>
      </c>
      <c r="O85" s="409">
        <v>136521</v>
      </c>
      <c r="P85" s="408">
        <v>162513</v>
      </c>
      <c r="Q85" s="412">
        <v>174854</v>
      </c>
      <c r="R85" s="409">
        <v>144111</v>
      </c>
      <c r="S85" s="408">
        <v>168338</v>
      </c>
      <c r="T85" s="411">
        <v>165378</v>
      </c>
      <c r="U85" s="413">
        <v>145816</v>
      </c>
      <c r="V85" s="408">
        <v>155702</v>
      </c>
      <c r="W85" s="414">
        <v>179432</v>
      </c>
      <c r="X85" s="413">
        <v>178849</v>
      </c>
      <c r="Y85" s="415">
        <v>132035</v>
      </c>
      <c r="Z85" s="411">
        <v>178939</v>
      </c>
      <c r="AA85" s="535">
        <v>286098</v>
      </c>
      <c r="AB85" s="415">
        <v>281120</v>
      </c>
      <c r="AC85" s="411">
        <v>346037</v>
      </c>
      <c r="AD85" s="409">
        <v>270839</v>
      </c>
      <c r="AE85" s="415">
        <v>344213</v>
      </c>
      <c r="AF85" s="411">
        <v>288788</v>
      </c>
      <c r="AG85" s="409">
        <v>265164</v>
      </c>
      <c r="AH85" s="408">
        <v>267683</v>
      </c>
      <c r="AI85" s="411">
        <v>276136</v>
      </c>
      <c r="AJ85" s="409">
        <v>388336</v>
      </c>
      <c r="AK85" s="408">
        <v>362196</v>
      </c>
      <c r="AL85" s="416">
        <v>328483</v>
      </c>
    </row>
    <row r="86" spans="1:54" ht="14.25" customHeight="1" x14ac:dyDescent="0.15">
      <c r="A86" s="186" t="s">
        <v>224</v>
      </c>
      <c r="B86" s="417" t="s">
        <v>96</v>
      </c>
      <c r="C86" s="418">
        <v>292</v>
      </c>
      <c r="D86" s="419">
        <v>290</v>
      </c>
      <c r="E86" s="422">
        <v>277</v>
      </c>
      <c r="F86" s="420">
        <v>277</v>
      </c>
      <c r="G86" s="421">
        <v>282</v>
      </c>
      <c r="H86" s="187">
        <v>294</v>
      </c>
      <c r="I86" s="420">
        <v>301</v>
      </c>
      <c r="J86" s="419">
        <v>313</v>
      </c>
      <c r="K86" s="422">
        <v>314</v>
      </c>
      <c r="L86" s="420">
        <v>308</v>
      </c>
      <c r="M86" s="419">
        <v>306</v>
      </c>
      <c r="N86" s="422">
        <v>304</v>
      </c>
      <c r="O86" s="420">
        <v>324</v>
      </c>
      <c r="P86" s="419">
        <v>347</v>
      </c>
      <c r="Q86" s="423">
        <v>358</v>
      </c>
      <c r="R86" s="420">
        <v>358</v>
      </c>
      <c r="S86" s="419">
        <v>349</v>
      </c>
      <c r="T86" s="422">
        <v>321</v>
      </c>
      <c r="U86" s="424">
        <v>286</v>
      </c>
      <c r="V86" s="419">
        <v>280</v>
      </c>
      <c r="W86" s="423">
        <v>278</v>
      </c>
      <c r="X86" s="424">
        <v>286</v>
      </c>
      <c r="Y86" s="425">
        <v>294</v>
      </c>
      <c r="Z86" s="422">
        <v>284</v>
      </c>
      <c r="AA86" s="255">
        <v>282</v>
      </c>
      <c r="AB86" s="425">
        <v>285</v>
      </c>
      <c r="AC86" s="422">
        <v>288</v>
      </c>
      <c r="AD86" s="420">
        <v>287</v>
      </c>
      <c r="AE86" s="425">
        <v>296</v>
      </c>
      <c r="AF86" s="422">
        <v>307</v>
      </c>
      <c r="AG86" s="420">
        <v>301</v>
      </c>
      <c r="AH86" s="419">
        <v>284</v>
      </c>
      <c r="AI86" s="422">
        <v>263</v>
      </c>
      <c r="AJ86" s="420">
        <v>262</v>
      </c>
      <c r="AK86" s="419">
        <v>261</v>
      </c>
      <c r="AL86" s="426">
        <v>290</v>
      </c>
    </row>
    <row r="87" spans="1:54" ht="14.25" customHeight="1" x14ac:dyDescent="0.15">
      <c r="A87" s="182" t="s">
        <v>44</v>
      </c>
      <c r="B87" s="394" t="s">
        <v>93</v>
      </c>
      <c r="C87" s="397">
        <v>1268</v>
      </c>
      <c r="D87" s="398">
        <v>3284</v>
      </c>
      <c r="E87" s="401">
        <v>3425</v>
      </c>
      <c r="F87" s="399">
        <v>3302</v>
      </c>
      <c r="G87" s="400">
        <v>2871</v>
      </c>
      <c r="H87" s="183">
        <v>2297</v>
      </c>
      <c r="I87" s="399">
        <v>3151</v>
      </c>
      <c r="J87" s="398">
        <v>2702</v>
      </c>
      <c r="K87" s="401">
        <v>3249</v>
      </c>
      <c r="L87" s="399">
        <v>3172</v>
      </c>
      <c r="M87" s="398">
        <v>2916</v>
      </c>
      <c r="N87" s="401">
        <v>3085</v>
      </c>
      <c r="O87" s="399">
        <v>2963</v>
      </c>
      <c r="P87" s="398">
        <v>3402</v>
      </c>
      <c r="Q87" s="402">
        <v>3557</v>
      </c>
      <c r="R87" s="399">
        <v>3221</v>
      </c>
      <c r="S87" s="398">
        <v>2845</v>
      </c>
      <c r="T87" s="401">
        <v>2412</v>
      </c>
      <c r="U87" s="403">
        <v>2404</v>
      </c>
      <c r="V87" s="398">
        <v>2821</v>
      </c>
      <c r="W87" s="404">
        <v>2318</v>
      </c>
      <c r="X87" s="403">
        <v>2669</v>
      </c>
      <c r="Y87" s="405">
        <v>2913</v>
      </c>
      <c r="Z87" s="401">
        <v>3505</v>
      </c>
      <c r="AA87" s="534">
        <v>3875</v>
      </c>
      <c r="AB87" s="405">
        <v>2984</v>
      </c>
      <c r="AC87" s="401">
        <v>2856</v>
      </c>
      <c r="AD87" s="399">
        <v>2656</v>
      </c>
      <c r="AE87" s="405">
        <v>3347</v>
      </c>
      <c r="AF87" s="401">
        <v>3459</v>
      </c>
      <c r="AG87" s="399">
        <v>3417</v>
      </c>
      <c r="AH87" s="398">
        <v>2898</v>
      </c>
      <c r="AI87" s="401">
        <v>2606</v>
      </c>
      <c r="AJ87" s="399">
        <v>3330</v>
      </c>
      <c r="AK87" s="398">
        <v>3057</v>
      </c>
      <c r="AL87" s="406">
        <v>3113</v>
      </c>
    </row>
    <row r="88" spans="1:54" ht="14.25" customHeight="1" x14ac:dyDescent="0.15">
      <c r="A88" s="184" t="s">
        <v>125</v>
      </c>
      <c r="B88" s="395" t="s">
        <v>94</v>
      </c>
      <c r="C88" s="407">
        <v>241736</v>
      </c>
      <c r="D88" s="408">
        <v>615230</v>
      </c>
      <c r="E88" s="411">
        <v>660089</v>
      </c>
      <c r="F88" s="409">
        <v>659156</v>
      </c>
      <c r="G88" s="410">
        <v>596184</v>
      </c>
      <c r="H88" s="185">
        <v>503593</v>
      </c>
      <c r="I88" s="409">
        <v>708127</v>
      </c>
      <c r="J88" s="408">
        <v>629508</v>
      </c>
      <c r="K88" s="411">
        <v>782973</v>
      </c>
      <c r="L88" s="409">
        <v>777643</v>
      </c>
      <c r="M88" s="408">
        <v>708405</v>
      </c>
      <c r="N88" s="411">
        <v>1030575</v>
      </c>
      <c r="O88" s="409">
        <v>739765</v>
      </c>
      <c r="P88" s="408">
        <v>838500</v>
      </c>
      <c r="Q88" s="412">
        <v>968694</v>
      </c>
      <c r="R88" s="409">
        <v>693659</v>
      </c>
      <c r="S88" s="408">
        <v>591234</v>
      </c>
      <c r="T88" s="411">
        <v>497488</v>
      </c>
      <c r="U88" s="413">
        <v>429662</v>
      </c>
      <c r="V88" s="408">
        <v>436987</v>
      </c>
      <c r="W88" s="414">
        <v>365194</v>
      </c>
      <c r="X88" s="413">
        <v>446767</v>
      </c>
      <c r="Y88" s="415">
        <v>382613</v>
      </c>
      <c r="Z88" s="411">
        <v>419413</v>
      </c>
      <c r="AA88" s="535">
        <v>461131</v>
      </c>
      <c r="AB88" s="415">
        <v>354243</v>
      </c>
      <c r="AC88" s="411">
        <v>321115</v>
      </c>
      <c r="AD88" s="409">
        <v>288110</v>
      </c>
      <c r="AE88" s="415">
        <v>349585</v>
      </c>
      <c r="AF88" s="411">
        <v>347979</v>
      </c>
      <c r="AG88" s="409">
        <v>341484</v>
      </c>
      <c r="AH88" s="408">
        <v>300300</v>
      </c>
      <c r="AI88" s="411">
        <v>277514</v>
      </c>
      <c r="AJ88" s="409">
        <v>358074</v>
      </c>
      <c r="AK88" s="408">
        <v>329355</v>
      </c>
      <c r="AL88" s="416">
        <v>334772</v>
      </c>
    </row>
    <row r="89" spans="1:54" ht="14.25" customHeight="1" x14ac:dyDescent="0.15">
      <c r="A89" s="186" t="s">
        <v>125</v>
      </c>
      <c r="B89" s="417" t="s">
        <v>246</v>
      </c>
      <c r="C89" s="418">
        <v>191</v>
      </c>
      <c r="D89" s="419">
        <v>187</v>
      </c>
      <c r="E89" s="422">
        <v>193</v>
      </c>
      <c r="F89" s="420">
        <v>200</v>
      </c>
      <c r="G89" s="421">
        <v>208</v>
      </c>
      <c r="H89" s="187">
        <v>219</v>
      </c>
      <c r="I89" s="420">
        <v>225</v>
      </c>
      <c r="J89" s="419">
        <v>233</v>
      </c>
      <c r="K89" s="422">
        <v>241</v>
      </c>
      <c r="L89" s="420">
        <v>245</v>
      </c>
      <c r="M89" s="419">
        <v>243</v>
      </c>
      <c r="N89" s="422">
        <v>334</v>
      </c>
      <c r="O89" s="420">
        <v>250</v>
      </c>
      <c r="P89" s="419">
        <v>246</v>
      </c>
      <c r="Q89" s="423">
        <v>272</v>
      </c>
      <c r="R89" s="420">
        <v>215</v>
      </c>
      <c r="S89" s="419">
        <v>208</v>
      </c>
      <c r="T89" s="422">
        <v>206</v>
      </c>
      <c r="U89" s="424">
        <v>179</v>
      </c>
      <c r="V89" s="419">
        <v>155</v>
      </c>
      <c r="W89" s="423">
        <v>158</v>
      </c>
      <c r="X89" s="424">
        <v>167</v>
      </c>
      <c r="Y89" s="425">
        <v>131</v>
      </c>
      <c r="Z89" s="422">
        <v>120</v>
      </c>
      <c r="AA89" s="255">
        <v>119</v>
      </c>
      <c r="AB89" s="425">
        <v>119</v>
      </c>
      <c r="AC89" s="422">
        <v>112</v>
      </c>
      <c r="AD89" s="420">
        <v>108</v>
      </c>
      <c r="AE89" s="425">
        <v>104</v>
      </c>
      <c r="AF89" s="422">
        <v>101</v>
      </c>
      <c r="AG89" s="420">
        <v>100</v>
      </c>
      <c r="AH89" s="419">
        <v>104</v>
      </c>
      <c r="AI89" s="422">
        <v>106</v>
      </c>
      <c r="AJ89" s="420">
        <v>108</v>
      </c>
      <c r="AK89" s="419">
        <v>108</v>
      </c>
      <c r="AL89" s="426">
        <v>108</v>
      </c>
    </row>
    <row r="90" spans="1:54" ht="14.25" customHeight="1" x14ac:dyDescent="0.15">
      <c r="A90" s="182" t="s">
        <v>45</v>
      </c>
      <c r="B90" s="394" t="s">
        <v>93</v>
      </c>
      <c r="C90" s="397">
        <v>136</v>
      </c>
      <c r="D90" s="398">
        <v>231</v>
      </c>
      <c r="E90" s="401">
        <v>263</v>
      </c>
      <c r="F90" s="399">
        <v>219</v>
      </c>
      <c r="G90" s="400">
        <v>192</v>
      </c>
      <c r="H90" s="183">
        <v>167</v>
      </c>
      <c r="I90" s="399">
        <v>186</v>
      </c>
      <c r="J90" s="398">
        <v>163</v>
      </c>
      <c r="K90" s="401">
        <v>130</v>
      </c>
      <c r="L90" s="399">
        <v>101</v>
      </c>
      <c r="M90" s="398">
        <v>102</v>
      </c>
      <c r="N90" s="401">
        <v>104</v>
      </c>
      <c r="O90" s="399">
        <v>59</v>
      </c>
      <c r="P90" s="398">
        <v>60</v>
      </c>
      <c r="Q90" s="402">
        <v>53</v>
      </c>
      <c r="R90" s="399">
        <v>37</v>
      </c>
      <c r="S90" s="398">
        <v>40</v>
      </c>
      <c r="T90" s="401">
        <v>36</v>
      </c>
      <c r="U90" s="403">
        <v>46</v>
      </c>
      <c r="V90" s="398">
        <v>70</v>
      </c>
      <c r="W90" s="404">
        <v>101</v>
      </c>
      <c r="X90" s="403">
        <v>174</v>
      </c>
      <c r="Y90" s="405">
        <v>187</v>
      </c>
      <c r="Z90" s="401">
        <v>246</v>
      </c>
      <c r="AA90" s="534">
        <v>353</v>
      </c>
      <c r="AB90" s="405">
        <v>316</v>
      </c>
      <c r="AC90" s="401">
        <v>346</v>
      </c>
      <c r="AD90" s="399">
        <v>304</v>
      </c>
      <c r="AE90" s="405">
        <v>386</v>
      </c>
      <c r="AF90" s="401">
        <v>399</v>
      </c>
      <c r="AG90" s="399">
        <v>371</v>
      </c>
      <c r="AH90" s="398">
        <v>359</v>
      </c>
      <c r="AI90" s="401">
        <v>346</v>
      </c>
      <c r="AJ90" s="399">
        <v>404</v>
      </c>
      <c r="AK90" s="398">
        <v>363</v>
      </c>
      <c r="AL90" s="406">
        <v>668</v>
      </c>
    </row>
    <row r="91" spans="1:54" ht="14.25" customHeight="1" x14ac:dyDescent="0.15">
      <c r="A91" s="184" t="s">
        <v>225</v>
      </c>
      <c r="B91" s="395" t="s">
        <v>94</v>
      </c>
      <c r="C91" s="407">
        <v>87014</v>
      </c>
      <c r="D91" s="408">
        <v>116632</v>
      </c>
      <c r="E91" s="411">
        <v>134667</v>
      </c>
      <c r="F91" s="409">
        <v>135603</v>
      </c>
      <c r="G91" s="410">
        <v>130310</v>
      </c>
      <c r="H91" s="185">
        <v>111883</v>
      </c>
      <c r="I91" s="409">
        <v>124893</v>
      </c>
      <c r="J91" s="408">
        <v>109050</v>
      </c>
      <c r="K91" s="411">
        <v>93169</v>
      </c>
      <c r="L91" s="409">
        <v>88801</v>
      </c>
      <c r="M91" s="408">
        <v>101168</v>
      </c>
      <c r="N91" s="411">
        <v>92192</v>
      </c>
      <c r="O91" s="409">
        <v>53168</v>
      </c>
      <c r="P91" s="408">
        <v>60192</v>
      </c>
      <c r="Q91" s="412">
        <v>62494</v>
      </c>
      <c r="R91" s="409">
        <v>66200</v>
      </c>
      <c r="S91" s="408">
        <v>60336</v>
      </c>
      <c r="T91" s="411">
        <v>40064</v>
      </c>
      <c r="U91" s="413">
        <v>50915</v>
      </c>
      <c r="V91" s="408">
        <v>54073</v>
      </c>
      <c r="W91" s="414">
        <v>56706</v>
      </c>
      <c r="X91" s="413">
        <v>96209</v>
      </c>
      <c r="Y91" s="415">
        <v>78445</v>
      </c>
      <c r="Z91" s="411">
        <v>83019</v>
      </c>
      <c r="AA91" s="535">
        <v>132332</v>
      </c>
      <c r="AB91" s="415">
        <v>125846</v>
      </c>
      <c r="AC91" s="411">
        <v>124881</v>
      </c>
      <c r="AD91" s="409">
        <v>100564</v>
      </c>
      <c r="AE91" s="415">
        <v>118049</v>
      </c>
      <c r="AF91" s="411">
        <v>110094</v>
      </c>
      <c r="AG91" s="409">
        <v>106260</v>
      </c>
      <c r="AH91" s="408">
        <v>105539</v>
      </c>
      <c r="AI91" s="411">
        <v>97173</v>
      </c>
      <c r="AJ91" s="409">
        <v>103922</v>
      </c>
      <c r="AK91" s="408">
        <v>93406</v>
      </c>
      <c r="AL91" s="416">
        <v>254689</v>
      </c>
    </row>
    <row r="92" spans="1:54" ht="14.25" customHeight="1" x14ac:dyDescent="0.15">
      <c r="A92" s="186" t="s">
        <v>225</v>
      </c>
      <c r="B92" s="417" t="s">
        <v>96</v>
      </c>
      <c r="C92" s="418">
        <v>639</v>
      </c>
      <c r="D92" s="419">
        <v>504</v>
      </c>
      <c r="E92" s="422">
        <v>512</v>
      </c>
      <c r="F92" s="420">
        <v>619</v>
      </c>
      <c r="G92" s="421">
        <v>678</v>
      </c>
      <c r="H92" s="187">
        <v>670</v>
      </c>
      <c r="I92" s="420">
        <v>671</v>
      </c>
      <c r="J92" s="419">
        <v>669</v>
      </c>
      <c r="K92" s="422">
        <v>715</v>
      </c>
      <c r="L92" s="420">
        <v>877</v>
      </c>
      <c r="M92" s="419">
        <v>994</v>
      </c>
      <c r="N92" s="422">
        <v>884</v>
      </c>
      <c r="O92" s="420">
        <v>905</v>
      </c>
      <c r="P92" s="419">
        <v>995</v>
      </c>
      <c r="Q92" s="423">
        <v>1185</v>
      </c>
      <c r="R92" s="420">
        <v>1784</v>
      </c>
      <c r="S92" s="419">
        <v>1501</v>
      </c>
      <c r="T92" s="422">
        <v>1127</v>
      </c>
      <c r="U92" s="424">
        <v>1098</v>
      </c>
      <c r="V92" s="419">
        <v>772</v>
      </c>
      <c r="W92" s="423">
        <v>564</v>
      </c>
      <c r="X92" s="424">
        <v>554</v>
      </c>
      <c r="Y92" s="425">
        <v>420</v>
      </c>
      <c r="Z92" s="422">
        <v>338</v>
      </c>
      <c r="AA92" s="255">
        <v>375</v>
      </c>
      <c r="AB92" s="425">
        <v>399</v>
      </c>
      <c r="AC92" s="422">
        <v>361</v>
      </c>
      <c r="AD92" s="420">
        <v>331</v>
      </c>
      <c r="AE92" s="425">
        <v>306</v>
      </c>
      <c r="AF92" s="422">
        <v>276</v>
      </c>
      <c r="AG92" s="420">
        <v>286</v>
      </c>
      <c r="AH92" s="419">
        <v>294</v>
      </c>
      <c r="AI92" s="422">
        <v>281</v>
      </c>
      <c r="AJ92" s="420">
        <v>257</v>
      </c>
      <c r="AK92" s="419">
        <v>257</v>
      </c>
      <c r="AL92" s="426">
        <v>381</v>
      </c>
    </row>
    <row r="93" spans="1:54" s="41" customFormat="1" ht="14.25" customHeight="1" x14ac:dyDescent="0.15">
      <c r="A93" s="273" t="s">
        <v>47</v>
      </c>
      <c r="B93" s="427" t="s">
        <v>93</v>
      </c>
      <c r="C93" s="428">
        <v>109.235</v>
      </c>
      <c r="D93" s="429">
        <v>167.625</v>
      </c>
      <c r="E93" s="430">
        <v>146.25399999999999</v>
      </c>
      <c r="F93" s="431">
        <v>132.702</v>
      </c>
      <c r="G93" s="432">
        <v>126</v>
      </c>
      <c r="H93" s="188">
        <v>121.803</v>
      </c>
      <c r="I93" s="431">
        <v>138.74700000000001</v>
      </c>
      <c r="J93" s="429">
        <v>135.74299999999999</v>
      </c>
      <c r="K93" s="430">
        <v>147.565</v>
      </c>
      <c r="L93" s="431">
        <v>115.953</v>
      </c>
      <c r="M93" s="429">
        <v>126.715</v>
      </c>
      <c r="N93" s="430">
        <v>158.279</v>
      </c>
      <c r="O93" s="431">
        <v>117.226</v>
      </c>
      <c r="P93" s="429">
        <v>130.667</v>
      </c>
      <c r="Q93" s="404">
        <v>141.85499999999999</v>
      </c>
      <c r="R93" s="431">
        <v>120.202</v>
      </c>
      <c r="S93" s="429">
        <v>119.526</v>
      </c>
      <c r="T93" s="430">
        <v>114.863</v>
      </c>
      <c r="U93" s="433">
        <v>101.34099999999999</v>
      </c>
      <c r="V93" s="429">
        <v>115.298</v>
      </c>
      <c r="W93" s="404">
        <v>108.161</v>
      </c>
      <c r="X93" s="433">
        <v>108.861</v>
      </c>
      <c r="Y93" s="434">
        <v>102.238</v>
      </c>
      <c r="Z93" s="430">
        <v>103.188</v>
      </c>
      <c r="AA93" s="536">
        <v>137</v>
      </c>
      <c r="AB93" s="434">
        <v>116.29300000000001</v>
      </c>
      <c r="AC93" s="430">
        <v>119.77200000000001</v>
      </c>
      <c r="AD93" s="431">
        <v>113.973</v>
      </c>
      <c r="AE93" s="434">
        <v>146.93799999999999</v>
      </c>
      <c r="AF93" s="430">
        <v>125.241</v>
      </c>
      <c r="AG93" s="431">
        <v>125.39700000000001</v>
      </c>
      <c r="AH93" s="429">
        <v>141.52500000000001</v>
      </c>
      <c r="AI93" s="430">
        <v>148.98699999999999</v>
      </c>
      <c r="AJ93" s="431">
        <v>154.358</v>
      </c>
      <c r="AK93" s="429">
        <v>128.35300000000001</v>
      </c>
      <c r="AL93" s="435">
        <v>408.09199999999998</v>
      </c>
      <c r="AO93" s="3"/>
      <c r="AP93" s="782"/>
      <c r="AQ93" s="760"/>
      <c r="AR93" s="815"/>
      <c r="AS93" s="816"/>
      <c r="AT93" s="816"/>
      <c r="AU93" s="816"/>
      <c r="AV93" s="813"/>
      <c r="AW93" s="760"/>
      <c r="AX93" s="760"/>
      <c r="AY93" s="760"/>
      <c r="AZ93" s="760"/>
      <c r="BA93" s="760"/>
      <c r="BB93" s="755"/>
    </row>
    <row r="94" spans="1:54" s="41" customFormat="1" ht="14.25" customHeight="1" x14ac:dyDescent="0.15">
      <c r="A94" s="192" t="s">
        <v>126</v>
      </c>
      <c r="B94" s="436" t="s">
        <v>94</v>
      </c>
      <c r="C94" s="437">
        <v>57225.298999999999</v>
      </c>
      <c r="D94" s="438">
        <v>63145.682999999997</v>
      </c>
      <c r="E94" s="439">
        <v>55734.105000000003</v>
      </c>
      <c r="F94" s="440">
        <v>51212.112000000001</v>
      </c>
      <c r="G94" s="441">
        <v>51837</v>
      </c>
      <c r="H94" s="193">
        <v>41523.654999999999</v>
      </c>
      <c r="I94" s="440">
        <v>43491.281000000003</v>
      </c>
      <c r="J94" s="438">
        <v>36964.455000000002</v>
      </c>
      <c r="K94" s="439">
        <v>37394.955000000002</v>
      </c>
      <c r="L94" s="440">
        <v>32102.34</v>
      </c>
      <c r="M94" s="438">
        <v>40726.472999999998</v>
      </c>
      <c r="N94" s="439">
        <v>42452.841</v>
      </c>
      <c r="O94" s="440">
        <v>28605.476999999999</v>
      </c>
      <c r="P94" s="438">
        <v>31935.811000000002</v>
      </c>
      <c r="Q94" s="414">
        <v>36911.1</v>
      </c>
      <c r="R94" s="440">
        <v>31075.094000000001</v>
      </c>
      <c r="S94" s="438">
        <v>29946.414000000001</v>
      </c>
      <c r="T94" s="439">
        <v>28004.695</v>
      </c>
      <c r="U94" s="442">
        <v>33363.440999999999</v>
      </c>
      <c r="V94" s="438">
        <v>40727.18</v>
      </c>
      <c r="W94" s="414">
        <v>34757.455000000002</v>
      </c>
      <c r="X94" s="442">
        <v>37165.565000000002</v>
      </c>
      <c r="Y94" s="443">
        <v>33231.284</v>
      </c>
      <c r="Z94" s="439">
        <v>32613.607</v>
      </c>
      <c r="AA94" s="537">
        <v>40059.826000000001</v>
      </c>
      <c r="AB94" s="443">
        <v>40086.241000000002</v>
      </c>
      <c r="AC94" s="439">
        <v>41897.173000000003</v>
      </c>
      <c r="AD94" s="440">
        <v>47964.898000000001</v>
      </c>
      <c r="AE94" s="443">
        <v>55095.167000000001</v>
      </c>
      <c r="AF94" s="439">
        <v>62487.23</v>
      </c>
      <c r="AG94" s="440">
        <v>56843.826000000001</v>
      </c>
      <c r="AH94" s="438">
        <v>41732.701000000001</v>
      </c>
      <c r="AI94" s="439">
        <v>33817.495000000003</v>
      </c>
      <c r="AJ94" s="440">
        <v>36305.284</v>
      </c>
      <c r="AK94" s="438">
        <v>44393.161999999997</v>
      </c>
      <c r="AL94" s="444">
        <v>157093.70000000001</v>
      </c>
      <c r="AO94" s="3"/>
      <c r="AP94" s="782"/>
      <c r="AQ94" s="760"/>
      <c r="AR94" s="815"/>
      <c r="AS94" s="816"/>
      <c r="AT94" s="816"/>
      <c r="AU94" s="816"/>
      <c r="AV94" s="813"/>
      <c r="AW94" s="760"/>
      <c r="AX94" s="760"/>
      <c r="AY94" s="760"/>
      <c r="AZ94" s="760"/>
      <c r="BA94" s="760"/>
      <c r="BB94" s="755"/>
    </row>
    <row r="95" spans="1:54" s="41" customFormat="1" ht="14.25" customHeight="1" x14ac:dyDescent="0.15">
      <c r="A95" s="197" t="s">
        <v>126</v>
      </c>
      <c r="B95" s="417" t="s">
        <v>96</v>
      </c>
      <c r="C95" s="418">
        <v>524</v>
      </c>
      <c r="D95" s="419">
        <v>377</v>
      </c>
      <c r="E95" s="422">
        <v>381</v>
      </c>
      <c r="F95" s="420">
        <v>386</v>
      </c>
      <c r="G95" s="421">
        <v>411</v>
      </c>
      <c r="H95" s="187">
        <v>341</v>
      </c>
      <c r="I95" s="420">
        <v>313</v>
      </c>
      <c r="J95" s="419">
        <v>272</v>
      </c>
      <c r="K95" s="422">
        <v>253</v>
      </c>
      <c r="L95" s="420">
        <v>277</v>
      </c>
      <c r="M95" s="419">
        <v>321</v>
      </c>
      <c r="N95" s="422">
        <v>268</v>
      </c>
      <c r="O95" s="420">
        <v>244</v>
      </c>
      <c r="P95" s="419">
        <v>214</v>
      </c>
      <c r="Q95" s="423">
        <v>260</v>
      </c>
      <c r="R95" s="420">
        <v>259</v>
      </c>
      <c r="S95" s="419">
        <v>251</v>
      </c>
      <c r="T95" s="422">
        <v>244</v>
      </c>
      <c r="U95" s="424">
        <v>329</v>
      </c>
      <c r="V95" s="419">
        <v>353</v>
      </c>
      <c r="W95" s="423">
        <v>321</v>
      </c>
      <c r="X95" s="424">
        <v>341</v>
      </c>
      <c r="Y95" s="425">
        <v>325</v>
      </c>
      <c r="Z95" s="422">
        <v>316</v>
      </c>
      <c r="AA95" s="255">
        <v>292</v>
      </c>
      <c r="AB95" s="425">
        <v>345</v>
      </c>
      <c r="AC95" s="422">
        <v>350</v>
      </c>
      <c r="AD95" s="420">
        <v>421</v>
      </c>
      <c r="AE95" s="425">
        <v>375</v>
      </c>
      <c r="AF95" s="422">
        <v>499</v>
      </c>
      <c r="AG95" s="420">
        <v>453</v>
      </c>
      <c r="AH95" s="419">
        <v>295</v>
      </c>
      <c r="AI95" s="422">
        <v>227</v>
      </c>
      <c r="AJ95" s="420">
        <v>235</v>
      </c>
      <c r="AK95" s="419">
        <v>346</v>
      </c>
      <c r="AL95" s="426">
        <v>385</v>
      </c>
      <c r="AO95" s="3"/>
      <c r="AP95" s="782"/>
      <c r="AQ95" s="760"/>
      <c r="AR95" s="815"/>
      <c r="AS95" s="816"/>
      <c r="AT95" s="816"/>
      <c r="AU95" s="816"/>
      <c r="AV95" s="813"/>
      <c r="AW95" s="760"/>
      <c r="AX95" s="760"/>
      <c r="AY95" s="760"/>
      <c r="AZ95" s="760"/>
      <c r="BA95" s="760"/>
      <c r="BB95" s="755"/>
    </row>
    <row r="96" spans="1:54" s="41" customFormat="1" ht="14.25" customHeight="1" x14ac:dyDescent="0.15">
      <c r="A96" s="273" t="s">
        <v>49</v>
      </c>
      <c r="B96" s="427" t="s">
        <v>93</v>
      </c>
      <c r="C96" s="428">
        <v>7.5880000000000001</v>
      </c>
      <c r="D96" s="429">
        <v>1.4079999999999999</v>
      </c>
      <c r="E96" s="430">
        <v>1.34</v>
      </c>
      <c r="F96" s="431">
        <v>1.6339999999999999</v>
      </c>
      <c r="G96" s="432">
        <v>1</v>
      </c>
      <c r="H96" s="188">
        <v>1.61</v>
      </c>
      <c r="I96" s="431">
        <v>3.5720000000000001</v>
      </c>
      <c r="J96" s="429">
        <v>3.0979999999999999</v>
      </c>
      <c r="K96" s="430">
        <v>3.3460000000000001</v>
      </c>
      <c r="L96" s="431">
        <v>5.0679999999999996</v>
      </c>
      <c r="M96" s="429">
        <v>8.7010000000000005</v>
      </c>
      <c r="N96" s="430">
        <v>6.4050000000000002</v>
      </c>
      <c r="O96" s="431">
        <v>1.4970000000000001</v>
      </c>
      <c r="P96" s="429">
        <v>0.46</v>
      </c>
      <c r="Q96" s="404">
        <v>0.52700000000000002</v>
      </c>
      <c r="R96" s="431">
        <v>0.45600000000000002</v>
      </c>
      <c r="S96" s="429">
        <v>0.47699999999999998</v>
      </c>
      <c r="T96" s="430">
        <v>0.43099999999999999</v>
      </c>
      <c r="U96" s="433">
        <v>0.47099999999999997</v>
      </c>
      <c r="V96" s="429">
        <v>0.53</v>
      </c>
      <c r="W96" s="404">
        <v>0.621</v>
      </c>
      <c r="X96" s="433">
        <v>0.57599999999999996</v>
      </c>
      <c r="Y96" s="434">
        <v>0.34599999999999997</v>
      </c>
      <c r="Z96" s="430">
        <v>0.39900000000000002</v>
      </c>
      <c r="AA96" s="536">
        <v>0.63500000000000001</v>
      </c>
      <c r="AB96" s="434">
        <v>1.0249999999999999</v>
      </c>
      <c r="AC96" s="430">
        <v>2.5350000000000001</v>
      </c>
      <c r="AD96" s="431">
        <v>3.6659999999999999</v>
      </c>
      <c r="AE96" s="434">
        <v>5.0579999999999998</v>
      </c>
      <c r="AF96" s="430">
        <v>5.0620000000000003</v>
      </c>
      <c r="AG96" s="431">
        <v>3.4220000000000002</v>
      </c>
      <c r="AH96" s="429">
        <v>2.9540000000000002</v>
      </c>
      <c r="AI96" s="430">
        <v>1.8420000000000001</v>
      </c>
      <c r="AJ96" s="431">
        <v>1.681</v>
      </c>
      <c r="AK96" s="429">
        <v>1.1819999999999999</v>
      </c>
      <c r="AL96" s="435">
        <v>9.3870000000000005</v>
      </c>
      <c r="AO96" s="3"/>
      <c r="AP96" s="782"/>
      <c r="AQ96" s="760"/>
      <c r="AR96" s="815"/>
      <c r="AS96" s="816"/>
      <c r="AT96" s="816"/>
      <c r="AU96" s="816"/>
      <c r="AV96" s="813"/>
      <c r="AW96" s="760"/>
      <c r="AX96" s="760"/>
      <c r="AY96" s="760"/>
      <c r="AZ96" s="760"/>
      <c r="BA96" s="760"/>
      <c r="BB96" s="755"/>
    </row>
    <row r="97" spans="1:54" s="41" customFormat="1" ht="14.25" customHeight="1" x14ac:dyDescent="0.15">
      <c r="A97" s="192" t="s">
        <v>127</v>
      </c>
      <c r="B97" s="436" t="s">
        <v>94</v>
      </c>
      <c r="C97" s="437">
        <v>8558.0669999999991</v>
      </c>
      <c r="D97" s="438">
        <v>1199.5239999999999</v>
      </c>
      <c r="E97" s="439">
        <v>1213.566</v>
      </c>
      <c r="F97" s="440">
        <v>1317.32</v>
      </c>
      <c r="G97" s="441">
        <v>1165</v>
      </c>
      <c r="H97" s="193">
        <v>1315.742</v>
      </c>
      <c r="I97" s="440">
        <v>2933.1320000000001</v>
      </c>
      <c r="J97" s="438">
        <v>2514.2530000000002</v>
      </c>
      <c r="K97" s="439">
        <v>2591.7919999999999</v>
      </c>
      <c r="L97" s="440">
        <v>3955.3150000000001</v>
      </c>
      <c r="M97" s="438">
        <v>5746.4620000000004</v>
      </c>
      <c r="N97" s="439">
        <v>3894.7710000000002</v>
      </c>
      <c r="O97" s="440">
        <v>1193.1279999999999</v>
      </c>
      <c r="P97" s="438">
        <v>308.67399999999998</v>
      </c>
      <c r="Q97" s="414">
        <v>359.07900000000001</v>
      </c>
      <c r="R97" s="440">
        <v>306.38600000000002</v>
      </c>
      <c r="S97" s="438">
        <v>332.78100000000001</v>
      </c>
      <c r="T97" s="439">
        <v>306.505</v>
      </c>
      <c r="U97" s="442">
        <v>326.48500000000001</v>
      </c>
      <c r="V97" s="438">
        <v>362.70800000000003</v>
      </c>
      <c r="W97" s="414">
        <v>429.25799999999998</v>
      </c>
      <c r="X97" s="442">
        <v>491.38799999999998</v>
      </c>
      <c r="Y97" s="443">
        <v>331.33600000000001</v>
      </c>
      <c r="Z97" s="439">
        <v>378.26</v>
      </c>
      <c r="AA97" s="537">
        <v>629.34</v>
      </c>
      <c r="AB97" s="443">
        <v>949.07399999999996</v>
      </c>
      <c r="AC97" s="439">
        <v>2128.8870000000002</v>
      </c>
      <c r="AD97" s="440">
        <v>2737.8870000000002</v>
      </c>
      <c r="AE97" s="443">
        <v>3792.5120000000002</v>
      </c>
      <c r="AF97" s="439">
        <v>3891.8380000000002</v>
      </c>
      <c r="AG97" s="440">
        <v>2765.3</v>
      </c>
      <c r="AH97" s="438">
        <v>2383.4960000000001</v>
      </c>
      <c r="AI97" s="439">
        <v>1566.9949999999999</v>
      </c>
      <c r="AJ97" s="440">
        <v>1397.877</v>
      </c>
      <c r="AK97" s="438">
        <v>1154.7149999999999</v>
      </c>
      <c r="AL97" s="444">
        <v>8931.2090000000007</v>
      </c>
      <c r="AO97" s="3"/>
      <c r="AP97" s="782"/>
      <c r="AQ97" s="760"/>
      <c r="AR97" s="815"/>
      <c r="AS97" s="816"/>
      <c r="AT97" s="816"/>
      <c r="AU97" s="816"/>
      <c r="AV97" s="813"/>
      <c r="AW97" s="760"/>
      <c r="AX97" s="760"/>
      <c r="AY97" s="760"/>
      <c r="AZ97" s="760"/>
      <c r="BA97" s="760"/>
      <c r="BB97" s="755"/>
    </row>
    <row r="98" spans="1:54" s="41" customFormat="1" ht="14.25" customHeight="1" x14ac:dyDescent="0.15">
      <c r="A98" s="197" t="s">
        <v>127</v>
      </c>
      <c r="B98" s="417" t="s">
        <v>96</v>
      </c>
      <c r="C98" s="418">
        <v>1128</v>
      </c>
      <c r="D98" s="419">
        <v>852</v>
      </c>
      <c r="E98" s="422">
        <v>906</v>
      </c>
      <c r="F98" s="420">
        <v>806</v>
      </c>
      <c r="G98" s="421">
        <v>828</v>
      </c>
      <c r="H98" s="187">
        <v>817</v>
      </c>
      <c r="I98" s="420">
        <v>821</v>
      </c>
      <c r="J98" s="419">
        <v>812</v>
      </c>
      <c r="K98" s="422">
        <v>775</v>
      </c>
      <c r="L98" s="420">
        <v>780</v>
      </c>
      <c r="M98" s="419">
        <v>660</v>
      </c>
      <c r="N98" s="419">
        <v>608</v>
      </c>
      <c r="O98" s="420">
        <v>797</v>
      </c>
      <c r="P98" s="419">
        <v>671</v>
      </c>
      <c r="Q98" s="423">
        <v>681</v>
      </c>
      <c r="R98" s="420">
        <v>672</v>
      </c>
      <c r="S98" s="419">
        <v>698</v>
      </c>
      <c r="T98" s="422">
        <v>711</v>
      </c>
      <c r="U98" s="424">
        <v>693</v>
      </c>
      <c r="V98" s="419">
        <v>684</v>
      </c>
      <c r="W98" s="423">
        <v>691</v>
      </c>
      <c r="X98" s="424">
        <v>853</v>
      </c>
      <c r="Y98" s="425">
        <v>958</v>
      </c>
      <c r="Z98" s="422">
        <v>948</v>
      </c>
      <c r="AA98" s="255">
        <v>991</v>
      </c>
      <c r="AB98" s="425">
        <v>926</v>
      </c>
      <c r="AC98" s="422">
        <v>840</v>
      </c>
      <c r="AD98" s="420">
        <v>747</v>
      </c>
      <c r="AE98" s="425">
        <v>750</v>
      </c>
      <c r="AF98" s="422">
        <v>769</v>
      </c>
      <c r="AG98" s="420">
        <v>808</v>
      </c>
      <c r="AH98" s="419">
        <v>807</v>
      </c>
      <c r="AI98" s="422">
        <v>851</v>
      </c>
      <c r="AJ98" s="420">
        <v>832</v>
      </c>
      <c r="AK98" s="419">
        <v>977</v>
      </c>
      <c r="AL98" s="426">
        <v>951</v>
      </c>
      <c r="AO98" s="3"/>
      <c r="AP98" s="782"/>
      <c r="AQ98" s="760"/>
      <c r="AR98" s="815"/>
      <c r="AS98" s="816"/>
      <c r="AT98" s="816"/>
      <c r="AU98" s="816"/>
      <c r="AV98" s="813"/>
      <c r="AW98" s="760"/>
      <c r="AX98" s="760"/>
      <c r="AY98" s="760"/>
      <c r="AZ98" s="760"/>
      <c r="BA98" s="760"/>
      <c r="BB98" s="755"/>
    </row>
    <row r="99" spans="1:54" s="41" customFormat="1" ht="14.25" customHeight="1" x14ac:dyDescent="0.15">
      <c r="A99" s="273" t="s">
        <v>51</v>
      </c>
      <c r="B99" s="427" t="s">
        <v>245</v>
      </c>
      <c r="C99" s="428">
        <v>1.585</v>
      </c>
      <c r="D99" s="429">
        <v>1.5429999999999999</v>
      </c>
      <c r="E99" s="430">
        <v>1.1870000000000001</v>
      </c>
      <c r="F99" s="431">
        <v>0.56299999999999994</v>
      </c>
      <c r="G99" s="432">
        <v>1</v>
      </c>
      <c r="H99" s="188">
        <v>0.28799999999999998</v>
      </c>
      <c r="I99" s="431">
        <v>0.41199999999999998</v>
      </c>
      <c r="J99" s="429">
        <v>0.186</v>
      </c>
      <c r="K99" s="430">
        <v>0.23799999999999999</v>
      </c>
      <c r="L99" s="431">
        <v>0.14399999999999999</v>
      </c>
      <c r="M99" s="429">
        <v>0.13700000000000001</v>
      </c>
      <c r="N99" s="430">
        <v>0.11600000000000001</v>
      </c>
      <c r="O99" s="431">
        <v>5.5E-2</v>
      </c>
      <c r="P99" s="429">
        <v>7.0999999999999994E-2</v>
      </c>
      <c r="Q99" s="404">
        <v>7.3999999999999996E-2</v>
      </c>
      <c r="R99" s="431">
        <v>9.5000000000000001E-2</v>
      </c>
      <c r="S99" s="429">
        <v>9.9000000000000005E-2</v>
      </c>
      <c r="T99" s="430">
        <v>0.10299999999999999</v>
      </c>
      <c r="U99" s="433">
        <v>0.109</v>
      </c>
      <c r="V99" s="429">
        <v>9.8000000000000004E-2</v>
      </c>
      <c r="W99" s="404">
        <v>8.7999999999999995E-2</v>
      </c>
      <c r="X99" s="433">
        <v>8.1000000000000003E-2</v>
      </c>
      <c r="Y99" s="434">
        <v>8.6999999999999994E-2</v>
      </c>
      <c r="Z99" s="430">
        <v>8.3000000000000004E-2</v>
      </c>
      <c r="AA99" s="536">
        <v>7.8E-2</v>
      </c>
      <c r="AB99" s="434">
        <v>7.2999999999999995E-2</v>
      </c>
      <c r="AC99" s="430">
        <v>8.5000000000000006E-2</v>
      </c>
      <c r="AD99" s="431">
        <v>6.3E-2</v>
      </c>
      <c r="AE99" s="434">
        <v>0.115</v>
      </c>
      <c r="AF99" s="430">
        <v>0.314</v>
      </c>
      <c r="AG99" s="431">
        <v>0.255</v>
      </c>
      <c r="AH99" s="429">
        <v>0.221</v>
      </c>
      <c r="AI99" s="430">
        <v>0.32100000000000001</v>
      </c>
      <c r="AJ99" s="431">
        <v>0.186</v>
      </c>
      <c r="AK99" s="429">
        <v>0.39200000000000002</v>
      </c>
      <c r="AL99" s="435">
        <v>11.138</v>
      </c>
      <c r="AO99" s="3"/>
      <c r="AP99" s="782"/>
      <c r="AQ99" s="760"/>
      <c r="AR99" s="815"/>
      <c r="AS99" s="816"/>
      <c r="AT99" s="816"/>
      <c r="AU99" s="816"/>
      <c r="AV99" s="813"/>
      <c r="AW99" s="760"/>
      <c r="AX99" s="760"/>
      <c r="AY99" s="760"/>
      <c r="AZ99" s="760"/>
      <c r="BA99" s="760"/>
      <c r="BB99" s="755"/>
    </row>
    <row r="100" spans="1:54" s="41" customFormat="1" ht="14.25" customHeight="1" x14ac:dyDescent="0.15">
      <c r="A100" s="192" t="s">
        <v>128</v>
      </c>
      <c r="B100" s="436" t="s">
        <v>94</v>
      </c>
      <c r="C100" s="437">
        <v>8607.75</v>
      </c>
      <c r="D100" s="438">
        <v>2712.3119999999999</v>
      </c>
      <c r="E100" s="439">
        <v>1786.4280000000001</v>
      </c>
      <c r="F100" s="440">
        <v>1040.4069999999999</v>
      </c>
      <c r="G100" s="441">
        <v>1193</v>
      </c>
      <c r="H100" s="193">
        <v>543.91999999999996</v>
      </c>
      <c r="I100" s="440">
        <v>979.86199999999997</v>
      </c>
      <c r="J100" s="438">
        <v>716.51499999999999</v>
      </c>
      <c r="K100" s="439">
        <v>840.71799999999996</v>
      </c>
      <c r="L100" s="194">
        <v>1082.0519999999999</v>
      </c>
      <c r="M100" s="195">
        <v>1160.913</v>
      </c>
      <c r="N100" s="196">
        <v>1089.2449999999999</v>
      </c>
      <c r="O100" s="440">
        <v>996.51300000000003</v>
      </c>
      <c r="P100" s="438">
        <v>1532.69</v>
      </c>
      <c r="Q100" s="414">
        <v>1624.922</v>
      </c>
      <c r="R100" s="440">
        <v>1044.3599999999999</v>
      </c>
      <c r="S100" s="438">
        <v>711.44</v>
      </c>
      <c r="T100" s="439">
        <v>610.30799999999999</v>
      </c>
      <c r="U100" s="442">
        <v>501.37799999999999</v>
      </c>
      <c r="V100" s="438">
        <v>488.00799999999998</v>
      </c>
      <c r="W100" s="414">
        <v>473.55900000000003</v>
      </c>
      <c r="X100" s="442">
        <v>1004.94</v>
      </c>
      <c r="Y100" s="443">
        <v>1241.4159999999999</v>
      </c>
      <c r="Z100" s="439">
        <v>1252.239</v>
      </c>
      <c r="AA100" s="537">
        <v>1400.7560000000001</v>
      </c>
      <c r="AB100" s="443">
        <v>1891.08</v>
      </c>
      <c r="AC100" s="439">
        <v>2086.5610000000001</v>
      </c>
      <c r="AD100" s="440">
        <v>1661.039</v>
      </c>
      <c r="AE100" s="443">
        <v>1972.6189999999999</v>
      </c>
      <c r="AF100" s="439">
        <v>2174.2559999999999</v>
      </c>
      <c r="AG100" s="440">
        <v>1129.1410000000001</v>
      </c>
      <c r="AH100" s="438">
        <v>884.952</v>
      </c>
      <c r="AI100" s="439">
        <v>1212.624</v>
      </c>
      <c r="AJ100" s="440">
        <v>1570.104</v>
      </c>
      <c r="AK100" s="438">
        <v>2375.9459999999999</v>
      </c>
      <c r="AL100" s="444">
        <v>88205.384999999995</v>
      </c>
      <c r="AO100" s="3"/>
      <c r="AP100" s="782"/>
      <c r="AQ100" s="760"/>
      <c r="AR100" s="815"/>
      <c r="AS100" s="816"/>
      <c r="AT100" s="816"/>
      <c r="AU100" s="816"/>
      <c r="AV100" s="813"/>
      <c r="AW100" s="760"/>
      <c r="AX100" s="760"/>
      <c r="AY100" s="760"/>
      <c r="AZ100" s="760"/>
      <c r="BA100" s="760"/>
      <c r="BB100" s="755"/>
    </row>
    <row r="101" spans="1:54" s="41" customFormat="1" ht="14.25" customHeight="1" x14ac:dyDescent="0.15">
      <c r="A101" s="197" t="s">
        <v>128</v>
      </c>
      <c r="B101" s="417" t="s">
        <v>96</v>
      </c>
      <c r="C101" s="418">
        <v>5431</v>
      </c>
      <c r="D101" s="419">
        <v>1758</v>
      </c>
      <c r="E101" s="422">
        <v>1505</v>
      </c>
      <c r="F101" s="420">
        <v>1848</v>
      </c>
      <c r="G101" s="421">
        <v>1742</v>
      </c>
      <c r="H101" s="187">
        <v>1889</v>
      </c>
      <c r="I101" s="420">
        <v>2378</v>
      </c>
      <c r="J101" s="419">
        <v>3852</v>
      </c>
      <c r="K101" s="422">
        <v>3532</v>
      </c>
      <c r="L101" s="420">
        <v>7514</v>
      </c>
      <c r="M101" s="419">
        <v>8474</v>
      </c>
      <c r="N101" s="422">
        <v>9390</v>
      </c>
      <c r="O101" s="420">
        <v>18118</v>
      </c>
      <c r="P101" s="419">
        <v>21587</v>
      </c>
      <c r="Q101" s="423">
        <v>21958</v>
      </c>
      <c r="R101" s="420">
        <v>10993</v>
      </c>
      <c r="S101" s="419">
        <v>7186</v>
      </c>
      <c r="T101" s="422">
        <v>5925</v>
      </c>
      <c r="U101" s="424">
        <v>4600</v>
      </c>
      <c r="V101" s="419">
        <v>4980</v>
      </c>
      <c r="W101" s="423">
        <v>5381</v>
      </c>
      <c r="X101" s="424">
        <v>12407</v>
      </c>
      <c r="Y101" s="425">
        <v>14269</v>
      </c>
      <c r="Z101" s="422">
        <v>15087</v>
      </c>
      <c r="AA101" s="255">
        <v>17958</v>
      </c>
      <c r="AB101" s="425">
        <v>25905</v>
      </c>
      <c r="AC101" s="422">
        <v>24548</v>
      </c>
      <c r="AD101" s="420">
        <v>26366</v>
      </c>
      <c r="AE101" s="425">
        <v>17153</v>
      </c>
      <c r="AF101" s="422">
        <v>6924</v>
      </c>
      <c r="AG101" s="420">
        <v>4428</v>
      </c>
      <c r="AH101" s="419">
        <v>4004</v>
      </c>
      <c r="AI101" s="422">
        <v>3778</v>
      </c>
      <c r="AJ101" s="420">
        <v>8441</v>
      </c>
      <c r="AK101" s="419">
        <v>6061</v>
      </c>
      <c r="AL101" s="426">
        <v>7919</v>
      </c>
      <c r="AO101" s="3"/>
      <c r="AP101" s="782"/>
      <c r="AQ101" s="760"/>
      <c r="AR101" s="815"/>
      <c r="AS101" s="816"/>
      <c r="AT101" s="816"/>
      <c r="AU101" s="816"/>
      <c r="AV101" s="813"/>
      <c r="AW101" s="760"/>
      <c r="AX101" s="760"/>
      <c r="AY101" s="760"/>
      <c r="AZ101" s="760"/>
      <c r="BA101" s="760"/>
      <c r="BB101" s="755"/>
    </row>
    <row r="102" spans="1:54" s="41" customFormat="1" ht="14.25" customHeight="1" x14ac:dyDescent="0.15">
      <c r="A102" s="200" t="s">
        <v>53</v>
      </c>
      <c r="B102" s="427" t="s">
        <v>93</v>
      </c>
      <c r="C102" s="428">
        <v>57</v>
      </c>
      <c r="D102" s="429">
        <v>38</v>
      </c>
      <c r="E102" s="430">
        <v>39</v>
      </c>
      <c r="F102" s="431">
        <v>38</v>
      </c>
      <c r="G102" s="432">
        <v>40</v>
      </c>
      <c r="H102" s="188">
        <v>40</v>
      </c>
      <c r="I102" s="431">
        <v>53</v>
      </c>
      <c r="J102" s="429">
        <v>47</v>
      </c>
      <c r="K102" s="430">
        <v>46</v>
      </c>
      <c r="L102" s="431">
        <v>41</v>
      </c>
      <c r="M102" s="429">
        <v>42</v>
      </c>
      <c r="N102" s="430">
        <v>46</v>
      </c>
      <c r="O102" s="431">
        <v>32</v>
      </c>
      <c r="P102" s="429">
        <v>38</v>
      </c>
      <c r="Q102" s="404">
        <v>45</v>
      </c>
      <c r="R102" s="431">
        <v>37</v>
      </c>
      <c r="S102" s="429">
        <v>37</v>
      </c>
      <c r="T102" s="430">
        <v>37</v>
      </c>
      <c r="U102" s="433">
        <v>32</v>
      </c>
      <c r="V102" s="429">
        <v>32</v>
      </c>
      <c r="W102" s="404">
        <v>37</v>
      </c>
      <c r="X102" s="433">
        <v>29</v>
      </c>
      <c r="Y102" s="434">
        <v>25</v>
      </c>
      <c r="Z102" s="430">
        <v>28</v>
      </c>
      <c r="AA102" s="536">
        <v>32</v>
      </c>
      <c r="AB102" s="434">
        <v>27</v>
      </c>
      <c r="AC102" s="430">
        <v>31</v>
      </c>
      <c r="AD102" s="431">
        <v>29</v>
      </c>
      <c r="AE102" s="434">
        <v>35</v>
      </c>
      <c r="AF102" s="430">
        <v>35</v>
      </c>
      <c r="AG102" s="431">
        <v>32</v>
      </c>
      <c r="AH102" s="429">
        <v>34</v>
      </c>
      <c r="AI102" s="430">
        <v>33</v>
      </c>
      <c r="AJ102" s="431">
        <v>36</v>
      </c>
      <c r="AK102" s="429">
        <v>30</v>
      </c>
      <c r="AL102" s="435">
        <v>109</v>
      </c>
      <c r="AO102" s="6"/>
      <c r="AP102" s="782"/>
      <c r="AQ102" s="760"/>
      <c r="AR102" s="815"/>
      <c r="AS102" s="816"/>
      <c r="AT102" s="816"/>
      <c r="AU102" s="816"/>
      <c r="AV102" s="813"/>
      <c r="AW102" s="760"/>
      <c r="AX102" s="760"/>
      <c r="AY102" s="760"/>
      <c r="AZ102" s="760"/>
      <c r="BA102" s="760"/>
      <c r="BB102" s="755"/>
    </row>
    <row r="103" spans="1:54" s="41" customFormat="1" ht="14.25" customHeight="1" x14ac:dyDescent="0.15">
      <c r="A103" s="192" t="s">
        <v>129</v>
      </c>
      <c r="B103" s="436" t="s">
        <v>94</v>
      </c>
      <c r="C103" s="437">
        <v>82741</v>
      </c>
      <c r="D103" s="438">
        <v>19140</v>
      </c>
      <c r="E103" s="439">
        <v>20079</v>
      </c>
      <c r="F103" s="440">
        <v>18274</v>
      </c>
      <c r="G103" s="441">
        <v>16373</v>
      </c>
      <c r="H103" s="193">
        <v>18226</v>
      </c>
      <c r="I103" s="440">
        <v>24488</v>
      </c>
      <c r="J103" s="438">
        <v>15940</v>
      </c>
      <c r="K103" s="439">
        <v>14873</v>
      </c>
      <c r="L103" s="440">
        <v>14144</v>
      </c>
      <c r="M103" s="438">
        <v>15233</v>
      </c>
      <c r="N103" s="439">
        <v>17380</v>
      </c>
      <c r="O103" s="440">
        <v>13857</v>
      </c>
      <c r="P103" s="438">
        <v>15944</v>
      </c>
      <c r="Q103" s="414">
        <v>17450</v>
      </c>
      <c r="R103" s="440">
        <v>13491</v>
      </c>
      <c r="S103" s="438">
        <v>13544</v>
      </c>
      <c r="T103" s="439">
        <v>13159</v>
      </c>
      <c r="U103" s="442">
        <v>12457</v>
      </c>
      <c r="V103" s="438">
        <v>14749</v>
      </c>
      <c r="W103" s="414">
        <v>18462</v>
      </c>
      <c r="X103" s="442">
        <v>15950</v>
      </c>
      <c r="Y103" s="443">
        <v>18829</v>
      </c>
      <c r="Z103" s="439">
        <v>16791</v>
      </c>
      <c r="AA103" s="537">
        <v>18584</v>
      </c>
      <c r="AB103" s="443">
        <v>16422</v>
      </c>
      <c r="AC103" s="439">
        <v>18073</v>
      </c>
      <c r="AD103" s="440">
        <v>15652</v>
      </c>
      <c r="AE103" s="443">
        <v>18002</v>
      </c>
      <c r="AF103" s="439">
        <v>18415</v>
      </c>
      <c r="AG103" s="440">
        <v>16592</v>
      </c>
      <c r="AH103" s="438">
        <v>16323</v>
      </c>
      <c r="AI103" s="439">
        <v>15987</v>
      </c>
      <c r="AJ103" s="440">
        <v>18163</v>
      </c>
      <c r="AK103" s="438">
        <v>22203</v>
      </c>
      <c r="AL103" s="444">
        <v>213278</v>
      </c>
      <c r="AO103" s="6"/>
      <c r="AP103" s="782"/>
      <c r="AQ103" s="760"/>
      <c r="AR103" s="815"/>
      <c r="AS103" s="816"/>
      <c r="AT103" s="816"/>
      <c r="AU103" s="816"/>
      <c r="AV103" s="813"/>
      <c r="AW103" s="760"/>
      <c r="AX103" s="760"/>
      <c r="AY103" s="760"/>
      <c r="AZ103" s="760"/>
      <c r="BA103" s="760"/>
      <c r="BB103" s="755"/>
    </row>
    <row r="104" spans="1:54" s="41" customFormat="1" ht="14.25" customHeight="1" x14ac:dyDescent="0.15">
      <c r="A104" s="197" t="s">
        <v>129</v>
      </c>
      <c r="B104" s="417" t="s">
        <v>96</v>
      </c>
      <c r="C104" s="418">
        <v>1450</v>
      </c>
      <c r="D104" s="419">
        <v>508</v>
      </c>
      <c r="E104" s="422">
        <v>521</v>
      </c>
      <c r="F104" s="420">
        <v>483</v>
      </c>
      <c r="G104" s="421">
        <v>409</v>
      </c>
      <c r="H104" s="187">
        <v>460</v>
      </c>
      <c r="I104" s="420">
        <v>463</v>
      </c>
      <c r="J104" s="419">
        <v>342</v>
      </c>
      <c r="K104" s="422">
        <v>325</v>
      </c>
      <c r="L104" s="420">
        <v>345</v>
      </c>
      <c r="M104" s="419">
        <v>362</v>
      </c>
      <c r="N104" s="422">
        <v>381</v>
      </c>
      <c r="O104" s="420">
        <v>427</v>
      </c>
      <c r="P104" s="419">
        <v>424</v>
      </c>
      <c r="Q104" s="423">
        <v>390</v>
      </c>
      <c r="R104" s="420">
        <v>365</v>
      </c>
      <c r="S104" s="419">
        <v>363</v>
      </c>
      <c r="T104" s="422">
        <v>353</v>
      </c>
      <c r="U104" s="424">
        <v>391</v>
      </c>
      <c r="V104" s="419">
        <v>466</v>
      </c>
      <c r="W104" s="423">
        <v>497</v>
      </c>
      <c r="X104" s="424">
        <v>554</v>
      </c>
      <c r="Y104" s="425">
        <v>751</v>
      </c>
      <c r="Z104" s="422">
        <v>597</v>
      </c>
      <c r="AA104" s="255">
        <v>579</v>
      </c>
      <c r="AB104" s="425">
        <v>608</v>
      </c>
      <c r="AC104" s="422">
        <v>585</v>
      </c>
      <c r="AD104" s="420">
        <v>535</v>
      </c>
      <c r="AE104" s="425">
        <v>515</v>
      </c>
      <c r="AF104" s="422">
        <v>521</v>
      </c>
      <c r="AG104" s="420">
        <v>515</v>
      </c>
      <c r="AH104" s="419">
        <v>484</v>
      </c>
      <c r="AI104" s="422">
        <v>483</v>
      </c>
      <c r="AJ104" s="420">
        <v>507</v>
      </c>
      <c r="AK104" s="419">
        <v>740</v>
      </c>
      <c r="AL104" s="426">
        <v>1958</v>
      </c>
      <c r="AO104" s="6"/>
      <c r="AP104" s="782"/>
      <c r="AQ104" s="760"/>
      <c r="AR104" s="815"/>
      <c r="AS104" s="816"/>
      <c r="AT104" s="816"/>
      <c r="AU104" s="816"/>
      <c r="AV104" s="813"/>
      <c r="AW104" s="760"/>
      <c r="AX104" s="760"/>
      <c r="AY104" s="760"/>
      <c r="AZ104" s="760"/>
      <c r="BA104" s="760"/>
      <c r="BB104" s="755"/>
    </row>
    <row r="105" spans="1:54" s="41" customFormat="1" ht="14.25" customHeight="1" x14ac:dyDescent="0.15">
      <c r="A105" s="200" t="s">
        <v>54</v>
      </c>
      <c r="B105" s="427" t="s">
        <v>93</v>
      </c>
      <c r="C105" s="428">
        <v>82</v>
      </c>
      <c r="D105" s="429">
        <v>89</v>
      </c>
      <c r="E105" s="430">
        <v>91</v>
      </c>
      <c r="F105" s="431">
        <v>83</v>
      </c>
      <c r="G105" s="432">
        <v>79</v>
      </c>
      <c r="H105" s="188">
        <v>61</v>
      </c>
      <c r="I105" s="431">
        <v>66</v>
      </c>
      <c r="J105" s="429">
        <v>56</v>
      </c>
      <c r="K105" s="430">
        <v>47</v>
      </c>
      <c r="L105" s="431">
        <v>31</v>
      </c>
      <c r="M105" s="429">
        <v>28</v>
      </c>
      <c r="N105" s="430">
        <v>28</v>
      </c>
      <c r="O105" s="431">
        <v>19</v>
      </c>
      <c r="P105" s="429">
        <v>26</v>
      </c>
      <c r="Q105" s="404">
        <v>29</v>
      </c>
      <c r="R105" s="431">
        <v>23</v>
      </c>
      <c r="S105" s="429">
        <v>24</v>
      </c>
      <c r="T105" s="430">
        <v>26</v>
      </c>
      <c r="U105" s="433">
        <v>14</v>
      </c>
      <c r="V105" s="429">
        <v>16</v>
      </c>
      <c r="W105" s="404">
        <v>11</v>
      </c>
      <c r="X105" s="433">
        <v>10</v>
      </c>
      <c r="Y105" s="434">
        <v>8</v>
      </c>
      <c r="Z105" s="430">
        <v>10</v>
      </c>
      <c r="AA105" s="536">
        <v>14</v>
      </c>
      <c r="AB105" s="434">
        <v>18</v>
      </c>
      <c r="AC105" s="430">
        <v>24</v>
      </c>
      <c r="AD105" s="431">
        <v>31</v>
      </c>
      <c r="AE105" s="434">
        <v>52</v>
      </c>
      <c r="AF105" s="430">
        <v>66</v>
      </c>
      <c r="AG105" s="431">
        <v>78</v>
      </c>
      <c r="AH105" s="429">
        <v>89</v>
      </c>
      <c r="AI105" s="430">
        <v>101</v>
      </c>
      <c r="AJ105" s="431">
        <v>117</v>
      </c>
      <c r="AK105" s="429">
        <v>93</v>
      </c>
      <c r="AL105" s="435">
        <v>111</v>
      </c>
      <c r="AO105" s="6"/>
      <c r="AP105" s="782"/>
      <c r="AQ105" s="760"/>
      <c r="AR105" s="815"/>
      <c r="AS105" s="816"/>
      <c r="AT105" s="816"/>
      <c r="AU105" s="816"/>
      <c r="AV105" s="813"/>
      <c r="AW105" s="760"/>
      <c r="AX105" s="760"/>
      <c r="AY105" s="760"/>
      <c r="AZ105" s="760"/>
      <c r="BA105" s="760"/>
      <c r="BB105" s="755"/>
    </row>
    <row r="106" spans="1:54" s="41" customFormat="1" ht="14.25" customHeight="1" x14ac:dyDescent="0.15">
      <c r="A106" s="192" t="s">
        <v>226</v>
      </c>
      <c r="B106" s="436" t="s">
        <v>94</v>
      </c>
      <c r="C106" s="437">
        <v>103745</v>
      </c>
      <c r="D106" s="438">
        <v>63634</v>
      </c>
      <c r="E106" s="439">
        <v>71238</v>
      </c>
      <c r="F106" s="440">
        <v>55733</v>
      </c>
      <c r="G106" s="441">
        <v>57014</v>
      </c>
      <c r="H106" s="193">
        <v>35021</v>
      </c>
      <c r="I106" s="440">
        <v>35862</v>
      </c>
      <c r="J106" s="438">
        <v>26300</v>
      </c>
      <c r="K106" s="439">
        <v>27860</v>
      </c>
      <c r="L106" s="440">
        <v>22364</v>
      </c>
      <c r="M106" s="438">
        <v>22253</v>
      </c>
      <c r="N106" s="439">
        <v>24733</v>
      </c>
      <c r="O106" s="440">
        <v>19533</v>
      </c>
      <c r="P106" s="438">
        <v>19353</v>
      </c>
      <c r="Q106" s="414">
        <v>16585</v>
      </c>
      <c r="R106" s="440">
        <v>12510</v>
      </c>
      <c r="S106" s="438">
        <v>13473</v>
      </c>
      <c r="T106" s="439">
        <v>12373</v>
      </c>
      <c r="U106" s="442">
        <v>9634</v>
      </c>
      <c r="V106" s="438">
        <v>15792</v>
      </c>
      <c r="W106" s="414">
        <v>13284</v>
      </c>
      <c r="X106" s="442">
        <v>15707</v>
      </c>
      <c r="Y106" s="443">
        <v>14037</v>
      </c>
      <c r="Z106" s="439">
        <v>13715</v>
      </c>
      <c r="AA106" s="537">
        <v>19586</v>
      </c>
      <c r="AB106" s="443">
        <v>22412</v>
      </c>
      <c r="AC106" s="439">
        <v>26591</v>
      </c>
      <c r="AD106" s="440">
        <v>26203</v>
      </c>
      <c r="AE106" s="443">
        <v>41314</v>
      </c>
      <c r="AF106" s="439">
        <v>47482</v>
      </c>
      <c r="AG106" s="440">
        <v>49497</v>
      </c>
      <c r="AH106" s="438">
        <v>45608</v>
      </c>
      <c r="AI106" s="439">
        <v>45402</v>
      </c>
      <c r="AJ106" s="440">
        <v>52283</v>
      </c>
      <c r="AK106" s="438">
        <v>58258</v>
      </c>
      <c r="AL106" s="444">
        <v>161801</v>
      </c>
      <c r="AO106" s="6"/>
      <c r="AP106" s="782"/>
      <c r="AQ106" s="760"/>
      <c r="AR106" s="815"/>
      <c r="AS106" s="816"/>
      <c r="AT106" s="816"/>
      <c r="AU106" s="816"/>
      <c r="AV106" s="813"/>
      <c r="AW106" s="760"/>
      <c r="AX106" s="760"/>
      <c r="AY106" s="760"/>
      <c r="AZ106" s="760"/>
      <c r="BA106" s="760"/>
      <c r="BB106" s="755"/>
    </row>
    <row r="107" spans="1:54" s="41" customFormat="1" ht="14.25" customHeight="1" x14ac:dyDescent="0.15">
      <c r="A107" s="197" t="s">
        <v>226</v>
      </c>
      <c r="B107" s="417" t="s">
        <v>96</v>
      </c>
      <c r="C107" s="418">
        <v>1271</v>
      </c>
      <c r="D107" s="419">
        <v>712</v>
      </c>
      <c r="E107" s="422">
        <v>786</v>
      </c>
      <c r="F107" s="420">
        <v>682</v>
      </c>
      <c r="G107" s="421">
        <v>722</v>
      </c>
      <c r="H107" s="187">
        <v>571</v>
      </c>
      <c r="I107" s="420">
        <v>544</v>
      </c>
      <c r="J107" s="419">
        <v>471</v>
      </c>
      <c r="K107" s="422">
        <v>592</v>
      </c>
      <c r="L107" s="420">
        <v>719</v>
      </c>
      <c r="M107" s="419">
        <v>799</v>
      </c>
      <c r="N107" s="422">
        <v>894</v>
      </c>
      <c r="O107" s="420">
        <v>1040</v>
      </c>
      <c r="P107" s="419">
        <v>743</v>
      </c>
      <c r="Q107" s="423">
        <v>576</v>
      </c>
      <c r="R107" s="420">
        <v>542</v>
      </c>
      <c r="S107" s="419">
        <v>555</v>
      </c>
      <c r="T107" s="422">
        <v>473</v>
      </c>
      <c r="U107" s="424">
        <v>689</v>
      </c>
      <c r="V107" s="419">
        <v>969</v>
      </c>
      <c r="W107" s="423">
        <v>1182</v>
      </c>
      <c r="X107" s="424">
        <v>1646</v>
      </c>
      <c r="Y107" s="425">
        <v>1701</v>
      </c>
      <c r="Z107" s="422">
        <v>1433</v>
      </c>
      <c r="AA107" s="255">
        <v>1426</v>
      </c>
      <c r="AB107" s="425">
        <v>1216</v>
      </c>
      <c r="AC107" s="422">
        <v>1111</v>
      </c>
      <c r="AD107" s="420">
        <v>845</v>
      </c>
      <c r="AE107" s="425">
        <v>790</v>
      </c>
      <c r="AF107" s="422">
        <v>720</v>
      </c>
      <c r="AG107" s="420">
        <v>631</v>
      </c>
      <c r="AH107" s="419">
        <v>510</v>
      </c>
      <c r="AI107" s="422">
        <v>449</v>
      </c>
      <c r="AJ107" s="420">
        <v>447</v>
      </c>
      <c r="AK107" s="419">
        <v>628</v>
      </c>
      <c r="AL107" s="426">
        <v>1460</v>
      </c>
      <c r="AO107" s="6"/>
      <c r="AP107" s="782"/>
      <c r="AQ107" s="760"/>
      <c r="AR107" s="815"/>
      <c r="AS107" s="816"/>
      <c r="AT107" s="816"/>
      <c r="AU107" s="816"/>
      <c r="AV107" s="813"/>
      <c r="AW107" s="760"/>
      <c r="AX107" s="760"/>
      <c r="AY107" s="760"/>
      <c r="AZ107" s="760"/>
      <c r="BA107" s="760"/>
      <c r="BB107" s="755"/>
    </row>
    <row r="108" spans="1:54" s="41" customFormat="1" ht="14.25" customHeight="1" x14ac:dyDescent="0.15">
      <c r="A108" s="273" t="s">
        <v>55</v>
      </c>
      <c r="B108" s="427" t="s">
        <v>93</v>
      </c>
      <c r="C108" s="737">
        <v>24.222999999999999</v>
      </c>
      <c r="D108" s="429">
        <v>24.782</v>
      </c>
      <c r="E108" s="430">
        <v>23.238</v>
      </c>
      <c r="F108" s="431">
        <v>18.776</v>
      </c>
      <c r="G108" s="432">
        <v>16</v>
      </c>
      <c r="H108" s="188">
        <v>14.231</v>
      </c>
      <c r="I108" s="431">
        <v>18</v>
      </c>
      <c r="J108" s="429">
        <v>15.925000000000001</v>
      </c>
      <c r="K108" s="430">
        <v>15.278</v>
      </c>
      <c r="L108" s="431">
        <v>14.545</v>
      </c>
      <c r="M108" s="429">
        <v>13.039</v>
      </c>
      <c r="N108" s="430">
        <v>9.4770000000000003</v>
      </c>
      <c r="O108" s="431">
        <v>3.69</v>
      </c>
      <c r="P108" s="429">
        <v>6.06</v>
      </c>
      <c r="Q108" s="404">
        <v>3.3140000000000001</v>
      </c>
      <c r="R108" s="431">
        <v>1.4079999999999999</v>
      </c>
      <c r="S108" s="429">
        <v>1.246</v>
      </c>
      <c r="T108" s="430">
        <v>1.29</v>
      </c>
      <c r="U108" s="433">
        <v>1.1160000000000001</v>
      </c>
      <c r="V108" s="429">
        <v>8.6999999999999994E-2</v>
      </c>
      <c r="W108" s="404">
        <v>1.1160000000000001</v>
      </c>
      <c r="X108" s="433">
        <v>0.96299999999999997</v>
      </c>
      <c r="Y108" s="434">
        <v>0.79200000000000004</v>
      </c>
      <c r="Z108" s="430">
        <v>1.125</v>
      </c>
      <c r="AA108" s="536">
        <v>2.5409999999999999</v>
      </c>
      <c r="AB108" s="434">
        <v>1.8160000000000001</v>
      </c>
      <c r="AC108" s="430">
        <v>2.129</v>
      </c>
      <c r="AD108" s="431">
        <v>2.5369999999999999</v>
      </c>
      <c r="AE108" s="434">
        <v>6.0119999999999996</v>
      </c>
      <c r="AF108" s="430">
        <v>9.1660000000000004</v>
      </c>
      <c r="AG108" s="431">
        <v>10.797000000000001</v>
      </c>
      <c r="AH108" s="429">
        <v>13.388999999999999</v>
      </c>
      <c r="AI108" s="430">
        <v>15.567</v>
      </c>
      <c r="AJ108" s="431">
        <v>20.077000000000002</v>
      </c>
      <c r="AK108" s="429">
        <v>17.949000000000002</v>
      </c>
      <c r="AL108" s="435">
        <v>69.63</v>
      </c>
      <c r="AO108" s="3"/>
      <c r="AP108" s="782"/>
      <c r="AQ108" s="760"/>
      <c r="AR108" s="815"/>
      <c r="AS108" s="816"/>
      <c r="AT108" s="816"/>
      <c r="AU108" s="816"/>
      <c r="AV108" s="813"/>
      <c r="AW108" s="760"/>
      <c r="AX108" s="760"/>
      <c r="AY108" s="760"/>
      <c r="AZ108" s="760"/>
      <c r="BA108" s="760"/>
      <c r="BB108" s="755"/>
    </row>
    <row r="109" spans="1:54" s="41" customFormat="1" ht="14.25" customHeight="1" x14ac:dyDescent="0.15">
      <c r="A109" s="192" t="s">
        <v>227</v>
      </c>
      <c r="B109" s="436" t="s">
        <v>94</v>
      </c>
      <c r="C109" s="437">
        <v>56391.218000000001</v>
      </c>
      <c r="D109" s="438">
        <v>34295.165999999997</v>
      </c>
      <c r="E109" s="439">
        <v>28587.976999999999</v>
      </c>
      <c r="F109" s="440">
        <v>23660.056</v>
      </c>
      <c r="G109" s="441">
        <v>22794</v>
      </c>
      <c r="H109" s="193">
        <v>18348.877</v>
      </c>
      <c r="I109" s="440">
        <v>21354.701000000001</v>
      </c>
      <c r="J109" s="438">
        <v>16435.077000000001</v>
      </c>
      <c r="K109" s="439">
        <v>14626.093999999999</v>
      </c>
      <c r="L109" s="440">
        <v>12730.802</v>
      </c>
      <c r="M109" s="438">
        <v>9963.8909999999996</v>
      </c>
      <c r="N109" s="439">
        <v>7369.5630000000001</v>
      </c>
      <c r="O109" s="440">
        <v>3034.2710000000002</v>
      </c>
      <c r="P109" s="438">
        <v>4152.4380000000001</v>
      </c>
      <c r="Q109" s="414">
        <v>2690.82</v>
      </c>
      <c r="R109" s="440">
        <v>1437.588</v>
      </c>
      <c r="S109" s="438">
        <v>1255.8240000000001</v>
      </c>
      <c r="T109" s="439">
        <v>1250.856</v>
      </c>
      <c r="U109" s="442">
        <v>1061.92</v>
      </c>
      <c r="V109" s="438">
        <v>1033.56</v>
      </c>
      <c r="W109" s="414">
        <v>1134.1079999999999</v>
      </c>
      <c r="X109" s="442">
        <v>953.42600000000004</v>
      </c>
      <c r="Y109" s="443">
        <v>853.74</v>
      </c>
      <c r="Z109" s="439">
        <v>1296</v>
      </c>
      <c r="AA109" s="537">
        <v>3044.9520000000002</v>
      </c>
      <c r="AB109" s="443">
        <v>2415.2040000000002</v>
      </c>
      <c r="AC109" s="439">
        <v>3043.386</v>
      </c>
      <c r="AD109" s="440">
        <v>3667.692</v>
      </c>
      <c r="AE109" s="443">
        <v>9878.241</v>
      </c>
      <c r="AF109" s="439">
        <v>16109.84</v>
      </c>
      <c r="AG109" s="440">
        <v>19743.469000000001</v>
      </c>
      <c r="AH109" s="438">
        <v>21985.991000000002</v>
      </c>
      <c r="AI109" s="439">
        <v>22647.471000000001</v>
      </c>
      <c r="AJ109" s="440">
        <v>27270.714</v>
      </c>
      <c r="AK109" s="438">
        <v>25492.883000000002</v>
      </c>
      <c r="AL109" s="444">
        <v>146251.18799999999</v>
      </c>
      <c r="AO109" s="3"/>
      <c r="AP109" s="782"/>
      <c r="AQ109" s="760"/>
      <c r="AR109" s="815"/>
      <c r="AS109" s="816"/>
      <c r="AT109" s="816"/>
      <c r="AU109" s="816"/>
      <c r="AV109" s="813"/>
      <c r="AW109" s="760"/>
      <c r="AX109" s="760"/>
      <c r="AY109" s="760"/>
      <c r="AZ109" s="760"/>
      <c r="BA109" s="760"/>
      <c r="BB109" s="755"/>
    </row>
    <row r="110" spans="1:54" s="41" customFormat="1" ht="14.25" customHeight="1" x14ac:dyDescent="0.15">
      <c r="A110" s="197" t="s">
        <v>227</v>
      </c>
      <c r="B110" s="417" t="s">
        <v>96</v>
      </c>
      <c r="C110" s="418">
        <v>2328</v>
      </c>
      <c r="D110" s="419">
        <v>1384</v>
      </c>
      <c r="E110" s="422">
        <v>1230</v>
      </c>
      <c r="F110" s="420">
        <v>1260</v>
      </c>
      <c r="G110" s="421">
        <v>1394</v>
      </c>
      <c r="H110" s="187">
        <v>1289</v>
      </c>
      <c r="I110" s="420">
        <v>1162</v>
      </c>
      <c r="J110" s="419">
        <v>1032</v>
      </c>
      <c r="K110" s="422">
        <v>957</v>
      </c>
      <c r="L110" s="420">
        <v>875</v>
      </c>
      <c r="M110" s="419">
        <v>764</v>
      </c>
      <c r="N110" s="422">
        <v>778</v>
      </c>
      <c r="O110" s="420">
        <v>822</v>
      </c>
      <c r="P110" s="419">
        <v>685</v>
      </c>
      <c r="Q110" s="423">
        <v>812</v>
      </c>
      <c r="R110" s="420">
        <v>1021</v>
      </c>
      <c r="S110" s="419">
        <v>1005</v>
      </c>
      <c r="T110" s="422">
        <v>970</v>
      </c>
      <c r="U110" s="424">
        <v>943</v>
      </c>
      <c r="V110" s="419">
        <v>951</v>
      </c>
      <c r="W110" s="423">
        <v>1016</v>
      </c>
      <c r="X110" s="424">
        <v>1019</v>
      </c>
      <c r="Y110" s="425">
        <v>1078</v>
      </c>
      <c r="Z110" s="422">
        <v>1152</v>
      </c>
      <c r="AA110" s="255">
        <v>1198</v>
      </c>
      <c r="AB110" s="425">
        <v>1330</v>
      </c>
      <c r="AC110" s="422">
        <v>1429</v>
      </c>
      <c r="AD110" s="420">
        <v>1446</v>
      </c>
      <c r="AE110" s="425">
        <v>1643</v>
      </c>
      <c r="AF110" s="422">
        <v>1758</v>
      </c>
      <c r="AG110" s="420">
        <v>1829</v>
      </c>
      <c r="AH110" s="419">
        <v>1642</v>
      </c>
      <c r="AI110" s="422">
        <v>1455</v>
      </c>
      <c r="AJ110" s="420">
        <v>1358</v>
      </c>
      <c r="AK110" s="419">
        <v>1420</v>
      </c>
      <c r="AL110" s="426">
        <v>2100</v>
      </c>
      <c r="AO110" s="3"/>
      <c r="AP110" s="782"/>
      <c r="AQ110" s="760"/>
      <c r="AR110" s="815"/>
      <c r="AS110" s="816"/>
      <c r="AT110" s="816"/>
      <c r="AU110" s="816"/>
      <c r="AV110" s="813"/>
      <c r="AW110" s="760"/>
      <c r="AX110" s="760"/>
      <c r="AY110" s="760"/>
      <c r="AZ110" s="760"/>
      <c r="BA110" s="760"/>
      <c r="BB110" s="755"/>
    </row>
    <row r="111" spans="1:54" ht="14.25" customHeight="1" x14ac:dyDescent="0.15">
      <c r="A111" s="182" t="s">
        <v>130</v>
      </c>
      <c r="B111" s="394" t="s">
        <v>93</v>
      </c>
      <c r="C111" s="397">
        <v>81</v>
      </c>
      <c r="D111" s="398">
        <v>141</v>
      </c>
      <c r="E111" s="401">
        <v>178</v>
      </c>
      <c r="F111" s="399">
        <v>192</v>
      </c>
      <c r="G111" s="400">
        <v>192</v>
      </c>
      <c r="H111" s="183">
        <v>137</v>
      </c>
      <c r="I111" s="399">
        <v>192</v>
      </c>
      <c r="J111" s="398">
        <v>179</v>
      </c>
      <c r="K111" s="401">
        <v>129</v>
      </c>
      <c r="L111" s="399">
        <v>88</v>
      </c>
      <c r="M111" s="429">
        <v>136</v>
      </c>
      <c r="N111" s="430">
        <v>128</v>
      </c>
      <c r="O111" s="431">
        <v>133</v>
      </c>
      <c r="P111" s="398">
        <v>129</v>
      </c>
      <c r="Q111" s="402">
        <v>103</v>
      </c>
      <c r="R111" s="399">
        <v>89</v>
      </c>
      <c r="S111" s="398">
        <v>97</v>
      </c>
      <c r="T111" s="401">
        <v>83</v>
      </c>
      <c r="U111" s="403">
        <v>57</v>
      </c>
      <c r="V111" s="398">
        <v>71</v>
      </c>
      <c r="W111" s="404">
        <v>48</v>
      </c>
      <c r="X111" s="403">
        <v>52</v>
      </c>
      <c r="Y111" s="405">
        <v>59</v>
      </c>
      <c r="Z111" s="401">
        <v>60</v>
      </c>
      <c r="AA111" s="534">
        <v>59</v>
      </c>
      <c r="AB111" s="405">
        <v>73</v>
      </c>
      <c r="AC111" s="401">
        <v>96</v>
      </c>
      <c r="AD111" s="399">
        <v>94</v>
      </c>
      <c r="AE111" s="405">
        <v>105</v>
      </c>
      <c r="AF111" s="401">
        <v>116</v>
      </c>
      <c r="AG111" s="399">
        <v>188</v>
      </c>
      <c r="AH111" s="398">
        <v>230</v>
      </c>
      <c r="AI111" s="401">
        <v>295</v>
      </c>
      <c r="AJ111" s="399">
        <v>321</v>
      </c>
      <c r="AK111" s="398">
        <v>191</v>
      </c>
      <c r="AL111" s="406">
        <v>145</v>
      </c>
      <c r="AO111" s="3"/>
    </row>
    <row r="112" spans="1:54" ht="14.25" customHeight="1" x14ac:dyDescent="0.15">
      <c r="A112" s="184" t="s">
        <v>130</v>
      </c>
      <c r="B112" s="395" t="s">
        <v>94</v>
      </c>
      <c r="C112" s="407">
        <v>18264</v>
      </c>
      <c r="D112" s="408">
        <v>32689</v>
      </c>
      <c r="E112" s="411">
        <v>40213</v>
      </c>
      <c r="F112" s="409">
        <v>391116</v>
      </c>
      <c r="G112" s="410">
        <v>39836</v>
      </c>
      <c r="H112" s="185">
        <v>28763</v>
      </c>
      <c r="I112" s="409">
        <v>39115</v>
      </c>
      <c r="J112" s="408">
        <v>35259</v>
      </c>
      <c r="K112" s="411">
        <v>26749</v>
      </c>
      <c r="L112" s="409">
        <v>21773</v>
      </c>
      <c r="M112" s="438">
        <v>30084</v>
      </c>
      <c r="N112" s="439">
        <v>28781</v>
      </c>
      <c r="O112" s="440">
        <v>26757</v>
      </c>
      <c r="P112" s="408">
        <v>23958</v>
      </c>
      <c r="Q112" s="412">
        <v>26061</v>
      </c>
      <c r="R112" s="409">
        <v>22459</v>
      </c>
      <c r="S112" s="408">
        <v>24473</v>
      </c>
      <c r="T112" s="411">
        <v>19955</v>
      </c>
      <c r="U112" s="413">
        <v>14332</v>
      </c>
      <c r="V112" s="408">
        <v>16966</v>
      </c>
      <c r="W112" s="414">
        <v>14552</v>
      </c>
      <c r="X112" s="413">
        <v>18144</v>
      </c>
      <c r="Y112" s="415">
        <v>16883</v>
      </c>
      <c r="Z112" s="411">
        <v>16197</v>
      </c>
      <c r="AA112" s="535">
        <v>18036</v>
      </c>
      <c r="AB112" s="415">
        <v>20047</v>
      </c>
      <c r="AC112" s="411">
        <v>22414</v>
      </c>
      <c r="AD112" s="409">
        <v>21927</v>
      </c>
      <c r="AE112" s="415">
        <v>25938</v>
      </c>
      <c r="AF112" s="411">
        <v>28619</v>
      </c>
      <c r="AG112" s="409">
        <v>42250</v>
      </c>
      <c r="AH112" s="408">
        <v>43384</v>
      </c>
      <c r="AI112" s="411">
        <v>48719</v>
      </c>
      <c r="AJ112" s="409">
        <v>44593</v>
      </c>
      <c r="AK112" s="408">
        <v>34541</v>
      </c>
      <c r="AL112" s="416">
        <v>33997</v>
      </c>
      <c r="AO112" s="3"/>
    </row>
    <row r="113" spans="1:54" ht="14.25" customHeight="1" x14ac:dyDescent="0.15">
      <c r="A113" s="186" t="s">
        <v>130</v>
      </c>
      <c r="B113" s="417" t="s">
        <v>96</v>
      </c>
      <c r="C113" s="418">
        <v>225</v>
      </c>
      <c r="D113" s="419">
        <v>231</v>
      </c>
      <c r="E113" s="422">
        <v>226</v>
      </c>
      <c r="F113" s="420">
        <v>204</v>
      </c>
      <c r="G113" s="421">
        <v>207</v>
      </c>
      <c r="H113" s="187">
        <v>210</v>
      </c>
      <c r="I113" s="420">
        <v>204</v>
      </c>
      <c r="J113" s="419">
        <v>197</v>
      </c>
      <c r="K113" s="422">
        <v>207</v>
      </c>
      <c r="L113" s="420">
        <v>247</v>
      </c>
      <c r="M113" s="419">
        <v>220</v>
      </c>
      <c r="N113" s="422">
        <v>226</v>
      </c>
      <c r="O113" s="420">
        <v>201</v>
      </c>
      <c r="P113" s="419">
        <v>185</v>
      </c>
      <c r="Q113" s="423">
        <v>254</v>
      </c>
      <c r="R113" s="420">
        <v>252</v>
      </c>
      <c r="S113" s="419">
        <v>252</v>
      </c>
      <c r="T113" s="422">
        <v>240</v>
      </c>
      <c r="U113" s="424">
        <v>251</v>
      </c>
      <c r="V113" s="419">
        <v>241</v>
      </c>
      <c r="W113" s="423">
        <v>302</v>
      </c>
      <c r="X113" s="424">
        <v>347</v>
      </c>
      <c r="Y113" s="425">
        <v>286</v>
      </c>
      <c r="Z113" s="422">
        <v>268</v>
      </c>
      <c r="AA113" s="255">
        <v>305</v>
      </c>
      <c r="AB113" s="425">
        <v>274</v>
      </c>
      <c r="AC113" s="422">
        <v>233</v>
      </c>
      <c r="AD113" s="420">
        <v>233</v>
      </c>
      <c r="AE113" s="425">
        <v>247</v>
      </c>
      <c r="AF113" s="422">
        <v>246</v>
      </c>
      <c r="AG113" s="420">
        <v>224</v>
      </c>
      <c r="AH113" s="419">
        <v>188</v>
      </c>
      <c r="AI113" s="422">
        <v>165</v>
      </c>
      <c r="AJ113" s="420">
        <v>139</v>
      </c>
      <c r="AK113" s="419">
        <v>181</v>
      </c>
      <c r="AL113" s="426">
        <v>235</v>
      </c>
      <c r="AO113" s="3"/>
    </row>
    <row r="114" spans="1:54" ht="14.25" customHeight="1" x14ac:dyDescent="0.15">
      <c r="A114" s="182" t="s">
        <v>131</v>
      </c>
      <c r="B114" s="394" t="s">
        <v>93</v>
      </c>
      <c r="C114" s="397">
        <v>64</v>
      </c>
      <c r="D114" s="398">
        <v>112</v>
      </c>
      <c r="E114" s="401">
        <v>114</v>
      </c>
      <c r="F114" s="399">
        <v>106</v>
      </c>
      <c r="G114" s="400">
        <v>98</v>
      </c>
      <c r="H114" s="183">
        <v>85</v>
      </c>
      <c r="I114" s="399">
        <v>110</v>
      </c>
      <c r="J114" s="398">
        <v>123</v>
      </c>
      <c r="K114" s="401">
        <v>121</v>
      </c>
      <c r="L114" s="399">
        <v>109</v>
      </c>
      <c r="M114" s="398">
        <v>113</v>
      </c>
      <c r="N114" s="401">
        <v>127</v>
      </c>
      <c r="O114" s="399">
        <v>100</v>
      </c>
      <c r="P114" s="398">
        <v>118</v>
      </c>
      <c r="Q114" s="402">
        <v>134</v>
      </c>
      <c r="R114" s="399">
        <v>117</v>
      </c>
      <c r="S114" s="398">
        <v>117</v>
      </c>
      <c r="T114" s="401">
        <v>112</v>
      </c>
      <c r="U114" s="403">
        <v>93</v>
      </c>
      <c r="V114" s="398">
        <v>93</v>
      </c>
      <c r="W114" s="404">
        <v>88</v>
      </c>
      <c r="X114" s="403">
        <v>89</v>
      </c>
      <c r="Y114" s="405">
        <v>73</v>
      </c>
      <c r="Z114" s="401">
        <v>81</v>
      </c>
      <c r="AA114" s="534">
        <v>110</v>
      </c>
      <c r="AB114" s="405">
        <v>100</v>
      </c>
      <c r="AC114" s="401">
        <v>111</v>
      </c>
      <c r="AD114" s="399">
        <v>98</v>
      </c>
      <c r="AE114" s="405">
        <v>127</v>
      </c>
      <c r="AF114" s="401">
        <v>118</v>
      </c>
      <c r="AG114" s="399">
        <v>122</v>
      </c>
      <c r="AH114" s="398">
        <v>115</v>
      </c>
      <c r="AI114" s="401">
        <v>113</v>
      </c>
      <c r="AJ114" s="399">
        <v>123</v>
      </c>
      <c r="AK114" s="398">
        <v>95</v>
      </c>
      <c r="AL114" s="406">
        <v>90</v>
      </c>
      <c r="AO114" s="3"/>
    </row>
    <row r="115" spans="1:54" ht="14.25" customHeight="1" x14ac:dyDescent="0.15">
      <c r="A115" s="184" t="s">
        <v>131</v>
      </c>
      <c r="B115" s="395" t="s">
        <v>94</v>
      </c>
      <c r="C115" s="407">
        <v>21497</v>
      </c>
      <c r="D115" s="408">
        <v>37291</v>
      </c>
      <c r="E115" s="411">
        <v>42164</v>
      </c>
      <c r="F115" s="409">
        <v>37850</v>
      </c>
      <c r="G115" s="410">
        <v>35798</v>
      </c>
      <c r="H115" s="185">
        <v>30386</v>
      </c>
      <c r="I115" s="409">
        <v>34672</v>
      </c>
      <c r="J115" s="408">
        <v>30810</v>
      </c>
      <c r="K115" s="411">
        <v>27030</v>
      </c>
      <c r="L115" s="409">
        <v>26091</v>
      </c>
      <c r="M115" s="408">
        <v>31421</v>
      </c>
      <c r="N115" s="411">
        <v>36040</v>
      </c>
      <c r="O115" s="409">
        <v>28005</v>
      </c>
      <c r="P115" s="408">
        <v>31057</v>
      </c>
      <c r="Q115" s="412">
        <v>36780</v>
      </c>
      <c r="R115" s="409">
        <v>30090</v>
      </c>
      <c r="S115" s="408">
        <v>29434</v>
      </c>
      <c r="T115" s="411">
        <v>26910</v>
      </c>
      <c r="U115" s="413">
        <v>22888</v>
      </c>
      <c r="V115" s="408">
        <v>26855</v>
      </c>
      <c r="W115" s="414">
        <v>25740</v>
      </c>
      <c r="X115" s="413">
        <v>28627</v>
      </c>
      <c r="Y115" s="415">
        <v>25317</v>
      </c>
      <c r="Z115" s="411">
        <v>26310</v>
      </c>
      <c r="AA115" s="535">
        <v>36608</v>
      </c>
      <c r="AB115" s="415">
        <v>32704</v>
      </c>
      <c r="AC115" s="411">
        <v>33434</v>
      </c>
      <c r="AD115" s="409">
        <v>29567</v>
      </c>
      <c r="AE115" s="415">
        <v>37149</v>
      </c>
      <c r="AF115" s="411">
        <v>37720</v>
      </c>
      <c r="AG115" s="409">
        <v>37431</v>
      </c>
      <c r="AH115" s="408">
        <v>31348</v>
      </c>
      <c r="AI115" s="411">
        <v>27008</v>
      </c>
      <c r="AJ115" s="409">
        <v>28816</v>
      </c>
      <c r="AK115" s="408">
        <v>26884</v>
      </c>
      <c r="AL115" s="416">
        <v>28816</v>
      </c>
      <c r="AO115" s="3"/>
    </row>
    <row r="116" spans="1:54" ht="14.25" customHeight="1" x14ac:dyDescent="0.15">
      <c r="A116" s="186" t="s">
        <v>131</v>
      </c>
      <c r="B116" s="417" t="s">
        <v>96</v>
      </c>
      <c r="C116" s="418">
        <v>337</v>
      </c>
      <c r="D116" s="419">
        <v>333</v>
      </c>
      <c r="E116" s="422">
        <v>369</v>
      </c>
      <c r="F116" s="420">
        <v>357</v>
      </c>
      <c r="G116" s="421">
        <v>365</v>
      </c>
      <c r="H116" s="187">
        <v>358</v>
      </c>
      <c r="I116" s="420">
        <v>316</v>
      </c>
      <c r="J116" s="419">
        <v>250</v>
      </c>
      <c r="K116" s="422">
        <v>223</v>
      </c>
      <c r="L116" s="420">
        <v>239</v>
      </c>
      <c r="M116" s="419">
        <v>276</v>
      </c>
      <c r="N116" s="422">
        <v>284</v>
      </c>
      <c r="O116" s="420">
        <v>279</v>
      </c>
      <c r="P116" s="419">
        <v>262</v>
      </c>
      <c r="Q116" s="423">
        <v>274</v>
      </c>
      <c r="R116" s="420">
        <v>257</v>
      </c>
      <c r="S116" s="419">
        <v>252</v>
      </c>
      <c r="T116" s="422">
        <v>239</v>
      </c>
      <c r="U116" s="424">
        <v>247</v>
      </c>
      <c r="V116" s="419">
        <v>290</v>
      </c>
      <c r="W116" s="423">
        <v>292</v>
      </c>
      <c r="X116" s="424">
        <v>323</v>
      </c>
      <c r="Y116" s="425">
        <v>349</v>
      </c>
      <c r="Z116" s="422">
        <v>327</v>
      </c>
      <c r="AA116" s="255">
        <v>334</v>
      </c>
      <c r="AB116" s="425">
        <v>326</v>
      </c>
      <c r="AC116" s="422">
        <v>302</v>
      </c>
      <c r="AD116" s="420">
        <v>303</v>
      </c>
      <c r="AE116" s="425">
        <v>293</v>
      </c>
      <c r="AF116" s="422">
        <v>320</v>
      </c>
      <c r="AG116" s="420">
        <v>306</v>
      </c>
      <c r="AH116" s="419">
        <v>273</v>
      </c>
      <c r="AI116" s="422">
        <v>239</v>
      </c>
      <c r="AJ116" s="420">
        <v>235</v>
      </c>
      <c r="AK116" s="419">
        <v>283</v>
      </c>
      <c r="AL116" s="426">
        <v>322</v>
      </c>
      <c r="AO116" s="3"/>
    </row>
    <row r="117" spans="1:54" ht="14.25" customHeight="1" x14ac:dyDescent="0.15">
      <c r="A117" s="182" t="s">
        <v>58</v>
      </c>
      <c r="B117" s="394" t="s">
        <v>93</v>
      </c>
      <c r="C117" s="397">
        <v>45</v>
      </c>
      <c r="D117" s="398">
        <v>69</v>
      </c>
      <c r="E117" s="401">
        <v>77</v>
      </c>
      <c r="F117" s="399">
        <v>62</v>
      </c>
      <c r="G117" s="400">
        <v>57</v>
      </c>
      <c r="H117" s="183">
        <v>41</v>
      </c>
      <c r="I117" s="399">
        <v>56</v>
      </c>
      <c r="J117" s="398">
        <v>67</v>
      </c>
      <c r="K117" s="401">
        <v>78</v>
      </c>
      <c r="L117" s="399">
        <v>43</v>
      </c>
      <c r="M117" s="398">
        <v>61</v>
      </c>
      <c r="N117" s="401">
        <v>73</v>
      </c>
      <c r="O117" s="399">
        <v>49</v>
      </c>
      <c r="P117" s="398">
        <v>62</v>
      </c>
      <c r="Q117" s="402">
        <v>86</v>
      </c>
      <c r="R117" s="399">
        <v>85</v>
      </c>
      <c r="S117" s="398">
        <v>84</v>
      </c>
      <c r="T117" s="401">
        <v>92</v>
      </c>
      <c r="U117" s="403">
        <v>69</v>
      </c>
      <c r="V117" s="398">
        <v>50</v>
      </c>
      <c r="W117" s="404">
        <v>83</v>
      </c>
      <c r="X117" s="403">
        <v>123</v>
      </c>
      <c r="Y117" s="405">
        <v>64</v>
      </c>
      <c r="Z117" s="401">
        <v>54</v>
      </c>
      <c r="AA117" s="534">
        <v>88</v>
      </c>
      <c r="AB117" s="405">
        <v>79</v>
      </c>
      <c r="AC117" s="401">
        <v>68</v>
      </c>
      <c r="AD117" s="399">
        <v>47</v>
      </c>
      <c r="AE117" s="405">
        <v>50</v>
      </c>
      <c r="AF117" s="401">
        <v>58</v>
      </c>
      <c r="AG117" s="399">
        <v>71</v>
      </c>
      <c r="AH117" s="398">
        <v>71</v>
      </c>
      <c r="AI117" s="401">
        <v>73</v>
      </c>
      <c r="AJ117" s="399">
        <v>71</v>
      </c>
      <c r="AK117" s="398">
        <v>52</v>
      </c>
      <c r="AL117" s="406">
        <v>53</v>
      </c>
      <c r="AO117" s="3"/>
    </row>
    <row r="118" spans="1:54" ht="14.25" customHeight="1" x14ac:dyDescent="0.15">
      <c r="A118" s="184" t="s">
        <v>132</v>
      </c>
      <c r="B118" s="395" t="s">
        <v>94</v>
      </c>
      <c r="C118" s="407">
        <v>34098</v>
      </c>
      <c r="D118" s="408">
        <v>61469</v>
      </c>
      <c r="E118" s="411">
        <v>72650</v>
      </c>
      <c r="F118" s="409">
        <v>58619</v>
      </c>
      <c r="G118" s="410">
        <v>60946</v>
      </c>
      <c r="H118" s="185">
        <v>44166</v>
      </c>
      <c r="I118" s="409">
        <v>71562</v>
      </c>
      <c r="J118" s="408">
        <v>66825</v>
      </c>
      <c r="K118" s="411">
        <v>63242</v>
      </c>
      <c r="L118" s="409">
        <v>44422</v>
      </c>
      <c r="M118" s="408">
        <v>66360</v>
      </c>
      <c r="N118" s="411">
        <v>69154</v>
      </c>
      <c r="O118" s="409">
        <v>52935</v>
      </c>
      <c r="P118" s="408">
        <v>66498</v>
      </c>
      <c r="Q118" s="412">
        <v>85060</v>
      </c>
      <c r="R118" s="409">
        <v>71781</v>
      </c>
      <c r="S118" s="408">
        <v>69147</v>
      </c>
      <c r="T118" s="411">
        <v>64935</v>
      </c>
      <c r="U118" s="413">
        <v>48675</v>
      </c>
      <c r="V118" s="408">
        <v>49294</v>
      </c>
      <c r="W118" s="414">
        <v>77600</v>
      </c>
      <c r="X118" s="413">
        <v>79475</v>
      </c>
      <c r="Y118" s="415">
        <v>48885</v>
      </c>
      <c r="Z118" s="411">
        <v>52219</v>
      </c>
      <c r="AA118" s="535">
        <v>84273</v>
      </c>
      <c r="AB118" s="415">
        <v>66243</v>
      </c>
      <c r="AC118" s="411">
        <v>58347</v>
      </c>
      <c r="AD118" s="409">
        <v>46717</v>
      </c>
      <c r="AE118" s="415">
        <v>61742</v>
      </c>
      <c r="AF118" s="411">
        <v>71388</v>
      </c>
      <c r="AG118" s="409">
        <v>66128</v>
      </c>
      <c r="AH118" s="408">
        <v>59669</v>
      </c>
      <c r="AI118" s="411">
        <v>57228</v>
      </c>
      <c r="AJ118" s="409">
        <v>57893</v>
      </c>
      <c r="AK118" s="408">
        <v>51062</v>
      </c>
      <c r="AL118" s="416">
        <v>66150</v>
      </c>
      <c r="AO118" s="3"/>
    </row>
    <row r="119" spans="1:54" ht="14.25" customHeight="1" x14ac:dyDescent="0.15">
      <c r="A119" s="186" t="s">
        <v>132</v>
      </c>
      <c r="B119" s="417" t="s">
        <v>246</v>
      </c>
      <c r="C119" s="418">
        <v>760</v>
      </c>
      <c r="D119" s="419">
        <v>884</v>
      </c>
      <c r="E119" s="422">
        <v>941</v>
      </c>
      <c r="F119" s="420">
        <v>952</v>
      </c>
      <c r="G119" s="421">
        <v>1078</v>
      </c>
      <c r="H119" s="187">
        <v>1066</v>
      </c>
      <c r="I119" s="420">
        <v>1269</v>
      </c>
      <c r="J119" s="419">
        <v>998</v>
      </c>
      <c r="K119" s="422">
        <v>812</v>
      </c>
      <c r="L119" s="420">
        <v>1026</v>
      </c>
      <c r="M119" s="419">
        <v>1088</v>
      </c>
      <c r="N119" s="422">
        <v>952</v>
      </c>
      <c r="O119" s="420">
        <v>1070</v>
      </c>
      <c r="P119" s="419">
        <v>1065</v>
      </c>
      <c r="Q119" s="423">
        <v>994</v>
      </c>
      <c r="R119" s="420">
        <v>847</v>
      </c>
      <c r="S119" s="419">
        <v>826</v>
      </c>
      <c r="T119" s="422">
        <v>709</v>
      </c>
      <c r="U119" s="424">
        <v>708</v>
      </c>
      <c r="V119" s="419">
        <v>980</v>
      </c>
      <c r="W119" s="423">
        <v>938</v>
      </c>
      <c r="X119" s="424">
        <v>647</v>
      </c>
      <c r="Y119" s="425">
        <v>766</v>
      </c>
      <c r="Z119" s="422">
        <v>973</v>
      </c>
      <c r="AA119" s="255">
        <v>963</v>
      </c>
      <c r="AB119" s="425">
        <v>844</v>
      </c>
      <c r="AC119" s="422">
        <v>863</v>
      </c>
      <c r="AD119" s="420">
        <v>986</v>
      </c>
      <c r="AE119" s="425">
        <v>1243</v>
      </c>
      <c r="AF119" s="422">
        <v>1230</v>
      </c>
      <c r="AG119" s="420">
        <v>933</v>
      </c>
      <c r="AH119" s="419">
        <v>841</v>
      </c>
      <c r="AI119" s="422">
        <v>788</v>
      </c>
      <c r="AJ119" s="420">
        <v>813</v>
      </c>
      <c r="AK119" s="419">
        <v>973</v>
      </c>
      <c r="AL119" s="426">
        <v>1258</v>
      </c>
      <c r="AO119" s="3"/>
    </row>
    <row r="120" spans="1:54" ht="14.25" customHeight="1" x14ac:dyDescent="0.15">
      <c r="A120" s="182" t="s">
        <v>59</v>
      </c>
      <c r="B120" s="394" t="s">
        <v>93</v>
      </c>
      <c r="C120" s="397">
        <v>15</v>
      </c>
      <c r="D120" s="398">
        <v>43</v>
      </c>
      <c r="E120" s="401">
        <v>44</v>
      </c>
      <c r="F120" s="399">
        <v>41</v>
      </c>
      <c r="G120" s="400">
        <v>39</v>
      </c>
      <c r="H120" s="183">
        <v>39</v>
      </c>
      <c r="I120" s="399">
        <v>60</v>
      </c>
      <c r="J120" s="398">
        <v>113</v>
      </c>
      <c r="K120" s="401">
        <v>221</v>
      </c>
      <c r="L120" s="399">
        <v>288</v>
      </c>
      <c r="M120" s="398">
        <v>231</v>
      </c>
      <c r="N120" s="401">
        <v>199</v>
      </c>
      <c r="O120" s="399">
        <v>190</v>
      </c>
      <c r="P120" s="398">
        <v>151</v>
      </c>
      <c r="Q120" s="402">
        <v>156</v>
      </c>
      <c r="R120" s="399">
        <v>138</v>
      </c>
      <c r="S120" s="398">
        <v>126</v>
      </c>
      <c r="T120" s="401">
        <v>100</v>
      </c>
      <c r="U120" s="403">
        <v>16</v>
      </c>
      <c r="V120" s="398">
        <v>3</v>
      </c>
      <c r="W120" s="404">
        <v>0</v>
      </c>
      <c r="X120" s="403">
        <v>0</v>
      </c>
      <c r="Y120" s="405">
        <v>0</v>
      </c>
      <c r="Z120" s="401">
        <v>0</v>
      </c>
      <c r="AA120" s="534">
        <v>0</v>
      </c>
      <c r="AB120" s="405">
        <v>0</v>
      </c>
      <c r="AC120" s="401">
        <v>0</v>
      </c>
      <c r="AD120" s="399">
        <v>0</v>
      </c>
      <c r="AE120" s="405">
        <v>0</v>
      </c>
      <c r="AF120" s="401">
        <v>0</v>
      </c>
      <c r="AG120" s="399">
        <v>0</v>
      </c>
      <c r="AH120" s="398">
        <v>0</v>
      </c>
      <c r="AI120" s="401">
        <v>2</v>
      </c>
      <c r="AJ120" s="399">
        <v>14</v>
      </c>
      <c r="AK120" s="398">
        <v>26</v>
      </c>
      <c r="AL120" s="406">
        <v>30</v>
      </c>
      <c r="AO120" s="3"/>
    </row>
    <row r="121" spans="1:54" ht="14.25" customHeight="1" x14ac:dyDescent="0.15">
      <c r="A121" s="184" t="s">
        <v>133</v>
      </c>
      <c r="B121" s="446" t="s">
        <v>94</v>
      </c>
      <c r="C121" s="447">
        <v>12963</v>
      </c>
      <c r="D121" s="448">
        <v>30558</v>
      </c>
      <c r="E121" s="449">
        <v>32225</v>
      </c>
      <c r="F121" s="445">
        <v>30243</v>
      </c>
      <c r="G121" s="450">
        <v>31381</v>
      </c>
      <c r="H121" s="196">
        <v>31829</v>
      </c>
      <c r="I121" s="445">
        <v>50398</v>
      </c>
      <c r="J121" s="448">
        <v>79642</v>
      </c>
      <c r="K121" s="449">
        <v>111444</v>
      </c>
      <c r="L121" s="445">
        <v>112727</v>
      </c>
      <c r="M121" s="448">
        <v>97317</v>
      </c>
      <c r="N121" s="449">
        <v>108145</v>
      </c>
      <c r="O121" s="445">
        <v>99437</v>
      </c>
      <c r="P121" s="448">
        <v>75906</v>
      </c>
      <c r="Q121" s="451">
        <v>83609</v>
      </c>
      <c r="R121" s="445">
        <v>60384</v>
      </c>
      <c r="S121" s="448">
        <v>56750</v>
      </c>
      <c r="T121" s="449">
        <v>39874</v>
      </c>
      <c r="U121" s="452">
        <v>5736</v>
      </c>
      <c r="V121" s="448">
        <v>1422</v>
      </c>
      <c r="W121" s="451">
        <v>108</v>
      </c>
      <c r="X121" s="452">
        <v>0</v>
      </c>
      <c r="Y121" s="453">
        <v>0</v>
      </c>
      <c r="Z121" s="449">
        <v>0</v>
      </c>
      <c r="AA121" s="233">
        <v>0</v>
      </c>
      <c r="AB121" s="453">
        <v>0</v>
      </c>
      <c r="AC121" s="449">
        <v>15</v>
      </c>
      <c r="AD121" s="445">
        <v>0</v>
      </c>
      <c r="AE121" s="453">
        <v>0</v>
      </c>
      <c r="AF121" s="449">
        <v>0</v>
      </c>
      <c r="AG121" s="445">
        <v>0</v>
      </c>
      <c r="AH121" s="448">
        <v>0</v>
      </c>
      <c r="AI121" s="449">
        <v>1991</v>
      </c>
      <c r="AJ121" s="445">
        <v>11616</v>
      </c>
      <c r="AK121" s="448">
        <v>17203</v>
      </c>
      <c r="AL121" s="416">
        <v>19174</v>
      </c>
      <c r="AO121" s="3"/>
    </row>
    <row r="122" spans="1:54" ht="14.25" customHeight="1" x14ac:dyDescent="0.15">
      <c r="A122" s="186" t="s">
        <v>133</v>
      </c>
      <c r="B122" s="417" t="s">
        <v>96</v>
      </c>
      <c r="C122" s="418">
        <v>854</v>
      </c>
      <c r="D122" s="419">
        <v>713</v>
      </c>
      <c r="E122" s="422">
        <v>726</v>
      </c>
      <c r="F122" s="420">
        <v>729</v>
      </c>
      <c r="G122" s="421">
        <v>800</v>
      </c>
      <c r="H122" s="187">
        <v>818</v>
      </c>
      <c r="I122" s="420">
        <v>844</v>
      </c>
      <c r="J122" s="419">
        <v>706</v>
      </c>
      <c r="K122" s="422">
        <v>504</v>
      </c>
      <c r="L122" s="420">
        <v>392</v>
      </c>
      <c r="M122" s="419">
        <v>422</v>
      </c>
      <c r="N122" s="422">
        <v>545</v>
      </c>
      <c r="O122" s="420">
        <v>522</v>
      </c>
      <c r="P122" s="419">
        <v>503</v>
      </c>
      <c r="Q122" s="423">
        <v>538</v>
      </c>
      <c r="R122" s="420">
        <v>437</v>
      </c>
      <c r="S122" s="419">
        <v>450</v>
      </c>
      <c r="T122" s="422">
        <v>399</v>
      </c>
      <c r="U122" s="424">
        <v>369</v>
      </c>
      <c r="V122" s="419">
        <v>419</v>
      </c>
      <c r="W122" s="423">
        <v>769</v>
      </c>
      <c r="X122" s="424">
        <v>0</v>
      </c>
      <c r="Y122" s="425">
        <v>0</v>
      </c>
      <c r="Z122" s="422">
        <v>0</v>
      </c>
      <c r="AA122" s="255">
        <v>0</v>
      </c>
      <c r="AB122" s="425">
        <v>0</v>
      </c>
      <c r="AC122" s="422">
        <v>590</v>
      </c>
      <c r="AD122" s="420">
        <v>0</v>
      </c>
      <c r="AE122" s="425">
        <v>0</v>
      </c>
      <c r="AF122" s="422">
        <v>0</v>
      </c>
      <c r="AG122" s="420">
        <v>0</v>
      </c>
      <c r="AH122" s="419">
        <v>0</v>
      </c>
      <c r="AI122" s="422">
        <v>888</v>
      </c>
      <c r="AJ122" s="420">
        <v>849</v>
      </c>
      <c r="AK122" s="419">
        <v>650</v>
      </c>
      <c r="AL122" s="426">
        <v>649</v>
      </c>
      <c r="AO122" s="3"/>
    </row>
    <row r="123" spans="1:54" ht="14.25" customHeight="1" x14ac:dyDescent="0.15">
      <c r="A123" s="182" t="s">
        <v>134</v>
      </c>
      <c r="B123" s="394" t="s">
        <v>93</v>
      </c>
      <c r="C123" s="397">
        <v>113</v>
      </c>
      <c r="D123" s="398">
        <v>246</v>
      </c>
      <c r="E123" s="401">
        <v>281</v>
      </c>
      <c r="F123" s="399">
        <v>284</v>
      </c>
      <c r="G123" s="400">
        <v>261</v>
      </c>
      <c r="H123" s="183">
        <v>212</v>
      </c>
      <c r="I123" s="399">
        <v>303</v>
      </c>
      <c r="J123" s="398">
        <v>263</v>
      </c>
      <c r="K123" s="401">
        <v>305</v>
      </c>
      <c r="L123" s="399">
        <v>257</v>
      </c>
      <c r="M123" s="398">
        <v>287</v>
      </c>
      <c r="N123" s="401">
        <v>373</v>
      </c>
      <c r="O123" s="399">
        <v>249</v>
      </c>
      <c r="P123" s="398">
        <v>341</v>
      </c>
      <c r="Q123" s="402">
        <v>340</v>
      </c>
      <c r="R123" s="399">
        <v>307</v>
      </c>
      <c r="S123" s="398">
        <v>309</v>
      </c>
      <c r="T123" s="401">
        <v>285</v>
      </c>
      <c r="U123" s="403">
        <v>277</v>
      </c>
      <c r="V123" s="398">
        <v>287</v>
      </c>
      <c r="W123" s="404">
        <v>402</v>
      </c>
      <c r="X123" s="403">
        <v>285</v>
      </c>
      <c r="Y123" s="405">
        <v>244</v>
      </c>
      <c r="Z123" s="401">
        <v>264</v>
      </c>
      <c r="AA123" s="534">
        <v>325</v>
      </c>
      <c r="AB123" s="405">
        <v>267</v>
      </c>
      <c r="AC123" s="401">
        <v>285</v>
      </c>
      <c r="AD123" s="399">
        <v>240</v>
      </c>
      <c r="AE123" s="405">
        <v>263</v>
      </c>
      <c r="AF123" s="401">
        <v>241</v>
      </c>
      <c r="AG123" s="399">
        <v>222</v>
      </c>
      <c r="AH123" s="398">
        <v>197</v>
      </c>
      <c r="AI123" s="401">
        <v>194</v>
      </c>
      <c r="AJ123" s="399">
        <v>239</v>
      </c>
      <c r="AK123" s="398">
        <v>233</v>
      </c>
      <c r="AL123" s="406">
        <v>276</v>
      </c>
      <c r="AO123" s="3"/>
    </row>
    <row r="124" spans="1:54" ht="14.25" customHeight="1" x14ac:dyDescent="0.15">
      <c r="A124" s="184" t="s">
        <v>134</v>
      </c>
      <c r="B124" s="395" t="s">
        <v>94</v>
      </c>
      <c r="C124" s="407">
        <v>32292</v>
      </c>
      <c r="D124" s="408">
        <v>67769</v>
      </c>
      <c r="E124" s="411">
        <v>76033</v>
      </c>
      <c r="F124" s="409">
        <v>75555</v>
      </c>
      <c r="G124" s="410">
        <v>71966</v>
      </c>
      <c r="H124" s="185">
        <v>57049</v>
      </c>
      <c r="I124" s="409">
        <v>82222</v>
      </c>
      <c r="J124" s="408">
        <v>71375</v>
      </c>
      <c r="K124" s="411">
        <v>82585</v>
      </c>
      <c r="L124" s="409">
        <v>66949</v>
      </c>
      <c r="M124" s="408">
        <v>74805</v>
      </c>
      <c r="N124" s="411">
        <v>96864</v>
      </c>
      <c r="O124" s="445">
        <v>66253</v>
      </c>
      <c r="P124" s="408">
        <v>94688</v>
      </c>
      <c r="Q124" s="412">
        <v>96326</v>
      </c>
      <c r="R124" s="409">
        <v>87951</v>
      </c>
      <c r="S124" s="408">
        <v>89964</v>
      </c>
      <c r="T124" s="411">
        <v>82705</v>
      </c>
      <c r="U124" s="413">
        <v>80516</v>
      </c>
      <c r="V124" s="408">
        <v>84370</v>
      </c>
      <c r="W124" s="414">
        <v>115697</v>
      </c>
      <c r="X124" s="413">
        <v>86955</v>
      </c>
      <c r="Y124" s="415">
        <v>75444</v>
      </c>
      <c r="Z124" s="411">
        <v>79837</v>
      </c>
      <c r="AA124" s="535">
        <v>98217</v>
      </c>
      <c r="AB124" s="415">
        <v>78643</v>
      </c>
      <c r="AC124" s="411">
        <v>84370</v>
      </c>
      <c r="AD124" s="409">
        <v>70163</v>
      </c>
      <c r="AE124" s="415">
        <v>79645</v>
      </c>
      <c r="AF124" s="411">
        <v>73152</v>
      </c>
      <c r="AG124" s="409">
        <v>70475</v>
      </c>
      <c r="AH124" s="408">
        <v>63985</v>
      </c>
      <c r="AI124" s="411">
        <v>66506</v>
      </c>
      <c r="AJ124" s="409">
        <v>84966</v>
      </c>
      <c r="AK124" s="408">
        <v>81500</v>
      </c>
      <c r="AL124" s="416">
        <v>99073</v>
      </c>
      <c r="AO124" s="3"/>
    </row>
    <row r="125" spans="1:54" ht="14.25" customHeight="1" x14ac:dyDescent="0.15">
      <c r="A125" s="186" t="s">
        <v>134</v>
      </c>
      <c r="B125" s="417" t="s">
        <v>96</v>
      </c>
      <c r="C125" s="418">
        <v>285</v>
      </c>
      <c r="D125" s="419">
        <v>276</v>
      </c>
      <c r="E125" s="422">
        <v>270</v>
      </c>
      <c r="F125" s="420">
        <v>266</v>
      </c>
      <c r="G125" s="421">
        <v>276</v>
      </c>
      <c r="H125" s="187">
        <v>269</v>
      </c>
      <c r="I125" s="420">
        <v>271</v>
      </c>
      <c r="J125" s="419">
        <v>272</v>
      </c>
      <c r="K125" s="422">
        <v>271</v>
      </c>
      <c r="L125" s="420">
        <v>260</v>
      </c>
      <c r="M125" s="419">
        <v>261</v>
      </c>
      <c r="N125" s="422">
        <v>260</v>
      </c>
      <c r="O125" s="420">
        <v>266</v>
      </c>
      <c r="P125" s="419">
        <v>278</v>
      </c>
      <c r="Q125" s="423">
        <v>284</v>
      </c>
      <c r="R125" s="420">
        <v>287</v>
      </c>
      <c r="S125" s="419">
        <v>291</v>
      </c>
      <c r="T125" s="422">
        <v>290</v>
      </c>
      <c r="U125" s="424">
        <v>291</v>
      </c>
      <c r="V125" s="419">
        <v>294</v>
      </c>
      <c r="W125" s="423">
        <v>288</v>
      </c>
      <c r="X125" s="424">
        <v>305</v>
      </c>
      <c r="Y125" s="425">
        <v>309</v>
      </c>
      <c r="Z125" s="422">
        <v>302</v>
      </c>
      <c r="AA125" s="255">
        <v>302</v>
      </c>
      <c r="AB125" s="425">
        <v>295</v>
      </c>
      <c r="AC125" s="422">
        <v>296</v>
      </c>
      <c r="AD125" s="420">
        <v>293</v>
      </c>
      <c r="AE125" s="425">
        <v>303</v>
      </c>
      <c r="AF125" s="422">
        <v>303</v>
      </c>
      <c r="AG125" s="420">
        <v>317</v>
      </c>
      <c r="AH125" s="419">
        <v>325</v>
      </c>
      <c r="AI125" s="422">
        <v>343</v>
      </c>
      <c r="AJ125" s="420">
        <v>356</v>
      </c>
      <c r="AK125" s="419">
        <v>349</v>
      </c>
      <c r="AL125" s="426">
        <v>358</v>
      </c>
      <c r="AO125" s="3"/>
    </row>
    <row r="126" spans="1:54" s="41" customFormat="1" ht="14.25" customHeight="1" x14ac:dyDescent="0.15">
      <c r="A126" s="273" t="s">
        <v>228</v>
      </c>
      <c r="B126" s="427" t="s">
        <v>93</v>
      </c>
      <c r="C126" s="428">
        <v>3.883</v>
      </c>
      <c r="D126" s="429">
        <v>8.8469999999999995</v>
      </c>
      <c r="E126" s="430">
        <v>9.1549999999999994</v>
      </c>
      <c r="F126" s="431">
        <v>6.4859999999999998</v>
      </c>
      <c r="G126" s="432">
        <v>6</v>
      </c>
      <c r="H126" s="188">
        <v>5103</v>
      </c>
      <c r="I126" s="431">
        <v>6.88</v>
      </c>
      <c r="J126" s="429">
        <v>7.992</v>
      </c>
      <c r="K126" s="430">
        <v>8.3230000000000004</v>
      </c>
      <c r="L126" s="431">
        <v>7.5309999999999997</v>
      </c>
      <c r="M126" s="429">
        <v>9.3789999999999996</v>
      </c>
      <c r="N126" s="430">
        <v>10.569000000000001</v>
      </c>
      <c r="O126" s="431">
        <v>8.7330000000000005</v>
      </c>
      <c r="P126" s="429">
        <v>10.946</v>
      </c>
      <c r="Q126" s="404">
        <v>12.225</v>
      </c>
      <c r="R126" s="431">
        <v>11.885999999999999</v>
      </c>
      <c r="S126" s="429">
        <v>15.576000000000001</v>
      </c>
      <c r="T126" s="430">
        <v>12.726000000000001</v>
      </c>
      <c r="U126" s="433">
        <v>10.210000000000001</v>
      </c>
      <c r="V126" s="429">
        <v>13.819000000000001</v>
      </c>
      <c r="W126" s="404">
        <v>15.183999999999999</v>
      </c>
      <c r="X126" s="433">
        <v>14.212</v>
      </c>
      <c r="Y126" s="434">
        <v>9.65</v>
      </c>
      <c r="Z126" s="430">
        <v>12.257</v>
      </c>
      <c r="AA126" s="536">
        <v>12.776</v>
      </c>
      <c r="AB126" s="434">
        <v>9.2859999999999996</v>
      </c>
      <c r="AC126" s="430">
        <v>8.6240000000000006</v>
      </c>
      <c r="AD126" s="431">
        <v>7.508</v>
      </c>
      <c r="AE126" s="434">
        <v>11.185</v>
      </c>
      <c r="AF126" s="430">
        <v>9.8559999999999999</v>
      </c>
      <c r="AG126" s="431">
        <v>8.0120000000000005</v>
      </c>
      <c r="AH126" s="429">
        <v>7.5839999999999996</v>
      </c>
      <c r="AI126" s="430">
        <v>8.7899999999999991</v>
      </c>
      <c r="AJ126" s="431">
        <v>9.3000000000000007</v>
      </c>
      <c r="AK126" s="429">
        <v>8.2919999999999998</v>
      </c>
      <c r="AL126" s="435">
        <v>25.529</v>
      </c>
      <c r="AO126" s="3"/>
      <c r="AP126" s="782"/>
      <c r="AQ126" s="760"/>
      <c r="AR126" s="815"/>
      <c r="AS126" s="816"/>
      <c r="AT126" s="816"/>
      <c r="AU126" s="816"/>
      <c r="AV126" s="813"/>
      <c r="AW126" s="760"/>
      <c r="AX126" s="760"/>
      <c r="AY126" s="760"/>
      <c r="AZ126" s="760"/>
      <c r="BA126" s="760"/>
      <c r="BB126" s="755"/>
    </row>
    <row r="127" spans="1:54" s="41" customFormat="1" ht="14.25" customHeight="1" x14ac:dyDescent="0.15">
      <c r="A127" s="192" t="s">
        <v>228</v>
      </c>
      <c r="B127" s="436" t="s">
        <v>94</v>
      </c>
      <c r="C127" s="437">
        <v>4615.5690000000004</v>
      </c>
      <c r="D127" s="438">
        <v>10596.374</v>
      </c>
      <c r="E127" s="439">
        <v>9066.8119999999999</v>
      </c>
      <c r="F127" s="440">
        <v>6390.5259999999998</v>
      </c>
      <c r="G127" s="441">
        <v>6116</v>
      </c>
      <c r="H127" s="193">
        <v>6334.857</v>
      </c>
      <c r="I127" s="440">
        <v>8650.8950000000004</v>
      </c>
      <c r="J127" s="438">
        <v>10374.133</v>
      </c>
      <c r="K127" s="439">
        <v>10469.343999999999</v>
      </c>
      <c r="L127" s="440">
        <v>9455.1280000000006</v>
      </c>
      <c r="M127" s="438">
        <v>12259.611999999999</v>
      </c>
      <c r="N127" s="439">
        <v>12655.991</v>
      </c>
      <c r="O127" s="440">
        <v>10359.046</v>
      </c>
      <c r="P127" s="438">
        <v>10984.226000000001</v>
      </c>
      <c r="Q127" s="414">
        <v>12165.797</v>
      </c>
      <c r="R127" s="440">
        <v>11852.857</v>
      </c>
      <c r="S127" s="438">
        <v>15661.773999999999</v>
      </c>
      <c r="T127" s="439">
        <v>11068.851000000001</v>
      </c>
      <c r="U127" s="442">
        <v>9586.74</v>
      </c>
      <c r="V127" s="438">
        <v>12906.216</v>
      </c>
      <c r="W127" s="414">
        <v>12387.634</v>
      </c>
      <c r="X127" s="442">
        <v>12105.267</v>
      </c>
      <c r="Y127" s="443">
        <v>9296.7309999999998</v>
      </c>
      <c r="Z127" s="439">
        <v>10958.431</v>
      </c>
      <c r="AA127" s="537">
        <v>11323.605</v>
      </c>
      <c r="AB127" s="443">
        <v>9232.5959999999995</v>
      </c>
      <c r="AC127" s="439">
        <v>9110.5370000000003</v>
      </c>
      <c r="AD127" s="440">
        <v>8917.8970000000008</v>
      </c>
      <c r="AE127" s="443">
        <v>11700.691999999999</v>
      </c>
      <c r="AF127" s="439">
        <v>9397.8230000000003</v>
      </c>
      <c r="AG127" s="440">
        <v>7887.442</v>
      </c>
      <c r="AH127" s="438">
        <v>8071.8239999999996</v>
      </c>
      <c r="AI127" s="439">
        <v>888.45399999999995</v>
      </c>
      <c r="AJ127" s="440">
        <v>9088.9639999999999</v>
      </c>
      <c r="AK127" s="438">
        <v>8312.1759999999995</v>
      </c>
      <c r="AL127" s="444">
        <v>26829.504000000001</v>
      </c>
      <c r="AO127" s="3"/>
      <c r="AP127" s="782"/>
      <c r="AQ127" s="760"/>
      <c r="AR127" s="815"/>
      <c r="AS127" s="816"/>
      <c r="AT127" s="816"/>
      <c r="AU127" s="816"/>
      <c r="AV127" s="813"/>
      <c r="AW127" s="760"/>
      <c r="AX127" s="760"/>
      <c r="AY127" s="760"/>
      <c r="AZ127" s="760"/>
      <c r="BA127" s="760"/>
      <c r="BB127" s="755"/>
    </row>
    <row r="128" spans="1:54" s="41" customFormat="1" ht="14.25" customHeight="1" x14ac:dyDescent="0.15">
      <c r="A128" s="197" t="s">
        <v>228</v>
      </c>
      <c r="B128" s="417" t="s">
        <v>96</v>
      </c>
      <c r="C128" s="418">
        <v>1189</v>
      </c>
      <c r="D128" s="419">
        <v>1198</v>
      </c>
      <c r="E128" s="422">
        <v>990</v>
      </c>
      <c r="F128" s="420">
        <v>985</v>
      </c>
      <c r="G128" s="421">
        <v>1100</v>
      </c>
      <c r="H128" s="187">
        <v>1241</v>
      </c>
      <c r="I128" s="420">
        <v>1257</v>
      </c>
      <c r="J128" s="419">
        <v>1298</v>
      </c>
      <c r="K128" s="422">
        <v>1258</v>
      </c>
      <c r="L128" s="420">
        <v>1255</v>
      </c>
      <c r="M128" s="419">
        <v>1307</v>
      </c>
      <c r="N128" s="422">
        <v>1197</v>
      </c>
      <c r="O128" s="420">
        <v>1186</v>
      </c>
      <c r="P128" s="419">
        <v>1003</v>
      </c>
      <c r="Q128" s="423">
        <v>995</v>
      </c>
      <c r="R128" s="420">
        <v>997</v>
      </c>
      <c r="S128" s="419">
        <v>1006</v>
      </c>
      <c r="T128" s="422">
        <v>870</v>
      </c>
      <c r="U128" s="424">
        <v>939</v>
      </c>
      <c r="V128" s="419">
        <v>934</v>
      </c>
      <c r="W128" s="423">
        <v>816</v>
      </c>
      <c r="X128" s="424">
        <v>852</v>
      </c>
      <c r="Y128" s="425">
        <v>963</v>
      </c>
      <c r="Z128" s="422">
        <v>894</v>
      </c>
      <c r="AA128" s="255">
        <v>886</v>
      </c>
      <c r="AB128" s="425">
        <v>994</v>
      </c>
      <c r="AC128" s="422">
        <v>1056</v>
      </c>
      <c r="AD128" s="420">
        <v>1188</v>
      </c>
      <c r="AE128" s="425">
        <v>1046</v>
      </c>
      <c r="AF128" s="422">
        <v>954</v>
      </c>
      <c r="AG128" s="420">
        <v>984</v>
      </c>
      <c r="AH128" s="419">
        <v>1064</v>
      </c>
      <c r="AI128" s="422">
        <v>1011</v>
      </c>
      <c r="AJ128" s="420">
        <v>977</v>
      </c>
      <c r="AK128" s="419">
        <v>1002</v>
      </c>
      <c r="AL128" s="426">
        <v>1051</v>
      </c>
      <c r="AO128" s="3"/>
      <c r="AP128" s="782"/>
      <c r="AQ128" s="760"/>
      <c r="AR128" s="815"/>
      <c r="AS128" s="816"/>
      <c r="AT128" s="816"/>
      <c r="AU128" s="816"/>
      <c r="AV128" s="813"/>
      <c r="AW128" s="760"/>
      <c r="AX128" s="760"/>
      <c r="AY128" s="760"/>
      <c r="AZ128" s="760"/>
      <c r="BA128" s="760"/>
      <c r="BB128" s="755"/>
    </row>
    <row r="129" spans="1:54" s="41" customFormat="1" ht="14.25" customHeight="1" x14ac:dyDescent="0.15">
      <c r="A129" s="200" t="s">
        <v>135</v>
      </c>
      <c r="B129" s="427" t="s">
        <v>93</v>
      </c>
      <c r="C129" s="428">
        <v>31</v>
      </c>
      <c r="D129" s="429">
        <v>56</v>
      </c>
      <c r="E129" s="430">
        <v>58</v>
      </c>
      <c r="F129" s="431">
        <v>54</v>
      </c>
      <c r="G129" s="432">
        <v>47</v>
      </c>
      <c r="H129" s="188">
        <v>44</v>
      </c>
      <c r="I129" s="431">
        <v>58</v>
      </c>
      <c r="J129" s="429">
        <v>64</v>
      </c>
      <c r="K129" s="430">
        <v>73</v>
      </c>
      <c r="L129" s="431">
        <v>76</v>
      </c>
      <c r="M129" s="429">
        <v>90</v>
      </c>
      <c r="N129" s="430">
        <v>104</v>
      </c>
      <c r="O129" s="431">
        <v>89</v>
      </c>
      <c r="P129" s="429">
        <v>126</v>
      </c>
      <c r="Q129" s="404">
        <v>155</v>
      </c>
      <c r="R129" s="431">
        <v>148</v>
      </c>
      <c r="S129" s="429">
        <v>183</v>
      </c>
      <c r="T129" s="430">
        <v>187</v>
      </c>
      <c r="U129" s="433">
        <v>185</v>
      </c>
      <c r="V129" s="429">
        <v>167</v>
      </c>
      <c r="W129" s="404">
        <v>165</v>
      </c>
      <c r="X129" s="433">
        <v>157</v>
      </c>
      <c r="Y129" s="434">
        <v>99</v>
      </c>
      <c r="Z129" s="430">
        <v>107</v>
      </c>
      <c r="AA129" s="536">
        <v>98</v>
      </c>
      <c r="AB129" s="434">
        <v>73</v>
      </c>
      <c r="AC129" s="430">
        <v>75</v>
      </c>
      <c r="AD129" s="431">
        <v>66</v>
      </c>
      <c r="AE129" s="434">
        <v>77</v>
      </c>
      <c r="AF129" s="430">
        <v>76</v>
      </c>
      <c r="AG129" s="431">
        <v>61</v>
      </c>
      <c r="AH129" s="429">
        <v>51</v>
      </c>
      <c r="AI129" s="430">
        <v>49</v>
      </c>
      <c r="AJ129" s="431">
        <v>55</v>
      </c>
      <c r="AK129" s="429">
        <v>52</v>
      </c>
      <c r="AL129" s="435">
        <v>60</v>
      </c>
      <c r="AO129" s="6"/>
      <c r="AP129" s="782"/>
      <c r="AQ129" s="760"/>
      <c r="AR129" s="815"/>
      <c r="AS129" s="816"/>
      <c r="AT129" s="816"/>
      <c r="AU129" s="816"/>
      <c r="AV129" s="813"/>
      <c r="AW129" s="760"/>
      <c r="AX129" s="760"/>
      <c r="AY129" s="760"/>
      <c r="AZ129" s="760"/>
      <c r="BA129" s="760"/>
      <c r="BB129" s="755"/>
    </row>
    <row r="130" spans="1:54" s="41" customFormat="1" ht="14.25" customHeight="1" x14ac:dyDescent="0.15">
      <c r="A130" s="192" t="s">
        <v>136</v>
      </c>
      <c r="B130" s="436" t="s">
        <v>94</v>
      </c>
      <c r="C130" s="437">
        <v>19515</v>
      </c>
      <c r="D130" s="438">
        <v>34413</v>
      </c>
      <c r="E130" s="439">
        <v>35588</v>
      </c>
      <c r="F130" s="440">
        <v>32396</v>
      </c>
      <c r="G130" s="441">
        <v>28234</v>
      </c>
      <c r="H130" s="193">
        <v>25606</v>
      </c>
      <c r="I130" s="440">
        <v>40606</v>
      </c>
      <c r="J130" s="438">
        <v>46797</v>
      </c>
      <c r="K130" s="439">
        <v>53498</v>
      </c>
      <c r="L130" s="440">
        <v>55190</v>
      </c>
      <c r="M130" s="438">
        <v>66281</v>
      </c>
      <c r="N130" s="439">
        <v>77198</v>
      </c>
      <c r="O130" s="440">
        <v>66047</v>
      </c>
      <c r="P130" s="438">
        <v>100399</v>
      </c>
      <c r="Q130" s="414">
        <v>118840</v>
      </c>
      <c r="R130" s="440">
        <v>103446</v>
      </c>
      <c r="S130" s="438">
        <v>104494</v>
      </c>
      <c r="T130" s="439">
        <v>86870</v>
      </c>
      <c r="U130" s="442">
        <v>79689</v>
      </c>
      <c r="V130" s="438">
        <v>77962</v>
      </c>
      <c r="W130" s="414">
        <v>78062</v>
      </c>
      <c r="X130" s="442">
        <v>73568</v>
      </c>
      <c r="Y130" s="443">
        <v>50399</v>
      </c>
      <c r="Z130" s="439">
        <v>53039</v>
      </c>
      <c r="AA130" s="537">
        <v>51649</v>
      </c>
      <c r="AB130" s="443">
        <v>38319</v>
      </c>
      <c r="AC130" s="439">
        <v>39036</v>
      </c>
      <c r="AD130" s="440">
        <v>34696</v>
      </c>
      <c r="AE130" s="443">
        <v>40787</v>
      </c>
      <c r="AF130" s="439">
        <v>39596</v>
      </c>
      <c r="AG130" s="440">
        <v>31874</v>
      </c>
      <c r="AH130" s="438">
        <v>26799</v>
      </c>
      <c r="AI130" s="439">
        <v>25858</v>
      </c>
      <c r="AJ130" s="440">
        <v>29656</v>
      </c>
      <c r="AK130" s="438">
        <v>27778</v>
      </c>
      <c r="AL130" s="444">
        <v>31342</v>
      </c>
      <c r="AO130" s="6"/>
      <c r="AP130" s="782"/>
      <c r="AQ130" s="760"/>
      <c r="AR130" s="815"/>
      <c r="AS130" s="816"/>
      <c r="AT130" s="816"/>
      <c r="AU130" s="816"/>
      <c r="AV130" s="813"/>
      <c r="AW130" s="760"/>
      <c r="AX130" s="760"/>
      <c r="AY130" s="760"/>
      <c r="AZ130" s="760"/>
      <c r="BA130" s="760"/>
      <c r="BB130" s="755"/>
    </row>
    <row r="131" spans="1:54" s="41" customFormat="1" ht="14.25" customHeight="1" x14ac:dyDescent="0.15">
      <c r="A131" s="197" t="s">
        <v>136</v>
      </c>
      <c r="B131" s="417" t="s">
        <v>96</v>
      </c>
      <c r="C131" s="418">
        <v>622</v>
      </c>
      <c r="D131" s="419">
        <v>615</v>
      </c>
      <c r="E131" s="422">
        <v>616</v>
      </c>
      <c r="F131" s="420">
        <v>599</v>
      </c>
      <c r="G131" s="421">
        <v>600</v>
      </c>
      <c r="H131" s="187">
        <v>581</v>
      </c>
      <c r="I131" s="420">
        <v>703</v>
      </c>
      <c r="J131" s="419">
        <v>733</v>
      </c>
      <c r="K131" s="422">
        <v>733</v>
      </c>
      <c r="L131" s="420">
        <v>723</v>
      </c>
      <c r="M131" s="419">
        <v>736</v>
      </c>
      <c r="N131" s="422">
        <v>742</v>
      </c>
      <c r="O131" s="420">
        <v>742</v>
      </c>
      <c r="P131" s="419">
        <v>797</v>
      </c>
      <c r="Q131" s="423">
        <v>764</v>
      </c>
      <c r="R131" s="420">
        <v>697</v>
      </c>
      <c r="S131" s="419">
        <v>570</v>
      </c>
      <c r="T131" s="422">
        <v>464</v>
      </c>
      <c r="U131" s="424">
        <v>431</v>
      </c>
      <c r="V131" s="419">
        <v>466</v>
      </c>
      <c r="W131" s="423">
        <v>472</v>
      </c>
      <c r="X131" s="424">
        <v>468</v>
      </c>
      <c r="Y131" s="425">
        <v>511</v>
      </c>
      <c r="Z131" s="422">
        <v>494</v>
      </c>
      <c r="AA131" s="255">
        <v>526</v>
      </c>
      <c r="AB131" s="425">
        <v>528</v>
      </c>
      <c r="AC131" s="422">
        <v>524</v>
      </c>
      <c r="AD131" s="420">
        <v>527</v>
      </c>
      <c r="AE131" s="425">
        <v>531</v>
      </c>
      <c r="AF131" s="422">
        <v>520</v>
      </c>
      <c r="AG131" s="420">
        <v>522</v>
      </c>
      <c r="AH131" s="419">
        <v>525</v>
      </c>
      <c r="AI131" s="422">
        <v>528</v>
      </c>
      <c r="AJ131" s="420">
        <v>536</v>
      </c>
      <c r="AK131" s="419">
        <v>535</v>
      </c>
      <c r="AL131" s="426">
        <v>523</v>
      </c>
      <c r="AO131" s="6"/>
      <c r="AP131" s="782"/>
      <c r="AQ131" s="760"/>
      <c r="AR131" s="815"/>
      <c r="AS131" s="816"/>
      <c r="AT131" s="816"/>
      <c r="AU131" s="816"/>
      <c r="AV131" s="813"/>
      <c r="AW131" s="760"/>
      <c r="AX131" s="760"/>
      <c r="AY131" s="760"/>
      <c r="AZ131" s="760"/>
      <c r="BA131" s="760"/>
      <c r="BB131" s="755"/>
    </row>
    <row r="132" spans="1:54" s="41" customFormat="1" ht="14.25" customHeight="1" x14ac:dyDescent="0.15">
      <c r="A132" s="200" t="s">
        <v>63</v>
      </c>
      <c r="B132" s="427" t="s">
        <v>93</v>
      </c>
      <c r="C132" s="428">
        <v>28</v>
      </c>
      <c r="D132" s="429">
        <v>34</v>
      </c>
      <c r="E132" s="430">
        <v>35</v>
      </c>
      <c r="F132" s="431">
        <v>32</v>
      </c>
      <c r="G132" s="432">
        <v>32</v>
      </c>
      <c r="H132" s="188">
        <v>28</v>
      </c>
      <c r="I132" s="431">
        <v>35</v>
      </c>
      <c r="J132" s="429">
        <v>35</v>
      </c>
      <c r="K132" s="430">
        <v>38</v>
      </c>
      <c r="L132" s="431">
        <v>34</v>
      </c>
      <c r="M132" s="429">
        <v>35</v>
      </c>
      <c r="N132" s="430">
        <v>41</v>
      </c>
      <c r="O132" s="431">
        <v>34</v>
      </c>
      <c r="P132" s="429">
        <v>34</v>
      </c>
      <c r="Q132" s="404">
        <v>40</v>
      </c>
      <c r="R132" s="431">
        <v>35</v>
      </c>
      <c r="S132" s="429">
        <v>36</v>
      </c>
      <c r="T132" s="430">
        <v>39</v>
      </c>
      <c r="U132" s="433">
        <v>38</v>
      </c>
      <c r="V132" s="429">
        <v>40</v>
      </c>
      <c r="W132" s="404">
        <v>39</v>
      </c>
      <c r="X132" s="433">
        <v>39</v>
      </c>
      <c r="Y132" s="434">
        <v>37</v>
      </c>
      <c r="Z132" s="430">
        <v>34</v>
      </c>
      <c r="AA132" s="536">
        <v>39</v>
      </c>
      <c r="AB132" s="434">
        <v>31</v>
      </c>
      <c r="AC132" s="430">
        <v>33</v>
      </c>
      <c r="AD132" s="431">
        <v>29</v>
      </c>
      <c r="AE132" s="434">
        <v>32</v>
      </c>
      <c r="AF132" s="430">
        <v>33</v>
      </c>
      <c r="AG132" s="431">
        <v>30</v>
      </c>
      <c r="AH132" s="429">
        <v>29</v>
      </c>
      <c r="AI132" s="430">
        <v>29</v>
      </c>
      <c r="AJ132" s="431">
        <v>33</v>
      </c>
      <c r="AK132" s="429">
        <v>28</v>
      </c>
      <c r="AL132" s="435">
        <v>40</v>
      </c>
      <c r="AO132" s="6"/>
      <c r="AP132" s="782"/>
      <c r="AQ132" s="760"/>
      <c r="AR132" s="815"/>
      <c r="AS132" s="816"/>
      <c r="AT132" s="816"/>
      <c r="AU132" s="816"/>
      <c r="AV132" s="813"/>
      <c r="AW132" s="760"/>
      <c r="AX132" s="760"/>
      <c r="AY132" s="760"/>
      <c r="AZ132" s="760"/>
      <c r="BA132" s="760"/>
      <c r="BB132" s="755"/>
    </row>
    <row r="133" spans="1:54" s="41" customFormat="1" ht="14.25" customHeight="1" x14ac:dyDescent="0.15">
      <c r="A133" s="192" t="s">
        <v>229</v>
      </c>
      <c r="B133" s="436" t="s">
        <v>94</v>
      </c>
      <c r="C133" s="437">
        <v>98326</v>
      </c>
      <c r="D133" s="438">
        <v>75831</v>
      </c>
      <c r="E133" s="439">
        <v>74127</v>
      </c>
      <c r="F133" s="440">
        <v>71676</v>
      </c>
      <c r="G133" s="441">
        <v>66665</v>
      </c>
      <c r="H133" s="193">
        <v>58382</v>
      </c>
      <c r="I133" s="440">
        <v>73783</v>
      </c>
      <c r="J133" s="438">
        <v>78143</v>
      </c>
      <c r="K133" s="439">
        <v>85271</v>
      </c>
      <c r="L133" s="440">
        <v>77102</v>
      </c>
      <c r="M133" s="438">
        <v>93074</v>
      </c>
      <c r="N133" s="439">
        <v>130055</v>
      </c>
      <c r="O133" s="440">
        <v>106935</v>
      </c>
      <c r="P133" s="438">
        <v>99946</v>
      </c>
      <c r="Q133" s="414">
        <v>111207</v>
      </c>
      <c r="R133" s="440">
        <v>94314</v>
      </c>
      <c r="S133" s="438">
        <v>90937</v>
      </c>
      <c r="T133" s="439">
        <v>88031</v>
      </c>
      <c r="U133" s="442">
        <v>103045</v>
      </c>
      <c r="V133" s="438">
        <v>138476</v>
      </c>
      <c r="W133" s="414">
        <v>142523</v>
      </c>
      <c r="X133" s="442">
        <v>173311</v>
      </c>
      <c r="Y133" s="443">
        <v>158381</v>
      </c>
      <c r="Z133" s="439">
        <v>86181</v>
      </c>
      <c r="AA133" s="537">
        <v>102592</v>
      </c>
      <c r="AB133" s="443">
        <v>89261</v>
      </c>
      <c r="AC133" s="439">
        <v>92893</v>
      </c>
      <c r="AD133" s="440">
        <v>82484</v>
      </c>
      <c r="AE133" s="443">
        <v>92363</v>
      </c>
      <c r="AF133" s="439">
        <v>92978</v>
      </c>
      <c r="AG133" s="440">
        <v>83643</v>
      </c>
      <c r="AH133" s="438">
        <v>72268</v>
      </c>
      <c r="AI133" s="439">
        <v>66935</v>
      </c>
      <c r="AJ133" s="440">
        <v>87531</v>
      </c>
      <c r="AK133" s="438">
        <v>108544</v>
      </c>
      <c r="AL133" s="444">
        <v>201167</v>
      </c>
      <c r="AO133" s="6"/>
      <c r="AP133" s="782"/>
      <c r="AQ133" s="760"/>
      <c r="AR133" s="815"/>
      <c r="AS133" s="816"/>
      <c r="AT133" s="816"/>
      <c r="AU133" s="816"/>
      <c r="AV133" s="813"/>
      <c r="AW133" s="760"/>
      <c r="AX133" s="760"/>
      <c r="AY133" s="760"/>
      <c r="AZ133" s="760"/>
      <c r="BA133" s="760"/>
      <c r="BB133" s="755"/>
    </row>
    <row r="134" spans="1:54" s="41" customFormat="1" ht="14.25" customHeight="1" x14ac:dyDescent="0.15">
      <c r="A134" s="197" t="s">
        <v>229</v>
      </c>
      <c r="B134" s="417" t="s">
        <v>96</v>
      </c>
      <c r="C134" s="418">
        <v>3524</v>
      </c>
      <c r="D134" s="419">
        <v>2255</v>
      </c>
      <c r="E134" s="422">
        <v>2104</v>
      </c>
      <c r="F134" s="420">
        <v>2236</v>
      </c>
      <c r="G134" s="421">
        <v>32</v>
      </c>
      <c r="H134" s="187">
        <v>2111</v>
      </c>
      <c r="I134" s="420">
        <v>2120</v>
      </c>
      <c r="J134" s="419">
        <v>2227</v>
      </c>
      <c r="K134" s="422">
        <v>2226</v>
      </c>
      <c r="L134" s="420">
        <v>2296</v>
      </c>
      <c r="M134" s="419">
        <v>2655</v>
      </c>
      <c r="N134" s="422">
        <v>3205</v>
      </c>
      <c r="O134" s="420">
        <v>3129</v>
      </c>
      <c r="P134" s="419">
        <v>2957</v>
      </c>
      <c r="Q134" s="423">
        <v>2778</v>
      </c>
      <c r="R134" s="420">
        <v>2667</v>
      </c>
      <c r="S134" s="419">
        <v>2512</v>
      </c>
      <c r="T134" s="422">
        <v>2284</v>
      </c>
      <c r="U134" s="424">
        <v>2716</v>
      </c>
      <c r="V134" s="419">
        <v>3471</v>
      </c>
      <c r="W134" s="423">
        <v>3694</v>
      </c>
      <c r="X134" s="424">
        <v>4449</v>
      </c>
      <c r="Y134" s="425">
        <v>4260</v>
      </c>
      <c r="Z134" s="422">
        <v>2498</v>
      </c>
      <c r="AA134" s="255">
        <v>2651</v>
      </c>
      <c r="AB134" s="425">
        <v>2866</v>
      </c>
      <c r="AC134" s="422">
        <v>2823</v>
      </c>
      <c r="AD134" s="420">
        <v>2853</v>
      </c>
      <c r="AE134" s="425">
        <v>2844</v>
      </c>
      <c r="AF134" s="422">
        <v>2855</v>
      </c>
      <c r="AG134" s="420">
        <v>2758</v>
      </c>
      <c r="AH134" s="419">
        <v>2481</v>
      </c>
      <c r="AI134" s="422">
        <v>2290</v>
      </c>
      <c r="AJ134" s="420">
        <v>2689</v>
      </c>
      <c r="AK134" s="419">
        <v>3884</v>
      </c>
      <c r="AL134" s="426">
        <v>5083</v>
      </c>
      <c r="AO134" s="6"/>
      <c r="AP134" s="782"/>
      <c r="AQ134" s="760"/>
      <c r="AR134" s="815"/>
      <c r="AS134" s="816"/>
      <c r="AT134" s="816"/>
      <c r="AU134" s="816"/>
      <c r="AV134" s="813"/>
      <c r="AW134" s="760"/>
      <c r="AX134" s="760"/>
      <c r="AY134" s="760"/>
      <c r="AZ134" s="760"/>
      <c r="BA134" s="760"/>
      <c r="BB134" s="755"/>
    </row>
    <row r="135" spans="1:54" s="41" customFormat="1" ht="14.25" customHeight="1" x14ac:dyDescent="0.15">
      <c r="A135" s="273" t="s">
        <v>137</v>
      </c>
      <c r="B135" s="427" t="s">
        <v>93</v>
      </c>
      <c r="C135" s="428">
        <v>23.145</v>
      </c>
      <c r="D135" s="429">
        <v>46.31</v>
      </c>
      <c r="E135" s="430">
        <v>39.119999999999997</v>
      </c>
      <c r="F135" s="431">
        <v>33.195999999999998</v>
      </c>
      <c r="G135" s="432">
        <v>32</v>
      </c>
      <c r="H135" s="188">
        <v>27.526</v>
      </c>
      <c r="I135" s="431">
        <v>32.228000000000002</v>
      </c>
      <c r="J135" s="429">
        <v>31.507000000000001</v>
      </c>
      <c r="K135" s="430">
        <v>41.142000000000003</v>
      </c>
      <c r="L135" s="431">
        <v>40.725000000000001</v>
      </c>
      <c r="M135" s="429">
        <v>40.94</v>
      </c>
      <c r="N135" s="430">
        <v>44.323</v>
      </c>
      <c r="O135" s="431">
        <v>32.356000000000002</v>
      </c>
      <c r="P135" s="429">
        <v>36.631</v>
      </c>
      <c r="Q135" s="404">
        <v>46.957999999999998</v>
      </c>
      <c r="R135" s="431">
        <v>36.509</v>
      </c>
      <c r="S135" s="429">
        <v>36.146000000000001</v>
      </c>
      <c r="T135" s="430">
        <v>39.320999999999998</v>
      </c>
      <c r="U135" s="433">
        <v>34.115000000000002</v>
      </c>
      <c r="V135" s="429">
        <v>39.185000000000002</v>
      </c>
      <c r="W135" s="404">
        <v>38.664999999999999</v>
      </c>
      <c r="X135" s="433">
        <v>38.56</v>
      </c>
      <c r="Y135" s="434">
        <v>32.643999999999998</v>
      </c>
      <c r="Z135" s="430">
        <v>32.734999999999999</v>
      </c>
      <c r="AA135" s="536">
        <v>38.076000000000001</v>
      </c>
      <c r="AB135" s="434">
        <v>34.851999999999997</v>
      </c>
      <c r="AC135" s="430">
        <v>38.314</v>
      </c>
      <c r="AD135" s="403">
        <v>32.734000000000002</v>
      </c>
      <c r="AE135" s="434">
        <v>40.179000000000002</v>
      </c>
      <c r="AF135" s="430">
        <v>37.445999999999998</v>
      </c>
      <c r="AG135" s="431">
        <v>36.811</v>
      </c>
      <c r="AH135" s="429">
        <v>35.377000000000002</v>
      </c>
      <c r="AI135" s="430">
        <v>36.841999999999999</v>
      </c>
      <c r="AJ135" s="431">
        <v>41.862000000000002</v>
      </c>
      <c r="AK135" s="429">
        <v>41.201000000000001</v>
      </c>
      <c r="AL135" s="435">
        <v>117.89700000000001</v>
      </c>
      <c r="AO135" s="3"/>
      <c r="AP135" s="782"/>
      <c r="AQ135" s="760"/>
      <c r="AR135" s="815"/>
      <c r="AS135" s="816"/>
      <c r="AT135" s="816"/>
      <c r="AU135" s="816"/>
      <c r="AV135" s="813"/>
      <c r="AW135" s="760"/>
      <c r="AX135" s="760"/>
      <c r="AY135" s="760"/>
      <c r="AZ135" s="760"/>
      <c r="BA135" s="760"/>
      <c r="BB135" s="755"/>
    </row>
    <row r="136" spans="1:54" s="41" customFormat="1" ht="14.25" customHeight="1" x14ac:dyDescent="0.15">
      <c r="A136" s="192" t="s">
        <v>137</v>
      </c>
      <c r="B136" s="436" t="s">
        <v>94</v>
      </c>
      <c r="C136" s="437">
        <v>23253.703000000001</v>
      </c>
      <c r="D136" s="438">
        <v>43096.264000000003</v>
      </c>
      <c r="E136" s="439">
        <v>37713.927000000003</v>
      </c>
      <c r="F136" s="440">
        <v>32950.243999999999</v>
      </c>
      <c r="G136" s="441">
        <v>31733</v>
      </c>
      <c r="H136" s="193">
        <v>27686.030999999999</v>
      </c>
      <c r="I136" s="440">
        <v>32026.673999999999</v>
      </c>
      <c r="J136" s="438">
        <v>31657.863000000001</v>
      </c>
      <c r="K136" s="439">
        <v>37691.169000000002</v>
      </c>
      <c r="L136" s="440">
        <v>34863.635000000002</v>
      </c>
      <c r="M136" s="438">
        <v>34702.159</v>
      </c>
      <c r="N136" s="439">
        <v>38619.277000000002</v>
      </c>
      <c r="O136" s="194">
        <v>30028.190999999999</v>
      </c>
      <c r="P136" s="438">
        <v>32350.800999999999</v>
      </c>
      <c r="Q136" s="414">
        <v>38691.351000000002</v>
      </c>
      <c r="R136" s="440">
        <v>31043.595000000001</v>
      </c>
      <c r="S136" s="438">
        <v>30418.723999999998</v>
      </c>
      <c r="T136" s="439">
        <v>30201.272000000001</v>
      </c>
      <c r="U136" s="442">
        <v>26544.656999999999</v>
      </c>
      <c r="V136" s="438">
        <v>30002.911</v>
      </c>
      <c r="W136" s="414">
        <v>29136.960999999999</v>
      </c>
      <c r="X136" s="442">
        <v>30305.561000000002</v>
      </c>
      <c r="Y136" s="443">
        <v>26104.309000000001</v>
      </c>
      <c r="Z136" s="439">
        <v>28194.098999999998</v>
      </c>
      <c r="AA136" s="537">
        <v>34268.612000000001</v>
      </c>
      <c r="AB136" s="443">
        <v>31372.601999999999</v>
      </c>
      <c r="AC136" s="439">
        <v>35579.824999999997</v>
      </c>
      <c r="AD136" s="413">
        <v>31958.635999999999</v>
      </c>
      <c r="AE136" s="443">
        <v>40326.946000000004</v>
      </c>
      <c r="AF136" s="439">
        <v>39572.771000000001</v>
      </c>
      <c r="AG136" s="440">
        <v>38963.118000000002</v>
      </c>
      <c r="AH136" s="438">
        <v>37793.46</v>
      </c>
      <c r="AI136" s="439">
        <v>39366.415000000001</v>
      </c>
      <c r="AJ136" s="440">
        <v>44779.925999999999</v>
      </c>
      <c r="AK136" s="438">
        <v>45962.379000000001</v>
      </c>
      <c r="AL136" s="444">
        <v>134137.633</v>
      </c>
      <c r="AO136" s="3"/>
      <c r="AP136" s="782"/>
      <c r="AQ136" s="760"/>
      <c r="AR136" s="815"/>
      <c r="AS136" s="816"/>
      <c r="AT136" s="816"/>
      <c r="AU136" s="816"/>
      <c r="AV136" s="813"/>
      <c r="AW136" s="760"/>
      <c r="AX136" s="760"/>
      <c r="AY136" s="760"/>
      <c r="AZ136" s="760"/>
      <c r="BA136" s="760"/>
      <c r="BB136" s="755"/>
    </row>
    <row r="137" spans="1:54" s="41" customFormat="1" ht="14.25" customHeight="1" thickBot="1" x14ac:dyDescent="0.2">
      <c r="A137" s="201" t="s">
        <v>137</v>
      </c>
      <c r="B137" s="454" t="s">
        <v>96</v>
      </c>
      <c r="C137" s="455">
        <v>1005</v>
      </c>
      <c r="D137" s="456">
        <v>931</v>
      </c>
      <c r="E137" s="457">
        <v>964</v>
      </c>
      <c r="F137" s="458">
        <v>993</v>
      </c>
      <c r="G137" s="459">
        <v>980</v>
      </c>
      <c r="H137" s="202">
        <v>1006</v>
      </c>
      <c r="I137" s="458">
        <v>994</v>
      </c>
      <c r="J137" s="456">
        <v>1005</v>
      </c>
      <c r="K137" s="457">
        <v>916</v>
      </c>
      <c r="L137" s="458">
        <v>856</v>
      </c>
      <c r="M137" s="456">
        <v>848</v>
      </c>
      <c r="N137" s="457">
        <v>871</v>
      </c>
      <c r="O137" s="458">
        <v>928</v>
      </c>
      <c r="P137" s="456">
        <v>883</v>
      </c>
      <c r="Q137" s="460">
        <v>824</v>
      </c>
      <c r="R137" s="458">
        <v>850</v>
      </c>
      <c r="S137" s="456">
        <v>842</v>
      </c>
      <c r="T137" s="457">
        <v>768</v>
      </c>
      <c r="U137" s="461">
        <v>778</v>
      </c>
      <c r="V137" s="456">
        <v>766</v>
      </c>
      <c r="W137" s="460">
        <v>754</v>
      </c>
      <c r="X137" s="461">
        <v>787</v>
      </c>
      <c r="Y137" s="462">
        <v>800</v>
      </c>
      <c r="Z137" s="457">
        <v>861</v>
      </c>
      <c r="AA137" s="538">
        <v>900</v>
      </c>
      <c r="AB137" s="462">
        <v>900</v>
      </c>
      <c r="AC137" s="457">
        <v>929</v>
      </c>
      <c r="AD137" s="461">
        <v>976</v>
      </c>
      <c r="AE137" s="462">
        <v>1004</v>
      </c>
      <c r="AF137" s="457">
        <v>1057</v>
      </c>
      <c r="AG137" s="458">
        <v>1058</v>
      </c>
      <c r="AH137" s="456">
        <v>1068</v>
      </c>
      <c r="AI137" s="457">
        <v>1069</v>
      </c>
      <c r="AJ137" s="458">
        <v>1070</v>
      </c>
      <c r="AK137" s="456">
        <v>1116</v>
      </c>
      <c r="AL137" s="463">
        <v>1138</v>
      </c>
      <c r="AO137" s="3"/>
      <c r="AP137" s="782"/>
      <c r="AQ137" s="760"/>
      <c r="AR137" s="815"/>
      <c r="AS137" s="816"/>
      <c r="AT137" s="816"/>
      <c r="AU137" s="816"/>
      <c r="AV137" s="813"/>
      <c r="AW137" s="760"/>
      <c r="AX137" s="760"/>
      <c r="AY137" s="760"/>
      <c r="AZ137" s="760"/>
      <c r="BA137" s="760"/>
      <c r="BB137" s="755"/>
    </row>
    <row r="138" spans="1:54" s="20" customFormat="1" ht="14.25" customHeight="1" x14ac:dyDescent="0.15">
      <c r="A138" s="511" t="s">
        <v>66</v>
      </c>
      <c r="B138" s="391" t="s">
        <v>243</v>
      </c>
      <c r="C138" s="203">
        <v>6082</v>
      </c>
      <c r="D138" s="204">
        <v>13222</v>
      </c>
      <c r="E138" s="205">
        <v>13507</v>
      </c>
      <c r="F138" s="206">
        <v>11946</v>
      </c>
      <c r="G138" s="207">
        <v>10027</v>
      </c>
      <c r="H138" s="205">
        <v>8232</v>
      </c>
      <c r="I138" s="206">
        <v>9940</v>
      </c>
      <c r="J138" s="204">
        <v>8893</v>
      </c>
      <c r="K138" s="205">
        <v>9121</v>
      </c>
      <c r="L138" s="206">
        <v>7225</v>
      </c>
      <c r="M138" s="204">
        <v>7770</v>
      </c>
      <c r="N138" s="205">
        <v>8958</v>
      </c>
      <c r="O138" s="206">
        <v>6674</v>
      </c>
      <c r="P138" s="204">
        <v>7393</v>
      </c>
      <c r="Q138" s="208">
        <v>8409</v>
      </c>
      <c r="R138" s="206">
        <v>7548</v>
      </c>
      <c r="S138" s="204">
        <v>7596</v>
      </c>
      <c r="T138" s="205">
        <v>9167</v>
      </c>
      <c r="U138" s="209">
        <v>8716</v>
      </c>
      <c r="V138" s="204">
        <v>10189</v>
      </c>
      <c r="W138" s="208">
        <v>11420</v>
      </c>
      <c r="X138" s="209">
        <v>14057</v>
      </c>
      <c r="Y138" s="210">
        <v>8642</v>
      </c>
      <c r="Z138" s="205">
        <v>9803</v>
      </c>
      <c r="AA138" s="209">
        <v>11012</v>
      </c>
      <c r="AB138" s="210">
        <v>11439</v>
      </c>
      <c r="AC138" s="205">
        <v>11150</v>
      </c>
      <c r="AD138" s="206">
        <v>10771</v>
      </c>
      <c r="AE138" s="210">
        <v>14928</v>
      </c>
      <c r="AF138" s="205">
        <v>14310</v>
      </c>
      <c r="AG138" s="206">
        <v>12695</v>
      </c>
      <c r="AH138" s="204">
        <v>14452</v>
      </c>
      <c r="AI138" s="205">
        <v>14471</v>
      </c>
      <c r="AJ138" s="206">
        <v>17004</v>
      </c>
      <c r="AK138" s="204">
        <v>15184</v>
      </c>
      <c r="AL138" s="211">
        <v>17394</v>
      </c>
      <c r="AO138" s="6"/>
      <c r="AP138" s="781"/>
      <c r="AQ138" s="759"/>
      <c r="AR138" s="756"/>
      <c r="AS138" s="757"/>
      <c r="AT138" s="757"/>
      <c r="AU138" s="757"/>
      <c r="AV138" s="812"/>
      <c r="AW138" s="759"/>
      <c r="AX138" s="823"/>
      <c r="AY138" s="823"/>
      <c r="AZ138" s="823"/>
      <c r="BA138" s="823"/>
      <c r="BB138" s="755"/>
    </row>
    <row r="139" spans="1:54" s="20" customFormat="1" ht="14.25" customHeight="1" x14ac:dyDescent="0.15">
      <c r="A139" s="523" t="s">
        <v>138</v>
      </c>
      <c r="B139" s="392" t="s">
        <v>244</v>
      </c>
      <c r="C139" s="132">
        <v>3716613</v>
      </c>
      <c r="D139" s="133">
        <v>6420152</v>
      </c>
      <c r="E139" s="134">
        <v>6492228</v>
      </c>
      <c r="F139" s="135">
        <v>6040761</v>
      </c>
      <c r="G139" s="136">
        <v>5494227</v>
      </c>
      <c r="H139" s="134">
        <v>4779710</v>
      </c>
      <c r="I139" s="135">
        <v>5692076</v>
      </c>
      <c r="J139" s="133">
        <v>5025381</v>
      </c>
      <c r="K139" s="134">
        <v>5069077</v>
      </c>
      <c r="L139" s="135">
        <v>3950944</v>
      </c>
      <c r="M139" s="133">
        <v>4306224</v>
      </c>
      <c r="N139" s="134">
        <v>4842983</v>
      </c>
      <c r="O139" s="135">
        <v>3666915</v>
      </c>
      <c r="P139" s="133">
        <v>3756870</v>
      </c>
      <c r="Q139" s="137">
        <v>4115457</v>
      </c>
      <c r="R139" s="135">
        <v>3869014</v>
      </c>
      <c r="S139" s="133">
        <v>4308445</v>
      </c>
      <c r="T139" s="134">
        <v>5063262</v>
      </c>
      <c r="U139" s="138">
        <v>4621917</v>
      </c>
      <c r="V139" s="133">
        <v>5754110</v>
      </c>
      <c r="W139" s="137">
        <v>6068072</v>
      </c>
      <c r="X139" s="138">
        <v>7788137</v>
      </c>
      <c r="Y139" s="139">
        <v>4957149</v>
      </c>
      <c r="Z139" s="134">
        <v>5354502</v>
      </c>
      <c r="AA139" s="138">
        <v>6020883</v>
      </c>
      <c r="AB139" s="139">
        <v>5608149</v>
      </c>
      <c r="AC139" s="134">
        <v>5296054</v>
      </c>
      <c r="AD139" s="135">
        <v>4572103</v>
      </c>
      <c r="AE139" s="139">
        <v>5653153</v>
      </c>
      <c r="AF139" s="134">
        <v>5111537</v>
      </c>
      <c r="AG139" s="135">
        <v>4603232</v>
      </c>
      <c r="AH139" s="133">
        <v>5177565</v>
      </c>
      <c r="AI139" s="134">
        <v>5349024</v>
      </c>
      <c r="AJ139" s="135">
        <v>3830631</v>
      </c>
      <c r="AK139" s="133">
        <v>7358241</v>
      </c>
      <c r="AL139" s="140">
        <v>8387823</v>
      </c>
      <c r="AO139" s="6"/>
      <c r="AP139" s="781"/>
      <c r="AQ139" s="759"/>
      <c r="AR139" s="756"/>
      <c r="AS139" s="757"/>
      <c r="AT139" s="757"/>
      <c r="AU139" s="757"/>
      <c r="AV139" s="812"/>
      <c r="AW139" s="759"/>
      <c r="AX139" s="823"/>
      <c r="AY139" s="823"/>
      <c r="AZ139" s="823"/>
      <c r="BA139" s="823"/>
      <c r="BB139" s="755"/>
    </row>
    <row r="140" spans="1:54" s="20" customFormat="1" ht="14.25" customHeight="1" x14ac:dyDescent="0.15">
      <c r="A140" s="524" t="s">
        <v>138</v>
      </c>
      <c r="B140" s="512" t="s">
        <v>110</v>
      </c>
      <c r="C140" s="513">
        <v>611</v>
      </c>
      <c r="D140" s="514">
        <v>486</v>
      </c>
      <c r="E140" s="515">
        <v>481</v>
      </c>
      <c r="F140" s="516">
        <v>506</v>
      </c>
      <c r="G140" s="517">
        <v>548</v>
      </c>
      <c r="H140" s="515">
        <v>581</v>
      </c>
      <c r="I140" s="516">
        <v>573</v>
      </c>
      <c r="J140" s="514">
        <v>565</v>
      </c>
      <c r="K140" s="515">
        <v>556</v>
      </c>
      <c r="L140" s="516">
        <v>547</v>
      </c>
      <c r="M140" s="514">
        <v>554</v>
      </c>
      <c r="N140" s="515">
        <v>541</v>
      </c>
      <c r="O140" s="516">
        <v>549</v>
      </c>
      <c r="P140" s="514">
        <v>508</v>
      </c>
      <c r="Q140" s="518">
        <v>489</v>
      </c>
      <c r="R140" s="516">
        <v>513</v>
      </c>
      <c r="S140" s="514">
        <v>567</v>
      </c>
      <c r="T140" s="515">
        <v>552</v>
      </c>
      <c r="U140" s="519">
        <v>530</v>
      </c>
      <c r="V140" s="514">
        <v>565</v>
      </c>
      <c r="W140" s="520">
        <v>540</v>
      </c>
      <c r="X140" s="519">
        <v>554</v>
      </c>
      <c r="Y140" s="521">
        <v>574</v>
      </c>
      <c r="Z140" s="515">
        <v>546</v>
      </c>
      <c r="AA140" s="519">
        <v>547</v>
      </c>
      <c r="AB140" s="521">
        <v>490</v>
      </c>
      <c r="AC140" s="515">
        <v>475</v>
      </c>
      <c r="AD140" s="516">
        <v>424</v>
      </c>
      <c r="AE140" s="521">
        <v>379</v>
      </c>
      <c r="AF140" s="515">
        <v>357</v>
      </c>
      <c r="AG140" s="516">
        <v>363</v>
      </c>
      <c r="AH140" s="514">
        <v>358</v>
      </c>
      <c r="AI140" s="515">
        <v>370</v>
      </c>
      <c r="AJ140" s="516">
        <v>402</v>
      </c>
      <c r="AK140" s="514">
        <v>485</v>
      </c>
      <c r="AL140" s="522">
        <v>482</v>
      </c>
      <c r="AO140" s="6"/>
      <c r="AP140" s="781"/>
      <c r="AQ140" s="759"/>
      <c r="AR140" s="756"/>
      <c r="AS140" s="757"/>
      <c r="AT140" s="757"/>
      <c r="AU140" s="757"/>
      <c r="AV140" s="812"/>
      <c r="AW140" s="759"/>
      <c r="AX140" s="823"/>
      <c r="AY140" s="823"/>
      <c r="AZ140" s="823"/>
      <c r="BA140" s="823"/>
      <c r="BB140" s="755"/>
    </row>
    <row r="141" spans="1:54" s="20" customFormat="1" ht="14.25" customHeight="1" x14ac:dyDescent="0.15">
      <c r="A141" s="212" t="s">
        <v>139</v>
      </c>
      <c r="B141" s="464" t="s">
        <v>93</v>
      </c>
      <c r="C141" s="213">
        <v>635</v>
      </c>
      <c r="D141" s="214">
        <v>1093</v>
      </c>
      <c r="E141" s="215">
        <v>962</v>
      </c>
      <c r="F141" s="216">
        <v>1000</v>
      </c>
      <c r="G141" s="217">
        <v>868</v>
      </c>
      <c r="H141" s="215">
        <v>788</v>
      </c>
      <c r="I141" s="216">
        <v>1051</v>
      </c>
      <c r="J141" s="214">
        <v>1057</v>
      </c>
      <c r="K141" s="215">
        <v>1154</v>
      </c>
      <c r="L141" s="216">
        <v>1175</v>
      </c>
      <c r="M141" s="214">
        <v>1202</v>
      </c>
      <c r="N141" s="215">
        <v>1415</v>
      </c>
      <c r="O141" s="216">
        <v>1264</v>
      </c>
      <c r="P141" s="214">
        <v>1367</v>
      </c>
      <c r="Q141" s="156">
        <v>1463</v>
      </c>
      <c r="R141" s="216">
        <v>1360</v>
      </c>
      <c r="S141" s="214">
        <v>1268</v>
      </c>
      <c r="T141" s="215">
        <v>1126</v>
      </c>
      <c r="U141" s="218">
        <v>1049</v>
      </c>
      <c r="V141" s="214">
        <v>1177</v>
      </c>
      <c r="W141" s="219">
        <v>1122</v>
      </c>
      <c r="X141" s="218">
        <v>1124</v>
      </c>
      <c r="Y141" s="220">
        <v>911</v>
      </c>
      <c r="Z141" s="215">
        <v>964</v>
      </c>
      <c r="AA141" s="218">
        <v>1084</v>
      </c>
      <c r="AB141" s="220">
        <v>930</v>
      </c>
      <c r="AC141" s="215">
        <v>1029</v>
      </c>
      <c r="AD141" s="216">
        <v>869</v>
      </c>
      <c r="AE141" s="220">
        <v>1116</v>
      </c>
      <c r="AF141" s="215">
        <v>1071</v>
      </c>
      <c r="AG141" s="216">
        <v>897</v>
      </c>
      <c r="AH141" s="214">
        <v>858</v>
      </c>
      <c r="AI141" s="215">
        <v>866</v>
      </c>
      <c r="AJ141" s="216">
        <v>936</v>
      </c>
      <c r="AK141" s="214">
        <v>853</v>
      </c>
      <c r="AL141" s="221">
        <v>891</v>
      </c>
      <c r="AO141" s="6"/>
      <c r="AP141" s="781"/>
      <c r="AQ141" s="759"/>
      <c r="AR141" s="756"/>
      <c r="AS141" s="757"/>
      <c r="AT141" s="757"/>
      <c r="AU141" s="757"/>
      <c r="AV141" s="812"/>
      <c r="AW141" s="759"/>
      <c r="AX141" s="823"/>
      <c r="AY141" s="823"/>
      <c r="AZ141" s="823"/>
      <c r="BA141" s="823"/>
      <c r="BB141" s="755"/>
    </row>
    <row r="142" spans="1:54" s="20" customFormat="1" ht="14.25" customHeight="1" x14ac:dyDescent="0.15">
      <c r="A142" s="161" t="s">
        <v>140</v>
      </c>
      <c r="B142" s="395" t="s">
        <v>94</v>
      </c>
      <c r="C142" s="162">
        <v>141708</v>
      </c>
      <c r="D142" s="163">
        <v>248847</v>
      </c>
      <c r="E142" s="164">
        <v>221432</v>
      </c>
      <c r="F142" s="165">
        <v>240464</v>
      </c>
      <c r="G142" s="166">
        <v>217956</v>
      </c>
      <c r="H142" s="164">
        <v>195244</v>
      </c>
      <c r="I142" s="135">
        <v>279622</v>
      </c>
      <c r="J142" s="163">
        <v>270527</v>
      </c>
      <c r="K142" s="164">
        <v>296149</v>
      </c>
      <c r="L142" s="165">
        <v>330206</v>
      </c>
      <c r="M142" s="163">
        <v>340457</v>
      </c>
      <c r="N142" s="164">
        <v>411528</v>
      </c>
      <c r="O142" s="165">
        <v>374070</v>
      </c>
      <c r="P142" s="163">
        <v>388307</v>
      </c>
      <c r="Q142" s="167">
        <v>436860</v>
      </c>
      <c r="R142" s="165">
        <v>409157</v>
      </c>
      <c r="S142" s="163">
        <v>370217</v>
      </c>
      <c r="T142" s="164">
        <v>325345</v>
      </c>
      <c r="U142" s="168">
        <v>308151</v>
      </c>
      <c r="V142" s="163">
        <v>335343</v>
      </c>
      <c r="W142" s="169">
        <v>308201</v>
      </c>
      <c r="X142" s="168">
        <v>305760</v>
      </c>
      <c r="Y142" s="170">
        <v>242963</v>
      </c>
      <c r="Z142" s="164">
        <v>252971</v>
      </c>
      <c r="AA142" s="168">
        <v>278192</v>
      </c>
      <c r="AB142" s="170">
        <v>233942</v>
      </c>
      <c r="AC142" s="164">
        <v>246044</v>
      </c>
      <c r="AD142" s="165">
        <v>209276</v>
      </c>
      <c r="AE142" s="170">
        <v>259274</v>
      </c>
      <c r="AF142" s="164">
        <v>265629</v>
      </c>
      <c r="AG142" s="165">
        <v>235857</v>
      </c>
      <c r="AH142" s="163">
        <v>219347</v>
      </c>
      <c r="AI142" s="164">
        <v>223073</v>
      </c>
      <c r="AJ142" s="165">
        <v>244043</v>
      </c>
      <c r="AK142" s="163">
        <v>224840</v>
      </c>
      <c r="AL142" s="171">
        <v>235435</v>
      </c>
      <c r="AO142" s="6"/>
      <c r="AP142" s="781"/>
      <c r="AQ142" s="759"/>
      <c r="AR142" s="756"/>
      <c r="AS142" s="757"/>
      <c r="AT142" s="757"/>
      <c r="AU142" s="757"/>
      <c r="AV142" s="812"/>
      <c r="AW142" s="759"/>
      <c r="AX142" s="823"/>
      <c r="AY142" s="823"/>
      <c r="AZ142" s="823"/>
      <c r="BA142" s="823"/>
      <c r="BB142" s="755"/>
    </row>
    <row r="143" spans="1:54" s="20" customFormat="1" ht="14.25" customHeight="1" x14ac:dyDescent="0.15">
      <c r="A143" s="161" t="s">
        <v>140</v>
      </c>
      <c r="B143" s="465" t="s">
        <v>96</v>
      </c>
      <c r="C143" s="222">
        <v>223</v>
      </c>
      <c r="D143" s="223">
        <v>228</v>
      </c>
      <c r="E143" s="224">
        <v>230</v>
      </c>
      <c r="F143" s="225">
        <v>240</v>
      </c>
      <c r="G143" s="226">
        <v>251</v>
      </c>
      <c r="H143" s="224">
        <v>248</v>
      </c>
      <c r="I143" s="225">
        <v>266</v>
      </c>
      <c r="J143" s="223">
        <v>256</v>
      </c>
      <c r="K143" s="224">
        <v>257</v>
      </c>
      <c r="L143" s="225">
        <v>281</v>
      </c>
      <c r="M143" s="227">
        <v>283</v>
      </c>
      <c r="N143" s="224">
        <v>291</v>
      </c>
      <c r="O143" s="225">
        <v>296</v>
      </c>
      <c r="P143" s="228">
        <v>284</v>
      </c>
      <c r="Q143" s="178">
        <v>299</v>
      </c>
      <c r="R143" s="225">
        <v>301</v>
      </c>
      <c r="S143" s="223">
        <v>292</v>
      </c>
      <c r="T143" s="224">
        <v>289</v>
      </c>
      <c r="U143" s="229">
        <v>294</v>
      </c>
      <c r="V143" s="223">
        <v>285</v>
      </c>
      <c r="W143" s="230">
        <v>275</v>
      </c>
      <c r="X143" s="229">
        <v>272</v>
      </c>
      <c r="Y143" s="231">
        <v>267</v>
      </c>
      <c r="Z143" s="224">
        <v>262</v>
      </c>
      <c r="AA143" s="229">
        <v>257</v>
      </c>
      <c r="AB143" s="231">
        <v>251</v>
      </c>
      <c r="AC143" s="224">
        <v>239</v>
      </c>
      <c r="AD143" s="225">
        <v>241</v>
      </c>
      <c r="AE143" s="231">
        <v>232</v>
      </c>
      <c r="AF143" s="224">
        <v>248</v>
      </c>
      <c r="AG143" s="225">
        <v>263</v>
      </c>
      <c r="AH143" s="223">
        <v>256</v>
      </c>
      <c r="AI143" s="224">
        <v>258</v>
      </c>
      <c r="AJ143" s="225">
        <v>261</v>
      </c>
      <c r="AK143" s="223">
        <v>264</v>
      </c>
      <c r="AL143" s="232">
        <v>264</v>
      </c>
      <c r="AO143" s="6"/>
      <c r="AP143" s="781"/>
      <c r="AQ143" s="759"/>
      <c r="AR143" s="756"/>
      <c r="AS143" s="757"/>
      <c r="AT143" s="757"/>
      <c r="AU143" s="757"/>
      <c r="AV143" s="812"/>
      <c r="AW143" s="759"/>
      <c r="AX143" s="823"/>
      <c r="AY143" s="823"/>
      <c r="AZ143" s="823"/>
      <c r="BA143" s="823"/>
      <c r="BB143" s="755"/>
    </row>
    <row r="144" spans="1:54" ht="14.25" customHeight="1" x14ac:dyDescent="0.15">
      <c r="A144" s="182" t="s">
        <v>141</v>
      </c>
      <c r="B144" s="394" t="s">
        <v>93</v>
      </c>
      <c r="C144" s="397">
        <v>0</v>
      </c>
      <c r="D144" s="398">
        <v>0</v>
      </c>
      <c r="E144" s="401">
        <v>7</v>
      </c>
      <c r="F144" s="399">
        <v>0</v>
      </c>
      <c r="G144" s="400">
        <v>0</v>
      </c>
      <c r="H144" s="183">
        <v>0</v>
      </c>
      <c r="I144" s="399">
        <v>0</v>
      </c>
      <c r="J144" s="398">
        <v>4</v>
      </c>
      <c r="K144" s="401">
        <v>0</v>
      </c>
      <c r="L144" s="466">
        <v>0</v>
      </c>
      <c r="M144" s="398">
        <v>0</v>
      </c>
      <c r="N144" s="401">
        <v>0</v>
      </c>
      <c r="O144" s="399">
        <v>0</v>
      </c>
      <c r="P144" s="398">
        <v>0</v>
      </c>
      <c r="Q144" s="401">
        <v>0</v>
      </c>
      <c r="R144" s="399">
        <v>0</v>
      </c>
      <c r="S144" s="429">
        <v>1</v>
      </c>
      <c r="T144" s="401">
        <v>9</v>
      </c>
      <c r="U144" s="403">
        <v>38</v>
      </c>
      <c r="V144" s="398">
        <v>145</v>
      </c>
      <c r="W144" s="404">
        <v>442</v>
      </c>
      <c r="X144" s="403">
        <v>1618</v>
      </c>
      <c r="Y144" s="405">
        <v>1729</v>
      </c>
      <c r="Z144" s="401">
        <v>2780</v>
      </c>
      <c r="AA144" s="534">
        <v>3439</v>
      </c>
      <c r="AB144" s="405">
        <v>3673</v>
      </c>
      <c r="AC144" s="401">
        <v>2684</v>
      </c>
      <c r="AD144" s="399">
        <v>1275</v>
      </c>
      <c r="AE144" s="405">
        <v>1254</v>
      </c>
      <c r="AF144" s="401">
        <v>868</v>
      </c>
      <c r="AG144" s="399">
        <v>594</v>
      </c>
      <c r="AH144" s="398">
        <v>219</v>
      </c>
      <c r="AI144" s="401">
        <v>120</v>
      </c>
      <c r="AJ144" s="399">
        <v>87</v>
      </c>
      <c r="AK144" s="398">
        <v>53</v>
      </c>
      <c r="AL144" s="406">
        <v>13</v>
      </c>
    </row>
    <row r="145" spans="1:38" ht="14.25" customHeight="1" x14ac:dyDescent="0.15">
      <c r="A145" s="184" t="s">
        <v>141</v>
      </c>
      <c r="B145" s="395" t="s">
        <v>94</v>
      </c>
      <c r="C145" s="407">
        <v>137</v>
      </c>
      <c r="D145" s="408">
        <v>22</v>
      </c>
      <c r="E145" s="411">
        <v>2111</v>
      </c>
      <c r="F145" s="409">
        <v>71</v>
      </c>
      <c r="G145" s="410">
        <v>0</v>
      </c>
      <c r="H145" s="185">
        <v>0</v>
      </c>
      <c r="I145" s="409">
        <v>0</v>
      </c>
      <c r="J145" s="408">
        <v>1225</v>
      </c>
      <c r="K145" s="411">
        <v>0</v>
      </c>
      <c r="L145" s="467">
        <v>0</v>
      </c>
      <c r="M145" s="408">
        <v>0</v>
      </c>
      <c r="N145" s="411">
        <v>0</v>
      </c>
      <c r="O145" s="409">
        <v>0</v>
      </c>
      <c r="P145" s="408">
        <v>0</v>
      </c>
      <c r="Q145" s="411">
        <v>0</v>
      </c>
      <c r="R145" s="409">
        <v>258</v>
      </c>
      <c r="S145" s="438">
        <v>2486</v>
      </c>
      <c r="T145" s="411">
        <v>10907</v>
      </c>
      <c r="U145" s="413">
        <v>41944</v>
      </c>
      <c r="V145" s="408">
        <v>135037</v>
      </c>
      <c r="W145" s="414">
        <v>296379</v>
      </c>
      <c r="X145" s="413">
        <v>1003312</v>
      </c>
      <c r="Y145" s="415">
        <v>930276</v>
      </c>
      <c r="Z145" s="411">
        <v>1138526</v>
      </c>
      <c r="AA145" s="535">
        <v>1247669</v>
      </c>
      <c r="AB145" s="415">
        <v>1203125</v>
      </c>
      <c r="AC145" s="411">
        <v>831211</v>
      </c>
      <c r="AD145" s="409">
        <v>422112</v>
      </c>
      <c r="AE145" s="415">
        <v>440933</v>
      </c>
      <c r="AF145" s="411">
        <v>312329</v>
      </c>
      <c r="AG145" s="409">
        <v>199106</v>
      </c>
      <c r="AH145" s="408">
        <v>73287</v>
      </c>
      <c r="AI145" s="411">
        <v>42521</v>
      </c>
      <c r="AJ145" s="409">
        <v>36944</v>
      </c>
      <c r="AK145" s="408">
        <v>20172</v>
      </c>
      <c r="AL145" s="416">
        <v>4753</v>
      </c>
    </row>
    <row r="146" spans="1:38" ht="14.25" customHeight="1" x14ac:dyDescent="0.15">
      <c r="A146" s="186" t="s">
        <v>141</v>
      </c>
      <c r="B146" s="417" t="s">
        <v>96</v>
      </c>
      <c r="C146" s="418">
        <v>587</v>
      </c>
      <c r="D146" s="419">
        <v>915</v>
      </c>
      <c r="E146" s="422">
        <v>311</v>
      </c>
      <c r="F146" s="420">
        <v>339</v>
      </c>
      <c r="G146" s="421">
        <v>0</v>
      </c>
      <c r="H146" s="187">
        <v>0</v>
      </c>
      <c r="I146" s="420">
        <v>0</v>
      </c>
      <c r="J146" s="419">
        <v>311</v>
      </c>
      <c r="K146" s="422">
        <v>0</v>
      </c>
      <c r="L146" s="468">
        <v>0</v>
      </c>
      <c r="M146" s="419">
        <v>0</v>
      </c>
      <c r="N146" s="422">
        <v>0</v>
      </c>
      <c r="O146" s="420">
        <v>0</v>
      </c>
      <c r="P146" s="419">
        <v>0</v>
      </c>
      <c r="Q146" s="422">
        <v>0</v>
      </c>
      <c r="R146" s="420">
        <v>2903</v>
      </c>
      <c r="S146" s="419">
        <v>1939</v>
      </c>
      <c r="T146" s="422">
        <v>1171</v>
      </c>
      <c r="U146" s="424">
        <v>1096</v>
      </c>
      <c r="V146" s="419">
        <v>934</v>
      </c>
      <c r="W146" s="423">
        <v>671</v>
      </c>
      <c r="X146" s="424">
        <v>620</v>
      </c>
      <c r="Y146" s="425">
        <v>538</v>
      </c>
      <c r="Z146" s="422">
        <v>409</v>
      </c>
      <c r="AA146" s="255">
        <v>363</v>
      </c>
      <c r="AB146" s="425">
        <v>328</v>
      </c>
      <c r="AC146" s="422">
        <v>310</v>
      </c>
      <c r="AD146" s="420">
        <v>331</v>
      </c>
      <c r="AE146" s="425">
        <v>352</v>
      </c>
      <c r="AF146" s="422">
        <v>360</v>
      </c>
      <c r="AG146" s="420">
        <v>335</v>
      </c>
      <c r="AH146" s="419">
        <v>335</v>
      </c>
      <c r="AI146" s="422">
        <v>354</v>
      </c>
      <c r="AJ146" s="420">
        <v>425</v>
      </c>
      <c r="AK146" s="419">
        <v>383</v>
      </c>
      <c r="AL146" s="426">
        <v>365</v>
      </c>
    </row>
    <row r="147" spans="1:38" ht="14.25" customHeight="1" x14ac:dyDescent="0.15">
      <c r="A147" s="182" t="s">
        <v>70</v>
      </c>
      <c r="B147" s="394" t="s">
        <v>93</v>
      </c>
      <c r="C147" s="397">
        <v>0</v>
      </c>
      <c r="D147" s="469">
        <v>0</v>
      </c>
      <c r="E147" s="470">
        <v>0</v>
      </c>
      <c r="F147" s="466">
        <v>0</v>
      </c>
      <c r="G147" s="469">
        <v>0</v>
      </c>
      <c r="H147" s="470">
        <v>0</v>
      </c>
      <c r="I147" s="466">
        <v>0</v>
      </c>
      <c r="J147" s="469">
        <v>0</v>
      </c>
      <c r="K147" s="470">
        <v>0</v>
      </c>
      <c r="L147" s="466">
        <v>0</v>
      </c>
      <c r="M147" s="469">
        <v>0</v>
      </c>
      <c r="N147" s="470">
        <v>0</v>
      </c>
      <c r="O147" s="466">
        <v>0</v>
      </c>
      <c r="P147" s="469">
        <v>0</v>
      </c>
      <c r="Q147" s="470">
        <v>0</v>
      </c>
      <c r="R147" s="399">
        <v>0</v>
      </c>
      <c r="S147" s="429">
        <v>1</v>
      </c>
      <c r="T147" s="401">
        <v>9</v>
      </c>
      <c r="U147" s="403">
        <v>37</v>
      </c>
      <c r="V147" s="398">
        <v>144</v>
      </c>
      <c r="W147" s="404">
        <v>434</v>
      </c>
      <c r="X147" s="403">
        <v>1564</v>
      </c>
      <c r="Y147" s="405">
        <v>1672</v>
      </c>
      <c r="Z147" s="401">
        <v>2345</v>
      </c>
      <c r="AA147" s="534">
        <v>1164</v>
      </c>
      <c r="AB147" s="405">
        <v>98</v>
      </c>
      <c r="AC147" s="401">
        <v>15</v>
      </c>
      <c r="AD147" s="399">
        <v>2</v>
      </c>
      <c r="AE147" s="405">
        <v>0</v>
      </c>
      <c r="AF147" s="401">
        <v>0</v>
      </c>
      <c r="AG147" s="466">
        <v>0</v>
      </c>
      <c r="AH147" s="469">
        <v>0</v>
      </c>
      <c r="AI147" s="470">
        <v>0</v>
      </c>
      <c r="AJ147" s="466">
        <v>0</v>
      </c>
      <c r="AK147" s="469">
        <v>0</v>
      </c>
      <c r="AL147" s="843">
        <v>0</v>
      </c>
    </row>
    <row r="148" spans="1:38" ht="14.25" customHeight="1" x14ac:dyDescent="0.15">
      <c r="A148" s="184" t="s">
        <v>142</v>
      </c>
      <c r="B148" s="395" t="s">
        <v>94</v>
      </c>
      <c r="C148" s="407">
        <v>0</v>
      </c>
      <c r="D148" s="471">
        <v>0</v>
      </c>
      <c r="E148" s="472">
        <v>0</v>
      </c>
      <c r="F148" s="467">
        <v>0</v>
      </c>
      <c r="G148" s="471">
        <v>0</v>
      </c>
      <c r="H148" s="472">
        <v>0</v>
      </c>
      <c r="I148" s="467">
        <v>0</v>
      </c>
      <c r="J148" s="471">
        <v>0</v>
      </c>
      <c r="K148" s="472">
        <v>0</v>
      </c>
      <c r="L148" s="467">
        <v>0</v>
      </c>
      <c r="M148" s="471">
        <v>0</v>
      </c>
      <c r="N148" s="472">
        <v>0</v>
      </c>
      <c r="O148" s="467">
        <v>0</v>
      </c>
      <c r="P148" s="471">
        <v>0</v>
      </c>
      <c r="Q148" s="472">
        <v>0</v>
      </c>
      <c r="R148" s="409">
        <v>258</v>
      </c>
      <c r="S148" s="438">
        <v>2486</v>
      </c>
      <c r="T148" s="411">
        <v>10907</v>
      </c>
      <c r="U148" s="413">
        <v>41542</v>
      </c>
      <c r="V148" s="408">
        <v>134957</v>
      </c>
      <c r="W148" s="414">
        <v>292090</v>
      </c>
      <c r="X148" s="413">
        <v>971079</v>
      </c>
      <c r="Y148" s="415">
        <v>896018</v>
      </c>
      <c r="Z148" s="411">
        <v>931820</v>
      </c>
      <c r="AA148" s="535">
        <v>392147</v>
      </c>
      <c r="AB148" s="415">
        <v>26916</v>
      </c>
      <c r="AC148" s="411">
        <v>3431</v>
      </c>
      <c r="AD148" s="409">
        <v>369</v>
      </c>
      <c r="AE148" s="415">
        <v>0</v>
      </c>
      <c r="AF148" s="411">
        <v>63</v>
      </c>
      <c r="AG148" s="467">
        <v>10</v>
      </c>
      <c r="AH148" s="471">
        <v>0</v>
      </c>
      <c r="AI148" s="472">
        <v>0</v>
      </c>
      <c r="AJ148" s="467">
        <v>0</v>
      </c>
      <c r="AK148" s="471">
        <v>0</v>
      </c>
      <c r="AL148" s="844">
        <v>0</v>
      </c>
    </row>
    <row r="149" spans="1:38" ht="14.25" customHeight="1" x14ac:dyDescent="0.15">
      <c r="A149" s="186" t="s">
        <v>142</v>
      </c>
      <c r="B149" s="417" t="s">
        <v>96</v>
      </c>
      <c r="C149" s="418">
        <v>0</v>
      </c>
      <c r="D149" s="473">
        <v>0</v>
      </c>
      <c r="E149" s="474">
        <v>0</v>
      </c>
      <c r="F149" s="468">
        <v>0</v>
      </c>
      <c r="G149" s="473">
        <v>0</v>
      </c>
      <c r="H149" s="474">
        <v>0</v>
      </c>
      <c r="I149" s="468">
        <v>0</v>
      </c>
      <c r="J149" s="473">
        <v>0</v>
      </c>
      <c r="K149" s="474">
        <v>0</v>
      </c>
      <c r="L149" s="468">
        <v>0</v>
      </c>
      <c r="M149" s="473">
        <v>0</v>
      </c>
      <c r="N149" s="474">
        <v>0</v>
      </c>
      <c r="O149" s="468">
        <v>0</v>
      </c>
      <c r="P149" s="473">
        <v>0</v>
      </c>
      <c r="Q149" s="474">
        <v>0</v>
      </c>
      <c r="R149" s="420">
        <v>2903</v>
      </c>
      <c r="S149" s="419">
        <v>1939</v>
      </c>
      <c r="T149" s="422">
        <v>1171</v>
      </c>
      <c r="U149" s="424">
        <v>1126</v>
      </c>
      <c r="V149" s="419">
        <v>934</v>
      </c>
      <c r="W149" s="423">
        <v>673</v>
      </c>
      <c r="X149" s="424">
        <v>621</v>
      </c>
      <c r="Y149" s="425">
        <v>536</v>
      </c>
      <c r="Z149" s="422">
        <v>397</v>
      </c>
      <c r="AA149" s="255">
        <v>337</v>
      </c>
      <c r="AB149" s="425">
        <v>276</v>
      </c>
      <c r="AC149" s="422">
        <v>235</v>
      </c>
      <c r="AD149" s="420">
        <v>244</v>
      </c>
      <c r="AE149" s="425">
        <v>0</v>
      </c>
      <c r="AF149" s="422">
        <v>421</v>
      </c>
      <c r="AG149" s="468">
        <v>194</v>
      </c>
      <c r="AH149" s="473">
        <v>0</v>
      </c>
      <c r="AI149" s="474">
        <v>0</v>
      </c>
      <c r="AJ149" s="468">
        <v>0</v>
      </c>
      <c r="AK149" s="473">
        <v>0</v>
      </c>
      <c r="AL149" s="845">
        <v>0</v>
      </c>
    </row>
    <row r="150" spans="1:38" ht="14.25" customHeight="1" x14ac:dyDescent="0.15">
      <c r="A150" s="182" t="s">
        <v>72</v>
      </c>
      <c r="B150" s="394" t="s">
        <v>93</v>
      </c>
      <c r="C150" s="397">
        <v>0</v>
      </c>
      <c r="D150" s="469">
        <v>0</v>
      </c>
      <c r="E150" s="470">
        <v>0</v>
      </c>
      <c r="F150" s="466">
        <v>0</v>
      </c>
      <c r="G150" s="469">
        <v>0</v>
      </c>
      <c r="H150" s="470">
        <v>0</v>
      </c>
      <c r="I150" s="466">
        <v>0</v>
      </c>
      <c r="J150" s="469">
        <v>0</v>
      </c>
      <c r="K150" s="470">
        <v>0</v>
      </c>
      <c r="L150" s="466">
        <v>0</v>
      </c>
      <c r="M150" s="469">
        <v>0</v>
      </c>
      <c r="N150" s="470">
        <v>0</v>
      </c>
      <c r="O150" s="466">
        <v>0</v>
      </c>
      <c r="P150" s="469">
        <v>0</v>
      </c>
      <c r="Q150" s="470">
        <v>0</v>
      </c>
      <c r="R150" s="466">
        <v>0</v>
      </c>
      <c r="S150" s="469">
        <v>0</v>
      </c>
      <c r="T150" s="470">
        <v>0</v>
      </c>
      <c r="U150" s="466">
        <v>0</v>
      </c>
      <c r="V150" s="469">
        <v>0</v>
      </c>
      <c r="W150" s="470">
        <v>0</v>
      </c>
      <c r="X150" s="403">
        <v>14</v>
      </c>
      <c r="Y150" s="405">
        <v>22</v>
      </c>
      <c r="Z150" s="401">
        <v>306</v>
      </c>
      <c r="AA150" s="534">
        <v>1936</v>
      </c>
      <c r="AB150" s="405">
        <v>2746</v>
      </c>
      <c r="AC150" s="401">
        <v>1255</v>
      </c>
      <c r="AD150" s="399">
        <v>188</v>
      </c>
      <c r="AE150" s="405">
        <v>12</v>
      </c>
      <c r="AF150" s="401">
        <v>2</v>
      </c>
      <c r="AG150" s="466">
        <v>0</v>
      </c>
      <c r="AH150" s="469">
        <v>0</v>
      </c>
      <c r="AI150" s="470">
        <v>0</v>
      </c>
      <c r="AJ150" s="466">
        <v>0</v>
      </c>
      <c r="AK150" s="469">
        <v>0</v>
      </c>
      <c r="AL150" s="843">
        <v>0</v>
      </c>
    </row>
    <row r="151" spans="1:38" ht="14.25" customHeight="1" x14ac:dyDescent="0.15">
      <c r="A151" s="184" t="s">
        <v>143</v>
      </c>
      <c r="B151" s="446" t="s">
        <v>94</v>
      </c>
      <c r="C151" s="447">
        <v>0</v>
      </c>
      <c r="D151" s="475">
        <v>0</v>
      </c>
      <c r="E151" s="476">
        <v>0</v>
      </c>
      <c r="F151" s="477">
        <v>0</v>
      </c>
      <c r="G151" s="475">
        <v>0</v>
      </c>
      <c r="H151" s="476">
        <v>0</v>
      </c>
      <c r="I151" s="477">
        <v>0</v>
      </c>
      <c r="J151" s="475">
        <v>0</v>
      </c>
      <c r="K151" s="476">
        <v>0</v>
      </c>
      <c r="L151" s="477">
        <v>0</v>
      </c>
      <c r="M151" s="475">
        <v>0</v>
      </c>
      <c r="N151" s="476">
        <v>0</v>
      </c>
      <c r="O151" s="477">
        <v>0</v>
      </c>
      <c r="P151" s="475">
        <v>0</v>
      </c>
      <c r="Q151" s="476">
        <v>0</v>
      </c>
      <c r="R151" s="477">
        <v>0</v>
      </c>
      <c r="S151" s="475">
        <v>0</v>
      </c>
      <c r="T151" s="476">
        <v>0</v>
      </c>
      <c r="U151" s="477">
        <v>0</v>
      </c>
      <c r="V151" s="475">
        <v>0</v>
      </c>
      <c r="W151" s="476">
        <v>0</v>
      </c>
      <c r="X151" s="452">
        <v>8804</v>
      </c>
      <c r="Y151" s="453">
        <v>12077</v>
      </c>
      <c r="Z151" s="449">
        <v>124037</v>
      </c>
      <c r="AA151" s="233">
        <v>679755</v>
      </c>
      <c r="AB151" s="453">
        <v>859148</v>
      </c>
      <c r="AC151" s="449">
        <v>362339</v>
      </c>
      <c r="AD151" s="445">
        <v>53643</v>
      </c>
      <c r="AE151" s="453">
        <v>3766</v>
      </c>
      <c r="AF151" s="449">
        <v>657</v>
      </c>
      <c r="AG151" s="477">
        <v>0</v>
      </c>
      <c r="AH151" s="475">
        <v>0</v>
      </c>
      <c r="AI151" s="476">
        <v>0</v>
      </c>
      <c r="AJ151" s="477">
        <v>0</v>
      </c>
      <c r="AK151" s="475">
        <v>0</v>
      </c>
      <c r="AL151" s="846">
        <v>0</v>
      </c>
    </row>
    <row r="152" spans="1:38" ht="14.25" customHeight="1" x14ac:dyDescent="0.15">
      <c r="A152" s="186" t="s">
        <v>143</v>
      </c>
      <c r="B152" s="417" t="s">
        <v>96</v>
      </c>
      <c r="C152" s="418">
        <v>0</v>
      </c>
      <c r="D152" s="473">
        <v>0</v>
      </c>
      <c r="E152" s="474">
        <v>0</v>
      </c>
      <c r="F152" s="468">
        <v>0</v>
      </c>
      <c r="G152" s="473">
        <v>0</v>
      </c>
      <c r="H152" s="474">
        <v>0</v>
      </c>
      <c r="I152" s="468">
        <v>0</v>
      </c>
      <c r="J152" s="473">
        <v>0</v>
      </c>
      <c r="K152" s="474">
        <v>0</v>
      </c>
      <c r="L152" s="468">
        <v>0</v>
      </c>
      <c r="M152" s="473">
        <v>0</v>
      </c>
      <c r="N152" s="474">
        <v>0</v>
      </c>
      <c r="O152" s="468">
        <v>0</v>
      </c>
      <c r="P152" s="473">
        <v>0</v>
      </c>
      <c r="Q152" s="474">
        <v>0</v>
      </c>
      <c r="R152" s="468">
        <v>0</v>
      </c>
      <c r="S152" s="473">
        <v>0</v>
      </c>
      <c r="T152" s="474">
        <v>0</v>
      </c>
      <c r="U152" s="468">
        <v>0</v>
      </c>
      <c r="V152" s="473">
        <v>0</v>
      </c>
      <c r="W152" s="474">
        <v>0</v>
      </c>
      <c r="X152" s="424">
        <v>645</v>
      </c>
      <c r="Y152" s="425">
        <v>557</v>
      </c>
      <c r="Z152" s="422">
        <v>405</v>
      </c>
      <c r="AA152" s="255">
        <v>351</v>
      </c>
      <c r="AB152" s="425">
        <v>313</v>
      </c>
      <c r="AC152" s="422">
        <v>289</v>
      </c>
      <c r="AD152" s="420">
        <v>285</v>
      </c>
      <c r="AE152" s="425">
        <v>313</v>
      </c>
      <c r="AF152" s="422">
        <v>346</v>
      </c>
      <c r="AG152" s="468">
        <v>0</v>
      </c>
      <c r="AH152" s="473">
        <v>0</v>
      </c>
      <c r="AI152" s="474">
        <v>0</v>
      </c>
      <c r="AJ152" s="468">
        <v>0</v>
      </c>
      <c r="AK152" s="473">
        <v>0</v>
      </c>
      <c r="AL152" s="845">
        <v>0</v>
      </c>
    </row>
    <row r="153" spans="1:38" ht="14.25" customHeight="1" x14ac:dyDescent="0.15">
      <c r="A153" s="182" t="s">
        <v>74</v>
      </c>
      <c r="B153" s="394" t="s">
        <v>93</v>
      </c>
      <c r="C153" s="397">
        <v>0</v>
      </c>
      <c r="D153" s="469">
        <v>0</v>
      </c>
      <c r="E153" s="470">
        <v>0</v>
      </c>
      <c r="F153" s="466">
        <v>0</v>
      </c>
      <c r="G153" s="469">
        <v>0</v>
      </c>
      <c r="H153" s="470">
        <v>0</v>
      </c>
      <c r="I153" s="466">
        <v>0</v>
      </c>
      <c r="J153" s="469">
        <v>0</v>
      </c>
      <c r="K153" s="470">
        <v>0</v>
      </c>
      <c r="L153" s="466">
        <v>0</v>
      </c>
      <c r="M153" s="469">
        <v>0</v>
      </c>
      <c r="N153" s="470">
        <v>0</v>
      </c>
      <c r="O153" s="466">
        <v>0</v>
      </c>
      <c r="P153" s="469">
        <v>0</v>
      </c>
      <c r="Q153" s="470">
        <v>0</v>
      </c>
      <c r="R153" s="466">
        <v>0</v>
      </c>
      <c r="S153" s="469">
        <v>0</v>
      </c>
      <c r="T153" s="470">
        <v>0</v>
      </c>
      <c r="U153" s="466">
        <v>0</v>
      </c>
      <c r="V153" s="469">
        <v>0</v>
      </c>
      <c r="W153" s="470">
        <v>0</v>
      </c>
      <c r="X153" s="403">
        <v>0</v>
      </c>
      <c r="Y153" s="405">
        <v>0</v>
      </c>
      <c r="Z153" s="402">
        <v>5</v>
      </c>
      <c r="AA153" s="534">
        <v>3</v>
      </c>
      <c r="AB153" s="405">
        <v>97</v>
      </c>
      <c r="AC153" s="401">
        <v>435</v>
      </c>
      <c r="AD153" s="399">
        <v>438</v>
      </c>
      <c r="AE153" s="405">
        <v>555</v>
      </c>
      <c r="AF153" s="401">
        <v>269</v>
      </c>
      <c r="AG153" s="399">
        <v>46</v>
      </c>
      <c r="AH153" s="469">
        <v>14</v>
      </c>
      <c r="AI153" s="470">
        <v>1</v>
      </c>
      <c r="AJ153" s="466">
        <v>0</v>
      </c>
      <c r="AK153" s="469">
        <v>0</v>
      </c>
      <c r="AL153" s="406">
        <v>0</v>
      </c>
    </row>
    <row r="154" spans="1:38" ht="14.25" customHeight="1" x14ac:dyDescent="0.15">
      <c r="A154" s="184" t="s">
        <v>234</v>
      </c>
      <c r="B154" s="395" t="s">
        <v>94</v>
      </c>
      <c r="C154" s="407">
        <v>0</v>
      </c>
      <c r="D154" s="471">
        <v>0</v>
      </c>
      <c r="E154" s="472">
        <v>0</v>
      </c>
      <c r="F154" s="467">
        <v>0</v>
      </c>
      <c r="G154" s="471">
        <v>0</v>
      </c>
      <c r="H154" s="472">
        <v>0</v>
      </c>
      <c r="I154" s="467">
        <v>0</v>
      </c>
      <c r="J154" s="471">
        <v>0</v>
      </c>
      <c r="K154" s="472">
        <v>0</v>
      </c>
      <c r="L154" s="467">
        <v>0</v>
      </c>
      <c r="M154" s="471">
        <v>0</v>
      </c>
      <c r="N154" s="472">
        <v>0</v>
      </c>
      <c r="O154" s="467">
        <v>0</v>
      </c>
      <c r="P154" s="471">
        <v>0</v>
      </c>
      <c r="Q154" s="472">
        <v>0</v>
      </c>
      <c r="R154" s="467">
        <v>0</v>
      </c>
      <c r="S154" s="471">
        <v>0</v>
      </c>
      <c r="T154" s="472">
        <v>0</v>
      </c>
      <c r="U154" s="467">
        <v>0</v>
      </c>
      <c r="V154" s="471">
        <v>0</v>
      </c>
      <c r="W154" s="472">
        <v>0</v>
      </c>
      <c r="X154" s="413">
        <v>0</v>
      </c>
      <c r="Y154" s="415">
        <v>0</v>
      </c>
      <c r="Z154" s="412">
        <v>2611</v>
      </c>
      <c r="AA154" s="233">
        <v>942</v>
      </c>
      <c r="AB154" s="415">
        <v>24600</v>
      </c>
      <c r="AC154" s="411">
        <v>108593</v>
      </c>
      <c r="AD154" s="409">
        <v>127995</v>
      </c>
      <c r="AE154" s="415">
        <v>168464</v>
      </c>
      <c r="AF154" s="411">
        <v>79449</v>
      </c>
      <c r="AG154" s="409">
        <v>13211</v>
      </c>
      <c r="AH154" s="475">
        <v>5309</v>
      </c>
      <c r="AI154" s="472">
        <v>157</v>
      </c>
      <c r="AJ154" s="467">
        <v>62</v>
      </c>
      <c r="AK154" s="471">
        <v>0</v>
      </c>
      <c r="AL154" s="416">
        <v>17</v>
      </c>
    </row>
    <row r="155" spans="1:38" ht="14.25" customHeight="1" x14ac:dyDescent="0.15">
      <c r="A155" s="186" t="s">
        <v>234</v>
      </c>
      <c r="B155" s="417" t="s">
        <v>96</v>
      </c>
      <c r="C155" s="418">
        <v>0</v>
      </c>
      <c r="D155" s="473">
        <v>0</v>
      </c>
      <c r="E155" s="474">
        <v>0</v>
      </c>
      <c r="F155" s="468">
        <v>0</v>
      </c>
      <c r="G155" s="473">
        <v>0</v>
      </c>
      <c r="H155" s="474">
        <v>0</v>
      </c>
      <c r="I155" s="468">
        <v>0</v>
      </c>
      <c r="J155" s="473">
        <v>0</v>
      </c>
      <c r="K155" s="474">
        <v>0</v>
      </c>
      <c r="L155" s="468">
        <v>0</v>
      </c>
      <c r="M155" s="473">
        <v>0</v>
      </c>
      <c r="N155" s="474">
        <v>0</v>
      </c>
      <c r="O155" s="468">
        <v>0</v>
      </c>
      <c r="P155" s="473">
        <v>0</v>
      </c>
      <c r="Q155" s="474">
        <v>0</v>
      </c>
      <c r="R155" s="468">
        <v>0</v>
      </c>
      <c r="S155" s="473">
        <v>0</v>
      </c>
      <c r="T155" s="474">
        <v>0</v>
      </c>
      <c r="U155" s="468">
        <v>0</v>
      </c>
      <c r="V155" s="473">
        <v>0</v>
      </c>
      <c r="W155" s="474">
        <v>0</v>
      </c>
      <c r="X155" s="424">
        <v>0</v>
      </c>
      <c r="Y155" s="425">
        <v>0</v>
      </c>
      <c r="Z155" s="423">
        <v>540</v>
      </c>
      <c r="AA155" s="255">
        <v>308</v>
      </c>
      <c r="AB155" s="425">
        <v>254</v>
      </c>
      <c r="AC155" s="422">
        <v>250</v>
      </c>
      <c r="AD155" s="420">
        <v>292</v>
      </c>
      <c r="AE155" s="425">
        <v>304</v>
      </c>
      <c r="AF155" s="422">
        <v>296</v>
      </c>
      <c r="AG155" s="420">
        <v>285</v>
      </c>
      <c r="AH155" s="473">
        <v>385</v>
      </c>
      <c r="AI155" s="474">
        <v>275</v>
      </c>
      <c r="AJ155" s="468">
        <v>284</v>
      </c>
      <c r="AK155" s="473">
        <v>0</v>
      </c>
      <c r="AL155" s="426">
        <v>259</v>
      </c>
    </row>
    <row r="156" spans="1:38" ht="14.25" customHeight="1" x14ac:dyDescent="0.15">
      <c r="A156" s="182" t="s">
        <v>76</v>
      </c>
      <c r="B156" s="394" t="s">
        <v>93</v>
      </c>
      <c r="C156" s="397">
        <v>47</v>
      </c>
      <c r="D156" s="398">
        <v>142</v>
      </c>
      <c r="E156" s="401">
        <v>93</v>
      </c>
      <c r="F156" s="399">
        <v>47</v>
      </c>
      <c r="G156" s="398">
        <v>17</v>
      </c>
      <c r="H156" s="183">
        <v>8</v>
      </c>
      <c r="I156" s="399">
        <v>1</v>
      </c>
      <c r="J156" s="469">
        <v>1</v>
      </c>
      <c r="K156" s="470">
        <v>0</v>
      </c>
      <c r="L156" s="399">
        <v>0</v>
      </c>
      <c r="M156" s="469">
        <v>0</v>
      </c>
      <c r="N156" s="470">
        <v>0</v>
      </c>
      <c r="O156" s="399">
        <v>0</v>
      </c>
      <c r="P156" s="478">
        <v>0</v>
      </c>
      <c r="Q156" s="402">
        <v>0</v>
      </c>
      <c r="R156" s="399">
        <v>0</v>
      </c>
      <c r="S156" s="469">
        <v>0</v>
      </c>
      <c r="T156" s="402">
        <v>0</v>
      </c>
      <c r="U156" s="399">
        <v>0</v>
      </c>
      <c r="V156" s="398">
        <v>5</v>
      </c>
      <c r="W156" s="404">
        <v>14</v>
      </c>
      <c r="X156" s="403">
        <v>11</v>
      </c>
      <c r="Y156" s="405">
        <v>16</v>
      </c>
      <c r="Z156" s="401">
        <v>29</v>
      </c>
      <c r="AA156" s="534">
        <v>171</v>
      </c>
      <c r="AB156" s="405">
        <v>881</v>
      </c>
      <c r="AC156" s="401">
        <v>1676</v>
      </c>
      <c r="AD156" s="399">
        <v>2394</v>
      </c>
      <c r="AE156" s="405">
        <v>3913</v>
      </c>
      <c r="AF156" s="401">
        <v>3961</v>
      </c>
      <c r="AG156" s="399">
        <v>3309</v>
      </c>
      <c r="AH156" s="398">
        <v>2419</v>
      </c>
      <c r="AI156" s="401">
        <v>2240</v>
      </c>
      <c r="AJ156" s="399">
        <v>1856</v>
      </c>
      <c r="AK156" s="398">
        <v>684</v>
      </c>
      <c r="AL156" s="406">
        <v>489</v>
      </c>
    </row>
    <row r="157" spans="1:38" ht="14.25" customHeight="1" x14ac:dyDescent="0.15">
      <c r="A157" s="184" t="s">
        <v>235</v>
      </c>
      <c r="B157" s="395" t="s">
        <v>94</v>
      </c>
      <c r="C157" s="407">
        <v>22875</v>
      </c>
      <c r="D157" s="408">
        <v>69154</v>
      </c>
      <c r="E157" s="411">
        <v>45558</v>
      </c>
      <c r="F157" s="409">
        <v>24409</v>
      </c>
      <c r="G157" s="408">
        <v>10241</v>
      </c>
      <c r="H157" s="185">
        <v>6065</v>
      </c>
      <c r="I157" s="409">
        <v>346</v>
      </c>
      <c r="J157" s="471">
        <v>274</v>
      </c>
      <c r="K157" s="472">
        <v>0</v>
      </c>
      <c r="L157" s="409">
        <v>0</v>
      </c>
      <c r="M157" s="475">
        <v>0</v>
      </c>
      <c r="N157" s="472">
        <v>0</v>
      </c>
      <c r="O157" s="409">
        <v>0</v>
      </c>
      <c r="P157" s="453">
        <v>0</v>
      </c>
      <c r="Q157" s="412">
        <v>0</v>
      </c>
      <c r="R157" s="409">
        <v>0</v>
      </c>
      <c r="S157" s="471">
        <v>0</v>
      </c>
      <c r="T157" s="411">
        <v>265</v>
      </c>
      <c r="U157" s="409">
        <v>297</v>
      </c>
      <c r="V157" s="408">
        <v>3317</v>
      </c>
      <c r="W157" s="414">
        <v>8728</v>
      </c>
      <c r="X157" s="413">
        <v>7753</v>
      </c>
      <c r="Y157" s="415">
        <v>11630</v>
      </c>
      <c r="Z157" s="411">
        <v>21585</v>
      </c>
      <c r="AA157" s="535">
        <v>80707</v>
      </c>
      <c r="AB157" s="415">
        <v>360351</v>
      </c>
      <c r="AC157" s="411">
        <v>604394</v>
      </c>
      <c r="AD157" s="409">
        <v>717236</v>
      </c>
      <c r="AE157" s="415">
        <v>1035703</v>
      </c>
      <c r="AF157" s="411">
        <v>1042960</v>
      </c>
      <c r="AG157" s="409">
        <v>799247</v>
      </c>
      <c r="AH157" s="408">
        <v>563959</v>
      </c>
      <c r="AI157" s="411">
        <v>521228</v>
      </c>
      <c r="AJ157" s="409">
        <v>416760</v>
      </c>
      <c r="AK157" s="408">
        <v>195729</v>
      </c>
      <c r="AL157" s="416">
        <v>168347</v>
      </c>
    </row>
    <row r="158" spans="1:38" ht="14.25" customHeight="1" x14ac:dyDescent="0.15">
      <c r="A158" s="186" t="s">
        <v>235</v>
      </c>
      <c r="B158" s="417" t="s">
        <v>96</v>
      </c>
      <c r="C158" s="418">
        <v>485</v>
      </c>
      <c r="D158" s="419">
        <v>487</v>
      </c>
      <c r="E158" s="422">
        <v>489</v>
      </c>
      <c r="F158" s="420">
        <v>521</v>
      </c>
      <c r="G158" s="419">
        <v>591</v>
      </c>
      <c r="H158" s="187">
        <v>722</v>
      </c>
      <c r="I158" s="420">
        <v>73</v>
      </c>
      <c r="J158" s="473">
        <v>465</v>
      </c>
      <c r="K158" s="474">
        <v>0</v>
      </c>
      <c r="L158" s="420">
        <v>0</v>
      </c>
      <c r="M158" s="473">
        <v>0</v>
      </c>
      <c r="N158" s="474">
        <v>0</v>
      </c>
      <c r="O158" s="420">
        <v>0</v>
      </c>
      <c r="P158" s="425">
        <v>0</v>
      </c>
      <c r="Q158" s="423">
        <v>0</v>
      </c>
      <c r="R158" s="420">
        <v>0</v>
      </c>
      <c r="S158" s="473">
        <v>0</v>
      </c>
      <c r="T158" s="422">
        <v>1087</v>
      </c>
      <c r="U158" s="420">
        <v>904</v>
      </c>
      <c r="V158" s="419">
        <v>669</v>
      </c>
      <c r="W158" s="423">
        <v>624</v>
      </c>
      <c r="X158" s="424">
        <v>695</v>
      </c>
      <c r="Y158" s="425">
        <v>713</v>
      </c>
      <c r="Z158" s="422">
        <v>742</v>
      </c>
      <c r="AA158" s="255">
        <v>473</v>
      </c>
      <c r="AB158" s="425">
        <v>409</v>
      </c>
      <c r="AC158" s="422">
        <v>361</v>
      </c>
      <c r="AD158" s="420">
        <v>300</v>
      </c>
      <c r="AE158" s="425">
        <v>265</v>
      </c>
      <c r="AF158" s="422">
        <v>263</v>
      </c>
      <c r="AG158" s="420">
        <v>242</v>
      </c>
      <c r="AH158" s="419">
        <v>233</v>
      </c>
      <c r="AI158" s="422">
        <v>233</v>
      </c>
      <c r="AJ158" s="420">
        <v>225</v>
      </c>
      <c r="AK158" s="419">
        <v>286</v>
      </c>
      <c r="AL158" s="426">
        <v>344</v>
      </c>
    </row>
    <row r="159" spans="1:38" ht="14.25" customHeight="1" x14ac:dyDescent="0.15">
      <c r="A159" s="182" t="s">
        <v>78</v>
      </c>
      <c r="B159" s="394" t="s">
        <v>93</v>
      </c>
      <c r="C159" s="397">
        <v>14</v>
      </c>
      <c r="D159" s="398">
        <v>40</v>
      </c>
      <c r="E159" s="401">
        <v>24</v>
      </c>
      <c r="F159" s="399">
        <v>11</v>
      </c>
      <c r="G159" s="400">
        <v>7</v>
      </c>
      <c r="H159" s="183">
        <v>6</v>
      </c>
      <c r="I159" s="399">
        <v>0</v>
      </c>
      <c r="J159" s="398">
        <v>0</v>
      </c>
      <c r="K159" s="401">
        <v>0</v>
      </c>
      <c r="L159" s="399">
        <v>0</v>
      </c>
      <c r="M159" s="398">
        <v>0</v>
      </c>
      <c r="N159" s="401">
        <v>3</v>
      </c>
      <c r="O159" s="399">
        <v>7</v>
      </c>
      <c r="P159" s="400">
        <v>20</v>
      </c>
      <c r="Q159" s="402">
        <v>58</v>
      </c>
      <c r="R159" s="399">
        <v>104</v>
      </c>
      <c r="S159" s="398">
        <v>159</v>
      </c>
      <c r="T159" s="401">
        <v>181</v>
      </c>
      <c r="U159" s="403">
        <v>250</v>
      </c>
      <c r="V159" s="398">
        <v>331</v>
      </c>
      <c r="W159" s="404">
        <v>530</v>
      </c>
      <c r="X159" s="403">
        <v>1027</v>
      </c>
      <c r="Y159" s="405">
        <v>1036</v>
      </c>
      <c r="Z159" s="401">
        <v>1271</v>
      </c>
      <c r="AA159" s="534">
        <v>1673</v>
      </c>
      <c r="AB159" s="405">
        <v>1403</v>
      </c>
      <c r="AC159" s="401">
        <v>1382</v>
      </c>
      <c r="AD159" s="399">
        <v>972</v>
      </c>
      <c r="AE159" s="405">
        <v>987</v>
      </c>
      <c r="AF159" s="401">
        <v>648</v>
      </c>
      <c r="AG159" s="399">
        <v>358</v>
      </c>
      <c r="AH159" s="398">
        <v>213</v>
      </c>
      <c r="AI159" s="401">
        <v>120</v>
      </c>
      <c r="AJ159" s="399">
        <v>127</v>
      </c>
      <c r="AK159" s="398">
        <v>130</v>
      </c>
      <c r="AL159" s="406">
        <v>110</v>
      </c>
    </row>
    <row r="160" spans="1:38" ht="14.25" customHeight="1" x14ac:dyDescent="0.15">
      <c r="A160" s="184" t="s">
        <v>144</v>
      </c>
      <c r="B160" s="395" t="s">
        <v>94</v>
      </c>
      <c r="C160" s="407">
        <v>32296</v>
      </c>
      <c r="D160" s="408">
        <v>81411</v>
      </c>
      <c r="E160" s="411">
        <v>36659</v>
      </c>
      <c r="F160" s="409">
        <v>11089</v>
      </c>
      <c r="G160" s="410">
        <v>5187</v>
      </c>
      <c r="H160" s="185">
        <v>3774</v>
      </c>
      <c r="I160" s="409">
        <v>316</v>
      </c>
      <c r="J160" s="408">
        <v>678</v>
      </c>
      <c r="K160" s="411">
        <v>314</v>
      </c>
      <c r="L160" s="409">
        <v>270</v>
      </c>
      <c r="M160" s="408">
        <v>688</v>
      </c>
      <c r="N160" s="411">
        <v>22473</v>
      </c>
      <c r="O160" s="409">
        <v>35697</v>
      </c>
      <c r="P160" s="410">
        <v>86627</v>
      </c>
      <c r="Q160" s="412">
        <v>187516</v>
      </c>
      <c r="R160" s="409">
        <v>259299</v>
      </c>
      <c r="S160" s="408">
        <v>366716</v>
      </c>
      <c r="T160" s="411">
        <v>420974</v>
      </c>
      <c r="U160" s="413">
        <v>581641</v>
      </c>
      <c r="V160" s="408">
        <v>728655</v>
      </c>
      <c r="W160" s="414">
        <v>989178</v>
      </c>
      <c r="X160" s="413">
        <v>1713915</v>
      </c>
      <c r="Y160" s="415">
        <v>1576820</v>
      </c>
      <c r="Z160" s="411">
        <v>1806612</v>
      </c>
      <c r="AA160" s="535">
        <v>2478865</v>
      </c>
      <c r="AB160" s="415">
        <v>2059139</v>
      </c>
      <c r="AC160" s="411">
        <v>2036097</v>
      </c>
      <c r="AD160" s="409">
        <v>1419983</v>
      </c>
      <c r="AE160" s="415">
        <v>1499161</v>
      </c>
      <c r="AF160" s="411">
        <v>1050465</v>
      </c>
      <c r="AG160" s="409">
        <v>636569</v>
      </c>
      <c r="AH160" s="408">
        <v>395000</v>
      </c>
      <c r="AI160" s="411">
        <v>222792</v>
      </c>
      <c r="AJ160" s="409">
        <v>263121</v>
      </c>
      <c r="AK160" s="408">
        <v>290694</v>
      </c>
      <c r="AL160" s="416">
        <v>258922</v>
      </c>
    </row>
    <row r="161" spans="1:38" ht="14.25" customHeight="1" x14ac:dyDescent="0.15">
      <c r="A161" s="186" t="s">
        <v>144</v>
      </c>
      <c r="B161" s="417" t="s">
        <v>96</v>
      </c>
      <c r="C161" s="418">
        <v>2236</v>
      </c>
      <c r="D161" s="419">
        <v>2042</v>
      </c>
      <c r="E161" s="422">
        <v>1549</v>
      </c>
      <c r="F161" s="420">
        <v>966</v>
      </c>
      <c r="G161" s="421">
        <v>738</v>
      </c>
      <c r="H161" s="187">
        <v>615</v>
      </c>
      <c r="I161" s="420">
        <v>656</v>
      </c>
      <c r="J161" s="419">
        <v>1569</v>
      </c>
      <c r="K161" s="422">
        <v>2323</v>
      </c>
      <c r="L161" s="420">
        <v>2669</v>
      </c>
      <c r="M161" s="419">
        <v>3660</v>
      </c>
      <c r="N161" s="422">
        <v>6480</v>
      </c>
      <c r="O161" s="420">
        <v>5070</v>
      </c>
      <c r="P161" s="419">
        <v>4276</v>
      </c>
      <c r="Q161" s="423">
        <v>3251</v>
      </c>
      <c r="R161" s="420">
        <v>2495</v>
      </c>
      <c r="S161" s="419">
        <v>2310</v>
      </c>
      <c r="T161" s="422">
        <v>2320</v>
      </c>
      <c r="U161" s="424">
        <v>2325</v>
      </c>
      <c r="V161" s="419">
        <v>2204</v>
      </c>
      <c r="W161" s="423">
        <v>1867</v>
      </c>
      <c r="X161" s="424">
        <v>1668</v>
      </c>
      <c r="Y161" s="425">
        <v>1522</v>
      </c>
      <c r="Z161" s="422">
        <v>1422</v>
      </c>
      <c r="AA161" s="255">
        <v>1481</v>
      </c>
      <c r="AB161" s="425">
        <v>1467</v>
      </c>
      <c r="AC161" s="422">
        <v>1473</v>
      </c>
      <c r="AD161" s="420">
        <v>1460</v>
      </c>
      <c r="AE161" s="425">
        <v>1518</v>
      </c>
      <c r="AF161" s="422">
        <v>1622</v>
      </c>
      <c r="AG161" s="420">
        <v>1779</v>
      </c>
      <c r="AH161" s="419">
        <v>1852</v>
      </c>
      <c r="AI161" s="422">
        <v>1859</v>
      </c>
      <c r="AJ161" s="420">
        <v>2070</v>
      </c>
      <c r="AK161" s="419">
        <v>2228</v>
      </c>
      <c r="AL161" s="426">
        <v>2361</v>
      </c>
    </row>
    <row r="162" spans="1:38" ht="14.25" customHeight="1" x14ac:dyDescent="0.15">
      <c r="A162" s="182" t="s">
        <v>80</v>
      </c>
      <c r="B162" s="394" t="s">
        <v>93</v>
      </c>
      <c r="C162" s="397">
        <v>966</v>
      </c>
      <c r="D162" s="398">
        <v>1254</v>
      </c>
      <c r="E162" s="401">
        <v>1331</v>
      </c>
      <c r="F162" s="399">
        <v>1432</v>
      </c>
      <c r="G162" s="400">
        <v>1545</v>
      </c>
      <c r="H162" s="183">
        <v>1572</v>
      </c>
      <c r="I162" s="399">
        <v>1989</v>
      </c>
      <c r="J162" s="398">
        <v>1955</v>
      </c>
      <c r="K162" s="401">
        <v>2053</v>
      </c>
      <c r="L162" s="399">
        <v>1466</v>
      </c>
      <c r="M162" s="398">
        <v>1600</v>
      </c>
      <c r="N162" s="401">
        <v>1590</v>
      </c>
      <c r="O162" s="399">
        <v>994</v>
      </c>
      <c r="P162" s="398">
        <v>842</v>
      </c>
      <c r="Q162" s="402">
        <v>523</v>
      </c>
      <c r="R162" s="399">
        <v>161</v>
      </c>
      <c r="S162" s="398">
        <v>58</v>
      </c>
      <c r="T162" s="401">
        <v>29</v>
      </c>
      <c r="U162" s="403">
        <v>17</v>
      </c>
      <c r="V162" s="398">
        <v>14</v>
      </c>
      <c r="W162" s="404">
        <v>10</v>
      </c>
      <c r="X162" s="403">
        <v>10</v>
      </c>
      <c r="Y162" s="405">
        <v>6</v>
      </c>
      <c r="Z162" s="401">
        <v>5</v>
      </c>
      <c r="AA162" s="534">
        <v>7</v>
      </c>
      <c r="AB162" s="405">
        <v>9</v>
      </c>
      <c r="AC162" s="401">
        <v>8</v>
      </c>
      <c r="AD162" s="399">
        <v>6</v>
      </c>
      <c r="AE162" s="405">
        <v>7</v>
      </c>
      <c r="AF162" s="401">
        <v>15</v>
      </c>
      <c r="AG162" s="399">
        <v>64</v>
      </c>
      <c r="AH162" s="398">
        <v>187</v>
      </c>
      <c r="AI162" s="401">
        <v>416</v>
      </c>
      <c r="AJ162" s="399">
        <v>674</v>
      </c>
      <c r="AK162" s="398">
        <v>886</v>
      </c>
      <c r="AL162" s="406">
        <v>811</v>
      </c>
    </row>
    <row r="163" spans="1:38" ht="14.25" customHeight="1" x14ac:dyDescent="0.15">
      <c r="A163" s="184" t="s">
        <v>236</v>
      </c>
      <c r="B163" s="395" t="s">
        <v>94</v>
      </c>
      <c r="C163" s="407">
        <v>1963089</v>
      </c>
      <c r="D163" s="408">
        <v>2246817</v>
      </c>
      <c r="E163" s="411">
        <v>2297980</v>
      </c>
      <c r="F163" s="409">
        <v>2318587</v>
      </c>
      <c r="G163" s="410">
        <v>2399937</v>
      </c>
      <c r="H163" s="185">
        <v>2257087</v>
      </c>
      <c r="I163" s="409">
        <v>2654387</v>
      </c>
      <c r="J163" s="408">
        <v>2381030</v>
      </c>
      <c r="K163" s="411">
        <v>2418172</v>
      </c>
      <c r="L163" s="409">
        <v>1728769</v>
      </c>
      <c r="M163" s="408">
        <v>1836989</v>
      </c>
      <c r="N163" s="411">
        <v>1741923</v>
      </c>
      <c r="O163" s="409">
        <v>1015949</v>
      </c>
      <c r="P163" s="408">
        <v>811144</v>
      </c>
      <c r="Q163" s="412">
        <v>487300</v>
      </c>
      <c r="R163" s="409">
        <v>170015</v>
      </c>
      <c r="S163" s="408">
        <v>78317</v>
      </c>
      <c r="T163" s="411">
        <v>54530</v>
      </c>
      <c r="U163" s="413">
        <v>32248</v>
      </c>
      <c r="V163" s="408">
        <v>28827</v>
      </c>
      <c r="W163" s="414">
        <v>21828</v>
      </c>
      <c r="X163" s="413">
        <v>23481</v>
      </c>
      <c r="Y163" s="415">
        <v>13525</v>
      </c>
      <c r="Z163" s="411">
        <v>12686</v>
      </c>
      <c r="AA163" s="535">
        <v>17329</v>
      </c>
      <c r="AB163" s="415">
        <v>24761</v>
      </c>
      <c r="AC163" s="411">
        <v>20168</v>
      </c>
      <c r="AD163" s="409">
        <v>16518</v>
      </c>
      <c r="AE163" s="415">
        <v>22953</v>
      </c>
      <c r="AF163" s="411">
        <v>57474</v>
      </c>
      <c r="AG163" s="409">
        <v>200327</v>
      </c>
      <c r="AH163" s="408">
        <v>409658</v>
      </c>
      <c r="AI163" s="411">
        <v>842365</v>
      </c>
      <c r="AJ163" s="409">
        <v>1310026</v>
      </c>
      <c r="AK163" s="408">
        <v>1994459</v>
      </c>
      <c r="AL163" s="416">
        <v>2102050</v>
      </c>
    </row>
    <row r="164" spans="1:38" ht="14.25" customHeight="1" x14ac:dyDescent="0.15">
      <c r="A164" s="186" t="s">
        <v>236</v>
      </c>
      <c r="B164" s="417" t="s">
        <v>96</v>
      </c>
      <c r="C164" s="418">
        <v>2033</v>
      </c>
      <c r="D164" s="419">
        <v>1791</v>
      </c>
      <c r="E164" s="422">
        <v>1727</v>
      </c>
      <c r="F164" s="420">
        <v>1619</v>
      </c>
      <c r="G164" s="421">
        <v>1553</v>
      </c>
      <c r="H164" s="187">
        <v>1436</v>
      </c>
      <c r="I164" s="420">
        <v>1335</v>
      </c>
      <c r="J164" s="419">
        <v>1218</v>
      </c>
      <c r="K164" s="422">
        <v>1178</v>
      </c>
      <c r="L164" s="420">
        <v>1180</v>
      </c>
      <c r="M164" s="419">
        <v>1148</v>
      </c>
      <c r="N164" s="422">
        <v>1096</v>
      </c>
      <c r="O164" s="420">
        <v>1023</v>
      </c>
      <c r="P164" s="419">
        <v>963</v>
      </c>
      <c r="Q164" s="423">
        <v>931</v>
      </c>
      <c r="R164" s="420">
        <v>1055</v>
      </c>
      <c r="S164" s="419">
        <v>1347</v>
      </c>
      <c r="T164" s="422">
        <v>1860</v>
      </c>
      <c r="U164" s="424">
        <v>1924</v>
      </c>
      <c r="V164" s="419">
        <v>2095</v>
      </c>
      <c r="W164" s="423">
        <v>2255</v>
      </c>
      <c r="X164" s="424">
        <v>2341</v>
      </c>
      <c r="Y164" s="425">
        <v>2404</v>
      </c>
      <c r="Z164" s="422">
        <v>2584</v>
      </c>
      <c r="AA164" s="255">
        <v>2647</v>
      </c>
      <c r="AB164" s="425">
        <v>2752</v>
      </c>
      <c r="AC164" s="422">
        <v>2647</v>
      </c>
      <c r="AD164" s="420">
        <v>2637</v>
      </c>
      <c r="AE164" s="425">
        <v>3164</v>
      </c>
      <c r="AF164" s="422">
        <v>3819</v>
      </c>
      <c r="AG164" s="420">
        <v>3130</v>
      </c>
      <c r="AH164" s="419">
        <v>2196</v>
      </c>
      <c r="AI164" s="422">
        <v>2027</v>
      </c>
      <c r="AJ164" s="420">
        <v>1944</v>
      </c>
      <c r="AK164" s="419">
        <v>2250</v>
      </c>
      <c r="AL164" s="426">
        <v>2593</v>
      </c>
    </row>
    <row r="165" spans="1:38" ht="14.25" customHeight="1" x14ac:dyDescent="0.15">
      <c r="A165" s="182" t="s">
        <v>81</v>
      </c>
      <c r="B165" s="394" t="s">
        <v>93</v>
      </c>
      <c r="C165" s="397">
        <v>417</v>
      </c>
      <c r="D165" s="398">
        <v>536</v>
      </c>
      <c r="E165" s="401">
        <v>683</v>
      </c>
      <c r="F165" s="399">
        <v>720</v>
      </c>
      <c r="G165" s="400">
        <v>682</v>
      </c>
      <c r="H165" s="183">
        <v>665</v>
      </c>
      <c r="I165" s="399">
        <v>820</v>
      </c>
      <c r="J165" s="398">
        <v>806</v>
      </c>
      <c r="K165" s="401">
        <v>875</v>
      </c>
      <c r="L165" s="399">
        <v>626</v>
      </c>
      <c r="M165" s="398">
        <v>736</v>
      </c>
      <c r="N165" s="401">
        <v>798</v>
      </c>
      <c r="O165" s="399">
        <v>558</v>
      </c>
      <c r="P165" s="398">
        <v>477</v>
      </c>
      <c r="Q165" s="402">
        <v>267</v>
      </c>
      <c r="R165" s="399">
        <v>53</v>
      </c>
      <c r="S165" s="398">
        <v>9</v>
      </c>
      <c r="T165" s="401">
        <v>0</v>
      </c>
      <c r="U165" s="403">
        <v>0</v>
      </c>
      <c r="V165" s="398">
        <v>0</v>
      </c>
      <c r="W165" s="404">
        <v>0</v>
      </c>
      <c r="X165" s="403">
        <v>0</v>
      </c>
      <c r="Y165" s="405">
        <v>0</v>
      </c>
      <c r="Z165" s="401">
        <v>0</v>
      </c>
      <c r="AA165" s="534">
        <v>0</v>
      </c>
      <c r="AB165" s="405">
        <v>0</v>
      </c>
      <c r="AC165" s="401">
        <v>0</v>
      </c>
      <c r="AD165" s="399">
        <v>0</v>
      </c>
      <c r="AE165" s="405">
        <v>0</v>
      </c>
      <c r="AF165" s="401">
        <v>4</v>
      </c>
      <c r="AG165" s="399">
        <v>27</v>
      </c>
      <c r="AH165" s="398">
        <v>92</v>
      </c>
      <c r="AI165" s="401">
        <v>189</v>
      </c>
      <c r="AJ165" s="399">
        <v>258</v>
      </c>
      <c r="AK165" s="398">
        <v>333</v>
      </c>
      <c r="AL165" s="406">
        <v>319</v>
      </c>
    </row>
    <row r="166" spans="1:38" ht="14.25" customHeight="1" x14ac:dyDescent="0.15">
      <c r="A166" s="184" t="s">
        <v>145</v>
      </c>
      <c r="B166" s="395" t="s">
        <v>94</v>
      </c>
      <c r="C166" s="407">
        <v>731735</v>
      </c>
      <c r="D166" s="408">
        <v>874627</v>
      </c>
      <c r="E166" s="411">
        <v>1094868</v>
      </c>
      <c r="F166" s="409">
        <v>1064260</v>
      </c>
      <c r="G166" s="410">
        <v>986645</v>
      </c>
      <c r="H166" s="185">
        <v>917489</v>
      </c>
      <c r="I166" s="409">
        <v>1031113</v>
      </c>
      <c r="J166" s="408">
        <v>933656</v>
      </c>
      <c r="K166" s="411">
        <v>1007817</v>
      </c>
      <c r="L166" s="409">
        <v>705283</v>
      </c>
      <c r="M166" s="408">
        <v>804147</v>
      </c>
      <c r="N166" s="411">
        <v>846966</v>
      </c>
      <c r="O166" s="409">
        <v>543373</v>
      </c>
      <c r="P166" s="408">
        <v>436092</v>
      </c>
      <c r="Q166" s="412">
        <v>226861</v>
      </c>
      <c r="R166" s="409">
        <v>48141</v>
      </c>
      <c r="S166" s="408">
        <v>8117</v>
      </c>
      <c r="T166" s="411">
        <v>208</v>
      </c>
      <c r="U166" s="413">
        <v>93</v>
      </c>
      <c r="V166" s="408">
        <v>0</v>
      </c>
      <c r="W166" s="414">
        <v>0</v>
      </c>
      <c r="X166" s="413">
        <v>0</v>
      </c>
      <c r="Y166" s="415">
        <v>0</v>
      </c>
      <c r="Z166" s="411">
        <v>0</v>
      </c>
      <c r="AA166" s="535">
        <v>0</v>
      </c>
      <c r="AB166" s="415">
        <v>0</v>
      </c>
      <c r="AC166" s="411">
        <v>0</v>
      </c>
      <c r="AD166" s="409">
        <v>0</v>
      </c>
      <c r="AE166" s="415">
        <v>0</v>
      </c>
      <c r="AF166" s="411">
        <v>16251</v>
      </c>
      <c r="AG166" s="409">
        <v>83810</v>
      </c>
      <c r="AH166" s="408">
        <v>191077</v>
      </c>
      <c r="AI166" s="411">
        <v>360096</v>
      </c>
      <c r="AJ166" s="409">
        <v>473349</v>
      </c>
      <c r="AK166" s="408">
        <v>739211</v>
      </c>
      <c r="AL166" s="416">
        <v>802128</v>
      </c>
    </row>
    <row r="167" spans="1:38" ht="14.25" customHeight="1" x14ac:dyDescent="0.15">
      <c r="A167" s="186" t="s">
        <v>145</v>
      </c>
      <c r="B167" s="417" t="s">
        <v>96</v>
      </c>
      <c r="C167" s="418">
        <v>1754</v>
      </c>
      <c r="D167" s="419">
        <v>1632</v>
      </c>
      <c r="E167" s="422">
        <v>1602</v>
      </c>
      <c r="F167" s="420">
        <v>1479</v>
      </c>
      <c r="G167" s="421">
        <v>1446</v>
      </c>
      <c r="H167" s="187">
        <v>1379</v>
      </c>
      <c r="I167" s="420">
        <v>1257</v>
      </c>
      <c r="J167" s="419">
        <v>1159</v>
      </c>
      <c r="K167" s="422">
        <v>1152</v>
      </c>
      <c r="L167" s="420">
        <v>1126</v>
      </c>
      <c r="M167" s="419">
        <v>1093</v>
      </c>
      <c r="N167" s="422">
        <v>1061</v>
      </c>
      <c r="O167" s="420">
        <v>973</v>
      </c>
      <c r="P167" s="419">
        <v>914</v>
      </c>
      <c r="Q167" s="423">
        <v>849</v>
      </c>
      <c r="R167" s="420">
        <v>909</v>
      </c>
      <c r="S167" s="419">
        <v>938</v>
      </c>
      <c r="T167" s="422">
        <v>1087</v>
      </c>
      <c r="U167" s="424">
        <v>1393</v>
      </c>
      <c r="V167" s="419">
        <v>0</v>
      </c>
      <c r="W167" s="423">
        <v>0</v>
      </c>
      <c r="X167" s="424">
        <v>0</v>
      </c>
      <c r="Y167" s="425">
        <v>0</v>
      </c>
      <c r="Z167" s="422">
        <v>0</v>
      </c>
      <c r="AA167" s="255">
        <v>0</v>
      </c>
      <c r="AB167" s="425">
        <v>0</v>
      </c>
      <c r="AC167" s="422">
        <v>0</v>
      </c>
      <c r="AD167" s="420">
        <v>0</v>
      </c>
      <c r="AE167" s="425">
        <v>0</v>
      </c>
      <c r="AF167" s="422">
        <v>4269</v>
      </c>
      <c r="AG167" s="420">
        <v>3095</v>
      </c>
      <c r="AH167" s="419">
        <v>2087</v>
      </c>
      <c r="AI167" s="422">
        <v>1901</v>
      </c>
      <c r="AJ167" s="420">
        <v>1832</v>
      </c>
      <c r="AK167" s="419">
        <v>2219</v>
      </c>
      <c r="AL167" s="426">
        <v>2517</v>
      </c>
    </row>
    <row r="168" spans="1:38" ht="14.25" customHeight="1" x14ac:dyDescent="0.15">
      <c r="A168" s="182" t="s">
        <v>146</v>
      </c>
      <c r="B168" s="394" t="s">
        <v>95</v>
      </c>
      <c r="C168" s="397">
        <v>61</v>
      </c>
      <c r="D168" s="398">
        <v>119</v>
      </c>
      <c r="E168" s="479">
        <v>84</v>
      </c>
      <c r="F168" s="399">
        <v>92</v>
      </c>
      <c r="G168" s="400">
        <v>74</v>
      </c>
      <c r="H168" s="183">
        <v>78</v>
      </c>
      <c r="I168" s="399">
        <v>84</v>
      </c>
      <c r="J168" s="398">
        <v>85</v>
      </c>
      <c r="K168" s="401">
        <v>104</v>
      </c>
      <c r="L168" s="399">
        <v>115</v>
      </c>
      <c r="M168" s="398">
        <v>247</v>
      </c>
      <c r="N168" s="401">
        <v>511</v>
      </c>
      <c r="O168" s="399">
        <v>723</v>
      </c>
      <c r="P168" s="398">
        <v>899</v>
      </c>
      <c r="Q168" s="402">
        <v>1300</v>
      </c>
      <c r="R168" s="399">
        <v>1217</v>
      </c>
      <c r="S168" s="398">
        <v>1384</v>
      </c>
      <c r="T168" s="401">
        <v>1271</v>
      </c>
      <c r="U168" s="403">
        <v>1090</v>
      </c>
      <c r="V168" s="398">
        <v>1024</v>
      </c>
      <c r="W168" s="404">
        <v>945</v>
      </c>
      <c r="X168" s="403">
        <v>945</v>
      </c>
      <c r="Y168" s="405">
        <v>424</v>
      </c>
      <c r="Z168" s="401">
        <v>448</v>
      </c>
      <c r="AA168" s="534">
        <v>386</v>
      </c>
      <c r="AB168" s="405">
        <v>241</v>
      </c>
      <c r="AC168" s="401">
        <v>242</v>
      </c>
      <c r="AD168" s="399">
        <v>267</v>
      </c>
      <c r="AE168" s="405">
        <v>238</v>
      </c>
      <c r="AF168" s="401">
        <v>207</v>
      </c>
      <c r="AG168" s="399">
        <v>124</v>
      </c>
      <c r="AH168" s="398">
        <v>126</v>
      </c>
      <c r="AI168" s="401">
        <v>141</v>
      </c>
      <c r="AJ168" s="399">
        <v>151</v>
      </c>
      <c r="AK168" s="398">
        <v>162</v>
      </c>
      <c r="AL168" s="406">
        <v>212</v>
      </c>
    </row>
    <row r="169" spans="1:38" ht="14.25" customHeight="1" x14ac:dyDescent="0.15">
      <c r="A169" s="184" t="s">
        <v>146</v>
      </c>
      <c r="B169" s="395" t="s">
        <v>94</v>
      </c>
      <c r="C169" s="407">
        <v>82742</v>
      </c>
      <c r="D169" s="408">
        <v>147646</v>
      </c>
      <c r="E169" s="411">
        <v>92855</v>
      </c>
      <c r="F169" s="409">
        <v>97805</v>
      </c>
      <c r="G169" s="410">
        <v>79108</v>
      </c>
      <c r="H169" s="185">
        <v>83494</v>
      </c>
      <c r="I169" s="409">
        <v>103006</v>
      </c>
      <c r="J169" s="408">
        <v>121202</v>
      </c>
      <c r="K169" s="411">
        <v>138064</v>
      </c>
      <c r="L169" s="409">
        <v>139470</v>
      </c>
      <c r="M169" s="408">
        <v>227262</v>
      </c>
      <c r="N169" s="411">
        <v>413318</v>
      </c>
      <c r="O169" s="409">
        <v>526924</v>
      </c>
      <c r="P169" s="408">
        <v>571773</v>
      </c>
      <c r="Q169" s="412">
        <v>723917</v>
      </c>
      <c r="R169" s="409">
        <v>664146</v>
      </c>
      <c r="S169" s="408">
        <v>756172</v>
      </c>
      <c r="T169" s="411">
        <v>656225</v>
      </c>
      <c r="U169" s="413">
        <v>559137</v>
      </c>
      <c r="V169" s="408">
        <v>570828</v>
      </c>
      <c r="W169" s="414">
        <v>495550</v>
      </c>
      <c r="X169" s="413">
        <v>525858</v>
      </c>
      <c r="Y169" s="415">
        <v>264431</v>
      </c>
      <c r="Z169" s="411">
        <v>245513</v>
      </c>
      <c r="AA169" s="535">
        <v>216533</v>
      </c>
      <c r="AB169" s="415">
        <v>149115</v>
      </c>
      <c r="AC169" s="411">
        <v>152817</v>
      </c>
      <c r="AD169" s="409">
        <v>157559</v>
      </c>
      <c r="AE169" s="415">
        <v>149252</v>
      </c>
      <c r="AF169" s="411">
        <v>126792</v>
      </c>
      <c r="AG169" s="409">
        <v>99327</v>
      </c>
      <c r="AH169" s="408">
        <v>109116</v>
      </c>
      <c r="AI169" s="411">
        <v>130833</v>
      </c>
      <c r="AJ169" s="409">
        <v>180464</v>
      </c>
      <c r="AK169" s="408">
        <v>196982</v>
      </c>
      <c r="AL169" s="416">
        <v>263953</v>
      </c>
    </row>
    <row r="170" spans="1:38" ht="14.25" customHeight="1" x14ac:dyDescent="0.15">
      <c r="A170" s="186" t="s">
        <v>146</v>
      </c>
      <c r="B170" s="417" t="s">
        <v>147</v>
      </c>
      <c r="C170" s="418">
        <v>1351</v>
      </c>
      <c r="D170" s="419">
        <v>1240</v>
      </c>
      <c r="E170" s="422">
        <v>1106</v>
      </c>
      <c r="F170" s="420">
        <v>1063</v>
      </c>
      <c r="G170" s="421">
        <v>1065</v>
      </c>
      <c r="H170" s="187">
        <v>1077</v>
      </c>
      <c r="I170" s="420">
        <v>1223</v>
      </c>
      <c r="J170" s="419">
        <v>1421</v>
      </c>
      <c r="K170" s="422">
        <v>1330</v>
      </c>
      <c r="L170" s="420">
        <v>1217</v>
      </c>
      <c r="M170" s="419">
        <v>920</v>
      </c>
      <c r="N170" s="422">
        <v>809</v>
      </c>
      <c r="O170" s="420">
        <v>729</v>
      </c>
      <c r="P170" s="419">
        <v>636</v>
      </c>
      <c r="Q170" s="423">
        <v>557</v>
      </c>
      <c r="R170" s="420">
        <v>546</v>
      </c>
      <c r="S170" s="419">
        <v>546</v>
      </c>
      <c r="T170" s="422">
        <v>516</v>
      </c>
      <c r="U170" s="424">
        <v>513</v>
      </c>
      <c r="V170" s="419">
        <v>557</v>
      </c>
      <c r="W170" s="423">
        <v>524</v>
      </c>
      <c r="X170" s="424">
        <v>557</v>
      </c>
      <c r="Y170" s="425">
        <v>623</v>
      </c>
      <c r="Z170" s="422">
        <v>548</v>
      </c>
      <c r="AA170" s="255">
        <v>561</v>
      </c>
      <c r="AB170" s="425">
        <v>618</v>
      </c>
      <c r="AC170" s="422">
        <v>632</v>
      </c>
      <c r="AD170" s="420">
        <v>590</v>
      </c>
      <c r="AE170" s="425">
        <v>626</v>
      </c>
      <c r="AF170" s="422">
        <v>613</v>
      </c>
      <c r="AG170" s="420">
        <v>798</v>
      </c>
      <c r="AH170" s="419">
        <v>869</v>
      </c>
      <c r="AI170" s="422">
        <v>930</v>
      </c>
      <c r="AJ170" s="420">
        <v>1197</v>
      </c>
      <c r="AK170" s="419">
        <v>1218</v>
      </c>
      <c r="AL170" s="426">
        <v>1246</v>
      </c>
    </row>
    <row r="171" spans="1:38" ht="14.25" customHeight="1" x14ac:dyDescent="0.15">
      <c r="A171" s="182" t="s">
        <v>206</v>
      </c>
      <c r="B171" s="394" t="s">
        <v>93</v>
      </c>
      <c r="C171" s="397">
        <v>48</v>
      </c>
      <c r="D171" s="398">
        <v>78</v>
      </c>
      <c r="E171" s="401">
        <v>55</v>
      </c>
      <c r="F171" s="399">
        <v>51</v>
      </c>
      <c r="G171" s="278">
        <v>46</v>
      </c>
      <c r="H171" s="183">
        <v>45</v>
      </c>
      <c r="I171" s="399">
        <v>49</v>
      </c>
      <c r="J171" s="398">
        <v>69</v>
      </c>
      <c r="K171" s="401">
        <v>70</v>
      </c>
      <c r="L171" s="399">
        <v>65</v>
      </c>
      <c r="M171" s="398">
        <v>72</v>
      </c>
      <c r="N171" s="401">
        <v>102</v>
      </c>
      <c r="O171" s="399">
        <v>104</v>
      </c>
      <c r="P171" s="398">
        <v>92</v>
      </c>
      <c r="Q171" s="402">
        <v>107</v>
      </c>
      <c r="R171" s="399">
        <v>108</v>
      </c>
      <c r="S171" s="398">
        <v>150</v>
      </c>
      <c r="T171" s="401">
        <v>126</v>
      </c>
      <c r="U171" s="403">
        <v>153</v>
      </c>
      <c r="V171" s="398">
        <v>158</v>
      </c>
      <c r="W171" s="404">
        <v>166</v>
      </c>
      <c r="X171" s="403">
        <v>213</v>
      </c>
      <c r="Y171" s="405">
        <v>154</v>
      </c>
      <c r="Z171" s="401">
        <v>189</v>
      </c>
      <c r="AA171" s="534">
        <v>192</v>
      </c>
      <c r="AB171" s="405">
        <v>142</v>
      </c>
      <c r="AC171" s="401">
        <v>117</v>
      </c>
      <c r="AD171" s="399">
        <v>92</v>
      </c>
      <c r="AE171" s="405">
        <v>115</v>
      </c>
      <c r="AF171" s="401">
        <v>114</v>
      </c>
      <c r="AG171" s="399">
        <v>90</v>
      </c>
      <c r="AH171" s="398">
        <v>94</v>
      </c>
      <c r="AI171" s="401">
        <v>119</v>
      </c>
      <c r="AJ171" s="399">
        <v>120</v>
      </c>
      <c r="AK171" s="398">
        <v>123</v>
      </c>
      <c r="AL171" s="406">
        <v>150</v>
      </c>
    </row>
    <row r="172" spans="1:38" ht="14.25" customHeight="1" x14ac:dyDescent="0.15">
      <c r="A172" s="184" t="s">
        <v>206</v>
      </c>
      <c r="B172" s="395" t="s">
        <v>94</v>
      </c>
      <c r="C172" s="407">
        <v>73281</v>
      </c>
      <c r="D172" s="408">
        <v>118217</v>
      </c>
      <c r="E172" s="411">
        <v>72405</v>
      </c>
      <c r="F172" s="409">
        <v>66989</v>
      </c>
      <c r="G172" s="410">
        <v>58578</v>
      </c>
      <c r="H172" s="185">
        <v>58954</v>
      </c>
      <c r="I172" s="409">
        <v>74311</v>
      </c>
      <c r="J172" s="408">
        <v>105708</v>
      </c>
      <c r="K172" s="411">
        <v>108664</v>
      </c>
      <c r="L172" s="409">
        <v>95344</v>
      </c>
      <c r="M172" s="408">
        <v>96157</v>
      </c>
      <c r="N172" s="411">
        <v>139615</v>
      </c>
      <c r="O172" s="409">
        <v>135417</v>
      </c>
      <c r="P172" s="408">
        <v>105754</v>
      </c>
      <c r="Q172" s="412">
        <v>105388</v>
      </c>
      <c r="R172" s="409">
        <v>98108</v>
      </c>
      <c r="S172" s="408">
        <v>140967</v>
      </c>
      <c r="T172" s="411">
        <v>133139</v>
      </c>
      <c r="U172" s="413">
        <v>153378</v>
      </c>
      <c r="V172" s="408">
        <v>153265</v>
      </c>
      <c r="W172" s="414">
        <v>117864</v>
      </c>
      <c r="X172" s="413">
        <v>157025</v>
      </c>
      <c r="Y172" s="415">
        <v>126202</v>
      </c>
      <c r="Z172" s="411">
        <v>120685</v>
      </c>
      <c r="AA172" s="535">
        <v>125694</v>
      </c>
      <c r="AB172" s="415">
        <v>95515</v>
      </c>
      <c r="AC172" s="411">
        <v>88119</v>
      </c>
      <c r="AD172" s="409">
        <v>74199</v>
      </c>
      <c r="AE172" s="415">
        <v>87565</v>
      </c>
      <c r="AF172" s="411">
        <v>80521</v>
      </c>
      <c r="AG172" s="409">
        <v>80301</v>
      </c>
      <c r="AH172" s="408">
        <v>89773</v>
      </c>
      <c r="AI172" s="411">
        <v>117087</v>
      </c>
      <c r="AJ172" s="409">
        <v>158790</v>
      </c>
      <c r="AK172" s="408">
        <v>167058</v>
      </c>
      <c r="AL172" s="416">
        <v>210969</v>
      </c>
    </row>
    <row r="173" spans="1:38" ht="14.25" customHeight="1" x14ac:dyDescent="0.15">
      <c r="A173" s="186" t="s">
        <v>206</v>
      </c>
      <c r="B173" s="417" t="s">
        <v>96</v>
      </c>
      <c r="C173" s="418">
        <v>1523</v>
      </c>
      <c r="D173" s="419">
        <v>1508</v>
      </c>
      <c r="E173" s="422">
        <v>1308</v>
      </c>
      <c r="F173" s="420">
        <v>1312</v>
      </c>
      <c r="G173" s="421">
        <v>1286</v>
      </c>
      <c r="H173" s="187">
        <v>1312</v>
      </c>
      <c r="I173" s="420">
        <v>1518</v>
      </c>
      <c r="J173" s="419">
        <v>1528</v>
      </c>
      <c r="K173" s="422">
        <v>1552</v>
      </c>
      <c r="L173" s="420">
        <v>1474</v>
      </c>
      <c r="M173" s="419">
        <v>1336</v>
      </c>
      <c r="N173" s="422">
        <v>1371</v>
      </c>
      <c r="O173" s="420">
        <v>1307</v>
      </c>
      <c r="P173" s="419">
        <v>1152</v>
      </c>
      <c r="Q173" s="423">
        <v>989</v>
      </c>
      <c r="R173" s="420">
        <v>907</v>
      </c>
      <c r="S173" s="419">
        <v>938</v>
      </c>
      <c r="T173" s="422">
        <v>1056</v>
      </c>
      <c r="U173" s="424">
        <v>1001</v>
      </c>
      <c r="V173" s="419">
        <v>972</v>
      </c>
      <c r="W173" s="423">
        <v>712</v>
      </c>
      <c r="X173" s="424">
        <v>736</v>
      </c>
      <c r="Y173" s="425">
        <v>822</v>
      </c>
      <c r="Z173" s="422">
        <v>637</v>
      </c>
      <c r="AA173" s="255">
        <v>655</v>
      </c>
      <c r="AB173" s="425">
        <v>671</v>
      </c>
      <c r="AC173" s="422">
        <v>752</v>
      </c>
      <c r="AD173" s="420">
        <v>802</v>
      </c>
      <c r="AE173" s="425">
        <v>762</v>
      </c>
      <c r="AF173" s="422">
        <v>704</v>
      </c>
      <c r="AG173" s="420">
        <v>894</v>
      </c>
      <c r="AH173" s="419">
        <v>959</v>
      </c>
      <c r="AI173" s="422">
        <v>981</v>
      </c>
      <c r="AJ173" s="420">
        <v>1320</v>
      </c>
      <c r="AK173" s="419">
        <v>1359</v>
      </c>
      <c r="AL173" s="426">
        <v>1408</v>
      </c>
    </row>
    <row r="174" spans="1:38" ht="14.25" customHeight="1" x14ac:dyDescent="0.15">
      <c r="A174" s="182" t="s">
        <v>230</v>
      </c>
      <c r="B174" s="394" t="s">
        <v>93</v>
      </c>
      <c r="C174" s="397">
        <v>7</v>
      </c>
      <c r="D174" s="398">
        <v>28</v>
      </c>
      <c r="E174" s="401">
        <v>22</v>
      </c>
      <c r="F174" s="399">
        <v>29</v>
      </c>
      <c r="G174" s="400">
        <v>24</v>
      </c>
      <c r="H174" s="183">
        <v>10</v>
      </c>
      <c r="I174" s="399">
        <v>7</v>
      </c>
      <c r="J174" s="398">
        <v>6</v>
      </c>
      <c r="K174" s="401">
        <v>14</v>
      </c>
      <c r="L174" s="399">
        <v>20</v>
      </c>
      <c r="M174" s="398">
        <v>56</v>
      </c>
      <c r="N174" s="401">
        <v>106</v>
      </c>
      <c r="O174" s="399">
        <v>132</v>
      </c>
      <c r="P174" s="398">
        <v>212</v>
      </c>
      <c r="Q174" s="402">
        <v>281</v>
      </c>
      <c r="R174" s="399">
        <v>232</v>
      </c>
      <c r="S174" s="398">
        <v>206</v>
      </c>
      <c r="T174" s="401">
        <v>239</v>
      </c>
      <c r="U174" s="403">
        <v>262</v>
      </c>
      <c r="V174" s="398">
        <v>120</v>
      </c>
      <c r="W174" s="404">
        <v>117</v>
      </c>
      <c r="X174" s="403">
        <v>123</v>
      </c>
      <c r="Y174" s="405">
        <v>8</v>
      </c>
      <c r="Z174" s="401">
        <v>7</v>
      </c>
      <c r="AA174" s="534">
        <v>2</v>
      </c>
      <c r="AB174" s="405">
        <v>1</v>
      </c>
      <c r="AC174" s="401">
        <v>19</v>
      </c>
      <c r="AD174" s="399">
        <v>19</v>
      </c>
      <c r="AE174" s="405">
        <v>8</v>
      </c>
      <c r="AF174" s="401">
        <v>5</v>
      </c>
      <c r="AG174" s="399">
        <v>6</v>
      </c>
      <c r="AH174" s="398">
        <v>12</v>
      </c>
      <c r="AI174" s="401">
        <v>11</v>
      </c>
      <c r="AJ174" s="399">
        <v>15</v>
      </c>
      <c r="AK174" s="398">
        <v>12</v>
      </c>
      <c r="AL174" s="406">
        <v>21</v>
      </c>
    </row>
    <row r="175" spans="1:38" ht="14.25" customHeight="1" x14ac:dyDescent="0.15">
      <c r="A175" s="184" t="s">
        <v>230</v>
      </c>
      <c r="B175" s="395" t="s">
        <v>94</v>
      </c>
      <c r="C175" s="407">
        <v>4860</v>
      </c>
      <c r="D175" s="408">
        <v>18389</v>
      </c>
      <c r="E175" s="411">
        <v>14715</v>
      </c>
      <c r="F175" s="409">
        <v>18800</v>
      </c>
      <c r="G175" s="410">
        <v>16441</v>
      </c>
      <c r="H175" s="185">
        <v>7817</v>
      </c>
      <c r="I175" s="409">
        <v>5444</v>
      </c>
      <c r="J175" s="408">
        <v>5120</v>
      </c>
      <c r="K175" s="411">
        <v>12398</v>
      </c>
      <c r="L175" s="409">
        <v>16974</v>
      </c>
      <c r="M175" s="408">
        <v>40041</v>
      </c>
      <c r="N175" s="411">
        <v>67949</v>
      </c>
      <c r="O175" s="409">
        <v>83371</v>
      </c>
      <c r="P175" s="408">
        <v>125800</v>
      </c>
      <c r="Q175" s="412">
        <v>152031</v>
      </c>
      <c r="R175" s="409">
        <v>121943</v>
      </c>
      <c r="S175" s="408">
        <v>100246</v>
      </c>
      <c r="T175" s="411">
        <v>101944</v>
      </c>
      <c r="U175" s="413">
        <v>104338</v>
      </c>
      <c r="V175" s="408">
        <v>55950</v>
      </c>
      <c r="W175" s="414">
        <v>55811</v>
      </c>
      <c r="X175" s="413">
        <v>49576</v>
      </c>
      <c r="Y175" s="415">
        <v>3124</v>
      </c>
      <c r="Z175" s="411">
        <v>3908</v>
      </c>
      <c r="AA175" s="233">
        <v>837</v>
      </c>
      <c r="AB175" s="415">
        <v>702</v>
      </c>
      <c r="AC175" s="411">
        <v>7456</v>
      </c>
      <c r="AD175" s="409">
        <v>7493</v>
      </c>
      <c r="AE175" s="415">
        <v>3727</v>
      </c>
      <c r="AF175" s="411">
        <v>2167</v>
      </c>
      <c r="AG175" s="409">
        <v>3232</v>
      </c>
      <c r="AH175" s="408">
        <v>6437</v>
      </c>
      <c r="AI175" s="411">
        <v>6440</v>
      </c>
      <c r="AJ175" s="409">
        <v>9666</v>
      </c>
      <c r="AK175" s="408">
        <v>8767</v>
      </c>
      <c r="AL175" s="416">
        <v>15497</v>
      </c>
    </row>
    <row r="176" spans="1:38" ht="14.25" customHeight="1" x14ac:dyDescent="0.15">
      <c r="A176" s="186" t="s">
        <v>230</v>
      </c>
      <c r="B176" s="417" t="s">
        <v>96</v>
      </c>
      <c r="C176" s="418">
        <v>681</v>
      </c>
      <c r="D176" s="419">
        <v>656</v>
      </c>
      <c r="E176" s="422">
        <v>660</v>
      </c>
      <c r="F176" s="420">
        <v>646</v>
      </c>
      <c r="G176" s="421">
        <v>683</v>
      </c>
      <c r="H176" s="187">
        <v>796</v>
      </c>
      <c r="I176" s="420">
        <v>831</v>
      </c>
      <c r="J176" s="419">
        <v>920</v>
      </c>
      <c r="K176" s="422">
        <v>873</v>
      </c>
      <c r="L176" s="420">
        <v>860</v>
      </c>
      <c r="M176" s="419">
        <v>714</v>
      </c>
      <c r="N176" s="422">
        <v>639</v>
      </c>
      <c r="O176" s="420">
        <v>631</v>
      </c>
      <c r="P176" s="419">
        <v>593</v>
      </c>
      <c r="Q176" s="423">
        <v>540</v>
      </c>
      <c r="R176" s="420">
        <v>526</v>
      </c>
      <c r="S176" s="419">
        <v>486</v>
      </c>
      <c r="T176" s="422">
        <v>426</v>
      </c>
      <c r="U176" s="424">
        <v>399</v>
      </c>
      <c r="V176" s="419">
        <v>465</v>
      </c>
      <c r="W176" s="423">
        <v>478</v>
      </c>
      <c r="X176" s="424">
        <v>402</v>
      </c>
      <c r="Y176" s="425">
        <v>389</v>
      </c>
      <c r="Z176" s="422">
        <v>540</v>
      </c>
      <c r="AA176" s="255">
        <v>374</v>
      </c>
      <c r="AB176" s="425">
        <v>480</v>
      </c>
      <c r="AC176" s="422">
        <v>390</v>
      </c>
      <c r="AD176" s="420">
        <v>394</v>
      </c>
      <c r="AE176" s="425">
        <v>456</v>
      </c>
      <c r="AF176" s="422">
        <v>481</v>
      </c>
      <c r="AG176" s="420">
        <v>520</v>
      </c>
      <c r="AH176" s="419">
        <v>541</v>
      </c>
      <c r="AI176" s="422">
        <v>568</v>
      </c>
      <c r="AJ176" s="420">
        <v>635</v>
      </c>
      <c r="AK176" s="419">
        <v>705</v>
      </c>
      <c r="AL176" s="426">
        <v>729</v>
      </c>
    </row>
    <row r="177" spans="1:54" ht="14.25" customHeight="1" x14ac:dyDescent="0.15">
      <c r="A177" s="182" t="s">
        <v>209</v>
      </c>
      <c r="B177" s="394" t="s">
        <v>93</v>
      </c>
      <c r="C177" s="397">
        <v>0</v>
      </c>
      <c r="D177" s="398">
        <v>0</v>
      </c>
      <c r="E177" s="401">
        <v>0</v>
      </c>
      <c r="F177" s="399">
        <v>0</v>
      </c>
      <c r="G177" s="400">
        <v>0</v>
      </c>
      <c r="H177" s="183">
        <v>1</v>
      </c>
      <c r="I177" s="399">
        <v>4</v>
      </c>
      <c r="J177" s="398">
        <v>2</v>
      </c>
      <c r="K177" s="401">
        <v>0</v>
      </c>
      <c r="L177" s="399">
        <v>1</v>
      </c>
      <c r="M177" s="398">
        <v>13</v>
      </c>
      <c r="N177" s="401">
        <v>76</v>
      </c>
      <c r="O177" s="399">
        <v>207</v>
      </c>
      <c r="P177" s="398">
        <v>281</v>
      </c>
      <c r="Q177" s="402">
        <v>416</v>
      </c>
      <c r="R177" s="399">
        <v>287</v>
      </c>
      <c r="S177" s="398">
        <v>205</v>
      </c>
      <c r="T177" s="401">
        <v>127</v>
      </c>
      <c r="U177" s="403">
        <v>68</v>
      </c>
      <c r="V177" s="398">
        <v>67</v>
      </c>
      <c r="W177" s="404">
        <v>83</v>
      </c>
      <c r="X177" s="403">
        <v>54</v>
      </c>
      <c r="Y177" s="405">
        <v>7</v>
      </c>
      <c r="Z177" s="401">
        <v>3</v>
      </c>
      <c r="AA177" s="534">
        <v>2</v>
      </c>
      <c r="AB177" s="405">
        <v>0</v>
      </c>
      <c r="AC177" s="401">
        <v>1</v>
      </c>
      <c r="AD177" s="399">
        <v>3</v>
      </c>
      <c r="AE177" s="405">
        <v>3</v>
      </c>
      <c r="AF177" s="401">
        <v>1</v>
      </c>
      <c r="AG177" s="403">
        <v>1</v>
      </c>
      <c r="AH177" s="405">
        <v>0</v>
      </c>
      <c r="AI177" s="402">
        <v>0</v>
      </c>
      <c r="AJ177" s="399">
        <v>1</v>
      </c>
      <c r="AK177" s="398">
        <v>16</v>
      </c>
      <c r="AL177" s="406">
        <v>15</v>
      </c>
    </row>
    <row r="178" spans="1:54" ht="14.25" customHeight="1" x14ac:dyDescent="0.15">
      <c r="A178" s="184" t="s">
        <v>209</v>
      </c>
      <c r="B178" s="395" t="s">
        <v>94</v>
      </c>
      <c r="C178" s="407">
        <v>0</v>
      </c>
      <c r="D178" s="408">
        <v>0</v>
      </c>
      <c r="E178" s="411">
        <v>0</v>
      </c>
      <c r="F178" s="409">
        <v>191</v>
      </c>
      <c r="G178" s="410">
        <v>0</v>
      </c>
      <c r="H178" s="185">
        <v>408</v>
      </c>
      <c r="I178" s="409">
        <v>2600</v>
      </c>
      <c r="J178" s="408">
        <v>1944</v>
      </c>
      <c r="K178" s="449">
        <v>15</v>
      </c>
      <c r="L178" s="409">
        <v>1043</v>
      </c>
      <c r="M178" s="408">
        <v>10107</v>
      </c>
      <c r="N178" s="411">
        <v>52357</v>
      </c>
      <c r="O178" s="409">
        <v>130118</v>
      </c>
      <c r="P178" s="408">
        <v>157088</v>
      </c>
      <c r="Q178" s="412">
        <v>217587</v>
      </c>
      <c r="R178" s="409">
        <v>147706</v>
      </c>
      <c r="S178" s="408">
        <v>106023</v>
      </c>
      <c r="T178" s="411">
        <v>59540</v>
      </c>
      <c r="U178" s="413">
        <v>27862</v>
      </c>
      <c r="V178" s="408">
        <v>33970</v>
      </c>
      <c r="W178" s="414">
        <v>42261</v>
      </c>
      <c r="X178" s="413">
        <v>25674</v>
      </c>
      <c r="Y178" s="415">
        <v>3232</v>
      </c>
      <c r="Z178" s="411">
        <v>1455</v>
      </c>
      <c r="AA178" s="535">
        <v>941</v>
      </c>
      <c r="AB178" s="415">
        <v>294</v>
      </c>
      <c r="AC178" s="411">
        <v>739</v>
      </c>
      <c r="AD178" s="409">
        <v>1476</v>
      </c>
      <c r="AE178" s="415">
        <v>1690</v>
      </c>
      <c r="AF178" s="411">
        <v>632</v>
      </c>
      <c r="AG178" s="413">
        <v>311</v>
      </c>
      <c r="AH178" s="415">
        <v>88</v>
      </c>
      <c r="AI178" s="412">
        <v>0</v>
      </c>
      <c r="AJ178" s="409">
        <v>599</v>
      </c>
      <c r="AK178" s="408">
        <v>13158</v>
      </c>
      <c r="AL178" s="416">
        <v>13266</v>
      </c>
    </row>
    <row r="179" spans="1:54" ht="14.25" customHeight="1" x14ac:dyDescent="0.15">
      <c r="A179" s="186" t="s">
        <v>209</v>
      </c>
      <c r="B179" s="417" t="s">
        <v>96</v>
      </c>
      <c r="C179" s="418">
        <v>0</v>
      </c>
      <c r="D179" s="419">
        <v>0</v>
      </c>
      <c r="E179" s="422">
        <v>0</v>
      </c>
      <c r="F179" s="420">
        <v>1039</v>
      </c>
      <c r="G179" s="421">
        <v>0</v>
      </c>
      <c r="H179" s="187">
        <v>736</v>
      </c>
      <c r="I179" s="420">
        <v>734</v>
      </c>
      <c r="J179" s="419">
        <v>818</v>
      </c>
      <c r="K179" s="422">
        <v>763</v>
      </c>
      <c r="L179" s="420">
        <v>893</v>
      </c>
      <c r="M179" s="419">
        <v>787</v>
      </c>
      <c r="N179" s="422">
        <v>686</v>
      </c>
      <c r="O179" s="420">
        <v>628</v>
      </c>
      <c r="P179" s="419">
        <v>559</v>
      </c>
      <c r="Q179" s="423">
        <v>522</v>
      </c>
      <c r="R179" s="420">
        <v>515</v>
      </c>
      <c r="S179" s="419">
        <v>518</v>
      </c>
      <c r="T179" s="422">
        <v>470</v>
      </c>
      <c r="U179" s="424">
        <v>407</v>
      </c>
      <c r="V179" s="419">
        <v>505</v>
      </c>
      <c r="W179" s="423">
        <v>511</v>
      </c>
      <c r="X179" s="424">
        <v>473</v>
      </c>
      <c r="Y179" s="425">
        <v>479</v>
      </c>
      <c r="Z179" s="422">
        <v>490</v>
      </c>
      <c r="AA179" s="255">
        <v>531</v>
      </c>
      <c r="AB179" s="425">
        <v>663</v>
      </c>
      <c r="AC179" s="422">
        <v>536</v>
      </c>
      <c r="AD179" s="420">
        <v>446</v>
      </c>
      <c r="AE179" s="425">
        <v>506</v>
      </c>
      <c r="AF179" s="422">
        <v>546</v>
      </c>
      <c r="AG179" s="424">
        <v>609</v>
      </c>
      <c r="AH179" s="425">
        <v>608</v>
      </c>
      <c r="AI179" s="423">
        <v>0</v>
      </c>
      <c r="AJ179" s="420">
        <v>921</v>
      </c>
      <c r="AK179" s="419">
        <v>838</v>
      </c>
      <c r="AL179" s="426">
        <v>895</v>
      </c>
    </row>
    <row r="180" spans="1:54" ht="14.25" customHeight="1" x14ac:dyDescent="0.15">
      <c r="A180" s="182" t="s">
        <v>211</v>
      </c>
      <c r="B180" s="394" t="s">
        <v>93</v>
      </c>
      <c r="C180" s="397">
        <v>1</v>
      </c>
      <c r="D180" s="398">
        <v>8</v>
      </c>
      <c r="E180" s="401">
        <v>13</v>
      </c>
      <c r="F180" s="399">
        <v>20</v>
      </c>
      <c r="G180" s="400">
        <v>20</v>
      </c>
      <c r="H180" s="183">
        <v>33</v>
      </c>
      <c r="I180" s="399">
        <v>56</v>
      </c>
      <c r="J180" s="398">
        <v>85</v>
      </c>
      <c r="K180" s="401">
        <v>201</v>
      </c>
      <c r="L180" s="399">
        <v>294</v>
      </c>
      <c r="M180" s="398">
        <v>580</v>
      </c>
      <c r="N180" s="401">
        <v>1174</v>
      </c>
      <c r="O180" s="399">
        <v>1227</v>
      </c>
      <c r="P180" s="398">
        <v>1675</v>
      </c>
      <c r="Q180" s="402">
        <v>2143</v>
      </c>
      <c r="R180" s="399">
        <v>2070</v>
      </c>
      <c r="S180" s="398">
        <v>1968</v>
      </c>
      <c r="T180" s="401">
        <v>2778</v>
      </c>
      <c r="U180" s="403">
        <v>2824</v>
      </c>
      <c r="V180" s="398">
        <v>3351</v>
      </c>
      <c r="W180" s="404">
        <v>3760</v>
      </c>
      <c r="X180" s="403">
        <v>4490</v>
      </c>
      <c r="Y180" s="405">
        <v>1812</v>
      </c>
      <c r="Z180" s="401">
        <v>1048</v>
      </c>
      <c r="AA180" s="534">
        <v>435</v>
      </c>
      <c r="AB180" s="405">
        <v>193</v>
      </c>
      <c r="AC180" s="401">
        <v>151</v>
      </c>
      <c r="AD180" s="399">
        <v>65</v>
      </c>
      <c r="AE180" s="405">
        <v>49</v>
      </c>
      <c r="AF180" s="401">
        <v>45</v>
      </c>
      <c r="AG180" s="399">
        <v>27</v>
      </c>
      <c r="AH180" s="398">
        <v>40</v>
      </c>
      <c r="AI180" s="401">
        <v>38</v>
      </c>
      <c r="AJ180" s="399">
        <v>38</v>
      </c>
      <c r="AK180" s="398">
        <v>29</v>
      </c>
      <c r="AL180" s="406">
        <v>42</v>
      </c>
    </row>
    <row r="181" spans="1:54" ht="14.25" customHeight="1" x14ac:dyDescent="0.15">
      <c r="A181" s="184" t="s">
        <v>211</v>
      </c>
      <c r="B181" s="395" t="s">
        <v>94</v>
      </c>
      <c r="C181" s="407">
        <v>679</v>
      </c>
      <c r="D181" s="408">
        <v>3390</v>
      </c>
      <c r="E181" s="411">
        <v>5183</v>
      </c>
      <c r="F181" s="409">
        <v>6098</v>
      </c>
      <c r="G181" s="410">
        <v>6118</v>
      </c>
      <c r="H181" s="185">
        <v>10682</v>
      </c>
      <c r="I181" s="409">
        <v>19846</v>
      </c>
      <c r="J181" s="408">
        <v>29433</v>
      </c>
      <c r="K181" s="411">
        <v>69430</v>
      </c>
      <c r="L181" s="409">
        <v>99284</v>
      </c>
      <c r="M181" s="408">
        <v>200321</v>
      </c>
      <c r="N181" s="411">
        <v>402306</v>
      </c>
      <c r="O181" s="409">
        <v>416124</v>
      </c>
      <c r="P181" s="408">
        <v>523534</v>
      </c>
      <c r="Q181" s="412">
        <v>596884</v>
      </c>
      <c r="R181" s="409">
        <v>552178</v>
      </c>
      <c r="S181" s="408">
        <v>479942</v>
      </c>
      <c r="T181" s="411">
        <v>688162</v>
      </c>
      <c r="U181" s="413">
        <v>724408</v>
      </c>
      <c r="V181" s="408">
        <v>865865</v>
      </c>
      <c r="W181" s="414">
        <v>885783</v>
      </c>
      <c r="X181" s="413">
        <v>1074133</v>
      </c>
      <c r="Y181" s="415">
        <v>406614</v>
      </c>
      <c r="Z181" s="411">
        <v>212839</v>
      </c>
      <c r="AA181" s="535">
        <v>87382</v>
      </c>
      <c r="AB181" s="415">
        <v>43655</v>
      </c>
      <c r="AC181" s="411">
        <v>34967</v>
      </c>
      <c r="AD181" s="409">
        <v>19555</v>
      </c>
      <c r="AE181" s="415">
        <v>12103</v>
      </c>
      <c r="AF181" s="411">
        <v>12225</v>
      </c>
      <c r="AG181" s="409">
        <v>8030</v>
      </c>
      <c r="AH181" s="408">
        <v>10451</v>
      </c>
      <c r="AI181" s="411">
        <v>8384</v>
      </c>
      <c r="AJ181" s="409">
        <v>8156</v>
      </c>
      <c r="AK181" s="408">
        <v>8087</v>
      </c>
      <c r="AL181" s="416">
        <v>10611</v>
      </c>
    </row>
    <row r="182" spans="1:54" ht="14.25" customHeight="1" x14ac:dyDescent="0.15">
      <c r="A182" s="186" t="s">
        <v>211</v>
      </c>
      <c r="B182" s="417" t="s">
        <v>96</v>
      </c>
      <c r="C182" s="418">
        <v>809</v>
      </c>
      <c r="D182" s="419">
        <v>443</v>
      </c>
      <c r="E182" s="422">
        <v>387</v>
      </c>
      <c r="F182" s="420">
        <v>302</v>
      </c>
      <c r="G182" s="421">
        <v>302</v>
      </c>
      <c r="H182" s="187">
        <v>326</v>
      </c>
      <c r="I182" s="420">
        <v>357</v>
      </c>
      <c r="J182" s="419">
        <v>345</v>
      </c>
      <c r="K182" s="422">
        <v>346</v>
      </c>
      <c r="L182" s="420">
        <v>338</v>
      </c>
      <c r="M182" s="419">
        <v>345</v>
      </c>
      <c r="N182" s="422">
        <v>343</v>
      </c>
      <c r="O182" s="420">
        <v>339</v>
      </c>
      <c r="P182" s="419">
        <v>313</v>
      </c>
      <c r="Q182" s="423">
        <v>279</v>
      </c>
      <c r="R182" s="420">
        <v>267</v>
      </c>
      <c r="S182" s="419">
        <v>244</v>
      </c>
      <c r="T182" s="422">
        <v>248</v>
      </c>
      <c r="U182" s="424">
        <v>256</v>
      </c>
      <c r="V182" s="419">
        <v>258</v>
      </c>
      <c r="W182" s="423">
        <v>236</v>
      </c>
      <c r="X182" s="424">
        <v>239</v>
      </c>
      <c r="Y182" s="425">
        <v>224</v>
      </c>
      <c r="Z182" s="422">
        <v>203</v>
      </c>
      <c r="AA182" s="255">
        <v>201</v>
      </c>
      <c r="AB182" s="425">
        <v>227</v>
      </c>
      <c r="AC182" s="422">
        <v>232</v>
      </c>
      <c r="AD182" s="420">
        <v>300</v>
      </c>
      <c r="AE182" s="425">
        <v>249</v>
      </c>
      <c r="AF182" s="422">
        <v>272</v>
      </c>
      <c r="AG182" s="420">
        <v>297</v>
      </c>
      <c r="AH182" s="419">
        <v>263</v>
      </c>
      <c r="AI182" s="422">
        <v>220</v>
      </c>
      <c r="AJ182" s="420">
        <v>216</v>
      </c>
      <c r="AK182" s="419">
        <v>276</v>
      </c>
      <c r="AL182" s="426">
        <v>253</v>
      </c>
    </row>
    <row r="183" spans="1:54" ht="14.25" customHeight="1" x14ac:dyDescent="0.15">
      <c r="A183" s="182" t="s">
        <v>88</v>
      </c>
      <c r="B183" s="394" t="s">
        <v>93</v>
      </c>
      <c r="C183" s="397">
        <v>0</v>
      </c>
      <c r="D183" s="398">
        <v>0</v>
      </c>
      <c r="E183" s="401">
        <v>0</v>
      </c>
      <c r="F183" s="399">
        <v>4</v>
      </c>
      <c r="G183" s="400">
        <v>5</v>
      </c>
      <c r="H183" s="183">
        <v>13</v>
      </c>
      <c r="I183" s="399">
        <v>44</v>
      </c>
      <c r="J183" s="398">
        <v>58</v>
      </c>
      <c r="K183" s="401">
        <v>84</v>
      </c>
      <c r="L183" s="399">
        <v>92</v>
      </c>
      <c r="M183" s="398">
        <v>179</v>
      </c>
      <c r="N183" s="401">
        <v>254</v>
      </c>
      <c r="O183" s="399">
        <v>249</v>
      </c>
      <c r="P183" s="398">
        <v>347</v>
      </c>
      <c r="Q183" s="402">
        <v>547</v>
      </c>
      <c r="R183" s="399">
        <v>644</v>
      </c>
      <c r="S183" s="398">
        <v>717</v>
      </c>
      <c r="T183" s="401">
        <v>969</v>
      </c>
      <c r="U183" s="403">
        <v>848</v>
      </c>
      <c r="V183" s="398">
        <v>680</v>
      </c>
      <c r="W183" s="404">
        <v>726</v>
      </c>
      <c r="X183" s="403">
        <v>582</v>
      </c>
      <c r="Y183" s="405">
        <v>299</v>
      </c>
      <c r="Z183" s="401">
        <v>108</v>
      </c>
      <c r="AA183" s="534">
        <v>64</v>
      </c>
      <c r="AB183" s="405">
        <v>30</v>
      </c>
      <c r="AC183" s="401">
        <v>25</v>
      </c>
      <c r="AD183" s="399">
        <v>11</v>
      </c>
      <c r="AE183" s="405">
        <v>21</v>
      </c>
      <c r="AF183" s="401">
        <v>19</v>
      </c>
      <c r="AG183" s="399">
        <v>4</v>
      </c>
      <c r="AH183" s="398">
        <v>9</v>
      </c>
      <c r="AI183" s="401">
        <v>0</v>
      </c>
      <c r="AJ183" s="399">
        <v>0</v>
      </c>
      <c r="AK183" s="398">
        <v>0</v>
      </c>
      <c r="AL183" s="406">
        <v>0</v>
      </c>
    </row>
    <row r="184" spans="1:54" ht="14.25" customHeight="1" x14ac:dyDescent="0.15">
      <c r="A184" s="184" t="s">
        <v>231</v>
      </c>
      <c r="B184" s="395" t="s">
        <v>94</v>
      </c>
      <c r="C184" s="407">
        <v>131</v>
      </c>
      <c r="D184" s="408">
        <v>0</v>
      </c>
      <c r="E184" s="411">
        <v>161</v>
      </c>
      <c r="F184" s="409">
        <v>3658</v>
      </c>
      <c r="G184" s="410">
        <v>3936</v>
      </c>
      <c r="H184" s="185">
        <v>8389</v>
      </c>
      <c r="I184" s="409">
        <v>26667</v>
      </c>
      <c r="J184" s="408">
        <v>33955</v>
      </c>
      <c r="K184" s="411">
        <v>46769</v>
      </c>
      <c r="L184" s="409">
        <v>49827</v>
      </c>
      <c r="M184" s="408">
        <v>90968</v>
      </c>
      <c r="N184" s="411">
        <v>121467</v>
      </c>
      <c r="O184" s="409">
        <v>120067</v>
      </c>
      <c r="P184" s="408">
        <v>158421</v>
      </c>
      <c r="Q184" s="412">
        <v>229417</v>
      </c>
      <c r="R184" s="409">
        <v>232965</v>
      </c>
      <c r="S184" s="408">
        <v>208558</v>
      </c>
      <c r="T184" s="411">
        <v>248697</v>
      </c>
      <c r="U184" s="413">
        <v>225239</v>
      </c>
      <c r="V184" s="408">
        <v>204880</v>
      </c>
      <c r="W184" s="414">
        <v>218799</v>
      </c>
      <c r="X184" s="413">
        <v>194256</v>
      </c>
      <c r="Y184" s="415">
        <v>93683</v>
      </c>
      <c r="Z184" s="411">
        <v>32009</v>
      </c>
      <c r="AA184" s="535">
        <v>14596</v>
      </c>
      <c r="AB184" s="415">
        <v>7976</v>
      </c>
      <c r="AC184" s="411">
        <v>7498</v>
      </c>
      <c r="AD184" s="409">
        <v>3272</v>
      </c>
      <c r="AE184" s="415">
        <v>7452</v>
      </c>
      <c r="AF184" s="411">
        <v>6040</v>
      </c>
      <c r="AG184" s="409">
        <v>884</v>
      </c>
      <c r="AH184" s="408">
        <v>2259</v>
      </c>
      <c r="AI184" s="411">
        <v>135</v>
      </c>
      <c r="AJ184" s="409">
        <v>0</v>
      </c>
      <c r="AK184" s="408">
        <v>0</v>
      </c>
      <c r="AL184" s="416">
        <v>0</v>
      </c>
    </row>
    <row r="185" spans="1:54" ht="14.25" customHeight="1" x14ac:dyDescent="0.15">
      <c r="A185" s="186" t="s">
        <v>231</v>
      </c>
      <c r="B185" s="417" t="s">
        <v>96</v>
      </c>
      <c r="C185" s="418">
        <v>400</v>
      </c>
      <c r="D185" s="419">
        <v>0</v>
      </c>
      <c r="E185" s="422">
        <v>1118</v>
      </c>
      <c r="F185" s="420">
        <v>902</v>
      </c>
      <c r="G185" s="421">
        <v>825</v>
      </c>
      <c r="H185" s="187">
        <v>655</v>
      </c>
      <c r="I185" s="420">
        <v>607</v>
      </c>
      <c r="J185" s="419">
        <v>586</v>
      </c>
      <c r="K185" s="422">
        <v>554</v>
      </c>
      <c r="L185" s="420">
        <v>540</v>
      </c>
      <c r="M185" s="419">
        <v>508</v>
      </c>
      <c r="N185" s="422">
        <v>478</v>
      </c>
      <c r="O185" s="420">
        <v>483</v>
      </c>
      <c r="P185" s="419">
        <v>456</v>
      </c>
      <c r="Q185" s="423">
        <v>419</v>
      </c>
      <c r="R185" s="420">
        <v>362</v>
      </c>
      <c r="S185" s="419">
        <v>291</v>
      </c>
      <c r="T185" s="422">
        <v>257</v>
      </c>
      <c r="U185" s="424">
        <v>266</v>
      </c>
      <c r="V185" s="419">
        <v>301</v>
      </c>
      <c r="W185" s="423">
        <v>302</v>
      </c>
      <c r="X185" s="424">
        <v>334</v>
      </c>
      <c r="Y185" s="425">
        <v>313</v>
      </c>
      <c r="Z185" s="422">
        <v>296</v>
      </c>
      <c r="AA185" s="255">
        <v>228</v>
      </c>
      <c r="AB185" s="425">
        <v>262</v>
      </c>
      <c r="AC185" s="422">
        <v>298</v>
      </c>
      <c r="AD185" s="420">
        <v>296</v>
      </c>
      <c r="AE185" s="425">
        <v>348</v>
      </c>
      <c r="AF185" s="422">
        <v>319</v>
      </c>
      <c r="AG185" s="420">
        <v>238</v>
      </c>
      <c r="AH185" s="419">
        <v>248</v>
      </c>
      <c r="AI185" s="422">
        <v>311</v>
      </c>
      <c r="AJ185" s="420">
        <v>0</v>
      </c>
      <c r="AK185" s="419">
        <v>0</v>
      </c>
      <c r="AL185" s="426">
        <v>0</v>
      </c>
    </row>
    <row r="186" spans="1:54" ht="14.25" customHeight="1" x14ac:dyDescent="0.15">
      <c r="A186" s="182" t="s">
        <v>89</v>
      </c>
      <c r="B186" s="394" t="s">
        <v>93</v>
      </c>
      <c r="C186" s="397">
        <v>0</v>
      </c>
      <c r="D186" s="398">
        <v>0</v>
      </c>
      <c r="E186" s="401">
        <v>0</v>
      </c>
      <c r="F186" s="399">
        <v>0</v>
      </c>
      <c r="G186" s="398">
        <v>0</v>
      </c>
      <c r="H186" s="183">
        <v>0</v>
      </c>
      <c r="I186" s="399">
        <v>0</v>
      </c>
      <c r="J186" s="398">
        <v>0</v>
      </c>
      <c r="K186" s="401">
        <v>0</v>
      </c>
      <c r="L186" s="399">
        <v>0</v>
      </c>
      <c r="M186" s="398">
        <v>0</v>
      </c>
      <c r="N186" s="401">
        <v>0</v>
      </c>
      <c r="O186" s="399">
        <v>0</v>
      </c>
      <c r="P186" s="398">
        <v>0</v>
      </c>
      <c r="Q186" s="402">
        <v>0</v>
      </c>
      <c r="R186" s="399">
        <v>0</v>
      </c>
      <c r="S186" s="398">
        <v>0</v>
      </c>
      <c r="T186" s="401">
        <v>0</v>
      </c>
      <c r="U186" s="403">
        <v>0</v>
      </c>
      <c r="V186" s="398">
        <v>0</v>
      </c>
      <c r="W186" s="404">
        <v>0.2</v>
      </c>
      <c r="X186" s="403">
        <v>0</v>
      </c>
      <c r="Y186" s="405">
        <v>0</v>
      </c>
      <c r="Z186" s="401">
        <v>3</v>
      </c>
      <c r="AA186" s="534">
        <v>110</v>
      </c>
      <c r="AB186" s="405">
        <v>132</v>
      </c>
      <c r="AC186" s="401">
        <v>186</v>
      </c>
      <c r="AD186" s="399">
        <v>147</v>
      </c>
      <c r="AE186" s="405">
        <v>154</v>
      </c>
      <c r="AF186" s="401">
        <v>82</v>
      </c>
      <c r="AG186" s="399">
        <v>44</v>
      </c>
      <c r="AH186" s="398">
        <v>17</v>
      </c>
      <c r="AI186" s="401">
        <v>9</v>
      </c>
      <c r="AJ186" s="399">
        <v>4</v>
      </c>
      <c r="AK186" s="398">
        <v>1</v>
      </c>
      <c r="AL186" s="406">
        <v>1</v>
      </c>
    </row>
    <row r="187" spans="1:54" ht="14.25" customHeight="1" x14ac:dyDescent="0.15">
      <c r="A187" s="184" t="s">
        <v>148</v>
      </c>
      <c r="B187" s="395" t="s">
        <v>94</v>
      </c>
      <c r="C187" s="407">
        <v>0</v>
      </c>
      <c r="D187" s="408">
        <v>0</v>
      </c>
      <c r="E187" s="411">
        <v>0</v>
      </c>
      <c r="F187" s="409">
        <v>0</v>
      </c>
      <c r="G187" s="408">
        <v>0</v>
      </c>
      <c r="H187" s="185">
        <v>0</v>
      </c>
      <c r="I187" s="409">
        <v>0</v>
      </c>
      <c r="J187" s="408">
        <v>0</v>
      </c>
      <c r="K187" s="411">
        <v>0</v>
      </c>
      <c r="L187" s="409">
        <v>0</v>
      </c>
      <c r="M187" s="408">
        <v>0</v>
      </c>
      <c r="N187" s="196">
        <v>0</v>
      </c>
      <c r="O187" s="409">
        <v>0</v>
      </c>
      <c r="P187" s="408">
        <v>0</v>
      </c>
      <c r="Q187" s="412">
        <v>0</v>
      </c>
      <c r="R187" s="409">
        <v>0</v>
      </c>
      <c r="S187" s="408">
        <v>0</v>
      </c>
      <c r="T187" s="411">
        <v>0</v>
      </c>
      <c r="U187" s="413">
        <v>0</v>
      </c>
      <c r="V187" s="408">
        <v>0</v>
      </c>
      <c r="W187" s="414">
        <v>2</v>
      </c>
      <c r="X187" s="413">
        <v>5</v>
      </c>
      <c r="Y187" s="415">
        <v>12</v>
      </c>
      <c r="Z187" s="411">
        <v>3902</v>
      </c>
      <c r="AA187" s="535">
        <v>94287</v>
      </c>
      <c r="AB187" s="415">
        <v>106135</v>
      </c>
      <c r="AC187" s="411">
        <v>162398</v>
      </c>
      <c r="AD187" s="409">
        <v>127730</v>
      </c>
      <c r="AE187" s="415">
        <v>134367</v>
      </c>
      <c r="AF187" s="411">
        <v>88050</v>
      </c>
      <c r="AG187" s="409">
        <v>45821</v>
      </c>
      <c r="AH187" s="408">
        <v>16676</v>
      </c>
      <c r="AI187" s="411">
        <v>7490</v>
      </c>
      <c r="AJ187" s="409">
        <v>3636</v>
      </c>
      <c r="AK187" s="408">
        <v>823</v>
      </c>
      <c r="AL187" s="416">
        <v>1533</v>
      </c>
      <c r="AM187" s="61"/>
      <c r="AN187" s="61"/>
      <c r="AP187" s="783"/>
      <c r="AQ187" s="761"/>
      <c r="AR187" s="762"/>
      <c r="AS187" s="763"/>
      <c r="AT187" s="763"/>
      <c r="AU187" s="763"/>
      <c r="AV187" s="764"/>
      <c r="AW187" s="761"/>
    </row>
    <row r="188" spans="1:54" s="61" customFormat="1" ht="14.25" customHeight="1" thickBot="1" x14ac:dyDescent="0.2">
      <c r="A188" s="234" t="s">
        <v>148</v>
      </c>
      <c r="B188" s="454" t="s">
        <v>96</v>
      </c>
      <c r="C188" s="455">
        <v>0</v>
      </c>
      <c r="D188" s="456">
        <v>0</v>
      </c>
      <c r="E188" s="457">
        <v>0</v>
      </c>
      <c r="F188" s="458">
        <v>0</v>
      </c>
      <c r="G188" s="456">
        <v>0</v>
      </c>
      <c r="H188" s="202">
        <v>0</v>
      </c>
      <c r="I188" s="458">
        <v>0</v>
      </c>
      <c r="J188" s="456">
        <v>0</v>
      </c>
      <c r="K188" s="457">
        <v>0</v>
      </c>
      <c r="L188" s="458">
        <v>0</v>
      </c>
      <c r="M188" s="456">
        <v>0</v>
      </c>
      <c r="N188" s="457">
        <v>0</v>
      </c>
      <c r="O188" s="458">
        <v>0</v>
      </c>
      <c r="P188" s="456">
        <v>0</v>
      </c>
      <c r="Q188" s="460">
        <v>0</v>
      </c>
      <c r="R188" s="458">
        <v>0</v>
      </c>
      <c r="S188" s="456">
        <v>0</v>
      </c>
      <c r="T188" s="457">
        <v>0</v>
      </c>
      <c r="U188" s="461">
        <v>0</v>
      </c>
      <c r="V188" s="456">
        <v>0</v>
      </c>
      <c r="W188" s="460">
        <v>1980</v>
      </c>
      <c r="X188" s="461">
        <v>1668</v>
      </c>
      <c r="Y188" s="462">
        <v>2888</v>
      </c>
      <c r="Z188" s="457">
        <v>1117</v>
      </c>
      <c r="AA188" s="538">
        <v>881</v>
      </c>
      <c r="AB188" s="462">
        <v>805</v>
      </c>
      <c r="AC188" s="457">
        <v>873</v>
      </c>
      <c r="AD188" s="458">
        <v>869</v>
      </c>
      <c r="AE188" s="462">
        <v>874</v>
      </c>
      <c r="AF188" s="457">
        <v>1071</v>
      </c>
      <c r="AG188" s="458">
        <v>1038</v>
      </c>
      <c r="AH188" s="456">
        <v>992</v>
      </c>
      <c r="AI188" s="457">
        <v>832</v>
      </c>
      <c r="AJ188" s="458">
        <v>920</v>
      </c>
      <c r="AK188" s="456">
        <v>853</v>
      </c>
      <c r="AL188" s="463">
        <v>1155</v>
      </c>
      <c r="AM188" s="2"/>
      <c r="AN188" s="2"/>
      <c r="AO188" s="6"/>
      <c r="AP188" s="780"/>
      <c r="AQ188" s="755"/>
      <c r="AR188" s="756"/>
      <c r="AS188" s="757"/>
      <c r="AT188" s="757"/>
      <c r="AU188" s="757"/>
      <c r="AV188" s="758"/>
      <c r="AW188" s="755"/>
      <c r="AX188" s="761"/>
      <c r="AY188" s="761"/>
      <c r="AZ188" s="761"/>
      <c r="BA188" s="761"/>
      <c r="BB188" s="755"/>
    </row>
    <row r="189" spans="1:54" ht="14.25" customHeight="1" x14ac:dyDescent="0.15">
      <c r="A189" s="235"/>
      <c r="AL189" s="236" t="s">
        <v>149</v>
      </c>
    </row>
    <row r="190" spans="1:54" ht="14.25" customHeight="1" x14ac:dyDescent="0.15"/>
    <row r="191" spans="1:54" s="99" customFormat="1" ht="18.75" x14ac:dyDescent="0.15">
      <c r="A191" s="276" t="s">
        <v>256</v>
      </c>
      <c r="B191" s="237" t="s">
        <v>247</v>
      </c>
      <c r="C191" s="480"/>
      <c r="D191" s="100"/>
      <c r="E191" s="100"/>
      <c r="F191" s="100"/>
      <c r="G191" s="100"/>
      <c r="H191" s="481"/>
      <c r="I191" s="100"/>
      <c r="J191" s="100"/>
      <c r="K191" s="100"/>
      <c r="L191" s="100"/>
      <c r="M191" s="100"/>
      <c r="N191" s="100"/>
      <c r="O191" s="100"/>
      <c r="P191" s="100"/>
      <c r="Q191" s="335"/>
      <c r="R191" s="100"/>
      <c r="S191" s="5"/>
      <c r="T191" s="5"/>
      <c r="U191" s="3"/>
      <c r="V191" s="5"/>
      <c r="W191" s="40"/>
      <c r="X191" s="3"/>
      <c r="Y191" s="3"/>
      <c r="Z191" s="5"/>
      <c r="AA191" s="493"/>
      <c r="AB191" s="3"/>
      <c r="AC191" s="100"/>
      <c r="AD191" s="100"/>
      <c r="AE191" s="335"/>
      <c r="AF191" s="100"/>
      <c r="AG191" s="100"/>
      <c r="AH191" s="100"/>
      <c r="AI191" s="100"/>
      <c r="AJ191" s="100"/>
      <c r="AK191" s="100"/>
      <c r="AL191" s="100"/>
      <c r="AO191" s="6"/>
      <c r="AP191" s="786"/>
      <c r="AQ191" s="817"/>
      <c r="AR191" s="818"/>
      <c r="AS191" s="819"/>
      <c r="AT191" s="819"/>
      <c r="AU191" s="819"/>
      <c r="AV191" s="814"/>
      <c r="AW191" s="817"/>
      <c r="AX191" s="817"/>
      <c r="AY191" s="817"/>
      <c r="AZ191" s="817"/>
      <c r="BA191" s="817"/>
      <c r="BB191" s="817"/>
    </row>
    <row r="192" spans="1:54" s="61" customFormat="1" ht="14.25" customHeight="1" thickBot="1" x14ac:dyDescent="0.2">
      <c r="A192" s="7" t="s">
        <v>101</v>
      </c>
      <c r="C192" s="482"/>
      <c r="D192" s="59"/>
      <c r="E192" s="59"/>
      <c r="F192" s="59"/>
      <c r="G192" s="59"/>
      <c r="H192" s="71"/>
      <c r="I192" s="59"/>
      <c r="J192" s="59"/>
      <c r="K192" s="59"/>
      <c r="L192" s="59"/>
      <c r="M192" s="59"/>
      <c r="N192" s="59"/>
      <c r="O192" s="59"/>
      <c r="P192" s="59"/>
      <c r="Q192" s="58"/>
      <c r="R192" s="59"/>
      <c r="S192" s="5"/>
      <c r="T192" s="5"/>
      <c r="U192" s="3"/>
      <c r="V192" s="5"/>
      <c r="W192" s="40"/>
      <c r="X192" s="3"/>
      <c r="Y192" s="3"/>
      <c r="Z192" s="5"/>
      <c r="AA192" s="493"/>
      <c r="AB192" s="3"/>
      <c r="AC192" s="59"/>
      <c r="AD192" s="59"/>
      <c r="AE192" s="58"/>
      <c r="AF192" s="59"/>
      <c r="AG192" s="59"/>
      <c r="AH192" s="59"/>
      <c r="AI192" s="59"/>
      <c r="AJ192" s="59"/>
      <c r="AK192" s="59"/>
      <c r="AL192" s="59"/>
      <c r="AO192" s="6"/>
      <c r="AP192" s="786"/>
      <c r="AQ192" s="761"/>
      <c r="AR192" s="762"/>
      <c r="AS192" s="763"/>
      <c r="AT192" s="763"/>
      <c r="AU192" s="763"/>
      <c r="AV192" s="814"/>
      <c r="AW192" s="761"/>
      <c r="AX192" s="761"/>
      <c r="AY192" s="761"/>
      <c r="AZ192" s="761"/>
      <c r="BA192" s="761"/>
      <c r="BB192" s="761"/>
    </row>
    <row r="193" spans="1:244" s="20" customFormat="1" ht="14.25" customHeight="1" x14ac:dyDescent="0.15">
      <c r="A193" s="102"/>
      <c r="B193" s="103" t="s">
        <v>102</v>
      </c>
      <c r="C193" s="104" t="s">
        <v>103</v>
      </c>
      <c r="D193" s="105"/>
      <c r="E193" s="106"/>
      <c r="F193" s="107" t="s">
        <v>3</v>
      </c>
      <c r="G193" s="105"/>
      <c r="H193" s="381"/>
      <c r="I193" s="107" t="s">
        <v>4</v>
      </c>
      <c r="J193" s="105"/>
      <c r="K193" s="106"/>
      <c r="L193" s="107" t="s">
        <v>5</v>
      </c>
      <c r="M193" s="105"/>
      <c r="N193" s="106"/>
      <c r="O193" s="107" t="s">
        <v>6</v>
      </c>
      <c r="P193" s="105"/>
      <c r="Q193" s="108"/>
      <c r="R193" s="107" t="s">
        <v>7</v>
      </c>
      <c r="S193" s="105"/>
      <c r="T193" s="106"/>
      <c r="U193" s="109" t="s">
        <v>8</v>
      </c>
      <c r="V193" s="105"/>
      <c r="W193" s="108"/>
      <c r="X193" s="107" t="s">
        <v>9</v>
      </c>
      <c r="Y193" s="110"/>
      <c r="Z193" s="106"/>
      <c r="AA193" s="107" t="s">
        <v>10</v>
      </c>
      <c r="AB193" s="110"/>
      <c r="AC193" s="106"/>
      <c r="AD193" s="107" t="s">
        <v>11</v>
      </c>
      <c r="AE193" s="110"/>
      <c r="AF193" s="106"/>
      <c r="AG193" s="107" t="s">
        <v>12</v>
      </c>
      <c r="AH193" s="105"/>
      <c r="AI193" s="106"/>
      <c r="AJ193" s="107" t="s">
        <v>13</v>
      </c>
      <c r="AK193" s="105"/>
      <c r="AL193" s="111"/>
      <c r="AO193" s="6"/>
      <c r="AP193" s="783"/>
      <c r="AQ193" s="759"/>
      <c r="AR193" s="756"/>
      <c r="AS193" s="757"/>
      <c r="AT193" s="757"/>
      <c r="AU193" s="757"/>
      <c r="AV193" s="764"/>
      <c r="AW193" s="759"/>
      <c r="AX193" s="823"/>
      <c r="AY193" s="823"/>
      <c r="AZ193" s="823"/>
      <c r="BA193" s="823"/>
      <c r="BB193" s="759"/>
    </row>
    <row r="194" spans="1:244" s="20" customFormat="1" ht="14.25" customHeight="1" x14ac:dyDescent="0.15">
      <c r="A194" s="112"/>
      <c r="B194" s="113" t="s">
        <v>104</v>
      </c>
      <c r="C194" s="114" t="s">
        <v>253</v>
      </c>
      <c r="D194" s="115" t="s">
        <v>107</v>
      </c>
      <c r="E194" s="116" t="s">
        <v>106</v>
      </c>
      <c r="F194" s="117" t="s">
        <v>105</v>
      </c>
      <c r="G194" s="115" t="s">
        <v>254</v>
      </c>
      <c r="H194" s="116" t="s">
        <v>106</v>
      </c>
      <c r="I194" s="117" t="s">
        <v>105</v>
      </c>
      <c r="J194" s="115" t="s">
        <v>254</v>
      </c>
      <c r="K194" s="116" t="s">
        <v>106</v>
      </c>
      <c r="L194" s="117" t="s">
        <v>253</v>
      </c>
      <c r="M194" s="115" t="s">
        <v>107</v>
      </c>
      <c r="N194" s="116" t="s">
        <v>106</v>
      </c>
      <c r="O194" s="117" t="s">
        <v>253</v>
      </c>
      <c r="P194" s="115" t="s">
        <v>254</v>
      </c>
      <c r="Q194" s="116" t="s">
        <v>255</v>
      </c>
      <c r="R194" s="117" t="s">
        <v>105</v>
      </c>
      <c r="S194" s="115" t="s">
        <v>248</v>
      </c>
      <c r="T194" s="116" t="s">
        <v>106</v>
      </c>
      <c r="U194" s="117" t="s">
        <v>249</v>
      </c>
      <c r="V194" s="115" t="s">
        <v>107</v>
      </c>
      <c r="W194" s="116" t="s">
        <v>242</v>
      </c>
      <c r="X194" s="117" t="s">
        <v>249</v>
      </c>
      <c r="Y194" s="115" t="s">
        <v>107</v>
      </c>
      <c r="Z194" s="116" t="s">
        <v>106</v>
      </c>
      <c r="AA194" s="117" t="s">
        <v>249</v>
      </c>
      <c r="AB194" s="115" t="s">
        <v>248</v>
      </c>
      <c r="AC194" s="116" t="s">
        <v>106</v>
      </c>
      <c r="AD194" s="117" t="s">
        <v>108</v>
      </c>
      <c r="AE194" s="115" t="s">
        <v>107</v>
      </c>
      <c r="AF194" s="116" t="s">
        <v>242</v>
      </c>
      <c r="AG194" s="117" t="s">
        <v>249</v>
      </c>
      <c r="AH194" s="115" t="s">
        <v>248</v>
      </c>
      <c r="AI194" s="116" t="s">
        <v>242</v>
      </c>
      <c r="AJ194" s="117" t="s">
        <v>105</v>
      </c>
      <c r="AK194" s="115" t="s">
        <v>107</v>
      </c>
      <c r="AL194" s="118" t="s">
        <v>106</v>
      </c>
      <c r="AO194" s="6"/>
      <c r="AP194" s="781"/>
      <c r="AQ194" s="759"/>
      <c r="AR194" s="756"/>
      <c r="AS194" s="757"/>
      <c r="AT194" s="757"/>
      <c r="AU194" s="757"/>
      <c r="AV194" s="812"/>
      <c r="AW194" s="759"/>
      <c r="AX194" s="823"/>
      <c r="AY194" s="823"/>
      <c r="AZ194" s="823"/>
      <c r="BA194" s="823"/>
      <c r="BB194" s="759"/>
    </row>
    <row r="195" spans="1:244" s="238" customFormat="1" ht="14.25" customHeight="1" thickBot="1" x14ac:dyDescent="0.2">
      <c r="A195" s="119"/>
      <c r="B195" s="483" t="s">
        <v>232</v>
      </c>
      <c r="C195" s="484">
        <v>4</v>
      </c>
      <c r="D195" s="485">
        <f t="shared" ref="D195:AL195" si="0">D5</f>
        <v>8</v>
      </c>
      <c r="E195" s="486">
        <f t="shared" si="0"/>
        <v>8</v>
      </c>
      <c r="F195" s="487">
        <f t="shared" si="0"/>
        <v>7</v>
      </c>
      <c r="G195" s="485">
        <v>7</v>
      </c>
      <c r="H195" s="486">
        <f t="shared" ref="H195:I195" si="1">H5</f>
        <v>6</v>
      </c>
      <c r="I195" s="487">
        <f t="shared" si="1"/>
        <v>7</v>
      </c>
      <c r="J195" s="485">
        <v>7</v>
      </c>
      <c r="K195" s="486">
        <f t="shared" si="0"/>
        <v>8</v>
      </c>
      <c r="L195" s="487">
        <v>7</v>
      </c>
      <c r="M195" s="485">
        <f t="shared" si="0"/>
        <v>7</v>
      </c>
      <c r="N195" s="486">
        <f t="shared" si="0"/>
        <v>8</v>
      </c>
      <c r="O195" s="487">
        <v>5</v>
      </c>
      <c r="P195" s="488">
        <v>7</v>
      </c>
      <c r="Q195" s="486">
        <v>8</v>
      </c>
      <c r="R195" s="487">
        <f t="shared" ref="R195" si="2">R5</f>
        <v>7</v>
      </c>
      <c r="S195" s="485">
        <f t="shared" si="0"/>
        <v>7</v>
      </c>
      <c r="T195" s="486">
        <f t="shared" si="0"/>
        <v>7</v>
      </c>
      <c r="U195" s="489">
        <f t="shared" si="0"/>
        <v>7</v>
      </c>
      <c r="V195" s="485">
        <f t="shared" si="0"/>
        <v>7</v>
      </c>
      <c r="W195" s="486">
        <f t="shared" si="0"/>
        <v>8</v>
      </c>
      <c r="X195" s="487">
        <f t="shared" si="0"/>
        <v>8</v>
      </c>
      <c r="Y195" s="485">
        <f>Y5</f>
        <v>6</v>
      </c>
      <c r="Z195" s="486">
        <f>Z5</f>
        <v>7</v>
      </c>
      <c r="AA195" s="539">
        <f>AA5</f>
        <v>8</v>
      </c>
      <c r="AB195" s="485">
        <f t="shared" ref="AB195:AI195" si="3">AB5</f>
        <v>6</v>
      </c>
      <c r="AC195" s="486">
        <f t="shared" si="3"/>
        <v>7</v>
      </c>
      <c r="AD195" s="487">
        <f t="shared" si="3"/>
        <v>6</v>
      </c>
      <c r="AE195" s="485">
        <f t="shared" si="3"/>
        <v>8</v>
      </c>
      <c r="AF195" s="486">
        <f t="shared" si="3"/>
        <v>8</v>
      </c>
      <c r="AG195" s="487">
        <f t="shared" si="3"/>
        <v>7</v>
      </c>
      <c r="AH195" s="485">
        <f t="shared" si="3"/>
        <v>7</v>
      </c>
      <c r="AI195" s="486">
        <f t="shared" si="3"/>
        <v>7</v>
      </c>
      <c r="AJ195" s="487">
        <f t="shared" si="0"/>
        <v>8</v>
      </c>
      <c r="AK195" s="485">
        <f t="shared" si="0"/>
        <v>7</v>
      </c>
      <c r="AL195" s="490">
        <f t="shared" si="0"/>
        <v>7</v>
      </c>
      <c r="AN195" s="6"/>
      <c r="AO195" s="59"/>
      <c r="AP195" s="781"/>
      <c r="AQ195" s="820"/>
      <c r="AR195" s="820"/>
      <c r="AS195" s="757"/>
      <c r="AT195" s="757"/>
      <c r="AU195" s="757"/>
      <c r="AV195" s="812"/>
      <c r="AW195" s="756"/>
      <c r="AX195" s="756"/>
      <c r="AY195" s="756"/>
      <c r="AZ195" s="756"/>
      <c r="BA195" s="756"/>
      <c r="BB195" s="756"/>
    </row>
    <row r="196" spans="1:244" s="20" customFormat="1" ht="14.25" customHeight="1" x14ac:dyDescent="0.15">
      <c r="A196" s="239" t="s">
        <v>150</v>
      </c>
      <c r="B196" s="391" t="s">
        <v>243</v>
      </c>
      <c r="C196" s="122">
        <v>4507.0529999999999</v>
      </c>
      <c r="D196" s="123">
        <v>7421.5969999999998</v>
      </c>
      <c r="E196" s="124">
        <v>7348.2309999999998</v>
      </c>
      <c r="F196" s="125">
        <v>6572.9080000000004</v>
      </c>
      <c r="G196" s="123">
        <v>6033</v>
      </c>
      <c r="H196" s="124">
        <v>5064.2969999999996</v>
      </c>
      <c r="I196" s="125">
        <v>5480.8509999999997</v>
      </c>
      <c r="J196" s="123">
        <v>5148.6980000000003</v>
      </c>
      <c r="K196" s="124">
        <v>5537.6120000000001</v>
      </c>
      <c r="L196" s="125">
        <v>5260.85</v>
      </c>
      <c r="M196" s="123">
        <v>6263.0119999999997</v>
      </c>
      <c r="N196" s="124">
        <v>7379.9139999999998</v>
      </c>
      <c r="O196" s="125">
        <v>5482.9309999999996</v>
      </c>
      <c r="P196" s="123">
        <v>6104.0330000000004</v>
      </c>
      <c r="Q196" s="127">
        <v>7205.1639999999998</v>
      </c>
      <c r="R196" s="125">
        <v>6005.62</v>
      </c>
      <c r="S196" s="123">
        <v>5577.451</v>
      </c>
      <c r="T196" s="124">
        <v>5438.692</v>
      </c>
      <c r="U196" s="128">
        <v>4611.9250000000002</v>
      </c>
      <c r="V196" s="126">
        <v>4106.7879999999996</v>
      </c>
      <c r="W196" s="127">
        <v>3588.4059999999999</v>
      </c>
      <c r="X196" s="128">
        <v>2816.8</v>
      </c>
      <c r="Y196" s="129">
        <v>2151.4630000000002</v>
      </c>
      <c r="Z196" s="127">
        <v>2362.404</v>
      </c>
      <c r="AA196" s="128">
        <v>2952.752</v>
      </c>
      <c r="AB196" s="129">
        <v>2867.3719999999998</v>
      </c>
      <c r="AC196" s="124">
        <v>3660.5990000000002</v>
      </c>
      <c r="AD196" s="125">
        <v>4022.364</v>
      </c>
      <c r="AE196" s="129">
        <v>6945.8069999999998</v>
      </c>
      <c r="AF196" s="124">
        <v>8120.4120000000003</v>
      </c>
      <c r="AG196" s="125">
        <v>9046.08</v>
      </c>
      <c r="AH196" s="123">
        <v>9158.7139999999999</v>
      </c>
      <c r="AI196" s="124">
        <v>8631.1290000000008</v>
      </c>
      <c r="AJ196" s="125">
        <v>9835.6669999999995</v>
      </c>
      <c r="AK196" s="123">
        <v>7061.2870000000003</v>
      </c>
      <c r="AL196" s="130">
        <v>8040.0640000000003</v>
      </c>
      <c r="AN196" s="6"/>
      <c r="AO196" s="21"/>
      <c r="AP196" s="783"/>
      <c r="AQ196" s="759"/>
      <c r="AR196" s="756"/>
      <c r="AS196" s="757"/>
      <c r="AT196" s="757"/>
      <c r="AU196" s="757"/>
      <c r="AV196" s="764"/>
      <c r="AW196" s="759"/>
      <c r="AX196" s="823"/>
      <c r="AY196" s="823"/>
      <c r="AZ196" s="823"/>
      <c r="BA196" s="823"/>
      <c r="BB196" s="759"/>
    </row>
    <row r="197" spans="1:244" s="20" customFormat="1" ht="14.25" customHeight="1" x14ac:dyDescent="0.15">
      <c r="A197" s="240" t="s">
        <v>151</v>
      </c>
      <c r="B197" s="392" t="s">
        <v>244</v>
      </c>
      <c r="C197" s="132">
        <v>748806.41</v>
      </c>
      <c r="D197" s="133">
        <v>1129756.044</v>
      </c>
      <c r="E197" s="134">
        <v>1174157.213</v>
      </c>
      <c r="F197" s="135">
        <v>1132954.263</v>
      </c>
      <c r="G197" s="133">
        <v>1213693</v>
      </c>
      <c r="H197" s="134">
        <v>1048674.3770000001</v>
      </c>
      <c r="I197" s="135">
        <v>1316342.199</v>
      </c>
      <c r="J197" s="133">
        <v>1253503.601</v>
      </c>
      <c r="K197" s="134">
        <v>1412267.2720000001</v>
      </c>
      <c r="L197" s="135">
        <v>1316725.8419999999</v>
      </c>
      <c r="M197" s="133">
        <v>1499885.7220000001</v>
      </c>
      <c r="N197" s="134">
        <v>1582647.659</v>
      </c>
      <c r="O197" s="135">
        <v>1339259.9820000001</v>
      </c>
      <c r="P197" s="133">
        <v>1570573.14</v>
      </c>
      <c r="Q197" s="137">
        <v>1847368.7609999999</v>
      </c>
      <c r="R197" s="135">
        <v>1542238.84</v>
      </c>
      <c r="S197" s="133">
        <v>1558914.9110000001</v>
      </c>
      <c r="T197" s="134">
        <v>1473583.287</v>
      </c>
      <c r="U197" s="138">
        <v>1279139.007</v>
      </c>
      <c r="V197" s="136">
        <v>1222681.578</v>
      </c>
      <c r="W197" s="137">
        <v>1019164.52</v>
      </c>
      <c r="X197" s="138">
        <v>884913.23199999996</v>
      </c>
      <c r="Y197" s="139">
        <v>762572.56200000003</v>
      </c>
      <c r="Z197" s="137">
        <v>787823.02800000005</v>
      </c>
      <c r="AA197" s="138">
        <v>1054250.9550000001</v>
      </c>
      <c r="AB197" s="139">
        <v>1011821.778</v>
      </c>
      <c r="AC197" s="134">
        <v>1183378.1869999999</v>
      </c>
      <c r="AD197" s="135">
        <v>1195791.135</v>
      </c>
      <c r="AE197" s="139">
        <v>1686063.317</v>
      </c>
      <c r="AF197" s="134">
        <v>1746713.42</v>
      </c>
      <c r="AG197" s="135">
        <v>1771698.9010000001</v>
      </c>
      <c r="AH197" s="133">
        <v>1435464.36</v>
      </c>
      <c r="AI197" s="134">
        <v>1194652.5060000001</v>
      </c>
      <c r="AJ197" s="135">
        <v>1208642.6310000001</v>
      </c>
      <c r="AK197" s="133">
        <v>1040740.453</v>
      </c>
      <c r="AL197" s="140">
        <v>1571865.892</v>
      </c>
      <c r="AN197" s="6"/>
      <c r="AO197" s="21"/>
      <c r="AP197" s="781"/>
      <c r="AQ197" s="755"/>
      <c r="AR197" s="820"/>
      <c r="AS197" s="757"/>
      <c r="AT197" s="757"/>
      <c r="AU197" s="757"/>
      <c r="AV197" s="812"/>
      <c r="AW197" s="759"/>
      <c r="AX197" s="823"/>
      <c r="AY197" s="823"/>
      <c r="AZ197" s="823"/>
      <c r="BA197" s="823"/>
      <c r="BB197" s="759"/>
    </row>
    <row r="198" spans="1:244" s="20" customFormat="1" ht="14.25" customHeight="1" x14ac:dyDescent="0.15">
      <c r="A198" s="241" t="s">
        <v>151</v>
      </c>
      <c r="B198" s="393" t="s">
        <v>110</v>
      </c>
      <c r="C198" s="242">
        <v>166</v>
      </c>
      <c r="D198" s="243">
        <v>152</v>
      </c>
      <c r="E198" s="244">
        <v>160</v>
      </c>
      <c r="F198" s="245">
        <v>172</v>
      </c>
      <c r="G198" s="243">
        <v>201</v>
      </c>
      <c r="H198" s="244">
        <v>207</v>
      </c>
      <c r="I198" s="245">
        <v>240</v>
      </c>
      <c r="J198" s="243">
        <v>243</v>
      </c>
      <c r="K198" s="244">
        <v>255</v>
      </c>
      <c r="L198" s="245">
        <v>250</v>
      </c>
      <c r="M198" s="243">
        <v>239</v>
      </c>
      <c r="N198" s="244">
        <v>214</v>
      </c>
      <c r="O198" s="245">
        <v>244</v>
      </c>
      <c r="P198" s="243">
        <v>257</v>
      </c>
      <c r="Q198" s="246">
        <v>256</v>
      </c>
      <c r="R198" s="245">
        <v>257</v>
      </c>
      <c r="S198" s="243">
        <v>280</v>
      </c>
      <c r="T198" s="244">
        <v>271</v>
      </c>
      <c r="U198" s="247">
        <v>277</v>
      </c>
      <c r="V198" s="597">
        <v>298</v>
      </c>
      <c r="W198" s="246">
        <v>284</v>
      </c>
      <c r="X198" s="247">
        <v>314</v>
      </c>
      <c r="Y198" s="248">
        <v>354</v>
      </c>
      <c r="Z198" s="246">
        <v>333</v>
      </c>
      <c r="AA198" s="247">
        <v>357</v>
      </c>
      <c r="AB198" s="248">
        <v>353</v>
      </c>
      <c r="AC198" s="244">
        <v>323</v>
      </c>
      <c r="AD198" s="245">
        <v>297</v>
      </c>
      <c r="AE198" s="248">
        <v>243</v>
      </c>
      <c r="AF198" s="244">
        <v>215</v>
      </c>
      <c r="AG198" s="245">
        <v>196</v>
      </c>
      <c r="AH198" s="243">
        <v>157</v>
      </c>
      <c r="AI198" s="244">
        <v>138</v>
      </c>
      <c r="AJ198" s="245">
        <v>123</v>
      </c>
      <c r="AK198" s="243">
        <v>147</v>
      </c>
      <c r="AL198" s="249">
        <v>196</v>
      </c>
      <c r="AO198" s="55"/>
      <c r="AP198" s="824"/>
      <c r="AQ198" s="773"/>
      <c r="AR198" s="756"/>
      <c r="AS198" s="757"/>
      <c r="AT198" s="757"/>
      <c r="AU198" s="254"/>
      <c r="AV198" s="834"/>
      <c r="AW198" s="759"/>
      <c r="AX198" s="823"/>
      <c r="AY198" s="823"/>
      <c r="AZ198" s="823"/>
      <c r="BA198" s="823"/>
      <c r="BB198" s="759"/>
    </row>
    <row r="199" spans="1:244" ht="14.25" customHeight="1" x14ac:dyDescent="0.15">
      <c r="A199" s="250" t="s">
        <v>16</v>
      </c>
      <c r="B199" s="394" t="s">
        <v>93</v>
      </c>
      <c r="C199" s="598">
        <v>8.891</v>
      </c>
      <c r="D199" s="599">
        <v>4.5830000000000002</v>
      </c>
      <c r="E199" s="600">
        <v>7.343</v>
      </c>
      <c r="F199" s="601">
        <v>2.0830000000000002</v>
      </c>
      <c r="G199" s="599">
        <v>0</v>
      </c>
      <c r="H199" s="191">
        <v>11.321999999999999</v>
      </c>
      <c r="I199" s="602">
        <v>10.220000000000001</v>
      </c>
      <c r="J199" s="599">
        <v>20</v>
      </c>
      <c r="K199" s="600">
        <v>44.66</v>
      </c>
      <c r="L199" s="602">
        <v>232.71</v>
      </c>
      <c r="M199" s="603">
        <v>391.00799999999998</v>
      </c>
      <c r="N199" s="600">
        <v>408.38600000000002</v>
      </c>
      <c r="O199" s="602">
        <v>308.36599999999999</v>
      </c>
      <c r="P199" s="599">
        <v>317.30099999999999</v>
      </c>
      <c r="Q199" s="604">
        <v>205.71600000000001</v>
      </c>
      <c r="R199" s="601">
        <v>68.373999999999995</v>
      </c>
      <c r="S199" s="599">
        <v>75.349999999999994</v>
      </c>
      <c r="T199" s="600">
        <v>11.294</v>
      </c>
      <c r="U199" s="601">
        <v>0.16600000000000001</v>
      </c>
      <c r="V199" s="553">
        <v>0</v>
      </c>
      <c r="W199" s="605">
        <v>0</v>
      </c>
      <c r="X199" s="601">
        <v>0</v>
      </c>
      <c r="Y199" s="603">
        <v>5.0000000000000001E-3</v>
      </c>
      <c r="Z199" s="604">
        <v>5.0000000000000001E-3</v>
      </c>
      <c r="AA199" s="534">
        <v>5.0000000000000001E-3</v>
      </c>
      <c r="AB199" s="603">
        <v>5.0000000000000001E-3</v>
      </c>
      <c r="AC199" s="600">
        <v>90.54</v>
      </c>
      <c r="AD199" s="602">
        <v>100.075</v>
      </c>
      <c r="AE199" s="603">
        <v>268.45499999999998</v>
      </c>
      <c r="AF199" s="600">
        <v>310.815</v>
      </c>
      <c r="AG199" s="602">
        <v>272.39499999999998</v>
      </c>
      <c r="AH199" s="599">
        <v>227.67</v>
      </c>
      <c r="AI199" s="600">
        <v>192.477</v>
      </c>
      <c r="AJ199" s="602">
        <v>60.661000000000001</v>
      </c>
      <c r="AK199" s="599">
        <v>14.734999999999999</v>
      </c>
      <c r="AL199" s="606">
        <v>25.914000000000001</v>
      </c>
      <c r="AO199" s="55"/>
      <c r="AQ199" s="773"/>
      <c r="AR199" s="765"/>
      <c r="AS199" s="766"/>
      <c r="AU199" s="254"/>
    </row>
    <row r="200" spans="1:244" ht="14.25" customHeight="1" x14ac:dyDescent="0.15">
      <c r="A200" s="184" t="s">
        <v>152</v>
      </c>
      <c r="B200" s="395" t="s">
        <v>94</v>
      </c>
      <c r="C200" s="607">
        <v>568.404</v>
      </c>
      <c r="D200" s="608">
        <v>352.72800000000001</v>
      </c>
      <c r="E200" s="609">
        <v>493.61399999999998</v>
      </c>
      <c r="F200" s="610">
        <v>121.77</v>
      </c>
      <c r="G200" s="608">
        <v>30</v>
      </c>
      <c r="H200" s="251">
        <v>1013.31</v>
      </c>
      <c r="I200" s="611">
        <v>817.12800000000004</v>
      </c>
      <c r="J200" s="608">
        <v>1576.8009999999999</v>
      </c>
      <c r="K200" s="609">
        <v>3363.4430000000002</v>
      </c>
      <c r="L200" s="611">
        <v>20367.007000000001</v>
      </c>
      <c r="M200" s="612">
        <v>46316.476000000002</v>
      </c>
      <c r="N200" s="609">
        <v>34154.997000000003</v>
      </c>
      <c r="O200" s="194">
        <v>33676.836000000003</v>
      </c>
      <c r="P200" s="608">
        <v>44007.131000000001</v>
      </c>
      <c r="Q200" s="613">
        <v>22118.12</v>
      </c>
      <c r="R200" s="610">
        <v>6644.2669999999998</v>
      </c>
      <c r="S200" s="608">
        <v>5728.3010000000004</v>
      </c>
      <c r="T200" s="609">
        <v>740.98800000000006</v>
      </c>
      <c r="U200" s="610">
        <v>16.524000000000001</v>
      </c>
      <c r="V200" s="554">
        <v>0</v>
      </c>
      <c r="W200" s="614">
        <v>0</v>
      </c>
      <c r="X200" s="610">
        <v>0</v>
      </c>
      <c r="Y200" s="612">
        <v>2.6459999999999999</v>
      </c>
      <c r="Z200" s="613">
        <v>2.6349999999999998</v>
      </c>
      <c r="AA200" s="535">
        <v>2.6459999999999999</v>
      </c>
      <c r="AB200" s="608">
        <v>2.6459999999999999</v>
      </c>
      <c r="AC200" s="609">
        <v>10805.616</v>
      </c>
      <c r="AD200" s="611">
        <v>11104.226000000001</v>
      </c>
      <c r="AE200" s="612">
        <v>24921.454000000002</v>
      </c>
      <c r="AF200" s="609">
        <v>20517.164000000001</v>
      </c>
      <c r="AG200" s="611">
        <v>22086.217000000001</v>
      </c>
      <c r="AH200" s="608">
        <v>15038.094999999999</v>
      </c>
      <c r="AI200" s="609">
        <v>9960.1380000000008</v>
      </c>
      <c r="AJ200" s="611">
        <v>2177.6849999999999</v>
      </c>
      <c r="AK200" s="608">
        <v>668.30399999999997</v>
      </c>
      <c r="AL200" s="615">
        <v>2154.73</v>
      </c>
      <c r="AO200" s="55"/>
      <c r="AQ200" s="773"/>
      <c r="AR200" s="765"/>
      <c r="AS200" s="766"/>
      <c r="AU200" s="254"/>
      <c r="AW200" s="773"/>
      <c r="AX200" s="765"/>
      <c r="AY200" s="766"/>
      <c r="AZ200" s="757"/>
      <c r="BA200" s="254"/>
      <c r="BB200" s="758"/>
      <c r="BC200" s="755"/>
      <c r="BD200" s="755"/>
      <c r="BE200" s="755"/>
      <c r="BF200" s="755"/>
      <c r="BG200" s="755"/>
      <c r="BH200" s="758"/>
      <c r="BI200" s="767"/>
      <c r="BJ200" s="767"/>
      <c r="BK200" s="767"/>
      <c r="BL200" s="767"/>
      <c r="BM200" s="767"/>
      <c r="BN200" s="758"/>
      <c r="BO200" s="767"/>
      <c r="BP200" s="767"/>
      <c r="BQ200" s="767"/>
      <c r="BR200" s="767"/>
      <c r="BS200" s="767"/>
      <c r="BT200" s="758"/>
      <c r="BU200" s="755"/>
      <c r="BV200" s="755"/>
      <c r="BW200" s="755"/>
      <c r="BX200" s="755"/>
      <c r="BY200" s="755"/>
      <c r="BZ200" s="758"/>
      <c r="CA200" s="755"/>
      <c r="CB200" s="755"/>
      <c r="CC200" s="755"/>
      <c r="CD200" s="755"/>
      <c r="CE200" s="755"/>
      <c r="CF200" s="764"/>
      <c r="CG200" s="767"/>
      <c r="CH200" s="767"/>
      <c r="CI200" s="767"/>
      <c r="CJ200" s="767"/>
      <c r="CK200" s="748"/>
      <c r="CL200" s="758"/>
      <c r="CM200" s="748"/>
      <c r="CN200" s="748"/>
      <c r="CO200" s="748"/>
      <c r="CP200" s="767"/>
      <c r="CQ200" s="768"/>
      <c r="CR200" s="767"/>
      <c r="CX200" s="5"/>
      <c r="CY200" s="758"/>
      <c r="CZ200" s="755"/>
      <c r="DA200" s="755"/>
      <c r="DB200" s="755"/>
      <c r="DC200" s="755"/>
      <c r="DD200" s="755"/>
      <c r="DE200" s="758"/>
      <c r="DF200" s="755"/>
      <c r="DG200" s="755"/>
      <c r="DH200" s="755"/>
      <c r="DI200" s="755"/>
      <c r="DJ200" s="755"/>
      <c r="DK200" s="758"/>
      <c r="DL200" s="755"/>
      <c r="DM200" s="755"/>
      <c r="DN200" s="755"/>
      <c r="DO200" s="755"/>
      <c r="DP200" s="755"/>
      <c r="DQ200" s="758"/>
      <c r="DR200" s="755"/>
      <c r="DS200" s="755"/>
      <c r="DT200" s="755"/>
      <c r="DU200" s="755"/>
      <c r="DV200" s="755"/>
      <c r="DW200" s="758"/>
      <c r="DX200" s="755"/>
      <c r="DY200" s="755"/>
      <c r="DZ200" s="755"/>
      <c r="EA200" s="755"/>
      <c r="EB200" s="755"/>
      <c r="EC200" s="758"/>
      <c r="ED200" s="787"/>
      <c r="EE200" s="748"/>
      <c r="EF200" s="748"/>
      <c r="EG200" s="748"/>
      <c r="EH200" s="748"/>
      <c r="EI200" s="758"/>
      <c r="EJ200" s="755"/>
      <c r="EK200" s="756"/>
      <c r="EL200" s="757"/>
      <c r="EM200" s="757"/>
      <c r="EN200" s="757"/>
      <c r="EO200" s="758"/>
      <c r="EP200" s="755"/>
      <c r="EQ200" s="756"/>
      <c r="ER200" s="757"/>
      <c r="ES200" s="757"/>
      <c r="ET200" s="757"/>
      <c r="EU200" s="758"/>
      <c r="EV200" s="755"/>
      <c r="EW200" s="755"/>
      <c r="EX200" s="755"/>
      <c r="EY200" s="755"/>
      <c r="EZ200" s="755"/>
      <c r="FA200" s="767"/>
      <c r="FB200" s="755"/>
      <c r="FC200" s="755"/>
      <c r="FD200" s="755"/>
      <c r="FE200" s="755"/>
      <c r="FF200" s="755"/>
      <c r="FG200" s="758"/>
      <c r="FI200" s="565"/>
      <c r="FJ200" s="565"/>
      <c r="FK200" s="565"/>
      <c r="FL200" s="565"/>
      <c r="FM200" s="5"/>
      <c r="FO200" s="565"/>
      <c r="FP200" s="565"/>
      <c r="FQ200" s="565"/>
      <c r="FR200" s="565"/>
      <c r="FS200" s="576"/>
      <c r="FT200" s="565"/>
      <c r="FU200" s="565"/>
      <c r="FV200" s="565"/>
      <c r="FW200" s="565"/>
      <c r="FX200" s="565"/>
      <c r="FY200" s="5"/>
      <c r="FZ200" s="5"/>
      <c r="GA200" s="61"/>
      <c r="GB200" s="59"/>
      <c r="GC200" s="254"/>
      <c r="GD200" s="5"/>
      <c r="GE200" s="5"/>
      <c r="GF200" s="61"/>
      <c r="GG200" s="59"/>
      <c r="GH200" s="59"/>
      <c r="GI200" s="59"/>
      <c r="GJ200" s="279"/>
      <c r="GK200" s="279"/>
      <c r="GL200" s="254"/>
      <c r="GM200" s="254"/>
      <c r="GN200" s="252"/>
      <c r="GO200" s="5"/>
      <c r="GP200" s="5"/>
      <c r="GS200" s="252"/>
      <c r="GT200" s="5"/>
      <c r="GU200" s="5"/>
      <c r="GX200" s="252"/>
      <c r="GY200" s="5"/>
      <c r="GZ200" s="5"/>
      <c r="HC200" s="61"/>
      <c r="HD200" s="59"/>
      <c r="HE200" s="254"/>
      <c r="HF200" s="5"/>
      <c r="HH200" s="5"/>
      <c r="HI200" s="5"/>
      <c r="HJ200" s="5"/>
      <c r="HO200" s="55"/>
    </row>
    <row r="201" spans="1:244" ht="14.25" customHeight="1" x14ac:dyDescent="0.15">
      <c r="A201" s="186" t="s">
        <v>152</v>
      </c>
      <c r="B201" s="417" t="s">
        <v>96</v>
      </c>
      <c r="C201" s="616">
        <v>64</v>
      </c>
      <c r="D201" s="617">
        <v>77</v>
      </c>
      <c r="E201" s="618">
        <v>67</v>
      </c>
      <c r="F201" s="619">
        <v>58</v>
      </c>
      <c r="G201" s="617">
        <v>126</v>
      </c>
      <c r="H201" s="187">
        <v>89</v>
      </c>
      <c r="I201" s="262">
        <v>80</v>
      </c>
      <c r="J201" s="617">
        <v>79</v>
      </c>
      <c r="K201" s="618">
        <v>75</v>
      </c>
      <c r="L201" s="262">
        <v>88</v>
      </c>
      <c r="M201" s="620">
        <v>118</v>
      </c>
      <c r="N201" s="618">
        <v>84</v>
      </c>
      <c r="O201" s="262">
        <v>109</v>
      </c>
      <c r="P201" s="617">
        <v>139</v>
      </c>
      <c r="Q201" s="621">
        <v>108</v>
      </c>
      <c r="R201" s="619">
        <v>97</v>
      </c>
      <c r="S201" s="617">
        <v>76</v>
      </c>
      <c r="T201" s="618">
        <v>66</v>
      </c>
      <c r="U201" s="619">
        <v>100</v>
      </c>
      <c r="V201" s="199">
        <v>0</v>
      </c>
      <c r="W201" s="621">
        <v>0</v>
      </c>
      <c r="X201" s="619">
        <v>0</v>
      </c>
      <c r="Y201" s="620">
        <v>529</v>
      </c>
      <c r="Z201" s="621">
        <v>527</v>
      </c>
      <c r="AA201" s="255">
        <v>529</v>
      </c>
      <c r="AB201" s="617">
        <v>529</v>
      </c>
      <c r="AC201" s="618">
        <v>119</v>
      </c>
      <c r="AD201" s="262">
        <v>111</v>
      </c>
      <c r="AE201" s="620">
        <v>93</v>
      </c>
      <c r="AF201" s="618">
        <v>66</v>
      </c>
      <c r="AG201" s="262">
        <v>81</v>
      </c>
      <c r="AH201" s="617">
        <v>66</v>
      </c>
      <c r="AI201" s="618">
        <v>52</v>
      </c>
      <c r="AJ201" s="262">
        <v>36</v>
      </c>
      <c r="AK201" s="617">
        <v>45</v>
      </c>
      <c r="AL201" s="622">
        <v>83</v>
      </c>
      <c r="AO201" s="55"/>
      <c r="AP201" s="825"/>
      <c r="AQ201" s="767"/>
      <c r="AR201" s="767"/>
      <c r="AS201" s="767"/>
      <c r="AU201" s="254"/>
      <c r="AV201" s="748"/>
      <c r="AW201" s="767"/>
      <c r="AX201" s="767"/>
      <c r="AY201" s="767"/>
      <c r="AZ201" s="767"/>
      <c r="BA201" s="766"/>
      <c r="BB201" s="748"/>
    </row>
    <row r="202" spans="1:244" ht="14.25" customHeight="1" x14ac:dyDescent="0.15">
      <c r="A202" s="250" t="s">
        <v>17</v>
      </c>
      <c r="B202" s="394" t="s">
        <v>93</v>
      </c>
      <c r="C202" s="598">
        <v>41.85</v>
      </c>
      <c r="D202" s="599">
        <v>123.669</v>
      </c>
      <c r="E202" s="600">
        <v>189.965</v>
      </c>
      <c r="F202" s="601">
        <v>190.46799999999999</v>
      </c>
      <c r="G202" s="599">
        <v>112</v>
      </c>
      <c r="H202" s="191">
        <v>129.13999999999999</v>
      </c>
      <c r="I202" s="602">
        <v>146.94999999999999</v>
      </c>
      <c r="J202" s="599">
        <v>82.769000000000005</v>
      </c>
      <c r="K202" s="600">
        <v>77.682000000000002</v>
      </c>
      <c r="L202" s="602">
        <v>38.811999999999998</v>
      </c>
      <c r="M202" s="603">
        <v>21.207999999999998</v>
      </c>
      <c r="N202" s="600">
        <v>0.76200000000000001</v>
      </c>
      <c r="O202" s="602">
        <v>1.008</v>
      </c>
      <c r="P202" s="599">
        <v>68.078999999999994</v>
      </c>
      <c r="Q202" s="604">
        <v>166.50399999999999</v>
      </c>
      <c r="R202" s="601">
        <v>210.32499999999999</v>
      </c>
      <c r="S202" s="599">
        <v>204.13800000000001</v>
      </c>
      <c r="T202" s="600">
        <v>92.016999999999996</v>
      </c>
      <c r="U202" s="601">
        <v>18.244</v>
      </c>
      <c r="V202" s="553">
        <v>5.8150000000000004</v>
      </c>
      <c r="W202" s="605">
        <v>4.782</v>
      </c>
      <c r="X202" s="601">
        <v>0.308</v>
      </c>
      <c r="Y202" s="603">
        <v>2.149</v>
      </c>
      <c r="Z202" s="604">
        <v>8.2000000000000003E-2</v>
      </c>
      <c r="AA202" s="534">
        <v>5.8999999999999997E-2</v>
      </c>
      <c r="AB202" s="603">
        <v>5.3999999999999999E-2</v>
      </c>
      <c r="AC202" s="600">
        <v>2.3E-2</v>
      </c>
      <c r="AD202" s="602">
        <v>4.0000000000000001E-3</v>
      </c>
      <c r="AE202" s="603">
        <v>5.6000000000000001E-2</v>
      </c>
      <c r="AF202" s="600">
        <v>1.2390000000000001</v>
      </c>
      <c r="AG202" s="602">
        <v>12.874000000000001</v>
      </c>
      <c r="AH202" s="599">
        <v>19.518999999999998</v>
      </c>
      <c r="AI202" s="600">
        <v>36.439</v>
      </c>
      <c r="AJ202" s="602">
        <v>85.445999999999998</v>
      </c>
      <c r="AK202" s="599">
        <v>104.633</v>
      </c>
      <c r="AL202" s="606">
        <v>96.655000000000001</v>
      </c>
      <c r="AO202" s="55"/>
      <c r="AQ202" s="767"/>
      <c r="AR202" s="767"/>
      <c r="AS202" s="767"/>
      <c r="AT202" s="767"/>
      <c r="AU202" s="254"/>
      <c r="AW202" s="767"/>
      <c r="AX202" s="767"/>
      <c r="AY202" s="767"/>
      <c r="AZ202" s="767"/>
      <c r="BA202" s="252"/>
    </row>
    <row r="203" spans="1:244" ht="14.25" customHeight="1" x14ac:dyDescent="0.15">
      <c r="A203" s="184" t="s">
        <v>153</v>
      </c>
      <c r="B203" s="395" t="s">
        <v>94</v>
      </c>
      <c r="C203" s="607">
        <v>4011.4259999999999</v>
      </c>
      <c r="D203" s="608">
        <v>11180.237999999999</v>
      </c>
      <c r="E203" s="609">
        <v>12948.541999999999</v>
      </c>
      <c r="F203" s="610">
        <v>12236.527</v>
      </c>
      <c r="G203" s="608">
        <v>9157</v>
      </c>
      <c r="H203" s="251">
        <v>10932.48</v>
      </c>
      <c r="I203" s="611">
        <v>13316.255999999999</v>
      </c>
      <c r="J203" s="608">
        <v>6562.1679999999997</v>
      </c>
      <c r="K203" s="609">
        <v>5646.0789999999997</v>
      </c>
      <c r="L203" s="611">
        <v>2885.011</v>
      </c>
      <c r="M203" s="612">
        <v>1501.6079999999999</v>
      </c>
      <c r="N203" s="609">
        <v>105.515</v>
      </c>
      <c r="O203" s="194">
        <v>142.02500000000001</v>
      </c>
      <c r="P203" s="608">
        <v>10267.467000000001</v>
      </c>
      <c r="Q203" s="613">
        <v>23779.913</v>
      </c>
      <c r="R203" s="610">
        <v>31682.749</v>
      </c>
      <c r="S203" s="608">
        <v>34202.281000000003</v>
      </c>
      <c r="T203" s="609">
        <v>13099.913</v>
      </c>
      <c r="U203" s="610">
        <v>2104.6439999999998</v>
      </c>
      <c r="V203" s="554">
        <v>789.76</v>
      </c>
      <c r="W203" s="614">
        <v>761.83100000000002</v>
      </c>
      <c r="X203" s="610">
        <v>80.361999999999995</v>
      </c>
      <c r="Y203" s="612">
        <v>363.42</v>
      </c>
      <c r="Z203" s="613">
        <v>31.696999999999999</v>
      </c>
      <c r="AA203" s="535">
        <v>33.786999999999999</v>
      </c>
      <c r="AB203" s="608">
        <v>37.006</v>
      </c>
      <c r="AC203" s="609">
        <v>10.563000000000001</v>
      </c>
      <c r="AD203" s="611">
        <v>4.4059999999999997</v>
      </c>
      <c r="AE203" s="612">
        <v>16.588999999999999</v>
      </c>
      <c r="AF203" s="609">
        <v>213.428</v>
      </c>
      <c r="AG203" s="611">
        <v>1427.89</v>
      </c>
      <c r="AH203" s="608">
        <v>1700.6769999999999</v>
      </c>
      <c r="AI203" s="609">
        <v>3076.0529999999999</v>
      </c>
      <c r="AJ203" s="611">
        <v>7441.5959999999995</v>
      </c>
      <c r="AK203" s="608">
        <v>9567.2520000000004</v>
      </c>
      <c r="AL203" s="615">
        <v>10177.94</v>
      </c>
      <c r="AO203" s="55"/>
      <c r="AQ203" s="767"/>
      <c r="AR203" s="767"/>
      <c r="AS203" s="767"/>
      <c r="AU203" s="767"/>
      <c r="AW203" s="770"/>
      <c r="AX203" s="756"/>
      <c r="AY203" s="757"/>
      <c r="AZ203" s="757"/>
      <c r="BA203" s="767"/>
    </row>
    <row r="204" spans="1:244" ht="14.25" customHeight="1" x14ac:dyDescent="0.15">
      <c r="A204" s="186" t="s">
        <v>153</v>
      </c>
      <c r="B204" s="417" t="s">
        <v>96</v>
      </c>
      <c r="C204" s="616">
        <v>96</v>
      </c>
      <c r="D204" s="617">
        <v>90</v>
      </c>
      <c r="E204" s="618">
        <v>68</v>
      </c>
      <c r="F204" s="619">
        <v>64</v>
      </c>
      <c r="G204" s="617">
        <v>82</v>
      </c>
      <c r="H204" s="187">
        <v>85</v>
      </c>
      <c r="I204" s="262">
        <v>91</v>
      </c>
      <c r="J204" s="617">
        <v>79</v>
      </c>
      <c r="K204" s="618">
        <v>73</v>
      </c>
      <c r="L204" s="262">
        <v>74</v>
      </c>
      <c r="M204" s="617">
        <v>71</v>
      </c>
      <c r="N204" s="618">
        <v>138</v>
      </c>
      <c r="O204" s="262">
        <v>141</v>
      </c>
      <c r="P204" s="617">
        <v>151</v>
      </c>
      <c r="Q204" s="621">
        <v>143</v>
      </c>
      <c r="R204" s="262">
        <v>151</v>
      </c>
      <c r="S204" s="617">
        <v>168</v>
      </c>
      <c r="T204" s="618">
        <v>142</v>
      </c>
      <c r="U204" s="619">
        <v>115</v>
      </c>
      <c r="V204" s="199">
        <v>136</v>
      </c>
      <c r="W204" s="621">
        <v>159</v>
      </c>
      <c r="X204" s="619">
        <v>261</v>
      </c>
      <c r="Y204" s="620">
        <v>169</v>
      </c>
      <c r="Z204" s="621">
        <v>387</v>
      </c>
      <c r="AA204" s="255">
        <v>573</v>
      </c>
      <c r="AB204" s="617">
        <v>685</v>
      </c>
      <c r="AC204" s="618">
        <v>459</v>
      </c>
      <c r="AD204" s="262">
        <v>1102</v>
      </c>
      <c r="AE204" s="620">
        <v>296</v>
      </c>
      <c r="AF204" s="618">
        <v>172</v>
      </c>
      <c r="AG204" s="262">
        <v>111</v>
      </c>
      <c r="AH204" s="617">
        <v>87</v>
      </c>
      <c r="AI204" s="618">
        <v>84</v>
      </c>
      <c r="AJ204" s="262">
        <v>87</v>
      </c>
      <c r="AK204" s="617">
        <v>91</v>
      </c>
      <c r="AL204" s="622">
        <v>105</v>
      </c>
      <c r="AO204" s="55"/>
      <c r="AP204" s="825"/>
      <c r="AQ204" s="767"/>
      <c r="AR204" s="767"/>
      <c r="AS204" s="767"/>
      <c r="AU204" s="254"/>
      <c r="AV204" s="748"/>
      <c r="AW204" s="773"/>
      <c r="AX204" s="765"/>
      <c r="AY204" s="766"/>
      <c r="AZ204" s="254"/>
      <c r="BA204" s="254"/>
    </row>
    <row r="205" spans="1:244" ht="14.25" customHeight="1" x14ac:dyDescent="0.15">
      <c r="A205" s="250" t="s">
        <v>18</v>
      </c>
      <c r="B205" s="394" t="s">
        <v>93</v>
      </c>
      <c r="C205" s="598">
        <v>5.1379999999999999</v>
      </c>
      <c r="D205" s="599">
        <v>19.198</v>
      </c>
      <c r="E205" s="600">
        <v>16.452999999999999</v>
      </c>
      <c r="F205" s="601">
        <v>20.963999999999999</v>
      </c>
      <c r="G205" s="599">
        <v>13</v>
      </c>
      <c r="H205" s="191">
        <v>10.198</v>
      </c>
      <c r="I205" s="602">
        <v>14.75</v>
      </c>
      <c r="J205" s="599">
        <v>17.920000000000002</v>
      </c>
      <c r="K205" s="600">
        <v>10.27</v>
      </c>
      <c r="L205" s="602">
        <v>11.385999999999999</v>
      </c>
      <c r="M205" s="603">
        <v>5.601</v>
      </c>
      <c r="N205" s="600">
        <v>6.1619999999999999</v>
      </c>
      <c r="O205" s="602">
        <v>5.6189999999999998</v>
      </c>
      <c r="P205" s="599">
        <v>2.609</v>
      </c>
      <c r="Q205" s="604">
        <v>3.5920000000000001</v>
      </c>
      <c r="R205" s="601">
        <v>7.1710000000000003</v>
      </c>
      <c r="S205" s="599">
        <v>4.0880000000000001</v>
      </c>
      <c r="T205" s="600">
        <v>0.30199999999999999</v>
      </c>
      <c r="U205" s="601">
        <v>1.038</v>
      </c>
      <c r="V205" s="553">
        <v>1.988</v>
      </c>
      <c r="W205" s="605">
        <v>5.944</v>
      </c>
      <c r="X205" s="601">
        <v>9.5619999999999994</v>
      </c>
      <c r="Y205" s="603">
        <v>8.6539999999999999</v>
      </c>
      <c r="Z205" s="604">
        <v>12.526</v>
      </c>
      <c r="AA205" s="534">
        <v>19.251999999999999</v>
      </c>
      <c r="AB205" s="603">
        <v>12.526</v>
      </c>
      <c r="AC205" s="600">
        <v>12.612</v>
      </c>
      <c r="AD205" s="602">
        <v>14.452999999999999</v>
      </c>
      <c r="AE205" s="603">
        <v>16.472000000000001</v>
      </c>
      <c r="AF205" s="600">
        <v>16.888999999999999</v>
      </c>
      <c r="AG205" s="602">
        <v>16.475000000000001</v>
      </c>
      <c r="AH205" s="599">
        <v>17.131</v>
      </c>
      <c r="AI205" s="600">
        <v>15.459</v>
      </c>
      <c r="AJ205" s="602">
        <v>25.030999999999999</v>
      </c>
      <c r="AK205" s="599">
        <v>32.197000000000003</v>
      </c>
      <c r="AL205" s="606">
        <v>32.372999999999998</v>
      </c>
      <c r="AO205" s="55"/>
      <c r="AQ205" s="767"/>
      <c r="AR205" s="767"/>
      <c r="AS205" s="767"/>
      <c r="AU205" s="254"/>
      <c r="AW205" s="252"/>
      <c r="AX205" s="252"/>
      <c r="AY205" s="252"/>
      <c r="AZ205" s="252"/>
      <c r="BA205" s="252"/>
      <c r="BB205" s="252"/>
    </row>
    <row r="206" spans="1:244" ht="14.25" customHeight="1" x14ac:dyDescent="0.15">
      <c r="A206" s="184" t="s">
        <v>154</v>
      </c>
      <c r="B206" s="395" t="s">
        <v>94</v>
      </c>
      <c r="C206" s="607">
        <v>997.32600000000002</v>
      </c>
      <c r="D206" s="608">
        <v>2945.3760000000002</v>
      </c>
      <c r="E206" s="609">
        <v>2417.7420000000002</v>
      </c>
      <c r="F206" s="610">
        <v>3432.127</v>
      </c>
      <c r="G206" s="608">
        <v>2198</v>
      </c>
      <c r="H206" s="251">
        <v>1467.278</v>
      </c>
      <c r="I206" s="611">
        <v>2113.9270000000001</v>
      </c>
      <c r="J206" s="608">
        <v>2192.134</v>
      </c>
      <c r="K206" s="609">
        <v>1520.1959999999999</v>
      </c>
      <c r="L206" s="611">
        <v>1777.6579999999999</v>
      </c>
      <c r="M206" s="612">
        <v>1046.92</v>
      </c>
      <c r="N206" s="609">
        <v>1215.3979999999999</v>
      </c>
      <c r="O206" s="194">
        <v>1159.4880000000001</v>
      </c>
      <c r="P206" s="608">
        <v>542.17100000000005</v>
      </c>
      <c r="Q206" s="613">
        <v>791.899</v>
      </c>
      <c r="R206" s="610">
        <v>1325.808</v>
      </c>
      <c r="S206" s="608">
        <v>930.69</v>
      </c>
      <c r="T206" s="609">
        <v>216.21600000000001</v>
      </c>
      <c r="U206" s="610">
        <v>349.70400000000001</v>
      </c>
      <c r="V206" s="554">
        <v>486.59399999999999</v>
      </c>
      <c r="W206" s="614">
        <v>1328.076</v>
      </c>
      <c r="X206" s="610">
        <v>1887.7860000000001</v>
      </c>
      <c r="Y206" s="612">
        <v>1994.193</v>
      </c>
      <c r="Z206" s="613">
        <v>3140.1559999999999</v>
      </c>
      <c r="AA206" s="535">
        <v>4662.848</v>
      </c>
      <c r="AB206" s="608">
        <v>3440.567</v>
      </c>
      <c r="AC206" s="609">
        <v>3337.5790000000002</v>
      </c>
      <c r="AD206" s="611">
        <v>2656.665</v>
      </c>
      <c r="AE206" s="612">
        <v>3525.1089999999999</v>
      </c>
      <c r="AF206" s="609">
        <v>4015.85</v>
      </c>
      <c r="AG206" s="611">
        <v>4372.0649999999996</v>
      </c>
      <c r="AH206" s="608">
        <v>4506.0190000000002</v>
      </c>
      <c r="AI206" s="609">
        <v>4070.8649999999998</v>
      </c>
      <c r="AJ206" s="611">
        <v>5869.1790000000001</v>
      </c>
      <c r="AK206" s="608">
        <v>7677.18</v>
      </c>
      <c r="AL206" s="615">
        <v>8259.2890000000007</v>
      </c>
      <c r="AO206" s="55"/>
      <c r="AQ206" s="767"/>
      <c r="AR206" s="767"/>
      <c r="AS206" s="767"/>
      <c r="AT206" s="767"/>
      <c r="AU206" s="254"/>
      <c r="BB206" s="758"/>
      <c r="BC206" s="755"/>
      <c r="BD206" s="755"/>
      <c r="BE206" s="755"/>
      <c r="BF206" s="755"/>
      <c r="BG206" s="755"/>
      <c r="BH206" s="758"/>
      <c r="BI206" s="767"/>
      <c r="BJ206" s="767"/>
      <c r="BK206" s="767"/>
      <c r="BL206" s="767"/>
      <c r="BM206" s="767"/>
      <c r="BN206" s="758"/>
      <c r="BO206" s="773"/>
      <c r="BP206" s="762"/>
      <c r="BQ206" s="766"/>
      <c r="BR206" s="766"/>
      <c r="BS206" s="766"/>
      <c r="BT206" s="758"/>
      <c r="BU206" s="755"/>
      <c r="BV206" s="755"/>
      <c r="BW206" s="755"/>
      <c r="BX206" s="755"/>
      <c r="BY206" s="755"/>
      <c r="BZ206" s="758"/>
      <c r="CA206" s="755"/>
      <c r="CB206" s="755"/>
      <c r="CC206" s="755"/>
      <c r="CD206" s="755"/>
      <c r="CE206" s="755"/>
      <c r="CF206" s="764"/>
      <c r="CG206" s="755"/>
      <c r="CH206" s="756"/>
      <c r="CI206" s="757"/>
      <c r="CJ206" s="767"/>
      <c r="CK206" s="748"/>
      <c r="CL206" s="758"/>
      <c r="CM206" s="252"/>
      <c r="CN206" s="252"/>
      <c r="CO206" s="252"/>
      <c r="CP206" s="767"/>
      <c r="CQ206" s="767"/>
      <c r="CR206" s="767"/>
      <c r="CX206" s="5"/>
      <c r="CY206" s="758"/>
      <c r="CZ206" s="755"/>
      <c r="DA206" s="755"/>
      <c r="DB206" s="755"/>
      <c r="DC206" s="755"/>
      <c r="DD206" s="755"/>
      <c r="DE206" s="758"/>
      <c r="DF206" s="755"/>
      <c r="DG206" s="755"/>
      <c r="DH206" s="755"/>
      <c r="DI206" s="755"/>
      <c r="DJ206" s="755"/>
      <c r="DK206" s="758"/>
      <c r="DL206" s="755"/>
      <c r="DM206" s="755"/>
      <c r="DN206" s="755"/>
      <c r="DO206" s="755"/>
      <c r="DP206" s="755"/>
      <c r="DQ206" s="758"/>
      <c r="DR206" s="755"/>
      <c r="DS206" s="755"/>
      <c r="DT206" s="755"/>
      <c r="DU206" s="755"/>
      <c r="DV206" s="755"/>
      <c r="DW206" s="758"/>
      <c r="DX206" s="755"/>
      <c r="DY206" s="755"/>
      <c r="DZ206" s="755"/>
      <c r="EA206" s="755"/>
      <c r="EB206" s="755"/>
      <c r="EC206" s="758"/>
      <c r="ED206" s="758"/>
      <c r="EE206" s="767"/>
      <c r="EF206" s="767"/>
      <c r="EG206" s="767"/>
      <c r="EH206" s="748"/>
      <c r="EI206" s="758"/>
      <c r="EJ206" s="767"/>
      <c r="EK206" s="767"/>
      <c r="EL206" s="767"/>
      <c r="EM206" s="757"/>
      <c r="EN206" s="758"/>
      <c r="EO206" s="758"/>
      <c r="EP206" s="767"/>
      <c r="EQ206" s="767"/>
      <c r="ER206" s="767"/>
      <c r="ES206" s="757"/>
      <c r="ET206" s="767"/>
      <c r="EU206" s="767"/>
      <c r="EV206" s="755"/>
      <c r="EW206" s="755"/>
      <c r="EX206" s="755"/>
      <c r="EY206" s="755"/>
      <c r="EZ206" s="755"/>
      <c r="FA206" s="767"/>
      <c r="FB206" s="755"/>
      <c r="FC206" s="755"/>
      <c r="FD206" s="755"/>
      <c r="FE206" s="755"/>
      <c r="FF206" s="755"/>
      <c r="FG206" s="758"/>
      <c r="FH206" s="755"/>
      <c r="FI206" s="755"/>
      <c r="FJ206" s="755"/>
      <c r="FK206" s="755"/>
      <c r="FL206" s="755"/>
      <c r="FM206" s="755"/>
      <c r="FO206" s="565"/>
      <c r="FP206" s="565"/>
      <c r="FQ206" s="565"/>
      <c r="FR206" s="565"/>
      <c r="FS206" s="5"/>
      <c r="FT206" s="565"/>
      <c r="FU206" s="565"/>
      <c r="FV206" s="565"/>
      <c r="FW206" s="565"/>
      <c r="FX206" s="565"/>
      <c r="FY206" s="5"/>
      <c r="FZ206" s="5"/>
      <c r="GA206" s="61"/>
      <c r="GB206" s="59"/>
      <c r="GD206" s="5"/>
      <c r="GE206" s="5"/>
      <c r="GF206" s="61"/>
      <c r="GG206" s="59"/>
      <c r="GH206" s="59"/>
      <c r="GI206" s="59"/>
      <c r="GJ206" s="5"/>
      <c r="GL206" s="252"/>
      <c r="GN206" s="252"/>
      <c r="GO206" s="5"/>
      <c r="GP206" s="5"/>
      <c r="GS206" s="252"/>
      <c r="GT206" s="279"/>
      <c r="GU206" s="252"/>
      <c r="GV206" s="252"/>
      <c r="GW206" s="252"/>
      <c r="GX206" s="252"/>
      <c r="GY206" s="5"/>
      <c r="GZ206" s="5"/>
      <c r="HC206" s="5"/>
      <c r="HD206" s="59"/>
      <c r="HE206" s="5"/>
      <c r="HF206" s="5"/>
      <c r="HH206" s="5"/>
      <c r="HI206" s="5"/>
      <c r="HJ206" s="5"/>
      <c r="HM206" s="5"/>
      <c r="HN206" s="5"/>
      <c r="HO206" s="59"/>
    </row>
    <row r="207" spans="1:244" ht="14.25" customHeight="1" x14ac:dyDescent="0.15">
      <c r="A207" s="186" t="s">
        <v>154</v>
      </c>
      <c r="B207" s="417" t="s">
        <v>96</v>
      </c>
      <c r="C207" s="616">
        <v>194</v>
      </c>
      <c r="D207" s="617">
        <v>153</v>
      </c>
      <c r="E207" s="618">
        <v>147</v>
      </c>
      <c r="F207" s="619">
        <v>164</v>
      </c>
      <c r="G207" s="617">
        <v>175</v>
      </c>
      <c r="H207" s="187">
        <v>144</v>
      </c>
      <c r="I207" s="262">
        <v>143</v>
      </c>
      <c r="J207" s="617">
        <v>122</v>
      </c>
      <c r="K207" s="618">
        <v>148</v>
      </c>
      <c r="L207" s="262">
        <v>156</v>
      </c>
      <c r="M207" s="617">
        <v>187</v>
      </c>
      <c r="N207" s="618">
        <v>197</v>
      </c>
      <c r="O207" s="262">
        <v>206</v>
      </c>
      <c r="P207" s="617">
        <v>208</v>
      </c>
      <c r="Q207" s="621">
        <v>220</v>
      </c>
      <c r="R207" s="262">
        <v>185</v>
      </c>
      <c r="S207" s="617">
        <v>228</v>
      </c>
      <c r="T207" s="618">
        <v>716</v>
      </c>
      <c r="U207" s="619">
        <v>337</v>
      </c>
      <c r="V207" s="199">
        <v>245</v>
      </c>
      <c r="W207" s="621">
        <v>223</v>
      </c>
      <c r="X207" s="619">
        <v>197</v>
      </c>
      <c r="Y207" s="620">
        <v>230</v>
      </c>
      <c r="Z207" s="621">
        <v>251</v>
      </c>
      <c r="AA207" s="255">
        <v>242</v>
      </c>
      <c r="AB207" s="617">
        <v>275</v>
      </c>
      <c r="AC207" s="618">
        <v>265</v>
      </c>
      <c r="AD207" s="262">
        <v>184</v>
      </c>
      <c r="AE207" s="620">
        <v>214</v>
      </c>
      <c r="AF207" s="618">
        <v>238</v>
      </c>
      <c r="AG207" s="262">
        <v>265</v>
      </c>
      <c r="AH207" s="617">
        <v>263</v>
      </c>
      <c r="AI207" s="618">
        <v>263</v>
      </c>
      <c r="AJ207" s="262">
        <v>234</v>
      </c>
      <c r="AK207" s="617">
        <v>238</v>
      </c>
      <c r="AL207" s="622">
        <v>255</v>
      </c>
      <c r="AO207" s="55"/>
      <c r="AP207" s="825"/>
      <c r="AQ207" s="748"/>
      <c r="AR207" s="748"/>
      <c r="AS207" s="748"/>
      <c r="AT207" s="767"/>
      <c r="AU207" s="254"/>
      <c r="AV207" s="748"/>
      <c r="AW207" s="748"/>
      <c r="AX207" s="748"/>
      <c r="AY207" s="748"/>
      <c r="AZ207" s="767"/>
      <c r="BA207" s="767"/>
      <c r="BB207" s="758"/>
      <c r="BC207" s="767"/>
      <c r="BD207" s="767"/>
      <c r="BE207" s="767"/>
      <c r="BF207" s="252"/>
      <c r="BG207" s="748"/>
      <c r="BH207" s="758"/>
      <c r="BI207" s="767"/>
      <c r="BJ207" s="767"/>
      <c r="BK207" s="767"/>
      <c r="BL207" s="252"/>
      <c r="BM207" s="748"/>
      <c r="BN207" s="758"/>
      <c r="BO207" s="773"/>
      <c r="BP207" s="762"/>
      <c r="BQ207" s="766"/>
      <c r="BR207" s="748"/>
      <c r="BS207" s="767"/>
      <c r="BT207" s="758"/>
      <c r="BU207" s="767"/>
      <c r="BV207" s="767"/>
      <c r="BW207" s="767"/>
      <c r="BX207" s="767"/>
      <c r="BY207" s="766"/>
      <c r="BZ207" s="758"/>
      <c r="CA207" s="755"/>
      <c r="CB207" s="755"/>
      <c r="CC207" s="755"/>
      <c r="CD207" s="755"/>
      <c r="CE207" s="755"/>
      <c r="CF207" s="764"/>
      <c r="CG207" s="755"/>
      <c r="CH207" s="756"/>
      <c r="CI207" s="757"/>
      <c r="CJ207" s="757"/>
      <c r="CK207" s="757"/>
      <c r="CL207" s="758"/>
      <c r="CM207" s="748"/>
      <c r="CN207" s="748"/>
      <c r="CO207" s="748"/>
      <c r="CP207" s="767"/>
      <c r="CQ207" s="768"/>
      <c r="CR207" s="767"/>
      <c r="CX207" s="5"/>
      <c r="CY207" s="758"/>
      <c r="CZ207" s="755"/>
      <c r="DA207" s="755"/>
      <c r="DB207" s="755"/>
      <c r="DC207" s="755"/>
      <c r="DD207" s="755"/>
      <c r="DE207" s="748"/>
      <c r="DF207" s="755"/>
      <c r="DG207" s="755"/>
      <c r="DH207" s="755"/>
      <c r="DI207" s="755"/>
      <c r="DJ207" s="755"/>
      <c r="DK207" s="758"/>
      <c r="DL207" s="755"/>
      <c r="DM207" s="755"/>
      <c r="DN207" s="755"/>
      <c r="DO207" s="755"/>
      <c r="DP207" s="755"/>
      <c r="DQ207" s="758"/>
      <c r="DR207" s="748"/>
      <c r="DS207" s="748"/>
      <c r="DT207" s="748"/>
      <c r="DU207" s="748"/>
      <c r="DV207" s="748"/>
      <c r="DW207" s="758"/>
      <c r="DX207" s="755"/>
      <c r="DY207" s="755"/>
      <c r="DZ207" s="755"/>
      <c r="EA207" s="755"/>
      <c r="EB207" s="755"/>
      <c r="EC207" s="758"/>
      <c r="ED207" s="758"/>
      <c r="EE207" s="767"/>
      <c r="EF207" s="767"/>
      <c r="EG207" s="767"/>
      <c r="EH207" s="748"/>
      <c r="EI207" s="758"/>
      <c r="EJ207" s="755"/>
      <c r="EK207" s="755"/>
      <c r="EL207" s="755"/>
      <c r="EM207" s="755"/>
      <c r="EN207" s="755"/>
      <c r="EO207" s="748"/>
      <c r="EP207" s="755"/>
      <c r="EQ207" s="755"/>
      <c r="ER207" s="755"/>
      <c r="ES207" s="755"/>
      <c r="ET207" s="755"/>
      <c r="EU207" s="767"/>
      <c r="EV207" s="755"/>
      <c r="EW207" s="755"/>
      <c r="EX207" s="755"/>
      <c r="EY207" s="755"/>
      <c r="EZ207" s="755"/>
      <c r="FA207" s="767"/>
      <c r="FB207" s="755"/>
      <c r="FC207" s="755"/>
      <c r="FD207" s="755"/>
      <c r="FE207" s="755"/>
      <c r="FF207" s="755"/>
      <c r="FG207" s="758"/>
      <c r="FH207" s="755"/>
      <c r="FI207" s="755"/>
      <c r="FJ207" s="755"/>
      <c r="FK207" s="755"/>
      <c r="FL207" s="755"/>
      <c r="FM207" s="758"/>
      <c r="FO207" s="565"/>
      <c r="FP207" s="565"/>
      <c r="FQ207" s="565"/>
      <c r="FR207" s="565"/>
      <c r="FS207" s="5"/>
      <c r="FT207" s="565"/>
      <c r="FU207" s="565"/>
      <c r="FV207" s="565"/>
      <c r="FW207" s="565"/>
      <c r="FX207" s="565"/>
      <c r="FY207" s="101"/>
      <c r="FZ207" s="5"/>
      <c r="GA207" s="5"/>
      <c r="GE207" s="5"/>
      <c r="GF207" s="5"/>
      <c r="GK207" s="5"/>
      <c r="GO207" s="5"/>
      <c r="GP207" s="5"/>
      <c r="GS207" s="252"/>
      <c r="GT207" s="279"/>
      <c r="GU207" s="252"/>
      <c r="GV207" s="252"/>
      <c r="GW207" s="252"/>
      <c r="GX207" s="252"/>
      <c r="GY207" s="5"/>
      <c r="GZ207" s="5"/>
      <c r="HC207" s="61"/>
      <c r="HD207" s="5"/>
      <c r="HE207" s="5"/>
      <c r="HH207" s="5"/>
      <c r="HI207" s="5"/>
      <c r="HJ207" s="5"/>
      <c r="HM207" s="5"/>
      <c r="HN207" s="5"/>
      <c r="HO207" s="59"/>
      <c r="HY207" s="5"/>
      <c r="HZ207" s="101"/>
      <c r="IA207" s="101"/>
    </row>
    <row r="208" spans="1:244" ht="14.25" customHeight="1" x14ac:dyDescent="0.15">
      <c r="A208" s="182" t="s">
        <v>20</v>
      </c>
      <c r="B208" s="394" t="s">
        <v>93</v>
      </c>
      <c r="C208" s="598">
        <v>119.34</v>
      </c>
      <c r="D208" s="599">
        <v>217.81</v>
      </c>
      <c r="E208" s="600">
        <v>232.85</v>
      </c>
      <c r="F208" s="601">
        <v>185.73</v>
      </c>
      <c r="G208" s="599">
        <v>101</v>
      </c>
      <c r="H208" s="191">
        <v>30.17</v>
      </c>
      <c r="I208" s="809">
        <v>42.97</v>
      </c>
      <c r="J208" s="190">
        <v>24.88</v>
      </c>
      <c r="K208" s="600">
        <v>21.26</v>
      </c>
      <c r="L208" s="602">
        <v>37.409999999999997</v>
      </c>
      <c r="M208" s="599">
        <v>77.962000000000003</v>
      </c>
      <c r="N208" s="600">
        <v>178.99</v>
      </c>
      <c r="O208" s="189">
        <v>240.29</v>
      </c>
      <c r="P208" s="599">
        <v>577.02</v>
      </c>
      <c r="Q208" s="604">
        <v>1135.55</v>
      </c>
      <c r="R208" s="602">
        <v>1283.674</v>
      </c>
      <c r="S208" s="599">
        <v>1497.9749999999999</v>
      </c>
      <c r="T208" s="600">
        <v>1091.876</v>
      </c>
      <c r="U208" s="601">
        <v>496.00099999999998</v>
      </c>
      <c r="V208" s="553">
        <v>99.710999999999999</v>
      </c>
      <c r="W208" s="604">
        <v>28.027000000000001</v>
      </c>
      <c r="X208" s="601">
        <v>0</v>
      </c>
      <c r="Y208" s="603">
        <v>16.100000000000001</v>
      </c>
      <c r="Z208" s="623">
        <v>23.625</v>
      </c>
      <c r="AA208" s="534">
        <v>4.3</v>
      </c>
      <c r="AB208" s="599">
        <v>24.07</v>
      </c>
      <c r="AC208" s="600">
        <v>264.5</v>
      </c>
      <c r="AD208" s="602">
        <v>263.72000000000003</v>
      </c>
      <c r="AE208" s="603">
        <v>677.93299999999999</v>
      </c>
      <c r="AF208" s="600">
        <v>1048.5409999999999</v>
      </c>
      <c r="AG208" s="602">
        <v>1382.45</v>
      </c>
      <c r="AH208" s="599">
        <v>1134.7190000000001</v>
      </c>
      <c r="AI208" s="600">
        <v>814.85299999999995</v>
      </c>
      <c r="AJ208" s="602">
        <v>551.61699999999996</v>
      </c>
      <c r="AK208" s="599">
        <v>384.68</v>
      </c>
      <c r="AL208" s="606">
        <v>1348.587</v>
      </c>
      <c r="AO208" s="55"/>
      <c r="AP208" s="783"/>
      <c r="AQ208" s="252"/>
      <c r="AR208" s="252"/>
      <c r="AS208" s="252"/>
      <c r="AT208" s="748"/>
      <c r="AU208" s="767"/>
      <c r="AV208" s="764"/>
      <c r="AW208" s="748"/>
      <c r="AX208" s="748"/>
      <c r="AY208" s="748"/>
      <c r="AZ208" s="757"/>
      <c r="BA208" s="767"/>
      <c r="BB208" s="748"/>
      <c r="BC208" s="767"/>
      <c r="BD208" s="767"/>
      <c r="BE208" s="767"/>
      <c r="BF208" s="767"/>
      <c r="BG208" s="748"/>
      <c r="BH208" s="787"/>
      <c r="BI208" s="767"/>
      <c r="BJ208" s="767"/>
      <c r="BK208" s="767"/>
      <c r="BL208" s="254"/>
      <c r="BM208" s="254"/>
      <c r="BN208" s="787"/>
      <c r="BO208" s="767"/>
      <c r="BP208" s="767"/>
      <c r="BQ208" s="767"/>
      <c r="BR208" s="766"/>
      <c r="BS208" s="766"/>
      <c r="BT208" s="787"/>
      <c r="BU208" s="773"/>
      <c r="BV208" s="762"/>
      <c r="BW208" s="766"/>
      <c r="BX208" s="766"/>
      <c r="BY208" s="766"/>
      <c r="BZ208" s="787"/>
      <c r="CA208" s="755"/>
      <c r="CB208" s="755"/>
      <c r="CC208" s="755"/>
      <c r="CD208" s="755"/>
      <c r="CE208" s="755"/>
      <c r="CF208" s="827"/>
      <c r="CG208" s="252"/>
      <c r="CH208" s="252"/>
      <c r="CI208" s="252"/>
      <c r="CJ208" s="252"/>
      <c r="CK208" s="252"/>
      <c r="CL208" s="748"/>
      <c r="CM208" s="767"/>
      <c r="CN208" s="767"/>
      <c r="CO208" s="767"/>
      <c r="CP208" s="767"/>
      <c r="CQ208" s="767"/>
      <c r="CR208" s="748"/>
      <c r="CX208" s="792"/>
      <c r="CY208" s="787"/>
      <c r="CZ208" s="755"/>
      <c r="DA208" s="755"/>
      <c r="DB208" s="755"/>
      <c r="DC208" s="755"/>
      <c r="DD208" s="755"/>
      <c r="DE208" s="764"/>
      <c r="DF208" s="755"/>
      <c r="DG208" s="755"/>
      <c r="DH208" s="755"/>
      <c r="DI208" s="755"/>
      <c r="DJ208" s="755"/>
      <c r="DK208" s="748"/>
      <c r="DL208" s="755"/>
      <c r="DM208" s="755"/>
      <c r="DN208" s="755"/>
      <c r="DO208" s="755"/>
      <c r="DP208" s="755"/>
      <c r="DQ208" s="748"/>
      <c r="DR208" s="767"/>
      <c r="DS208" s="767"/>
      <c r="DT208" s="767"/>
      <c r="DU208" s="767"/>
      <c r="DV208" s="748"/>
      <c r="DW208" s="748"/>
      <c r="DX208" s="755"/>
      <c r="DY208" s="755"/>
      <c r="DZ208" s="755"/>
      <c r="EA208" s="755"/>
      <c r="EB208" s="755"/>
      <c r="EC208" s="787"/>
      <c r="ED208" s="758"/>
      <c r="EE208" s="767"/>
      <c r="EF208" s="767"/>
      <c r="EG208" s="758"/>
      <c r="EH208" s="748"/>
      <c r="EI208" s="748"/>
      <c r="EJ208" s="767"/>
      <c r="EK208" s="767"/>
      <c r="EL208" s="767"/>
      <c r="EM208" s="757"/>
      <c r="EN208" s="757"/>
      <c r="EO208" s="764"/>
      <c r="EP208" s="767"/>
      <c r="EQ208" s="767"/>
      <c r="ER208" s="767"/>
      <c r="ES208" s="757"/>
      <c r="ET208" s="757"/>
      <c r="EU208" s="748"/>
      <c r="EV208" s="755"/>
      <c r="EW208" s="755"/>
      <c r="EX208" s="755"/>
      <c r="EY208" s="755"/>
      <c r="EZ208" s="755"/>
      <c r="FA208" s="748"/>
      <c r="FB208" s="755"/>
      <c r="FC208" s="755"/>
      <c r="FD208" s="755"/>
      <c r="FE208" s="755"/>
      <c r="FF208" s="755"/>
      <c r="FG208" s="748"/>
      <c r="FH208" s="755"/>
      <c r="FI208" s="755"/>
      <c r="FJ208" s="755"/>
      <c r="FK208" s="755"/>
      <c r="FL208" s="755"/>
      <c r="FM208" s="748"/>
      <c r="FO208" s="565"/>
      <c r="FP208" s="565"/>
      <c r="FQ208" s="565"/>
      <c r="FR208" s="565"/>
      <c r="FS208" s="101"/>
      <c r="FT208" s="565"/>
      <c r="FU208" s="565"/>
      <c r="FV208" s="565"/>
      <c r="FW208" s="565"/>
      <c r="FX208" s="565"/>
      <c r="FY208" s="59"/>
      <c r="FZ208" s="5"/>
      <c r="GA208" s="61"/>
      <c r="GB208" s="59"/>
      <c r="GC208" s="59"/>
      <c r="GD208" s="5"/>
      <c r="GE208" s="5"/>
      <c r="GF208" s="5"/>
      <c r="GJ208" s="5"/>
      <c r="GK208" s="279"/>
      <c r="GL208" s="252"/>
      <c r="GM208" s="5"/>
      <c r="GN208" s="252"/>
      <c r="GO208" s="5"/>
      <c r="GP208" s="5"/>
      <c r="GS208" s="5"/>
      <c r="GT208" s="279"/>
      <c r="GU208" s="252"/>
      <c r="GV208" s="252"/>
      <c r="GW208" s="252"/>
      <c r="GX208" s="252"/>
      <c r="GY208" s="5"/>
      <c r="GZ208" s="5"/>
      <c r="HC208" s="5"/>
      <c r="HD208" s="59"/>
      <c r="HE208" s="59"/>
      <c r="HF208" s="5"/>
      <c r="HH208" s="5"/>
      <c r="HI208" s="5"/>
      <c r="HJ208" s="5"/>
      <c r="HM208" s="5"/>
      <c r="HN208" s="5"/>
      <c r="HO208" s="59"/>
      <c r="HY208" s="5"/>
      <c r="HZ208" s="101"/>
      <c r="IA208" s="5"/>
      <c r="IJ208" s="60"/>
    </row>
    <row r="209" spans="1:249" ht="14.25" customHeight="1" x14ac:dyDescent="0.15">
      <c r="A209" s="184" t="s">
        <v>155</v>
      </c>
      <c r="B209" s="395" t="s">
        <v>94</v>
      </c>
      <c r="C209" s="607">
        <v>6154.1750000000002</v>
      </c>
      <c r="D209" s="608">
        <v>12175.804</v>
      </c>
      <c r="E209" s="609">
        <v>14571.094999999999</v>
      </c>
      <c r="F209" s="610">
        <v>14837.3</v>
      </c>
      <c r="G209" s="608">
        <v>7586</v>
      </c>
      <c r="H209" s="185">
        <v>2459.0520000000001</v>
      </c>
      <c r="I209" s="810">
        <v>4284.2790000000005</v>
      </c>
      <c r="J209" s="195">
        <v>2134.3069999999998</v>
      </c>
      <c r="K209" s="609">
        <v>1686.15</v>
      </c>
      <c r="L209" s="611">
        <v>3284.5610000000001</v>
      </c>
      <c r="M209" s="608">
        <v>7977.6679999999997</v>
      </c>
      <c r="N209" s="609">
        <v>13953.557000000001</v>
      </c>
      <c r="O209" s="233">
        <v>33634.269</v>
      </c>
      <c r="P209" s="608">
        <v>59358.148000000001</v>
      </c>
      <c r="Q209" s="613">
        <v>107686.13400000001</v>
      </c>
      <c r="R209" s="611">
        <v>108603.109</v>
      </c>
      <c r="S209" s="608">
        <v>109405.05100000001</v>
      </c>
      <c r="T209" s="609">
        <v>63952.773000000001</v>
      </c>
      <c r="U209" s="610">
        <v>36029.574999999997</v>
      </c>
      <c r="V209" s="554">
        <v>5569.3760000000002</v>
      </c>
      <c r="W209" s="613">
        <v>1654.5450000000001</v>
      </c>
      <c r="X209" s="233">
        <v>0</v>
      </c>
      <c r="Y209" s="612">
        <v>1042.201</v>
      </c>
      <c r="Z209" s="624">
        <v>1213.002</v>
      </c>
      <c r="AA209" s="535">
        <v>242.56800000000001</v>
      </c>
      <c r="AB209" s="608">
        <v>1597.96</v>
      </c>
      <c r="AC209" s="609">
        <v>22952.591</v>
      </c>
      <c r="AD209" s="611">
        <v>18788.307000000001</v>
      </c>
      <c r="AE209" s="612">
        <v>38827.069000000003</v>
      </c>
      <c r="AF209" s="609">
        <v>75846.063999999998</v>
      </c>
      <c r="AG209" s="611">
        <v>123113.54399999999</v>
      </c>
      <c r="AH209" s="608">
        <v>85456.225999999995</v>
      </c>
      <c r="AI209" s="609">
        <v>52784.006000000001</v>
      </c>
      <c r="AJ209" s="611">
        <v>27722.358</v>
      </c>
      <c r="AK209" s="608">
        <v>22737.267</v>
      </c>
      <c r="AL209" s="615">
        <v>77191.380999999994</v>
      </c>
      <c r="AO209" s="55"/>
      <c r="AP209" s="783"/>
      <c r="AQ209" s="252"/>
      <c r="AR209" s="252"/>
      <c r="AS209" s="252"/>
      <c r="AT209" s="252"/>
      <c r="AU209" s="748"/>
      <c r="AV209" s="764"/>
      <c r="AW209" s="252"/>
      <c r="AX209" s="252"/>
      <c r="AY209" s="252"/>
      <c r="AZ209" s="757"/>
      <c r="BA209" s="767"/>
      <c r="BB209" s="764"/>
      <c r="BC209" s="748"/>
      <c r="BD209" s="748"/>
      <c r="BE209" s="748"/>
      <c r="BF209" s="748"/>
      <c r="BG209" s="757"/>
      <c r="BH209" s="764"/>
      <c r="BI209" s="767"/>
      <c r="BJ209" s="767"/>
      <c r="BK209" s="767"/>
      <c r="BL209" s="748"/>
      <c r="BM209" s="767"/>
      <c r="BN209" s="764"/>
      <c r="BO209" s="252"/>
      <c r="BP209" s="252"/>
      <c r="BQ209" s="252"/>
      <c r="BR209" s="252"/>
      <c r="BS209" s="252"/>
      <c r="BT209" s="764"/>
      <c r="BU209" s="773"/>
      <c r="BV209" s="762"/>
      <c r="BW209" s="766"/>
      <c r="BX209" s="766"/>
      <c r="BY209" s="766"/>
      <c r="BZ209" s="764"/>
      <c r="CA209" s="755"/>
      <c r="CB209" s="755"/>
      <c r="CC209" s="755"/>
      <c r="CD209" s="755"/>
      <c r="CE209" s="755"/>
      <c r="CF209" s="764"/>
      <c r="CG209" s="252"/>
      <c r="CH209" s="252"/>
      <c r="CI209" s="252"/>
      <c r="CJ209" s="252"/>
      <c r="CK209" s="748"/>
      <c r="CL209" s="764"/>
      <c r="CM209" s="755"/>
      <c r="CN209" s="756"/>
      <c r="CO209" s="768"/>
      <c r="CP209" s="768"/>
      <c r="CQ209" s="768"/>
      <c r="CR209" s="252"/>
      <c r="CX209" s="59"/>
      <c r="CY209" s="764"/>
      <c r="CZ209" s="755"/>
      <c r="DA209" s="755"/>
      <c r="DB209" s="755"/>
      <c r="DC209" s="755"/>
      <c r="DD209" s="755"/>
      <c r="DE209" s="764"/>
      <c r="DF209" s="755"/>
      <c r="DG209" s="755"/>
      <c r="DH209" s="755"/>
      <c r="DI209" s="755"/>
      <c r="DJ209" s="755"/>
      <c r="DK209" s="764"/>
      <c r="DL209" s="755"/>
      <c r="DM209" s="755"/>
      <c r="DN209" s="755"/>
      <c r="DO209" s="755"/>
      <c r="DP209" s="755"/>
      <c r="DQ209" s="764"/>
      <c r="DR209" s="767"/>
      <c r="DS209" s="767"/>
      <c r="DT209" s="767"/>
      <c r="DU209" s="748"/>
      <c r="DV209" s="748"/>
      <c r="DW209" s="764"/>
      <c r="DX209" s="755"/>
      <c r="DY209" s="755"/>
      <c r="DZ209" s="755"/>
      <c r="EA209" s="755"/>
      <c r="EB209" s="755"/>
      <c r="EC209" s="764"/>
      <c r="ED209" s="758"/>
      <c r="EE209" s="767"/>
      <c r="EF209" s="767"/>
      <c r="EG209" s="748"/>
      <c r="EH209" s="252"/>
      <c r="EI209" s="764"/>
      <c r="EJ209" s="758"/>
      <c r="EK209" s="758"/>
      <c r="EL209" s="758"/>
      <c r="EM209" s="767"/>
      <c r="EN209" s="757"/>
      <c r="EO209" s="764"/>
      <c r="EP209" s="767"/>
      <c r="EQ209" s="767"/>
      <c r="ER209" s="767"/>
      <c r="ES209" s="767"/>
      <c r="ET209" s="757"/>
      <c r="EU209" s="252"/>
      <c r="EV209" s="755"/>
      <c r="EW209" s="755"/>
      <c r="EX209" s="755"/>
      <c r="EY209" s="755"/>
      <c r="EZ209" s="755"/>
      <c r="FA209" s="252"/>
      <c r="FB209" s="755"/>
      <c r="FC209" s="755"/>
      <c r="FD209" s="755"/>
      <c r="FE209" s="755"/>
      <c r="FF209" s="755"/>
      <c r="FG209" s="764"/>
      <c r="FH209" s="755"/>
      <c r="FI209" s="755"/>
      <c r="FJ209" s="755"/>
      <c r="FK209" s="755"/>
      <c r="FL209" s="755"/>
      <c r="FM209" s="764"/>
      <c r="FO209" s="565"/>
      <c r="FP209" s="565"/>
      <c r="FQ209" s="565"/>
      <c r="FR209" s="565"/>
      <c r="FS209" s="59"/>
      <c r="FT209" s="565"/>
      <c r="FU209" s="565"/>
      <c r="FV209" s="565"/>
      <c r="FW209" s="565"/>
      <c r="FX209" s="565"/>
      <c r="FY209" s="59"/>
      <c r="FZ209" s="5"/>
      <c r="GB209" s="59"/>
      <c r="GC209" s="59"/>
      <c r="GD209" s="5"/>
      <c r="GE209" s="5"/>
      <c r="GF209" s="5"/>
      <c r="GJ209" s="279"/>
      <c r="GL209" s="252"/>
      <c r="GM209" s="5"/>
      <c r="GN209" s="252"/>
      <c r="GO209" s="5"/>
      <c r="GP209" s="5"/>
      <c r="GS209" s="5"/>
      <c r="GT209" s="279"/>
      <c r="GU209" s="252"/>
      <c r="GV209" s="252"/>
      <c r="GW209" s="252"/>
      <c r="GX209" s="252"/>
      <c r="GY209" s="5"/>
      <c r="GZ209" s="5"/>
      <c r="HC209" s="61"/>
      <c r="HD209" s="59"/>
      <c r="HE209" s="59"/>
      <c r="HF209" s="5"/>
      <c r="HH209" s="5"/>
      <c r="HI209" s="5"/>
      <c r="HJ209" s="5"/>
      <c r="HM209" s="5"/>
      <c r="HN209" s="5"/>
      <c r="HO209" s="59"/>
      <c r="IE209" s="60"/>
      <c r="IF209" s="61"/>
    </row>
    <row r="210" spans="1:249" ht="14.25" customHeight="1" x14ac:dyDescent="0.15">
      <c r="A210" s="186" t="s">
        <v>155</v>
      </c>
      <c r="B210" s="417" t="s">
        <v>96</v>
      </c>
      <c r="C210" s="616">
        <v>52</v>
      </c>
      <c r="D210" s="617">
        <v>56</v>
      </c>
      <c r="E210" s="618">
        <v>63</v>
      </c>
      <c r="F210" s="619">
        <v>80</v>
      </c>
      <c r="G210" s="617">
        <v>75</v>
      </c>
      <c r="H210" s="187">
        <v>82</v>
      </c>
      <c r="I210" s="811">
        <v>100</v>
      </c>
      <c r="J210" s="199">
        <v>86</v>
      </c>
      <c r="K210" s="618">
        <v>79</v>
      </c>
      <c r="L210" s="262">
        <v>88</v>
      </c>
      <c r="M210" s="617">
        <v>102</v>
      </c>
      <c r="N210" s="618">
        <v>78</v>
      </c>
      <c r="O210" s="198">
        <v>140</v>
      </c>
      <c r="P210" s="617">
        <v>103</v>
      </c>
      <c r="Q210" s="621">
        <v>95</v>
      </c>
      <c r="R210" s="262">
        <v>85</v>
      </c>
      <c r="S210" s="617">
        <v>73</v>
      </c>
      <c r="T210" s="618">
        <v>59</v>
      </c>
      <c r="U210" s="619">
        <v>73</v>
      </c>
      <c r="V210" s="199">
        <v>56</v>
      </c>
      <c r="W210" s="621">
        <v>59</v>
      </c>
      <c r="X210" s="619">
        <v>0</v>
      </c>
      <c r="Y210" s="620">
        <v>65</v>
      </c>
      <c r="Z210" s="621">
        <v>51</v>
      </c>
      <c r="AA210" s="255">
        <v>56</v>
      </c>
      <c r="AB210" s="617">
        <v>66</v>
      </c>
      <c r="AC210" s="618">
        <v>87</v>
      </c>
      <c r="AD210" s="262">
        <v>71</v>
      </c>
      <c r="AE210" s="620">
        <v>57</v>
      </c>
      <c r="AF210" s="618">
        <v>72</v>
      </c>
      <c r="AG210" s="262">
        <v>89</v>
      </c>
      <c r="AH210" s="617">
        <v>75</v>
      </c>
      <c r="AI210" s="618">
        <v>65</v>
      </c>
      <c r="AJ210" s="262">
        <v>50</v>
      </c>
      <c r="AK210" s="617">
        <v>59</v>
      </c>
      <c r="AL210" s="622">
        <v>57</v>
      </c>
      <c r="AO210" s="55"/>
      <c r="AP210" s="783"/>
      <c r="AQ210" s="252"/>
      <c r="AR210" s="252"/>
      <c r="AS210" s="252"/>
      <c r="AT210" s="252"/>
      <c r="AU210" s="252"/>
      <c r="AV210" s="764"/>
      <c r="AW210" s="252"/>
      <c r="AX210" s="252"/>
      <c r="AY210" s="252"/>
      <c r="AZ210" s="252"/>
      <c r="BA210" s="252"/>
      <c r="BB210" s="764"/>
      <c r="BC210" s="773"/>
      <c r="BD210" s="765"/>
      <c r="BE210" s="766"/>
      <c r="BF210" s="254"/>
      <c r="BG210" s="254"/>
      <c r="BH210" s="764"/>
      <c r="BI210" s="767"/>
      <c r="BJ210" s="767"/>
      <c r="BK210" s="767"/>
      <c r="BL210" s="767"/>
      <c r="BM210" s="252"/>
      <c r="BN210" s="764"/>
      <c r="BO210" s="767"/>
      <c r="BP210" s="767"/>
      <c r="BQ210" s="767"/>
      <c r="BR210" s="766"/>
      <c r="BS210" s="252"/>
      <c r="BT210" s="764"/>
      <c r="BU210" s="773"/>
      <c r="BV210" s="762"/>
      <c r="BW210" s="766"/>
      <c r="BX210" s="766"/>
      <c r="BY210" s="766"/>
      <c r="BZ210" s="764"/>
      <c r="CA210" s="755"/>
      <c r="CB210" s="755"/>
      <c r="CC210" s="755"/>
      <c r="CD210" s="755"/>
      <c r="CE210" s="755"/>
      <c r="CF210" s="764"/>
      <c r="CG210" s="767"/>
      <c r="CH210" s="767"/>
      <c r="CI210" s="767"/>
      <c r="CJ210" s="748"/>
      <c r="CK210" s="757"/>
      <c r="CL210" s="764"/>
      <c r="CM210" s="252"/>
      <c r="CN210" s="252"/>
      <c r="CO210" s="252"/>
      <c r="CP210" s="252"/>
      <c r="CQ210" s="252"/>
      <c r="CR210" s="755"/>
      <c r="CX210" s="59"/>
      <c r="CY210" s="764"/>
      <c r="CZ210" s="755"/>
      <c r="DA210" s="755"/>
      <c r="DB210" s="755"/>
      <c r="DC210" s="755"/>
      <c r="DD210" s="755"/>
      <c r="DE210" s="764"/>
      <c r="DF210" s="755"/>
      <c r="DG210" s="755"/>
      <c r="DH210" s="755"/>
      <c r="DI210" s="755"/>
      <c r="DJ210" s="755"/>
      <c r="DK210" s="764"/>
      <c r="DL210" s="755"/>
      <c r="DM210" s="755"/>
      <c r="DN210" s="755"/>
      <c r="DO210" s="755"/>
      <c r="DP210" s="755"/>
      <c r="DQ210" s="764"/>
      <c r="DR210" s="767"/>
      <c r="DS210" s="767"/>
      <c r="DT210" s="767"/>
      <c r="DU210" s="748"/>
      <c r="DV210" s="252"/>
      <c r="DW210" s="764"/>
      <c r="DX210" s="755"/>
      <c r="DY210" s="755"/>
      <c r="DZ210" s="755"/>
      <c r="EA210" s="755"/>
      <c r="EB210" s="755"/>
      <c r="EC210" s="764"/>
      <c r="ED210" s="787"/>
      <c r="EE210" s="748"/>
      <c r="EF210" s="748"/>
      <c r="EG210" s="748"/>
      <c r="EH210" s="748"/>
      <c r="EI210" s="764"/>
      <c r="EJ210" s="755"/>
      <c r="EK210" s="755"/>
      <c r="EL210" s="755"/>
      <c r="EM210" s="755"/>
      <c r="EN210" s="755"/>
      <c r="EO210" s="764"/>
      <c r="EP210" s="755"/>
      <c r="EQ210" s="755"/>
      <c r="ER210" s="755"/>
      <c r="ES210" s="755"/>
      <c r="ET210" s="755"/>
      <c r="EU210" s="252"/>
      <c r="EV210" s="755"/>
      <c r="EW210" s="755"/>
      <c r="EX210" s="755"/>
      <c r="EY210" s="755"/>
      <c r="EZ210" s="755"/>
      <c r="FA210" s="252"/>
      <c r="FB210" s="755"/>
      <c r="FC210" s="755"/>
      <c r="FD210" s="755"/>
      <c r="FE210" s="755"/>
      <c r="FF210" s="755"/>
      <c r="FG210" s="764"/>
      <c r="FH210" s="755"/>
      <c r="FI210" s="755"/>
      <c r="FJ210" s="755"/>
      <c r="FK210" s="755"/>
      <c r="FL210" s="755"/>
      <c r="FM210" s="764"/>
      <c r="FO210" s="565"/>
      <c r="FP210" s="565"/>
      <c r="FQ210" s="565"/>
      <c r="FR210" s="565"/>
      <c r="FS210" s="59"/>
      <c r="FT210" s="565"/>
      <c r="FU210" s="565"/>
      <c r="FV210" s="565"/>
      <c r="FW210" s="565"/>
      <c r="FX210" s="565"/>
      <c r="FY210" s="59"/>
      <c r="GA210" s="5"/>
      <c r="GE210" s="5"/>
      <c r="GF210" s="5"/>
      <c r="GI210" s="5"/>
      <c r="GJ210" s="279"/>
      <c r="GK210" s="252"/>
      <c r="GL210" s="252"/>
      <c r="GM210" s="252"/>
      <c r="GN210" s="252"/>
      <c r="GO210" s="5"/>
      <c r="GP210" s="5"/>
      <c r="GT210" s="5"/>
      <c r="GU210" s="5"/>
      <c r="GX210" s="5"/>
      <c r="GY210" s="5"/>
      <c r="GZ210" s="59"/>
      <c r="HF210" s="21"/>
      <c r="HG210" s="5"/>
      <c r="HP210" s="60"/>
    </row>
    <row r="211" spans="1:249" ht="14.25" customHeight="1" x14ac:dyDescent="0.15">
      <c r="A211" s="182" t="s">
        <v>22</v>
      </c>
      <c r="B211" s="394" t="s">
        <v>93</v>
      </c>
      <c r="C211" s="598">
        <v>66.17</v>
      </c>
      <c r="D211" s="599">
        <v>102.292</v>
      </c>
      <c r="E211" s="600">
        <v>81.302999999999997</v>
      </c>
      <c r="F211" s="601">
        <v>126.67700000000001</v>
      </c>
      <c r="G211" s="599">
        <v>269</v>
      </c>
      <c r="H211" s="183">
        <v>401.37599999999998</v>
      </c>
      <c r="I211" s="602">
        <v>99.738</v>
      </c>
      <c r="J211" s="599">
        <v>1066.059</v>
      </c>
      <c r="K211" s="600">
        <v>1388.7560000000001</v>
      </c>
      <c r="L211" s="602">
        <v>1256.5419999999999</v>
      </c>
      <c r="M211" s="599">
        <v>1477.1020000000001</v>
      </c>
      <c r="N211" s="600">
        <v>1417.4090000000001</v>
      </c>
      <c r="O211" s="253">
        <v>536.601</v>
      </c>
      <c r="P211" s="599">
        <v>380.34699999999998</v>
      </c>
      <c r="Q211" s="604">
        <v>205.43600000000001</v>
      </c>
      <c r="R211" s="602">
        <v>50.027000000000001</v>
      </c>
      <c r="S211" s="599">
        <v>26.318999999999999</v>
      </c>
      <c r="T211" s="625">
        <v>17.305</v>
      </c>
      <c r="U211" s="601">
        <v>7.8250000000000002</v>
      </c>
      <c r="V211" s="553">
        <v>9.56</v>
      </c>
      <c r="W211" s="604">
        <v>10.112</v>
      </c>
      <c r="X211" s="601">
        <v>10.087999999999999</v>
      </c>
      <c r="Y211" s="603">
        <v>13.132</v>
      </c>
      <c r="Z211" s="604">
        <v>13.522</v>
      </c>
      <c r="AA211" s="534">
        <v>13.488</v>
      </c>
      <c r="AB211" s="599">
        <v>58.73</v>
      </c>
      <c r="AC211" s="600">
        <v>373.71499999999997</v>
      </c>
      <c r="AD211" s="602">
        <v>1002.213</v>
      </c>
      <c r="AE211" s="603">
        <v>1818.634</v>
      </c>
      <c r="AF211" s="600">
        <v>1888.8820000000001</v>
      </c>
      <c r="AG211" s="602">
        <v>1606.7560000000001</v>
      </c>
      <c r="AH211" s="599">
        <v>1236.4960000000001</v>
      </c>
      <c r="AI211" s="600">
        <v>975.09</v>
      </c>
      <c r="AJ211" s="602">
        <v>624.00300000000004</v>
      </c>
      <c r="AK211" s="599">
        <v>276.505</v>
      </c>
      <c r="AL211" s="606">
        <v>1140.598</v>
      </c>
      <c r="AO211" s="55"/>
      <c r="AP211" s="783"/>
      <c r="AQ211" s="252"/>
      <c r="AR211" s="252"/>
      <c r="AS211" s="252"/>
      <c r="AT211" s="252"/>
      <c r="AU211" s="252"/>
      <c r="AV211" s="764"/>
      <c r="AW211" s="767"/>
      <c r="AX211" s="767"/>
      <c r="AY211" s="767"/>
      <c r="AZ211" s="748"/>
      <c r="BA211" s="757"/>
      <c r="BB211" s="764"/>
      <c r="BC211" s="252"/>
      <c r="BD211" s="252"/>
      <c r="BE211" s="252"/>
      <c r="BF211" s="767"/>
      <c r="BG211" s="252"/>
      <c r="BH211" s="764"/>
      <c r="BI211" s="767"/>
      <c r="BJ211" s="767"/>
      <c r="BK211" s="767"/>
      <c r="BL211" s="748"/>
      <c r="BM211" s="767"/>
      <c r="BN211" s="764"/>
      <c r="BO211" s="767"/>
      <c r="BP211" s="767"/>
      <c r="BQ211" s="767"/>
      <c r="BR211" s="748"/>
      <c r="BS211" s="767"/>
      <c r="BT211" s="764"/>
      <c r="BU211" s="773"/>
      <c r="BV211" s="762"/>
      <c r="BW211" s="766"/>
      <c r="BX211" s="767"/>
      <c r="BY211" s="767"/>
      <c r="BZ211" s="764"/>
      <c r="CA211" s="755"/>
      <c r="CB211" s="755"/>
      <c r="CC211" s="755"/>
      <c r="CD211" s="755"/>
      <c r="CE211" s="755"/>
      <c r="CF211" s="764"/>
      <c r="CG211" s="252"/>
      <c r="CH211" s="252"/>
      <c r="CI211" s="252"/>
      <c r="CJ211" s="252"/>
      <c r="CK211" s="252"/>
      <c r="CL211" s="764"/>
      <c r="CM211" s="252"/>
      <c r="CN211" s="252"/>
      <c r="CO211" s="252"/>
      <c r="CP211" s="767"/>
      <c r="CQ211" s="768"/>
      <c r="CR211" s="252"/>
      <c r="CX211" s="59"/>
      <c r="CY211" s="764"/>
      <c r="CZ211" s="755"/>
      <c r="DA211" s="755"/>
      <c r="DB211" s="755"/>
      <c r="DC211" s="755"/>
      <c r="DD211" s="755"/>
      <c r="DE211" s="764"/>
      <c r="DF211" s="755"/>
      <c r="DG211" s="755"/>
      <c r="DH211" s="755"/>
      <c r="DI211" s="755"/>
      <c r="DJ211" s="755"/>
      <c r="DK211" s="764"/>
      <c r="DL211" s="755"/>
      <c r="DM211" s="755"/>
      <c r="DN211" s="755"/>
      <c r="DO211" s="755"/>
      <c r="DP211" s="755"/>
      <c r="DQ211" s="764"/>
      <c r="DR211" s="755"/>
      <c r="DS211" s="756"/>
      <c r="DT211" s="757"/>
      <c r="DU211" s="767"/>
      <c r="DV211" s="748"/>
      <c r="DW211" s="764"/>
      <c r="DX211" s="755"/>
      <c r="DY211" s="755"/>
      <c r="DZ211" s="755"/>
      <c r="EA211" s="755"/>
      <c r="EB211" s="755"/>
      <c r="EC211" s="764"/>
      <c r="ED211" s="764"/>
      <c r="EE211" s="252"/>
      <c r="EF211" s="252"/>
      <c r="EG211" s="252"/>
      <c r="EH211" s="252"/>
      <c r="EI211" s="764"/>
      <c r="EJ211" s="755"/>
      <c r="EK211" s="755"/>
      <c r="EL211" s="755"/>
      <c r="EM211" s="755"/>
      <c r="EN211" s="755"/>
      <c r="EO211" s="764"/>
      <c r="EP211" s="755"/>
      <c r="EQ211" s="755"/>
      <c r="ER211" s="755"/>
      <c r="ES211" s="755"/>
      <c r="ET211" s="755"/>
      <c r="EU211" s="252"/>
      <c r="EV211" s="755"/>
      <c r="EW211" s="755"/>
      <c r="EX211" s="755"/>
      <c r="EY211" s="755"/>
      <c r="EZ211" s="755"/>
      <c r="FA211" s="252"/>
      <c r="FB211" s="755"/>
      <c r="FC211" s="755"/>
      <c r="FD211" s="755"/>
      <c r="FE211" s="755"/>
      <c r="FF211" s="755"/>
      <c r="FG211" s="764"/>
      <c r="FH211" s="755"/>
      <c r="FI211" s="755"/>
      <c r="FJ211" s="755"/>
      <c r="FK211" s="755"/>
      <c r="FL211" s="755"/>
      <c r="FM211" s="764"/>
      <c r="FO211" s="565"/>
      <c r="FP211" s="565"/>
      <c r="FQ211" s="565"/>
      <c r="FR211" s="565"/>
      <c r="FS211" s="59"/>
      <c r="FT211" s="565"/>
      <c r="FU211" s="565"/>
      <c r="FV211" s="565"/>
      <c r="FW211" s="565"/>
      <c r="FX211" s="565"/>
      <c r="FY211" s="59"/>
      <c r="FZ211" s="5"/>
      <c r="GD211" s="5"/>
      <c r="GE211" s="5"/>
      <c r="GF211" s="5"/>
      <c r="GI211" s="5"/>
      <c r="GJ211" s="279"/>
      <c r="GK211" s="252"/>
      <c r="GL211" s="252"/>
      <c r="GM211" s="252"/>
      <c r="GN211" s="252"/>
      <c r="GO211" s="5"/>
      <c r="GP211" s="5"/>
      <c r="GS211" s="5"/>
      <c r="GT211" s="5"/>
      <c r="GU211" s="5"/>
      <c r="GX211" s="5"/>
      <c r="GY211" s="5"/>
      <c r="GZ211" s="59"/>
      <c r="HE211" s="21"/>
      <c r="HP211" s="3"/>
    </row>
    <row r="212" spans="1:249" ht="14.25" customHeight="1" x14ac:dyDescent="0.15">
      <c r="A212" s="184" t="s">
        <v>156</v>
      </c>
      <c r="B212" s="446" t="s">
        <v>94</v>
      </c>
      <c r="C212" s="626">
        <v>21912.373</v>
      </c>
      <c r="D212" s="627">
        <v>32108.202000000001</v>
      </c>
      <c r="E212" s="251">
        <v>28372.82</v>
      </c>
      <c r="F212" s="628">
        <v>45684.968000000001</v>
      </c>
      <c r="G212" s="627">
        <v>85439</v>
      </c>
      <c r="H212" s="196">
        <v>116624.357</v>
      </c>
      <c r="I212" s="629">
        <v>33084.832000000002</v>
      </c>
      <c r="J212" s="627">
        <v>221581.658</v>
      </c>
      <c r="K212" s="251">
        <v>253368.25099999999</v>
      </c>
      <c r="L212" s="629">
        <v>235038.421</v>
      </c>
      <c r="M212" s="627">
        <v>291038.41700000002</v>
      </c>
      <c r="N212" s="251">
        <v>205599.37299999999</v>
      </c>
      <c r="O212" s="233">
        <v>83702.604000000007</v>
      </c>
      <c r="P212" s="627">
        <v>57559.45</v>
      </c>
      <c r="Q212" s="624">
        <v>24981.108</v>
      </c>
      <c r="R212" s="629">
        <v>8938.73</v>
      </c>
      <c r="S212" s="627">
        <v>6797.46</v>
      </c>
      <c r="T212" s="251">
        <v>4264.8230000000003</v>
      </c>
      <c r="U212" s="628">
        <v>3446.5479999999998</v>
      </c>
      <c r="V212" s="195">
        <v>4139.9629999999997</v>
      </c>
      <c r="W212" s="624">
        <v>4213.6639999999998</v>
      </c>
      <c r="X212" s="628">
        <v>4481.348</v>
      </c>
      <c r="Y212" s="630">
        <v>4731.0280000000002</v>
      </c>
      <c r="Z212" s="624">
        <v>5228.3410000000003</v>
      </c>
      <c r="AA212" s="233">
        <v>6199.9359999999997</v>
      </c>
      <c r="AB212" s="627">
        <v>17615.001</v>
      </c>
      <c r="AC212" s="251">
        <v>61012.569000000003</v>
      </c>
      <c r="AD212" s="629">
        <v>173750.07699999999</v>
      </c>
      <c r="AE212" s="630">
        <v>341451.39199999999</v>
      </c>
      <c r="AF212" s="251">
        <v>426022.01400000002</v>
      </c>
      <c r="AG212" s="629">
        <v>397209.45</v>
      </c>
      <c r="AH212" s="627">
        <v>238019.851</v>
      </c>
      <c r="AI212" s="251">
        <v>125443.91800000001</v>
      </c>
      <c r="AJ212" s="629">
        <v>71716.570999999996</v>
      </c>
      <c r="AK212" s="627">
        <v>50427.474000000002</v>
      </c>
      <c r="AL212" s="631">
        <v>187238.32399999999</v>
      </c>
      <c r="AO212" s="55"/>
      <c r="AP212" s="783"/>
      <c r="AQ212" s="252"/>
      <c r="AR212" s="252"/>
      <c r="AS212" s="252"/>
      <c r="AT212" s="252"/>
      <c r="AU212" s="252"/>
      <c r="AV212" s="764"/>
      <c r="AW212" s="748"/>
      <c r="AX212" s="748"/>
      <c r="AY212" s="748"/>
      <c r="AZ212" s="767"/>
      <c r="BA212" s="767"/>
      <c r="BB212" s="764"/>
      <c r="BC212" s="252"/>
      <c r="BD212" s="252"/>
      <c r="BE212" s="252"/>
      <c r="BF212" s="252"/>
      <c r="BG212" s="252"/>
      <c r="BH212" s="764"/>
      <c r="BI212" s="767"/>
      <c r="BJ212" s="767"/>
      <c r="BK212" s="767"/>
      <c r="BL212" s="767"/>
      <c r="BM212" s="767"/>
      <c r="BN212" s="764"/>
      <c r="BO212" s="767"/>
      <c r="BP212" s="767"/>
      <c r="BQ212" s="767"/>
      <c r="BR212" s="252"/>
      <c r="BS212" s="767"/>
      <c r="BT212" s="764"/>
      <c r="BU212" s="773"/>
      <c r="BV212" s="762"/>
      <c r="BW212" s="766"/>
      <c r="BX212" s="766"/>
      <c r="BY212" s="254"/>
      <c r="BZ212" s="764"/>
      <c r="CA212" s="755"/>
      <c r="CB212" s="755"/>
      <c r="CC212" s="755"/>
      <c r="CD212" s="755"/>
      <c r="CE212" s="755"/>
      <c r="CF212" s="764"/>
      <c r="CG212" s="748"/>
      <c r="CH212" s="748"/>
      <c r="CI212" s="748"/>
      <c r="CJ212" s="748"/>
      <c r="CK212" s="767"/>
      <c r="CL212" s="764"/>
      <c r="CM212" s="252"/>
      <c r="CN212" s="252"/>
      <c r="CO212" s="252"/>
      <c r="CP212" s="768"/>
      <c r="CQ212" s="768"/>
      <c r="CR212" s="252"/>
      <c r="CX212" s="59"/>
      <c r="CY212" s="764"/>
      <c r="CZ212" s="755"/>
      <c r="DA212" s="755"/>
      <c r="DB212" s="755"/>
      <c r="DC212" s="755"/>
      <c r="DD212" s="755"/>
      <c r="DE212" s="764"/>
      <c r="DF212" s="755"/>
      <c r="DG212" s="755"/>
      <c r="DH212" s="755"/>
      <c r="DI212" s="755"/>
      <c r="DJ212" s="755"/>
      <c r="DK212" s="764"/>
      <c r="DL212" s="755"/>
      <c r="DM212" s="755"/>
      <c r="DN212" s="755"/>
      <c r="DO212" s="755"/>
      <c r="DP212" s="755"/>
      <c r="DQ212" s="764"/>
      <c r="DR212" s="748"/>
      <c r="DS212" s="748"/>
      <c r="DT212" s="748"/>
      <c r="DU212" s="767"/>
      <c r="DV212" s="252"/>
      <c r="DW212" s="764"/>
      <c r="DX212" s="755"/>
      <c r="DY212" s="755"/>
      <c r="DZ212" s="755"/>
      <c r="EA212" s="755"/>
      <c r="EB212" s="755"/>
      <c r="EC212" s="764"/>
      <c r="ED212" s="787"/>
      <c r="EE212" s="748"/>
      <c r="EF212" s="748"/>
      <c r="EG212" s="767"/>
      <c r="EH212" s="767"/>
      <c r="EI212" s="764"/>
      <c r="EJ212" s="764"/>
      <c r="EK212" s="764"/>
      <c r="EL212" s="764"/>
      <c r="EM212" s="764"/>
      <c r="EN212" s="748"/>
      <c r="EO212" s="764"/>
      <c r="EP212" s="755"/>
      <c r="EQ212" s="755"/>
      <c r="ER212" s="755"/>
      <c r="ES212" s="755"/>
      <c r="ET212" s="755"/>
      <c r="EU212" s="252"/>
      <c r="EV212" s="755"/>
      <c r="EW212" s="755"/>
      <c r="EX212" s="755"/>
      <c r="EY212" s="755"/>
      <c r="EZ212" s="755"/>
      <c r="FA212" s="252"/>
      <c r="FB212" s="755"/>
      <c r="FC212" s="755"/>
      <c r="FD212" s="755"/>
      <c r="FE212" s="755"/>
      <c r="FF212" s="755"/>
      <c r="FG212" s="764"/>
      <c r="FH212" s="755"/>
      <c r="FI212" s="755"/>
      <c r="FJ212" s="755"/>
      <c r="FK212" s="755"/>
      <c r="FL212" s="755"/>
      <c r="FM212" s="764"/>
      <c r="FO212" s="565"/>
      <c r="FP212" s="565"/>
      <c r="FQ212" s="565"/>
      <c r="FR212" s="565"/>
      <c r="FS212" s="59"/>
      <c r="FT212" s="565"/>
      <c r="FU212" s="565"/>
      <c r="FV212" s="565"/>
      <c r="FW212" s="565"/>
      <c r="FX212" s="565"/>
      <c r="FY212" s="59"/>
      <c r="GA212" s="5"/>
      <c r="GE212" s="5"/>
      <c r="GF212" s="5"/>
      <c r="GI212" s="5"/>
      <c r="GJ212" s="279"/>
      <c r="GK212" s="252"/>
      <c r="GL212" s="252"/>
      <c r="GM212" s="252"/>
      <c r="GN212" s="252"/>
      <c r="GO212" s="5"/>
      <c r="GP212" s="5"/>
      <c r="GS212" s="5"/>
      <c r="GV212" s="5"/>
      <c r="GX212" s="5"/>
      <c r="GY212" s="5"/>
      <c r="GZ212" s="59"/>
      <c r="HG212" s="5"/>
      <c r="HP212" s="60"/>
    </row>
    <row r="213" spans="1:249" ht="14.25" customHeight="1" x14ac:dyDescent="0.15">
      <c r="A213" s="186" t="s">
        <v>156</v>
      </c>
      <c r="B213" s="417" t="s">
        <v>96</v>
      </c>
      <c r="C213" s="616">
        <v>331</v>
      </c>
      <c r="D213" s="617">
        <v>314</v>
      </c>
      <c r="E213" s="618">
        <v>349</v>
      </c>
      <c r="F213" s="619">
        <v>361</v>
      </c>
      <c r="G213" s="617">
        <v>318</v>
      </c>
      <c r="H213" s="187">
        <v>291</v>
      </c>
      <c r="I213" s="198">
        <v>332</v>
      </c>
      <c r="J213" s="617">
        <v>208</v>
      </c>
      <c r="K213" s="618">
        <v>182</v>
      </c>
      <c r="L213" s="262">
        <v>187</v>
      </c>
      <c r="M213" s="617">
        <v>197</v>
      </c>
      <c r="N213" s="618">
        <v>145</v>
      </c>
      <c r="O213" s="255">
        <v>156</v>
      </c>
      <c r="P213" s="617">
        <v>151</v>
      </c>
      <c r="Q213" s="621">
        <v>122</v>
      </c>
      <c r="R213" s="262">
        <v>179</v>
      </c>
      <c r="S213" s="617">
        <v>258</v>
      </c>
      <c r="T213" s="618">
        <v>246</v>
      </c>
      <c r="U213" s="619">
        <v>440</v>
      </c>
      <c r="V213" s="199">
        <v>433</v>
      </c>
      <c r="W213" s="621">
        <v>417</v>
      </c>
      <c r="X213" s="619">
        <v>444</v>
      </c>
      <c r="Y213" s="620">
        <v>360</v>
      </c>
      <c r="Z213" s="621">
        <v>387</v>
      </c>
      <c r="AA213" s="255">
        <v>460</v>
      </c>
      <c r="AB213" s="617">
        <v>300</v>
      </c>
      <c r="AC213" s="618">
        <v>163</v>
      </c>
      <c r="AD213" s="262">
        <v>173</v>
      </c>
      <c r="AE213" s="620">
        <v>188</v>
      </c>
      <c r="AF213" s="618">
        <v>226</v>
      </c>
      <c r="AG213" s="262">
        <v>247</v>
      </c>
      <c r="AH213" s="617">
        <v>192</v>
      </c>
      <c r="AI213" s="618">
        <v>129</v>
      </c>
      <c r="AJ213" s="262">
        <v>115</v>
      </c>
      <c r="AK213" s="617">
        <v>182</v>
      </c>
      <c r="AL213" s="622">
        <v>164</v>
      </c>
      <c r="AO213" s="55"/>
      <c r="AP213" s="783"/>
      <c r="AQ213" s="252"/>
      <c r="AR213" s="252"/>
      <c r="AS213" s="252"/>
      <c r="AT213" s="252"/>
      <c r="AU213" s="252"/>
      <c r="AV213" s="764"/>
      <c r="AW213" s="767"/>
      <c r="AX213" s="767"/>
      <c r="AY213" s="767"/>
      <c r="AZ213" s="254"/>
      <c r="BA213" s="254"/>
      <c r="BB213" s="764"/>
      <c r="BC213" s="252"/>
      <c r="BD213" s="252"/>
      <c r="BE213" s="252"/>
      <c r="BF213" s="767"/>
      <c r="BG213" s="252"/>
      <c r="BH213" s="764"/>
      <c r="BI213" s="767"/>
      <c r="BJ213" s="767"/>
      <c r="BK213" s="767"/>
      <c r="BL213" s="767"/>
      <c r="BM213" s="252"/>
      <c r="BN213" s="764"/>
      <c r="BO213" s="773"/>
      <c r="BP213" s="762"/>
      <c r="BQ213" s="766"/>
      <c r="BR213" s="748"/>
      <c r="BS213" s="768"/>
      <c r="BT213" s="764"/>
      <c r="BU213" s="252"/>
      <c r="BV213" s="252"/>
      <c r="BW213" s="252"/>
      <c r="BX213" s="252"/>
      <c r="BY213" s="252"/>
      <c r="BZ213" s="764"/>
      <c r="CA213" s="755"/>
      <c r="CB213" s="755"/>
      <c r="CC213" s="755"/>
      <c r="CD213" s="755"/>
      <c r="CE213" s="755"/>
      <c r="CF213" s="764"/>
      <c r="CG213" s="767"/>
      <c r="CH213" s="767"/>
      <c r="CI213" s="767"/>
      <c r="CJ213" s="252"/>
      <c r="CK213" s="252"/>
      <c r="CL213" s="764"/>
      <c r="CM213" s="252"/>
      <c r="CN213" s="252"/>
      <c r="CO213" s="252"/>
      <c r="CP213" s="252"/>
      <c r="CQ213" s="252"/>
      <c r="CR213" s="252"/>
      <c r="CX213" s="59"/>
      <c r="CY213" s="764"/>
      <c r="CZ213" s="755"/>
      <c r="DA213" s="755"/>
      <c r="DB213" s="755"/>
      <c r="DC213" s="755"/>
      <c r="DD213" s="755"/>
      <c r="DE213" s="764"/>
      <c r="DF213" s="755"/>
      <c r="DG213" s="755"/>
      <c r="DH213" s="755"/>
      <c r="DI213" s="755"/>
      <c r="DJ213" s="755"/>
      <c r="DK213" s="764"/>
      <c r="DL213" s="755"/>
      <c r="DM213" s="755"/>
      <c r="DN213" s="755"/>
      <c r="DO213" s="755"/>
      <c r="DP213" s="755"/>
      <c r="DQ213" s="764"/>
      <c r="DR213" s="748"/>
      <c r="DS213" s="748"/>
      <c r="DT213" s="748"/>
      <c r="DU213" s="767"/>
      <c r="DV213" s="252"/>
      <c r="DW213" s="764"/>
      <c r="DX213" s="755"/>
      <c r="DY213" s="755"/>
      <c r="DZ213" s="755"/>
      <c r="EA213" s="755"/>
      <c r="EB213" s="755"/>
      <c r="EC213" s="764"/>
      <c r="ED213" s="787"/>
      <c r="EE213" s="748"/>
      <c r="EF213" s="748"/>
      <c r="EG213" s="767"/>
      <c r="EH213" s="757"/>
      <c r="EI213" s="764"/>
      <c r="EJ213" s="755"/>
      <c r="EK213" s="755"/>
      <c r="EL213" s="755"/>
      <c r="EM213" s="755"/>
      <c r="EN213" s="755"/>
      <c r="EO213" s="764"/>
      <c r="EP213" s="755"/>
      <c r="EQ213" s="755"/>
      <c r="ER213" s="755"/>
      <c r="ES213" s="755"/>
      <c r="ET213" s="755"/>
      <c r="EU213" s="252"/>
      <c r="EV213" s="755"/>
      <c r="EW213" s="755"/>
      <c r="EX213" s="755"/>
      <c r="EY213" s="755"/>
      <c r="EZ213" s="755"/>
      <c r="FA213" s="252"/>
      <c r="FB213" s="755"/>
      <c r="FC213" s="755"/>
      <c r="FD213" s="755"/>
      <c r="FE213" s="755"/>
      <c r="FF213" s="755"/>
      <c r="FG213" s="764"/>
      <c r="FH213" s="755"/>
      <c r="FI213" s="755"/>
      <c r="FJ213" s="755"/>
      <c r="FK213" s="755"/>
      <c r="FL213" s="755"/>
      <c r="FM213" s="764"/>
      <c r="FO213" s="565"/>
      <c r="FP213" s="565"/>
      <c r="FQ213" s="565"/>
      <c r="FR213" s="565"/>
      <c r="FS213" s="59"/>
      <c r="FT213" s="565"/>
      <c r="FU213" s="565"/>
      <c r="FV213" s="565"/>
      <c r="FW213" s="565"/>
      <c r="FX213" s="565"/>
      <c r="FY213" s="59"/>
      <c r="FZ213" s="5"/>
      <c r="GD213" s="5"/>
      <c r="GE213" s="5"/>
      <c r="GF213" s="5"/>
      <c r="GI213" s="5"/>
      <c r="GJ213" s="279"/>
      <c r="GK213" s="252"/>
      <c r="GL213" s="252"/>
      <c r="GM213" s="252"/>
      <c r="GN213" s="252"/>
      <c r="GO213" s="5"/>
      <c r="GP213" s="5"/>
      <c r="GT213" s="5"/>
      <c r="GU213" s="5"/>
      <c r="GX213" s="5"/>
      <c r="GY213" s="5"/>
      <c r="GZ213" s="59"/>
      <c r="HP213" s="60"/>
    </row>
    <row r="214" spans="1:249" ht="14.25" customHeight="1" x14ac:dyDescent="0.15">
      <c r="A214" s="250" t="s">
        <v>23</v>
      </c>
      <c r="B214" s="394" t="s">
        <v>93</v>
      </c>
      <c r="C214" s="598">
        <v>23.82</v>
      </c>
      <c r="D214" s="599">
        <v>31.059000000000001</v>
      </c>
      <c r="E214" s="600">
        <v>26.54</v>
      </c>
      <c r="F214" s="601">
        <v>60.752000000000002</v>
      </c>
      <c r="G214" s="599">
        <v>200</v>
      </c>
      <c r="H214" s="183">
        <v>313.23899999999998</v>
      </c>
      <c r="I214" s="602">
        <v>655.44</v>
      </c>
      <c r="J214" s="599">
        <v>866.24599999999998</v>
      </c>
      <c r="K214" s="600">
        <v>1138.0450000000001</v>
      </c>
      <c r="L214" s="602">
        <v>1032.1780000000001</v>
      </c>
      <c r="M214" s="603">
        <v>1242.18</v>
      </c>
      <c r="N214" s="191">
        <v>1181.6320000000001</v>
      </c>
      <c r="O214" s="602">
        <v>421.25099999999998</v>
      </c>
      <c r="P214" s="599">
        <v>309.93099999999998</v>
      </c>
      <c r="Q214" s="604">
        <v>172.87700000000001</v>
      </c>
      <c r="R214" s="601">
        <v>35.823</v>
      </c>
      <c r="S214" s="599">
        <v>20.706</v>
      </c>
      <c r="T214" s="600">
        <v>14.311999999999999</v>
      </c>
      <c r="U214" s="601">
        <v>4.8639999999999999</v>
      </c>
      <c r="V214" s="553">
        <v>6.4870000000000001</v>
      </c>
      <c r="W214" s="605">
        <v>7.2149999999999999</v>
      </c>
      <c r="X214" s="601">
        <v>6.681</v>
      </c>
      <c r="Y214" s="603">
        <v>10.397</v>
      </c>
      <c r="Z214" s="604">
        <v>10.82</v>
      </c>
      <c r="AA214" s="534">
        <v>7.0640000000000001</v>
      </c>
      <c r="AB214" s="603">
        <v>40.494999999999997</v>
      </c>
      <c r="AC214" s="600">
        <v>323.375</v>
      </c>
      <c r="AD214" s="602">
        <v>889.20699999999999</v>
      </c>
      <c r="AE214" s="603">
        <v>1542.059</v>
      </c>
      <c r="AF214" s="600">
        <v>1541.1310000000001</v>
      </c>
      <c r="AG214" s="602">
        <v>1301.9749999999999</v>
      </c>
      <c r="AH214" s="599">
        <v>990.19200000000001</v>
      </c>
      <c r="AI214" s="600">
        <v>785.774</v>
      </c>
      <c r="AJ214" s="602">
        <v>477.74700000000001</v>
      </c>
      <c r="AK214" s="599">
        <v>164.31399999999999</v>
      </c>
      <c r="AL214" s="606">
        <v>111.32299999999999</v>
      </c>
      <c r="AO214" s="55"/>
      <c r="AQ214" s="252"/>
      <c r="AR214" s="252"/>
      <c r="AS214" s="252"/>
      <c r="AT214" s="252"/>
      <c r="AU214" s="252"/>
      <c r="AW214" s="252"/>
      <c r="AX214" s="252"/>
      <c r="AY214" s="252"/>
      <c r="AZ214" s="252"/>
      <c r="BA214" s="252"/>
      <c r="BB214" s="764"/>
      <c r="BC214" s="252"/>
      <c r="BD214" s="252"/>
      <c r="BE214" s="252"/>
      <c r="BF214" s="767"/>
      <c r="BG214" s="767"/>
      <c r="BH214" s="764"/>
      <c r="BI214" s="252"/>
      <c r="BJ214" s="252"/>
      <c r="BK214" s="252"/>
      <c r="BL214" s="757"/>
      <c r="BM214" s="767"/>
      <c r="BN214" s="764"/>
      <c r="BO214" s="770"/>
      <c r="BP214" s="778"/>
      <c r="BQ214" s="768"/>
      <c r="BR214" s="748"/>
      <c r="BS214" s="768"/>
      <c r="BT214" s="764"/>
      <c r="BU214" s="773"/>
      <c r="BV214" s="762"/>
      <c r="BW214" s="766"/>
      <c r="BX214" s="766"/>
      <c r="BY214" s="766"/>
      <c r="BZ214" s="764"/>
      <c r="CA214" s="755"/>
      <c r="CB214" s="755"/>
      <c r="CC214" s="755"/>
      <c r="CD214" s="755"/>
      <c r="CE214" s="755"/>
      <c r="CF214" s="764"/>
      <c r="CG214" s="767"/>
      <c r="CH214" s="767"/>
      <c r="CI214" s="767"/>
      <c r="CJ214" s="748"/>
      <c r="CK214" s="767"/>
      <c r="CL214" s="764"/>
      <c r="CM214" s="252"/>
      <c r="CN214" s="252"/>
      <c r="CO214" s="252"/>
      <c r="CP214" s="252"/>
      <c r="CQ214" s="252"/>
      <c r="CR214" s="252"/>
      <c r="CX214" s="59"/>
      <c r="CY214" s="764"/>
      <c r="CZ214" s="755"/>
      <c r="DA214" s="755"/>
      <c r="DB214" s="755"/>
      <c r="DC214" s="755"/>
      <c r="DD214" s="755"/>
      <c r="DE214" s="758"/>
      <c r="DF214" s="755"/>
      <c r="DG214" s="755"/>
      <c r="DH214" s="755"/>
      <c r="DI214" s="755"/>
      <c r="DJ214" s="755"/>
      <c r="DK214" s="764"/>
      <c r="DL214" s="755"/>
      <c r="DM214" s="755"/>
      <c r="DN214" s="755"/>
      <c r="DO214" s="755"/>
      <c r="DP214" s="755"/>
      <c r="DQ214" s="764"/>
      <c r="DR214" s="755"/>
      <c r="DS214" s="756"/>
      <c r="DT214" s="757"/>
      <c r="DU214" s="757"/>
      <c r="DV214" s="757"/>
      <c r="DW214" s="764"/>
      <c r="DX214" s="755"/>
      <c r="DY214" s="755"/>
      <c r="DZ214" s="755"/>
      <c r="EA214" s="755"/>
      <c r="EB214" s="755"/>
      <c r="EC214" s="764"/>
      <c r="ED214" s="758"/>
      <c r="EE214" s="767"/>
      <c r="EF214" s="767"/>
      <c r="EG214" s="252"/>
      <c r="EH214" s="252"/>
      <c r="EI214" s="764"/>
      <c r="EJ214" s="764"/>
      <c r="EK214" s="764"/>
      <c r="EL214" s="764"/>
      <c r="EM214" s="764"/>
      <c r="EN214" s="764"/>
      <c r="EO214" s="758"/>
      <c r="EP214" s="755"/>
      <c r="EQ214" s="755"/>
      <c r="ER214" s="755"/>
      <c r="ES214" s="755"/>
      <c r="ET214" s="755"/>
      <c r="EU214" s="252"/>
      <c r="EV214" s="755"/>
      <c r="EW214" s="755"/>
      <c r="EX214" s="755"/>
      <c r="EY214" s="755"/>
      <c r="EZ214" s="755"/>
      <c r="FA214" s="252"/>
      <c r="FB214" s="755"/>
      <c r="FC214" s="755"/>
      <c r="FD214" s="755"/>
      <c r="FE214" s="755"/>
      <c r="FF214" s="755"/>
      <c r="FG214" s="764"/>
      <c r="FH214" s="755"/>
      <c r="FI214" s="755"/>
      <c r="FJ214" s="755"/>
      <c r="FK214" s="755"/>
      <c r="FL214" s="755"/>
      <c r="FM214" s="758"/>
      <c r="FO214" s="565"/>
      <c r="FP214" s="565"/>
      <c r="FQ214" s="565"/>
      <c r="FR214" s="565"/>
      <c r="FS214" s="59"/>
      <c r="FT214" s="565"/>
      <c r="FU214" s="565"/>
      <c r="FV214" s="565"/>
      <c r="FW214" s="565"/>
      <c r="FX214" s="565"/>
      <c r="FY214" s="5"/>
      <c r="GA214" s="5"/>
      <c r="GF214" s="5"/>
      <c r="GI214" s="5"/>
      <c r="GJ214" s="279"/>
      <c r="GK214" s="252"/>
      <c r="GL214" s="252"/>
      <c r="GM214" s="252"/>
      <c r="GN214" s="252"/>
      <c r="GO214" s="5"/>
      <c r="GP214" s="5"/>
      <c r="GS214" s="5"/>
      <c r="GV214" s="5"/>
      <c r="GX214" s="5"/>
      <c r="GY214" s="5"/>
      <c r="GZ214" s="59"/>
      <c r="HG214" s="5"/>
      <c r="HP214" s="3"/>
    </row>
    <row r="215" spans="1:249" ht="14.25" customHeight="1" x14ac:dyDescent="0.15">
      <c r="A215" s="184" t="s">
        <v>157</v>
      </c>
      <c r="B215" s="395" t="s">
        <v>94</v>
      </c>
      <c r="C215" s="607">
        <v>6099.7110000000002</v>
      </c>
      <c r="D215" s="608">
        <v>7729.732</v>
      </c>
      <c r="E215" s="609">
        <v>8164.3180000000002</v>
      </c>
      <c r="F215" s="610">
        <v>20914.072</v>
      </c>
      <c r="G215" s="608">
        <v>56193</v>
      </c>
      <c r="H215" s="251">
        <v>77144.623999999996</v>
      </c>
      <c r="I215" s="611">
        <v>163104.76800000001</v>
      </c>
      <c r="J215" s="608">
        <v>159129.65599999999</v>
      </c>
      <c r="K215" s="609">
        <v>186355.337</v>
      </c>
      <c r="L215" s="611">
        <v>173681.125</v>
      </c>
      <c r="M215" s="612">
        <v>213656.88699999999</v>
      </c>
      <c r="N215" s="609">
        <v>146901.845</v>
      </c>
      <c r="O215" s="194">
        <v>57252.383999999998</v>
      </c>
      <c r="P215" s="608">
        <v>42263.792999999998</v>
      </c>
      <c r="Q215" s="613">
        <v>17327.433000000001</v>
      </c>
      <c r="R215" s="610">
        <v>5255.49</v>
      </c>
      <c r="S215" s="608">
        <v>4474.7240000000002</v>
      </c>
      <c r="T215" s="609">
        <v>2390.8969999999999</v>
      </c>
      <c r="U215" s="610">
        <v>1473.4490000000001</v>
      </c>
      <c r="V215" s="554">
        <v>2027.3119999999999</v>
      </c>
      <c r="W215" s="614">
        <v>2120.7930000000001</v>
      </c>
      <c r="X215" s="610">
        <v>2137.2330000000002</v>
      </c>
      <c r="Y215" s="612">
        <v>2763.3829999999998</v>
      </c>
      <c r="Z215" s="613">
        <v>3385.5509999999999</v>
      </c>
      <c r="AA215" s="535">
        <v>2473.3330000000001</v>
      </c>
      <c r="AB215" s="608">
        <v>8708.0030000000006</v>
      </c>
      <c r="AC215" s="609">
        <v>45275.491999999998</v>
      </c>
      <c r="AD215" s="611">
        <v>139714.19899999999</v>
      </c>
      <c r="AE215" s="612">
        <v>266022.08799999999</v>
      </c>
      <c r="AF215" s="609">
        <v>306400.78899999999</v>
      </c>
      <c r="AG215" s="611">
        <v>287384.90700000001</v>
      </c>
      <c r="AH215" s="608">
        <v>168770.95800000001</v>
      </c>
      <c r="AI215" s="609">
        <v>89737.206000000006</v>
      </c>
      <c r="AJ215" s="611">
        <v>48337.182000000001</v>
      </c>
      <c r="AK215" s="608">
        <v>25168.027999999998</v>
      </c>
      <c r="AL215" s="615">
        <v>27063.7</v>
      </c>
      <c r="AO215" s="55"/>
      <c r="AQ215" s="252"/>
      <c r="AR215" s="252"/>
      <c r="AS215" s="252"/>
      <c r="AT215" s="767"/>
      <c r="AU215" s="252"/>
      <c r="AW215" s="767"/>
      <c r="AX215" s="767"/>
      <c r="AY215" s="767"/>
      <c r="AZ215" s="252"/>
      <c r="BA215" s="252"/>
      <c r="BB215" s="758"/>
      <c r="BC215" s="748"/>
      <c r="BD215" s="748"/>
      <c r="BE215" s="748"/>
      <c r="BF215" s="767"/>
      <c r="BG215" s="767"/>
      <c r="BH215" s="758"/>
      <c r="BI215" s="767"/>
      <c r="BJ215" s="767"/>
      <c r="BK215" s="767"/>
      <c r="BL215" s="748"/>
      <c r="BM215" s="767"/>
      <c r="BN215" s="758"/>
      <c r="BO215" s="767"/>
      <c r="BP215" s="767"/>
      <c r="BQ215" s="767"/>
      <c r="BR215" s="766"/>
      <c r="BS215" s="748"/>
      <c r="BT215" s="758"/>
      <c r="BU215" s="767"/>
      <c r="BV215" s="767"/>
      <c r="BW215" s="767"/>
      <c r="BX215" s="766"/>
      <c r="BY215" s="748"/>
      <c r="BZ215" s="758"/>
      <c r="CA215" s="755"/>
      <c r="CB215" s="755"/>
      <c r="CC215" s="755"/>
      <c r="CD215" s="755"/>
      <c r="CE215" s="755"/>
      <c r="CF215" s="764"/>
      <c r="CG215" s="252"/>
      <c r="CH215" s="252"/>
      <c r="CI215" s="252"/>
      <c r="CJ215" s="767"/>
      <c r="CK215" s="767"/>
      <c r="CL215" s="758"/>
      <c r="CM215" s="767"/>
      <c r="CN215" s="767"/>
      <c r="CO215" s="767"/>
      <c r="CP215" s="748"/>
      <c r="CQ215" s="767"/>
      <c r="CR215" s="767"/>
      <c r="CX215" s="5"/>
      <c r="CY215" s="758"/>
      <c r="CZ215" s="755"/>
      <c r="DA215" s="755"/>
      <c r="DB215" s="755"/>
      <c r="DC215" s="755"/>
      <c r="DD215" s="755"/>
      <c r="DE215" s="758"/>
      <c r="DF215" s="755"/>
      <c r="DG215" s="755"/>
      <c r="DH215" s="755"/>
      <c r="DI215" s="755"/>
      <c r="DJ215" s="755"/>
      <c r="DK215" s="758"/>
      <c r="DL215" s="755"/>
      <c r="DM215" s="755"/>
      <c r="DN215" s="755"/>
      <c r="DO215" s="755"/>
      <c r="DP215" s="755"/>
      <c r="DQ215" s="758"/>
      <c r="DR215" s="748"/>
      <c r="DS215" s="748"/>
      <c r="DT215" s="748"/>
      <c r="DU215" s="748"/>
      <c r="DV215" s="767"/>
      <c r="DW215" s="758"/>
      <c r="DX215" s="755"/>
      <c r="DY215" s="755"/>
      <c r="DZ215" s="755"/>
      <c r="EA215" s="755"/>
      <c r="EB215" s="755"/>
      <c r="EC215" s="758"/>
      <c r="ED215" s="758"/>
      <c r="EE215" s="767"/>
      <c r="EF215" s="767"/>
      <c r="EG215" s="252"/>
      <c r="EH215" s="748"/>
      <c r="EI215" s="758"/>
      <c r="EJ215" s="764"/>
      <c r="EK215" s="764"/>
      <c r="EL215" s="764"/>
      <c r="EM215" s="764"/>
      <c r="EN215" s="764"/>
      <c r="EO215" s="758"/>
      <c r="EP215" s="755"/>
      <c r="EQ215" s="755"/>
      <c r="ER215" s="755"/>
      <c r="ES215" s="755"/>
      <c r="ET215" s="755"/>
      <c r="EU215" s="767"/>
      <c r="EV215" s="755"/>
      <c r="EW215" s="755"/>
      <c r="EX215" s="755"/>
      <c r="EY215" s="755"/>
      <c r="EZ215" s="755"/>
      <c r="FA215" s="767"/>
      <c r="FB215" s="755"/>
      <c r="FC215" s="755"/>
      <c r="FD215" s="755"/>
      <c r="FE215" s="755"/>
      <c r="FF215" s="755"/>
      <c r="FG215" s="758"/>
      <c r="FH215" s="755"/>
      <c r="FI215" s="755"/>
      <c r="FJ215" s="755"/>
      <c r="FK215" s="755"/>
      <c r="FL215" s="755"/>
      <c r="FM215" s="758"/>
      <c r="FO215" s="565"/>
      <c r="FP215" s="565"/>
      <c r="FQ215" s="565"/>
      <c r="FR215" s="565"/>
      <c r="FS215" s="5"/>
      <c r="FT215" s="565"/>
      <c r="FU215" s="565"/>
      <c r="FV215" s="565"/>
      <c r="FW215" s="565"/>
      <c r="FX215" s="565"/>
      <c r="FY215" s="5"/>
      <c r="FZ215" s="5"/>
      <c r="GD215" s="5"/>
      <c r="GE215" s="5"/>
      <c r="GF215" s="5"/>
      <c r="GI215" s="5"/>
      <c r="GJ215" s="279"/>
      <c r="GK215" s="252"/>
      <c r="GL215" s="252"/>
      <c r="GM215" s="252"/>
      <c r="GN215" s="252"/>
      <c r="GO215" s="5"/>
      <c r="GP215" s="5"/>
      <c r="GV215" s="5"/>
      <c r="GX215" s="5"/>
      <c r="GY215" s="5"/>
      <c r="GZ215" s="59"/>
      <c r="HG215" s="5"/>
    </row>
    <row r="216" spans="1:249" ht="14.25" customHeight="1" x14ac:dyDescent="0.15">
      <c r="A216" s="186" t="s">
        <v>157</v>
      </c>
      <c r="B216" s="417" t="s">
        <v>96</v>
      </c>
      <c r="C216" s="616">
        <v>256</v>
      </c>
      <c r="D216" s="617">
        <v>249</v>
      </c>
      <c r="E216" s="618">
        <v>308</v>
      </c>
      <c r="F216" s="619">
        <v>344</v>
      </c>
      <c r="G216" s="617">
        <v>281</v>
      </c>
      <c r="H216" s="187">
        <v>246</v>
      </c>
      <c r="I216" s="262">
        <v>249</v>
      </c>
      <c r="J216" s="617">
        <v>184</v>
      </c>
      <c r="K216" s="618">
        <v>164</v>
      </c>
      <c r="L216" s="262">
        <v>168</v>
      </c>
      <c r="M216" s="617">
        <v>172</v>
      </c>
      <c r="N216" s="618">
        <v>124</v>
      </c>
      <c r="O216" s="262">
        <v>136</v>
      </c>
      <c r="P216" s="617">
        <v>136</v>
      </c>
      <c r="Q216" s="621">
        <v>100</v>
      </c>
      <c r="R216" s="262">
        <v>147</v>
      </c>
      <c r="S216" s="617">
        <v>216</v>
      </c>
      <c r="T216" s="618">
        <v>167</v>
      </c>
      <c r="U216" s="619">
        <v>303</v>
      </c>
      <c r="V216" s="199">
        <v>313</v>
      </c>
      <c r="W216" s="621">
        <v>294</v>
      </c>
      <c r="X216" s="619">
        <v>320</v>
      </c>
      <c r="Y216" s="620">
        <v>266</v>
      </c>
      <c r="Z216" s="621">
        <v>313</v>
      </c>
      <c r="AA216" s="255">
        <v>350</v>
      </c>
      <c r="AB216" s="617">
        <v>215</v>
      </c>
      <c r="AC216" s="618">
        <v>140</v>
      </c>
      <c r="AD216" s="262">
        <v>157</v>
      </c>
      <c r="AE216" s="620">
        <v>173</v>
      </c>
      <c r="AF216" s="618">
        <v>199</v>
      </c>
      <c r="AG216" s="262">
        <v>221</v>
      </c>
      <c r="AH216" s="617">
        <v>170</v>
      </c>
      <c r="AI216" s="618">
        <v>114</v>
      </c>
      <c r="AJ216" s="262">
        <v>101</v>
      </c>
      <c r="AK216" s="617">
        <v>153</v>
      </c>
      <c r="AL216" s="622">
        <v>243</v>
      </c>
      <c r="AO216" s="55"/>
      <c r="AP216" s="825"/>
      <c r="AQ216" s="252"/>
      <c r="AR216" s="252"/>
      <c r="AS216" s="252"/>
      <c r="AT216" s="767"/>
      <c r="AU216" s="767"/>
      <c r="AV216" s="748"/>
      <c r="AW216" s="748"/>
      <c r="AX216" s="748"/>
      <c r="AY216" s="748"/>
      <c r="AZ216" s="767"/>
      <c r="BA216" s="767"/>
      <c r="BB216" s="758"/>
      <c r="BC216" s="767"/>
      <c r="BD216" s="767"/>
      <c r="BE216" s="767"/>
      <c r="BF216" s="254"/>
      <c r="BG216" s="254"/>
      <c r="BH216" s="758"/>
      <c r="BI216" s="767"/>
      <c r="BJ216" s="767"/>
      <c r="BK216" s="767"/>
      <c r="BL216" s="767"/>
      <c r="BM216" s="748"/>
      <c r="BN216" s="758"/>
      <c r="BO216" s="748"/>
      <c r="BP216" s="748"/>
      <c r="BQ216" s="748"/>
      <c r="BR216" s="748"/>
      <c r="BS216" s="767"/>
      <c r="BT216" s="758"/>
      <c r="BU216" s="252"/>
      <c r="BV216" s="252"/>
      <c r="BW216" s="252"/>
      <c r="BX216" s="252"/>
      <c r="BY216" s="252"/>
      <c r="BZ216" s="758"/>
      <c r="CA216" s="755"/>
      <c r="CB216" s="755"/>
      <c r="CC216" s="755"/>
      <c r="CD216" s="755"/>
      <c r="CE216" s="755"/>
      <c r="CF216" s="764"/>
      <c r="CG216" s="767"/>
      <c r="CH216" s="767"/>
      <c r="CI216" s="767"/>
      <c r="CJ216" s="748"/>
      <c r="CK216" s="748"/>
      <c r="CL216" s="758"/>
      <c r="CM216" s="252"/>
      <c r="CN216" s="252"/>
      <c r="CO216" s="252"/>
      <c r="CP216" s="767"/>
      <c r="CQ216" s="767"/>
      <c r="CR216" s="767"/>
      <c r="CX216" s="5"/>
      <c r="CY216" s="758"/>
      <c r="CZ216" s="755"/>
      <c r="DA216" s="755"/>
      <c r="DB216" s="755"/>
      <c r="DC216" s="755"/>
      <c r="DD216" s="755"/>
      <c r="DE216" s="748"/>
      <c r="DF216" s="755"/>
      <c r="DG216" s="755"/>
      <c r="DH216" s="755"/>
      <c r="DI216" s="755"/>
      <c r="DJ216" s="755"/>
      <c r="DK216" s="758"/>
      <c r="DL216" s="755"/>
      <c r="DM216" s="755"/>
      <c r="DN216" s="755"/>
      <c r="DO216" s="755"/>
      <c r="DP216" s="755"/>
      <c r="DQ216" s="758"/>
      <c r="DR216" s="252"/>
      <c r="DS216" s="252"/>
      <c r="DT216" s="252"/>
      <c r="DU216" s="252"/>
      <c r="DV216" s="252"/>
      <c r="DW216" s="758"/>
      <c r="DX216" s="755"/>
      <c r="DY216" s="755"/>
      <c r="DZ216" s="755"/>
      <c r="EA216" s="755"/>
      <c r="EB216" s="755"/>
      <c r="EC216" s="758"/>
      <c r="ED216" s="758"/>
      <c r="EE216" s="767"/>
      <c r="EF216" s="767"/>
      <c r="EG216" s="748"/>
      <c r="EH216" s="764"/>
      <c r="EI216" s="758"/>
      <c r="EJ216" s="755"/>
      <c r="EK216" s="755"/>
      <c r="EL216" s="755"/>
      <c r="EM216" s="755"/>
      <c r="EN216" s="755"/>
      <c r="EO216" s="748"/>
      <c r="EP216" s="755"/>
      <c r="EQ216" s="755"/>
      <c r="ER216" s="755"/>
      <c r="ES216" s="755"/>
      <c r="ET216" s="755"/>
      <c r="EU216" s="767"/>
      <c r="EV216" s="755"/>
      <c r="EW216" s="755"/>
      <c r="EX216" s="755"/>
      <c r="EY216" s="755"/>
      <c r="EZ216" s="755"/>
      <c r="FA216" s="767"/>
      <c r="FB216" s="755"/>
      <c r="FC216" s="755"/>
      <c r="FD216" s="755"/>
      <c r="FE216" s="755"/>
      <c r="FF216" s="755"/>
      <c r="FG216" s="758"/>
      <c r="FH216" s="755"/>
      <c r="FI216" s="755"/>
      <c r="FJ216" s="755"/>
      <c r="FK216" s="755"/>
      <c r="FL216" s="755"/>
      <c r="FM216" s="758"/>
      <c r="FO216" s="565"/>
      <c r="FP216" s="565"/>
      <c r="FQ216" s="565"/>
      <c r="FR216" s="565"/>
      <c r="FS216" s="5"/>
      <c r="FT216" s="565"/>
      <c r="FU216" s="565"/>
      <c r="FV216" s="565"/>
      <c r="FW216" s="565"/>
      <c r="FX216" s="565"/>
      <c r="FY216" s="101"/>
      <c r="GD216" s="5"/>
      <c r="GE216" s="5"/>
      <c r="GF216" s="5"/>
      <c r="GI216" s="5"/>
      <c r="GJ216" s="279"/>
      <c r="GK216" s="252"/>
      <c r="GL216" s="252"/>
      <c r="GM216" s="252"/>
      <c r="GN216" s="252"/>
      <c r="GO216" s="5"/>
      <c r="GP216" s="5"/>
      <c r="GT216" s="5"/>
      <c r="GU216" s="5"/>
      <c r="GX216" s="5"/>
      <c r="GY216" s="5"/>
      <c r="GZ216" s="59"/>
      <c r="HP216" s="60"/>
    </row>
    <row r="217" spans="1:249" ht="14.25" customHeight="1" x14ac:dyDescent="0.15">
      <c r="A217" s="250" t="s">
        <v>117</v>
      </c>
      <c r="B217" s="394" t="s">
        <v>93</v>
      </c>
      <c r="C217" s="598">
        <v>19.498999999999999</v>
      </c>
      <c r="D217" s="599">
        <v>34.222000000000001</v>
      </c>
      <c r="E217" s="600">
        <v>25.777000000000001</v>
      </c>
      <c r="F217" s="601">
        <v>34.058999999999997</v>
      </c>
      <c r="G217" s="599">
        <v>31</v>
      </c>
      <c r="H217" s="191">
        <v>43.805</v>
      </c>
      <c r="I217" s="602">
        <v>78.650999999999996</v>
      </c>
      <c r="J217" s="599">
        <v>122.643</v>
      </c>
      <c r="K217" s="600">
        <v>156.87200000000001</v>
      </c>
      <c r="L217" s="602">
        <v>139.11500000000001</v>
      </c>
      <c r="M217" s="603">
        <v>138.804</v>
      </c>
      <c r="N217" s="600">
        <v>143.148</v>
      </c>
      <c r="O217" s="602">
        <v>55.984000000000002</v>
      </c>
      <c r="P217" s="599">
        <v>27.986999999999998</v>
      </c>
      <c r="Q217" s="604">
        <v>14.395</v>
      </c>
      <c r="R217" s="601">
        <v>3.194</v>
      </c>
      <c r="S217" s="599">
        <v>1.875</v>
      </c>
      <c r="T217" s="600">
        <v>0.16</v>
      </c>
      <c r="U217" s="601">
        <v>0.16</v>
      </c>
      <c r="V217" s="553">
        <v>0</v>
      </c>
      <c r="W217" s="605">
        <v>0</v>
      </c>
      <c r="X217" s="601">
        <v>0</v>
      </c>
      <c r="Y217" s="603">
        <v>0</v>
      </c>
      <c r="Z217" s="604">
        <v>0.24</v>
      </c>
      <c r="AA217" s="534">
        <v>0</v>
      </c>
      <c r="AB217" s="603">
        <v>1.742</v>
      </c>
      <c r="AC217" s="600">
        <v>16.161000000000001</v>
      </c>
      <c r="AD217" s="602">
        <v>48.902999999999999</v>
      </c>
      <c r="AE217" s="603">
        <v>138.71799999999999</v>
      </c>
      <c r="AF217" s="600">
        <v>200.548</v>
      </c>
      <c r="AG217" s="602">
        <v>182.708</v>
      </c>
      <c r="AH217" s="599">
        <v>151.404</v>
      </c>
      <c r="AI217" s="600">
        <v>121.461</v>
      </c>
      <c r="AJ217" s="602">
        <v>90.864000000000004</v>
      </c>
      <c r="AK217" s="599">
        <v>53.720999999999997</v>
      </c>
      <c r="AL217" s="606">
        <v>62.896999999999998</v>
      </c>
      <c r="AO217" s="55"/>
      <c r="AQ217" s="767"/>
      <c r="AR217" s="767"/>
      <c r="AS217" s="767"/>
      <c r="AT217" s="767"/>
      <c r="AU217" s="767"/>
      <c r="AW217" s="767"/>
      <c r="AX217" s="767"/>
      <c r="AY217" s="767"/>
      <c r="AZ217" s="252"/>
      <c r="BA217" s="767"/>
      <c r="BB217" s="748"/>
      <c r="BC217" s="767"/>
      <c r="BD217" s="767"/>
      <c r="BE217" s="767"/>
      <c r="BF217" s="767"/>
      <c r="BG217" s="252"/>
      <c r="BH217" s="787"/>
      <c r="BI217" s="748"/>
      <c r="BJ217" s="748"/>
      <c r="BK217" s="748"/>
      <c r="BL217" s="748"/>
      <c r="BM217" s="766"/>
      <c r="BN217" s="787"/>
      <c r="BO217" s="755"/>
      <c r="BP217" s="755"/>
      <c r="BQ217" s="755"/>
      <c r="BR217" s="755"/>
      <c r="BS217" s="755"/>
      <c r="BT217" s="787"/>
      <c r="BU217" s="773"/>
      <c r="BV217" s="762"/>
      <c r="BW217" s="766"/>
      <c r="BX217" s="766"/>
      <c r="BY217" s="252"/>
      <c r="BZ217" s="787"/>
      <c r="CA217" s="755"/>
      <c r="CB217" s="755"/>
      <c r="CC217" s="755"/>
      <c r="CD217" s="755"/>
      <c r="CE217" s="755"/>
      <c r="CF217" s="827"/>
      <c r="CG217" s="767"/>
      <c r="CH217" s="767"/>
      <c r="CI217" s="767"/>
      <c r="CJ217" s="767"/>
      <c r="CK217" s="748"/>
      <c r="CL217" s="748"/>
      <c r="CM217" s="767"/>
      <c r="CN217" s="767"/>
      <c r="CO217" s="767"/>
      <c r="CP217" s="767"/>
      <c r="CQ217" s="767"/>
      <c r="CR217" s="748"/>
      <c r="CX217" s="792"/>
      <c r="CY217" s="787"/>
      <c r="CZ217" s="755"/>
      <c r="DA217" s="755"/>
      <c r="DB217" s="755"/>
      <c r="DC217" s="755"/>
      <c r="DD217" s="755"/>
      <c r="DE217" s="758"/>
      <c r="DF217" s="755"/>
      <c r="DG217" s="755"/>
      <c r="DH217" s="755"/>
      <c r="DI217" s="755"/>
      <c r="DJ217" s="755"/>
      <c r="DK217" s="748"/>
      <c r="DL217" s="755"/>
      <c r="DM217" s="755"/>
      <c r="DN217" s="755"/>
      <c r="DO217" s="755"/>
      <c r="DP217" s="755"/>
      <c r="DQ217" s="748"/>
      <c r="DR217" s="252"/>
      <c r="DS217" s="252"/>
      <c r="DT217" s="252"/>
      <c r="DU217" s="748"/>
      <c r="DV217" s="748"/>
      <c r="DW217" s="748"/>
      <c r="DX217" s="755"/>
      <c r="DY217" s="755"/>
      <c r="DZ217" s="755"/>
      <c r="EA217" s="755"/>
      <c r="EB217" s="755"/>
      <c r="EC217" s="787"/>
      <c r="ED217" s="758"/>
      <c r="EE217" s="767"/>
      <c r="EF217" s="767"/>
      <c r="EG217" s="767"/>
      <c r="EH217" s="748"/>
      <c r="EI217" s="748"/>
      <c r="EJ217" s="755"/>
      <c r="EK217" s="755"/>
      <c r="EL217" s="755"/>
      <c r="EM217" s="755"/>
      <c r="EN217" s="755"/>
      <c r="EO217" s="758"/>
      <c r="EP217" s="755"/>
      <c r="EQ217" s="755"/>
      <c r="ER217" s="755"/>
      <c r="ES217" s="755"/>
      <c r="ET217" s="755"/>
      <c r="EU217" s="748"/>
      <c r="EV217" s="755"/>
      <c r="EW217" s="755"/>
      <c r="EX217" s="755"/>
      <c r="EY217" s="755"/>
      <c r="EZ217" s="755"/>
      <c r="FA217" s="748"/>
      <c r="FB217" s="755"/>
      <c r="FC217" s="755"/>
      <c r="FD217" s="755"/>
      <c r="FE217" s="755"/>
      <c r="FF217" s="755"/>
      <c r="FG217" s="748"/>
      <c r="FH217" s="755"/>
      <c r="FI217" s="755"/>
      <c r="FJ217" s="755"/>
      <c r="FK217" s="755"/>
      <c r="FL217" s="755"/>
      <c r="FM217" s="748"/>
      <c r="FO217" s="565"/>
      <c r="FP217" s="565"/>
      <c r="FQ217" s="565"/>
      <c r="FR217" s="565"/>
      <c r="FS217" s="101"/>
      <c r="FT217" s="565"/>
      <c r="FU217" s="565"/>
      <c r="FV217" s="565"/>
      <c r="FW217" s="565"/>
      <c r="FX217" s="565"/>
      <c r="FY217" s="5"/>
      <c r="GD217" s="252"/>
      <c r="GE217" s="5"/>
      <c r="GF217" s="5"/>
      <c r="GI217" s="5"/>
      <c r="GJ217" s="279"/>
      <c r="GK217" s="252"/>
      <c r="GL217" s="252"/>
      <c r="GM217" s="252"/>
      <c r="GN217" s="252"/>
      <c r="GO217" s="5"/>
      <c r="GP217" s="5"/>
      <c r="GS217" s="5"/>
      <c r="GT217" s="5"/>
      <c r="GU217" s="5"/>
      <c r="GX217" s="5"/>
      <c r="GY217" s="5"/>
      <c r="GZ217" s="59"/>
      <c r="HP217" s="60"/>
    </row>
    <row r="218" spans="1:249" ht="14.25" customHeight="1" x14ac:dyDescent="0.15">
      <c r="A218" s="184" t="s">
        <v>158</v>
      </c>
      <c r="B218" s="395" t="s">
        <v>94</v>
      </c>
      <c r="C218" s="607">
        <v>6915.0780000000004</v>
      </c>
      <c r="D218" s="608">
        <v>10860.198</v>
      </c>
      <c r="E218" s="609">
        <v>8563.9140000000007</v>
      </c>
      <c r="F218" s="610">
        <v>12114.281999999999</v>
      </c>
      <c r="G218" s="608">
        <v>13019</v>
      </c>
      <c r="H218" s="251">
        <v>18300.46</v>
      </c>
      <c r="I218" s="611">
        <v>31175.829000000002</v>
      </c>
      <c r="J218" s="608">
        <v>38401.847999999998</v>
      </c>
      <c r="K218" s="609">
        <v>41295.733</v>
      </c>
      <c r="L218" s="611">
        <v>38198.574999999997</v>
      </c>
      <c r="M218" s="612">
        <v>46852.74</v>
      </c>
      <c r="N218" s="609">
        <v>34797.601000000002</v>
      </c>
      <c r="O218" s="194">
        <v>12099.457</v>
      </c>
      <c r="P218" s="608">
        <v>5283.1980000000003</v>
      </c>
      <c r="Q218" s="613">
        <v>2769.7170000000001</v>
      </c>
      <c r="R218" s="610">
        <v>501.73599999999999</v>
      </c>
      <c r="S218" s="608">
        <v>284.95800000000003</v>
      </c>
      <c r="T218" s="609">
        <v>15.12</v>
      </c>
      <c r="U218" s="610">
        <v>20.52</v>
      </c>
      <c r="V218" s="554">
        <v>0</v>
      </c>
      <c r="W218" s="614">
        <v>0</v>
      </c>
      <c r="X218" s="610">
        <v>0</v>
      </c>
      <c r="Y218" s="612">
        <v>0</v>
      </c>
      <c r="Z218" s="613">
        <v>15.768000000000001</v>
      </c>
      <c r="AA218" s="535">
        <v>0</v>
      </c>
      <c r="AB218" s="608">
        <v>751.46400000000006</v>
      </c>
      <c r="AC218" s="609">
        <v>4885.2179999999998</v>
      </c>
      <c r="AD218" s="611">
        <v>15481.866</v>
      </c>
      <c r="AE218" s="612">
        <v>38260.328999999998</v>
      </c>
      <c r="AF218" s="609">
        <v>75776.857999999993</v>
      </c>
      <c r="AG218" s="611">
        <v>67230.695000000007</v>
      </c>
      <c r="AH218" s="608">
        <v>41395.819000000003</v>
      </c>
      <c r="AI218" s="609">
        <v>21244.116999999998</v>
      </c>
      <c r="AJ218" s="611">
        <v>12847.258</v>
      </c>
      <c r="AK218" s="608">
        <v>12000.832</v>
      </c>
      <c r="AL218" s="615">
        <v>19644.875</v>
      </c>
      <c r="AO218" s="55"/>
      <c r="AQ218" s="767"/>
      <c r="AR218" s="767"/>
      <c r="AS218" s="767"/>
      <c r="AT218" s="252"/>
      <c r="AU218" s="767"/>
      <c r="AW218" s="767"/>
      <c r="AX218" s="767"/>
      <c r="AY218" s="767"/>
      <c r="AZ218" s="767"/>
      <c r="BA218" s="767"/>
      <c r="BB218" s="758"/>
      <c r="BC218" s="767"/>
      <c r="BD218" s="767"/>
      <c r="BE218" s="767"/>
      <c r="BF218" s="767"/>
      <c r="BG218" s="767"/>
      <c r="BH218" s="758"/>
      <c r="BI218" s="252"/>
      <c r="BJ218" s="252"/>
      <c r="BK218" s="252"/>
      <c r="BL218" s="748"/>
      <c r="BM218" s="757"/>
      <c r="BN218" s="758"/>
      <c r="BO218" s="767"/>
      <c r="BP218" s="767"/>
      <c r="BQ218" s="767"/>
      <c r="BR218" s="766"/>
      <c r="BS218" s="748"/>
      <c r="BT218" s="758"/>
      <c r="BU218" s="767"/>
      <c r="BV218" s="767"/>
      <c r="BW218" s="767"/>
      <c r="BX218" s="766"/>
      <c r="BY218" s="748"/>
      <c r="BZ218" s="758"/>
      <c r="CA218" s="545"/>
      <c r="CB218" s="753"/>
      <c r="CC218" s="546"/>
      <c r="CD218" s="546"/>
      <c r="CE218" s="546"/>
      <c r="CF218" s="764"/>
      <c r="CG218" s="252"/>
      <c r="CH218" s="252"/>
      <c r="CI218" s="252"/>
      <c r="CJ218" s="252"/>
      <c r="CK218" s="748"/>
      <c r="CL218" s="758"/>
      <c r="CM218" s="252"/>
      <c r="CN218" s="252"/>
      <c r="CO218" s="252"/>
      <c r="CP218" s="767"/>
      <c r="CQ218" s="768"/>
      <c r="CR218" s="767"/>
      <c r="CX218" s="5"/>
      <c r="CY218" s="758"/>
      <c r="CZ218" s="755"/>
      <c r="DA218" s="755"/>
      <c r="DB218" s="755"/>
      <c r="DC218" s="755"/>
      <c r="DD218" s="755"/>
      <c r="DE218" s="758"/>
      <c r="DF218" s="748"/>
      <c r="DG218" s="748"/>
      <c r="DH218" s="748"/>
      <c r="DI218" s="252"/>
      <c r="DJ218" s="252"/>
      <c r="DK218" s="758"/>
      <c r="DL218" s="755"/>
      <c r="DM218" s="755"/>
      <c r="DN218" s="755"/>
      <c r="DO218" s="755"/>
      <c r="DP218" s="755"/>
      <c r="DQ218" s="758"/>
      <c r="DR218" s="748"/>
      <c r="DS218" s="748"/>
      <c r="DT218" s="748"/>
      <c r="DU218" s="767"/>
      <c r="DV218" s="748"/>
      <c r="DW218" s="758"/>
      <c r="DX218" s="755"/>
      <c r="DY218" s="755"/>
      <c r="DZ218" s="755"/>
      <c r="EA218" s="755"/>
      <c r="EB218" s="755"/>
      <c r="EC218" s="758"/>
      <c r="ED218" s="758"/>
      <c r="EE218" s="767"/>
      <c r="EF218" s="767"/>
      <c r="EG218" s="748"/>
      <c r="EH218" s="758"/>
      <c r="EI218" s="758"/>
      <c r="EJ218" s="748"/>
      <c r="EK218" s="748"/>
      <c r="EL218" s="748"/>
      <c r="EM218" s="767"/>
      <c r="EN218" s="764"/>
      <c r="EO218" s="758"/>
      <c r="EP218" s="755"/>
      <c r="EQ218" s="755"/>
      <c r="ER218" s="755"/>
      <c r="ES218" s="755"/>
      <c r="ET218" s="755"/>
      <c r="EU218" s="767"/>
      <c r="EV218" s="755"/>
      <c r="EW218" s="755"/>
      <c r="EX218" s="755"/>
      <c r="EY218" s="755"/>
      <c r="EZ218" s="755"/>
      <c r="FA218" s="767"/>
      <c r="FB218" s="755"/>
      <c r="FC218" s="755"/>
      <c r="FD218" s="755"/>
      <c r="FE218" s="755"/>
      <c r="FF218" s="755"/>
      <c r="FG218" s="758"/>
      <c r="FH218" s="755"/>
      <c r="FI218" s="755"/>
      <c r="FJ218" s="755"/>
      <c r="FK218" s="755"/>
      <c r="FL218" s="755"/>
      <c r="FM218" s="758"/>
      <c r="FO218" s="565"/>
      <c r="FP218" s="565"/>
      <c r="FQ218" s="565"/>
      <c r="FR218" s="565"/>
      <c r="FS218" s="5"/>
      <c r="FT218" s="565"/>
      <c r="FU218" s="565"/>
      <c r="FV218" s="565"/>
      <c r="FW218" s="565"/>
      <c r="FX218" s="565"/>
      <c r="FY218" s="5"/>
      <c r="GA218" s="5"/>
      <c r="GE218" s="5"/>
      <c r="GF218" s="5"/>
      <c r="GI218" s="5"/>
      <c r="GJ218" s="279"/>
      <c r="GK218" s="252"/>
      <c r="GL218" s="252"/>
      <c r="GM218" s="252"/>
      <c r="GN218" s="252"/>
      <c r="GO218" s="5"/>
      <c r="GP218" s="5"/>
      <c r="GS218" s="5"/>
      <c r="GT218" s="59"/>
      <c r="GV218" s="5"/>
      <c r="GX218" s="5"/>
      <c r="GY218" s="5"/>
      <c r="GZ218" s="59"/>
      <c r="HG218" s="5"/>
      <c r="HP218" s="60"/>
      <c r="HS218" s="56"/>
      <c r="HT218" s="56"/>
      <c r="HU218" s="56"/>
    </row>
    <row r="219" spans="1:249" ht="14.25" customHeight="1" x14ac:dyDescent="0.15">
      <c r="A219" s="186" t="s">
        <v>158</v>
      </c>
      <c r="B219" s="417" t="s">
        <v>96</v>
      </c>
      <c r="C219" s="616">
        <v>355</v>
      </c>
      <c r="D219" s="617">
        <v>317</v>
      </c>
      <c r="E219" s="618">
        <v>332</v>
      </c>
      <c r="F219" s="619">
        <v>356</v>
      </c>
      <c r="G219" s="617">
        <v>420</v>
      </c>
      <c r="H219" s="187">
        <v>418</v>
      </c>
      <c r="I219" s="262">
        <v>396</v>
      </c>
      <c r="J219" s="617">
        <v>313</v>
      </c>
      <c r="K219" s="618">
        <v>263</v>
      </c>
      <c r="L219" s="262">
        <v>275</v>
      </c>
      <c r="M219" s="617">
        <v>338</v>
      </c>
      <c r="N219" s="618">
        <v>243</v>
      </c>
      <c r="O219" s="262">
        <v>216</v>
      </c>
      <c r="P219" s="617">
        <v>189</v>
      </c>
      <c r="Q219" s="621">
        <v>192</v>
      </c>
      <c r="R219" s="262">
        <v>157</v>
      </c>
      <c r="S219" s="617">
        <v>152</v>
      </c>
      <c r="T219" s="618">
        <v>95</v>
      </c>
      <c r="U219" s="619">
        <v>128</v>
      </c>
      <c r="V219" s="199">
        <v>0</v>
      </c>
      <c r="W219" s="621">
        <v>0</v>
      </c>
      <c r="X219" s="619">
        <v>0</v>
      </c>
      <c r="Y219" s="620">
        <v>0</v>
      </c>
      <c r="Z219" s="621">
        <v>66</v>
      </c>
      <c r="AA219" s="255">
        <v>0</v>
      </c>
      <c r="AB219" s="617">
        <v>431</v>
      </c>
      <c r="AC219" s="618">
        <v>302</v>
      </c>
      <c r="AD219" s="262">
        <v>317</v>
      </c>
      <c r="AE219" s="620">
        <v>276</v>
      </c>
      <c r="AF219" s="618">
        <v>378</v>
      </c>
      <c r="AG219" s="262">
        <v>368</v>
      </c>
      <c r="AH219" s="632">
        <v>273</v>
      </c>
      <c r="AI219" s="618">
        <v>175</v>
      </c>
      <c r="AJ219" s="262">
        <v>141</v>
      </c>
      <c r="AK219" s="617">
        <v>223</v>
      </c>
      <c r="AL219" s="622">
        <v>312</v>
      </c>
      <c r="AO219" s="55"/>
      <c r="AP219" s="825"/>
      <c r="AQ219" s="767"/>
      <c r="AR219" s="767"/>
      <c r="AS219" s="767"/>
      <c r="AT219" s="252"/>
      <c r="AU219" s="767"/>
      <c r="AV219" s="748"/>
      <c r="AW219" s="748"/>
      <c r="AX219" s="748"/>
      <c r="AY219" s="748"/>
      <c r="AZ219" s="767"/>
      <c r="BA219" s="748"/>
      <c r="BB219" s="758"/>
      <c r="BC219" s="767"/>
      <c r="BD219" s="767"/>
      <c r="BE219" s="767"/>
      <c r="BF219" s="757"/>
      <c r="BG219" s="767"/>
      <c r="BH219" s="758"/>
      <c r="BI219" s="767"/>
      <c r="BJ219" s="767"/>
      <c r="BK219" s="767"/>
      <c r="BL219" s="767"/>
      <c r="BM219" s="766"/>
      <c r="BN219" s="758"/>
      <c r="BO219" s="767"/>
      <c r="BP219" s="767"/>
      <c r="BQ219" s="767"/>
      <c r="BR219" s="766"/>
      <c r="BS219" s="766"/>
      <c r="BT219" s="758"/>
      <c r="BU219" s="773"/>
      <c r="BV219" s="762"/>
      <c r="BW219" s="766"/>
      <c r="BX219" s="767"/>
      <c r="BY219" s="767"/>
      <c r="BZ219" s="758"/>
      <c r="CA219" s="545"/>
      <c r="CB219" s="753"/>
      <c r="CC219" s="546"/>
      <c r="CD219" s="546"/>
      <c r="CE219" s="546"/>
      <c r="CF219" s="764"/>
      <c r="CG219" s="767"/>
      <c r="CH219" s="767"/>
      <c r="CI219" s="767"/>
      <c r="CJ219" s="767"/>
      <c r="CK219" s="748"/>
      <c r="CL219" s="758"/>
      <c r="CM219" s="767"/>
      <c r="CN219" s="767"/>
      <c r="CO219" s="767"/>
      <c r="CP219" s="768"/>
      <c r="CQ219" s="767"/>
      <c r="CR219" s="767"/>
      <c r="CX219" s="5"/>
      <c r="CY219" s="758"/>
      <c r="CZ219" s="755"/>
      <c r="DA219" s="755"/>
      <c r="DB219" s="755"/>
      <c r="DC219" s="755"/>
      <c r="DD219" s="755"/>
      <c r="DE219" s="748"/>
      <c r="DF219" s="748"/>
      <c r="DG219" s="748"/>
      <c r="DH219" s="748"/>
      <c r="DI219" s="252"/>
      <c r="DJ219" s="252"/>
      <c r="DK219" s="758"/>
      <c r="DL219" s="755"/>
      <c r="DM219" s="755"/>
      <c r="DN219" s="755"/>
      <c r="DO219" s="755"/>
      <c r="DP219" s="755"/>
      <c r="DQ219" s="758"/>
      <c r="DR219" s="748"/>
      <c r="DS219" s="748"/>
      <c r="DT219" s="748"/>
      <c r="DU219" s="767"/>
      <c r="DV219" s="767"/>
      <c r="DW219" s="758"/>
      <c r="DX219" s="755"/>
      <c r="DY219" s="755"/>
      <c r="DZ219" s="755"/>
      <c r="EA219" s="755"/>
      <c r="EB219" s="755"/>
      <c r="EC219" s="758"/>
      <c r="ED219" s="758"/>
      <c r="EE219" s="767"/>
      <c r="EF219" s="767"/>
      <c r="EG219" s="748"/>
      <c r="EH219" s="767"/>
      <c r="EI219" s="758"/>
      <c r="EJ219" s="748"/>
      <c r="EK219" s="748"/>
      <c r="EL219" s="748"/>
      <c r="EM219" s="767"/>
      <c r="EN219" s="252"/>
      <c r="EO219" s="748"/>
      <c r="EP219" s="755"/>
      <c r="EQ219" s="755"/>
      <c r="ER219" s="755"/>
      <c r="ES219" s="755"/>
      <c r="ET219" s="755"/>
      <c r="EU219" s="767"/>
      <c r="EV219" s="755"/>
      <c r="EW219" s="755"/>
      <c r="EX219" s="755"/>
      <c r="EY219" s="755"/>
      <c r="EZ219" s="755"/>
      <c r="FA219" s="767"/>
      <c r="FB219" s="748"/>
      <c r="FC219" s="748"/>
      <c r="FD219" s="748"/>
      <c r="FE219" s="758"/>
      <c r="FF219" s="757"/>
      <c r="FG219" s="758"/>
      <c r="FH219" s="755"/>
      <c r="FI219" s="755"/>
      <c r="FJ219" s="755"/>
      <c r="FK219" s="755"/>
      <c r="FL219" s="755"/>
      <c r="FM219" s="758"/>
      <c r="FO219" s="565"/>
      <c r="FP219" s="565"/>
      <c r="FQ219" s="565"/>
      <c r="FR219" s="565"/>
      <c r="FS219" s="5"/>
      <c r="FT219" s="565"/>
      <c r="FU219" s="565"/>
      <c r="FV219" s="565"/>
      <c r="FW219" s="565"/>
      <c r="FX219" s="565"/>
      <c r="FY219" s="101"/>
      <c r="FZ219" s="5"/>
      <c r="GA219" s="5"/>
      <c r="GE219" s="5"/>
      <c r="GF219" s="5"/>
      <c r="GI219" s="5"/>
      <c r="GJ219" s="279"/>
      <c r="GK219" s="252"/>
      <c r="GL219" s="252"/>
      <c r="GM219" s="252"/>
      <c r="GN219" s="252"/>
      <c r="GO219" s="5"/>
      <c r="GP219" s="5"/>
      <c r="GT219" s="5"/>
      <c r="GU219" s="59"/>
      <c r="GV219" s="5"/>
      <c r="GX219" s="5"/>
      <c r="GY219" s="5"/>
      <c r="GZ219" s="59"/>
      <c r="HF219" s="5"/>
      <c r="HG219" s="5"/>
      <c r="HP219" s="3"/>
      <c r="HQ219" s="61"/>
      <c r="HR219" s="61"/>
      <c r="HS219" s="56"/>
      <c r="HT219" s="56"/>
      <c r="HU219" s="56"/>
    </row>
    <row r="220" spans="1:249" ht="14.25" customHeight="1" x14ac:dyDescent="0.15">
      <c r="A220" s="250" t="s">
        <v>118</v>
      </c>
      <c r="B220" s="394" t="s">
        <v>93</v>
      </c>
      <c r="C220" s="598">
        <v>18.620999999999999</v>
      </c>
      <c r="D220" s="599">
        <v>29.146999999999998</v>
      </c>
      <c r="E220" s="600">
        <v>21.7</v>
      </c>
      <c r="F220" s="601">
        <v>22.541</v>
      </c>
      <c r="G220" s="599">
        <v>27</v>
      </c>
      <c r="H220" s="191">
        <v>34.302999999999997</v>
      </c>
      <c r="I220" s="602">
        <v>41.39</v>
      </c>
      <c r="J220" s="599">
        <v>57.862000000000002</v>
      </c>
      <c r="K220" s="600">
        <v>63.286999999999999</v>
      </c>
      <c r="L220" s="602">
        <v>59.953000000000003</v>
      </c>
      <c r="M220" s="603">
        <v>66.814999999999998</v>
      </c>
      <c r="N220" s="600">
        <v>59.674999999999997</v>
      </c>
      <c r="O220" s="602">
        <v>32.503999999999998</v>
      </c>
      <c r="P220" s="599">
        <v>19.335000000000001</v>
      </c>
      <c r="Q220" s="604">
        <v>6.06</v>
      </c>
      <c r="R220" s="601">
        <v>1.1830000000000001</v>
      </c>
      <c r="S220" s="599">
        <v>0.17499999999999999</v>
      </c>
      <c r="T220" s="600">
        <v>1.6E-2</v>
      </c>
      <c r="U220" s="601">
        <v>0</v>
      </c>
      <c r="V220" s="553">
        <v>0</v>
      </c>
      <c r="W220" s="605">
        <v>0</v>
      </c>
      <c r="X220" s="601">
        <v>0</v>
      </c>
      <c r="Y220" s="603">
        <v>0</v>
      </c>
      <c r="Z220" s="604">
        <v>0</v>
      </c>
      <c r="AA220" s="534">
        <v>1.643</v>
      </c>
      <c r="AB220" s="603">
        <v>7.1459999999999999</v>
      </c>
      <c r="AC220" s="600">
        <v>17.847000000000001</v>
      </c>
      <c r="AD220" s="602">
        <v>39.639000000000003</v>
      </c>
      <c r="AE220" s="603">
        <v>102.155</v>
      </c>
      <c r="AF220" s="600">
        <v>111.31699999999999</v>
      </c>
      <c r="AG220" s="602">
        <v>96.191999999999993</v>
      </c>
      <c r="AH220" s="599">
        <v>71.527000000000001</v>
      </c>
      <c r="AI220" s="600">
        <v>49.884</v>
      </c>
      <c r="AJ220" s="602">
        <v>38.609000000000002</v>
      </c>
      <c r="AK220" s="599">
        <v>44.53</v>
      </c>
      <c r="AL220" s="606">
        <v>47.555</v>
      </c>
      <c r="AO220" s="55"/>
      <c r="AQ220" s="767"/>
      <c r="AR220" s="767"/>
      <c r="AS220" s="767"/>
      <c r="AT220" s="252"/>
      <c r="AU220" s="767"/>
      <c r="AW220" s="748"/>
      <c r="AX220" s="748"/>
      <c r="AY220" s="748"/>
      <c r="AZ220" s="767"/>
      <c r="BA220" s="767"/>
      <c r="BB220" s="748"/>
      <c r="BC220" s="767"/>
      <c r="BD220" s="767"/>
      <c r="BE220" s="767"/>
      <c r="BF220" s="757"/>
      <c r="BG220" s="767"/>
      <c r="BH220" s="787"/>
      <c r="BI220" s="748"/>
      <c r="BJ220" s="748"/>
      <c r="BK220" s="748"/>
      <c r="BL220" s="767"/>
      <c r="BM220" s="767"/>
      <c r="BN220" s="787"/>
      <c r="BO220" s="770"/>
      <c r="BP220" s="778"/>
      <c r="BQ220" s="768"/>
      <c r="BR220" s="768"/>
      <c r="BS220" s="767"/>
      <c r="BT220" s="787"/>
      <c r="BU220" s="748"/>
      <c r="BV220" s="748"/>
      <c r="BW220" s="748"/>
      <c r="BX220" s="767"/>
      <c r="BY220" s="766"/>
      <c r="BZ220" s="787"/>
      <c r="CA220" s="545"/>
      <c r="CB220" s="753"/>
      <c r="CC220" s="546"/>
      <c r="CD220" s="546"/>
      <c r="CE220" s="546"/>
      <c r="CF220" s="827"/>
      <c r="CG220" s="252"/>
      <c r="CH220" s="252"/>
      <c r="CI220" s="252"/>
      <c r="CJ220" s="252"/>
      <c r="CK220" s="748"/>
      <c r="CL220" s="748"/>
      <c r="CM220" s="252"/>
      <c r="CN220" s="252"/>
      <c r="CO220" s="252"/>
      <c r="CP220" s="767"/>
      <c r="CQ220" s="748"/>
      <c r="CR220" s="748"/>
      <c r="CX220" s="792"/>
      <c r="CY220" s="787"/>
      <c r="CZ220" s="755"/>
      <c r="DA220" s="755"/>
      <c r="DB220" s="755"/>
      <c r="DC220" s="755"/>
      <c r="DD220" s="755"/>
      <c r="DE220" s="758"/>
      <c r="DF220" s="748"/>
      <c r="DG220" s="748"/>
      <c r="DH220" s="748"/>
      <c r="DI220" s="252"/>
      <c r="DJ220" s="252"/>
      <c r="DK220" s="748"/>
      <c r="DL220" s="755"/>
      <c r="DM220" s="755"/>
      <c r="DN220" s="755"/>
      <c r="DO220" s="755"/>
      <c r="DP220" s="755"/>
      <c r="DQ220" s="748"/>
      <c r="DR220" s="252"/>
      <c r="DS220" s="252"/>
      <c r="DT220" s="252"/>
      <c r="DU220" s="252"/>
      <c r="DV220" s="252"/>
      <c r="DW220" s="748"/>
      <c r="DX220" s="755"/>
      <c r="DY220" s="755"/>
      <c r="DZ220" s="755"/>
      <c r="EA220" s="755"/>
      <c r="EB220" s="755"/>
      <c r="EC220" s="787"/>
      <c r="ED220" s="758"/>
      <c r="EE220" s="767"/>
      <c r="EF220" s="767"/>
      <c r="EG220" s="748"/>
      <c r="EH220" s="758"/>
      <c r="EI220" s="748"/>
      <c r="EJ220" s="748"/>
      <c r="EK220" s="748"/>
      <c r="EL220" s="748"/>
      <c r="EM220" s="767"/>
      <c r="EN220" s="252"/>
      <c r="EO220" s="758"/>
      <c r="EP220" s="755"/>
      <c r="EQ220" s="755"/>
      <c r="ER220" s="755"/>
      <c r="ES220" s="755"/>
      <c r="ET220" s="755"/>
      <c r="EU220" s="748"/>
      <c r="EV220" s="755"/>
      <c r="EW220" s="755"/>
      <c r="EX220" s="755"/>
      <c r="EY220" s="755"/>
      <c r="EZ220" s="755"/>
      <c r="FA220" s="748"/>
      <c r="FB220" s="748"/>
      <c r="FC220" s="748"/>
      <c r="FD220" s="748"/>
      <c r="FE220" s="758"/>
      <c r="FF220" s="764"/>
      <c r="FG220" s="748"/>
      <c r="FH220" s="755"/>
      <c r="FI220" s="755"/>
      <c r="FJ220" s="755"/>
      <c r="FK220" s="755"/>
      <c r="FL220" s="755"/>
      <c r="FM220" s="748"/>
      <c r="FO220" s="565"/>
      <c r="FP220" s="565"/>
      <c r="FQ220" s="565"/>
      <c r="FR220" s="565"/>
      <c r="FS220" s="101"/>
      <c r="FT220" s="565"/>
      <c r="FU220" s="565"/>
      <c r="FV220" s="565"/>
      <c r="FW220" s="565"/>
      <c r="FX220" s="565"/>
      <c r="FY220" s="5"/>
      <c r="FZ220" s="5"/>
      <c r="GA220" s="279"/>
      <c r="GD220" s="252"/>
      <c r="GE220" s="5"/>
      <c r="GF220" s="5"/>
      <c r="GI220" s="5"/>
      <c r="GJ220" s="279"/>
      <c r="GK220" s="252"/>
      <c r="GL220" s="252"/>
      <c r="GM220" s="252"/>
      <c r="GN220" s="252"/>
      <c r="GO220" s="5"/>
      <c r="GP220" s="5"/>
      <c r="GT220" s="5"/>
      <c r="GU220" s="5"/>
      <c r="GV220" s="5"/>
      <c r="GX220" s="5"/>
      <c r="GY220" s="5"/>
      <c r="GZ220" s="59"/>
      <c r="HP220" s="60"/>
      <c r="HR220" s="61"/>
      <c r="HS220" s="56"/>
      <c r="HT220" s="56"/>
      <c r="HU220" s="56"/>
    </row>
    <row r="221" spans="1:249" ht="14.25" customHeight="1" x14ac:dyDescent="0.15">
      <c r="A221" s="184" t="s">
        <v>159</v>
      </c>
      <c r="B221" s="395" t="s">
        <v>94</v>
      </c>
      <c r="C221" s="607">
        <v>6860.3760000000002</v>
      </c>
      <c r="D221" s="608">
        <v>10115.107</v>
      </c>
      <c r="E221" s="609">
        <v>8192.3989999999994</v>
      </c>
      <c r="F221" s="610">
        <v>8750.4840000000004</v>
      </c>
      <c r="G221" s="608">
        <v>11474</v>
      </c>
      <c r="H221" s="251">
        <v>16971.612000000001</v>
      </c>
      <c r="I221" s="611">
        <v>17138.830999999998</v>
      </c>
      <c r="J221" s="608">
        <v>17928.022000000001</v>
      </c>
      <c r="K221" s="609">
        <v>17926.065999999999</v>
      </c>
      <c r="L221" s="611">
        <v>16443.278999999999</v>
      </c>
      <c r="M221" s="612">
        <v>22001.893</v>
      </c>
      <c r="N221" s="609">
        <v>14650.308000000001</v>
      </c>
      <c r="O221" s="194">
        <v>7366.491</v>
      </c>
      <c r="P221" s="608">
        <v>4093.2809999999999</v>
      </c>
      <c r="Q221" s="613">
        <v>978.35599999999999</v>
      </c>
      <c r="R221" s="610">
        <v>183.708</v>
      </c>
      <c r="S221" s="608">
        <v>14.688000000000001</v>
      </c>
      <c r="T221" s="609">
        <v>0.70199999999999996</v>
      </c>
      <c r="U221" s="610">
        <v>0</v>
      </c>
      <c r="V221" s="554">
        <v>0</v>
      </c>
      <c r="W221" s="614">
        <v>0</v>
      </c>
      <c r="X221" s="610">
        <v>0</v>
      </c>
      <c r="Y221" s="612">
        <v>0</v>
      </c>
      <c r="Z221" s="613">
        <v>0</v>
      </c>
      <c r="AA221" s="535">
        <v>645.51599999999996</v>
      </c>
      <c r="AB221" s="608">
        <v>3179.0880000000002</v>
      </c>
      <c r="AC221" s="609">
        <v>4547.232</v>
      </c>
      <c r="AD221" s="611">
        <v>10784.124</v>
      </c>
      <c r="AE221" s="612">
        <v>26512.65</v>
      </c>
      <c r="AF221" s="609">
        <v>32683.315999999999</v>
      </c>
      <c r="AG221" s="611">
        <v>33649.451999999997</v>
      </c>
      <c r="AH221" s="608">
        <v>20688.004000000001</v>
      </c>
      <c r="AI221" s="609">
        <v>9465.5730000000003</v>
      </c>
      <c r="AJ221" s="611">
        <v>5955.2389999999996</v>
      </c>
      <c r="AK221" s="608">
        <v>9473.3169999999991</v>
      </c>
      <c r="AL221" s="615">
        <v>13014.421</v>
      </c>
      <c r="AO221" s="55"/>
      <c r="AQ221" s="767"/>
      <c r="AR221" s="767"/>
      <c r="AS221" s="767"/>
      <c r="AT221" s="767"/>
      <c r="AU221" s="767"/>
      <c r="AW221" s="252"/>
      <c r="AX221" s="252"/>
      <c r="AY221" s="252"/>
      <c r="AZ221" s="748"/>
      <c r="BA221" s="767"/>
      <c r="BB221" s="758"/>
      <c r="BC221" s="748"/>
      <c r="BD221" s="748"/>
      <c r="BE221" s="748"/>
      <c r="BF221" s="767"/>
      <c r="BG221" s="767"/>
      <c r="BH221" s="758"/>
      <c r="BI221" s="767"/>
      <c r="BJ221" s="767"/>
      <c r="BK221" s="767"/>
      <c r="BL221" s="767"/>
      <c r="BM221" s="252"/>
      <c r="BN221" s="758"/>
      <c r="BO221" s="773"/>
      <c r="BP221" s="762"/>
      <c r="BQ221" s="766"/>
      <c r="BR221" s="766"/>
      <c r="BS221" s="766"/>
      <c r="BT221" s="758"/>
      <c r="BU221" s="773"/>
      <c r="BV221" s="762"/>
      <c r="BW221" s="766"/>
      <c r="BX221" s="748"/>
      <c r="BY221" s="767"/>
      <c r="BZ221" s="758"/>
      <c r="CA221" s="545"/>
      <c r="CB221" s="753"/>
      <c r="CC221" s="546"/>
      <c r="CD221" s="546"/>
      <c r="CE221" s="546"/>
      <c r="CF221" s="764"/>
      <c r="CG221" s="767"/>
      <c r="CH221" s="767"/>
      <c r="CI221" s="767"/>
      <c r="CJ221" s="767"/>
      <c r="CK221" s="748"/>
      <c r="CL221" s="758"/>
      <c r="CM221" s="252"/>
      <c r="CN221" s="252"/>
      <c r="CO221" s="252"/>
      <c r="CP221" s="767"/>
      <c r="CQ221" s="768"/>
      <c r="CR221" s="767"/>
      <c r="CX221" s="5"/>
      <c r="CY221" s="758"/>
      <c r="CZ221" s="755"/>
      <c r="DA221" s="755"/>
      <c r="DB221" s="755"/>
      <c r="DC221" s="755"/>
      <c r="DD221" s="755"/>
      <c r="DE221" s="758"/>
      <c r="DF221" s="755"/>
      <c r="DG221" s="755"/>
      <c r="DH221" s="755"/>
      <c r="DI221" s="755"/>
      <c r="DJ221" s="755"/>
      <c r="DK221" s="758"/>
      <c r="DL221" s="755"/>
      <c r="DM221" s="755"/>
      <c r="DN221" s="755"/>
      <c r="DO221" s="755"/>
      <c r="DP221" s="755"/>
      <c r="DQ221" s="758"/>
      <c r="DR221" s="748"/>
      <c r="DS221" s="748"/>
      <c r="DT221" s="748"/>
      <c r="DU221" s="767"/>
      <c r="DV221" s="252"/>
      <c r="DW221" s="758"/>
      <c r="DX221" s="755"/>
      <c r="DY221" s="755"/>
      <c r="DZ221" s="755"/>
      <c r="EA221" s="755"/>
      <c r="EB221" s="755"/>
      <c r="EC221" s="758"/>
      <c r="ED221" s="787"/>
      <c r="EE221" s="748"/>
      <c r="EF221" s="748"/>
      <c r="EG221" s="758"/>
      <c r="EH221" s="748"/>
      <c r="EI221" s="758"/>
      <c r="EJ221" s="748"/>
      <c r="EK221" s="748"/>
      <c r="EL221" s="748"/>
      <c r="EM221" s="748"/>
      <c r="EN221" s="252"/>
      <c r="EO221" s="758"/>
      <c r="EP221" s="755"/>
      <c r="EQ221" s="755"/>
      <c r="ER221" s="755"/>
      <c r="ES221" s="755"/>
      <c r="ET221" s="755"/>
      <c r="EU221" s="767"/>
      <c r="EV221" s="755"/>
      <c r="EW221" s="755"/>
      <c r="EX221" s="755"/>
      <c r="EY221" s="755"/>
      <c r="EZ221" s="755"/>
      <c r="FA221" s="767"/>
      <c r="FB221" s="748"/>
      <c r="FC221" s="748"/>
      <c r="FD221" s="748"/>
      <c r="FE221" s="758"/>
      <c r="FF221" s="757"/>
      <c r="FG221" s="758"/>
      <c r="FH221" s="755"/>
      <c r="FI221" s="755"/>
      <c r="FJ221" s="755"/>
      <c r="FK221" s="755"/>
      <c r="FL221" s="755"/>
      <c r="FM221" s="758"/>
      <c r="FO221" s="565"/>
      <c r="FP221" s="565"/>
      <c r="FQ221" s="565"/>
      <c r="FR221" s="565"/>
      <c r="FS221" s="5"/>
      <c r="FT221" s="565"/>
      <c r="FU221" s="565"/>
      <c r="FV221" s="565"/>
      <c r="FW221" s="565"/>
      <c r="FX221" s="565"/>
      <c r="FY221" s="5"/>
      <c r="FZ221" s="279"/>
      <c r="GD221" s="252"/>
      <c r="GE221" s="5"/>
      <c r="GF221" s="5"/>
      <c r="GI221" s="5"/>
      <c r="GJ221" s="279"/>
      <c r="GK221" s="252"/>
      <c r="GL221" s="252"/>
      <c r="GM221" s="252"/>
      <c r="GN221" s="252"/>
      <c r="GO221" s="5"/>
      <c r="GP221" s="5"/>
      <c r="GS221" s="61"/>
      <c r="GT221" s="5"/>
      <c r="GU221" s="5"/>
      <c r="GX221" s="5"/>
      <c r="GY221" s="5"/>
      <c r="GZ221" s="59"/>
      <c r="HP221" s="3"/>
      <c r="HQ221" s="61"/>
      <c r="HR221" s="61"/>
      <c r="HS221" s="56"/>
      <c r="HT221" s="56"/>
      <c r="HU221" s="56"/>
    </row>
    <row r="222" spans="1:249" ht="14.25" customHeight="1" x14ac:dyDescent="0.15">
      <c r="A222" s="186" t="s">
        <v>159</v>
      </c>
      <c r="B222" s="417" t="s">
        <v>96</v>
      </c>
      <c r="C222" s="616">
        <v>368</v>
      </c>
      <c r="D222" s="617">
        <v>347</v>
      </c>
      <c r="E222" s="618">
        <v>378</v>
      </c>
      <c r="F222" s="619">
        <v>388</v>
      </c>
      <c r="G222" s="617">
        <v>420</v>
      </c>
      <c r="H222" s="187">
        <v>495</v>
      </c>
      <c r="I222" s="262">
        <v>414</v>
      </c>
      <c r="J222" s="617">
        <v>310</v>
      </c>
      <c r="K222" s="618">
        <v>283</v>
      </c>
      <c r="L222" s="262">
        <v>274</v>
      </c>
      <c r="M222" s="617">
        <v>329</v>
      </c>
      <c r="N222" s="618">
        <v>246</v>
      </c>
      <c r="O222" s="262">
        <v>227</v>
      </c>
      <c r="P222" s="617">
        <v>212</v>
      </c>
      <c r="Q222" s="621">
        <v>161</v>
      </c>
      <c r="R222" s="262">
        <v>155</v>
      </c>
      <c r="S222" s="617">
        <v>84</v>
      </c>
      <c r="T222" s="618">
        <v>44</v>
      </c>
      <c r="U222" s="619">
        <v>0</v>
      </c>
      <c r="V222" s="199">
        <v>0</v>
      </c>
      <c r="W222" s="621">
        <v>0</v>
      </c>
      <c r="X222" s="619">
        <v>0</v>
      </c>
      <c r="Y222" s="620">
        <v>0</v>
      </c>
      <c r="Z222" s="621">
        <v>0</v>
      </c>
      <c r="AA222" s="255">
        <v>393</v>
      </c>
      <c r="AB222" s="617">
        <v>445</v>
      </c>
      <c r="AC222" s="618">
        <v>255</v>
      </c>
      <c r="AD222" s="262">
        <v>272</v>
      </c>
      <c r="AE222" s="620">
        <v>260</v>
      </c>
      <c r="AF222" s="618">
        <v>294</v>
      </c>
      <c r="AG222" s="262">
        <v>350</v>
      </c>
      <c r="AH222" s="617">
        <v>289</v>
      </c>
      <c r="AI222" s="618">
        <v>190</v>
      </c>
      <c r="AJ222" s="262">
        <v>154</v>
      </c>
      <c r="AK222" s="617">
        <v>213</v>
      </c>
      <c r="AL222" s="622">
        <v>274</v>
      </c>
      <c r="AO222" s="55"/>
      <c r="AP222" s="825"/>
      <c r="AQ222" s="767"/>
      <c r="AR222" s="767"/>
      <c r="AS222" s="767"/>
      <c r="AT222" s="767"/>
      <c r="AU222" s="252"/>
      <c r="AV222" s="748"/>
      <c r="AW222" s="748"/>
      <c r="AX222" s="748"/>
      <c r="AY222" s="748"/>
      <c r="AZ222" s="748"/>
      <c r="BA222" s="767"/>
      <c r="BB222" s="758"/>
      <c r="BC222" s="767"/>
      <c r="BD222" s="767"/>
      <c r="BE222" s="767"/>
      <c r="BF222" s="748"/>
      <c r="BG222" s="767"/>
      <c r="BH222" s="758"/>
      <c r="BI222" s="767"/>
      <c r="BJ222" s="767"/>
      <c r="BK222" s="767"/>
      <c r="BL222" s="767"/>
      <c r="BM222" s="767"/>
      <c r="BN222" s="758"/>
      <c r="BO222" s="748"/>
      <c r="BP222" s="748"/>
      <c r="BQ222" s="748"/>
      <c r="BR222" s="767"/>
      <c r="BS222" s="748"/>
      <c r="BT222" s="758"/>
      <c r="BU222" s="773"/>
      <c r="BV222" s="762"/>
      <c r="BW222" s="766"/>
      <c r="BX222" s="766"/>
      <c r="BY222" s="766"/>
      <c r="BZ222" s="758"/>
      <c r="CA222" s="545"/>
      <c r="CB222" s="753"/>
      <c r="CC222" s="546"/>
      <c r="CD222" s="546"/>
      <c r="CE222" s="546"/>
      <c r="CF222" s="764"/>
      <c r="CG222" s="252"/>
      <c r="CH222" s="252"/>
      <c r="CI222" s="252"/>
      <c r="CJ222" s="252"/>
      <c r="CK222" s="748"/>
      <c r="CL222" s="758"/>
      <c r="CM222" s="252"/>
      <c r="CN222" s="252"/>
      <c r="CO222" s="252"/>
      <c r="CP222" s="767"/>
      <c r="CQ222" s="768"/>
      <c r="CR222" s="767"/>
      <c r="CS222" s="59"/>
      <c r="CT222" s="59"/>
      <c r="CU222" s="59"/>
      <c r="CV222" s="5"/>
      <c r="CW222" s="792"/>
      <c r="CX222" s="5"/>
      <c r="CY222" s="758"/>
      <c r="CZ222" s="755"/>
      <c r="DA222" s="755"/>
      <c r="DB222" s="755"/>
      <c r="DC222" s="755"/>
      <c r="DD222" s="755"/>
      <c r="DE222" s="748"/>
      <c r="DF222" s="755"/>
      <c r="DG222" s="755"/>
      <c r="DH222" s="755"/>
      <c r="DI222" s="755"/>
      <c r="DJ222" s="755"/>
      <c r="DK222" s="758"/>
      <c r="DL222" s="755"/>
      <c r="DM222" s="755"/>
      <c r="DN222" s="755"/>
      <c r="DO222" s="755"/>
      <c r="DP222" s="755"/>
      <c r="DQ222" s="758"/>
      <c r="DR222" s="767"/>
      <c r="DS222" s="767"/>
      <c r="DT222" s="767"/>
      <c r="DU222" s="767"/>
      <c r="DV222" s="748"/>
      <c r="DW222" s="758"/>
      <c r="DX222" s="755"/>
      <c r="DY222" s="755"/>
      <c r="DZ222" s="755"/>
      <c r="EA222" s="755"/>
      <c r="EB222" s="755"/>
      <c r="EC222" s="758"/>
      <c r="ED222" s="787"/>
      <c r="EE222" s="748"/>
      <c r="EF222" s="748"/>
      <c r="EG222" s="767"/>
      <c r="EH222" s="748"/>
      <c r="EI222" s="758"/>
      <c r="EJ222" s="755"/>
      <c r="EK222" s="755"/>
      <c r="EL222" s="755"/>
      <c r="EM222" s="755"/>
      <c r="EN222" s="755"/>
      <c r="EO222" s="748"/>
      <c r="EP222" s="755"/>
      <c r="EQ222" s="755"/>
      <c r="ER222" s="755"/>
      <c r="ES222" s="755"/>
      <c r="ET222" s="755"/>
      <c r="EU222" s="767"/>
      <c r="EV222" s="755"/>
      <c r="EW222" s="755"/>
      <c r="EX222" s="755"/>
      <c r="EY222" s="755"/>
      <c r="EZ222" s="755"/>
      <c r="FA222" s="767"/>
      <c r="FB222" s="767"/>
      <c r="FC222" s="767"/>
      <c r="FD222" s="767"/>
      <c r="FE222" s="763"/>
      <c r="FF222" s="748"/>
      <c r="FG222" s="758"/>
      <c r="FH222" s="755"/>
      <c r="FI222" s="755"/>
      <c r="FJ222" s="755"/>
      <c r="FK222" s="755"/>
      <c r="FL222" s="755"/>
      <c r="FM222" s="758"/>
      <c r="FO222" s="565"/>
      <c r="FP222" s="565"/>
      <c r="FQ222" s="565"/>
      <c r="FR222" s="565"/>
      <c r="FS222" s="5"/>
      <c r="FT222" s="565"/>
      <c r="FU222" s="565"/>
      <c r="FV222" s="565"/>
      <c r="FW222" s="565"/>
      <c r="FX222" s="565"/>
      <c r="FY222" s="101"/>
      <c r="GC222" s="252"/>
      <c r="GD222" s="5"/>
      <c r="GE222" s="5"/>
      <c r="GF222" s="5"/>
      <c r="GI222" s="5"/>
      <c r="GJ222" s="279"/>
      <c r="GK222" s="252"/>
      <c r="GL222" s="252"/>
      <c r="GM222" s="252"/>
      <c r="GN222" s="252"/>
      <c r="GO222" s="5"/>
      <c r="GP222" s="5"/>
      <c r="GS222" s="5"/>
      <c r="GT222" s="5"/>
      <c r="GU222" s="5"/>
      <c r="GX222" s="5"/>
      <c r="GY222" s="5"/>
      <c r="GZ222" s="59"/>
      <c r="HP222" s="60"/>
      <c r="HQ222" s="61"/>
      <c r="HR222" s="61"/>
      <c r="HS222" s="56"/>
      <c r="HT222" s="56"/>
      <c r="HU222" s="56"/>
    </row>
    <row r="223" spans="1:249" ht="14.25" customHeight="1" x14ac:dyDescent="0.15">
      <c r="A223" s="250" t="s">
        <v>26</v>
      </c>
      <c r="B223" s="394" t="s">
        <v>93</v>
      </c>
      <c r="C223" s="598">
        <v>3067.5230000000001</v>
      </c>
      <c r="D223" s="599">
        <v>4675.8459999999995</v>
      </c>
      <c r="E223" s="600">
        <v>4388.857</v>
      </c>
      <c r="F223" s="601">
        <v>4008.848</v>
      </c>
      <c r="G223" s="599">
        <v>3638</v>
      </c>
      <c r="H223" s="191">
        <v>2712.9960000000001</v>
      </c>
      <c r="I223" s="602">
        <v>2263.1210000000001</v>
      </c>
      <c r="J223" s="599">
        <v>1675.367</v>
      </c>
      <c r="K223" s="600">
        <v>1442.0619999999999</v>
      </c>
      <c r="L223" s="602">
        <v>1497.556</v>
      </c>
      <c r="M223" s="603">
        <v>1860.829</v>
      </c>
      <c r="N223" s="600">
        <v>2438</v>
      </c>
      <c r="O223" s="602">
        <v>1849.018</v>
      </c>
      <c r="P223" s="599">
        <v>1805.463</v>
      </c>
      <c r="Q223" s="604">
        <v>1839.7470000000001</v>
      </c>
      <c r="R223" s="601">
        <v>1001.6369999999999</v>
      </c>
      <c r="S223" s="599">
        <v>338.87599999999998</v>
      </c>
      <c r="T223" s="600">
        <v>166.86500000000001</v>
      </c>
      <c r="U223" s="601">
        <v>89.001999999999995</v>
      </c>
      <c r="V223" s="553">
        <v>28.524000000000001</v>
      </c>
      <c r="W223" s="605">
        <v>16.829000000000001</v>
      </c>
      <c r="X223" s="601">
        <v>23.32</v>
      </c>
      <c r="Y223" s="603">
        <v>28.463999999999999</v>
      </c>
      <c r="Z223" s="604">
        <v>18.058</v>
      </c>
      <c r="AA223" s="534">
        <v>23.986000000000001</v>
      </c>
      <c r="AB223" s="603">
        <v>23.247</v>
      </c>
      <c r="AC223" s="600">
        <v>60.311999999999998</v>
      </c>
      <c r="AD223" s="602">
        <v>98.436999999999998</v>
      </c>
      <c r="AE223" s="603">
        <v>1097.9880000000001</v>
      </c>
      <c r="AF223" s="600">
        <v>2119.5619999999999</v>
      </c>
      <c r="AG223" s="602">
        <v>3239.806</v>
      </c>
      <c r="AH223" s="599">
        <v>4129.8069999999998</v>
      </c>
      <c r="AI223" s="600">
        <v>4163.1890000000003</v>
      </c>
      <c r="AJ223" s="602">
        <v>5598.8159999999998</v>
      </c>
      <c r="AK223" s="599">
        <v>3824.8580000000002</v>
      </c>
      <c r="AL223" s="606">
        <v>4509.9970000000003</v>
      </c>
      <c r="AO223" s="55"/>
      <c r="AQ223" s="748"/>
      <c r="AR223" s="748"/>
      <c r="AS223" s="748"/>
      <c r="AT223" s="767"/>
      <c r="AU223" s="767"/>
      <c r="AW223" s="767"/>
      <c r="AX223" s="767"/>
      <c r="AY223" s="767"/>
      <c r="AZ223" s="767"/>
      <c r="BA223" s="767"/>
      <c r="BB223" s="748"/>
      <c r="BC223" s="748"/>
      <c r="BD223" s="748"/>
      <c r="BE223" s="748"/>
      <c r="BF223" s="767"/>
      <c r="BG223" s="767"/>
      <c r="BH223" s="787"/>
      <c r="BI223" s="767"/>
      <c r="BJ223" s="767"/>
      <c r="BK223" s="767"/>
      <c r="BL223" s="766"/>
      <c r="BM223" s="767"/>
      <c r="BN223" s="787"/>
      <c r="BO223" s="767"/>
      <c r="BP223" s="767"/>
      <c r="BQ223" s="767"/>
      <c r="BR223" s="767"/>
      <c r="BS223" s="252"/>
      <c r="BT223" s="787"/>
      <c r="BU223" s="773"/>
      <c r="BV223" s="762"/>
      <c r="BW223" s="766"/>
      <c r="BX223" s="767"/>
      <c r="BY223" s="767"/>
      <c r="BZ223" s="787"/>
      <c r="CA223" s="545"/>
      <c r="CB223" s="753"/>
      <c r="CC223" s="546"/>
      <c r="CD223" s="546"/>
      <c r="CE223" s="546"/>
      <c r="CF223" s="827"/>
      <c r="CG223" s="767"/>
      <c r="CH223" s="767"/>
      <c r="CI223" s="767"/>
      <c r="CJ223" s="748"/>
      <c r="CK223" s="748"/>
      <c r="CL223" s="748"/>
      <c r="CM223" s="767"/>
      <c r="CN223" s="767"/>
      <c r="CO223" s="767"/>
      <c r="CP223" s="252"/>
      <c r="CQ223" s="748"/>
      <c r="CR223" s="748"/>
      <c r="CS223" s="5"/>
      <c r="CT223" s="5"/>
      <c r="CU223" s="5"/>
      <c r="CV223" s="59"/>
      <c r="CW223" s="792"/>
      <c r="CX223" s="792"/>
      <c r="CY223" s="787"/>
      <c r="CZ223" s="755"/>
      <c r="DA223" s="755"/>
      <c r="DB223" s="755"/>
      <c r="DC223" s="755"/>
      <c r="DD223" s="755"/>
      <c r="DE223" s="758"/>
      <c r="DF223" s="755"/>
      <c r="DG223" s="755"/>
      <c r="DH223" s="755"/>
      <c r="DI223" s="755"/>
      <c r="DJ223" s="755"/>
      <c r="DK223" s="748"/>
      <c r="DL223" s="755"/>
      <c r="DM223" s="755"/>
      <c r="DN223" s="755"/>
      <c r="DO223" s="755"/>
      <c r="DP223" s="755"/>
      <c r="DQ223" s="748"/>
      <c r="DR223" s="252"/>
      <c r="DS223" s="252"/>
      <c r="DT223" s="252"/>
      <c r="DU223" s="767"/>
      <c r="DV223" s="767"/>
      <c r="DW223" s="748"/>
      <c r="DX223" s="755"/>
      <c r="DY223" s="755"/>
      <c r="DZ223" s="755"/>
      <c r="EA223" s="755"/>
      <c r="EB223" s="755"/>
      <c r="EC223" s="787"/>
      <c r="ED223" s="758"/>
      <c r="EE223" s="767"/>
      <c r="EF223" s="767"/>
      <c r="EG223" s="748"/>
      <c r="EH223" s="748"/>
      <c r="EI223" s="748"/>
      <c r="EJ223" s="755"/>
      <c r="EK223" s="755"/>
      <c r="EL223" s="755"/>
      <c r="EM223" s="755"/>
      <c r="EN223" s="755"/>
      <c r="EO223" s="758"/>
      <c r="EP223" s="755"/>
      <c r="EQ223" s="755"/>
      <c r="ER223" s="755"/>
      <c r="ES223" s="755"/>
      <c r="ET223" s="755"/>
      <c r="EU223" s="748"/>
      <c r="EV223" s="755"/>
      <c r="EW223" s="755"/>
      <c r="EX223" s="755"/>
      <c r="EY223" s="755"/>
      <c r="EZ223" s="755"/>
      <c r="FA223" s="748"/>
      <c r="FB223" s="748"/>
      <c r="FC223" s="748"/>
      <c r="FD223" s="748"/>
      <c r="FE223" s="748"/>
      <c r="FF223" s="757"/>
      <c r="FG223" s="748"/>
      <c r="FH223" s="755"/>
      <c r="FI223" s="755"/>
      <c r="FJ223" s="755"/>
      <c r="FK223" s="755"/>
      <c r="FL223" s="755"/>
      <c r="FM223" s="748"/>
      <c r="FO223" s="565"/>
      <c r="FP223" s="565"/>
      <c r="FQ223" s="565"/>
      <c r="FR223" s="565"/>
      <c r="FS223" s="101"/>
      <c r="FT223" s="565"/>
      <c r="FU223" s="565"/>
      <c r="FV223" s="565"/>
      <c r="FW223" s="565"/>
      <c r="FX223" s="565"/>
      <c r="FY223" s="5"/>
      <c r="GD223" s="252"/>
      <c r="GE223" s="5"/>
      <c r="GF223" s="5"/>
      <c r="GI223" s="5"/>
      <c r="GJ223" s="279"/>
      <c r="GK223" s="252"/>
      <c r="GL223" s="252"/>
      <c r="GM223" s="252"/>
      <c r="GN223" s="252"/>
      <c r="GO223" s="5"/>
      <c r="GP223" s="5"/>
      <c r="GS223" s="5"/>
      <c r="GT223" s="5"/>
      <c r="GU223" s="5"/>
      <c r="GX223" s="5"/>
      <c r="GY223" s="5"/>
      <c r="GZ223" s="59"/>
      <c r="HP223" s="60"/>
      <c r="HR223" s="61"/>
      <c r="HS223" s="56"/>
      <c r="HT223" s="56"/>
      <c r="HU223" s="56"/>
    </row>
    <row r="224" spans="1:249" ht="14.25" customHeight="1" x14ac:dyDescent="0.15">
      <c r="A224" s="184" t="s">
        <v>160</v>
      </c>
      <c r="B224" s="395" t="s">
        <v>94</v>
      </c>
      <c r="C224" s="607">
        <v>115684.239</v>
      </c>
      <c r="D224" s="608">
        <v>178905.546</v>
      </c>
      <c r="E224" s="609">
        <v>147146.79199999999</v>
      </c>
      <c r="F224" s="610">
        <v>148019.46100000001</v>
      </c>
      <c r="G224" s="608">
        <v>210454</v>
      </c>
      <c r="H224" s="251">
        <v>139070.80600000001</v>
      </c>
      <c r="I224" s="611">
        <v>124470.057</v>
      </c>
      <c r="J224" s="608">
        <v>114402.022</v>
      </c>
      <c r="K224" s="609">
        <v>163279.18700000001</v>
      </c>
      <c r="L224" s="611">
        <v>186130.345</v>
      </c>
      <c r="M224" s="612">
        <v>135903.663</v>
      </c>
      <c r="N224" s="609">
        <v>117632.219</v>
      </c>
      <c r="O224" s="194">
        <v>117451.63099999999</v>
      </c>
      <c r="P224" s="608">
        <v>153632.989</v>
      </c>
      <c r="Q224" s="613">
        <v>124744.662</v>
      </c>
      <c r="R224" s="610">
        <v>53700.423999999999</v>
      </c>
      <c r="S224" s="608">
        <v>18826.142</v>
      </c>
      <c r="T224" s="609">
        <v>10200.807000000001</v>
      </c>
      <c r="U224" s="610">
        <v>5847.1310000000003</v>
      </c>
      <c r="V224" s="554">
        <v>2218.6770000000001</v>
      </c>
      <c r="W224" s="614">
        <v>1388.02</v>
      </c>
      <c r="X224" s="610">
        <v>1505.616</v>
      </c>
      <c r="Y224" s="612">
        <v>1794.73</v>
      </c>
      <c r="Z224" s="613">
        <v>1466.684</v>
      </c>
      <c r="AA224" s="535">
        <v>2225.2620000000002</v>
      </c>
      <c r="AB224" s="608">
        <v>3140.674</v>
      </c>
      <c r="AC224" s="609">
        <v>6093.8370000000004</v>
      </c>
      <c r="AD224" s="611">
        <v>7078.5410000000002</v>
      </c>
      <c r="AE224" s="612">
        <v>82960.739000000001</v>
      </c>
      <c r="AF224" s="609">
        <v>111627.81</v>
      </c>
      <c r="AG224" s="611">
        <v>229221.05</v>
      </c>
      <c r="AH224" s="608">
        <v>242784.92600000001</v>
      </c>
      <c r="AI224" s="609">
        <v>221699.29500000001</v>
      </c>
      <c r="AJ224" s="611">
        <v>207665.20199999999</v>
      </c>
      <c r="AK224" s="608">
        <v>141208.15700000001</v>
      </c>
      <c r="AL224" s="615">
        <v>205153.71100000001</v>
      </c>
      <c r="AO224" s="55"/>
      <c r="AQ224" s="767"/>
      <c r="AR224" s="767"/>
      <c r="AS224" s="767"/>
      <c r="AT224" s="767"/>
      <c r="AU224" s="767"/>
      <c r="AW224" s="252"/>
      <c r="AX224" s="252"/>
      <c r="AY224" s="252"/>
      <c r="AZ224" s="767"/>
      <c r="BA224" s="767"/>
      <c r="BB224" s="758"/>
      <c r="BC224" s="767"/>
      <c r="BD224" s="767"/>
      <c r="BE224" s="767"/>
      <c r="BF224" s="748"/>
      <c r="BG224" s="767"/>
      <c r="BH224" s="758"/>
      <c r="BI224" s="252"/>
      <c r="BJ224" s="252"/>
      <c r="BK224" s="252"/>
      <c r="BL224" s="748"/>
      <c r="BM224" s="748"/>
      <c r="BN224" s="758"/>
      <c r="BO224" s="773"/>
      <c r="BP224" s="762"/>
      <c r="BQ224" s="766"/>
      <c r="BR224" s="766"/>
      <c r="BS224" s="766"/>
      <c r="BT224" s="758"/>
      <c r="BU224" s="767"/>
      <c r="BV224" s="767"/>
      <c r="BW224" s="767"/>
      <c r="BX224" s="766"/>
      <c r="BY224" s="748"/>
      <c r="BZ224" s="758"/>
      <c r="CA224" s="545"/>
      <c r="CB224" s="753"/>
      <c r="CC224" s="546"/>
      <c r="CD224" s="546"/>
      <c r="CE224" s="546"/>
      <c r="CF224" s="764"/>
      <c r="CG224" s="748"/>
      <c r="CH224" s="748"/>
      <c r="CI224" s="748"/>
      <c r="CJ224" s="767"/>
      <c r="CK224" s="748"/>
      <c r="CL224" s="758"/>
      <c r="CM224" s="252"/>
      <c r="CN224" s="252"/>
      <c r="CO224" s="252"/>
      <c r="CP224" s="767"/>
      <c r="CQ224" s="768"/>
      <c r="CR224" s="767"/>
      <c r="CS224" s="59"/>
      <c r="CT224" s="59"/>
      <c r="CU224" s="59"/>
      <c r="CV224" s="59"/>
      <c r="CW224" s="59"/>
      <c r="CX224" s="5"/>
      <c r="CY224" s="758"/>
      <c r="CZ224" s="755"/>
      <c r="DA224" s="755"/>
      <c r="DB224" s="755"/>
      <c r="DC224" s="755"/>
      <c r="DD224" s="755"/>
      <c r="DE224" s="758"/>
      <c r="DF224" s="755"/>
      <c r="DG224" s="755"/>
      <c r="DH224" s="755"/>
      <c r="DI224" s="755"/>
      <c r="DJ224" s="755"/>
      <c r="DK224" s="758"/>
      <c r="DL224" s="755"/>
      <c r="DM224" s="755"/>
      <c r="DN224" s="755"/>
      <c r="DO224" s="755"/>
      <c r="DP224" s="755"/>
      <c r="DQ224" s="758"/>
      <c r="DR224" s="252"/>
      <c r="DS224" s="252"/>
      <c r="DT224" s="252"/>
      <c r="DU224" s="748"/>
      <c r="DV224" s="767"/>
      <c r="DW224" s="758"/>
      <c r="DX224" s="755"/>
      <c r="DY224" s="755"/>
      <c r="DZ224" s="755"/>
      <c r="EA224" s="755"/>
      <c r="EB224" s="755"/>
      <c r="EC224" s="758"/>
      <c r="ED224" s="787"/>
      <c r="EE224" s="748"/>
      <c r="EF224" s="748"/>
      <c r="EG224" s="767"/>
      <c r="EH224" s="748"/>
      <c r="EI224" s="758"/>
      <c r="EJ224" s="755"/>
      <c r="EK224" s="755"/>
      <c r="EL224" s="755"/>
      <c r="EM224" s="755"/>
      <c r="EN224" s="755"/>
      <c r="EO224" s="758"/>
      <c r="EP224" s="755"/>
      <c r="EQ224" s="755"/>
      <c r="ER224" s="755"/>
      <c r="ES224" s="755"/>
      <c r="ET224" s="755"/>
      <c r="EU224" s="767"/>
      <c r="EV224" s="755"/>
      <c r="EW224" s="755"/>
      <c r="EX224" s="755"/>
      <c r="EY224" s="755"/>
      <c r="EZ224" s="755"/>
      <c r="FA224" s="767"/>
      <c r="FB224" s="755"/>
      <c r="FC224" s="756"/>
      <c r="FD224" s="757"/>
      <c r="FE224" s="757"/>
      <c r="FF224" s="757"/>
      <c r="FG224" s="758"/>
      <c r="FH224" s="755"/>
      <c r="FI224" s="755"/>
      <c r="FJ224" s="755"/>
      <c r="FK224" s="755"/>
      <c r="FL224" s="755"/>
      <c r="FM224" s="758"/>
      <c r="FO224" s="565"/>
      <c r="FP224" s="565"/>
      <c r="FQ224" s="565"/>
      <c r="FR224" s="565"/>
      <c r="FS224" s="5"/>
      <c r="FT224" s="565"/>
      <c r="FU224" s="565"/>
      <c r="FV224" s="565"/>
      <c r="FW224" s="565"/>
      <c r="FX224" s="565"/>
      <c r="FY224" s="5"/>
      <c r="FZ224" s="5"/>
      <c r="GA224" s="5"/>
      <c r="GE224" s="5"/>
      <c r="GF224" s="5"/>
      <c r="GN224" s="252"/>
      <c r="GO224" s="5"/>
      <c r="GP224" s="5"/>
      <c r="GS224" s="5"/>
      <c r="GT224" s="279"/>
      <c r="GU224" s="252"/>
      <c r="GV224" s="252"/>
      <c r="GW224" s="252"/>
      <c r="GX224" s="252"/>
      <c r="GY224" s="5"/>
      <c r="GZ224" s="5"/>
      <c r="HC224" s="5"/>
      <c r="HD224" s="5"/>
      <c r="HE224" s="5"/>
      <c r="HH224" s="5"/>
      <c r="HI224" s="5"/>
      <c r="HJ224" s="59"/>
      <c r="HM224" s="5"/>
      <c r="HN224" s="5"/>
      <c r="HO224" s="59"/>
      <c r="IJ224" s="3"/>
      <c r="IL224" s="61"/>
      <c r="IM224" s="56"/>
      <c r="IN224" s="56"/>
      <c r="IO224" s="56"/>
    </row>
    <row r="225" spans="1:249" ht="14.25" customHeight="1" x14ac:dyDescent="0.15">
      <c r="A225" s="186" t="s">
        <v>160</v>
      </c>
      <c r="B225" s="417" t="s">
        <v>96</v>
      </c>
      <c r="C225" s="616">
        <v>38</v>
      </c>
      <c r="D225" s="617">
        <v>38</v>
      </c>
      <c r="E225" s="618">
        <v>34</v>
      </c>
      <c r="F225" s="619">
        <v>37</v>
      </c>
      <c r="G225" s="617">
        <v>58</v>
      </c>
      <c r="H225" s="187">
        <v>51</v>
      </c>
      <c r="I225" s="262">
        <v>55</v>
      </c>
      <c r="J225" s="617">
        <v>68</v>
      </c>
      <c r="K225" s="618">
        <v>113</v>
      </c>
      <c r="L225" s="262">
        <v>124</v>
      </c>
      <c r="M225" s="617">
        <v>73</v>
      </c>
      <c r="N225" s="618">
        <v>48</v>
      </c>
      <c r="O225" s="262">
        <v>64</v>
      </c>
      <c r="P225" s="617">
        <v>85</v>
      </c>
      <c r="Q225" s="621">
        <v>68</v>
      </c>
      <c r="R225" s="262">
        <v>54</v>
      </c>
      <c r="S225" s="617">
        <v>56</v>
      </c>
      <c r="T225" s="618">
        <v>61</v>
      </c>
      <c r="U225" s="619">
        <v>66</v>
      </c>
      <c r="V225" s="199">
        <v>78</v>
      </c>
      <c r="W225" s="621">
        <v>82</v>
      </c>
      <c r="X225" s="619">
        <v>65</v>
      </c>
      <c r="Y225" s="620">
        <v>63</v>
      </c>
      <c r="Z225" s="621">
        <v>81</v>
      </c>
      <c r="AA225" s="255">
        <v>93</v>
      </c>
      <c r="AB225" s="617">
        <v>135</v>
      </c>
      <c r="AC225" s="618">
        <v>101</v>
      </c>
      <c r="AD225" s="262">
        <v>72</v>
      </c>
      <c r="AE225" s="620">
        <v>76</v>
      </c>
      <c r="AF225" s="618">
        <v>53</v>
      </c>
      <c r="AG225" s="262">
        <v>71</v>
      </c>
      <c r="AH225" s="617">
        <v>59</v>
      </c>
      <c r="AI225" s="618">
        <v>53</v>
      </c>
      <c r="AJ225" s="262">
        <v>37</v>
      </c>
      <c r="AK225" s="617">
        <v>37</v>
      </c>
      <c r="AL225" s="622">
        <v>45</v>
      </c>
      <c r="AO225" s="55"/>
      <c r="AP225" s="825"/>
      <c r="AQ225" s="767"/>
      <c r="AR225" s="767"/>
      <c r="AS225" s="767"/>
      <c r="AT225" s="767"/>
      <c r="AU225" s="254"/>
      <c r="AV225" s="748"/>
      <c r="AW225" s="748"/>
      <c r="AX225" s="748"/>
      <c r="AY225" s="748"/>
      <c r="AZ225" s="748"/>
      <c r="BA225" s="767"/>
      <c r="BB225" s="758"/>
      <c r="BC225" s="767"/>
      <c r="BD225" s="767"/>
      <c r="BE225" s="767"/>
      <c r="BF225" s="767"/>
      <c r="BG225" s="767"/>
      <c r="BH225" s="758"/>
      <c r="BI225" s="767"/>
      <c r="BJ225" s="767"/>
      <c r="BK225" s="767"/>
      <c r="BL225" s="767"/>
      <c r="BM225" s="767"/>
      <c r="BN225" s="758"/>
      <c r="BO225" s="773"/>
      <c r="BP225" s="762"/>
      <c r="BQ225" s="766"/>
      <c r="BR225" s="766"/>
      <c r="BS225" s="766"/>
      <c r="BT225" s="758"/>
      <c r="BU225" s="748"/>
      <c r="BV225" s="748"/>
      <c r="BW225" s="748"/>
      <c r="BX225" s="767"/>
      <c r="BY225" s="766"/>
      <c r="BZ225" s="758"/>
      <c r="CA225" s="545"/>
      <c r="CB225" s="753"/>
      <c r="CC225" s="546"/>
      <c r="CD225" s="546"/>
      <c r="CE225" s="546"/>
      <c r="CF225" s="764"/>
      <c r="CG225" s="767"/>
      <c r="CH225" s="767"/>
      <c r="CI225" s="767"/>
      <c r="CJ225" s="252"/>
      <c r="CK225" s="767"/>
      <c r="CL225" s="758"/>
      <c r="CM225" s="252"/>
      <c r="CN225" s="252"/>
      <c r="CO225" s="252"/>
      <c r="CP225" s="767"/>
      <c r="CQ225" s="768"/>
      <c r="CR225" s="767"/>
      <c r="CS225" s="5"/>
      <c r="CT225" s="5"/>
      <c r="CU225" s="5"/>
      <c r="CV225" s="5"/>
      <c r="CW225" s="792"/>
      <c r="CX225" s="5"/>
      <c r="CY225" s="758"/>
      <c r="CZ225" s="755"/>
      <c r="DA225" s="755"/>
      <c r="DB225" s="755"/>
      <c r="DC225" s="755"/>
      <c r="DD225" s="755"/>
      <c r="DE225" s="748"/>
      <c r="DF225" s="755"/>
      <c r="DG225" s="755"/>
      <c r="DH225" s="755"/>
      <c r="DI225" s="755"/>
      <c r="DJ225" s="755"/>
      <c r="DK225" s="758"/>
      <c r="DL225" s="755"/>
      <c r="DM225" s="755"/>
      <c r="DN225" s="755"/>
      <c r="DO225" s="755"/>
      <c r="DP225" s="755"/>
      <c r="DQ225" s="758"/>
      <c r="DR225" s="748"/>
      <c r="DS225" s="748"/>
      <c r="DT225" s="748"/>
      <c r="DU225" s="767"/>
      <c r="DV225" s="767"/>
      <c r="DW225" s="758"/>
      <c r="DX225" s="755"/>
      <c r="DY225" s="755"/>
      <c r="DZ225" s="755"/>
      <c r="EA225" s="755"/>
      <c r="EB225" s="755"/>
      <c r="EC225" s="758"/>
      <c r="ED225" s="758"/>
      <c r="EE225" s="767"/>
      <c r="EF225" s="767"/>
      <c r="EG225" s="748"/>
      <c r="EH225" s="748"/>
      <c r="EI225" s="758"/>
      <c r="EJ225" s="755"/>
      <c r="EK225" s="755"/>
      <c r="EL225" s="755"/>
      <c r="EM225" s="755"/>
      <c r="EN225" s="755"/>
      <c r="EO225" s="748"/>
      <c r="EP225" s="755"/>
      <c r="EQ225" s="755"/>
      <c r="ER225" s="755"/>
      <c r="ES225" s="755"/>
      <c r="ET225" s="755"/>
      <c r="EU225" s="767"/>
      <c r="EV225" s="755"/>
      <c r="EW225" s="755"/>
      <c r="EX225" s="755"/>
      <c r="EY225" s="755"/>
      <c r="EZ225" s="755"/>
      <c r="FA225" s="767"/>
      <c r="FB225" s="252"/>
      <c r="FC225" s="252"/>
      <c r="FD225" s="252"/>
      <c r="FE225" s="764"/>
      <c r="FF225" s="764"/>
      <c r="FG225" s="758"/>
      <c r="FH225" s="755"/>
      <c r="FI225" s="755"/>
      <c r="FJ225" s="755"/>
      <c r="FK225" s="755"/>
      <c r="FL225" s="755"/>
      <c r="FM225" s="758"/>
      <c r="FO225" s="565"/>
      <c r="FP225" s="565"/>
      <c r="FQ225" s="565"/>
      <c r="FR225" s="565"/>
      <c r="FS225" s="5"/>
      <c r="FT225" s="565"/>
      <c r="FU225" s="565"/>
      <c r="FV225" s="565"/>
      <c r="FW225" s="565"/>
      <c r="FX225" s="565"/>
      <c r="FY225" s="101"/>
      <c r="FZ225" s="5"/>
      <c r="GD225" s="5"/>
      <c r="GE225" s="5"/>
      <c r="GF225" s="5"/>
      <c r="GK225" s="5"/>
      <c r="GO225" s="5"/>
      <c r="GP225" s="5"/>
      <c r="GS225" s="5"/>
      <c r="GT225" s="279"/>
      <c r="GU225" s="252"/>
      <c r="GV225" s="252"/>
      <c r="GW225" s="252"/>
      <c r="GX225" s="252"/>
      <c r="GY225" s="5"/>
      <c r="GZ225" s="5"/>
      <c r="HC225" s="5"/>
      <c r="HD225" s="5"/>
      <c r="HE225" s="5"/>
      <c r="HH225" s="5"/>
      <c r="HI225" s="5"/>
      <c r="HJ225" s="59"/>
      <c r="HM225" s="5"/>
      <c r="HN225" s="5"/>
      <c r="HO225" s="59"/>
      <c r="IJ225" s="3"/>
      <c r="IL225" s="61"/>
      <c r="IM225" s="56"/>
      <c r="IN225" s="56"/>
      <c r="IO225" s="56"/>
    </row>
    <row r="226" spans="1:249" ht="14.25" customHeight="1" x14ac:dyDescent="0.15">
      <c r="A226" s="250" t="s">
        <v>27</v>
      </c>
      <c r="B226" s="394" t="s">
        <v>93</v>
      </c>
      <c r="C226" s="598">
        <v>175.24</v>
      </c>
      <c r="D226" s="599">
        <v>226.774</v>
      </c>
      <c r="E226" s="600">
        <v>224.37799999999999</v>
      </c>
      <c r="F226" s="601">
        <v>191.80600000000001</v>
      </c>
      <c r="G226" s="599">
        <v>174</v>
      </c>
      <c r="H226" s="191">
        <v>175.232</v>
      </c>
      <c r="I226" s="602">
        <v>215.453</v>
      </c>
      <c r="J226" s="599">
        <v>238.297</v>
      </c>
      <c r="K226" s="600">
        <v>257.036</v>
      </c>
      <c r="L226" s="602">
        <v>207.953</v>
      </c>
      <c r="M226" s="603">
        <v>227.52500000000001</v>
      </c>
      <c r="N226" s="600">
        <v>262.24799999999999</v>
      </c>
      <c r="O226" s="602">
        <v>223.42599999999999</v>
      </c>
      <c r="P226" s="599">
        <v>234.92099999999999</v>
      </c>
      <c r="Q226" s="604">
        <v>285.62799999999999</v>
      </c>
      <c r="R226" s="601">
        <v>251.774</v>
      </c>
      <c r="S226" s="599">
        <v>256.07299999999998</v>
      </c>
      <c r="T226" s="600">
        <v>225.78399999999999</v>
      </c>
      <c r="U226" s="601">
        <v>190.09200000000001</v>
      </c>
      <c r="V226" s="553">
        <v>217.87799999999999</v>
      </c>
      <c r="W226" s="605">
        <v>218.38900000000001</v>
      </c>
      <c r="X226" s="601">
        <v>214.92500000000001</v>
      </c>
      <c r="Y226" s="603">
        <v>206.584</v>
      </c>
      <c r="Z226" s="604">
        <v>223.14400000000001</v>
      </c>
      <c r="AA226" s="534">
        <v>274.18299999999999</v>
      </c>
      <c r="AB226" s="603">
        <v>245.23699999999999</v>
      </c>
      <c r="AC226" s="600">
        <v>270.42700000000002</v>
      </c>
      <c r="AD226" s="602">
        <v>208.125</v>
      </c>
      <c r="AE226" s="603">
        <v>283.22899999999998</v>
      </c>
      <c r="AF226" s="600">
        <v>273.28300000000002</v>
      </c>
      <c r="AG226" s="602">
        <v>242.31</v>
      </c>
      <c r="AH226" s="599">
        <v>237.321</v>
      </c>
      <c r="AI226" s="600">
        <v>240.321</v>
      </c>
      <c r="AJ226" s="602">
        <v>239.52099999999999</v>
      </c>
      <c r="AK226" s="599">
        <v>196.17699999999999</v>
      </c>
      <c r="AL226" s="606">
        <v>212.14099999999999</v>
      </c>
      <c r="AO226" s="55"/>
      <c r="AQ226" s="252"/>
      <c r="AR226" s="252"/>
      <c r="AS226" s="252"/>
      <c r="AT226" s="767"/>
      <c r="AU226" s="767"/>
      <c r="AW226" s="767"/>
      <c r="AX226" s="767"/>
      <c r="AY226" s="767"/>
      <c r="AZ226" s="254"/>
      <c r="BA226" s="748"/>
      <c r="BB226" s="748"/>
      <c r="BC226" s="252"/>
      <c r="BD226" s="252"/>
      <c r="BE226" s="252"/>
      <c r="BF226" s="748"/>
      <c r="BG226" s="767"/>
      <c r="BH226" s="787"/>
      <c r="BI226" s="767"/>
      <c r="BJ226" s="767"/>
      <c r="BK226" s="767"/>
      <c r="BL226" s="767"/>
      <c r="BM226" s="748"/>
      <c r="BN226" s="787"/>
      <c r="BO226" s="788"/>
      <c r="BP226" s="765"/>
      <c r="BQ226" s="766"/>
      <c r="BR226" s="770"/>
      <c r="BS226" s="766"/>
      <c r="BT226" s="787"/>
      <c r="BU226" s="773"/>
      <c r="BV226" s="762"/>
      <c r="BW226" s="766"/>
      <c r="BX226" s="766"/>
      <c r="BY226" s="766"/>
      <c r="BZ226" s="787"/>
      <c r="CA226" s="545"/>
      <c r="CB226" s="753"/>
      <c r="CC226" s="546"/>
      <c r="CD226" s="546"/>
      <c r="CE226" s="546"/>
      <c r="CF226" s="827"/>
      <c r="CG226" s="252"/>
      <c r="CH226" s="252"/>
      <c r="CI226" s="252"/>
      <c r="CJ226" s="252"/>
      <c r="CK226" s="748"/>
      <c r="CL226" s="748"/>
      <c r="CM226" s="748"/>
      <c r="CN226" s="748"/>
      <c r="CO226" s="748"/>
      <c r="CP226" s="767"/>
      <c r="CQ226" s="767"/>
      <c r="CR226" s="748"/>
      <c r="CS226" s="792"/>
      <c r="CT226" s="792"/>
      <c r="CU226" s="792"/>
      <c r="CV226" s="5"/>
      <c r="CW226" s="59"/>
      <c r="CX226" s="792"/>
      <c r="CY226" s="787"/>
      <c r="CZ226" s="755"/>
      <c r="DA226" s="755"/>
      <c r="DB226" s="755"/>
      <c r="DC226" s="755"/>
      <c r="DD226" s="755"/>
      <c r="DE226" s="748"/>
      <c r="DF226" s="252"/>
      <c r="DG226" s="252"/>
      <c r="DH226" s="252"/>
      <c r="DI226" s="748"/>
      <c r="DJ226" s="767"/>
      <c r="DK226" s="748"/>
      <c r="DL226" s="755"/>
      <c r="DM226" s="755"/>
      <c r="DN226" s="755"/>
      <c r="DO226" s="755"/>
      <c r="DP226" s="755"/>
      <c r="DQ226" s="787"/>
      <c r="DR226" s="755"/>
      <c r="DS226" s="756"/>
      <c r="DT226" s="757"/>
      <c r="DU226" s="748"/>
      <c r="DV226" s="767"/>
      <c r="DW226" s="748"/>
      <c r="DX226" s="755"/>
      <c r="DY226" s="755"/>
      <c r="DZ226" s="755"/>
      <c r="EA226" s="755"/>
      <c r="EB226" s="755"/>
      <c r="EC226" s="758"/>
      <c r="ED226" s="755"/>
      <c r="EE226" s="755"/>
      <c r="EF226" s="755"/>
      <c r="EG226" s="755"/>
      <c r="EH226" s="755"/>
      <c r="EI226" s="748"/>
      <c r="EJ226" s="755"/>
      <c r="EK226" s="755"/>
      <c r="EL226" s="755"/>
      <c r="EM226" s="755"/>
      <c r="EN226" s="755"/>
      <c r="EO226" s="748"/>
      <c r="EP226" s="748"/>
      <c r="EQ226" s="748"/>
      <c r="ER226" s="748"/>
      <c r="ES226" s="748"/>
      <c r="ET226" s="758"/>
      <c r="EU226" s="748"/>
      <c r="EV226" s="755"/>
      <c r="EW226" s="755"/>
      <c r="EX226" s="755"/>
      <c r="EY226" s="755"/>
      <c r="EZ226" s="755"/>
      <c r="FA226" s="748"/>
      <c r="FC226" s="565"/>
      <c r="FD226" s="565"/>
      <c r="FE226" s="565"/>
      <c r="FF226" s="565"/>
      <c r="FG226" s="101"/>
      <c r="FH226" s="565"/>
      <c r="FI226" s="565"/>
      <c r="FJ226" s="565"/>
      <c r="FK226" s="565"/>
      <c r="FL226" s="565"/>
      <c r="FM226" s="5"/>
      <c r="FN226" s="5"/>
      <c r="FO226" s="5"/>
      <c r="FS226" s="5"/>
      <c r="FT226" s="5"/>
      <c r="FW226" s="5"/>
      <c r="FX226" s="279"/>
      <c r="FY226" s="252"/>
      <c r="FZ226" s="252"/>
      <c r="GA226" s="252"/>
      <c r="GB226" s="252"/>
      <c r="GC226" s="5"/>
      <c r="GD226" s="5"/>
      <c r="GG226" s="5"/>
      <c r="GJ226" s="5"/>
      <c r="GL226" s="5"/>
      <c r="GM226" s="5"/>
      <c r="GN226" s="59"/>
      <c r="HI226" s="3"/>
      <c r="HJ226" s="61"/>
    </row>
    <row r="227" spans="1:249" ht="14.25" customHeight="1" x14ac:dyDescent="0.15">
      <c r="A227" s="184" t="s">
        <v>161</v>
      </c>
      <c r="B227" s="395" t="s">
        <v>94</v>
      </c>
      <c r="C227" s="607">
        <v>76144.044999999998</v>
      </c>
      <c r="D227" s="608">
        <v>100112.523</v>
      </c>
      <c r="E227" s="609">
        <v>106044.269</v>
      </c>
      <c r="F227" s="610">
        <v>94289.57</v>
      </c>
      <c r="G227" s="608">
        <v>87094</v>
      </c>
      <c r="H227" s="251">
        <v>72856.824999999997</v>
      </c>
      <c r="I227" s="611">
        <v>79772.077000000005</v>
      </c>
      <c r="J227" s="608">
        <v>61329.222999999998</v>
      </c>
      <c r="K227" s="609">
        <v>52962.536999999997</v>
      </c>
      <c r="L227" s="611">
        <v>49446.256000000001</v>
      </c>
      <c r="M227" s="612">
        <v>69020.460999999996</v>
      </c>
      <c r="N227" s="609">
        <v>68278.555999999997</v>
      </c>
      <c r="O227" s="194">
        <v>47079.957999999999</v>
      </c>
      <c r="P227" s="608">
        <v>62673.73</v>
      </c>
      <c r="Q227" s="613">
        <v>78387.012000000002</v>
      </c>
      <c r="R227" s="610">
        <v>59017.22</v>
      </c>
      <c r="S227" s="608">
        <v>58406.142999999996</v>
      </c>
      <c r="T227" s="609">
        <v>46220.269</v>
      </c>
      <c r="U227" s="610">
        <v>39150.642</v>
      </c>
      <c r="V227" s="554">
        <v>46058.680999999997</v>
      </c>
      <c r="W227" s="614">
        <v>58707.625</v>
      </c>
      <c r="X227" s="610">
        <v>69742.289000000004</v>
      </c>
      <c r="Y227" s="612">
        <v>55830.076000000001</v>
      </c>
      <c r="Z227" s="613">
        <v>56716.004000000001</v>
      </c>
      <c r="AA227" s="535">
        <v>79599.034</v>
      </c>
      <c r="AB227" s="608">
        <v>68640.933999999994</v>
      </c>
      <c r="AC227" s="609">
        <v>63285.586000000003</v>
      </c>
      <c r="AD227" s="611">
        <v>52957.584999999999</v>
      </c>
      <c r="AE227" s="612">
        <v>79362.616999999998</v>
      </c>
      <c r="AF227" s="609">
        <v>98145.504000000001</v>
      </c>
      <c r="AG227" s="611">
        <v>77563.063999999998</v>
      </c>
      <c r="AH227" s="608">
        <v>58170.231</v>
      </c>
      <c r="AI227" s="609">
        <v>44157.648999999998</v>
      </c>
      <c r="AJ227" s="611">
        <v>44456.523000000001</v>
      </c>
      <c r="AK227" s="608">
        <v>51922.106</v>
      </c>
      <c r="AL227" s="615">
        <v>85252.483999999997</v>
      </c>
      <c r="AO227" s="55"/>
      <c r="AQ227" s="767"/>
      <c r="AR227" s="767"/>
      <c r="AS227" s="767"/>
      <c r="AT227" s="252"/>
      <c r="AU227" s="767"/>
      <c r="AW227" s="252"/>
      <c r="AX227" s="252"/>
      <c r="AY227" s="252"/>
      <c r="AZ227" s="748"/>
      <c r="BA227" s="748"/>
      <c r="BB227" s="758"/>
      <c r="BC227" s="748"/>
      <c r="BD227" s="748"/>
      <c r="BE227" s="748"/>
      <c r="BF227" s="767"/>
      <c r="BG227" s="767"/>
      <c r="BH227" s="758"/>
      <c r="BI227" s="767"/>
      <c r="BJ227" s="767"/>
      <c r="BK227" s="767"/>
      <c r="BL227" s="254"/>
      <c r="BM227" s="254"/>
      <c r="BN227" s="758"/>
      <c r="BO227" s="773"/>
      <c r="BP227" s="762"/>
      <c r="BQ227" s="766"/>
      <c r="BR227" s="766"/>
      <c r="BS227" s="766"/>
      <c r="BT227" s="758"/>
      <c r="BU227" s="773"/>
      <c r="BV227" s="762"/>
      <c r="BW227" s="766"/>
      <c r="BX227" s="766"/>
      <c r="BY227" s="766"/>
      <c r="BZ227" s="758"/>
      <c r="CA227" s="545"/>
      <c r="CB227" s="753"/>
      <c r="CC227" s="546"/>
      <c r="CD227" s="546"/>
      <c r="CE227" s="546"/>
      <c r="CF227" s="764"/>
      <c r="CG227" s="252"/>
      <c r="CH227" s="252"/>
      <c r="CI227" s="252"/>
      <c r="CJ227" s="252"/>
      <c r="CK227" s="748"/>
      <c r="CL227" s="758"/>
      <c r="CM227" s="767"/>
      <c r="CN227" s="767"/>
      <c r="CO227" s="767"/>
      <c r="CP227" s="252"/>
      <c r="CQ227" s="767"/>
      <c r="CR227" s="767"/>
      <c r="CS227" s="5"/>
      <c r="CT227" s="5"/>
      <c r="CU227" s="5"/>
      <c r="CV227" s="5"/>
      <c r="CW227" s="792"/>
      <c r="CX227" s="5"/>
      <c r="CY227" s="758"/>
      <c r="CZ227" s="755"/>
      <c r="DA227" s="755"/>
      <c r="DB227" s="755"/>
      <c r="DC227" s="755"/>
      <c r="DD227" s="755"/>
      <c r="DE227" s="758"/>
      <c r="DF227" s="252"/>
      <c r="DG227" s="252"/>
      <c r="DH227" s="252"/>
      <c r="DI227" s="748"/>
      <c r="DJ227" s="767"/>
      <c r="DK227" s="758"/>
      <c r="DL227" s="755"/>
      <c r="DM227" s="755"/>
      <c r="DN227" s="755"/>
      <c r="DO227" s="755"/>
      <c r="DP227" s="755"/>
      <c r="DQ227" s="758"/>
      <c r="DR227" s="787"/>
      <c r="DS227" s="748"/>
      <c r="DT227" s="748"/>
      <c r="DU227" s="764"/>
      <c r="DV227" s="764"/>
      <c r="DW227" s="758"/>
      <c r="DX227" s="767"/>
      <c r="DY227" s="767"/>
      <c r="DZ227" s="767"/>
      <c r="EA227" s="767"/>
      <c r="EB227" s="748"/>
      <c r="EC227" s="758"/>
      <c r="ED227" s="755"/>
      <c r="EE227" s="755"/>
      <c r="EF227" s="755"/>
      <c r="EG227" s="755"/>
      <c r="EH227" s="755"/>
      <c r="EI227" s="767"/>
      <c r="EJ227" s="755"/>
      <c r="EK227" s="755"/>
      <c r="EL227" s="755"/>
      <c r="EM227" s="755"/>
      <c r="EN227" s="755"/>
      <c r="EO227" s="767"/>
      <c r="EP227" s="755"/>
      <c r="EQ227" s="756"/>
      <c r="ER227" s="757"/>
      <c r="ES227" s="757"/>
      <c r="ET227" s="757"/>
      <c r="EU227" s="758"/>
      <c r="EV227" s="755"/>
      <c r="EW227" s="755"/>
      <c r="EX227" s="755"/>
      <c r="EY227" s="755"/>
      <c r="EZ227" s="755"/>
      <c r="FA227" s="758"/>
      <c r="FC227" s="565"/>
      <c r="FD227" s="565"/>
      <c r="FE227" s="565"/>
      <c r="FF227" s="565"/>
      <c r="FG227" s="5"/>
      <c r="FH227" s="565"/>
      <c r="FI227" s="565"/>
      <c r="FJ227" s="565"/>
      <c r="FK227" s="565"/>
      <c r="FL227" s="565"/>
      <c r="FM227" s="5"/>
      <c r="FN227" s="5"/>
      <c r="FR227" s="5"/>
      <c r="FS227" s="5"/>
      <c r="FT227" s="5"/>
      <c r="FX227" s="5"/>
      <c r="FY227" s="5"/>
      <c r="GC227" s="5"/>
      <c r="GD227" s="5"/>
      <c r="GG227" s="5"/>
      <c r="GH227" s="279"/>
      <c r="GI227" s="252"/>
      <c r="GJ227" s="252"/>
      <c r="GK227" s="252"/>
      <c r="GL227" s="252"/>
      <c r="GM227" s="5"/>
      <c r="GN227" s="5"/>
      <c r="GQ227" s="61"/>
      <c r="GR227" s="5"/>
      <c r="GS227" s="5"/>
      <c r="GV227" s="5"/>
      <c r="GW227" s="5"/>
      <c r="GX227" s="59"/>
      <c r="HA227" s="5"/>
      <c r="HB227" s="5"/>
      <c r="HC227" s="59"/>
      <c r="HM227" s="5"/>
      <c r="HO227" s="5"/>
      <c r="HX227" s="3"/>
    </row>
    <row r="228" spans="1:249" ht="14.25" customHeight="1" x14ac:dyDescent="0.15">
      <c r="A228" s="186" t="s">
        <v>161</v>
      </c>
      <c r="B228" s="417" t="s">
        <v>96</v>
      </c>
      <c r="C228" s="616">
        <v>435</v>
      </c>
      <c r="D228" s="617">
        <v>441</v>
      </c>
      <c r="E228" s="618">
        <v>473</v>
      </c>
      <c r="F228" s="619">
        <v>492</v>
      </c>
      <c r="G228" s="617">
        <v>499</v>
      </c>
      <c r="H228" s="187">
        <v>416</v>
      </c>
      <c r="I228" s="262">
        <v>370</v>
      </c>
      <c r="J228" s="617">
        <v>257</v>
      </c>
      <c r="K228" s="618">
        <v>206</v>
      </c>
      <c r="L228" s="262">
        <v>238</v>
      </c>
      <c r="M228" s="617">
        <v>303</v>
      </c>
      <c r="N228" s="618">
        <v>260</v>
      </c>
      <c r="O228" s="262">
        <v>211</v>
      </c>
      <c r="P228" s="617">
        <v>267</v>
      </c>
      <c r="Q228" s="621">
        <v>274</v>
      </c>
      <c r="R228" s="262">
        <v>234</v>
      </c>
      <c r="S228" s="617">
        <v>228</v>
      </c>
      <c r="T228" s="618">
        <v>205</v>
      </c>
      <c r="U228" s="619">
        <v>206</v>
      </c>
      <c r="V228" s="199">
        <v>211</v>
      </c>
      <c r="W228" s="621">
        <v>269</v>
      </c>
      <c r="X228" s="619">
        <v>324</v>
      </c>
      <c r="Y228" s="620">
        <v>270</v>
      </c>
      <c r="Z228" s="621">
        <v>254</v>
      </c>
      <c r="AA228" s="255">
        <v>290</v>
      </c>
      <c r="AB228" s="617">
        <v>280</v>
      </c>
      <c r="AC228" s="618">
        <v>234</v>
      </c>
      <c r="AD228" s="262">
        <v>254</v>
      </c>
      <c r="AE228" s="620">
        <v>280</v>
      </c>
      <c r="AF228" s="618">
        <v>359</v>
      </c>
      <c r="AG228" s="262">
        <v>320</v>
      </c>
      <c r="AH228" s="617">
        <v>245</v>
      </c>
      <c r="AI228" s="618">
        <v>184</v>
      </c>
      <c r="AJ228" s="262">
        <v>186</v>
      </c>
      <c r="AK228" s="617">
        <v>265</v>
      </c>
      <c r="AL228" s="622">
        <v>402</v>
      </c>
      <c r="AO228" s="55"/>
      <c r="AP228" s="825"/>
      <c r="AQ228" s="767"/>
      <c r="AR228" s="767"/>
      <c r="AS228" s="767"/>
      <c r="AT228" s="767"/>
      <c r="AU228" s="252"/>
      <c r="AV228" s="748"/>
      <c r="AW228" s="767"/>
      <c r="AX228" s="767"/>
      <c r="AY228" s="767"/>
      <c r="AZ228" s="767"/>
      <c r="BA228" s="767"/>
      <c r="BB228" s="758"/>
      <c r="BC228" s="767"/>
      <c r="BD228" s="767"/>
      <c r="BE228" s="767"/>
      <c r="BF228" s="252"/>
      <c r="BG228" s="748"/>
      <c r="BH228" s="758"/>
      <c r="BI228" s="767"/>
      <c r="BJ228" s="767"/>
      <c r="BK228" s="767"/>
      <c r="BL228" s="766"/>
      <c r="BM228" s="767"/>
      <c r="BN228" s="758"/>
      <c r="BO228" s="748"/>
      <c r="BP228" s="748"/>
      <c r="BQ228" s="748"/>
      <c r="BR228" s="767"/>
      <c r="BS228" s="766"/>
      <c r="BT228" s="758"/>
      <c r="BU228" s="773"/>
      <c r="BV228" s="762"/>
      <c r="BW228" s="766"/>
      <c r="BX228" s="766"/>
      <c r="BY228" s="766"/>
      <c r="BZ228" s="758"/>
      <c r="CA228" s="545"/>
      <c r="CB228" s="753"/>
      <c r="CC228" s="546"/>
      <c r="CD228" s="546"/>
      <c r="CE228" s="546"/>
      <c r="CF228" s="764"/>
      <c r="CG228" s="767"/>
      <c r="CH228" s="767"/>
      <c r="CI228" s="767"/>
      <c r="CJ228" s="757"/>
      <c r="CK228" s="757"/>
      <c r="CL228" s="758"/>
      <c r="CM228" s="252"/>
      <c r="CN228" s="252"/>
      <c r="CO228" s="252"/>
      <c r="CP228" s="748"/>
      <c r="CQ228" s="767"/>
      <c r="CR228" s="767"/>
      <c r="CS228" s="5"/>
      <c r="CT228" s="5"/>
      <c r="CU228" s="5"/>
      <c r="CV228" s="5"/>
      <c r="CW228" s="5"/>
      <c r="CX228" s="5"/>
      <c r="CY228" s="758"/>
      <c r="CZ228" s="755"/>
      <c r="DA228" s="755"/>
      <c r="DB228" s="755"/>
      <c r="DC228" s="755"/>
      <c r="DD228" s="755"/>
      <c r="DE228" s="758"/>
      <c r="DF228" s="758"/>
      <c r="DG228" s="767"/>
      <c r="DH228" s="767"/>
      <c r="DI228" s="767"/>
      <c r="DJ228" s="767"/>
      <c r="DK228" s="758"/>
      <c r="DL228" s="755"/>
      <c r="DM228" s="755"/>
      <c r="DN228" s="755"/>
      <c r="DO228" s="755"/>
      <c r="DP228" s="755"/>
      <c r="DQ228" s="748"/>
      <c r="DR228" s="755"/>
      <c r="DS228" s="755"/>
      <c r="DT228" s="755"/>
      <c r="DU228" s="755"/>
      <c r="DV228" s="755"/>
      <c r="DW228" s="767"/>
      <c r="DX228" s="755"/>
      <c r="DY228" s="755"/>
      <c r="DZ228" s="755"/>
      <c r="EA228" s="755"/>
      <c r="EB228" s="755"/>
      <c r="EC228" s="767"/>
      <c r="ED228" s="748"/>
      <c r="EE228" s="748"/>
      <c r="EF228" s="748"/>
      <c r="EG228" s="758"/>
      <c r="EH228" s="758"/>
      <c r="EI228" s="758"/>
      <c r="EJ228" s="755"/>
      <c r="EK228" s="755"/>
      <c r="EL228" s="755"/>
      <c r="EM228" s="755"/>
      <c r="EN228" s="755"/>
      <c r="EO228" s="758"/>
      <c r="EQ228" s="565"/>
      <c r="ER228" s="565"/>
      <c r="ES228" s="565"/>
      <c r="ET228" s="565"/>
      <c r="EU228" s="5"/>
      <c r="EV228" s="565"/>
      <c r="EW228" s="565"/>
      <c r="EX228" s="565"/>
      <c r="EY228" s="565"/>
      <c r="EZ228" s="565"/>
      <c r="FA228" s="101"/>
      <c r="FB228" s="5"/>
      <c r="FF228" s="5"/>
      <c r="FG228" s="5"/>
      <c r="FH228" s="5"/>
      <c r="FL228" s="5"/>
      <c r="FM228" s="5"/>
      <c r="FQ228" s="5"/>
      <c r="FR228" s="5"/>
      <c r="FU228" s="5"/>
      <c r="FV228" s="279"/>
      <c r="FW228" s="252"/>
      <c r="FX228" s="252"/>
      <c r="FY228" s="252"/>
      <c r="FZ228" s="252"/>
      <c r="GA228" s="5"/>
      <c r="GB228" s="5"/>
      <c r="GE228" s="5"/>
      <c r="GF228" s="5"/>
      <c r="GG228" s="5"/>
      <c r="GJ228" s="5"/>
      <c r="GK228" s="5"/>
      <c r="GL228" s="59"/>
      <c r="GO228" s="5"/>
      <c r="GP228" s="5"/>
      <c r="GQ228" s="59"/>
    </row>
    <row r="229" spans="1:249" ht="14.25" customHeight="1" x14ac:dyDescent="0.15">
      <c r="A229" s="250" t="s">
        <v>28</v>
      </c>
      <c r="B229" s="394" t="s">
        <v>93</v>
      </c>
      <c r="C229" s="598">
        <v>98.412000000000006</v>
      </c>
      <c r="D229" s="599">
        <v>158.27199999999999</v>
      </c>
      <c r="E229" s="600">
        <v>164.27</v>
      </c>
      <c r="F229" s="601">
        <v>171.71799999999999</v>
      </c>
      <c r="G229" s="599">
        <v>169</v>
      </c>
      <c r="H229" s="191">
        <v>191.20699999999999</v>
      </c>
      <c r="I229" s="602">
        <v>293.45600000000002</v>
      </c>
      <c r="J229" s="599">
        <v>288.37299999999999</v>
      </c>
      <c r="K229" s="600">
        <v>255.56800000000001</v>
      </c>
      <c r="L229" s="602">
        <v>210.19900000000001</v>
      </c>
      <c r="M229" s="603">
        <v>178.15199999999999</v>
      </c>
      <c r="N229" s="600">
        <v>224.22399999999999</v>
      </c>
      <c r="O229" s="602">
        <v>139.554</v>
      </c>
      <c r="P229" s="599">
        <v>169.589</v>
      </c>
      <c r="Q229" s="604">
        <v>165.774</v>
      </c>
      <c r="R229" s="601">
        <v>140.97</v>
      </c>
      <c r="S229" s="599">
        <v>140.422</v>
      </c>
      <c r="T229" s="600">
        <v>126.23699999999999</v>
      </c>
      <c r="U229" s="601">
        <v>49.703000000000003</v>
      </c>
      <c r="V229" s="553">
        <v>42.814999999999998</v>
      </c>
      <c r="W229" s="605">
        <v>38.18</v>
      </c>
      <c r="X229" s="601">
        <v>31.434000000000001</v>
      </c>
      <c r="Y229" s="603">
        <v>20.951000000000001</v>
      </c>
      <c r="Z229" s="604">
        <v>28.867999999999999</v>
      </c>
      <c r="AA229" s="534">
        <v>44.478000000000002</v>
      </c>
      <c r="AB229" s="603">
        <v>44.773000000000003</v>
      </c>
      <c r="AC229" s="600">
        <v>63.963000000000001</v>
      </c>
      <c r="AD229" s="602">
        <v>61.896999999999998</v>
      </c>
      <c r="AE229" s="603">
        <v>112.63800000000001</v>
      </c>
      <c r="AF229" s="600">
        <v>130.505</v>
      </c>
      <c r="AG229" s="602">
        <v>146.24199999999999</v>
      </c>
      <c r="AH229" s="599">
        <v>171.108</v>
      </c>
      <c r="AI229" s="600">
        <v>184.91900000000001</v>
      </c>
      <c r="AJ229" s="602">
        <v>189.23</v>
      </c>
      <c r="AK229" s="599">
        <v>172.155</v>
      </c>
      <c r="AL229" s="606">
        <v>162.703</v>
      </c>
      <c r="AO229" s="55"/>
      <c r="AQ229" s="252"/>
      <c r="AR229" s="252"/>
      <c r="AS229" s="252"/>
      <c r="AT229" s="767"/>
      <c r="AU229" s="767"/>
      <c r="AW229" s="767"/>
      <c r="AX229" s="767"/>
      <c r="AY229" s="767"/>
      <c r="AZ229" s="254"/>
      <c r="BA229" s="254"/>
      <c r="BB229" s="748"/>
      <c r="BC229" s="748"/>
      <c r="BD229" s="748"/>
      <c r="BE229" s="748"/>
      <c r="BF229" s="748"/>
      <c r="BG229" s="767"/>
      <c r="BH229" s="787"/>
      <c r="BI229" s="773"/>
      <c r="BJ229" s="762"/>
      <c r="BK229" s="766"/>
      <c r="BL229" s="766"/>
      <c r="BM229" s="766"/>
      <c r="BN229" s="787"/>
      <c r="BO229" s="767"/>
      <c r="BP229" s="767"/>
      <c r="BQ229" s="766"/>
      <c r="BR229" s="748"/>
      <c r="BS229" s="767"/>
      <c r="BT229" s="787"/>
      <c r="BU229" s="545"/>
      <c r="BV229" s="753"/>
      <c r="BW229" s="546"/>
      <c r="BX229" s="546"/>
      <c r="BY229" s="546"/>
      <c r="BZ229" s="827"/>
      <c r="CA229" s="767"/>
      <c r="CB229" s="767"/>
      <c r="CC229" s="767"/>
      <c r="CD229" s="757"/>
      <c r="CE229" s="757"/>
      <c r="CF229" s="748"/>
      <c r="CG229" s="252"/>
      <c r="CH229" s="252"/>
      <c r="CI229" s="252"/>
      <c r="CJ229" s="767"/>
      <c r="CK229" s="768"/>
      <c r="CL229" s="748"/>
      <c r="CN229" s="238"/>
      <c r="CO229" s="3"/>
      <c r="CP229" s="3"/>
      <c r="CQ229" s="3"/>
      <c r="CS229" s="748"/>
      <c r="CT229" s="755"/>
      <c r="CU229" s="755"/>
      <c r="CV229" s="755"/>
      <c r="CW229" s="755"/>
      <c r="CX229" s="755"/>
      <c r="CY229" s="787"/>
      <c r="CZ229" s="755"/>
      <c r="DA229" s="755"/>
      <c r="DB229" s="755"/>
      <c r="DC229" s="755"/>
      <c r="DD229" s="755"/>
      <c r="DE229" s="758"/>
      <c r="DF229" s="755"/>
      <c r="DG229" s="755"/>
      <c r="DH229" s="755"/>
      <c r="DI229" s="755"/>
      <c r="DJ229" s="755"/>
      <c r="DK229" s="748"/>
      <c r="DL229" s="755"/>
      <c r="DM229" s="755"/>
      <c r="DN229" s="755"/>
      <c r="DO229" s="755"/>
      <c r="DP229" s="755"/>
      <c r="DQ229" s="748"/>
      <c r="DR229" s="252"/>
      <c r="DS229" s="252"/>
      <c r="DT229" s="252"/>
      <c r="DU229" s="764"/>
      <c r="DV229" s="764"/>
      <c r="DW229" s="748"/>
      <c r="DX229" s="755"/>
      <c r="DY229" s="755"/>
      <c r="DZ229" s="755"/>
      <c r="EA229" s="755"/>
      <c r="EB229" s="755"/>
      <c r="EC229" s="748"/>
      <c r="EE229" s="565"/>
      <c r="EF229" s="565"/>
      <c r="EG229" s="565"/>
      <c r="EH229" s="565"/>
      <c r="EI229" s="5"/>
      <c r="EJ229" s="5"/>
      <c r="EN229" s="5"/>
      <c r="EO229" s="5"/>
      <c r="EP229" s="5"/>
      <c r="ET229" s="5"/>
      <c r="EU229" s="5"/>
      <c r="EY229" s="5"/>
      <c r="EZ229" s="5"/>
      <c r="FC229" s="5"/>
      <c r="FD229" s="279"/>
      <c r="FE229" s="252"/>
      <c r="FF229" s="252"/>
      <c r="FG229" s="252"/>
      <c r="FH229" s="252"/>
      <c r="FI229" s="5"/>
      <c r="FJ229" s="5"/>
      <c r="FM229" s="5"/>
      <c r="FP229" s="5"/>
      <c r="FR229" s="5"/>
      <c r="FS229" s="5"/>
      <c r="FT229" s="59"/>
    </row>
    <row r="230" spans="1:249" ht="14.25" customHeight="1" x14ac:dyDescent="0.15">
      <c r="A230" s="184" t="s">
        <v>162</v>
      </c>
      <c r="B230" s="395" t="s">
        <v>94</v>
      </c>
      <c r="C230" s="607">
        <v>59701.438999999998</v>
      </c>
      <c r="D230" s="608">
        <v>97665.313999999998</v>
      </c>
      <c r="E230" s="609">
        <v>96868.993000000002</v>
      </c>
      <c r="F230" s="610">
        <v>94109.4</v>
      </c>
      <c r="G230" s="608">
        <v>94501</v>
      </c>
      <c r="H230" s="251">
        <v>87581.542000000001</v>
      </c>
      <c r="I230" s="611">
        <v>126555.105</v>
      </c>
      <c r="J230" s="608">
        <v>99560.972999999998</v>
      </c>
      <c r="K230" s="609">
        <v>111133.61500000001</v>
      </c>
      <c r="L230" s="611">
        <v>95572.413</v>
      </c>
      <c r="M230" s="612">
        <v>91867.597999999998</v>
      </c>
      <c r="N230" s="609">
        <v>105131.736</v>
      </c>
      <c r="O230" s="194">
        <v>63672.959999999999</v>
      </c>
      <c r="P230" s="608">
        <v>85942.043999999994</v>
      </c>
      <c r="Q230" s="613">
        <v>79815.528000000006</v>
      </c>
      <c r="R230" s="610">
        <v>65889.660999999993</v>
      </c>
      <c r="S230" s="608">
        <v>62938.747000000003</v>
      </c>
      <c r="T230" s="609">
        <v>49350.972000000002</v>
      </c>
      <c r="U230" s="610">
        <v>25752.013999999999</v>
      </c>
      <c r="V230" s="554">
        <v>27744.168000000001</v>
      </c>
      <c r="W230" s="614">
        <v>22957.48</v>
      </c>
      <c r="X230" s="610">
        <v>20882.780999999999</v>
      </c>
      <c r="Y230" s="612">
        <v>17516.401000000002</v>
      </c>
      <c r="Z230" s="613">
        <v>25671.637999999999</v>
      </c>
      <c r="AA230" s="535">
        <v>33203.021000000001</v>
      </c>
      <c r="AB230" s="608">
        <v>33354.845000000001</v>
      </c>
      <c r="AC230" s="609">
        <v>44115.591999999997</v>
      </c>
      <c r="AD230" s="611">
        <v>42962.487999999998</v>
      </c>
      <c r="AE230" s="612">
        <v>64925.798000000003</v>
      </c>
      <c r="AF230" s="609">
        <v>74794.569000000003</v>
      </c>
      <c r="AG230" s="611">
        <v>77240.161999999997</v>
      </c>
      <c r="AH230" s="608">
        <v>71803.760999999999</v>
      </c>
      <c r="AI230" s="609">
        <v>62190.572</v>
      </c>
      <c r="AJ230" s="611">
        <v>65554.100999999995</v>
      </c>
      <c r="AK230" s="608">
        <v>74209.528000000006</v>
      </c>
      <c r="AL230" s="615">
        <v>107657.928</v>
      </c>
      <c r="AO230" s="55"/>
      <c r="AQ230" s="767"/>
      <c r="AR230" s="767"/>
      <c r="AS230" s="767"/>
      <c r="AT230" s="252"/>
      <c r="AU230" s="767"/>
      <c r="AW230" s="767"/>
      <c r="AX230" s="767"/>
      <c r="AY230" s="767"/>
      <c r="AZ230" s="748"/>
      <c r="BA230" s="767"/>
      <c r="BB230" s="758"/>
      <c r="BC230" s="767"/>
      <c r="BD230" s="767"/>
      <c r="BE230" s="767"/>
      <c r="BF230" s="767"/>
      <c r="BG230" s="748"/>
      <c r="BH230" s="758"/>
      <c r="BI230" s="767"/>
      <c r="BJ230" s="767"/>
      <c r="BK230" s="767"/>
      <c r="BL230" s="766"/>
      <c r="BM230" s="767"/>
      <c r="BN230" s="764"/>
      <c r="BO230" s="252"/>
      <c r="BP230" s="252"/>
      <c r="BQ230" s="252"/>
      <c r="BR230" s="252"/>
      <c r="BS230" s="748"/>
      <c r="BT230" s="767"/>
      <c r="BU230" s="758"/>
      <c r="BV230" s="755"/>
      <c r="BW230" s="755"/>
      <c r="BX230" s="755"/>
      <c r="BY230" s="755"/>
      <c r="BZ230" s="755"/>
      <c r="CA230" s="758"/>
      <c r="CB230" s="252"/>
      <c r="CC230" s="252"/>
      <c r="CD230" s="252"/>
      <c r="CE230" s="748"/>
      <c r="CF230" s="748"/>
      <c r="CG230" s="758"/>
      <c r="CH230" s="755"/>
      <c r="CI230" s="756"/>
      <c r="CJ230" s="768"/>
      <c r="CK230" s="768"/>
      <c r="CL230" s="768"/>
      <c r="CM230" s="758"/>
      <c r="CN230" s="758"/>
      <c r="CO230" s="767"/>
      <c r="CP230" s="767"/>
      <c r="CQ230" s="252"/>
      <c r="CR230" s="748"/>
      <c r="CS230" s="758"/>
      <c r="CT230" s="755"/>
      <c r="CU230" s="755"/>
      <c r="CV230" s="755"/>
      <c r="CW230" s="755"/>
      <c r="CX230" s="755"/>
      <c r="CY230" s="767"/>
      <c r="CZ230" s="755"/>
      <c r="DA230" s="755"/>
      <c r="DB230" s="755"/>
      <c r="DC230" s="755"/>
      <c r="DD230" s="755"/>
      <c r="DE230" s="767"/>
      <c r="DF230" s="748"/>
      <c r="DG230" s="748"/>
      <c r="DH230" s="748"/>
      <c r="DI230" s="758"/>
      <c r="DJ230" s="763"/>
      <c r="DK230" s="758"/>
      <c r="DL230" s="755"/>
      <c r="DM230" s="755"/>
      <c r="DN230" s="755"/>
      <c r="DO230" s="755"/>
      <c r="DP230" s="755"/>
      <c r="DQ230" s="758"/>
      <c r="DS230" s="565"/>
      <c r="DT230" s="565"/>
      <c r="DU230" s="565"/>
      <c r="DV230" s="565"/>
      <c r="DW230" s="252"/>
      <c r="DX230" s="252"/>
      <c r="DY230" s="252"/>
      <c r="DZ230" s="252"/>
      <c r="EA230" s="5"/>
      <c r="EB230" s="5"/>
      <c r="EE230" s="61"/>
      <c r="EF230" s="5"/>
      <c r="EG230" s="5"/>
      <c r="EJ230" s="5"/>
      <c r="EK230" s="5"/>
      <c r="EL230" s="59"/>
    </row>
    <row r="231" spans="1:249" ht="14.25" customHeight="1" x14ac:dyDescent="0.15">
      <c r="A231" s="186" t="s">
        <v>162</v>
      </c>
      <c r="B231" s="417" t="s">
        <v>96</v>
      </c>
      <c r="C231" s="616">
        <v>607</v>
      </c>
      <c r="D231" s="617">
        <v>617</v>
      </c>
      <c r="E231" s="618">
        <v>590</v>
      </c>
      <c r="F231" s="619">
        <v>548</v>
      </c>
      <c r="G231" s="617">
        <v>559</v>
      </c>
      <c r="H231" s="187">
        <v>458</v>
      </c>
      <c r="I231" s="262">
        <v>431</v>
      </c>
      <c r="J231" s="617">
        <v>345</v>
      </c>
      <c r="K231" s="618">
        <v>435</v>
      </c>
      <c r="L231" s="262">
        <v>455</v>
      </c>
      <c r="M231" s="617">
        <v>516</v>
      </c>
      <c r="N231" s="618">
        <v>469</v>
      </c>
      <c r="O231" s="262">
        <v>456</v>
      </c>
      <c r="P231" s="617">
        <v>507</v>
      </c>
      <c r="Q231" s="621">
        <v>481</v>
      </c>
      <c r="R231" s="262">
        <v>467</v>
      </c>
      <c r="S231" s="617">
        <v>448</v>
      </c>
      <c r="T231" s="618">
        <v>391</v>
      </c>
      <c r="U231" s="619">
        <v>518</v>
      </c>
      <c r="V231" s="199">
        <v>648</v>
      </c>
      <c r="W231" s="621">
        <v>601</v>
      </c>
      <c r="X231" s="619">
        <v>664</v>
      </c>
      <c r="Y231" s="620">
        <v>836</v>
      </c>
      <c r="Z231" s="621">
        <v>889</v>
      </c>
      <c r="AA231" s="255">
        <v>747</v>
      </c>
      <c r="AB231" s="617">
        <v>745</v>
      </c>
      <c r="AC231" s="618">
        <v>690</v>
      </c>
      <c r="AD231" s="262">
        <v>694</v>
      </c>
      <c r="AE231" s="620">
        <v>576</v>
      </c>
      <c r="AF231" s="618">
        <v>573</v>
      </c>
      <c r="AG231" s="262">
        <v>528</v>
      </c>
      <c r="AH231" s="617">
        <v>420</v>
      </c>
      <c r="AI231" s="618">
        <v>336</v>
      </c>
      <c r="AJ231" s="262">
        <v>346</v>
      </c>
      <c r="AK231" s="617">
        <v>431</v>
      </c>
      <c r="AL231" s="622">
        <v>662</v>
      </c>
      <c r="AO231" s="55"/>
      <c r="AP231" s="825"/>
      <c r="AQ231" s="767"/>
      <c r="AR231" s="767"/>
      <c r="AS231" s="767"/>
      <c r="AT231" s="767"/>
      <c r="AU231" s="252"/>
      <c r="AV231" s="748"/>
      <c r="AW231" s="767"/>
      <c r="AX231" s="767"/>
      <c r="AY231" s="767"/>
      <c r="AZ231" s="748"/>
      <c r="BA231" s="767"/>
      <c r="BB231" s="767"/>
      <c r="BC231" s="758"/>
      <c r="BD231" s="755"/>
      <c r="BE231" s="755"/>
      <c r="BF231" s="755"/>
      <c r="BG231" s="755"/>
      <c r="BH231" s="755"/>
      <c r="BI231" s="758"/>
      <c r="BJ231" s="748"/>
      <c r="BK231" s="748"/>
      <c r="BL231" s="748"/>
      <c r="BM231" s="767"/>
      <c r="BN231" s="767"/>
      <c r="BO231" s="758"/>
      <c r="BP231" s="764"/>
      <c r="BQ231" s="764"/>
      <c r="BR231" s="764"/>
      <c r="BS231" s="764"/>
      <c r="BT231" s="787"/>
      <c r="BU231" s="787"/>
      <c r="BV231" s="755"/>
      <c r="BW231" s="755"/>
      <c r="BX231" s="755"/>
      <c r="BY231" s="755"/>
      <c r="BZ231" s="755"/>
      <c r="CA231" s="767"/>
      <c r="CB231" s="755"/>
      <c r="CC231" s="755"/>
      <c r="CD231" s="755"/>
      <c r="CE231" s="755"/>
      <c r="CF231" s="755"/>
      <c r="CG231" s="767"/>
      <c r="CH231" s="767"/>
      <c r="CI231" s="767"/>
      <c r="CJ231" s="767"/>
      <c r="CK231" s="757"/>
      <c r="CL231" s="757"/>
      <c r="CM231" s="758"/>
      <c r="CN231" s="755"/>
      <c r="CO231" s="755"/>
      <c r="CP231" s="755"/>
      <c r="CQ231" s="755"/>
      <c r="CR231" s="755"/>
      <c r="CS231" s="758"/>
      <c r="CU231" s="565"/>
      <c r="CV231" s="565"/>
      <c r="CW231" s="565"/>
      <c r="CX231" s="565"/>
      <c r="CY231" s="252"/>
      <c r="CZ231" s="252"/>
      <c r="DA231" s="252"/>
      <c r="DB231" s="252"/>
      <c r="DC231" s="5"/>
      <c r="DD231" s="5"/>
      <c r="DG231" s="5"/>
      <c r="DH231" s="5"/>
      <c r="DI231" s="5"/>
      <c r="DL231" s="5"/>
      <c r="DM231" s="5"/>
      <c r="DN231" s="59"/>
    </row>
    <row r="232" spans="1:249" ht="14.25" customHeight="1" x14ac:dyDescent="0.15">
      <c r="A232" s="250" t="s">
        <v>29</v>
      </c>
      <c r="B232" s="394" t="s">
        <v>93</v>
      </c>
      <c r="C232" s="598">
        <v>234.83699999999999</v>
      </c>
      <c r="D232" s="599">
        <v>476.92599999999999</v>
      </c>
      <c r="E232" s="600">
        <v>376.90800000000002</v>
      </c>
      <c r="F232" s="601">
        <v>278.34899999999999</v>
      </c>
      <c r="G232" s="599">
        <v>203</v>
      </c>
      <c r="H232" s="191">
        <v>135.77799999999999</v>
      </c>
      <c r="I232" s="602">
        <v>148.87299999999999</v>
      </c>
      <c r="J232" s="599">
        <v>188.49100000000001</v>
      </c>
      <c r="K232" s="600">
        <v>298.68799999999999</v>
      </c>
      <c r="L232" s="602">
        <v>252.483</v>
      </c>
      <c r="M232" s="603">
        <v>273.23700000000002</v>
      </c>
      <c r="N232" s="600">
        <v>385.44099999999997</v>
      </c>
      <c r="O232" s="602">
        <v>450.18200000000002</v>
      </c>
      <c r="P232" s="599">
        <v>638.31200000000001</v>
      </c>
      <c r="Q232" s="604">
        <v>845.39099999999996</v>
      </c>
      <c r="R232" s="601">
        <v>792.22</v>
      </c>
      <c r="S232" s="599">
        <v>749.20799999999997</v>
      </c>
      <c r="T232" s="600">
        <v>713.33399999999995</v>
      </c>
      <c r="U232" s="601">
        <v>673.798</v>
      </c>
      <c r="V232" s="553">
        <v>626.61500000000001</v>
      </c>
      <c r="W232" s="605">
        <v>626.50800000000004</v>
      </c>
      <c r="X232" s="601">
        <v>494.88799999999998</v>
      </c>
      <c r="Y232" s="603">
        <v>328.50400000000002</v>
      </c>
      <c r="Z232" s="604">
        <v>257.02699999999999</v>
      </c>
      <c r="AA232" s="534">
        <v>174.18600000000001</v>
      </c>
      <c r="AB232" s="603">
        <v>150.83099999999999</v>
      </c>
      <c r="AC232" s="600">
        <v>136.27699999999999</v>
      </c>
      <c r="AD232" s="602">
        <v>133.08500000000001</v>
      </c>
      <c r="AE232" s="603">
        <v>190.31800000000001</v>
      </c>
      <c r="AF232" s="600">
        <v>199.637</v>
      </c>
      <c r="AG232" s="602">
        <v>245.654</v>
      </c>
      <c r="AH232" s="599">
        <v>258.81900000000002</v>
      </c>
      <c r="AI232" s="600">
        <v>302.221</v>
      </c>
      <c r="AJ232" s="602">
        <v>423.36</v>
      </c>
      <c r="AK232" s="599">
        <v>492.59300000000002</v>
      </c>
      <c r="AL232" s="606">
        <v>590.05399999999997</v>
      </c>
      <c r="AO232" s="55"/>
      <c r="AQ232" s="767"/>
      <c r="AR232" s="767"/>
      <c r="AS232" s="767"/>
      <c r="AT232" s="767"/>
      <c r="AU232" s="767"/>
      <c r="AW232" s="767"/>
      <c r="AX232" s="767"/>
      <c r="AY232" s="767"/>
      <c r="AZ232" s="757"/>
      <c r="BA232" s="757"/>
      <c r="BB232" s="748"/>
      <c r="BC232" s="758"/>
      <c r="BD232" s="767"/>
      <c r="BE232" s="767"/>
      <c r="BF232" s="767"/>
      <c r="BG232" s="767"/>
      <c r="BH232" s="748"/>
      <c r="BI232" s="748"/>
      <c r="BJ232" s="755"/>
      <c r="BK232" s="755"/>
      <c r="BL232" s="755"/>
      <c r="BM232" s="755"/>
      <c r="BN232" s="755"/>
      <c r="BO232" s="748"/>
      <c r="BP232" s="767"/>
      <c r="BQ232" s="767"/>
      <c r="BR232" s="767"/>
      <c r="BS232" s="757"/>
      <c r="BT232" s="757"/>
      <c r="BU232" s="748"/>
      <c r="BV232" s="758"/>
      <c r="BW232" s="758"/>
      <c r="BX232" s="758"/>
      <c r="BY232" s="787"/>
      <c r="BZ232" s="758"/>
      <c r="CA232" s="758"/>
      <c r="CB232" s="755"/>
      <c r="CC232" s="755"/>
      <c r="CD232" s="755"/>
      <c r="CE232" s="755"/>
      <c r="CF232" s="755"/>
      <c r="CG232" s="748"/>
      <c r="CH232" s="755"/>
      <c r="CI232" s="755"/>
      <c r="CJ232" s="755"/>
      <c r="CK232" s="755"/>
      <c r="CL232" s="755"/>
      <c r="CM232" s="748"/>
      <c r="CN232" s="755"/>
      <c r="CO232" s="756"/>
      <c r="CP232" s="757"/>
      <c r="CQ232" s="758"/>
      <c r="CR232" s="757"/>
      <c r="CS232" s="748"/>
      <c r="CT232" s="755"/>
      <c r="CU232" s="755"/>
      <c r="CV232" s="755"/>
      <c r="CW232" s="755"/>
      <c r="CX232" s="755"/>
      <c r="CY232" s="748"/>
      <c r="DA232" s="565"/>
      <c r="DB232" s="565"/>
      <c r="DC232" s="565"/>
      <c r="DD232" s="565"/>
      <c r="DE232" s="101"/>
      <c r="DF232" s="565"/>
      <c r="DG232" s="565"/>
      <c r="DH232" s="565"/>
      <c r="DI232" s="565"/>
      <c r="DJ232" s="565"/>
      <c r="DK232" s="252"/>
      <c r="DL232" s="252"/>
      <c r="DM232" s="252"/>
      <c r="DN232" s="252"/>
      <c r="DO232" s="5"/>
      <c r="DP232" s="5"/>
      <c r="DS232" s="5"/>
      <c r="DT232" s="5"/>
      <c r="DU232" s="59"/>
      <c r="DV232" s="252"/>
      <c r="DX232" s="61"/>
      <c r="DY232" s="56"/>
      <c r="DZ232" s="56"/>
      <c r="EA232" s="56"/>
    </row>
    <row r="233" spans="1:249" ht="14.25" customHeight="1" x14ac:dyDescent="0.15">
      <c r="A233" s="184" t="s">
        <v>163</v>
      </c>
      <c r="B233" s="395" t="s">
        <v>94</v>
      </c>
      <c r="C233" s="607">
        <v>66565.264999999999</v>
      </c>
      <c r="D233" s="608">
        <v>94857.684999999998</v>
      </c>
      <c r="E233" s="609">
        <v>67739.366999999998</v>
      </c>
      <c r="F233" s="610">
        <v>61117.993000000002</v>
      </c>
      <c r="G233" s="608">
        <v>54709</v>
      </c>
      <c r="H233" s="251">
        <v>33043.849000000002</v>
      </c>
      <c r="I233" s="611">
        <v>40718.624000000003</v>
      </c>
      <c r="J233" s="608">
        <v>45791.404999999999</v>
      </c>
      <c r="K233" s="609">
        <v>78489.975000000006</v>
      </c>
      <c r="L233" s="611">
        <v>68103.467999999993</v>
      </c>
      <c r="M233" s="612">
        <v>77947.584000000003</v>
      </c>
      <c r="N233" s="609">
        <v>127430.826</v>
      </c>
      <c r="O233" s="194">
        <v>184370.82500000001</v>
      </c>
      <c r="P233" s="608">
        <v>296294.391</v>
      </c>
      <c r="Q233" s="613">
        <v>392293.68</v>
      </c>
      <c r="R233" s="610">
        <v>351720.69799999997</v>
      </c>
      <c r="S233" s="608">
        <v>361058.533</v>
      </c>
      <c r="T233" s="609">
        <v>297356.53499999997</v>
      </c>
      <c r="U233" s="610">
        <v>262602.36300000001</v>
      </c>
      <c r="V233" s="554">
        <v>246505.23199999999</v>
      </c>
      <c r="W233" s="614">
        <v>196207.36600000001</v>
      </c>
      <c r="X233" s="610">
        <v>157911.94899999999</v>
      </c>
      <c r="Y233" s="612">
        <v>153400.18299999999</v>
      </c>
      <c r="Z233" s="613">
        <v>89726.472999999998</v>
      </c>
      <c r="AA233" s="535">
        <v>55387.678999999996</v>
      </c>
      <c r="AB233" s="608">
        <v>46545.733999999997</v>
      </c>
      <c r="AC233" s="609">
        <v>46035.864999999998</v>
      </c>
      <c r="AD233" s="611">
        <v>46453.186999999998</v>
      </c>
      <c r="AE233" s="612">
        <v>64711.391000000003</v>
      </c>
      <c r="AF233" s="609">
        <v>55292.999000000003</v>
      </c>
      <c r="AG233" s="611">
        <v>64643.417999999998</v>
      </c>
      <c r="AH233" s="608">
        <v>65474.402000000002</v>
      </c>
      <c r="AI233" s="609">
        <v>71353.273000000001</v>
      </c>
      <c r="AJ233" s="611">
        <v>98442.615999999995</v>
      </c>
      <c r="AK233" s="608">
        <v>112245.1</v>
      </c>
      <c r="AL233" s="615">
        <v>164267.693</v>
      </c>
      <c r="AO233" s="55"/>
      <c r="AT233" s="252"/>
      <c r="AU233" s="767"/>
      <c r="AX233" s="756"/>
      <c r="AY233" s="757"/>
      <c r="AZ233" s="767"/>
      <c r="BA233" s="757"/>
      <c r="BB233" s="767"/>
      <c r="BC233" s="758"/>
      <c r="BD233" s="767"/>
      <c r="BE233" s="767"/>
      <c r="BF233" s="767"/>
      <c r="BG233" s="748"/>
      <c r="BH233" s="767"/>
      <c r="BI233" s="758"/>
      <c r="BJ233" s="755"/>
      <c r="BK233" s="755"/>
      <c r="BL233" s="755"/>
      <c r="BM233" s="755"/>
      <c r="BN233" s="755"/>
      <c r="BO233" s="758"/>
      <c r="BP233" s="252"/>
      <c r="BQ233" s="252"/>
      <c r="BR233" s="252"/>
      <c r="BS233" s="748"/>
      <c r="BT233" s="748"/>
      <c r="BU233" s="758"/>
      <c r="BV233" s="764"/>
      <c r="BW233" s="764"/>
      <c r="BX233" s="764"/>
      <c r="BY233" s="764"/>
      <c r="BZ233" s="764"/>
      <c r="CA233" s="758"/>
      <c r="CB233" s="755"/>
      <c r="CC233" s="755"/>
      <c r="CD233" s="755"/>
      <c r="CE233" s="755"/>
      <c r="CF233" s="755"/>
      <c r="CG233" s="767"/>
      <c r="CH233" s="755"/>
      <c r="CI233" s="756"/>
      <c r="CJ233" s="757"/>
      <c r="CK233" s="757"/>
      <c r="CL233" s="757"/>
      <c r="CM233" s="755"/>
      <c r="CN233" s="755"/>
      <c r="CO233" s="755"/>
      <c r="CP233" s="755"/>
      <c r="CQ233" s="755"/>
      <c r="CR233" s="755"/>
      <c r="CS233" s="758"/>
      <c r="CU233" s="565"/>
      <c r="CV233" s="565"/>
      <c r="CW233" s="565"/>
      <c r="CX233" s="565"/>
      <c r="CY233" s="5"/>
      <c r="CZ233" s="565"/>
      <c r="DA233" s="565"/>
      <c r="DB233" s="565"/>
      <c r="DC233" s="565"/>
      <c r="DD233" s="565"/>
      <c r="DE233" s="5"/>
      <c r="DF233" s="5"/>
      <c r="DI233" s="59"/>
      <c r="DJ233" s="5"/>
      <c r="DK233" s="5"/>
      <c r="DL233" s="5"/>
      <c r="DP233" s="5"/>
      <c r="DT233" s="252"/>
      <c r="DU233" s="5"/>
      <c r="DV233" s="5"/>
      <c r="DY233" s="5"/>
      <c r="DZ233" s="279"/>
      <c r="EA233" s="252"/>
      <c r="EB233" s="252"/>
      <c r="EC233" s="252"/>
      <c r="ED233" s="252"/>
      <c r="EE233" s="5"/>
      <c r="EF233" s="5"/>
      <c r="EI233" s="59"/>
      <c r="EJ233" s="59"/>
      <c r="EK233" s="59"/>
      <c r="EV233" s="5"/>
      <c r="EW233" s="5"/>
      <c r="FF233" s="60"/>
      <c r="FH233" s="61"/>
      <c r="FI233" s="56"/>
      <c r="FJ233" s="56"/>
      <c r="FK233" s="56"/>
    </row>
    <row r="234" spans="1:249" ht="14.25" customHeight="1" x14ac:dyDescent="0.15">
      <c r="A234" s="186" t="s">
        <v>163</v>
      </c>
      <c r="B234" s="417" t="s">
        <v>96</v>
      </c>
      <c r="C234" s="616">
        <v>283</v>
      </c>
      <c r="D234" s="617">
        <v>199</v>
      </c>
      <c r="E234" s="618">
        <v>180</v>
      </c>
      <c r="F234" s="619">
        <v>220</v>
      </c>
      <c r="G234" s="617">
        <v>269</v>
      </c>
      <c r="H234" s="187">
        <v>243</v>
      </c>
      <c r="I234" s="262">
        <v>274</v>
      </c>
      <c r="J234" s="617">
        <v>243</v>
      </c>
      <c r="K234" s="618">
        <v>263</v>
      </c>
      <c r="L234" s="262">
        <v>270</v>
      </c>
      <c r="M234" s="617">
        <v>285</v>
      </c>
      <c r="N234" s="618">
        <v>331</v>
      </c>
      <c r="O234" s="262">
        <v>410</v>
      </c>
      <c r="P234" s="617">
        <v>464</v>
      </c>
      <c r="Q234" s="621">
        <v>464</v>
      </c>
      <c r="R234" s="262">
        <v>444</v>
      </c>
      <c r="S234" s="617">
        <v>482</v>
      </c>
      <c r="T234" s="618">
        <v>417</v>
      </c>
      <c r="U234" s="619">
        <v>390</v>
      </c>
      <c r="V234" s="199">
        <v>393</v>
      </c>
      <c r="W234" s="621">
        <v>313</v>
      </c>
      <c r="X234" s="619">
        <v>319</v>
      </c>
      <c r="Y234" s="620">
        <v>467</v>
      </c>
      <c r="Z234" s="621">
        <v>349</v>
      </c>
      <c r="AA234" s="255">
        <v>318</v>
      </c>
      <c r="AB234" s="617">
        <v>309</v>
      </c>
      <c r="AC234" s="618">
        <v>338</v>
      </c>
      <c r="AD234" s="262">
        <v>349</v>
      </c>
      <c r="AE234" s="620">
        <v>340</v>
      </c>
      <c r="AF234" s="618">
        <v>277</v>
      </c>
      <c r="AG234" s="262">
        <v>263</v>
      </c>
      <c r="AH234" s="617">
        <v>253</v>
      </c>
      <c r="AI234" s="618">
        <v>236</v>
      </c>
      <c r="AJ234" s="262">
        <v>233</v>
      </c>
      <c r="AK234" s="617">
        <v>228</v>
      </c>
      <c r="AL234" s="622">
        <v>278</v>
      </c>
      <c r="AO234" s="55"/>
      <c r="AP234" s="825"/>
      <c r="AU234" s="252"/>
      <c r="AV234" s="748"/>
      <c r="AX234" s="756"/>
      <c r="AY234" s="757"/>
      <c r="AZ234" s="767"/>
      <c r="BA234" s="252"/>
      <c r="BB234" s="758"/>
      <c r="BC234" s="252"/>
      <c r="BD234" s="252"/>
      <c r="BE234" s="252"/>
      <c r="BF234" s="252"/>
      <c r="BG234" s="748"/>
      <c r="BH234" s="767"/>
      <c r="BI234" s="748"/>
      <c r="BJ234" s="748"/>
      <c r="BK234" s="748"/>
      <c r="BL234" s="748"/>
      <c r="BM234" s="252"/>
      <c r="BN234" s="252"/>
      <c r="BO234" s="758"/>
      <c r="BP234" s="755"/>
      <c r="BQ234" s="755"/>
      <c r="BR234" s="755"/>
      <c r="BS234" s="755"/>
      <c r="BT234" s="755"/>
      <c r="BU234" s="758"/>
      <c r="BV234" s="755"/>
      <c r="BW234" s="756"/>
      <c r="BX234" s="757"/>
      <c r="BY234" s="767"/>
      <c r="BZ234" s="748"/>
      <c r="CA234" s="758"/>
      <c r="CB234" s="764"/>
      <c r="CC234" s="764"/>
      <c r="CD234" s="764"/>
      <c r="CE234" s="787"/>
      <c r="CF234" s="764"/>
      <c r="CG234" s="758"/>
      <c r="CH234" s="755"/>
      <c r="CI234" s="755"/>
      <c r="CJ234" s="755"/>
      <c r="CK234" s="755"/>
      <c r="CL234" s="755"/>
      <c r="CM234" s="767"/>
      <c r="CN234" s="252"/>
      <c r="CO234" s="252"/>
      <c r="CP234" s="252"/>
      <c r="CQ234" s="748"/>
      <c r="CR234" s="748"/>
      <c r="CS234" s="758"/>
      <c r="CT234" s="565"/>
      <c r="CU234" s="565"/>
      <c r="CV234" s="565"/>
      <c r="CW234" s="565"/>
      <c r="CX234" s="565"/>
      <c r="CY234" s="101"/>
      <c r="CZ234" s="5"/>
      <c r="DA234" s="61"/>
      <c r="DD234" s="5"/>
      <c r="DE234" s="5"/>
      <c r="DF234" s="5"/>
      <c r="DK234" s="5"/>
      <c r="DO234" s="5"/>
      <c r="DP234" s="5"/>
      <c r="DS234" s="5"/>
      <c r="DT234" s="59"/>
      <c r="DU234" s="59"/>
      <c r="EE234" s="5"/>
      <c r="EF234" s="5"/>
      <c r="EG234" s="5"/>
      <c r="EP234" s="3"/>
      <c r="ER234" s="61"/>
      <c r="ES234" s="56"/>
      <c r="ET234" s="56"/>
      <c r="EU234" s="56"/>
      <c r="EV234" s="257"/>
      <c r="EW234" s="258"/>
      <c r="EX234" s="258"/>
      <c r="EY234" s="258"/>
    </row>
    <row r="235" spans="1:249" ht="14.25" customHeight="1" x14ac:dyDescent="0.15">
      <c r="A235" s="250" t="s">
        <v>30</v>
      </c>
      <c r="B235" s="394" t="s">
        <v>93</v>
      </c>
      <c r="C235" s="598">
        <v>23.346</v>
      </c>
      <c r="D235" s="599">
        <v>42.095999999999997</v>
      </c>
      <c r="E235" s="600">
        <v>41.765000000000001</v>
      </c>
      <c r="F235" s="601">
        <v>40.776000000000003</v>
      </c>
      <c r="G235" s="599">
        <v>50</v>
      </c>
      <c r="H235" s="191">
        <v>50.228000000000002</v>
      </c>
      <c r="I235" s="602">
        <v>53.823</v>
      </c>
      <c r="J235" s="599">
        <v>57.78</v>
      </c>
      <c r="K235" s="600">
        <v>72.94</v>
      </c>
      <c r="L235" s="602">
        <v>63.259</v>
      </c>
      <c r="M235" s="603">
        <v>61.125</v>
      </c>
      <c r="N235" s="600">
        <v>89.097999999999999</v>
      </c>
      <c r="O235" s="602">
        <v>63.244</v>
      </c>
      <c r="P235" s="599">
        <v>72.798000000000002</v>
      </c>
      <c r="Q235" s="604">
        <v>131.44200000000001</v>
      </c>
      <c r="R235" s="601">
        <v>54.69</v>
      </c>
      <c r="S235" s="599">
        <v>57.95</v>
      </c>
      <c r="T235" s="600">
        <v>56.567999999999998</v>
      </c>
      <c r="U235" s="601">
        <v>41.316000000000003</v>
      </c>
      <c r="V235" s="553">
        <v>31.298999999999999</v>
      </c>
      <c r="W235" s="605">
        <v>51.475999999999999</v>
      </c>
      <c r="X235" s="601">
        <v>59.308999999999997</v>
      </c>
      <c r="Y235" s="603">
        <v>52.938000000000002</v>
      </c>
      <c r="Z235" s="604">
        <v>61.634999999999998</v>
      </c>
      <c r="AA235" s="534">
        <v>67.363</v>
      </c>
      <c r="AB235" s="603">
        <v>55.2</v>
      </c>
      <c r="AC235" s="600">
        <v>56.546999999999997</v>
      </c>
      <c r="AD235" s="602">
        <v>52.468000000000004</v>
      </c>
      <c r="AE235" s="603">
        <v>70.915000000000006</v>
      </c>
      <c r="AF235" s="600">
        <v>72.396000000000001</v>
      </c>
      <c r="AG235" s="602">
        <v>62.847000000000001</v>
      </c>
      <c r="AH235" s="599">
        <v>62.066000000000003</v>
      </c>
      <c r="AI235" s="600">
        <v>58.4</v>
      </c>
      <c r="AJ235" s="602">
        <v>53.72</v>
      </c>
      <c r="AK235" s="599">
        <v>37.4</v>
      </c>
      <c r="AL235" s="606">
        <v>37.287999999999997</v>
      </c>
      <c r="AO235" s="55"/>
      <c r="AQ235" s="767"/>
      <c r="AR235" s="767"/>
      <c r="AS235" s="767"/>
      <c r="AW235" s="252"/>
      <c r="AX235" s="252"/>
      <c r="AY235" s="252"/>
      <c r="AZ235" s="252"/>
      <c r="BA235" s="748"/>
      <c r="BB235" s="748"/>
      <c r="BC235" s="767"/>
      <c r="BD235" s="767"/>
      <c r="BE235" s="767"/>
      <c r="BF235" s="766"/>
      <c r="BG235" s="748"/>
      <c r="BH235" s="748"/>
      <c r="BI235" s="758"/>
      <c r="BJ235" s="767"/>
      <c r="BK235" s="767"/>
      <c r="BL235" s="767"/>
      <c r="BM235" s="748"/>
      <c r="BN235" s="767"/>
      <c r="BO235" s="748"/>
      <c r="BP235" s="755"/>
      <c r="BQ235" s="755"/>
      <c r="BR235" s="755"/>
      <c r="BS235" s="755"/>
      <c r="BT235" s="755"/>
      <c r="BU235" s="748"/>
      <c r="BV235" s="252"/>
      <c r="BW235" s="252"/>
      <c r="BX235" s="252"/>
      <c r="BY235" s="748"/>
      <c r="BZ235" s="767"/>
      <c r="CA235" s="748"/>
      <c r="CB235" s="758"/>
      <c r="CC235" s="758"/>
      <c r="CD235" s="758"/>
      <c r="CE235" s="787"/>
      <c r="CF235" s="758"/>
      <c r="CG235" s="758"/>
      <c r="CH235" s="755"/>
      <c r="CI235" s="755"/>
      <c r="CJ235" s="755"/>
      <c r="CK235" s="755"/>
      <c r="CL235" s="755"/>
      <c r="CM235" s="748"/>
      <c r="CN235" s="755"/>
      <c r="CO235" s="755"/>
      <c r="CP235" s="755"/>
      <c r="CQ235" s="755"/>
      <c r="CR235" s="755"/>
      <c r="CS235" s="748"/>
      <c r="CT235" s="770"/>
      <c r="CU235" s="770"/>
      <c r="CV235" s="770"/>
      <c r="CW235" s="565"/>
      <c r="CX235" s="565"/>
      <c r="CY235" s="5"/>
      <c r="CZ235" s="5"/>
      <c r="DA235" s="5"/>
      <c r="DG235" s="252"/>
      <c r="DH235" s="5"/>
      <c r="DI235" s="5"/>
      <c r="DJ235" s="5"/>
      <c r="DK235" s="59"/>
      <c r="DL235" s="61"/>
      <c r="DM235" s="61"/>
      <c r="DN235" s="59"/>
      <c r="DO235" s="59"/>
      <c r="DP235" s="59"/>
      <c r="DZ235" s="5"/>
      <c r="EA235" s="5"/>
      <c r="EB235" s="5"/>
      <c r="EK235" s="3"/>
      <c r="EL235" s="61"/>
      <c r="EM235" s="61"/>
      <c r="EN235" s="56"/>
      <c r="EO235" s="56"/>
      <c r="EP235" s="56"/>
      <c r="EQ235" s="257"/>
      <c r="ER235" s="258"/>
      <c r="ES235" s="258"/>
      <c r="ET235" s="258"/>
    </row>
    <row r="236" spans="1:249" ht="14.25" customHeight="1" x14ac:dyDescent="0.15">
      <c r="A236" s="184" t="s">
        <v>164</v>
      </c>
      <c r="B236" s="395" t="s">
        <v>94</v>
      </c>
      <c r="C236" s="607">
        <v>24690.29</v>
      </c>
      <c r="D236" s="608">
        <v>37916.216</v>
      </c>
      <c r="E236" s="609">
        <v>35147.400999999998</v>
      </c>
      <c r="F236" s="610">
        <v>39838.292999999998</v>
      </c>
      <c r="G236" s="608">
        <v>47069</v>
      </c>
      <c r="H236" s="251">
        <v>37163.906999999999</v>
      </c>
      <c r="I236" s="611">
        <v>40277.877</v>
      </c>
      <c r="J236" s="608">
        <v>41683.01</v>
      </c>
      <c r="K236" s="609">
        <v>38836.038</v>
      </c>
      <c r="L236" s="611">
        <v>29889.155999999999</v>
      </c>
      <c r="M236" s="612">
        <v>31689.941999999999</v>
      </c>
      <c r="N236" s="609">
        <v>43180.724000000002</v>
      </c>
      <c r="O236" s="194">
        <v>29721.187000000002</v>
      </c>
      <c r="P236" s="608">
        <v>34543.042000000001</v>
      </c>
      <c r="Q236" s="613">
        <v>35329.411999999997</v>
      </c>
      <c r="R236" s="610">
        <v>23811.361000000001</v>
      </c>
      <c r="S236" s="608">
        <v>25247.026000000002</v>
      </c>
      <c r="T236" s="609">
        <v>24061.921999999999</v>
      </c>
      <c r="U236" s="610">
        <v>18217.374</v>
      </c>
      <c r="V236" s="554">
        <v>22093.159</v>
      </c>
      <c r="W236" s="614">
        <v>34070.152000000002</v>
      </c>
      <c r="X236" s="610">
        <v>27895.597000000002</v>
      </c>
      <c r="Y236" s="612">
        <v>30391.579000000002</v>
      </c>
      <c r="Z236" s="613">
        <v>35522.906999999999</v>
      </c>
      <c r="AA236" s="535">
        <v>49312.078999999998</v>
      </c>
      <c r="AB236" s="608">
        <v>45756.951000000001</v>
      </c>
      <c r="AC236" s="609">
        <v>50024.326999999997</v>
      </c>
      <c r="AD236" s="611">
        <v>43323.487999999998</v>
      </c>
      <c r="AE236" s="612">
        <v>54079.317999999999</v>
      </c>
      <c r="AF236" s="609">
        <v>53793.146000000001</v>
      </c>
      <c r="AG236" s="611">
        <v>49811.262999999999</v>
      </c>
      <c r="AH236" s="608">
        <v>50768.447</v>
      </c>
      <c r="AI236" s="609">
        <v>45399.650999999998</v>
      </c>
      <c r="AJ236" s="611">
        <v>41869.413</v>
      </c>
      <c r="AK236" s="608">
        <v>31799.082999999999</v>
      </c>
      <c r="AL236" s="615">
        <v>42006.756999999998</v>
      </c>
      <c r="AO236" s="55"/>
      <c r="AQ236" s="767"/>
      <c r="AR236" s="767"/>
      <c r="AS236" s="767"/>
      <c r="AT236" s="748"/>
      <c r="AW236" s="767"/>
      <c r="AX236" s="767"/>
      <c r="AY236" s="767"/>
      <c r="AZ236" s="748"/>
      <c r="BA236" s="757"/>
      <c r="BB236" s="758"/>
      <c r="BC236" s="767"/>
      <c r="BD236" s="767"/>
      <c r="BE236" s="767"/>
      <c r="BF236" s="748"/>
      <c r="BG236" s="748"/>
      <c r="BH236" s="758"/>
      <c r="BI236" s="767"/>
      <c r="BJ236" s="767"/>
      <c r="BK236" s="767"/>
      <c r="BL236" s="767"/>
      <c r="BM236" s="767"/>
      <c r="BN236" s="764"/>
      <c r="BO236" s="748"/>
      <c r="BP236" s="748"/>
      <c r="BQ236" s="748"/>
      <c r="BR236" s="767"/>
      <c r="BS236" s="757"/>
      <c r="BT236" s="767"/>
      <c r="BU236" s="758"/>
      <c r="BV236" s="252"/>
      <c r="BW236" s="252"/>
      <c r="BX236" s="252"/>
      <c r="BY236" s="757"/>
      <c r="BZ236" s="767"/>
      <c r="CA236" s="758"/>
      <c r="CB236" s="767"/>
      <c r="CC236" s="767"/>
      <c r="CD236" s="767"/>
      <c r="CE236" s="252"/>
      <c r="CF236" s="748"/>
      <c r="CG236" s="758"/>
      <c r="CH236" s="758"/>
      <c r="CI236" s="758"/>
      <c r="CJ236" s="758"/>
      <c r="CK236" s="764"/>
      <c r="CL236" s="764"/>
      <c r="CM236" s="758"/>
      <c r="CN236" s="764"/>
      <c r="CO236" s="252"/>
      <c r="CP236" s="252"/>
      <c r="CQ236" s="252"/>
      <c r="CR236" s="252"/>
      <c r="CS236" s="758"/>
      <c r="CT236" s="755"/>
      <c r="CU236" s="755"/>
      <c r="CV236" s="755"/>
      <c r="CW236" s="755"/>
      <c r="CX236" s="755"/>
      <c r="CY236" s="767"/>
      <c r="CZ236" s="755"/>
      <c r="DA236" s="755"/>
      <c r="DB236" s="755"/>
      <c r="DC236" s="755"/>
      <c r="DD236" s="755"/>
      <c r="DE236" s="767"/>
      <c r="DF236" s="770"/>
      <c r="DG236" s="770"/>
      <c r="DH236" s="770"/>
      <c r="DI236" s="565"/>
      <c r="DJ236" s="565"/>
      <c r="DK236" s="5"/>
      <c r="DL236" s="5"/>
      <c r="DM236" s="5"/>
      <c r="DR236" s="59"/>
      <c r="DS236" s="5"/>
      <c r="DU236" s="5"/>
      <c r="DV236" s="5"/>
      <c r="DW236" s="59"/>
      <c r="DX236" s="61"/>
      <c r="DY236" s="61"/>
      <c r="DZ236" s="59"/>
      <c r="EA236" s="59"/>
      <c r="EB236" s="59"/>
      <c r="EW236" s="60"/>
      <c r="EY236" s="61"/>
      <c r="EZ236" s="56"/>
      <c r="FA236" s="56"/>
      <c r="FB236" s="56"/>
      <c r="FC236" s="257"/>
      <c r="FD236" s="258"/>
      <c r="FE236" s="258"/>
      <c r="FF236" s="258"/>
    </row>
    <row r="237" spans="1:249" ht="14.25" customHeight="1" x14ac:dyDescent="0.15">
      <c r="A237" s="186" t="s">
        <v>164</v>
      </c>
      <c r="B237" s="417" t="s">
        <v>96</v>
      </c>
      <c r="C237" s="616">
        <v>1058</v>
      </c>
      <c r="D237" s="617">
        <v>901</v>
      </c>
      <c r="E237" s="618">
        <v>842</v>
      </c>
      <c r="F237" s="619">
        <v>977</v>
      </c>
      <c r="G237" s="617">
        <v>943</v>
      </c>
      <c r="H237" s="187">
        <v>740</v>
      </c>
      <c r="I237" s="262">
        <v>748</v>
      </c>
      <c r="J237" s="617">
        <v>721</v>
      </c>
      <c r="K237" s="618">
        <v>532</v>
      </c>
      <c r="L237" s="262">
        <v>472</v>
      </c>
      <c r="M237" s="617">
        <v>518</v>
      </c>
      <c r="N237" s="618">
        <v>485</v>
      </c>
      <c r="O237" s="262">
        <v>470</v>
      </c>
      <c r="P237" s="617">
        <v>475</v>
      </c>
      <c r="Q237" s="621">
        <v>269</v>
      </c>
      <c r="R237" s="262">
        <v>435</v>
      </c>
      <c r="S237" s="617">
        <v>436</v>
      </c>
      <c r="T237" s="618">
        <v>425</v>
      </c>
      <c r="U237" s="619">
        <v>441</v>
      </c>
      <c r="V237" s="199">
        <v>706</v>
      </c>
      <c r="W237" s="621">
        <v>662</v>
      </c>
      <c r="X237" s="619">
        <v>470</v>
      </c>
      <c r="Y237" s="620">
        <v>574</v>
      </c>
      <c r="Z237" s="621">
        <v>576</v>
      </c>
      <c r="AA237" s="255">
        <v>732</v>
      </c>
      <c r="AB237" s="617">
        <v>829</v>
      </c>
      <c r="AC237" s="618">
        <v>885</v>
      </c>
      <c r="AD237" s="262">
        <v>826</v>
      </c>
      <c r="AE237" s="620">
        <v>763</v>
      </c>
      <c r="AF237" s="618">
        <v>743</v>
      </c>
      <c r="AG237" s="262">
        <v>793</v>
      </c>
      <c r="AH237" s="617">
        <v>818</v>
      </c>
      <c r="AI237" s="618">
        <v>777</v>
      </c>
      <c r="AJ237" s="262">
        <v>779</v>
      </c>
      <c r="AK237" s="617">
        <v>850</v>
      </c>
      <c r="AL237" s="622">
        <v>1127</v>
      </c>
      <c r="AO237" s="55"/>
      <c r="AP237" s="825"/>
      <c r="AQ237" s="748"/>
      <c r="AR237" s="748"/>
      <c r="AS237" s="748"/>
      <c r="AT237" s="767"/>
      <c r="AU237" s="252"/>
      <c r="AV237" s="748"/>
      <c r="AW237" s="767"/>
      <c r="AX237" s="767"/>
      <c r="AY237" s="767"/>
      <c r="AZ237" s="748"/>
      <c r="BA237" s="767"/>
      <c r="BB237" s="758"/>
      <c r="BC237" s="767"/>
      <c r="BD237" s="767"/>
      <c r="BE237" s="767"/>
      <c r="BF237" s="767"/>
      <c r="BG237" s="748"/>
      <c r="BH237" s="758"/>
      <c r="BI237" s="770"/>
      <c r="BJ237" s="756"/>
      <c r="BK237" s="757"/>
      <c r="BL237" s="767"/>
      <c r="BM237" s="767"/>
      <c r="BN237" s="758"/>
      <c r="BO237" s="252"/>
      <c r="BP237" s="252"/>
      <c r="BQ237" s="252"/>
      <c r="BR237" s="768"/>
      <c r="BS237" s="768"/>
      <c r="BT237" s="764"/>
      <c r="BU237" s="748"/>
      <c r="BV237" s="748"/>
      <c r="BW237" s="748"/>
      <c r="BX237" s="767"/>
      <c r="BY237" s="767"/>
      <c r="BZ237" s="758"/>
      <c r="CA237" s="252"/>
      <c r="CB237" s="252"/>
      <c r="CC237" s="252"/>
      <c r="CD237" s="748"/>
      <c r="CE237" s="767"/>
      <c r="CF237" s="767"/>
      <c r="CG237" s="5"/>
      <c r="CH237" s="5"/>
      <c r="CI237" s="5"/>
      <c r="CJ237" s="5"/>
      <c r="CK237" s="5"/>
      <c r="CL237" s="5"/>
      <c r="CM237" s="748"/>
      <c r="CN237" s="767"/>
      <c r="CO237" s="767"/>
      <c r="CP237" s="767"/>
      <c r="CQ237" s="748"/>
      <c r="CR237" s="748"/>
      <c r="CS237" s="758"/>
      <c r="CT237" s="252"/>
      <c r="CU237" s="252"/>
      <c r="CV237" s="252"/>
      <c r="CW237" s="748"/>
      <c r="CX237" s="767"/>
      <c r="CY237" s="758"/>
      <c r="CZ237" s="748"/>
      <c r="DA237" s="787"/>
      <c r="DB237" s="787"/>
      <c r="DC237" s="758"/>
      <c r="DD237" s="787"/>
      <c r="DE237" s="758"/>
      <c r="DF237" s="787"/>
      <c r="DG237" s="748"/>
      <c r="DH237" s="748"/>
      <c r="DI237" s="767"/>
      <c r="DJ237" s="767"/>
      <c r="DK237" s="758"/>
      <c r="DL237" s="758"/>
      <c r="DM237" s="758"/>
      <c r="DN237" s="758"/>
      <c r="DO237" s="252"/>
      <c r="DP237" s="748"/>
      <c r="DQ237" s="748"/>
      <c r="DR237" s="755"/>
      <c r="DS237" s="755"/>
      <c r="DT237" s="755"/>
      <c r="DU237" s="755"/>
      <c r="DV237" s="755"/>
      <c r="DW237" s="767"/>
      <c r="DX237" s="755"/>
      <c r="DY237" s="755"/>
      <c r="DZ237" s="755"/>
      <c r="EA237" s="755"/>
      <c r="EB237" s="755"/>
      <c r="EC237" s="767"/>
      <c r="ED237" s="755"/>
      <c r="EE237" s="770"/>
      <c r="EF237" s="770"/>
      <c r="EG237" s="565"/>
      <c r="EH237" s="565"/>
      <c r="EI237" s="5"/>
      <c r="EJ237" s="565"/>
      <c r="EK237" s="565"/>
      <c r="EL237" s="565"/>
      <c r="EM237" s="565"/>
      <c r="EN237" s="565"/>
      <c r="EO237" s="101"/>
      <c r="EP237" s="5"/>
      <c r="EQ237" s="5"/>
      <c r="EV237" s="252"/>
      <c r="EW237" s="252"/>
      <c r="EX237" s="252"/>
      <c r="EY237" s="252"/>
      <c r="EZ237" s="5"/>
      <c r="FA237" s="5"/>
      <c r="FF237" s="59"/>
      <c r="FG237" s="5"/>
      <c r="FI237" s="5"/>
      <c r="FJ237" s="5"/>
      <c r="FK237" s="59"/>
      <c r="FL237" s="61"/>
      <c r="FM237" s="61"/>
      <c r="FN237" s="59"/>
      <c r="FO237" s="59"/>
      <c r="FP237" s="59"/>
      <c r="GA237" s="5"/>
      <c r="GB237" s="5"/>
      <c r="GK237" s="60"/>
      <c r="GM237" s="61"/>
      <c r="GN237" s="56"/>
      <c r="GO237" s="56"/>
      <c r="GP237" s="56"/>
      <c r="GQ237" s="257"/>
      <c r="GR237" s="258"/>
      <c r="GS237" s="258"/>
      <c r="GT237" s="258"/>
    </row>
    <row r="238" spans="1:249" ht="14.25" customHeight="1" x14ac:dyDescent="0.15">
      <c r="A238" s="250" t="s">
        <v>220</v>
      </c>
      <c r="B238" s="394" t="s">
        <v>93</v>
      </c>
      <c r="C238" s="598">
        <v>12.36</v>
      </c>
      <c r="D238" s="599">
        <v>30.852</v>
      </c>
      <c r="E238" s="600">
        <v>28.03</v>
      </c>
      <c r="F238" s="601">
        <v>26.19</v>
      </c>
      <c r="G238" s="599">
        <v>27</v>
      </c>
      <c r="H238" s="191">
        <v>29.603000000000002</v>
      </c>
      <c r="I238" s="602">
        <v>23.945</v>
      </c>
      <c r="J238" s="599">
        <v>44.313000000000002</v>
      </c>
      <c r="K238" s="600">
        <v>54.975999999999999</v>
      </c>
      <c r="L238" s="602">
        <v>38.472999999999999</v>
      </c>
      <c r="M238" s="603">
        <v>41.264000000000003</v>
      </c>
      <c r="N238" s="600">
        <v>47.939</v>
      </c>
      <c r="O238" s="602">
        <v>37.634</v>
      </c>
      <c r="P238" s="599">
        <v>46.23</v>
      </c>
      <c r="Q238" s="604">
        <v>31.004000000000001</v>
      </c>
      <c r="R238" s="601">
        <v>11.978999999999999</v>
      </c>
      <c r="S238" s="599">
        <v>6.5170000000000003</v>
      </c>
      <c r="T238" s="600">
        <v>0.23</v>
      </c>
      <c r="U238" s="601">
        <v>0.17399999999999999</v>
      </c>
      <c r="V238" s="553">
        <v>0.123</v>
      </c>
      <c r="W238" s="605">
        <v>0.159</v>
      </c>
      <c r="X238" s="601">
        <v>9.9000000000000005E-2</v>
      </c>
      <c r="Y238" s="603">
        <v>0.16</v>
      </c>
      <c r="Z238" s="604">
        <v>0.126</v>
      </c>
      <c r="AA238" s="534">
        <v>0.218</v>
      </c>
      <c r="AB238" s="603">
        <v>0.36099999999999999</v>
      </c>
      <c r="AC238" s="600">
        <v>0.35</v>
      </c>
      <c r="AD238" s="602">
        <v>6.9000000000000006E-2</v>
      </c>
      <c r="AE238" s="603">
        <v>0.27300000000000002</v>
      </c>
      <c r="AF238" s="600">
        <v>0.11600000000000001</v>
      </c>
      <c r="AG238" s="602">
        <v>8.7999999999999995E-2</v>
      </c>
      <c r="AH238" s="599">
        <v>0.66200000000000003</v>
      </c>
      <c r="AI238" s="600">
        <v>2.4409999999999998</v>
      </c>
      <c r="AJ238" s="602">
        <v>3.2509999999999999</v>
      </c>
      <c r="AK238" s="599">
        <v>4.2889999999999997</v>
      </c>
      <c r="AL238" s="606">
        <v>4.423</v>
      </c>
      <c r="AO238" s="55"/>
      <c r="AQ238" s="767"/>
      <c r="AR238" s="767"/>
      <c r="AS238" s="767"/>
      <c r="AT238" s="748"/>
      <c r="AU238" s="767"/>
      <c r="AW238" s="748"/>
      <c r="AX238" s="748"/>
      <c r="AY238" s="748"/>
      <c r="AZ238" s="757"/>
      <c r="BA238" s="767"/>
      <c r="BB238" s="748"/>
      <c r="BC238" s="767"/>
      <c r="BD238" s="767"/>
      <c r="BE238" s="767"/>
      <c r="BF238" s="767"/>
      <c r="BG238" s="748"/>
      <c r="BH238" s="787"/>
      <c r="BI238" s="767"/>
      <c r="BJ238" s="767"/>
      <c r="BK238" s="767"/>
      <c r="BL238" s="766"/>
      <c r="BM238" s="748"/>
      <c r="BN238" s="787"/>
      <c r="BO238" s="770"/>
      <c r="BP238" s="778"/>
      <c r="BQ238" s="768"/>
      <c r="BR238" s="768"/>
      <c r="BS238" s="767"/>
      <c r="BT238" s="787"/>
      <c r="BU238" s="773"/>
      <c r="BV238" s="762"/>
      <c r="BW238" s="766"/>
      <c r="BX238" s="766"/>
      <c r="BY238" s="766"/>
      <c r="BZ238" s="827"/>
      <c r="CA238" s="748"/>
      <c r="CB238" s="748"/>
      <c r="CC238" s="748"/>
      <c r="CD238" s="767"/>
      <c r="CE238" s="757"/>
      <c r="CF238" s="748"/>
      <c r="CG238" s="767"/>
      <c r="CH238" s="767"/>
      <c r="CI238" s="767"/>
      <c r="CJ238" s="748"/>
      <c r="CK238" s="767"/>
      <c r="CL238" s="748"/>
      <c r="CM238" s="792"/>
      <c r="CN238" s="792"/>
      <c r="CO238" s="792"/>
      <c r="CP238" s="5"/>
      <c r="CQ238" s="3"/>
      <c r="CR238" s="792"/>
      <c r="CS238" s="758"/>
      <c r="CT238" s="755"/>
      <c r="CU238" s="756"/>
      <c r="CV238" s="757"/>
      <c r="CW238" s="757"/>
      <c r="CX238" s="757"/>
      <c r="CY238" s="748"/>
      <c r="CZ238" s="252"/>
      <c r="DA238" s="252"/>
      <c r="DB238" s="252"/>
      <c r="DC238" s="748"/>
      <c r="DD238" s="252"/>
      <c r="DE238" s="748"/>
      <c r="DF238" s="764"/>
      <c r="DG238" s="764"/>
      <c r="DH238" s="764"/>
      <c r="DI238" s="764"/>
      <c r="DJ238" s="764"/>
      <c r="DK238" s="787"/>
      <c r="DL238" s="758"/>
      <c r="DM238" s="767"/>
      <c r="DN238" s="767"/>
      <c r="DO238" s="748"/>
      <c r="DP238" s="758"/>
      <c r="DQ238" s="748"/>
      <c r="DR238" s="748"/>
      <c r="DS238" s="748"/>
      <c r="DT238" s="748"/>
      <c r="DU238" s="758"/>
      <c r="DV238" s="252"/>
      <c r="DW238" s="758"/>
      <c r="DX238" s="755"/>
      <c r="DY238" s="755"/>
      <c r="DZ238" s="755"/>
      <c r="EA238" s="755"/>
      <c r="EB238" s="755"/>
      <c r="EC238" s="748"/>
      <c r="ED238" s="755"/>
      <c r="EE238" s="755"/>
      <c r="EF238" s="755"/>
      <c r="EG238" s="755"/>
      <c r="EH238" s="755"/>
      <c r="EI238" s="748"/>
      <c r="EJ238" s="748"/>
      <c r="EK238" s="748"/>
      <c r="EL238" s="748"/>
      <c r="EM238" s="252"/>
      <c r="EN238" s="748"/>
      <c r="EO238" s="748"/>
      <c r="EQ238" s="565"/>
      <c r="ER238" s="565"/>
      <c r="ES238" s="565"/>
      <c r="ET238" s="565"/>
      <c r="EU238" s="101"/>
      <c r="EV238" s="565"/>
      <c r="EW238" s="565"/>
      <c r="EX238" s="565"/>
      <c r="EY238" s="565"/>
      <c r="EZ238" s="565"/>
      <c r="FA238" s="5"/>
      <c r="FB238" s="5"/>
      <c r="FC238" s="5"/>
      <c r="FG238" s="5"/>
      <c r="FH238" s="61"/>
      <c r="FI238" s="59"/>
      <c r="FJ238" s="59"/>
      <c r="FK238" s="59"/>
      <c r="FL238" s="5"/>
      <c r="FM238" s="5"/>
      <c r="FR238" s="252"/>
      <c r="FS238" s="252"/>
      <c r="FT238" s="252"/>
      <c r="FU238" s="252"/>
      <c r="FV238" s="5"/>
      <c r="FW238" s="5"/>
      <c r="GA238" s="5"/>
      <c r="GB238" s="5"/>
      <c r="GE238" s="5"/>
      <c r="GF238" s="5"/>
      <c r="GG238" s="59"/>
      <c r="GH238" s="61"/>
      <c r="GI238" s="61"/>
      <c r="GJ238" s="59"/>
      <c r="GK238" s="59"/>
      <c r="GL238" s="59"/>
      <c r="GX238" s="5"/>
      <c r="HG238" s="60"/>
      <c r="HI238" s="61"/>
      <c r="HJ238" s="56"/>
      <c r="HK238" s="56"/>
      <c r="HL238" s="56"/>
      <c r="HM238" s="257"/>
      <c r="HN238" s="258"/>
      <c r="HO238" s="258"/>
      <c r="HP238" s="258"/>
    </row>
    <row r="239" spans="1:249" ht="14.25" customHeight="1" x14ac:dyDescent="0.15">
      <c r="A239" s="184" t="s">
        <v>165</v>
      </c>
      <c r="B239" s="395" t="s">
        <v>94</v>
      </c>
      <c r="C239" s="607">
        <v>2143.5300000000002</v>
      </c>
      <c r="D239" s="608">
        <v>4724.4610000000002</v>
      </c>
      <c r="E239" s="609">
        <v>5230.7640000000001</v>
      </c>
      <c r="F239" s="610">
        <v>5069.6279999999997</v>
      </c>
      <c r="G239" s="608">
        <v>5711</v>
      </c>
      <c r="H239" s="251">
        <v>7662.1610000000001</v>
      </c>
      <c r="I239" s="611">
        <v>7738.0649999999996</v>
      </c>
      <c r="J239" s="608">
        <v>15407.89</v>
      </c>
      <c r="K239" s="609">
        <v>17907.793000000001</v>
      </c>
      <c r="L239" s="611">
        <v>10447.727000000001</v>
      </c>
      <c r="M239" s="612">
        <v>11070.194</v>
      </c>
      <c r="N239" s="609">
        <v>12525.73</v>
      </c>
      <c r="O239" s="194">
        <v>12239.752</v>
      </c>
      <c r="P239" s="608">
        <v>14697.569</v>
      </c>
      <c r="Q239" s="613">
        <v>8847.8709999999992</v>
      </c>
      <c r="R239" s="610">
        <v>2332.817</v>
      </c>
      <c r="S239" s="608">
        <v>1126.548</v>
      </c>
      <c r="T239" s="609">
        <v>62.423999999999999</v>
      </c>
      <c r="U239" s="610">
        <v>29.646000000000001</v>
      </c>
      <c r="V239" s="554">
        <v>74.412000000000006</v>
      </c>
      <c r="W239" s="614">
        <v>38.718000000000004</v>
      </c>
      <c r="X239" s="610">
        <v>42.768000000000001</v>
      </c>
      <c r="Y239" s="612">
        <v>99.787000000000006</v>
      </c>
      <c r="Z239" s="613">
        <v>63.433</v>
      </c>
      <c r="AA239" s="535">
        <v>81.581000000000003</v>
      </c>
      <c r="AB239" s="608">
        <v>137.477</v>
      </c>
      <c r="AC239" s="609">
        <v>121.65</v>
      </c>
      <c r="AD239" s="611">
        <v>22.68</v>
      </c>
      <c r="AE239" s="612">
        <v>79.542000000000002</v>
      </c>
      <c r="AF239" s="609">
        <v>34.106999999999999</v>
      </c>
      <c r="AG239" s="611">
        <v>29.376000000000001</v>
      </c>
      <c r="AH239" s="608">
        <v>181.56700000000001</v>
      </c>
      <c r="AI239" s="609">
        <v>482.726</v>
      </c>
      <c r="AJ239" s="611">
        <v>622.78200000000004</v>
      </c>
      <c r="AK239" s="608">
        <v>780.75300000000004</v>
      </c>
      <c r="AL239" s="615">
        <v>737.74800000000005</v>
      </c>
      <c r="AO239" s="55"/>
      <c r="AQ239" s="767"/>
      <c r="AR239" s="767"/>
      <c r="AS239" s="767"/>
      <c r="AT239" s="767"/>
      <c r="AU239" s="748"/>
      <c r="AW239" s="767"/>
      <c r="AX239" s="767"/>
      <c r="AY239" s="767"/>
      <c r="AZ239" s="767"/>
      <c r="BA239" s="767"/>
      <c r="BB239" s="758"/>
      <c r="BC239" s="748"/>
      <c r="BD239" s="748"/>
      <c r="BE239" s="748"/>
      <c r="BF239" s="757"/>
      <c r="BG239" s="252"/>
      <c r="BH239" s="758"/>
      <c r="BI239" s="748"/>
      <c r="BJ239" s="748"/>
      <c r="BK239" s="748"/>
      <c r="BL239" s="767"/>
      <c r="BM239" s="767"/>
      <c r="BN239" s="758"/>
      <c r="BO239" s="767"/>
      <c r="BP239" s="767"/>
      <c r="BQ239" s="767"/>
      <c r="BR239" s="748"/>
      <c r="BS239" s="767"/>
      <c r="BT239" s="758"/>
      <c r="BU239" s="767"/>
      <c r="BV239" s="767"/>
      <c r="BW239" s="767"/>
      <c r="BX239" s="766"/>
      <c r="BY239" s="767"/>
      <c r="BZ239" s="758"/>
      <c r="CA239" s="545"/>
      <c r="CB239" s="753"/>
      <c r="CC239" s="546"/>
      <c r="CD239" s="546"/>
      <c r="CE239" s="546"/>
      <c r="CF239" s="764"/>
      <c r="CG239" s="767"/>
      <c r="CH239" s="767"/>
      <c r="CI239" s="767"/>
      <c r="CJ239" s="767"/>
      <c r="CK239" s="748"/>
      <c r="CL239" s="758"/>
      <c r="CM239" s="767"/>
      <c r="CN239" s="767"/>
      <c r="CO239" s="767"/>
      <c r="CP239" s="767"/>
      <c r="CQ239" s="767"/>
      <c r="CR239" s="767"/>
      <c r="CS239" s="5"/>
      <c r="CT239" s="5"/>
      <c r="CU239" s="5"/>
      <c r="CV239" s="5"/>
      <c r="CW239" s="792"/>
      <c r="CX239" s="5"/>
      <c r="CY239" s="758"/>
      <c r="CZ239" s="755"/>
      <c r="DA239" s="756"/>
      <c r="DB239" s="757"/>
      <c r="DC239" s="748"/>
      <c r="DD239" s="748"/>
      <c r="DE239" s="758"/>
      <c r="DF239" s="748"/>
      <c r="DG239" s="748"/>
      <c r="DH239" s="748"/>
      <c r="DI239" s="748"/>
      <c r="DJ239" s="758"/>
      <c r="DK239" s="758"/>
      <c r="DL239" s="755"/>
      <c r="DM239" s="755"/>
      <c r="DN239" s="755"/>
      <c r="DO239" s="755"/>
      <c r="DP239" s="755"/>
      <c r="DQ239" s="767"/>
      <c r="DR239" s="755"/>
      <c r="DS239" s="755"/>
      <c r="DT239" s="755"/>
      <c r="DU239" s="755"/>
      <c r="DV239" s="755"/>
      <c r="DW239" s="767"/>
      <c r="DX239" s="755"/>
      <c r="DY239" s="756"/>
      <c r="DZ239" s="768"/>
      <c r="EA239" s="767"/>
      <c r="EB239" s="60"/>
      <c r="EC239" s="767"/>
      <c r="EE239" s="565"/>
      <c r="EF239" s="565"/>
      <c r="EG239" s="565"/>
      <c r="EH239" s="565"/>
      <c r="EI239" s="5"/>
      <c r="EJ239" s="565"/>
      <c r="EK239" s="565"/>
      <c r="EL239" s="565"/>
      <c r="EM239" s="565"/>
      <c r="EN239" s="565"/>
      <c r="EO239" s="5"/>
      <c r="EP239" s="5"/>
      <c r="EQ239" s="5"/>
      <c r="EU239" s="5"/>
      <c r="EV239" s="61"/>
      <c r="EW239" s="59"/>
      <c r="EX239" s="59"/>
      <c r="EY239" s="59"/>
      <c r="EZ239" s="5"/>
      <c r="FC239" s="5"/>
      <c r="FD239" s="252"/>
      <c r="FF239" s="252"/>
      <c r="FH239" s="252"/>
      <c r="FI239" s="5"/>
      <c r="FJ239" s="279"/>
      <c r="FK239" s="252"/>
      <c r="FL239" s="252"/>
      <c r="FM239" s="252"/>
      <c r="FN239" s="252"/>
      <c r="FO239" s="5"/>
      <c r="FP239" s="5"/>
      <c r="FS239" s="5"/>
      <c r="FT239" s="59"/>
      <c r="FV239" s="5"/>
      <c r="FX239" s="5"/>
      <c r="FY239" s="5"/>
      <c r="FZ239" s="59"/>
      <c r="GA239" s="61"/>
      <c r="GB239" s="61"/>
      <c r="GC239" s="59"/>
      <c r="GD239" s="59"/>
      <c r="GE239" s="59"/>
      <c r="GO239" s="5"/>
      <c r="GQ239" s="5"/>
      <c r="GZ239" s="3"/>
      <c r="HA239" s="257"/>
      <c r="HB239" s="258"/>
      <c r="HC239" s="258"/>
      <c r="HD239" s="258"/>
    </row>
    <row r="240" spans="1:249" ht="14.25" customHeight="1" x14ac:dyDescent="0.15">
      <c r="A240" s="186" t="s">
        <v>165</v>
      </c>
      <c r="B240" s="417" t="s">
        <v>96</v>
      </c>
      <c r="C240" s="616">
        <v>173</v>
      </c>
      <c r="D240" s="617">
        <v>153</v>
      </c>
      <c r="E240" s="618">
        <v>187</v>
      </c>
      <c r="F240" s="619">
        <v>194</v>
      </c>
      <c r="G240" s="617">
        <v>210</v>
      </c>
      <c r="H240" s="187">
        <v>259</v>
      </c>
      <c r="I240" s="262">
        <v>323</v>
      </c>
      <c r="J240" s="617">
        <v>348</v>
      </c>
      <c r="K240" s="618">
        <v>326</v>
      </c>
      <c r="L240" s="262">
        <v>272</v>
      </c>
      <c r="M240" s="617">
        <v>268</v>
      </c>
      <c r="N240" s="618">
        <v>261</v>
      </c>
      <c r="O240" s="262">
        <v>325</v>
      </c>
      <c r="P240" s="617">
        <v>318</v>
      </c>
      <c r="Q240" s="621">
        <v>285</v>
      </c>
      <c r="R240" s="262">
        <v>195</v>
      </c>
      <c r="S240" s="617">
        <v>173</v>
      </c>
      <c r="T240" s="618">
        <v>271</v>
      </c>
      <c r="U240" s="619">
        <v>170</v>
      </c>
      <c r="V240" s="199">
        <v>605</v>
      </c>
      <c r="W240" s="621">
        <v>244</v>
      </c>
      <c r="X240" s="619">
        <v>432</v>
      </c>
      <c r="Y240" s="620">
        <v>624</v>
      </c>
      <c r="Z240" s="621">
        <v>503</v>
      </c>
      <c r="AA240" s="255">
        <v>374</v>
      </c>
      <c r="AB240" s="617">
        <v>381</v>
      </c>
      <c r="AC240" s="618">
        <v>348</v>
      </c>
      <c r="AD240" s="262">
        <v>329</v>
      </c>
      <c r="AE240" s="620">
        <v>291</v>
      </c>
      <c r="AF240" s="618">
        <v>294</v>
      </c>
      <c r="AG240" s="262">
        <v>334</v>
      </c>
      <c r="AH240" s="617">
        <v>274</v>
      </c>
      <c r="AI240" s="618">
        <v>198</v>
      </c>
      <c r="AJ240" s="262">
        <v>192</v>
      </c>
      <c r="AK240" s="617">
        <v>182</v>
      </c>
      <c r="AL240" s="622">
        <v>167</v>
      </c>
      <c r="AO240" s="55"/>
      <c r="AP240" s="825"/>
      <c r="AQ240" s="748"/>
      <c r="AR240" s="748"/>
      <c r="AS240" s="748"/>
      <c r="AT240" s="767"/>
      <c r="AU240" s="767"/>
      <c r="AV240" s="748"/>
      <c r="AW240" s="748"/>
      <c r="AX240" s="748"/>
      <c r="AY240" s="748"/>
      <c r="AZ240" s="767"/>
      <c r="BA240" s="767"/>
      <c r="BB240" s="758"/>
      <c r="BC240" s="252"/>
      <c r="BD240" s="252"/>
      <c r="BE240" s="252"/>
      <c r="BF240" s="252"/>
      <c r="BG240" s="748"/>
      <c r="BH240" s="758"/>
      <c r="BI240" s="767"/>
      <c r="BJ240" s="767"/>
      <c r="BK240" s="767"/>
      <c r="BL240" s="252"/>
      <c r="BM240" s="767"/>
      <c r="BN240" s="758"/>
      <c r="BO240" s="773"/>
      <c r="BP240" s="762"/>
      <c r="BQ240" s="766"/>
      <c r="BR240" s="767"/>
      <c r="BS240" s="767"/>
      <c r="BT240" s="758"/>
      <c r="BU240" s="767"/>
      <c r="BV240" s="767"/>
      <c r="BW240" s="767"/>
      <c r="BX240" s="767"/>
      <c r="BY240" s="766"/>
      <c r="BZ240" s="758"/>
      <c r="CA240" s="545"/>
      <c r="CB240" s="753"/>
      <c r="CC240" s="546"/>
      <c r="CD240" s="546"/>
      <c r="CE240" s="546"/>
      <c r="CF240" s="764"/>
      <c r="CG240" s="748"/>
      <c r="CH240" s="748"/>
      <c r="CI240" s="748"/>
      <c r="CJ240" s="767"/>
      <c r="CK240" s="767"/>
      <c r="CL240" s="758"/>
      <c r="CM240" s="748"/>
      <c r="CN240" s="748"/>
      <c r="CO240" s="748"/>
      <c r="CP240" s="767"/>
      <c r="CQ240" s="767"/>
      <c r="CR240" s="767"/>
      <c r="CS240" s="792"/>
      <c r="CT240" s="792"/>
      <c r="CU240" s="792"/>
      <c r="CV240" s="59"/>
      <c r="CW240" s="5"/>
      <c r="CX240" s="5"/>
      <c r="CY240" s="758"/>
      <c r="CZ240" s="755"/>
      <c r="DA240" s="755"/>
      <c r="DB240" s="755"/>
      <c r="DC240" s="755"/>
      <c r="DD240" s="755"/>
      <c r="DE240" s="748"/>
      <c r="DF240" s="755"/>
      <c r="DG240" s="755"/>
      <c r="DH240" s="755"/>
      <c r="DI240" s="755"/>
      <c r="DJ240" s="755"/>
      <c r="DK240" s="767"/>
      <c r="DL240" s="755"/>
      <c r="DM240" s="755"/>
      <c r="DN240" s="755"/>
      <c r="DO240" s="755"/>
      <c r="DP240" s="755"/>
      <c r="DQ240" s="767"/>
      <c r="DR240" s="748"/>
      <c r="DS240" s="748"/>
      <c r="DT240" s="748"/>
      <c r="DU240" s="768"/>
      <c r="DV240" s="748"/>
      <c r="DW240" s="767"/>
      <c r="DY240" s="565"/>
      <c r="DZ240" s="565"/>
      <c r="EA240" s="565"/>
      <c r="EB240" s="565"/>
      <c r="EC240" s="5"/>
      <c r="ED240" s="565"/>
      <c r="EE240" s="565"/>
      <c r="EF240" s="565"/>
      <c r="EG240" s="565"/>
      <c r="EH240" s="565"/>
      <c r="EI240" s="101"/>
      <c r="EJ240" s="5"/>
      <c r="EK240" s="5"/>
      <c r="EO240" s="5"/>
      <c r="EP240" s="61"/>
      <c r="EQ240" s="59"/>
      <c r="ER240" s="59"/>
      <c r="ES240" s="59"/>
      <c r="EV240" s="5"/>
      <c r="EW240" s="252"/>
      <c r="EX240" s="5"/>
      <c r="EY240" s="59"/>
      <c r="EZ240" s="252"/>
      <c r="FA240" s="59"/>
      <c r="FB240" s="252"/>
      <c r="FC240" s="5"/>
      <c r="FD240" s="279"/>
      <c r="FE240" s="252"/>
      <c r="FF240" s="252"/>
      <c r="FG240" s="252"/>
      <c r="FH240" s="252"/>
      <c r="FI240" s="5"/>
      <c r="FJ240" s="5"/>
      <c r="FO240" s="59"/>
      <c r="FP240" s="5"/>
      <c r="FR240" s="5"/>
      <c r="FS240" s="5"/>
      <c r="FT240" s="59"/>
      <c r="FU240" s="61"/>
      <c r="FV240" s="61"/>
      <c r="FW240" s="59"/>
      <c r="FX240" s="59"/>
      <c r="FY240" s="59"/>
      <c r="GJ240" s="5"/>
      <c r="GK240" s="5"/>
      <c r="GT240" s="56"/>
    </row>
    <row r="241" spans="1:238" ht="14.25" customHeight="1" x14ac:dyDescent="0.15">
      <c r="A241" s="250" t="s">
        <v>120</v>
      </c>
      <c r="B241" s="394" t="s">
        <v>93</v>
      </c>
      <c r="C241" s="598">
        <v>1.0609999999999999</v>
      </c>
      <c r="D241" s="599">
        <v>2.8260000000000001</v>
      </c>
      <c r="E241" s="600">
        <v>2.5219999999999998</v>
      </c>
      <c r="F241" s="601">
        <v>2.5859999999999999</v>
      </c>
      <c r="G241" s="599">
        <v>2</v>
      </c>
      <c r="H241" s="191">
        <v>2.798</v>
      </c>
      <c r="I241" s="602">
        <v>7.1130000000000004</v>
      </c>
      <c r="J241" s="599">
        <v>6.726</v>
      </c>
      <c r="K241" s="600">
        <v>2.3719999999999999</v>
      </c>
      <c r="L241" s="602">
        <v>0</v>
      </c>
      <c r="M241" s="603">
        <v>2.2000000000000002</v>
      </c>
      <c r="N241" s="600">
        <v>1.091</v>
      </c>
      <c r="O241" s="602">
        <v>4.4989999999999997</v>
      </c>
      <c r="P241" s="599">
        <v>9.4320000000000004</v>
      </c>
      <c r="Q241" s="604">
        <v>10.874000000000001</v>
      </c>
      <c r="R241" s="601">
        <v>3.8050000000000002</v>
      </c>
      <c r="S241" s="599">
        <v>0.436</v>
      </c>
      <c r="T241" s="600">
        <v>0</v>
      </c>
      <c r="U241" s="601">
        <v>0</v>
      </c>
      <c r="V241" s="553">
        <v>9.4E-2</v>
      </c>
      <c r="W241" s="605">
        <v>0.01</v>
      </c>
      <c r="X241" s="601">
        <v>5.6000000000000001E-2</v>
      </c>
      <c r="Y241" s="603">
        <v>0</v>
      </c>
      <c r="Z241" s="604">
        <v>7.0000000000000001E-3</v>
      </c>
      <c r="AA241" s="534">
        <v>0.04</v>
      </c>
      <c r="AB241" s="603">
        <v>4.5999999999999999E-2</v>
      </c>
      <c r="AC241" s="600">
        <v>0.20399999999999999</v>
      </c>
      <c r="AD241" s="602">
        <v>0.60799999999999998</v>
      </c>
      <c r="AE241" s="603">
        <v>3.0760000000000001</v>
      </c>
      <c r="AF241" s="600">
        <v>7.0679999999999996</v>
      </c>
      <c r="AG241" s="602">
        <v>6.8289999999999997</v>
      </c>
      <c r="AH241" s="599">
        <v>12.91</v>
      </c>
      <c r="AI241" s="600">
        <v>17.036000000000001</v>
      </c>
      <c r="AJ241" s="602">
        <v>21.706</v>
      </c>
      <c r="AK241" s="599">
        <v>6.6769999999999996</v>
      </c>
      <c r="AL241" s="606">
        <v>4.0869999999999997</v>
      </c>
      <c r="AO241" s="55"/>
      <c r="AQ241" s="767"/>
      <c r="AR241" s="767"/>
      <c r="AS241" s="767"/>
      <c r="AT241" s="748"/>
      <c r="AU241" s="767"/>
      <c r="AW241" s="748"/>
      <c r="AX241" s="748"/>
      <c r="AY241" s="748"/>
      <c r="AZ241" s="767"/>
      <c r="BA241" s="767"/>
      <c r="BB241" s="748"/>
      <c r="BC241" s="252"/>
      <c r="BD241" s="252"/>
      <c r="BE241" s="252"/>
      <c r="BF241" s="252"/>
      <c r="BG241" s="252"/>
      <c r="BH241" s="787"/>
      <c r="BI241" s="748"/>
      <c r="BJ241" s="748"/>
      <c r="BK241" s="748"/>
      <c r="BL241" s="767"/>
      <c r="BM241" s="767"/>
      <c r="BN241" s="787"/>
      <c r="BO241" s="767"/>
      <c r="BP241" s="767"/>
      <c r="BQ241" s="767"/>
      <c r="BR241" s="766"/>
      <c r="BS241" s="768"/>
      <c r="BT241" s="787"/>
      <c r="BU241" s="252"/>
      <c r="BV241" s="252"/>
      <c r="BW241" s="252"/>
      <c r="BX241" s="252"/>
      <c r="BY241" s="748"/>
      <c r="BZ241" s="787"/>
      <c r="CA241" s="545"/>
      <c r="CB241" s="753"/>
      <c r="CC241" s="546"/>
      <c r="CD241" s="546"/>
      <c r="CE241" s="546"/>
      <c r="CF241" s="827"/>
      <c r="CG241" s="767"/>
      <c r="CH241" s="767"/>
      <c r="CI241" s="767"/>
      <c r="CJ241" s="767"/>
      <c r="CK241" s="252"/>
      <c r="CL241" s="748"/>
      <c r="CM241" s="748"/>
      <c r="CN241" s="748"/>
      <c r="CO241" s="748"/>
      <c r="CP241" s="767"/>
      <c r="CQ241" s="768"/>
      <c r="CR241" s="748"/>
      <c r="CS241" s="59"/>
      <c r="CT241" s="59"/>
      <c r="CU241" s="59"/>
      <c r="CV241" s="5"/>
      <c r="CW241" s="5"/>
      <c r="CX241" s="792"/>
      <c r="CY241" s="758"/>
      <c r="CZ241" s="755"/>
      <c r="DA241" s="755"/>
      <c r="DB241" s="755"/>
      <c r="DC241" s="755"/>
      <c r="DD241" s="755"/>
      <c r="DE241" s="748"/>
      <c r="DF241" s="755"/>
      <c r="DG241" s="755"/>
      <c r="DH241" s="755"/>
      <c r="DI241" s="755"/>
      <c r="DJ241" s="755"/>
      <c r="DK241" s="748"/>
      <c r="DL241" s="748"/>
      <c r="DM241" s="748"/>
      <c r="DN241" s="767"/>
      <c r="DO241" s="748"/>
      <c r="DP241" s="767"/>
      <c r="DQ241" s="748"/>
      <c r="DS241" s="565"/>
      <c r="DT241" s="565"/>
      <c r="DU241" s="565"/>
      <c r="DV241" s="565"/>
      <c r="DW241" s="101"/>
      <c r="DX241" s="576"/>
      <c r="DY241" s="576"/>
      <c r="DZ241" s="576"/>
      <c r="EA241" s="576"/>
      <c r="EB241" s="576"/>
      <c r="EC241" s="5"/>
      <c r="ED241" s="5"/>
      <c r="EE241" s="5"/>
      <c r="EI241" s="5"/>
      <c r="EJ241" s="61"/>
      <c r="EK241" s="59"/>
      <c r="EL241" s="59"/>
      <c r="EM241" s="59"/>
      <c r="EQ241" s="5"/>
      <c r="ER241" s="252"/>
      <c r="ET241" s="252"/>
      <c r="EU241" s="254"/>
      <c r="EV241" s="252"/>
      <c r="EW241" s="5"/>
      <c r="EX241" s="279"/>
      <c r="EY241" s="252"/>
      <c r="EZ241" s="252"/>
      <c r="FA241" s="252"/>
      <c r="FB241" s="252"/>
      <c r="FC241" s="5"/>
      <c r="FD241" s="5"/>
      <c r="FJ241" s="5"/>
      <c r="FL241" s="5"/>
      <c r="FM241" s="5"/>
      <c r="FN241" s="59"/>
      <c r="FO241" s="61"/>
      <c r="FP241" s="61"/>
      <c r="FQ241" s="59"/>
      <c r="FR241" s="59"/>
      <c r="FS241" s="59"/>
    </row>
    <row r="242" spans="1:238" ht="14.25" customHeight="1" x14ac:dyDescent="0.15">
      <c r="A242" s="184" t="s">
        <v>166</v>
      </c>
      <c r="B242" s="395" t="s">
        <v>94</v>
      </c>
      <c r="C242" s="607">
        <v>272.44099999999997</v>
      </c>
      <c r="D242" s="608">
        <v>920.678</v>
      </c>
      <c r="E242" s="609">
        <v>874.79899999999998</v>
      </c>
      <c r="F242" s="610">
        <v>816.28499999999997</v>
      </c>
      <c r="G242" s="608">
        <v>641</v>
      </c>
      <c r="H242" s="251">
        <v>765.69899999999996</v>
      </c>
      <c r="I242" s="611">
        <v>1492.895</v>
      </c>
      <c r="J242" s="608">
        <v>821.37400000000002</v>
      </c>
      <c r="K242" s="609">
        <v>773.36699999999996</v>
      </c>
      <c r="L242" s="611">
        <v>0</v>
      </c>
      <c r="M242" s="612">
        <v>761.53</v>
      </c>
      <c r="N242" s="609">
        <v>294.02999999999997</v>
      </c>
      <c r="O242" s="194">
        <v>1260.847</v>
      </c>
      <c r="P242" s="608">
        <v>2423.12</v>
      </c>
      <c r="Q242" s="613">
        <v>3228.259</v>
      </c>
      <c r="R242" s="610">
        <v>712.85400000000004</v>
      </c>
      <c r="S242" s="608">
        <v>62.338000000000001</v>
      </c>
      <c r="T242" s="609">
        <v>0</v>
      </c>
      <c r="U242" s="610">
        <v>0</v>
      </c>
      <c r="V242" s="554">
        <v>26.957000000000001</v>
      </c>
      <c r="W242" s="614">
        <v>15.374000000000001</v>
      </c>
      <c r="X242" s="610">
        <v>38.664000000000001</v>
      </c>
      <c r="Y242" s="612">
        <v>0</v>
      </c>
      <c r="Z242" s="613">
        <v>4.024</v>
      </c>
      <c r="AA242" s="535">
        <v>14.066000000000001</v>
      </c>
      <c r="AB242" s="608">
        <v>23.635999999999999</v>
      </c>
      <c r="AC242" s="609">
        <v>114.015</v>
      </c>
      <c r="AD242" s="611">
        <v>216.691</v>
      </c>
      <c r="AE242" s="612">
        <v>1148.8399999999999</v>
      </c>
      <c r="AF242" s="609">
        <v>2557.5709999999999</v>
      </c>
      <c r="AG242" s="611">
        <v>1907.5830000000001</v>
      </c>
      <c r="AH242" s="608">
        <v>2429.569</v>
      </c>
      <c r="AI242" s="609">
        <v>2659.5219999999999</v>
      </c>
      <c r="AJ242" s="611">
        <v>2965.1410000000001</v>
      </c>
      <c r="AK242" s="608">
        <v>1160.172</v>
      </c>
      <c r="AL242" s="615">
        <v>1227.115</v>
      </c>
      <c r="AO242" s="55"/>
      <c r="AQ242" s="767"/>
      <c r="AR242" s="767"/>
      <c r="AS242" s="767"/>
      <c r="AT242" s="767"/>
      <c r="AU242" s="748"/>
      <c r="AW242" s="767"/>
      <c r="AX242" s="767"/>
      <c r="AY242" s="767"/>
      <c r="AZ242" s="767"/>
      <c r="BA242" s="252"/>
      <c r="BB242" s="758"/>
      <c r="BC242" s="767"/>
      <c r="BD242" s="767"/>
      <c r="BE242" s="767"/>
      <c r="BF242" s="767"/>
      <c r="BG242" s="767"/>
      <c r="BH242" s="758"/>
      <c r="BI242" s="748"/>
      <c r="BJ242" s="748"/>
      <c r="BK242" s="748"/>
      <c r="BL242" s="748"/>
      <c r="BM242" s="767"/>
      <c r="BN242" s="758"/>
      <c r="BO242" s="767"/>
      <c r="BP242" s="767"/>
      <c r="BQ242" s="767"/>
      <c r="BR242" s="767"/>
      <c r="BS242" s="748"/>
      <c r="BT242" s="758"/>
      <c r="BU242" s="773"/>
      <c r="BV242" s="762"/>
      <c r="BW242" s="766"/>
      <c r="BX242" s="748"/>
      <c r="BY242" s="767"/>
      <c r="BZ242" s="758"/>
      <c r="CA242" s="545"/>
      <c r="CB242" s="753"/>
      <c r="CC242" s="546"/>
      <c r="CD242" s="546"/>
      <c r="CE242" s="546"/>
      <c r="CF242" s="764"/>
      <c r="CG242" s="767"/>
      <c r="CH242" s="767"/>
      <c r="CI242" s="767"/>
      <c r="CJ242" s="748"/>
      <c r="CK242" s="767"/>
      <c r="CL242" s="758"/>
      <c r="CM242" s="767"/>
      <c r="CN242" s="767"/>
      <c r="CO242" s="767"/>
      <c r="CP242" s="748"/>
      <c r="CQ242" s="767"/>
      <c r="CR242" s="767"/>
      <c r="CX242" s="5"/>
      <c r="CY242" s="758"/>
      <c r="CZ242" s="755"/>
      <c r="DA242" s="755"/>
      <c r="DB242" s="755"/>
      <c r="DC242" s="755"/>
      <c r="DD242" s="755"/>
      <c r="DE242" s="767"/>
      <c r="DF242" s="767"/>
      <c r="DG242" s="767"/>
      <c r="DH242" s="768"/>
      <c r="DI242" s="768"/>
      <c r="DJ242" s="768"/>
      <c r="DK242" s="748"/>
      <c r="DL242" s="755"/>
      <c r="DM242" s="755"/>
      <c r="DN242" s="755"/>
      <c r="DO242" s="755"/>
      <c r="DP242" s="755"/>
      <c r="DQ242" s="758"/>
      <c r="DS242" s="565"/>
      <c r="DT242" s="565"/>
      <c r="DU242" s="565"/>
      <c r="DV242" s="565"/>
      <c r="DW242" s="5"/>
      <c r="DX242" s="576"/>
      <c r="DY242" s="576"/>
      <c r="DZ242" s="576"/>
      <c r="EA242" s="576"/>
      <c r="EB242" s="576"/>
      <c r="EC242" s="5"/>
      <c r="ED242" s="5"/>
      <c r="EG242" s="59"/>
      <c r="EH242" s="5"/>
      <c r="EI242" s="5"/>
      <c r="EJ242" s="5"/>
      <c r="ER242" s="252"/>
      <c r="EV242" s="5"/>
      <c r="EW242" s="5"/>
      <c r="EX242" s="279"/>
      <c r="EY242" s="252"/>
      <c r="EZ242" s="252"/>
      <c r="FA242" s="252"/>
      <c r="FB242" s="252"/>
      <c r="FC242" s="5"/>
      <c r="FD242" s="5"/>
      <c r="FG242" s="61"/>
      <c r="FH242" s="59"/>
      <c r="FJ242" s="5"/>
      <c r="FL242" s="5"/>
      <c r="FM242" s="5"/>
      <c r="FN242" s="59"/>
    </row>
    <row r="243" spans="1:238" ht="14.25" customHeight="1" x14ac:dyDescent="0.15">
      <c r="A243" s="186" t="s">
        <v>166</v>
      </c>
      <c r="B243" s="417" t="s">
        <v>96</v>
      </c>
      <c r="C243" s="616">
        <v>257</v>
      </c>
      <c r="D243" s="617">
        <v>326</v>
      </c>
      <c r="E243" s="618">
        <v>347</v>
      </c>
      <c r="F243" s="619">
        <v>316</v>
      </c>
      <c r="G243" s="617">
        <v>292</v>
      </c>
      <c r="H243" s="187">
        <v>274</v>
      </c>
      <c r="I243" s="262">
        <v>210</v>
      </c>
      <c r="J243" s="617">
        <v>122</v>
      </c>
      <c r="K243" s="618">
        <v>326</v>
      </c>
      <c r="L243" s="262">
        <v>0</v>
      </c>
      <c r="M243" s="617">
        <v>346</v>
      </c>
      <c r="N243" s="618">
        <v>270</v>
      </c>
      <c r="O243" s="262">
        <v>280</v>
      </c>
      <c r="P243" s="617">
        <v>257</v>
      </c>
      <c r="Q243" s="621">
        <v>297</v>
      </c>
      <c r="R243" s="262">
        <v>187</v>
      </c>
      <c r="S243" s="617">
        <v>143</v>
      </c>
      <c r="T243" s="618">
        <v>0</v>
      </c>
      <c r="U243" s="619">
        <v>0</v>
      </c>
      <c r="V243" s="199">
        <v>287</v>
      </c>
      <c r="W243" s="621">
        <v>1537</v>
      </c>
      <c r="X243" s="619">
        <v>690</v>
      </c>
      <c r="Y243" s="620">
        <v>0</v>
      </c>
      <c r="Z243" s="621">
        <v>575</v>
      </c>
      <c r="AA243" s="255">
        <v>352</v>
      </c>
      <c r="AB243" s="617">
        <v>514</v>
      </c>
      <c r="AC243" s="618">
        <v>559</v>
      </c>
      <c r="AD243" s="262">
        <v>356</v>
      </c>
      <c r="AE243" s="620">
        <v>373</v>
      </c>
      <c r="AF243" s="618">
        <v>362</v>
      </c>
      <c r="AG243" s="262">
        <v>279</v>
      </c>
      <c r="AH243" s="617">
        <v>188</v>
      </c>
      <c r="AI243" s="618">
        <v>156</v>
      </c>
      <c r="AJ243" s="262">
        <v>137</v>
      </c>
      <c r="AK243" s="617">
        <v>174</v>
      </c>
      <c r="AL243" s="622">
        <v>300</v>
      </c>
      <c r="AO243" s="55"/>
      <c r="AP243" s="825"/>
      <c r="AQ243" s="748"/>
      <c r="AR243" s="748"/>
      <c r="AS243" s="748"/>
      <c r="AT243" s="767"/>
      <c r="AU243" s="254"/>
      <c r="AV243" s="748"/>
      <c r="AX243" s="756"/>
      <c r="AY243" s="757"/>
      <c r="AZ243" s="748"/>
      <c r="BA243" s="748"/>
      <c r="BB243" s="758"/>
      <c r="BC243" s="748"/>
      <c r="BD243" s="748"/>
      <c r="BE243" s="748"/>
      <c r="BF243" s="767"/>
      <c r="BG243" s="767"/>
      <c r="BH243" s="758"/>
      <c r="BI243" s="748"/>
      <c r="BJ243" s="748"/>
      <c r="BK243" s="748"/>
      <c r="BL243" s="767"/>
      <c r="BM243" s="767"/>
      <c r="BN243" s="758"/>
      <c r="BO243" s="770"/>
      <c r="BP243" s="778"/>
      <c r="BQ243" s="768"/>
      <c r="BR243" s="748"/>
      <c r="BS243" s="748"/>
      <c r="BT243" s="758"/>
      <c r="BU243" s="748"/>
      <c r="BV243" s="748"/>
      <c r="BW243" s="748"/>
      <c r="BX243" s="767"/>
      <c r="BY243" s="766"/>
      <c r="BZ243" s="758"/>
      <c r="CA243" s="545"/>
      <c r="CB243" s="753"/>
      <c r="CC243" s="546"/>
      <c r="CD243" s="546"/>
      <c r="CE243" s="546"/>
      <c r="CF243" s="764"/>
      <c r="CG243" s="767"/>
      <c r="CH243" s="767"/>
      <c r="CI243" s="767"/>
      <c r="CJ243" s="757"/>
      <c r="CK243" s="767"/>
      <c r="CL243" s="758"/>
      <c r="CM243" s="767"/>
      <c r="CN243" s="767"/>
      <c r="CO243" s="767"/>
      <c r="CP243" s="767"/>
      <c r="CQ243" s="252"/>
      <c r="CR243" s="767"/>
      <c r="CS243" s="792"/>
      <c r="CT243" s="792"/>
      <c r="CU243" s="792"/>
      <c r="CV243" s="792"/>
      <c r="CW243" s="5"/>
      <c r="CX243" s="5"/>
      <c r="CY243" s="748"/>
      <c r="CZ243" s="755"/>
      <c r="DA243" s="755"/>
      <c r="DB243" s="755"/>
      <c r="DC243" s="755"/>
      <c r="DD243" s="755"/>
      <c r="DE243" s="767"/>
      <c r="DF243" s="767"/>
      <c r="DG243" s="767"/>
      <c r="DH243" s="767"/>
      <c r="DI243" s="748"/>
      <c r="DJ243" s="748"/>
      <c r="DK243" s="767"/>
      <c r="DL243" s="755"/>
      <c r="DM243" s="755"/>
      <c r="DN243" s="755"/>
      <c r="DO243" s="755"/>
      <c r="DP243" s="755"/>
      <c r="DQ243" s="758"/>
      <c r="DS243" s="565"/>
      <c r="DT243" s="565"/>
      <c r="DU243" s="565"/>
      <c r="DV243" s="565"/>
      <c r="DW243" s="5"/>
      <c r="DX243" s="576"/>
      <c r="DY243" s="576"/>
      <c r="DZ243" s="576"/>
      <c r="EA243" s="576"/>
      <c r="EB243" s="56"/>
      <c r="EC243" s="101"/>
      <c r="EE243" s="5"/>
      <c r="EI243" s="59"/>
      <c r="EJ243" s="252"/>
      <c r="EK243" s="59"/>
      <c r="EL243" s="252"/>
      <c r="EM243" s="5"/>
      <c r="EN243" s="279"/>
      <c r="EO243" s="252"/>
      <c r="EP243" s="252"/>
      <c r="EQ243" s="252"/>
      <c r="ER243" s="252"/>
      <c r="ES243" s="5"/>
      <c r="ET243" s="5"/>
      <c r="EY243" s="59"/>
      <c r="EZ243" s="5"/>
      <c r="FB243" s="5"/>
      <c r="FC243" s="5"/>
      <c r="FD243" s="59"/>
      <c r="FO243" s="5"/>
      <c r="FP243" s="5"/>
    </row>
    <row r="244" spans="1:238" ht="14.25" customHeight="1" x14ac:dyDescent="0.15">
      <c r="A244" s="250" t="s">
        <v>33</v>
      </c>
      <c r="B244" s="394" t="s">
        <v>93</v>
      </c>
      <c r="C244" s="598">
        <v>59.723999999999997</v>
      </c>
      <c r="D244" s="599">
        <v>123.108</v>
      </c>
      <c r="E244" s="600">
        <v>191.392</v>
      </c>
      <c r="F244" s="601">
        <v>170.66900000000001</v>
      </c>
      <c r="G244" s="599">
        <v>138</v>
      </c>
      <c r="H244" s="191">
        <v>156.70699999999999</v>
      </c>
      <c r="I244" s="602">
        <v>241.047</v>
      </c>
      <c r="J244" s="599">
        <v>231.52199999999999</v>
      </c>
      <c r="K244" s="600">
        <v>272.88099999999997</v>
      </c>
      <c r="L244" s="602">
        <v>202.54</v>
      </c>
      <c r="M244" s="603">
        <v>272.44299999999998</v>
      </c>
      <c r="N244" s="600">
        <v>266.78500000000003</v>
      </c>
      <c r="O244" s="602">
        <v>230.881</v>
      </c>
      <c r="P244" s="599">
        <v>252.94200000000001</v>
      </c>
      <c r="Q244" s="604">
        <v>271.60500000000002</v>
      </c>
      <c r="R244" s="601">
        <v>221.24600000000001</v>
      </c>
      <c r="S244" s="599">
        <v>149.13200000000001</v>
      </c>
      <c r="T244" s="600">
        <v>158.65799999999999</v>
      </c>
      <c r="U244" s="601">
        <v>82.763000000000005</v>
      </c>
      <c r="V244" s="553">
        <v>51.594999999999999</v>
      </c>
      <c r="W244" s="605">
        <v>38.151000000000003</v>
      </c>
      <c r="X244" s="601">
        <v>20.355</v>
      </c>
      <c r="Y244" s="603">
        <v>32.755000000000003</v>
      </c>
      <c r="Z244" s="604">
        <v>94.694999999999993</v>
      </c>
      <c r="AA244" s="534">
        <v>193.55199999999999</v>
      </c>
      <c r="AB244" s="603">
        <v>213.11699999999999</v>
      </c>
      <c r="AC244" s="600">
        <v>191.38300000000001</v>
      </c>
      <c r="AD244" s="602">
        <v>187.096</v>
      </c>
      <c r="AE244" s="603">
        <v>176.10599999999999</v>
      </c>
      <c r="AF244" s="600">
        <v>113.758</v>
      </c>
      <c r="AG244" s="602">
        <v>103.76</v>
      </c>
      <c r="AH244" s="599">
        <v>67.525999999999996</v>
      </c>
      <c r="AI244" s="600">
        <v>51.482999999999997</v>
      </c>
      <c r="AJ244" s="602">
        <v>32.920999999999999</v>
      </c>
      <c r="AK244" s="599">
        <v>16.829999999999998</v>
      </c>
      <c r="AL244" s="606">
        <v>24.724</v>
      </c>
      <c r="AO244" s="55"/>
      <c r="AQ244" s="252"/>
      <c r="AR244" s="252"/>
      <c r="AS244" s="252"/>
      <c r="AT244" s="748"/>
      <c r="AU244" s="767"/>
      <c r="AW244" s="767"/>
      <c r="AX244" s="767"/>
      <c r="AY244" s="767"/>
      <c r="AZ244" s="767"/>
      <c r="BA244" s="767"/>
      <c r="BB244" s="748"/>
      <c r="BC244" s="767"/>
      <c r="BD244" s="767"/>
      <c r="BE244" s="767"/>
      <c r="BF244" s="254"/>
      <c r="BG244" s="748"/>
      <c r="BH244" s="787"/>
      <c r="BI244" s="767"/>
      <c r="BJ244" s="767"/>
      <c r="BK244" s="767"/>
      <c r="BL244" s="748"/>
      <c r="BM244" s="767"/>
      <c r="BN244" s="787"/>
      <c r="BO244" s="773"/>
      <c r="BP244" s="762"/>
      <c r="BQ244" s="766"/>
      <c r="BR244" s="766"/>
      <c r="BS244" s="766"/>
      <c r="BT244" s="787"/>
      <c r="BU244" s="748"/>
      <c r="BV244" s="748"/>
      <c r="BW244" s="748"/>
      <c r="BX244" s="767"/>
      <c r="BY244" s="766"/>
      <c r="BZ244" s="787"/>
      <c r="CA244" s="545"/>
      <c r="CB244" s="753"/>
      <c r="CC244" s="546"/>
      <c r="CD244" s="546"/>
      <c r="CE244" s="546"/>
      <c r="CF244" s="827"/>
      <c r="CG244" s="767"/>
      <c r="CH244" s="767"/>
      <c r="CI244" s="767"/>
      <c r="CJ244" s="767"/>
      <c r="CK244" s="748"/>
      <c r="CL244" s="748"/>
      <c r="CM244" s="755"/>
      <c r="CN244" s="756"/>
      <c r="CO244" s="768"/>
      <c r="CP244" s="767"/>
      <c r="CQ244" s="767"/>
      <c r="CR244" s="748"/>
      <c r="CS244" s="5"/>
      <c r="CT244" s="5"/>
      <c r="CU244" s="5"/>
      <c r="CV244" s="5"/>
      <c r="CW244" s="792"/>
      <c r="CX244" s="792"/>
      <c r="CY244" s="758"/>
      <c r="CZ244" s="755"/>
      <c r="DA244" s="755"/>
      <c r="DB244" s="755"/>
      <c r="DC244" s="755"/>
      <c r="DD244" s="755"/>
      <c r="DE244" s="748"/>
      <c r="DF244" s="767"/>
      <c r="DG244" s="767"/>
      <c r="DH244" s="767"/>
      <c r="DI244" s="748"/>
      <c r="DJ244" s="767"/>
      <c r="DK244" s="767"/>
      <c r="DL244" s="755"/>
      <c r="DM244" s="755"/>
      <c r="DN244" s="755"/>
      <c r="DO244" s="755"/>
      <c r="DP244" s="755"/>
      <c r="DQ244" s="748"/>
      <c r="DS244" s="565"/>
      <c r="DT244" s="565"/>
      <c r="DU244" s="565"/>
      <c r="DV244" s="565"/>
      <c r="DW244" s="252"/>
      <c r="DX244" s="252"/>
      <c r="DY244" s="252"/>
      <c r="DZ244" s="252"/>
      <c r="EA244" s="5"/>
      <c r="EB244" s="5"/>
      <c r="EH244" s="5"/>
      <c r="EJ244" s="5"/>
      <c r="EK244" s="5"/>
      <c r="EL244" s="59"/>
      <c r="EM244" s="61"/>
      <c r="EN244" s="61"/>
      <c r="EO244" s="59"/>
      <c r="EP244" s="59"/>
      <c r="EQ244" s="5"/>
    </row>
    <row r="245" spans="1:238" ht="14.25" customHeight="1" x14ac:dyDescent="0.15">
      <c r="A245" s="184" t="s">
        <v>167</v>
      </c>
      <c r="B245" s="395" t="s">
        <v>94</v>
      </c>
      <c r="C245" s="607">
        <v>17500.428</v>
      </c>
      <c r="D245" s="608">
        <v>42114.423999999999</v>
      </c>
      <c r="E245" s="609">
        <v>79513.903000000006</v>
      </c>
      <c r="F245" s="610">
        <v>74452.83</v>
      </c>
      <c r="G245" s="608">
        <v>56555</v>
      </c>
      <c r="H245" s="251">
        <v>54083.510999999999</v>
      </c>
      <c r="I245" s="611">
        <v>69336.456999999995</v>
      </c>
      <c r="J245" s="608">
        <v>58305.453000000001</v>
      </c>
      <c r="K245" s="609">
        <v>63811.53</v>
      </c>
      <c r="L245" s="611">
        <v>50721.646000000001</v>
      </c>
      <c r="M245" s="612">
        <v>67319.383000000002</v>
      </c>
      <c r="N245" s="609">
        <v>67881.589000000007</v>
      </c>
      <c r="O245" s="194">
        <v>60148.608999999997</v>
      </c>
      <c r="P245" s="608">
        <v>57538.521000000001</v>
      </c>
      <c r="Q245" s="613">
        <v>63686.913</v>
      </c>
      <c r="R245" s="610">
        <v>44554.642</v>
      </c>
      <c r="S245" s="608">
        <v>31701.298999999999</v>
      </c>
      <c r="T245" s="609">
        <v>27282.812000000002</v>
      </c>
      <c r="U245" s="610">
        <v>16779.144</v>
      </c>
      <c r="V245" s="554">
        <v>11655.981</v>
      </c>
      <c r="W245" s="614">
        <v>7451.1819999999998</v>
      </c>
      <c r="X245" s="610">
        <v>4019.0390000000002</v>
      </c>
      <c r="Y245" s="612">
        <v>7234.2610000000004</v>
      </c>
      <c r="Z245" s="613">
        <v>26547.753000000001</v>
      </c>
      <c r="AA245" s="535">
        <v>59891.06</v>
      </c>
      <c r="AB245" s="608">
        <v>52112.762999999999</v>
      </c>
      <c r="AC245" s="609">
        <v>45363.623</v>
      </c>
      <c r="AD245" s="611">
        <v>55132.425999999999</v>
      </c>
      <c r="AE245" s="612">
        <v>55351.567999999999</v>
      </c>
      <c r="AF245" s="609">
        <v>42316.178999999996</v>
      </c>
      <c r="AG245" s="611">
        <v>34958.152999999998</v>
      </c>
      <c r="AH245" s="608">
        <v>18492.636999999999</v>
      </c>
      <c r="AI245" s="609">
        <v>13857.684999999999</v>
      </c>
      <c r="AJ245" s="611">
        <v>9283.6720000000005</v>
      </c>
      <c r="AK245" s="608">
        <v>7254.44</v>
      </c>
      <c r="AL245" s="615">
        <v>15496.589</v>
      </c>
      <c r="AO245" s="55"/>
      <c r="AQ245" s="767"/>
      <c r="AR245" s="767"/>
      <c r="AS245" s="767"/>
      <c r="AT245" s="748"/>
      <c r="AU245" s="748"/>
      <c r="AW245" s="252"/>
      <c r="AX245" s="252"/>
      <c r="AY245" s="252"/>
      <c r="AZ245" s="767"/>
      <c r="BA245" s="767"/>
      <c r="BB245" s="758"/>
      <c r="BC245" s="767"/>
      <c r="BD245" s="767"/>
      <c r="BE245" s="767"/>
      <c r="BF245" s="748"/>
      <c r="BG245" s="767"/>
      <c r="BH245" s="758"/>
      <c r="BI245" s="767"/>
      <c r="BJ245" s="767"/>
      <c r="BK245" s="767"/>
      <c r="BL245" s="748"/>
      <c r="BM245" s="767"/>
      <c r="BN245" s="758"/>
      <c r="BO245" s="770"/>
      <c r="BP245" s="770"/>
      <c r="BQ245" s="770"/>
      <c r="BR245" s="767"/>
      <c r="BS245" s="748"/>
      <c r="BT245" s="758"/>
      <c r="BU245" s="773"/>
      <c r="BV245" s="762"/>
      <c r="BW245" s="766"/>
      <c r="BX245" s="766"/>
      <c r="BY245" s="766"/>
      <c r="BZ245" s="758"/>
      <c r="CA245" s="545"/>
      <c r="CB245" s="753"/>
      <c r="CC245" s="546"/>
      <c r="CD245" s="546"/>
      <c r="CE245" s="546"/>
      <c r="CF245" s="764"/>
      <c r="CG245" s="748"/>
      <c r="CH245" s="748"/>
      <c r="CI245" s="748"/>
      <c r="CJ245" s="748"/>
      <c r="CK245" s="767"/>
      <c r="CL245" s="758"/>
      <c r="CM245" s="767"/>
      <c r="CN245" s="767"/>
      <c r="CO245" s="767"/>
      <c r="CP245" s="767"/>
      <c r="CQ245" s="767"/>
      <c r="CR245" s="767"/>
      <c r="CS245" s="59"/>
      <c r="CT245" s="59"/>
      <c r="CU245" s="59"/>
      <c r="CV245" s="59"/>
      <c r="CW245" s="792"/>
      <c r="CX245" s="5"/>
      <c r="CY245" s="758"/>
      <c r="CZ245" s="755"/>
      <c r="DA245" s="755"/>
      <c r="DB245" s="755"/>
      <c r="DC245" s="755"/>
      <c r="DD245" s="755"/>
      <c r="DE245" s="758"/>
      <c r="DF245" s="748"/>
      <c r="DG245" s="748"/>
      <c r="DH245" s="748"/>
      <c r="DI245" s="767"/>
      <c r="DJ245" s="757"/>
      <c r="DK245" s="758"/>
      <c r="DL245" s="252"/>
      <c r="DM245" s="252"/>
      <c r="DN245" s="252"/>
      <c r="DO245" s="748"/>
      <c r="DP245" s="252"/>
      <c r="DQ245" s="758"/>
      <c r="DR245" s="767"/>
      <c r="DS245" s="767"/>
      <c r="DT245" s="767"/>
      <c r="DU245" s="767"/>
      <c r="DV245" s="748"/>
      <c r="DW245" s="758"/>
      <c r="DX245" s="748"/>
      <c r="DY245" s="787"/>
      <c r="DZ245" s="787"/>
      <c r="EA245" s="787"/>
      <c r="EB245" s="758"/>
      <c r="EC245" s="758"/>
      <c r="ED245" s="758"/>
      <c r="EE245" s="767"/>
      <c r="EF245" s="767"/>
      <c r="EG245" s="748"/>
      <c r="EH245" s="748"/>
      <c r="EI245" s="758"/>
      <c r="EJ245" s="767"/>
      <c r="EK245" s="767"/>
      <c r="EL245" s="767"/>
      <c r="EM245" s="748"/>
      <c r="EN245" s="758"/>
      <c r="EO245" s="758"/>
      <c r="EP245" s="755"/>
      <c r="EQ245" s="755"/>
      <c r="ER245" s="755"/>
      <c r="ES245" s="755"/>
      <c r="ET245" s="755"/>
      <c r="EU245" s="767"/>
      <c r="EV245" s="755"/>
      <c r="EW245" s="755"/>
      <c r="EX245" s="755"/>
      <c r="EY245" s="755"/>
      <c r="EZ245" s="755"/>
      <c r="FA245" s="767"/>
      <c r="FB245" s="748"/>
      <c r="FC245" s="748"/>
      <c r="FD245" s="748"/>
      <c r="FE245" s="767"/>
      <c r="FF245" s="767"/>
      <c r="FG245" s="748"/>
      <c r="FH245" s="755"/>
      <c r="FI245" s="755"/>
      <c r="FJ245" s="755"/>
      <c r="FK245" s="755"/>
      <c r="FL245" s="755"/>
      <c r="FM245" s="758"/>
      <c r="FO245" s="565"/>
      <c r="FP245" s="565"/>
      <c r="FQ245" s="565"/>
      <c r="FR245" s="565"/>
      <c r="FS245" s="5"/>
      <c r="FT245" s="576"/>
      <c r="FU245" s="576"/>
      <c r="FV245" s="576"/>
      <c r="FW245" s="576"/>
      <c r="FX245" s="576"/>
      <c r="FY245" s="5"/>
      <c r="FZ245" s="5"/>
      <c r="GA245" s="5"/>
      <c r="GE245" s="5"/>
      <c r="GF245" s="61"/>
      <c r="GG245" s="59"/>
      <c r="GH245" s="59"/>
      <c r="GI245" s="59"/>
      <c r="GN245" s="252"/>
      <c r="GR245" s="252"/>
      <c r="GS245" s="5"/>
      <c r="GT245" s="279"/>
      <c r="GU245" s="252"/>
      <c r="GV245" s="252"/>
      <c r="GW245" s="252"/>
      <c r="GX245" s="252"/>
      <c r="GY245" s="5"/>
      <c r="GZ245" s="5"/>
      <c r="HC245" s="61"/>
      <c r="HD245" s="59"/>
      <c r="HF245" s="5"/>
      <c r="HH245" s="5"/>
      <c r="HI245" s="5"/>
      <c r="HJ245" s="59"/>
      <c r="HK245" s="61"/>
      <c r="HL245" s="61"/>
      <c r="HM245" s="59"/>
      <c r="HN245" s="59"/>
      <c r="HO245" s="59"/>
      <c r="IB245" s="258"/>
      <c r="IC245" s="258"/>
      <c r="ID245" s="258"/>
    </row>
    <row r="246" spans="1:238" ht="14.25" customHeight="1" x14ac:dyDescent="0.15">
      <c r="A246" s="186" t="s">
        <v>167</v>
      </c>
      <c r="B246" s="417" t="s">
        <v>96</v>
      </c>
      <c r="C246" s="616">
        <v>293</v>
      </c>
      <c r="D246" s="617">
        <v>342</v>
      </c>
      <c r="E246" s="618">
        <v>415</v>
      </c>
      <c r="F246" s="619">
        <v>436</v>
      </c>
      <c r="G246" s="617">
        <v>409</v>
      </c>
      <c r="H246" s="187">
        <v>345</v>
      </c>
      <c r="I246" s="262">
        <v>288</v>
      </c>
      <c r="J246" s="617">
        <v>252</v>
      </c>
      <c r="K246" s="618">
        <v>234</v>
      </c>
      <c r="L246" s="262">
        <v>250</v>
      </c>
      <c r="M246" s="617">
        <v>247</v>
      </c>
      <c r="N246" s="618">
        <v>254</v>
      </c>
      <c r="O246" s="262">
        <v>261</v>
      </c>
      <c r="P246" s="617">
        <v>227</v>
      </c>
      <c r="Q246" s="621">
        <v>234</v>
      </c>
      <c r="R246" s="262">
        <v>201</v>
      </c>
      <c r="S246" s="617">
        <v>213</v>
      </c>
      <c r="T246" s="618">
        <v>172</v>
      </c>
      <c r="U246" s="619">
        <v>203</v>
      </c>
      <c r="V246" s="199">
        <v>226</v>
      </c>
      <c r="W246" s="621">
        <v>195</v>
      </c>
      <c r="X246" s="619">
        <v>197</v>
      </c>
      <c r="Y246" s="620">
        <v>221</v>
      </c>
      <c r="Z246" s="621">
        <v>280</v>
      </c>
      <c r="AA246" s="255">
        <v>309</v>
      </c>
      <c r="AB246" s="617">
        <v>245</v>
      </c>
      <c r="AC246" s="618">
        <v>237</v>
      </c>
      <c r="AD246" s="262">
        <v>295</v>
      </c>
      <c r="AE246" s="620">
        <v>314</v>
      </c>
      <c r="AF246" s="618">
        <v>372</v>
      </c>
      <c r="AG246" s="262">
        <v>337</v>
      </c>
      <c r="AH246" s="617">
        <v>274</v>
      </c>
      <c r="AI246" s="618">
        <v>269</v>
      </c>
      <c r="AJ246" s="262">
        <v>282</v>
      </c>
      <c r="AK246" s="617">
        <v>431</v>
      </c>
      <c r="AL246" s="622">
        <v>627</v>
      </c>
      <c r="AO246" s="55"/>
      <c r="AP246" s="825"/>
      <c r="AQ246" s="748"/>
      <c r="AR246" s="748"/>
      <c r="AS246" s="748"/>
      <c r="AT246" s="767"/>
      <c r="AU246" s="767"/>
      <c r="AV246" s="748"/>
      <c r="AW246" s="767"/>
      <c r="AX246" s="767"/>
      <c r="AY246" s="767"/>
      <c r="AZ246" s="767"/>
      <c r="BA246" s="767"/>
      <c r="BB246" s="758"/>
      <c r="BC246" s="767"/>
      <c r="BD246" s="767"/>
      <c r="BE246" s="767"/>
      <c r="BF246" s="748"/>
      <c r="BG246" s="767"/>
      <c r="BH246" s="758"/>
      <c r="BI246" s="767"/>
      <c r="BJ246" s="767"/>
      <c r="BK246" s="767"/>
      <c r="BL246" s="768"/>
      <c r="BM246" s="748"/>
      <c r="BN246" s="758"/>
      <c r="BO246" s="773"/>
      <c r="BP246" s="762"/>
      <c r="BQ246" s="766"/>
      <c r="BR246" s="766"/>
      <c r="BS246" s="766"/>
      <c r="BT246" s="758"/>
      <c r="BU246" s="545"/>
      <c r="BV246" s="753"/>
      <c r="BW246" s="546"/>
      <c r="BX246" s="546"/>
      <c r="BY246" s="546"/>
      <c r="BZ246" s="764"/>
      <c r="CA246" s="252"/>
      <c r="CB246" s="252"/>
      <c r="CC246" s="252"/>
      <c r="CD246" s="252"/>
      <c r="CE246" s="748"/>
      <c r="CF246" s="758"/>
      <c r="CG246" s="767"/>
      <c r="CH246" s="767"/>
      <c r="CI246" s="767"/>
      <c r="CJ246" s="748"/>
      <c r="CK246" s="767"/>
      <c r="CL246" s="767"/>
      <c r="CM246" s="792"/>
      <c r="CN246" s="792"/>
      <c r="CO246" s="792"/>
      <c r="CP246" s="59"/>
      <c r="CQ246" s="5"/>
      <c r="CR246" s="5"/>
      <c r="CS246" s="758"/>
      <c r="CT246" s="755"/>
      <c r="CU246" s="755"/>
      <c r="CV246" s="755"/>
      <c r="CW246" s="755"/>
      <c r="CX246" s="755"/>
      <c r="CY246" s="748"/>
      <c r="CZ246" s="748"/>
      <c r="DA246" s="748"/>
      <c r="DB246" s="748"/>
      <c r="DC246" s="767"/>
      <c r="DD246" s="748"/>
      <c r="DE246" s="758"/>
      <c r="DF246" s="755"/>
      <c r="DG246" s="756"/>
      <c r="DH246" s="757"/>
      <c r="DI246" s="767"/>
      <c r="DJ246" s="748"/>
      <c r="DK246" s="758"/>
      <c r="DL246" s="252"/>
      <c r="DM246" s="252"/>
      <c r="DN246" s="252"/>
      <c r="DO246" s="252"/>
      <c r="DP246" s="252"/>
      <c r="DQ246" s="758"/>
      <c r="DR246" s="758"/>
      <c r="DS246" s="758"/>
      <c r="DT246" s="758"/>
      <c r="DU246" s="787"/>
      <c r="DV246" s="758"/>
      <c r="DW246" s="787"/>
      <c r="DX246" s="755"/>
      <c r="DY246" s="755"/>
      <c r="DZ246" s="755"/>
      <c r="EA246" s="755"/>
      <c r="EB246" s="755"/>
      <c r="EC246" s="767"/>
      <c r="ED246" s="755"/>
      <c r="EE246" s="755"/>
      <c r="EF246" s="755"/>
      <c r="EG246" s="755"/>
      <c r="EH246" s="755"/>
      <c r="EI246" s="767"/>
      <c r="EJ246" s="767"/>
      <c r="EK246" s="767"/>
      <c r="EL246" s="767"/>
      <c r="EM246" s="748"/>
      <c r="EN246" s="768"/>
      <c r="EO246" s="767"/>
      <c r="EP246" s="755"/>
      <c r="EQ246" s="755"/>
      <c r="ER246" s="755"/>
      <c r="ES246" s="755"/>
      <c r="ET246" s="755"/>
      <c r="EU246" s="758"/>
      <c r="EW246" s="565"/>
      <c r="EX246" s="565"/>
      <c r="EY246" s="565"/>
      <c r="EZ246" s="565"/>
      <c r="FA246" s="5"/>
      <c r="FB246" s="565"/>
      <c r="FC246" s="747"/>
      <c r="FD246" s="576"/>
      <c r="FE246" s="576"/>
      <c r="FF246" s="748"/>
      <c r="FG246" s="101"/>
      <c r="FH246" s="5"/>
      <c r="FI246" s="5"/>
      <c r="FM246" s="5"/>
      <c r="FN246" s="61"/>
      <c r="FO246" s="59"/>
      <c r="FP246" s="59"/>
      <c r="FQ246" s="59"/>
      <c r="FU246" s="252"/>
      <c r="FV246" s="5"/>
      <c r="FW246" s="59"/>
      <c r="FZ246" s="5"/>
      <c r="GA246" s="5"/>
      <c r="GB246" s="279"/>
      <c r="GC246" s="252"/>
      <c r="GD246" s="252"/>
      <c r="GE246" s="252"/>
      <c r="GF246" s="252"/>
      <c r="GG246" s="5"/>
      <c r="GH246" s="5"/>
      <c r="GL246" s="5"/>
      <c r="GM246" s="59"/>
      <c r="GN246" s="61"/>
      <c r="GO246" s="61"/>
      <c r="GP246" s="59"/>
      <c r="GQ246" s="59"/>
      <c r="GR246" s="59"/>
    </row>
    <row r="247" spans="1:238" ht="14.25" customHeight="1" x14ac:dyDescent="0.15">
      <c r="A247" s="250" t="s">
        <v>34</v>
      </c>
      <c r="B247" s="394" t="s">
        <v>93</v>
      </c>
      <c r="C247" s="598">
        <v>3.0289999999999999</v>
      </c>
      <c r="D247" s="599">
        <v>3.7610000000000001</v>
      </c>
      <c r="E247" s="600">
        <v>3.2509999999999999</v>
      </c>
      <c r="F247" s="601">
        <v>4.1219999999999999</v>
      </c>
      <c r="G247" s="599">
        <v>3</v>
      </c>
      <c r="H247" s="191">
        <v>2.6890000000000001</v>
      </c>
      <c r="I247" s="602">
        <v>5.4390000000000001</v>
      </c>
      <c r="J247" s="599">
        <v>4.7290000000000001</v>
      </c>
      <c r="K247" s="600">
        <v>5.8949999999999996</v>
      </c>
      <c r="L247" s="602">
        <v>5.7089999999999996</v>
      </c>
      <c r="M247" s="603">
        <v>5.9089999999999998</v>
      </c>
      <c r="N247" s="600">
        <v>3.9089999999999998</v>
      </c>
      <c r="O247" s="602">
        <v>4.6420000000000003</v>
      </c>
      <c r="P247" s="599">
        <v>6.2789999999999999</v>
      </c>
      <c r="Q247" s="604">
        <v>13.913</v>
      </c>
      <c r="R247" s="601">
        <v>20.946000000000002</v>
      </c>
      <c r="S247" s="599">
        <v>32.844999999999999</v>
      </c>
      <c r="T247" s="600">
        <v>87.507000000000005</v>
      </c>
      <c r="U247" s="601">
        <v>115.33</v>
      </c>
      <c r="V247" s="553">
        <v>134.14699999999999</v>
      </c>
      <c r="W247" s="605">
        <v>184.38300000000001</v>
      </c>
      <c r="X247" s="601">
        <v>208.32</v>
      </c>
      <c r="Y247" s="603">
        <v>129.74</v>
      </c>
      <c r="Z247" s="604">
        <v>147.44300000000001</v>
      </c>
      <c r="AA247" s="534">
        <v>173.19900000000001</v>
      </c>
      <c r="AB247" s="603">
        <v>166.87899999999999</v>
      </c>
      <c r="AC247" s="600">
        <v>106.033</v>
      </c>
      <c r="AD247" s="602">
        <v>85.194999999999993</v>
      </c>
      <c r="AE247" s="603">
        <v>57.795999999999999</v>
      </c>
      <c r="AF247" s="600">
        <v>38.487000000000002</v>
      </c>
      <c r="AG247" s="602">
        <v>23.047000000000001</v>
      </c>
      <c r="AH247" s="599">
        <v>12.436</v>
      </c>
      <c r="AI247" s="600">
        <v>5.649</v>
      </c>
      <c r="AJ247" s="602">
        <v>4.4850000000000003</v>
      </c>
      <c r="AK247" s="599">
        <v>2.5299999999999998</v>
      </c>
      <c r="AL247" s="606">
        <v>2.2320000000000002</v>
      </c>
      <c r="AO247" s="55"/>
      <c r="AQ247" s="767"/>
      <c r="AR247" s="767"/>
      <c r="AS247" s="767"/>
      <c r="AT247" s="748"/>
      <c r="AU247" s="767"/>
      <c r="AW247" s="748"/>
      <c r="AX247" s="748"/>
      <c r="AY247" s="748"/>
      <c r="AZ247" s="767"/>
      <c r="BA247" s="748"/>
      <c r="BB247" s="748"/>
      <c r="BC247" s="770"/>
      <c r="BD247" s="756"/>
      <c r="BE247" s="757"/>
      <c r="BF247" s="767"/>
      <c r="BG247" s="252"/>
      <c r="BH247" s="787"/>
      <c r="BI247" s="767"/>
      <c r="BJ247" s="767"/>
      <c r="BK247" s="767"/>
      <c r="BL247" s="748"/>
      <c r="BM247" s="767"/>
      <c r="BN247" s="787"/>
      <c r="BO247" s="767"/>
      <c r="BP247" s="767"/>
      <c r="BQ247" s="767"/>
      <c r="BR247" s="748"/>
      <c r="BS247" s="767"/>
      <c r="BT247" s="787"/>
      <c r="BU247" s="545"/>
      <c r="BV247" s="753"/>
      <c r="BW247" s="546"/>
      <c r="BX247" s="546"/>
      <c r="BY247" s="546"/>
      <c r="BZ247" s="827"/>
      <c r="CA247" s="748"/>
      <c r="CB247" s="748"/>
      <c r="CC247" s="748"/>
      <c r="CD247" s="748"/>
      <c r="CE247" s="767"/>
      <c r="CF247" s="748"/>
      <c r="CG247" s="748"/>
      <c r="CH247" s="767"/>
      <c r="CI247" s="767"/>
      <c r="CJ247" s="767"/>
      <c r="CK247" s="768"/>
      <c r="CL247" s="767"/>
      <c r="CM247" s="767"/>
      <c r="CN247" s="755"/>
      <c r="CO247" s="755"/>
      <c r="CP247" s="755"/>
      <c r="CQ247" s="755"/>
      <c r="CR247" s="755"/>
      <c r="CS247" s="748"/>
      <c r="CU247" s="565"/>
      <c r="CV247" s="565"/>
      <c r="CW247" s="565"/>
      <c r="CX247" s="565"/>
      <c r="CY247" s="252"/>
      <c r="CZ247" s="252"/>
      <c r="DA247" s="252"/>
      <c r="DB247" s="252"/>
      <c r="DC247" s="5"/>
      <c r="DD247" s="5"/>
      <c r="DG247" s="5"/>
      <c r="DH247" s="5"/>
      <c r="DI247" s="59"/>
      <c r="DJ247" s="61"/>
      <c r="DK247" s="61"/>
      <c r="DL247" s="59"/>
      <c r="DM247" s="59"/>
      <c r="DN247" s="5"/>
    </row>
    <row r="248" spans="1:238" ht="14.25" customHeight="1" x14ac:dyDescent="0.15">
      <c r="A248" s="184" t="s">
        <v>168</v>
      </c>
      <c r="B248" s="395" t="s">
        <v>94</v>
      </c>
      <c r="C248" s="607">
        <v>1303.6980000000001</v>
      </c>
      <c r="D248" s="608">
        <v>1609.211</v>
      </c>
      <c r="E248" s="609">
        <v>1405.1880000000001</v>
      </c>
      <c r="F248" s="610">
        <v>1804.3889999999999</v>
      </c>
      <c r="G248" s="608">
        <v>1413</v>
      </c>
      <c r="H248" s="251">
        <v>1280.479</v>
      </c>
      <c r="I248" s="611">
        <v>2543.518</v>
      </c>
      <c r="J248" s="608">
        <v>1969.8430000000001</v>
      </c>
      <c r="K248" s="609">
        <v>2328.6509999999998</v>
      </c>
      <c r="L248" s="611">
        <v>2122.7379999999998</v>
      </c>
      <c r="M248" s="612">
        <v>2010.3340000000001</v>
      </c>
      <c r="N248" s="609">
        <v>1455.289</v>
      </c>
      <c r="O248" s="194">
        <v>1723.9079999999999</v>
      </c>
      <c r="P248" s="608">
        <v>2568.7820000000002</v>
      </c>
      <c r="Q248" s="613">
        <v>5350.8969999999999</v>
      </c>
      <c r="R248" s="610">
        <v>7297.8620000000001</v>
      </c>
      <c r="S248" s="608">
        <v>11785.294</v>
      </c>
      <c r="T248" s="609">
        <v>21736.444</v>
      </c>
      <c r="U248" s="610">
        <v>26604.332999999999</v>
      </c>
      <c r="V248" s="554">
        <v>36274.790999999997</v>
      </c>
      <c r="W248" s="614">
        <v>42784.667999999998</v>
      </c>
      <c r="X248" s="610">
        <v>39847.587</v>
      </c>
      <c r="Y248" s="612">
        <v>24431.903999999999</v>
      </c>
      <c r="Z248" s="613">
        <v>32908.925999999999</v>
      </c>
      <c r="AA248" s="535">
        <v>37634.082000000002</v>
      </c>
      <c r="AB248" s="608">
        <v>31728.54</v>
      </c>
      <c r="AC248" s="609">
        <v>25044.491999999998</v>
      </c>
      <c r="AD248" s="611">
        <v>18202.681</v>
      </c>
      <c r="AE248" s="612">
        <v>12754.653</v>
      </c>
      <c r="AF248" s="609">
        <v>8174.2820000000002</v>
      </c>
      <c r="AG248" s="611">
        <v>4602.835</v>
      </c>
      <c r="AH248" s="608">
        <v>2755.9250000000002</v>
      </c>
      <c r="AI248" s="609">
        <v>1606.3430000000001</v>
      </c>
      <c r="AJ248" s="611">
        <v>1354.876</v>
      </c>
      <c r="AK248" s="608">
        <v>1119.4749999999999</v>
      </c>
      <c r="AL248" s="615">
        <v>1021.692</v>
      </c>
      <c r="AO248" s="55"/>
      <c r="AT248" s="748"/>
      <c r="AU248" s="748"/>
      <c r="AW248" s="767"/>
      <c r="AX248" s="767"/>
      <c r="AY248" s="767"/>
      <c r="AZ248" s="252"/>
      <c r="BA248" s="748"/>
      <c r="BB248" s="758"/>
      <c r="BC248" s="773"/>
      <c r="BD248" s="762"/>
      <c r="BE248" s="766"/>
      <c r="BF248" s="766"/>
      <c r="BG248" s="768"/>
      <c r="BH248" s="758"/>
      <c r="BI248" s="767"/>
      <c r="BJ248" s="767"/>
      <c r="BK248" s="767"/>
      <c r="BL248" s="767"/>
      <c r="BM248" s="766"/>
      <c r="BN248" s="758"/>
      <c r="BO248" s="545"/>
      <c r="BP248" s="753"/>
      <c r="BQ248" s="546"/>
      <c r="BR248" s="546"/>
      <c r="BS248" s="546"/>
      <c r="BT248" s="764"/>
      <c r="BU248" s="767"/>
      <c r="BV248" s="767"/>
      <c r="BW248" s="767"/>
      <c r="BX248" s="767"/>
      <c r="BY248" s="748"/>
      <c r="BZ248" s="758"/>
      <c r="CA248" s="767"/>
      <c r="CB248" s="767"/>
      <c r="CC248" s="767"/>
      <c r="CD248" s="748"/>
      <c r="CE248" s="767"/>
      <c r="CF248" s="767"/>
      <c r="CG248" s="792"/>
      <c r="CH248" s="792"/>
      <c r="CI248" s="792"/>
      <c r="CJ248" s="5"/>
      <c r="CK248" s="5"/>
      <c r="CL248" s="5"/>
      <c r="CM248" s="758"/>
      <c r="CN248" s="755"/>
      <c r="CO248" s="755"/>
      <c r="CP248" s="755"/>
      <c r="CQ248" s="755"/>
      <c r="CR248" s="755"/>
      <c r="CS248" s="758"/>
      <c r="CT248" s="748"/>
      <c r="CU248" s="748"/>
      <c r="CV248" s="748"/>
      <c r="CW248" s="767"/>
      <c r="CX248" s="767"/>
      <c r="CY248" s="758"/>
      <c r="CZ248" s="748"/>
      <c r="DA248" s="748"/>
      <c r="DB248" s="748"/>
      <c r="DC248" s="767"/>
      <c r="DD248" s="748"/>
      <c r="DE248" s="758"/>
      <c r="DF248" s="748"/>
      <c r="DG248" s="748"/>
      <c r="DH248" s="748"/>
      <c r="DI248" s="748"/>
      <c r="DJ248" s="767"/>
      <c r="DK248" s="758"/>
      <c r="DL248" s="758"/>
      <c r="DM248" s="758"/>
      <c r="DN248" s="758"/>
      <c r="DO248" s="758"/>
      <c r="DP248" s="768"/>
      <c r="DQ248" s="758"/>
      <c r="DR248" s="758"/>
      <c r="DS248" s="767"/>
      <c r="DT248" s="767"/>
      <c r="DU248" s="252"/>
      <c r="DV248" s="767"/>
      <c r="DW248" s="758"/>
      <c r="DX248" s="758"/>
      <c r="DY248" s="758"/>
      <c r="DZ248" s="758"/>
      <c r="EA248" s="767"/>
      <c r="EB248" s="748"/>
      <c r="EC248" s="758"/>
      <c r="ED248" s="755"/>
      <c r="EE248" s="755"/>
      <c r="EF248" s="755"/>
      <c r="EG248" s="755"/>
      <c r="EH248" s="755"/>
      <c r="EI248" s="767"/>
      <c r="EJ248" s="767"/>
      <c r="EK248" s="767"/>
      <c r="EL248" s="767"/>
      <c r="EM248" s="768"/>
      <c r="EN248" s="767"/>
      <c r="EO248" s="767"/>
      <c r="EP248" s="252"/>
      <c r="EQ248" s="252"/>
      <c r="ER248" s="252"/>
      <c r="ES248" s="252"/>
      <c r="ET248" s="748"/>
      <c r="EU248" s="748"/>
      <c r="EV248" s="755"/>
      <c r="EW248" s="755"/>
      <c r="EX248" s="755"/>
      <c r="EY248" s="755"/>
      <c r="EZ248" s="755"/>
      <c r="FA248" s="758"/>
      <c r="FD248" s="5"/>
      <c r="FE248" s="5"/>
      <c r="FF248" s="59"/>
      <c r="FG248" s="61"/>
      <c r="FH248" s="61"/>
      <c r="FI248" s="59"/>
      <c r="FJ248" s="59"/>
      <c r="FK248" s="252"/>
    </row>
    <row r="249" spans="1:238" ht="14.25" customHeight="1" x14ac:dyDescent="0.15">
      <c r="A249" s="186" t="s">
        <v>168</v>
      </c>
      <c r="B249" s="417" t="s">
        <v>96</v>
      </c>
      <c r="C249" s="616">
        <v>430</v>
      </c>
      <c r="D249" s="617">
        <v>428</v>
      </c>
      <c r="E249" s="618">
        <v>432</v>
      </c>
      <c r="F249" s="619">
        <v>438</v>
      </c>
      <c r="G249" s="617">
        <v>462</v>
      </c>
      <c r="H249" s="187">
        <v>476</v>
      </c>
      <c r="I249" s="262">
        <v>468</v>
      </c>
      <c r="J249" s="617">
        <v>417</v>
      </c>
      <c r="K249" s="618">
        <v>395</v>
      </c>
      <c r="L249" s="262">
        <v>372</v>
      </c>
      <c r="M249" s="617">
        <v>340</v>
      </c>
      <c r="N249" s="618">
        <v>372</v>
      </c>
      <c r="O249" s="262">
        <v>371</v>
      </c>
      <c r="P249" s="617">
        <v>409</v>
      </c>
      <c r="Q249" s="621">
        <v>385</v>
      </c>
      <c r="R249" s="262">
        <v>348</v>
      </c>
      <c r="S249" s="617">
        <v>359</v>
      </c>
      <c r="T249" s="618">
        <v>248</v>
      </c>
      <c r="U249" s="619">
        <v>231</v>
      </c>
      <c r="V249" s="199">
        <v>270</v>
      </c>
      <c r="W249" s="621">
        <v>232</v>
      </c>
      <c r="X249" s="619">
        <v>191</v>
      </c>
      <c r="Y249" s="620">
        <v>188</v>
      </c>
      <c r="Z249" s="621">
        <v>223</v>
      </c>
      <c r="AA249" s="255">
        <v>217</v>
      </c>
      <c r="AB249" s="617">
        <v>190</v>
      </c>
      <c r="AC249" s="618">
        <v>236</v>
      </c>
      <c r="AD249" s="262">
        <v>214</v>
      </c>
      <c r="AE249" s="620">
        <v>221</v>
      </c>
      <c r="AF249" s="618">
        <v>212</v>
      </c>
      <c r="AG249" s="262">
        <v>200</v>
      </c>
      <c r="AH249" s="617">
        <v>222</v>
      </c>
      <c r="AI249" s="618">
        <v>284</v>
      </c>
      <c r="AJ249" s="262">
        <v>302</v>
      </c>
      <c r="AK249" s="617">
        <v>442</v>
      </c>
      <c r="AL249" s="622">
        <v>458</v>
      </c>
      <c r="AO249" s="55"/>
      <c r="AP249" s="825"/>
      <c r="AQ249" s="748"/>
      <c r="AR249" s="748"/>
      <c r="AS249" s="748"/>
      <c r="AU249" s="767"/>
      <c r="AV249" s="748"/>
      <c r="AW249" s="767"/>
      <c r="AX249" s="767"/>
      <c r="AY249" s="767"/>
      <c r="AZ249" s="748"/>
      <c r="BA249" s="748"/>
      <c r="BB249" s="758"/>
      <c r="BC249" s="748"/>
      <c r="BD249" s="748"/>
      <c r="BE249" s="748"/>
      <c r="BF249" s="767"/>
      <c r="BG249" s="766"/>
      <c r="BH249" s="758"/>
      <c r="BI249" s="767"/>
      <c r="BJ249" s="767"/>
      <c r="BK249" s="767"/>
      <c r="BL249" s="766"/>
      <c r="BM249" s="767"/>
      <c r="BN249" s="758"/>
      <c r="BO249" s="748"/>
      <c r="BP249" s="748"/>
      <c r="BQ249" s="748"/>
      <c r="BR249" s="767"/>
      <c r="BS249" s="766"/>
      <c r="BT249" s="758"/>
      <c r="BU249" s="252"/>
      <c r="BV249" s="252"/>
      <c r="BW249" s="252"/>
      <c r="BX249" s="767"/>
      <c r="BY249" s="252"/>
      <c r="BZ249" s="767"/>
      <c r="CA249" s="5"/>
      <c r="CB249" s="5"/>
      <c r="CC249" s="5"/>
      <c r="CD249" s="3"/>
      <c r="CE249" s="3"/>
      <c r="CF249" s="5"/>
      <c r="CG249" s="758"/>
      <c r="CH249" s="252"/>
      <c r="CI249" s="252"/>
      <c r="CJ249" s="252"/>
      <c r="CK249" s="748"/>
      <c r="CL249" s="748"/>
      <c r="CM249" s="758"/>
      <c r="CN249" s="758"/>
      <c r="CO249" s="758"/>
      <c r="CP249" s="758"/>
      <c r="CQ249" s="787"/>
      <c r="CR249" s="787"/>
      <c r="CS249" s="787"/>
      <c r="CT249" s="755"/>
      <c r="CU249" s="755"/>
      <c r="CV249" s="755"/>
      <c r="CW249" s="755"/>
      <c r="CX249" s="755"/>
      <c r="CY249" s="767"/>
      <c r="CZ249" s="755"/>
      <c r="DA249" s="755"/>
      <c r="DB249" s="755"/>
      <c r="DC249" s="755"/>
      <c r="DD249" s="755"/>
      <c r="DE249" s="767"/>
      <c r="DF249" s="755"/>
      <c r="DG249" s="755"/>
      <c r="DH249" s="755"/>
      <c r="DI249" s="755"/>
      <c r="DJ249" s="755"/>
      <c r="DK249" s="758"/>
      <c r="DM249" s="753"/>
      <c r="DN249" s="546"/>
      <c r="DO249" s="546"/>
      <c r="DP249" s="546"/>
      <c r="DQ249" s="59"/>
      <c r="DR249" s="61"/>
      <c r="DS249" s="61"/>
      <c r="DT249" s="59"/>
      <c r="DU249" s="59"/>
      <c r="DV249" s="5"/>
      <c r="DX249" s="61"/>
      <c r="DY249" s="252"/>
      <c r="DZ249" s="258"/>
      <c r="EA249" s="258"/>
    </row>
    <row r="250" spans="1:238" ht="14.25" customHeight="1" x14ac:dyDescent="0.15">
      <c r="A250" s="250" t="s">
        <v>35</v>
      </c>
      <c r="B250" s="394" t="s">
        <v>93</v>
      </c>
      <c r="C250" s="598">
        <v>0</v>
      </c>
      <c r="D250" s="599">
        <v>0</v>
      </c>
      <c r="E250" s="600">
        <v>0</v>
      </c>
      <c r="F250" s="601">
        <v>0</v>
      </c>
      <c r="G250" s="599">
        <v>0</v>
      </c>
      <c r="H250" s="191">
        <v>0</v>
      </c>
      <c r="I250" s="602">
        <v>0</v>
      </c>
      <c r="J250" s="599">
        <v>0</v>
      </c>
      <c r="K250" s="600">
        <v>0.01</v>
      </c>
      <c r="L250" s="602">
        <v>1.6E-2</v>
      </c>
      <c r="M250" s="603">
        <v>7.0000000000000001E-3</v>
      </c>
      <c r="N250" s="600">
        <v>0.11600000000000001</v>
      </c>
      <c r="O250" s="602">
        <v>1.59</v>
      </c>
      <c r="P250" s="599">
        <v>2.3119999999999998</v>
      </c>
      <c r="Q250" s="604">
        <v>12.069000000000001</v>
      </c>
      <c r="R250" s="601">
        <v>29.158999999999999</v>
      </c>
      <c r="S250" s="599">
        <v>37.850999999999999</v>
      </c>
      <c r="T250" s="600">
        <v>97.753</v>
      </c>
      <c r="U250" s="601">
        <v>147.76599999999999</v>
      </c>
      <c r="V250" s="553">
        <v>166.20500000000001</v>
      </c>
      <c r="W250" s="605">
        <v>192.71899999999999</v>
      </c>
      <c r="X250" s="601">
        <v>214.11500000000001</v>
      </c>
      <c r="Y250" s="603">
        <v>159.40700000000001</v>
      </c>
      <c r="Z250" s="604">
        <v>158.114</v>
      </c>
      <c r="AA250" s="534">
        <v>164.78800000000001</v>
      </c>
      <c r="AB250" s="603">
        <v>184.91800000000001</v>
      </c>
      <c r="AC250" s="600">
        <v>102.312</v>
      </c>
      <c r="AD250" s="602">
        <v>112.294</v>
      </c>
      <c r="AE250" s="603">
        <v>81.231999999999999</v>
      </c>
      <c r="AF250" s="600">
        <v>63.622</v>
      </c>
      <c r="AG250" s="602">
        <v>19.495000000000001</v>
      </c>
      <c r="AH250" s="599">
        <v>7.0090000000000003</v>
      </c>
      <c r="AI250" s="600">
        <v>1.123</v>
      </c>
      <c r="AJ250" s="602">
        <v>1.2490000000000001</v>
      </c>
      <c r="AK250" s="599">
        <v>0.01</v>
      </c>
      <c r="AL250" s="606">
        <v>0</v>
      </c>
      <c r="AO250" s="55"/>
      <c r="AQ250" s="748"/>
      <c r="AR250" s="748"/>
      <c r="AS250" s="767"/>
      <c r="AT250" s="748"/>
      <c r="AW250" s="748"/>
      <c r="AX250" s="748"/>
      <c r="AY250" s="748"/>
      <c r="AZ250" s="767"/>
      <c r="BA250" s="767"/>
      <c r="BB250" s="748"/>
      <c r="BC250" s="767"/>
      <c r="BD250" s="767"/>
      <c r="BE250" s="767"/>
      <c r="BF250" s="767"/>
      <c r="BG250" s="748"/>
      <c r="BH250" s="787"/>
      <c r="BI250" s="767"/>
      <c r="BJ250" s="767"/>
      <c r="BK250" s="767"/>
      <c r="BL250" s="767"/>
      <c r="BM250" s="254"/>
      <c r="BN250" s="787"/>
      <c r="BO250" s="748"/>
      <c r="BP250" s="748"/>
      <c r="BQ250" s="748"/>
      <c r="BR250" s="767"/>
      <c r="BS250" s="767"/>
      <c r="BT250" s="787"/>
      <c r="BU250" s="545"/>
      <c r="BV250" s="753"/>
      <c r="BW250" s="546"/>
      <c r="BX250" s="546"/>
      <c r="BY250" s="546"/>
      <c r="BZ250" s="748"/>
      <c r="CA250" s="767"/>
      <c r="CB250" s="767"/>
      <c r="CC250" s="767"/>
      <c r="CD250" s="767"/>
      <c r="CE250" s="748"/>
      <c r="CF250" s="748"/>
      <c r="CG250" s="792"/>
      <c r="CH250" s="792"/>
      <c r="CI250" s="792"/>
      <c r="CJ250" s="5"/>
      <c r="CK250" s="5"/>
      <c r="CL250" s="792"/>
      <c r="CM250" s="767"/>
      <c r="CN250" s="755"/>
      <c r="CO250" s="755"/>
      <c r="CP250" s="755"/>
      <c r="CQ250" s="755"/>
      <c r="CR250" s="755"/>
      <c r="CS250" s="748"/>
      <c r="CU250" s="753"/>
      <c r="CV250" s="546"/>
      <c r="CW250" s="546"/>
      <c r="CX250" s="546"/>
      <c r="CY250" s="5"/>
    </row>
    <row r="251" spans="1:238" ht="14.25" customHeight="1" x14ac:dyDescent="0.15">
      <c r="A251" s="184" t="s">
        <v>169</v>
      </c>
      <c r="B251" s="395" t="s">
        <v>94</v>
      </c>
      <c r="C251" s="607">
        <v>0</v>
      </c>
      <c r="D251" s="608">
        <v>0</v>
      </c>
      <c r="E251" s="609">
        <v>0</v>
      </c>
      <c r="F251" s="610">
        <v>0</v>
      </c>
      <c r="G251" s="608">
        <v>0</v>
      </c>
      <c r="H251" s="251">
        <v>0</v>
      </c>
      <c r="I251" s="611">
        <v>0</v>
      </c>
      <c r="J251" s="608">
        <v>0</v>
      </c>
      <c r="K251" s="609">
        <v>2.4409999999999998</v>
      </c>
      <c r="L251" s="611">
        <v>6.48</v>
      </c>
      <c r="M251" s="612">
        <v>2.9159999999999999</v>
      </c>
      <c r="N251" s="609">
        <v>45.468000000000004</v>
      </c>
      <c r="O251" s="194">
        <v>567.24800000000005</v>
      </c>
      <c r="P251" s="608">
        <v>907.09199999999998</v>
      </c>
      <c r="Q251" s="613">
        <v>4098.8919999999998</v>
      </c>
      <c r="R251" s="610">
        <v>7096.5240000000003</v>
      </c>
      <c r="S251" s="608">
        <v>8901.6790000000001</v>
      </c>
      <c r="T251" s="609">
        <v>19640.468000000001</v>
      </c>
      <c r="U251" s="610">
        <v>28432.141</v>
      </c>
      <c r="V251" s="554">
        <v>37563.258000000002</v>
      </c>
      <c r="W251" s="614">
        <v>41042.230000000003</v>
      </c>
      <c r="X251" s="610">
        <v>38486.053999999996</v>
      </c>
      <c r="Y251" s="612">
        <v>29099.471000000001</v>
      </c>
      <c r="Z251" s="613">
        <v>36384.059000000001</v>
      </c>
      <c r="AA251" s="535">
        <v>39561.163</v>
      </c>
      <c r="AB251" s="608">
        <v>32896.28</v>
      </c>
      <c r="AC251" s="609">
        <v>24427.376</v>
      </c>
      <c r="AD251" s="611">
        <v>23710.942999999999</v>
      </c>
      <c r="AE251" s="612">
        <v>16676.105</v>
      </c>
      <c r="AF251" s="609">
        <v>9575.4089999999997</v>
      </c>
      <c r="AG251" s="611">
        <v>2820.462</v>
      </c>
      <c r="AH251" s="608">
        <v>1067.396</v>
      </c>
      <c r="AI251" s="609">
        <v>137.214</v>
      </c>
      <c r="AJ251" s="611">
        <v>167.161</v>
      </c>
      <c r="AK251" s="608">
        <v>3.51</v>
      </c>
      <c r="AL251" s="615">
        <v>0</v>
      </c>
      <c r="AO251" s="55"/>
      <c r="AQ251" s="748"/>
      <c r="AR251" s="748"/>
      <c r="AS251" s="748"/>
      <c r="AT251" s="748"/>
      <c r="AU251" s="748"/>
      <c r="AX251" s="756"/>
      <c r="AY251" s="757"/>
      <c r="AZ251" s="767"/>
      <c r="BA251" s="767"/>
      <c r="BB251" s="758"/>
      <c r="BC251" s="773"/>
      <c r="BD251" s="762"/>
      <c r="BE251" s="766"/>
      <c r="BF251" s="748"/>
      <c r="BG251" s="767"/>
      <c r="BH251" s="758"/>
      <c r="BI251" s="773"/>
      <c r="BJ251" s="762"/>
      <c r="BK251" s="766"/>
      <c r="BL251" s="766"/>
      <c r="BM251" s="748"/>
      <c r="BN251" s="758"/>
      <c r="BO251" s="545"/>
      <c r="BP251" s="753"/>
      <c r="BQ251" s="546"/>
      <c r="BR251" s="546"/>
      <c r="BS251" s="546"/>
      <c r="BT251" s="764"/>
      <c r="BU251" s="252"/>
      <c r="BV251" s="252"/>
      <c r="BW251" s="252"/>
      <c r="BX251" s="252"/>
      <c r="BY251" s="748"/>
      <c r="BZ251" s="758"/>
      <c r="CA251" s="767"/>
      <c r="CB251" s="767"/>
      <c r="CC251" s="767"/>
      <c r="CD251" s="767"/>
      <c r="CE251" s="767"/>
      <c r="CF251" s="767"/>
      <c r="CG251" s="5"/>
      <c r="CH251" s="5"/>
      <c r="CI251" s="5"/>
      <c r="CJ251" s="5"/>
      <c r="CK251" s="792"/>
      <c r="CL251" s="5"/>
      <c r="CM251" s="748"/>
      <c r="CN251" s="755"/>
      <c r="CO251" s="755"/>
      <c r="CP251" s="755"/>
      <c r="CQ251" s="755"/>
      <c r="CR251" s="755"/>
      <c r="CS251" s="758"/>
    </row>
    <row r="252" spans="1:238" ht="14.25" customHeight="1" x14ac:dyDescent="0.15">
      <c r="A252" s="186" t="s">
        <v>169</v>
      </c>
      <c r="B252" s="417" t="s">
        <v>96</v>
      </c>
      <c r="C252" s="616">
        <v>0</v>
      </c>
      <c r="D252" s="617">
        <v>0</v>
      </c>
      <c r="E252" s="618">
        <v>0</v>
      </c>
      <c r="F252" s="619">
        <v>0</v>
      </c>
      <c r="G252" s="617">
        <v>0</v>
      </c>
      <c r="H252" s="187">
        <v>0</v>
      </c>
      <c r="I252" s="262">
        <v>0</v>
      </c>
      <c r="J252" s="617">
        <v>0</v>
      </c>
      <c r="K252" s="618">
        <v>244</v>
      </c>
      <c r="L252" s="262">
        <v>405</v>
      </c>
      <c r="M252" s="617">
        <v>417</v>
      </c>
      <c r="N252" s="618">
        <v>392</v>
      </c>
      <c r="O252" s="262">
        <v>357</v>
      </c>
      <c r="P252" s="617">
        <v>392</v>
      </c>
      <c r="Q252" s="621">
        <v>340</v>
      </c>
      <c r="R252" s="262">
        <v>243</v>
      </c>
      <c r="S252" s="617">
        <v>235</v>
      </c>
      <c r="T252" s="618">
        <v>201</v>
      </c>
      <c r="U252" s="619">
        <v>192</v>
      </c>
      <c r="V252" s="199">
        <v>226</v>
      </c>
      <c r="W252" s="621">
        <v>213</v>
      </c>
      <c r="X252" s="619">
        <v>180</v>
      </c>
      <c r="Y252" s="620">
        <v>183</v>
      </c>
      <c r="Z252" s="621">
        <v>230</v>
      </c>
      <c r="AA252" s="255">
        <v>240</v>
      </c>
      <c r="AB252" s="617">
        <v>178</v>
      </c>
      <c r="AC252" s="618">
        <v>239</v>
      </c>
      <c r="AD252" s="262">
        <v>211</v>
      </c>
      <c r="AE252" s="620">
        <v>205</v>
      </c>
      <c r="AF252" s="618">
        <v>151</v>
      </c>
      <c r="AG252" s="262">
        <v>145</v>
      </c>
      <c r="AH252" s="617">
        <v>152</v>
      </c>
      <c r="AI252" s="618">
        <v>122</v>
      </c>
      <c r="AJ252" s="262">
        <v>134</v>
      </c>
      <c r="AK252" s="617">
        <v>351</v>
      </c>
      <c r="AL252" s="622">
        <v>0</v>
      </c>
      <c r="AO252" s="55"/>
      <c r="AP252" s="825"/>
      <c r="AQ252" s="748"/>
      <c r="AR252" s="748"/>
      <c r="AS252" s="748"/>
      <c r="AT252" s="748"/>
      <c r="AU252" s="748"/>
      <c r="AV252" s="748"/>
      <c r="AW252" s="767"/>
      <c r="AX252" s="767"/>
      <c r="AY252" s="767"/>
      <c r="AZ252" s="767"/>
      <c r="BA252" s="254"/>
      <c r="BB252" s="758"/>
      <c r="BC252" s="773"/>
      <c r="BD252" s="762"/>
      <c r="BE252" s="766"/>
      <c r="BF252" s="748"/>
      <c r="BG252" s="767"/>
      <c r="BH252" s="764"/>
      <c r="BI252" s="767"/>
      <c r="BJ252" s="767"/>
      <c r="BK252" s="767"/>
      <c r="BL252" s="757"/>
      <c r="BM252" s="757"/>
      <c r="BN252" s="758"/>
      <c r="BO252" s="767"/>
      <c r="BP252" s="767"/>
      <c r="BQ252" s="767"/>
      <c r="BR252" s="252"/>
      <c r="BS252" s="768"/>
      <c r="BT252" s="767"/>
    </row>
    <row r="253" spans="1:238" ht="14.25" customHeight="1" x14ac:dyDescent="0.15">
      <c r="A253" s="250" t="s">
        <v>170</v>
      </c>
      <c r="B253" s="394" t="s">
        <v>93</v>
      </c>
      <c r="C253" s="598">
        <v>43.98</v>
      </c>
      <c r="D253" s="599">
        <v>61.86</v>
      </c>
      <c r="E253" s="600">
        <v>57.655999999999999</v>
      </c>
      <c r="F253" s="601">
        <v>64.578999999999994</v>
      </c>
      <c r="G253" s="599">
        <v>82</v>
      </c>
      <c r="H253" s="191">
        <v>80.789000000000001</v>
      </c>
      <c r="I253" s="602">
        <v>105.93300000000001</v>
      </c>
      <c r="J253" s="599">
        <v>104.15</v>
      </c>
      <c r="K253" s="600">
        <v>117.919</v>
      </c>
      <c r="L253" s="602">
        <v>112.645</v>
      </c>
      <c r="M253" s="603">
        <v>124.26900000000001</v>
      </c>
      <c r="N253" s="191">
        <v>186.37100000000001</v>
      </c>
      <c r="O253" s="602">
        <v>170.55699999999999</v>
      </c>
      <c r="P253" s="599">
        <v>168.89599999999999</v>
      </c>
      <c r="Q253" s="604">
        <v>243.69200000000001</v>
      </c>
      <c r="R253" s="601">
        <v>207.46100000000001</v>
      </c>
      <c r="S253" s="599">
        <v>168.69300000000001</v>
      </c>
      <c r="T253" s="600">
        <v>268.44</v>
      </c>
      <c r="U253" s="601">
        <v>194.86500000000001</v>
      </c>
      <c r="V253" s="553">
        <v>126.995</v>
      </c>
      <c r="W253" s="605">
        <v>91.631</v>
      </c>
      <c r="X253" s="601">
        <v>89.168000000000006</v>
      </c>
      <c r="Y253" s="603">
        <v>104.762</v>
      </c>
      <c r="Z253" s="604">
        <v>130.369</v>
      </c>
      <c r="AA253" s="534">
        <v>218.35400000000001</v>
      </c>
      <c r="AB253" s="603">
        <v>232.70400000000001</v>
      </c>
      <c r="AC253" s="600">
        <v>192.71799999999999</v>
      </c>
      <c r="AD253" s="602">
        <v>169.179</v>
      </c>
      <c r="AE253" s="603">
        <v>225.565</v>
      </c>
      <c r="AF253" s="600">
        <v>159.643</v>
      </c>
      <c r="AG253" s="602">
        <v>103.348</v>
      </c>
      <c r="AH253" s="599">
        <v>95.637</v>
      </c>
      <c r="AI253" s="600">
        <v>85.179000000000002</v>
      </c>
      <c r="AJ253" s="602">
        <v>68.238</v>
      </c>
      <c r="AK253" s="599">
        <v>43.017000000000003</v>
      </c>
      <c r="AL253" s="606">
        <v>39.829000000000001</v>
      </c>
      <c r="AO253" s="55"/>
      <c r="AQ253" s="767"/>
      <c r="AR253" s="767"/>
      <c r="AS253" s="767"/>
      <c r="AT253" s="748"/>
      <c r="AU253" s="748"/>
      <c r="AW253" s="748"/>
      <c r="AX253" s="748"/>
      <c r="AY253" s="748"/>
      <c r="AZ253" s="748"/>
      <c r="BA253" s="757"/>
      <c r="BB253" s="748"/>
      <c r="BC253" s="773"/>
      <c r="BD253" s="762"/>
      <c r="BE253" s="766"/>
      <c r="BF253" s="766"/>
      <c r="BG253" s="748"/>
      <c r="BH253" s="827"/>
      <c r="BI253" s="748"/>
      <c r="BJ253" s="748"/>
      <c r="BK253" s="748"/>
      <c r="BL253" s="767"/>
      <c r="BM253" s="748"/>
      <c r="BN253" s="748"/>
    </row>
    <row r="254" spans="1:238" ht="14.25" customHeight="1" x14ac:dyDescent="0.15">
      <c r="A254" s="184" t="s">
        <v>171</v>
      </c>
      <c r="B254" s="395" t="s">
        <v>94</v>
      </c>
      <c r="C254" s="607">
        <v>14309.449000000001</v>
      </c>
      <c r="D254" s="608">
        <v>20816.001</v>
      </c>
      <c r="E254" s="609">
        <v>19112.772000000001</v>
      </c>
      <c r="F254" s="610">
        <v>29120.284</v>
      </c>
      <c r="G254" s="608">
        <v>41736</v>
      </c>
      <c r="H254" s="251">
        <v>37032.813000000002</v>
      </c>
      <c r="I254" s="611">
        <v>48152.114999999998</v>
      </c>
      <c r="J254" s="608">
        <v>50289.714</v>
      </c>
      <c r="K254" s="609">
        <v>56568.999000000003</v>
      </c>
      <c r="L254" s="611">
        <v>48700.872000000003</v>
      </c>
      <c r="M254" s="612">
        <v>54269.394</v>
      </c>
      <c r="N254" s="196">
        <v>82651.565000000002</v>
      </c>
      <c r="O254" s="194">
        <v>72902.171000000002</v>
      </c>
      <c r="P254" s="608">
        <v>63330.968999999997</v>
      </c>
      <c r="Q254" s="613">
        <v>84346.078999999998</v>
      </c>
      <c r="R254" s="610">
        <v>70873.516000000003</v>
      </c>
      <c r="S254" s="608">
        <v>63595.93</v>
      </c>
      <c r="T254" s="609">
        <v>86022.902000000002</v>
      </c>
      <c r="U254" s="610">
        <v>51303.097999999998</v>
      </c>
      <c r="V254" s="554">
        <v>39338.091999999997</v>
      </c>
      <c r="W254" s="614">
        <v>27798.892</v>
      </c>
      <c r="X254" s="610">
        <v>28235.83</v>
      </c>
      <c r="Y254" s="612">
        <v>31257.177</v>
      </c>
      <c r="Z254" s="613">
        <v>43975.624000000003</v>
      </c>
      <c r="AA254" s="535">
        <v>74365.923999999999</v>
      </c>
      <c r="AB254" s="608">
        <v>76251.167000000001</v>
      </c>
      <c r="AC254" s="609">
        <v>76413.608999999997</v>
      </c>
      <c r="AD254" s="611">
        <v>65219.735999999997</v>
      </c>
      <c r="AE254" s="612">
        <v>93929.481</v>
      </c>
      <c r="AF254" s="609">
        <v>65861.635999999999</v>
      </c>
      <c r="AG254" s="611">
        <v>47608.332000000002</v>
      </c>
      <c r="AH254" s="608">
        <v>31456.847000000002</v>
      </c>
      <c r="AI254" s="609">
        <v>26389.827000000001</v>
      </c>
      <c r="AJ254" s="611">
        <v>22960.48</v>
      </c>
      <c r="AK254" s="608">
        <v>15210.674000000001</v>
      </c>
      <c r="AL254" s="615">
        <v>14688.949000000001</v>
      </c>
      <c r="AO254" s="55"/>
      <c r="AT254" s="748"/>
      <c r="AU254" s="748"/>
      <c r="AW254" s="748"/>
      <c r="AX254" s="748"/>
      <c r="AY254" s="748"/>
      <c r="AZ254" s="767"/>
      <c r="BA254" s="767"/>
      <c r="BB254" s="758"/>
      <c r="BC254" s="773"/>
      <c r="BD254" s="762"/>
      <c r="BE254" s="766"/>
      <c r="BF254" s="766"/>
      <c r="BG254" s="766"/>
      <c r="BH254" s="764"/>
      <c r="BI254" s="748"/>
      <c r="BJ254" s="748"/>
      <c r="BK254" s="748"/>
      <c r="BL254" s="757"/>
      <c r="BM254" s="748"/>
      <c r="BN254" s="767"/>
    </row>
    <row r="255" spans="1:238" ht="14.25" customHeight="1" x14ac:dyDescent="0.15">
      <c r="A255" s="186" t="s">
        <v>171</v>
      </c>
      <c r="B255" s="417" t="s">
        <v>96</v>
      </c>
      <c r="C255" s="616">
        <v>325</v>
      </c>
      <c r="D255" s="617">
        <v>337</v>
      </c>
      <c r="E255" s="618">
        <v>331</v>
      </c>
      <c r="F255" s="619">
        <v>451</v>
      </c>
      <c r="G255" s="617">
        <v>509</v>
      </c>
      <c r="H255" s="187">
        <v>458</v>
      </c>
      <c r="I255" s="262">
        <v>455</v>
      </c>
      <c r="J255" s="617">
        <v>483</v>
      </c>
      <c r="K255" s="633">
        <v>480</v>
      </c>
      <c r="L255" s="262">
        <v>432</v>
      </c>
      <c r="M255" s="617">
        <v>437</v>
      </c>
      <c r="N255" s="187">
        <v>443</v>
      </c>
      <c r="O255" s="262">
        <v>427</v>
      </c>
      <c r="P255" s="617">
        <v>375</v>
      </c>
      <c r="Q255" s="621">
        <v>346</v>
      </c>
      <c r="R255" s="262">
        <v>342</v>
      </c>
      <c r="S255" s="617">
        <v>377</v>
      </c>
      <c r="T255" s="618">
        <v>320</v>
      </c>
      <c r="U255" s="619">
        <v>263</v>
      </c>
      <c r="V255" s="199">
        <v>310</v>
      </c>
      <c r="W255" s="621">
        <v>303</v>
      </c>
      <c r="X255" s="619">
        <v>317</v>
      </c>
      <c r="Y255" s="620">
        <v>298</v>
      </c>
      <c r="Z255" s="621">
        <v>337</v>
      </c>
      <c r="AA255" s="255">
        <v>341</v>
      </c>
      <c r="AB255" s="617">
        <v>328</v>
      </c>
      <c r="AC255" s="618">
        <v>397</v>
      </c>
      <c r="AD255" s="262">
        <v>386</v>
      </c>
      <c r="AE255" s="620">
        <v>416</v>
      </c>
      <c r="AF255" s="618">
        <v>413</v>
      </c>
      <c r="AG255" s="262">
        <v>461</v>
      </c>
      <c r="AH255" s="617">
        <v>329</v>
      </c>
      <c r="AI255" s="618">
        <v>310</v>
      </c>
      <c r="AJ255" s="262">
        <v>336</v>
      </c>
      <c r="AK255" s="617">
        <v>354</v>
      </c>
      <c r="AL255" s="622">
        <v>369</v>
      </c>
      <c r="AP255" s="825"/>
      <c r="AU255" s="748"/>
      <c r="AV255" s="748"/>
      <c r="AW255" s="252"/>
      <c r="AX255" s="252"/>
      <c r="AY255" s="252"/>
      <c r="AZ255" s="748"/>
      <c r="BA255" s="767"/>
      <c r="BB255" s="758"/>
      <c r="BC255" s="545"/>
      <c r="BD255" s="753"/>
      <c r="BE255" s="546"/>
      <c r="BF255" s="546"/>
      <c r="BG255" s="546"/>
      <c r="BH255" s="764"/>
      <c r="BI255" s="767"/>
      <c r="BJ255" s="767"/>
      <c r="BK255" s="767"/>
      <c r="BL255" s="767"/>
      <c r="BM255" s="767"/>
      <c r="BN255" s="767"/>
    </row>
    <row r="256" spans="1:238" ht="14.25" customHeight="1" x14ac:dyDescent="0.15">
      <c r="A256" s="250" t="s">
        <v>122</v>
      </c>
      <c r="B256" s="394" t="s">
        <v>93</v>
      </c>
      <c r="C256" s="598">
        <v>1.6359999999999999</v>
      </c>
      <c r="D256" s="599">
        <v>3.3519999999999999</v>
      </c>
      <c r="E256" s="600">
        <v>4.7140000000000004</v>
      </c>
      <c r="F256" s="601">
        <v>6.51</v>
      </c>
      <c r="G256" s="599">
        <v>7</v>
      </c>
      <c r="H256" s="191">
        <v>5.282</v>
      </c>
      <c r="I256" s="602">
        <v>6.8010000000000002</v>
      </c>
      <c r="J256" s="599">
        <v>7.7389999999999999</v>
      </c>
      <c r="K256" s="600">
        <v>7.0330000000000004</v>
      </c>
      <c r="L256" s="602">
        <v>7.657</v>
      </c>
      <c r="M256" s="603">
        <v>8.157</v>
      </c>
      <c r="N256" s="191">
        <v>9.4079999999999995</v>
      </c>
      <c r="O256" s="602">
        <v>8.343</v>
      </c>
      <c r="P256" s="599">
        <v>7.5430000000000001</v>
      </c>
      <c r="Q256" s="604">
        <v>14.853</v>
      </c>
      <c r="R256" s="601">
        <v>29.504999999999999</v>
      </c>
      <c r="S256" s="599">
        <v>61.642000000000003</v>
      </c>
      <c r="T256" s="600">
        <v>129.733</v>
      </c>
      <c r="U256" s="601">
        <v>195.262</v>
      </c>
      <c r="V256" s="553">
        <v>196.136</v>
      </c>
      <c r="W256" s="605">
        <v>112.241</v>
      </c>
      <c r="X256" s="601">
        <v>48.145000000000003</v>
      </c>
      <c r="Y256" s="603">
        <v>24.69</v>
      </c>
      <c r="Z256" s="604">
        <v>51.866</v>
      </c>
      <c r="AA256" s="534">
        <v>102.71299999999999</v>
      </c>
      <c r="AB256" s="603">
        <v>114.125</v>
      </c>
      <c r="AC256" s="600">
        <v>122.815</v>
      </c>
      <c r="AD256" s="602">
        <v>119.71599999999999</v>
      </c>
      <c r="AE256" s="603">
        <v>103.611</v>
      </c>
      <c r="AF256" s="600">
        <v>61.45</v>
      </c>
      <c r="AG256" s="602">
        <v>41.984999999999999</v>
      </c>
      <c r="AH256" s="599">
        <v>37.460999999999999</v>
      </c>
      <c r="AI256" s="600">
        <v>28.631</v>
      </c>
      <c r="AJ256" s="602">
        <v>15.635999999999999</v>
      </c>
      <c r="AK256" s="599">
        <v>5.6139999999999999</v>
      </c>
      <c r="AL256" s="606">
        <v>2.968</v>
      </c>
      <c r="AO256" s="55"/>
      <c r="AQ256" s="748"/>
      <c r="AR256" s="748"/>
      <c r="AS256" s="748"/>
      <c r="AW256" s="748"/>
      <c r="AX256" s="748"/>
      <c r="AY256" s="748"/>
      <c r="AZ256" s="767"/>
      <c r="BA256" s="767"/>
    </row>
    <row r="257" spans="1:242" ht="14.25" customHeight="1" x14ac:dyDescent="0.15">
      <c r="A257" s="184" t="s">
        <v>172</v>
      </c>
      <c r="B257" s="395" t="s">
        <v>94</v>
      </c>
      <c r="C257" s="607">
        <v>1665.771</v>
      </c>
      <c r="D257" s="608">
        <v>3337.69</v>
      </c>
      <c r="E257" s="609">
        <v>3954.1039999999998</v>
      </c>
      <c r="F257" s="610">
        <v>4462.442</v>
      </c>
      <c r="G257" s="608">
        <v>4460</v>
      </c>
      <c r="H257" s="251">
        <v>3391.0239999999999</v>
      </c>
      <c r="I257" s="611">
        <v>4918.2610000000004</v>
      </c>
      <c r="J257" s="608">
        <v>5405.6790000000001</v>
      </c>
      <c r="K257" s="609">
        <v>4742.9620000000004</v>
      </c>
      <c r="L257" s="611">
        <v>5085.0959999999995</v>
      </c>
      <c r="M257" s="612">
        <v>5704.9639999999999</v>
      </c>
      <c r="N257" s="196">
        <v>5938.5389999999998</v>
      </c>
      <c r="O257" s="194">
        <v>4402.3770000000004</v>
      </c>
      <c r="P257" s="608">
        <v>4922.47</v>
      </c>
      <c r="Q257" s="613">
        <v>8426.0859999999993</v>
      </c>
      <c r="R257" s="610">
        <v>15643.73</v>
      </c>
      <c r="S257" s="608">
        <v>38671.906000000003</v>
      </c>
      <c r="T257" s="609">
        <v>75654.356</v>
      </c>
      <c r="U257" s="610">
        <v>105045.19</v>
      </c>
      <c r="V257" s="554">
        <v>87584.606</v>
      </c>
      <c r="W257" s="614">
        <v>52222.245999999999</v>
      </c>
      <c r="X257" s="610">
        <v>27006.791000000001</v>
      </c>
      <c r="Y257" s="612">
        <v>16891.397000000001</v>
      </c>
      <c r="Z257" s="613">
        <v>35885.493000000002</v>
      </c>
      <c r="AA257" s="535">
        <v>81754.975999999995</v>
      </c>
      <c r="AB257" s="608">
        <v>89803.019</v>
      </c>
      <c r="AC257" s="609">
        <v>107522.327</v>
      </c>
      <c r="AD257" s="611">
        <v>103022.452</v>
      </c>
      <c r="AE257" s="612">
        <v>87823.001999999993</v>
      </c>
      <c r="AF257" s="609">
        <v>47049.574000000001</v>
      </c>
      <c r="AG257" s="611">
        <v>29023.37</v>
      </c>
      <c r="AH257" s="608">
        <v>23521.008999999998</v>
      </c>
      <c r="AI257" s="609">
        <v>18077.776000000002</v>
      </c>
      <c r="AJ257" s="611">
        <v>9924.8520000000008</v>
      </c>
      <c r="AK257" s="608">
        <v>3709.0970000000002</v>
      </c>
      <c r="AL257" s="615">
        <v>2453.83</v>
      </c>
      <c r="AO257" s="55"/>
      <c r="AQ257" s="748"/>
      <c r="AR257" s="748"/>
      <c r="AS257" s="748"/>
      <c r="AT257" s="767"/>
      <c r="AW257" s="748"/>
      <c r="AX257" s="748"/>
      <c r="AY257" s="748"/>
      <c r="AZ257" s="757"/>
      <c r="BA257" s="767"/>
    </row>
    <row r="258" spans="1:242" ht="14.25" customHeight="1" x14ac:dyDescent="0.15">
      <c r="A258" s="186" t="s">
        <v>172</v>
      </c>
      <c r="B258" s="417" t="s">
        <v>96</v>
      </c>
      <c r="C258" s="616">
        <v>1018</v>
      </c>
      <c r="D258" s="617">
        <v>996</v>
      </c>
      <c r="E258" s="618">
        <v>839</v>
      </c>
      <c r="F258" s="619">
        <v>685</v>
      </c>
      <c r="G258" s="617">
        <v>672</v>
      </c>
      <c r="H258" s="187">
        <v>642</v>
      </c>
      <c r="I258" s="262">
        <v>723</v>
      </c>
      <c r="J258" s="617">
        <v>698</v>
      </c>
      <c r="K258" s="618">
        <v>674</v>
      </c>
      <c r="L258" s="262">
        <v>664</v>
      </c>
      <c r="M258" s="617">
        <v>699</v>
      </c>
      <c r="N258" s="618">
        <v>631</v>
      </c>
      <c r="O258" s="262">
        <v>528</v>
      </c>
      <c r="P258" s="617">
        <v>653</v>
      </c>
      <c r="Q258" s="621">
        <v>567</v>
      </c>
      <c r="R258" s="262">
        <v>530</v>
      </c>
      <c r="S258" s="617">
        <v>627</v>
      </c>
      <c r="T258" s="618">
        <v>583</v>
      </c>
      <c r="U258" s="619">
        <v>538</v>
      </c>
      <c r="V258" s="199">
        <v>447</v>
      </c>
      <c r="W258" s="621">
        <v>465</v>
      </c>
      <c r="X258" s="619">
        <v>561</v>
      </c>
      <c r="Y258" s="620">
        <v>684</v>
      </c>
      <c r="Z258" s="621">
        <v>692</v>
      </c>
      <c r="AA258" s="255">
        <v>796</v>
      </c>
      <c r="AB258" s="617">
        <v>787</v>
      </c>
      <c r="AC258" s="618">
        <v>875</v>
      </c>
      <c r="AD258" s="262">
        <v>861</v>
      </c>
      <c r="AE258" s="620">
        <v>848</v>
      </c>
      <c r="AF258" s="618">
        <v>766</v>
      </c>
      <c r="AG258" s="262">
        <v>691</v>
      </c>
      <c r="AH258" s="617">
        <v>628</v>
      </c>
      <c r="AI258" s="618">
        <v>631</v>
      </c>
      <c r="AJ258" s="262">
        <v>635</v>
      </c>
      <c r="AK258" s="617">
        <v>661</v>
      </c>
      <c r="AL258" s="622">
        <v>827</v>
      </c>
      <c r="AO258" s="55"/>
      <c r="AP258" s="825"/>
      <c r="AQ258" s="748"/>
      <c r="AR258" s="748"/>
      <c r="AS258" s="748"/>
      <c r="AT258" s="767"/>
      <c r="AU258" s="767"/>
      <c r="AV258" s="748"/>
      <c r="AW258" s="767"/>
      <c r="AX258" s="767"/>
      <c r="AY258" s="767"/>
      <c r="AZ258" s="767"/>
      <c r="BA258" s="748"/>
    </row>
    <row r="259" spans="1:242" ht="14.25" customHeight="1" x14ac:dyDescent="0.15">
      <c r="A259" s="250" t="s">
        <v>173</v>
      </c>
      <c r="B259" s="394" t="s">
        <v>93</v>
      </c>
      <c r="C259" s="598">
        <v>40.468000000000004</v>
      </c>
      <c r="D259" s="599">
        <v>69.465000000000003</v>
      </c>
      <c r="E259" s="600">
        <v>68.953999999999994</v>
      </c>
      <c r="F259" s="601">
        <v>100.01</v>
      </c>
      <c r="G259" s="599">
        <v>96</v>
      </c>
      <c r="H259" s="191">
        <v>113.85299999999999</v>
      </c>
      <c r="I259" s="602">
        <v>195.85400000000001</v>
      </c>
      <c r="J259" s="599">
        <v>245.886</v>
      </c>
      <c r="K259" s="600">
        <v>341.29399999999998</v>
      </c>
      <c r="L259" s="602">
        <v>334.85199999999998</v>
      </c>
      <c r="M259" s="603">
        <v>423.48399999999998</v>
      </c>
      <c r="N259" s="191">
        <v>539.21400000000006</v>
      </c>
      <c r="O259" s="602">
        <v>495.99400000000003</v>
      </c>
      <c r="P259" s="599">
        <v>560.41600000000005</v>
      </c>
      <c r="Q259" s="604">
        <v>624.827</v>
      </c>
      <c r="R259" s="601">
        <v>645.30600000000004</v>
      </c>
      <c r="S259" s="599">
        <v>587.27599999999995</v>
      </c>
      <c r="T259" s="600">
        <v>616.745</v>
      </c>
      <c r="U259" s="601">
        <v>484.04</v>
      </c>
      <c r="V259" s="553">
        <v>352.37299999999999</v>
      </c>
      <c r="W259" s="605">
        <v>195.27699999999999</v>
      </c>
      <c r="X259" s="601">
        <v>144.964</v>
      </c>
      <c r="Y259" s="603">
        <v>160.142</v>
      </c>
      <c r="Z259" s="604">
        <v>167.54499999999999</v>
      </c>
      <c r="AA259" s="534">
        <v>259.95</v>
      </c>
      <c r="AB259" s="603">
        <v>308.09800000000001</v>
      </c>
      <c r="AC259" s="600">
        <v>405.28699999999998</v>
      </c>
      <c r="AD259" s="602">
        <v>379.935</v>
      </c>
      <c r="AE259" s="603">
        <v>435.988</v>
      </c>
      <c r="AF259" s="600">
        <v>439.839</v>
      </c>
      <c r="AG259" s="602">
        <v>382.99799999999999</v>
      </c>
      <c r="AH259" s="599">
        <v>286.94099999999997</v>
      </c>
      <c r="AI259" s="600">
        <v>283.43</v>
      </c>
      <c r="AJ259" s="602">
        <v>310.89600000000002</v>
      </c>
      <c r="AK259" s="599">
        <v>172.46100000000001</v>
      </c>
      <c r="AL259" s="606">
        <v>90.581000000000003</v>
      </c>
      <c r="AO259" s="55"/>
      <c r="AQ259" s="748"/>
      <c r="AR259" s="748"/>
      <c r="AS259" s="748"/>
      <c r="AT259" s="767"/>
      <c r="AU259" s="767"/>
    </row>
    <row r="260" spans="1:242" ht="14.25" customHeight="1" x14ac:dyDescent="0.15">
      <c r="A260" s="184" t="s">
        <v>174</v>
      </c>
      <c r="B260" s="395" t="s">
        <v>94</v>
      </c>
      <c r="C260" s="607">
        <v>16884.524000000001</v>
      </c>
      <c r="D260" s="608">
        <v>32872.849000000002</v>
      </c>
      <c r="E260" s="609">
        <v>40683.014999999999</v>
      </c>
      <c r="F260" s="610">
        <v>68314.096000000005</v>
      </c>
      <c r="G260" s="608">
        <v>69356</v>
      </c>
      <c r="H260" s="251">
        <v>73208.824999999997</v>
      </c>
      <c r="I260" s="611">
        <v>125592.80499999999</v>
      </c>
      <c r="J260" s="608">
        <v>156602.47200000001</v>
      </c>
      <c r="K260" s="609">
        <v>189197.32500000001</v>
      </c>
      <c r="L260" s="611">
        <v>177492.82199999999</v>
      </c>
      <c r="M260" s="612">
        <v>227120.20800000001</v>
      </c>
      <c r="N260" s="609">
        <v>278637.02299999999</v>
      </c>
      <c r="O260" s="194">
        <v>247439.97700000001</v>
      </c>
      <c r="P260" s="608">
        <v>261570.73499999999</v>
      </c>
      <c r="Q260" s="613">
        <v>333998.397</v>
      </c>
      <c r="R260" s="610">
        <v>304194.31900000002</v>
      </c>
      <c r="S260" s="608">
        <v>276070.78700000001</v>
      </c>
      <c r="T260" s="609">
        <v>235046.19099999999</v>
      </c>
      <c r="U260" s="610">
        <v>160852.85999999999</v>
      </c>
      <c r="V260" s="554">
        <v>140902.992</v>
      </c>
      <c r="W260" s="614">
        <v>79968.683999999994</v>
      </c>
      <c r="X260" s="610">
        <v>54534.476000000002</v>
      </c>
      <c r="Y260" s="612">
        <v>72618.485000000001</v>
      </c>
      <c r="Z260" s="613">
        <v>66744.831999999995</v>
      </c>
      <c r="AA260" s="535">
        <v>100255.242</v>
      </c>
      <c r="AB260" s="608">
        <v>112811.337</v>
      </c>
      <c r="AC260" s="609">
        <v>138870.34899999999</v>
      </c>
      <c r="AD260" s="611">
        <v>131034.46400000001</v>
      </c>
      <c r="AE260" s="612">
        <v>167598.32</v>
      </c>
      <c r="AF260" s="609">
        <v>198679.4</v>
      </c>
      <c r="AG260" s="611">
        <v>174782.09299999999</v>
      </c>
      <c r="AH260" s="608">
        <v>128449.522</v>
      </c>
      <c r="AI260" s="609">
        <v>117100.795</v>
      </c>
      <c r="AJ260" s="611">
        <v>115641.405</v>
      </c>
      <c r="AK260" s="608">
        <v>70113.985000000001</v>
      </c>
      <c r="AL260" s="615">
        <v>46215.682000000001</v>
      </c>
      <c r="AO260" s="55"/>
      <c r="AQ260" s="767"/>
      <c r="AR260" s="767"/>
      <c r="AS260" s="767"/>
      <c r="AT260" s="748"/>
      <c r="AU260" s="767"/>
      <c r="BB260" s="758"/>
      <c r="BC260" s="748"/>
      <c r="BD260" s="748"/>
      <c r="BE260" s="748"/>
      <c r="BF260" s="767"/>
      <c r="BG260" s="767"/>
      <c r="BH260" s="758"/>
      <c r="BI260" s="767"/>
      <c r="BJ260" s="767"/>
      <c r="BK260" s="767"/>
      <c r="BL260" s="766"/>
      <c r="BM260" s="767"/>
      <c r="BN260" s="758"/>
      <c r="BO260" s="748"/>
      <c r="BP260" s="748"/>
      <c r="BQ260" s="748"/>
      <c r="BR260" s="766"/>
      <c r="BS260" s="748"/>
      <c r="BT260" s="758"/>
      <c r="BU260" s="773"/>
      <c r="BV260" s="762"/>
      <c r="BW260" s="766"/>
      <c r="BX260" s="748"/>
      <c r="BY260" s="767"/>
      <c r="BZ260" s="758"/>
      <c r="CA260" s="545"/>
      <c r="CB260" s="753"/>
      <c r="CC260" s="546"/>
      <c r="CD260" s="546"/>
      <c r="CE260" s="546"/>
      <c r="CF260" s="764"/>
      <c r="CG260" s="748"/>
      <c r="CH260" s="748"/>
      <c r="CI260" s="748"/>
      <c r="CJ260" s="757"/>
      <c r="CK260" s="767"/>
      <c r="CL260" s="758"/>
      <c r="CM260" s="755"/>
      <c r="CN260" s="756"/>
      <c r="CO260" s="768"/>
      <c r="CP260" s="768"/>
      <c r="CQ260" s="767"/>
      <c r="CR260" s="767"/>
      <c r="CS260" s="5"/>
      <c r="CT260" s="5"/>
      <c r="CU260" s="5"/>
      <c r="CV260" s="59"/>
      <c r="CW260" s="792"/>
      <c r="CX260" s="5"/>
      <c r="CY260" s="758"/>
      <c r="CZ260" s="748"/>
      <c r="DA260" s="748"/>
      <c r="DB260" s="748"/>
      <c r="DC260" s="748"/>
      <c r="DD260" s="767"/>
      <c r="DE260" s="748"/>
      <c r="DF260" s="252"/>
      <c r="DG260" s="252"/>
      <c r="DH260" s="252"/>
      <c r="DI260" s="748"/>
      <c r="DJ260" s="767"/>
      <c r="DK260" s="748"/>
      <c r="DL260" s="748"/>
      <c r="DM260" s="748"/>
      <c r="DN260" s="748"/>
      <c r="DO260" s="767"/>
      <c r="DP260" s="748"/>
      <c r="DQ260" s="758"/>
      <c r="DR260" s="767"/>
      <c r="DS260" s="767"/>
      <c r="DT260" s="767"/>
      <c r="DU260" s="748"/>
      <c r="DV260" s="767"/>
      <c r="DW260" s="758"/>
      <c r="DX260" s="748"/>
      <c r="DY260" s="787"/>
      <c r="DZ260" s="787"/>
      <c r="EA260" s="758"/>
      <c r="EB260" s="787"/>
      <c r="EC260" s="758"/>
      <c r="ED260" s="764"/>
      <c r="EE260" s="252"/>
      <c r="EF260" s="252"/>
      <c r="EG260" s="767"/>
      <c r="EH260" s="757"/>
      <c r="EI260" s="748"/>
      <c r="EJ260" s="252"/>
      <c r="EK260" s="252"/>
      <c r="EL260" s="252"/>
      <c r="EM260" s="252"/>
      <c r="EN260" s="252"/>
      <c r="EO260" s="758"/>
      <c r="EP260" s="755"/>
      <c r="EQ260" s="755"/>
      <c r="ER260" s="755"/>
      <c r="ES260" s="755"/>
      <c r="ET260" s="755"/>
      <c r="EU260" s="767"/>
      <c r="EV260" s="755"/>
      <c r="EW260" s="755"/>
      <c r="EX260" s="755"/>
      <c r="EY260" s="755"/>
      <c r="EZ260" s="755"/>
      <c r="FA260" s="767"/>
      <c r="FB260" s="748"/>
      <c r="FC260" s="748"/>
      <c r="FD260" s="748"/>
      <c r="FE260" s="748"/>
      <c r="FF260" s="768"/>
      <c r="FG260" s="767"/>
      <c r="FI260" s="753"/>
      <c r="FJ260" s="546"/>
      <c r="FK260" s="546"/>
      <c r="FL260" s="546"/>
      <c r="FM260" s="5"/>
      <c r="FN260" s="565"/>
      <c r="FO260" s="747"/>
      <c r="FP260" s="576"/>
      <c r="FQ260" s="576"/>
      <c r="FR260" s="576"/>
      <c r="FS260" s="5"/>
      <c r="FT260" s="5"/>
      <c r="FW260" s="59"/>
      <c r="FX260" s="5"/>
      <c r="FY260" s="5"/>
      <c r="FZ260" s="61"/>
      <c r="GA260" s="59"/>
      <c r="GB260" s="59"/>
      <c r="GC260" s="59"/>
      <c r="GE260" s="252"/>
      <c r="GF260" s="252"/>
      <c r="GG260" s="252"/>
      <c r="GH260" s="5"/>
      <c r="GI260" s="279"/>
      <c r="GJ260" s="252"/>
      <c r="GK260" s="252"/>
      <c r="GL260" s="252"/>
      <c r="GM260" s="252"/>
      <c r="GN260" s="5"/>
      <c r="GO260" s="5"/>
      <c r="GR260" s="5"/>
      <c r="GU260" s="5"/>
      <c r="GW260" s="5"/>
      <c r="GX260" s="5"/>
      <c r="GY260" s="59"/>
      <c r="GZ260" s="61"/>
      <c r="HA260" s="61"/>
      <c r="HB260" s="59"/>
      <c r="HC260" s="59"/>
      <c r="HD260" s="59"/>
      <c r="HO260" s="5"/>
      <c r="HP260" s="5"/>
      <c r="IA260" s="61"/>
      <c r="IB260" s="56"/>
      <c r="IC260" s="56"/>
      <c r="ID260" s="56"/>
      <c r="IE260" s="257"/>
      <c r="IF260" s="258"/>
      <c r="IG260" s="258"/>
      <c r="IH260" s="258"/>
    </row>
    <row r="261" spans="1:242" ht="14.25" customHeight="1" x14ac:dyDescent="0.15">
      <c r="A261" s="186" t="s">
        <v>174</v>
      </c>
      <c r="B261" s="417" t="s">
        <v>96</v>
      </c>
      <c r="C261" s="616">
        <v>417</v>
      </c>
      <c r="D261" s="617">
        <v>473</v>
      </c>
      <c r="E261" s="618">
        <v>590</v>
      </c>
      <c r="F261" s="619">
        <v>683</v>
      </c>
      <c r="G261" s="617">
        <v>720</v>
      </c>
      <c r="H261" s="187">
        <v>643</v>
      </c>
      <c r="I261" s="262">
        <v>641</v>
      </c>
      <c r="J261" s="617">
        <v>637</v>
      </c>
      <c r="K261" s="618">
        <v>554</v>
      </c>
      <c r="L261" s="262">
        <v>530</v>
      </c>
      <c r="M261" s="617">
        <v>536</v>
      </c>
      <c r="N261" s="187">
        <v>517</v>
      </c>
      <c r="O261" s="262">
        <v>499</v>
      </c>
      <c r="P261" s="617">
        <v>467</v>
      </c>
      <c r="Q261" s="621">
        <v>535</v>
      </c>
      <c r="R261" s="262">
        <v>471</v>
      </c>
      <c r="S261" s="617">
        <v>470</v>
      </c>
      <c r="T261" s="618">
        <v>381</v>
      </c>
      <c r="U261" s="619">
        <v>332</v>
      </c>
      <c r="V261" s="199">
        <v>400</v>
      </c>
      <c r="W261" s="621">
        <v>410</v>
      </c>
      <c r="X261" s="619">
        <v>376</v>
      </c>
      <c r="Y261" s="620">
        <v>453</v>
      </c>
      <c r="Z261" s="621">
        <v>398</v>
      </c>
      <c r="AA261" s="255">
        <v>386</v>
      </c>
      <c r="AB261" s="617">
        <v>366</v>
      </c>
      <c r="AC261" s="618">
        <v>343</v>
      </c>
      <c r="AD261" s="262">
        <v>345</v>
      </c>
      <c r="AE261" s="620">
        <v>384</v>
      </c>
      <c r="AF261" s="618">
        <v>452</v>
      </c>
      <c r="AG261" s="262">
        <v>456</v>
      </c>
      <c r="AH261" s="617">
        <v>448</v>
      </c>
      <c r="AI261" s="618">
        <v>413</v>
      </c>
      <c r="AJ261" s="262">
        <v>372</v>
      </c>
      <c r="AK261" s="617">
        <v>407</v>
      </c>
      <c r="AL261" s="622">
        <v>510</v>
      </c>
      <c r="AP261" s="825"/>
      <c r="AQ261" s="748"/>
      <c r="AR261" s="748"/>
      <c r="AS261" s="748"/>
      <c r="AT261" s="767"/>
      <c r="AU261" s="767"/>
      <c r="AV261" s="748"/>
      <c r="BB261" s="758"/>
      <c r="BC261" s="767"/>
      <c r="BD261" s="767"/>
      <c r="BE261" s="767"/>
      <c r="BF261" s="767"/>
      <c r="BG261" s="767"/>
      <c r="BH261" s="758"/>
      <c r="BI261" s="773"/>
      <c r="BJ261" s="762"/>
      <c r="BK261" s="766"/>
      <c r="BL261" s="767"/>
      <c r="BM261" s="768"/>
      <c r="BN261" s="758"/>
      <c r="BO261" s="767"/>
      <c r="BP261" s="767"/>
      <c r="BQ261" s="767"/>
      <c r="BR261" s="766"/>
      <c r="BS261" s="768"/>
      <c r="BT261" s="758"/>
      <c r="BU261" s="773"/>
      <c r="BV261" s="762"/>
      <c r="BW261" s="766"/>
      <c r="BX261" s="767"/>
      <c r="BY261" s="767"/>
      <c r="BZ261" s="758"/>
      <c r="CA261" s="545"/>
      <c r="CB261" s="753"/>
      <c r="CC261" s="546"/>
      <c r="CD261" s="546"/>
      <c r="CE261" s="546"/>
      <c r="CF261" s="764"/>
      <c r="CG261" s="252"/>
      <c r="CH261" s="252"/>
      <c r="CI261" s="252"/>
      <c r="CJ261" s="252"/>
      <c r="CK261" s="748"/>
      <c r="CL261" s="758"/>
      <c r="CM261" s="767"/>
      <c r="CN261" s="767"/>
      <c r="CO261" s="767"/>
      <c r="CP261" s="768"/>
      <c r="CQ261" s="748"/>
      <c r="CR261" s="767"/>
      <c r="CS261" s="59"/>
      <c r="CT261" s="59"/>
      <c r="CU261" s="59"/>
      <c r="CV261" s="5"/>
      <c r="CW261" s="792"/>
      <c r="CX261" s="5"/>
      <c r="CY261" s="787"/>
      <c r="CZ261" s="767"/>
      <c r="DA261" s="767"/>
      <c r="DB261" s="767"/>
      <c r="DC261" s="252"/>
      <c r="DD261" s="748"/>
      <c r="DE261" s="758"/>
      <c r="DF261" s="748"/>
      <c r="DG261" s="748"/>
      <c r="DH261" s="748"/>
      <c r="DI261" s="748"/>
      <c r="DJ261" s="767"/>
      <c r="DK261" s="758"/>
      <c r="DL261" s="748"/>
      <c r="DM261" s="748"/>
      <c r="DN261" s="748"/>
      <c r="DO261" s="757"/>
      <c r="DP261" s="767"/>
      <c r="DQ261" s="758"/>
      <c r="DR261" s="755"/>
      <c r="DS261" s="755"/>
      <c r="DT261" s="755"/>
      <c r="DU261" s="755"/>
      <c r="DV261" s="755"/>
      <c r="DW261" s="758"/>
      <c r="DX261" s="758"/>
      <c r="DY261" s="758"/>
      <c r="DZ261" s="758"/>
      <c r="EA261" s="787"/>
      <c r="EB261" s="787"/>
      <c r="EC261" s="758"/>
      <c r="ED261" s="755"/>
      <c r="EE261" s="756"/>
      <c r="EF261" s="757"/>
      <c r="EG261" s="767"/>
      <c r="EH261" s="748"/>
      <c r="EI261" s="758"/>
      <c r="EJ261" s="755"/>
      <c r="EK261" s="755"/>
      <c r="EL261" s="755"/>
      <c r="EM261" s="755"/>
      <c r="EN261" s="755"/>
      <c r="EO261" s="748"/>
      <c r="EP261" s="767"/>
      <c r="EQ261" s="767"/>
      <c r="ER261" s="767"/>
      <c r="ES261" s="767"/>
      <c r="ET261" s="252"/>
      <c r="EU261" s="767"/>
      <c r="EV261" s="755"/>
      <c r="EW261" s="755"/>
      <c r="EX261" s="755"/>
      <c r="EY261" s="755"/>
      <c r="EZ261" s="755"/>
      <c r="FA261" s="767"/>
      <c r="FB261" s="748"/>
      <c r="FC261" s="748"/>
      <c r="FD261" s="748"/>
      <c r="FE261" s="768"/>
      <c r="FF261" s="748"/>
      <c r="FG261" s="767"/>
      <c r="FI261" s="753"/>
      <c r="FJ261" s="546"/>
      <c r="FK261" s="546"/>
      <c r="FL261" s="546"/>
      <c r="FM261" s="5"/>
      <c r="FN261" s="576"/>
      <c r="FO261" s="576"/>
      <c r="FP261" s="576"/>
      <c r="FQ261" s="576"/>
      <c r="FR261" s="576"/>
      <c r="FS261" s="101"/>
      <c r="FT261" s="5"/>
      <c r="FU261" s="61"/>
      <c r="FX261" s="5"/>
      <c r="FY261" s="5"/>
      <c r="FZ261" s="61"/>
      <c r="GA261" s="59"/>
      <c r="GB261" s="59"/>
      <c r="GC261" s="59"/>
      <c r="GD261" s="252"/>
      <c r="GE261" s="5"/>
      <c r="GF261" s="252"/>
      <c r="GG261" s="5"/>
      <c r="GH261" s="5"/>
      <c r="GI261" s="279"/>
      <c r="GJ261" s="252"/>
      <c r="GK261" s="252"/>
      <c r="GL261" s="252"/>
      <c r="GM261" s="252"/>
      <c r="GN261" s="5"/>
      <c r="GO261" s="5"/>
      <c r="GR261" s="61"/>
      <c r="GS261" s="59"/>
      <c r="GU261" s="5"/>
      <c r="GW261" s="5"/>
      <c r="GX261" s="5"/>
      <c r="GY261" s="59"/>
      <c r="HL261" s="61"/>
      <c r="HM261" s="56"/>
      <c r="HN261" s="56"/>
      <c r="HO261" s="56"/>
      <c r="HP261" s="257"/>
      <c r="HQ261" s="258"/>
      <c r="HR261" s="258"/>
      <c r="HS261" s="258"/>
    </row>
    <row r="262" spans="1:242" ht="14.25" customHeight="1" x14ac:dyDescent="0.15">
      <c r="A262" s="250" t="s">
        <v>39</v>
      </c>
      <c r="B262" s="394" t="s">
        <v>93</v>
      </c>
      <c r="C262" s="598">
        <v>0</v>
      </c>
      <c r="D262" s="599">
        <v>0</v>
      </c>
      <c r="E262" s="600">
        <v>0</v>
      </c>
      <c r="F262" s="634">
        <v>0</v>
      </c>
      <c r="G262" s="599">
        <v>0</v>
      </c>
      <c r="H262" s="191">
        <v>0</v>
      </c>
      <c r="I262" s="602">
        <v>0</v>
      </c>
      <c r="J262" s="599">
        <v>0</v>
      </c>
      <c r="K262" s="600">
        <v>0</v>
      </c>
      <c r="L262" s="602">
        <v>0</v>
      </c>
      <c r="M262" s="599">
        <v>0</v>
      </c>
      <c r="N262" s="191">
        <v>6.5000000000000002E-2</v>
      </c>
      <c r="O262" s="602">
        <v>0</v>
      </c>
      <c r="P262" s="599">
        <v>1.5289999999999999</v>
      </c>
      <c r="Q262" s="604">
        <v>4.6349999999999998</v>
      </c>
      <c r="R262" s="601">
        <v>19.036999999999999</v>
      </c>
      <c r="S262" s="599">
        <v>218.80699999999999</v>
      </c>
      <c r="T262" s="600">
        <v>583.57600000000002</v>
      </c>
      <c r="U262" s="601">
        <v>825.44299999999998</v>
      </c>
      <c r="V262" s="553">
        <v>731.74599999999998</v>
      </c>
      <c r="W262" s="605">
        <v>343.14699999999999</v>
      </c>
      <c r="X262" s="601">
        <v>41.677</v>
      </c>
      <c r="Y262" s="603">
        <v>1.79</v>
      </c>
      <c r="Z262" s="604">
        <v>2.355</v>
      </c>
      <c r="AA262" s="534">
        <v>0.85799999999999998</v>
      </c>
      <c r="AB262" s="599">
        <v>0.75700000000000001</v>
      </c>
      <c r="AC262" s="600">
        <v>0.35299999999999998</v>
      </c>
      <c r="AD262" s="602">
        <v>2.72</v>
      </c>
      <c r="AE262" s="603">
        <v>2.81</v>
      </c>
      <c r="AF262" s="600">
        <v>0</v>
      </c>
      <c r="AG262" s="602">
        <v>0</v>
      </c>
      <c r="AH262" s="599">
        <v>0</v>
      </c>
      <c r="AI262" s="600">
        <v>0</v>
      </c>
      <c r="AJ262" s="602">
        <v>0</v>
      </c>
      <c r="AK262" s="599">
        <v>0</v>
      </c>
      <c r="AL262" s="606">
        <v>0</v>
      </c>
      <c r="AO262" s="55"/>
      <c r="AQ262" s="767"/>
      <c r="AR262" s="767"/>
      <c r="AS262" s="767"/>
      <c r="AT262" s="748"/>
      <c r="AU262" s="767"/>
      <c r="BB262" s="748"/>
      <c r="BC262" s="767"/>
      <c r="BD262" s="767"/>
      <c r="BE262" s="767"/>
      <c r="BF262" s="767"/>
      <c r="BG262" s="748"/>
      <c r="BH262" s="787"/>
      <c r="BI262" s="773"/>
      <c r="BJ262" s="762"/>
      <c r="BK262" s="766"/>
      <c r="BL262" s="254"/>
      <c r="BM262" s="254"/>
      <c r="BN262" s="787"/>
      <c r="BO262" s="767"/>
      <c r="BP262" s="767"/>
      <c r="BQ262" s="767"/>
      <c r="BR262" s="767"/>
      <c r="BS262" s="766"/>
      <c r="BT262" s="827"/>
      <c r="BU262" s="767"/>
      <c r="BV262" s="767"/>
      <c r="BW262" s="767"/>
      <c r="BX262" s="767"/>
      <c r="BY262" s="767"/>
      <c r="BZ262" s="748"/>
      <c r="CA262" s="767"/>
      <c r="CB262" s="767"/>
      <c r="CC262" s="767"/>
      <c r="CD262" s="767"/>
      <c r="CE262" s="767"/>
      <c r="CF262" s="767"/>
      <c r="CG262" s="748"/>
      <c r="CI262" s="753"/>
      <c r="CJ262" s="546"/>
      <c r="CK262" s="546"/>
      <c r="CL262" s="546"/>
      <c r="CM262" s="101"/>
      <c r="CN262" s="576"/>
      <c r="CO262" s="576"/>
      <c r="CP262" s="576"/>
      <c r="CQ262" s="576"/>
      <c r="CR262" s="576"/>
      <c r="CT262" s="59"/>
      <c r="CU262" s="5"/>
      <c r="CW262" s="5"/>
      <c r="CX262" s="5"/>
      <c r="CY262" s="59"/>
    </row>
    <row r="263" spans="1:242" ht="14.25" customHeight="1" x14ac:dyDescent="0.15">
      <c r="A263" s="184" t="s">
        <v>175</v>
      </c>
      <c r="B263" s="395" t="s">
        <v>94</v>
      </c>
      <c r="C263" s="607">
        <v>0</v>
      </c>
      <c r="D263" s="608">
        <v>0</v>
      </c>
      <c r="E263" s="609">
        <v>0</v>
      </c>
      <c r="F263" s="635">
        <v>0</v>
      </c>
      <c r="G263" s="608">
        <v>0</v>
      </c>
      <c r="H263" s="185">
        <v>0</v>
      </c>
      <c r="I263" s="611">
        <v>0</v>
      </c>
      <c r="J263" s="608">
        <v>0</v>
      </c>
      <c r="K263" s="609">
        <v>0</v>
      </c>
      <c r="L263" s="611">
        <v>0</v>
      </c>
      <c r="M263" s="608">
        <v>0</v>
      </c>
      <c r="N263" s="196">
        <v>42.594999999999999</v>
      </c>
      <c r="O263" s="194">
        <v>0</v>
      </c>
      <c r="P263" s="608">
        <v>689.36</v>
      </c>
      <c r="Q263" s="613">
        <v>1950.7180000000001</v>
      </c>
      <c r="R263" s="610">
        <v>6023.6959999999999</v>
      </c>
      <c r="S263" s="608">
        <v>79642.034</v>
      </c>
      <c r="T263" s="609">
        <v>148243.12100000001</v>
      </c>
      <c r="U263" s="610">
        <v>171158.41200000001</v>
      </c>
      <c r="V263" s="554">
        <v>143023.63500000001</v>
      </c>
      <c r="W263" s="614">
        <v>60628.99</v>
      </c>
      <c r="X263" s="610">
        <v>7498.085</v>
      </c>
      <c r="Y263" s="612">
        <v>272.916</v>
      </c>
      <c r="Z263" s="613">
        <v>609.755</v>
      </c>
      <c r="AA263" s="535">
        <v>223.77600000000001</v>
      </c>
      <c r="AB263" s="608">
        <v>112.765</v>
      </c>
      <c r="AC263" s="609">
        <v>88.668000000000006</v>
      </c>
      <c r="AD263" s="611">
        <v>698.11199999999997</v>
      </c>
      <c r="AE263" s="612">
        <v>787.41700000000003</v>
      </c>
      <c r="AF263" s="609">
        <v>0</v>
      </c>
      <c r="AG263" s="611">
        <v>0</v>
      </c>
      <c r="AH263" s="608">
        <v>0</v>
      </c>
      <c r="AI263" s="609">
        <v>0</v>
      </c>
      <c r="AJ263" s="611">
        <v>0</v>
      </c>
      <c r="AK263" s="608">
        <v>0</v>
      </c>
      <c r="AL263" s="615">
        <v>0</v>
      </c>
      <c r="AO263" s="55"/>
      <c r="AQ263" s="767"/>
      <c r="AR263" s="767"/>
      <c r="AS263" s="767"/>
      <c r="AT263" s="748"/>
      <c r="AU263" s="748"/>
      <c r="BB263" s="758"/>
      <c r="BC263" s="748"/>
      <c r="BD263" s="748"/>
      <c r="BE263" s="748"/>
      <c r="BF263" s="767"/>
      <c r="BG263" s="748"/>
      <c r="BH263" s="758"/>
      <c r="BI263" s="252"/>
      <c r="BJ263" s="252"/>
      <c r="BK263" s="252"/>
      <c r="BL263" s="252"/>
      <c r="BM263" s="252"/>
      <c r="BN263" s="758"/>
      <c r="BO263" s="767"/>
      <c r="BP263" s="767"/>
      <c r="BQ263" s="767"/>
      <c r="BR263" s="767"/>
      <c r="BS263" s="767"/>
      <c r="BT263" s="758"/>
      <c r="BU263" s="773"/>
      <c r="BV263" s="762"/>
      <c r="BW263" s="766"/>
      <c r="BX263" s="766"/>
      <c r="BY263" s="766"/>
      <c r="BZ263" s="758"/>
      <c r="CA263" s="545"/>
      <c r="CB263" s="753"/>
      <c r="CC263" s="546"/>
      <c r="CD263" s="546"/>
      <c r="CE263" s="546"/>
      <c r="CF263" s="764"/>
      <c r="CG263" s="767"/>
      <c r="CH263" s="767"/>
      <c r="CI263" s="767"/>
      <c r="CJ263" s="252"/>
      <c r="CK263" s="748"/>
      <c r="CL263" s="758"/>
      <c r="CM263" s="767"/>
      <c r="CN263" s="767"/>
      <c r="CO263" s="767"/>
      <c r="CP263" s="748"/>
      <c r="CQ263" s="767"/>
      <c r="CR263" s="767"/>
      <c r="CS263" s="5"/>
      <c r="CT263" s="5"/>
      <c r="CU263" s="5"/>
      <c r="CV263" s="5"/>
      <c r="CW263" s="792"/>
      <c r="CX263" s="5"/>
      <c r="CY263" s="758"/>
      <c r="CZ263" s="755"/>
      <c r="DA263" s="756"/>
      <c r="DB263" s="757"/>
      <c r="DC263" s="757"/>
      <c r="DD263" s="757"/>
      <c r="DE263" s="748"/>
      <c r="DF263" s="767"/>
      <c r="DG263" s="767"/>
      <c r="DH263" s="767"/>
      <c r="DI263" s="757"/>
      <c r="DJ263" s="748"/>
      <c r="DK263" s="748"/>
      <c r="DL263" s="252"/>
      <c r="DM263" s="252"/>
      <c r="DN263" s="252"/>
      <c r="DO263" s="767"/>
      <c r="DP263" s="748"/>
      <c r="DQ263" s="758"/>
      <c r="DR263" s="755"/>
      <c r="DS263" s="755"/>
      <c r="DT263" s="755"/>
      <c r="DU263" s="755"/>
      <c r="DV263" s="755"/>
      <c r="DW263" s="758"/>
      <c r="DX263" s="748"/>
      <c r="DY263" s="787"/>
      <c r="DZ263" s="787"/>
      <c r="EA263" s="764"/>
      <c r="EB263" s="768"/>
      <c r="EC263" s="758"/>
      <c r="ED263" s="758"/>
      <c r="EE263" s="767"/>
      <c r="EF263" s="767"/>
      <c r="EG263" s="767"/>
      <c r="EH263" s="748"/>
      <c r="EI263" s="748"/>
      <c r="EJ263" s="755"/>
      <c r="EK263" s="756"/>
      <c r="EL263" s="757"/>
      <c r="EM263" s="767"/>
      <c r="EN263" s="748"/>
      <c r="EO263" s="758"/>
      <c r="EP263" s="755"/>
      <c r="EQ263" s="755"/>
      <c r="ER263" s="755"/>
      <c r="ES263" s="755"/>
      <c r="ET263" s="755"/>
      <c r="EU263" s="767"/>
      <c r="EV263" s="767"/>
      <c r="EW263" s="767"/>
      <c r="EX263" s="767"/>
      <c r="EY263" s="748"/>
      <c r="EZ263" s="252"/>
      <c r="FA263" s="767"/>
      <c r="FB263" s="755"/>
      <c r="FC263" s="756"/>
      <c r="FD263" s="768"/>
      <c r="FE263" s="767"/>
      <c r="FF263" s="767"/>
      <c r="FG263" s="767"/>
      <c r="FI263" s="753"/>
      <c r="FJ263" s="546"/>
      <c r="FK263" s="546"/>
      <c r="FL263" s="546"/>
      <c r="FM263" s="5"/>
      <c r="FN263" s="56"/>
      <c r="FO263" s="56"/>
      <c r="FP263" s="56"/>
      <c r="FQ263" s="576"/>
      <c r="FR263" s="576"/>
      <c r="FS263" s="252"/>
      <c r="FT263" s="252"/>
      <c r="FU263" s="252"/>
      <c r="FV263" s="252"/>
      <c r="FW263" s="5"/>
      <c r="FX263" s="5"/>
      <c r="GD263" s="5"/>
      <c r="GF263" s="5"/>
      <c r="GG263" s="5"/>
      <c r="GH263" s="59"/>
      <c r="GI263" s="61"/>
      <c r="GJ263" s="61"/>
      <c r="GK263" s="59"/>
      <c r="GL263" s="59"/>
      <c r="GM263" s="59"/>
      <c r="GV263" s="252"/>
      <c r="GW263" s="252"/>
    </row>
    <row r="264" spans="1:242" ht="14.25" customHeight="1" x14ac:dyDescent="0.15">
      <c r="A264" s="186" t="s">
        <v>175</v>
      </c>
      <c r="B264" s="417" t="s">
        <v>96</v>
      </c>
      <c r="C264" s="616">
        <v>0</v>
      </c>
      <c r="D264" s="617">
        <v>0</v>
      </c>
      <c r="E264" s="618">
        <v>0</v>
      </c>
      <c r="F264" s="636">
        <v>0</v>
      </c>
      <c r="G264" s="617">
        <v>0</v>
      </c>
      <c r="H264" s="187">
        <v>0</v>
      </c>
      <c r="I264" s="262">
        <v>0</v>
      </c>
      <c r="J264" s="617">
        <v>0</v>
      </c>
      <c r="K264" s="618">
        <v>0</v>
      </c>
      <c r="L264" s="262">
        <v>0</v>
      </c>
      <c r="M264" s="617">
        <v>0</v>
      </c>
      <c r="N264" s="187">
        <v>655</v>
      </c>
      <c r="O264" s="262">
        <v>0</v>
      </c>
      <c r="P264" s="617">
        <v>451</v>
      </c>
      <c r="Q264" s="621">
        <v>421</v>
      </c>
      <c r="R264" s="262">
        <v>316</v>
      </c>
      <c r="S264" s="617">
        <v>364</v>
      </c>
      <c r="T264" s="618">
        <v>254</v>
      </c>
      <c r="U264" s="619">
        <v>207</v>
      </c>
      <c r="V264" s="199">
        <v>195</v>
      </c>
      <c r="W264" s="621">
        <v>177</v>
      </c>
      <c r="X264" s="619">
        <v>180</v>
      </c>
      <c r="Y264" s="620">
        <v>152</v>
      </c>
      <c r="Z264" s="621">
        <v>259</v>
      </c>
      <c r="AA264" s="255">
        <v>261</v>
      </c>
      <c r="AB264" s="617">
        <v>149</v>
      </c>
      <c r="AC264" s="618">
        <v>251</v>
      </c>
      <c r="AD264" s="262">
        <v>257</v>
      </c>
      <c r="AE264" s="620">
        <v>280</v>
      </c>
      <c r="AF264" s="618">
        <v>0</v>
      </c>
      <c r="AG264" s="262">
        <v>0</v>
      </c>
      <c r="AH264" s="617">
        <v>0</v>
      </c>
      <c r="AI264" s="618">
        <v>0</v>
      </c>
      <c r="AJ264" s="262">
        <v>0</v>
      </c>
      <c r="AK264" s="617">
        <v>0</v>
      </c>
      <c r="AL264" s="622">
        <v>0</v>
      </c>
      <c r="AM264" s="59"/>
      <c r="AO264" s="55"/>
      <c r="AP264" s="825"/>
      <c r="AQ264" s="748"/>
      <c r="AR264" s="748"/>
      <c r="AS264" s="748"/>
      <c r="AT264" s="767"/>
      <c r="AU264" s="748"/>
      <c r="AV264" s="748"/>
      <c r="BB264" s="758"/>
      <c r="BC264" s="252"/>
      <c r="BD264" s="252"/>
      <c r="BE264" s="252"/>
      <c r="BF264" s="767"/>
      <c r="BG264" s="252"/>
      <c r="BH264" s="758"/>
      <c r="BI264" s="755"/>
      <c r="BJ264" s="755"/>
      <c r="BK264" s="755"/>
      <c r="BL264" s="755"/>
      <c r="BM264" s="755"/>
      <c r="BN264" s="758"/>
      <c r="BO264" s="767"/>
      <c r="BP264" s="767"/>
      <c r="BQ264" s="767"/>
      <c r="BR264" s="252"/>
      <c r="BS264" s="252"/>
      <c r="BT264" s="758"/>
      <c r="BU264" s="748"/>
      <c r="BV264" s="748"/>
      <c r="BW264" s="748"/>
      <c r="BX264" s="767"/>
      <c r="BY264" s="766"/>
      <c r="BZ264" s="758"/>
      <c r="CA264" s="545"/>
      <c r="CB264" s="753"/>
      <c r="CC264" s="546"/>
      <c r="CD264" s="546"/>
      <c r="CE264" s="546"/>
      <c r="CF264" s="764"/>
      <c r="CG264" s="767"/>
      <c r="CH264" s="767"/>
      <c r="CI264" s="767"/>
      <c r="CJ264" s="767"/>
      <c r="CK264" s="767"/>
      <c r="CL264" s="758"/>
      <c r="CM264" s="755"/>
      <c r="CN264" s="756"/>
      <c r="CO264" s="768"/>
      <c r="CP264" s="767"/>
      <c r="CQ264" s="748"/>
      <c r="CR264" s="767"/>
      <c r="CS264" s="5"/>
      <c r="CT264" s="5"/>
      <c r="CU264" s="5"/>
      <c r="CV264" s="3"/>
      <c r="CW264" s="792"/>
      <c r="CX264" s="5"/>
      <c r="CY264" s="787"/>
      <c r="CZ264" s="252"/>
      <c r="DA264" s="252"/>
      <c r="DB264" s="252"/>
      <c r="DC264" s="252"/>
      <c r="DD264" s="252"/>
      <c r="DE264" s="758"/>
      <c r="DF264" s="755"/>
      <c r="DG264" s="756"/>
      <c r="DH264" s="757"/>
      <c r="DI264" s="767"/>
      <c r="DJ264" s="767"/>
      <c r="DK264" s="758"/>
      <c r="DL264" s="748"/>
      <c r="DM264" s="748"/>
      <c r="DN264" s="748"/>
      <c r="DO264" s="767"/>
      <c r="DP264" s="767"/>
      <c r="DQ264" s="758"/>
      <c r="DR264" s="755"/>
      <c r="DS264" s="755"/>
      <c r="DT264" s="755"/>
      <c r="DU264" s="755"/>
      <c r="DV264" s="755"/>
      <c r="DW264" s="758"/>
      <c r="DX264" s="748"/>
      <c r="DY264" s="787"/>
      <c r="DZ264" s="787"/>
      <c r="EA264" s="787"/>
      <c r="EB264" s="758"/>
      <c r="EC264" s="758"/>
      <c r="ED264" s="758"/>
      <c r="EE264" s="767"/>
      <c r="EF264" s="767"/>
      <c r="EG264" s="748"/>
      <c r="EH264" s="748"/>
      <c r="EI264" s="758"/>
      <c r="EJ264" s="748"/>
      <c r="EK264" s="748"/>
      <c r="EL264" s="748"/>
      <c r="EM264" s="767"/>
      <c r="EN264" s="767"/>
      <c r="EO264" s="748"/>
      <c r="EP264" s="755"/>
      <c r="EQ264" s="755"/>
      <c r="ER264" s="755"/>
      <c r="ES264" s="755"/>
      <c r="ET264" s="755"/>
      <c r="EU264" s="767"/>
      <c r="EV264" s="767"/>
      <c r="EW264" s="767"/>
      <c r="EX264" s="767"/>
      <c r="EY264" s="748"/>
      <c r="EZ264" s="767"/>
      <c r="FA264" s="767"/>
      <c r="FB264" s="767"/>
      <c r="FC264" s="767"/>
      <c r="FD264" s="767"/>
      <c r="FE264" s="768"/>
      <c r="FF264" s="767"/>
      <c r="FG264" s="767"/>
      <c r="FI264" s="753"/>
      <c r="FJ264" s="546"/>
      <c r="FK264" s="546"/>
      <c r="FL264" s="546"/>
      <c r="FM264" s="5"/>
      <c r="FN264" s="56"/>
      <c r="FO264" s="56"/>
      <c r="FP264" s="56"/>
      <c r="FQ264" s="56"/>
      <c r="FR264" s="56"/>
      <c r="FS264" s="252"/>
      <c r="FT264" s="252"/>
      <c r="FU264" s="252"/>
      <c r="FV264" s="252"/>
      <c r="FW264" s="5"/>
      <c r="FX264" s="5"/>
      <c r="GA264" s="61"/>
      <c r="GB264" s="5"/>
      <c r="GC264" s="59"/>
      <c r="GL264" s="252"/>
      <c r="GM264" s="252"/>
    </row>
    <row r="265" spans="1:242" ht="14.25" customHeight="1" x14ac:dyDescent="0.15">
      <c r="A265" s="250" t="s">
        <v>40</v>
      </c>
      <c r="B265" s="394" t="s">
        <v>93</v>
      </c>
      <c r="C265" s="598">
        <v>1.82</v>
      </c>
      <c r="D265" s="599">
        <v>4.71</v>
      </c>
      <c r="E265" s="600">
        <v>3.78</v>
      </c>
      <c r="F265" s="601">
        <v>1.39</v>
      </c>
      <c r="G265" s="599">
        <v>0</v>
      </c>
      <c r="H265" s="183">
        <v>0.56000000000000005</v>
      </c>
      <c r="I265" s="602">
        <v>0.2</v>
      </c>
      <c r="J265" s="599">
        <v>0</v>
      </c>
      <c r="K265" s="600">
        <v>0</v>
      </c>
      <c r="L265" s="602">
        <v>0.03</v>
      </c>
      <c r="M265" s="599">
        <v>0.12</v>
      </c>
      <c r="N265" s="600">
        <v>0.68</v>
      </c>
      <c r="O265" s="602">
        <v>1.62</v>
      </c>
      <c r="P265" s="599">
        <v>0</v>
      </c>
      <c r="Q265" s="604">
        <v>4.0179999999999998</v>
      </c>
      <c r="R265" s="601">
        <v>10.872</v>
      </c>
      <c r="S265" s="599">
        <v>25.265999999999998</v>
      </c>
      <c r="T265" s="600">
        <v>66.122</v>
      </c>
      <c r="U265" s="601">
        <v>97.543999999999997</v>
      </c>
      <c r="V265" s="553">
        <v>127.73</v>
      </c>
      <c r="W265" s="605">
        <v>155.52500000000001</v>
      </c>
      <c r="X265" s="601">
        <v>112.746</v>
      </c>
      <c r="Y265" s="603">
        <v>30.164999999999999</v>
      </c>
      <c r="Z265" s="604">
        <v>14.946</v>
      </c>
      <c r="AA265" s="534">
        <v>12.305</v>
      </c>
      <c r="AB265" s="603">
        <v>5.7530000000000001</v>
      </c>
      <c r="AC265" s="600">
        <v>7.673</v>
      </c>
      <c r="AD265" s="602">
        <v>4.1180000000000003</v>
      </c>
      <c r="AE265" s="603">
        <v>5.601</v>
      </c>
      <c r="AF265" s="600">
        <v>1.96</v>
      </c>
      <c r="AG265" s="602">
        <v>2.66</v>
      </c>
      <c r="AH265" s="599">
        <v>4.59</v>
      </c>
      <c r="AI265" s="600">
        <v>42.6</v>
      </c>
      <c r="AJ265" s="602">
        <v>59.82</v>
      </c>
      <c r="AK265" s="599">
        <v>31.05</v>
      </c>
      <c r="AL265" s="606">
        <v>12.997999999999999</v>
      </c>
      <c r="AM265" s="41"/>
      <c r="AO265" s="55"/>
      <c r="AQ265" s="767"/>
      <c r="AR265" s="767"/>
      <c r="AS265" s="767"/>
      <c r="AT265" s="748"/>
      <c r="AU265" s="767"/>
      <c r="BB265" s="748"/>
      <c r="BC265" s="755"/>
      <c r="BD265" s="755"/>
      <c r="BE265" s="755"/>
      <c r="BF265" s="755"/>
      <c r="BG265" s="755"/>
      <c r="BH265" s="787"/>
      <c r="BI265" s="755"/>
      <c r="BJ265" s="755"/>
      <c r="BK265" s="755"/>
      <c r="BL265" s="755"/>
      <c r="BM265" s="755"/>
      <c r="BN265" s="787"/>
      <c r="BO265" s="767"/>
      <c r="BP265" s="767"/>
      <c r="BQ265" s="767"/>
      <c r="BR265" s="748"/>
      <c r="BS265" s="767"/>
      <c r="BT265" s="787"/>
      <c r="BU265" s="748"/>
      <c r="BV265" s="748"/>
      <c r="BW265" s="748"/>
      <c r="BX265" s="767"/>
      <c r="BY265" s="766"/>
      <c r="BZ265" s="787"/>
      <c r="CA265" s="545"/>
      <c r="CB265" s="753"/>
      <c r="CC265" s="546"/>
      <c r="CD265" s="546"/>
      <c r="CE265" s="546"/>
      <c r="CF265" s="827"/>
      <c r="CG265" s="252"/>
      <c r="CH265" s="252"/>
      <c r="CI265" s="252"/>
      <c r="CJ265" s="748"/>
      <c r="CK265" s="748"/>
      <c r="CL265" s="748"/>
      <c r="CM265" s="767"/>
      <c r="CN265" s="767"/>
      <c r="CO265" s="767"/>
      <c r="CP265" s="767"/>
      <c r="CQ265" s="748"/>
      <c r="CR265" s="748"/>
      <c r="CS265" s="5"/>
      <c r="CT265" s="5"/>
      <c r="CU265" s="5"/>
      <c r="CV265" s="792"/>
      <c r="CW265" s="5"/>
      <c r="CX265" s="792"/>
      <c r="CY265" s="758"/>
      <c r="CZ265" s="748"/>
      <c r="DA265" s="748"/>
      <c r="DB265" s="748"/>
      <c r="DC265" s="767"/>
      <c r="DD265" s="757"/>
      <c r="DE265" s="758"/>
      <c r="DF265" s="767"/>
      <c r="DG265" s="767"/>
      <c r="DH265" s="767"/>
      <c r="DI265" s="767"/>
      <c r="DJ265" s="767"/>
      <c r="DK265" s="758"/>
      <c r="DL265" s="748"/>
      <c r="DM265" s="748"/>
      <c r="DN265" s="748"/>
      <c r="DO265" s="767"/>
      <c r="DP265" s="767"/>
      <c r="DQ265" s="748"/>
      <c r="DR265" s="755"/>
      <c r="DS265" s="755"/>
      <c r="DT265" s="755"/>
      <c r="DU265" s="755"/>
      <c r="DV265" s="755"/>
      <c r="DW265" s="748"/>
      <c r="DX265" s="764"/>
      <c r="DY265" s="764"/>
      <c r="DZ265" s="764"/>
      <c r="EA265" s="764"/>
      <c r="EB265" s="764"/>
      <c r="EC265" s="787"/>
      <c r="ED265" s="787"/>
      <c r="EE265" s="748"/>
      <c r="EF265" s="748"/>
      <c r="EG265" s="767"/>
      <c r="EH265" s="767"/>
      <c r="EI265" s="758"/>
      <c r="EJ265" s="755"/>
      <c r="EK265" s="756"/>
      <c r="EL265" s="757"/>
      <c r="EM265" s="767"/>
      <c r="EN265" s="767"/>
      <c r="EO265" s="758"/>
      <c r="EP265" s="755"/>
      <c r="EQ265" s="755"/>
      <c r="ER265" s="755"/>
      <c r="ES265" s="755"/>
      <c r="ET265" s="755"/>
      <c r="EU265" s="748"/>
      <c r="EV265" s="767"/>
      <c r="EW265" s="767"/>
      <c r="EX265" s="767"/>
      <c r="EY265" s="748"/>
      <c r="EZ265" s="767"/>
      <c r="FA265" s="748"/>
      <c r="FB265" s="767"/>
      <c r="FC265" s="767"/>
      <c r="FD265" s="767"/>
      <c r="FE265" s="767"/>
      <c r="FF265" s="767"/>
      <c r="FG265" s="748"/>
      <c r="FI265" s="753"/>
      <c r="FJ265" s="546"/>
      <c r="FK265" s="546"/>
      <c r="FL265" s="546"/>
      <c r="FM265" s="5"/>
      <c r="FP265" s="5"/>
      <c r="FQ265" s="5"/>
      <c r="FR265" s="59"/>
    </row>
    <row r="266" spans="1:242" ht="14.25" customHeight="1" x14ac:dyDescent="0.15">
      <c r="A266" s="184" t="s">
        <v>176</v>
      </c>
      <c r="B266" s="395" t="s">
        <v>94</v>
      </c>
      <c r="C266" s="607">
        <v>591.80399999999997</v>
      </c>
      <c r="D266" s="608">
        <v>1293.9100000000001</v>
      </c>
      <c r="E266" s="609">
        <v>1161.9659999999999</v>
      </c>
      <c r="F266" s="610">
        <v>576.36400000000003</v>
      </c>
      <c r="G266" s="608">
        <v>201</v>
      </c>
      <c r="H266" s="251">
        <v>97.119</v>
      </c>
      <c r="I266" s="611">
        <v>32.552</v>
      </c>
      <c r="J266" s="608">
        <v>0</v>
      </c>
      <c r="K266" s="609">
        <v>0</v>
      </c>
      <c r="L266" s="611">
        <v>7.0019999999999998</v>
      </c>
      <c r="M266" s="608">
        <v>35.354999999999997</v>
      </c>
      <c r="N266" s="609">
        <v>233.09700000000001</v>
      </c>
      <c r="O266" s="194">
        <v>568.74300000000005</v>
      </c>
      <c r="P266" s="608">
        <v>0</v>
      </c>
      <c r="Q266" s="613">
        <v>1943.6759999999999</v>
      </c>
      <c r="R266" s="610">
        <v>4523.6880000000001</v>
      </c>
      <c r="S266" s="608">
        <v>9942.9680000000008</v>
      </c>
      <c r="T266" s="609">
        <v>25009.298999999999</v>
      </c>
      <c r="U266" s="610">
        <v>28726.484</v>
      </c>
      <c r="V266" s="554">
        <v>30936.667000000001</v>
      </c>
      <c r="W266" s="614">
        <v>33437.731</v>
      </c>
      <c r="X266" s="610">
        <v>20978.893</v>
      </c>
      <c r="Y266" s="612">
        <v>4678.7280000000001</v>
      </c>
      <c r="Z266" s="613">
        <v>1972.2670000000001</v>
      </c>
      <c r="AA266" s="535">
        <v>1493.875</v>
      </c>
      <c r="AB266" s="608">
        <v>798.86699999999996</v>
      </c>
      <c r="AC266" s="609">
        <v>1216.5409999999999</v>
      </c>
      <c r="AD266" s="611">
        <v>654.33299999999997</v>
      </c>
      <c r="AE266" s="612">
        <v>714.13699999999994</v>
      </c>
      <c r="AF266" s="609">
        <v>495.33499999999998</v>
      </c>
      <c r="AG266" s="611">
        <v>598.58699999999999</v>
      </c>
      <c r="AH266" s="608">
        <v>867.67899999999997</v>
      </c>
      <c r="AI266" s="609">
        <v>11715.731</v>
      </c>
      <c r="AJ266" s="611">
        <v>15371.584000000001</v>
      </c>
      <c r="AK266" s="608">
        <v>7964.7860000000001</v>
      </c>
      <c r="AL266" s="615">
        <v>3273.7460000000001</v>
      </c>
      <c r="AM266" s="41"/>
      <c r="AQ266" s="767"/>
      <c r="AR266" s="767"/>
      <c r="AS266" s="767"/>
      <c r="AT266" s="748"/>
      <c r="AU266" s="748"/>
      <c r="BB266" s="758"/>
      <c r="BC266" s="755"/>
      <c r="BD266" s="755"/>
      <c r="BE266" s="755"/>
      <c r="BF266" s="755"/>
      <c r="BG266" s="755"/>
      <c r="BH266" s="758"/>
      <c r="BI266" s="767"/>
      <c r="BJ266" s="767"/>
      <c r="BK266" s="767"/>
      <c r="BL266" s="757"/>
      <c r="BM266" s="767"/>
      <c r="BN266" s="758"/>
      <c r="BO266" s="773"/>
      <c r="BP266" s="762"/>
      <c r="BQ266" s="766"/>
      <c r="BR266" s="766"/>
      <c r="BS266" s="766"/>
      <c r="BT266" s="758"/>
      <c r="BU266" s="545"/>
      <c r="BV266" s="753"/>
      <c r="BW266" s="546"/>
      <c r="BX266" s="546"/>
      <c r="BY266" s="546"/>
      <c r="BZ266" s="764"/>
      <c r="CA266" s="252"/>
      <c r="CB266" s="252"/>
      <c r="CC266" s="252"/>
      <c r="CD266" s="252"/>
      <c r="CE266" s="252"/>
      <c r="CF266" s="758"/>
      <c r="CG266" s="755"/>
      <c r="CH266" s="755"/>
      <c r="CI266" s="755"/>
      <c r="CJ266" s="755"/>
      <c r="CK266" s="755"/>
      <c r="CL266" s="767"/>
      <c r="CM266" s="5"/>
      <c r="CN266" s="5"/>
      <c r="CO266" s="5"/>
      <c r="CP266" s="5"/>
      <c r="CQ266" s="59"/>
      <c r="CR266" s="5"/>
      <c r="CS266" s="758"/>
      <c r="CT266" s="252"/>
      <c r="CU266" s="252"/>
      <c r="CV266" s="252"/>
      <c r="CW266" s="748"/>
      <c r="CX266" s="767"/>
      <c r="CY266" s="748"/>
      <c r="CZ266" s="748"/>
      <c r="DA266" s="748"/>
      <c r="DB266" s="748"/>
      <c r="DC266" s="767"/>
      <c r="DD266" s="757"/>
      <c r="DE266" s="748"/>
      <c r="DF266" s="748"/>
      <c r="DG266" s="748"/>
      <c r="DH266" s="748"/>
      <c r="DI266" s="748"/>
      <c r="DJ266" s="767"/>
      <c r="DK266" s="758"/>
      <c r="DL266" s="755"/>
      <c r="DM266" s="755"/>
      <c r="DN266" s="755"/>
      <c r="DO266" s="755"/>
      <c r="DP266" s="755"/>
      <c r="DQ266" s="758"/>
      <c r="DR266" s="758"/>
      <c r="DS266" s="758"/>
      <c r="DT266" s="758"/>
      <c r="DU266" s="768"/>
      <c r="DV266" s="768"/>
      <c r="DW266" s="758"/>
      <c r="DX266" s="755"/>
      <c r="DY266" s="756"/>
      <c r="DZ266" s="757"/>
      <c r="EA266" s="748"/>
      <c r="EB266" s="767"/>
      <c r="EC266" s="748"/>
      <c r="ED266" s="755"/>
      <c r="EE266" s="756"/>
      <c r="EF266" s="757"/>
      <c r="EG266" s="757"/>
      <c r="EH266" s="767"/>
      <c r="EI266" s="758"/>
      <c r="EJ266" s="755"/>
      <c r="EK266" s="755"/>
      <c r="EL266" s="755"/>
      <c r="EM266" s="755"/>
      <c r="EN266" s="755"/>
      <c r="EO266" s="767"/>
      <c r="EP266" s="755"/>
      <c r="EQ266" s="755"/>
      <c r="ER266" s="755"/>
      <c r="ES266" s="755"/>
      <c r="ET266" s="755"/>
      <c r="EU266" s="767"/>
      <c r="EV266" s="748"/>
      <c r="EW266" s="748"/>
      <c r="EX266" s="748"/>
      <c r="EY266" s="767"/>
      <c r="EZ266" s="768"/>
      <c r="FA266" s="748"/>
      <c r="FB266" s="755"/>
      <c r="FC266" s="756"/>
      <c r="FD266" s="757"/>
      <c r="FE266" s="60"/>
      <c r="FF266" s="60"/>
      <c r="FG266" s="758"/>
      <c r="FJ266" s="252"/>
      <c r="FK266" s="5"/>
      <c r="FL266" s="5"/>
    </row>
    <row r="267" spans="1:242" ht="14.25" customHeight="1" x14ac:dyDescent="0.15">
      <c r="A267" s="186" t="s">
        <v>176</v>
      </c>
      <c r="B267" s="417" t="s">
        <v>96</v>
      </c>
      <c r="C267" s="616">
        <v>325</v>
      </c>
      <c r="D267" s="617">
        <v>275</v>
      </c>
      <c r="E267" s="618">
        <v>307</v>
      </c>
      <c r="F267" s="619">
        <v>415</v>
      </c>
      <c r="G267" s="617">
        <v>545</v>
      </c>
      <c r="H267" s="187">
        <v>173</v>
      </c>
      <c r="I267" s="262">
        <v>163</v>
      </c>
      <c r="J267" s="617">
        <v>0</v>
      </c>
      <c r="K267" s="618">
        <v>0</v>
      </c>
      <c r="L267" s="262">
        <v>233</v>
      </c>
      <c r="M267" s="617">
        <v>295</v>
      </c>
      <c r="N267" s="618">
        <v>343</v>
      </c>
      <c r="O267" s="262">
        <v>351</v>
      </c>
      <c r="P267" s="617">
        <v>0</v>
      </c>
      <c r="Q267" s="621">
        <v>484</v>
      </c>
      <c r="R267" s="262">
        <v>416</v>
      </c>
      <c r="S267" s="617">
        <v>394</v>
      </c>
      <c r="T267" s="618">
        <v>378</v>
      </c>
      <c r="U267" s="619">
        <v>294</v>
      </c>
      <c r="V267" s="199">
        <v>242</v>
      </c>
      <c r="W267" s="621">
        <v>215</v>
      </c>
      <c r="X267" s="619">
        <v>186</v>
      </c>
      <c r="Y267" s="620">
        <v>155</v>
      </c>
      <c r="Z267" s="621">
        <v>132</v>
      </c>
      <c r="AA267" s="255">
        <v>121</v>
      </c>
      <c r="AB267" s="617">
        <v>139</v>
      </c>
      <c r="AC267" s="618">
        <v>159</v>
      </c>
      <c r="AD267" s="262">
        <v>159</v>
      </c>
      <c r="AE267" s="620">
        <v>128</v>
      </c>
      <c r="AF267" s="618">
        <v>253</v>
      </c>
      <c r="AG267" s="262">
        <v>225</v>
      </c>
      <c r="AH267" s="617">
        <v>189</v>
      </c>
      <c r="AI267" s="618">
        <v>275</v>
      </c>
      <c r="AJ267" s="262">
        <v>257</v>
      </c>
      <c r="AK267" s="617">
        <v>257</v>
      </c>
      <c r="AL267" s="622">
        <v>252</v>
      </c>
      <c r="AM267" s="41"/>
      <c r="AP267" s="825"/>
      <c r="AQ267" s="767"/>
      <c r="AR267" s="767"/>
      <c r="AS267" s="767"/>
      <c r="AT267" s="748"/>
      <c r="AU267" s="748"/>
      <c r="AV267" s="748"/>
      <c r="BB267" s="758"/>
      <c r="BC267" s="755"/>
      <c r="BD267" s="755"/>
      <c r="BE267" s="755"/>
      <c r="BF267" s="755"/>
      <c r="BG267" s="755"/>
      <c r="BH267" s="758"/>
      <c r="BI267" s="545"/>
      <c r="BJ267" s="753"/>
      <c r="BK267" s="546"/>
      <c r="BL267" s="546"/>
      <c r="BM267" s="546"/>
      <c r="BN267" s="764"/>
      <c r="BO267" s="748"/>
      <c r="BP267" s="748"/>
      <c r="BQ267" s="748"/>
      <c r="BR267" s="767"/>
      <c r="BS267" s="767"/>
      <c r="BT267" s="758"/>
      <c r="BU267" s="755"/>
      <c r="BV267" s="755"/>
      <c r="BW267" s="755"/>
      <c r="BX267" s="755"/>
      <c r="BY267" s="755"/>
      <c r="BZ267" s="767"/>
      <c r="CA267" s="792"/>
      <c r="CB267" s="792"/>
      <c r="CC267" s="792"/>
      <c r="CD267" s="5"/>
      <c r="CE267" s="792"/>
      <c r="CF267" s="5"/>
      <c r="CG267" s="787"/>
      <c r="CH267" s="767"/>
      <c r="CI267" s="767"/>
      <c r="CJ267" s="767"/>
      <c r="CK267" s="767"/>
      <c r="CL267" s="748"/>
      <c r="CM267" s="758"/>
      <c r="CN267" s="748"/>
      <c r="CO267" s="748"/>
      <c r="CP267" s="748"/>
      <c r="CQ267" s="767"/>
      <c r="CR267" s="748"/>
      <c r="CS267" s="758"/>
      <c r="CT267" s="767"/>
      <c r="CU267" s="767"/>
      <c r="CV267" s="767"/>
      <c r="CW267" s="748"/>
      <c r="CX267" s="767"/>
      <c r="CY267" s="758"/>
      <c r="CZ267" s="755"/>
      <c r="DA267" s="755"/>
      <c r="DB267" s="755"/>
      <c r="DC267" s="755"/>
      <c r="DD267" s="755"/>
      <c r="DE267" s="758"/>
      <c r="DF267" s="758"/>
      <c r="DG267" s="758"/>
      <c r="DH267" s="758"/>
      <c r="DI267" s="787"/>
      <c r="DJ267" s="758"/>
      <c r="DK267" s="758"/>
      <c r="DL267" s="758"/>
      <c r="DM267" s="758"/>
      <c r="DN267" s="758"/>
      <c r="DO267" s="757"/>
      <c r="DP267" s="757"/>
      <c r="DQ267" s="758"/>
      <c r="DR267" s="755"/>
      <c r="DS267" s="756"/>
      <c r="DT267" s="757"/>
      <c r="DU267" s="757"/>
      <c r="DV267" s="767"/>
      <c r="DW267" s="748"/>
      <c r="DX267" s="755"/>
      <c r="DY267" s="755"/>
      <c r="DZ267" s="755"/>
      <c r="EA267" s="755"/>
      <c r="EB267" s="755"/>
      <c r="EC267" s="767"/>
      <c r="ED267" s="755"/>
      <c r="EE267" s="755"/>
      <c r="EF267" s="755"/>
      <c r="EG267" s="755"/>
      <c r="EH267" s="755"/>
      <c r="EI267" s="767"/>
      <c r="EJ267" s="767"/>
      <c r="EK267" s="767"/>
      <c r="EL267" s="767"/>
      <c r="EM267" s="767"/>
      <c r="EN267" s="768"/>
      <c r="EO267" s="755"/>
    </row>
    <row r="268" spans="1:242" s="41" customFormat="1" ht="14.25" customHeight="1" x14ac:dyDescent="0.15">
      <c r="A268" s="200" t="s">
        <v>42</v>
      </c>
      <c r="B268" s="427" t="s">
        <v>93</v>
      </c>
      <c r="C268" s="598">
        <v>0</v>
      </c>
      <c r="D268" s="637">
        <v>0</v>
      </c>
      <c r="E268" s="625">
        <v>8.99</v>
      </c>
      <c r="F268" s="601">
        <v>0</v>
      </c>
      <c r="G268" s="637">
        <v>0</v>
      </c>
      <c r="H268" s="191">
        <v>4.51</v>
      </c>
      <c r="I268" s="638">
        <v>7.8</v>
      </c>
      <c r="J268" s="599">
        <v>0</v>
      </c>
      <c r="K268" s="625">
        <v>1.28</v>
      </c>
      <c r="L268" s="602">
        <v>0.25</v>
      </c>
      <c r="M268" s="637">
        <v>0</v>
      </c>
      <c r="N268" s="625">
        <v>0</v>
      </c>
      <c r="O268" s="602">
        <v>0.02</v>
      </c>
      <c r="P268" s="599">
        <v>0.14000000000000001</v>
      </c>
      <c r="Q268" s="605">
        <v>10.246</v>
      </c>
      <c r="R268" s="602">
        <v>25.172999999999998</v>
      </c>
      <c r="S268" s="599">
        <v>98.835999999999999</v>
      </c>
      <c r="T268" s="600">
        <v>124.047</v>
      </c>
      <c r="U268" s="639">
        <v>251.72</v>
      </c>
      <c r="V268" s="553">
        <v>452.97899999999998</v>
      </c>
      <c r="W268" s="604">
        <v>580.24199999999996</v>
      </c>
      <c r="X268" s="639">
        <v>330.23399999999998</v>
      </c>
      <c r="Y268" s="640">
        <v>123.614</v>
      </c>
      <c r="Z268" s="604">
        <v>82.724999999999994</v>
      </c>
      <c r="AA268" s="536">
        <v>39.200000000000003</v>
      </c>
      <c r="AB268" s="599">
        <v>8.9149999999999991</v>
      </c>
      <c r="AC268" s="625">
        <v>2.33</v>
      </c>
      <c r="AD268" s="638">
        <v>0.315</v>
      </c>
      <c r="AE268" s="640">
        <v>0.48</v>
      </c>
      <c r="AF268" s="625">
        <v>5.0000000000000001E-3</v>
      </c>
      <c r="AG268" s="638">
        <v>0.25900000000000001</v>
      </c>
      <c r="AH268" s="637">
        <v>1.83</v>
      </c>
      <c r="AI268" s="625">
        <v>0.06</v>
      </c>
      <c r="AJ268" s="638">
        <v>0.2</v>
      </c>
      <c r="AK268" s="637">
        <v>0.18</v>
      </c>
      <c r="AL268" s="641">
        <v>0.38</v>
      </c>
      <c r="AM268" s="2"/>
      <c r="AN268" s="2"/>
      <c r="AO268" s="55"/>
      <c r="AP268" s="780"/>
      <c r="AQ268" s="769"/>
      <c r="AR268" s="769"/>
      <c r="AS268" s="769"/>
      <c r="AT268" s="748"/>
      <c r="AU268" s="748"/>
      <c r="AV268" s="758"/>
      <c r="AW268" s="755"/>
      <c r="AX268" s="755"/>
      <c r="AY268" s="755"/>
      <c r="AZ268" s="755"/>
      <c r="BA268" s="755"/>
      <c r="BB268" s="748"/>
      <c r="BC268" s="545"/>
      <c r="BD268" s="753"/>
      <c r="BE268" s="546"/>
      <c r="BF268" s="546"/>
      <c r="BG268" s="546"/>
      <c r="BH268" s="827"/>
      <c r="BI268" s="755"/>
      <c r="BJ268" s="755"/>
      <c r="BK268" s="755"/>
      <c r="BL268" s="755"/>
      <c r="BM268" s="755"/>
      <c r="BN268" s="748"/>
      <c r="BO268" s="755"/>
      <c r="BP268" s="755"/>
      <c r="BQ268" s="755"/>
      <c r="BR268" s="755"/>
      <c r="BS268" s="755"/>
      <c r="BT268" s="748"/>
      <c r="BU268" s="5"/>
      <c r="BV268" s="5"/>
      <c r="BW268" s="5"/>
      <c r="BX268" s="792"/>
      <c r="BY268" s="5"/>
      <c r="BZ268" s="792"/>
      <c r="CA268" s="758"/>
      <c r="CB268" s="252"/>
      <c r="CC268" s="252"/>
      <c r="CD268" s="252"/>
      <c r="CE268" s="252"/>
      <c r="CF268" s="252"/>
      <c r="CG268" s="758"/>
      <c r="CH268" s="767"/>
      <c r="CI268" s="767"/>
      <c r="CJ268" s="767"/>
      <c r="CK268" s="767"/>
      <c r="CL268" s="748"/>
      <c r="CM268" s="758"/>
      <c r="CN268" s="767"/>
      <c r="CO268" s="767"/>
      <c r="CP268" s="767"/>
      <c r="CQ268" s="757"/>
      <c r="CR268" s="757"/>
      <c r="CS268" s="748"/>
      <c r="CT268" s="755"/>
      <c r="CU268" s="755"/>
      <c r="CV268" s="755"/>
      <c r="CW268" s="755"/>
      <c r="CX268" s="755"/>
      <c r="CY268" s="748"/>
      <c r="CZ268" s="764"/>
      <c r="DA268" s="764"/>
      <c r="DB268" s="764"/>
      <c r="DC268" s="764"/>
      <c r="DD268" s="764"/>
      <c r="DE268" s="787"/>
      <c r="DF268" s="755"/>
      <c r="DG268" s="755"/>
      <c r="DH268" s="755"/>
      <c r="DI268" s="755"/>
      <c r="DJ268" s="755"/>
      <c r="DK268" s="758"/>
      <c r="DL268" s="767"/>
      <c r="DM268" s="767"/>
      <c r="DN268" s="767"/>
      <c r="DO268" s="757"/>
      <c r="DP268" s="767"/>
      <c r="DQ268" s="758"/>
      <c r="DR268" s="748"/>
      <c r="DS268" s="748"/>
      <c r="DT268" s="748"/>
      <c r="DU268" s="767"/>
      <c r="DV268" s="252"/>
      <c r="DW268" s="748"/>
      <c r="DX268" s="760"/>
      <c r="DY268" s="760"/>
      <c r="DZ268" s="760"/>
      <c r="EA268" s="760"/>
      <c r="EB268" s="760"/>
      <c r="EC268" s="748"/>
      <c r="ED268" s="767"/>
      <c r="EE268" s="767"/>
      <c r="EF268" s="767"/>
      <c r="EG268" s="60"/>
      <c r="EH268" s="748"/>
      <c r="EI268" s="767"/>
      <c r="EJ268" s="2"/>
      <c r="EK268" s="2"/>
      <c r="EL268" s="252"/>
      <c r="EM268" s="252"/>
      <c r="EN268" s="252"/>
      <c r="EO268" s="2"/>
      <c r="EP268" s="2"/>
      <c r="EQ268" s="2"/>
      <c r="ER268" s="2"/>
      <c r="ES268" s="2"/>
    </row>
    <row r="269" spans="1:242" s="41" customFormat="1" ht="14.25" customHeight="1" x14ac:dyDescent="0.15">
      <c r="A269" s="192" t="s">
        <v>177</v>
      </c>
      <c r="B269" s="436" t="s">
        <v>94</v>
      </c>
      <c r="C269" s="607">
        <v>0</v>
      </c>
      <c r="D269" s="642">
        <v>0</v>
      </c>
      <c r="E269" s="643">
        <v>1960.74</v>
      </c>
      <c r="F269" s="610">
        <v>0</v>
      </c>
      <c r="G269" s="642">
        <v>0</v>
      </c>
      <c r="H269" s="193">
        <v>767.77200000000005</v>
      </c>
      <c r="I269" s="644">
        <v>1574.6389999999999</v>
      </c>
      <c r="J269" s="608">
        <v>0</v>
      </c>
      <c r="K269" s="643">
        <v>220.43700000000001</v>
      </c>
      <c r="L269" s="611">
        <v>59.750999999999998</v>
      </c>
      <c r="M269" s="642">
        <v>0</v>
      </c>
      <c r="N269" s="643">
        <v>0</v>
      </c>
      <c r="O269" s="611">
        <v>6.048</v>
      </c>
      <c r="P269" s="608">
        <v>41.429000000000002</v>
      </c>
      <c r="Q269" s="614">
        <v>1396.71</v>
      </c>
      <c r="R269" s="644">
        <v>2379.7060000000001</v>
      </c>
      <c r="S269" s="608">
        <v>9687.7520000000004</v>
      </c>
      <c r="T269" s="643">
        <v>11913.536</v>
      </c>
      <c r="U269" s="610">
        <v>23089.722000000002</v>
      </c>
      <c r="V269" s="554">
        <v>41351.883000000002</v>
      </c>
      <c r="W269" s="614">
        <v>53557.248</v>
      </c>
      <c r="X269" s="645">
        <v>33671.294000000002</v>
      </c>
      <c r="Y269" s="646">
        <v>13910.907999999999</v>
      </c>
      <c r="Z269" s="614">
        <v>9110.3420000000006</v>
      </c>
      <c r="AA269" s="537">
        <v>3236.4059999999999</v>
      </c>
      <c r="AB269" s="642">
        <v>485.46300000000002</v>
      </c>
      <c r="AC269" s="643">
        <v>250.23400000000001</v>
      </c>
      <c r="AD269" s="644">
        <v>37.475999999999999</v>
      </c>
      <c r="AE269" s="646">
        <v>53.567999999999998</v>
      </c>
      <c r="AF269" s="251">
        <v>1.62</v>
      </c>
      <c r="AG269" s="644">
        <v>25.164000000000001</v>
      </c>
      <c r="AH269" s="642">
        <v>195.26400000000001</v>
      </c>
      <c r="AI269" s="643">
        <v>4.7519999999999998</v>
      </c>
      <c r="AJ269" s="644">
        <v>16.308</v>
      </c>
      <c r="AK269" s="642">
        <v>18.036000000000001</v>
      </c>
      <c r="AL269" s="647">
        <v>34.344000000000001</v>
      </c>
      <c r="AM269" s="2"/>
      <c r="AN269" s="2"/>
      <c r="AO269" s="55"/>
      <c r="AP269" s="780"/>
      <c r="AQ269" s="767"/>
      <c r="AR269" s="767"/>
      <c r="AS269" s="767"/>
      <c r="AT269" s="769"/>
      <c r="AU269" s="748"/>
      <c r="AV269" s="758"/>
      <c r="AW269" s="755"/>
      <c r="AX269" s="755"/>
      <c r="AY269" s="755"/>
      <c r="AZ269" s="755"/>
      <c r="BA269" s="755"/>
      <c r="BB269" s="758"/>
      <c r="BC269" s="755"/>
      <c r="BD269" s="755"/>
      <c r="BE269" s="755"/>
      <c r="BF269" s="755"/>
      <c r="BG269" s="755"/>
      <c r="BH269" s="758"/>
      <c r="BI269" s="545"/>
      <c r="BJ269" s="753"/>
      <c r="BK269" s="546"/>
      <c r="BL269" s="546"/>
      <c r="BM269" s="546"/>
      <c r="BN269" s="758"/>
      <c r="BO269" s="755"/>
      <c r="BP269" s="755"/>
      <c r="BQ269" s="755"/>
      <c r="BR269" s="755"/>
      <c r="BS269" s="755"/>
      <c r="BT269" s="767"/>
      <c r="BU269" s="5"/>
      <c r="BV269" s="5"/>
      <c r="BW269" s="5"/>
      <c r="BX269" s="5"/>
      <c r="BY269" s="792"/>
      <c r="BZ269" s="5"/>
      <c r="CA269" s="758"/>
      <c r="CB269" s="767"/>
      <c r="CC269" s="767"/>
      <c r="CD269" s="767"/>
      <c r="CE269" s="252"/>
      <c r="CF269" s="748"/>
      <c r="CG269" s="748"/>
      <c r="CH269" s="748"/>
      <c r="CI269" s="748"/>
      <c r="CJ269" s="748"/>
      <c r="CK269" s="767"/>
      <c r="CL269" s="748"/>
      <c r="CM269" s="748"/>
      <c r="CN269" s="767"/>
      <c r="CO269" s="767"/>
      <c r="CP269" s="767"/>
      <c r="CQ269" s="767"/>
      <c r="CR269" s="757"/>
      <c r="CS269" s="758"/>
      <c r="CT269" s="755"/>
      <c r="CU269" s="755"/>
      <c r="CV269" s="755"/>
      <c r="CW269" s="755"/>
      <c r="CX269" s="755"/>
      <c r="CY269" s="758"/>
      <c r="CZ269" s="758"/>
      <c r="DA269" s="758"/>
      <c r="DB269" s="758"/>
      <c r="DC269" s="787"/>
      <c r="DD269" s="787"/>
      <c r="DE269" s="758"/>
      <c r="DF269" s="755"/>
      <c r="DG269" s="755"/>
      <c r="DH269" s="755"/>
      <c r="DI269" s="755"/>
      <c r="DJ269" s="755"/>
      <c r="DK269" s="748"/>
      <c r="DL269" s="769"/>
      <c r="DM269" s="769"/>
      <c r="DN269" s="769"/>
      <c r="DO269" s="769"/>
      <c r="DP269" s="769"/>
      <c r="DQ269" s="758"/>
      <c r="DR269" s="755"/>
      <c r="DS269" s="755"/>
      <c r="DT269" s="755"/>
      <c r="DU269" s="755"/>
      <c r="DV269" s="755"/>
      <c r="DW269" s="767"/>
      <c r="DX269" s="760"/>
      <c r="DY269" s="760"/>
      <c r="DZ269" s="760"/>
      <c r="EA269" s="760"/>
      <c r="EB269" s="760"/>
      <c r="EC269" s="767"/>
      <c r="ED269" s="755"/>
      <c r="EE269" s="756"/>
      <c r="EF269" s="60"/>
      <c r="EG269" s="748"/>
      <c r="EH269" s="767"/>
      <c r="EI269" s="252"/>
      <c r="EJ269" s="2"/>
      <c r="EK269" s="2"/>
      <c r="EL269" s="2"/>
      <c r="EM269" s="2"/>
      <c r="EN269" s="2"/>
    </row>
    <row r="270" spans="1:242" s="41" customFormat="1" ht="14.25" customHeight="1" x14ac:dyDescent="0.15">
      <c r="A270" s="197" t="s">
        <v>177</v>
      </c>
      <c r="B270" s="417" t="s">
        <v>96</v>
      </c>
      <c r="C270" s="616">
        <v>0</v>
      </c>
      <c r="D270" s="617">
        <v>0</v>
      </c>
      <c r="E270" s="618">
        <v>218</v>
      </c>
      <c r="F270" s="619">
        <v>0</v>
      </c>
      <c r="G270" s="617">
        <v>0</v>
      </c>
      <c r="H270" s="187">
        <v>170</v>
      </c>
      <c r="I270" s="262">
        <v>202</v>
      </c>
      <c r="J270" s="617">
        <v>0</v>
      </c>
      <c r="K270" s="618">
        <v>172</v>
      </c>
      <c r="L270" s="262">
        <v>239</v>
      </c>
      <c r="M270" s="617">
        <v>0</v>
      </c>
      <c r="N270" s="618">
        <v>0</v>
      </c>
      <c r="O270" s="262">
        <v>302</v>
      </c>
      <c r="P270" s="617">
        <v>296</v>
      </c>
      <c r="Q270" s="621">
        <v>136</v>
      </c>
      <c r="R270" s="262">
        <v>95</v>
      </c>
      <c r="S270" s="617">
        <v>98</v>
      </c>
      <c r="T270" s="618">
        <v>96</v>
      </c>
      <c r="U270" s="619">
        <v>92</v>
      </c>
      <c r="V270" s="199">
        <v>91</v>
      </c>
      <c r="W270" s="621">
        <v>92</v>
      </c>
      <c r="X270" s="619">
        <v>102</v>
      </c>
      <c r="Y270" s="620">
        <v>113</v>
      </c>
      <c r="Z270" s="621">
        <v>110</v>
      </c>
      <c r="AA270" s="255">
        <v>83</v>
      </c>
      <c r="AB270" s="617">
        <v>54</v>
      </c>
      <c r="AC270" s="618">
        <v>107</v>
      </c>
      <c r="AD270" s="262">
        <v>119</v>
      </c>
      <c r="AE270" s="620">
        <v>112</v>
      </c>
      <c r="AF270" s="618">
        <v>324</v>
      </c>
      <c r="AG270" s="262">
        <v>97</v>
      </c>
      <c r="AH270" s="617">
        <v>107</v>
      </c>
      <c r="AI270" s="618">
        <v>79</v>
      </c>
      <c r="AJ270" s="262">
        <v>82</v>
      </c>
      <c r="AK270" s="617">
        <v>100</v>
      </c>
      <c r="AL270" s="622">
        <v>90</v>
      </c>
      <c r="AM270" s="2"/>
      <c r="AN270" s="2"/>
      <c r="AP270" s="825"/>
      <c r="AQ270" s="748"/>
      <c r="AR270" s="748"/>
      <c r="AS270" s="748"/>
      <c r="AT270" s="767"/>
      <c r="AU270" s="769"/>
      <c r="AV270" s="748"/>
      <c r="AW270" s="755"/>
      <c r="AX270" s="755"/>
      <c r="AY270" s="755"/>
      <c r="AZ270" s="755"/>
      <c r="BA270" s="755"/>
      <c r="BB270" s="758"/>
      <c r="BC270" s="755"/>
      <c r="BD270" s="755"/>
      <c r="BE270" s="755"/>
      <c r="BF270" s="755"/>
      <c r="BG270" s="755"/>
      <c r="BH270" s="758"/>
      <c r="BI270" s="545"/>
      <c r="BJ270" s="753"/>
      <c r="BK270" s="546"/>
      <c r="BL270" s="546"/>
      <c r="BM270" s="546"/>
      <c r="BN270" s="767"/>
      <c r="BO270" s="758"/>
      <c r="BP270" s="764"/>
      <c r="BQ270" s="764"/>
      <c r="BR270" s="764"/>
      <c r="BS270" s="768"/>
      <c r="BT270" s="768"/>
      <c r="BU270" s="758"/>
      <c r="BV270" s="755"/>
      <c r="BW270" s="755"/>
      <c r="BX270" s="755"/>
      <c r="BY270" s="755"/>
      <c r="BZ270" s="755"/>
      <c r="CA270" s="758"/>
      <c r="CB270" s="748"/>
      <c r="CC270" s="748"/>
      <c r="CD270" s="748"/>
      <c r="CE270" s="758"/>
      <c r="CF270" s="757"/>
      <c r="CG270" s="748"/>
      <c r="CH270" s="755"/>
      <c r="CI270" s="755"/>
      <c r="CJ270" s="755"/>
      <c r="CK270" s="755"/>
      <c r="CL270" s="755"/>
      <c r="CM270" s="767"/>
      <c r="CN270" s="760"/>
      <c r="CO270" s="760"/>
      <c r="CP270" s="760"/>
      <c r="CQ270" s="760"/>
      <c r="CR270" s="760"/>
      <c r="CS270" s="760"/>
      <c r="CT270" s="760"/>
      <c r="CU270" s="760"/>
      <c r="CV270" s="760"/>
    </row>
    <row r="271" spans="1:242" ht="14.25" customHeight="1" x14ac:dyDescent="0.15">
      <c r="A271" s="250" t="s">
        <v>43</v>
      </c>
      <c r="B271" s="394" t="s">
        <v>93</v>
      </c>
      <c r="C271" s="598">
        <v>109.85599999999999</v>
      </c>
      <c r="D271" s="599">
        <v>452.57100000000003</v>
      </c>
      <c r="E271" s="600">
        <v>608.49</v>
      </c>
      <c r="F271" s="601">
        <v>419.99</v>
      </c>
      <c r="G271" s="599">
        <v>442</v>
      </c>
      <c r="H271" s="188">
        <v>356.46699999999998</v>
      </c>
      <c r="I271" s="602">
        <v>378.28899999999999</v>
      </c>
      <c r="J271" s="599">
        <v>328.01600000000002</v>
      </c>
      <c r="K271" s="600">
        <v>341.58300000000003</v>
      </c>
      <c r="L271" s="602">
        <v>297.47800000000001</v>
      </c>
      <c r="M271" s="603">
        <v>289.13600000000002</v>
      </c>
      <c r="N271" s="600">
        <v>267.99</v>
      </c>
      <c r="O271" s="602">
        <v>144.78299999999999</v>
      </c>
      <c r="P271" s="599">
        <v>192.31800000000001</v>
      </c>
      <c r="Q271" s="604">
        <v>216.96100000000001</v>
      </c>
      <c r="R271" s="648">
        <v>176.88499999999999</v>
      </c>
      <c r="S271" s="599">
        <v>192.10499999999999</v>
      </c>
      <c r="T271" s="600">
        <v>185.57900000000001</v>
      </c>
      <c r="U271" s="601">
        <v>159.12299999999999</v>
      </c>
      <c r="V271" s="553">
        <v>154.881</v>
      </c>
      <c r="W271" s="605">
        <v>189.42599999999999</v>
      </c>
      <c r="X271" s="601">
        <v>167.73699999999999</v>
      </c>
      <c r="Y271" s="603">
        <v>167.18199999999999</v>
      </c>
      <c r="Z271" s="604">
        <v>238.90299999999999</v>
      </c>
      <c r="AA271" s="534">
        <v>374.43700000000001</v>
      </c>
      <c r="AB271" s="603">
        <v>360.553</v>
      </c>
      <c r="AC271" s="600">
        <v>495.173</v>
      </c>
      <c r="AD271" s="602">
        <v>365.32</v>
      </c>
      <c r="AE271" s="603">
        <v>461.38400000000001</v>
      </c>
      <c r="AF271" s="600">
        <v>341.38799999999998</v>
      </c>
      <c r="AG271" s="602">
        <v>354.245</v>
      </c>
      <c r="AH271" s="599">
        <v>352.16199999999998</v>
      </c>
      <c r="AI271" s="600">
        <v>354.315</v>
      </c>
      <c r="AJ271" s="602">
        <v>602.65800000000002</v>
      </c>
      <c r="AK271" s="599">
        <v>503.64299999999997</v>
      </c>
      <c r="AL271" s="606">
        <v>471.2</v>
      </c>
      <c r="AO271" s="55"/>
      <c r="AQ271" s="767"/>
      <c r="AR271" s="767"/>
      <c r="AS271" s="767"/>
      <c r="AT271" s="748"/>
      <c r="AU271" s="767"/>
      <c r="BB271" s="748"/>
      <c r="BC271" s="755"/>
      <c r="BD271" s="755"/>
      <c r="BE271" s="755"/>
      <c r="BF271" s="755"/>
      <c r="BG271" s="755"/>
      <c r="BH271" s="748"/>
      <c r="BI271" s="748"/>
      <c r="BJ271" s="252"/>
      <c r="BK271" s="252"/>
      <c r="BL271" s="252"/>
      <c r="BM271" s="767"/>
      <c r="BN271" s="767"/>
      <c r="BO271" s="767"/>
      <c r="BP271" s="761"/>
      <c r="BQ271" s="761"/>
      <c r="BR271" s="764"/>
      <c r="BS271" s="59"/>
      <c r="BT271" s="5"/>
      <c r="BU271" s="5"/>
    </row>
    <row r="272" spans="1:242" ht="14.25" customHeight="1" x14ac:dyDescent="0.15">
      <c r="A272" s="184" t="s">
        <v>178</v>
      </c>
      <c r="B272" s="395" t="s">
        <v>94</v>
      </c>
      <c r="C272" s="607">
        <v>30376.697</v>
      </c>
      <c r="D272" s="608">
        <v>123363.47500000001</v>
      </c>
      <c r="E272" s="609">
        <v>165383.44200000001</v>
      </c>
      <c r="F272" s="610">
        <v>111368.861</v>
      </c>
      <c r="G272" s="608">
        <v>121717</v>
      </c>
      <c r="H272" s="251">
        <v>99097.296000000002</v>
      </c>
      <c r="I272" s="611">
        <v>107203.565</v>
      </c>
      <c r="J272" s="608">
        <v>98308.048999999999</v>
      </c>
      <c r="K272" s="609">
        <v>101991.219</v>
      </c>
      <c r="L272" s="611">
        <v>86216.914999999994</v>
      </c>
      <c r="M272" s="612">
        <v>84615.542000000001</v>
      </c>
      <c r="N272" s="609">
        <v>78071.323999999993</v>
      </c>
      <c r="O272" s="194">
        <v>46168.633000000002</v>
      </c>
      <c r="P272" s="608">
        <v>63298.195</v>
      </c>
      <c r="Q272" s="613">
        <v>72545.582999999999</v>
      </c>
      <c r="R272" s="610">
        <v>57637.137999999999</v>
      </c>
      <c r="S272" s="608">
        <v>63294.341</v>
      </c>
      <c r="T272" s="609">
        <v>58136.838000000003</v>
      </c>
      <c r="U272" s="610">
        <v>45145.875</v>
      </c>
      <c r="V272" s="554">
        <v>42757.815999999999</v>
      </c>
      <c r="W272" s="614">
        <v>52589.093000000001</v>
      </c>
      <c r="X272" s="610">
        <v>45945.107000000004</v>
      </c>
      <c r="Y272" s="612">
        <v>45357.142</v>
      </c>
      <c r="Z272" s="613">
        <v>58701.841999999997</v>
      </c>
      <c r="AA272" s="535">
        <v>99507.585999999996</v>
      </c>
      <c r="AB272" s="608">
        <v>97275.144</v>
      </c>
      <c r="AC272" s="609">
        <v>142113.97399999999</v>
      </c>
      <c r="AD272" s="611">
        <v>99989.785999999993</v>
      </c>
      <c r="AE272" s="612">
        <v>129170.277</v>
      </c>
      <c r="AF272" s="609">
        <v>93560.707999999999</v>
      </c>
      <c r="AG272" s="611">
        <v>97397.67</v>
      </c>
      <c r="AH272" s="608">
        <v>89896.487999999998</v>
      </c>
      <c r="AI272" s="609">
        <v>83651.308999999994</v>
      </c>
      <c r="AJ272" s="611">
        <v>154553.44099999999</v>
      </c>
      <c r="AK272" s="608">
        <v>128172.243</v>
      </c>
      <c r="AL272" s="615">
        <v>119903.38099999999</v>
      </c>
      <c r="AO272" s="55"/>
      <c r="AQ272" s="767"/>
      <c r="AR272" s="767"/>
      <c r="AS272" s="767"/>
      <c r="AT272" s="767"/>
      <c r="AU272" s="748"/>
      <c r="BB272" s="758"/>
      <c r="BC272" s="755"/>
      <c r="BD272" s="755"/>
      <c r="BE272" s="755"/>
      <c r="BF272" s="755"/>
      <c r="BG272" s="755"/>
      <c r="BH272" s="758"/>
      <c r="BI272" s="755"/>
      <c r="BJ272" s="755"/>
      <c r="BK272" s="755"/>
      <c r="BL272" s="755"/>
      <c r="BM272" s="755"/>
      <c r="BN272" s="758"/>
      <c r="BO272" s="755"/>
      <c r="BP272" s="755"/>
      <c r="BQ272" s="755"/>
      <c r="BR272" s="755"/>
      <c r="BS272" s="755"/>
      <c r="BT272" s="758"/>
      <c r="BU272" s="755"/>
      <c r="BV272" s="755"/>
      <c r="BW272" s="755"/>
      <c r="BX272" s="755"/>
      <c r="BY272" s="755"/>
      <c r="BZ272" s="758"/>
      <c r="CA272" s="545"/>
      <c r="CB272" s="753"/>
      <c r="CC272" s="546"/>
      <c r="CD272" s="546"/>
      <c r="CE272" s="546"/>
      <c r="CF272" s="764"/>
      <c r="CG272" s="755"/>
      <c r="CH272" s="755"/>
      <c r="CI272" s="755"/>
      <c r="CJ272" s="755"/>
      <c r="CK272" s="755"/>
      <c r="CL272" s="758"/>
      <c r="CM272" s="755"/>
      <c r="CN272" s="755"/>
      <c r="CO272" s="755"/>
      <c r="CP272" s="755"/>
      <c r="CQ272" s="755"/>
      <c r="CR272" s="767"/>
      <c r="CS272" s="792"/>
      <c r="CT272" s="792"/>
      <c r="CU272" s="792"/>
      <c r="CV272" s="5"/>
      <c r="CW272" s="792"/>
      <c r="CX272" s="5"/>
      <c r="CY272" s="758"/>
      <c r="CZ272" s="748"/>
      <c r="DA272" s="748"/>
      <c r="DB272" s="748"/>
      <c r="DC272" s="767"/>
      <c r="DD272" s="748"/>
      <c r="DE272" s="748"/>
      <c r="DF272" s="767"/>
      <c r="DG272" s="767"/>
      <c r="DH272" s="767"/>
      <c r="DI272" s="748"/>
      <c r="DJ272" s="767"/>
      <c r="DK272" s="758"/>
      <c r="DL272" s="755"/>
      <c r="DM272" s="755"/>
      <c r="DN272" s="755"/>
      <c r="DO272" s="755"/>
      <c r="DP272" s="755"/>
      <c r="DQ272" s="758"/>
      <c r="DR272" s="758"/>
      <c r="DS272" s="758"/>
      <c r="DT272" s="758"/>
      <c r="DU272" s="787"/>
      <c r="DV272" s="758"/>
      <c r="DW272" s="758"/>
      <c r="DX272" s="755"/>
      <c r="DY272" s="755"/>
      <c r="DZ272" s="755"/>
      <c r="EA272" s="755"/>
      <c r="EB272" s="755"/>
      <c r="EC272" s="748"/>
      <c r="ED272" s="755"/>
      <c r="EE272" s="755"/>
      <c r="EF272" s="755"/>
      <c r="EG272" s="755"/>
      <c r="EH272" s="755"/>
      <c r="EI272" s="758"/>
      <c r="EJ272" s="755"/>
      <c r="EK272" s="755"/>
      <c r="EL272" s="755"/>
      <c r="EM272" s="755"/>
      <c r="EN272" s="755"/>
      <c r="EO272" s="767"/>
      <c r="EP272" s="755"/>
      <c r="EQ272" s="755"/>
      <c r="ER272" s="755"/>
      <c r="ES272" s="755"/>
      <c r="ET272" s="755"/>
      <c r="EU272" s="767"/>
      <c r="EV272" s="755"/>
      <c r="EW272" s="756"/>
      <c r="EX272" s="768"/>
      <c r="EY272" s="768"/>
      <c r="EZ272" s="768"/>
      <c r="FA272" s="748"/>
      <c r="FB272" s="764"/>
      <c r="FC272" s="764"/>
      <c r="FD272" s="764"/>
      <c r="FE272" s="758"/>
      <c r="FF272" s="758"/>
      <c r="FG272" s="758"/>
      <c r="FI272" s="753"/>
      <c r="FJ272" s="546"/>
      <c r="FK272" s="546"/>
      <c r="FL272" s="546"/>
      <c r="FM272" s="5"/>
      <c r="FN272" s="565"/>
      <c r="FO272" s="749"/>
      <c r="FP272" s="252"/>
      <c r="FQ272" s="576"/>
      <c r="FR272" s="576"/>
      <c r="FS272" s="5"/>
      <c r="FT272" s="5"/>
      <c r="FU272" s="5"/>
      <c r="FY272" s="59"/>
      <c r="GB272" s="252"/>
      <c r="GC272" s="252"/>
      <c r="GD272" s="279"/>
      <c r="GF272" s="252"/>
      <c r="GG272" s="5"/>
      <c r="GH272" s="5"/>
      <c r="GI272" s="5"/>
      <c r="GJ272" s="5"/>
      <c r="GM272" s="252"/>
      <c r="GN272" s="5"/>
      <c r="GO272" s="5"/>
      <c r="GR272" s="5"/>
      <c r="GT272" s="59"/>
      <c r="GU272" s="5"/>
      <c r="GW272" s="5"/>
      <c r="GX272" s="5"/>
      <c r="GY272" s="5"/>
      <c r="GZ272" s="61"/>
      <c r="HA272" s="61"/>
      <c r="HB272" s="59"/>
      <c r="HC272" s="59"/>
      <c r="HD272" s="59"/>
      <c r="HM272" s="5"/>
      <c r="HN272" s="5"/>
      <c r="HO272" s="101"/>
      <c r="HQ272" s="59"/>
      <c r="HR272" s="5"/>
      <c r="HS272" s="252"/>
      <c r="HT272" s="56"/>
      <c r="HU272" s="257"/>
      <c r="HV272" s="258"/>
      <c r="HW272" s="258"/>
      <c r="HX272" s="258"/>
      <c r="IC272" s="41"/>
    </row>
    <row r="273" spans="1:242" ht="14.25" customHeight="1" x14ac:dyDescent="0.15">
      <c r="A273" s="186" t="s">
        <v>178</v>
      </c>
      <c r="B273" s="417" t="s">
        <v>96</v>
      </c>
      <c r="C273" s="616">
        <v>277</v>
      </c>
      <c r="D273" s="617">
        <v>273</v>
      </c>
      <c r="E273" s="618">
        <v>272</v>
      </c>
      <c r="F273" s="619">
        <v>265</v>
      </c>
      <c r="G273" s="617">
        <v>275</v>
      </c>
      <c r="H273" s="187">
        <v>278</v>
      </c>
      <c r="I273" s="262">
        <v>283</v>
      </c>
      <c r="J273" s="617">
        <v>300</v>
      </c>
      <c r="K273" s="618">
        <v>299</v>
      </c>
      <c r="L273" s="262">
        <v>290</v>
      </c>
      <c r="M273" s="617">
        <v>293</v>
      </c>
      <c r="N273" s="618">
        <v>291</v>
      </c>
      <c r="O273" s="262">
        <v>319</v>
      </c>
      <c r="P273" s="617">
        <v>329</v>
      </c>
      <c r="Q273" s="621">
        <v>334</v>
      </c>
      <c r="R273" s="262">
        <v>326</v>
      </c>
      <c r="S273" s="617">
        <v>329</v>
      </c>
      <c r="T273" s="618">
        <v>313</v>
      </c>
      <c r="U273" s="619">
        <v>284</v>
      </c>
      <c r="V273" s="199">
        <v>276</v>
      </c>
      <c r="W273" s="621">
        <v>278</v>
      </c>
      <c r="X273" s="619">
        <v>274</v>
      </c>
      <c r="Y273" s="620">
        <v>271</v>
      </c>
      <c r="Z273" s="621">
        <v>246</v>
      </c>
      <c r="AA273" s="255">
        <v>266</v>
      </c>
      <c r="AB273" s="617">
        <v>270</v>
      </c>
      <c r="AC273" s="618">
        <v>287</v>
      </c>
      <c r="AD273" s="262">
        <v>274</v>
      </c>
      <c r="AE273" s="620">
        <v>280</v>
      </c>
      <c r="AF273" s="618">
        <v>274</v>
      </c>
      <c r="AG273" s="262">
        <v>275</v>
      </c>
      <c r="AH273" s="617">
        <v>255</v>
      </c>
      <c r="AI273" s="618">
        <v>236</v>
      </c>
      <c r="AJ273" s="262">
        <v>256</v>
      </c>
      <c r="AK273" s="617">
        <v>254</v>
      </c>
      <c r="AL273" s="622">
        <v>254</v>
      </c>
      <c r="AO273" s="55"/>
      <c r="AP273" s="825"/>
      <c r="AQ273" s="748"/>
      <c r="AR273" s="748"/>
      <c r="AS273" s="748"/>
      <c r="AT273" s="767"/>
      <c r="AV273" s="748"/>
      <c r="BB273" s="758"/>
      <c r="BC273" s="755"/>
      <c r="BD273" s="755"/>
      <c r="BE273" s="755"/>
      <c r="BF273" s="755"/>
      <c r="BG273" s="755"/>
      <c r="BH273" s="758"/>
      <c r="BI273" s="755"/>
      <c r="BJ273" s="755"/>
      <c r="BK273" s="755"/>
      <c r="BL273" s="755"/>
      <c r="BM273" s="755"/>
      <c r="BN273" s="758"/>
      <c r="BO273" s="755"/>
      <c r="BP273" s="755"/>
      <c r="BQ273" s="755"/>
      <c r="BR273" s="755"/>
      <c r="BS273" s="755"/>
      <c r="BT273" s="758"/>
      <c r="BU273" s="755"/>
      <c r="BV273" s="755"/>
      <c r="BW273" s="755"/>
      <c r="BX273" s="755"/>
      <c r="BY273" s="755"/>
      <c r="BZ273" s="758"/>
      <c r="CA273" s="545"/>
      <c r="CB273" s="753"/>
      <c r="CC273" s="546"/>
      <c r="CD273" s="546"/>
      <c r="CE273" s="546"/>
      <c r="CF273" s="764"/>
      <c r="CG273" s="755"/>
      <c r="CH273" s="755"/>
      <c r="CI273" s="755"/>
      <c r="CJ273" s="755"/>
      <c r="CK273" s="755"/>
      <c r="CL273" s="758"/>
      <c r="CM273" s="755"/>
      <c r="CN273" s="755"/>
      <c r="CO273" s="755"/>
      <c r="CP273" s="755"/>
      <c r="CQ273" s="755"/>
      <c r="CR273" s="767"/>
      <c r="CS273" s="5"/>
      <c r="CT273" s="5"/>
      <c r="CU273" s="5"/>
      <c r="CV273" s="792"/>
      <c r="CW273" s="792"/>
      <c r="CX273" s="5"/>
      <c r="CY273" s="787"/>
      <c r="CZ273" s="767"/>
      <c r="DA273" s="767"/>
      <c r="DB273" s="767"/>
      <c r="DC273" s="252"/>
      <c r="DD273" s="748"/>
      <c r="DE273" s="758"/>
      <c r="DF273" s="767"/>
      <c r="DG273" s="767"/>
      <c r="DH273" s="767"/>
      <c r="DI273" s="748"/>
      <c r="DJ273" s="767"/>
      <c r="DK273" s="758"/>
      <c r="DL273" s="755"/>
      <c r="DM273" s="755"/>
      <c r="DN273" s="755"/>
      <c r="DO273" s="755"/>
      <c r="DP273" s="755"/>
      <c r="DQ273" s="758"/>
      <c r="DR273" s="748"/>
      <c r="DS273" s="787"/>
      <c r="DT273" s="787"/>
      <c r="DU273" s="758"/>
      <c r="DV273" s="758"/>
      <c r="DW273" s="758"/>
      <c r="DX273" s="755"/>
      <c r="DY273" s="755"/>
      <c r="DZ273" s="755"/>
      <c r="EA273" s="755"/>
      <c r="EB273" s="755"/>
      <c r="EC273" s="758"/>
      <c r="ED273" s="748"/>
      <c r="EE273" s="748"/>
      <c r="EF273" s="748"/>
      <c r="EG273" s="758"/>
      <c r="EH273" s="757"/>
      <c r="EI273" s="748"/>
      <c r="EJ273" s="755"/>
      <c r="EK273" s="755"/>
      <c r="EL273" s="755"/>
      <c r="EM273" s="755"/>
      <c r="EN273" s="755"/>
      <c r="EO273" s="767"/>
      <c r="EP273" s="767"/>
      <c r="EQ273" s="767"/>
      <c r="ER273" s="767"/>
      <c r="ES273" s="767"/>
      <c r="ET273" s="767"/>
      <c r="EU273" s="767"/>
      <c r="EV273" s="758"/>
      <c r="EW273" s="758"/>
      <c r="EX273" s="757"/>
      <c r="EY273" s="60"/>
      <c r="EZ273" s="60"/>
      <c r="FA273" s="758"/>
      <c r="FC273" s="753"/>
      <c r="FD273" s="546"/>
      <c r="FE273" s="546"/>
      <c r="FF273" s="546"/>
      <c r="FG273" s="5"/>
      <c r="FH273" s="576"/>
      <c r="FI273" s="576"/>
      <c r="FJ273" s="576"/>
      <c r="FK273" s="252"/>
      <c r="FL273" s="576"/>
      <c r="FM273" s="101"/>
      <c r="FN273" s="5"/>
      <c r="FO273" s="5"/>
      <c r="FU273" s="5"/>
      <c r="FV273" s="252"/>
      <c r="FW273" s="252"/>
      <c r="FX273" s="279"/>
      <c r="FY273" s="5"/>
      <c r="GA273" s="252"/>
      <c r="GB273" s="5"/>
      <c r="GC273" s="5"/>
      <c r="GD273" s="5"/>
      <c r="GJ273" s="5"/>
      <c r="GL273" s="5"/>
      <c r="GM273" s="5"/>
      <c r="GN273" s="5"/>
      <c r="GX273" s="252"/>
      <c r="GY273" s="5"/>
      <c r="GZ273" s="5"/>
      <c r="HD273" s="5"/>
      <c r="HE273" s="257"/>
      <c r="HI273" s="41"/>
      <c r="HJ273" s="257"/>
      <c r="HO273" s="257"/>
      <c r="HP273" s="258"/>
      <c r="HQ273" s="258"/>
      <c r="HR273" s="258"/>
    </row>
    <row r="274" spans="1:242" ht="14.25" customHeight="1" x14ac:dyDescent="0.15">
      <c r="A274" s="250" t="s">
        <v>44</v>
      </c>
      <c r="B274" s="394" t="s">
        <v>93</v>
      </c>
      <c r="C274" s="598">
        <v>0</v>
      </c>
      <c r="D274" s="599">
        <v>0</v>
      </c>
      <c r="E274" s="600">
        <v>0</v>
      </c>
      <c r="F274" s="634">
        <v>0</v>
      </c>
      <c r="G274" s="599">
        <v>0</v>
      </c>
      <c r="H274" s="191">
        <v>0</v>
      </c>
      <c r="I274" s="602">
        <v>0</v>
      </c>
      <c r="J274" s="599">
        <v>0</v>
      </c>
      <c r="K274" s="600">
        <v>0</v>
      </c>
      <c r="L274" s="602">
        <v>0.33</v>
      </c>
      <c r="M274" s="603">
        <v>0.56999999999999995</v>
      </c>
      <c r="N274" s="600">
        <v>7.15</v>
      </c>
      <c r="O274" s="602">
        <v>17.21</v>
      </c>
      <c r="P274" s="599">
        <v>14.95</v>
      </c>
      <c r="Q274" s="604">
        <v>36.302999999999997</v>
      </c>
      <c r="R274" s="601">
        <v>111.26600000000001</v>
      </c>
      <c r="S274" s="599">
        <v>58.228999999999999</v>
      </c>
      <c r="T274" s="600">
        <v>49.85</v>
      </c>
      <c r="U274" s="601">
        <v>62.09</v>
      </c>
      <c r="V274" s="553">
        <v>82.82</v>
      </c>
      <c r="W274" s="605">
        <v>8.32</v>
      </c>
      <c r="X274" s="601">
        <v>7.61</v>
      </c>
      <c r="Y274" s="603">
        <v>0</v>
      </c>
      <c r="Z274" s="604">
        <v>0</v>
      </c>
      <c r="AA274" s="534">
        <v>0</v>
      </c>
      <c r="AB274" s="603">
        <v>0</v>
      </c>
      <c r="AC274" s="600">
        <v>0</v>
      </c>
      <c r="AD274" s="602">
        <v>0</v>
      </c>
      <c r="AE274" s="603">
        <v>0.09</v>
      </c>
      <c r="AF274" s="600">
        <v>5.5E-2</v>
      </c>
      <c r="AG274" s="602">
        <v>0.11</v>
      </c>
      <c r="AH274" s="599">
        <v>0.17299999999999999</v>
      </c>
      <c r="AI274" s="600">
        <v>0.14299999999999999</v>
      </c>
      <c r="AJ274" s="602">
        <v>0.105</v>
      </c>
      <c r="AK274" s="599">
        <v>4.8000000000000001E-2</v>
      </c>
      <c r="AL274" s="606">
        <v>0.23200000000000001</v>
      </c>
      <c r="AO274" s="55"/>
      <c r="AQ274" s="767"/>
      <c r="AR274" s="767"/>
      <c r="AS274" s="767"/>
      <c r="AT274" s="748"/>
      <c r="AU274" s="767"/>
      <c r="AW274" s="252"/>
      <c r="AX274" s="252"/>
      <c r="AY274" s="252"/>
      <c r="AZ274" s="767"/>
      <c r="BA274" s="252"/>
      <c r="BB274" s="748"/>
      <c r="BC274" s="755"/>
      <c r="BD274" s="755"/>
      <c r="BE274" s="755"/>
      <c r="BF274" s="755"/>
      <c r="BG274" s="755"/>
      <c r="BH274" s="787"/>
      <c r="BI274" s="755"/>
      <c r="BJ274" s="755"/>
      <c r="BK274" s="755"/>
      <c r="BL274" s="755"/>
      <c r="BM274" s="755"/>
      <c r="BN274" s="787"/>
      <c r="BO274" s="755"/>
      <c r="BP274" s="755"/>
      <c r="BQ274" s="755"/>
      <c r="BR274" s="755"/>
      <c r="BS274" s="755"/>
      <c r="BT274" s="787"/>
      <c r="BU274" s="545"/>
      <c r="BV274" s="753"/>
      <c r="BW274" s="546"/>
      <c r="BX274" s="546"/>
      <c r="BY274" s="546"/>
      <c r="BZ274" s="827"/>
      <c r="CA274" s="755"/>
      <c r="CB274" s="755"/>
      <c r="CC274" s="755"/>
      <c r="CD274" s="755"/>
      <c r="CE274" s="755"/>
      <c r="CF274" s="748"/>
      <c r="CG274" s="755"/>
      <c r="CH274" s="755"/>
      <c r="CI274" s="755"/>
      <c r="CJ274" s="755"/>
      <c r="CK274" s="755"/>
      <c r="CL274" s="748"/>
      <c r="CM274" s="5"/>
      <c r="CN274" s="5"/>
      <c r="CO274" s="5"/>
      <c r="CP274" s="792"/>
      <c r="CQ274" s="5"/>
      <c r="CR274" s="792"/>
      <c r="CS274" s="758"/>
      <c r="CT274" s="748"/>
      <c r="CU274" s="748"/>
      <c r="CV274" s="748"/>
      <c r="CW274" s="767"/>
      <c r="CX274" s="748"/>
      <c r="CY274" s="758"/>
      <c r="CZ274" s="767"/>
      <c r="DA274" s="767"/>
      <c r="DB274" s="767"/>
      <c r="DC274" s="767"/>
      <c r="DD274" s="767"/>
      <c r="DE274" s="758"/>
      <c r="DF274" s="767"/>
      <c r="DG274" s="767"/>
      <c r="DH274" s="767"/>
      <c r="DI274" s="252"/>
      <c r="DJ274" s="748"/>
      <c r="DK274" s="748"/>
      <c r="DL274" s="748"/>
      <c r="DM274" s="748"/>
      <c r="DN274" s="748"/>
      <c r="DO274" s="758"/>
      <c r="DP274" s="764"/>
      <c r="DQ274" s="748"/>
      <c r="DR274" s="748"/>
      <c r="DS274" s="787"/>
      <c r="DT274" s="787"/>
      <c r="DU274" s="758"/>
      <c r="DV274" s="787"/>
      <c r="DW274" s="787"/>
      <c r="DX274" s="755"/>
      <c r="DY274" s="755"/>
      <c r="DZ274" s="755"/>
      <c r="EA274" s="755"/>
      <c r="EB274" s="755"/>
      <c r="EC274" s="758"/>
      <c r="ED274" s="758"/>
      <c r="EE274" s="758"/>
      <c r="EF274" s="758"/>
      <c r="EG274" s="757"/>
      <c r="EH274" s="748"/>
      <c r="EI274" s="758"/>
      <c r="EJ274" s="748"/>
      <c r="EK274" s="748"/>
      <c r="EL274" s="748"/>
      <c r="EM274" s="767"/>
      <c r="EN274" s="252"/>
      <c r="EO274" s="748"/>
      <c r="EP274" s="755"/>
      <c r="EQ274" s="756"/>
      <c r="ER274" s="768"/>
      <c r="ES274" s="767"/>
      <c r="ET274" s="767"/>
      <c r="EU274" s="767"/>
      <c r="EV274" s="767"/>
      <c r="EW274" s="767"/>
      <c r="EX274" s="767"/>
      <c r="EY274" s="758"/>
      <c r="EZ274" s="757"/>
      <c r="FA274" s="748"/>
      <c r="FB274" s="576"/>
      <c r="FC274" s="576"/>
      <c r="FD274" s="576"/>
      <c r="FE274" s="576"/>
      <c r="FF274" s="576"/>
      <c r="FG274" s="5"/>
      <c r="FH274" s="5"/>
      <c r="FI274" s="5"/>
      <c r="FO274" s="5"/>
      <c r="FP274" s="252"/>
      <c r="FQ274" s="5"/>
      <c r="FR274" s="59"/>
      <c r="FS274" s="59"/>
      <c r="FT274" s="252"/>
      <c r="FU274" s="5"/>
      <c r="FV274" s="5"/>
      <c r="FX274" s="59"/>
      <c r="FZ274" s="5"/>
      <c r="GA274" s="61"/>
      <c r="GB274" s="59"/>
      <c r="GD274" s="5"/>
      <c r="GF274" s="5"/>
      <c r="GG274" s="5"/>
      <c r="GH274" s="5"/>
      <c r="GI274" s="61"/>
      <c r="GJ274" s="61"/>
      <c r="GK274" s="59"/>
      <c r="GL274" s="59"/>
      <c r="GM274" s="59"/>
      <c r="GW274" s="252"/>
      <c r="GX274" s="5"/>
      <c r="GY274" s="5"/>
      <c r="HC274" s="56"/>
      <c r="HK274" s="258"/>
      <c r="HL274" s="258"/>
      <c r="HN274" s="257"/>
      <c r="HO274" s="258"/>
      <c r="HP274" s="258"/>
      <c r="HQ274" s="258"/>
    </row>
    <row r="275" spans="1:242" ht="14.25" customHeight="1" x14ac:dyDescent="0.15">
      <c r="A275" s="184" t="s">
        <v>179</v>
      </c>
      <c r="B275" s="395" t="s">
        <v>94</v>
      </c>
      <c r="C275" s="607">
        <v>0</v>
      </c>
      <c r="D275" s="608">
        <v>0</v>
      </c>
      <c r="E275" s="609">
        <v>0</v>
      </c>
      <c r="F275" s="635">
        <v>0</v>
      </c>
      <c r="G275" s="608">
        <v>0</v>
      </c>
      <c r="H275" s="185">
        <v>0</v>
      </c>
      <c r="I275" s="611">
        <v>0</v>
      </c>
      <c r="J275" s="608">
        <v>0</v>
      </c>
      <c r="K275" s="609">
        <v>0</v>
      </c>
      <c r="L275" s="611">
        <v>65.016000000000005</v>
      </c>
      <c r="M275" s="612">
        <v>93.311999999999998</v>
      </c>
      <c r="N275" s="609">
        <v>1983.096</v>
      </c>
      <c r="O275" s="194">
        <v>4219.8829999999998</v>
      </c>
      <c r="P275" s="608">
        <v>3625.346</v>
      </c>
      <c r="Q275" s="613">
        <v>8966.1029999999992</v>
      </c>
      <c r="R275" s="610">
        <v>20939.707999999999</v>
      </c>
      <c r="S275" s="608">
        <v>10952.831</v>
      </c>
      <c r="T275" s="609">
        <v>9480.6720000000005</v>
      </c>
      <c r="U275" s="610">
        <v>10391.489</v>
      </c>
      <c r="V275" s="554">
        <v>11362.356</v>
      </c>
      <c r="W275" s="614">
        <v>999.54</v>
      </c>
      <c r="X275" s="610">
        <v>839.48400000000004</v>
      </c>
      <c r="Y275" s="612">
        <v>0</v>
      </c>
      <c r="Z275" s="613">
        <v>0</v>
      </c>
      <c r="AA275" s="535">
        <v>0</v>
      </c>
      <c r="AB275" s="608">
        <v>0</v>
      </c>
      <c r="AC275" s="609">
        <v>0</v>
      </c>
      <c r="AD275" s="611">
        <v>0</v>
      </c>
      <c r="AE275" s="649">
        <v>38.933999999999997</v>
      </c>
      <c r="AF275" s="609">
        <v>26.838000000000001</v>
      </c>
      <c r="AG275" s="611">
        <v>43.47</v>
      </c>
      <c r="AH275" s="608">
        <v>65.394000000000005</v>
      </c>
      <c r="AI275" s="609">
        <v>54.27</v>
      </c>
      <c r="AJ275" s="611">
        <v>34.56</v>
      </c>
      <c r="AK275" s="608">
        <v>15.497999999999999</v>
      </c>
      <c r="AL275" s="615">
        <v>72.013999999999996</v>
      </c>
      <c r="AO275" s="55"/>
      <c r="AQ275" s="767"/>
      <c r="AR275" s="767"/>
      <c r="AS275" s="767"/>
      <c r="AT275" s="767"/>
      <c r="AU275" s="748"/>
      <c r="AW275" s="252"/>
      <c r="AX275" s="252"/>
      <c r="AY275" s="252"/>
      <c r="AZ275" s="767"/>
      <c r="BA275" s="767"/>
      <c r="BB275" s="758"/>
      <c r="BC275" s="755"/>
      <c r="BD275" s="755"/>
      <c r="BE275" s="755"/>
      <c r="BF275" s="755"/>
      <c r="BG275" s="755"/>
      <c r="BH275" s="758"/>
      <c r="BI275" s="755"/>
      <c r="BJ275" s="755"/>
      <c r="BK275" s="755"/>
      <c r="BL275" s="755"/>
      <c r="BM275" s="755"/>
      <c r="BN275" s="758"/>
      <c r="BO275" s="755"/>
      <c r="BP275" s="755"/>
      <c r="BQ275" s="755"/>
      <c r="BR275" s="755"/>
      <c r="BS275" s="755"/>
      <c r="BT275" s="758"/>
      <c r="BU275" s="545"/>
      <c r="BV275" s="753"/>
      <c r="BW275" s="546"/>
      <c r="BX275" s="546"/>
      <c r="BY275" s="546"/>
      <c r="BZ275" s="764"/>
      <c r="CA275" s="755"/>
      <c r="CB275" s="755"/>
      <c r="CC275" s="755"/>
      <c r="CD275" s="755"/>
      <c r="CE275" s="755"/>
      <c r="CF275" s="758"/>
      <c r="CG275" s="755"/>
      <c r="CH275" s="755"/>
      <c r="CI275" s="755"/>
      <c r="CJ275" s="755"/>
      <c r="CK275" s="755"/>
      <c r="CL275" s="767"/>
      <c r="CM275" s="5"/>
      <c r="CN275" s="5"/>
      <c r="CO275" s="5"/>
      <c r="CP275" s="792"/>
      <c r="CQ275" s="5"/>
      <c r="CR275" s="5"/>
      <c r="CS275" s="758"/>
      <c r="CT275" s="755"/>
      <c r="CU275" s="756"/>
      <c r="CV275" s="757"/>
      <c r="CW275" s="757"/>
      <c r="CX275" s="748"/>
      <c r="CY275" s="748"/>
      <c r="CZ275" s="252"/>
      <c r="DA275" s="252"/>
      <c r="DB275" s="252"/>
      <c r="DC275" s="748"/>
      <c r="DD275" s="767"/>
      <c r="DE275" s="748"/>
      <c r="DF275" s="767"/>
      <c r="DG275" s="767"/>
      <c r="DH275" s="767"/>
      <c r="DI275" s="748"/>
      <c r="DJ275" s="767"/>
      <c r="DK275" s="758"/>
      <c r="DL275" s="758"/>
      <c r="DM275" s="758"/>
      <c r="DN275" s="758"/>
      <c r="DO275" s="764"/>
      <c r="DP275" s="764"/>
      <c r="DQ275" s="758"/>
      <c r="DR275" s="758"/>
      <c r="DS275" s="758"/>
      <c r="DT275" s="758"/>
      <c r="DU275" s="768"/>
      <c r="DV275" s="768"/>
      <c r="DW275" s="758"/>
      <c r="DX275" s="755"/>
      <c r="DY275" s="755"/>
      <c r="DZ275" s="755"/>
      <c r="EA275" s="755"/>
      <c r="EB275" s="755"/>
      <c r="EC275" s="748"/>
      <c r="ED275" s="748"/>
      <c r="EE275" s="748"/>
      <c r="EF275" s="748"/>
      <c r="EG275" s="758"/>
      <c r="EH275" s="252"/>
      <c r="EI275" s="758"/>
      <c r="EJ275" s="748"/>
      <c r="EK275" s="748"/>
      <c r="EL275" s="748"/>
      <c r="EM275" s="748"/>
      <c r="EN275" s="767"/>
      <c r="EO275" s="767"/>
      <c r="EP275" s="755"/>
      <c r="EQ275" s="755"/>
      <c r="ER275" s="755"/>
      <c r="ES275" s="755"/>
      <c r="ET275" s="755"/>
      <c r="EU275" s="767"/>
      <c r="EV275" s="755"/>
      <c r="EW275" s="755"/>
      <c r="EX275" s="755"/>
      <c r="EY275" s="755"/>
      <c r="EZ275" s="755"/>
      <c r="FA275" s="748"/>
      <c r="FB275" s="755"/>
      <c r="FC275" s="756"/>
      <c r="FD275" s="763"/>
      <c r="FE275" s="758"/>
      <c r="FF275" s="757"/>
      <c r="FG275" s="758"/>
      <c r="FH275" s="59"/>
      <c r="FI275" s="753"/>
      <c r="FJ275" s="546"/>
      <c r="FK275" s="546"/>
      <c r="FL275" s="546"/>
      <c r="FM275" s="5"/>
      <c r="FN275" s="576"/>
      <c r="FO275" s="576"/>
      <c r="FP275" s="576"/>
      <c r="FQ275" s="576"/>
      <c r="FR275" s="576"/>
      <c r="FS275" s="5"/>
      <c r="FT275" s="5"/>
      <c r="FU275" s="61"/>
      <c r="FV275" s="59"/>
      <c r="FW275" s="59"/>
      <c r="FX275" s="59"/>
      <c r="GA275" s="5"/>
      <c r="GB275" s="252"/>
      <c r="GC275" s="252"/>
      <c r="GF275" s="5"/>
      <c r="GG275" s="252"/>
      <c r="GH275" s="5"/>
      <c r="GI275" s="5"/>
      <c r="GJ275" s="5"/>
      <c r="GM275" s="252"/>
      <c r="GQ275" s="5"/>
      <c r="GS275" s="5"/>
      <c r="GT275" s="5"/>
      <c r="GW275" s="5"/>
      <c r="GX275" s="5"/>
      <c r="GY275" s="5"/>
      <c r="GZ275" s="61"/>
      <c r="HA275" s="61"/>
      <c r="HB275" s="59"/>
      <c r="HC275" s="59"/>
      <c r="HD275" s="59"/>
      <c r="HF275" s="256"/>
      <c r="HG275" s="256"/>
      <c r="HH275" s="3"/>
      <c r="HN275" s="252"/>
      <c r="HO275" s="5"/>
      <c r="HP275" s="5"/>
      <c r="HR275" s="5"/>
      <c r="HS275" s="5"/>
      <c r="HT275" s="101"/>
      <c r="HV275" s="59"/>
      <c r="HW275" s="5"/>
      <c r="HX275" s="5"/>
      <c r="HY275" s="56"/>
      <c r="IA275" s="252"/>
      <c r="IB275" s="258"/>
      <c r="IC275" s="258"/>
      <c r="IE275" s="257"/>
      <c r="IF275" s="258"/>
      <c r="IG275" s="258"/>
      <c r="IH275" s="258"/>
    </row>
    <row r="276" spans="1:242" ht="14.25" customHeight="1" x14ac:dyDescent="0.15">
      <c r="A276" s="186" t="s">
        <v>179</v>
      </c>
      <c r="B276" s="417" t="s">
        <v>96</v>
      </c>
      <c r="C276" s="616">
        <v>0</v>
      </c>
      <c r="D276" s="617">
        <v>0</v>
      </c>
      <c r="E276" s="618">
        <v>0</v>
      </c>
      <c r="F276" s="636">
        <v>0</v>
      </c>
      <c r="G276" s="617">
        <v>0</v>
      </c>
      <c r="H276" s="187">
        <v>0</v>
      </c>
      <c r="I276" s="262">
        <v>0</v>
      </c>
      <c r="J276" s="617">
        <v>0</v>
      </c>
      <c r="K276" s="618">
        <v>0</v>
      </c>
      <c r="L276" s="262">
        <v>197</v>
      </c>
      <c r="M276" s="617">
        <v>164</v>
      </c>
      <c r="N276" s="618">
        <v>277</v>
      </c>
      <c r="O276" s="262">
        <v>245</v>
      </c>
      <c r="P276" s="617">
        <v>242</v>
      </c>
      <c r="Q276" s="621">
        <v>247</v>
      </c>
      <c r="R276" s="262">
        <v>188</v>
      </c>
      <c r="S276" s="617">
        <v>188</v>
      </c>
      <c r="T276" s="618">
        <v>190</v>
      </c>
      <c r="U276" s="619">
        <v>167</v>
      </c>
      <c r="V276" s="199">
        <v>137</v>
      </c>
      <c r="W276" s="621">
        <v>120</v>
      </c>
      <c r="X276" s="619">
        <v>110</v>
      </c>
      <c r="Y276" s="620">
        <v>0</v>
      </c>
      <c r="Z276" s="621">
        <v>0</v>
      </c>
      <c r="AA276" s="255">
        <v>0</v>
      </c>
      <c r="AB276" s="617">
        <v>0</v>
      </c>
      <c r="AC276" s="618">
        <v>0</v>
      </c>
      <c r="AD276" s="262">
        <v>0</v>
      </c>
      <c r="AE276" s="650">
        <v>433</v>
      </c>
      <c r="AF276" s="618">
        <v>488</v>
      </c>
      <c r="AG276" s="262">
        <v>395</v>
      </c>
      <c r="AH276" s="617">
        <v>378</v>
      </c>
      <c r="AI276" s="618">
        <v>380</v>
      </c>
      <c r="AJ276" s="262">
        <v>329</v>
      </c>
      <c r="AK276" s="617">
        <v>323</v>
      </c>
      <c r="AL276" s="622">
        <v>310</v>
      </c>
      <c r="AO276" s="55"/>
      <c r="AP276" s="825"/>
      <c r="AQ276" s="767"/>
      <c r="AR276" s="767"/>
      <c r="AS276" s="767"/>
      <c r="AT276" s="767"/>
      <c r="AU276" s="767"/>
      <c r="AV276" s="748"/>
      <c r="AW276" s="767"/>
      <c r="AX276" s="767"/>
      <c r="AY276" s="767"/>
      <c r="AZ276" s="252"/>
      <c r="BA276" s="767"/>
      <c r="BB276" s="758"/>
      <c r="BC276" s="755"/>
      <c r="BD276" s="755"/>
      <c r="BE276" s="755"/>
      <c r="BF276" s="755"/>
      <c r="BG276" s="755"/>
      <c r="BH276" s="758"/>
      <c r="BI276" s="755"/>
      <c r="BJ276" s="755"/>
      <c r="BK276" s="755"/>
      <c r="BL276" s="755"/>
      <c r="BM276" s="755"/>
      <c r="BN276" s="758"/>
      <c r="BO276" s="755"/>
      <c r="BP276" s="755"/>
      <c r="BQ276" s="755"/>
      <c r="BR276" s="755"/>
      <c r="BS276" s="755"/>
      <c r="BT276" s="758"/>
      <c r="BU276" s="755"/>
      <c r="BV276" s="755"/>
      <c r="BW276" s="755"/>
      <c r="BX276" s="755"/>
      <c r="BY276" s="755"/>
      <c r="BZ276" s="764"/>
      <c r="CA276" s="755"/>
      <c r="CB276" s="755"/>
      <c r="CC276" s="755"/>
      <c r="CD276" s="755"/>
      <c r="CE276" s="755"/>
      <c r="CF276" s="758"/>
      <c r="CG276" s="755"/>
      <c r="CH276" s="755"/>
      <c r="CI276" s="755"/>
      <c r="CJ276" s="755"/>
      <c r="CK276" s="755"/>
      <c r="CL276" s="767"/>
      <c r="CM276" s="787"/>
      <c r="CN276" s="748"/>
      <c r="CO276" s="748"/>
      <c r="CP276" s="748"/>
      <c r="CQ276" s="767"/>
      <c r="CR276" s="748"/>
      <c r="CS276" s="758"/>
      <c r="CT276" s="767"/>
      <c r="CU276" s="767"/>
      <c r="CV276" s="767"/>
      <c r="CW276" s="757"/>
      <c r="CX276" s="767"/>
      <c r="CY276" s="758"/>
      <c r="CZ276" s="755"/>
      <c r="DA276" s="755"/>
      <c r="DB276" s="755"/>
      <c r="DC276" s="755"/>
      <c r="DD276" s="755"/>
      <c r="DE276" s="758"/>
      <c r="DF276" s="758"/>
      <c r="DG276" s="758"/>
      <c r="DH276" s="758"/>
      <c r="DI276" s="748"/>
      <c r="DJ276" s="758"/>
      <c r="DK276" s="748"/>
      <c r="DL276" s="767"/>
      <c r="DM276" s="767"/>
      <c r="DN276" s="767"/>
      <c r="DO276" s="767"/>
      <c r="DP276" s="748"/>
      <c r="DQ276" s="767"/>
      <c r="DR276" s="755"/>
      <c r="DS276" s="755"/>
      <c r="DT276" s="755"/>
      <c r="DU276" s="755"/>
      <c r="DV276" s="755"/>
      <c r="DW276" s="767"/>
      <c r="DX276" s="755"/>
      <c r="DY276" s="755"/>
      <c r="DZ276" s="755"/>
      <c r="EA276" s="755"/>
      <c r="EB276" s="755"/>
      <c r="EC276" s="767"/>
      <c r="ED276" s="758"/>
      <c r="EE276" s="758"/>
      <c r="EF276" s="758"/>
      <c r="EG276" s="758"/>
      <c r="EH276" s="60"/>
      <c r="EI276" s="758"/>
      <c r="EK276" s="753"/>
      <c r="EL276" s="546"/>
      <c r="EM276" s="546"/>
      <c r="EN276" s="546"/>
      <c r="EO276" s="5"/>
      <c r="EP276" s="576"/>
      <c r="EQ276" s="576"/>
      <c r="ER276" s="576"/>
      <c r="ES276" s="56"/>
      <c r="ET276" s="576"/>
      <c r="EU276" s="101"/>
      <c r="EV276" s="5"/>
      <c r="EW276" s="5"/>
      <c r="FA276" s="279"/>
      <c r="FB276" s="252"/>
      <c r="FD276" s="252"/>
      <c r="FE276" s="5"/>
      <c r="FF276" s="5"/>
      <c r="FG276" s="5"/>
      <c r="FJ276" s="5"/>
      <c r="FM276" s="5"/>
      <c r="FO276" s="59"/>
      <c r="FP276" s="59"/>
      <c r="FQ276" s="59"/>
      <c r="FR276" s="61"/>
      <c r="FS276" s="61"/>
      <c r="FT276" s="59"/>
      <c r="FU276" s="59"/>
      <c r="FV276" s="59"/>
      <c r="FX276" s="3"/>
      <c r="FY276" s="3"/>
      <c r="FZ276" s="3"/>
      <c r="GF276" s="252"/>
      <c r="GG276" s="5"/>
      <c r="GH276" s="5"/>
      <c r="GJ276" s="5"/>
      <c r="GL276" s="5"/>
      <c r="GN276" s="59"/>
      <c r="GO276" s="5"/>
      <c r="GP276" s="254"/>
      <c r="GQ276" s="56"/>
    </row>
    <row r="277" spans="1:242" ht="14.25" customHeight="1" x14ac:dyDescent="0.15">
      <c r="A277" s="250" t="s">
        <v>45</v>
      </c>
      <c r="B277" s="394" t="s">
        <v>93</v>
      </c>
      <c r="C277" s="598">
        <v>131.06</v>
      </c>
      <c r="D277" s="599">
        <v>218.74199999999999</v>
      </c>
      <c r="E277" s="600">
        <v>247.47399999999999</v>
      </c>
      <c r="F277" s="601">
        <v>202.10599999999999</v>
      </c>
      <c r="G277" s="599">
        <v>176</v>
      </c>
      <c r="H277" s="183">
        <v>150.88800000000001</v>
      </c>
      <c r="I277" s="602">
        <v>171.04599999999999</v>
      </c>
      <c r="J277" s="599">
        <v>146.291</v>
      </c>
      <c r="K277" s="600">
        <v>115.221</v>
      </c>
      <c r="L277" s="602">
        <v>84.424000000000007</v>
      </c>
      <c r="M277" s="603">
        <v>89.686999999999998</v>
      </c>
      <c r="N277" s="600">
        <v>90.275000000000006</v>
      </c>
      <c r="O277" s="602">
        <v>52.863999999999997</v>
      </c>
      <c r="P277" s="599">
        <v>56.259</v>
      </c>
      <c r="Q277" s="605">
        <v>44.927999999999997</v>
      </c>
      <c r="R277" s="601">
        <v>22.584</v>
      </c>
      <c r="S277" s="599">
        <v>25.245999999999999</v>
      </c>
      <c r="T277" s="600">
        <v>28.196000000000002</v>
      </c>
      <c r="U277" s="601">
        <v>35.694000000000003</v>
      </c>
      <c r="V277" s="553">
        <v>60.969000000000001</v>
      </c>
      <c r="W277" s="605">
        <v>91.045000000000002</v>
      </c>
      <c r="X277" s="601">
        <v>162.333</v>
      </c>
      <c r="Y277" s="603">
        <v>177.678</v>
      </c>
      <c r="Z277" s="604">
        <v>235.999</v>
      </c>
      <c r="AA277" s="534">
        <v>338.24700000000001</v>
      </c>
      <c r="AB277" s="603">
        <v>302.69200000000001</v>
      </c>
      <c r="AC277" s="600">
        <v>332.964</v>
      </c>
      <c r="AD277" s="602">
        <v>291.10300000000001</v>
      </c>
      <c r="AE277" s="651">
        <v>371.05500000000001</v>
      </c>
      <c r="AF277" s="600">
        <v>380.55</v>
      </c>
      <c r="AG277" s="602">
        <v>356.20600000000002</v>
      </c>
      <c r="AH277" s="599">
        <v>342.73700000000002</v>
      </c>
      <c r="AI277" s="600">
        <v>330.65699999999998</v>
      </c>
      <c r="AJ277" s="602">
        <v>387.75700000000001</v>
      </c>
      <c r="AK277" s="599">
        <v>345.48099999999999</v>
      </c>
      <c r="AL277" s="606">
        <v>638.48699999999997</v>
      </c>
      <c r="AO277" s="55"/>
      <c r="AQ277" s="767"/>
      <c r="AR277" s="767"/>
      <c r="AS277" s="767"/>
      <c r="AT277" s="767"/>
      <c r="AU277" s="767"/>
      <c r="AW277" s="252"/>
      <c r="AX277" s="252"/>
      <c r="AY277" s="252"/>
      <c r="AZ277" s="767"/>
      <c r="BA277" s="252"/>
      <c r="BB277" s="748"/>
      <c r="BC277" s="755"/>
      <c r="BD277" s="755"/>
      <c r="BE277" s="755"/>
      <c r="BF277" s="755"/>
      <c r="BG277" s="755"/>
      <c r="BH277" s="787"/>
      <c r="BI277" s="755"/>
      <c r="BJ277" s="755"/>
      <c r="BK277" s="755"/>
      <c r="BL277" s="755"/>
      <c r="BM277" s="755"/>
      <c r="BN277" s="787"/>
      <c r="BO277" s="755"/>
      <c r="BP277" s="755"/>
      <c r="BQ277" s="755"/>
      <c r="BR277" s="755"/>
      <c r="BS277" s="755"/>
      <c r="BT277" s="787"/>
      <c r="BU277" s="545"/>
      <c r="BV277" s="753"/>
      <c r="BW277" s="546"/>
      <c r="BX277" s="546"/>
      <c r="BY277" s="546"/>
      <c r="BZ277" s="827"/>
      <c r="CA277" s="755"/>
      <c r="CB277" s="755"/>
      <c r="CC277" s="755"/>
      <c r="CD277" s="755"/>
      <c r="CE277" s="755"/>
      <c r="CF277" s="748"/>
      <c r="CG277" s="755"/>
      <c r="CH277" s="755"/>
      <c r="CI277" s="755"/>
      <c r="CJ277" s="755"/>
      <c r="CK277" s="755"/>
      <c r="CL277" s="748"/>
      <c r="CM277" s="792"/>
      <c r="CN277" s="792"/>
      <c r="CO277" s="792"/>
      <c r="CP277" s="5"/>
      <c r="CQ277" s="792"/>
      <c r="CR277" s="5"/>
      <c r="CS277" s="758"/>
      <c r="CT277" s="755"/>
      <c r="CU277" s="756"/>
      <c r="CV277" s="757"/>
      <c r="CW277" s="767"/>
      <c r="CX277" s="767"/>
      <c r="CY277" s="748"/>
      <c r="CZ277" s="758"/>
      <c r="DA277" s="758"/>
      <c r="DB277" s="758"/>
      <c r="DC277" s="758"/>
      <c r="DD277" s="787"/>
      <c r="DE277" s="787"/>
      <c r="DF277" s="755"/>
      <c r="DG277" s="755"/>
      <c r="DH277" s="755"/>
      <c r="DI277" s="755"/>
      <c r="DJ277" s="755"/>
      <c r="DK277" s="758"/>
      <c r="DL277" s="758"/>
      <c r="DM277" s="758"/>
      <c r="DN277" s="758"/>
      <c r="DO277" s="758"/>
      <c r="DP277" s="748"/>
      <c r="DQ277" s="748"/>
      <c r="DR277" s="755"/>
      <c r="DS277" s="755"/>
      <c r="DT277" s="755"/>
      <c r="DU277" s="755"/>
      <c r="DV277" s="755"/>
      <c r="DW277" s="767"/>
      <c r="DX277" s="252"/>
      <c r="DY277" s="252"/>
      <c r="DZ277" s="763"/>
      <c r="EA277" s="758"/>
      <c r="EB277" s="758"/>
      <c r="EC277" s="748"/>
      <c r="ED277" s="565"/>
      <c r="EE277" s="747"/>
      <c r="EF277" s="576"/>
      <c r="EG277" s="576"/>
      <c r="EH277" s="576"/>
      <c r="EI277" s="5"/>
      <c r="EL277" s="5"/>
      <c r="EM277" s="5"/>
      <c r="EN277" s="59"/>
      <c r="EO277" s="252"/>
      <c r="EP277" s="252"/>
      <c r="EQ277" s="252"/>
      <c r="ER277" s="5"/>
      <c r="ES277" s="5"/>
      <c r="ET277" s="5"/>
      <c r="EW277" s="252"/>
      <c r="FA277" s="5"/>
      <c r="FB277" s="61"/>
      <c r="FC277" s="59"/>
      <c r="FE277" s="5"/>
      <c r="FF277" s="61"/>
      <c r="FG277" s="59"/>
      <c r="FH277" s="59"/>
      <c r="FI277" s="59"/>
      <c r="FJ277" s="61"/>
      <c r="FK277" s="61"/>
      <c r="FL277" s="59"/>
      <c r="FM277" s="59"/>
      <c r="FN277" s="59"/>
      <c r="FP277" s="256"/>
      <c r="FQ277" s="256"/>
      <c r="FR277" s="3"/>
      <c r="FV277" s="5"/>
      <c r="GD277" s="5"/>
    </row>
    <row r="278" spans="1:242" ht="14.25" customHeight="1" x14ac:dyDescent="0.15">
      <c r="A278" s="184" t="s">
        <v>180</v>
      </c>
      <c r="B278" s="395" t="s">
        <v>94</v>
      </c>
      <c r="C278" s="607">
        <v>83464.115000000005</v>
      </c>
      <c r="D278" s="608">
        <v>108754.079</v>
      </c>
      <c r="E278" s="609">
        <v>125309.54399999999</v>
      </c>
      <c r="F278" s="610">
        <v>124978.061</v>
      </c>
      <c r="G278" s="608">
        <v>119413</v>
      </c>
      <c r="H278" s="251">
        <v>100898.22900000001</v>
      </c>
      <c r="I278" s="611">
        <v>113987.13</v>
      </c>
      <c r="J278" s="608">
        <v>96931.995999999999</v>
      </c>
      <c r="K278" s="609">
        <v>82045.45</v>
      </c>
      <c r="L278" s="611">
        <v>74648.748999999996</v>
      </c>
      <c r="M278" s="612">
        <v>89324.311000000002</v>
      </c>
      <c r="N278" s="609">
        <v>79198.392000000007</v>
      </c>
      <c r="O278" s="194">
        <v>47440.849000000002</v>
      </c>
      <c r="P278" s="608">
        <v>54065.544999999998</v>
      </c>
      <c r="Q278" s="614">
        <v>49108.728999999999</v>
      </c>
      <c r="R278" s="610">
        <v>41557.599000000002</v>
      </c>
      <c r="S278" s="608">
        <v>42098.593999999997</v>
      </c>
      <c r="T278" s="609">
        <v>32874.71</v>
      </c>
      <c r="U278" s="610">
        <v>41203.500999999997</v>
      </c>
      <c r="V278" s="554">
        <v>47175.822</v>
      </c>
      <c r="W278" s="614">
        <v>51550.548000000003</v>
      </c>
      <c r="X278" s="610">
        <v>89898.122000000003</v>
      </c>
      <c r="Y278" s="612">
        <v>74581.066000000006</v>
      </c>
      <c r="Z278" s="613">
        <v>79304.467999999993</v>
      </c>
      <c r="AA278" s="535">
        <v>126222.946</v>
      </c>
      <c r="AB278" s="608">
        <v>120112.454</v>
      </c>
      <c r="AC278" s="609">
        <v>119391.276</v>
      </c>
      <c r="AD278" s="611">
        <v>94893.432000000001</v>
      </c>
      <c r="AE278" s="649">
        <v>110923.30499999999</v>
      </c>
      <c r="AF278" s="609">
        <v>103376.24</v>
      </c>
      <c r="AG278" s="611">
        <v>100633.55</v>
      </c>
      <c r="AH278" s="608">
        <v>98616.798999999999</v>
      </c>
      <c r="AI278" s="609">
        <v>91297.44</v>
      </c>
      <c r="AJ278" s="611">
        <v>97747.006999999998</v>
      </c>
      <c r="AK278" s="608">
        <v>87026.323000000004</v>
      </c>
      <c r="AL278" s="615">
        <v>241833.886</v>
      </c>
      <c r="AN278" s="59"/>
      <c r="AO278" s="55"/>
      <c r="AQ278" s="767"/>
      <c r="AR278" s="767"/>
      <c r="AS278" s="767"/>
      <c r="AT278" s="254"/>
      <c r="AU278" s="767"/>
      <c r="AW278" s="767"/>
      <c r="AX278" s="767"/>
      <c r="AY278" s="767"/>
      <c r="AZ278" s="748"/>
      <c r="BA278" s="767"/>
      <c r="BB278" s="758"/>
      <c r="BC278" s="755"/>
      <c r="BD278" s="755"/>
      <c r="BE278" s="755"/>
      <c r="BF278" s="755"/>
      <c r="BG278" s="755"/>
      <c r="BH278" s="758"/>
      <c r="BI278" s="755"/>
      <c r="BJ278" s="755"/>
      <c r="BK278" s="755"/>
      <c r="BL278" s="755"/>
      <c r="BM278" s="755"/>
      <c r="BN278" s="758"/>
      <c r="BO278" s="755"/>
      <c r="BP278" s="755"/>
      <c r="BQ278" s="755"/>
      <c r="BR278" s="755"/>
      <c r="BS278" s="755"/>
      <c r="BT278" s="758"/>
      <c r="BU278" s="755"/>
      <c r="BV278" s="755"/>
      <c r="BW278" s="755"/>
      <c r="BX278" s="755"/>
      <c r="BY278" s="755"/>
      <c r="BZ278" s="767"/>
      <c r="CA278" s="792"/>
      <c r="CB278" s="792"/>
      <c r="CC278" s="792"/>
      <c r="CD278" s="5"/>
      <c r="CE278" s="792"/>
      <c r="CF278" s="5"/>
      <c r="CG278" s="748"/>
      <c r="CH278" s="767"/>
      <c r="CI278" s="767"/>
      <c r="CJ278" s="767"/>
      <c r="CK278" s="748"/>
      <c r="CL278" s="748"/>
      <c r="CM278" s="758"/>
      <c r="CN278" s="748"/>
      <c r="CO278" s="748"/>
      <c r="CP278" s="748"/>
      <c r="CQ278" s="748"/>
      <c r="CR278" s="758"/>
      <c r="CS278" s="758"/>
      <c r="CT278" s="758"/>
      <c r="CU278" s="758"/>
      <c r="CV278" s="758"/>
      <c r="CW278" s="758"/>
      <c r="CX278" s="768"/>
      <c r="CY278" s="758"/>
      <c r="CZ278" s="755"/>
      <c r="DA278" s="755"/>
      <c r="DB278" s="755"/>
      <c r="DC278" s="755"/>
      <c r="DD278" s="755"/>
      <c r="DE278" s="748"/>
      <c r="DF278" s="755"/>
      <c r="DG278" s="755"/>
      <c r="DH278" s="755"/>
      <c r="DI278" s="755"/>
      <c r="DJ278" s="755"/>
      <c r="DK278" s="758"/>
      <c r="DL278" s="755"/>
      <c r="DM278" s="755"/>
      <c r="DN278" s="755"/>
      <c r="DO278" s="755"/>
      <c r="DP278" s="755"/>
      <c r="DQ278" s="767"/>
      <c r="DR278" s="755"/>
      <c r="DS278" s="755"/>
      <c r="DT278" s="755"/>
      <c r="DU278" s="755"/>
      <c r="DV278" s="755"/>
      <c r="DW278" s="748"/>
      <c r="DX278" s="758"/>
      <c r="DY278" s="758"/>
      <c r="DZ278" s="758"/>
      <c r="EA278" s="757"/>
      <c r="EB278" s="60"/>
      <c r="EC278" s="758"/>
      <c r="ED278" s="565"/>
      <c r="EE278" s="747"/>
      <c r="EF278" s="576"/>
      <c r="EG278" s="576"/>
      <c r="EH278" s="576"/>
      <c r="EI278" s="5"/>
      <c r="EJ278" s="5"/>
      <c r="EK278" s="61"/>
      <c r="EL278" s="59"/>
      <c r="EM278" s="5"/>
      <c r="EN278" s="5"/>
      <c r="EO278" s="5"/>
      <c r="EP278" s="61"/>
      <c r="EQ278" s="59"/>
      <c r="ER278" s="59"/>
      <c r="ES278" s="59"/>
      <c r="EX278" s="252"/>
      <c r="EY278" s="279"/>
      <c r="EZ278" s="252"/>
      <c r="FB278" s="252"/>
      <c r="FC278" s="5"/>
      <c r="FD278" s="5"/>
      <c r="FE278" s="5"/>
      <c r="FH278" s="252"/>
      <c r="FI278" s="61"/>
      <c r="FJ278" s="254"/>
      <c r="FK278" s="5"/>
      <c r="FL278" s="5"/>
      <c r="FO278" s="59"/>
      <c r="FP278" s="5"/>
      <c r="FQ278" s="61"/>
      <c r="FR278" s="59"/>
      <c r="FS278" s="59"/>
      <c r="FT278" s="59"/>
      <c r="FU278" s="61"/>
      <c r="FV278" s="61"/>
      <c r="FW278" s="59"/>
      <c r="FX278" s="59"/>
      <c r="FY278" s="59"/>
      <c r="GA278" s="3"/>
      <c r="GB278" s="3"/>
      <c r="GC278" s="3"/>
      <c r="GG278" s="5"/>
      <c r="GI278" s="252"/>
      <c r="GJ278" s="5"/>
      <c r="GK278" s="5"/>
      <c r="GM278" s="5"/>
      <c r="GN278" s="5"/>
      <c r="GO278" s="5"/>
      <c r="GQ278" s="59"/>
      <c r="GR278" s="5"/>
      <c r="GS278" s="252"/>
      <c r="GU278" s="257"/>
      <c r="GW278" s="258"/>
      <c r="GX278" s="258"/>
    </row>
    <row r="279" spans="1:242" ht="14.25" customHeight="1" x14ac:dyDescent="0.15">
      <c r="A279" s="186" t="s">
        <v>180</v>
      </c>
      <c r="B279" s="417" t="s">
        <v>96</v>
      </c>
      <c r="C279" s="616">
        <v>637</v>
      </c>
      <c r="D279" s="617">
        <v>497</v>
      </c>
      <c r="E279" s="618">
        <v>506</v>
      </c>
      <c r="F279" s="619">
        <v>618</v>
      </c>
      <c r="G279" s="617">
        <v>680</v>
      </c>
      <c r="H279" s="187">
        <v>669</v>
      </c>
      <c r="I279" s="262">
        <v>666</v>
      </c>
      <c r="J279" s="617">
        <v>663</v>
      </c>
      <c r="K279" s="618">
        <v>712</v>
      </c>
      <c r="L279" s="262">
        <v>884</v>
      </c>
      <c r="M279" s="617">
        <v>996</v>
      </c>
      <c r="N279" s="618">
        <v>877</v>
      </c>
      <c r="O279" s="262">
        <v>897</v>
      </c>
      <c r="P279" s="617">
        <v>961</v>
      </c>
      <c r="Q279" s="621">
        <v>1093</v>
      </c>
      <c r="R279" s="262">
        <v>1840</v>
      </c>
      <c r="S279" s="617">
        <v>1668</v>
      </c>
      <c r="T279" s="618">
        <v>1166</v>
      </c>
      <c r="U279" s="619">
        <v>1154</v>
      </c>
      <c r="V279" s="199">
        <v>774</v>
      </c>
      <c r="W279" s="621">
        <v>566</v>
      </c>
      <c r="X279" s="619">
        <v>554</v>
      </c>
      <c r="Y279" s="620">
        <v>420</v>
      </c>
      <c r="Z279" s="621">
        <v>336</v>
      </c>
      <c r="AA279" s="255">
        <v>373</v>
      </c>
      <c r="AB279" s="617">
        <v>397</v>
      </c>
      <c r="AC279" s="618">
        <v>359</v>
      </c>
      <c r="AD279" s="262">
        <v>326</v>
      </c>
      <c r="AE279" s="650">
        <v>299</v>
      </c>
      <c r="AF279" s="618">
        <v>272</v>
      </c>
      <c r="AG279" s="262">
        <v>283</v>
      </c>
      <c r="AH279" s="617">
        <v>288</v>
      </c>
      <c r="AI279" s="618">
        <v>276</v>
      </c>
      <c r="AJ279" s="262">
        <v>252</v>
      </c>
      <c r="AK279" s="617">
        <v>252</v>
      </c>
      <c r="AL279" s="622">
        <v>379</v>
      </c>
      <c r="AP279" s="825"/>
      <c r="AQ279" s="767"/>
      <c r="AR279" s="767"/>
      <c r="AS279" s="767"/>
      <c r="AT279" s="254"/>
      <c r="AU279" s="767"/>
      <c r="AV279" s="748"/>
      <c r="AW279" s="767"/>
      <c r="AX279" s="767"/>
      <c r="AY279" s="767"/>
      <c r="AZ279" s="254"/>
      <c r="BA279" s="254"/>
      <c r="BB279" s="758"/>
      <c r="BC279" s="755"/>
      <c r="BD279" s="755"/>
      <c r="BE279" s="755"/>
      <c r="BF279" s="755"/>
      <c r="BG279" s="755"/>
      <c r="BH279" s="758"/>
      <c r="BI279" s="545"/>
      <c r="BJ279" s="753"/>
      <c r="BK279" s="546"/>
      <c r="BL279" s="546"/>
      <c r="BM279" s="546"/>
      <c r="BN279" s="764"/>
      <c r="BO279" s="755"/>
      <c r="BP279" s="755"/>
      <c r="BQ279" s="755"/>
      <c r="BR279" s="755"/>
      <c r="BS279" s="755"/>
      <c r="BT279" s="758"/>
      <c r="BU279" s="755"/>
      <c r="BV279" s="755"/>
      <c r="BW279" s="755"/>
      <c r="BX279" s="755"/>
      <c r="BY279" s="755"/>
      <c r="BZ279" s="767"/>
      <c r="CF279" s="5"/>
      <c r="CG279" s="758"/>
      <c r="CH279" s="748"/>
      <c r="CI279" s="748"/>
      <c r="CJ279" s="748"/>
      <c r="CK279" s="252"/>
      <c r="CL279" s="748"/>
      <c r="CM279" s="758"/>
      <c r="CN279" s="764"/>
      <c r="CO279" s="764"/>
      <c r="CP279" s="764"/>
      <c r="CQ279" s="764"/>
      <c r="CR279" s="764"/>
      <c r="CS279" s="758"/>
      <c r="CT279" s="748"/>
      <c r="CU279" s="787"/>
      <c r="CV279" s="787"/>
      <c r="CW279" s="758"/>
      <c r="CX279" s="787"/>
      <c r="CY279" s="758"/>
      <c r="CZ279" s="755"/>
      <c r="DA279" s="755"/>
      <c r="DB279" s="755"/>
      <c r="DC279" s="755"/>
      <c r="DD279" s="755"/>
      <c r="DE279" s="758"/>
      <c r="DF279" s="755"/>
      <c r="DG279" s="755"/>
      <c r="DH279" s="755"/>
      <c r="DI279" s="755"/>
      <c r="DJ279" s="755"/>
      <c r="DK279" s="748"/>
      <c r="DL279" s="755"/>
      <c r="DM279" s="756"/>
      <c r="DN279" s="757"/>
      <c r="DO279" s="252"/>
      <c r="DP279" s="748"/>
      <c r="DQ279" s="767"/>
      <c r="DR279" s="748"/>
      <c r="DS279" s="748"/>
      <c r="DT279" s="748"/>
      <c r="DU279" s="767"/>
      <c r="DV279" s="748"/>
      <c r="DW279" s="767"/>
      <c r="DX279" s="755"/>
      <c r="DY279" s="755"/>
      <c r="DZ279" s="755"/>
      <c r="EA279" s="755"/>
      <c r="EB279" s="755"/>
      <c r="EC279" s="767"/>
      <c r="EE279" s="753"/>
      <c r="EF279" s="546"/>
      <c r="EG279" s="546"/>
      <c r="EH279" s="546"/>
      <c r="EI279" s="5"/>
      <c r="EJ279" s="565"/>
      <c r="EK279" s="747"/>
      <c r="EL279" s="56"/>
      <c r="EM279" s="576"/>
      <c r="EN279" s="576"/>
      <c r="EO279" s="101"/>
      <c r="EP279" s="5"/>
      <c r="EQ279" s="61"/>
      <c r="ER279" s="59"/>
      <c r="ES279" s="59"/>
      <c r="ET279" s="5"/>
      <c r="EU279" s="5"/>
      <c r="EV279" s="5"/>
      <c r="FD279" s="252"/>
      <c r="FF279" s="252"/>
      <c r="FG279" s="5"/>
      <c r="FH279" s="252"/>
      <c r="FI279" s="5"/>
      <c r="FJ279" s="5"/>
      <c r="FK279" s="5"/>
      <c r="FO279" s="5"/>
      <c r="FP279" s="5"/>
      <c r="FR279" s="61"/>
      <c r="FS279" s="59"/>
      <c r="FT279" s="59"/>
      <c r="FU279" s="59"/>
      <c r="FW279" s="256"/>
      <c r="FX279" s="256"/>
      <c r="FY279" s="3"/>
      <c r="GB279" s="5"/>
      <c r="GC279" s="5"/>
      <c r="GE279" s="252"/>
      <c r="GF279" s="5"/>
      <c r="GG279" s="5"/>
      <c r="GI279" s="5"/>
      <c r="GJ279" s="5"/>
      <c r="GK279" s="5"/>
      <c r="GM279" s="5"/>
      <c r="GN279" s="5"/>
      <c r="GO279" s="5"/>
      <c r="GQ279" s="257"/>
      <c r="GR279" s="258"/>
      <c r="GS279" s="258"/>
      <c r="GT279" s="258"/>
    </row>
    <row r="280" spans="1:242" ht="14.25" customHeight="1" x14ac:dyDescent="0.15">
      <c r="A280" s="250" t="s">
        <v>47</v>
      </c>
      <c r="B280" s="394" t="s">
        <v>93</v>
      </c>
      <c r="C280" s="598">
        <v>103.81699999999999</v>
      </c>
      <c r="D280" s="599">
        <v>158.041</v>
      </c>
      <c r="E280" s="600">
        <v>139.19200000000001</v>
      </c>
      <c r="F280" s="601">
        <v>126.178</v>
      </c>
      <c r="G280" s="599">
        <v>119</v>
      </c>
      <c r="H280" s="191">
        <v>116.58199999999999</v>
      </c>
      <c r="I280" s="602">
        <v>132.202</v>
      </c>
      <c r="J280" s="599">
        <v>129.49</v>
      </c>
      <c r="K280" s="600">
        <v>143.01900000000001</v>
      </c>
      <c r="L280" s="602">
        <v>111.631</v>
      </c>
      <c r="M280" s="603">
        <v>120.553</v>
      </c>
      <c r="N280" s="600">
        <v>151.727</v>
      </c>
      <c r="O280" s="602">
        <v>113.149</v>
      </c>
      <c r="P280" s="599">
        <v>126.489</v>
      </c>
      <c r="Q280" s="604">
        <v>137.22300000000001</v>
      </c>
      <c r="R280" s="601">
        <v>116.40300000000001</v>
      </c>
      <c r="S280" s="599">
        <v>116.054</v>
      </c>
      <c r="T280" s="600">
        <v>111.37</v>
      </c>
      <c r="U280" s="601">
        <v>98.457999999999998</v>
      </c>
      <c r="V280" s="553">
        <v>112.864</v>
      </c>
      <c r="W280" s="605">
        <v>105.633</v>
      </c>
      <c r="X280" s="601">
        <v>106.026</v>
      </c>
      <c r="Y280" s="603">
        <v>100.188</v>
      </c>
      <c r="Z280" s="604">
        <v>100.411</v>
      </c>
      <c r="AA280" s="534">
        <v>131.36799999999999</v>
      </c>
      <c r="AB280" s="603">
        <v>111.196</v>
      </c>
      <c r="AC280" s="600">
        <v>114.521</v>
      </c>
      <c r="AD280" s="602">
        <v>108.96899999999999</v>
      </c>
      <c r="AE280" s="651">
        <v>140.66800000000001</v>
      </c>
      <c r="AF280" s="600">
        <v>118.151</v>
      </c>
      <c r="AG280" s="602">
        <v>117.114</v>
      </c>
      <c r="AH280" s="599">
        <v>133.75800000000001</v>
      </c>
      <c r="AI280" s="600">
        <v>141.935</v>
      </c>
      <c r="AJ280" s="602">
        <v>145.059</v>
      </c>
      <c r="AK280" s="599">
        <v>120.185</v>
      </c>
      <c r="AL280" s="606">
        <v>119.32</v>
      </c>
      <c r="AN280" s="59"/>
      <c r="AO280" s="55"/>
      <c r="AQ280" s="252"/>
      <c r="AR280" s="252"/>
      <c r="AS280" s="252"/>
      <c r="AT280" s="254"/>
      <c r="AU280" s="767"/>
      <c r="AW280" s="252"/>
      <c r="AX280" s="252"/>
      <c r="AY280" s="252"/>
      <c r="AZ280" s="748"/>
      <c r="BA280" s="767"/>
      <c r="BB280" s="748"/>
      <c r="BC280" s="770"/>
      <c r="BD280" s="778"/>
      <c r="BE280" s="768"/>
      <c r="BF280" s="768"/>
      <c r="BG280" s="767"/>
      <c r="BH280" s="787"/>
      <c r="BI280" s="755"/>
      <c r="BJ280" s="755"/>
      <c r="BK280" s="755"/>
      <c r="BL280" s="755"/>
      <c r="BM280" s="755"/>
      <c r="BN280" s="787"/>
      <c r="BO280" s="755"/>
      <c r="BP280" s="755"/>
      <c r="BQ280" s="755"/>
      <c r="BR280" s="755"/>
      <c r="BS280" s="755"/>
      <c r="BT280" s="787"/>
      <c r="BU280" s="545"/>
      <c r="BV280" s="753"/>
      <c r="BW280" s="546"/>
      <c r="BX280" s="546"/>
      <c r="BY280" s="546"/>
      <c r="BZ280" s="827"/>
      <c r="CA280" s="755"/>
      <c r="CB280" s="755"/>
      <c r="CC280" s="755"/>
      <c r="CD280" s="755"/>
      <c r="CE280" s="755"/>
      <c r="CF280" s="748"/>
      <c r="CG280" s="755"/>
      <c r="CH280" s="755"/>
      <c r="CI280" s="755"/>
      <c r="CJ280" s="755"/>
      <c r="CK280" s="755"/>
      <c r="CL280" s="748"/>
      <c r="CR280" s="792"/>
      <c r="CS280" s="758"/>
      <c r="CT280" s="767"/>
      <c r="CU280" s="767"/>
      <c r="CV280" s="767"/>
      <c r="CW280" s="748"/>
      <c r="CX280" s="767"/>
      <c r="CY280" s="748"/>
      <c r="CZ280" s="755"/>
      <c r="DA280" s="755"/>
      <c r="DB280" s="755"/>
      <c r="DC280" s="755"/>
      <c r="DD280" s="755"/>
      <c r="DE280" s="748"/>
      <c r="DF280" s="764"/>
      <c r="DG280" s="764"/>
      <c r="DH280" s="764"/>
      <c r="DI280" s="764"/>
      <c r="DJ280" s="764"/>
      <c r="DK280" s="758"/>
      <c r="DL280" s="758"/>
      <c r="DM280" s="758"/>
      <c r="DN280" s="758"/>
      <c r="DO280" s="748"/>
      <c r="DP280" s="748"/>
      <c r="DQ280" s="758"/>
      <c r="DR280" s="755"/>
      <c r="DS280" s="756"/>
      <c r="DT280" s="757"/>
      <c r="DU280" s="757"/>
      <c r="DV280" s="767"/>
      <c r="DW280" s="748"/>
      <c r="DX280" s="252"/>
      <c r="DY280" s="252"/>
      <c r="DZ280" s="252"/>
      <c r="EA280" s="767"/>
      <c r="EB280" s="767"/>
      <c r="EC280" s="748"/>
      <c r="ED280" s="755"/>
      <c r="EE280" s="755"/>
      <c r="EF280" s="755"/>
      <c r="EG280" s="755"/>
      <c r="EH280" s="755"/>
      <c r="EI280" s="767"/>
      <c r="EJ280" s="758"/>
      <c r="EK280" s="758"/>
      <c r="EL280" s="757"/>
      <c r="EM280" s="758"/>
      <c r="EN280" s="758"/>
      <c r="EO280" s="748"/>
      <c r="EP280" s="5"/>
      <c r="EQ280" s="753"/>
      <c r="ER280" s="546"/>
      <c r="ES280" s="546"/>
      <c r="ET280" s="546"/>
      <c r="EU280" s="101"/>
      <c r="EV280" s="565"/>
      <c r="EW280" s="747"/>
      <c r="EX280" s="576"/>
      <c r="EY280" s="576"/>
      <c r="EZ280" s="576"/>
      <c r="FA280" s="5"/>
      <c r="FB280" s="5"/>
      <c r="FC280" s="5"/>
      <c r="FG280" s="5"/>
      <c r="FH280" s="5"/>
      <c r="FL280" s="5"/>
      <c r="FM280" s="5"/>
      <c r="FP280" s="5"/>
      <c r="FQ280" s="5"/>
      <c r="FR280" s="5"/>
      <c r="FT280" s="61"/>
      <c r="FU280" s="59"/>
      <c r="FV280" s="59"/>
      <c r="FW280" s="59"/>
      <c r="FX280" s="61"/>
      <c r="FY280" s="61"/>
      <c r="FZ280" s="59"/>
      <c r="GA280" s="59"/>
      <c r="GB280" s="5"/>
      <c r="GC280" s="5"/>
      <c r="GD280" s="5"/>
      <c r="GE280" s="5"/>
      <c r="GH280" s="5"/>
      <c r="GJ280" s="59"/>
      <c r="GK280" s="59"/>
      <c r="GL280" s="5"/>
      <c r="GM280" s="56"/>
      <c r="GN280" s="257"/>
      <c r="GO280" s="258"/>
      <c r="GP280" s="258"/>
      <c r="GQ280" s="258"/>
    </row>
    <row r="281" spans="1:242" ht="14.25" customHeight="1" x14ac:dyDescent="0.15">
      <c r="A281" s="184" t="s">
        <v>181</v>
      </c>
      <c r="B281" s="395" t="s">
        <v>94</v>
      </c>
      <c r="C281" s="607">
        <v>54146.745999999999</v>
      </c>
      <c r="D281" s="608">
        <v>59118.451000000001</v>
      </c>
      <c r="E281" s="609">
        <v>52735.163</v>
      </c>
      <c r="F281" s="610">
        <v>48270.726000000002</v>
      </c>
      <c r="G281" s="608">
        <v>48521</v>
      </c>
      <c r="H281" s="251">
        <v>39200.089999999997</v>
      </c>
      <c r="I281" s="611">
        <v>40562.42</v>
      </c>
      <c r="J281" s="608">
        <v>34532.546999999999</v>
      </c>
      <c r="K281" s="609">
        <v>35292.482000000004</v>
      </c>
      <c r="L281" s="611">
        <v>30130.334999999999</v>
      </c>
      <c r="M281" s="612">
        <v>38259.548000000003</v>
      </c>
      <c r="N281" s="609">
        <v>39780.652000000002</v>
      </c>
      <c r="O281" s="194">
        <v>27037.295999999998</v>
      </c>
      <c r="P281" s="608">
        <v>30040.092000000001</v>
      </c>
      <c r="Q281" s="613">
        <v>34933.587</v>
      </c>
      <c r="R281" s="610">
        <v>29319.258999999998</v>
      </c>
      <c r="S281" s="608">
        <v>28362.748</v>
      </c>
      <c r="T281" s="609">
        <v>26414.741000000002</v>
      </c>
      <c r="U281" s="610">
        <v>31867.031999999999</v>
      </c>
      <c r="V281" s="554">
        <v>39303.737000000001</v>
      </c>
      <c r="W281" s="614">
        <v>33405.072999999997</v>
      </c>
      <c r="X281" s="610">
        <v>35579.695</v>
      </c>
      <c r="Y281" s="612">
        <v>32112.294000000002</v>
      </c>
      <c r="Z281" s="613">
        <v>31165.436000000002</v>
      </c>
      <c r="AA281" s="535">
        <v>37459.097999999998</v>
      </c>
      <c r="AB281" s="608">
        <v>37608.678999999996</v>
      </c>
      <c r="AC281" s="609">
        <v>39265.442000000003</v>
      </c>
      <c r="AD281" s="611">
        <v>45351.716999999997</v>
      </c>
      <c r="AE281" s="649">
        <v>51850.686000000002</v>
      </c>
      <c r="AF281" s="609">
        <v>58372.375999999997</v>
      </c>
      <c r="AG281" s="611">
        <v>52536.811999999998</v>
      </c>
      <c r="AH281" s="608">
        <v>38368.165999999997</v>
      </c>
      <c r="AI281" s="609">
        <v>31183.482</v>
      </c>
      <c r="AJ281" s="611">
        <v>33086.455999999998</v>
      </c>
      <c r="AK281" s="608">
        <v>41229.697999999997</v>
      </c>
      <c r="AL281" s="615">
        <v>72184.365999999995</v>
      </c>
      <c r="AO281" s="55"/>
      <c r="AQ281" s="767"/>
      <c r="AR281" s="767"/>
      <c r="AS281" s="767"/>
      <c r="AT281" s="748"/>
      <c r="AU281" s="767"/>
      <c r="BB281" s="758"/>
      <c r="BC281" s="773"/>
      <c r="BD281" s="762"/>
      <c r="BE281" s="766"/>
      <c r="BF281" s="767"/>
      <c r="BG281" s="767"/>
      <c r="BH281" s="758"/>
      <c r="BI281" s="755"/>
      <c r="BJ281" s="755"/>
      <c r="BK281" s="755"/>
      <c r="BL281" s="755"/>
      <c r="BM281" s="755"/>
      <c r="BN281" s="758"/>
      <c r="BO281" s="545"/>
      <c r="BP281" s="753"/>
      <c r="BQ281" s="546"/>
      <c r="BR281" s="546"/>
      <c r="BS281" s="546"/>
      <c r="BT281" s="764"/>
      <c r="BU281" s="755"/>
      <c r="BV281" s="755"/>
      <c r="BW281" s="755"/>
      <c r="BX281" s="755"/>
      <c r="BY281" s="755"/>
      <c r="BZ281" s="758"/>
      <c r="CA281" s="755"/>
      <c r="CB281" s="755"/>
      <c r="CC281" s="755"/>
      <c r="CD281" s="755"/>
      <c r="CE281" s="755"/>
      <c r="CF281" s="767"/>
      <c r="CG281" s="5"/>
      <c r="CH281" s="5"/>
      <c r="CI281" s="5"/>
      <c r="CJ281" s="792"/>
      <c r="CK281" s="792"/>
      <c r="CL281" s="5"/>
      <c r="CM281" s="748"/>
      <c r="CN281" s="748"/>
      <c r="CO281" s="748"/>
      <c r="CP281" s="748"/>
      <c r="CQ281" s="767"/>
      <c r="CR281" s="767"/>
      <c r="CS281" s="748"/>
      <c r="CT281" s="748"/>
      <c r="CU281" s="748"/>
      <c r="CV281" s="748"/>
      <c r="CW281" s="767"/>
      <c r="CX281" s="748"/>
      <c r="CY281" s="758"/>
      <c r="CZ281" s="748"/>
      <c r="DA281" s="748"/>
      <c r="DB281" s="748"/>
      <c r="DC281" s="758"/>
      <c r="DD281" s="748"/>
      <c r="DE281" s="758"/>
      <c r="DF281" s="758"/>
      <c r="DG281" s="758"/>
      <c r="DH281" s="758"/>
      <c r="DI281" s="758"/>
      <c r="DJ281" s="787"/>
      <c r="DK281" s="758"/>
      <c r="DL281" s="755"/>
      <c r="DM281" s="755"/>
      <c r="DN281" s="755"/>
      <c r="DO281" s="755"/>
      <c r="DP281" s="755"/>
      <c r="DQ281" s="748"/>
      <c r="DR281" s="755"/>
      <c r="DS281" s="756"/>
      <c r="DT281" s="757"/>
      <c r="DU281" s="758"/>
      <c r="DV281" s="767"/>
      <c r="DW281" s="758"/>
      <c r="DX281" s="767"/>
      <c r="DY281" s="767"/>
      <c r="DZ281" s="767"/>
      <c r="EA281" s="757"/>
      <c r="EB281" s="757"/>
      <c r="EC281" s="767"/>
      <c r="ED281" s="767"/>
      <c r="EE281" s="767"/>
      <c r="EF281" s="767"/>
      <c r="EG281" s="748"/>
      <c r="EH281" s="767"/>
      <c r="EI281" s="767"/>
      <c r="EJ281" s="755"/>
      <c r="EK281" s="755"/>
      <c r="EL281" s="755"/>
      <c r="EM281" s="755"/>
      <c r="EN281" s="755"/>
      <c r="EO281" s="748"/>
      <c r="EP281" s="758"/>
      <c r="EQ281" s="758"/>
      <c r="ER281" s="758"/>
      <c r="ES281" s="758"/>
      <c r="ET281" s="757"/>
      <c r="EU281" s="758"/>
      <c r="EV281" s="565"/>
      <c r="EW281" s="565"/>
      <c r="EX281" s="565"/>
      <c r="EY281" s="565"/>
      <c r="EZ281" s="565"/>
      <c r="FA281" s="5"/>
      <c r="FB281" s="5"/>
      <c r="FC281" s="61"/>
      <c r="FD281" s="59"/>
      <c r="FE281" s="59"/>
      <c r="FF281" s="59"/>
      <c r="FG281" s="5"/>
      <c r="FH281" s="5"/>
      <c r="FK281" s="5"/>
      <c r="FM281" s="5"/>
      <c r="FN281" s="5"/>
      <c r="FO281" s="61"/>
      <c r="FP281" s="59"/>
      <c r="FQ281" s="59"/>
      <c r="FR281" s="59"/>
      <c r="FS281" s="61"/>
      <c r="FT281" s="61"/>
      <c r="FU281" s="59"/>
      <c r="FV281" s="59"/>
      <c r="FW281" s="5"/>
      <c r="FZ281" s="5"/>
      <c r="GA281" s="5"/>
      <c r="GB281" s="5"/>
      <c r="GD281" s="257"/>
      <c r="GE281" s="258"/>
      <c r="GF281" s="258"/>
      <c r="GG281" s="258"/>
    </row>
    <row r="282" spans="1:242" ht="14.25" customHeight="1" x14ac:dyDescent="0.15">
      <c r="A282" s="186" t="s">
        <v>181</v>
      </c>
      <c r="B282" s="417" t="s">
        <v>96</v>
      </c>
      <c r="C282" s="616">
        <v>522</v>
      </c>
      <c r="D282" s="617">
        <v>374</v>
      </c>
      <c r="E282" s="618">
        <v>379</v>
      </c>
      <c r="F282" s="619">
        <v>383</v>
      </c>
      <c r="G282" s="617">
        <v>408</v>
      </c>
      <c r="H282" s="187">
        <v>336</v>
      </c>
      <c r="I282" s="262">
        <v>307</v>
      </c>
      <c r="J282" s="617">
        <v>267</v>
      </c>
      <c r="K282" s="618">
        <v>247</v>
      </c>
      <c r="L282" s="262">
        <v>270</v>
      </c>
      <c r="M282" s="617">
        <v>317</v>
      </c>
      <c r="N282" s="618">
        <v>262</v>
      </c>
      <c r="O282" s="262">
        <v>239</v>
      </c>
      <c r="P282" s="617">
        <v>237</v>
      </c>
      <c r="Q282" s="621">
        <v>255</v>
      </c>
      <c r="R282" s="262">
        <v>252</v>
      </c>
      <c r="S282" s="617">
        <v>244</v>
      </c>
      <c r="T282" s="618">
        <v>237</v>
      </c>
      <c r="U282" s="619">
        <v>324</v>
      </c>
      <c r="V282" s="199">
        <v>348</v>
      </c>
      <c r="W282" s="621">
        <v>316</v>
      </c>
      <c r="X282" s="619">
        <v>336</v>
      </c>
      <c r="Y282" s="620">
        <v>321</v>
      </c>
      <c r="Z282" s="621">
        <v>310</v>
      </c>
      <c r="AA282" s="255">
        <v>285</v>
      </c>
      <c r="AB282" s="617">
        <v>338</v>
      </c>
      <c r="AC282" s="618">
        <v>343</v>
      </c>
      <c r="AD282" s="262">
        <v>416</v>
      </c>
      <c r="AE282" s="650">
        <v>369</v>
      </c>
      <c r="AF282" s="618">
        <v>494</v>
      </c>
      <c r="AG282" s="262">
        <v>449</v>
      </c>
      <c r="AH282" s="617">
        <v>287</v>
      </c>
      <c r="AI282" s="618">
        <v>220</v>
      </c>
      <c r="AJ282" s="262">
        <v>228</v>
      </c>
      <c r="AK282" s="617">
        <v>343</v>
      </c>
      <c r="AL282" s="622">
        <v>605</v>
      </c>
      <c r="AN282" s="59"/>
      <c r="AO282" s="55"/>
      <c r="AP282" s="825"/>
      <c r="AQ282" s="767"/>
      <c r="AR282" s="767"/>
      <c r="AS282" s="767"/>
      <c r="AT282" s="767"/>
      <c r="AU282" s="767"/>
      <c r="AV282" s="748"/>
      <c r="AW282" s="748"/>
      <c r="AX282" s="748"/>
      <c r="AY282" s="748"/>
      <c r="AZ282" s="767"/>
      <c r="BA282" s="748"/>
      <c r="BB282" s="758"/>
      <c r="BC282" s="773"/>
      <c r="BD282" s="762"/>
      <c r="BE282" s="766"/>
      <c r="BF282" s="768"/>
      <c r="BG282" s="767"/>
      <c r="BH282" s="758"/>
      <c r="BI282" s="755"/>
      <c r="BJ282" s="755"/>
      <c r="BK282" s="755"/>
      <c r="BL282" s="755"/>
      <c r="BM282" s="755"/>
      <c r="BN282" s="758"/>
      <c r="BO282" s="545"/>
      <c r="BP282" s="753"/>
      <c r="BQ282" s="546"/>
      <c r="BR282" s="546"/>
      <c r="BS282" s="546"/>
      <c r="BT282" s="758"/>
      <c r="BU282" s="755"/>
      <c r="BV282" s="755"/>
      <c r="BW282" s="755"/>
      <c r="BX282" s="755"/>
      <c r="BY282" s="755"/>
      <c r="BZ282" s="764"/>
      <c r="CA282" s="755"/>
      <c r="CB282" s="755"/>
      <c r="CC282" s="755"/>
      <c r="CD282" s="755"/>
      <c r="CE282" s="755"/>
      <c r="CF282" s="758"/>
      <c r="CG282" s="755"/>
      <c r="CH282" s="755"/>
      <c r="CI282" s="755"/>
      <c r="CJ282" s="755"/>
      <c r="CK282" s="755"/>
      <c r="CL282" s="767"/>
      <c r="CM282" s="59"/>
      <c r="CN282" s="59"/>
      <c r="CO282" s="59"/>
      <c r="CP282" s="792"/>
      <c r="CQ282" s="792"/>
      <c r="CR282" s="5"/>
      <c r="CS282" s="758"/>
      <c r="CT282" s="767"/>
      <c r="CU282" s="767"/>
      <c r="CV282" s="767"/>
      <c r="CW282" s="767"/>
      <c r="CX282" s="767"/>
      <c r="CY282" s="758"/>
      <c r="CZ282" s="748"/>
      <c r="DA282" s="748"/>
      <c r="DB282" s="748"/>
      <c r="DC282" s="767"/>
      <c r="DD282" s="748"/>
      <c r="DE282" s="758"/>
      <c r="DF282" s="748"/>
      <c r="DG282" s="748"/>
      <c r="DH282" s="748"/>
      <c r="DI282" s="758"/>
      <c r="DJ282" s="758"/>
      <c r="DK282" s="758"/>
      <c r="DL282" s="748"/>
      <c r="DM282" s="787"/>
      <c r="DN282" s="787"/>
      <c r="DO282" s="758"/>
      <c r="DP282" s="758"/>
      <c r="DQ282" s="758"/>
      <c r="DR282" s="755"/>
      <c r="DS282" s="755"/>
      <c r="DT282" s="755"/>
      <c r="DU282" s="755"/>
      <c r="DV282" s="755"/>
      <c r="DW282" s="758"/>
      <c r="DX282" s="767"/>
      <c r="DY282" s="767"/>
      <c r="DZ282" s="767"/>
      <c r="EA282" s="757"/>
      <c r="EB282" s="758"/>
      <c r="EC282" s="748"/>
      <c r="ED282" s="767"/>
      <c r="EE282" s="767"/>
      <c r="EF282" s="767"/>
      <c r="EG282" s="767"/>
      <c r="EH282" s="757"/>
      <c r="EI282" s="767"/>
      <c r="EJ282" s="755"/>
      <c r="EK282" s="756"/>
      <c r="EL282" s="757"/>
      <c r="EM282" s="757"/>
      <c r="EN282" s="757"/>
      <c r="EO282" s="758"/>
      <c r="EP282" s="5"/>
      <c r="EQ282" s="753"/>
      <c r="ER282" s="546"/>
      <c r="ES282" s="546"/>
      <c r="ET282" s="546"/>
      <c r="EU282" s="5"/>
      <c r="EV282" s="5"/>
      <c r="EZ282" s="5"/>
      <c r="FB282" s="5"/>
      <c r="FC282" s="61"/>
      <c r="FD282" s="59"/>
      <c r="FE282" s="59"/>
      <c r="FF282" s="59"/>
      <c r="FG282" s="61"/>
      <c r="FH282" s="61"/>
      <c r="FI282" s="59"/>
      <c r="FJ282" s="59"/>
      <c r="FK282" s="5"/>
      <c r="FL282" s="5"/>
      <c r="FN282" s="5"/>
      <c r="FO282" s="252"/>
      <c r="FP282" s="252"/>
      <c r="FR282" s="257"/>
      <c r="FS282" s="258"/>
      <c r="FT282" s="258"/>
      <c r="FU282" s="258"/>
    </row>
    <row r="283" spans="1:242" ht="14.25" customHeight="1" x14ac:dyDescent="0.15">
      <c r="A283" s="250" t="s">
        <v>49</v>
      </c>
      <c r="B283" s="394" t="s">
        <v>93</v>
      </c>
      <c r="C283" s="598">
        <v>2.944</v>
      </c>
      <c r="D283" s="599">
        <v>0.13300000000000001</v>
      </c>
      <c r="E283" s="600">
        <v>0.154</v>
      </c>
      <c r="F283" s="601">
        <v>9.5000000000000001E-2</v>
      </c>
      <c r="G283" s="599">
        <v>0</v>
      </c>
      <c r="H283" s="191">
        <v>0.48599999999999999</v>
      </c>
      <c r="I283" s="602">
        <v>1.31</v>
      </c>
      <c r="J283" s="599">
        <v>1.784</v>
      </c>
      <c r="K283" s="600">
        <v>2.0760000000000001</v>
      </c>
      <c r="L283" s="602">
        <v>3.0720000000000001</v>
      </c>
      <c r="M283" s="603">
        <v>4.9610000000000003</v>
      </c>
      <c r="N283" s="600">
        <v>2.617</v>
      </c>
      <c r="O283" s="602">
        <v>0.17399999999999999</v>
      </c>
      <c r="P283" s="599">
        <v>6.0000000000000001E-3</v>
      </c>
      <c r="Q283" s="604">
        <v>6.0000000000000001E-3</v>
      </c>
      <c r="R283" s="601">
        <v>7.0000000000000001E-3</v>
      </c>
      <c r="S283" s="652">
        <v>7.0000000000000001E-3</v>
      </c>
      <c r="T283" s="600">
        <v>5.0000000000000001E-3</v>
      </c>
      <c r="U283" s="601">
        <v>8.9999999999999993E-3</v>
      </c>
      <c r="V283" s="553">
        <v>0.01</v>
      </c>
      <c r="W283" s="605">
        <v>7.0000000000000001E-3</v>
      </c>
      <c r="X283" s="601">
        <v>0.161</v>
      </c>
      <c r="Y283" s="603">
        <v>7.0000000000000001E-3</v>
      </c>
      <c r="Z283" s="604">
        <v>0.06</v>
      </c>
      <c r="AA283" s="534">
        <v>0.23499999999999999</v>
      </c>
      <c r="AB283" s="603">
        <v>0.69199999999999995</v>
      </c>
      <c r="AC283" s="600">
        <v>2.1509999999999998</v>
      </c>
      <c r="AD283" s="602">
        <v>3.3690000000000002</v>
      </c>
      <c r="AE283" s="651">
        <v>4.5979999999999999</v>
      </c>
      <c r="AF283" s="600">
        <v>4.665</v>
      </c>
      <c r="AG283" s="602">
        <v>3.048</v>
      </c>
      <c r="AH283" s="599">
        <v>2.5649999999999999</v>
      </c>
      <c r="AI283" s="600">
        <v>1.46</v>
      </c>
      <c r="AJ283" s="602">
        <v>1.286</v>
      </c>
      <c r="AK283" s="599">
        <v>0.40699999999999997</v>
      </c>
      <c r="AL283" s="606">
        <v>4.4770000000000003</v>
      </c>
      <c r="AN283" s="59"/>
      <c r="AO283" s="55"/>
      <c r="AQ283" s="767"/>
      <c r="AR283" s="767"/>
      <c r="AS283" s="767"/>
      <c r="AT283" s="767"/>
      <c r="AU283" s="767"/>
      <c r="BB283" s="748"/>
      <c r="BC283" s="755"/>
      <c r="BD283" s="755"/>
      <c r="BE283" s="755"/>
      <c r="BF283" s="755"/>
      <c r="BG283" s="755"/>
      <c r="BH283" s="787"/>
      <c r="BI283" s="755"/>
      <c r="BJ283" s="755"/>
      <c r="BK283" s="755"/>
      <c r="BL283" s="755"/>
      <c r="BM283" s="755"/>
      <c r="BN283" s="787"/>
      <c r="BO283" s="545"/>
      <c r="BP283" s="753"/>
      <c r="BQ283" s="546"/>
      <c r="BR283" s="546"/>
      <c r="BS283" s="546"/>
      <c r="BT283" s="787"/>
      <c r="BU283" s="755"/>
      <c r="BV283" s="755"/>
      <c r="BW283" s="755"/>
      <c r="BX283" s="755"/>
      <c r="BY283" s="755"/>
      <c r="BZ283" s="827"/>
      <c r="CA283" s="755"/>
      <c r="CB283" s="755"/>
      <c r="CC283" s="755"/>
      <c r="CD283" s="755"/>
      <c r="CE283" s="755"/>
      <c r="CF283" s="748"/>
      <c r="CG283" s="755"/>
      <c r="CH283" s="755"/>
      <c r="CI283" s="755"/>
      <c r="CJ283" s="755"/>
      <c r="CK283" s="755"/>
      <c r="CL283" s="748"/>
      <c r="CM283" s="5"/>
      <c r="CN283" s="5"/>
      <c r="CO283" s="5"/>
      <c r="CP283" s="58"/>
      <c r="CQ283" s="5"/>
      <c r="CR283" s="792"/>
      <c r="CS283" s="758"/>
      <c r="CT283" s="767"/>
      <c r="CU283" s="767"/>
      <c r="CV283" s="767"/>
      <c r="CW283" s="748"/>
      <c r="CX283" s="748"/>
      <c r="CY283" s="748"/>
      <c r="CZ283" s="748"/>
      <c r="DA283" s="748"/>
      <c r="DB283" s="748"/>
      <c r="DC283" s="758"/>
      <c r="DD283" s="748"/>
      <c r="DE283" s="748"/>
      <c r="DF283" s="758"/>
      <c r="DG283" s="758"/>
      <c r="DH283" s="758"/>
      <c r="DI283" s="758"/>
      <c r="DJ283" s="787"/>
      <c r="DK283" s="787"/>
      <c r="DL283" s="755"/>
      <c r="DM283" s="755"/>
      <c r="DN283" s="755"/>
      <c r="DO283" s="755"/>
      <c r="DP283" s="755"/>
      <c r="DQ283" s="758"/>
      <c r="DR283" s="755"/>
      <c r="DS283" s="755"/>
      <c r="DT283" s="755"/>
      <c r="DU283" s="755"/>
      <c r="DV283" s="755"/>
      <c r="DW283" s="748"/>
      <c r="DX283" s="767"/>
      <c r="DY283" s="767"/>
      <c r="DZ283" s="767"/>
      <c r="EA283" s="767"/>
      <c r="EB283" s="767"/>
      <c r="EC283" s="748"/>
      <c r="ED283" s="755"/>
      <c r="EE283" s="755"/>
      <c r="EF283" s="755"/>
      <c r="EG283" s="755"/>
      <c r="EH283" s="755"/>
      <c r="EI283" s="767"/>
      <c r="EJ283" s="758"/>
      <c r="EK283" s="758"/>
      <c r="EL283" s="758"/>
      <c r="EM283" s="758"/>
      <c r="EN283" s="757"/>
      <c r="EO283" s="748"/>
      <c r="EQ283" s="753"/>
      <c r="ER283" s="546"/>
      <c r="ES283" s="546"/>
      <c r="ET283" s="546"/>
      <c r="EU283" s="101"/>
      <c r="EV283" s="565"/>
      <c r="EW283" s="565"/>
      <c r="EX283" s="565"/>
      <c r="EY283" s="565"/>
      <c r="EZ283" s="565"/>
      <c r="FA283" s="5"/>
      <c r="FB283" s="5"/>
      <c r="FE283" s="61"/>
      <c r="FF283" s="59"/>
      <c r="FG283" s="59"/>
      <c r="FH283" s="61"/>
      <c r="FI283" s="61"/>
      <c r="FJ283" s="59"/>
      <c r="FK283" s="59"/>
      <c r="FL283" s="5"/>
      <c r="FO283" s="5"/>
      <c r="FP283" s="5"/>
      <c r="FQ283" s="5"/>
      <c r="FS283" s="257"/>
      <c r="FT283" s="258"/>
      <c r="FU283" s="258"/>
      <c r="FV283" s="258"/>
    </row>
    <row r="284" spans="1:242" ht="14.25" customHeight="1" x14ac:dyDescent="0.15">
      <c r="A284" s="184" t="s">
        <v>182</v>
      </c>
      <c r="B284" s="395" t="s">
        <v>94</v>
      </c>
      <c r="C284" s="607">
        <v>2623.1039999999998</v>
      </c>
      <c r="D284" s="608">
        <v>136.881</v>
      </c>
      <c r="E284" s="609">
        <v>155.72499999999999</v>
      </c>
      <c r="F284" s="610">
        <v>86.616</v>
      </c>
      <c r="G284" s="608">
        <v>201</v>
      </c>
      <c r="H284" s="251">
        <v>462.67200000000003</v>
      </c>
      <c r="I284" s="611">
        <v>1164.7159999999999</v>
      </c>
      <c r="J284" s="608">
        <v>1496.211</v>
      </c>
      <c r="K284" s="609">
        <v>1759.9760000000001</v>
      </c>
      <c r="L284" s="611">
        <v>2477.152</v>
      </c>
      <c r="M284" s="612">
        <v>3500.2260000000001</v>
      </c>
      <c r="N284" s="609">
        <v>1648.9659999999999</v>
      </c>
      <c r="O284" s="194">
        <v>111.92</v>
      </c>
      <c r="P284" s="608">
        <v>2.29</v>
      </c>
      <c r="Q284" s="613">
        <v>2.3540000000000001</v>
      </c>
      <c r="R284" s="610">
        <v>3.1850000000000001</v>
      </c>
      <c r="S284" s="627">
        <v>3.6389999999999998</v>
      </c>
      <c r="T284" s="609">
        <v>1.825</v>
      </c>
      <c r="U284" s="610">
        <v>5.4749999999999996</v>
      </c>
      <c r="V284" s="554">
        <v>7.9050000000000002</v>
      </c>
      <c r="W284" s="614">
        <v>4.2450000000000001</v>
      </c>
      <c r="X284" s="610">
        <v>169.26900000000001</v>
      </c>
      <c r="Y284" s="612">
        <v>3.3159999999999998</v>
      </c>
      <c r="Z284" s="613">
        <v>54.92</v>
      </c>
      <c r="AA284" s="535">
        <v>244.67500000000001</v>
      </c>
      <c r="AB284" s="608">
        <v>642.69899999999996</v>
      </c>
      <c r="AC284" s="609">
        <v>1761.4059999999999</v>
      </c>
      <c r="AD284" s="611">
        <v>2460.252</v>
      </c>
      <c r="AE284" s="649">
        <v>3386.7779999999998</v>
      </c>
      <c r="AF284" s="609">
        <v>3520.7269999999999</v>
      </c>
      <c r="AG284" s="611">
        <v>2426.752</v>
      </c>
      <c r="AH284" s="608">
        <v>2052.9409999999998</v>
      </c>
      <c r="AI284" s="609">
        <v>1229.6659999999999</v>
      </c>
      <c r="AJ284" s="611">
        <v>1017.511</v>
      </c>
      <c r="AK284" s="608">
        <v>357.48200000000003</v>
      </c>
      <c r="AL284" s="615">
        <v>4079.529</v>
      </c>
      <c r="AN284" s="59"/>
      <c r="AO284" s="55"/>
      <c r="AQ284" s="767"/>
      <c r="AR284" s="767"/>
      <c r="AS284" s="767"/>
      <c r="AT284" s="252"/>
      <c r="AU284" s="767"/>
      <c r="AW284" s="748"/>
      <c r="AX284" s="748"/>
      <c r="AY284" s="748"/>
      <c r="AZ284" s="767"/>
      <c r="BA284" s="748"/>
      <c r="BB284" s="758"/>
      <c r="BC284" s="748"/>
      <c r="BD284" s="748"/>
      <c r="BE284" s="748"/>
      <c r="BF284" s="767"/>
      <c r="BG284" s="766"/>
      <c r="BH284" s="758"/>
      <c r="BI284" s="770"/>
      <c r="BJ284" s="770"/>
      <c r="BK284" s="770"/>
      <c r="BL284" s="766"/>
      <c r="BM284" s="767"/>
      <c r="BN284" s="758"/>
      <c r="BO284" s="545"/>
      <c r="BP284" s="753"/>
      <c r="BQ284" s="546"/>
      <c r="BR284" s="546"/>
      <c r="BS284" s="546"/>
      <c r="BT284" s="758"/>
      <c r="BU284" s="755"/>
      <c r="BV284" s="755"/>
      <c r="BW284" s="755"/>
      <c r="BX284" s="755"/>
      <c r="BY284" s="755"/>
      <c r="BZ284" s="764"/>
      <c r="CA284" s="755"/>
      <c r="CB284" s="755"/>
      <c r="CC284" s="755"/>
      <c r="CD284" s="755"/>
      <c r="CE284" s="755"/>
      <c r="CF284" s="758"/>
      <c r="CG284" s="755"/>
      <c r="CH284" s="755"/>
      <c r="CI284" s="755"/>
      <c r="CJ284" s="755"/>
      <c r="CK284" s="755"/>
      <c r="CL284" s="767"/>
      <c r="CM284" s="792"/>
      <c r="CN284" s="792"/>
      <c r="CO284" s="792"/>
      <c r="CP284" s="59"/>
      <c r="CQ284" s="792"/>
      <c r="CR284" s="792"/>
      <c r="CS284" s="748"/>
      <c r="CT284" s="767"/>
      <c r="CU284" s="767"/>
      <c r="CV284" s="767"/>
      <c r="CW284" s="767"/>
      <c r="CX284" s="748"/>
      <c r="CY284" s="758"/>
      <c r="CZ284" s="764"/>
      <c r="DA284" s="764"/>
      <c r="DB284" s="764"/>
      <c r="DC284" s="764"/>
      <c r="DD284" s="758"/>
      <c r="DE284" s="758"/>
      <c r="DF284" s="755"/>
      <c r="DG284" s="756"/>
      <c r="DH284" s="768"/>
      <c r="DI284" s="787"/>
      <c r="DJ284" s="758"/>
      <c r="DK284" s="758"/>
      <c r="DL284" s="755"/>
      <c r="DM284" s="755"/>
      <c r="DN284" s="755"/>
      <c r="DO284" s="755"/>
      <c r="DP284" s="755"/>
      <c r="DQ284" s="748"/>
      <c r="DR284" s="748"/>
      <c r="DS284" s="748"/>
      <c r="DT284" s="748"/>
      <c r="DU284" s="758"/>
      <c r="DV284" s="767"/>
      <c r="DW284" s="758"/>
      <c r="DX284" s="767"/>
      <c r="DY284" s="767"/>
      <c r="DZ284" s="767"/>
      <c r="EA284" s="748"/>
      <c r="EB284" s="767"/>
      <c r="EC284" s="767"/>
      <c r="ED284" s="755"/>
      <c r="EE284" s="755"/>
      <c r="EF284" s="755"/>
      <c r="EG284" s="755"/>
      <c r="EH284" s="755"/>
      <c r="EI284" s="748"/>
      <c r="EJ284" s="758"/>
      <c r="EK284" s="758"/>
      <c r="EL284" s="758"/>
      <c r="EM284" s="758"/>
      <c r="EN284" s="758"/>
      <c r="EO284" s="758"/>
      <c r="EQ284" s="753"/>
      <c r="ER284" s="546"/>
      <c r="ES284" s="546"/>
      <c r="ET284" s="546"/>
      <c r="EU284" s="5"/>
      <c r="EV284" s="565"/>
      <c r="EW284" s="565"/>
      <c r="EX284" s="565"/>
      <c r="EY284" s="565"/>
      <c r="EZ284" s="565"/>
      <c r="FA284" s="5"/>
      <c r="FB284" s="5"/>
      <c r="FD284" s="61"/>
      <c r="FE284" s="59"/>
      <c r="FF284" s="59"/>
      <c r="FG284" s="5"/>
      <c r="FI284" s="257"/>
      <c r="FJ284" s="258"/>
      <c r="FK284" s="258"/>
      <c r="FL284" s="258"/>
    </row>
    <row r="285" spans="1:242" ht="14.25" customHeight="1" x14ac:dyDescent="0.15">
      <c r="A285" s="186" t="s">
        <v>182</v>
      </c>
      <c r="B285" s="417" t="s">
        <v>96</v>
      </c>
      <c r="C285" s="616">
        <v>891</v>
      </c>
      <c r="D285" s="617">
        <v>1029</v>
      </c>
      <c r="E285" s="618">
        <v>1011</v>
      </c>
      <c r="F285" s="619">
        <v>912</v>
      </c>
      <c r="G285" s="617">
        <v>995</v>
      </c>
      <c r="H285" s="187">
        <v>952</v>
      </c>
      <c r="I285" s="262">
        <v>889</v>
      </c>
      <c r="J285" s="617">
        <v>839</v>
      </c>
      <c r="K285" s="618">
        <v>848</v>
      </c>
      <c r="L285" s="262">
        <v>806</v>
      </c>
      <c r="M285" s="617">
        <v>706</v>
      </c>
      <c r="N285" s="618">
        <v>630</v>
      </c>
      <c r="O285" s="262">
        <v>643</v>
      </c>
      <c r="P285" s="617">
        <v>382</v>
      </c>
      <c r="Q285" s="621">
        <v>392</v>
      </c>
      <c r="R285" s="262">
        <v>455</v>
      </c>
      <c r="S285" s="617">
        <v>520</v>
      </c>
      <c r="T285" s="618">
        <v>365</v>
      </c>
      <c r="U285" s="619">
        <v>608</v>
      </c>
      <c r="V285" s="199">
        <v>791</v>
      </c>
      <c r="W285" s="621">
        <v>606</v>
      </c>
      <c r="X285" s="619">
        <v>1051</v>
      </c>
      <c r="Y285" s="620">
        <v>474</v>
      </c>
      <c r="Z285" s="621">
        <v>915</v>
      </c>
      <c r="AA285" s="255">
        <v>1041</v>
      </c>
      <c r="AB285" s="617">
        <v>929</v>
      </c>
      <c r="AC285" s="618">
        <v>819</v>
      </c>
      <c r="AD285" s="262">
        <v>730</v>
      </c>
      <c r="AE285" s="650">
        <v>737</v>
      </c>
      <c r="AF285" s="618">
        <v>755</v>
      </c>
      <c r="AG285" s="262">
        <v>796</v>
      </c>
      <c r="AH285" s="617">
        <v>800</v>
      </c>
      <c r="AI285" s="618">
        <v>842</v>
      </c>
      <c r="AJ285" s="262">
        <v>791</v>
      </c>
      <c r="AK285" s="617">
        <v>878</v>
      </c>
      <c r="AL285" s="622">
        <v>911</v>
      </c>
      <c r="AO285" s="55"/>
      <c r="AP285" s="825"/>
      <c r="AQ285" s="767"/>
      <c r="AR285" s="767"/>
      <c r="AS285" s="767"/>
      <c r="AT285" s="252"/>
      <c r="AU285" s="748"/>
      <c r="AV285" s="748"/>
      <c r="AW285" s="252"/>
      <c r="AX285" s="252"/>
      <c r="AY285" s="252"/>
      <c r="AZ285" s="748"/>
      <c r="BA285" s="767"/>
      <c r="BB285" s="758"/>
      <c r="BC285" s="770"/>
      <c r="BD285" s="778"/>
      <c r="BE285" s="768"/>
      <c r="BF285" s="766"/>
      <c r="BG285" s="748"/>
      <c r="BH285" s="758"/>
      <c r="BI285" s="773"/>
      <c r="BJ285" s="762"/>
      <c r="BK285" s="766"/>
      <c r="BL285" s="766"/>
      <c r="BM285" s="766"/>
      <c r="BN285" s="758"/>
      <c r="BO285" s="545"/>
      <c r="BP285" s="753"/>
      <c r="BQ285" s="546"/>
      <c r="BR285" s="546"/>
      <c r="BS285" s="546"/>
      <c r="BT285" s="758"/>
      <c r="BU285" s="755"/>
      <c r="BV285" s="755"/>
      <c r="BW285" s="755"/>
      <c r="BX285" s="755"/>
      <c r="BY285" s="755"/>
      <c r="BZ285" s="758"/>
      <c r="CA285" s="755"/>
      <c r="CB285" s="755"/>
      <c r="CC285" s="755"/>
      <c r="CD285" s="755"/>
      <c r="CE285" s="755"/>
      <c r="CF285" s="767"/>
      <c r="CG285" s="758"/>
      <c r="CH285" s="748"/>
      <c r="CI285" s="748"/>
      <c r="CJ285" s="748"/>
      <c r="CK285" s="758"/>
      <c r="CL285" s="748"/>
      <c r="CM285" s="758"/>
      <c r="CN285" s="758"/>
      <c r="CO285" s="758"/>
      <c r="CP285" s="758"/>
      <c r="CQ285" s="758"/>
      <c r="CR285" s="768"/>
      <c r="CS285" s="758"/>
      <c r="CT285" s="755"/>
      <c r="CU285" s="755"/>
      <c r="CV285" s="755"/>
      <c r="CW285" s="755"/>
      <c r="CX285" s="755"/>
      <c r="CY285" s="758"/>
      <c r="CZ285" s="748"/>
      <c r="DA285" s="748"/>
      <c r="DB285" s="748"/>
      <c r="DC285" s="767"/>
      <c r="DD285" s="252"/>
      <c r="DE285" s="748"/>
      <c r="DF285" s="748"/>
      <c r="DG285" s="748"/>
      <c r="DH285" s="748"/>
      <c r="DI285" s="748"/>
      <c r="DJ285" s="757"/>
      <c r="DK285" s="767"/>
      <c r="DL285" s="755"/>
      <c r="DM285" s="756"/>
      <c r="DN285" s="757"/>
      <c r="DO285" s="757"/>
      <c r="DP285" s="748"/>
      <c r="DQ285" s="767"/>
      <c r="DR285" s="755"/>
      <c r="DS285" s="755"/>
      <c r="DT285" s="755"/>
      <c r="DU285" s="755"/>
      <c r="DV285" s="755"/>
      <c r="DW285" s="767"/>
      <c r="DX285" s="755"/>
      <c r="DY285" s="756"/>
      <c r="DZ285" s="757"/>
      <c r="EA285" s="757"/>
      <c r="EB285" s="60"/>
      <c r="EC285" s="758"/>
      <c r="EE285" s="753"/>
      <c r="EF285" s="546"/>
      <c r="EG285" s="546"/>
      <c r="EH285" s="546"/>
      <c r="EI285" s="5"/>
      <c r="EJ285" s="565"/>
      <c r="EK285" s="565"/>
      <c r="EL285" s="565"/>
      <c r="EM285" s="565"/>
      <c r="EN285" s="565"/>
      <c r="EO285" s="101"/>
      <c r="EP285" s="5"/>
      <c r="ES285" s="5"/>
      <c r="ET285" s="5"/>
      <c r="EU285" s="5"/>
      <c r="EW285" s="61"/>
      <c r="EX285" s="59"/>
      <c r="EY285" s="59"/>
      <c r="EZ285" s="5"/>
      <c r="FB285" s="257"/>
      <c r="FC285" s="258"/>
      <c r="FD285" s="258"/>
      <c r="FE285" s="258"/>
    </row>
    <row r="286" spans="1:242" ht="14.25" customHeight="1" x14ac:dyDescent="0.15">
      <c r="A286" s="250" t="s">
        <v>51</v>
      </c>
      <c r="B286" s="394" t="s">
        <v>93</v>
      </c>
      <c r="C286" s="598">
        <v>0.78700000000000003</v>
      </c>
      <c r="D286" s="599">
        <v>1.5429999999999999</v>
      </c>
      <c r="E286" s="600">
        <v>1.1859999999999999</v>
      </c>
      <c r="F286" s="601">
        <v>0.52800000000000002</v>
      </c>
      <c r="G286" s="599">
        <v>1</v>
      </c>
      <c r="H286" s="191">
        <v>0.28799999999999998</v>
      </c>
      <c r="I286" s="602">
        <v>0.41199999999999998</v>
      </c>
      <c r="J286" s="599">
        <v>0.186</v>
      </c>
      <c r="K286" s="600">
        <v>0.23599999999999999</v>
      </c>
      <c r="L286" s="602">
        <v>0.14399999999999999</v>
      </c>
      <c r="M286" s="603">
        <v>0.13700000000000001</v>
      </c>
      <c r="N286" s="600">
        <v>0.11600000000000001</v>
      </c>
      <c r="O286" s="602">
        <v>3.5000000000000003E-2</v>
      </c>
      <c r="P286" s="599">
        <v>2.7E-2</v>
      </c>
      <c r="Q286" s="604">
        <v>1.2999999999999999E-2</v>
      </c>
      <c r="R286" s="601">
        <v>3.5999999999999997E-2</v>
      </c>
      <c r="S286" s="599">
        <v>3.5000000000000003E-2</v>
      </c>
      <c r="T286" s="600">
        <v>2.8000000000000001E-2</v>
      </c>
      <c r="U286" s="601">
        <v>3.1E-2</v>
      </c>
      <c r="V286" s="553">
        <v>2.7E-2</v>
      </c>
      <c r="W286" s="605">
        <v>1.2999999999999999E-2</v>
      </c>
      <c r="X286" s="601">
        <v>1.4E-2</v>
      </c>
      <c r="Y286" s="603">
        <v>4.3999999999999997E-2</v>
      </c>
      <c r="Z286" s="604">
        <v>3.1E-2</v>
      </c>
      <c r="AA286" s="534">
        <v>1.6E-2</v>
      </c>
      <c r="AB286" s="603">
        <v>2.7E-2</v>
      </c>
      <c r="AC286" s="600">
        <v>0.03</v>
      </c>
      <c r="AD286" s="602">
        <v>2.3E-2</v>
      </c>
      <c r="AE286" s="651">
        <v>3.6999999999999998E-2</v>
      </c>
      <c r="AF286" s="600">
        <v>0.23799999999999999</v>
      </c>
      <c r="AG286" s="602">
        <v>0.19</v>
      </c>
      <c r="AH286" s="599">
        <v>0.17599999999999999</v>
      </c>
      <c r="AI286" s="600">
        <v>0.30499999999999999</v>
      </c>
      <c r="AJ286" s="602">
        <v>0.17899999999999999</v>
      </c>
      <c r="AK286" s="599">
        <v>0.39200000000000002</v>
      </c>
      <c r="AL286" s="606">
        <v>6.0759999999999996</v>
      </c>
      <c r="AN286" s="59"/>
      <c r="AO286" s="55"/>
      <c r="AQ286" s="748"/>
      <c r="AR286" s="748"/>
      <c r="AS286" s="748"/>
      <c r="AT286" s="252"/>
      <c r="AU286" s="748"/>
      <c r="BB286" s="748"/>
      <c r="BC286" s="755"/>
      <c r="BD286" s="755"/>
      <c r="BE286" s="755"/>
      <c r="BF286" s="755"/>
      <c r="BG286" s="755"/>
      <c r="BH286" s="787"/>
      <c r="BI286" s="773"/>
      <c r="BJ286" s="762"/>
      <c r="BK286" s="766"/>
      <c r="BL286" s="748"/>
      <c r="BM286" s="767"/>
      <c r="BN286" s="748"/>
      <c r="BT286" s="792"/>
      <c r="BU286" s="748"/>
      <c r="BV286" s="758"/>
      <c r="BW286" s="758"/>
      <c r="BX286" s="758"/>
      <c r="BY286" s="768"/>
      <c r="BZ286" s="758"/>
      <c r="CA286" s="748"/>
      <c r="CB286" s="758"/>
      <c r="CC286" s="758"/>
      <c r="CD286" s="758"/>
      <c r="CE286" s="768"/>
      <c r="CF286" s="768"/>
      <c r="CG286" s="787"/>
      <c r="CH286" s="755"/>
      <c r="CI286" s="755"/>
      <c r="CJ286" s="755"/>
      <c r="CK286" s="755"/>
      <c r="CL286" s="755"/>
      <c r="CM286" s="758"/>
      <c r="CN286" s="755"/>
      <c r="CO286" s="755"/>
      <c r="CP286" s="755"/>
      <c r="CQ286" s="755"/>
      <c r="CR286" s="755"/>
      <c r="CS286" s="748"/>
      <c r="CT286" s="767"/>
      <c r="CU286" s="767"/>
      <c r="CV286" s="767"/>
      <c r="CW286" s="757"/>
      <c r="CX286" s="757"/>
      <c r="CY286" s="748"/>
      <c r="CZ286" s="755"/>
      <c r="DA286" s="755"/>
      <c r="DB286" s="755"/>
      <c r="DC286" s="755"/>
      <c r="DD286" s="755"/>
      <c r="DE286" s="748"/>
      <c r="DF286" s="5"/>
      <c r="DG286" s="753"/>
      <c r="DH286" s="546"/>
      <c r="DI286" s="546"/>
      <c r="DJ286" s="546"/>
      <c r="DK286" s="101"/>
      <c r="DL286" s="565"/>
      <c r="DM286" s="565"/>
      <c r="DN286" s="565"/>
      <c r="DO286" s="565"/>
      <c r="DP286" s="565"/>
      <c r="DQ286" s="5"/>
      <c r="DR286" s="5"/>
      <c r="DU286" s="5"/>
      <c r="DV286" s="5"/>
      <c r="DW286" s="5"/>
    </row>
    <row r="287" spans="1:242" ht="14.25" customHeight="1" x14ac:dyDescent="0.15">
      <c r="A287" s="184" t="s">
        <v>183</v>
      </c>
      <c r="B287" s="395" t="s">
        <v>94</v>
      </c>
      <c r="C287" s="607">
        <v>4311.2939999999999</v>
      </c>
      <c r="D287" s="608">
        <v>2712.3119999999999</v>
      </c>
      <c r="E287" s="609">
        <v>1779.9480000000001</v>
      </c>
      <c r="F287" s="610">
        <v>983.59900000000005</v>
      </c>
      <c r="G287" s="608">
        <v>1148</v>
      </c>
      <c r="H287" s="251">
        <v>540.80999999999995</v>
      </c>
      <c r="I287" s="611">
        <v>979.86199999999997</v>
      </c>
      <c r="J287" s="608">
        <v>715.28399999999999</v>
      </c>
      <c r="K287" s="609">
        <v>830.80100000000004</v>
      </c>
      <c r="L287" s="611">
        <v>1082.0519999999999</v>
      </c>
      <c r="M287" s="612">
        <v>1160.913</v>
      </c>
      <c r="N287" s="609">
        <v>1089.2449999999999</v>
      </c>
      <c r="O287" s="194">
        <v>739.79700000000003</v>
      </c>
      <c r="P287" s="608">
        <v>813.19399999999996</v>
      </c>
      <c r="Q287" s="613">
        <v>489.19400000000002</v>
      </c>
      <c r="R287" s="610">
        <v>494.53199999999998</v>
      </c>
      <c r="S287" s="608">
        <v>329.12</v>
      </c>
      <c r="T287" s="609">
        <v>247.86</v>
      </c>
      <c r="U287" s="610">
        <v>205.67400000000001</v>
      </c>
      <c r="V287" s="554">
        <v>211.096</v>
      </c>
      <c r="W287" s="614">
        <v>103.65900000000001</v>
      </c>
      <c r="X287" s="610">
        <v>265.68</v>
      </c>
      <c r="Y287" s="612">
        <v>516.19600000000003</v>
      </c>
      <c r="Z287" s="613">
        <v>472.47800000000001</v>
      </c>
      <c r="AA287" s="535">
        <v>437.39699999999999</v>
      </c>
      <c r="AB287" s="608">
        <v>880.2</v>
      </c>
      <c r="AC287" s="609">
        <v>909.36099999999999</v>
      </c>
      <c r="AD287" s="611">
        <v>880.20100000000002</v>
      </c>
      <c r="AE287" s="649">
        <v>876.42</v>
      </c>
      <c r="AF287" s="609">
        <v>1365.0119999999999</v>
      </c>
      <c r="AG287" s="611">
        <v>801.03700000000003</v>
      </c>
      <c r="AH287" s="608">
        <v>685.15200000000004</v>
      </c>
      <c r="AI287" s="609">
        <v>1115.424</v>
      </c>
      <c r="AJ287" s="611">
        <v>1511.7840000000001</v>
      </c>
      <c r="AK287" s="608">
        <v>2375.9459999999999</v>
      </c>
      <c r="AL287" s="615">
        <v>51425.226999999999</v>
      </c>
      <c r="AN287" s="59"/>
      <c r="AO287" s="55"/>
      <c r="AQ287" s="748"/>
      <c r="AR287" s="748"/>
      <c r="AS287" s="748"/>
      <c r="AT287" s="252"/>
      <c r="AU287" s="748"/>
      <c r="BB287" s="758"/>
      <c r="BC287" s="773"/>
      <c r="BD287" s="762"/>
      <c r="BE287" s="766"/>
      <c r="BF287" s="766"/>
      <c r="BG287" s="766"/>
      <c r="BH287" s="758"/>
      <c r="BI287" s="545"/>
      <c r="BJ287" s="753"/>
      <c r="BK287" s="546"/>
      <c r="BL287" s="546"/>
      <c r="BM287" s="546"/>
      <c r="BN287" s="758"/>
      <c r="BO287" s="755"/>
      <c r="BP287" s="755"/>
      <c r="BQ287" s="755"/>
      <c r="BR287" s="755"/>
      <c r="BS287" s="755"/>
      <c r="BT287" s="767"/>
      <c r="BU287" s="5"/>
      <c r="BV287" s="5"/>
      <c r="BW287" s="5"/>
      <c r="BX287" s="792"/>
      <c r="BY287" s="5"/>
      <c r="BZ287" s="5"/>
      <c r="CA287" s="758"/>
      <c r="CB287" s="748"/>
      <c r="CC287" s="748"/>
      <c r="CD287" s="748"/>
      <c r="CE287" s="767"/>
      <c r="CF287" s="767"/>
      <c r="CG287" s="767"/>
      <c r="CH287" s="767"/>
      <c r="CI287" s="767"/>
      <c r="CJ287" s="767"/>
      <c r="CK287" s="757"/>
      <c r="CL287" s="757"/>
      <c r="CM287" s="767"/>
      <c r="CN287" s="755"/>
      <c r="CO287" s="755"/>
      <c r="CP287" s="755"/>
      <c r="CQ287" s="755"/>
      <c r="CR287" s="755"/>
      <c r="CS287" s="748"/>
      <c r="CT287" s="758"/>
      <c r="CU287" s="758"/>
      <c r="CV287" s="757"/>
      <c r="CW287" s="758"/>
      <c r="CX287" s="758"/>
      <c r="CY287" s="758"/>
      <c r="DA287" s="753"/>
      <c r="DB287" s="546"/>
      <c r="DC287" s="546"/>
      <c r="DD287" s="546"/>
      <c r="DE287" s="5"/>
      <c r="DF287" s="565"/>
      <c r="DG287" s="565"/>
      <c r="DH287" s="565"/>
      <c r="DI287" s="565"/>
      <c r="DJ287" s="565"/>
      <c r="DK287" s="5"/>
    </row>
    <row r="288" spans="1:242" ht="14.25" customHeight="1" x14ac:dyDescent="0.15">
      <c r="A288" s="186" t="s">
        <v>183</v>
      </c>
      <c r="B288" s="417" t="s">
        <v>96</v>
      </c>
      <c r="C288" s="616">
        <v>5478</v>
      </c>
      <c r="D288" s="617">
        <v>1758</v>
      </c>
      <c r="E288" s="618">
        <v>1501</v>
      </c>
      <c r="F288" s="619">
        <v>1863</v>
      </c>
      <c r="G288" s="617">
        <v>1772</v>
      </c>
      <c r="H288" s="187">
        <v>1878</v>
      </c>
      <c r="I288" s="262">
        <v>2378</v>
      </c>
      <c r="J288" s="617">
        <v>3846</v>
      </c>
      <c r="K288" s="618">
        <v>3520</v>
      </c>
      <c r="L288" s="262">
        <v>7514</v>
      </c>
      <c r="M288" s="617">
        <v>8474</v>
      </c>
      <c r="N288" s="618">
        <v>9390</v>
      </c>
      <c r="O288" s="262">
        <v>21137</v>
      </c>
      <c r="P288" s="617">
        <v>30118</v>
      </c>
      <c r="Q288" s="621">
        <v>37630</v>
      </c>
      <c r="R288" s="262">
        <v>13737</v>
      </c>
      <c r="S288" s="617">
        <v>9403</v>
      </c>
      <c r="T288" s="618">
        <v>8852</v>
      </c>
      <c r="U288" s="619">
        <v>6635</v>
      </c>
      <c r="V288" s="199">
        <v>7818</v>
      </c>
      <c r="W288" s="621">
        <v>7974</v>
      </c>
      <c r="X288" s="619">
        <v>18977</v>
      </c>
      <c r="Y288" s="620">
        <v>11732</v>
      </c>
      <c r="Z288" s="621">
        <v>15241</v>
      </c>
      <c r="AA288" s="255">
        <v>27337</v>
      </c>
      <c r="AB288" s="617">
        <v>32600</v>
      </c>
      <c r="AC288" s="618">
        <v>30312</v>
      </c>
      <c r="AD288" s="262">
        <v>38270</v>
      </c>
      <c r="AE288" s="650">
        <v>23687</v>
      </c>
      <c r="AF288" s="618">
        <v>5735</v>
      </c>
      <c r="AG288" s="262">
        <v>4216</v>
      </c>
      <c r="AH288" s="617">
        <v>3893</v>
      </c>
      <c r="AI288" s="618">
        <v>3657</v>
      </c>
      <c r="AJ288" s="262">
        <v>8446</v>
      </c>
      <c r="AK288" s="617">
        <v>6061</v>
      </c>
      <c r="AL288" s="622">
        <v>8464</v>
      </c>
      <c r="AO288" s="55"/>
      <c r="AP288" s="825"/>
      <c r="AQ288" s="748"/>
      <c r="AR288" s="748"/>
      <c r="AS288" s="748"/>
      <c r="AT288" s="252"/>
      <c r="AU288" s="748"/>
      <c r="AV288" s="748"/>
      <c r="BB288" s="758"/>
      <c r="BC288" s="773"/>
      <c r="BD288" s="762"/>
      <c r="BE288" s="766"/>
      <c r="BF288" s="766"/>
      <c r="BG288" s="766"/>
      <c r="BH288" s="758"/>
      <c r="BI288" s="767"/>
      <c r="BJ288" s="767"/>
      <c r="BK288" s="767"/>
      <c r="BL288" s="767"/>
      <c r="BM288" s="748"/>
      <c r="BN288" s="758"/>
      <c r="BO288" s="545"/>
      <c r="BP288" s="753"/>
      <c r="BQ288" s="546"/>
      <c r="BR288" s="546"/>
      <c r="BS288" s="546"/>
      <c r="BT288" s="758"/>
      <c r="BU288" s="252"/>
      <c r="BV288" s="252"/>
      <c r="BW288" s="252"/>
      <c r="BX288" s="748"/>
      <c r="BY288" s="767"/>
      <c r="BZ288" s="758"/>
      <c r="CA288" s="767"/>
      <c r="CB288" s="767"/>
      <c r="CC288" s="767"/>
      <c r="CD288" s="252"/>
      <c r="CE288" s="767"/>
      <c r="CF288" s="767"/>
      <c r="CG288" s="5"/>
      <c r="CH288" s="5"/>
      <c r="CI288" s="5"/>
      <c r="CJ288" s="5"/>
      <c r="CK288" s="792"/>
      <c r="CL288" s="5"/>
      <c r="CM288" s="758"/>
      <c r="CN288" s="787"/>
      <c r="CO288" s="748"/>
      <c r="CP288" s="748"/>
      <c r="CQ288" s="767"/>
      <c r="CR288" s="748"/>
      <c r="CS288" s="767"/>
      <c r="CT288" s="755"/>
      <c r="CU288" s="755"/>
      <c r="CV288" s="755"/>
      <c r="CW288" s="755"/>
      <c r="CX288" s="755"/>
      <c r="CY288" s="767"/>
      <c r="CZ288" s="758"/>
      <c r="DA288" s="758"/>
      <c r="DB288" s="757"/>
      <c r="DC288" s="757"/>
      <c r="DD288" s="758"/>
      <c r="DE288" s="758"/>
      <c r="DG288" s="753"/>
      <c r="DH288" s="546"/>
      <c r="DI288" s="546"/>
      <c r="DJ288" s="546"/>
      <c r="DK288" s="5"/>
      <c r="DL288" s="565"/>
      <c r="DM288" s="565"/>
      <c r="DN288" s="565"/>
      <c r="DO288" s="565"/>
      <c r="DP288" s="565"/>
      <c r="DQ288" s="101"/>
      <c r="DR288" s="5"/>
    </row>
    <row r="289" spans="1:144" ht="14.25" customHeight="1" x14ac:dyDescent="0.15">
      <c r="A289" s="250" t="s">
        <v>53</v>
      </c>
      <c r="B289" s="394" t="s">
        <v>93</v>
      </c>
      <c r="C289" s="598">
        <v>6.016</v>
      </c>
      <c r="D289" s="599">
        <v>5.1710000000000003</v>
      </c>
      <c r="E289" s="600">
        <v>5.3639999999999999</v>
      </c>
      <c r="F289" s="601">
        <v>5.617</v>
      </c>
      <c r="G289" s="599">
        <v>6</v>
      </c>
      <c r="H289" s="191">
        <v>7.085</v>
      </c>
      <c r="I289" s="602">
        <v>7.1369999999999996</v>
      </c>
      <c r="J289" s="599">
        <v>6.7709999999999999</v>
      </c>
      <c r="K289" s="600">
        <v>8.0920000000000005</v>
      </c>
      <c r="L289" s="602">
        <v>6.891</v>
      </c>
      <c r="M289" s="603">
        <v>6.5019999999999998</v>
      </c>
      <c r="N289" s="600">
        <v>7.0659999999999998</v>
      </c>
      <c r="O289" s="602">
        <v>4.4610000000000003</v>
      </c>
      <c r="P289" s="599">
        <v>6.024</v>
      </c>
      <c r="Q289" s="604">
        <v>6.9640000000000004</v>
      </c>
      <c r="R289" s="601">
        <v>6.5389999999999997</v>
      </c>
      <c r="S289" s="599">
        <v>5.806</v>
      </c>
      <c r="T289" s="600">
        <v>5.4720000000000004</v>
      </c>
      <c r="U289" s="601">
        <v>5.6319999999999997</v>
      </c>
      <c r="V289" s="553">
        <v>5.3860000000000001</v>
      </c>
      <c r="W289" s="605">
        <v>5.8019999999999996</v>
      </c>
      <c r="X289" s="601">
        <v>4.2839999999999998</v>
      </c>
      <c r="Y289" s="603">
        <v>4.0960000000000001</v>
      </c>
      <c r="Z289" s="604">
        <v>4.8689999999999998</v>
      </c>
      <c r="AA289" s="534">
        <v>5.33</v>
      </c>
      <c r="AB289" s="603">
        <v>4.2839999999999998</v>
      </c>
      <c r="AC289" s="600">
        <v>5.27</v>
      </c>
      <c r="AD289" s="602">
        <v>5.3159999999999998</v>
      </c>
      <c r="AE289" s="651">
        <v>6.3109999999999999</v>
      </c>
      <c r="AF289" s="600">
        <v>6.0090000000000003</v>
      </c>
      <c r="AG289" s="602">
        <v>5.3570000000000002</v>
      </c>
      <c r="AH289" s="599">
        <v>5.4980000000000002</v>
      </c>
      <c r="AI289" s="653">
        <v>5.8179999999999996</v>
      </c>
      <c r="AJ289" s="602">
        <v>6.2439999999999998</v>
      </c>
      <c r="AK289" s="599">
        <v>4.5110000000000001</v>
      </c>
      <c r="AL289" s="606">
        <v>13.85</v>
      </c>
      <c r="AO289" s="55"/>
      <c r="AQ289" s="748"/>
      <c r="AR289" s="748"/>
      <c r="AS289" s="748"/>
      <c r="AT289" s="252"/>
      <c r="AU289" s="748"/>
      <c r="AW289" s="252"/>
      <c r="AX289" s="252"/>
      <c r="AY289" s="252"/>
      <c r="AZ289" s="767"/>
      <c r="BA289" s="252"/>
      <c r="BB289" s="748"/>
      <c r="BC289" s="767"/>
      <c r="BD289" s="767"/>
      <c r="BE289" s="767"/>
      <c r="BF289" s="767"/>
      <c r="BG289" s="766"/>
      <c r="BH289" s="787"/>
      <c r="BI289" s="755"/>
      <c r="BJ289" s="755"/>
      <c r="BK289" s="755"/>
      <c r="BL289" s="755"/>
      <c r="BM289" s="755"/>
      <c r="BN289" s="787"/>
      <c r="BO289" s="755"/>
      <c r="BP289" s="755"/>
      <c r="BQ289" s="755"/>
      <c r="BR289" s="755"/>
      <c r="BS289" s="755"/>
      <c r="BT289" s="787"/>
      <c r="BU289" s="755"/>
      <c r="BV289" s="755"/>
      <c r="BW289" s="755"/>
      <c r="BX289" s="755"/>
      <c r="BY289" s="755"/>
      <c r="BZ289" s="748"/>
      <c r="CA289" s="748"/>
      <c r="CB289" s="748"/>
      <c r="CC289" s="748"/>
      <c r="CD289" s="767"/>
      <c r="CE289" s="748"/>
      <c r="CF289" s="748"/>
      <c r="CG289" s="5"/>
      <c r="CH289" s="5"/>
      <c r="CI289" s="5"/>
      <c r="CJ289" s="5"/>
      <c r="CK289" s="792"/>
      <c r="CL289" s="792"/>
      <c r="CM289" s="748"/>
      <c r="CN289" s="755"/>
      <c r="CO289" s="755"/>
      <c r="CP289" s="755"/>
      <c r="CQ289" s="755"/>
      <c r="CR289" s="755"/>
      <c r="CS289" s="787"/>
      <c r="CT289" s="755"/>
      <c r="CU289" s="755"/>
      <c r="CV289" s="755"/>
      <c r="CW289" s="755"/>
      <c r="CX289" s="755"/>
      <c r="CY289" s="758"/>
      <c r="CZ289" s="755"/>
      <c r="DA289" s="756"/>
      <c r="DB289" s="757"/>
      <c r="DC289" s="767"/>
      <c r="DD289" s="767"/>
      <c r="DE289" s="748"/>
      <c r="DF289" s="755"/>
      <c r="DG289" s="755"/>
      <c r="DH289" s="755"/>
      <c r="DI289" s="755"/>
      <c r="DJ289" s="755"/>
      <c r="DK289" s="767"/>
      <c r="DL289" s="764"/>
      <c r="DM289" s="764"/>
      <c r="DN289" s="764"/>
      <c r="DO289" s="764"/>
      <c r="DP289" s="764"/>
      <c r="DQ289" s="748"/>
      <c r="DR289" s="5"/>
      <c r="DS289" s="753"/>
      <c r="DT289" s="546"/>
      <c r="DU289" s="546"/>
      <c r="DV289" s="546"/>
      <c r="DW289" s="101"/>
      <c r="DX289" s="565"/>
      <c r="DY289" s="565"/>
      <c r="DZ289" s="565"/>
      <c r="EA289" s="565"/>
      <c r="EB289" s="565"/>
      <c r="EC289" s="5"/>
      <c r="ED289" s="59"/>
    </row>
    <row r="290" spans="1:144" ht="14.25" customHeight="1" x14ac:dyDescent="0.15">
      <c r="A290" s="184" t="s">
        <v>184</v>
      </c>
      <c r="B290" s="395" t="s">
        <v>94</v>
      </c>
      <c r="C290" s="607">
        <v>7533.6480000000001</v>
      </c>
      <c r="D290" s="608">
        <v>2734.9380000000001</v>
      </c>
      <c r="E290" s="609">
        <v>2701.5010000000002</v>
      </c>
      <c r="F290" s="610">
        <v>2562.2620000000002</v>
      </c>
      <c r="G290" s="608">
        <v>2360</v>
      </c>
      <c r="H290" s="251">
        <v>3531.2759999999998</v>
      </c>
      <c r="I290" s="611">
        <v>3299.886</v>
      </c>
      <c r="J290" s="608">
        <v>2187.3130000000001</v>
      </c>
      <c r="K290" s="609">
        <v>2326.9679999999998</v>
      </c>
      <c r="L290" s="611">
        <v>2120.4290000000001</v>
      </c>
      <c r="M290" s="612">
        <v>2078.136</v>
      </c>
      <c r="N290" s="609">
        <v>2505.8159999999998</v>
      </c>
      <c r="O290" s="194">
        <v>1748.7470000000001</v>
      </c>
      <c r="P290" s="608">
        <v>2198.7289999999998</v>
      </c>
      <c r="Q290" s="613">
        <v>2300.0329999999999</v>
      </c>
      <c r="R290" s="610">
        <v>1913.971</v>
      </c>
      <c r="S290" s="608">
        <v>1721.52</v>
      </c>
      <c r="T290" s="609">
        <v>1644.624</v>
      </c>
      <c r="U290" s="610">
        <v>1819.595</v>
      </c>
      <c r="V290" s="554">
        <v>2200.5219999999999</v>
      </c>
      <c r="W290" s="614">
        <v>2677.7530000000002</v>
      </c>
      <c r="X290" s="610">
        <v>2241.875</v>
      </c>
      <c r="Y290" s="612">
        <v>2924.154</v>
      </c>
      <c r="Z290" s="613">
        <v>2705.1840000000002</v>
      </c>
      <c r="AA290" s="535">
        <v>2896.1930000000002</v>
      </c>
      <c r="AB290" s="608">
        <v>2479.4090000000001</v>
      </c>
      <c r="AC290" s="609">
        <v>2882.3580000000002</v>
      </c>
      <c r="AD290" s="611">
        <v>2501.172</v>
      </c>
      <c r="AE290" s="649">
        <v>2818.4209999999998</v>
      </c>
      <c r="AF290" s="609">
        <v>2720.1089999999999</v>
      </c>
      <c r="AG290" s="611">
        <v>2397.5189999999998</v>
      </c>
      <c r="AH290" s="608">
        <v>2367.36</v>
      </c>
      <c r="AI290" s="609">
        <v>2540.3490000000002</v>
      </c>
      <c r="AJ290" s="611">
        <v>2743.3620000000001</v>
      </c>
      <c r="AK290" s="608">
        <v>2960.7660000000001</v>
      </c>
      <c r="AL290" s="615">
        <v>23103.583999999999</v>
      </c>
      <c r="AO290" s="55"/>
      <c r="AQ290" s="748"/>
      <c r="AR290" s="748"/>
      <c r="AS290" s="748"/>
      <c r="AT290" s="767"/>
      <c r="AU290" s="748"/>
      <c r="AW290" s="767"/>
      <c r="AX290" s="767"/>
      <c r="AY290" s="767"/>
      <c r="AZ290" s="767"/>
      <c r="BA290" s="767"/>
      <c r="BB290" s="758"/>
      <c r="BC290" s="770"/>
      <c r="BD290" s="778"/>
      <c r="BE290" s="768"/>
      <c r="BF290" s="767"/>
      <c r="BG290" s="748"/>
      <c r="BH290" s="758"/>
      <c r="BI290" s="767"/>
      <c r="BJ290" s="767"/>
      <c r="BK290" s="767"/>
      <c r="BL290" s="767"/>
      <c r="BM290" s="766"/>
      <c r="BN290" s="758"/>
      <c r="BO290" s="545"/>
      <c r="BP290" s="753"/>
      <c r="BQ290" s="546"/>
      <c r="BR290" s="546"/>
      <c r="BS290" s="546"/>
      <c r="BT290" s="758"/>
      <c r="BU290" s="767"/>
      <c r="BV290" s="767"/>
      <c r="BW290" s="767"/>
      <c r="BX290" s="767"/>
      <c r="BY290" s="748"/>
      <c r="BZ290" s="758"/>
      <c r="CA290" s="252"/>
      <c r="CB290" s="252"/>
      <c r="CC290" s="252"/>
      <c r="CD290" s="252"/>
      <c r="CE290" s="252"/>
      <c r="CF290" s="767"/>
      <c r="CL290" s="5"/>
      <c r="CM290" s="758"/>
      <c r="CN290" s="758"/>
      <c r="CO290" s="758"/>
      <c r="CP290" s="758"/>
      <c r="CQ290" s="787"/>
      <c r="CR290" s="787"/>
      <c r="CS290" s="758"/>
      <c r="CT290" s="755"/>
      <c r="CU290" s="755"/>
      <c r="CV290" s="755"/>
      <c r="CW290" s="755"/>
      <c r="CX290" s="755"/>
      <c r="CY290" s="758"/>
      <c r="CZ290" s="767"/>
      <c r="DA290" s="767"/>
      <c r="DB290" s="767"/>
      <c r="DC290" s="757"/>
      <c r="DD290" s="767"/>
      <c r="DE290" s="767"/>
      <c r="DF290" s="767"/>
      <c r="DG290" s="767"/>
      <c r="DH290" s="767"/>
      <c r="DI290" s="748"/>
      <c r="DJ290" s="748"/>
      <c r="DK290" s="767"/>
      <c r="DL290" s="767"/>
      <c r="DM290" s="767"/>
      <c r="DN290" s="767"/>
      <c r="DO290" s="767"/>
      <c r="DP290" s="768"/>
      <c r="DQ290" s="767"/>
      <c r="DS290" s="753"/>
      <c r="DT290" s="546"/>
      <c r="DU290" s="546"/>
      <c r="DV290" s="546"/>
      <c r="DW290" s="5"/>
      <c r="DX290" s="565"/>
      <c r="DY290" s="565"/>
      <c r="DZ290" s="565"/>
      <c r="EA290" s="565"/>
      <c r="EB290" s="565"/>
      <c r="EC290" s="5"/>
      <c r="ED290" s="59"/>
      <c r="EF290" s="256"/>
      <c r="EG290" s="3"/>
      <c r="EH290" s="3"/>
      <c r="EI290" s="5"/>
    </row>
    <row r="291" spans="1:144" ht="14.25" customHeight="1" x14ac:dyDescent="0.15">
      <c r="A291" s="186" t="s">
        <v>184</v>
      </c>
      <c r="B291" s="417" t="s">
        <v>96</v>
      </c>
      <c r="C291" s="616">
        <v>1252</v>
      </c>
      <c r="D291" s="617">
        <v>529</v>
      </c>
      <c r="E291" s="618">
        <v>504</v>
      </c>
      <c r="F291" s="619">
        <v>456</v>
      </c>
      <c r="G291" s="617">
        <v>378</v>
      </c>
      <c r="H291" s="187">
        <v>498</v>
      </c>
      <c r="I291" s="262">
        <v>462</v>
      </c>
      <c r="J291" s="617">
        <v>323</v>
      </c>
      <c r="K291" s="618">
        <v>288</v>
      </c>
      <c r="L291" s="262">
        <v>308</v>
      </c>
      <c r="M291" s="617">
        <v>320</v>
      </c>
      <c r="N291" s="618">
        <v>355</v>
      </c>
      <c r="O291" s="262">
        <v>392</v>
      </c>
      <c r="P291" s="617">
        <v>365</v>
      </c>
      <c r="Q291" s="621">
        <v>330</v>
      </c>
      <c r="R291" s="262">
        <v>293</v>
      </c>
      <c r="S291" s="617">
        <v>297</v>
      </c>
      <c r="T291" s="618">
        <v>301</v>
      </c>
      <c r="U291" s="619">
        <v>323</v>
      </c>
      <c r="V291" s="199">
        <v>409</v>
      </c>
      <c r="W291" s="621">
        <v>462</v>
      </c>
      <c r="X291" s="619">
        <v>523</v>
      </c>
      <c r="Y291" s="620">
        <v>714</v>
      </c>
      <c r="Z291" s="621">
        <v>556</v>
      </c>
      <c r="AA291" s="255">
        <v>543</v>
      </c>
      <c r="AB291" s="617">
        <v>579</v>
      </c>
      <c r="AC291" s="618">
        <v>547</v>
      </c>
      <c r="AD291" s="262">
        <v>470</v>
      </c>
      <c r="AE291" s="650">
        <v>447</v>
      </c>
      <c r="AF291" s="618">
        <v>453</v>
      </c>
      <c r="AG291" s="262">
        <v>448</v>
      </c>
      <c r="AH291" s="617">
        <v>431</v>
      </c>
      <c r="AI291" s="618">
        <v>437</v>
      </c>
      <c r="AJ291" s="262">
        <v>439</v>
      </c>
      <c r="AK291" s="617">
        <v>656</v>
      </c>
      <c r="AL291" s="622">
        <v>1668</v>
      </c>
      <c r="AO291" s="55"/>
      <c r="AP291" s="825"/>
      <c r="AQ291" s="748"/>
      <c r="AR291" s="748"/>
      <c r="AS291" s="748"/>
      <c r="AT291" s="767"/>
      <c r="AU291" s="748"/>
      <c r="AV291" s="748"/>
      <c r="AW291" s="767"/>
      <c r="AX291" s="767"/>
      <c r="AY291" s="767"/>
      <c r="AZ291" s="767"/>
      <c r="BA291" s="254"/>
      <c r="BB291" s="758"/>
      <c r="BC291" s="767"/>
      <c r="BD291" s="767"/>
      <c r="BE291" s="767"/>
      <c r="BF291" s="766"/>
      <c r="BG291" s="767"/>
      <c r="BH291" s="758"/>
      <c r="BI291" s="748"/>
      <c r="BJ291" s="748"/>
      <c r="BK291" s="748"/>
      <c r="BL291" s="767"/>
      <c r="BM291" s="766"/>
      <c r="BN291" s="758"/>
      <c r="BO291" s="755"/>
      <c r="BP291" s="755"/>
      <c r="BQ291" s="755"/>
      <c r="BR291" s="755"/>
      <c r="BS291" s="755"/>
      <c r="BT291" s="758"/>
      <c r="BU291" s="252"/>
      <c r="BV291" s="252"/>
      <c r="BW291" s="252"/>
      <c r="BX291" s="748"/>
      <c r="BY291" s="767"/>
      <c r="BZ291" s="758"/>
      <c r="CA291" s="748"/>
      <c r="CB291" s="748"/>
      <c r="CC291" s="748"/>
      <c r="CD291" s="767"/>
      <c r="CE291" s="748"/>
      <c r="CF291" s="767"/>
      <c r="CL291" s="5"/>
      <c r="CM291" s="758"/>
      <c r="CN291" s="748"/>
      <c r="CO291" s="787"/>
      <c r="CP291" s="787"/>
      <c r="CQ291" s="758"/>
      <c r="CR291" s="758"/>
      <c r="CS291" s="758"/>
      <c r="CT291" s="755"/>
      <c r="CU291" s="755"/>
      <c r="CV291" s="755"/>
      <c r="CW291" s="755"/>
      <c r="CX291" s="755"/>
      <c r="CY291" s="748"/>
      <c r="CZ291" s="755"/>
      <c r="DA291" s="755"/>
      <c r="DB291" s="755"/>
      <c r="DC291" s="755"/>
      <c r="DD291" s="755"/>
      <c r="DE291" s="767"/>
      <c r="DF291" s="252"/>
      <c r="DG291" s="252"/>
      <c r="DH291" s="252"/>
      <c r="DI291" s="252"/>
      <c r="DJ291" s="252"/>
      <c r="DK291" s="767"/>
      <c r="DL291" s="767"/>
      <c r="DM291" s="767"/>
      <c r="DN291" s="767"/>
      <c r="DO291" s="767"/>
      <c r="DP291" s="60"/>
      <c r="DQ291" s="767"/>
      <c r="DR291" s="758"/>
      <c r="DS291" s="758"/>
      <c r="DT291" s="758"/>
      <c r="DU291" s="758"/>
      <c r="DV291" s="758"/>
      <c r="DW291" s="758"/>
      <c r="DY291" s="753"/>
      <c r="DZ291" s="546"/>
      <c r="EA291" s="546"/>
      <c r="EB291" s="546"/>
      <c r="EC291" s="5"/>
      <c r="ED291" s="565"/>
      <c r="EE291" s="565"/>
      <c r="EF291" s="565"/>
      <c r="EG291" s="565"/>
      <c r="EH291" s="565"/>
      <c r="EI291" s="101"/>
      <c r="EJ291" s="59"/>
    </row>
    <row r="292" spans="1:144" ht="14.25" customHeight="1" x14ac:dyDescent="0.15">
      <c r="A292" s="250" t="s">
        <v>54</v>
      </c>
      <c r="B292" s="394" t="s">
        <v>93</v>
      </c>
      <c r="C292" s="598">
        <v>16.004999999999999</v>
      </c>
      <c r="D292" s="599">
        <v>10.705</v>
      </c>
      <c r="E292" s="600">
        <v>12.492000000000001</v>
      </c>
      <c r="F292" s="601">
        <v>12.391</v>
      </c>
      <c r="G292" s="599">
        <v>15</v>
      </c>
      <c r="H292" s="191">
        <v>10.638</v>
      </c>
      <c r="I292" s="602">
        <v>9.7539999999999996</v>
      </c>
      <c r="J292" s="599">
        <v>8.6120000000000001</v>
      </c>
      <c r="K292" s="600">
        <v>7.8470000000000004</v>
      </c>
      <c r="L292" s="602">
        <v>5.9290000000000003</v>
      </c>
      <c r="M292" s="603">
        <v>5.7370000000000001</v>
      </c>
      <c r="N292" s="600">
        <v>6.181</v>
      </c>
      <c r="O292" s="602">
        <v>6.6769999999999996</v>
      </c>
      <c r="P292" s="599">
        <v>9.8130000000000006</v>
      </c>
      <c r="Q292" s="604">
        <v>11.585000000000001</v>
      </c>
      <c r="R292" s="601">
        <v>8.9540000000000006</v>
      </c>
      <c r="S292" s="599">
        <v>8.6910000000000007</v>
      </c>
      <c r="T292" s="600">
        <v>8.1470000000000002</v>
      </c>
      <c r="U292" s="601">
        <v>3.0409999999999999</v>
      </c>
      <c r="V292" s="553">
        <v>3.657</v>
      </c>
      <c r="W292" s="605">
        <v>2.02</v>
      </c>
      <c r="X292" s="601">
        <v>1.3169999999999999</v>
      </c>
      <c r="Y292" s="603">
        <v>1.7490000000000001</v>
      </c>
      <c r="Z292" s="604">
        <v>2.09</v>
      </c>
      <c r="AA292" s="534">
        <v>2.0219999999999998</v>
      </c>
      <c r="AB292" s="603">
        <v>2.706</v>
      </c>
      <c r="AC292" s="600">
        <v>3.4660000000000002</v>
      </c>
      <c r="AD292" s="602">
        <v>6.4989999999999997</v>
      </c>
      <c r="AE292" s="651">
        <v>12.79</v>
      </c>
      <c r="AF292" s="600">
        <v>16.567</v>
      </c>
      <c r="AG292" s="602">
        <v>21.895</v>
      </c>
      <c r="AH292" s="599">
        <v>20.933</v>
      </c>
      <c r="AI292" s="600">
        <v>19.824000000000002</v>
      </c>
      <c r="AJ292" s="602">
        <v>21.715</v>
      </c>
      <c r="AK292" s="599">
        <v>16.704999999999998</v>
      </c>
      <c r="AL292" s="606">
        <v>23.562999999999999</v>
      </c>
      <c r="AO292" s="55"/>
      <c r="AQ292" s="748"/>
      <c r="AR292" s="748"/>
      <c r="AS292" s="748"/>
      <c r="AT292" s="767"/>
      <c r="AU292" s="748"/>
      <c r="AW292" s="767"/>
      <c r="AX292" s="767"/>
      <c r="AY292" s="767"/>
      <c r="AZ292" s="748"/>
      <c r="BA292" s="767"/>
      <c r="BB292" s="748"/>
      <c r="BC292" s="748"/>
      <c r="BD292" s="748"/>
      <c r="BE292" s="748"/>
      <c r="BF292" s="767"/>
      <c r="BG292" s="767"/>
      <c r="BH292" s="787"/>
      <c r="BI292" s="755"/>
      <c r="BJ292" s="755"/>
      <c r="BK292" s="755"/>
      <c r="BL292" s="755"/>
      <c r="BM292" s="755"/>
      <c r="BN292" s="787"/>
      <c r="BO292" s="545"/>
      <c r="BP292" s="753"/>
      <c r="BQ292" s="546"/>
      <c r="BR292" s="546"/>
      <c r="BS292" s="546"/>
      <c r="BT292" s="787"/>
      <c r="BU292" s="755"/>
      <c r="BV292" s="755"/>
      <c r="BW292" s="755"/>
      <c r="BX292" s="755"/>
      <c r="BY292" s="755"/>
      <c r="BZ292" s="748"/>
      <c r="CA292" s="748"/>
      <c r="CB292" s="748"/>
      <c r="CC292" s="748"/>
      <c r="CD292" s="767"/>
      <c r="CE292" s="252"/>
      <c r="CF292" s="748"/>
      <c r="CL292" s="792"/>
      <c r="CM292" s="748"/>
      <c r="CN292" s="748"/>
      <c r="CO292" s="787"/>
      <c r="CP292" s="787"/>
      <c r="CQ292" s="758"/>
      <c r="CR292" s="768"/>
      <c r="CS292" s="787"/>
      <c r="CT292" s="755"/>
      <c r="CU292" s="755"/>
      <c r="CV292" s="755"/>
      <c r="CW292" s="755"/>
      <c r="CX292" s="755"/>
      <c r="CY292" s="758"/>
      <c r="CZ292" s="767"/>
      <c r="DA292" s="767"/>
      <c r="DB292" s="767"/>
      <c r="DC292" s="60"/>
      <c r="DD292" s="748"/>
      <c r="DE292" s="748"/>
      <c r="DF292" s="755"/>
      <c r="DG292" s="755"/>
      <c r="DH292" s="755"/>
      <c r="DI292" s="755"/>
      <c r="DJ292" s="755"/>
      <c r="DK292" s="748"/>
      <c r="DL292" s="767"/>
      <c r="DM292" s="767"/>
      <c r="DN292" s="767"/>
      <c r="DO292" s="767"/>
      <c r="DP292" s="768"/>
      <c r="DQ292" s="767"/>
      <c r="DR292" s="758"/>
      <c r="DS292" s="758"/>
      <c r="DT292" s="757"/>
      <c r="DU292" s="758"/>
      <c r="DV292" s="758"/>
      <c r="DW292" s="748"/>
      <c r="DY292" s="753"/>
      <c r="DZ292" s="546"/>
      <c r="EA292" s="546"/>
      <c r="EB292" s="546"/>
      <c r="EC292" s="5"/>
    </row>
    <row r="293" spans="1:144" ht="14.25" customHeight="1" x14ac:dyDescent="0.15">
      <c r="A293" s="184" t="s">
        <v>185</v>
      </c>
      <c r="B293" s="395" t="s">
        <v>94</v>
      </c>
      <c r="C293" s="607">
        <v>21372.351999999999</v>
      </c>
      <c r="D293" s="608">
        <v>7017.6289999999999</v>
      </c>
      <c r="E293" s="609">
        <v>8938.2610000000004</v>
      </c>
      <c r="F293" s="610">
        <v>7774.8090000000002</v>
      </c>
      <c r="G293" s="608">
        <v>9690</v>
      </c>
      <c r="H293" s="251">
        <v>5372.9740000000002</v>
      </c>
      <c r="I293" s="611">
        <v>4529.6480000000001</v>
      </c>
      <c r="J293" s="608">
        <v>3383.6590000000001</v>
      </c>
      <c r="K293" s="609">
        <v>4010.5360000000001</v>
      </c>
      <c r="L293" s="611">
        <v>3499.4290000000001</v>
      </c>
      <c r="M293" s="612">
        <v>3792.4769999999999</v>
      </c>
      <c r="N293" s="609">
        <v>4710.4489999999996</v>
      </c>
      <c r="O293" s="194">
        <v>6082.2740000000003</v>
      </c>
      <c r="P293" s="608">
        <v>5819.8379999999997</v>
      </c>
      <c r="Q293" s="613">
        <v>4725.7619999999997</v>
      </c>
      <c r="R293" s="610">
        <v>3530.8490000000002</v>
      </c>
      <c r="S293" s="608">
        <v>3314.2339999999999</v>
      </c>
      <c r="T293" s="609">
        <v>2652.692</v>
      </c>
      <c r="U293" s="610">
        <v>1575.99</v>
      </c>
      <c r="V293" s="554">
        <v>2598.8359999999998</v>
      </c>
      <c r="W293" s="614">
        <v>1823.288</v>
      </c>
      <c r="X293" s="610">
        <v>1921.71</v>
      </c>
      <c r="Y293" s="612">
        <v>2705.1819999999998</v>
      </c>
      <c r="Z293" s="613">
        <v>2162.0880000000002</v>
      </c>
      <c r="AA293" s="535">
        <v>2193.1660000000002</v>
      </c>
      <c r="AB293" s="608">
        <v>2682.32</v>
      </c>
      <c r="AC293" s="609">
        <v>3141.7579999999998</v>
      </c>
      <c r="AD293" s="611">
        <v>4423.6959999999999</v>
      </c>
      <c r="AE293" s="649">
        <v>7965.4960000000001</v>
      </c>
      <c r="AF293" s="609">
        <v>9086.4259999999995</v>
      </c>
      <c r="AG293" s="611">
        <v>10419.201999999999</v>
      </c>
      <c r="AH293" s="608">
        <v>8900.9249999999993</v>
      </c>
      <c r="AI293" s="609">
        <v>7382.1760000000004</v>
      </c>
      <c r="AJ293" s="611">
        <v>8238.5609999999997</v>
      </c>
      <c r="AK293" s="608">
        <v>8974.2029999999995</v>
      </c>
      <c r="AL293" s="615">
        <v>32097.365000000002</v>
      </c>
      <c r="AN293" s="59"/>
      <c r="AO293" s="55"/>
      <c r="AQ293" s="748"/>
      <c r="AR293" s="748"/>
      <c r="AS293" s="748"/>
      <c r="AT293" s="767"/>
      <c r="AU293" s="748"/>
      <c r="BB293" s="758"/>
      <c r="BC293" s="748"/>
      <c r="BD293" s="748"/>
      <c r="BE293" s="748"/>
      <c r="BF293" s="767"/>
      <c r="BG293" s="766"/>
      <c r="BH293" s="758"/>
      <c r="BI293" s="755"/>
      <c r="BJ293" s="756"/>
      <c r="BK293" s="757"/>
      <c r="BL293" s="757"/>
      <c r="BM293" s="757"/>
      <c r="BN293" s="758"/>
      <c r="BO293" s="545"/>
      <c r="BP293" s="753"/>
      <c r="BQ293" s="546"/>
      <c r="BR293" s="546"/>
      <c r="BS293" s="546"/>
      <c r="BT293" s="758"/>
      <c r="BU293" s="755"/>
      <c r="BV293" s="756"/>
      <c r="BW293" s="757"/>
      <c r="BX293" s="757"/>
      <c r="BY293" s="757"/>
      <c r="BZ293" s="758"/>
      <c r="CA293" s="755"/>
      <c r="CB293" s="755"/>
      <c r="CC293" s="755"/>
      <c r="CD293" s="755"/>
      <c r="CE293" s="755"/>
      <c r="CF293" s="767"/>
      <c r="CH293" s="238"/>
      <c r="CI293" s="3"/>
      <c r="CJ293" s="3"/>
      <c r="CK293" s="3"/>
      <c r="CL293" s="5"/>
      <c r="CM293" s="758"/>
      <c r="CN293" s="758"/>
      <c r="CO293" s="758"/>
      <c r="CP293" s="758"/>
      <c r="CQ293" s="758"/>
      <c r="CR293" s="758"/>
      <c r="CS293" s="758"/>
      <c r="CT293" s="758"/>
      <c r="CU293" s="767"/>
      <c r="CV293" s="767"/>
      <c r="CW293" s="252"/>
      <c r="CX293" s="748"/>
      <c r="CY293" s="758"/>
      <c r="CZ293" s="748"/>
      <c r="DA293" s="748"/>
      <c r="DB293" s="748"/>
      <c r="DC293" s="60"/>
      <c r="DD293" s="748"/>
      <c r="DE293" s="767"/>
      <c r="DF293" s="767"/>
      <c r="DG293" s="767"/>
      <c r="DH293" s="767"/>
      <c r="DI293" s="748"/>
      <c r="DJ293" s="748"/>
      <c r="DK293" s="767"/>
      <c r="DL293" s="767"/>
      <c r="DM293" s="767"/>
      <c r="DN293" s="767"/>
      <c r="DO293" s="768"/>
      <c r="DP293" s="767"/>
      <c r="DQ293" s="748"/>
      <c r="DR293" s="758"/>
      <c r="DS293" s="758"/>
      <c r="DT293" s="758"/>
      <c r="DU293" s="757"/>
      <c r="DV293" s="758"/>
      <c r="DW293" s="755"/>
    </row>
    <row r="294" spans="1:144" ht="14.25" customHeight="1" x14ac:dyDescent="0.15">
      <c r="A294" s="186" t="s">
        <v>185</v>
      </c>
      <c r="B294" s="417" t="s">
        <v>96</v>
      </c>
      <c r="C294" s="616">
        <v>1335</v>
      </c>
      <c r="D294" s="617">
        <v>656</v>
      </c>
      <c r="E294" s="618">
        <v>716</v>
      </c>
      <c r="F294" s="619">
        <v>627</v>
      </c>
      <c r="G294" s="617">
        <v>666</v>
      </c>
      <c r="H294" s="187">
        <v>505</v>
      </c>
      <c r="I294" s="262">
        <v>464</v>
      </c>
      <c r="J294" s="617">
        <v>393</v>
      </c>
      <c r="K294" s="618">
        <v>511</v>
      </c>
      <c r="L294" s="262">
        <v>590</v>
      </c>
      <c r="M294" s="617">
        <v>661</v>
      </c>
      <c r="N294" s="618">
        <v>762</v>
      </c>
      <c r="O294" s="262">
        <v>911</v>
      </c>
      <c r="P294" s="617">
        <v>593</v>
      </c>
      <c r="Q294" s="621">
        <v>408</v>
      </c>
      <c r="R294" s="262">
        <v>394</v>
      </c>
      <c r="S294" s="617">
        <v>381</v>
      </c>
      <c r="T294" s="618">
        <v>326</v>
      </c>
      <c r="U294" s="619">
        <v>518</v>
      </c>
      <c r="V294" s="199">
        <v>711</v>
      </c>
      <c r="W294" s="621">
        <v>903</v>
      </c>
      <c r="X294" s="619">
        <v>1459</v>
      </c>
      <c r="Y294" s="620">
        <v>1547</v>
      </c>
      <c r="Z294" s="621">
        <v>1034</v>
      </c>
      <c r="AA294" s="255">
        <v>1085</v>
      </c>
      <c r="AB294" s="617">
        <v>991</v>
      </c>
      <c r="AC294" s="618">
        <v>906</v>
      </c>
      <c r="AD294" s="262">
        <v>681</v>
      </c>
      <c r="AE294" s="650">
        <v>623</v>
      </c>
      <c r="AF294" s="618">
        <v>548</v>
      </c>
      <c r="AG294" s="262">
        <v>476</v>
      </c>
      <c r="AH294" s="617">
        <v>425</v>
      </c>
      <c r="AI294" s="618">
        <v>372</v>
      </c>
      <c r="AJ294" s="262">
        <v>379</v>
      </c>
      <c r="AK294" s="617">
        <v>537</v>
      </c>
      <c r="AL294" s="622">
        <v>1362</v>
      </c>
      <c r="AO294" s="55"/>
      <c r="AP294" s="825"/>
      <c r="AQ294" s="748"/>
      <c r="AR294" s="748"/>
      <c r="AS294" s="748"/>
      <c r="AT294" s="767"/>
      <c r="AU294" s="252"/>
      <c r="AV294" s="748"/>
      <c r="BB294" s="758"/>
      <c r="BC294" s="773"/>
      <c r="BD294" s="762"/>
      <c r="BE294" s="766"/>
      <c r="BF294" s="766"/>
      <c r="BG294" s="766"/>
      <c r="BH294" s="758"/>
      <c r="BI294" s="545"/>
      <c r="BJ294" s="753"/>
      <c r="BK294" s="546"/>
      <c r="BL294" s="546"/>
      <c r="BM294" s="546"/>
      <c r="BN294" s="758"/>
      <c r="BO294" s="767"/>
      <c r="BP294" s="767"/>
      <c r="BQ294" s="767"/>
      <c r="BR294" s="252"/>
      <c r="BS294" s="767"/>
      <c r="BT294" s="767"/>
      <c r="BZ294" s="5"/>
      <c r="CA294" s="758"/>
      <c r="CB294" s="758"/>
      <c r="CC294" s="758"/>
      <c r="CD294" s="758"/>
      <c r="CE294" s="787"/>
      <c r="CF294" s="768"/>
      <c r="CG294" s="758"/>
      <c r="CH294" s="755"/>
      <c r="CI294" s="755"/>
      <c r="CJ294" s="755"/>
      <c r="CK294" s="755"/>
      <c r="CL294" s="755"/>
      <c r="CM294" s="748"/>
      <c r="CN294" s="748"/>
      <c r="CO294" s="748"/>
      <c r="CP294" s="748"/>
      <c r="CQ294" s="767"/>
      <c r="CR294" s="748"/>
      <c r="CS294" s="767"/>
      <c r="CT294" s="767"/>
      <c r="CU294" s="767"/>
      <c r="CV294" s="768"/>
      <c r="CW294" s="748"/>
      <c r="CX294" s="748"/>
      <c r="CY294" s="767"/>
      <c r="CZ294" s="755"/>
      <c r="DA294" s="756"/>
      <c r="DB294" s="757"/>
      <c r="DC294" s="758"/>
      <c r="DD294" s="758"/>
      <c r="DE294" s="758"/>
      <c r="DG294" s="753"/>
      <c r="DH294" s="546"/>
      <c r="DI294" s="546"/>
      <c r="DJ294" s="546"/>
    </row>
    <row r="295" spans="1:144" ht="14.25" customHeight="1" x14ac:dyDescent="0.15">
      <c r="A295" s="250" t="s">
        <v>55</v>
      </c>
      <c r="B295" s="394" t="s">
        <v>93</v>
      </c>
      <c r="C295" s="598">
        <v>17.452000000000002</v>
      </c>
      <c r="D295" s="599">
        <v>14.473000000000001</v>
      </c>
      <c r="E295" s="600">
        <v>13.403</v>
      </c>
      <c r="F295" s="601">
        <v>13.031000000000001</v>
      </c>
      <c r="G295" s="599">
        <v>11</v>
      </c>
      <c r="H295" s="191">
        <v>9.7840000000000007</v>
      </c>
      <c r="I295" s="602">
        <v>11.901999999999999</v>
      </c>
      <c r="J295" s="599">
        <v>9.0150000000000006</v>
      </c>
      <c r="K295" s="600">
        <v>8.64</v>
      </c>
      <c r="L295" s="602">
        <v>7.7859999999999996</v>
      </c>
      <c r="M295" s="603">
        <v>7.8490000000000002</v>
      </c>
      <c r="N295" s="600">
        <v>5.7359999999999998</v>
      </c>
      <c r="O295" s="602">
        <v>2.4329999999999998</v>
      </c>
      <c r="P295" s="599">
        <v>4.6980000000000004</v>
      </c>
      <c r="Q295" s="604">
        <v>1.8620000000000001</v>
      </c>
      <c r="R295" s="601">
        <v>0.13100000000000001</v>
      </c>
      <c r="S295" s="652">
        <v>5.6000000000000001E-2</v>
      </c>
      <c r="T295" s="600">
        <v>4.2000000000000003E-2</v>
      </c>
      <c r="U295" s="601">
        <v>6.0000000000000001E-3</v>
      </c>
      <c r="V295" s="553">
        <v>0</v>
      </c>
      <c r="W295" s="605">
        <v>0</v>
      </c>
      <c r="X295" s="601">
        <v>0</v>
      </c>
      <c r="Y295" s="603">
        <v>0</v>
      </c>
      <c r="Z295" s="605">
        <v>0</v>
      </c>
      <c r="AA295" s="534">
        <v>0</v>
      </c>
      <c r="AB295" s="603">
        <v>1.0999999999999999E-2</v>
      </c>
      <c r="AC295" s="600">
        <v>0</v>
      </c>
      <c r="AD295" s="602">
        <v>0.44800000000000001</v>
      </c>
      <c r="AE295" s="651">
        <v>1.8320000000000001</v>
      </c>
      <c r="AF295" s="600">
        <v>4.1849999999999996</v>
      </c>
      <c r="AG295" s="602">
        <v>6.0369999999999999</v>
      </c>
      <c r="AH295" s="599">
        <v>7.3120000000000003</v>
      </c>
      <c r="AI295" s="600">
        <v>8.2059999999999995</v>
      </c>
      <c r="AJ295" s="602">
        <v>10.497</v>
      </c>
      <c r="AK295" s="190">
        <v>11.188000000000001</v>
      </c>
      <c r="AL295" s="606">
        <v>16.873999999999999</v>
      </c>
      <c r="AO295" s="55"/>
      <c r="AQ295" s="252"/>
      <c r="AR295" s="252"/>
      <c r="AS295" s="252"/>
      <c r="AT295" s="767"/>
      <c r="AU295" s="252"/>
      <c r="BB295" s="748"/>
      <c r="BC295" s="773"/>
      <c r="BD295" s="762"/>
      <c r="BE295" s="766"/>
      <c r="BF295" s="748"/>
      <c r="BG295" s="767"/>
      <c r="BH295" s="787"/>
      <c r="BI295" s="773"/>
      <c r="BJ295" s="762"/>
      <c r="BK295" s="766"/>
      <c r="BL295" s="748"/>
      <c r="BM295" s="767"/>
      <c r="BN295" s="787"/>
      <c r="BO295" s="767"/>
      <c r="BP295" s="767"/>
      <c r="BQ295" s="767"/>
      <c r="BR295" s="767"/>
      <c r="BS295" s="748"/>
      <c r="BT295" s="748"/>
      <c r="BU295" s="755"/>
      <c r="BV295" s="755"/>
      <c r="BW295" s="755"/>
      <c r="BX295" s="755"/>
      <c r="BY295" s="755"/>
      <c r="BZ295" s="748"/>
      <c r="CF295" s="792"/>
      <c r="CG295" s="748"/>
      <c r="CH295" s="755"/>
      <c r="CI295" s="755"/>
      <c r="CJ295" s="755"/>
      <c r="CK295" s="755"/>
      <c r="CL295" s="755"/>
      <c r="CM295" s="748"/>
      <c r="CN295" s="769"/>
      <c r="CO295" s="769"/>
      <c r="CP295" s="769"/>
      <c r="CQ295" s="769"/>
      <c r="CR295" s="769"/>
      <c r="CS295" s="787"/>
      <c r="CT295" s="755"/>
      <c r="CU295" s="755"/>
      <c r="CV295" s="755"/>
      <c r="CW295" s="755"/>
      <c r="CX295" s="755"/>
      <c r="CY295" s="758"/>
      <c r="CZ295" s="755"/>
      <c r="DA295" s="755"/>
      <c r="DB295" s="755"/>
      <c r="DC295" s="755"/>
      <c r="DD295" s="755"/>
      <c r="DE295" s="748"/>
      <c r="DF295" s="767"/>
      <c r="DG295" s="767"/>
      <c r="DH295" s="767"/>
      <c r="DI295" s="768"/>
      <c r="DJ295" s="748"/>
      <c r="DK295" s="748"/>
      <c r="DL295" s="755"/>
      <c r="DM295" s="755"/>
      <c r="DN295" s="755"/>
      <c r="DO295" s="755"/>
      <c r="DP295" s="755"/>
      <c r="DQ295" s="767"/>
      <c r="DR295" s="758"/>
      <c r="DS295" s="758"/>
      <c r="DT295" s="758"/>
      <c r="DU295" s="758"/>
      <c r="DV295" s="758"/>
      <c r="DW295" s="748"/>
      <c r="DY295" s="753"/>
      <c r="DZ295" s="546"/>
      <c r="EA295" s="546"/>
      <c r="EB295" s="546"/>
    </row>
    <row r="296" spans="1:144" ht="14.25" customHeight="1" x14ac:dyDescent="0.15">
      <c r="A296" s="184" t="s">
        <v>186</v>
      </c>
      <c r="B296" s="395" t="s">
        <v>94</v>
      </c>
      <c r="C296" s="607">
        <v>38400.252999999997</v>
      </c>
      <c r="D296" s="608">
        <v>16784.442999999999</v>
      </c>
      <c r="E296" s="609">
        <v>13392.356</v>
      </c>
      <c r="F296" s="610">
        <v>14088.605</v>
      </c>
      <c r="G296" s="608">
        <v>13541</v>
      </c>
      <c r="H296" s="251">
        <v>10744.402</v>
      </c>
      <c r="I296" s="611">
        <v>11159.456</v>
      </c>
      <c r="J296" s="608">
        <v>7669.4080000000004</v>
      </c>
      <c r="K296" s="609">
        <v>6537.7460000000001</v>
      </c>
      <c r="L296" s="611">
        <v>5086.7460000000001</v>
      </c>
      <c r="M296" s="612">
        <v>4306.5110000000004</v>
      </c>
      <c r="N296" s="609">
        <v>3386.846</v>
      </c>
      <c r="O296" s="194">
        <v>1660.6510000000001</v>
      </c>
      <c r="P296" s="608">
        <v>2660.31</v>
      </c>
      <c r="Q296" s="613">
        <v>1094.364</v>
      </c>
      <c r="R296" s="610">
        <v>81.647999999999996</v>
      </c>
      <c r="S296" s="627">
        <v>27.756</v>
      </c>
      <c r="T296" s="609">
        <v>17.82</v>
      </c>
      <c r="U296" s="610">
        <v>0.64800000000000002</v>
      </c>
      <c r="V296" s="554">
        <v>0</v>
      </c>
      <c r="W296" s="614">
        <v>0</v>
      </c>
      <c r="X296" s="610">
        <v>0</v>
      </c>
      <c r="Y296" s="612">
        <v>0</v>
      </c>
      <c r="Z296" s="614">
        <v>0</v>
      </c>
      <c r="AA296" s="535">
        <v>0</v>
      </c>
      <c r="AB296" s="608">
        <v>4.8600000000000003</v>
      </c>
      <c r="AC296" s="609">
        <v>0</v>
      </c>
      <c r="AD296" s="611">
        <v>627.37199999999996</v>
      </c>
      <c r="AE296" s="649">
        <v>2860.3359999999998</v>
      </c>
      <c r="AF296" s="609">
        <v>6926.2340000000004</v>
      </c>
      <c r="AG296" s="611">
        <v>10016.675999999999</v>
      </c>
      <c r="AH296" s="608">
        <v>10236.358</v>
      </c>
      <c r="AI296" s="609">
        <v>9812.9989999999998</v>
      </c>
      <c r="AJ296" s="611">
        <v>11084.893</v>
      </c>
      <c r="AK296" s="195">
        <v>12800.441000000001</v>
      </c>
      <c r="AL296" s="615">
        <v>42080.557000000001</v>
      </c>
      <c r="AN296" s="59"/>
      <c r="AO296" s="55"/>
      <c r="AR296" s="755"/>
      <c r="AS296" s="755"/>
      <c r="AT296" s="767"/>
      <c r="AU296" s="252"/>
      <c r="BB296" s="758"/>
      <c r="BC296" s="773"/>
      <c r="BD296" s="762"/>
      <c r="BE296" s="766"/>
      <c r="BF296" s="766"/>
      <c r="BG296" s="766"/>
      <c r="BH296" s="758"/>
      <c r="BI296" s="545"/>
      <c r="BJ296" s="753"/>
      <c r="BK296" s="546"/>
      <c r="BL296" s="546"/>
      <c r="BM296" s="546"/>
      <c r="BN296" s="758"/>
      <c r="BO296" s="748"/>
      <c r="BP296" s="748"/>
      <c r="BQ296" s="748"/>
      <c r="BR296" s="767"/>
      <c r="BS296" s="767"/>
      <c r="BT296" s="767"/>
      <c r="BZ296" s="5"/>
      <c r="CA296" s="758"/>
      <c r="CB296" s="748"/>
      <c r="CC296" s="748"/>
      <c r="CD296" s="748"/>
      <c r="CE296" s="767"/>
      <c r="CF296" s="748"/>
      <c r="CG296" s="767"/>
      <c r="CH296" s="252"/>
      <c r="CI296" s="252"/>
      <c r="CJ296" s="60"/>
      <c r="CK296" s="768"/>
      <c r="CL296" s="767"/>
      <c r="CM296" s="767"/>
      <c r="CN296" s="252"/>
      <c r="CO296" s="252"/>
      <c r="CP296" s="252"/>
      <c r="CQ296" s="252"/>
      <c r="CR296" s="252"/>
      <c r="CS296" s="748"/>
      <c r="CT296" s="755"/>
      <c r="CU296" s="756"/>
      <c r="CV296" s="763"/>
      <c r="CW296" s="758"/>
      <c r="CX296" s="757"/>
      <c r="CY296" s="758"/>
      <c r="CZ296" s="59"/>
      <c r="DA296" s="753"/>
      <c r="DB296" s="546"/>
      <c r="DC296" s="546"/>
      <c r="DD296" s="546"/>
    </row>
    <row r="297" spans="1:144" ht="14.25" customHeight="1" x14ac:dyDescent="0.15">
      <c r="A297" s="186" t="s">
        <v>186</v>
      </c>
      <c r="B297" s="417" t="s">
        <v>96</v>
      </c>
      <c r="C297" s="616">
        <v>2200</v>
      </c>
      <c r="D297" s="617">
        <v>1160</v>
      </c>
      <c r="E297" s="618">
        <v>999</v>
      </c>
      <c r="F297" s="619">
        <v>1081</v>
      </c>
      <c r="G297" s="617">
        <v>1212</v>
      </c>
      <c r="H297" s="187">
        <v>1098</v>
      </c>
      <c r="I297" s="262">
        <v>938</v>
      </c>
      <c r="J297" s="617">
        <v>851</v>
      </c>
      <c r="K297" s="618">
        <v>757</v>
      </c>
      <c r="L297" s="262">
        <v>653</v>
      </c>
      <c r="M297" s="617">
        <v>549</v>
      </c>
      <c r="N297" s="618">
        <v>590</v>
      </c>
      <c r="O297" s="262">
        <v>683</v>
      </c>
      <c r="P297" s="617">
        <v>566</v>
      </c>
      <c r="Q297" s="621">
        <v>588</v>
      </c>
      <c r="R297" s="262">
        <v>623</v>
      </c>
      <c r="S297" s="617">
        <v>496</v>
      </c>
      <c r="T297" s="618">
        <v>424</v>
      </c>
      <c r="U297" s="619">
        <v>108</v>
      </c>
      <c r="V297" s="199">
        <v>0</v>
      </c>
      <c r="W297" s="621">
        <v>0</v>
      </c>
      <c r="X297" s="619">
        <v>0</v>
      </c>
      <c r="Y297" s="620">
        <v>0</v>
      </c>
      <c r="Z297" s="621">
        <v>0</v>
      </c>
      <c r="AA297" s="255">
        <v>0</v>
      </c>
      <c r="AB297" s="617">
        <v>442</v>
      </c>
      <c r="AC297" s="618">
        <v>0</v>
      </c>
      <c r="AD297" s="262">
        <v>1400</v>
      </c>
      <c r="AE297" s="650">
        <v>1561</v>
      </c>
      <c r="AF297" s="618">
        <v>1655</v>
      </c>
      <c r="AG297" s="262">
        <v>1659</v>
      </c>
      <c r="AH297" s="617">
        <v>1400</v>
      </c>
      <c r="AI297" s="618">
        <v>1196</v>
      </c>
      <c r="AJ297" s="262">
        <v>1056</v>
      </c>
      <c r="AK297" s="199">
        <v>1144</v>
      </c>
      <c r="AL297" s="622">
        <v>2494</v>
      </c>
      <c r="AO297" s="55"/>
      <c r="AP297" s="825"/>
      <c r="AR297" s="755"/>
      <c r="AS297" s="755"/>
      <c r="AT297" s="755"/>
      <c r="AU297" s="252"/>
      <c r="AV297" s="748"/>
      <c r="BB297" s="758"/>
      <c r="BC297" s="755"/>
      <c r="BD297" s="755"/>
      <c r="BE297" s="755"/>
      <c r="BF297" s="755"/>
      <c r="BG297" s="755"/>
      <c r="BH297" s="758"/>
      <c r="BI297" s="773"/>
      <c r="BJ297" s="762"/>
      <c r="BK297" s="766"/>
      <c r="BL297" s="766"/>
      <c r="BM297" s="766"/>
      <c r="BN297" s="758"/>
      <c r="BO297" s="545"/>
      <c r="BP297" s="753"/>
      <c r="BQ297" s="546"/>
      <c r="BR297" s="546"/>
      <c r="BS297" s="546"/>
      <c r="BT297" s="758"/>
      <c r="BU297" s="252"/>
      <c r="BV297" s="252"/>
      <c r="BW297" s="252"/>
      <c r="BX297" s="252"/>
      <c r="BY297" s="748"/>
      <c r="BZ297" s="758"/>
      <c r="CA297" s="252"/>
      <c r="CB297" s="252"/>
      <c r="CC297" s="252"/>
      <c r="CD297" s="748"/>
      <c r="CE297" s="767"/>
      <c r="CF297" s="767"/>
      <c r="CG297" s="758"/>
      <c r="CH297" s="748"/>
      <c r="CI297" s="748"/>
      <c r="CJ297" s="748"/>
      <c r="CK297" s="757"/>
      <c r="CL297" s="748"/>
      <c r="CM297" s="767"/>
      <c r="CN297" s="767"/>
      <c r="CO297" s="767"/>
      <c r="CP297" s="767"/>
      <c r="CQ297" s="748"/>
      <c r="CR297" s="748"/>
      <c r="CS297" s="767"/>
      <c r="CT297" s="767"/>
      <c r="CU297" s="767"/>
      <c r="CV297" s="767"/>
      <c r="CW297" s="768"/>
      <c r="CX297" s="767"/>
      <c r="CY297" s="767"/>
      <c r="CZ297" s="758"/>
      <c r="DA297" s="758"/>
      <c r="DB297" s="757"/>
      <c r="DC297" s="757"/>
      <c r="DD297" s="757"/>
      <c r="DE297" s="758"/>
      <c r="DF297" s="59"/>
      <c r="DG297" s="753"/>
      <c r="DH297" s="546"/>
      <c r="DI297" s="546"/>
      <c r="DJ297" s="546"/>
    </row>
    <row r="298" spans="1:144" ht="14.25" customHeight="1" x14ac:dyDescent="0.15">
      <c r="A298" s="250" t="s">
        <v>130</v>
      </c>
      <c r="B298" s="394" t="s">
        <v>93</v>
      </c>
      <c r="C298" s="598">
        <v>1.1000000000000001</v>
      </c>
      <c r="D298" s="599">
        <v>2.8780000000000001</v>
      </c>
      <c r="E298" s="600">
        <v>1.825</v>
      </c>
      <c r="F298" s="601">
        <v>1.7070000000000001</v>
      </c>
      <c r="G298" s="599">
        <v>1</v>
      </c>
      <c r="H298" s="191">
        <v>2.2370000000000001</v>
      </c>
      <c r="I298" s="602">
        <v>0.79700000000000004</v>
      </c>
      <c r="J298" s="599">
        <v>1.9379999999999999</v>
      </c>
      <c r="K298" s="600">
        <v>7.6920000000000002</v>
      </c>
      <c r="L298" s="602">
        <v>21.591999999999999</v>
      </c>
      <c r="M298" s="603">
        <v>53.454999999999998</v>
      </c>
      <c r="N298" s="600">
        <v>71.027000000000001</v>
      </c>
      <c r="O298" s="602">
        <v>76.212999999999994</v>
      </c>
      <c r="P298" s="599">
        <v>64.405000000000001</v>
      </c>
      <c r="Q298" s="604">
        <v>64.620999999999995</v>
      </c>
      <c r="R298" s="601">
        <v>54.781999999999996</v>
      </c>
      <c r="S298" s="599">
        <v>46.274999999999999</v>
      </c>
      <c r="T298" s="600">
        <v>12.723000000000001</v>
      </c>
      <c r="U298" s="601">
        <v>1.3580000000000001</v>
      </c>
      <c r="V298" s="553">
        <v>0.23</v>
      </c>
      <c r="W298" s="605">
        <v>1E-3</v>
      </c>
      <c r="X298" s="601">
        <v>0</v>
      </c>
      <c r="Y298" s="603">
        <v>0</v>
      </c>
      <c r="Z298" s="605">
        <v>0</v>
      </c>
      <c r="AA298" s="534">
        <v>0</v>
      </c>
      <c r="AB298" s="603">
        <v>0</v>
      </c>
      <c r="AC298" s="600">
        <v>3.4969999999999999</v>
      </c>
      <c r="AD298" s="602">
        <v>17.414999999999999</v>
      </c>
      <c r="AE298" s="651">
        <v>33.597999999999999</v>
      </c>
      <c r="AF298" s="600">
        <v>34.71</v>
      </c>
      <c r="AG298" s="602">
        <v>33.639000000000003</v>
      </c>
      <c r="AH298" s="599">
        <v>31.155999999999999</v>
      </c>
      <c r="AI298" s="600">
        <v>27.745999999999999</v>
      </c>
      <c r="AJ298" s="602">
        <v>20.6</v>
      </c>
      <c r="AK298" s="599">
        <v>14.25</v>
      </c>
      <c r="AL298" s="606">
        <v>10.381</v>
      </c>
      <c r="AO298" s="55"/>
      <c r="AQ298" s="767"/>
      <c r="AR298" s="767"/>
      <c r="AS298" s="767"/>
      <c r="AT298" s="755"/>
      <c r="AU298" s="755"/>
      <c r="BB298" s="748"/>
      <c r="BC298" s="755"/>
      <c r="BD298" s="755"/>
      <c r="BE298" s="755"/>
      <c r="BF298" s="755"/>
      <c r="BG298" s="755"/>
      <c r="BH298" s="787"/>
      <c r="BI298" s="252"/>
      <c r="BJ298" s="252"/>
      <c r="BK298" s="252"/>
      <c r="BL298" s="748"/>
      <c r="BM298" s="767"/>
      <c r="BN298" s="787"/>
      <c r="BO298" s="767"/>
      <c r="BP298" s="767"/>
      <c r="BQ298" s="767"/>
      <c r="BR298" s="766"/>
      <c r="BS298" s="748"/>
      <c r="BT298" s="787"/>
      <c r="BU298" s="545"/>
      <c r="BV298" s="753"/>
      <c r="BW298" s="546"/>
      <c r="BX298" s="546"/>
      <c r="BY298" s="546"/>
      <c r="BZ298" s="787"/>
      <c r="CA298" s="748"/>
      <c r="CB298" s="748"/>
      <c r="CC298" s="748"/>
      <c r="CD298" s="252"/>
      <c r="CE298" s="748"/>
      <c r="CF298" s="827"/>
      <c r="CG298" s="755"/>
      <c r="CH298" s="756"/>
      <c r="CI298" s="768"/>
      <c r="CJ298" s="768"/>
      <c r="CK298" s="748"/>
      <c r="CL298" s="748"/>
      <c r="CM298" s="767"/>
      <c r="CN298" s="767"/>
      <c r="CO298" s="767"/>
      <c r="CP298" s="252"/>
      <c r="CQ298" s="748"/>
      <c r="CR298" s="748"/>
      <c r="CX298" s="792"/>
      <c r="CY298" s="748"/>
      <c r="CZ298" s="755"/>
      <c r="DA298" s="755"/>
      <c r="DB298" s="755"/>
      <c r="DC298" s="755"/>
      <c r="DD298" s="755"/>
      <c r="DE298" s="758"/>
      <c r="DF298" s="787"/>
      <c r="DG298" s="748"/>
      <c r="DH298" s="748"/>
      <c r="DI298" s="767"/>
      <c r="DJ298" s="748"/>
      <c r="DK298" s="758"/>
      <c r="DL298" s="748"/>
      <c r="DM298" s="748"/>
      <c r="DN298" s="748"/>
      <c r="DO298" s="767"/>
      <c r="DP298" s="767"/>
      <c r="DQ298" s="748"/>
      <c r="DR298" s="767"/>
      <c r="DS298" s="767"/>
      <c r="DT298" s="768"/>
      <c r="DU298" s="767"/>
      <c r="DV298" s="767"/>
      <c r="DW298" s="767"/>
      <c r="DX298" s="758"/>
      <c r="DY298" s="758"/>
      <c r="DZ298" s="758"/>
      <c r="EA298" s="757"/>
      <c r="EB298" s="758"/>
      <c r="EC298" s="748"/>
      <c r="ED298" s="5"/>
      <c r="EE298" s="565"/>
      <c r="EF298" s="565"/>
      <c r="EG298" s="565"/>
      <c r="EH298" s="565"/>
    </row>
    <row r="299" spans="1:144" ht="14.25" customHeight="1" x14ac:dyDescent="0.15">
      <c r="A299" s="184" t="s">
        <v>187</v>
      </c>
      <c r="B299" s="395" t="s">
        <v>94</v>
      </c>
      <c r="C299" s="607">
        <v>207.09</v>
      </c>
      <c r="D299" s="608">
        <v>528.01199999999994</v>
      </c>
      <c r="E299" s="609">
        <v>323.35199999999998</v>
      </c>
      <c r="F299" s="610">
        <v>273.197</v>
      </c>
      <c r="G299" s="608">
        <v>226</v>
      </c>
      <c r="H299" s="251">
        <v>593.66499999999996</v>
      </c>
      <c r="I299" s="611">
        <v>166.96799999999999</v>
      </c>
      <c r="J299" s="608">
        <v>445.392</v>
      </c>
      <c r="K299" s="609">
        <v>1939.7339999999999</v>
      </c>
      <c r="L299" s="611">
        <v>5812.6689999999999</v>
      </c>
      <c r="M299" s="612">
        <v>12813.53</v>
      </c>
      <c r="N299" s="609">
        <v>17206.689999999999</v>
      </c>
      <c r="O299" s="194">
        <v>16800.101999999999</v>
      </c>
      <c r="P299" s="608">
        <v>13895.68</v>
      </c>
      <c r="Q299" s="613">
        <v>16081.153</v>
      </c>
      <c r="R299" s="610">
        <v>12911.106</v>
      </c>
      <c r="S299" s="608">
        <v>10069.989</v>
      </c>
      <c r="T299" s="609">
        <v>2547.8829999999998</v>
      </c>
      <c r="U299" s="610">
        <v>281.99900000000002</v>
      </c>
      <c r="V299" s="554">
        <v>30.823</v>
      </c>
      <c r="W299" s="614">
        <v>1.6850000000000001</v>
      </c>
      <c r="X299" s="610">
        <v>0</v>
      </c>
      <c r="Y299" s="612">
        <v>0</v>
      </c>
      <c r="Z299" s="614">
        <v>0</v>
      </c>
      <c r="AA299" s="535">
        <v>0</v>
      </c>
      <c r="AB299" s="608">
        <v>0</v>
      </c>
      <c r="AC299" s="609">
        <v>712.69200000000001</v>
      </c>
      <c r="AD299" s="611">
        <v>4001.53</v>
      </c>
      <c r="AE299" s="612">
        <v>7472.5410000000002</v>
      </c>
      <c r="AF299" s="609">
        <v>7020.82</v>
      </c>
      <c r="AG299" s="611">
        <v>7120.7420000000002</v>
      </c>
      <c r="AH299" s="608">
        <v>5881.69</v>
      </c>
      <c r="AI299" s="609">
        <v>5085.4179999999997</v>
      </c>
      <c r="AJ299" s="611">
        <v>3378.2930000000001</v>
      </c>
      <c r="AK299" s="608">
        <v>2408.5740000000001</v>
      </c>
      <c r="AL299" s="615">
        <v>2524.8130000000001</v>
      </c>
      <c r="AN299" s="61"/>
      <c r="AO299" s="55"/>
      <c r="AQ299" s="767"/>
      <c r="AR299" s="767"/>
      <c r="AS299" s="767"/>
      <c r="AT299" s="767"/>
      <c r="AU299" s="755"/>
      <c r="BB299" s="758"/>
      <c r="BC299" s="755"/>
      <c r="BD299" s="755"/>
      <c r="BE299" s="755"/>
      <c r="BF299" s="755"/>
      <c r="BG299" s="755"/>
      <c r="BH299" s="758"/>
      <c r="BI299" s="755"/>
      <c r="BJ299" s="755"/>
      <c r="BK299" s="755"/>
      <c r="BL299" s="755"/>
      <c r="BM299" s="755"/>
      <c r="BN299" s="758"/>
      <c r="BO299" s="545"/>
      <c r="BP299" s="753"/>
      <c r="BQ299" s="546"/>
      <c r="BR299" s="546"/>
      <c r="BS299" s="546"/>
      <c r="BT299" s="758"/>
      <c r="BU299" s="755"/>
      <c r="BV299" s="755"/>
      <c r="BW299" s="755"/>
      <c r="BX299" s="755"/>
      <c r="BY299" s="755"/>
      <c r="BZ299" s="764"/>
      <c r="CA299" s="252"/>
      <c r="CB299" s="252"/>
      <c r="CC299" s="252"/>
      <c r="CD299" s="748"/>
      <c r="CE299" s="767"/>
      <c r="CF299" s="758"/>
      <c r="CG299" s="252"/>
      <c r="CH299" s="252"/>
      <c r="CI299" s="252"/>
      <c r="CJ299" s="748"/>
      <c r="CK299" s="767"/>
      <c r="CL299" s="767"/>
      <c r="CR299" s="5"/>
      <c r="CS299" s="758"/>
      <c r="CT299" s="755"/>
      <c r="CU299" s="755"/>
      <c r="CV299" s="755"/>
      <c r="CW299" s="755"/>
      <c r="CX299" s="755"/>
      <c r="CY299" s="758"/>
      <c r="CZ299" s="755"/>
      <c r="DA299" s="755"/>
      <c r="DB299" s="755"/>
      <c r="DC299" s="755"/>
      <c r="DD299" s="755"/>
      <c r="DE299" s="748"/>
      <c r="DF299" s="767"/>
      <c r="DG299" s="767"/>
      <c r="DH299" s="767"/>
      <c r="DI299" s="748"/>
      <c r="DJ299" s="748"/>
      <c r="DK299" s="758"/>
      <c r="DL299" s="755"/>
      <c r="DM299" s="755"/>
      <c r="DN299" s="755"/>
      <c r="DO299" s="755"/>
      <c r="DP299" s="755"/>
      <c r="DQ299" s="767"/>
      <c r="DR299" s="748"/>
      <c r="DS299" s="748"/>
      <c r="DT299" s="748"/>
      <c r="DU299" s="767"/>
      <c r="DV299" s="60"/>
      <c r="DW299" s="767"/>
      <c r="DX299" s="755"/>
      <c r="DY299" s="756"/>
      <c r="DZ299" s="768"/>
      <c r="EA299" s="252"/>
      <c r="EB299" s="252"/>
      <c r="EC299" s="748"/>
      <c r="ED299" s="755"/>
      <c r="EE299" s="756"/>
      <c r="EF299" s="757"/>
      <c r="EG299" s="757"/>
      <c r="EH299" s="60"/>
      <c r="EI299" s="758"/>
      <c r="EK299" s="565"/>
      <c r="EL299" s="565"/>
      <c r="EM299" s="565"/>
      <c r="EN299" s="565"/>
    </row>
    <row r="300" spans="1:144" ht="14.25" customHeight="1" x14ac:dyDescent="0.15">
      <c r="A300" s="186" t="s">
        <v>187</v>
      </c>
      <c r="B300" s="417" t="s">
        <v>96</v>
      </c>
      <c r="C300" s="616">
        <v>188</v>
      </c>
      <c r="D300" s="617">
        <v>183</v>
      </c>
      <c r="E300" s="618">
        <v>177</v>
      </c>
      <c r="F300" s="619">
        <v>160</v>
      </c>
      <c r="G300" s="617">
        <v>175</v>
      </c>
      <c r="H300" s="187">
        <v>265</v>
      </c>
      <c r="I300" s="262">
        <v>209</v>
      </c>
      <c r="J300" s="617">
        <v>230</v>
      </c>
      <c r="K300" s="618">
        <v>252</v>
      </c>
      <c r="L300" s="262">
        <v>269</v>
      </c>
      <c r="M300" s="617">
        <v>240</v>
      </c>
      <c r="N300" s="618">
        <v>242</v>
      </c>
      <c r="O300" s="262">
        <v>220</v>
      </c>
      <c r="P300" s="617">
        <v>216</v>
      </c>
      <c r="Q300" s="621">
        <v>249</v>
      </c>
      <c r="R300" s="262">
        <v>236</v>
      </c>
      <c r="S300" s="617">
        <v>218</v>
      </c>
      <c r="T300" s="618">
        <v>200</v>
      </c>
      <c r="U300" s="619">
        <v>208</v>
      </c>
      <c r="V300" s="199">
        <v>134</v>
      </c>
      <c r="W300" s="621">
        <v>1685</v>
      </c>
      <c r="X300" s="619">
        <v>0</v>
      </c>
      <c r="Y300" s="620">
        <v>0</v>
      </c>
      <c r="Z300" s="621">
        <v>0</v>
      </c>
      <c r="AA300" s="255">
        <v>0</v>
      </c>
      <c r="AB300" s="617">
        <v>0</v>
      </c>
      <c r="AC300" s="618">
        <v>204</v>
      </c>
      <c r="AD300" s="262">
        <v>230</v>
      </c>
      <c r="AE300" s="620">
        <v>222</v>
      </c>
      <c r="AF300" s="618">
        <v>202</v>
      </c>
      <c r="AG300" s="262">
        <v>212</v>
      </c>
      <c r="AH300" s="617">
        <v>189</v>
      </c>
      <c r="AI300" s="618">
        <v>183</v>
      </c>
      <c r="AJ300" s="262">
        <v>164</v>
      </c>
      <c r="AK300" s="617">
        <v>169</v>
      </c>
      <c r="AL300" s="622">
        <v>243</v>
      </c>
      <c r="AN300" s="59"/>
      <c r="AO300" s="55"/>
      <c r="AP300" s="825"/>
      <c r="AQ300" s="767"/>
      <c r="AR300" s="767"/>
      <c r="AS300" s="767"/>
      <c r="AT300" s="767"/>
      <c r="AU300" s="767"/>
      <c r="AV300" s="748"/>
      <c r="BB300" s="758"/>
      <c r="BC300" s="755"/>
      <c r="BD300" s="755"/>
      <c r="BE300" s="755"/>
      <c r="BF300" s="755"/>
      <c r="BG300" s="755"/>
      <c r="BH300" s="758"/>
      <c r="BI300" s="755"/>
      <c r="BJ300" s="755"/>
      <c r="BK300" s="755"/>
      <c r="BL300" s="755"/>
      <c r="BM300" s="755"/>
      <c r="BN300" s="758"/>
      <c r="BO300" s="755"/>
      <c r="BP300" s="755"/>
      <c r="BQ300" s="755"/>
      <c r="BR300" s="755"/>
      <c r="BS300" s="755"/>
      <c r="BT300" s="758"/>
      <c r="BU300" s="41"/>
      <c r="BV300" s="41"/>
      <c r="BW300" s="41"/>
      <c r="BX300" s="41"/>
      <c r="BY300" s="41"/>
      <c r="BZ300" s="764"/>
      <c r="CA300" s="252"/>
      <c r="CB300" s="252"/>
      <c r="CC300" s="252"/>
      <c r="CD300" s="767"/>
      <c r="CE300" s="767"/>
      <c r="CF300" s="758"/>
      <c r="CG300" s="748"/>
      <c r="CH300" s="748"/>
      <c r="CI300" s="748"/>
      <c r="CJ300" s="767"/>
      <c r="CK300" s="748"/>
      <c r="CL300" s="767"/>
      <c r="CM300" s="5"/>
      <c r="CN300" s="5"/>
      <c r="CO300" s="5"/>
      <c r="CP300" s="3"/>
      <c r="CQ300" s="5"/>
      <c r="CR300" s="5"/>
      <c r="CS300" s="758"/>
      <c r="CT300" s="755"/>
      <c r="CU300" s="755"/>
      <c r="CV300" s="755"/>
      <c r="CW300" s="755"/>
      <c r="CX300" s="755"/>
      <c r="CY300" s="758"/>
      <c r="CZ300" s="767"/>
      <c r="DA300" s="767"/>
      <c r="DB300" s="767"/>
      <c r="DC300" s="767"/>
      <c r="DD300" s="767"/>
      <c r="DE300" s="748"/>
      <c r="DF300" s="767"/>
      <c r="DG300" s="767"/>
      <c r="DH300" s="767"/>
      <c r="DI300" s="748"/>
      <c r="DJ300" s="748"/>
      <c r="DK300" s="767"/>
      <c r="DL300" s="755"/>
      <c r="DM300" s="756"/>
      <c r="DN300" s="768"/>
      <c r="DO300" s="768"/>
      <c r="DP300" s="768"/>
      <c r="DQ300" s="767"/>
      <c r="DR300" s="755"/>
      <c r="DS300" s="756"/>
      <c r="DT300" s="60"/>
      <c r="DU300" s="767"/>
      <c r="DV300" s="767"/>
      <c r="DW300" s="767"/>
      <c r="DX300" s="758"/>
      <c r="DY300" s="758"/>
      <c r="DZ300" s="758"/>
      <c r="EA300" s="758"/>
      <c r="EB300" s="758"/>
      <c r="EC300" s="758"/>
      <c r="ED300" s="5"/>
      <c r="EE300" s="565"/>
      <c r="EF300" s="565"/>
      <c r="EG300" s="565"/>
      <c r="EH300" s="565"/>
    </row>
    <row r="301" spans="1:144" ht="14.25" customHeight="1" x14ac:dyDescent="0.15">
      <c r="A301" s="250" t="s">
        <v>131</v>
      </c>
      <c r="B301" s="394" t="s">
        <v>93</v>
      </c>
      <c r="C301" s="598">
        <v>49.003999999999998</v>
      </c>
      <c r="D301" s="599">
        <v>82.884</v>
      </c>
      <c r="E301" s="600">
        <v>84.433000000000007</v>
      </c>
      <c r="F301" s="601">
        <v>79.084000000000003</v>
      </c>
      <c r="G301" s="599">
        <v>72</v>
      </c>
      <c r="H301" s="191">
        <v>64.763000000000005</v>
      </c>
      <c r="I301" s="602">
        <v>83.167000000000002</v>
      </c>
      <c r="J301" s="599">
        <v>94.122</v>
      </c>
      <c r="K301" s="754">
        <v>92.997</v>
      </c>
      <c r="L301" s="602">
        <v>78.182000000000002</v>
      </c>
      <c r="M301" s="603">
        <v>81.742000000000004</v>
      </c>
      <c r="N301" s="600">
        <v>91.902000000000001</v>
      </c>
      <c r="O301" s="259">
        <v>76.932000000000002</v>
      </c>
      <c r="P301" s="599">
        <v>87.900999999999996</v>
      </c>
      <c r="Q301" s="604">
        <v>96.662999999999997</v>
      </c>
      <c r="R301" s="601">
        <v>80.375</v>
      </c>
      <c r="S301" s="599">
        <v>81.513999999999996</v>
      </c>
      <c r="T301" s="600">
        <v>79.686000000000007</v>
      </c>
      <c r="U301" s="601">
        <v>65.281999999999996</v>
      </c>
      <c r="V301" s="553">
        <v>64.522999999999996</v>
      </c>
      <c r="W301" s="605">
        <v>59.662999999999997</v>
      </c>
      <c r="X301" s="601">
        <v>61.076000000000001</v>
      </c>
      <c r="Y301" s="603">
        <v>50.914000000000001</v>
      </c>
      <c r="Z301" s="604">
        <v>57.488</v>
      </c>
      <c r="AA301" s="534">
        <v>76.340999999999994</v>
      </c>
      <c r="AB301" s="603">
        <v>69.748999999999995</v>
      </c>
      <c r="AC301" s="600">
        <v>77.150999999999996</v>
      </c>
      <c r="AD301" s="602">
        <v>70.988</v>
      </c>
      <c r="AE301" s="603">
        <v>93.394000000000005</v>
      </c>
      <c r="AF301" s="600">
        <v>88.531999999999996</v>
      </c>
      <c r="AG301" s="602">
        <v>90.27</v>
      </c>
      <c r="AH301" s="599">
        <v>80.510999999999996</v>
      </c>
      <c r="AI301" s="600">
        <v>82.534999999999997</v>
      </c>
      <c r="AJ301" s="602">
        <v>92.174000000000007</v>
      </c>
      <c r="AK301" s="599">
        <v>69.695999999999998</v>
      </c>
      <c r="AL301" s="606">
        <v>62.84</v>
      </c>
      <c r="AN301" s="59"/>
      <c r="AO301" s="55"/>
      <c r="AQ301" s="767"/>
      <c r="AR301" s="767"/>
      <c r="AS301" s="767"/>
      <c r="AT301" s="767"/>
      <c r="AU301" s="767"/>
      <c r="BB301" s="748"/>
      <c r="BC301" s="755"/>
      <c r="BD301" s="755"/>
      <c r="BE301" s="755"/>
      <c r="BF301" s="755"/>
      <c r="BG301" s="755"/>
      <c r="BH301" s="787"/>
      <c r="BI301" s="545"/>
      <c r="BJ301" s="753"/>
      <c r="BK301" s="546"/>
      <c r="BL301" s="546"/>
      <c r="BM301" s="546"/>
      <c r="BN301" s="787"/>
      <c r="BO301" s="41"/>
      <c r="BP301" s="41"/>
      <c r="BQ301" s="41"/>
      <c r="BR301" s="41"/>
      <c r="BS301" s="41"/>
      <c r="BT301" s="827"/>
      <c r="BU301" s="755"/>
      <c r="BV301" s="755"/>
      <c r="BW301" s="755"/>
      <c r="BX301" s="755"/>
      <c r="BY301" s="755"/>
      <c r="BZ301" s="748"/>
      <c r="CA301" s="767"/>
      <c r="CB301" s="767"/>
      <c r="CC301" s="767"/>
      <c r="CD301" s="748"/>
      <c r="CE301" s="767"/>
      <c r="CF301" s="748"/>
      <c r="CL301" s="792"/>
      <c r="CM301" s="758"/>
      <c r="CN301" s="767"/>
      <c r="CO301" s="767"/>
      <c r="CP301" s="767"/>
      <c r="CQ301" s="748"/>
      <c r="CR301" s="767"/>
      <c r="CS301" s="758"/>
      <c r="CT301" s="748"/>
      <c r="CU301" s="748"/>
      <c r="CV301" s="748"/>
      <c r="CW301" s="767"/>
      <c r="CX301" s="748"/>
      <c r="CY301" s="748"/>
      <c r="CZ301" s="767"/>
      <c r="DA301" s="767"/>
      <c r="DB301" s="767"/>
      <c r="DC301" s="768"/>
      <c r="DD301" s="748"/>
      <c r="DE301" s="748"/>
      <c r="DF301" s="767"/>
      <c r="DG301" s="767"/>
      <c r="DH301" s="767"/>
      <c r="DI301" s="767"/>
      <c r="DJ301" s="768"/>
      <c r="DK301" s="767"/>
      <c r="DL301" s="758"/>
      <c r="DM301" s="758"/>
      <c r="DN301" s="758"/>
      <c r="DO301" s="758"/>
      <c r="DP301" s="758"/>
      <c r="DQ301" s="755"/>
    </row>
    <row r="302" spans="1:144" ht="14.25" customHeight="1" x14ac:dyDescent="0.15">
      <c r="A302" s="184" t="s">
        <v>188</v>
      </c>
      <c r="B302" s="395" t="s">
        <v>94</v>
      </c>
      <c r="C302" s="607">
        <v>16367.303</v>
      </c>
      <c r="D302" s="608">
        <v>27210.196</v>
      </c>
      <c r="E302" s="609">
        <v>30957.679</v>
      </c>
      <c r="F302" s="610">
        <v>27807.593000000001</v>
      </c>
      <c r="G302" s="608">
        <v>25860</v>
      </c>
      <c r="H302" s="251">
        <v>22989.379000000001</v>
      </c>
      <c r="I302" s="611">
        <v>25834.647000000001</v>
      </c>
      <c r="J302" s="608">
        <v>22071.210999999999</v>
      </c>
      <c r="K302" s="193">
        <v>19178.519</v>
      </c>
      <c r="L302" s="611">
        <v>17593.116999999998</v>
      </c>
      <c r="M302" s="612">
        <v>21930.351999999999</v>
      </c>
      <c r="N302" s="609">
        <v>25507.008999999998</v>
      </c>
      <c r="O302" s="260">
        <v>20767.768</v>
      </c>
      <c r="P302" s="608">
        <v>22233.399000000001</v>
      </c>
      <c r="Q302" s="613">
        <v>25620.643</v>
      </c>
      <c r="R302" s="610">
        <v>20268.386999999999</v>
      </c>
      <c r="S302" s="608">
        <v>19398.917000000001</v>
      </c>
      <c r="T302" s="609">
        <v>18219.922999999999</v>
      </c>
      <c r="U302" s="610">
        <v>15198.861999999999</v>
      </c>
      <c r="V302" s="554">
        <v>17889.614000000001</v>
      </c>
      <c r="W302" s="614">
        <v>16954.974999999999</v>
      </c>
      <c r="X302" s="610">
        <v>18964.422999999999</v>
      </c>
      <c r="Y302" s="612">
        <v>17286.600999999999</v>
      </c>
      <c r="Z302" s="613">
        <v>18056.161</v>
      </c>
      <c r="AA302" s="535">
        <v>24672.690999999999</v>
      </c>
      <c r="AB302" s="608">
        <v>21983.725999999999</v>
      </c>
      <c r="AC302" s="609">
        <v>22533.975999999999</v>
      </c>
      <c r="AD302" s="611">
        <v>20622.977999999999</v>
      </c>
      <c r="AE302" s="612">
        <v>26284.172999999999</v>
      </c>
      <c r="AF302" s="609">
        <v>27265.484</v>
      </c>
      <c r="AG302" s="611">
        <v>26218.726999999999</v>
      </c>
      <c r="AH302" s="608">
        <v>20881.191999999999</v>
      </c>
      <c r="AI302" s="609">
        <v>18171.028999999999</v>
      </c>
      <c r="AJ302" s="611">
        <v>19665.381000000001</v>
      </c>
      <c r="AK302" s="608">
        <v>18542.475999999999</v>
      </c>
      <c r="AL302" s="615">
        <v>19316.061000000002</v>
      </c>
      <c r="AN302" s="59"/>
      <c r="AO302" s="55"/>
      <c r="AQ302" s="767"/>
      <c r="AR302" s="767"/>
      <c r="AS302" s="767"/>
      <c r="AT302" s="252"/>
      <c r="AU302" s="767"/>
      <c r="BB302" s="758"/>
      <c r="BC302" s="755"/>
      <c r="BD302" s="755"/>
      <c r="BE302" s="755"/>
      <c r="BF302" s="755"/>
      <c r="BG302" s="755"/>
      <c r="BH302" s="758"/>
      <c r="BI302" s="755"/>
      <c r="BJ302" s="755"/>
      <c r="BK302" s="755"/>
      <c r="BL302" s="755"/>
      <c r="BM302" s="755"/>
      <c r="BN302" s="758"/>
      <c r="BO302" s="755"/>
      <c r="BP302" s="755"/>
      <c r="BQ302" s="755"/>
      <c r="BR302" s="755"/>
      <c r="BS302" s="755"/>
      <c r="BT302" s="764"/>
      <c r="BU302" s="755"/>
      <c r="BV302" s="755"/>
      <c r="BW302" s="755"/>
      <c r="BX302" s="755"/>
      <c r="BY302" s="755"/>
      <c r="BZ302" s="758"/>
      <c r="CA302" s="748"/>
      <c r="CB302" s="748"/>
      <c r="CC302" s="748"/>
      <c r="CD302" s="748"/>
      <c r="CE302" s="767"/>
      <c r="CF302" s="767"/>
      <c r="CG302" s="792"/>
      <c r="CH302" s="792"/>
      <c r="CI302" s="792"/>
      <c r="CJ302" s="5"/>
      <c r="CK302" s="792"/>
      <c r="CL302" s="5"/>
      <c r="CM302" s="758"/>
      <c r="CN302" s="755"/>
      <c r="CO302" s="755"/>
      <c r="CP302" s="755"/>
      <c r="CQ302" s="755"/>
      <c r="CR302" s="755"/>
      <c r="CS302" s="767"/>
      <c r="CT302" s="748"/>
      <c r="CU302" s="748"/>
      <c r="CV302" s="748"/>
      <c r="CW302" s="757"/>
      <c r="CX302" s="748"/>
      <c r="CY302" s="748"/>
      <c r="CZ302" s="767"/>
      <c r="DA302" s="767"/>
      <c r="DB302" s="767"/>
      <c r="DC302" s="758"/>
      <c r="DD302" s="758"/>
      <c r="DE302" s="758"/>
      <c r="DG302" s="565"/>
      <c r="DH302" s="565"/>
      <c r="DI302" s="565"/>
      <c r="DJ302" s="565"/>
    </row>
    <row r="303" spans="1:144" ht="14.25" customHeight="1" x14ac:dyDescent="0.15">
      <c r="A303" s="186" t="s">
        <v>188</v>
      </c>
      <c r="B303" s="417" t="s">
        <v>96</v>
      </c>
      <c r="C303" s="616">
        <v>334</v>
      </c>
      <c r="D303" s="617">
        <v>328</v>
      </c>
      <c r="E303" s="618">
        <v>367</v>
      </c>
      <c r="F303" s="619">
        <v>352</v>
      </c>
      <c r="G303" s="617">
        <v>361</v>
      </c>
      <c r="H303" s="187">
        <v>355</v>
      </c>
      <c r="I303" s="262">
        <v>311</v>
      </c>
      <c r="J303" s="617">
        <v>234</v>
      </c>
      <c r="K303" s="261">
        <v>206</v>
      </c>
      <c r="L303" s="262">
        <v>225</v>
      </c>
      <c r="M303" s="617">
        <v>268</v>
      </c>
      <c r="N303" s="618">
        <v>278</v>
      </c>
      <c r="O303" s="262">
        <v>270</v>
      </c>
      <c r="P303" s="617">
        <v>253</v>
      </c>
      <c r="Q303" s="621">
        <v>265</v>
      </c>
      <c r="R303" s="262">
        <v>252</v>
      </c>
      <c r="S303" s="617">
        <v>238</v>
      </c>
      <c r="T303" s="618">
        <v>229</v>
      </c>
      <c r="U303" s="619">
        <v>233</v>
      </c>
      <c r="V303" s="199">
        <v>277</v>
      </c>
      <c r="W303" s="621">
        <v>284</v>
      </c>
      <c r="X303" s="619">
        <v>311</v>
      </c>
      <c r="Y303" s="620">
        <v>340</v>
      </c>
      <c r="Z303" s="621">
        <v>314</v>
      </c>
      <c r="AA303" s="255">
        <v>323</v>
      </c>
      <c r="AB303" s="617">
        <v>315</v>
      </c>
      <c r="AC303" s="618">
        <v>292</v>
      </c>
      <c r="AD303" s="262">
        <v>291</v>
      </c>
      <c r="AE303" s="620">
        <v>281</v>
      </c>
      <c r="AF303" s="618">
        <v>308</v>
      </c>
      <c r="AG303" s="262">
        <v>290</v>
      </c>
      <c r="AH303" s="617">
        <v>259</v>
      </c>
      <c r="AI303" s="618">
        <v>220</v>
      </c>
      <c r="AJ303" s="262">
        <v>213</v>
      </c>
      <c r="AK303" s="617">
        <v>266</v>
      </c>
      <c r="AL303" s="622">
        <v>307</v>
      </c>
      <c r="AN303" s="59"/>
      <c r="AO303" s="55"/>
      <c r="AP303" s="825"/>
      <c r="AQ303" s="767"/>
      <c r="AR303" s="767"/>
      <c r="AS303" s="767"/>
      <c r="AT303" s="252"/>
      <c r="AU303" s="767"/>
      <c r="AV303" s="748"/>
      <c r="BB303" s="758"/>
      <c r="BC303" s="755"/>
      <c r="BD303" s="755"/>
      <c r="BE303" s="755"/>
      <c r="BF303" s="755"/>
      <c r="BG303" s="755"/>
      <c r="BH303" s="758"/>
      <c r="BI303" s="545"/>
      <c r="BJ303" s="753"/>
      <c r="BK303" s="546"/>
      <c r="BL303" s="546"/>
      <c r="BM303" s="546"/>
      <c r="BN303" s="758"/>
      <c r="BO303" s="755"/>
      <c r="BP303" s="755"/>
      <c r="BQ303" s="755"/>
      <c r="BR303" s="755"/>
      <c r="BS303" s="755"/>
      <c r="BT303" s="764"/>
      <c r="BU303" s="755"/>
      <c r="BV303" s="755"/>
      <c r="BW303" s="755"/>
      <c r="BX303" s="755"/>
      <c r="BY303" s="755"/>
      <c r="BZ303" s="758"/>
      <c r="CA303" s="748"/>
      <c r="CB303" s="748"/>
      <c r="CC303" s="748"/>
      <c r="CD303" s="767"/>
      <c r="CE303" s="767"/>
      <c r="CF303" s="767"/>
      <c r="CG303" s="792"/>
      <c r="CH303" s="792"/>
      <c r="CI303" s="792"/>
      <c r="CJ303" s="5"/>
      <c r="CK303" s="792"/>
      <c r="CL303" s="5"/>
      <c r="CM303" s="767"/>
      <c r="CN303" s="767"/>
      <c r="CO303" s="767"/>
      <c r="CP303" s="767"/>
      <c r="CQ303" s="758"/>
      <c r="CR303" s="757"/>
      <c r="CS303" s="758"/>
      <c r="CU303" s="565"/>
      <c r="CV303" s="565"/>
      <c r="CW303" s="565"/>
      <c r="CX303" s="565"/>
    </row>
    <row r="304" spans="1:144" ht="14.25" customHeight="1" x14ac:dyDescent="0.15">
      <c r="A304" s="250" t="s">
        <v>58</v>
      </c>
      <c r="B304" s="394" t="s">
        <v>93</v>
      </c>
      <c r="C304" s="598">
        <v>0</v>
      </c>
      <c r="D304" s="599">
        <v>0</v>
      </c>
      <c r="E304" s="600">
        <v>0</v>
      </c>
      <c r="F304" s="634">
        <v>1.2E-2</v>
      </c>
      <c r="G304" s="599">
        <v>0</v>
      </c>
      <c r="H304" s="183">
        <v>1E-3</v>
      </c>
      <c r="I304" s="602">
        <v>0</v>
      </c>
      <c r="J304" s="599">
        <v>0</v>
      </c>
      <c r="K304" s="600">
        <v>1.6E-2</v>
      </c>
      <c r="L304" s="602">
        <v>2.7E-2</v>
      </c>
      <c r="M304" s="603">
        <v>0.34599999999999997</v>
      </c>
      <c r="N304" s="600">
        <v>0.63700000000000001</v>
      </c>
      <c r="O304" s="602">
        <v>1.411</v>
      </c>
      <c r="P304" s="599">
        <v>3.3069999999999999</v>
      </c>
      <c r="Q304" s="604">
        <v>9.2859999999999996</v>
      </c>
      <c r="R304" s="601">
        <v>13.882</v>
      </c>
      <c r="S304" s="599">
        <v>22.466000000000001</v>
      </c>
      <c r="T304" s="600">
        <v>39.070999999999998</v>
      </c>
      <c r="U304" s="601">
        <v>22.568999999999999</v>
      </c>
      <c r="V304" s="553">
        <v>5.24</v>
      </c>
      <c r="W304" s="605">
        <v>7.0670000000000002</v>
      </c>
      <c r="X304" s="601">
        <v>5.6859999999999999</v>
      </c>
      <c r="Y304" s="603">
        <v>0.65700000000000003</v>
      </c>
      <c r="Z304" s="604">
        <v>0.499</v>
      </c>
      <c r="AA304" s="534">
        <v>2.21</v>
      </c>
      <c r="AB304" s="603">
        <v>3.0840000000000001</v>
      </c>
      <c r="AC304" s="600">
        <v>8.1890000000000001</v>
      </c>
      <c r="AD304" s="602">
        <v>10.565</v>
      </c>
      <c r="AE304" s="603">
        <v>15.337999999999999</v>
      </c>
      <c r="AF304" s="600">
        <v>8.6449999999999996</v>
      </c>
      <c r="AG304" s="602">
        <v>5.4649999999999999</v>
      </c>
      <c r="AH304" s="599">
        <v>5.2039999999999997</v>
      </c>
      <c r="AI304" s="600">
        <v>3.7570000000000001</v>
      </c>
      <c r="AJ304" s="602">
        <v>1.716</v>
      </c>
      <c r="AK304" s="599">
        <v>0.63400000000000001</v>
      </c>
      <c r="AL304" s="606">
        <v>0.27300000000000002</v>
      </c>
      <c r="AN304" s="59"/>
      <c r="AO304" s="55"/>
      <c r="AT304" s="252"/>
      <c r="AU304" s="767"/>
      <c r="BB304" s="748"/>
      <c r="BC304" s="755"/>
      <c r="BD304" s="755"/>
      <c r="BE304" s="755"/>
      <c r="BF304" s="755"/>
      <c r="BG304" s="755"/>
      <c r="BH304" s="787"/>
      <c r="BI304" s="755"/>
      <c r="BJ304" s="755"/>
      <c r="BK304" s="755"/>
      <c r="BL304" s="755"/>
      <c r="BM304" s="755"/>
      <c r="BN304" s="827"/>
      <c r="BO304" s="755"/>
      <c r="BP304" s="755"/>
      <c r="BQ304" s="755"/>
      <c r="BR304" s="755"/>
      <c r="BS304" s="755"/>
      <c r="BT304" s="748"/>
      <c r="BU304" s="767"/>
      <c r="BV304" s="767"/>
      <c r="BW304" s="767"/>
      <c r="BX304" s="767"/>
      <c r="BY304" s="748"/>
      <c r="BZ304" s="748"/>
      <c r="CF304" s="792"/>
      <c r="CG304" s="767"/>
      <c r="CH304" s="767"/>
      <c r="CI304" s="767"/>
      <c r="CJ304" s="767"/>
      <c r="CK304" s="758"/>
      <c r="CL304" s="758"/>
      <c r="CM304" s="748"/>
      <c r="CO304" s="565"/>
      <c r="CP304" s="565"/>
      <c r="CQ304" s="565"/>
      <c r="CR304" s="565"/>
    </row>
    <row r="305" spans="1:83" ht="14.25" customHeight="1" x14ac:dyDescent="0.15">
      <c r="A305" s="184" t="s">
        <v>189</v>
      </c>
      <c r="B305" s="395" t="s">
        <v>94</v>
      </c>
      <c r="C305" s="607">
        <v>0</v>
      </c>
      <c r="D305" s="608">
        <v>0</v>
      </c>
      <c r="E305" s="609">
        <v>0</v>
      </c>
      <c r="F305" s="635">
        <v>6.48</v>
      </c>
      <c r="G305" s="608">
        <v>0</v>
      </c>
      <c r="H305" s="185">
        <v>2.4300000000000002</v>
      </c>
      <c r="I305" s="611">
        <v>0</v>
      </c>
      <c r="J305" s="608">
        <v>0</v>
      </c>
      <c r="K305" s="609">
        <v>17.495999999999999</v>
      </c>
      <c r="L305" s="611">
        <v>30.277999999999999</v>
      </c>
      <c r="M305" s="612">
        <v>488.37700000000001</v>
      </c>
      <c r="N305" s="609">
        <v>797.52499999999998</v>
      </c>
      <c r="O305" s="194">
        <v>1638.5429999999999</v>
      </c>
      <c r="P305" s="608">
        <v>3348.7020000000002</v>
      </c>
      <c r="Q305" s="613">
        <v>8384.5709999999999</v>
      </c>
      <c r="R305" s="610">
        <v>10673.289000000001</v>
      </c>
      <c r="S305" s="608">
        <v>16977.977999999999</v>
      </c>
      <c r="T305" s="609">
        <v>23030.105</v>
      </c>
      <c r="U305" s="610">
        <v>11335.752</v>
      </c>
      <c r="V305" s="554">
        <v>2332.4549999999999</v>
      </c>
      <c r="W305" s="614">
        <v>2828.33</v>
      </c>
      <c r="X305" s="610">
        <v>1659.01</v>
      </c>
      <c r="Y305" s="612">
        <v>239.154</v>
      </c>
      <c r="Z305" s="613">
        <v>227.27500000000001</v>
      </c>
      <c r="AA305" s="535">
        <v>1296.0409999999999</v>
      </c>
      <c r="AB305" s="608">
        <v>1763.1759999999999</v>
      </c>
      <c r="AC305" s="609">
        <v>5775.3649999999998</v>
      </c>
      <c r="AD305" s="611">
        <v>9760.5319999999992</v>
      </c>
      <c r="AE305" s="612">
        <v>17644.502</v>
      </c>
      <c r="AF305" s="609">
        <v>9613.8490000000002</v>
      </c>
      <c r="AG305" s="611">
        <v>4975.5820000000003</v>
      </c>
      <c r="AH305" s="608">
        <v>4159.0919999999996</v>
      </c>
      <c r="AI305" s="609">
        <v>2459.8310000000001</v>
      </c>
      <c r="AJ305" s="611">
        <v>1132.229</v>
      </c>
      <c r="AK305" s="608">
        <v>556.21900000000005</v>
      </c>
      <c r="AL305" s="615">
        <v>310.03699999999998</v>
      </c>
      <c r="AO305" s="55"/>
      <c r="AT305" s="767"/>
      <c r="AU305" s="767"/>
      <c r="BB305" s="758"/>
      <c r="BC305" s="755"/>
      <c r="BD305" s="755"/>
      <c r="BE305" s="755"/>
      <c r="BF305" s="755"/>
      <c r="BG305" s="755"/>
      <c r="BH305" s="758"/>
      <c r="BI305" s="755"/>
      <c r="BJ305" s="755"/>
      <c r="BK305" s="755"/>
      <c r="BL305" s="755"/>
      <c r="BM305" s="755"/>
      <c r="BN305" s="764"/>
      <c r="BO305" s="755"/>
      <c r="BP305" s="755"/>
      <c r="BQ305" s="755"/>
      <c r="BR305" s="755"/>
      <c r="BS305" s="755"/>
      <c r="BT305" s="758"/>
      <c r="BU305" s="767"/>
      <c r="BV305" s="767"/>
      <c r="BW305" s="767"/>
      <c r="BX305" s="767"/>
      <c r="BY305" s="748"/>
      <c r="BZ305" s="748"/>
    </row>
    <row r="306" spans="1:83" ht="14.25" customHeight="1" x14ac:dyDescent="0.15">
      <c r="A306" s="186" t="s">
        <v>189</v>
      </c>
      <c r="B306" s="417" t="s">
        <v>96</v>
      </c>
      <c r="C306" s="616">
        <v>0</v>
      </c>
      <c r="D306" s="617">
        <v>0</v>
      </c>
      <c r="E306" s="618">
        <v>0</v>
      </c>
      <c r="F306" s="636">
        <v>540</v>
      </c>
      <c r="G306" s="617">
        <v>0</v>
      </c>
      <c r="H306" s="187">
        <v>2430</v>
      </c>
      <c r="I306" s="262">
        <v>0</v>
      </c>
      <c r="J306" s="617">
        <v>0</v>
      </c>
      <c r="K306" s="618">
        <v>1094</v>
      </c>
      <c r="L306" s="262">
        <v>1121</v>
      </c>
      <c r="M306" s="617">
        <v>1411</v>
      </c>
      <c r="N306" s="618">
        <v>1252</v>
      </c>
      <c r="O306" s="262">
        <v>1161</v>
      </c>
      <c r="P306" s="617">
        <v>1013</v>
      </c>
      <c r="Q306" s="621">
        <v>903</v>
      </c>
      <c r="R306" s="262">
        <v>769</v>
      </c>
      <c r="S306" s="617">
        <v>756</v>
      </c>
      <c r="T306" s="618">
        <v>589</v>
      </c>
      <c r="U306" s="619">
        <v>502</v>
      </c>
      <c r="V306" s="199">
        <v>445</v>
      </c>
      <c r="W306" s="621">
        <v>400</v>
      </c>
      <c r="X306" s="619">
        <v>292</v>
      </c>
      <c r="Y306" s="620">
        <v>364</v>
      </c>
      <c r="Z306" s="621">
        <v>455</v>
      </c>
      <c r="AA306" s="255">
        <v>586</v>
      </c>
      <c r="AB306" s="617">
        <v>572</v>
      </c>
      <c r="AC306" s="618">
        <v>705</v>
      </c>
      <c r="AD306" s="262">
        <v>924</v>
      </c>
      <c r="AE306" s="620">
        <v>1150</v>
      </c>
      <c r="AF306" s="618">
        <v>1112</v>
      </c>
      <c r="AG306" s="262">
        <v>910</v>
      </c>
      <c r="AH306" s="617">
        <v>799</v>
      </c>
      <c r="AI306" s="618">
        <v>655</v>
      </c>
      <c r="AJ306" s="262">
        <v>660</v>
      </c>
      <c r="AK306" s="617">
        <v>877</v>
      </c>
      <c r="AL306" s="622">
        <v>1136</v>
      </c>
      <c r="AN306" s="59"/>
      <c r="AO306" s="55"/>
      <c r="AP306" s="825"/>
      <c r="AT306" s="767"/>
      <c r="AU306" s="748"/>
      <c r="AV306" s="748"/>
      <c r="BB306" s="758"/>
      <c r="BC306" s="767"/>
      <c r="BD306" s="767"/>
      <c r="BE306" s="767"/>
      <c r="BF306" s="768"/>
      <c r="BG306" s="768"/>
      <c r="BH306" s="758"/>
      <c r="BI306" s="755"/>
      <c r="BJ306" s="755"/>
      <c r="BK306" s="755"/>
      <c r="BL306" s="755"/>
      <c r="BM306" s="755"/>
      <c r="BN306" s="767"/>
    </row>
    <row r="307" spans="1:83" ht="14.25" customHeight="1" x14ac:dyDescent="0.15">
      <c r="A307" s="250" t="s">
        <v>59</v>
      </c>
      <c r="B307" s="394" t="s">
        <v>93</v>
      </c>
      <c r="C307" s="598">
        <v>0</v>
      </c>
      <c r="D307" s="599">
        <v>4.0000000000000001E-3</v>
      </c>
      <c r="E307" s="600">
        <v>0</v>
      </c>
      <c r="F307" s="634">
        <v>0</v>
      </c>
      <c r="G307" s="599">
        <v>0</v>
      </c>
      <c r="H307" s="183">
        <v>4.0000000000000001E-3</v>
      </c>
      <c r="I307" s="602">
        <v>0</v>
      </c>
      <c r="J307" s="599">
        <v>0</v>
      </c>
      <c r="K307" s="600">
        <v>0</v>
      </c>
      <c r="L307" s="602">
        <v>0</v>
      </c>
      <c r="M307" s="599">
        <v>0</v>
      </c>
      <c r="N307" s="600">
        <v>0</v>
      </c>
      <c r="O307" s="602">
        <v>0.43099999999999999</v>
      </c>
      <c r="P307" s="599">
        <v>11.438000000000001</v>
      </c>
      <c r="Q307" s="604">
        <v>74.997</v>
      </c>
      <c r="R307" s="601">
        <v>49.360999999999997</v>
      </c>
      <c r="S307" s="599">
        <v>6.109</v>
      </c>
      <c r="T307" s="600">
        <v>4.7E-2</v>
      </c>
      <c r="U307" s="601">
        <v>0</v>
      </c>
      <c r="V307" s="553">
        <v>0</v>
      </c>
      <c r="W307" s="605">
        <v>0</v>
      </c>
      <c r="X307" s="601">
        <v>0</v>
      </c>
      <c r="Y307" s="603">
        <v>0</v>
      </c>
      <c r="Z307" s="604">
        <v>0</v>
      </c>
      <c r="AA307" s="534">
        <v>0</v>
      </c>
      <c r="AB307" s="599">
        <v>0</v>
      </c>
      <c r="AC307" s="600">
        <v>0</v>
      </c>
      <c r="AD307" s="602">
        <v>0</v>
      </c>
      <c r="AE307" s="603">
        <v>0</v>
      </c>
      <c r="AF307" s="600">
        <v>0</v>
      </c>
      <c r="AG307" s="602">
        <v>0</v>
      </c>
      <c r="AH307" s="599">
        <v>0</v>
      </c>
      <c r="AI307" s="600">
        <v>0</v>
      </c>
      <c r="AJ307" s="602">
        <v>0</v>
      </c>
      <c r="AK307" s="599">
        <v>7.0000000000000001E-3</v>
      </c>
      <c r="AL307" s="606">
        <v>8.0000000000000002E-3</v>
      </c>
      <c r="AN307" s="59"/>
      <c r="AO307" s="55"/>
      <c r="AT307" s="767"/>
      <c r="AU307" s="748"/>
      <c r="BB307" s="748"/>
      <c r="BC307" s="755"/>
      <c r="BD307" s="755"/>
      <c r="BE307" s="755"/>
      <c r="BF307" s="755"/>
      <c r="BG307" s="755"/>
      <c r="BH307" s="748"/>
      <c r="BI307" s="252"/>
      <c r="BJ307" s="252"/>
      <c r="BK307" s="252"/>
      <c r="BL307" s="748"/>
      <c r="BM307" s="767"/>
      <c r="BN307" s="767"/>
    </row>
    <row r="308" spans="1:83" ht="14.25" customHeight="1" x14ac:dyDescent="0.15">
      <c r="A308" s="184" t="s">
        <v>190</v>
      </c>
      <c r="B308" s="395" t="s">
        <v>94</v>
      </c>
      <c r="C308" s="607">
        <v>0</v>
      </c>
      <c r="D308" s="608">
        <v>4.4349999999999996</v>
      </c>
      <c r="E308" s="609">
        <v>0</v>
      </c>
      <c r="F308" s="635">
        <v>0</v>
      </c>
      <c r="G308" s="608">
        <v>2</v>
      </c>
      <c r="H308" s="185">
        <v>4.4779999999999998</v>
      </c>
      <c r="I308" s="611">
        <v>0</v>
      </c>
      <c r="J308" s="608">
        <v>0</v>
      </c>
      <c r="K308" s="609">
        <v>0</v>
      </c>
      <c r="L308" s="611">
        <v>0</v>
      </c>
      <c r="M308" s="608">
        <v>0</v>
      </c>
      <c r="N308" s="609">
        <v>0</v>
      </c>
      <c r="O308" s="194">
        <v>284.58</v>
      </c>
      <c r="P308" s="608">
        <v>7058.3909999999996</v>
      </c>
      <c r="Q308" s="613">
        <v>41350.319000000003</v>
      </c>
      <c r="R308" s="610">
        <v>18541.71</v>
      </c>
      <c r="S308" s="608">
        <v>1684.5840000000001</v>
      </c>
      <c r="T308" s="609">
        <v>5.0759999999999996</v>
      </c>
      <c r="U308" s="610">
        <v>0</v>
      </c>
      <c r="V308" s="554">
        <v>0</v>
      </c>
      <c r="W308" s="614">
        <v>0</v>
      </c>
      <c r="X308" s="610">
        <v>0</v>
      </c>
      <c r="Y308" s="612">
        <v>0</v>
      </c>
      <c r="Z308" s="613">
        <v>0</v>
      </c>
      <c r="AA308" s="535">
        <v>0</v>
      </c>
      <c r="AB308" s="608">
        <v>0</v>
      </c>
      <c r="AC308" s="609">
        <v>0</v>
      </c>
      <c r="AD308" s="611">
        <v>0</v>
      </c>
      <c r="AE308" s="612">
        <v>0</v>
      </c>
      <c r="AF308" s="609">
        <v>0</v>
      </c>
      <c r="AG308" s="611">
        <v>0</v>
      </c>
      <c r="AH308" s="608">
        <v>0</v>
      </c>
      <c r="AI308" s="609">
        <v>0</v>
      </c>
      <c r="AJ308" s="611">
        <v>0</v>
      </c>
      <c r="AK308" s="608">
        <v>17.495999999999999</v>
      </c>
      <c r="AL308" s="615">
        <v>21.654</v>
      </c>
      <c r="AN308" s="59"/>
      <c r="AO308" s="55"/>
      <c r="AQ308" s="767"/>
      <c r="AR308" s="767"/>
      <c r="AS308" s="767"/>
      <c r="AU308" s="748"/>
      <c r="BB308" s="758"/>
      <c r="BC308" s="748"/>
      <c r="BD308" s="748"/>
      <c r="BE308" s="748"/>
      <c r="BF308" s="767"/>
      <c r="BG308" s="767"/>
      <c r="BH308" s="758"/>
      <c r="BI308" s="767"/>
      <c r="BJ308" s="767"/>
      <c r="BK308" s="767"/>
      <c r="BL308" s="768"/>
      <c r="BM308" s="768"/>
      <c r="BN308" s="748"/>
    </row>
    <row r="309" spans="1:83" ht="14.25" customHeight="1" x14ac:dyDescent="0.15">
      <c r="A309" s="186" t="s">
        <v>190</v>
      </c>
      <c r="B309" s="417" t="s">
        <v>96</v>
      </c>
      <c r="C309" s="616">
        <v>0</v>
      </c>
      <c r="D309" s="617">
        <v>1109</v>
      </c>
      <c r="E309" s="618">
        <v>0</v>
      </c>
      <c r="F309" s="636">
        <v>0</v>
      </c>
      <c r="G309" s="617">
        <v>1120</v>
      </c>
      <c r="H309" s="187">
        <v>1120</v>
      </c>
      <c r="I309" s="262">
        <v>0</v>
      </c>
      <c r="J309" s="617">
        <v>0</v>
      </c>
      <c r="K309" s="618">
        <v>0</v>
      </c>
      <c r="L309" s="262">
        <v>0</v>
      </c>
      <c r="M309" s="617">
        <v>0</v>
      </c>
      <c r="N309" s="618">
        <v>0</v>
      </c>
      <c r="O309" s="262">
        <v>660</v>
      </c>
      <c r="P309" s="617">
        <v>617</v>
      </c>
      <c r="Q309" s="621">
        <v>551</v>
      </c>
      <c r="R309" s="262">
        <v>376</v>
      </c>
      <c r="S309" s="617">
        <v>276</v>
      </c>
      <c r="T309" s="618">
        <v>108</v>
      </c>
      <c r="U309" s="619">
        <v>0</v>
      </c>
      <c r="V309" s="199">
        <v>0</v>
      </c>
      <c r="W309" s="621">
        <v>0</v>
      </c>
      <c r="X309" s="619">
        <v>0</v>
      </c>
      <c r="Y309" s="620">
        <v>0</v>
      </c>
      <c r="Z309" s="621">
        <v>0</v>
      </c>
      <c r="AA309" s="255">
        <v>0</v>
      </c>
      <c r="AB309" s="617">
        <v>0</v>
      </c>
      <c r="AC309" s="618">
        <v>0</v>
      </c>
      <c r="AD309" s="262">
        <v>0</v>
      </c>
      <c r="AE309" s="620">
        <v>0</v>
      </c>
      <c r="AF309" s="618">
        <v>0</v>
      </c>
      <c r="AG309" s="262">
        <v>0</v>
      </c>
      <c r="AH309" s="617">
        <v>0</v>
      </c>
      <c r="AI309" s="618">
        <v>0</v>
      </c>
      <c r="AJ309" s="262">
        <v>0</v>
      </c>
      <c r="AK309" s="617">
        <v>2499</v>
      </c>
      <c r="AL309" s="622">
        <v>2707</v>
      </c>
      <c r="AN309" s="59"/>
      <c r="AO309" s="55"/>
      <c r="AP309" s="825"/>
      <c r="AQ309" s="767"/>
      <c r="AR309" s="767"/>
      <c r="AS309" s="767"/>
      <c r="AT309" s="767"/>
      <c r="AU309" s="748"/>
      <c r="AV309" s="748"/>
      <c r="BB309" s="758"/>
      <c r="BC309" s="755"/>
      <c r="BD309" s="756"/>
      <c r="BE309" s="757"/>
      <c r="BF309" s="757"/>
      <c r="BG309" s="757"/>
      <c r="BH309" s="767"/>
    </row>
    <row r="310" spans="1:83" ht="14.25" customHeight="1" x14ac:dyDescent="0.15">
      <c r="A310" s="250" t="s">
        <v>60</v>
      </c>
      <c r="B310" s="394" t="s">
        <v>93</v>
      </c>
      <c r="C310" s="598">
        <v>2.895</v>
      </c>
      <c r="D310" s="599">
        <v>12.034000000000001</v>
      </c>
      <c r="E310" s="600">
        <v>17.602</v>
      </c>
      <c r="F310" s="601">
        <v>13.122999999999999</v>
      </c>
      <c r="G310" s="599">
        <v>9</v>
      </c>
      <c r="H310" s="183">
        <v>10.898999999999999</v>
      </c>
      <c r="I310" s="602">
        <v>10.651999999999999</v>
      </c>
      <c r="J310" s="637">
        <v>6.226</v>
      </c>
      <c r="K310" s="600">
        <v>7.4269999999999996</v>
      </c>
      <c r="L310" s="602">
        <v>4.71</v>
      </c>
      <c r="M310" s="603">
        <v>3.528</v>
      </c>
      <c r="N310" s="600">
        <v>2.66</v>
      </c>
      <c r="O310" s="602">
        <v>2.0030000000000001</v>
      </c>
      <c r="P310" s="599">
        <v>4.6959999999999997</v>
      </c>
      <c r="Q310" s="604">
        <v>2.145</v>
      </c>
      <c r="R310" s="601">
        <v>6.1779999999999999</v>
      </c>
      <c r="S310" s="599">
        <v>9.3740000000000006</v>
      </c>
      <c r="T310" s="600">
        <v>7.3019999999999996</v>
      </c>
      <c r="U310" s="601">
        <v>6.0629999999999997</v>
      </c>
      <c r="V310" s="553">
        <v>5.4909999999999997</v>
      </c>
      <c r="W310" s="605">
        <v>5.6680000000000001</v>
      </c>
      <c r="X310" s="601">
        <v>4.351</v>
      </c>
      <c r="Y310" s="603">
        <v>4.3769999999999998</v>
      </c>
      <c r="Z310" s="604">
        <v>8.0609999999999999</v>
      </c>
      <c r="AA310" s="534">
        <v>9.4350000000000005</v>
      </c>
      <c r="AB310" s="603">
        <v>6.5629999999999997</v>
      </c>
      <c r="AC310" s="600">
        <v>8.0739999999999998</v>
      </c>
      <c r="AD310" s="602">
        <v>2.399</v>
      </c>
      <c r="AE310" s="603">
        <v>5.0090000000000003</v>
      </c>
      <c r="AF310" s="600">
        <v>8.7680000000000007</v>
      </c>
      <c r="AG310" s="602">
        <v>8.9469999999999992</v>
      </c>
      <c r="AH310" s="599">
        <v>9.984</v>
      </c>
      <c r="AI310" s="600">
        <v>14.029</v>
      </c>
      <c r="AJ310" s="602">
        <v>18.716999999999999</v>
      </c>
      <c r="AK310" s="599">
        <v>14.27</v>
      </c>
      <c r="AL310" s="606">
        <v>10.161</v>
      </c>
      <c r="AN310" s="61"/>
      <c r="AO310" s="55"/>
      <c r="AQ310" s="767"/>
      <c r="AR310" s="767"/>
      <c r="AS310" s="767"/>
      <c r="AT310" s="767"/>
      <c r="AU310" s="767"/>
      <c r="BB310" s="748"/>
      <c r="BC310" s="767"/>
      <c r="BD310" s="767"/>
      <c r="BE310" s="767"/>
      <c r="BF310" s="767"/>
      <c r="BG310" s="252"/>
      <c r="BH310" s="767"/>
    </row>
    <row r="311" spans="1:83" ht="14.25" customHeight="1" x14ac:dyDescent="0.15">
      <c r="A311" s="184" t="s">
        <v>191</v>
      </c>
      <c r="B311" s="395" t="s">
        <v>94</v>
      </c>
      <c r="C311" s="607">
        <v>718.67600000000004</v>
      </c>
      <c r="D311" s="608">
        <v>3818.9659999999999</v>
      </c>
      <c r="E311" s="609">
        <v>5122.6090000000004</v>
      </c>
      <c r="F311" s="610">
        <v>3659.1039999999998</v>
      </c>
      <c r="G311" s="608">
        <v>2685</v>
      </c>
      <c r="H311" s="251">
        <v>3225.2379999999998</v>
      </c>
      <c r="I311" s="611">
        <v>3038.0039999999999</v>
      </c>
      <c r="J311" s="608">
        <v>1905.06</v>
      </c>
      <c r="K311" s="609">
        <v>2106.502</v>
      </c>
      <c r="L311" s="611">
        <v>1221.48</v>
      </c>
      <c r="M311" s="612">
        <v>982.43399999999997</v>
      </c>
      <c r="N311" s="609">
        <v>782.50300000000004</v>
      </c>
      <c r="O311" s="194">
        <v>631.98500000000001</v>
      </c>
      <c r="P311" s="608">
        <v>1264.5509999999999</v>
      </c>
      <c r="Q311" s="613">
        <v>607.07899999999995</v>
      </c>
      <c r="R311" s="610">
        <v>1813.6320000000001</v>
      </c>
      <c r="S311" s="627">
        <v>2422.1390000000001</v>
      </c>
      <c r="T311" s="609">
        <v>2059.0340000000001</v>
      </c>
      <c r="U311" s="610">
        <v>1581.8219999999999</v>
      </c>
      <c r="V311" s="554">
        <v>1531.8</v>
      </c>
      <c r="W311" s="614">
        <v>1571.9090000000001</v>
      </c>
      <c r="X311" s="610">
        <v>1136.075</v>
      </c>
      <c r="Y311" s="612">
        <v>1203.153</v>
      </c>
      <c r="Z311" s="613">
        <v>2065.6089999999999</v>
      </c>
      <c r="AA311" s="535">
        <v>2356.9549999999999</v>
      </c>
      <c r="AB311" s="608">
        <v>1528.4749999999999</v>
      </c>
      <c r="AC311" s="609">
        <v>1993.644</v>
      </c>
      <c r="AD311" s="611">
        <v>606.29100000000005</v>
      </c>
      <c r="AE311" s="612">
        <v>1251.0830000000001</v>
      </c>
      <c r="AF311" s="609">
        <v>2219.67</v>
      </c>
      <c r="AG311" s="611">
        <v>2577.8359999999998</v>
      </c>
      <c r="AH311" s="608">
        <v>2906.6860000000001</v>
      </c>
      <c r="AI311" s="609">
        <v>3616.605</v>
      </c>
      <c r="AJ311" s="611">
        <v>4872.5169999999998</v>
      </c>
      <c r="AK311" s="608">
        <v>3705.0929999999998</v>
      </c>
      <c r="AL311" s="615">
        <v>2708.0230000000001</v>
      </c>
      <c r="AN311" s="252"/>
      <c r="AO311" s="55"/>
      <c r="AQ311" s="767"/>
      <c r="AR311" s="767"/>
      <c r="AS311" s="767"/>
      <c r="AT311" s="767"/>
      <c r="AU311" s="767"/>
      <c r="BB311" s="758"/>
      <c r="BC311" s="252"/>
      <c r="BD311" s="252"/>
      <c r="BE311" s="252"/>
      <c r="BF311" s="767"/>
      <c r="BG311" s="252"/>
      <c r="BH311" s="748"/>
    </row>
    <row r="312" spans="1:83" ht="14.25" customHeight="1" x14ac:dyDescent="0.15">
      <c r="A312" s="186" t="s">
        <v>191</v>
      </c>
      <c r="B312" s="417" t="s">
        <v>96</v>
      </c>
      <c r="C312" s="616">
        <v>248</v>
      </c>
      <c r="D312" s="617">
        <v>317</v>
      </c>
      <c r="E312" s="618">
        <v>291</v>
      </c>
      <c r="F312" s="619">
        <v>279</v>
      </c>
      <c r="G312" s="617">
        <v>307</v>
      </c>
      <c r="H312" s="187">
        <v>296</v>
      </c>
      <c r="I312" s="262">
        <v>285</v>
      </c>
      <c r="J312" s="617">
        <v>306</v>
      </c>
      <c r="K312" s="618">
        <v>284</v>
      </c>
      <c r="L312" s="262">
        <v>259</v>
      </c>
      <c r="M312" s="617">
        <v>278</v>
      </c>
      <c r="N312" s="618">
        <v>294</v>
      </c>
      <c r="O312" s="262">
        <v>316</v>
      </c>
      <c r="P312" s="617">
        <v>269</v>
      </c>
      <c r="Q312" s="621">
        <v>283</v>
      </c>
      <c r="R312" s="262">
        <v>294</v>
      </c>
      <c r="S312" s="617">
        <v>258</v>
      </c>
      <c r="T312" s="618">
        <v>282</v>
      </c>
      <c r="U312" s="619">
        <v>261</v>
      </c>
      <c r="V312" s="199">
        <v>279</v>
      </c>
      <c r="W312" s="621">
        <v>277</v>
      </c>
      <c r="X312" s="619">
        <v>261</v>
      </c>
      <c r="Y312" s="620">
        <v>275</v>
      </c>
      <c r="Z312" s="621">
        <v>256</v>
      </c>
      <c r="AA312" s="255">
        <v>250</v>
      </c>
      <c r="AB312" s="617">
        <v>233</v>
      </c>
      <c r="AC312" s="618">
        <v>247</v>
      </c>
      <c r="AD312" s="262">
        <v>253</v>
      </c>
      <c r="AE312" s="620">
        <v>250</v>
      </c>
      <c r="AF312" s="618">
        <v>253</v>
      </c>
      <c r="AG312" s="262">
        <v>288</v>
      </c>
      <c r="AH312" s="617">
        <v>291</v>
      </c>
      <c r="AI312" s="618">
        <v>258</v>
      </c>
      <c r="AJ312" s="262">
        <v>260</v>
      </c>
      <c r="AK312" s="617">
        <v>260</v>
      </c>
      <c r="AL312" s="622">
        <v>267</v>
      </c>
      <c r="AO312" s="55"/>
      <c r="AP312" s="825"/>
      <c r="AQ312" s="748"/>
      <c r="AR312" s="748"/>
      <c r="AS312" s="748"/>
      <c r="AT312" s="767"/>
      <c r="AU312" s="767"/>
      <c r="AV312" s="748"/>
      <c r="BB312" s="758"/>
      <c r="BC312" s="755"/>
      <c r="BD312" s="755"/>
      <c r="BE312" s="755"/>
      <c r="BF312" s="755"/>
      <c r="BG312" s="755"/>
      <c r="BH312" s="758"/>
      <c r="BI312" s="755"/>
      <c r="BJ312" s="756"/>
      <c r="BK312" s="768"/>
      <c r="BL312" s="252"/>
      <c r="BM312" s="767"/>
      <c r="BN312" s="767"/>
    </row>
    <row r="313" spans="1:83" ht="14.25" customHeight="1" x14ac:dyDescent="0.15">
      <c r="A313" s="250" t="s">
        <v>228</v>
      </c>
      <c r="B313" s="394" t="s">
        <v>93</v>
      </c>
      <c r="C313" s="598">
        <v>1.522</v>
      </c>
      <c r="D313" s="599">
        <v>3.984</v>
      </c>
      <c r="E313" s="600">
        <v>4.242</v>
      </c>
      <c r="F313" s="601">
        <v>2.5030000000000001</v>
      </c>
      <c r="G313" s="599">
        <v>1</v>
      </c>
      <c r="H313" s="191">
        <v>1.47</v>
      </c>
      <c r="I313" s="602">
        <v>2.0840000000000001</v>
      </c>
      <c r="J313" s="599">
        <v>1.9239999999999999</v>
      </c>
      <c r="K313" s="600">
        <v>2.0139999999999998</v>
      </c>
      <c r="L313" s="602">
        <v>1.9650000000000001</v>
      </c>
      <c r="M313" s="603">
        <v>2.8039999999999998</v>
      </c>
      <c r="N313" s="600">
        <v>3.5339999999999998</v>
      </c>
      <c r="O313" s="602">
        <v>4.53</v>
      </c>
      <c r="P313" s="599">
        <v>7.7990000000000004</v>
      </c>
      <c r="Q313" s="604">
        <v>9.4890000000000008</v>
      </c>
      <c r="R313" s="601">
        <v>9.0779999999999994</v>
      </c>
      <c r="S313" s="599">
        <v>11.614000000000001</v>
      </c>
      <c r="T313" s="600">
        <v>9.1989999999999998</v>
      </c>
      <c r="U313" s="601">
        <v>6.548</v>
      </c>
      <c r="V313" s="553">
        <v>10.156000000000001</v>
      </c>
      <c r="W313" s="605">
        <v>11.679</v>
      </c>
      <c r="X313" s="601">
        <v>12.281000000000001</v>
      </c>
      <c r="Y313" s="603">
        <v>7.7930000000000001</v>
      </c>
      <c r="Z313" s="604">
        <v>10.595000000000001</v>
      </c>
      <c r="AA313" s="534">
        <v>10.369</v>
      </c>
      <c r="AB313" s="603">
        <v>7.0090000000000003</v>
      </c>
      <c r="AC313" s="600">
        <v>6.2140000000000004</v>
      </c>
      <c r="AD313" s="602">
        <v>5.2489999999999997</v>
      </c>
      <c r="AE313" s="603">
        <v>8.452</v>
      </c>
      <c r="AF313" s="600">
        <v>7.1619999999999999</v>
      </c>
      <c r="AG313" s="602">
        <v>5.3959999999999999</v>
      </c>
      <c r="AH313" s="599">
        <v>5.218</v>
      </c>
      <c r="AI313" s="600">
        <v>5.3470000000000004</v>
      </c>
      <c r="AJ313" s="602">
        <v>5.2789999999999999</v>
      </c>
      <c r="AK313" s="599">
        <v>4.4329999999999998</v>
      </c>
      <c r="AL313" s="606">
        <v>3.7839999999999998</v>
      </c>
      <c r="AO313" s="55"/>
      <c r="AQ313" s="767"/>
      <c r="AR313" s="767"/>
      <c r="AS313" s="767"/>
      <c r="AT313" s="748"/>
      <c r="AU313" s="767"/>
      <c r="BB313" s="748"/>
      <c r="BC313" s="755"/>
      <c r="BD313" s="755"/>
      <c r="BE313" s="755"/>
      <c r="BF313" s="755"/>
      <c r="BG313" s="755"/>
      <c r="BH313" s="767"/>
    </row>
    <row r="314" spans="1:83" ht="14.25" customHeight="1" x14ac:dyDescent="0.15">
      <c r="A314" s="184" t="s">
        <v>192</v>
      </c>
      <c r="B314" s="395" t="s">
        <v>94</v>
      </c>
      <c r="C314" s="607">
        <v>2118.5279999999998</v>
      </c>
      <c r="D314" s="608">
        <v>5182.9740000000002</v>
      </c>
      <c r="E314" s="609">
        <v>4576.9859999999999</v>
      </c>
      <c r="F314" s="610">
        <v>2777.6469999999999</v>
      </c>
      <c r="G314" s="608">
        <v>1977</v>
      </c>
      <c r="H314" s="251">
        <v>2249.8020000000001</v>
      </c>
      <c r="I314" s="611">
        <v>3320.6</v>
      </c>
      <c r="J314" s="608">
        <v>3049.672</v>
      </c>
      <c r="K314" s="609">
        <v>3173.17</v>
      </c>
      <c r="L314" s="611">
        <v>3064.6080000000002</v>
      </c>
      <c r="M314" s="612">
        <v>4351.5360000000001</v>
      </c>
      <c r="N314" s="609">
        <v>4946.0320000000002</v>
      </c>
      <c r="O314" s="194">
        <v>5835.1530000000002</v>
      </c>
      <c r="P314" s="608">
        <v>7979.0879999999997</v>
      </c>
      <c r="Q314" s="613">
        <v>10064.92</v>
      </c>
      <c r="R314" s="610">
        <v>9780.1020000000008</v>
      </c>
      <c r="S314" s="608">
        <v>12085.156999999999</v>
      </c>
      <c r="T314" s="609">
        <v>8252.1720000000005</v>
      </c>
      <c r="U314" s="610">
        <v>6559.0020000000004</v>
      </c>
      <c r="V314" s="554">
        <v>9805.5360000000001</v>
      </c>
      <c r="W314" s="614">
        <v>9766.3320000000003</v>
      </c>
      <c r="X314" s="610">
        <v>10275.746999999999</v>
      </c>
      <c r="Y314" s="612">
        <v>7485.5720000000001</v>
      </c>
      <c r="Z314" s="613">
        <v>9323.6389999999992</v>
      </c>
      <c r="AA314" s="535">
        <v>9023.8539999999994</v>
      </c>
      <c r="AB314" s="608">
        <v>7068.9530000000004</v>
      </c>
      <c r="AC314" s="609">
        <v>6756.4380000000001</v>
      </c>
      <c r="AD314" s="611">
        <v>6636.857</v>
      </c>
      <c r="AE314" s="612">
        <v>8895.42</v>
      </c>
      <c r="AF314" s="609">
        <v>6764.4189999999999</v>
      </c>
      <c r="AG314" s="611">
        <v>5343.57</v>
      </c>
      <c r="AH314" s="608">
        <v>5527.2240000000002</v>
      </c>
      <c r="AI314" s="609">
        <v>5413.4359999999997</v>
      </c>
      <c r="AJ314" s="611">
        <v>5253.7790000000005</v>
      </c>
      <c r="AK314" s="608">
        <v>4591.8900000000003</v>
      </c>
      <c r="AL314" s="615">
        <v>4816.8760000000002</v>
      </c>
      <c r="AO314" s="55"/>
      <c r="AQ314" s="767"/>
      <c r="AR314" s="767"/>
      <c r="AS314" s="767"/>
      <c r="AT314" s="252"/>
      <c r="AU314" s="748"/>
      <c r="BB314" s="758"/>
      <c r="BC314" s="755"/>
      <c r="BD314" s="755"/>
      <c r="BE314" s="755"/>
      <c r="BF314" s="755"/>
      <c r="BG314" s="755"/>
      <c r="BH314" s="748"/>
      <c r="BI314" s="748"/>
      <c r="BJ314" s="758"/>
      <c r="BK314" s="767"/>
      <c r="BL314" s="767"/>
      <c r="BM314" s="767"/>
      <c r="BN314" s="748"/>
      <c r="BO314" s="755"/>
      <c r="BP314" s="755"/>
      <c r="BQ314" s="755"/>
      <c r="BR314" s="755"/>
    </row>
    <row r="315" spans="1:83" ht="14.25" customHeight="1" x14ac:dyDescent="0.15">
      <c r="A315" s="186" t="s">
        <v>192</v>
      </c>
      <c r="B315" s="417" t="s">
        <v>96</v>
      </c>
      <c r="C315" s="616">
        <v>1392</v>
      </c>
      <c r="D315" s="617">
        <v>1301</v>
      </c>
      <c r="E315" s="618">
        <v>1079</v>
      </c>
      <c r="F315" s="619">
        <v>1110</v>
      </c>
      <c r="G315" s="617">
        <v>1393</v>
      </c>
      <c r="H315" s="187">
        <v>1530</v>
      </c>
      <c r="I315" s="262">
        <v>1593</v>
      </c>
      <c r="J315" s="617">
        <v>1585</v>
      </c>
      <c r="K315" s="618">
        <v>1576</v>
      </c>
      <c r="L315" s="262">
        <v>1560</v>
      </c>
      <c r="M315" s="617">
        <v>1552</v>
      </c>
      <c r="N315" s="618">
        <v>1400</v>
      </c>
      <c r="O315" s="262">
        <v>1288</v>
      </c>
      <c r="P315" s="617">
        <v>1023</v>
      </c>
      <c r="Q315" s="621">
        <v>1061</v>
      </c>
      <c r="R315" s="262">
        <v>1077</v>
      </c>
      <c r="S315" s="617">
        <v>1041</v>
      </c>
      <c r="T315" s="618">
        <v>897</v>
      </c>
      <c r="U315" s="619">
        <v>1002</v>
      </c>
      <c r="V315" s="199">
        <v>965</v>
      </c>
      <c r="W315" s="621">
        <v>836</v>
      </c>
      <c r="X315" s="619">
        <v>837</v>
      </c>
      <c r="Y315" s="620">
        <v>961</v>
      </c>
      <c r="Z315" s="621">
        <v>880</v>
      </c>
      <c r="AA315" s="255">
        <v>870</v>
      </c>
      <c r="AB315" s="617">
        <v>1009</v>
      </c>
      <c r="AC315" s="618">
        <v>1087</v>
      </c>
      <c r="AD315" s="262">
        <v>1264</v>
      </c>
      <c r="AE315" s="620">
        <v>1052</v>
      </c>
      <c r="AF315" s="618">
        <v>944</v>
      </c>
      <c r="AG315" s="262">
        <v>990</v>
      </c>
      <c r="AH315" s="617">
        <v>1059</v>
      </c>
      <c r="AI315" s="618">
        <v>1012</v>
      </c>
      <c r="AJ315" s="262">
        <v>995</v>
      </c>
      <c r="AK315" s="617">
        <v>1036</v>
      </c>
      <c r="AL315" s="622">
        <v>1273</v>
      </c>
      <c r="AO315" s="55"/>
      <c r="AP315" s="825"/>
      <c r="AQ315" s="767"/>
      <c r="AR315" s="767"/>
      <c r="AS315" s="767"/>
      <c r="AT315" s="252"/>
      <c r="AU315" s="748"/>
      <c r="AV315" s="748"/>
      <c r="BB315" s="767"/>
    </row>
    <row r="316" spans="1:83" ht="14.25" customHeight="1" x14ac:dyDescent="0.15">
      <c r="A316" s="250" t="s">
        <v>135</v>
      </c>
      <c r="B316" s="394" t="s">
        <v>93</v>
      </c>
      <c r="C316" s="598">
        <v>0.753</v>
      </c>
      <c r="D316" s="599">
        <v>1.1779999999999999</v>
      </c>
      <c r="E316" s="600">
        <v>0.65900000000000003</v>
      </c>
      <c r="F316" s="601">
        <v>1.0669999999999999</v>
      </c>
      <c r="G316" s="599">
        <v>1</v>
      </c>
      <c r="H316" s="191">
        <v>0.79100000000000004</v>
      </c>
      <c r="I316" s="602">
        <v>1.2050000000000001</v>
      </c>
      <c r="J316" s="599">
        <v>0.79200000000000004</v>
      </c>
      <c r="K316" s="600">
        <v>0.871</v>
      </c>
      <c r="L316" s="602">
        <v>0.84699999999999998</v>
      </c>
      <c r="M316" s="603">
        <v>1.0860000000000001</v>
      </c>
      <c r="N316" s="600">
        <v>2.1869999999999998</v>
      </c>
      <c r="O316" s="602">
        <v>1.883</v>
      </c>
      <c r="P316" s="599">
        <v>2.3199999999999998</v>
      </c>
      <c r="Q316" s="604">
        <v>2.859</v>
      </c>
      <c r="R316" s="601">
        <v>2.65</v>
      </c>
      <c r="S316" s="599">
        <v>2.649</v>
      </c>
      <c r="T316" s="600">
        <v>2.2290000000000001</v>
      </c>
      <c r="U316" s="601">
        <v>2.1520000000000001</v>
      </c>
      <c r="V316" s="553">
        <v>1.7589999999999999</v>
      </c>
      <c r="W316" s="605">
        <v>1.923</v>
      </c>
      <c r="X316" s="601">
        <v>1.325</v>
      </c>
      <c r="Y316" s="603">
        <v>0.97299999999999998</v>
      </c>
      <c r="Z316" s="604">
        <v>1.373</v>
      </c>
      <c r="AA316" s="534">
        <v>1.5589999999999999</v>
      </c>
      <c r="AB316" s="603">
        <v>1.508</v>
      </c>
      <c r="AC316" s="600">
        <v>1.1020000000000001</v>
      </c>
      <c r="AD316" s="602">
        <v>1.2410000000000001</v>
      </c>
      <c r="AE316" s="603">
        <v>1.407</v>
      </c>
      <c r="AF316" s="600">
        <v>1.413</v>
      </c>
      <c r="AG316" s="602">
        <v>1.327</v>
      </c>
      <c r="AH316" s="599">
        <v>1.6970000000000001</v>
      </c>
      <c r="AI316" s="600">
        <v>1.3260000000000001</v>
      </c>
      <c r="AJ316" s="602">
        <v>1.93</v>
      </c>
      <c r="AK316" s="599">
        <v>1.671</v>
      </c>
      <c r="AL316" s="606">
        <v>1.986</v>
      </c>
      <c r="AN316" s="59"/>
      <c r="AO316" s="55"/>
      <c r="AQ316" s="748"/>
      <c r="AR316" s="748"/>
      <c r="AS316" s="748"/>
      <c r="AT316" s="252"/>
      <c r="AU316" s="748"/>
      <c r="BB316" s="767"/>
    </row>
    <row r="317" spans="1:83" ht="14.25" customHeight="1" x14ac:dyDescent="0.15">
      <c r="A317" s="184" t="s">
        <v>193</v>
      </c>
      <c r="B317" s="395" t="s">
        <v>94</v>
      </c>
      <c r="C317" s="607">
        <v>396.24200000000002</v>
      </c>
      <c r="D317" s="608">
        <v>637.66499999999996</v>
      </c>
      <c r="E317" s="609">
        <v>410.476</v>
      </c>
      <c r="F317" s="610">
        <v>452.07799999999997</v>
      </c>
      <c r="G317" s="608">
        <v>374</v>
      </c>
      <c r="H317" s="251">
        <v>384.25400000000002</v>
      </c>
      <c r="I317" s="611">
        <v>505.99099999999999</v>
      </c>
      <c r="J317" s="608">
        <v>379.80399999999997</v>
      </c>
      <c r="K317" s="609">
        <v>429.399</v>
      </c>
      <c r="L317" s="611">
        <v>412.28199999999998</v>
      </c>
      <c r="M317" s="612">
        <v>823.74800000000005</v>
      </c>
      <c r="N317" s="609">
        <v>1233.886</v>
      </c>
      <c r="O317" s="194">
        <v>1057.5229999999999</v>
      </c>
      <c r="P317" s="608">
        <v>1044.0050000000001</v>
      </c>
      <c r="Q317" s="613">
        <v>1178.1310000000001</v>
      </c>
      <c r="R317" s="610">
        <v>968.13499999999999</v>
      </c>
      <c r="S317" s="608">
        <v>961.88099999999997</v>
      </c>
      <c r="T317" s="609">
        <v>863.61099999999999</v>
      </c>
      <c r="U317" s="610">
        <v>801.45899999999995</v>
      </c>
      <c r="V317" s="554">
        <v>663.61699999999996</v>
      </c>
      <c r="W317" s="614">
        <v>709.61699999999996</v>
      </c>
      <c r="X317" s="610">
        <v>510.47500000000002</v>
      </c>
      <c r="Y317" s="612">
        <v>358.17099999999999</v>
      </c>
      <c r="Z317" s="613">
        <v>502.97800000000001</v>
      </c>
      <c r="AA317" s="535">
        <v>554.99</v>
      </c>
      <c r="AB317" s="608">
        <v>545.50800000000004</v>
      </c>
      <c r="AC317" s="609">
        <v>378.32400000000001</v>
      </c>
      <c r="AD317" s="611">
        <v>419.14800000000002</v>
      </c>
      <c r="AE317" s="612">
        <v>484.89800000000002</v>
      </c>
      <c r="AF317" s="609">
        <v>484.27199999999999</v>
      </c>
      <c r="AG317" s="611">
        <v>450.29500000000002</v>
      </c>
      <c r="AH317" s="608">
        <v>600.37199999999996</v>
      </c>
      <c r="AI317" s="609">
        <v>426.81700000000001</v>
      </c>
      <c r="AJ317" s="611">
        <v>628.88400000000001</v>
      </c>
      <c r="AK317" s="608">
        <v>553.60799999999995</v>
      </c>
      <c r="AL317" s="615">
        <v>691.09199999999998</v>
      </c>
      <c r="AO317" s="55"/>
      <c r="AQ317" s="767"/>
      <c r="AR317" s="767"/>
      <c r="AS317" s="767"/>
      <c r="AT317" s="767"/>
      <c r="AU317" s="748"/>
      <c r="BB317" s="758"/>
      <c r="BC317" s="755"/>
      <c r="BD317" s="755"/>
      <c r="BE317" s="755"/>
      <c r="BF317" s="755"/>
      <c r="BG317" s="755"/>
      <c r="BH317" s="767"/>
    </row>
    <row r="318" spans="1:83" ht="14.25" customHeight="1" x14ac:dyDescent="0.15">
      <c r="A318" s="186" t="s">
        <v>193</v>
      </c>
      <c r="B318" s="417" t="s">
        <v>96</v>
      </c>
      <c r="C318" s="616">
        <v>526</v>
      </c>
      <c r="D318" s="617">
        <v>541</v>
      </c>
      <c r="E318" s="618">
        <v>623</v>
      </c>
      <c r="F318" s="619">
        <v>424</v>
      </c>
      <c r="G318" s="617">
        <v>420</v>
      </c>
      <c r="H318" s="187">
        <v>486</v>
      </c>
      <c r="I318" s="262">
        <v>420</v>
      </c>
      <c r="J318" s="617">
        <v>480</v>
      </c>
      <c r="K318" s="618">
        <v>493</v>
      </c>
      <c r="L318" s="262">
        <v>487</v>
      </c>
      <c r="M318" s="617">
        <v>759</v>
      </c>
      <c r="N318" s="618">
        <v>564</v>
      </c>
      <c r="O318" s="262">
        <v>562</v>
      </c>
      <c r="P318" s="617">
        <v>450</v>
      </c>
      <c r="Q318" s="621">
        <v>412</v>
      </c>
      <c r="R318" s="262">
        <v>365</v>
      </c>
      <c r="S318" s="617">
        <v>363</v>
      </c>
      <c r="T318" s="618">
        <v>387</v>
      </c>
      <c r="U318" s="619">
        <v>372</v>
      </c>
      <c r="V318" s="199">
        <v>377</v>
      </c>
      <c r="W318" s="621">
        <v>369</v>
      </c>
      <c r="X318" s="619">
        <v>385</v>
      </c>
      <c r="Y318" s="620">
        <v>368</v>
      </c>
      <c r="Z318" s="621">
        <v>366</v>
      </c>
      <c r="AA318" s="255">
        <v>356</v>
      </c>
      <c r="AB318" s="617">
        <v>362</v>
      </c>
      <c r="AC318" s="618">
        <v>343</v>
      </c>
      <c r="AD318" s="262">
        <v>338</v>
      </c>
      <c r="AE318" s="620">
        <v>345</v>
      </c>
      <c r="AF318" s="618">
        <v>343</v>
      </c>
      <c r="AG318" s="262">
        <v>339</v>
      </c>
      <c r="AH318" s="617">
        <v>354</v>
      </c>
      <c r="AI318" s="618">
        <v>322</v>
      </c>
      <c r="AJ318" s="262">
        <v>326</v>
      </c>
      <c r="AK318" s="617">
        <v>331</v>
      </c>
      <c r="AL318" s="622">
        <v>348</v>
      </c>
      <c r="AN318" s="59"/>
      <c r="AO318" s="55"/>
      <c r="AP318" s="825"/>
      <c r="AQ318" s="748"/>
      <c r="AR318" s="748"/>
      <c r="AS318" s="748"/>
      <c r="AT318" s="767"/>
      <c r="AU318" s="748"/>
      <c r="AV318" s="748"/>
      <c r="BB318" s="758"/>
      <c r="BC318" s="755"/>
      <c r="BD318" s="755"/>
      <c r="BE318" s="755"/>
      <c r="BF318" s="755"/>
      <c r="BG318" s="755"/>
      <c r="BH318" s="767"/>
    </row>
    <row r="319" spans="1:83" ht="14.25" customHeight="1" x14ac:dyDescent="0.15">
      <c r="A319" s="250" t="s">
        <v>63</v>
      </c>
      <c r="B319" s="394" t="s">
        <v>93</v>
      </c>
      <c r="C319" s="598">
        <v>2.2160000000000002</v>
      </c>
      <c r="D319" s="599">
        <v>2.8559999999999999</v>
      </c>
      <c r="E319" s="600">
        <v>3.1829999999999998</v>
      </c>
      <c r="F319" s="601">
        <v>2.7349999999999999</v>
      </c>
      <c r="G319" s="599">
        <v>3</v>
      </c>
      <c r="H319" s="191">
        <v>2.4649999999999999</v>
      </c>
      <c r="I319" s="602">
        <v>2.9239999999999999</v>
      </c>
      <c r="J319" s="599">
        <v>3.05</v>
      </c>
      <c r="K319" s="600">
        <v>3.0630000000000002</v>
      </c>
      <c r="L319" s="602">
        <v>2.7650000000000001</v>
      </c>
      <c r="M319" s="603">
        <v>2.851</v>
      </c>
      <c r="N319" s="600">
        <v>3.7789999999999999</v>
      </c>
      <c r="O319" s="602">
        <v>2.8460000000000001</v>
      </c>
      <c r="P319" s="599">
        <v>2.9929999999999999</v>
      </c>
      <c r="Q319" s="604">
        <v>3.6320000000000001</v>
      </c>
      <c r="R319" s="601">
        <v>3.0990000000000002</v>
      </c>
      <c r="S319" s="599">
        <v>3.45</v>
      </c>
      <c r="T319" s="600">
        <v>3.7069999999999999</v>
      </c>
      <c r="U319" s="601">
        <v>3.976</v>
      </c>
      <c r="V319" s="553">
        <v>4.3479999999999999</v>
      </c>
      <c r="W319" s="605">
        <v>4.3010000000000002</v>
      </c>
      <c r="X319" s="601">
        <v>4.4740000000000002</v>
      </c>
      <c r="Y319" s="603">
        <v>4.0949999999999998</v>
      </c>
      <c r="Z319" s="604">
        <v>3.2759999999999998</v>
      </c>
      <c r="AA319" s="534">
        <v>3.2839999999999998</v>
      </c>
      <c r="AB319" s="603">
        <v>2.8929999999999998</v>
      </c>
      <c r="AC319" s="600">
        <v>2.907</v>
      </c>
      <c r="AD319" s="602">
        <v>2.7930000000000001</v>
      </c>
      <c r="AE319" s="603">
        <v>3.133</v>
      </c>
      <c r="AF319" s="600">
        <v>3.0059999999999998</v>
      </c>
      <c r="AG319" s="602">
        <v>2.879</v>
      </c>
      <c r="AH319" s="599">
        <v>3.105</v>
      </c>
      <c r="AI319" s="600">
        <v>2.8109999999999999</v>
      </c>
      <c r="AJ319" s="602">
        <v>3.2639999999999998</v>
      </c>
      <c r="AK319" s="599">
        <v>2.9929999999999999</v>
      </c>
      <c r="AL319" s="606">
        <v>3.9089999999999998</v>
      </c>
      <c r="AN319" s="59"/>
      <c r="AO319" s="55"/>
      <c r="AQ319" s="767"/>
      <c r="AR319" s="767"/>
      <c r="AS319" s="767"/>
      <c r="AT319" s="748"/>
      <c r="AU319" s="767"/>
      <c r="BB319" s="767"/>
    </row>
    <row r="320" spans="1:83" ht="14.25" customHeight="1" x14ac:dyDescent="0.15">
      <c r="A320" s="184" t="s">
        <v>194</v>
      </c>
      <c r="B320" s="395" t="s">
        <v>94</v>
      </c>
      <c r="C320" s="607">
        <v>7501.61</v>
      </c>
      <c r="D320" s="608">
        <v>6654.7</v>
      </c>
      <c r="E320" s="609">
        <v>6715.5550000000003</v>
      </c>
      <c r="F320" s="610">
        <v>6106.5</v>
      </c>
      <c r="G320" s="608">
        <v>6008</v>
      </c>
      <c r="H320" s="251">
        <v>5120.0659999999998</v>
      </c>
      <c r="I320" s="611">
        <v>6181.4030000000002</v>
      </c>
      <c r="J320" s="608">
        <v>6509.1270000000004</v>
      </c>
      <c r="K320" s="609">
        <v>6683.45</v>
      </c>
      <c r="L320" s="611">
        <v>6374.0709999999999</v>
      </c>
      <c r="M320" s="612">
        <v>7565.11</v>
      </c>
      <c r="N320" s="609">
        <v>12604.648999999999</v>
      </c>
      <c r="O320" s="194">
        <v>9532.491</v>
      </c>
      <c r="P320" s="608">
        <v>9514.0069999999996</v>
      </c>
      <c r="Q320" s="613">
        <v>10779.136</v>
      </c>
      <c r="R320" s="610">
        <v>8930.8780000000006</v>
      </c>
      <c r="S320" s="608">
        <v>9013.3680000000004</v>
      </c>
      <c r="T320" s="609">
        <v>8400.1329999999998</v>
      </c>
      <c r="U320" s="610">
        <v>10989.985000000001</v>
      </c>
      <c r="V320" s="554">
        <v>15026.7</v>
      </c>
      <c r="W320" s="614">
        <v>15995.299000000001</v>
      </c>
      <c r="X320" s="610">
        <v>20827.474999999999</v>
      </c>
      <c r="Y320" s="612">
        <v>17735.212</v>
      </c>
      <c r="Z320" s="613">
        <v>8565.0059999999994</v>
      </c>
      <c r="AA320" s="535">
        <v>8764.0810000000001</v>
      </c>
      <c r="AB320" s="608">
        <v>8260.9860000000008</v>
      </c>
      <c r="AC320" s="609">
        <v>7989.826</v>
      </c>
      <c r="AD320" s="611">
        <v>7864.6880000000001</v>
      </c>
      <c r="AE320" s="612">
        <v>8750.9089999999997</v>
      </c>
      <c r="AF320" s="609">
        <v>8688.0120000000006</v>
      </c>
      <c r="AG320" s="611">
        <v>7658.0810000000001</v>
      </c>
      <c r="AH320" s="608">
        <v>7435.2449999999999</v>
      </c>
      <c r="AI320" s="609">
        <v>6133.5640000000003</v>
      </c>
      <c r="AJ320" s="611">
        <v>8002.9889999999996</v>
      </c>
      <c r="AK320" s="608">
        <v>12251.603999999999</v>
      </c>
      <c r="AL320" s="615">
        <v>21941.859</v>
      </c>
      <c r="AN320" s="59"/>
      <c r="AO320" s="55"/>
      <c r="AQ320" s="767"/>
      <c r="AR320" s="767"/>
      <c r="AS320" s="767"/>
      <c r="AT320" s="767"/>
      <c r="AU320" s="748"/>
      <c r="BB320" s="758"/>
      <c r="BC320" s="755"/>
      <c r="BD320" s="755"/>
      <c r="BE320" s="755"/>
      <c r="BF320" s="755"/>
      <c r="BG320" s="755"/>
      <c r="BH320" s="758"/>
      <c r="BI320" s="755"/>
      <c r="BJ320" s="755"/>
      <c r="BK320" s="755"/>
      <c r="BL320" s="755"/>
      <c r="BM320" s="755"/>
      <c r="BN320" s="748"/>
      <c r="BO320" s="755"/>
      <c r="BP320" s="279"/>
      <c r="BQ320" s="755"/>
      <c r="BR320" s="755"/>
      <c r="BS320" s="252"/>
      <c r="BT320" s="5"/>
      <c r="BU320" s="5"/>
      <c r="BX320" s="252"/>
      <c r="BY320" s="59"/>
      <c r="BZ320" s="59"/>
      <c r="CB320" s="256"/>
      <c r="CC320" s="3"/>
      <c r="CD320" s="3"/>
      <c r="CE320" s="5"/>
    </row>
    <row r="321" spans="1:140" ht="14.25" customHeight="1" x14ac:dyDescent="0.15">
      <c r="A321" s="186" t="s">
        <v>194</v>
      </c>
      <c r="B321" s="417" t="s">
        <v>96</v>
      </c>
      <c r="C321" s="616">
        <v>3385</v>
      </c>
      <c r="D321" s="617">
        <v>2330</v>
      </c>
      <c r="E321" s="618">
        <v>2110</v>
      </c>
      <c r="F321" s="619">
        <v>2233</v>
      </c>
      <c r="G321" s="617">
        <v>2146</v>
      </c>
      <c r="H321" s="187">
        <v>2077</v>
      </c>
      <c r="I321" s="262">
        <v>2114</v>
      </c>
      <c r="J321" s="617">
        <v>2134</v>
      </c>
      <c r="K321" s="618">
        <v>2182</v>
      </c>
      <c r="L321" s="262">
        <v>2305</v>
      </c>
      <c r="M321" s="617">
        <v>2653</v>
      </c>
      <c r="N321" s="618">
        <v>3335</v>
      </c>
      <c r="O321" s="262">
        <v>3349</v>
      </c>
      <c r="P321" s="617">
        <v>3179</v>
      </c>
      <c r="Q321" s="621">
        <v>2968</v>
      </c>
      <c r="R321" s="262">
        <v>2882</v>
      </c>
      <c r="S321" s="617">
        <v>2613</v>
      </c>
      <c r="T321" s="618">
        <v>2266</v>
      </c>
      <c r="U321" s="619">
        <v>2764</v>
      </c>
      <c r="V321" s="199">
        <v>3456</v>
      </c>
      <c r="W321" s="621">
        <v>3719</v>
      </c>
      <c r="X321" s="619">
        <v>4655</v>
      </c>
      <c r="Y321" s="620">
        <v>4331</v>
      </c>
      <c r="Z321" s="621">
        <v>2614</v>
      </c>
      <c r="AA321" s="255">
        <v>2669</v>
      </c>
      <c r="AB321" s="617">
        <v>2856</v>
      </c>
      <c r="AC321" s="618">
        <v>2748</v>
      </c>
      <c r="AD321" s="262">
        <v>2816</v>
      </c>
      <c r="AE321" s="620">
        <v>2793</v>
      </c>
      <c r="AF321" s="618">
        <v>2890</v>
      </c>
      <c r="AG321" s="262">
        <v>2660</v>
      </c>
      <c r="AH321" s="617">
        <v>2395</v>
      </c>
      <c r="AI321" s="618">
        <v>2182</v>
      </c>
      <c r="AJ321" s="262">
        <v>2452</v>
      </c>
      <c r="AK321" s="617">
        <v>4093</v>
      </c>
      <c r="AL321" s="622">
        <v>5613</v>
      </c>
      <c r="AN321" s="59"/>
      <c r="AO321" s="55"/>
      <c r="AP321" s="825"/>
      <c r="AQ321" s="748"/>
      <c r="AR321" s="748"/>
      <c r="AS321" s="748"/>
      <c r="AT321" s="767"/>
      <c r="AU321" s="748"/>
      <c r="AV321" s="748"/>
      <c r="BB321" s="758"/>
      <c r="BC321" s="755"/>
      <c r="BD321" s="755"/>
      <c r="BE321" s="755"/>
      <c r="BF321" s="755"/>
      <c r="BG321" s="755"/>
      <c r="BH321" s="767"/>
      <c r="BI321" s="59"/>
      <c r="BK321" s="256"/>
      <c r="BL321" s="3"/>
      <c r="BM321" s="3"/>
      <c r="BN321" s="5"/>
    </row>
    <row r="322" spans="1:140" ht="14.25" customHeight="1" x14ac:dyDescent="0.15">
      <c r="A322" s="250" t="s">
        <v>137</v>
      </c>
      <c r="B322" s="394" t="s">
        <v>93</v>
      </c>
      <c r="C322" s="598">
        <v>9.8629999999999995</v>
      </c>
      <c r="D322" s="599">
        <v>16.329000000000001</v>
      </c>
      <c r="E322" s="600">
        <v>15.962999999999999</v>
      </c>
      <c r="F322" s="601">
        <v>14.547000000000001</v>
      </c>
      <c r="G322" s="599">
        <v>13</v>
      </c>
      <c r="H322" s="191">
        <v>11.19</v>
      </c>
      <c r="I322" s="602">
        <v>12.888999999999999</v>
      </c>
      <c r="J322" s="599">
        <v>12.904</v>
      </c>
      <c r="K322" s="600">
        <v>15.866</v>
      </c>
      <c r="L322" s="602">
        <v>14.715999999999999</v>
      </c>
      <c r="M322" s="603">
        <v>14.491</v>
      </c>
      <c r="N322" s="600">
        <v>15.521000000000001</v>
      </c>
      <c r="O322" s="602">
        <v>11.452999999999999</v>
      </c>
      <c r="P322" s="599">
        <v>13.413</v>
      </c>
      <c r="Q322" s="604">
        <v>16.995000000000001</v>
      </c>
      <c r="R322" s="601">
        <v>14.522</v>
      </c>
      <c r="S322" s="599">
        <v>14.585000000000001</v>
      </c>
      <c r="T322" s="600">
        <v>15.815</v>
      </c>
      <c r="U322" s="601">
        <v>14.114000000000001</v>
      </c>
      <c r="V322" s="553">
        <v>16.215</v>
      </c>
      <c r="W322" s="605">
        <v>16.835999999999999</v>
      </c>
      <c r="X322" s="601">
        <v>16.260000000000002</v>
      </c>
      <c r="Y322" s="603">
        <v>14.401999999999999</v>
      </c>
      <c r="Z322" s="604">
        <v>14.018000000000001</v>
      </c>
      <c r="AA322" s="534">
        <v>16.641999999999999</v>
      </c>
      <c r="AB322" s="603">
        <v>12.804</v>
      </c>
      <c r="AC322" s="600">
        <v>14.624000000000001</v>
      </c>
      <c r="AD322" s="602">
        <v>12.368</v>
      </c>
      <c r="AE322" s="603">
        <v>16.824000000000002</v>
      </c>
      <c r="AF322" s="600">
        <v>14.928000000000001</v>
      </c>
      <c r="AG322" s="602">
        <v>13.776999999999999</v>
      </c>
      <c r="AH322" s="599">
        <v>13.512</v>
      </c>
      <c r="AI322" s="600">
        <v>14.287000000000001</v>
      </c>
      <c r="AJ322" s="602">
        <v>16.486999999999998</v>
      </c>
      <c r="AK322" s="599">
        <v>16.559000000000001</v>
      </c>
      <c r="AL322" s="606">
        <v>15.365</v>
      </c>
      <c r="AM322" s="20"/>
      <c r="AN322" s="59"/>
      <c r="AO322" s="55"/>
      <c r="AQ322" s="767"/>
      <c r="AR322" s="767"/>
      <c r="AS322" s="767"/>
      <c r="AT322" s="748"/>
      <c r="AU322" s="767"/>
      <c r="BB322" s="748"/>
      <c r="BC322" s="755"/>
      <c r="BD322" s="755"/>
      <c r="BE322" s="755"/>
      <c r="BF322" s="755"/>
      <c r="BG322" s="755"/>
      <c r="BH322" s="767"/>
      <c r="BI322" s="758"/>
      <c r="BJ322" s="755"/>
      <c r="BK322" s="764"/>
      <c r="BL322" s="758"/>
      <c r="BM322" s="5"/>
      <c r="BN322" s="5"/>
      <c r="BO322" s="5"/>
      <c r="BR322" s="5"/>
      <c r="BS322" s="279"/>
      <c r="BT322" s="252"/>
      <c r="BU322" s="252"/>
      <c r="BV322" s="252"/>
      <c r="BW322" s="59"/>
      <c r="BX322" s="5"/>
      <c r="BY322" s="5"/>
      <c r="CB322" s="59"/>
      <c r="CC322" s="59"/>
      <c r="CD322" s="59"/>
      <c r="CF322" s="256"/>
      <c r="CG322" s="3"/>
      <c r="CH322" s="3"/>
      <c r="CI322" s="5"/>
    </row>
    <row r="323" spans="1:140" ht="14.25" customHeight="1" x14ac:dyDescent="0.15">
      <c r="A323" s="184" t="s">
        <v>195</v>
      </c>
      <c r="B323" s="436" t="s">
        <v>94</v>
      </c>
      <c r="C323" s="607">
        <v>9584.0130000000008</v>
      </c>
      <c r="D323" s="642">
        <v>15282.096</v>
      </c>
      <c r="E323" s="643">
        <v>14719.12</v>
      </c>
      <c r="F323" s="610">
        <v>13287.255999999999</v>
      </c>
      <c r="G323" s="608">
        <v>12179</v>
      </c>
      <c r="H323" s="251">
        <v>10303.066999999999</v>
      </c>
      <c r="I323" s="611">
        <v>11845.465</v>
      </c>
      <c r="J323" s="608">
        <v>11987.331</v>
      </c>
      <c r="K323" s="609">
        <v>14577.909</v>
      </c>
      <c r="L323" s="611">
        <v>12900.484</v>
      </c>
      <c r="M323" s="612">
        <v>12911.557000000001</v>
      </c>
      <c r="N323" s="609">
        <v>13859.424999999999</v>
      </c>
      <c r="O323" s="194">
        <v>10446.508</v>
      </c>
      <c r="P323" s="608">
        <v>11831.953</v>
      </c>
      <c r="Q323" s="613">
        <v>14769.206</v>
      </c>
      <c r="R323" s="610">
        <v>12130.105</v>
      </c>
      <c r="S323" s="608">
        <v>12037.468000000001</v>
      </c>
      <c r="T323" s="609">
        <v>12138.165000000001</v>
      </c>
      <c r="U323" s="610">
        <v>10578.464</v>
      </c>
      <c r="V323" s="554">
        <v>11955.749</v>
      </c>
      <c r="W323" s="614">
        <v>12195.962</v>
      </c>
      <c r="X323" s="610">
        <v>11967.931</v>
      </c>
      <c r="Y323" s="612">
        <v>10709.434999999999</v>
      </c>
      <c r="Z323" s="613">
        <v>10911.722</v>
      </c>
      <c r="AA323" s="535">
        <v>13536.044</v>
      </c>
      <c r="AB323" s="608">
        <v>10780.919</v>
      </c>
      <c r="AC323" s="609">
        <v>12714.454</v>
      </c>
      <c r="AD323" s="611">
        <v>11155.843999999999</v>
      </c>
      <c r="AE323" s="612">
        <v>15238.54</v>
      </c>
      <c r="AF323" s="609">
        <v>14133.856</v>
      </c>
      <c r="AG323" s="611">
        <v>13250.763999999999</v>
      </c>
      <c r="AH323" s="608">
        <v>12724.683000000001</v>
      </c>
      <c r="AI323" s="609">
        <v>14118.806</v>
      </c>
      <c r="AJ323" s="611">
        <v>16018.063</v>
      </c>
      <c r="AK323" s="608">
        <v>17064.532999999999</v>
      </c>
      <c r="AL323" s="615">
        <v>17597.374</v>
      </c>
      <c r="AM323" s="20"/>
      <c r="AO323" s="55"/>
      <c r="AQ323" s="767"/>
      <c r="AR323" s="767"/>
      <c r="AS323" s="767"/>
      <c r="AT323" s="767"/>
      <c r="AU323" s="748"/>
      <c r="BB323" s="758"/>
      <c r="BC323" s="755"/>
      <c r="BD323" s="755"/>
      <c r="BE323" s="755"/>
      <c r="BF323" s="755"/>
      <c r="BG323" s="755"/>
      <c r="BH323" s="748"/>
      <c r="BI323" s="748"/>
      <c r="BJ323" s="755"/>
      <c r="BK323" s="756"/>
      <c r="BL323" s="757"/>
      <c r="BM323" s="767"/>
      <c r="BN323" s="768"/>
      <c r="BO323" s="755"/>
      <c r="BP323" s="755"/>
      <c r="BQ323" s="755"/>
      <c r="BR323" s="764"/>
      <c r="BS323" s="252"/>
      <c r="BT323" s="5"/>
      <c r="BU323" s="5"/>
      <c r="BX323" s="252"/>
      <c r="BY323" s="279"/>
      <c r="BZ323" s="252"/>
      <c r="CA323" s="252"/>
      <c r="CB323" s="252"/>
      <c r="CC323" s="59"/>
      <c r="CG323" s="5"/>
      <c r="CI323" s="5"/>
      <c r="CJ323" s="5"/>
      <c r="CM323" s="59"/>
      <c r="CN323" s="59"/>
      <c r="CO323" s="59"/>
      <c r="CQ323" s="256"/>
      <c r="CR323" s="3"/>
      <c r="CS323" s="3"/>
      <c r="CT323" s="101"/>
      <c r="DC323" s="5"/>
      <c r="DE323" s="5"/>
    </row>
    <row r="324" spans="1:140" ht="14.25" customHeight="1" thickBot="1" x14ac:dyDescent="0.2">
      <c r="A324" s="184" t="s">
        <v>195</v>
      </c>
      <c r="B324" s="454" t="s">
        <v>96</v>
      </c>
      <c r="C324" s="654">
        <v>972</v>
      </c>
      <c r="D324" s="655">
        <v>936</v>
      </c>
      <c r="E324" s="656">
        <v>922</v>
      </c>
      <c r="F324" s="657">
        <v>913</v>
      </c>
      <c r="G324" s="655">
        <v>924</v>
      </c>
      <c r="H324" s="263">
        <v>921</v>
      </c>
      <c r="I324" s="658">
        <v>919</v>
      </c>
      <c r="J324" s="655">
        <v>929</v>
      </c>
      <c r="K324" s="656">
        <v>919</v>
      </c>
      <c r="L324" s="658">
        <v>877</v>
      </c>
      <c r="M324" s="655">
        <v>891</v>
      </c>
      <c r="N324" s="656">
        <v>893</v>
      </c>
      <c r="O324" s="658">
        <v>912</v>
      </c>
      <c r="P324" s="655">
        <v>882</v>
      </c>
      <c r="Q324" s="659">
        <v>869</v>
      </c>
      <c r="R324" s="658">
        <v>835</v>
      </c>
      <c r="S324" s="655">
        <v>825</v>
      </c>
      <c r="T324" s="656">
        <v>768</v>
      </c>
      <c r="U324" s="657">
        <v>750</v>
      </c>
      <c r="V324" s="660">
        <v>737</v>
      </c>
      <c r="W324" s="659">
        <v>724</v>
      </c>
      <c r="X324" s="657">
        <v>736</v>
      </c>
      <c r="Y324" s="661">
        <v>744</v>
      </c>
      <c r="Z324" s="659">
        <v>778</v>
      </c>
      <c r="AA324" s="540">
        <v>813</v>
      </c>
      <c r="AB324" s="655">
        <v>842</v>
      </c>
      <c r="AC324" s="656">
        <v>869</v>
      </c>
      <c r="AD324" s="658">
        <v>902</v>
      </c>
      <c r="AE324" s="661">
        <v>906</v>
      </c>
      <c r="AF324" s="656">
        <v>947</v>
      </c>
      <c r="AG324" s="658">
        <v>962</v>
      </c>
      <c r="AH324" s="655">
        <v>942</v>
      </c>
      <c r="AI324" s="656">
        <v>988</v>
      </c>
      <c r="AJ324" s="658">
        <v>972</v>
      </c>
      <c r="AK324" s="655">
        <v>1031</v>
      </c>
      <c r="AL324" s="662">
        <v>1145</v>
      </c>
      <c r="AM324" s="20"/>
      <c r="AO324" s="55"/>
      <c r="AP324" s="825"/>
      <c r="AQ324" s="748"/>
      <c r="AR324" s="748"/>
      <c r="AS324" s="748"/>
      <c r="AT324" s="767"/>
      <c r="AU324" s="748"/>
      <c r="AV324" s="748"/>
      <c r="BB324" s="758"/>
      <c r="BC324" s="755"/>
      <c r="BD324" s="755"/>
      <c r="BE324" s="755"/>
      <c r="BF324" s="755"/>
      <c r="BG324" s="755"/>
      <c r="BH324" s="767"/>
      <c r="BI324" s="758"/>
      <c r="BJ324" s="755"/>
      <c r="BK324" s="756"/>
      <c r="BL324" s="757"/>
      <c r="BM324" s="757"/>
      <c r="BN324" s="767"/>
      <c r="BO324" s="755"/>
      <c r="BP324" s="755"/>
      <c r="BQ324" s="755"/>
      <c r="BR324" s="755"/>
      <c r="BS324" s="252"/>
      <c r="BT324" s="5"/>
      <c r="BU324" s="5"/>
      <c r="BX324" s="252"/>
      <c r="BY324" s="279"/>
      <c r="BZ324" s="252"/>
      <c r="CA324" s="252"/>
      <c r="CB324" s="252"/>
      <c r="CC324" s="59"/>
      <c r="CD324" s="59"/>
      <c r="CF324" s="5"/>
      <c r="CG324" s="5"/>
      <c r="CI324" s="5"/>
      <c r="CJ324" s="5"/>
      <c r="CM324" s="59"/>
      <c r="CN324" s="59"/>
      <c r="CO324" s="59"/>
      <c r="CQ324" s="3"/>
      <c r="CR324" s="3"/>
      <c r="CS324" s="3"/>
      <c r="CT324" s="5"/>
      <c r="DD324" s="5"/>
      <c r="DE324" s="101"/>
    </row>
    <row r="325" spans="1:140" s="20" customFormat="1" ht="14.25" customHeight="1" x14ac:dyDescent="0.15">
      <c r="A325" s="525" t="s">
        <v>196</v>
      </c>
      <c r="B325" s="391" t="s">
        <v>243</v>
      </c>
      <c r="C325" s="203">
        <v>104.739</v>
      </c>
      <c r="D325" s="204">
        <v>138.07900000000001</v>
      </c>
      <c r="E325" s="205">
        <v>158.471</v>
      </c>
      <c r="F325" s="206">
        <v>183.30099999999999</v>
      </c>
      <c r="G325" s="204">
        <v>182</v>
      </c>
      <c r="H325" s="205">
        <v>192.25700000000001</v>
      </c>
      <c r="I325" s="206">
        <v>263.94099999999997</v>
      </c>
      <c r="J325" s="204">
        <v>246.732</v>
      </c>
      <c r="K325" s="205">
        <v>297.97800000000001</v>
      </c>
      <c r="L325" s="206">
        <v>245.447</v>
      </c>
      <c r="M325" s="204">
        <v>395.82799999999997</v>
      </c>
      <c r="N325" s="205">
        <v>593.04100000000005</v>
      </c>
      <c r="O325" s="206">
        <v>569.73599999999999</v>
      </c>
      <c r="P325" s="204">
        <v>797.81799999999998</v>
      </c>
      <c r="Q325" s="208">
        <v>1304.8810000000001</v>
      </c>
      <c r="R325" s="206">
        <v>1333.586</v>
      </c>
      <c r="S325" s="207">
        <v>1549.48</v>
      </c>
      <c r="T325" s="208">
        <v>1360.729</v>
      </c>
      <c r="U325" s="209">
        <v>692.78099999999995</v>
      </c>
      <c r="V325" s="207">
        <v>434.84300000000002</v>
      </c>
      <c r="W325" s="208">
        <v>396.43599999999998</v>
      </c>
      <c r="X325" s="209">
        <v>832.23299999999995</v>
      </c>
      <c r="Y325" s="210">
        <v>644.68499999999995</v>
      </c>
      <c r="Z325" s="208">
        <v>361.95600000000002</v>
      </c>
      <c r="AA325" s="209">
        <v>788.57500000000005</v>
      </c>
      <c r="AB325" s="210">
        <v>744.49</v>
      </c>
      <c r="AC325" s="205">
        <v>533.03800000000001</v>
      </c>
      <c r="AD325" s="206">
        <v>327.85599999999999</v>
      </c>
      <c r="AE325" s="210">
        <v>290.71600000000001</v>
      </c>
      <c r="AF325" s="205">
        <v>162.08799999999999</v>
      </c>
      <c r="AG325" s="206">
        <v>90.558000000000007</v>
      </c>
      <c r="AH325" s="204">
        <v>71.7</v>
      </c>
      <c r="AI325" s="205">
        <v>86.837999999999994</v>
      </c>
      <c r="AJ325" s="206">
        <v>89.927000000000007</v>
      </c>
      <c r="AK325" s="204">
        <v>79.552999999999997</v>
      </c>
      <c r="AL325" s="211">
        <v>81.266000000000005</v>
      </c>
      <c r="AM325" s="2"/>
      <c r="AN325" s="2"/>
      <c r="AO325" s="55"/>
      <c r="AP325" s="780"/>
      <c r="AQ325" s="767"/>
      <c r="AR325" s="767"/>
      <c r="AS325" s="767"/>
      <c r="AT325" s="748"/>
      <c r="AU325" s="767"/>
      <c r="AV325" s="758"/>
      <c r="AW325" s="755"/>
      <c r="AX325" s="755"/>
      <c r="AY325" s="755"/>
      <c r="AZ325" s="755"/>
      <c r="BA325" s="755"/>
      <c r="BB325" s="748"/>
      <c r="BC325" s="755"/>
      <c r="BD325" s="755"/>
      <c r="BE325" s="755"/>
      <c r="BF325" s="755"/>
      <c r="BG325" s="755"/>
      <c r="BH325" s="767"/>
      <c r="BI325" s="758"/>
      <c r="BJ325" s="758"/>
      <c r="BK325" s="767"/>
      <c r="BL325" s="767"/>
      <c r="BM325" s="757"/>
      <c r="BN325" s="757"/>
      <c r="BO325" s="755"/>
      <c r="BP325" s="764"/>
      <c r="BQ325" s="755"/>
      <c r="BR325" s="758"/>
      <c r="BS325" s="5"/>
      <c r="BT325" s="5"/>
      <c r="BU325" s="5"/>
      <c r="BV325" s="2"/>
      <c r="BW325" s="2"/>
      <c r="BX325" s="5"/>
      <c r="BY325" s="279"/>
      <c r="BZ325" s="252"/>
      <c r="CA325" s="252"/>
      <c r="CB325" s="252"/>
      <c r="CC325" s="59"/>
      <c r="CD325" s="2"/>
      <c r="CE325" s="59"/>
      <c r="CF325" s="2"/>
      <c r="CG325" s="5"/>
      <c r="CH325" s="61"/>
      <c r="CI325" s="5"/>
      <c r="CJ325" s="5"/>
      <c r="CK325" s="2"/>
      <c r="CL325" s="2"/>
      <c r="CM325" s="59"/>
      <c r="CN325" s="59"/>
      <c r="CO325" s="59"/>
      <c r="CP325" s="2"/>
      <c r="CQ325" s="256"/>
      <c r="CR325" s="3"/>
      <c r="CS325" s="3"/>
      <c r="CT325" s="5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5"/>
      <c r="DF325" s="2"/>
      <c r="DG325" s="2"/>
      <c r="DH325" s="2"/>
      <c r="DI325" s="2"/>
      <c r="DJ325" s="2"/>
    </row>
    <row r="326" spans="1:140" s="20" customFormat="1" ht="14.25" customHeight="1" x14ac:dyDescent="0.15">
      <c r="A326" s="527" t="s">
        <v>138</v>
      </c>
      <c r="B326" s="392" t="s">
        <v>244</v>
      </c>
      <c r="C326" s="132">
        <v>180255.503</v>
      </c>
      <c r="D326" s="133">
        <v>219050.52799999999</v>
      </c>
      <c r="E326" s="134">
        <v>251190.61199999999</v>
      </c>
      <c r="F326" s="135">
        <v>268041.02899999998</v>
      </c>
      <c r="G326" s="133">
        <v>255839</v>
      </c>
      <c r="H326" s="134">
        <v>248541.399</v>
      </c>
      <c r="I326" s="135">
        <v>302227.05599999998</v>
      </c>
      <c r="J326" s="133">
        <v>249497.98</v>
      </c>
      <c r="K326" s="134">
        <v>290102.908</v>
      </c>
      <c r="L326" s="135">
        <v>229154.014</v>
      </c>
      <c r="M326" s="133">
        <v>321634.84000000003</v>
      </c>
      <c r="N326" s="134">
        <v>423710.66600000003</v>
      </c>
      <c r="O326" s="135">
        <v>376621.62900000002</v>
      </c>
      <c r="P326" s="133">
        <v>459298.79700000002</v>
      </c>
      <c r="Q326" s="137">
        <v>638328.28399999999</v>
      </c>
      <c r="R326" s="135">
        <v>598897.67000000004</v>
      </c>
      <c r="S326" s="136">
        <v>631678.74199999997</v>
      </c>
      <c r="T326" s="137">
        <v>446438.14399999997</v>
      </c>
      <c r="U326" s="138">
        <v>197896.867</v>
      </c>
      <c r="V326" s="136">
        <v>149398.75</v>
      </c>
      <c r="W326" s="137">
        <v>137153.02499999999</v>
      </c>
      <c r="X326" s="138">
        <v>460681.31099999999</v>
      </c>
      <c r="Y326" s="139">
        <v>340206.64500000002</v>
      </c>
      <c r="Z326" s="137">
        <v>142237.92499999999</v>
      </c>
      <c r="AA326" s="138">
        <v>333208.41899999999</v>
      </c>
      <c r="AB326" s="139">
        <v>311975.56300000002</v>
      </c>
      <c r="AC326" s="134">
        <v>250820.223</v>
      </c>
      <c r="AD326" s="135">
        <v>181224.10699999999</v>
      </c>
      <c r="AE326" s="139">
        <v>180556.56099999999</v>
      </c>
      <c r="AF326" s="134">
        <v>121250.5</v>
      </c>
      <c r="AG326" s="135">
        <v>77427.289999999994</v>
      </c>
      <c r="AH326" s="133">
        <v>76616.150999999998</v>
      </c>
      <c r="AI326" s="134">
        <v>120335.86900000001</v>
      </c>
      <c r="AJ326" s="135">
        <v>137873.361</v>
      </c>
      <c r="AK326" s="133">
        <v>168182.08900000001</v>
      </c>
      <c r="AL326" s="140">
        <v>192025.66399999999</v>
      </c>
      <c r="AM326" s="2"/>
      <c r="AN326" s="2"/>
      <c r="AO326" s="55"/>
      <c r="AP326" s="780"/>
      <c r="AQ326" s="767"/>
      <c r="AR326" s="767"/>
      <c r="AS326" s="767"/>
      <c r="AT326" s="767"/>
      <c r="AU326" s="748"/>
      <c r="AV326" s="758"/>
      <c r="AW326" s="755"/>
      <c r="AX326" s="755"/>
      <c r="AY326" s="755"/>
      <c r="AZ326" s="755"/>
      <c r="BA326" s="755"/>
      <c r="BB326" s="758"/>
      <c r="BC326" s="755"/>
      <c r="BD326" s="755"/>
      <c r="BE326" s="755"/>
      <c r="BF326" s="755"/>
      <c r="BG326" s="755"/>
      <c r="BH326" s="748"/>
      <c r="BI326" s="748"/>
      <c r="BJ326" s="758"/>
      <c r="BK326" s="767"/>
      <c r="BL326" s="767"/>
      <c r="BM326" s="767"/>
      <c r="BN326" s="757"/>
      <c r="BO326" s="252"/>
      <c r="BP326" s="279"/>
      <c r="BQ326" s="764"/>
      <c r="BR326" s="755"/>
      <c r="BS326" s="252"/>
      <c r="BT326" s="5"/>
      <c r="BU326" s="5"/>
      <c r="BV326" s="2"/>
      <c r="BW326" s="2"/>
      <c r="BX326" s="5"/>
      <c r="BY326" s="279"/>
      <c r="BZ326" s="252"/>
      <c r="CA326" s="252"/>
      <c r="CB326" s="252"/>
      <c r="CC326" s="59"/>
      <c r="CD326" s="59"/>
      <c r="CE326" s="5"/>
      <c r="CF326" s="59"/>
      <c r="CG326" s="5"/>
      <c r="CH326" s="2"/>
      <c r="CI326" s="5"/>
      <c r="CJ326" s="5"/>
      <c r="CK326" s="2"/>
      <c r="CL326" s="2"/>
      <c r="CM326" s="59"/>
      <c r="CN326" s="59"/>
      <c r="CO326" s="59"/>
      <c r="CP326" s="2"/>
      <c r="CQ326" s="256"/>
      <c r="CR326" s="3"/>
      <c r="CS326" s="3"/>
      <c r="CT326" s="101"/>
      <c r="CU326" s="2"/>
      <c r="CV326" s="2"/>
      <c r="CW326" s="2"/>
      <c r="CX326" s="2"/>
      <c r="CY326" s="2"/>
      <c r="CZ326" s="2"/>
      <c r="DA326" s="5"/>
      <c r="DB326" s="2"/>
      <c r="DC326" s="5"/>
      <c r="DD326" s="2"/>
      <c r="DE326" s="5"/>
      <c r="DF326" s="2"/>
      <c r="DG326" s="2"/>
      <c r="DH326" s="2"/>
      <c r="DI326" s="2"/>
      <c r="DJ326" s="2"/>
    </row>
    <row r="327" spans="1:140" s="20" customFormat="1" ht="14.25" customHeight="1" x14ac:dyDescent="0.15">
      <c r="A327" s="528" t="s">
        <v>138</v>
      </c>
      <c r="B327" s="526" t="s">
        <v>110</v>
      </c>
      <c r="C327" s="513">
        <v>1721</v>
      </c>
      <c r="D327" s="514">
        <v>1586</v>
      </c>
      <c r="E327" s="515">
        <v>1585</v>
      </c>
      <c r="F327" s="516">
        <v>1462</v>
      </c>
      <c r="G327" s="514">
        <v>1402</v>
      </c>
      <c r="H327" s="515">
        <v>1293</v>
      </c>
      <c r="I327" s="516">
        <v>1145</v>
      </c>
      <c r="J327" s="514">
        <v>1011</v>
      </c>
      <c r="K327" s="515">
        <v>974</v>
      </c>
      <c r="L327" s="516">
        <v>934</v>
      </c>
      <c r="M327" s="514">
        <v>813</v>
      </c>
      <c r="N327" s="515">
        <v>714</v>
      </c>
      <c r="O327" s="516">
        <v>661</v>
      </c>
      <c r="P327" s="514">
        <v>576</v>
      </c>
      <c r="Q327" s="520">
        <v>489</v>
      </c>
      <c r="R327" s="516">
        <v>449</v>
      </c>
      <c r="S327" s="517">
        <v>408</v>
      </c>
      <c r="T327" s="520">
        <v>328</v>
      </c>
      <c r="U327" s="519">
        <v>286</v>
      </c>
      <c r="V327" s="517">
        <v>344</v>
      </c>
      <c r="W327" s="520">
        <v>346</v>
      </c>
      <c r="X327" s="519">
        <v>554</v>
      </c>
      <c r="Y327" s="521">
        <v>528</v>
      </c>
      <c r="Z327" s="520">
        <v>393</v>
      </c>
      <c r="AA327" s="519">
        <v>423</v>
      </c>
      <c r="AB327" s="521">
        <v>419</v>
      </c>
      <c r="AC327" s="515">
        <v>471</v>
      </c>
      <c r="AD327" s="516">
        <v>553</v>
      </c>
      <c r="AE327" s="521">
        <v>621</v>
      </c>
      <c r="AF327" s="515">
        <v>748</v>
      </c>
      <c r="AG327" s="516">
        <v>855</v>
      </c>
      <c r="AH327" s="514">
        <v>1069</v>
      </c>
      <c r="AI327" s="515">
        <v>1386</v>
      </c>
      <c r="AJ327" s="516">
        <v>1533</v>
      </c>
      <c r="AK327" s="514">
        <v>2114</v>
      </c>
      <c r="AL327" s="522">
        <v>2363</v>
      </c>
      <c r="AM327" s="2"/>
      <c r="AN327" s="2"/>
      <c r="AO327" s="55"/>
      <c r="AP327" s="783"/>
      <c r="AT327" s="767"/>
      <c r="AU327" s="767"/>
      <c r="AV327" s="764"/>
      <c r="AW327" s="755"/>
      <c r="AX327" s="755"/>
      <c r="AY327" s="755"/>
      <c r="AZ327" s="755"/>
      <c r="BA327" s="755"/>
      <c r="BB327" s="767"/>
      <c r="BC327" s="758"/>
      <c r="BD327" s="758"/>
      <c r="BE327" s="767"/>
      <c r="BF327" s="767"/>
      <c r="BG327" s="768"/>
      <c r="BH327" s="748"/>
      <c r="BI327" s="279"/>
      <c r="BJ327" s="764"/>
      <c r="BK327" s="755"/>
      <c r="BL327" s="764"/>
      <c r="BM327" s="252"/>
      <c r="BN327" s="5"/>
      <c r="BO327" s="5"/>
      <c r="BP327" s="2"/>
      <c r="BQ327" s="2"/>
      <c r="BR327" s="5"/>
      <c r="BS327" s="279"/>
      <c r="BT327" s="252"/>
      <c r="BU327" s="252"/>
      <c r="BV327" s="252"/>
      <c r="BW327" s="59"/>
      <c r="BX327" s="59"/>
      <c r="BY327" s="59"/>
      <c r="BZ327" s="5"/>
      <c r="CA327" s="5"/>
      <c r="CB327" s="2"/>
      <c r="CC327" s="5"/>
      <c r="CD327" s="5"/>
      <c r="CE327" s="2"/>
      <c r="CF327" s="2"/>
      <c r="CG327" s="59"/>
      <c r="CH327" s="59"/>
      <c r="CI327" s="59"/>
      <c r="CJ327" s="2"/>
      <c r="CK327" s="256"/>
      <c r="CL327" s="3"/>
      <c r="CM327" s="3"/>
      <c r="CN327" s="5"/>
      <c r="CO327" s="2"/>
      <c r="CP327" s="2"/>
      <c r="CQ327" s="2"/>
      <c r="CR327" s="2"/>
      <c r="CS327" s="2"/>
      <c r="CT327" s="2"/>
      <c r="CU327" s="5"/>
      <c r="CV327" s="2"/>
      <c r="CW327" s="2"/>
      <c r="CX327" s="5"/>
      <c r="CY327" s="101"/>
      <c r="CZ327" s="2"/>
      <c r="DA327" s="2"/>
      <c r="DB327" s="2"/>
      <c r="DC327" s="2"/>
      <c r="DD327" s="2"/>
    </row>
    <row r="328" spans="1:140" ht="14.25" customHeight="1" x14ac:dyDescent="0.15">
      <c r="A328" s="182" t="s">
        <v>141</v>
      </c>
      <c r="B328" s="394" t="s">
        <v>93</v>
      </c>
      <c r="C328" s="598">
        <v>0</v>
      </c>
      <c r="D328" s="637">
        <v>0</v>
      </c>
      <c r="E328" s="600">
        <v>0</v>
      </c>
      <c r="F328" s="602">
        <v>0</v>
      </c>
      <c r="G328" s="599">
        <v>0</v>
      </c>
      <c r="H328" s="663">
        <v>0</v>
      </c>
      <c r="I328" s="602">
        <v>0</v>
      </c>
      <c r="J328" s="599">
        <v>0</v>
      </c>
      <c r="K328" s="663">
        <v>0</v>
      </c>
      <c r="L328" s="602">
        <v>0</v>
      </c>
      <c r="M328" s="637">
        <v>0</v>
      </c>
      <c r="N328" s="663">
        <v>0</v>
      </c>
      <c r="O328" s="602">
        <v>0</v>
      </c>
      <c r="P328" s="599">
        <v>0</v>
      </c>
      <c r="Q328" s="600">
        <v>0</v>
      </c>
      <c r="R328" s="602">
        <v>0</v>
      </c>
      <c r="S328" s="599">
        <v>0</v>
      </c>
      <c r="T328" s="600">
        <v>0</v>
      </c>
      <c r="U328" s="601">
        <v>8.5000000000000006E-2</v>
      </c>
      <c r="V328" s="553">
        <v>30.625</v>
      </c>
      <c r="W328" s="604">
        <v>41.064999999999998</v>
      </c>
      <c r="X328" s="601">
        <v>619.71699999999998</v>
      </c>
      <c r="Y328" s="603">
        <v>535.21400000000006</v>
      </c>
      <c r="Z328" s="604">
        <v>280.74400000000003</v>
      </c>
      <c r="AA328" s="534">
        <v>603.63699999999994</v>
      </c>
      <c r="AB328" s="603">
        <v>515.58199999999999</v>
      </c>
      <c r="AC328" s="600">
        <v>275.137</v>
      </c>
      <c r="AD328" s="602">
        <v>129.06800000000001</v>
      </c>
      <c r="AE328" s="603">
        <v>73.015000000000001</v>
      </c>
      <c r="AF328" s="625">
        <v>18.43</v>
      </c>
      <c r="AG328" s="551">
        <v>4.6100000000000003</v>
      </c>
      <c r="AH328" s="599">
        <v>4.335</v>
      </c>
      <c r="AI328" s="663">
        <v>2.48</v>
      </c>
      <c r="AJ328" s="602">
        <v>2.0779999999999998</v>
      </c>
      <c r="AK328" s="599">
        <v>1.085</v>
      </c>
      <c r="AL328" s="606">
        <v>4.2229999999999999</v>
      </c>
      <c r="AO328" s="55"/>
      <c r="AP328" s="783"/>
      <c r="AQ328" s="252"/>
      <c r="AR328" s="252"/>
      <c r="AS328" s="252"/>
      <c r="AT328" s="20"/>
      <c r="AU328" s="767"/>
      <c r="AV328" s="764"/>
      <c r="BB328" s="764"/>
      <c r="BC328" s="755"/>
      <c r="BD328" s="755"/>
      <c r="BE328" s="755"/>
      <c r="BF328" s="755"/>
      <c r="BG328" s="755"/>
      <c r="BH328" s="748"/>
      <c r="BI328" s="252"/>
      <c r="BJ328" s="252"/>
      <c r="BK328" s="252"/>
      <c r="BM328" s="59"/>
      <c r="BN328" s="59"/>
      <c r="BO328" s="5"/>
      <c r="BP328" s="61"/>
      <c r="BQ328" s="5"/>
      <c r="BR328" s="5"/>
      <c r="BU328" s="59"/>
      <c r="BV328" s="59"/>
      <c r="BW328" s="59"/>
      <c r="BY328" s="3"/>
      <c r="BZ328" s="3"/>
      <c r="CA328" s="3"/>
      <c r="CB328" s="5"/>
      <c r="CM328" s="5"/>
      <c r="CN328" s="20"/>
    </row>
    <row r="329" spans="1:140" ht="14.25" customHeight="1" x14ac:dyDescent="0.15">
      <c r="A329" s="184" t="s">
        <v>197</v>
      </c>
      <c r="B329" s="395" t="s">
        <v>94</v>
      </c>
      <c r="C329" s="607">
        <v>0</v>
      </c>
      <c r="D329" s="642">
        <v>0</v>
      </c>
      <c r="E329" s="609">
        <v>0</v>
      </c>
      <c r="F329" s="611">
        <v>0</v>
      </c>
      <c r="G329" s="608">
        <v>0</v>
      </c>
      <c r="H329" s="664">
        <v>0</v>
      </c>
      <c r="I329" s="611">
        <v>0</v>
      </c>
      <c r="J329" s="608">
        <v>0</v>
      </c>
      <c r="K329" s="664">
        <v>0</v>
      </c>
      <c r="L329" s="611">
        <v>0</v>
      </c>
      <c r="M329" s="642">
        <v>0</v>
      </c>
      <c r="N329" s="664">
        <v>0</v>
      </c>
      <c r="O329" s="611">
        <v>0</v>
      </c>
      <c r="P329" s="608">
        <v>0</v>
      </c>
      <c r="Q329" s="609">
        <v>0</v>
      </c>
      <c r="R329" s="611">
        <v>0</v>
      </c>
      <c r="S329" s="608">
        <v>0</v>
      </c>
      <c r="T329" s="609">
        <v>0</v>
      </c>
      <c r="U329" s="610">
        <v>37.26</v>
      </c>
      <c r="V329" s="554">
        <v>29766.096000000001</v>
      </c>
      <c r="W329" s="613">
        <v>32367.038</v>
      </c>
      <c r="X329" s="610">
        <v>382958.984</v>
      </c>
      <c r="Y329" s="612">
        <v>292831.85800000001</v>
      </c>
      <c r="Z329" s="613">
        <v>107525.325</v>
      </c>
      <c r="AA329" s="535">
        <v>208227.75</v>
      </c>
      <c r="AB329" s="612">
        <v>168285.06299999999</v>
      </c>
      <c r="AC329" s="609">
        <v>73264.660999999993</v>
      </c>
      <c r="AD329" s="611">
        <v>38373.266000000003</v>
      </c>
      <c r="AE329" s="612">
        <v>23881.506000000001</v>
      </c>
      <c r="AF329" s="185">
        <v>6508.8879999999999</v>
      </c>
      <c r="AG329" s="552">
        <v>1753.1859999999999</v>
      </c>
      <c r="AH329" s="608">
        <v>1533.73</v>
      </c>
      <c r="AI329" s="664">
        <v>843.58799999999997</v>
      </c>
      <c r="AJ329" s="611">
        <v>943.48800000000006</v>
      </c>
      <c r="AK329" s="642">
        <v>487.72800000000001</v>
      </c>
      <c r="AL329" s="615">
        <v>1886.4359999999999</v>
      </c>
      <c r="AO329" s="55"/>
      <c r="AP329" s="783"/>
      <c r="AQ329" s="252"/>
      <c r="AR329" s="252"/>
      <c r="AS329" s="252"/>
      <c r="AT329" s="252"/>
      <c r="AU329" s="20"/>
      <c r="AV329" s="764"/>
      <c r="BB329" s="764"/>
      <c r="BC329" s="755"/>
      <c r="BD329" s="755"/>
      <c r="BE329" s="755"/>
      <c r="BF329" s="755"/>
      <c r="BG329" s="755"/>
      <c r="BH329" s="764"/>
      <c r="BI329" s="767"/>
      <c r="BJ329" s="767"/>
      <c r="BK329" s="767"/>
      <c r="BL329" s="767"/>
      <c r="BM329" s="748"/>
      <c r="BN329" s="764"/>
      <c r="BO329" s="767"/>
      <c r="BP329" s="767"/>
      <c r="BQ329" s="767"/>
      <c r="BR329" s="252"/>
      <c r="BS329" s="748"/>
      <c r="BT329" s="252"/>
      <c r="BU329" s="755"/>
      <c r="BV329" s="755"/>
      <c r="BW329" s="755"/>
      <c r="BX329" s="764"/>
      <c r="BY329" s="252"/>
      <c r="BZ329" s="5"/>
      <c r="CA329" s="5"/>
      <c r="CD329" s="5"/>
      <c r="CE329" s="279"/>
      <c r="CF329" s="252"/>
      <c r="CG329" s="252"/>
      <c r="CH329" s="252"/>
      <c r="CI329" s="252"/>
      <c r="CJ329" s="59"/>
      <c r="CK329" s="59"/>
      <c r="CL329" s="59"/>
      <c r="CM329" s="5"/>
      <c r="CO329" s="5"/>
      <c r="CP329" s="5"/>
      <c r="CS329" s="59"/>
      <c r="CT329" s="59"/>
      <c r="CU329" s="59"/>
      <c r="CW329" s="256"/>
      <c r="CX329" s="3"/>
      <c r="CY329" s="3"/>
      <c r="CZ329" s="5"/>
      <c r="DI329" s="5"/>
      <c r="DK329" s="5"/>
      <c r="DL329" s="20"/>
      <c r="DM329" s="61"/>
      <c r="DN329" s="56"/>
      <c r="DO329" s="56"/>
      <c r="DP329" s="56"/>
    </row>
    <row r="330" spans="1:140" ht="14.25" customHeight="1" x14ac:dyDescent="0.15">
      <c r="A330" s="186" t="s">
        <v>198</v>
      </c>
      <c r="B330" s="417" t="s">
        <v>96</v>
      </c>
      <c r="C330" s="616">
        <v>0</v>
      </c>
      <c r="D330" s="617">
        <v>0</v>
      </c>
      <c r="E330" s="618">
        <v>0</v>
      </c>
      <c r="F330" s="262">
        <v>0</v>
      </c>
      <c r="G330" s="617">
        <v>0</v>
      </c>
      <c r="H330" s="665">
        <v>0</v>
      </c>
      <c r="I330" s="262">
        <v>0</v>
      </c>
      <c r="J330" s="617">
        <v>0</v>
      </c>
      <c r="K330" s="665">
        <v>0</v>
      </c>
      <c r="L330" s="262">
        <v>0</v>
      </c>
      <c r="M330" s="617">
        <v>0</v>
      </c>
      <c r="N330" s="665">
        <v>0</v>
      </c>
      <c r="O330" s="262">
        <v>0</v>
      </c>
      <c r="P330" s="617">
        <v>0</v>
      </c>
      <c r="Q330" s="618">
        <v>0</v>
      </c>
      <c r="R330" s="262">
        <v>0</v>
      </c>
      <c r="S330" s="617">
        <v>0</v>
      </c>
      <c r="T330" s="618">
        <v>0</v>
      </c>
      <c r="U330" s="619">
        <v>438</v>
      </c>
      <c r="V330" s="199">
        <v>972</v>
      </c>
      <c r="W330" s="621">
        <v>788</v>
      </c>
      <c r="X330" s="619">
        <v>618</v>
      </c>
      <c r="Y330" s="620">
        <v>547</v>
      </c>
      <c r="Z330" s="621">
        <v>383</v>
      </c>
      <c r="AA330" s="255">
        <v>345</v>
      </c>
      <c r="AB330" s="620">
        <v>326</v>
      </c>
      <c r="AC330" s="618">
        <v>266</v>
      </c>
      <c r="AD330" s="262">
        <v>297</v>
      </c>
      <c r="AE330" s="620">
        <v>327</v>
      </c>
      <c r="AF330" s="187">
        <v>353</v>
      </c>
      <c r="AG330" s="198">
        <v>380</v>
      </c>
      <c r="AH330" s="617">
        <v>354</v>
      </c>
      <c r="AI330" s="665">
        <v>340</v>
      </c>
      <c r="AJ330" s="262">
        <v>454</v>
      </c>
      <c r="AK330" s="617">
        <v>450</v>
      </c>
      <c r="AL330" s="622">
        <v>447</v>
      </c>
      <c r="AN330" s="59"/>
      <c r="AO330" s="55"/>
      <c r="AP330" s="783"/>
      <c r="AQ330" s="252"/>
      <c r="AR330" s="252"/>
      <c r="AS330" s="252"/>
      <c r="AT330" s="252"/>
      <c r="AU330" s="252"/>
      <c r="AV330" s="764"/>
      <c r="BB330" s="764"/>
      <c r="BC330" s="755"/>
      <c r="BD330" s="755"/>
      <c r="BE330" s="755"/>
      <c r="BF330" s="755"/>
      <c r="BG330" s="755"/>
      <c r="BH330" s="764"/>
      <c r="BI330" s="755"/>
      <c r="BJ330" s="755"/>
      <c r="BK330" s="755"/>
      <c r="BL330" s="755"/>
      <c r="BM330" s="755"/>
      <c r="BN330" s="764"/>
      <c r="BO330" s="748"/>
      <c r="BP330" s="748"/>
      <c r="BQ330" s="748"/>
      <c r="BR330" s="767"/>
      <c r="BS330" s="748"/>
      <c r="BT330" s="252"/>
      <c r="BW330" s="59"/>
      <c r="BX330" s="59"/>
      <c r="BY330" s="59"/>
      <c r="CA330" s="256"/>
      <c r="CB330" s="3"/>
      <c r="CC330" s="3"/>
      <c r="CD330" s="5"/>
      <c r="CH330" s="5"/>
      <c r="CI330" s="252"/>
      <c r="CJ330" s="56"/>
    </row>
    <row r="331" spans="1:140" ht="14.25" customHeight="1" x14ac:dyDescent="0.15">
      <c r="A331" s="250" t="s">
        <v>70</v>
      </c>
      <c r="B331" s="394" t="s">
        <v>93</v>
      </c>
      <c r="C331" s="598">
        <v>0</v>
      </c>
      <c r="D331" s="666">
        <v>0</v>
      </c>
      <c r="E331" s="663">
        <v>0</v>
      </c>
      <c r="F331" s="634">
        <v>0</v>
      </c>
      <c r="G331" s="666">
        <v>0</v>
      </c>
      <c r="H331" s="663">
        <v>0</v>
      </c>
      <c r="I331" s="634">
        <v>0</v>
      </c>
      <c r="J331" s="666">
        <v>0</v>
      </c>
      <c r="K331" s="663">
        <v>0</v>
      </c>
      <c r="L331" s="634">
        <v>0</v>
      </c>
      <c r="M331" s="666">
        <v>0</v>
      </c>
      <c r="N331" s="663">
        <v>0</v>
      </c>
      <c r="O331" s="634">
        <v>0</v>
      </c>
      <c r="P331" s="666">
        <v>0</v>
      </c>
      <c r="Q331" s="663">
        <v>0</v>
      </c>
      <c r="R331" s="634">
        <v>0</v>
      </c>
      <c r="S331" s="666">
        <v>0</v>
      </c>
      <c r="T331" s="663">
        <v>0</v>
      </c>
      <c r="U331" s="601">
        <v>8.5000000000000006E-2</v>
      </c>
      <c r="V331" s="553">
        <v>30.625</v>
      </c>
      <c r="W331" s="605">
        <v>38.314999999999998</v>
      </c>
      <c r="X331" s="601">
        <v>606.50199999999995</v>
      </c>
      <c r="Y331" s="603">
        <v>531.26900000000001</v>
      </c>
      <c r="Z331" s="604">
        <v>231.298</v>
      </c>
      <c r="AA331" s="534">
        <v>6.9550000000000001</v>
      </c>
      <c r="AB331" s="603">
        <v>1.3620000000000001</v>
      </c>
      <c r="AC331" s="600">
        <v>0.13300000000000001</v>
      </c>
      <c r="AD331" s="602">
        <v>0</v>
      </c>
      <c r="AE331" s="603">
        <v>0</v>
      </c>
      <c r="AF331" s="600">
        <v>0</v>
      </c>
      <c r="AG331" s="634">
        <v>0</v>
      </c>
      <c r="AH331" s="666">
        <v>0</v>
      </c>
      <c r="AI331" s="663">
        <v>0</v>
      </c>
      <c r="AJ331" s="634">
        <v>0</v>
      </c>
      <c r="AK331" s="666">
        <v>0</v>
      </c>
      <c r="AL331" s="606">
        <v>0</v>
      </c>
      <c r="AN331" s="59"/>
      <c r="AO331" s="55"/>
      <c r="AQ331" s="767"/>
      <c r="AR331" s="767"/>
      <c r="AS331" s="767"/>
      <c r="AT331" s="252"/>
      <c r="AU331" s="252"/>
      <c r="BB331" s="764"/>
      <c r="BC331" s="755"/>
      <c r="BD331" s="755"/>
      <c r="BE331" s="755"/>
      <c r="BF331" s="755"/>
      <c r="BG331" s="755"/>
      <c r="BH331" s="764"/>
      <c r="BI331" s="755"/>
      <c r="BJ331" s="755"/>
      <c r="BK331" s="755"/>
      <c r="BL331" s="755"/>
      <c r="BM331" s="755"/>
      <c r="BN331" s="764"/>
      <c r="BO331" s="748"/>
      <c r="BP331" s="748"/>
      <c r="BQ331" s="748"/>
      <c r="BR331" s="252"/>
      <c r="BS331" s="767"/>
      <c r="BT331" s="764"/>
      <c r="BU331" s="767"/>
      <c r="BV331" s="767"/>
      <c r="BW331" s="767"/>
      <c r="BX331" s="767"/>
      <c r="BY331" s="748"/>
      <c r="BZ331" s="252"/>
      <c r="CA331" s="748"/>
      <c r="CB331" s="755"/>
      <c r="CC331" s="755"/>
      <c r="CD331" s="755"/>
      <c r="CG331" s="5"/>
      <c r="CH331" s="5"/>
      <c r="CK331" s="59"/>
      <c r="CL331" s="279"/>
      <c r="CM331" s="252"/>
      <c r="CN331" s="252"/>
      <c r="CO331" s="252"/>
      <c r="CP331" s="252"/>
      <c r="CR331" s="59"/>
      <c r="CS331" s="5"/>
      <c r="CU331" s="61"/>
      <c r="CV331" s="252"/>
      <c r="CW331" s="252"/>
      <c r="CX331" s="252"/>
    </row>
    <row r="332" spans="1:140" ht="14.25" customHeight="1" x14ac:dyDescent="0.15">
      <c r="A332" s="184" t="s">
        <v>199</v>
      </c>
      <c r="B332" s="395" t="s">
        <v>94</v>
      </c>
      <c r="C332" s="607">
        <v>0</v>
      </c>
      <c r="D332" s="667">
        <v>0</v>
      </c>
      <c r="E332" s="664">
        <v>0</v>
      </c>
      <c r="F332" s="635">
        <v>0</v>
      </c>
      <c r="G332" s="667">
        <v>0</v>
      </c>
      <c r="H332" s="664">
        <v>0</v>
      </c>
      <c r="I332" s="635">
        <v>0</v>
      </c>
      <c r="J332" s="667">
        <v>0</v>
      </c>
      <c r="K332" s="664">
        <v>0</v>
      </c>
      <c r="L332" s="635">
        <v>0</v>
      </c>
      <c r="M332" s="667">
        <v>0</v>
      </c>
      <c r="N332" s="664">
        <v>0</v>
      </c>
      <c r="O332" s="635">
        <v>0</v>
      </c>
      <c r="P332" s="667">
        <v>0</v>
      </c>
      <c r="Q332" s="664">
        <v>0</v>
      </c>
      <c r="R332" s="635">
        <v>0</v>
      </c>
      <c r="S332" s="667">
        <v>0</v>
      </c>
      <c r="T332" s="664">
        <v>0</v>
      </c>
      <c r="U332" s="610">
        <v>37.26</v>
      </c>
      <c r="V332" s="554">
        <v>29766.096000000001</v>
      </c>
      <c r="W332" s="614">
        <v>31152.686000000002</v>
      </c>
      <c r="X332" s="610">
        <v>379776.11599999998</v>
      </c>
      <c r="Y332" s="612">
        <v>291701.261</v>
      </c>
      <c r="Z332" s="613">
        <v>89673.767000000007</v>
      </c>
      <c r="AA332" s="535">
        <v>2164.2130000000002</v>
      </c>
      <c r="AB332" s="608">
        <v>842.10199999999998</v>
      </c>
      <c r="AC332" s="609">
        <v>87.908000000000001</v>
      </c>
      <c r="AD332" s="611">
        <v>0</v>
      </c>
      <c r="AE332" s="612">
        <v>0</v>
      </c>
      <c r="AF332" s="609">
        <v>0</v>
      </c>
      <c r="AG332" s="635">
        <v>0</v>
      </c>
      <c r="AH332" s="667">
        <v>0</v>
      </c>
      <c r="AI332" s="664">
        <v>0</v>
      </c>
      <c r="AJ332" s="635">
        <v>0</v>
      </c>
      <c r="AK332" s="667">
        <v>0</v>
      </c>
      <c r="AL332" s="615">
        <v>0</v>
      </c>
      <c r="AO332" s="55"/>
      <c r="AQ332" s="767"/>
      <c r="AR332" s="767"/>
      <c r="AS332" s="767"/>
      <c r="AT332" s="748"/>
      <c r="AU332" s="252"/>
      <c r="BB332" s="758"/>
      <c r="BC332" s="755"/>
      <c r="BD332" s="755"/>
      <c r="BE332" s="755"/>
      <c r="BF332" s="755"/>
      <c r="BG332" s="755"/>
      <c r="BH332" s="758"/>
      <c r="BI332" s="755"/>
      <c r="BJ332" s="755"/>
      <c r="BK332" s="755"/>
      <c r="BL332" s="755"/>
      <c r="BM332" s="755"/>
      <c r="BN332" s="758"/>
      <c r="BO332" s="748"/>
      <c r="BP332" s="748"/>
      <c r="BQ332" s="748"/>
      <c r="BR332" s="767"/>
      <c r="BS332" s="768"/>
      <c r="BT332" s="758"/>
      <c r="BU332" s="755"/>
      <c r="BV332" s="755"/>
      <c r="BW332" s="755"/>
      <c r="BX332" s="755"/>
      <c r="BY332" s="755"/>
      <c r="BZ332" s="252"/>
      <c r="CA332" s="758"/>
      <c r="CB332" s="755"/>
      <c r="CC332" s="755"/>
      <c r="CD332" s="755"/>
      <c r="CE332" s="755"/>
      <c r="CF332" s="755"/>
      <c r="CG332" s="764"/>
      <c r="CH332" s="764"/>
      <c r="CI332" s="252"/>
      <c r="CJ332" s="252"/>
      <c r="CK332" s="748"/>
      <c r="CL332" s="748"/>
      <c r="CM332" s="758"/>
      <c r="CN332" s="767"/>
      <c r="CO332" s="767"/>
      <c r="CP332" s="767"/>
      <c r="CQ332" s="767"/>
      <c r="CR332" s="768"/>
      <c r="CS332" s="767"/>
      <c r="CT332" s="755"/>
      <c r="CU332" s="755"/>
      <c r="CV332" s="755"/>
      <c r="DB332" s="59"/>
      <c r="DC332" s="252"/>
      <c r="DD332" s="5"/>
      <c r="DE332" s="5"/>
      <c r="DH332" s="252"/>
      <c r="DI332" s="279"/>
      <c r="DJ332" s="252"/>
      <c r="DK332" s="252"/>
      <c r="DL332" s="252"/>
      <c r="DM332" s="252"/>
      <c r="DN332" s="5"/>
      <c r="DO332" s="5"/>
      <c r="DR332" s="5"/>
      <c r="DS332" s="5"/>
      <c r="DT332" s="5"/>
      <c r="EC332" s="59"/>
      <c r="EE332" s="5"/>
      <c r="EG332" s="61"/>
      <c r="EH332" s="56"/>
      <c r="EI332" s="56"/>
      <c r="EJ332" s="56"/>
    </row>
    <row r="333" spans="1:140" ht="14.25" customHeight="1" x14ac:dyDescent="0.15">
      <c r="A333" s="186" t="s">
        <v>199</v>
      </c>
      <c r="B333" s="417" t="s">
        <v>96</v>
      </c>
      <c r="C333" s="616">
        <v>0</v>
      </c>
      <c r="D333" s="668">
        <v>0</v>
      </c>
      <c r="E333" s="665">
        <v>0</v>
      </c>
      <c r="F333" s="636">
        <v>0</v>
      </c>
      <c r="G333" s="668">
        <v>0</v>
      </c>
      <c r="H333" s="665">
        <v>0</v>
      </c>
      <c r="I333" s="636">
        <v>0</v>
      </c>
      <c r="J333" s="668">
        <v>0</v>
      </c>
      <c r="K333" s="665">
        <v>0</v>
      </c>
      <c r="L333" s="636">
        <v>0</v>
      </c>
      <c r="M333" s="668">
        <v>0</v>
      </c>
      <c r="N333" s="665">
        <v>0</v>
      </c>
      <c r="O333" s="636">
        <v>0</v>
      </c>
      <c r="P333" s="668">
        <v>0</v>
      </c>
      <c r="Q333" s="665">
        <v>0</v>
      </c>
      <c r="R333" s="636">
        <v>0</v>
      </c>
      <c r="S333" s="668">
        <v>0</v>
      </c>
      <c r="T333" s="665">
        <v>0</v>
      </c>
      <c r="U333" s="619">
        <v>438</v>
      </c>
      <c r="V333" s="199">
        <v>972</v>
      </c>
      <c r="W333" s="669">
        <v>813</v>
      </c>
      <c r="X333" s="619">
        <v>626</v>
      </c>
      <c r="Y333" s="620">
        <v>549</v>
      </c>
      <c r="Z333" s="621">
        <v>388</v>
      </c>
      <c r="AA333" s="255">
        <v>311</v>
      </c>
      <c r="AB333" s="617">
        <v>618</v>
      </c>
      <c r="AC333" s="618">
        <v>661</v>
      </c>
      <c r="AD333" s="262">
        <v>0</v>
      </c>
      <c r="AE333" s="620">
        <v>0</v>
      </c>
      <c r="AF333" s="618">
        <v>0</v>
      </c>
      <c r="AG333" s="636">
        <v>0</v>
      </c>
      <c r="AH333" s="668">
        <v>0</v>
      </c>
      <c r="AI333" s="665">
        <v>0</v>
      </c>
      <c r="AJ333" s="636">
        <v>0</v>
      </c>
      <c r="AK333" s="668">
        <v>0</v>
      </c>
      <c r="AL333" s="622">
        <v>0</v>
      </c>
      <c r="AN333" s="59"/>
      <c r="AO333" s="55"/>
      <c r="AP333" s="825"/>
      <c r="AQ333" s="748"/>
      <c r="AR333" s="748"/>
      <c r="AS333" s="748"/>
      <c r="AT333" s="767"/>
      <c r="AU333" s="767"/>
      <c r="AV333" s="748"/>
      <c r="BB333" s="758"/>
      <c r="BC333" s="755"/>
      <c r="BD333" s="755"/>
      <c r="BE333" s="755"/>
      <c r="BF333" s="755"/>
      <c r="BG333" s="755"/>
      <c r="BH333" s="758"/>
      <c r="BI333" s="755"/>
      <c r="BJ333" s="755"/>
      <c r="BK333" s="755"/>
      <c r="BL333" s="755"/>
      <c r="BM333" s="755"/>
      <c r="BN333" s="758"/>
      <c r="BO333" s="748"/>
      <c r="BP333" s="748"/>
      <c r="BQ333" s="748"/>
      <c r="BR333" s="748"/>
      <c r="BS333" s="768"/>
      <c r="BT333" s="758"/>
      <c r="BU333" s="252"/>
      <c r="BV333" s="252"/>
      <c r="BW333" s="252"/>
      <c r="BX333" s="748"/>
      <c r="BY333" s="767"/>
      <c r="BZ333" s="767"/>
      <c r="CA333" s="758"/>
      <c r="CB333" s="787"/>
      <c r="CC333" s="748"/>
      <c r="CD333" s="748"/>
      <c r="CE333" s="748"/>
      <c r="CF333" s="748"/>
      <c r="CG333" s="748"/>
      <c r="CH333" s="767"/>
      <c r="CI333" s="767"/>
      <c r="CJ333" s="767"/>
      <c r="CK333" s="768"/>
      <c r="CL333" s="767"/>
      <c r="CM333" s="767"/>
      <c r="CN333" s="755"/>
      <c r="CO333" s="755"/>
      <c r="CP333" s="755"/>
      <c r="CU333" s="5"/>
      <c r="CV333" s="5"/>
      <c r="CW333" s="5"/>
      <c r="CX333" s="5"/>
      <c r="CY333" s="5"/>
      <c r="DB333" s="252"/>
      <c r="DC333" s="279"/>
      <c r="DD333" s="252"/>
      <c r="DE333" s="252"/>
      <c r="DF333" s="252"/>
      <c r="DG333" s="5"/>
      <c r="DH333" s="5"/>
      <c r="DI333" s="5"/>
      <c r="DL333" s="5"/>
      <c r="DM333" s="5"/>
      <c r="DN333" s="59"/>
      <c r="DT333" s="5"/>
      <c r="DU333" s="5"/>
      <c r="EA333" s="61"/>
      <c r="EB333" s="56"/>
      <c r="EC333" s="56"/>
      <c r="ED333" s="56"/>
    </row>
    <row r="334" spans="1:140" ht="14.25" customHeight="1" x14ac:dyDescent="0.15">
      <c r="A334" s="250" t="s">
        <v>72</v>
      </c>
      <c r="B334" s="394" t="s">
        <v>93</v>
      </c>
      <c r="C334" s="598">
        <v>0</v>
      </c>
      <c r="D334" s="666">
        <v>0</v>
      </c>
      <c r="E334" s="663">
        <v>0</v>
      </c>
      <c r="F334" s="634">
        <v>0</v>
      </c>
      <c r="G334" s="666">
        <v>0</v>
      </c>
      <c r="H334" s="663">
        <v>0</v>
      </c>
      <c r="I334" s="634">
        <v>0</v>
      </c>
      <c r="J334" s="666">
        <v>0</v>
      </c>
      <c r="K334" s="663">
        <v>0</v>
      </c>
      <c r="L334" s="634">
        <v>0</v>
      </c>
      <c r="M334" s="666">
        <v>0</v>
      </c>
      <c r="N334" s="663">
        <v>0</v>
      </c>
      <c r="O334" s="634">
        <v>0</v>
      </c>
      <c r="P334" s="666">
        <v>0</v>
      </c>
      <c r="Q334" s="663">
        <v>0</v>
      </c>
      <c r="R334" s="634">
        <v>0</v>
      </c>
      <c r="S334" s="666">
        <v>0</v>
      </c>
      <c r="T334" s="670">
        <v>0</v>
      </c>
      <c r="U334" s="634">
        <v>0</v>
      </c>
      <c r="V334" s="666">
        <v>0</v>
      </c>
      <c r="W334" s="671">
        <v>0</v>
      </c>
      <c r="X334" s="634">
        <v>0</v>
      </c>
      <c r="Y334" s="603">
        <v>0</v>
      </c>
      <c r="Z334" s="604">
        <v>46.811</v>
      </c>
      <c r="AA334" s="534">
        <v>569.16200000000003</v>
      </c>
      <c r="AB334" s="603">
        <v>350.78800000000001</v>
      </c>
      <c r="AC334" s="600">
        <v>22.754999999999999</v>
      </c>
      <c r="AD334" s="602">
        <v>0.52</v>
      </c>
      <c r="AE334" s="603">
        <v>0</v>
      </c>
      <c r="AF334" s="600">
        <v>0</v>
      </c>
      <c r="AG334" s="634">
        <v>0</v>
      </c>
      <c r="AH334" s="666">
        <v>0</v>
      </c>
      <c r="AI334" s="663">
        <v>0</v>
      </c>
      <c r="AJ334" s="634">
        <v>0</v>
      </c>
      <c r="AK334" s="666">
        <v>0</v>
      </c>
      <c r="AL334" s="606">
        <v>0</v>
      </c>
      <c r="AN334" s="59"/>
      <c r="AO334" s="55"/>
      <c r="AQ334" s="767"/>
      <c r="AR334" s="767"/>
      <c r="AS334" s="767"/>
      <c r="AT334" s="748"/>
      <c r="AU334" s="767"/>
      <c r="BB334" s="748"/>
      <c r="BC334" s="755"/>
      <c r="BD334" s="755"/>
      <c r="BE334" s="755"/>
      <c r="BF334" s="755"/>
      <c r="BG334" s="755"/>
      <c r="BH334" s="787"/>
      <c r="BI334" s="755"/>
      <c r="BJ334" s="755"/>
      <c r="BK334" s="755"/>
      <c r="BL334" s="755"/>
      <c r="BM334" s="755"/>
      <c r="BN334" s="787"/>
      <c r="BO334" s="767"/>
      <c r="BP334" s="767"/>
      <c r="BQ334" s="767"/>
      <c r="BR334" s="252"/>
      <c r="BS334" s="768"/>
      <c r="BT334" s="767"/>
      <c r="BU334" s="748"/>
      <c r="BV334" s="758"/>
      <c r="BW334" s="758"/>
      <c r="BX334" s="758"/>
      <c r="BY334" s="768"/>
      <c r="BZ334" s="758"/>
      <c r="CA334" s="758"/>
      <c r="CB334" s="787"/>
      <c r="CC334" s="748"/>
      <c r="CD334" s="748"/>
      <c r="CE334" s="748"/>
      <c r="CF334" s="767"/>
      <c r="CG334" s="758"/>
      <c r="CH334" s="767"/>
      <c r="CI334" s="767"/>
      <c r="CJ334" s="767"/>
      <c r="CK334" s="768"/>
      <c r="CL334" s="768"/>
      <c r="CM334" s="748"/>
      <c r="CN334" s="755"/>
      <c r="CO334" s="755"/>
      <c r="CP334" s="755"/>
      <c r="CU334" s="5"/>
      <c r="CV334" s="5"/>
      <c r="CW334" s="5"/>
      <c r="CX334" s="5"/>
      <c r="CY334" s="5"/>
      <c r="DB334" s="5"/>
      <c r="DC334" s="279"/>
      <c r="DD334" s="252"/>
      <c r="DE334" s="252"/>
      <c r="DF334" s="252"/>
      <c r="DG334" s="252"/>
      <c r="DH334" s="5"/>
      <c r="DI334" s="59"/>
      <c r="DJ334" s="61"/>
      <c r="DK334" s="61"/>
      <c r="DL334" s="5"/>
      <c r="DM334" s="5"/>
      <c r="DN334" s="59"/>
      <c r="DQ334" s="5"/>
      <c r="DR334" s="5"/>
      <c r="DT334" s="5"/>
      <c r="DU334" s="5"/>
      <c r="DW334" s="252"/>
      <c r="DX334" s="252"/>
      <c r="DY334" s="56"/>
    </row>
    <row r="335" spans="1:140" ht="14.25" customHeight="1" x14ac:dyDescent="0.15">
      <c r="A335" s="184" t="s">
        <v>200</v>
      </c>
      <c r="B335" s="395" t="s">
        <v>94</v>
      </c>
      <c r="C335" s="607">
        <v>0</v>
      </c>
      <c r="D335" s="667">
        <v>0</v>
      </c>
      <c r="E335" s="664">
        <v>0</v>
      </c>
      <c r="F335" s="635">
        <v>0</v>
      </c>
      <c r="G335" s="667">
        <v>0</v>
      </c>
      <c r="H335" s="664">
        <v>0</v>
      </c>
      <c r="I335" s="635">
        <v>0</v>
      </c>
      <c r="J335" s="667">
        <v>0</v>
      </c>
      <c r="K335" s="664">
        <v>0</v>
      </c>
      <c r="L335" s="635">
        <v>0</v>
      </c>
      <c r="M335" s="667">
        <v>0</v>
      </c>
      <c r="N335" s="664">
        <v>0</v>
      </c>
      <c r="O335" s="635">
        <v>0</v>
      </c>
      <c r="P335" s="667">
        <v>0</v>
      </c>
      <c r="Q335" s="664">
        <v>0</v>
      </c>
      <c r="R335" s="635">
        <v>0</v>
      </c>
      <c r="S335" s="667">
        <v>0</v>
      </c>
      <c r="T335" s="672">
        <v>0</v>
      </c>
      <c r="U335" s="635">
        <v>0</v>
      </c>
      <c r="V335" s="667">
        <v>0</v>
      </c>
      <c r="W335" s="673">
        <v>0</v>
      </c>
      <c r="X335" s="635">
        <v>0</v>
      </c>
      <c r="Y335" s="612">
        <v>0</v>
      </c>
      <c r="Z335" s="613">
        <v>16633.317999999999</v>
      </c>
      <c r="AA335" s="535">
        <v>193086.52900000001</v>
      </c>
      <c r="AB335" s="608">
        <v>105601.08</v>
      </c>
      <c r="AC335" s="609">
        <v>5469.66</v>
      </c>
      <c r="AD335" s="611">
        <v>147.096</v>
      </c>
      <c r="AE335" s="612">
        <v>0</v>
      </c>
      <c r="AF335" s="609">
        <v>0</v>
      </c>
      <c r="AG335" s="635">
        <v>0</v>
      </c>
      <c r="AH335" s="667">
        <v>0</v>
      </c>
      <c r="AI335" s="664">
        <v>0</v>
      </c>
      <c r="AJ335" s="635">
        <v>0</v>
      </c>
      <c r="AK335" s="667">
        <v>0</v>
      </c>
      <c r="AL335" s="615">
        <v>0</v>
      </c>
      <c r="AN335" s="59"/>
      <c r="AO335" s="55"/>
      <c r="AQ335" s="767"/>
      <c r="AR335" s="767"/>
      <c r="AS335" s="767"/>
      <c r="AT335" s="748"/>
      <c r="AU335" s="748"/>
      <c r="BB335" s="758"/>
      <c r="BC335" s="755"/>
      <c r="BD335" s="755"/>
      <c r="BE335" s="755"/>
      <c r="BF335" s="755"/>
      <c r="BG335" s="755"/>
      <c r="BH335" s="758"/>
      <c r="BI335" s="755"/>
      <c r="BJ335" s="756"/>
      <c r="BK335" s="768"/>
      <c r="BL335" s="767"/>
      <c r="BM335" s="252"/>
      <c r="BN335" s="748"/>
      <c r="BO335" s="758"/>
      <c r="BP335" s="748"/>
      <c r="BQ335" s="748"/>
      <c r="BR335" s="748"/>
      <c r="BS335" s="748"/>
      <c r="BT335" s="748"/>
      <c r="BU335" s="758"/>
      <c r="BV335" s="767"/>
      <c r="BW335" s="767"/>
      <c r="BX335" s="767"/>
      <c r="BY335" s="767"/>
      <c r="BZ335" s="252"/>
      <c r="CA335" s="758"/>
      <c r="CB335" s="758"/>
      <c r="CC335" s="758"/>
      <c r="CD335" s="758"/>
      <c r="CE335" s="768"/>
      <c r="CF335" s="768"/>
      <c r="CG335" s="787"/>
      <c r="CH335" s="758"/>
      <c r="CI335" s="767"/>
      <c r="CJ335" s="767"/>
      <c r="CK335" s="767"/>
      <c r="CL335" s="768"/>
      <c r="CM335" s="767"/>
      <c r="CN335" s="755"/>
      <c r="CO335" s="755"/>
      <c r="CP335" s="755"/>
      <c r="CQ335" s="755"/>
      <c r="CR335" s="755"/>
      <c r="CS335" s="767"/>
      <c r="CT335" s="755"/>
      <c r="CU335" s="755"/>
      <c r="CV335" s="755"/>
      <c r="CZ335" s="279"/>
      <c r="DA335" s="5"/>
      <c r="DB335" s="5"/>
      <c r="DC335" s="252"/>
      <c r="DD335" s="5"/>
      <c r="DE335" s="5"/>
      <c r="DH335" s="252"/>
      <c r="DI335" s="279"/>
      <c r="DJ335" s="252"/>
      <c r="DK335" s="252"/>
      <c r="DL335" s="252"/>
      <c r="DM335" s="252"/>
      <c r="DN335" s="5"/>
      <c r="DO335" s="59"/>
      <c r="DP335" s="61"/>
      <c r="DQ335" s="61"/>
      <c r="DR335" s="5"/>
      <c r="DS335" s="5"/>
      <c r="DT335" s="5"/>
      <c r="DV335" s="5"/>
      <c r="DW335" s="5"/>
      <c r="DX335" s="5"/>
      <c r="EC335" s="252"/>
      <c r="ED335" s="252"/>
      <c r="EE335" s="56"/>
    </row>
    <row r="336" spans="1:140" ht="14.25" customHeight="1" x14ac:dyDescent="0.15">
      <c r="A336" s="186" t="s">
        <v>200</v>
      </c>
      <c r="B336" s="417" t="s">
        <v>96</v>
      </c>
      <c r="C336" s="616">
        <v>0</v>
      </c>
      <c r="D336" s="668">
        <v>0</v>
      </c>
      <c r="E336" s="665">
        <v>0</v>
      </c>
      <c r="F336" s="636">
        <v>0</v>
      </c>
      <c r="G336" s="668">
        <v>0</v>
      </c>
      <c r="H336" s="665">
        <v>0</v>
      </c>
      <c r="I336" s="636">
        <v>0</v>
      </c>
      <c r="J336" s="668">
        <v>0</v>
      </c>
      <c r="K336" s="665">
        <v>0</v>
      </c>
      <c r="L336" s="636">
        <v>0</v>
      </c>
      <c r="M336" s="668">
        <v>0</v>
      </c>
      <c r="N336" s="665">
        <v>0</v>
      </c>
      <c r="O336" s="636">
        <v>0</v>
      </c>
      <c r="P336" s="668">
        <v>0</v>
      </c>
      <c r="Q336" s="665">
        <v>0</v>
      </c>
      <c r="R336" s="636">
        <v>0</v>
      </c>
      <c r="S336" s="668">
        <v>0</v>
      </c>
      <c r="T336" s="674">
        <v>0</v>
      </c>
      <c r="U336" s="636">
        <v>0</v>
      </c>
      <c r="V336" s="668">
        <v>0</v>
      </c>
      <c r="W336" s="669">
        <v>0</v>
      </c>
      <c r="X336" s="636">
        <v>0</v>
      </c>
      <c r="Y336" s="620">
        <v>0</v>
      </c>
      <c r="Z336" s="621">
        <v>355</v>
      </c>
      <c r="AA336" s="255">
        <v>339</v>
      </c>
      <c r="AB336" s="617">
        <v>301</v>
      </c>
      <c r="AC336" s="618">
        <v>240</v>
      </c>
      <c r="AD336" s="262">
        <v>283</v>
      </c>
      <c r="AE336" s="620">
        <v>0</v>
      </c>
      <c r="AF336" s="618">
        <v>0</v>
      </c>
      <c r="AG336" s="636">
        <v>0</v>
      </c>
      <c r="AH336" s="668">
        <v>0</v>
      </c>
      <c r="AI336" s="665">
        <v>0</v>
      </c>
      <c r="AJ336" s="636">
        <v>0</v>
      </c>
      <c r="AK336" s="668">
        <v>0</v>
      </c>
      <c r="AL336" s="622">
        <v>0</v>
      </c>
      <c r="AN336" s="59"/>
      <c r="AO336" s="55"/>
      <c r="AP336" s="825"/>
      <c r="AQ336" s="748"/>
      <c r="AR336" s="748"/>
      <c r="AS336" s="748"/>
      <c r="AT336" s="767"/>
      <c r="AU336" s="767"/>
      <c r="AV336" s="748"/>
      <c r="BB336" s="758"/>
      <c r="BC336" s="755"/>
      <c r="BD336" s="755"/>
      <c r="BE336" s="755"/>
      <c r="BF336" s="755"/>
      <c r="BG336" s="755"/>
      <c r="BH336" s="767"/>
      <c r="BI336" s="758"/>
      <c r="BJ336" s="767"/>
      <c r="BK336" s="767"/>
      <c r="BL336" s="767"/>
      <c r="BM336" s="767"/>
      <c r="BN336" s="252"/>
      <c r="BO336" s="758"/>
      <c r="BP336" s="764"/>
      <c r="BQ336" s="764"/>
      <c r="BR336" s="764"/>
      <c r="BS336" s="768"/>
      <c r="BT336" s="768"/>
      <c r="BU336" s="787"/>
      <c r="BV336" s="787"/>
      <c r="BW336" s="748"/>
      <c r="BX336" s="748"/>
      <c r="BY336" s="748"/>
      <c r="BZ336" s="748"/>
      <c r="CA336" s="767"/>
      <c r="CB336" s="770"/>
      <c r="CC336" s="770"/>
      <c r="CD336" s="770"/>
      <c r="CE336" s="565"/>
      <c r="CF336" s="565"/>
      <c r="CG336" s="5"/>
      <c r="CM336" s="5"/>
      <c r="CP336" s="252"/>
      <c r="CQ336" s="279"/>
      <c r="CR336" s="252"/>
      <c r="CS336" s="252"/>
      <c r="CT336" s="252"/>
      <c r="CU336" s="252"/>
      <c r="CV336" s="59"/>
      <c r="CW336" s="59"/>
      <c r="CX336" s="5"/>
      <c r="CZ336" s="5"/>
      <c r="DA336" s="5"/>
      <c r="DB336" s="5"/>
      <c r="DE336" s="5"/>
      <c r="DF336" s="5"/>
      <c r="DG336" s="252"/>
      <c r="DH336" s="5"/>
      <c r="DJ336" s="59"/>
      <c r="DK336" s="252"/>
      <c r="DL336" s="252"/>
    </row>
    <row r="337" spans="1:136" ht="14.25" customHeight="1" x14ac:dyDescent="0.15">
      <c r="A337" s="250" t="s">
        <v>74</v>
      </c>
      <c r="B337" s="394" t="s">
        <v>93</v>
      </c>
      <c r="C337" s="598">
        <v>0</v>
      </c>
      <c r="D337" s="666">
        <v>0</v>
      </c>
      <c r="E337" s="663">
        <v>0</v>
      </c>
      <c r="F337" s="634">
        <v>0</v>
      </c>
      <c r="G337" s="666">
        <v>0</v>
      </c>
      <c r="H337" s="663">
        <v>0</v>
      </c>
      <c r="I337" s="634">
        <v>0</v>
      </c>
      <c r="J337" s="666">
        <v>0</v>
      </c>
      <c r="K337" s="663">
        <v>0</v>
      </c>
      <c r="L337" s="634">
        <v>0</v>
      </c>
      <c r="M337" s="666">
        <v>0</v>
      </c>
      <c r="N337" s="663">
        <v>0</v>
      </c>
      <c r="O337" s="634">
        <v>0</v>
      </c>
      <c r="P337" s="666">
        <v>0</v>
      </c>
      <c r="Q337" s="663">
        <v>0</v>
      </c>
      <c r="R337" s="634">
        <v>0</v>
      </c>
      <c r="S337" s="666">
        <v>0</v>
      </c>
      <c r="T337" s="663">
        <v>0</v>
      </c>
      <c r="U337" s="634">
        <v>0</v>
      </c>
      <c r="V337" s="666">
        <v>0</v>
      </c>
      <c r="W337" s="671">
        <v>0</v>
      </c>
      <c r="X337" s="634">
        <v>0</v>
      </c>
      <c r="Y337" s="666">
        <v>0</v>
      </c>
      <c r="Z337" s="671">
        <v>0</v>
      </c>
      <c r="AA337" s="534">
        <v>0.375</v>
      </c>
      <c r="AB337" s="603">
        <v>27.218</v>
      </c>
      <c r="AC337" s="600">
        <v>158.678</v>
      </c>
      <c r="AD337" s="602">
        <v>89.602999999999994</v>
      </c>
      <c r="AE337" s="603">
        <v>20.984999999999999</v>
      </c>
      <c r="AF337" s="183">
        <v>0</v>
      </c>
      <c r="AG337" s="602">
        <v>0</v>
      </c>
      <c r="AH337" s="666">
        <v>0</v>
      </c>
      <c r="AI337" s="663">
        <v>0</v>
      </c>
      <c r="AJ337" s="634">
        <v>0</v>
      </c>
      <c r="AK337" s="666">
        <v>0</v>
      </c>
      <c r="AL337" s="606">
        <v>0</v>
      </c>
      <c r="AN337" s="59"/>
      <c r="AO337" s="55"/>
      <c r="AS337" s="767"/>
      <c r="AT337" s="748"/>
      <c r="AU337" s="767"/>
      <c r="BB337" s="748"/>
      <c r="BC337" s="767"/>
      <c r="BD337" s="767"/>
      <c r="BE337" s="767"/>
      <c r="BF337" s="748"/>
      <c r="BG337" s="767"/>
      <c r="BH337" s="767"/>
      <c r="BI337" s="748"/>
      <c r="BJ337" s="755"/>
      <c r="BK337" s="756"/>
      <c r="BL337" s="768"/>
      <c r="BM337" s="787"/>
      <c r="BN337" s="758"/>
      <c r="BO337" s="758"/>
      <c r="BP337" s="787"/>
      <c r="BQ337" s="748"/>
      <c r="BR337" s="748"/>
      <c r="BS337" s="748"/>
      <c r="BT337" s="767"/>
      <c r="BU337" s="758"/>
      <c r="BV337" s="767"/>
      <c r="BW337" s="767"/>
      <c r="BX337" s="767"/>
      <c r="BY337" s="768"/>
      <c r="BZ337" s="768"/>
      <c r="CA337" s="748"/>
      <c r="CB337" s="770"/>
      <c r="CC337" s="770"/>
      <c r="CD337" s="770"/>
      <c r="CE337" s="565"/>
      <c r="CF337" s="565"/>
      <c r="CG337" s="101"/>
      <c r="CM337" s="5"/>
      <c r="CN337" s="5"/>
      <c r="CQ337" s="5"/>
      <c r="CR337" s="279"/>
      <c r="CS337" s="252"/>
      <c r="CT337" s="252"/>
      <c r="CU337" s="252"/>
      <c r="CV337" s="59"/>
      <c r="CW337" s="5"/>
      <c r="CX337" s="5"/>
      <c r="DA337" s="5"/>
      <c r="DB337" s="5"/>
      <c r="DC337" s="5"/>
      <c r="DE337" s="5"/>
      <c r="DF337" s="5"/>
      <c r="DG337" s="5"/>
      <c r="DI337" s="5"/>
      <c r="DK337" s="59"/>
    </row>
    <row r="338" spans="1:136" ht="14.25" customHeight="1" x14ac:dyDescent="0.15">
      <c r="A338" s="184" t="s">
        <v>201</v>
      </c>
      <c r="B338" s="395" t="s">
        <v>94</v>
      </c>
      <c r="C338" s="607">
        <v>0</v>
      </c>
      <c r="D338" s="667">
        <v>0</v>
      </c>
      <c r="E338" s="664">
        <v>0</v>
      </c>
      <c r="F338" s="635">
        <v>0</v>
      </c>
      <c r="G338" s="667">
        <v>0</v>
      </c>
      <c r="H338" s="664">
        <v>0</v>
      </c>
      <c r="I338" s="635">
        <v>0</v>
      </c>
      <c r="J338" s="667">
        <v>0</v>
      </c>
      <c r="K338" s="664">
        <v>0</v>
      </c>
      <c r="L338" s="635">
        <v>0</v>
      </c>
      <c r="M338" s="667">
        <v>0</v>
      </c>
      <c r="N338" s="664">
        <v>0</v>
      </c>
      <c r="O338" s="635">
        <v>0</v>
      </c>
      <c r="P338" s="667">
        <v>0</v>
      </c>
      <c r="Q338" s="664">
        <v>0</v>
      </c>
      <c r="R338" s="635">
        <v>0</v>
      </c>
      <c r="S338" s="667">
        <v>0</v>
      </c>
      <c r="T338" s="664">
        <v>0</v>
      </c>
      <c r="U338" s="635">
        <v>0</v>
      </c>
      <c r="V338" s="667">
        <v>0</v>
      </c>
      <c r="W338" s="673">
        <v>0</v>
      </c>
      <c r="X338" s="635">
        <v>0</v>
      </c>
      <c r="Y338" s="667">
        <v>0</v>
      </c>
      <c r="Z338" s="673">
        <v>0</v>
      </c>
      <c r="AA338" s="535">
        <v>101.142</v>
      </c>
      <c r="AB338" s="608">
        <v>6227.2259999999997</v>
      </c>
      <c r="AC338" s="609">
        <v>37480.589999999997</v>
      </c>
      <c r="AD338" s="611">
        <v>24943.305</v>
      </c>
      <c r="AE338" s="612">
        <v>5953.7160000000003</v>
      </c>
      <c r="AF338" s="185">
        <v>0</v>
      </c>
      <c r="AG338" s="611">
        <v>0</v>
      </c>
      <c r="AH338" s="667">
        <v>0</v>
      </c>
      <c r="AI338" s="664">
        <v>0</v>
      </c>
      <c r="AJ338" s="635">
        <v>0</v>
      </c>
      <c r="AK338" s="667">
        <v>0</v>
      </c>
      <c r="AL338" s="615">
        <v>0</v>
      </c>
      <c r="AO338" s="2"/>
      <c r="AQ338" s="767"/>
      <c r="AR338" s="767"/>
      <c r="AS338" s="767"/>
      <c r="AT338" s="748"/>
      <c r="AU338" s="748"/>
      <c r="BB338" s="758"/>
      <c r="BC338" s="755"/>
      <c r="BD338" s="755"/>
      <c r="BE338" s="755"/>
      <c r="BF338" s="755"/>
      <c r="BG338" s="755"/>
      <c r="BH338" s="758"/>
      <c r="BI338" s="767"/>
      <c r="BJ338" s="767"/>
      <c r="BK338" s="767"/>
      <c r="BL338" s="252"/>
      <c r="BM338" s="767"/>
      <c r="BN338" s="758"/>
      <c r="BO338" s="767"/>
      <c r="BP338" s="767"/>
      <c r="BQ338" s="767"/>
      <c r="BR338" s="768"/>
      <c r="BS338" s="767"/>
      <c r="BT338" s="767"/>
      <c r="BU338" s="5"/>
      <c r="BV338" s="5"/>
      <c r="BW338" s="5"/>
      <c r="BX338" s="5"/>
      <c r="BY338" s="5"/>
      <c r="BZ338" s="5"/>
      <c r="CA338" s="758"/>
      <c r="CB338" s="748"/>
      <c r="CC338" s="748"/>
      <c r="CD338" s="748"/>
      <c r="CE338" s="748"/>
      <c r="CF338" s="767"/>
      <c r="CG338" s="748"/>
      <c r="CH338" s="755"/>
      <c r="CI338" s="755"/>
      <c r="CJ338" s="755"/>
      <c r="CK338" s="755"/>
      <c r="CL338" s="755"/>
      <c r="CM338" s="748"/>
      <c r="CN338" s="758"/>
      <c r="CO338" s="758"/>
      <c r="CP338" s="758"/>
      <c r="CQ338" s="748"/>
      <c r="CR338" s="748"/>
      <c r="CS338" s="748"/>
      <c r="CT338" s="748"/>
      <c r="CU338" s="748"/>
      <c r="CV338" s="748"/>
      <c r="CW338" s="748"/>
      <c r="CX338" s="748"/>
      <c r="CY338" s="758"/>
      <c r="CZ338" s="755"/>
      <c r="DA338" s="756"/>
      <c r="DB338" s="757"/>
      <c r="DC338" s="748"/>
      <c r="DD338" s="748"/>
      <c r="DE338" s="767"/>
      <c r="DF338" s="767"/>
      <c r="DG338" s="770"/>
      <c r="DH338" s="770"/>
      <c r="DI338" s="576"/>
      <c r="DJ338" s="279"/>
      <c r="DK338" s="5"/>
      <c r="DN338" s="59"/>
      <c r="DO338" s="5"/>
      <c r="DP338" s="5"/>
      <c r="DS338" s="5"/>
      <c r="DT338" s="5"/>
      <c r="DU338" s="5"/>
      <c r="DX338" s="5"/>
      <c r="DY338" s="252"/>
      <c r="EA338" s="5"/>
      <c r="ED338" s="20"/>
      <c r="EE338" s="20"/>
      <c r="EF338" s="20"/>
    </row>
    <row r="339" spans="1:136" ht="14.25" customHeight="1" x14ac:dyDescent="0.15">
      <c r="A339" s="186" t="s">
        <v>201</v>
      </c>
      <c r="B339" s="417" t="s">
        <v>96</v>
      </c>
      <c r="C339" s="616">
        <v>0</v>
      </c>
      <c r="D339" s="668">
        <v>0</v>
      </c>
      <c r="E339" s="665">
        <v>0</v>
      </c>
      <c r="F339" s="636">
        <v>0</v>
      </c>
      <c r="G339" s="668">
        <v>0</v>
      </c>
      <c r="H339" s="665">
        <v>0</v>
      </c>
      <c r="I339" s="636">
        <v>0</v>
      </c>
      <c r="J339" s="668">
        <v>0</v>
      </c>
      <c r="K339" s="665">
        <v>0</v>
      </c>
      <c r="L339" s="636">
        <v>0</v>
      </c>
      <c r="M339" s="668">
        <v>0</v>
      </c>
      <c r="N339" s="665">
        <v>0</v>
      </c>
      <c r="O339" s="636">
        <v>0</v>
      </c>
      <c r="P339" s="668">
        <v>0</v>
      </c>
      <c r="Q339" s="665">
        <v>0</v>
      </c>
      <c r="R339" s="636">
        <v>0</v>
      </c>
      <c r="S339" s="668">
        <v>0</v>
      </c>
      <c r="T339" s="665">
        <v>0</v>
      </c>
      <c r="U339" s="636">
        <v>0</v>
      </c>
      <c r="V339" s="668">
        <v>0</v>
      </c>
      <c r="W339" s="669">
        <v>0</v>
      </c>
      <c r="X339" s="636">
        <v>0</v>
      </c>
      <c r="Y339" s="668">
        <v>0</v>
      </c>
      <c r="Z339" s="669">
        <v>0</v>
      </c>
      <c r="AA339" s="255">
        <v>270</v>
      </c>
      <c r="AB339" s="617">
        <v>229</v>
      </c>
      <c r="AC339" s="618">
        <v>236</v>
      </c>
      <c r="AD339" s="262">
        <v>278</v>
      </c>
      <c r="AE339" s="620">
        <v>284</v>
      </c>
      <c r="AF339" s="187">
        <v>0</v>
      </c>
      <c r="AG339" s="262">
        <v>0</v>
      </c>
      <c r="AH339" s="668">
        <v>0</v>
      </c>
      <c r="AI339" s="665">
        <v>0</v>
      </c>
      <c r="AJ339" s="636">
        <v>0</v>
      </c>
      <c r="AK339" s="668">
        <v>0</v>
      </c>
      <c r="AL339" s="622">
        <v>0</v>
      </c>
      <c r="AN339" s="59"/>
      <c r="AO339" s="59"/>
      <c r="AP339" s="825"/>
      <c r="AT339" s="767"/>
      <c r="AU339" s="767"/>
      <c r="AV339" s="748"/>
      <c r="BB339" s="758"/>
      <c r="BC339" s="755"/>
      <c r="BD339" s="756"/>
      <c r="BE339" s="757"/>
      <c r="BF339" s="757"/>
      <c r="BG339" s="757"/>
      <c r="BH339" s="758"/>
      <c r="BI339" s="767"/>
      <c r="BJ339" s="767"/>
      <c r="BK339" s="767"/>
      <c r="BL339" s="748"/>
      <c r="BM339" s="252"/>
      <c r="BN339" s="767"/>
      <c r="BO339" s="5"/>
      <c r="BP339" s="5"/>
      <c r="BQ339" s="5"/>
      <c r="BR339" s="5"/>
      <c r="BS339" s="5"/>
      <c r="BT339" s="5"/>
      <c r="BU339" s="758"/>
      <c r="BV339" s="252"/>
      <c r="BW339" s="252"/>
      <c r="BX339" s="252"/>
      <c r="BY339" s="767"/>
      <c r="BZ339" s="252"/>
      <c r="CA339" s="758"/>
      <c r="CB339" s="755"/>
      <c r="CC339" s="755"/>
      <c r="CD339" s="755"/>
      <c r="CE339" s="755"/>
      <c r="CF339" s="755"/>
      <c r="CG339" s="758"/>
      <c r="CH339" s="748"/>
      <c r="CI339" s="748"/>
      <c r="CJ339" s="748"/>
      <c r="CK339" s="767"/>
      <c r="CL339" s="748"/>
      <c r="CM339" s="748"/>
      <c r="CN339" s="748"/>
      <c r="CO339" s="748"/>
      <c r="CP339" s="748"/>
      <c r="CQ339" s="757"/>
      <c r="CR339" s="748"/>
      <c r="CS339" s="767"/>
      <c r="CT339" s="769"/>
      <c r="CU339" s="769"/>
      <c r="CV339" s="769"/>
      <c r="CW339" s="746"/>
      <c r="CX339" s="746"/>
      <c r="CY339" s="5"/>
    </row>
    <row r="340" spans="1:136" ht="14.25" customHeight="1" x14ac:dyDescent="0.15">
      <c r="A340" s="182" t="s">
        <v>76</v>
      </c>
      <c r="B340" s="394" t="s">
        <v>93</v>
      </c>
      <c r="C340" s="598">
        <v>0</v>
      </c>
      <c r="D340" s="666">
        <v>0</v>
      </c>
      <c r="E340" s="663">
        <v>0</v>
      </c>
      <c r="F340" s="634">
        <v>0</v>
      </c>
      <c r="G340" s="666">
        <v>0</v>
      </c>
      <c r="H340" s="663">
        <v>0</v>
      </c>
      <c r="I340" s="634">
        <v>0</v>
      </c>
      <c r="J340" s="666">
        <v>0</v>
      </c>
      <c r="K340" s="663">
        <v>0</v>
      </c>
      <c r="L340" s="634">
        <v>0</v>
      </c>
      <c r="M340" s="666">
        <v>0</v>
      </c>
      <c r="N340" s="663">
        <v>0</v>
      </c>
      <c r="O340" s="634">
        <v>0</v>
      </c>
      <c r="P340" s="603">
        <v>0</v>
      </c>
      <c r="Q340" s="663">
        <v>0</v>
      </c>
      <c r="R340" s="634">
        <v>0</v>
      </c>
      <c r="S340" s="603">
        <v>0</v>
      </c>
      <c r="T340" s="663">
        <v>0</v>
      </c>
      <c r="U340" s="634">
        <v>0</v>
      </c>
      <c r="V340" s="666">
        <v>0</v>
      </c>
      <c r="W340" s="671">
        <v>0</v>
      </c>
      <c r="X340" s="634">
        <v>0</v>
      </c>
      <c r="Y340" s="666">
        <v>0</v>
      </c>
      <c r="Z340" s="671">
        <v>0</v>
      </c>
      <c r="AA340" s="534">
        <v>0.318</v>
      </c>
      <c r="AB340" s="599">
        <v>5.27</v>
      </c>
      <c r="AC340" s="600">
        <v>6.9669999999999996</v>
      </c>
      <c r="AD340" s="638">
        <v>7.976</v>
      </c>
      <c r="AE340" s="603">
        <v>8.9670000000000005</v>
      </c>
      <c r="AF340" s="600">
        <v>9.77</v>
      </c>
      <c r="AG340" s="634">
        <v>17.370999999999999</v>
      </c>
      <c r="AH340" s="599">
        <v>10.65</v>
      </c>
      <c r="AI340" s="663">
        <v>11.335000000000001</v>
      </c>
      <c r="AJ340" s="634">
        <v>3.1320000000000001</v>
      </c>
      <c r="AK340" s="637">
        <v>0</v>
      </c>
      <c r="AL340" s="606">
        <v>3.403</v>
      </c>
      <c r="AN340" s="59"/>
      <c r="AO340" s="59"/>
      <c r="AQ340" s="767"/>
      <c r="AR340" s="767"/>
      <c r="AS340" s="767"/>
      <c r="AU340" s="767"/>
      <c r="BB340" s="748"/>
      <c r="BC340" s="755"/>
      <c r="BD340" s="755"/>
      <c r="BE340" s="755"/>
      <c r="BF340" s="755"/>
      <c r="BG340" s="755"/>
      <c r="BH340" s="787"/>
      <c r="BI340" s="748"/>
      <c r="BJ340" s="748"/>
      <c r="BK340" s="748"/>
      <c r="BL340" s="757"/>
      <c r="BM340" s="767"/>
      <c r="BN340" s="748"/>
      <c r="BO340" s="767"/>
      <c r="BP340" s="767"/>
      <c r="BQ340" s="767"/>
      <c r="BR340" s="748"/>
      <c r="BS340" s="252"/>
      <c r="BT340" s="748"/>
      <c r="BU340" s="5"/>
      <c r="BV340" s="5"/>
      <c r="BW340" s="5"/>
      <c r="BX340" s="5"/>
      <c r="BY340" s="5"/>
      <c r="BZ340" s="792"/>
      <c r="CA340" s="787"/>
      <c r="CB340" s="767"/>
      <c r="CC340" s="767"/>
      <c r="CD340" s="767"/>
      <c r="CE340" s="748"/>
      <c r="CF340" s="767"/>
      <c r="CG340" s="758"/>
      <c r="CH340" s="748"/>
      <c r="CI340" s="748"/>
      <c r="CJ340" s="748"/>
      <c r="CK340" s="748"/>
      <c r="CL340" s="758"/>
      <c r="CM340" s="758"/>
      <c r="CN340" s="748"/>
      <c r="CO340" s="748"/>
      <c r="CP340" s="748"/>
      <c r="CQ340" s="748"/>
      <c r="CR340" s="748"/>
      <c r="CS340" s="758"/>
      <c r="CT340" s="748"/>
      <c r="CU340" s="748"/>
      <c r="CV340" s="748"/>
      <c r="CW340" s="748"/>
      <c r="CX340" s="748"/>
      <c r="CY340" s="748"/>
      <c r="CZ340" s="252"/>
      <c r="DA340" s="252"/>
      <c r="DB340" s="767"/>
      <c r="DC340" s="576"/>
      <c r="DD340" s="279"/>
      <c r="DE340" s="5"/>
      <c r="DG340" s="5"/>
      <c r="DH340" s="5"/>
      <c r="DI340" s="5"/>
      <c r="DJ340" s="5"/>
      <c r="DM340" s="5"/>
    </row>
    <row r="341" spans="1:136" ht="14.25" customHeight="1" x14ac:dyDescent="0.15">
      <c r="A341" s="184" t="s">
        <v>202</v>
      </c>
      <c r="B341" s="395" t="s">
        <v>94</v>
      </c>
      <c r="C341" s="607">
        <v>0</v>
      </c>
      <c r="D341" s="667">
        <v>0</v>
      </c>
      <c r="E341" s="664">
        <v>0</v>
      </c>
      <c r="F341" s="635">
        <v>0</v>
      </c>
      <c r="G341" s="667">
        <v>6</v>
      </c>
      <c r="H341" s="664">
        <v>0</v>
      </c>
      <c r="I341" s="635">
        <v>0</v>
      </c>
      <c r="J341" s="667">
        <v>0</v>
      </c>
      <c r="K341" s="664">
        <v>0</v>
      </c>
      <c r="L341" s="635">
        <v>0</v>
      </c>
      <c r="M341" s="667">
        <v>0</v>
      </c>
      <c r="N341" s="664">
        <v>0</v>
      </c>
      <c r="O341" s="635">
        <v>0</v>
      </c>
      <c r="P341" s="612">
        <v>0</v>
      </c>
      <c r="Q341" s="664">
        <v>0</v>
      </c>
      <c r="R341" s="635">
        <v>0</v>
      </c>
      <c r="S341" s="612">
        <v>0</v>
      </c>
      <c r="T341" s="664">
        <v>0</v>
      </c>
      <c r="U341" s="635">
        <v>0</v>
      </c>
      <c r="V341" s="667">
        <v>0</v>
      </c>
      <c r="W341" s="673">
        <v>0</v>
      </c>
      <c r="X341" s="635">
        <v>0</v>
      </c>
      <c r="Y341" s="667">
        <v>0</v>
      </c>
      <c r="Z341" s="673">
        <v>0</v>
      </c>
      <c r="AA341" s="535">
        <v>97.146000000000001</v>
      </c>
      <c r="AB341" s="608">
        <v>1369.3320000000001</v>
      </c>
      <c r="AC341" s="609">
        <v>1909.828</v>
      </c>
      <c r="AD341" s="644">
        <v>2149.1030000000001</v>
      </c>
      <c r="AE341" s="612">
        <v>1951.011</v>
      </c>
      <c r="AF341" s="609">
        <v>1775.174</v>
      </c>
      <c r="AG341" s="635">
        <v>2800.8960000000002</v>
      </c>
      <c r="AH341" s="608">
        <v>1686.626</v>
      </c>
      <c r="AI341" s="664">
        <v>1756.9949999999999</v>
      </c>
      <c r="AJ341" s="635">
        <v>526.43200000000002</v>
      </c>
      <c r="AK341" s="642">
        <v>0</v>
      </c>
      <c r="AL341" s="615">
        <v>581.29600000000005</v>
      </c>
      <c r="AN341" s="59"/>
      <c r="AO341" s="59"/>
      <c r="AT341" s="767"/>
      <c r="BB341" s="758"/>
      <c r="BC341" s="767"/>
      <c r="BD341" s="767"/>
      <c r="BE341" s="767"/>
      <c r="BF341" s="748"/>
      <c r="BG341" s="767"/>
      <c r="BH341" s="767"/>
      <c r="BI341" s="5"/>
      <c r="BJ341" s="5"/>
      <c r="BK341" s="5"/>
      <c r="BL341" s="5"/>
      <c r="BM341" s="5"/>
      <c r="BN341" s="5"/>
      <c r="BO341" s="758"/>
      <c r="BP341" s="755"/>
      <c r="BQ341" s="755"/>
      <c r="BR341" s="755"/>
      <c r="BS341" s="755"/>
      <c r="BT341" s="755"/>
      <c r="BU341" s="748"/>
      <c r="BV341" s="755"/>
      <c r="BW341" s="755"/>
      <c r="BX341" s="755"/>
      <c r="BY341" s="755"/>
      <c r="BZ341" s="755"/>
      <c r="CA341" s="748"/>
      <c r="CB341" s="755"/>
      <c r="CC341" s="756"/>
      <c r="CD341" s="757"/>
      <c r="CE341" s="748"/>
      <c r="CF341" s="748"/>
      <c r="CG341" s="758"/>
      <c r="CH341" s="755"/>
      <c r="CI341" s="755"/>
      <c r="CJ341" s="755"/>
      <c r="CK341" s="755"/>
      <c r="CL341" s="755"/>
      <c r="CM341" s="748"/>
      <c r="CN341" s="755"/>
      <c r="CO341" s="765"/>
      <c r="CP341" s="766"/>
      <c r="CQ341" s="766"/>
      <c r="CR341" s="766"/>
      <c r="CS341" s="758"/>
      <c r="CT341" s="565"/>
      <c r="CU341" s="565"/>
      <c r="CV341" s="565"/>
      <c r="CW341" s="565"/>
      <c r="CX341" s="565"/>
      <c r="CY341" s="5"/>
    </row>
    <row r="342" spans="1:136" ht="14.25" customHeight="1" x14ac:dyDescent="0.15">
      <c r="A342" s="186" t="s">
        <v>202</v>
      </c>
      <c r="B342" s="417" t="s">
        <v>96</v>
      </c>
      <c r="C342" s="616">
        <v>0</v>
      </c>
      <c r="D342" s="668">
        <v>0</v>
      </c>
      <c r="E342" s="665">
        <v>0</v>
      </c>
      <c r="F342" s="636">
        <v>0</v>
      </c>
      <c r="G342" s="668">
        <v>203</v>
      </c>
      <c r="H342" s="665">
        <v>0</v>
      </c>
      <c r="I342" s="636">
        <v>0</v>
      </c>
      <c r="J342" s="668">
        <v>0</v>
      </c>
      <c r="K342" s="665">
        <v>0</v>
      </c>
      <c r="L342" s="636">
        <v>0</v>
      </c>
      <c r="M342" s="668">
        <v>0</v>
      </c>
      <c r="N342" s="665">
        <v>0</v>
      </c>
      <c r="O342" s="636">
        <v>0</v>
      </c>
      <c r="P342" s="620">
        <v>0</v>
      </c>
      <c r="Q342" s="665">
        <v>0</v>
      </c>
      <c r="R342" s="636">
        <v>0</v>
      </c>
      <c r="S342" s="620">
        <v>0</v>
      </c>
      <c r="T342" s="665">
        <v>0</v>
      </c>
      <c r="U342" s="636">
        <v>0</v>
      </c>
      <c r="V342" s="668">
        <v>0</v>
      </c>
      <c r="W342" s="669">
        <v>0</v>
      </c>
      <c r="X342" s="636">
        <v>0</v>
      </c>
      <c r="Y342" s="668">
        <v>0</v>
      </c>
      <c r="Z342" s="669">
        <v>0</v>
      </c>
      <c r="AA342" s="255">
        <v>305</v>
      </c>
      <c r="AB342" s="617">
        <v>260</v>
      </c>
      <c r="AC342" s="618">
        <v>274</v>
      </c>
      <c r="AD342" s="262">
        <v>269</v>
      </c>
      <c r="AE342" s="620">
        <v>218</v>
      </c>
      <c r="AF342" s="618">
        <v>182</v>
      </c>
      <c r="AG342" s="636">
        <v>161</v>
      </c>
      <c r="AH342" s="617">
        <v>158</v>
      </c>
      <c r="AI342" s="665">
        <v>155</v>
      </c>
      <c r="AJ342" s="636">
        <v>168</v>
      </c>
      <c r="AK342" s="617">
        <v>0</v>
      </c>
      <c r="AL342" s="622">
        <v>171</v>
      </c>
      <c r="AN342" s="59"/>
      <c r="AO342" s="59"/>
      <c r="AP342" s="825"/>
      <c r="AU342" s="767"/>
      <c r="AV342" s="748"/>
      <c r="BB342" s="758"/>
      <c r="BC342" s="767"/>
      <c r="BD342" s="767"/>
      <c r="BE342" s="767"/>
      <c r="BF342" s="757"/>
      <c r="BG342" s="757"/>
      <c r="BH342" s="758"/>
      <c r="BI342" s="748"/>
      <c r="BJ342" s="748"/>
      <c r="BK342" s="748"/>
      <c r="BL342" s="767"/>
      <c r="BM342" s="768"/>
      <c r="BN342" s="767"/>
      <c r="BO342" s="5"/>
      <c r="BP342" s="5"/>
      <c r="BQ342" s="5"/>
      <c r="BR342" s="5"/>
      <c r="BS342" s="5"/>
      <c r="BT342" s="5"/>
      <c r="BU342" s="758"/>
      <c r="BV342" s="755"/>
      <c r="BW342" s="755"/>
      <c r="BX342" s="755"/>
      <c r="BY342" s="755"/>
      <c r="BZ342" s="755"/>
      <c r="CA342" s="758"/>
      <c r="CB342" s="748"/>
      <c r="CC342" s="748"/>
      <c r="CD342" s="748"/>
      <c r="CE342" s="748"/>
      <c r="CF342" s="748"/>
      <c r="CG342" s="748"/>
      <c r="CH342" s="748"/>
      <c r="CI342" s="748"/>
      <c r="CJ342" s="748"/>
      <c r="CK342" s="748"/>
      <c r="CL342" s="748"/>
      <c r="CM342" s="767"/>
      <c r="CN342" s="755"/>
      <c r="CO342" s="765"/>
      <c r="CP342" s="766"/>
      <c r="CQ342" s="766"/>
      <c r="CR342" s="766"/>
      <c r="CS342" s="758"/>
      <c r="CT342" s="565"/>
      <c r="CU342" s="252"/>
      <c r="CV342" s="576"/>
      <c r="CW342" s="576"/>
      <c r="CX342" s="279"/>
    </row>
    <row r="343" spans="1:136" ht="14.25" customHeight="1" x14ac:dyDescent="0.15">
      <c r="A343" s="182" t="s">
        <v>78</v>
      </c>
      <c r="B343" s="394" t="s">
        <v>93</v>
      </c>
      <c r="C343" s="598">
        <v>0</v>
      </c>
      <c r="D343" s="666">
        <v>0</v>
      </c>
      <c r="E343" s="663">
        <v>0</v>
      </c>
      <c r="F343" s="634">
        <v>0</v>
      </c>
      <c r="G343" s="666">
        <v>0</v>
      </c>
      <c r="H343" s="663">
        <v>0</v>
      </c>
      <c r="I343" s="634">
        <v>0</v>
      </c>
      <c r="J343" s="666">
        <v>0</v>
      </c>
      <c r="K343" s="663">
        <v>0</v>
      </c>
      <c r="L343" s="634">
        <v>0</v>
      </c>
      <c r="M343" s="666">
        <v>0</v>
      </c>
      <c r="N343" s="663">
        <v>0</v>
      </c>
      <c r="O343" s="634">
        <v>0</v>
      </c>
      <c r="P343" s="603">
        <v>0</v>
      </c>
      <c r="Q343" s="663">
        <v>0</v>
      </c>
      <c r="R343" s="634">
        <v>0</v>
      </c>
      <c r="S343" s="603">
        <v>0</v>
      </c>
      <c r="T343" s="663">
        <v>0</v>
      </c>
      <c r="U343" s="634">
        <v>0.36699999999999999</v>
      </c>
      <c r="V343" s="666">
        <v>0.77600000000000002</v>
      </c>
      <c r="W343" s="671">
        <v>0.98899999999999999</v>
      </c>
      <c r="X343" s="634">
        <v>0.55300000000000005</v>
      </c>
      <c r="Y343" s="603">
        <v>0.504</v>
      </c>
      <c r="Z343" s="604">
        <v>0.67</v>
      </c>
      <c r="AA343" s="534">
        <v>1.2569999999999999</v>
      </c>
      <c r="AB343" s="599">
        <v>0.34200000000000003</v>
      </c>
      <c r="AC343" s="600">
        <v>0.96099999999999997</v>
      </c>
      <c r="AD343" s="602">
        <v>9.9000000000000005E-2</v>
      </c>
      <c r="AE343" s="603">
        <v>0.02</v>
      </c>
      <c r="AF343" s="600">
        <v>1.2E-2</v>
      </c>
      <c r="AG343" s="634">
        <v>0</v>
      </c>
      <c r="AH343" s="599">
        <v>0</v>
      </c>
      <c r="AI343" s="663">
        <v>0</v>
      </c>
      <c r="AJ343" s="634">
        <v>0</v>
      </c>
      <c r="AK343" s="637">
        <v>0</v>
      </c>
      <c r="AL343" s="606">
        <v>0</v>
      </c>
      <c r="AN343" s="59"/>
      <c r="AO343" s="59"/>
      <c r="AW343" s="770"/>
      <c r="AX343" s="778"/>
      <c r="AY343" s="768"/>
      <c r="AZ343" s="767"/>
      <c r="BA343" s="766"/>
      <c r="BB343" s="748"/>
      <c r="BC343" s="770"/>
      <c r="BD343" s="756"/>
      <c r="BE343" s="757"/>
      <c r="BF343" s="767"/>
      <c r="BG343" s="767"/>
      <c r="BH343" s="787"/>
      <c r="BI343" s="748"/>
      <c r="BJ343" s="748"/>
      <c r="BK343" s="748"/>
      <c r="BL343" s="767"/>
      <c r="BM343" s="767"/>
      <c r="BN343" s="748"/>
      <c r="BO343" s="5"/>
      <c r="BP343" s="5"/>
      <c r="BQ343" s="5"/>
      <c r="BR343" s="5"/>
      <c r="BS343" s="5"/>
      <c r="BT343" s="792"/>
      <c r="BU343" s="787"/>
      <c r="BV343" s="755"/>
      <c r="BW343" s="755"/>
      <c r="BX343" s="755"/>
      <c r="BY343" s="755"/>
      <c r="BZ343" s="755"/>
      <c r="CA343" s="758"/>
      <c r="CB343" s="758"/>
      <c r="CC343" s="758"/>
      <c r="CD343" s="758"/>
      <c r="CE343" s="768"/>
      <c r="CF343" s="748"/>
      <c r="CG343" s="758"/>
      <c r="CH343" s="758"/>
      <c r="CI343" s="765"/>
      <c r="CJ343" s="766"/>
      <c r="CK343" s="766"/>
      <c r="CL343" s="766"/>
      <c r="CM343" s="748"/>
      <c r="CN343" s="565"/>
      <c r="CO343" s="252"/>
      <c r="CP343" s="576"/>
      <c r="CQ343" s="576"/>
      <c r="CR343" s="576"/>
    </row>
    <row r="344" spans="1:136" ht="14.25" customHeight="1" x14ac:dyDescent="0.15">
      <c r="A344" s="184" t="s">
        <v>203</v>
      </c>
      <c r="B344" s="395" t="s">
        <v>94</v>
      </c>
      <c r="C344" s="607">
        <v>0</v>
      </c>
      <c r="D344" s="667">
        <v>0</v>
      </c>
      <c r="E344" s="664">
        <v>0</v>
      </c>
      <c r="F344" s="635">
        <v>0</v>
      </c>
      <c r="G344" s="667">
        <v>0</v>
      </c>
      <c r="H344" s="664">
        <v>0</v>
      </c>
      <c r="I344" s="635">
        <v>0</v>
      </c>
      <c r="J344" s="667">
        <v>0</v>
      </c>
      <c r="K344" s="664">
        <v>0</v>
      </c>
      <c r="L344" s="635">
        <v>0</v>
      </c>
      <c r="M344" s="667">
        <v>0</v>
      </c>
      <c r="N344" s="664">
        <v>0</v>
      </c>
      <c r="O344" s="635">
        <v>0</v>
      </c>
      <c r="P344" s="612">
        <v>0</v>
      </c>
      <c r="Q344" s="664">
        <v>0</v>
      </c>
      <c r="R344" s="635">
        <v>0</v>
      </c>
      <c r="S344" s="612">
        <v>0</v>
      </c>
      <c r="T344" s="664">
        <v>0</v>
      </c>
      <c r="U344" s="635">
        <v>738.93600000000004</v>
      </c>
      <c r="V344" s="667">
        <v>1542.348</v>
      </c>
      <c r="W344" s="613">
        <v>1708.884</v>
      </c>
      <c r="X344" s="635">
        <v>555.61699999999996</v>
      </c>
      <c r="Y344" s="612">
        <v>412.88499999999999</v>
      </c>
      <c r="Z344" s="613">
        <v>449.23599999999999</v>
      </c>
      <c r="AA344" s="535">
        <v>836.35199999999998</v>
      </c>
      <c r="AB344" s="608">
        <v>245.86099999999999</v>
      </c>
      <c r="AC344" s="609">
        <v>577.79899999999998</v>
      </c>
      <c r="AD344" s="611">
        <v>92.664000000000001</v>
      </c>
      <c r="AE344" s="612">
        <v>26.73</v>
      </c>
      <c r="AF344" s="609">
        <v>12.96</v>
      </c>
      <c r="AG344" s="635">
        <v>0</v>
      </c>
      <c r="AH344" s="608">
        <v>0</v>
      </c>
      <c r="AI344" s="664">
        <v>0</v>
      </c>
      <c r="AJ344" s="635">
        <v>0</v>
      </c>
      <c r="AK344" s="608">
        <v>0</v>
      </c>
      <c r="AL344" s="615">
        <v>0</v>
      </c>
      <c r="AN344" s="59"/>
      <c r="AO344" s="59"/>
      <c r="AW344" s="252"/>
      <c r="AX344" s="252"/>
      <c r="AY344" s="252"/>
      <c r="AZ344" s="252"/>
      <c r="BA344" s="748"/>
      <c r="BB344" s="758"/>
      <c r="BC344" s="767"/>
      <c r="BD344" s="767"/>
      <c r="BE344" s="767"/>
      <c r="BF344" s="767"/>
      <c r="BG344" s="767"/>
      <c r="BH344" s="767"/>
      <c r="BI344" s="5"/>
      <c r="BJ344" s="5"/>
      <c r="BK344" s="5"/>
      <c r="BL344" s="5"/>
      <c r="BM344" s="792"/>
      <c r="BN344" s="5"/>
      <c r="BO344" s="758"/>
      <c r="BP344" s="755"/>
      <c r="BQ344" s="755"/>
      <c r="BR344" s="755"/>
      <c r="BS344" s="755"/>
      <c r="BT344" s="755"/>
      <c r="BU344" s="748"/>
      <c r="BV344" s="755"/>
      <c r="BW344" s="765"/>
      <c r="BX344" s="766"/>
      <c r="BY344" s="766"/>
      <c r="BZ344" s="766"/>
      <c r="CA344" s="758"/>
      <c r="CB344" s="252"/>
      <c r="CC344" s="252"/>
      <c r="CD344" s="252"/>
      <c r="CE344" s="576"/>
      <c r="CF344" s="576"/>
    </row>
    <row r="345" spans="1:136" ht="14.25" customHeight="1" x14ac:dyDescent="0.15">
      <c r="A345" s="186" t="s">
        <v>203</v>
      </c>
      <c r="B345" s="417" t="s">
        <v>96</v>
      </c>
      <c r="C345" s="616">
        <v>0</v>
      </c>
      <c r="D345" s="668">
        <v>0</v>
      </c>
      <c r="E345" s="665">
        <v>0</v>
      </c>
      <c r="F345" s="636">
        <v>0</v>
      </c>
      <c r="G345" s="668">
        <v>0</v>
      </c>
      <c r="H345" s="665">
        <v>0</v>
      </c>
      <c r="I345" s="636">
        <v>0</v>
      </c>
      <c r="J345" s="668">
        <v>0</v>
      </c>
      <c r="K345" s="665">
        <v>0</v>
      </c>
      <c r="L345" s="636">
        <v>0</v>
      </c>
      <c r="M345" s="668">
        <v>0</v>
      </c>
      <c r="N345" s="665">
        <v>0</v>
      </c>
      <c r="O345" s="636">
        <v>0</v>
      </c>
      <c r="P345" s="620">
        <v>0</v>
      </c>
      <c r="Q345" s="665">
        <v>0</v>
      </c>
      <c r="R345" s="636">
        <v>0</v>
      </c>
      <c r="S345" s="620">
        <v>0</v>
      </c>
      <c r="T345" s="665">
        <v>0</v>
      </c>
      <c r="U345" s="636">
        <v>2013</v>
      </c>
      <c r="V345" s="668">
        <v>1988</v>
      </c>
      <c r="W345" s="621">
        <v>1728</v>
      </c>
      <c r="X345" s="636">
        <v>1005</v>
      </c>
      <c r="Y345" s="620">
        <v>819</v>
      </c>
      <c r="Z345" s="621">
        <v>671</v>
      </c>
      <c r="AA345" s="255">
        <v>665</v>
      </c>
      <c r="AB345" s="617">
        <v>719</v>
      </c>
      <c r="AC345" s="618">
        <v>601</v>
      </c>
      <c r="AD345" s="262">
        <v>936</v>
      </c>
      <c r="AE345" s="620">
        <v>1337</v>
      </c>
      <c r="AF345" s="618">
        <v>1080</v>
      </c>
      <c r="AG345" s="636">
        <v>0</v>
      </c>
      <c r="AH345" s="617">
        <v>0</v>
      </c>
      <c r="AI345" s="665">
        <v>0</v>
      </c>
      <c r="AJ345" s="636">
        <v>0</v>
      </c>
      <c r="AK345" s="617">
        <v>0</v>
      </c>
      <c r="AL345" s="622">
        <v>0</v>
      </c>
      <c r="AO345" s="55"/>
      <c r="AP345" s="825"/>
      <c r="AV345" s="748"/>
      <c r="AW345" s="252"/>
      <c r="AX345" s="252"/>
      <c r="AY345" s="252"/>
      <c r="AZ345" s="252"/>
      <c r="BA345" s="252"/>
      <c r="BB345" s="767"/>
      <c r="BC345" s="792"/>
      <c r="BD345" s="792"/>
      <c r="BE345" s="792"/>
      <c r="BF345" s="5"/>
      <c r="BG345" s="5"/>
      <c r="BH345" s="5"/>
      <c r="BI345" s="758"/>
      <c r="BJ345" s="748"/>
      <c r="BK345" s="748"/>
      <c r="BL345" s="748"/>
      <c r="BM345" s="767"/>
      <c r="BN345" s="748"/>
      <c r="BO345" s="748"/>
      <c r="BP345" s="767"/>
      <c r="BQ345" s="767"/>
      <c r="BR345" s="767"/>
      <c r="BS345" s="748"/>
      <c r="BT345" s="748"/>
      <c r="BU345" s="767"/>
      <c r="BV345" s="767"/>
      <c r="BW345" s="765"/>
      <c r="BX345" s="766"/>
      <c r="BY345" s="766"/>
      <c r="BZ345" s="766"/>
      <c r="CA345" s="758"/>
      <c r="CB345" s="576"/>
      <c r="CC345" s="565"/>
      <c r="CD345" s="565"/>
      <c r="CE345" s="56"/>
      <c r="CF345" s="56"/>
    </row>
    <row r="346" spans="1:136" ht="14.25" customHeight="1" x14ac:dyDescent="0.15">
      <c r="A346" s="182" t="s">
        <v>80</v>
      </c>
      <c r="B346" s="394" t="s">
        <v>93</v>
      </c>
      <c r="C346" s="598">
        <v>102.113</v>
      </c>
      <c r="D346" s="599">
        <v>134.41</v>
      </c>
      <c r="E346" s="600">
        <v>157.70599999999999</v>
      </c>
      <c r="F346" s="602">
        <v>181.482</v>
      </c>
      <c r="G346" s="675">
        <v>181</v>
      </c>
      <c r="H346" s="183">
        <v>188.63499999999999</v>
      </c>
      <c r="I346" s="602">
        <v>244.00800000000001</v>
      </c>
      <c r="J346" s="599">
        <v>215.19800000000001</v>
      </c>
      <c r="K346" s="600">
        <v>235.19200000000001</v>
      </c>
      <c r="L346" s="602">
        <v>165.49600000000001</v>
      </c>
      <c r="M346" s="599">
        <v>182.43700000000001</v>
      </c>
      <c r="N346" s="600">
        <v>182.04300000000001</v>
      </c>
      <c r="O346" s="189">
        <v>121.11199999999999</v>
      </c>
      <c r="P346" s="676">
        <v>96.506</v>
      </c>
      <c r="Q346" s="604">
        <v>56.280999999999999</v>
      </c>
      <c r="R346" s="638">
        <v>10.377000000000001</v>
      </c>
      <c r="S346" s="599">
        <v>3.504</v>
      </c>
      <c r="T346" s="663">
        <v>0</v>
      </c>
      <c r="U346" s="601">
        <v>0</v>
      </c>
      <c r="V346" s="553">
        <v>0</v>
      </c>
      <c r="W346" s="604">
        <v>0</v>
      </c>
      <c r="X346" s="634">
        <v>0</v>
      </c>
      <c r="Y346" s="603">
        <v>0</v>
      </c>
      <c r="Z346" s="604">
        <v>0</v>
      </c>
      <c r="AA346" s="534">
        <v>0</v>
      </c>
      <c r="AB346" s="599">
        <v>0</v>
      </c>
      <c r="AC346" s="600">
        <v>0</v>
      </c>
      <c r="AD346" s="602">
        <v>0</v>
      </c>
      <c r="AE346" s="603">
        <v>2.4E-2</v>
      </c>
      <c r="AF346" s="600">
        <v>0.76200000000000001</v>
      </c>
      <c r="AG346" s="634">
        <v>6.335</v>
      </c>
      <c r="AH346" s="553">
        <v>25.218</v>
      </c>
      <c r="AI346" s="600">
        <v>56.207000000000001</v>
      </c>
      <c r="AJ346" s="602">
        <v>71.751999999999995</v>
      </c>
      <c r="AK346" s="599">
        <v>73.150999999999996</v>
      </c>
      <c r="AL346" s="606">
        <v>219.494</v>
      </c>
      <c r="AN346" s="59"/>
      <c r="AO346" s="55"/>
      <c r="AQ346" s="252"/>
      <c r="AR346" s="252"/>
      <c r="AS346" s="252"/>
      <c r="AW346" s="767"/>
      <c r="AX346" s="767"/>
      <c r="AY346" s="767"/>
      <c r="AZ346" s="748"/>
      <c r="BA346" s="748"/>
      <c r="BB346" s="748"/>
      <c r="BC346" s="767"/>
      <c r="BD346" s="767"/>
      <c r="BE346" s="767"/>
      <c r="BF346" s="748"/>
      <c r="BG346" s="767"/>
      <c r="BH346" s="748"/>
      <c r="BN346" s="792"/>
      <c r="BO346" s="787"/>
      <c r="BP346" s="755"/>
      <c r="BQ346" s="755"/>
      <c r="BR346" s="755"/>
      <c r="BS346" s="755"/>
      <c r="BT346" s="755"/>
      <c r="BU346" s="758"/>
      <c r="BV346" s="758"/>
      <c r="BW346" s="765"/>
      <c r="BX346" s="766"/>
      <c r="BY346" s="766"/>
      <c r="BZ346" s="766"/>
      <c r="CA346" s="755"/>
    </row>
    <row r="347" spans="1:136" ht="14.25" customHeight="1" x14ac:dyDescent="0.15">
      <c r="A347" s="184" t="s">
        <v>204</v>
      </c>
      <c r="B347" s="395" t="s">
        <v>94</v>
      </c>
      <c r="C347" s="607">
        <v>178847.69099999999</v>
      </c>
      <c r="D347" s="608">
        <v>216396.712</v>
      </c>
      <c r="E347" s="609">
        <v>250339.72700000001</v>
      </c>
      <c r="F347" s="611">
        <v>266066.44500000001</v>
      </c>
      <c r="G347" s="677">
        <v>254251</v>
      </c>
      <c r="H347" s="185">
        <v>246088.58300000001</v>
      </c>
      <c r="I347" s="611">
        <v>289732.848</v>
      </c>
      <c r="J347" s="195">
        <v>233229.698</v>
      </c>
      <c r="K347" s="609">
        <v>254988.26199999999</v>
      </c>
      <c r="L347" s="611">
        <v>181675.114</v>
      </c>
      <c r="M347" s="608">
        <v>194906.79199999999</v>
      </c>
      <c r="N347" s="609">
        <v>187593.56400000001</v>
      </c>
      <c r="O347" s="194">
        <v>120827.423</v>
      </c>
      <c r="P347" s="608">
        <v>91055.595000000001</v>
      </c>
      <c r="Q347" s="613">
        <v>49841.836000000003</v>
      </c>
      <c r="R347" s="644">
        <v>9192.268</v>
      </c>
      <c r="S347" s="608">
        <v>2833.0569999999998</v>
      </c>
      <c r="T347" s="664">
        <v>0</v>
      </c>
      <c r="U347" s="610">
        <v>0</v>
      </c>
      <c r="V347" s="554">
        <v>0</v>
      </c>
      <c r="W347" s="613">
        <v>0</v>
      </c>
      <c r="X347" s="635">
        <v>0</v>
      </c>
      <c r="Y347" s="612">
        <v>0</v>
      </c>
      <c r="Z347" s="613">
        <v>0</v>
      </c>
      <c r="AA347" s="535">
        <v>0</v>
      </c>
      <c r="AB347" s="608">
        <v>0</v>
      </c>
      <c r="AC347" s="609">
        <v>0</v>
      </c>
      <c r="AD347" s="611">
        <v>0</v>
      </c>
      <c r="AE347" s="612">
        <v>73.872</v>
      </c>
      <c r="AF347" s="609">
        <v>3367.44</v>
      </c>
      <c r="AG347" s="635">
        <v>20413.601999999999</v>
      </c>
      <c r="AH347" s="554">
        <v>52629.254000000001</v>
      </c>
      <c r="AI347" s="609">
        <v>107447.15399999999</v>
      </c>
      <c r="AJ347" s="611">
        <v>129830.086</v>
      </c>
      <c r="AK347" s="608">
        <v>164760.758</v>
      </c>
      <c r="AL347" s="615">
        <v>480627.511</v>
      </c>
      <c r="AN347" s="59"/>
      <c r="AO347" s="55"/>
      <c r="AQ347" s="767"/>
      <c r="AR347" s="767"/>
      <c r="AS347" s="767"/>
      <c r="AT347" s="748"/>
      <c r="AW347" s="767"/>
      <c r="AX347" s="767"/>
      <c r="AY347" s="767"/>
      <c r="AZ347" s="766"/>
      <c r="BA347" s="757"/>
      <c r="BB347" s="767"/>
      <c r="BC347" s="5"/>
      <c r="BD347" s="5"/>
      <c r="BE347" s="5"/>
      <c r="BF347" s="5"/>
      <c r="BG347" s="59"/>
      <c r="BH347" s="5"/>
      <c r="BI347" s="755"/>
      <c r="BJ347" s="755"/>
      <c r="BK347" s="755"/>
      <c r="BL347" s="755"/>
    </row>
    <row r="348" spans="1:136" ht="14.25" customHeight="1" x14ac:dyDescent="0.15">
      <c r="A348" s="264"/>
      <c r="B348" s="417" t="s">
        <v>96</v>
      </c>
      <c r="C348" s="616">
        <v>1751</v>
      </c>
      <c r="D348" s="617">
        <v>1610</v>
      </c>
      <c r="E348" s="618">
        <v>1587</v>
      </c>
      <c r="F348" s="262">
        <v>1466</v>
      </c>
      <c r="G348" s="668">
        <v>1406</v>
      </c>
      <c r="H348" s="187">
        <v>1305</v>
      </c>
      <c r="I348" s="262">
        <v>1187</v>
      </c>
      <c r="J348" s="617">
        <v>1084</v>
      </c>
      <c r="K348" s="618">
        <v>1084</v>
      </c>
      <c r="L348" s="262">
        <v>1098</v>
      </c>
      <c r="M348" s="617">
        <v>1068</v>
      </c>
      <c r="N348" s="618">
        <v>1030</v>
      </c>
      <c r="O348" s="198">
        <v>998</v>
      </c>
      <c r="P348" s="617">
        <v>944</v>
      </c>
      <c r="Q348" s="621">
        <v>886</v>
      </c>
      <c r="R348" s="262">
        <v>886</v>
      </c>
      <c r="S348" s="617">
        <v>809</v>
      </c>
      <c r="T348" s="665">
        <v>0</v>
      </c>
      <c r="U348" s="619">
        <v>0</v>
      </c>
      <c r="V348" s="199">
        <v>0</v>
      </c>
      <c r="W348" s="621">
        <v>0</v>
      </c>
      <c r="X348" s="636">
        <v>0</v>
      </c>
      <c r="Y348" s="620">
        <v>0</v>
      </c>
      <c r="Z348" s="621">
        <v>0</v>
      </c>
      <c r="AA348" s="255">
        <v>0</v>
      </c>
      <c r="AB348" s="617">
        <v>0</v>
      </c>
      <c r="AC348" s="618">
        <v>0</v>
      </c>
      <c r="AD348" s="262">
        <v>0</v>
      </c>
      <c r="AE348" s="620">
        <v>3078</v>
      </c>
      <c r="AF348" s="618">
        <v>4419</v>
      </c>
      <c r="AG348" s="636">
        <v>3222</v>
      </c>
      <c r="AH348" s="199">
        <v>2087</v>
      </c>
      <c r="AI348" s="618">
        <v>1912</v>
      </c>
      <c r="AJ348" s="262">
        <v>1809</v>
      </c>
      <c r="AK348" s="617">
        <v>2252</v>
      </c>
      <c r="AL348" s="622">
        <v>2190</v>
      </c>
      <c r="AN348" s="59"/>
      <c r="AO348" s="55"/>
      <c r="AP348" s="825"/>
      <c r="AQ348" s="767"/>
      <c r="AR348" s="767"/>
      <c r="AS348" s="767"/>
      <c r="AT348" s="748"/>
      <c r="AU348" s="767"/>
      <c r="AV348" s="748"/>
      <c r="BB348" s="767"/>
      <c r="BC348" s="5"/>
      <c r="BD348" s="5"/>
      <c r="BE348" s="5"/>
      <c r="BF348" s="59"/>
      <c r="BG348" s="5"/>
      <c r="BH348" s="5"/>
    </row>
    <row r="349" spans="1:136" ht="14.25" customHeight="1" x14ac:dyDescent="0.15">
      <c r="A349" s="250" t="s">
        <v>81</v>
      </c>
      <c r="B349" s="394" t="s">
        <v>93</v>
      </c>
      <c r="C349" s="598">
        <v>65.119</v>
      </c>
      <c r="D349" s="599">
        <v>84.912999999999997</v>
      </c>
      <c r="E349" s="600">
        <v>102.67400000000001</v>
      </c>
      <c r="F349" s="602">
        <v>114.901</v>
      </c>
      <c r="G349" s="599">
        <v>106</v>
      </c>
      <c r="H349" s="183">
        <v>106.432</v>
      </c>
      <c r="I349" s="602">
        <v>136.83000000000001</v>
      </c>
      <c r="J349" s="599">
        <v>134.26300000000001</v>
      </c>
      <c r="K349" s="600">
        <v>154.161</v>
      </c>
      <c r="L349" s="602">
        <v>104.476</v>
      </c>
      <c r="M349" s="599">
        <v>122.508</v>
      </c>
      <c r="N349" s="600">
        <v>125.99</v>
      </c>
      <c r="O349" s="602">
        <v>83.477999999999994</v>
      </c>
      <c r="P349" s="599">
        <v>64.548000000000002</v>
      </c>
      <c r="Q349" s="604">
        <v>31.474</v>
      </c>
      <c r="R349" s="602">
        <v>2.109</v>
      </c>
      <c r="S349" s="599">
        <v>0.498</v>
      </c>
      <c r="T349" s="600">
        <v>0</v>
      </c>
      <c r="U349" s="601">
        <v>0</v>
      </c>
      <c r="V349" s="553">
        <v>0</v>
      </c>
      <c r="W349" s="604">
        <v>0</v>
      </c>
      <c r="X349" s="634">
        <v>0</v>
      </c>
      <c r="Y349" s="553">
        <v>0</v>
      </c>
      <c r="Z349" s="604">
        <v>0</v>
      </c>
      <c r="AA349" s="534">
        <v>0</v>
      </c>
      <c r="AB349" s="599">
        <v>0</v>
      </c>
      <c r="AC349" s="600">
        <v>0</v>
      </c>
      <c r="AD349" s="602">
        <v>0</v>
      </c>
      <c r="AE349" s="603">
        <v>0</v>
      </c>
      <c r="AF349" s="600">
        <v>0.25700000000000001</v>
      </c>
      <c r="AG349" s="602">
        <v>2.5609999999999999</v>
      </c>
      <c r="AH349" s="599">
        <v>15.734999999999999</v>
      </c>
      <c r="AI349" s="600">
        <v>40.677</v>
      </c>
      <c r="AJ349" s="602">
        <v>53.613</v>
      </c>
      <c r="AK349" s="599">
        <v>54.543999999999997</v>
      </c>
      <c r="AL349" s="606">
        <v>53.493000000000002</v>
      </c>
      <c r="AM349" s="5"/>
      <c r="AN349" s="59"/>
      <c r="AO349" s="55"/>
      <c r="AQ349" s="252"/>
      <c r="AR349" s="252"/>
      <c r="AS349" s="252"/>
      <c r="AT349" s="748"/>
      <c r="AU349" s="767"/>
      <c r="AW349" s="748"/>
      <c r="AX349" s="748"/>
      <c r="AY349" s="748"/>
      <c r="AZ349" s="767"/>
      <c r="BA349" s="767"/>
      <c r="BB349" s="748"/>
      <c r="BC349" s="5"/>
      <c r="BD349" s="5"/>
      <c r="BE349" s="5"/>
      <c r="BF349" s="5"/>
      <c r="BG349" s="5"/>
      <c r="BH349" s="792"/>
    </row>
    <row r="350" spans="1:136" ht="14.25" customHeight="1" x14ac:dyDescent="0.15">
      <c r="A350" s="184" t="s">
        <v>205</v>
      </c>
      <c r="B350" s="395" t="s">
        <v>94</v>
      </c>
      <c r="C350" s="607">
        <v>112855.66899999999</v>
      </c>
      <c r="D350" s="608">
        <v>138634.86300000001</v>
      </c>
      <c r="E350" s="609">
        <v>164573.696</v>
      </c>
      <c r="F350" s="611">
        <v>169170.53099999999</v>
      </c>
      <c r="G350" s="608">
        <v>152283</v>
      </c>
      <c r="H350" s="193">
        <v>142817.859</v>
      </c>
      <c r="I350" s="611">
        <v>166341.95000000001</v>
      </c>
      <c r="J350" s="608">
        <v>147811.019</v>
      </c>
      <c r="K350" s="609">
        <v>168308.63500000001</v>
      </c>
      <c r="L350" s="611">
        <v>115420.01700000001</v>
      </c>
      <c r="M350" s="608">
        <v>130226.933</v>
      </c>
      <c r="N350" s="609">
        <v>128861.152</v>
      </c>
      <c r="O350" s="194">
        <v>81257.464000000007</v>
      </c>
      <c r="P350" s="608">
        <v>58892.357000000004</v>
      </c>
      <c r="Q350" s="613">
        <v>26917.981</v>
      </c>
      <c r="R350" s="611">
        <v>1851.941</v>
      </c>
      <c r="S350" s="608">
        <v>396.101</v>
      </c>
      <c r="T350" s="609">
        <v>0</v>
      </c>
      <c r="U350" s="610">
        <v>0</v>
      </c>
      <c r="V350" s="554">
        <v>0</v>
      </c>
      <c r="W350" s="613">
        <v>0</v>
      </c>
      <c r="X350" s="635">
        <v>0</v>
      </c>
      <c r="Y350" s="554">
        <v>0</v>
      </c>
      <c r="Z350" s="613">
        <v>0</v>
      </c>
      <c r="AA350" s="535">
        <v>0</v>
      </c>
      <c r="AB350" s="608">
        <v>0</v>
      </c>
      <c r="AC350" s="609">
        <v>0</v>
      </c>
      <c r="AD350" s="611">
        <v>0</v>
      </c>
      <c r="AE350" s="612">
        <v>0</v>
      </c>
      <c r="AF350" s="609">
        <v>1457.3520000000001</v>
      </c>
      <c r="AG350" s="611">
        <v>8649.0229999999992</v>
      </c>
      <c r="AH350" s="608">
        <v>32385.684000000001</v>
      </c>
      <c r="AI350" s="609">
        <v>75798.926000000007</v>
      </c>
      <c r="AJ350" s="611">
        <v>96378.269</v>
      </c>
      <c r="AK350" s="608">
        <v>121294.321</v>
      </c>
      <c r="AL350" s="615">
        <v>135604.625</v>
      </c>
      <c r="AM350" s="5"/>
      <c r="AN350" s="59"/>
      <c r="AO350" s="59"/>
      <c r="AQ350" s="748"/>
      <c r="AR350" s="748"/>
      <c r="AS350" s="748"/>
      <c r="AT350" s="748"/>
      <c r="AU350" s="767"/>
      <c r="BB350" s="758"/>
      <c r="BC350" s="755"/>
      <c r="BD350" s="756"/>
      <c r="BE350" s="757"/>
      <c r="BF350" s="757"/>
      <c r="BG350" s="757"/>
      <c r="BH350" s="758"/>
      <c r="BI350" s="755"/>
      <c r="BJ350" s="756"/>
      <c r="BK350" s="768"/>
      <c r="BL350" s="768"/>
      <c r="BM350" s="768"/>
      <c r="BN350" s="767"/>
      <c r="BO350" s="5"/>
      <c r="BP350" s="5"/>
      <c r="BQ350" s="5"/>
      <c r="BR350" s="5"/>
      <c r="BS350" s="792"/>
      <c r="BT350" s="5"/>
      <c r="BU350" s="755"/>
      <c r="BV350" s="59"/>
      <c r="BW350" s="5"/>
      <c r="BX350" s="3"/>
      <c r="BY350" s="5"/>
      <c r="BZ350" s="5"/>
    </row>
    <row r="351" spans="1:136" ht="14.25" customHeight="1" x14ac:dyDescent="0.15">
      <c r="A351" s="264"/>
      <c r="B351" s="417" t="s">
        <v>96</v>
      </c>
      <c r="C351" s="616">
        <v>1733</v>
      </c>
      <c r="D351" s="617">
        <v>1633</v>
      </c>
      <c r="E351" s="618">
        <v>1603</v>
      </c>
      <c r="F351" s="262">
        <v>1472</v>
      </c>
      <c r="G351" s="617">
        <v>1432</v>
      </c>
      <c r="H351" s="187">
        <v>1342</v>
      </c>
      <c r="I351" s="262">
        <v>1216</v>
      </c>
      <c r="J351" s="617">
        <v>1101</v>
      </c>
      <c r="K351" s="618">
        <v>1092</v>
      </c>
      <c r="L351" s="632">
        <v>1105</v>
      </c>
      <c r="M351" s="617">
        <v>1063</v>
      </c>
      <c r="N351" s="618">
        <v>1023</v>
      </c>
      <c r="O351" s="262">
        <v>973</v>
      </c>
      <c r="P351" s="617">
        <v>912</v>
      </c>
      <c r="Q351" s="621">
        <v>855</v>
      </c>
      <c r="R351" s="262">
        <v>878</v>
      </c>
      <c r="S351" s="617">
        <v>795</v>
      </c>
      <c r="T351" s="618">
        <v>0</v>
      </c>
      <c r="U351" s="619">
        <v>0</v>
      </c>
      <c r="V351" s="678">
        <v>0</v>
      </c>
      <c r="W351" s="621">
        <v>0</v>
      </c>
      <c r="X351" s="636">
        <v>0</v>
      </c>
      <c r="Y351" s="679">
        <v>0</v>
      </c>
      <c r="Z351" s="621">
        <v>0</v>
      </c>
      <c r="AA351" s="255">
        <v>0</v>
      </c>
      <c r="AB351" s="617">
        <v>0</v>
      </c>
      <c r="AC351" s="618">
        <v>0</v>
      </c>
      <c r="AD351" s="262">
        <v>0</v>
      </c>
      <c r="AE351" s="620">
        <v>0</v>
      </c>
      <c r="AF351" s="680">
        <v>5671</v>
      </c>
      <c r="AG351" s="262">
        <v>3377</v>
      </c>
      <c r="AH351" s="632">
        <v>2058</v>
      </c>
      <c r="AI351" s="618">
        <v>1863</v>
      </c>
      <c r="AJ351" s="632">
        <v>1798</v>
      </c>
      <c r="AK351" s="617">
        <v>2224</v>
      </c>
      <c r="AL351" s="622">
        <v>2535</v>
      </c>
      <c r="AM351" s="5"/>
      <c r="AN351" s="59"/>
      <c r="AO351" s="59"/>
      <c r="AP351" s="825"/>
      <c r="AQ351" s="767"/>
      <c r="AR351" s="767"/>
      <c r="AS351" s="767"/>
      <c r="AT351" s="748"/>
      <c r="AU351" s="748"/>
      <c r="AV351" s="748"/>
      <c r="AW351" s="770"/>
      <c r="AX351" s="778"/>
      <c r="AY351" s="768"/>
      <c r="AZ351" s="767"/>
      <c r="BA351" s="748"/>
      <c r="BB351" s="767"/>
    </row>
    <row r="352" spans="1:136" s="5" customFormat="1" ht="14.25" customHeight="1" x14ac:dyDescent="0.15">
      <c r="A352" s="745" t="s">
        <v>146</v>
      </c>
      <c r="B352" s="491" t="s">
        <v>93</v>
      </c>
      <c r="C352" s="681">
        <v>2.2349999999999999</v>
      </c>
      <c r="D352" s="682">
        <v>3.1419999999999999</v>
      </c>
      <c r="E352" s="683">
        <v>0.49199999999999999</v>
      </c>
      <c r="F352" s="684">
        <v>0.28799999999999998</v>
      </c>
      <c r="G352" s="685">
        <v>0</v>
      </c>
      <c r="H352" s="265">
        <v>0.3</v>
      </c>
      <c r="I352" s="684">
        <v>8.7999999999999995E-2</v>
      </c>
      <c r="J352" s="682">
        <v>0.14000000000000001</v>
      </c>
      <c r="K352" s="683">
        <v>14.438000000000001</v>
      </c>
      <c r="L352" s="686">
        <v>24.596</v>
      </c>
      <c r="M352" s="682">
        <v>104.35299999999999</v>
      </c>
      <c r="N352" s="683">
        <v>256.86200000000002</v>
      </c>
      <c r="O352" s="266">
        <v>323.721</v>
      </c>
      <c r="P352" s="267">
        <v>493.44900000000001</v>
      </c>
      <c r="Q352" s="687">
        <v>852.23500000000001</v>
      </c>
      <c r="R352" s="688">
        <v>867.14700000000005</v>
      </c>
      <c r="S352" s="682">
        <v>985.68299999999999</v>
      </c>
      <c r="T352" s="683">
        <v>666.87099999999998</v>
      </c>
      <c r="U352" s="689">
        <v>261.99099999999999</v>
      </c>
      <c r="V352" s="267">
        <v>81.957999999999998</v>
      </c>
      <c r="W352" s="687">
        <v>62.427</v>
      </c>
      <c r="X352" s="689">
        <v>53.975999999999999</v>
      </c>
      <c r="Y352" s="690">
        <v>65.016999999999996</v>
      </c>
      <c r="Z352" s="687">
        <v>56.396999999999998</v>
      </c>
      <c r="AA352" s="541">
        <v>73.796000000000006</v>
      </c>
      <c r="AB352" s="682">
        <v>83.406999999999996</v>
      </c>
      <c r="AC352" s="683">
        <v>65.197000000000003</v>
      </c>
      <c r="AD352" s="684">
        <v>44.963000000000001</v>
      </c>
      <c r="AE352" s="691">
        <v>46.622999999999998</v>
      </c>
      <c r="AF352" s="683">
        <v>38.325000000000003</v>
      </c>
      <c r="AG352" s="686">
        <v>14.454000000000001</v>
      </c>
      <c r="AH352" s="682">
        <v>8.1679999999999993</v>
      </c>
      <c r="AI352" s="692">
        <v>5.7460000000000004</v>
      </c>
      <c r="AJ352" s="684">
        <v>2.6850000000000001</v>
      </c>
      <c r="AK352" s="682">
        <v>1.44</v>
      </c>
      <c r="AL352" s="693">
        <v>4.6280000000000001</v>
      </c>
      <c r="AM352" s="41"/>
      <c r="AN352" s="59"/>
      <c r="AO352" s="59"/>
      <c r="AP352" s="780"/>
      <c r="AQ352" s="767"/>
      <c r="AR352" s="767"/>
      <c r="AS352" s="767"/>
      <c r="AT352" s="767"/>
      <c r="AU352" s="767"/>
      <c r="AV352" s="758"/>
      <c r="AW352" s="748"/>
      <c r="AX352" s="748"/>
      <c r="AY352" s="748"/>
      <c r="AZ352" s="767"/>
      <c r="BA352" s="767"/>
      <c r="BB352" s="748"/>
      <c r="BC352" s="755"/>
      <c r="BD352" s="756"/>
      <c r="BE352" s="768"/>
      <c r="BF352" s="768"/>
      <c r="BG352" s="768"/>
      <c r="BH352" s="748"/>
    </row>
    <row r="353" spans="1:85" s="5" customFormat="1" ht="14.25" customHeight="1" x14ac:dyDescent="0.15">
      <c r="A353" s="268"/>
      <c r="B353" s="395" t="s">
        <v>94</v>
      </c>
      <c r="C353" s="607">
        <v>974.97</v>
      </c>
      <c r="D353" s="608">
        <v>1478.884</v>
      </c>
      <c r="E353" s="609">
        <v>251.809</v>
      </c>
      <c r="F353" s="694">
        <v>126.672</v>
      </c>
      <c r="G353" s="667">
        <v>166</v>
      </c>
      <c r="H353" s="193">
        <v>125.31699999999999</v>
      </c>
      <c r="I353" s="694">
        <v>43.14</v>
      </c>
      <c r="J353" s="608">
        <v>133.91999999999999</v>
      </c>
      <c r="K353" s="609">
        <v>12038.587</v>
      </c>
      <c r="L353" s="694">
        <v>20573.988000000001</v>
      </c>
      <c r="M353" s="608">
        <v>76501.206999999995</v>
      </c>
      <c r="N353" s="609">
        <v>166612.09099999999</v>
      </c>
      <c r="O353" s="694">
        <v>200283.6</v>
      </c>
      <c r="P353" s="195">
        <v>283465.321</v>
      </c>
      <c r="Q353" s="614">
        <v>442750.58500000002</v>
      </c>
      <c r="R353" s="611">
        <v>440734.038</v>
      </c>
      <c r="S353" s="608">
        <v>473741.14799999999</v>
      </c>
      <c r="T353" s="609">
        <v>274050.50799999997</v>
      </c>
      <c r="U353" s="649">
        <v>85410.881999999998</v>
      </c>
      <c r="V353" s="554">
        <v>31939.25</v>
      </c>
      <c r="W353" s="613">
        <v>27946.679</v>
      </c>
      <c r="X353" s="649">
        <v>28968.142</v>
      </c>
      <c r="Y353" s="612">
        <v>31390.523000000001</v>
      </c>
      <c r="Z353" s="613">
        <v>24862.666000000001</v>
      </c>
      <c r="AA353" s="542">
        <v>33793.582999999999</v>
      </c>
      <c r="AB353" s="608">
        <v>38143.760000000002</v>
      </c>
      <c r="AC353" s="609">
        <v>30182.715</v>
      </c>
      <c r="AD353" s="694">
        <v>21370.478999999999</v>
      </c>
      <c r="AE353" s="612">
        <v>22229.024000000001</v>
      </c>
      <c r="AF353" s="609">
        <v>16996.706999999999</v>
      </c>
      <c r="AG353" s="694">
        <v>6455.0919999999996</v>
      </c>
      <c r="AH353" s="608">
        <v>3187.8919999999998</v>
      </c>
      <c r="AI353" s="609">
        <v>2205.6419999999998</v>
      </c>
      <c r="AJ353" s="694">
        <v>1170.9280000000001</v>
      </c>
      <c r="AK353" s="608">
        <v>668.93200000000002</v>
      </c>
      <c r="AL353" s="615">
        <v>2098.3440000000001</v>
      </c>
      <c r="AM353" s="41"/>
      <c r="AN353" s="59"/>
      <c r="AO353" s="59"/>
      <c r="AP353" s="780"/>
      <c r="AQ353" s="770"/>
      <c r="AR353" s="756"/>
      <c r="AS353" s="757"/>
      <c r="AT353" s="748"/>
      <c r="AU353" s="767"/>
      <c r="AV353" s="758"/>
      <c r="AW353" s="767"/>
      <c r="AX353" s="767"/>
      <c r="AY353" s="767"/>
      <c r="AZ353" s="767"/>
      <c r="BA353" s="748"/>
      <c r="BB353" s="767"/>
    </row>
    <row r="354" spans="1:85" s="5" customFormat="1" ht="14.25" customHeight="1" x14ac:dyDescent="0.15">
      <c r="A354" s="269"/>
      <c r="B354" s="417" t="s">
        <v>96</v>
      </c>
      <c r="C354" s="695">
        <v>436</v>
      </c>
      <c r="D354" s="696">
        <v>471</v>
      </c>
      <c r="E354" s="697">
        <v>512</v>
      </c>
      <c r="F354" s="698">
        <v>440</v>
      </c>
      <c r="G354" s="699">
        <v>462</v>
      </c>
      <c r="H354" s="270">
        <v>418</v>
      </c>
      <c r="I354" s="698">
        <v>490</v>
      </c>
      <c r="J354" s="696">
        <v>957</v>
      </c>
      <c r="K354" s="697">
        <v>834</v>
      </c>
      <c r="L354" s="698">
        <v>836</v>
      </c>
      <c r="M354" s="696">
        <v>733</v>
      </c>
      <c r="N354" s="697">
        <v>649</v>
      </c>
      <c r="O354" s="271">
        <v>1172</v>
      </c>
      <c r="P354" s="272">
        <v>574</v>
      </c>
      <c r="Q354" s="700">
        <v>520</v>
      </c>
      <c r="R354" s="701">
        <v>508</v>
      </c>
      <c r="S354" s="696">
        <v>481</v>
      </c>
      <c r="T354" s="697">
        <v>411</v>
      </c>
      <c r="U354" s="702">
        <v>326</v>
      </c>
      <c r="V354" s="272">
        <v>390</v>
      </c>
      <c r="W354" s="700">
        <v>448</v>
      </c>
      <c r="X354" s="702">
        <v>537</v>
      </c>
      <c r="Y354" s="703">
        <v>483</v>
      </c>
      <c r="Z354" s="700">
        <v>441</v>
      </c>
      <c r="AA354" s="543">
        <v>458</v>
      </c>
      <c r="AB354" s="704">
        <v>457</v>
      </c>
      <c r="AC354" s="705">
        <v>463</v>
      </c>
      <c r="AD354" s="698">
        <v>475</v>
      </c>
      <c r="AE354" s="703">
        <v>477</v>
      </c>
      <c r="AF354" s="697">
        <v>443</v>
      </c>
      <c r="AG354" s="698">
        <v>447</v>
      </c>
      <c r="AH354" s="696">
        <v>390</v>
      </c>
      <c r="AI354" s="697">
        <v>384</v>
      </c>
      <c r="AJ354" s="698">
        <v>436</v>
      </c>
      <c r="AK354" s="696">
        <v>465</v>
      </c>
      <c r="AL354" s="706">
        <v>453</v>
      </c>
      <c r="AM354" s="41"/>
      <c r="AN354" s="59"/>
      <c r="AO354" s="59"/>
      <c r="AP354" s="825"/>
      <c r="AQ354" s="767"/>
      <c r="AR354" s="767"/>
      <c r="AS354" s="767"/>
      <c r="AT354" s="748"/>
      <c r="AU354" s="254"/>
      <c r="AV354" s="748"/>
      <c r="AW354" s="748"/>
      <c r="AX354" s="748"/>
      <c r="AY354" s="748"/>
      <c r="AZ354" s="767"/>
      <c r="BA354" s="748"/>
      <c r="BB354" s="767"/>
    </row>
    <row r="355" spans="1:85" s="41" customFormat="1" ht="14.25" customHeight="1" x14ac:dyDescent="0.15">
      <c r="A355" s="273" t="s">
        <v>206</v>
      </c>
      <c r="B355" s="427" t="s">
        <v>93</v>
      </c>
      <c r="C355" s="598">
        <v>0</v>
      </c>
      <c r="D355" s="666">
        <v>0</v>
      </c>
      <c r="E355" s="663">
        <v>0</v>
      </c>
      <c r="F355" s="634">
        <v>0</v>
      </c>
      <c r="G355" s="666">
        <v>0</v>
      </c>
      <c r="H355" s="663">
        <v>0</v>
      </c>
      <c r="I355" s="634">
        <v>0</v>
      </c>
      <c r="J355" s="637">
        <v>0</v>
      </c>
      <c r="K355" s="663">
        <v>0</v>
      </c>
      <c r="L355" s="634">
        <v>0</v>
      </c>
      <c r="M355" s="637">
        <v>0</v>
      </c>
      <c r="N355" s="625">
        <v>0</v>
      </c>
      <c r="O355" s="602">
        <v>1.2749999999999999</v>
      </c>
      <c r="P355" s="599">
        <v>2.665</v>
      </c>
      <c r="Q355" s="605">
        <v>3.1749999999999998</v>
      </c>
      <c r="R355" s="638">
        <v>3.835</v>
      </c>
      <c r="S355" s="599">
        <v>5.5049999999999999</v>
      </c>
      <c r="T355" s="600">
        <v>8.9309999999999992</v>
      </c>
      <c r="U355" s="601">
        <v>6.891</v>
      </c>
      <c r="V355" s="553">
        <v>11.523</v>
      </c>
      <c r="W355" s="605">
        <v>54</v>
      </c>
      <c r="X355" s="707">
        <v>48.752000000000002</v>
      </c>
      <c r="Y355" s="640">
        <v>59.555999999999997</v>
      </c>
      <c r="Z355" s="604">
        <v>53.281999999999996</v>
      </c>
      <c r="AA355" s="536">
        <v>66.885999999999996</v>
      </c>
      <c r="AB355" s="603">
        <v>78.063999999999993</v>
      </c>
      <c r="AC355" s="625">
        <v>64.427000000000007</v>
      </c>
      <c r="AD355" s="708">
        <v>44.811</v>
      </c>
      <c r="AE355" s="640">
        <v>46.243000000000002</v>
      </c>
      <c r="AF355" s="625">
        <v>38.024999999999999</v>
      </c>
      <c r="AG355" s="638">
        <v>13.632999999999999</v>
      </c>
      <c r="AH355" s="666">
        <v>7.6740000000000004</v>
      </c>
      <c r="AI355" s="625">
        <v>5.2539999999999996</v>
      </c>
      <c r="AJ355" s="638">
        <v>1.5589999999999999</v>
      </c>
      <c r="AK355" s="637">
        <v>0.80100000000000005</v>
      </c>
      <c r="AL355" s="641">
        <v>0</v>
      </c>
      <c r="AM355" s="2"/>
      <c r="AN355" s="59"/>
      <c r="AO355" s="55"/>
      <c r="AP355" s="780"/>
      <c r="AQ355" s="767"/>
      <c r="AR355" s="767"/>
      <c r="AS355" s="767"/>
      <c r="AT355" s="252"/>
      <c r="AU355" s="767"/>
      <c r="AV355" s="758"/>
      <c r="AW355" s="773"/>
      <c r="AX355" s="765"/>
      <c r="AY355" s="766"/>
      <c r="AZ355" s="767"/>
      <c r="BA355" s="766"/>
      <c r="BB355" s="748"/>
    </row>
    <row r="356" spans="1:85" s="41" customFormat="1" ht="14.25" customHeight="1" x14ac:dyDescent="0.15">
      <c r="A356" s="192" t="s">
        <v>207</v>
      </c>
      <c r="B356" s="436" t="s">
        <v>94</v>
      </c>
      <c r="C356" s="607">
        <v>0</v>
      </c>
      <c r="D356" s="667">
        <v>0</v>
      </c>
      <c r="E356" s="664">
        <v>0</v>
      </c>
      <c r="F356" s="635">
        <v>0</v>
      </c>
      <c r="G356" s="667">
        <v>0</v>
      </c>
      <c r="H356" s="664">
        <v>0</v>
      </c>
      <c r="I356" s="635">
        <v>0</v>
      </c>
      <c r="J356" s="642">
        <v>0</v>
      </c>
      <c r="K356" s="664">
        <v>0</v>
      </c>
      <c r="L356" s="635">
        <v>0</v>
      </c>
      <c r="M356" s="642">
        <v>0</v>
      </c>
      <c r="N356" s="643">
        <v>0</v>
      </c>
      <c r="O356" s="194">
        <v>829.98</v>
      </c>
      <c r="P356" s="608">
        <v>1519.452</v>
      </c>
      <c r="Q356" s="614">
        <v>1582.5239999999999</v>
      </c>
      <c r="R356" s="644">
        <v>1907.9280000000001</v>
      </c>
      <c r="S356" s="608">
        <v>2325.5639999999999</v>
      </c>
      <c r="T356" s="609">
        <v>3268.404</v>
      </c>
      <c r="U356" s="610">
        <v>3489.5880000000002</v>
      </c>
      <c r="V356" s="554">
        <v>6612.5159999999996</v>
      </c>
      <c r="W356" s="614">
        <v>17507.503000000001</v>
      </c>
      <c r="X356" s="645">
        <v>26683.883999999998</v>
      </c>
      <c r="Y356" s="646">
        <v>29206.921999999999</v>
      </c>
      <c r="Z356" s="613">
        <v>23618.964</v>
      </c>
      <c r="AA356" s="537">
        <v>30330.284</v>
      </c>
      <c r="AB356" s="608">
        <v>35184.122000000003</v>
      </c>
      <c r="AC356" s="643">
        <v>29664.059000000001</v>
      </c>
      <c r="AD356" s="644">
        <v>21327.945</v>
      </c>
      <c r="AE356" s="646">
        <v>22137.171999999999</v>
      </c>
      <c r="AF356" s="643">
        <v>16924.203000000001</v>
      </c>
      <c r="AG356" s="644">
        <v>6076.89</v>
      </c>
      <c r="AH356" s="667">
        <v>3000.078</v>
      </c>
      <c r="AI356" s="643">
        <v>2054.808</v>
      </c>
      <c r="AJ356" s="644">
        <v>773.60400000000004</v>
      </c>
      <c r="AK356" s="642">
        <v>416.01600000000002</v>
      </c>
      <c r="AL356" s="647">
        <v>0</v>
      </c>
      <c r="AM356" s="2"/>
      <c r="AN356" s="59"/>
      <c r="AP356" s="780"/>
      <c r="AQ356" s="748"/>
      <c r="AR356" s="748"/>
      <c r="AS356" s="748"/>
      <c r="AT356" s="748"/>
      <c r="AU356" s="767"/>
      <c r="AV356" s="758"/>
      <c r="AW356" s="767"/>
      <c r="AX356" s="767"/>
      <c r="AY356" s="767"/>
      <c r="AZ356" s="767"/>
      <c r="BA356" s="748"/>
      <c r="BB356" s="748"/>
      <c r="BC356" s="758"/>
      <c r="BD356" s="748"/>
      <c r="BE356" s="748"/>
      <c r="BF356" s="748"/>
      <c r="BG356" s="748"/>
      <c r="BH356" s="748"/>
      <c r="BI356" s="758"/>
      <c r="BJ356" s="767"/>
      <c r="BK356" s="767"/>
      <c r="BL356" s="767"/>
      <c r="BM356" s="748"/>
      <c r="BN356" s="252"/>
      <c r="BO356" s="758"/>
      <c r="BP356" s="755"/>
      <c r="BQ356" s="755"/>
      <c r="BR356" s="755"/>
      <c r="BS356" s="755"/>
      <c r="BT356" s="755"/>
      <c r="BU356" s="758"/>
      <c r="BV356" s="758"/>
      <c r="BW356" s="767"/>
      <c r="BX356" s="767"/>
      <c r="BY356" s="757"/>
      <c r="BZ356" s="748"/>
      <c r="CA356" s="767"/>
      <c r="CB356" s="755"/>
      <c r="CC356" s="755"/>
      <c r="CD356" s="755"/>
      <c r="CE356" s="755"/>
      <c r="CF356" s="755"/>
      <c r="CG356" s="760"/>
    </row>
    <row r="357" spans="1:85" s="41" customFormat="1" ht="14.25" customHeight="1" x14ac:dyDescent="0.15">
      <c r="A357" s="197" t="s">
        <v>207</v>
      </c>
      <c r="B357" s="417" t="s">
        <v>96</v>
      </c>
      <c r="C357" s="616">
        <v>0</v>
      </c>
      <c r="D357" s="668">
        <v>0</v>
      </c>
      <c r="E357" s="665">
        <v>0</v>
      </c>
      <c r="F357" s="636">
        <v>0</v>
      </c>
      <c r="G357" s="668">
        <v>0</v>
      </c>
      <c r="H357" s="665">
        <v>0</v>
      </c>
      <c r="I357" s="636">
        <v>0</v>
      </c>
      <c r="J357" s="617">
        <v>0</v>
      </c>
      <c r="K357" s="665">
        <v>0</v>
      </c>
      <c r="L357" s="636">
        <v>0</v>
      </c>
      <c r="M357" s="617">
        <v>0</v>
      </c>
      <c r="N357" s="618">
        <v>0</v>
      </c>
      <c r="O357" s="198">
        <v>651</v>
      </c>
      <c r="P357" s="617">
        <v>570</v>
      </c>
      <c r="Q357" s="621">
        <v>498</v>
      </c>
      <c r="R357" s="262">
        <v>498</v>
      </c>
      <c r="S357" s="617">
        <v>422</v>
      </c>
      <c r="T357" s="618">
        <v>366</v>
      </c>
      <c r="U357" s="619">
        <v>506</v>
      </c>
      <c r="V357" s="199">
        <v>574</v>
      </c>
      <c r="W357" s="621">
        <v>548</v>
      </c>
      <c r="X357" s="619">
        <v>547</v>
      </c>
      <c r="Y357" s="620">
        <v>490</v>
      </c>
      <c r="Z357" s="621">
        <v>443</v>
      </c>
      <c r="AA357" s="255">
        <v>453</v>
      </c>
      <c r="AB357" s="617">
        <v>451</v>
      </c>
      <c r="AC357" s="618">
        <v>460</v>
      </c>
      <c r="AD357" s="262">
        <v>476</v>
      </c>
      <c r="AE357" s="620">
        <v>479</v>
      </c>
      <c r="AF357" s="618">
        <v>445</v>
      </c>
      <c r="AG357" s="262">
        <v>446</v>
      </c>
      <c r="AH357" s="668">
        <v>391</v>
      </c>
      <c r="AI357" s="618">
        <v>391</v>
      </c>
      <c r="AJ357" s="262">
        <v>496</v>
      </c>
      <c r="AK357" s="617">
        <v>519</v>
      </c>
      <c r="AL357" s="622">
        <v>0</v>
      </c>
      <c r="AM357" s="2"/>
      <c r="AN357" s="59"/>
      <c r="AO357" s="55"/>
      <c r="AP357" s="825"/>
      <c r="AQ357" s="767"/>
      <c r="AR357" s="767"/>
      <c r="AS357" s="767"/>
      <c r="AT357" s="748"/>
      <c r="AU357" s="767"/>
      <c r="AV357" s="748"/>
      <c r="AW357" s="767"/>
      <c r="AX357" s="767"/>
      <c r="AY357" s="767"/>
      <c r="AZ357" s="768"/>
      <c r="BA357" s="766"/>
      <c r="BB357" s="767"/>
      <c r="BC357" s="758"/>
      <c r="BD357" s="787"/>
      <c r="BE357" s="787"/>
      <c r="BF357" s="787"/>
      <c r="BG357" s="758"/>
      <c r="BH357" s="758"/>
      <c r="BI357" s="758"/>
      <c r="BJ357" s="755"/>
      <c r="BK357" s="756"/>
      <c r="BL357" s="757"/>
      <c r="BM357" s="767"/>
      <c r="BN357" s="757"/>
      <c r="BO357" s="760"/>
      <c r="BP357" s="760"/>
      <c r="BQ357" s="760"/>
      <c r="BR357" s="760"/>
    </row>
    <row r="358" spans="1:85" ht="14.25" customHeight="1" x14ac:dyDescent="0.15">
      <c r="A358" s="250" t="s">
        <v>230</v>
      </c>
      <c r="B358" s="394" t="s">
        <v>93</v>
      </c>
      <c r="C358" s="598">
        <v>0</v>
      </c>
      <c r="D358" s="666">
        <v>0</v>
      </c>
      <c r="E358" s="663">
        <v>0.15</v>
      </c>
      <c r="F358" s="634">
        <v>0</v>
      </c>
      <c r="G358" s="666">
        <v>0</v>
      </c>
      <c r="H358" s="663">
        <v>0</v>
      </c>
      <c r="I358" s="634">
        <v>0</v>
      </c>
      <c r="J358" s="666">
        <v>0</v>
      </c>
      <c r="K358" s="663">
        <v>0.46</v>
      </c>
      <c r="L358" s="602">
        <v>3.0150000000000001</v>
      </c>
      <c r="M358" s="599">
        <v>18.033999999999999</v>
      </c>
      <c r="N358" s="600">
        <v>48.890999999999998</v>
      </c>
      <c r="O358" s="602">
        <v>70.400000000000006</v>
      </c>
      <c r="P358" s="599">
        <v>176.666</v>
      </c>
      <c r="Q358" s="604">
        <v>269.82</v>
      </c>
      <c r="R358" s="602">
        <v>226.666</v>
      </c>
      <c r="S358" s="599">
        <v>203.51900000000001</v>
      </c>
      <c r="T358" s="600">
        <v>144.43</v>
      </c>
      <c r="U358" s="601">
        <v>65.88</v>
      </c>
      <c r="V358" s="553">
        <v>6.375</v>
      </c>
      <c r="W358" s="605">
        <v>2.9649999999999999</v>
      </c>
      <c r="X358" s="601">
        <v>0.30499999999999999</v>
      </c>
      <c r="Y358" s="603">
        <v>0.61499999999999999</v>
      </c>
      <c r="Z358" s="604">
        <v>0.60499999999999998</v>
      </c>
      <c r="AA358" s="534">
        <v>0</v>
      </c>
      <c r="AB358" s="603">
        <v>0</v>
      </c>
      <c r="AC358" s="604">
        <v>0</v>
      </c>
      <c r="AD358" s="601">
        <v>0</v>
      </c>
      <c r="AE358" s="666">
        <v>0</v>
      </c>
      <c r="AF358" s="600">
        <v>0</v>
      </c>
      <c r="AG358" s="634">
        <v>0</v>
      </c>
      <c r="AH358" s="666">
        <v>0</v>
      </c>
      <c r="AI358" s="663">
        <v>0</v>
      </c>
      <c r="AJ358" s="634">
        <v>0</v>
      </c>
      <c r="AK358" s="666">
        <v>0</v>
      </c>
      <c r="AL358" s="606">
        <v>0</v>
      </c>
      <c r="AN358" s="59"/>
      <c r="AO358" s="55"/>
      <c r="AQ358" s="252"/>
      <c r="AR358" s="252"/>
      <c r="AS358" s="252"/>
      <c r="AT358" s="767"/>
      <c r="AU358" s="748"/>
      <c r="AW358" s="767"/>
      <c r="AX358" s="767"/>
      <c r="AY358" s="767"/>
      <c r="AZ358" s="767"/>
      <c r="BA358" s="767"/>
      <c r="BB358" s="748"/>
      <c r="BC358" s="787"/>
      <c r="BD358" s="764"/>
      <c r="BE358" s="252"/>
      <c r="BF358" s="252"/>
      <c r="BG358" s="757"/>
      <c r="BH358" s="767"/>
      <c r="BI358" s="755"/>
      <c r="BJ358" s="755"/>
      <c r="BK358" s="755"/>
      <c r="BL358" s="755"/>
    </row>
    <row r="359" spans="1:85" ht="14.25" customHeight="1" x14ac:dyDescent="0.15">
      <c r="A359" s="184" t="s">
        <v>208</v>
      </c>
      <c r="B359" s="395" t="s">
        <v>94</v>
      </c>
      <c r="C359" s="607">
        <v>0</v>
      </c>
      <c r="D359" s="667">
        <v>0</v>
      </c>
      <c r="E359" s="664">
        <v>113.94</v>
      </c>
      <c r="F359" s="635">
        <v>0</v>
      </c>
      <c r="G359" s="667">
        <v>0</v>
      </c>
      <c r="H359" s="664">
        <v>0</v>
      </c>
      <c r="I359" s="635">
        <v>0</v>
      </c>
      <c r="J359" s="667">
        <v>0</v>
      </c>
      <c r="K359" s="664">
        <v>449.28</v>
      </c>
      <c r="L359" s="611">
        <v>2734.6680000000001</v>
      </c>
      <c r="M359" s="608">
        <v>12388.464</v>
      </c>
      <c r="N359" s="609">
        <v>30392.830999999998</v>
      </c>
      <c r="O359" s="194">
        <v>45507.491000000002</v>
      </c>
      <c r="P359" s="608">
        <v>106507.879</v>
      </c>
      <c r="Q359" s="613">
        <v>146507.57</v>
      </c>
      <c r="R359" s="611">
        <v>119596.711</v>
      </c>
      <c r="S359" s="608">
        <v>98652.562999999995</v>
      </c>
      <c r="T359" s="609">
        <v>56266.92</v>
      </c>
      <c r="U359" s="610">
        <v>19239.714</v>
      </c>
      <c r="V359" s="554">
        <v>1925.586</v>
      </c>
      <c r="W359" s="614">
        <v>809.78399999999999</v>
      </c>
      <c r="X359" s="610">
        <v>66.096000000000004</v>
      </c>
      <c r="Y359" s="612">
        <v>130.03200000000001</v>
      </c>
      <c r="Z359" s="613">
        <v>130.68</v>
      </c>
      <c r="AA359" s="535">
        <v>0</v>
      </c>
      <c r="AB359" s="612">
        <v>0</v>
      </c>
      <c r="AC359" s="613">
        <v>0</v>
      </c>
      <c r="AD359" s="610">
        <v>0</v>
      </c>
      <c r="AE359" s="667">
        <v>0</v>
      </c>
      <c r="AF359" s="609">
        <v>0</v>
      </c>
      <c r="AG359" s="635">
        <v>0</v>
      </c>
      <c r="AH359" s="667">
        <v>0</v>
      </c>
      <c r="AI359" s="664">
        <v>0</v>
      </c>
      <c r="AJ359" s="635">
        <v>0</v>
      </c>
      <c r="AK359" s="667">
        <v>0</v>
      </c>
      <c r="AL359" s="615">
        <v>0</v>
      </c>
      <c r="AN359" s="59"/>
      <c r="AO359" s="55"/>
      <c r="AT359" s="767"/>
      <c r="AU359" s="767"/>
      <c r="AW359" s="767"/>
      <c r="AX359" s="767"/>
      <c r="AY359" s="767"/>
      <c r="AZ359" s="767"/>
      <c r="BA359" s="766"/>
      <c r="BB359" s="767"/>
      <c r="BC359" s="767"/>
      <c r="BD359" s="755"/>
      <c r="BE359" s="755"/>
      <c r="BF359" s="755"/>
      <c r="BG359" s="755"/>
      <c r="BH359" s="755"/>
      <c r="BI359" s="748"/>
      <c r="BJ359" s="758"/>
      <c r="BK359" s="760"/>
      <c r="BL359" s="760"/>
      <c r="BM359" s="760"/>
      <c r="BN359" s="760"/>
      <c r="BO359" s="755"/>
    </row>
    <row r="360" spans="1:85" ht="14.25" customHeight="1" x14ac:dyDescent="0.15">
      <c r="A360" s="186" t="s">
        <v>208</v>
      </c>
      <c r="B360" s="417" t="s">
        <v>96</v>
      </c>
      <c r="C360" s="616">
        <v>0</v>
      </c>
      <c r="D360" s="668">
        <v>0</v>
      </c>
      <c r="E360" s="665">
        <v>760</v>
      </c>
      <c r="F360" s="636">
        <v>0</v>
      </c>
      <c r="G360" s="668">
        <v>0</v>
      </c>
      <c r="H360" s="665">
        <v>0</v>
      </c>
      <c r="I360" s="636">
        <v>0</v>
      </c>
      <c r="J360" s="668">
        <v>0</v>
      </c>
      <c r="K360" s="665">
        <v>977</v>
      </c>
      <c r="L360" s="262">
        <v>907</v>
      </c>
      <c r="M360" s="617">
        <v>687</v>
      </c>
      <c r="N360" s="618">
        <v>622</v>
      </c>
      <c r="O360" s="262">
        <v>646</v>
      </c>
      <c r="P360" s="617">
        <v>603</v>
      </c>
      <c r="Q360" s="621">
        <v>543</v>
      </c>
      <c r="R360" s="262">
        <v>528</v>
      </c>
      <c r="S360" s="617">
        <v>485</v>
      </c>
      <c r="T360" s="618">
        <v>390</v>
      </c>
      <c r="U360" s="619">
        <v>292</v>
      </c>
      <c r="V360" s="199">
        <v>302</v>
      </c>
      <c r="W360" s="621">
        <v>273</v>
      </c>
      <c r="X360" s="619">
        <v>217</v>
      </c>
      <c r="Y360" s="620">
        <v>211</v>
      </c>
      <c r="Z360" s="621">
        <v>216</v>
      </c>
      <c r="AA360" s="255">
        <v>0</v>
      </c>
      <c r="AB360" s="620">
        <v>0</v>
      </c>
      <c r="AC360" s="621">
        <v>0</v>
      </c>
      <c r="AD360" s="619">
        <v>0</v>
      </c>
      <c r="AE360" s="668">
        <v>0</v>
      </c>
      <c r="AF360" s="618">
        <v>0</v>
      </c>
      <c r="AG360" s="636">
        <v>0</v>
      </c>
      <c r="AH360" s="668">
        <v>0</v>
      </c>
      <c r="AI360" s="665">
        <v>0</v>
      </c>
      <c r="AJ360" s="636">
        <v>0</v>
      </c>
      <c r="AK360" s="668">
        <v>0</v>
      </c>
      <c r="AL360" s="622">
        <v>0</v>
      </c>
      <c r="AN360" s="59"/>
      <c r="AO360" s="55"/>
      <c r="AP360" s="825"/>
      <c r="AQ360" s="767"/>
      <c r="AR360" s="767"/>
      <c r="AS360" s="767"/>
      <c r="AU360" s="767"/>
      <c r="AV360" s="748"/>
      <c r="AW360" s="20"/>
      <c r="AX360" s="20"/>
      <c r="AY360" s="20"/>
      <c r="AZ360" s="20"/>
      <c r="BA360" s="20"/>
      <c r="BB360" s="767"/>
    </row>
    <row r="361" spans="1:85" ht="14.25" customHeight="1" x14ac:dyDescent="0.15">
      <c r="A361" s="250" t="s">
        <v>209</v>
      </c>
      <c r="B361" s="394" t="s">
        <v>93</v>
      </c>
      <c r="C361" s="598">
        <v>0</v>
      </c>
      <c r="D361" s="666">
        <v>0</v>
      </c>
      <c r="E361" s="663">
        <v>0</v>
      </c>
      <c r="F361" s="634">
        <v>0</v>
      </c>
      <c r="G361" s="666">
        <v>0</v>
      </c>
      <c r="H361" s="663">
        <v>0</v>
      </c>
      <c r="I361" s="634">
        <v>0</v>
      </c>
      <c r="J361" s="666">
        <v>0</v>
      </c>
      <c r="K361" s="663">
        <v>0</v>
      </c>
      <c r="L361" s="634">
        <v>8.7999999999999995E-2</v>
      </c>
      <c r="M361" s="599">
        <v>0.92300000000000004</v>
      </c>
      <c r="N361" s="600">
        <v>16.597999999999999</v>
      </c>
      <c r="O361" s="602">
        <v>44.210999999999999</v>
      </c>
      <c r="P361" s="599">
        <v>101.792</v>
      </c>
      <c r="Q361" s="604">
        <v>262.221</v>
      </c>
      <c r="R361" s="602">
        <v>217.98099999999999</v>
      </c>
      <c r="S361" s="599">
        <v>193.303</v>
      </c>
      <c r="T361" s="600">
        <v>116.51300000000001</v>
      </c>
      <c r="U361" s="601">
        <v>41.991999999999997</v>
      </c>
      <c r="V361" s="553">
        <v>10.061999999999999</v>
      </c>
      <c r="W361" s="604">
        <v>6.0449999999999999</v>
      </c>
      <c r="X361" s="601">
        <v>2.5459999999999998</v>
      </c>
      <c r="Y361" s="603">
        <v>2.3759999999999999</v>
      </c>
      <c r="Z361" s="604">
        <v>1.103</v>
      </c>
      <c r="AA361" s="534">
        <v>1.1539999999999999</v>
      </c>
      <c r="AB361" s="603">
        <v>0.25600000000000001</v>
      </c>
      <c r="AC361" s="604">
        <v>0</v>
      </c>
      <c r="AD361" s="601">
        <v>0</v>
      </c>
      <c r="AE361" s="666">
        <v>0</v>
      </c>
      <c r="AF361" s="600">
        <v>0</v>
      </c>
      <c r="AG361" s="634">
        <v>0</v>
      </c>
      <c r="AH361" s="666">
        <v>0</v>
      </c>
      <c r="AI361" s="663">
        <v>0</v>
      </c>
      <c r="AJ361" s="634">
        <v>0</v>
      </c>
      <c r="AK361" s="666">
        <v>0.106</v>
      </c>
      <c r="AL361" s="606">
        <v>0.23</v>
      </c>
      <c r="AN361" s="59"/>
      <c r="AO361" s="55"/>
      <c r="AQ361" s="748"/>
      <c r="AR361" s="748"/>
      <c r="AS361" s="748"/>
      <c r="AT361" s="767"/>
      <c r="BB361" s="748"/>
    </row>
    <row r="362" spans="1:85" ht="14.25" customHeight="1" x14ac:dyDescent="0.15">
      <c r="A362" s="184" t="s">
        <v>210</v>
      </c>
      <c r="B362" s="395" t="s">
        <v>94</v>
      </c>
      <c r="C362" s="607">
        <v>0</v>
      </c>
      <c r="D362" s="667">
        <v>0</v>
      </c>
      <c r="E362" s="664">
        <v>0</v>
      </c>
      <c r="F362" s="635">
        <v>0</v>
      </c>
      <c r="G362" s="667">
        <v>0</v>
      </c>
      <c r="H362" s="664">
        <v>0</v>
      </c>
      <c r="I362" s="635">
        <v>0</v>
      </c>
      <c r="J362" s="667">
        <v>0</v>
      </c>
      <c r="K362" s="664">
        <v>0</v>
      </c>
      <c r="L362" s="635">
        <v>51.87</v>
      </c>
      <c r="M362" s="608">
        <v>555.995</v>
      </c>
      <c r="N362" s="609">
        <v>10143.11</v>
      </c>
      <c r="O362" s="194">
        <v>25290.378000000001</v>
      </c>
      <c r="P362" s="608">
        <v>54699.493999999999</v>
      </c>
      <c r="Q362" s="613">
        <v>134219.035</v>
      </c>
      <c r="R362" s="611">
        <v>113342.85400000001</v>
      </c>
      <c r="S362" s="608">
        <v>100661.48</v>
      </c>
      <c r="T362" s="609">
        <v>52491.053999999996</v>
      </c>
      <c r="U362" s="610">
        <v>14876.424999999999</v>
      </c>
      <c r="V362" s="554">
        <v>4117.9530000000004</v>
      </c>
      <c r="W362" s="709">
        <v>2876.7979999999998</v>
      </c>
      <c r="X362" s="610">
        <v>1151.0039999999999</v>
      </c>
      <c r="Y362" s="612">
        <v>1084.5820000000001</v>
      </c>
      <c r="Z362" s="613">
        <v>541.89800000000002</v>
      </c>
      <c r="AA362" s="535">
        <v>555.41800000000001</v>
      </c>
      <c r="AB362" s="612">
        <v>133.625</v>
      </c>
      <c r="AC362" s="613">
        <v>0</v>
      </c>
      <c r="AD362" s="610">
        <v>0</v>
      </c>
      <c r="AE362" s="667">
        <v>0</v>
      </c>
      <c r="AF362" s="609">
        <v>0</v>
      </c>
      <c r="AG362" s="635">
        <v>0</v>
      </c>
      <c r="AH362" s="667">
        <v>0</v>
      </c>
      <c r="AI362" s="664">
        <v>0</v>
      </c>
      <c r="AJ362" s="635">
        <v>0</v>
      </c>
      <c r="AK362" s="667">
        <v>80.299000000000007</v>
      </c>
      <c r="AL362" s="615">
        <v>187.09700000000001</v>
      </c>
      <c r="AN362" s="59"/>
      <c r="AO362" s="55"/>
      <c r="AQ362" s="767"/>
      <c r="AR362" s="767"/>
      <c r="AS362" s="767"/>
      <c r="AT362" s="748"/>
      <c r="AU362" s="767"/>
      <c r="BB362" s="767"/>
    </row>
    <row r="363" spans="1:85" ht="14.25" customHeight="1" x14ac:dyDescent="0.15">
      <c r="A363" s="186" t="s">
        <v>210</v>
      </c>
      <c r="B363" s="417" t="s">
        <v>96</v>
      </c>
      <c r="C363" s="616">
        <v>0</v>
      </c>
      <c r="D363" s="668">
        <v>0</v>
      </c>
      <c r="E363" s="665">
        <v>0</v>
      </c>
      <c r="F363" s="636">
        <v>0</v>
      </c>
      <c r="G363" s="668">
        <v>0</v>
      </c>
      <c r="H363" s="665">
        <v>0</v>
      </c>
      <c r="I363" s="636">
        <v>0</v>
      </c>
      <c r="J363" s="668">
        <v>0</v>
      </c>
      <c r="K363" s="665">
        <v>0</v>
      </c>
      <c r="L363" s="636">
        <v>589</v>
      </c>
      <c r="M363" s="617">
        <v>602</v>
      </c>
      <c r="N363" s="618">
        <v>611</v>
      </c>
      <c r="O363" s="262">
        <v>572</v>
      </c>
      <c r="P363" s="617">
        <v>537</v>
      </c>
      <c r="Q363" s="621">
        <v>512</v>
      </c>
      <c r="R363" s="262">
        <v>520</v>
      </c>
      <c r="S363" s="617">
        <v>521</v>
      </c>
      <c r="T363" s="618">
        <v>451</v>
      </c>
      <c r="U363" s="619">
        <v>354</v>
      </c>
      <c r="V363" s="199">
        <v>409</v>
      </c>
      <c r="W363" s="621">
        <v>476</v>
      </c>
      <c r="X363" s="619">
        <v>452</v>
      </c>
      <c r="Y363" s="620">
        <v>456</v>
      </c>
      <c r="Z363" s="621">
        <v>491</v>
      </c>
      <c r="AA363" s="255">
        <v>481</v>
      </c>
      <c r="AB363" s="620">
        <v>522</v>
      </c>
      <c r="AC363" s="621">
        <v>0</v>
      </c>
      <c r="AD363" s="619">
        <v>0</v>
      </c>
      <c r="AE363" s="668">
        <v>0</v>
      </c>
      <c r="AF363" s="618">
        <v>0</v>
      </c>
      <c r="AG363" s="636">
        <v>0</v>
      </c>
      <c r="AH363" s="668">
        <v>0</v>
      </c>
      <c r="AI363" s="665">
        <v>0</v>
      </c>
      <c r="AJ363" s="636">
        <v>0</v>
      </c>
      <c r="AK363" s="668">
        <v>758</v>
      </c>
      <c r="AL363" s="622">
        <v>813</v>
      </c>
      <c r="AN363" s="59"/>
      <c r="AO363" s="55"/>
      <c r="AP363" s="825"/>
      <c r="AT363" s="748"/>
      <c r="AU363" s="767"/>
      <c r="AV363" s="748"/>
    </row>
    <row r="364" spans="1:85" ht="14.25" customHeight="1" x14ac:dyDescent="0.15">
      <c r="A364" s="250" t="s">
        <v>211</v>
      </c>
      <c r="B364" s="394" t="s">
        <v>93</v>
      </c>
      <c r="C364" s="598">
        <v>0</v>
      </c>
      <c r="D364" s="666">
        <v>0</v>
      </c>
      <c r="E364" s="663">
        <v>0</v>
      </c>
      <c r="F364" s="634">
        <v>0</v>
      </c>
      <c r="G364" s="666">
        <v>0</v>
      </c>
      <c r="H364" s="663">
        <v>0</v>
      </c>
      <c r="I364" s="634">
        <v>0</v>
      </c>
      <c r="J364" s="666">
        <v>0</v>
      </c>
      <c r="K364" s="663">
        <v>0.03</v>
      </c>
      <c r="L364" s="634">
        <v>0.54400000000000004</v>
      </c>
      <c r="M364" s="599">
        <v>2.08</v>
      </c>
      <c r="N364" s="600">
        <v>3.2639999999999998</v>
      </c>
      <c r="O364" s="602">
        <v>2.948</v>
      </c>
      <c r="P364" s="599">
        <v>28.779</v>
      </c>
      <c r="Q364" s="604">
        <v>102.827</v>
      </c>
      <c r="R364" s="602">
        <v>106.979</v>
      </c>
      <c r="S364" s="599">
        <v>153.10400000000001</v>
      </c>
      <c r="T364" s="600">
        <v>250.446</v>
      </c>
      <c r="U364" s="601">
        <v>173.268</v>
      </c>
      <c r="V364" s="553">
        <v>142.976</v>
      </c>
      <c r="W364" s="605">
        <v>122.089</v>
      </c>
      <c r="X364" s="601">
        <v>42.575000000000003</v>
      </c>
      <c r="Y364" s="603">
        <v>4.5629999999999997</v>
      </c>
      <c r="Z364" s="604">
        <v>1.3959999999999999</v>
      </c>
      <c r="AA364" s="534">
        <v>0</v>
      </c>
      <c r="AB364" s="637">
        <v>0.49399999999999999</v>
      </c>
      <c r="AC364" s="600">
        <v>2.145</v>
      </c>
      <c r="AD364" s="602">
        <v>0</v>
      </c>
      <c r="AE364" s="603">
        <v>0</v>
      </c>
      <c r="AF364" s="600">
        <v>0</v>
      </c>
      <c r="AG364" s="634">
        <v>0</v>
      </c>
      <c r="AH364" s="666">
        <v>0</v>
      </c>
      <c r="AI364" s="663">
        <v>0</v>
      </c>
      <c r="AJ364" s="634">
        <v>0</v>
      </c>
      <c r="AK364" s="666">
        <v>0</v>
      </c>
      <c r="AL364" s="606">
        <v>0</v>
      </c>
      <c r="AN364" s="59"/>
      <c r="AO364" s="55"/>
      <c r="AQ364" s="748"/>
      <c r="AR364" s="748"/>
      <c r="AS364" s="767"/>
      <c r="AT364" s="767"/>
      <c r="AU364" s="767"/>
    </row>
    <row r="365" spans="1:85" ht="14.25" customHeight="1" x14ac:dyDescent="0.15">
      <c r="A365" s="184" t="s">
        <v>212</v>
      </c>
      <c r="B365" s="395" t="s">
        <v>94</v>
      </c>
      <c r="C365" s="607">
        <v>0</v>
      </c>
      <c r="D365" s="667">
        <v>0</v>
      </c>
      <c r="E365" s="664">
        <v>0</v>
      </c>
      <c r="F365" s="635">
        <v>0</v>
      </c>
      <c r="G365" s="667">
        <v>0</v>
      </c>
      <c r="H365" s="664">
        <v>0</v>
      </c>
      <c r="I365" s="635">
        <v>0</v>
      </c>
      <c r="J365" s="667">
        <v>0</v>
      </c>
      <c r="K365" s="664">
        <v>12.311999999999999</v>
      </c>
      <c r="L365" s="635">
        <v>300.13200000000001</v>
      </c>
      <c r="M365" s="608">
        <v>1064.8800000000001</v>
      </c>
      <c r="N365" s="609">
        <v>1457.6759999999999</v>
      </c>
      <c r="O365" s="194">
        <v>1252.8</v>
      </c>
      <c r="P365" s="608">
        <v>7824.5739999999996</v>
      </c>
      <c r="Q365" s="613">
        <v>26042.63</v>
      </c>
      <c r="R365" s="611">
        <v>24293.772000000001</v>
      </c>
      <c r="S365" s="608">
        <v>31653.628000000001</v>
      </c>
      <c r="T365" s="609">
        <v>54271.86</v>
      </c>
      <c r="U365" s="610">
        <v>42667.358999999997</v>
      </c>
      <c r="V365" s="554">
        <v>31015.602999999999</v>
      </c>
      <c r="W365" s="614">
        <v>21951.462</v>
      </c>
      <c r="X365" s="610">
        <v>8450.7919999999995</v>
      </c>
      <c r="Y365" s="612">
        <v>1416.8720000000001</v>
      </c>
      <c r="Z365" s="613">
        <v>414.78500000000003</v>
      </c>
      <c r="AA365" s="535">
        <v>0</v>
      </c>
      <c r="AB365" s="642">
        <v>120.744</v>
      </c>
      <c r="AC365" s="609">
        <v>477.358</v>
      </c>
      <c r="AD365" s="611">
        <v>0</v>
      </c>
      <c r="AE365" s="612">
        <v>0</v>
      </c>
      <c r="AF365" s="609">
        <v>0</v>
      </c>
      <c r="AG365" s="635">
        <v>0</v>
      </c>
      <c r="AH365" s="667">
        <v>0</v>
      </c>
      <c r="AI365" s="664">
        <v>0</v>
      </c>
      <c r="AJ365" s="635">
        <v>0</v>
      </c>
      <c r="AK365" s="667">
        <v>0</v>
      </c>
      <c r="AL365" s="615">
        <v>0</v>
      </c>
      <c r="AN365" s="59"/>
      <c r="AQ365" s="767"/>
      <c r="AR365" s="767"/>
      <c r="AS365" s="767"/>
      <c r="AT365" s="748"/>
      <c r="AU365" s="767"/>
    </row>
    <row r="366" spans="1:85" ht="14.25" customHeight="1" x14ac:dyDescent="0.15">
      <c r="A366" s="186" t="s">
        <v>212</v>
      </c>
      <c r="B366" s="417" t="s">
        <v>96</v>
      </c>
      <c r="C366" s="616">
        <v>0</v>
      </c>
      <c r="D366" s="668">
        <v>0</v>
      </c>
      <c r="E366" s="665">
        <v>0</v>
      </c>
      <c r="F366" s="636">
        <v>0</v>
      </c>
      <c r="G366" s="668">
        <v>0</v>
      </c>
      <c r="H366" s="665">
        <v>0</v>
      </c>
      <c r="I366" s="636">
        <v>0</v>
      </c>
      <c r="J366" s="668">
        <v>0</v>
      </c>
      <c r="K366" s="665">
        <v>410</v>
      </c>
      <c r="L366" s="636">
        <v>552</v>
      </c>
      <c r="M366" s="617">
        <v>512</v>
      </c>
      <c r="N366" s="618">
        <v>447</v>
      </c>
      <c r="O366" s="262">
        <v>425</v>
      </c>
      <c r="P366" s="617">
        <v>272</v>
      </c>
      <c r="Q366" s="621">
        <v>253</v>
      </c>
      <c r="R366" s="262">
        <v>227</v>
      </c>
      <c r="S366" s="617">
        <v>207</v>
      </c>
      <c r="T366" s="618">
        <v>217</v>
      </c>
      <c r="U366" s="619">
        <v>246</v>
      </c>
      <c r="V366" s="199">
        <v>217</v>
      </c>
      <c r="W366" s="621">
        <v>180</v>
      </c>
      <c r="X366" s="619">
        <v>198</v>
      </c>
      <c r="Y366" s="620">
        <v>311</v>
      </c>
      <c r="Z366" s="621">
        <v>297</v>
      </c>
      <c r="AA366" s="255">
        <v>0</v>
      </c>
      <c r="AB366" s="617">
        <v>244</v>
      </c>
      <c r="AC366" s="618">
        <v>223</v>
      </c>
      <c r="AD366" s="262">
        <v>0</v>
      </c>
      <c r="AE366" s="620">
        <v>0</v>
      </c>
      <c r="AF366" s="618">
        <v>0</v>
      </c>
      <c r="AG366" s="636">
        <v>0</v>
      </c>
      <c r="AH366" s="668">
        <v>0</v>
      </c>
      <c r="AI366" s="665">
        <v>0</v>
      </c>
      <c r="AJ366" s="636">
        <v>0</v>
      </c>
      <c r="AK366" s="668">
        <v>0</v>
      </c>
      <c r="AL366" s="622">
        <v>0</v>
      </c>
      <c r="AN366" s="59"/>
      <c r="AO366" s="55"/>
      <c r="AP366" s="825"/>
      <c r="AQ366" s="767"/>
      <c r="AR366" s="767"/>
      <c r="AS366" s="767"/>
      <c r="AT366" s="748"/>
      <c r="AU366" s="767"/>
      <c r="AV366" s="748"/>
    </row>
    <row r="367" spans="1:85" ht="14.25" customHeight="1" x14ac:dyDescent="0.15">
      <c r="A367" s="250" t="s">
        <v>88</v>
      </c>
      <c r="B367" s="394" t="s">
        <v>93</v>
      </c>
      <c r="C367" s="598">
        <v>0</v>
      </c>
      <c r="D367" s="666">
        <v>0</v>
      </c>
      <c r="E367" s="663">
        <v>0</v>
      </c>
      <c r="F367" s="634">
        <v>0</v>
      </c>
      <c r="G367" s="666">
        <v>0</v>
      </c>
      <c r="H367" s="663">
        <v>0.02</v>
      </c>
      <c r="I367" s="634">
        <v>14.268000000000001</v>
      </c>
      <c r="J367" s="599">
        <v>26.978999999999999</v>
      </c>
      <c r="K367" s="600">
        <v>40.744</v>
      </c>
      <c r="L367" s="602">
        <v>50.591999999999999</v>
      </c>
      <c r="M367" s="599">
        <v>101.806</v>
      </c>
      <c r="N367" s="600">
        <v>145.619</v>
      </c>
      <c r="O367" s="602">
        <v>118.765</v>
      </c>
      <c r="P367" s="599">
        <v>177.09299999999999</v>
      </c>
      <c r="Q367" s="604">
        <v>292.42500000000001</v>
      </c>
      <c r="R367" s="602">
        <v>346.80200000000002</v>
      </c>
      <c r="S367" s="599">
        <v>401.988</v>
      </c>
      <c r="T367" s="600">
        <v>438.75400000000002</v>
      </c>
      <c r="U367" s="601">
        <v>253.73099999999999</v>
      </c>
      <c r="V367" s="553">
        <v>175.22300000000001</v>
      </c>
      <c r="W367" s="605">
        <v>166.48699999999999</v>
      </c>
      <c r="X367" s="601">
        <v>93.870999999999995</v>
      </c>
      <c r="Y367" s="603">
        <v>36.246000000000002</v>
      </c>
      <c r="Z367" s="604">
        <v>18.719000000000001</v>
      </c>
      <c r="AA367" s="534">
        <v>7.9470000000000001</v>
      </c>
      <c r="AB367" s="603">
        <v>14.122999999999999</v>
      </c>
      <c r="AC367" s="600">
        <v>15.851000000000001</v>
      </c>
      <c r="AD367" s="602">
        <v>7.4009999999999998</v>
      </c>
      <c r="AE367" s="603">
        <v>13.994999999999999</v>
      </c>
      <c r="AF367" s="600">
        <v>10.442</v>
      </c>
      <c r="AG367" s="602">
        <v>0</v>
      </c>
      <c r="AH367" s="666">
        <v>6.92</v>
      </c>
      <c r="AI367" s="663">
        <v>0.03</v>
      </c>
      <c r="AJ367" s="634">
        <v>0</v>
      </c>
      <c r="AK367" s="666">
        <v>0</v>
      </c>
      <c r="AL367" s="606">
        <v>0</v>
      </c>
      <c r="AN367" s="59"/>
      <c r="AO367" s="55"/>
      <c r="AQ367" s="748"/>
      <c r="AR367" s="748"/>
      <c r="AS367" s="767"/>
      <c r="AT367" s="767"/>
    </row>
    <row r="368" spans="1:85" ht="14.25" customHeight="1" x14ac:dyDescent="0.15">
      <c r="A368" s="184" t="s">
        <v>213</v>
      </c>
      <c r="B368" s="395" t="s">
        <v>94</v>
      </c>
      <c r="C368" s="607">
        <v>0</v>
      </c>
      <c r="D368" s="667">
        <v>0</v>
      </c>
      <c r="E368" s="664">
        <v>0</v>
      </c>
      <c r="F368" s="635">
        <v>0</v>
      </c>
      <c r="G368" s="667">
        <v>0</v>
      </c>
      <c r="H368" s="664">
        <v>6.1470000000000002</v>
      </c>
      <c r="I368" s="635">
        <v>8417.4210000000003</v>
      </c>
      <c r="J368" s="608">
        <v>14571.95</v>
      </c>
      <c r="K368" s="609">
        <v>20479.512999999999</v>
      </c>
      <c r="L368" s="611">
        <v>25879.51</v>
      </c>
      <c r="M368" s="608">
        <v>48395.328999999998</v>
      </c>
      <c r="N368" s="609">
        <v>65882.282999999996</v>
      </c>
      <c r="O368" s="194">
        <v>53816.192999999999</v>
      </c>
      <c r="P368" s="608">
        <v>76656.111000000004</v>
      </c>
      <c r="Q368" s="613">
        <v>119004.069</v>
      </c>
      <c r="R368" s="611">
        <v>118113.95699999999</v>
      </c>
      <c r="S368" s="608">
        <v>110654.02099999999</v>
      </c>
      <c r="T368" s="609">
        <v>108372.658</v>
      </c>
      <c r="U368" s="610">
        <v>64015.523999999998</v>
      </c>
      <c r="V368" s="554">
        <v>50165.832999999999</v>
      </c>
      <c r="W368" s="614">
        <v>48470.337</v>
      </c>
      <c r="X368" s="610">
        <v>28699.332999999999</v>
      </c>
      <c r="Y368" s="612">
        <v>10916</v>
      </c>
      <c r="Z368" s="613">
        <v>4635.8980000000001</v>
      </c>
      <c r="AA368" s="535">
        <v>1896.393</v>
      </c>
      <c r="AB368" s="608">
        <v>3508.7040000000002</v>
      </c>
      <c r="AC368" s="609">
        <v>3949.8820000000001</v>
      </c>
      <c r="AD368" s="611">
        <v>1924.2360000000001</v>
      </c>
      <c r="AE368" s="612">
        <v>4278.4750000000004</v>
      </c>
      <c r="AF368" s="609">
        <v>2948.5079999999998</v>
      </c>
      <c r="AG368" s="611">
        <v>0</v>
      </c>
      <c r="AH368" s="667">
        <v>1466.856</v>
      </c>
      <c r="AI368" s="664">
        <v>6.48</v>
      </c>
      <c r="AJ368" s="635">
        <v>0</v>
      </c>
      <c r="AK368" s="667">
        <v>0</v>
      </c>
      <c r="AL368" s="615">
        <v>0</v>
      </c>
      <c r="AN368" s="59"/>
      <c r="AO368" s="59"/>
      <c r="AQ368" s="767"/>
      <c r="AR368" s="767"/>
      <c r="AS368" s="767"/>
      <c r="AT368" s="748"/>
      <c r="AU368" s="748"/>
      <c r="AW368" s="773"/>
      <c r="AX368" s="762"/>
      <c r="AY368" s="766"/>
      <c r="AZ368" s="766"/>
      <c r="BA368" s="766"/>
    </row>
    <row r="369" spans="1:53" ht="14.25" customHeight="1" x14ac:dyDescent="0.15">
      <c r="A369" s="186" t="s">
        <v>213</v>
      </c>
      <c r="B369" s="417" t="s">
        <v>96</v>
      </c>
      <c r="C369" s="616">
        <v>0</v>
      </c>
      <c r="D369" s="668">
        <v>0</v>
      </c>
      <c r="E369" s="665">
        <v>0</v>
      </c>
      <c r="F369" s="636">
        <v>0</v>
      </c>
      <c r="G369" s="668">
        <v>0</v>
      </c>
      <c r="H369" s="665">
        <v>307</v>
      </c>
      <c r="I369" s="636">
        <v>590</v>
      </c>
      <c r="J369" s="617">
        <v>540</v>
      </c>
      <c r="K369" s="618">
        <v>503</v>
      </c>
      <c r="L369" s="262">
        <v>512</v>
      </c>
      <c r="M369" s="617">
        <v>475</v>
      </c>
      <c r="N369" s="618">
        <v>452</v>
      </c>
      <c r="O369" s="262">
        <v>453</v>
      </c>
      <c r="P369" s="617">
        <v>433</v>
      </c>
      <c r="Q369" s="621">
        <v>407</v>
      </c>
      <c r="R369" s="262">
        <v>341</v>
      </c>
      <c r="S369" s="617">
        <v>275</v>
      </c>
      <c r="T369" s="618">
        <v>247</v>
      </c>
      <c r="U369" s="619">
        <v>252</v>
      </c>
      <c r="V369" s="199">
        <v>286</v>
      </c>
      <c r="W369" s="621">
        <v>291</v>
      </c>
      <c r="X369" s="619">
        <v>306</v>
      </c>
      <c r="Y369" s="620">
        <v>301</v>
      </c>
      <c r="Z369" s="621">
        <v>248</v>
      </c>
      <c r="AA369" s="255">
        <v>239</v>
      </c>
      <c r="AB369" s="617">
        <v>248</v>
      </c>
      <c r="AC369" s="618">
        <v>249</v>
      </c>
      <c r="AD369" s="262">
        <v>260</v>
      </c>
      <c r="AE369" s="620">
        <v>306</v>
      </c>
      <c r="AF369" s="618">
        <v>282</v>
      </c>
      <c r="AG369" s="262">
        <v>0</v>
      </c>
      <c r="AH369" s="668">
        <v>212</v>
      </c>
      <c r="AI369" s="665">
        <v>216</v>
      </c>
      <c r="AJ369" s="636">
        <v>0</v>
      </c>
      <c r="AK369" s="668">
        <v>0</v>
      </c>
      <c r="AL369" s="622">
        <v>0</v>
      </c>
      <c r="AN369" s="59"/>
      <c r="AO369" s="55"/>
      <c r="AP369" s="825"/>
      <c r="AQ369" s="767"/>
      <c r="AR369" s="767"/>
      <c r="AS369" s="767"/>
      <c r="AT369" s="748"/>
      <c r="AU369" s="767"/>
      <c r="AV369" s="748"/>
    </row>
    <row r="370" spans="1:53" ht="14.25" customHeight="1" x14ac:dyDescent="0.15">
      <c r="A370" s="250" t="s">
        <v>89</v>
      </c>
      <c r="B370" s="394" t="s">
        <v>93</v>
      </c>
      <c r="C370" s="598">
        <v>0</v>
      </c>
      <c r="D370" s="666">
        <v>0</v>
      </c>
      <c r="E370" s="663">
        <v>0</v>
      </c>
      <c r="F370" s="634">
        <v>0</v>
      </c>
      <c r="G370" s="666">
        <v>0</v>
      </c>
      <c r="H370" s="663">
        <v>0</v>
      </c>
      <c r="I370" s="634">
        <v>0</v>
      </c>
      <c r="J370" s="599">
        <v>0</v>
      </c>
      <c r="K370" s="600">
        <v>0</v>
      </c>
      <c r="L370" s="634">
        <v>0</v>
      </c>
      <c r="M370" s="599">
        <v>0</v>
      </c>
      <c r="N370" s="600">
        <v>0</v>
      </c>
      <c r="O370" s="602">
        <v>0</v>
      </c>
      <c r="P370" s="599">
        <v>0</v>
      </c>
      <c r="Q370" s="604">
        <v>0</v>
      </c>
      <c r="R370" s="602">
        <v>0</v>
      </c>
      <c r="S370" s="599">
        <v>0</v>
      </c>
      <c r="T370" s="604">
        <v>0</v>
      </c>
      <c r="U370" s="601">
        <v>0</v>
      </c>
      <c r="V370" s="553">
        <v>0</v>
      </c>
      <c r="W370" s="605">
        <v>0</v>
      </c>
      <c r="X370" s="601">
        <v>0</v>
      </c>
      <c r="Y370" s="603">
        <v>0</v>
      </c>
      <c r="Z370" s="604">
        <v>2.1440000000000001</v>
      </c>
      <c r="AA370" s="534">
        <v>100.90900000000001</v>
      </c>
      <c r="AB370" s="603">
        <v>124.295</v>
      </c>
      <c r="AC370" s="600">
        <v>165.273</v>
      </c>
      <c r="AD370" s="602">
        <v>137.76900000000001</v>
      </c>
      <c r="AE370" s="603">
        <v>146.423</v>
      </c>
      <c r="AF370" s="600">
        <v>81.313999999999993</v>
      </c>
      <c r="AG370" s="602">
        <v>43.018000000000001</v>
      </c>
      <c r="AH370" s="599">
        <v>15.428000000000001</v>
      </c>
      <c r="AI370" s="600">
        <v>7.593</v>
      </c>
      <c r="AJ370" s="602">
        <v>2.4750000000000001</v>
      </c>
      <c r="AK370" s="599">
        <v>0</v>
      </c>
      <c r="AL370" s="606">
        <v>1.22</v>
      </c>
      <c r="AN370" s="59"/>
      <c r="AO370" s="55"/>
      <c r="AQ370" s="748"/>
      <c r="AR370" s="748"/>
      <c r="AS370" s="748"/>
      <c r="AT370" s="767"/>
      <c r="AU370" s="767"/>
    </row>
    <row r="371" spans="1:53" ht="14.25" customHeight="1" x14ac:dyDescent="0.15">
      <c r="A371" s="184" t="s">
        <v>214</v>
      </c>
      <c r="B371" s="492" t="s">
        <v>94</v>
      </c>
      <c r="C371" s="607">
        <v>0</v>
      </c>
      <c r="D371" s="710">
        <v>0</v>
      </c>
      <c r="E371" s="711">
        <v>0</v>
      </c>
      <c r="F371" s="635">
        <v>0</v>
      </c>
      <c r="G371" s="710">
        <v>0</v>
      </c>
      <c r="H371" s="711">
        <v>0</v>
      </c>
      <c r="I371" s="635">
        <v>0</v>
      </c>
      <c r="J371" s="712">
        <v>0</v>
      </c>
      <c r="K371" s="713">
        <v>0</v>
      </c>
      <c r="L371" s="635">
        <v>0</v>
      </c>
      <c r="M371" s="712">
        <v>0</v>
      </c>
      <c r="N371" s="713">
        <v>0</v>
      </c>
      <c r="O371" s="714">
        <v>0</v>
      </c>
      <c r="P371" s="715">
        <v>0</v>
      </c>
      <c r="Q371" s="709">
        <v>0</v>
      </c>
      <c r="R371" s="714">
        <v>0</v>
      </c>
      <c r="S371" s="712">
        <v>0</v>
      </c>
      <c r="T371" s="709">
        <v>0</v>
      </c>
      <c r="U371" s="716">
        <v>0</v>
      </c>
      <c r="V371" s="717">
        <v>0</v>
      </c>
      <c r="W371" s="718">
        <v>0</v>
      </c>
      <c r="X371" s="716">
        <v>0</v>
      </c>
      <c r="Y371" s="719">
        <v>0</v>
      </c>
      <c r="Z371" s="709">
        <v>1966.6510000000001</v>
      </c>
      <c r="AA371" s="544">
        <v>87557.558999999994</v>
      </c>
      <c r="AB371" s="712">
        <v>99250.44</v>
      </c>
      <c r="AC371" s="713">
        <v>138327.62899999999</v>
      </c>
      <c r="AD371" s="714">
        <v>117031.01300000001</v>
      </c>
      <c r="AE371" s="719">
        <v>125730.249</v>
      </c>
      <c r="AF371" s="713">
        <v>86458.807000000001</v>
      </c>
      <c r="AG371" s="714">
        <v>44201.374000000003</v>
      </c>
      <c r="AH371" s="712">
        <v>15001.951999999999</v>
      </c>
      <c r="AI371" s="713">
        <v>5964.6260000000002</v>
      </c>
      <c r="AJ371" s="714">
        <v>1837.922</v>
      </c>
      <c r="AK371" s="712">
        <v>0</v>
      </c>
      <c r="AL371" s="720">
        <v>1105.704</v>
      </c>
      <c r="AM371" s="274"/>
      <c r="AN371" s="59"/>
      <c r="AO371" s="59"/>
      <c r="AQ371" s="767"/>
      <c r="AR371" s="767"/>
      <c r="AS371" s="767"/>
      <c r="AT371" s="767"/>
      <c r="AU371" s="748"/>
      <c r="AW371" s="773"/>
      <c r="AX371" s="762"/>
      <c r="AY371" s="766"/>
      <c r="AZ371" s="748"/>
      <c r="BA371" s="767"/>
    </row>
    <row r="372" spans="1:53" ht="14.25" customHeight="1" thickBot="1" x14ac:dyDescent="0.2">
      <c r="A372" s="234" t="s">
        <v>214</v>
      </c>
      <c r="B372" s="454" t="s">
        <v>96</v>
      </c>
      <c r="C372" s="721">
        <v>0</v>
      </c>
      <c r="D372" s="722">
        <v>0</v>
      </c>
      <c r="E372" s="723">
        <v>0</v>
      </c>
      <c r="F372" s="724">
        <v>0</v>
      </c>
      <c r="G372" s="722">
        <v>0</v>
      </c>
      <c r="H372" s="723">
        <v>0</v>
      </c>
      <c r="I372" s="724">
        <v>0</v>
      </c>
      <c r="J372" s="725">
        <v>0</v>
      </c>
      <c r="K372" s="726">
        <v>0</v>
      </c>
      <c r="L372" s="724">
        <v>0</v>
      </c>
      <c r="M372" s="725">
        <v>0</v>
      </c>
      <c r="N372" s="726">
        <v>0</v>
      </c>
      <c r="O372" s="727">
        <v>0</v>
      </c>
      <c r="P372" s="728">
        <v>0</v>
      </c>
      <c r="Q372" s="729">
        <v>0</v>
      </c>
      <c r="R372" s="727">
        <v>0</v>
      </c>
      <c r="S372" s="725">
        <v>0</v>
      </c>
      <c r="T372" s="729">
        <v>0</v>
      </c>
      <c r="U372" s="730">
        <v>0</v>
      </c>
      <c r="V372" s="731">
        <v>0</v>
      </c>
      <c r="W372" s="729">
        <v>0</v>
      </c>
      <c r="X372" s="730">
        <v>0</v>
      </c>
      <c r="Y372" s="732">
        <v>0</v>
      </c>
      <c r="Z372" s="729">
        <v>917</v>
      </c>
      <c r="AA372" s="538">
        <v>868</v>
      </c>
      <c r="AB372" s="725">
        <v>799</v>
      </c>
      <c r="AC372" s="726">
        <v>837</v>
      </c>
      <c r="AD372" s="727">
        <v>849</v>
      </c>
      <c r="AE372" s="732">
        <v>859</v>
      </c>
      <c r="AF372" s="726">
        <v>1063</v>
      </c>
      <c r="AG372" s="727">
        <v>1028</v>
      </c>
      <c r="AH372" s="725">
        <v>972</v>
      </c>
      <c r="AI372" s="726">
        <v>786</v>
      </c>
      <c r="AJ372" s="727">
        <v>743</v>
      </c>
      <c r="AK372" s="725">
        <v>0</v>
      </c>
      <c r="AL372" s="733">
        <v>906</v>
      </c>
      <c r="AM372" s="274"/>
      <c r="AO372" s="55"/>
      <c r="AP372" s="825"/>
      <c r="AQ372" s="748"/>
      <c r="AR372" s="748"/>
      <c r="AS372" s="748"/>
      <c r="AT372" s="767"/>
      <c r="AU372" s="252"/>
      <c r="AV372" s="748"/>
    </row>
    <row r="373" spans="1:53" ht="14.25" customHeight="1" x14ac:dyDescent="0.15">
      <c r="AL373" s="236" t="s">
        <v>149</v>
      </c>
      <c r="AM373" s="5"/>
      <c r="AN373" s="59"/>
      <c r="AO373" s="59"/>
      <c r="AP373" s="783"/>
      <c r="AQ373" s="767"/>
      <c r="AR373" s="767"/>
      <c r="AS373" s="767"/>
      <c r="AT373" s="767"/>
      <c r="AU373" s="767"/>
      <c r="AV373" s="764"/>
    </row>
    <row r="374" spans="1:53" ht="14.25" customHeight="1" x14ac:dyDescent="0.15">
      <c r="AA374" s="3"/>
      <c r="AF374" s="101"/>
      <c r="AH374" s="101"/>
      <c r="AL374" s="236"/>
      <c r="AM374" s="5"/>
      <c r="AN374" s="59"/>
      <c r="AO374" s="59"/>
      <c r="AQ374" s="252"/>
      <c r="AR374" s="252"/>
      <c r="AS374" s="252"/>
      <c r="AT374" s="748"/>
      <c r="AU374" s="767"/>
    </row>
    <row r="375" spans="1:53" ht="14.25" customHeight="1" x14ac:dyDescent="0.15">
      <c r="U375" s="5"/>
      <c r="V375" s="40"/>
      <c r="W375" s="3"/>
      <c r="X375" s="5"/>
      <c r="Z375" s="3"/>
      <c r="AA375" s="3"/>
      <c r="AN375" s="59"/>
      <c r="AO375" s="59"/>
      <c r="AQ375" s="748"/>
      <c r="AR375" s="748"/>
      <c r="AS375" s="748"/>
      <c r="AT375" s="767"/>
      <c r="AU375" s="767"/>
    </row>
    <row r="376" spans="1:53" ht="14.25" customHeight="1" x14ac:dyDescent="0.15">
      <c r="U376" s="5"/>
      <c r="V376" s="40"/>
      <c r="W376" s="3"/>
      <c r="X376" s="5"/>
      <c r="Y376" s="5"/>
      <c r="Z376" s="3"/>
      <c r="AA376" s="3"/>
      <c r="AO376" s="59"/>
      <c r="AQ376" s="767"/>
      <c r="AR376" s="767"/>
      <c r="AS376" s="767"/>
      <c r="AT376" s="748"/>
      <c r="AU376" s="748"/>
    </row>
    <row r="377" spans="1:53" ht="14.25" customHeight="1" x14ac:dyDescent="0.15">
      <c r="U377" s="5"/>
      <c r="V377" s="40"/>
      <c r="W377" s="3"/>
      <c r="X377" s="5"/>
      <c r="Y377" s="5"/>
      <c r="Z377" s="3"/>
      <c r="AA377" s="3"/>
      <c r="AO377" s="59"/>
      <c r="AQ377" s="767"/>
      <c r="AR377" s="767"/>
      <c r="AS377" s="767"/>
      <c r="AT377" s="748"/>
      <c r="AU377" s="767"/>
    </row>
    <row r="378" spans="1:53" ht="14.25" customHeight="1" x14ac:dyDescent="0.15">
      <c r="U378" s="5"/>
      <c r="V378" s="40"/>
      <c r="W378" s="3"/>
      <c r="X378" s="5"/>
      <c r="Y378" s="5"/>
      <c r="Z378" s="3"/>
      <c r="AA378" s="3"/>
      <c r="AO378" s="55"/>
      <c r="AQ378" s="748"/>
      <c r="AR378" s="748"/>
      <c r="AS378" s="748"/>
      <c r="AT378" s="767"/>
      <c r="AU378" s="748"/>
    </row>
    <row r="379" spans="1:53" ht="14.25" customHeight="1" x14ac:dyDescent="0.15">
      <c r="U379" s="5"/>
      <c r="V379" s="40"/>
      <c r="W379" s="3"/>
      <c r="X379" s="5"/>
      <c r="Y379" s="5"/>
      <c r="Z379" s="3"/>
      <c r="AA379" s="3"/>
      <c r="AO379" s="59"/>
      <c r="AQ379" s="767"/>
      <c r="AR379" s="767"/>
      <c r="AS379" s="767"/>
      <c r="AT379" s="767"/>
      <c r="AU379" s="748"/>
      <c r="AW379" s="788"/>
      <c r="AX379" s="765"/>
      <c r="AY379" s="766"/>
      <c r="AZ379" s="766"/>
      <c r="BA379" s="766"/>
    </row>
    <row r="380" spans="1:53" ht="14.25" customHeight="1" x14ac:dyDescent="0.15">
      <c r="U380" s="5"/>
      <c r="V380" s="40"/>
      <c r="W380" s="3"/>
      <c r="X380" s="5"/>
      <c r="Y380" s="5"/>
      <c r="Z380" s="3"/>
      <c r="AA380" s="3"/>
      <c r="AO380" s="59"/>
      <c r="AQ380" s="767"/>
      <c r="AR380" s="767"/>
      <c r="AS380" s="767"/>
      <c r="AT380" s="748"/>
      <c r="AU380" s="767"/>
      <c r="AW380" s="788"/>
      <c r="AX380" s="765"/>
      <c r="AY380" s="766"/>
      <c r="AZ380" s="766"/>
      <c r="BA380" s="766"/>
    </row>
    <row r="381" spans="1:53" ht="14.25" customHeight="1" x14ac:dyDescent="0.15">
      <c r="U381" s="5"/>
      <c r="V381" s="40"/>
      <c r="W381" s="3"/>
      <c r="X381" s="5"/>
      <c r="Y381" s="5"/>
      <c r="Z381" s="3"/>
      <c r="AA381" s="3"/>
      <c r="AO381" s="55"/>
      <c r="AP381" s="783"/>
      <c r="AQ381" s="748"/>
      <c r="AR381" s="748"/>
      <c r="AS381" s="748"/>
      <c r="AT381" s="767"/>
      <c r="AU381" s="767"/>
      <c r="AV381" s="764"/>
    </row>
    <row r="382" spans="1:53" ht="14.25" customHeight="1" x14ac:dyDescent="0.15">
      <c r="U382" s="5"/>
      <c r="V382" s="40"/>
      <c r="W382" s="3"/>
      <c r="X382" s="5"/>
      <c r="Y382" s="5"/>
      <c r="Z382" s="3"/>
      <c r="AA382" s="3"/>
      <c r="AO382" s="55"/>
      <c r="AP382" s="783"/>
      <c r="AQ382" s="767"/>
      <c r="AR382" s="767"/>
      <c r="AS382" s="767"/>
      <c r="AT382" s="767"/>
      <c r="AU382" s="748"/>
      <c r="AV382" s="764"/>
      <c r="AX382" s="756"/>
      <c r="AY382" s="757"/>
      <c r="AZ382" s="767"/>
      <c r="BA382" s="252"/>
    </row>
    <row r="383" spans="1:53" ht="14.25" customHeight="1" x14ac:dyDescent="0.15">
      <c r="U383" s="5"/>
      <c r="V383" s="40"/>
      <c r="W383" s="3"/>
      <c r="X383" s="5"/>
      <c r="Y383" s="5"/>
      <c r="Z383" s="3"/>
      <c r="AA383" s="3"/>
      <c r="AO383" s="55"/>
      <c r="AP383" s="783"/>
      <c r="AQ383" s="767"/>
      <c r="AR383" s="767"/>
      <c r="AS383" s="767"/>
      <c r="AT383" s="748"/>
      <c r="AU383" s="767"/>
      <c r="AV383" s="764"/>
    </row>
    <row r="384" spans="1:53" ht="14.25" customHeight="1" x14ac:dyDescent="0.15">
      <c r="U384" s="5"/>
      <c r="V384" s="40"/>
      <c r="W384" s="3"/>
      <c r="X384" s="5"/>
      <c r="Y384" s="5"/>
      <c r="Z384" s="3"/>
      <c r="AA384" s="3"/>
      <c r="AO384" s="55"/>
      <c r="AP384" s="826"/>
      <c r="AQ384" s="767"/>
      <c r="AR384" s="767"/>
      <c r="AS384" s="767"/>
      <c r="AT384" s="767"/>
      <c r="AU384" s="767"/>
      <c r="AV384" s="760"/>
    </row>
    <row r="385" spans="21:53" ht="14.25" customHeight="1" x14ac:dyDescent="0.15">
      <c r="U385" s="5"/>
      <c r="V385" s="40"/>
      <c r="W385" s="3"/>
      <c r="X385" s="5"/>
      <c r="Y385" s="5"/>
      <c r="Z385" s="3"/>
      <c r="AA385" s="3"/>
      <c r="AO385" s="59"/>
      <c r="AP385" s="783"/>
      <c r="AQ385" s="748"/>
      <c r="AR385" s="748"/>
      <c r="AS385" s="748"/>
      <c r="AT385" s="252"/>
      <c r="AU385" s="748"/>
      <c r="AV385" s="764"/>
      <c r="AW385" s="767"/>
      <c r="AX385" s="767"/>
      <c r="AY385" s="767"/>
      <c r="AZ385" s="768"/>
      <c r="BA385" s="767"/>
    </row>
    <row r="386" spans="21:53" ht="14.25" customHeight="1" x14ac:dyDescent="0.15">
      <c r="U386" s="5"/>
      <c r="W386" s="3"/>
      <c r="X386" s="5"/>
      <c r="Y386" s="5"/>
      <c r="Z386" s="3"/>
      <c r="AA386" s="3"/>
      <c r="AO386" s="59"/>
      <c r="AQ386" s="748"/>
      <c r="AR386" s="748"/>
      <c r="AS386" s="767"/>
      <c r="AT386" s="767"/>
      <c r="AU386" s="767"/>
    </row>
    <row r="387" spans="21:53" ht="14.25" customHeight="1" x14ac:dyDescent="0.15">
      <c r="U387" s="5"/>
      <c r="Z387" s="3"/>
      <c r="AO387" s="55"/>
      <c r="AQ387" s="748"/>
      <c r="AR387" s="748"/>
      <c r="AS387" s="748"/>
      <c r="AT387" s="748"/>
      <c r="AU387" s="748"/>
      <c r="AW387" s="252"/>
      <c r="AX387" s="252"/>
      <c r="AY387" s="252"/>
      <c r="AZ387" s="767"/>
      <c r="BA387" s="768"/>
    </row>
    <row r="388" spans="21:53" ht="18" customHeight="1" x14ac:dyDescent="0.15">
      <c r="Z388" s="3"/>
      <c r="AN388" s="20"/>
      <c r="AO388" s="2"/>
      <c r="AQ388" s="748"/>
      <c r="AR388" s="748"/>
      <c r="AS388" s="748"/>
      <c r="AT388" s="252"/>
      <c r="AU388" s="767"/>
      <c r="AW388" s="767"/>
      <c r="AX388" s="767"/>
      <c r="AY388" s="767"/>
      <c r="AZ388" s="767"/>
      <c r="BA388" s="748"/>
    </row>
    <row r="389" spans="21:53" ht="18" customHeight="1" x14ac:dyDescent="0.15">
      <c r="Z389" s="3"/>
      <c r="AN389" s="20"/>
      <c r="AO389" s="2"/>
      <c r="AQ389" s="748"/>
      <c r="AR389" s="748"/>
      <c r="AS389" s="767"/>
      <c r="AT389" s="748"/>
      <c r="AU389" s="748"/>
      <c r="AW389" s="767"/>
      <c r="AX389" s="767"/>
      <c r="AY389" s="767"/>
      <c r="AZ389" s="768"/>
      <c r="BA389" s="768"/>
    </row>
    <row r="390" spans="21:53" ht="18" customHeight="1" x14ac:dyDescent="0.15">
      <c r="AO390" s="55"/>
      <c r="AQ390" s="748"/>
      <c r="AR390" s="748"/>
      <c r="AS390" s="748"/>
      <c r="AT390" s="748"/>
      <c r="AU390" s="748"/>
      <c r="AW390" s="767"/>
      <c r="AX390" s="767"/>
      <c r="AY390" s="767"/>
      <c r="AZ390" s="748"/>
      <c r="BA390" s="767"/>
    </row>
    <row r="391" spans="21:53" ht="18" customHeight="1" x14ac:dyDescent="0.15">
      <c r="AO391" s="2"/>
      <c r="AQ391" s="748"/>
      <c r="AR391" s="748"/>
      <c r="AS391" s="748"/>
      <c r="AT391" s="252"/>
      <c r="AU391" s="748"/>
    </row>
    <row r="392" spans="21:53" ht="18" customHeight="1" x14ac:dyDescent="0.15">
      <c r="AO392" s="2"/>
      <c r="AQ392" s="748"/>
      <c r="AR392" s="748"/>
      <c r="AS392" s="748"/>
      <c r="AT392" s="748"/>
      <c r="AU392" s="748"/>
      <c r="AX392" s="756"/>
      <c r="AY392" s="768"/>
      <c r="AZ392" s="768"/>
      <c r="BA392" s="768"/>
    </row>
    <row r="393" spans="21:53" ht="18" customHeight="1" x14ac:dyDescent="0.15">
      <c r="AO393" s="59"/>
      <c r="AQ393" s="748"/>
      <c r="AR393" s="748"/>
      <c r="AS393" s="748"/>
      <c r="AT393" s="748"/>
      <c r="AU393" s="748"/>
    </row>
    <row r="394" spans="21:53" ht="18" customHeight="1" x14ac:dyDescent="0.15">
      <c r="AO394" s="2"/>
      <c r="AQ394" s="748"/>
      <c r="AR394" s="748"/>
      <c r="AS394" s="748"/>
      <c r="AT394" s="748"/>
      <c r="AU394" s="748"/>
    </row>
    <row r="395" spans="21:53" ht="18" customHeight="1" x14ac:dyDescent="0.15">
      <c r="AO395" s="2"/>
      <c r="AQ395" s="748"/>
      <c r="AR395" s="748"/>
      <c r="AS395" s="748"/>
      <c r="AT395" s="748"/>
      <c r="AU395" s="748"/>
    </row>
    <row r="396" spans="21:53" ht="18" customHeight="1" x14ac:dyDescent="0.15">
      <c r="AO396" s="59"/>
      <c r="AQ396" s="748"/>
      <c r="AR396" s="748"/>
      <c r="AS396" s="748"/>
      <c r="AT396" s="748"/>
      <c r="AU396" s="748"/>
    </row>
    <row r="397" spans="21:53" ht="18" customHeight="1" x14ac:dyDescent="0.15">
      <c r="AN397" s="252"/>
      <c r="AO397" s="2"/>
      <c r="AQ397" s="748"/>
      <c r="AR397" s="748"/>
      <c r="AS397" s="748"/>
      <c r="AT397" s="748"/>
      <c r="AU397" s="748"/>
      <c r="AW397" s="767"/>
      <c r="AX397" s="767"/>
      <c r="AY397" s="767"/>
      <c r="AZ397" s="767"/>
      <c r="BA397" s="767"/>
    </row>
    <row r="398" spans="21:53" ht="18" customHeight="1" x14ac:dyDescent="0.15">
      <c r="AN398" s="252"/>
      <c r="AO398" s="2"/>
      <c r="AQ398" s="748"/>
      <c r="AR398" s="748"/>
      <c r="AS398" s="748"/>
      <c r="AT398" s="748"/>
      <c r="AU398" s="748"/>
    </row>
    <row r="399" spans="21:53" ht="18" customHeight="1" x14ac:dyDescent="0.15">
      <c r="AN399" s="252"/>
      <c r="AQ399" s="748"/>
      <c r="AR399" s="748"/>
      <c r="AS399" s="748"/>
      <c r="AT399" s="748"/>
      <c r="AU399" s="748"/>
      <c r="AX399" s="756"/>
      <c r="AY399" s="757"/>
      <c r="AZ399" s="757"/>
      <c r="BA399" s="757"/>
    </row>
    <row r="400" spans="21:53" ht="18" customHeight="1" x14ac:dyDescent="0.15">
      <c r="AO400" s="59"/>
      <c r="AQ400" s="748"/>
      <c r="AR400" s="748"/>
      <c r="AS400" s="748"/>
      <c r="AT400" s="748"/>
      <c r="AU400" s="748"/>
    </row>
    <row r="401" spans="40:53" ht="18" customHeight="1" x14ac:dyDescent="0.15">
      <c r="AN401" s="61"/>
      <c r="AO401" s="59"/>
      <c r="AQ401" s="767"/>
      <c r="AR401" s="767"/>
      <c r="AS401" s="767"/>
      <c r="AT401" s="748"/>
      <c r="AU401" s="748"/>
    </row>
    <row r="402" spans="40:53" ht="18" customHeight="1" x14ac:dyDescent="0.15">
      <c r="AN402" s="61"/>
      <c r="AO402" s="59"/>
      <c r="AQ402" s="767"/>
      <c r="AR402" s="767"/>
      <c r="AS402" s="767"/>
      <c r="AT402" s="748"/>
      <c r="AU402" s="748"/>
      <c r="AW402" s="767"/>
      <c r="AX402" s="767"/>
      <c r="AY402" s="767"/>
      <c r="AZ402" s="768"/>
      <c r="BA402" s="767"/>
    </row>
    <row r="403" spans="40:53" ht="18" customHeight="1" x14ac:dyDescent="0.15">
      <c r="AN403" s="61"/>
      <c r="AO403" s="59"/>
      <c r="AQ403" s="767"/>
      <c r="AR403" s="767"/>
      <c r="AS403" s="767"/>
      <c r="AT403" s="767"/>
      <c r="AU403" s="748"/>
      <c r="AW403" s="748"/>
      <c r="AX403" s="748"/>
      <c r="AY403" s="748"/>
      <c r="AZ403" s="768"/>
      <c r="BA403" s="767"/>
    </row>
    <row r="404" spans="40:53" ht="18" customHeight="1" x14ac:dyDescent="0.15">
      <c r="AN404" s="61"/>
      <c r="AO404" s="59"/>
      <c r="AQ404" s="767"/>
      <c r="AR404" s="767"/>
      <c r="AS404" s="767"/>
      <c r="AT404" s="767"/>
      <c r="AU404" s="748"/>
      <c r="AW404" s="748"/>
      <c r="AX404" s="748"/>
      <c r="AY404" s="748"/>
      <c r="AZ404" s="767"/>
      <c r="BA404" s="767"/>
    </row>
    <row r="405" spans="40:53" ht="18" customHeight="1" x14ac:dyDescent="0.15">
      <c r="AN405" s="61"/>
      <c r="AO405" s="55"/>
      <c r="AQ405" s="767"/>
      <c r="AR405" s="767"/>
      <c r="AS405" s="767"/>
      <c r="AT405" s="767"/>
      <c r="AU405" s="767"/>
      <c r="AW405" s="748"/>
      <c r="AX405" s="748"/>
      <c r="AY405" s="748"/>
      <c r="AZ405" s="767"/>
      <c r="BA405" s="768"/>
    </row>
    <row r="406" spans="40:53" ht="18" customHeight="1" x14ac:dyDescent="0.15">
      <c r="AN406" s="61"/>
      <c r="AO406" s="59"/>
      <c r="AQ406" s="767"/>
      <c r="AR406" s="767"/>
      <c r="AS406" s="767"/>
      <c r="AT406" s="767"/>
      <c r="AU406" s="767"/>
      <c r="AW406" s="767"/>
      <c r="AX406" s="767"/>
      <c r="AY406" s="767"/>
      <c r="AZ406" s="748"/>
      <c r="BA406" s="767"/>
    </row>
    <row r="407" spans="40:53" ht="18" customHeight="1" x14ac:dyDescent="0.15">
      <c r="AN407" s="61"/>
      <c r="AO407" s="59"/>
      <c r="AQ407" s="767"/>
      <c r="AR407" s="767"/>
      <c r="AS407" s="767"/>
      <c r="AT407" s="767"/>
      <c r="AU407" s="767"/>
      <c r="AW407" s="748"/>
      <c r="AX407" s="748"/>
      <c r="AY407" s="748"/>
      <c r="AZ407" s="767"/>
      <c r="BA407" s="767"/>
    </row>
    <row r="408" spans="40:53" ht="18" customHeight="1" x14ac:dyDescent="0.15">
      <c r="AN408" s="61"/>
      <c r="AQ408" s="769"/>
      <c r="AR408" s="769"/>
      <c r="AS408" s="769"/>
      <c r="AT408" s="767"/>
      <c r="AU408" s="767"/>
      <c r="AZ408" s="767"/>
      <c r="BA408" s="767"/>
    </row>
    <row r="409" spans="40:53" ht="18" customHeight="1" x14ac:dyDescent="0.15">
      <c r="AN409" s="61"/>
      <c r="AO409" s="59"/>
      <c r="AQ409" s="767"/>
      <c r="AR409" s="767"/>
      <c r="AS409" s="767"/>
      <c r="AT409" s="767"/>
      <c r="AU409" s="767"/>
      <c r="AW409" s="748"/>
      <c r="AX409" s="748"/>
      <c r="AY409" s="748"/>
      <c r="AZ409" s="767"/>
      <c r="BA409" s="767"/>
    </row>
    <row r="410" spans="40:53" ht="18" customHeight="1" x14ac:dyDescent="0.15">
      <c r="AN410" s="61"/>
      <c r="AO410" s="59"/>
      <c r="AQ410" s="767"/>
      <c r="AR410" s="767"/>
      <c r="AS410" s="767"/>
      <c r="AT410" s="769"/>
      <c r="AU410" s="767"/>
      <c r="AW410" s="767"/>
      <c r="AX410" s="767"/>
      <c r="AY410" s="767"/>
      <c r="AZ410" s="252"/>
    </row>
    <row r="411" spans="40:53" ht="18" customHeight="1" x14ac:dyDescent="0.15">
      <c r="AO411" s="59"/>
      <c r="AQ411" s="767"/>
      <c r="AR411" s="767"/>
      <c r="AS411" s="767"/>
      <c r="AT411" s="252"/>
      <c r="AU411" s="767"/>
      <c r="AW411" s="767"/>
      <c r="AX411" s="767"/>
      <c r="AY411" s="767"/>
      <c r="AZ411" s="767"/>
      <c r="BA411" s="767"/>
    </row>
    <row r="412" spans="40:53" ht="18" customHeight="1" x14ac:dyDescent="0.15">
      <c r="AO412" s="59"/>
      <c r="AQ412" s="767"/>
      <c r="AR412" s="767"/>
      <c r="AS412" s="767"/>
      <c r="AT412" s="252"/>
      <c r="AU412" s="769"/>
      <c r="AW412" s="767"/>
      <c r="AX412" s="767"/>
      <c r="AY412" s="767"/>
      <c r="AZ412" s="748"/>
      <c r="BA412" s="767"/>
    </row>
    <row r="413" spans="40:53" ht="18" customHeight="1" x14ac:dyDescent="0.15">
      <c r="AO413" s="2"/>
      <c r="AQ413" s="767"/>
      <c r="AR413" s="767"/>
      <c r="AS413" s="767"/>
      <c r="AT413" s="252"/>
      <c r="AU413" s="767"/>
      <c r="AW413" s="748"/>
      <c r="AX413" s="748"/>
      <c r="AY413" s="748"/>
      <c r="AZ413" s="767"/>
      <c r="BA413" s="748"/>
    </row>
    <row r="414" spans="40:53" ht="18" customHeight="1" x14ac:dyDescent="0.15">
      <c r="AN414" s="61"/>
      <c r="AO414" s="59"/>
      <c r="AQ414" s="252"/>
      <c r="AR414" s="252"/>
      <c r="AS414" s="252"/>
      <c r="AT414" s="252"/>
      <c r="AU414" s="748"/>
    </row>
    <row r="415" spans="40:53" ht="18" customHeight="1" x14ac:dyDescent="0.15">
      <c r="AO415" s="59"/>
      <c r="AQ415" s="767"/>
      <c r="AR415" s="767"/>
      <c r="AS415" s="767"/>
      <c r="AT415" s="767"/>
      <c r="AU415" s="767"/>
      <c r="AX415" s="756"/>
      <c r="AY415" s="768"/>
      <c r="AZ415" s="768"/>
      <c r="BA415" s="768"/>
    </row>
    <row r="416" spans="40:53" ht="18" customHeight="1" x14ac:dyDescent="0.15">
      <c r="AO416" s="59"/>
      <c r="AQ416" s="767"/>
      <c r="AR416" s="767"/>
      <c r="AS416" s="767"/>
      <c r="AT416" s="767"/>
      <c r="AU416" s="767"/>
      <c r="AW416" s="748"/>
      <c r="AX416" s="748"/>
      <c r="AY416" s="748"/>
      <c r="AZ416" s="767"/>
      <c r="BA416" s="748"/>
    </row>
    <row r="417" spans="41:53" ht="18" customHeight="1" x14ac:dyDescent="0.15">
      <c r="AO417" s="55"/>
      <c r="AQ417" s="767"/>
      <c r="AR417" s="767"/>
      <c r="AS417" s="767"/>
      <c r="AT417" s="767"/>
      <c r="AU417" s="767"/>
      <c r="AW417" s="252"/>
      <c r="AX417" s="252"/>
      <c r="AY417" s="252"/>
      <c r="AZ417" s="252"/>
      <c r="BA417" s="252"/>
    </row>
    <row r="418" spans="41:53" ht="18" customHeight="1" x14ac:dyDescent="0.15">
      <c r="AO418" s="59"/>
      <c r="AQ418" s="767"/>
      <c r="AR418" s="767"/>
      <c r="AS418" s="767"/>
      <c r="AT418" s="252"/>
      <c r="AU418" s="767"/>
      <c r="AW418" s="252"/>
      <c r="AX418" s="252"/>
      <c r="AY418" s="252"/>
      <c r="AZ418" s="748"/>
      <c r="BA418" s="767"/>
    </row>
    <row r="419" spans="41:53" ht="18" customHeight="1" x14ac:dyDescent="0.15">
      <c r="AO419" s="59"/>
      <c r="AQ419" s="767"/>
      <c r="AR419" s="767"/>
      <c r="AS419" s="767"/>
      <c r="AT419" s="767"/>
      <c r="AU419" s="767"/>
      <c r="AW419" s="767"/>
      <c r="AX419" s="767"/>
      <c r="AY419" s="767"/>
      <c r="AZ419" s="748"/>
      <c r="BA419" s="748"/>
    </row>
    <row r="420" spans="41:53" ht="18" customHeight="1" x14ac:dyDescent="0.15">
      <c r="AO420" s="59"/>
      <c r="AQ420" s="770"/>
      <c r="AR420" s="778"/>
      <c r="AS420" s="768"/>
      <c r="AT420" s="767"/>
      <c r="AU420" s="748"/>
      <c r="AW420" s="767"/>
      <c r="AX420" s="767"/>
      <c r="AY420" s="767"/>
      <c r="AZ420" s="252"/>
      <c r="BA420" s="768"/>
    </row>
    <row r="421" spans="41:53" ht="18" customHeight="1" x14ac:dyDescent="0.15">
      <c r="AO421" s="59"/>
      <c r="AQ421" s="767"/>
      <c r="AR421" s="767"/>
      <c r="AS421" s="767"/>
      <c r="AT421" s="252"/>
      <c r="AU421" s="767"/>
      <c r="AW421" s="748"/>
      <c r="AX421" s="748"/>
      <c r="AY421" s="748"/>
      <c r="AZ421" s="767"/>
      <c r="BA421" s="748"/>
    </row>
    <row r="422" spans="41:53" ht="18" customHeight="1" x14ac:dyDescent="0.15">
      <c r="AO422" s="59"/>
      <c r="AQ422" s="767"/>
      <c r="AR422" s="767"/>
      <c r="AS422" s="767"/>
      <c r="AT422" s="767"/>
      <c r="AU422" s="767"/>
    </row>
    <row r="423" spans="41:53" ht="18" customHeight="1" x14ac:dyDescent="0.15">
      <c r="AO423" s="55"/>
      <c r="AQ423" s="767"/>
      <c r="AR423" s="767"/>
      <c r="AS423" s="767"/>
      <c r="AT423" s="767"/>
      <c r="AU423" s="748"/>
    </row>
    <row r="424" spans="41:53" ht="18" customHeight="1" x14ac:dyDescent="0.15">
      <c r="AO424" s="59"/>
      <c r="AQ424" s="767"/>
      <c r="AR424" s="767"/>
      <c r="AS424" s="767"/>
      <c r="AT424" s="252"/>
      <c r="AU424" s="767"/>
      <c r="AW424" s="252"/>
      <c r="AX424" s="252"/>
      <c r="AY424" s="252"/>
      <c r="AZ424" s="252"/>
      <c r="BA424" s="252"/>
    </row>
    <row r="425" spans="41:53" ht="18" customHeight="1" x14ac:dyDescent="0.15">
      <c r="AO425" s="59"/>
      <c r="AQ425" s="767"/>
      <c r="AR425" s="767"/>
      <c r="AS425" s="767"/>
      <c r="AT425" s="767"/>
      <c r="AU425" s="767"/>
      <c r="AX425" s="756"/>
      <c r="AY425" s="768"/>
      <c r="AZ425" s="767"/>
      <c r="BA425" s="748"/>
    </row>
    <row r="426" spans="41:53" ht="18" customHeight="1" x14ac:dyDescent="0.15">
      <c r="AO426" s="2"/>
      <c r="AQ426" s="748"/>
      <c r="AR426" s="748"/>
      <c r="AS426" s="748"/>
      <c r="AT426" s="767"/>
      <c r="AU426" s="748"/>
      <c r="AW426" s="767"/>
      <c r="AX426" s="767"/>
      <c r="AY426" s="767"/>
      <c r="AZ426" s="767"/>
      <c r="BA426" s="252"/>
    </row>
    <row r="427" spans="41:53" ht="18" customHeight="1" x14ac:dyDescent="0.15">
      <c r="AO427" s="2"/>
      <c r="AQ427" s="748"/>
      <c r="AR427" s="748"/>
      <c r="AS427" s="748"/>
      <c r="AT427" s="767"/>
      <c r="AU427" s="767"/>
      <c r="AW427" s="748"/>
      <c r="AX427" s="748"/>
      <c r="AY427" s="748"/>
      <c r="AZ427" s="767"/>
      <c r="BA427" s="252"/>
    </row>
    <row r="428" spans="41:53" ht="18" customHeight="1" x14ac:dyDescent="0.15">
      <c r="AO428" s="2"/>
      <c r="AQ428" s="748"/>
      <c r="AR428" s="748"/>
      <c r="AS428" s="748"/>
      <c r="AT428" s="767"/>
      <c r="AU428" s="767"/>
      <c r="AW428" s="748"/>
      <c r="AX428" s="748"/>
      <c r="AY428" s="748"/>
      <c r="AZ428" s="767"/>
      <c r="BA428" s="252"/>
    </row>
    <row r="429" spans="41:53" ht="18" customHeight="1" x14ac:dyDescent="0.15">
      <c r="AO429" s="55"/>
      <c r="AQ429" s="748"/>
      <c r="AR429" s="748"/>
      <c r="AS429" s="748"/>
      <c r="AT429" s="748"/>
      <c r="AU429" s="767"/>
      <c r="AW429" s="748"/>
      <c r="AX429" s="748"/>
      <c r="AY429" s="748"/>
      <c r="AZ429" s="767"/>
      <c r="BA429" s="768"/>
    </row>
    <row r="430" spans="41:53" ht="18" customHeight="1" x14ac:dyDescent="0.15">
      <c r="AQ430" s="748"/>
      <c r="AR430" s="748"/>
      <c r="AS430" s="748"/>
      <c r="AT430" s="748"/>
      <c r="AU430" s="767"/>
      <c r="AW430" s="767"/>
      <c r="AX430" s="767"/>
      <c r="AY430" s="767"/>
      <c r="AZ430" s="767"/>
      <c r="BA430" s="768"/>
    </row>
    <row r="431" spans="41:53" ht="18" customHeight="1" x14ac:dyDescent="0.15">
      <c r="AO431" s="2"/>
      <c r="AQ431" s="767"/>
      <c r="AR431" s="767"/>
      <c r="AS431" s="767"/>
      <c r="AT431" s="748"/>
      <c r="AU431" s="767"/>
      <c r="AW431" s="767"/>
      <c r="AX431" s="767"/>
      <c r="AY431" s="767"/>
      <c r="AZ431" s="748"/>
      <c r="BA431" s="768"/>
    </row>
    <row r="432" spans="41:53" ht="18" customHeight="1" x14ac:dyDescent="0.15">
      <c r="AO432" s="55"/>
      <c r="AQ432" s="748"/>
      <c r="AR432" s="748"/>
      <c r="AS432" s="748"/>
      <c r="AT432" s="748"/>
      <c r="AU432" s="767"/>
      <c r="AW432" s="767"/>
      <c r="AX432" s="767"/>
      <c r="AY432" s="767"/>
      <c r="AZ432" s="748"/>
      <c r="BA432" s="767"/>
    </row>
    <row r="433" spans="40:53" ht="18" customHeight="1" x14ac:dyDescent="0.15">
      <c r="AO433" s="2"/>
      <c r="AQ433" s="748"/>
      <c r="AR433" s="748"/>
      <c r="AS433" s="748"/>
      <c r="AT433" s="748"/>
      <c r="AU433" s="767"/>
      <c r="AW433" s="252"/>
      <c r="AX433" s="252"/>
      <c r="AY433" s="252"/>
      <c r="AZ433" s="252"/>
      <c r="BA433" s="748"/>
    </row>
    <row r="434" spans="40:53" ht="18" customHeight="1" x14ac:dyDescent="0.15">
      <c r="AO434" s="2"/>
      <c r="AQ434" s="767"/>
      <c r="AR434" s="767"/>
      <c r="AS434" s="767"/>
      <c r="AT434" s="767"/>
      <c r="AU434" s="767"/>
      <c r="AW434" s="748"/>
      <c r="AX434" s="748"/>
      <c r="AY434" s="748"/>
      <c r="AZ434" s="767"/>
      <c r="BA434" s="767"/>
    </row>
    <row r="435" spans="40:53" ht="18" customHeight="1" x14ac:dyDescent="0.15">
      <c r="AO435" s="55"/>
      <c r="AQ435" s="748"/>
      <c r="AR435" s="748"/>
      <c r="AS435" s="748"/>
      <c r="AT435" s="748"/>
      <c r="AU435" s="748"/>
      <c r="AW435" s="767"/>
      <c r="AX435" s="767"/>
      <c r="AY435" s="767"/>
      <c r="AZ435" s="768"/>
      <c r="BA435" s="768"/>
    </row>
    <row r="436" spans="40:53" ht="18" customHeight="1" x14ac:dyDescent="0.15">
      <c r="AN436" s="4"/>
      <c r="AO436" s="2"/>
      <c r="AQ436" s="748"/>
      <c r="AR436" s="748"/>
      <c r="AS436" s="748"/>
      <c r="AT436" s="748"/>
      <c r="AU436" s="748"/>
      <c r="AW436" s="748"/>
      <c r="AX436" s="748"/>
      <c r="AY436" s="748"/>
      <c r="AZ436" s="768"/>
      <c r="BA436" s="768"/>
    </row>
    <row r="437" spans="40:53" ht="18" customHeight="1" x14ac:dyDescent="0.15">
      <c r="AN437" s="4"/>
      <c r="AO437" s="2"/>
      <c r="AQ437" s="767"/>
      <c r="AR437" s="767"/>
      <c r="AS437" s="767"/>
      <c r="AT437" s="767"/>
      <c r="AU437" s="767"/>
      <c r="AX437" s="756"/>
      <c r="AY437" s="768"/>
      <c r="AZ437" s="768"/>
      <c r="BA437" s="768"/>
    </row>
    <row r="438" spans="40:53" ht="18" customHeight="1" x14ac:dyDescent="0.15">
      <c r="AN438" s="5"/>
      <c r="AO438" s="55"/>
      <c r="AQ438" s="252"/>
      <c r="AR438" s="252"/>
      <c r="AS438" s="252"/>
      <c r="AT438" s="767"/>
      <c r="AU438" s="748"/>
      <c r="AW438" s="767"/>
      <c r="AX438" s="767"/>
      <c r="AY438" s="767"/>
      <c r="AZ438" s="768"/>
      <c r="BA438" s="767"/>
    </row>
    <row r="439" spans="40:53" ht="18" customHeight="1" x14ac:dyDescent="0.15">
      <c r="AN439" s="5"/>
      <c r="AO439" s="59"/>
      <c r="AQ439" s="767"/>
      <c r="AR439" s="767"/>
      <c r="AS439" s="767"/>
      <c r="AT439" s="748"/>
      <c r="AU439" s="748"/>
      <c r="AW439" s="767"/>
      <c r="AX439" s="767"/>
      <c r="AY439" s="767"/>
      <c r="AZ439" s="768"/>
      <c r="BA439" s="768"/>
    </row>
    <row r="440" spans="40:53" ht="18" customHeight="1" x14ac:dyDescent="0.15">
      <c r="AN440" s="5"/>
      <c r="AO440" s="59"/>
      <c r="AQ440" s="767"/>
      <c r="AR440" s="767"/>
      <c r="AS440" s="767"/>
      <c r="AT440" s="767"/>
      <c r="AU440" s="767"/>
      <c r="AW440" s="748"/>
      <c r="AX440" s="748"/>
      <c r="AY440" s="748"/>
      <c r="AZ440" s="748"/>
      <c r="BA440" s="748"/>
    </row>
    <row r="441" spans="40:53" ht="18" customHeight="1" x14ac:dyDescent="0.15">
      <c r="AN441" s="5"/>
      <c r="AO441" s="2"/>
      <c r="AQ441" s="748"/>
      <c r="AR441" s="748"/>
      <c r="AS441" s="748"/>
      <c r="AT441" s="748"/>
      <c r="AU441" s="768"/>
      <c r="AW441" s="748"/>
      <c r="AX441" s="748"/>
      <c r="AY441" s="748"/>
      <c r="AZ441" s="767"/>
      <c r="BA441" s="748"/>
    </row>
    <row r="442" spans="40:53" ht="18" customHeight="1" x14ac:dyDescent="0.15">
      <c r="AN442" s="5"/>
      <c r="AO442" s="59"/>
      <c r="AQ442" s="767"/>
      <c r="AR442" s="767"/>
      <c r="AS442" s="767"/>
      <c r="AT442" s="767"/>
      <c r="AU442" s="748"/>
      <c r="AW442" s="748"/>
      <c r="AX442" s="748"/>
      <c r="AY442" s="748"/>
      <c r="AZ442" s="748"/>
      <c r="BA442" s="767"/>
    </row>
    <row r="443" spans="40:53" ht="18" customHeight="1" x14ac:dyDescent="0.15">
      <c r="AN443" s="5"/>
      <c r="AO443" s="59"/>
      <c r="AQ443" s="767"/>
      <c r="AR443" s="767"/>
      <c r="AS443" s="767"/>
      <c r="AT443" s="767"/>
      <c r="AU443" s="767"/>
    </row>
    <row r="444" spans="40:53" ht="18" customHeight="1" x14ac:dyDescent="0.15">
      <c r="AN444" s="5"/>
      <c r="AO444" s="59"/>
      <c r="AQ444" s="748"/>
      <c r="AR444" s="748"/>
      <c r="AS444" s="748"/>
      <c r="AT444" s="748"/>
      <c r="AU444" s="767"/>
    </row>
    <row r="445" spans="40:53" ht="18" customHeight="1" x14ac:dyDescent="0.15">
      <c r="AN445" s="5"/>
      <c r="AO445" s="59"/>
      <c r="AQ445" s="252"/>
      <c r="AR445" s="252"/>
      <c r="AS445" s="252"/>
      <c r="AT445" s="767"/>
      <c r="AU445" s="767"/>
      <c r="AW445" s="760"/>
      <c r="AX445" s="760"/>
      <c r="AY445" s="760"/>
      <c r="AZ445" s="768"/>
      <c r="BA445" s="767"/>
    </row>
    <row r="446" spans="40:53" ht="18" customHeight="1" x14ac:dyDescent="0.15">
      <c r="AO446" s="59"/>
      <c r="AQ446" s="252"/>
      <c r="AR446" s="252"/>
      <c r="AS446" s="252"/>
      <c r="AT446" s="767"/>
      <c r="AU446" s="767"/>
      <c r="AW446" s="760"/>
      <c r="AX446" s="760"/>
      <c r="AY446" s="760"/>
      <c r="AZ446" s="760"/>
      <c r="BA446" s="768"/>
    </row>
    <row r="447" spans="40:53" ht="18" customHeight="1" x14ac:dyDescent="0.15">
      <c r="AO447" s="2"/>
      <c r="AQ447" s="767"/>
      <c r="AR447" s="767"/>
      <c r="AS447" s="770"/>
      <c r="AT447" s="748"/>
      <c r="AU447" s="748"/>
      <c r="AW447" s="748"/>
      <c r="AX447" s="748"/>
      <c r="AY447" s="767"/>
      <c r="AZ447" s="748"/>
      <c r="BA447" s="748"/>
    </row>
    <row r="448" spans="40:53" ht="18" customHeight="1" x14ac:dyDescent="0.15">
      <c r="AO448" s="59"/>
      <c r="AQ448" s="767"/>
      <c r="AR448" s="767"/>
      <c r="AS448" s="767"/>
      <c r="AT448" s="252"/>
      <c r="AU448" s="767"/>
      <c r="AW448" s="767"/>
      <c r="AX448" s="767"/>
      <c r="AY448" s="767"/>
      <c r="AZ448" s="748"/>
      <c r="BA448" s="767"/>
    </row>
    <row r="449" spans="41:53" ht="18" customHeight="1" x14ac:dyDescent="0.15">
      <c r="AO449" s="59"/>
      <c r="AQ449" s="748"/>
      <c r="AR449" s="748"/>
      <c r="AS449" s="748"/>
      <c r="AT449" s="252"/>
      <c r="AU449" s="767"/>
      <c r="AW449" s="767"/>
      <c r="AX449" s="767"/>
      <c r="AY449" s="767"/>
      <c r="AZ449" s="252"/>
      <c r="BA449" s="767"/>
    </row>
    <row r="450" spans="41:53" ht="18" customHeight="1" x14ac:dyDescent="0.15">
      <c r="AO450" s="59"/>
      <c r="AQ450" s="767"/>
      <c r="AR450" s="767"/>
      <c r="AS450" s="770"/>
      <c r="AT450" s="767"/>
      <c r="AU450" s="748"/>
      <c r="AW450" s="748"/>
      <c r="AX450" s="748"/>
      <c r="AY450" s="748"/>
      <c r="AZ450" s="767"/>
      <c r="BA450" s="768"/>
    </row>
    <row r="451" spans="41:53" ht="18" customHeight="1" x14ac:dyDescent="0.15">
      <c r="AO451" s="59"/>
      <c r="AQ451" s="748"/>
      <c r="AR451" s="748"/>
      <c r="AS451" s="748"/>
      <c r="AT451" s="767"/>
      <c r="AU451" s="252"/>
      <c r="AW451" s="767"/>
      <c r="AX451" s="767"/>
      <c r="AY451" s="767"/>
      <c r="AZ451" s="748"/>
      <c r="BA451" s="767"/>
    </row>
    <row r="452" spans="41:53" ht="18" customHeight="1" x14ac:dyDescent="0.15">
      <c r="AO452" s="59"/>
      <c r="AQ452" s="748"/>
      <c r="AR452" s="748"/>
      <c r="AS452" s="748"/>
      <c r="AT452" s="748"/>
      <c r="AU452" s="252"/>
      <c r="AW452" s="748"/>
      <c r="AX452" s="748"/>
      <c r="AY452" s="748"/>
      <c r="AZ452" s="748"/>
      <c r="BA452" s="748"/>
    </row>
    <row r="453" spans="41:53" ht="18" customHeight="1" x14ac:dyDescent="0.15">
      <c r="AO453" s="59"/>
      <c r="AQ453" s="748"/>
      <c r="AR453" s="748"/>
      <c r="AS453" s="770"/>
      <c r="AT453" s="767"/>
      <c r="AU453" s="748"/>
      <c r="AW453" s="748"/>
      <c r="AX453" s="748"/>
      <c r="AY453" s="748"/>
      <c r="AZ453" s="748"/>
      <c r="BA453" s="748"/>
    </row>
    <row r="454" spans="41:53" ht="18" customHeight="1" x14ac:dyDescent="0.15">
      <c r="AO454" s="2"/>
      <c r="AQ454" s="748"/>
      <c r="AR454" s="748"/>
      <c r="AS454" s="748"/>
      <c r="AT454" s="748"/>
      <c r="AU454" s="767"/>
    </row>
    <row r="455" spans="41:53" ht="18" customHeight="1" x14ac:dyDescent="0.15">
      <c r="AO455" s="59"/>
      <c r="AQ455" s="748"/>
      <c r="AR455" s="748"/>
      <c r="AS455" s="748"/>
      <c r="AT455" s="748"/>
      <c r="AU455" s="748"/>
      <c r="AW455" s="252"/>
      <c r="AX455" s="252"/>
      <c r="AY455" s="252"/>
      <c r="AZ455" s="748"/>
      <c r="BA455" s="748"/>
    </row>
    <row r="456" spans="41:53" ht="18" customHeight="1" x14ac:dyDescent="0.15">
      <c r="AO456" s="59"/>
      <c r="AQ456" s="748"/>
      <c r="AR456" s="748"/>
      <c r="AS456" s="748"/>
      <c r="AT456" s="767"/>
      <c r="AU456" s="748"/>
      <c r="AW456" s="767"/>
      <c r="AX456" s="767"/>
      <c r="AY456" s="767"/>
      <c r="AZ456" s="252"/>
      <c r="BA456" s="748"/>
    </row>
    <row r="457" spans="41:53" ht="18" customHeight="1" x14ac:dyDescent="0.15">
      <c r="AO457" s="59"/>
      <c r="AQ457" s="748"/>
      <c r="AR457" s="748"/>
      <c r="AS457" s="748"/>
      <c r="AT457" s="748"/>
      <c r="AU457" s="766"/>
      <c r="AW457" s="767"/>
      <c r="AX457" s="767"/>
      <c r="AY457" s="767"/>
      <c r="AZ457" s="768"/>
      <c r="BA457" s="767"/>
    </row>
    <row r="458" spans="41:53" ht="18" customHeight="1" x14ac:dyDescent="0.15">
      <c r="AO458" s="59"/>
      <c r="AQ458" s="748"/>
      <c r="AR458" s="748"/>
      <c r="AS458" s="748"/>
      <c r="AT458" s="748"/>
      <c r="AU458" s="766"/>
      <c r="AW458" s="748"/>
      <c r="AX458" s="748"/>
      <c r="AY458" s="748"/>
      <c r="AZ458" s="768"/>
      <c r="BA458" s="768"/>
    </row>
    <row r="459" spans="41:53" ht="18" customHeight="1" x14ac:dyDescent="0.15">
      <c r="AO459" s="59"/>
      <c r="AQ459" s="748"/>
      <c r="AR459" s="748"/>
      <c r="AS459" s="748"/>
      <c r="AT459" s="748"/>
      <c r="AU459" s="748"/>
      <c r="AW459" s="767"/>
      <c r="AX459" s="767"/>
      <c r="AY459" s="767"/>
      <c r="AZ459" s="748"/>
      <c r="BA459" s="768"/>
    </row>
    <row r="460" spans="41:53" ht="18" customHeight="1" x14ac:dyDescent="0.15">
      <c r="AO460" s="59"/>
      <c r="AQ460" s="748"/>
      <c r="AR460" s="748"/>
      <c r="AS460" s="748"/>
      <c r="AT460" s="748"/>
      <c r="AU460" s="766"/>
      <c r="AW460" s="767"/>
      <c r="AX460" s="767"/>
      <c r="AY460" s="767"/>
      <c r="AZ460" s="768"/>
      <c r="BA460" s="768"/>
    </row>
    <row r="461" spans="41:53" ht="18" customHeight="1" x14ac:dyDescent="0.15">
      <c r="AO461" s="59"/>
      <c r="AQ461" s="748"/>
      <c r="AR461" s="748"/>
      <c r="AS461" s="748"/>
      <c r="AT461" s="748"/>
      <c r="AU461" s="766"/>
      <c r="AW461" s="748"/>
      <c r="AX461" s="748"/>
      <c r="AY461" s="748"/>
      <c r="AZ461" s="768"/>
      <c r="BA461" s="768"/>
    </row>
    <row r="462" spans="41:53" ht="18" customHeight="1" x14ac:dyDescent="0.15">
      <c r="AO462" s="59"/>
      <c r="AQ462" s="748"/>
      <c r="AR462" s="748"/>
      <c r="AS462" s="748"/>
      <c r="AT462" s="748"/>
      <c r="AU462" s="766"/>
      <c r="AW462" s="748"/>
      <c r="AX462" s="748"/>
      <c r="AY462" s="748"/>
      <c r="AZ462" s="768"/>
      <c r="BA462" s="767"/>
    </row>
    <row r="463" spans="41:53" ht="18" customHeight="1" x14ac:dyDescent="0.15">
      <c r="AO463" s="59"/>
      <c r="AQ463" s="748"/>
      <c r="AR463" s="748"/>
      <c r="AS463" s="748"/>
      <c r="AT463" s="748"/>
      <c r="AU463" s="766"/>
      <c r="AW463" s="767"/>
      <c r="AX463" s="767"/>
      <c r="AY463" s="767"/>
      <c r="AZ463" s="748"/>
      <c r="BA463" s="768"/>
    </row>
    <row r="464" spans="41:53" ht="18" customHeight="1" x14ac:dyDescent="0.15">
      <c r="AO464" s="2"/>
      <c r="AQ464" s="748"/>
      <c r="AR464" s="748"/>
      <c r="AS464" s="748"/>
      <c r="AT464" s="748"/>
      <c r="AU464" s="766"/>
      <c r="AX464" s="756"/>
      <c r="AY464" s="768"/>
      <c r="AZ464" s="768"/>
      <c r="BA464" s="768"/>
    </row>
    <row r="465" spans="41:53" ht="18" customHeight="1" x14ac:dyDescent="0.15">
      <c r="AO465" s="2"/>
      <c r="AQ465" s="767"/>
      <c r="AR465" s="767"/>
      <c r="AS465" s="767"/>
      <c r="AT465" s="748"/>
      <c r="AU465" s="766"/>
      <c r="AW465" s="748"/>
      <c r="AX465" s="748"/>
      <c r="AY465" s="748"/>
      <c r="AZ465" s="748"/>
      <c r="BA465" s="748"/>
    </row>
    <row r="466" spans="41:53" ht="18" customHeight="1" x14ac:dyDescent="0.15">
      <c r="AO466" s="59"/>
      <c r="AQ466" s="767"/>
      <c r="AR466" s="767"/>
      <c r="AS466" s="767"/>
      <c r="AT466" s="748"/>
      <c r="AU466" s="766"/>
      <c r="AW466" s="748"/>
      <c r="AX466" s="748"/>
      <c r="AY466" s="748"/>
      <c r="AZ466" s="748"/>
      <c r="BA466" s="748"/>
    </row>
    <row r="467" spans="41:53" ht="18" customHeight="1" x14ac:dyDescent="0.15">
      <c r="AO467" s="59"/>
      <c r="AQ467" s="767"/>
      <c r="AR467" s="767"/>
      <c r="AS467" s="767"/>
      <c r="AT467" s="748"/>
      <c r="AU467" s="766"/>
      <c r="AW467" s="748"/>
      <c r="AX467" s="748"/>
      <c r="AY467" s="748"/>
      <c r="AZ467" s="767"/>
      <c r="BA467" s="748"/>
    </row>
    <row r="468" spans="41:53" ht="18" customHeight="1" x14ac:dyDescent="0.15">
      <c r="AO468" s="2"/>
      <c r="AQ468" s="767"/>
      <c r="AR468" s="767"/>
      <c r="AS468" s="767"/>
      <c r="AT468" s="748"/>
      <c r="AU468" s="766"/>
      <c r="AW468" s="748"/>
      <c r="AX468" s="748"/>
      <c r="AY468" s="748"/>
      <c r="AZ468" s="767"/>
      <c r="BA468" s="768"/>
    </row>
    <row r="469" spans="41:53" ht="18" customHeight="1" x14ac:dyDescent="0.15">
      <c r="AO469" s="59"/>
      <c r="AQ469" s="767"/>
      <c r="AR469" s="767"/>
      <c r="AS469" s="767"/>
      <c r="AT469" s="767"/>
      <c r="AU469" s="766"/>
      <c r="AW469" s="767"/>
      <c r="AX469" s="767"/>
      <c r="AY469" s="767"/>
      <c r="AZ469" s="767"/>
      <c r="BA469" s="768"/>
    </row>
    <row r="470" spans="41:53" ht="18" customHeight="1" x14ac:dyDescent="0.15">
      <c r="AO470" s="59"/>
      <c r="AQ470" s="767"/>
      <c r="AR470" s="767"/>
      <c r="AS470" s="767"/>
      <c r="AT470" s="767"/>
      <c r="AU470" s="766"/>
      <c r="AW470" s="767"/>
      <c r="AX470" s="767"/>
      <c r="AY470" s="767"/>
      <c r="AZ470" s="748"/>
      <c r="BA470" s="768"/>
    </row>
    <row r="471" spans="41:53" ht="18" customHeight="1" x14ac:dyDescent="0.15">
      <c r="AO471" s="59"/>
      <c r="AQ471" s="748"/>
      <c r="AR471" s="748"/>
      <c r="AS471" s="748"/>
      <c r="AT471" s="767"/>
      <c r="AU471" s="748"/>
      <c r="AW471" s="767"/>
      <c r="AX471" s="767"/>
      <c r="AY471" s="767"/>
      <c r="AZ471" s="748"/>
      <c r="BA471" s="767"/>
    </row>
    <row r="472" spans="41:53" ht="18" customHeight="1" x14ac:dyDescent="0.15">
      <c r="AO472" s="59"/>
      <c r="AQ472" s="767"/>
      <c r="AR472" s="767"/>
      <c r="AS472" s="767"/>
      <c r="AT472" s="767"/>
      <c r="AU472" s="767"/>
      <c r="AW472" s="767"/>
      <c r="AX472" s="767"/>
      <c r="AY472" s="767"/>
      <c r="AZ472" s="768"/>
      <c r="BA472" s="767"/>
    </row>
    <row r="473" spans="41:53" ht="18" customHeight="1" x14ac:dyDescent="0.15">
      <c r="AO473" s="59"/>
      <c r="AQ473" s="767"/>
      <c r="AR473" s="767"/>
      <c r="AS473" s="767"/>
      <c r="AT473" s="767"/>
      <c r="AU473" s="767"/>
    </row>
    <row r="474" spans="41:53" ht="18" customHeight="1" x14ac:dyDescent="0.15">
      <c r="AO474" s="2"/>
      <c r="AQ474" s="767"/>
      <c r="AR474" s="767"/>
      <c r="AS474" s="770"/>
      <c r="AT474" s="748"/>
      <c r="AU474" s="767"/>
      <c r="AW474" s="767"/>
      <c r="AX474" s="767"/>
      <c r="AY474" s="767"/>
      <c r="AZ474" s="768"/>
      <c r="BA474" s="60"/>
    </row>
    <row r="475" spans="41:53" ht="18" customHeight="1" x14ac:dyDescent="0.15">
      <c r="AO475" s="59"/>
      <c r="AQ475" s="767"/>
      <c r="AR475" s="767"/>
      <c r="AS475" s="767"/>
      <c r="AT475" s="767"/>
      <c r="AU475" s="767"/>
    </row>
    <row r="476" spans="41:53" ht="18" customHeight="1" x14ac:dyDescent="0.15">
      <c r="AO476" s="59"/>
      <c r="AQ476" s="767"/>
      <c r="AR476" s="767"/>
      <c r="AS476" s="767"/>
      <c r="AT476" s="767"/>
      <c r="AU476" s="767"/>
      <c r="AX476" s="756"/>
      <c r="AY476" s="768"/>
      <c r="AZ476" s="768"/>
      <c r="BA476" s="768"/>
    </row>
    <row r="477" spans="41:53" ht="18" customHeight="1" x14ac:dyDescent="0.15">
      <c r="AO477" s="2"/>
      <c r="AQ477" s="767"/>
      <c r="AR477" s="767"/>
      <c r="AS477" s="770"/>
      <c r="AT477" s="767"/>
      <c r="AU477" s="766"/>
      <c r="AW477" s="767"/>
      <c r="AX477" s="767"/>
      <c r="AY477" s="767"/>
      <c r="AZ477" s="767"/>
      <c r="BA477" s="768"/>
    </row>
    <row r="478" spans="41:53" ht="18" customHeight="1" x14ac:dyDescent="0.15">
      <c r="AQ478" s="767"/>
      <c r="AR478" s="767"/>
      <c r="AS478" s="767"/>
      <c r="AT478" s="767"/>
      <c r="AU478" s="767"/>
      <c r="AW478" s="748"/>
      <c r="AX478" s="748"/>
      <c r="AY478" s="748"/>
      <c r="AZ478" s="767"/>
      <c r="BA478" s="767"/>
    </row>
    <row r="479" spans="41:53" ht="18" customHeight="1" x14ac:dyDescent="0.15">
      <c r="AQ479" s="767"/>
      <c r="AR479" s="767"/>
      <c r="AS479" s="767"/>
      <c r="AT479" s="767"/>
      <c r="AU479" s="767"/>
      <c r="AW479" s="748"/>
      <c r="AX479" s="748"/>
      <c r="AY479" s="748"/>
      <c r="AZ479" s="748"/>
      <c r="BA479" s="748"/>
    </row>
    <row r="480" spans="41:53" ht="18" customHeight="1" x14ac:dyDescent="0.15">
      <c r="AO480" s="2"/>
      <c r="AQ480" s="767"/>
      <c r="AR480" s="767"/>
      <c r="AS480" s="770"/>
      <c r="AT480" s="767"/>
      <c r="AU480" s="748"/>
      <c r="AW480" s="767"/>
      <c r="AX480" s="767"/>
      <c r="AY480" s="767"/>
      <c r="AZ480" s="748"/>
      <c r="BA480" s="748"/>
    </row>
    <row r="481" spans="41:53" ht="18" customHeight="1" x14ac:dyDescent="0.15">
      <c r="AO481" s="59"/>
      <c r="AQ481" s="767"/>
      <c r="AR481" s="767"/>
      <c r="AS481" s="767"/>
      <c r="AT481" s="767"/>
      <c r="AU481" s="767"/>
      <c r="AZ481" s="748"/>
      <c r="BA481" s="748"/>
    </row>
    <row r="482" spans="41:53" ht="18" customHeight="1" x14ac:dyDescent="0.15">
      <c r="AO482" s="59"/>
      <c r="AQ482" s="767"/>
      <c r="AR482" s="767"/>
      <c r="AS482" s="767"/>
      <c r="AT482" s="767"/>
      <c r="AU482" s="767"/>
      <c r="BA482" s="767"/>
    </row>
    <row r="483" spans="41:53" ht="18" customHeight="1" x14ac:dyDescent="0.15">
      <c r="AO483" s="2"/>
      <c r="AQ483" s="770"/>
      <c r="AR483" s="770"/>
      <c r="AS483" s="770"/>
      <c r="AT483" s="767"/>
      <c r="AU483" s="748"/>
      <c r="AW483" s="748"/>
      <c r="AX483" s="748"/>
      <c r="AY483" s="748"/>
    </row>
    <row r="484" spans="41:53" ht="18" customHeight="1" x14ac:dyDescent="0.15">
      <c r="AO484" s="2"/>
      <c r="AQ484" s="773"/>
      <c r="AR484" s="762"/>
      <c r="AS484" s="766"/>
      <c r="AT484" s="767"/>
      <c r="AU484" s="767"/>
      <c r="AW484" s="748"/>
      <c r="AX484" s="748"/>
      <c r="AY484" s="748"/>
      <c r="AZ484" s="768"/>
    </row>
    <row r="485" spans="41:53" ht="18" customHeight="1" x14ac:dyDescent="0.15">
      <c r="AO485" s="2"/>
      <c r="AQ485" s="770"/>
      <c r="AR485" s="778"/>
      <c r="AS485" s="768"/>
      <c r="AT485" s="767"/>
      <c r="AU485" s="767"/>
    </row>
    <row r="486" spans="41:53" ht="18" customHeight="1" x14ac:dyDescent="0.15">
      <c r="AO486" s="2"/>
      <c r="AQ486" s="748"/>
      <c r="AR486" s="748"/>
      <c r="AS486" s="748"/>
      <c r="AT486" s="767"/>
      <c r="AU486" s="748"/>
    </row>
    <row r="487" spans="41:53" ht="18" customHeight="1" x14ac:dyDescent="0.15">
      <c r="AO487" s="2"/>
      <c r="AT487" s="755"/>
      <c r="AU487" s="767"/>
      <c r="AW487" s="748"/>
      <c r="AX487" s="748"/>
      <c r="AY487" s="748"/>
      <c r="AZ487" s="768"/>
      <c r="BA487" s="748"/>
    </row>
    <row r="488" spans="41:53" ht="18" customHeight="1" x14ac:dyDescent="0.15">
      <c r="AO488" s="2"/>
      <c r="AQ488" s="748"/>
      <c r="AR488" s="748"/>
      <c r="AS488" s="748"/>
      <c r="AT488" s="766"/>
      <c r="AU488" s="767"/>
    </row>
    <row r="489" spans="41:53" ht="18" customHeight="1" x14ac:dyDescent="0.15">
      <c r="AO489" s="2"/>
      <c r="AQ489" s="748"/>
      <c r="AR489" s="748"/>
      <c r="AS489" s="748"/>
      <c r="AT489" s="767"/>
      <c r="AU489" s="748"/>
    </row>
    <row r="490" spans="41:53" ht="18" customHeight="1" x14ac:dyDescent="0.15">
      <c r="AO490" s="2"/>
      <c r="AQ490" s="748"/>
      <c r="AR490" s="748"/>
      <c r="AS490" s="748"/>
      <c r="AT490" s="748"/>
      <c r="AU490" s="767"/>
    </row>
    <row r="491" spans="41:53" ht="18" customHeight="1" x14ac:dyDescent="0.15">
      <c r="AO491" s="2"/>
      <c r="AQ491" s="748"/>
      <c r="AR491" s="748"/>
      <c r="AU491" s="755"/>
    </row>
    <row r="492" spans="41:53" ht="18" customHeight="1" x14ac:dyDescent="0.15">
      <c r="AO492" s="2"/>
      <c r="AQ492" s="748"/>
      <c r="AR492" s="748"/>
      <c r="AS492" s="748"/>
      <c r="AT492" s="768"/>
      <c r="AU492" s="766"/>
    </row>
    <row r="493" spans="41:53" ht="18" customHeight="1" x14ac:dyDescent="0.15">
      <c r="AQ493" s="748"/>
      <c r="AR493" s="748"/>
      <c r="AS493" s="748"/>
      <c r="AT493" s="748"/>
      <c r="AU493" s="252"/>
    </row>
    <row r="494" spans="41:53" ht="18" customHeight="1" x14ac:dyDescent="0.15">
      <c r="AQ494" s="767"/>
      <c r="AR494" s="767"/>
      <c r="AS494" s="767"/>
      <c r="AT494" s="748"/>
      <c r="AU494" s="748"/>
    </row>
    <row r="495" spans="41:53" ht="18" customHeight="1" x14ac:dyDescent="0.15">
      <c r="AO495" s="2"/>
      <c r="AQ495" s="748"/>
      <c r="AR495" s="748"/>
      <c r="AS495" s="748"/>
    </row>
    <row r="496" spans="41:53" ht="18" customHeight="1" x14ac:dyDescent="0.15">
      <c r="AQ496" s="748"/>
      <c r="AR496" s="748"/>
      <c r="AS496" s="748"/>
      <c r="AT496" s="748"/>
      <c r="AU496" s="766"/>
    </row>
    <row r="497" spans="41:53" ht="18" customHeight="1" x14ac:dyDescent="0.15">
      <c r="AO497" s="2"/>
      <c r="AQ497" s="748"/>
      <c r="AR497" s="748"/>
      <c r="AS497" s="748"/>
      <c r="AT497" s="748"/>
      <c r="AU497" s="748"/>
    </row>
    <row r="498" spans="41:53" ht="18" customHeight="1" x14ac:dyDescent="0.15">
      <c r="AO498" s="61"/>
      <c r="AQ498" s="748"/>
      <c r="AR498" s="748"/>
      <c r="AS498" s="748"/>
      <c r="AT498" s="748"/>
      <c r="AU498" s="748"/>
    </row>
    <row r="499" spans="41:53" ht="18" customHeight="1" x14ac:dyDescent="0.15">
      <c r="AO499" s="5"/>
      <c r="AQ499" s="748"/>
      <c r="AR499" s="748"/>
      <c r="AS499" s="748"/>
      <c r="AT499" s="748"/>
    </row>
    <row r="500" spans="41:53" ht="18" customHeight="1" x14ac:dyDescent="0.15">
      <c r="AO500" s="2"/>
      <c r="AQ500" s="767"/>
      <c r="AR500" s="767"/>
      <c r="AS500" s="767"/>
      <c r="AT500" s="748"/>
      <c r="AU500" s="748"/>
      <c r="AX500" s="765"/>
      <c r="AY500" s="766"/>
      <c r="AZ500" s="766"/>
      <c r="BA500" s="766"/>
    </row>
    <row r="501" spans="41:53" ht="18" customHeight="1" x14ac:dyDescent="0.15">
      <c r="AO501" s="2"/>
      <c r="AQ501" s="748"/>
      <c r="AR501" s="748"/>
      <c r="AS501" s="748"/>
      <c r="AT501" s="767"/>
      <c r="AU501" s="748"/>
      <c r="AX501" s="765"/>
      <c r="AY501" s="766"/>
      <c r="AZ501" s="766"/>
      <c r="BA501" s="766"/>
    </row>
    <row r="502" spans="41:53" ht="18" customHeight="1" x14ac:dyDescent="0.15">
      <c r="AO502" s="2"/>
      <c r="AQ502" s="748"/>
      <c r="AR502" s="748"/>
      <c r="AS502" s="748"/>
      <c r="AT502" s="748"/>
      <c r="AU502" s="748"/>
      <c r="AX502" s="765"/>
      <c r="AY502" s="766"/>
      <c r="AZ502" s="766"/>
      <c r="BA502" s="766"/>
    </row>
    <row r="503" spans="41:53" ht="18" customHeight="1" x14ac:dyDescent="0.15">
      <c r="AO503" s="2"/>
      <c r="AQ503" s="748"/>
      <c r="AR503" s="748"/>
      <c r="AS503" s="748"/>
      <c r="AT503" s="748"/>
      <c r="AU503" s="748"/>
      <c r="AX503" s="765"/>
      <c r="AY503" s="766"/>
      <c r="AZ503" s="766"/>
      <c r="BA503" s="766"/>
    </row>
    <row r="504" spans="41:53" ht="18" customHeight="1" x14ac:dyDescent="0.15">
      <c r="AQ504" s="767"/>
      <c r="AR504" s="767"/>
      <c r="AS504" s="767"/>
      <c r="AT504" s="748"/>
      <c r="AU504" s="748"/>
      <c r="AX504" s="765"/>
      <c r="AY504" s="766"/>
      <c r="AZ504" s="766"/>
      <c r="BA504" s="766"/>
    </row>
    <row r="505" spans="41:53" ht="18" customHeight="1" x14ac:dyDescent="0.15">
      <c r="AO505" s="59"/>
      <c r="AQ505" s="748"/>
      <c r="AR505" s="748"/>
      <c r="AS505" s="748"/>
      <c r="AT505" s="748"/>
      <c r="AU505" s="767"/>
      <c r="AX505" s="765"/>
      <c r="AY505" s="766"/>
      <c r="AZ505" s="766"/>
      <c r="BA505" s="766"/>
    </row>
    <row r="506" spans="41:53" ht="18" customHeight="1" x14ac:dyDescent="0.15">
      <c r="AO506" s="59"/>
      <c r="AQ506" s="773"/>
      <c r="AR506" s="762"/>
      <c r="AS506" s="766"/>
      <c r="AT506" s="748"/>
      <c r="AU506" s="748"/>
      <c r="AX506" s="765"/>
      <c r="AY506" s="766"/>
      <c r="AZ506" s="766"/>
      <c r="BA506" s="766"/>
    </row>
    <row r="507" spans="41:53" ht="18" customHeight="1" x14ac:dyDescent="0.15">
      <c r="AO507" s="59"/>
      <c r="AQ507" s="767"/>
      <c r="AR507" s="767"/>
      <c r="AS507" s="767"/>
      <c r="AT507" s="748"/>
      <c r="AU507" s="748"/>
      <c r="AX507" s="765"/>
      <c r="AY507" s="766"/>
      <c r="AZ507" s="766"/>
      <c r="BA507" s="766"/>
    </row>
    <row r="508" spans="41:53" ht="18" customHeight="1" x14ac:dyDescent="0.15">
      <c r="AO508" s="59"/>
      <c r="AQ508" s="748"/>
      <c r="AR508" s="748"/>
      <c r="AS508" s="748"/>
      <c r="AT508" s="767"/>
      <c r="AU508" s="767"/>
      <c r="AX508" s="765"/>
      <c r="AY508" s="766"/>
      <c r="AZ508" s="766"/>
      <c r="BA508" s="766"/>
    </row>
    <row r="509" spans="41:53" ht="18" customHeight="1" x14ac:dyDescent="0.15">
      <c r="AO509" s="2"/>
      <c r="AQ509" s="767"/>
      <c r="AR509" s="767"/>
      <c r="AS509" s="767"/>
      <c r="AT509" s="748"/>
      <c r="AU509" s="748"/>
    </row>
    <row r="510" spans="41:53" ht="18" customHeight="1" x14ac:dyDescent="0.15">
      <c r="AO510" s="59"/>
      <c r="AQ510" s="767"/>
      <c r="AR510" s="767"/>
      <c r="AS510" s="767"/>
      <c r="AT510" s="768"/>
      <c r="AU510" s="748"/>
      <c r="AX510" s="765"/>
      <c r="AY510" s="766"/>
      <c r="AZ510" s="766"/>
      <c r="BA510" s="766"/>
    </row>
    <row r="511" spans="41:53" ht="18" customHeight="1" x14ac:dyDescent="0.15">
      <c r="AO511" s="59"/>
      <c r="AQ511" s="748"/>
      <c r="AR511" s="748"/>
      <c r="AS511" s="748"/>
      <c r="AT511" s="767"/>
      <c r="AU511" s="767"/>
      <c r="AW511" s="767"/>
      <c r="AX511" s="767"/>
      <c r="AY511" s="768"/>
      <c r="AZ511" s="748"/>
      <c r="BA511" s="748"/>
    </row>
    <row r="512" spans="41:53" ht="18" customHeight="1" x14ac:dyDescent="0.15">
      <c r="AO512" s="59"/>
      <c r="AS512" s="767"/>
      <c r="AT512" s="748"/>
      <c r="AU512" s="767"/>
      <c r="AW512" s="748"/>
      <c r="AX512" s="748"/>
      <c r="AY512" s="748"/>
      <c r="AZ512" s="767"/>
      <c r="BA512" s="748"/>
    </row>
    <row r="513" spans="41:53" ht="18" customHeight="1" x14ac:dyDescent="0.15">
      <c r="AO513" s="59"/>
      <c r="AQ513" s="767"/>
      <c r="AR513" s="767"/>
      <c r="AS513" s="767"/>
      <c r="AT513" s="767"/>
      <c r="AU513" s="748"/>
      <c r="AW513" s="748"/>
      <c r="AX513" s="748"/>
      <c r="AY513" s="748"/>
      <c r="AZ513" s="748"/>
      <c r="BA513" s="767"/>
    </row>
    <row r="514" spans="41:53" ht="18" customHeight="1" x14ac:dyDescent="0.15">
      <c r="AO514" s="59"/>
      <c r="AQ514" s="748"/>
      <c r="AR514" s="748"/>
      <c r="AS514" s="748"/>
      <c r="AT514" s="767"/>
      <c r="AU514" s="768"/>
      <c r="AW514" s="767"/>
      <c r="AX514" s="767"/>
      <c r="AY514" s="767"/>
      <c r="AZ514" s="748"/>
      <c r="BA514" s="748"/>
    </row>
    <row r="515" spans="41:53" ht="18" customHeight="1" x14ac:dyDescent="0.15">
      <c r="AO515" s="59"/>
      <c r="AQ515" s="767"/>
      <c r="AR515" s="767"/>
      <c r="AT515" s="748"/>
      <c r="AU515" s="767"/>
      <c r="AW515" s="748"/>
      <c r="AX515" s="748"/>
      <c r="AY515" s="748"/>
      <c r="AZ515" s="768"/>
      <c r="BA515" s="748"/>
    </row>
    <row r="516" spans="41:53" ht="18" customHeight="1" x14ac:dyDescent="0.15">
      <c r="AO516" s="59"/>
      <c r="AQ516" s="767"/>
      <c r="AR516" s="767"/>
      <c r="AS516" s="767"/>
      <c r="AT516" s="767"/>
      <c r="AU516" s="748"/>
    </row>
    <row r="517" spans="41:53" ht="18" customHeight="1" x14ac:dyDescent="0.15">
      <c r="AO517" s="59"/>
      <c r="AQ517" s="748"/>
      <c r="AR517" s="748"/>
      <c r="AS517" s="748"/>
      <c r="AT517" s="767"/>
      <c r="AU517" s="767"/>
      <c r="AX517" s="765"/>
      <c r="AY517" s="766"/>
      <c r="AZ517" s="766"/>
      <c r="BA517" s="766"/>
    </row>
    <row r="518" spans="41:53" ht="18" customHeight="1" x14ac:dyDescent="0.15">
      <c r="AO518" s="59"/>
      <c r="AQ518" s="767"/>
      <c r="AR518" s="767"/>
      <c r="AT518" s="748"/>
      <c r="AU518" s="767"/>
      <c r="AW518" s="767"/>
      <c r="AX518" s="765"/>
      <c r="AY518" s="766"/>
      <c r="AZ518" s="766"/>
      <c r="BA518" s="766"/>
    </row>
    <row r="519" spans="41:53" ht="18" customHeight="1" x14ac:dyDescent="0.15">
      <c r="AO519" s="2"/>
      <c r="AQ519" s="767"/>
      <c r="AR519" s="767"/>
      <c r="AS519" s="767"/>
      <c r="AU519" s="748"/>
      <c r="AX519" s="765"/>
      <c r="AY519" s="766"/>
      <c r="AZ519" s="766"/>
      <c r="BA519" s="766"/>
    </row>
    <row r="520" spans="41:53" ht="18" customHeight="1" x14ac:dyDescent="0.15">
      <c r="AO520" s="59"/>
      <c r="AQ520" s="748"/>
      <c r="AR520" s="748"/>
      <c r="AS520" s="748"/>
      <c r="AT520" s="767"/>
      <c r="AU520" s="767"/>
      <c r="AW520" s="767"/>
      <c r="AX520" s="765"/>
      <c r="AY520" s="766"/>
      <c r="AZ520" s="766"/>
      <c r="BA520" s="766"/>
    </row>
    <row r="521" spans="41:53" ht="18" customHeight="1" x14ac:dyDescent="0.15">
      <c r="AO521" s="59"/>
      <c r="AQ521" s="767"/>
      <c r="AR521" s="767"/>
      <c r="AT521" s="748"/>
      <c r="AU521" s="767"/>
    </row>
    <row r="522" spans="41:53" ht="18" customHeight="1" x14ac:dyDescent="0.15">
      <c r="AQ522" s="767"/>
      <c r="AR522" s="767"/>
      <c r="AS522" s="767"/>
      <c r="AU522" s="748"/>
      <c r="AW522" s="767"/>
      <c r="AX522" s="767"/>
      <c r="AY522" s="767"/>
      <c r="AZ522" s="768"/>
      <c r="BA522" s="767"/>
    </row>
    <row r="523" spans="41:53" ht="18" customHeight="1" x14ac:dyDescent="0.15">
      <c r="AT523" s="767"/>
      <c r="AW523" s="767"/>
      <c r="AX523" s="767"/>
      <c r="AY523" s="767"/>
      <c r="AZ523" s="767"/>
      <c r="BA523" s="768"/>
    </row>
    <row r="524" spans="41:53" ht="18" customHeight="1" x14ac:dyDescent="0.15">
      <c r="AQ524" s="767"/>
      <c r="AR524" s="767"/>
      <c r="AS524" s="767"/>
      <c r="AT524" s="748"/>
      <c r="AU524" s="767"/>
      <c r="AW524" s="767"/>
      <c r="AX524" s="767"/>
      <c r="AY524" s="768"/>
      <c r="AZ524" s="767"/>
      <c r="BA524" s="767"/>
    </row>
    <row r="525" spans="41:53" ht="18" customHeight="1" x14ac:dyDescent="0.15">
      <c r="AO525" s="59"/>
      <c r="AU525" s="748"/>
      <c r="AW525" s="767"/>
      <c r="AX525" s="767"/>
      <c r="AY525" s="767"/>
      <c r="AZ525" s="768"/>
      <c r="BA525" s="767"/>
    </row>
    <row r="526" spans="41:53" ht="18" customHeight="1" x14ac:dyDescent="0.15">
      <c r="AO526" s="59"/>
      <c r="AQ526" s="748"/>
      <c r="AR526" s="748"/>
      <c r="AS526" s="748"/>
      <c r="AT526" s="767"/>
    </row>
    <row r="527" spans="41:53" ht="18" customHeight="1" x14ac:dyDescent="0.15">
      <c r="AO527" s="59"/>
      <c r="AU527" s="767"/>
      <c r="AW527" s="767"/>
    </row>
    <row r="528" spans="41:53" ht="18" customHeight="1" x14ac:dyDescent="0.15">
      <c r="AO528" s="2"/>
      <c r="AQ528" s="767"/>
      <c r="AR528" s="767"/>
      <c r="AS528" s="767"/>
      <c r="AT528" s="767"/>
      <c r="AU528" s="748"/>
      <c r="AW528" s="767"/>
    </row>
    <row r="529" spans="41:53" ht="18" customHeight="1" x14ac:dyDescent="0.15">
      <c r="AO529" s="2"/>
      <c r="AQ529" s="748"/>
      <c r="AR529" s="748"/>
      <c r="AS529" s="748"/>
      <c r="AW529" s="748"/>
      <c r="AX529" s="748"/>
      <c r="AY529" s="748"/>
      <c r="AZ529" s="767"/>
      <c r="BA529" s="748"/>
    </row>
    <row r="530" spans="41:53" ht="18" customHeight="1" x14ac:dyDescent="0.15">
      <c r="AO530" s="2"/>
      <c r="AT530" s="748"/>
      <c r="AU530" s="767"/>
      <c r="AX530" s="760"/>
      <c r="AY530" s="760"/>
      <c r="AZ530" s="760"/>
      <c r="BA530" s="760"/>
    </row>
    <row r="531" spans="41:53" ht="18" customHeight="1" x14ac:dyDescent="0.15">
      <c r="AO531" s="2"/>
      <c r="AQ531" s="767"/>
      <c r="AR531" s="767"/>
      <c r="AS531" s="767"/>
      <c r="AW531" s="767"/>
    </row>
    <row r="532" spans="41:53" ht="18" customHeight="1" x14ac:dyDescent="0.15">
      <c r="AO532" s="59"/>
      <c r="AQ532" s="767"/>
      <c r="AR532" s="767"/>
      <c r="AS532" s="767"/>
      <c r="AT532" s="767"/>
      <c r="AU532" s="767"/>
    </row>
    <row r="533" spans="41:53" ht="18" customHeight="1" x14ac:dyDescent="0.15">
      <c r="AO533" s="59"/>
      <c r="AQ533" s="767"/>
      <c r="AR533" s="767"/>
      <c r="AS533" s="767"/>
      <c r="AT533" s="748"/>
      <c r="AW533" s="767"/>
    </row>
    <row r="534" spans="41:53" ht="18" customHeight="1" x14ac:dyDescent="0.15">
      <c r="AO534" s="61"/>
      <c r="AQ534" s="767"/>
      <c r="AR534" s="767"/>
      <c r="AS534" s="767"/>
      <c r="AU534" s="748"/>
      <c r="AW534" s="767"/>
    </row>
    <row r="535" spans="41:53" ht="18" customHeight="1" x14ac:dyDescent="0.15">
      <c r="AO535" s="2"/>
      <c r="AQ535" s="767"/>
      <c r="AR535" s="767"/>
      <c r="AS535" s="767"/>
      <c r="AT535" s="766"/>
      <c r="AX535" s="756"/>
      <c r="AY535" s="252"/>
      <c r="AZ535" s="767"/>
      <c r="BA535" s="767"/>
    </row>
    <row r="536" spans="41:53" ht="18" customHeight="1" x14ac:dyDescent="0.15">
      <c r="AO536" s="2"/>
      <c r="AQ536" s="767"/>
      <c r="AR536" s="767"/>
      <c r="AS536" s="748"/>
      <c r="AT536" s="766"/>
      <c r="AU536" s="767"/>
      <c r="AW536" s="767"/>
    </row>
    <row r="537" spans="41:53" ht="18" customHeight="1" x14ac:dyDescent="0.15">
      <c r="AO537" s="2"/>
      <c r="AQ537" s="767"/>
      <c r="AR537" s="767"/>
      <c r="AS537" s="767"/>
      <c r="AT537" s="766"/>
      <c r="AU537" s="748"/>
      <c r="AW537" s="767"/>
      <c r="AX537" s="252"/>
      <c r="AY537" s="252"/>
      <c r="AZ537" s="252"/>
      <c r="BA537" s="252"/>
    </row>
    <row r="538" spans="41:53" ht="18" customHeight="1" x14ac:dyDescent="0.15">
      <c r="AO538" s="2"/>
      <c r="AQ538" s="767"/>
      <c r="AR538" s="767"/>
      <c r="AS538" s="767"/>
      <c r="AT538" s="767"/>
      <c r="AW538" s="767"/>
      <c r="AX538" s="767"/>
      <c r="AY538" s="767"/>
      <c r="AZ538" s="767"/>
      <c r="BA538" s="767"/>
    </row>
    <row r="539" spans="41:53" ht="18" customHeight="1" x14ac:dyDescent="0.15">
      <c r="AO539" s="61"/>
      <c r="AQ539" s="767"/>
      <c r="AR539" s="767"/>
      <c r="AS539" s="767"/>
      <c r="AT539" s="766"/>
      <c r="AU539" s="766"/>
      <c r="AX539" s="756"/>
      <c r="AY539" s="252"/>
      <c r="AZ539" s="252"/>
      <c r="BA539" s="252"/>
    </row>
    <row r="540" spans="41:53" ht="18" customHeight="1" x14ac:dyDescent="0.15">
      <c r="AO540" s="61"/>
      <c r="AQ540" s="767"/>
      <c r="AR540" s="767"/>
      <c r="AS540" s="767"/>
      <c r="AT540" s="766"/>
      <c r="AU540" s="767"/>
      <c r="AX540" s="756"/>
      <c r="AY540" s="767"/>
      <c r="AZ540" s="767"/>
      <c r="BA540" s="767"/>
    </row>
    <row r="541" spans="41:53" ht="18" customHeight="1" x14ac:dyDescent="0.15">
      <c r="AQ541" s="767"/>
      <c r="AR541" s="767"/>
      <c r="AS541" s="767"/>
      <c r="AT541" s="767"/>
      <c r="AU541" s="766"/>
      <c r="AX541" s="756"/>
      <c r="AY541" s="252"/>
      <c r="AZ541" s="767"/>
      <c r="BA541" s="767"/>
    </row>
    <row r="542" spans="41:53" ht="18" customHeight="1" x14ac:dyDescent="0.15">
      <c r="AO542" s="2"/>
      <c r="AQ542" s="767"/>
      <c r="AR542" s="767"/>
      <c r="AT542" s="766"/>
      <c r="AU542" s="767"/>
      <c r="AX542" s="767"/>
      <c r="AY542" s="767"/>
      <c r="AZ542" s="767"/>
      <c r="BA542" s="767"/>
    </row>
    <row r="543" spans="41:53" ht="18" customHeight="1" x14ac:dyDescent="0.15">
      <c r="AQ543" s="767"/>
      <c r="AR543" s="767"/>
      <c r="AS543" s="767"/>
      <c r="AT543" s="748"/>
      <c r="AU543" s="766"/>
      <c r="AX543" s="767"/>
      <c r="AY543" s="767"/>
      <c r="AZ543" s="767"/>
      <c r="BA543" s="252"/>
    </row>
    <row r="544" spans="41:53" ht="18" customHeight="1" x14ac:dyDescent="0.15">
      <c r="AQ544" s="767"/>
      <c r="AR544" s="767"/>
      <c r="AS544" s="767"/>
      <c r="AT544" s="766"/>
      <c r="AU544" s="767"/>
      <c r="AX544" s="756"/>
      <c r="AY544" s="767"/>
      <c r="AZ544" s="767"/>
      <c r="BA544" s="767"/>
    </row>
    <row r="545" spans="41:53" ht="18" customHeight="1" x14ac:dyDescent="0.15">
      <c r="AQ545" s="767"/>
      <c r="AR545" s="767"/>
      <c r="AT545" s="766"/>
      <c r="AU545" s="767"/>
      <c r="AX545" s="756"/>
      <c r="AY545" s="767"/>
      <c r="AZ545" s="767"/>
      <c r="BA545" s="767"/>
    </row>
    <row r="546" spans="41:53" ht="18" customHeight="1" x14ac:dyDescent="0.15">
      <c r="AQ546" s="767"/>
      <c r="AR546" s="767"/>
      <c r="AS546" s="767"/>
      <c r="AU546" s="766"/>
      <c r="AX546" s="756"/>
      <c r="AY546" s="767"/>
      <c r="AZ546" s="767"/>
      <c r="BA546" s="767"/>
    </row>
    <row r="547" spans="41:53" ht="18" customHeight="1" x14ac:dyDescent="0.15">
      <c r="AQ547" s="767"/>
      <c r="AR547" s="767"/>
      <c r="AS547" s="767"/>
      <c r="AT547" s="767"/>
      <c r="AU547" s="767"/>
      <c r="AX547" s="767"/>
      <c r="AY547" s="767"/>
      <c r="AZ547" s="767"/>
      <c r="BA547" s="767"/>
    </row>
    <row r="548" spans="41:53" ht="18" customHeight="1" x14ac:dyDescent="0.15">
      <c r="AO548" s="2"/>
      <c r="AQ548" s="767"/>
      <c r="AR548" s="767"/>
      <c r="AT548" s="767"/>
      <c r="AU548" s="767"/>
      <c r="AX548" s="756"/>
      <c r="AY548" s="767"/>
      <c r="AZ548" s="767"/>
      <c r="BA548" s="767"/>
    </row>
    <row r="549" spans="41:53" ht="18" customHeight="1" x14ac:dyDescent="0.15">
      <c r="AQ549" s="767"/>
      <c r="AR549" s="767"/>
      <c r="AS549" s="767"/>
      <c r="AU549" s="748"/>
      <c r="AX549" s="756"/>
      <c r="AY549" s="767"/>
      <c r="AZ549" s="767"/>
      <c r="BA549" s="767"/>
    </row>
    <row r="550" spans="41:53" ht="18" customHeight="1" x14ac:dyDescent="0.15">
      <c r="AQ550" s="767"/>
      <c r="AR550" s="767"/>
      <c r="AS550" s="767"/>
      <c r="AT550" s="766"/>
    </row>
    <row r="551" spans="41:53" ht="18" customHeight="1" x14ac:dyDescent="0.15">
      <c r="AO551" s="20"/>
      <c r="AQ551" s="767"/>
      <c r="AR551" s="767"/>
      <c r="AS551" s="767"/>
      <c r="AT551" s="766"/>
      <c r="AU551" s="748"/>
      <c r="AX551" s="767"/>
      <c r="AY551" s="767"/>
      <c r="AZ551" s="767"/>
      <c r="BA551" s="767"/>
    </row>
    <row r="552" spans="41:53" ht="18" customHeight="1" x14ac:dyDescent="0.15">
      <c r="AO552" s="20"/>
      <c r="AQ552" s="767"/>
      <c r="AR552" s="767"/>
      <c r="AS552" s="767"/>
      <c r="AU552" s="767"/>
      <c r="AX552" s="767"/>
      <c r="AY552" s="767"/>
      <c r="AZ552" s="767"/>
      <c r="BA552" s="767"/>
    </row>
    <row r="553" spans="41:53" ht="18" customHeight="1" x14ac:dyDescent="0.15">
      <c r="AO553" s="20"/>
      <c r="AQ553" s="767"/>
      <c r="AR553" s="767"/>
      <c r="AS553" s="767"/>
      <c r="AT553" s="766"/>
      <c r="AX553" s="767"/>
      <c r="AY553" s="767"/>
      <c r="AZ553" s="767"/>
      <c r="BA553" s="252"/>
    </row>
    <row r="554" spans="41:53" ht="18" customHeight="1" x14ac:dyDescent="0.15">
      <c r="AQ554" s="773"/>
      <c r="AR554" s="762"/>
      <c r="AS554" s="766"/>
      <c r="AT554" s="766"/>
      <c r="AU554" s="767"/>
      <c r="AX554" s="756"/>
      <c r="AY554" s="767"/>
      <c r="AZ554" s="767"/>
      <c r="BA554" s="767"/>
    </row>
    <row r="555" spans="41:53" ht="18" customHeight="1" x14ac:dyDescent="0.15">
      <c r="AQ555" s="767"/>
      <c r="AR555" s="767"/>
      <c r="AS555" s="767"/>
      <c r="AT555" s="766"/>
      <c r="AU555" s="767"/>
      <c r="AX555" s="767"/>
      <c r="AY555" s="767"/>
      <c r="AZ555" s="767"/>
      <c r="BA555" s="767"/>
    </row>
    <row r="556" spans="41:53" ht="18" customHeight="1" x14ac:dyDescent="0.15">
      <c r="AQ556" s="767"/>
      <c r="AR556" s="767"/>
      <c r="AS556" s="767"/>
      <c r="AT556" s="766"/>
      <c r="AX556" s="756"/>
      <c r="AY556" s="767"/>
      <c r="AZ556" s="767"/>
      <c r="BA556" s="767"/>
    </row>
    <row r="557" spans="41:53" ht="18" customHeight="1" x14ac:dyDescent="0.15">
      <c r="AQ557" s="748"/>
      <c r="AR557" s="748"/>
      <c r="AS557" s="748"/>
      <c r="AT557" s="767"/>
      <c r="AU557" s="748"/>
      <c r="AX557" s="767"/>
      <c r="AY557" s="767"/>
      <c r="AZ557" s="767"/>
      <c r="BA557" s="767"/>
    </row>
    <row r="558" spans="41:53" ht="18" customHeight="1" x14ac:dyDescent="0.15">
      <c r="AQ558" s="767"/>
      <c r="AR558" s="767"/>
      <c r="AS558" s="767"/>
      <c r="AT558" s="766"/>
      <c r="AU558" s="748"/>
    </row>
    <row r="559" spans="41:53" ht="18" customHeight="1" x14ac:dyDescent="0.15">
      <c r="AO559" s="59"/>
      <c r="AQ559" s="767"/>
      <c r="AR559" s="767"/>
      <c r="AS559" s="767"/>
      <c r="AT559" s="748"/>
      <c r="AU559" s="770"/>
    </row>
    <row r="560" spans="41:53" ht="18" customHeight="1" x14ac:dyDescent="0.15">
      <c r="AO560" s="2"/>
      <c r="AQ560" s="748"/>
      <c r="AR560" s="748"/>
      <c r="AS560" s="748"/>
      <c r="AT560" s="767"/>
      <c r="AU560" s="767"/>
    </row>
    <row r="561" spans="41:53" ht="18" customHeight="1" x14ac:dyDescent="0.15">
      <c r="AO561" s="59"/>
      <c r="AT561" s="767"/>
      <c r="AU561" s="766"/>
    </row>
    <row r="562" spans="41:53" ht="18" customHeight="1" x14ac:dyDescent="0.15">
      <c r="AO562" s="59"/>
      <c r="AQ562" s="767"/>
      <c r="AR562" s="767"/>
      <c r="AS562" s="767"/>
      <c r="AT562" s="748"/>
      <c r="AU562" s="766"/>
    </row>
    <row r="563" spans="41:53" ht="18" customHeight="1" x14ac:dyDescent="0.15">
      <c r="AO563" s="2"/>
      <c r="AQ563" s="748"/>
      <c r="AR563" s="748"/>
      <c r="AS563" s="748"/>
      <c r="AT563" s="767"/>
      <c r="AU563" s="767"/>
    </row>
    <row r="564" spans="41:53" ht="18" customHeight="1" x14ac:dyDescent="0.15">
      <c r="AQ564" s="748"/>
      <c r="AR564" s="748"/>
      <c r="AS564" s="748"/>
      <c r="AT564" s="767"/>
      <c r="AU564" s="748"/>
      <c r="AX564" s="756"/>
      <c r="AY564" s="767"/>
      <c r="AZ564" s="767"/>
      <c r="BA564" s="767"/>
    </row>
    <row r="565" spans="41:53" ht="18" customHeight="1" x14ac:dyDescent="0.15">
      <c r="AO565" s="59"/>
      <c r="AQ565" s="748"/>
      <c r="AR565" s="748"/>
      <c r="AS565" s="748"/>
      <c r="AT565" s="767"/>
      <c r="AU565" s="767"/>
      <c r="AW565" s="761"/>
      <c r="AX565" s="756"/>
      <c r="AY565" s="767"/>
      <c r="AZ565" s="767"/>
      <c r="BA565" s="767"/>
    </row>
    <row r="566" spans="41:53" ht="18" customHeight="1" x14ac:dyDescent="0.15">
      <c r="AO566" s="59"/>
      <c r="AQ566" s="748"/>
      <c r="AR566" s="748"/>
      <c r="AS566" s="748"/>
      <c r="AU566" s="767"/>
      <c r="AW566" s="761"/>
      <c r="AX566" s="252"/>
      <c r="AY566" s="767"/>
      <c r="AZ566" s="767"/>
      <c r="BA566" s="252"/>
    </row>
    <row r="567" spans="41:53" ht="18" customHeight="1" x14ac:dyDescent="0.15">
      <c r="AO567" s="59"/>
      <c r="AQ567" s="748"/>
      <c r="AR567" s="748"/>
      <c r="AS567" s="748"/>
      <c r="AT567" s="767"/>
      <c r="AU567" s="748"/>
      <c r="AW567" s="761"/>
      <c r="AY567" s="252"/>
      <c r="AZ567" s="767"/>
      <c r="BA567" s="767"/>
    </row>
    <row r="568" spans="41:53" ht="18" customHeight="1" x14ac:dyDescent="0.15">
      <c r="AO568" s="59"/>
      <c r="AQ568" s="748"/>
      <c r="AR568" s="748"/>
      <c r="AS568" s="748"/>
      <c r="AT568" s="767"/>
      <c r="AU568" s="767"/>
      <c r="AW568" s="761"/>
      <c r="AY568" s="252"/>
      <c r="AZ568" s="767"/>
      <c r="BA568" s="252"/>
    </row>
    <row r="569" spans="41:53" ht="18" customHeight="1" x14ac:dyDescent="0.15">
      <c r="AO569" s="59"/>
      <c r="AQ569" s="748"/>
      <c r="AR569" s="748"/>
      <c r="AS569" s="748"/>
      <c r="AT569" s="748"/>
      <c r="AU569" s="767"/>
      <c r="AX569" s="252"/>
      <c r="AY569" s="252"/>
      <c r="AZ569" s="767"/>
      <c r="BA569" s="252"/>
    </row>
    <row r="570" spans="41:53" ht="18" customHeight="1" x14ac:dyDescent="0.15">
      <c r="AO570" s="59"/>
      <c r="AQ570" s="748"/>
      <c r="AR570" s="748"/>
      <c r="AS570" s="748"/>
      <c r="AT570" s="748"/>
      <c r="AU570" s="766"/>
      <c r="AX570" s="252"/>
      <c r="AY570" s="252"/>
      <c r="AZ570" s="767"/>
      <c r="BA570" s="252"/>
    </row>
    <row r="571" spans="41:53" ht="18" customHeight="1" x14ac:dyDescent="0.15">
      <c r="AO571" s="2"/>
      <c r="AQ571" s="748"/>
      <c r="AR571" s="748"/>
      <c r="AS571" s="748"/>
      <c r="AT571" s="767"/>
    </row>
    <row r="572" spans="41:53" ht="18" customHeight="1" x14ac:dyDescent="0.15">
      <c r="AO572" s="59"/>
      <c r="AQ572" s="748"/>
      <c r="AR572" s="748"/>
      <c r="AS572" s="748"/>
      <c r="AT572" s="748"/>
      <c r="AU572" s="767"/>
    </row>
    <row r="573" spans="41:53" ht="18" customHeight="1" x14ac:dyDescent="0.15">
      <c r="AO573" s="59"/>
      <c r="AQ573" s="748"/>
      <c r="AR573" s="748"/>
      <c r="AS573" s="748"/>
      <c r="AT573" s="748"/>
      <c r="AU573" s="766"/>
    </row>
    <row r="574" spans="41:53" ht="18" customHeight="1" x14ac:dyDescent="0.15">
      <c r="AO574" s="59"/>
      <c r="AQ574" s="748"/>
      <c r="AR574" s="748"/>
      <c r="AS574" s="748"/>
      <c r="AT574" s="767"/>
      <c r="AU574" s="748"/>
    </row>
    <row r="575" spans="41:53" ht="18" customHeight="1" x14ac:dyDescent="0.15">
      <c r="AQ575" s="748"/>
      <c r="AR575" s="748"/>
      <c r="AS575" s="748"/>
      <c r="AT575" s="748"/>
      <c r="AU575" s="748"/>
      <c r="AX575" s="252"/>
      <c r="AY575" s="252"/>
      <c r="AZ575" s="252"/>
    </row>
    <row r="576" spans="41:53" ht="18" customHeight="1" x14ac:dyDescent="0.15">
      <c r="AO576" s="59"/>
      <c r="AQ576" s="748"/>
      <c r="AR576" s="748"/>
      <c r="AS576" s="748"/>
      <c r="AT576" s="748"/>
      <c r="AU576" s="766"/>
      <c r="AX576" s="252"/>
      <c r="AY576" s="767"/>
      <c r="AZ576" s="767"/>
      <c r="BA576" s="817"/>
    </row>
    <row r="577" spans="41:53" ht="18" customHeight="1" x14ac:dyDescent="0.15">
      <c r="AQ577" s="748"/>
      <c r="AR577" s="748"/>
      <c r="AS577" s="748"/>
      <c r="AT577" s="748"/>
      <c r="AU577" s="748"/>
      <c r="AX577" s="767"/>
      <c r="AY577" s="252"/>
      <c r="AZ577" s="767"/>
      <c r="BA577" s="817"/>
    </row>
    <row r="578" spans="41:53" ht="18" customHeight="1" x14ac:dyDescent="0.15">
      <c r="AO578" s="5"/>
      <c r="AQ578" s="767"/>
      <c r="AR578" s="767"/>
      <c r="AS578" s="767"/>
      <c r="AT578" s="748"/>
      <c r="AU578" s="748"/>
      <c r="AW578" s="760"/>
      <c r="AZ578" s="252"/>
      <c r="BA578" s="767"/>
    </row>
    <row r="579" spans="41:53" ht="18" customHeight="1" x14ac:dyDescent="0.15">
      <c r="AO579" s="61"/>
      <c r="AQ579" s="767"/>
      <c r="AR579" s="767"/>
      <c r="AS579" s="767"/>
      <c r="AT579" s="748"/>
      <c r="AU579" s="766"/>
      <c r="AY579" s="767"/>
      <c r="AZ579" s="767"/>
      <c r="BA579" s="767"/>
    </row>
    <row r="580" spans="41:53" ht="18" customHeight="1" x14ac:dyDescent="0.15">
      <c r="AO580" s="2"/>
      <c r="AQ580" s="767"/>
      <c r="AR580" s="767"/>
      <c r="AS580" s="767"/>
      <c r="AT580" s="748"/>
      <c r="AU580" s="748"/>
    </row>
    <row r="581" spans="41:53" ht="18" customHeight="1" x14ac:dyDescent="0.15">
      <c r="AO581" s="2"/>
      <c r="AQ581" s="767"/>
      <c r="AR581" s="767"/>
      <c r="AS581" s="767"/>
      <c r="AT581" s="748"/>
      <c r="AU581" s="748"/>
      <c r="AY581" s="252"/>
      <c r="AZ581" s="767"/>
      <c r="BA581" s="767"/>
    </row>
    <row r="582" spans="41:53" ht="18" customHeight="1" x14ac:dyDescent="0.15">
      <c r="AO582" s="2"/>
      <c r="AQ582" s="767"/>
      <c r="AR582" s="767"/>
      <c r="AS582" s="767"/>
      <c r="AT582" s="748"/>
      <c r="AU582" s="748"/>
      <c r="AX582" s="767"/>
      <c r="AY582" s="761"/>
      <c r="AZ582" s="252"/>
      <c r="BA582" s="252"/>
    </row>
    <row r="583" spans="41:53" ht="18" customHeight="1" x14ac:dyDescent="0.15">
      <c r="AO583" s="2"/>
      <c r="AQ583" s="767"/>
      <c r="AR583" s="767"/>
      <c r="AS583" s="767"/>
      <c r="AT583" s="766"/>
      <c r="AU583" s="748"/>
      <c r="AX583" s="767"/>
      <c r="AY583" s="760"/>
      <c r="AZ583" s="760"/>
      <c r="BA583" s="760"/>
    </row>
    <row r="584" spans="41:53" ht="18" customHeight="1" x14ac:dyDescent="0.15">
      <c r="AO584" s="2"/>
      <c r="AQ584" s="773"/>
      <c r="AR584" s="762"/>
      <c r="AS584" s="766"/>
      <c r="AT584" s="767"/>
      <c r="AU584" s="748"/>
      <c r="AZ584" s="760"/>
      <c r="BA584" s="767"/>
    </row>
    <row r="585" spans="41:53" ht="18" customHeight="1" x14ac:dyDescent="0.15">
      <c r="AO585" s="2"/>
      <c r="AQ585" s="767"/>
      <c r="AR585" s="767"/>
      <c r="AS585" s="767"/>
      <c r="AT585" s="767"/>
      <c r="AU585" s="748"/>
    </row>
    <row r="586" spans="41:53" ht="18" customHeight="1" x14ac:dyDescent="0.15">
      <c r="AO586" s="2"/>
      <c r="AQ586" s="767"/>
      <c r="AR586" s="767"/>
      <c r="AS586" s="767"/>
      <c r="AT586" s="767"/>
      <c r="AU586" s="748"/>
    </row>
    <row r="587" spans="41:53" ht="18" customHeight="1" x14ac:dyDescent="0.15">
      <c r="AO587" s="2"/>
      <c r="AQ587" s="767"/>
      <c r="AR587" s="767"/>
      <c r="AS587" s="748"/>
      <c r="AT587" s="767"/>
      <c r="AU587" s="748"/>
    </row>
    <row r="588" spans="41:53" ht="18" customHeight="1" x14ac:dyDescent="0.15">
      <c r="AO588" s="2"/>
      <c r="AQ588" s="767"/>
      <c r="AR588" s="767"/>
      <c r="AS588" s="767"/>
      <c r="AT588" s="767"/>
      <c r="AU588" s="766"/>
      <c r="AX588" s="761"/>
      <c r="AY588" s="252"/>
      <c r="AZ588" s="252"/>
      <c r="BA588" s="252"/>
    </row>
    <row r="589" spans="41:53" ht="18" customHeight="1" x14ac:dyDescent="0.15">
      <c r="AO589" s="2"/>
      <c r="AQ589" s="767"/>
      <c r="AR589" s="767"/>
      <c r="AS589" s="767"/>
      <c r="AT589" s="767"/>
      <c r="AU589" s="767"/>
    </row>
    <row r="590" spans="41:53" ht="18" customHeight="1" x14ac:dyDescent="0.15">
      <c r="AO590" s="2"/>
      <c r="AQ590" s="767"/>
      <c r="AR590" s="767"/>
      <c r="AS590" s="748"/>
      <c r="AT590" s="767"/>
      <c r="AU590" s="767"/>
    </row>
    <row r="591" spans="41:53" ht="18" customHeight="1" x14ac:dyDescent="0.15">
      <c r="AQ591" s="767"/>
      <c r="AR591" s="767"/>
      <c r="AS591" s="767"/>
      <c r="AT591" s="767"/>
      <c r="AU591" s="767"/>
    </row>
    <row r="592" spans="41:53" ht="18" customHeight="1" x14ac:dyDescent="0.15">
      <c r="AO592" s="2"/>
      <c r="AQ592" s="767"/>
      <c r="AR592" s="767"/>
      <c r="AS592" s="767"/>
      <c r="AT592" s="767"/>
      <c r="AU592" s="767"/>
    </row>
    <row r="593" spans="41:53" ht="18" customHeight="1" x14ac:dyDescent="0.15">
      <c r="AO593" s="2"/>
      <c r="AQ593" s="767"/>
      <c r="AR593" s="767"/>
      <c r="AS593" s="748"/>
      <c r="AT593" s="767"/>
      <c r="AU593" s="767"/>
      <c r="AX593" s="767"/>
      <c r="AY593" s="767"/>
      <c r="AZ593" s="767"/>
      <c r="BA593" s="767"/>
    </row>
    <row r="594" spans="41:53" ht="18" customHeight="1" x14ac:dyDescent="0.15">
      <c r="AQ594" s="767"/>
      <c r="AR594" s="767"/>
      <c r="AS594" s="767"/>
      <c r="AT594" s="767"/>
      <c r="AU594" s="767"/>
      <c r="AX594" s="756"/>
      <c r="AY594" s="767"/>
      <c r="AZ594" s="767"/>
      <c r="BA594" s="767"/>
    </row>
    <row r="595" spans="41:53" ht="18" customHeight="1" x14ac:dyDescent="0.15">
      <c r="AO595" s="59"/>
      <c r="AQ595" s="767"/>
      <c r="AR595" s="767"/>
      <c r="AS595" s="767"/>
      <c r="AT595" s="767"/>
      <c r="AU595" s="767"/>
      <c r="AX595" s="767"/>
      <c r="AY595" s="767"/>
      <c r="AZ595" s="767"/>
      <c r="BA595" s="767"/>
    </row>
    <row r="596" spans="41:53" ht="18" customHeight="1" x14ac:dyDescent="0.15">
      <c r="AO596" s="2"/>
      <c r="AQ596" s="767"/>
      <c r="AR596" s="767"/>
      <c r="AS596" s="767"/>
      <c r="AT596" s="767"/>
      <c r="AU596" s="767"/>
      <c r="AX596" s="756"/>
      <c r="AY596" s="767"/>
      <c r="AZ596" s="767"/>
      <c r="BA596" s="767"/>
    </row>
    <row r="597" spans="41:53" ht="18" customHeight="1" x14ac:dyDescent="0.15">
      <c r="AO597" s="61"/>
      <c r="AQ597" s="788"/>
      <c r="AR597" s="765"/>
      <c r="AS597" s="766"/>
      <c r="AT597" s="767"/>
      <c r="AU597" s="766"/>
      <c r="AX597" s="756"/>
      <c r="AY597" s="767"/>
      <c r="AZ597" s="767"/>
      <c r="BA597" s="767"/>
    </row>
    <row r="598" spans="41:53" ht="18" customHeight="1" x14ac:dyDescent="0.15">
      <c r="AQ598" s="767"/>
      <c r="AR598" s="767"/>
      <c r="AS598" s="767"/>
      <c r="AT598" s="767"/>
      <c r="AU598" s="767"/>
      <c r="AX598" s="756"/>
      <c r="AY598" s="767"/>
      <c r="AZ598" s="767"/>
      <c r="BA598" s="767"/>
    </row>
    <row r="599" spans="41:53" ht="18" customHeight="1" x14ac:dyDescent="0.15">
      <c r="AO599" s="2"/>
      <c r="AQ599" s="773"/>
      <c r="AR599" s="762"/>
      <c r="AS599" s="766"/>
      <c r="AT599" s="767"/>
      <c r="AU599" s="767"/>
      <c r="AX599" s="756"/>
      <c r="AY599" s="767"/>
      <c r="AZ599" s="767"/>
      <c r="BA599" s="767"/>
    </row>
    <row r="600" spans="41:53" ht="18" customHeight="1" x14ac:dyDescent="0.15">
      <c r="AO600" s="2"/>
      <c r="AQ600" s="788"/>
      <c r="AR600" s="765"/>
      <c r="AS600" s="766"/>
      <c r="AT600" s="767"/>
      <c r="AU600" s="766"/>
    </row>
    <row r="601" spans="41:53" ht="18" customHeight="1" x14ac:dyDescent="0.15">
      <c r="AO601" s="2"/>
      <c r="AR601" s="755"/>
      <c r="AS601" s="755"/>
      <c r="AT601" s="770"/>
      <c r="AU601" s="767"/>
      <c r="AX601" s="756"/>
      <c r="AY601" s="767"/>
      <c r="AZ601" s="252"/>
      <c r="BA601" s="767"/>
    </row>
    <row r="602" spans="41:53" ht="18" customHeight="1" x14ac:dyDescent="0.15">
      <c r="AO602" s="2"/>
      <c r="AR602" s="755"/>
      <c r="AS602" s="755"/>
      <c r="AT602" s="748"/>
      <c r="AU602" s="767"/>
    </row>
    <row r="603" spans="41:53" ht="18" customHeight="1" x14ac:dyDescent="0.15">
      <c r="AO603" s="2"/>
      <c r="AR603" s="755"/>
      <c r="AS603" s="766"/>
      <c r="AT603" s="766"/>
      <c r="AU603" s="766"/>
      <c r="AX603" s="756"/>
      <c r="AY603" s="252"/>
      <c r="AZ603" s="767"/>
      <c r="BA603" s="767"/>
    </row>
    <row r="604" spans="41:53" ht="18" customHeight="1" x14ac:dyDescent="0.15">
      <c r="AO604" s="2"/>
      <c r="AR604" s="755"/>
      <c r="AS604" s="755"/>
      <c r="AT604" s="766"/>
      <c r="AU604" s="767"/>
    </row>
    <row r="605" spans="41:53" ht="18" customHeight="1" x14ac:dyDescent="0.15">
      <c r="AO605" s="59"/>
      <c r="AR605" s="755"/>
      <c r="AS605" s="755"/>
      <c r="AT605" s="767"/>
      <c r="AU605" s="767"/>
    </row>
    <row r="606" spans="41:53" ht="18" customHeight="1" x14ac:dyDescent="0.15">
      <c r="AO606" s="59"/>
      <c r="AQ606" s="788"/>
      <c r="AR606" s="765"/>
      <c r="AS606" s="766"/>
      <c r="AT606" s="766"/>
      <c r="AU606" s="766"/>
    </row>
    <row r="607" spans="41:53" ht="18" customHeight="1" x14ac:dyDescent="0.15">
      <c r="AO607" s="2"/>
      <c r="AQ607" s="767"/>
      <c r="AR607" s="767"/>
      <c r="AS607" s="767"/>
      <c r="AT607" s="755"/>
      <c r="AU607" s="755"/>
    </row>
    <row r="608" spans="41:53" ht="18" customHeight="1" x14ac:dyDescent="0.15">
      <c r="AQ608" s="767"/>
      <c r="AR608" s="767"/>
      <c r="AS608" s="767"/>
      <c r="AT608" s="755"/>
      <c r="AU608" s="767"/>
    </row>
    <row r="609" spans="41:53" ht="18" customHeight="1" x14ac:dyDescent="0.15">
      <c r="AO609" s="61"/>
      <c r="AQ609" s="788"/>
      <c r="AR609" s="765"/>
      <c r="AS609" s="766"/>
      <c r="AT609" s="766"/>
      <c r="AU609" s="766"/>
    </row>
    <row r="610" spans="41:53" ht="18" customHeight="1" x14ac:dyDescent="0.15">
      <c r="AO610" s="59"/>
      <c r="AQ610" s="767"/>
      <c r="AR610" s="767"/>
      <c r="AS610" s="767"/>
      <c r="AT610" s="755"/>
      <c r="AU610" s="767"/>
      <c r="AW610" s="759"/>
      <c r="AZ610" s="252"/>
    </row>
    <row r="611" spans="41:53" ht="18" customHeight="1" x14ac:dyDescent="0.15">
      <c r="AO611" s="59"/>
      <c r="AQ611" s="767"/>
      <c r="AR611" s="767"/>
      <c r="AS611" s="767"/>
      <c r="AT611" s="755"/>
      <c r="AU611" s="767"/>
    </row>
    <row r="612" spans="41:53" ht="18" customHeight="1" x14ac:dyDescent="0.15">
      <c r="AO612" s="61"/>
      <c r="AQ612" s="788"/>
      <c r="AR612" s="765"/>
      <c r="AS612" s="766"/>
      <c r="AT612" s="766"/>
      <c r="AU612" s="766"/>
    </row>
    <row r="613" spans="41:53" ht="18" customHeight="1" x14ac:dyDescent="0.15">
      <c r="AQ613" s="767"/>
      <c r="AR613" s="767"/>
      <c r="AS613" s="767"/>
      <c r="AT613" s="767"/>
      <c r="AU613" s="755"/>
    </row>
    <row r="614" spans="41:53" ht="18" customHeight="1" x14ac:dyDescent="0.15">
      <c r="AO614" s="59"/>
      <c r="AQ614" s="767"/>
      <c r="AR614" s="767"/>
      <c r="AS614" s="767"/>
      <c r="AT614" s="767"/>
      <c r="AU614" s="755"/>
      <c r="AX614" s="767"/>
      <c r="AY614" s="767"/>
    </row>
    <row r="615" spans="41:53" ht="18" customHeight="1" x14ac:dyDescent="0.15">
      <c r="AO615" s="59"/>
      <c r="AQ615" s="788"/>
      <c r="AR615" s="765"/>
      <c r="AS615" s="766"/>
      <c r="AT615" s="766"/>
      <c r="AU615" s="766"/>
      <c r="AX615" s="767"/>
      <c r="AY615" s="767"/>
    </row>
    <row r="616" spans="41:53" ht="18" customHeight="1" x14ac:dyDescent="0.15">
      <c r="AO616" s="59"/>
      <c r="AQ616" s="767"/>
      <c r="AR616" s="767"/>
      <c r="AS616" s="767"/>
      <c r="AT616" s="767"/>
      <c r="AU616" s="755"/>
      <c r="AX616" s="761"/>
      <c r="AY616" s="252"/>
      <c r="AZ616" s="252"/>
      <c r="BA616" s="252"/>
    </row>
    <row r="617" spans="41:53" ht="18" customHeight="1" x14ac:dyDescent="0.15">
      <c r="AO617" s="59"/>
      <c r="AQ617" s="767"/>
      <c r="AR617" s="767"/>
      <c r="AS617" s="767"/>
      <c r="AT617" s="767"/>
      <c r="AU617" s="755"/>
      <c r="AX617" s="767"/>
      <c r="BA617" s="252"/>
    </row>
    <row r="618" spans="41:53" ht="18" customHeight="1" x14ac:dyDescent="0.15">
      <c r="AO618" s="2"/>
      <c r="AQ618" s="788"/>
      <c r="AR618" s="765"/>
      <c r="AS618" s="766"/>
      <c r="AT618" s="766"/>
      <c r="AU618" s="766"/>
      <c r="AX618" s="761"/>
      <c r="AY618" s="252"/>
      <c r="AZ618" s="252"/>
      <c r="BA618" s="252"/>
    </row>
    <row r="619" spans="41:53" ht="18" customHeight="1" x14ac:dyDescent="0.15">
      <c r="AO619" s="59"/>
      <c r="AQ619" s="767"/>
      <c r="AR619" s="767"/>
      <c r="AS619" s="767"/>
      <c r="AT619" s="767"/>
      <c r="AU619" s="767"/>
      <c r="AX619" s="761"/>
      <c r="AY619" s="252"/>
      <c r="AZ619" s="252"/>
      <c r="BA619" s="252"/>
    </row>
    <row r="620" spans="41:53" ht="18" customHeight="1" x14ac:dyDescent="0.15">
      <c r="AO620" s="2"/>
      <c r="AQ620" s="767"/>
      <c r="AR620" s="767"/>
      <c r="AS620" s="767"/>
      <c r="AT620" s="767"/>
      <c r="AU620" s="767"/>
      <c r="AX620" s="761"/>
      <c r="AY620" s="252"/>
      <c r="AZ620" s="252"/>
      <c r="BA620" s="252"/>
    </row>
    <row r="621" spans="41:53" ht="18" customHeight="1" x14ac:dyDescent="0.15">
      <c r="AO621" s="59"/>
      <c r="AQ621" s="748"/>
      <c r="AR621" s="748"/>
      <c r="AS621" s="748"/>
      <c r="AT621" s="766"/>
      <c r="AU621" s="766"/>
      <c r="AX621" s="761"/>
      <c r="AY621" s="252"/>
      <c r="AZ621" s="252"/>
      <c r="BA621" s="252"/>
    </row>
    <row r="622" spans="41:53" ht="18" customHeight="1" x14ac:dyDescent="0.15">
      <c r="AO622" s="59"/>
      <c r="AQ622" s="767"/>
      <c r="AR622" s="767"/>
      <c r="AS622" s="767"/>
      <c r="AT622" s="767"/>
      <c r="AU622" s="767"/>
      <c r="AX622" s="761"/>
      <c r="AY622" s="252"/>
      <c r="AZ622" s="252"/>
      <c r="BA622" s="252"/>
    </row>
    <row r="623" spans="41:53" ht="18" customHeight="1" x14ac:dyDescent="0.15">
      <c r="AO623" s="59"/>
      <c r="AQ623" s="767"/>
      <c r="AR623" s="767"/>
      <c r="AS623" s="767"/>
      <c r="AT623" s="767"/>
      <c r="AU623" s="767"/>
      <c r="AX623" s="761"/>
      <c r="AY623" s="252"/>
      <c r="AZ623" s="252"/>
      <c r="BA623" s="252"/>
    </row>
    <row r="624" spans="41:53" ht="18" customHeight="1" x14ac:dyDescent="0.15">
      <c r="AO624" s="59"/>
      <c r="AT624" s="766"/>
      <c r="AU624" s="766"/>
      <c r="AX624" s="761"/>
      <c r="AY624" s="252"/>
      <c r="AZ624" s="252"/>
      <c r="BA624" s="252"/>
    </row>
    <row r="625" spans="41:53" ht="18" customHeight="1" x14ac:dyDescent="0.15">
      <c r="AO625" s="59"/>
      <c r="AQ625" s="252"/>
      <c r="AR625" s="252"/>
      <c r="AS625" s="252"/>
      <c r="AT625" s="767"/>
      <c r="AU625" s="767"/>
      <c r="AX625" s="761"/>
      <c r="AY625" s="252"/>
      <c r="AZ625" s="252"/>
      <c r="BA625" s="252"/>
    </row>
    <row r="626" spans="41:53" ht="18" customHeight="1" x14ac:dyDescent="0.15">
      <c r="AQ626" s="252"/>
      <c r="AR626" s="252"/>
      <c r="AS626" s="252"/>
      <c r="AT626" s="767"/>
      <c r="AU626" s="767"/>
      <c r="AX626" s="252"/>
      <c r="AY626" s="252"/>
      <c r="AZ626" s="767"/>
      <c r="BA626" s="252"/>
    </row>
    <row r="627" spans="41:53" ht="18" customHeight="1" x14ac:dyDescent="0.15">
      <c r="AO627" s="5"/>
      <c r="AQ627" s="767"/>
      <c r="AR627" s="767"/>
      <c r="AS627" s="766"/>
      <c r="AT627" s="748"/>
      <c r="AU627" s="766"/>
      <c r="AY627" s="252"/>
      <c r="AZ627" s="252"/>
      <c r="BA627" s="767"/>
    </row>
    <row r="628" spans="41:53" ht="18" customHeight="1" x14ac:dyDescent="0.15">
      <c r="AO628" s="2"/>
      <c r="AQ628" s="767"/>
      <c r="AR628" s="767"/>
      <c r="AS628" s="767"/>
      <c r="AT628" s="767"/>
      <c r="AU628" s="767"/>
      <c r="AX628" s="761"/>
      <c r="AY628" s="252"/>
      <c r="AZ628" s="252"/>
      <c r="BA628" s="252"/>
    </row>
    <row r="629" spans="41:53" ht="18" customHeight="1" x14ac:dyDescent="0.15">
      <c r="AO629" s="2"/>
      <c r="AQ629" s="748"/>
      <c r="AR629" s="748"/>
      <c r="AS629" s="748"/>
      <c r="AT629" s="767"/>
      <c r="AU629" s="767"/>
      <c r="AX629" s="761"/>
      <c r="AY629" s="252"/>
      <c r="AZ629" s="252"/>
      <c r="BA629" s="252"/>
    </row>
    <row r="630" spans="41:53" ht="18" customHeight="1" x14ac:dyDescent="0.15">
      <c r="AO630" s="2"/>
      <c r="AQ630" s="767"/>
      <c r="AR630" s="767"/>
      <c r="AS630" s="766"/>
      <c r="AU630" s="766"/>
      <c r="AX630" s="761"/>
      <c r="AY630" s="252"/>
      <c r="AZ630" s="252"/>
      <c r="BA630" s="252"/>
    </row>
    <row r="631" spans="41:53" ht="18" customHeight="1" x14ac:dyDescent="0.15">
      <c r="AO631" s="2"/>
      <c r="AQ631" s="767"/>
      <c r="AR631" s="767"/>
      <c r="AS631" s="767"/>
      <c r="AT631" s="252"/>
      <c r="AU631" s="767"/>
      <c r="AX631" s="761"/>
      <c r="AY631" s="252"/>
      <c r="AZ631" s="252"/>
      <c r="BA631" s="252"/>
    </row>
    <row r="632" spans="41:53" ht="18" customHeight="1" x14ac:dyDescent="0.15">
      <c r="AO632" s="61"/>
      <c r="AQ632" s="767"/>
      <c r="AR632" s="767"/>
      <c r="AS632" s="767"/>
      <c r="AT632" s="252"/>
      <c r="AU632" s="767"/>
      <c r="AX632" s="767"/>
      <c r="AY632" s="767"/>
      <c r="AZ632" s="252"/>
      <c r="BA632" s="767"/>
    </row>
    <row r="633" spans="41:53" ht="18" customHeight="1" x14ac:dyDescent="0.15">
      <c r="AO633" s="2"/>
      <c r="AQ633" s="788"/>
      <c r="AR633" s="765"/>
      <c r="AS633" s="766"/>
      <c r="AT633" s="766"/>
      <c r="AU633" s="748"/>
      <c r="AY633" s="252"/>
      <c r="AZ633" s="252"/>
      <c r="BA633" s="767"/>
    </row>
    <row r="634" spans="41:53" ht="18" customHeight="1" x14ac:dyDescent="0.15">
      <c r="AO634" s="2"/>
      <c r="AQ634" s="767"/>
      <c r="AR634" s="767"/>
      <c r="AS634" s="767"/>
      <c r="AT634" s="767"/>
      <c r="AU634" s="767"/>
      <c r="AX634" s="767"/>
      <c r="AY634" s="252"/>
      <c r="AZ634" s="252"/>
      <c r="BA634" s="767"/>
    </row>
    <row r="635" spans="41:53" ht="18" customHeight="1" x14ac:dyDescent="0.15">
      <c r="AO635" s="61"/>
      <c r="AQ635" s="748"/>
      <c r="AR635" s="748"/>
      <c r="AS635" s="748"/>
      <c r="AT635" s="748"/>
      <c r="AU635" s="767"/>
      <c r="AW635" s="767"/>
    </row>
    <row r="636" spans="41:53" ht="18" customHeight="1" x14ac:dyDescent="0.15">
      <c r="AO636" s="2"/>
      <c r="AQ636" s="767"/>
      <c r="AR636" s="767"/>
      <c r="AS636" s="767"/>
      <c r="AT636" s="766"/>
      <c r="AW636" s="767"/>
      <c r="AZ636" s="252"/>
      <c r="BA636" s="767"/>
    </row>
    <row r="637" spans="41:53" ht="18" customHeight="1" x14ac:dyDescent="0.15">
      <c r="AO637" s="2"/>
      <c r="AQ637" s="767"/>
      <c r="AR637" s="767"/>
      <c r="AS637" s="767"/>
      <c r="AT637" s="767"/>
      <c r="AU637" s="252"/>
      <c r="AW637" s="767"/>
      <c r="AZ637" s="767"/>
    </row>
    <row r="638" spans="41:53" ht="18" customHeight="1" x14ac:dyDescent="0.15">
      <c r="AO638" s="61"/>
      <c r="AT638" s="767"/>
      <c r="AU638" s="252"/>
      <c r="AW638" s="760"/>
      <c r="AZ638" s="767"/>
    </row>
    <row r="639" spans="41:53" x14ac:dyDescent="0.15">
      <c r="AO639" s="61"/>
      <c r="AQ639" s="767"/>
      <c r="AR639" s="767"/>
      <c r="AS639" s="767"/>
      <c r="AT639" s="766"/>
      <c r="AU639" s="766"/>
      <c r="AW639" s="760"/>
    </row>
    <row r="640" spans="41:53" ht="18" customHeight="1" x14ac:dyDescent="0.15">
      <c r="AO640" s="2"/>
      <c r="AQ640" s="767"/>
      <c r="AR640" s="767"/>
      <c r="AS640" s="767"/>
      <c r="AT640" s="767"/>
      <c r="AU640" s="767"/>
      <c r="AW640" s="760"/>
    </row>
    <row r="641" spans="41:53" x14ac:dyDescent="0.15">
      <c r="AO641" s="61"/>
      <c r="AT641" s="748"/>
      <c r="AU641" s="748"/>
    </row>
    <row r="642" spans="41:53" ht="18" customHeight="1" x14ac:dyDescent="0.15">
      <c r="AO642" s="2"/>
      <c r="AQ642" s="767"/>
      <c r="AR642" s="767"/>
      <c r="AS642" s="767"/>
      <c r="AT642" s="767"/>
      <c r="AU642" s="766"/>
    </row>
    <row r="643" spans="41:53" x14ac:dyDescent="0.15">
      <c r="AO643" s="2"/>
      <c r="AT643" s="767"/>
      <c r="AU643" s="767"/>
    </row>
    <row r="644" spans="41:53" x14ac:dyDescent="0.15">
      <c r="AO644" s="61"/>
      <c r="AQ644" s="252"/>
      <c r="AR644" s="252"/>
      <c r="AS644" s="252"/>
      <c r="AU644" s="767"/>
    </row>
    <row r="645" spans="41:53" ht="18" customHeight="1" x14ac:dyDescent="0.15">
      <c r="AO645" s="2"/>
      <c r="AQ645" s="788"/>
      <c r="AR645" s="765"/>
      <c r="AS645" s="766"/>
      <c r="AT645" s="767"/>
      <c r="AU645" s="766"/>
    </row>
    <row r="646" spans="41:53" x14ac:dyDescent="0.15">
      <c r="AO646" s="2"/>
      <c r="AQ646" s="252"/>
      <c r="AR646" s="252"/>
      <c r="AS646" s="252"/>
      <c r="AT646" s="767"/>
      <c r="AU646" s="767"/>
      <c r="AX646" s="252"/>
      <c r="AY646" s="252"/>
      <c r="AZ646" s="252"/>
      <c r="BA646" s="252"/>
    </row>
    <row r="647" spans="41:53" x14ac:dyDescent="0.15">
      <c r="AO647" s="2"/>
      <c r="AQ647" s="252"/>
      <c r="AR647" s="252"/>
      <c r="AS647" s="252"/>
      <c r="AU647" s="748"/>
    </row>
    <row r="648" spans="41:53" x14ac:dyDescent="0.15">
      <c r="AO648" s="2"/>
      <c r="AQ648" s="774"/>
      <c r="AR648" s="774"/>
      <c r="AS648" s="774"/>
      <c r="AT648" s="767"/>
      <c r="AU648" s="767"/>
      <c r="AX648" s="767"/>
      <c r="AY648" s="767"/>
      <c r="AZ648" s="767"/>
      <c r="BA648" s="767"/>
    </row>
    <row r="649" spans="41:53" ht="18" customHeight="1" x14ac:dyDescent="0.15">
      <c r="AO649" s="2"/>
      <c r="AQ649" s="774"/>
      <c r="AR649" s="774"/>
      <c r="AS649" s="774"/>
      <c r="AU649" s="767"/>
      <c r="AX649" s="767"/>
      <c r="AY649" s="767"/>
      <c r="AZ649" s="767"/>
      <c r="BA649" s="767"/>
    </row>
    <row r="650" spans="41:53" x14ac:dyDescent="0.15">
      <c r="AO650" s="2"/>
      <c r="AQ650" s="774"/>
      <c r="AR650" s="774"/>
      <c r="AS650" s="774"/>
      <c r="AT650" s="252"/>
      <c r="AX650" s="767"/>
      <c r="AY650" s="767"/>
      <c r="AZ650" s="767"/>
      <c r="BA650" s="767"/>
    </row>
    <row r="651" spans="41:53" x14ac:dyDescent="0.15">
      <c r="AO651" s="59"/>
      <c r="AQ651" s="788"/>
      <c r="AR651" s="765"/>
      <c r="AS651" s="766"/>
      <c r="AT651" s="766"/>
      <c r="AU651" s="767"/>
      <c r="AX651" s="760"/>
      <c r="AY651" s="760"/>
      <c r="AZ651" s="760"/>
      <c r="BA651" s="760"/>
    </row>
    <row r="652" spans="41:53" x14ac:dyDescent="0.15">
      <c r="AO652" s="59"/>
      <c r="AQ652" s="774"/>
      <c r="AR652" s="774"/>
      <c r="AS652" s="774"/>
      <c r="AT652" s="252"/>
      <c r="AU652" s="767"/>
      <c r="AX652" s="252"/>
      <c r="AY652" s="252"/>
      <c r="AZ652" s="252"/>
      <c r="BA652" s="760"/>
    </row>
    <row r="653" spans="41:53" x14ac:dyDescent="0.15">
      <c r="AO653" s="59"/>
      <c r="AQ653" s="774"/>
      <c r="AR653" s="774"/>
      <c r="AS653" s="774"/>
      <c r="AT653" s="252"/>
      <c r="AX653" s="760"/>
      <c r="AY653" s="760"/>
      <c r="AZ653" s="760"/>
      <c r="BA653" s="760"/>
    </row>
    <row r="654" spans="41:53" x14ac:dyDescent="0.15">
      <c r="AO654" s="59"/>
      <c r="AQ654" s="774"/>
      <c r="AR654" s="774"/>
      <c r="AS654" s="766"/>
      <c r="AT654" s="252"/>
      <c r="AU654" s="767"/>
    </row>
    <row r="655" spans="41:53" x14ac:dyDescent="0.15">
      <c r="AO655" s="59"/>
      <c r="AQ655" s="774"/>
      <c r="AR655" s="774"/>
      <c r="AS655" s="774"/>
      <c r="AT655" s="774"/>
      <c r="AX655" s="767"/>
      <c r="AY655" s="767"/>
      <c r="AZ655" s="252"/>
    </row>
    <row r="656" spans="41:53" ht="18" customHeight="1" x14ac:dyDescent="0.15">
      <c r="AO656" s="59"/>
      <c r="AQ656" s="252"/>
      <c r="AR656" s="252"/>
      <c r="AS656" s="252"/>
      <c r="AT656" s="774"/>
      <c r="AU656" s="761"/>
    </row>
    <row r="657" spans="41:47" x14ac:dyDescent="0.15">
      <c r="AO657" s="2"/>
      <c r="AQ657" s="774"/>
      <c r="AR657" s="774"/>
      <c r="AS657" s="766"/>
      <c r="AT657" s="766"/>
      <c r="AU657" s="766"/>
    </row>
    <row r="658" spans="41:47" ht="18" customHeight="1" x14ac:dyDescent="0.15">
      <c r="AO658" s="59"/>
      <c r="AQ658" s="774"/>
      <c r="AR658" s="774"/>
      <c r="AS658" s="774"/>
      <c r="AT658" s="774"/>
      <c r="AU658" s="252"/>
    </row>
    <row r="659" spans="41:47" x14ac:dyDescent="0.15">
      <c r="AO659" s="59"/>
      <c r="AQ659" s="252"/>
      <c r="AR659" s="252"/>
      <c r="AS659" s="252"/>
      <c r="AT659" s="774"/>
      <c r="AU659" s="252"/>
    </row>
    <row r="660" spans="41:47" x14ac:dyDescent="0.15">
      <c r="AO660" s="59"/>
      <c r="AQ660" s="252"/>
      <c r="AR660" s="252"/>
      <c r="AS660" s="766"/>
      <c r="AT660" s="766"/>
      <c r="AU660" s="252"/>
    </row>
    <row r="661" spans="41:47" x14ac:dyDescent="0.15">
      <c r="AO661" s="59"/>
      <c r="AQ661" s="774"/>
      <c r="AR661" s="774"/>
      <c r="AS661" s="774"/>
      <c r="AT661" s="774"/>
      <c r="AU661" s="774"/>
    </row>
    <row r="662" spans="41:47" x14ac:dyDescent="0.15">
      <c r="AO662" s="59"/>
      <c r="AT662" s="774"/>
      <c r="AU662" s="774"/>
    </row>
    <row r="663" spans="41:47" x14ac:dyDescent="0.15">
      <c r="AO663" s="59"/>
      <c r="AS663" s="766"/>
      <c r="AT663" s="766"/>
      <c r="AU663" s="766"/>
    </row>
    <row r="664" spans="41:47" x14ac:dyDescent="0.15">
      <c r="AO664" s="59"/>
      <c r="AT664" s="774"/>
      <c r="AU664" s="774"/>
    </row>
    <row r="665" spans="41:47" x14ac:dyDescent="0.15">
      <c r="AO665" s="59"/>
      <c r="AQ665" s="252"/>
      <c r="AR665" s="252"/>
      <c r="AS665" s="252"/>
      <c r="AT665" s="774"/>
      <c r="AU665" s="774"/>
    </row>
    <row r="666" spans="41:47" ht="18" customHeight="1" x14ac:dyDescent="0.15">
      <c r="AO666" s="59"/>
      <c r="AQ666" s="788"/>
      <c r="AR666" s="765"/>
      <c r="AS666" s="766"/>
      <c r="AT666" s="766"/>
      <c r="AU666" s="766"/>
    </row>
    <row r="667" spans="41:47" ht="18" customHeight="1" x14ac:dyDescent="0.15">
      <c r="AO667" s="61"/>
      <c r="AQ667" s="767"/>
      <c r="AR667" s="767"/>
      <c r="AS667" s="767"/>
      <c r="AT667" s="252"/>
      <c r="AU667" s="763"/>
    </row>
    <row r="668" spans="41:47" ht="18" customHeight="1" x14ac:dyDescent="0.15">
      <c r="AO668" s="59"/>
      <c r="AQ668" s="767"/>
      <c r="AR668" s="767"/>
      <c r="AS668" s="767"/>
      <c r="AT668" s="748"/>
      <c r="AU668" s="774"/>
    </row>
    <row r="669" spans="41:47" ht="18" customHeight="1" x14ac:dyDescent="0.15">
      <c r="AO669" s="61"/>
      <c r="AQ669" s="748"/>
      <c r="AR669" s="748"/>
      <c r="AS669" s="748"/>
      <c r="AT669" s="766"/>
      <c r="AU669" s="766"/>
    </row>
    <row r="670" spans="41:47" ht="18" customHeight="1" x14ac:dyDescent="0.15">
      <c r="AO670" s="61"/>
      <c r="AQ670" s="767"/>
      <c r="AR670" s="767"/>
      <c r="AS670" s="767"/>
      <c r="AT670" s="767"/>
      <c r="AU670" s="774"/>
    </row>
    <row r="671" spans="41:47" ht="18" customHeight="1" x14ac:dyDescent="0.15">
      <c r="AO671" s="61"/>
      <c r="AQ671" s="767"/>
      <c r="AR671" s="767"/>
      <c r="AS671" s="767"/>
      <c r="AT671" s="767"/>
      <c r="AU671" s="774"/>
    </row>
    <row r="672" spans="41:47" ht="18" customHeight="1" x14ac:dyDescent="0.15">
      <c r="AO672" s="61"/>
      <c r="AQ672" s="748"/>
      <c r="AR672" s="748"/>
      <c r="AS672" s="748"/>
      <c r="AT672" s="766"/>
      <c r="AU672" s="766"/>
    </row>
    <row r="673" spans="41:47" ht="18" customHeight="1" x14ac:dyDescent="0.15">
      <c r="AO673" s="61"/>
      <c r="AQ673" s="767"/>
      <c r="AR673" s="767"/>
      <c r="AS673" s="767"/>
      <c r="AT673" s="748"/>
      <c r="AU673" s="252"/>
    </row>
    <row r="674" spans="41:47" ht="18" customHeight="1" x14ac:dyDescent="0.15">
      <c r="AO674" s="61"/>
      <c r="AQ674" s="767"/>
      <c r="AR674" s="767"/>
      <c r="AS674" s="748"/>
      <c r="AT674" s="767"/>
      <c r="AU674" s="767"/>
    </row>
    <row r="675" spans="41:47" ht="18" customHeight="1" x14ac:dyDescent="0.15">
      <c r="AO675" s="61"/>
      <c r="AQ675" s="748"/>
      <c r="AR675" s="748"/>
      <c r="AS675" s="748"/>
      <c r="AT675" s="767"/>
      <c r="AU675" s="766"/>
    </row>
    <row r="676" spans="41:47" ht="18" customHeight="1" x14ac:dyDescent="0.15">
      <c r="AO676" s="61"/>
      <c r="AQ676" s="767"/>
      <c r="AR676" s="767"/>
      <c r="AS676" s="767"/>
      <c r="AT676" s="748"/>
      <c r="AU676" s="748"/>
    </row>
    <row r="677" spans="41:47" ht="18" customHeight="1" x14ac:dyDescent="0.15">
      <c r="AO677" s="61"/>
      <c r="AQ677" s="767"/>
      <c r="AR677" s="767"/>
      <c r="AS677" s="748"/>
      <c r="AT677" s="767"/>
      <c r="AU677" s="748"/>
    </row>
    <row r="678" spans="41:47" ht="18" customHeight="1" x14ac:dyDescent="0.15">
      <c r="AO678" s="61"/>
      <c r="AQ678" s="767"/>
      <c r="AR678" s="767"/>
      <c r="AS678" s="767"/>
      <c r="AT678" s="767"/>
      <c r="AU678" s="766"/>
    </row>
    <row r="679" spans="41:47" ht="18" customHeight="1" x14ac:dyDescent="0.15">
      <c r="AO679" s="61"/>
      <c r="AT679" s="748"/>
      <c r="AU679" s="748"/>
    </row>
    <row r="680" spans="41:47" ht="18" customHeight="1" x14ac:dyDescent="0.15">
      <c r="AO680" s="59"/>
      <c r="AQ680" s="767"/>
      <c r="AR680" s="767"/>
      <c r="AS680" s="748"/>
      <c r="AT680" s="767"/>
      <c r="AU680" s="748"/>
    </row>
    <row r="681" spans="41:47" ht="18" customHeight="1" x14ac:dyDescent="0.15">
      <c r="AO681" s="61"/>
      <c r="AQ681" s="767"/>
      <c r="AR681" s="767"/>
      <c r="AS681" s="767"/>
      <c r="AT681" s="748"/>
      <c r="AU681" s="767"/>
    </row>
    <row r="682" spans="41:47" ht="18" customHeight="1" x14ac:dyDescent="0.15">
      <c r="AO682" s="61"/>
      <c r="AQ682" s="748"/>
      <c r="AR682" s="748"/>
      <c r="AS682" s="748"/>
      <c r="AT682" s="748"/>
      <c r="AU682" s="767"/>
    </row>
    <row r="683" spans="41:47" ht="18" customHeight="1" x14ac:dyDescent="0.15">
      <c r="AO683" s="59"/>
      <c r="AQ683" s="767"/>
      <c r="AR683" s="767"/>
      <c r="AS683" s="767"/>
      <c r="AT683" s="767"/>
      <c r="AU683" s="748"/>
    </row>
    <row r="684" spans="41:47" ht="18" customHeight="1" x14ac:dyDescent="0.15">
      <c r="AO684" s="59"/>
      <c r="AQ684" s="767"/>
      <c r="AR684" s="767"/>
      <c r="AS684" s="767"/>
      <c r="AT684" s="748"/>
      <c r="AU684" s="767"/>
    </row>
    <row r="685" spans="41:47" ht="18" customHeight="1" x14ac:dyDescent="0.15">
      <c r="AO685" s="59"/>
      <c r="AQ685" s="748"/>
      <c r="AR685" s="748"/>
      <c r="AS685" s="748"/>
      <c r="AT685" s="767"/>
      <c r="AU685" s="767"/>
    </row>
    <row r="686" spans="41:47" ht="18" customHeight="1" x14ac:dyDescent="0.15">
      <c r="AO686" s="59"/>
      <c r="AQ686" s="767"/>
      <c r="AR686" s="767"/>
      <c r="AS686" s="767"/>
      <c r="AU686" s="748"/>
    </row>
    <row r="687" spans="41:47" ht="18" customHeight="1" x14ac:dyDescent="0.15">
      <c r="AO687" s="61"/>
      <c r="AQ687" s="767"/>
      <c r="AR687" s="767"/>
      <c r="AS687" s="767"/>
      <c r="AT687" s="748"/>
      <c r="AU687" s="767"/>
    </row>
    <row r="688" spans="41:47" ht="18" customHeight="1" x14ac:dyDescent="0.15">
      <c r="AO688" s="59"/>
      <c r="AQ688" s="767"/>
      <c r="AR688" s="767"/>
      <c r="AS688" s="767"/>
      <c r="AT688" s="767"/>
      <c r="AU688" s="748"/>
    </row>
    <row r="689" spans="41:47" ht="18" customHeight="1" x14ac:dyDescent="0.15">
      <c r="AO689" s="59"/>
      <c r="AQ689" s="767"/>
      <c r="AR689" s="767"/>
      <c r="AS689" s="767"/>
      <c r="AT689" s="748"/>
      <c r="AU689" s="748"/>
    </row>
    <row r="690" spans="41:47" ht="18" customHeight="1" x14ac:dyDescent="0.15">
      <c r="AO690" s="2"/>
      <c r="AQ690" s="767"/>
      <c r="AR690" s="767"/>
      <c r="AS690" s="767"/>
      <c r="AT690" s="767"/>
      <c r="AU690" s="767"/>
    </row>
    <row r="691" spans="41:47" ht="18" customHeight="1" x14ac:dyDescent="0.15">
      <c r="AO691" s="59"/>
      <c r="AQ691" s="767"/>
      <c r="AR691" s="767"/>
      <c r="AS691" s="767"/>
      <c r="AT691" s="748"/>
      <c r="AU691" s="748"/>
    </row>
    <row r="692" spans="41:47" ht="18" customHeight="1" x14ac:dyDescent="0.15">
      <c r="AO692" s="59"/>
      <c r="AT692" s="748"/>
      <c r="AU692" s="767"/>
    </row>
    <row r="693" spans="41:47" ht="18" customHeight="1" x14ac:dyDescent="0.15">
      <c r="AO693" s="61"/>
      <c r="AT693" s="767"/>
    </row>
    <row r="694" spans="41:47" x14ac:dyDescent="0.15">
      <c r="AO694" s="59"/>
      <c r="AQ694" s="767"/>
      <c r="AR694" s="767"/>
      <c r="AS694" s="767"/>
      <c r="AT694" s="767"/>
      <c r="AU694" s="748"/>
    </row>
    <row r="695" spans="41:47" ht="18" customHeight="1" x14ac:dyDescent="0.15">
      <c r="AO695" s="59"/>
      <c r="AQ695" s="767"/>
      <c r="AR695" s="767"/>
      <c r="AS695" s="767"/>
      <c r="AT695" s="767"/>
      <c r="AU695" s="767"/>
    </row>
    <row r="696" spans="41:47" x14ac:dyDescent="0.15">
      <c r="AO696" s="2"/>
      <c r="AQ696" s="767"/>
      <c r="AR696" s="767"/>
      <c r="AS696" s="767"/>
      <c r="AT696" s="767"/>
      <c r="AU696" s="748"/>
    </row>
    <row r="697" spans="41:47" x14ac:dyDescent="0.15">
      <c r="AO697" s="2"/>
      <c r="AQ697" s="767"/>
      <c r="AR697" s="767"/>
      <c r="AS697" s="767"/>
      <c r="AT697" s="767"/>
      <c r="AU697" s="767"/>
    </row>
    <row r="698" spans="41:47" x14ac:dyDescent="0.15">
      <c r="AO698" s="2"/>
      <c r="AQ698" s="767"/>
      <c r="AR698" s="767"/>
      <c r="AS698" s="767"/>
      <c r="AT698" s="767"/>
    </row>
    <row r="699" spans="41:47" x14ac:dyDescent="0.15">
      <c r="AO699" s="2"/>
      <c r="AQ699" s="767"/>
      <c r="AR699" s="767"/>
      <c r="AS699" s="767"/>
      <c r="AT699" s="767"/>
      <c r="AU699" s="748"/>
    </row>
    <row r="700" spans="41:47" ht="18" customHeight="1" x14ac:dyDescent="0.15">
      <c r="AO700" s="2"/>
      <c r="AQ700" s="767"/>
      <c r="AR700" s="767"/>
      <c r="AS700" s="767"/>
      <c r="AT700" s="767"/>
      <c r="AU700" s="767"/>
    </row>
    <row r="701" spans="41:47" ht="18" customHeight="1" x14ac:dyDescent="0.15">
      <c r="AO701" s="59"/>
      <c r="AQ701" s="252"/>
      <c r="AR701" s="252"/>
      <c r="AS701" s="748"/>
      <c r="AU701" s="767"/>
    </row>
    <row r="702" spans="41:47" ht="18" customHeight="1" x14ac:dyDescent="0.15">
      <c r="AO702" s="2"/>
      <c r="AQ702" s="767"/>
      <c r="AR702" s="767"/>
      <c r="AS702" s="767"/>
      <c r="AT702" s="767"/>
      <c r="AU702" s="767"/>
    </row>
    <row r="703" spans="41:47" ht="18" customHeight="1" x14ac:dyDescent="0.15">
      <c r="AO703" s="2"/>
      <c r="AQ703" s="767"/>
      <c r="AR703" s="767"/>
      <c r="AS703" s="767"/>
      <c r="AT703" s="748"/>
      <c r="AU703" s="767"/>
    </row>
    <row r="704" spans="41:47" x14ac:dyDescent="0.15">
      <c r="AO704" s="59"/>
      <c r="AQ704" s="748"/>
      <c r="AR704" s="748"/>
      <c r="AS704" s="748"/>
      <c r="AT704" s="767"/>
      <c r="AU704" s="767"/>
    </row>
    <row r="705" spans="41:47" ht="18" customHeight="1" x14ac:dyDescent="0.15">
      <c r="AQ705" s="767"/>
      <c r="AR705" s="767"/>
      <c r="AS705" s="767"/>
      <c r="AT705" s="748"/>
      <c r="AU705" s="748"/>
    </row>
    <row r="706" spans="41:47" ht="18" customHeight="1" x14ac:dyDescent="0.15">
      <c r="AO706" s="2"/>
      <c r="AQ706" s="767"/>
      <c r="AR706" s="767"/>
      <c r="AS706" s="767"/>
      <c r="AT706" s="767"/>
      <c r="AU706" s="767"/>
    </row>
    <row r="707" spans="41:47" x14ac:dyDescent="0.15">
      <c r="AO707" s="59"/>
      <c r="AQ707" s="748"/>
      <c r="AR707" s="748"/>
      <c r="AS707" s="748"/>
      <c r="AT707" s="767"/>
      <c r="AU707" s="748"/>
    </row>
    <row r="708" spans="41:47" ht="18" customHeight="1" x14ac:dyDescent="0.15">
      <c r="AO708" s="61"/>
      <c r="AQ708" s="767"/>
      <c r="AR708" s="767"/>
      <c r="AS708" s="767"/>
      <c r="AT708" s="748"/>
      <c r="AU708" s="748"/>
    </row>
    <row r="709" spans="41:47" ht="18" customHeight="1" x14ac:dyDescent="0.15">
      <c r="AO709" s="61"/>
      <c r="AQ709" s="767"/>
      <c r="AR709" s="767"/>
      <c r="AS709" s="767"/>
      <c r="AT709" s="767"/>
    </row>
    <row r="710" spans="41:47" ht="18" customHeight="1" x14ac:dyDescent="0.15">
      <c r="AQ710" s="767"/>
      <c r="AR710" s="767"/>
      <c r="AS710" s="767"/>
      <c r="AT710" s="767"/>
      <c r="AU710" s="748"/>
    </row>
    <row r="711" spans="41:47" ht="18" customHeight="1" x14ac:dyDescent="0.15">
      <c r="AO711" s="2"/>
      <c r="AQ711" s="767"/>
      <c r="AR711" s="767"/>
      <c r="AS711" s="767"/>
      <c r="AT711" s="748"/>
      <c r="AU711" s="767"/>
    </row>
    <row r="712" spans="41:47" ht="18" customHeight="1" x14ac:dyDescent="0.15">
      <c r="AO712" s="59"/>
      <c r="AQ712" s="767"/>
      <c r="AR712" s="767"/>
      <c r="AS712" s="767"/>
      <c r="AT712" s="748"/>
    </row>
    <row r="713" spans="41:47" ht="18" customHeight="1" x14ac:dyDescent="0.15">
      <c r="AO713" s="59"/>
      <c r="AQ713" s="767"/>
      <c r="AR713" s="767"/>
      <c r="AS713" s="767"/>
      <c r="AT713" s="767"/>
      <c r="AU713" s="748"/>
    </row>
    <row r="714" spans="41:47" ht="18" customHeight="1" x14ac:dyDescent="0.15">
      <c r="AO714" s="59"/>
      <c r="AQ714" s="767"/>
      <c r="AR714" s="767"/>
      <c r="AS714" s="767"/>
      <c r="AT714" s="748"/>
      <c r="AU714" s="748"/>
    </row>
    <row r="715" spans="41:47" ht="18" customHeight="1" x14ac:dyDescent="0.15">
      <c r="AO715" s="2"/>
      <c r="AQ715" s="767"/>
      <c r="AR715" s="767"/>
      <c r="AS715" s="767"/>
      <c r="AT715" s="748"/>
      <c r="AU715" s="748"/>
    </row>
    <row r="716" spans="41:47" ht="18" customHeight="1" x14ac:dyDescent="0.15">
      <c r="AO716" s="59"/>
      <c r="AQ716" s="767"/>
      <c r="AR716" s="767"/>
      <c r="AS716" s="767"/>
      <c r="AT716" s="767"/>
      <c r="AU716" s="767"/>
    </row>
    <row r="717" spans="41:47" ht="18" customHeight="1" x14ac:dyDescent="0.15">
      <c r="AO717" s="59"/>
      <c r="AQ717" s="767"/>
      <c r="AR717" s="767"/>
      <c r="AS717" s="767"/>
      <c r="AT717" s="767"/>
      <c r="AU717" s="252"/>
    </row>
    <row r="718" spans="41:47" ht="18" customHeight="1" x14ac:dyDescent="0.15">
      <c r="AQ718" s="748"/>
      <c r="AR718" s="748"/>
      <c r="AS718" s="748"/>
      <c r="AT718" s="767"/>
      <c r="AU718" s="748"/>
    </row>
    <row r="719" spans="41:47" ht="18" customHeight="1" x14ac:dyDescent="0.15">
      <c r="AO719" s="59"/>
      <c r="AQ719" s="767"/>
      <c r="AR719" s="767"/>
      <c r="AS719" s="767"/>
      <c r="AT719" s="767"/>
      <c r="AU719" s="767"/>
    </row>
    <row r="720" spans="41:47" ht="18" customHeight="1" x14ac:dyDescent="0.15">
      <c r="AQ720" s="767"/>
      <c r="AR720" s="767"/>
      <c r="AS720" s="767"/>
      <c r="AT720" s="755"/>
      <c r="AU720" s="748"/>
    </row>
    <row r="721" spans="41:47" ht="18" customHeight="1" x14ac:dyDescent="0.15">
      <c r="AO721" s="59"/>
      <c r="AQ721" s="748"/>
      <c r="AR721" s="748"/>
      <c r="AS721" s="748"/>
      <c r="AT721" s="767"/>
      <c r="AU721" s="748"/>
    </row>
    <row r="722" spans="41:47" ht="18" customHeight="1" x14ac:dyDescent="0.15">
      <c r="AQ722" s="767"/>
      <c r="AR722" s="767"/>
      <c r="AS722" s="767"/>
      <c r="AT722" s="767"/>
      <c r="AU722" s="767"/>
    </row>
    <row r="723" spans="41:47" ht="18" customHeight="1" x14ac:dyDescent="0.15">
      <c r="AQ723" s="767"/>
      <c r="AR723" s="767"/>
      <c r="AS723" s="767"/>
      <c r="AT723" s="767"/>
      <c r="AU723" s="748"/>
    </row>
    <row r="724" spans="41:47" ht="18" customHeight="1" x14ac:dyDescent="0.15">
      <c r="AO724" s="2"/>
      <c r="AQ724" s="748"/>
      <c r="AR724" s="748"/>
      <c r="AS724" s="748"/>
      <c r="AT724" s="767"/>
      <c r="AU724" s="767"/>
    </row>
    <row r="725" spans="41:47" x14ac:dyDescent="0.15">
      <c r="AO725" s="61"/>
      <c r="AQ725" s="767"/>
      <c r="AR725" s="767"/>
      <c r="AS725" s="767"/>
      <c r="AT725" s="767"/>
      <c r="AU725" s="767"/>
    </row>
    <row r="726" spans="41:47" ht="18" customHeight="1" x14ac:dyDescent="0.15">
      <c r="AO726" s="2"/>
      <c r="AQ726" s="767"/>
      <c r="AR726" s="767"/>
      <c r="AS726" s="767"/>
      <c r="AT726" s="748"/>
      <c r="AU726" s="767"/>
    </row>
    <row r="727" spans="41:47" ht="18" customHeight="1" x14ac:dyDescent="0.15">
      <c r="AO727" s="2"/>
      <c r="AQ727" s="748"/>
      <c r="AR727" s="748"/>
      <c r="AS727" s="748"/>
      <c r="AT727" s="767"/>
    </row>
    <row r="728" spans="41:47" x14ac:dyDescent="0.15">
      <c r="AO728" s="2"/>
      <c r="AQ728" s="767"/>
      <c r="AR728" s="767"/>
      <c r="AS728" s="767"/>
      <c r="AT728" s="767"/>
      <c r="AU728" s="767"/>
    </row>
    <row r="729" spans="41:47" ht="18" customHeight="1" x14ac:dyDescent="0.15">
      <c r="AO729" s="2"/>
      <c r="AQ729" s="767"/>
      <c r="AR729" s="767"/>
      <c r="AS729" s="767"/>
      <c r="AT729" s="748"/>
      <c r="AU729" s="767"/>
    </row>
    <row r="730" spans="41:47" ht="18" customHeight="1" x14ac:dyDescent="0.15">
      <c r="AO730" s="2"/>
      <c r="AQ730" s="767"/>
      <c r="AR730" s="767"/>
      <c r="AS730" s="767"/>
      <c r="AT730" s="767"/>
      <c r="AU730" s="767"/>
    </row>
    <row r="731" spans="41:47" ht="18" customHeight="1" x14ac:dyDescent="0.15">
      <c r="AO731" s="61"/>
      <c r="AQ731" s="767"/>
      <c r="AR731" s="767"/>
      <c r="AS731" s="767"/>
      <c r="AT731" s="767"/>
      <c r="AU731" s="767"/>
    </row>
    <row r="732" spans="41:47" x14ac:dyDescent="0.15">
      <c r="AO732" s="2"/>
      <c r="AQ732" s="767"/>
      <c r="AR732" s="767"/>
      <c r="AS732" s="767"/>
      <c r="AT732" s="748"/>
    </row>
    <row r="733" spans="41:47" x14ac:dyDescent="0.15">
      <c r="AO733" s="2"/>
      <c r="AQ733" s="748"/>
      <c r="AR733" s="748"/>
      <c r="AS733" s="748"/>
      <c r="AT733" s="767"/>
      <c r="AU733" s="767"/>
    </row>
    <row r="734" spans="41:47" x14ac:dyDescent="0.15">
      <c r="AO734" s="61"/>
      <c r="AQ734" s="748"/>
      <c r="AR734" s="748"/>
      <c r="AS734" s="748"/>
      <c r="AT734" s="767"/>
      <c r="AU734" s="748"/>
    </row>
    <row r="735" spans="41:47" x14ac:dyDescent="0.15">
      <c r="AO735" s="2"/>
      <c r="AQ735" s="748"/>
      <c r="AR735" s="748"/>
      <c r="AS735" s="748"/>
      <c r="AT735" s="748"/>
      <c r="AU735" s="767"/>
    </row>
    <row r="736" spans="41:47" x14ac:dyDescent="0.15">
      <c r="AO736" s="2"/>
      <c r="AQ736" s="748"/>
      <c r="AR736" s="748"/>
      <c r="AS736" s="748"/>
      <c r="AT736" s="767"/>
      <c r="AU736" s="767"/>
    </row>
    <row r="737" spans="41:47" x14ac:dyDescent="0.15">
      <c r="AO737" s="61"/>
      <c r="AQ737" s="767"/>
      <c r="AR737" s="767"/>
      <c r="AS737" s="767"/>
      <c r="AT737" s="767"/>
      <c r="AU737" s="748"/>
    </row>
    <row r="738" spans="41:47" x14ac:dyDescent="0.15">
      <c r="AO738" s="2"/>
      <c r="AQ738" s="767"/>
      <c r="AR738" s="767"/>
      <c r="AS738" s="767"/>
      <c r="AT738" s="767"/>
      <c r="AU738" s="767"/>
    </row>
    <row r="739" spans="41:47" ht="18" customHeight="1" x14ac:dyDescent="0.15">
      <c r="AO739" s="2"/>
      <c r="AQ739" s="767"/>
      <c r="AR739" s="767"/>
      <c r="AS739" s="767"/>
      <c r="AT739" s="767"/>
      <c r="AU739" s="767"/>
    </row>
    <row r="740" spans="41:47" x14ac:dyDescent="0.15">
      <c r="AO740" s="61"/>
      <c r="AQ740" s="767"/>
      <c r="AR740" s="767"/>
      <c r="AS740" s="767"/>
      <c r="AT740" s="767"/>
      <c r="AU740" s="748"/>
    </row>
    <row r="741" spans="41:47" x14ac:dyDescent="0.15">
      <c r="AO741" s="61"/>
      <c r="AQ741" s="767"/>
      <c r="AR741" s="767"/>
      <c r="AS741" s="767"/>
      <c r="AT741" s="767"/>
      <c r="AU741" s="767"/>
    </row>
    <row r="742" spans="41:47" ht="18" customHeight="1" x14ac:dyDescent="0.15">
      <c r="AO742" s="59"/>
      <c r="AQ742" s="767"/>
      <c r="AR742" s="767"/>
      <c r="AS742" s="767"/>
      <c r="AT742" s="748"/>
      <c r="AU742" s="767"/>
    </row>
    <row r="743" spans="41:47" ht="18" customHeight="1" x14ac:dyDescent="0.15">
      <c r="AO743" s="61"/>
      <c r="AQ743" s="767"/>
      <c r="AR743" s="767"/>
      <c r="AS743" s="767"/>
      <c r="AT743" s="748"/>
      <c r="AU743" s="748"/>
    </row>
    <row r="744" spans="41:47" ht="18" customHeight="1" x14ac:dyDescent="0.15">
      <c r="AO744" s="2"/>
      <c r="AQ744" s="767"/>
      <c r="AR744" s="767"/>
      <c r="AS744" s="767"/>
      <c r="AT744" s="748"/>
      <c r="AU744" s="767"/>
    </row>
    <row r="745" spans="41:47" ht="18" customHeight="1" x14ac:dyDescent="0.15">
      <c r="AO745" s="2"/>
      <c r="AQ745" s="767"/>
      <c r="AR745" s="767"/>
      <c r="AS745" s="767"/>
      <c r="AT745" s="767"/>
      <c r="AU745" s="767"/>
    </row>
    <row r="746" spans="41:47" ht="18" customHeight="1" x14ac:dyDescent="0.15">
      <c r="AO746" s="2"/>
      <c r="AQ746" s="767"/>
      <c r="AR746" s="767"/>
      <c r="AS746" s="767"/>
      <c r="AT746" s="767"/>
      <c r="AU746" s="748"/>
    </row>
    <row r="747" spans="41:47" x14ac:dyDescent="0.15">
      <c r="AO747" s="2"/>
      <c r="AQ747" s="767"/>
      <c r="AR747" s="767"/>
      <c r="AS747" s="767"/>
      <c r="AT747" s="767"/>
      <c r="AU747" s="767"/>
    </row>
    <row r="748" spans="41:47" x14ac:dyDescent="0.15">
      <c r="AO748" s="2"/>
      <c r="AQ748" s="748"/>
      <c r="AR748" s="748"/>
      <c r="AS748" s="748"/>
      <c r="AT748" s="767"/>
      <c r="AU748" s="767"/>
    </row>
    <row r="749" spans="41:47" x14ac:dyDescent="0.15">
      <c r="AQ749" s="252"/>
      <c r="AR749" s="252"/>
      <c r="AS749" s="252"/>
      <c r="AT749" s="767"/>
      <c r="AU749" s="767"/>
    </row>
    <row r="750" spans="41:47" x14ac:dyDescent="0.15">
      <c r="AO750" s="2"/>
      <c r="AQ750" s="767"/>
      <c r="AR750" s="767"/>
      <c r="AS750" s="767"/>
      <c r="AT750" s="767"/>
      <c r="AU750" s="767"/>
    </row>
    <row r="751" spans="41:47" x14ac:dyDescent="0.15">
      <c r="AO751" s="59"/>
      <c r="AQ751" s="748"/>
      <c r="AR751" s="748"/>
      <c r="AS751" s="748"/>
      <c r="AT751" s="767"/>
      <c r="AU751" s="767"/>
    </row>
    <row r="752" spans="41:47" x14ac:dyDescent="0.15">
      <c r="AO752" s="61"/>
      <c r="AQ752" s="767"/>
      <c r="AR752" s="767"/>
      <c r="AS752" s="767"/>
      <c r="AT752" s="767"/>
      <c r="AU752" s="767"/>
    </row>
    <row r="753" spans="41:47" x14ac:dyDescent="0.15">
      <c r="AO753" s="2"/>
      <c r="AQ753" s="767"/>
      <c r="AR753" s="767"/>
      <c r="AS753" s="767"/>
      <c r="AT753" s="767"/>
      <c r="AU753" s="767"/>
    </row>
    <row r="754" spans="41:47" x14ac:dyDescent="0.15">
      <c r="AQ754" s="767"/>
      <c r="AR754" s="767"/>
      <c r="AS754" s="767"/>
      <c r="AT754" s="748"/>
      <c r="AU754" s="767"/>
    </row>
    <row r="755" spans="41:47" x14ac:dyDescent="0.15">
      <c r="AO755" s="61"/>
      <c r="AQ755" s="767"/>
      <c r="AR755" s="767"/>
      <c r="AS755" s="767"/>
      <c r="AT755" s="767"/>
      <c r="AU755" s="767"/>
    </row>
    <row r="756" spans="41:47" x14ac:dyDescent="0.15">
      <c r="AO756" s="59"/>
      <c r="AQ756" s="767"/>
      <c r="AR756" s="767"/>
      <c r="AS756" s="767"/>
      <c r="AT756" s="767"/>
      <c r="AU756" s="767"/>
    </row>
    <row r="757" spans="41:47" x14ac:dyDescent="0.15">
      <c r="AO757" s="59"/>
      <c r="AQ757" s="767"/>
      <c r="AR757" s="767"/>
      <c r="AS757" s="767"/>
      <c r="AT757" s="767"/>
      <c r="AU757" s="748"/>
    </row>
    <row r="758" spans="41:47" ht="18" customHeight="1" x14ac:dyDescent="0.15">
      <c r="AO758" s="59"/>
      <c r="AQ758" s="767"/>
      <c r="AR758" s="767"/>
      <c r="AS758" s="767"/>
      <c r="AT758" s="767"/>
      <c r="AU758" s="767"/>
    </row>
    <row r="759" spans="41:47" ht="18" customHeight="1" x14ac:dyDescent="0.15">
      <c r="AO759" s="2"/>
      <c r="AQ759" s="767"/>
      <c r="AR759" s="767"/>
      <c r="AS759" s="767"/>
      <c r="AT759" s="767"/>
      <c r="AU759" s="767"/>
    </row>
    <row r="760" spans="41:47" ht="18" customHeight="1" x14ac:dyDescent="0.15">
      <c r="AO760" s="61"/>
      <c r="AQ760" s="767"/>
      <c r="AR760" s="767"/>
      <c r="AS760" s="767"/>
      <c r="AT760" s="748"/>
      <c r="AU760" s="767"/>
    </row>
    <row r="761" spans="41:47" ht="18" customHeight="1" x14ac:dyDescent="0.15">
      <c r="AO761" s="61"/>
      <c r="AQ761" s="767"/>
      <c r="AR761" s="767"/>
      <c r="AS761" s="767"/>
      <c r="AT761" s="767"/>
      <c r="AU761" s="767"/>
    </row>
    <row r="762" spans="41:47" ht="18" customHeight="1" x14ac:dyDescent="0.15">
      <c r="AO762" s="61"/>
      <c r="AQ762" s="748"/>
      <c r="AR762" s="748"/>
      <c r="AS762" s="748"/>
      <c r="AT762" s="767"/>
      <c r="AU762" s="748"/>
    </row>
    <row r="763" spans="41:47" ht="18" customHeight="1" x14ac:dyDescent="0.15">
      <c r="AO763" s="61"/>
      <c r="AQ763" s="767"/>
      <c r="AR763" s="767"/>
      <c r="AS763" s="767"/>
      <c r="AT763" s="767"/>
      <c r="AU763" s="748"/>
    </row>
    <row r="764" spans="41:47" ht="18" customHeight="1" x14ac:dyDescent="0.15">
      <c r="AO764" s="61"/>
      <c r="AQ764" s="767"/>
      <c r="AR764" s="767"/>
      <c r="AS764" s="767"/>
      <c r="AT764" s="767"/>
      <c r="AU764" s="767"/>
    </row>
    <row r="765" spans="41:47" ht="18" customHeight="1" x14ac:dyDescent="0.15">
      <c r="AO765" s="61"/>
      <c r="AQ765" s="748"/>
      <c r="AR765" s="748"/>
      <c r="AS765" s="748"/>
      <c r="AT765" s="767"/>
      <c r="AU765" s="748"/>
    </row>
    <row r="766" spans="41:47" ht="18" customHeight="1" x14ac:dyDescent="0.15">
      <c r="AO766" s="61"/>
      <c r="AQ766" s="767"/>
      <c r="AR766" s="767"/>
      <c r="AS766" s="767"/>
      <c r="AT766" s="252"/>
      <c r="AU766" s="748"/>
    </row>
    <row r="767" spans="41:47" ht="18" customHeight="1" x14ac:dyDescent="0.15">
      <c r="AO767" s="61"/>
      <c r="AQ767" s="767"/>
      <c r="AR767" s="767"/>
      <c r="AS767" s="767"/>
      <c r="AT767" s="252"/>
      <c r="AU767" s="767"/>
    </row>
    <row r="768" spans="41:47" ht="18" customHeight="1" x14ac:dyDescent="0.15">
      <c r="AO768" s="61"/>
      <c r="AQ768" s="748"/>
      <c r="AR768" s="748"/>
      <c r="AS768" s="748"/>
      <c r="AT768" s="252"/>
      <c r="AU768" s="767"/>
    </row>
    <row r="769" spans="41:47" ht="18" customHeight="1" x14ac:dyDescent="0.15">
      <c r="AO769" s="61"/>
      <c r="AQ769" s="767"/>
      <c r="AR769" s="767"/>
      <c r="AS769" s="767"/>
      <c r="AT769" s="748"/>
      <c r="AU769" s="748"/>
    </row>
    <row r="770" spans="41:47" ht="18" customHeight="1" x14ac:dyDescent="0.15">
      <c r="AO770" s="61"/>
      <c r="AQ770" s="767"/>
      <c r="AR770" s="767"/>
      <c r="AS770" s="767"/>
      <c r="AT770" s="767"/>
      <c r="AU770" s="767"/>
    </row>
    <row r="771" spans="41:47" ht="18" customHeight="1" x14ac:dyDescent="0.15">
      <c r="AO771" s="61"/>
      <c r="AQ771" s="767"/>
      <c r="AR771" s="767"/>
      <c r="AS771" s="767"/>
      <c r="AT771" s="748"/>
      <c r="AU771" s="767"/>
    </row>
    <row r="772" spans="41:47" ht="18" customHeight="1" x14ac:dyDescent="0.15">
      <c r="AO772" s="61"/>
      <c r="AQ772" s="767"/>
      <c r="AR772" s="767"/>
      <c r="AS772" s="767"/>
      <c r="AT772" s="767"/>
      <c r="AU772" s="767"/>
    </row>
    <row r="773" spans="41:47" ht="18" customHeight="1" x14ac:dyDescent="0.15">
      <c r="AO773" s="61"/>
      <c r="AQ773" s="767"/>
      <c r="AR773" s="767"/>
      <c r="AS773" s="767"/>
      <c r="AT773" s="767"/>
      <c r="AU773" s="767"/>
    </row>
    <row r="774" spans="41:47" ht="18" customHeight="1" x14ac:dyDescent="0.15">
      <c r="AO774" s="61"/>
      <c r="AQ774" s="767"/>
      <c r="AR774" s="767"/>
      <c r="AS774" s="767"/>
      <c r="AT774" s="748"/>
      <c r="AU774" s="767"/>
    </row>
    <row r="775" spans="41:47" ht="18" customHeight="1" x14ac:dyDescent="0.15">
      <c r="AO775" s="61"/>
      <c r="AQ775" s="767"/>
      <c r="AR775" s="767"/>
      <c r="AS775" s="767"/>
      <c r="AT775" s="767"/>
      <c r="AU775" s="767"/>
    </row>
    <row r="776" spans="41:47" x14ac:dyDescent="0.15">
      <c r="AO776" s="61"/>
      <c r="AQ776" s="767"/>
      <c r="AR776" s="767"/>
      <c r="AS776" s="767"/>
      <c r="AT776" s="767"/>
      <c r="AU776" s="767"/>
    </row>
    <row r="777" spans="41:47" x14ac:dyDescent="0.15">
      <c r="AO777" s="59"/>
      <c r="AQ777" s="767"/>
      <c r="AR777" s="767"/>
      <c r="AS777" s="767"/>
      <c r="AT777" s="748"/>
      <c r="AU777" s="767"/>
    </row>
    <row r="778" spans="41:47" ht="18" customHeight="1" x14ac:dyDescent="0.15">
      <c r="AO778" s="61"/>
      <c r="AQ778" s="748"/>
      <c r="AR778" s="748"/>
      <c r="AS778" s="748"/>
      <c r="AT778" s="767"/>
      <c r="AU778" s="767"/>
    </row>
    <row r="779" spans="41:47" x14ac:dyDescent="0.15">
      <c r="AO779" s="61"/>
      <c r="AQ779" s="767"/>
      <c r="AR779" s="767"/>
      <c r="AS779" s="767"/>
      <c r="AT779" s="767"/>
      <c r="AU779" s="767"/>
    </row>
    <row r="780" spans="41:47" x14ac:dyDescent="0.15">
      <c r="AO780" s="61"/>
      <c r="AQ780" s="767"/>
      <c r="AR780" s="767"/>
      <c r="AS780" s="767"/>
      <c r="AT780" s="767"/>
      <c r="AU780" s="748"/>
    </row>
    <row r="781" spans="41:47" ht="18" customHeight="1" x14ac:dyDescent="0.15">
      <c r="AO781" s="61"/>
      <c r="AQ781" s="767"/>
      <c r="AR781" s="767"/>
      <c r="AS781" s="767"/>
      <c r="AT781" s="767"/>
      <c r="AU781" s="767"/>
    </row>
    <row r="782" spans="41:47" x14ac:dyDescent="0.15">
      <c r="AO782" s="61"/>
      <c r="AQ782" s="767"/>
      <c r="AR782" s="767"/>
      <c r="AS782" s="767"/>
      <c r="AT782" s="767"/>
      <c r="AU782" s="767"/>
    </row>
    <row r="783" spans="41:47" x14ac:dyDescent="0.15">
      <c r="AO783" s="61"/>
      <c r="AQ783" s="767"/>
      <c r="AR783" s="767"/>
      <c r="AS783" s="767"/>
      <c r="AT783" s="767"/>
      <c r="AU783" s="748"/>
    </row>
    <row r="784" spans="41:47" ht="18" customHeight="1" x14ac:dyDescent="0.15">
      <c r="AO784" s="61"/>
      <c r="AQ784" s="767"/>
      <c r="AR784" s="767"/>
      <c r="AS784" s="767"/>
      <c r="AT784" s="767"/>
      <c r="AU784" s="767"/>
    </row>
    <row r="785" spans="41:47" x14ac:dyDescent="0.15">
      <c r="AO785" s="61"/>
      <c r="AQ785" s="767"/>
      <c r="AR785" s="767"/>
      <c r="AS785" s="767"/>
      <c r="AT785" s="767"/>
      <c r="AU785" s="767"/>
    </row>
    <row r="786" spans="41:47" x14ac:dyDescent="0.15">
      <c r="AQ786" s="767"/>
      <c r="AR786" s="767"/>
      <c r="AS786" s="767"/>
      <c r="AT786" s="767"/>
      <c r="AU786" s="748"/>
    </row>
    <row r="787" spans="41:47" ht="18" customHeight="1" x14ac:dyDescent="0.15">
      <c r="AO787" s="59"/>
      <c r="AQ787" s="767"/>
      <c r="AR787" s="767"/>
      <c r="AS787" s="767"/>
      <c r="AT787" s="767"/>
      <c r="AU787" s="767"/>
    </row>
    <row r="788" spans="41:47" x14ac:dyDescent="0.15">
      <c r="AO788" s="61"/>
      <c r="AQ788" s="767"/>
      <c r="AR788" s="767"/>
      <c r="AS788" s="767"/>
      <c r="AT788" s="767"/>
      <c r="AU788" s="767"/>
    </row>
    <row r="789" spans="41:47" x14ac:dyDescent="0.15">
      <c r="AO789" s="59"/>
      <c r="AQ789" s="767"/>
      <c r="AR789" s="767"/>
      <c r="AS789" s="767"/>
      <c r="AT789" s="767"/>
      <c r="AU789" s="767"/>
    </row>
    <row r="790" spans="41:47" x14ac:dyDescent="0.15">
      <c r="AO790" s="59"/>
      <c r="AQ790" s="767"/>
      <c r="AR790" s="767"/>
      <c r="AS790" s="767"/>
      <c r="AT790" s="767"/>
      <c r="AU790" s="767"/>
    </row>
    <row r="791" spans="41:47" x14ac:dyDescent="0.15">
      <c r="AO791" s="2"/>
      <c r="AQ791" s="767"/>
      <c r="AR791" s="767"/>
      <c r="AS791" s="767"/>
      <c r="AT791" s="767"/>
      <c r="AU791" s="767"/>
    </row>
    <row r="792" spans="41:47" x14ac:dyDescent="0.15">
      <c r="AO792" s="59"/>
      <c r="AQ792" s="767"/>
      <c r="AR792" s="767"/>
      <c r="AS792" s="767"/>
      <c r="AT792" s="767"/>
      <c r="AU792" s="767"/>
    </row>
    <row r="793" spans="41:47" x14ac:dyDescent="0.15">
      <c r="AQ793" s="767"/>
      <c r="AR793" s="767"/>
      <c r="AS793" s="767"/>
      <c r="AT793" s="767"/>
      <c r="AU793" s="767"/>
    </row>
    <row r="794" spans="41:47" x14ac:dyDescent="0.15">
      <c r="AO794" s="61"/>
      <c r="AQ794" s="767"/>
      <c r="AR794" s="767"/>
      <c r="AS794" s="767"/>
      <c r="AT794" s="767"/>
      <c r="AU794" s="767"/>
    </row>
    <row r="795" spans="41:47" x14ac:dyDescent="0.15">
      <c r="AO795" s="59"/>
      <c r="AQ795" s="767"/>
      <c r="AR795" s="767"/>
      <c r="AS795" s="767"/>
      <c r="AT795" s="767"/>
      <c r="AU795" s="767"/>
    </row>
    <row r="796" spans="41:47" ht="18" customHeight="1" x14ac:dyDescent="0.15">
      <c r="AO796" s="59"/>
      <c r="AQ796" s="748"/>
      <c r="AR796" s="748"/>
      <c r="AS796" s="748"/>
      <c r="AT796" s="767"/>
      <c r="AU796" s="767"/>
    </row>
    <row r="797" spans="41:47" x14ac:dyDescent="0.15">
      <c r="AO797" s="59"/>
      <c r="AQ797" s="767"/>
      <c r="AR797" s="767"/>
      <c r="AS797" s="767"/>
      <c r="AT797" s="767"/>
      <c r="AU797" s="767"/>
    </row>
    <row r="798" spans="41:47" x14ac:dyDescent="0.15">
      <c r="AO798" s="59"/>
      <c r="AQ798" s="767"/>
      <c r="AR798" s="767"/>
      <c r="AS798" s="767"/>
      <c r="AT798" s="767"/>
      <c r="AU798" s="767"/>
    </row>
    <row r="799" spans="41:47" ht="18" customHeight="1" x14ac:dyDescent="0.15">
      <c r="AO799" s="59"/>
      <c r="AQ799" s="767"/>
      <c r="AR799" s="767"/>
      <c r="AS799" s="767"/>
      <c r="AT799" s="767"/>
      <c r="AU799" s="767"/>
    </row>
    <row r="800" spans="41:47" x14ac:dyDescent="0.15">
      <c r="AO800" s="2"/>
      <c r="AQ800" s="767"/>
      <c r="AR800" s="767"/>
      <c r="AS800" s="767"/>
      <c r="AT800" s="767"/>
      <c r="AU800" s="767"/>
    </row>
    <row r="801" spans="41:47" x14ac:dyDescent="0.15">
      <c r="AO801" s="59"/>
      <c r="AQ801" s="767"/>
      <c r="AR801" s="767"/>
      <c r="AS801" s="767"/>
      <c r="AT801" s="767"/>
      <c r="AU801" s="767"/>
    </row>
    <row r="802" spans="41:47" ht="18" customHeight="1" x14ac:dyDescent="0.15">
      <c r="AO802" s="59"/>
      <c r="AQ802" s="748"/>
      <c r="AR802" s="748"/>
      <c r="AS802" s="748"/>
      <c r="AT802" s="767"/>
      <c r="AU802" s="748"/>
    </row>
    <row r="803" spans="41:47" x14ac:dyDescent="0.15">
      <c r="AO803" s="2"/>
      <c r="AQ803" s="748"/>
      <c r="AR803" s="748"/>
      <c r="AS803" s="748"/>
      <c r="AT803" s="767"/>
      <c r="AU803" s="748"/>
    </row>
    <row r="804" spans="41:47" x14ac:dyDescent="0.15">
      <c r="AO804" s="59"/>
      <c r="AQ804" s="767"/>
      <c r="AR804" s="767"/>
      <c r="AS804" s="767"/>
      <c r="AT804" s="767"/>
      <c r="AU804" s="748"/>
    </row>
    <row r="805" spans="41:47" ht="18" customHeight="1" x14ac:dyDescent="0.15">
      <c r="AO805" s="59"/>
      <c r="AQ805" s="748"/>
      <c r="AR805" s="748"/>
      <c r="AS805" s="748"/>
      <c r="AT805" s="767"/>
      <c r="AU805" s="767"/>
    </row>
    <row r="806" spans="41:47" ht="18" customHeight="1" x14ac:dyDescent="0.15">
      <c r="AO806" s="61"/>
      <c r="AQ806" s="748"/>
      <c r="AR806" s="748"/>
      <c r="AS806" s="748"/>
      <c r="AT806" s="767"/>
      <c r="AU806" s="748"/>
    </row>
    <row r="807" spans="41:47" ht="18" customHeight="1" x14ac:dyDescent="0.15">
      <c r="AO807" s="59"/>
      <c r="AQ807" s="767"/>
      <c r="AR807" s="767"/>
      <c r="AS807" s="767"/>
      <c r="AT807" s="767"/>
      <c r="AU807" s="748"/>
    </row>
    <row r="808" spans="41:47" ht="18" customHeight="1" x14ac:dyDescent="0.15">
      <c r="AO808" s="59"/>
      <c r="AQ808" s="767"/>
      <c r="AR808" s="767"/>
      <c r="AS808" s="767"/>
      <c r="AT808" s="767"/>
      <c r="AU808" s="767"/>
    </row>
    <row r="809" spans="41:47" x14ac:dyDescent="0.15">
      <c r="AO809" s="2"/>
      <c r="AQ809" s="748"/>
      <c r="AR809" s="748"/>
      <c r="AS809" s="748"/>
      <c r="AT809" s="748"/>
      <c r="AU809" s="767"/>
    </row>
    <row r="810" spans="41:47" x14ac:dyDescent="0.15">
      <c r="AO810" s="59"/>
      <c r="AQ810" s="767"/>
      <c r="AR810" s="767"/>
      <c r="AS810" s="767"/>
      <c r="AT810" s="767"/>
      <c r="AU810" s="767"/>
    </row>
    <row r="811" spans="41:47" x14ac:dyDescent="0.15">
      <c r="AO811" s="59"/>
      <c r="AQ811" s="767"/>
      <c r="AR811" s="767"/>
      <c r="AS811" s="767"/>
      <c r="AT811" s="767"/>
      <c r="AU811" s="767"/>
    </row>
    <row r="812" spans="41:47" x14ac:dyDescent="0.15">
      <c r="AO812" s="2"/>
      <c r="AQ812" s="748"/>
      <c r="AR812" s="748"/>
      <c r="AS812" s="748"/>
      <c r="AT812" s="748"/>
      <c r="AU812" s="767"/>
    </row>
    <row r="813" spans="41:47" x14ac:dyDescent="0.15">
      <c r="AO813" s="2"/>
      <c r="AQ813" s="767"/>
      <c r="AR813" s="767"/>
      <c r="AS813" s="767"/>
      <c r="AT813" s="748"/>
      <c r="AU813" s="748"/>
    </row>
    <row r="814" spans="41:47" x14ac:dyDescent="0.15">
      <c r="AO814" s="2"/>
      <c r="AQ814" s="767"/>
      <c r="AR814" s="767"/>
      <c r="AS814" s="767"/>
      <c r="AT814" s="767"/>
      <c r="AU814" s="767"/>
    </row>
    <row r="815" spans="41:47" x14ac:dyDescent="0.15">
      <c r="AO815" s="2"/>
      <c r="AQ815" s="767"/>
      <c r="AR815" s="767"/>
      <c r="AS815" s="767"/>
      <c r="AT815" s="767"/>
      <c r="AU815" s="767"/>
    </row>
    <row r="816" spans="41:47" ht="18" customHeight="1" x14ac:dyDescent="0.15">
      <c r="AO816" s="2"/>
      <c r="AQ816" s="767"/>
      <c r="AR816" s="767"/>
      <c r="AS816" s="767"/>
      <c r="AT816" s="748"/>
      <c r="AU816" s="748"/>
    </row>
    <row r="817" spans="41:47" x14ac:dyDescent="0.15">
      <c r="AO817" s="2"/>
      <c r="AQ817" s="767"/>
      <c r="AR817" s="767"/>
      <c r="AS817" s="767"/>
      <c r="AT817" s="767"/>
      <c r="AU817" s="767"/>
    </row>
    <row r="818" spans="41:47" x14ac:dyDescent="0.15">
      <c r="AQ818" s="767"/>
      <c r="AR818" s="767"/>
      <c r="AS818" s="767"/>
      <c r="AT818" s="767"/>
      <c r="AU818" s="767"/>
    </row>
    <row r="819" spans="41:47" x14ac:dyDescent="0.15">
      <c r="AO819" s="2"/>
      <c r="AQ819" s="767"/>
      <c r="AR819" s="767"/>
      <c r="AS819" s="767"/>
      <c r="AT819" s="748"/>
      <c r="AU819" s="748"/>
    </row>
    <row r="820" spans="41:47" x14ac:dyDescent="0.15">
      <c r="AO820" s="59"/>
      <c r="AQ820" s="767"/>
      <c r="AR820" s="767"/>
      <c r="AS820" s="767"/>
      <c r="AT820" s="767"/>
      <c r="AU820" s="767"/>
    </row>
    <row r="821" spans="41:47" x14ac:dyDescent="0.15">
      <c r="AO821" s="59"/>
      <c r="AQ821" s="767"/>
      <c r="AR821" s="767"/>
      <c r="AS821" s="767"/>
      <c r="AT821" s="767"/>
      <c r="AU821" s="767"/>
    </row>
    <row r="822" spans="41:47" x14ac:dyDescent="0.15">
      <c r="AO822" s="2"/>
      <c r="AQ822" s="748"/>
      <c r="AR822" s="748"/>
      <c r="AS822" s="748"/>
      <c r="AT822" s="748"/>
      <c r="AU822" s="767"/>
    </row>
    <row r="823" spans="41:47" x14ac:dyDescent="0.15">
      <c r="AQ823" s="767"/>
      <c r="AR823" s="767"/>
      <c r="AS823" s="767"/>
      <c r="AT823" s="767"/>
      <c r="AU823" s="748"/>
    </row>
    <row r="824" spans="41:47" x14ac:dyDescent="0.15">
      <c r="AO824" s="59"/>
      <c r="AQ824" s="767"/>
      <c r="AR824" s="767"/>
      <c r="AS824" s="767"/>
      <c r="AT824" s="748"/>
      <c r="AU824" s="767"/>
    </row>
    <row r="825" spans="41:47" x14ac:dyDescent="0.15">
      <c r="AO825" s="59"/>
      <c r="AQ825" s="748"/>
      <c r="AR825" s="748"/>
      <c r="AS825" s="748"/>
      <c r="AT825" s="748"/>
    </row>
    <row r="826" spans="41:47" x14ac:dyDescent="0.15">
      <c r="AO826" s="59"/>
      <c r="AQ826" s="767"/>
      <c r="AR826" s="767"/>
      <c r="AS826" s="767"/>
      <c r="AT826" s="748"/>
      <c r="AU826" s="748"/>
    </row>
    <row r="827" spans="41:47" x14ac:dyDescent="0.15">
      <c r="AO827" s="59"/>
      <c r="AQ827" s="767"/>
      <c r="AR827" s="767"/>
      <c r="AS827" s="767"/>
      <c r="AT827" s="748"/>
      <c r="AU827" s="767"/>
    </row>
    <row r="828" spans="41:47" x14ac:dyDescent="0.15">
      <c r="AO828" s="2"/>
      <c r="AQ828" s="748"/>
      <c r="AR828" s="748"/>
      <c r="AS828" s="748"/>
      <c r="AT828" s="748"/>
      <c r="AU828" s="767"/>
    </row>
    <row r="829" spans="41:47" x14ac:dyDescent="0.15">
      <c r="AQ829" s="767"/>
      <c r="AR829" s="767"/>
      <c r="AS829" s="767"/>
      <c r="AT829" s="748"/>
      <c r="AU829" s="748"/>
    </row>
    <row r="830" spans="41:47" x14ac:dyDescent="0.15">
      <c r="AO830" s="59"/>
      <c r="AQ830" s="767"/>
      <c r="AR830" s="767"/>
      <c r="AS830" s="767"/>
      <c r="AT830" s="748"/>
      <c r="AU830" s="767"/>
    </row>
    <row r="831" spans="41:47" x14ac:dyDescent="0.15">
      <c r="AQ831" s="767"/>
      <c r="AR831" s="767"/>
      <c r="AS831" s="767"/>
      <c r="AT831" s="767"/>
      <c r="AU831" s="767"/>
    </row>
    <row r="832" spans="41:47" x14ac:dyDescent="0.15">
      <c r="AQ832" s="767"/>
      <c r="AR832" s="767"/>
      <c r="AS832" s="767"/>
      <c r="AT832" s="748"/>
      <c r="AU832" s="748"/>
    </row>
    <row r="833" spans="41:47" x14ac:dyDescent="0.15">
      <c r="AQ833" s="767"/>
      <c r="AR833" s="767"/>
      <c r="AS833" s="767"/>
      <c r="AT833" s="767"/>
      <c r="AU833" s="767"/>
    </row>
    <row r="834" spans="41:47" x14ac:dyDescent="0.15">
      <c r="AQ834" s="767"/>
      <c r="AR834" s="767"/>
      <c r="AS834" s="767"/>
      <c r="AT834" s="767"/>
      <c r="AU834" s="767"/>
    </row>
    <row r="835" spans="41:47" ht="18" customHeight="1" x14ac:dyDescent="0.15">
      <c r="AO835" s="2"/>
      <c r="AQ835" s="767"/>
      <c r="AR835" s="767"/>
      <c r="AS835" s="767"/>
      <c r="AT835" s="748"/>
      <c r="AU835" s="767"/>
    </row>
    <row r="836" spans="41:47" x14ac:dyDescent="0.15">
      <c r="AO836" s="2"/>
      <c r="AQ836" s="767"/>
      <c r="AR836" s="767"/>
      <c r="AS836" s="767"/>
      <c r="AT836" s="767"/>
      <c r="AU836" s="767"/>
    </row>
    <row r="837" spans="41:47" x14ac:dyDescent="0.15">
      <c r="AO837" s="2"/>
      <c r="AQ837" s="767"/>
      <c r="AR837" s="767"/>
      <c r="AS837" s="767"/>
      <c r="AT837" s="767"/>
      <c r="AU837" s="767"/>
    </row>
    <row r="838" spans="41:47" ht="18" customHeight="1" x14ac:dyDescent="0.15">
      <c r="AO838" s="2"/>
      <c r="AQ838" s="767"/>
      <c r="AR838" s="767"/>
      <c r="AS838" s="767"/>
      <c r="AT838" s="748"/>
      <c r="AU838" s="767"/>
    </row>
    <row r="839" spans="41:47" x14ac:dyDescent="0.15">
      <c r="AO839" s="2"/>
      <c r="AQ839" s="767"/>
      <c r="AR839" s="767"/>
      <c r="AS839" s="767"/>
      <c r="AT839" s="767"/>
      <c r="AU839" s="767"/>
    </row>
    <row r="840" spans="41:47" x14ac:dyDescent="0.15">
      <c r="AQ840" s="767"/>
      <c r="AR840" s="767"/>
      <c r="AS840" s="767"/>
      <c r="AT840" s="767"/>
      <c r="AU840" s="748"/>
    </row>
    <row r="841" spans="41:47" ht="18" customHeight="1" x14ac:dyDescent="0.15">
      <c r="AO841" s="2"/>
      <c r="AQ841" s="767"/>
      <c r="AR841" s="767"/>
      <c r="AS841" s="767"/>
      <c r="AT841" s="767"/>
      <c r="AU841" s="767"/>
    </row>
    <row r="842" spans="41:47" x14ac:dyDescent="0.15">
      <c r="AO842" s="2"/>
      <c r="AQ842" s="767"/>
      <c r="AR842" s="767"/>
      <c r="AS842" s="767"/>
      <c r="AT842" s="767"/>
      <c r="AU842" s="748"/>
    </row>
    <row r="843" spans="41:47" x14ac:dyDescent="0.15">
      <c r="AO843" s="61"/>
      <c r="AQ843" s="767"/>
      <c r="AR843" s="767"/>
      <c r="AS843" s="767"/>
      <c r="AT843" s="767"/>
      <c r="AU843" s="767"/>
    </row>
    <row r="844" spans="41:47" ht="18" customHeight="1" x14ac:dyDescent="0.15">
      <c r="AO844" s="2"/>
      <c r="AQ844" s="767"/>
      <c r="AR844" s="767"/>
      <c r="AS844" s="767"/>
      <c r="AT844" s="767"/>
      <c r="AU844" s="767"/>
    </row>
    <row r="845" spans="41:47" x14ac:dyDescent="0.15">
      <c r="AQ845" s="767"/>
      <c r="AR845" s="767"/>
      <c r="AS845" s="767"/>
      <c r="AT845" s="767"/>
      <c r="AU845" s="748"/>
    </row>
    <row r="846" spans="41:47" x14ac:dyDescent="0.15">
      <c r="AO846" s="2"/>
      <c r="AQ846" s="767"/>
      <c r="AR846" s="767"/>
      <c r="AS846" s="767"/>
      <c r="AT846" s="767"/>
      <c r="AU846" s="767"/>
    </row>
    <row r="847" spans="41:47" ht="18" customHeight="1" x14ac:dyDescent="0.15">
      <c r="AO847" s="2"/>
      <c r="AQ847" s="767"/>
      <c r="AR847" s="767"/>
      <c r="AS847" s="767"/>
      <c r="AT847" s="767"/>
      <c r="AU847" s="767"/>
    </row>
    <row r="848" spans="41:47" x14ac:dyDescent="0.15">
      <c r="AO848" s="2"/>
      <c r="AQ848" s="767"/>
      <c r="AR848" s="767"/>
      <c r="AS848" s="767"/>
      <c r="AT848" s="748"/>
      <c r="AU848" s="748"/>
    </row>
    <row r="849" spans="41:47" x14ac:dyDescent="0.15">
      <c r="AO849" s="2"/>
      <c r="AQ849" s="767"/>
      <c r="AR849" s="767"/>
      <c r="AS849" s="767"/>
      <c r="AT849" s="767"/>
      <c r="AU849" s="767"/>
    </row>
    <row r="850" spans="41:47" x14ac:dyDescent="0.15">
      <c r="AO850" s="2"/>
      <c r="AQ850" s="748"/>
      <c r="AR850" s="748"/>
      <c r="AS850" s="748"/>
      <c r="AT850" s="767"/>
      <c r="AU850" s="767"/>
    </row>
    <row r="851" spans="41:47" x14ac:dyDescent="0.15">
      <c r="AO851" s="61"/>
      <c r="AQ851" s="767"/>
      <c r="AR851" s="767"/>
      <c r="AS851" s="767"/>
      <c r="AT851" s="767"/>
      <c r="AU851" s="767"/>
    </row>
    <row r="852" spans="41:47" x14ac:dyDescent="0.15">
      <c r="AO852" s="2"/>
      <c r="AQ852" s="767"/>
      <c r="AR852" s="767"/>
      <c r="AS852" s="767"/>
      <c r="AT852" s="767"/>
      <c r="AU852" s="767"/>
    </row>
    <row r="853" spans="41:47" ht="18" customHeight="1" x14ac:dyDescent="0.15">
      <c r="AO853" s="2"/>
      <c r="AQ853" s="767"/>
      <c r="AR853" s="767"/>
      <c r="AS853" s="767"/>
      <c r="AT853" s="767"/>
      <c r="AU853" s="767"/>
    </row>
    <row r="854" spans="41:47" x14ac:dyDescent="0.15">
      <c r="AO854" s="2"/>
      <c r="AQ854" s="767"/>
      <c r="AR854" s="767"/>
      <c r="AS854" s="767"/>
      <c r="AT854" s="767"/>
      <c r="AU854" s="767"/>
    </row>
    <row r="855" spans="41:47" x14ac:dyDescent="0.15">
      <c r="AO855" s="2"/>
      <c r="AQ855" s="767"/>
      <c r="AR855" s="767"/>
      <c r="AS855" s="767"/>
      <c r="AT855" s="767"/>
      <c r="AU855" s="767"/>
    </row>
    <row r="856" spans="41:47" ht="18" customHeight="1" x14ac:dyDescent="0.15">
      <c r="AO856" s="2"/>
      <c r="AQ856" s="767"/>
      <c r="AR856" s="767"/>
      <c r="AS856" s="767"/>
      <c r="AT856" s="767"/>
      <c r="AU856" s="767"/>
    </row>
    <row r="857" spans="41:47" x14ac:dyDescent="0.15">
      <c r="AO857" s="2"/>
      <c r="AQ857" s="767"/>
      <c r="AR857" s="767"/>
      <c r="AS857" s="767"/>
      <c r="AT857" s="767"/>
      <c r="AU857" s="767"/>
    </row>
    <row r="858" spans="41:47" x14ac:dyDescent="0.15">
      <c r="AO858" s="61"/>
      <c r="AQ858" s="767"/>
      <c r="AR858" s="767"/>
      <c r="AS858" s="767"/>
      <c r="AT858" s="767"/>
    </row>
    <row r="859" spans="41:47" ht="18" customHeight="1" x14ac:dyDescent="0.15">
      <c r="AO859" s="59"/>
      <c r="AQ859" s="767"/>
      <c r="AR859" s="767"/>
      <c r="AS859" s="767"/>
      <c r="AT859" s="767"/>
      <c r="AU859" s="767"/>
    </row>
    <row r="860" spans="41:47" ht="18" customHeight="1" x14ac:dyDescent="0.15">
      <c r="AO860" s="59"/>
      <c r="AQ860" s="767"/>
      <c r="AR860" s="767"/>
      <c r="AS860" s="767"/>
      <c r="AT860" s="767"/>
      <c r="AU860" s="767"/>
    </row>
    <row r="861" spans="41:47" x14ac:dyDescent="0.15">
      <c r="AQ861" s="767"/>
      <c r="AR861" s="767"/>
      <c r="AS861" s="767"/>
      <c r="AT861" s="748"/>
      <c r="AU861" s="767"/>
    </row>
    <row r="862" spans="41:47" ht="18" customHeight="1" x14ac:dyDescent="0.15">
      <c r="AO862" s="2"/>
      <c r="AQ862" s="748"/>
      <c r="AR862" s="748"/>
      <c r="AS862" s="748"/>
      <c r="AT862" s="767"/>
      <c r="AU862" s="767"/>
    </row>
    <row r="863" spans="41:47" x14ac:dyDescent="0.15">
      <c r="AO863" s="2"/>
      <c r="AQ863" s="767"/>
      <c r="AR863" s="767"/>
      <c r="AS863" s="767"/>
      <c r="AT863" s="748"/>
      <c r="AU863" s="767"/>
    </row>
    <row r="864" spans="41:47" ht="18" customHeight="1" x14ac:dyDescent="0.15">
      <c r="AO864" s="2"/>
      <c r="AT864" s="767"/>
      <c r="AU864" s="767"/>
    </row>
    <row r="865" spans="41:47" ht="18" customHeight="1" x14ac:dyDescent="0.15">
      <c r="AO865" s="2"/>
      <c r="AQ865" s="767"/>
      <c r="AR865" s="767"/>
      <c r="AS865" s="767"/>
      <c r="AT865" s="767"/>
      <c r="AU865" s="767"/>
    </row>
    <row r="866" spans="41:47" ht="18" customHeight="1" x14ac:dyDescent="0.15">
      <c r="AO866" s="2"/>
      <c r="AQ866" s="767"/>
      <c r="AR866" s="767"/>
      <c r="AS866" s="767"/>
      <c r="AT866" s="767"/>
      <c r="AU866" s="767"/>
    </row>
    <row r="867" spans="41:47" ht="18" customHeight="1" x14ac:dyDescent="0.15">
      <c r="AO867" s="2"/>
      <c r="AQ867" s="748"/>
      <c r="AR867" s="748"/>
      <c r="AS867" s="748"/>
      <c r="AT867" s="767"/>
    </row>
    <row r="868" spans="41:47" ht="18" customHeight="1" x14ac:dyDescent="0.15">
      <c r="AQ868" s="767"/>
      <c r="AR868" s="767"/>
      <c r="AS868" s="767"/>
      <c r="AT868" s="767"/>
    </row>
    <row r="869" spans="41:47" x14ac:dyDescent="0.15">
      <c r="AO869" s="59"/>
      <c r="AQ869" s="767"/>
      <c r="AR869" s="767"/>
      <c r="AS869" s="767"/>
      <c r="AT869" s="767"/>
    </row>
    <row r="870" spans="41:47" x14ac:dyDescent="0.15">
      <c r="AO870" s="61"/>
      <c r="AQ870" s="748"/>
      <c r="AR870" s="748"/>
      <c r="AS870" s="748"/>
      <c r="AT870" s="748"/>
      <c r="AU870" s="767"/>
    </row>
    <row r="871" spans="41:47" x14ac:dyDescent="0.15">
      <c r="AO871" s="2"/>
      <c r="AQ871" s="767"/>
      <c r="AR871" s="767"/>
      <c r="AS871" s="767"/>
      <c r="AT871" s="748"/>
      <c r="AU871" s="767"/>
    </row>
    <row r="872" spans="41:47" x14ac:dyDescent="0.15">
      <c r="AO872" s="59"/>
      <c r="AQ872" s="767"/>
      <c r="AR872" s="767"/>
      <c r="AS872" s="767"/>
      <c r="AT872" s="767"/>
      <c r="AU872" s="767"/>
    </row>
    <row r="873" spans="41:47" x14ac:dyDescent="0.15">
      <c r="AQ873" s="252"/>
      <c r="AR873" s="252"/>
      <c r="AS873" s="252"/>
      <c r="AT873" s="767"/>
      <c r="AU873" s="767"/>
    </row>
    <row r="874" spans="41:47" x14ac:dyDescent="0.15">
      <c r="AO874" s="59"/>
      <c r="AT874" s="767"/>
      <c r="AU874" s="767"/>
    </row>
    <row r="875" spans="41:47" x14ac:dyDescent="0.15">
      <c r="AO875" s="59"/>
      <c r="AQ875" s="252"/>
      <c r="AR875" s="252"/>
      <c r="AS875" s="252"/>
      <c r="AU875" s="767"/>
    </row>
    <row r="876" spans="41:47" ht="18" customHeight="1" x14ac:dyDescent="0.15">
      <c r="AO876" s="59"/>
      <c r="AQ876" s="252"/>
      <c r="AR876" s="252"/>
      <c r="AS876" s="252"/>
      <c r="AT876" s="767"/>
      <c r="AU876" s="767"/>
    </row>
    <row r="877" spans="41:47" x14ac:dyDescent="0.15">
      <c r="AQ877" s="767"/>
      <c r="AR877" s="767"/>
      <c r="AS877" s="767"/>
      <c r="AT877" s="767"/>
      <c r="AU877" s="767"/>
    </row>
    <row r="878" spans="41:47" x14ac:dyDescent="0.15">
      <c r="AO878" s="59"/>
      <c r="AQ878" s="767"/>
      <c r="AR878" s="767"/>
      <c r="AS878" s="767"/>
      <c r="AT878" s="748"/>
      <c r="AU878" s="748"/>
    </row>
    <row r="879" spans="41:47" ht="18" customHeight="1" x14ac:dyDescent="0.15">
      <c r="AO879" s="59"/>
      <c r="AQ879" s="767"/>
      <c r="AR879" s="767"/>
      <c r="AS879" s="767"/>
      <c r="AT879" s="748"/>
      <c r="AU879" s="748"/>
    </row>
    <row r="880" spans="41:47" ht="18" customHeight="1" x14ac:dyDescent="0.15">
      <c r="AO880" s="59"/>
      <c r="AQ880" s="767"/>
      <c r="AR880" s="767"/>
      <c r="AS880" s="767"/>
      <c r="AT880" s="767"/>
      <c r="AU880" s="748"/>
    </row>
    <row r="881" spans="41:47" ht="18" customHeight="1" x14ac:dyDescent="0.15">
      <c r="AO881" s="59"/>
      <c r="AQ881" s="767"/>
      <c r="AR881" s="767"/>
      <c r="AS881" s="767"/>
      <c r="AT881" s="748"/>
      <c r="AU881" s="767"/>
    </row>
    <row r="882" spans="41:47" ht="18" customHeight="1" x14ac:dyDescent="0.15">
      <c r="AO882" s="59"/>
      <c r="AQ882" s="767"/>
      <c r="AR882" s="767"/>
      <c r="AS882" s="767"/>
      <c r="AT882" s="767"/>
      <c r="AU882" s="767"/>
    </row>
    <row r="883" spans="41:47" ht="18" customHeight="1" x14ac:dyDescent="0.15">
      <c r="AQ883" s="767"/>
      <c r="AR883" s="767"/>
      <c r="AS883" s="767"/>
      <c r="AT883" s="767"/>
      <c r="AU883" s="767"/>
    </row>
    <row r="884" spans="41:47" x14ac:dyDescent="0.15">
      <c r="AQ884" s="767"/>
      <c r="AR884" s="767"/>
      <c r="AS884" s="767"/>
      <c r="AT884" s="252"/>
      <c r="AU884" s="767"/>
    </row>
    <row r="885" spans="41:47" x14ac:dyDescent="0.15">
      <c r="AQ885" s="748"/>
      <c r="AR885" s="748"/>
      <c r="AS885" s="748"/>
      <c r="AU885" s="767"/>
    </row>
    <row r="886" spans="41:47" ht="18" customHeight="1" x14ac:dyDescent="0.15">
      <c r="AQ886" s="767"/>
      <c r="AR886" s="767"/>
      <c r="AS886" s="767"/>
      <c r="AT886" s="252"/>
    </row>
    <row r="887" spans="41:47" ht="18" customHeight="1" x14ac:dyDescent="0.15">
      <c r="AO887" s="59"/>
      <c r="AQ887" s="767"/>
      <c r="AR887" s="767"/>
      <c r="AS887" s="767"/>
      <c r="AT887" s="252"/>
      <c r="AU887" s="748"/>
    </row>
    <row r="888" spans="41:47" ht="18" customHeight="1" x14ac:dyDescent="0.15">
      <c r="AO888" s="61"/>
      <c r="AQ888" s="748"/>
      <c r="AR888" s="748"/>
      <c r="AS888" s="748"/>
      <c r="AT888" s="748"/>
      <c r="AU888" s="767"/>
    </row>
    <row r="889" spans="41:47" ht="18" customHeight="1" x14ac:dyDescent="0.15">
      <c r="AO889" s="59"/>
      <c r="AQ889" s="767"/>
      <c r="AR889" s="767"/>
      <c r="AS889" s="767"/>
      <c r="AT889" s="748"/>
      <c r="AU889" s="748"/>
    </row>
    <row r="890" spans="41:47" x14ac:dyDescent="0.15">
      <c r="AO890" s="59"/>
      <c r="AQ890" s="767"/>
      <c r="AR890" s="767"/>
      <c r="AS890" s="767"/>
      <c r="AT890" s="748"/>
      <c r="AU890" s="252"/>
    </row>
    <row r="891" spans="41:47" ht="18" customHeight="1" x14ac:dyDescent="0.15">
      <c r="AO891" s="59"/>
      <c r="AT891" s="748"/>
      <c r="AU891" s="767"/>
    </row>
    <row r="892" spans="41:47" ht="18" customHeight="1" x14ac:dyDescent="0.15">
      <c r="AO892" s="59"/>
      <c r="AQ892" s="767"/>
      <c r="AR892" s="767"/>
      <c r="AS892" s="767"/>
      <c r="AT892" s="748"/>
      <c r="AU892" s="748"/>
    </row>
    <row r="893" spans="41:47" x14ac:dyDescent="0.15">
      <c r="AO893" s="59"/>
      <c r="AQ893" s="767"/>
      <c r="AR893" s="767"/>
      <c r="AS893" s="767"/>
      <c r="AT893" s="748"/>
      <c r="AU893" s="767"/>
    </row>
    <row r="894" spans="41:47" ht="18" customHeight="1" x14ac:dyDescent="0.15">
      <c r="AO894" s="61"/>
      <c r="AQ894" s="748"/>
      <c r="AR894" s="748"/>
      <c r="AS894" s="748"/>
      <c r="AT894" s="748"/>
      <c r="AU894" s="767"/>
    </row>
    <row r="895" spans="41:47" ht="18" customHeight="1" x14ac:dyDescent="0.15">
      <c r="AO895" s="59"/>
      <c r="AS895" s="767"/>
      <c r="AT895" s="767"/>
      <c r="AU895" s="252"/>
    </row>
    <row r="896" spans="41:47" x14ac:dyDescent="0.15">
      <c r="AO896" s="59"/>
      <c r="AT896" s="748"/>
    </row>
    <row r="897" spans="41:47" ht="18" customHeight="1" x14ac:dyDescent="0.15">
      <c r="AO897" s="59"/>
      <c r="AT897" s="767"/>
      <c r="AU897" s="252"/>
    </row>
    <row r="898" spans="41:47" ht="18" customHeight="1" x14ac:dyDescent="0.15">
      <c r="AO898" s="59"/>
      <c r="AQ898" s="767"/>
      <c r="AR898" s="767"/>
      <c r="AS898" s="767"/>
      <c r="AT898" s="767"/>
      <c r="AU898" s="252"/>
    </row>
    <row r="899" spans="41:47" x14ac:dyDescent="0.15">
      <c r="AO899" s="59"/>
      <c r="AQ899" s="767"/>
      <c r="AR899" s="767"/>
      <c r="AS899" s="767"/>
      <c r="AT899" s="748"/>
      <c r="AU899" s="767"/>
    </row>
    <row r="900" spans="41:47" ht="18" customHeight="1" x14ac:dyDescent="0.15">
      <c r="AO900" s="59"/>
      <c r="AQ900" s="767"/>
      <c r="AR900" s="767"/>
      <c r="AS900" s="767"/>
      <c r="AT900" s="767"/>
      <c r="AU900" s="767"/>
    </row>
    <row r="901" spans="41:47" ht="18" customHeight="1" x14ac:dyDescent="0.15">
      <c r="AO901" s="59"/>
      <c r="AQ901" s="767"/>
      <c r="AR901" s="767"/>
      <c r="AS901" s="767"/>
      <c r="AT901" s="767"/>
      <c r="AU901" s="767"/>
    </row>
    <row r="902" spans="41:47" ht="18" customHeight="1" x14ac:dyDescent="0.15">
      <c r="AO902" s="59"/>
      <c r="AQ902" s="748"/>
      <c r="AR902" s="748"/>
      <c r="AS902" s="748"/>
      <c r="AU902" s="767"/>
    </row>
    <row r="903" spans="41:47" ht="18" customHeight="1" x14ac:dyDescent="0.15">
      <c r="AO903" s="61"/>
      <c r="AQ903" s="767"/>
      <c r="AR903" s="767"/>
      <c r="AS903" s="767"/>
      <c r="AT903" s="767"/>
      <c r="AU903" s="767"/>
    </row>
    <row r="904" spans="41:47" ht="18" customHeight="1" x14ac:dyDescent="0.15">
      <c r="AQ904" s="767"/>
      <c r="AR904" s="767"/>
      <c r="AS904" s="767"/>
      <c r="AT904" s="767"/>
      <c r="AU904" s="767"/>
    </row>
    <row r="905" spans="41:47" x14ac:dyDescent="0.15">
      <c r="AO905" s="59"/>
      <c r="AQ905" s="748"/>
      <c r="AR905" s="748"/>
      <c r="AS905" s="748"/>
      <c r="AT905" s="748"/>
      <c r="AU905" s="767"/>
    </row>
    <row r="906" spans="41:47" ht="18" customHeight="1" x14ac:dyDescent="0.15">
      <c r="AO906" s="59"/>
      <c r="AQ906" s="748"/>
      <c r="AR906" s="748"/>
      <c r="AS906" s="748"/>
      <c r="AU906" s="767"/>
    </row>
    <row r="907" spans="41:47" ht="18" customHeight="1" x14ac:dyDescent="0.15">
      <c r="AO907" s="59"/>
      <c r="AQ907" s="767"/>
      <c r="AR907" s="767"/>
      <c r="AS907" s="767"/>
      <c r="AU907" s="748"/>
    </row>
    <row r="908" spans="41:47" x14ac:dyDescent="0.15">
      <c r="AO908" s="59"/>
      <c r="AQ908" s="767"/>
      <c r="AR908" s="767"/>
      <c r="AS908" s="767"/>
      <c r="AU908" s="767"/>
    </row>
    <row r="909" spans="41:47" ht="18" customHeight="1" x14ac:dyDescent="0.15">
      <c r="AO909" s="59"/>
      <c r="AQ909" s="767"/>
      <c r="AR909" s="767"/>
      <c r="AS909" s="767"/>
      <c r="AT909" s="767"/>
      <c r="AU909" s="767"/>
    </row>
    <row r="910" spans="41:47" ht="18" customHeight="1" x14ac:dyDescent="0.15">
      <c r="AO910" s="2"/>
      <c r="AQ910" s="748"/>
      <c r="AR910" s="748"/>
      <c r="AS910" s="748"/>
      <c r="AU910" s="748"/>
    </row>
    <row r="911" spans="41:47" x14ac:dyDescent="0.15">
      <c r="AO911" s="2"/>
      <c r="AQ911" s="748"/>
      <c r="AR911" s="748"/>
      <c r="AS911" s="748"/>
      <c r="AT911" s="767"/>
      <c r="AU911" s="767"/>
    </row>
    <row r="912" spans="41:47" ht="18" customHeight="1" x14ac:dyDescent="0.15">
      <c r="AO912" s="2"/>
      <c r="AQ912" s="748"/>
      <c r="AR912" s="748"/>
      <c r="AS912" s="748"/>
      <c r="AU912" s="767"/>
    </row>
    <row r="913" spans="41:47" ht="18" customHeight="1" x14ac:dyDescent="0.15">
      <c r="AO913" s="2"/>
      <c r="AQ913" s="767"/>
      <c r="AR913" s="767"/>
      <c r="AS913" s="767"/>
    </row>
    <row r="914" spans="41:47" x14ac:dyDescent="0.15">
      <c r="AO914" s="59"/>
      <c r="AQ914" s="767"/>
      <c r="AR914" s="767"/>
      <c r="AS914" s="767"/>
      <c r="AT914" s="767"/>
      <c r="AU914" s="767"/>
    </row>
    <row r="915" spans="41:47" ht="18" customHeight="1" x14ac:dyDescent="0.15">
      <c r="AO915" s="61"/>
      <c r="AQ915" s="767"/>
      <c r="AR915" s="767"/>
      <c r="AS915" s="767"/>
      <c r="AU915" s="767"/>
    </row>
    <row r="916" spans="41:47" ht="18" customHeight="1" x14ac:dyDescent="0.15">
      <c r="AO916" s="2"/>
      <c r="AQ916" s="767"/>
      <c r="AR916" s="767"/>
      <c r="AS916" s="767"/>
      <c r="AU916" s="748"/>
    </row>
    <row r="917" spans="41:47" x14ac:dyDescent="0.15">
      <c r="AO917" s="59"/>
      <c r="AT917" s="767"/>
      <c r="AU917" s="748"/>
    </row>
    <row r="918" spans="41:47" ht="18" customHeight="1" x14ac:dyDescent="0.15">
      <c r="AO918" s="59"/>
      <c r="AQ918" s="748"/>
      <c r="AR918" s="748"/>
      <c r="AS918" s="748"/>
    </row>
    <row r="919" spans="41:47" ht="18" customHeight="1" x14ac:dyDescent="0.15">
      <c r="AO919" s="59"/>
      <c r="AQ919" s="767"/>
      <c r="AR919" s="767"/>
      <c r="AS919" s="767"/>
      <c r="AT919" s="767"/>
    </row>
    <row r="920" spans="41:47" x14ac:dyDescent="0.15">
      <c r="AO920" s="59"/>
      <c r="AQ920" s="748"/>
      <c r="AR920" s="748"/>
      <c r="AS920" s="748"/>
      <c r="AT920" s="748"/>
      <c r="AU920" s="767"/>
    </row>
    <row r="921" spans="41:47" x14ac:dyDescent="0.15">
      <c r="AO921" s="59"/>
      <c r="AQ921" s="767"/>
      <c r="AR921" s="767"/>
      <c r="AS921" s="767"/>
      <c r="AU921" s="767"/>
    </row>
    <row r="922" spans="41:47" x14ac:dyDescent="0.15">
      <c r="AO922" s="2"/>
      <c r="AQ922" s="767"/>
      <c r="AR922" s="767"/>
      <c r="AS922" s="767"/>
      <c r="AU922" s="767"/>
    </row>
    <row r="923" spans="41:47" x14ac:dyDescent="0.15">
      <c r="AQ923" s="252"/>
      <c r="AR923" s="252"/>
      <c r="AS923" s="252"/>
      <c r="AU923" s="767"/>
    </row>
    <row r="924" spans="41:47" x14ac:dyDescent="0.15">
      <c r="AO924" s="59"/>
      <c r="AQ924" s="252"/>
      <c r="AR924" s="252"/>
      <c r="AS924" s="252"/>
      <c r="AT924" s="767"/>
      <c r="AU924" s="767"/>
    </row>
    <row r="925" spans="41:47" x14ac:dyDescent="0.15">
      <c r="AO925" s="59"/>
      <c r="AQ925" s="252"/>
      <c r="AR925" s="252"/>
      <c r="AS925" s="252"/>
      <c r="AT925" s="767"/>
      <c r="AU925" s="767"/>
    </row>
    <row r="926" spans="41:47" x14ac:dyDescent="0.15">
      <c r="AO926" s="59"/>
      <c r="AT926" s="767"/>
      <c r="AU926" s="748"/>
    </row>
    <row r="927" spans="41:47" x14ac:dyDescent="0.15">
      <c r="AO927" s="59"/>
      <c r="AQ927" s="767"/>
      <c r="AR927" s="767"/>
      <c r="AS927" s="767"/>
      <c r="AT927" s="767"/>
      <c r="AU927" s="767"/>
    </row>
    <row r="928" spans="41:47" x14ac:dyDescent="0.15">
      <c r="AO928" s="59"/>
      <c r="AQ928" s="767"/>
      <c r="AR928" s="767"/>
      <c r="AS928" s="767"/>
      <c r="AT928" s="767"/>
      <c r="AU928" s="767"/>
    </row>
    <row r="929" spans="41:47" ht="18" customHeight="1" x14ac:dyDescent="0.15">
      <c r="AO929" s="61"/>
      <c r="AQ929" s="748"/>
      <c r="AR929" s="748"/>
      <c r="AS929" s="748"/>
    </row>
    <row r="930" spans="41:47" x14ac:dyDescent="0.15">
      <c r="AO930" s="61"/>
      <c r="AQ930" s="767"/>
      <c r="AR930" s="767"/>
      <c r="AS930" s="767"/>
      <c r="AT930" s="748"/>
      <c r="AU930" s="748"/>
    </row>
    <row r="931" spans="41:47" ht="18" customHeight="1" x14ac:dyDescent="0.15">
      <c r="AO931" s="61"/>
      <c r="AQ931" s="767"/>
      <c r="AR931" s="767"/>
      <c r="AS931" s="767"/>
      <c r="AT931" s="767"/>
      <c r="AU931" s="767"/>
    </row>
    <row r="932" spans="41:47" ht="18" customHeight="1" x14ac:dyDescent="0.15">
      <c r="AO932" s="61"/>
      <c r="AQ932" s="767"/>
      <c r="AR932" s="767"/>
      <c r="AS932" s="767"/>
      <c r="AT932" s="748"/>
      <c r="AU932" s="767"/>
    </row>
    <row r="933" spans="41:47" ht="18" customHeight="1" x14ac:dyDescent="0.15">
      <c r="AO933" s="61"/>
      <c r="AQ933" s="748"/>
      <c r="AR933" s="748"/>
      <c r="AS933" s="748"/>
      <c r="AT933" s="767"/>
      <c r="AU933" s="767"/>
    </row>
    <row r="934" spans="41:47" ht="18" customHeight="1" x14ac:dyDescent="0.15">
      <c r="AO934" s="61"/>
      <c r="AQ934" s="767"/>
      <c r="AR934" s="767"/>
      <c r="AS934" s="767"/>
      <c r="AT934" s="767"/>
      <c r="AU934" s="767"/>
    </row>
    <row r="935" spans="41:47" ht="18" customHeight="1" x14ac:dyDescent="0.15">
      <c r="AO935" s="61"/>
      <c r="AQ935" s="748"/>
      <c r="AR935" s="748"/>
      <c r="AS935" s="748"/>
      <c r="AT935" s="252"/>
      <c r="AU935" s="767"/>
    </row>
    <row r="936" spans="41:47" x14ac:dyDescent="0.15">
      <c r="AO936" s="61"/>
      <c r="AQ936" s="767"/>
      <c r="AR936" s="767"/>
      <c r="AS936" s="767"/>
      <c r="AT936" s="252"/>
      <c r="AU936" s="767"/>
    </row>
    <row r="937" spans="41:47" x14ac:dyDescent="0.15">
      <c r="AO937" s="61"/>
      <c r="AQ937" s="767"/>
      <c r="AR937" s="767"/>
      <c r="AS937" s="767"/>
      <c r="AT937" s="252"/>
      <c r="AU937" s="767"/>
    </row>
    <row r="938" spans="41:47" x14ac:dyDescent="0.15">
      <c r="AO938" s="61"/>
      <c r="AQ938" s="748"/>
      <c r="AR938" s="748"/>
      <c r="AS938" s="748"/>
      <c r="AU938" s="767"/>
    </row>
    <row r="939" spans="41:47" x14ac:dyDescent="0.15">
      <c r="AO939" s="61"/>
      <c r="AQ939" s="767"/>
      <c r="AR939" s="767"/>
      <c r="AS939" s="767"/>
      <c r="AT939" s="748"/>
      <c r="AU939" s="767"/>
    </row>
    <row r="940" spans="41:47" x14ac:dyDescent="0.15">
      <c r="AO940" s="59"/>
      <c r="AQ940" s="767"/>
      <c r="AR940" s="767"/>
      <c r="AS940" s="767"/>
      <c r="AT940" s="767"/>
      <c r="AU940" s="767"/>
    </row>
    <row r="941" spans="41:47" x14ac:dyDescent="0.15">
      <c r="AO941" s="59"/>
      <c r="AQ941" s="748"/>
      <c r="AR941" s="748"/>
      <c r="AS941" s="748"/>
      <c r="AT941" s="748"/>
    </row>
    <row r="942" spans="41:47" x14ac:dyDescent="0.15">
      <c r="AO942" s="61"/>
      <c r="AQ942" s="767"/>
      <c r="AR942" s="767"/>
      <c r="AS942" s="767"/>
      <c r="AT942" s="748"/>
      <c r="AU942" s="767"/>
    </row>
    <row r="943" spans="41:47" x14ac:dyDescent="0.15">
      <c r="AO943" s="59"/>
      <c r="AQ943" s="767"/>
      <c r="AR943" s="767"/>
      <c r="AS943" s="767"/>
      <c r="AT943" s="748"/>
      <c r="AU943" s="767"/>
    </row>
    <row r="944" spans="41:47" x14ac:dyDescent="0.15">
      <c r="AQ944" s="748"/>
      <c r="AR944" s="748"/>
      <c r="AS944" s="748"/>
      <c r="AT944" s="748"/>
      <c r="AU944" s="748"/>
    </row>
    <row r="945" spans="41:47" x14ac:dyDescent="0.15">
      <c r="AO945" s="61"/>
      <c r="AQ945" s="767"/>
      <c r="AR945" s="767"/>
      <c r="AS945" s="767"/>
      <c r="AT945" s="748"/>
      <c r="AU945" s="767"/>
    </row>
    <row r="946" spans="41:47" x14ac:dyDescent="0.15">
      <c r="AQ946" s="767"/>
      <c r="AR946" s="767"/>
      <c r="AS946" s="767"/>
      <c r="AT946" s="767"/>
      <c r="AU946" s="767"/>
    </row>
    <row r="947" spans="41:47" x14ac:dyDescent="0.15">
      <c r="AQ947" s="748"/>
      <c r="AR947" s="748"/>
      <c r="AS947" s="748"/>
      <c r="AT947" s="748"/>
      <c r="AU947" s="252"/>
    </row>
    <row r="948" spans="41:47" ht="18" customHeight="1" x14ac:dyDescent="0.15">
      <c r="AO948" s="61"/>
      <c r="AQ948" s="767"/>
      <c r="AR948" s="767"/>
      <c r="AS948" s="767"/>
      <c r="AT948" s="767"/>
      <c r="AU948" s="252"/>
    </row>
    <row r="949" spans="41:47" ht="18" customHeight="1" x14ac:dyDescent="0.15">
      <c r="AO949" s="61"/>
      <c r="AQ949" s="767"/>
      <c r="AR949" s="767"/>
      <c r="AS949" s="767"/>
      <c r="AT949" s="767"/>
      <c r="AU949" s="252"/>
    </row>
    <row r="950" spans="41:47" ht="18" customHeight="1" x14ac:dyDescent="0.15">
      <c r="AO950" s="61"/>
      <c r="AQ950" s="767"/>
      <c r="AR950" s="767"/>
      <c r="AS950" s="767"/>
      <c r="AT950" s="748"/>
    </row>
    <row r="951" spans="41:47" ht="18" customHeight="1" x14ac:dyDescent="0.15">
      <c r="AO951" s="61"/>
      <c r="AQ951" s="767"/>
      <c r="AR951" s="767"/>
      <c r="AS951" s="767"/>
      <c r="AT951" s="767"/>
    </row>
    <row r="952" spans="41:47" ht="18" customHeight="1" x14ac:dyDescent="0.15">
      <c r="AO952" s="61"/>
      <c r="AQ952" s="748"/>
      <c r="AR952" s="748"/>
      <c r="AS952" s="748"/>
      <c r="AT952" s="767"/>
      <c r="AU952" s="767"/>
    </row>
    <row r="953" spans="41:47" x14ac:dyDescent="0.15">
      <c r="AO953" s="61"/>
      <c r="AQ953" s="748"/>
      <c r="AR953" s="748"/>
      <c r="AS953" s="748"/>
      <c r="AT953" s="748"/>
      <c r="AU953" s="748"/>
    </row>
    <row r="954" spans="41:47" ht="18" customHeight="1" x14ac:dyDescent="0.15">
      <c r="AO954" s="61"/>
      <c r="AQ954" s="748"/>
      <c r="AR954" s="748"/>
      <c r="AS954" s="767"/>
      <c r="AT954" s="767"/>
      <c r="AU954" s="252"/>
    </row>
    <row r="955" spans="41:47" ht="18" customHeight="1" x14ac:dyDescent="0.15">
      <c r="AO955" s="2"/>
      <c r="AQ955" s="748"/>
      <c r="AR955" s="748"/>
      <c r="AS955" s="748"/>
      <c r="AT955" s="767"/>
      <c r="AU955" s="252"/>
    </row>
    <row r="956" spans="41:47" x14ac:dyDescent="0.15">
      <c r="AO956" s="2"/>
      <c r="AQ956" s="748"/>
      <c r="AR956" s="748"/>
      <c r="AS956" s="748"/>
      <c r="AT956" s="748"/>
      <c r="AU956" s="252"/>
    </row>
    <row r="957" spans="41:47" ht="18" customHeight="1" x14ac:dyDescent="0.15">
      <c r="AO957" s="2"/>
      <c r="AQ957" s="767"/>
      <c r="AR957" s="767"/>
      <c r="AS957" s="767"/>
      <c r="AT957" s="748"/>
      <c r="AU957" s="252"/>
    </row>
    <row r="958" spans="41:47" ht="18" customHeight="1" x14ac:dyDescent="0.15">
      <c r="AO958" s="2"/>
      <c r="AQ958" s="748"/>
      <c r="AR958" s="748"/>
      <c r="AS958" s="748"/>
      <c r="AT958" s="767"/>
      <c r="AU958" s="767"/>
    </row>
    <row r="959" spans="41:47" x14ac:dyDescent="0.15">
      <c r="AO959" s="2"/>
      <c r="AQ959" s="748"/>
      <c r="AR959" s="748"/>
      <c r="AS959" s="748"/>
      <c r="AT959" s="748"/>
      <c r="AU959" s="748"/>
    </row>
    <row r="960" spans="41:47" ht="18" customHeight="1" x14ac:dyDescent="0.15">
      <c r="AO960" s="2"/>
      <c r="AQ960" s="767"/>
      <c r="AR960" s="767"/>
      <c r="AS960" s="767"/>
      <c r="AT960" s="767"/>
      <c r="AU960" s="767"/>
    </row>
    <row r="961" spans="41:47" ht="18" customHeight="1" x14ac:dyDescent="0.15">
      <c r="AO961" s="2"/>
      <c r="AT961" s="767"/>
      <c r="AU961" s="767"/>
    </row>
    <row r="962" spans="41:47" x14ac:dyDescent="0.15">
      <c r="AO962" s="2"/>
      <c r="AQ962" s="748"/>
      <c r="AR962" s="748"/>
      <c r="AS962" s="748"/>
      <c r="AT962" s="767"/>
      <c r="AU962" s="748"/>
    </row>
    <row r="963" spans="41:47" ht="18" customHeight="1" x14ac:dyDescent="0.15">
      <c r="AO963" s="2"/>
      <c r="AQ963" s="767"/>
      <c r="AR963" s="767"/>
      <c r="AS963" s="767"/>
      <c r="AT963" s="767"/>
      <c r="AU963" s="767"/>
    </row>
    <row r="964" spans="41:47" ht="18" customHeight="1" x14ac:dyDescent="0.15">
      <c r="AO964" s="2"/>
      <c r="AQ964" s="748"/>
      <c r="AR964" s="748"/>
      <c r="AS964" s="748"/>
      <c r="AT964" s="748"/>
      <c r="AU964" s="767"/>
    </row>
    <row r="965" spans="41:47" ht="18" customHeight="1" x14ac:dyDescent="0.15">
      <c r="AO965" s="2"/>
      <c r="AQ965" s="748"/>
      <c r="AR965" s="748"/>
      <c r="AS965" s="748"/>
      <c r="AT965" s="748"/>
      <c r="AU965" s="748"/>
    </row>
    <row r="966" spans="41:47" ht="18" customHeight="1" x14ac:dyDescent="0.15">
      <c r="AO966" s="2"/>
      <c r="AQ966" s="767"/>
      <c r="AR966" s="767"/>
      <c r="AS966" s="767"/>
      <c r="AT966" s="748"/>
      <c r="AU966" s="767"/>
    </row>
    <row r="967" spans="41:47" ht="18" customHeight="1" x14ac:dyDescent="0.15">
      <c r="AO967" s="2"/>
      <c r="AQ967" s="748"/>
      <c r="AR967" s="748"/>
      <c r="AS967" s="748"/>
      <c r="AT967" s="767"/>
      <c r="AU967" s="767"/>
    </row>
    <row r="968" spans="41:47" ht="18" customHeight="1" x14ac:dyDescent="0.15">
      <c r="AO968" s="61"/>
      <c r="AQ968" s="767"/>
      <c r="AR968" s="767"/>
      <c r="AS968" s="767"/>
      <c r="AT968" s="748"/>
      <c r="AU968" s="748"/>
    </row>
    <row r="969" spans="41:47" ht="18" customHeight="1" x14ac:dyDescent="0.15">
      <c r="AO969" s="59"/>
      <c r="AQ969" s="748"/>
      <c r="AR969" s="748"/>
      <c r="AS969" s="748"/>
      <c r="AT969" s="767"/>
      <c r="AU969" s="767"/>
    </row>
    <row r="970" spans="41:47" ht="18" customHeight="1" x14ac:dyDescent="0.15">
      <c r="AO970" s="59"/>
      <c r="AQ970" s="748"/>
      <c r="AR970" s="748"/>
      <c r="AS970" s="748"/>
      <c r="AT970" s="767"/>
      <c r="AU970" s="767"/>
    </row>
    <row r="971" spans="41:47" x14ac:dyDescent="0.15">
      <c r="AO971" s="61"/>
      <c r="AQ971" s="767"/>
      <c r="AR971" s="767"/>
      <c r="AS971" s="767"/>
      <c r="AT971" s="767"/>
      <c r="AU971" s="748"/>
    </row>
    <row r="972" spans="41:47" ht="18" customHeight="1" x14ac:dyDescent="0.15">
      <c r="AO972" s="2"/>
      <c r="AQ972" s="767"/>
      <c r="AR972" s="767"/>
      <c r="AS972" s="767"/>
      <c r="AT972" s="767"/>
      <c r="AU972" s="767"/>
    </row>
    <row r="973" spans="41:47" ht="18" customHeight="1" x14ac:dyDescent="0.15">
      <c r="AO973" s="2"/>
      <c r="AQ973" s="767"/>
      <c r="AR973" s="767"/>
      <c r="AS973" s="767"/>
      <c r="AU973" s="767"/>
    </row>
    <row r="974" spans="41:47" x14ac:dyDescent="0.15">
      <c r="AO974" s="2"/>
      <c r="AQ974" s="767"/>
      <c r="AR974" s="767"/>
      <c r="AS974" s="767"/>
      <c r="AT974" s="767"/>
      <c r="AU974" s="767"/>
    </row>
    <row r="975" spans="41:47" x14ac:dyDescent="0.15">
      <c r="AO975" s="2"/>
      <c r="AQ975" s="767"/>
      <c r="AR975" s="767"/>
      <c r="AS975" s="767"/>
      <c r="AT975" s="767"/>
      <c r="AU975" s="748"/>
    </row>
    <row r="976" spans="41:47" x14ac:dyDescent="0.15">
      <c r="AO976" s="2"/>
      <c r="AQ976" s="767"/>
      <c r="AR976" s="767"/>
      <c r="AS976" s="767"/>
      <c r="AT976" s="748"/>
      <c r="AU976" s="748"/>
    </row>
    <row r="977" spans="41:47" x14ac:dyDescent="0.15">
      <c r="AQ977" s="767"/>
      <c r="AR977" s="767"/>
      <c r="AS977" s="767"/>
      <c r="AT977" s="767"/>
      <c r="AU977" s="767"/>
    </row>
    <row r="978" spans="41:47" x14ac:dyDescent="0.15">
      <c r="AO978" s="2"/>
      <c r="AQ978" s="767"/>
      <c r="AR978" s="767"/>
      <c r="AS978" s="767"/>
      <c r="AT978" s="767"/>
      <c r="AU978" s="767"/>
    </row>
    <row r="979" spans="41:47" x14ac:dyDescent="0.15">
      <c r="AO979" s="59"/>
      <c r="AQ979" s="767"/>
      <c r="AR979" s="767"/>
      <c r="AS979" s="767"/>
      <c r="AT979" s="767"/>
      <c r="AU979" s="767"/>
    </row>
    <row r="980" spans="41:47" x14ac:dyDescent="0.15">
      <c r="AO980" s="59"/>
      <c r="AQ980" s="767"/>
      <c r="AR980" s="767"/>
      <c r="AS980" s="767"/>
      <c r="AT980" s="748"/>
      <c r="AU980" s="748"/>
    </row>
    <row r="981" spans="41:47" x14ac:dyDescent="0.15">
      <c r="AO981" s="2"/>
      <c r="AQ981" s="767"/>
      <c r="AR981" s="767"/>
      <c r="AS981" s="767"/>
      <c r="AT981" s="767"/>
      <c r="AU981" s="748"/>
    </row>
    <row r="982" spans="41:47" x14ac:dyDescent="0.15">
      <c r="AO982" s="59"/>
      <c r="AQ982" s="767"/>
      <c r="AR982" s="767"/>
      <c r="AS982" s="767"/>
      <c r="AU982" s="767"/>
    </row>
    <row r="983" spans="41:47" x14ac:dyDescent="0.15">
      <c r="AO983" s="59"/>
      <c r="AQ983" s="748"/>
      <c r="AR983" s="748"/>
      <c r="AS983" s="748"/>
      <c r="AT983" s="748"/>
      <c r="AU983" s="748"/>
    </row>
    <row r="984" spans="41:47" x14ac:dyDescent="0.15">
      <c r="AO984" s="59"/>
      <c r="AQ984" s="767"/>
      <c r="AR984" s="767"/>
      <c r="AS984" s="748"/>
      <c r="AT984" s="767"/>
      <c r="AU984" s="748"/>
    </row>
    <row r="985" spans="41:47" x14ac:dyDescent="0.15">
      <c r="AO985" s="59"/>
      <c r="AQ985" s="767"/>
      <c r="AR985" s="767"/>
      <c r="AS985" s="767"/>
      <c r="AT985" s="767"/>
    </row>
    <row r="986" spans="41:47" x14ac:dyDescent="0.15">
      <c r="AO986" s="59"/>
      <c r="AQ986" s="748"/>
      <c r="AR986" s="748"/>
      <c r="AS986" s="748"/>
      <c r="AT986" s="767"/>
      <c r="AU986" s="748"/>
    </row>
    <row r="987" spans="41:47" x14ac:dyDescent="0.15">
      <c r="AO987" s="2"/>
      <c r="AQ987" s="767"/>
      <c r="AR987" s="767"/>
      <c r="AS987" s="767"/>
      <c r="AT987" s="767"/>
      <c r="AU987" s="748"/>
    </row>
    <row r="988" spans="41:47" x14ac:dyDescent="0.15">
      <c r="AO988" s="59"/>
      <c r="AQ988" s="767"/>
      <c r="AR988" s="767"/>
      <c r="AS988" s="767"/>
      <c r="AT988" s="767"/>
      <c r="AU988" s="748"/>
    </row>
    <row r="989" spans="41:47" x14ac:dyDescent="0.15">
      <c r="AO989" s="59"/>
      <c r="AT989" s="767"/>
      <c r="AU989" s="767"/>
    </row>
    <row r="990" spans="41:47" x14ac:dyDescent="0.15">
      <c r="AO990" s="59"/>
      <c r="AQ990" s="767"/>
      <c r="AR990" s="767"/>
      <c r="AS990" s="767"/>
      <c r="AT990" s="767"/>
      <c r="AU990" s="748"/>
    </row>
    <row r="991" spans="41:47" x14ac:dyDescent="0.15">
      <c r="AO991" s="59"/>
      <c r="AQ991" s="767"/>
      <c r="AR991" s="767"/>
      <c r="AS991" s="767"/>
      <c r="AT991" s="767"/>
      <c r="AU991" s="748"/>
    </row>
    <row r="992" spans="41:47" x14ac:dyDescent="0.15">
      <c r="AO992" s="59"/>
      <c r="AQ992" s="767"/>
      <c r="AR992" s="767"/>
      <c r="AS992" s="767"/>
      <c r="AT992" s="767"/>
      <c r="AU992" s="767"/>
    </row>
    <row r="993" spans="41:47" x14ac:dyDescent="0.15">
      <c r="AO993" s="59"/>
      <c r="AQ993" s="767"/>
      <c r="AR993" s="767"/>
      <c r="AS993" s="767"/>
      <c r="AT993" s="767"/>
      <c r="AU993" s="748"/>
    </row>
    <row r="994" spans="41:47" x14ac:dyDescent="0.15">
      <c r="AO994" s="2"/>
      <c r="AQ994" s="767"/>
      <c r="AR994" s="767"/>
      <c r="AS994" s="767"/>
      <c r="AT994" s="767"/>
      <c r="AU994" s="767"/>
    </row>
    <row r="995" spans="41:47" x14ac:dyDescent="0.15">
      <c r="AO995" s="59"/>
      <c r="AQ995" s="767"/>
      <c r="AR995" s="767"/>
      <c r="AS995" s="767"/>
      <c r="AT995" s="767"/>
      <c r="AU995" s="767"/>
    </row>
    <row r="996" spans="41:47" x14ac:dyDescent="0.15">
      <c r="AO996" s="59"/>
      <c r="AQ996" s="767"/>
      <c r="AR996" s="767"/>
      <c r="AS996" s="748"/>
      <c r="AT996" s="748"/>
      <c r="AU996" s="748"/>
    </row>
    <row r="997" spans="41:47" x14ac:dyDescent="0.15">
      <c r="AO997" s="59"/>
      <c r="AQ997" s="767"/>
      <c r="AR997" s="767"/>
      <c r="AS997" s="767"/>
      <c r="AT997" s="767"/>
      <c r="AU997" s="767"/>
    </row>
    <row r="998" spans="41:47" x14ac:dyDescent="0.15">
      <c r="AO998" s="59"/>
      <c r="AQ998" s="767"/>
      <c r="AR998" s="767"/>
      <c r="AS998" s="767"/>
      <c r="AT998" s="767"/>
      <c r="AU998" s="767"/>
    </row>
    <row r="999" spans="41:47" x14ac:dyDescent="0.15">
      <c r="AO999" s="59"/>
      <c r="AQ999" s="767"/>
      <c r="AR999" s="767"/>
      <c r="AS999" s="767"/>
      <c r="AT999" s="748"/>
      <c r="AU999" s="767"/>
    </row>
    <row r="1000" spans="41:47" x14ac:dyDescent="0.15">
      <c r="AO1000" s="59"/>
      <c r="AQ1000" s="767"/>
      <c r="AR1000" s="767"/>
      <c r="AS1000" s="767"/>
      <c r="AT1000" s="767"/>
      <c r="AU1000" s="767"/>
    </row>
    <row r="1001" spans="41:47" x14ac:dyDescent="0.15">
      <c r="AO1001" s="59"/>
      <c r="AQ1001" s="767"/>
      <c r="AR1001" s="767"/>
      <c r="AS1001" s="767"/>
      <c r="AT1001" s="767"/>
      <c r="AU1001" s="767"/>
    </row>
    <row r="1002" spans="41:47" x14ac:dyDescent="0.15">
      <c r="AO1002" s="59"/>
      <c r="AQ1002" s="748"/>
      <c r="AR1002" s="748"/>
      <c r="AS1002" s="748"/>
      <c r="AU1002" s="767"/>
    </row>
    <row r="1003" spans="41:47" x14ac:dyDescent="0.15">
      <c r="AO1003" s="59"/>
      <c r="AQ1003" s="767"/>
      <c r="AR1003" s="767"/>
      <c r="AS1003" s="767"/>
      <c r="AT1003" s="767"/>
      <c r="AU1003" s="767"/>
    </row>
    <row r="1004" spans="41:47" x14ac:dyDescent="0.15">
      <c r="AO1004" s="61"/>
      <c r="AQ1004" s="748"/>
      <c r="AR1004" s="748"/>
      <c r="AS1004" s="767"/>
      <c r="AT1004" s="767"/>
    </row>
    <row r="1005" spans="41:47" x14ac:dyDescent="0.15">
      <c r="AO1005" s="59"/>
      <c r="AQ1005" s="748"/>
      <c r="AR1005" s="748"/>
      <c r="AS1005" s="748"/>
      <c r="AT1005" s="767"/>
    </row>
    <row r="1006" spans="41:47" x14ac:dyDescent="0.15">
      <c r="AO1006" s="59"/>
      <c r="AQ1006" s="748"/>
      <c r="AR1006" s="748"/>
      <c r="AS1006" s="767"/>
      <c r="AT1006" s="767"/>
    </row>
    <row r="1007" spans="41:47" x14ac:dyDescent="0.15">
      <c r="AO1007" s="61"/>
      <c r="AQ1007" s="748"/>
      <c r="AR1007" s="748"/>
      <c r="AS1007" s="767"/>
      <c r="AT1007" s="767"/>
    </row>
    <row r="1008" spans="41:47" x14ac:dyDescent="0.15">
      <c r="AO1008" s="59"/>
      <c r="AQ1008" s="748"/>
      <c r="AR1008" s="748"/>
      <c r="AS1008" s="748"/>
      <c r="AT1008" s="767"/>
      <c r="AU1008" s="767"/>
    </row>
    <row r="1009" spans="41:47" x14ac:dyDescent="0.15">
      <c r="AO1009" s="59"/>
      <c r="AT1009" s="767"/>
      <c r="AU1009" s="748"/>
    </row>
    <row r="1010" spans="41:47" x14ac:dyDescent="0.15">
      <c r="AO1010" s="61"/>
      <c r="AT1010" s="767"/>
      <c r="AU1010" s="252"/>
    </row>
    <row r="1011" spans="41:47" x14ac:dyDescent="0.15">
      <c r="AO1011" s="59"/>
      <c r="AQ1011" s="748"/>
      <c r="AR1011" s="748"/>
      <c r="AS1011" s="767"/>
      <c r="AT1011" s="767"/>
      <c r="AU1011" s="767"/>
    </row>
    <row r="1012" spans="41:47" x14ac:dyDescent="0.15">
      <c r="AO1012" s="59"/>
      <c r="AQ1012" s="748"/>
      <c r="AR1012" s="748"/>
      <c r="AS1012" s="767"/>
      <c r="AT1012" s="767"/>
      <c r="AU1012" s="748"/>
    </row>
    <row r="1013" spans="41:47" x14ac:dyDescent="0.15">
      <c r="AO1013" s="61"/>
      <c r="AQ1013" s="748"/>
      <c r="AR1013" s="748"/>
      <c r="AS1013" s="767"/>
      <c r="AT1013" s="767"/>
      <c r="AU1013" s="767"/>
    </row>
    <row r="1014" spans="41:47" x14ac:dyDescent="0.15">
      <c r="AO1014" s="61"/>
      <c r="AQ1014" s="748"/>
      <c r="AR1014" s="748"/>
      <c r="AS1014" s="748"/>
      <c r="AT1014" s="767"/>
      <c r="AU1014" s="767"/>
    </row>
    <row r="1015" spans="41:47" x14ac:dyDescent="0.15">
      <c r="AO1015" s="61"/>
      <c r="AQ1015" s="748"/>
      <c r="AR1015" s="748"/>
      <c r="AS1015" s="748"/>
      <c r="AT1015" s="748"/>
    </row>
    <row r="1016" spans="41:47" x14ac:dyDescent="0.15">
      <c r="AO1016" s="61"/>
      <c r="AQ1016" s="767"/>
      <c r="AR1016" s="767"/>
      <c r="AS1016" s="767"/>
      <c r="AT1016" s="767"/>
      <c r="AU1016" s="767"/>
    </row>
    <row r="1017" spans="41:47" x14ac:dyDescent="0.15">
      <c r="AO1017" s="61"/>
      <c r="AQ1017" s="767"/>
      <c r="AR1017" s="767"/>
      <c r="AS1017" s="767"/>
      <c r="AT1017" s="748"/>
      <c r="AU1017" s="767"/>
    </row>
    <row r="1018" spans="41:47" x14ac:dyDescent="0.15">
      <c r="AO1018" s="61"/>
      <c r="AQ1018" s="748"/>
      <c r="AR1018" s="748"/>
      <c r="AS1018" s="748"/>
      <c r="AT1018" s="748"/>
      <c r="AU1018" s="767"/>
    </row>
    <row r="1019" spans="41:47" x14ac:dyDescent="0.15">
      <c r="AQ1019" s="748"/>
      <c r="AR1019" s="748"/>
      <c r="AS1019" s="748"/>
      <c r="AT1019" s="748"/>
      <c r="AU1019" s="767"/>
    </row>
    <row r="1020" spans="41:47" x14ac:dyDescent="0.15">
      <c r="AO1020" s="59"/>
      <c r="AQ1020" s="748"/>
      <c r="AR1020" s="748"/>
      <c r="AS1020" s="748"/>
      <c r="AT1020" s="748"/>
      <c r="AU1020" s="767"/>
    </row>
    <row r="1021" spans="41:47" x14ac:dyDescent="0.15">
      <c r="AO1021" s="59"/>
      <c r="AQ1021" s="748"/>
      <c r="AR1021" s="748"/>
      <c r="AS1021" s="748"/>
      <c r="AT1021" s="767"/>
      <c r="AU1021" s="767"/>
    </row>
    <row r="1022" spans="41:47" x14ac:dyDescent="0.15">
      <c r="AO1022" s="61"/>
      <c r="AQ1022" s="748"/>
      <c r="AR1022" s="748"/>
      <c r="AS1022" s="767"/>
      <c r="AU1022" s="252"/>
    </row>
    <row r="1023" spans="41:47" x14ac:dyDescent="0.15">
      <c r="AO1023" s="61"/>
      <c r="AQ1023" s="748"/>
      <c r="AR1023" s="748"/>
      <c r="AS1023" s="748"/>
      <c r="AU1023" s="767"/>
    </row>
    <row r="1024" spans="41:47" x14ac:dyDescent="0.15">
      <c r="AO1024" s="61"/>
      <c r="AQ1024" s="748"/>
      <c r="AR1024" s="748"/>
      <c r="AS1024" s="748"/>
      <c r="AT1024" s="748"/>
      <c r="AU1024" s="767"/>
    </row>
    <row r="1025" spans="41:47" x14ac:dyDescent="0.15">
      <c r="AO1025" s="61"/>
      <c r="AQ1025" s="767"/>
      <c r="AR1025" s="767"/>
      <c r="AS1025" s="767"/>
      <c r="AT1025" s="748"/>
      <c r="AU1025" s="767"/>
    </row>
    <row r="1026" spans="41:47" x14ac:dyDescent="0.15">
      <c r="AO1026" s="61"/>
      <c r="AQ1026" s="748"/>
      <c r="AR1026" s="748"/>
      <c r="AS1026" s="748"/>
      <c r="AT1026" s="748"/>
      <c r="AU1026" s="767"/>
    </row>
    <row r="1027" spans="41:47" x14ac:dyDescent="0.15">
      <c r="AO1027" s="61"/>
      <c r="AQ1027" s="748"/>
      <c r="AR1027" s="748"/>
      <c r="AS1027" s="748"/>
      <c r="AT1027" s="767"/>
      <c r="AU1027" s="767"/>
    </row>
    <row r="1028" spans="41:47" x14ac:dyDescent="0.15">
      <c r="AO1028" s="61"/>
      <c r="AQ1028" s="767"/>
      <c r="AR1028" s="767"/>
      <c r="AS1028" s="767"/>
      <c r="AT1028" s="748"/>
      <c r="AU1028" s="748"/>
    </row>
    <row r="1029" spans="41:47" x14ac:dyDescent="0.15">
      <c r="AO1029" s="61"/>
      <c r="AQ1029" s="767"/>
      <c r="AR1029" s="767"/>
      <c r="AS1029" s="767"/>
      <c r="AT1029" s="748"/>
      <c r="AU1029" s="767"/>
    </row>
    <row r="1030" spans="41:47" x14ac:dyDescent="0.15">
      <c r="AO1030" s="61"/>
      <c r="AQ1030" s="748"/>
      <c r="AR1030" s="748"/>
      <c r="AS1030" s="748"/>
      <c r="AT1030" s="748"/>
      <c r="AU1030" s="748"/>
    </row>
    <row r="1031" spans="41:47" x14ac:dyDescent="0.15">
      <c r="AO1031" s="61"/>
      <c r="AQ1031" s="767"/>
      <c r="AR1031" s="767"/>
      <c r="AS1031" s="767"/>
      <c r="AT1031" s="748"/>
      <c r="AU1031" s="767"/>
    </row>
    <row r="1032" spans="41:47" x14ac:dyDescent="0.15">
      <c r="AO1032" s="61"/>
      <c r="AQ1032" s="767"/>
      <c r="AR1032" s="767"/>
      <c r="AS1032" s="767"/>
      <c r="AT1032" s="748"/>
      <c r="AU1032" s="748"/>
    </row>
    <row r="1033" spans="41:47" x14ac:dyDescent="0.15">
      <c r="AO1033" s="61"/>
      <c r="AQ1033" s="748"/>
      <c r="AR1033" s="748"/>
      <c r="AS1033" s="748"/>
      <c r="AT1033" s="767"/>
      <c r="AU1033" s="748"/>
    </row>
    <row r="1034" spans="41:47" x14ac:dyDescent="0.15">
      <c r="AO1034" s="61"/>
      <c r="AQ1034" s="748"/>
      <c r="AR1034" s="748"/>
      <c r="AS1034" s="748"/>
      <c r="AT1034" s="748"/>
      <c r="AU1034" s="748"/>
    </row>
    <row r="1035" spans="41:47" x14ac:dyDescent="0.15">
      <c r="AO1035" s="61"/>
      <c r="AQ1035" s="767"/>
      <c r="AR1035" s="767"/>
      <c r="AS1035" s="767"/>
      <c r="AT1035" s="748"/>
    </row>
    <row r="1036" spans="41:47" x14ac:dyDescent="0.15">
      <c r="AO1036" s="61"/>
      <c r="AQ1036" s="767"/>
      <c r="AR1036" s="767"/>
      <c r="AS1036" s="767"/>
      <c r="AT1036" s="767"/>
    </row>
    <row r="1037" spans="41:47" ht="18" customHeight="1" x14ac:dyDescent="0.15">
      <c r="AO1037" s="61"/>
      <c r="AQ1037" s="767"/>
      <c r="AR1037" s="767"/>
      <c r="AS1037" s="767"/>
      <c r="AT1037" s="748"/>
      <c r="AU1037" s="748"/>
    </row>
    <row r="1038" spans="41:47" ht="18" customHeight="1" x14ac:dyDescent="0.15">
      <c r="AO1038" s="2"/>
      <c r="AQ1038" s="767"/>
      <c r="AR1038" s="767"/>
      <c r="AS1038" s="767"/>
      <c r="AT1038" s="748"/>
      <c r="AU1038" s="748"/>
    </row>
    <row r="1039" spans="41:47" x14ac:dyDescent="0.15">
      <c r="AO1039" s="59"/>
      <c r="AQ1039" s="767"/>
      <c r="AR1039" s="767"/>
      <c r="AS1039" s="767"/>
      <c r="AT1039" s="767"/>
      <c r="AU1039" s="748"/>
    </row>
    <row r="1040" spans="41:47" x14ac:dyDescent="0.15">
      <c r="AO1040" s="61"/>
      <c r="AQ1040" s="748"/>
      <c r="AR1040" s="748"/>
      <c r="AS1040" s="748"/>
      <c r="AT1040" s="748"/>
      <c r="AU1040" s="748"/>
    </row>
    <row r="1041" spans="41:47" x14ac:dyDescent="0.15">
      <c r="AQ1041" s="767"/>
      <c r="AR1041" s="767"/>
      <c r="AS1041" s="767"/>
      <c r="AT1041" s="748"/>
      <c r="AU1041" s="767"/>
    </row>
    <row r="1042" spans="41:47" x14ac:dyDescent="0.15">
      <c r="AO1042" s="59"/>
      <c r="AQ1042" s="767"/>
      <c r="AR1042" s="767"/>
      <c r="AS1042" s="767"/>
      <c r="AT1042" s="767"/>
      <c r="AU1042" s="748"/>
    </row>
    <row r="1043" spans="41:47" x14ac:dyDescent="0.15">
      <c r="AO1043" s="59"/>
      <c r="AQ1043" s="767"/>
      <c r="AR1043" s="767"/>
      <c r="AS1043" s="767"/>
      <c r="AT1043" s="767"/>
      <c r="AU1043" s="767"/>
    </row>
    <row r="1044" spans="41:47" x14ac:dyDescent="0.15">
      <c r="AO1044" s="2"/>
      <c r="AQ1044" s="767"/>
      <c r="AR1044" s="767"/>
      <c r="AS1044" s="767"/>
      <c r="AT1044" s="748"/>
      <c r="AU1044" s="748"/>
    </row>
    <row r="1045" spans="41:47" x14ac:dyDescent="0.15">
      <c r="AO1045" s="59"/>
      <c r="AQ1045" s="767"/>
      <c r="AR1045" s="767"/>
      <c r="AS1045" s="767"/>
      <c r="AT1045" s="748"/>
      <c r="AU1045" s="748"/>
    </row>
    <row r="1046" spans="41:47" x14ac:dyDescent="0.15">
      <c r="AO1046" s="59"/>
      <c r="AQ1046" s="748"/>
      <c r="AR1046" s="748"/>
      <c r="AS1046" s="748"/>
      <c r="AT1046" s="767"/>
      <c r="AU1046" s="748"/>
    </row>
    <row r="1047" spans="41:47" x14ac:dyDescent="0.15">
      <c r="AO1047" s="59"/>
      <c r="AQ1047" s="748"/>
      <c r="AR1047" s="748"/>
      <c r="AS1047" s="748"/>
      <c r="AT1047" s="748"/>
      <c r="AU1047" s="767"/>
    </row>
    <row r="1048" spans="41:47" ht="18" customHeight="1" x14ac:dyDescent="0.15">
      <c r="AO1048" s="59"/>
      <c r="AQ1048" s="748"/>
      <c r="AR1048" s="748"/>
      <c r="AS1048" s="748"/>
      <c r="AT1048" s="767"/>
      <c r="AU1048" s="748"/>
    </row>
    <row r="1049" spans="41:47" x14ac:dyDescent="0.15">
      <c r="AO1049" s="59"/>
      <c r="AQ1049" s="252"/>
      <c r="AR1049" s="252"/>
      <c r="AS1049" s="252"/>
      <c r="AT1049" s="767"/>
      <c r="AU1049" s="748"/>
    </row>
    <row r="1050" spans="41:47" ht="18" customHeight="1" x14ac:dyDescent="0.15">
      <c r="AO1050" s="59"/>
      <c r="AQ1050" s="767"/>
      <c r="AR1050" s="767"/>
      <c r="AS1050" s="767"/>
      <c r="AT1050" s="767"/>
      <c r="AU1050" s="767"/>
    </row>
    <row r="1051" spans="41:47" ht="18" customHeight="1" x14ac:dyDescent="0.15">
      <c r="AO1051" s="2"/>
      <c r="AQ1051" s="748"/>
      <c r="AR1051" s="748"/>
      <c r="AS1051" s="748"/>
      <c r="AT1051" s="767"/>
      <c r="AU1051" s="748"/>
    </row>
    <row r="1052" spans="41:47" ht="18" customHeight="1" x14ac:dyDescent="0.15">
      <c r="AQ1052" s="767"/>
      <c r="AR1052" s="767"/>
      <c r="AS1052" s="767"/>
      <c r="AT1052" s="767"/>
      <c r="AU1052" s="748"/>
    </row>
    <row r="1053" spans="41:47" ht="18" customHeight="1" x14ac:dyDescent="0.15">
      <c r="AQ1053" s="767"/>
      <c r="AR1053" s="767"/>
      <c r="AS1053" s="767"/>
      <c r="AT1053" s="767"/>
    </row>
    <row r="1054" spans="41:47" ht="18" customHeight="1" x14ac:dyDescent="0.15">
      <c r="AQ1054" s="767"/>
      <c r="AR1054" s="767"/>
      <c r="AS1054" s="767"/>
      <c r="AT1054" s="748"/>
      <c r="AU1054" s="748"/>
    </row>
    <row r="1055" spans="41:47" x14ac:dyDescent="0.15">
      <c r="AQ1055" s="767"/>
      <c r="AR1055" s="767"/>
      <c r="AS1055" s="767"/>
      <c r="AT1055" s="767"/>
      <c r="AU1055" s="748"/>
    </row>
    <row r="1056" spans="41:47" x14ac:dyDescent="0.15">
      <c r="AQ1056" s="767"/>
      <c r="AR1056" s="767"/>
      <c r="AS1056" s="767"/>
      <c r="AT1056" s="767"/>
      <c r="AU1056" s="767"/>
    </row>
    <row r="1057" spans="41:47" x14ac:dyDescent="0.15">
      <c r="AQ1057" s="767"/>
      <c r="AR1057" s="767"/>
      <c r="AS1057" s="767"/>
      <c r="AT1057" s="767"/>
      <c r="AU1057" s="767"/>
    </row>
    <row r="1058" spans="41:47" x14ac:dyDescent="0.15">
      <c r="AO1058" s="738"/>
      <c r="AQ1058" s="767"/>
      <c r="AR1058" s="767"/>
      <c r="AS1058" s="767"/>
      <c r="AT1058" s="767"/>
      <c r="AU1058" s="748"/>
    </row>
    <row r="1059" spans="41:47" x14ac:dyDescent="0.15">
      <c r="AO1059" s="738"/>
      <c r="AQ1059" s="767"/>
      <c r="AR1059" s="767"/>
      <c r="AS1059" s="767"/>
      <c r="AT1059" s="767"/>
      <c r="AU1059" s="767"/>
    </row>
    <row r="1060" spans="41:47" x14ac:dyDescent="0.15">
      <c r="AO1060" s="738"/>
      <c r="AQ1060" s="767"/>
      <c r="AR1060" s="767"/>
      <c r="AS1060" s="767"/>
      <c r="AT1060" s="767"/>
      <c r="AU1060" s="767"/>
    </row>
    <row r="1061" spans="41:47" x14ac:dyDescent="0.15">
      <c r="AO1061" s="61"/>
      <c r="AQ1061" s="767"/>
      <c r="AR1061" s="767"/>
      <c r="AS1061" s="767"/>
      <c r="AT1061" s="767"/>
      <c r="AU1061" s="748"/>
    </row>
    <row r="1062" spans="41:47" x14ac:dyDescent="0.15">
      <c r="AO1062" s="738"/>
      <c r="AQ1062" s="767"/>
      <c r="AR1062" s="767"/>
      <c r="AS1062" s="767"/>
      <c r="AT1062" s="767"/>
      <c r="AU1062" s="748"/>
    </row>
    <row r="1063" spans="41:47" x14ac:dyDescent="0.15">
      <c r="AO1063" s="738"/>
      <c r="AQ1063" s="767"/>
      <c r="AR1063" s="767"/>
      <c r="AS1063" s="767"/>
      <c r="AT1063" s="748"/>
      <c r="AU1063" s="767"/>
    </row>
    <row r="1064" spans="41:47" x14ac:dyDescent="0.15">
      <c r="AO1064" s="61"/>
      <c r="AQ1064" s="767"/>
      <c r="AR1064" s="767"/>
      <c r="AS1064" s="767"/>
      <c r="AT1064" s="767"/>
      <c r="AU1064" s="767"/>
    </row>
    <row r="1065" spans="41:47" x14ac:dyDescent="0.15">
      <c r="AO1065" s="738"/>
      <c r="AQ1065" s="767"/>
      <c r="AR1065" s="767"/>
      <c r="AS1065" s="767"/>
      <c r="AT1065" s="748"/>
    </row>
    <row r="1066" spans="41:47" ht="18" customHeight="1" x14ac:dyDescent="0.15">
      <c r="AO1066" s="738"/>
      <c r="AQ1066" s="767"/>
      <c r="AR1066" s="767"/>
      <c r="AS1066" s="767"/>
      <c r="AT1066" s="767"/>
      <c r="AU1066" s="767"/>
    </row>
    <row r="1067" spans="41:47" ht="18" customHeight="1" x14ac:dyDescent="0.15">
      <c r="AO1067" s="61"/>
      <c r="AQ1067" s="767"/>
      <c r="AR1067" s="767"/>
      <c r="AS1067" s="767"/>
      <c r="AT1067" s="767"/>
      <c r="AU1067" s="767"/>
    </row>
    <row r="1068" spans="41:47" x14ac:dyDescent="0.15">
      <c r="AO1068" s="738"/>
      <c r="AQ1068" s="767"/>
      <c r="AR1068" s="767"/>
      <c r="AS1068" s="767"/>
      <c r="AT1068" s="748"/>
      <c r="AU1068" s="748"/>
    </row>
    <row r="1069" spans="41:47" x14ac:dyDescent="0.15">
      <c r="AO1069" s="738"/>
      <c r="AQ1069" s="767"/>
      <c r="AR1069" s="767"/>
      <c r="AS1069" s="767"/>
      <c r="AT1069" s="748"/>
      <c r="AU1069" s="767"/>
    </row>
    <row r="1070" spans="41:47" x14ac:dyDescent="0.15">
      <c r="AO1070" s="61"/>
      <c r="AQ1070" s="767"/>
      <c r="AR1070" s="767"/>
      <c r="AS1070" s="767"/>
      <c r="AT1070" s="748"/>
      <c r="AU1070" s="767"/>
    </row>
    <row r="1071" spans="41:47" x14ac:dyDescent="0.15">
      <c r="AQ1071" s="767"/>
      <c r="AR1071" s="767"/>
      <c r="AS1071" s="767"/>
      <c r="AT1071" s="748"/>
      <c r="AU1071" s="767"/>
    </row>
    <row r="1072" spans="41:47" ht="18" customHeight="1" x14ac:dyDescent="0.15">
      <c r="AQ1072" s="748"/>
      <c r="AR1072" s="748"/>
      <c r="AS1072" s="748"/>
      <c r="AT1072" s="748"/>
      <c r="AU1072" s="767"/>
    </row>
    <row r="1073" spans="41:47" ht="18" customHeight="1" x14ac:dyDescent="0.15">
      <c r="AO1073" s="61"/>
      <c r="AQ1073" s="767"/>
      <c r="AR1073" s="767"/>
      <c r="AS1073" s="767"/>
      <c r="AT1073" s="748"/>
      <c r="AU1073" s="767"/>
    </row>
    <row r="1074" spans="41:47" x14ac:dyDescent="0.15">
      <c r="AQ1074" s="767"/>
      <c r="AR1074" s="767"/>
      <c r="AS1074" s="767"/>
      <c r="AT1074" s="748"/>
      <c r="AU1074" s="767"/>
    </row>
    <row r="1075" spans="41:47" x14ac:dyDescent="0.15">
      <c r="AQ1075" s="767"/>
      <c r="AR1075" s="767"/>
      <c r="AS1075" s="767"/>
      <c r="AT1075" s="748"/>
      <c r="AU1075" s="767"/>
    </row>
    <row r="1076" spans="41:47" ht="18" customHeight="1" x14ac:dyDescent="0.15">
      <c r="AO1076" s="61"/>
      <c r="AQ1076" s="767"/>
      <c r="AR1076" s="767"/>
      <c r="AS1076" s="767"/>
      <c r="AT1076" s="748"/>
      <c r="AU1076" s="767"/>
    </row>
    <row r="1077" spans="41:47" ht="18" customHeight="1" x14ac:dyDescent="0.15">
      <c r="AT1077" s="748"/>
      <c r="AU1077" s="767"/>
    </row>
    <row r="1078" spans="41:47" ht="18" customHeight="1" x14ac:dyDescent="0.15">
      <c r="AT1078" s="767"/>
      <c r="AU1078" s="767"/>
    </row>
    <row r="1079" spans="41:47" ht="18" customHeight="1" x14ac:dyDescent="0.15">
      <c r="AQ1079" s="767"/>
      <c r="AR1079" s="767"/>
      <c r="AS1079" s="767"/>
      <c r="AT1079" s="748"/>
      <c r="AU1079" s="748"/>
    </row>
    <row r="1080" spans="41:47" ht="18" customHeight="1" x14ac:dyDescent="0.15">
      <c r="AQ1080" s="767"/>
      <c r="AR1080" s="767"/>
      <c r="AS1080" s="767"/>
      <c r="AT1080" s="748"/>
      <c r="AU1080" s="767"/>
    </row>
    <row r="1081" spans="41:47" ht="18" customHeight="1" x14ac:dyDescent="0.15">
      <c r="AQ1081" s="767"/>
      <c r="AR1081" s="767"/>
      <c r="AS1081" s="767"/>
      <c r="AT1081" s="748"/>
      <c r="AU1081" s="767"/>
    </row>
    <row r="1082" spans="41:47" ht="18" customHeight="1" x14ac:dyDescent="0.15">
      <c r="AQ1082" s="767"/>
      <c r="AR1082" s="767"/>
      <c r="AS1082" s="767"/>
      <c r="AT1082" s="748"/>
      <c r="AU1082" s="767"/>
    </row>
    <row r="1083" spans="41:47" ht="18" customHeight="1" x14ac:dyDescent="0.15">
      <c r="AQ1083" s="767"/>
      <c r="AR1083" s="767"/>
      <c r="AS1083" s="767"/>
      <c r="AT1083" s="748"/>
      <c r="AU1083" s="767"/>
    </row>
    <row r="1084" spans="41:47" x14ac:dyDescent="0.15">
      <c r="AT1084" s="748"/>
      <c r="AU1084" s="767"/>
    </row>
    <row r="1085" spans="41:47" ht="18" customHeight="1" x14ac:dyDescent="0.15">
      <c r="AQ1085" s="767"/>
      <c r="AR1085" s="767"/>
      <c r="AS1085" s="767"/>
      <c r="AT1085" s="767"/>
      <c r="AU1085" s="767"/>
    </row>
    <row r="1086" spans="41:47" ht="18" customHeight="1" x14ac:dyDescent="0.15">
      <c r="AQ1086" s="767"/>
      <c r="AR1086" s="767"/>
      <c r="AS1086" s="767"/>
      <c r="AT1086" s="748"/>
      <c r="AU1086" s="767"/>
    </row>
    <row r="1087" spans="41:47" x14ac:dyDescent="0.15">
      <c r="AQ1087" s="767"/>
      <c r="AR1087" s="767"/>
      <c r="AS1087" s="767"/>
      <c r="AT1087" s="252"/>
      <c r="AU1087" s="767"/>
    </row>
    <row r="1088" spans="41:47" ht="18" customHeight="1" x14ac:dyDescent="0.15">
      <c r="AQ1088" s="767"/>
      <c r="AR1088" s="767"/>
      <c r="AS1088" s="767"/>
      <c r="AT1088" s="252"/>
      <c r="AU1088" s="767"/>
    </row>
    <row r="1089" spans="43:47" ht="18" customHeight="1" x14ac:dyDescent="0.15">
      <c r="AQ1089" s="252"/>
      <c r="AR1089" s="252"/>
      <c r="AS1089" s="252"/>
      <c r="AT1089" s="252"/>
      <c r="AU1089" s="767"/>
    </row>
    <row r="1090" spans="43:47" x14ac:dyDescent="0.15">
      <c r="AQ1090" s="767"/>
      <c r="AR1090" s="767"/>
      <c r="AS1090" s="767"/>
      <c r="AT1090" s="252"/>
      <c r="AU1090" s="767"/>
    </row>
    <row r="1091" spans="43:47" ht="18" customHeight="1" x14ac:dyDescent="0.15">
      <c r="AQ1091" s="767"/>
      <c r="AR1091" s="767"/>
      <c r="AS1091" s="767"/>
      <c r="AU1091" s="767"/>
    </row>
    <row r="1092" spans="43:47" ht="18" customHeight="1" x14ac:dyDescent="0.15">
      <c r="AU1092" s="767"/>
    </row>
    <row r="1093" spans="43:47" ht="18" customHeight="1" x14ac:dyDescent="0.15">
      <c r="AQ1093" s="767"/>
      <c r="AR1093" s="767"/>
      <c r="AS1093" s="767"/>
      <c r="AT1093" s="252"/>
      <c r="AU1093" s="767"/>
    </row>
    <row r="1094" spans="43:47" ht="18" customHeight="1" x14ac:dyDescent="0.15">
      <c r="AQ1094" s="767"/>
      <c r="AR1094" s="767"/>
      <c r="AS1094" s="767"/>
      <c r="AT1094" s="252"/>
      <c r="AU1094" s="767"/>
    </row>
    <row r="1095" spans="43:47" ht="18" customHeight="1" x14ac:dyDescent="0.15">
      <c r="AQ1095" s="767"/>
      <c r="AR1095" s="767"/>
      <c r="AS1095" s="767"/>
      <c r="AT1095" s="252"/>
      <c r="AU1095" s="767"/>
    </row>
    <row r="1096" spans="43:47" ht="18" customHeight="1" x14ac:dyDescent="0.15">
      <c r="AQ1096" s="767"/>
      <c r="AR1096" s="767"/>
      <c r="AS1096" s="767"/>
      <c r="AT1096" s="252"/>
      <c r="AU1096" s="767"/>
    </row>
    <row r="1097" spans="43:47" ht="18" customHeight="1" x14ac:dyDescent="0.15">
      <c r="AQ1097" s="767"/>
      <c r="AR1097" s="767"/>
      <c r="AS1097" s="767"/>
      <c r="AT1097" s="252"/>
      <c r="AU1097" s="767"/>
    </row>
    <row r="1098" spans="43:47" ht="18" customHeight="1" x14ac:dyDescent="0.15">
      <c r="AQ1098" s="767"/>
      <c r="AR1098" s="767"/>
      <c r="AS1098" s="767"/>
      <c r="AT1098" s="767"/>
      <c r="AU1098" s="767"/>
    </row>
    <row r="1099" spans="43:47" x14ac:dyDescent="0.15">
      <c r="AQ1099" s="767"/>
      <c r="AR1099" s="767"/>
      <c r="AS1099" s="767"/>
      <c r="AT1099" s="767"/>
      <c r="AU1099" s="767"/>
    </row>
    <row r="1100" spans="43:47" ht="18" customHeight="1" x14ac:dyDescent="0.15">
      <c r="AQ1100" s="767"/>
      <c r="AR1100" s="767"/>
      <c r="AS1100" s="767"/>
      <c r="AT1100" s="252"/>
      <c r="AU1100" s="748"/>
    </row>
    <row r="1101" spans="43:47" ht="18" customHeight="1" x14ac:dyDescent="0.15">
      <c r="AQ1101" s="748"/>
      <c r="AR1101" s="748"/>
      <c r="AS1101" s="748"/>
      <c r="AT1101" s="767"/>
      <c r="AU1101" s="767"/>
    </row>
    <row r="1102" spans="43:47" x14ac:dyDescent="0.15">
      <c r="AQ1102" s="748"/>
      <c r="AR1102" s="748"/>
      <c r="AS1102" s="748"/>
      <c r="AT1102" s="252"/>
      <c r="AU1102" s="767"/>
    </row>
    <row r="1103" spans="43:47" ht="18" customHeight="1" x14ac:dyDescent="0.15">
      <c r="AQ1103" s="748"/>
      <c r="AR1103" s="748"/>
      <c r="AS1103" s="748"/>
      <c r="AT1103" s="252"/>
      <c r="AU1103" s="767"/>
    </row>
    <row r="1104" spans="43:47" ht="18" customHeight="1" x14ac:dyDescent="0.15">
      <c r="AQ1104" s="767"/>
      <c r="AR1104" s="767"/>
      <c r="AS1104" s="767"/>
      <c r="AT1104" s="767"/>
      <c r="AU1104" s="767"/>
    </row>
    <row r="1105" spans="41:47" x14ac:dyDescent="0.15">
      <c r="AQ1105" s="748"/>
      <c r="AR1105" s="748"/>
      <c r="AS1105" s="748"/>
      <c r="AT1105" s="252"/>
    </row>
    <row r="1106" spans="41:47" ht="18" customHeight="1" x14ac:dyDescent="0.15">
      <c r="AQ1106" s="748"/>
      <c r="AR1106" s="748"/>
      <c r="AS1106" s="748"/>
      <c r="AT1106" s="252"/>
    </row>
    <row r="1107" spans="41:47" ht="18" customHeight="1" x14ac:dyDescent="0.15">
      <c r="AQ1107" s="767"/>
      <c r="AR1107" s="767"/>
      <c r="AS1107" s="767"/>
      <c r="AT1107" s="252"/>
      <c r="AU1107" s="767"/>
    </row>
    <row r="1108" spans="41:47" x14ac:dyDescent="0.15">
      <c r="AQ1108" s="767"/>
      <c r="AR1108" s="767"/>
      <c r="AS1108" s="767"/>
      <c r="AT1108" s="252"/>
      <c r="AU1108" s="767"/>
    </row>
    <row r="1109" spans="41:47" ht="18" customHeight="1" x14ac:dyDescent="0.15">
      <c r="AQ1109" s="748"/>
      <c r="AR1109" s="748"/>
      <c r="AS1109" s="748"/>
      <c r="AT1109" s="252"/>
      <c r="AU1109" s="767"/>
    </row>
    <row r="1110" spans="41:47" ht="18" customHeight="1" x14ac:dyDescent="0.15">
      <c r="AQ1110" s="748"/>
      <c r="AR1110" s="748"/>
      <c r="AS1110" s="748"/>
      <c r="AT1110" s="767"/>
      <c r="AU1110" s="748"/>
    </row>
    <row r="1111" spans="41:47" x14ac:dyDescent="0.15">
      <c r="AQ1111" s="767"/>
      <c r="AR1111" s="767"/>
      <c r="AS1111" s="767"/>
      <c r="AT1111" s="252"/>
      <c r="AU1111" s="748"/>
    </row>
    <row r="1112" spans="41:47" x14ac:dyDescent="0.15">
      <c r="AQ1112" s="748"/>
      <c r="AR1112" s="748"/>
      <c r="AS1112" s="748"/>
      <c r="AT1112" s="252"/>
      <c r="AU1112" s="748"/>
    </row>
    <row r="1113" spans="41:47" x14ac:dyDescent="0.15">
      <c r="AQ1113" s="767"/>
      <c r="AR1113" s="767"/>
      <c r="AS1113" s="767"/>
      <c r="AT1113" s="767"/>
      <c r="AU1113" s="767"/>
    </row>
    <row r="1114" spans="41:47" x14ac:dyDescent="0.15">
      <c r="AQ1114" s="767"/>
      <c r="AR1114" s="767"/>
      <c r="AS1114" s="767"/>
      <c r="AT1114" s="252"/>
    </row>
    <row r="1115" spans="41:47" x14ac:dyDescent="0.15">
      <c r="AQ1115" s="252"/>
      <c r="AR1115" s="252"/>
      <c r="AS1115" s="252"/>
      <c r="AT1115" s="252"/>
      <c r="AU1115" s="748"/>
    </row>
    <row r="1116" spans="41:47" x14ac:dyDescent="0.15">
      <c r="AT1116" s="767"/>
      <c r="AU1116" s="748"/>
    </row>
    <row r="1117" spans="41:47" x14ac:dyDescent="0.15">
      <c r="AQ1117" s="252"/>
      <c r="AR1117" s="252"/>
      <c r="AS1117" s="252"/>
      <c r="AT1117" s="767"/>
      <c r="AU1117" s="748"/>
    </row>
    <row r="1118" spans="41:47" x14ac:dyDescent="0.15">
      <c r="AQ1118" s="252"/>
      <c r="AR1118" s="252"/>
      <c r="AS1118" s="252"/>
      <c r="AT1118" s="767"/>
      <c r="AU1118" s="748"/>
    </row>
    <row r="1119" spans="41:47" ht="18" customHeight="1" x14ac:dyDescent="0.15">
      <c r="AO1119" s="62"/>
      <c r="AQ1119" s="748"/>
      <c r="AR1119" s="748"/>
      <c r="AS1119" s="748"/>
      <c r="AT1119" s="767"/>
      <c r="AU1119" s="748"/>
    </row>
    <row r="1120" spans="41:47" ht="18" customHeight="1" x14ac:dyDescent="0.15">
      <c r="AQ1120" s="767"/>
      <c r="AR1120" s="767"/>
      <c r="AS1120" s="767"/>
      <c r="AT1120" s="767"/>
      <c r="AU1120" s="748"/>
    </row>
    <row r="1121" spans="41:47" x14ac:dyDescent="0.15">
      <c r="AT1121" s="767"/>
      <c r="AU1121" s="748"/>
    </row>
    <row r="1122" spans="41:47" ht="18" customHeight="1" x14ac:dyDescent="0.15">
      <c r="AQ1122" s="767"/>
      <c r="AR1122" s="767"/>
      <c r="AS1122" s="767"/>
      <c r="AT1122" s="748"/>
      <c r="AU1122" s="748"/>
    </row>
    <row r="1123" spans="41:47" x14ac:dyDescent="0.15">
      <c r="AQ1123" s="767"/>
      <c r="AR1123" s="767"/>
      <c r="AS1123" s="767"/>
      <c r="AT1123" s="767"/>
      <c r="AU1123" s="748"/>
    </row>
    <row r="1124" spans="41:47" x14ac:dyDescent="0.15">
      <c r="AQ1124" s="748"/>
      <c r="AR1124" s="748"/>
      <c r="AS1124" s="748"/>
      <c r="AT1124" s="748"/>
      <c r="AU1124" s="748"/>
    </row>
    <row r="1125" spans="41:47" x14ac:dyDescent="0.15">
      <c r="AQ1125" s="767"/>
      <c r="AR1125" s="767"/>
      <c r="AS1125" s="767"/>
      <c r="AT1125" s="748"/>
      <c r="AU1125" s="748"/>
    </row>
    <row r="1126" spans="41:47" x14ac:dyDescent="0.15">
      <c r="AO1126" s="739"/>
      <c r="AQ1126" s="767"/>
      <c r="AR1126" s="767"/>
      <c r="AS1126" s="767"/>
      <c r="AT1126" s="767"/>
      <c r="AU1126" s="748"/>
    </row>
    <row r="1127" spans="41:47" x14ac:dyDescent="0.15">
      <c r="AO1127" s="739"/>
      <c r="AQ1127" s="767"/>
      <c r="AR1127" s="767"/>
      <c r="AS1127" s="767"/>
      <c r="AT1127" s="748"/>
      <c r="AU1127" s="748"/>
    </row>
    <row r="1128" spans="41:47" x14ac:dyDescent="0.15">
      <c r="AO1128" s="739"/>
      <c r="AQ1128" s="767"/>
      <c r="AR1128" s="767"/>
      <c r="AS1128" s="767"/>
      <c r="AT1128" s="767"/>
      <c r="AU1128" s="767"/>
    </row>
    <row r="1129" spans="41:47" x14ac:dyDescent="0.15">
      <c r="AO1129" s="739"/>
      <c r="AQ1129" s="767"/>
      <c r="AR1129" s="767"/>
      <c r="AS1129" s="767"/>
      <c r="AT1129" s="767"/>
      <c r="AU1129" s="748"/>
    </row>
    <row r="1130" spans="41:47" x14ac:dyDescent="0.15">
      <c r="AO1130" s="739"/>
      <c r="AQ1130" s="767"/>
      <c r="AR1130" s="767"/>
      <c r="AS1130" s="767"/>
      <c r="AT1130" s="252"/>
      <c r="AU1130" s="748"/>
    </row>
    <row r="1131" spans="41:47" x14ac:dyDescent="0.15">
      <c r="AO1131" s="739"/>
      <c r="AQ1131" s="767"/>
      <c r="AR1131" s="767"/>
      <c r="AS1131" s="767"/>
      <c r="AU1131" s="767"/>
    </row>
    <row r="1132" spans="41:47" x14ac:dyDescent="0.15">
      <c r="AO1132" s="739"/>
      <c r="AQ1132" s="767"/>
      <c r="AR1132" s="767"/>
      <c r="AS1132" s="767"/>
      <c r="AT1132" s="252"/>
      <c r="AU1132" s="767"/>
    </row>
    <row r="1133" spans="41:47" x14ac:dyDescent="0.15">
      <c r="AO1133" s="739"/>
      <c r="AQ1133" s="767"/>
      <c r="AR1133" s="767"/>
      <c r="AS1133" s="767"/>
      <c r="AT1133" s="252"/>
      <c r="AU1133" s="767"/>
    </row>
    <row r="1134" spans="41:47" x14ac:dyDescent="0.15">
      <c r="AO1134" s="739"/>
      <c r="AQ1134" s="767"/>
      <c r="AR1134" s="767"/>
      <c r="AS1134" s="767"/>
      <c r="AT1134" s="767"/>
      <c r="AU1134" s="748"/>
    </row>
    <row r="1135" spans="41:47" x14ac:dyDescent="0.15">
      <c r="AO1135" s="283"/>
      <c r="AQ1135" s="767"/>
      <c r="AR1135" s="767"/>
      <c r="AS1135" s="767"/>
      <c r="AT1135" s="767"/>
      <c r="AU1135" s="767"/>
    </row>
    <row r="1136" spans="41:47" x14ac:dyDescent="0.15">
      <c r="AQ1136" s="767"/>
      <c r="AR1136" s="767"/>
      <c r="AS1136" s="767"/>
      <c r="AU1136" s="767"/>
    </row>
    <row r="1137" spans="41:47" x14ac:dyDescent="0.15">
      <c r="AQ1137" s="767"/>
      <c r="AR1137" s="767"/>
      <c r="AS1137" s="767"/>
      <c r="AT1137" s="767"/>
      <c r="AU1137" s="767"/>
    </row>
    <row r="1138" spans="41:47" x14ac:dyDescent="0.15">
      <c r="AO1138" s="740"/>
      <c r="AQ1138" s="767"/>
      <c r="AR1138" s="767"/>
      <c r="AS1138" s="767"/>
      <c r="AT1138" s="767"/>
      <c r="AU1138" s="767"/>
    </row>
    <row r="1139" spans="41:47" x14ac:dyDescent="0.15">
      <c r="AO1139" s="62"/>
      <c r="AQ1139" s="767"/>
      <c r="AR1139" s="767"/>
      <c r="AS1139" s="767"/>
      <c r="AT1139" s="748"/>
      <c r="AU1139" s="748"/>
    </row>
    <row r="1140" spans="41:47" x14ac:dyDescent="0.15">
      <c r="AQ1140" s="767"/>
      <c r="AR1140" s="767"/>
      <c r="AS1140" s="767"/>
      <c r="AT1140" s="767"/>
    </row>
    <row r="1141" spans="41:47" x14ac:dyDescent="0.15">
      <c r="AQ1141" s="767"/>
      <c r="AR1141" s="767"/>
      <c r="AS1141" s="767"/>
      <c r="AT1141" s="767"/>
      <c r="AU1141" s="767"/>
    </row>
    <row r="1142" spans="41:47" x14ac:dyDescent="0.15">
      <c r="AO1142" s="283"/>
      <c r="AQ1142" s="767"/>
      <c r="AR1142" s="767"/>
      <c r="AS1142" s="767"/>
      <c r="AT1142" s="767"/>
      <c r="AU1142" s="748"/>
    </row>
    <row r="1143" spans="41:47" x14ac:dyDescent="0.15">
      <c r="AO1143" s="62"/>
      <c r="AQ1143" s="748"/>
      <c r="AR1143" s="748"/>
      <c r="AS1143" s="748"/>
      <c r="AT1143" s="767"/>
      <c r="AU1143" s="767"/>
    </row>
    <row r="1144" spans="41:47" x14ac:dyDescent="0.15">
      <c r="AQ1144" s="767"/>
      <c r="AR1144" s="767"/>
      <c r="AS1144" s="767"/>
      <c r="AT1144" s="767"/>
      <c r="AU1144" s="767"/>
    </row>
    <row r="1145" spans="41:47" x14ac:dyDescent="0.15">
      <c r="AQ1145" s="748"/>
      <c r="AR1145" s="748"/>
      <c r="AS1145" s="748"/>
      <c r="AT1145" s="767"/>
      <c r="AU1145" s="252"/>
    </row>
    <row r="1146" spans="41:47" x14ac:dyDescent="0.15">
      <c r="AO1146" s="283"/>
      <c r="AQ1146" s="767"/>
      <c r="AR1146" s="767"/>
      <c r="AS1146" s="767"/>
      <c r="AT1146" s="767"/>
    </row>
    <row r="1147" spans="41:47" x14ac:dyDescent="0.15">
      <c r="AO1147" s="283"/>
      <c r="AQ1147" s="767"/>
      <c r="AR1147" s="767"/>
      <c r="AS1147" s="767"/>
      <c r="AT1147" s="767"/>
      <c r="AU1147" s="252"/>
    </row>
    <row r="1148" spans="41:47" x14ac:dyDescent="0.15">
      <c r="AO1148" s="2"/>
      <c r="AQ1148" s="767"/>
      <c r="AR1148" s="767"/>
      <c r="AS1148" s="767"/>
      <c r="AT1148" s="767"/>
      <c r="AU1148" s="252"/>
    </row>
    <row r="1149" spans="41:47" x14ac:dyDescent="0.15">
      <c r="AQ1149" s="767"/>
      <c r="AR1149" s="767"/>
      <c r="AS1149" s="767"/>
      <c r="AT1149" s="767"/>
      <c r="AU1149" s="767"/>
    </row>
    <row r="1150" spans="41:47" x14ac:dyDescent="0.15">
      <c r="AQ1150" s="767"/>
      <c r="AR1150" s="767"/>
      <c r="AS1150" s="767"/>
      <c r="AT1150" s="767"/>
      <c r="AU1150" s="767"/>
    </row>
    <row r="1151" spans="41:47" x14ac:dyDescent="0.15">
      <c r="AQ1151" s="767"/>
      <c r="AR1151" s="767"/>
      <c r="AS1151" s="767"/>
      <c r="AT1151" s="767"/>
    </row>
    <row r="1152" spans="41:47" x14ac:dyDescent="0.15">
      <c r="AQ1152" s="767"/>
      <c r="AR1152" s="767"/>
      <c r="AS1152" s="748"/>
      <c r="AT1152" s="767"/>
      <c r="AU1152" s="767"/>
    </row>
    <row r="1153" spans="41:47" ht="18" customHeight="1" x14ac:dyDescent="0.15">
      <c r="AO1153" s="2"/>
      <c r="AQ1153" s="767"/>
      <c r="AR1153" s="767"/>
      <c r="AS1153" s="748"/>
      <c r="AT1153" s="767"/>
      <c r="AU1153" s="767"/>
    </row>
    <row r="1154" spans="41:47" x14ac:dyDescent="0.15">
      <c r="AO1154" s="2"/>
      <c r="AQ1154" s="767"/>
      <c r="AR1154" s="767"/>
      <c r="AS1154" s="748"/>
      <c r="AT1154" s="767"/>
      <c r="AU1154" s="748"/>
    </row>
    <row r="1155" spans="41:47" x14ac:dyDescent="0.15">
      <c r="AO1155" s="2"/>
      <c r="AQ1155" s="767"/>
      <c r="AR1155" s="767"/>
      <c r="AS1155" s="767"/>
      <c r="AT1155" s="767"/>
      <c r="AU1155" s="767"/>
    </row>
    <row r="1156" spans="41:47" x14ac:dyDescent="0.15">
      <c r="AO1156" s="2"/>
      <c r="AQ1156" s="767"/>
      <c r="AR1156" s="767"/>
      <c r="AS1156" s="767"/>
      <c r="AT1156" s="767"/>
      <c r="AU1156" s="767"/>
    </row>
    <row r="1157" spans="41:47" x14ac:dyDescent="0.15">
      <c r="AO1157" s="2"/>
      <c r="AQ1157" s="767"/>
      <c r="AR1157" s="767"/>
      <c r="AS1157" s="767"/>
      <c r="AT1157" s="767"/>
      <c r="AU1157" s="767"/>
    </row>
    <row r="1158" spans="41:47" x14ac:dyDescent="0.15">
      <c r="AO1158" s="2"/>
      <c r="AQ1158" s="767"/>
      <c r="AR1158" s="767"/>
      <c r="AS1158" s="767"/>
      <c r="AT1158" s="748"/>
      <c r="AU1158" s="767"/>
    </row>
    <row r="1159" spans="41:47" x14ac:dyDescent="0.15">
      <c r="AO1159" s="2"/>
      <c r="AQ1159" s="767"/>
      <c r="AR1159" s="767"/>
      <c r="AS1159" s="767"/>
      <c r="AT1159" s="767"/>
      <c r="AU1159" s="767"/>
    </row>
    <row r="1160" spans="41:47" x14ac:dyDescent="0.15">
      <c r="AO1160" s="2"/>
      <c r="AQ1160" s="252"/>
      <c r="AR1160" s="252"/>
      <c r="AS1160" s="252"/>
      <c r="AT1160" s="748"/>
      <c r="AU1160" s="767"/>
    </row>
    <row r="1161" spans="41:47" x14ac:dyDescent="0.15">
      <c r="AQ1161" s="767"/>
      <c r="AR1161" s="767"/>
      <c r="AS1161" s="767"/>
      <c r="AT1161" s="767"/>
      <c r="AU1161" s="767"/>
    </row>
    <row r="1162" spans="41:47" x14ac:dyDescent="0.15">
      <c r="AQ1162" s="767"/>
      <c r="AR1162" s="767"/>
      <c r="AS1162" s="767"/>
      <c r="AT1162" s="767"/>
      <c r="AU1162" s="767"/>
    </row>
    <row r="1163" spans="41:47" x14ac:dyDescent="0.15">
      <c r="AT1163" s="767"/>
      <c r="AU1163" s="767"/>
    </row>
    <row r="1164" spans="41:47" ht="18" customHeight="1" x14ac:dyDescent="0.15">
      <c r="AT1164" s="748"/>
      <c r="AU1164" s="767"/>
    </row>
    <row r="1165" spans="41:47" x14ac:dyDescent="0.15">
      <c r="AO1165" s="2"/>
      <c r="AT1165" s="767"/>
      <c r="AU1165" s="767"/>
    </row>
    <row r="1166" spans="41:47" x14ac:dyDescent="0.15">
      <c r="AO1166" s="2"/>
      <c r="AS1166" s="748"/>
      <c r="AT1166" s="767"/>
      <c r="AU1166" s="767"/>
    </row>
    <row r="1167" spans="41:47" x14ac:dyDescent="0.15">
      <c r="AT1167" s="767"/>
      <c r="AU1167" s="767"/>
    </row>
    <row r="1168" spans="41:47" x14ac:dyDescent="0.15">
      <c r="AO1168" s="2"/>
      <c r="AT1168" s="767"/>
      <c r="AU1168" s="767"/>
    </row>
    <row r="1169" spans="41:47" x14ac:dyDescent="0.15">
      <c r="AO1169" s="2"/>
      <c r="AQ1169" s="748"/>
      <c r="AR1169" s="748"/>
      <c r="AS1169" s="748"/>
      <c r="AT1169" s="767"/>
      <c r="AU1169" s="767"/>
    </row>
    <row r="1170" spans="41:47" ht="18" customHeight="1" x14ac:dyDescent="0.15">
      <c r="AT1170" s="767"/>
      <c r="AU1170" s="767"/>
    </row>
    <row r="1171" spans="41:47" ht="18" customHeight="1" x14ac:dyDescent="0.15">
      <c r="AO1171" s="2"/>
      <c r="AT1171" s="767"/>
      <c r="AU1171" s="767"/>
    </row>
    <row r="1172" spans="41:47" x14ac:dyDescent="0.15">
      <c r="AO1172" s="2"/>
      <c r="AQ1172" s="767"/>
      <c r="AR1172" s="767"/>
      <c r="AS1172" s="767"/>
      <c r="AT1172" s="767"/>
      <c r="AU1172" s="767"/>
    </row>
    <row r="1173" spans="41:47" x14ac:dyDescent="0.15">
      <c r="AU1173" s="767"/>
    </row>
    <row r="1174" spans="41:47" x14ac:dyDescent="0.15">
      <c r="AO1174" s="2"/>
      <c r="AU1174" s="767"/>
    </row>
    <row r="1175" spans="41:47" x14ac:dyDescent="0.15">
      <c r="AO1175" s="2"/>
      <c r="AQ1175" s="748"/>
      <c r="AR1175" s="748"/>
      <c r="AS1175" s="748"/>
      <c r="AU1175" s="748"/>
    </row>
    <row r="1176" spans="41:47" x14ac:dyDescent="0.15">
      <c r="AQ1176" s="748"/>
      <c r="AR1176" s="748"/>
      <c r="AS1176" s="748"/>
      <c r="AT1176" s="748"/>
      <c r="AU1176" s="748"/>
    </row>
    <row r="1177" spans="41:47" x14ac:dyDescent="0.15">
      <c r="AO1177" s="2"/>
      <c r="AQ1177" s="748"/>
      <c r="AR1177" s="748"/>
      <c r="AS1177" s="748"/>
      <c r="AT1177" s="767"/>
      <c r="AU1177" s="748"/>
    </row>
    <row r="1178" spans="41:47" x14ac:dyDescent="0.15">
      <c r="AO1178" s="2"/>
      <c r="AQ1178" s="748"/>
      <c r="AR1178" s="748"/>
      <c r="AS1178" s="748"/>
      <c r="AT1178" s="767"/>
      <c r="AU1178" s="748"/>
    </row>
    <row r="1179" spans="41:47" x14ac:dyDescent="0.15">
      <c r="AQ1179" s="748"/>
      <c r="AR1179" s="748"/>
      <c r="AS1179" s="748"/>
      <c r="AT1179" s="767"/>
      <c r="AU1179" s="748"/>
    </row>
    <row r="1180" spans="41:47" x14ac:dyDescent="0.15">
      <c r="AQ1180" s="767"/>
      <c r="AR1180" s="767"/>
      <c r="AS1180" s="767"/>
      <c r="AT1180" s="767"/>
      <c r="AU1180" s="748"/>
    </row>
    <row r="1181" spans="41:47" x14ac:dyDescent="0.15">
      <c r="AQ1181" s="252"/>
      <c r="AR1181" s="252"/>
      <c r="AS1181" s="252"/>
      <c r="AT1181" s="767"/>
      <c r="AU1181" s="748"/>
    </row>
    <row r="1182" spans="41:47" x14ac:dyDescent="0.15">
      <c r="AQ1182" s="748"/>
      <c r="AR1182" s="748"/>
      <c r="AS1182" s="748"/>
      <c r="AT1182" s="767"/>
      <c r="AU1182" s="767"/>
    </row>
    <row r="1183" spans="41:47" x14ac:dyDescent="0.15">
      <c r="AQ1183" s="767"/>
      <c r="AR1183" s="767"/>
      <c r="AS1183" s="767"/>
      <c r="AT1183" s="767"/>
      <c r="AU1183" s="767"/>
    </row>
    <row r="1184" spans="41:47" x14ac:dyDescent="0.15">
      <c r="AO1184" s="2"/>
      <c r="AQ1184" s="767"/>
      <c r="AR1184" s="767"/>
      <c r="AS1184" s="767"/>
      <c r="AT1184" s="767"/>
      <c r="AU1184" s="767"/>
    </row>
    <row r="1185" spans="41:47" x14ac:dyDescent="0.15">
      <c r="AQ1185" s="748"/>
      <c r="AR1185" s="748"/>
      <c r="AS1185" s="748"/>
      <c r="AT1185" s="767"/>
      <c r="AU1185" s="767"/>
    </row>
    <row r="1186" spans="41:47" x14ac:dyDescent="0.15">
      <c r="AO1186" s="2"/>
      <c r="AQ1186" s="767"/>
      <c r="AR1186" s="767"/>
      <c r="AS1186" s="767"/>
      <c r="AT1186" s="767"/>
      <c r="AU1186" s="748"/>
    </row>
    <row r="1187" spans="41:47" x14ac:dyDescent="0.15">
      <c r="AO1187" s="2"/>
      <c r="AT1187" s="767"/>
      <c r="AU1187" s="767"/>
    </row>
    <row r="1188" spans="41:47" x14ac:dyDescent="0.15">
      <c r="AQ1188" s="748"/>
      <c r="AR1188" s="748"/>
      <c r="AS1188" s="748"/>
      <c r="AT1188" s="748"/>
      <c r="AU1188" s="767"/>
    </row>
    <row r="1189" spans="41:47" x14ac:dyDescent="0.15">
      <c r="AO1189" s="2"/>
      <c r="AQ1189" s="767"/>
      <c r="AR1189" s="767"/>
      <c r="AS1189" s="767"/>
      <c r="AT1189" s="767"/>
      <c r="AU1189" s="748"/>
    </row>
    <row r="1190" spans="41:47" x14ac:dyDescent="0.15">
      <c r="AO1190" s="2"/>
      <c r="AQ1190" s="252"/>
      <c r="AR1190" s="252"/>
      <c r="AS1190" s="252"/>
      <c r="AT1190" s="767"/>
      <c r="AU1190" s="748"/>
    </row>
    <row r="1191" spans="41:47" x14ac:dyDescent="0.15">
      <c r="AQ1191" s="767"/>
      <c r="AR1191" s="767"/>
      <c r="AS1191" s="767"/>
      <c r="AT1191" s="767"/>
      <c r="AU1191" s="748"/>
    </row>
    <row r="1192" spans="41:47" x14ac:dyDescent="0.15">
      <c r="AO1192" s="2"/>
      <c r="AQ1192" s="748"/>
      <c r="AR1192" s="748"/>
      <c r="AS1192" s="748"/>
      <c r="AT1192" s="767"/>
      <c r="AU1192" s="767"/>
    </row>
    <row r="1193" spans="41:47" ht="18" customHeight="1" x14ac:dyDescent="0.15">
      <c r="AQ1193" s="767"/>
      <c r="AR1193" s="767"/>
      <c r="AS1193" s="748"/>
      <c r="AT1193" s="767"/>
      <c r="AU1193" s="767"/>
    </row>
    <row r="1194" spans="41:47" ht="18" customHeight="1" x14ac:dyDescent="0.15">
      <c r="AQ1194" s="767"/>
      <c r="AR1194" s="767"/>
      <c r="AS1194" s="767"/>
      <c r="AT1194" s="767"/>
      <c r="AU1194" s="767"/>
    </row>
    <row r="1195" spans="41:47" ht="18" customHeight="1" x14ac:dyDescent="0.15">
      <c r="AO1195" s="2"/>
      <c r="AQ1195" s="767"/>
      <c r="AR1195" s="767"/>
      <c r="AS1195" s="767"/>
      <c r="AT1195" s="748"/>
      <c r="AU1195" s="767"/>
    </row>
    <row r="1196" spans="41:47" x14ac:dyDescent="0.15">
      <c r="AQ1196" s="767"/>
      <c r="AR1196" s="767"/>
      <c r="AS1196" s="748"/>
      <c r="AT1196" s="767"/>
      <c r="AU1196" s="767"/>
    </row>
    <row r="1197" spans="41:47" x14ac:dyDescent="0.15">
      <c r="AQ1197" s="767"/>
      <c r="AR1197" s="767"/>
      <c r="AS1197" s="767"/>
      <c r="AT1197" s="748"/>
      <c r="AU1197" s="767"/>
    </row>
    <row r="1198" spans="41:47" x14ac:dyDescent="0.15">
      <c r="AO1198" s="2"/>
      <c r="AQ1198" s="767"/>
      <c r="AR1198" s="767"/>
      <c r="AS1198" s="767"/>
      <c r="AT1198" s="748"/>
      <c r="AU1198" s="748"/>
    </row>
    <row r="1199" spans="41:47" x14ac:dyDescent="0.15">
      <c r="AQ1199" s="767"/>
      <c r="AR1199" s="767"/>
      <c r="AS1199" s="767"/>
      <c r="AT1199" s="767"/>
      <c r="AU1199" s="767"/>
    </row>
    <row r="1200" spans="41:47" x14ac:dyDescent="0.15">
      <c r="AQ1200" s="767"/>
      <c r="AR1200" s="767"/>
      <c r="AS1200" s="767"/>
      <c r="AT1200" s="767"/>
      <c r="AU1200" s="767"/>
    </row>
    <row r="1201" spans="41:47" x14ac:dyDescent="0.15">
      <c r="AQ1201" s="767"/>
      <c r="AR1201" s="767"/>
      <c r="AS1201" s="767"/>
      <c r="AT1201" s="748"/>
      <c r="AU1201" s="748"/>
    </row>
    <row r="1202" spans="41:47" x14ac:dyDescent="0.15">
      <c r="AQ1202" s="767"/>
      <c r="AR1202" s="767"/>
      <c r="AS1202" s="767"/>
      <c r="AT1202" s="767"/>
      <c r="AU1202" s="767"/>
    </row>
    <row r="1203" spans="41:47" x14ac:dyDescent="0.15">
      <c r="AQ1203" s="767"/>
      <c r="AR1203" s="767"/>
      <c r="AS1203" s="767"/>
      <c r="AU1203" s="767"/>
    </row>
    <row r="1204" spans="41:47" x14ac:dyDescent="0.15">
      <c r="AQ1204" s="767"/>
      <c r="AR1204" s="767"/>
      <c r="AS1204" s="767"/>
      <c r="AT1204" s="748"/>
      <c r="AU1204" s="767"/>
    </row>
    <row r="1205" spans="41:47" x14ac:dyDescent="0.15">
      <c r="AQ1205" s="767"/>
      <c r="AR1205" s="767"/>
      <c r="AS1205" s="767"/>
      <c r="AT1205" s="767"/>
      <c r="AU1205" s="767"/>
    </row>
    <row r="1206" spans="41:47" x14ac:dyDescent="0.15">
      <c r="AQ1206" s="767"/>
      <c r="AR1206" s="767"/>
      <c r="AS1206" s="767"/>
      <c r="AT1206" s="252"/>
      <c r="AU1206" s="767"/>
    </row>
    <row r="1207" spans="41:47" x14ac:dyDescent="0.15">
      <c r="AO1207" s="2"/>
      <c r="AQ1207" s="767"/>
      <c r="AR1207" s="767"/>
      <c r="AS1207" s="767"/>
      <c r="AT1207" s="767"/>
      <c r="AU1207" s="767"/>
    </row>
    <row r="1208" spans="41:47" x14ac:dyDescent="0.15">
      <c r="AO1208" s="2"/>
      <c r="AQ1208" s="767"/>
      <c r="AR1208" s="767"/>
      <c r="AS1208" s="748"/>
      <c r="AT1208" s="748"/>
      <c r="AU1208" s="767"/>
    </row>
    <row r="1209" spans="41:47" x14ac:dyDescent="0.15">
      <c r="AQ1209" s="767"/>
      <c r="AR1209" s="767"/>
      <c r="AS1209" s="767"/>
      <c r="AT1209" s="767"/>
      <c r="AU1209" s="767"/>
    </row>
    <row r="1210" spans="41:47" x14ac:dyDescent="0.15">
      <c r="AO1210" s="2"/>
      <c r="AQ1210" s="767"/>
      <c r="AR1210" s="767"/>
      <c r="AS1210" s="767"/>
      <c r="AT1210" s="767"/>
      <c r="AU1210" s="748"/>
    </row>
    <row r="1211" spans="41:47" x14ac:dyDescent="0.15">
      <c r="AO1211" s="2"/>
      <c r="AQ1211" s="767"/>
      <c r="AR1211" s="767"/>
      <c r="AS1211" s="767"/>
      <c r="AT1211" s="767"/>
      <c r="AU1211" s="748"/>
    </row>
    <row r="1212" spans="41:47" x14ac:dyDescent="0.15">
      <c r="AQ1212" s="767"/>
      <c r="AR1212" s="767"/>
      <c r="AS1212" s="767"/>
      <c r="AT1212" s="767"/>
      <c r="AU1212" s="767"/>
    </row>
    <row r="1213" spans="41:47" x14ac:dyDescent="0.15">
      <c r="AO1213" s="2"/>
      <c r="AQ1213" s="767"/>
      <c r="AR1213" s="767"/>
      <c r="AS1213" s="767"/>
      <c r="AT1213" s="767"/>
      <c r="AU1213" s="748"/>
    </row>
    <row r="1214" spans="41:47" x14ac:dyDescent="0.15">
      <c r="AO1214" s="2"/>
      <c r="AQ1214" s="748"/>
      <c r="AR1214" s="748"/>
      <c r="AS1214" s="748"/>
      <c r="AT1214" s="767"/>
      <c r="AU1214" s="748"/>
    </row>
    <row r="1215" spans="41:47" x14ac:dyDescent="0.15">
      <c r="AO1215" s="2"/>
      <c r="AQ1215" s="767"/>
      <c r="AR1215" s="767"/>
      <c r="AS1215" s="767"/>
      <c r="AT1215" s="767"/>
      <c r="AU1215" s="767"/>
    </row>
    <row r="1216" spans="41:47" x14ac:dyDescent="0.15">
      <c r="AO1216" s="2"/>
      <c r="AQ1216" s="748"/>
      <c r="AR1216" s="748"/>
      <c r="AS1216" s="748"/>
      <c r="AT1216" s="767"/>
      <c r="AU1216" s="767"/>
    </row>
    <row r="1217" spans="41:47" x14ac:dyDescent="0.15">
      <c r="AO1217" s="2"/>
      <c r="AQ1217" s="252"/>
      <c r="AR1217" s="252"/>
      <c r="AS1217" s="252"/>
      <c r="AT1217" s="767"/>
      <c r="AU1217" s="748"/>
    </row>
    <row r="1218" spans="41:47" x14ac:dyDescent="0.15">
      <c r="AQ1218" s="767"/>
      <c r="AR1218" s="767"/>
      <c r="AS1218" s="767"/>
      <c r="AT1218" s="767"/>
      <c r="AU1218" s="767"/>
    </row>
    <row r="1219" spans="41:47" x14ac:dyDescent="0.15">
      <c r="AO1219" s="2"/>
      <c r="AT1219" s="767"/>
    </row>
    <row r="1220" spans="41:47" x14ac:dyDescent="0.15">
      <c r="AQ1220" s="252"/>
      <c r="AR1220" s="252"/>
      <c r="AS1220" s="252"/>
      <c r="AT1220" s="767"/>
      <c r="AU1220" s="748"/>
    </row>
    <row r="1221" spans="41:47" x14ac:dyDescent="0.15">
      <c r="AO1221" s="738"/>
      <c r="AT1221" s="767"/>
      <c r="AU1221" s="767"/>
    </row>
    <row r="1222" spans="41:47" x14ac:dyDescent="0.15">
      <c r="AO1222" s="2"/>
      <c r="AT1222" s="767"/>
      <c r="AU1222" s="748"/>
    </row>
    <row r="1223" spans="41:47" x14ac:dyDescent="0.15">
      <c r="AO1223" s="2"/>
      <c r="AQ1223" s="252"/>
      <c r="AR1223" s="252"/>
      <c r="AS1223" s="252"/>
      <c r="AT1223" s="767"/>
      <c r="AU1223" s="767"/>
    </row>
    <row r="1224" spans="41:47" x14ac:dyDescent="0.15">
      <c r="AQ1224" s="252"/>
      <c r="AR1224" s="252"/>
      <c r="AS1224" s="252"/>
      <c r="AT1224" s="767"/>
      <c r="AU1224" s="748"/>
    </row>
    <row r="1225" spans="41:47" x14ac:dyDescent="0.15">
      <c r="AO1225" s="59"/>
      <c r="AQ1225" s="252"/>
      <c r="AR1225" s="252"/>
      <c r="AS1225" s="252"/>
      <c r="AT1225" s="767"/>
      <c r="AU1225" s="748"/>
    </row>
    <row r="1226" spans="41:47" x14ac:dyDescent="0.15">
      <c r="AQ1226" s="252"/>
      <c r="AR1226" s="252"/>
      <c r="AS1226" s="252"/>
      <c r="AT1226" s="767"/>
      <c r="AU1226" s="767"/>
    </row>
    <row r="1227" spans="41:47" x14ac:dyDescent="0.15">
      <c r="AQ1227" s="748"/>
      <c r="AR1227" s="748"/>
      <c r="AS1227" s="748"/>
      <c r="AT1227" s="767"/>
      <c r="AU1227" s="767"/>
    </row>
    <row r="1228" spans="41:47" x14ac:dyDescent="0.15">
      <c r="AO1228" s="2"/>
      <c r="AQ1228" s="252"/>
      <c r="AR1228" s="252"/>
      <c r="AS1228" s="252"/>
      <c r="AT1228" s="767"/>
      <c r="AU1228" s="748"/>
    </row>
    <row r="1229" spans="41:47" x14ac:dyDescent="0.15">
      <c r="AO1229" s="59"/>
      <c r="AQ1229" s="252"/>
      <c r="AR1229" s="252"/>
      <c r="AS1229" s="748"/>
      <c r="AT1229" s="767"/>
      <c r="AU1229" s="767"/>
    </row>
    <row r="1230" spans="41:47" x14ac:dyDescent="0.15">
      <c r="AQ1230" s="252"/>
      <c r="AR1230" s="252"/>
      <c r="AS1230" s="252"/>
      <c r="AT1230" s="748"/>
      <c r="AU1230" s="767"/>
    </row>
    <row r="1231" spans="41:47" x14ac:dyDescent="0.15">
      <c r="AQ1231" s="252"/>
      <c r="AR1231" s="252"/>
      <c r="AS1231" s="252"/>
      <c r="AT1231" s="767"/>
      <c r="AU1231" s="767"/>
    </row>
    <row r="1232" spans="41:47" x14ac:dyDescent="0.15">
      <c r="AQ1232" s="252"/>
      <c r="AR1232" s="252"/>
      <c r="AS1232" s="252"/>
      <c r="AT1232" s="748"/>
      <c r="AU1232" s="767"/>
    </row>
    <row r="1233" spans="41:47" x14ac:dyDescent="0.15">
      <c r="AQ1233" s="767"/>
      <c r="AR1233" s="767"/>
      <c r="AS1233" s="767"/>
      <c r="AT1233" s="748"/>
      <c r="AU1233" s="767"/>
    </row>
    <row r="1234" spans="41:47" ht="18" customHeight="1" x14ac:dyDescent="0.15">
      <c r="AO1234" s="59"/>
      <c r="AQ1234" s="767"/>
      <c r="AR1234" s="767"/>
      <c r="AS1234" s="767"/>
      <c r="AT1234" s="767"/>
      <c r="AU1234" s="767"/>
    </row>
    <row r="1235" spans="41:47" x14ac:dyDescent="0.15">
      <c r="AO1235" s="2"/>
      <c r="AQ1235" s="767"/>
      <c r="AR1235" s="767"/>
      <c r="AS1235" s="767"/>
      <c r="AU1235" s="767"/>
    </row>
    <row r="1236" spans="41:47" x14ac:dyDescent="0.15">
      <c r="AQ1236" s="748"/>
      <c r="AR1236" s="748"/>
      <c r="AS1236" s="748"/>
      <c r="AT1236" s="748"/>
      <c r="AU1236" s="767"/>
    </row>
    <row r="1237" spans="41:47" x14ac:dyDescent="0.15">
      <c r="AQ1237" s="748"/>
      <c r="AR1237" s="748"/>
      <c r="AS1237" s="748"/>
      <c r="AU1237" s="767"/>
    </row>
    <row r="1238" spans="41:47" x14ac:dyDescent="0.15">
      <c r="AO1238" s="2"/>
      <c r="AQ1238" s="748"/>
      <c r="AR1238" s="748"/>
      <c r="AS1238" s="748"/>
      <c r="AU1238" s="767"/>
    </row>
    <row r="1239" spans="41:47" x14ac:dyDescent="0.15">
      <c r="AQ1239" s="748"/>
      <c r="AR1239" s="748"/>
      <c r="AS1239" s="748"/>
      <c r="AT1239" s="252"/>
      <c r="AU1239" s="767"/>
    </row>
    <row r="1240" spans="41:47" ht="18" customHeight="1" x14ac:dyDescent="0.15">
      <c r="AO1240" s="59"/>
      <c r="AQ1240" s="748"/>
      <c r="AR1240" s="748"/>
      <c r="AS1240" s="748"/>
      <c r="AT1240" s="252"/>
      <c r="AU1240" s="748"/>
    </row>
    <row r="1241" spans="41:47" ht="18" customHeight="1" x14ac:dyDescent="0.15">
      <c r="AO1241" s="2"/>
      <c r="AQ1241" s="748"/>
      <c r="AR1241" s="748"/>
      <c r="AS1241" s="748"/>
      <c r="AT1241" s="252"/>
      <c r="AU1241" s="767"/>
    </row>
    <row r="1242" spans="41:47" ht="18" customHeight="1" x14ac:dyDescent="0.15">
      <c r="AO1242" s="2"/>
      <c r="AQ1242" s="767"/>
      <c r="AR1242" s="767"/>
      <c r="AS1242" s="767"/>
      <c r="AT1242" s="252"/>
      <c r="AU1242" s="767"/>
    </row>
    <row r="1243" spans="41:47" x14ac:dyDescent="0.15">
      <c r="AO1243" s="59"/>
      <c r="AQ1243" s="767"/>
      <c r="AR1243" s="767"/>
      <c r="AS1243" s="767"/>
      <c r="AT1243" s="252"/>
      <c r="AU1243" s="767"/>
    </row>
    <row r="1244" spans="41:47" ht="18" customHeight="1" x14ac:dyDescent="0.15">
      <c r="AO1244" s="2"/>
      <c r="AQ1244" s="767"/>
      <c r="AR1244" s="767"/>
      <c r="AS1244" s="767"/>
      <c r="AT1244" s="748"/>
      <c r="AU1244" s="767"/>
    </row>
    <row r="1245" spans="41:47" ht="18" customHeight="1" x14ac:dyDescent="0.15">
      <c r="AQ1245" s="748"/>
      <c r="AR1245" s="748"/>
      <c r="AS1245" s="748"/>
      <c r="AT1245" s="767"/>
      <c r="AU1245" s="767"/>
    </row>
    <row r="1246" spans="41:47" ht="18" customHeight="1" x14ac:dyDescent="0.15">
      <c r="AQ1246" s="767"/>
      <c r="AR1246" s="767"/>
      <c r="AS1246" s="767"/>
      <c r="AT1246" s="748"/>
      <c r="AU1246" s="748"/>
    </row>
    <row r="1247" spans="41:47" ht="18" customHeight="1" x14ac:dyDescent="0.15">
      <c r="AO1247" s="2"/>
      <c r="AQ1247" s="767"/>
      <c r="AR1247" s="767"/>
      <c r="AS1247" s="767"/>
      <c r="AT1247" s="748"/>
      <c r="AU1247" s="767"/>
    </row>
    <row r="1248" spans="41:47" ht="18" customHeight="1" x14ac:dyDescent="0.15">
      <c r="AQ1248" s="748"/>
      <c r="AR1248" s="748"/>
      <c r="AS1248" s="748"/>
      <c r="AT1248" s="748"/>
      <c r="AU1248" s="748"/>
    </row>
    <row r="1249" spans="41:47" ht="18" customHeight="1" x14ac:dyDescent="0.15">
      <c r="AO1249" s="2"/>
      <c r="AQ1249" s="767"/>
      <c r="AR1249" s="767"/>
      <c r="AS1249" s="767"/>
      <c r="AT1249" s="748"/>
      <c r="AU1249" s="252"/>
    </row>
    <row r="1250" spans="41:47" ht="18" customHeight="1" x14ac:dyDescent="0.15">
      <c r="AO1250" s="2"/>
      <c r="AQ1250" s="767"/>
      <c r="AR1250" s="767"/>
      <c r="AS1250" s="767"/>
      <c r="AT1250" s="767"/>
      <c r="AU1250" s="767"/>
    </row>
    <row r="1251" spans="41:47" ht="18" customHeight="1" x14ac:dyDescent="0.15">
      <c r="AQ1251" s="748"/>
      <c r="AR1251" s="748"/>
      <c r="AS1251" s="748"/>
      <c r="AT1251" s="767"/>
    </row>
    <row r="1252" spans="41:47" ht="18" customHeight="1" x14ac:dyDescent="0.15">
      <c r="AO1252" s="2"/>
      <c r="AT1252" s="767"/>
      <c r="AU1252" s="252"/>
    </row>
    <row r="1253" spans="41:47" ht="18" customHeight="1" x14ac:dyDescent="0.15">
      <c r="AO1253" s="2"/>
      <c r="AQ1253" s="767"/>
      <c r="AR1253" s="767"/>
      <c r="AS1253" s="767"/>
      <c r="AT1253" s="767"/>
    </row>
    <row r="1254" spans="41:47" ht="18" customHeight="1" x14ac:dyDescent="0.15">
      <c r="AQ1254" s="767"/>
      <c r="AR1254" s="767"/>
      <c r="AS1254" s="767"/>
      <c r="AT1254" s="767"/>
    </row>
    <row r="1255" spans="41:47" ht="18" customHeight="1" x14ac:dyDescent="0.15">
      <c r="AO1255" s="2"/>
      <c r="AQ1255" s="767"/>
      <c r="AR1255" s="767"/>
      <c r="AS1255" s="767"/>
      <c r="AT1255" s="767"/>
      <c r="AU1255" s="252"/>
    </row>
    <row r="1256" spans="41:47" x14ac:dyDescent="0.15">
      <c r="AO1256" s="2"/>
      <c r="AT1256" s="767"/>
      <c r="AU1256" s="252"/>
    </row>
    <row r="1257" spans="41:47" x14ac:dyDescent="0.15">
      <c r="AQ1257" s="767"/>
      <c r="AR1257" s="767"/>
      <c r="AS1257" s="252"/>
      <c r="AT1257" s="767"/>
      <c r="AU1257" s="252"/>
    </row>
    <row r="1258" spans="41:47" x14ac:dyDescent="0.15">
      <c r="AO1258" s="2"/>
      <c r="AQ1258" s="767"/>
      <c r="AR1258" s="767"/>
      <c r="AS1258" s="767"/>
      <c r="AT1258" s="767"/>
      <c r="AU1258" s="252"/>
    </row>
    <row r="1259" spans="41:47" x14ac:dyDescent="0.15">
      <c r="AO1259" s="2"/>
      <c r="AQ1259" s="748"/>
      <c r="AR1259" s="748"/>
      <c r="AS1259" s="748"/>
      <c r="AT1259" s="748"/>
      <c r="AU1259" s="252"/>
    </row>
    <row r="1260" spans="41:47" x14ac:dyDescent="0.15">
      <c r="AQ1260" s="767"/>
      <c r="AR1260" s="767"/>
      <c r="AS1260" s="252"/>
      <c r="AT1260" s="767"/>
      <c r="AU1260" s="252"/>
    </row>
    <row r="1261" spans="41:47" x14ac:dyDescent="0.15">
      <c r="AO1261" s="2"/>
      <c r="AQ1261" s="767"/>
      <c r="AR1261" s="767"/>
      <c r="AS1261" s="767"/>
      <c r="AT1261" s="767"/>
      <c r="AU1261" s="748"/>
    </row>
    <row r="1262" spans="41:47" x14ac:dyDescent="0.15">
      <c r="AO1262" s="2"/>
      <c r="AQ1262" s="767"/>
      <c r="AR1262" s="767"/>
      <c r="AS1262" s="767"/>
      <c r="AT1262" s="767"/>
      <c r="AU1262" s="252"/>
    </row>
    <row r="1263" spans="41:47" x14ac:dyDescent="0.15">
      <c r="AQ1263" s="767"/>
      <c r="AR1263" s="767"/>
      <c r="AS1263" s="767"/>
      <c r="AT1263" s="767"/>
      <c r="AU1263" s="252"/>
    </row>
    <row r="1264" spans="41:47" x14ac:dyDescent="0.15">
      <c r="AO1264" s="2"/>
      <c r="AQ1264" s="767"/>
      <c r="AR1264" s="767"/>
      <c r="AS1264" s="767"/>
      <c r="AT1264" s="767"/>
      <c r="AU1264" s="252"/>
    </row>
    <row r="1265" spans="41:47" x14ac:dyDescent="0.15">
      <c r="AO1265" s="2"/>
      <c r="AQ1265" s="767"/>
      <c r="AR1265" s="767"/>
      <c r="AS1265" s="767"/>
      <c r="AT1265" s="748"/>
      <c r="AU1265" s="252"/>
    </row>
    <row r="1266" spans="41:47" x14ac:dyDescent="0.15">
      <c r="AQ1266" s="767"/>
      <c r="AR1266" s="767"/>
      <c r="AS1266" s="767"/>
      <c r="AT1266" s="767"/>
      <c r="AU1266" s="252"/>
    </row>
    <row r="1267" spans="41:47" x14ac:dyDescent="0.15">
      <c r="AO1267" s="2"/>
      <c r="AQ1267" s="767"/>
      <c r="AR1267" s="767"/>
      <c r="AS1267" s="767"/>
      <c r="AT1267" s="767"/>
      <c r="AU1267" s="748"/>
    </row>
    <row r="1268" spans="41:47" x14ac:dyDescent="0.15">
      <c r="AO1268" s="2"/>
      <c r="AQ1268" s="767"/>
      <c r="AR1268" s="767"/>
      <c r="AS1268" s="767"/>
      <c r="AT1268" s="748"/>
      <c r="AU1268" s="748"/>
    </row>
    <row r="1269" spans="41:47" x14ac:dyDescent="0.15">
      <c r="AQ1269" s="767"/>
      <c r="AR1269" s="767"/>
      <c r="AS1269" s="767"/>
      <c r="AU1269" s="748"/>
    </row>
    <row r="1270" spans="41:47" ht="18" customHeight="1" x14ac:dyDescent="0.15">
      <c r="AO1270" s="59"/>
      <c r="AQ1270" s="767"/>
      <c r="AR1270" s="767"/>
      <c r="AS1270" s="767"/>
      <c r="AT1270" s="767"/>
      <c r="AU1270" s="767"/>
    </row>
    <row r="1271" spans="41:47" ht="18" customHeight="1" x14ac:dyDescent="0.15">
      <c r="AO1271" s="59"/>
      <c r="AQ1271" s="767"/>
      <c r="AR1271" s="767"/>
      <c r="AS1271" s="767"/>
      <c r="AT1271" s="767"/>
      <c r="AU1271" s="767"/>
    </row>
    <row r="1272" spans="41:47" ht="18" customHeight="1" x14ac:dyDescent="0.15">
      <c r="AO1272" s="59"/>
      <c r="AQ1272" s="767"/>
      <c r="AR1272" s="767"/>
      <c r="AS1272" s="252"/>
      <c r="AT1272" s="767"/>
      <c r="AU1272" s="767"/>
    </row>
    <row r="1273" spans="41:47" ht="18" customHeight="1" x14ac:dyDescent="0.15">
      <c r="AO1273" s="59"/>
      <c r="AQ1273" s="767"/>
      <c r="AR1273" s="767"/>
      <c r="AS1273" s="767"/>
      <c r="AU1273" s="767"/>
    </row>
    <row r="1274" spans="41:47" ht="18" customHeight="1" x14ac:dyDescent="0.15">
      <c r="AO1274" s="59"/>
      <c r="AQ1274" s="767"/>
      <c r="AR1274" s="767"/>
      <c r="AS1274" s="767"/>
      <c r="AT1274" s="748"/>
      <c r="AU1274" s="767"/>
    </row>
    <row r="1275" spans="41:47" ht="18" customHeight="1" x14ac:dyDescent="0.15">
      <c r="AO1275" s="2"/>
      <c r="AQ1275" s="767"/>
      <c r="AR1275" s="767"/>
      <c r="AS1275" s="767"/>
      <c r="AT1275" s="767"/>
      <c r="AU1275" s="767"/>
    </row>
    <row r="1276" spans="41:47" ht="18" customHeight="1" x14ac:dyDescent="0.15">
      <c r="AO1276" s="2"/>
      <c r="AQ1276" s="767"/>
      <c r="AR1276" s="767"/>
      <c r="AS1276" s="767"/>
      <c r="AT1276" s="748"/>
      <c r="AU1276" s="748"/>
    </row>
    <row r="1277" spans="41:47" ht="18" customHeight="1" x14ac:dyDescent="0.15">
      <c r="AO1277" s="59"/>
      <c r="AQ1277" s="767"/>
      <c r="AR1277" s="767"/>
      <c r="AS1277" s="767"/>
      <c r="AT1277" s="748"/>
      <c r="AU1277" s="767"/>
    </row>
    <row r="1278" spans="41:47" ht="18" customHeight="1" x14ac:dyDescent="0.15">
      <c r="AO1278" s="59"/>
      <c r="AQ1278" s="767"/>
      <c r="AR1278" s="767"/>
      <c r="AS1278" s="767"/>
      <c r="AT1278" s="767"/>
      <c r="AU1278" s="767"/>
    </row>
    <row r="1279" spans="41:47" x14ac:dyDescent="0.15">
      <c r="AO1279" s="2"/>
      <c r="AQ1279" s="767"/>
      <c r="AR1279" s="767"/>
      <c r="AS1279" s="767"/>
      <c r="AT1279" s="767"/>
      <c r="AU1279" s="748"/>
    </row>
    <row r="1280" spans="41:47" x14ac:dyDescent="0.15">
      <c r="AO1280" s="59"/>
      <c r="AQ1280" s="748"/>
      <c r="AR1280" s="748"/>
      <c r="AS1280" s="748"/>
      <c r="AT1280" s="767"/>
      <c r="AU1280" s="767"/>
    </row>
    <row r="1281" spans="41:47" x14ac:dyDescent="0.15">
      <c r="AO1281" s="59"/>
      <c r="AQ1281" s="767"/>
      <c r="AR1281" s="767"/>
      <c r="AS1281" s="767"/>
      <c r="AT1281" s="767"/>
      <c r="AU1281" s="767"/>
    </row>
    <row r="1282" spans="41:47" x14ac:dyDescent="0.15">
      <c r="AO1282" s="59"/>
      <c r="AQ1282" s="767"/>
      <c r="AR1282" s="767"/>
      <c r="AS1282" s="767"/>
      <c r="AT1282" s="767"/>
      <c r="AU1282" s="748"/>
    </row>
    <row r="1283" spans="41:47" x14ac:dyDescent="0.15">
      <c r="AO1283" s="59"/>
      <c r="AQ1283" s="748"/>
      <c r="AR1283" s="748"/>
      <c r="AS1283" s="748"/>
      <c r="AT1283" s="767"/>
      <c r="AU1283" s="767"/>
    </row>
    <row r="1284" spans="41:47" x14ac:dyDescent="0.15">
      <c r="AO1284" s="59"/>
      <c r="AQ1284" s="767"/>
      <c r="AR1284" s="767"/>
      <c r="AS1284" s="767"/>
      <c r="AT1284" s="767"/>
      <c r="AU1284" s="767"/>
    </row>
    <row r="1285" spans="41:47" x14ac:dyDescent="0.15">
      <c r="AO1285" s="2"/>
      <c r="AT1285" s="767"/>
      <c r="AU1285" s="748"/>
    </row>
    <row r="1286" spans="41:47" x14ac:dyDescent="0.15">
      <c r="AT1286" s="767"/>
    </row>
    <row r="1287" spans="41:47" x14ac:dyDescent="0.15">
      <c r="AQ1287" s="748"/>
      <c r="AR1287" s="748"/>
      <c r="AS1287" s="748"/>
      <c r="AT1287" s="767"/>
      <c r="AU1287" s="767"/>
    </row>
    <row r="1288" spans="41:47" x14ac:dyDescent="0.15">
      <c r="AQ1288" s="748"/>
      <c r="AR1288" s="748"/>
      <c r="AS1288" s="748"/>
      <c r="AT1288" s="767"/>
      <c r="AU1288" s="252"/>
    </row>
    <row r="1289" spans="41:47" x14ac:dyDescent="0.15">
      <c r="AQ1289" s="748"/>
      <c r="AR1289" s="748"/>
      <c r="AS1289" s="748"/>
      <c r="AT1289" s="748"/>
      <c r="AU1289" s="767"/>
    </row>
    <row r="1290" spans="41:47" x14ac:dyDescent="0.15">
      <c r="AQ1290" s="767"/>
      <c r="AR1290" s="767"/>
      <c r="AS1290" s="767"/>
      <c r="AT1290" s="767"/>
    </row>
    <row r="1291" spans="41:47" x14ac:dyDescent="0.15">
      <c r="AQ1291" s="767"/>
      <c r="AR1291" s="767"/>
      <c r="AS1291" s="767"/>
      <c r="AT1291" s="767"/>
      <c r="AU1291" s="252"/>
    </row>
    <row r="1292" spans="41:47" x14ac:dyDescent="0.15">
      <c r="AQ1292" s="748"/>
      <c r="AR1292" s="748"/>
      <c r="AS1292" s="748"/>
      <c r="AT1292" s="767"/>
      <c r="AU1292" s="767"/>
    </row>
    <row r="1293" spans="41:47" x14ac:dyDescent="0.15">
      <c r="AQ1293" s="767"/>
      <c r="AR1293" s="767"/>
      <c r="AS1293" s="252"/>
      <c r="AT1293" s="767"/>
      <c r="AU1293" s="748"/>
    </row>
    <row r="1294" spans="41:47" x14ac:dyDescent="0.15">
      <c r="AQ1294" s="767"/>
      <c r="AR1294" s="767"/>
      <c r="AS1294" s="767"/>
      <c r="AT1294" s="767"/>
      <c r="AU1294" s="252"/>
    </row>
    <row r="1295" spans="41:47" x14ac:dyDescent="0.15">
      <c r="AQ1295" s="767"/>
      <c r="AR1295" s="767"/>
      <c r="AS1295" s="767"/>
      <c r="AT1295" s="748"/>
      <c r="AU1295" s="767"/>
    </row>
    <row r="1296" spans="41:47" x14ac:dyDescent="0.15">
      <c r="AQ1296" s="767"/>
      <c r="AR1296" s="767"/>
      <c r="AS1296" s="767"/>
      <c r="AT1296" s="767"/>
      <c r="AU1296" s="767"/>
    </row>
    <row r="1297" spans="43:47" x14ac:dyDescent="0.15">
      <c r="AQ1297" s="748"/>
      <c r="AR1297" s="748"/>
      <c r="AS1297" s="748"/>
      <c r="AT1297" s="748"/>
      <c r="AU1297" s="767"/>
    </row>
    <row r="1298" spans="43:47" x14ac:dyDescent="0.15">
      <c r="AQ1298" s="767"/>
      <c r="AR1298" s="767"/>
      <c r="AS1298" s="767"/>
      <c r="AT1298" s="252"/>
      <c r="AU1298" s="767"/>
    </row>
    <row r="1299" spans="43:47" x14ac:dyDescent="0.15">
      <c r="AQ1299" s="748"/>
      <c r="AR1299" s="748"/>
      <c r="AS1299" s="748"/>
      <c r="AT1299" s="767"/>
      <c r="AU1299" s="767"/>
    </row>
    <row r="1300" spans="43:47" x14ac:dyDescent="0.15">
      <c r="AQ1300" s="748"/>
      <c r="AR1300" s="748"/>
      <c r="AS1300" s="748"/>
      <c r="AT1300" s="748"/>
      <c r="AU1300" s="767"/>
    </row>
    <row r="1301" spans="43:47" x14ac:dyDescent="0.15">
      <c r="AQ1301" s="748"/>
      <c r="AR1301" s="748"/>
      <c r="AS1301" s="748"/>
      <c r="AT1301" s="252"/>
      <c r="AU1301" s="767"/>
    </row>
    <row r="1302" spans="43:47" x14ac:dyDescent="0.15">
      <c r="AQ1302" s="767"/>
      <c r="AR1302" s="767"/>
      <c r="AS1302" s="767"/>
      <c r="AU1302" s="767"/>
    </row>
    <row r="1303" spans="43:47" x14ac:dyDescent="0.15">
      <c r="AQ1303" s="748"/>
      <c r="AR1303" s="748"/>
      <c r="AS1303" s="748"/>
      <c r="AU1303" s="767"/>
    </row>
    <row r="1304" spans="43:47" ht="18" customHeight="1" x14ac:dyDescent="0.15">
      <c r="AQ1304" s="767"/>
      <c r="AR1304" s="767"/>
      <c r="AS1304" s="767"/>
      <c r="AT1304" s="748"/>
      <c r="AU1304" s="767"/>
    </row>
    <row r="1305" spans="43:47" x14ac:dyDescent="0.15">
      <c r="AQ1305" s="767"/>
      <c r="AR1305" s="767"/>
      <c r="AS1305" s="767"/>
      <c r="AT1305" s="748"/>
      <c r="AU1305" s="767"/>
    </row>
    <row r="1306" spans="43:47" x14ac:dyDescent="0.15">
      <c r="AT1306" s="748"/>
      <c r="AU1306" s="252"/>
    </row>
    <row r="1307" spans="43:47" x14ac:dyDescent="0.15">
      <c r="AT1307" s="748"/>
      <c r="AU1307" s="767"/>
    </row>
    <row r="1308" spans="43:47" x14ac:dyDescent="0.15">
      <c r="AT1308" s="767"/>
      <c r="AU1308" s="767"/>
    </row>
    <row r="1309" spans="43:47" x14ac:dyDescent="0.15">
      <c r="AT1309" s="767"/>
      <c r="AU1309" s="767"/>
    </row>
    <row r="1310" spans="43:47" x14ac:dyDescent="0.15">
      <c r="AQ1310" s="767"/>
      <c r="AR1310" s="767"/>
      <c r="AS1310" s="767"/>
      <c r="AT1310" s="748"/>
      <c r="AU1310" s="767"/>
    </row>
    <row r="1311" spans="43:47" x14ac:dyDescent="0.15">
      <c r="AQ1311" s="748"/>
      <c r="AR1311" s="748"/>
      <c r="AS1311" s="748"/>
      <c r="AT1311" s="767"/>
      <c r="AU1311" s="767"/>
    </row>
    <row r="1312" spans="43:47" x14ac:dyDescent="0.15">
      <c r="AQ1312" s="767"/>
      <c r="AR1312" s="767"/>
      <c r="AS1312" s="767"/>
      <c r="AT1312" s="767"/>
      <c r="AU1312" s="252"/>
    </row>
    <row r="1313" spans="41:47" x14ac:dyDescent="0.15">
      <c r="AQ1313" s="767"/>
      <c r="AR1313" s="767"/>
      <c r="AS1313" s="767"/>
      <c r="AT1313" s="767"/>
      <c r="AU1313" s="767"/>
    </row>
    <row r="1314" spans="41:47" x14ac:dyDescent="0.15">
      <c r="AQ1314" s="252"/>
      <c r="AR1314" s="252"/>
      <c r="AS1314" s="252"/>
      <c r="AT1314" s="767"/>
      <c r="AU1314" s="748"/>
    </row>
    <row r="1315" spans="41:47" x14ac:dyDescent="0.15">
      <c r="AQ1315" s="252"/>
      <c r="AR1315" s="252"/>
      <c r="AS1315" s="252"/>
      <c r="AT1315" s="767"/>
      <c r="AU1315" s="748"/>
    </row>
    <row r="1316" spans="41:47" x14ac:dyDescent="0.15">
      <c r="AQ1316" s="252"/>
      <c r="AR1316" s="252"/>
      <c r="AS1316" s="252"/>
      <c r="AT1316" s="767"/>
      <c r="AU1316" s="767"/>
    </row>
    <row r="1317" spans="41:47" x14ac:dyDescent="0.15">
      <c r="AQ1317" s="252"/>
      <c r="AR1317" s="252"/>
      <c r="AS1317" s="252"/>
      <c r="AT1317" s="748"/>
      <c r="AU1317" s="748"/>
    </row>
    <row r="1318" spans="41:47" ht="18" customHeight="1" x14ac:dyDescent="0.15">
      <c r="AQ1318" s="767"/>
      <c r="AR1318" s="767"/>
      <c r="AS1318" s="767"/>
      <c r="AT1318" s="748"/>
      <c r="AU1318" s="748"/>
    </row>
    <row r="1319" spans="41:47" ht="18" customHeight="1" x14ac:dyDescent="0.15">
      <c r="AO1319" s="65"/>
      <c r="AQ1319" s="767"/>
      <c r="AR1319" s="767"/>
      <c r="AS1319" s="767"/>
      <c r="AT1319" s="748"/>
    </row>
    <row r="1320" spans="41:47" ht="18" customHeight="1" x14ac:dyDescent="0.15">
      <c r="AQ1320" s="748"/>
      <c r="AR1320" s="748"/>
      <c r="AS1320" s="748"/>
      <c r="AT1320" s="767"/>
    </row>
    <row r="1321" spans="41:47" ht="18" customHeight="1" x14ac:dyDescent="0.15">
      <c r="AO1321" s="65"/>
      <c r="AQ1321" s="767"/>
      <c r="AR1321" s="767"/>
      <c r="AS1321" s="767"/>
      <c r="AT1321" s="767"/>
      <c r="AU1321" s="748"/>
    </row>
    <row r="1322" spans="41:47" ht="18" customHeight="1" x14ac:dyDescent="0.15">
      <c r="AQ1322" s="767"/>
      <c r="AR1322" s="767"/>
      <c r="AS1322" s="767"/>
      <c r="AT1322" s="767"/>
      <c r="AU1322" s="748"/>
    </row>
    <row r="1323" spans="41:47" ht="18" customHeight="1" x14ac:dyDescent="0.15">
      <c r="AQ1323" s="767"/>
      <c r="AR1323" s="767"/>
      <c r="AS1323" s="767"/>
      <c r="AT1323" s="767"/>
      <c r="AU1323" s="748"/>
    </row>
    <row r="1324" spans="41:47" x14ac:dyDescent="0.15">
      <c r="AQ1324" s="767"/>
      <c r="AR1324" s="767"/>
      <c r="AS1324" s="767"/>
      <c r="AU1324" s="748"/>
    </row>
    <row r="1325" spans="41:47" x14ac:dyDescent="0.15">
      <c r="AQ1325" s="767"/>
      <c r="AR1325" s="767"/>
      <c r="AS1325" s="767"/>
      <c r="AU1325" s="748"/>
    </row>
    <row r="1326" spans="41:47" x14ac:dyDescent="0.15">
      <c r="AQ1326" s="767"/>
      <c r="AR1326" s="767"/>
      <c r="AS1326" s="767"/>
      <c r="AU1326" s="767"/>
    </row>
    <row r="1327" spans="41:47" x14ac:dyDescent="0.15">
      <c r="AQ1327" s="767"/>
      <c r="AR1327" s="767"/>
      <c r="AS1327" s="767"/>
      <c r="AT1327" s="767"/>
      <c r="AU1327" s="252"/>
    </row>
    <row r="1328" spans="41:47" x14ac:dyDescent="0.15">
      <c r="AQ1328" s="767"/>
      <c r="AR1328" s="767"/>
      <c r="AS1328" s="767"/>
      <c r="AT1328" s="767"/>
      <c r="AU1328" s="748"/>
    </row>
    <row r="1329" spans="41:47" x14ac:dyDescent="0.15">
      <c r="AO1329" s="65"/>
      <c r="AQ1329" s="767"/>
      <c r="AR1329" s="767"/>
      <c r="AS1329" s="767"/>
      <c r="AT1329" s="748"/>
      <c r="AU1329" s="767"/>
    </row>
    <row r="1330" spans="41:47" x14ac:dyDescent="0.15">
      <c r="AQ1330" s="767"/>
      <c r="AR1330" s="767"/>
      <c r="AS1330" s="767"/>
      <c r="AT1330" s="767"/>
      <c r="AU1330" s="767"/>
    </row>
    <row r="1331" spans="41:47" x14ac:dyDescent="0.15">
      <c r="AQ1331" s="767"/>
      <c r="AR1331" s="767"/>
      <c r="AS1331" s="767"/>
      <c r="AT1331" s="767"/>
      <c r="AU1331" s="767"/>
    </row>
    <row r="1332" spans="41:47" x14ac:dyDescent="0.15">
      <c r="AO1332" s="65"/>
      <c r="AQ1332" s="767"/>
      <c r="AR1332" s="767"/>
      <c r="AS1332" s="767"/>
      <c r="AT1332" s="252"/>
      <c r="AU1332" s="767"/>
    </row>
    <row r="1333" spans="41:47" x14ac:dyDescent="0.15">
      <c r="AO1333" s="65"/>
      <c r="AQ1333" s="767"/>
      <c r="AR1333" s="767"/>
      <c r="AS1333" s="767"/>
      <c r="AT1333" s="252"/>
      <c r="AU1333" s="748"/>
    </row>
    <row r="1334" spans="41:47" x14ac:dyDescent="0.15">
      <c r="AO1334" s="65"/>
      <c r="AQ1334" s="767"/>
      <c r="AR1334" s="767"/>
      <c r="AS1334" s="767"/>
      <c r="AT1334" s="252"/>
      <c r="AU1334" s="767"/>
    </row>
    <row r="1335" spans="41:47" x14ac:dyDescent="0.15">
      <c r="AO1335" s="65"/>
      <c r="AQ1335" s="767"/>
      <c r="AR1335" s="767"/>
      <c r="AS1335" s="767"/>
      <c r="AT1335" s="252"/>
      <c r="AU1335" s="748"/>
    </row>
    <row r="1336" spans="41:47" x14ac:dyDescent="0.15">
      <c r="AO1336" s="65"/>
      <c r="AQ1336" s="767"/>
      <c r="AR1336" s="767"/>
      <c r="AS1336" s="767"/>
      <c r="AT1336" s="748"/>
      <c r="AU1336" s="767"/>
    </row>
    <row r="1337" spans="41:47" x14ac:dyDescent="0.15">
      <c r="AQ1337" s="767"/>
      <c r="AR1337" s="767"/>
      <c r="AS1337" s="767"/>
      <c r="AT1337" s="767"/>
      <c r="AU1337" s="767"/>
    </row>
    <row r="1338" spans="41:47" x14ac:dyDescent="0.15">
      <c r="AQ1338" s="767"/>
      <c r="AR1338" s="767"/>
      <c r="AS1338" s="767"/>
      <c r="AT1338" s="748"/>
      <c r="AU1338" s="767"/>
    </row>
    <row r="1339" spans="41:47" x14ac:dyDescent="0.15">
      <c r="AO1339" s="65"/>
      <c r="AQ1339" s="767"/>
      <c r="AR1339" s="767"/>
      <c r="AS1339" s="767"/>
      <c r="AT1339" s="767"/>
      <c r="AU1339" s="767"/>
    </row>
    <row r="1340" spans="41:47" ht="18" customHeight="1" x14ac:dyDescent="0.15">
      <c r="AO1340" s="65"/>
      <c r="AQ1340" s="767"/>
      <c r="AR1340" s="767"/>
      <c r="AS1340" s="767"/>
      <c r="AT1340" s="767"/>
      <c r="AU1340" s="767"/>
    </row>
    <row r="1341" spans="41:47" ht="18" customHeight="1" x14ac:dyDescent="0.15">
      <c r="AO1341" s="65"/>
      <c r="AQ1341" s="767"/>
      <c r="AR1341" s="767"/>
      <c r="AS1341" s="767"/>
      <c r="AT1341" s="767"/>
      <c r="AU1341" s="767"/>
    </row>
    <row r="1342" spans="41:47" ht="18" customHeight="1" x14ac:dyDescent="0.15">
      <c r="AO1342" s="65"/>
      <c r="AQ1342" s="767"/>
      <c r="AR1342" s="767"/>
      <c r="AS1342" s="767"/>
      <c r="AT1342" s="767"/>
      <c r="AU1342" s="767"/>
    </row>
    <row r="1343" spans="41:47" ht="18" customHeight="1" x14ac:dyDescent="0.15">
      <c r="AO1343" s="65"/>
      <c r="AQ1343" s="767"/>
      <c r="AR1343" s="767"/>
      <c r="AS1343" s="767"/>
      <c r="AT1343" s="767"/>
      <c r="AU1343" s="767"/>
    </row>
    <row r="1344" spans="41:47" ht="18" customHeight="1" x14ac:dyDescent="0.15">
      <c r="AO1344" s="65"/>
      <c r="AQ1344" s="767"/>
      <c r="AR1344" s="767"/>
      <c r="AS1344" s="767"/>
      <c r="AT1344" s="767"/>
      <c r="AU1344" s="767"/>
    </row>
    <row r="1345" spans="41:47" ht="18" customHeight="1" x14ac:dyDescent="0.15">
      <c r="AO1345" s="65"/>
      <c r="AQ1345" s="767"/>
      <c r="AR1345" s="767"/>
      <c r="AS1345" s="767"/>
      <c r="AT1345" s="767"/>
      <c r="AU1345" s="767"/>
    </row>
    <row r="1346" spans="41:47" ht="18" customHeight="1" x14ac:dyDescent="0.15">
      <c r="AO1346" s="65"/>
      <c r="AQ1346" s="767"/>
      <c r="AR1346" s="767"/>
      <c r="AS1346" s="767"/>
      <c r="AT1346" s="767"/>
      <c r="AU1346" s="767"/>
    </row>
    <row r="1347" spans="41:47" ht="18" customHeight="1" x14ac:dyDescent="0.15">
      <c r="AO1347" s="65"/>
      <c r="AQ1347" s="767"/>
      <c r="AR1347" s="767"/>
      <c r="AS1347" s="767"/>
      <c r="AT1347" s="767"/>
      <c r="AU1347" s="748"/>
    </row>
    <row r="1348" spans="41:47" ht="18" customHeight="1" x14ac:dyDescent="0.15">
      <c r="AO1348" s="65"/>
      <c r="AQ1348" s="767"/>
      <c r="AR1348" s="767"/>
      <c r="AS1348" s="767"/>
      <c r="AT1348" s="767"/>
      <c r="AU1348" s="767"/>
    </row>
    <row r="1349" spans="41:47" ht="18" customHeight="1" x14ac:dyDescent="0.15">
      <c r="AO1349" s="65"/>
      <c r="AT1349" s="767"/>
      <c r="AU1349" s="767"/>
    </row>
    <row r="1350" spans="41:47" x14ac:dyDescent="0.15">
      <c r="AO1350" s="65"/>
      <c r="AQ1350" s="748"/>
      <c r="AR1350" s="748"/>
      <c r="AS1350" s="748"/>
      <c r="AT1350" s="767"/>
      <c r="AU1350" s="252"/>
    </row>
    <row r="1351" spans="41:47" x14ac:dyDescent="0.15">
      <c r="AO1351" s="65"/>
      <c r="AQ1351" s="767"/>
      <c r="AR1351" s="767"/>
      <c r="AS1351" s="767"/>
      <c r="AT1351" s="767"/>
      <c r="AU1351" s="252"/>
    </row>
    <row r="1352" spans="41:47" x14ac:dyDescent="0.15">
      <c r="AO1352" s="65"/>
      <c r="AQ1352" s="767"/>
      <c r="AR1352" s="767"/>
      <c r="AS1352" s="767"/>
      <c r="AT1352" s="767"/>
      <c r="AU1352" s="252"/>
    </row>
    <row r="1353" spans="41:47" x14ac:dyDescent="0.15">
      <c r="AO1353" s="65"/>
      <c r="AQ1353" s="767"/>
      <c r="AR1353" s="767"/>
      <c r="AS1353" s="767"/>
      <c r="AT1353" s="767"/>
      <c r="AU1353" s="252"/>
    </row>
    <row r="1354" spans="41:47" x14ac:dyDescent="0.15">
      <c r="AO1354" s="65"/>
      <c r="AQ1354" s="748"/>
      <c r="AR1354" s="748"/>
      <c r="AS1354" s="748"/>
      <c r="AT1354" s="767"/>
      <c r="AU1354" s="748"/>
    </row>
    <row r="1355" spans="41:47" x14ac:dyDescent="0.15">
      <c r="AO1355" s="65"/>
      <c r="AQ1355" s="767"/>
      <c r="AR1355" s="767"/>
      <c r="AS1355" s="767"/>
      <c r="AT1355" s="767"/>
      <c r="AU1355" s="767"/>
    </row>
    <row r="1356" spans="41:47" x14ac:dyDescent="0.15">
      <c r="AO1356" s="65"/>
      <c r="AQ1356" s="767"/>
      <c r="AR1356" s="767"/>
      <c r="AS1356" s="767"/>
      <c r="AT1356" s="767"/>
      <c r="AU1356" s="748"/>
    </row>
    <row r="1357" spans="41:47" x14ac:dyDescent="0.15">
      <c r="AO1357" s="65"/>
      <c r="AQ1357" s="767"/>
      <c r="AR1357" s="767"/>
      <c r="AS1357" s="767"/>
      <c r="AT1357" s="767"/>
      <c r="AU1357" s="767"/>
    </row>
    <row r="1358" spans="41:47" x14ac:dyDescent="0.15">
      <c r="AO1358" s="65"/>
      <c r="AQ1358" s="767"/>
      <c r="AR1358" s="767"/>
      <c r="AS1358" s="767"/>
      <c r="AT1358" s="767"/>
      <c r="AU1358" s="767"/>
    </row>
    <row r="1359" spans="41:47" x14ac:dyDescent="0.15">
      <c r="AO1359" s="65"/>
      <c r="AQ1359" s="767"/>
      <c r="AR1359" s="767"/>
      <c r="AS1359" s="767"/>
      <c r="AT1359" s="767"/>
      <c r="AU1359" s="767"/>
    </row>
    <row r="1360" spans="41:47" x14ac:dyDescent="0.15">
      <c r="AO1360" s="65"/>
      <c r="AQ1360" s="767"/>
      <c r="AR1360" s="767"/>
      <c r="AS1360" s="767"/>
      <c r="AT1360" s="767"/>
      <c r="AU1360" s="767"/>
    </row>
    <row r="1361" spans="41:47" x14ac:dyDescent="0.15">
      <c r="AQ1361" s="767"/>
      <c r="AR1361" s="767"/>
      <c r="AS1361" s="767"/>
      <c r="AT1361" s="767"/>
      <c r="AU1361" s="767"/>
    </row>
    <row r="1362" spans="41:47" x14ac:dyDescent="0.15">
      <c r="AO1362" s="65"/>
      <c r="AQ1362" s="767"/>
      <c r="AR1362" s="767"/>
      <c r="AS1362" s="767"/>
      <c r="AT1362" s="767"/>
      <c r="AU1362" s="767"/>
    </row>
    <row r="1363" spans="41:47" x14ac:dyDescent="0.15">
      <c r="AO1363" s="62"/>
      <c r="AT1363" s="767"/>
      <c r="AU1363" s="767"/>
    </row>
    <row r="1364" spans="41:47" x14ac:dyDescent="0.15">
      <c r="AO1364" s="62"/>
      <c r="AT1364" s="767"/>
      <c r="AU1364" s="767"/>
    </row>
    <row r="1365" spans="41:47" x14ac:dyDescent="0.15">
      <c r="AO1365" s="62"/>
      <c r="AT1365" s="767"/>
      <c r="AU1365" s="767"/>
    </row>
    <row r="1366" spans="41:47" x14ac:dyDescent="0.15">
      <c r="AQ1366" s="748"/>
      <c r="AR1366" s="748"/>
      <c r="AS1366" s="748"/>
      <c r="AT1366" s="767"/>
      <c r="AU1366" s="767"/>
    </row>
    <row r="1367" spans="41:47" x14ac:dyDescent="0.15">
      <c r="AQ1367" s="767"/>
      <c r="AR1367" s="767"/>
      <c r="AS1367" s="767"/>
      <c r="AU1367" s="767"/>
    </row>
    <row r="1368" spans="41:47" x14ac:dyDescent="0.15">
      <c r="AQ1368" s="767"/>
      <c r="AR1368" s="767"/>
      <c r="AS1368" s="767"/>
      <c r="AT1368" s="748"/>
      <c r="AU1368" s="767"/>
    </row>
    <row r="1369" spans="41:47" x14ac:dyDescent="0.15">
      <c r="AQ1369" s="748"/>
      <c r="AR1369" s="748"/>
      <c r="AS1369" s="748"/>
      <c r="AT1369" s="767"/>
      <c r="AU1369" s="767"/>
    </row>
    <row r="1370" spans="41:47" x14ac:dyDescent="0.15">
      <c r="AO1370" s="62"/>
      <c r="AT1370" s="767"/>
      <c r="AU1370" s="767"/>
    </row>
    <row r="1371" spans="41:47" x14ac:dyDescent="0.15">
      <c r="AQ1371" s="767"/>
      <c r="AR1371" s="767"/>
      <c r="AS1371" s="767"/>
      <c r="AT1371" s="767"/>
      <c r="AU1371" s="767"/>
    </row>
    <row r="1372" spans="41:47" x14ac:dyDescent="0.15">
      <c r="AQ1372" s="767"/>
      <c r="AR1372" s="767"/>
      <c r="AS1372" s="767"/>
      <c r="AT1372" s="767"/>
      <c r="AU1372" s="767"/>
    </row>
    <row r="1373" spans="41:47" x14ac:dyDescent="0.15">
      <c r="AO1373" s="62"/>
      <c r="AQ1373" s="767"/>
      <c r="AR1373" s="767"/>
      <c r="AS1373" s="767"/>
      <c r="AT1373" s="767"/>
      <c r="AU1373" s="767"/>
    </row>
    <row r="1374" spans="41:47" x14ac:dyDescent="0.15">
      <c r="AQ1374" s="767"/>
      <c r="AR1374" s="767"/>
      <c r="AS1374" s="767"/>
      <c r="AT1374" s="767"/>
      <c r="AU1374" s="767"/>
    </row>
    <row r="1375" spans="41:47" x14ac:dyDescent="0.15">
      <c r="AQ1375" s="748"/>
      <c r="AR1375" s="748"/>
      <c r="AS1375" s="748"/>
      <c r="AT1375" s="767"/>
      <c r="AU1375" s="767"/>
    </row>
    <row r="1376" spans="41:47" x14ac:dyDescent="0.15">
      <c r="AQ1376" s="767"/>
      <c r="AR1376" s="767"/>
      <c r="AS1376" s="767"/>
      <c r="AT1376" s="767"/>
      <c r="AU1376" s="767"/>
    </row>
    <row r="1377" spans="43:47" x14ac:dyDescent="0.15">
      <c r="AQ1377" s="748"/>
      <c r="AR1377" s="748"/>
      <c r="AS1377" s="748"/>
      <c r="AT1377" s="767"/>
      <c r="AU1377" s="767"/>
    </row>
    <row r="1378" spans="43:47" x14ac:dyDescent="0.15">
      <c r="AQ1378" s="767"/>
      <c r="AR1378" s="767"/>
      <c r="AS1378" s="767"/>
      <c r="AT1378" s="767"/>
      <c r="AU1378" s="748"/>
    </row>
    <row r="1379" spans="43:47" x14ac:dyDescent="0.15">
      <c r="AT1379" s="748"/>
      <c r="AU1379" s="767"/>
    </row>
    <row r="1380" spans="43:47" x14ac:dyDescent="0.15">
      <c r="AQ1380" s="748"/>
      <c r="AR1380" s="748"/>
      <c r="AS1380" s="748"/>
      <c r="AT1380" s="767"/>
      <c r="AU1380" s="767"/>
    </row>
    <row r="1381" spans="43:47" x14ac:dyDescent="0.15">
      <c r="AQ1381" s="767"/>
      <c r="AR1381" s="767"/>
      <c r="AS1381" s="767"/>
      <c r="AT1381" s="767"/>
      <c r="AU1381" s="767"/>
    </row>
    <row r="1382" spans="43:47" x14ac:dyDescent="0.15">
      <c r="AQ1382" s="767"/>
      <c r="AR1382" s="767"/>
      <c r="AS1382" s="767"/>
      <c r="AT1382" s="767"/>
      <c r="AU1382" s="767"/>
    </row>
    <row r="1383" spans="43:47" x14ac:dyDescent="0.15">
      <c r="AQ1383" s="748"/>
      <c r="AR1383" s="748"/>
      <c r="AS1383" s="748"/>
      <c r="AT1383" s="767"/>
      <c r="AU1383" s="767"/>
    </row>
    <row r="1384" spans="43:47" x14ac:dyDescent="0.15">
      <c r="AQ1384" s="767"/>
      <c r="AR1384" s="767"/>
      <c r="AS1384" s="767"/>
      <c r="AT1384" s="767"/>
      <c r="AU1384" s="767"/>
    </row>
    <row r="1385" spans="43:47" x14ac:dyDescent="0.15">
      <c r="AQ1385" s="767"/>
      <c r="AR1385" s="767"/>
      <c r="AS1385" s="767"/>
      <c r="AT1385" s="767"/>
    </row>
    <row r="1386" spans="43:47" x14ac:dyDescent="0.15">
      <c r="AQ1386" s="748"/>
      <c r="AR1386" s="748"/>
      <c r="AS1386" s="748"/>
      <c r="AT1386" s="767"/>
      <c r="AU1386" s="748"/>
    </row>
    <row r="1387" spans="43:47" x14ac:dyDescent="0.15">
      <c r="AT1387" s="767"/>
      <c r="AU1387" s="748"/>
    </row>
    <row r="1388" spans="43:47" x14ac:dyDescent="0.15">
      <c r="AT1388" s="748"/>
      <c r="AU1388" s="748"/>
    </row>
    <row r="1389" spans="43:47" x14ac:dyDescent="0.15">
      <c r="AQ1389" s="748"/>
      <c r="AR1389" s="748"/>
      <c r="AS1389" s="748"/>
      <c r="AU1389" s="748"/>
    </row>
    <row r="1390" spans="43:47" x14ac:dyDescent="0.15">
      <c r="AT1390" s="767"/>
      <c r="AU1390" s="767"/>
    </row>
    <row r="1391" spans="43:47" x14ac:dyDescent="0.15">
      <c r="AT1391" s="767"/>
      <c r="AU1391" s="767"/>
    </row>
    <row r="1392" spans="43:47" x14ac:dyDescent="0.15">
      <c r="AQ1392" s="767"/>
      <c r="AR1392" s="767"/>
      <c r="AS1392" s="767"/>
      <c r="AT1392" s="767"/>
      <c r="AU1392" s="767"/>
    </row>
    <row r="1393" spans="41:47" x14ac:dyDescent="0.15">
      <c r="AQ1393" s="767"/>
      <c r="AR1393" s="767"/>
      <c r="AS1393" s="767"/>
      <c r="AT1393" s="767"/>
      <c r="AU1393" s="767"/>
    </row>
    <row r="1394" spans="41:47" x14ac:dyDescent="0.15">
      <c r="AQ1394" s="767"/>
      <c r="AR1394" s="767"/>
      <c r="AS1394" s="767"/>
      <c r="AT1394" s="748"/>
      <c r="AU1394" s="767"/>
    </row>
    <row r="1395" spans="41:47" x14ac:dyDescent="0.15">
      <c r="AQ1395" s="767"/>
      <c r="AR1395" s="767"/>
      <c r="AS1395" s="767"/>
      <c r="AT1395" s="767"/>
    </row>
    <row r="1396" spans="41:47" x14ac:dyDescent="0.15">
      <c r="AQ1396" s="767"/>
      <c r="AR1396" s="767"/>
      <c r="AS1396" s="767"/>
      <c r="AT1396" s="748"/>
      <c r="AU1396" s="767"/>
    </row>
    <row r="1397" spans="41:47" x14ac:dyDescent="0.15">
      <c r="AQ1397" s="767"/>
      <c r="AR1397" s="767"/>
      <c r="AS1397" s="767"/>
      <c r="AT1397" s="767"/>
      <c r="AU1397" s="767"/>
    </row>
    <row r="1398" spans="41:47" x14ac:dyDescent="0.15">
      <c r="AQ1398" s="767"/>
      <c r="AR1398" s="767"/>
      <c r="AS1398" s="767"/>
      <c r="AU1398" s="767"/>
    </row>
    <row r="1399" spans="41:47" x14ac:dyDescent="0.15">
      <c r="AQ1399" s="767"/>
      <c r="AR1399" s="767"/>
      <c r="AS1399" s="767"/>
      <c r="AT1399" s="748"/>
      <c r="AU1399" s="767"/>
    </row>
    <row r="1400" spans="41:47" x14ac:dyDescent="0.15">
      <c r="AO1400" s="62"/>
      <c r="AQ1400" s="767"/>
      <c r="AR1400" s="767"/>
      <c r="AS1400" s="767"/>
      <c r="AT1400" s="767"/>
      <c r="AU1400" s="767"/>
    </row>
    <row r="1401" spans="41:47" x14ac:dyDescent="0.15">
      <c r="AO1401" s="65"/>
      <c r="AQ1401" s="767"/>
      <c r="AR1401" s="767"/>
      <c r="AS1401" s="767"/>
      <c r="AT1401" s="767"/>
      <c r="AU1401" s="767"/>
    </row>
    <row r="1402" spans="41:47" x14ac:dyDescent="0.15">
      <c r="AQ1402" s="767"/>
      <c r="AR1402" s="767"/>
      <c r="AS1402" s="767"/>
      <c r="AT1402" s="748"/>
      <c r="AU1402" s="767"/>
    </row>
    <row r="1403" spans="41:47" x14ac:dyDescent="0.15">
      <c r="AO1403" s="65"/>
      <c r="AQ1403" s="767"/>
      <c r="AR1403" s="767"/>
      <c r="AS1403" s="767"/>
      <c r="AT1403" s="767"/>
      <c r="AU1403" s="767"/>
    </row>
    <row r="1404" spans="41:47" x14ac:dyDescent="0.15">
      <c r="AO1404" s="65"/>
      <c r="AQ1404" s="767"/>
      <c r="AR1404" s="767"/>
      <c r="AS1404" s="767"/>
      <c r="AT1404" s="767"/>
      <c r="AU1404" s="767"/>
    </row>
    <row r="1405" spans="41:47" x14ac:dyDescent="0.15">
      <c r="AO1405" s="65"/>
      <c r="AQ1405" s="748"/>
      <c r="AR1405" s="748"/>
      <c r="AS1405" s="748"/>
      <c r="AT1405" s="748"/>
      <c r="AU1405" s="767"/>
    </row>
    <row r="1406" spans="41:47" x14ac:dyDescent="0.15">
      <c r="AU1406" s="767"/>
    </row>
    <row r="1407" spans="41:47" x14ac:dyDescent="0.15">
      <c r="AO1407" s="65"/>
      <c r="AQ1407" s="767"/>
      <c r="AR1407" s="767"/>
      <c r="AS1407" s="767"/>
      <c r="AU1407" s="748"/>
    </row>
    <row r="1408" spans="41:47" x14ac:dyDescent="0.15">
      <c r="AO1408" s="738"/>
      <c r="AQ1408" s="748"/>
      <c r="AR1408" s="748"/>
      <c r="AS1408" s="748"/>
      <c r="AT1408" s="748"/>
    </row>
    <row r="1409" spans="41:47" x14ac:dyDescent="0.15">
      <c r="AU1409" s="767"/>
    </row>
    <row r="1410" spans="41:47" x14ac:dyDescent="0.15">
      <c r="AO1410" s="65"/>
      <c r="AQ1410" s="767"/>
      <c r="AR1410" s="767"/>
      <c r="AS1410" s="767"/>
      <c r="AU1410" s="767"/>
    </row>
    <row r="1411" spans="41:47" x14ac:dyDescent="0.15">
      <c r="AO1411" s="65"/>
      <c r="AT1411" s="748"/>
      <c r="AU1411" s="767"/>
    </row>
    <row r="1412" spans="41:47" x14ac:dyDescent="0.15">
      <c r="AO1412" s="65"/>
      <c r="AQ1412" s="767"/>
      <c r="AR1412" s="767"/>
      <c r="AS1412" s="767"/>
      <c r="AT1412" s="767"/>
      <c r="AU1412" s="767"/>
    </row>
    <row r="1413" spans="41:47" x14ac:dyDescent="0.15">
      <c r="AO1413" s="65"/>
      <c r="AQ1413" s="767"/>
      <c r="AR1413" s="767"/>
      <c r="AS1413" s="767"/>
      <c r="AT1413" s="767"/>
      <c r="AU1413" s="748"/>
    </row>
    <row r="1414" spans="41:47" x14ac:dyDescent="0.15">
      <c r="AO1414" s="65"/>
      <c r="AQ1414" s="767"/>
      <c r="AR1414" s="767"/>
      <c r="AS1414" s="767"/>
      <c r="AT1414" s="767"/>
      <c r="AU1414" s="767"/>
    </row>
    <row r="1415" spans="41:47" x14ac:dyDescent="0.15">
      <c r="AO1415" s="65"/>
      <c r="AQ1415" s="767"/>
      <c r="AR1415" s="767"/>
      <c r="AS1415" s="767"/>
      <c r="AT1415" s="767"/>
      <c r="AU1415" s="748"/>
    </row>
    <row r="1416" spans="41:47" x14ac:dyDescent="0.15">
      <c r="AO1416" s="65"/>
      <c r="AQ1416" s="767"/>
      <c r="AR1416" s="767"/>
      <c r="AS1416" s="767"/>
      <c r="AT1416" s="767"/>
    </row>
    <row r="1417" spans="41:47" x14ac:dyDescent="0.15">
      <c r="AO1417" s="65"/>
      <c r="AQ1417" s="767"/>
      <c r="AR1417" s="767"/>
      <c r="AS1417" s="767"/>
      <c r="AT1417" s="252"/>
    </row>
    <row r="1418" spans="41:47" x14ac:dyDescent="0.15">
      <c r="AO1418" s="62"/>
      <c r="AQ1418" s="767"/>
      <c r="AR1418" s="767"/>
      <c r="AS1418" s="767"/>
      <c r="AT1418" s="748"/>
      <c r="AU1418" s="748"/>
    </row>
    <row r="1419" spans="41:47" x14ac:dyDescent="0.15">
      <c r="AO1419" s="65"/>
      <c r="AQ1419" s="767"/>
      <c r="AR1419" s="767"/>
      <c r="AS1419" s="767"/>
      <c r="AT1419" s="748"/>
    </row>
    <row r="1420" spans="41:47" x14ac:dyDescent="0.15">
      <c r="AO1420" s="65"/>
      <c r="AQ1420" s="767"/>
      <c r="AR1420" s="767"/>
      <c r="AS1420" s="767"/>
      <c r="AT1420" s="767"/>
      <c r="AU1420" s="767"/>
    </row>
    <row r="1421" spans="41:47" x14ac:dyDescent="0.15">
      <c r="AQ1421" s="767"/>
      <c r="AR1421" s="767"/>
      <c r="AS1421" s="767"/>
      <c r="AT1421" s="748"/>
      <c r="AU1421" s="748"/>
    </row>
    <row r="1422" spans="41:47" x14ac:dyDescent="0.15">
      <c r="AO1422" s="65"/>
      <c r="AQ1422" s="767"/>
      <c r="AR1422" s="767"/>
      <c r="AS1422" s="767"/>
      <c r="AT1422" s="748"/>
      <c r="AU1422" s="767"/>
    </row>
    <row r="1423" spans="41:47" x14ac:dyDescent="0.15">
      <c r="AO1423" s="65"/>
      <c r="AQ1423" s="767"/>
      <c r="AR1423" s="767"/>
      <c r="AS1423" s="767"/>
      <c r="AT1423" s="767"/>
      <c r="AU1423" s="767"/>
    </row>
    <row r="1424" spans="41:47" x14ac:dyDescent="0.15">
      <c r="AO1424" s="62"/>
      <c r="AQ1424" s="767"/>
      <c r="AR1424" s="767"/>
      <c r="AS1424" s="767"/>
      <c r="AT1424" s="748"/>
      <c r="AU1424" s="748"/>
    </row>
    <row r="1425" spans="41:47" x14ac:dyDescent="0.15">
      <c r="AO1425" s="65"/>
      <c r="AQ1425" s="767"/>
      <c r="AR1425" s="767"/>
      <c r="AS1425" s="767"/>
      <c r="AT1425" s="748"/>
    </row>
    <row r="1426" spans="41:47" x14ac:dyDescent="0.15">
      <c r="AO1426" s="65"/>
      <c r="AQ1426" s="767"/>
      <c r="AR1426" s="767"/>
      <c r="AS1426" s="767"/>
    </row>
    <row r="1427" spans="41:47" x14ac:dyDescent="0.15">
      <c r="AO1427" s="62"/>
      <c r="AQ1427" s="767"/>
      <c r="AR1427" s="767"/>
      <c r="AS1427" s="767"/>
      <c r="AT1427" s="748"/>
      <c r="AU1427" s="748"/>
    </row>
    <row r="1428" spans="41:47" x14ac:dyDescent="0.15">
      <c r="AQ1428" s="767"/>
      <c r="AR1428" s="767"/>
      <c r="AS1428" s="767"/>
    </row>
    <row r="1429" spans="41:47" x14ac:dyDescent="0.15">
      <c r="AQ1429" s="767"/>
      <c r="AR1429" s="767"/>
      <c r="AS1429" s="767"/>
      <c r="AT1429" s="760"/>
    </row>
    <row r="1430" spans="41:47" x14ac:dyDescent="0.15">
      <c r="AQ1430" s="767"/>
      <c r="AR1430" s="767"/>
      <c r="AS1430" s="767"/>
      <c r="AT1430" s="748"/>
      <c r="AU1430" s="748"/>
    </row>
    <row r="1431" spans="41:47" x14ac:dyDescent="0.15">
      <c r="AQ1431" s="767"/>
      <c r="AR1431" s="767"/>
      <c r="AS1431" s="767"/>
      <c r="AT1431" s="748"/>
    </row>
    <row r="1432" spans="41:47" x14ac:dyDescent="0.15">
      <c r="AQ1432" s="767"/>
      <c r="AR1432" s="767"/>
      <c r="AS1432" s="767"/>
      <c r="AT1432" s="760"/>
      <c r="AU1432" s="767"/>
    </row>
    <row r="1433" spans="41:47" x14ac:dyDescent="0.15">
      <c r="AQ1433" s="767"/>
      <c r="AR1433" s="767"/>
      <c r="AS1433" s="767"/>
      <c r="AT1433" s="767"/>
      <c r="AU1433" s="767"/>
    </row>
    <row r="1434" spans="41:47" x14ac:dyDescent="0.15">
      <c r="AQ1434" s="767"/>
      <c r="AR1434" s="767"/>
      <c r="AS1434" s="767"/>
      <c r="AT1434" s="767"/>
      <c r="AU1434" s="748"/>
    </row>
    <row r="1435" spans="41:47" x14ac:dyDescent="0.15">
      <c r="AQ1435" s="748"/>
      <c r="AR1435" s="748"/>
      <c r="AS1435" s="748"/>
      <c r="AT1435" s="760"/>
      <c r="AU1435" s="748"/>
    </row>
    <row r="1436" spans="41:47" x14ac:dyDescent="0.15">
      <c r="AO1436" s="65"/>
      <c r="AQ1436" s="767"/>
      <c r="AR1436" s="767"/>
      <c r="AS1436" s="767"/>
      <c r="AT1436" s="767"/>
      <c r="AU1436" s="748"/>
    </row>
    <row r="1437" spans="41:47" x14ac:dyDescent="0.15">
      <c r="AQ1437" s="767"/>
      <c r="AR1437" s="767"/>
      <c r="AS1437" s="767"/>
      <c r="AT1437" s="767"/>
      <c r="AU1437" s="748"/>
    </row>
    <row r="1438" spans="41:47" x14ac:dyDescent="0.15">
      <c r="AO1438" s="65"/>
      <c r="AQ1438" s="748"/>
      <c r="AR1438" s="748"/>
      <c r="AS1438" s="748"/>
      <c r="AT1438" s="767"/>
      <c r="AU1438" s="767"/>
    </row>
    <row r="1439" spans="41:47" x14ac:dyDescent="0.15">
      <c r="AO1439" s="65"/>
      <c r="AQ1439" s="767"/>
      <c r="AR1439" s="767"/>
      <c r="AS1439" s="767"/>
      <c r="AT1439" s="767"/>
      <c r="AU1439" s="748"/>
    </row>
    <row r="1440" spans="41:47" x14ac:dyDescent="0.15">
      <c r="AO1440" s="65"/>
      <c r="AQ1440" s="767"/>
      <c r="AR1440" s="767"/>
      <c r="AS1440" s="767"/>
      <c r="AT1440" s="767"/>
      <c r="AU1440" s="748"/>
    </row>
    <row r="1441" spans="41:47" x14ac:dyDescent="0.15">
      <c r="AO1441" s="65"/>
      <c r="AT1441" s="767"/>
      <c r="AU1441" s="767"/>
    </row>
    <row r="1442" spans="41:47" x14ac:dyDescent="0.15">
      <c r="AO1442" s="65"/>
      <c r="AQ1442" s="767"/>
      <c r="AR1442" s="767"/>
      <c r="AS1442" s="767"/>
      <c r="AT1442" s="767"/>
      <c r="AU1442" s="748"/>
    </row>
    <row r="1443" spans="41:47" x14ac:dyDescent="0.15">
      <c r="AQ1443" s="767"/>
      <c r="AR1443" s="767"/>
      <c r="AS1443" s="767"/>
      <c r="AT1443" s="767"/>
      <c r="AU1443" s="767"/>
    </row>
    <row r="1444" spans="41:47" x14ac:dyDescent="0.15">
      <c r="AQ1444" s="767"/>
      <c r="AR1444" s="767"/>
      <c r="AS1444" s="767"/>
      <c r="AT1444" s="767"/>
      <c r="AU1444" s="767"/>
    </row>
    <row r="1445" spans="41:47" x14ac:dyDescent="0.15">
      <c r="AO1445" s="65"/>
      <c r="AQ1445" s="767"/>
      <c r="AR1445" s="767"/>
      <c r="AS1445" s="767"/>
      <c r="AT1445" s="767"/>
      <c r="AU1445" s="748"/>
    </row>
    <row r="1446" spans="41:47" x14ac:dyDescent="0.15">
      <c r="AO1446" s="65"/>
      <c r="AQ1446" s="767"/>
      <c r="AR1446" s="767"/>
      <c r="AS1446" s="767"/>
      <c r="AT1446" s="767"/>
      <c r="AU1446" s="748"/>
    </row>
    <row r="1447" spans="41:47" x14ac:dyDescent="0.15">
      <c r="AO1447" s="65"/>
      <c r="AQ1447" s="760"/>
      <c r="AR1447" s="760"/>
      <c r="AS1447" s="760"/>
    </row>
    <row r="1448" spans="41:47" x14ac:dyDescent="0.15">
      <c r="AO1448" s="65"/>
      <c r="AQ1448" s="767"/>
      <c r="AR1448" s="767"/>
      <c r="AS1448" s="767"/>
      <c r="AT1448" s="767"/>
      <c r="AU1448" s="748"/>
    </row>
    <row r="1449" spans="41:47" x14ac:dyDescent="0.15">
      <c r="AO1449" s="65"/>
      <c r="AQ1449" s="748"/>
      <c r="AR1449" s="748"/>
      <c r="AS1449" s="748"/>
      <c r="AT1449" s="767"/>
      <c r="AU1449" s="748"/>
    </row>
    <row r="1450" spans="41:47" x14ac:dyDescent="0.15">
      <c r="AT1450" s="767"/>
      <c r="AU1450" s="767"/>
    </row>
    <row r="1451" spans="41:47" x14ac:dyDescent="0.15">
      <c r="AO1451" s="65"/>
      <c r="AQ1451" s="767"/>
      <c r="AR1451" s="767"/>
      <c r="AS1451" s="767"/>
      <c r="AT1451" s="767"/>
      <c r="AU1451" s="748"/>
    </row>
    <row r="1452" spans="41:47" x14ac:dyDescent="0.15">
      <c r="AQ1452" s="767"/>
      <c r="AR1452" s="767"/>
      <c r="AS1452" s="767"/>
      <c r="AT1452" s="767"/>
    </row>
    <row r="1453" spans="41:47" x14ac:dyDescent="0.15">
      <c r="AQ1453" s="767"/>
      <c r="AR1453" s="767"/>
      <c r="AS1453" s="767"/>
      <c r="AU1453" s="767"/>
    </row>
    <row r="1454" spans="41:47" x14ac:dyDescent="0.15">
      <c r="AO1454" s="65"/>
      <c r="AQ1454" s="767"/>
      <c r="AR1454" s="767"/>
      <c r="AS1454" s="767"/>
      <c r="AT1454" s="767"/>
      <c r="AU1454" s="767"/>
    </row>
    <row r="1455" spans="41:47" x14ac:dyDescent="0.15">
      <c r="AQ1455" s="767"/>
      <c r="AR1455" s="767"/>
      <c r="AS1455" s="767"/>
      <c r="AT1455" s="748"/>
    </row>
    <row r="1456" spans="41:47" x14ac:dyDescent="0.15">
      <c r="AQ1456" s="748"/>
      <c r="AR1456" s="748"/>
      <c r="AS1456" s="748"/>
      <c r="AU1456" s="767"/>
    </row>
    <row r="1457" spans="41:47" x14ac:dyDescent="0.15">
      <c r="AO1457" s="62"/>
      <c r="AQ1457" s="767"/>
      <c r="AR1457" s="767"/>
      <c r="AS1457" s="767"/>
      <c r="AT1457" s="767"/>
      <c r="AU1457" s="767"/>
    </row>
    <row r="1458" spans="41:47" x14ac:dyDescent="0.15">
      <c r="AO1458" s="62"/>
      <c r="AQ1458" s="767"/>
      <c r="AR1458" s="767"/>
      <c r="AS1458" s="767"/>
      <c r="AT1458" s="748"/>
      <c r="AU1458" s="767"/>
    </row>
    <row r="1459" spans="41:47" x14ac:dyDescent="0.15">
      <c r="AO1459" s="62"/>
      <c r="AQ1459" s="748"/>
      <c r="AR1459" s="748"/>
      <c r="AS1459" s="748"/>
      <c r="AT1459" s="748"/>
      <c r="AU1459" s="767"/>
    </row>
    <row r="1460" spans="41:47" x14ac:dyDescent="0.15">
      <c r="AO1460" s="65"/>
      <c r="AQ1460" s="767"/>
      <c r="AR1460" s="767"/>
      <c r="AS1460" s="767"/>
      <c r="AT1460" s="767"/>
      <c r="AU1460" s="767"/>
    </row>
    <row r="1461" spans="41:47" x14ac:dyDescent="0.15">
      <c r="AO1461" s="65"/>
      <c r="AQ1461" s="767"/>
      <c r="AR1461" s="767"/>
      <c r="AS1461" s="767"/>
      <c r="AU1461" s="767"/>
    </row>
    <row r="1462" spans="41:47" x14ac:dyDescent="0.15">
      <c r="AO1462" s="62"/>
      <c r="AQ1462" s="748"/>
      <c r="AR1462" s="748"/>
      <c r="AS1462" s="748"/>
      <c r="AU1462" s="767"/>
    </row>
    <row r="1463" spans="41:47" x14ac:dyDescent="0.15">
      <c r="AO1463" s="62"/>
      <c r="AQ1463" s="767"/>
      <c r="AR1463" s="767"/>
      <c r="AS1463" s="767"/>
      <c r="AU1463" s="767"/>
    </row>
    <row r="1464" spans="41:47" x14ac:dyDescent="0.15">
      <c r="AO1464" s="65"/>
      <c r="AQ1464" s="767"/>
      <c r="AR1464" s="767"/>
      <c r="AS1464" s="767"/>
      <c r="AU1464" s="767"/>
    </row>
    <row r="1465" spans="41:47" x14ac:dyDescent="0.15">
      <c r="AO1465" s="62"/>
      <c r="AU1465" s="767"/>
    </row>
    <row r="1466" spans="41:47" x14ac:dyDescent="0.15">
      <c r="AO1466" s="65"/>
      <c r="AQ1466" s="767"/>
      <c r="AR1466" s="767"/>
      <c r="AS1466" s="767"/>
      <c r="AU1466" s="767"/>
    </row>
    <row r="1467" spans="41:47" x14ac:dyDescent="0.15">
      <c r="AQ1467" s="767"/>
      <c r="AR1467" s="767"/>
      <c r="AS1467" s="767"/>
    </row>
    <row r="1468" spans="41:47" x14ac:dyDescent="0.15">
      <c r="AQ1468" s="748"/>
      <c r="AR1468" s="748"/>
      <c r="AT1468" s="760"/>
      <c r="AU1468" s="767"/>
    </row>
    <row r="1469" spans="41:47" x14ac:dyDescent="0.15">
      <c r="AO1469" s="65"/>
      <c r="AQ1469" s="767"/>
      <c r="AR1469" s="767"/>
      <c r="AS1469" s="767"/>
      <c r="AT1469" s="767"/>
      <c r="AU1469" s="767"/>
    </row>
    <row r="1470" spans="41:47" x14ac:dyDescent="0.15">
      <c r="AQ1470" s="767"/>
      <c r="AR1470" s="767"/>
      <c r="AS1470" s="767"/>
      <c r="AT1470" s="748"/>
      <c r="AU1470" s="767"/>
    </row>
    <row r="1471" spans="41:47" x14ac:dyDescent="0.15">
      <c r="AQ1471" s="748"/>
      <c r="AR1471" s="748"/>
      <c r="AT1471" s="760"/>
      <c r="AU1471" s="767"/>
    </row>
    <row r="1472" spans="41:47" x14ac:dyDescent="0.15">
      <c r="AO1472" s="62"/>
      <c r="AQ1472" s="767"/>
      <c r="AR1472" s="767"/>
      <c r="AS1472" s="767"/>
      <c r="AT1472" s="767"/>
      <c r="AU1472" s="767"/>
    </row>
    <row r="1473" spans="41:47" x14ac:dyDescent="0.15">
      <c r="AQ1473" s="767"/>
      <c r="AR1473" s="767"/>
      <c r="AS1473" s="767"/>
      <c r="AT1473" s="767"/>
      <c r="AU1473" s="767"/>
    </row>
    <row r="1474" spans="41:47" x14ac:dyDescent="0.15">
      <c r="AO1474" s="65"/>
      <c r="AQ1474" s="767"/>
      <c r="AR1474" s="767"/>
      <c r="AS1474" s="767"/>
      <c r="AT1474" s="748"/>
      <c r="AU1474" s="767"/>
    </row>
    <row r="1475" spans="41:47" x14ac:dyDescent="0.15">
      <c r="AO1475" s="65"/>
      <c r="AQ1475" s="767"/>
      <c r="AR1475" s="767"/>
      <c r="AS1475" s="767"/>
      <c r="AT1475" s="767"/>
      <c r="AU1475" s="748"/>
    </row>
    <row r="1476" spans="41:47" x14ac:dyDescent="0.15">
      <c r="AO1476" s="65"/>
      <c r="AQ1476" s="767"/>
      <c r="AR1476" s="767"/>
      <c r="AS1476" s="767"/>
      <c r="AT1476" s="767"/>
      <c r="AU1476" s="748"/>
    </row>
    <row r="1477" spans="41:47" x14ac:dyDescent="0.15">
      <c r="AO1477" s="65"/>
      <c r="AQ1477" s="767"/>
      <c r="AR1477" s="767"/>
      <c r="AS1477" s="767"/>
      <c r="AT1477" s="763"/>
      <c r="AU1477" s="767"/>
    </row>
    <row r="1478" spans="41:47" x14ac:dyDescent="0.15">
      <c r="AO1478" s="65"/>
      <c r="AQ1478" s="767"/>
      <c r="AR1478" s="767"/>
      <c r="AS1478" s="767"/>
      <c r="AT1478" s="767"/>
      <c r="AU1478" s="748"/>
    </row>
    <row r="1479" spans="41:47" x14ac:dyDescent="0.15">
      <c r="AO1479" s="65"/>
      <c r="AQ1479" s="767"/>
      <c r="AR1479" s="767"/>
      <c r="AS1479" s="767"/>
      <c r="AT1479" s="767"/>
    </row>
    <row r="1480" spans="41:47" x14ac:dyDescent="0.15">
      <c r="AQ1480" s="767"/>
      <c r="AR1480" s="767"/>
      <c r="AS1480" s="767"/>
      <c r="AT1480" s="748"/>
      <c r="AU1480" s="767"/>
    </row>
    <row r="1481" spans="41:47" x14ac:dyDescent="0.15">
      <c r="AQ1481" s="767"/>
      <c r="AR1481" s="767"/>
      <c r="AS1481" s="767"/>
      <c r="AT1481" s="767"/>
    </row>
    <row r="1482" spans="41:47" x14ac:dyDescent="0.15">
      <c r="AO1482" s="62"/>
      <c r="AQ1482" s="767"/>
      <c r="AR1482" s="767"/>
      <c r="AS1482" s="767"/>
      <c r="AT1482" s="767"/>
    </row>
    <row r="1483" spans="41:47" x14ac:dyDescent="0.15">
      <c r="AO1483" s="62"/>
      <c r="AQ1483" s="767"/>
      <c r="AR1483" s="767"/>
      <c r="AS1483" s="767"/>
      <c r="AT1483" s="748"/>
    </row>
    <row r="1484" spans="41:47" x14ac:dyDescent="0.15">
      <c r="AO1484" s="62"/>
      <c r="AQ1484" s="767"/>
      <c r="AR1484" s="767"/>
      <c r="AS1484" s="767"/>
      <c r="AT1484" s="767"/>
    </row>
    <row r="1485" spans="41:47" x14ac:dyDescent="0.15">
      <c r="AO1485" s="62"/>
      <c r="AQ1485" s="748"/>
      <c r="AR1485" s="748"/>
      <c r="AS1485" s="748"/>
      <c r="AT1485" s="767"/>
    </row>
    <row r="1486" spans="41:47" x14ac:dyDescent="0.15">
      <c r="AO1486" s="62"/>
      <c r="AQ1486" s="767"/>
      <c r="AR1486" s="767"/>
      <c r="AS1486" s="767"/>
      <c r="AU1486" s="748"/>
    </row>
    <row r="1487" spans="41:47" x14ac:dyDescent="0.15">
      <c r="AO1487" s="62"/>
      <c r="AQ1487" s="767"/>
      <c r="AR1487" s="767"/>
      <c r="AS1487" s="767"/>
      <c r="AT1487" s="767"/>
    </row>
    <row r="1488" spans="41:47" x14ac:dyDescent="0.15">
      <c r="AO1488" s="62"/>
      <c r="AQ1488" s="748"/>
      <c r="AR1488" s="748"/>
      <c r="AS1488" s="748"/>
      <c r="AT1488" s="767"/>
    </row>
    <row r="1489" spans="41:47" x14ac:dyDescent="0.15">
      <c r="AO1489" s="62"/>
      <c r="AQ1489" s="767"/>
      <c r="AR1489" s="767"/>
      <c r="AU1489" s="760"/>
    </row>
    <row r="1490" spans="41:47" x14ac:dyDescent="0.15">
      <c r="AO1490" s="62"/>
      <c r="AQ1490" s="767"/>
      <c r="AR1490" s="767"/>
      <c r="AS1490" s="767"/>
      <c r="AT1490" s="767"/>
      <c r="AU1490" s="767"/>
    </row>
    <row r="1491" spans="41:47" x14ac:dyDescent="0.15">
      <c r="AO1491" s="62"/>
      <c r="AQ1491" s="760"/>
      <c r="AR1491" s="760"/>
      <c r="AS1491" s="760"/>
      <c r="AT1491" s="767"/>
      <c r="AU1491" s="748"/>
    </row>
    <row r="1492" spans="41:47" x14ac:dyDescent="0.15">
      <c r="AO1492" s="62"/>
      <c r="AU1492" s="760"/>
    </row>
    <row r="1493" spans="41:47" x14ac:dyDescent="0.15">
      <c r="AO1493" s="65"/>
      <c r="AT1493" s="767"/>
      <c r="AU1493" s="767"/>
    </row>
    <row r="1494" spans="41:47" x14ac:dyDescent="0.15">
      <c r="AO1494" s="65"/>
      <c r="AT1494" s="767"/>
      <c r="AU1494" s="767"/>
    </row>
    <row r="1495" spans="41:47" x14ac:dyDescent="0.15">
      <c r="AO1495" s="65"/>
      <c r="AQ1495" s="748"/>
      <c r="AR1495" s="748"/>
      <c r="AS1495" s="748"/>
      <c r="AT1495" s="767"/>
      <c r="AU1495" s="748"/>
    </row>
    <row r="1496" spans="41:47" x14ac:dyDescent="0.15">
      <c r="AO1496" s="65"/>
      <c r="AQ1496" s="748"/>
      <c r="AR1496" s="748"/>
      <c r="AS1496" s="748"/>
      <c r="AT1496" s="767"/>
      <c r="AU1496" s="767"/>
    </row>
    <row r="1497" spans="41:47" x14ac:dyDescent="0.15">
      <c r="AO1497" s="65"/>
      <c r="AQ1497" s="748"/>
      <c r="AR1497" s="748"/>
      <c r="AS1497" s="748"/>
      <c r="AT1497" s="767"/>
      <c r="AU1497" s="767"/>
    </row>
    <row r="1498" spans="41:47" x14ac:dyDescent="0.15">
      <c r="AO1498" s="62"/>
      <c r="AQ1498" s="748"/>
      <c r="AR1498" s="748"/>
      <c r="AS1498" s="748"/>
      <c r="AT1498" s="767"/>
      <c r="AU1498" s="748"/>
    </row>
    <row r="1499" spans="41:47" x14ac:dyDescent="0.15">
      <c r="AO1499" s="65"/>
      <c r="AQ1499" s="748"/>
      <c r="AR1499" s="748"/>
      <c r="AS1499" s="748"/>
      <c r="AT1499" s="767"/>
      <c r="AU1499" s="767"/>
    </row>
    <row r="1500" spans="41:47" x14ac:dyDescent="0.15">
      <c r="AO1500" s="65"/>
      <c r="AQ1500" s="748"/>
      <c r="AR1500" s="748"/>
      <c r="AS1500" s="748"/>
      <c r="AT1500" s="767"/>
      <c r="AU1500" s="767"/>
    </row>
    <row r="1501" spans="41:47" x14ac:dyDescent="0.15">
      <c r="AO1501" s="62"/>
      <c r="AQ1501" s="748"/>
      <c r="AR1501" s="748"/>
      <c r="AS1501" s="748"/>
      <c r="AT1501" s="767"/>
      <c r="AU1501" s="748"/>
    </row>
    <row r="1502" spans="41:47" x14ac:dyDescent="0.15">
      <c r="AO1502" s="65"/>
      <c r="AQ1502" s="748"/>
      <c r="AR1502" s="748"/>
      <c r="AS1502" s="748"/>
      <c r="AT1502" s="767"/>
      <c r="AU1502" s="767"/>
    </row>
    <row r="1503" spans="41:47" x14ac:dyDescent="0.15">
      <c r="AO1503" s="65"/>
      <c r="AQ1503" s="748"/>
      <c r="AR1503" s="748"/>
      <c r="AS1503" s="748"/>
      <c r="AT1503" s="767"/>
      <c r="AU1503" s="767"/>
    </row>
    <row r="1504" spans="41:47" x14ac:dyDescent="0.15">
      <c r="AO1504" s="62"/>
      <c r="AQ1504" s="748"/>
      <c r="AR1504" s="748"/>
      <c r="AT1504" s="748"/>
      <c r="AU1504" s="748"/>
    </row>
    <row r="1505" spans="41:47" x14ac:dyDescent="0.15">
      <c r="AQ1505" s="748"/>
      <c r="AR1505" s="748"/>
      <c r="AS1505" s="748"/>
      <c r="AT1505" s="767"/>
      <c r="AU1505" s="767"/>
    </row>
    <row r="1506" spans="41:47" x14ac:dyDescent="0.15">
      <c r="AO1506" s="65"/>
      <c r="AQ1506" s="748"/>
      <c r="AR1506" s="748"/>
      <c r="AS1506" s="748"/>
      <c r="AT1506" s="748"/>
      <c r="AU1506" s="767"/>
    </row>
    <row r="1507" spans="41:47" x14ac:dyDescent="0.15">
      <c r="AO1507" s="62"/>
      <c r="AQ1507" s="767"/>
      <c r="AR1507" s="767"/>
      <c r="AS1507" s="767"/>
      <c r="AT1507" s="767"/>
    </row>
    <row r="1508" spans="41:47" x14ac:dyDescent="0.15">
      <c r="AQ1508" s="767"/>
      <c r="AR1508" s="767"/>
      <c r="AS1508" s="767"/>
      <c r="AT1508" s="767"/>
      <c r="AU1508" s="767"/>
    </row>
    <row r="1509" spans="41:47" x14ac:dyDescent="0.15">
      <c r="AO1509" s="65"/>
      <c r="AQ1509" s="748"/>
      <c r="AR1509" s="748"/>
      <c r="AS1509" s="748"/>
      <c r="AT1509" s="748"/>
      <c r="AU1509" s="767"/>
    </row>
    <row r="1510" spans="41:47" x14ac:dyDescent="0.15">
      <c r="AO1510" s="62"/>
      <c r="AQ1510" s="767"/>
      <c r="AR1510" s="767"/>
      <c r="AS1510" s="767"/>
    </row>
    <row r="1511" spans="41:47" x14ac:dyDescent="0.15">
      <c r="AO1511" s="741"/>
      <c r="AQ1511" s="767"/>
      <c r="AR1511" s="767"/>
      <c r="AS1511" s="767"/>
      <c r="AT1511" s="767"/>
      <c r="AU1511" s="767"/>
    </row>
    <row r="1512" spans="41:47" x14ac:dyDescent="0.15">
      <c r="AQ1512" s="767"/>
      <c r="AR1512" s="767"/>
      <c r="AS1512" s="767"/>
      <c r="AT1512" s="760"/>
      <c r="AU1512" s="767"/>
    </row>
    <row r="1513" spans="41:47" x14ac:dyDescent="0.15">
      <c r="AO1513" s="62"/>
      <c r="AQ1513" s="767"/>
      <c r="AR1513" s="767"/>
      <c r="AS1513" s="767"/>
      <c r="AT1513" s="748"/>
    </row>
    <row r="1514" spans="41:47" x14ac:dyDescent="0.15">
      <c r="AQ1514" s="748"/>
      <c r="AR1514" s="748"/>
      <c r="AS1514" s="748"/>
      <c r="AT1514" s="748"/>
      <c r="AU1514" s="767"/>
    </row>
    <row r="1515" spans="41:47" x14ac:dyDescent="0.15">
      <c r="AQ1515" s="767"/>
      <c r="AR1515" s="767"/>
      <c r="AS1515" s="767"/>
      <c r="AT1515" s="748"/>
      <c r="AU1515" s="767"/>
    </row>
    <row r="1516" spans="41:47" x14ac:dyDescent="0.15">
      <c r="AQ1516" s="748"/>
      <c r="AR1516" s="748"/>
      <c r="AS1516" s="748"/>
      <c r="AT1516" s="748"/>
      <c r="AU1516" s="767"/>
    </row>
    <row r="1517" spans="41:47" x14ac:dyDescent="0.15">
      <c r="AQ1517" s="748"/>
      <c r="AR1517" s="748"/>
      <c r="AS1517" s="748"/>
      <c r="AT1517" s="748"/>
      <c r="AU1517" s="767"/>
    </row>
    <row r="1518" spans="41:47" x14ac:dyDescent="0.15">
      <c r="AQ1518" s="767"/>
      <c r="AR1518" s="767"/>
      <c r="AS1518" s="767"/>
      <c r="AT1518" s="748"/>
      <c r="AU1518" s="767"/>
    </row>
    <row r="1519" spans="41:47" x14ac:dyDescent="0.15">
      <c r="AO1519" s="65"/>
      <c r="AQ1519" s="767"/>
      <c r="AR1519" s="767"/>
      <c r="AS1519" s="767"/>
      <c r="AT1519" s="748"/>
      <c r="AU1519" s="767"/>
    </row>
    <row r="1520" spans="41:47" x14ac:dyDescent="0.15">
      <c r="AO1520" s="65"/>
      <c r="AQ1520" s="748"/>
      <c r="AR1520" s="748"/>
      <c r="AS1520" s="748"/>
      <c r="AT1520" s="748"/>
      <c r="AU1520" s="767"/>
    </row>
    <row r="1521" spans="41:47" x14ac:dyDescent="0.15">
      <c r="AQ1521" s="767"/>
      <c r="AR1521" s="767"/>
      <c r="AS1521" s="767"/>
      <c r="AT1521" s="748"/>
      <c r="AU1521" s="767"/>
    </row>
    <row r="1522" spans="41:47" x14ac:dyDescent="0.15">
      <c r="AQ1522" s="767"/>
      <c r="AR1522" s="767"/>
      <c r="AS1522" s="767"/>
      <c r="AT1522" s="748"/>
      <c r="AU1522" s="767"/>
    </row>
    <row r="1523" spans="41:47" x14ac:dyDescent="0.15">
      <c r="AQ1523" s="748"/>
      <c r="AR1523" s="748"/>
      <c r="AS1523" s="748"/>
      <c r="AT1523" s="748"/>
      <c r="AU1523" s="767"/>
    </row>
    <row r="1524" spans="41:47" x14ac:dyDescent="0.15">
      <c r="AQ1524" s="767"/>
      <c r="AR1524" s="767"/>
      <c r="AS1524" s="767"/>
      <c r="AT1524" s="748"/>
      <c r="AU1524" s="767"/>
    </row>
    <row r="1525" spans="41:47" x14ac:dyDescent="0.15">
      <c r="AQ1525" s="767"/>
      <c r="AR1525" s="767"/>
      <c r="AS1525" s="767"/>
      <c r="AU1525" s="767"/>
    </row>
    <row r="1526" spans="41:47" x14ac:dyDescent="0.15">
      <c r="AQ1526" s="748"/>
      <c r="AR1526" s="748"/>
      <c r="AS1526" s="748"/>
      <c r="AT1526" s="767"/>
      <c r="AU1526" s="767"/>
    </row>
    <row r="1527" spans="41:47" x14ac:dyDescent="0.15">
      <c r="AQ1527" s="767"/>
      <c r="AR1527" s="767"/>
      <c r="AS1527" s="767"/>
      <c r="AT1527" s="748"/>
      <c r="AU1527" s="748"/>
    </row>
    <row r="1528" spans="41:47" x14ac:dyDescent="0.15">
      <c r="AQ1528" s="767"/>
      <c r="AR1528" s="767"/>
      <c r="AS1528" s="767"/>
      <c r="AT1528" s="748"/>
      <c r="AU1528" s="767"/>
    </row>
    <row r="1529" spans="41:47" x14ac:dyDescent="0.15">
      <c r="AQ1529" s="748"/>
      <c r="AR1529" s="748"/>
      <c r="AS1529" s="748"/>
      <c r="AU1529" s="767"/>
    </row>
    <row r="1530" spans="41:47" x14ac:dyDescent="0.15">
      <c r="AO1530" s="65"/>
      <c r="AQ1530" s="767"/>
      <c r="AR1530" s="767"/>
      <c r="AS1530" s="767"/>
      <c r="AT1530" s="767"/>
      <c r="AU1530" s="748"/>
    </row>
    <row r="1531" spans="41:47" x14ac:dyDescent="0.15">
      <c r="AO1531" s="65"/>
      <c r="AQ1531" s="767"/>
      <c r="AR1531" s="767"/>
      <c r="AS1531" s="767"/>
      <c r="AT1531" s="748"/>
    </row>
    <row r="1532" spans="41:47" x14ac:dyDescent="0.15">
      <c r="AQ1532" s="748"/>
      <c r="AR1532" s="748"/>
      <c r="AS1532" s="748"/>
      <c r="AT1532" s="767"/>
      <c r="AU1532" s="767"/>
    </row>
    <row r="1533" spans="41:47" x14ac:dyDescent="0.15">
      <c r="AO1533" s="65"/>
      <c r="AQ1533" s="767"/>
      <c r="AR1533" s="767"/>
      <c r="AS1533" s="767"/>
      <c r="AT1533" s="767"/>
      <c r="AU1533" s="760"/>
    </row>
    <row r="1534" spans="41:47" x14ac:dyDescent="0.15">
      <c r="AO1534" s="65"/>
      <c r="AQ1534" s="767"/>
      <c r="AR1534" s="767"/>
      <c r="AS1534" s="767"/>
      <c r="AT1534" s="767"/>
      <c r="AU1534" s="748"/>
    </row>
    <row r="1535" spans="41:47" x14ac:dyDescent="0.15">
      <c r="AO1535" s="65"/>
      <c r="AQ1535" s="767"/>
      <c r="AR1535" s="767"/>
      <c r="AS1535" s="767"/>
      <c r="AT1535" s="767"/>
      <c r="AU1535" s="748"/>
    </row>
    <row r="1536" spans="41:47" x14ac:dyDescent="0.15">
      <c r="AO1536" s="65"/>
      <c r="AQ1536" s="767"/>
      <c r="AR1536" s="767"/>
      <c r="AS1536" s="767"/>
      <c r="AT1536" s="748"/>
      <c r="AU1536" s="748"/>
    </row>
    <row r="1537" spans="41:47" x14ac:dyDescent="0.15">
      <c r="AO1537" s="65"/>
      <c r="AQ1537" s="767"/>
      <c r="AR1537" s="767"/>
      <c r="AS1537" s="767"/>
      <c r="AT1537" s="767"/>
      <c r="AU1537" s="767"/>
    </row>
    <row r="1538" spans="41:47" x14ac:dyDescent="0.15">
      <c r="AQ1538" s="767"/>
      <c r="AR1538" s="767"/>
      <c r="AS1538" s="767"/>
      <c r="AT1538" s="748"/>
      <c r="AU1538" s="767"/>
    </row>
    <row r="1539" spans="41:47" x14ac:dyDescent="0.15">
      <c r="AO1539" s="65"/>
      <c r="AQ1539" s="767"/>
      <c r="AR1539" s="767"/>
      <c r="AS1539" s="767"/>
      <c r="AT1539" s="748"/>
      <c r="AU1539" s="767"/>
    </row>
    <row r="1540" spans="41:47" x14ac:dyDescent="0.15">
      <c r="AO1540" s="65"/>
      <c r="AQ1540" s="767"/>
      <c r="AR1540" s="767"/>
      <c r="AS1540" s="767"/>
      <c r="AT1540" s="767"/>
    </row>
    <row r="1541" spans="41:47" x14ac:dyDescent="0.15">
      <c r="AQ1541" s="767"/>
      <c r="AR1541" s="767"/>
      <c r="AS1541" s="767"/>
      <c r="AT1541" s="767"/>
    </row>
    <row r="1542" spans="41:47" x14ac:dyDescent="0.15">
      <c r="AO1542" s="65"/>
      <c r="AQ1542" s="767"/>
      <c r="AR1542" s="767"/>
      <c r="AS1542" s="767"/>
      <c r="AT1542" s="748"/>
    </row>
    <row r="1543" spans="41:47" x14ac:dyDescent="0.15">
      <c r="AQ1543" s="748"/>
      <c r="AR1543" s="748"/>
      <c r="AS1543" s="748"/>
      <c r="AT1543" s="767"/>
      <c r="AU1543" s="748"/>
    </row>
    <row r="1544" spans="41:47" x14ac:dyDescent="0.15">
      <c r="AO1544" s="65"/>
      <c r="AQ1544" s="767"/>
      <c r="AR1544" s="767"/>
      <c r="AS1544" s="767"/>
      <c r="AT1544" s="767"/>
      <c r="AU1544" s="748"/>
    </row>
    <row r="1545" spans="41:47" x14ac:dyDescent="0.15">
      <c r="AQ1545" s="748"/>
      <c r="AR1545" s="748"/>
      <c r="AS1545" s="748"/>
      <c r="AT1545" s="748"/>
      <c r="AU1545" s="748"/>
    </row>
    <row r="1546" spans="41:47" x14ac:dyDescent="0.15">
      <c r="AO1546" s="65"/>
      <c r="AQ1546" s="767"/>
      <c r="AR1546" s="767"/>
      <c r="AS1546" s="767"/>
      <c r="AT1546" s="767"/>
    </row>
    <row r="1547" spans="41:47" x14ac:dyDescent="0.15">
      <c r="AO1547" s="65"/>
      <c r="AQ1547" s="767"/>
      <c r="AR1547" s="767"/>
      <c r="AS1547" s="767"/>
      <c r="AT1547" s="767"/>
      <c r="AU1547" s="748"/>
    </row>
    <row r="1548" spans="41:47" x14ac:dyDescent="0.15">
      <c r="AO1548" s="65"/>
      <c r="AQ1548" s="748"/>
      <c r="AR1548" s="748"/>
      <c r="AS1548" s="748"/>
      <c r="AT1548" s="748"/>
    </row>
    <row r="1549" spans="41:47" x14ac:dyDescent="0.15">
      <c r="AQ1549" s="767"/>
      <c r="AR1549" s="767"/>
      <c r="AS1549" s="767"/>
      <c r="AT1549" s="767"/>
      <c r="AU1549" s="748"/>
    </row>
    <row r="1550" spans="41:47" x14ac:dyDescent="0.15">
      <c r="AQ1550" s="767"/>
      <c r="AR1550" s="767"/>
      <c r="AS1550" s="767"/>
      <c r="AT1550" s="767"/>
      <c r="AU1550" s="748"/>
    </row>
    <row r="1551" spans="41:47" x14ac:dyDescent="0.15">
      <c r="AO1551" s="65"/>
      <c r="AQ1551" s="767"/>
      <c r="AR1551" s="767"/>
      <c r="AS1551" s="767"/>
      <c r="AT1551" s="748"/>
      <c r="AU1551" s="748"/>
    </row>
    <row r="1552" spans="41:47" x14ac:dyDescent="0.15">
      <c r="AO1552" s="283"/>
      <c r="AQ1552" s="252"/>
      <c r="AR1552" s="252"/>
      <c r="AS1552" s="763"/>
      <c r="AT1552" s="767"/>
      <c r="AU1552" s="767"/>
    </row>
    <row r="1553" spans="41:47" x14ac:dyDescent="0.15">
      <c r="AO1553" s="283"/>
      <c r="AQ1553" s="767"/>
      <c r="AR1553" s="767"/>
      <c r="AS1553" s="767"/>
      <c r="AT1553" s="767"/>
      <c r="AU1553" s="748"/>
    </row>
    <row r="1554" spans="41:47" x14ac:dyDescent="0.15">
      <c r="AQ1554" s="748"/>
      <c r="AR1554" s="748"/>
      <c r="AS1554" s="748"/>
      <c r="AT1554" s="748"/>
    </row>
    <row r="1555" spans="41:47" x14ac:dyDescent="0.15">
      <c r="AQ1555" s="748"/>
      <c r="AR1555" s="748"/>
      <c r="AS1555" s="748"/>
      <c r="AT1555" s="767"/>
    </row>
    <row r="1556" spans="41:47" x14ac:dyDescent="0.15">
      <c r="AQ1556" s="748"/>
      <c r="AR1556" s="748"/>
      <c r="AS1556" s="748"/>
      <c r="AT1556" s="767"/>
    </row>
    <row r="1557" spans="41:47" x14ac:dyDescent="0.15">
      <c r="AQ1557" s="748"/>
      <c r="AR1557" s="748"/>
      <c r="AS1557" s="748"/>
      <c r="AT1557" s="767"/>
      <c r="AU1557" s="767"/>
    </row>
    <row r="1558" spans="41:47" x14ac:dyDescent="0.15">
      <c r="AQ1558" s="748"/>
      <c r="AR1558" s="748"/>
      <c r="AS1558" s="748"/>
      <c r="AT1558" s="767"/>
      <c r="AU1558" s="748"/>
    </row>
    <row r="1559" spans="41:47" x14ac:dyDescent="0.15">
      <c r="AQ1559" s="748"/>
      <c r="AR1559" s="748"/>
      <c r="AS1559" s="748"/>
      <c r="AT1559" s="767"/>
      <c r="AU1559" s="767"/>
    </row>
    <row r="1560" spans="41:47" x14ac:dyDescent="0.15">
      <c r="AQ1560" s="748"/>
      <c r="AR1560" s="748"/>
      <c r="AS1560" s="748"/>
      <c r="AT1560" s="767"/>
      <c r="AU1560" s="767"/>
    </row>
    <row r="1561" spans="41:47" x14ac:dyDescent="0.15">
      <c r="AQ1561" s="767"/>
      <c r="AR1561" s="767"/>
      <c r="AS1561" s="767"/>
      <c r="AT1561" s="767"/>
      <c r="AU1561" s="748"/>
    </row>
    <row r="1562" spans="41:47" x14ac:dyDescent="0.15">
      <c r="AQ1562" s="748"/>
      <c r="AR1562" s="748"/>
      <c r="AS1562" s="748"/>
      <c r="AT1562" s="767"/>
      <c r="AU1562" s="767"/>
    </row>
    <row r="1563" spans="41:47" x14ac:dyDescent="0.15">
      <c r="AQ1563" s="748"/>
      <c r="AR1563" s="748"/>
      <c r="AS1563" s="748"/>
      <c r="AT1563" s="767"/>
      <c r="AU1563" s="767"/>
    </row>
    <row r="1564" spans="41:47" x14ac:dyDescent="0.15">
      <c r="AQ1564" s="767"/>
      <c r="AR1564" s="767"/>
      <c r="AT1564" s="767"/>
      <c r="AU1564" s="748"/>
    </row>
    <row r="1565" spans="41:47" x14ac:dyDescent="0.15">
      <c r="AQ1565" s="748"/>
      <c r="AR1565" s="748"/>
      <c r="AS1565" s="748"/>
      <c r="AT1565" s="748"/>
      <c r="AU1565" s="767"/>
    </row>
    <row r="1566" spans="41:47" x14ac:dyDescent="0.15">
      <c r="AQ1566" s="748"/>
      <c r="AR1566" s="748"/>
      <c r="AS1566" s="748"/>
      <c r="AT1566" s="767"/>
      <c r="AU1566" s="767"/>
    </row>
    <row r="1567" spans="41:47" x14ac:dyDescent="0.15">
      <c r="AO1567" s="742"/>
      <c r="AQ1567" s="748"/>
      <c r="AR1567" s="748"/>
      <c r="AS1567" s="767"/>
      <c r="AT1567" s="748"/>
      <c r="AU1567" s="748"/>
    </row>
    <row r="1568" spans="41:47" x14ac:dyDescent="0.15">
      <c r="AQ1568" s="748"/>
      <c r="AR1568" s="748"/>
      <c r="AS1568" s="748"/>
      <c r="AT1568" s="767"/>
      <c r="AU1568" s="767"/>
    </row>
    <row r="1569" spans="41:47" x14ac:dyDescent="0.15">
      <c r="AQ1569" s="748"/>
      <c r="AR1569" s="748"/>
      <c r="AS1569" s="748"/>
      <c r="AT1569" s="767"/>
      <c r="AU1569" s="767"/>
    </row>
    <row r="1570" spans="41:47" x14ac:dyDescent="0.15">
      <c r="AO1570" s="742"/>
      <c r="AQ1570" s="767"/>
      <c r="AR1570" s="767"/>
      <c r="AS1570" s="767"/>
      <c r="AT1570" s="748"/>
      <c r="AU1570" s="748"/>
    </row>
    <row r="1571" spans="41:47" x14ac:dyDescent="0.15">
      <c r="AQ1571" s="767"/>
      <c r="AR1571" s="767"/>
      <c r="AS1571" s="767"/>
      <c r="AT1571" s="767"/>
      <c r="AU1571" s="767"/>
    </row>
    <row r="1572" spans="41:47" x14ac:dyDescent="0.15">
      <c r="AQ1572" s="748"/>
      <c r="AR1572" s="748"/>
      <c r="AS1572" s="748"/>
      <c r="AT1572" s="767"/>
      <c r="AU1572" s="767"/>
    </row>
    <row r="1573" spans="41:47" x14ac:dyDescent="0.15">
      <c r="AO1573" s="65"/>
      <c r="AQ1573" s="767"/>
      <c r="AR1573" s="767"/>
      <c r="AS1573" s="767"/>
      <c r="AT1573" s="767"/>
      <c r="AU1573" s="748"/>
    </row>
    <row r="1574" spans="41:47" x14ac:dyDescent="0.15">
      <c r="AO1574" s="65"/>
      <c r="AQ1574" s="767"/>
      <c r="AR1574" s="767"/>
      <c r="AS1574" s="767"/>
      <c r="AT1574" s="748"/>
      <c r="AU1574" s="767"/>
    </row>
    <row r="1575" spans="41:47" x14ac:dyDescent="0.15">
      <c r="AQ1575" s="767"/>
      <c r="AR1575" s="767"/>
      <c r="AS1575" s="767"/>
      <c r="AT1575" s="767"/>
      <c r="AU1575" s="767"/>
    </row>
    <row r="1576" spans="41:47" x14ac:dyDescent="0.15">
      <c r="AO1576" s="65"/>
      <c r="AQ1576" s="767"/>
      <c r="AR1576" s="767"/>
      <c r="AS1576" s="767"/>
      <c r="AT1576" s="767"/>
      <c r="AU1576" s="748"/>
    </row>
    <row r="1577" spans="41:47" x14ac:dyDescent="0.15">
      <c r="AO1577" s="65"/>
      <c r="AQ1577" s="748"/>
      <c r="AR1577" s="748"/>
      <c r="AS1577" s="748"/>
      <c r="AT1577" s="748"/>
      <c r="AU1577" s="767"/>
    </row>
    <row r="1578" spans="41:47" x14ac:dyDescent="0.15">
      <c r="AO1578" s="65"/>
      <c r="AQ1578" s="767"/>
      <c r="AR1578" s="767"/>
      <c r="AS1578" s="767"/>
      <c r="AT1578" s="767"/>
      <c r="AU1578" s="767"/>
    </row>
    <row r="1579" spans="41:47" x14ac:dyDescent="0.15">
      <c r="AO1579" s="65"/>
      <c r="AQ1579" s="767"/>
      <c r="AR1579" s="767"/>
      <c r="AS1579" s="767"/>
      <c r="AT1579" s="767"/>
      <c r="AU1579" s="767"/>
    </row>
    <row r="1580" spans="41:47" x14ac:dyDescent="0.15">
      <c r="AO1580" s="65"/>
      <c r="AQ1580" s="748"/>
      <c r="AR1580" s="748"/>
      <c r="AS1580" s="748"/>
      <c r="AT1580" s="748"/>
      <c r="AU1580" s="767"/>
    </row>
    <row r="1581" spans="41:47" x14ac:dyDescent="0.15">
      <c r="AQ1581" s="767"/>
      <c r="AR1581" s="767"/>
      <c r="AS1581" s="767"/>
      <c r="AT1581" s="748"/>
      <c r="AU1581" s="767"/>
    </row>
    <row r="1582" spans="41:47" x14ac:dyDescent="0.15">
      <c r="AQ1582" s="767"/>
      <c r="AR1582" s="767"/>
      <c r="AS1582" s="767"/>
      <c r="AT1582" s="748"/>
      <c r="AU1582" s="767"/>
    </row>
    <row r="1583" spans="41:47" x14ac:dyDescent="0.15">
      <c r="AO1583" s="65"/>
      <c r="AQ1583" s="748"/>
      <c r="AR1583" s="748"/>
      <c r="AS1583" s="748"/>
      <c r="AT1583" s="748"/>
      <c r="AU1583" s="767"/>
    </row>
    <row r="1584" spans="41:47" x14ac:dyDescent="0.15">
      <c r="AO1584" s="65"/>
      <c r="AQ1584" s="767"/>
      <c r="AR1584" s="767"/>
      <c r="AS1584" s="767"/>
      <c r="AT1584" s="767"/>
      <c r="AU1584" s="767"/>
    </row>
    <row r="1585" spans="41:47" x14ac:dyDescent="0.15">
      <c r="AO1585" s="742"/>
      <c r="AQ1585" s="767"/>
      <c r="AR1585" s="767"/>
      <c r="AS1585" s="767"/>
      <c r="AT1585" s="748"/>
      <c r="AU1585" s="767"/>
    </row>
    <row r="1586" spans="41:47" x14ac:dyDescent="0.15">
      <c r="AO1586" s="65"/>
      <c r="AQ1586" s="748"/>
      <c r="AR1586" s="748"/>
      <c r="AS1586" s="748"/>
      <c r="AT1586" s="748"/>
      <c r="AU1586" s="767"/>
    </row>
    <row r="1587" spans="41:47" x14ac:dyDescent="0.15">
      <c r="AO1587" s="65"/>
      <c r="AQ1587" s="767"/>
      <c r="AR1587" s="767"/>
      <c r="AS1587" s="767"/>
      <c r="AT1587" s="763"/>
    </row>
    <row r="1588" spans="41:47" x14ac:dyDescent="0.15">
      <c r="AO1588" s="65"/>
      <c r="AQ1588" s="767"/>
      <c r="AR1588" s="767"/>
      <c r="AS1588" s="767"/>
      <c r="AT1588" s="748"/>
      <c r="AU1588" s="767"/>
    </row>
    <row r="1589" spans="41:47" x14ac:dyDescent="0.15">
      <c r="AO1589" s="65"/>
      <c r="AQ1589" s="748"/>
      <c r="AR1589" s="748"/>
      <c r="AS1589" s="748"/>
      <c r="AT1589" s="748"/>
      <c r="AU1589" s="748"/>
    </row>
    <row r="1590" spans="41:47" x14ac:dyDescent="0.15">
      <c r="AO1590" s="65"/>
      <c r="AQ1590" s="767"/>
      <c r="AR1590" s="767"/>
      <c r="AS1590" s="767"/>
      <c r="AU1590" s="767"/>
    </row>
    <row r="1591" spans="41:47" x14ac:dyDescent="0.15">
      <c r="AO1591" s="742"/>
      <c r="AS1591" s="767"/>
      <c r="AT1591" s="748"/>
      <c r="AU1591" s="767"/>
    </row>
    <row r="1592" spans="41:47" x14ac:dyDescent="0.15">
      <c r="AO1592" s="65"/>
      <c r="AQ1592" s="748"/>
      <c r="AR1592" s="748"/>
      <c r="AS1592" s="748"/>
      <c r="AT1592" s="748"/>
      <c r="AU1592" s="748"/>
    </row>
    <row r="1593" spans="41:47" x14ac:dyDescent="0.15">
      <c r="AO1593" s="65"/>
      <c r="AQ1593" s="767"/>
      <c r="AR1593" s="767"/>
      <c r="AS1593" s="767"/>
      <c r="AT1593" s="767"/>
      <c r="AU1593" s="767"/>
    </row>
    <row r="1594" spans="41:47" x14ac:dyDescent="0.15">
      <c r="AO1594" s="742"/>
      <c r="AQ1594" s="767"/>
      <c r="AR1594" s="767"/>
      <c r="AS1594" s="767"/>
      <c r="AT1594" s="767"/>
      <c r="AU1594" s="767"/>
    </row>
    <row r="1595" spans="41:47" x14ac:dyDescent="0.15">
      <c r="AO1595" s="742"/>
      <c r="AQ1595" s="748"/>
      <c r="AR1595" s="748"/>
      <c r="AS1595" s="748"/>
      <c r="AT1595" s="748"/>
      <c r="AU1595" s="767"/>
    </row>
    <row r="1596" spans="41:47" x14ac:dyDescent="0.15">
      <c r="AO1596" s="742"/>
      <c r="AQ1596" s="767"/>
      <c r="AR1596" s="767"/>
      <c r="AS1596" s="767"/>
      <c r="AT1596" s="767"/>
      <c r="AU1596" s="748"/>
    </row>
    <row r="1597" spans="41:47" x14ac:dyDescent="0.15">
      <c r="AO1597" s="742"/>
      <c r="AQ1597" s="767"/>
      <c r="AR1597" s="767"/>
      <c r="AS1597" s="767"/>
      <c r="AT1597" s="767"/>
      <c r="AU1597" s="767"/>
    </row>
    <row r="1598" spans="41:47" x14ac:dyDescent="0.15">
      <c r="AQ1598" s="748"/>
      <c r="AR1598" s="748"/>
      <c r="AS1598" s="748"/>
      <c r="AT1598" s="767"/>
      <c r="AU1598" s="748"/>
    </row>
    <row r="1599" spans="41:47" x14ac:dyDescent="0.15">
      <c r="AO1599" s="65"/>
      <c r="AQ1599" s="748"/>
      <c r="AR1599" s="748"/>
      <c r="AS1599" s="748"/>
      <c r="AT1599" s="767"/>
      <c r="AU1599" s="767"/>
    </row>
    <row r="1600" spans="41:47" x14ac:dyDescent="0.15">
      <c r="AO1600" s="742"/>
      <c r="AQ1600" s="748"/>
      <c r="AR1600" s="748"/>
      <c r="AS1600" s="748"/>
      <c r="AT1600" s="748"/>
      <c r="AU1600" s="748"/>
    </row>
    <row r="1601" spans="41:47" x14ac:dyDescent="0.15">
      <c r="AO1601" s="742"/>
      <c r="AQ1601" s="748"/>
      <c r="AR1601" s="748"/>
      <c r="AS1601" s="748"/>
      <c r="AT1601" s="767"/>
      <c r="AU1601" s="748"/>
    </row>
    <row r="1602" spans="41:47" x14ac:dyDescent="0.15">
      <c r="AO1602" s="65"/>
      <c r="AQ1602" s="748"/>
      <c r="AR1602" s="748"/>
      <c r="AS1602" s="748"/>
      <c r="AT1602" s="767"/>
      <c r="AU1602" s="767"/>
    </row>
    <row r="1603" spans="41:47" x14ac:dyDescent="0.15">
      <c r="AO1603" s="742"/>
      <c r="AQ1603" s="748"/>
      <c r="AR1603" s="748"/>
      <c r="AS1603" s="748"/>
      <c r="AT1603" s="748"/>
      <c r="AU1603" s="767"/>
    </row>
    <row r="1604" spans="41:47" x14ac:dyDescent="0.15">
      <c r="AO1604" s="65"/>
      <c r="AQ1604" s="748"/>
      <c r="AR1604" s="748"/>
      <c r="AS1604" s="748"/>
      <c r="AT1604" s="767"/>
      <c r="AU1604" s="767"/>
    </row>
    <row r="1605" spans="41:47" x14ac:dyDescent="0.15">
      <c r="AQ1605" s="748"/>
      <c r="AR1605" s="748"/>
      <c r="AS1605" s="748"/>
      <c r="AU1605" s="748"/>
    </row>
    <row r="1606" spans="41:47" x14ac:dyDescent="0.15">
      <c r="AQ1606" s="748"/>
      <c r="AR1606" s="748"/>
      <c r="AS1606" s="748"/>
      <c r="AT1606" s="748"/>
      <c r="AU1606" s="748"/>
    </row>
    <row r="1607" spans="41:47" x14ac:dyDescent="0.15">
      <c r="AO1607" s="65"/>
      <c r="AQ1607" s="748"/>
      <c r="AR1607" s="748"/>
      <c r="AS1607" s="748"/>
      <c r="AT1607" s="767"/>
    </row>
    <row r="1608" spans="41:47" x14ac:dyDescent="0.15">
      <c r="AQ1608" s="748"/>
      <c r="AR1608" s="748"/>
      <c r="AS1608" s="748"/>
      <c r="AT1608" s="767"/>
      <c r="AU1608" s="748"/>
    </row>
    <row r="1609" spans="41:47" x14ac:dyDescent="0.15">
      <c r="AT1609" s="748"/>
      <c r="AU1609" s="748"/>
    </row>
    <row r="1610" spans="41:47" x14ac:dyDescent="0.15">
      <c r="AO1610" s="742"/>
      <c r="AQ1610" s="767"/>
      <c r="AR1610" s="767"/>
      <c r="AS1610" s="767"/>
      <c r="AT1610" s="767"/>
    </row>
    <row r="1611" spans="41:47" x14ac:dyDescent="0.15">
      <c r="AO1611" s="65"/>
      <c r="AQ1611" s="748"/>
      <c r="AR1611" s="748"/>
      <c r="AS1611" s="748"/>
      <c r="AT1611" s="767"/>
      <c r="AU1611" s="748"/>
    </row>
    <row r="1612" spans="41:47" x14ac:dyDescent="0.15">
      <c r="AQ1612" s="767"/>
      <c r="AR1612" s="767"/>
      <c r="AS1612" s="767"/>
      <c r="AT1612" s="748"/>
      <c r="AU1612" s="748"/>
    </row>
    <row r="1613" spans="41:47" x14ac:dyDescent="0.15">
      <c r="AO1613" s="742"/>
      <c r="AQ1613" s="767"/>
      <c r="AR1613" s="767"/>
      <c r="AS1613" s="767"/>
      <c r="AT1613" s="767"/>
    </row>
    <row r="1614" spans="41:47" x14ac:dyDescent="0.15">
      <c r="AO1614" s="65"/>
      <c r="AQ1614" s="767"/>
      <c r="AR1614" s="767"/>
      <c r="AS1614" s="767"/>
      <c r="AU1614" s="748"/>
    </row>
    <row r="1615" spans="41:47" x14ac:dyDescent="0.15">
      <c r="AO1615" s="65"/>
      <c r="AQ1615" s="767"/>
      <c r="AR1615" s="767"/>
      <c r="AS1615" s="767"/>
      <c r="AT1615" s="748"/>
      <c r="AU1615" s="748"/>
    </row>
    <row r="1616" spans="41:47" x14ac:dyDescent="0.15">
      <c r="AO1616" s="65"/>
      <c r="AQ1616" s="767"/>
      <c r="AR1616" s="767"/>
      <c r="AS1616" s="767"/>
      <c r="AT1616" s="767"/>
      <c r="AU1616" s="767"/>
    </row>
    <row r="1617" spans="41:47" x14ac:dyDescent="0.15">
      <c r="AO1617" s="65"/>
      <c r="AQ1617" s="767"/>
      <c r="AR1617" s="767"/>
      <c r="AS1617" s="767"/>
      <c r="AU1617" s="767"/>
    </row>
    <row r="1618" spans="41:47" x14ac:dyDescent="0.15">
      <c r="AO1618" s="65"/>
      <c r="AQ1618" s="767"/>
      <c r="AR1618" s="767"/>
      <c r="AS1618" s="767"/>
      <c r="AT1618" s="748"/>
      <c r="AU1618" s="748"/>
    </row>
    <row r="1619" spans="41:47" x14ac:dyDescent="0.15">
      <c r="AQ1619" s="767"/>
      <c r="AR1619" s="767"/>
      <c r="AS1619" s="767"/>
      <c r="AT1619" s="767"/>
      <c r="AU1619" s="767"/>
    </row>
    <row r="1620" spans="41:47" x14ac:dyDescent="0.15">
      <c r="AO1620" s="65"/>
      <c r="AQ1620" s="767"/>
      <c r="AR1620" s="767"/>
      <c r="AS1620" s="767"/>
      <c r="AU1620" s="767"/>
    </row>
    <row r="1621" spans="41:47" x14ac:dyDescent="0.15">
      <c r="AO1621" s="65"/>
      <c r="AQ1621" s="767"/>
      <c r="AR1621" s="767"/>
      <c r="AS1621" s="767"/>
      <c r="AT1621" s="748"/>
      <c r="AU1621" s="767"/>
    </row>
    <row r="1622" spans="41:47" x14ac:dyDescent="0.15">
      <c r="AO1622" s="65"/>
      <c r="AQ1622" s="767"/>
      <c r="AR1622" s="767"/>
      <c r="AS1622" s="767"/>
      <c r="AT1622" s="748"/>
      <c r="AU1622" s="767"/>
    </row>
    <row r="1623" spans="41:47" x14ac:dyDescent="0.15">
      <c r="AO1623" s="65"/>
      <c r="AQ1623" s="767"/>
      <c r="AR1623" s="767"/>
      <c r="AS1623" s="767"/>
      <c r="AT1623" s="748"/>
      <c r="AU1623" s="748"/>
    </row>
    <row r="1624" spans="41:47" x14ac:dyDescent="0.15">
      <c r="AO1624" s="65"/>
      <c r="AQ1624" s="767"/>
      <c r="AR1624" s="767"/>
      <c r="AT1624" s="748"/>
      <c r="AU1624" s="767"/>
    </row>
    <row r="1625" spans="41:47" x14ac:dyDescent="0.15">
      <c r="AO1625" s="65"/>
      <c r="AQ1625" s="767"/>
      <c r="AR1625" s="767"/>
      <c r="AT1625" s="748"/>
      <c r="AU1625" s="767"/>
    </row>
    <row r="1626" spans="41:47" x14ac:dyDescent="0.15">
      <c r="AO1626" s="65"/>
      <c r="AQ1626" s="767"/>
      <c r="AR1626" s="767"/>
      <c r="AT1626" s="748"/>
      <c r="AU1626" s="748"/>
    </row>
    <row r="1627" spans="41:47" x14ac:dyDescent="0.15">
      <c r="AO1627" s="65"/>
      <c r="AQ1627" s="767"/>
      <c r="AR1627" s="767"/>
      <c r="AS1627" s="767"/>
      <c r="AT1627" s="748"/>
      <c r="AU1627" s="767"/>
    </row>
    <row r="1628" spans="41:47" x14ac:dyDescent="0.15">
      <c r="AO1628" s="65"/>
      <c r="AQ1628" s="767"/>
      <c r="AR1628" s="767"/>
      <c r="AS1628" s="767"/>
      <c r="AT1628" s="748"/>
      <c r="AU1628" s="767"/>
    </row>
    <row r="1629" spans="41:47" x14ac:dyDescent="0.15">
      <c r="AO1629" s="65"/>
      <c r="AS1629" s="763"/>
      <c r="AT1629" s="748"/>
      <c r="AU1629" s="748"/>
    </row>
    <row r="1630" spans="41:47" x14ac:dyDescent="0.15">
      <c r="AO1630" s="742"/>
      <c r="AQ1630" s="767"/>
      <c r="AR1630" s="767"/>
      <c r="AS1630" s="767"/>
      <c r="AT1630" s="748"/>
      <c r="AU1630" s="767"/>
    </row>
    <row r="1631" spans="41:47" x14ac:dyDescent="0.15">
      <c r="AO1631" s="65"/>
      <c r="AQ1631" s="767"/>
      <c r="AR1631" s="767"/>
      <c r="AS1631" s="767"/>
      <c r="AT1631" s="748"/>
      <c r="AU1631" s="767"/>
    </row>
    <row r="1632" spans="41:47" x14ac:dyDescent="0.15">
      <c r="AO1632" s="65"/>
      <c r="AQ1632" s="767"/>
      <c r="AR1632" s="767"/>
      <c r="AT1632" s="767"/>
      <c r="AU1632" s="748"/>
    </row>
    <row r="1633" spans="41:47" x14ac:dyDescent="0.15">
      <c r="AO1633" s="65"/>
      <c r="AQ1633" s="767"/>
      <c r="AR1633" s="767"/>
      <c r="AS1633" s="767"/>
      <c r="AT1633" s="767"/>
      <c r="AU1633" s="767"/>
    </row>
    <row r="1634" spans="41:47" x14ac:dyDescent="0.15">
      <c r="AO1634" s="65"/>
      <c r="AQ1634" s="767"/>
      <c r="AR1634" s="767"/>
      <c r="AS1634" s="767"/>
      <c r="AT1634" s="748"/>
      <c r="AU1634" s="767"/>
    </row>
    <row r="1635" spans="41:47" x14ac:dyDescent="0.15">
      <c r="AO1635" s="65"/>
      <c r="AQ1635" s="767"/>
      <c r="AR1635" s="767"/>
      <c r="AS1635" s="767"/>
      <c r="AT1635" s="767"/>
      <c r="AU1635" s="748"/>
    </row>
    <row r="1636" spans="41:47" x14ac:dyDescent="0.15">
      <c r="AO1636" s="65"/>
      <c r="AQ1636" s="767"/>
      <c r="AR1636" s="767"/>
      <c r="AS1636" s="767"/>
      <c r="AT1636" s="767"/>
      <c r="AU1636" s="767"/>
    </row>
    <row r="1637" spans="41:47" x14ac:dyDescent="0.15">
      <c r="AO1637" s="65"/>
      <c r="AQ1637" s="767"/>
      <c r="AR1637" s="767"/>
      <c r="AS1637" s="767"/>
      <c r="AT1637" s="767"/>
    </row>
    <row r="1638" spans="41:47" x14ac:dyDescent="0.15">
      <c r="AO1638" s="65"/>
      <c r="AQ1638" s="767"/>
      <c r="AR1638" s="767"/>
      <c r="AS1638" s="767"/>
      <c r="AU1638" s="748"/>
    </row>
    <row r="1639" spans="41:47" x14ac:dyDescent="0.15">
      <c r="AO1639" s="742"/>
      <c r="AQ1639" s="767"/>
      <c r="AR1639" s="767"/>
      <c r="AS1639" s="767"/>
      <c r="AT1639" s="767"/>
      <c r="AU1639" s="767"/>
    </row>
    <row r="1640" spans="41:47" x14ac:dyDescent="0.15">
      <c r="AQ1640" s="767"/>
      <c r="AR1640" s="767"/>
      <c r="AS1640" s="767"/>
      <c r="AT1640" s="767"/>
    </row>
    <row r="1641" spans="41:47" x14ac:dyDescent="0.15">
      <c r="AT1641" s="767"/>
      <c r="AU1641" s="748"/>
    </row>
    <row r="1642" spans="41:47" x14ac:dyDescent="0.15">
      <c r="AO1642" s="742"/>
      <c r="AQ1642" s="767"/>
      <c r="AR1642" s="767"/>
      <c r="AS1642" s="767"/>
      <c r="AT1642" s="767"/>
      <c r="AU1642" s="767"/>
    </row>
    <row r="1643" spans="41:47" x14ac:dyDescent="0.15">
      <c r="AO1643" s="742"/>
      <c r="AQ1643" s="767"/>
      <c r="AR1643" s="767"/>
      <c r="AS1643" s="767"/>
      <c r="AT1643" s="767"/>
    </row>
    <row r="1644" spans="41:47" x14ac:dyDescent="0.15">
      <c r="AO1644" s="742"/>
      <c r="AU1644" s="748"/>
    </row>
    <row r="1645" spans="41:47" x14ac:dyDescent="0.15">
      <c r="AO1645" s="742"/>
      <c r="AQ1645" s="767"/>
      <c r="AR1645" s="767"/>
      <c r="AS1645" s="767"/>
      <c r="AT1645" s="767"/>
      <c r="AU1645" s="748"/>
    </row>
    <row r="1646" spans="41:47" x14ac:dyDescent="0.15">
      <c r="AO1646" s="742"/>
      <c r="AQ1646" s="767"/>
      <c r="AR1646" s="767"/>
      <c r="AS1646" s="767"/>
      <c r="AT1646" s="767"/>
      <c r="AU1646" s="748"/>
    </row>
    <row r="1647" spans="41:47" x14ac:dyDescent="0.15">
      <c r="AO1647" s="742"/>
      <c r="AQ1647" s="767"/>
      <c r="AR1647" s="767"/>
      <c r="AT1647" s="767"/>
      <c r="AU1647" s="748"/>
    </row>
    <row r="1648" spans="41:47" x14ac:dyDescent="0.15">
      <c r="AO1648" s="742"/>
      <c r="AQ1648" s="767"/>
      <c r="AR1648" s="767"/>
      <c r="AS1648" s="767"/>
      <c r="AT1648" s="767"/>
      <c r="AU1648" s="748"/>
    </row>
    <row r="1649" spans="41:47" x14ac:dyDescent="0.15">
      <c r="AQ1649" s="767"/>
      <c r="AR1649" s="767"/>
      <c r="AS1649" s="767"/>
      <c r="AT1649" s="767"/>
      <c r="AU1649" s="748"/>
    </row>
    <row r="1650" spans="41:47" x14ac:dyDescent="0.15">
      <c r="AQ1650" s="767"/>
      <c r="AR1650" s="767"/>
      <c r="AU1650" s="748"/>
    </row>
    <row r="1651" spans="41:47" x14ac:dyDescent="0.15">
      <c r="AO1651" s="62"/>
      <c r="AQ1651" s="767"/>
      <c r="AR1651" s="767"/>
      <c r="AS1651" s="767"/>
      <c r="AT1651" s="767"/>
      <c r="AU1651" s="748"/>
    </row>
    <row r="1652" spans="41:47" x14ac:dyDescent="0.15">
      <c r="AQ1652" s="767"/>
      <c r="AR1652" s="767"/>
      <c r="AS1652" s="767"/>
      <c r="AT1652" s="767"/>
      <c r="AU1652" s="748"/>
    </row>
    <row r="1653" spans="41:47" x14ac:dyDescent="0.15">
      <c r="AQ1653" s="767"/>
      <c r="AR1653" s="767"/>
      <c r="AU1653" s="748"/>
    </row>
    <row r="1654" spans="41:47" x14ac:dyDescent="0.15">
      <c r="AQ1654" s="767"/>
      <c r="AR1654" s="767"/>
      <c r="AS1654" s="767"/>
      <c r="AT1654" s="767"/>
      <c r="AU1654" s="748"/>
    </row>
    <row r="1655" spans="41:47" x14ac:dyDescent="0.15">
      <c r="AQ1655" s="767"/>
      <c r="AR1655" s="767"/>
      <c r="AS1655" s="767"/>
      <c r="AT1655" s="767"/>
      <c r="AU1655" s="767"/>
    </row>
    <row r="1656" spans="41:47" x14ac:dyDescent="0.15">
      <c r="AQ1656" s="767"/>
      <c r="AR1656" s="767"/>
      <c r="AS1656" s="767"/>
      <c r="AU1656" s="767"/>
    </row>
    <row r="1657" spans="41:47" x14ac:dyDescent="0.15">
      <c r="AQ1657" s="767"/>
      <c r="AR1657" s="767"/>
      <c r="AS1657" s="767"/>
      <c r="AT1657" s="767"/>
      <c r="AU1657" s="748"/>
    </row>
    <row r="1658" spans="41:47" x14ac:dyDescent="0.15">
      <c r="AQ1658" s="252"/>
      <c r="AR1658" s="252"/>
      <c r="AS1658" s="252"/>
      <c r="AT1658" s="767"/>
      <c r="AU1658" s="767"/>
    </row>
    <row r="1659" spans="41:47" x14ac:dyDescent="0.15">
      <c r="AQ1659" s="252"/>
      <c r="AR1659" s="252"/>
      <c r="AS1659" s="252"/>
      <c r="AT1659" s="767"/>
      <c r="AU1659" s="767"/>
    </row>
    <row r="1660" spans="41:47" x14ac:dyDescent="0.15">
      <c r="AO1660" s="62"/>
      <c r="AQ1660" s="252"/>
      <c r="AR1660" s="252"/>
      <c r="AS1660" s="252"/>
      <c r="AT1660" s="767"/>
      <c r="AU1660" s="767"/>
    </row>
    <row r="1661" spans="41:47" x14ac:dyDescent="0.15">
      <c r="AQ1661" s="252"/>
      <c r="AR1661" s="252"/>
      <c r="AS1661" s="252"/>
      <c r="AT1661" s="767"/>
    </row>
    <row r="1662" spans="41:47" x14ac:dyDescent="0.15">
      <c r="AT1662" s="767"/>
      <c r="AU1662" s="767"/>
    </row>
    <row r="1663" spans="41:47" x14ac:dyDescent="0.15">
      <c r="AQ1663" s="767"/>
      <c r="AR1663" s="767"/>
      <c r="AS1663" s="767"/>
      <c r="AT1663" s="767"/>
      <c r="AU1663" s="767"/>
    </row>
    <row r="1664" spans="41:47" x14ac:dyDescent="0.15">
      <c r="AQ1664" s="767"/>
      <c r="AR1664" s="767"/>
      <c r="AS1664" s="767"/>
      <c r="AT1664" s="767"/>
    </row>
    <row r="1665" spans="41:47" x14ac:dyDescent="0.15">
      <c r="AQ1665" s="767"/>
      <c r="AR1665" s="767"/>
    </row>
    <row r="1666" spans="41:47" x14ac:dyDescent="0.15">
      <c r="AQ1666" s="767"/>
      <c r="AR1666" s="767"/>
      <c r="AS1666" s="767"/>
      <c r="AT1666" s="767"/>
    </row>
    <row r="1667" spans="41:47" x14ac:dyDescent="0.15">
      <c r="AQ1667" s="767"/>
      <c r="AR1667" s="767"/>
      <c r="AS1667" s="767"/>
      <c r="AT1667" s="767"/>
    </row>
    <row r="1668" spans="41:47" x14ac:dyDescent="0.15">
      <c r="AQ1668" s="767"/>
      <c r="AR1668" s="767"/>
    </row>
    <row r="1669" spans="41:47" x14ac:dyDescent="0.15">
      <c r="AQ1669" s="767"/>
      <c r="AR1669" s="767"/>
      <c r="AS1669" s="767"/>
      <c r="AT1669" s="767"/>
    </row>
    <row r="1670" spans="41:47" x14ac:dyDescent="0.15">
      <c r="AQ1670" s="767"/>
      <c r="AR1670" s="767"/>
      <c r="AS1670" s="767"/>
      <c r="AT1670" s="767"/>
      <c r="AU1670" s="767"/>
    </row>
    <row r="1671" spans="41:47" x14ac:dyDescent="0.15">
      <c r="AQ1671" s="767"/>
      <c r="AR1671" s="767"/>
      <c r="AS1671" s="767"/>
      <c r="AU1671" s="767"/>
    </row>
    <row r="1672" spans="41:47" x14ac:dyDescent="0.15">
      <c r="AQ1672" s="767"/>
      <c r="AR1672" s="767"/>
      <c r="AS1672" s="767"/>
      <c r="AT1672" s="767"/>
      <c r="AU1672" s="767"/>
    </row>
    <row r="1673" spans="41:47" x14ac:dyDescent="0.15">
      <c r="AQ1673" s="767"/>
      <c r="AR1673" s="767"/>
      <c r="AS1673" s="767"/>
      <c r="AT1673" s="767"/>
      <c r="AU1673" s="767"/>
    </row>
    <row r="1674" spans="41:47" x14ac:dyDescent="0.15">
      <c r="AQ1674" s="767"/>
      <c r="AR1674" s="767"/>
      <c r="AS1674" s="767"/>
    </row>
    <row r="1675" spans="41:47" x14ac:dyDescent="0.15">
      <c r="AQ1675" s="767"/>
      <c r="AR1675" s="767"/>
      <c r="AS1675" s="767"/>
      <c r="AT1675" s="767"/>
      <c r="AU1675" s="767"/>
    </row>
    <row r="1676" spans="41:47" x14ac:dyDescent="0.15">
      <c r="AQ1676" s="767"/>
      <c r="AR1676" s="767"/>
      <c r="AS1676" s="767"/>
      <c r="AT1676" s="767"/>
    </row>
    <row r="1677" spans="41:47" x14ac:dyDescent="0.15">
      <c r="AO1677" s="65"/>
      <c r="AQ1677" s="767"/>
      <c r="AR1677" s="767"/>
      <c r="AS1677" s="767"/>
    </row>
    <row r="1678" spans="41:47" x14ac:dyDescent="0.15">
      <c r="AO1678" s="65"/>
      <c r="AQ1678" s="767"/>
      <c r="AR1678" s="767"/>
      <c r="AS1678" s="767"/>
      <c r="AT1678" s="767"/>
      <c r="AU1678" s="767"/>
    </row>
    <row r="1679" spans="41:47" x14ac:dyDescent="0.15">
      <c r="AO1679" s="65"/>
      <c r="AQ1679" s="767"/>
      <c r="AR1679" s="767"/>
      <c r="AS1679" s="767"/>
      <c r="AT1679" s="767"/>
      <c r="AU1679" s="767"/>
    </row>
    <row r="1680" spans="41:47" x14ac:dyDescent="0.15">
      <c r="AO1680" s="65"/>
      <c r="AS1680" s="763"/>
      <c r="AT1680" s="767"/>
    </row>
    <row r="1681" spans="41:47" x14ac:dyDescent="0.15">
      <c r="AO1681" s="65"/>
      <c r="AQ1681" s="767"/>
      <c r="AR1681" s="767"/>
      <c r="AS1681" s="767"/>
      <c r="AT1681" s="767"/>
      <c r="AU1681" s="767"/>
    </row>
    <row r="1682" spans="41:47" x14ac:dyDescent="0.15">
      <c r="AO1682" s="65"/>
      <c r="AQ1682" s="767"/>
      <c r="AR1682" s="767"/>
      <c r="AS1682" s="767"/>
      <c r="AT1682" s="252"/>
      <c r="AU1682" s="767"/>
    </row>
    <row r="1683" spans="41:47" x14ac:dyDescent="0.15">
      <c r="AO1683" s="65"/>
      <c r="AQ1683" s="767"/>
      <c r="AR1683" s="767"/>
      <c r="AS1683" s="767"/>
      <c r="AT1683" s="252"/>
      <c r="AU1683" s="767"/>
    </row>
    <row r="1684" spans="41:47" x14ac:dyDescent="0.15">
      <c r="AO1684" s="65"/>
      <c r="AQ1684" s="767"/>
      <c r="AR1684" s="767"/>
      <c r="AS1684" s="767"/>
      <c r="AT1684" s="252"/>
      <c r="AU1684" s="767"/>
    </row>
    <row r="1685" spans="41:47" x14ac:dyDescent="0.15">
      <c r="AO1685" s="65"/>
      <c r="AQ1685" s="767"/>
      <c r="AR1685" s="767"/>
      <c r="AS1685" s="767"/>
      <c r="AT1685" s="252"/>
      <c r="AU1685" s="767"/>
    </row>
    <row r="1686" spans="41:47" x14ac:dyDescent="0.15">
      <c r="AO1686" s="65"/>
      <c r="AQ1686" s="767"/>
      <c r="AR1686" s="767"/>
      <c r="AU1686" s="767"/>
    </row>
    <row r="1687" spans="41:47" x14ac:dyDescent="0.15">
      <c r="AO1687" s="65"/>
      <c r="AQ1687" s="767"/>
      <c r="AR1687" s="767"/>
      <c r="AS1687" s="767"/>
      <c r="AT1687" s="767"/>
      <c r="AU1687" s="767"/>
    </row>
    <row r="1688" spans="41:47" x14ac:dyDescent="0.15">
      <c r="AO1688" s="65"/>
      <c r="AQ1688" s="767"/>
      <c r="AR1688" s="767"/>
      <c r="AS1688" s="767"/>
      <c r="AT1688" s="767"/>
      <c r="AU1688" s="767"/>
    </row>
    <row r="1689" spans="41:47" x14ac:dyDescent="0.15">
      <c r="AO1689" s="65"/>
      <c r="AQ1689" s="767"/>
      <c r="AR1689" s="767"/>
    </row>
    <row r="1690" spans="41:47" x14ac:dyDescent="0.15">
      <c r="AO1690" s="65"/>
      <c r="AQ1690" s="767"/>
      <c r="AR1690" s="767"/>
      <c r="AS1690" s="767"/>
      <c r="AT1690" s="767"/>
      <c r="AU1690" s="767"/>
    </row>
    <row r="1691" spans="41:47" x14ac:dyDescent="0.15">
      <c r="AO1691" s="65"/>
      <c r="AQ1691" s="767"/>
      <c r="AR1691" s="767"/>
      <c r="AS1691" s="767"/>
      <c r="AT1691" s="767"/>
      <c r="AU1691" s="767"/>
    </row>
    <row r="1692" spans="41:47" x14ac:dyDescent="0.15">
      <c r="AO1692" s="65"/>
      <c r="AQ1692" s="767"/>
      <c r="AR1692" s="767"/>
    </row>
    <row r="1693" spans="41:47" x14ac:dyDescent="0.15">
      <c r="AO1693" s="65"/>
      <c r="AQ1693" s="767"/>
      <c r="AR1693" s="767"/>
      <c r="AS1693" s="767"/>
      <c r="AT1693" s="767"/>
      <c r="AU1693" s="767"/>
    </row>
    <row r="1694" spans="41:47" x14ac:dyDescent="0.15">
      <c r="AO1694" s="65"/>
      <c r="AQ1694" s="767"/>
      <c r="AR1694" s="767"/>
      <c r="AS1694" s="767"/>
      <c r="AT1694" s="767"/>
      <c r="AU1694" s="767"/>
    </row>
    <row r="1695" spans="41:47" x14ac:dyDescent="0.15">
      <c r="AO1695" s="65"/>
      <c r="AQ1695" s="767"/>
      <c r="AR1695" s="767"/>
      <c r="AT1695" s="767"/>
    </row>
    <row r="1696" spans="41:47" x14ac:dyDescent="0.15">
      <c r="AO1696" s="62"/>
      <c r="AQ1696" s="767"/>
      <c r="AR1696" s="767"/>
      <c r="AS1696" s="767"/>
      <c r="AT1696" s="767"/>
      <c r="AU1696" s="767"/>
    </row>
    <row r="1697" spans="41:47" x14ac:dyDescent="0.15">
      <c r="AO1697" s="65"/>
      <c r="AQ1697" s="767"/>
      <c r="AR1697" s="767"/>
      <c r="AS1697" s="767"/>
      <c r="AT1697" s="767"/>
      <c r="AU1697" s="767"/>
    </row>
    <row r="1698" spans="41:47" x14ac:dyDescent="0.15">
      <c r="AO1698" s="65"/>
      <c r="AT1698" s="767"/>
    </row>
    <row r="1699" spans="41:47" x14ac:dyDescent="0.15">
      <c r="AO1699" s="65"/>
      <c r="AR1699" s="755"/>
      <c r="AS1699" s="821"/>
      <c r="AT1699" s="767"/>
      <c r="AU1699" s="767"/>
    </row>
    <row r="1700" spans="41:47" x14ac:dyDescent="0.15">
      <c r="AO1700" s="65"/>
      <c r="AS1700" s="763"/>
      <c r="AT1700" s="767"/>
      <c r="AU1700" s="767"/>
    </row>
    <row r="1701" spans="41:47" x14ac:dyDescent="0.15">
      <c r="AO1701" s="65"/>
      <c r="AT1701" s="767"/>
    </row>
    <row r="1702" spans="41:47" x14ac:dyDescent="0.15">
      <c r="AO1702" s="65"/>
      <c r="AT1702" s="767"/>
      <c r="AU1702" s="767"/>
    </row>
    <row r="1703" spans="41:47" x14ac:dyDescent="0.15">
      <c r="AO1703" s="65"/>
      <c r="AS1703" s="763"/>
      <c r="AT1703" s="767"/>
      <c r="AU1703" s="767"/>
    </row>
    <row r="1704" spans="41:47" x14ac:dyDescent="0.15">
      <c r="AO1704" s="65"/>
      <c r="AU1704" s="767"/>
    </row>
    <row r="1705" spans="41:47" x14ac:dyDescent="0.15">
      <c r="AT1705" s="767"/>
      <c r="AU1705" s="767"/>
    </row>
    <row r="1706" spans="41:47" x14ac:dyDescent="0.15">
      <c r="AS1706" s="763"/>
      <c r="AT1706" s="767"/>
      <c r="AU1706" s="252"/>
    </row>
    <row r="1707" spans="41:47" x14ac:dyDescent="0.15">
      <c r="AT1707" s="767"/>
      <c r="AU1707" s="252"/>
    </row>
    <row r="1708" spans="41:47" x14ac:dyDescent="0.15">
      <c r="AT1708" s="767"/>
      <c r="AU1708" s="252"/>
    </row>
    <row r="1709" spans="41:47" x14ac:dyDescent="0.15">
      <c r="AS1709" s="763"/>
      <c r="AT1709" s="767"/>
      <c r="AU1709" s="252"/>
    </row>
    <row r="1711" spans="41:47" x14ac:dyDescent="0.15">
      <c r="AO1711" s="65"/>
      <c r="AT1711" s="767"/>
      <c r="AU1711" s="767"/>
    </row>
    <row r="1712" spans="41:47" x14ac:dyDescent="0.15">
      <c r="AO1712" s="65"/>
      <c r="AS1712" s="763"/>
      <c r="AT1712" s="767"/>
      <c r="AU1712" s="767"/>
    </row>
    <row r="1713" spans="41:47" x14ac:dyDescent="0.15">
      <c r="AO1713" s="65"/>
    </row>
    <row r="1714" spans="41:47" x14ac:dyDescent="0.15">
      <c r="AO1714" s="65"/>
      <c r="AT1714" s="767"/>
      <c r="AU1714" s="767"/>
    </row>
    <row r="1715" spans="41:47" x14ac:dyDescent="0.15">
      <c r="AT1715" s="767"/>
      <c r="AU1715" s="767"/>
    </row>
    <row r="1716" spans="41:47" x14ac:dyDescent="0.15">
      <c r="AO1716" s="65"/>
    </row>
    <row r="1717" spans="41:47" x14ac:dyDescent="0.15">
      <c r="AO1717" s="65"/>
      <c r="AT1717" s="767"/>
      <c r="AU1717" s="767"/>
    </row>
    <row r="1718" spans="41:47" x14ac:dyDescent="0.15">
      <c r="AT1718" s="767"/>
      <c r="AU1718" s="767"/>
    </row>
    <row r="1719" spans="41:47" x14ac:dyDescent="0.15">
      <c r="AO1719" s="65"/>
      <c r="AU1719" s="767"/>
    </row>
    <row r="1720" spans="41:47" x14ac:dyDescent="0.15">
      <c r="AO1720" s="65"/>
      <c r="AT1720" s="767"/>
      <c r="AU1720" s="767"/>
    </row>
    <row r="1721" spans="41:47" x14ac:dyDescent="0.15">
      <c r="AO1721" s="62"/>
      <c r="AT1721" s="767"/>
      <c r="AU1721" s="767"/>
    </row>
    <row r="1722" spans="41:47" x14ac:dyDescent="0.15">
      <c r="AO1722" s="65"/>
      <c r="AU1722" s="767"/>
    </row>
    <row r="1723" spans="41:47" x14ac:dyDescent="0.15">
      <c r="AO1723" s="65"/>
      <c r="AQ1723" s="767"/>
      <c r="AR1723" s="767"/>
      <c r="AU1723" s="767"/>
    </row>
    <row r="1724" spans="41:47" x14ac:dyDescent="0.15">
      <c r="AO1724" s="65"/>
      <c r="AT1724" s="821"/>
      <c r="AU1724" s="767"/>
    </row>
    <row r="1725" spans="41:47" x14ac:dyDescent="0.15">
      <c r="AO1725" s="65"/>
      <c r="AU1725" s="767"/>
    </row>
    <row r="1726" spans="41:47" x14ac:dyDescent="0.15">
      <c r="AO1726" s="65"/>
      <c r="AU1726" s="767"/>
    </row>
    <row r="1727" spans="41:47" x14ac:dyDescent="0.15">
      <c r="AO1727" s="65"/>
      <c r="AU1727" s="767"/>
    </row>
    <row r="1728" spans="41:47" x14ac:dyDescent="0.15">
      <c r="AO1728" s="65"/>
      <c r="AT1728" s="763"/>
    </row>
    <row r="1729" spans="41:47" x14ac:dyDescent="0.15">
      <c r="AO1729" s="65"/>
      <c r="AQ1729" s="767"/>
      <c r="AR1729" s="767"/>
      <c r="AU1729" s="767"/>
    </row>
    <row r="1730" spans="41:47" x14ac:dyDescent="0.15">
      <c r="AU1730" s="767"/>
    </row>
    <row r="1731" spans="41:47" x14ac:dyDescent="0.15">
      <c r="AO1731" s="65"/>
      <c r="AQ1731" s="767"/>
      <c r="AR1731" s="767"/>
      <c r="AU1731" s="767"/>
    </row>
    <row r="1732" spans="41:47" x14ac:dyDescent="0.15">
      <c r="AO1732" s="65"/>
      <c r="AQ1732" s="767"/>
      <c r="AR1732" s="767"/>
      <c r="AU1732" s="767"/>
    </row>
    <row r="1733" spans="41:47" x14ac:dyDescent="0.15">
      <c r="AS1733" s="763"/>
      <c r="AU1733" s="767"/>
    </row>
    <row r="1734" spans="41:47" x14ac:dyDescent="0.15">
      <c r="AO1734" s="65"/>
      <c r="AQ1734" s="767"/>
      <c r="AR1734" s="767"/>
    </row>
    <row r="1735" spans="41:47" x14ac:dyDescent="0.15">
      <c r="AO1735" s="65"/>
      <c r="AQ1735" s="767"/>
      <c r="AR1735" s="767"/>
      <c r="AU1735" s="767"/>
    </row>
    <row r="1736" spans="41:47" x14ac:dyDescent="0.15">
      <c r="AQ1736" s="767"/>
      <c r="AR1736" s="767"/>
      <c r="AU1736" s="767"/>
    </row>
    <row r="1737" spans="41:47" x14ac:dyDescent="0.15">
      <c r="AO1737" s="65"/>
      <c r="AQ1737" s="767"/>
      <c r="AR1737" s="767"/>
      <c r="AT1737" s="763"/>
    </row>
    <row r="1738" spans="41:47" x14ac:dyDescent="0.15">
      <c r="AO1738" s="65"/>
      <c r="AQ1738" s="759"/>
      <c r="AR1738" s="755"/>
      <c r="AS1738" s="821"/>
      <c r="AU1738" s="767"/>
    </row>
    <row r="1739" spans="41:47" x14ac:dyDescent="0.15">
      <c r="AQ1739" s="252"/>
      <c r="AR1739" s="252"/>
      <c r="AS1739" s="763"/>
      <c r="AU1739" s="767"/>
    </row>
    <row r="1740" spans="41:47" x14ac:dyDescent="0.15">
      <c r="AO1740" s="65"/>
      <c r="AQ1740" s="252"/>
      <c r="AR1740" s="252"/>
      <c r="AS1740" s="763"/>
    </row>
    <row r="1741" spans="41:47" x14ac:dyDescent="0.15">
      <c r="AO1741" s="65"/>
      <c r="AQ1741" s="252"/>
      <c r="AR1741" s="252"/>
      <c r="AS1741" s="763"/>
      <c r="AU1741" s="767"/>
    </row>
    <row r="1742" spans="41:47" x14ac:dyDescent="0.15">
      <c r="AO1742" s="65"/>
      <c r="AQ1742" s="767"/>
      <c r="AR1742" s="767"/>
      <c r="AU1742" s="767"/>
    </row>
    <row r="1743" spans="41:47" x14ac:dyDescent="0.15">
      <c r="AQ1743" s="767"/>
      <c r="AR1743" s="767"/>
    </row>
    <row r="1744" spans="41:47" x14ac:dyDescent="0.15">
      <c r="AU1744" s="767"/>
    </row>
    <row r="1745" spans="41:47" x14ac:dyDescent="0.15">
      <c r="AQ1745" s="767"/>
      <c r="AR1745" s="767"/>
      <c r="AU1745" s="767"/>
    </row>
    <row r="1746" spans="41:47" x14ac:dyDescent="0.15">
      <c r="AQ1746" s="767"/>
      <c r="AR1746" s="767"/>
    </row>
    <row r="1747" spans="41:47" x14ac:dyDescent="0.15">
      <c r="AS1747" s="763"/>
    </row>
    <row r="1748" spans="41:47" x14ac:dyDescent="0.15">
      <c r="AR1748" s="254"/>
    </row>
    <row r="1749" spans="41:47" x14ac:dyDescent="0.15">
      <c r="AR1749" s="254"/>
      <c r="AS1749" s="763"/>
    </row>
    <row r="1750" spans="41:47" x14ac:dyDescent="0.15">
      <c r="AO1750" s="65"/>
      <c r="AS1750" s="763"/>
    </row>
    <row r="1751" spans="41:47" x14ac:dyDescent="0.15">
      <c r="AS1751" s="763"/>
    </row>
    <row r="1752" spans="41:47" x14ac:dyDescent="0.15">
      <c r="AS1752" s="763"/>
    </row>
    <row r="1753" spans="41:47" x14ac:dyDescent="0.15">
      <c r="AO1753" s="65"/>
      <c r="AS1753" s="763"/>
      <c r="AU1753" s="763"/>
    </row>
    <row r="1754" spans="41:47" x14ac:dyDescent="0.15">
      <c r="AO1754" s="65"/>
      <c r="AS1754" s="763"/>
    </row>
    <row r="1755" spans="41:47" x14ac:dyDescent="0.15">
      <c r="AO1755" s="65"/>
      <c r="AS1755" s="763"/>
    </row>
    <row r="1756" spans="41:47" x14ac:dyDescent="0.15">
      <c r="AO1756" s="65"/>
      <c r="AS1756" s="763"/>
      <c r="AU1756" s="763"/>
    </row>
    <row r="1757" spans="41:47" x14ac:dyDescent="0.15">
      <c r="AO1757" s="65"/>
      <c r="AS1757" s="763"/>
    </row>
    <row r="1758" spans="41:47" x14ac:dyDescent="0.15">
      <c r="AS1758" s="763"/>
    </row>
    <row r="1759" spans="41:47" x14ac:dyDescent="0.15">
      <c r="AS1759" s="763"/>
      <c r="AU1759" s="763"/>
    </row>
    <row r="1760" spans="41:47" x14ac:dyDescent="0.15">
      <c r="AS1760" s="763"/>
    </row>
    <row r="1761" spans="41:47" x14ac:dyDescent="0.15">
      <c r="AS1761" s="763"/>
    </row>
    <row r="1762" spans="41:47" x14ac:dyDescent="0.15">
      <c r="AR1762" s="815"/>
      <c r="AS1762" s="816"/>
      <c r="AU1762" s="763"/>
    </row>
    <row r="1763" spans="41:47" x14ac:dyDescent="0.15">
      <c r="AR1763" s="762"/>
      <c r="AT1763" s="821"/>
    </row>
    <row r="1764" spans="41:47" x14ac:dyDescent="0.15">
      <c r="AT1764" s="763"/>
    </row>
    <row r="1765" spans="41:47" x14ac:dyDescent="0.15">
      <c r="AR1765" s="762"/>
      <c r="AS1765" s="763"/>
      <c r="AT1765" s="763"/>
    </row>
    <row r="1766" spans="41:47" x14ac:dyDescent="0.15">
      <c r="AT1766" s="763"/>
    </row>
    <row r="1769" spans="41:47" x14ac:dyDescent="0.15">
      <c r="AO1769" s="62"/>
    </row>
    <row r="1770" spans="41:47" x14ac:dyDescent="0.15">
      <c r="AO1770" s="65"/>
      <c r="AQ1770" s="252"/>
    </row>
    <row r="1771" spans="41:47" x14ac:dyDescent="0.15">
      <c r="AO1771" s="65"/>
      <c r="AQ1771" s="757"/>
    </row>
    <row r="1772" spans="41:47" x14ac:dyDescent="0.15">
      <c r="AO1772" s="65"/>
      <c r="AQ1772" s="763"/>
      <c r="AT1772" s="763"/>
    </row>
    <row r="1773" spans="41:47" x14ac:dyDescent="0.15">
      <c r="AO1773" s="65"/>
    </row>
    <row r="1774" spans="41:47" x14ac:dyDescent="0.15">
      <c r="AO1774" s="65"/>
      <c r="AT1774" s="763"/>
    </row>
    <row r="1775" spans="41:47" x14ac:dyDescent="0.15">
      <c r="AO1775" s="65"/>
      <c r="AT1775" s="763"/>
    </row>
    <row r="1776" spans="41:47" x14ac:dyDescent="0.15">
      <c r="AO1776" s="65"/>
      <c r="AT1776" s="763"/>
    </row>
    <row r="1777" spans="41:47" x14ac:dyDescent="0.15">
      <c r="AO1777" s="65"/>
      <c r="AT1777" s="763"/>
    </row>
    <row r="1778" spans="41:47" x14ac:dyDescent="0.15">
      <c r="AO1778" s="65"/>
      <c r="AT1778" s="763"/>
    </row>
    <row r="1779" spans="41:47" x14ac:dyDescent="0.15">
      <c r="AO1779" s="65"/>
      <c r="AT1779" s="763"/>
    </row>
    <row r="1780" spans="41:47" x14ac:dyDescent="0.15">
      <c r="AO1780" s="65"/>
      <c r="AT1780" s="763"/>
    </row>
    <row r="1781" spans="41:47" x14ac:dyDescent="0.15">
      <c r="AO1781" s="65"/>
      <c r="AQ1781" s="252"/>
      <c r="AT1781" s="763"/>
    </row>
    <row r="1782" spans="41:47" x14ac:dyDescent="0.15">
      <c r="AO1782" s="65"/>
      <c r="AT1782" s="763"/>
    </row>
    <row r="1783" spans="41:47" x14ac:dyDescent="0.15">
      <c r="AO1783" s="65"/>
      <c r="AT1783" s="763"/>
    </row>
    <row r="1784" spans="41:47" x14ac:dyDescent="0.15">
      <c r="AO1784" s="65"/>
      <c r="AT1784" s="763"/>
    </row>
    <row r="1785" spans="41:47" x14ac:dyDescent="0.15">
      <c r="AO1785" s="65"/>
      <c r="AT1785" s="763"/>
    </row>
    <row r="1786" spans="41:47" x14ac:dyDescent="0.15">
      <c r="AO1786" s="65"/>
      <c r="AT1786" s="816"/>
    </row>
    <row r="1788" spans="41:47" x14ac:dyDescent="0.15">
      <c r="AU1788" s="821"/>
    </row>
    <row r="1789" spans="41:47" x14ac:dyDescent="0.15">
      <c r="AO1789" s="62"/>
      <c r="AT1789" s="763"/>
      <c r="AU1789" s="763"/>
    </row>
    <row r="1790" spans="41:47" x14ac:dyDescent="0.15">
      <c r="AU1790" s="763"/>
    </row>
    <row r="1791" spans="41:47" x14ac:dyDescent="0.15">
      <c r="AU1791" s="763"/>
    </row>
    <row r="1792" spans="41:47" x14ac:dyDescent="0.15">
      <c r="AO1792" s="62"/>
    </row>
    <row r="1795" spans="41:47" x14ac:dyDescent="0.15">
      <c r="AO1795" s="62"/>
    </row>
    <row r="1797" spans="41:47" x14ac:dyDescent="0.15">
      <c r="AU1797" s="763"/>
    </row>
    <row r="1798" spans="41:47" x14ac:dyDescent="0.15">
      <c r="AO1798" s="62"/>
    </row>
    <row r="1799" spans="41:47" x14ac:dyDescent="0.15">
      <c r="AU1799" s="763"/>
    </row>
    <row r="1800" spans="41:47" x14ac:dyDescent="0.15">
      <c r="AU1800" s="763"/>
    </row>
    <row r="1801" spans="41:47" x14ac:dyDescent="0.15">
      <c r="AU1801" s="763"/>
    </row>
    <row r="1802" spans="41:47" x14ac:dyDescent="0.15">
      <c r="AU1802" s="763"/>
    </row>
    <row r="1803" spans="41:47" x14ac:dyDescent="0.15">
      <c r="AU1803" s="763"/>
    </row>
    <row r="1804" spans="41:47" x14ac:dyDescent="0.15">
      <c r="AU1804" s="763"/>
    </row>
    <row r="1805" spans="41:47" x14ac:dyDescent="0.15">
      <c r="AU1805" s="763"/>
    </row>
    <row r="1806" spans="41:47" x14ac:dyDescent="0.15">
      <c r="AU1806" s="763"/>
    </row>
    <row r="1807" spans="41:47" x14ac:dyDescent="0.15">
      <c r="AO1807" s="62"/>
      <c r="AU1807" s="763"/>
    </row>
    <row r="1808" spans="41:47" x14ac:dyDescent="0.15">
      <c r="AU1808" s="763"/>
    </row>
    <row r="1809" spans="41:47" x14ac:dyDescent="0.15">
      <c r="AR1809" s="762"/>
      <c r="AS1809" s="763"/>
      <c r="AU1809" s="763"/>
    </row>
    <row r="1810" spans="41:47" x14ac:dyDescent="0.15">
      <c r="AO1810" s="62"/>
      <c r="AS1810" s="763"/>
      <c r="AU1810" s="763"/>
    </row>
    <row r="1811" spans="41:47" x14ac:dyDescent="0.15">
      <c r="AQ1811" s="252"/>
      <c r="AU1811" s="816"/>
    </row>
    <row r="1812" spans="41:47" x14ac:dyDescent="0.15">
      <c r="AS1812" s="763"/>
    </row>
    <row r="1813" spans="41:47" x14ac:dyDescent="0.15">
      <c r="AO1813" s="62"/>
    </row>
    <row r="1814" spans="41:47" x14ac:dyDescent="0.15">
      <c r="AU1814" s="763"/>
    </row>
    <row r="1816" spans="41:47" x14ac:dyDescent="0.15">
      <c r="AO1816" s="62"/>
    </row>
    <row r="1817" spans="41:47" x14ac:dyDescent="0.15">
      <c r="AO1817" s="65"/>
      <c r="AQ1817" s="252"/>
      <c r="AS1817" s="763"/>
    </row>
    <row r="1818" spans="41:47" x14ac:dyDescent="0.15">
      <c r="AO1818" s="65"/>
      <c r="AQ1818" s="252"/>
      <c r="AS1818" s="763"/>
    </row>
    <row r="1819" spans="41:47" x14ac:dyDescent="0.15">
      <c r="AO1819" s="62"/>
      <c r="AQ1819" s="252"/>
      <c r="AS1819" s="763"/>
    </row>
    <row r="1821" spans="41:47" x14ac:dyDescent="0.15">
      <c r="AQ1821" s="252"/>
      <c r="AS1821" s="763"/>
    </row>
    <row r="1822" spans="41:47" x14ac:dyDescent="0.15">
      <c r="AQ1822" s="252"/>
    </row>
    <row r="1823" spans="41:47" x14ac:dyDescent="0.15">
      <c r="AQ1823" s="252"/>
      <c r="AR1823" s="820"/>
    </row>
    <row r="1824" spans="41:47" x14ac:dyDescent="0.15">
      <c r="AQ1824" s="252"/>
      <c r="AR1824" s="820"/>
    </row>
    <row r="1825" spans="41:46" x14ac:dyDescent="0.15">
      <c r="AQ1825" s="252"/>
      <c r="AR1825" s="820"/>
    </row>
    <row r="1826" spans="41:46" x14ac:dyDescent="0.15">
      <c r="AQ1826" s="252"/>
      <c r="AR1826" s="815"/>
      <c r="AS1826" s="816"/>
    </row>
    <row r="1827" spans="41:46" x14ac:dyDescent="0.15">
      <c r="AO1827" s="65"/>
      <c r="AQ1827" s="252"/>
      <c r="AR1827" s="815"/>
      <c r="AS1827" s="816"/>
    </row>
    <row r="1828" spans="41:46" x14ac:dyDescent="0.15">
      <c r="AQ1828" s="252"/>
      <c r="AR1828" s="815"/>
      <c r="AS1828" s="816"/>
    </row>
    <row r="1829" spans="41:46" x14ac:dyDescent="0.15">
      <c r="AQ1829" s="252"/>
    </row>
    <row r="1830" spans="41:46" x14ac:dyDescent="0.15">
      <c r="AQ1830" s="252"/>
    </row>
    <row r="1831" spans="41:46" x14ac:dyDescent="0.15">
      <c r="AQ1831" s="252"/>
    </row>
    <row r="1832" spans="41:46" x14ac:dyDescent="0.15">
      <c r="AQ1832" s="760"/>
    </row>
    <row r="1834" spans="41:46" x14ac:dyDescent="0.15">
      <c r="AT1834" s="763"/>
    </row>
    <row r="1835" spans="41:46" x14ac:dyDescent="0.15">
      <c r="AT1835" s="763"/>
    </row>
    <row r="1837" spans="41:46" x14ac:dyDescent="0.15">
      <c r="AT1837" s="763"/>
    </row>
    <row r="1846" spans="41:46" x14ac:dyDescent="0.15">
      <c r="AO1846" s="62"/>
    </row>
    <row r="1849" spans="41:46" x14ac:dyDescent="0.15">
      <c r="AO1849" s="283"/>
    </row>
    <row r="1851" spans="41:46" x14ac:dyDescent="0.15">
      <c r="AT1851" s="816"/>
    </row>
    <row r="1852" spans="41:46" x14ac:dyDescent="0.15">
      <c r="AO1852" s="62"/>
      <c r="AT1852" s="816"/>
    </row>
    <row r="1853" spans="41:46" x14ac:dyDescent="0.15">
      <c r="AT1853" s="816"/>
    </row>
    <row r="1855" spans="41:46" x14ac:dyDescent="0.15">
      <c r="AO1855" s="62"/>
    </row>
    <row r="1858" spans="41:47" x14ac:dyDescent="0.15">
      <c r="AO1858" s="62"/>
      <c r="AQ1858" s="759"/>
    </row>
    <row r="1859" spans="41:47" x14ac:dyDescent="0.15">
      <c r="AQ1859" s="759"/>
      <c r="AU1859" s="763"/>
    </row>
    <row r="1860" spans="41:47" x14ac:dyDescent="0.15">
      <c r="AQ1860" s="759"/>
      <c r="AU1860" s="763"/>
    </row>
    <row r="1862" spans="41:47" x14ac:dyDescent="0.15">
      <c r="AU1862" s="763"/>
    </row>
    <row r="1864" spans="41:47" x14ac:dyDescent="0.15">
      <c r="AO1864" s="62"/>
    </row>
    <row r="1867" spans="41:47" x14ac:dyDescent="0.15">
      <c r="AO1867" s="62"/>
    </row>
    <row r="1870" spans="41:47" x14ac:dyDescent="0.15">
      <c r="AO1870" s="62"/>
    </row>
    <row r="1871" spans="41:47" x14ac:dyDescent="0.15">
      <c r="AO1871" s="62"/>
      <c r="AQ1871" s="252"/>
    </row>
    <row r="1872" spans="41:47" x14ac:dyDescent="0.15">
      <c r="AQ1872" s="759"/>
    </row>
    <row r="1873" spans="41:47" x14ac:dyDescent="0.15">
      <c r="AO1873" s="62"/>
    </row>
    <row r="1875" spans="41:47" x14ac:dyDescent="0.15">
      <c r="AO1875" s="65"/>
    </row>
    <row r="1876" spans="41:47" x14ac:dyDescent="0.15">
      <c r="AO1876" s="62"/>
      <c r="AU1876" s="816"/>
    </row>
    <row r="1877" spans="41:47" x14ac:dyDescent="0.15">
      <c r="AO1877" s="65"/>
      <c r="AU1877" s="816"/>
    </row>
    <row r="1878" spans="41:47" x14ac:dyDescent="0.15">
      <c r="AO1878" s="65"/>
      <c r="AU1878" s="816"/>
    </row>
    <row r="1879" spans="41:47" x14ac:dyDescent="0.15">
      <c r="AO1879" s="62"/>
    </row>
    <row r="1885" spans="41:47" x14ac:dyDescent="0.15">
      <c r="AQ1885" s="767"/>
    </row>
    <row r="1886" spans="41:47" x14ac:dyDescent="0.15">
      <c r="AQ1886" s="767"/>
    </row>
    <row r="1887" spans="41:47" x14ac:dyDescent="0.15">
      <c r="AO1887" s="65"/>
      <c r="AQ1887" s="767"/>
    </row>
    <row r="1888" spans="41:47" x14ac:dyDescent="0.15">
      <c r="AQ1888" s="760"/>
    </row>
    <row r="1889" spans="41:43" x14ac:dyDescent="0.15">
      <c r="AQ1889" s="760"/>
    </row>
    <row r="1890" spans="41:43" x14ac:dyDescent="0.15">
      <c r="AO1890" s="65"/>
      <c r="AQ1890" s="760"/>
    </row>
    <row r="1891" spans="41:43" x14ac:dyDescent="0.15">
      <c r="AO1891" s="65"/>
    </row>
    <row r="1892" spans="41:43" x14ac:dyDescent="0.15">
      <c r="AO1892" s="65"/>
    </row>
    <row r="1893" spans="41:43" x14ac:dyDescent="0.15">
      <c r="AO1893" s="65"/>
    </row>
    <row r="1894" spans="41:43" x14ac:dyDescent="0.15">
      <c r="AO1894" s="65"/>
    </row>
    <row r="1897" spans="41:43" x14ac:dyDescent="0.15">
      <c r="AO1897" s="65"/>
    </row>
    <row r="1898" spans="41:43" x14ac:dyDescent="0.15">
      <c r="AO1898" s="65"/>
    </row>
    <row r="1899" spans="41:43" x14ac:dyDescent="0.15">
      <c r="AO1899" s="65"/>
    </row>
    <row r="1900" spans="41:43" x14ac:dyDescent="0.15">
      <c r="AO1900" s="65"/>
    </row>
    <row r="1902" spans="41:43" x14ac:dyDescent="0.15">
      <c r="AO1902" s="65"/>
    </row>
    <row r="1903" spans="41:43" x14ac:dyDescent="0.15">
      <c r="AO1903" s="65"/>
    </row>
    <row r="1905" spans="41:43" x14ac:dyDescent="0.15">
      <c r="AO1905" s="65"/>
    </row>
    <row r="1906" spans="41:43" x14ac:dyDescent="0.15">
      <c r="AO1906" s="62"/>
    </row>
    <row r="1907" spans="41:43" x14ac:dyDescent="0.15">
      <c r="AQ1907" s="822"/>
    </row>
    <row r="1908" spans="41:43" x14ac:dyDescent="0.15">
      <c r="AO1908" s="65"/>
      <c r="AQ1908" s="822"/>
    </row>
    <row r="1909" spans="41:43" x14ac:dyDescent="0.15">
      <c r="AO1909" s="65"/>
      <c r="AQ1909" s="767"/>
    </row>
    <row r="1910" spans="41:43" x14ac:dyDescent="0.15">
      <c r="AQ1910" s="767"/>
    </row>
    <row r="1911" spans="41:43" x14ac:dyDescent="0.15">
      <c r="AO1911" s="65"/>
      <c r="AQ1911" s="767"/>
    </row>
    <row r="1912" spans="41:43" x14ac:dyDescent="0.15">
      <c r="AO1912" s="65"/>
      <c r="AQ1912" s="767"/>
    </row>
    <row r="1913" spans="41:43" x14ac:dyDescent="0.15">
      <c r="AO1913" s="65"/>
      <c r="AQ1913" s="767"/>
    </row>
    <row r="1914" spans="41:43" x14ac:dyDescent="0.15">
      <c r="AO1914" s="65"/>
      <c r="AQ1914" s="767"/>
    </row>
    <row r="1915" spans="41:43" x14ac:dyDescent="0.15">
      <c r="AO1915" s="65"/>
      <c r="AQ1915" s="767"/>
    </row>
    <row r="1916" spans="41:43" x14ac:dyDescent="0.15">
      <c r="AQ1916" s="767"/>
    </row>
    <row r="1917" spans="41:43" x14ac:dyDescent="0.15">
      <c r="AO1917" s="65"/>
    </row>
    <row r="1918" spans="41:43" x14ac:dyDescent="0.15">
      <c r="AO1918" s="65"/>
    </row>
    <row r="1920" spans="41:43" x14ac:dyDescent="0.15">
      <c r="AO1920" s="65"/>
    </row>
    <row r="1921" spans="41:41" x14ac:dyDescent="0.15">
      <c r="AO1921" s="65"/>
    </row>
    <row r="1923" spans="41:41" x14ac:dyDescent="0.15">
      <c r="AO1923" s="65"/>
    </row>
    <row r="1924" spans="41:41" x14ac:dyDescent="0.15">
      <c r="AO1924" s="65"/>
    </row>
    <row r="1926" spans="41:41" x14ac:dyDescent="0.15">
      <c r="AO1926" s="65"/>
    </row>
    <row r="1927" spans="41:41" x14ac:dyDescent="0.15">
      <c r="AO1927" s="65"/>
    </row>
    <row r="1929" spans="41:41" x14ac:dyDescent="0.15">
      <c r="AO1929" s="65"/>
    </row>
    <row r="1930" spans="41:41" x14ac:dyDescent="0.15">
      <c r="AO1930" s="65"/>
    </row>
    <row r="1940" spans="41:41" x14ac:dyDescent="0.15">
      <c r="AO1940" s="65"/>
    </row>
    <row r="1942" spans="41:41" x14ac:dyDescent="0.15">
      <c r="AO1942" s="65"/>
    </row>
    <row r="1943" spans="41:41" x14ac:dyDescent="0.15">
      <c r="AO1943" s="65"/>
    </row>
    <row r="1944" spans="41:41" x14ac:dyDescent="0.15">
      <c r="AO1944" s="65"/>
    </row>
    <row r="1945" spans="41:41" x14ac:dyDescent="0.15">
      <c r="AO1945" s="65"/>
    </row>
    <row r="1946" spans="41:41" x14ac:dyDescent="0.15">
      <c r="AO1946" s="65"/>
    </row>
    <row r="1959" spans="41:41" x14ac:dyDescent="0.15">
      <c r="AO1959" s="65"/>
    </row>
    <row r="1960" spans="41:41" x14ac:dyDescent="0.15">
      <c r="AO1960" s="65"/>
    </row>
    <row r="1961" spans="41:41" x14ac:dyDescent="0.15">
      <c r="AO1961" s="65"/>
    </row>
    <row r="1962" spans="41:41" x14ac:dyDescent="0.15">
      <c r="AO1962" s="65"/>
    </row>
    <row r="1963" spans="41:41" x14ac:dyDescent="0.15">
      <c r="AO1963" s="65"/>
    </row>
    <row r="1965" spans="41:41" x14ac:dyDescent="0.15">
      <c r="AO1965" s="65"/>
    </row>
    <row r="1966" spans="41:41" x14ac:dyDescent="0.15">
      <c r="AO1966" s="65"/>
    </row>
    <row r="1968" spans="41:41" x14ac:dyDescent="0.15">
      <c r="AO1968" s="65"/>
    </row>
    <row r="1969" spans="41:41" x14ac:dyDescent="0.15">
      <c r="AO1969" s="65"/>
    </row>
    <row r="1971" spans="41:41" x14ac:dyDescent="0.15">
      <c r="AO1971" s="65"/>
    </row>
    <row r="1972" spans="41:41" x14ac:dyDescent="0.15">
      <c r="AO1972" s="65"/>
    </row>
    <row r="1974" spans="41:41" x14ac:dyDescent="0.15">
      <c r="AO1974" s="65"/>
    </row>
    <row r="1975" spans="41:41" x14ac:dyDescent="0.15">
      <c r="AO1975" s="65"/>
    </row>
    <row r="1976" spans="41:41" x14ac:dyDescent="0.15">
      <c r="AO1976" s="65"/>
    </row>
    <row r="1977" spans="41:41" x14ac:dyDescent="0.15">
      <c r="AO1977" s="65"/>
    </row>
    <row r="1978" spans="41:41" x14ac:dyDescent="0.15">
      <c r="AO1978" s="65"/>
    </row>
    <row r="1979" spans="41:41" x14ac:dyDescent="0.15">
      <c r="AO1979" s="65"/>
    </row>
    <row r="1980" spans="41:41" x14ac:dyDescent="0.15">
      <c r="AO1980" s="65"/>
    </row>
    <row r="1981" spans="41:41" x14ac:dyDescent="0.15">
      <c r="AO1981" s="65"/>
    </row>
    <row r="1983" spans="41:41" x14ac:dyDescent="0.15">
      <c r="AO1983" s="65"/>
    </row>
    <row r="1984" spans="41:41" x14ac:dyDescent="0.15">
      <c r="AO1984" s="65"/>
    </row>
    <row r="2048" spans="41:41" x14ac:dyDescent="0.15">
      <c r="AO2048" s="65"/>
    </row>
    <row r="2049" spans="41:41" x14ac:dyDescent="0.15">
      <c r="AO2049" s="65"/>
    </row>
    <row r="2059" spans="41:41" x14ac:dyDescent="0.15">
      <c r="AO2059" s="65"/>
    </row>
    <row r="2061" spans="41:41" x14ac:dyDescent="0.15">
      <c r="AO2061" s="65"/>
    </row>
    <row r="2062" spans="41:41" x14ac:dyDescent="0.15">
      <c r="AO2062" s="65"/>
    </row>
    <row r="2063" spans="41:41" x14ac:dyDescent="0.15">
      <c r="AO2063" s="65"/>
    </row>
    <row r="2064" spans="41:41" x14ac:dyDescent="0.15">
      <c r="AO2064" s="65"/>
    </row>
    <row r="2065" spans="41:41" x14ac:dyDescent="0.15">
      <c r="AO2065" s="65"/>
    </row>
    <row r="2077" spans="41:41" x14ac:dyDescent="0.15">
      <c r="AO2077" s="65"/>
    </row>
    <row r="2078" spans="41:41" x14ac:dyDescent="0.15">
      <c r="AO2078" s="65"/>
    </row>
    <row r="2083" spans="41:41" x14ac:dyDescent="0.15">
      <c r="AO2083" s="65"/>
    </row>
    <row r="2084" spans="41:41" x14ac:dyDescent="0.15">
      <c r="AO2084" s="65"/>
    </row>
    <row r="2087" spans="41:41" x14ac:dyDescent="0.15">
      <c r="AO2087" s="65"/>
    </row>
    <row r="2088" spans="41:41" x14ac:dyDescent="0.15">
      <c r="AO2088" s="65"/>
    </row>
    <row r="2089" spans="41:41" x14ac:dyDescent="0.15">
      <c r="AO2089" s="65"/>
    </row>
    <row r="2090" spans="41:41" x14ac:dyDescent="0.15">
      <c r="AO2090" s="65"/>
    </row>
    <row r="2091" spans="41:41" x14ac:dyDescent="0.15">
      <c r="AO2091" s="65"/>
    </row>
    <row r="2092" spans="41:41" x14ac:dyDescent="0.15">
      <c r="AO2092" s="65"/>
    </row>
    <row r="2093" spans="41:41" x14ac:dyDescent="0.15">
      <c r="AO2093" s="65"/>
    </row>
    <row r="2094" spans="41:41" x14ac:dyDescent="0.15">
      <c r="AO2094" s="65"/>
    </row>
    <row r="2096" spans="41:41" x14ac:dyDescent="0.15">
      <c r="AO2096" s="65"/>
    </row>
    <row r="2097" spans="41:41" x14ac:dyDescent="0.15">
      <c r="AO2097" s="65"/>
    </row>
    <row r="2099" spans="41:41" x14ac:dyDescent="0.15">
      <c r="AO2099" s="65"/>
    </row>
    <row r="2100" spans="41:41" x14ac:dyDescent="0.15">
      <c r="AO2100" s="65"/>
    </row>
    <row r="2102" spans="41:41" x14ac:dyDescent="0.15">
      <c r="AO2102" s="65"/>
    </row>
    <row r="2103" spans="41:41" x14ac:dyDescent="0.15">
      <c r="AO2103" s="65"/>
    </row>
    <row r="2104" spans="41:41" x14ac:dyDescent="0.15">
      <c r="AO2104" s="65"/>
    </row>
    <row r="2105" spans="41:41" x14ac:dyDescent="0.15">
      <c r="AO2105" s="65"/>
    </row>
    <row r="2106" spans="41:41" x14ac:dyDescent="0.15">
      <c r="AO2106" s="65"/>
    </row>
    <row r="2107" spans="41:41" x14ac:dyDescent="0.15">
      <c r="AO2107" s="65"/>
    </row>
    <row r="2108" spans="41:41" x14ac:dyDescent="0.15">
      <c r="AO2108" s="65"/>
    </row>
    <row r="2109" spans="41:41" x14ac:dyDescent="0.15">
      <c r="AO2109" s="65"/>
    </row>
    <row r="2111" spans="41:41" x14ac:dyDescent="0.15">
      <c r="AO2111" s="65"/>
    </row>
    <row r="2112" spans="41:41" x14ac:dyDescent="0.15">
      <c r="AO2112" s="65"/>
    </row>
    <row r="2114" spans="41:41" x14ac:dyDescent="0.15">
      <c r="AO2114" s="65"/>
    </row>
    <row r="2115" spans="41:41" x14ac:dyDescent="0.15">
      <c r="AO2115" s="65"/>
    </row>
    <row r="2117" spans="41:41" x14ac:dyDescent="0.15">
      <c r="AO2117" s="65"/>
    </row>
    <row r="2118" spans="41:41" x14ac:dyDescent="0.15">
      <c r="AO2118" s="65"/>
    </row>
    <row r="2120" spans="41:41" x14ac:dyDescent="0.15">
      <c r="AO2120" s="65"/>
    </row>
    <row r="2121" spans="41:41" x14ac:dyDescent="0.15">
      <c r="AO2121" s="65"/>
    </row>
    <row r="2130" spans="41:41" x14ac:dyDescent="0.15">
      <c r="AO2130" s="65"/>
    </row>
    <row r="2131" spans="41:41" x14ac:dyDescent="0.15">
      <c r="AO2131" s="65"/>
    </row>
    <row r="2133" spans="41:41" x14ac:dyDescent="0.15">
      <c r="AO2133" s="65"/>
    </row>
    <row r="2164" spans="41:41" x14ac:dyDescent="0.15">
      <c r="AO2164" s="65"/>
    </row>
    <row r="2175" spans="41:41" x14ac:dyDescent="0.15">
      <c r="AO2175" s="65"/>
    </row>
    <row r="2181" spans="41:41" x14ac:dyDescent="0.15">
      <c r="AO2181" s="65"/>
    </row>
    <row r="2182" spans="41:41" x14ac:dyDescent="0.15">
      <c r="AO2182" s="65"/>
    </row>
    <row r="2204" spans="41:41" x14ac:dyDescent="0.15">
      <c r="AO2204" s="741"/>
    </row>
    <row r="2205" spans="41:41" x14ac:dyDescent="0.15">
      <c r="AO2205" s="283"/>
    </row>
    <row r="2206" spans="41:41" x14ac:dyDescent="0.15">
      <c r="AO2206" s="741"/>
    </row>
    <row r="2245" spans="41:41" x14ac:dyDescent="0.15">
      <c r="AO2245" s="741"/>
    </row>
    <row r="2251" spans="41:41" x14ac:dyDescent="0.15">
      <c r="AO2251" s="741"/>
    </row>
    <row r="2252" spans="41:41" x14ac:dyDescent="0.15">
      <c r="AO2252" s="65"/>
    </row>
    <row r="2253" spans="41:41" x14ac:dyDescent="0.15">
      <c r="AO2253" s="65"/>
    </row>
    <row r="2255" spans="41:41" x14ac:dyDescent="0.15">
      <c r="AO2255" s="741"/>
    </row>
    <row r="2256" spans="41:41" x14ac:dyDescent="0.15">
      <c r="AO2256" s="741"/>
    </row>
    <row r="2257" spans="41:41" x14ac:dyDescent="0.15">
      <c r="AO2257" s="741"/>
    </row>
    <row r="2258" spans="41:41" x14ac:dyDescent="0.15">
      <c r="AO2258" s="741"/>
    </row>
    <row r="2259" spans="41:41" x14ac:dyDescent="0.15">
      <c r="AO2259" s="741"/>
    </row>
    <row r="2260" spans="41:41" x14ac:dyDescent="0.15">
      <c r="AO2260" s="741"/>
    </row>
    <row r="2261" spans="41:41" x14ac:dyDescent="0.15">
      <c r="AO2261" s="741"/>
    </row>
    <row r="2262" spans="41:41" x14ac:dyDescent="0.15">
      <c r="AO2262" s="741"/>
    </row>
    <row r="2263" spans="41:41" x14ac:dyDescent="0.15">
      <c r="AO2263" s="741"/>
    </row>
    <row r="2264" spans="41:41" x14ac:dyDescent="0.15">
      <c r="AO2264" s="741"/>
    </row>
    <row r="2265" spans="41:41" x14ac:dyDescent="0.15">
      <c r="AO2265" s="741"/>
    </row>
    <row r="2266" spans="41:41" x14ac:dyDescent="0.15">
      <c r="AO2266" s="738"/>
    </row>
    <row r="2281" spans="41:41" x14ac:dyDescent="0.15">
      <c r="AO2281" s="743"/>
    </row>
    <row r="2282" spans="41:41" x14ac:dyDescent="0.15">
      <c r="AO2282" s="743"/>
    </row>
    <row r="2283" spans="41:41" x14ac:dyDescent="0.15">
      <c r="AO2283" s="743"/>
    </row>
    <row r="2284" spans="41:41" x14ac:dyDescent="0.15">
      <c r="AO2284" s="743"/>
    </row>
    <row r="2285" spans="41:41" x14ac:dyDescent="0.15">
      <c r="AO2285" s="743"/>
    </row>
    <row r="2286" spans="41:41" x14ac:dyDescent="0.15">
      <c r="AO2286" s="743"/>
    </row>
    <row r="2287" spans="41:41" x14ac:dyDescent="0.15">
      <c r="AO2287" s="743"/>
    </row>
    <row r="2288" spans="41:41" x14ac:dyDescent="0.15">
      <c r="AO2288" s="743"/>
    </row>
    <row r="2289" spans="41:41" x14ac:dyDescent="0.15">
      <c r="AO2289" s="743"/>
    </row>
    <row r="2315" spans="41:41" x14ac:dyDescent="0.15">
      <c r="AO2315" s="741"/>
    </row>
    <row r="2329" spans="41:41" x14ac:dyDescent="0.15">
      <c r="AO2329" s="283"/>
    </row>
    <row r="2330" spans="41:41" x14ac:dyDescent="0.15">
      <c r="AO2330" s="283"/>
    </row>
    <row r="2331" spans="41:41" x14ac:dyDescent="0.15">
      <c r="AO2331" s="283"/>
    </row>
    <row r="2332" spans="41:41" x14ac:dyDescent="0.15">
      <c r="AO2332" s="738"/>
    </row>
    <row r="2333" spans="41:41" x14ac:dyDescent="0.15">
      <c r="AO2333" s="738"/>
    </row>
    <row r="2334" spans="41:41" x14ac:dyDescent="0.15">
      <c r="AO2334" s="738"/>
    </row>
    <row r="2351" spans="41:41" x14ac:dyDescent="0.15">
      <c r="AO2351" s="744"/>
    </row>
    <row r="2352" spans="41:41" x14ac:dyDescent="0.15">
      <c r="AO2352" s="744"/>
    </row>
    <row r="2353" spans="41:41" x14ac:dyDescent="0.15">
      <c r="AO2353" s="283"/>
    </row>
    <row r="2354" spans="41:41" x14ac:dyDescent="0.15">
      <c r="AO2354" s="283"/>
    </row>
    <row r="2355" spans="41:41" x14ac:dyDescent="0.15">
      <c r="AO2355" s="283"/>
    </row>
    <row r="2356" spans="41:41" x14ac:dyDescent="0.15">
      <c r="AO2356" s="283"/>
    </row>
    <row r="2357" spans="41:41" x14ac:dyDescent="0.15">
      <c r="AO2357" s="283"/>
    </row>
    <row r="2358" spans="41:41" x14ac:dyDescent="0.15">
      <c r="AO2358" s="283"/>
    </row>
    <row r="2359" spans="41:41" x14ac:dyDescent="0.15">
      <c r="AO2359" s="283"/>
    </row>
    <row r="2360" spans="41:41" x14ac:dyDescent="0.15">
      <c r="AO2360" s="283"/>
    </row>
  </sheetData>
  <sortState ref="AW207:BA416">
    <sortCondition ref="AW207:AW416"/>
  </sortState>
  <phoneticPr fontId="4"/>
  <pageMargins left="0.70866141732283472" right="0.70866141732283472" top="0.19685039370078741" bottom="0.19685039370078741" header="0.31496062992125984" footer="0.31496062992125984"/>
  <pageSetup paperSize="8" scale="90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679"/>
  <sheetViews>
    <sheetView zoomScale="75" zoomScaleNormal="75" workbookViewId="0">
      <pane xSplit="3" ySplit="4" topLeftCell="D275" activePane="bottomRight" state="frozen"/>
      <selection activeCell="G304" sqref="G304"/>
      <selection pane="topRight" activeCell="G304" sqref="G304"/>
      <selection pane="bottomLeft" activeCell="G304" sqref="G304"/>
      <selection pane="bottomRight" activeCell="G304" sqref="G304"/>
    </sheetView>
  </sheetViews>
  <sheetFormatPr defaultColWidth="9" defaultRowHeight="13.5" x14ac:dyDescent="0.15"/>
  <cols>
    <col min="1" max="1" width="14.5" style="20" customWidth="1"/>
    <col min="2" max="2" width="6.75" style="2" customWidth="1"/>
    <col min="3" max="3" width="14" style="282" customWidth="1"/>
    <col min="4" max="8" width="12.625" style="3" customWidth="1"/>
    <col min="9" max="9" width="12.625" style="493" customWidth="1"/>
    <col min="10" max="10" width="12.625" style="4" customWidth="1"/>
    <col min="11" max="12" width="12.625" style="3" customWidth="1"/>
    <col min="13" max="14" width="12.625" style="5" customWidth="1"/>
    <col min="15" max="15" width="12.625" style="2" customWidth="1"/>
    <col min="16" max="16" width="4.125" style="2" customWidth="1"/>
    <col min="17" max="17" width="10.625" style="2" customWidth="1"/>
    <col min="18" max="18" width="10.625" style="3" customWidth="1"/>
    <col min="19" max="21" width="10.625" style="5" customWidth="1"/>
    <col min="22" max="32" width="10.625" style="2" customWidth="1"/>
    <col min="33" max="16384" width="9" style="2"/>
  </cols>
  <sheetData>
    <row r="1" spans="1:21" ht="18.75" x14ac:dyDescent="0.15">
      <c r="A1" s="1" t="s">
        <v>327</v>
      </c>
    </row>
    <row r="2" spans="1:21" ht="17.25" customHeight="1" thickBot="1" x14ac:dyDescent="0.2">
      <c r="A2" s="7" t="s">
        <v>0</v>
      </c>
      <c r="M2" s="283"/>
      <c r="O2" s="256" t="s">
        <v>328</v>
      </c>
      <c r="P2" s="256" t="s">
        <v>329</v>
      </c>
    </row>
    <row r="3" spans="1:21" s="14" customFormat="1" ht="17.25" customHeight="1" thickBot="1" x14ac:dyDescent="0.2">
      <c r="A3" s="8"/>
      <c r="B3" s="284"/>
      <c r="C3" s="9" t="s">
        <v>1</v>
      </c>
      <c r="D3" s="10" t="s">
        <v>2</v>
      </c>
      <c r="E3" s="11" t="s">
        <v>3</v>
      </c>
      <c r="F3" s="11" t="s">
        <v>4</v>
      </c>
      <c r="G3" s="11" t="s">
        <v>5</v>
      </c>
      <c r="H3" s="11" t="s">
        <v>6</v>
      </c>
      <c r="I3" s="11" t="s">
        <v>7</v>
      </c>
      <c r="J3" s="12" t="s">
        <v>8</v>
      </c>
      <c r="K3" s="11" t="s">
        <v>9</v>
      </c>
      <c r="L3" s="11" t="s">
        <v>10</v>
      </c>
      <c r="M3" s="11" t="s">
        <v>11</v>
      </c>
      <c r="N3" s="11" t="s">
        <v>12</v>
      </c>
      <c r="O3" s="285" t="s">
        <v>13</v>
      </c>
      <c r="P3" s="13"/>
      <c r="Q3" s="20"/>
      <c r="R3" s="1706"/>
      <c r="S3" s="1707"/>
      <c r="T3" s="1707"/>
      <c r="U3" s="1707"/>
    </row>
    <row r="4" spans="1:21" s="294" customFormat="1" ht="17.25" customHeight="1" thickBot="1" x14ac:dyDescent="0.2">
      <c r="A4" s="286" t="s">
        <v>237</v>
      </c>
      <c r="B4" s="1708" t="s">
        <v>238</v>
      </c>
      <c r="C4" s="287"/>
      <c r="D4" s="288">
        <v>19</v>
      </c>
      <c r="E4" s="289">
        <v>21</v>
      </c>
      <c r="F4" s="289">
        <v>22</v>
      </c>
      <c r="G4" s="289">
        <v>22</v>
      </c>
      <c r="H4" s="289">
        <v>21</v>
      </c>
      <c r="I4" s="289">
        <v>21</v>
      </c>
      <c r="J4" s="290">
        <v>23</v>
      </c>
      <c r="K4" s="289">
        <v>20</v>
      </c>
      <c r="L4" s="289">
        <v>20</v>
      </c>
      <c r="M4" s="289">
        <v>22</v>
      </c>
      <c r="N4" s="289">
        <v>22</v>
      </c>
      <c r="O4" s="291">
        <v>21</v>
      </c>
      <c r="P4" s="1709"/>
      <c r="Q4" s="292"/>
      <c r="R4" s="293"/>
      <c r="S4" s="1710"/>
      <c r="T4" s="1710"/>
      <c r="U4" s="1710"/>
    </row>
    <row r="5" spans="1:21" s="20" customFormat="1" ht="17.25" customHeight="1" x14ac:dyDescent="0.15">
      <c r="A5" s="15" t="s">
        <v>14</v>
      </c>
      <c r="B5" s="16" t="s">
        <v>239</v>
      </c>
      <c r="C5" s="17">
        <f>SUM(D5:O5)</f>
        <v>1447202</v>
      </c>
      <c r="D5" s="18">
        <v>113571</v>
      </c>
      <c r="E5" s="19">
        <v>114660</v>
      </c>
      <c r="F5" s="19">
        <v>121378</v>
      </c>
      <c r="G5" s="19">
        <v>128101</v>
      </c>
      <c r="H5" s="19">
        <v>122610</v>
      </c>
      <c r="I5" s="19">
        <v>116676</v>
      </c>
      <c r="J5" s="19">
        <v>121426</v>
      </c>
      <c r="K5" s="19">
        <v>117907</v>
      </c>
      <c r="L5" s="19">
        <v>115662</v>
      </c>
      <c r="M5" s="19">
        <v>129026</v>
      </c>
      <c r="N5" s="19">
        <v>123074</v>
      </c>
      <c r="O5" s="295">
        <v>123111</v>
      </c>
      <c r="P5" s="13"/>
      <c r="R5" s="1706"/>
      <c r="S5" s="21"/>
      <c r="T5" s="21"/>
      <c r="U5" s="21"/>
    </row>
    <row r="6" spans="1:21" s="20" customFormat="1" ht="17.25" customHeight="1" x14ac:dyDescent="0.15">
      <c r="A6" s="22" t="s">
        <v>14</v>
      </c>
      <c r="B6" s="23" t="s">
        <v>15</v>
      </c>
      <c r="C6" s="24">
        <f>SUM(D6:O6)</f>
        <v>347789545</v>
      </c>
      <c r="D6" s="25">
        <v>28254044</v>
      </c>
      <c r="E6" s="26">
        <v>26598993</v>
      </c>
      <c r="F6" s="26">
        <v>28948118</v>
      </c>
      <c r="G6" s="26">
        <v>30142400</v>
      </c>
      <c r="H6" s="26">
        <v>30742917</v>
      </c>
      <c r="I6" s="26">
        <v>30499408</v>
      </c>
      <c r="J6" s="26">
        <v>27965651</v>
      </c>
      <c r="K6" s="26">
        <v>28550478</v>
      </c>
      <c r="L6" s="26">
        <v>32964168</v>
      </c>
      <c r="M6" s="26">
        <v>27212466</v>
      </c>
      <c r="N6" s="26">
        <v>26444049</v>
      </c>
      <c r="O6" s="296">
        <v>29466853</v>
      </c>
      <c r="P6" s="13"/>
      <c r="R6" s="1706"/>
      <c r="S6" s="21"/>
      <c r="T6" s="21"/>
      <c r="U6" s="21"/>
    </row>
    <row r="7" spans="1:21" s="20" customFormat="1" ht="17.25" customHeight="1" thickBot="1" x14ac:dyDescent="0.2">
      <c r="A7" s="27" t="s">
        <v>14</v>
      </c>
      <c r="B7" s="28" t="s">
        <v>240</v>
      </c>
      <c r="C7" s="29">
        <f>C6/C5</f>
        <v>240.31859063213014</v>
      </c>
      <c r="D7" s="30">
        <v>249</v>
      </c>
      <c r="E7" s="31">
        <v>232</v>
      </c>
      <c r="F7" s="31">
        <v>238</v>
      </c>
      <c r="G7" s="31">
        <v>235</v>
      </c>
      <c r="H7" s="31">
        <v>251</v>
      </c>
      <c r="I7" s="31">
        <v>261</v>
      </c>
      <c r="J7" s="31">
        <v>230</v>
      </c>
      <c r="K7" s="31">
        <v>242</v>
      </c>
      <c r="L7" s="31">
        <v>285</v>
      </c>
      <c r="M7" s="31">
        <v>211</v>
      </c>
      <c r="N7" s="31">
        <v>215</v>
      </c>
      <c r="O7" s="297">
        <v>239</v>
      </c>
      <c r="P7" s="13"/>
      <c r="R7" s="1706"/>
      <c r="S7" s="21"/>
      <c r="T7" s="21"/>
      <c r="U7" s="21"/>
    </row>
    <row r="8" spans="1:21" ht="17.25" customHeight="1" x14ac:dyDescent="0.15">
      <c r="A8" s="32" t="s">
        <v>16</v>
      </c>
      <c r="B8" s="298" t="s">
        <v>239</v>
      </c>
      <c r="C8" s="299">
        <f>SUM(D8:O8)</f>
        <v>110913</v>
      </c>
      <c r="D8" s="300">
        <v>10597</v>
      </c>
      <c r="E8" s="301">
        <v>9642</v>
      </c>
      <c r="F8" s="301">
        <v>10009</v>
      </c>
      <c r="G8" s="301">
        <v>10207</v>
      </c>
      <c r="H8" s="301">
        <v>7895</v>
      </c>
      <c r="I8" s="494">
        <v>6002</v>
      </c>
      <c r="J8" s="302">
        <v>7240</v>
      </c>
      <c r="K8" s="301">
        <v>7330</v>
      </c>
      <c r="L8" s="301">
        <v>8977</v>
      </c>
      <c r="M8" s="301">
        <v>10629</v>
      </c>
      <c r="N8" s="301">
        <v>11607</v>
      </c>
      <c r="O8" s="303">
        <v>10778</v>
      </c>
      <c r="P8" s="33"/>
      <c r="Q8" s="20"/>
    </row>
    <row r="9" spans="1:21" ht="17.25" customHeight="1" x14ac:dyDescent="0.15">
      <c r="A9" s="34" t="s">
        <v>16</v>
      </c>
      <c r="B9" s="304" t="s">
        <v>15</v>
      </c>
      <c r="C9" s="305">
        <f>SUM(D9:O9)</f>
        <v>9071621</v>
      </c>
      <c r="D9" s="306">
        <v>957417</v>
      </c>
      <c r="E9" s="307">
        <v>778130</v>
      </c>
      <c r="F9" s="307">
        <v>767109</v>
      </c>
      <c r="G9" s="307">
        <v>705437</v>
      </c>
      <c r="H9" s="307">
        <v>643724</v>
      </c>
      <c r="I9" s="63">
        <v>648712</v>
      </c>
      <c r="J9" s="308">
        <v>654275</v>
      </c>
      <c r="K9" s="307">
        <v>682839</v>
      </c>
      <c r="L9" s="307">
        <v>978611</v>
      </c>
      <c r="M9" s="307">
        <v>968916</v>
      </c>
      <c r="N9" s="307">
        <v>639991</v>
      </c>
      <c r="O9" s="309">
        <v>646460</v>
      </c>
      <c r="P9" s="35"/>
    </row>
    <row r="10" spans="1:21" ht="17.25" customHeight="1" x14ac:dyDescent="0.15">
      <c r="A10" s="36" t="s">
        <v>16</v>
      </c>
      <c r="B10" s="310" t="s">
        <v>240</v>
      </c>
      <c r="C10" s="311">
        <f>C9/C8</f>
        <v>81.790421321215732</v>
      </c>
      <c r="D10" s="312">
        <v>90</v>
      </c>
      <c r="E10" s="313">
        <v>81</v>
      </c>
      <c r="F10" s="313">
        <v>77</v>
      </c>
      <c r="G10" s="313">
        <v>69</v>
      </c>
      <c r="H10" s="313">
        <v>82</v>
      </c>
      <c r="I10" s="281">
        <v>108</v>
      </c>
      <c r="J10" s="313">
        <v>90</v>
      </c>
      <c r="K10" s="313">
        <v>93</v>
      </c>
      <c r="L10" s="313">
        <v>109</v>
      </c>
      <c r="M10" s="313">
        <v>91</v>
      </c>
      <c r="N10" s="313">
        <v>55</v>
      </c>
      <c r="O10" s="314">
        <v>60</v>
      </c>
      <c r="P10" s="35"/>
    </row>
    <row r="11" spans="1:21" ht="17.25" customHeight="1" x14ac:dyDescent="0.15">
      <c r="A11" s="37" t="s">
        <v>17</v>
      </c>
      <c r="B11" s="315" t="s">
        <v>239</v>
      </c>
      <c r="C11" s="316">
        <f>SUM(D11:O11)</f>
        <v>87301</v>
      </c>
      <c r="D11" s="317">
        <v>6788</v>
      </c>
      <c r="E11" s="318">
        <v>5676</v>
      </c>
      <c r="F11" s="318">
        <v>6636</v>
      </c>
      <c r="G11" s="318">
        <v>8445</v>
      </c>
      <c r="H11" s="318">
        <v>7697</v>
      </c>
      <c r="I11" s="495">
        <v>6370</v>
      </c>
      <c r="J11" s="319">
        <v>6059</v>
      </c>
      <c r="K11" s="318">
        <v>6330</v>
      </c>
      <c r="L11" s="318">
        <v>7789</v>
      </c>
      <c r="M11" s="318">
        <v>9010</v>
      </c>
      <c r="N11" s="318">
        <v>7934</v>
      </c>
      <c r="O11" s="320">
        <v>8567</v>
      </c>
      <c r="P11" s="35"/>
    </row>
    <row r="12" spans="1:21" ht="17.25" customHeight="1" x14ac:dyDescent="0.15">
      <c r="A12" s="34" t="s">
        <v>17</v>
      </c>
      <c r="B12" s="304" t="s">
        <v>15</v>
      </c>
      <c r="C12" s="305">
        <f>SUM(D12:O12)</f>
        <v>11190187</v>
      </c>
      <c r="D12" s="306">
        <v>955291</v>
      </c>
      <c r="E12" s="307">
        <v>857179</v>
      </c>
      <c r="F12" s="307">
        <v>1392671</v>
      </c>
      <c r="G12" s="307">
        <v>1379445</v>
      </c>
      <c r="H12" s="307">
        <v>1100424</v>
      </c>
      <c r="I12" s="63">
        <v>787585</v>
      </c>
      <c r="J12" s="308">
        <v>636746</v>
      </c>
      <c r="K12" s="307">
        <v>832941</v>
      </c>
      <c r="L12" s="307">
        <v>865740</v>
      </c>
      <c r="M12" s="307">
        <v>684882</v>
      </c>
      <c r="N12" s="307">
        <v>813949</v>
      </c>
      <c r="O12" s="309">
        <v>883334</v>
      </c>
      <c r="P12" s="35"/>
    </row>
    <row r="13" spans="1:21" ht="17.25" customHeight="1" x14ac:dyDescent="0.15">
      <c r="A13" s="36" t="s">
        <v>17</v>
      </c>
      <c r="B13" s="310" t="s">
        <v>240</v>
      </c>
      <c r="C13" s="311">
        <f>C12/C11</f>
        <v>128.17936793392974</v>
      </c>
      <c r="D13" s="312">
        <v>141</v>
      </c>
      <c r="E13" s="313">
        <v>151</v>
      </c>
      <c r="F13" s="313">
        <v>210</v>
      </c>
      <c r="G13" s="313">
        <v>163</v>
      </c>
      <c r="H13" s="313">
        <v>143</v>
      </c>
      <c r="I13" s="281">
        <v>124</v>
      </c>
      <c r="J13" s="313">
        <v>105</v>
      </c>
      <c r="K13" s="313">
        <v>132</v>
      </c>
      <c r="L13" s="313">
        <v>111</v>
      </c>
      <c r="M13" s="313">
        <v>76</v>
      </c>
      <c r="N13" s="313">
        <v>103</v>
      </c>
      <c r="O13" s="314">
        <v>103</v>
      </c>
      <c r="P13" s="35"/>
    </row>
    <row r="14" spans="1:21" ht="17.25" customHeight="1" x14ac:dyDescent="0.15">
      <c r="A14" s="37" t="s">
        <v>18</v>
      </c>
      <c r="B14" s="315" t="s">
        <v>239</v>
      </c>
      <c r="C14" s="321">
        <f>SUM(D14:O14)</f>
        <v>6717</v>
      </c>
      <c r="D14" s="322">
        <v>463</v>
      </c>
      <c r="E14" s="323">
        <v>437</v>
      </c>
      <c r="F14" s="323">
        <v>371</v>
      </c>
      <c r="G14" s="323">
        <v>401</v>
      </c>
      <c r="H14" s="323">
        <v>440</v>
      </c>
      <c r="I14" s="496">
        <v>406</v>
      </c>
      <c r="J14" s="324">
        <v>380</v>
      </c>
      <c r="K14" s="323">
        <v>359</v>
      </c>
      <c r="L14" s="323">
        <v>555</v>
      </c>
      <c r="M14" s="323">
        <v>776</v>
      </c>
      <c r="N14" s="323">
        <v>1041</v>
      </c>
      <c r="O14" s="325">
        <v>1088</v>
      </c>
      <c r="P14" s="35"/>
    </row>
    <row r="15" spans="1:21" ht="17.25" customHeight="1" x14ac:dyDescent="0.15">
      <c r="A15" s="34" t="s">
        <v>18</v>
      </c>
      <c r="B15" s="304" t="s">
        <v>15</v>
      </c>
      <c r="C15" s="305">
        <f>SUM(D15:O15)</f>
        <v>2569700</v>
      </c>
      <c r="D15" s="306">
        <v>213436</v>
      </c>
      <c r="E15" s="307">
        <v>227266</v>
      </c>
      <c r="F15" s="307">
        <v>207906</v>
      </c>
      <c r="G15" s="307">
        <v>240166</v>
      </c>
      <c r="H15" s="307">
        <v>230295</v>
      </c>
      <c r="I15" s="63">
        <v>218055</v>
      </c>
      <c r="J15" s="308">
        <v>160454</v>
      </c>
      <c r="K15" s="307">
        <v>134621</v>
      </c>
      <c r="L15" s="307">
        <v>199519</v>
      </c>
      <c r="M15" s="307">
        <v>209415</v>
      </c>
      <c r="N15" s="307">
        <v>217845</v>
      </c>
      <c r="O15" s="309">
        <v>310722</v>
      </c>
      <c r="P15" s="35"/>
    </row>
    <row r="16" spans="1:21" ht="17.25" customHeight="1" x14ac:dyDescent="0.15">
      <c r="A16" s="36" t="s">
        <v>18</v>
      </c>
      <c r="B16" s="310" t="s">
        <v>240</v>
      </c>
      <c r="C16" s="311">
        <f>C15/C14</f>
        <v>382.56662200387075</v>
      </c>
      <c r="D16" s="312">
        <v>461</v>
      </c>
      <c r="E16" s="313">
        <v>520</v>
      </c>
      <c r="F16" s="313">
        <v>560</v>
      </c>
      <c r="G16" s="313">
        <v>599</v>
      </c>
      <c r="H16" s="313">
        <v>524</v>
      </c>
      <c r="I16" s="281">
        <v>537</v>
      </c>
      <c r="J16" s="313">
        <v>422</v>
      </c>
      <c r="K16" s="313">
        <v>375</v>
      </c>
      <c r="L16" s="313">
        <v>360</v>
      </c>
      <c r="M16" s="313">
        <v>270</v>
      </c>
      <c r="N16" s="313">
        <v>209</v>
      </c>
      <c r="O16" s="314">
        <v>286</v>
      </c>
      <c r="P16" s="35"/>
    </row>
    <row r="17" spans="1:21" s="41" customFormat="1" ht="17.25" customHeight="1" x14ac:dyDescent="0.15">
      <c r="A17" s="38" t="s">
        <v>19</v>
      </c>
      <c r="B17" s="315" t="s">
        <v>239</v>
      </c>
      <c r="C17" s="305">
        <f>SUM(D17:O17)</f>
        <v>199594</v>
      </c>
      <c r="D17" s="306">
        <v>12887</v>
      </c>
      <c r="E17" s="308">
        <v>16795</v>
      </c>
      <c r="F17" s="307">
        <v>19099</v>
      </c>
      <c r="G17" s="308">
        <v>19917</v>
      </c>
      <c r="H17" s="308">
        <v>18127</v>
      </c>
      <c r="I17" s="497">
        <v>15497</v>
      </c>
      <c r="J17" s="308">
        <v>17314</v>
      </c>
      <c r="K17" s="308">
        <v>16714</v>
      </c>
      <c r="L17" s="308">
        <v>16724</v>
      </c>
      <c r="M17" s="308">
        <v>17069</v>
      </c>
      <c r="N17" s="308">
        <v>15458</v>
      </c>
      <c r="O17" s="326">
        <v>13993</v>
      </c>
      <c r="P17" s="39"/>
      <c r="R17" s="40"/>
      <c r="S17" s="4"/>
      <c r="T17" s="4"/>
      <c r="U17" s="4"/>
    </row>
    <row r="18" spans="1:21" s="41" customFormat="1" ht="17.25" customHeight="1" x14ac:dyDescent="0.15">
      <c r="A18" s="42" t="s">
        <v>20</v>
      </c>
      <c r="B18" s="304" t="s">
        <v>15</v>
      </c>
      <c r="C18" s="305">
        <f>SUM(D18:O18)</f>
        <v>14810835</v>
      </c>
      <c r="D18" s="306">
        <v>1280638</v>
      </c>
      <c r="E18" s="308">
        <v>1061602</v>
      </c>
      <c r="F18" s="307">
        <v>1187898</v>
      </c>
      <c r="G18" s="308">
        <v>1384488</v>
      </c>
      <c r="H18" s="308">
        <v>1158248</v>
      </c>
      <c r="I18" s="497">
        <v>1338740</v>
      </c>
      <c r="J18" s="308">
        <v>1231543</v>
      </c>
      <c r="K18" s="308">
        <v>1242368</v>
      </c>
      <c r="L18" s="308">
        <v>1789175</v>
      </c>
      <c r="M18" s="308">
        <v>1309025</v>
      </c>
      <c r="N18" s="308">
        <v>1045235</v>
      </c>
      <c r="O18" s="326">
        <v>781875</v>
      </c>
      <c r="P18" s="39"/>
      <c r="R18" s="40"/>
      <c r="S18" s="4"/>
      <c r="T18" s="4"/>
      <c r="U18" s="4"/>
    </row>
    <row r="19" spans="1:21" s="41" customFormat="1" ht="17.25" customHeight="1" x14ac:dyDescent="0.15">
      <c r="A19" s="43" t="s">
        <v>20</v>
      </c>
      <c r="B19" s="310" t="s">
        <v>240</v>
      </c>
      <c r="C19" s="311">
        <f>C18/C17</f>
        <v>74.204810765854688</v>
      </c>
      <c r="D19" s="312">
        <v>99</v>
      </c>
      <c r="E19" s="313">
        <v>63</v>
      </c>
      <c r="F19" s="313">
        <v>62</v>
      </c>
      <c r="G19" s="313">
        <v>70</v>
      </c>
      <c r="H19" s="313">
        <v>64</v>
      </c>
      <c r="I19" s="281">
        <v>86</v>
      </c>
      <c r="J19" s="313">
        <v>71</v>
      </c>
      <c r="K19" s="313">
        <v>74</v>
      </c>
      <c r="L19" s="313">
        <v>107</v>
      </c>
      <c r="M19" s="313">
        <v>77</v>
      </c>
      <c r="N19" s="313">
        <v>68</v>
      </c>
      <c r="O19" s="314">
        <v>56</v>
      </c>
      <c r="P19" s="39"/>
      <c r="R19" s="40"/>
      <c r="S19" s="4"/>
      <c r="T19" s="4"/>
      <c r="U19" s="4"/>
    </row>
    <row r="20" spans="1:21" s="41" customFormat="1" ht="17.25" customHeight="1" x14ac:dyDescent="0.15">
      <c r="A20" s="38" t="s">
        <v>21</v>
      </c>
      <c r="B20" s="315" t="s">
        <v>239</v>
      </c>
      <c r="C20" s="305">
        <f>SUM(D20:O20)</f>
        <v>89161</v>
      </c>
      <c r="D20" s="306">
        <v>5996</v>
      </c>
      <c r="E20" s="308">
        <v>6945</v>
      </c>
      <c r="F20" s="307">
        <v>7174</v>
      </c>
      <c r="G20" s="308">
        <v>7022</v>
      </c>
      <c r="H20" s="308">
        <v>6112</v>
      </c>
      <c r="I20" s="497">
        <v>8022</v>
      </c>
      <c r="J20" s="308">
        <v>9125</v>
      </c>
      <c r="K20" s="308">
        <v>9248</v>
      </c>
      <c r="L20" s="308">
        <v>7117</v>
      </c>
      <c r="M20" s="308">
        <v>8792</v>
      </c>
      <c r="N20" s="308">
        <v>7013</v>
      </c>
      <c r="O20" s="326">
        <v>6595</v>
      </c>
      <c r="P20" s="39"/>
      <c r="R20" s="40"/>
      <c r="S20" s="4"/>
      <c r="T20" s="4"/>
      <c r="U20" s="4"/>
    </row>
    <row r="21" spans="1:21" s="41" customFormat="1" ht="17.25" customHeight="1" x14ac:dyDescent="0.15">
      <c r="A21" s="42" t="s">
        <v>22</v>
      </c>
      <c r="B21" s="304" t="s">
        <v>15</v>
      </c>
      <c r="C21" s="305">
        <f>SUM(D21:O21)</f>
        <v>13787985.926999999</v>
      </c>
      <c r="D21" s="306">
        <v>1396538</v>
      </c>
      <c r="E21" s="308">
        <v>1200528</v>
      </c>
      <c r="F21" s="307">
        <v>951919</v>
      </c>
      <c r="G21" s="308">
        <v>934701</v>
      </c>
      <c r="H21" s="308">
        <v>1016151</v>
      </c>
      <c r="I21" s="497">
        <v>1183553</v>
      </c>
      <c r="J21" s="308">
        <v>1218000</v>
      </c>
      <c r="K21" s="308">
        <v>1597541</v>
      </c>
      <c r="L21" s="308">
        <v>2153253</v>
      </c>
      <c r="M21" s="308">
        <v>1159328</v>
      </c>
      <c r="N21" s="308">
        <v>975187</v>
      </c>
      <c r="O21" s="326">
        <v>1286.9269999999999</v>
      </c>
      <c r="P21" s="39"/>
      <c r="R21" s="40"/>
      <c r="S21" s="4"/>
      <c r="T21" s="4"/>
      <c r="U21" s="4"/>
    </row>
    <row r="22" spans="1:21" s="41" customFormat="1" ht="17.25" customHeight="1" x14ac:dyDescent="0.15">
      <c r="A22" s="43" t="s">
        <v>22</v>
      </c>
      <c r="B22" s="310" t="s">
        <v>240</v>
      </c>
      <c r="C22" s="311">
        <f>C21/C20</f>
        <v>154.64144555354918</v>
      </c>
      <c r="D22" s="312">
        <v>233</v>
      </c>
      <c r="E22" s="313">
        <v>173</v>
      </c>
      <c r="F22" s="313">
        <v>133</v>
      </c>
      <c r="G22" s="313">
        <v>133</v>
      </c>
      <c r="H22" s="313">
        <v>166</v>
      </c>
      <c r="I22" s="281">
        <v>148</v>
      </c>
      <c r="J22" s="313">
        <v>133</v>
      </c>
      <c r="K22" s="313">
        <v>173</v>
      </c>
      <c r="L22" s="313">
        <v>303</v>
      </c>
      <c r="M22" s="313">
        <v>132</v>
      </c>
      <c r="N22" s="313">
        <v>139</v>
      </c>
      <c r="O22" s="314">
        <v>195</v>
      </c>
      <c r="P22" s="39"/>
      <c r="R22" s="40"/>
      <c r="S22" s="4"/>
      <c r="T22" s="4"/>
      <c r="U22" s="4"/>
    </row>
    <row r="23" spans="1:21" s="41" customFormat="1" ht="17.25" customHeight="1" x14ac:dyDescent="0.15">
      <c r="A23" s="38" t="s">
        <v>23</v>
      </c>
      <c r="B23" s="315" t="s">
        <v>239</v>
      </c>
      <c r="C23" s="305">
        <f>SUM(D23:O23)</f>
        <v>72192.368000000002</v>
      </c>
      <c r="D23" s="306">
        <v>4702.6639999999998</v>
      </c>
      <c r="E23" s="308">
        <v>5661.7889999999998</v>
      </c>
      <c r="F23" s="307">
        <v>5794.1009999999997</v>
      </c>
      <c r="G23" s="308">
        <v>5731.1769999999997</v>
      </c>
      <c r="H23" s="308">
        <v>4936.1130000000003</v>
      </c>
      <c r="I23" s="497">
        <v>6546.8909999999996</v>
      </c>
      <c r="J23" s="308">
        <v>7410.8410000000003</v>
      </c>
      <c r="K23" s="324">
        <v>7667.4620000000004</v>
      </c>
      <c r="L23" s="308">
        <v>5636.1750000000002</v>
      </c>
      <c r="M23" s="308">
        <v>7185.424</v>
      </c>
      <c r="N23" s="308">
        <v>5703.6490000000003</v>
      </c>
      <c r="O23" s="326">
        <v>5216.0820000000003</v>
      </c>
      <c r="P23" s="39"/>
      <c r="R23" s="40"/>
      <c r="S23" s="4"/>
      <c r="T23" s="4"/>
      <c r="U23" s="4"/>
    </row>
    <row r="24" spans="1:21" s="41" customFormat="1" ht="17.25" customHeight="1" x14ac:dyDescent="0.15">
      <c r="A24" s="42" t="s">
        <v>23</v>
      </c>
      <c r="B24" s="304" t="s">
        <v>15</v>
      </c>
      <c r="C24" s="305">
        <f>SUM(D24:O24)</f>
        <v>10640923.898</v>
      </c>
      <c r="D24" s="306">
        <v>1077502.564</v>
      </c>
      <c r="E24" s="308">
        <v>890811.74800000002</v>
      </c>
      <c r="F24" s="307">
        <v>701150.12600000005</v>
      </c>
      <c r="G24" s="308">
        <v>660243.93400000001</v>
      </c>
      <c r="H24" s="308">
        <v>664042.38899999997</v>
      </c>
      <c r="I24" s="497">
        <v>789434.02399999998</v>
      </c>
      <c r="J24" s="308">
        <v>781581.96400000004</v>
      </c>
      <c r="K24" s="308">
        <v>1081669.6850000001</v>
      </c>
      <c r="L24" s="308">
        <v>1482239.851</v>
      </c>
      <c r="M24" s="308">
        <v>841367.36300000001</v>
      </c>
      <c r="N24" s="308">
        <v>720602.89099999995</v>
      </c>
      <c r="O24" s="326">
        <v>950277.35900000005</v>
      </c>
      <c r="P24" s="39"/>
      <c r="R24" s="40"/>
      <c r="S24" s="4"/>
      <c r="T24" s="4"/>
      <c r="U24" s="4"/>
    </row>
    <row r="25" spans="1:21" s="41" customFormat="1" ht="17.25" customHeight="1" x14ac:dyDescent="0.15">
      <c r="A25" s="43" t="s">
        <v>23</v>
      </c>
      <c r="B25" s="310" t="s">
        <v>240</v>
      </c>
      <c r="C25" s="311">
        <f>C24/C23</f>
        <v>147.39679820448609</v>
      </c>
      <c r="D25" s="312">
        <v>229</v>
      </c>
      <c r="E25" s="313">
        <v>157</v>
      </c>
      <c r="F25" s="313">
        <v>121</v>
      </c>
      <c r="G25" s="313">
        <v>115</v>
      </c>
      <c r="H25" s="313">
        <v>135</v>
      </c>
      <c r="I25" s="281">
        <v>121</v>
      </c>
      <c r="J25" s="313">
        <v>105</v>
      </c>
      <c r="K25" s="313">
        <v>141</v>
      </c>
      <c r="L25" s="313">
        <v>263</v>
      </c>
      <c r="M25" s="313">
        <v>117</v>
      </c>
      <c r="N25" s="313">
        <v>126</v>
      </c>
      <c r="O25" s="314">
        <v>182</v>
      </c>
      <c r="P25" s="39"/>
      <c r="R25" s="40"/>
      <c r="S25" s="4"/>
      <c r="T25" s="4"/>
      <c r="U25" s="4"/>
    </row>
    <row r="26" spans="1:21" s="41" customFormat="1" ht="17.25" customHeight="1" x14ac:dyDescent="0.15">
      <c r="A26" s="38" t="s">
        <v>24</v>
      </c>
      <c r="B26" s="315" t="s">
        <v>239</v>
      </c>
      <c r="C26" s="305">
        <f>SUM(D26:O26)</f>
        <v>9625.9549999999999</v>
      </c>
      <c r="D26" s="306">
        <v>747.05700000000002</v>
      </c>
      <c r="E26" s="308">
        <v>758.11500000000001</v>
      </c>
      <c r="F26" s="307">
        <v>790.38900000000001</v>
      </c>
      <c r="G26" s="308">
        <v>762.11500000000001</v>
      </c>
      <c r="H26" s="308">
        <v>707.35199999999998</v>
      </c>
      <c r="I26" s="497">
        <v>901.39700000000005</v>
      </c>
      <c r="J26" s="308">
        <v>922.35400000000004</v>
      </c>
      <c r="K26" s="308">
        <v>822.28099999999995</v>
      </c>
      <c r="L26" s="308">
        <v>776.80600000000004</v>
      </c>
      <c r="M26" s="308">
        <v>875.65599999999995</v>
      </c>
      <c r="N26" s="308">
        <v>765.65599999999995</v>
      </c>
      <c r="O26" s="326">
        <v>796.77700000000004</v>
      </c>
      <c r="P26" s="39"/>
      <c r="R26" s="40"/>
      <c r="S26" s="4"/>
      <c r="T26" s="4"/>
      <c r="U26" s="4"/>
    </row>
    <row r="27" spans="1:21" s="41" customFormat="1" ht="17.25" customHeight="1" x14ac:dyDescent="0.15">
      <c r="A27" s="42" t="s">
        <v>24</v>
      </c>
      <c r="B27" s="304" t="s">
        <v>15</v>
      </c>
      <c r="C27" s="305">
        <f>SUM(D27:O27)</f>
        <v>2487017.392</v>
      </c>
      <c r="D27" s="306">
        <v>189282.201</v>
      </c>
      <c r="E27" s="308">
        <v>190775.777</v>
      </c>
      <c r="F27" s="307">
        <v>137734.45699999999</v>
      </c>
      <c r="G27" s="308">
        <v>153533.204</v>
      </c>
      <c r="H27" s="308">
        <v>199669.69200000001</v>
      </c>
      <c r="I27" s="497">
        <v>225906.45600000001</v>
      </c>
      <c r="J27" s="308">
        <v>240488.22</v>
      </c>
      <c r="K27" s="308">
        <v>281351.28000000003</v>
      </c>
      <c r="L27" s="308">
        <v>365375.81300000002</v>
      </c>
      <c r="M27" s="308">
        <v>177511.005</v>
      </c>
      <c r="N27" s="308">
        <v>139564.253</v>
      </c>
      <c r="O27" s="326">
        <v>185825.03400000001</v>
      </c>
      <c r="P27" s="39"/>
      <c r="R27" s="40"/>
      <c r="S27" s="4"/>
      <c r="T27" s="4"/>
      <c r="U27" s="4"/>
    </row>
    <row r="28" spans="1:21" s="41" customFormat="1" ht="17.25" customHeight="1" x14ac:dyDescent="0.15">
      <c r="A28" s="43" t="s">
        <v>24</v>
      </c>
      <c r="B28" s="310" t="s">
        <v>240</v>
      </c>
      <c r="C28" s="311">
        <f>C27/C26</f>
        <v>258.36578209642573</v>
      </c>
      <c r="D28" s="312">
        <v>253</v>
      </c>
      <c r="E28" s="313">
        <v>252</v>
      </c>
      <c r="F28" s="313">
        <v>174</v>
      </c>
      <c r="G28" s="313">
        <v>201</v>
      </c>
      <c r="H28" s="313">
        <v>282</v>
      </c>
      <c r="I28" s="281">
        <v>251</v>
      </c>
      <c r="J28" s="313">
        <v>261</v>
      </c>
      <c r="K28" s="313">
        <v>342</v>
      </c>
      <c r="L28" s="313">
        <v>470</v>
      </c>
      <c r="M28" s="313">
        <v>203</v>
      </c>
      <c r="N28" s="313">
        <v>182</v>
      </c>
      <c r="O28" s="314">
        <v>233</v>
      </c>
      <c r="P28" s="39"/>
      <c r="R28" s="40"/>
      <c r="S28" s="4"/>
      <c r="T28" s="4"/>
      <c r="U28" s="4"/>
    </row>
    <row r="29" spans="1:21" s="41" customFormat="1" ht="17.25" customHeight="1" x14ac:dyDescent="0.15">
      <c r="A29" s="38" t="s">
        <v>25</v>
      </c>
      <c r="B29" s="315" t="s">
        <v>239</v>
      </c>
      <c r="C29" s="305">
        <f>SUM(D29:O29)</f>
        <v>4751.280999999999</v>
      </c>
      <c r="D29" s="306">
        <v>360.774</v>
      </c>
      <c r="E29" s="308">
        <v>338</v>
      </c>
      <c r="F29" s="307">
        <v>354.55200000000002</v>
      </c>
      <c r="G29" s="308">
        <v>342.66899999999998</v>
      </c>
      <c r="H29" s="308">
        <v>295.44799999999998</v>
      </c>
      <c r="I29" s="497">
        <v>367.45800000000003</v>
      </c>
      <c r="J29" s="308">
        <v>501.35899999999998</v>
      </c>
      <c r="K29" s="308">
        <v>505.113</v>
      </c>
      <c r="L29" s="308">
        <v>473.87299999999999</v>
      </c>
      <c r="M29" s="308">
        <v>484.67599999999999</v>
      </c>
      <c r="N29" s="308">
        <v>352.87</v>
      </c>
      <c r="O29" s="326">
        <v>374.48899999999998</v>
      </c>
      <c r="P29" s="39"/>
      <c r="R29" s="40"/>
      <c r="S29" s="4"/>
      <c r="T29" s="4"/>
      <c r="U29" s="4"/>
    </row>
    <row r="30" spans="1:21" s="41" customFormat="1" ht="17.25" customHeight="1" x14ac:dyDescent="0.15">
      <c r="A30" s="42" t="s">
        <v>25</v>
      </c>
      <c r="B30" s="304" t="s">
        <v>15</v>
      </c>
      <c r="C30" s="305">
        <f>SUM(D30:O30)</f>
        <v>1305837.4730000002</v>
      </c>
      <c r="D30" s="306">
        <v>87406.043000000005</v>
      </c>
      <c r="E30" s="308">
        <v>75594.760999999999</v>
      </c>
      <c r="F30" s="307">
        <v>64960.137999999999</v>
      </c>
      <c r="G30" s="308">
        <v>76831.328999999998</v>
      </c>
      <c r="H30" s="308">
        <v>107310.19100000001</v>
      </c>
      <c r="I30" s="497">
        <v>112561.966</v>
      </c>
      <c r="J30" s="308">
        <v>135771.815</v>
      </c>
      <c r="K30" s="308">
        <v>172485.42800000001</v>
      </c>
      <c r="L30" s="308">
        <v>221388.364</v>
      </c>
      <c r="M30" s="308">
        <v>87370.312999999995</v>
      </c>
      <c r="N30" s="308">
        <v>66788.862999999998</v>
      </c>
      <c r="O30" s="326">
        <v>97368.262000000002</v>
      </c>
      <c r="P30" s="39"/>
      <c r="R30" s="40"/>
      <c r="S30" s="4"/>
      <c r="T30" s="4"/>
      <c r="U30" s="4"/>
    </row>
    <row r="31" spans="1:21" s="41" customFormat="1" ht="17.25" customHeight="1" x14ac:dyDescent="0.15">
      <c r="A31" s="43" t="s">
        <v>25</v>
      </c>
      <c r="B31" s="310" t="s">
        <v>240</v>
      </c>
      <c r="C31" s="311">
        <f>C30/C29</f>
        <v>274.83903246303481</v>
      </c>
      <c r="D31" s="312">
        <v>242</v>
      </c>
      <c r="E31" s="313">
        <v>223</v>
      </c>
      <c r="F31" s="313">
        <v>183</v>
      </c>
      <c r="G31" s="313">
        <v>224</v>
      </c>
      <c r="H31" s="313">
        <v>363</v>
      </c>
      <c r="I31" s="281">
        <v>306</v>
      </c>
      <c r="J31" s="313">
        <v>271</v>
      </c>
      <c r="K31" s="313">
        <v>341</v>
      </c>
      <c r="L31" s="313">
        <v>467</v>
      </c>
      <c r="M31" s="313">
        <v>180</v>
      </c>
      <c r="N31" s="313">
        <v>189</v>
      </c>
      <c r="O31" s="314">
        <v>260</v>
      </c>
      <c r="P31" s="39"/>
      <c r="R31" s="40"/>
      <c r="S31" s="4"/>
      <c r="T31" s="4"/>
      <c r="U31" s="4"/>
    </row>
    <row r="32" spans="1:21" ht="17.25" customHeight="1" x14ac:dyDescent="0.15">
      <c r="A32" s="37" t="s">
        <v>26</v>
      </c>
      <c r="B32" s="315" t="s">
        <v>239</v>
      </c>
      <c r="C32" s="305">
        <f>SUM(D32:O32)</f>
        <v>124202</v>
      </c>
      <c r="D32" s="306">
        <v>15004</v>
      </c>
      <c r="E32" s="307">
        <v>12635</v>
      </c>
      <c r="F32" s="307">
        <v>8733</v>
      </c>
      <c r="G32" s="307">
        <v>6485</v>
      </c>
      <c r="H32" s="307">
        <v>6583</v>
      </c>
      <c r="I32" s="63">
        <v>6188</v>
      </c>
      <c r="J32" s="308">
        <v>6539</v>
      </c>
      <c r="K32" s="307">
        <v>7258</v>
      </c>
      <c r="L32" s="307">
        <v>8350</v>
      </c>
      <c r="M32" s="307">
        <v>15288</v>
      </c>
      <c r="N32" s="307">
        <v>15781</v>
      </c>
      <c r="O32" s="309">
        <v>15358</v>
      </c>
      <c r="P32" s="35"/>
    </row>
    <row r="33" spans="1:16" ht="17.25" customHeight="1" x14ac:dyDescent="0.15">
      <c r="A33" s="34" t="s">
        <v>26</v>
      </c>
      <c r="B33" s="304" t="s">
        <v>15</v>
      </c>
      <c r="C33" s="305">
        <f>SUM(D33:O33)</f>
        <v>6707758</v>
      </c>
      <c r="D33" s="306">
        <v>553467</v>
      </c>
      <c r="E33" s="307">
        <v>394369</v>
      </c>
      <c r="F33" s="307">
        <v>373741</v>
      </c>
      <c r="G33" s="307">
        <v>266486</v>
      </c>
      <c r="H33" s="307">
        <v>309633</v>
      </c>
      <c r="I33" s="63">
        <v>442884</v>
      </c>
      <c r="J33" s="308">
        <v>386086</v>
      </c>
      <c r="K33" s="307">
        <v>592608</v>
      </c>
      <c r="L33" s="307">
        <v>1248766</v>
      </c>
      <c r="M33" s="307">
        <v>955870</v>
      </c>
      <c r="N33" s="307">
        <v>666036</v>
      </c>
      <c r="O33" s="309">
        <v>517812</v>
      </c>
      <c r="P33" s="35"/>
    </row>
    <row r="34" spans="1:16" ht="17.25" customHeight="1" x14ac:dyDescent="0.15">
      <c r="A34" s="36" t="s">
        <v>26</v>
      </c>
      <c r="B34" s="310" t="s">
        <v>240</v>
      </c>
      <c r="C34" s="311">
        <f>C33/C32</f>
        <v>54.006843690117712</v>
      </c>
      <c r="D34" s="312">
        <v>37</v>
      </c>
      <c r="E34" s="313">
        <v>31</v>
      </c>
      <c r="F34" s="313">
        <v>43</v>
      </c>
      <c r="G34" s="313">
        <v>41</v>
      </c>
      <c r="H34" s="313">
        <v>47</v>
      </c>
      <c r="I34" s="281">
        <v>72</v>
      </c>
      <c r="J34" s="313">
        <v>59</v>
      </c>
      <c r="K34" s="313">
        <v>82</v>
      </c>
      <c r="L34" s="313">
        <v>150</v>
      </c>
      <c r="M34" s="313">
        <v>63</v>
      </c>
      <c r="N34" s="313">
        <v>42</v>
      </c>
      <c r="O34" s="314">
        <v>34</v>
      </c>
      <c r="P34" s="35"/>
    </row>
    <row r="35" spans="1:16" ht="17.25" customHeight="1" x14ac:dyDescent="0.15">
      <c r="A35" s="37" t="s">
        <v>27</v>
      </c>
      <c r="B35" s="315" t="s">
        <v>239</v>
      </c>
      <c r="C35" s="305">
        <f>SUM(D35:O35)</f>
        <v>14028</v>
      </c>
      <c r="D35" s="306">
        <v>1053</v>
      </c>
      <c r="E35" s="307">
        <v>1123</v>
      </c>
      <c r="F35" s="307">
        <v>1259</v>
      </c>
      <c r="G35" s="307">
        <v>1198</v>
      </c>
      <c r="H35" s="307">
        <v>1083</v>
      </c>
      <c r="I35" s="63">
        <v>1109</v>
      </c>
      <c r="J35" s="308">
        <v>1437</v>
      </c>
      <c r="K35" s="307">
        <v>1018</v>
      </c>
      <c r="L35" s="307">
        <v>1184</v>
      </c>
      <c r="M35" s="307">
        <v>1389</v>
      </c>
      <c r="N35" s="307">
        <v>1099</v>
      </c>
      <c r="O35" s="309">
        <v>1076</v>
      </c>
      <c r="P35" s="35"/>
    </row>
    <row r="36" spans="1:16" ht="17.25" customHeight="1" x14ac:dyDescent="0.15">
      <c r="A36" s="34" t="s">
        <v>27</v>
      </c>
      <c r="B36" s="304" t="s">
        <v>15</v>
      </c>
      <c r="C36" s="305">
        <f>SUM(D36:O36)</f>
        <v>3635805</v>
      </c>
      <c r="D36" s="306">
        <v>477000</v>
      </c>
      <c r="E36" s="307">
        <v>311995</v>
      </c>
      <c r="F36" s="307">
        <v>202711</v>
      </c>
      <c r="G36" s="307">
        <v>236195</v>
      </c>
      <c r="H36" s="307">
        <v>227900</v>
      </c>
      <c r="I36" s="63">
        <v>288980</v>
      </c>
      <c r="J36" s="308">
        <v>223044</v>
      </c>
      <c r="K36" s="307">
        <v>303462</v>
      </c>
      <c r="L36" s="307">
        <v>511642</v>
      </c>
      <c r="M36" s="307">
        <v>290388</v>
      </c>
      <c r="N36" s="307">
        <v>233425</v>
      </c>
      <c r="O36" s="309">
        <v>329063</v>
      </c>
      <c r="P36" s="35"/>
    </row>
    <row r="37" spans="1:16" ht="17.25" customHeight="1" x14ac:dyDescent="0.15">
      <c r="A37" s="36" t="s">
        <v>27</v>
      </c>
      <c r="B37" s="310" t="s">
        <v>240</v>
      </c>
      <c r="C37" s="311">
        <f>C36/C35</f>
        <v>259.18199315654408</v>
      </c>
      <c r="D37" s="312">
        <v>453</v>
      </c>
      <c r="E37" s="313">
        <v>278</v>
      </c>
      <c r="F37" s="313">
        <v>161</v>
      </c>
      <c r="G37" s="313">
        <v>197</v>
      </c>
      <c r="H37" s="313">
        <v>210</v>
      </c>
      <c r="I37" s="281">
        <v>261</v>
      </c>
      <c r="J37" s="313">
        <v>155</v>
      </c>
      <c r="K37" s="313">
        <v>298</v>
      </c>
      <c r="L37" s="313">
        <v>432</v>
      </c>
      <c r="M37" s="313">
        <v>209</v>
      </c>
      <c r="N37" s="313">
        <v>212</v>
      </c>
      <c r="O37" s="314">
        <v>306</v>
      </c>
      <c r="P37" s="35"/>
    </row>
    <row r="38" spans="1:16" ht="17.25" customHeight="1" x14ac:dyDescent="0.15">
      <c r="A38" s="37" t="s">
        <v>28</v>
      </c>
      <c r="B38" s="315" t="s">
        <v>239</v>
      </c>
      <c r="C38" s="305">
        <f>SUM(D38:O38)</f>
        <v>16526</v>
      </c>
      <c r="D38" s="306">
        <v>1409</v>
      </c>
      <c r="E38" s="307">
        <v>1773</v>
      </c>
      <c r="F38" s="307">
        <v>1609</v>
      </c>
      <c r="G38" s="307">
        <v>1421</v>
      </c>
      <c r="H38" s="307">
        <v>1601</v>
      </c>
      <c r="I38" s="63">
        <v>1406</v>
      </c>
      <c r="J38" s="308">
        <v>960</v>
      </c>
      <c r="K38" s="307">
        <v>704</v>
      </c>
      <c r="L38" s="307">
        <v>873</v>
      </c>
      <c r="M38" s="307">
        <v>1459</v>
      </c>
      <c r="N38" s="307">
        <v>1826</v>
      </c>
      <c r="O38" s="309">
        <v>1485</v>
      </c>
      <c r="P38" s="35"/>
    </row>
    <row r="39" spans="1:16" ht="17.25" customHeight="1" x14ac:dyDescent="0.15">
      <c r="A39" s="34" t="s">
        <v>28</v>
      </c>
      <c r="B39" s="304" t="s">
        <v>15</v>
      </c>
      <c r="C39" s="305">
        <f>SUM(D39:O39)</f>
        <v>7779538</v>
      </c>
      <c r="D39" s="306">
        <v>859763</v>
      </c>
      <c r="E39" s="307">
        <v>663282</v>
      </c>
      <c r="F39" s="307">
        <v>538193</v>
      </c>
      <c r="G39" s="307">
        <v>608601</v>
      </c>
      <c r="H39" s="307">
        <v>595062</v>
      </c>
      <c r="I39" s="63">
        <v>601240</v>
      </c>
      <c r="J39" s="308">
        <v>537330</v>
      </c>
      <c r="K39" s="307">
        <v>550149</v>
      </c>
      <c r="L39" s="307">
        <v>705881</v>
      </c>
      <c r="M39" s="307">
        <v>726792</v>
      </c>
      <c r="N39" s="307">
        <v>713952</v>
      </c>
      <c r="O39" s="309">
        <v>679293</v>
      </c>
      <c r="P39" s="35"/>
    </row>
    <row r="40" spans="1:16" ht="17.25" customHeight="1" x14ac:dyDescent="0.15">
      <c r="A40" s="36" t="s">
        <v>28</v>
      </c>
      <c r="B40" s="310" t="s">
        <v>240</v>
      </c>
      <c r="C40" s="311">
        <f>C39/C38</f>
        <v>470.7453709306547</v>
      </c>
      <c r="D40" s="312">
        <v>610</v>
      </c>
      <c r="E40" s="313">
        <v>374</v>
      </c>
      <c r="F40" s="313">
        <v>334</v>
      </c>
      <c r="G40" s="313">
        <v>428</v>
      </c>
      <c r="H40" s="313">
        <v>372</v>
      </c>
      <c r="I40" s="281">
        <v>428</v>
      </c>
      <c r="J40" s="313">
        <v>560</v>
      </c>
      <c r="K40" s="313">
        <v>782</v>
      </c>
      <c r="L40" s="313">
        <v>808</v>
      </c>
      <c r="M40" s="313">
        <v>498</v>
      </c>
      <c r="N40" s="313">
        <v>391</v>
      </c>
      <c r="O40" s="314">
        <v>457</v>
      </c>
      <c r="P40" s="35"/>
    </row>
    <row r="41" spans="1:16" ht="17.25" customHeight="1" x14ac:dyDescent="0.15">
      <c r="A41" s="37" t="s">
        <v>29</v>
      </c>
      <c r="B41" s="315" t="s">
        <v>239</v>
      </c>
      <c r="C41" s="305">
        <f>SUM(D41:O41)</f>
        <v>49384</v>
      </c>
      <c r="D41" s="306">
        <v>4576</v>
      </c>
      <c r="E41" s="307">
        <v>3513</v>
      </c>
      <c r="F41" s="307">
        <v>3477</v>
      </c>
      <c r="G41" s="307">
        <v>3253</v>
      </c>
      <c r="H41" s="307">
        <v>3763</v>
      </c>
      <c r="I41" s="63">
        <v>3608</v>
      </c>
      <c r="J41" s="308">
        <v>3521</v>
      </c>
      <c r="K41" s="307">
        <v>3453</v>
      </c>
      <c r="L41" s="327">
        <v>4195</v>
      </c>
      <c r="M41" s="307">
        <v>4934</v>
      </c>
      <c r="N41" s="307">
        <v>5395</v>
      </c>
      <c r="O41" s="309">
        <v>5696</v>
      </c>
      <c r="P41" s="35"/>
    </row>
    <row r="42" spans="1:16" ht="17.25" customHeight="1" x14ac:dyDescent="0.15">
      <c r="A42" s="34" t="s">
        <v>29</v>
      </c>
      <c r="B42" s="304" t="s">
        <v>15</v>
      </c>
      <c r="C42" s="305">
        <f>SUM(D42:O42)</f>
        <v>17183272</v>
      </c>
      <c r="D42" s="306">
        <v>1932516</v>
      </c>
      <c r="E42" s="307">
        <v>1731248</v>
      </c>
      <c r="F42" s="307">
        <v>1627286</v>
      </c>
      <c r="G42" s="307">
        <v>1519983</v>
      </c>
      <c r="H42" s="307">
        <v>1559828</v>
      </c>
      <c r="I42" s="63">
        <v>1329189</v>
      </c>
      <c r="J42" s="308">
        <v>1113311</v>
      </c>
      <c r="K42" s="307">
        <v>1031600</v>
      </c>
      <c r="L42" s="307">
        <v>1344135</v>
      </c>
      <c r="M42" s="307">
        <v>1283651</v>
      </c>
      <c r="N42" s="307">
        <v>1228712</v>
      </c>
      <c r="O42" s="309">
        <v>1481813</v>
      </c>
      <c r="P42" s="35"/>
    </row>
    <row r="43" spans="1:16" ht="17.25" customHeight="1" x14ac:dyDescent="0.15">
      <c r="A43" s="36" t="s">
        <v>29</v>
      </c>
      <c r="B43" s="310" t="s">
        <v>240</v>
      </c>
      <c r="C43" s="311">
        <f>C42/C41</f>
        <v>347.9522112425077</v>
      </c>
      <c r="D43" s="312">
        <v>422</v>
      </c>
      <c r="E43" s="313">
        <v>493</v>
      </c>
      <c r="F43" s="313">
        <v>468</v>
      </c>
      <c r="G43" s="313">
        <v>467</v>
      </c>
      <c r="H43" s="313">
        <v>415</v>
      </c>
      <c r="I43" s="281">
        <v>368</v>
      </c>
      <c r="J43" s="313">
        <v>316</v>
      </c>
      <c r="K43" s="313">
        <v>299</v>
      </c>
      <c r="L43" s="313">
        <v>320</v>
      </c>
      <c r="M43" s="313">
        <v>260</v>
      </c>
      <c r="N43" s="313">
        <v>228</v>
      </c>
      <c r="O43" s="314">
        <v>260</v>
      </c>
      <c r="P43" s="35"/>
    </row>
    <row r="44" spans="1:16" ht="17.25" customHeight="1" x14ac:dyDescent="0.15">
      <c r="A44" s="37" t="s">
        <v>30</v>
      </c>
      <c r="B44" s="315" t="s">
        <v>239</v>
      </c>
      <c r="C44" s="305">
        <f>SUM(D44:O44)</f>
        <v>8337</v>
      </c>
      <c r="D44" s="306">
        <v>613</v>
      </c>
      <c r="E44" s="307">
        <v>734</v>
      </c>
      <c r="F44" s="307">
        <v>844</v>
      </c>
      <c r="G44" s="307">
        <v>849</v>
      </c>
      <c r="H44" s="307">
        <v>800</v>
      </c>
      <c r="I44" s="63">
        <v>643</v>
      </c>
      <c r="J44" s="308">
        <v>703</v>
      </c>
      <c r="K44" s="307">
        <v>646</v>
      </c>
      <c r="L44" s="307">
        <v>584</v>
      </c>
      <c r="M44" s="307">
        <v>658</v>
      </c>
      <c r="N44" s="307">
        <v>668</v>
      </c>
      <c r="O44" s="309">
        <v>595</v>
      </c>
      <c r="P44" s="35"/>
    </row>
    <row r="45" spans="1:16" ht="18" customHeight="1" x14ac:dyDescent="0.15">
      <c r="A45" s="34" t="s">
        <v>30</v>
      </c>
      <c r="B45" s="304" t="s">
        <v>15</v>
      </c>
      <c r="C45" s="305">
        <f>SUM(D45:O45)</f>
        <v>5466007</v>
      </c>
      <c r="D45" s="306">
        <v>673475</v>
      </c>
      <c r="E45" s="307">
        <v>550126</v>
      </c>
      <c r="F45" s="307">
        <v>375612</v>
      </c>
      <c r="G45" s="307">
        <v>352707</v>
      </c>
      <c r="H45" s="307">
        <v>349576</v>
      </c>
      <c r="I45" s="63">
        <v>366598</v>
      </c>
      <c r="J45" s="308">
        <v>332317</v>
      </c>
      <c r="K45" s="307">
        <v>428829</v>
      </c>
      <c r="L45" s="307">
        <v>486696</v>
      </c>
      <c r="M45" s="307">
        <v>460435</v>
      </c>
      <c r="N45" s="307">
        <v>530938</v>
      </c>
      <c r="O45" s="309">
        <v>558698</v>
      </c>
      <c r="P45" s="35"/>
    </row>
    <row r="46" spans="1:16" ht="18" customHeight="1" x14ac:dyDescent="0.15">
      <c r="A46" s="36" t="s">
        <v>30</v>
      </c>
      <c r="B46" s="310" t="s">
        <v>240</v>
      </c>
      <c r="C46" s="311">
        <f>C45/C44</f>
        <v>655.63236176082523</v>
      </c>
      <c r="D46" s="312">
        <v>1098</v>
      </c>
      <c r="E46" s="313">
        <v>750</v>
      </c>
      <c r="F46" s="313">
        <v>445</v>
      </c>
      <c r="G46" s="313">
        <v>415</v>
      </c>
      <c r="H46" s="313">
        <v>437</v>
      </c>
      <c r="I46" s="281">
        <v>570</v>
      </c>
      <c r="J46" s="313">
        <v>472</v>
      </c>
      <c r="K46" s="313">
        <v>664</v>
      </c>
      <c r="L46" s="313">
        <v>829</v>
      </c>
      <c r="M46" s="313">
        <v>700</v>
      </c>
      <c r="N46" s="313">
        <v>795</v>
      </c>
      <c r="O46" s="314">
        <v>940</v>
      </c>
      <c r="P46" s="35"/>
    </row>
    <row r="47" spans="1:16" ht="17.25" customHeight="1" x14ac:dyDescent="0.15">
      <c r="A47" s="37" t="s">
        <v>31</v>
      </c>
      <c r="B47" s="315" t="s">
        <v>239</v>
      </c>
      <c r="C47" s="305">
        <f>SUM(D47:O47)</f>
        <v>8052</v>
      </c>
      <c r="D47" s="306">
        <v>706</v>
      </c>
      <c r="E47" s="307">
        <v>757</v>
      </c>
      <c r="F47" s="307">
        <v>774</v>
      </c>
      <c r="G47" s="307">
        <v>774</v>
      </c>
      <c r="H47" s="307">
        <v>733</v>
      </c>
      <c r="I47" s="63">
        <v>643</v>
      </c>
      <c r="J47" s="308">
        <v>661</v>
      </c>
      <c r="K47" s="307">
        <v>489</v>
      </c>
      <c r="L47" s="307">
        <v>494</v>
      </c>
      <c r="M47" s="307">
        <v>651</v>
      </c>
      <c r="N47" s="307">
        <v>682</v>
      </c>
      <c r="O47" s="309">
        <v>688</v>
      </c>
      <c r="P47" s="35"/>
    </row>
    <row r="48" spans="1:16" ht="17.25" customHeight="1" x14ac:dyDescent="0.15">
      <c r="A48" s="34" t="s">
        <v>31</v>
      </c>
      <c r="B48" s="304" t="s">
        <v>15</v>
      </c>
      <c r="C48" s="305">
        <f>SUM(D48:O48)</f>
        <v>2022460</v>
      </c>
      <c r="D48" s="306">
        <v>120796</v>
      </c>
      <c r="E48" s="307">
        <v>173065</v>
      </c>
      <c r="F48" s="307">
        <v>220816</v>
      </c>
      <c r="G48" s="307">
        <v>209756</v>
      </c>
      <c r="H48" s="307">
        <v>206606</v>
      </c>
      <c r="I48" s="63">
        <v>183230</v>
      </c>
      <c r="J48" s="308">
        <v>159309</v>
      </c>
      <c r="K48" s="307">
        <v>164530</v>
      </c>
      <c r="L48" s="307">
        <v>177936</v>
      </c>
      <c r="M48" s="307">
        <v>143880</v>
      </c>
      <c r="N48" s="307">
        <v>138724</v>
      </c>
      <c r="O48" s="309">
        <v>123812</v>
      </c>
      <c r="P48" s="35"/>
    </row>
    <row r="49" spans="1:16" ht="17.25" customHeight="1" x14ac:dyDescent="0.15">
      <c r="A49" s="36" t="s">
        <v>31</v>
      </c>
      <c r="B49" s="310" t="s">
        <v>240</v>
      </c>
      <c r="C49" s="311">
        <f>C48/C47</f>
        <v>251.17486338797815</v>
      </c>
      <c r="D49" s="312">
        <v>171</v>
      </c>
      <c r="E49" s="313">
        <v>229</v>
      </c>
      <c r="F49" s="313">
        <v>285</v>
      </c>
      <c r="G49" s="313">
        <v>271</v>
      </c>
      <c r="H49" s="313">
        <v>282</v>
      </c>
      <c r="I49" s="281">
        <v>285</v>
      </c>
      <c r="J49" s="313">
        <v>241</v>
      </c>
      <c r="K49" s="313">
        <v>337</v>
      </c>
      <c r="L49" s="313">
        <v>360</v>
      </c>
      <c r="M49" s="313">
        <v>221</v>
      </c>
      <c r="N49" s="313">
        <v>203</v>
      </c>
      <c r="O49" s="314">
        <v>180</v>
      </c>
      <c r="P49" s="35"/>
    </row>
    <row r="50" spans="1:16" ht="17.25" customHeight="1" x14ac:dyDescent="0.15">
      <c r="A50" s="37" t="s">
        <v>32</v>
      </c>
      <c r="B50" s="315" t="s">
        <v>239</v>
      </c>
      <c r="C50" s="305">
        <f>SUM(D50:O50)</f>
        <v>35526</v>
      </c>
      <c r="D50" s="306">
        <v>2842</v>
      </c>
      <c r="E50" s="307">
        <v>3766</v>
      </c>
      <c r="F50" s="307">
        <v>4178</v>
      </c>
      <c r="G50" s="307">
        <v>3528</v>
      </c>
      <c r="H50" s="307">
        <v>3043</v>
      </c>
      <c r="I50" s="63">
        <v>2209</v>
      </c>
      <c r="J50" s="308">
        <v>2776</v>
      </c>
      <c r="K50" s="307">
        <v>1798</v>
      </c>
      <c r="L50" s="307">
        <v>1972</v>
      </c>
      <c r="M50" s="307">
        <v>2576</v>
      </c>
      <c r="N50" s="307">
        <v>3492</v>
      </c>
      <c r="O50" s="309">
        <v>3346</v>
      </c>
      <c r="P50" s="35"/>
    </row>
    <row r="51" spans="1:16" ht="17.25" customHeight="1" x14ac:dyDescent="0.15">
      <c r="A51" s="34" t="s">
        <v>32</v>
      </c>
      <c r="B51" s="304" t="s">
        <v>15</v>
      </c>
      <c r="C51" s="305">
        <f>SUM(D51:O51)</f>
        <v>13062903</v>
      </c>
      <c r="D51" s="306">
        <v>1200752</v>
      </c>
      <c r="E51" s="307">
        <v>1147980</v>
      </c>
      <c r="F51" s="307">
        <v>1175571</v>
      </c>
      <c r="G51" s="307">
        <v>1215283</v>
      </c>
      <c r="H51" s="307">
        <v>1139596</v>
      </c>
      <c r="I51" s="63">
        <v>1010807</v>
      </c>
      <c r="J51" s="308">
        <v>1016912</v>
      </c>
      <c r="K51" s="307">
        <v>889278</v>
      </c>
      <c r="L51" s="307">
        <v>1014507</v>
      </c>
      <c r="M51" s="307">
        <v>1019243</v>
      </c>
      <c r="N51" s="307">
        <v>1134305</v>
      </c>
      <c r="O51" s="309">
        <v>1098669</v>
      </c>
      <c r="P51" s="35"/>
    </row>
    <row r="52" spans="1:16" ht="17.25" customHeight="1" x14ac:dyDescent="0.15">
      <c r="A52" s="36" t="s">
        <v>32</v>
      </c>
      <c r="B52" s="310" t="s">
        <v>240</v>
      </c>
      <c r="C52" s="311">
        <f>C51/C50</f>
        <v>367.69979733153184</v>
      </c>
      <c r="D52" s="312">
        <v>423</v>
      </c>
      <c r="E52" s="313">
        <v>305</v>
      </c>
      <c r="F52" s="313">
        <v>281</v>
      </c>
      <c r="G52" s="313">
        <v>344</v>
      </c>
      <c r="H52" s="313">
        <v>374</v>
      </c>
      <c r="I52" s="281">
        <v>458</v>
      </c>
      <c r="J52" s="313">
        <v>366</v>
      </c>
      <c r="K52" s="313">
        <v>495</v>
      </c>
      <c r="L52" s="313">
        <v>514</v>
      </c>
      <c r="M52" s="313">
        <v>396</v>
      </c>
      <c r="N52" s="313">
        <v>325</v>
      </c>
      <c r="O52" s="314">
        <v>328</v>
      </c>
      <c r="P52" s="35"/>
    </row>
    <row r="53" spans="1:16" ht="17.25" customHeight="1" x14ac:dyDescent="0.15">
      <c r="A53" s="37" t="s">
        <v>33</v>
      </c>
      <c r="B53" s="315" t="s">
        <v>239</v>
      </c>
      <c r="C53" s="305">
        <f>SUM(D53:O53)</f>
        <v>76652</v>
      </c>
      <c r="D53" s="306">
        <v>4711</v>
      </c>
      <c r="E53" s="307">
        <v>4797</v>
      </c>
      <c r="F53" s="307">
        <v>6137</v>
      </c>
      <c r="G53" s="307">
        <v>7417</v>
      </c>
      <c r="H53" s="307">
        <v>7633</v>
      </c>
      <c r="I53" s="63">
        <v>7534</v>
      </c>
      <c r="J53" s="308">
        <v>8177</v>
      </c>
      <c r="K53" s="307">
        <v>7943</v>
      </c>
      <c r="L53" s="307">
        <v>6813</v>
      </c>
      <c r="M53" s="307">
        <v>5767</v>
      </c>
      <c r="N53" s="307">
        <v>5191</v>
      </c>
      <c r="O53" s="309">
        <v>4532</v>
      </c>
      <c r="P53" s="35"/>
    </row>
    <row r="54" spans="1:16" ht="17.25" customHeight="1" x14ac:dyDescent="0.15">
      <c r="A54" s="34" t="s">
        <v>33</v>
      </c>
      <c r="B54" s="304" t="s">
        <v>15</v>
      </c>
      <c r="C54" s="305">
        <f>SUM(D54:O54)</f>
        <v>22745630</v>
      </c>
      <c r="D54" s="306">
        <v>1833008</v>
      </c>
      <c r="E54" s="307">
        <v>1913035</v>
      </c>
      <c r="F54" s="307">
        <v>1907609</v>
      </c>
      <c r="G54" s="307">
        <v>1973191</v>
      </c>
      <c r="H54" s="307">
        <v>1962648</v>
      </c>
      <c r="I54" s="63">
        <v>2004505</v>
      </c>
      <c r="J54" s="308">
        <v>1655741</v>
      </c>
      <c r="K54" s="307">
        <v>2426454</v>
      </c>
      <c r="L54" s="307">
        <v>2466639</v>
      </c>
      <c r="M54" s="307">
        <v>1545182</v>
      </c>
      <c r="N54" s="307">
        <v>1542805</v>
      </c>
      <c r="O54" s="309">
        <v>1514813</v>
      </c>
      <c r="P54" s="35"/>
    </row>
    <row r="55" spans="1:16" ht="17.25" customHeight="1" x14ac:dyDescent="0.15">
      <c r="A55" s="36" t="s">
        <v>33</v>
      </c>
      <c r="B55" s="310" t="s">
        <v>240</v>
      </c>
      <c r="C55" s="311">
        <f>C54/C53</f>
        <v>296.73889787611546</v>
      </c>
      <c r="D55" s="312">
        <v>389</v>
      </c>
      <c r="E55" s="313">
        <v>399</v>
      </c>
      <c r="F55" s="313">
        <v>311</v>
      </c>
      <c r="G55" s="313">
        <v>266</v>
      </c>
      <c r="H55" s="313">
        <v>257</v>
      </c>
      <c r="I55" s="281">
        <v>266</v>
      </c>
      <c r="J55" s="313">
        <v>202</v>
      </c>
      <c r="K55" s="313">
        <v>305</v>
      </c>
      <c r="L55" s="313">
        <v>362</v>
      </c>
      <c r="M55" s="313">
        <v>268</v>
      </c>
      <c r="N55" s="313">
        <v>297</v>
      </c>
      <c r="O55" s="314">
        <v>334</v>
      </c>
      <c r="P55" s="35"/>
    </row>
    <row r="56" spans="1:16" ht="17.25" customHeight="1" x14ac:dyDescent="0.15">
      <c r="A56" s="37" t="s">
        <v>34</v>
      </c>
      <c r="B56" s="315" t="s">
        <v>239</v>
      </c>
      <c r="C56" s="305">
        <f>SUM(D56:O56)</f>
        <v>29996</v>
      </c>
      <c r="D56" s="306">
        <v>1446</v>
      </c>
      <c r="E56" s="307">
        <v>1610</v>
      </c>
      <c r="F56" s="307">
        <v>2287</v>
      </c>
      <c r="G56" s="307">
        <v>2622</v>
      </c>
      <c r="H56" s="307">
        <v>3049</v>
      </c>
      <c r="I56" s="63">
        <v>3123</v>
      </c>
      <c r="J56" s="308">
        <v>3533</v>
      </c>
      <c r="K56" s="307">
        <v>3594</v>
      </c>
      <c r="L56" s="307">
        <v>2559</v>
      </c>
      <c r="M56" s="307">
        <v>2898</v>
      </c>
      <c r="N56" s="307">
        <v>1944</v>
      </c>
      <c r="O56" s="309">
        <v>1331</v>
      </c>
      <c r="P56" s="35"/>
    </row>
    <row r="57" spans="1:16" ht="17.25" customHeight="1" x14ac:dyDescent="0.15">
      <c r="A57" s="34" t="s">
        <v>34</v>
      </c>
      <c r="B57" s="304" t="s">
        <v>15</v>
      </c>
      <c r="C57" s="305">
        <f>SUM(D57:O57)</f>
        <v>11373886</v>
      </c>
      <c r="D57" s="306">
        <v>672649</v>
      </c>
      <c r="E57" s="307">
        <v>775787</v>
      </c>
      <c r="F57" s="307">
        <v>932883</v>
      </c>
      <c r="G57" s="307">
        <v>1094183</v>
      </c>
      <c r="H57" s="307">
        <v>1209967</v>
      </c>
      <c r="I57" s="63">
        <v>1238544</v>
      </c>
      <c r="J57" s="308">
        <v>1067372</v>
      </c>
      <c r="K57" s="307">
        <v>1154240</v>
      </c>
      <c r="L57" s="307">
        <v>1071717</v>
      </c>
      <c r="M57" s="307">
        <v>791968</v>
      </c>
      <c r="N57" s="307">
        <v>773007</v>
      </c>
      <c r="O57" s="309">
        <v>591569</v>
      </c>
      <c r="P57" s="35"/>
    </row>
    <row r="58" spans="1:16" ht="17.25" customHeight="1" x14ac:dyDescent="0.15">
      <c r="A58" s="36" t="s">
        <v>34</v>
      </c>
      <c r="B58" s="310" t="s">
        <v>240</v>
      </c>
      <c r="C58" s="311">
        <f>C57/C56</f>
        <v>379.18009067875715</v>
      </c>
      <c r="D58" s="312">
        <v>465</v>
      </c>
      <c r="E58" s="313">
        <v>482</v>
      </c>
      <c r="F58" s="313">
        <v>408</v>
      </c>
      <c r="G58" s="313">
        <v>417</v>
      </c>
      <c r="H58" s="313">
        <v>397</v>
      </c>
      <c r="I58" s="281">
        <v>397</v>
      </c>
      <c r="J58" s="313">
        <v>302</v>
      </c>
      <c r="K58" s="313">
        <v>321</v>
      </c>
      <c r="L58" s="313">
        <v>419</v>
      </c>
      <c r="M58" s="313">
        <v>273</v>
      </c>
      <c r="N58" s="313">
        <v>398</v>
      </c>
      <c r="O58" s="314">
        <v>444</v>
      </c>
      <c r="P58" s="35"/>
    </row>
    <row r="59" spans="1:16" ht="17.25" customHeight="1" x14ac:dyDescent="0.15">
      <c r="A59" s="37" t="s">
        <v>35</v>
      </c>
      <c r="B59" s="315" t="s">
        <v>239</v>
      </c>
      <c r="C59" s="305">
        <f>SUM(D59:O59)</f>
        <v>9222</v>
      </c>
      <c r="D59" s="306">
        <v>486</v>
      </c>
      <c r="E59" s="307">
        <v>658</v>
      </c>
      <c r="F59" s="307">
        <v>831</v>
      </c>
      <c r="G59" s="307">
        <v>966</v>
      </c>
      <c r="H59" s="307">
        <v>1058</v>
      </c>
      <c r="I59" s="63">
        <v>1195</v>
      </c>
      <c r="J59" s="308">
        <v>1177</v>
      </c>
      <c r="K59" s="307">
        <v>718</v>
      </c>
      <c r="L59" s="307">
        <v>513</v>
      </c>
      <c r="M59" s="307">
        <v>611</v>
      </c>
      <c r="N59" s="307">
        <v>514</v>
      </c>
      <c r="O59" s="309">
        <v>495</v>
      </c>
      <c r="P59" s="35"/>
    </row>
    <row r="60" spans="1:16" ht="17.25" customHeight="1" x14ac:dyDescent="0.15">
      <c r="A60" s="34" t="s">
        <v>35</v>
      </c>
      <c r="B60" s="304" t="s">
        <v>15</v>
      </c>
      <c r="C60" s="305">
        <f>SUM(D60:O60)</f>
        <v>3305782</v>
      </c>
      <c r="D60" s="306">
        <v>218823</v>
      </c>
      <c r="E60" s="307">
        <v>293977</v>
      </c>
      <c r="F60" s="307">
        <v>330582</v>
      </c>
      <c r="G60" s="307">
        <v>389687</v>
      </c>
      <c r="H60" s="307">
        <v>407602</v>
      </c>
      <c r="I60" s="63">
        <v>432667</v>
      </c>
      <c r="J60" s="308">
        <v>279623</v>
      </c>
      <c r="K60" s="307">
        <v>182064</v>
      </c>
      <c r="L60" s="307">
        <v>169342</v>
      </c>
      <c r="M60" s="307">
        <v>165680</v>
      </c>
      <c r="N60" s="307">
        <v>217172</v>
      </c>
      <c r="O60" s="309">
        <v>218563</v>
      </c>
      <c r="P60" s="35"/>
    </row>
    <row r="61" spans="1:16" ht="17.25" customHeight="1" x14ac:dyDescent="0.15">
      <c r="A61" s="36" t="s">
        <v>35</v>
      </c>
      <c r="B61" s="310" t="s">
        <v>240</v>
      </c>
      <c r="C61" s="311">
        <f>C60/C59</f>
        <v>358.46692691390155</v>
      </c>
      <c r="D61" s="312">
        <v>450</v>
      </c>
      <c r="E61" s="313">
        <v>447</v>
      </c>
      <c r="F61" s="313">
        <v>398</v>
      </c>
      <c r="G61" s="313">
        <v>404</v>
      </c>
      <c r="H61" s="313">
        <v>385</v>
      </c>
      <c r="I61" s="281">
        <v>362</v>
      </c>
      <c r="J61" s="313">
        <v>238</v>
      </c>
      <c r="K61" s="313">
        <v>254</v>
      </c>
      <c r="L61" s="313">
        <v>330</v>
      </c>
      <c r="M61" s="313">
        <v>271</v>
      </c>
      <c r="N61" s="313">
        <v>423</v>
      </c>
      <c r="O61" s="314">
        <v>441</v>
      </c>
      <c r="P61" s="35"/>
    </row>
    <row r="62" spans="1:16" ht="17.25" customHeight="1" x14ac:dyDescent="0.15">
      <c r="A62" s="37" t="s">
        <v>36</v>
      </c>
      <c r="B62" s="315" t="s">
        <v>239</v>
      </c>
      <c r="C62" s="305">
        <f>SUM(D62:O62)</f>
        <v>78259</v>
      </c>
      <c r="D62" s="306">
        <v>5937</v>
      </c>
      <c r="E62" s="307">
        <v>5448</v>
      </c>
      <c r="F62" s="307">
        <v>6294</v>
      </c>
      <c r="G62" s="307">
        <v>7346</v>
      </c>
      <c r="H62" s="307">
        <v>9097</v>
      </c>
      <c r="I62" s="63">
        <v>7249</v>
      </c>
      <c r="J62" s="308">
        <v>8005</v>
      </c>
      <c r="K62" s="307">
        <v>8199</v>
      </c>
      <c r="L62" s="307">
        <v>5902</v>
      </c>
      <c r="M62" s="307">
        <v>5825</v>
      </c>
      <c r="N62" s="307">
        <v>4479</v>
      </c>
      <c r="O62" s="309">
        <v>4478</v>
      </c>
      <c r="P62" s="35"/>
    </row>
    <row r="63" spans="1:16" ht="17.25" customHeight="1" x14ac:dyDescent="0.15">
      <c r="A63" s="34" t="s">
        <v>36</v>
      </c>
      <c r="B63" s="304" t="s">
        <v>15</v>
      </c>
      <c r="C63" s="305">
        <f>SUM(D63:O63)</f>
        <v>27587846</v>
      </c>
      <c r="D63" s="306">
        <v>1775724</v>
      </c>
      <c r="E63" s="307">
        <v>1706331</v>
      </c>
      <c r="F63" s="307">
        <v>2224139</v>
      </c>
      <c r="G63" s="307">
        <v>2464147</v>
      </c>
      <c r="H63" s="307">
        <v>2574172</v>
      </c>
      <c r="I63" s="63">
        <v>2177568</v>
      </c>
      <c r="J63" s="308">
        <v>2571130</v>
      </c>
      <c r="K63" s="307">
        <v>2571173</v>
      </c>
      <c r="L63" s="307">
        <v>2888835</v>
      </c>
      <c r="M63" s="307">
        <v>2319011</v>
      </c>
      <c r="N63" s="307">
        <v>2292226</v>
      </c>
      <c r="O63" s="309">
        <v>2023390</v>
      </c>
      <c r="P63" s="35"/>
    </row>
    <row r="64" spans="1:16" ht="17.25" customHeight="1" x14ac:dyDescent="0.15">
      <c r="A64" s="36" t="s">
        <v>36</v>
      </c>
      <c r="B64" s="310" t="s">
        <v>240</v>
      </c>
      <c r="C64" s="311">
        <f>C63/C62</f>
        <v>352.51978686157503</v>
      </c>
      <c r="D64" s="312">
        <v>299</v>
      </c>
      <c r="E64" s="313">
        <v>313</v>
      </c>
      <c r="F64" s="313">
        <v>353</v>
      </c>
      <c r="G64" s="313">
        <v>335</v>
      </c>
      <c r="H64" s="313">
        <v>283</v>
      </c>
      <c r="I64" s="281">
        <v>300</v>
      </c>
      <c r="J64" s="313">
        <v>321</v>
      </c>
      <c r="K64" s="313">
        <v>314</v>
      </c>
      <c r="L64" s="313">
        <v>489</v>
      </c>
      <c r="M64" s="313">
        <v>398</v>
      </c>
      <c r="N64" s="313">
        <v>512</v>
      </c>
      <c r="O64" s="314">
        <v>452</v>
      </c>
      <c r="P64" s="35"/>
    </row>
    <row r="65" spans="1:21" ht="17.25" customHeight="1" x14ac:dyDescent="0.15">
      <c r="A65" s="37" t="s">
        <v>37</v>
      </c>
      <c r="B65" s="315" t="s">
        <v>239</v>
      </c>
      <c r="C65" s="305">
        <f>SUM(D65:O65)</f>
        <v>24915</v>
      </c>
      <c r="D65" s="306">
        <v>1979</v>
      </c>
      <c r="E65" s="307">
        <v>1729</v>
      </c>
      <c r="F65" s="307">
        <v>1963</v>
      </c>
      <c r="G65" s="307">
        <v>2365</v>
      </c>
      <c r="H65" s="307">
        <v>2733</v>
      </c>
      <c r="I65" s="63">
        <v>2119</v>
      </c>
      <c r="J65" s="308">
        <v>2183</v>
      </c>
      <c r="K65" s="307">
        <v>2211</v>
      </c>
      <c r="L65" s="307">
        <v>1839</v>
      </c>
      <c r="M65" s="307">
        <v>2058</v>
      </c>
      <c r="N65" s="307">
        <v>1874</v>
      </c>
      <c r="O65" s="309">
        <v>1862</v>
      </c>
      <c r="P65" s="35"/>
    </row>
    <row r="66" spans="1:21" ht="17.25" customHeight="1" x14ac:dyDescent="0.15">
      <c r="A66" s="34" t="s">
        <v>37</v>
      </c>
      <c r="B66" s="304" t="s">
        <v>15</v>
      </c>
      <c r="C66" s="305">
        <f>SUM(D66:O66)</f>
        <v>14964966</v>
      </c>
      <c r="D66" s="306">
        <v>1000131</v>
      </c>
      <c r="E66" s="307">
        <v>974912</v>
      </c>
      <c r="F66" s="307">
        <v>1189953</v>
      </c>
      <c r="G66" s="307">
        <v>1216545</v>
      </c>
      <c r="H66" s="307">
        <v>1296820</v>
      </c>
      <c r="I66" s="63">
        <v>1076960</v>
      </c>
      <c r="J66" s="308">
        <v>1317793</v>
      </c>
      <c r="K66" s="307">
        <v>1279660</v>
      </c>
      <c r="L66" s="307">
        <v>1743063</v>
      </c>
      <c r="M66" s="307">
        <v>1468790</v>
      </c>
      <c r="N66" s="307">
        <v>1232849</v>
      </c>
      <c r="O66" s="309">
        <v>1167490</v>
      </c>
      <c r="P66" s="35"/>
    </row>
    <row r="67" spans="1:21" ht="17.25" customHeight="1" x14ac:dyDescent="0.15">
      <c r="A67" s="36" t="s">
        <v>37</v>
      </c>
      <c r="B67" s="310" t="s">
        <v>240</v>
      </c>
      <c r="C67" s="311">
        <f>C66/C65</f>
        <v>600.64081878386514</v>
      </c>
      <c r="D67" s="312">
        <v>505</v>
      </c>
      <c r="E67" s="313">
        <v>564</v>
      </c>
      <c r="F67" s="313">
        <v>606</v>
      </c>
      <c r="G67" s="313">
        <v>514</v>
      </c>
      <c r="H67" s="313">
        <v>474</v>
      </c>
      <c r="I67" s="281">
        <v>508</v>
      </c>
      <c r="J67" s="313">
        <v>604</v>
      </c>
      <c r="K67" s="313">
        <v>579</v>
      </c>
      <c r="L67" s="313">
        <v>948</v>
      </c>
      <c r="M67" s="313">
        <v>714</v>
      </c>
      <c r="N67" s="313">
        <v>658</v>
      </c>
      <c r="O67" s="314">
        <v>627</v>
      </c>
      <c r="P67" s="35"/>
    </row>
    <row r="68" spans="1:21" ht="17.25" customHeight="1" x14ac:dyDescent="0.15">
      <c r="A68" s="37" t="s">
        <v>38</v>
      </c>
      <c r="B68" s="315" t="s">
        <v>239</v>
      </c>
      <c r="C68" s="305">
        <f>SUM(D68:O68)</f>
        <v>26069</v>
      </c>
      <c r="D68" s="306">
        <v>1603</v>
      </c>
      <c r="E68" s="307">
        <v>1513</v>
      </c>
      <c r="F68" s="307">
        <v>2126</v>
      </c>
      <c r="G68" s="307">
        <v>2530</v>
      </c>
      <c r="H68" s="307">
        <v>2646</v>
      </c>
      <c r="I68" s="63">
        <v>2309</v>
      </c>
      <c r="J68" s="308">
        <v>2185</v>
      </c>
      <c r="K68" s="307">
        <v>2392</v>
      </c>
      <c r="L68" s="307">
        <v>2494</v>
      </c>
      <c r="M68" s="307">
        <v>2465</v>
      </c>
      <c r="N68" s="307">
        <v>2041</v>
      </c>
      <c r="O68" s="309">
        <v>1765</v>
      </c>
      <c r="P68" s="35"/>
    </row>
    <row r="69" spans="1:21" ht="17.25" customHeight="1" x14ac:dyDescent="0.15">
      <c r="A69" s="34" t="s">
        <v>38</v>
      </c>
      <c r="B69" s="304" t="s">
        <v>15</v>
      </c>
      <c r="C69" s="305">
        <f>SUM(D69:O69)</f>
        <v>11288085</v>
      </c>
      <c r="D69" s="306">
        <v>968509</v>
      </c>
      <c r="E69" s="307">
        <v>1109910</v>
      </c>
      <c r="F69" s="307">
        <v>1259275</v>
      </c>
      <c r="G69" s="307">
        <v>1215596</v>
      </c>
      <c r="H69" s="307">
        <v>1046632</v>
      </c>
      <c r="I69" s="63">
        <v>1166980</v>
      </c>
      <c r="J69" s="308">
        <v>761883</v>
      </c>
      <c r="K69" s="307">
        <v>735857</v>
      </c>
      <c r="L69" s="307">
        <v>1040527</v>
      </c>
      <c r="M69" s="307">
        <v>628023</v>
      </c>
      <c r="N69" s="307">
        <v>727090</v>
      </c>
      <c r="O69" s="309">
        <v>627803</v>
      </c>
      <c r="P69" s="35"/>
    </row>
    <row r="70" spans="1:21" ht="17.25" customHeight="1" x14ac:dyDescent="0.15">
      <c r="A70" s="36" t="s">
        <v>38</v>
      </c>
      <c r="B70" s="310" t="s">
        <v>240</v>
      </c>
      <c r="C70" s="311">
        <f>C69/C68</f>
        <v>433.00797882542486</v>
      </c>
      <c r="D70" s="312">
        <v>604</v>
      </c>
      <c r="E70" s="313">
        <v>733</v>
      </c>
      <c r="F70" s="313">
        <v>592</v>
      </c>
      <c r="G70" s="313">
        <v>480</v>
      </c>
      <c r="H70" s="313">
        <v>396</v>
      </c>
      <c r="I70" s="281">
        <v>505</v>
      </c>
      <c r="J70" s="313">
        <v>349</v>
      </c>
      <c r="K70" s="313">
        <v>308</v>
      </c>
      <c r="L70" s="313">
        <v>417</v>
      </c>
      <c r="M70" s="313">
        <v>255</v>
      </c>
      <c r="N70" s="313">
        <v>356</v>
      </c>
      <c r="O70" s="314">
        <v>356</v>
      </c>
      <c r="P70" s="35"/>
    </row>
    <row r="71" spans="1:21" ht="17.25" customHeight="1" x14ac:dyDescent="0.15">
      <c r="A71" s="37" t="s">
        <v>39</v>
      </c>
      <c r="B71" s="315" t="s">
        <v>239</v>
      </c>
      <c r="C71" s="305">
        <f>SUM(D71:O71)</f>
        <v>13456</v>
      </c>
      <c r="D71" s="306">
        <v>5</v>
      </c>
      <c r="E71" s="307">
        <v>7</v>
      </c>
      <c r="F71" s="307">
        <v>9</v>
      </c>
      <c r="G71" s="307">
        <v>84</v>
      </c>
      <c r="H71" s="323">
        <v>1040</v>
      </c>
      <c r="I71" s="63">
        <v>3611</v>
      </c>
      <c r="J71" s="308">
        <v>4792</v>
      </c>
      <c r="K71" s="307">
        <v>3011</v>
      </c>
      <c r="L71" s="307">
        <v>771</v>
      </c>
      <c r="M71" s="307">
        <v>79</v>
      </c>
      <c r="N71" s="307">
        <v>34</v>
      </c>
      <c r="O71" s="309">
        <v>13</v>
      </c>
      <c r="P71" s="35"/>
    </row>
    <row r="72" spans="1:21" ht="17.25" customHeight="1" x14ac:dyDescent="0.15">
      <c r="A72" s="34" t="s">
        <v>39</v>
      </c>
      <c r="B72" s="304" t="s">
        <v>15</v>
      </c>
      <c r="C72" s="305">
        <f>SUM(D72:O72)</f>
        <v>3588268</v>
      </c>
      <c r="D72" s="306">
        <v>2495</v>
      </c>
      <c r="E72" s="307">
        <v>3415</v>
      </c>
      <c r="F72" s="307">
        <v>4921</v>
      </c>
      <c r="G72" s="307">
        <v>52357</v>
      </c>
      <c r="H72" s="307">
        <v>420778</v>
      </c>
      <c r="I72" s="63">
        <v>1064871</v>
      </c>
      <c r="J72" s="308">
        <v>1062255</v>
      </c>
      <c r="K72" s="307">
        <v>733777</v>
      </c>
      <c r="L72" s="307">
        <v>207357</v>
      </c>
      <c r="M72" s="307">
        <v>19323</v>
      </c>
      <c r="N72" s="307">
        <v>11635</v>
      </c>
      <c r="O72" s="309">
        <v>5084</v>
      </c>
      <c r="P72" s="35"/>
    </row>
    <row r="73" spans="1:21" ht="17.25" customHeight="1" x14ac:dyDescent="0.15">
      <c r="A73" s="36" t="s">
        <v>39</v>
      </c>
      <c r="B73" s="310" t="s">
        <v>240</v>
      </c>
      <c r="C73" s="311">
        <f>C72/C71</f>
        <v>266.66676575505352</v>
      </c>
      <c r="D73" s="312">
        <v>532</v>
      </c>
      <c r="E73" s="313">
        <v>470</v>
      </c>
      <c r="F73" s="313">
        <v>552</v>
      </c>
      <c r="G73" s="313">
        <v>626</v>
      </c>
      <c r="H73" s="313">
        <v>405</v>
      </c>
      <c r="I73" s="281">
        <v>295</v>
      </c>
      <c r="J73" s="313">
        <v>222</v>
      </c>
      <c r="K73" s="313">
        <v>244</v>
      </c>
      <c r="L73" s="313">
        <v>269</v>
      </c>
      <c r="M73" s="313">
        <v>245</v>
      </c>
      <c r="N73" s="313">
        <v>347</v>
      </c>
      <c r="O73" s="314">
        <v>393</v>
      </c>
      <c r="P73" s="35"/>
    </row>
    <row r="74" spans="1:21" ht="17.25" customHeight="1" x14ac:dyDescent="0.15">
      <c r="A74" s="37" t="s">
        <v>40</v>
      </c>
      <c r="B74" s="315" t="s">
        <v>239</v>
      </c>
      <c r="C74" s="305">
        <f>SUM(D74:O74)</f>
        <v>27594</v>
      </c>
      <c r="D74" s="306">
        <v>1681</v>
      </c>
      <c r="E74" s="307">
        <v>1881</v>
      </c>
      <c r="F74" s="307">
        <v>1833</v>
      </c>
      <c r="G74" s="307">
        <v>2373</v>
      </c>
      <c r="H74" s="307">
        <v>2032</v>
      </c>
      <c r="I74" s="63">
        <v>2467</v>
      </c>
      <c r="J74" s="308">
        <v>2221</v>
      </c>
      <c r="K74" s="307">
        <v>2322</v>
      </c>
      <c r="L74" s="307">
        <v>2883</v>
      </c>
      <c r="M74" s="307">
        <v>2995</v>
      </c>
      <c r="N74" s="307">
        <v>2442</v>
      </c>
      <c r="O74" s="309">
        <v>2464</v>
      </c>
      <c r="P74" s="35"/>
    </row>
    <row r="75" spans="1:21" ht="17.25" customHeight="1" x14ac:dyDescent="0.15">
      <c r="A75" s="34" t="s">
        <v>40</v>
      </c>
      <c r="B75" s="304" t="s">
        <v>15</v>
      </c>
      <c r="C75" s="305">
        <f>SUM(D75:O75)</f>
        <v>4943317</v>
      </c>
      <c r="D75" s="306">
        <v>343602</v>
      </c>
      <c r="E75" s="307">
        <v>308666</v>
      </c>
      <c r="F75" s="307">
        <v>344541</v>
      </c>
      <c r="G75" s="307">
        <v>412198</v>
      </c>
      <c r="H75" s="307">
        <v>483255</v>
      </c>
      <c r="I75" s="63">
        <v>495206</v>
      </c>
      <c r="J75" s="308">
        <v>427124</v>
      </c>
      <c r="K75" s="307">
        <v>361029</v>
      </c>
      <c r="L75" s="307">
        <v>459376</v>
      </c>
      <c r="M75" s="307">
        <v>386756</v>
      </c>
      <c r="N75" s="307">
        <v>365450</v>
      </c>
      <c r="O75" s="309">
        <v>556114</v>
      </c>
      <c r="P75" s="35"/>
    </row>
    <row r="76" spans="1:21" ht="17.25" customHeight="1" x14ac:dyDescent="0.15">
      <c r="A76" s="36" t="s">
        <v>40</v>
      </c>
      <c r="B76" s="310" t="s">
        <v>240</v>
      </c>
      <c r="C76" s="311">
        <f>C75/C74</f>
        <v>179.14463289120823</v>
      </c>
      <c r="D76" s="312">
        <v>204</v>
      </c>
      <c r="E76" s="313">
        <v>164</v>
      </c>
      <c r="F76" s="313">
        <v>188</v>
      </c>
      <c r="G76" s="313">
        <v>174</v>
      </c>
      <c r="H76" s="313">
        <v>238</v>
      </c>
      <c r="I76" s="281">
        <v>201</v>
      </c>
      <c r="J76" s="313">
        <v>192</v>
      </c>
      <c r="K76" s="313">
        <v>155</v>
      </c>
      <c r="L76" s="313">
        <v>159</v>
      </c>
      <c r="M76" s="313">
        <v>129</v>
      </c>
      <c r="N76" s="313">
        <v>150</v>
      </c>
      <c r="O76" s="314">
        <v>226</v>
      </c>
      <c r="P76" s="35"/>
    </row>
    <row r="77" spans="1:21" s="41" customFormat="1" ht="17.25" customHeight="1" x14ac:dyDescent="0.15">
      <c r="A77" s="38" t="s">
        <v>41</v>
      </c>
      <c r="B77" s="315" t="s">
        <v>239</v>
      </c>
      <c r="C77" s="305">
        <f>SUM(D77:O77)</f>
        <v>78503</v>
      </c>
      <c r="D77" s="306">
        <v>6932</v>
      </c>
      <c r="E77" s="308">
        <v>6300</v>
      </c>
      <c r="F77" s="307">
        <v>6163</v>
      </c>
      <c r="G77" s="308">
        <v>7491</v>
      </c>
      <c r="H77" s="308">
        <v>8754</v>
      </c>
      <c r="I77" s="497">
        <v>7796</v>
      </c>
      <c r="J77" s="308">
        <v>4928</v>
      </c>
      <c r="K77" s="308">
        <v>5052</v>
      </c>
      <c r="L77" s="308">
        <v>6212</v>
      </c>
      <c r="M77" s="308">
        <v>6047</v>
      </c>
      <c r="N77" s="308">
        <v>5951</v>
      </c>
      <c r="O77" s="326">
        <v>6877</v>
      </c>
      <c r="P77" s="39"/>
      <c r="R77" s="40"/>
      <c r="S77" s="4"/>
      <c r="T77" s="4"/>
      <c r="U77" s="4"/>
    </row>
    <row r="78" spans="1:21" s="41" customFormat="1" ht="17.25" customHeight="1" x14ac:dyDescent="0.15">
      <c r="A78" s="42" t="s">
        <v>42</v>
      </c>
      <c r="B78" s="304" t="s">
        <v>15</v>
      </c>
      <c r="C78" s="305">
        <f>SUM(D78:O78)</f>
        <v>17166086</v>
      </c>
      <c r="D78" s="306">
        <v>1378811</v>
      </c>
      <c r="E78" s="308">
        <v>1483012</v>
      </c>
      <c r="F78" s="307">
        <v>1726288</v>
      </c>
      <c r="G78" s="308">
        <v>2258450</v>
      </c>
      <c r="H78" s="308">
        <v>2509841</v>
      </c>
      <c r="I78" s="497">
        <v>1386234</v>
      </c>
      <c r="J78" s="308">
        <v>686892</v>
      </c>
      <c r="K78" s="308">
        <v>815124</v>
      </c>
      <c r="L78" s="308">
        <v>1200027</v>
      </c>
      <c r="M78" s="308">
        <v>1091468</v>
      </c>
      <c r="N78" s="308">
        <v>1158672</v>
      </c>
      <c r="O78" s="326">
        <v>1471267</v>
      </c>
      <c r="P78" s="39"/>
      <c r="R78" s="40"/>
      <c r="S78" s="4"/>
      <c r="T78" s="4"/>
      <c r="U78" s="4"/>
    </row>
    <row r="79" spans="1:21" s="41" customFormat="1" ht="17.25" customHeight="1" x14ac:dyDescent="0.15">
      <c r="A79" s="43" t="s">
        <v>42</v>
      </c>
      <c r="B79" s="310" t="s">
        <v>240</v>
      </c>
      <c r="C79" s="311">
        <f>C78/C77</f>
        <v>218.66789804211305</v>
      </c>
      <c r="D79" s="312">
        <v>199</v>
      </c>
      <c r="E79" s="313">
        <v>235</v>
      </c>
      <c r="F79" s="313">
        <v>280</v>
      </c>
      <c r="G79" s="313">
        <v>301</v>
      </c>
      <c r="H79" s="313">
        <v>287</v>
      </c>
      <c r="I79" s="281">
        <v>178</v>
      </c>
      <c r="J79" s="313">
        <v>139</v>
      </c>
      <c r="K79" s="313">
        <v>161</v>
      </c>
      <c r="L79" s="313">
        <v>193</v>
      </c>
      <c r="M79" s="313">
        <v>181</v>
      </c>
      <c r="N79" s="313">
        <v>195</v>
      </c>
      <c r="O79" s="314">
        <v>214</v>
      </c>
      <c r="P79" s="39"/>
      <c r="R79" s="40"/>
      <c r="S79" s="4"/>
      <c r="T79" s="4"/>
      <c r="U79" s="4"/>
    </row>
    <row r="80" spans="1:21" ht="17.25" customHeight="1" x14ac:dyDescent="0.15">
      <c r="A80" s="37" t="s">
        <v>43</v>
      </c>
      <c r="B80" s="315" t="s">
        <v>239</v>
      </c>
      <c r="C80" s="305">
        <f>SUM(D80:O80)</f>
        <v>27994</v>
      </c>
      <c r="D80" s="306">
        <v>2697</v>
      </c>
      <c r="E80" s="307">
        <v>2836</v>
      </c>
      <c r="F80" s="307">
        <v>2434</v>
      </c>
      <c r="G80" s="307">
        <v>1964</v>
      </c>
      <c r="H80" s="307">
        <v>1151</v>
      </c>
      <c r="I80" s="63">
        <v>1108</v>
      </c>
      <c r="J80" s="308">
        <v>1489</v>
      </c>
      <c r="K80" s="307">
        <v>1664</v>
      </c>
      <c r="L80" s="307">
        <v>2981</v>
      </c>
      <c r="M80" s="307">
        <v>3105</v>
      </c>
      <c r="N80" s="307">
        <v>3033</v>
      </c>
      <c r="O80" s="309">
        <v>3532</v>
      </c>
      <c r="P80" s="35"/>
    </row>
    <row r="81" spans="1:21" ht="17.25" customHeight="1" x14ac:dyDescent="0.15">
      <c r="A81" s="34" t="s">
        <v>43</v>
      </c>
      <c r="B81" s="304" t="s">
        <v>15</v>
      </c>
      <c r="C81" s="305">
        <f>SUM(D81:O81)</f>
        <v>8100313</v>
      </c>
      <c r="D81" s="306">
        <v>746507</v>
      </c>
      <c r="E81" s="307">
        <v>732899</v>
      </c>
      <c r="F81" s="307">
        <v>662708</v>
      </c>
      <c r="G81" s="307">
        <v>583059</v>
      </c>
      <c r="H81" s="307">
        <v>437082</v>
      </c>
      <c r="I81" s="63">
        <v>444660</v>
      </c>
      <c r="J81" s="308">
        <v>456039</v>
      </c>
      <c r="K81" s="307">
        <v>460264</v>
      </c>
      <c r="L81" s="307">
        <v>831019</v>
      </c>
      <c r="M81" s="307">
        <v>884456</v>
      </c>
      <c r="N81" s="307">
        <v>861042</v>
      </c>
      <c r="O81" s="309">
        <v>1000578</v>
      </c>
      <c r="P81" s="35"/>
    </row>
    <row r="82" spans="1:21" ht="17.25" customHeight="1" x14ac:dyDescent="0.15">
      <c r="A82" s="36" t="s">
        <v>43</v>
      </c>
      <c r="B82" s="310" t="s">
        <v>240</v>
      </c>
      <c r="C82" s="311">
        <f>C81/C80</f>
        <v>289.35889833535759</v>
      </c>
      <c r="D82" s="312">
        <v>277</v>
      </c>
      <c r="E82" s="313">
        <v>258</v>
      </c>
      <c r="F82" s="313">
        <v>272</v>
      </c>
      <c r="G82" s="313">
        <v>297</v>
      </c>
      <c r="H82" s="313">
        <v>380</v>
      </c>
      <c r="I82" s="281">
        <v>401</v>
      </c>
      <c r="J82" s="313">
        <v>306</v>
      </c>
      <c r="K82" s="313">
        <v>277</v>
      </c>
      <c r="L82" s="313">
        <v>279</v>
      </c>
      <c r="M82" s="313">
        <v>285</v>
      </c>
      <c r="N82" s="313">
        <v>284</v>
      </c>
      <c r="O82" s="314">
        <v>283</v>
      </c>
      <c r="P82" s="35"/>
    </row>
    <row r="83" spans="1:21" ht="17.25" customHeight="1" x14ac:dyDescent="0.15">
      <c r="A83" s="37" t="s">
        <v>44</v>
      </c>
      <c r="B83" s="315" t="s">
        <v>239</v>
      </c>
      <c r="C83" s="305">
        <f>SUM(D83:O83)</f>
        <v>119314</v>
      </c>
      <c r="D83" s="306">
        <v>9474</v>
      </c>
      <c r="E83" s="307">
        <v>9991</v>
      </c>
      <c r="F83" s="307">
        <v>10923</v>
      </c>
      <c r="G83" s="307">
        <v>13656</v>
      </c>
      <c r="H83" s="307">
        <v>9973</v>
      </c>
      <c r="I83" s="63">
        <v>9179</v>
      </c>
      <c r="J83" s="308">
        <v>9685</v>
      </c>
      <c r="K83" s="307">
        <v>10729</v>
      </c>
      <c r="L83" s="307">
        <v>9767</v>
      </c>
      <c r="M83" s="307">
        <v>8844</v>
      </c>
      <c r="N83" s="307">
        <v>8151</v>
      </c>
      <c r="O83" s="309">
        <v>8942</v>
      </c>
      <c r="P83" s="35"/>
    </row>
    <row r="84" spans="1:21" ht="17.25" customHeight="1" x14ac:dyDescent="0.15">
      <c r="A84" s="34" t="s">
        <v>44</v>
      </c>
      <c r="B84" s="304" t="s">
        <v>15</v>
      </c>
      <c r="C84" s="305">
        <f>SUM(D84:O84)</f>
        <v>13467820</v>
      </c>
      <c r="D84" s="306">
        <v>890613</v>
      </c>
      <c r="E84" s="307">
        <v>1049919</v>
      </c>
      <c r="F84" s="307">
        <v>1099738</v>
      </c>
      <c r="G84" s="307">
        <v>1083102</v>
      </c>
      <c r="H84" s="307">
        <v>1011520</v>
      </c>
      <c r="I84" s="63">
        <v>976196</v>
      </c>
      <c r="J84" s="308">
        <v>1135289</v>
      </c>
      <c r="K84" s="307">
        <v>1092843</v>
      </c>
      <c r="L84" s="307">
        <v>1065673</v>
      </c>
      <c r="M84" s="307">
        <v>1051113</v>
      </c>
      <c r="N84" s="307">
        <v>1380485</v>
      </c>
      <c r="O84" s="309">
        <v>1631329</v>
      </c>
      <c r="P84" s="35"/>
    </row>
    <row r="85" spans="1:21" ht="17.25" customHeight="1" x14ac:dyDescent="0.15">
      <c r="A85" s="36" t="s">
        <v>44</v>
      </c>
      <c r="B85" s="310" t="s">
        <v>240</v>
      </c>
      <c r="C85" s="311">
        <f>C84/C83</f>
        <v>112.8771141693347</v>
      </c>
      <c r="D85" s="312">
        <v>94</v>
      </c>
      <c r="E85" s="313">
        <v>105</v>
      </c>
      <c r="F85" s="313">
        <v>101</v>
      </c>
      <c r="G85" s="313">
        <v>79</v>
      </c>
      <c r="H85" s="313">
        <v>101</v>
      </c>
      <c r="I85" s="281">
        <v>106</v>
      </c>
      <c r="J85" s="313">
        <v>117</v>
      </c>
      <c r="K85" s="313">
        <v>102</v>
      </c>
      <c r="L85" s="313">
        <v>109</v>
      </c>
      <c r="M85" s="313">
        <v>119</v>
      </c>
      <c r="N85" s="313">
        <v>169</v>
      </c>
      <c r="O85" s="314">
        <v>182</v>
      </c>
      <c r="P85" s="35"/>
    </row>
    <row r="86" spans="1:21" ht="17.25" customHeight="1" x14ac:dyDescent="0.15">
      <c r="A86" s="37" t="s">
        <v>45</v>
      </c>
      <c r="B86" s="315" t="s">
        <v>239</v>
      </c>
      <c r="C86" s="305">
        <f>SUM(D86:O86)</f>
        <v>8585</v>
      </c>
      <c r="D86" s="306">
        <v>924</v>
      </c>
      <c r="E86" s="307">
        <v>895</v>
      </c>
      <c r="F86" s="307">
        <v>841</v>
      </c>
      <c r="G86" s="307">
        <v>517</v>
      </c>
      <c r="H86" s="307">
        <v>390</v>
      </c>
      <c r="I86" s="63">
        <v>153</v>
      </c>
      <c r="J86" s="308">
        <v>334</v>
      </c>
      <c r="K86" s="307">
        <v>608</v>
      </c>
      <c r="L86" s="307">
        <v>899</v>
      </c>
      <c r="M86" s="307">
        <v>949</v>
      </c>
      <c r="N86" s="307">
        <v>918</v>
      </c>
      <c r="O86" s="309">
        <v>1157</v>
      </c>
      <c r="P86" s="35"/>
    </row>
    <row r="87" spans="1:21" ht="17.25" customHeight="1" x14ac:dyDescent="0.15">
      <c r="A87" s="34" t="s">
        <v>45</v>
      </c>
      <c r="B87" s="304" t="s">
        <v>15</v>
      </c>
      <c r="C87" s="305">
        <f>SUM(D87:O87)</f>
        <v>3445017</v>
      </c>
      <c r="D87" s="306">
        <v>356890</v>
      </c>
      <c r="E87" s="307">
        <v>331351</v>
      </c>
      <c r="F87" s="307">
        <v>340487</v>
      </c>
      <c r="G87" s="307">
        <v>300489</v>
      </c>
      <c r="H87" s="307">
        <v>224199</v>
      </c>
      <c r="I87" s="63">
        <v>178314</v>
      </c>
      <c r="J87" s="308">
        <v>194192</v>
      </c>
      <c r="K87" s="307">
        <v>278359</v>
      </c>
      <c r="L87" s="307">
        <v>442233</v>
      </c>
      <c r="M87" s="307">
        <v>347968</v>
      </c>
      <c r="N87" s="307">
        <v>381134</v>
      </c>
      <c r="O87" s="309">
        <v>69401</v>
      </c>
      <c r="P87" s="35"/>
    </row>
    <row r="88" spans="1:21" ht="17.25" customHeight="1" x14ac:dyDescent="0.15">
      <c r="A88" s="36" t="s">
        <v>45</v>
      </c>
      <c r="B88" s="310" t="s">
        <v>240</v>
      </c>
      <c r="C88" s="311">
        <f>C87/C86</f>
        <v>401.28328479906816</v>
      </c>
      <c r="D88" s="312">
        <v>386</v>
      </c>
      <c r="E88" s="313">
        <v>370</v>
      </c>
      <c r="F88" s="313">
        <v>405</v>
      </c>
      <c r="G88" s="313">
        <v>581</v>
      </c>
      <c r="H88" s="313">
        <v>575</v>
      </c>
      <c r="I88" s="281">
        <v>1175</v>
      </c>
      <c r="J88" s="313">
        <v>582</v>
      </c>
      <c r="K88" s="313">
        <v>458</v>
      </c>
      <c r="L88" s="313">
        <v>492</v>
      </c>
      <c r="M88" s="313">
        <v>367</v>
      </c>
      <c r="N88" s="313">
        <v>415</v>
      </c>
      <c r="O88" s="314">
        <v>597</v>
      </c>
      <c r="P88" s="35"/>
    </row>
    <row r="89" spans="1:21" s="41" customFormat="1" ht="17.25" customHeight="1" x14ac:dyDescent="0.15">
      <c r="A89" s="38" t="s">
        <v>46</v>
      </c>
      <c r="B89" s="315" t="s">
        <v>239</v>
      </c>
      <c r="C89" s="305">
        <f>SUM(D89:O89)</f>
        <v>4584.3130000000001</v>
      </c>
      <c r="D89" s="306">
        <v>457.67599999999999</v>
      </c>
      <c r="E89" s="308">
        <v>463.88400000000001</v>
      </c>
      <c r="F89" s="307">
        <v>435.255</v>
      </c>
      <c r="G89" s="308">
        <v>414.25900000000001</v>
      </c>
      <c r="H89" s="308">
        <v>389.66199999999998</v>
      </c>
      <c r="I89" s="497">
        <v>351.35300000000001</v>
      </c>
      <c r="J89" s="308">
        <v>326.45800000000003</v>
      </c>
      <c r="K89" s="308">
        <v>338.45</v>
      </c>
      <c r="L89" s="308">
        <v>329.54700000000003</v>
      </c>
      <c r="M89" s="308">
        <v>352.42200000000003</v>
      </c>
      <c r="N89" s="308">
        <v>347.00900000000001</v>
      </c>
      <c r="O89" s="326">
        <v>378.33800000000002</v>
      </c>
      <c r="P89" s="39"/>
      <c r="R89" s="40"/>
      <c r="S89" s="4"/>
      <c r="T89" s="4"/>
      <c r="U89" s="4"/>
    </row>
    <row r="90" spans="1:21" s="41" customFormat="1" ht="17.25" customHeight="1" x14ac:dyDescent="0.15">
      <c r="A90" s="42" t="s">
        <v>47</v>
      </c>
      <c r="B90" s="304" t="s">
        <v>15</v>
      </c>
      <c r="C90" s="305">
        <f>SUM(D90:O90)</f>
        <v>1411788.7879999999</v>
      </c>
      <c r="D90" s="306">
        <v>180877.111</v>
      </c>
      <c r="E90" s="308">
        <v>126275.697</v>
      </c>
      <c r="F90" s="307">
        <v>91136.766000000003</v>
      </c>
      <c r="G90" s="308">
        <v>79395.517000000007</v>
      </c>
      <c r="H90" s="308">
        <v>77184.894</v>
      </c>
      <c r="I90" s="497">
        <v>96470.126999999993</v>
      </c>
      <c r="J90" s="308">
        <v>97283.569000000003</v>
      </c>
      <c r="K90" s="308">
        <v>102653.155</v>
      </c>
      <c r="L90" s="328">
        <v>158806.02600000001</v>
      </c>
      <c r="M90" s="308">
        <v>132935.565</v>
      </c>
      <c r="N90" s="308">
        <v>127682.889</v>
      </c>
      <c r="O90" s="326">
        <v>141087.47200000001</v>
      </c>
      <c r="P90" s="39"/>
      <c r="R90" s="40"/>
      <c r="S90" s="4"/>
      <c r="T90" s="4"/>
      <c r="U90" s="4"/>
    </row>
    <row r="91" spans="1:21" s="41" customFormat="1" ht="17.25" customHeight="1" x14ac:dyDescent="0.15">
      <c r="A91" s="43" t="s">
        <v>47</v>
      </c>
      <c r="B91" s="310" t="s">
        <v>240</v>
      </c>
      <c r="C91" s="311">
        <f>C90/C89</f>
        <v>307.96081942921433</v>
      </c>
      <c r="D91" s="312">
        <v>395</v>
      </c>
      <c r="E91" s="313">
        <v>272</v>
      </c>
      <c r="F91" s="313">
        <v>209</v>
      </c>
      <c r="G91" s="313">
        <v>192</v>
      </c>
      <c r="H91" s="313">
        <v>198</v>
      </c>
      <c r="I91" s="281">
        <v>275</v>
      </c>
      <c r="J91" s="313">
        <v>298</v>
      </c>
      <c r="K91" s="313">
        <v>303</v>
      </c>
      <c r="L91" s="313">
        <v>482</v>
      </c>
      <c r="M91" s="313">
        <v>377</v>
      </c>
      <c r="N91" s="313">
        <v>368</v>
      </c>
      <c r="O91" s="314">
        <v>373</v>
      </c>
      <c r="P91" s="39"/>
      <c r="R91" s="40"/>
      <c r="S91" s="4"/>
      <c r="T91" s="4"/>
      <c r="U91" s="4"/>
    </row>
    <row r="92" spans="1:21" s="41" customFormat="1" ht="17.25" customHeight="1" x14ac:dyDescent="0.15">
      <c r="A92" s="38" t="s">
        <v>48</v>
      </c>
      <c r="B92" s="315" t="s">
        <v>239</v>
      </c>
      <c r="C92" s="305">
        <f>SUM(D92:O92)</f>
        <v>103.62499999999999</v>
      </c>
      <c r="D92" s="306">
        <v>12.067</v>
      </c>
      <c r="E92" s="308">
        <v>7.3339999999999996</v>
      </c>
      <c r="F92" s="307">
        <v>15.666</v>
      </c>
      <c r="G92" s="308">
        <v>20.271000000000001</v>
      </c>
      <c r="H92" s="308">
        <v>1.619</v>
      </c>
      <c r="I92" s="497">
        <v>0.84899999999999998</v>
      </c>
      <c r="J92" s="308">
        <v>2.581</v>
      </c>
      <c r="K92" s="308">
        <v>1.9339999999999999</v>
      </c>
      <c r="L92" s="308">
        <v>4.57</v>
      </c>
      <c r="M92" s="308">
        <v>16.338000000000001</v>
      </c>
      <c r="N92" s="308">
        <v>12.128</v>
      </c>
      <c r="O92" s="326">
        <v>8.2680000000000007</v>
      </c>
      <c r="P92" s="39"/>
      <c r="R92" s="40"/>
      <c r="S92" s="4"/>
      <c r="T92" s="4"/>
      <c r="U92" s="4"/>
    </row>
    <row r="93" spans="1:21" s="41" customFormat="1" ht="17.25" customHeight="1" x14ac:dyDescent="0.15">
      <c r="A93" s="42" t="s">
        <v>49</v>
      </c>
      <c r="B93" s="304" t="s">
        <v>15</v>
      </c>
      <c r="C93" s="305">
        <f>SUM(D93:O93)</f>
        <v>76083.352999999988</v>
      </c>
      <c r="D93" s="306">
        <v>12428.88</v>
      </c>
      <c r="E93" s="308">
        <v>5764.1869999999999</v>
      </c>
      <c r="F93" s="307">
        <v>11704.909</v>
      </c>
      <c r="G93" s="308">
        <v>11785.067999999999</v>
      </c>
      <c r="H93" s="308">
        <v>1196.4739999999999</v>
      </c>
      <c r="I93" s="497">
        <v>878.29899999999998</v>
      </c>
      <c r="J93" s="308">
        <v>2369.33</v>
      </c>
      <c r="K93" s="308">
        <v>1861.8520000000001</v>
      </c>
      <c r="L93" s="308">
        <v>3786.28</v>
      </c>
      <c r="M93" s="308">
        <v>10514.087</v>
      </c>
      <c r="N93" s="308">
        <v>8577.9050000000007</v>
      </c>
      <c r="O93" s="326">
        <v>5216.0820000000003</v>
      </c>
      <c r="P93" s="39"/>
      <c r="R93" s="40"/>
      <c r="S93" s="4"/>
      <c r="T93" s="4"/>
      <c r="U93" s="4"/>
    </row>
    <row r="94" spans="1:21" s="41" customFormat="1" ht="17.25" customHeight="1" x14ac:dyDescent="0.15">
      <c r="A94" s="43" t="s">
        <v>49</v>
      </c>
      <c r="B94" s="310" t="s">
        <v>240</v>
      </c>
      <c r="C94" s="311">
        <f>C93/C92</f>
        <v>734.21812303980698</v>
      </c>
      <c r="D94" s="312">
        <v>1030</v>
      </c>
      <c r="E94" s="313">
        <v>786</v>
      </c>
      <c r="F94" s="313">
        <v>747</v>
      </c>
      <c r="G94" s="313">
        <v>581</v>
      </c>
      <c r="H94" s="313">
        <v>739</v>
      </c>
      <c r="I94" s="281">
        <v>1035</v>
      </c>
      <c r="J94" s="313">
        <v>918</v>
      </c>
      <c r="K94" s="313">
        <v>963</v>
      </c>
      <c r="L94" s="313">
        <v>829</v>
      </c>
      <c r="M94" s="313">
        <v>644</v>
      </c>
      <c r="N94" s="313">
        <v>707</v>
      </c>
      <c r="O94" s="314">
        <v>631</v>
      </c>
      <c r="P94" s="39"/>
      <c r="R94" s="40"/>
      <c r="S94" s="4"/>
      <c r="T94" s="4"/>
      <c r="U94" s="4"/>
    </row>
    <row r="95" spans="1:21" s="41" customFormat="1" ht="17.25" customHeight="1" x14ac:dyDescent="0.15">
      <c r="A95" s="38" t="s">
        <v>50</v>
      </c>
      <c r="B95" s="315" t="s">
        <v>239</v>
      </c>
      <c r="C95" s="305">
        <f>SUM(D95:O95)</f>
        <v>25.527999999999999</v>
      </c>
      <c r="D95" s="306">
        <v>6.0289999999999999</v>
      </c>
      <c r="E95" s="308">
        <v>1.6919999999999999</v>
      </c>
      <c r="F95" s="307">
        <v>0.48499999999999999</v>
      </c>
      <c r="G95" s="308">
        <v>0.114</v>
      </c>
      <c r="H95" s="308">
        <v>0.33800000000000002</v>
      </c>
      <c r="I95" s="497">
        <v>0.51600000000000001</v>
      </c>
      <c r="J95" s="308">
        <v>0.378</v>
      </c>
      <c r="K95" s="308">
        <v>0.27700000000000002</v>
      </c>
      <c r="L95" s="308">
        <v>0.27</v>
      </c>
      <c r="M95" s="308">
        <v>0.36799999999999999</v>
      </c>
      <c r="N95" s="308">
        <v>0.86099999999999999</v>
      </c>
      <c r="O95" s="326">
        <v>14.2</v>
      </c>
      <c r="P95" s="39"/>
      <c r="R95" s="40"/>
      <c r="S95" s="4"/>
      <c r="T95" s="4"/>
      <c r="U95" s="4"/>
    </row>
    <row r="96" spans="1:21" s="41" customFormat="1" ht="17.25" customHeight="1" x14ac:dyDescent="0.15">
      <c r="A96" s="42" t="s">
        <v>51</v>
      </c>
      <c r="B96" s="304" t="s">
        <v>15</v>
      </c>
      <c r="C96" s="305">
        <f>SUM(D96:O96)</f>
        <v>137496.70800000001</v>
      </c>
      <c r="D96" s="306">
        <v>18992.814999999999</v>
      </c>
      <c r="E96" s="308">
        <v>3621.8969999999999</v>
      </c>
      <c r="F96" s="307">
        <v>2347.8139999999999</v>
      </c>
      <c r="G96" s="308">
        <v>2937.0610000000001</v>
      </c>
      <c r="H96" s="308">
        <v>1328.8330000000001</v>
      </c>
      <c r="I96" s="497">
        <v>1123.2</v>
      </c>
      <c r="J96" s="308">
        <v>994.46400000000006</v>
      </c>
      <c r="K96" s="308">
        <v>1598.941</v>
      </c>
      <c r="L96" s="308">
        <v>2424.6</v>
      </c>
      <c r="M96" s="308">
        <v>3900.3029999999999</v>
      </c>
      <c r="N96" s="308">
        <v>4085.9110000000001</v>
      </c>
      <c r="O96" s="326">
        <v>94140.869000000006</v>
      </c>
      <c r="P96" s="39"/>
      <c r="R96" s="40"/>
      <c r="S96" s="4"/>
      <c r="T96" s="4"/>
      <c r="U96" s="4"/>
    </row>
    <row r="97" spans="1:21" s="41" customFormat="1" ht="17.25" customHeight="1" x14ac:dyDescent="0.15">
      <c r="A97" s="43" t="s">
        <v>51</v>
      </c>
      <c r="B97" s="310" t="s">
        <v>240</v>
      </c>
      <c r="C97" s="311">
        <f>C96/C95</f>
        <v>5386.1136007521163</v>
      </c>
      <c r="D97" s="312">
        <v>3150</v>
      </c>
      <c r="E97" s="313">
        <v>2141</v>
      </c>
      <c r="F97" s="313">
        <v>4841</v>
      </c>
      <c r="G97" s="313">
        <v>25.763999999999999</v>
      </c>
      <c r="H97" s="313">
        <v>3931</v>
      </c>
      <c r="I97" s="281">
        <v>2177</v>
      </c>
      <c r="J97" s="313">
        <v>2631</v>
      </c>
      <c r="K97" s="313">
        <v>5772</v>
      </c>
      <c r="L97" s="313">
        <v>8980</v>
      </c>
      <c r="M97" s="313">
        <v>10599</v>
      </c>
      <c r="N97" s="313">
        <v>4746</v>
      </c>
      <c r="O97" s="314">
        <v>6630</v>
      </c>
      <c r="P97" s="39"/>
      <c r="R97" s="40"/>
      <c r="S97" s="4"/>
      <c r="T97" s="4"/>
      <c r="U97" s="4"/>
    </row>
    <row r="98" spans="1:21" ht="17.25" customHeight="1" x14ac:dyDescent="0.15">
      <c r="A98" s="37" t="s">
        <v>52</v>
      </c>
      <c r="B98" s="315" t="s">
        <v>239</v>
      </c>
      <c r="C98" s="305">
        <f>SUM(D98:O98)</f>
        <v>1543</v>
      </c>
      <c r="D98" s="306">
        <v>141</v>
      </c>
      <c r="E98" s="307">
        <v>127</v>
      </c>
      <c r="F98" s="307">
        <v>164</v>
      </c>
      <c r="G98" s="307">
        <v>135</v>
      </c>
      <c r="H98" s="307">
        <v>123</v>
      </c>
      <c r="I98" s="63">
        <v>117</v>
      </c>
      <c r="J98" s="308">
        <v>124</v>
      </c>
      <c r="K98" s="307">
        <v>98</v>
      </c>
      <c r="L98" s="307">
        <v>99</v>
      </c>
      <c r="M98" s="307">
        <v>111</v>
      </c>
      <c r="N98" s="307">
        <v>115</v>
      </c>
      <c r="O98" s="309">
        <v>189</v>
      </c>
      <c r="P98" s="35"/>
    </row>
    <row r="99" spans="1:21" ht="17.25" customHeight="1" x14ac:dyDescent="0.15">
      <c r="A99" s="34" t="s">
        <v>53</v>
      </c>
      <c r="B99" s="304" t="s">
        <v>15</v>
      </c>
      <c r="C99" s="305">
        <f>SUM(D99:O99)</f>
        <v>783807</v>
      </c>
      <c r="D99" s="306">
        <v>112334</v>
      </c>
      <c r="E99" s="307">
        <v>46411</v>
      </c>
      <c r="F99" s="307">
        <v>49926</v>
      </c>
      <c r="G99" s="307">
        <v>37534</v>
      </c>
      <c r="H99" s="307">
        <v>36195</v>
      </c>
      <c r="I99" s="63">
        <v>34957</v>
      </c>
      <c r="J99" s="308">
        <v>43052</v>
      </c>
      <c r="K99" s="307">
        <v>37640</v>
      </c>
      <c r="L99" s="307">
        <v>43702</v>
      </c>
      <c r="M99" s="307">
        <v>42717</v>
      </c>
      <c r="N99" s="307">
        <v>44789</v>
      </c>
      <c r="O99" s="309">
        <v>254550</v>
      </c>
      <c r="P99" s="35"/>
    </row>
    <row r="100" spans="1:21" ht="17.25" customHeight="1" x14ac:dyDescent="0.15">
      <c r="A100" s="36" t="s">
        <v>53</v>
      </c>
      <c r="B100" s="310" t="s">
        <v>240</v>
      </c>
      <c r="C100" s="311">
        <f>C99/C98</f>
        <v>507.97602073882047</v>
      </c>
      <c r="D100" s="312">
        <v>796</v>
      </c>
      <c r="E100" s="313">
        <v>364</v>
      </c>
      <c r="F100" s="313">
        <v>305</v>
      </c>
      <c r="G100" s="313">
        <v>277</v>
      </c>
      <c r="H100" s="313">
        <v>293</v>
      </c>
      <c r="I100" s="281">
        <v>298</v>
      </c>
      <c r="J100" s="313">
        <v>348</v>
      </c>
      <c r="K100" s="313">
        <v>384</v>
      </c>
      <c r="L100" s="313">
        <v>440</v>
      </c>
      <c r="M100" s="313">
        <v>385</v>
      </c>
      <c r="N100" s="313">
        <v>388</v>
      </c>
      <c r="O100" s="314">
        <v>1348</v>
      </c>
      <c r="P100" s="35"/>
    </row>
    <row r="101" spans="1:21" ht="17.25" customHeight="1" x14ac:dyDescent="0.15">
      <c r="A101" s="37" t="s">
        <v>54</v>
      </c>
      <c r="B101" s="315" t="s">
        <v>239</v>
      </c>
      <c r="C101" s="305">
        <f>SUM(D101:O101)</f>
        <v>1911</v>
      </c>
      <c r="D101" s="306">
        <v>270</v>
      </c>
      <c r="E101" s="307">
        <v>231</v>
      </c>
      <c r="F101" s="307">
        <v>200</v>
      </c>
      <c r="G101" s="307">
        <v>106</v>
      </c>
      <c r="H101" s="307">
        <v>101</v>
      </c>
      <c r="I101" s="63">
        <v>82</v>
      </c>
      <c r="J101" s="308">
        <v>59</v>
      </c>
      <c r="K101" s="307">
        <v>31</v>
      </c>
      <c r="L101" s="307">
        <v>68</v>
      </c>
      <c r="M101" s="307">
        <v>162</v>
      </c>
      <c r="N101" s="307">
        <v>288</v>
      </c>
      <c r="O101" s="309">
        <v>313</v>
      </c>
      <c r="P101" s="35"/>
    </row>
    <row r="102" spans="1:21" ht="17.25" customHeight="1" x14ac:dyDescent="0.15">
      <c r="A102" s="34" t="s">
        <v>54</v>
      </c>
      <c r="B102" s="304" t="s">
        <v>15</v>
      </c>
      <c r="C102" s="305">
        <f>SUM(D102:O102)</f>
        <v>1314569</v>
      </c>
      <c r="D102" s="306">
        <v>268607</v>
      </c>
      <c r="E102" s="307">
        <v>123590</v>
      </c>
      <c r="F102" s="307">
        <v>88064</v>
      </c>
      <c r="G102" s="307">
        <v>71315</v>
      </c>
      <c r="H102" s="307">
        <v>50004</v>
      </c>
      <c r="I102" s="63">
        <v>42771</v>
      </c>
      <c r="J102" s="308">
        <v>44606</v>
      </c>
      <c r="K102" s="307">
        <v>39885</v>
      </c>
      <c r="L102" s="307">
        <v>72648</v>
      </c>
      <c r="M102" s="307">
        <v>100813</v>
      </c>
      <c r="N102" s="307">
        <v>138854</v>
      </c>
      <c r="O102" s="309">
        <v>273412</v>
      </c>
      <c r="P102" s="35"/>
    </row>
    <row r="103" spans="1:21" ht="17.25" customHeight="1" x14ac:dyDescent="0.15">
      <c r="A103" s="36" t="s">
        <v>54</v>
      </c>
      <c r="B103" s="310" t="s">
        <v>240</v>
      </c>
      <c r="C103" s="311">
        <f>C102/C101</f>
        <v>687.89586603872317</v>
      </c>
      <c r="D103" s="312">
        <v>995</v>
      </c>
      <c r="E103" s="313">
        <v>536</v>
      </c>
      <c r="F103" s="313">
        <v>441</v>
      </c>
      <c r="G103" s="313">
        <v>670</v>
      </c>
      <c r="H103" s="313">
        <v>495</v>
      </c>
      <c r="I103" s="281">
        <v>522</v>
      </c>
      <c r="J103" s="313">
        <v>759</v>
      </c>
      <c r="K103" s="313">
        <v>1277</v>
      </c>
      <c r="L103" s="313">
        <v>1061</v>
      </c>
      <c r="M103" s="313">
        <v>623</v>
      </c>
      <c r="N103" s="313">
        <v>482</v>
      </c>
      <c r="O103" s="314">
        <v>873</v>
      </c>
      <c r="P103" s="35"/>
    </row>
    <row r="104" spans="1:21" s="41" customFormat="1" ht="17.25" customHeight="1" x14ac:dyDescent="0.15">
      <c r="A104" s="38" t="s">
        <v>55</v>
      </c>
      <c r="B104" s="315" t="s">
        <v>239</v>
      </c>
      <c r="C104" s="305">
        <f>SUM(D104:O104)</f>
        <v>361.41800000000001</v>
      </c>
      <c r="D104" s="306">
        <v>70.872</v>
      </c>
      <c r="E104" s="308">
        <v>51.933</v>
      </c>
      <c r="F104" s="307">
        <v>49.886000000000003</v>
      </c>
      <c r="G104" s="308">
        <v>31.302</v>
      </c>
      <c r="H104" s="308">
        <v>10.000999999999999</v>
      </c>
      <c r="I104" s="497">
        <v>3.8559999999999999</v>
      </c>
      <c r="J104" s="308">
        <v>3.2080000000000002</v>
      </c>
      <c r="K104" s="308">
        <v>3.7160000000000002</v>
      </c>
      <c r="L104" s="308">
        <v>6.4290000000000003</v>
      </c>
      <c r="M104" s="308">
        <v>19.355</v>
      </c>
      <c r="N104" s="308">
        <v>45.805999999999997</v>
      </c>
      <c r="O104" s="326">
        <v>65.054000000000002</v>
      </c>
      <c r="P104" s="39"/>
      <c r="R104" s="40"/>
      <c r="S104" s="4"/>
      <c r="T104" s="4"/>
      <c r="U104" s="4"/>
    </row>
    <row r="105" spans="1:21" s="41" customFormat="1" ht="17.25" customHeight="1" x14ac:dyDescent="0.15">
      <c r="A105" s="42" t="s">
        <v>55</v>
      </c>
      <c r="B105" s="304" t="s">
        <v>15</v>
      </c>
      <c r="C105" s="305">
        <f>SUM(D105:O105)</f>
        <v>487234.99600000004</v>
      </c>
      <c r="D105" s="306">
        <v>112319.921</v>
      </c>
      <c r="E105" s="308">
        <v>56058.233</v>
      </c>
      <c r="F105" s="307">
        <v>45616.932999999997</v>
      </c>
      <c r="G105" s="308">
        <v>22875.295999999998</v>
      </c>
      <c r="H105" s="308">
        <v>6621.6959999999999</v>
      </c>
      <c r="I105" s="497">
        <v>3228.66</v>
      </c>
      <c r="J105" s="308">
        <v>2811.65</v>
      </c>
      <c r="K105" s="308">
        <v>3662.4409999999998</v>
      </c>
      <c r="L105" s="308">
        <v>8215.6569999999992</v>
      </c>
      <c r="M105" s="308">
        <v>30007.136999999999</v>
      </c>
      <c r="N105" s="308">
        <v>71304.34</v>
      </c>
      <c r="O105" s="326">
        <v>124513.03200000001</v>
      </c>
      <c r="P105" s="39"/>
      <c r="R105" s="40"/>
      <c r="S105" s="4"/>
      <c r="T105" s="4"/>
      <c r="U105" s="4"/>
    </row>
    <row r="106" spans="1:21" s="41" customFormat="1" ht="17.25" customHeight="1" x14ac:dyDescent="0.15">
      <c r="A106" s="43" t="s">
        <v>55</v>
      </c>
      <c r="B106" s="310" t="s">
        <v>240</v>
      </c>
      <c r="C106" s="311">
        <f>C105/C104</f>
        <v>1348.1204477917536</v>
      </c>
      <c r="D106" s="312">
        <v>1585</v>
      </c>
      <c r="E106" s="313">
        <v>1079</v>
      </c>
      <c r="F106" s="313">
        <v>914</v>
      </c>
      <c r="G106" s="313">
        <v>731</v>
      </c>
      <c r="H106" s="313">
        <v>662</v>
      </c>
      <c r="I106" s="281">
        <v>837</v>
      </c>
      <c r="J106" s="313">
        <v>876</v>
      </c>
      <c r="K106" s="313">
        <v>986</v>
      </c>
      <c r="L106" s="313">
        <v>1278</v>
      </c>
      <c r="M106" s="313">
        <v>1550</v>
      </c>
      <c r="N106" s="313">
        <v>1557</v>
      </c>
      <c r="O106" s="314">
        <v>1914</v>
      </c>
      <c r="P106" s="39"/>
      <c r="R106" s="40"/>
      <c r="S106" s="4"/>
      <c r="T106" s="4"/>
      <c r="U106" s="4"/>
    </row>
    <row r="107" spans="1:21" ht="17.25" customHeight="1" x14ac:dyDescent="0.15">
      <c r="A107" s="37" t="s">
        <v>56</v>
      </c>
      <c r="B107" s="315" t="s">
        <v>239</v>
      </c>
      <c r="C107" s="305">
        <f>SUM(D107:O107)</f>
        <v>3998</v>
      </c>
      <c r="D107" s="306">
        <v>351</v>
      </c>
      <c r="E107" s="307">
        <v>453</v>
      </c>
      <c r="F107" s="307">
        <v>344</v>
      </c>
      <c r="G107" s="307">
        <v>324</v>
      </c>
      <c r="H107" s="307">
        <v>368</v>
      </c>
      <c r="I107" s="63">
        <v>233</v>
      </c>
      <c r="J107" s="308">
        <v>204</v>
      </c>
      <c r="K107" s="307">
        <v>144</v>
      </c>
      <c r="L107" s="307">
        <v>261</v>
      </c>
      <c r="M107" s="307">
        <v>457</v>
      </c>
      <c r="N107" s="307">
        <v>401</v>
      </c>
      <c r="O107" s="309">
        <v>458</v>
      </c>
      <c r="P107" s="35"/>
    </row>
    <row r="108" spans="1:21" ht="17.25" customHeight="1" x14ac:dyDescent="0.15">
      <c r="A108" s="34" t="s">
        <v>56</v>
      </c>
      <c r="B108" s="304" t="s">
        <v>15</v>
      </c>
      <c r="C108" s="305">
        <f>SUM(D108:O108)</f>
        <v>965613</v>
      </c>
      <c r="D108" s="306">
        <v>90909</v>
      </c>
      <c r="E108" s="307">
        <v>98196</v>
      </c>
      <c r="F108" s="307">
        <v>84134</v>
      </c>
      <c r="G108" s="307">
        <v>81124</v>
      </c>
      <c r="H108" s="307">
        <v>85454</v>
      </c>
      <c r="I108" s="63">
        <v>67318</v>
      </c>
      <c r="J108" s="308">
        <v>54341</v>
      </c>
      <c r="K108" s="307">
        <v>44989</v>
      </c>
      <c r="L108" s="307">
        <v>68777</v>
      </c>
      <c r="M108" s="307">
        <v>92140</v>
      </c>
      <c r="N108" s="307">
        <v>88510</v>
      </c>
      <c r="O108" s="309">
        <v>109721</v>
      </c>
      <c r="P108" s="35"/>
    </row>
    <row r="109" spans="1:21" ht="17.25" customHeight="1" x14ac:dyDescent="0.15">
      <c r="A109" s="36" t="s">
        <v>56</v>
      </c>
      <c r="B109" s="310" t="s">
        <v>240</v>
      </c>
      <c r="C109" s="311">
        <f>C108/C107</f>
        <v>241.52401200600301</v>
      </c>
      <c r="D109" s="312">
        <v>259</v>
      </c>
      <c r="E109" s="313">
        <v>217</v>
      </c>
      <c r="F109" s="313">
        <v>245</v>
      </c>
      <c r="G109" s="313">
        <v>250</v>
      </c>
      <c r="H109" s="313">
        <v>232</v>
      </c>
      <c r="I109" s="281">
        <v>289</v>
      </c>
      <c r="J109" s="313">
        <v>266</v>
      </c>
      <c r="K109" s="313">
        <v>312</v>
      </c>
      <c r="L109" s="313">
        <v>263</v>
      </c>
      <c r="M109" s="313">
        <v>201</v>
      </c>
      <c r="N109" s="313">
        <v>221</v>
      </c>
      <c r="O109" s="314">
        <v>240</v>
      </c>
      <c r="P109" s="35"/>
    </row>
    <row r="110" spans="1:21" ht="17.25" customHeight="1" x14ac:dyDescent="0.15">
      <c r="A110" s="37" t="s">
        <v>57</v>
      </c>
      <c r="B110" s="315" t="s">
        <v>239</v>
      </c>
      <c r="C110" s="305">
        <f>SUM(D110:O110)</f>
        <v>4180</v>
      </c>
      <c r="D110" s="306">
        <v>327</v>
      </c>
      <c r="E110" s="307">
        <v>326</v>
      </c>
      <c r="F110" s="307">
        <v>424</v>
      </c>
      <c r="G110" s="307">
        <v>416</v>
      </c>
      <c r="H110" s="307">
        <v>379</v>
      </c>
      <c r="I110" s="63">
        <v>388</v>
      </c>
      <c r="J110" s="308">
        <v>322</v>
      </c>
      <c r="K110" s="307">
        <v>276</v>
      </c>
      <c r="L110" s="307">
        <v>316</v>
      </c>
      <c r="M110" s="307">
        <v>372</v>
      </c>
      <c r="N110" s="307">
        <v>347</v>
      </c>
      <c r="O110" s="309">
        <v>287</v>
      </c>
      <c r="P110" s="35"/>
    </row>
    <row r="111" spans="1:21" ht="17.25" customHeight="1" x14ac:dyDescent="0.15">
      <c r="A111" s="34" t="s">
        <v>57</v>
      </c>
      <c r="B111" s="304" t="s">
        <v>15</v>
      </c>
      <c r="C111" s="305">
        <f>SUM(D111:O111)</f>
        <v>1067030</v>
      </c>
      <c r="D111" s="306">
        <v>108277</v>
      </c>
      <c r="E111" s="307">
        <v>91447</v>
      </c>
      <c r="F111" s="307">
        <v>76475</v>
      </c>
      <c r="G111" s="307">
        <v>81921</v>
      </c>
      <c r="H111" s="307">
        <v>81229</v>
      </c>
      <c r="I111" s="63">
        <v>91410</v>
      </c>
      <c r="J111" s="308">
        <v>80117</v>
      </c>
      <c r="K111" s="307">
        <v>85276</v>
      </c>
      <c r="L111" s="307">
        <v>130864</v>
      </c>
      <c r="M111" s="307">
        <v>86182</v>
      </c>
      <c r="N111" s="307">
        <v>79013</v>
      </c>
      <c r="O111" s="309">
        <v>74819</v>
      </c>
      <c r="P111" s="35"/>
    </row>
    <row r="112" spans="1:21" ht="17.25" customHeight="1" x14ac:dyDescent="0.15">
      <c r="A112" s="36" t="s">
        <v>57</v>
      </c>
      <c r="B112" s="310" t="s">
        <v>240</v>
      </c>
      <c r="C112" s="311">
        <f>C111/C110</f>
        <v>255.27033492822966</v>
      </c>
      <c r="D112" s="312">
        <v>331</v>
      </c>
      <c r="E112" s="313">
        <v>280</v>
      </c>
      <c r="F112" s="313">
        <v>180</v>
      </c>
      <c r="G112" s="313">
        <v>197</v>
      </c>
      <c r="H112" s="313">
        <v>214</v>
      </c>
      <c r="I112" s="281">
        <v>235</v>
      </c>
      <c r="J112" s="313">
        <v>249</v>
      </c>
      <c r="K112" s="313">
        <v>309</v>
      </c>
      <c r="L112" s="313">
        <v>414</v>
      </c>
      <c r="M112" s="313">
        <v>232</v>
      </c>
      <c r="N112" s="313">
        <v>227</v>
      </c>
      <c r="O112" s="314">
        <v>261</v>
      </c>
      <c r="P112" s="35"/>
    </row>
    <row r="113" spans="1:21" ht="17.25" customHeight="1" x14ac:dyDescent="0.15">
      <c r="A113" s="37" t="s">
        <v>58</v>
      </c>
      <c r="B113" s="315" t="s">
        <v>239</v>
      </c>
      <c r="C113" s="305">
        <f>SUM(D113:O113)</f>
        <v>2515</v>
      </c>
      <c r="D113" s="306">
        <v>148</v>
      </c>
      <c r="E113" s="307">
        <v>156</v>
      </c>
      <c r="F113" s="307">
        <v>245</v>
      </c>
      <c r="G113" s="307">
        <v>217</v>
      </c>
      <c r="H113" s="307">
        <v>232</v>
      </c>
      <c r="I113" s="63">
        <v>261</v>
      </c>
      <c r="J113" s="308">
        <v>341</v>
      </c>
      <c r="K113" s="307">
        <v>159</v>
      </c>
      <c r="L113" s="307">
        <v>178</v>
      </c>
      <c r="M113" s="307">
        <v>199</v>
      </c>
      <c r="N113" s="307">
        <v>171</v>
      </c>
      <c r="O113" s="309">
        <v>208</v>
      </c>
      <c r="P113" s="35"/>
    </row>
    <row r="114" spans="1:21" ht="17.25" customHeight="1" x14ac:dyDescent="0.15">
      <c r="A114" s="34" t="s">
        <v>58</v>
      </c>
      <c r="B114" s="304" t="s">
        <v>15</v>
      </c>
      <c r="C114" s="305">
        <f>SUM(D114:O114)</f>
        <v>2270792</v>
      </c>
      <c r="D114" s="306">
        <v>168920</v>
      </c>
      <c r="E114" s="307">
        <v>168581</v>
      </c>
      <c r="F114" s="307">
        <v>215777</v>
      </c>
      <c r="G114" s="307">
        <v>203425</v>
      </c>
      <c r="H114" s="307">
        <v>215798</v>
      </c>
      <c r="I114" s="63">
        <v>225738</v>
      </c>
      <c r="J114" s="308">
        <v>210395</v>
      </c>
      <c r="K114" s="307">
        <v>160912</v>
      </c>
      <c r="L114" s="307">
        <v>187123</v>
      </c>
      <c r="M114" s="307">
        <v>171420</v>
      </c>
      <c r="N114" s="307">
        <v>163929</v>
      </c>
      <c r="O114" s="309">
        <v>178774</v>
      </c>
      <c r="P114" s="35"/>
    </row>
    <row r="115" spans="1:21" ht="17.25" customHeight="1" x14ac:dyDescent="0.15">
      <c r="A115" s="36" t="s">
        <v>58</v>
      </c>
      <c r="B115" s="310" t="s">
        <v>240</v>
      </c>
      <c r="C115" s="311">
        <f>C114/C113</f>
        <v>902.89940357852879</v>
      </c>
      <c r="D115" s="312">
        <v>1138</v>
      </c>
      <c r="E115" s="313">
        <v>1079</v>
      </c>
      <c r="F115" s="313">
        <v>879</v>
      </c>
      <c r="G115" s="313">
        <v>938</v>
      </c>
      <c r="H115" s="313">
        <v>930</v>
      </c>
      <c r="I115" s="281">
        <v>866</v>
      </c>
      <c r="J115" s="313">
        <v>616</v>
      </c>
      <c r="K115" s="313">
        <v>1010</v>
      </c>
      <c r="L115" s="313">
        <v>1051</v>
      </c>
      <c r="M115" s="313">
        <v>861</v>
      </c>
      <c r="N115" s="313">
        <v>961</v>
      </c>
      <c r="O115" s="314">
        <v>858</v>
      </c>
      <c r="P115" s="35"/>
    </row>
    <row r="116" spans="1:21" ht="17.25" customHeight="1" x14ac:dyDescent="0.15">
      <c r="A116" s="37" t="s">
        <v>59</v>
      </c>
      <c r="B116" s="315" t="s">
        <v>239</v>
      </c>
      <c r="C116" s="305">
        <f>SUM(D116:O116)</f>
        <v>2252</v>
      </c>
      <c r="D116" s="306">
        <v>150</v>
      </c>
      <c r="E116" s="307">
        <v>193</v>
      </c>
      <c r="F116" s="307">
        <v>546</v>
      </c>
      <c r="G116" s="307">
        <v>509</v>
      </c>
      <c r="H116" s="307">
        <v>532</v>
      </c>
      <c r="I116" s="63">
        <v>270</v>
      </c>
      <c r="J116" s="308">
        <v>25</v>
      </c>
      <c r="K116" s="307">
        <v>0</v>
      </c>
      <c r="L116" s="307">
        <v>0</v>
      </c>
      <c r="M116" s="307">
        <v>0</v>
      </c>
      <c r="N116" s="307">
        <v>0</v>
      </c>
      <c r="O116" s="309">
        <v>27</v>
      </c>
      <c r="P116" s="35"/>
    </row>
    <row r="117" spans="1:21" ht="17.25" customHeight="1" x14ac:dyDescent="0.15">
      <c r="A117" s="34" t="s">
        <v>59</v>
      </c>
      <c r="B117" s="304" t="s">
        <v>15</v>
      </c>
      <c r="C117" s="305">
        <f>SUM(D117:O117)</f>
        <v>1132549</v>
      </c>
      <c r="D117" s="306">
        <v>81918</v>
      </c>
      <c r="E117" s="307">
        <v>112437</v>
      </c>
      <c r="F117" s="307">
        <v>238200</v>
      </c>
      <c r="G117" s="307">
        <v>269326</v>
      </c>
      <c r="H117" s="307">
        <v>260320</v>
      </c>
      <c r="I117" s="63">
        <v>136604</v>
      </c>
      <c r="J117" s="308">
        <v>9372</v>
      </c>
      <c r="K117" s="307">
        <v>39</v>
      </c>
      <c r="L117" s="307">
        <v>0</v>
      </c>
      <c r="M117" s="307">
        <v>0</v>
      </c>
      <c r="N117" s="307">
        <v>0</v>
      </c>
      <c r="O117" s="309">
        <v>24333</v>
      </c>
      <c r="P117" s="35"/>
    </row>
    <row r="118" spans="1:21" ht="17.25" customHeight="1" x14ac:dyDescent="0.15">
      <c r="A118" s="36" t="s">
        <v>59</v>
      </c>
      <c r="B118" s="310" t="s">
        <v>240</v>
      </c>
      <c r="C118" s="311">
        <f>C117/C116</f>
        <v>502.90808170515101</v>
      </c>
      <c r="D118" s="312">
        <v>547</v>
      </c>
      <c r="E118" s="313">
        <v>583</v>
      </c>
      <c r="F118" s="313">
        <v>436</v>
      </c>
      <c r="G118" s="313">
        <v>529</v>
      </c>
      <c r="H118" s="313">
        <v>489</v>
      </c>
      <c r="I118" s="281">
        <v>506</v>
      </c>
      <c r="J118" s="313">
        <v>372</v>
      </c>
      <c r="K118" s="313">
        <v>390</v>
      </c>
      <c r="L118" s="313">
        <v>0</v>
      </c>
      <c r="M118" s="313">
        <v>0</v>
      </c>
      <c r="N118" s="313">
        <v>0</v>
      </c>
      <c r="O118" s="314">
        <v>902</v>
      </c>
      <c r="P118" s="35"/>
    </row>
    <row r="119" spans="1:21" ht="17.25" customHeight="1" x14ac:dyDescent="0.15">
      <c r="A119" s="37" t="s">
        <v>60</v>
      </c>
      <c r="B119" s="315" t="s">
        <v>239</v>
      </c>
      <c r="C119" s="305">
        <f>SUM(D119:O119)</f>
        <v>10406</v>
      </c>
      <c r="D119" s="306">
        <v>786</v>
      </c>
      <c r="E119" s="307">
        <v>847</v>
      </c>
      <c r="F119" s="307">
        <v>932</v>
      </c>
      <c r="G119" s="307">
        <v>1007</v>
      </c>
      <c r="H119" s="307">
        <v>993</v>
      </c>
      <c r="I119" s="63">
        <v>950</v>
      </c>
      <c r="J119" s="308">
        <v>909</v>
      </c>
      <c r="K119" s="307">
        <v>884</v>
      </c>
      <c r="L119" s="307">
        <v>827</v>
      </c>
      <c r="M119" s="307">
        <v>758</v>
      </c>
      <c r="N119" s="307">
        <v>700</v>
      </c>
      <c r="O119" s="309">
        <v>813</v>
      </c>
      <c r="P119" s="35"/>
    </row>
    <row r="120" spans="1:21" ht="17.25" customHeight="1" x14ac:dyDescent="0.15">
      <c r="A120" s="34" t="s">
        <v>60</v>
      </c>
      <c r="B120" s="304" t="s">
        <v>15</v>
      </c>
      <c r="C120" s="305">
        <f>SUM(D120:O120)</f>
        <v>3177469</v>
      </c>
      <c r="D120" s="306">
        <v>243996</v>
      </c>
      <c r="E120" s="307">
        <v>251472</v>
      </c>
      <c r="F120" s="307">
        <v>272995</v>
      </c>
      <c r="G120" s="307">
        <v>292476</v>
      </c>
      <c r="H120" s="307">
        <v>295985</v>
      </c>
      <c r="I120" s="63">
        <v>292523</v>
      </c>
      <c r="J120" s="308">
        <v>289718</v>
      </c>
      <c r="K120" s="307">
        <v>283736</v>
      </c>
      <c r="L120" s="307">
        <v>262889</v>
      </c>
      <c r="M120" s="307">
        <v>234643</v>
      </c>
      <c r="N120" s="307">
        <v>211725</v>
      </c>
      <c r="O120" s="309">
        <v>245311</v>
      </c>
      <c r="P120" s="35"/>
    </row>
    <row r="121" spans="1:21" ht="17.25" customHeight="1" x14ac:dyDescent="0.15">
      <c r="A121" s="36" t="s">
        <v>60</v>
      </c>
      <c r="B121" s="310" t="s">
        <v>240</v>
      </c>
      <c r="C121" s="311">
        <f>C120/C119</f>
        <v>305.3497020949452</v>
      </c>
      <c r="D121" s="312"/>
      <c r="E121" s="313">
        <v>297</v>
      </c>
      <c r="F121" s="313">
        <v>293</v>
      </c>
      <c r="G121" s="313">
        <v>291</v>
      </c>
      <c r="H121" s="313">
        <v>298</v>
      </c>
      <c r="I121" s="281">
        <v>308</v>
      </c>
      <c r="J121" s="313">
        <v>319</v>
      </c>
      <c r="K121" s="313">
        <v>321</v>
      </c>
      <c r="L121" s="313">
        <v>318</v>
      </c>
      <c r="M121" s="313">
        <v>309</v>
      </c>
      <c r="N121" s="313">
        <v>303</v>
      </c>
      <c r="O121" s="314">
        <v>302</v>
      </c>
      <c r="P121" s="35"/>
    </row>
    <row r="122" spans="1:21" s="41" customFormat="1" ht="17.25" customHeight="1" x14ac:dyDescent="0.15">
      <c r="A122" s="38" t="s">
        <v>61</v>
      </c>
      <c r="B122" s="315" t="s">
        <v>239</v>
      </c>
      <c r="C122" s="305">
        <f>SUM(D122:O122)</f>
        <v>370.24799999999999</v>
      </c>
      <c r="D122" s="306">
        <v>21.283999999999999</v>
      </c>
      <c r="E122" s="308">
        <v>19.483000000000001</v>
      </c>
      <c r="F122" s="307">
        <v>26.722999999999999</v>
      </c>
      <c r="G122" s="308">
        <v>32.552</v>
      </c>
      <c r="H122" s="308">
        <v>35.423999999999999</v>
      </c>
      <c r="I122" s="497">
        <v>40.317999999999998</v>
      </c>
      <c r="J122" s="308">
        <v>41.838999999999999</v>
      </c>
      <c r="K122" s="308">
        <v>36.177999999999997</v>
      </c>
      <c r="L122" s="308">
        <v>26.984999999999999</v>
      </c>
      <c r="M122" s="308">
        <v>31.509</v>
      </c>
      <c r="N122" s="308">
        <v>29.231000000000002</v>
      </c>
      <c r="O122" s="326">
        <v>28.722000000000001</v>
      </c>
      <c r="P122" s="39"/>
      <c r="R122" s="40"/>
      <c r="S122" s="4"/>
      <c r="T122" s="4"/>
      <c r="U122" s="4"/>
    </row>
    <row r="123" spans="1:21" s="41" customFormat="1" ht="17.25" customHeight="1" x14ac:dyDescent="0.15">
      <c r="A123" s="42" t="s">
        <v>61</v>
      </c>
      <c r="B123" s="304" t="s">
        <v>15</v>
      </c>
      <c r="C123" s="305">
        <f>SUM(D123:O123)</f>
        <v>370454.745</v>
      </c>
      <c r="D123" s="306">
        <v>24381.942999999999</v>
      </c>
      <c r="E123" s="308">
        <v>21720.87</v>
      </c>
      <c r="F123" s="307">
        <v>31214.059000000001</v>
      </c>
      <c r="G123" s="308">
        <v>33915.027000000002</v>
      </c>
      <c r="H123" s="308">
        <v>35880.597999999998</v>
      </c>
      <c r="I123" s="497">
        <v>40430.699000000001</v>
      </c>
      <c r="J123" s="308">
        <v>38570.769999999997</v>
      </c>
      <c r="K123" s="308">
        <v>34297.966</v>
      </c>
      <c r="L123" s="308">
        <v>25898.984</v>
      </c>
      <c r="M123" s="308">
        <v>30231.324000000001</v>
      </c>
      <c r="N123" s="308">
        <v>26389.121999999999</v>
      </c>
      <c r="O123" s="326">
        <v>27523.383000000002</v>
      </c>
      <c r="P123" s="39"/>
      <c r="R123" s="40"/>
      <c r="S123" s="4"/>
      <c r="T123" s="4"/>
      <c r="U123" s="4"/>
    </row>
    <row r="124" spans="1:21" s="41" customFormat="1" ht="17.25" customHeight="1" x14ac:dyDescent="0.15">
      <c r="A124" s="43" t="s">
        <v>61</v>
      </c>
      <c r="B124" s="310" t="s">
        <v>240</v>
      </c>
      <c r="C124" s="311">
        <f>C123/C122</f>
        <v>1000.5583959940365</v>
      </c>
      <c r="D124" s="312">
        <v>1146</v>
      </c>
      <c r="E124" s="313">
        <v>1115</v>
      </c>
      <c r="F124" s="313">
        <v>1168</v>
      </c>
      <c r="G124" s="313">
        <v>1042</v>
      </c>
      <c r="H124" s="313">
        <v>1013</v>
      </c>
      <c r="I124" s="281">
        <v>1003</v>
      </c>
      <c r="J124" s="313">
        <v>922</v>
      </c>
      <c r="K124" s="313">
        <v>948</v>
      </c>
      <c r="L124" s="313">
        <v>960</v>
      </c>
      <c r="M124" s="313">
        <v>959</v>
      </c>
      <c r="N124" s="313">
        <v>903</v>
      </c>
      <c r="O124" s="314">
        <v>958</v>
      </c>
      <c r="P124" s="39"/>
      <c r="R124" s="40"/>
      <c r="S124" s="4"/>
      <c r="T124" s="4"/>
      <c r="U124" s="4"/>
    </row>
    <row r="125" spans="1:21" s="41" customFormat="1" ht="17.25" customHeight="1" x14ac:dyDescent="0.15">
      <c r="A125" s="44" t="s">
        <v>62</v>
      </c>
      <c r="B125" s="315" t="s">
        <v>239</v>
      </c>
      <c r="C125" s="305">
        <f>SUM(D125:O125)</f>
        <v>3351</v>
      </c>
      <c r="D125" s="306">
        <v>185</v>
      </c>
      <c r="E125" s="308">
        <v>159</v>
      </c>
      <c r="F125" s="307">
        <v>208</v>
      </c>
      <c r="G125" s="308">
        <v>282</v>
      </c>
      <c r="H125" s="308">
        <v>366</v>
      </c>
      <c r="I125" s="497">
        <v>466</v>
      </c>
      <c r="J125" s="308">
        <v>485</v>
      </c>
      <c r="K125" s="308">
        <v>366</v>
      </c>
      <c r="L125" s="308">
        <v>251</v>
      </c>
      <c r="M125" s="328">
        <v>226</v>
      </c>
      <c r="N125" s="328">
        <v>184</v>
      </c>
      <c r="O125" s="326">
        <v>173</v>
      </c>
      <c r="P125" s="39"/>
      <c r="R125" s="40"/>
      <c r="S125" s="4"/>
      <c r="T125" s="4"/>
      <c r="U125" s="4"/>
    </row>
    <row r="126" spans="1:21" s="41" customFormat="1" ht="17.25" customHeight="1" x14ac:dyDescent="0.15">
      <c r="A126" s="1711"/>
      <c r="B126" s="304" t="s">
        <v>15</v>
      </c>
      <c r="C126" s="305">
        <f>SUM(D126:O126)</f>
        <v>2248312</v>
      </c>
      <c r="D126" s="306">
        <v>116923</v>
      </c>
      <c r="E126" s="308">
        <v>104291</v>
      </c>
      <c r="F126" s="307">
        <v>165094</v>
      </c>
      <c r="G126" s="308">
        <v>228013</v>
      </c>
      <c r="H126" s="308">
        <v>314312</v>
      </c>
      <c r="I126" s="497">
        <v>348864</v>
      </c>
      <c r="J126" s="308">
        <v>282632</v>
      </c>
      <c r="K126" s="308">
        <v>199579</v>
      </c>
      <c r="L126" s="308">
        <v>146307</v>
      </c>
      <c r="M126" s="328">
        <v>128055</v>
      </c>
      <c r="N126" s="328">
        <v>109566</v>
      </c>
      <c r="O126" s="326">
        <v>104676</v>
      </c>
      <c r="P126" s="39"/>
      <c r="R126" s="40"/>
      <c r="S126" s="4"/>
      <c r="T126" s="4"/>
      <c r="U126" s="4"/>
    </row>
    <row r="127" spans="1:21" s="41" customFormat="1" ht="17.25" customHeight="1" x14ac:dyDescent="0.15">
      <c r="A127" s="1712"/>
      <c r="B127" s="310" t="s">
        <v>240</v>
      </c>
      <c r="C127" s="311">
        <f>C126/C125</f>
        <v>670.93763055804243</v>
      </c>
      <c r="D127" s="312">
        <v>632</v>
      </c>
      <c r="E127" s="313">
        <v>655</v>
      </c>
      <c r="F127" s="313">
        <v>794</v>
      </c>
      <c r="G127" s="313">
        <v>809</v>
      </c>
      <c r="H127" s="313">
        <v>858</v>
      </c>
      <c r="I127" s="281">
        <v>748</v>
      </c>
      <c r="J127" s="313">
        <v>583</v>
      </c>
      <c r="K127" s="313">
        <v>545</v>
      </c>
      <c r="L127" s="313">
        <v>584</v>
      </c>
      <c r="M127" s="313">
        <v>566</v>
      </c>
      <c r="N127" s="313">
        <v>595</v>
      </c>
      <c r="O127" s="314">
        <v>603</v>
      </c>
      <c r="P127" s="39"/>
      <c r="R127" s="40"/>
      <c r="S127" s="4"/>
      <c r="T127" s="4"/>
      <c r="U127" s="4"/>
    </row>
    <row r="128" spans="1:21" s="41" customFormat="1" ht="17.25" customHeight="1" x14ac:dyDescent="0.15">
      <c r="A128" s="38" t="s">
        <v>63</v>
      </c>
      <c r="B128" s="315" t="s">
        <v>239</v>
      </c>
      <c r="C128" s="305">
        <f>SUM(D128:O128)</f>
        <v>1269</v>
      </c>
      <c r="D128" s="306">
        <v>103</v>
      </c>
      <c r="E128" s="308">
        <v>103</v>
      </c>
      <c r="F128" s="307">
        <v>117</v>
      </c>
      <c r="G128" s="308">
        <v>112</v>
      </c>
      <c r="H128" s="308">
        <v>111</v>
      </c>
      <c r="I128" s="497">
        <v>114</v>
      </c>
      <c r="J128" s="308">
        <v>120</v>
      </c>
      <c r="K128" s="308">
        <v>102</v>
      </c>
      <c r="L128" s="308">
        <v>94</v>
      </c>
      <c r="M128" s="308">
        <v>98</v>
      </c>
      <c r="N128" s="308">
        <v>95</v>
      </c>
      <c r="O128" s="326">
        <v>100</v>
      </c>
      <c r="P128" s="39"/>
      <c r="R128" s="40"/>
      <c r="S128" s="4"/>
      <c r="T128" s="4"/>
      <c r="U128" s="4"/>
    </row>
    <row r="129" spans="1:21" s="41" customFormat="1" ht="17.25" customHeight="1" x14ac:dyDescent="0.15">
      <c r="A129" s="42" t="s">
        <v>63</v>
      </c>
      <c r="B129" s="304" t="s">
        <v>15</v>
      </c>
      <c r="C129" s="305">
        <f>SUM(D129:O129)</f>
        <v>3148662</v>
      </c>
      <c r="D129" s="306">
        <v>214418</v>
      </c>
      <c r="E129" s="308">
        <v>182538</v>
      </c>
      <c r="F129" s="307">
        <v>207042</v>
      </c>
      <c r="G129" s="308">
        <v>236413</v>
      </c>
      <c r="H129" s="308">
        <v>240591</v>
      </c>
      <c r="I129" s="497">
        <v>261630</v>
      </c>
      <c r="J129" s="308">
        <v>346516</v>
      </c>
      <c r="K129" s="308">
        <v>344129</v>
      </c>
      <c r="L129" s="308">
        <v>252644</v>
      </c>
      <c r="M129" s="308">
        <v>224021</v>
      </c>
      <c r="N129" s="308">
        <v>258273</v>
      </c>
      <c r="O129" s="326">
        <v>380447</v>
      </c>
      <c r="P129" s="39"/>
      <c r="R129" s="40"/>
      <c r="S129" s="4"/>
      <c r="T129" s="4"/>
      <c r="U129" s="4"/>
    </row>
    <row r="130" spans="1:21" s="41" customFormat="1" ht="17.25" customHeight="1" x14ac:dyDescent="0.15">
      <c r="A130" s="43" t="s">
        <v>63</v>
      </c>
      <c r="B130" s="310" t="s">
        <v>240</v>
      </c>
      <c r="C130" s="311">
        <f>C129/C128</f>
        <v>2481.2151300236405</v>
      </c>
      <c r="D130" s="312">
        <v>2077</v>
      </c>
      <c r="E130" s="313">
        <v>1779</v>
      </c>
      <c r="F130" s="313">
        <v>1773</v>
      </c>
      <c r="G130" s="313">
        <v>2115</v>
      </c>
      <c r="H130" s="313">
        <v>2165</v>
      </c>
      <c r="I130" s="281">
        <v>2296</v>
      </c>
      <c r="J130" s="313">
        <v>2889</v>
      </c>
      <c r="K130" s="313">
        <v>3370</v>
      </c>
      <c r="L130" s="313">
        <v>2685</v>
      </c>
      <c r="M130" s="313">
        <v>2292</v>
      </c>
      <c r="N130" s="313">
        <v>2720</v>
      </c>
      <c r="O130" s="314">
        <v>3792</v>
      </c>
      <c r="P130" s="39"/>
      <c r="R130" s="40"/>
      <c r="S130" s="4"/>
      <c r="T130" s="4"/>
      <c r="U130" s="4"/>
    </row>
    <row r="131" spans="1:21" s="41" customFormat="1" ht="17.25" customHeight="1" x14ac:dyDescent="0.15">
      <c r="A131" s="38" t="s">
        <v>64</v>
      </c>
      <c r="B131" s="315" t="s">
        <v>239</v>
      </c>
      <c r="C131" s="305">
        <f>SUM(D131:O131)</f>
        <v>1440.3170000000002</v>
      </c>
      <c r="D131" s="306">
        <v>104.85299999999999</v>
      </c>
      <c r="E131" s="308">
        <v>113.937</v>
      </c>
      <c r="F131" s="307">
        <v>133.22399999999999</v>
      </c>
      <c r="G131" s="308">
        <v>132.601</v>
      </c>
      <c r="H131" s="308">
        <v>120.64</v>
      </c>
      <c r="I131" s="497">
        <v>119.218</v>
      </c>
      <c r="J131" s="308">
        <v>122.715</v>
      </c>
      <c r="K131" s="308">
        <v>115.77200000000001</v>
      </c>
      <c r="L131" s="308">
        <v>107.334</v>
      </c>
      <c r="M131" s="308">
        <v>126.221</v>
      </c>
      <c r="N131" s="308">
        <v>118.815</v>
      </c>
      <c r="O131" s="326">
        <v>124.98699999999999</v>
      </c>
      <c r="P131" s="39"/>
      <c r="R131" s="40"/>
      <c r="S131" s="4"/>
      <c r="T131" s="4"/>
      <c r="U131" s="4"/>
    </row>
    <row r="132" spans="1:21" s="41" customFormat="1" ht="17.25" customHeight="1" x14ac:dyDescent="0.15">
      <c r="A132" s="42" t="s">
        <v>64</v>
      </c>
      <c r="B132" s="304" t="s">
        <v>15</v>
      </c>
      <c r="C132" s="305">
        <f>SUM(D132:O132)</f>
        <v>1336219.976</v>
      </c>
      <c r="D132" s="306">
        <v>109058.79700000001</v>
      </c>
      <c r="E132" s="308">
        <v>108242.73299999999</v>
      </c>
      <c r="F132" s="307">
        <v>117231.18799999999</v>
      </c>
      <c r="G132" s="308">
        <v>113092.064</v>
      </c>
      <c r="H132" s="308">
        <v>106680.97</v>
      </c>
      <c r="I132" s="497">
        <v>97738.521999999997</v>
      </c>
      <c r="J132" s="308">
        <v>96610.126000000004</v>
      </c>
      <c r="K132" s="308">
        <v>90522.47</v>
      </c>
      <c r="L132" s="308">
        <v>103640.178</v>
      </c>
      <c r="M132" s="308">
        <v>124425.901</v>
      </c>
      <c r="N132" s="308">
        <v>125404.851</v>
      </c>
      <c r="O132" s="326">
        <v>143572.17600000001</v>
      </c>
      <c r="P132" s="39"/>
      <c r="R132" s="40"/>
      <c r="S132" s="4"/>
      <c r="T132" s="4"/>
      <c r="U132" s="4"/>
    </row>
    <row r="133" spans="1:21" s="41" customFormat="1" ht="17.25" customHeight="1" thickBot="1" x14ac:dyDescent="0.2">
      <c r="A133" s="45" t="s">
        <v>64</v>
      </c>
      <c r="B133" s="310" t="s">
        <v>240</v>
      </c>
      <c r="C133" s="311">
        <f>C132/C131</f>
        <v>927.72631024975738</v>
      </c>
      <c r="D133" s="329">
        <v>1040</v>
      </c>
      <c r="E133" s="330">
        <v>950</v>
      </c>
      <c r="F133" s="330">
        <v>880</v>
      </c>
      <c r="G133" s="330">
        <v>853</v>
      </c>
      <c r="H133" s="330">
        <v>884</v>
      </c>
      <c r="I133" s="498">
        <v>820</v>
      </c>
      <c r="J133" s="330">
        <v>787</v>
      </c>
      <c r="K133" s="330">
        <v>782</v>
      </c>
      <c r="L133" s="330">
        <v>966</v>
      </c>
      <c r="M133" s="330">
        <v>986</v>
      </c>
      <c r="N133" s="330">
        <v>1055</v>
      </c>
      <c r="O133" s="331">
        <v>1149</v>
      </c>
      <c r="P133" s="39"/>
      <c r="R133" s="40"/>
      <c r="S133" s="4"/>
      <c r="T133" s="4"/>
      <c r="U133" s="4"/>
    </row>
    <row r="134" spans="1:21" s="20" customFormat="1" ht="17.25" customHeight="1" x14ac:dyDescent="0.15">
      <c r="A134" s="503" t="s">
        <v>65</v>
      </c>
      <c r="B134" s="16" t="s">
        <v>239</v>
      </c>
      <c r="C134" s="17">
        <f>SUM(D134:O134)</f>
        <v>402476</v>
      </c>
      <c r="D134" s="18">
        <v>35662</v>
      </c>
      <c r="E134" s="19">
        <v>34315</v>
      </c>
      <c r="F134" s="19">
        <v>31054</v>
      </c>
      <c r="G134" s="19">
        <v>28060</v>
      </c>
      <c r="H134" s="19">
        <v>25554</v>
      </c>
      <c r="I134" s="19">
        <v>24907</v>
      </c>
      <c r="J134" s="19">
        <v>34715</v>
      </c>
      <c r="K134" s="19">
        <v>31441</v>
      </c>
      <c r="L134" s="19">
        <v>30821</v>
      </c>
      <c r="M134" s="19">
        <v>35916</v>
      </c>
      <c r="N134" s="19">
        <v>42005</v>
      </c>
      <c r="O134" s="295">
        <v>48026</v>
      </c>
      <c r="P134" s="46"/>
      <c r="R134" s="1706"/>
      <c r="S134" s="21"/>
      <c r="T134" s="21"/>
      <c r="U134" s="21"/>
    </row>
    <row r="135" spans="1:21" s="20" customFormat="1" ht="17.25" customHeight="1" x14ac:dyDescent="0.15">
      <c r="A135" s="509" t="s">
        <v>66</v>
      </c>
      <c r="B135" s="23" t="s">
        <v>15</v>
      </c>
      <c r="C135" s="24">
        <f>SUM(D135:O135)</f>
        <v>187786381</v>
      </c>
      <c r="D135" s="25">
        <v>15975733</v>
      </c>
      <c r="E135" s="26">
        <v>16048897</v>
      </c>
      <c r="F135" s="26">
        <v>15793403</v>
      </c>
      <c r="G135" s="26">
        <v>13094923</v>
      </c>
      <c r="H135" s="26">
        <v>11611066</v>
      </c>
      <c r="I135" s="26">
        <v>12472856</v>
      </c>
      <c r="J135" s="26">
        <v>17255414</v>
      </c>
      <c r="K135" s="26">
        <v>17157477</v>
      </c>
      <c r="L135" s="26">
        <v>16121524</v>
      </c>
      <c r="M135" s="26">
        <v>14168998</v>
      </c>
      <c r="N135" s="26">
        <v>15959077</v>
      </c>
      <c r="O135" s="296">
        <v>22127013</v>
      </c>
      <c r="P135" s="46"/>
      <c r="R135" s="1706"/>
      <c r="S135" s="21"/>
      <c r="T135" s="21"/>
      <c r="U135" s="21"/>
    </row>
    <row r="136" spans="1:21" s="20" customFormat="1" ht="17.25" customHeight="1" thickBot="1" x14ac:dyDescent="0.2">
      <c r="A136" s="510" t="s">
        <v>66</v>
      </c>
      <c r="B136" s="504" t="s">
        <v>240</v>
      </c>
      <c r="C136" s="505">
        <f>C135/C134</f>
        <v>466.57783569703537</v>
      </c>
      <c r="D136" s="506">
        <v>448</v>
      </c>
      <c r="E136" s="507">
        <v>468</v>
      </c>
      <c r="F136" s="507">
        <v>509</v>
      </c>
      <c r="G136" s="507">
        <v>467</v>
      </c>
      <c r="H136" s="507">
        <v>454</v>
      </c>
      <c r="I136" s="507">
        <v>501</v>
      </c>
      <c r="J136" s="507">
        <v>497</v>
      </c>
      <c r="K136" s="507">
        <v>546</v>
      </c>
      <c r="L136" s="507">
        <v>523</v>
      </c>
      <c r="M136" s="507">
        <v>394</v>
      </c>
      <c r="N136" s="507">
        <v>388</v>
      </c>
      <c r="O136" s="508">
        <v>461</v>
      </c>
      <c r="P136" s="46"/>
      <c r="R136" s="1706"/>
      <c r="S136" s="21"/>
      <c r="T136" s="21"/>
      <c r="U136" s="21"/>
    </row>
    <row r="137" spans="1:21" ht="17.25" customHeight="1" x14ac:dyDescent="0.15">
      <c r="A137" s="32" t="s">
        <v>67</v>
      </c>
      <c r="B137" s="332" t="s">
        <v>239</v>
      </c>
      <c r="C137" s="321">
        <f>SUM(D137:O137)</f>
        <v>17575</v>
      </c>
      <c r="D137" s="322">
        <v>18</v>
      </c>
      <c r="E137" s="323">
        <v>3</v>
      </c>
      <c r="F137" s="323">
        <v>3</v>
      </c>
      <c r="G137" s="323">
        <v>0</v>
      </c>
      <c r="H137" s="323">
        <v>0</v>
      </c>
      <c r="I137" s="496">
        <v>16</v>
      </c>
      <c r="J137" s="324">
        <v>1590</v>
      </c>
      <c r="K137" s="323">
        <v>6626</v>
      </c>
      <c r="L137" s="323">
        <v>6838</v>
      </c>
      <c r="M137" s="323">
        <v>2041</v>
      </c>
      <c r="N137" s="323">
        <v>376</v>
      </c>
      <c r="O137" s="325">
        <v>64</v>
      </c>
      <c r="P137" s="35"/>
    </row>
    <row r="138" spans="1:21" ht="17.25" customHeight="1" x14ac:dyDescent="0.15">
      <c r="A138" s="34" t="s">
        <v>68</v>
      </c>
      <c r="B138" s="304" t="s">
        <v>15</v>
      </c>
      <c r="C138" s="305">
        <f>SUM(D138:O138)</f>
        <v>7942175</v>
      </c>
      <c r="D138" s="306">
        <v>4856</v>
      </c>
      <c r="E138" s="307">
        <v>881</v>
      </c>
      <c r="F138" s="307">
        <v>927</v>
      </c>
      <c r="G138" s="307">
        <v>0</v>
      </c>
      <c r="H138" s="307">
        <v>0</v>
      </c>
      <c r="I138" s="63">
        <v>18726</v>
      </c>
      <c r="J138" s="308">
        <v>923071</v>
      </c>
      <c r="K138" s="307">
        <v>3359125</v>
      </c>
      <c r="L138" s="307">
        <v>2542890</v>
      </c>
      <c r="M138" s="307">
        <v>888834</v>
      </c>
      <c r="N138" s="307">
        <v>168855</v>
      </c>
      <c r="O138" s="309">
        <v>34010</v>
      </c>
      <c r="P138" s="35"/>
    </row>
    <row r="139" spans="1:21" ht="17.25" customHeight="1" x14ac:dyDescent="0.15">
      <c r="A139" s="36" t="s">
        <v>68</v>
      </c>
      <c r="B139" s="310" t="s">
        <v>240</v>
      </c>
      <c r="C139" s="311">
        <f>C138/C137</f>
        <v>451.9018492176387</v>
      </c>
      <c r="D139" s="312">
        <v>274</v>
      </c>
      <c r="E139" s="313">
        <v>349</v>
      </c>
      <c r="F139" s="313">
        <v>330</v>
      </c>
      <c r="G139" s="313">
        <v>0</v>
      </c>
      <c r="H139" s="313">
        <v>0</v>
      </c>
      <c r="I139" s="281">
        <v>1167</v>
      </c>
      <c r="J139" s="313">
        <v>581</v>
      </c>
      <c r="K139" s="313">
        <v>507</v>
      </c>
      <c r="L139" s="313">
        <v>372</v>
      </c>
      <c r="M139" s="313">
        <v>435</v>
      </c>
      <c r="N139" s="313">
        <v>449</v>
      </c>
      <c r="O139" s="314">
        <v>528</v>
      </c>
      <c r="P139" s="35"/>
    </row>
    <row r="140" spans="1:21" ht="17.25" customHeight="1" x14ac:dyDescent="0.15">
      <c r="A140" s="37" t="s">
        <v>69</v>
      </c>
      <c r="B140" s="315" t="s">
        <v>239</v>
      </c>
      <c r="C140" s="305">
        <f>SUM(D140:O140)</f>
        <v>6716</v>
      </c>
      <c r="D140" s="306">
        <v>0</v>
      </c>
      <c r="E140" s="333">
        <v>0</v>
      </c>
      <c r="F140" s="333">
        <v>0</v>
      </c>
      <c r="G140" s="333">
        <v>0</v>
      </c>
      <c r="H140" s="333">
        <v>0</v>
      </c>
      <c r="I140" s="63">
        <v>16</v>
      </c>
      <c r="J140" s="308">
        <v>1574</v>
      </c>
      <c r="K140" s="307">
        <v>4885</v>
      </c>
      <c r="L140" s="307">
        <v>240</v>
      </c>
      <c r="M140" s="307">
        <v>1</v>
      </c>
      <c r="N140" s="307">
        <v>0</v>
      </c>
      <c r="O140" s="309">
        <v>0</v>
      </c>
      <c r="P140" s="35"/>
    </row>
    <row r="141" spans="1:21" ht="17.25" customHeight="1" x14ac:dyDescent="0.15">
      <c r="A141" s="34" t="s">
        <v>70</v>
      </c>
      <c r="B141" s="304" t="s">
        <v>15</v>
      </c>
      <c r="C141" s="305">
        <f>SUM(D141:O141)</f>
        <v>3530895</v>
      </c>
      <c r="D141" s="306">
        <v>0</v>
      </c>
      <c r="E141" s="333">
        <v>0</v>
      </c>
      <c r="F141" s="333">
        <v>0</v>
      </c>
      <c r="G141" s="333">
        <v>0</v>
      </c>
      <c r="H141" s="333">
        <v>0</v>
      </c>
      <c r="I141" s="63">
        <v>18726</v>
      </c>
      <c r="J141" s="308">
        <v>916233</v>
      </c>
      <c r="K141" s="307">
        <v>2511643</v>
      </c>
      <c r="L141" s="307">
        <v>84044</v>
      </c>
      <c r="M141" s="307">
        <v>249</v>
      </c>
      <c r="N141" s="307">
        <v>0</v>
      </c>
      <c r="O141" s="309">
        <v>0</v>
      </c>
      <c r="P141" s="35"/>
    </row>
    <row r="142" spans="1:21" ht="17.25" customHeight="1" x14ac:dyDescent="0.15">
      <c r="A142" s="36" t="s">
        <v>70</v>
      </c>
      <c r="B142" s="310" t="s">
        <v>240</v>
      </c>
      <c r="C142" s="311">
        <f>C141/C140</f>
        <v>525.74374627754617</v>
      </c>
      <c r="D142" s="312">
        <v>0</v>
      </c>
      <c r="E142" s="334">
        <v>0</v>
      </c>
      <c r="F142" s="334">
        <v>0</v>
      </c>
      <c r="G142" s="334">
        <v>0</v>
      </c>
      <c r="H142" s="334">
        <v>0</v>
      </c>
      <c r="I142" s="281">
        <v>1167</v>
      </c>
      <c r="J142" s="313">
        <v>582</v>
      </c>
      <c r="K142" s="313">
        <v>514</v>
      </c>
      <c r="L142" s="313">
        <v>350</v>
      </c>
      <c r="M142" s="313">
        <v>273</v>
      </c>
      <c r="N142" s="313">
        <v>0</v>
      </c>
      <c r="O142" s="314">
        <v>0</v>
      </c>
      <c r="P142" s="35"/>
    </row>
    <row r="143" spans="1:21" ht="17.25" customHeight="1" x14ac:dyDescent="0.15">
      <c r="A143" s="37" t="s">
        <v>71</v>
      </c>
      <c r="B143" s="315" t="s">
        <v>239</v>
      </c>
      <c r="C143" s="305">
        <f>SUM(D143:O143)</f>
        <v>5259</v>
      </c>
      <c r="D143" s="306">
        <v>0</v>
      </c>
      <c r="E143" s="333">
        <v>0</v>
      </c>
      <c r="F143" s="333">
        <v>0</v>
      </c>
      <c r="G143" s="333">
        <v>0</v>
      </c>
      <c r="H143" s="333">
        <v>0</v>
      </c>
      <c r="I143" s="499">
        <v>0</v>
      </c>
      <c r="J143" s="499">
        <v>0</v>
      </c>
      <c r="K143" s="307">
        <v>1449</v>
      </c>
      <c r="L143" s="307">
        <v>3796</v>
      </c>
      <c r="M143" s="307">
        <v>14</v>
      </c>
      <c r="N143" s="307">
        <v>0</v>
      </c>
      <c r="O143" s="309">
        <v>0</v>
      </c>
      <c r="P143" s="35"/>
    </row>
    <row r="144" spans="1:21" ht="17.25" customHeight="1" x14ac:dyDescent="0.15">
      <c r="A144" s="34" t="s">
        <v>72</v>
      </c>
      <c r="B144" s="304" t="s">
        <v>15</v>
      </c>
      <c r="C144" s="305">
        <f>SUM(D144:O144)</f>
        <v>2014957</v>
      </c>
      <c r="D144" s="306">
        <v>0</v>
      </c>
      <c r="E144" s="333">
        <v>0</v>
      </c>
      <c r="F144" s="333">
        <v>0</v>
      </c>
      <c r="G144" s="333">
        <v>0</v>
      </c>
      <c r="H144" s="333">
        <v>0</v>
      </c>
      <c r="I144" s="499">
        <v>0</v>
      </c>
      <c r="J144" s="499">
        <v>0</v>
      </c>
      <c r="K144" s="307">
        <v>674056</v>
      </c>
      <c r="L144" s="307">
        <v>1335295</v>
      </c>
      <c r="M144" s="307">
        <v>5606</v>
      </c>
      <c r="N144" s="307">
        <v>0</v>
      </c>
      <c r="O144" s="309">
        <v>0</v>
      </c>
      <c r="P144" s="35"/>
    </row>
    <row r="145" spans="1:16" ht="17.25" customHeight="1" x14ac:dyDescent="0.15">
      <c r="A145" s="36" t="s">
        <v>72</v>
      </c>
      <c r="B145" s="310" t="s">
        <v>240</v>
      </c>
      <c r="C145" s="311">
        <f>C144/C143</f>
        <v>383.1445141661913</v>
      </c>
      <c r="D145" s="312">
        <v>0</v>
      </c>
      <c r="E145" s="334">
        <v>0</v>
      </c>
      <c r="F145" s="334">
        <v>0</v>
      </c>
      <c r="G145" s="334">
        <v>0</v>
      </c>
      <c r="H145" s="334">
        <v>0</v>
      </c>
      <c r="I145" s="500">
        <v>0</v>
      </c>
      <c r="J145" s="500">
        <v>0</v>
      </c>
      <c r="K145" s="313">
        <v>465</v>
      </c>
      <c r="L145" s="313">
        <v>352</v>
      </c>
      <c r="M145" s="313">
        <v>394</v>
      </c>
      <c r="N145" s="313">
        <v>0</v>
      </c>
      <c r="O145" s="314">
        <v>0</v>
      </c>
      <c r="P145" s="35"/>
    </row>
    <row r="146" spans="1:16" ht="17.25" customHeight="1" x14ac:dyDescent="0.15">
      <c r="A146" s="37" t="s">
        <v>73</v>
      </c>
      <c r="B146" s="315" t="s">
        <v>239</v>
      </c>
      <c r="C146" s="305">
        <f>SUM(D146:O146)</f>
        <v>1554</v>
      </c>
      <c r="D146" s="306">
        <v>0</v>
      </c>
      <c r="E146" s="333">
        <v>1</v>
      </c>
      <c r="F146" s="333">
        <v>1</v>
      </c>
      <c r="G146" s="333">
        <v>0</v>
      </c>
      <c r="H146" s="333">
        <v>0</v>
      </c>
      <c r="I146" s="499">
        <v>0</v>
      </c>
      <c r="J146" s="499">
        <v>0</v>
      </c>
      <c r="K146" s="307">
        <v>2</v>
      </c>
      <c r="L146" s="307">
        <v>981</v>
      </c>
      <c r="M146" s="307">
        <v>556</v>
      </c>
      <c r="N146" s="307">
        <v>13</v>
      </c>
      <c r="O146" s="309">
        <v>0</v>
      </c>
      <c r="P146" s="35"/>
    </row>
    <row r="147" spans="1:16" ht="17.25" customHeight="1" x14ac:dyDescent="0.15">
      <c r="A147" s="34" t="s">
        <v>74</v>
      </c>
      <c r="B147" s="304" t="s">
        <v>15</v>
      </c>
      <c r="C147" s="305">
        <f>SUM(D147:O147)</f>
        <v>506127</v>
      </c>
      <c r="D147" s="306">
        <v>0</v>
      </c>
      <c r="E147" s="333">
        <v>398</v>
      </c>
      <c r="F147" s="333">
        <v>198</v>
      </c>
      <c r="G147" s="333">
        <v>0</v>
      </c>
      <c r="H147" s="333">
        <v>0</v>
      </c>
      <c r="I147" s="499">
        <v>0</v>
      </c>
      <c r="J147" s="499">
        <v>0</v>
      </c>
      <c r="K147" s="307">
        <v>745</v>
      </c>
      <c r="L147" s="307">
        <v>289917</v>
      </c>
      <c r="M147" s="307">
        <v>210039</v>
      </c>
      <c r="N147" s="307">
        <v>4830</v>
      </c>
      <c r="O147" s="309">
        <v>0</v>
      </c>
      <c r="P147" s="35"/>
    </row>
    <row r="148" spans="1:16" ht="17.25" customHeight="1" x14ac:dyDescent="0.15">
      <c r="A148" s="36" t="s">
        <v>74</v>
      </c>
      <c r="B148" s="310" t="s">
        <v>240</v>
      </c>
      <c r="C148" s="311">
        <f>C147/C146</f>
        <v>325.69305019305017</v>
      </c>
      <c r="D148" s="312">
        <v>0</v>
      </c>
      <c r="E148" s="334">
        <v>398</v>
      </c>
      <c r="F148" s="334">
        <v>389</v>
      </c>
      <c r="G148" s="334">
        <v>0</v>
      </c>
      <c r="H148" s="334">
        <v>0</v>
      </c>
      <c r="I148" s="500">
        <v>0</v>
      </c>
      <c r="J148" s="500">
        <v>0</v>
      </c>
      <c r="K148" s="313">
        <v>469</v>
      </c>
      <c r="L148" s="313">
        <v>296</v>
      </c>
      <c r="M148" s="313">
        <v>378</v>
      </c>
      <c r="N148" s="313">
        <v>359</v>
      </c>
      <c r="O148" s="314">
        <v>0</v>
      </c>
      <c r="P148" s="35"/>
    </row>
    <row r="149" spans="1:16" ht="17.25" customHeight="1" x14ac:dyDescent="0.15">
      <c r="A149" s="37" t="s">
        <v>75</v>
      </c>
      <c r="B149" s="315" t="s">
        <v>239</v>
      </c>
      <c r="C149" s="305">
        <f>SUM(D149:O149)</f>
        <v>19430</v>
      </c>
      <c r="D149" s="306">
        <v>359</v>
      </c>
      <c r="E149" s="333">
        <v>81</v>
      </c>
      <c r="F149" s="307">
        <v>8</v>
      </c>
      <c r="G149" s="307">
        <v>0</v>
      </c>
      <c r="H149" s="307">
        <v>0</v>
      </c>
      <c r="I149" s="63">
        <v>0</v>
      </c>
      <c r="J149" s="308">
        <v>26</v>
      </c>
      <c r="K149" s="307">
        <v>90</v>
      </c>
      <c r="L149" s="307">
        <v>3322</v>
      </c>
      <c r="M149" s="307">
        <v>7997</v>
      </c>
      <c r="N149" s="307">
        <v>5848</v>
      </c>
      <c r="O149" s="309">
        <v>1699</v>
      </c>
      <c r="P149" s="35"/>
    </row>
    <row r="150" spans="1:16" ht="17.25" customHeight="1" x14ac:dyDescent="0.15">
      <c r="A150" s="34" t="s">
        <v>76</v>
      </c>
      <c r="B150" s="304" t="s">
        <v>15</v>
      </c>
      <c r="C150" s="305">
        <f>SUM(D150:O150)</f>
        <v>6729925</v>
      </c>
      <c r="D150" s="306">
        <v>159622</v>
      </c>
      <c r="E150" s="333">
        <v>38921</v>
      </c>
      <c r="F150" s="307">
        <v>5551</v>
      </c>
      <c r="G150" s="307">
        <v>0</v>
      </c>
      <c r="H150" s="307">
        <v>0</v>
      </c>
      <c r="I150" s="63">
        <v>0</v>
      </c>
      <c r="J150" s="308">
        <v>17398</v>
      </c>
      <c r="K150" s="307">
        <v>60186</v>
      </c>
      <c r="L150" s="307">
        <v>1274335</v>
      </c>
      <c r="M150" s="307">
        <v>2443098</v>
      </c>
      <c r="N150" s="307">
        <v>2055086</v>
      </c>
      <c r="O150" s="309">
        <v>675728</v>
      </c>
      <c r="P150" s="35"/>
    </row>
    <row r="151" spans="1:16" ht="17.25" customHeight="1" x14ac:dyDescent="0.15">
      <c r="A151" s="36" t="s">
        <v>76</v>
      </c>
      <c r="B151" s="310" t="s">
        <v>240</v>
      </c>
      <c r="C151" s="311">
        <f>C150/C149</f>
        <v>346.3677303139475</v>
      </c>
      <c r="D151" s="312">
        <v>445</v>
      </c>
      <c r="E151" s="334">
        <v>481</v>
      </c>
      <c r="F151" s="313">
        <v>676</v>
      </c>
      <c r="G151" s="313">
        <v>0</v>
      </c>
      <c r="H151" s="313">
        <v>0</v>
      </c>
      <c r="I151" s="281">
        <v>0</v>
      </c>
      <c r="J151" s="313">
        <v>659</v>
      </c>
      <c r="K151" s="313">
        <v>670</v>
      </c>
      <c r="L151" s="313">
        <v>384</v>
      </c>
      <c r="M151" s="313">
        <v>305</v>
      </c>
      <c r="N151" s="313">
        <v>351</v>
      </c>
      <c r="O151" s="314">
        <v>398</v>
      </c>
      <c r="P151" s="35"/>
    </row>
    <row r="152" spans="1:16" ht="17.25" customHeight="1" x14ac:dyDescent="0.15">
      <c r="A152" s="37" t="s">
        <v>77</v>
      </c>
      <c r="B152" s="315" t="s">
        <v>239</v>
      </c>
      <c r="C152" s="305">
        <f>SUM(D152:O152)</f>
        <v>13071</v>
      </c>
      <c r="D152" s="306">
        <v>131</v>
      </c>
      <c r="E152" s="307">
        <v>73</v>
      </c>
      <c r="F152" s="307">
        <v>4</v>
      </c>
      <c r="G152" s="307">
        <v>3</v>
      </c>
      <c r="H152" s="307">
        <v>101</v>
      </c>
      <c r="I152" s="63">
        <v>443</v>
      </c>
      <c r="J152" s="308">
        <v>1257</v>
      </c>
      <c r="K152" s="307">
        <v>3333</v>
      </c>
      <c r="L152" s="307">
        <v>4282</v>
      </c>
      <c r="M152" s="307">
        <v>2511</v>
      </c>
      <c r="N152" s="307">
        <v>610</v>
      </c>
      <c r="O152" s="309">
        <v>323</v>
      </c>
      <c r="P152" s="35"/>
    </row>
    <row r="153" spans="1:16" ht="17.25" customHeight="1" x14ac:dyDescent="0.15">
      <c r="A153" s="34" t="s">
        <v>78</v>
      </c>
      <c r="B153" s="304" t="s">
        <v>15</v>
      </c>
      <c r="C153" s="305">
        <f>SUM(D153:O153)</f>
        <v>21189242</v>
      </c>
      <c r="D153" s="306">
        <v>192053</v>
      </c>
      <c r="E153" s="307">
        <v>47725</v>
      </c>
      <c r="F153" s="307">
        <v>2231</v>
      </c>
      <c r="G153" s="307">
        <v>12841</v>
      </c>
      <c r="H153" s="307">
        <v>282139</v>
      </c>
      <c r="I153" s="63">
        <v>972083</v>
      </c>
      <c r="J153" s="308">
        <v>2160957</v>
      </c>
      <c r="K153" s="307">
        <v>4992256</v>
      </c>
      <c r="L153" s="307">
        <v>6521739</v>
      </c>
      <c r="M153" s="307">
        <v>4093160</v>
      </c>
      <c r="N153" s="307">
        <v>1171865</v>
      </c>
      <c r="O153" s="309">
        <v>740193</v>
      </c>
      <c r="P153" s="35"/>
    </row>
    <row r="154" spans="1:16" ht="17.25" customHeight="1" x14ac:dyDescent="0.15">
      <c r="A154" s="36" t="s">
        <v>78</v>
      </c>
      <c r="B154" s="310" t="s">
        <v>240</v>
      </c>
      <c r="C154" s="311">
        <f>C153/C152</f>
        <v>1621.0880575319409</v>
      </c>
      <c r="D154" s="312">
        <v>1470</v>
      </c>
      <c r="E154" s="313">
        <v>656</v>
      </c>
      <c r="F154" s="313">
        <v>516</v>
      </c>
      <c r="G154" s="313">
        <v>5059</v>
      </c>
      <c r="H154" s="313">
        <v>2799</v>
      </c>
      <c r="I154" s="281">
        <v>2192</v>
      </c>
      <c r="J154" s="313">
        <v>1719</v>
      </c>
      <c r="K154" s="313">
        <v>1498</v>
      </c>
      <c r="L154" s="313">
        <v>1523</v>
      </c>
      <c r="M154" s="313">
        <v>1630</v>
      </c>
      <c r="N154" s="313">
        <v>1921</v>
      </c>
      <c r="O154" s="314">
        <v>2289</v>
      </c>
      <c r="P154" s="35"/>
    </row>
    <row r="155" spans="1:16" ht="17.25" customHeight="1" x14ac:dyDescent="0.15">
      <c r="A155" s="37" t="s">
        <v>79</v>
      </c>
      <c r="B155" s="315" t="s">
        <v>239</v>
      </c>
      <c r="C155" s="305">
        <f>SUM(D155:O155)</f>
        <v>25449</v>
      </c>
      <c r="D155" s="306">
        <v>4390</v>
      </c>
      <c r="E155" s="307">
        <v>4630</v>
      </c>
      <c r="F155" s="307">
        <v>5269</v>
      </c>
      <c r="G155" s="307">
        <v>5055</v>
      </c>
      <c r="H155" s="307">
        <v>2625</v>
      </c>
      <c r="I155" s="63">
        <v>244</v>
      </c>
      <c r="J155" s="308">
        <v>50</v>
      </c>
      <c r="K155" s="307">
        <v>23</v>
      </c>
      <c r="L155" s="307">
        <v>22</v>
      </c>
      <c r="M155" s="307">
        <v>51</v>
      </c>
      <c r="N155" s="307">
        <v>790</v>
      </c>
      <c r="O155" s="309">
        <v>2300</v>
      </c>
      <c r="P155" s="35"/>
    </row>
    <row r="156" spans="1:16" ht="17.25" customHeight="1" x14ac:dyDescent="0.15">
      <c r="A156" s="34" t="s">
        <v>80</v>
      </c>
      <c r="B156" s="304" t="s">
        <v>15</v>
      </c>
      <c r="C156" s="305">
        <f>SUM(D156:O156)</f>
        <v>35312047</v>
      </c>
      <c r="D156" s="306">
        <v>6472459</v>
      </c>
      <c r="E156" s="307">
        <v>6533843</v>
      </c>
      <c r="F156" s="307">
        <v>7221680</v>
      </c>
      <c r="G156" s="307">
        <v>5137660</v>
      </c>
      <c r="H156" s="307">
        <v>2438803</v>
      </c>
      <c r="I156" s="63">
        <v>278853</v>
      </c>
      <c r="J156" s="308">
        <v>101783</v>
      </c>
      <c r="K156" s="307">
        <v>49134</v>
      </c>
      <c r="L156" s="307">
        <v>59589</v>
      </c>
      <c r="M156" s="307">
        <v>134077</v>
      </c>
      <c r="N156" s="307">
        <v>1559689</v>
      </c>
      <c r="O156" s="309">
        <v>5324477</v>
      </c>
      <c r="P156" s="35"/>
    </row>
    <row r="157" spans="1:16" ht="17.25" customHeight="1" x14ac:dyDescent="0.15">
      <c r="A157" s="36" t="s">
        <v>80</v>
      </c>
      <c r="B157" s="310" t="s">
        <v>240</v>
      </c>
      <c r="C157" s="311">
        <f>C156/C155</f>
        <v>1387.5612794215883</v>
      </c>
      <c r="D157" s="312">
        <v>1474</v>
      </c>
      <c r="E157" s="313">
        <v>1411</v>
      </c>
      <c r="F157" s="313">
        <v>1371</v>
      </c>
      <c r="G157" s="313">
        <v>1016</v>
      </c>
      <c r="H157" s="313">
        <v>929</v>
      </c>
      <c r="I157" s="281">
        <v>1144</v>
      </c>
      <c r="J157" s="313">
        <v>2032</v>
      </c>
      <c r="K157" s="313">
        <v>2123</v>
      </c>
      <c r="L157" s="313">
        <v>2664</v>
      </c>
      <c r="M157" s="313">
        <v>2630</v>
      </c>
      <c r="N157" s="313">
        <v>1975</v>
      </c>
      <c r="O157" s="314">
        <v>2315</v>
      </c>
      <c r="P157" s="35"/>
    </row>
    <row r="158" spans="1:16" ht="17.25" customHeight="1" x14ac:dyDescent="0.15">
      <c r="A158" s="37" t="s">
        <v>81</v>
      </c>
      <c r="B158" s="315" t="s">
        <v>239</v>
      </c>
      <c r="C158" s="305">
        <f>SUM(D158:O158)</f>
        <v>11951</v>
      </c>
      <c r="D158" s="306">
        <v>1303</v>
      </c>
      <c r="E158" s="307">
        <v>2182</v>
      </c>
      <c r="F158" s="307">
        <v>2338</v>
      </c>
      <c r="G158" s="307">
        <v>2687</v>
      </c>
      <c r="H158" s="307">
        <v>1650</v>
      </c>
      <c r="I158" s="63">
        <v>75</v>
      </c>
      <c r="J158" s="308">
        <v>0</v>
      </c>
      <c r="K158" s="307">
        <v>0</v>
      </c>
      <c r="L158" s="307">
        <v>0</v>
      </c>
      <c r="M158" s="307">
        <v>13</v>
      </c>
      <c r="N158" s="307">
        <v>508</v>
      </c>
      <c r="O158" s="309">
        <v>1195</v>
      </c>
      <c r="P158" s="35"/>
    </row>
    <row r="159" spans="1:16" ht="17.25" customHeight="1" x14ac:dyDescent="0.15">
      <c r="A159" s="34" t="s">
        <v>81</v>
      </c>
      <c r="B159" s="304" t="s">
        <v>15</v>
      </c>
      <c r="C159" s="305">
        <f>SUM(D159:O159)</f>
        <v>16469539</v>
      </c>
      <c r="D159" s="306">
        <v>3055738</v>
      </c>
      <c r="E159" s="307">
        <v>2826452</v>
      </c>
      <c r="F159" s="307">
        <v>2937089</v>
      </c>
      <c r="G159" s="307">
        <v>2573789</v>
      </c>
      <c r="H159" s="307">
        <v>1422278</v>
      </c>
      <c r="I159" s="63">
        <v>63002</v>
      </c>
      <c r="J159" s="308">
        <v>103</v>
      </c>
      <c r="K159" s="307">
        <v>0</v>
      </c>
      <c r="L159" s="307">
        <v>0</v>
      </c>
      <c r="M159" s="307">
        <v>41198</v>
      </c>
      <c r="N159" s="307">
        <v>960875</v>
      </c>
      <c r="O159" s="309">
        <v>2589015</v>
      </c>
      <c r="P159" s="35"/>
    </row>
    <row r="160" spans="1:16" ht="17.25" customHeight="1" x14ac:dyDescent="0.15">
      <c r="A160" s="36" t="s">
        <v>81</v>
      </c>
      <c r="B160" s="310" t="s">
        <v>240</v>
      </c>
      <c r="C160" s="311">
        <f>C159/C158</f>
        <v>1378.0887791816585</v>
      </c>
      <c r="D160" s="312">
        <v>1327</v>
      </c>
      <c r="E160" s="313">
        <v>1295</v>
      </c>
      <c r="F160" s="313">
        <v>1257</v>
      </c>
      <c r="G160" s="313">
        <v>958</v>
      </c>
      <c r="H160" s="313">
        <v>862</v>
      </c>
      <c r="I160" s="281">
        <v>846</v>
      </c>
      <c r="J160" s="313">
        <v>1087</v>
      </c>
      <c r="K160" s="313">
        <v>0</v>
      </c>
      <c r="L160" s="313">
        <v>0</v>
      </c>
      <c r="M160" s="313">
        <v>3128</v>
      </c>
      <c r="N160" s="313">
        <v>1893</v>
      </c>
      <c r="O160" s="314">
        <v>2167</v>
      </c>
      <c r="P160" s="35"/>
    </row>
    <row r="161" spans="1:16" ht="17.25" customHeight="1" x14ac:dyDescent="0.15">
      <c r="A161" s="37" t="s">
        <v>82</v>
      </c>
      <c r="B161" s="315" t="s">
        <v>239</v>
      </c>
      <c r="C161" s="305">
        <f>SUM(D161:O161)</f>
        <v>17557</v>
      </c>
      <c r="D161" s="306">
        <v>311</v>
      </c>
      <c r="E161" s="307">
        <v>282</v>
      </c>
      <c r="F161" s="307">
        <v>258</v>
      </c>
      <c r="G161" s="307">
        <v>1097</v>
      </c>
      <c r="H161" s="307">
        <v>3477</v>
      </c>
      <c r="I161" s="63">
        <v>4250</v>
      </c>
      <c r="J161" s="308">
        <v>3147</v>
      </c>
      <c r="K161" s="307">
        <v>2223</v>
      </c>
      <c r="L161" s="307">
        <v>897</v>
      </c>
      <c r="M161" s="307">
        <v>621</v>
      </c>
      <c r="N161" s="307">
        <v>450</v>
      </c>
      <c r="O161" s="309">
        <v>544</v>
      </c>
      <c r="P161" s="35"/>
    </row>
    <row r="162" spans="1:16" ht="17.25" customHeight="1" x14ac:dyDescent="0.15">
      <c r="A162" s="34" t="s">
        <v>83</v>
      </c>
      <c r="B162" s="304" t="s">
        <v>15</v>
      </c>
      <c r="C162" s="305">
        <f>SUM(D162:O162)</f>
        <v>10029094</v>
      </c>
      <c r="D162" s="306">
        <v>245523</v>
      </c>
      <c r="E162" s="307">
        <v>256179</v>
      </c>
      <c r="F162" s="307">
        <v>334234</v>
      </c>
      <c r="G162" s="307">
        <v>758376</v>
      </c>
      <c r="H162" s="307">
        <v>1806047</v>
      </c>
      <c r="I162" s="63">
        <v>2014251</v>
      </c>
      <c r="J162" s="308">
        <v>1682169</v>
      </c>
      <c r="K162" s="307">
        <v>1077610</v>
      </c>
      <c r="L162" s="307">
        <v>490610</v>
      </c>
      <c r="M162" s="307">
        <v>377828</v>
      </c>
      <c r="N162" s="307">
        <v>379390</v>
      </c>
      <c r="O162" s="309">
        <v>606877</v>
      </c>
      <c r="P162" s="35"/>
    </row>
    <row r="163" spans="1:16" ht="17.25" customHeight="1" x14ac:dyDescent="0.15">
      <c r="A163" s="36" t="s">
        <v>83</v>
      </c>
      <c r="B163" s="310" t="s">
        <v>240</v>
      </c>
      <c r="C163" s="311">
        <f>C162/C161</f>
        <v>571.23050635074333</v>
      </c>
      <c r="D163" s="312">
        <v>790</v>
      </c>
      <c r="E163" s="313">
        <v>907</v>
      </c>
      <c r="F163" s="313">
        <v>1296</v>
      </c>
      <c r="G163" s="313">
        <v>691</v>
      </c>
      <c r="H163" s="313">
        <v>519</v>
      </c>
      <c r="I163" s="281">
        <v>474</v>
      </c>
      <c r="J163" s="313">
        <v>534</v>
      </c>
      <c r="K163" s="313">
        <v>485</v>
      </c>
      <c r="L163" s="313">
        <v>547</v>
      </c>
      <c r="M163" s="313">
        <v>609</v>
      </c>
      <c r="N163" s="313">
        <v>844</v>
      </c>
      <c r="O163" s="314">
        <v>1115</v>
      </c>
      <c r="P163" s="35"/>
    </row>
    <row r="164" spans="1:16" ht="17.25" customHeight="1" x14ac:dyDescent="0.15">
      <c r="A164" s="37" t="s">
        <v>84</v>
      </c>
      <c r="B164" s="315" t="s">
        <v>239</v>
      </c>
      <c r="C164" s="305">
        <f>SUM(D164:O164)</f>
        <v>4085</v>
      </c>
      <c r="D164" s="306">
        <v>183</v>
      </c>
      <c r="E164" s="307">
        <v>157</v>
      </c>
      <c r="F164" s="307">
        <v>188</v>
      </c>
      <c r="G164" s="307">
        <v>233</v>
      </c>
      <c r="H164" s="307">
        <v>307</v>
      </c>
      <c r="I164" s="63">
        <v>392</v>
      </c>
      <c r="J164" s="308">
        <v>475</v>
      </c>
      <c r="K164" s="307">
        <v>650</v>
      </c>
      <c r="L164" s="307">
        <v>428</v>
      </c>
      <c r="M164" s="307">
        <v>297</v>
      </c>
      <c r="N164" s="307">
        <v>357</v>
      </c>
      <c r="O164" s="309">
        <v>418</v>
      </c>
      <c r="P164" s="35"/>
    </row>
    <row r="165" spans="1:16" ht="17.25" customHeight="1" x14ac:dyDescent="0.15">
      <c r="A165" s="34" t="s">
        <v>84</v>
      </c>
      <c r="B165" s="304" t="s">
        <v>15</v>
      </c>
      <c r="C165" s="305">
        <f>SUM(D165:O165)</f>
        <v>3642217</v>
      </c>
      <c r="D165" s="306">
        <v>173712</v>
      </c>
      <c r="E165" s="307">
        <v>186358</v>
      </c>
      <c r="F165" s="307">
        <v>273476</v>
      </c>
      <c r="G165" s="307">
        <v>255494</v>
      </c>
      <c r="H165" s="307">
        <v>265456</v>
      </c>
      <c r="I165" s="63">
        <v>333351</v>
      </c>
      <c r="J165" s="308">
        <v>429626</v>
      </c>
      <c r="K165" s="307">
        <v>383967</v>
      </c>
      <c r="L165" s="307">
        <v>274594</v>
      </c>
      <c r="M165" s="307">
        <v>219756</v>
      </c>
      <c r="N165" s="307">
        <v>325492</v>
      </c>
      <c r="O165" s="309">
        <v>520935</v>
      </c>
      <c r="P165" s="35"/>
    </row>
    <row r="166" spans="1:16" ht="17.25" customHeight="1" x14ac:dyDescent="0.15">
      <c r="A166" s="36" t="s">
        <v>84</v>
      </c>
      <c r="B166" s="310" t="s">
        <v>240</v>
      </c>
      <c r="C166" s="311">
        <f>C165/C164</f>
        <v>891.60758873929012</v>
      </c>
      <c r="D166" s="312">
        <v>952</v>
      </c>
      <c r="E166" s="313">
        <v>1189</v>
      </c>
      <c r="F166" s="313">
        <v>1457</v>
      </c>
      <c r="G166" s="313">
        <v>966</v>
      </c>
      <c r="H166" s="313">
        <v>865</v>
      </c>
      <c r="I166" s="281">
        <v>851</v>
      </c>
      <c r="J166" s="313">
        <v>904</v>
      </c>
      <c r="K166" s="313">
        <v>591</v>
      </c>
      <c r="L166" s="313">
        <v>641</v>
      </c>
      <c r="M166" s="313">
        <v>741</v>
      </c>
      <c r="N166" s="313">
        <v>912</v>
      </c>
      <c r="O166" s="314">
        <v>1245</v>
      </c>
      <c r="P166" s="35"/>
    </row>
    <row r="167" spans="1:16" ht="17.25" customHeight="1" x14ac:dyDescent="0.15">
      <c r="A167" s="37" t="s">
        <v>85</v>
      </c>
      <c r="B167" s="315" t="s">
        <v>239</v>
      </c>
      <c r="C167" s="305">
        <f>SUM(D167:O167)</f>
        <v>2745</v>
      </c>
      <c r="D167" s="306">
        <v>95</v>
      </c>
      <c r="E167" s="307">
        <v>85</v>
      </c>
      <c r="F167" s="307">
        <v>32</v>
      </c>
      <c r="G167" s="307">
        <v>224</v>
      </c>
      <c r="H167" s="307">
        <v>817</v>
      </c>
      <c r="I167" s="63">
        <v>698</v>
      </c>
      <c r="J167" s="308">
        <v>577</v>
      </c>
      <c r="K167" s="307">
        <v>111</v>
      </c>
      <c r="L167" s="307">
        <v>17</v>
      </c>
      <c r="M167" s="307">
        <v>19</v>
      </c>
      <c r="N167" s="307">
        <v>36</v>
      </c>
      <c r="O167" s="309">
        <v>34</v>
      </c>
      <c r="P167" s="35"/>
    </row>
    <row r="168" spans="1:16" ht="17.25" customHeight="1" x14ac:dyDescent="0.15">
      <c r="A168" s="34" t="s">
        <v>85</v>
      </c>
      <c r="B168" s="304" t="s">
        <v>15</v>
      </c>
      <c r="C168" s="305">
        <f>SUM(D168:O168)</f>
        <v>1326258</v>
      </c>
      <c r="D168" s="306">
        <v>50050</v>
      </c>
      <c r="E168" s="307">
        <v>43653</v>
      </c>
      <c r="F168" s="307">
        <v>27331</v>
      </c>
      <c r="G168" s="307">
        <v>140945</v>
      </c>
      <c r="H168" s="307">
        <v>412748</v>
      </c>
      <c r="I168" s="63">
        <v>299374</v>
      </c>
      <c r="J168" s="308">
        <v>255562</v>
      </c>
      <c r="K168" s="307">
        <v>38784</v>
      </c>
      <c r="L168" s="307">
        <v>7465</v>
      </c>
      <c r="M168" s="307">
        <v>9106</v>
      </c>
      <c r="N168" s="307">
        <v>18458</v>
      </c>
      <c r="O168" s="309">
        <v>22782</v>
      </c>
      <c r="P168" s="35"/>
    </row>
    <row r="169" spans="1:16" ht="17.25" customHeight="1" x14ac:dyDescent="0.15">
      <c r="A169" s="36" t="s">
        <v>85</v>
      </c>
      <c r="B169" s="310" t="s">
        <v>240</v>
      </c>
      <c r="C169" s="311">
        <f>C168/C167</f>
        <v>483.15409836065572</v>
      </c>
      <c r="D169" s="312">
        <v>527</v>
      </c>
      <c r="E169" s="313">
        <v>513</v>
      </c>
      <c r="F169" s="313">
        <v>854</v>
      </c>
      <c r="G169" s="313">
        <v>628</v>
      </c>
      <c r="H169" s="313">
        <v>505</v>
      </c>
      <c r="I169" s="281">
        <v>429</v>
      </c>
      <c r="J169" s="313">
        <v>443</v>
      </c>
      <c r="K169" s="313">
        <v>348</v>
      </c>
      <c r="L169" s="313">
        <v>438</v>
      </c>
      <c r="M169" s="313">
        <v>472</v>
      </c>
      <c r="N169" s="313">
        <v>516</v>
      </c>
      <c r="O169" s="314">
        <v>669</v>
      </c>
      <c r="P169" s="35"/>
    </row>
    <row r="170" spans="1:16" ht="17.25" customHeight="1" x14ac:dyDescent="0.15">
      <c r="A170" s="37" t="s">
        <v>86</v>
      </c>
      <c r="B170" s="315" t="s">
        <v>239</v>
      </c>
      <c r="C170" s="305">
        <f>SUM(D170:O170)</f>
        <v>2244</v>
      </c>
      <c r="D170" s="306">
        <v>6</v>
      </c>
      <c r="E170" s="307">
        <v>2</v>
      </c>
      <c r="F170" s="307">
        <v>6</v>
      </c>
      <c r="G170" s="307">
        <v>166</v>
      </c>
      <c r="H170" s="307">
        <v>1005</v>
      </c>
      <c r="I170" s="63">
        <v>740</v>
      </c>
      <c r="J170" s="308">
        <v>219</v>
      </c>
      <c r="K170" s="307">
        <v>49</v>
      </c>
      <c r="L170" s="307">
        <v>2</v>
      </c>
      <c r="M170" s="307">
        <v>7</v>
      </c>
      <c r="N170" s="307">
        <v>2</v>
      </c>
      <c r="O170" s="309">
        <v>40</v>
      </c>
      <c r="P170" s="35"/>
    </row>
    <row r="171" spans="1:16" ht="17.25" customHeight="1" x14ac:dyDescent="0.15">
      <c r="A171" s="34" t="s">
        <v>86</v>
      </c>
      <c r="B171" s="304" t="s">
        <v>15</v>
      </c>
      <c r="C171" s="305">
        <f>SUM(D171:O171)</f>
        <v>1082591</v>
      </c>
      <c r="D171" s="306">
        <v>3855</v>
      </c>
      <c r="E171" s="307">
        <v>1428</v>
      </c>
      <c r="F171" s="307">
        <v>5457</v>
      </c>
      <c r="G171" s="307">
        <v>108704</v>
      </c>
      <c r="H171" s="307">
        <v>493005</v>
      </c>
      <c r="I171" s="63">
        <v>311236</v>
      </c>
      <c r="J171" s="308">
        <v>106252</v>
      </c>
      <c r="K171" s="307">
        <v>20830</v>
      </c>
      <c r="L171" s="307">
        <v>936</v>
      </c>
      <c r="M171" s="307">
        <v>3036</v>
      </c>
      <c r="N171" s="307">
        <v>973</v>
      </c>
      <c r="O171" s="309">
        <v>26879</v>
      </c>
      <c r="P171" s="35"/>
    </row>
    <row r="172" spans="1:16" ht="17.25" customHeight="1" x14ac:dyDescent="0.15">
      <c r="A172" s="36" t="s">
        <v>86</v>
      </c>
      <c r="B172" s="310" t="s">
        <v>240</v>
      </c>
      <c r="C172" s="311">
        <f>C171/C170</f>
        <v>482.43805704099822</v>
      </c>
      <c r="D172" s="312">
        <v>638</v>
      </c>
      <c r="E172" s="313">
        <v>575</v>
      </c>
      <c r="F172" s="313">
        <v>863</v>
      </c>
      <c r="G172" s="313">
        <v>653</v>
      </c>
      <c r="H172" s="313">
        <v>491</v>
      </c>
      <c r="I172" s="281">
        <v>421</v>
      </c>
      <c r="J172" s="313">
        <v>486</v>
      </c>
      <c r="K172" s="313">
        <v>426</v>
      </c>
      <c r="L172" s="313">
        <v>488</v>
      </c>
      <c r="M172" s="313">
        <v>455</v>
      </c>
      <c r="N172" s="313">
        <v>530</v>
      </c>
      <c r="O172" s="314">
        <v>667</v>
      </c>
      <c r="P172" s="35"/>
    </row>
    <row r="173" spans="1:16" ht="17.25" customHeight="1" x14ac:dyDescent="0.15">
      <c r="A173" s="37" t="s">
        <v>87</v>
      </c>
      <c r="B173" s="315" t="s">
        <v>239</v>
      </c>
      <c r="C173" s="305">
        <f>SUM(D173:O173)</f>
        <v>33434</v>
      </c>
      <c r="D173" s="306">
        <v>73</v>
      </c>
      <c r="E173" s="307">
        <v>76</v>
      </c>
      <c r="F173" s="307">
        <v>401</v>
      </c>
      <c r="G173" s="307">
        <v>2657</v>
      </c>
      <c r="H173" s="307">
        <v>5523</v>
      </c>
      <c r="I173" s="63">
        <v>6743</v>
      </c>
      <c r="J173" s="308">
        <v>10438</v>
      </c>
      <c r="K173" s="307">
        <v>6682</v>
      </c>
      <c r="L173" s="307">
        <v>463</v>
      </c>
      <c r="M173" s="307">
        <v>123</v>
      </c>
      <c r="N173" s="307">
        <v>127</v>
      </c>
      <c r="O173" s="309">
        <v>128</v>
      </c>
      <c r="P173" s="35"/>
    </row>
    <row r="174" spans="1:16" ht="17.25" customHeight="1" x14ac:dyDescent="0.15">
      <c r="A174" s="34" t="s">
        <v>87</v>
      </c>
      <c r="B174" s="304" t="s">
        <v>15</v>
      </c>
      <c r="C174" s="305">
        <f>SUM(D174:O174)</f>
        <v>8245914</v>
      </c>
      <c r="D174" s="306">
        <v>21538</v>
      </c>
      <c r="E174" s="307">
        <v>23244</v>
      </c>
      <c r="F174" s="307">
        <v>134667</v>
      </c>
      <c r="G174" s="307">
        <v>787931</v>
      </c>
      <c r="H174" s="307">
        <v>1522230</v>
      </c>
      <c r="I174" s="63">
        <v>1583919</v>
      </c>
      <c r="J174" s="308">
        <v>2421617</v>
      </c>
      <c r="K174" s="307">
        <v>1532554</v>
      </c>
      <c r="L174" s="307">
        <v>110473</v>
      </c>
      <c r="M174" s="307">
        <v>38520</v>
      </c>
      <c r="N174" s="307">
        <v>34962</v>
      </c>
      <c r="O174" s="309">
        <v>34259</v>
      </c>
      <c r="P174" s="35"/>
    </row>
    <row r="175" spans="1:16" ht="17.25" customHeight="1" x14ac:dyDescent="0.15">
      <c r="A175" s="36" t="s">
        <v>87</v>
      </c>
      <c r="B175" s="310" t="s">
        <v>240</v>
      </c>
      <c r="C175" s="311">
        <f>C174/C173</f>
        <v>246.63258957946999</v>
      </c>
      <c r="D175" s="312">
        <v>294</v>
      </c>
      <c r="E175" s="313">
        <v>306</v>
      </c>
      <c r="F175" s="313">
        <v>336</v>
      </c>
      <c r="G175" s="313">
        <v>297</v>
      </c>
      <c r="H175" s="313">
        <v>276</v>
      </c>
      <c r="I175" s="281">
        <v>235</v>
      </c>
      <c r="J175" s="313">
        <v>232</v>
      </c>
      <c r="K175" s="313">
        <v>229</v>
      </c>
      <c r="L175" s="313">
        <v>239</v>
      </c>
      <c r="M175" s="313">
        <v>312</v>
      </c>
      <c r="N175" s="313">
        <v>276</v>
      </c>
      <c r="O175" s="314">
        <v>269</v>
      </c>
      <c r="P175" s="35"/>
    </row>
    <row r="176" spans="1:16" ht="17.25" customHeight="1" x14ac:dyDescent="0.15">
      <c r="A176" s="37" t="s">
        <v>88</v>
      </c>
      <c r="B176" s="304" t="s">
        <v>239</v>
      </c>
      <c r="C176" s="305">
        <f>SUM(D176:O176)</f>
        <v>7349</v>
      </c>
      <c r="D176" s="306">
        <v>2</v>
      </c>
      <c r="E176" s="307">
        <v>24</v>
      </c>
      <c r="F176" s="307">
        <v>172</v>
      </c>
      <c r="G176" s="307">
        <v>597</v>
      </c>
      <c r="H176" s="307">
        <v>1337</v>
      </c>
      <c r="I176" s="63">
        <v>1816</v>
      </c>
      <c r="J176" s="308">
        <v>2644</v>
      </c>
      <c r="K176" s="307">
        <v>634</v>
      </c>
      <c r="L176" s="307">
        <v>46</v>
      </c>
      <c r="M176" s="307">
        <v>54</v>
      </c>
      <c r="N176" s="307">
        <v>16</v>
      </c>
      <c r="O176" s="309">
        <v>7</v>
      </c>
      <c r="P176" s="35"/>
    </row>
    <row r="177" spans="1:46" ht="17.25" customHeight="1" x14ac:dyDescent="0.15">
      <c r="A177" s="34" t="s">
        <v>88</v>
      </c>
      <c r="B177" s="304" t="s">
        <v>15</v>
      </c>
      <c r="C177" s="305">
        <f>SUM(D177:O177)</f>
        <v>2415028</v>
      </c>
      <c r="D177" s="306">
        <v>1186</v>
      </c>
      <c r="E177" s="307">
        <v>15138</v>
      </c>
      <c r="F177" s="307">
        <v>100640</v>
      </c>
      <c r="G177" s="307">
        <v>274017</v>
      </c>
      <c r="H177" s="307">
        <v>512853</v>
      </c>
      <c r="I177" s="63">
        <v>569383</v>
      </c>
      <c r="J177" s="335">
        <v>682114</v>
      </c>
      <c r="K177" s="307">
        <v>218985</v>
      </c>
      <c r="L177" s="307">
        <v>14446</v>
      </c>
      <c r="M177" s="307">
        <v>18184</v>
      </c>
      <c r="N177" s="307">
        <v>5750</v>
      </c>
      <c r="O177" s="309">
        <v>2332</v>
      </c>
      <c r="P177" s="35"/>
    </row>
    <row r="178" spans="1:46" ht="17.25" customHeight="1" x14ac:dyDescent="0.15">
      <c r="A178" s="36" t="s">
        <v>88</v>
      </c>
      <c r="B178" s="310" t="s">
        <v>240</v>
      </c>
      <c r="C178" s="311">
        <f>C177/C176</f>
        <v>328.61994829228468</v>
      </c>
      <c r="D178" s="312">
        <v>579</v>
      </c>
      <c r="E178" s="313">
        <v>623</v>
      </c>
      <c r="F178" s="313">
        <v>586</v>
      </c>
      <c r="G178" s="313">
        <v>459</v>
      </c>
      <c r="H178" s="313">
        <v>384</v>
      </c>
      <c r="I178" s="281">
        <v>314</v>
      </c>
      <c r="J178" s="336">
        <v>258</v>
      </c>
      <c r="K178" s="313">
        <v>345</v>
      </c>
      <c r="L178" s="313">
        <v>313</v>
      </c>
      <c r="M178" s="313">
        <v>335</v>
      </c>
      <c r="N178" s="313">
        <v>357</v>
      </c>
      <c r="O178" s="314">
        <v>357</v>
      </c>
      <c r="P178" s="35"/>
    </row>
    <row r="179" spans="1:46" ht="17.25" customHeight="1" x14ac:dyDescent="0.15">
      <c r="A179" s="37" t="s">
        <v>89</v>
      </c>
      <c r="B179" s="304" t="s">
        <v>239</v>
      </c>
      <c r="C179" s="305">
        <f>SUM(D179:O179)</f>
        <v>987</v>
      </c>
      <c r="D179" s="306">
        <v>0</v>
      </c>
      <c r="E179" s="333">
        <v>0</v>
      </c>
      <c r="F179" s="307">
        <v>0</v>
      </c>
      <c r="G179" s="308">
        <v>0</v>
      </c>
      <c r="H179" s="307">
        <v>0</v>
      </c>
      <c r="I179" s="63">
        <v>0</v>
      </c>
      <c r="J179" s="324">
        <v>0</v>
      </c>
      <c r="K179" s="307">
        <v>58</v>
      </c>
      <c r="L179" s="307">
        <v>571</v>
      </c>
      <c r="M179" s="307">
        <v>314</v>
      </c>
      <c r="N179" s="307">
        <v>42</v>
      </c>
      <c r="O179" s="309">
        <v>2</v>
      </c>
      <c r="P179" s="35"/>
    </row>
    <row r="180" spans="1:46" ht="17.25" customHeight="1" x14ac:dyDescent="0.15">
      <c r="A180" s="34" t="s">
        <v>89</v>
      </c>
      <c r="B180" s="337" t="s">
        <v>15</v>
      </c>
      <c r="C180" s="338">
        <f>SUM(D180:O180)</f>
        <v>682762</v>
      </c>
      <c r="D180" s="339">
        <v>0</v>
      </c>
      <c r="E180" s="340">
        <v>0</v>
      </c>
      <c r="F180" s="341">
        <v>0</v>
      </c>
      <c r="G180" s="341">
        <v>0</v>
      </c>
      <c r="H180" s="341">
        <v>0</v>
      </c>
      <c r="I180" s="501">
        <v>0</v>
      </c>
      <c r="J180" s="342">
        <v>2</v>
      </c>
      <c r="K180" s="341">
        <v>38404</v>
      </c>
      <c r="L180" s="341">
        <v>358046</v>
      </c>
      <c r="M180" s="341">
        <v>235805</v>
      </c>
      <c r="N180" s="341">
        <v>47390</v>
      </c>
      <c r="O180" s="343">
        <v>3115</v>
      </c>
      <c r="P180" s="35"/>
    </row>
    <row r="181" spans="1:46" ht="17.25" customHeight="1" thickBot="1" x14ac:dyDescent="0.2">
      <c r="A181" s="47" t="s">
        <v>89</v>
      </c>
      <c r="B181" s="344" t="s">
        <v>240</v>
      </c>
      <c r="C181" s="345">
        <f>C180/C179</f>
        <v>691.75481256332318</v>
      </c>
      <c r="D181" s="329">
        <v>0</v>
      </c>
      <c r="E181" s="346">
        <v>0</v>
      </c>
      <c r="F181" s="330">
        <v>0</v>
      </c>
      <c r="G181" s="330">
        <v>0</v>
      </c>
      <c r="H181" s="330">
        <v>0</v>
      </c>
      <c r="I181" s="498">
        <v>0</v>
      </c>
      <c r="J181" s="330">
        <v>2200</v>
      </c>
      <c r="K181" s="330">
        <v>657</v>
      </c>
      <c r="L181" s="330">
        <v>627</v>
      </c>
      <c r="M181" s="330">
        <v>752</v>
      </c>
      <c r="N181" s="330">
        <v>1129</v>
      </c>
      <c r="O181" s="331">
        <v>1272</v>
      </c>
      <c r="P181" s="35"/>
    </row>
    <row r="182" spans="1:46" ht="17.25" customHeight="1" x14ac:dyDescent="0.15">
      <c r="O182" s="236" t="s">
        <v>330</v>
      </c>
    </row>
    <row r="183" spans="1:46" ht="17.25" customHeight="1" x14ac:dyDescent="0.15">
      <c r="O183" s="236"/>
    </row>
    <row r="184" spans="1:46" ht="18.75" x14ac:dyDescent="0.15">
      <c r="A184" s="48" t="s">
        <v>331</v>
      </c>
    </row>
    <row r="185" spans="1:46" ht="17.25" customHeight="1" thickBot="1" x14ac:dyDescent="0.2">
      <c r="A185" s="7" t="s">
        <v>0</v>
      </c>
      <c r="O185" s="256" t="s">
        <v>328</v>
      </c>
      <c r="P185" s="256" t="s">
        <v>329</v>
      </c>
    </row>
    <row r="186" spans="1:46" s="14" customFormat="1" ht="17.25" customHeight="1" thickBot="1" x14ac:dyDescent="0.2">
      <c r="A186" s="49"/>
      <c r="B186" s="50"/>
      <c r="C186" s="51" t="s">
        <v>1</v>
      </c>
      <c r="D186" s="52" t="s">
        <v>2</v>
      </c>
      <c r="E186" s="53" t="s">
        <v>3</v>
      </c>
      <c r="F186" s="53" t="s">
        <v>4</v>
      </c>
      <c r="G186" s="53" t="s">
        <v>5</v>
      </c>
      <c r="H186" s="53" t="s">
        <v>332</v>
      </c>
      <c r="I186" s="53" t="s">
        <v>7</v>
      </c>
      <c r="J186" s="54" t="s">
        <v>8</v>
      </c>
      <c r="K186" s="53" t="s">
        <v>9</v>
      </c>
      <c r="L186" s="53" t="s">
        <v>10</v>
      </c>
      <c r="M186" s="53" t="s">
        <v>11</v>
      </c>
      <c r="N186" s="53" t="s">
        <v>12</v>
      </c>
      <c r="O186" s="347" t="s">
        <v>13</v>
      </c>
      <c r="Q186" s="20"/>
      <c r="R186" s="1706"/>
      <c r="S186" s="1707"/>
      <c r="T186" s="1707"/>
      <c r="U186" s="1707"/>
    </row>
    <row r="187" spans="1:46" s="20" customFormat="1" ht="17.25" customHeight="1" x14ac:dyDescent="0.15">
      <c r="A187" s="15" t="s">
        <v>14</v>
      </c>
      <c r="B187" s="16" t="s">
        <v>239</v>
      </c>
      <c r="C187" s="17">
        <f>SUM(D187:O187)</f>
        <v>214865.29500000007</v>
      </c>
      <c r="D187" s="18">
        <v>21035.234</v>
      </c>
      <c r="E187" s="19">
        <v>17770.775000000001</v>
      </c>
      <c r="F187" s="19">
        <v>17960.698</v>
      </c>
      <c r="G187" s="19">
        <v>20143.543000000001</v>
      </c>
      <c r="H187" s="19">
        <v>21354.131000000001</v>
      </c>
      <c r="I187" s="19">
        <v>18798.780999999999</v>
      </c>
      <c r="J187" s="19">
        <v>13381.873</v>
      </c>
      <c r="K187" s="19">
        <v>7072.37</v>
      </c>
      <c r="L187" s="19">
        <v>7846.7190000000001</v>
      </c>
      <c r="M187" s="19">
        <v>17115.559000000001</v>
      </c>
      <c r="N187" s="19">
        <v>28759.186000000002</v>
      </c>
      <c r="O187" s="295">
        <v>23626.425999999999</v>
      </c>
      <c r="P187" s="13"/>
      <c r="R187" s="1706"/>
      <c r="S187" s="21"/>
      <c r="T187" s="21"/>
      <c r="U187" s="21"/>
    </row>
    <row r="188" spans="1:46" s="20" customFormat="1" ht="17.25" customHeight="1" x14ac:dyDescent="0.15">
      <c r="A188" s="22" t="s">
        <v>14</v>
      </c>
      <c r="B188" s="23" t="s">
        <v>15</v>
      </c>
      <c r="C188" s="24">
        <f>SUM(D188:O188)</f>
        <v>42851870.486000001</v>
      </c>
      <c r="D188" s="25">
        <v>3291622.66</v>
      </c>
      <c r="E188" s="26">
        <v>2854150.375</v>
      </c>
      <c r="F188" s="26">
        <v>3396530.5660000001</v>
      </c>
      <c r="G188" s="26">
        <v>3942369.8289999999</v>
      </c>
      <c r="H188" s="26">
        <v>4491148.4670000002</v>
      </c>
      <c r="I188" s="26">
        <v>4864640.6540000001</v>
      </c>
      <c r="J188" s="26">
        <v>3517950.9139999999</v>
      </c>
      <c r="K188" s="26">
        <v>2195855.9619999998</v>
      </c>
      <c r="L188" s="26">
        <v>3283260.1779999998</v>
      </c>
      <c r="M188" s="26">
        <v>3540002.2590000001</v>
      </c>
      <c r="N188" s="26">
        <v>3919455.8569999998</v>
      </c>
      <c r="O188" s="296">
        <v>3554882.7650000001</v>
      </c>
      <c r="P188" s="13"/>
      <c r="Q188" s="21"/>
      <c r="R188" s="1706"/>
      <c r="S188" s="21"/>
      <c r="T188" s="21"/>
      <c r="U188" s="21"/>
    </row>
    <row r="189" spans="1:46" s="20" customFormat="1" ht="17.25" customHeight="1" thickBot="1" x14ac:dyDescent="0.2">
      <c r="A189" s="27" t="s">
        <v>14</v>
      </c>
      <c r="B189" s="28" t="s">
        <v>240</v>
      </c>
      <c r="C189" s="29">
        <f>C188/C187</f>
        <v>199.43597911426315</v>
      </c>
      <c r="D189" s="30">
        <v>156</v>
      </c>
      <c r="E189" s="31">
        <v>161</v>
      </c>
      <c r="F189" s="31">
        <v>189</v>
      </c>
      <c r="G189" s="31">
        <v>196</v>
      </c>
      <c r="H189" s="31">
        <v>210</v>
      </c>
      <c r="I189" s="31">
        <v>259</v>
      </c>
      <c r="J189" s="31">
        <v>263</v>
      </c>
      <c r="K189" s="31">
        <v>310</v>
      </c>
      <c r="L189" s="31">
        <v>418</v>
      </c>
      <c r="M189" s="31">
        <v>207</v>
      </c>
      <c r="N189" s="31">
        <v>136</v>
      </c>
      <c r="O189" s="297">
        <v>150</v>
      </c>
      <c r="P189" s="13"/>
      <c r="Q189" s="1713"/>
      <c r="R189" s="1713"/>
      <c r="S189" s="1713"/>
      <c r="T189" s="1713"/>
      <c r="U189" s="1713"/>
    </row>
    <row r="190" spans="1:46" ht="17.25" customHeight="1" x14ac:dyDescent="0.15">
      <c r="A190" s="32" t="s">
        <v>16</v>
      </c>
      <c r="B190" s="332" t="s">
        <v>239</v>
      </c>
      <c r="C190" s="321">
        <f>SUM(D190:O190)</f>
        <v>3819.3879999999999</v>
      </c>
      <c r="D190" s="322">
        <v>39.353999999999999</v>
      </c>
      <c r="E190" s="323">
        <v>5.0750000000000002</v>
      </c>
      <c r="F190" s="323">
        <v>56.164999999999999</v>
      </c>
      <c r="G190" s="323">
        <v>1156.0940000000001</v>
      </c>
      <c r="H190" s="323">
        <v>804.20699999999999</v>
      </c>
      <c r="I190" s="496">
        <v>111.29300000000001</v>
      </c>
      <c r="J190" s="324">
        <v>0.61199999999999999</v>
      </c>
      <c r="K190" s="348">
        <v>0.76700000000000002</v>
      </c>
      <c r="L190" s="323">
        <v>13.707000000000001</v>
      </c>
      <c r="M190" s="323">
        <v>529.28200000000004</v>
      </c>
      <c r="N190" s="323">
        <v>834.76300000000003</v>
      </c>
      <c r="O190" s="325">
        <v>268.06900000000002</v>
      </c>
      <c r="P190" s="35"/>
      <c r="Q190" s="546"/>
      <c r="R190" s="546"/>
      <c r="S190" s="546"/>
      <c r="T190" s="546"/>
      <c r="U190" s="546"/>
    </row>
    <row r="191" spans="1:46" ht="17.25" customHeight="1" x14ac:dyDescent="0.15">
      <c r="A191" s="34" t="s">
        <v>16</v>
      </c>
      <c r="B191" s="304" t="s">
        <v>15</v>
      </c>
      <c r="C191" s="305">
        <f>SUM(D191:O191)</f>
        <v>252284.58500000005</v>
      </c>
      <c r="D191" s="306">
        <v>3046.0859999999998</v>
      </c>
      <c r="E191" s="307">
        <v>347.22</v>
      </c>
      <c r="F191" s="307">
        <v>3726.627</v>
      </c>
      <c r="G191" s="307">
        <v>77691.341</v>
      </c>
      <c r="H191" s="307">
        <v>59869.222000000002</v>
      </c>
      <c r="I191" s="63">
        <v>12236.119000000001</v>
      </c>
      <c r="J191" s="308">
        <v>52.65</v>
      </c>
      <c r="K191" s="349">
        <v>67.878</v>
      </c>
      <c r="L191" s="307">
        <v>1286.4960000000001</v>
      </c>
      <c r="M191" s="307">
        <v>41481.33</v>
      </c>
      <c r="N191" s="307">
        <v>40071.964999999997</v>
      </c>
      <c r="O191" s="309">
        <v>12407.651</v>
      </c>
      <c r="P191" s="35"/>
      <c r="Q191" s="545"/>
      <c r="R191" s="546"/>
      <c r="S191" s="546"/>
      <c r="T191" s="546"/>
      <c r="U191" s="546"/>
      <c r="V191" s="61"/>
      <c r="W191" s="59"/>
      <c r="X191" s="254"/>
      <c r="Y191" s="5"/>
      <c r="Z191" s="5"/>
      <c r="AA191" s="61"/>
      <c r="AB191" s="59"/>
      <c r="AC191" s="59"/>
      <c r="AD191" s="59"/>
      <c r="AE191" s="57"/>
      <c r="AF191" s="58"/>
      <c r="AG191" s="58"/>
      <c r="AH191" s="3"/>
      <c r="AI191" s="3"/>
      <c r="AR191" s="59"/>
      <c r="AS191" s="59"/>
      <c r="AT191" s="59"/>
    </row>
    <row r="192" spans="1:46" ht="17.25" customHeight="1" x14ac:dyDescent="0.15">
      <c r="A192" s="36" t="s">
        <v>16</v>
      </c>
      <c r="B192" s="310" t="s">
        <v>240</v>
      </c>
      <c r="C192" s="311">
        <f>C191/C190</f>
        <v>66.053667498562618</v>
      </c>
      <c r="D192" s="312">
        <v>77</v>
      </c>
      <c r="E192" s="313">
        <v>68</v>
      </c>
      <c r="F192" s="313">
        <v>66</v>
      </c>
      <c r="G192" s="313">
        <v>67</v>
      </c>
      <c r="H192" s="313">
        <v>74</v>
      </c>
      <c r="I192" s="281">
        <v>110</v>
      </c>
      <c r="J192" s="313">
        <v>86</v>
      </c>
      <c r="K192" s="350">
        <v>88</v>
      </c>
      <c r="L192" s="313">
        <v>94</v>
      </c>
      <c r="M192" s="313">
        <v>78</v>
      </c>
      <c r="N192" s="313">
        <v>48</v>
      </c>
      <c r="O192" s="314">
        <v>46</v>
      </c>
      <c r="P192" s="35"/>
      <c r="Q192" s="545"/>
      <c r="R192" s="546"/>
      <c r="S192" s="546"/>
      <c r="T192" s="546"/>
      <c r="U192" s="546"/>
      <c r="V192" s="58"/>
      <c r="W192" s="58"/>
      <c r="X192" s="3"/>
    </row>
    <row r="193" spans="1:46" ht="17.25" customHeight="1" x14ac:dyDescent="0.15">
      <c r="A193" s="37" t="s">
        <v>17</v>
      </c>
      <c r="B193" s="315" t="s">
        <v>239</v>
      </c>
      <c r="C193" s="305">
        <f>SUM(D193:O193)</f>
        <v>1774.4340000000002</v>
      </c>
      <c r="D193" s="306">
        <v>195.619</v>
      </c>
      <c r="E193" s="307">
        <v>252.995</v>
      </c>
      <c r="F193" s="307">
        <v>112.30800000000001</v>
      </c>
      <c r="G193" s="307">
        <v>13.343999999999999</v>
      </c>
      <c r="H193" s="307">
        <v>263.27</v>
      </c>
      <c r="I193" s="63">
        <v>490.03399999999999</v>
      </c>
      <c r="J193" s="308">
        <v>12.528</v>
      </c>
      <c r="K193" s="349">
        <v>1.645</v>
      </c>
      <c r="L193" s="307">
        <v>0.106</v>
      </c>
      <c r="M193" s="307">
        <v>0.29399999999999998</v>
      </c>
      <c r="N193" s="307">
        <v>141.11199999999999</v>
      </c>
      <c r="O193" s="309">
        <v>291.17899999999997</v>
      </c>
      <c r="P193" s="35"/>
      <c r="Q193" s="545"/>
      <c r="R193" s="546"/>
      <c r="S193" s="546"/>
      <c r="T193" s="546"/>
      <c r="U193" s="546"/>
      <c r="V193" s="58"/>
      <c r="W193" s="58"/>
      <c r="X193" s="3"/>
    </row>
    <row r="194" spans="1:46" ht="17.25" customHeight="1" x14ac:dyDescent="0.15">
      <c r="A194" s="34" t="s">
        <v>17</v>
      </c>
      <c r="B194" s="304" t="s">
        <v>15</v>
      </c>
      <c r="C194" s="305">
        <f>SUM(D194:O194)</f>
        <v>200401.72999999998</v>
      </c>
      <c r="D194" s="306">
        <v>24563.677</v>
      </c>
      <c r="E194" s="307">
        <v>32451.251</v>
      </c>
      <c r="F194" s="307">
        <v>18603.775000000001</v>
      </c>
      <c r="G194" s="307">
        <v>1375.1569999999999</v>
      </c>
      <c r="H194" s="307">
        <v>31989.55</v>
      </c>
      <c r="I194" s="63">
        <v>52924.781999999999</v>
      </c>
      <c r="J194" s="308">
        <v>1115.4559999999999</v>
      </c>
      <c r="K194" s="349">
        <v>211.59299999999999</v>
      </c>
      <c r="L194" s="307">
        <v>12.484</v>
      </c>
      <c r="M194" s="307">
        <v>58.33</v>
      </c>
      <c r="N194" s="307">
        <v>12674.101000000001</v>
      </c>
      <c r="O194" s="309">
        <v>24421.574000000001</v>
      </c>
      <c r="P194" s="35"/>
      <c r="Q194" s="545"/>
      <c r="R194" s="546"/>
      <c r="S194" s="546"/>
      <c r="T194" s="546"/>
      <c r="U194" s="546"/>
      <c r="V194" s="58"/>
      <c r="W194" s="58"/>
      <c r="X194" s="3"/>
    </row>
    <row r="195" spans="1:46" ht="17.25" customHeight="1" x14ac:dyDescent="0.15">
      <c r="A195" s="36" t="s">
        <v>17</v>
      </c>
      <c r="B195" s="310" t="s">
        <v>240</v>
      </c>
      <c r="C195" s="311">
        <f>C194/C193</f>
        <v>112.93839613082254</v>
      </c>
      <c r="D195" s="312">
        <v>126</v>
      </c>
      <c r="E195" s="313">
        <v>128</v>
      </c>
      <c r="F195" s="313">
        <v>166</v>
      </c>
      <c r="G195" s="313">
        <v>103</v>
      </c>
      <c r="H195" s="313">
        <v>122</v>
      </c>
      <c r="I195" s="281">
        <v>108</v>
      </c>
      <c r="J195" s="313">
        <v>89</v>
      </c>
      <c r="K195" s="350">
        <v>129</v>
      </c>
      <c r="L195" s="313">
        <v>118</v>
      </c>
      <c r="M195" s="313">
        <v>198</v>
      </c>
      <c r="N195" s="313">
        <v>90</v>
      </c>
      <c r="O195" s="314">
        <v>84</v>
      </c>
      <c r="P195" s="35"/>
      <c r="Q195" s="545"/>
      <c r="R195" s="546"/>
      <c r="S195" s="546"/>
      <c r="T195" s="546"/>
      <c r="U195" s="546"/>
      <c r="V195" s="58"/>
      <c r="W195" s="58"/>
      <c r="X195" s="3"/>
    </row>
    <row r="196" spans="1:46" ht="17.25" customHeight="1" x14ac:dyDescent="0.15">
      <c r="A196" s="37" t="s">
        <v>18</v>
      </c>
      <c r="B196" s="315" t="s">
        <v>239</v>
      </c>
      <c r="C196" s="305">
        <f>SUM(D196:O196)</f>
        <v>441.21799999999996</v>
      </c>
      <c r="D196" s="306">
        <v>43.514000000000003</v>
      </c>
      <c r="E196" s="307">
        <v>68.292000000000002</v>
      </c>
      <c r="F196" s="307">
        <v>43.343000000000004</v>
      </c>
      <c r="G196" s="307">
        <v>28.263999999999999</v>
      </c>
      <c r="H196" s="307">
        <v>9.5239999999999991</v>
      </c>
      <c r="I196" s="63">
        <v>0.432</v>
      </c>
      <c r="J196" s="308">
        <v>8.1959999999999997</v>
      </c>
      <c r="K196" s="349">
        <v>45.177999999999997</v>
      </c>
      <c r="L196" s="307">
        <v>38.835999999999999</v>
      </c>
      <c r="M196" s="307">
        <v>37.658000000000001</v>
      </c>
      <c r="N196" s="307">
        <v>37.72</v>
      </c>
      <c r="O196" s="309">
        <v>80.260999999999996</v>
      </c>
      <c r="P196" s="35"/>
      <c r="Q196" s="545"/>
      <c r="R196" s="546"/>
      <c r="S196" s="546"/>
      <c r="T196" s="546"/>
      <c r="U196" s="546"/>
      <c r="V196" s="58"/>
      <c r="W196" s="60"/>
      <c r="X196" s="3"/>
    </row>
    <row r="197" spans="1:46" ht="17.25" customHeight="1" x14ac:dyDescent="0.15">
      <c r="A197" s="34" t="s">
        <v>18</v>
      </c>
      <c r="B197" s="304" t="s">
        <v>15</v>
      </c>
      <c r="C197" s="305">
        <f>SUM(D197:O197)</f>
        <v>113036.395</v>
      </c>
      <c r="D197" s="306">
        <v>10574.031999999999</v>
      </c>
      <c r="E197" s="307">
        <v>20494.09</v>
      </c>
      <c r="F197" s="307">
        <v>13168.529</v>
      </c>
      <c r="G197" s="307">
        <v>9111.9619999999995</v>
      </c>
      <c r="H197" s="307">
        <v>3692.1750000000002</v>
      </c>
      <c r="I197" s="63">
        <v>167.4</v>
      </c>
      <c r="J197" s="308">
        <v>1860.5909999999999</v>
      </c>
      <c r="K197" s="349">
        <v>10442.529</v>
      </c>
      <c r="L197" s="307">
        <v>10113.552</v>
      </c>
      <c r="M197" s="307">
        <v>8196.8410000000003</v>
      </c>
      <c r="N197" s="307">
        <v>7805.0950000000003</v>
      </c>
      <c r="O197" s="309">
        <v>17409.598999999998</v>
      </c>
      <c r="P197" s="35"/>
      <c r="Q197" s="545"/>
      <c r="R197" s="546"/>
      <c r="S197" s="546"/>
      <c r="T197" s="546"/>
      <c r="U197" s="546"/>
      <c r="V197" s="61"/>
      <c r="W197" s="59"/>
      <c r="X197" s="35"/>
      <c r="Y197" s="5"/>
      <c r="Z197" s="5"/>
      <c r="AA197" s="61"/>
      <c r="AB197" s="59"/>
      <c r="AC197" s="59"/>
      <c r="AD197" s="59"/>
      <c r="AE197" s="62"/>
      <c r="AF197" s="58"/>
      <c r="AG197" s="58"/>
      <c r="AH197" s="58"/>
      <c r="AI197" s="3"/>
      <c r="AS197" s="59"/>
      <c r="AT197" s="59"/>
    </row>
    <row r="198" spans="1:46" ht="17.25" customHeight="1" x14ac:dyDescent="0.15">
      <c r="A198" s="36" t="s">
        <v>18</v>
      </c>
      <c r="B198" s="310" t="s">
        <v>240</v>
      </c>
      <c r="C198" s="311">
        <f>C197/C196</f>
        <v>256.19171248679794</v>
      </c>
      <c r="D198" s="312">
        <v>243</v>
      </c>
      <c r="E198" s="313">
        <v>300</v>
      </c>
      <c r="F198" s="313">
        <v>304</v>
      </c>
      <c r="G198" s="313">
        <v>322</v>
      </c>
      <c r="H198" s="313">
        <v>388</v>
      </c>
      <c r="I198" s="281">
        <v>388</v>
      </c>
      <c r="J198" s="313">
        <v>227</v>
      </c>
      <c r="K198" s="350">
        <v>231</v>
      </c>
      <c r="L198" s="313">
        <v>260</v>
      </c>
      <c r="M198" s="313">
        <v>218</v>
      </c>
      <c r="N198" s="313">
        <v>207</v>
      </c>
      <c r="O198" s="314">
        <v>217</v>
      </c>
      <c r="P198" s="35"/>
      <c r="Q198" s="545"/>
      <c r="R198" s="546"/>
      <c r="S198" s="546"/>
      <c r="T198" s="546"/>
      <c r="U198" s="546"/>
      <c r="Z198" s="5"/>
      <c r="AE198" s="57"/>
      <c r="AF198" s="58"/>
      <c r="AG198" s="58"/>
      <c r="AH198" s="3"/>
      <c r="AI198" s="3"/>
    </row>
    <row r="199" spans="1:46" ht="17.25" customHeight="1" x14ac:dyDescent="0.15">
      <c r="A199" s="37" t="s">
        <v>19</v>
      </c>
      <c r="B199" s="315" t="s">
        <v>239</v>
      </c>
      <c r="C199" s="305">
        <f>SUM(D199:O199)</f>
        <v>16226.810000000001</v>
      </c>
      <c r="D199" s="306">
        <v>1071.1769999999999</v>
      </c>
      <c r="E199" s="307">
        <v>190.48400000000001</v>
      </c>
      <c r="F199" s="307">
        <v>37.200000000000003</v>
      </c>
      <c r="G199" s="307">
        <v>391.03800000000001</v>
      </c>
      <c r="H199" s="307">
        <v>2918.2060000000001</v>
      </c>
      <c r="I199" s="63">
        <v>4771.9359999999997</v>
      </c>
      <c r="J199" s="308">
        <v>471.52199999999999</v>
      </c>
      <c r="K199" s="349">
        <v>73.28</v>
      </c>
      <c r="L199" s="307">
        <v>367.77</v>
      </c>
      <c r="M199" s="307">
        <v>1807.277</v>
      </c>
      <c r="N199" s="307">
        <v>3200.1990000000001</v>
      </c>
      <c r="O199" s="309">
        <v>926.721</v>
      </c>
      <c r="P199" s="35"/>
      <c r="Q199" s="545"/>
      <c r="R199" s="546"/>
      <c r="S199" s="546"/>
      <c r="T199" s="546"/>
      <c r="U199" s="546"/>
      <c r="V199" s="61"/>
      <c r="W199" s="59"/>
      <c r="X199" s="59"/>
      <c r="Y199" s="5"/>
      <c r="Z199" s="58"/>
      <c r="AA199" s="61"/>
      <c r="AB199" s="59"/>
      <c r="AC199" s="59"/>
      <c r="AD199" s="59"/>
      <c r="AE199" s="62"/>
      <c r="AF199" s="58"/>
      <c r="AG199" s="58"/>
      <c r="AH199" s="58"/>
      <c r="AI199" s="58"/>
      <c r="AR199" s="59"/>
      <c r="AS199" s="59"/>
      <c r="AT199" s="59"/>
    </row>
    <row r="200" spans="1:46" ht="17.25" customHeight="1" x14ac:dyDescent="0.15">
      <c r="A200" s="34" t="s">
        <v>20</v>
      </c>
      <c r="B200" s="304" t="s">
        <v>15</v>
      </c>
      <c r="C200" s="305">
        <f>SUM(D200:O200)</f>
        <v>1119781.2039999999</v>
      </c>
      <c r="D200" s="306">
        <v>77130.771999999997</v>
      </c>
      <c r="E200" s="307">
        <v>8943.6890000000003</v>
      </c>
      <c r="F200" s="307">
        <v>1450.386</v>
      </c>
      <c r="G200" s="307">
        <v>24354.074000000001</v>
      </c>
      <c r="H200" s="307">
        <v>167047.60200000001</v>
      </c>
      <c r="I200" s="63">
        <v>385961.27</v>
      </c>
      <c r="J200" s="308">
        <v>28480.817999999999</v>
      </c>
      <c r="K200" s="307">
        <v>5035.2299999999996</v>
      </c>
      <c r="L200" s="307">
        <v>39184.904000000002</v>
      </c>
      <c r="M200" s="307">
        <v>115987.421</v>
      </c>
      <c r="N200" s="307">
        <v>219560.315</v>
      </c>
      <c r="O200" s="309">
        <v>46644.722999999998</v>
      </c>
      <c r="P200" s="35"/>
      <c r="Q200" s="545"/>
      <c r="R200" s="546"/>
      <c r="S200" s="546"/>
      <c r="T200" s="546"/>
      <c r="U200" s="546"/>
      <c r="V200" s="1714"/>
      <c r="W200" s="59"/>
      <c r="X200" s="59"/>
      <c r="Y200" s="5"/>
      <c r="Z200" s="58"/>
      <c r="AA200" s="61"/>
      <c r="AB200" s="59"/>
      <c r="AC200" s="59"/>
      <c r="AD200" s="59"/>
      <c r="AE200" s="62"/>
      <c r="AF200" s="58"/>
      <c r="AG200" s="58"/>
      <c r="AH200" s="58"/>
      <c r="AI200" s="58"/>
      <c r="AS200" s="59"/>
      <c r="AT200" s="59"/>
    </row>
    <row r="201" spans="1:46" ht="17.25" customHeight="1" x14ac:dyDescent="0.15">
      <c r="A201" s="36" t="s">
        <v>20</v>
      </c>
      <c r="B201" s="310" t="s">
        <v>240</v>
      </c>
      <c r="C201" s="311">
        <f>C200/C199</f>
        <v>69.008092410030059</v>
      </c>
      <c r="D201" s="312">
        <v>72</v>
      </c>
      <c r="E201" s="313">
        <v>47</v>
      </c>
      <c r="F201" s="313">
        <v>39</v>
      </c>
      <c r="G201" s="313">
        <v>62</v>
      </c>
      <c r="H201" s="313">
        <v>57</v>
      </c>
      <c r="I201" s="281">
        <v>81</v>
      </c>
      <c r="J201" s="313">
        <v>60</v>
      </c>
      <c r="K201" s="313">
        <v>69</v>
      </c>
      <c r="L201" s="313">
        <v>107</v>
      </c>
      <c r="M201" s="313">
        <v>64</v>
      </c>
      <c r="N201" s="313">
        <v>69</v>
      </c>
      <c r="O201" s="314">
        <v>50</v>
      </c>
      <c r="P201" s="35"/>
      <c r="Q201" s="545"/>
      <c r="R201" s="546"/>
      <c r="S201" s="546"/>
      <c r="T201" s="546"/>
      <c r="U201" s="546"/>
      <c r="Z201" s="58"/>
      <c r="AE201" s="57"/>
      <c r="AF201" s="58"/>
      <c r="AG201" s="58"/>
      <c r="AH201" s="3"/>
      <c r="AI201" s="58"/>
      <c r="AR201" s="59"/>
    </row>
    <row r="202" spans="1:46" ht="17.25" customHeight="1" x14ac:dyDescent="0.15">
      <c r="A202" s="37" t="s">
        <v>21</v>
      </c>
      <c r="B202" s="315" t="s">
        <v>239</v>
      </c>
      <c r="C202" s="305">
        <f>SUM(D202:O202)</f>
        <v>21985.561999999998</v>
      </c>
      <c r="D202" s="306">
        <v>283.666</v>
      </c>
      <c r="E202" s="307">
        <v>1027.617</v>
      </c>
      <c r="F202" s="307">
        <v>3694.8290000000002</v>
      </c>
      <c r="G202" s="63">
        <v>4514.1890000000003</v>
      </c>
      <c r="H202" s="307">
        <v>1146.962</v>
      </c>
      <c r="I202" s="63">
        <v>119.639</v>
      </c>
      <c r="J202" s="308">
        <v>82.162999999999997</v>
      </c>
      <c r="K202" s="307">
        <v>89.662000000000006</v>
      </c>
      <c r="L202" s="307">
        <v>242.54599999999999</v>
      </c>
      <c r="M202" s="307">
        <v>4833.3969999999999</v>
      </c>
      <c r="N202" s="307">
        <v>4945.6840000000002</v>
      </c>
      <c r="O202" s="309">
        <v>1005.208</v>
      </c>
      <c r="P202" s="35"/>
      <c r="Q202" s="545"/>
      <c r="R202" s="546"/>
      <c r="S202" s="546"/>
      <c r="T202" s="546"/>
      <c r="U202" s="546"/>
      <c r="V202" s="1714"/>
      <c r="W202" s="35"/>
      <c r="X202" s="35"/>
      <c r="Y202" s="58"/>
      <c r="Z202" s="58"/>
      <c r="AA202" s="61"/>
      <c r="AB202" s="59"/>
      <c r="AC202" s="59"/>
      <c r="AD202" s="59"/>
      <c r="AE202" s="57"/>
      <c r="AF202" s="58"/>
      <c r="AG202" s="58"/>
      <c r="AH202" s="3"/>
      <c r="AI202" s="58"/>
      <c r="AR202" s="59"/>
      <c r="AS202" s="59"/>
      <c r="AT202" s="59"/>
    </row>
    <row r="203" spans="1:46" ht="17.25" customHeight="1" x14ac:dyDescent="0.15">
      <c r="A203" s="34" t="s">
        <v>22</v>
      </c>
      <c r="B203" s="304" t="s">
        <v>15</v>
      </c>
      <c r="C203" s="305">
        <f>SUM(D203:O203)</f>
        <v>3099739.0550000002</v>
      </c>
      <c r="D203" s="306">
        <v>63221.843000000001</v>
      </c>
      <c r="E203" s="307">
        <v>168791.02100000001</v>
      </c>
      <c r="F203" s="307">
        <v>473364.42099999997</v>
      </c>
      <c r="G203" s="280">
        <v>586405.31400000001</v>
      </c>
      <c r="H203" s="307">
        <v>179882.16500000001</v>
      </c>
      <c r="I203" s="63">
        <v>27242.062999999998</v>
      </c>
      <c r="J203" s="308">
        <v>20887.150000000001</v>
      </c>
      <c r="K203" s="349">
        <v>24313.675999999999</v>
      </c>
      <c r="L203" s="307">
        <v>68339.019</v>
      </c>
      <c r="M203" s="307">
        <v>655480.61199999996</v>
      </c>
      <c r="N203" s="307">
        <v>672156.40500000003</v>
      </c>
      <c r="O203" s="309">
        <v>159655.36600000001</v>
      </c>
      <c r="P203" s="35"/>
      <c r="Q203" s="545"/>
      <c r="R203" s="546"/>
      <c r="S203" s="546"/>
      <c r="T203" s="546"/>
      <c r="U203" s="546"/>
      <c r="Z203" s="58"/>
      <c r="AE203" s="57"/>
      <c r="AF203" s="3"/>
      <c r="AG203" s="3"/>
      <c r="AH203" s="3"/>
      <c r="AI203" s="58"/>
    </row>
    <row r="204" spans="1:46" ht="17.25" customHeight="1" x14ac:dyDescent="0.15">
      <c r="A204" s="36" t="s">
        <v>22</v>
      </c>
      <c r="B204" s="310" t="s">
        <v>240</v>
      </c>
      <c r="C204" s="311">
        <f>C203/C202</f>
        <v>140.98975750540288</v>
      </c>
      <c r="D204" s="312">
        <v>223</v>
      </c>
      <c r="E204" s="313">
        <v>164</v>
      </c>
      <c r="F204" s="313">
        <v>128</v>
      </c>
      <c r="G204" s="281">
        <v>130</v>
      </c>
      <c r="H204" s="313">
        <v>157</v>
      </c>
      <c r="I204" s="281">
        <v>228</v>
      </c>
      <c r="J204" s="313">
        <v>254</v>
      </c>
      <c r="K204" s="313">
        <v>271</v>
      </c>
      <c r="L204" s="313">
        <v>282</v>
      </c>
      <c r="M204" s="313">
        <v>136</v>
      </c>
      <c r="N204" s="313">
        <v>136</v>
      </c>
      <c r="O204" s="314">
        <v>159</v>
      </c>
      <c r="P204" s="35"/>
      <c r="Q204" s="545"/>
      <c r="R204" s="546"/>
      <c r="S204" s="546"/>
      <c r="T204" s="546"/>
      <c r="U204" s="546"/>
      <c r="V204" s="1714"/>
      <c r="W204" s="35"/>
      <c r="X204" s="35"/>
      <c r="Y204" s="58"/>
      <c r="Z204" s="58"/>
      <c r="AA204" s="61"/>
      <c r="AB204" s="59"/>
      <c r="AC204" s="59"/>
      <c r="AD204" s="59"/>
      <c r="AE204" s="62"/>
      <c r="AF204" s="58"/>
      <c r="AG204" s="58"/>
      <c r="AH204" s="3"/>
      <c r="AI204" s="58"/>
      <c r="AR204" s="59"/>
      <c r="AS204" s="59"/>
      <c r="AT204" s="59"/>
    </row>
    <row r="205" spans="1:46" ht="17.25" customHeight="1" x14ac:dyDescent="0.15">
      <c r="A205" s="37" t="s">
        <v>23</v>
      </c>
      <c r="B205" s="315" t="s">
        <v>239</v>
      </c>
      <c r="C205" s="305">
        <f>SUM(D205:O205)</f>
        <v>18070.240999999998</v>
      </c>
      <c r="D205" s="306">
        <v>103.19</v>
      </c>
      <c r="E205" s="307">
        <v>768.54100000000005</v>
      </c>
      <c r="F205" s="307">
        <v>3119.5230000000001</v>
      </c>
      <c r="G205" s="307">
        <v>3777.2539999999999</v>
      </c>
      <c r="H205" s="307">
        <v>919.64200000000005</v>
      </c>
      <c r="I205" s="63">
        <v>96.472999999999999</v>
      </c>
      <c r="J205" s="308">
        <v>62.362000000000002</v>
      </c>
      <c r="K205" s="349">
        <v>71.796000000000006</v>
      </c>
      <c r="L205" s="307">
        <v>194.10900000000001</v>
      </c>
      <c r="M205" s="307">
        <v>4203.473</v>
      </c>
      <c r="N205" s="307">
        <v>4109.0460000000003</v>
      </c>
      <c r="O205" s="309">
        <v>644.83199999999999</v>
      </c>
      <c r="P205" s="35"/>
      <c r="Q205" s="545"/>
      <c r="R205" s="546"/>
      <c r="S205" s="546"/>
      <c r="T205" s="546"/>
      <c r="U205" s="546"/>
      <c r="Z205" s="58"/>
      <c r="AE205" s="62"/>
      <c r="AF205" s="58"/>
      <c r="AG205" s="58"/>
      <c r="AH205" s="3"/>
      <c r="AI205" s="58"/>
    </row>
    <row r="206" spans="1:46" ht="17.25" customHeight="1" x14ac:dyDescent="0.15">
      <c r="A206" s="34" t="s">
        <v>23</v>
      </c>
      <c r="B206" s="304" t="s">
        <v>15</v>
      </c>
      <c r="C206" s="305">
        <f>SUM(D206:O206)</f>
        <v>2275543.7960000001</v>
      </c>
      <c r="D206" s="306">
        <v>20750.312000000002</v>
      </c>
      <c r="E206" s="307">
        <v>109817.41800000001</v>
      </c>
      <c r="F206" s="307">
        <v>369291.46399999998</v>
      </c>
      <c r="G206" s="307">
        <v>430662.04</v>
      </c>
      <c r="H206" s="307">
        <v>123902.431</v>
      </c>
      <c r="I206" s="63">
        <v>18354.524000000001</v>
      </c>
      <c r="J206" s="308">
        <v>13386.112999999999</v>
      </c>
      <c r="K206" s="349">
        <v>17165.191999999999</v>
      </c>
      <c r="L206" s="307">
        <v>48101.766000000003</v>
      </c>
      <c r="M206" s="307">
        <v>525140.30200000003</v>
      </c>
      <c r="N206" s="307">
        <v>517067.27899999998</v>
      </c>
      <c r="O206" s="309">
        <v>81904.955000000002</v>
      </c>
      <c r="P206" s="35"/>
      <c r="Q206" s="545"/>
      <c r="R206" s="546"/>
      <c r="S206" s="546"/>
      <c r="T206" s="546"/>
      <c r="U206" s="546"/>
      <c r="V206" s="1714"/>
      <c r="W206" s="35"/>
      <c r="X206" s="35"/>
      <c r="Y206" s="58"/>
      <c r="Z206" s="5"/>
      <c r="AA206" s="61"/>
      <c r="AB206" s="59"/>
      <c r="AC206" s="59"/>
      <c r="AD206" s="59"/>
      <c r="AE206" s="62"/>
      <c r="AF206" s="58"/>
      <c r="AG206" s="58"/>
      <c r="AH206" s="58"/>
      <c r="AI206" s="3"/>
      <c r="AR206" s="59"/>
      <c r="AS206" s="59"/>
      <c r="AT206" s="59"/>
    </row>
    <row r="207" spans="1:46" ht="17.25" customHeight="1" x14ac:dyDescent="0.15">
      <c r="A207" s="36" t="s">
        <v>23</v>
      </c>
      <c r="B207" s="310" t="s">
        <v>240</v>
      </c>
      <c r="C207" s="311">
        <f>C206/C205</f>
        <v>125.92769493223695</v>
      </c>
      <c r="D207" s="312">
        <v>201</v>
      </c>
      <c r="E207" s="313">
        <v>143</v>
      </c>
      <c r="F207" s="313">
        <v>118</v>
      </c>
      <c r="G207" s="313">
        <v>114</v>
      </c>
      <c r="H207" s="313">
        <v>135</v>
      </c>
      <c r="I207" s="281">
        <v>190</v>
      </c>
      <c r="J207" s="313">
        <v>215</v>
      </c>
      <c r="K207" s="350">
        <v>239</v>
      </c>
      <c r="L207" s="313">
        <v>248</v>
      </c>
      <c r="M207" s="313">
        <v>125</v>
      </c>
      <c r="N207" s="313">
        <v>126</v>
      </c>
      <c r="O207" s="314">
        <v>127</v>
      </c>
      <c r="P207" s="35"/>
      <c r="Q207" s="545"/>
      <c r="R207" s="546"/>
      <c r="S207" s="546"/>
      <c r="T207" s="546"/>
      <c r="U207" s="546"/>
      <c r="V207" s="1714"/>
      <c r="W207" s="35"/>
      <c r="X207" s="35"/>
      <c r="Y207" s="58"/>
      <c r="Z207" s="5"/>
      <c r="AA207" s="61"/>
      <c r="AB207" s="59"/>
      <c r="AC207" s="59"/>
      <c r="AD207" s="59"/>
      <c r="AE207" s="57"/>
      <c r="AF207" s="58"/>
      <c r="AG207" s="58"/>
      <c r="AH207" s="58"/>
      <c r="AI207" s="3"/>
      <c r="AS207" s="59"/>
      <c r="AT207" s="59"/>
    </row>
    <row r="208" spans="1:46" ht="17.25" customHeight="1" x14ac:dyDescent="0.15">
      <c r="A208" s="37" t="s">
        <v>24</v>
      </c>
      <c r="B208" s="315" t="s">
        <v>239</v>
      </c>
      <c r="C208" s="305">
        <f>SUM(D208:O208)</f>
        <v>2129.393</v>
      </c>
      <c r="D208" s="306">
        <v>75.337000000000003</v>
      </c>
      <c r="E208" s="307">
        <v>136.584</v>
      </c>
      <c r="F208" s="307">
        <v>349.65100000000001</v>
      </c>
      <c r="G208" s="307">
        <v>435.11</v>
      </c>
      <c r="H208" s="307">
        <v>89.614999999999995</v>
      </c>
      <c r="I208" s="63">
        <v>1.948</v>
      </c>
      <c r="J208" s="308">
        <v>0.36799999999999999</v>
      </c>
      <c r="K208" s="349">
        <v>1.2E-2</v>
      </c>
      <c r="L208" s="307">
        <v>8.1709999999999994</v>
      </c>
      <c r="M208" s="307">
        <v>340.41800000000001</v>
      </c>
      <c r="N208" s="307">
        <v>511.33199999999999</v>
      </c>
      <c r="O208" s="309">
        <v>180.84700000000001</v>
      </c>
      <c r="P208" s="35"/>
      <c r="Q208" s="545"/>
      <c r="R208" s="546"/>
      <c r="S208" s="546"/>
      <c r="T208" s="546"/>
      <c r="U208" s="546"/>
      <c r="V208" s="61"/>
      <c r="W208" s="35"/>
      <c r="X208" s="35"/>
      <c r="Y208" s="5"/>
      <c r="Z208" s="58"/>
      <c r="AA208" s="61"/>
      <c r="AB208" s="59"/>
      <c r="AC208" s="59"/>
      <c r="AD208" s="59"/>
      <c r="AE208" s="57"/>
      <c r="AF208" s="58"/>
      <c r="AG208" s="58"/>
      <c r="AH208" s="3"/>
      <c r="AI208" s="58"/>
      <c r="AR208" s="59"/>
      <c r="AS208" s="59"/>
      <c r="AT208" s="59"/>
    </row>
    <row r="209" spans="1:46" ht="17.25" customHeight="1" x14ac:dyDescent="0.15">
      <c r="A209" s="34" t="s">
        <v>24</v>
      </c>
      <c r="B209" s="304" t="s">
        <v>15</v>
      </c>
      <c r="C209" s="305">
        <f>SUM(D209:O209)</f>
        <v>415982.96100000001</v>
      </c>
      <c r="D209" s="306">
        <v>17633.419999999998</v>
      </c>
      <c r="E209" s="307">
        <v>32723.842000000001</v>
      </c>
      <c r="F209" s="307">
        <v>60248.042999999998</v>
      </c>
      <c r="G209" s="307">
        <v>86961.862999999998</v>
      </c>
      <c r="H209" s="307">
        <v>18914.563999999998</v>
      </c>
      <c r="I209" s="63">
        <v>581.58000000000004</v>
      </c>
      <c r="J209" s="308">
        <v>104.22</v>
      </c>
      <c r="K209" s="349">
        <v>1.944</v>
      </c>
      <c r="L209" s="307">
        <v>2874.96</v>
      </c>
      <c r="M209" s="307">
        <v>70848.221999999994</v>
      </c>
      <c r="N209" s="307">
        <v>90895.926000000007</v>
      </c>
      <c r="O209" s="309">
        <v>34194.377</v>
      </c>
      <c r="P209" s="35"/>
      <c r="Q209" s="545"/>
      <c r="R209" s="546"/>
      <c r="S209" s="546"/>
      <c r="T209" s="546"/>
      <c r="U209" s="546"/>
      <c r="Z209" s="5"/>
      <c r="AE209" s="57"/>
      <c r="AF209" s="58"/>
      <c r="AG209" s="58"/>
      <c r="AH209" s="3"/>
      <c r="AI209" s="3"/>
      <c r="AO209" s="59"/>
      <c r="AP209" s="59"/>
      <c r="AQ209" s="59"/>
      <c r="AR209" s="59"/>
    </row>
    <row r="210" spans="1:46" ht="17.25" customHeight="1" x14ac:dyDescent="0.15">
      <c r="A210" s="36" t="s">
        <v>24</v>
      </c>
      <c r="B210" s="310" t="s">
        <v>240</v>
      </c>
      <c r="C210" s="311">
        <f>C209/C208</f>
        <v>195.352835761177</v>
      </c>
      <c r="D210" s="312">
        <v>234</v>
      </c>
      <c r="E210" s="313">
        <v>240</v>
      </c>
      <c r="F210" s="313">
        <v>172</v>
      </c>
      <c r="G210" s="313">
        <v>200</v>
      </c>
      <c r="H210" s="313">
        <v>211</v>
      </c>
      <c r="I210" s="281">
        <v>299</v>
      </c>
      <c r="J210" s="313">
        <v>283</v>
      </c>
      <c r="K210" s="350">
        <v>162</v>
      </c>
      <c r="L210" s="313">
        <v>352</v>
      </c>
      <c r="M210" s="313">
        <v>208</v>
      </c>
      <c r="N210" s="313">
        <v>178</v>
      </c>
      <c r="O210" s="314">
        <v>189</v>
      </c>
      <c r="P210" s="35"/>
      <c r="Q210" s="545"/>
      <c r="R210" s="546"/>
      <c r="S210" s="546"/>
      <c r="T210" s="546"/>
      <c r="U210" s="546"/>
      <c r="Z210" s="5"/>
      <c r="AE210" s="62"/>
      <c r="AF210" s="58"/>
      <c r="AG210" s="58"/>
      <c r="AH210" s="3"/>
      <c r="AI210" s="3"/>
      <c r="AJ210" s="55"/>
      <c r="AK210" s="59"/>
      <c r="AL210" s="59"/>
      <c r="AM210" s="59"/>
      <c r="AN210" s="57"/>
      <c r="AR210" s="59"/>
    </row>
    <row r="211" spans="1:46" ht="17.25" customHeight="1" x14ac:dyDescent="0.15">
      <c r="A211" s="37" t="s">
        <v>25</v>
      </c>
      <c r="B211" s="315" t="s">
        <v>239</v>
      </c>
      <c r="C211" s="305">
        <f>SUM(D211:O211)</f>
        <v>1158.9639999999999</v>
      </c>
      <c r="D211" s="306">
        <v>73.948999999999998</v>
      </c>
      <c r="E211" s="307">
        <v>90.49</v>
      </c>
      <c r="F211" s="307">
        <v>154.45599999999999</v>
      </c>
      <c r="G211" s="307">
        <v>201.239</v>
      </c>
      <c r="H211" s="307">
        <v>62.280999999999999</v>
      </c>
      <c r="I211" s="63">
        <v>0.95199999999999996</v>
      </c>
      <c r="J211" s="308">
        <v>2.9000000000000001E-2</v>
      </c>
      <c r="K211" s="349">
        <v>0</v>
      </c>
      <c r="L211" s="307">
        <v>13.708</v>
      </c>
      <c r="M211" s="307">
        <v>196.48400000000001</v>
      </c>
      <c r="N211" s="307">
        <v>227.46199999999999</v>
      </c>
      <c r="O211" s="309">
        <v>137.91399999999999</v>
      </c>
      <c r="P211" s="35"/>
      <c r="Q211" s="545"/>
      <c r="R211" s="546"/>
      <c r="S211" s="546"/>
      <c r="T211" s="546"/>
      <c r="U211" s="546"/>
      <c r="V211" s="61"/>
      <c r="W211" s="35"/>
      <c r="X211" s="35"/>
      <c r="Y211" s="5"/>
      <c r="Z211" s="58"/>
      <c r="AA211" s="61"/>
      <c r="AB211" s="59"/>
      <c r="AC211" s="59"/>
      <c r="AD211" s="59"/>
      <c r="AE211" s="6"/>
      <c r="AF211" s="58"/>
      <c r="AG211" s="58"/>
      <c r="AH211" s="58"/>
      <c r="AI211" s="58"/>
      <c r="AJ211" s="55"/>
      <c r="AK211" s="59"/>
      <c r="AL211" s="59"/>
      <c r="AM211" s="59"/>
      <c r="AN211" s="57"/>
      <c r="AO211" s="59"/>
      <c r="AP211" s="59"/>
      <c r="AQ211" s="59"/>
      <c r="AS211" s="59"/>
      <c r="AT211" s="59"/>
    </row>
    <row r="212" spans="1:46" ht="17.25" customHeight="1" x14ac:dyDescent="0.15">
      <c r="A212" s="34" t="s">
        <v>25</v>
      </c>
      <c r="B212" s="304" t="s">
        <v>15</v>
      </c>
      <c r="C212" s="305">
        <f>SUM(D212:O212)</f>
        <v>241755.44</v>
      </c>
      <c r="D212" s="306">
        <v>15525.732</v>
      </c>
      <c r="E212" s="307">
        <v>17007.3</v>
      </c>
      <c r="F212" s="307">
        <v>27370.617999999999</v>
      </c>
      <c r="G212" s="307">
        <v>45507.864000000001</v>
      </c>
      <c r="H212" s="307">
        <v>18052.562000000002</v>
      </c>
      <c r="I212" s="63">
        <v>634.13300000000004</v>
      </c>
      <c r="J212" s="308">
        <v>3.78</v>
      </c>
      <c r="K212" s="349">
        <v>0</v>
      </c>
      <c r="L212" s="307">
        <v>5033.1239999999998</v>
      </c>
      <c r="M212" s="307">
        <v>38436.493999999999</v>
      </c>
      <c r="N212" s="307">
        <v>42370.322</v>
      </c>
      <c r="O212" s="309">
        <v>31813.510999999999</v>
      </c>
      <c r="P212" s="35"/>
      <c r="Q212" s="545"/>
      <c r="R212" s="546"/>
      <c r="S212" s="546"/>
      <c r="T212" s="546"/>
      <c r="U212" s="546"/>
      <c r="V212" s="1714"/>
      <c r="W212" s="59"/>
      <c r="X212" s="35"/>
      <c r="Y212" s="5"/>
      <c r="Z212" s="5"/>
      <c r="AA212" s="61"/>
      <c r="AB212" s="59"/>
      <c r="AC212" s="59"/>
      <c r="AD212" s="59"/>
      <c r="AE212" s="57"/>
      <c r="AF212" s="58"/>
      <c r="AG212" s="58"/>
      <c r="AH212" s="58"/>
      <c r="AI212" s="3"/>
      <c r="AJ212" s="55"/>
      <c r="AK212" s="59"/>
      <c r="AL212" s="59"/>
      <c r="AM212" s="59"/>
      <c r="AN212" s="57"/>
      <c r="AS212" s="59"/>
      <c r="AT212" s="59"/>
    </row>
    <row r="213" spans="1:46" ht="17.25" customHeight="1" x14ac:dyDescent="0.15">
      <c r="A213" s="36" t="s">
        <v>25</v>
      </c>
      <c r="B213" s="310" t="s">
        <v>240</v>
      </c>
      <c r="C213" s="311">
        <f>C212/C211</f>
        <v>208.59616001877541</v>
      </c>
      <c r="D213" s="312">
        <v>210</v>
      </c>
      <c r="E213" s="313">
        <v>188</v>
      </c>
      <c r="F213" s="313">
        <v>177</v>
      </c>
      <c r="G213" s="313">
        <v>226</v>
      </c>
      <c r="H213" s="313">
        <v>290</v>
      </c>
      <c r="I213" s="281">
        <v>666</v>
      </c>
      <c r="J213" s="313">
        <v>130</v>
      </c>
      <c r="K213" s="350">
        <v>0</v>
      </c>
      <c r="L213" s="313">
        <v>367</v>
      </c>
      <c r="M213" s="313">
        <v>196</v>
      </c>
      <c r="N213" s="313">
        <v>186</v>
      </c>
      <c r="O213" s="314">
        <v>231</v>
      </c>
      <c r="P213" s="35"/>
      <c r="Q213" s="545"/>
      <c r="R213" s="546"/>
      <c r="S213" s="546"/>
      <c r="T213" s="546"/>
      <c r="U213" s="546"/>
      <c r="V213" s="1714"/>
      <c r="W213" s="35"/>
      <c r="X213" s="59"/>
      <c r="Y213" s="58"/>
      <c r="Z213" s="5"/>
      <c r="AA213" s="61"/>
      <c r="AB213" s="59"/>
      <c r="AC213" s="59"/>
      <c r="AD213" s="59"/>
      <c r="AE213" s="57"/>
      <c r="AF213" s="58"/>
      <c r="AG213" s="58"/>
      <c r="AH213" s="3"/>
      <c r="AI213" s="3"/>
      <c r="AJ213" s="55"/>
      <c r="AK213" s="59"/>
      <c r="AL213" s="59"/>
      <c r="AM213" s="59"/>
      <c r="AN213" s="65"/>
      <c r="AR213" s="59"/>
      <c r="AS213" s="59"/>
      <c r="AT213" s="59"/>
    </row>
    <row r="214" spans="1:46" ht="17.25" customHeight="1" x14ac:dyDescent="0.15">
      <c r="A214" s="37" t="s">
        <v>26</v>
      </c>
      <c r="B214" s="315" t="s">
        <v>239</v>
      </c>
      <c r="C214" s="305">
        <f>SUM(D214:O214)</f>
        <v>72873.29800000001</v>
      </c>
      <c r="D214" s="306">
        <v>13329.058999999999</v>
      </c>
      <c r="E214" s="307">
        <v>10077.883</v>
      </c>
      <c r="F214" s="307">
        <v>6621.9489999999996</v>
      </c>
      <c r="G214" s="307">
        <v>6245.4279999999999</v>
      </c>
      <c r="H214" s="307">
        <v>6157.0550000000003</v>
      </c>
      <c r="I214" s="63">
        <v>1480.6420000000001</v>
      </c>
      <c r="J214" s="308">
        <v>67.674999999999997</v>
      </c>
      <c r="K214" s="349">
        <v>45.463000000000001</v>
      </c>
      <c r="L214" s="307">
        <v>99.995999999999995</v>
      </c>
      <c r="M214" s="307">
        <v>1954.136</v>
      </c>
      <c r="N214" s="307">
        <v>12617.86</v>
      </c>
      <c r="O214" s="309">
        <v>14176.152</v>
      </c>
      <c r="P214" s="35"/>
      <c r="Q214" s="545"/>
      <c r="R214" s="546"/>
      <c r="S214" s="546"/>
      <c r="T214" s="546"/>
      <c r="U214" s="546"/>
      <c r="V214" s="61"/>
      <c r="W214" s="35"/>
      <c r="X214" s="35"/>
      <c r="Y214" s="5"/>
      <c r="Z214" s="58"/>
      <c r="AA214" s="61"/>
      <c r="AB214" s="59"/>
      <c r="AC214" s="59"/>
      <c r="AD214" s="59"/>
      <c r="AE214" s="62"/>
      <c r="AF214" s="58"/>
      <c r="AG214" s="58"/>
      <c r="AH214" s="3"/>
      <c r="AI214" s="58"/>
      <c r="AJ214" s="55"/>
      <c r="AK214" s="59"/>
      <c r="AL214" s="59"/>
      <c r="AM214" s="59"/>
      <c r="AN214" s="6"/>
      <c r="AR214" s="59"/>
      <c r="AS214" s="59"/>
      <c r="AT214" s="59"/>
    </row>
    <row r="215" spans="1:46" ht="17.25" customHeight="1" x14ac:dyDescent="0.15">
      <c r="A215" s="34" t="s">
        <v>26</v>
      </c>
      <c r="B215" s="304" t="s">
        <v>15</v>
      </c>
      <c r="C215" s="305">
        <f>SUM(D215:O215)</f>
        <v>2648732.1710000001</v>
      </c>
      <c r="D215" s="306">
        <v>450018.41100000002</v>
      </c>
      <c r="E215" s="307">
        <v>269894.50300000003</v>
      </c>
      <c r="F215" s="307">
        <v>244873.1</v>
      </c>
      <c r="G215" s="307">
        <v>252170.264</v>
      </c>
      <c r="H215" s="307">
        <v>279927.65500000003</v>
      </c>
      <c r="I215" s="63">
        <v>91687.94</v>
      </c>
      <c r="J215" s="308">
        <v>5087.4260000000004</v>
      </c>
      <c r="K215" s="349">
        <v>4250.5649999999996</v>
      </c>
      <c r="L215" s="307">
        <v>11909.049000000001</v>
      </c>
      <c r="M215" s="307">
        <v>89581.534</v>
      </c>
      <c r="N215" s="307">
        <v>494434.47499999998</v>
      </c>
      <c r="O215" s="309">
        <v>454897.24900000001</v>
      </c>
      <c r="P215" s="35"/>
      <c r="Q215" s="545"/>
      <c r="R215" s="546"/>
      <c r="S215" s="546"/>
      <c r="T215" s="546"/>
      <c r="U215" s="546"/>
      <c r="Z215" s="5"/>
      <c r="AA215" s="61"/>
      <c r="AB215" s="59"/>
      <c r="AC215" s="59"/>
      <c r="AD215" s="59"/>
      <c r="AE215" s="62"/>
      <c r="AF215" s="58"/>
      <c r="AG215" s="58"/>
      <c r="AH215" s="3"/>
      <c r="AI215" s="3"/>
      <c r="AJ215" s="55"/>
      <c r="AK215" s="59"/>
      <c r="AL215" s="59"/>
      <c r="AM215" s="59"/>
      <c r="AN215" s="57"/>
      <c r="AO215" s="59"/>
      <c r="AP215" s="59"/>
      <c r="AQ215" s="59"/>
      <c r="AR215" s="59"/>
    </row>
    <row r="216" spans="1:46" ht="17.25" customHeight="1" x14ac:dyDescent="0.15">
      <c r="A216" s="36" t="s">
        <v>26</v>
      </c>
      <c r="B216" s="310" t="s">
        <v>240</v>
      </c>
      <c r="C216" s="311">
        <f>C215/C214</f>
        <v>36.347087941594189</v>
      </c>
      <c r="D216" s="312">
        <v>34</v>
      </c>
      <c r="E216" s="313">
        <v>27</v>
      </c>
      <c r="F216" s="313">
        <v>37</v>
      </c>
      <c r="G216" s="313">
        <v>40</v>
      </c>
      <c r="H216" s="313">
        <v>45</v>
      </c>
      <c r="I216" s="281">
        <v>62</v>
      </c>
      <c r="J216" s="313">
        <v>75</v>
      </c>
      <c r="K216" s="350">
        <v>93</v>
      </c>
      <c r="L216" s="313">
        <v>119</v>
      </c>
      <c r="M216" s="313">
        <v>46</v>
      </c>
      <c r="N216" s="313">
        <v>39</v>
      </c>
      <c r="O216" s="314">
        <v>32</v>
      </c>
      <c r="P216" s="35"/>
      <c r="Q216" s="545"/>
      <c r="R216" s="546"/>
      <c r="S216" s="546"/>
      <c r="T216" s="546"/>
      <c r="U216" s="546"/>
      <c r="Z216" s="5"/>
      <c r="AE216" s="62"/>
      <c r="AF216" s="58"/>
      <c r="AG216" s="58"/>
      <c r="AH216" s="3"/>
      <c r="AI216" s="3"/>
      <c r="AJ216" s="55"/>
      <c r="AK216" s="59"/>
      <c r="AL216" s="59"/>
      <c r="AM216" s="59"/>
      <c r="AN216" s="57"/>
      <c r="AR216" s="59"/>
    </row>
    <row r="217" spans="1:46" ht="17.25" customHeight="1" x14ac:dyDescent="0.15">
      <c r="A217" s="37" t="s">
        <v>27</v>
      </c>
      <c r="B217" s="315" t="s">
        <v>239</v>
      </c>
      <c r="C217" s="305">
        <f>SUM(D217:O217)</f>
        <v>8412.5870000000014</v>
      </c>
      <c r="D217" s="306">
        <v>666.98199999999997</v>
      </c>
      <c r="E217" s="307">
        <v>686.13400000000001</v>
      </c>
      <c r="F217" s="307">
        <v>803.19600000000003</v>
      </c>
      <c r="G217" s="307">
        <v>764.34100000000001</v>
      </c>
      <c r="H217" s="307">
        <v>681.09900000000005</v>
      </c>
      <c r="I217" s="63">
        <v>657.32</v>
      </c>
      <c r="J217" s="308">
        <v>898.5</v>
      </c>
      <c r="K217" s="349">
        <v>616.21600000000001</v>
      </c>
      <c r="L217" s="307">
        <v>640.37099999999998</v>
      </c>
      <c r="M217" s="307">
        <v>785.92499999999995</v>
      </c>
      <c r="N217" s="307">
        <v>634.92200000000003</v>
      </c>
      <c r="O217" s="309">
        <v>577.58100000000002</v>
      </c>
      <c r="P217" s="35"/>
      <c r="Q217" s="545"/>
      <c r="R217" s="546"/>
      <c r="S217" s="546"/>
      <c r="T217" s="546"/>
      <c r="U217" s="546"/>
      <c r="Z217" s="58"/>
      <c r="AE217" s="62"/>
      <c r="AF217" s="58"/>
      <c r="AG217" s="58"/>
      <c r="AH217" s="3"/>
      <c r="AI217" s="58"/>
      <c r="AJ217" s="55"/>
      <c r="AK217" s="59"/>
      <c r="AL217" s="59"/>
      <c r="AM217" s="59"/>
      <c r="AN217" s="6"/>
    </row>
    <row r="218" spans="1:46" ht="17.25" customHeight="1" x14ac:dyDescent="0.15">
      <c r="A218" s="34" t="s">
        <v>27</v>
      </c>
      <c r="B218" s="304" t="s">
        <v>15</v>
      </c>
      <c r="C218" s="305">
        <f>SUM(D218:O218)</f>
        <v>2125674.2779999995</v>
      </c>
      <c r="D218" s="306">
        <v>311471.56599999999</v>
      </c>
      <c r="E218" s="307">
        <v>197449.40299999999</v>
      </c>
      <c r="F218" s="307">
        <v>119791.878</v>
      </c>
      <c r="G218" s="307">
        <v>140257.66099999999</v>
      </c>
      <c r="H218" s="307">
        <v>131994.55900000001</v>
      </c>
      <c r="I218" s="63">
        <v>167640.41200000001</v>
      </c>
      <c r="J218" s="308">
        <v>120484.69500000001</v>
      </c>
      <c r="K218" s="349">
        <v>183412.42</v>
      </c>
      <c r="L218" s="307">
        <v>284232.16899999999</v>
      </c>
      <c r="M218" s="307">
        <v>155079.76800000001</v>
      </c>
      <c r="N218" s="307">
        <v>134017.29199999999</v>
      </c>
      <c r="O218" s="309">
        <v>179842.45499999999</v>
      </c>
      <c r="P218" s="35"/>
      <c r="Q218" s="545"/>
      <c r="R218" s="546"/>
      <c r="S218" s="546"/>
      <c r="T218" s="546"/>
      <c r="U218" s="546"/>
      <c r="Z218" s="5"/>
      <c r="AE218" s="62"/>
      <c r="AF218" s="58"/>
      <c r="AG218" s="58"/>
      <c r="AH218" s="3"/>
      <c r="AI218" s="3"/>
      <c r="AJ218" s="55"/>
      <c r="AK218" s="59"/>
      <c r="AL218" s="59"/>
      <c r="AM218" s="59"/>
      <c r="AN218" s="57"/>
    </row>
    <row r="219" spans="1:46" ht="17.25" customHeight="1" x14ac:dyDescent="0.15">
      <c r="A219" s="36" t="s">
        <v>27</v>
      </c>
      <c r="B219" s="310" t="s">
        <v>240</v>
      </c>
      <c r="C219" s="311">
        <f>C218/C217</f>
        <v>252.67783596175576</v>
      </c>
      <c r="D219" s="312">
        <v>467</v>
      </c>
      <c r="E219" s="313">
        <v>288</v>
      </c>
      <c r="F219" s="313">
        <v>149</v>
      </c>
      <c r="G219" s="313">
        <v>184</v>
      </c>
      <c r="H219" s="313">
        <v>194</v>
      </c>
      <c r="I219" s="281">
        <v>255</v>
      </c>
      <c r="J219" s="313">
        <v>134</v>
      </c>
      <c r="K219" s="350">
        <v>298</v>
      </c>
      <c r="L219" s="313">
        <v>444</v>
      </c>
      <c r="M219" s="313">
        <v>197</v>
      </c>
      <c r="N219" s="313">
        <v>211</v>
      </c>
      <c r="O219" s="314">
        <v>311</v>
      </c>
      <c r="P219" s="35"/>
      <c r="Q219" s="545"/>
      <c r="R219" s="546"/>
      <c r="S219" s="546"/>
      <c r="T219" s="546"/>
      <c r="U219" s="546"/>
      <c r="Z219" s="5"/>
      <c r="AE219" s="57"/>
      <c r="AF219" s="58"/>
      <c r="AG219" s="58"/>
      <c r="AH219" s="58"/>
      <c r="AI219" s="3"/>
      <c r="AJ219" s="55"/>
      <c r="AK219" s="59"/>
      <c r="AL219" s="59"/>
      <c r="AM219" s="59"/>
      <c r="AN219" s="6"/>
    </row>
    <row r="220" spans="1:46" ht="17.25" customHeight="1" x14ac:dyDescent="0.15">
      <c r="A220" s="37" t="s">
        <v>28</v>
      </c>
      <c r="B220" s="315" t="s">
        <v>239</v>
      </c>
      <c r="C220" s="305">
        <f>SUM(D220:O220)</f>
        <v>5220.9879999999994</v>
      </c>
      <c r="D220" s="306">
        <v>455.596</v>
      </c>
      <c r="E220" s="307">
        <v>659.846</v>
      </c>
      <c r="F220" s="307">
        <v>753.30100000000004</v>
      </c>
      <c r="G220" s="307">
        <v>607.07399999999996</v>
      </c>
      <c r="H220" s="307">
        <v>571.51800000000003</v>
      </c>
      <c r="I220" s="63">
        <v>424.43299999999999</v>
      </c>
      <c r="J220" s="308">
        <v>222.85499999999999</v>
      </c>
      <c r="K220" s="349">
        <v>103.727</v>
      </c>
      <c r="L220" s="307">
        <v>173.81899999999999</v>
      </c>
      <c r="M220" s="307">
        <v>325.97399999999999</v>
      </c>
      <c r="N220" s="307">
        <v>462.93099999999998</v>
      </c>
      <c r="O220" s="309">
        <v>459.91399999999999</v>
      </c>
      <c r="P220" s="35"/>
      <c r="Q220" s="545"/>
      <c r="R220" s="546"/>
      <c r="S220" s="546"/>
      <c r="T220" s="546"/>
      <c r="U220" s="546"/>
      <c r="V220" s="61"/>
      <c r="W220" s="35"/>
      <c r="X220" s="35"/>
      <c r="Y220" s="5"/>
      <c r="Z220" s="58"/>
      <c r="AE220" s="57"/>
      <c r="AF220" s="58"/>
      <c r="AG220" s="58"/>
      <c r="AH220" s="3"/>
      <c r="AI220" s="58"/>
      <c r="AJ220" s="55"/>
      <c r="AK220" s="59"/>
      <c r="AL220" s="59"/>
      <c r="AM220" s="59"/>
      <c r="AN220" s="6"/>
    </row>
    <row r="221" spans="1:46" ht="17.25" customHeight="1" x14ac:dyDescent="0.15">
      <c r="A221" s="34" t="s">
        <v>28</v>
      </c>
      <c r="B221" s="304" t="s">
        <v>15</v>
      </c>
      <c r="C221" s="305">
        <f>SUM(D221:O221)</f>
        <v>2298496.1350000002</v>
      </c>
      <c r="D221" s="306">
        <v>282999.652</v>
      </c>
      <c r="E221" s="307">
        <v>237705.41500000001</v>
      </c>
      <c r="F221" s="307">
        <v>256680.78200000001</v>
      </c>
      <c r="G221" s="307">
        <v>269180.25699999998</v>
      </c>
      <c r="H221" s="307">
        <v>214289.32800000001</v>
      </c>
      <c r="I221" s="63">
        <v>169346.45199999999</v>
      </c>
      <c r="J221" s="308">
        <v>103666.488</v>
      </c>
      <c r="K221" s="349">
        <v>70245.100999999995</v>
      </c>
      <c r="L221" s="307">
        <v>125834.32399999999</v>
      </c>
      <c r="M221" s="307">
        <v>165147.992</v>
      </c>
      <c r="N221" s="307">
        <v>187439.639</v>
      </c>
      <c r="O221" s="309">
        <v>215960.70499999999</v>
      </c>
      <c r="P221" s="35"/>
      <c r="Q221" s="545"/>
      <c r="R221" s="546"/>
      <c r="S221" s="546"/>
      <c r="T221" s="546"/>
      <c r="U221" s="546"/>
      <c r="Z221" s="5"/>
      <c r="AA221" s="61"/>
      <c r="AB221" s="59"/>
      <c r="AC221" s="59"/>
      <c r="AD221" s="59"/>
      <c r="AE221" s="62"/>
      <c r="AF221" s="58"/>
      <c r="AG221" s="58"/>
      <c r="AH221" s="3"/>
      <c r="AI221" s="3"/>
      <c r="AJ221" s="55"/>
      <c r="AK221" s="59"/>
      <c r="AL221" s="59"/>
      <c r="AM221" s="59"/>
      <c r="AN221" s="65"/>
      <c r="AO221" s="59"/>
      <c r="AP221" s="59"/>
      <c r="AQ221" s="59"/>
    </row>
    <row r="222" spans="1:46" ht="17.25" customHeight="1" x14ac:dyDescent="0.15">
      <c r="A222" s="36" t="s">
        <v>28</v>
      </c>
      <c r="B222" s="310" t="s">
        <v>240</v>
      </c>
      <c r="C222" s="311">
        <f>C221/C220</f>
        <v>440.24160465413837</v>
      </c>
      <c r="D222" s="312">
        <v>621</v>
      </c>
      <c r="E222" s="313">
        <v>360</v>
      </c>
      <c r="F222" s="313">
        <v>341</v>
      </c>
      <c r="G222" s="313">
        <v>443</v>
      </c>
      <c r="H222" s="313">
        <v>375</v>
      </c>
      <c r="I222" s="281">
        <v>399</v>
      </c>
      <c r="J222" s="313">
        <v>465</v>
      </c>
      <c r="K222" s="350">
        <v>677</v>
      </c>
      <c r="L222" s="313">
        <v>724</v>
      </c>
      <c r="M222" s="313">
        <v>507</v>
      </c>
      <c r="N222" s="313">
        <v>405</v>
      </c>
      <c r="O222" s="314">
        <v>470</v>
      </c>
      <c r="P222" s="35"/>
      <c r="Q222" s="545"/>
      <c r="R222" s="546"/>
      <c r="S222" s="546"/>
      <c r="T222" s="546"/>
      <c r="U222" s="546"/>
      <c r="Z222" s="5"/>
      <c r="AE222" s="57"/>
      <c r="AF222" s="58"/>
      <c r="AG222" s="58"/>
      <c r="AH222" s="58"/>
      <c r="AI222" s="3"/>
      <c r="AJ222" s="55"/>
      <c r="AK222" s="59"/>
      <c r="AL222" s="59"/>
      <c r="AM222" s="59"/>
      <c r="AN222" s="57"/>
      <c r="AO222" s="59"/>
      <c r="AP222" s="59"/>
      <c r="AQ222" s="59"/>
    </row>
    <row r="223" spans="1:46" ht="17.25" customHeight="1" x14ac:dyDescent="0.15">
      <c r="A223" s="37" t="s">
        <v>29</v>
      </c>
      <c r="B223" s="315" t="s">
        <v>239</v>
      </c>
      <c r="C223" s="305">
        <f>SUM(D223:O223)</f>
        <v>12820.963</v>
      </c>
      <c r="D223" s="306">
        <v>1061.482</v>
      </c>
      <c r="E223" s="307">
        <v>509.017</v>
      </c>
      <c r="F223" s="307">
        <v>623.39800000000002</v>
      </c>
      <c r="G223" s="307">
        <v>710.70600000000002</v>
      </c>
      <c r="H223" s="307">
        <v>2176.15</v>
      </c>
      <c r="I223" s="63">
        <v>2408.5230000000001</v>
      </c>
      <c r="J223" s="308">
        <v>2010.5809999999999</v>
      </c>
      <c r="K223" s="349">
        <v>847.59299999999996</v>
      </c>
      <c r="L223" s="307">
        <v>249.65</v>
      </c>
      <c r="M223" s="307">
        <v>324.64600000000002</v>
      </c>
      <c r="N223" s="307">
        <v>669.22900000000004</v>
      </c>
      <c r="O223" s="309">
        <v>1229.9880000000001</v>
      </c>
      <c r="P223" s="35"/>
      <c r="Q223" s="545"/>
      <c r="R223" s="546"/>
      <c r="S223" s="546"/>
      <c r="T223" s="546"/>
      <c r="U223" s="546"/>
      <c r="V223" s="61"/>
      <c r="W223" s="35"/>
      <c r="X223" s="35"/>
      <c r="Y223" s="5"/>
      <c r="Z223" s="58"/>
      <c r="AE223" s="57"/>
      <c r="AF223" s="58"/>
      <c r="AG223" s="58"/>
      <c r="AH223" s="58"/>
      <c r="AI223" s="58"/>
      <c r="AJ223" s="55"/>
      <c r="AK223" s="59"/>
      <c r="AL223" s="59"/>
      <c r="AM223" s="59"/>
    </row>
    <row r="224" spans="1:46" ht="17.25" customHeight="1" x14ac:dyDescent="0.15">
      <c r="A224" s="34" t="s">
        <v>29</v>
      </c>
      <c r="B224" s="304" t="s">
        <v>15</v>
      </c>
      <c r="C224" s="305">
        <f>SUM(D224:O224)</f>
        <v>4413885.5489999996</v>
      </c>
      <c r="D224" s="306">
        <v>405022.87199999997</v>
      </c>
      <c r="E224" s="307">
        <v>234782.073</v>
      </c>
      <c r="F224" s="307">
        <v>267569.05300000001</v>
      </c>
      <c r="G224" s="307">
        <v>334989.23800000001</v>
      </c>
      <c r="H224" s="307">
        <v>929226.79099999997</v>
      </c>
      <c r="I224" s="63">
        <v>901229.26100000006</v>
      </c>
      <c r="J224" s="308">
        <v>619961.54700000002</v>
      </c>
      <c r="K224" s="349">
        <v>186169.60399999999</v>
      </c>
      <c r="L224" s="307">
        <v>62517.767999999996</v>
      </c>
      <c r="M224" s="307">
        <v>67327.982000000004</v>
      </c>
      <c r="N224" s="307">
        <v>132082.39000000001</v>
      </c>
      <c r="O224" s="309">
        <v>273006.96999999997</v>
      </c>
      <c r="P224" s="35"/>
      <c r="Q224" s="545"/>
      <c r="R224" s="546"/>
      <c r="S224" s="546"/>
      <c r="T224" s="546"/>
      <c r="U224" s="546"/>
      <c r="Z224" s="5"/>
      <c r="AA224" s="61"/>
      <c r="AB224" s="59"/>
      <c r="AC224" s="59"/>
      <c r="AD224" s="59"/>
      <c r="AE224" s="57"/>
      <c r="AF224" s="58"/>
      <c r="AG224" s="58"/>
      <c r="AH224" s="3"/>
    </row>
    <row r="225" spans="1:46" ht="17.25" customHeight="1" x14ac:dyDescent="0.15">
      <c r="A225" s="36" t="s">
        <v>29</v>
      </c>
      <c r="B225" s="310" t="s">
        <v>240</v>
      </c>
      <c r="C225" s="311">
        <f>C224/C223</f>
        <v>344.27098409066463</v>
      </c>
      <c r="D225" s="312">
        <v>382</v>
      </c>
      <c r="E225" s="313">
        <v>461</v>
      </c>
      <c r="F225" s="313">
        <v>429</v>
      </c>
      <c r="G225" s="313">
        <v>471</v>
      </c>
      <c r="H225" s="313">
        <v>427</v>
      </c>
      <c r="I225" s="281">
        <v>374</v>
      </c>
      <c r="J225" s="313">
        <v>308</v>
      </c>
      <c r="K225" s="350">
        <v>220</v>
      </c>
      <c r="L225" s="313">
        <v>250</v>
      </c>
      <c r="M225" s="313">
        <v>207</v>
      </c>
      <c r="N225" s="313">
        <v>197</v>
      </c>
      <c r="O225" s="314">
        <v>222</v>
      </c>
      <c r="P225" s="35"/>
      <c r="Q225" s="545"/>
      <c r="R225" s="546"/>
      <c r="S225" s="546"/>
      <c r="T225" s="546"/>
      <c r="U225" s="546"/>
      <c r="Z225" s="5"/>
      <c r="AE225" s="62"/>
      <c r="AF225" s="58"/>
      <c r="AG225" s="58"/>
      <c r="AH225" s="58"/>
    </row>
    <row r="226" spans="1:46" ht="17.25" customHeight="1" x14ac:dyDescent="0.15">
      <c r="A226" s="37" t="s">
        <v>30</v>
      </c>
      <c r="B226" s="315" t="s">
        <v>239</v>
      </c>
      <c r="C226" s="305">
        <f>SUM(D226:O226)</f>
        <v>2057.3069999999998</v>
      </c>
      <c r="D226" s="306">
        <v>118.47499999999999</v>
      </c>
      <c r="E226" s="307">
        <v>176.74</v>
      </c>
      <c r="F226" s="307">
        <v>210.32400000000001</v>
      </c>
      <c r="G226" s="307">
        <v>231.321</v>
      </c>
      <c r="H226" s="307">
        <v>224.90100000000001</v>
      </c>
      <c r="I226" s="63">
        <v>173.68600000000001</v>
      </c>
      <c r="J226" s="308">
        <v>153.66999999999999</v>
      </c>
      <c r="K226" s="349">
        <v>167.97</v>
      </c>
      <c r="L226" s="307">
        <v>143.54400000000001</v>
      </c>
      <c r="M226" s="307">
        <v>161.97499999999999</v>
      </c>
      <c r="N226" s="307">
        <v>171.667</v>
      </c>
      <c r="O226" s="309">
        <v>123.03400000000001</v>
      </c>
      <c r="P226" s="35"/>
      <c r="Q226" s="545"/>
      <c r="R226" s="546"/>
      <c r="S226" s="546"/>
      <c r="T226" s="546"/>
      <c r="U226" s="546"/>
      <c r="Z226" s="57"/>
      <c r="AA226" s="58"/>
      <c r="AB226" s="58"/>
      <c r="AC226" s="58"/>
      <c r="AD226" s="6"/>
    </row>
    <row r="227" spans="1:46" ht="17.25" customHeight="1" x14ac:dyDescent="0.15">
      <c r="A227" s="34" t="s">
        <v>30</v>
      </c>
      <c r="B227" s="304" t="s">
        <v>15</v>
      </c>
      <c r="C227" s="305">
        <f>SUM(D227:O227)</f>
        <v>1198601.9350000001</v>
      </c>
      <c r="D227" s="306">
        <v>123330.552</v>
      </c>
      <c r="E227" s="307">
        <v>120311.353</v>
      </c>
      <c r="F227" s="307">
        <v>82847.962</v>
      </c>
      <c r="G227" s="307">
        <v>84828.589000000007</v>
      </c>
      <c r="H227" s="307">
        <v>85335.986999999994</v>
      </c>
      <c r="I227" s="63">
        <v>88335.81</v>
      </c>
      <c r="J227" s="308">
        <v>65041.733</v>
      </c>
      <c r="K227" s="349">
        <v>98798.513000000006</v>
      </c>
      <c r="L227" s="307">
        <v>109596.84699999999</v>
      </c>
      <c r="M227" s="307">
        <v>106016.348</v>
      </c>
      <c r="N227" s="307">
        <v>127170.36199999999</v>
      </c>
      <c r="O227" s="309">
        <v>106987.879</v>
      </c>
      <c r="P227" s="35"/>
      <c r="Q227" s="545"/>
      <c r="R227" s="546"/>
      <c r="S227" s="546"/>
      <c r="T227" s="546"/>
      <c r="U227" s="546"/>
      <c r="Z227" s="61"/>
      <c r="AA227" s="59"/>
      <c r="AB227" s="59"/>
      <c r="AC227" s="59"/>
      <c r="AD227" s="6"/>
      <c r="AE227" s="59"/>
      <c r="AF227" s="59"/>
      <c r="AG227" s="59"/>
    </row>
    <row r="228" spans="1:46" ht="17.25" customHeight="1" x14ac:dyDescent="0.15">
      <c r="A228" s="36" t="s">
        <v>30</v>
      </c>
      <c r="B228" s="310" t="s">
        <v>240</v>
      </c>
      <c r="C228" s="311">
        <f>C227/C226</f>
        <v>582.60723120078831</v>
      </c>
      <c r="D228" s="312">
        <v>1041</v>
      </c>
      <c r="E228" s="313">
        <v>681</v>
      </c>
      <c r="F228" s="313">
        <v>394</v>
      </c>
      <c r="G228" s="313">
        <v>367</v>
      </c>
      <c r="H228" s="313">
        <v>379</v>
      </c>
      <c r="I228" s="281">
        <v>509</v>
      </c>
      <c r="J228" s="313">
        <v>423</v>
      </c>
      <c r="K228" s="350">
        <v>588</v>
      </c>
      <c r="L228" s="313">
        <v>764</v>
      </c>
      <c r="M228" s="313">
        <v>655</v>
      </c>
      <c r="N228" s="313">
        <v>741</v>
      </c>
      <c r="O228" s="314">
        <v>870</v>
      </c>
      <c r="P228" s="35"/>
      <c r="Q228" s="545"/>
      <c r="R228" s="546"/>
      <c r="S228" s="546"/>
      <c r="T228" s="546"/>
      <c r="U228" s="546"/>
      <c r="V228" s="58"/>
      <c r="W228" s="58"/>
      <c r="X228" s="3"/>
      <c r="Y228" s="3"/>
      <c r="Z228" s="61"/>
      <c r="AA228" s="59"/>
      <c r="AB228" s="59"/>
      <c r="AC228" s="59"/>
      <c r="AD228" s="57"/>
    </row>
    <row r="229" spans="1:46" ht="17.25" customHeight="1" x14ac:dyDescent="0.15">
      <c r="A229" s="37" t="s">
        <v>31</v>
      </c>
      <c r="B229" s="315" t="s">
        <v>239</v>
      </c>
      <c r="C229" s="305">
        <f>SUM(D229:O229)</f>
        <v>460.4559999999999</v>
      </c>
      <c r="D229" s="306">
        <v>66.367999999999995</v>
      </c>
      <c r="E229" s="307">
        <v>51.116999999999997</v>
      </c>
      <c r="F229" s="307">
        <v>74.644999999999996</v>
      </c>
      <c r="G229" s="307">
        <v>117.631</v>
      </c>
      <c r="H229" s="307">
        <v>97.058999999999997</v>
      </c>
      <c r="I229" s="63">
        <v>29.117000000000001</v>
      </c>
      <c r="J229" s="308">
        <v>0.45100000000000001</v>
      </c>
      <c r="K229" s="349">
        <v>0.35599999999999998</v>
      </c>
      <c r="L229" s="307">
        <v>0.96</v>
      </c>
      <c r="M229" s="307">
        <v>2.4329999999999998</v>
      </c>
      <c r="N229" s="307">
        <v>13.818</v>
      </c>
      <c r="O229" s="309">
        <v>6.5010000000000003</v>
      </c>
      <c r="P229" s="35"/>
      <c r="Q229" s="545"/>
      <c r="R229" s="546"/>
      <c r="S229" s="546"/>
      <c r="T229" s="546"/>
      <c r="U229" s="546"/>
      <c r="V229" s="61"/>
      <c r="W229" s="35"/>
      <c r="X229" s="35"/>
      <c r="Y229" s="5"/>
      <c r="Z229" s="58"/>
      <c r="AA229" s="3"/>
      <c r="AB229" s="58"/>
      <c r="AC229" s="58"/>
      <c r="AD229" s="58"/>
      <c r="AE229" s="55"/>
      <c r="AF229" s="59"/>
      <c r="AG229" s="59"/>
      <c r="AH229" s="59"/>
      <c r="AI229" s="6"/>
      <c r="AJ229" s="59"/>
      <c r="AK229" s="59"/>
      <c r="AL229" s="59"/>
      <c r="AN229" s="59"/>
      <c r="AO229" s="59"/>
    </row>
    <row r="230" spans="1:46" ht="17.25" customHeight="1" x14ac:dyDescent="0.15">
      <c r="A230" s="34" t="s">
        <v>31</v>
      </c>
      <c r="B230" s="304" t="s">
        <v>15</v>
      </c>
      <c r="C230" s="305">
        <f>SUM(D230:O230)</f>
        <v>114727.52600000001</v>
      </c>
      <c r="D230" s="306">
        <v>11102.508</v>
      </c>
      <c r="E230" s="307">
        <v>11907.508</v>
      </c>
      <c r="F230" s="307">
        <v>21994.436000000002</v>
      </c>
      <c r="G230" s="307">
        <v>32205.704000000002</v>
      </c>
      <c r="H230" s="307">
        <v>26363.664000000001</v>
      </c>
      <c r="I230" s="63">
        <v>6257.1779999999999</v>
      </c>
      <c r="J230" s="308">
        <v>143.91200000000001</v>
      </c>
      <c r="K230" s="349">
        <v>130.714</v>
      </c>
      <c r="L230" s="307">
        <v>173.10400000000001</v>
      </c>
      <c r="M230" s="307">
        <v>811.45100000000002</v>
      </c>
      <c r="N230" s="307">
        <v>2645.578</v>
      </c>
      <c r="O230" s="309">
        <v>991.76900000000001</v>
      </c>
      <c r="P230" s="35"/>
      <c r="Q230" s="545"/>
      <c r="R230" s="546"/>
      <c r="S230" s="546"/>
      <c r="T230" s="546"/>
      <c r="U230" s="546"/>
      <c r="W230" s="59"/>
      <c r="X230" s="35"/>
      <c r="Y230" s="5"/>
      <c r="Z230" s="5"/>
      <c r="AA230" s="61"/>
      <c r="AB230" s="59"/>
      <c r="AC230" s="59"/>
      <c r="AD230" s="59"/>
      <c r="AE230" s="6"/>
      <c r="AF230" s="58"/>
      <c r="AG230" s="58"/>
      <c r="AH230" s="58"/>
      <c r="AI230" s="3"/>
      <c r="AJ230" s="55"/>
      <c r="AK230" s="59"/>
      <c r="AL230" s="59"/>
      <c r="AM230" s="59"/>
      <c r="AN230" s="57"/>
      <c r="AS230" s="59"/>
      <c r="AT230" s="59"/>
    </row>
    <row r="231" spans="1:46" ht="17.25" customHeight="1" x14ac:dyDescent="0.15">
      <c r="A231" s="36" t="s">
        <v>31</v>
      </c>
      <c r="B231" s="310" t="s">
        <v>240</v>
      </c>
      <c r="C231" s="311">
        <f>C230/C229</f>
        <v>249.16067116076246</v>
      </c>
      <c r="D231" s="312">
        <v>167</v>
      </c>
      <c r="E231" s="313">
        <v>233</v>
      </c>
      <c r="F231" s="313">
        <v>295</v>
      </c>
      <c r="G231" s="313">
        <v>274</v>
      </c>
      <c r="H231" s="313">
        <v>272</v>
      </c>
      <c r="I231" s="281">
        <v>215</v>
      </c>
      <c r="J231" s="313">
        <v>319</v>
      </c>
      <c r="K231" s="350">
        <v>367</v>
      </c>
      <c r="L231" s="313">
        <v>180</v>
      </c>
      <c r="M231" s="313">
        <v>334</v>
      </c>
      <c r="N231" s="313">
        <v>191</v>
      </c>
      <c r="O231" s="314">
        <v>153</v>
      </c>
      <c r="P231" s="35"/>
      <c r="Q231" s="545"/>
      <c r="R231" s="546"/>
      <c r="S231" s="546"/>
      <c r="T231" s="546"/>
      <c r="U231" s="546"/>
      <c r="W231" s="3"/>
      <c r="X231" s="59"/>
      <c r="Y231" s="58"/>
      <c r="Z231" s="5"/>
      <c r="AA231" s="61"/>
      <c r="AB231" s="59"/>
      <c r="AC231" s="59"/>
      <c r="AD231" s="59"/>
      <c r="AE231" s="62"/>
      <c r="AF231" s="58"/>
      <c r="AG231" s="58"/>
      <c r="AH231" s="58"/>
      <c r="AI231" s="3"/>
      <c r="AJ231" s="55"/>
      <c r="AK231" s="59"/>
      <c r="AL231" s="59"/>
      <c r="AM231" s="59"/>
      <c r="AN231" s="57"/>
      <c r="AO231" s="59"/>
      <c r="AP231" s="59"/>
      <c r="AQ231" s="59"/>
      <c r="AR231" s="59"/>
      <c r="AS231" s="59"/>
      <c r="AT231" s="59"/>
    </row>
    <row r="232" spans="1:46" ht="17.25" customHeight="1" x14ac:dyDescent="0.15">
      <c r="A232" s="37" t="s">
        <v>32</v>
      </c>
      <c r="B232" s="315" t="s">
        <v>239</v>
      </c>
      <c r="C232" s="305">
        <f>SUM(D232:O232)</f>
        <v>131.32099999999997</v>
      </c>
      <c r="D232" s="306">
        <v>8.2439999999999998</v>
      </c>
      <c r="E232" s="307">
        <v>17.318000000000001</v>
      </c>
      <c r="F232" s="307">
        <v>8.6159999999999997</v>
      </c>
      <c r="G232" s="307">
        <v>4.3490000000000002</v>
      </c>
      <c r="H232" s="307">
        <v>30.811</v>
      </c>
      <c r="I232" s="497">
        <v>3.1829999999999998</v>
      </c>
      <c r="J232" s="308">
        <v>1.282</v>
      </c>
      <c r="K232" s="349">
        <v>1.208</v>
      </c>
      <c r="L232" s="307">
        <v>0.06</v>
      </c>
      <c r="M232" s="307">
        <v>8.4039999999999999</v>
      </c>
      <c r="N232" s="307">
        <v>31.541</v>
      </c>
      <c r="O232" s="309">
        <v>16.305</v>
      </c>
      <c r="P232" s="35"/>
      <c r="Q232" s="545"/>
      <c r="R232" s="546"/>
      <c r="S232" s="546"/>
      <c r="T232" s="546"/>
      <c r="U232" s="546"/>
      <c r="V232" s="61"/>
      <c r="W232" s="3"/>
      <c r="X232" s="3"/>
      <c r="Y232" s="5"/>
      <c r="Z232" s="58"/>
      <c r="AA232" s="61"/>
      <c r="AB232" s="59"/>
      <c r="AC232" s="59"/>
      <c r="AD232" s="59"/>
      <c r="AE232" s="57"/>
      <c r="AF232" s="58"/>
      <c r="AG232" s="58"/>
      <c r="AH232" s="3"/>
      <c r="AI232" s="58"/>
      <c r="AJ232" s="55"/>
      <c r="AK232" s="59"/>
      <c r="AL232" s="59"/>
      <c r="AM232" s="59"/>
      <c r="AN232" s="57"/>
      <c r="AO232" s="59"/>
      <c r="AP232" s="59"/>
      <c r="AQ232" s="59"/>
      <c r="AR232" s="59"/>
      <c r="AS232" s="59"/>
      <c r="AT232" s="59"/>
    </row>
    <row r="233" spans="1:46" ht="17.25" customHeight="1" x14ac:dyDescent="0.15">
      <c r="A233" s="34" t="s">
        <v>32</v>
      </c>
      <c r="B233" s="304" t="s">
        <v>15</v>
      </c>
      <c r="C233" s="305">
        <f>SUM(D233:O233)</f>
        <v>32424.819</v>
      </c>
      <c r="D233" s="306">
        <v>2620.3389999999999</v>
      </c>
      <c r="E233" s="307">
        <v>3772</v>
      </c>
      <c r="F233" s="307">
        <v>1715.088</v>
      </c>
      <c r="G233" s="307">
        <v>883.87199999999996</v>
      </c>
      <c r="H233" s="307">
        <v>9035.8189999999995</v>
      </c>
      <c r="I233" s="497">
        <v>903.06500000000005</v>
      </c>
      <c r="J233" s="308">
        <v>389.38299999999998</v>
      </c>
      <c r="K233" s="349">
        <v>807.44299999999998</v>
      </c>
      <c r="L233" s="307">
        <v>9.7200000000000006</v>
      </c>
      <c r="M233" s="307">
        <v>2438.2060000000001</v>
      </c>
      <c r="N233" s="307">
        <v>6482.7</v>
      </c>
      <c r="O233" s="309">
        <v>3367.1840000000002</v>
      </c>
      <c r="P233" s="35"/>
      <c r="Q233" s="545"/>
      <c r="R233" s="546"/>
      <c r="S233" s="546"/>
      <c r="T233" s="546"/>
      <c r="U233" s="546"/>
      <c r="Z233" s="5"/>
      <c r="AA233" s="61"/>
      <c r="AB233" s="59"/>
      <c r="AC233" s="59"/>
      <c r="AD233" s="59"/>
      <c r="AE233" s="62"/>
      <c r="AF233" s="58"/>
      <c r="AG233" s="58"/>
      <c r="AH233" s="3"/>
      <c r="AI233" s="3"/>
      <c r="AJ233" s="55"/>
      <c r="AK233" s="59"/>
      <c r="AL233" s="59"/>
      <c r="AM233" s="59"/>
      <c r="AN233" s="57"/>
      <c r="AO233" s="59"/>
      <c r="AP233" s="59"/>
      <c r="AQ233" s="59"/>
      <c r="AR233" s="59"/>
    </row>
    <row r="234" spans="1:46" ht="17.25" customHeight="1" x14ac:dyDescent="0.15">
      <c r="A234" s="36" t="s">
        <v>32</v>
      </c>
      <c r="B234" s="310" t="s">
        <v>240</v>
      </c>
      <c r="C234" s="311">
        <f>C233/C232</f>
        <v>246.91267200219315</v>
      </c>
      <c r="D234" s="312">
        <v>318</v>
      </c>
      <c r="E234" s="313">
        <v>218</v>
      </c>
      <c r="F234" s="313">
        <v>199</v>
      </c>
      <c r="G234" s="313">
        <v>203</v>
      </c>
      <c r="H234" s="313">
        <v>293</v>
      </c>
      <c r="I234" s="281">
        <v>284</v>
      </c>
      <c r="J234" s="313">
        <v>304</v>
      </c>
      <c r="K234" s="350">
        <v>668</v>
      </c>
      <c r="L234" s="313">
        <v>162</v>
      </c>
      <c r="M234" s="313">
        <v>290</v>
      </c>
      <c r="N234" s="313">
        <v>206</v>
      </c>
      <c r="O234" s="314">
        <v>207</v>
      </c>
      <c r="P234" s="35"/>
      <c r="Q234" s="545"/>
      <c r="R234" s="546"/>
      <c r="S234" s="546"/>
      <c r="T234" s="546"/>
      <c r="U234" s="546"/>
      <c r="V234" s="1714"/>
      <c r="W234" s="35"/>
      <c r="X234" s="59"/>
      <c r="Y234" s="58"/>
      <c r="Z234" s="5"/>
      <c r="AE234" s="62"/>
      <c r="AF234" s="3"/>
      <c r="AG234" s="58"/>
      <c r="AH234" s="58"/>
      <c r="AI234" s="3"/>
      <c r="AJ234" s="55"/>
      <c r="AK234" s="59"/>
      <c r="AL234" s="59"/>
      <c r="AM234" s="59"/>
      <c r="AN234" s="57"/>
      <c r="AO234" s="59"/>
      <c r="AP234" s="59"/>
      <c r="AQ234" s="59"/>
    </row>
    <row r="235" spans="1:46" ht="17.25" customHeight="1" x14ac:dyDescent="0.15">
      <c r="A235" s="37" t="s">
        <v>33</v>
      </c>
      <c r="B235" s="315" t="s">
        <v>239</v>
      </c>
      <c r="C235" s="305">
        <f>SUM(D235:O235)</f>
        <v>5461.3480000000009</v>
      </c>
      <c r="D235" s="306">
        <v>306.00400000000002</v>
      </c>
      <c r="E235" s="307">
        <v>500.22</v>
      </c>
      <c r="F235" s="307">
        <v>722.40899999999999</v>
      </c>
      <c r="G235" s="307">
        <v>849.21799999999996</v>
      </c>
      <c r="H235" s="307">
        <v>786.36500000000001</v>
      </c>
      <c r="I235" s="63">
        <v>571.72900000000004</v>
      </c>
      <c r="J235" s="308">
        <v>200.20599999999999</v>
      </c>
      <c r="K235" s="349">
        <v>144.66999999999999</v>
      </c>
      <c r="L235" s="307">
        <v>530.827</v>
      </c>
      <c r="M235" s="307">
        <v>535.53</v>
      </c>
      <c r="N235" s="307">
        <v>253.25399999999999</v>
      </c>
      <c r="O235" s="309">
        <v>60.915999999999997</v>
      </c>
      <c r="P235" s="35"/>
      <c r="Q235" s="545"/>
      <c r="R235" s="546"/>
      <c r="S235" s="546"/>
      <c r="T235" s="546"/>
      <c r="U235" s="546"/>
      <c r="V235" s="61"/>
      <c r="W235" s="35"/>
      <c r="X235" s="35"/>
      <c r="Y235" s="5"/>
      <c r="Z235" s="58"/>
      <c r="AA235" s="61"/>
      <c r="AB235" s="59"/>
      <c r="AC235" s="59"/>
      <c r="AD235" s="59"/>
      <c r="AE235" s="62"/>
      <c r="AF235" s="58"/>
      <c r="AG235" s="3"/>
      <c r="AH235" s="3"/>
      <c r="AI235" s="58"/>
      <c r="AN235" s="57"/>
      <c r="AO235" s="59"/>
      <c r="AP235" s="59"/>
      <c r="AQ235" s="59"/>
    </row>
    <row r="236" spans="1:46" ht="17.25" customHeight="1" x14ac:dyDescent="0.15">
      <c r="A236" s="34" t="s">
        <v>33</v>
      </c>
      <c r="B236" s="304" t="s">
        <v>15</v>
      </c>
      <c r="C236" s="305">
        <f>SUM(D236:O236)</f>
        <v>1487783.594</v>
      </c>
      <c r="D236" s="306">
        <v>115459.92200000001</v>
      </c>
      <c r="E236" s="307">
        <v>185374.31400000001</v>
      </c>
      <c r="F236" s="307">
        <v>201350.39499999999</v>
      </c>
      <c r="G236" s="307">
        <v>202859.49</v>
      </c>
      <c r="H236" s="307">
        <v>170881.834</v>
      </c>
      <c r="I236" s="63">
        <v>134754.79699999999</v>
      </c>
      <c r="J236" s="308">
        <v>31405.898000000001</v>
      </c>
      <c r="K236" s="349">
        <v>51213.760999999999</v>
      </c>
      <c r="L236" s="307">
        <v>183347.63099999999</v>
      </c>
      <c r="M236" s="307">
        <v>122136.927</v>
      </c>
      <c r="N236" s="307">
        <v>69086.986999999994</v>
      </c>
      <c r="O236" s="309">
        <v>19911.637999999999</v>
      </c>
      <c r="P236" s="35"/>
      <c r="Q236" s="545"/>
      <c r="R236" s="546"/>
      <c r="S236" s="546"/>
      <c r="T236" s="546"/>
      <c r="U236" s="546"/>
      <c r="V236" s="1714"/>
      <c r="W236" s="59"/>
      <c r="X236" s="35"/>
      <c r="Y236" s="5"/>
      <c r="Z236" s="5"/>
      <c r="AA236" s="61"/>
      <c r="AB236" s="59"/>
      <c r="AC236" s="59"/>
      <c r="AD236" s="59"/>
      <c r="AE236" s="62"/>
      <c r="AF236" s="58"/>
      <c r="AG236" s="58"/>
      <c r="AH236" s="3"/>
      <c r="AI236" s="3"/>
      <c r="AJ236" s="55"/>
      <c r="AK236" s="59"/>
      <c r="AL236" s="59"/>
      <c r="AM236" s="59"/>
      <c r="AN236" s="64"/>
      <c r="AO236" s="59"/>
      <c r="AP236" s="59"/>
      <c r="AQ236" s="59"/>
      <c r="AS236" s="59"/>
      <c r="AT236" s="59"/>
    </row>
    <row r="237" spans="1:46" ht="17.25" customHeight="1" x14ac:dyDescent="0.15">
      <c r="A237" s="36" t="s">
        <v>33</v>
      </c>
      <c r="B237" s="310" t="s">
        <v>240</v>
      </c>
      <c r="C237" s="311">
        <f>C236/C235</f>
        <v>272.42058077969023</v>
      </c>
      <c r="D237" s="312">
        <v>377</v>
      </c>
      <c r="E237" s="313">
        <v>371</v>
      </c>
      <c r="F237" s="313">
        <v>279</v>
      </c>
      <c r="G237" s="313">
        <v>239</v>
      </c>
      <c r="H237" s="313">
        <v>217</v>
      </c>
      <c r="I237" s="281">
        <v>236</v>
      </c>
      <c r="J237" s="313">
        <v>157</v>
      </c>
      <c r="K237" s="350">
        <v>354</v>
      </c>
      <c r="L237" s="313">
        <v>345</v>
      </c>
      <c r="M237" s="313">
        <v>228</v>
      </c>
      <c r="N237" s="313">
        <v>273</v>
      </c>
      <c r="O237" s="314">
        <v>327</v>
      </c>
      <c r="P237" s="35"/>
      <c r="Q237" s="545"/>
      <c r="R237" s="546"/>
      <c r="S237" s="546"/>
      <c r="T237" s="546"/>
      <c r="U237" s="546"/>
      <c r="V237" s="1714"/>
      <c r="W237" s="35"/>
      <c r="X237" s="59"/>
      <c r="Y237" s="58"/>
      <c r="Z237" s="5"/>
      <c r="AA237" s="61"/>
      <c r="AB237" s="59"/>
      <c r="AC237" s="59"/>
      <c r="AD237" s="59"/>
      <c r="AE237" s="6"/>
      <c r="AF237" s="58"/>
      <c r="AG237" s="58"/>
      <c r="AH237" s="3"/>
      <c r="AI237" s="3"/>
      <c r="AJ237" s="55"/>
      <c r="AK237" s="59"/>
      <c r="AL237" s="59"/>
      <c r="AM237" s="59"/>
      <c r="AN237" s="64"/>
    </row>
    <row r="238" spans="1:46" ht="17.25" customHeight="1" x14ac:dyDescent="0.15">
      <c r="A238" s="37" t="s">
        <v>34</v>
      </c>
      <c r="B238" s="315" t="s">
        <v>239</v>
      </c>
      <c r="C238" s="305">
        <f>SUM(D238:O238)</f>
        <v>1845.09</v>
      </c>
      <c r="D238" s="306">
        <v>10.242000000000001</v>
      </c>
      <c r="E238" s="307">
        <v>11.804</v>
      </c>
      <c r="F238" s="307">
        <v>16.033000000000001</v>
      </c>
      <c r="G238" s="307">
        <v>18.664999999999999</v>
      </c>
      <c r="H238" s="307">
        <v>36.896999999999998</v>
      </c>
      <c r="I238" s="63">
        <v>200.029</v>
      </c>
      <c r="J238" s="308">
        <v>466.14100000000002</v>
      </c>
      <c r="K238" s="349">
        <v>535.27300000000002</v>
      </c>
      <c r="L238" s="307">
        <v>333.15899999999999</v>
      </c>
      <c r="M238" s="307">
        <v>179.32900000000001</v>
      </c>
      <c r="N238" s="307">
        <v>28.155999999999999</v>
      </c>
      <c r="O238" s="309">
        <v>9.3620000000000001</v>
      </c>
      <c r="P238" s="35"/>
      <c r="Q238" s="545"/>
      <c r="R238" s="546"/>
      <c r="S238" s="546"/>
      <c r="T238" s="546"/>
      <c r="U238" s="546"/>
      <c r="V238" s="61"/>
      <c r="W238" s="35"/>
      <c r="X238" s="35"/>
      <c r="Y238" s="5"/>
      <c r="Z238" s="58"/>
      <c r="AA238" s="61"/>
      <c r="AB238" s="59"/>
      <c r="AC238" s="59"/>
      <c r="AD238" s="59"/>
      <c r="AE238" s="62"/>
      <c r="AF238" s="58"/>
      <c r="AG238" s="58"/>
      <c r="AH238" s="3"/>
    </row>
    <row r="239" spans="1:46" ht="17.25" customHeight="1" x14ac:dyDescent="0.15">
      <c r="A239" s="34" t="s">
        <v>34</v>
      </c>
      <c r="B239" s="304" t="s">
        <v>15</v>
      </c>
      <c r="C239" s="305">
        <f>SUM(D239:O239)</f>
        <v>512676.201</v>
      </c>
      <c r="D239" s="306">
        <v>5125.107</v>
      </c>
      <c r="E239" s="307">
        <v>6285.2529999999997</v>
      </c>
      <c r="F239" s="307">
        <v>6716.7420000000002</v>
      </c>
      <c r="G239" s="307">
        <v>7605.402</v>
      </c>
      <c r="H239" s="307">
        <v>14519.057000000001</v>
      </c>
      <c r="I239" s="63">
        <v>70346.451000000001</v>
      </c>
      <c r="J239" s="308">
        <v>99599.922000000006</v>
      </c>
      <c r="K239" s="349">
        <v>133210.527</v>
      </c>
      <c r="L239" s="307">
        <v>123568.84299999999</v>
      </c>
      <c r="M239" s="307">
        <v>32673.243999999999</v>
      </c>
      <c r="N239" s="307">
        <v>8245.64</v>
      </c>
      <c r="O239" s="309">
        <v>4780.0129999999999</v>
      </c>
      <c r="P239" s="35"/>
      <c r="Q239" s="545"/>
      <c r="R239" s="546"/>
      <c r="S239" s="546"/>
      <c r="T239" s="546"/>
      <c r="U239" s="546"/>
      <c r="V239" s="1714"/>
      <c r="W239" s="59"/>
      <c r="X239" s="35"/>
      <c r="Y239" s="5"/>
      <c r="Z239" s="5"/>
      <c r="AA239" s="61"/>
      <c r="AB239" s="59"/>
      <c r="AC239" s="59"/>
      <c r="AD239" s="59"/>
      <c r="AE239" s="57"/>
      <c r="AF239" s="58"/>
      <c r="AG239" s="58"/>
      <c r="AH239" s="3"/>
      <c r="AI239" s="3"/>
      <c r="AJ239" s="55"/>
      <c r="AK239" s="59"/>
      <c r="AL239" s="59"/>
      <c r="AM239" s="59"/>
      <c r="AN239" s="6"/>
      <c r="AO239" s="59"/>
      <c r="AP239" s="59"/>
      <c r="AQ239" s="59"/>
    </row>
    <row r="240" spans="1:46" ht="17.25" customHeight="1" x14ac:dyDescent="0.15">
      <c r="A240" s="36" t="s">
        <v>34</v>
      </c>
      <c r="B240" s="310" t="s">
        <v>240</v>
      </c>
      <c r="C240" s="311">
        <f>C239/C238</f>
        <v>277.85972554184349</v>
      </c>
      <c r="D240" s="312">
        <v>500</v>
      </c>
      <c r="E240" s="313">
        <v>532</v>
      </c>
      <c r="F240" s="313">
        <v>419</v>
      </c>
      <c r="G240" s="313">
        <v>407</v>
      </c>
      <c r="H240" s="313">
        <v>394</v>
      </c>
      <c r="I240" s="281">
        <v>352</v>
      </c>
      <c r="J240" s="313">
        <v>214</v>
      </c>
      <c r="K240" s="350">
        <v>249</v>
      </c>
      <c r="L240" s="313">
        <v>371</v>
      </c>
      <c r="M240" s="313">
        <v>182</v>
      </c>
      <c r="N240" s="313">
        <v>293</v>
      </c>
      <c r="O240" s="314">
        <v>511</v>
      </c>
      <c r="P240" s="35"/>
      <c r="Q240" s="545"/>
      <c r="R240" s="546"/>
      <c r="S240" s="546"/>
      <c r="T240" s="546"/>
      <c r="U240" s="546"/>
      <c r="V240" s="1714"/>
      <c r="W240" s="35"/>
      <c r="X240" s="59"/>
      <c r="Y240" s="58"/>
      <c r="Z240" s="5"/>
      <c r="AA240" s="61"/>
      <c r="AB240" s="59"/>
      <c r="AC240" s="59"/>
      <c r="AD240" s="59"/>
      <c r="AE240" s="57"/>
      <c r="AF240" s="58"/>
      <c r="AG240" s="58"/>
      <c r="AH240" s="3"/>
      <c r="AI240" s="3"/>
      <c r="AJ240" s="55"/>
      <c r="AK240" s="59"/>
      <c r="AL240" s="59"/>
      <c r="AM240" s="59"/>
    </row>
    <row r="241" spans="1:46" ht="17.25" customHeight="1" x14ac:dyDescent="0.15">
      <c r="A241" s="37" t="s">
        <v>35</v>
      </c>
      <c r="B241" s="315" t="s">
        <v>239</v>
      </c>
      <c r="C241" s="305">
        <f>SUM(D241:O241)</f>
        <v>1988.4589999999998</v>
      </c>
      <c r="D241" s="306">
        <v>0</v>
      </c>
      <c r="E241" s="307">
        <v>0</v>
      </c>
      <c r="F241" s="307">
        <v>1.1479999999999999</v>
      </c>
      <c r="G241" s="307">
        <v>0.17199999999999999</v>
      </c>
      <c r="H241" s="307">
        <v>16.923999999999999</v>
      </c>
      <c r="I241" s="63">
        <v>246.39500000000001</v>
      </c>
      <c r="J241" s="308">
        <v>548.29399999999998</v>
      </c>
      <c r="K241" s="349">
        <v>529.47900000000004</v>
      </c>
      <c r="L241" s="307">
        <v>363.74599999999998</v>
      </c>
      <c r="M241" s="307">
        <v>259.53199999999998</v>
      </c>
      <c r="N241" s="307">
        <v>22.228999999999999</v>
      </c>
      <c r="O241" s="309">
        <v>0.54</v>
      </c>
      <c r="P241" s="35"/>
      <c r="Q241" s="545"/>
      <c r="R241" s="546"/>
      <c r="S241" s="546"/>
      <c r="T241" s="546"/>
      <c r="U241" s="546"/>
      <c r="V241" s="61"/>
      <c r="W241" s="59"/>
      <c r="X241" s="59"/>
      <c r="Y241" s="59"/>
      <c r="Z241" s="57"/>
      <c r="AA241" s="58"/>
      <c r="AB241" s="58"/>
      <c r="AC241" s="3"/>
    </row>
    <row r="242" spans="1:46" ht="17.25" customHeight="1" x14ac:dyDescent="0.15">
      <c r="A242" s="34" t="s">
        <v>35</v>
      </c>
      <c r="B242" s="304" t="s">
        <v>15</v>
      </c>
      <c r="C242" s="305">
        <f>SUM(D242:O242)</f>
        <v>454335.505</v>
      </c>
      <c r="D242" s="306">
        <v>0</v>
      </c>
      <c r="E242" s="307">
        <v>0</v>
      </c>
      <c r="F242" s="307">
        <v>545.29200000000003</v>
      </c>
      <c r="G242" s="307">
        <v>75.578000000000003</v>
      </c>
      <c r="H242" s="307">
        <v>5977.6610000000001</v>
      </c>
      <c r="I242" s="63">
        <v>60524.889000000003</v>
      </c>
      <c r="J242" s="308">
        <v>111454.571</v>
      </c>
      <c r="K242" s="349">
        <v>124305.72100000001</v>
      </c>
      <c r="L242" s="307">
        <v>112786.401</v>
      </c>
      <c r="M242" s="307">
        <v>34871.838000000003</v>
      </c>
      <c r="N242" s="307">
        <v>3617.9029999999998</v>
      </c>
      <c r="O242" s="309">
        <v>175.65100000000001</v>
      </c>
      <c r="P242" s="35"/>
      <c r="Q242" s="545"/>
      <c r="R242" s="546"/>
      <c r="S242" s="546"/>
      <c r="T242" s="546"/>
      <c r="U242" s="546"/>
      <c r="Z242" s="5"/>
      <c r="AA242" s="58"/>
      <c r="AB242" s="58"/>
      <c r="AC242" s="3"/>
    </row>
    <row r="243" spans="1:46" ht="17.25" customHeight="1" x14ac:dyDescent="0.15">
      <c r="A243" s="36" t="s">
        <v>35</v>
      </c>
      <c r="B243" s="310" t="s">
        <v>240</v>
      </c>
      <c r="C243" s="311">
        <f>C242/C241</f>
        <v>228.48623230350742</v>
      </c>
      <c r="D243" s="312">
        <v>0</v>
      </c>
      <c r="E243" s="313">
        <v>0</v>
      </c>
      <c r="F243" s="313">
        <v>475</v>
      </c>
      <c r="G243" s="313">
        <v>439</v>
      </c>
      <c r="H243" s="313">
        <v>353</v>
      </c>
      <c r="I243" s="281">
        <v>246</v>
      </c>
      <c r="J243" s="313">
        <v>203</v>
      </c>
      <c r="K243" s="350">
        <v>235</v>
      </c>
      <c r="L243" s="313">
        <v>310</v>
      </c>
      <c r="M243" s="313">
        <v>134</v>
      </c>
      <c r="N243" s="313">
        <v>163</v>
      </c>
      <c r="O243" s="314">
        <v>325</v>
      </c>
      <c r="P243" s="35"/>
      <c r="Q243" s="545"/>
      <c r="R243" s="546"/>
      <c r="S243" s="546"/>
      <c r="T243" s="546"/>
      <c r="U243" s="546"/>
      <c r="V243" s="1714"/>
      <c r="W243" s="35"/>
      <c r="X243" s="59"/>
      <c r="Y243" s="58"/>
      <c r="Z243" s="5"/>
      <c r="AE243" s="57"/>
      <c r="AF243" s="58"/>
      <c r="AG243" s="58"/>
      <c r="AH243" s="58"/>
    </row>
    <row r="244" spans="1:46" ht="17.25" customHeight="1" x14ac:dyDescent="0.15">
      <c r="A244" s="37" t="s">
        <v>36</v>
      </c>
      <c r="B244" s="315" t="s">
        <v>239</v>
      </c>
      <c r="C244" s="305">
        <f>SUM(D244:O244)</f>
        <v>4950.9789999999994</v>
      </c>
      <c r="D244" s="306">
        <v>160.804</v>
      </c>
      <c r="E244" s="307">
        <v>240.07300000000001</v>
      </c>
      <c r="F244" s="307">
        <v>365.07900000000001</v>
      </c>
      <c r="G244" s="307">
        <v>394.536</v>
      </c>
      <c r="H244" s="307">
        <v>681.70299999999997</v>
      </c>
      <c r="I244" s="63">
        <v>719.58900000000006</v>
      </c>
      <c r="J244" s="308">
        <v>408.49900000000002</v>
      </c>
      <c r="K244" s="349">
        <v>257.59300000000002</v>
      </c>
      <c r="L244" s="307">
        <v>562.46199999999999</v>
      </c>
      <c r="M244" s="307">
        <v>631.125</v>
      </c>
      <c r="N244" s="307">
        <v>383.32600000000002</v>
      </c>
      <c r="O244" s="309">
        <v>146.19</v>
      </c>
      <c r="P244" s="35"/>
      <c r="Q244" s="545"/>
      <c r="R244" s="546"/>
      <c r="S244" s="546"/>
      <c r="T244" s="546"/>
      <c r="U244" s="546"/>
      <c r="W244" s="3"/>
      <c r="X244" s="3"/>
      <c r="Y244" s="5"/>
      <c r="Z244" s="58"/>
      <c r="AA244" s="61"/>
      <c r="AB244" s="59"/>
      <c r="AC244" s="59"/>
      <c r="AD244" s="59"/>
      <c r="AE244" s="57"/>
      <c r="AF244" s="58"/>
      <c r="AG244" s="58"/>
      <c r="AH244" s="58"/>
    </row>
    <row r="245" spans="1:46" ht="17.25" customHeight="1" x14ac:dyDescent="0.15">
      <c r="A245" s="34" t="s">
        <v>36</v>
      </c>
      <c r="B245" s="304" t="s">
        <v>15</v>
      </c>
      <c r="C245" s="305">
        <f>SUM(D245:O245)</f>
        <v>1752243.2950000002</v>
      </c>
      <c r="D245" s="306">
        <v>50665.423999999999</v>
      </c>
      <c r="E245" s="307">
        <v>104332.02899999999</v>
      </c>
      <c r="F245" s="307">
        <v>163190.70000000001</v>
      </c>
      <c r="G245" s="307">
        <v>167483.685</v>
      </c>
      <c r="H245" s="307">
        <v>227694.33600000001</v>
      </c>
      <c r="I245" s="63">
        <v>220666.80499999999</v>
      </c>
      <c r="J245" s="308">
        <v>117016.269</v>
      </c>
      <c r="K245" s="349">
        <v>78920.955000000002</v>
      </c>
      <c r="L245" s="307">
        <v>222153.91800000001</v>
      </c>
      <c r="M245" s="307">
        <v>199234.91500000001</v>
      </c>
      <c r="N245" s="307">
        <v>147976.82500000001</v>
      </c>
      <c r="O245" s="309">
        <v>52907.434000000001</v>
      </c>
      <c r="P245" s="35"/>
      <c r="Q245" s="545"/>
      <c r="R245" s="546"/>
      <c r="S245" s="546"/>
      <c r="T245" s="546"/>
      <c r="U245" s="546"/>
      <c r="W245" s="59"/>
      <c r="X245" s="35"/>
      <c r="Y245" s="5"/>
      <c r="Z245" s="5"/>
      <c r="AA245" s="58"/>
      <c r="AB245" s="58"/>
      <c r="AC245" s="3"/>
    </row>
    <row r="246" spans="1:46" ht="17.25" customHeight="1" x14ac:dyDescent="0.15">
      <c r="A246" s="36" t="s">
        <v>36</v>
      </c>
      <c r="B246" s="310" t="s">
        <v>240</v>
      </c>
      <c r="C246" s="311">
        <f>C245/C244</f>
        <v>353.91854722066086</v>
      </c>
      <c r="D246" s="312">
        <v>315</v>
      </c>
      <c r="E246" s="313">
        <v>435</v>
      </c>
      <c r="F246" s="313">
        <v>447</v>
      </c>
      <c r="G246" s="313">
        <v>425</v>
      </c>
      <c r="H246" s="313">
        <v>334</v>
      </c>
      <c r="I246" s="281">
        <v>307</v>
      </c>
      <c r="J246" s="313">
        <v>286</v>
      </c>
      <c r="K246" s="350">
        <v>306</v>
      </c>
      <c r="L246" s="313">
        <v>395</v>
      </c>
      <c r="M246" s="313">
        <v>316</v>
      </c>
      <c r="N246" s="313">
        <v>386</v>
      </c>
      <c r="O246" s="314">
        <v>362</v>
      </c>
      <c r="P246" s="35"/>
      <c r="Q246" s="545"/>
      <c r="R246" s="546"/>
      <c r="S246" s="546"/>
      <c r="T246" s="546"/>
      <c r="U246" s="546"/>
      <c r="W246" s="3"/>
      <c r="X246" s="3"/>
      <c r="Y246" s="5"/>
      <c r="Z246" s="5"/>
      <c r="AA246" s="58"/>
      <c r="AB246" s="58"/>
      <c r="AC246" s="3"/>
    </row>
    <row r="247" spans="1:46" ht="17.25" customHeight="1" x14ac:dyDescent="0.15">
      <c r="A247" s="37" t="s">
        <v>37</v>
      </c>
      <c r="B247" s="315" t="s">
        <v>239</v>
      </c>
      <c r="C247" s="305">
        <f>SUM(D247:O247)</f>
        <v>1688.0150000000001</v>
      </c>
      <c r="D247" s="306">
        <v>10.29</v>
      </c>
      <c r="E247" s="307">
        <v>10.619</v>
      </c>
      <c r="F247" s="307">
        <v>18.234000000000002</v>
      </c>
      <c r="G247" s="307">
        <v>16.099</v>
      </c>
      <c r="H247" s="307">
        <v>33.061999999999998</v>
      </c>
      <c r="I247" s="63">
        <v>247.738</v>
      </c>
      <c r="J247" s="308">
        <v>492.03699999999998</v>
      </c>
      <c r="K247" s="349">
        <v>129.87799999999999</v>
      </c>
      <c r="L247" s="307">
        <v>306.75900000000001</v>
      </c>
      <c r="M247" s="307">
        <v>305.32499999999999</v>
      </c>
      <c r="N247" s="307">
        <v>98.563000000000002</v>
      </c>
      <c r="O247" s="309">
        <v>19.411000000000001</v>
      </c>
      <c r="P247" s="35"/>
      <c r="Q247" s="545"/>
      <c r="R247" s="546"/>
      <c r="S247" s="546"/>
      <c r="T247" s="546"/>
      <c r="U247" s="546"/>
      <c r="V247" s="58"/>
      <c r="W247" s="58"/>
      <c r="X247" s="58"/>
    </row>
    <row r="248" spans="1:46" ht="17.25" customHeight="1" x14ac:dyDescent="0.15">
      <c r="A248" s="34" t="s">
        <v>37</v>
      </c>
      <c r="B248" s="304" t="s">
        <v>15</v>
      </c>
      <c r="C248" s="305">
        <f>SUM(D248:O248)</f>
        <v>974404.63300000003</v>
      </c>
      <c r="D248" s="306">
        <v>5862.924</v>
      </c>
      <c r="E248" s="307">
        <v>5747.5730000000003</v>
      </c>
      <c r="F248" s="307">
        <v>10372.254000000001</v>
      </c>
      <c r="G248" s="307">
        <v>8334.3349999999991</v>
      </c>
      <c r="H248" s="307">
        <v>16722.833999999999</v>
      </c>
      <c r="I248" s="63">
        <v>115828.625</v>
      </c>
      <c r="J248" s="308">
        <v>251604.117</v>
      </c>
      <c r="K248" s="349">
        <v>53970.461000000003</v>
      </c>
      <c r="L248" s="307">
        <v>263645.17200000002</v>
      </c>
      <c r="M248" s="307">
        <v>175419.04300000001</v>
      </c>
      <c r="N248" s="307">
        <v>51206.182000000001</v>
      </c>
      <c r="O248" s="309">
        <v>15691.112999999999</v>
      </c>
      <c r="P248" s="35"/>
      <c r="Q248" s="545"/>
      <c r="R248" s="546"/>
      <c r="S248" s="546"/>
      <c r="T248" s="546"/>
      <c r="U248" s="546"/>
      <c r="V248" s="58"/>
      <c r="W248" s="58"/>
      <c r="X248" s="3"/>
    </row>
    <row r="249" spans="1:46" ht="17.25" customHeight="1" x14ac:dyDescent="0.15">
      <c r="A249" s="36" t="s">
        <v>37</v>
      </c>
      <c r="B249" s="310" t="s">
        <v>240</v>
      </c>
      <c r="C249" s="311">
        <f>C248/C247</f>
        <v>577.24879992180161</v>
      </c>
      <c r="D249" s="312">
        <v>570</v>
      </c>
      <c r="E249" s="313">
        <v>541</v>
      </c>
      <c r="F249" s="313">
        <v>569</v>
      </c>
      <c r="G249" s="313">
        <v>518</v>
      </c>
      <c r="H249" s="313">
        <v>506</v>
      </c>
      <c r="I249" s="281">
        <v>468</v>
      </c>
      <c r="J249" s="313">
        <v>511</v>
      </c>
      <c r="K249" s="350">
        <v>416</v>
      </c>
      <c r="L249" s="313">
        <v>859</v>
      </c>
      <c r="M249" s="313">
        <v>575</v>
      </c>
      <c r="N249" s="313">
        <v>520</v>
      </c>
      <c r="O249" s="314">
        <v>808</v>
      </c>
      <c r="P249" s="35"/>
      <c r="Q249" s="545"/>
      <c r="R249" s="546"/>
      <c r="S249" s="546"/>
      <c r="T249" s="546"/>
      <c r="U249" s="546"/>
      <c r="V249" s="58"/>
      <c r="W249" s="58"/>
      <c r="X249" s="58"/>
    </row>
    <row r="250" spans="1:46" ht="17.25" customHeight="1" x14ac:dyDescent="0.15">
      <c r="A250" s="37" t="s">
        <v>38</v>
      </c>
      <c r="B250" s="315" t="s">
        <v>239</v>
      </c>
      <c r="C250" s="305">
        <f>SUM(D250:O250)</f>
        <v>11249.987000000001</v>
      </c>
      <c r="D250" s="306">
        <v>169.66900000000001</v>
      </c>
      <c r="E250" s="307">
        <v>259.005</v>
      </c>
      <c r="F250" s="307">
        <v>795.48800000000006</v>
      </c>
      <c r="G250" s="307">
        <v>1385.7470000000001</v>
      </c>
      <c r="H250" s="307">
        <v>1823.1189999999999</v>
      </c>
      <c r="I250" s="63">
        <v>1852.9559999999999</v>
      </c>
      <c r="J250" s="308">
        <v>1026.6780000000001</v>
      </c>
      <c r="K250" s="349">
        <v>450.678</v>
      </c>
      <c r="L250" s="307">
        <v>741.20100000000002</v>
      </c>
      <c r="M250" s="307">
        <v>1217.489</v>
      </c>
      <c r="N250" s="307">
        <v>1050.432</v>
      </c>
      <c r="O250" s="309">
        <v>477.52499999999998</v>
      </c>
      <c r="P250" s="35"/>
      <c r="Q250" s="545"/>
      <c r="R250" s="546"/>
      <c r="S250" s="546"/>
      <c r="T250" s="546"/>
      <c r="U250" s="546"/>
      <c r="V250" s="58"/>
      <c r="W250" s="58"/>
      <c r="X250" s="3"/>
    </row>
    <row r="251" spans="1:46" ht="17.25" customHeight="1" x14ac:dyDescent="0.15">
      <c r="A251" s="34" t="s">
        <v>38</v>
      </c>
      <c r="B251" s="304" t="s">
        <v>15</v>
      </c>
      <c r="C251" s="305">
        <f>SUM(D251:O251)</f>
        <v>4817205.4750000006</v>
      </c>
      <c r="D251" s="306">
        <v>95194.201000000001</v>
      </c>
      <c r="E251" s="307">
        <v>178141.109</v>
      </c>
      <c r="F251" s="307">
        <v>463232.93099999998</v>
      </c>
      <c r="G251" s="307">
        <v>691472.87800000003</v>
      </c>
      <c r="H251" s="307">
        <v>759666.08299999998</v>
      </c>
      <c r="I251" s="63">
        <v>938421.54399999999</v>
      </c>
      <c r="J251" s="308">
        <v>328804.15600000002</v>
      </c>
      <c r="K251" s="349">
        <v>141918.95800000001</v>
      </c>
      <c r="L251" s="307">
        <v>328412.55</v>
      </c>
      <c r="M251" s="307">
        <v>356485.28</v>
      </c>
      <c r="N251" s="307">
        <v>373802.81400000001</v>
      </c>
      <c r="O251" s="309">
        <v>161652.97099999999</v>
      </c>
      <c r="P251" s="35"/>
      <c r="Q251" s="545"/>
      <c r="R251" s="546"/>
      <c r="S251" s="546"/>
      <c r="T251" s="546"/>
      <c r="U251" s="546"/>
      <c r="V251" s="61"/>
      <c r="W251" s="3"/>
      <c r="X251" s="3"/>
      <c r="Y251" s="5"/>
      <c r="Z251" s="5"/>
      <c r="AA251" s="61"/>
      <c r="AB251" s="59"/>
      <c r="AC251" s="59"/>
      <c r="AD251" s="59"/>
      <c r="AE251" s="57"/>
      <c r="AF251" s="58"/>
      <c r="AG251" s="58"/>
      <c r="AH251" s="58"/>
      <c r="AI251" s="3"/>
      <c r="AS251" s="59"/>
      <c r="AT251" s="59"/>
    </row>
    <row r="252" spans="1:46" ht="17.25" customHeight="1" x14ac:dyDescent="0.15">
      <c r="A252" s="36" t="s">
        <v>38</v>
      </c>
      <c r="B252" s="310" t="s">
        <v>240</v>
      </c>
      <c r="C252" s="311">
        <f>C251/C250</f>
        <v>428.19653702710946</v>
      </c>
      <c r="D252" s="312">
        <v>561</v>
      </c>
      <c r="E252" s="313">
        <v>688</v>
      </c>
      <c r="F252" s="313">
        <v>582</v>
      </c>
      <c r="G252" s="313">
        <v>499</v>
      </c>
      <c r="H252" s="313">
        <v>417</v>
      </c>
      <c r="I252" s="281">
        <v>506</v>
      </c>
      <c r="J252" s="313">
        <v>320</v>
      </c>
      <c r="K252" s="350">
        <v>315</v>
      </c>
      <c r="L252" s="313">
        <v>443</v>
      </c>
      <c r="M252" s="313">
        <v>293</v>
      </c>
      <c r="N252" s="313">
        <v>356</v>
      </c>
      <c r="O252" s="314">
        <v>339</v>
      </c>
      <c r="P252" s="35"/>
      <c r="Q252" s="545"/>
      <c r="R252" s="546"/>
      <c r="S252" s="546"/>
      <c r="T252" s="546"/>
      <c r="U252" s="546"/>
      <c r="V252" s="61"/>
      <c r="W252" s="59"/>
      <c r="X252" s="3"/>
      <c r="Y252" s="5"/>
      <c r="Z252" s="5"/>
      <c r="AA252" s="61"/>
      <c r="AB252" s="59"/>
      <c r="AC252" s="59"/>
      <c r="AD252" s="59"/>
      <c r="AE252" s="57"/>
      <c r="AF252" s="58"/>
      <c r="AG252" s="58"/>
      <c r="AH252" s="3"/>
      <c r="AI252" s="3"/>
      <c r="AS252" s="59"/>
      <c r="AT252" s="59"/>
    </row>
    <row r="253" spans="1:46" ht="17.25" customHeight="1" x14ac:dyDescent="0.15">
      <c r="A253" s="37" t="s">
        <v>39</v>
      </c>
      <c r="B253" s="315" t="s">
        <v>239</v>
      </c>
      <c r="C253" s="305">
        <f>SUM(D253:O253)</f>
        <v>3055.4899999999993</v>
      </c>
      <c r="D253" s="306">
        <v>0</v>
      </c>
      <c r="E253" s="333">
        <v>0</v>
      </c>
      <c r="F253" s="333">
        <v>0</v>
      </c>
      <c r="G253" s="307">
        <v>9.5000000000000001E-2</v>
      </c>
      <c r="H253" s="307">
        <v>14.737</v>
      </c>
      <c r="I253" s="63">
        <v>1062.32</v>
      </c>
      <c r="J253" s="308">
        <v>1896.9680000000001</v>
      </c>
      <c r="K253" s="349">
        <v>77.816000000000003</v>
      </c>
      <c r="L253" s="307">
        <v>1.6180000000000001</v>
      </c>
      <c r="M253" s="307">
        <v>1.585</v>
      </c>
      <c r="N253" s="307">
        <v>0.32500000000000001</v>
      </c>
      <c r="O253" s="309">
        <v>2.5999999999999999E-2</v>
      </c>
      <c r="P253" s="35"/>
      <c r="Q253" s="545"/>
      <c r="R253" s="546"/>
      <c r="S253" s="546"/>
      <c r="T253" s="546"/>
      <c r="U253" s="546"/>
      <c r="Y253" s="58"/>
    </row>
    <row r="254" spans="1:46" ht="17.25" customHeight="1" x14ac:dyDescent="0.15">
      <c r="A254" s="34" t="s">
        <v>39</v>
      </c>
      <c r="B254" s="304" t="s">
        <v>15</v>
      </c>
      <c r="C254" s="305">
        <f>SUM(D254:O254)</f>
        <v>672621.40299999993</v>
      </c>
      <c r="D254" s="306">
        <v>0</v>
      </c>
      <c r="E254" s="333">
        <v>0</v>
      </c>
      <c r="F254" s="333">
        <v>0</v>
      </c>
      <c r="G254" s="307">
        <v>43.718000000000004</v>
      </c>
      <c r="H254" s="307">
        <v>5381.1210000000001</v>
      </c>
      <c r="I254" s="63">
        <v>270008.36</v>
      </c>
      <c r="J254" s="308">
        <v>385823.36599999998</v>
      </c>
      <c r="K254" s="349">
        <v>10248.977000000001</v>
      </c>
      <c r="L254" s="307">
        <v>523.31399999999996</v>
      </c>
      <c r="M254" s="307">
        <v>477.846</v>
      </c>
      <c r="N254" s="307">
        <v>105.884</v>
      </c>
      <c r="O254" s="309">
        <v>8.8170000000000002</v>
      </c>
      <c r="P254" s="35"/>
      <c r="Q254" s="545"/>
      <c r="R254" s="546"/>
      <c r="S254" s="546"/>
      <c r="T254" s="546"/>
      <c r="U254" s="546"/>
      <c r="V254" s="61"/>
      <c r="W254" s="3"/>
      <c r="X254" s="59"/>
      <c r="Y254" s="5"/>
      <c r="Z254" s="5"/>
      <c r="AA254" s="61"/>
      <c r="AB254" s="59"/>
      <c r="AC254" s="59"/>
      <c r="AD254" s="59"/>
      <c r="AI254" s="3"/>
      <c r="AJ254" s="59"/>
      <c r="AK254" s="59"/>
      <c r="AL254" s="59"/>
      <c r="AR254" s="59"/>
      <c r="AS254" s="59"/>
      <c r="AT254" s="59"/>
    </row>
    <row r="255" spans="1:46" ht="18.75" customHeight="1" x14ac:dyDescent="0.15">
      <c r="A255" s="36" t="s">
        <v>39</v>
      </c>
      <c r="B255" s="310" t="s">
        <v>240</v>
      </c>
      <c r="C255" s="311">
        <f>C254/C253</f>
        <v>220.13536388598885</v>
      </c>
      <c r="D255" s="312">
        <v>0</v>
      </c>
      <c r="E255" s="334">
        <v>0</v>
      </c>
      <c r="F255" s="334">
        <v>0</v>
      </c>
      <c r="G255" s="313">
        <v>460</v>
      </c>
      <c r="H255" s="313">
        <v>365</v>
      </c>
      <c r="I255" s="281">
        <v>254</v>
      </c>
      <c r="J255" s="313">
        <v>203</v>
      </c>
      <c r="K255" s="350">
        <v>132</v>
      </c>
      <c r="L255" s="313">
        <v>323</v>
      </c>
      <c r="M255" s="313">
        <v>301</v>
      </c>
      <c r="N255" s="313">
        <v>326</v>
      </c>
      <c r="O255" s="314">
        <v>339</v>
      </c>
      <c r="P255" s="35"/>
      <c r="Q255" s="545"/>
      <c r="R255" s="546"/>
      <c r="S255" s="546"/>
      <c r="T255" s="546"/>
      <c r="U255" s="546"/>
      <c r="V255" s="1714"/>
      <c r="W255" s="59"/>
      <c r="X255" s="3"/>
      <c r="Y255" s="5"/>
      <c r="Z255" s="5"/>
      <c r="AI255" s="3"/>
      <c r="AS255" s="59"/>
      <c r="AT255" s="59"/>
    </row>
    <row r="256" spans="1:46" ht="17.25" customHeight="1" x14ac:dyDescent="0.15">
      <c r="A256" s="37" t="s">
        <v>40</v>
      </c>
      <c r="B256" s="315" t="s">
        <v>239</v>
      </c>
      <c r="C256" s="305">
        <f>SUM(D256:O256)</f>
        <v>918.60200000000009</v>
      </c>
      <c r="D256" s="306">
        <v>3.62</v>
      </c>
      <c r="E256" s="307">
        <v>0.79</v>
      </c>
      <c r="F256" s="307">
        <v>0.35</v>
      </c>
      <c r="G256" s="307">
        <v>0.5</v>
      </c>
      <c r="H256" s="307">
        <v>7.41</v>
      </c>
      <c r="I256" s="63">
        <v>114.57299999999999</v>
      </c>
      <c r="J256" s="308">
        <v>461.28300000000002</v>
      </c>
      <c r="K256" s="349">
        <v>160.06299999999999</v>
      </c>
      <c r="L256" s="307">
        <v>12.566000000000001</v>
      </c>
      <c r="M256" s="307">
        <v>8.6430000000000007</v>
      </c>
      <c r="N256" s="307">
        <v>24.504000000000001</v>
      </c>
      <c r="O256" s="309">
        <v>124.3</v>
      </c>
      <c r="P256" s="35"/>
      <c r="Q256" s="545"/>
      <c r="R256" s="546"/>
      <c r="S256" s="546"/>
      <c r="T256" s="546"/>
      <c r="U256" s="546"/>
      <c r="V256" s="1714"/>
      <c r="W256" s="35"/>
      <c r="X256" s="59"/>
      <c r="Y256" s="58"/>
      <c r="Z256" s="58"/>
      <c r="AA256" s="61"/>
      <c r="AB256" s="59"/>
      <c r="AC256" s="59"/>
      <c r="AD256" s="59"/>
      <c r="AI256" s="58"/>
      <c r="AS256" s="59"/>
      <c r="AT256" s="59"/>
    </row>
    <row r="257" spans="1:46" ht="17.25" customHeight="1" x14ac:dyDescent="0.15">
      <c r="A257" s="34" t="s">
        <v>40</v>
      </c>
      <c r="B257" s="304" t="s">
        <v>15</v>
      </c>
      <c r="C257" s="305">
        <f>SUM(D257:O257)</f>
        <v>218081.36600000001</v>
      </c>
      <c r="D257" s="306">
        <v>883.10400000000004</v>
      </c>
      <c r="E257" s="307">
        <v>194.315</v>
      </c>
      <c r="F257" s="307">
        <v>86.144000000000005</v>
      </c>
      <c r="G257" s="307">
        <v>94.188000000000002</v>
      </c>
      <c r="H257" s="307">
        <v>4042.2089999999998</v>
      </c>
      <c r="I257" s="63">
        <v>44873.063999999998</v>
      </c>
      <c r="J257" s="308">
        <v>110407.29399999999</v>
      </c>
      <c r="K257" s="349">
        <v>18963.656999999999</v>
      </c>
      <c r="L257" s="307">
        <v>2726.643</v>
      </c>
      <c r="M257" s="307">
        <v>2286.616</v>
      </c>
      <c r="N257" s="307">
        <v>6152.15</v>
      </c>
      <c r="O257" s="309">
        <v>27371.982</v>
      </c>
      <c r="P257" s="35"/>
      <c r="Q257" s="545"/>
      <c r="R257" s="546"/>
      <c r="S257" s="546"/>
      <c r="T257" s="546"/>
      <c r="U257" s="546"/>
      <c r="Z257" s="5"/>
      <c r="AA257" s="61"/>
      <c r="AB257" s="59"/>
      <c r="AC257" s="59"/>
      <c r="AD257" s="59"/>
    </row>
    <row r="258" spans="1:46" ht="17.25" customHeight="1" x14ac:dyDescent="0.15">
      <c r="A258" s="36" t="s">
        <v>40</v>
      </c>
      <c r="B258" s="310" t="s">
        <v>240</v>
      </c>
      <c r="C258" s="311">
        <f>C257/C256</f>
        <v>237.40571651270082</v>
      </c>
      <c r="D258" s="312">
        <v>244</v>
      </c>
      <c r="E258" s="313">
        <v>246</v>
      </c>
      <c r="F258" s="313">
        <v>246</v>
      </c>
      <c r="G258" s="313">
        <v>188</v>
      </c>
      <c r="H258" s="313">
        <v>546</v>
      </c>
      <c r="I258" s="281">
        <v>392</v>
      </c>
      <c r="J258" s="313">
        <v>239</v>
      </c>
      <c r="K258" s="350">
        <v>118</v>
      </c>
      <c r="L258" s="313">
        <v>217</v>
      </c>
      <c r="M258" s="313">
        <v>265</v>
      </c>
      <c r="N258" s="313">
        <v>251</v>
      </c>
      <c r="O258" s="314">
        <v>220</v>
      </c>
      <c r="P258" s="35"/>
      <c r="Q258" s="545"/>
      <c r="R258" s="546"/>
      <c r="S258" s="546"/>
      <c r="T258" s="546"/>
      <c r="U258" s="546"/>
      <c r="V258" s="1714"/>
      <c r="W258" s="59"/>
      <c r="X258" s="35"/>
      <c r="Y258" s="5"/>
      <c r="Z258" s="5"/>
      <c r="AA258" s="61"/>
      <c r="AB258" s="59"/>
      <c r="AC258" s="59"/>
      <c r="AD258" s="59"/>
      <c r="AI258" s="59"/>
      <c r="AJ258" s="59"/>
    </row>
    <row r="259" spans="1:46" s="41" customFormat="1" ht="17.25" customHeight="1" x14ac:dyDescent="0.15">
      <c r="A259" s="38" t="s">
        <v>41</v>
      </c>
      <c r="B259" s="315" t="s">
        <v>239</v>
      </c>
      <c r="C259" s="305">
        <f>SUM(D259:O259)</f>
        <v>2653.3419999999996</v>
      </c>
      <c r="D259" s="306">
        <v>2.5099999999999998</v>
      </c>
      <c r="E259" s="333">
        <v>4.46</v>
      </c>
      <c r="F259" s="308">
        <v>5.78</v>
      </c>
      <c r="G259" s="308">
        <v>0.95</v>
      </c>
      <c r="H259" s="308">
        <v>35.774000000000001</v>
      </c>
      <c r="I259" s="497">
        <v>548.42999999999995</v>
      </c>
      <c r="J259" s="308">
        <v>1641.364</v>
      </c>
      <c r="K259" s="349">
        <v>386.89499999999998</v>
      </c>
      <c r="L259" s="308">
        <v>5.8540000000000001</v>
      </c>
      <c r="M259" s="308">
        <v>2.3650000000000002</v>
      </c>
      <c r="N259" s="308">
        <v>10.14</v>
      </c>
      <c r="O259" s="326">
        <v>8.82</v>
      </c>
      <c r="P259" s="35"/>
      <c r="Q259" s="545"/>
      <c r="R259" s="546"/>
      <c r="S259" s="546"/>
      <c r="T259" s="546"/>
      <c r="U259" s="546"/>
      <c r="V259" s="1714"/>
      <c r="W259" s="35"/>
      <c r="X259" s="59"/>
      <c r="Y259" s="58"/>
      <c r="Z259" s="58"/>
      <c r="AE259" s="2"/>
      <c r="AF259" s="2"/>
      <c r="AG259" s="2"/>
      <c r="AH259" s="2"/>
      <c r="AI259" s="59"/>
      <c r="AJ259" s="59"/>
      <c r="AK259" s="2"/>
    </row>
    <row r="260" spans="1:46" s="41" customFormat="1" ht="17.25" customHeight="1" x14ac:dyDescent="0.15">
      <c r="A260" s="42" t="s">
        <v>42</v>
      </c>
      <c r="B260" s="304" t="s">
        <v>15</v>
      </c>
      <c r="C260" s="305">
        <f>SUM(D260:O260)</f>
        <v>342459.26599999995</v>
      </c>
      <c r="D260" s="306">
        <v>498.90199999999999</v>
      </c>
      <c r="E260" s="333">
        <v>887.93700000000001</v>
      </c>
      <c r="F260" s="308">
        <v>1286.5060000000001</v>
      </c>
      <c r="G260" s="308">
        <v>132.40799999999999</v>
      </c>
      <c r="H260" s="308">
        <v>8625.8520000000008</v>
      </c>
      <c r="I260" s="497">
        <v>72670.251000000004</v>
      </c>
      <c r="J260" s="308">
        <v>204266.07199999999</v>
      </c>
      <c r="K260" s="349">
        <v>50814.913999999997</v>
      </c>
      <c r="L260" s="308">
        <v>560.91899999999998</v>
      </c>
      <c r="M260" s="308">
        <v>311.40699999999998</v>
      </c>
      <c r="N260" s="308">
        <v>1015.4160000000001</v>
      </c>
      <c r="O260" s="326">
        <v>1388.682</v>
      </c>
      <c r="P260" s="39"/>
      <c r="Q260" s="545"/>
      <c r="R260" s="546"/>
      <c r="S260" s="546"/>
      <c r="T260" s="546"/>
      <c r="U260" s="546"/>
      <c r="V260" s="61"/>
      <c r="W260" s="35"/>
      <c r="X260" s="35"/>
      <c r="Y260" s="5"/>
      <c r="Z260" s="58"/>
      <c r="AA260" s="61"/>
      <c r="AB260" s="59"/>
      <c r="AC260" s="59"/>
      <c r="AD260" s="59"/>
      <c r="AE260" s="2"/>
      <c r="AF260" s="2"/>
      <c r="AG260" s="2"/>
      <c r="AH260" s="2"/>
      <c r="AI260" s="59"/>
      <c r="AJ260" s="59"/>
    </row>
    <row r="261" spans="1:46" s="41" customFormat="1" ht="17.25" customHeight="1" x14ac:dyDescent="0.15">
      <c r="A261" s="43" t="s">
        <v>42</v>
      </c>
      <c r="B261" s="310" t="s">
        <v>240</v>
      </c>
      <c r="C261" s="311">
        <f>C260/C259</f>
        <v>129.06714098672541</v>
      </c>
      <c r="D261" s="312">
        <v>199</v>
      </c>
      <c r="E261" s="334">
        <v>199</v>
      </c>
      <c r="F261" s="313">
        <v>223</v>
      </c>
      <c r="G261" s="313">
        <v>139</v>
      </c>
      <c r="H261" s="313">
        <v>241</v>
      </c>
      <c r="I261" s="281">
        <v>133</v>
      </c>
      <c r="J261" s="313">
        <v>124</v>
      </c>
      <c r="K261" s="313">
        <v>131</v>
      </c>
      <c r="L261" s="313">
        <v>96</v>
      </c>
      <c r="M261" s="313">
        <v>132</v>
      </c>
      <c r="N261" s="313">
        <v>100</v>
      </c>
      <c r="O261" s="314">
        <v>157</v>
      </c>
      <c r="P261" s="39"/>
      <c r="Q261" s="545"/>
      <c r="R261" s="546"/>
      <c r="S261" s="546"/>
      <c r="T261" s="546"/>
      <c r="U261" s="546"/>
      <c r="Z261" s="335"/>
      <c r="AA261" s="61"/>
      <c r="AB261" s="59"/>
      <c r="AC261" s="59"/>
      <c r="AD261" s="59"/>
      <c r="AE261" s="2"/>
      <c r="AF261" s="2"/>
      <c r="AG261" s="2"/>
      <c r="AH261" s="2"/>
    </row>
    <row r="262" spans="1:46" ht="17.25" customHeight="1" x14ac:dyDescent="0.15">
      <c r="A262" s="37" t="s">
        <v>43</v>
      </c>
      <c r="B262" s="315" t="s">
        <v>239</v>
      </c>
      <c r="C262" s="305">
        <f>SUM(D262:O262)</f>
        <v>9948.3269999999993</v>
      </c>
      <c r="D262" s="306">
        <v>990.55399999999997</v>
      </c>
      <c r="E262" s="307">
        <v>1027.337</v>
      </c>
      <c r="F262" s="307">
        <v>895.61699999999996</v>
      </c>
      <c r="G262" s="307">
        <v>714.279</v>
      </c>
      <c r="H262" s="307">
        <v>369.55099999999999</v>
      </c>
      <c r="I262" s="63">
        <v>361.29300000000001</v>
      </c>
      <c r="J262" s="308">
        <v>509.31700000000001</v>
      </c>
      <c r="K262" s="349">
        <v>556.21299999999997</v>
      </c>
      <c r="L262" s="307">
        <v>1105.1120000000001</v>
      </c>
      <c r="M262" s="307">
        <v>1049.432</v>
      </c>
      <c r="N262" s="307">
        <v>1006.614</v>
      </c>
      <c r="O262" s="309">
        <v>1363.008</v>
      </c>
      <c r="P262" s="39"/>
      <c r="Q262" s="545"/>
      <c r="R262" s="546"/>
      <c r="S262" s="546"/>
      <c r="T262" s="546"/>
      <c r="U262" s="546"/>
      <c r="V262" s="1714"/>
      <c r="W262" s="35"/>
      <c r="X262" s="59"/>
      <c r="Y262" s="58"/>
      <c r="Z262" s="335"/>
    </row>
    <row r="263" spans="1:46" ht="17.25" customHeight="1" x14ac:dyDescent="0.15">
      <c r="A263" s="34" t="s">
        <v>43</v>
      </c>
      <c r="B263" s="304" t="s">
        <v>15</v>
      </c>
      <c r="C263" s="305">
        <f>SUM(D263:O263)</f>
        <v>2630142.5959999999</v>
      </c>
      <c r="D263" s="306">
        <v>256040.736</v>
      </c>
      <c r="E263" s="307">
        <v>244236.68700000001</v>
      </c>
      <c r="F263" s="307">
        <v>227144.19099999999</v>
      </c>
      <c r="G263" s="307">
        <v>192094.18700000001</v>
      </c>
      <c r="H263" s="307">
        <v>132578.924</v>
      </c>
      <c r="I263" s="63">
        <v>127759.68700000001</v>
      </c>
      <c r="J263" s="308">
        <v>144573.55799999999</v>
      </c>
      <c r="K263" s="349">
        <v>135391.538</v>
      </c>
      <c r="L263" s="307">
        <v>290212.16700000002</v>
      </c>
      <c r="M263" s="307">
        <v>268944.06400000001</v>
      </c>
      <c r="N263" s="307">
        <v>256008.087</v>
      </c>
      <c r="O263" s="309">
        <v>355158.77</v>
      </c>
      <c r="P263" s="35"/>
      <c r="Q263" s="545"/>
      <c r="R263" s="546"/>
      <c r="S263" s="546"/>
      <c r="T263" s="546"/>
      <c r="U263" s="546"/>
      <c r="V263" s="1714"/>
      <c r="W263" s="35"/>
      <c r="X263" s="35"/>
      <c r="Y263" s="58"/>
      <c r="Z263" s="5"/>
      <c r="AA263" s="61"/>
      <c r="AB263" s="59"/>
      <c r="AC263" s="59"/>
      <c r="AD263" s="59"/>
      <c r="AI263" s="3"/>
      <c r="AJ263" s="59"/>
      <c r="AK263" s="59"/>
      <c r="AL263" s="59"/>
    </row>
    <row r="264" spans="1:46" ht="17.25" customHeight="1" x14ac:dyDescent="0.15">
      <c r="A264" s="36" t="s">
        <v>43</v>
      </c>
      <c r="B264" s="310" t="s">
        <v>240</v>
      </c>
      <c r="C264" s="311">
        <f>C263/C262</f>
        <v>264.3803924016571</v>
      </c>
      <c r="D264" s="312">
        <v>258</v>
      </c>
      <c r="E264" s="313">
        <v>238</v>
      </c>
      <c r="F264" s="313">
        <v>254</v>
      </c>
      <c r="G264" s="313">
        <v>269</v>
      </c>
      <c r="H264" s="313">
        <v>359</v>
      </c>
      <c r="I264" s="281">
        <v>354</v>
      </c>
      <c r="J264" s="313">
        <v>284</v>
      </c>
      <c r="K264" s="350">
        <v>243</v>
      </c>
      <c r="L264" s="313">
        <v>263</v>
      </c>
      <c r="M264" s="313">
        <v>256</v>
      </c>
      <c r="N264" s="313">
        <v>254</v>
      </c>
      <c r="O264" s="314">
        <v>261</v>
      </c>
      <c r="P264" s="35"/>
      <c r="Q264" s="545"/>
      <c r="R264" s="546"/>
      <c r="S264" s="546"/>
      <c r="T264" s="546"/>
      <c r="U264" s="546"/>
      <c r="V264" s="61"/>
      <c r="W264" s="59"/>
      <c r="X264" s="59"/>
      <c r="Y264" s="59"/>
      <c r="AD264" s="3"/>
      <c r="AE264" s="59"/>
      <c r="AF264" s="59"/>
      <c r="AG264" s="59"/>
    </row>
    <row r="265" spans="1:46" ht="17.25" customHeight="1" x14ac:dyDescent="0.15">
      <c r="A265" s="37" t="s">
        <v>44</v>
      </c>
      <c r="B265" s="315" t="s">
        <v>239</v>
      </c>
      <c r="C265" s="305">
        <f>SUM(D265:O265)</f>
        <v>511.93800000000005</v>
      </c>
      <c r="D265" s="306">
        <v>0.13100000000000001</v>
      </c>
      <c r="E265" s="307">
        <v>0</v>
      </c>
      <c r="F265" s="307">
        <v>0.10299999999999999</v>
      </c>
      <c r="G265" s="307">
        <v>25.2</v>
      </c>
      <c r="H265" s="307">
        <v>103.744</v>
      </c>
      <c r="I265" s="63">
        <v>235.221</v>
      </c>
      <c r="J265" s="308">
        <v>120.158</v>
      </c>
      <c r="K265" s="349">
        <v>26.623999999999999</v>
      </c>
      <c r="L265" s="307">
        <v>0</v>
      </c>
      <c r="M265" s="307">
        <v>0.06</v>
      </c>
      <c r="N265" s="307">
        <v>0.64100000000000001</v>
      </c>
      <c r="O265" s="309">
        <v>5.6000000000000001E-2</v>
      </c>
      <c r="P265" s="35"/>
      <c r="Q265" s="545"/>
      <c r="R265" s="546"/>
      <c r="S265" s="546"/>
      <c r="T265" s="546"/>
      <c r="U265" s="546"/>
      <c r="V265" s="1715"/>
      <c r="W265" s="39"/>
      <c r="X265" s="35"/>
      <c r="Y265" s="335"/>
      <c r="Z265" s="58"/>
      <c r="AA265" s="61"/>
      <c r="AB265" s="59"/>
      <c r="AC265" s="59"/>
      <c r="AD265" s="59"/>
      <c r="AI265" s="58"/>
    </row>
    <row r="266" spans="1:46" ht="17.25" customHeight="1" x14ac:dyDescent="0.15">
      <c r="A266" s="34" t="s">
        <v>44</v>
      </c>
      <c r="B266" s="304" t="s">
        <v>15</v>
      </c>
      <c r="C266" s="305">
        <f>SUM(D266:O266)</f>
        <v>51284.789000000004</v>
      </c>
      <c r="D266" s="306">
        <v>33.250999999999998</v>
      </c>
      <c r="E266" s="307">
        <v>0</v>
      </c>
      <c r="F266" s="307">
        <v>29.311</v>
      </c>
      <c r="G266" s="307">
        <v>1647.0260000000001</v>
      </c>
      <c r="H266" s="307">
        <v>8883.9779999999992</v>
      </c>
      <c r="I266" s="63">
        <v>25052.457999999999</v>
      </c>
      <c r="J266" s="308">
        <v>13321.19</v>
      </c>
      <c r="K266" s="349">
        <v>2043.5139999999999</v>
      </c>
      <c r="L266" s="307">
        <v>0</v>
      </c>
      <c r="M266" s="307">
        <v>30.24</v>
      </c>
      <c r="N266" s="307">
        <v>227.56700000000001</v>
      </c>
      <c r="O266" s="309">
        <v>16.254000000000001</v>
      </c>
      <c r="P266" s="35"/>
      <c r="Q266" s="545"/>
      <c r="R266" s="546"/>
      <c r="S266" s="546"/>
      <c r="T266" s="546"/>
      <c r="U266" s="546"/>
      <c r="V266" s="61"/>
      <c r="W266" s="39"/>
      <c r="X266" s="39"/>
      <c r="Y266" s="5"/>
      <c r="Z266" s="5"/>
      <c r="AI266" s="3"/>
    </row>
    <row r="267" spans="1:46" ht="17.25" customHeight="1" x14ac:dyDescent="0.15">
      <c r="A267" s="36" t="s">
        <v>44</v>
      </c>
      <c r="B267" s="310" t="s">
        <v>240</v>
      </c>
      <c r="C267" s="311">
        <f>C266/C265</f>
        <v>100.1777344131516</v>
      </c>
      <c r="D267" s="312">
        <v>254</v>
      </c>
      <c r="E267" s="313">
        <v>0</v>
      </c>
      <c r="F267" s="313">
        <v>285</v>
      </c>
      <c r="G267" s="313">
        <v>65</v>
      </c>
      <c r="H267" s="313">
        <v>86</v>
      </c>
      <c r="I267" s="281">
        <v>107</v>
      </c>
      <c r="J267" s="313">
        <v>111</v>
      </c>
      <c r="K267" s="350">
        <v>77</v>
      </c>
      <c r="L267" s="313">
        <v>0</v>
      </c>
      <c r="M267" s="313">
        <v>504</v>
      </c>
      <c r="N267" s="313">
        <v>355</v>
      </c>
      <c r="O267" s="314">
        <v>290</v>
      </c>
      <c r="P267" s="35"/>
      <c r="Q267" s="545"/>
      <c r="R267" s="546"/>
      <c r="S267" s="546"/>
      <c r="T267" s="546"/>
      <c r="U267" s="546"/>
      <c r="V267" s="1714"/>
      <c r="W267" s="59"/>
      <c r="X267" s="39"/>
      <c r="Y267" s="5"/>
      <c r="Z267" s="5"/>
      <c r="AA267" s="61"/>
      <c r="AB267" s="59"/>
      <c r="AC267" s="59"/>
      <c r="AD267" s="59"/>
      <c r="AI267" s="3"/>
      <c r="AJ267" s="59"/>
      <c r="AK267" s="59"/>
      <c r="AL267" s="59"/>
      <c r="AR267" s="59"/>
      <c r="AS267" s="59"/>
      <c r="AT267" s="59"/>
    </row>
    <row r="268" spans="1:46" ht="17.25" customHeight="1" x14ac:dyDescent="0.15">
      <c r="A268" s="37" t="s">
        <v>45</v>
      </c>
      <c r="B268" s="315" t="s">
        <v>239</v>
      </c>
      <c r="C268" s="305">
        <f>SUM(D268:O268)</f>
        <v>8124.9709999999995</v>
      </c>
      <c r="D268" s="306">
        <v>893.98299999999995</v>
      </c>
      <c r="E268" s="307">
        <v>856.279</v>
      </c>
      <c r="F268" s="349">
        <v>802.98699999999997</v>
      </c>
      <c r="G268" s="307">
        <v>495.95600000000002</v>
      </c>
      <c r="H268" s="307">
        <v>372.60399999999998</v>
      </c>
      <c r="I268" s="63">
        <v>115.83799999999999</v>
      </c>
      <c r="J268" s="308">
        <v>303.24200000000002</v>
      </c>
      <c r="K268" s="349">
        <v>576.08900000000006</v>
      </c>
      <c r="L268" s="307">
        <v>846.65599999999995</v>
      </c>
      <c r="M268" s="307">
        <v>901.17200000000003</v>
      </c>
      <c r="N268" s="307">
        <v>870.81899999999996</v>
      </c>
      <c r="O268" s="309">
        <v>1089.346</v>
      </c>
      <c r="P268" s="35"/>
      <c r="Q268" s="545"/>
      <c r="R268" s="546"/>
      <c r="S268" s="546"/>
      <c r="T268" s="546"/>
      <c r="U268" s="546"/>
      <c r="V268" s="1714"/>
      <c r="W268" s="35"/>
      <c r="X268" s="59"/>
      <c r="Y268" s="58"/>
      <c r="Z268" s="58"/>
      <c r="AD268" s="58"/>
      <c r="AM268" s="59"/>
    </row>
    <row r="269" spans="1:46" ht="17.25" customHeight="1" x14ac:dyDescent="0.15">
      <c r="A269" s="34" t="s">
        <v>45</v>
      </c>
      <c r="B269" s="304" t="s">
        <v>15</v>
      </c>
      <c r="C269" s="305">
        <f>SUM(D269:O269)</f>
        <v>3798551.798</v>
      </c>
      <c r="D269" s="306">
        <v>342206.44799999997</v>
      </c>
      <c r="E269" s="307">
        <v>313057.88199999998</v>
      </c>
      <c r="F269" s="307">
        <v>320780.81699999998</v>
      </c>
      <c r="G269" s="307">
        <v>285958.967</v>
      </c>
      <c r="H269" s="307">
        <v>211111.29500000001</v>
      </c>
      <c r="I269" s="63">
        <v>134631.54</v>
      </c>
      <c r="J269" s="308">
        <v>176040.85399999999</v>
      </c>
      <c r="K269" s="349">
        <v>262851.85600000003</v>
      </c>
      <c r="L269" s="307">
        <v>416392.87900000002</v>
      </c>
      <c r="M269" s="307">
        <v>327455.05599999998</v>
      </c>
      <c r="N269" s="307">
        <v>359271.96500000003</v>
      </c>
      <c r="O269" s="309">
        <v>648792.23899999994</v>
      </c>
      <c r="P269" s="35"/>
      <c r="Q269" s="545"/>
      <c r="R269" s="546"/>
      <c r="S269" s="546"/>
      <c r="T269" s="546"/>
      <c r="U269" s="546"/>
      <c r="Z269" s="5"/>
      <c r="AA269" s="61"/>
      <c r="AB269" s="59"/>
      <c r="AC269" s="59"/>
      <c r="AD269" s="59"/>
    </row>
    <row r="270" spans="1:46" ht="17.25" customHeight="1" x14ac:dyDescent="0.15">
      <c r="A270" s="36" t="s">
        <v>45</v>
      </c>
      <c r="B270" s="310" t="s">
        <v>240</v>
      </c>
      <c r="C270" s="311">
        <f>C269/C268</f>
        <v>467.51573611770431</v>
      </c>
      <c r="D270" s="312">
        <v>383</v>
      </c>
      <c r="E270" s="313">
        <v>366</v>
      </c>
      <c r="F270" s="350">
        <v>399</v>
      </c>
      <c r="G270" s="313">
        <v>577</v>
      </c>
      <c r="H270" s="313">
        <v>567</v>
      </c>
      <c r="I270" s="281">
        <v>1162</v>
      </c>
      <c r="J270" s="313">
        <v>581</v>
      </c>
      <c r="K270" s="350">
        <v>456</v>
      </c>
      <c r="L270" s="313">
        <v>492</v>
      </c>
      <c r="M270" s="313">
        <v>363</v>
      </c>
      <c r="N270" s="313">
        <v>413</v>
      </c>
      <c r="O270" s="314">
        <v>596</v>
      </c>
      <c r="P270" s="35"/>
      <c r="Q270" s="545"/>
      <c r="R270" s="546"/>
      <c r="S270" s="546"/>
      <c r="T270" s="546"/>
      <c r="U270" s="546"/>
      <c r="Z270" s="5"/>
      <c r="AA270" s="61"/>
      <c r="AB270" s="59"/>
      <c r="AC270" s="59"/>
      <c r="AD270" s="59"/>
      <c r="AI270" s="3"/>
      <c r="AR270" s="59"/>
    </row>
    <row r="271" spans="1:46" ht="17.25" customHeight="1" x14ac:dyDescent="0.15">
      <c r="A271" s="37" t="s">
        <v>46</v>
      </c>
      <c r="B271" s="315" t="s">
        <v>239</v>
      </c>
      <c r="C271" s="305">
        <f>SUM(D271:O271)</f>
        <v>4366.8180000000002</v>
      </c>
      <c r="D271" s="306">
        <v>428.64299999999997</v>
      </c>
      <c r="E271" s="307">
        <v>444.34199999999998</v>
      </c>
      <c r="F271" s="349">
        <v>416.68</v>
      </c>
      <c r="G271" s="307">
        <v>396.26299999999998</v>
      </c>
      <c r="H271" s="307">
        <v>370.13900000000001</v>
      </c>
      <c r="I271" s="63">
        <v>338.75400000000002</v>
      </c>
      <c r="J271" s="308">
        <v>315.40300000000002</v>
      </c>
      <c r="K271" s="349">
        <v>329.745</v>
      </c>
      <c r="L271" s="351">
        <v>316.16699999999997</v>
      </c>
      <c r="M271" s="307">
        <v>330.54199999999997</v>
      </c>
      <c r="N271" s="307">
        <v>326.03199999999998</v>
      </c>
      <c r="O271" s="309">
        <v>354.108</v>
      </c>
      <c r="P271" s="35"/>
      <c r="Q271" s="545"/>
      <c r="R271" s="546"/>
      <c r="S271" s="546"/>
      <c r="T271" s="546"/>
      <c r="U271" s="546"/>
      <c r="V271" s="1714"/>
      <c r="W271" s="35"/>
      <c r="X271" s="59"/>
      <c r="Y271" s="58"/>
      <c r="Z271" s="58"/>
      <c r="AA271" s="61"/>
      <c r="AB271" s="59"/>
      <c r="AC271" s="59"/>
      <c r="AD271" s="59"/>
      <c r="AF271" s="58"/>
      <c r="AG271" s="58"/>
      <c r="AH271" s="3"/>
      <c r="AI271" s="58"/>
      <c r="AM271" s="59"/>
      <c r="AS271" s="59"/>
      <c r="AT271" s="59"/>
    </row>
    <row r="272" spans="1:46" ht="17.25" customHeight="1" x14ac:dyDescent="0.15">
      <c r="A272" s="34" t="s">
        <v>47</v>
      </c>
      <c r="B272" s="304" t="s">
        <v>15</v>
      </c>
      <c r="C272" s="305">
        <f>SUM(D272:O272)</f>
        <v>1314699.0429999998</v>
      </c>
      <c r="D272" s="306">
        <v>167711.56700000001</v>
      </c>
      <c r="E272" s="328">
        <v>117874.264</v>
      </c>
      <c r="F272" s="307">
        <v>84091.684999999998</v>
      </c>
      <c r="G272" s="307">
        <v>72724.892999999996</v>
      </c>
      <c r="H272" s="307">
        <v>70587.481</v>
      </c>
      <c r="I272" s="63">
        <v>90354.167000000001</v>
      </c>
      <c r="J272" s="308">
        <v>91578.928</v>
      </c>
      <c r="K272" s="349">
        <v>98309.979000000007</v>
      </c>
      <c r="L272" s="351">
        <v>150561.84700000001</v>
      </c>
      <c r="M272" s="307">
        <v>122208.51</v>
      </c>
      <c r="N272" s="307">
        <v>118168.83900000001</v>
      </c>
      <c r="O272" s="309">
        <v>130526.883</v>
      </c>
      <c r="P272" s="35"/>
      <c r="Q272" s="545"/>
      <c r="R272" s="546"/>
      <c r="S272" s="546"/>
      <c r="T272" s="546"/>
      <c r="U272" s="546"/>
      <c r="V272" s="61"/>
      <c r="W272" s="35"/>
      <c r="X272" s="35"/>
      <c r="Y272" s="5"/>
      <c r="Z272" s="5"/>
      <c r="AE272" s="57"/>
      <c r="AF272" s="58"/>
      <c r="AG272" s="58"/>
      <c r="AH272" s="3"/>
      <c r="AI272" s="3"/>
      <c r="AM272" s="59"/>
    </row>
    <row r="273" spans="1:41" ht="17.25" customHeight="1" x14ac:dyDescent="0.15">
      <c r="A273" s="36" t="s">
        <v>47</v>
      </c>
      <c r="B273" s="310" t="s">
        <v>240</v>
      </c>
      <c r="C273" s="311">
        <f>C272/C271</f>
        <v>301.06568283816722</v>
      </c>
      <c r="D273" s="312">
        <v>391</v>
      </c>
      <c r="E273" s="313">
        <v>265</v>
      </c>
      <c r="F273" s="350">
        <v>202</v>
      </c>
      <c r="G273" s="313">
        <v>184</v>
      </c>
      <c r="H273" s="313">
        <v>191</v>
      </c>
      <c r="I273" s="281">
        <v>267</v>
      </c>
      <c r="J273" s="313">
        <v>290</v>
      </c>
      <c r="K273" s="350">
        <v>298</v>
      </c>
      <c r="L273" s="313">
        <v>476</v>
      </c>
      <c r="M273" s="313">
        <v>370</v>
      </c>
      <c r="N273" s="313">
        <v>362</v>
      </c>
      <c r="O273" s="314">
        <v>369</v>
      </c>
      <c r="P273" s="35"/>
      <c r="Q273" s="545"/>
      <c r="R273" s="546"/>
      <c r="S273" s="546"/>
      <c r="T273" s="546"/>
      <c r="U273" s="546"/>
      <c r="V273" s="1714"/>
      <c r="W273" s="59"/>
      <c r="X273" s="35"/>
      <c r="Y273" s="5"/>
      <c r="Z273" s="5"/>
      <c r="AE273" s="57"/>
      <c r="AF273" s="58"/>
      <c r="AG273" s="58"/>
      <c r="AH273" s="3"/>
      <c r="AI273" s="3"/>
      <c r="AM273" s="59"/>
    </row>
    <row r="274" spans="1:41" ht="17.25" customHeight="1" x14ac:dyDescent="0.15">
      <c r="A274" s="37" t="s">
        <v>48</v>
      </c>
      <c r="B274" s="315" t="s">
        <v>239</v>
      </c>
      <c r="C274" s="305">
        <f>SUM(D274:O274)</f>
        <v>64.953999999999994</v>
      </c>
      <c r="D274" s="306">
        <v>5.6790000000000003</v>
      </c>
      <c r="E274" s="307">
        <v>1.5569999999999999</v>
      </c>
      <c r="F274" s="307">
        <v>8.6020000000000003</v>
      </c>
      <c r="G274" s="307">
        <v>10.911</v>
      </c>
      <c r="H274" s="307">
        <v>2.8000000000000001E-2</v>
      </c>
      <c r="I274" s="63">
        <v>0.22</v>
      </c>
      <c r="J274" s="308">
        <v>1.556</v>
      </c>
      <c r="K274" s="349">
        <v>1.0369999999999999</v>
      </c>
      <c r="L274" s="307">
        <v>3.6309999999999998</v>
      </c>
      <c r="M274" s="307">
        <v>15.847</v>
      </c>
      <c r="N274" s="307">
        <v>11.984999999999999</v>
      </c>
      <c r="O274" s="309">
        <v>3.9009999999999998</v>
      </c>
      <c r="P274" s="35"/>
      <c r="Q274" s="545"/>
      <c r="R274" s="546"/>
      <c r="S274" s="546"/>
      <c r="T274" s="546"/>
      <c r="U274" s="546"/>
      <c r="Z274" s="58"/>
      <c r="AA274" s="61"/>
      <c r="AB274" s="59"/>
      <c r="AC274" s="59"/>
      <c r="AD274" s="59"/>
      <c r="AE274" s="57"/>
      <c r="AF274" s="58"/>
      <c r="AG274" s="58"/>
      <c r="AH274" s="3"/>
      <c r="AI274" s="58"/>
    </row>
    <row r="275" spans="1:41" ht="17.25" customHeight="1" x14ac:dyDescent="0.15">
      <c r="A275" s="34" t="s">
        <v>49</v>
      </c>
      <c r="B275" s="304" t="s">
        <v>15</v>
      </c>
      <c r="C275" s="305">
        <f>SUM(D275:O275)</f>
        <v>46252.311999999998</v>
      </c>
      <c r="D275" s="306">
        <v>5178.6109999999999</v>
      </c>
      <c r="E275" s="307">
        <v>1309.1099999999999</v>
      </c>
      <c r="F275" s="307">
        <v>6751.1109999999999</v>
      </c>
      <c r="G275" s="307">
        <v>6658.9319999999998</v>
      </c>
      <c r="H275" s="307">
        <v>12.121</v>
      </c>
      <c r="I275" s="63">
        <v>180.36</v>
      </c>
      <c r="J275" s="308">
        <v>1248.8499999999999</v>
      </c>
      <c r="K275" s="349">
        <v>843.13300000000004</v>
      </c>
      <c r="L275" s="307">
        <v>2742.8829999999998</v>
      </c>
      <c r="M275" s="307">
        <v>9887.9570000000003</v>
      </c>
      <c r="N275" s="307">
        <v>8259.1419999999998</v>
      </c>
      <c r="O275" s="309">
        <v>3180.1019999999999</v>
      </c>
      <c r="P275" s="35"/>
      <c r="Q275" s="545"/>
      <c r="R275" s="546"/>
      <c r="S275" s="546"/>
      <c r="T275" s="546"/>
      <c r="U275" s="546"/>
      <c r="V275" s="61"/>
      <c r="W275" s="35"/>
      <c r="X275" s="35"/>
      <c r="Y275" s="5"/>
      <c r="Z275" s="5"/>
      <c r="AA275" s="61"/>
      <c r="AB275" s="59"/>
      <c r="AC275" s="59"/>
      <c r="AD275" s="59"/>
      <c r="AE275" s="57"/>
      <c r="AF275" s="58"/>
      <c r="AG275" s="58"/>
      <c r="AH275" s="3"/>
      <c r="AI275" s="3"/>
      <c r="AM275" s="41"/>
      <c r="AN275" s="59"/>
      <c r="AO275" s="59"/>
    </row>
    <row r="276" spans="1:41" ht="17.25" customHeight="1" x14ac:dyDescent="0.15">
      <c r="A276" s="36" t="s">
        <v>49</v>
      </c>
      <c r="B276" s="310" t="s">
        <v>240</v>
      </c>
      <c r="C276" s="311">
        <f>C275/C274</f>
        <v>712.07796286602832</v>
      </c>
      <c r="D276" s="312">
        <v>912</v>
      </c>
      <c r="E276" s="313">
        <v>841</v>
      </c>
      <c r="F276" s="313">
        <v>785</v>
      </c>
      <c r="G276" s="313">
        <v>610</v>
      </c>
      <c r="H276" s="313">
        <v>433</v>
      </c>
      <c r="I276" s="281">
        <v>820</v>
      </c>
      <c r="J276" s="313">
        <v>803</v>
      </c>
      <c r="K276" s="350">
        <v>813</v>
      </c>
      <c r="L276" s="313">
        <v>755</v>
      </c>
      <c r="M276" s="313">
        <v>624</v>
      </c>
      <c r="N276" s="313">
        <v>689</v>
      </c>
      <c r="O276" s="314">
        <v>815</v>
      </c>
      <c r="P276" s="35"/>
      <c r="Q276" s="545"/>
      <c r="R276" s="546"/>
      <c r="S276" s="546"/>
      <c r="T276" s="546"/>
      <c r="U276" s="546"/>
      <c r="Z276" s="5"/>
      <c r="AA276" s="61"/>
      <c r="AB276" s="59"/>
      <c r="AC276" s="59"/>
      <c r="AD276" s="59"/>
      <c r="AE276" s="57"/>
      <c r="AF276" s="58"/>
      <c r="AG276" s="58"/>
      <c r="AH276" s="3"/>
      <c r="AI276" s="3"/>
    </row>
    <row r="277" spans="1:41" ht="17.25" customHeight="1" x14ac:dyDescent="0.15">
      <c r="A277" s="37" t="s">
        <v>50</v>
      </c>
      <c r="B277" s="315" t="s">
        <v>239</v>
      </c>
      <c r="C277" s="305">
        <f>SUM(D277:O277)</f>
        <v>15.344000000000001</v>
      </c>
      <c r="D277" s="306">
        <v>4.3</v>
      </c>
      <c r="E277" s="307">
        <v>1.5069999999999999</v>
      </c>
      <c r="F277" s="307">
        <v>0.48499999999999999</v>
      </c>
      <c r="G277" s="307">
        <v>0.114</v>
      </c>
      <c r="H277" s="307">
        <v>0.23300000000000001</v>
      </c>
      <c r="I277" s="63">
        <v>0.28199999999999997</v>
      </c>
      <c r="J277" s="308">
        <v>0.14499999999999999</v>
      </c>
      <c r="K277" s="349">
        <v>9.2999999999999999E-2</v>
      </c>
      <c r="L277" s="307">
        <v>9.4E-2</v>
      </c>
      <c r="M277" s="307">
        <v>0.19500000000000001</v>
      </c>
      <c r="N277" s="307">
        <v>0.68300000000000005</v>
      </c>
      <c r="O277" s="309">
        <v>7.2130000000000001</v>
      </c>
      <c r="P277" s="35"/>
      <c r="Q277" s="545"/>
      <c r="R277" s="546"/>
      <c r="S277" s="546"/>
      <c r="T277" s="546"/>
      <c r="U277" s="546"/>
      <c r="V277" s="1714"/>
      <c r="W277" s="35"/>
      <c r="X277" s="59"/>
      <c r="Y277" s="58"/>
      <c r="Z277" s="58"/>
      <c r="AF277" s="58"/>
      <c r="AG277" s="58"/>
      <c r="AH277" s="3"/>
    </row>
    <row r="278" spans="1:41" ht="17.25" customHeight="1" x14ac:dyDescent="0.15">
      <c r="A278" s="34" t="s">
        <v>51</v>
      </c>
      <c r="B278" s="304" t="s">
        <v>15</v>
      </c>
      <c r="C278" s="305">
        <f>SUM(D278:O278)</f>
        <v>86956.728000000003</v>
      </c>
      <c r="D278" s="306">
        <v>9230.2849999999999</v>
      </c>
      <c r="E278" s="307">
        <v>3396.393</v>
      </c>
      <c r="F278" s="307">
        <v>2347.8139999999999</v>
      </c>
      <c r="G278" s="307">
        <v>2937.0610000000001</v>
      </c>
      <c r="H278" s="307">
        <v>986.04100000000005</v>
      </c>
      <c r="I278" s="63">
        <v>662.04</v>
      </c>
      <c r="J278" s="308">
        <v>478.11599999999999</v>
      </c>
      <c r="K278" s="349">
        <v>907.74099999999999</v>
      </c>
      <c r="L278" s="307">
        <v>1461.24</v>
      </c>
      <c r="M278" s="307">
        <v>2668.1320000000001</v>
      </c>
      <c r="N278" s="307">
        <v>3359.0709999999999</v>
      </c>
      <c r="O278" s="309">
        <v>58522.794000000002</v>
      </c>
      <c r="P278" s="35"/>
      <c r="Q278" s="545"/>
      <c r="R278" s="546"/>
      <c r="S278" s="546"/>
      <c r="T278" s="546"/>
      <c r="U278" s="546"/>
      <c r="V278" s="61"/>
      <c r="W278" s="35"/>
      <c r="X278" s="35"/>
      <c r="Y278" s="5"/>
      <c r="Z278" s="5"/>
      <c r="AA278" s="61"/>
      <c r="AB278" s="59"/>
      <c r="AC278" s="59"/>
      <c r="AD278" s="59"/>
      <c r="AE278" s="57"/>
      <c r="AF278" s="58"/>
      <c r="AG278" s="58"/>
      <c r="AH278" s="3"/>
    </row>
    <row r="279" spans="1:41" ht="17.25" customHeight="1" x14ac:dyDescent="0.15">
      <c r="A279" s="36" t="s">
        <v>51</v>
      </c>
      <c r="B279" s="310" t="s">
        <v>240</v>
      </c>
      <c r="C279" s="311">
        <f>C278/C277</f>
        <v>5667.1485922836282</v>
      </c>
      <c r="D279" s="312">
        <v>2147</v>
      </c>
      <c r="E279" s="313">
        <v>2254</v>
      </c>
      <c r="F279" s="313">
        <v>4841</v>
      </c>
      <c r="G279" s="313">
        <v>25764</v>
      </c>
      <c r="H279" s="313">
        <v>4232</v>
      </c>
      <c r="I279" s="281">
        <v>2348</v>
      </c>
      <c r="J279" s="313">
        <v>3297</v>
      </c>
      <c r="K279" s="350">
        <v>9761</v>
      </c>
      <c r="L279" s="313">
        <v>15545</v>
      </c>
      <c r="M279" s="313">
        <v>13683</v>
      </c>
      <c r="N279" s="313">
        <v>4918</v>
      </c>
      <c r="O279" s="314">
        <v>8114</v>
      </c>
      <c r="P279" s="35"/>
      <c r="Q279" s="545"/>
      <c r="R279" s="546"/>
      <c r="S279" s="546"/>
      <c r="T279" s="546"/>
      <c r="U279" s="546"/>
      <c r="V279" s="61"/>
      <c r="W279" s="59"/>
      <c r="X279" s="35"/>
      <c r="Y279" s="5"/>
      <c r="Z279" s="5"/>
      <c r="AA279" s="61"/>
      <c r="AB279" s="59"/>
      <c r="AC279" s="59"/>
      <c r="AD279" s="59"/>
      <c r="AE279" s="57"/>
      <c r="AF279" s="58"/>
      <c r="AG279" s="58"/>
      <c r="AH279" s="3"/>
    </row>
    <row r="280" spans="1:41" ht="17.25" customHeight="1" x14ac:dyDescent="0.15">
      <c r="A280" s="37" t="s">
        <v>52</v>
      </c>
      <c r="B280" s="315" t="s">
        <v>239</v>
      </c>
      <c r="C280" s="305">
        <f>SUM(D280:O280)</f>
        <v>247.02699999999999</v>
      </c>
      <c r="D280" s="306">
        <v>18.875</v>
      </c>
      <c r="E280" s="307">
        <v>17.401</v>
      </c>
      <c r="F280" s="307">
        <v>24.995999999999999</v>
      </c>
      <c r="G280" s="307">
        <v>21.684999999999999</v>
      </c>
      <c r="H280" s="307">
        <v>19.815999999999999</v>
      </c>
      <c r="I280" s="63">
        <v>20.102</v>
      </c>
      <c r="J280" s="308">
        <v>22.584</v>
      </c>
      <c r="K280" s="349">
        <v>16.294</v>
      </c>
      <c r="L280" s="307">
        <v>15.997999999999999</v>
      </c>
      <c r="M280" s="307">
        <v>22.062999999999999</v>
      </c>
      <c r="N280" s="307">
        <v>20.61</v>
      </c>
      <c r="O280" s="309">
        <v>26.603000000000002</v>
      </c>
      <c r="P280" s="35"/>
      <c r="Q280" s="545"/>
      <c r="R280" s="546"/>
      <c r="S280" s="546"/>
      <c r="T280" s="546"/>
      <c r="U280" s="546"/>
      <c r="V280" s="61"/>
      <c r="W280" s="59"/>
      <c r="X280" s="59"/>
      <c r="Y280" s="58"/>
      <c r="Z280" s="58"/>
      <c r="AA280" s="61"/>
      <c r="AB280" s="59"/>
      <c r="AC280" s="59"/>
      <c r="AD280" s="59"/>
      <c r="AE280" s="57"/>
      <c r="AF280" s="58"/>
      <c r="AG280" s="58"/>
      <c r="AH280" s="3"/>
    </row>
    <row r="281" spans="1:41" ht="17.25" customHeight="1" x14ac:dyDescent="0.15">
      <c r="A281" s="34" t="s">
        <v>53</v>
      </c>
      <c r="B281" s="304" t="s">
        <v>15</v>
      </c>
      <c r="C281" s="305">
        <f>SUM(D281:O281)</f>
        <v>106322.95300000001</v>
      </c>
      <c r="D281" s="306">
        <v>12768.81</v>
      </c>
      <c r="E281" s="307">
        <v>6228.6850000000004</v>
      </c>
      <c r="F281" s="307">
        <v>7216.9920000000002</v>
      </c>
      <c r="G281" s="307">
        <v>5340.2460000000001</v>
      </c>
      <c r="H281" s="307">
        <v>5083.9809999999998</v>
      </c>
      <c r="I281" s="63">
        <v>5117.8720000000003</v>
      </c>
      <c r="J281" s="308">
        <v>7002.1149999999998</v>
      </c>
      <c r="K281" s="349">
        <v>5502.7389999999996</v>
      </c>
      <c r="L281" s="307">
        <v>6551.7979999999998</v>
      </c>
      <c r="M281" s="307">
        <v>7294.1790000000001</v>
      </c>
      <c r="N281" s="307">
        <v>7218.4709999999995</v>
      </c>
      <c r="O281" s="309">
        <v>30997.064999999999</v>
      </c>
      <c r="P281" s="35"/>
      <c r="Q281" s="545"/>
      <c r="R281" s="546"/>
      <c r="S281" s="546"/>
      <c r="T281" s="546"/>
      <c r="U281" s="546"/>
      <c r="V281" s="61"/>
      <c r="W281" s="59"/>
      <c r="X281" s="59"/>
      <c r="Y281" s="59"/>
      <c r="Z281" s="57"/>
      <c r="AA281" s="58"/>
      <c r="AB281" s="58"/>
      <c r="AC281" s="3"/>
    </row>
    <row r="282" spans="1:41" ht="17.25" customHeight="1" x14ac:dyDescent="0.15">
      <c r="A282" s="36" t="s">
        <v>53</v>
      </c>
      <c r="B282" s="310" t="s">
        <v>240</v>
      </c>
      <c r="C282" s="311">
        <f>C281/C280</f>
        <v>430.41025070134037</v>
      </c>
      <c r="D282" s="312">
        <v>676</v>
      </c>
      <c r="E282" s="313">
        <v>358</v>
      </c>
      <c r="F282" s="313">
        <v>289</v>
      </c>
      <c r="G282" s="313">
        <v>246</v>
      </c>
      <c r="H282" s="313">
        <v>257</v>
      </c>
      <c r="I282" s="281">
        <v>255</v>
      </c>
      <c r="J282" s="313">
        <v>310</v>
      </c>
      <c r="K282" s="350">
        <v>338</v>
      </c>
      <c r="L282" s="313">
        <v>410</v>
      </c>
      <c r="M282" s="313">
        <v>331</v>
      </c>
      <c r="N282" s="313">
        <v>350</v>
      </c>
      <c r="O282" s="314">
        <v>1165</v>
      </c>
      <c r="P282" s="35"/>
      <c r="Q282" s="545"/>
      <c r="R282" s="546"/>
      <c r="S282" s="546"/>
      <c r="T282" s="546"/>
      <c r="U282" s="546"/>
      <c r="V282" s="61"/>
      <c r="W282" s="59"/>
      <c r="X282" s="59"/>
      <c r="Y282" s="59"/>
      <c r="Z282" s="57"/>
      <c r="AA282" s="58"/>
      <c r="AB282" s="58"/>
      <c r="AC282" s="3"/>
    </row>
    <row r="283" spans="1:41" ht="17.25" customHeight="1" x14ac:dyDescent="0.15">
      <c r="A283" s="37" t="s">
        <v>54</v>
      </c>
      <c r="B283" s="315" t="s">
        <v>239</v>
      </c>
      <c r="C283" s="305">
        <f>SUM(D283:O283)</f>
        <v>388.69699999999995</v>
      </c>
      <c r="D283" s="306">
        <v>43.720999999999997</v>
      </c>
      <c r="E283" s="307">
        <v>33.015999999999998</v>
      </c>
      <c r="F283" s="307">
        <v>35.189</v>
      </c>
      <c r="G283" s="307">
        <v>30.97</v>
      </c>
      <c r="H283" s="307">
        <v>42.991999999999997</v>
      </c>
      <c r="I283" s="63">
        <v>35.546999999999997</v>
      </c>
      <c r="J283" s="308">
        <v>13.765000000000001</v>
      </c>
      <c r="K283" s="349">
        <v>7.45</v>
      </c>
      <c r="L283" s="307">
        <v>8.8460000000000001</v>
      </c>
      <c r="M283" s="307">
        <v>29.916</v>
      </c>
      <c r="N283" s="307">
        <v>55.347000000000001</v>
      </c>
      <c r="O283" s="309">
        <v>51.938000000000002</v>
      </c>
      <c r="P283" s="35"/>
      <c r="Q283" s="545"/>
      <c r="R283" s="546"/>
      <c r="S283" s="546"/>
      <c r="T283" s="546"/>
      <c r="U283" s="546"/>
      <c r="V283" s="61"/>
      <c r="W283" s="59"/>
      <c r="X283" s="59"/>
      <c r="Y283" s="59"/>
      <c r="Z283" s="57"/>
      <c r="AA283" s="58"/>
      <c r="AB283" s="58"/>
      <c r="AC283" s="3"/>
    </row>
    <row r="284" spans="1:41" ht="17.25" customHeight="1" x14ac:dyDescent="0.15">
      <c r="A284" s="34" t="s">
        <v>54</v>
      </c>
      <c r="B284" s="304" t="s">
        <v>15</v>
      </c>
      <c r="C284" s="305">
        <f>SUM(D284:O284)</f>
        <v>224523.51200000005</v>
      </c>
      <c r="D284" s="306">
        <v>45107.313000000002</v>
      </c>
      <c r="E284" s="307">
        <v>16427.643</v>
      </c>
      <c r="F284" s="307">
        <v>14196.846</v>
      </c>
      <c r="G284" s="307">
        <v>17283.848999999998</v>
      </c>
      <c r="H284" s="307">
        <v>15073.329</v>
      </c>
      <c r="I284" s="63">
        <v>13236.221</v>
      </c>
      <c r="J284" s="308">
        <v>7258.2529999999997</v>
      </c>
      <c r="K284" s="349">
        <v>8382.8670000000002</v>
      </c>
      <c r="L284" s="307">
        <v>8991.3009999999995</v>
      </c>
      <c r="M284" s="307">
        <v>16495.344000000001</v>
      </c>
      <c r="N284" s="307">
        <v>22314.005000000001</v>
      </c>
      <c r="O284" s="309">
        <v>39756.540999999997</v>
      </c>
      <c r="P284" s="35"/>
      <c r="Q284" s="545"/>
      <c r="R284" s="546"/>
      <c r="S284" s="546"/>
      <c r="T284" s="546"/>
      <c r="U284" s="546"/>
      <c r="V284" s="61"/>
      <c r="W284" s="59"/>
      <c r="X284" s="59"/>
      <c r="Y284" s="59"/>
      <c r="Z284" s="57"/>
      <c r="AA284" s="58"/>
      <c r="AB284" s="58"/>
      <c r="AC284" s="3"/>
    </row>
    <row r="285" spans="1:41" ht="17.25" customHeight="1" x14ac:dyDescent="0.15">
      <c r="A285" s="36" t="s">
        <v>54</v>
      </c>
      <c r="B285" s="310" t="s">
        <v>240</v>
      </c>
      <c r="C285" s="311">
        <f>C284/C283</f>
        <v>577.63119344888196</v>
      </c>
      <c r="D285" s="312">
        <v>1032</v>
      </c>
      <c r="E285" s="313">
        <v>498</v>
      </c>
      <c r="F285" s="313">
        <v>403</v>
      </c>
      <c r="G285" s="313">
        <v>558</v>
      </c>
      <c r="H285" s="313">
        <v>351</v>
      </c>
      <c r="I285" s="281">
        <v>372</v>
      </c>
      <c r="J285" s="313">
        <v>527</v>
      </c>
      <c r="K285" s="350">
        <v>1125</v>
      </c>
      <c r="L285" s="313">
        <v>1016</v>
      </c>
      <c r="M285" s="313">
        <v>551</v>
      </c>
      <c r="N285" s="313">
        <v>403</v>
      </c>
      <c r="O285" s="314">
        <v>765</v>
      </c>
      <c r="P285" s="35"/>
      <c r="Q285" s="545"/>
      <c r="R285" s="546"/>
      <c r="S285" s="546"/>
      <c r="T285" s="546"/>
      <c r="U285" s="546"/>
      <c r="V285" s="61"/>
      <c r="W285" s="59"/>
      <c r="X285" s="59"/>
      <c r="Y285" s="59"/>
      <c r="Z285" s="57"/>
      <c r="AA285" s="58"/>
      <c r="AB285" s="58"/>
      <c r="AC285" s="3"/>
    </row>
    <row r="286" spans="1:41" ht="17.25" customHeight="1" x14ac:dyDescent="0.15">
      <c r="A286" s="37" t="s">
        <v>55</v>
      </c>
      <c r="B286" s="315" t="s">
        <v>239</v>
      </c>
      <c r="C286" s="305">
        <f>SUM(D286:O286)</f>
        <v>204.26099999999997</v>
      </c>
      <c r="D286" s="306">
        <v>48.076999999999998</v>
      </c>
      <c r="E286" s="307">
        <v>33.966999999999999</v>
      </c>
      <c r="F286" s="307">
        <v>29.113</v>
      </c>
      <c r="G286" s="307">
        <v>19.096</v>
      </c>
      <c r="H286" s="307">
        <v>5.7359999999999998</v>
      </c>
      <c r="I286" s="63">
        <v>0</v>
      </c>
      <c r="J286" s="308">
        <v>0</v>
      </c>
      <c r="K286" s="349">
        <v>0</v>
      </c>
      <c r="L286" s="307">
        <v>0</v>
      </c>
      <c r="M286" s="307">
        <v>6.5389999999999997</v>
      </c>
      <c r="N286" s="307">
        <v>24.657</v>
      </c>
      <c r="O286" s="309">
        <v>37.076000000000001</v>
      </c>
      <c r="P286" s="35"/>
      <c r="Q286" s="545"/>
      <c r="R286" s="546"/>
      <c r="S286" s="546"/>
      <c r="T286" s="546"/>
      <c r="U286" s="546"/>
      <c r="V286" s="61"/>
      <c r="W286" s="59"/>
      <c r="X286" s="59"/>
      <c r="Y286" s="59"/>
      <c r="Z286" s="57"/>
      <c r="AA286" s="58"/>
      <c r="AB286" s="58"/>
      <c r="AC286" s="3"/>
    </row>
    <row r="287" spans="1:41" ht="17.25" customHeight="1" x14ac:dyDescent="0.15">
      <c r="A287" s="34" t="s">
        <v>55</v>
      </c>
      <c r="B287" s="304" t="s">
        <v>15</v>
      </c>
      <c r="C287" s="305">
        <f>SUM(D287:O287)</f>
        <v>234141.41300000003</v>
      </c>
      <c r="D287" s="306">
        <v>67687.259000000005</v>
      </c>
      <c r="E287" s="307">
        <v>30091.467000000001</v>
      </c>
      <c r="F287" s="307">
        <v>20573.827000000001</v>
      </c>
      <c r="G287" s="307">
        <v>9695.9590000000007</v>
      </c>
      <c r="H287" s="307">
        <v>2554.6860000000001</v>
      </c>
      <c r="I287" s="63">
        <v>0</v>
      </c>
      <c r="J287" s="308">
        <v>0</v>
      </c>
      <c r="K287" s="349">
        <v>0</v>
      </c>
      <c r="L287" s="307">
        <v>0</v>
      </c>
      <c r="M287" s="307">
        <v>9688.125</v>
      </c>
      <c r="N287" s="307">
        <v>33331.572999999997</v>
      </c>
      <c r="O287" s="309">
        <v>60518.517</v>
      </c>
      <c r="P287" s="35"/>
      <c r="Q287" s="545"/>
      <c r="R287" s="546"/>
      <c r="S287" s="546"/>
      <c r="T287" s="546"/>
      <c r="U287" s="546"/>
      <c r="V287" s="61"/>
      <c r="W287" s="59"/>
      <c r="X287" s="59"/>
      <c r="Y287" s="59"/>
      <c r="Z287" s="57"/>
      <c r="AA287" s="58"/>
      <c r="AB287" s="58"/>
      <c r="AC287" s="3"/>
    </row>
    <row r="288" spans="1:41" ht="17.25" customHeight="1" x14ac:dyDescent="0.15">
      <c r="A288" s="36" t="s">
        <v>55</v>
      </c>
      <c r="B288" s="310" t="s">
        <v>240</v>
      </c>
      <c r="C288" s="311">
        <f>C287/C286</f>
        <v>1146.285453414994</v>
      </c>
      <c r="D288" s="312">
        <v>1408</v>
      </c>
      <c r="E288" s="313">
        <v>886</v>
      </c>
      <c r="F288" s="313">
        <v>707</v>
      </c>
      <c r="G288" s="313">
        <v>508</v>
      </c>
      <c r="H288" s="313">
        <v>445</v>
      </c>
      <c r="I288" s="281">
        <v>0</v>
      </c>
      <c r="J288" s="313">
        <v>0</v>
      </c>
      <c r="K288" s="313">
        <v>0</v>
      </c>
      <c r="L288" s="313">
        <v>0</v>
      </c>
      <c r="M288" s="313">
        <v>1482</v>
      </c>
      <c r="N288" s="313">
        <v>1352</v>
      </c>
      <c r="O288" s="314">
        <v>1632</v>
      </c>
      <c r="P288" s="35"/>
      <c r="Q288" s="545"/>
      <c r="R288" s="546"/>
      <c r="S288" s="546"/>
      <c r="T288" s="546"/>
      <c r="U288" s="546"/>
      <c r="V288" s="61"/>
      <c r="W288" s="59"/>
      <c r="X288" s="59"/>
      <c r="Y288" s="59"/>
      <c r="Z288" s="57"/>
      <c r="AA288" s="58"/>
      <c r="AB288" s="58"/>
      <c r="AC288" s="3"/>
    </row>
    <row r="289" spans="1:29" ht="17.25" customHeight="1" x14ac:dyDescent="0.15">
      <c r="A289" s="37" t="s">
        <v>56</v>
      </c>
      <c r="B289" s="315" t="s">
        <v>239</v>
      </c>
      <c r="C289" s="305">
        <f>SUM(D289:O289)</f>
        <v>727.46400000000006</v>
      </c>
      <c r="D289" s="306">
        <v>4.1879999999999997</v>
      </c>
      <c r="E289" s="307">
        <v>2.427</v>
      </c>
      <c r="F289" s="307">
        <v>18.710999999999999</v>
      </c>
      <c r="G289" s="307">
        <v>133.155</v>
      </c>
      <c r="H289" s="307">
        <v>267.11900000000003</v>
      </c>
      <c r="I289" s="63">
        <v>96.17</v>
      </c>
      <c r="J289" s="308">
        <v>1.9810000000000001</v>
      </c>
      <c r="K289" s="349">
        <v>2.7E-2</v>
      </c>
      <c r="L289" s="307">
        <v>13.394</v>
      </c>
      <c r="M289" s="307">
        <v>76.191999999999993</v>
      </c>
      <c r="N289" s="307">
        <v>75.320999999999998</v>
      </c>
      <c r="O289" s="309">
        <v>38.779000000000003</v>
      </c>
      <c r="P289" s="35"/>
      <c r="Q289" s="545"/>
      <c r="R289" s="546"/>
      <c r="S289" s="546"/>
      <c r="T289" s="546"/>
      <c r="U289" s="546"/>
      <c r="V289" s="61"/>
      <c r="W289" s="59"/>
      <c r="X289" s="59"/>
      <c r="Y289" s="59"/>
      <c r="Z289" s="57"/>
      <c r="AA289" s="58"/>
      <c r="AB289" s="58"/>
      <c r="AC289" s="3"/>
    </row>
    <row r="290" spans="1:29" ht="17.25" customHeight="1" x14ac:dyDescent="0.15">
      <c r="A290" s="34" t="s">
        <v>56</v>
      </c>
      <c r="B290" s="304" t="s">
        <v>15</v>
      </c>
      <c r="C290" s="305">
        <f>SUM(D290:O290)</f>
        <v>175645.03799999994</v>
      </c>
      <c r="D290" s="306">
        <v>1516.374</v>
      </c>
      <c r="E290" s="307">
        <v>723.30899999999997</v>
      </c>
      <c r="F290" s="307">
        <v>6081.5309999999999</v>
      </c>
      <c r="G290" s="307">
        <v>36618.987999999998</v>
      </c>
      <c r="H290" s="307">
        <v>61813.540999999997</v>
      </c>
      <c r="I290" s="63">
        <v>25832.289000000001</v>
      </c>
      <c r="J290" s="308">
        <v>565.71600000000001</v>
      </c>
      <c r="K290" s="66">
        <v>29.548999999999999</v>
      </c>
      <c r="L290" s="307">
        <v>3003.9549999999999</v>
      </c>
      <c r="M290" s="307">
        <v>14522.844999999999</v>
      </c>
      <c r="N290" s="307">
        <v>15352.816000000001</v>
      </c>
      <c r="O290" s="309">
        <v>9584.125</v>
      </c>
      <c r="P290" s="35"/>
      <c r="Q290" s="545"/>
      <c r="R290" s="546"/>
      <c r="S290" s="546"/>
      <c r="T290" s="546"/>
      <c r="U290" s="546"/>
      <c r="V290" s="58"/>
      <c r="W290" s="58"/>
      <c r="X290" s="3"/>
    </row>
    <row r="291" spans="1:29" ht="17.25" customHeight="1" x14ac:dyDescent="0.15">
      <c r="A291" s="36" t="s">
        <v>56</v>
      </c>
      <c r="B291" s="310" t="s">
        <v>240</v>
      </c>
      <c r="C291" s="311">
        <f>C290/C289</f>
        <v>241.44842631387934</v>
      </c>
      <c r="D291" s="312">
        <v>362</v>
      </c>
      <c r="E291" s="313">
        <v>298</v>
      </c>
      <c r="F291" s="313">
        <v>325</v>
      </c>
      <c r="G291" s="313">
        <v>275</v>
      </c>
      <c r="H291" s="313">
        <v>231</v>
      </c>
      <c r="I291" s="281">
        <v>269</v>
      </c>
      <c r="J291" s="313">
        <v>286</v>
      </c>
      <c r="K291" s="350">
        <v>1094</v>
      </c>
      <c r="L291" s="313">
        <v>224</v>
      </c>
      <c r="M291" s="313">
        <v>191</v>
      </c>
      <c r="N291" s="313">
        <v>204</v>
      </c>
      <c r="O291" s="314">
        <v>247</v>
      </c>
      <c r="P291" s="35"/>
      <c r="Q291" s="545"/>
      <c r="R291" s="546"/>
      <c r="S291" s="546"/>
      <c r="T291" s="546"/>
      <c r="U291" s="546"/>
      <c r="V291" s="58"/>
      <c r="W291" s="58"/>
      <c r="X291" s="3"/>
    </row>
    <row r="292" spans="1:29" ht="17.25" customHeight="1" x14ac:dyDescent="0.15">
      <c r="A292" s="37" t="s">
        <v>57</v>
      </c>
      <c r="B292" s="315" t="s">
        <v>239</v>
      </c>
      <c r="C292" s="305">
        <f>SUM(D292:O292)</f>
        <v>3171.8710000000001</v>
      </c>
      <c r="D292" s="306">
        <v>262.31599999999997</v>
      </c>
      <c r="E292" s="307">
        <v>254.209</v>
      </c>
      <c r="F292" s="307">
        <v>338.59100000000001</v>
      </c>
      <c r="G292" s="307">
        <v>331.95699999999999</v>
      </c>
      <c r="H292" s="307">
        <v>298.11200000000002</v>
      </c>
      <c r="I292" s="63">
        <v>296.21199999999999</v>
      </c>
      <c r="J292" s="308">
        <v>234.77199999999999</v>
      </c>
      <c r="K292" s="349">
        <v>200.34700000000001</v>
      </c>
      <c r="L292" s="307">
        <v>225.255</v>
      </c>
      <c r="M292" s="307">
        <v>270.92500000000001</v>
      </c>
      <c r="N292" s="307">
        <v>249.428</v>
      </c>
      <c r="O292" s="309">
        <v>209.74700000000001</v>
      </c>
      <c r="P292" s="35"/>
      <c r="Q292" s="545"/>
      <c r="R292" s="546"/>
      <c r="S292" s="546"/>
      <c r="T292" s="546"/>
      <c r="U292" s="546"/>
      <c r="V292" s="58"/>
      <c r="W292" s="58"/>
      <c r="X292" s="3"/>
    </row>
    <row r="293" spans="1:29" ht="17.25" customHeight="1" x14ac:dyDescent="0.15">
      <c r="A293" s="34" t="s">
        <v>57</v>
      </c>
      <c r="B293" s="304" t="s">
        <v>15</v>
      </c>
      <c r="C293" s="305">
        <f>SUM(D293:O293)</f>
        <v>769893.23800000001</v>
      </c>
      <c r="D293" s="306">
        <v>85238.231</v>
      </c>
      <c r="E293" s="307">
        <v>68713.918000000005</v>
      </c>
      <c r="F293" s="307">
        <v>55702.663</v>
      </c>
      <c r="G293" s="307">
        <v>59947.222000000002</v>
      </c>
      <c r="H293" s="307">
        <v>59909.631000000001</v>
      </c>
      <c r="I293" s="63">
        <v>66543.975000000006</v>
      </c>
      <c r="J293" s="308">
        <v>56050.46</v>
      </c>
      <c r="K293" s="349">
        <v>60584.646000000001</v>
      </c>
      <c r="L293" s="307">
        <v>93340.876000000004</v>
      </c>
      <c r="M293" s="307">
        <v>58781.173000000003</v>
      </c>
      <c r="N293" s="307">
        <v>53447.951000000001</v>
      </c>
      <c r="O293" s="309">
        <v>51632.491999999998</v>
      </c>
      <c r="P293" s="35"/>
      <c r="Q293" s="545"/>
      <c r="R293" s="546"/>
      <c r="S293" s="546"/>
      <c r="T293" s="546"/>
      <c r="U293" s="546"/>
      <c r="V293" s="58"/>
      <c r="W293" s="58"/>
      <c r="X293" s="3"/>
    </row>
    <row r="294" spans="1:29" ht="17.25" customHeight="1" x14ac:dyDescent="0.15">
      <c r="A294" s="36" t="s">
        <v>57</v>
      </c>
      <c r="B294" s="310" t="s">
        <v>240</v>
      </c>
      <c r="C294" s="311">
        <f>C293/C292</f>
        <v>242.72526783087963</v>
      </c>
      <c r="D294" s="312">
        <v>325</v>
      </c>
      <c r="E294" s="313">
        <v>270</v>
      </c>
      <c r="F294" s="313">
        <v>165</v>
      </c>
      <c r="G294" s="313">
        <v>181</v>
      </c>
      <c r="H294" s="313">
        <v>201</v>
      </c>
      <c r="I294" s="281">
        <v>225</v>
      </c>
      <c r="J294" s="313">
        <v>239</v>
      </c>
      <c r="K294" s="350">
        <v>302</v>
      </c>
      <c r="L294" s="313">
        <v>414</v>
      </c>
      <c r="M294" s="313">
        <v>217</v>
      </c>
      <c r="N294" s="313">
        <v>214</v>
      </c>
      <c r="O294" s="314">
        <v>246</v>
      </c>
      <c r="P294" s="35"/>
      <c r="Q294" s="545"/>
      <c r="R294" s="546"/>
      <c r="S294" s="546"/>
      <c r="T294" s="546"/>
      <c r="U294" s="546"/>
      <c r="V294" s="58"/>
      <c r="W294" s="58"/>
      <c r="X294" s="3"/>
    </row>
    <row r="295" spans="1:29" ht="17.25" customHeight="1" x14ac:dyDescent="0.15">
      <c r="A295" s="37" t="s">
        <v>58</v>
      </c>
      <c r="B295" s="315" t="s">
        <v>239</v>
      </c>
      <c r="C295" s="305">
        <f>SUM(D295:O295)</f>
        <v>238.27600000000001</v>
      </c>
      <c r="D295" s="306">
        <v>0</v>
      </c>
      <c r="E295" s="307">
        <v>0</v>
      </c>
      <c r="F295" s="307">
        <v>0</v>
      </c>
      <c r="G295" s="307">
        <v>1.8169999999999999</v>
      </c>
      <c r="H295" s="307">
        <v>20.420999999999999</v>
      </c>
      <c r="I295" s="63">
        <v>86.486000000000004</v>
      </c>
      <c r="J295" s="308">
        <v>67.23</v>
      </c>
      <c r="K295" s="349">
        <v>4.7519999999999998</v>
      </c>
      <c r="L295" s="307">
        <v>9.5150000000000006</v>
      </c>
      <c r="M295" s="307">
        <v>37.642000000000003</v>
      </c>
      <c r="N295" s="307">
        <v>9.109</v>
      </c>
      <c r="O295" s="309">
        <v>1.304</v>
      </c>
      <c r="P295" s="35"/>
      <c r="Q295" s="545"/>
      <c r="R295" s="546"/>
      <c r="S295" s="546"/>
      <c r="T295" s="546"/>
      <c r="U295" s="546"/>
      <c r="V295" s="58"/>
      <c r="W295" s="58"/>
      <c r="X295" s="3"/>
    </row>
    <row r="296" spans="1:29" ht="17.25" customHeight="1" x14ac:dyDescent="0.15">
      <c r="A296" s="34" t="s">
        <v>58</v>
      </c>
      <c r="B296" s="304" t="s">
        <v>15</v>
      </c>
      <c r="C296" s="305">
        <f>SUM(D296:O296)</f>
        <v>150488.348</v>
      </c>
      <c r="D296" s="306">
        <v>0</v>
      </c>
      <c r="E296" s="307">
        <v>0</v>
      </c>
      <c r="F296" s="307">
        <v>0</v>
      </c>
      <c r="G296" s="307">
        <v>2323.9540000000002</v>
      </c>
      <c r="H296" s="307">
        <v>16330.521000000001</v>
      </c>
      <c r="I296" s="63">
        <v>61931.942000000003</v>
      </c>
      <c r="J296" s="308">
        <v>26173.696</v>
      </c>
      <c r="K296" s="349">
        <v>2643.1579999999999</v>
      </c>
      <c r="L296" s="307">
        <v>7409.0370000000003</v>
      </c>
      <c r="M296" s="307">
        <v>25664.953000000001</v>
      </c>
      <c r="N296" s="307">
        <v>7012.1530000000002</v>
      </c>
      <c r="O296" s="309">
        <v>998.93399999999997</v>
      </c>
      <c r="P296" s="35"/>
      <c r="Q296" s="545"/>
      <c r="R296" s="546"/>
      <c r="S296" s="546"/>
      <c r="T296" s="546"/>
      <c r="U296" s="546"/>
      <c r="V296" s="58"/>
      <c r="W296" s="58"/>
      <c r="X296" s="3"/>
    </row>
    <row r="297" spans="1:29" ht="17.25" customHeight="1" x14ac:dyDescent="0.15">
      <c r="A297" s="36" t="s">
        <v>58</v>
      </c>
      <c r="B297" s="310" t="s">
        <v>240</v>
      </c>
      <c r="C297" s="311">
        <f>C296/C295</f>
        <v>631.57157246218662</v>
      </c>
      <c r="D297" s="312">
        <v>0</v>
      </c>
      <c r="E297" s="313">
        <v>0</v>
      </c>
      <c r="F297" s="313">
        <v>0</v>
      </c>
      <c r="G297" s="313">
        <v>1279</v>
      </c>
      <c r="H297" s="313">
        <v>800</v>
      </c>
      <c r="I297" s="281">
        <v>716</v>
      </c>
      <c r="J297" s="313">
        <v>389</v>
      </c>
      <c r="K297" s="350">
        <v>556</v>
      </c>
      <c r="L297" s="313">
        <v>779</v>
      </c>
      <c r="M297" s="313">
        <v>682</v>
      </c>
      <c r="N297" s="313">
        <v>770</v>
      </c>
      <c r="O297" s="314">
        <v>766</v>
      </c>
      <c r="P297" s="35"/>
      <c r="Q297" s="545"/>
      <c r="R297" s="546"/>
      <c r="S297" s="546"/>
      <c r="T297" s="546"/>
      <c r="U297" s="546"/>
      <c r="V297" s="58"/>
      <c r="W297" s="58"/>
      <c r="X297" s="3"/>
    </row>
    <row r="298" spans="1:29" ht="17.25" customHeight="1" x14ac:dyDescent="0.15">
      <c r="A298" s="37" t="s">
        <v>59</v>
      </c>
      <c r="B298" s="315" t="s">
        <v>239</v>
      </c>
      <c r="C298" s="305">
        <f>SUM(D298:O298)</f>
        <v>200.38399999999999</v>
      </c>
      <c r="D298" s="306">
        <v>0</v>
      </c>
      <c r="E298" s="307">
        <v>0.06</v>
      </c>
      <c r="F298" s="307">
        <v>0</v>
      </c>
      <c r="G298" s="307">
        <v>0.06</v>
      </c>
      <c r="H298" s="307">
        <v>172.55099999999999</v>
      </c>
      <c r="I298" s="63">
        <v>27.713000000000001</v>
      </c>
      <c r="J298" s="308">
        <v>0</v>
      </c>
      <c r="K298" s="349">
        <v>0</v>
      </c>
      <c r="L298" s="307">
        <v>0</v>
      </c>
      <c r="M298" s="307">
        <v>0</v>
      </c>
      <c r="N298" s="307">
        <v>0</v>
      </c>
      <c r="O298" s="309">
        <v>0</v>
      </c>
      <c r="P298" s="35"/>
      <c r="Q298" s="545"/>
      <c r="R298" s="546"/>
      <c r="S298" s="546"/>
      <c r="T298" s="546"/>
      <c r="U298" s="546"/>
      <c r="V298" s="58"/>
      <c r="W298" s="58"/>
      <c r="X298" s="3"/>
    </row>
    <row r="299" spans="1:29" ht="17.25" customHeight="1" x14ac:dyDescent="0.15">
      <c r="A299" s="34" t="s">
        <v>59</v>
      </c>
      <c r="B299" s="304" t="s">
        <v>15</v>
      </c>
      <c r="C299" s="305">
        <f>SUM(D299:O299)</f>
        <v>87905.586999999985</v>
      </c>
      <c r="D299" s="306">
        <v>0</v>
      </c>
      <c r="E299" s="307">
        <v>20.606000000000002</v>
      </c>
      <c r="F299" s="307">
        <v>0</v>
      </c>
      <c r="G299" s="307">
        <v>46.548000000000002</v>
      </c>
      <c r="H299" s="307">
        <v>76453.664999999994</v>
      </c>
      <c r="I299" s="63">
        <v>11384.768</v>
      </c>
      <c r="J299" s="308">
        <v>0</v>
      </c>
      <c r="K299" s="349">
        <v>0</v>
      </c>
      <c r="L299" s="307">
        <v>0</v>
      </c>
      <c r="M299" s="307">
        <v>0</v>
      </c>
      <c r="N299" s="307">
        <v>0</v>
      </c>
      <c r="O299" s="309">
        <v>0</v>
      </c>
      <c r="P299" s="35"/>
      <c r="Q299" s="545"/>
      <c r="R299" s="546"/>
      <c r="S299" s="546"/>
      <c r="T299" s="546"/>
      <c r="U299" s="546"/>
      <c r="V299" s="58"/>
      <c r="W299" s="58"/>
      <c r="X299" s="3"/>
    </row>
    <row r="300" spans="1:29" ht="17.25" customHeight="1" x14ac:dyDescent="0.15">
      <c r="A300" s="36" t="s">
        <v>59</v>
      </c>
      <c r="B300" s="310" t="s">
        <v>240</v>
      </c>
      <c r="C300" s="311">
        <f>C299/C298</f>
        <v>438.68565853561159</v>
      </c>
      <c r="D300" s="312">
        <v>0</v>
      </c>
      <c r="E300" s="313">
        <v>343</v>
      </c>
      <c r="F300" s="313">
        <v>0</v>
      </c>
      <c r="G300" s="313">
        <v>776</v>
      </c>
      <c r="H300" s="313">
        <v>443</v>
      </c>
      <c r="I300" s="281">
        <v>411</v>
      </c>
      <c r="J300" s="313">
        <v>0</v>
      </c>
      <c r="K300" s="350">
        <v>0</v>
      </c>
      <c r="L300" s="313">
        <v>0</v>
      </c>
      <c r="M300" s="313">
        <v>0</v>
      </c>
      <c r="N300" s="313">
        <v>0</v>
      </c>
      <c r="O300" s="314">
        <v>0</v>
      </c>
      <c r="P300" s="35"/>
      <c r="Q300" s="545"/>
      <c r="R300" s="546"/>
      <c r="S300" s="546"/>
      <c r="T300" s="546"/>
      <c r="U300" s="546"/>
      <c r="V300" s="58"/>
      <c r="W300" s="58"/>
      <c r="X300" s="3"/>
    </row>
    <row r="301" spans="1:29" ht="17.25" customHeight="1" x14ac:dyDescent="0.15">
      <c r="A301" s="37" t="s">
        <v>60</v>
      </c>
      <c r="B301" s="315" t="s">
        <v>239</v>
      </c>
      <c r="C301" s="305">
        <f>SUM(D301:O301)</f>
        <v>313.96499999999997</v>
      </c>
      <c r="D301" s="306">
        <v>42.139000000000003</v>
      </c>
      <c r="E301" s="307">
        <v>43.207999999999998</v>
      </c>
      <c r="F301" s="307">
        <v>28.861000000000001</v>
      </c>
      <c r="G301" s="307">
        <v>26.809000000000001</v>
      </c>
      <c r="H301" s="307">
        <v>13.432</v>
      </c>
      <c r="I301" s="63">
        <v>22.218</v>
      </c>
      <c r="J301" s="308">
        <v>21.858000000000001</v>
      </c>
      <c r="K301" s="349">
        <v>18.209</v>
      </c>
      <c r="L301" s="307">
        <v>20.797000000000001</v>
      </c>
      <c r="M301" s="307">
        <v>12.743</v>
      </c>
      <c r="N301" s="307">
        <v>31.753</v>
      </c>
      <c r="O301" s="309">
        <v>31.937999999999999</v>
      </c>
      <c r="P301" s="35"/>
      <c r="Q301" s="545"/>
      <c r="R301" s="546"/>
      <c r="S301" s="546"/>
      <c r="T301" s="546"/>
      <c r="U301" s="546"/>
      <c r="V301" s="58"/>
      <c r="W301" s="58"/>
      <c r="X301" s="3"/>
    </row>
    <row r="302" spans="1:29" ht="17.25" customHeight="1" x14ac:dyDescent="0.15">
      <c r="A302" s="34" t="s">
        <v>60</v>
      </c>
      <c r="B302" s="304" t="s">
        <v>15</v>
      </c>
      <c r="C302" s="305">
        <f>SUM(D302:O302)</f>
        <v>84361.311000000002</v>
      </c>
      <c r="D302" s="306">
        <v>12721.009</v>
      </c>
      <c r="E302" s="307">
        <v>11610.796</v>
      </c>
      <c r="F302" s="307">
        <v>7017.8980000000001</v>
      </c>
      <c r="G302" s="307">
        <v>7398.5190000000002</v>
      </c>
      <c r="H302" s="307">
        <v>3586.1509999999998</v>
      </c>
      <c r="I302" s="63">
        <v>5887.567</v>
      </c>
      <c r="J302" s="308">
        <v>5349.7150000000001</v>
      </c>
      <c r="K302" s="349">
        <v>4118.8639999999996</v>
      </c>
      <c r="L302" s="307">
        <v>4804.201</v>
      </c>
      <c r="M302" s="307">
        <v>2972.9029999999998</v>
      </c>
      <c r="N302" s="307">
        <v>9399.3760000000002</v>
      </c>
      <c r="O302" s="309">
        <v>9494.3119999999999</v>
      </c>
      <c r="P302" s="35"/>
      <c r="Q302" s="545"/>
      <c r="R302" s="546"/>
      <c r="S302" s="546"/>
      <c r="T302" s="546"/>
      <c r="U302" s="546"/>
      <c r="V302" s="58"/>
      <c r="W302" s="58"/>
      <c r="X302" s="3"/>
    </row>
    <row r="303" spans="1:29" ht="17.25" customHeight="1" x14ac:dyDescent="0.15">
      <c r="A303" s="36" t="s">
        <v>60</v>
      </c>
      <c r="B303" s="310" t="s">
        <v>240</v>
      </c>
      <c r="C303" s="311">
        <f>C302/C301</f>
        <v>268.69654579332092</v>
      </c>
      <c r="D303" s="312">
        <v>302</v>
      </c>
      <c r="E303" s="313">
        <v>269</v>
      </c>
      <c r="F303" s="313">
        <v>243</v>
      </c>
      <c r="G303" s="313">
        <v>276</v>
      </c>
      <c r="H303" s="313">
        <v>267</v>
      </c>
      <c r="I303" s="281">
        <v>265</v>
      </c>
      <c r="J303" s="313">
        <v>245</v>
      </c>
      <c r="K303" s="350">
        <v>226</v>
      </c>
      <c r="L303" s="313">
        <v>231</v>
      </c>
      <c r="M303" s="313">
        <v>233</v>
      </c>
      <c r="N303" s="313">
        <v>296</v>
      </c>
      <c r="O303" s="314">
        <v>297</v>
      </c>
      <c r="P303" s="35"/>
      <c r="Q303" s="545"/>
      <c r="R303" s="546"/>
      <c r="S303" s="546"/>
      <c r="T303" s="546"/>
      <c r="U303" s="546"/>
      <c r="V303" s="58"/>
      <c r="W303" s="58"/>
      <c r="X303" s="3"/>
    </row>
    <row r="304" spans="1:29" ht="17.25" customHeight="1" x14ac:dyDescent="0.15">
      <c r="A304" s="37" t="s">
        <v>61</v>
      </c>
      <c r="B304" s="315" t="s">
        <v>239</v>
      </c>
      <c r="C304" s="305">
        <f>SUM(D304:O304)</f>
        <v>231.40699999999998</v>
      </c>
      <c r="D304" s="306">
        <v>9.6989999999999998</v>
      </c>
      <c r="E304" s="307">
        <v>5.6840000000000002</v>
      </c>
      <c r="F304" s="307">
        <v>7.0430000000000001</v>
      </c>
      <c r="G304" s="307">
        <v>12.816000000000001</v>
      </c>
      <c r="H304" s="307">
        <v>25.667999999999999</v>
      </c>
      <c r="I304" s="63">
        <v>31.891999999999999</v>
      </c>
      <c r="J304" s="308">
        <v>31.635000000000002</v>
      </c>
      <c r="K304" s="349">
        <v>31.594000000000001</v>
      </c>
      <c r="L304" s="307">
        <v>21.85</v>
      </c>
      <c r="M304" s="307">
        <v>22.847999999999999</v>
      </c>
      <c r="N304" s="307">
        <v>17.402000000000001</v>
      </c>
      <c r="O304" s="309">
        <v>13.276</v>
      </c>
      <c r="P304" s="35"/>
      <c r="Q304" s="545"/>
      <c r="R304" s="546"/>
      <c r="S304" s="546"/>
      <c r="T304" s="546"/>
      <c r="U304" s="546"/>
      <c r="V304" s="58"/>
      <c r="W304" s="58"/>
      <c r="X304" s="3"/>
    </row>
    <row r="305" spans="1:40" ht="17.25" customHeight="1" x14ac:dyDescent="0.15">
      <c r="A305" s="34" t="s">
        <v>61</v>
      </c>
      <c r="B305" s="304" t="s">
        <v>15</v>
      </c>
      <c r="C305" s="305">
        <f>SUM(D305:O305)</f>
        <v>238596.83700000003</v>
      </c>
      <c r="D305" s="306">
        <v>11506.914000000001</v>
      </c>
      <c r="E305" s="307">
        <v>6812.5</v>
      </c>
      <c r="F305" s="307">
        <v>9926.0419999999995</v>
      </c>
      <c r="G305" s="307">
        <v>15094.727999999999</v>
      </c>
      <c r="H305" s="307">
        <v>26298.482</v>
      </c>
      <c r="I305" s="63">
        <v>32784.966</v>
      </c>
      <c r="J305" s="308">
        <v>29944.350999999999</v>
      </c>
      <c r="K305" s="349">
        <v>30653.919000000002</v>
      </c>
      <c r="L305" s="307">
        <v>21850.254000000001</v>
      </c>
      <c r="M305" s="307">
        <v>23118.528999999999</v>
      </c>
      <c r="N305" s="307">
        <v>16554.974999999999</v>
      </c>
      <c r="O305" s="309">
        <v>14051.177</v>
      </c>
      <c r="P305" s="35"/>
      <c r="Q305" s="545"/>
      <c r="R305" s="546"/>
      <c r="S305" s="546"/>
      <c r="T305" s="546"/>
      <c r="U305" s="546"/>
      <c r="V305" s="58"/>
      <c r="W305" s="58"/>
      <c r="X305" s="3"/>
    </row>
    <row r="306" spans="1:40" ht="17.25" customHeight="1" x14ac:dyDescent="0.15">
      <c r="A306" s="36" t="s">
        <v>61</v>
      </c>
      <c r="B306" s="310" t="s">
        <v>240</v>
      </c>
      <c r="C306" s="311">
        <f>C305/C304</f>
        <v>1031.0700929531088</v>
      </c>
      <c r="D306" s="312">
        <v>1186</v>
      </c>
      <c r="E306" s="313">
        <v>1199</v>
      </c>
      <c r="F306" s="313">
        <v>1409</v>
      </c>
      <c r="G306" s="313">
        <v>1178</v>
      </c>
      <c r="H306" s="313">
        <v>1025</v>
      </c>
      <c r="I306" s="281">
        <v>1028</v>
      </c>
      <c r="J306" s="313">
        <v>947</v>
      </c>
      <c r="K306" s="350">
        <v>970</v>
      </c>
      <c r="L306" s="313">
        <v>1000</v>
      </c>
      <c r="M306" s="313">
        <v>1012</v>
      </c>
      <c r="N306" s="313">
        <v>951</v>
      </c>
      <c r="O306" s="314">
        <v>1058</v>
      </c>
      <c r="P306" s="35"/>
      <c r="Q306" s="545"/>
      <c r="R306" s="546"/>
      <c r="S306" s="546"/>
      <c r="T306" s="546"/>
      <c r="U306" s="546"/>
      <c r="V306" s="58"/>
      <c r="W306" s="58"/>
      <c r="X306" s="3"/>
    </row>
    <row r="307" spans="1:40" ht="17.25" customHeight="1" x14ac:dyDescent="0.15">
      <c r="A307" s="44" t="s">
        <v>62</v>
      </c>
      <c r="B307" s="315" t="s">
        <v>239</v>
      </c>
      <c r="C307" s="305">
        <f>SUM(D307:O307)</f>
        <v>39.150999999999996</v>
      </c>
      <c r="D307" s="306">
        <v>2.9889999999999999</v>
      </c>
      <c r="E307" s="307">
        <v>2.5870000000000002</v>
      </c>
      <c r="F307" s="307">
        <v>3.1379999999999999</v>
      </c>
      <c r="G307" s="307">
        <v>2.1240000000000001</v>
      </c>
      <c r="H307" s="307">
        <v>2.0859999999999999</v>
      </c>
      <c r="I307" s="63">
        <v>3.3479999999999999</v>
      </c>
      <c r="J307" s="308">
        <v>2.6720000000000002</v>
      </c>
      <c r="K307" s="349">
        <v>3.4609999999999999</v>
      </c>
      <c r="L307" s="307">
        <v>4.194</v>
      </c>
      <c r="M307" s="328">
        <v>4.5380000000000003</v>
      </c>
      <c r="N307" s="328">
        <v>3.492</v>
      </c>
      <c r="O307" s="309">
        <v>4.5220000000000002</v>
      </c>
      <c r="P307" s="35"/>
      <c r="Q307" s="545"/>
      <c r="R307" s="546"/>
      <c r="S307" s="546"/>
      <c r="T307" s="546"/>
      <c r="U307" s="546"/>
      <c r="V307" s="58"/>
      <c r="W307" s="58"/>
      <c r="X307" s="3"/>
    </row>
    <row r="308" spans="1:40" ht="17.25" customHeight="1" x14ac:dyDescent="0.15">
      <c r="A308" s="67" t="s">
        <v>91</v>
      </c>
      <c r="B308" s="304" t="s">
        <v>15</v>
      </c>
      <c r="C308" s="305">
        <f>SUM(D308:O308)</f>
        <v>15593.266000000001</v>
      </c>
      <c r="D308" s="306">
        <v>1119.31</v>
      </c>
      <c r="E308" s="307">
        <v>983.33799999999997</v>
      </c>
      <c r="F308" s="307">
        <v>1205.5</v>
      </c>
      <c r="G308" s="307">
        <v>857.57299999999998</v>
      </c>
      <c r="H308" s="307">
        <v>851.47199999999998</v>
      </c>
      <c r="I308" s="63">
        <v>1331.0229999999999</v>
      </c>
      <c r="J308" s="308">
        <v>1072.818</v>
      </c>
      <c r="K308" s="349">
        <v>1689.588</v>
      </c>
      <c r="L308" s="307">
        <v>1934.1610000000001</v>
      </c>
      <c r="M308" s="328">
        <v>1312.712</v>
      </c>
      <c r="N308" s="328">
        <v>1072.893</v>
      </c>
      <c r="O308" s="309">
        <v>2162.8780000000002</v>
      </c>
      <c r="P308" s="35"/>
      <c r="Q308" s="1714"/>
      <c r="R308" s="35"/>
      <c r="S308" s="58"/>
      <c r="V308" s="58"/>
      <c r="W308" s="58"/>
      <c r="X308" s="3"/>
    </row>
    <row r="309" spans="1:40" ht="17.25" customHeight="1" x14ac:dyDescent="0.15">
      <c r="A309" s="68" t="s">
        <v>91</v>
      </c>
      <c r="B309" s="310" t="s">
        <v>240</v>
      </c>
      <c r="C309" s="311">
        <f>C308/C307</f>
        <v>398.28525452734294</v>
      </c>
      <c r="D309" s="312">
        <v>374</v>
      </c>
      <c r="E309" s="313">
        <v>380</v>
      </c>
      <c r="F309" s="313">
        <v>384</v>
      </c>
      <c r="G309" s="313">
        <v>404</v>
      </c>
      <c r="H309" s="313">
        <v>408</v>
      </c>
      <c r="I309" s="281">
        <v>398</v>
      </c>
      <c r="J309" s="313">
        <v>402</v>
      </c>
      <c r="K309" s="350">
        <v>488</v>
      </c>
      <c r="L309" s="313">
        <v>461</v>
      </c>
      <c r="M309" s="313">
        <v>289</v>
      </c>
      <c r="N309" s="313">
        <v>307</v>
      </c>
      <c r="O309" s="314">
        <v>478</v>
      </c>
      <c r="P309" s="35"/>
      <c r="Q309" s="1714"/>
      <c r="R309" s="59"/>
      <c r="T309" s="1716"/>
      <c r="U309" s="1716"/>
      <c r="V309" s="58"/>
      <c r="W309" s="58"/>
      <c r="X309" s="3"/>
    </row>
    <row r="310" spans="1:40" ht="17.25" customHeight="1" x14ac:dyDescent="0.15">
      <c r="A310" s="37" t="s">
        <v>63</v>
      </c>
      <c r="B310" s="304" t="s">
        <v>239</v>
      </c>
      <c r="C310" s="305">
        <f>SUM(D310:O310)</f>
        <v>115.893</v>
      </c>
      <c r="D310" s="306">
        <v>8.891</v>
      </c>
      <c r="E310" s="307">
        <v>8.4149999999999991</v>
      </c>
      <c r="F310" s="307">
        <v>9.8190000000000008</v>
      </c>
      <c r="G310" s="307">
        <v>9.8450000000000006</v>
      </c>
      <c r="H310" s="69">
        <v>9.9049999999999994</v>
      </c>
      <c r="I310" s="63">
        <v>9.6829999999999998</v>
      </c>
      <c r="J310" s="308">
        <v>11.542999999999999</v>
      </c>
      <c r="K310" s="349">
        <v>11.491</v>
      </c>
      <c r="L310" s="307">
        <v>8.7710000000000008</v>
      </c>
      <c r="M310" s="307">
        <v>8.68</v>
      </c>
      <c r="N310" s="307">
        <v>9.3529999999999998</v>
      </c>
      <c r="O310" s="309">
        <v>9.4969999999999999</v>
      </c>
      <c r="P310" s="35"/>
      <c r="Q310" s="61"/>
      <c r="R310" s="59"/>
      <c r="S310" s="58"/>
      <c r="V310" s="58"/>
      <c r="W310" s="58"/>
      <c r="X310" s="3"/>
    </row>
    <row r="311" spans="1:40" ht="17.25" customHeight="1" x14ac:dyDescent="0.15">
      <c r="A311" s="34" t="s">
        <v>63</v>
      </c>
      <c r="B311" s="304" t="s">
        <v>15</v>
      </c>
      <c r="C311" s="305">
        <f>SUM(D311:O311)</f>
        <v>272247.54099999997</v>
      </c>
      <c r="D311" s="306">
        <v>17348.687999999998</v>
      </c>
      <c r="E311" s="307">
        <v>12966.843999999999</v>
      </c>
      <c r="F311" s="307">
        <v>14647</v>
      </c>
      <c r="G311" s="307">
        <v>17157.454000000002</v>
      </c>
      <c r="H311" s="69">
        <v>18648.256000000001</v>
      </c>
      <c r="I311" s="63">
        <v>19970.672999999999</v>
      </c>
      <c r="J311" s="308">
        <v>31185.065999999999</v>
      </c>
      <c r="K311" s="349">
        <v>37163.845000000001</v>
      </c>
      <c r="L311" s="307">
        <v>23537.766</v>
      </c>
      <c r="M311" s="307">
        <v>19151.832999999999</v>
      </c>
      <c r="N311" s="307">
        <v>24006.732</v>
      </c>
      <c r="O311" s="309">
        <v>36463.383999999998</v>
      </c>
      <c r="P311" s="35"/>
      <c r="Q311" s="1714"/>
      <c r="R311" s="59"/>
      <c r="S311" s="58"/>
      <c r="V311" s="58"/>
      <c r="W311" s="58"/>
      <c r="X311" s="3"/>
    </row>
    <row r="312" spans="1:40" ht="17.25" customHeight="1" x14ac:dyDescent="0.15">
      <c r="A312" s="36" t="s">
        <v>63</v>
      </c>
      <c r="B312" s="310" t="s">
        <v>240</v>
      </c>
      <c r="C312" s="311">
        <f>C311/C310</f>
        <v>2349.1284288093325</v>
      </c>
      <c r="D312" s="312">
        <v>1951</v>
      </c>
      <c r="E312" s="313">
        <v>1541</v>
      </c>
      <c r="F312" s="313">
        <v>1492</v>
      </c>
      <c r="G312" s="313">
        <v>1743</v>
      </c>
      <c r="H312" s="313">
        <v>1883</v>
      </c>
      <c r="I312" s="281">
        <v>2062</v>
      </c>
      <c r="J312" s="313">
        <v>2702</v>
      </c>
      <c r="K312" s="350">
        <v>3234</v>
      </c>
      <c r="L312" s="313">
        <v>2684</v>
      </c>
      <c r="M312" s="313">
        <v>2206</v>
      </c>
      <c r="N312" s="313">
        <v>2567</v>
      </c>
      <c r="O312" s="314">
        <v>3839</v>
      </c>
      <c r="P312" s="35"/>
      <c r="Q312" s="1714"/>
      <c r="R312" s="59"/>
      <c r="T312" s="1716"/>
      <c r="U312" s="1716"/>
      <c r="V312" s="58"/>
      <c r="W312" s="58"/>
      <c r="X312" s="3"/>
    </row>
    <row r="313" spans="1:40" ht="17.25" customHeight="1" x14ac:dyDescent="0.15">
      <c r="A313" s="37" t="s">
        <v>64</v>
      </c>
      <c r="B313" s="304" t="s">
        <v>239</v>
      </c>
      <c r="C313" s="305">
        <f>SUM(D313:O313)</f>
        <v>514.62</v>
      </c>
      <c r="D313" s="306">
        <v>36.825000000000003</v>
      </c>
      <c r="E313" s="307">
        <v>41.960999999999999</v>
      </c>
      <c r="F313" s="307">
        <v>47.561999999999998</v>
      </c>
      <c r="G313" s="307">
        <v>43.283999999999999</v>
      </c>
      <c r="H313" s="307">
        <v>44.893999999999998</v>
      </c>
      <c r="I313" s="63">
        <v>44.588000000000001</v>
      </c>
      <c r="J313" s="308">
        <v>46.423999999999999</v>
      </c>
      <c r="K313" s="349">
        <v>41.597000000000001</v>
      </c>
      <c r="L313" s="307">
        <v>41.808</v>
      </c>
      <c r="M313" s="307">
        <v>43.244999999999997</v>
      </c>
      <c r="N313" s="307">
        <v>41.926000000000002</v>
      </c>
      <c r="O313" s="309">
        <v>40.506</v>
      </c>
      <c r="P313" s="35"/>
      <c r="Q313" s="1714"/>
      <c r="R313" s="59"/>
      <c r="S313" s="58"/>
      <c r="V313" s="58"/>
      <c r="W313" s="58"/>
      <c r="X313" s="3"/>
    </row>
    <row r="314" spans="1:40" ht="17.25" customHeight="1" x14ac:dyDescent="0.15">
      <c r="A314" s="34" t="s">
        <v>64</v>
      </c>
      <c r="B314" s="337" t="s">
        <v>15</v>
      </c>
      <c r="C314" s="338">
        <f>SUM(D314:O314)</f>
        <v>447468.62800000003</v>
      </c>
      <c r="D314" s="339">
        <v>35384.910000000003</v>
      </c>
      <c r="E314" s="341">
        <v>37235.625999999997</v>
      </c>
      <c r="F314" s="341">
        <v>41549.14</v>
      </c>
      <c r="G314" s="341">
        <v>36719.587</v>
      </c>
      <c r="H314" s="341">
        <v>38070.569000000003</v>
      </c>
      <c r="I314" s="501">
        <v>35378.050000000003</v>
      </c>
      <c r="J314" s="342">
        <v>33995.527999999998</v>
      </c>
      <c r="K314" s="352">
        <v>30963.894</v>
      </c>
      <c r="L314" s="341">
        <v>36508.775000000001</v>
      </c>
      <c r="M314" s="341">
        <v>39162.167999999998</v>
      </c>
      <c r="N314" s="341">
        <v>40162.33</v>
      </c>
      <c r="O314" s="343">
        <v>42338.050999999999</v>
      </c>
      <c r="P314" s="35"/>
      <c r="Q314" s="1714"/>
      <c r="R314" s="59"/>
      <c r="S314" s="58"/>
      <c r="V314" s="61"/>
      <c r="W314" s="59"/>
      <c r="X314" s="59"/>
      <c r="Y314" s="59"/>
      <c r="Z314" s="57"/>
      <c r="AA314" s="58"/>
      <c r="AB314" s="58"/>
      <c r="AC314" s="3"/>
      <c r="AE314" s="59"/>
      <c r="AF314" s="59"/>
      <c r="AG314" s="59"/>
    </row>
    <row r="315" spans="1:40" ht="17.25" customHeight="1" thickBot="1" x14ac:dyDescent="0.2">
      <c r="A315" s="36" t="s">
        <v>64</v>
      </c>
      <c r="B315" s="310" t="s">
        <v>240</v>
      </c>
      <c r="C315" s="311">
        <f>C314/C313</f>
        <v>869.51270451983987</v>
      </c>
      <c r="D315" s="312">
        <v>961</v>
      </c>
      <c r="E315" s="313">
        <v>887</v>
      </c>
      <c r="F315" s="313">
        <v>874</v>
      </c>
      <c r="G315" s="313">
        <v>848</v>
      </c>
      <c r="H315" s="313">
        <v>848</v>
      </c>
      <c r="I315" s="281">
        <v>793</v>
      </c>
      <c r="J315" s="313">
        <v>732</v>
      </c>
      <c r="K315" s="350">
        <v>744</v>
      </c>
      <c r="L315" s="313">
        <v>873</v>
      </c>
      <c r="M315" s="313">
        <v>906</v>
      </c>
      <c r="N315" s="313">
        <v>958</v>
      </c>
      <c r="O315" s="314">
        <v>1045</v>
      </c>
      <c r="P315" s="35"/>
      <c r="Q315" s="1714"/>
      <c r="R315" s="59"/>
      <c r="S315" s="58"/>
      <c r="T315" s="1716"/>
      <c r="U315" s="1716"/>
      <c r="V315" s="61"/>
      <c r="W315" s="59"/>
      <c r="X315" s="59"/>
      <c r="Y315" s="59"/>
      <c r="Z315" s="57"/>
      <c r="AA315" s="58"/>
      <c r="AB315" s="58"/>
      <c r="AC315" s="3"/>
    </row>
    <row r="316" spans="1:40" s="20" customFormat="1" ht="17.25" customHeight="1" x14ac:dyDescent="0.15">
      <c r="A316" s="503" t="s">
        <v>65</v>
      </c>
      <c r="B316" s="16" t="s">
        <v>239</v>
      </c>
      <c r="C316" s="17">
        <f>SUM(D316:O316)</f>
        <v>17904.280999999999</v>
      </c>
      <c r="D316" s="18">
        <v>503.09300000000002</v>
      </c>
      <c r="E316" s="19">
        <v>536.91899999999998</v>
      </c>
      <c r="F316" s="19">
        <v>654.92600000000004</v>
      </c>
      <c r="G316" s="19">
        <v>1325.201</v>
      </c>
      <c r="H316" s="19">
        <v>3529.3609999999999</v>
      </c>
      <c r="I316" s="19">
        <v>4382.4809999999998</v>
      </c>
      <c r="J316" s="19">
        <v>1635.6089999999999</v>
      </c>
      <c r="K316" s="19">
        <v>2105.712</v>
      </c>
      <c r="L316" s="19">
        <v>2027.809</v>
      </c>
      <c r="M316" s="19">
        <v>669.48500000000001</v>
      </c>
      <c r="N316" s="19">
        <v>263.11599999999999</v>
      </c>
      <c r="O316" s="295">
        <v>270.56900000000002</v>
      </c>
      <c r="P316" s="35"/>
      <c r="Q316" s="1714"/>
      <c r="R316" s="59"/>
      <c r="S316" s="58"/>
      <c r="T316" s="58"/>
      <c r="U316" s="58"/>
      <c r="V316" s="61"/>
      <c r="W316" s="59"/>
      <c r="X316" s="59"/>
      <c r="Y316" s="59"/>
      <c r="Z316" s="57"/>
      <c r="AA316" s="2"/>
      <c r="AB316" s="2"/>
      <c r="AC316" s="2"/>
      <c r="AD316" s="57"/>
      <c r="AE316" s="59"/>
      <c r="AF316" s="2"/>
      <c r="AG316" s="2"/>
      <c r="AH316" s="2"/>
    </row>
    <row r="317" spans="1:40" s="20" customFormat="1" ht="17.25" customHeight="1" x14ac:dyDescent="0.15">
      <c r="A317" s="509" t="s">
        <v>66</v>
      </c>
      <c r="B317" s="23" t="s">
        <v>15</v>
      </c>
      <c r="C317" s="24">
        <f>SUM(D317:O317)</f>
        <v>9890553.9759999998</v>
      </c>
      <c r="D317" s="25">
        <v>665463.01</v>
      </c>
      <c r="E317" s="26">
        <v>679251.57700000005</v>
      </c>
      <c r="F317" s="26">
        <v>752276.15599999996</v>
      </c>
      <c r="G317" s="26">
        <v>922149.60900000005</v>
      </c>
      <c r="H317" s="26">
        <v>1694746.9879999999</v>
      </c>
      <c r="I317" s="26">
        <v>1574004.743</v>
      </c>
      <c r="J317" s="26">
        <v>527358.94700000004</v>
      </c>
      <c r="K317" s="26">
        <v>1022601.414</v>
      </c>
      <c r="L317" s="26">
        <v>854247.07799999998</v>
      </c>
      <c r="M317" s="26">
        <v>373201.20600000001</v>
      </c>
      <c r="N317" s="26">
        <v>294611.77299999999</v>
      </c>
      <c r="O317" s="296">
        <v>530641.47499999998</v>
      </c>
      <c r="P317" s="70"/>
      <c r="Q317" s="1714"/>
      <c r="R317" s="59"/>
      <c r="S317" s="58"/>
      <c r="T317" s="58"/>
      <c r="U317" s="58"/>
      <c r="V317" s="61"/>
      <c r="W317" s="59"/>
      <c r="X317" s="59"/>
      <c r="Y317" s="59"/>
      <c r="Z317" s="2"/>
      <c r="AA317" s="59"/>
      <c r="AB317" s="59"/>
      <c r="AC317" s="59"/>
      <c r="AD317" s="58"/>
      <c r="AE317" s="2"/>
      <c r="AF317" s="2"/>
      <c r="AG317" s="2"/>
      <c r="AH317" s="59"/>
      <c r="AI317" s="57"/>
      <c r="AJ317" s="59"/>
      <c r="AK317" s="59"/>
      <c r="AL317" s="59"/>
      <c r="AM317" s="2"/>
    </row>
    <row r="318" spans="1:40" s="20" customFormat="1" ht="17.25" customHeight="1" thickBot="1" x14ac:dyDescent="0.2">
      <c r="A318" s="510" t="s">
        <v>66</v>
      </c>
      <c r="B318" s="504" t="s">
        <v>240</v>
      </c>
      <c r="C318" s="505">
        <f>C317/C316</f>
        <v>552.41279870439928</v>
      </c>
      <c r="D318" s="506">
        <v>1303</v>
      </c>
      <c r="E318" s="507">
        <v>1265</v>
      </c>
      <c r="F318" s="507">
        <v>1149</v>
      </c>
      <c r="G318" s="507">
        <v>696</v>
      </c>
      <c r="H318" s="507">
        <v>480</v>
      </c>
      <c r="I318" s="507">
        <v>359</v>
      </c>
      <c r="J318" s="507">
        <v>322</v>
      </c>
      <c r="K318" s="507">
        <v>486</v>
      </c>
      <c r="L318" s="507">
        <v>421</v>
      </c>
      <c r="M318" s="507">
        <v>557</v>
      </c>
      <c r="N318" s="507">
        <v>1120</v>
      </c>
      <c r="O318" s="508">
        <v>1961</v>
      </c>
      <c r="P318" s="70"/>
      <c r="Q318" s="1714"/>
      <c r="R318" s="59"/>
      <c r="S318" s="58"/>
      <c r="T318" s="353"/>
      <c r="U318" s="353"/>
      <c r="V318" s="61"/>
      <c r="W318" s="59"/>
      <c r="X318" s="59"/>
      <c r="Y318" s="59"/>
      <c r="Z318" s="61"/>
      <c r="AA318" s="2"/>
      <c r="AB318" s="2"/>
      <c r="AC318" s="2"/>
      <c r="AD318" s="353"/>
      <c r="AE318" s="41"/>
      <c r="AF318" s="41"/>
      <c r="AG318" s="41"/>
      <c r="AH318" s="2"/>
      <c r="AI318" s="6"/>
      <c r="AJ318" s="59"/>
      <c r="AK318" s="59"/>
      <c r="AL318" s="59"/>
      <c r="AM318" s="2"/>
    </row>
    <row r="319" spans="1:40" ht="17.25" customHeight="1" x14ac:dyDescent="0.15">
      <c r="A319" s="32" t="s">
        <v>67</v>
      </c>
      <c r="B319" s="332" t="s">
        <v>239</v>
      </c>
      <c r="C319" s="321">
        <f>SUM(D319:O319)</f>
        <v>3419.0269999999996</v>
      </c>
      <c r="D319" s="322">
        <v>0</v>
      </c>
      <c r="E319" s="354">
        <v>0</v>
      </c>
      <c r="F319" s="354">
        <v>0</v>
      </c>
      <c r="G319" s="354">
        <v>0</v>
      </c>
      <c r="H319" s="354">
        <v>0</v>
      </c>
      <c r="I319" s="502">
        <v>1.4999999999999999E-2</v>
      </c>
      <c r="J319" s="324">
        <v>304.48899999999998</v>
      </c>
      <c r="K319" s="323">
        <v>1689.614</v>
      </c>
      <c r="L319" s="323">
        <v>1237.528</v>
      </c>
      <c r="M319" s="323">
        <v>173.07499999999999</v>
      </c>
      <c r="N319" s="323">
        <v>12.856</v>
      </c>
      <c r="O319" s="325">
        <v>1.45</v>
      </c>
      <c r="P319" s="70"/>
      <c r="R319" s="59"/>
      <c r="S319" s="58"/>
      <c r="T319" s="353"/>
      <c r="U319" s="353"/>
      <c r="V319" s="61"/>
      <c r="W319" s="59"/>
      <c r="X319" s="59"/>
      <c r="Y319" s="59"/>
      <c r="AD319" s="353"/>
      <c r="AI319" s="57"/>
      <c r="AJ319" s="59"/>
      <c r="AK319" s="59"/>
      <c r="AL319" s="59"/>
    </row>
    <row r="320" spans="1:40" ht="17.25" customHeight="1" x14ac:dyDescent="0.15">
      <c r="A320" s="34" t="s">
        <v>68</v>
      </c>
      <c r="B320" s="304" t="s">
        <v>15</v>
      </c>
      <c r="C320" s="305">
        <f>SUM(D320:O320)</f>
        <v>1526407.378</v>
      </c>
      <c r="D320" s="306">
        <v>0</v>
      </c>
      <c r="E320" s="333">
        <v>0</v>
      </c>
      <c r="F320" s="333">
        <v>0</v>
      </c>
      <c r="G320" s="333">
        <v>0</v>
      </c>
      <c r="H320" s="333">
        <v>0</v>
      </c>
      <c r="I320" s="499">
        <v>13.824</v>
      </c>
      <c r="J320" s="308">
        <v>172019.74</v>
      </c>
      <c r="K320" s="307">
        <v>852929.68500000006</v>
      </c>
      <c r="L320" s="307">
        <v>427146.23100000003</v>
      </c>
      <c r="M320" s="307">
        <v>68228.838000000003</v>
      </c>
      <c r="N320" s="307">
        <v>5626.0439999999999</v>
      </c>
      <c r="O320" s="309">
        <v>443.01600000000002</v>
      </c>
      <c r="P320" s="35"/>
      <c r="Q320" s="35"/>
      <c r="S320" s="58"/>
      <c r="T320" s="35"/>
      <c r="U320" s="35"/>
      <c r="V320" s="61"/>
      <c r="W320" s="59"/>
      <c r="X320" s="59"/>
      <c r="Y320" s="5"/>
      <c r="Z320" s="353"/>
      <c r="AA320" s="61"/>
      <c r="AB320" s="59"/>
      <c r="AC320" s="59"/>
      <c r="AD320" s="59"/>
      <c r="AF320" s="59"/>
      <c r="AG320" s="59"/>
      <c r="AH320" s="59"/>
      <c r="AI320" s="3"/>
      <c r="AN320" s="57"/>
    </row>
    <row r="321" spans="1:43" ht="17.25" customHeight="1" x14ac:dyDescent="0.15">
      <c r="A321" s="36" t="s">
        <v>68</v>
      </c>
      <c r="B321" s="310" t="s">
        <v>240</v>
      </c>
      <c r="C321" s="311">
        <f>C320/C319</f>
        <v>446.44496168061858</v>
      </c>
      <c r="D321" s="312">
        <v>0</v>
      </c>
      <c r="E321" s="334">
        <v>0</v>
      </c>
      <c r="F321" s="334">
        <v>0</v>
      </c>
      <c r="G321" s="334">
        <v>0</v>
      </c>
      <c r="H321" s="334">
        <v>0</v>
      </c>
      <c r="I321" s="500">
        <v>922</v>
      </c>
      <c r="J321" s="313">
        <v>565</v>
      </c>
      <c r="K321" s="313">
        <v>505</v>
      </c>
      <c r="L321" s="313">
        <v>345</v>
      </c>
      <c r="M321" s="313">
        <v>394</v>
      </c>
      <c r="N321" s="313">
        <v>438</v>
      </c>
      <c r="O321" s="314">
        <v>306</v>
      </c>
      <c r="P321" s="35"/>
      <c r="Q321" s="35"/>
      <c r="R321" s="35"/>
      <c r="T321" s="35"/>
      <c r="U321" s="35"/>
      <c r="V321" s="61"/>
      <c r="W321" s="59"/>
      <c r="X321" s="59"/>
      <c r="Y321" s="58"/>
      <c r="Z321" s="58"/>
      <c r="AA321" s="61"/>
      <c r="AB321" s="59"/>
      <c r="AC321" s="59"/>
      <c r="AD321" s="59"/>
      <c r="AE321" s="55"/>
      <c r="AF321" s="59"/>
      <c r="AG321" s="59"/>
      <c r="AH321" s="59"/>
      <c r="AI321" s="3"/>
      <c r="AN321" s="57"/>
      <c r="AO321" s="59"/>
      <c r="AP321" s="59"/>
      <c r="AQ321" s="59"/>
    </row>
    <row r="322" spans="1:43" ht="17.25" customHeight="1" x14ac:dyDescent="0.15">
      <c r="A322" s="37" t="s">
        <v>69</v>
      </c>
      <c r="B322" s="315" t="s">
        <v>239</v>
      </c>
      <c r="C322" s="305">
        <f>SUM(D322:O322)</f>
        <v>1530.078</v>
      </c>
      <c r="D322" s="306">
        <v>0</v>
      </c>
      <c r="E322" s="333">
        <v>0</v>
      </c>
      <c r="F322" s="333">
        <v>0</v>
      </c>
      <c r="G322" s="333">
        <v>0</v>
      </c>
      <c r="H322" s="333">
        <v>0</v>
      </c>
      <c r="I322" s="499">
        <v>1.4999999999999999E-2</v>
      </c>
      <c r="J322" s="308">
        <v>299.649</v>
      </c>
      <c r="K322" s="307">
        <v>1230.414</v>
      </c>
      <c r="L322" s="307">
        <v>0</v>
      </c>
      <c r="M322" s="307">
        <v>0</v>
      </c>
      <c r="N322" s="307">
        <v>0</v>
      </c>
      <c r="O322" s="309">
        <v>0</v>
      </c>
      <c r="P322" s="35"/>
      <c r="Q322" s="35"/>
      <c r="R322" s="35"/>
      <c r="S322" s="35"/>
      <c r="V322" s="61"/>
      <c r="W322" s="59"/>
      <c r="X322" s="59"/>
      <c r="Y322" s="5"/>
      <c r="Z322" s="58"/>
      <c r="AA322" s="59"/>
      <c r="AB322" s="59"/>
      <c r="AC322" s="59"/>
      <c r="AD322" s="58"/>
    </row>
    <row r="323" spans="1:43" ht="17.25" customHeight="1" x14ac:dyDescent="0.15">
      <c r="A323" s="34" t="s">
        <v>70</v>
      </c>
      <c r="B323" s="304" t="s">
        <v>15</v>
      </c>
      <c r="C323" s="305">
        <f>SUM(D323:O323)</f>
        <v>821082.45600000001</v>
      </c>
      <c r="D323" s="306">
        <v>0</v>
      </c>
      <c r="E323" s="333">
        <v>0</v>
      </c>
      <c r="F323" s="333">
        <v>0</v>
      </c>
      <c r="G323" s="333">
        <v>0</v>
      </c>
      <c r="H323" s="333">
        <v>0</v>
      </c>
      <c r="I323" s="499">
        <v>13.824</v>
      </c>
      <c r="J323" s="308">
        <v>170177.36799999999</v>
      </c>
      <c r="K323" s="307">
        <v>650891.26399999997</v>
      </c>
      <c r="L323" s="307">
        <v>0</v>
      </c>
      <c r="M323" s="307">
        <v>0</v>
      </c>
      <c r="N323" s="307">
        <v>0</v>
      </c>
      <c r="O323" s="309">
        <v>0</v>
      </c>
      <c r="P323" s="35"/>
      <c r="Q323" s="35"/>
      <c r="R323" s="35"/>
      <c r="S323" s="35"/>
      <c r="V323" s="61"/>
      <c r="W323" s="59"/>
      <c r="X323" s="59"/>
      <c r="Y323" s="5"/>
      <c r="Z323" s="5"/>
      <c r="AA323" s="61"/>
      <c r="AB323" s="59"/>
      <c r="AC323" s="59"/>
      <c r="AD323" s="59"/>
      <c r="AE323" s="55"/>
      <c r="AF323" s="59"/>
      <c r="AG323" s="59"/>
      <c r="AH323" s="59"/>
      <c r="AI323" s="3"/>
      <c r="AN323" s="57"/>
    </row>
    <row r="324" spans="1:43" ht="17.25" customHeight="1" x14ac:dyDescent="0.15">
      <c r="A324" s="36" t="s">
        <v>70</v>
      </c>
      <c r="B324" s="310" t="s">
        <v>240</v>
      </c>
      <c r="C324" s="311">
        <f>C323/C322</f>
        <v>536.62784250214702</v>
      </c>
      <c r="D324" s="312">
        <v>0</v>
      </c>
      <c r="E324" s="334">
        <v>0</v>
      </c>
      <c r="F324" s="334">
        <v>0</v>
      </c>
      <c r="G324" s="334">
        <v>0</v>
      </c>
      <c r="H324" s="334">
        <v>0</v>
      </c>
      <c r="I324" s="500">
        <v>922</v>
      </c>
      <c r="J324" s="313">
        <v>568</v>
      </c>
      <c r="K324" s="313">
        <v>529</v>
      </c>
      <c r="L324" s="313">
        <v>0</v>
      </c>
      <c r="M324" s="313">
        <v>0</v>
      </c>
      <c r="N324" s="313">
        <v>0</v>
      </c>
      <c r="O324" s="314">
        <v>0</v>
      </c>
      <c r="P324" s="35"/>
      <c r="Q324" s="35"/>
      <c r="R324" s="35"/>
      <c r="S324" s="35"/>
      <c r="T324" s="1716"/>
      <c r="U324" s="1716"/>
      <c r="V324" s="61"/>
      <c r="W324" s="59"/>
      <c r="X324" s="59"/>
      <c r="Y324" s="58"/>
      <c r="Z324" s="5"/>
      <c r="AA324" s="59"/>
      <c r="AB324" s="59"/>
      <c r="AC324" s="59"/>
      <c r="AD324" s="3"/>
      <c r="AI324" s="57"/>
    </row>
    <row r="325" spans="1:43" ht="17.25" customHeight="1" x14ac:dyDescent="0.15">
      <c r="A325" s="37" t="s">
        <v>71</v>
      </c>
      <c r="B325" s="304" t="s">
        <v>239</v>
      </c>
      <c r="C325" s="305">
        <f>SUM(D325:O325)</f>
        <v>970.83500000000004</v>
      </c>
      <c r="D325" s="306">
        <v>0</v>
      </c>
      <c r="E325" s="333">
        <v>0</v>
      </c>
      <c r="F325" s="333">
        <v>0</v>
      </c>
      <c r="G325" s="333">
        <v>0</v>
      </c>
      <c r="H325" s="333">
        <v>0</v>
      </c>
      <c r="I325" s="499">
        <v>0</v>
      </c>
      <c r="J325" s="333">
        <v>0</v>
      </c>
      <c r="K325" s="307">
        <v>437.47500000000002</v>
      </c>
      <c r="L325" s="307">
        <v>533.36</v>
      </c>
      <c r="M325" s="307">
        <v>0</v>
      </c>
      <c r="N325" s="307">
        <v>0</v>
      </c>
      <c r="O325" s="309">
        <v>0</v>
      </c>
      <c r="P325" s="35"/>
      <c r="Q325" s="35"/>
      <c r="R325" s="35"/>
      <c r="S325" s="35"/>
      <c r="V325" s="61"/>
      <c r="W325" s="59"/>
      <c r="X325" s="59"/>
      <c r="Y325" s="5"/>
      <c r="Z325" s="58"/>
      <c r="AA325" s="59"/>
      <c r="AB325" s="59"/>
      <c r="AC325" s="59"/>
      <c r="AD325" s="58"/>
    </row>
    <row r="326" spans="1:43" ht="17.25" customHeight="1" x14ac:dyDescent="0.15">
      <c r="A326" s="34" t="s">
        <v>72</v>
      </c>
      <c r="B326" s="304" t="s">
        <v>15</v>
      </c>
      <c r="C326" s="305">
        <f>SUM(D326:O326)</f>
        <v>377415.75399999996</v>
      </c>
      <c r="D326" s="306">
        <v>0</v>
      </c>
      <c r="E326" s="333">
        <v>0</v>
      </c>
      <c r="F326" s="333">
        <v>0</v>
      </c>
      <c r="G326" s="333">
        <v>0</v>
      </c>
      <c r="H326" s="333">
        <v>0</v>
      </c>
      <c r="I326" s="499">
        <v>0</v>
      </c>
      <c r="J326" s="333">
        <v>0</v>
      </c>
      <c r="K326" s="307">
        <v>193003.73499999999</v>
      </c>
      <c r="L326" s="307">
        <v>184412.019</v>
      </c>
      <c r="M326" s="307">
        <v>0</v>
      </c>
      <c r="N326" s="307">
        <v>0</v>
      </c>
      <c r="O326" s="309">
        <v>0</v>
      </c>
      <c r="P326" s="35"/>
      <c r="Q326" s="35"/>
      <c r="R326" s="35"/>
      <c r="S326" s="35"/>
      <c r="V326" s="61"/>
      <c r="W326" s="59"/>
      <c r="X326" s="59"/>
      <c r="Y326" s="5"/>
      <c r="Z326" s="5"/>
      <c r="AA326" s="59"/>
      <c r="AB326" s="59"/>
      <c r="AC326" s="59"/>
      <c r="AD326" s="3"/>
    </row>
    <row r="327" spans="1:43" ht="17.25" customHeight="1" x14ac:dyDescent="0.15">
      <c r="A327" s="36" t="s">
        <v>72</v>
      </c>
      <c r="B327" s="310" t="s">
        <v>240</v>
      </c>
      <c r="C327" s="311">
        <f>C326/C325</f>
        <v>388.7537573326054</v>
      </c>
      <c r="D327" s="312">
        <v>0</v>
      </c>
      <c r="E327" s="334">
        <v>0</v>
      </c>
      <c r="F327" s="334">
        <v>0</v>
      </c>
      <c r="G327" s="334">
        <v>0</v>
      </c>
      <c r="H327" s="334">
        <v>0</v>
      </c>
      <c r="I327" s="500">
        <v>0</v>
      </c>
      <c r="J327" s="334">
        <v>0</v>
      </c>
      <c r="K327" s="313">
        <v>441</v>
      </c>
      <c r="L327" s="313">
        <v>346</v>
      </c>
      <c r="M327" s="313">
        <v>0</v>
      </c>
      <c r="N327" s="313">
        <v>0</v>
      </c>
      <c r="O327" s="314">
        <v>0</v>
      </c>
      <c r="P327" s="35"/>
      <c r="Q327" s="35"/>
      <c r="R327" s="35"/>
      <c r="S327" s="35"/>
      <c r="T327" s="1716"/>
      <c r="U327" s="1716"/>
      <c r="V327" s="61"/>
      <c r="W327" s="59"/>
      <c r="X327" s="59"/>
      <c r="Y327" s="58"/>
      <c r="Z327" s="5"/>
      <c r="AA327" s="59"/>
      <c r="AB327" s="59"/>
      <c r="AC327" s="59"/>
      <c r="AD327" s="3"/>
    </row>
    <row r="328" spans="1:43" ht="17.25" customHeight="1" x14ac:dyDescent="0.15">
      <c r="A328" s="37" t="s">
        <v>73</v>
      </c>
      <c r="B328" s="315" t="s">
        <v>239</v>
      </c>
      <c r="C328" s="305">
        <f>SUM(D328:O328)</f>
        <v>475.54</v>
      </c>
      <c r="D328" s="306">
        <v>0</v>
      </c>
      <c r="E328" s="333">
        <v>0</v>
      </c>
      <c r="F328" s="333">
        <v>0</v>
      </c>
      <c r="G328" s="333">
        <v>0</v>
      </c>
      <c r="H328" s="333">
        <v>0</v>
      </c>
      <c r="I328" s="499">
        <v>0</v>
      </c>
      <c r="J328" s="333">
        <v>0</v>
      </c>
      <c r="K328" s="333">
        <v>0</v>
      </c>
      <c r="L328" s="307">
        <v>411.47500000000002</v>
      </c>
      <c r="M328" s="307">
        <v>64.004999999999995</v>
      </c>
      <c r="N328" s="307">
        <v>0.06</v>
      </c>
      <c r="O328" s="309">
        <v>0</v>
      </c>
      <c r="P328" s="35"/>
      <c r="Q328" s="35"/>
      <c r="R328" s="35"/>
      <c r="S328" s="35"/>
      <c r="V328" s="61"/>
      <c r="W328" s="59"/>
      <c r="X328" s="59"/>
      <c r="Y328" s="5"/>
      <c r="Z328" s="58"/>
      <c r="AD328" s="58"/>
    </row>
    <row r="329" spans="1:43" ht="17.25" customHeight="1" x14ac:dyDescent="0.15">
      <c r="A329" s="34" t="s">
        <v>74</v>
      </c>
      <c r="B329" s="304" t="s">
        <v>15</v>
      </c>
      <c r="C329" s="305">
        <f>SUM(D329:O329)</f>
        <v>143467.14600000001</v>
      </c>
      <c r="D329" s="306">
        <v>0</v>
      </c>
      <c r="E329" s="333">
        <v>0</v>
      </c>
      <c r="F329" s="333">
        <v>0</v>
      </c>
      <c r="G329" s="333">
        <v>0</v>
      </c>
      <c r="H329" s="333">
        <v>0</v>
      </c>
      <c r="I329" s="499">
        <v>0</v>
      </c>
      <c r="J329" s="333">
        <v>0</v>
      </c>
      <c r="K329" s="333">
        <v>0</v>
      </c>
      <c r="L329" s="307">
        <v>122407.14599999999</v>
      </c>
      <c r="M329" s="307">
        <v>21040.560000000001</v>
      </c>
      <c r="N329" s="307">
        <v>19.440000000000001</v>
      </c>
      <c r="O329" s="309">
        <v>0</v>
      </c>
      <c r="P329" s="35"/>
      <c r="Q329" s="35"/>
      <c r="R329" s="35"/>
      <c r="S329" s="35"/>
      <c r="V329" s="1714"/>
      <c r="W329" s="59"/>
      <c r="X329" s="59"/>
      <c r="Y329" s="5"/>
      <c r="Z329" s="5"/>
      <c r="AA329" s="20"/>
      <c r="AB329" s="20"/>
      <c r="AC329" s="20"/>
      <c r="AD329" s="3"/>
    </row>
    <row r="330" spans="1:43" ht="17.25" customHeight="1" x14ac:dyDescent="0.15">
      <c r="A330" s="36" t="s">
        <v>74</v>
      </c>
      <c r="B330" s="310" t="s">
        <v>240</v>
      </c>
      <c r="C330" s="311">
        <f>C329/C328</f>
        <v>301.69311940110191</v>
      </c>
      <c r="D330" s="312">
        <v>0</v>
      </c>
      <c r="E330" s="334">
        <v>0</v>
      </c>
      <c r="F330" s="334">
        <v>0</v>
      </c>
      <c r="G330" s="334">
        <v>0</v>
      </c>
      <c r="H330" s="334">
        <v>0</v>
      </c>
      <c r="I330" s="500">
        <v>0</v>
      </c>
      <c r="J330" s="334">
        <v>0</v>
      </c>
      <c r="K330" s="334">
        <v>0</v>
      </c>
      <c r="L330" s="313">
        <v>297</v>
      </c>
      <c r="M330" s="313">
        <v>329</v>
      </c>
      <c r="N330" s="313">
        <v>324</v>
      </c>
      <c r="O330" s="314">
        <v>0</v>
      </c>
      <c r="P330" s="35"/>
      <c r="Q330" s="35"/>
      <c r="R330" s="35"/>
      <c r="S330" s="35"/>
      <c r="T330" s="1716"/>
      <c r="U330" s="1716"/>
      <c r="W330" s="3"/>
      <c r="X330" s="3"/>
      <c r="Y330" s="5"/>
      <c r="Z330" s="5"/>
      <c r="AD330" s="3"/>
    </row>
    <row r="331" spans="1:43" ht="17.25" customHeight="1" x14ac:dyDescent="0.15">
      <c r="A331" s="37" t="s">
        <v>75</v>
      </c>
      <c r="B331" s="304" t="s">
        <v>239</v>
      </c>
      <c r="C331" s="305">
        <f>SUM(D331:O331)</f>
        <v>115.61999999999999</v>
      </c>
      <c r="D331" s="306">
        <v>0</v>
      </c>
      <c r="E331" s="333">
        <v>0</v>
      </c>
      <c r="F331" s="333">
        <v>0</v>
      </c>
      <c r="G331" s="333">
        <v>0</v>
      </c>
      <c r="H331" s="333">
        <v>0</v>
      </c>
      <c r="I331" s="499">
        <v>0</v>
      </c>
      <c r="J331" s="333">
        <v>0</v>
      </c>
      <c r="K331" s="333">
        <v>0</v>
      </c>
      <c r="L331" s="307">
        <v>23.885999999999999</v>
      </c>
      <c r="M331" s="307">
        <v>35.927999999999997</v>
      </c>
      <c r="N331" s="307">
        <v>48.917000000000002</v>
      </c>
      <c r="O331" s="309">
        <v>6.8890000000000002</v>
      </c>
      <c r="P331" s="35"/>
      <c r="Q331" s="35"/>
      <c r="R331" s="35"/>
      <c r="S331" s="35"/>
      <c r="V331" s="61"/>
      <c r="W331" s="35"/>
      <c r="X331" s="35"/>
      <c r="Y331" s="5"/>
      <c r="Z331" s="58"/>
      <c r="AD331" s="58"/>
    </row>
    <row r="332" spans="1:43" ht="17.25" customHeight="1" x14ac:dyDescent="0.15">
      <c r="A332" s="34" t="s">
        <v>76</v>
      </c>
      <c r="B332" s="304" t="s">
        <v>15</v>
      </c>
      <c r="C332" s="305">
        <f>SUM(D332:O332)</f>
        <v>29186.668999999998</v>
      </c>
      <c r="D332" s="306">
        <v>0</v>
      </c>
      <c r="E332" s="333">
        <v>0</v>
      </c>
      <c r="F332" s="333">
        <v>0</v>
      </c>
      <c r="G332" s="333">
        <v>0</v>
      </c>
      <c r="H332" s="333">
        <v>0</v>
      </c>
      <c r="I332" s="499">
        <v>0</v>
      </c>
      <c r="J332" s="333">
        <v>0</v>
      </c>
      <c r="K332" s="333">
        <v>0</v>
      </c>
      <c r="L332" s="307">
        <v>5541.0140000000001</v>
      </c>
      <c r="M332" s="307">
        <v>7849.4620000000004</v>
      </c>
      <c r="N332" s="307">
        <v>13929.628000000001</v>
      </c>
      <c r="O332" s="309">
        <v>1866.5650000000001</v>
      </c>
      <c r="P332" s="35"/>
      <c r="Q332" s="35"/>
      <c r="R332" s="35"/>
      <c r="S332" s="35"/>
      <c r="W332" s="59"/>
      <c r="X332" s="35"/>
      <c r="Y332" s="5"/>
      <c r="Z332" s="5"/>
      <c r="AA332" s="59"/>
      <c r="AB332" s="59"/>
      <c r="AD332" s="3"/>
    </row>
    <row r="333" spans="1:43" ht="17.25" customHeight="1" x14ac:dyDescent="0.15">
      <c r="A333" s="36" t="s">
        <v>76</v>
      </c>
      <c r="B333" s="310" t="s">
        <v>240</v>
      </c>
      <c r="C333" s="311">
        <f>C332/C331</f>
        <v>252.4361615637433</v>
      </c>
      <c r="D333" s="312">
        <v>0</v>
      </c>
      <c r="E333" s="334">
        <v>0</v>
      </c>
      <c r="F333" s="334">
        <v>0</v>
      </c>
      <c r="G333" s="334">
        <v>0</v>
      </c>
      <c r="H333" s="334">
        <v>0</v>
      </c>
      <c r="I333" s="500">
        <v>0</v>
      </c>
      <c r="J333" s="334">
        <v>0</v>
      </c>
      <c r="K333" s="334">
        <v>0</v>
      </c>
      <c r="L333" s="313">
        <v>232</v>
      </c>
      <c r="M333" s="313">
        <v>218</v>
      </c>
      <c r="N333" s="313">
        <v>285</v>
      </c>
      <c r="O333" s="314">
        <v>271</v>
      </c>
      <c r="P333" s="35"/>
      <c r="Q333" s="35"/>
      <c r="R333" s="35"/>
      <c r="S333" s="35"/>
      <c r="T333" s="1716"/>
      <c r="U333" s="1716"/>
      <c r="W333" s="3"/>
      <c r="X333" s="59"/>
      <c r="Y333" s="58"/>
      <c r="Z333" s="5"/>
      <c r="AA333" s="41"/>
      <c r="AB333" s="41"/>
      <c r="AD333" s="3"/>
    </row>
    <row r="334" spans="1:43" ht="17.25" customHeight="1" x14ac:dyDescent="0.15">
      <c r="A334" s="37" t="s">
        <v>77</v>
      </c>
      <c r="B334" s="315" t="s">
        <v>239</v>
      </c>
      <c r="C334" s="305">
        <f>SUM(D334:O334)</f>
        <v>6.0469999999999997</v>
      </c>
      <c r="D334" s="306">
        <v>0</v>
      </c>
      <c r="E334" s="333">
        <v>0</v>
      </c>
      <c r="F334" s="333">
        <v>0</v>
      </c>
      <c r="G334" s="333">
        <v>0</v>
      </c>
      <c r="H334" s="333">
        <v>0</v>
      </c>
      <c r="I334" s="499">
        <v>0.105</v>
      </c>
      <c r="J334" s="333">
        <v>2.2570000000000001</v>
      </c>
      <c r="K334" s="307">
        <v>2.04</v>
      </c>
      <c r="L334" s="307">
        <v>1.4119999999999999</v>
      </c>
      <c r="M334" s="307">
        <v>0.23300000000000001</v>
      </c>
      <c r="N334" s="307">
        <v>0</v>
      </c>
      <c r="O334" s="309">
        <v>0</v>
      </c>
      <c r="P334" s="35"/>
      <c r="Q334" s="35"/>
      <c r="R334" s="35"/>
      <c r="S334" s="35"/>
      <c r="V334" s="61"/>
      <c r="W334" s="3"/>
      <c r="X334" s="3"/>
      <c r="Y334" s="5"/>
      <c r="Z334" s="58"/>
      <c r="AA334" s="59"/>
      <c r="AB334" s="59"/>
      <c r="AD334" s="58"/>
    </row>
    <row r="335" spans="1:43" ht="17.25" customHeight="1" x14ac:dyDescent="0.15">
      <c r="A335" s="34" t="s">
        <v>78</v>
      </c>
      <c r="B335" s="304" t="s">
        <v>15</v>
      </c>
      <c r="C335" s="305">
        <f>SUM(D335:O335)</f>
        <v>7461.223</v>
      </c>
      <c r="D335" s="306">
        <v>0</v>
      </c>
      <c r="E335" s="333">
        <v>0</v>
      </c>
      <c r="F335" s="333">
        <v>0</v>
      </c>
      <c r="G335" s="333">
        <v>0</v>
      </c>
      <c r="H335" s="333">
        <v>0</v>
      </c>
      <c r="I335" s="499">
        <v>215.56800000000001</v>
      </c>
      <c r="J335" s="333">
        <v>3395.0659999999998</v>
      </c>
      <c r="K335" s="307">
        <v>1969.769</v>
      </c>
      <c r="L335" s="307">
        <v>1334.0160000000001</v>
      </c>
      <c r="M335" s="307">
        <v>546.80399999999997</v>
      </c>
      <c r="N335" s="307">
        <v>0</v>
      </c>
      <c r="O335" s="309">
        <v>0</v>
      </c>
      <c r="P335" s="35"/>
      <c r="Q335" s="35"/>
      <c r="R335" s="35"/>
      <c r="S335" s="35"/>
      <c r="W335" s="59"/>
      <c r="X335" s="3"/>
      <c r="Y335" s="5"/>
      <c r="Z335" s="5"/>
      <c r="AA335" s="59"/>
      <c r="AB335" s="59"/>
      <c r="AD335" s="3"/>
    </row>
    <row r="336" spans="1:43" ht="17.25" customHeight="1" x14ac:dyDescent="0.15">
      <c r="A336" s="36" t="s">
        <v>78</v>
      </c>
      <c r="B336" s="310" t="s">
        <v>240</v>
      </c>
      <c r="C336" s="311">
        <f>C335/C334</f>
        <v>1233.8718372746816</v>
      </c>
      <c r="D336" s="312">
        <v>0</v>
      </c>
      <c r="E336" s="334">
        <v>0</v>
      </c>
      <c r="F336" s="334">
        <v>0</v>
      </c>
      <c r="G336" s="334">
        <v>0</v>
      </c>
      <c r="H336" s="334">
        <v>0</v>
      </c>
      <c r="I336" s="500">
        <v>2053</v>
      </c>
      <c r="J336" s="334">
        <v>1504</v>
      </c>
      <c r="K336" s="313">
        <v>966</v>
      </c>
      <c r="L336" s="313">
        <v>945</v>
      </c>
      <c r="M336" s="313">
        <v>2347</v>
      </c>
      <c r="N336" s="313">
        <v>0</v>
      </c>
      <c r="O336" s="314">
        <v>0</v>
      </c>
      <c r="P336" s="35"/>
      <c r="Q336" s="35"/>
      <c r="R336" s="35"/>
      <c r="S336" s="35"/>
      <c r="T336" s="1716"/>
      <c r="U336" s="1716"/>
      <c r="V336" s="1714"/>
      <c r="W336" s="3"/>
      <c r="X336" s="59"/>
      <c r="Y336" s="58"/>
      <c r="Z336" s="5"/>
      <c r="AD336" s="3"/>
    </row>
    <row r="337" spans="1:35" ht="17.25" customHeight="1" x14ac:dyDescent="0.15">
      <c r="A337" s="37" t="s">
        <v>79</v>
      </c>
      <c r="B337" s="304" t="s">
        <v>239</v>
      </c>
      <c r="C337" s="305">
        <f>SUM(D337:O337)</f>
        <v>2826.395</v>
      </c>
      <c r="D337" s="355">
        <v>497.56700000000001</v>
      </c>
      <c r="E337" s="307">
        <v>531.48400000000004</v>
      </c>
      <c r="F337" s="307">
        <v>558.95699999999999</v>
      </c>
      <c r="G337" s="307">
        <v>540.62400000000002</v>
      </c>
      <c r="H337" s="307">
        <v>313.59100000000001</v>
      </c>
      <c r="I337" s="63">
        <v>12.98</v>
      </c>
      <c r="J337" s="308">
        <v>0</v>
      </c>
      <c r="K337" s="307">
        <v>0</v>
      </c>
      <c r="L337" s="63">
        <v>0</v>
      </c>
      <c r="M337" s="307">
        <v>2.456</v>
      </c>
      <c r="N337" s="307">
        <v>116.456</v>
      </c>
      <c r="O337" s="309">
        <v>252.28</v>
      </c>
      <c r="P337" s="35"/>
      <c r="Q337" s="35"/>
      <c r="R337" s="35"/>
      <c r="S337" s="35"/>
      <c r="V337" s="61"/>
      <c r="W337" s="35"/>
      <c r="X337" s="3"/>
      <c r="Y337" s="5"/>
      <c r="Z337" s="58"/>
      <c r="AD337" s="58"/>
    </row>
    <row r="338" spans="1:35" ht="17.25" customHeight="1" x14ac:dyDescent="0.15">
      <c r="A338" s="34" t="s">
        <v>80</v>
      </c>
      <c r="B338" s="304" t="s">
        <v>15</v>
      </c>
      <c r="C338" s="305">
        <f>SUM(D338:O338)</f>
        <v>3558724.7209999999</v>
      </c>
      <c r="D338" s="355">
        <v>652008.25600000005</v>
      </c>
      <c r="E338" s="307">
        <v>675646.478</v>
      </c>
      <c r="F338" s="307">
        <v>698766.21699999995</v>
      </c>
      <c r="G338" s="307">
        <v>509820.402</v>
      </c>
      <c r="H338" s="307">
        <v>275740.549</v>
      </c>
      <c r="I338" s="63">
        <v>9587.6560000000009</v>
      </c>
      <c r="J338" s="308">
        <v>0</v>
      </c>
      <c r="K338" s="307">
        <v>0</v>
      </c>
      <c r="L338" s="63">
        <v>0</v>
      </c>
      <c r="M338" s="307">
        <v>6821.3</v>
      </c>
      <c r="N338" s="307">
        <v>208472.28</v>
      </c>
      <c r="O338" s="309">
        <v>521861.58299999998</v>
      </c>
      <c r="P338" s="35"/>
      <c r="Q338" s="35"/>
      <c r="R338" s="35"/>
      <c r="S338" s="35"/>
      <c r="Z338" s="5"/>
    </row>
    <row r="339" spans="1:35" ht="17.25" customHeight="1" x14ac:dyDescent="0.15">
      <c r="A339" s="36" t="s">
        <v>80</v>
      </c>
      <c r="B339" s="310" t="s">
        <v>240</v>
      </c>
      <c r="C339" s="311">
        <f>C338/C337</f>
        <v>1259.1038128074808</v>
      </c>
      <c r="D339" s="312">
        <v>1310</v>
      </c>
      <c r="E339" s="313">
        <v>1271</v>
      </c>
      <c r="F339" s="313">
        <v>1250</v>
      </c>
      <c r="G339" s="313">
        <v>943</v>
      </c>
      <c r="H339" s="313">
        <v>879</v>
      </c>
      <c r="I339" s="281">
        <v>739</v>
      </c>
      <c r="J339" s="313">
        <v>0</v>
      </c>
      <c r="K339" s="313">
        <v>0</v>
      </c>
      <c r="L339" s="281">
        <v>0</v>
      </c>
      <c r="M339" s="313">
        <v>2777</v>
      </c>
      <c r="N339" s="313">
        <v>1790</v>
      </c>
      <c r="O339" s="314">
        <v>2069</v>
      </c>
      <c r="P339" s="35"/>
      <c r="Q339" s="35"/>
      <c r="R339" s="35"/>
      <c r="S339" s="35"/>
      <c r="T339" s="1716"/>
      <c r="U339" s="1716"/>
      <c r="V339" s="1714"/>
      <c r="W339" s="35"/>
      <c r="X339" s="59"/>
      <c r="Y339" s="58"/>
      <c r="Z339" s="5"/>
    </row>
    <row r="340" spans="1:35" ht="17.25" customHeight="1" x14ac:dyDescent="0.15">
      <c r="A340" s="37" t="s">
        <v>81</v>
      </c>
      <c r="B340" s="315" t="s">
        <v>239</v>
      </c>
      <c r="C340" s="305">
        <f>SUM(D340:O340)</f>
        <v>1771.4389999999996</v>
      </c>
      <c r="D340" s="356">
        <v>310.39400000000001</v>
      </c>
      <c r="E340" s="307">
        <v>307.39699999999999</v>
      </c>
      <c r="F340" s="307">
        <v>319.50400000000002</v>
      </c>
      <c r="G340" s="307">
        <v>357.286</v>
      </c>
      <c r="H340" s="307">
        <v>218.63800000000001</v>
      </c>
      <c r="I340" s="63">
        <v>3.069</v>
      </c>
      <c r="J340" s="308">
        <v>0</v>
      </c>
      <c r="K340" s="307">
        <v>0</v>
      </c>
      <c r="L340" s="307">
        <v>0</v>
      </c>
      <c r="M340" s="307">
        <v>0.58099999999999996</v>
      </c>
      <c r="N340" s="307">
        <v>77.421999999999997</v>
      </c>
      <c r="O340" s="309">
        <v>177.148</v>
      </c>
      <c r="P340" s="35"/>
      <c r="Q340" s="61"/>
      <c r="R340" s="35"/>
      <c r="S340" s="35"/>
      <c r="V340" s="3"/>
      <c r="W340" s="3"/>
      <c r="X340" s="3"/>
    </row>
    <row r="341" spans="1:35" ht="17.25" customHeight="1" x14ac:dyDescent="0.15">
      <c r="A341" s="34" t="s">
        <v>81</v>
      </c>
      <c r="B341" s="304" t="s">
        <v>15</v>
      </c>
      <c r="C341" s="305">
        <f>SUM(D341:O341)</f>
        <v>2258089.1659999997</v>
      </c>
      <c r="D341" s="357">
        <v>414783.58799999999</v>
      </c>
      <c r="E341" s="307">
        <v>398299.65299999999</v>
      </c>
      <c r="F341" s="307">
        <v>404852.96899999998</v>
      </c>
      <c r="G341" s="307">
        <v>335257.22100000002</v>
      </c>
      <c r="H341" s="307">
        <v>189398.33300000001</v>
      </c>
      <c r="I341" s="63">
        <v>2216.623</v>
      </c>
      <c r="J341" s="308">
        <v>0</v>
      </c>
      <c r="K341" s="307">
        <v>0</v>
      </c>
      <c r="L341" s="307">
        <v>0</v>
      </c>
      <c r="M341" s="307">
        <v>1794.0740000000001</v>
      </c>
      <c r="N341" s="307">
        <v>141328.02100000001</v>
      </c>
      <c r="O341" s="309">
        <v>370158.68400000001</v>
      </c>
      <c r="P341" s="35"/>
      <c r="Q341" s="35"/>
      <c r="R341" s="35"/>
      <c r="S341" s="35"/>
      <c r="V341" s="1714"/>
      <c r="W341" s="59"/>
      <c r="X341" s="35"/>
      <c r="Y341" s="5"/>
      <c r="Z341" s="5"/>
      <c r="AA341" s="61"/>
      <c r="AB341" s="59"/>
      <c r="AC341" s="59"/>
      <c r="AD341" s="59"/>
      <c r="AE341" s="6"/>
      <c r="AI341" s="3"/>
    </row>
    <row r="342" spans="1:35" ht="17.25" customHeight="1" x14ac:dyDescent="0.15">
      <c r="A342" s="36" t="s">
        <v>81</v>
      </c>
      <c r="B342" s="310" t="s">
        <v>240</v>
      </c>
      <c r="C342" s="311">
        <f>C341/C340</f>
        <v>1274.7202505985249</v>
      </c>
      <c r="D342" s="358">
        <v>1336</v>
      </c>
      <c r="E342" s="313">
        <v>1296</v>
      </c>
      <c r="F342" s="313">
        <v>1267</v>
      </c>
      <c r="G342" s="313">
        <v>938</v>
      </c>
      <c r="H342" s="313">
        <v>866</v>
      </c>
      <c r="I342" s="281">
        <v>722</v>
      </c>
      <c r="J342" s="313">
        <v>0</v>
      </c>
      <c r="K342" s="313">
        <v>0</v>
      </c>
      <c r="L342" s="313">
        <v>0</v>
      </c>
      <c r="M342" s="313">
        <v>3088</v>
      </c>
      <c r="N342" s="313">
        <v>1825</v>
      </c>
      <c r="O342" s="314">
        <v>2090</v>
      </c>
      <c r="P342" s="35"/>
      <c r="Q342" s="35"/>
      <c r="R342" s="35"/>
      <c r="T342" s="1716"/>
      <c r="U342" s="1716"/>
      <c r="V342" s="61"/>
      <c r="W342" s="59"/>
      <c r="X342" s="59"/>
      <c r="Y342" s="59"/>
      <c r="AD342" s="3"/>
    </row>
    <row r="343" spans="1:35" ht="17.25" customHeight="1" x14ac:dyDescent="0.15">
      <c r="A343" s="37" t="s">
        <v>82</v>
      </c>
      <c r="B343" s="304" t="s">
        <v>239</v>
      </c>
      <c r="C343" s="305">
        <f>SUM(D343:O343)</f>
        <v>6918.0960000000005</v>
      </c>
      <c r="D343" s="355">
        <v>4.3570000000000002</v>
      </c>
      <c r="E343" s="328">
        <v>2.6840000000000002</v>
      </c>
      <c r="F343" s="328">
        <v>558.95699999999999</v>
      </c>
      <c r="G343" s="328">
        <v>441.09800000000001</v>
      </c>
      <c r="H343" s="328">
        <v>2292.2269999999999</v>
      </c>
      <c r="I343" s="280">
        <v>2777.027</v>
      </c>
      <c r="J343" s="328">
        <v>289.41500000000002</v>
      </c>
      <c r="K343" s="328">
        <v>192.03899999999999</v>
      </c>
      <c r="L343" s="328">
        <v>202.23500000000001</v>
      </c>
      <c r="M343" s="328">
        <v>119.31699999999999</v>
      </c>
      <c r="N343" s="328">
        <v>33.585999999999999</v>
      </c>
      <c r="O343" s="359">
        <v>5.1539999999999999</v>
      </c>
      <c r="P343" s="35"/>
      <c r="Q343" s="35"/>
      <c r="R343" s="35"/>
      <c r="S343" s="35"/>
      <c r="V343" s="61"/>
      <c r="W343" s="59"/>
      <c r="X343" s="59"/>
      <c r="Y343" s="59"/>
    </row>
    <row r="344" spans="1:35" ht="17.25" customHeight="1" x14ac:dyDescent="0.15">
      <c r="A344" s="34" t="s">
        <v>83</v>
      </c>
      <c r="B344" s="304" t="s">
        <v>15</v>
      </c>
      <c r="C344" s="305">
        <f>SUM(D344:O344)</f>
        <v>3565632.65</v>
      </c>
      <c r="D344" s="355">
        <v>1781.107</v>
      </c>
      <c r="E344" s="328">
        <v>1115.865</v>
      </c>
      <c r="F344" s="328">
        <v>698766.21699999995</v>
      </c>
      <c r="G344" s="328">
        <v>260010.52100000001</v>
      </c>
      <c r="H344" s="328">
        <v>1098870.3259999999</v>
      </c>
      <c r="I344" s="280">
        <v>1145248.8400000001</v>
      </c>
      <c r="J344" s="328">
        <v>108126.76700000001</v>
      </c>
      <c r="K344" s="328">
        <v>91035.452000000005</v>
      </c>
      <c r="L344" s="328">
        <v>88025.979000000007</v>
      </c>
      <c r="M344" s="328">
        <v>54655.427000000003</v>
      </c>
      <c r="N344" s="328">
        <v>15918.63</v>
      </c>
      <c r="O344" s="359">
        <v>2077.5189999999998</v>
      </c>
      <c r="P344" s="35"/>
      <c r="Q344" s="35"/>
      <c r="R344" s="35"/>
      <c r="S344" s="35"/>
      <c r="V344" s="61"/>
      <c r="W344" s="59"/>
      <c r="X344" s="59"/>
      <c r="Y344" s="59"/>
    </row>
    <row r="345" spans="1:35" ht="17.25" customHeight="1" x14ac:dyDescent="0.15">
      <c r="A345" s="36" t="s">
        <v>83</v>
      </c>
      <c r="B345" s="310" t="s">
        <v>240</v>
      </c>
      <c r="C345" s="311">
        <f>C344/C343</f>
        <v>515.40664512316675</v>
      </c>
      <c r="D345" s="312">
        <v>409</v>
      </c>
      <c r="E345" s="313">
        <v>416</v>
      </c>
      <c r="F345" s="313">
        <v>1250</v>
      </c>
      <c r="G345" s="313">
        <v>589</v>
      </c>
      <c r="H345" s="313">
        <v>479</v>
      </c>
      <c r="I345" s="281">
        <v>412</v>
      </c>
      <c r="J345" s="313">
        <v>374</v>
      </c>
      <c r="K345" s="313">
        <v>474</v>
      </c>
      <c r="L345" s="313">
        <v>435</v>
      </c>
      <c r="M345" s="313">
        <v>458</v>
      </c>
      <c r="N345" s="313">
        <v>474</v>
      </c>
      <c r="O345" s="314">
        <v>403</v>
      </c>
      <c r="P345" s="35"/>
      <c r="Q345" s="35"/>
      <c r="R345" s="35"/>
      <c r="S345" s="35"/>
      <c r="T345" s="1716"/>
      <c r="U345" s="1716"/>
      <c r="V345" s="61"/>
      <c r="W345" s="59"/>
      <c r="X345" s="59"/>
      <c r="Y345" s="59"/>
    </row>
    <row r="346" spans="1:35" ht="17.25" customHeight="1" x14ac:dyDescent="0.15">
      <c r="A346" s="37" t="s">
        <v>84</v>
      </c>
      <c r="B346" s="315" t="s">
        <v>239</v>
      </c>
      <c r="C346" s="305">
        <f>SUM(D346:O346)</f>
        <v>614.51</v>
      </c>
      <c r="D346" s="306">
        <v>0.48799999999999999</v>
      </c>
      <c r="E346" s="333">
        <v>0</v>
      </c>
      <c r="F346" s="333">
        <v>0</v>
      </c>
      <c r="G346" s="307">
        <v>0</v>
      </c>
      <c r="H346" s="307">
        <v>13.45</v>
      </c>
      <c r="I346" s="63">
        <v>25.998000000000001</v>
      </c>
      <c r="J346" s="308">
        <v>61.398000000000003</v>
      </c>
      <c r="K346" s="307">
        <v>167.358</v>
      </c>
      <c r="L346" s="307">
        <v>195.12899999999999</v>
      </c>
      <c r="M346" s="307">
        <v>115.544</v>
      </c>
      <c r="N346" s="307">
        <v>31.687999999999999</v>
      </c>
      <c r="O346" s="309">
        <v>3.4569999999999999</v>
      </c>
      <c r="P346" s="35"/>
      <c r="Q346" s="1714"/>
      <c r="R346" s="35"/>
      <c r="S346" s="35"/>
    </row>
    <row r="347" spans="1:35" ht="17.25" customHeight="1" x14ac:dyDescent="0.15">
      <c r="A347" s="34" t="s">
        <v>84</v>
      </c>
      <c r="B347" s="304" t="s">
        <v>15</v>
      </c>
      <c r="C347" s="305">
        <f>SUM(D347:O347)</f>
        <v>282700.66599999997</v>
      </c>
      <c r="D347" s="306">
        <v>118.584</v>
      </c>
      <c r="E347" s="333">
        <v>0</v>
      </c>
      <c r="F347" s="333">
        <v>0</v>
      </c>
      <c r="G347" s="307">
        <v>0</v>
      </c>
      <c r="H347" s="307">
        <v>6014.52</v>
      </c>
      <c r="I347" s="63">
        <v>11015.775</v>
      </c>
      <c r="J347" s="308">
        <v>30574.962</v>
      </c>
      <c r="K347" s="349">
        <v>80361.523000000001</v>
      </c>
      <c r="L347" s="307">
        <v>85171.081000000006</v>
      </c>
      <c r="M347" s="307">
        <v>53068.396999999997</v>
      </c>
      <c r="N347" s="307">
        <v>14988.023999999999</v>
      </c>
      <c r="O347" s="309">
        <v>1387.8</v>
      </c>
      <c r="P347" s="35"/>
      <c r="Q347" s="35"/>
      <c r="R347" s="59"/>
      <c r="S347" s="35"/>
      <c r="V347" s="61"/>
      <c r="W347" s="35"/>
      <c r="X347" s="35"/>
      <c r="Y347" s="5"/>
      <c r="Z347" s="5"/>
    </row>
    <row r="348" spans="1:35" ht="17.25" customHeight="1" x14ac:dyDescent="0.15">
      <c r="A348" s="36" t="s">
        <v>84</v>
      </c>
      <c r="B348" s="310" t="s">
        <v>240</v>
      </c>
      <c r="C348" s="311">
        <f>C347/C346</f>
        <v>460.04241753592288</v>
      </c>
      <c r="D348" s="312">
        <v>243</v>
      </c>
      <c r="E348" s="334">
        <v>0</v>
      </c>
      <c r="F348" s="334">
        <v>0</v>
      </c>
      <c r="G348" s="313">
        <v>0</v>
      </c>
      <c r="H348" s="313">
        <v>447</v>
      </c>
      <c r="I348" s="281">
        <v>424</v>
      </c>
      <c r="J348" s="313">
        <v>498</v>
      </c>
      <c r="K348" s="313">
        <v>480</v>
      </c>
      <c r="L348" s="313">
        <v>436</v>
      </c>
      <c r="M348" s="313">
        <v>459</v>
      </c>
      <c r="N348" s="313">
        <v>473</v>
      </c>
      <c r="O348" s="314">
        <v>401</v>
      </c>
      <c r="P348" s="35"/>
      <c r="Q348" s="35"/>
      <c r="R348" s="35"/>
      <c r="S348" s="58"/>
      <c r="T348" s="1716"/>
      <c r="U348" s="1716"/>
      <c r="V348" s="1714"/>
      <c r="W348" s="59"/>
      <c r="X348" s="35"/>
      <c r="Y348" s="5"/>
      <c r="Z348" s="5"/>
      <c r="AA348" s="61"/>
      <c r="AB348" s="59"/>
      <c r="AC348" s="59"/>
      <c r="AD348" s="59"/>
    </row>
    <row r="349" spans="1:35" ht="17.25" customHeight="1" x14ac:dyDescent="0.15">
      <c r="A349" s="37" t="s">
        <v>85</v>
      </c>
      <c r="B349" s="304" t="s">
        <v>239</v>
      </c>
      <c r="C349" s="305">
        <f>SUM(D349:O349)</f>
        <v>1450.586</v>
      </c>
      <c r="D349" s="306">
        <v>0.20499999999999999</v>
      </c>
      <c r="E349" s="333">
        <v>0.375</v>
      </c>
      <c r="F349" s="333">
        <v>1.32</v>
      </c>
      <c r="G349" s="307">
        <v>69.094999999999999</v>
      </c>
      <c r="H349" s="307">
        <v>715.8</v>
      </c>
      <c r="I349" s="63">
        <v>599.26599999999996</v>
      </c>
      <c r="J349" s="308">
        <v>64.08</v>
      </c>
      <c r="K349" s="349">
        <v>0.42</v>
      </c>
      <c r="L349" s="307">
        <v>0</v>
      </c>
      <c r="M349" s="307">
        <v>0</v>
      </c>
      <c r="N349" s="307">
        <v>0</v>
      </c>
      <c r="O349" s="309">
        <v>2.5000000000000001E-2</v>
      </c>
      <c r="P349" s="35"/>
      <c r="Q349" s="61"/>
      <c r="R349" s="35"/>
      <c r="S349" s="35"/>
      <c r="V349" s="1714"/>
      <c r="W349" s="35"/>
      <c r="X349" s="59"/>
      <c r="Y349" s="58"/>
      <c r="Z349" s="58"/>
      <c r="AA349" s="59"/>
      <c r="AB349" s="59"/>
      <c r="AC349" s="59"/>
    </row>
    <row r="350" spans="1:35" ht="17.25" customHeight="1" x14ac:dyDescent="0.15">
      <c r="A350" s="34" t="s">
        <v>85</v>
      </c>
      <c r="B350" s="304" t="s">
        <v>15</v>
      </c>
      <c r="C350" s="305">
        <f>SUM(D350:O350)</f>
        <v>670195.44200000004</v>
      </c>
      <c r="D350" s="306">
        <v>103.68</v>
      </c>
      <c r="E350" s="333">
        <v>199.69200000000001</v>
      </c>
      <c r="F350" s="333">
        <v>1115.5319999999999</v>
      </c>
      <c r="G350" s="307">
        <v>38427.360000000001</v>
      </c>
      <c r="H350" s="307">
        <v>358255.34499999997</v>
      </c>
      <c r="I350" s="63">
        <v>250362.81</v>
      </c>
      <c r="J350" s="308">
        <v>21599.587</v>
      </c>
      <c r="K350" s="349">
        <v>117.93600000000001</v>
      </c>
      <c r="L350" s="307">
        <v>0</v>
      </c>
      <c r="M350" s="307">
        <v>0</v>
      </c>
      <c r="N350" s="307">
        <v>0</v>
      </c>
      <c r="O350" s="309">
        <v>13.5</v>
      </c>
      <c r="P350" s="35"/>
      <c r="Q350" s="35"/>
      <c r="S350" s="35"/>
      <c r="V350" s="61"/>
      <c r="W350" s="35"/>
      <c r="X350" s="35"/>
      <c r="Y350" s="5"/>
      <c r="Z350" s="5"/>
      <c r="AA350" s="59"/>
      <c r="AB350" s="59"/>
      <c r="AC350" s="59"/>
      <c r="AD350" s="3"/>
    </row>
    <row r="351" spans="1:35" ht="17.25" customHeight="1" x14ac:dyDescent="0.15">
      <c r="A351" s="36" t="s">
        <v>85</v>
      </c>
      <c r="B351" s="310" t="s">
        <v>240</v>
      </c>
      <c r="C351" s="311">
        <f>C350/C349</f>
        <v>462.0170344950248</v>
      </c>
      <c r="D351" s="312">
        <v>506</v>
      </c>
      <c r="E351" s="334">
        <v>533</v>
      </c>
      <c r="F351" s="334">
        <v>845</v>
      </c>
      <c r="G351" s="313">
        <v>556</v>
      </c>
      <c r="H351" s="313">
        <v>500</v>
      </c>
      <c r="I351" s="281">
        <v>418</v>
      </c>
      <c r="J351" s="313">
        <v>337</v>
      </c>
      <c r="K351" s="350">
        <v>281</v>
      </c>
      <c r="L351" s="313">
        <v>0</v>
      </c>
      <c r="M351" s="313">
        <v>0</v>
      </c>
      <c r="N351" s="313">
        <v>0</v>
      </c>
      <c r="O351" s="314">
        <v>540</v>
      </c>
      <c r="P351" s="35"/>
      <c r="Q351" s="35"/>
      <c r="R351" s="35"/>
      <c r="T351" s="1716"/>
      <c r="U351" s="1716"/>
      <c r="W351" s="59"/>
      <c r="X351" s="35"/>
      <c r="Y351" s="5"/>
      <c r="Z351" s="5"/>
      <c r="AA351" s="59"/>
      <c r="AB351" s="59"/>
      <c r="AC351" s="59"/>
    </row>
    <row r="352" spans="1:35" ht="17.25" customHeight="1" x14ac:dyDescent="0.15">
      <c r="A352" s="37" t="s">
        <v>86</v>
      </c>
      <c r="B352" s="315" t="s">
        <v>239</v>
      </c>
      <c r="C352" s="305">
        <f>SUM(D352:O352)</f>
        <v>1237.3120000000001</v>
      </c>
      <c r="D352" s="306">
        <v>0</v>
      </c>
      <c r="E352" s="333">
        <v>0</v>
      </c>
      <c r="F352" s="333">
        <v>0</v>
      </c>
      <c r="G352" s="307">
        <v>23.99</v>
      </c>
      <c r="H352" s="307">
        <v>541.98400000000004</v>
      </c>
      <c r="I352" s="63">
        <v>648.95299999999997</v>
      </c>
      <c r="J352" s="308">
        <v>22.355</v>
      </c>
      <c r="K352" s="307">
        <v>0</v>
      </c>
      <c r="L352" s="307">
        <v>0</v>
      </c>
      <c r="M352" s="307">
        <v>0.03</v>
      </c>
      <c r="N352" s="307">
        <v>0</v>
      </c>
      <c r="O352" s="309">
        <v>0</v>
      </c>
      <c r="P352" s="35"/>
      <c r="Q352" s="1714"/>
      <c r="R352" s="35"/>
      <c r="S352" s="35"/>
      <c r="Z352" s="58"/>
      <c r="AA352" s="59"/>
      <c r="AB352" s="59"/>
      <c r="AC352" s="59"/>
    </row>
    <row r="353" spans="1:29" ht="17.25" customHeight="1" x14ac:dyDescent="0.15">
      <c r="A353" s="34" t="s">
        <v>86</v>
      </c>
      <c r="B353" s="304" t="s">
        <v>15</v>
      </c>
      <c r="C353" s="305">
        <f>SUM(D353:O353)</f>
        <v>556849.70900000015</v>
      </c>
      <c r="D353" s="306">
        <v>0</v>
      </c>
      <c r="E353" s="333">
        <v>0</v>
      </c>
      <c r="F353" s="333">
        <v>0</v>
      </c>
      <c r="G353" s="307">
        <v>16229.120999999999</v>
      </c>
      <c r="H353" s="307">
        <v>256750.57800000001</v>
      </c>
      <c r="I353" s="63">
        <v>275595.75599999999</v>
      </c>
      <c r="J353" s="308">
        <v>8268.7459999999992</v>
      </c>
      <c r="K353" s="307">
        <v>0</v>
      </c>
      <c r="L353" s="307">
        <v>0</v>
      </c>
      <c r="M353" s="307">
        <v>5.508</v>
      </c>
      <c r="N353" s="307">
        <v>0</v>
      </c>
      <c r="O353" s="309">
        <v>0</v>
      </c>
      <c r="P353" s="35"/>
      <c r="R353" s="59"/>
      <c r="S353" s="35"/>
      <c r="V353" s="59"/>
      <c r="W353" s="59"/>
      <c r="X353" s="59"/>
    </row>
    <row r="354" spans="1:29" ht="17.25" customHeight="1" x14ac:dyDescent="0.15">
      <c r="A354" s="36" t="s">
        <v>86</v>
      </c>
      <c r="B354" s="310" t="s">
        <v>240</v>
      </c>
      <c r="C354" s="311">
        <f>C353/C352</f>
        <v>450.0479337467026</v>
      </c>
      <c r="D354" s="312">
        <v>0</v>
      </c>
      <c r="E354" s="334">
        <v>0</v>
      </c>
      <c r="F354" s="334">
        <v>0</v>
      </c>
      <c r="G354" s="313">
        <v>676</v>
      </c>
      <c r="H354" s="313">
        <v>474</v>
      </c>
      <c r="I354" s="281">
        <v>425</v>
      </c>
      <c r="J354" s="313">
        <v>370</v>
      </c>
      <c r="K354" s="313">
        <v>0</v>
      </c>
      <c r="L354" s="313">
        <v>0</v>
      </c>
      <c r="M354" s="313">
        <v>184</v>
      </c>
      <c r="N354" s="313">
        <v>0</v>
      </c>
      <c r="O354" s="314">
        <v>0</v>
      </c>
      <c r="P354" s="35"/>
      <c r="Q354" s="35"/>
      <c r="S354" s="58"/>
      <c r="T354" s="1716"/>
      <c r="U354" s="1716"/>
      <c r="V354" s="1714"/>
      <c r="W354" s="59"/>
      <c r="X354" s="35"/>
      <c r="Y354" s="5"/>
      <c r="Z354" s="5"/>
      <c r="AA354" s="59"/>
      <c r="AB354" s="59"/>
      <c r="AC354" s="59"/>
    </row>
    <row r="355" spans="1:29" ht="17.25" customHeight="1" x14ac:dyDescent="0.15">
      <c r="A355" s="37" t="s">
        <v>87</v>
      </c>
      <c r="B355" s="304" t="s">
        <v>239</v>
      </c>
      <c r="C355" s="305">
        <f>SUM(D355:O355)</f>
        <v>1370.3239999999998</v>
      </c>
      <c r="D355" s="306">
        <v>0</v>
      </c>
      <c r="E355" s="333">
        <v>0</v>
      </c>
      <c r="F355" s="333">
        <v>0.51</v>
      </c>
      <c r="G355" s="307">
        <v>8.9700000000000006</v>
      </c>
      <c r="H355" s="307">
        <v>205.75700000000001</v>
      </c>
      <c r="I355" s="63">
        <v>665.4</v>
      </c>
      <c r="J355" s="308">
        <v>413.44400000000002</v>
      </c>
      <c r="K355" s="307">
        <v>67.697000000000003</v>
      </c>
      <c r="L355" s="307">
        <v>8.2080000000000002</v>
      </c>
      <c r="M355" s="307">
        <v>0</v>
      </c>
      <c r="N355" s="307">
        <v>0.33800000000000002</v>
      </c>
      <c r="O355" s="309">
        <v>0</v>
      </c>
      <c r="P355" s="35"/>
      <c r="Q355" s="1714"/>
      <c r="R355" s="35"/>
      <c r="V355" s="59"/>
      <c r="W355" s="59"/>
      <c r="X355" s="59"/>
    </row>
    <row r="356" spans="1:29" ht="17.25" customHeight="1" x14ac:dyDescent="0.15">
      <c r="A356" s="34" t="s">
        <v>87</v>
      </c>
      <c r="B356" s="304" t="s">
        <v>15</v>
      </c>
      <c r="C356" s="305">
        <f>SUM(D356:O356)</f>
        <v>284397.07199999999</v>
      </c>
      <c r="D356" s="306">
        <v>0</v>
      </c>
      <c r="E356" s="333">
        <v>0</v>
      </c>
      <c r="F356" s="333">
        <v>191.49299999999999</v>
      </c>
      <c r="G356" s="307">
        <v>3499.5329999999999</v>
      </c>
      <c r="H356" s="307">
        <v>50636.375</v>
      </c>
      <c r="I356" s="63">
        <v>130763.79399999999</v>
      </c>
      <c r="J356" s="308">
        <v>85301.478000000003</v>
      </c>
      <c r="K356" s="307">
        <v>12408.002</v>
      </c>
      <c r="L356" s="307">
        <v>1516.4770000000001</v>
      </c>
      <c r="M356" s="307">
        <v>0</v>
      </c>
      <c r="N356" s="307">
        <v>79.92</v>
      </c>
      <c r="O356" s="309">
        <v>0</v>
      </c>
      <c r="P356" s="35"/>
      <c r="Q356" s="1714"/>
      <c r="R356" s="59"/>
      <c r="S356" s="35"/>
      <c r="V356" s="59"/>
      <c r="W356" s="59"/>
      <c r="X356" s="59"/>
    </row>
    <row r="357" spans="1:29" ht="17.25" customHeight="1" x14ac:dyDescent="0.15">
      <c r="A357" s="36" t="s">
        <v>87</v>
      </c>
      <c r="B357" s="310" t="s">
        <v>240</v>
      </c>
      <c r="C357" s="311">
        <f>C356/C355</f>
        <v>207.54002119206845</v>
      </c>
      <c r="D357" s="312">
        <v>0</v>
      </c>
      <c r="E357" s="334">
        <v>0</v>
      </c>
      <c r="F357" s="334">
        <v>375</v>
      </c>
      <c r="G357" s="313">
        <v>390</v>
      </c>
      <c r="H357" s="313">
        <v>246</v>
      </c>
      <c r="I357" s="281">
        <v>197</v>
      </c>
      <c r="J357" s="313">
        <v>206</v>
      </c>
      <c r="K357" s="313">
        <v>183</v>
      </c>
      <c r="L357" s="313">
        <v>185</v>
      </c>
      <c r="M357" s="313">
        <v>0</v>
      </c>
      <c r="N357" s="313">
        <v>236</v>
      </c>
      <c r="O357" s="314">
        <v>0</v>
      </c>
      <c r="P357" s="35"/>
      <c r="Q357" s="1714"/>
      <c r="R357" s="59"/>
      <c r="S357" s="58"/>
      <c r="T357" s="1716"/>
      <c r="U357" s="1716"/>
      <c r="V357" s="59"/>
      <c r="W357" s="59"/>
      <c r="X357" s="59"/>
    </row>
    <row r="358" spans="1:29" ht="17.25" customHeight="1" x14ac:dyDescent="0.15">
      <c r="A358" s="37" t="s">
        <v>88</v>
      </c>
      <c r="B358" s="304" t="s">
        <v>239</v>
      </c>
      <c r="C358" s="305">
        <f>SUM(D358:O358)</f>
        <v>2811.6640000000002</v>
      </c>
      <c r="D358" s="306">
        <v>0</v>
      </c>
      <c r="E358" s="333">
        <v>0</v>
      </c>
      <c r="F358" s="307">
        <v>75.995999999999995</v>
      </c>
      <c r="G358" s="307">
        <v>330.28500000000003</v>
      </c>
      <c r="H358" s="307">
        <v>708.09699999999998</v>
      </c>
      <c r="I358" s="63">
        <v>910.42700000000002</v>
      </c>
      <c r="J358" s="308">
        <v>617.822</v>
      </c>
      <c r="K358" s="349">
        <v>104.78</v>
      </c>
      <c r="L358" s="307">
        <v>20.654</v>
      </c>
      <c r="M358" s="307">
        <v>35.728000000000002</v>
      </c>
      <c r="N358" s="307">
        <v>7.5350000000000001</v>
      </c>
      <c r="O358" s="309">
        <v>0.34</v>
      </c>
      <c r="P358" s="35"/>
      <c r="Q358" s="61"/>
      <c r="R358" s="59"/>
      <c r="S358" s="58"/>
      <c r="V358" s="59"/>
      <c r="W358" s="59"/>
      <c r="X358" s="59"/>
    </row>
    <row r="359" spans="1:29" ht="17.25" customHeight="1" x14ac:dyDescent="0.15">
      <c r="A359" s="34" t="s">
        <v>88</v>
      </c>
      <c r="B359" s="304" t="s">
        <v>15</v>
      </c>
      <c r="C359" s="305">
        <f>SUM(D359:O359)</f>
        <v>916211.35300000012</v>
      </c>
      <c r="D359" s="306">
        <v>0</v>
      </c>
      <c r="E359" s="333">
        <v>0</v>
      </c>
      <c r="F359" s="307">
        <v>40712.061000000002</v>
      </c>
      <c r="G359" s="307">
        <v>146009.79</v>
      </c>
      <c r="H359" s="307">
        <v>266824.22200000001</v>
      </c>
      <c r="I359" s="63">
        <v>263123.859</v>
      </c>
      <c r="J359" s="308">
        <v>147508.429</v>
      </c>
      <c r="K359" s="349">
        <v>32694.151999999998</v>
      </c>
      <c r="L359" s="307">
        <v>5340.0739999999996</v>
      </c>
      <c r="M359" s="307">
        <v>11453.638000000001</v>
      </c>
      <c r="N359" s="307">
        <v>2468.6640000000002</v>
      </c>
      <c r="O359" s="309">
        <v>76.463999999999999</v>
      </c>
      <c r="P359" s="35"/>
      <c r="Q359" s="1714"/>
      <c r="R359" s="35"/>
      <c r="S359" s="58"/>
      <c r="V359" s="59"/>
      <c r="W359" s="59"/>
      <c r="X359" s="59"/>
    </row>
    <row r="360" spans="1:29" ht="17.25" customHeight="1" x14ac:dyDescent="0.15">
      <c r="A360" s="36" t="s">
        <v>88</v>
      </c>
      <c r="B360" s="310" t="s">
        <v>240</v>
      </c>
      <c r="C360" s="311">
        <f>C359/C358</f>
        <v>325.86089696350632</v>
      </c>
      <c r="D360" s="312">
        <v>0</v>
      </c>
      <c r="E360" s="334">
        <v>0</v>
      </c>
      <c r="F360" s="313">
        <v>536</v>
      </c>
      <c r="G360" s="313">
        <v>442</v>
      </c>
      <c r="H360" s="313">
        <v>377</v>
      </c>
      <c r="I360" s="281">
        <v>289</v>
      </c>
      <c r="J360" s="313">
        <v>239</v>
      </c>
      <c r="K360" s="350">
        <v>312</v>
      </c>
      <c r="L360" s="313">
        <v>259</v>
      </c>
      <c r="M360" s="313">
        <v>321</v>
      </c>
      <c r="N360" s="313">
        <v>328</v>
      </c>
      <c r="O360" s="314">
        <v>225</v>
      </c>
      <c r="P360" s="35"/>
      <c r="Q360" s="1714"/>
      <c r="R360" s="35"/>
      <c r="T360" s="1716"/>
      <c r="U360" s="1716"/>
      <c r="V360" s="59"/>
      <c r="W360" s="59"/>
      <c r="X360" s="59"/>
    </row>
    <row r="361" spans="1:29" ht="17.25" customHeight="1" x14ac:dyDescent="0.15">
      <c r="A361" s="37" t="s">
        <v>89</v>
      </c>
      <c r="B361" s="304" t="s">
        <v>239</v>
      </c>
      <c r="C361" s="305">
        <f>SUM(D361:O361)</f>
        <v>920.12899999999991</v>
      </c>
      <c r="D361" s="306">
        <v>0</v>
      </c>
      <c r="E361" s="333">
        <v>0.86399999999999999</v>
      </c>
      <c r="F361" s="333">
        <v>0</v>
      </c>
      <c r="G361" s="307">
        <v>0</v>
      </c>
      <c r="H361" s="307">
        <v>0</v>
      </c>
      <c r="I361" s="63">
        <v>0</v>
      </c>
      <c r="J361" s="308">
        <v>0</v>
      </c>
      <c r="K361" s="349">
        <v>43.223999999999997</v>
      </c>
      <c r="L361" s="307">
        <v>533.20699999999999</v>
      </c>
      <c r="M361" s="307">
        <v>301.327</v>
      </c>
      <c r="N361" s="307">
        <v>40.929000000000002</v>
      </c>
      <c r="O361" s="309">
        <v>0.57799999999999996</v>
      </c>
      <c r="P361" s="35"/>
      <c r="Q361" s="1714"/>
      <c r="R361" s="59"/>
      <c r="V361" s="59"/>
      <c r="W361" s="59"/>
      <c r="X361" s="59"/>
    </row>
    <row r="362" spans="1:29" ht="17.25" customHeight="1" x14ac:dyDescent="0.15">
      <c r="A362" s="34" t="s">
        <v>89</v>
      </c>
      <c r="B362" s="337" t="s">
        <v>15</v>
      </c>
      <c r="C362" s="338">
        <f>SUM(D362:O362)</f>
        <v>621830.05799999996</v>
      </c>
      <c r="D362" s="306">
        <v>0</v>
      </c>
      <c r="E362" s="333">
        <v>549.71500000000003</v>
      </c>
      <c r="F362" s="333">
        <v>0</v>
      </c>
      <c r="G362" s="341">
        <v>0</v>
      </c>
      <c r="H362" s="341">
        <v>0</v>
      </c>
      <c r="I362" s="501">
        <v>0</v>
      </c>
      <c r="J362" s="342">
        <v>0</v>
      </c>
      <c r="K362" s="352">
        <v>27214.721000000001</v>
      </c>
      <c r="L362" s="341">
        <v>324801.48100000003</v>
      </c>
      <c r="M362" s="341">
        <v>223050.367</v>
      </c>
      <c r="N362" s="341">
        <v>45862.557999999997</v>
      </c>
      <c r="O362" s="343">
        <v>351.21600000000001</v>
      </c>
      <c r="P362" s="35"/>
      <c r="Q362" s="1714"/>
      <c r="R362" s="35"/>
      <c r="S362" s="58"/>
    </row>
    <row r="363" spans="1:29" ht="17.25" customHeight="1" thickBot="1" x14ac:dyDescent="0.2">
      <c r="A363" s="47" t="s">
        <v>89</v>
      </c>
      <c r="B363" s="344" t="s">
        <v>240</v>
      </c>
      <c r="C363" s="345">
        <f>C362/C361</f>
        <v>675.80747699507356</v>
      </c>
      <c r="D363" s="329">
        <v>0</v>
      </c>
      <c r="E363" s="346">
        <v>636</v>
      </c>
      <c r="F363" s="346">
        <v>0</v>
      </c>
      <c r="G363" s="330">
        <v>0</v>
      </c>
      <c r="H363" s="330">
        <v>0</v>
      </c>
      <c r="I363" s="498">
        <v>0</v>
      </c>
      <c r="J363" s="330">
        <v>0</v>
      </c>
      <c r="K363" s="360">
        <v>630</v>
      </c>
      <c r="L363" s="330">
        <v>609</v>
      </c>
      <c r="M363" s="330">
        <v>740</v>
      </c>
      <c r="N363" s="330">
        <v>1121</v>
      </c>
      <c r="O363" s="331">
        <v>608</v>
      </c>
      <c r="P363" s="35"/>
      <c r="Q363" s="1714"/>
      <c r="R363" s="35"/>
      <c r="T363" s="1716"/>
      <c r="U363" s="1716"/>
      <c r="V363" s="59"/>
      <c r="W363" s="59"/>
      <c r="X363" s="59"/>
    </row>
    <row r="364" spans="1:29" ht="17.25" customHeight="1" x14ac:dyDescent="0.15">
      <c r="A364" s="73"/>
      <c r="B364" s="369"/>
      <c r="C364" s="370"/>
      <c r="D364" s="370"/>
      <c r="E364" s="370"/>
      <c r="F364" s="370"/>
      <c r="G364" s="335"/>
      <c r="H364" s="335"/>
      <c r="I364" s="1717"/>
      <c r="J364" s="1718"/>
      <c r="K364" s="1719"/>
      <c r="L364" s="1718"/>
      <c r="M364" s="335"/>
      <c r="N364" s="1718"/>
      <c r="O364" s="371" t="s">
        <v>330</v>
      </c>
      <c r="P364" s="35"/>
      <c r="Q364" s="1714"/>
      <c r="R364" s="59"/>
      <c r="T364" s="58"/>
      <c r="U364" s="58"/>
      <c r="V364" s="59"/>
      <c r="W364" s="59"/>
      <c r="X364" s="59"/>
    </row>
    <row r="365" spans="1:29" ht="17.25" customHeight="1" x14ac:dyDescent="0.15">
      <c r="A365" s="73"/>
      <c r="B365" s="369"/>
      <c r="C365" s="370"/>
      <c r="D365" s="370"/>
      <c r="E365" s="370"/>
      <c r="F365" s="370"/>
      <c r="G365" s="335"/>
      <c r="H365" s="335"/>
      <c r="I365" s="1717"/>
      <c r="J365" s="1718"/>
      <c r="K365" s="1719"/>
      <c r="L365" s="1718"/>
      <c r="M365" s="335"/>
      <c r="N365" s="1718"/>
      <c r="O365" s="39"/>
      <c r="P365" s="35"/>
      <c r="Q365" s="1720"/>
      <c r="R365" s="35"/>
      <c r="S365" s="58"/>
      <c r="V365" s="59"/>
      <c r="W365" s="59"/>
      <c r="X365" s="59"/>
    </row>
    <row r="366" spans="1:29" x14ac:dyDescent="0.15">
      <c r="B366" s="41"/>
      <c r="C366" s="372"/>
      <c r="D366" s="40"/>
      <c r="E366" s="40"/>
      <c r="F366" s="40"/>
      <c r="G366" s="40"/>
      <c r="H366" s="40"/>
      <c r="M366" s="4"/>
      <c r="O366" s="41"/>
      <c r="P366" s="35"/>
      <c r="Q366" s="1720"/>
      <c r="R366" s="35"/>
      <c r="S366" s="58"/>
      <c r="V366" s="59"/>
      <c r="W366" s="59"/>
      <c r="X366" s="59"/>
    </row>
    <row r="367" spans="1:29" ht="17.25" x14ac:dyDescent="0.15">
      <c r="A367" s="74" t="s">
        <v>333</v>
      </c>
      <c r="Q367" s="1720"/>
      <c r="R367" s="35"/>
      <c r="S367" s="353"/>
      <c r="T367" s="58"/>
      <c r="U367" s="58"/>
      <c r="V367" s="59"/>
      <c r="W367" s="59"/>
      <c r="X367" s="59"/>
    </row>
    <row r="368" spans="1:29" ht="15" thickBot="1" x14ac:dyDescent="0.2">
      <c r="A368" s="75"/>
      <c r="O368" s="256"/>
      <c r="P368" s="256" t="s">
        <v>329</v>
      </c>
      <c r="Q368" s="1714"/>
      <c r="R368" s="70"/>
      <c r="S368" s="353"/>
      <c r="V368" s="59"/>
      <c r="W368" s="59"/>
      <c r="X368" s="59"/>
    </row>
    <row r="369" spans="1:24" s="14" customFormat="1" ht="17.25" customHeight="1" thickBot="1" x14ac:dyDescent="0.2">
      <c r="A369" s="532" t="s">
        <v>92</v>
      </c>
      <c r="B369" s="361"/>
      <c r="C369" s="51" t="s">
        <v>1</v>
      </c>
      <c r="D369" s="52" t="s">
        <v>2</v>
      </c>
      <c r="E369" s="53" t="s">
        <v>3</v>
      </c>
      <c r="F369" s="53" t="s">
        <v>4</v>
      </c>
      <c r="G369" s="53" t="s">
        <v>5</v>
      </c>
      <c r="H369" s="53" t="s">
        <v>6</v>
      </c>
      <c r="I369" s="53" t="s">
        <v>7</v>
      </c>
      <c r="J369" s="54" t="s">
        <v>8</v>
      </c>
      <c r="K369" s="53" t="s">
        <v>9</v>
      </c>
      <c r="L369" s="53" t="s">
        <v>10</v>
      </c>
      <c r="M369" s="53" t="s">
        <v>11</v>
      </c>
      <c r="N369" s="53" t="s">
        <v>12</v>
      </c>
      <c r="O369" s="347" t="s">
        <v>13</v>
      </c>
      <c r="P369" s="13"/>
      <c r="Q369" s="1714"/>
      <c r="R369" s="70"/>
      <c r="S369" s="353"/>
      <c r="T369" s="5"/>
      <c r="U369" s="5"/>
      <c r="V369" s="2"/>
      <c r="W369" s="2"/>
      <c r="X369" s="5"/>
    </row>
    <row r="370" spans="1:24" s="568" customFormat="1" ht="17.25" customHeight="1" x14ac:dyDescent="0.15">
      <c r="A370" s="558" t="s">
        <v>14</v>
      </c>
      <c r="B370" s="559" t="s">
        <v>93</v>
      </c>
      <c r="C370" s="560">
        <f>SUM(D370:O370)</f>
        <v>1447202</v>
      </c>
      <c r="D370" s="561">
        <f t="shared" ref="D370:N372" si="0">D5</f>
        <v>113571</v>
      </c>
      <c r="E370" s="562">
        <f t="shared" si="0"/>
        <v>114660</v>
      </c>
      <c r="F370" s="562">
        <f t="shared" si="0"/>
        <v>121378</v>
      </c>
      <c r="G370" s="562">
        <f t="shared" si="0"/>
        <v>128101</v>
      </c>
      <c r="H370" s="562">
        <f t="shared" si="0"/>
        <v>122610</v>
      </c>
      <c r="I370" s="562">
        <f t="shared" si="0"/>
        <v>116676</v>
      </c>
      <c r="J370" s="562">
        <f t="shared" si="0"/>
        <v>121426</v>
      </c>
      <c r="K370" s="562">
        <f t="shared" si="0"/>
        <v>117907</v>
      </c>
      <c r="L370" s="562">
        <f t="shared" si="0"/>
        <v>115662</v>
      </c>
      <c r="M370" s="562">
        <f t="shared" si="0"/>
        <v>129026</v>
      </c>
      <c r="N370" s="562">
        <f t="shared" si="0"/>
        <v>123074</v>
      </c>
      <c r="O370" s="563">
        <v>123111</v>
      </c>
      <c r="P370" s="564"/>
      <c r="Q370" s="565"/>
      <c r="R370" s="566"/>
      <c r="S370" s="567"/>
      <c r="T370" s="567"/>
      <c r="U370" s="567"/>
      <c r="V370" s="56"/>
      <c r="W370" s="56"/>
      <c r="X370" s="56"/>
    </row>
    <row r="371" spans="1:24" s="568" customFormat="1" ht="17.25" customHeight="1" x14ac:dyDescent="0.15">
      <c r="A371" s="569" t="s">
        <v>14</v>
      </c>
      <c r="B371" s="570" t="s">
        <v>94</v>
      </c>
      <c r="C371" s="571">
        <f>SUM(D371:O371)</f>
        <v>347789545</v>
      </c>
      <c r="D371" s="572">
        <f t="shared" si="0"/>
        <v>28254044</v>
      </c>
      <c r="E371" s="573">
        <f t="shared" si="0"/>
        <v>26598993</v>
      </c>
      <c r="F371" s="573">
        <f t="shared" si="0"/>
        <v>28948118</v>
      </c>
      <c r="G371" s="573">
        <f t="shared" si="0"/>
        <v>30142400</v>
      </c>
      <c r="H371" s="573">
        <f t="shared" si="0"/>
        <v>30742917</v>
      </c>
      <c r="I371" s="573">
        <f t="shared" si="0"/>
        <v>30499408</v>
      </c>
      <c r="J371" s="573">
        <f t="shared" si="0"/>
        <v>27965651</v>
      </c>
      <c r="K371" s="573">
        <f t="shared" si="0"/>
        <v>28550478</v>
      </c>
      <c r="L371" s="573">
        <f t="shared" si="0"/>
        <v>32964168</v>
      </c>
      <c r="M371" s="573">
        <f t="shared" si="0"/>
        <v>27212466</v>
      </c>
      <c r="N371" s="573">
        <f t="shared" si="0"/>
        <v>26444049</v>
      </c>
      <c r="O371" s="574">
        <v>29466853</v>
      </c>
      <c r="P371" s="564"/>
      <c r="Q371" s="1721"/>
      <c r="R371" s="575"/>
      <c r="S371" s="567"/>
      <c r="T371" s="576"/>
      <c r="U371" s="576"/>
      <c r="V371" s="565"/>
      <c r="W371" s="565"/>
      <c r="X371" s="576"/>
    </row>
    <row r="372" spans="1:24" s="568" customFormat="1" ht="17.25" customHeight="1" thickBot="1" x14ac:dyDescent="0.2">
      <c r="A372" s="577" t="s">
        <v>14</v>
      </c>
      <c r="B372" s="578" t="s">
        <v>96</v>
      </c>
      <c r="C372" s="579">
        <f>C371/C370</f>
        <v>240.31859063213014</v>
      </c>
      <c r="D372" s="580">
        <f t="shared" si="0"/>
        <v>249</v>
      </c>
      <c r="E372" s="581">
        <f t="shared" si="0"/>
        <v>232</v>
      </c>
      <c r="F372" s="581">
        <f t="shared" si="0"/>
        <v>238</v>
      </c>
      <c r="G372" s="581">
        <f t="shared" si="0"/>
        <v>235</v>
      </c>
      <c r="H372" s="581">
        <f t="shared" si="0"/>
        <v>251</v>
      </c>
      <c r="I372" s="581">
        <f t="shared" si="0"/>
        <v>261</v>
      </c>
      <c r="J372" s="581">
        <f t="shared" si="0"/>
        <v>230</v>
      </c>
      <c r="K372" s="581">
        <f t="shared" si="0"/>
        <v>242</v>
      </c>
      <c r="L372" s="581">
        <f t="shared" si="0"/>
        <v>285</v>
      </c>
      <c r="M372" s="581">
        <f t="shared" si="0"/>
        <v>211</v>
      </c>
      <c r="N372" s="581">
        <f t="shared" si="0"/>
        <v>215</v>
      </c>
      <c r="O372" s="582">
        <v>239</v>
      </c>
      <c r="P372" s="564"/>
      <c r="Q372" s="583"/>
      <c r="R372" s="575"/>
      <c r="S372" s="576"/>
      <c r="T372" s="576"/>
      <c r="U372" s="576"/>
      <c r="V372" s="56"/>
      <c r="W372" s="56"/>
      <c r="X372" s="56"/>
    </row>
    <row r="373" spans="1:24" s="568" customFormat="1" ht="17.25" customHeight="1" x14ac:dyDescent="0.15">
      <c r="A373" s="584" t="s">
        <v>65</v>
      </c>
      <c r="B373" s="559" t="s">
        <v>95</v>
      </c>
      <c r="C373" s="560">
        <f>SUM(D373:O373)</f>
        <v>402476</v>
      </c>
      <c r="D373" s="561">
        <f t="shared" ref="C373:N375" si="1">D134</f>
        <v>35662</v>
      </c>
      <c r="E373" s="562">
        <f t="shared" si="1"/>
        <v>34315</v>
      </c>
      <c r="F373" s="562">
        <f t="shared" si="1"/>
        <v>31054</v>
      </c>
      <c r="G373" s="562">
        <f t="shared" si="1"/>
        <v>28060</v>
      </c>
      <c r="H373" s="562">
        <f t="shared" si="1"/>
        <v>25554</v>
      </c>
      <c r="I373" s="562">
        <f t="shared" si="1"/>
        <v>24907</v>
      </c>
      <c r="J373" s="562">
        <f t="shared" si="1"/>
        <v>34715</v>
      </c>
      <c r="K373" s="562">
        <f t="shared" si="1"/>
        <v>31441</v>
      </c>
      <c r="L373" s="562">
        <f t="shared" si="1"/>
        <v>30821</v>
      </c>
      <c r="M373" s="562">
        <f t="shared" si="1"/>
        <v>35916</v>
      </c>
      <c r="N373" s="562">
        <f t="shared" si="1"/>
        <v>42005</v>
      </c>
      <c r="O373" s="563">
        <v>48026</v>
      </c>
      <c r="P373" s="585"/>
      <c r="Q373" s="583"/>
      <c r="R373" s="586"/>
      <c r="S373" s="576"/>
      <c r="T373" s="567"/>
      <c r="U373" s="567"/>
      <c r="V373" s="56"/>
      <c r="W373" s="56"/>
      <c r="X373" s="56"/>
    </row>
    <row r="374" spans="1:24" s="568" customFormat="1" ht="17.25" customHeight="1" x14ac:dyDescent="0.15">
      <c r="A374" s="587" t="s">
        <v>66</v>
      </c>
      <c r="B374" s="570" t="s">
        <v>94</v>
      </c>
      <c r="C374" s="571">
        <f>SUM(D374:O374)</f>
        <v>187786381</v>
      </c>
      <c r="D374" s="572">
        <f t="shared" si="1"/>
        <v>15975733</v>
      </c>
      <c r="E374" s="573">
        <f t="shared" si="1"/>
        <v>16048897</v>
      </c>
      <c r="F374" s="573">
        <f t="shared" si="1"/>
        <v>15793403</v>
      </c>
      <c r="G374" s="573">
        <f t="shared" si="1"/>
        <v>13094923</v>
      </c>
      <c r="H374" s="573">
        <f t="shared" si="1"/>
        <v>11611066</v>
      </c>
      <c r="I374" s="573">
        <f t="shared" si="1"/>
        <v>12472856</v>
      </c>
      <c r="J374" s="573">
        <f t="shared" si="1"/>
        <v>17255414</v>
      </c>
      <c r="K374" s="573">
        <f t="shared" si="1"/>
        <v>17157477</v>
      </c>
      <c r="L374" s="573">
        <f t="shared" si="1"/>
        <v>16121524</v>
      </c>
      <c r="M374" s="573">
        <f t="shared" si="1"/>
        <v>14168998</v>
      </c>
      <c r="N374" s="573">
        <f t="shared" si="1"/>
        <v>15959077</v>
      </c>
      <c r="O374" s="574">
        <v>22127013</v>
      </c>
      <c r="P374" s="585"/>
      <c r="Q374" s="583"/>
      <c r="R374" s="575"/>
      <c r="S374" s="567"/>
      <c r="T374" s="576"/>
      <c r="U374" s="576"/>
      <c r="V374" s="565"/>
      <c r="W374" s="565"/>
      <c r="X374" s="565"/>
    </row>
    <row r="375" spans="1:24" s="568" customFormat="1" ht="17.25" customHeight="1" thickBot="1" x14ac:dyDescent="0.2">
      <c r="A375" s="588" t="s">
        <v>66</v>
      </c>
      <c r="B375" s="589" t="s">
        <v>96</v>
      </c>
      <c r="C375" s="734">
        <f t="shared" si="1"/>
        <v>466.57783569703537</v>
      </c>
      <c r="D375" s="592">
        <f t="shared" si="1"/>
        <v>448</v>
      </c>
      <c r="E375" s="590">
        <f t="shared" si="1"/>
        <v>468</v>
      </c>
      <c r="F375" s="590">
        <f t="shared" si="1"/>
        <v>509</v>
      </c>
      <c r="G375" s="590">
        <f t="shared" si="1"/>
        <v>467</v>
      </c>
      <c r="H375" s="590">
        <f t="shared" si="1"/>
        <v>454</v>
      </c>
      <c r="I375" s="590">
        <f t="shared" si="1"/>
        <v>501</v>
      </c>
      <c r="J375" s="590">
        <f t="shared" si="1"/>
        <v>497</v>
      </c>
      <c r="K375" s="590">
        <f t="shared" si="1"/>
        <v>546</v>
      </c>
      <c r="L375" s="590">
        <f t="shared" si="1"/>
        <v>523</v>
      </c>
      <c r="M375" s="590">
        <f t="shared" si="1"/>
        <v>394</v>
      </c>
      <c r="N375" s="590">
        <f t="shared" si="1"/>
        <v>388</v>
      </c>
      <c r="O375" s="734">
        <v>461</v>
      </c>
      <c r="P375" s="585"/>
      <c r="Q375" s="583"/>
      <c r="R375" s="56"/>
      <c r="S375" s="576"/>
      <c r="T375" s="576"/>
      <c r="U375" s="576"/>
      <c r="V375" s="565"/>
      <c r="W375" s="565"/>
      <c r="X375" s="565"/>
    </row>
    <row r="376" spans="1:24" s="20" customFormat="1" ht="17.25" customHeight="1" x14ac:dyDescent="0.15">
      <c r="A376" s="362" t="s">
        <v>97</v>
      </c>
      <c r="B376" s="16" t="s">
        <v>95</v>
      </c>
      <c r="C376" s="17">
        <f>C370+C373</f>
        <v>1849678</v>
      </c>
      <c r="D376" s="18">
        <f t="shared" ref="D376:K377" si="2">D370+D373</f>
        <v>149233</v>
      </c>
      <c r="E376" s="76">
        <f t="shared" si="2"/>
        <v>148975</v>
      </c>
      <c r="F376" s="76">
        <f t="shared" si="2"/>
        <v>152432</v>
      </c>
      <c r="G376" s="76">
        <f t="shared" si="2"/>
        <v>156161</v>
      </c>
      <c r="H376" s="76">
        <f t="shared" si="2"/>
        <v>148164</v>
      </c>
      <c r="I376" s="76">
        <f t="shared" si="2"/>
        <v>141583</v>
      </c>
      <c r="J376" s="76">
        <f t="shared" si="2"/>
        <v>156141</v>
      </c>
      <c r="K376" s="76">
        <f t="shared" si="2"/>
        <v>149348</v>
      </c>
      <c r="L376" s="76">
        <f>L370+L373</f>
        <v>146483</v>
      </c>
      <c r="M376" s="76">
        <f>M370+M373</f>
        <v>164942</v>
      </c>
      <c r="N376" s="19">
        <f t="shared" ref="N376:N377" si="3">N370+N373</f>
        <v>165079</v>
      </c>
      <c r="O376" s="295">
        <v>171137</v>
      </c>
      <c r="P376" s="1722"/>
      <c r="Q376" s="61"/>
      <c r="R376" s="59"/>
      <c r="S376" s="5"/>
      <c r="T376" s="58"/>
      <c r="U376" s="58"/>
      <c r="V376" s="2"/>
      <c r="W376" s="2"/>
      <c r="X376" s="2"/>
    </row>
    <row r="377" spans="1:24" s="20" customFormat="1" ht="17.25" customHeight="1" x14ac:dyDescent="0.15">
      <c r="A377" s="363" t="s">
        <v>66</v>
      </c>
      <c r="B377" s="23" t="s">
        <v>94</v>
      </c>
      <c r="C377" s="24">
        <f>C371+C374</f>
        <v>535575926</v>
      </c>
      <c r="D377" s="25">
        <f t="shared" si="2"/>
        <v>44229777</v>
      </c>
      <c r="E377" s="77">
        <f t="shared" si="2"/>
        <v>42647890</v>
      </c>
      <c r="F377" s="77">
        <f t="shared" si="2"/>
        <v>44741521</v>
      </c>
      <c r="G377" s="77">
        <f t="shared" si="2"/>
        <v>43237323</v>
      </c>
      <c r="H377" s="77">
        <f t="shared" si="2"/>
        <v>42353983</v>
      </c>
      <c r="I377" s="77">
        <f t="shared" si="2"/>
        <v>42972264</v>
      </c>
      <c r="J377" s="77">
        <f t="shared" si="2"/>
        <v>45221065</v>
      </c>
      <c r="K377" s="77">
        <f t="shared" si="2"/>
        <v>45707955</v>
      </c>
      <c r="L377" s="77">
        <f>L371+L374</f>
        <v>49085692</v>
      </c>
      <c r="M377" s="77">
        <f>M371+M374</f>
        <v>41381464</v>
      </c>
      <c r="N377" s="26">
        <f t="shared" si="3"/>
        <v>42403126</v>
      </c>
      <c r="O377" s="296">
        <v>51593866</v>
      </c>
      <c r="P377" s="1722"/>
      <c r="Q377" s="61"/>
      <c r="R377" s="59"/>
      <c r="S377" s="58"/>
      <c r="T377" s="59"/>
      <c r="U377" s="59"/>
      <c r="V377" s="2"/>
      <c r="W377" s="2"/>
      <c r="X377" s="2"/>
    </row>
    <row r="378" spans="1:24" s="20" customFormat="1" ht="17.25" customHeight="1" thickBot="1" x14ac:dyDescent="0.2">
      <c r="A378" s="364" t="s">
        <v>66</v>
      </c>
      <c r="B378" s="78" t="s">
        <v>96</v>
      </c>
      <c r="C378" s="79">
        <f>C377/C376</f>
        <v>289.55089804820085</v>
      </c>
      <c r="D378" s="80">
        <f t="shared" ref="D378:K378" si="4">D377/D376</f>
        <v>296.38067317550406</v>
      </c>
      <c r="E378" s="81">
        <f t="shared" si="4"/>
        <v>286.27548246350057</v>
      </c>
      <c r="F378" s="81">
        <f t="shared" si="4"/>
        <v>293.51790306497321</v>
      </c>
      <c r="G378" s="81">
        <f t="shared" si="4"/>
        <v>276.87657609774527</v>
      </c>
      <c r="H378" s="81">
        <f t="shared" si="4"/>
        <v>285.85879835857565</v>
      </c>
      <c r="I378" s="81">
        <f t="shared" si="4"/>
        <v>303.51287937111096</v>
      </c>
      <c r="J378" s="81">
        <f t="shared" si="4"/>
        <v>289.61685271645501</v>
      </c>
      <c r="K378" s="81">
        <f t="shared" si="4"/>
        <v>306.04999732169159</v>
      </c>
      <c r="L378" s="81">
        <f>L377/L376</f>
        <v>335.09480280988237</v>
      </c>
      <c r="M378" s="81">
        <f>M377/M376</f>
        <v>250.88494137333123</v>
      </c>
      <c r="N378" s="82">
        <f t="shared" ref="N378" si="5">N377/N376</f>
        <v>256.86565826059041</v>
      </c>
      <c r="O378" s="365">
        <v>301.47698043088286</v>
      </c>
      <c r="P378" s="46"/>
      <c r="Q378" s="61"/>
      <c r="R378" s="59"/>
      <c r="S378" s="5"/>
      <c r="T378" s="5"/>
      <c r="U378" s="5"/>
      <c r="V378" s="2"/>
      <c r="W378" s="2"/>
      <c r="X378" s="2"/>
    </row>
    <row r="379" spans="1:24" s="14" customFormat="1" ht="17.25" customHeight="1" thickBot="1" x14ac:dyDescent="0.2">
      <c r="A379" s="532" t="s">
        <v>98</v>
      </c>
      <c r="B379" s="366"/>
      <c r="C379" s="83" t="s">
        <v>1</v>
      </c>
      <c r="D379" s="84" t="s">
        <v>2</v>
      </c>
      <c r="E379" s="85" t="s">
        <v>3</v>
      </c>
      <c r="F379" s="85" t="s">
        <v>4</v>
      </c>
      <c r="G379" s="85" t="s">
        <v>5</v>
      </c>
      <c r="H379" s="85" t="s">
        <v>332</v>
      </c>
      <c r="I379" s="85" t="s">
        <v>7</v>
      </c>
      <c r="J379" s="86" t="s">
        <v>8</v>
      </c>
      <c r="K379" s="85" t="s">
        <v>9</v>
      </c>
      <c r="L379" s="85" t="s">
        <v>10</v>
      </c>
      <c r="M379" s="85" t="s">
        <v>10</v>
      </c>
      <c r="N379" s="85" t="s">
        <v>12</v>
      </c>
      <c r="O379" s="367" t="s">
        <v>13</v>
      </c>
      <c r="Q379" s="61"/>
      <c r="R379" s="59"/>
      <c r="S379" s="5"/>
      <c r="T379" s="5"/>
      <c r="U379" s="5"/>
      <c r="V379" s="2"/>
      <c r="W379" s="2"/>
      <c r="X379" s="2"/>
    </row>
    <row r="380" spans="1:24" s="568" customFormat="1" ht="17.25" customHeight="1" x14ac:dyDescent="0.15">
      <c r="A380" s="558" t="s">
        <v>14</v>
      </c>
      <c r="B380" s="559" t="s">
        <v>95</v>
      </c>
      <c r="C380" s="560">
        <f>SUM(D380:O380)</f>
        <v>214865.29500000007</v>
      </c>
      <c r="D380" s="561">
        <f t="shared" ref="D380:N382" si="6">D187</f>
        <v>21035.234</v>
      </c>
      <c r="E380" s="562">
        <f t="shared" si="6"/>
        <v>17770.775000000001</v>
      </c>
      <c r="F380" s="562">
        <f t="shared" si="6"/>
        <v>17960.698</v>
      </c>
      <c r="G380" s="562">
        <f t="shared" si="6"/>
        <v>20143.543000000001</v>
      </c>
      <c r="H380" s="562">
        <f t="shared" si="6"/>
        <v>21354.131000000001</v>
      </c>
      <c r="I380" s="562">
        <f t="shared" si="6"/>
        <v>18798.780999999999</v>
      </c>
      <c r="J380" s="562">
        <f t="shared" si="6"/>
        <v>13381.873</v>
      </c>
      <c r="K380" s="562">
        <f t="shared" si="6"/>
        <v>7072.37</v>
      </c>
      <c r="L380" s="562">
        <f t="shared" si="6"/>
        <v>7846.7190000000001</v>
      </c>
      <c r="M380" s="562">
        <f t="shared" si="6"/>
        <v>17115.559000000001</v>
      </c>
      <c r="N380" s="562">
        <f t="shared" si="6"/>
        <v>28759.186000000002</v>
      </c>
      <c r="O380" s="563">
        <v>23626.425999999999</v>
      </c>
      <c r="P380" s="564"/>
      <c r="Q380" s="583"/>
      <c r="R380" s="56"/>
      <c r="S380" s="567"/>
      <c r="T380" s="576"/>
      <c r="U380" s="576"/>
      <c r="V380" s="565"/>
      <c r="W380" s="565"/>
      <c r="X380" s="565"/>
    </row>
    <row r="381" spans="1:24" s="568" customFormat="1" ht="17.25" customHeight="1" x14ac:dyDescent="0.15">
      <c r="A381" s="569" t="s">
        <v>14</v>
      </c>
      <c r="B381" s="570" t="s">
        <v>94</v>
      </c>
      <c r="C381" s="571">
        <f>SUM(D381:O381)</f>
        <v>42851870.486000001</v>
      </c>
      <c r="D381" s="572">
        <f t="shared" si="6"/>
        <v>3291622.66</v>
      </c>
      <c r="E381" s="573">
        <f t="shared" si="6"/>
        <v>2854150.375</v>
      </c>
      <c r="F381" s="573">
        <f t="shared" si="6"/>
        <v>3396530.5660000001</v>
      </c>
      <c r="G381" s="573">
        <f t="shared" si="6"/>
        <v>3942369.8289999999</v>
      </c>
      <c r="H381" s="573">
        <f t="shared" si="6"/>
        <v>4491148.4670000002</v>
      </c>
      <c r="I381" s="573">
        <f t="shared" si="6"/>
        <v>4864640.6540000001</v>
      </c>
      <c r="J381" s="573">
        <f t="shared" si="6"/>
        <v>3517950.9139999999</v>
      </c>
      <c r="K381" s="573">
        <f t="shared" si="6"/>
        <v>2195855.9619999998</v>
      </c>
      <c r="L381" s="573">
        <f t="shared" si="6"/>
        <v>3283260.1779999998</v>
      </c>
      <c r="M381" s="573">
        <f t="shared" si="6"/>
        <v>3540002.2590000001</v>
      </c>
      <c r="N381" s="573">
        <f t="shared" si="6"/>
        <v>3919455.8569999998</v>
      </c>
      <c r="O381" s="574">
        <v>3554882.7650000001</v>
      </c>
      <c r="P381" s="564"/>
      <c r="Q381" s="583"/>
      <c r="R381" s="56"/>
      <c r="S381" s="576"/>
      <c r="T381" s="576"/>
      <c r="U381" s="576"/>
      <c r="V381" s="56"/>
      <c r="W381" s="56"/>
      <c r="X381" s="565"/>
    </row>
    <row r="382" spans="1:24" s="568" customFormat="1" ht="17.25" customHeight="1" thickBot="1" x14ac:dyDescent="0.2">
      <c r="A382" s="577" t="s">
        <v>14</v>
      </c>
      <c r="B382" s="578" t="s">
        <v>96</v>
      </c>
      <c r="C382" s="579">
        <f>C381/C380</f>
        <v>199.43597911426315</v>
      </c>
      <c r="D382" s="580">
        <f t="shared" si="6"/>
        <v>156</v>
      </c>
      <c r="E382" s="581">
        <f t="shared" si="6"/>
        <v>161</v>
      </c>
      <c r="F382" s="581">
        <f t="shared" si="6"/>
        <v>189</v>
      </c>
      <c r="G382" s="581">
        <f t="shared" si="6"/>
        <v>196</v>
      </c>
      <c r="H382" s="581">
        <f t="shared" si="6"/>
        <v>210</v>
      </c>
      <c r="I382" s="581">
        <f t="shared" si="6"/>
        <v>259</v>
      </c>
      <c r="J382" s="581">
        <f t="shared" si="6"/>
        <v>263</v>
      </c>
      <c r="K382" s="581">
        <f t="shared" si="6"/>
        <v>310</v>
      </c>
      <c r="L382" s="581">
        <f t="shared" si="6"/>
        <v>418</v>
      </c>
      <c r="M382" s="581">
        <f t="shared" si="6"/>
        <v>207</v>
      </c>
      <c r="N382" s="581">
        <f t="shared" si="6"/>
        <v>136</v>
      </c>
      <c r="O382" s="582">
        <v>150</v>
      </c>
      <c r="P382" s="564"/>
      <c r="Q382" s="583"/>
      <c r="R382" s="56"/>
      <c r="S382" s="576"/>
      <c r="T382" s="576"/>
      <c r="U382" s="576"/>
      <c r="V382" s="565"/>
      <c r="W382" s="565"/>
      <c r="X382" s="565"/>
    </row>
    <row r="383" spans="1:24" s="568" customFormat="1" ht="17.25" customHeight="1" x14ac:dyDescent="0.15">
      <c r="A383" s="584" t="s">
        <v>65</v>
      </c>
      <c r="B383" s="559" t="s">
        <v>95</v>
      </c>
      <c r="C383" s="560">
        <f>SUM(D383:O383)</f>
        <v>17904.280999999999</v>
      </c>
      <c r="D383" s="561">
        <f t="shared" ref="D383:N385" si="7">D316</f>
        <v>503.09300000000002</v>
      </c>
      <c r="E383" s="562">
        <f t="shared" si="7"/>
        <v>536.91899999999998</v>
      </c>
      <c r="F383" s="562">
        <f t="shared" si="7"/>
        <v>654.92600000000004</v>
      </c>
      <c r="G383" s="562">
        <f t="shared" si="7"/>
        <v>1325.201</v>
      </c>
      <c r="H383" s="562">
        <f t="shared" si="7"/>
        <v>3529.3609999999999</v>
      </c>
      <c r="I383" s="562">
        <f t="shared" si="7"/>
        <v>4382.4809999999998</v>
      </c>
      <c r="J383" s="562">
        <f t="shared" si="7"/>
        <v>1635.6089999999999</v>
      </c>
      <c r="K383" s="562">
        <f t="shared" si="7"/>
        <v>2105.712</v>
      </c>
      <c r="L383" s="562">
        <f t="shared" si="7"/>
        <v>2027.809</v>
      </c>
      <c r="M383" s="562">
        <f t="shared" si="7"/>
        <v>669.48500000000001</v>
      </c>
      <c r="N383" s="562">
        <f t="shared" si="7"/>
        <v>263.11599999999999</v>
      </c>
      <c r="O383" s="563">
        <v>270.56900000000002</v>
      </c>
      <c r="P383" s="575"/>
      <c r="Q383" s="583"/>
      <c r="R383" s="56"/>
      <c r="S383" s="567"/>
      <c r="T383" s="576"/>
      <c r="U383" s="576"/>
      <c r="V383" s="565"/>
      <c r="W383" s="565"/>
      <c r="X383" s="565"/>
    </row>
    <row r="384" spans="1:24" s="568" customFormat="1" ht="17.25" customHeight="1" x14ac:dyDescent="0.15">
      <c r="A384" s="587" t="s">
        <v>66</v>
      </c>
      <c r="B384" s="570" t="s">
        <v>94</v>
      </c>
      <c r="C384" s="571">
        <f>SUM(D384:O384)</f>
        <v>9890553.9759999998</v>
      </c>
      <c r="D384" s="572">
        <f t="shared" si="7"/>
        <v>665463.01</v>
      </c>
      <c r="E384" s="573">
        <f t="shared" si="7"/>
        <v>679251.57700000005</v>
      </c>
      <c r="F384" s="573">
        <f t="shared" si="7"/>
        <v>752276.15599999996</v>
      </c>
      <c r="G384" s="573">
        <f t="shared" si="7"/>
        <v>922149.60900000005</v>
      </c>
      <c r="H384" s="573">
        <f t="shared" si="7"/>
        <v>1694746.9879999999</v>
      </c>
      <c r="I384" s="573">
        <f t="shared" si="7"/>
        <v>1574004.743</v>
      </c>
      <c r="J384" s="573">
        <f t="shared" si="7"/>
        <v>527358.94700000004</v>
      </c>
      <c r="K384" s="573">
        <f t="shared" si="7"/>
        <v>1022601.414</v>
      </c>
      <c r="L384" s="573">
        <f t="shared" si="7"/>
        <v>854247.07799999998</v>
      </c>
      <c r="M384" s="573">
        <f t="shared" si="7"/>
        <v>373201.20600000001</v>
      </c>
      <c r="N384" s="573">
        <f t="shared" si="7"/>
        <v>294611.77299999999</v>
      </c>
      <c r="O384" s="574">
        <v>530641.47499999998</v>
      </c>
      <c r="P384" s="566"/>
      <c r="Q384" s="583"/>
      <c r="R384" s="56"/>
      <c r="S384" s="576"/>
      <c r="T384" s="576"/>
      <c r="U384" s="576"/>
      <c r="V384" s="565"/>
      <c r="W384" s="565"/>
      <c r="X384" s="565"/>
    </row>
    <row r="385" spans="1:24" s="568" customFormat="1" ht="17.25" customHeight="1" thickBot="1" x14ac:dyDescent="0.2">
      <c r="A385" s="588" t="s">
        <v>66</v>
      </c>
      <c r="B385" s="589" t="s">
        <v>96</v>
      </c>
      <c r="C385" s="591">
        <f>C384/C383</f>
        <v>552.41279870439928</v>
      </c>
      <c r="D385" s="592">
        <f t="shared" si="7"/>
        <v>1303</v>
      </c>
      <c r="E385" s="590">
        <f t="shared" si="7"/>
        <v>1265</v>
      </c>
      <c r="F385" s="590">
        <f t="shared" si="7"/>
        <v>1149</v>
      </c>
      <c r="G385" s="590">
        <f t="shared" si="7"/>
        <v>696</v>
      </c>
      <c r="H385" s="590">
        <f t="shared" si="7"/>
        <v>480</v>
      </c>
      <c r="I385" s="590">
        <f t="shared" si="7"/>
        <v>359</v>
      </c>
      <c r="J385" s="590">
        <f t="shared" si="7"/>
        <v>322</v>
      </c>
      <c r="K385" s="590">
        <f t="shared" si="7"/>
        <v>486</v>
      </c>
      <c r="L385" s="590">
        <f t="shared" si="7"/>
        <v>421</v>
      </c>
      <c r="M385" s="590">
        <f t="shared" si="7"/>
        <v>557</v>
      </c>
      <c r="N385" s="590">
        <f t="shared" si="7"/>
        <v>1120</v>
      </c>
      <c r="O385" s="593">
        <v>1961</v>
      </c>
      <c r="P385" s="585"/>
      <c r="Q385" s="583"/>
      <c r="R385" s="56"/>
      <c r="S385" s="576"/>
      <c r="T385" s="56"/>
      <c r="U385" s="56"/>
      <c r="V385" s="565"/>
      <c r="W385" s="565"/>
      <c r="X385" s="565"/>
    </row>
    <row r="386" spans="1:24" s="20" customFormat="1" ht="17.25" customHeight="1" x14ac:dyDescent="0.15">
      <c r="A386" s="362" t="s">
        <v>97</v>
      </c>
      <c r="B386" s="16" t="s">
        <v>95</v>
      </c>
      <c r="C386" s="17">
        <f>C380+C383</f>
        <v>232769.57600000006</v>
      </c>
      <c r="D386" s="18">
        <f t="shared" ref="D386:K387" si="8">D380+D383</f>
        <v>21538.327000000001</v>
      </c>
      <c r="E386" s="76">
        <f t="shared" si="8"/>
        <v>18307.694000000003</v>
      </c>
      <c r="F386" s="76">
        <f t="shared" si="8"/>
        <v>18615.624</v>
      </c>
      <c r="G386" s="76">
        <f t="shared" si="8"/>
        <v>21468.744000000002</v>
      </c>
      <c r="H386" s="76">
        <f t="shared" si="8"/>
        <v>24883.492000000002</v>
      </c>
      <c r="I386" s="76">
        <f t="shared" si="8"/>
        <v>23181.261999999999</v>
      </c>
      <c r="J386" s="76">
        <f t="shared" si="8"/>
        <v>15017.482</v>
      </c>
      <c r="K386" s="76">
        <f t="shared" si="8"/>
        <v>9178.0820000000003</v>
      </c>
      <c r="L386" s="76">
        <f>L380+L383</f>
        <v>9874.5280000000002</v>
      </c>
      <c r="M386" s="76">
        <f>M380+M383</f>
        <v>17785.044000000002</v>
      </c>
      <c r="N386" s="19">
        <f t="shared" ref="N386:N387" si="9">N380+N383</f>
        <v>29022.302000000003</v>
      </c>
      <c r="O386" s="295">
        <v>23896.994999999999</v>
      </c>
      <c r="P386" s="373"/>
      <c r="Q386" s="61"/>
      <c r="R386" s="59"/>
      <c r="S386" s="58"/>
      <c r="T386" s="5"/>
      <c r="U386" s="5"/>
      <c r="V386" s="2"/>
      <c r="W386" s="2"/>
      <c r="X386" s="2"/>
    </row>
    <row r="387" spans="1:24" s="20" customFormat="1" ht="17.25" customHeight="1" x14ac:dyDescent="0.15">
      <c r="A387" s="363" t="s">
        <v>66</v>
      </c>
      <c r="B387" s="23" t="s">
        <v>94</v>
      </c>
      <c r="C387" s="24">
        <f>C381+C384</f>
        <v>52742424.461999997</v>
      </c>
      <c r="D387" s="25">
        <f t="shared" si="8"/>
        <v>3957085.67</v>
      </c>
      <c r="E387" s="77">
        <f t="shared" si="8"/>
        <v>3533401.952</v>
      </c>
      <c r="F387" s="77">
        <f t="shared" si="8"/>
        <v>4148806.7220000001</v>
      </c>
      <c r="G387" s="77">
        <f t="shared" si="8"/>
        <v>4864519.4380000001</v>
      </c>
      <c r="H387" s="77">
        <f t="shared" si="8"/>
        <v>6185895.4550000001</v>
      </c>
      <c r="I387" s="77">
        <f t="shared" si="8"/>
        <v>6438645.3969999999</v>
      </c>
      <c r="J387" s="77">
        <f t="shared" si="8"/>
        <v>4045309.861</v>
      </c>
      <c r="K387" s="77">
        <f t="shared" si="8"/>
        <v>3218457.3759999997</v>
      </c>
      <c r="L387" s="77">
        <f>L381+L384</f>
        <v>4137507.2560000001</v>
      </c>
      <c r="M387" s="77">
        <f>M381+M384</f>
        <v>3913203.4649999999</v>
      </c>
      <c r="N387" s="26">
        <f t="shared" si="9"/>
        <v>4214067.63</v>
      </c>
      <c r="O387" s="296">
        <v>4085524.24</v>
      </c>
      <c r="P387" s="373"/>
      <c r="Q387" s="61"/>
      <c r="R387" s="59"/>
      <c r="S387" s="5"/>
      <c r="T387" s="5"/>
      <c r="U387" s="5"/>
      <c r="V387" s="2"/>
      <c r="W387" s="2"/>
      <c r="X387" s="2"/>
    </row>
    <row r="388" spans="1:24" s="20" customFormat="1" ht="17.25" customHeight="1" thickBot="1" x14ac:dyDescent="0.2">
      <c r="A388" s="364" t="s">
        <v>66</v>
      </c>
      <c r="B388" s="78" t="s">
        <v>96</v>
      </c>
      <c r="C388" s="79">
        <f>C387/C386</f>
        <v>226.58641807209369</v>
      </c>
      <c r="D388" s="80">
        <f t="shared" ref="D388:K388" si="10">D387/D386</f>
        <v>183.72298229105724</v>
      </c>
      <c r="E388" s="81">
        <f t="shared" si="10"/>
        <v>193.00092911756116</v>
      </c>
      <c r="F388" s="81">
        <f t="shared" si="10"/>
        <v>222.86691662874154</v>
      </c>
      <c r="G388" s="81">
        <f t="shared" si="10"/>
        <v>226.58612157283162</v>
      </c>
      <c r="H388" s="81">
        <f t="shared" si="10"/>
        <v>248.59434740911763</v>
      </c>
      <c r="I388" s="81">
        <f t="shared" si="10"/>
        <v>277.75215158691532</v>
      </c>
      <c r="J388" s="81">
        <f t="shared" si="10"/>
        <v>269.37337837328522</v>
      </c>
      <c r="K388" s="81">
        <f t="shared" si="10"/>
        <v>350.66775127962461</v>
      </c>
      <c r="L388" s="81">
        <f>L387/L386</f>
        <v>419.00810408355721</v>
      </c>
      <c r="M388" s="81">
        <f>M387/M386</f>
        <v>220.0277640583852</v>
      </c>
      <c r="N388" s="82">
        <f t="shared" ref="N388" si="11">N387/N386</f>
        <v>145.20101231115297</v>
      </c>
      <c r="O388" s="365">
        <v>170.96393249444125</v>
      </c>
      <c r="P388" s="373"/>
      <c r="Q388" s="61"/>
      <c r="R388" s="59"/>
      <c r="S388" s="5"/>
      <c r="T388" s="5"/>
      <c r="U388" s="5"/>
      <c r="V388" s="2"/>
      <c r="W388" s="2"/>
      <c r="X388" s="2"/>
    </row>
    <row r="389" spans="1:24" s="14" customFormat="1" ht="17.25" customHeight="1" thickBot="1" x14ac:dyDescent="0.2">
      <c r="A389" s="532" t="s">
        <v>99</v>
      </c>
      <c r="B389" s="366"/>
      <c r="C389" s="83" t="s">
        <v>1</v>
      </c>
      <c r="D389" s="84" t="s">
        <v>2</v>
      </c>
      <c r="E389" s="85" t="s">
        <v>3</v>
      </c>
      <c r="F389" s="85" t="s">
        <v>4</v>
      </c>
      <c r="G389" s="85" t="s">
        <v>5</v>
      </c>
      <c r="H389" s="85" t="s">
        <v>332</v>
      </c>
      <c r="I389" s="85" t="s">
        <v>7</v>
      </c>
      <c r="J389" s="86" t="s">
        <v>8</v>
      </c>
      <c r="K389" s="85" t="s">
        <v>9</v>
      </c>
      <c r="L389" s="85" t="s">
        <v>10</v>
      </c>
      <c r="M389" s="85" t="s">
        <v>10</v>
      </c>
      <c r="N389" s="85" t="s">
        <v>12</v>
      </c>
      <c r="O389" s="367" t="s">
        <v>13</v>
      </c>
      <c r="P389" s="368"/>
      <c r="Q389" s="1714"/>
      <c r="R389" s="59"/>
      <c r="S389" s="58"/>
      <c r="T389" s="5"/>
      <c r="U389" s="5"/>
      <c r="V389" s="2"/>
      <c r="W389" s="2"/>
      <c r="X389" s="2"/>
    </row>
    <row r="390" spans="1:24" s="595" customFormat="1" ht="17.25" customHeight="1" x14ac:dyDescent="0.15">
      <c r="A390" s="558" t="s">
        <v>14</v>
      </c>
      <c r="B390" s="559" t="s">
        <v>95</v>
      </c>
      <c r="C390" s="87">
        <f t="shared" ref="C390:J398" si="12">C380/C370</f>
        <v>0.14846945692446534</v>
      </c>
      <c r="D390" s="88">
        <f t="shared" si="12"/>
        <v>0.18521659578589605</v>
      </c>
      <c r="E390" s="89">
        <f t="shared" si="12"/>
        <v>0.1549866998081284</v>
      </c>
      <c r="F390" s="89">
        <f t="shared" si="12"/>
        <v>0.14797325709766185</v>
      </c>
      <c r="G390" s="89">
        <f t="shared" si="12"/>
        <v>0.15724735169904999</v>
      </c>
      <c r="H390" s="89">
        <f t="shared" si="12"/>
        <v>0.17416304542859473</v>
      </c>
      <c r="I390" s="89">
        <f>I380/I370</f>
        <v>0.16111951900990776</v>
      </c>
      <c r="J390" s="89">
        <f>J380/J370</f>
        <v>0.11020599377398579</v>
      </c>
      <c r="K390" s="89">
        <f t="shared" ref="K390:N398" si="13">K380/K370</f>
        <v>5.9982613415658102E-2</v>
      </c>
      <c r="L390" s="89">
        <f t="shared" si="13"/>
        <v>6.7841806297660429E-2</v>
      </c>
      <c r="M390" s="89">
        <f t="shared" si="13"/>
        <v>0.13265201587276984</v>
      </c>
      <c r="N390" s="555">
        <f t="shared" si="13"/>
        <v>0.23367393600598016</v>
      </c>
      <c r="O390" s="1723">
        <v>0.19191157573246906</v>
      </c>
      <c r="P390" s="594"/>
      <c r="Q390" s="1721"/>
      <c r="R390" s="56"/>
      <c r="S390" s="576"/>
      <c r="T390" s="576"/>
      <c r="U390" s="576"/>
      <c r="V390" s="565"/>
      <c r="W390" s="565"/>
      <c r="X390" s="565"/>
    </row>
    <row r="391" spans="1:24" s="595" customFormat="1" ht="17.25" customHeight="1" x14ac:dyDescent="0.15">
      <c r="A391" s="569" t="s">
        <v>14</v>
      </c>
      <c r="B391" s="570" t="s">
        <v>94</v>
      </c>
      <c r="C391" s="90">
        <f t="shared" si="12"/>
        <v>0.12321207207651973</v>
      </c>
      <c r="D391" s="91">
        <f t="shared" si="12"/>
        <v>0.11650093912220141</v>
      </c>
      <c r="E391" s="92">
        <f t="shared" si="12"/>
        <v>0.10730294846124439</v>
      </c>
      <c r="F391" s="92">
        <f t="shared" si="12"/>
        <v>0.11733165403015146</v>
      </c>
      <c r="G391" s="92">
        <f t="shared" si="12"/>
        <v>0.13079150396119751</v>
      </c>
      <c r="H391" s="92">
        <f t="shared" si="12"/>
        <v>0.14608725863586725</v>
      </c>
      <c r="I391" s="92">
        <f t="shared" si="12"/>
        <v>0.159499510744602</v>
      </c>
      <c r="J391" s="92">
        <f t="shared" si="12"/>
        <v>0.12579542360733886</v>
      </c>
      <c r="K391" s="92">
        <f t="shared" si="13"/>
        <v>7.6911355459617872E-2</v>
      </c>
      <c r="L391" s="92">
        <f t="shared" si="13"/>
        <v>9.9600881114305692E-2</v>
      </c>
      <c r="M391" s="92">
        <f t="shared" si="13"/>
        <v>0.13008752161601231</v>
      </c>
      <c r="N391" s="556">
        <f t="shared" si="13"/>
        <v>0.1482169336851554</v>
      </c>
      <c r="O391" s="1724">
        <v>0.1206400549458064</v>
      </c>
      <c r="P391" s="594"/>
      <c r="Q391" s="1721"/>
      <c r="R391" s="56"/>
      <c r="S391" s="576"/>
      <c r="T391" s="576"/>
      <c r="U391" s="576"/>
      <c r="V391" s="565"/>
      <c r="W391" s="565"/>
      <c r="X391" s="565"/>
    </row>
    <row r="392" spans="1:24" s="595" customFormat="1" ht="17.25" customHeight="1" thickBot="1" x14ac:dyDescent="0.2">
      <c r="A392" s="577" t="s">
        <v>14</v>
      </c>
      <c r="B392" s="578" t="s">
        <v>96</v>
      </c>
      <c r="C392" s="93">
        <f t="shared" si="12"/>
        <v>0.8298816108636039</v>
      </c>
      <c r="D392" s="94">
        <f t="shared" si="12"/>
        <v>0.62650602409638556</v>
      </c>
      <c r="E392" s="95">
        <f t="shared" si="12"/>
        <v>0.69396551724137934</v>
      </c>
      <c r="F392" s="95">
        <f t="shared" si="12"/>
        <v>0.79411764705882348</v>
      </c>
      <c r="G392" s="95">
        <f t="shared" si="12"/>
        <v>0.83404255319148934</v>
      </c>
      <c r="H392" s="95">
        <f t="shared" si="12"/>
        <v>0.8366533864541833</v>
      </c>
      <c r="I392" s="95">
        <f t="shared" si="12"/>
        <v>0.9923371647509579</v>
      </c>
      <c r="J392" s="95">
        <f t="shared" si="12"/>
        <v>1.1434782608695653</v>
      </c>
      <c r="K392" s="95">
        <f t="shared" si="13"/>
        <v>1.28099173553719</v>
      </c>
      <c r="L392" s="95">
        <f t="shared" si="13"/>
        <v>1.4666666666666666</v>
      </c>
      <c r="M392" s="95">
        <f t="shared" si="13"/>
        <v>0.98104265402843605</v>
      </c>
      <c r="N392" s="549">
        <f t="shared" si="13"/>
        <v>0.63255813953488371</v>
      </c>
      <c r="O392" s="1725">
        <v>0.62761506276150625</v>
      </c>
      <c r="P392" s="594"/>
      <c r="Q392" s="1721"/>
      <c r="R392" s="575"/>
      <c r="S392" s="567"/>
      <c r="T392" s="576"/>
      <c r="U392" s="576"/>
      <c r="V392" s="565"/>
      <c r="W392" s="565"/>
      <c r="X392" s="565"/>
    </row>
    <row r="393" spans="1:24" s="595" customFormat="1" ht="17.25" customHeight="1" x14ac:dyDescent="0.15">
      <c r="A393" s="584" t="s">
        <v>65</v>
      </c>
      <c r="B393" s="559" t="s">
        <v>95</v>
      </c>
      <c r="C393" s="87">
        <f t="shared" si="12"/>
        <v>4.4485338256194155E-2</v>
      </c>
      <c r="D393" s="88">
        <f t="shared" si="12"/>
        <v>1.4107257024283552E-2</v>
      </c>
      <c r="E393" s="89">
        <f t="shared" si="12"/>
        <v>1.56467725484482E-2</v>
      </c>
      <c r="F393" s="89">
        <f t="shared" si="12"/>
        <v>2.1089907902363626E-2</v>
      </c>
      <c r="G393" s="89">
        <f t="shared" si="12"/>
        <v>4.7227405559515323E-2</v>
      </c>
      <c r="H393" s="89">
        <f t="shared" si="12"/>
        <v>0.13811383736401345</v>
      </c>
      <c r="I393" s="89">
        <f t="shared" si="12"/>
        <v>0.17595378809170112</v>
      </c>
      <c r="J393" s="89">
        <f t="shared" si="12"/>
        <v>4.7115339190551629E-2</v>
      </c>
      <c r="K393" s="89">
        <f t="shared" si="13"/>
        <v>6.6973442320536883E-2</v>
      </c>
      <c r="L393" s="89">
        <f t="shared" si="13"/>
        <v>6.5793095616625025E-2</v>
      </c>
      <c r="M393" s="89">
        <f t="shared" si="13"/>
        <v>1.8640299587927386E-2</v>
      </c>
      <c r="N393" s="547">
        <f t="shared" si="13"/>
        <v>6.263920961790263E-3</v>
      </c>
      <c r="O393" s="1723">
        <v>5.6338025236330322E-3</v>
      </c>
      <c r="P393" s="596"/>
      <c r="Q393" s="1721"/>
      <c r="R393" s="575"/>
      <c r="S393" s="576"/>
      <c r="T393" s="576"/>
      <c r="U393" s="576"/>
      <c r="V393" s="565"/>
      <c r="W393" s="565"/>
      <c r="X393" s="565"/>
    </row>
    <row r="394" spans="1:24" s="595" customFormat="1" ht="17.25" customHeight="1" x14ac:dyDescent="0.15">
      <c r="A394" s="587" t="s">
        <v>66</v>
      </c>
      <c r="B394" s="570" t="s">
        <v>94</v>
      </c>
      <c r="C394" s="90">
        <f t="shared" si="12"/>
        <v>5.2669176131574735E-2</v>
      </c>
      <c r="D394" s="91">
        <f t="shared" si="12"/>
        <v>4.165461515912916E-2</v>
      </c>
      <c r="E394" s="92">
        <f t="shared" si="12"/>
        <v>4.2323879142597776E-2</v>
      </c>
      <c r="F394" s="92">
        <f t="shared" si="12"/>
        <v>4.7632302930533714E-2</v>
      </c>
      <c r="G394" s="92">
        <f t="shared" si="12"/>
        <v>7.0420391857210621E-2</v>
      </c>
      <c r="H394" s="92">
        <f t="shared" si="12"/>
        <v>0.14595963781447802</v>
      </c>
      <c r="I394" s="92">
        <f t="shared" si="12"/>
        <v>0.12619441313200441</v>
      </c>
      <c r="J394" s="92">
        <f t="shared" si="12"/>
        <v>3.0561941139169425E-2</v>
      </c>
      <c r="K394" s="92">
        <f t="shared" si="13"/>
        <v>5.960091999540492E-2</v>
      </c>
      <c r="L394" s="92">
        <f t="shared" si="13"/>
        <v>5.2987985379049772E-2</v>
      </c>
      <c r="M394" s="92">
        <f t="shared" si="13"/>
        <v>2.6339280025305955E-2</v>
      </c>
      <c r="N394" s="548">
        <f t="shared" si="13"/>
        <v>1.8460451879516591E-2</v>
      </c>
      <c r="O394" s="1724">
        <v>2.3981613559860067E-2</v>
      </c>
      <c r="P394" s="585"/>
      <c r="Q394" s="565"/>
      <c r="R394" s="575"/>
      <c r="S394" s="576"/>
      <c r="T394" s="576"/>
      <c r="U394" s="576"/>
      <c r="V394" s="565"/>
      <c r="W394" s="565"/>
      <c r="X394" s="565"/>
    </row>
    <row r="395" spans="1:24" s="595" customFormat="1" ht="17.25" customHeight="1" thickBot="1" x14ac:dyDescent="0.2">
      <c r="A395" s="588" t="s">
        <v>66</v>
      </c>
      <c r="B395" s="589" t="s">
        <v>96</v>
      </c>
      <c r="C395" s="735">
        <f t="shared" si="12"/>
        <v>1.1839670821035302</v>
      </c>
      <c r="D395" s="736">
        <f t="shared" si="12"/>
        <v>2.9084821428571428</v>
      </c>
      <c r="E395" s="531">
        <f t="shared" si="12"/>
        <v>2.7029914529914532</v>
      </c>
      <c r="F395" s="531">
        <f t="shared" si="12"/>
        <v>2.257367387033399</v>
      </c>
      <c r="G395" s="531">
        <f t="shared" si="12"/>
        <v>1.4903640256959314</v>
      </c>
      <c r="H395" s="531">
        <f t="shared" si="12"/>
        <v>1.0572687224669604</v>
      </c>
      <c r="I395" s="531">
        <f t="shared" si="12"/>
        <v>0.71656686626746502</v>
      </c>
      <c r="J395" s="531">
        <f t="shared" si="12"/>
        <v>0.647887323943662</v>
      </c>
      <c r="K395" s="531">
        <f t="shared" si="13"/>
        <v>0.89010989010989006</v>
      </c>
      <c r="L395" s="531">
        <f t="shared" si="13"/>
        <v>0.80497131931166344</v>
      </c>
      <c r="M395" s="531">
        <f t="shared" si="13"/>
        <v>1.4137055837563453</v>
      </c>
      <c r="N395" s="557">
        <f t="shared" si="13"/>
        <v>2.8865979381443299</v>
      </c>
      <c r="O395" s="735">
        <v>4.2537960954446854</v>
      </c>
      <c r="P395" s="585"/>
      <c r="Q395" s="565"/>
      <c r="R395" s="575"/>
      <c r="S395" s="567"/>
      <c r="T395" s="576"/>
      <c r="U395" s="576"/>
      <c r="V395" s="565"/>
      <c r="W395" s="565"/>
      <c r="X395" s="565"/>
    </row>
    <row r="396" spans="1:24" s="72" customFormat="1" ht="17.25" customHeight="1" x14ac:dyDescent="0.15">
      <c r="A396" s="362" t="s">
        <v>97</v>
      </c>
      <c r="B396" s="16" t="s">
        <v>95</v>
      </c>
      <c r="C396" s="87">
        <f t="shared" si="12"/>
        <v>0.12584329596827126</v>
      </c>
      <c r="D396" s="88">
        <f t="shared" si="12"/>
        <v>0.144326837897784</v>
      </c>
      <c r="E396" s="89">
        <f t="shared" si="12"/>
        <v>0.12289104883369695</v>
      </c>
      <c r="F396" s="89">
        <f t="shared" si="12"/>
        <v>0.12212412091949197</v>
      </c>
      <c r="G396" s="89">
        <f t="shared" si="12"/>
        <v>0.13747826922214895</v>
      </c>
      <c r="H396" s="89">
        <f t="shared" si="12"/>
        <v>0.16794560082071219</v>
      </c>
      <c r="I396" s="89">
        <f t="shared" si="12"/>
        <v>0.16372913414746121</v>
      </c>
      <c r="J396" s="89">
        <f t="shared" si="12"/>
        <v>9.6178979255928942E-2</v>
      </c>
      <c r="K396" s="89">
        <f t="shared" si="13"/>
        <v>6.1454334842113725E-2</v>
      </c>
      <c r="L396" s="89">
        <f t="shared" si="13"/>
        <v>6.7410743908849491E-2</v>
      </c>
      <c r="M396" s="89">
        <f t="shared" si="13"/>
        <v>0.10782604794412583</v>
      </c>
      <c r="N396" s="547">
        <f t="shared" si="13"/>
        <v>0.1758085643843251</v>
      </c>
      <c r="O396" s="1726">
        <v>0.13963663614531047</v>
      </c>
      <c r="P396" s="373"/>
      <c r="Q396" s="1714"/>
      <c r="R396" s="35"/>
      <c r="S396" s="5"/>
      <c r="T396" s="5"/>
      <c r="U396" s="5"/>
      <c r="V396" s="2"/>
      <c r="W396" s="2"/>
      <c r="X396" s="2"/>
    </row>
    <row r="397" spans="1:24" s="72" customFormat="1" ht="17.25" customHeight="1" x14ac:dyDescent="0.15">
      <c r="A397" s="363" t="s">
        <v>66</v>
      </c>
      <c r="B397" s="23" t="s">
        <v>94</v>
      </c>
      <c r="C397" s="90">
        <f t="shared" si="12"/>
        <v>9.84779597094885E-2</v>
      </c>
      <c r="D397" s="91">
        <f t="shared" si="12"/>
        <v>8.9466552589672788E-2</v>
      </c>
      <c r="E397" s="92">
        <f t="shared" si="12"/>
        <v>8.2850568973048849E-2</v>
      </c>
      <c r="F397" s="92">
        <f t="shared" si="12"/>
        <v>9.2728334425644585E-2</v>
      </c>
      <c r="G397" s="92">
        <f t="shared" si="12"/>
        <v>0.11250741490170425</v>
      </c>
      <c r="H397" s="92">
        <f t="shared" si="12"/>
        <v>0.14605227222667583</v>
      </c>
      <c r="I397" s="92">
        <f t="shared" si="12"/>
        <v>0.14983258496689864</v>
      </c>
      <c r="J397" s="92">
        <f t="shared" si="12"/>
        <v>8.945631556886155E-2</v>
      </c>
      <c r="K397" s="92">
        <f t="shared" si="13"/>
        <v>7.0413506270407406E-2</v>
      </c>
      <c r="L397" s="92">
        <f t="shared" si="13"/>
        <v>8.4291513217334288E-2</v>
      </c>
      <c r="M397" s="92">
        <f t="shared" si="13"/>
        <v>9.4564161988082387E-2</v>
      </c>
      <c r="N397" s="548">
        <f t="shared" si="13"/>
        <v>9.9381060490681752E-2</v>
      </c>
      <c r="O397" s="1727">
        <v>7.9186239697564054E-2</v>
      </c>
      <c r="P397" s="373"/>
      <c r="Q397" s="61"/>
      <c r="R397" s="3"/>
      <c r="S397" s="5"/>
      <c r="T397" s="5"/>
      <c r="U397" s="5"/>
      <c r="V397" s="2"/>
      <c r="W397" s="2"/>
      <c r="X397" s="2"/>
    </row>
    <row r="398" spans="1:24" s="72" customFormat="1" ht="17.25" customHeight="1" thickBot="1" x14ac:dyDescent="0.2">
      <c r="A398" s="364" t="s">
        <v>66</v>
      </c>
      <c r="B398" s="78" t="s">
        <v>96</v>
      </c>
      <c r="C398" s="96">
        <f t="shared" si="12"/>
        <v>0.78254434574184739</v>
      </c>
      <c r="D398" s="97">
        <f t="shared" si="12"/>
        <v>0.61988853835372826</v>
      </c>
      <c r="E398" s="98">
        <f t="shared" si="12"/>
        <v>0.67417903711739724</v>
      </c>
      <c r="F398" s="98">
        <f t="shared" si="12"/>
        <v>0.75929581910173172</v>
      </c>
      <c r="G398" s="98">
        <f t="shared" si="12"/>
        <v>0.81836508081073744</v>
      </c>
      <c r="H398" s="98">
        <f t="shared" si="12"/>
        <v>0.86964035683549534</v>
      </c>
      <c r="I398" s="98">
        <f t="shared" si="12"/>
        <v>0.91512476229156159</v>
      </c>
      <c r="J398" s="98">
        <f t="shared" si="12"/>
        <v>0.93010256774322153</v>
      </c>
      <c r="K398" s="98">
        <f t="shared" si="13"/>
        <v>1.1457858335186815</v>
      </c>
      <c r="L398" s="98">
        <f t="shared" si="13"/>
        <v>1.2504166002278569</v>
      </c>
      <c r="M398" s="98">
        <f t="shared" si="13"/>
        <v>0.87700665832697877</v>
      </c>
      <c r="N398" s="550">
        <f t="shared" si="13"/>
        <v>0.56527997278579933</v>
      </c>
      <c r="O398" s="1728">
        <v>0.56708784946065471</v>
      </c>
      <c r="P398" s="373"/>
      <c r="Q398" s="2"/>
      <c r="R398" s="3"/>
      <c r="S398" s="58"/>
      <c r="T398" s="5"/>
      <c r="U398" s="5"/>
      <c r="V398" s="2"/>
      <c r="W398" s="2"/>
      <c r="X398" s="2"/>
    </row>
    <row r="399" spans="1:24" x14ac:dyDescent="0.15">
      <c r="C399" s="372"/>
      <c r="P399" s="41"/>
      <c r="Q399" s="1714"/>
      <c r="R399" s="35"/>
    </row>
    <row r="400" spans="1:24" x14ac:dyDescent="0.15">
      <c r="C400" s="372"/>
      <c r="Q400" s="61"/>
      <c r="R400" s="59"/>
    </row>
    <row r="401" spans="3:24" x14ac:dyDescent="0.15">
      <c r="C401" s="372"/>
      <c r="Q401" s="1714"/>
      <c r="S401" s="58"/>
    </row>
    <row r="402" spans="3:24" x14ac:dyDescent="0.15">
      <c r="C402" s="372"/>
      <c r="Q402" s="1714"/>
    </row>
    <row r="403" spans="3:24" x14ac:dyDescent="0.15">
      <c r="C403" s="372"/>
      <c r="Q403" s="61"/>
      <c r="R403" s="59"/>
    </row>
    <row r="404" spans="3:24" x14ac:dyDescent="0.15">
      <c r="C404" s="372"/>
      <c r="Q404" s="61"/>
      <c r="S404" s="58"/>
    </row>
    <row r="405" spans="3:24" x14ac:dyDescent="0.15">
      <c r="C405" s="372"/>
      <c r="Q405" s="61"/>
    </row>
    <row r="406" spans="3:24" x14ac:dyDescent="0.15">
      <c r="C406" s="372"/>
      <c r="Q406" s="61"/>
      <c r="R406" s="59"/>
    </row>
    <row r="407" spans="3:24" x14ac:dyDescent="0.15">
      <c r="C407" s="372"/>
      <c r="Q407" s="1714"/>
      <c r="R407" s="59"/>
      <c r="S407" s="58"/>
    </row>
    <row r="408" spans="3:24" x14ac:dyDescent="0.15">
      <c r="C408" s="372"/>
      <c r="Q408" s="1714"/>
      <c r="R408" s="59"/>
    </row>
    <row r="409" spans="3:24" x14ac:dyDescent="0.15">
      <c r="C409" s="372"/>
      <c r="Q409" s="61"/>
      <c r="R409" s="59"/>
      <c r="V409" s="14"/>
      <c r="W409" s="14"/>
      <c r="X409" s="14"/>
    </row>
    <row r="410" spans="3:24" x14ac:dyDescent="0.15">
      <c r="C410" s="372"/>
      <c r="Q410" s="1720"/>
      <c r="S410" s="58"/>
      <c r="V410" s="20"/>
      <c r="W410" s="20"/>
      <c r="X410" s="20"/>
    </row>
    <row r="411" spans="3:24" x14ac:dyDescent="0.15">
      <c r="C411" s="372"/>
      <c r="Q411" s="1720"/>
      <c r="R411" s="58"/>
      <c r="V411" s="20"/>
      <c r="W411" s="20"/>
      <c r="X411" s="20"/>
    </row>
    <row r="412" spans="3:24" x14ac:dyDescent="0.15">
      <c r="C412" s="372"/>
      <c r="Q412" s="1720"/>
      <c r="R412" s="59"/>
      <c r="V412" s="20"/>
      <c r="W412" s="20"/>
      <c r="X412" s="20"/>
    </row>
    <row r="413" spans="3:24" x14ac:dyDescent="0.15">
      <c r="C413" s="372"/>
      <c r="Q413" s="1714"/>
      <c r="R413" s="353"/>
      <c r="S413" s="58"/>
      <c r="T413" s="1707"/>
      <c r="U413" s="1707"/>
      <c r="V413" s="20"/>
      <c r="W413" s="20"/>
      <c r="X413" s="20"/>
    </row>
    <row r="414" spans="3:24" x14ac:dyDescent="0.15">
      <c r="C414" s="372"/>
      <c r="Q414" s="1714"/>
      <c r="R414" s="353"/>
      <c r="T414" s="21"/>
      <c r="U414" s="21"/>
      <c r="V414" s="20"/>
      <c r="W414" s="20"/>
      <c r="X414" s="20"/>
    </row>
    <row r="415" spans="3:24" x14ac:dyDescent="0.15">
      <c r="C415" s="372"/>
      <c r="Q415" s="1714"/>
      <c r="T415" s="21"/>
      <c r="U415" s="21"/>
      <c r="V415" s="20"/>
      <c r="W415" s="20"/>
      <c r="X415" s="20"/>
    </row>
    <row r="416" spans="3:24" x14ac:dyDescent="0.15">
      <c r="C416" s="372"/>
      <c r="Q416" s="1714"/>
      <c r="S416" s="58"/>
      <c r="T416" s="21"/>
      <c r="U416" s="21"/>
      <c r="V416" s="20"/>
      <c r="W416" s="20"/>
      <c r="X416" s="20"/>
    </row>
    <row r="417" spans="3:25" x14ac:dyDescent="0.15">
      <c r="C417" s="372"/>
      <c r="Q417" s="1714"/>
      <c r="R417" s="58"/>
      <c r="T417" s="21"/>
      <c r="U417" s="21"/>
      <c r="V417" s="20"/>
      <c r="W417" s="20"/>
      <c r="X417" s="20"/>
    </row>
    <row r="418" spans="3:25" x14ac:dyDescent="0.15">
      <c r="C418" s="372"/>
      <c r="Q418" s="1714"/>
      <c r="T418" s="21"/>
      <c r="U418" s="21"/>
      <c r="V418" s="20"/>
      <c r="W418" s="20"/>
      <c r="X418" s="20"/>
    </row>
    <row r="419" spans="3:25" x14ac:dyDescent="0.15">
      <c r="C419" s="372"/>
      <c r="Q419" s="1714"/>
      <c r="S419" s="58"/>
      <c r="T419" s="21"/>
      <c r="U419" s="21"/>
      <c r="V419" s="14"/>
      <c r="W419" s="14"/>
      <c r="X419" s="14"/>
    </row>
    <row r="420" spans="3:25" x14ac:dyDescent="0.15">
      <c r="C420" s="372"/>
      <c r="Q420" s="1714"/>
      <c r="R420" s="58"/>
      <c r="T420" s="21"/>
      <c r="U420" s="21"/>
      <c r="V420" s="20"/>
      <c r="W420" s="20"/>
      <c r="X420" s="20"/>
    </row>
    <row r="421" spans="3:25" x14ac:dyDescent="0.15">
      <c r="Q421" s="1714"/>
      <c r="T421" s="21"/>
      <c r="U421" s="21"/>
      <c r="V421" s="20"/>
      <c r="W421" s="20"/>
      <c r="X421" s="20"/>
    </row>
    <row r="422" spans="3:25" x14ac:dyDescent="0.15">
      <c r="Q422" s="1714"/>
      <c r="S422" s="58"/>
      <c r="T422" s="21"/>
      <c r="U422" s="21"/>
      <c r="V422" s="20"/>
      <c r="W422" s="20"/>
      <c r="X422" s="20"/>
    </row>
    <row r="423" spans="3:25" x14ac:dyDescent="0.15">
      <c r="Q423" s="1714"/>
      <c r="R423" s="58"/>
      <c r="T423" s="1707"/>
      <c r="U423" s="1707"/>
      <c r="V423" s="20"/>
      <c r="W423" s="20"/>
      <c r="X423" s="20"/>
    </row>
    <row r="424" spans="3:25" x14ac:dyDescent="0.15">
      <c r="Q424" s="1714"/>
      <c r="T424" s="21"/>
      <c r="U424" s="21"/>
      <c r="V424" s="20"/>
      <c r="W424" s="20"/>
      <c r="X424" s="20"/>
    </row>
    <row r="425" spans="3:25" x14ac:dyDescent="0.15">
      <c r="Q425" s="1714"/>
      <c r="S425" s="58"/>
      <c r="T425" s="21"/>
      <c r="U425" s="21"/>
      <c r="V425" s="20"/>
      <c r="W425" s="20"/>
      <c r="X425" s="20"/>
    </row>
    <row r="426" spans="3:25" x14ac:dyDescent="0.15">
      <c r="Q426" s="1714"/>
      <c r="R426" s="58"/>
      <c r="S426" s="59"/>
      <c r="T426" s="21"/>
      <c r="U426" s="21"/>
      <c r="V426" s="20"/>
      <c r="W426" s="20"/>
      <c r="X426" s="20"/>
    </row>
    <row r="427" spans="3:25" x14ac:dyDescent="0.15">
      <c r="Q427" s="1714"/>
      <c r="R427" s="58"/>
      <c r="S427" s="4"/>
      <c r="T427" s="1650"/>
      <c r="U427" s="1650"/>
      <c r="V427" s="1642"/>
      <c r="W427" s="1642"/>
      <c r="X427" s="1642"/>
      <c r="Y427" s="41"/>
    </row>
    <row r="428" spans="3:25" x14ac:dyDescent="0.15">
      <c r="Q428" s="1714"/>
      <c r="R428" s="58"/>
      <c r="S428" s="4"/>
      <c r="T428" s="1650"/>
      <c r="U428" s="1650"/>
      <c r="V428" s="1642"/>
      <c r="W428" s="1642"/>
      <c r="X428" s="1642"/>
      <c r="Y428" s="41"/>
    </row>
    <row r="429" spans="3:25" x14ac:dyDescent="0.15">
      <c r="Q429" s="1714"/>
      <c r="R429" s="58"/>
      <c r="S429" s="4"/>
      <c r="T429" s="1650"/>
      <c r="U429" s="1650"/>
      <c r="V429" s="368"/>
      <c r="W429" s="368"/>
      <c r="X429" s="368"/>
      <c r="Y429" s="41"/>
    </row>
    <row r="430" spans="3:25" x14ac:dyDescent="0.15">
      <c r="Q430" s="1714"/>
      <c r="R430" s="58"/>
      <c r="S430" s="4"/>
      <c r="T430" s="1650"/>
      <c r="U430" s="1650"/>
      <c r="V430" s="1642"/>
      <c r="W430" s="1642"/>
      <c r="X430" s="1642"/>
      <c r="Y430" s="41"/>
    </row>
    <row r="431" spans="3:25" x14ac:dyDescent="0.15">
      <c r="Q431" s="1714"/>
      <c r="R431" s="58"/>
      <c r="S431" s="4"/>
      <c r="T431" s="1650"/>
      <c r="U431" s="1650"/>
      <c r="V431" s="1642"/>
      <c r="W431" s="1642"/>
      <c r="X431" s="1642"/>
      <c r="Y431" s="41"/>
    </row>
    <row r="432" spans="3:25" x14ac:dyDescent="0.15">
      <c r="Q432" s="1714"/>
      <c r="R432" s="58"/>
      <c r="S432" s="4"/>
      <c r="T432" s="1650"/>
      <c r="U432" s="1650"/>
      <c r="V432" s="1642"/>
      <c r="W432" s="1642"/>
      <c r="X432" s="1642"/>
      <c r="Y432" s="41"/>
    </row>
    <row r="433" spans="17:25" x14ac:dyDescent="0.15">
      <c r="Q433" s="61"/>
      <c r="R433" s="58"/>
      <c r="S433" s="4"/>
      <c r="T433" s="1729"/>
      <c r="U433" s="1729"/>
      <c r="V433" s="1642"/>
      <c r="W433" s="1642"/>
      <c r="X433" s="1642"/>
      <c r="Y433" s="41"/>
    </row>
    <row r="434" spans="17:25" x14ac:dyDescent="0.15">
      <c r="Q434" s="1714"/>
      <c r="S434" s="100"/>
      <c r="T434" s="1650"/>
      <c r="U434" s="1650"/>
      <c r="V434" s="1642"/>
      <c r="W434" s="1642"/>
      <c r="X434" s="1642"/>
      <c r="Y434" s="41"/>
    </row>
    <row r="435" spans="17:25" x14ac:dyDescent="0.15">
      <c r="Q435" s="1714"/>
      <c r="S435" s="4"/>
      <c r="T435" s="1650"/>
      <c r="U435" s="1650"/>
      <c r="V435" s="1642"/>
      <c r="W435" s="1642"/>
      <c r="X435" s="1642"/>
      <c r="Y435" s="41"/>
    </row>
    <row r="436" spans="17:25" x14ac:dyDescent="0.15">
      <c r="Q436" s="1714"/>
      <c r="S436" s="4"/>
      <c r="T436" s="1650"/>
      <c r="U436" s="1650"/>
      <c r="V436" s="1642"/>
      <c r="W436" s="1642"/>
      <c r="X436" s="1642"/>
      <c r="Y436" s="41"/>
    </row>
    <row r="437" spans="17:25" x14ac:dyDescent="0.15">
      <c r="Q437" s="1714"/>
      <c r="S437" s="4"/>
      <c r="T437" s="1650"/>
      <c r="U437" s="1650"/>
      <c r="V437" s="1642"/>
      <c r="W437" s="1642"/>
      <c r="X437" s="1642"/>
      <c r="Y437" s="41"/>
    </row>
    <row r="438" spans="17:25" x14ac:dyDescent="0.15">
      <c r="Q438" s="1714"/>
      <c r="R438" s="58"/>
      <c r="S438" s="4"/>
      <c r="T438" s="1650"/>
      <c r="U438" s="1650"/>
      <c r="V438" s="1642"/>
      <c r="W438" s="1642"/>
      <c r="X438" s="1642"/>
      <c r="Y438" s="41"/>
    </row>
    <row r="439" spans="17:25" x14ac:dyDescent="0.15">
      <c r="Q439" s="1714"/>
      <c r="S439" s="4"/>
      <c r="T439" s="1650"/>
      <c r="U439" s="1650"/>
      <c r="V439" s="41"/>
      <c r="W439" s="41"/>
      <c r="X439" s="41"/>
      <c r="Y439" s="41"/>
    </row>
    <row r="440" spans="17:25" x14ac:dyDescent="0.15">
      <c r="Q440" s="1714"/>
      <c r="S440" s="4"/>
      <c r="T440" s="1650"/>
      <c r="U440" s="1650"/>
      <c r="V440" s="41"/>
      <c r="W440" s="41"/>
      <c r="X440" s="41"/>
      <c r="Y440" s="41"/>
    </row>
    <row r="441" spans="17:25" x14ac:dyDescent="0.15">
      <c r="Q441" s="1714"/>
      <c r="R441" s="58"/>
      <c r="S441" s="4"/>
      <c r="T441" s="1650"/>
      <c r="U441" s="1650"/>
      <c r="V441" s="41"/>
      <c r="W441" s="41"/>
      <c r="X441" s="41"/>
      <c r="Y441" s="41"/>
    </row>
    <row r="442" spans="17:25" x14ac:dyDescent="0.15">
      <c r="Q442" s="61"/>
      <c r="S442" s="4"/>
      <c r="T442" s="1650"/>
      <c r="U442" s="1650"/>
      <c r="V442" s="41"/>
      <c r="W442" s="41"/>
      <c r="X442" s="41"/>
      <c r="Y442" s="41"/>
    </row>
    <row r="443" spans="17:25" x14ac:dyDescent="0.15">
      <c r="Q443" s="1714"/>
      <c r="S443" s="4"/>
      <c r="T443" s="4"/>
      <c r="U443" s="4"/>
      <c r="V443" s="41"/>
      <c r="W443" s="41"/>
      <c r="X443" s="41"/>
      <c r="Y443" s="41"/>
    </row>
    <row r="444" spans="17:25" x14ac:dyDescent="0.15">
      <c r="Q444" s="1714"/>
      <c r="R444" s="58"/>
      <c r="S444" s="4"/>
      <c r="T444" s="4"/>
      <c r="U444" s="4"/>
      <c r="V444" s="41"/>
      <c r="W444" s="41"/>
      <c r="X444" s="41"/>
      <c r="Y444" s="41"/>
    </row>
    <row r="445" spans="17:25" x14ac:dyDescent="0.15">
      <c r="Q445" s="1714"/>
      <c r="S445" s="4"/>
      <c r="T445" s="4"/>
      <c r="U445" s="4"/>
      <c r="V445" s="41"/>
      <c r="W445" s="41"/>
      <c r="X445" s="41"/>
      <c r="Y445" s="41"/>
    </row>
    <row r="446" spans="17:25" x14ac:dyDescent="0.15">
      <c r="Q446" s="1714"/>
      <c r="S446" s="4"/>
      <c r="T446" s="4"/>
      <c r="U446" s="4"/>
      <c r="V446" s="41"/>
      <c r="W446" s="41"/>
      <c r="X446" s="41"/>
      <c r="Y446" s="41"/>
    </row>
    <row r="447" spans="17:25" x14ac:dyDescent="0.15">
      <c r="Q447" s="1714"/>
      <c r="R447" s="58"/>
      <c r="S447" s="4"/>
      <c r="T447" s="4"/>
      <c r="U447" s="4"/>
      <c r="V447" s="41"/>
      <c r="W447" s="41"/>
      <c r="X447" s="41"/>
      <c r="Y447" s="41"/>
    </row>
    <row r="448" spans="17:25" x14ac:dyDescent="0.15">
      <c r="Q448" s="1714"/>
    </row>
    <row r="449" spans="17:19" x14ac:dyDescent="0.15">
      <c r="Q449" s="1714"/>
    </row>
    <row r="450" spans="17:19" x14ac:dyDescent="0.15">
      <c r="Q450" s="1714"/>
      <c r="R450" s="58"/>
    </row>
    <row r="451" spans="17:19" x14ac:dyDescent="0.15">
      <c r="Q451" s="61"/>
    </row>
    <row r="452" spans="17:19" x14ac:dyDescent="0.15">
      <c r="Q452" s="1714"/>
    </row>
    <row r="453" spans="17:19" x14ac:dyDescent="0.15">
      <c r="Q453" s="1714"/>
      <c r="R453" s="58"/>
    </row>
    <row r="454" spans="17:19" x14ac:dyDescent="0.15">
      <c r="Q454" s="1714"/>
    </row>
    <row r="455" spans="17:19" x14ac:dyDescent="0.15">
      <c r="Q455" s="1714"/>
    </row>
    <row r="456" spans="17:19" x14ac:dyDescent="0.15">
      <c r="Q456" s="1714"/>
      <c r="R456" s="58"/>
    </row>
    <row r="457" spans="17:19" x14ac:dyDescent="0.15">
      <c r="Q457" s="61"/>
    </row>
    <row r="458" spans="17:19" x14ac:dyDescent="0.15">
      <c r="Q458" s="1714"/>
    </row>
    <row r="459" spans="17:19" x14ac:dyDescent="0.15">
      <c r="Q459" s="1714"/>
      <c r="R459" s="58"/>
    </row>
    <row r="460" spans="17:19" x14ac:dyDescent="0.15">
      <c r="Q460" s="61"/>
    </row>
    <row r="461" spans="17:19" x14ac:dyDescent="0.15">
      <c r="Q461" s="1714"/>
    </row>
    <row r="462" spans="17:19" x14ac:dyDescent="0.15">
      <c r="Q462" s="1714"/>
      <c r="R462" s="58"/>
      <c r="S462" s="1707"/>
    </row>
    <row r="463" spans="17:19" x14ac:dyDescent="0.15">
      <c r="Q463" s="61"/>
      <c r="R463" s="58"/>
      <c r="S463" s="21"/>
    </row>
    <row r="464" spans="17:19" x14ac:dyDescent="0.15">
      <c r="Q464" s="61"/>
      <c r="S464" s="21"/>
    </row>
    <row r="465" spans="17:19" x14ac:dyDescent="0.15">
      <c r="Q465" s="1714"/>
      <c r="S465" s="21"/>
    </row>
    <row r="466" spans="17:19" x14ac:dyDescent="0.15">
      <c r="Q466" s="61"/>
      <c r="S466" s="21"/>
    </row>
    <row r="467" spans="17:19" x14ac:dyDescent="0.15">
      <c r="Q467" s="1714"/>
      <c r="S467" s="21"/>
    </row>
    <row r="468" spans="17:19" x14ac:dyDescent="0.15">
      <c r="Q468" s="1714"/>
      <c r="R468" s="1706"/>
      <c r="S468" s="21"/>
    </row>
    <row r="469" spans="17:19" x14ac:dyDescent="0.15">
      <c r="Q469" s="61"/>
      <c r="R469" s="1706"/>
      <c r="S469" s="21"/>
    </row>
    <row r="470" spans="17:19" x14ac:dyDescent="0.15">
      <c r="Q470" s="1714"/>
      <c r="R470" s="1706"/>
      <c r="S470" s="21"/>
    </row>
    <row r="471" spans="17:19" x14ac:dyDescent="0.15">
      <c r="Q471" s="1714"/>
      <c r="R471" s="1706"/>
      <c r="S471" s="21"/>
    </row>
    <row r="472" spans="17:19" x14ac:dyDescent="0.15">
      <c r="Q472" s="61"/>
      <c r="R472" s="1706"/>
      <c r="S472" s="1707"/>
    </row>
    <row r="473" spans="17:19" x14ac:dyDescent="0.15">
      <c r="Q473" s="1714"/>
      <c r="R473" s="1706"/>
      <c r="S473" s="21"/>
    </row>
    <row r="474" spans="17:19" x14ac:dyDescent="0.15">
      <c r="Q474" s="1714"/>
      <c r="R474" s="1706"/>
      <c r="S474" s="21"/>
    </row>
    <row r="475" spans="17:19" x14ac:dyDescent="0.15">
      <c r="Q475" s="1714"/>
      <c r="R475" s="1706"/>
      <c r="S475" s="21"/>
    </row>
    <row r="476" spans="17:19" x14ac:dyDescent="0.15">
      <c r="Q476" s="1720"/>
      <c r="R476" s="1706"/>
      <c r="S476" s="21"/>
    </row>
    <row r="477" spans="17:19" x14ac:dyDescent="0.15">
      <c r="Q477" s="1720"/>
      <c r="R477" s="1706"/>
      <c r="S477" s="21"/>
    </row>
    <row r="478" spans="17:19" x14ac:dyDescent="0.15">
      <c r="Q478" s="1720"/>
      <c r="R478" s="1706"/>
      <c r="S478" s="21"/>
    </row>
    <row r="479" spans="17:19" x14ac:dyDescent="0.15">
      <c r="Q479" s="1714"/>
      <c r="R479" s="1706"/>
      <c r="S479" s="21"/>
    </row>
    <row r="480" spans="17:19" x14ac:dyDescent="0.15">
      <c r="Q480" s="1714"/>
      <c r="R480" s="1706"/>
      <c r="S480" s="21"/>
    </row>
    <row r="481" spans="17:19" x14ac:dyDescent="0.15">
      <c r="R481" s="1706"/>
      <c r="S481" s="21"/>
    </row>
    <row r="482" spans="17:19" x14ac:dyDescent="0.15">
      <c r="Q482" s="1714"/>
      <c r="R482" s="1706"/>
      <c r="S482" s="1707"/>
    </row>
    <row r="483" spans="17:19" x14ac:dyDescent="0.15">
      <c r="Q483" s="1714"/>
      <c r="R483" s="1706"/>
      <c r="S483" s="1730"/>
    </row>
    <row r="484" spans="17:19" x14ac:dyDescent="0.15">
      <c r="Q484" s="1714"/>
      <c r="R484" s="1706"/>
      <c r="S484" s="1730"/>
    </row>
    <row r="485" spans="17:19" x14ac:dyDescent="0.15">
      <c r="Q485" s="1714"/>
      <c r="R485" s="1706"/>
      <c r="S485" s="1730"/>
    </row>
    <row r="486" spans="17:19" x14ac:dyDescent="0.15">
      <c r="Q486" s="1714"/>
      <c r="R486" s="1706"/>
      <c r="S486" s="1730"/>
    </row>
    <row r="487" spans="17:19" x14ac:dyDescent="0.15">
      <c r="Q487" s="1714"/>
      <c r="R487" s="1706"/>
      <c r="S487" s="1730"/>
    </row>
    <row r="488" spans="17:19" x14ac:dyDescent="0.15">
      <c r="Q488" s="1714"/>
      <c r="R488" s="1706"/>
      <c r="S488" s="1730"/>
    </row>
    <row r="489" spans="17:19" x14ac:dyDescent="0.15">
      <c r="Q489" s="1714"/>
      <c r="R489" s="1731"/>
      <c r="S489" s="1730"/>
    </row>
    <row r="490" spans="17:19" x14ac:dyDescent="0.15">
      <c r="Q490" s="1714"/>
      <c r="R490" s="1731"/>
      <c r="S490" s="1730"/>
    </row>
    <row r="491" spans="17:19" x14ac:dyDescent="0.15">
      <c r="Q491" s="1714"/>
      <c r="R491" s="1731"/>
      <c r="S491" s="1730"/>
    </row>
    <row r="492" spans="17:19" x14ac:dyDescent="0.15">
      <c r="Q492" s="1714"/>
      <c r="R492" s="1731"/>
    </row>
    <row r="493" spans="17:19" x14ac:dyDescent="0.15">
      <c r="R493" s="1731"/>
    </row>
    <row r="494" spans="17:19" x14ac:dyDescent="0.15">
      <c r="Q494" s="1714"/>
      <c r="R494" s="1731"/>
    </row>
    <row r="495" spans="17:19" x14ac:dyDescent="0.15">
      <c r="Q495" s="1714"/>
      <c r="R495" s="1731"/>
    </row>
    <row r="496" spans="17:19" x14ac:dyDescent="0.15">
      <c r="R496" s="1731"/>
    </row>
    <row r="497" spans="17:18" x14ac:dyDescent="0.15">
      <c r="Q497" s="59"/>
      <c r="R497" s="1731"/>
    </row>
    <row r="498" spans="17:18" x14ac:dyDescent="0.15">
      <c r="Q498" s="1714"/>
    </row>
    <row r="499" spans="17:18" x14ac:dyDescent="0.15">
      <c r="Q499" s="61"/>
    </row>
    <row r="500" spans="17:18" x14ac:dyDescent="0.15">
      <c r="Q500" s="1714"/>
    </row>
    <row r="501" spans="17:18" x14ac:dyDescent="0.15">
      <c r="Q501" s="1714"/>
    </row>
    <row r="502" spans="17:18" x14ac:dyDescent="0.15">
      <c r="Q502" s="1714"/>
    </row>
    <row r="503" spans="17:18" x14ac:dyDescent="0.15">
      <c r="Q503" s="1714"/>
    </row>
    <row r="504" spans="17:18" x14ac:dyDescent="0.15">
      <c r="Q504" s="1714"/>
    </row>
    <row r="505" spans="17:18" x14ac:dyDescent="0.15">
      <c r="Q505" s="1714"/>
    </row>
    <row r="506" spans="17:18" x14ac:dyDescent="0.15">
      <c r="Q506" s="1714"/>
    </row>
    <row r="508" spans="17:18" x14ac:dyDescent="0.15">
      <c r="Q508" s="61"/>
    </row>
    <row r="509" spans="17:18" x14ac:dyDescent="0.15">
      <c r="Q509" s="1714"/>
    </row>
    <row r="510" spans="17:18" x14ac:dyDescent="0.15">
      <c r="Q510" s="1714"/>
    </row>
    <row r="512" spans="17:18" x14ac:dyDescent="0.15">
      <c r="Q512" s="1714"/>
    </row>
    <row r="513" spans="17:17" x14ac:dyDescent="0.15">
      <c r="Q513" s="59"/>
    </row>
    <row r="514" spans="17:17" x14ac:dyDescent="0.15">
      <c r="Q514" s="1714"/>
    </row>
    <row r="515" spans="17:17" x14ac:dyDescent="0.15">
      <c r="Q515" s="1714"/>
    </row>
    <row r="516" spans="17:17" x14ac:dyDescent="0.15">
      <c r="Q516" s="1714"/>
    </row>
    <row r="517" spans="17:17" x14ac:dyDescent="0.15">
      <c r="Q517" s="1714"/>
    </row>
    <row r="518" spans="17:17" x14ac:dyDescent="0.15">
      <c r="Q518" s="1714"/>
    </row>
    <row r="519" spans="17:17" x14ac:dyDescent="0.15">
      <c r="Q519" s="1714"/>
    </row>
    <row r="520" spans="17:17" x14ac:dyDescent="0.15">
      <c r="Q520" s="61"/>
    </row>
    <row r="521" spans="17:17" x14ac:dyDescent="0.15">
      <c r="Q521" s="1714"/>
    </row>
    <row r="522" spans="17:17" x14ac:dyDescent="0.15">
      <c r="Q522" s="1714"/>
    </row>
    <row r="523" spans="17:17" x14ac:dyDescent="0.15">
      <c r="Q523" s="1720"/>
    </row>
    <row r="524" spans="17:17" x14ac:dyDescent="0.15">
      <c r="Q524" s="1720"/>
    </row>
    <row r="525" spans="17:17" x14ac:dyDescent="0.15">
      <c r="Q525" s="1720"/>
    </row>
    <row r="526" spans="17:17" x14ac:dyDescent="0.15">
      <c r="Q526" s="1714"/>
    </row>
    <row r="527" spans="17:17" x14ac:dyDescent="0.15">
      <c r="Q527" s="1714"/>
    </row>
    <row r="528" spans="17:17" x14ac:dyDescent="0.15">
      <c r="Q528" s="1714"/>
    </row>
    <row r="529" spans="17:17" x14ac:dyDescent="0.15">
      <c r="Q529" s="1714"/>
    </row>
    <row r="530" spans="17:17" x14ac:dyDescent="0.15">
      <c r="Q530" s="1714"/>
    </row>
    <row r="531" spans="17:17" x14ac:dyDescent="0.15">
      <c r="Q531" s="1714"/>
    </row>
    <row r="532" spans="17:17" x14ac:dyDescent="0.15">
      <c r="Q532" s="1714"/>
    </row>
    <row r="533" spans="17:17" x14ac:dyDescent="0.15">
      <c r="Q533" s="1714"/>
    </row>
    <row r="534" spans="17:17" x14ac:dyDescent="0.15">
      <c r="Q534" s="1714"/>
    </row>
    <row r="535" spans="17:17" x14ac:dyDescent="0.15">
      <c r="Q535" s="1714"/>
    </row>
    <row r="536" spans="17:17" x14ac:dyDescent="0.15">
      <c r="Q536" s="1714"/>
    </row>
    <row r="537" spans="17:17" x14ac:dyDescent="0.15">
      <c r="Q537" s="1714"/>
    </row>
    <row r="538" spans="17:17" x14ac:dyDescent="0.15">
      <c r="Q538" s="1714"/>
    </row>
    <row r="539" spans="17:17" x14ac:dyDescent="0.15">
      <c r="Q539" s="1714"/>
    </row>
    <row r="540" spans="17:17" x14ac:dyDescent="0.15">
      <c r="Q540" s="1714"/>
    </row>
    <row r="541" spans="17:17" x14ac:dyDescent="0.15">
      <c r="Q541" s="1714"/>
    </row>
    <row r="542" spans="17:17" x14ac:dyDescent="0.15">
      <c r="Q542" s="1714"/>
    </row>
    <row r="543" spans="17:17" x14ac:dyDescent="0.15">
      <c r="Q543" s="1714"/>
    </row>
    <row r="544" spans="17:17" x14ac:dyDescent="0.15">
      <c r="Q544" s="1714"/>
    </row>
    <row r="545" spans="17:17" x14ac:dyDescent="0.15">
      <c r="Q545" s="1714"/>
    </row>
    <row r="546" spans="17:17" x14ac:dyDescent="0.15">
      <c r="Q546" s="1714"/>
    </row>
    <row r="547" spans="17:17" x14ac:dyDescent="0.15">
      <c r="Q547" s="1714"/>
    </row>
    <row r="548" spans="17:17" x14ac:dyDescent="0.15">
      <c r="Q548" s="1714"/>
    </row>
    <row r="549" spans="17:17" x14ac:dyDescent="0.15">
      <c r="Q549" s="1714"/>
    </row>
    <row r="550" spans="17:17" x14ac:dyDescent="0.15">
      <c r="Q550" s="1714"/>
    </row>
    <row r="551" spans="17:17" x14ac:dyDescent="0.15">
      <c r="Q551" s="1714"/>
    </row>
    <row r="552" spans="17:17" x14ac:dyDescent="0.15">
      <c r="Q552" s="1714"/>
    </row>
    <row r="553" spans="17:17" x14ac:dyDescent="0.15">
      <c r="Q553" s="1714"/>
    </row>
    <row r="572" spans="17:17" x14ac:dyDescent="0.15">
      <c r="Q572" s="1732"/>
    </row>
    <row r="591" spans="17:17" x14ac:dyDescent="0.15">
      <c r="Q591" s="1714"/>
    </row>
    <row r="592" spans="17:17" x14ac:dyDescent="0.15">
      <c r="Q592" s="1714"/>
    </row>
    <row r="593" spans="17:17" x14ac:dyDescent="0.15">
      <c r="Q593" s="1714"/>
    </row>
    <row r="594" spans="17:17" x14ac:dyDescent="0.15">
      <c r="Q594" s="1714"/>
    </row>
    <row r="595" spans="17:17" x14ac:dyDescent="0.15">
      <c r="Q595" s="1714"/>
    </row>
    <row r="596" spans="17:17" x14ac:dyDescent="0.15">
      <c r="Q596" s="1714"/>
    </row>
    <row r="597" spans="17:17" x14ac:dyDescent="0.15">
      <c r="Q597" s="1720"/>
    </row>
    <row r="598" spans="17:17" x14ac:dyDescent="0.15">
      <c r="Q598" s="1720"/>
    </row>
    <row r="599" spans="17:17" x14ac:dyDescent="0.15">
      <c r="Q599" s="1720"/>
    </row>
    <row r="601" spans="17:17" x14ac:dyDescent="0.15">
      <c r="Q601" s="1714"/>
    </row>
    <row r="602" spans="17:17" x14ac:dyDescent="0.15">
      <c r="Q602" s="1714"/>
    </row>
    <row r="603" spans="17:17" x14ac:dyDescent="0.15">
      <c r="Q603" s="1714"/>
    </row>
    <row r="604" spans="17:17" x14ac:dyDescent="0.15">
      <c r="Q604" s="1714"/>
    </row>
    <row r="605" spans="17:17" x14ac:dyDescent="0.15">
      <c r="Q605" s="1714"/>
    </row>
    <row r="609" spans="17:17" x14ac:dyDescent="0.15">
      <c r="Q609" s="1714"/>
    </row>
    <row r="610" spans="17:17" x14ac:dyDescent="0.15">
      <c r="Q610" s="1714"/>
    </row>
    <row r="611" spans="17:17" x14ac:dyDescent="0.15">
      <c r="Q611" s="1714"/>
    </row>
    <row r="612" spans="17:17" x14ac:dyDescent="0.15">
      <c r="Q612" s="1714"/>
    </row>
    <row r="613" spans="17:17" x14ac:dyDescent="0.15">
      <c r="Q613" s="1714"/>
    </row>
    <row r="614" spans="17:17" x14ac:dyDescent="0.15">
      <c r="Q614" s="1714"/>
    </row>
    <row r="615" spans="17:17" x14ac:dyDescent="0.15">
      <c r="Q615" s="1714"/>
    </row>
    <row r="616" spans="17:17" x14ac:dyDescent="0.15">
      <c r="Q616" s="1714"/>
    </row>
    <row r="617" spans="17:17" x14ac:dyDescent="0.15">
      <c r="Q617" s="1714"/>
    </row>
    <row r="618" spans="17:17" x14ac:dyDescent="0.15">
      <c r="Q618" s="1714"/>
    </row>
    <row r="628" spans="17:17" x14ac:dyDescent="0.15">
      <c r="Q628" s="59"/>
    </row>
    <row r="650" spans="17:17" x14ac:dyDescent="0.15">
      <c r="Q650" s="20"/>
    </row>
    <row r="651" spans="17:17" x14ac:dyDescent="0.15">
      <c r="Q651" s="20"/>
    </row>
    <row r="652" spans="17:17" x14ac:dyDescent="0.15">
      <c r="Q652" s="20"/>
    </row>
    <row r="653" spans="17:17" x14ac:dyDescent="0.15">
      <c r="Q653" s="20"/>
    </row>
    <row r="654" spans="17:17" x14ac:dyDescent="0.15">
      <c r="Q654" s="20"/>
    </row>
    <row r="655" spans="17:17" x14ac:dyDescent="0.15">
      <c r="Q655" s="20"/>
    </row>
    <row r="656" spans="17:17" x14ac:dyDescent="0.15">
      <c r="Q656" s="20"/>
    </row>
    <row r="657" spans="17:17" x14ac:dyDescent="0.15">
      <c r="Q657" s="20"/>
    </row>
    <row r="658" spans="17:17" x14ac:dyDescent="0.15">
      <c r="Q658" s="20"/>
    </row>
    <row r="659" spans="17:17" x14ac:dyDescent="0.15">
      <c r="Q659" s="20"/>
    </row>
    <row r="660" spans="17:17" x14ac:dyDescent="0.15">
      <c r="Q660" s="20"/>
    </row>
    <row r="661" spans="17:17" x14ac:dyDescent="0.15">
      <c r="Q661" s="20"/>
    </row>
    <row r="662" spans="17:17" x14ac:dyDescent="0.15">
      <c r="Q662" s="20"/>
    </row>
    <row r="663" spans="17:17" x14ac:dyDescent="0.15">
      <c r="Q663" s="20"/>
    </row>
    <row r="664" spans="17:17" x14ac:dyDescent="0.15">
      <c r="Q664" s="20"/>
    </row>
    <row r="665" spans="17:17" x14ac:dyDescent="0.15">
      <c r="Q665" s="20"/>
    </row>
    <row r="666" spans="17:17" x14ac:dyDescent="0.15">
      <c r="Q666" s="20"/>
    </row>
    <row r="667" spans="17:17" x14ac:dyDescent="0.15">
      <c r="Q667" s="20"/>
    </row>
    <row r="668" spans="17:17" x14ac:dyDescent="0.15">
      <c r="Q668" s="20"/>
    </row>
    <row r="669" spans="17:17" x14ac:dyDescent="0.15">
      <c r="Q669" s="20"/>
    </row>
    <row r="670" spans="17:17" x14ac:dyDescent="0.15">
      <c r="Q670" s="20"/>
    </row>
    <row r="671" spans="17:17" x14ac:dyDescent="0.15">
      <c r="Q671" s="72"/>
    </row>
    <row r="672" spans="17:17" x14ac:dyDescent="0.15">
      <c r="Q672" s="72"/>
    </row>
    <row r="673" spans="17:17" x14ac:dyDescent="0.15">
      <c r="Q673" s="72"/>
    </row>
    <row r="674" spans="17:17" x14ac:dyDescent="0.15">
      <c r="Q674" s="72"/>
    </row>
    <row r="675" spans="17:17" x14ac:dyDescent="0.15">
      <c r="Q675" s="72"/>
    </row>
    <row r="676" spans="17:17" x14ac:dyDescent="0.15">
      <c r="Q676" s="72"/>
    </row>
    <row r="677" spans="17:17" x14ac:dyDescent="0.15">
      <c r="Q677" s="72"/>
    </row>
    <row r="678" spans="17:17" x14ac:dyDescent="0.15">
      <c r="Q678" s="72"/>
    </row>
    <row r="679" spans="17:17" x14ac:dyDescent="0.15">
      <c r="Q679" s="72"/>
    </row>
  </sheetData>
  <phoneticPr fontId="4"/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16</vt:i4>
      </vt:variant>
    </vt:vector>
  </HeadingPairs>
  <TitlesOfParts>
    <vt:vector size="16" baseType="lpstr">
      <vt:lpstr>2025月別</vt:lpstr>
      <vt:lpstr>2025旬別</vt:lpstr>
      <vt:lpstr>2024月別</vt:lpstr>
      <vt:lpstr>2024旬別</vt:lpstr>
      <vt:lpstr>2023月別 </vt:lpstr>
      <vt:lpstr>2023旬別</vt:lpstr>
      <vt:lpstr>2022月別</vt:lpstr>
      <vt:lpstr>2022旬別</vt:lpstr>
      <vt:lpstr>2021月別</vt:lpstr>
      <vt:lpstr>2021旬別</vt:lpstr>
      <vt:lpstr>2020月別</vt:lpstr>
      <vt:lpstr>2020旬別</vt:lpstr>
      <vt:lpstr>2020ｰ24旬別平均</vt:lpstr>
      <vt:lpstr>旬別取引推移（全作物）</vt:lpstr>
      <vt:lpstr>2020-2024月別平均</vt:lpstr>
      <vt:lpstr>月別取引推移（全作物）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H30030136</dc:creator>
  <cp:lastModifiedBy>Administrator</cp:lastModifiedBy>
  <cp:lastPrinted>2025-05-30T04:23:21Z</cp:lastPrinted>
  <dcterms:created xsi:type="dcterms:W3CDTF">2021-06-09T05:00:04Z</dcterms:created>
  <dcterms:modified xsi:type="dcterms:W3CDTF">2025-06-30T02:18:00Z</dcterms:modified>
</cp:coreProperties>
</file>